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3.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omments4.xml" ContentType="application/vnd.openxmlformats-officedocument.spreadsheetml.comments+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updateLinks="never" codeName="EstaPasta_de_trabalho"/>
  <mc:AlternateContent xmlns:mc="http://schemas.openxmlformats.org/markup-compatibility/2006">
    <mc:Choice Requires="x15">
      <x15ac:absPath xmlns:x15ac="http://schemas.microsoft.com/office/spreadsheetml/2010/11/ac" url="Y:\2025\OBRAS E SERVIÇOS\CASCAVEL\GRADIL EM TODA UNIDADE\PLANILHA ORÇAMENTÁRIA\"/>
    </mc:Choice>
  </mc:AlternateContent>
  <xr:revisionPtr revIDLastSave="0" documentId="13_ncr:1_{8FBAD6AD-EBA0-415E-B7CD-FD0D9F91418F}" xr6:coauthVersionLast="47" xr6:coauthVersionMax="47" xr10:uidLastSave="{00000000-0000-0000-0000-000000000000}"/>
  <bookViews>
    <workbookView xWindow="-28920" yWindow="1215" windowWidth="29040" windowHeight="15840" tabRatio="912" activeTab="10" xr2:uid="{00000000-000D-0000-FFFF-FFFF00000000}"/>
  </bookViews>
  <sheets>
    <sheet name="DADOS" sheetId="15" r:id="rId1"/>
    <sheet name="FOLHA FECHAMENTO" sheetId="2" r:id="rId2"/>
    <sheet name="BDI" sheetId="21" r:id="rId3"/>
    <sheet name="RESUMO" sheetId="19" r:id="rId4"/>
    <sheet name="PLANILHA_SEM VALOR" sheetId="26" r:id="rId5"/>
    <sheet name="PLANILHA_COM VALOR" sheetId="1" r:id="rId6"/>
    <sheet name="SERVIÇOS" sheetId="3" r:id="rId7"/>
    <sheet name="INSUMOS" sheetId="7" r:id="rId8"/>
    <sheet name="CURVA ABC" sheetId="25" r:id="rId9"/>
    <sheet name="CRONOGRAMA" sheetId="9" r:id="rId10"/>
    <sheet name="COMPOSIÇÕES COMPLEMENTARES " sheetId="18" r:id="rId11"/>
    <sheet name="COTAÇÕES" sheetId="10" r:id="rId12"/>
    <sheet name="DECLARAÇÃO" sheetId="23" r:id="rId13"/>
    <sheet name="PROJETOS RECEBIDOS" sheetId="20" r:id="rId14"/>
    <sheet name="ENCARGOS SOCIAIS" sheetId="22" r:id="rId15"/>
  </sheets>
  <externalReferences>
    <externalReference r:id="rId16"/>
    <externalReference r:id="rId17"/>
    <externalReference r:id="rId18"/>
    <externalReference r:id="rId19"/>
  </externalReferences>
  <definedNames>
    <definedName name="____xlnm.Print_Area_2">#REF!</definedName>
    <definedName name="____xlnm.Print_Area_3">#REF!</definedName>
    <definedName name="____xlnm.Print_Area_3_1">#REF!</definedName>
    <definedName name="____xlnm.Print_Titles_2">#REF!</definedName>
    <definedName name="____xlnm.Print_Titles_3">#REF!</definedName>
    <definedName name="___xlnm.Print_Area_2">#REF!</definedName>
    <definedName name="___xlnm.Print_Area_3">#REF!</definedName>
    <definedName name="___xlnm.Print_Area_3_1">#REF!</definedName>
    <definedName name="___xlnm.Print_Titles_2">#REF!</definedName>
    <definedName name="___xlnm.Print_Titles_3">#REF!</definedName>
    <definedName name="__Anonymous_Sheet_DB__0" localSheetId="8">'CURVA ABC'!$B$11:$L$486</definedName>
    <definedName name="__Anonymous_Sheet_DB__0" localSheetId="4">'PLANILHA_SEM VALOR'!$B$9:$L$470</definedName>
    <definedName name="__Anonymous_Sheet_DB__0">'PLANILHA_COM VALOR'!$B$9:$L$470</definedName>
    <definedName name="__xlnm.Print_Area_1">INSUMOS!$A$1:$D$6</definedName>
    <definedName name="__xlnm.Print_Area_2" localSheetId="2">#REF!</definedName>
    <definedName name="__xlnm.Print_Area_2" localSheetId="11">#REF!</definedName>
    <definedName name="__xlnm.Print_Area_2" localSheetId="13">#REF!</definedName>
    <definedName name="__xlnm.Print_Area_2">#REF!</definedName>
    <definedName name="__xlnm.Print_Area_3" localSheetId="2">#REF!</definedName>
    <definedName name="__xlnm.Print_Area_3" localSheetId="11">#REF!</definedName>
    <definedName name="__xlnm.Print_Area_3" localSheetId="13">#REF!</definedName>
    <definedName name="__xlnm.Print_Area_3">#REF!</definedName>
    <definedName name="__xlnm.Print_Area_3_1" localSheetId="2">#REF!</definedName>
    <definedName name="__xlnm.Print_Area_3_1" localSheetId="13">#REF!</definedName>
    <definedName name="__xlnm.Print_Area_3_1">#REF!</definedName>
    <definedName name="__xlnm.Print_Titles_1">INSUMOS!$1:$2</definedName>
    <definedName name="__xlnm.Print_Titles_2" localSheetId="2">#REF!</definedName>
    <definedName name="__xlnm.Print_Titles_2" localSheetId="11">#REF!</definedName>
    <definedName name="__xlnm.Print_Titles_2" localSheetId="13">#REF!</definedName>
    <definedName name="__xlnm.Print_Titles_2">#REF!</definedName>
    <definedName name="__xlnm.Print_Titles_3" localSheetId="2">#REF!</definedName>
    <definedName name="__xlnm.Print_Titles_3" localSheetId="11">#REF!</definedName>
    <definedName name="__xlnm.Print_Titles_3" localSheetId="13">#REF!</definedName>
    <definedName name="__xlnm.Print_Titles_3">#REF!</definedName>
    <definedName name="_xlnm._FilterDatabase" localSheetId="10" hidden="1">'COMPOSIÇÕES COMPLEMENTARES '!$A$7:$K$8</definedName>
    <definedName name="_xlnm._FilterDatabase" localSheetId="8" hidden="1">'CURVA ABC'!$A$10:$L$35</definedName>
    <definedName name="_xlnm._FilterDatabase" localSheetId="1" hidden="1">'FOLHA FECHAMENTO'!$A$9:$K$12</definedName>
    <definedName name="_xlnm._FilterDatabase" localSheetId="7" hidden="1">INSUMOS!$A$2:$D$3382</definedName>
    <definedName name="_xlnm._FilterDatabase" localSheetId="6" hidden="1">SERVIÇOS!$A$4:$G$7801</definedName>
    <definedName name="_R10P" localSheetId="2">#REF!</definedName>
    <definedName name="_R10P" localSheetId="8">#REF!</definedName>
    <definedName name="_R10P" localSheetId="12">#REF!</definedName>
    <definedName name="_R10P" localSheetId="13">#REF!</definedName>
    <definedName name="_R10P">#REF!</definedName>
    <definedName name="_R10R" localSheetId="2">#REF!</definedName>
    <definedName name="_R10R" localSheetId="8">#REF!</definedName>
    <definedName name="_R10R" localSheetId="12">#REF!</definedName>
    <definedName name="_R10R" localSheetId="13">#REF!</definedName>
    <definedName name="_R10R">#REF!</definedName>
    <definedName name="_R11P" localSheetId="2">#REF!</definedName>
    <definedName name="_R11P" localSheetId="8">#REF!</definedName>
    <definedName name="_R11P" localSheetId="12">#REF!</definedName>
    <definedName name="_R11P" localSheetId="13">#REF!</definedName>
    <definedName name="_R11P">#REF!</definedName>
    <definedName name="_R11R" localSheetId="2">#REF!</definedName>
    <definedName name="_R11R" localSheetId="8">#REF!</definedName>
    <definedName name="_R11R" localSheetId="12">#REF!</definedName>
    <definedName name="_R11R" localSheetId="13">#REF!</definedName>
    <definedName name="_R11R">#REF!</definedName>
    <definedName name="_R12P" localSheetId="2">#REF!</definedName>
    <definedName name="_R12P" localSheetId="8">#REF!</definedName>
    <definedName name="_R12P" localSheetId="12">#REF!</definedName>
    <definedName name="_R12P" localSheetId="13">#REF!</definedName>
    <definedName name="_R12P">#REF!</definedName>
    <definedName name="_R12R" localSheetId="2">#REF!</definedName>
    <definedName name="_R12R" localSheetId="8">#REF!</definedName>
    <definedName name="_R12R" localSheetId="12">#REF!</definedName>
    <definedName name="_R12R" localSheetId="13">#REF!</definedName>
    <definedName name="_R12R">#REF!</definedName>
    <definedName name="_R13P" localSheetId="2">#REF!</definedName>
    <definedName name="_R13P" localSheetId="8">#REF!</definedName>
    <definedName name="_R13P" localSheetId="12">#REF!</definedName>
    <definedName name="_R13P" localSheetId="13">#REF!</definedName>
    <definedName name="_R13P">#REF!</definedName>
    <definedName name="_R13R" localSheetId="2">#REF!</definedName>
    <definedName name="_R13R" localSheetId="8">#REF!</definedName>
    <definedName name="_R13R" localSheetId="12">#REF!</definedName>
    <definedName name="_R13R" localSheetId="13">#REF!</definedName>
    <definedName name="_R13R">#REF!</definedName>
    <definedName name="_R14P" localSheetId="2">#REF!</definedName>
    <definedName name="_R14P" localSheetId="8">#REF!</definedName>
    <definedName name="_R14P" localSheetId="12">#REF!</definedName>
    <definedName name="_R14P" localSheetId="13">#REF!</definedName>
    <definedName name="_R14P">#REF!</definedName>
    <definedName name="_R14R" localSheetId="2">#REF!</definedName>
    <definedName name="_R14R" localSheetId="8">#REF!</definedName>
    <definedName name="_R14R" localSheetId="12">#REF!</definedName>
    <definedName name="_R14R" localSheetId="13">#REF!</definedName>
    <definedName name="_R14R">#REF!</definedName>
    <definedName name="_R15P" localSheetId="2">#REF!</definedName>
    <definedName name="_R15P" localSheetId="8">#REF!</definedName>
    <definedName name="_R15P" localSheetId="12">#REF!</definedName>
    <definedName name="_R15P" localSheetId="13">#REF!</definedName>
    <definedName name="_R15P">#REF!</definedName>
    <definedName name="_R15R" localSheetId="2">#REF!</definedName>
    <definedName name="_R15R" localSheetId="8">#REF!</definedName>
    <definedName name="_R15R" localSheetId="12">#REF!</definedName>
    <definedName name="_R15R" localSheetId="13">#REF!</definedName>
    <definedName name="_R15R">#REF!</definedName>
    <definedName name="_R16P" localSheetId="2">#REF!</definedName>
    <definedName name="_R16P" localSheetId="8">#REF!</definedName>
    <definedName name="_R16P" localSheetId="12">#REF!</definedName>
    <definedName name="_R16P" localSheetId="13">#REF!</definedName>
    <definedName name="_R16P">#REF!</definedName>
    <definedName name="_R16R" localSheetId="2">#REF!</definedName>
    <definedName name="_R16R" localSheetId="8">#REF!</definedName>
    <definedName name="_R16R" localSheetId="12">#REF!</definedName>
    <definedName name="_R16R" localSheetId="13">#REF!</definedName>
    <definedName name="_R16R">#REF!</definedName>
    <definedName name="_R17P" localSheetId="2">#REF!</definedName>
    <definedName name="_R17P" localSheetId="8">#REF!</definedName>
    <definedName name="_R17P" localSheetId="12">#REF!</definedName>
    <definedName name="_R17P" localSheetId="13">#REF!</definedName>
    <definedName name="_R17P">#REF!</definedName>
    <definedName name="_R17R" localSheetId="2">#REF!</definedName>
    <definedName name="_R17R" localSheetId="8">#REF!</definedName>
    <definedName name="_R17R" localSheetId="12">#REF!</definedName>
    <definedName name="_R17R" localSheetId="13">#REF!</definedName>
    <definedName name="_R17R">#REF!</definedName>
    <definedName name="_R18P" localSheetId="2">#REF!</definedName>
    <definedName name="_R18P" localSheetId="8">#REF!</definedName>
    <definedName name="_R18P" localSheetId="12">#REF!</definedName>
    <definedName name="_R18P" localSheetId="13">#REF!</definedName>
    <definedName name="_R18P">#REF!</definedName>
    <definedName name="_R18R" localSheetId="2">#REF!</definedName>
    <definedName name="_R18R" localSheetId="8">#REF!</definedName>
    <definedName name="_R18R" localSheetId="12">#REF!</definedName>
    <definedName name="_R18R" localSheetId="13">#REF!</definedName>
    <definedName name="_R18R">#REF!</definedName>
    <definedName name="_R19P" localSheetId="2">#REF!</definedName>
    <definedName name="_R19P" localSheetId="8">#REF!</definedName>
    <definedName name="_R19P" localSheetId="12">#REF!</definedName>
    <definedName name="_R19P" localSheetId="13">#REF!</definedName>
    <definedName name="_R19P">#REF!</definedName>
    <definedName name="_R19R" localSheetId="2">#REF!</definedName>
    <definedName name="_R19R" localSheetId="8">#REF!</definedName>
    <definedName name="_R19R" localSheetId="12">#REF!</definedName>
    <definedName name="_R19R" localSheetId="13">#REF!</definedName>
    <definedName name="_R19R">#REF!</definedName>
    <definedName name="_R1P" localSheetId="2">#REF!</definedName>
    <definedName name="_R1P" localSheetId="8">#REF!</definedName>
    <definedName name="_R1P" localSheetId="12">#REF!</definedName>
    <definedName name="_R1P" localSheetId="13">#REF!</definedName>
    <definedName name="_R1P">#REF!</definedName>
    <definedName name="_R1R" localSheetId="2">#REF!</definedName>
    <definedName name="_R1R" localSheetId="8">#REF!</definedName>
    <definedName name="_R1R" localSheetId="12">#REF!</definedName>
    <definedName name="_R1R" localSheetId="13">#REF!</definedName>
    <definedName name="_R1R">#REF!</definedName>
    <definedName name="_R20P" localSheetId="2">#REF!</definedName>
    <definedName name="_R20P" localSheetId="8">#REF!</definedName>
    <definedName name="_R20P" localSheetId="12">#REF!</definedName>
    <definedName name="_R20P" localSheetId="13">#REF!</definedName>
    <definedName name="_R20P">#REF!</definedName>
    <definedName name="_R20R" localSheetId="2">#REF!</definedName>
    <definedName name="_R20R" localSheetId="8">#REF!</definedName>
    <definedName name="_R20R" localSheetId="12">#REF!</definedName>
    <definedName name="_R20R" localSheetId="13">#REF!</definedName>
    <definedName name="_R20R">#REF!</definedName>
    <definedName name="_R21P" localSheetId="2">#REF!</definedName>
    <definedName name="_R21P" localSheetId="8">#REF!</definedName>
    <definedName name="_R21P" localSheetId="12">#REF!</definedName>
    <definedName name="_R21P" localSheetId="13">#REF!</definedName>
    <definedName name="_R21P">#REF!</definedName>
    <definedName name="_R21R" localSheetId="2">#REF!</definedName>
    <definedName name="_R21R" localSheetId="8">#REF!</definedName>
    <definedName name="_R21R" localSheetId="12">#REF!</definedName>
    <definedName name="_R21R" localSheetId="13">#REF!</definedName>
    <definedName name="_R21R">#REF!</definedName>
    <definedName name="_R22P" localSheetId="2">#REF!</definedName>
    <definedName name="_R22P" localSheetId="8">#REF!</definedName>
    <definedName name="_R22P" localSheetId="12">#REF!</definedName>
    <definedName name="_R22P" localSheetId="13">#REF!</definedName>
    <definedName name="_R22P">#REF!</definedName>
    <definedName name="_R22R" localSheetId="2">#REF!</definedName>
    <definedName name="_R22R" localSheetId="8">#REF!</definedName>
    <definedName name="_R22R" localSheetId="12">#REF!</definedName>
    <definedName name="_R22R" localSheetId="13">#REF!</definedName>
    <definedName name="_R22R">#REF!</definedName>
    <definedName name="_R23P" localSheetId="2">#REF!</definedName>
    <definedName name="_R23P" localSheetId="8">#REF!</definedName>
    <definedName name="_R23P" localSheetId="12">#REF!</definedName>
    <definedName name="_R23P" localSheetId="13">#REF!</definedName>
    <definedName name="_R23P">#REF!</definedName>
    <definedName name="_R23R" localSheetId="2">#REF!</definedName>
    <definedName name="_R23R" localSheetId="8">#REF!</definedName>
    <definedName name="_R23R" localSheetId="12">#REF!</definedName>
    <definedName name="_R23R" localSheetId="13">#REF!</definedName>
    <definedName name="_R23R">#REF!</definedName>
    <definedName name="_R24P" localSheetId="2">#REF!</definedName>
    <definedName name="_R24P" localSheetId="8">#REF!</definedName>
    <definedName name="_R24P" localSheetId="12">#REF!</definedName>
    <definedName name="_R24P" localSheetId="13">#REF!</definedName>
    <definedName name="_R24P">#REF!</definedName>
    <definedName name="_R24R" localSheetId="2">#REF!</definedName>
    <definedName name="_R24R" localSheetId="8">#REF!</definedName>
    <definedName name="_R24R" localSheetId="12">#REF!</definedName>
    <definedName name="_R24R" localSheetId="13">#REF!</definedName>
    <definedName name="_R24R">#REF!</definedName>
    <definedName name="_R2P" localSheetId="2">#REF!</definedName>
    <definedName name="_R2P" localSheetId="8">#REF!</definedName>
    <definedName name="_R2P" localSheetId="12">#REF!</definedName>
    <definedName name="_R2P" localSheetId="13">#REF!</definedName>
    <definedName name="_R2P">#REF!</definedName>
    <definedName name="_R2R" localSheetId="2">#REF!</definedName>
    <definedName name="_R2R" localSheetId="8">#REF!</definedName>
    <definedName name="_R2R" localSheetId="12">#REF!</definedName>
    <definedName name="_R2R" localSheetId="13">#REF!</definedName>
    <definedName name="_R2R">#REF!</definedName>
    <definedName name="_R3P" localSheetId="2">#REF!</definedName>
    <definedName name="_R3P" localSheetId="8">#REF!</definedName>
    <definedName name="_R3P" localSheetId="12">#REF!</definedName>
    <definedName name="_R3P" localSheetId="13">#REF!</definedName>
    <definedName name="_R3P">#REF!</definedName>
    <definedName name="_R3R" localSheetId="2">#REF!</definedName>
    <definedName name="_R3R" localSheetId="8">#REF!</definedName>
    <definedName name="_R3R" localSheetId="12">#REF!</definedName>
    <definedName name="_R3R" localSheetId="13">#REF!</definedName>
    <definedName name="_R3R">#REF!</definedName>
    <definedName name="_R4P" localSheetId="2">#REF!</definedName>
    <definedName name="_R4P" localSheetId="8">#REF!</definedName>
    <definedName name="_R4P" localSheetId="12">#REF!</definedName>
    <definedName name="_R4P" localSheetId="13">#REF!</definedName>
    <definedName name="_R4P">#REF!</definedName>
    <definedName name="_R4R" localSheetId="2">#REF!</definedName>
    <definedName name="_R4R" localSheetId="8">#REF!</definedName>
    <definedName name="_R4R" localSheetId="12">#REF!</definedName>
    <definedName name="_R4R" localSheetId="13">#REF!</definedName>
    <definedName name="_R4R">#REF!</definedName>
    <definedName name="_R5P" localSheetId="2">#REF!</definedName>
    <definedName name="_R5P" localSheetId="8">#REF!</definedName>
    <definedName name="_R5P" localSheetId="12">#REF!</definedName>
    <definedName name="_R5P" localSheetId="13">#REF!</definedName>
    <definedName name="_R5P">#REF!</definedName>
    <definedName name="_R5R" localSheetId="2">#REF!</definedName>
    <definedName name="_R5R" localSheetId="8">#REF!</definedName>
    <definedName name="_R5R" localSheetId="12">#REF!</definedName>
    <definedName name="_R5R" localSheetId="13">#REF!</definedName>
    <definedName name="_R5R">#REF!</definedName>
    <definedName name="_R6P" localSheetId="2">#REF!</definedName>
    <definedName name="_R6P" localSheetId="8">#REF!</definedName>
    <definedName name="_R6P" localSheetId="12">#REF!</definedName>
    <definedName name="_R6P" localSheetId="13">#REF!</definedName>
    <definedName name="_R6P">#REF!</definedName>
    <definedName name="_R6R" localSheetId="2">#REF!</definedName>
    <definedName name="_R6R" localSheetId="8">#REF!</definedName>
    <definedName name="_R6R" localSheetId="12">#REF!</definedName>
    <definedName name="_R6R" localSheetId="13">#REF!</definedName>
    <definedName name="_R6R">#REF!</definedName>
    <definedName name="_R7P" localSheetId="2">#REF!</definedName>
    <definedName name="_R7P" localSheetId="8">#REF!</definedName>
    <definedName name="_R7P" localSheetId="12">#REF!</definedName>
    <definedName name="_R7P" localSheetId="13">#REF!</definedName>
    <definedName name="_R7P">#REF!</definedName>
    <definedName name="_R7R" localSheetId="2">#REF!</definedName>
    <definedName name="_R7R" localSheetId="8">#REF!</definedName>
    <definedName name="_R7R" localSheetId="12">#REF!</definedName>
    <definedName name="_R7R" localSheetId="13">#REF!</definedName>
    <definedName name="_R7R">#REF!</definedName>
    <definedName name="_R8P" localSheetId="2">#REF!</definedName>
    <definedName name="_R8P" localSheetId="8">#REF!</definedName>
    <definedName name="_R8P" localSheetId="12">#REF!</definedName>
    <definedName name="_R8P" localSheetId="13">#REF!</definedName>
    <definedName name="_R8P">#REF!</definedName>
    <definedName name="_R8R" localSheetId="2">#REF!</definedName>
    <definedName name="_R8R" localSheetId="8">#REF!</definedName>
    <definedName name="_R8R" localSheetId="12">#REF!</definedName>
    <definedName name="_R8R" localSheetId="13">#REF!</definedName>
    <definedName name="_R8R">#REF!</definedName>
    <definedName name="_R9P" localSheetId="2">#REF!</definedName>
    <definedName name="_R9P" localSheetId="8">#REF!</definedName>
    <definedName name="_R9P" localSheetId="12">#REF!</definedName>
    <definedName name="_R9P" localSheetId="13">#REF!</definedName>
    <definedName name="_R9P">#REF!</definedName>
    <definedName name="_R9R" localSheetId="2">#REF!</definedName>
    <definedName name="_R9R" localSheetId="8">#REF!</definedName>
    <definedName name="_R9R" localSheetId="12">#REF!</definedName>
    <definedName name="_R9R" localSheetId="13">#REF!</definedName>
    <definedName name="_R9R">#REF!</definedName>
    <definedName name="_RP1" localSheetId="2">#REF!</definedName>
    <definedName name="_RP1" localSheetId="8">#REF!</definedName>
    <definedName name="_RP1" localSheetId="12">#REF!</definedName>
    <definedName name="_RP1" localSheetId="13">#REF!</definedName>
    <definedName name="_RP1">#REF!</definedName>
    <definedName name="_RP10" localSheetId="2">#REF!</definedName>
    <definedName name="_RP10" localSheetId="8">#REF!</definedName>
    <definedName name="_RP10" localSheetId="12">#REF!</definedName>
    <definedName name="_RP10" localSheetId="13">#REF!</definedName>
    <definedName name="_RP10">#REF!</definedName>
    <definedName name="_RP11" localSheetId="2">#REF!</definedName>
    <definedName name="_RP11" localSheetId="8">#REF!</definedName>
    <definedName name="_RP11" localSheetId="12">#REF!</definedName>
    <definedName name="_RP11" localSheetId="13">#REF!</definedName>
    <definedName name="_RP11">#REF!</definedName>
    <definedName name="_RP12" localSheetId="2">#REF!</definedName>
    <definedName name="_RP12" localSheetId="8">#REF!</definedName>
    <definedName name="_RP12" localSheetId="12">#REF!</definedName>
    <definedName name="_RP12" localSheetId="13">#REF!</definedName>
    <definedName name="_RP12">#REF!</definedName>
    <definedName name="_RP13" localSheetId="2">#REF!</definedName>
    <definedName name="_RP13" localSheetId="8">#REF!</definedName>
    <definedName name="_RP13" localSheetId="12">#REF!</definedName>
    <definedName name="_RP13" localSheetId="13">#REF!</definedName>
    <definedName name="_RP13">#REF!</definedName>
    <definedName name="_RP14" localSheetId="2">#REF!</definedName>
    <definedName name="_RP14" localSheetId="8">#REF!</definedName>
    <definedName name="_RP14" localSheetId="12">#REF!</definedName>
    <definedName name="_RP14" localSheetId="13">#REF!</definedName>
    <definedName name="_RP14">#REF!</definedName>
    <definedName name="_RP15" localSheetId="2">#REF!</definedName>
    <definedName name="_RP15" localSheetId="8">#REF!</definedName>
    <definedName name="_RP15" localSheetId="12">#REF!</definedName>
    <definedName name="_RP15" localSheetId="13">#REF!</definedName>
    <definedName name="_RP15">#REF!</definedName>
    <definedName name="_RP16" localSheetId="2">#REF!</definedName>
    <definedName name="_RP16" localSheetId="8">#REF!</definedName>
    <definedName name="_RP16" localSheetId="12">#REF!</definedName>
    <definedName name="_RP16" localSheetId="13">#REF!</definedName>
    <definedName name="_RP16">#REF!</definedName>
    <definedName name="_RP17" localSheetId="2">#REF!</definedName>
    <definedName name="_RP17" localSheetId="8">#REF!</definedName>
    <definedName name="_RP17" localSheetId="12">#REF!</definedName>
    <definedName name="_RP17" localSheetId="13">#REF!</definedName>
    <definedName name="_RP17">#REF!</definedName>
    <definedName name="_RP18" localSheetId="2">#REF!</definedName>
    <definedName name="_RP18" localSheetId="8">#REF!</definedName>
    <definedName name="_RP18" localSheetId="12">#REF!</definedName>
    <definedName name="_RP18" localSheetId="13">#REF!</definedName>
    <definedName name="_RP18">#REF!</definedName>
    <definedName name="_RP19" localSheetId="2">#REF!</definedName>
    <definedName name="_RP19" localSheetId="8">#REF!</definedName>
    <definedName name="_RP19" localSheetId="12">#REF!</definedName>
    <definedName name="_RP19" localSheetId="13">#REF!</definedName>
    <definedName name="_RP19">#REF!</definedName>
    <definedName name="_RP2" localSheetId="2">#REF!</definedName>
    <definedName name="_RP2" localSheetId="8">#REF!</definedName>
    <definedName name="_RP2" localSheetId="12">#REF!</definedName>
    <definedName name="_RP2" localSheetId="13">#REF!</definedName>
    <definedName name="_RP2">#REF!</definedName>
    <definedName name="_RP20" localSheetId="2">#REF!</definedName>
    <definedName name="_RP20" localSheetId="8">#REF!</definedName>
    <definedName name="_RP20" localSheetId="12">#REF!</definedName>
    <definedName name="_RP20" localSheetId="13">#REF!</definedName>
    <definedName name="_RP20">#REF!</definedName>
    <definedName name="_RP21" localSheetId="2">#REF!</definedName>
    <definedName name="_RP21" localSheetId="8">#REF!</definedName>
    <definedName name="_RP21" localSheetId="12">#REF!</definedName>
    <definedName name="_RP21" localSheetId="13">#REF!</definedName>
    <definedName name="_RP21">#REF!</definedName>
    <definedName name="_RP22" localSheetId="2">#REF!</definedName>
    <definedName name="_RP22" localSheetId="8">#REF!</definedName>
    <definedName name="_RP22" localSheetId="12">#REF!</definedName>
    <definedName name="_RP22" localSheetId="13">#REF!</definedName>
    <definedName name="_RP22">#REF!</definedName>
    <definedName name="_RP23" localSheetId="2">#REF!</definedName>
    <definedName name="_RP23" localSheetId="8">#REF!</definedName>
    <definedName name="_RP23" localSheetId="12">#REF!</definedName>
    <definedName name="_RP23" localSheetId="13">#REF!</definedName>
    <definedName name="_RP23">#REF!</definedName>
    <definedName name="_RP24" localSheetId="2">#REF!</definedName>
    <definedName name="_RP24" localSheetId="8">#REF!</definedName>
    <definedName name="_RP24" localSheetId="12">#REF!</definedName>
    <definedName name="_RP24" localSheetId="13">#REF!</definedName>
    <definedName name="_RP24">#REF!</definedName>
    <definedName name="_RP3" localSheetId="2">#REF!</definedName>
    <definedName name="_RP3" localSheetId="8">#REF!</definedName>
    <definedName name="_RP3" localSheetId="12">#REF!</definedName>
    <definedName name="_RP3" localSheetId="13">#REF!</definedName>
    <definedName name="_RP3">#REF!</definedName>
    <definedName name="_RP4" localSheetId="2">#REF!</definedName>
    <definedName name="_RP4" localSheetId="8">#REF!</definedName>
    <definedName name="_RP4" localSheetId="12">#REF!</definedName>
    <definedName name="_RP4" localSheetId="13">#REF!</definedName>
    <definedName name="_RP4">#REF!</definedName>
    <definedName name="_RP5" localSheetId="2">#REF!</definedName>
    <definedName name="_RP5" localSheetId="8">#REF!</definedName>
    <definedName name="_RP5" localSheetId="12">#REF!</definedName>
    <definedName name="_RP5" localSheetId="13">#REF!</definedName>
    <definedName name="_RP5">#REF!</definedName>
    <definedName name="_RP6" localSheetId="2">#REF!</definedName>
    <definedName name="_RP6" localSheetId="8">#REF!</definedName>
    <definedName name="_RP6" localSheetId="12">#REF!</definedName>
    <definedName name="_RP6" localSheetId="13">#REF!</definedName>
    <definedName name="_RP6">#REF!</definedName>
    <definedName name="_RP7" localSheetId="2">#REF!</definedName>
    <definedName name="_RP7" localSheetId="8">#REF!</definedName>
    <definedName name="_RP7" localSheetId="12">#REF!</definedName>
    <definedName name="_RP7" localSheetId="13">#REF!</definedName>
    <definedName name="_RP7">#REF!</definedName>
    <definedName name="_RP8" localSheetId="2">#REF!</definedName>
    <definedName name="_RP8" localSheetId="8">#REF!</definedName>
    <definedName name="_RP8" localSheetId="12">#REF!</definedName>
    <definedName name="_RP8" localSheetId="13">#REF!</definedName>
    <definedName name="_RP8">#REF!</definedName>
    <definedName name="_RP9" localSheetId="2">#REF!</definedName>
    <definedName name="_RP9" localSheetId="8">#REF!</definedName>
    <definedName name="_RP9" localSheetId="12">#REF!</definedName>
    <definedName name="_RP9" localSheetId="13">#REF!</definedName>
    <definedName name="_RP9">#REF!</definedName>
    <definedName name="_RR1" localSheetId="2">#REF!</definedName>
    <definedName name="_RR1" localSheetId="8">#REF!</definedName>
    <definedName name="_RR1" localSheetId="12">#REF!</definedName>
    <definedName name="_RR1" localSheetId="13">#REF!</definedName>
    <definedName name="_RR1">#REF!</definedName>
    <definedName name="_RR10" localSheetId="2">#REF!</definedName>
    <definedName name="_RR10" localSheetId="8">#REF!</definedName>
    <definedName name="_RR10" localSheetId="12">#REF!</definedName>
    <definedName name="_RR10" localSheetId="13">#REF!</definedName>
    <definedName name="_RR10">#REF!</definedName>
    <definedName name="_RR12" localSheetId="2">#REF!</definedName>
    <definedName name="_RR12" localSheetId="8">#REF!</definedName>
    <definedName name="_RR12" localSheetId="12">#REF!</definedName>
    <definedName name="_RR12" localSheetId="13">#REF!</definedName>
    <definedName name="_RR12">#REF!</definedName>
    <definedName name="_RR13" localSheetId="2">#REF!</definedName>
    <definedName name="_RR13" localSheetId="8">#REF!</definedName>
    <definedName name="_RR13" localSheetId="12">#REF!</definedName>
    <definedName name="_RR13" localSheetId="13">#REF!</definedName>
    <definedName name="_RR13">#REF!</definedName>
    <definedName name="_RR14" localSheetId="2">#REF!</definedName>
    <definedName name="_RR14" localSheetId="8">#REF!</definedName>
    <definedName name="_RR14" localSheetId="12">#REF!</definedName>
    <definedName name="_RR14" localSheetId="13">#REF!</definedName>
    <definedName name="_RR14">#REF!</definedName>
    <definedName name="_RR15" localSheetId="2">#REF!</definedName>
    <definedName name="_RR15" localSheetId="8">#REF!</definedName>
    <definedName name="_RR15" localSheetId="12">#REF!</definedName>
    <definedName name="_RR15" localSheetId="13">#REF!</definedName>
    <definedName name="_RR15">#REF!</definedName>
    <definedName name="_RR16" localSheetId="2">#REF!</definedName>
    <definedName name="_RR16" localSheetId="8">#REF!</definedName>
    <definedName name="_RR16" localSheetId="12">#REF!</definedName>
    <definedName name="_RR16" localSheetId="13">#REF!</definedName>
    <definedName name="_RR16">#REF!</definedName>
    <definedName name="_RR17" localSheetId="2">#REF!</definedName>
    <definedName name="_RR17" localSheetId="8">#REF!</definedName>
    <definedName name="_RR17" localSheetId="12">#REF!</definedName>
    <definedName name="_RR17" localSheetId="13">#REF!</definedName>
    <definedName name="_RR17">#REF!</definedName>
    <definedName name="_RR18" localSheetId="2">#REF!</definedName>
    <definedName name="_RR18" localSheetId="8">#REF!</definedName>
    <definedName name="_RR18" localSheetId="12">#REF!</definedName>
    <definedName name="_RR18" localSheetId="13">#REF!</definedName>
    <definedName name="_RR18">#REF!</definedName>
    <definedName name="_RR19" localSheetId="2">#REF!</definedName>
    <definedName name="_RR19" localSheetId="8">#REF!</definedName>
    <definedName name="_RR19" localSheetId="12">#REF!</definedName>
    <definedName name="_RR19" localSheetId="13">#REF!</definedName>
    <definedName name="_RR19">#REF!</definedName>
    <definedName name="_RR2" localSheetId="2">#REF!</definedName>
    <definedName name="_RR2" localSheetId="8">#REF!</definedName>
    <definedName name="_RR2" localSheetId="12">#REF!</definedName>
    <definedName name="_RR2" localSheetId="13">#REF!</definedName>
    <definedName name="_RR2">#REF!</definedName>
    <definedName name="_RR20" localSheetId="2">#REF!</definedName>
    <definedName name="_RR20" localSheetId="8">#REF!</definedName>
    <definedName name="_RR20" localSheetId="12">#REF!</definedName>
    <definedName name="_RR20" localSheetId="13">#REF!</definedName>
    <definedName name="_RR20">#REF!</definedName>
    <definedName name="_RR21" localSheetId="2">#REF!</definedName>
    <definedName name="_RR21" localSheetId="8">#REF!</definedName>
    <definedName name="_RR21" localSheetId="12">#REF!</definedName>
    <definedName name="_RR21" localSheetId="13">#REF!</definedName>
    <definedName name="_RR21">#REF!</definedName>
    <definedName name="_RR22" localSheetId="2">#REF!</definedName>
    <definedName name="_RR22" localSheetId="8">#REF!</definedName>
    <definedName name="_RR22" localSheetId="12">#REF!</definedName>
    <definedName name="_RR22" localSheetId="13">#REF!</definedName>
    <definedName name="_RR22">#REF!</definedName>
    <definedName name="_RR23" localSheetId="2">#REF!</definedName>
    <definedName name="_RR23" localSheetId="8">#REF!</definedName>
    <definedName name="_RR23" localSheetId="12">#REF!</definedName>
    <definedName name="_RR23" localSheetId="13">#REF!</definedName>
    <definedName name="_RR23">#REF!</definedName>
    <definedName name="_RR24" localSheetId="2">#REF!</definedName>
    <definedName name="_RR24" localSheetId="8">#REF!</definedName>
    <definedName name="_RR24" localSheetId="12">#REF!</definedName>
    <definedName name="_RR24" localSheetId="13">#REF!</definedName>
    <definedName name="_RR24">#REF!</definedName>
    <definedName name="_RR3" localSheetId="2">#REF!</definedName>
    <definedName name="_RR3" localSheetId="8">#REF!</definedName>
    <definedName name="_RR3" localSheetId="12">#REF!</definedName>
    <definedName name="_RR3" localSheetId="13">#REF!</definedName>
    <definedName name="_RR3">#REF!</definedName>
    <definedName name="_RR4" localSheetId="2">#REF!</definedName>
    <definedName name="_RR4" localSheetId="8">#REF!</definedName>
    <definedName name="_RR4" localSheetId="12">#REF!</definedName>
    <definedName name="_RR4" localSheetId="13">#REF!</definedName>
    <definedName name="_RR4">#REF!</definedName>
    <definedName name="_RR5" localSheetId="2">#REF!</definedName>
    <definedName name="_RR5" localSheetId="8">#REF!</definedName>
    <definedName name="_RR5" localSheetId="12">#REF!</definedName>
    <definedName name="_RR5" localSheetId="13">#REF!</definedName>
    <definedName name="_RR5">#REF!</definedName>
    <definedName name="_RR6" localSheetId="2">#REF!</definedName>
    <definedName name="_RR6" localSheetId="8">#REF!</definedName>
    <definedName name="_RR6" localSheetId="12">#REF!</definedName>
    <definedName name="_RR6" localSheetId="13">#REF!</definedName>
    <definedName name="_RR6">#REF!</definedName>
    <definedName name="_RR7" localSheetId="2">#REF!</definedName>
    <definedName name="_RR7" localSheetId="8">#REF!</definedName>
    <definedName name="_RR7" localSheetId="12">#REF!</definedName>
    <definedName name="_RR7" localSheetId="13">#REF!</definedName>
    <definedName name="_RR7">#REF!</definedName>
    <definedName name="_RR8" localSheetId="2">#REF!</definedName>
    <definedName name="_RR8" localSheetId="8">#REF!</definedName>
    <definedName name="_RR8" localSheetId="12">#REF!</definedName>
    <definedName name="_RR8" localSheetId="13">#REF!</definedName>
    <definedName name="_RR8">#REF!</definedName>
    <definedName name="_RR9" localSheetId="2">#REF!</definedName>
    <definedName name="_RR9" localSheetId="8">#REF!</definedName>
    <definedName name="_RR9" localSheetId="12">#REF!</definedName>
    <definedName name="_RR9" localSheetId="13">#REF!</definedName>
    <definedName name="_RR9">#REF!</definedName>
    <definedName name="_tt1">"$#REF!.$A$1:$B$3278"</definedName>
    <definedName name="A1P1" localSheetId="2">#REF!</definedName>
    <definedName name="A1P1" localSheetId="8">#REF!</definedName>
    <definedName name="A1P1" localSheetId="12">#REF!</definedName>
    <definedName name="A1P1" localSheetId="13">#REF!</definedName>
    <definedName name="A1P1">#REF!</definedName>
    <definedName name="A1P10" localSheetId="2">#REF!</definedName>
    <definedName name="A1P10" localSheetId="8">#REF!</definedName>
    <definedName name="A1P10" localSheetId="12">#REF!</definedName>
    <definedName name="A1P10" localSheetId="13">#REF!</definedName>
    <definedName name="A1P10">#REF!</definedName>
    <definedName name="A1P11" localSheetId="2">#REF!</definedName>
    <definedName name="A1P11" localSheetId="8">#REF!</definedName>
    <definedName name="A1P11" localSheetId="12">#REF!</definedName>
    <definedName name="A1P11" localSheetId="13">#REF!</definedName>
    <definedName name="A1P11">#REF!</definedName>
    <definedName name="A1P12" localSheetId="2">#REF!</definedName>
    <definedName name="A1P12" localSheetId="8">#REF!</definedName>
    <definedName name="A1P12" localSheetId="12">#REF!</definedName>
    <definedName name="A1P12" localSheetId="13">#REF!</definedName>
    <definedName name="A1P12">#REF!</definedName>
    <definedName name="A1P13" localSheetId="2">#REF!</definedName>
    <definedName name="A1P13" localSheetId="8">#REF!</definedName>
    <definedName name="A1P13" localSheetId="12">#REF!</definedName>
    <definedName name="A1P13" localSheetId="13">#REF!</definedName>
    <definedName name="A1P13">#REF!</definedName>
    <definedName name="A1P14" localSheetId="2">#REF!</definedName>
    <definedName name="A1P14" localSheetId="8">#REF!</definedName>
    <definedName name="A1P14" localSheetId="12">#REF!</definedName>
    <definedName name="A1P14" localSheetId="13">#REF!</definedName>
    <definedName name="A1P14">#REF!</definedName>
    <definedName name="A1P15" localSheetId="2">#REF!</definedName>
    <definedName name="A1P15" localSheetId="8">#REF!</definedName>
    <definedName name="A1P15" localSheetId="12">#REF!</definedName>
    <definedName name="A1P15" localSheetId="13">#REF!</definedName>
    <definedName name="A1P15">#REF!</definedName>
    <definedName name="A1P16" localSheetId="2">#REF!</definedName>
    <definedName name="A1P16" localSheetId="8">#REF!</definedName>
    <definedName name="A1P16" localSheetId="12">#REF!</definedName>
    <definedName name="A1P16" localSheetId="13">#REF!</definedName>
    <definedName name="A1P16">#REF!</definedName>
    <definedName name="A1P17" localSheetId="2">#REF!</definedName>
    <definedName name="A1P17" localSheetId="8">#REF!</definedName>
    <definedName name="A1P17" localSheetId="12">#REF!</definedName>
    <definedName name="A1P17" localSheetId="13">#REF!</definedName>
    <definedName name="A1P17">#REF!</definedName>
    <definedName name="A1P18" localSheetId="2">#REF!</definedName>
    <definedName name="A1P18" localSheetId="8">#REF!</definedName>
    <definedName name="A1P18" localSheetId="12">#REF!</definedName>
    <definedName name="A1P18" localSheetId="13">#REF!</definedName>
    <definedName name="A1P18">#REF!</definedName>
    <definedName name="A1P19" localSheetId="2">#REF!</definedName>
    <definedName name="A1P19" localSheetId="8">#REF!</definedName>
    <definedName name="A1P19" localSheetId="12">#REF!</definedName>
    <definedName name="A1P19" localSheetId="13">#REF!</definedName>
    <definedName name="A1P19">#REF!</definedName>
    <definedName name="A1P2" localSheetId="2">#REF!</definedName>
    <definedName name="A1P2" localSheetId="8">#REF!</definedName>
    <definedName name="A1P2" localSheetId="12">#REF!</definedName>
    <definedName name="A1P2" localSheetId="13">#REF!</definedName>
    <definedName name="A1P2">#REF!</definedName>
    <definedName name="A1P20" localSheetId="2">#REF!</definedName>
    <definedName name="A1P20" localSheetId="8">#REF!</definedName>
    <definedName name="A1P20" localSheetId="12">#REF!</definedName>
    <definedName name="A1P20" localSheetId="13">#REF!</definedName>
    <definedName name="A1P20">#REF!</definedName>
    <definedName name="A1P21" localSheetId="2">#REF!</definedName>
    <definedName name="A1P21" localSheetId="8">#REF!</definedName>
    <definedName name="A1P21" localSheetId="12">#REF!</definedName>
    <definedName name="A1P21" localSheetId="13">#REF!</definedName>
    <definedName name="A1P21">#REF!</definedName>
    <definedName name="A1P22" localSheetId="2">#REF!</definedName>
    <definedName name="A1P22" localSheetId="8">#REF!</definedName>
    <definedName name="A1P22" localSheetId="12">#REF!</definedName>
    <definedName name="A1P22" localSheetId="13">#REF!</definedName>
    <definedName name="A1P22">#REF!</definedName>
    <definedName name="A1P23" localSheetId="2">#REF!</definedName>
    <definedName name="A1P23" localSheetId="8">#REF!</definedName>
    <definedName name="A1P23" localSheetId="12">#REF!</definedName>
    <definedName name="A1P23" localSheetId="13">#REF!</definedName>
    <definedName name="A1P23">#REF!</definedName>
    <definedName name="A1P24" localSheetId="2">#REF!</definedName>
    <definedName name="A1P24" localSheetId="8">#REF!</definedName>
    <definedName name="A1P24" localSheetId="12">#REF!</definedName>
    <definedName name="A1P24" localSheetId="13">#REF!</definedName>
    <definedName name="A1P24">#REF!</definedName>
    <definedName name="A1P3" localSheetId="2">#REF!</definedName>
    <definedName name="A1P3" localSheetId="8">#REF!</definedName>
    <definedName name="A1P3" localSheetId="12">#REF!</definedName>
    <definedName name="A1P3" localSheetId="13">#REF!</definedName>
    <definedName name="A1P3">#REF!</definedName>
    <definedName name="A1P4" localSheetId="2">#REF!</definedName>
    <definedName name="A1P4" localSheetId="8">#REF!</definedName>
    <definedName name="A1P4" localSheetId="12">#REF!</definedName>
    <definedName name="A1P4" localSheetId="13">#REF!</definedName>
    <definedName name="A1P4">#REF!</definedName>
    <definedName name="A1P5" localSheetId="2">#REF!</definedName>
    <definedName name="A1P5" localSheetId="8">#REF!</definedName>
    <definedName name="A1P5" localSheetId="12">#REF!</definedName>
    <definedName name="A1P5" localSheetId="13">#REF!</definedName>
    <definedName name="A1P5">#REF!</definedName>
    <definedName name="A1P6" localSheetId="2">#REF!</definedName>
    <definedName name="A1P6" localSheetId="8">#REF!</definedName>
    <definedName name="A1P6" localSheetId="12">#REF!</definedName>
    <definedName name="A1P6" localSheetId="13">#REF!</definedName>
    <definedName name="A1P6">#REF!</definedName>
    <definedName name="A1P7" localSheetId="2">#REF!</definedName>
    <definedName name="A1P7" localSheetId="8">#REF!</definedName>
    <definedName name="A1P7" localSheetId="12">#REF!</definedName>
    <definedName name="A1P7" localSheetId="13">#REF!</definedName>
    <definedName name="A1P7">#REF!</definedName>
    <definedName name="A1P8" localSheetId="2">#REF!</definedName>
    <definedName name="A1P8" localSheetId="8">#REF!</definedName>
    <definedName name="A1P8" localSheetId="12">#REF!</definedName>
    <definedName name="A1P8" localSheetId="13">#REF!</definedName>
    <definedName name="A1P8">#REF!</definedName>
    <definedName name="A1P9" localSheetId="2">#REF!</definedName>
    <definedName name="A1P9" localSheetId="8">#REF!</definedName>
    <definedName name="A1P9" localSheetId="12">#REF!</definedName>
    <definedName name="A1P9" localSheetId="13">#REF!</definedName>
    <definedName name="A1P9">#REF!</definedName>
    <definedName name="A1R1" localSheetId="2">#REF!</definedName>
    <definedName name="A1R1" localSheetId="8">#REF!</definedName>
    <definedName name="A1R1" localSheetId="12">#REF!</definedName>
    <definedName name="A1R1" localSheetId="13">#REF!</definedName>
    <definedName name="A1R1">#REF!</definedName>
    <definedName name="A1R10" localSheetId="2">#REF!</definedName>
    <definedName name="A1R10" localSheetId="8">#REF!</definedName>
    <definedName name="A1R10" localSheetId="12">#REF!</definedName>
    <definedName name="A1R10" localSheetId="13">#REF!</definedName>
    <definedName name="A1R10">#REF!</definedName>
    <definedName name="A1R11" localSheetId="2">#REF!</definedName>
    <definedName name="A1R11" localSheetId="8">#REF!</definedName>
    <definedName name="A1R11" localSheetId="12">#REF!</definedName>
    <definedName name="A1R11" localSheetId="13">#REF!</definedName>
    <definedName name="A1R11">#REF!</definedName>
    <definedName name="A1R12" localSheetId="2">#REF!</definedName>
    <definedName name="A1R12" localSheetId="8">#REF!</definedName>
    <definedName name="A1R12" localSheetId="12">#REF!</definedName>
    <definedName name="A1R12" localSheetId="13">#REF!</definedName>
    <definedName name="A1R12">#REF!</definedName>
    <definedName name="A1R13" localSheetId="2">#REF!</definedName>
    <definedName name="A1R13" localSheetId="8">#REF!</definedName>
    <definedName name="A1R13" localSheetId="12">#REF!</definedName>
    <definedName name="A1R13" localSheetId="13">#REF!</definedName>
    <definedName name="A1R13">#REF!</definedName>
    <definedName name="A1R14" localSheetId="2">#REF!</definedName>
    <definedName name="A1R14" localSheetId="8">#REF!</definedName>
    <definedName name="A1R14" localSheetId="12">#REF!</definedName>
    <definedName name="A1R14" localSheetId="13">#REF!</definedName>
    <definedName name="A1R14">#REF!</definedName>
    <definedName name="A1R15" localSheetId="2">#REF!</definedName>
    <definedName name="A1R15" localSheetId="8">#REF!</definedName>
    <definedName name="A1R15" localSheetId="12">#REF!</definedName>
    <definedName name="A1R15" localSheetId="13">#REF!</definedName>
    <definedName name="A1R15">#REF!</definedName>
    <definedName name="A1R16" localSheetId="2">#REF!</definedName>
    <definedName name="A1R16" localSheetId="8">#REF!</definedName>
    <definedName name="A1R16" localSheetId="12">#REF!</definedName>
    <definedName name="A1R16" localSheetId="13">#REF!</definedName>
    <definedName name="A1R16">#REF!</definedName>
    <definedName name="A1R17" localSheetId="2">#REF!</definedName>
    <definedName name="A1R17" localSheetId="8">#REF!</definedName>
    <definedName name="A1R17" localSheetId="12">#REF!</definedName>
    <definedName name="A1R17" localSheetId="13">#REF!</definedName>
    <definedName name="A1R17">#REF!</definedName>
    <definedName name="A1R18" localSheetId="2">#REF!</definedName>
    <definedName name="A1R18" localSheetId="8">#REF!</definedName>
    <definedName name="A1R18" localSheetId="12">#REF!</definedName>
    <definedName name="A1R18" localSheetId="13">#REF!</definedName>
    <definedName name="A1R18">#REF!</definedName>
    <definedName name="A1R19" localSheetId="2">#REF!</definedName>
    <definedName name="A1R19" localSheetId="8">#REF!</definedName>
    <definedName name="A1R19" localSheetId="12">#REF!</definedName>
    <definedName name="A1R19" localSheetId="13">#REF!</definedName>
    <definedName name="A1R19">#REF!</definedName>
    <definedName name="A1R2" localSheetId="2">#REF!</definedName>
    <definedName name="A1R2" localSheetId="8">#REF!</definedName>
    <definedName name="A1R2" localSheetId="12">#REF!</definedName>
    <definedName name="A1R2" localSheetId="13">#REF!</definedName>
    <definedName name="A1R2">#REF!</definedName>
    <definedName name="A1R20" localSheetId="2">#REF!</definedName>
    <definedName name="A1R20" localSheetId="8">#REF!</definedName>
    <definedName name="A1R20" localSheetId="12">#REF!</definedName>
    <definedName name="A1R20" localSheetId="13">#REF!</definedName>
    <definedName name="A1R20">#REF!</definedName>
    <definedName name="A1R21" localSheetId="2">#REF!</definedName>
    <definedName name="A1R21" localSheetId="8">#REF!</definedName>
    <definedName name="A1R21" localSheetId="12">#REF!</definedName>
    <definedName name="A1R21" localSheetId="13">#REF!</definedName>
    <definedName name="A1R21">#REF!</definedName>
    <definedName name="A1R22" localSheetId="2">#REF!</definedName>
    <definedName name="A1R22" localSheetId="8">#REF!</definedName>
    <definedName name="A1R22" localSheetId="12">#REF!</definedName>
    <definedName name="A1R22" localSheetId="13">#REF!</definedName>
    <definedName name="A1R22">#REF!</definedName>
    <definedName name="A1R23" localSheetId="2">#REF!</definedName>
    <definedName name="A1R23" localSheetId="8">#REF!</definedName>
    <definedName name="A1R23" localSheetId="12">#REF!</definedName>
    <definedName name="A1R23" localSheetId="13">#REF!</definedName>
    <definedName name="A1R23">#REF!</definedName>
    <definedName name="A1R24" localSheetId="2">#REF!</definedName>
    <definedName name="A1R24" localSheetId="8">#REF!</definedName>
    <definedName name="A1R24" localSheetId="12">#REF!</definedName>
    <definedName name="A1R24" localSheetId="13">#REF!</definedName>
    <definedName name="A1R24">#REF!</definedName>
    <definedName name="A1R3" localSheetId="2">#REF!</definedName>
    <definedName name="A1R3" localSheetId="8">#REF!</definedName>
    <definedName name="A1R3" localSheetId="12">#REF!</definedName>
    <definedName name="A1R3" localSheetId="13">#REF!</definedName>
    <definedName name="A1R3">#REF!</definedName>
    <definedName name="A1R4" localSheetId="2">#REF!</definedName>
    <definedName name="A1R4" localSheetId="8">#REF!</definedName>
    <definedName name="A1R4" localSheetId="12">#REF!</definedName>
    <definedName name="A1R4" localSheetId="13">#REF!</definedName>
    <definedName name="A1R4">#REF!</definedName>
    <definedName name="A1R5" localSheetId="2">#REF!</definedName>
    <definedName name="A1R5" localSheetId="8">#REF!</definedName>
    <definedName name="A1R5" localSheetId="12">#REF!</definedName>
    <definedName name="A1R5" localSheetId="13">#REF!</definedName>
    <definedName name="A1R5">#REF!</definedName>
    <definedName name="A1R6" localSheetId="2">#REF!</definedName>
    <definedName name="A1R6" localSheetId="8">#REF!</definedName>
    <definedName name="A1R6" localSheetId="12">#REF!</definedName>
    <definedName name="A1R6" localSheetId="13">#REF!</definedName>
    <definedName name="A1R6">#REF!</definedName>
    <definedName name="A1R7" localSheetId="2">#REF!</definedName>
    <definedName name="A1R7" localSheetId="8">#REF!</definedName>
    <definedName name="A1R7" localSheetId="12">#REF!</definedName>
    <definedName name="A1R7" localSheetId="13">#REF!</definedName>
    <definedName name="A1R7">#REF!</definedName>
    <definedName name="A1R8" localSheetId="2">#REF!</definedName>
    <definedName name="A1R8" localSheetId="8">#REF!</definedName>
    <definedName name="A1R8" localSheetId="12">#REF!</definedName>
    <definedName name="A1R8" localSheetId="13">#REF!</definedName>
    <definedName name="A1R8">#REF!</definedName>
    <definedName name="A1R9" localSheetId="2">#REF!</definedName>
    <definedName name="A1R9" localSheetId="8">#REF!</definedName>
    <definedName name="A1R9" localSheetId="12">#REF!</definedName>
    <definedName name="A1R9" localSheetId="13">#REF!</definedName>
    <definedName name="A1R9">#REF!</definedName>
    <definedName name="A2P1" localSheetId="2">#REF!</definedName>
    <definedName name="A2P1" localSheetId="8">#REF!</definedName>
    <definedName name="A2P1" localSheetId="12">#REF!</definedName>
    <definedName name="A2P1" localSheetId="13">#REF!</definedName>
    <definedName name="A2P1">#REF!</definedName>
    <definedName name="A2P10" localSheetId="2">#REF!</definedName>
    <definedName name="A2P10" localSheetId="8">#REF!</definedName>
    <definedName name="A2P10" localSheetId="12">#REF!</definedName>
    <definedName name="A2P10" localSheetId="13">#REF!</definedName>
    <definedName name="A2P10">#REF!</definedName>
    <definedName name="A2P11" localSheetId="2">#REF!</definedName>
    <definedName name="A2P11" localSheetId="8">#REF!</definedName>
    <definedName name="A2P11" localSheetId="12">#REF!</definedName>
    <definedName name="A2P11" localSheetId="13">#REF!</definedName>
    <definedName name="A2P11">#REF!</definedName>
    <definedName name="A2P12" localSheetId="2">#REF!</definedName>
    <definedName name="A2P12" localSheetId="8">#REF!</definedName>
    <definedName name="A2P12" localSheetId="12">#REF!</definedName>
    <definedName name="A2P12" localSheetId="13">#REF!</definedName>
    <definedName name="A2P12">#REF!</definedName>
    <definedName name="A2P13" localSheetId="2">#REF!</definedName>
    <definedName name="A2P13" localSheetId="8">#REF!</definedName>
    <definedName name="A2P13" localSheetId="12">#REF!</definedName>
    <definedName name="A2P13" localSheetId="13">#REF!</definedName>
    <definedName name="A2P13">#REF!</definedName>
    <definedName name="A2P14" localSheetId="2">#REF!</definedName>
    <definedName name="A2P14" localSheetId="8">#REF!</definedName>
    <definedName name="A2P14" localSheetId="12">#REF!</definedName>
    <definedName name="A2P14" localSheetId="13">#REF!</definedName>
    <definedName name="A2P14">#REF!</definedName>
    <definedName name="A2P15" localSheetId="2">#REF!</definedName>
    <definedName name="A2P15" localSheetId="8">#REF!</definedName>
    <definedName name="A2P15" localSheetId="12">#REF!</definedName>
    <definedName name="A2P15" localSheetId="13">#REF!</definedName>
    <definedName name="A2P15">#REF!</definedName>
    <definedName name="A2P16" localSheetId="2">#REF!</definedName>
    <definedName name="A2P16" localSheetId="8">#REF!</definedName>
    <definedName name="A2P16" localSheetId="12">#REF!</definedName>
    <definedName name="A2P16" localSheetId="13">#REF!</definedName>
    <definedName name="A2P16">#REF!</definedName>
    <definedName name="A2P17" localSheetId="2">#REF!</definedName>
    <definedName name="A2P17" localSheetId="8">#REF!</definedName>
    <definedName name="A2P17" localSheetId="12">#REF!</definedName>
    <definedName name="A2P17" localSheetId="13">#REF!</definedName>
    <definedName name="A2P17">#REF!</definedName>
    <definedName name="A2P18" localSheetId="2">#REF!</definedName>
    <definedName name="A2P18" localSheetId="8">#REF!</definedName>
    <definedName name="A2P18" localSheetId="12">#REF!</definedName>
    <definedName name="A2P18" localSheetId="13">#REF!</definedName>
    <definedName name="A2P18">#REF!</definedName>
    <definedName name="A2P19" localSheetId="2">#REF!</definedName>
    <definedName name="A2P19" localSheetId="8">#REF!</definedName>
    <definedName name="A2P19" localSheetId="12">#REF!</definedName>
    <definedName name="A2P19" localSheetId="13">#REF!</definedName>
    <definedName name="A2P19">#REF!</definedName>
    <definedName name="A2P2" localSheetId="2">#REF!</definedName>
    <definedName name="A2P2" localSheetId="8">#REF!</definedName>
    <definedName name="A2P2" localSheetId="12">#REF!</definedName>
    <definedName name="A2P2" localSheetId="13">#REF!</definedName>
    <definedName name="A2P2">#REF!</definedName>
    <definedName name="A2P20" localSheetId="2">#REF!</definedName>
    <definedName name="A2P20" localSheetId="8">#REF!</definedName>
    <definedName name="A2P20" localSheetId="12">#REF!</definedName>
    <definedName name="A2P20" localSheetId="13">#REF!</definedName>
    <definedName name="A2P20">#REF!</definedName>
    <definedName name="A2P21" localSheetId="2">#REF!</definedName>
    <definedName name="A2P21" localSheetId="8">#REF!</definedName>
    <definedName name="A2P21" localSheetId="12">#REF!</definedName>
    <definedName name="A2P21" localSheetId="13">#REF!</definedName>
    <definedName name="A2P21">#REF!</definedName>
    <definedName name="A2P22" localSheetId="2">#REF!</definedName>
    <definedName name="A2P22" localSheetId="8">#REF!</definedName>
    <definedName name="A2P22" localSheetId="12">#REF!</definedName>
    <definedName name="A2P22" localSheetId="13">#REF!</definedName>
    <definedName name="A2P22">#REF!</definedName>
    <definedName name="A2P23" localSheetId="2">#REF!</definedName>
    <definedName name="A2P23" localSheetId="8">#REF!</definedName>
    <definedName name="A2P23" localSheetId="12">#REF!</definedName>
    <definedName name="A2P23" localSheetId="13">#REF!</definedName>
    <definedName name="A2P23">#REF!</definedName>
    <definedName name="A2P24" localSheetId="2">#REF!</definedName>
    <definedName name="A2P24" localSheetId="8">#REF!</definedName>
    <definedName name="A2P24" localSheetId="12">#REF!</definedName>
    <definedName name="A2P24" localSheetId="13">#REF!</definedName>
    <definedName name="A2P24">#REF!</definedName>
    <definedName name="A2P3" localSheetId="2">#REF!</definedName>
    <definedName name="A2P3" localSheetId="8">#REF!</definedName>
    <definedName name="A2P3" localSheetId="12">#REF!</definedName>
    <definedName name="A2P3" localSheetId="13">#REF!</definedName>
    <definedName name="A2P3">#REF!</definedName>
    <definedName name="A2P4" localSheetId="2">#REF!</definedName>
    <definedName name="A2P4" localSheetId="8">#REF!</definedName>
    <definedName name="A2P4" localSheetId="12">#REF!</definedName>
    <definedName name="A2P4" localSheetId="13">#REF!</definedName>
    <definedName name="A2P4">#REF!</definedName>
    <definedName name="A2P5" localSheetId="2">#REF!</definedName>
    <definedName name="A2P5" localSheetId="8">#REF!</definedName>
    <definedName name="A2P5" localSheetId="12">#REF!</definedName>
    <definedName name="A2P5" localSheetId="13">#REF!</definedName>
    <definedName name="A2P5">#REF!</definedName>
    <definedName name="A2P6" localSheetId="2">#REF!</definedName>
    <definedName name="A2P6" localSheetId="8">#REF!</definedName>
    <definedName name="A2P6" localSheetId="12">#REF!</definedName>
    <definedName name="A2P6" localSheetId="13">#REF!</definedName>
    <definedName name="A2P6">#REF!</definedName>
    <definedName name="A2P7" localSheetId="2">#REF!</definedName>
    <definedName name="A2P7" localSheetId="8">#REF!</definedName>
    <definedName name="A2P7" localSheetId="12">#REF!</definedName>
    <definedName name="A2P7" localSheetId="13">#REF!</definedName>
    <definedName name="A2P7">#REF!</definedName>
    <definedName name="A2P8" localSheetId="2">#REF!</definedName>
    <definedName name="A2P8" localSheetId="8">#REF!</definedName>
    <definedName name="A2P8" localSheetId="12">#REF!</definedName>
    <definedName name="A2P8" localSheetId="13">#REF!</definedName>
    <definedName name="A2P8">#REF!</definedName>
    <definedName name="A2P9" localSheetId="2">#REF!</definedName>
    <definedName name="A2P9" localSheetId="8">#REF!</definedName>
    <definedName name="A2P9" localSheetId="12">#REF!</definedName>
    <definedName name="A2P9" localSheetId="13">#REF!</definedName>
    <definedName name="A2P9">#REF!</definedName>
    <definedName name="A2R1" localSheetId="2">#REF!</definedName>
    <definedName name="A2R1" localSheetId="8">#REF!</definedName>
    <definedName name="A2R1" localSheetId="12">#REF!</definedName>
    <definedName name="A2R1" localSheetId="13">#REF!</definedName>
    <definedName name="A2R1">#REF!</definedName>
    <definedName name="A2R10" localSheetId="2">#REF!</definedName>
    <definedName name="A2R10" localSheetId="8">#REF!</definedName>
    <definedName name="A2R10" localSheetId="12">#REF!</definedName>
    <definedName name="A2R10" localSheetId="13">#REF!</definedName>
    <definedName name="A2R10">#REF!</definedName>
    <definedName name="A2R11" localSheetId="2">#REF!</definedName>
    <definedName name="A2R11" localSheetId="8">#REF!</definedName>
    <definedName name="A2R11" localSheetId="12">#REF!</definedName>
    <definedName name="A2R11" localSheetId="13">#REF!</definedName>
    <definedName name="A2R11">#REF!</definedName>
    <definedName name="A2R12" localSheetId="2">#REF!</definedName>
    <definedName name="A2R12" localSheetId="8">#REF!</definedName>
    <definedName name="A2R12" localSheetId="12">#REF!</definedName>
    <definedName name="A2R12" localSheetId="13">#REF!</definedName>
    <definedName name="A2R12">#REF!</definedName>
    <definedName name="A2R13" localSheetId="2">#REF!</definedName>
    <definedName name="A2R13" localSheetId="8">#REF!</definedName>
    <definedName name="A2R13" localSheetId="12">#REF!</definedName>
    <definedName name="A2R13" localSheetId="13">#REF!</definedName>
    <definedName name="A2R13">#REF!</definedName>
    <definedName name="A2R14" localSheetId="2">#REF!</definedName>
    <definedName name="A2R14" localSheetId="8">#REF!</definedName>
    <definedName name="A2R14" localSheetId="12">#REF!</definedName>
    <definedName name="A2R14" localSheetId="13">#REF!</definedName>
    <definedName name="A2R14">#REF!</definedName>
    <definedName name="A2R15" localSheetId="2">#REF!</definedName>
    <definedName name="A2R15" localSheetId="8">#REF!</definedName>
    <definedName name="A2R15" localSheetId="12">#REF!</definedName>
    <definedName name="A2R15" localSheetId="13">#REF!</definedName>
    <definedName name="A2R15">#REF!</definedName>
    <definedName name="A2R16" localSheetId="2">#REF!</definedName>
    <definedName name="A2R16" localSheetId="8">#REF!</definedName>
    <definedName name="A2R16" localSheetId="12">#REF!</definedName>
    <definedName name="A2R16" localSheetId="13">#REF!</definedName>
    <definedName name="A2R16">#REF!</definedName>
    <definedName name="A2R17" localSheetId="2">#REF!</definedName>
    <definedName name="A2R17" localSheetId="8">#REF!</definedName>
    <definedName name="A2R17" localSheetId="12">#REF!</definedName>
    <definedName name="A2R17" localSheetId="13">#REF!</definedName>
    <definedName name="A2R17">#REF!</definedName>
    <definedName name="A2R18" localSheetId="2">#REF!</definedName>
    <definedName name="A2R18" localSheetId="8">#REF!</definedName>
    <definedName name="A2R18" localSheetId="12">#REF!</definedName>
    <definedName name="A2R18" localSheetId="13">#REF!</definedName>
    <definedName name="A2R18">#REF!</definedName>
    <definedName name="A2R19" localSheetId="2">#REF!</definedName>
    <definedName name="A2R19" localSheetId="8">#REF!</definedName>
    <definedName name="A2R19" localSheetId="12">#REF!</definedName>
    <definedName name="A2R19" localSheetId="13">#REF!</definedName>
    <definedName name="A2R19">#REF!</definedName>
    <definedName name="A2R2" localSheetId="2">#REF!</definedName>
    <definedName name="A2R2" localSheetId="8">#REF!</definedName>
    <definedName name="A2R2" localSheetId="12">#REF!</definedName>
    <definedName name="A2R2" localSheetId="13">#REF!</definedName>
    <definedName name="A2R2">#REF!</definedName>
    <definedName name="A2R20" localSheetId="2">#REF!</definedName>
    <definedName name="A2R20" localSheetId="8">#REF!</definedName>
    <definedName name="A2R20" localSheetId="12">#REF!</definedName>
    <definedName name="A2R20" localSheetId="13">#REF!</definedName>
    <definedName name="A2R20">#REF!</definedName>
    <definedName name="A2R21" localSheetId="2">#REF!</definedName>
    <definedName name="A2R21" localSheetId="8">#REF!</definedName>
    <definedName name="A2R21" localSheetId="12">#REF!</definedName>
    <definedName name="A2R21" localSheetId="13">#REF!</definedName>
    <definedName name="A2R21">#REF!</definedName>
    <definedName name="A2R22" localSheetId="2">#REF!</definedName>
    <definedName name="A2R22" localSheetId="8">#REF!</definedName>
    <definedName name="A2R22" localSheetId="12">#REF!</definedName>
    <definedName name="A2R22" localSheetId="13">#REF!</definedName>
    <definedName name="A2R22">#REF!</definedName>
    <definedName name="A2R23" localSheetId="2">#REF!</definedName>
    <definedName name="A2R23" localSheetId="8">#REF!</definedName>
    <definedName name="A2R23" localSheetId="12">#REF!</definedName>
    <definedName name="A2R23" localSheetId="13">#REF!</definedName>
    <definedName name="A2R23">#REF!</definedName>
    <definedName name="A2R24" localSheetId="2">#REF!</definedName>
    <definedName name="A2R24" localSheetId="8">#REF!</definedName>
    <definedName name="A2R24" localSheetId="12">#REF!</definedName>
    <definedName name="A2R24" localSheetId="13">#REF!</definedName>
    <definedName name="A2R24">#REF!</definedName>
    <definedName name="A2R3" localSheetId="2">#REF!</definedName>
    <definedName name="A2R3" localSheetId="8">#REF!</definedName>
    <definedName name="A2R3" localSheetId="12">#REF!</definedName>
    <definedName name="A2R3" localSheetId="13">#REF!</definedName>
    <definedName name="A2R3">#REF!</definedName>
    <definedName name="A2R4" localSheetId="2">#REF!</definedName>
    <definedName name="A2R4" localSheetId="8">#REF!</definedName>
    <definedName name="A2R4" localSheetId="12">#REF!</definedName>
    <definedName name="A2R4" localSheetId="13">#REF!</definedName>
    <definedName name="A2R4">#REF!</definedName>
    <definedName name="A2R5" localSheetId="2">#REF!</definedName>
    <definedName name="A2R5" localSheetId="8">#REF!</definedName>
    <definedName name="A2R5" localSheetId="12">#REF!</definedName>
    <definedName name="A2R5" localSheetId="13">#REF!</definedName>
    <definedName name="A2R5">#REF!</definedName>
    <definedName name="A2R6" localSheetId="2">#REF!</definedName>
    <definedName name="A2R6" localSheetId="8">#REF!</definedName>
    <definedName name="A2R6" localSheetId="12">#REF!</definedName>
    <definedName name="A2R6" localSheetId="13">#REF!</definedName>
    <definedName name="A2R6">#REF!</definedName>
    <definedName name="A2R7" localSheetId="2">#REF!</definedName>
    <definedName name="A2R7" localSheetId="8">#REF!</definedName>
    <definedName name="A2R7" localSheetId="12">#REF!</definedName>
    <definedName name="A2R7" localSheetId="13">#REF!</definedName>
    <definedName name="A2R7">#REF!</definedName>
    <definedName name="A2R8" localSheetId="2">#REF!</definedName>
    <definedName name="A2R8" localSheetId="8">#REF!</definedName>
    <definedName name="A2R8" localSheetId="12">#REF!</definedName>
    <definedName name="A2R8" localSheetId="13">#REF!</definedName>
    <definedName name="A2R8">#REF!</definedName>
    <definedName name="A2R9" localSheetId="2">#REF!</definedName>
    <definedName name="A2R9" localSheetId="8">#REF!</definedName>
    <definedName name="A2R9" localSheetId="12">#REF!</definedName>
    <definedName name="A2R9" localSheetId="13">#REF!</definedName>
    <definedName name="A2R9">#REF!</definedName>
    <definedName name="A3P1" localSheetId="2">#REF!</definedName>
    <definedName name="A3P1" localSheetId="8">#REF!</definedName>
    <definedName name="A3P1" localSheetId="12">#REF!</definedName>
    <definedName name="A3P1" localSheetId="13">#REF!</definedName>
    <definedName name="A3P1">#REF!</definedName>
    <definedName name="A3P10" localSheetId="2">#REF!</definedName>
    <definedName name="A3P10" localSheetId="8">#REF!</definedName>
    <definedName name="A3P10" localSheetId="12">#REF!</definedName>
    <definedName name="A3P10" localSheetId="13">#REF!</definedName>
    <definedName name="A3P10">#REF!</definedName>
    <definedName name="A3P11" localSheetId="2">#REF!</definedName>
    <definedName name="A3P11" localSheetId="8">#REF!</definedName>
    <definedName name="A3P11" localSheetId="12">#REF!</definedName>
    <definedName name="A3P11" localSheetId="13">#REF!</definedName>
    <definedName name="A3P11">#REF!</definedName>
    <definedName name="A3P12" localSheetId="2">#REF!</definedName>
    <definedName name="A3P12" localSheetId="8">#REF!</definedName>
    <definedName name="A3P12" localSheetId="12">#REF!</definedName>
    <definedName name="A3P12" localSheetId="13">#REF!</definedName>
    <definedName name="A3P12">#REF!</definedName>
    <definedName name="A3P13" localSheetId="2">#REF!</definedName>
    <definedName name="A3P13" localSheetId="8">#REF!</definedName>
    <definedName name="A3P13" localSheetId="12">#REF!</definedName>
    <definedName name="A3P13" localSheetId="13">#REF!</definedName>
    <definedName name="A3P13">#REF!</definedName>
    <definedName name="A3P14" localSheetId="2">#REF!</definedName>
    <definedName name="A3P14" localSheetId="8">#REF!</definedName>
    <definedName name="A3P14" localSheetId="12">#REF!</definedName>
    <definedName name="A3P14" localSheetId="13">#REF!</definedName>
    <definedName name="A3P14">#REF!</definedName>
    <definedName name="A3P15" localSheetId="2">#REF!</definedName>
    <definedName name="A3P15" localSheetId="8">#REF!</definedName>
    <definedName name="A3P15" localSheetId="12">#REF!</definedName>
    <definedName name="A3P15" localSheetId="13">#REF!</definedName>
    <definedName name="A3P15">#REF!</definedName>
    <definedName name="A3P16" localSheetId="2">#REF!</definedName>
    <definedName name="A3P16" localSheetId="8">#REF!</definedName>
    <definedName name="A3P16" localSheetId="12">#REF!</definedName>
    <definedName name="A3P16" localSheetId="13">#REF!</definedName>
    <definedName name="A3P16">#REF!</definedName>
    <definedName name="A3P17" localSheetId="2">#REF!</definedName>
    <definedName name="A3P17" localSheetId="8">#REF!</definedName>
    <definedName name="A3P17" localSheetId="12">#REF!</definedName>
    <definedName name="A3P17" localSheetId="13">#REF!</definedName>
    <definedName name="A3P17">#REF!</definedName>
    <definedName name="A3P18" localSheetId="2">#REF!</definedName>
    <definedName name="A3P18" localSheetId="8">#REF!</definedName>
    <definedName name="A3P18" localSheetId="12">#REF!</definedName>
    <definedName name="A3P18" localSheetId="13">#REF!</definedName>
    <definedName name="A3P18">#REF!</definedName>
    <definedName name="A3P19" localSheetId="2">#REF!</definedName>
    <definedName name="A3P19" localSheetId="8">#REF!</definedName>
    <definedName name="A3P19" localSheetId="12">#REF!</definedName>
    <definedName name="A3P19" localSheetId="13">#REF!</definedName>
    <definedName name="A3P19">#REF!</definedName>
    <definedName name="A3P2" localSheetId="2">#REF!</definedName>
    <definedName name="A3P2" localSheetId="8">#REF!</definedName>
    <definedName name="A3P2" localSheetId="12">#REF!</definedName>
    <definedName name="A3P2" localSheetId="13">#REF!</definedName>
    <definedName name="A3P2">#REF!</definedName>
    <definedName name="A3P20" localSheetId="2">#REF!</definedName>
    <definedName name="A3P20" localSheetId="8">#REF!</definedName>
    <definedName name="A3P20" localSheetId="12">#REF!</definedName>
    <definedName name="A3P20" localSheetId="13">#REF!</definedName>
    <definedName name="A3P20">#REF!</definedName>
    <definedName name="A3P21" localSheetId="2">#REF!</definedName>
    <definedName name="A3P21" localSheetId="8">#REF!</definedName>
    <definedName name="A3P21" localSheetId="12">#REF!</definedName>
    <definedName name="A3P21" localSheetId="13">#REF!</definedName>
    <definedName name="A3P21">#REF!</definedName>
    <definedName name="A3P22" localSheetId="2">#REF!</definedName>
    <definedName name="A3P22" localSheetId="8">#REF!</definedName>
    <definedName name="A3P22" localSheetId="12">#REF!</definedName>
    <definedName name="A3P22" localSheetId="13">#REF!</definedName>
    <definedName name="A3P22">#REF!</definedName>
    <definedName name="A3P23" localSheetId="2">#REF!</definedName>
    <definedName name="A3P23" localSheetId="8">#REF!</definedName>
    <definedName name="A3P23" localSheetId="12">#REF!</definedName>
    <definedName name="A3P23" localSheetId="13">#REF!</definedName>
    <definedName name="A3P23">#REF!</definedName>
    <definedName name="A3P24" localSheetId="2">#REF!</definedName>
    <definedName name="A3P24" localSheetId="8">#REF!</definedName>
    <definedName name="A3P24" localSheetId="12">#REF!</definedName>
    <definedName name="A3P24" localSheetId="13">#REF!</definedName>
    <definedName name="A3P24">#REF!</definedName>
    <definedName name="A3P3" localSheetId="2">#REF!</definedName>
    <definedName name="A3P3" localSheetId="8">#REF!</definedName>
    <definedName name="A3P3" localSheetId="12">#REF!</definedName>
    <definedName name="A3P3" localSheetId="13">#REF!</definedName>
    <definedName name="A3P3">#REF!</definedName>
    <definedName name="A3P4" localSheetId="2">#REF!</definedName>
    <definedName name="A3P4" localSheetId="8">#REF!</definedName>
    <definedName name="A3P4" localSheetId="12">#REF!</definedName>
    <definedName name="A3P4" localSheetId="13">#REF!</definedName>
    <definedName name="A3P4">#REF!</definedName>
    <definedName name="A3P5" localSheetId="2">#REF!</definedName>
    <definedName name="A3P5" localSheetId="8">#REF!</definedName>
    <definedName name="A3P5" localSheetId="12">#REF!</definedName>
    <definedName name="A3P5" localSheetId="13">#REF!</definedName>
    <definedName name="A3P5">#REF!</definedName>
    <definedName name="A3P6" localSheetId="2">#REF!</definedName>
    <definedName name="A3P6" localSheetId="8">#REF!</definedName>
    <definedName name="A3P6" localSheetId="12">#REF!</definedName>
    <definedName name="A3P6" localSheetId="13">#REF!</definedName>
    <definedName name="A3P6">#REF!</definedName>
    <definedName name="A3P7" localSheetId="2">#REF!</definedName>
    <definedName name="A3P7" localSheetId="8">#REF!</definedName>
    <definedName name="A3P7" localSheetId="12">#REF!</definedName>
    <definedName name="A3P7" localSheetId="13">#REF!</definedName>
    <definedName name="A3P7">#REF!</definedName>
    <definedName name="A3P8" localSheetId="2">#REF!</definedName>
    <definedName name="A3P8" localSheetId="8">#REF!</definedName>
    <definedName name="A3P8" localSheetId="12">#REF!</definedName>
    <definedName name="A3P8" localSheetId="13">#REF!</definedName>
    <definedName name="A3P8">#REF!</definedName>
    <definedName name="A3P9" localSheetId="2">#REF!</definedName>
    <definedName name="A3P9" localSheetId="8">#REF!</definedName>
    <definedName name="A3P9" localSheetId="12">#REF!</definedName>
    <definedName name="A3P9" localSheetId="13">#REF!</definedName>
    <definedName name="A3P9">#REF!</definedName>
    <definedName name="A3R1" localSheetId="2">#REF!</definedName>
    <definedName name="A3R1" localSheetId="8">#REF!</definedName>
    <definedName name="A3R1" localSheetId="12">#REF!</definedName>
    <definedName name="A3R1" localSheetId="13">#REF!</definedName>
    <definedName name="A3R1">#REF!</definedName>
    <definedName name="A3R10" localSheetId="2">#REF!</definedName>
    <definedName name="A3R10" localSheetId="8">#REF!</definedName>
    <definedName name="A3R10" localSheetId="12">#REF!</definedName>
    <definedName name="A3R10" localSheetId="13">#REF!</definedName>
    <definedName name="A3R10">#REF!</definedName>
    <definedName name="A3R11" localSheetId="2">#REF!</definedName>
    <definedName name="A3R11" localSheetId="8">#REF!</definedName>
    <definedName name="A3R11" localSheetId="12">#REF!</definedName>
    <definedName name="A3R11" localSheetId="13">#REF!</definedName>
    <definedName name="A3R11">#REF!</definedName>
    <definedName name="A3R12" localSheetId="2">#REF!</definedName>
    <definedName name="A3R12" localSheetId="8">#REF!</definedName>
    <definedName name="A3R12" localSheetId="12">#REF!</definedName>
    <definedName name="A3R12" localSheetId="13">#REF!</definedName>
    <definedName name="A3R12">#REF!</definedName>
    <definedName name="A3R13" localSheetId="2">#REF!</definedName>
    <definedName name="A3R13" localSheetId="8">#REF!</definedName>
    <definedName name="A3R13" localSheetId="12">#REF!</definedName>
    <definedName name="A3R13" localSheetId="13">#REF!</definedName>
    <definedName name="A3R13">#REF!</definedName>
    <definedName name="A3R14" localSheetId="2">#REF!</definedName>
    <definedName name="A3R14" localSheetId="8">#REF!</definedName>
    <definedName name="A3R14" localSheetId="12">#REF!</definedName>
    <definedName name="A3R14" localSheetId="13">#REF!</definedName>
    <definedName name="A3R14">#REF!</definedName>
    <definedName name="A3R15" localSheetId="2">#REF!</definedName>
    <definedName name="A3R15" localSheetId="8">#REF!</definedName>
    <definedName name="A3R15" localSheetId="12">#REF!</definedName>
    <definedName name="A3R15" localSheetId="13">#REF!</definedName>
    <definedName name="A3R15">#REF!</definedName>
    <definedName name="A3R16" localSheetId="2">#REF!</definedName>
    <definedName name="A3R16" localSheetId="8">#REF!</definedName>
    <definedName name="A3R16" localSheetId="12">#REF!</definedName>
    <definedName name="A3R16" localSheetId="13">#REF!</definedName>
    <definedName name="A3R16">#REF!</definedName>
    <definedName name="A3R17" localSheetId="2">#REF!</definedName>
    <definedName name="A3R17" localSheetId="8">#REF!</definedName>
    <definedName name="A3R17" localSheetId="12">#REF!</definedName>
    <definedName name="A3R17" localSheetId="13">#REF!</definedName>
    <definedName name="A3R17">#REF!</definedName>
    <definedName name="A3R18" localSheetId="2">#REF!</definedName>
    <definedName name="A3R18" localSheetId="8">#REF!</definedName>
    <definedName name="A3R18" localSheetId="12">#REF!</definedName>
    <definedName name="A3R18" localSheetId="13">#REF!</definedName>
    <definedName name="A3R18">#REF!</definedName>
    <definedName name="A3R19" localSheetId="2">#REF!</definedName>
    <definedName name="A3R19" localSheetId="8">#REF!</definedName>
    <definedName name="A3R19" localSheetId="12">#REF!</definedName>
    <definedName name="A3R19" localSheetId="13">#REF!</definedName>
    <definedName name="A3R19">#REF!</definedName>
    <definedName name="A3R2" localSheetId="2">#REF!</definedName>
    <definedName name="A3R2" localSheetId="8">#REF!</definedName>
    <definedName name="A3R2" localSheetId="12">#REF!</definedName>
    <definedName name="A3R2" localSheetId="13">#REF!</definedName>
    <definedName name="A3R2">#REF!</definedName>
    <definedName name="A3R20" localSheetId="2">#REF!</definedName>
    <definedName name="A3R20" localSheetId="8">#REF!</definedName>
    <definedName name="A3R20" localSheetId="12">#REF!</definedName>
    <definedName name="A3R20" localSheetId="13">#REF!</definedName>
    <definedName name="A3R20">#REF!</definedName>
    <definedName name="A3R21" localSheetId="2">#REF!</definedName>
    <definedName name="A3R21" localSheetId="8">#REF!</definedName>
    <definedName name="A3R21" localSheetId="12">#REF!</definedName>
    <definedName name="A3R21" localSheetId="13">#REF!</definedName>
    <definedName name="A3R21">#REF!</definedName>
    <definedName name="A3R22" localSheetId="2">#REF!</definedName>
    <definedName name="A3R22" localSheetId="8">#REF!</definedName>
    <definedName name="A3R22" localSheetId="12">#REF!</definedName>
    <definedName name="A3R22" localSheetId="13">#REF!</definedName>
    <definedName name="A3R22">#REF!</definedName>
    <definedName name="A3R23" localSheetId="2">#REF!</definedName>
    <definedName name="A3R23" localSheetId="8">#REF!</definedName>
    <definedName name="A3R23" localSheetId="12">#REF!</definedName>
    <definedName name="A3R23" localSheetId="13">#REF!</definedName>
    <definedName name="A3R23">#REF!</definedName>
    <definedName name="A3R24" localSheetId="2">#REF!</definedName>
    <definedName name="A3R24" localSheetId="8">#REF!</definedName>
    <definedName name="A3R24" localSheetId="12">#REF!</definedName>
    <definedName name="A3R24" localSheetId="13">#REF!</definedName>
    <definedName name="A3R24">#REF!</definedName>
    <definedName name="A3R3" localSheetId="2">#REF!</definedName>
    <definedName name="A3R3" localSheetId="8">#REF!</definedName>
    <definedName name="A3R3" localSheetId="12">#REF!</definedName>
    <definedName name="A3R3" localSheetId="13">#REF!</definedName>
    <definedName name="A3R3">#REF!</definedName>
    <definedName name="A3R4" localSheetId="2">#REF!</definedName>
    <definedName name="A3R4" localSheetId="8">#REF!</definedName>
    <definedName name="A3R4" localSheetId="12">#REF!</definedName>
    <definedName name="A3R4" localSheetId="13">#REF!</definedName>
    <definedName name="A3R4">#REF!</definedName>
    <definedName name="A3R5" localSheetId="2">#REF!</definedName>
    <definedName name="A3R5" localSheetId="8">#REF!</definedName>
    <definedName name="A3R5" localSheetId="12">#REF!</definedName>
    <definedName name="A3R5" localSheetId="13">#REF!</definedName>
    <definedName name="A3R5">#REF!</definedName>
    <definedName name="A3R6" localSheetId="2">#REF!</definedName>
    <definedName name="A3R6" localSheetId="8">#REF!</definedName>
    <definedName name="A3R6" localSheetId="12">#REF!</definedName>
    <definedName name="A3R6" localSheetId="13">#REF!</definedName>
    <definedName name="A3R6">#REF!</definedName>
    <definedName name="A3R7" localSheetId="2">#REF!</definedName>
    <definedName name="A3R7" localSheetId="8">#REF!</definedName>
    <definedName name="A3R7" localSheetId="12">#REF!</definedName>
    <definedName name="A3R7" localSheetId="13">#REF!</definedName>
    <definedName name="A3R7">#REF!</definedName>
    <definedName name="A3R8" localSheetId="2">#REF!</definedName>
    <definedName name="A3R8" localSheetId="8">#REF!</definedName>
    <definedName name="A3R8" localSheetId="12">#REF!</definedName>
    <definedName name="A3R8" localSheetId="13">#REF!</definedName>
    <definedName name="A3R8">#REF!</definedName>
    <definedName name="A3R9" localSheetId="2">#REF!</definedName>
    <definedName name="A3R9" localSheetId="8">#REF!</definedName>
    <definedName name="A3R9" localSheetId="12">#REF!</definedName>
    <definedName name="A3R9" localSheetId="13">#REF!</definedName>
    <definedName name="A3R9">#REF!</definedName>
    <definedName name="A4P1" localSheetId="2">#REF!</definedName>
    <definedName name="A4P1" localSheetId="8">#REF!</definedName>
    <definedName name="A4P1" localSheetId="12">#REF!</definedName>
    <definedName name="A4P1" localSheetId="13">#REF!</definedName>
    <definedName name="A4P1">#REF!</definedName>
    <definedName name="A4P10" localSheetId="2">#REF!</definedName>
    <definedName name="A4P10" localSheetId="8">#REF!</definedName>
    <definedName name="A4P10" localSheetId="12">#REF!</definedName>
    <definedName name="A4P10" localSheetId="13">#REF!</definedName>
    <definedName name="A4P10">#REF!</definedName>
    <definedName name="A4P11" localSheetId="2">#REF!</definedName>
    <definedName name="A4P11" localSheetId="8">#REF!</definedName>
    <definedName name="A4P11" localSheetId="12">#REF!</definedName>
    <definedName name="A4P11" localSheetId="13">#REF!</definedName>
    <definedName name="A4P11">#REF!</definedName>
    <definedName name="A4P12" localSheetId="2">#REF!</definedName>
    <definedName name="A4P12" localSheetId="8">#REF!</definedName>
    <definedName name="A4P12" localSheetId="12">#REF!</definedName>
    <definedName name="A4P12" localSheetId="13">#REF!</definedName>
    <definedName name="A4P12">#REF!</definedName>
    <definedName name="A4P13" localSheetId="2">#REF!</definedName>
    <definedName name="A4P13" localSheetId="8">#REF!</definedName>
    <definedName name="A4P13" localSheetId="12">#REF!</definedName>
    <definedName name="A4P13" localSheetId="13">#REF!</definedName>
    <definedName name="A4P13">#REF!</definedName>
    <definedName name="A4P14" localSheetId="2">#REF!</definedName>
    <definedName name="A4P14" localSheetId="8">#REF!</definedName>
    <definedName name="A4P14" localSheetId="12">#REF!</definedName>
    <definedName name="A4P14" localSheetId="13">#REF!</definedName>
    <definedName name="A4P14">#REF!</definedName>
    <definedName name="A4P15" localSheetId="2">#REF!</definedName>
    <definedName name="A4P15" localSheetId="8">#REF!</definedName>
    <definedName name="A4P15" localSheetId="12">#REF!</definedName>
    <definedName name="A4P15" localSheetId="13">#REF!</definedName>
    <definedName name="A4P15">#REF!</definedName>
    <definedName name="A4P16" localSheetId="2">#REF!</definedName>
    <definedName name="A4P16" localSheetId="8">#REF!</definedName>
    <definedName name="A4P16" localSheetId="12">#REF!</definedName>
    <definedName name="A4P16" localSheetId="13">#REF!</definedName>
    <definedName name="A4P16">#REF!</definedName>
    <definedName name="A4P17" localSheetId="2">#REF!</definedName>
    <definedName name="A4P17" localSheetId="8">#REF!</definedName>
    <definedName name="A4P17" localSheetId="12">#REF!</definedName>
    <definedName name="A4P17" localSheetId="13">#REF!</definedName>
    <definedName name="A4P17">#REF!</definedName>
    <definedName name="A4P18" localSheetId="2">#REF!</definedName>
    <definedName name="A4P18" localSheetId="8">#REF!</definedName>
    <definedName name="A4P18" localSheetId="12">#REF!</definedName>
    <definedName name="A4P18" localSheetId="13">#REF!</definedName>
    <definedName name="A4P18">#REF!</definedName>
    <definedName name="A4P19" localSheetId="2">#REF!</definedName>
    <definedName name="A4P19" localSheetId="8">#REF!</definedName>
    <definedName name="A4P19" localSheetId="12">#REF!</definedName>
    <definedName name="A4P19" localSheetId="13">#REF!</definedName>
    <definedName name="A4P19">#REF!</definedName>
    <definedName name="A4P2" localSheetId="2">#REF!</definedName>
    <definedName name="A4P2" localSheetId="8">#REF!</definedName>
    <definedName name="A4P2" localSheetId="12">#REF!</definedName>
    <definedName name="A4P2" localSheetId="13">#REF!</definedName>
    <definedName name="A4P2">#REF!</definedName>
    <definedName name="A4P20" localSheetId="2">#REF!</definedName>
    <definedName name="A4P20" localSheetId="8">#REF!</definedName>
    <definedName name="A4P20" localSheetId="12">#REF!</definedName>
    <definedName name="A4P20" localSheetId="13">#REF!</definedName>
    <definedName name="A4P20">#REF!</definedName>
    <definedName name="A4P21" localSheetId="2">#REF!</definedName>
    <definedName name="A4P21" localSheetId="8">#REF!</definedName>
    <definedName name="A4P21" localSheetId="12">#REF!</definedName>
    <definedName name="A4P21" localSheetId="13">#REF!</definedName>
    <definedName name="A4P21">#REF!</definedName>
    <definedName name="A4P22" localSheetId="2">#REF!</definedName>
    <definedName name="A4P22" localSheetId="8">#REF!</definedName>
    <definedName name="A4P22" localSheetId="12">#REF!</definedName>
    <definedName name="A4P22" localSheetId="13">#REF!</definedName>
    <definedName name="A4P22">#REF!</definedName>
    <definedName name="A4P23" localSheetId="2">#REF!</definedName>
    <definedName name="A4P23" localSheetId="8">#REF!</definedName>
    <definedName name="A4P23" localSheetId="12">#REF!</definedName>
    <definedName name="A4P23" localSheetId="13">#REF!</definedName>
    <definedName name="A4P23">#REF!</definedName>
    <definedName name="A4P24" localSheetId="2">#REF!</definedName>
    <definedName name="A4P24" localSheetId="8">#REF!</definedName>
    <definedName name="A4P24" localSheetId="12">#REF!</definedName>
    <definedName name="A4P24" localSheetId="13">#REF!</definedName>
    <definedName name="A4P24">#REF!</definedName>
    <definedName name="A4P3" localSheetId="2">#REF!</definedName>
    <definedName name="A4P3" localSheetId="8">#REF!</definedName>
    <definedName name="A4P3" localSheetId="12">#REF!</definedName>
    <definedName name="A4P3" localSheetId="13">#REF!</definedName>
    <definedName name="A4P3">#REF!</definedName>
    <definedName name="A4P4" localSheetId="2">#REF!</definedName>
    <definedName name="A4P4" localSheetId="8">#REF!</definedName>
    <definedName name="A4P4" localSheetId="12">#REF!</definedName>
    <definedName name="A4P4" localSheetId="13">#REF!</definedName>
    <definedName name="A4P4">#REF!</definedName>
    <definedName name="A4P5" localSheetId="2">#REF!</definedName>
    <definedName name="A4P5" localSheetId="8">#REF!</definedName>
    <definedName name="A4P5" localSheetId="12">#REF!</definedName>
    <definedName name="A4P5" localSheetId="13">#REF!</definedName>
    <definedName name="A4P5">#REF!</definedName>
    <definedName name="A4P6" localSheetId="2">#REF!</definedName>
    <definedName name="A4P6" localSheetId="8">#REF!</definedName>
    <definedName name="A4P6" localSheetId="12">#REF!</definedName>
    <definedName name="A4P6" localSheetId="13">#REF!</definedName>
    <definedName name="A4P6">#REF!</definedName>
    <definedName name="A4P7" localSheetId="2">#REF!</definedName>
    <definedName name="A4P7" localSheetId="8">#REF!</definedName>
    <definedName name="A4P7" localSheetId="12">#REF!</definedName>
    <definedName name="A4P7" localSheetId="13">#REF!</definedName>
    <definedName name="A4P7">#REF!</definedName>
    <definedName name="A4P8" localSheetId="2">#REF!</definedName>
    <definedName name="A4P8" localSheetId="8">#REF!</definedName>
    <definedName name="A4P8" localSheetId="12">#REF!</definedName>
    <definedName name="A4P8" localSheetId="13">#REF!</definedName>
    <definedName name="A4P8">#REF!</definedName>
    <definedName name="A4P9" localSheetId="2">#REF!</definedName>
    <definedName name="A4P9" localSheetId="8">#REF!</definedName>
    <definedName name="A4P9" localSheetId="12">#REF!</definedName>
    <definedName name="A4P9" localSheetId="13">#REF!</definedName>
    <definedName name="A4P9">#REF!</definedName>
    <definedName name="A4R1" localSheetId="2">#REF!</definedName>
    <definedName name="A4R1" localSheetId="8">#REF!</definedName>
    <definedName name="A4R1" localSheetId="12">#REF!</definedName>
    <definedName name="A4R1" localSheetId="13">#REF!</definedName>
    <definedName name="A4R1">#REF!</definedName>
    <definedName name="A4R10" localSheetId="2">#REF!</definedName>
    <definedName name="A4R10" localSheetId="8">#REF!</definedName>
    <definedName name="A4R10" localSheetId="12">#REF!</definedName>
    <definedName name="A4R10" localSheetId="13">#REF!</definedName>
    <definedName name="A4R10">#REF!</definedName>
    <definedName name="A4R11" localSheetId="2">#REF!</definedName>
    <definedName name="A4R11" localSheetId="8">#REF!</definedName>
    <definedName name="A4R11" localSheetId="12">#REF!</definedName>
    <definedName name="A4R11" localSheetId="13">#REF!</definedName>
    <definedName name="A4R11">#REF!</definedName>
    <definedName name="A4R12" localSheetId="2">#REF!</definedName>
    <definedName name="A4R12" localSheetId="8">#REF!</definedName>
    <definedName name="A4R12" localSheetId="12">#REF!</definedName>
    <definedName name="A4R12" localSheetId="13">#REF!</definedName>
    <definedName name="A4R12">#REF!</definedName>
    <definedName name="A4R13" localSheetId="2">#REF!</definedName>
    <definedName name="A4R13" localSheetId="8">#REF!</definedName>
    <definedName name="A4R13" localSheetId="12">#REF!</definedName>
    <definedName name="A4R13" localSheetId="13">#REF!</definedName>
    <definedName name="A4R13">#REF!</definedName>
    <definedName name="A4R14" localSheetId="2">#REF!</definedName>
    <definedName name="A4R14" localSheetId="8">#REF!</definedName>
    <definedName name="A4R14" localSheetId="12">#REF!</definedName>
    <definedName name="A4R14" localSheetId="13">#REF!</definedName>
    <definedName name="A4R14">#REF!</definedName>
    <definedName name="A4R15" localSheetId="2">#REF!</definedName>
    <definedName name="A4R15" localSheetId="8">#REF!</definedName>
    <definedName name="A4R15" localSheetId="12">#REF!</definedName>
    <definedName name="A4R15" localSheetId="13">#REF!</definedName>
    <definedName name="A4R15">#REF!</definedName>
    <definedName name="A4R16" localSheetId="2">#REF!</definedName>
    <definedName name="A4R16" localSheetId="8">#REF!</definedName>
    <definedName name="A4R16" localSheetId="12">#REF!</definedName>
    <definedName name="A4R16" localSheetId="13">#REF!</definedName>
    <definedName name="A4R16">#REF!</definedName>
    <definedName name="A4R17" localSheetId="2">#REF!</definedName>
    <definedName name="A4R17" localSheetId="8">#REF!</definedName>
    <definedName name="A4R17" localSheetId="12">#REF!</definedName>
    <definedName name="A4R17" localSheetId="13">#REF!</definedName>
    <definedName name="A4R17">#REF!</definedName>
    <definedName name="A4R18" localSheetId="2">#REF!</definedName>
    <definedName name="A4R18" localSheetId="8">#REF!</definedName>
    <definedName name="A4R18" localSheetId="12">#REF!</definedName>
    <definedName name="A4R18" localSheetId="13">#REF!</definedName>
    <definedName name="A4R18">#REF!</definedName>
    <definedName name="A4R19" localSheetId="2">#REF!</definedName>
    <definedName name="A4R19" localSheetId="8">#REF!</definedName>
    <definedName name="A4R19" localSheetId="12">#REF!</definedName>
    <definedName name="A4R19" localSheetId="13">#REF!</definedName>
    <definedName name="A4R19">#REF!</definedName>
    <definedName name="A4R2" localSheetId="2">#REF!</definedName>
    <definedName name="A4R2" localSheetId="8">#REF!</definedName>
    <definedName name="A4R2" localSheetId="12">#REF!</definedName>
    <definedName name="A4R2" localSheetId="13">#REF!</definedName>
    <definedName name="A4R2">#REF!</definedName>
    <definedName name="A4R20" localSheetId="2">#REF!</definedName>
    <definedName name="A4R20" localSheetId="8">#REF!</definedName>
    <definedName name="A4R20" localSheetId="12">#REF!</definedName>
    <definedName name="A4R20" localSheetId="13">#REF!</definedName>
    <definedName name="A4R20">#REF!</definedName>
    <definedName name="A4R21" localSheetId="2">#REF!</definedName>
    <definedName name="A4R21" localSheetId="8">#REF!</definedName>
    <definedName name="A4R21" localSheetId="12">#REF!</definedName>
    <definedName name="A4R21" localSheetId="13">#REF!</definedName>
    <definedName name="A4R21">#REF!</definedName>
    <definedName name="A4R22" localSheetId="2">#REF!</definedName>
    <definedName name="A4R22" localSheetId="8">#REF!</definedName>
    <definedName name="A4R22" localSheetId="12">#REF!</definedName>
    <definedName name="A4R22" localSheetId="13">#REF!</definedName>
    <definedName name="A4R22">#REF!</definedName>
    <definedName name="A4R23" localSheetId="2">#REF!</definedName>
    <definedName name="A4R23" localSheetId="8">#REF!</definedName>
    <definedName name="A4R23" localSheetId="12">#REF!</definedName>
    <definedName name="A4R23" localSheetId="13">#REF!</definedName>
    <definedName name="A4R23">#REF!</definedName>
    <definedName name="A4R24" localSheetId="2">#REF!</definedName>
    <definedName name="A4R24" localSheetId="8">#REF!</definedName>
    <definedName name="A4R24" localSheetId="12">#REF!</definedName>
    <definedName name="A4R24" localSheetId="13">#REF!</definedName>
    <definedName name="A4R24">#REF!</definedName>
    <definedName name="A4R3" localSheetId="2">#REF!</definedName>
    <definedName name="A4R3" localSheetId="8">#REF!</definedName>
    <definedName name="A4R3" localSheetId="12">#REF!</definedName>
    <definedName name="A4R3" localSheetId="13">#REF!</definedName>
    <definedName name="A4R3">#REF!</definedName>
    <definedName name="A4R4" localSheetId="2">#REF!</definedName>
    <definedName name="A4R4" localSheetId="8">#REF!</definedName>
    <definedName name="A4R4" localSheetId="12">#REF!</definedName>
    <definedName name="A4R4" localSheetId="13">#REF!</definedName>
    <definedName name="A4R4">#REF!</definedName>
    <definedName name="A4R5" localSheetId="2">#REF!</definedName>
    <definedName name="A4R5" localSheetId="8">#REF!</definedName>
    <definedName name="A4R5" localSheetId="12">#REF!</definedName>
    <definedName name="A4R5" localSheetId="13">#REF!</definedName>
    <definedName name="A4R5">#REF!</definedName>
    <definedName name="A4R6" localSheetId="2">#REF!</definedName>
    <definedName name="A4R6" localSheetId="8">#REF!</definedName>
    <definedName name="A4R6" localSheetId="12">#REF!</definedName>
    <definedName name="A4R6" localSheetId="13">#REF!</definedName>
    <definedName name="A4R6">#REF!</definedName>
    <definedName name="A4R7" localSheetId="2">#REF!</definedName>
    <definedName name="A4R7" localSheetId="8">#REF!</definedName>
    <definedName name="A4R7" localSheetId="12">#REF!</definedName>
    <definedName name="A4R7" localSheetId="13">#REF!</definedName>
    <definedName name="A4R7">#REF!</definedName>
    <definedName name="A4R8" localSheetId="2">#REF!</definedName>
    <definedName name="A4R8" localSheetId="8">#REF!</definedName>
    <definedName name="A4R8" localSheetId="12">#REF!</definedName>
    <definedName name="A4R8" localSheetId="13">#REF!</definedName>
    <definedName name="A4R8">#REF!</definedName>
    <definedName name="A4R9" localSheetId="2">#REF!</definedName>
    <definedName name="A4R9" localSheetId="8">#REF!</definedName>
    <definedName name="A4R9" localSheetId="12">#REF!</definedName>
    <definedName name="A4R9" localSheetId="13">#REF!</definedName>
    <definedName name="A4R9">#REF!</definedName>
    <definedName name="A5P1" localSheetId="2">#REF!</definedName>
    <definedName name="A5P1" localSheetId="8">#REF!</definedName>
    <definedName name="A5P1" localSheetId="12">#REF!</definedName>
    <definedName name="A5P1" localSheetId="13">#REF!</definedName>
    <definedName name="A5P1">#REF!</definedName>
    <definedName name="A5P10" localSheetId="2">#REF!</definedName>
    <definedName name="A5P10" localSheetId="8">#REF!</definedName>
    <definedName name="A5P10" localSheetId="12">#REF!</definedName>
    <definedName name="A5P10" localSheetId="13">#REF!</definedName>
    <definedName name="A5P10">#REF!</definedName>
    <definedName name="A5P11" localSheetId="2">#REF!</definedName>
    <definedName name="A5P11" localSheetId="8">#REF!</definedName>
    <definedName name="A5P11" localSheetId="12">#REF!</definedName>
    <definedName name="A5P11" localSheetId="13">#REF!</definedName>
    <definedName name="A5P11">#REF!</definedName>
    <definedName name="A5P12" localSheetId="2">#REF!</definedName>
    <definedName name="A5P12" localSheetId="8">#REF!</definedName>
    <definedName name="A5P12" localSheetId="12">#REF!</definedName>
    <definedName name="A5P12" localSheetId="13">#REF!</definedName>
    <definedName name="A5P12">#REF!</definedName>
    <definedName name="A5P13" localSheetId="2">#REF!</definedName>
    <definedName name="A5P13" localSheetId="8">#REF!</definedName>
    <definedName name="A5P13" localSheetId="12">#REF!</definedName>
    <definedName name="A5P13" localSheetId="13">#REF!</definedName>
    <definedName name="A5P13">#REF!</definedName>
    <definedName name="A5P14" localSheetId="2">#REF!</definedName>
    <definedName name="A5P14" localSheetId="8">#REF!</definedName>
    <definedName name="A5P14" localSheetId="12">#REF!</definedName>
    <definedName name="A5P14" localSheetId="13">#REF!</definedName>
    <definedName name="A5P14">#REF!</definedName>
    <definedName name="A5P15" localSheetId="2">#REF!</definedName>
    <definedName name="A5P15" localSheetId="8">#REF!</definedName>
    <definedName name="A5P15" localSheetId="12">#REF!</definedName>
    <definedName name="A5P15" localSheetId="13">#REF!</definedName>
    <definedName name="A5P15">#REF!</definedName>
    <definedName name="A5P16" localSheetId="2">#REF!</definedName>
    <definedName name="A5P16" localSheetId="8">#REF!</definedName>
    <definedName name="A5P16" localSheetId="12">#REF!</definedName>
    <definedName name="A5P16" localSheetId="13">#REF!</definedName>
    <definedName name="A5P16">#REF!</definedName>
    <definedName name="A5P17" localSheetId="2">#REF!</definedName>
    <definedName name="A5P17" localSheetId="8">#REF!</definedName>
    <definedName name="A5P17" localSheetId="12">#REF!</definedName>
    <definedName name="A5P17" localSheetId="13">#REF!</definedName>
    <definedName name="A5P17">#REF!</definedName>
    <definedName name="A5P18" localSheetId="2">#REF!</definedName>
    <definedName name="A5P18" localSheetId="8">#REF!</definedName>
    <definedName name="A5P18" localSheetId="12">#REF!</definedName>
    <definedName name="A5P18" localSheetId="13">#REF!</definedName>
    <definedName name="A5P18">#REF!</definedName>
    <definedName name="A5P19" localSheetId="2">#REF!</definedName>
    <definedName name="A5P19" localSheetId="8">#REF!</definedName>
    <definedName name="A5P19" localSheetId="12">#REF!</definedName>
    <definedName name="A5P19" localSheetId="13">#REF!</definedName>
    <definedName name="A5P19">#REF!</definedName>
    <definedName name="A5P2" localSheetId="2">#REF!</definedName>
    <definedName name="A5P2" localSheetId="8">#REF!</definedName>
    <definedName name="A5P2" localSheetId="12">#REF!</definedName>
    <definedName name="A5P2" localSheetId="13">#REF!</definedName>
    <definedName name="A5P2">#REF!</definedName>
    <definedName name="A5P20" localSheetId="2">#REF!</definedName>
    <definedName name="A5P20" localSheetId="8">#REF!</definedName>
    <definedName name="A5P20" localSheetId="12">#REF!</definedName>
    <definedName name="A5P20" localSheetId="13">#REF!</definedName>
    <definedName name="A5P20">#REF!</definedName>
    <definedName name="A5P21" localSheetId="2">#REF!</definedName>
    <definedName name="A5P21" localSheetId="8">#REF!</definedName>
    <definedName name="A5P21" localSheetId="12">#REF!</definedName>
    <definedName name="A5P21" localSheetId="13">#REF!</definedName>
    <definedName name="A5P21">#REF!</definedName>
    <definedName name="A5P22" localSheetId="2">#REF!</definedName>
    <definedName name="A5P22" localSheetId="8">#REF!</definedName>
    <definedName name="A5P22" localSheetId="12">#REF!</definedName>
    <definedName name="A5P22" localSheetId="13">#REF!</definedName>
    <definedName name="A5P22">#REF!</definedName>
    <definedName name="A5P23" localSheetId="2">#REF!</definedName>
    <definedName name="A5P23" localSheetId="8">#REF!</definedName>
    <definedName name="A5P23" localSheetId="12">#REF!</definedName>
    <definedName name="A5P23" localSheetId="13">#REF!</definedName>
    <definedName name="A5P23">#REF!</definedName>
    <definedName name="A5P24" localSheetId="2">#REF!</definedName>
    <definedName name="A5P24" localSheetId="8">#REF!</definedName>
    <definedName name="A5P24" localSheetId="12">#REF!</definedName>
    <definedName name="A5P24" localSheetId="13">#REF!</definedName>
    <definedName name="A5P24">#REF!</definedName>
    <definedName name="A5P3" localSheetId="2">#REF!</definedName>
    <definedName name="A5P3" localSheetId="8">#REF!</definedName>
    <definedName name="A5P3" localSheetId="12">#REF!</definedName>
    <definedName name="A5P3" localSheetId="13">#REF!</definedName>
    <definedName name="A5P3">#REF!</definedName>
    <definedName name="A5P4" localSheetId="2">#REF!</definedName>
    <definedName name="A5P4" localSheetId="8">#REF!</definedName>
    <definedName name="A5P4" localSheetId="12">#REF!</definedName>
    <definedName name="A5P4" localSheetId="13">#REF!</definedName>
    <definedName name="A5P4">#REF!</definedName>
    <definedName name="A5P5" localSheetId="2">#REF!</definedName>
    <definedName name="A5P5" localSheetId="8">#REF!</definedName>
    <definedName name="A5P5" localSheetId="12">#REF!</definedName>
    <definedName name="A5P5" localSheetId="13">#REF!</definedName>
    <definedName name="A5P5">#REF!</definedName>
    <definedName name="A5P6" localSheetId="2">#REF!</definedName>
    <definedName name="A5P6" localSheetId="8">#REF!</definedName>
    <definedName name="A5P6" localSheetId="12">#REF!</definedName>
    <definedName name="A5P6" localSheetId="13">#REF!</definedName>
    <definedName name="A5P6">#REF!</definedName>
    <definedName name="A5P7" localSheetId="2">#REF!</definedName>
    <definedName name="A5P7" localSheetId="8">#REF!</definedName>
    <definedName name="A5P7" localSheetId="12">#REF!</definedName>
    <definedName name="A5P7" localSheetId="13">#REF!</definedName>
    <definedName name="A5P7">#REF!</definedName>
    <definedName name="A5P8" localSheetId="2">#REF!</definedName>
    <definedName name="A5P8" localSheetId="8">#REF!</definedName>
    <definedName name="A5P8" localSheetId="12">#REF!</definedName>
    <definedName name="A5P8" localSheetId="13">#REF!</definedName>
    <definedName name="A5P8">#REF!</definedName>
    <definedName name="A5P9" localSheetId="2">#REF!</definedName>
    <definedName name="A5P9" localSheetId="8">#REF!</definedName>
    <definedName name="A5P9" localSheetId="12">#REF!</definedName>
    <definedName name="A5P9" localSheetId="13">#REF!</definedName>
    <definedName name="A5P9">#REF!</definedName>
    <definedName name="A5R1" localSheetId="2">#REF!</definedName>
    <definedName name="A5R1" localSheetId="8">#REF!</definedName>
    <definedName name="A5R1" localSheetId="12">#REF!</definedName>
    <definedName name="A5R1" localSheetId="13">#REF!</definedName>
    <definedName name="A5R1">#REF!</definedName>
    <definedName name="A5R10" localSheetId="2">#REF!</definedName>
    <definedName name="A5R10" localSheetId="8">#REF!</definedName>
    <definedName name="A5R10" localSheetId="12">#REF!</definedName>
    <definedName name="A5R10" localSheetId="13">#REF!</definedName>
    <definedName name="A5R10">#REF!</definedName>
    <definedName name="A5R11" localSheetId="2">#REF!</definedName>
    <definedName name="A5R11" localSheetId="8">#REF!</definedName>
    <definedName name="A5R11" localSheetId="12">#REF!</definedName>
    <definedName name="A5R11" localSheetId="13">#REF!</definedName>
    <definedName name="A5R11">#REF!</definedName>
    <definedName name="A5R12" localSheetId="2">#REF!</definedName>
    <definedName name="A5R12" localSheetId="8">#REF!</definedName>
    <definedName name="A5R12" localSheetId="12">#REF!</definedName>
    <definedName name="A5R12" localSheetId="13">#REF!</definedName>
    <definedName name="A5R12">#REF!</definedName>
    <definedName name="A5R13" localSheetId="2">#REF!</definedName>
    <definedName name="A5R13" localSheetId="8">#REF!</definedName>
    <definedName name="A5R13" localSheetId="12">#REF!</definedName>
    <definedName name="A5R13" localSheetId="13">#REF!</definedName>
    <definedName name="A5R13">#REF!</definedName>
    <definedName name="A5R14" localSheetId="2">#REF!</definedName>
    <definedName name="A5R14" localSheetId="8">#REF!</definedName>
    <definedName name="A5R14" localSheetId="12">#REF!</definedName>
    <definedName name="A5R14" localSheetId="13">#REF!</definedName>
    <definedName name="A5R14">#REF!</definedName>
    <definedName name="A5R15" localSheetId="2">#REF!</definedName>
    <definedName name="A5R15" localSheetId="8">#REF!</definedName>
    <definedName name="A5R15" localSheetId="12">#REF!</definedName>
    <definedName name="A5R15" localSheetId="13">#REF!</definedName>
    <definedName name="A5R15">#REF!</definedName>
    <definedName name="A5R16" localSheetId="2">#REF!</definedName>
    <definedName name="A5R16" localSheetId="8">#REF!</definedName>
    <definedName name="A5R16" localSheetId="12">#REF!</definedName>
    <definedName name="A5R16" localSheetId="13">#REF!</definedName>
    <definedName name="A5R16">#REF!</definedName>
    <definedName name="A5R17" localSheetId="2">#REF!</definedName>
    <definedName name="A5R17" localSheetId="8">#REF!</definedName>
    <definedName name="A5R17" localSheetId="12">#REF!</definedName>
    <definedName name="A5R17" localSheetId="13">#REF!</definedName>
    <definedName name="A5R17">#REF!</definedName>
    <definedName name="A5R18" localSheetId="2">#REF!</definedName>
    <definedName name="A5R18" localSheetId="8">#REF!</definedName>
    <definedName name="A5R18" localSheetId="12">#REF!</definedName>
    <definedName name="A5R18" localSheetId="13">#REF!</definedName>
    <definedName name="A5R18">#REF!</definedName>
    <definedName name="A5R19" localSheetId="2">#REF!</definedName>
    <definedName name="A5R19" localSheetId="8">#REF!</definedName>
    <definedName name="A5R19" localSheetId="12">#REF!</definedName>
    <definedName name="A5R19" localSheetId="13">#REF!</definedName>
    <definedName name="A5R19">#REF!</definedName>
    <definedName name="A5R2" localSheetId="2">#REF!</definedName>
    <definedName name="A5R2" localSheetId="8">#REF!</definedName>
    <definedName name="A5R2" localSheetId="12">#REF!</definedName>
    <definedName name="A5R2" localSheetId="13">#REF!</definedName>
    <definedName name="A5R2">#REF!</definedName>
    <definedName name="A5R20" localSheetId="2">#REF!</definedName>
    <definedName name="A5R20" localSheetId="8">#REF!</definedName>
    <definedName name="A5R20" localSheetId="12">#REF!</definedName>
    <definedName name="A5R20" localSheetId="13">#REF!</definedName>
    <definedName name="A5R20">#REF!</definedName>
    <definedName name="A5R21" localSheetId="2">#REF!</definedName>
    <definedName name="A5R21" localSheetId="8">#REF!</definedName>
    <definedName name="A5R21" localSheetId="12">#REF!</definedName>
    <definedName name="A5R21" localSheetId="13">#REF!</definedName>
    <definedName name="A5R21">#REF!</definedName>
    <definedName name="A5R22" localSheetId="2">#REF!</definedName>
    <definedName name="A5R22" localSheetId="8">#REF!</definedName>
    <definedName name="A5R22" localSheetId="12">#REF!</definedName>
    <definedName name="A5R22" localSheetId="13">#REF!</definedName>
    <definedName name="A5R22">#REF!</definedName>
    <definedName name="A5R23" localSheetId="2">#REF!</definedName>
    <definedName name="A5R23" localSheetId="8">#REF!</definedName>
    <definedName name="A5R23" localSheetId="12">#REF!</definedName>
    <definedName name="A5R23" localSheetId="13">#REF!</definedName>
    <definedName name="A5R23">#REF!</definedName>
    <definedName name="A5R24" localSheetId="2">#REF!</definedName>
    <definedName name="A5R24" localSheetId="8">#REF!</definedName>
    <definedName name="A5R24" localSheetId="12">#REF!</definedName>
    <definedName name="A5R24" localSheetId="13">#REF!</definedName>
    <definedName name="A5R24">#REF!</definedName>
    <definedName name="A5R3" localSheetId="2">#REF!</definedName>
    <definedName name="A5R3" localSheetId="8">#REF!</definedName>
    <definedName name="A5R3" localSheetId="12">#REF!</definedName>
    <definedName name="A5R3" localSheetId="13">#REF!</definedName>
    <definedName name="A5R3">#REF!</definedName>
    <definedName name="A5R4" localSheetId="2">#REF!</definedName>
    <definedName name="A5R4" localSheetId="8">#REF!</definedName>
    <definedName name="A5R4" localSheetId="12">#REF!</definedName>
    <definedName name="A5R4" localSheetId="13">#REF!</definedName>
    <definedName name="A5R4">#REF!</definedName>
    <definedName name="A5R5" localSheetId="2">#REF!</definedName>
    <definedName name="A5R5" localSheetId="8">#REF!</definedName>
    <definedName name="A5R5" localSheetId="12">#REF!</definedName>
    <definedName name="A5R5" localSheetId="13">#REF!</definedName>
    <definedName name="A5R5">#REF!</definedName>
    <definedName name="A5R6" localSheetId="2">#REF!</definedName>
    <definedName name="A5R6" localSheetId="8">#REF!</definedName>
    <definedName name="A5R6" localSheetId="12">#REF!</definedName>
    <definedName name="A5R6" localSheetId="13">#REF!</definedName>
    <definedName name="A5R6">#REF!</definedName>
    <definedName name="A5R7" localSheetId="2">#REF!</definedName>
    <definedName name="A5R7" localSheetId="8">#REF!</definedName>
    <definedName name="A5R7" localSheetId="12">#REF!</definedName>
    <definedName name="A5R7" localSheetId="13">#REF!</definedName>
    <definedName name="A5R7">#REF!</definedName>
    <definedName name="A5R8" localSheetId="2">#REF!</definedName>
    <definedName name="A5R8" localSheetId="8">#REF!</definedName>
    <definedName name="A5R8" localSheetId="12">#REF!</definedName>
    <definedName name="A5R8" localSheetId="13">#REF!</definedName>
    <definedName name="A5R8">#REF!</definedName>
    <definedName name="A5R9" localSheetId="2">#REF!</definedName>
    <definedName name="A5R9" localSheetId="8">#REF!</definedName>
    <definedName name="A5R9" localSheetId="12">#REF!</definedName>
    <definedName name="A5R9" localSheetId="13">#REF!</definedName>
    <definedName name="A5R9">#REF!</definedName>
    <definedName name="add_1" localSheetId="2">#REF!</definedName>
    <definedName name="add_1" localSheetId="8">#REF!</definedName>
    <definedName name="add_1" localSheetId="12">#REF!</definedName>
    <definedName name="add_1" localSheetId="13">#REF!</definedName>
    <definedName name="add_1">#REF!</definedName>
    <definedName name="add_2" localSheetId="2">#REF!</definedName>
    <definedName name="add_2" localSheetId="8">#REF!</definedName>
    <definedName name="add_2" localSheetId="12">#REF!</definedName>
    <definedName name="add_2" localSheetId="13">#REF!</definedName>
    <definedName name="add_2">#REF!</definedName>
    <definedName name="add_3" localSheetId="2">#REF!</definedName>
    <definedName name="add_3" localSheetId="8">#REF!</definedName>
    <definedName name="add_3" localSheetId="12">#REF!</definedName>
    <definedName name="add_3" localSheetId="13">#REF!</definedName>
    <definedName name="add_3">#REF!</definedName>
    <definedName name="add_4" localSheetId="2">#REF!</definedName>
    <definedName name="add_4" localSheetId="8">#REF!</definedName>
    <definedName name="add_4" localSheetId="12">#REF!</definedName>
    <definedName name="add_4" localSheetId="13">#REF!</definedName>
    <definedName name="add_4">#REF!</definedName>
    <definedName name="add_5" localSheetId="2">#REF!</definedName>
    <definedName name="add_5" localSheetId="8">#REF!</definedName>
    <definedName name="add_5" localSheetId="12">#REF!</definedName>
    <definedName name="add_5" localSheetId="13">#REF!</definedName>
    <definedName name="add_5">#REF!</definedName>
    <definedName name="add_total" localSheetId="2">#REF!</definedName>
    <definedName name="add_total" localSheetId="8">#REF!</definedName>
    <definedName name="add_total" localSheetId="12">#REF!</definedName>
    <definedName name="add_total" localSheetId="13">#REF!</definedName>
    <definedName name="add_total">#REF!</definedName>
    <definedName name="_xlnm.Print_Area" localSheetId="2">BDI!$A$1:$I$43</definedName>
    <definedName name="_xlnm.Print_Area" localSheetId="10">'COMPOSIÇÕES COMPLEMENTARES '!$A$1:$K$56</definedName>
    <definedName name="_xlnm.Print_Area" localSheetId="11">COTAÇÕES!$A$1:$I$88</definedName>
    <definedName name="_xlnm.Print_Area" localSheetId="9">CRONOGRAMA!$A$2:$M$20</definedName>
    <definedName name="_xlnm.Print_Area" localSheetId="8">'CURVA ABC'!$A$3:$L$35</definedName>
    <definedName name="_xlnm.Print_Area" localSheetId="0">DADOS!$A$1:$P$74</definedName>
    <definedName name="_xlnm.Print_Area" localSheetId="12">DECLARAÇÃO!$A$1:$H$42</definedName>
    <definedName name="_xlnm.Print_Area" localSheetId="14">'ENCARGOS SOCIAIS'!$A$1:$H$50</definedName>
    <definedName name="_xlnm.Print_Area" localSheetId="1">'FOLHA FECHAMENTO'!$A$1:$M$58</definedName>
    <definedName name="_xlnm.Print_Area" localSheetId="7">INSUMOS!$A$1:$D$3382</definedName>
    <definedName name="_xlnm.Print_Area" localSheetId="5">'PLANILHA_COM VALOR'!$A$1:$L$53</definedName>
    <definedName name="_xlnm.Print_Area" localSheetId="4">'PLANILHA_SEM VALOR'!$A$1:$L$53</definedName>
    <definedName name="_xlnm.Print_Area" localSheetId="13">'PROJETOS RECEBIDOS'!$A$1:$J$25</definedName>
    <definedName name="_xlnm.Print_Area" localSheetId="3">RESUMO!$A$1:$J$32</definedName>
    <definedName name="AUDITORIO" localSheetId="2">#REF!</definedName>
    <definedName name="AUDITORIO" localSheetId="11">#REF!</definedName>
    <definedName name="AUDITORIO" localSheetId="8">#REF!</definedName>
    <definedName name="AUDITORIO" localSheetId="12">#REF!</definedName>
    <definedName name="AUDITORIO" localSheetId="13">#REF!</definedName>
    <definedName name="AUDITORIO">#REF!</definedName>
    <definedName name="BBB">#REF!</definedName>
    <definedName name="BD" localSheetId="2">#REF!</definedName>
    <definedName name="BD" localSheetId="8">#REF!</definedName>
    <definedName name="BD" localSheetId="12">#REF!</definedName>
    <definedName name="BD" localSheetId="13">#REF!</definedName>
    <definedName name="BD">#REF!</definedName>
    <definedName name="BDI" localSheetId="2">#REF!</definedName>
    <definedName name="BDI" localSheetId="8">#REF!</definedName>
    <definedName name="BDI" localSheetId="12">#REF!</definedName>
    <definedName name="BDI" localSheetId="13">#REF!</definedName>
    <definedName name="BDI">#REF!</definedName>
    <definedName name="BDI_LIC" localSheetId="2">#REF!</definedName>
    <definedName name="BDI_LIC" localSheetId="8">#REF!</definedName>
    <definedName name="BDI_LIC" localSheetId="12">#REF!</definedName>
    <definedName name="BDI_LIC" localSheetId="13">#REF!</definedName>
    <definedName name="BDI_LIC">#REF!</definedName>
    <definedName name="cfs" localSheetId="2">#REF!</definedName>
    <definedName name="cfs" localSheetId="11">#REF!</definedName>
    <definedName name="cfs" localSheetId="8">#REF!</definedName>
    <definedName name="cfs" localSheetId="12">#REF!</definedName>
    <definedName name="cfs" localSheetId="13">#REF!</definedName>
    <definedName name="cfs">#REF!</definedName>
    <definedName name="_xlnm.Criteria" localSheetId="1">'FOLHA FECHAMENTO'!$O$9:$O$12</definedName>
    <definedName name="crono" localSheetId="2">#REF!</definedName>
    <definedName name="crono" localSheetId="11">#REF!</definedName>
    <definedName name="crono" localSheetId="8">#REF!</definedName>
    <definedName name="crono" localSheetId="12">#REF!</definedName>
    <definedName name="crono" localSheetId="13">#REF!</definedName>
    <definedName name="crono">#REF!</definedName>
    <definedName name="CRONO_ADD" localSheetId="2">#REF!</definedName>
    <definedName name="CRONO_ADD" localSheetId="8">#REF!</definedName>
    <definedName name="CRONO_ADD" localSheetId="12">#REF!</definedName>
    <definedName name="CRONO_ADD" localSheetId="13">#REF!</definedName>
    <definedName name="CRONO_ADD">#REF!</definedName>
    <definedName name="CRONO_RES" localSheetId="2">#REF!</definedName>
    <definedName name="CRONO_RES" localSheetId="8">#REF!</definedName>
    <definedName name="CRONO_RES" localSheetId="12">#REF!</definedName>
    <definedName name="CRONO_RES" localSheetId="13">#REF!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10">#REF!</definedName>
    <definedName name="Excel_BuiltIn__FilterDatabase_6" localSheetId="8">'CURVA ABC'!$A$3:$B$486</definedName>
    <definedName name="Excel_BuiltIn__FilterDatabase_6" localSheetId="7">"#REF!"</definedName>
    <definedName name="Excel_BuiltIn__FilterDatabase_6" localSheetId="4">'PLANILHA_SEM VALOR'!$A$1:$B$470</definedName>
    <definedName name="Excel_BuiltIn__FilterDatabase_6">'PLANILHA_COM VALOR'!$A$1:$B$470</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10">#REF!</definedName>
    <definedName name="Excel_BuiltIn_Print_Area_7">"#REF!"</definedName>
    <definedName name="Excel_BuiltIn_Print_Area_7_1" localSheetId="10">#REF!</definedName>
    <definedName name="Excel_BuiltIn_Print_Area_7_1">"#REF!"</definedName>
    <definedName name="Excel_BuiltIn_Print_Area_7_1_1" localSheetId="10">#REF!</definedName>
    <definedName name="Excel_BuiltIn_Print_Area_7_1_1">"#REF!"</definedName>
    <definedName name="Excel_BuiltIn_Print_Area_7_1_1_1" localSheetId="10">#REF!</definedName>
    <definedName name="Excel_BuiltIn_Print_Area_7_1_1_1">"#REF!"</definedName>
    <definedName name="Excel_BuiltIn_Print_Area_7_1_1_1_1" localSheetId="10">#REF!</definedName>
    <definedName name="Excel_BuiltIn_Print_Area_7_1_1_1_1">"#REF!"</definedName>
    <definedName name="Excel_BuiltIn_Print_Area_7_1_1_1_1_1" localSheetId="10">#REF!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8">'[1] '!#REF!</definedName>
    <definedName name="ini" localSheetId="12">'[1] '!#REF!</definedName>
    <definedName name="ini">'[1] '!#REF!</definedName>
    <definedName name="k">"$#REF!.$A$1:$B$2408"</definedName>
    <definedName name="matriz" localSheetId="8">'[1] '!#REF!</definedName>
    <definedName name="matriz" localSheetId="12">'[1] '!#REF!</definedName>
    <definedName name="matriz">'[1] '!#REF!</definedName>
    <definedName name="MINUS" localSheetId="2">#REF!</definedName>
    <definedName name="MINUS" localSheetId="8">#REF!</definedName>
    <definedName name="MINUS" localSheetId="12">#REF!</definedName>
    <definedName name="MINUS" localSheetId="13">#REF!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8">#REF!</definedName>
    <definedName name="PLUS" localSheetId="12">#REF!</definedName>
    <definedName name="PLUS" localSheetId="13">#REF!</definedName>
    <definedName name="PLUS">#REF!</definedName>
    <definedName name="po" localSheetId="2">#REF!</definedName>
    <definedName name="po" localSheetId="8">#REF!</definedName>
    <definedName name="po" localSheetId="12">#REF!</definedName>
    <definedName name="po" localSheetId="13">#REF!</definedName>
    <definedName name="po">#REF!</definedName>
    <definedName name="REF">'[1] '!$F$464:$F$489</definedName>
    <definedName name="rere" localSheetId="2">#REF!</definedName>
    <definedName name="rere" localSheetId="11">#REF!</definedName>
    <definedName name="rere" localSheetId="8">#REF!</definedName>
    <definedName name="rere" localSheetId="12">#REF!</definedName>
    <definedName name="rere" localSheetId="13">#REF!</definedName>
    <definedName name="rere">#REF!</definedName>
    <definedName name="RODAPÉ" localSheetId="8">[1]Relatório!#REF!</definedName>
    <definedName name="RODAPÉ" localSheetId="12">[1]Relatório!#REF!</definedName>
    <definedName name="RODAPÉ">[1]Relatório!#REF!</definedName>
    <definedName name="rt" localSheetId="2">#REF!</definedName>
    <definedName name="rt" localSheetId="11">#REF!</definedName>
    <definedName name="rt" localSheetId="8">#REF!</definedName>
    <definedName name="rt" localSheetId="12">#REF!</definedName>
    <definedName name="rt" localSheetId="13">#REF!</definedName>
    <definedName name="rt">#REF!</definedName>
    <definedName name="S10P1" localSheetId="2">#REF!</definedName>
    <definedName name="S10P1" localSheetId="8">#REF!</definedName>
    <definedName name="S10P1" localSheetId="12">#REF!</definedName>
    <definedName name="S10P1" localSheetId="13">#REF!</definedName>
    <definedName name="S10P1">#REF!</definedName>
    <definedName name="S10P10" localSheetId="2">#REF!</definedName>
    <definedName name="S10P10" localSheetId="8">#REF!</definedName>
    <definedName name="S10P10" localSheetId="12">#REF!</definedName>
    <definedName name="S10P10" localSheetId="13">#REF!</definedName>
    <definedName name="S10P10">#REF!</definedName>
    <definedName name="S10P11" localSheetId="2">#REF!</definedName>
    <definedName name="S10P11" localSheetId="8">#REF!</definedName>
    <definedName name="S10P11" localSheetId="12">#REF!</definedName>
    <definedName name="S10P11" localSheetId="13">#REF!</definedName>
    <definedName name="S10P11">#REF!</definedName>
    <definedName name="S10P12" localSheetId="2">#REF!</definedName>
    <definedName name="S10P12" localSheetId="8">#REF!</definedName>
    <definedName name="S10P12" localSheetId="12">#REF!</definedName>
    <definedName name="S10P12" localSheetId="13">#REF!</definedName>
    <definedName name="S10P12">#REF!</definedName>
    <definedName name="S10P13" localSheetId="2">#REF!</definedName>
    <definedName name="S10P13" localSheetId="8">#REF!</definedName>
    <definedName name="S10P13" localSheetId="12">#REF!</definedName>
    <definedName name="S10P13" localSheetId="13">#REF!</definedName>
    <definedName name="S10P13">#REF!</definedName>
    <definedName name="S10P14" localSheetId="2">#REF!</definedName>
    <definedName name="S10P14" localSheetId="8">#REF!</definedName>
    <definedName name="S10P14" localSheetId="12">#REF!</definedName>
    <definedName name="S10P14" localSheetId="13">#REF!</definedName>
    <definedName name="S10P14">#REF!</definedName>
    <definedName name="S10P15" localSheetId="2">#REF!</definedName>
    <definedName name="S10P15" localSheetId="8">#REF!</definedName>
    <definedName name="S10P15" localSheetId="12">#REF!</definedName>
    <definedName name="S10P15" localSheetId="13">#REF!</definedName>
    <definedName name="S10P15">#REF!</definedName>
    <definedName name="S10P16" localSheetId="2">#REF!</definedName>
    <definedName name="S10P16" localSheetId="8">#REF!</definedName>
    <definedName name="S10P16" localSheetId="12">#REF!</definedName>
    <definedName name="S10P16" localSheetId="13">#REF!</definedName>
    <definedName name="S10P16">#REF!</definedName>
    <definedName name="S10P17" localSheetId="2">#REF!</definedName>
    <definedName name="S10P17" localSheetId="8">#REF!</definedName>
    <definedName name="S10P17" localSheetId="12">#REF!</definedName>
    <definedName name="S10P17" localSheetId="13">#REF!</definedName>
    <definedName name="S10P17">#REF!</definedName>
    <definedName name="S10P18" localSheetId="2">#REF!</definedName>
    <definedName name="S10P18" localSheetId="8">#REF!</definedName>
    <definedName name="S10P18" localSheetId="12">#REF!</definedName>
    <definedName name="S10P18" localSheetId="13">#REF!</definedName>
    <definedName name="S10P18">#REF!</definedName>
    <definedName name="S10P19" localSheetId="2">#REF!</definedName>
    <definedName name="S10P19" localSheetId="8">#REF!</definedName>
    <definedName name="S10P19" localSheetId="12">#REF!</definedName>
    <definedName name="S10P19" localSheetId="13">#REF!</definedName>
    <definedName name="S10P19">#REF!</definedName>
    <definedName name="S10P2" localSheetId="2">#REF!</definedName>
    <definedName name="S10P2" localSheetId="8">#REF!</definedName>
    <definedName name="S10P2" localSheetId="12">#REF!</definedName>
    <definedName name="S10P2" localSheetId="13">#REF!</definedName>
    <definedName name="S10P2">#REF!</definedName>
    <definedName name="S10P20" localSheetId="2">#REF!</definedName>
    <definedName name="S10P20" localSheetId="8">#REF!</definedName>
    <definedName name="S10P20" localSheetId="12">#REF!</definedName>
    <definedName name="S10P20" localSheetId="13">#REF!</definedName>
    <definedName name="S10P20">#REF!</definedName>
    <definedName name="S10P21" localSheetId="2">#REF!</definedName>
    <definedName name="S10P21" localSheetId="8">#REF!</definedName>
    <definedName name="S10P21" localSheetId="12">#REF!</definedName>
    <definedName name="S10P21" localSheetId="13">#REF!</definedName>
    <definedName name="S10P21">#REF!</definedName>
    <definedName name="S10P22" localSheetId="2">#REF!</definedName>
    <definedName name="S10P22" localSheetId="8">#REF!</definedName>
    <definedName name="S10P22" localSheetId="12">#REF!</definedName>
    <definedName name="S10P22" localSheetId="13">#REF!</definedName>
    <definedName name="S10P22">#REF!</definedName>
    <definedName name="S10P23" localSheetId="2">#REF!</definedName>
    <definedName name="S10P23" localSheetId="8">#REF!</definedName>
    <definedName name="S10P23" localSheetId="12">#REF!</definedName>
    <definedName name="S10P23" localSheetId="13">#REF!</definedName>
    <definedName name="S10P23">#REF!</definedName>
    <definedName name="S10P24" localSheetId="2">#REF!</definedName>
    <definedName name="S10P24" localSheetId="8">#REF!</definedName>
    <definedName name="S10P24" localSheetId="12">#REF!</definedName>
    <definedName name="S10P24" localSheetId="13">#REF!</definedName>
    <definedName name="S10P24">#REF!</definedName>
    <definedName name="S10P3" localSheetId="2">#REF!</definedName>
    <definedName name="S10P3" localSheetId="8">#REF!</definedName>
    <definedName name="S10P3" localSheetId="12">#REF!</definedName>
    <definedName name="S10P3" localSheetId="13">#REF!</definedName>
    <definedName name="S10P3">#REF!</definedName>
    <definedName name="S10P4" localSheetId="2">#REF!</definedName>
    <definedName name="S10P4" localSheetId="8">#REF!</definedName>
    <definedName name="S10P4" localSheetId="12">#REF!</definedName>
    <definedName name="S10P4" localSheetId="13">#REF!</definedName>
    <definedName name="S10P4">#REF!</definedName>
    <definedName name="S10P5" localSheetId="2">#REF!</definedName>
    <definedName name="S10P5" localSheetId="8">#REF!</definedName>
    <definedName name="S10P5" localSheetId="12">#REF!</definedName>
    <definedName name="S10P5" localSheetId="13">#REF!</definedName>
    <definedName name="S10P5">#REF!</definedName>
    <definedName name="S10P6" localSheetId="2">#REF!</definedName>
    <definedName name="S10P6" localSheetId="8">#REF!</definedName>
    <definedName name="S10P6" localSheetId="12">#REF!</definedName>
    <definedName name="S10P6" localSheetId="13">#REF!</definedName>
    <definedName name="S10P6">#REF!</definedName>
    <definedName name="S10P7" localSheetId="2">#REF!</definedName>
    <definedName name="S10P7" localSheetId="8">#REF!</definedName>
    <definedName name="S10P7" localSheetId="12">#REF!</definedName>
    <definedName name="S10P7" localSheetId="13">#REF!</definedName>
    <definedName name="S10P7">#REF!</definedName>
    <definedName name="S10P8" localSheetId="2">#REF!</definedName>
    <definedName name="S10P8" localSheetId="8">#REF!</definedName>
    <definedName name="S10P8" localSheetId="12">#REF!</definedName>
    <definedName name="S10P8" localSheetId="13">#REF!</definedName>
    <definedName name="S10P8">#REF!</definedName>
    <definedName name="S10P9" localSheetId="2">#REF!</definedName>
    <definedName name="S10P9" localSheetId="8">#REF!</definedName>
    <definedName name="S10P9" localSheetId="12">#REF!</definedName>
    <definedName name="S10P9" localSheetId="13">#REF!</definedName>
    <definedName name="S10P9">#REF!</definedName>
    <definedName name="S10R1" localSheetId="2">#REF!</definedName>
    <definedName name="S10R1" localSheetId="8">#REF!</definedName>
    <definedName name="S10R1" localSheetId="12">#REF!</definedName>
    <definedName name="S10R1" localSheetId="13">#REF!</definedName>
    <definedName name="S10R1">#REF!</definedName>
    <definedName name="S10R10" localSheetId="2">#REF!</definedName>
    <definedName name="S10R10" localSheetId="8">#REF!</definedName>
    <definedName name="S10R10" localSheetId="12">#REF!</definedName>
    <definedName name="S10R10" localSheetId="13">#REF!</definedName>
    <definedName name="S10R10">#REF!</definedName>
    <definedName name="S10R11" localSheetId="2">#REF!</definedName>
    <definedName name="S10R11" localSheetId="8">#REF!</definedName>
    <definedName name="S10R11" localSheetId="12">#REF!</definedName>
    <definedName name="S10R11" localSheetId="13">#REF!</definedName>
    <definedName name="S10R11">#REF!</definedName>
    <definedName name="S10R12" localSheetId="2">#REF!</definedName>
    <definedName name="S10R12" localSheetId="8">#REF!</definedName>
    <definedName name="S10R12" localSheetId="12">#REF!</definedName>
    <definedName name="S10R12" localSheetId="13">#REF!</definedName>
    <definedName name="S10R12">#REF!</definedName>
    <definedName name="S10R13" localSheetId="2">#REF!</definedName>
    <definedName name="S10R13" localSheetId="8">#REF!</definedName>
    <definedName name="S10R13" localSheetId="12">#REF!</definedName>
    <definedName name="S10R13" localSheetId="13">#REF!</definedName>
    <definedName name="S10R13">#REF!</definedName>
    <definedName name="S10R14" localSheetId="2">#REF!</definedName>
    <definedName name="S10R14" localSheetId="8">#REF!</definedName>
    <definedName name="S10R14" localSheetId="12">#REF!</definedName>
    <definedName name="S10R14" localSheetId="13">#REF!</definedName>
    <definedName name="S10R14">#REF!</definedName>
    <definedName name="S10R15" localSheetId="2">#REF!</definedName>
    <definedName name="S10R15" localSheetId="8">#REF!</definedName>
    <definedName name="S10R15" localSheetId="12">#REF!</definedName>
    <definedName name="S10R15" localSheetId="13">#REF!</definedName>
    <definedName name="S10R15">#REF!</definedName>
    <definedName name="S10R16" localSheetId="2">#REF!</definedName>
    <definedName name="S10R16" localSheetId="8">#REF!</definedName>
    <definedName name="S10R16" localSheetId="12">#REF!</definedName>
    <definedName name="S10R16" localSheetId="13">#REF!</definedName>
    <definedName name="S10R16">#REF!</definedName>
    <definedName name="S10R17" localSheetId="2">#REF!</definedName>
    <definedName name="S10R17" localSheetId="8">#REF!</definedName>
    <definedName name="S10R17" localSheetId="12">#REF!</definedName>
    <definedName name="S10R17" localSheetId="13">#REF!</definedName>
    <definedName name="S10R17">#REF!</definedName>
    <definedName name="S10R18" localSheetId="2">#REF!</definedName>
    <definedName name="S10R18" localSheetId="8">#REF!</definedName>
    <definedName name="S10R18" localSheetId="12">#REF!</definedName>
    <definedName name="S10R18" localSheetId="13">#REF!</definedName>
    <definedName name="S10R18">#REF!</definedName>
    <definedName name="S10R19" localSheetId="2">#REF!</definedName>
    <definedName name="S10R19" localSheetId="8">#REF!</definedName>
    <definedName name="S10R19" localSheetId="12">#REF!</definedName>
    <definedName name="S10R19" localSheetId="13">#REF!</definedName>
    <definedName name="S10R19">#REF!</definedName>
    <definedName name="S10R2" localSheetId="2">#REF!</definedName>
    <definedName name="S10R2" localSheetId="8">#REF!</definedName>
    <definedName name="S10R2" localSheetId="12">#REF!</definedName>
    <definedName name="S10R2" localSheetId="13">#REF!</definedName>
    <definedName name="S10R2">#REF!</definedName>
    <definedName name="S10R20" localSheetId="2">#REF!</definedName>
    <definedName name="S10R20" localSheetId="8">#REF!</definedName>
    <definedName name="S10R20" localSheetId="12">#REF!</definedName>
    <definedName name="S10R20" localSheetId="13">#REF!</definedName>
    <definedName name="S10R20">#REF!</definedName>
    <definedName name="S10R21" localSheetId="2">#REF!</definedName>
    <definedName name="S10R21" localSheetId="8">#REF!</definedName>
    <definedName name="S10R21" localSheetId="12">#REF!</definedName>
    <definedName name="S10R21" localSheetId="13">#REF!</definedName>
    <definedName name="S10R21">#REF!</definedName>
    <definedName name="S10R22" localSheetId="2">#REF!</definedName>
    <definedName name="S10R22" localSheetId="8">#REF!</definedName>
    <definedName name="S10R22" localSheetId="12">#REF!</definedName>
    <definedName name="S10R22" localSheetId="13">#REF!</definedName>
    <definedName name="S10R22">#REF!</definedName>
    <definedName name="S10R23" localSheetId="2">#REF!</definedName>
    <definedName name="S10R23" localSheetId="8">#REF!</definedName>
    <definedName name="S10R23" localSheetId="12">#REF!</definedName>
    <definedName name="S10R23" localSheetId="13">#REF!</definedName>
    <definedName name="S10R23">#REF!</definedName>
    <definedName name="S10R24" localSheetId="2">#REF!</definedName>
    <definedName name="S10R24" localSheetId="8">#REF!</definedName>
    <definedName name="S10R24" localSheetId="12">#REF!</definedName>
    <definedName name="S10R24" localSheetId="13">#REF!</definedName>
    <definedName name="S10R24">#REF!</definedName>
    <definedName name="S10R3" localSheetId="2">#REF!</definedName>
    <definedName name="S10R3" localSheetId="8">#REF!</definedName>
    <definedName name="S10R3" localSheetId="12">#REF!</definedName>
    <definedName name="S10R3" localSheetId="13">#REF!</definedName>
    <definedName name="S10R3">#REF!</definedName>
    <definedName name="S10R4" localSheetId="2">#REF!</definedName>
    <definedName name="S10R4" localSheetId="8">#REF!</definedName>
    <definedName name="S10R4" localSheetId="12">#REF!</definedName>
    <definedName name="S10R4" localSheetId="13">#REF!</definedName>
    <definedName name="S10R4">#REF!</definedName>
    <definedName name="S10R5" localSheetId="2">#REF!</definedName>
    <definedName name="S10R5" localSheetId="8">#REF!</definedName>
    <definedName name="S10R5" localSheetId="12">#REF!</definedName>
    <definedName name="S10R5" localSheetId="13">#REF!</definedName>
    <definedName name="S10R5">#REF!</definedName>
    <definedName name="S10R6" localSheetId="2">#REF!</definedName>
    <definedName name="S10R6" localSheetId="8">#REF!</definedName>
    <definedName name="S10R6" localSheetId="12">#REF!</definedName>
    <definedName name="S10R6" localSheetId="13">#REF!</definedName>
    <definedName name="S10R6">#REF!</definedName>
    <definedName name="S10R7" localSheetId="2">#REF!</definedName>
    <definedName name="S10R7" localSheetId="8">#REF!</definedName>
    <definedName name="S10R7" localSheetId="12">#REF!</definedName>
    <definedName name="S10R7" localSheetId="13">#REF!</definedName>
    <definedName name="S10R7">#REF!</definedName>
    <definedName name="S10R8" localSheetId="2">#REF!</definedName>
    <definedName name="S10R8" localSheetId="8">#REF!</definedName>
    <definedName name="S10R8" localSheetId="12">#REF!</definedName>
    <definedName name="S10R8" localSheetId="13">#REF!</definedName>
    <definedName name="S10R8">#REF!</definedName>
    <definedName name="S10R9" localSheetId="2">#REF!</definedName>
    <definedName name="S10R9" localSheetId="8">#REF!</definedName>
    <definedName name="S10R9" localSheetId="12">#REF!</definedName>
    <definedName name="S10R9" localSheetId="13">#REF!</definedName>
    <definedName name="S10R9">#REF!</definedName>
    <definedName name="S11P1" localSheetId="2">#REF!</definedName>
    <definedName name="S11P1" localSheetId="8">#REF!</definedName>
    <definedName name="S11P1" localSheetId="12">#REF!</definedName>
    <definedName name="S11P1" localSheetId="13">#REF!</definedName>
    <definedName name="S11P1">#REF!</definedName>
    <definedName name="S11P10" localSheetId="2">#REF!</definedName>
    <definedName name="S11P10" localSheetId="8">#REF!</definedName>
    <definedName name="S11P10" localSheetId="12">#REF!</definedName>
    <definedName name="S11P10" localSheetId="13">#REF!</definedName>
    <definedName name="S11P10">#REF!</definedName>
    <definedName name="S11P11" localSheetId="2">#REF!</definedName>
    <definedName name="S11P11" localSheetId="8">#REF!</definedName>
    <definedName name="S11P11" localSheetId="12">#REF!</definedName>
    <definedName name="S11P11" localSheetId="13">#REF!</definedName>
    <definedName name="S11P11">#REF!</definedName>
    <definedName name="S11P12" localSheetId="2">#REF!</definedName>
    <definedName name="S11P12" localSheetId="8">#REF!</definedName>
    <definedName name="S11P12" localSheetId="12">#REF!</definedName>
    <definedName name="S11P12" localSheetId="13">#REF!</definedName>
    <definedName name="S11P12">#REF!</definedName>
    <definedName name="S11P13" localSheetId="2">#REF!</definedName>
    <definedName name="S11P13" localSheetId="8">#REF!</definedName>
    <definedName name="S11P13" localSheetId="12">#REF!</definedName>
    <definedName name="S11P13" localSheetId="13">#REF!</definedName>
    <definedName name="S11P13">#REF!</definedName>
    <definedName name="S11P14" localSheetId="2">#REF!</definedName>
    <definedName name="S11P14" localSheetId="8">#REF!</definedName>
    <definedName name="S11P14" localSheetId="12">#REF!</definedName>
    <definedName name="S11P14" localSheetId="13">#REF!</definedName>
    <definedName name="S11P14">#REF!</definedName>
    <definedName name="S11P15" localSheetId="2">#REF!</definedName>
    <definedName name="S11P15" localSheetId="8">#REF!</definedName>
    <definedName name="S11P15" localSheetId="12">#REF!</definedName>
    <definedName name="S11P15" localSheetId="13">#REF!</definedName>
    <definedName name="S11P15">#REF!</definedName>
    <definedName name="S11P16" localSheetId="2">#REF!</definedName>
    <definedName name="S11P16" localSheetId="8">#REF!</definedName>
    <definedName name="S11P16" localSheetId="12">#REF!</definedName>
    <definedName name="S11P16" localSheetId="13">#REF!</definedName>
    <definedName name="S11P16">#REF!</definedName>
    <definedName name="S11P17" localSheetId="2">#REF!</definedName>
    <definedName name="S11P17" localSheetId="8">#REF!</definedName>
    <definedName name="S11P17" localSheetId="12">#REF!</definedName>
    <definedName name="S11P17" localSheetId="13">#REF!</definedName>
    <definedName name="S11P17">#REF!</definedName>
    <definedName name="S11P18" localSheetId="2">#REF!</definedName>
    <definedName name="S11P18" localSheetId="8">#REF!</definedName>
    <definedName name="S11P18" localSheetId="12">#REF!</definedName>
    <definedName name="S11P18" localSheetId="13">#REF!</definedName>
    <definedName name="S11P18">#REF!</definedName>
    <definedName name="S11P19" localSheetId="2">#REF!</definedName>
    <definedName name="S11P19" localSheetId="8">#REF!</definedName>
    <definedName name="S11P19" localSheetId="12">#REF!</definedName>
    <definedName name="S11P19" localSheetId="13">#REF!</definedName>
    <definedName name="S11P19">#REF!</definedName>
    <definedName name="S11P2" localSheetId="2">#REF!</definedName>
    <definedName name="S11P2" localSheetId="8">#REF!</definedName>
    <definedName name="S11P2" localSheetId="12">#REF!</definedName>
    <definedName name="S11P2" localSheetId="13">#REF!</definedName>
    <definedName name="S11P2">#REF!</definedName>
    <definedName name="S11P20" localSheetId="2">#REF!</definedName>
    <definedName name="S11P20" localSheetId="8">#REF!</definedName>
    <definedName name="S11P20" localSheetId="12">#REF!</definedName>
    <definedName name="S11P20" localSheetId="13">#REF!</definedName>
    <definedName name="S11P20">#REF!</definedName>
    <definedName name="S11P21" localSheetId="2">#REF!</definedName>
    <definedName name="S11P21" localSheetId="8">#REF!</definedName>
    <definedName name="S11P21" localSheetId="12">#REF!</definedName>
    <definedName name="S11P21" localSheetId="13">#REF!</definedName>
    <definedName name="S11P21">#REF!</definedName>
    <definedName name="S11P22" localSheetId="2">#REF!</definedName>
    <definedName name="S11P22" localSheetId="8">#REF!</definedName>
    <definedName name="S11P22" localSheetId="12">#REF!</definedName>
    <definedName name="S11P22" localSheetId="13">#REF!</definedName>
    <definedName name="S11P22">#REF!</definedName>
    <definedName name="S11P23" localSheetId="2">#REF!</definedName>
    <definedName name="S11P23" localSheetId="8">#REF!</definedName>
    <definedName name="S11P23" localSheetId="12">#REF!</definedName>
    <definedName name="S11P23" localSheetId="13">#REF!</definedName>
    <definedName name="S11P23">#REF!</definedName>
    <definedName name="S11P24" localSheetId="2">#REF!</definedName>
    <definedName name="S11P24" localSheetId="8">#REF!</definedName>
    <definedName name="S11P24" localSheetId="12">#REF!</definedName>
    <definedName name="S11P24" localSheetId="13">#REF!</definedName>
    <definedName name="S11P24">#REF!</definedName>
    <definedName name="S11P3" localSheetId="2">#REF!</definedName>
    <definedName name="S11P3" localSheetId="8">#REF!</definedName>
    <definedName name="S11P3" localSheetId="12">#REF!</definedName>
    <definedName name="S11P3" localSheetId="13">#REF!</definedName>
    <definedName name="S11P3">#REF!</definedName>
    <definedName name="S11P4" localSheetId="2">#REF!</definedName>
    <definedName name="S11P4" localSheetId="8">#REF!</definedName>
    <definedName name="S11P4" localSheetId="12">#REF!</definedName>
    <definedName name="S11P4" localSheetId="13">#REF!</definedName>
    <definedName name="S11P4">#REF!</definedName>
    <definedName name="S11P5" localSheetId="2">#REF!</definedName>
    <definedName name="S11P5" localSheetId="8">#REF!</definedName>
    <definedName name="S11P5" localSheetId="12">#REF!</definedName>
    <definedName name="S11P5" localSheetId="13">#REF!</definedName>
    <definedName name="S11P5">#REF!</definedName>
    <definedName name="S11P6" localSheetId="2">#REF!</definedName>
    <definedName name="S11P6" localSheetId="8">#REF!</definedName>
    <definedName name="S11P6" localSheetId="12">#REF!</definedName>
    <definedName name="S11P6" localSheetId="13">#REF!</definedName>
    <definedName name="S11P6">#REF!</definedName>
    <definedName name="S11P7" localSheetId="2">#REF!</definedName>
    <definedName name="S11P7" localSheetId="8">#REF!</definedName>
    <definedName name="S11P7" localSheetId="12">#REF!</definedName>
    <definedName name="S11P7" localSheetId="13">#REF!</definedName>
    <definedName name="S11P7">#REF!</definedName>
    <definedName name="S11P8" localSheetId="2">#REF!</definedName>
    <definedName name="S11P8" localSheetId="8">#REF!</definedName>
    <definedName name="S11P8" localSheetId="12">#REF!</definedName>
    <definedName name="S11P8" localSheetId="13">#REF!</definedName>
    <definedName name="S11P8">#REF!</definedName>
    <definedName name="S11P9" localSheetId="2">#REF!</definedName>
    <definedName name="S11P9" localSheetId="8">#REF!</definedName>
    <definedName name="S11P9" localSheetId="12">#REF!</definedName>
    <definedName name="S11P9" localSheetId="13">#REF!</definedName>
    <definedName name="S11P9">#REF!</definedName>
    <definedName name="S11R1" localSheetId="2">#REF!</definedName>
    <definedName name="S11R1" localSheetId="8">#REF!</definedName>
    <definedName name="S11R1" localSheetId="12">#REF!</definedName>
    <definedName name="S11R1" localSheetId="13">#REF!</definedName>
    <definedName name="S11R1">#REF!</definedName>
    <definedName name="S11R10" localSheetId="2">#REF!</definedName>
    <definedName name="S11R10" localSheetId="8">#REF!</definedName>
    <definedName name="S11R10" localSheetId="12">#REF!</definedName>
    <definedName name="S11R10" localSheetId="13">#REF!</definedName>
    <definedName name="S11R10">#REF!</definedName>
    <definedName name="S11R11" localSheetId="2">#REF!</definedName>
    <definedName name="S11R11" localSheetId="8">#REF!</definedName>
    <definedName name="S11R11" localSheetId="12">#REF!</definedName>
    <definedName name="S11R11" localSheetId="13">#REF!</definedName>
    <definedName name="S11R11">#REF!</definedName>
    <definedName name="S11R12" localSheetId="2">#REF!</definedName>
    <definedName name="S11R12" localSheetId="8">#REF!</definedName>
    <definedName name="S11R12" localSheetId="12">#REF!</definedName>
    <definedName name="S11R12" localSheetId="13">#REF!</definedName>
    <definedName name="S11R12">#REF!</definedName>
    <definedName name="S11R13" localSheetId="2">#REF!</definedName>
    <definedName name="S11R13" localSheetId="8">#REF!</definedName>
    <definedName name="S11R13" localSheetId="12">#REF!</definedName>
    <definedName name="S11R13" localSheetId="13">#REF!</definedName>
    <definedName name="S11R13">#REF!</definedName>
    <definedName name="S11R14" localSheetId="2">#REF!</definedName>
    <definedName name="S11R14" localSheetId="8">#REF!</definedName>
    <definedName name="S11R14" localSheetId="12">#REF!</definedName>
    <definedName name="S11R14" localSheetId="13">#REF!</definedName>
    <definedName name="S11R14">#REF!</definedName>
    <definedName name="S11R15" localSheetId="2">#REF!</definedName>
    <definedName name="S11R15" localSheetId="8">#REF!</definedName>
    <definedName name="S11R15" localSheetId="12">#REF!</definedName>
    <definedName name="S11R15" localSheetId="13">#REF!</definedName>
    <definedName name="S11R15">#REF!</definedName>
    <definedName name="S11R16" localSheetId="2">#REF!</definedName>
    <definedName name="S11R16" localSheetId="8">#REF!</definedName>
    <definedName name="S11R16" localSheetId="12">#REF!</definedName>
    <definedName name="S11R16" localSheetId="13">#REF!</definedName>
    <definedName name="S11R16">#REF!</definedName>
    <definedName name="S11R17" localSheetId="2">#REF!</definedName>
    <definedName name="S11R17" localSheetId="8">#REF!</definedName>
    <definedName name="S11R17" localSheetId="12">#REF!</definedName>
    <definedName name="S11R17" localSheetId="13">#REF!</definedName>
    <definedName name="S11R17">#REF!</definedName>
    <definedName name="S11R18" localSheetId="2">#REF!</definedName>
    <definedName name="S11R18" localSheetId="8">#REF!</definedName>
    <definedName name="S11R18" localSheetId="12">#REF!</definedName>
    <definedName name="S11R18" localSheetId="13">#REF!</definedName>
    <definedName name="S11R18">#REF!</definedName>
    <definedName name="S11R19" localSheetId="2">#REF!</definedName>
    <definedName name="S11R19" localSheetId="8">#REF!</definedName>
    <definedName name="S11R19" localSheetId="12">#REF!</definedName>
    <definedName name="S11R19" localSheetId="13">#REF!</definedName>
    <definedName name="S11R19">#REF!</definedName>
    <definedName name="S11R2" localSheetId="2">#REF!</definedName>
    <definedName name="S11R2" localSheetId="8">#REF!</definedName>
    <definedName name="S11R2" localSheetId="12">#REF!</definedName>
    <definedName name="S11R2" localSheetId="13">#REF!</definedName>
    <definedName name="S11R2">#REF!</definedName>
    <definedName name="S11R20" localSheetId="2">#REF!</definedName>
    <definedName name="S11R20" localSheetId="8">#REF!</definedName>
    <definedName name="S11R20" localSheetId="12">#REF!</definedName>
    <definedName name="S11R20" localSheetId="13">#REF!</definedName>
    <definedName name="S11R20">#REF!</definedName>
    <definedName name="S11R21" localSheetId="2">#REF!</definedName>
    <definedName name="S11R21" localSheetId="8">#REF!</definedName>
    <definedName name="S11R21" localSheetId="12">#REF!</definedName>
    <definedName name="S11R21" localSheetId="13">#REF!</definedName>
    <definedName name="S11R21">#REF!</definedName>
    <definedName name="S11R22" localSheetId="2">#REF!</definedName>
    <definedName name="S11R22" localSheetId="8">#REF!</definedName>
    <definedName name="S11R22" localSheetId="12">#REF!</definedName>
    <definedName name="S11R22" localSheetId="13">#REF!</definedName>
    <definedName name="S11R22">#REF!</definedName>
    <definedName name="S11R23" localSheetId="2">#REF!</definedName>
    <definedName name="S11R23" localSheetId="8">#REF!</definedName>
    <definedName name="S11R23" localSheetId="12">#REF!</definedName>
    <definedName name="S11R23" localSheetId="13">#REF!</definedName>
    <definedName name="S11R23">#REF!</definedName>
    <definedName name="S11R24" localSheetId="2">#REF!</definedName>
    <definedName name="S11R24" localSheetId="8">#REF!</definedName>
    <definedName name="S11R24" localSheetId="12">#REF!</definedName>
    <definedName name="S11R24" localSheetId="13">#REF!</definedName>
    <definedName name="S11R24">#REF!</definedName>
    <definedName name="S11R3" localSheetId="2">#REF!</definedName>
    <definedName name="S11R3" localSheetId="8">#REF!</definedName>
    <definedName name="S11R3" localSheetId="12">#REF!</definedName>
    <definedName name="S11R3" localSheetId="13">#REF!</definedName>
    <definedName name="S11R3">#REF!</definedName>
    <definedName name="S11R4" localSheetId="2">#REF!</definedName>
    <definedName name="S11R4" localSheetId="8">#REF!</definedName>
    <definedName name="S11R4" localSheetId="12">#REF!</definedName>
    <definedName name="S11R4" localSheetId="13">#REF!</definedName>
    <definedName name="S11R4">#REF!</definedName>
    <definedName name="S11R5" localSheetId="2">#REF!</definedName>
    <definedName name="S11R5" localSheetId="8">#REF!</definedName>
    <definedName name="S11R5" localSheetId="12">#REF!</definedName>
    <definedName name="S11R5" localSheetId="13">#REF!</definedName>
    <definedName name="S11R5">#REF!</definedName>
    <definedName name="S11R6" localSheetId="2">#REF!</definedName>
    <definedName name="S11R6" localSheetId="8">#REF!</definedName>
    <definedName name="S11R6" localSheetId="12">#REF!</definedName>
    <definedName name="S11R6" localSheetId="13">#REF!</definedName>
    <definedName name="S11R6">#REF!</definedName>
    <definedName name="S11R7" localSheetId="2">#REF!</definedName>
    <definedName name="S11R7" localSheetId="8">#REF!</definedName>
    <definedName name="S11R7" localSheetId="12">#REF!</definedName>
    <definedName name="S11R7" localSheetId="13">#REF!</definedName>
    <definedName name="S11R7">#REF!</definedName>
    <definedName name="S11R8" localSheetId="2">#REF!</definedName>
    <definedName name="S11R8" localSheetId="8">#REF!</definedName>
    <definedName name="S11R8" localSheetId="12">#REF!</definedName>
    <definedName name="S11R8" localSheetId="13">#REF!</definedName>
    <definedName name="S11R8">#REF!</definedName>
    <definedName name="S11R9" localSheetId="2">#REF!</definedName>
    <definedName name="S11R9" localSheetId="8">#REF!</definedName>
    <definedName name="S11R9" localSheetId="12">#REF!</definedName>
    <definedName name="S11R9" localSheetId="13">#REF!</definedName>
    <definedName name="S11R9">#REF!</definedName>
    <definedName name="S12P1" localSheetId="2">#REF!</definedName>
    <definedName name="S12P1" localSheetId="8">#REF!</definedName>
    <definedName name="S12P1" localSheetId="12">#REF!</definedName>
    <definedName name="S12P1" localSheetId="13">#REF!</definedName>
    <definedName name="S12P1">#REF!</definedName>
    <definedName name="S12P10" localSheetId="2">#REF!</definedName>
    <definedName name="S12P10" localSheetId="8">#REF!</definedName>
    <definedName name="S12P10" localSheetId="12">#REF!</definedName>
    <definedName name="S12P10" localSheetId="13">#REF!</definedName>
    <definedName name="S12P10">#REF!</definedName>
    <definedName name="S12P11" localSheetId="2">#REF!</definedName>
    <definedName name="S12P11" localSheetId="8">#REF!</definedName>
    <definedName name="S12P11" localSheetId="12">#REF!</definedName>
    <definedName name="S12P11" localSheetId="13">#REF!</definedName>
    <definedName name="S12P11">#REF!</definedName>
    <definedName name="S12P12" localSheetId="2">#REF!</definedName>
    <definedName name="S12P12" localSheetId="8">#REF!</definedName>
    <definedName name="S12P12" localSheetId="12">#REF!</definedName>
    <definedName name="S12P12" localSheetId="13">#REF!</definedName>
    <definedName name="S12P12">#REF!</definedName>
    <definedName name="S12P13" localSheetId="2">#REF!</definedName>
    <definedName name="S12P13" localSheetId="8">#REF!</definedName>
    <definedName name="S12P13" localSheetId="12">#REF!</definedName>
    <definedName name="S12P13" localSheetId="13">#REF!</definedName>
    <definedName name="S12P13">#REF!</definedName>
    <definedName name="S12P14" localSheetId="2">#REF!</definedName>
    <definedName name="S12P14" localSheetId="8">#REF!</definedName>
    <definedName name="S12P14" localSheetId="12">#REF!</definedName>
    <definedName name="S12P14" localSheetId="13">#REF!</definedName>
    <definedName name="S12P14">#REF!</definedName>
    <definedName name="S12P15" localSheetId="2">#REF!</definedName>
    <definedName name="S12P15" localSheetId="8">#REF!</definedName>
    <definedName name="S12P15" localSheetId="12">#REF!</definedName>
    <definedName name="S12P15" localSheetId="13">#REF!</definedName>
    <definedName name="S12P15">#REF!</definedName>
    <definedName name="S12P16" localSheetId="2">#REF!</definedName>
    <definedName name="S12P16" localSheetId="8">#REF!</definedName>
    <definedName name="S12P16" localSheetId="12">#REF!</definedName>
    <definedName name="S12P16" localSheetId="13">#REF!</definedName>
    <definedName name="S12P16">#REF!</definedName>
    <definedName name="S12P17" localSheetId="2">#REF!</definedName>
    <definedName name="S12P17" localSheetId="8">#REF!</definedName>
    <definedName name="S12P17" localSheetId="12">#REF!</definedName>
    <definedName name="S12P17" localSheetId="13">#REF!</definedName>
    <definedName name="S12P17">#REF!</definedName>
    <definedName name="S12P18" localSheetId="2">#REF!</definedName>
    <definedName name="S12P18" localSheetId="8">#REF!</definedName>
    <definedName name="S12P18" localSheetId="12">#REF!</definedName>
    <definedName name="S12P18" localSheetId="13">#REF!</definedName>
    <definedName name="S12P18">#REF!</definedName>
    <definedName name="S12P19" localSheetId="2">#REF!</definedName>
    <definedName name="S12P19" localSheetId="8">#REF!</definedName>
    <definedName name="S12P19" localSheetId="12">#REF!</definedName>
    <definedName name="S12P19" localSheetId="13">#REF!</definedName>
    <definedName name="S12P19">#REF!</definedName>
    <definedName name="S12P2" localSheetId="2">#REF!</definedName>
    <definedName name="S12P2" localSheetId="8">#REF!</definedName>
    <definedName name="S12P2" localSheetId="12">#REF!</definedName>
    <definedName name="S12P2" localSheetId="13">#REF!</definedName>
    <definedName name="S12P2">#REF!</definedName>
    <definedName name="S12P20" localSheetId="2">#REF!</definedName>
    <definedName name="S12P20" localSheetId="8">#REF!</definedName>
    <definedName name="S12P20" localSheetId="12">#REF!</definedName>
    <definedName name="S12P20" localSheetId="13">#REF!</definedName>
    <definedName name="S12P20">#REF!</definedName>
    <definedName name="S12P21" localSheetId="2">#REF!</definedName>
    <definedName name="S12P21" localSheetId="8">#REF!</definedName>
    <definedName name="S12P21" localSheetId="12">#REF!</definedName>
    <definedName name="S12P21" localSheetId="13">#REF!</definedName>
    <definedName name="S12P21">#REF!</definedName>
    <definedName name="S12P22" localSheetId="2">#REF!</definedName>
    <definedName name="S12P22" localSheetId="8">#REF!</definedName>
    <definedName name="S12P22" localSheetId="12">#REF!</definedName>
    <definedName name="S12P22" localSheetId="13">#REF!</definedName>
    <definedName name="S12P22">#REF!</definedName>
    <definedName name="S12P23" localSheetId="2">#REF!</definedName>
    <definedName name="S12P23" localSheetId="8">#REF!</definedName>
    <definedName name="S12P23" localSheetId="12">#REF!</definedName>
    <definedName name="S12P23" localSheetId="13">#REF!</definedName>
    <definedName name="S12P23">#REF!</definedName>
    <definedName name="S12P24" localSheetId="2">#REF!</definedName>
    <definedName name="S12P24" localSheetId="8">#REF!</definedName>
    <definedName name="S12P24" localSheetId="12">#REF!</definedName>
    <definedName name="S12P24" localSheetId="13">#REF!</definedName>
    <definedName name="S12P24">#REF!</definedName>
    <definedName name="S12P3" localSheetId="2">#REF!</definedName>
    <definedName name="S12P3" localSheetId="8">#REF!</definedName>
    <definedName name="S12P3" localSheetId="12">#REF!</definedName>
    <definedName name="S12P3" localSheetId="13">#REF!</definedName>
    <definedName name="S12P3">#REF!</definedName>
    <definedName name="S12P4" localSheetId="2">#REF!</definedName>
    <definedName name="S12P4" localSheetId="8">#REF!</definedName>
    <definedName name="S12P4" localSheetId="12">#REF!</definedName>
    <definedName name="S12P4" localSheetId="13">#REF!</definedName>
    <definedName name="S12P4">#REF!</definedName>
    <definedName name="S12P5" localSheetId="2">#REF!</definedName>
    <definedName name="S12P5" localSheetId="8">#REF!</definedName>
    <definedName name="S12P5" localSheetId="12">#REF!</definedName>
    <definedName name="S12P5" localSheetId="13">#REF!</definedName>
    <definedName name="S12P5">#REF!</definedName>
    <definedName name="S12P6" localSheetId="2">#REF!</definedName>
    <definedName name="S12P6" localSheetId="8">#REF!</definedName>
    <definedName name="S12P6" localSheetId="12">#REF!</definedName>
    <definedName name="S12P6" localSheetId="13">#REF!</definedName>
    <definedName name="S12P6">#REF!</definedName>
    <definedName name="S12P7" localSheetId="2">#REF!</definedName>
    <definedName name="S12P7" localSheetId="8">#REF!</definedName>
    <definedName name="S12P7" localSheetId="12">#REF!</definedName>
    <definedName name="S12P7" localSheetId="13">#REF!</definedName>
    <definedName name="S12P7">#REF!</definedName>
    <definedName name="S12P8" localSheetId="2">#REF!</definedName>
    <definedName name="S12P8" localSheetId="8">#REF!</definedName>
    <definedName name="S12P8" localSheetId="12">#REF!</definedName>
    <definedName name="S12P8" localSheetId="13">#REF!</definedName>
    <definedName name="S12P8">#REF!</definedName>
    <definedName name="S12P9" localSheetId="2">#REF!</definedName>
    <definedName name="S12P9" localSheetId="8">#REF!</definedName>
    <definedName name="S12P9" localSheetId="12">#REF!</definedName>
    <definedName name="S12P9" localSheetId="13">#REF!</definedName>
    <definedName name="S12P9">#REF!</definedName>
    <definedName name="S12R1" localSheetId="2">#REF!</definedName>
    <definedName name="S12R1" localSheetId="8">#REF!</definedName>
    <definedName name="S12R1" localSheetId="12">#REF!</definedName>
    <definedName name="S12R1" localSheetId="13">#REF!</definedName>
    <definedName name="S12R1">#REF!</definedName>
    <definedName name="S12R10" localSheetId="2">#REF!</definedName>
    <definedName name="S12R10" localSheetId="8">#REF!</definedName>
    <definedName name="S12R10" localSheetId="12">#REF!</definedName>
    <definedName name="S12R10" localSheetId="13">#REF!</definedName>
    <definedName name="S12R10">#REF!</definedName>
    <definedName name="S12R11" localSheetId="2">#REF!</definedName>
    <definedName name="S12R11" localSheetId="8">#REF!</definedName>
    <definedName name="S12R11" localSheetId="12">#REF!</definedName>
    <definedName name="S12R11" localSheetId="13">#REF!</definedName>
    <definedName name="S12R11">#REF!</definedName>
    <definedName name="S12R12" localSheetId="2">#REF!</definedName>
    <definedName name="S12R12" localSheetId="8">#REF!</definedName>
    <definedName name="S12R12" localSheetId="12">#REF!</definedName>
    <definedName name="S12R12" localSheetId="13">#REF!</definedName>
    <definedName name="S12R12">#REF!</definedName>
    <definedName name="S12R13" localSheetId="2">#REF!</definedName>
    <definedName name="S12R13" localSheetId="8">#REF!</definedName>
    <definedName name="S12R13" localSheetId="12">#REF!</definedName>
    <definedName name="S12R13" localSheetId="13">#REF!</definedName>
    <definedName name="S12R13">#REF!</definedName>
    <definedName name="S12R14" localSheetId="2">#REF!</definedName>
    <definedName name="S12R14" localSheetId="8">#REF!</definedName>
    <definedName name="S12R14" localSheetId="12">#REF!</definedName>
    <definedName name="S12R14" localSheetId="13">#REF!</definedName>
    <definedName name="S12R14">#REF!</definedName>
    <definedName name="S12R15" localSheetId="2">#REF!</definedName>
    <definedName name="S12R15" localSheetId="8">#REF!</definedName>
    <definedName name="S12R15" localSheetId="12">#REF!</definedName>
    <definedName name="S12R15" localSheetId="13">#REF!</definedName>
    <definedName name="S12R15">#REF!</definedName>
    <definedName name="S12R16" localSheetId="2">#REF!</definedName>
    <definedName name="S12R16" localSheetId="8">#REF!</definedName>
    <definedName name="S12R16" localSheetId="12">#REF!</definedName>
    <definedName name="S12R16" localSheetId="13">#REF!</definedName>
    <definedName name="S12R16">#REF!</definedName>
    <definedName name="S12R17" localSheetId="2">#REF!</definedName>
    <definedName name="S12R17" localSheetId="8">#REF!</definedName>
    <definedName name="S12R17" localSheetId="12">#REF!</definedName>
    <definedName name="S12R17" localSheetId="13">#REF!</definedName>
    <definedName name="S12R17">#REF!</definedName>
    <definedName name="S12R18" localSheetId="2">#REF!</definedName>
    <definedName name="S12R18" localSheetId="8">#REF!</definedName>
    <definedName name="S12R18" localSheetId="12">#REF!</definedName>
    <definedName name="S12R18" localSheetId="13">#REF!</definedName>
    <definedName name="S12R18">#REF!</definedName>
    <definedName name="S12R19" localSheetId="2">#REF!</definedName>
    <definedName name="S12R19" localSheetId="8">#REF!</definedName>
    <definedName name="S12R19" localSheetId="12">#REF!</definedName>
    <definedName name="S12R19" localSheetId="13">#REF!</definedName>
    <definedName name="S12R19">#REF!</definedName>
    <definedName name="S12R2" localSheetId="2">#REF!</definedName>
    <definedName name="S12R2" localSheetId="8">#REF!</definedName>
    <definedName name="S12R2" localSheetId="12">#REF!</definedName>
    <definedName name="S12R2" localSheetId="13">#REF!</definedName>
    <definedName name="S12R2">#REF!</definedName>
    <definedName name="S12R20" localSheetId="2">#REF!</definedName>
    <definedName name="S12R20" localSheetId="8">#REF!</definedName>
    <definedName name="S12R20" localSheetId="12">#REF!</definedName>
    <definedName name="S12R20" localSheetId="13">#REF!</definedName>
    <definedName name="S12R20">#REF!</definedName>
    <definedName name="S12R21" localSheetId="2">#REF!</definedName>
    <definedName name="S12R21" localSheetId="8">#REF!</definedName>
    <definedName name="S12R21" localSheetId="12">#REF!</definedName>
    <definedName name="S12R21" localSheetId="13">#REF!</definedName>
    <definedName name="S12R21">#REF!</definedName>
    <definedName name="S12R22" localSheetId="2">#REF!</definedName>
    <definedName name="S12R22" localSheetId="8">#REF!</definedName>
    <definedName name="S12R22" localSheetId="12">#REF!</definedName>
    <definedName name="S12R22" localSheetId="13">#REF!</definedName>
    <definedName name="S12R22">#REF!</definedName>
    <definedName name="S12R23" localSheetId="2">#REF!</definedName>
    <definedName name="S12R23" localSheetId="8">#REF!</definedName>
    <definedName name="S12R23" localSheetId="12">#REF!</definedName>
    <definedName name="S12R23" localSheetId="13">#REF!</definedName>
    <definedName name="S12R23">#REF!</definedName>
    <definedName name="S12R24" localSheetId="2">#REF!</definedName>
    <definedName name="S12R24" localSheetId="8">#REF!</definedName>
    <definedName name="S12R24" localSheetId="12">#REF!</definedName>
    <definedName name="S12R24" localSheetId="13">#REF!</definedName>
    <definedName name="S12R24">#REF!</definedName>
    <definedName name="S12R3" localSheetId="2">#REF!</definedName>
    <definedName name="S12R3" localSheetId="8">#REF!</definedName>
    <definedName name="S12R3" localSheetId="12">#REF!</definedName>
    <definedName name="S12R3" localSheetId="13">#REF!</definedName>
    <definedName name="S12R3">#REF!</definedName>
    <definedName name="S12R4" localSheetId="2">#REF!</definedName>
    <definedName name="S12R4" localSheetId="8">#REF!</definedName>
    <definedName name="S12R4" localSheetId="12">#REF!</definedName>
    <definedName name="S12R4" localSheetId="13">#REF!</definedName>
    <definedName name="S12R4">#REF!</definedName>
    <definedName name="S12R5" localSheetId="2">#REF!</definedName>
    <definedName name="S12R5" localSheetId="8">#REF!</definedName>
    <definedName name="S12R5" localSheetId="12">#REF!</definedName>
    <definedName name="S12R5" localSheetId="13">#REF!</definedName>
    <definedName name="S12R5">#REF!</definedName>
    <definedName name="S12R6" localSheetId="2">#REF!</definedName>
    <definedName name="S12R6" localSheetId="8">#REF!</definedName>
    <definedName name="S12R6" localSheetId="12">#REF!</definedName>
    <definedName name="S12R6" localSheetId="13">#REF!</definedName>
    <definedName name="S12R6">#REF!</definedName>
    <definedName name="S12R7" localSheetId="2">#REF!</definedName>
    <definedName name="S12R7" localSheetId="8">#REF!</definedName>
    <definedName name="S12R7" localSheetId="12">#REF!</definedName>
    <definedName name="S12R7" localSheetId="13">#REF!</definedName>
    <definedName name="S12R7">#REF!</definedName>
    <definedName name="S12R8" localSheetId="2">#REF!</definedName>
    <definedName name="S12R8" localSheetId="8">#REF!</definedName>
    <definedName name="S12R8" localSheetId="12">#REF!</definedName>
    <definedName name="S12R8" localSheetId="13">#REF!</definedName>
    <definedName name="S12R8">#REF!</definedName>
    <definedName name="S12R9" localSheetId="2">#REF!</definedName>
    <definedName name="S12R9" localSheetId="8">#REF!</definedName>
    <definedName name="S12R9" localSheetId="12">#REF!</definedName>
    <definedName name="S12R9" localSheetId="13">#REF!</definedName>
    <definedName name="S12R9">#REF!</definedName>
    <definedName name="S13P1" localSheetId="2">#REF!</definedName>
    <definedName name="S13P1" localSheetId="8">#REF!</definedName>
    <definedName name="S13P1" localSheetId="12">#REF!</definedName>
    <definedName name="S13P1" localSheetId="13">#REF!</definedName>
    <definedName name="S13P1">#REF!</definedName>
    <definedName name="S13P10" localSheetId="2">#REF!</definedName>
    <definedName name="S13P10" localSheetId="8">#REF!</definedName>
    <definedName name="S13P10" localSheetId="12">#REF!</definedName>
    <definedName name="S13P10" localSheetId="13">#REF!</definedName>
    <definedName name="S13P10">#REF!</definedName>
    <definedName name="S13P11" localSheetId="2">#REF!</definedName>
    <definedName name="S13P11" localSheetId="8">#REF!</definedName>
    <definedName name="S13P11" localSheetId="12">#REF!</definedName>
    <definedName name="S13P11" localSheetId="13">#REF!</definedName>
    <definedName name="S13P11">#REF!</definedName>
    <definedName name="S13P12" localSheetId="2">#REF!</definedName>
    <definedName name="S13P12" localSheetId="8">#REF!</definedName>
    <definedName name="S13P12" localSheetId="12">#REF!</definedName>
    <definedName name="S13P12" localSheetId="13">#REF!</definedName>
    <definedName name="S13P12">#REF!</definedName>
    <definedName name="S13P13" localSheetId="2">#REF!</definedName>
    <definedName name="S13P13" localSheetId="8">#REF!</definedName>
    <definedName name="S13P13" localSheetId="12">#REF!</definedName>
    <definedName name="S13P13" localSheetId="13">#REF!</definedName>
    <definedName name="S13P13">#REF!</definedName>
    <definedName name="S13P14" localSheetId="2">#REF!</definedName>
    <definedName name="S13P14" localSheetId="8">#REF!</definedName>
    <definedName name="S13P14" localSheetId="12">#REF!</definedName>
    <definedName name="S13P14" localSheetId="13">#REF!</definedName>
    <definedName name="S13P14">#REF!</definedName>
    <definedName name="S13P15" localSheetId="2">#REF!</definedName>
    <definedName name="S13P15" localSheetId="8">#REF!</definedName>
    <definedName name="S13P15" localSheetId="12">#REF!</definedName>
    <definedName name="S13P15" localSheetId="13">#REF!</definedName>
    <definedName name="S13P15">#REF!</definedName>
    <definedName name="S13P16" localSheetId="2">#REF!</definedName>
    <definedName name="S13P16" localSheetId="8">#REF!</definedName>
    <definedName name="S13P16" localSheetId="12">#REF!</definedName>
    <definedName name="S13P16" localSheetId="13">#REF!</definedName>
    <definedName name="S13P16">#REF!</definedName>
    <definedName name="S13P17" localSheetId="2">#REF!</definedName>
    <definedName name="S13P17" localSheetId="8">#REF!</definedName>
    <definedName name="S13P17" localSheetId="12">#REF!</definedName>
    <definedName name="S13P17" localSheetId="13">#REF!</definedName>
    <definedName name="S13P17">#REF!</definedName>
    <definedName name="S13P18" localSheetId="2">#REF!</definedName>
    <definedName name="S13P18" localSheetId="8">#REF!</definedName>
    <definedName name="S13P18" localSheetId="12">#REF!</definedName>
    <definedName name="S13P18" localSheetId="13">#REF!</definedName>
    <definedName name="S13P18">#REF!</definedName>
    <definedName name="S13P19" localSheetId="2">#REF!</definedName>
    <definedName name="S13P19" localSheetId="8">#REF!</definedName>
    <definedName name="S13P19" localSheetId="12">#REF!</definedName>
    <definedName name="S13P19" localSheetId="13">#REF!</definedName>
    <definedName name="S13P19">#REF!</definedName>
    <definedName name="S13P2" localSheetId="2">#REF!</definedName>
    <definedName name="S13P2" localSheetId="8">#REF!</definedName>
    <definedName name="S13P2" localSheetId="12">#REF!</definedName>
    <definedName name="S13P2" localSheetId="13">#REF!</definedName>
    <definedName name="S13P2">#REF!</definedName>
    <definedName name="S13P20" localSheetId="2">#REF!</definedName>
    <definedName name="S13P20" localSheetId="8">#REF!</definedName>
    <definedName name="S13P20" localSheetId="12">#REF!</definedName>
    <definedName name="S13P20" localSheetId="13">#REF!</definedName>
    <definedName name="S13P20">#REF!</definedName>
    <definedName name="S13P21" localSheetId="2">#REF!</definedName>
    <definedName name="S13P21" localSheetId="8">#REF!</definedName>
    <definedName name="S13P21" localSheetId="12">#REF!</definedName>
    <definedName name="S13P21" localSheetId="13">#REF!</definedName>
    <definedName name="S13P21">#REF!</definedName>
    <definedName name="S13P22" localSheetId="2">#REF!</definedName>
    <definedName name="S13P22" localSheetId="8">#REF!</definedName>
    <definedName name="S13P22" localSheetId="12">#REF!</definedName>
    <definedName name="S13P22" localSheetId="13">#REF!</definedName>
    <definedName name="S13P22">#REF!</definedName>
    <definedName name="S13P23" localSheetId="2">#REF!</definedName>
    <definedName name="S13P23" localSheetId="8">#REF!</definedName>
    <definedName name="S13P23" localSheetId="12">#REF!</definedName>
    <definedName name="S13P23" localSheetId="13">#REF!</definedName>
    <definedName name="S13P23">#REF!</definedName>
    <definedName name="S13P24" localSheetId="2">#REF!</definedName>
    <definedName name="S13P24" localSheetId="8">#REF!</definedName>
    <definedName name="S13P24" localSheetId="12">#REF!</definedName>
    <definedName name="S13P24" localSheetId="13">#REF!</definedName>
    <definedName name="S13P24">#REF!</definedName>
    <definedName name="S13P3" localSheetId="2">#REF!</definedName>
    <definedName name="S13P3" localSheetId="8">#REF!</definedName>
    <definedName name="S13P3" localSheetId="12">#REF!</definedName>
    <definedName name="S13P3" localSheetId="13">#REF!</definedName>
    <definedName name="S13P3">#REF!</definedName>
    <definedName name="S13P4" localSheetId="2">#REF!</definedName>
    <definedName name="S13P4" localSheetId="8">#REF!</definedName>
    <definedName name="S13P4" localSheetId="12">#REF!</definedName>
    <definedName name="S13P4" localSheetId="13">#REF!</definedName>
    <definedName name="S13P4">#REF!</definedName>
    <definedName name="S13P5" localSheetId="2">#REF!</definedName>
    <definedName name="S13P5" localSheetId="8">#REF!</definedName>
    <definedName name="S13P5" localSheetId="12">#REF!</definedName>
    <definedName name="S13P5" localSheetId="13">#REF!</definedName>
    <definedName name="S13P5">#REF!</definedName>
    <definedName name="S13P6" localSheetId="2">#REF!</definedName>
    <definedName name="S13P6" localSheetId="8">#REF!</definedName>
    <definedName name="S13P6" localSheetId="12">#REF!</definedName>
    <definedName name="S13P6" localSheetId="13">#REF!</definedName>
    <definedName name="S13P6">#REF!</definedName>
    <definedName name="S13P7" localSheetId="2">#REF!</definedName>
    <definedName name="S13P7" localSheetId="8">#REF!</definedName>
    <definedName name="S13P7" localSheetId="12">#REF!</definedName>
    <definedName name="S13P7" localSheetId="13">#REF!</definedName>
    <definedName name="S13P7">#REF!</definedName>
    <definedName name="S13P8" localSheetId="2">#REF!</definedName>
    <definedName name="S13P8" localSheetId="8">#REF!</definedName>
    <definedName name="S13P8" localSheetId="12">#REF!</definedName>
    <definedName name="S13P8" localSheetId="13">#REF!</definedName>
    <definedName name="S13P8">#REF!</definedName>
    <definedName name="S13P9" localSheetId="2">#REF!</definedName>
    <definedName name="S13P9" localSheetId="8">#REF!</definedName>
    <definedName name="S13P9" localSheetId="12">#REF!</definedName>
    <definedName name="S13P9" localSheetId="13">#REF!</definedName>
    <definedName name="S13P9">#REF!</definedName>
    <definedName name="S13R1" localSheetId="2">#REF!</definedName>
    <definedName name="S13R1" localSheetId="8">#REF!</definedName>
    <definedName name="S13R1" localSheetId="12">#REF!</definedName>
    <definedName name="S13R1" localSheetId="13">#REF!</definedName>
    <definedName name="S13R1">#REF!</definedName>
    <definedName name="S13R10" localSheetId="2">#REF!</definedName>
    <definedName name="S13R10" localSheetId="8">#REF!</definedName>
    <definedName name="S13R10" localSheetId="12">#REF!</definedName>
    <definedName name="S13R10" localSheetId="13">#REF!</definedName>
    <definedName name="S13R10">#REF!</definedName>
    <definedName name="S13R11" localSheetId="2">#REF!</definedName>
    <definedName name="S13R11" localSheetId="8">#REF!</definedName>
    <definedName name="S13R11" localSheetId="12">#REF!</definedName>
    <definedName name="S13R11" localSheetId="13">#REF!</definedName>
    <definedName name="S13R11">#REF!</definedName>
    <definedName name="S13R12" localSheetId="2">#REF!</definedName>
    <definedName name="S13R12" localSheetId="8">#REF!</definedName>
    <definedName name="S13R12" localSheetId="12">#REF!</definedName>
    <definedName name="S13R12" localSheetId="13">#REF!</definedName>
    <definedName name="S13R12">#REF!</definedName>
    <definedName name="S13R13" localSheetId="2">#REF!</definedName>
    <definedName name="S13R13" localSheetId="8">#REF!</definedName>
    <definedName name="S13R13" localSheetId="12">#REF!</definedName>
    <definedName name="S13R13" localSheetId="13">#REF!</definedName>
    <definedName name="S13R13">#REF!</definedName>
    <definedName name="S13R14" localSheetId="2">#REF!</definedName>
    <definedName name="S13R14" localSheetId="8">#REF!</definedName>
    <definedName name="S13R14" localSheetId="12">#REF!</definedName>
    <definedName name="S13R14" localSheetId="13">#REF!</definedName>
    <definedName name="S13R14">#REF!</definedName>
    <definedName name="S13R15" localSheetId="2">#REF!</definedName>
    <definedName name="S13R15" localSheetId="8">#REF!</definedName>
    <definedName name="S13R15" localSheetId="12">#REF!</definedName>
    <definedName name="S13R15" localSheetId="13">#REF!</definedName>
    <definedName name="S13R15">#REF!</definedName>
    <definedName name="S13R16" localSheetId="2">#REF!</definedName>
    <definedName name="S13R16" localSheetId="8">#REF!</definedName>
    <definedName name="S13R16" localSheetId="12">#REF!</definedName>
    <definedName name="S13R16" localSheetId="13">#REF!</definedName>
    <definedName name="S13R16">#REF!</definedName>
    <definedName name="S13R17" localSheetId="2">#REF!</definedName>
    <definedName name="S13R17" localSheetId="8">#REF!</definedName>
    <definedName name="S13R17" localSheetId="12">#REF!</definedName>
    <definedName name="S13R17" localSheetId="13">#REF!</definedName>
    <definedName name="S13R17">#REF!</definedName>
    <definedName name="S13R18" localSheetId="2">#REF!</definedName>
    <definedName name="S13R18" localSheetId="8">#REF!</definedName>
    <definedName name="S13R18" localSheetId="12">#REF!</definedName>
    <definedName name="S13R18" localSheetId="13">#REF!</definedName>
    <definedName name="S13R18">#REF!</definedName>
    <definedName name="S13R19" localSheetId="2">#REF!</definedName>
    <definedName name="S13R19" localSheetId="8">#REF!</definedName>
    <definedName name="S13R19" localSheetId="12">#REF!</definedName>
    <definedName name="S13R19" localSheetId="13">#REF!</definedName>
    <definedName name="S13R19">#REF!</definedName>
    <definedName name="S13R2" localSheetId="2">#REF!</definedName>
    <definedName name="S13R2" localSheetId="8">#REF!</definedName>
    <definedName name="S13R2" localSheetId="12">#REF!</definedName>
    <definedName name="S13R2" localSheetId="13">#REF!</definedName>
    <definedName name="S13R2">#REF!</definedName>
    <definedName name="S13R20" localSheetId="2">#REF!</definedName>
    <definedName name="S13R20" localSheetId="8">#REF!</definedName>
    <definedName name="S13R20" localSheetId="12">#REF!</definedName>
    <definedName name="S13R20" localSheetId="13">#REF!</definedName>
    <definedName name="S13R20">#REF!</definedName>
    <definedName name="S13R21" localSheetId="2">#REF!</definedName>
    <definedName name="S13R21" localSheetId="8">#REF!</definedName>
    <definedName name="S13R21" localSheetId="12">#REF!</definedName>
    <definedName name="S13R21" localSheetId="13">#REF!</definedName>
    <definedName name="S13R21">#REF!</definedName>
    <definedName name="S13R22" localSheetId="2">#REF!</definedName>
    <definedName name="S13R22" localSheetId="8">#REF!</definedName>
    <definedName name="S13R22" localSheetId="12">#REF!</definedName>
    <definedName name="S13R22" localSheetId="13">#REF!</definedName>
    <definedName name="S13R22">#REF!</definedName>
    <definedName name="S13R23" localSheetId="2">#REF!</definedName>
    <definedName name="S13R23" localSheetId="8">#REF!</definedName>
    <definedName name="S13R23" localSheetId="12">#REF!</definedName>
    <definedName name="S13R23" localSheetId="13">#REF!</definedName>
    <definedName name="S13R23">#REF!</definedName>
    <definedName name="S13R24" localSheetId="2">#REF!</definedName>
    <definedName name="S13R24" localSheetId="8">#REF!</definedName>
    <definedName name="S13R24" localSheetId="12">#REF!</definedName>
    <definedName name="S13R24" localSheetId="13">#REF!</definedName>
    <definedName name="S13R24">#REF!</definedName>
    <definedName name="S13R3" localSheetId="2">#REF!</definedName>
    <definedName name="S13R3" localSheetId="8">#REF!</definedName>
    <definedName name="S13R3" localSheetId="12">#REF!</definedName>
    <definedName name="S13R3" localSheetId="13">#REF!</definedName>
    <definedName name="S13R3">#REF!</definedName>
    <definedName name="S13R4" localSheetId="2">#REF!</definedName>
    <definedName name="S13R4" localSheetId="8">#REF!</definedName>
    <definedName name="S13R4" localSheetId="12">#REF!</definedName>
    <definedName name="S13R4" localSheetId="13">#REF!</definedName>
    <definedName name="S13R4">#REF!</definedName>
    <definedName name="S13R5" localSheetId="2">#REF!</definedName>
    <definedName name="S13R5" localSheetId="8">#REF!</definedName>
    <definedName name="S13R5" localSheetId="12">#REF!</definedName>
    <definedName name="S13R5" localSheetId="13">#REF!</definedName>
    <definedName name="S13R5">#REF!</definedName>
    <definedName name="S13R6" localSheetId="2">#REF!</definedName>
    <definedName name="S13R6" localSheetId="8">#REF!</definedName>
    <definedName name="S13R6" localSheetId="12">#REF!</definedName>
    <definedName name="S13R6" localSheetId="13">#REF!</definedName>
    <definedName name="S13R6">#REF!</definedName>
    <definedName name="S13R7" localSheetId="2">#REF!</definedName>
    <definedName name="S13R7" localSheetId="8">#REF!</definedName>
    <definedName name="S13R7" localSheetId="12">#REF!</definedName>
    <definedName name="S13R7" localSheetId="13">#REF!</definedName>
    <definedName name="S13R7">#REF!</definedName>
    <definedName name="S13R8" localSheetId="2">#REF!</definedName>
    <definedName name="S13R8" localSheetId="8">#REF!</definedName>
    <definedName name="S13R8" localSheetId="12">#REF!</definedName>
    <definedName name="S13R8" localSheetId="13">#REF!</definedName>
    <definedName name="S13R8">#REF!</definedName>
    <definedName name="S13R9" localSheetId="2">#REF!</definedName>
    <definedName name="S13R9" localSheetId="8">#REF!</definedName>
    <definedName name="S13R9" localSheetId="12">#REF!</definedName>
    <definedName name="S13R9" localSheetId="13">#REF!</definedName>
    <definedName name="S13R9">#REF!</definedName>
    <definedName name="S14P1" localSheetId="2">#REF!</definedName>
    <definedName name="S14P1" localSheetId="8">#REF!</definedName>
    <definedName name="S14P1" localSheetId="12">#REF!</definedName>
    <definedName name="S14P1" localSheetId="13">#REF!</definedName>
    <definedName name="S14P1">#REF!</definedName>
    <definedName name="S14P10" localSheetId="2">#REF!</definedName>
    <definedName name="S14P10" localSheetId="8">#REF!</definedName>
    <definedName name="S14P10" localSheetId="12">#REF!</definedName>
    <definedName name="S14P10" localSheetId="13">#REF!</definedName>
    <definedName name="S14P10">#REF!</definedName>
    <definedName name="S14P11" localSheetId="2">#REF!</definedName>
    <definedName name="S14P11" localSheetId="8">#REF!</definedName>
    <definedName name="S14P11" localSheetId="12">#REF!</definedName>
    <definedName name="S14P11" localSheetId="13">#REF!</definedName>
    <definedName name="S14P11">#REF!</definedName>
    <definedName name="S14P12" localSheetId="2">#REF!</definedName>
    <definedName name="S14P12" localSheetId="8">#REF!</definedName>
    <definedName name="S14P12" localSheetId="12">#REF!</definedName>
    <definedName name="S14P12" localSheetId="13">#REF!</definedName>
    <definedName name="S14P12">#REF!</definedName>
    <definedName name="S14P13" localSheetId="2">#REF!</definedName>
    <definedName name="S14P13" localSheetId="8">#REF!</definedName>
    <definedName name="S14P13" localSheetId="12">#REF!</definedName>
    <definedName name="S14P13" localSheetId="13">#REF!</definedName>
    <definedName name="S14P13">#REF!</definedName>
    <definedName name="S14P14" localSheetId="2">#REF!</definedName>
    <definedName name="S14P14" localSheetId="8">#REF!</definedName>
    <definedName name="S14P14" localSheetId="12">#REF!</definedName>
    <definedName name="S14P14" localSheetId="13">#REF!</definedName>
    <definedName name="S14P14">#REF!</definedName>
    <definedName name="S14P15" localSheetId="2">#REF!</definedName>
    <definedName name="S14P15" localSheetId="8">#REF!</definedName>
    <definedName name="S14P15" localSheetId="12">#REF!</definedName>
    <definedName name="S14P15" localSheetId="13">#REF!</definedName>
    <definedName name="S14P15">#REF!</definedName>
    <definedName name="S14P16" localSheetId="2">#REF!</definedName>
    <definedName name="S14P16" localSheetId="8">#REF!</definedName>
    <definedName name="S14P16" localSheetId="12">#REF!</definedName>
    <definedName name="S14P16" localSheetId="13">#REF!</definedName>
    <definedName name="S14P16">#REF!</definedName>
    <definedName name="S14P17" localSheetId="2">#REF!</definedName>
    <definedName name="S14P17" localSheetId="8">#REF!</definedName>
    <definedName name="S14P17" localSheetId="12">#REF!</definedName>
    <definedName name="S14P17" localSheetId="13">#REF!</definedName>
    <definedName name="S14P17">#REF!</definedName>
    <definedName name="S14P18" localSheetId="2">#REF!</definedName>
    <definedName name="S14P18" localSheetId="8">#REF!</definedName>
    <definedName name="S14P18" localSheetId="12">#REF!</definedName>
    <definedName name="S14P18" localSheetId="13">#REF!</definedName>
    <definedName name="S14P18">#REF!</definedName>
    <definedName name="S14P19" localSheetId="2">#REF!</definedName>
    <definedName name="S14P19" localSheetId="8">#REF!</definedName>
    <definedName name="S14P19" localSheetId="12">#REF!</definedName>
    <definedName name="S14P19" localSheetId="13">#REF!</definedName>
    <definedName name="S14P19">#REF!</definedName>
    <definedName name="S14P2" localSheetId="2">#REF!</definedName>
    <definedName name="S14P2" localSheetId="8">#REF!</definedName>
    <definedName name="S14P2" localSheetId="12">#REF!</definedName>
    <definedName name="S14P2" localSheetId="13">#REF!</definedName>
    <definedName name="S14P2">#REF!</definedName>
    <definedName name="S14P20" localSheetId="2">#REF!</definedName>
    <definedName name="S14P20" localSheetId="8">#REF!</definedName>
    <definedName name="S14P20" localSheetId="12">#REF!</definedName>
    <definedName name="S14P20" localSheetId="13">#REF!</definedName>
    <definedName name="S14P20">#REF!</definedName>
    <definedName name="S14P21" localSheetId="2">#REF!</definedName>
    <definedName name="S14P21" localSheetId="8">#REF!</definedName>
    <definedName name="S14P21" localSheetId="12">#REF!</definedName>
    <definedName name="S14P21" localSheetId="13">#REF!</definedName>
    <definedName name="S14P21">#REF!</definedName>
    <definedName name="S14P22" localSheetId="2">#REF!</definedName>
    <definedName name="S14P22" localSheetId="8">#REF!</definedName>
    <definedName name="S14P22" localSheetId="12">#REF!</definedName>
    <definedName name="S14P22" localSheetId="13">#REF!</definedName>
    <definedName name="S14P22">#REF!</definedName>
    <definedName name="S14P23" localSheetId="2">#REF!</definedName>
    <definedName name="S14P23" localSheetId="8">#REF!</definedName>
    <definedName name="S14P23" localSheetId="12">#REF!</definedName>
    <definedName name="S14P23" localSheetId="13">#REF!</definedName>
    <definedName name="S14P23">#REF!</definedName>
    <definedName name="S14P24" localSheetId="2">#REF!</definedName>
    <definedName name="S14P24" localSheetId="8">#REF!</definedName>
    <definedName name="S14P24" localSheetId="12">#REF!</definedName>
    <definedName name="S14P24" localSheetId="13">#REF!</definedName>
    <definedName name="S14P24">#REF!</definedName>
    <definedName name="S14P3" localSheetId="2">#REF!</definedName>
    <definedName name="S14P3" localSheetId="8">#REF!</definedName>
    <definedName name="S14P3" localSheetId="12">#REF!</definedName>
    <definedName name="S14P3" localSheetId="13">#REF!</definedName>
    <definedName name="S14P3">#REF!</definedName>
    <definedName name="S14P4" localSheetId="2">#REF!</definedName>
    <definedName name="S14P4" localSheetId="8">#REF!</definedName>
    <definedName name="S14P4" localSheetId="12">#REF!</definedName>
    <definedName name="S14P4" localSheetId="13">#REF!</definedName>
    <definedName name="S14P4">#REF!</definedName>
    <definedName name="S14P5" localSheetId="2">#REF!</definedName>
    <definedName name="S14P5" localSheetId="8">#REF!</definedName>
    <definedName name="S14P5" localSheetId="12">#REF!</definedName>
    <definedName name="S14P5" localSheetId="13">#REF!</definedName>
    <definedName name="S14P5">#REF!</definedName>
    <definedName name="S14P6" localSheetId="2">#REF!</definedName>
    <definedName name="S14P6" localSheetId="8">#REF!</definedName>
    <definedName name="S14P6" localSheetId="12">#REF!</definedName>
    <definedName name="S14P6" localSheetId="13">#REF!</definedName>
    <definedName name="S14P6">#REF!</definedName>
    <definedName name="S14P7" localSheetId="2">#REF!</definedName>
    <definedName name="S14P7" localSheetId="8">#REF!</definedName>
    <definedName name="S14P7" localSheetId="12">#REF!</definedName>
    <definedName name="S14P7" localSheetId="13">#REF!</definedName>
    <definedName name="S14P7">#REF!</definedName>
    <definedName name="S14P8" localSheetId="2">#REF!</definedName>
    <definedName name="S14P8" localSheetId="8">#REF!</definedName>
    <definedName name="S14P8" localSheetId="12">#REF!</definedName>
    <definedName name="S14P8" localSheetId="13">#REF!</definedName>
    <definedName name="S14P8">#REF!</definedName>
    <definedName name="S14P9" localSheetId="2">#REF!</definedName>
    <definedName name="S14P9" localSheetId="8">#REF!</definedName>
    <definedName name="S14P9" localSheetId="12">#REF!</definedName>
    <definedName name="S14P9" localSheetId="13">#REF!</definedName>
    <definedName name="S14P9">#REF!</definedName>
    <definedName name="S14R1" localSheetId="2">#REF!</definedName>
    <definedName name="S14R1" localSheetId="8">#REF!</definedName>
    <definedName name="S14R1" localSheetId="12">#REF!</definedName>
    <definedName name="S14R1" localSheetId="13">#REF!</definedName>
    <definedName name="S14R1">#REF!</definedName>
    <definedName name="S14R10" localSheetId="2">#REF!</definedName>
    <definedName name="S14R10" localSheetId="8">#REF!</definedName>
    <definedName name="S14R10" localSheetId="12">#REF!</definedName>
    <definedName name="S14R10" localSheetId="13">#REF!</definedName>
    <definedName name="S14R10">#REF!</definedName>
    <definedName name="S14R11" localSheetId="2">#REF!</definedName>
    <definedName name="S14R11" localSheetId="8">#REF!</definedName>
    <definedName name="S14R11" localSheetId="12">#REF!</definedName>
    <definedName name="S14R11" localSheetId="13">#REF!</definedName>
    <definedName name="S14R11">#REF!</definedName>
    <definedName name="S14R12" localSheetId="2">#REF!</definedName>
    <definedName name="S14R12" localSheetId="8">#REF!</definedName>
    <definedName name="S14R12" localSheetId="12">#REF!</definedName>
    <definedName name="S14R12" localSheetId="13">#REF!</definedName>
    <definedName name="S14R12">#REF!</definedName>
    <definedName name="S14R13" localSheetId="2">#REF!</definedName>
    <definedName name="S14R13" localSheetId="8">#REF!</definedName>
    <definedName name="S14R13" localSheetId="12">#REF!</definedName>
    <definedName name="S14R13" localSheetId="13">#REF!</definedName>
    <definedName name="S14R13">#REF!</definedName>
    <definedName name="S14R14" localSheetId="2">#REF!</definedName>
    <definedName name="S14R14" localSheetId="8">#REF!</definedName>
    <definedName name="S14R14" localSheetId="12">#REF!</definedName>
    <definedName name="S14R14" localSheetId="13">#REF!</definedName>
    <definedName name="S14R14">#REF!</definedName>
    <definedName name="S14R15" localSheetId="2">#REF!</definedName>
    <definedName name="S14R15" localSheetId="8">#REF!</definedName>
    <definedName name="S14R15" localSheetId="12">#REF!</definedName>
    <definedName name="S14R15" localSheetId="13">#REF!</definedName>
    <definedName name="S14R15">#REF!</definedName>
    <definedName name="S14R16" localSheetId="2">#REF!</definedName>
    <definedName name="S14R16" localSheetId="8">#REF!</definedName>
    <definedName name="S14R16" localSheetId="12">#REF!</definedName>
    <definedName name="S14R16" localSheetId="13">#REF!</definedName>
    <definedName name="S14R16">#REF!</definedName>
    <definedName name="S14R17" localSheetId="2">#REF!</definedName>
    <definedName name="S14R17" localSheetId="8">#REF!</definedName>
    <definedName name="S14R17" localSheetId="12">#REF!</definedName>
    <definedName name="S14R17" localSheetId="13">#REF!</definedName>
    <definedName name="S14R17">#REF!</definedName>
    <definedName name="S14R18" localSheetId="2">#REF!</definedName>
    <definedName name="S14R18" localSheetId="8">#REF!</definedName>
    <definedName name="S14R18" localSheetId="12">#REF!</definedName>
    <definedName name="S14R18" localSheetId="13">#REF!</definedName>
    <definedName name="S14R18">#REF!</definedName>
    <definedName name="S14R19" localSheetId="2">#REF!</definedName>
    <definedName name="S14R19" localSheetId="8">#REF!</definedName>
    <definedName name="S14R19" localSheetId="12">#REF!</definedName>
    <definedName name="S14R19" localSheetId="13">#REF!</definedName>
    <definedName name="S14R19">#REF!</definedName>
    <definedName name="S14R2" localSheetId="2">#REF!</definedName>
    <definedName name="S14R2" localSheetId="8">#REF!</definedName>
    <definedName name="S14R2" localSheetId="12">#REF!</definedName>
    <definedName name="S14R2" localSheetId="13">#REF!</definedName>
    <definedName name="S14R2">#REF!</definedName>
    <definedName name="S14R20" localSheetId="2">#REF!</definedName>
    <definedName name="S14R20" localSheetId="8">#REF!</definedName>
    <definedName name="S14R20" localSheetId="12">#REF!</definedName>
    <definedName name="S14R20" localSheetId="13">#REF!</definedName>
    <definedName name="S14R20">#REF!</definedName>
    <definedName name="S14R21" localSheetId="2">#REF!</definedName>
    <definedName name="S14R21" localSheetId="8">#REF!</definedName>
    <definedName name="S14R21" localSheetId="12">#REF!</definedName>
    <definedName name="S14R21" localSheetId="13">#REF!</definedName>
    <definedName name="S14R21">#REF!</definedName>
    <definedName name="S14R22" localSheetId="2">#REF!</definedName>
    <definedName name="S14R22" localSheetId="8">#REF!</definedName>
    <definedName name="S14R22" localSheetId="12">#REF!</definedName>
    <definedName name="S14R22" localSheetId="13">#REF!</definedName>
    <definedName name="S14R22">#REF!</definedName>
    <definedName name="S14R23" localSheetId="2">#REF!</definedName>
    <definedName name="S14R23" localSheetId="8">#REF!</definedName>
    <definedName name="S14R23" localSheetId="12">#REF!</definedName>
    <definedName name="S14R23" localSheetId="13">#REF!</definedName>
    <definedName name="S14R23">#REF!</definedName>
    <definedName name="S14R24" localSheetId="2">#REF!</definedName>
    <definedName name="S14R24" localSheetId="8">#REF!</definedName>
    <definedName name="S14R24" localSheetId="12">#REF!</definedName>
    <definedName name="S14R24" localSheetId="13">#REF!</definedName>
    <definedName name="S14R24">#REF!</definedName>
    <definedName name="S14R3" localSheetId="2">#REF!</definedName>
    <definedName name="S14R3" localSheetId="8">#REF!</definedName>
    <definedName name="S14R3" localSheetId="12">#REF!</definedName>
    <definedName name="S14R3" localSheetId="13">#REF!</definedName>
    <definedName name="S14R3">#REF!</definedName>
    <definedName name="S14R4" localSheetId="2">#REF!</definedName>
    <definedName name="S14R4" localSheetId="8">#REF!</definedName>
    <definedName name="S14R4" localSheetId="12">#REF!</definedName>
    <definedName name="S14R4" localSheetId="13">#REF!</definedName>
    <definedName name="S14R4">#REF!</definedName>
    <definedName name="S14R5" localSheetId="2">#REF!</definedName>
    <definedName name="S14R5" localSheetId="8">#REF!</definedName>
    <definedName name="S14R5" localSheetId="12">#REF!</definedName>
    <definedName name="S14R5" localSheetId="13">#REF!</definedName>
    <definedName name="S14R5">#REF!</definedName>
    <definedName name="S14R6" localSheetId="2">#REF!</definedName>
    <definedName name="S14R6" localSheetId="8">#REF!</definedName>
    <definedName name="S14R6" localSheetId="12">#REF!</definedName>
    <definedName name="S14R6" localSheetId="13">#REF!</definedName>
    <definedName name="S14R6">#REF!</definedName>
    <definedName name="S14R7" localSheetId="2">#REF!</definedName>
    <definedName name="S14R7" localSheetId="8">#REF!</definedName>
    <definedName name="S14R7" localSheetId="12">#REF!</definedName>
    <definedName name="S14R7" localSheetId="13">#REF!</definedName>
    <definedName name="S14R7">#REF!</definedName>
    <definedName name="S14R8" localSheetId="2">#REF!</definedName>
    <definedName name="S14R8" localSheetId="8">#REF!</definedName>
    <definedName name="S14R8" localSheetId="12">#REF!</definedName>
    <definedName name="S14R8" localSheetId="13">#REF!</definedName>
    <definedName name="S14R8">#REF!</definedName>
    <definedName name="S14R9" localSheetId="2">#REF!</definedName>
    <definedName name="S14R9" localSheetId="8">#REF!</definedName>
    <definedName name="S14R9" localSheetId="12">#REF!</definedName>
    <definedName name="S14R9" localSheetId="13">#REF!</definedName>
    <definedName name="S14R9">#REF!</definedName>
    <definedName name="S15P1" localSheetId="2">#REF!</definedName>
    <definedName name="S15P1" localSheetId="8">#REF!</definedName>
    <definedName name="S15P1" localSheetId="12">#REF!</definedName>
    <definedName name="S15P1" localSheetId="13">#REF!</definedName>
    <definedName name="S15P1">#REF!</definedName>
    <definedName name="S15P10" localSheetId="2">#REF!</definedName>
    <definedName name="S15P10" localSheetId="8">#REF!</definedName>
    <definedName name="S15P10" localSheetId="12">#REF!</definedName>
    <definedName name="S15P10" localSheetId="13">#REF!</definedName>
    <definedName name="S15P10">#REF!</definedName>
    <definedName name="S15P11" localSheetId="2">#REF!</definedName>
    <definedName name="S15P11" localSheetId="8">#REF!</definedName>
    <definedName name="S15P11" localSheetId="12">#REF!</definedName>
    <definedName name="S15P11" localSheetId="13">#REF!</definedName>
    <definedName name="S15P11">#REF!</definedName>
    <definedName name="S15P12" localSheetId="2">#REF!</definedName>
    <definedName name="S15P12" localSheetId="8">#REF!</definedName>
    <definedName name="S15P12" localSheetId="12">#REF!</definedName>
    <definedName name="S15P12" localSheetId="13">#REF!</definedName>
    <definedName name="S15P12">#REF!</definedName>
    <definedName name="S15P13" localSheetId="2">#REF!</definedName>
    <definedName name="S15P13" localSheetId="8">#REF!</definedName>
    <definedName name="S15P13" localSheetId="12">#REF!</definedName>
    <definedName name="S15P13" localSheetId="13">#REF!</definedName>
    <definedName name="S15P13">#REF!</definedName>
    <definedName name="S15P14" localSheetId="2">#REF!</definedName>
    <definedName name="S15P14" localSheetId="8">#REF!</definedName>
    <definedName name="S15P14" localSheetId="12">#REF!</definedName>
    <definedName name="S15P14" localSheetId="13">#REF!</definedName>
    <definedName name="S15P14">#REF!</definedName>
    <definedName name="S15P15" localSheetId="2">#REF!</definedName>
    <definedName name="S15P15" localSheetId="8">#REF!</definedName>
    <definedName name="S15P15" localSheetId="12">#REF!</definedName>
    <definedName name="S15P15" localSheetId="13">#REF!</definedName>
    <definedName name="S15P15">#REF!</definedName>
    <definedName name="S15P16" localSheetId="2">#REF!</definedName>
    <definedName name="S15P16" localSheetId="8">#REF!</definedName>
    <definedName name="S15P16" localSheetId="12">#REF!</definedName>
    <definedName name="S15P16" localSheetId="13">#REF!</definedName>
    <definedName name="S15P16">#REF!</definedName>
    <definedName name="S15P17" localSheetId="2">#REF!</definedName>
    <definedName name="S15P17" localSheetId="8">#REF!</definedName>
    <definedName name="S15P17" localSheetId="12">#REF!</definedName>
    <definedName name="S15P17" localSheetId="13">#REF!</definedName>
    <definedName name="S15P17">#REF!</definedName>
    <definedName name="S15P18" localSheetId="2">#REF!</definedName>
    <definedName name="S15P18" localSheetId="8">#REF!</definedName>
    <definedName name="S15P18" localSheetId="12">#REF!</definedName>
    <definedName name="S15P18" localSheetId="13">#REF!</definedName>
    <definedName name="S15P18">#REF!</definedName>
    <definedName name="S15P19" localSheetId="2">#REF!</definedName>
    <definedName name="S15P19" localSheetId="8">#REF!</definedName>
    <definedName name="S15P19" localSheetId="12">#REF!</definedName>
    <definedName name="S15P19" localSheetId="13">#REF!</definedName>
    <definedName name="S15P19">#REF!</definedName>
    <definedName name="S15P2" localSheetId="2">#REF!</definedName>
    <definedName name="S15P2" localSheetId="8">#REF!</definedName>
    <definedName name="S15P2" localSheetId="12">#REF!</definedName>
    <definedName name="S15P2" localSheetId="13">#REF!</definedName>
    <definedName name="S15P2">#REF!</definedName>
    <definedName name="S15P20" localSheetId="2">#REF!</definedName>
    <definedName name="S15P20" localSheetId="8">#REF!</definedName>
    <definedName name="S15P20" localSheetId="12">#REF!</definedName>
    <definedName name="S15P20" localSheetId="13">#REF!</definedName>
    <definedName name="S15P20">#REF!</definedName>
    <definedName name="S15P21" localSheetId="2">#REF!</definedName>
    <definedName name="S15P21" localSheetId="8">#REF!</definedName>
    <definedName name="S15P21" localSheetId="12">#REF!</definedName>
    <definedName name="S15P21" localSheetId="13">#REF!</definedName>
    <definedName name="S15P21">#REF!</definedName>
    <definedName name="S15P22" localSheetId="2">#REF!</definedName>
    <definedName name="S15P22" localSheetId="8">#REF!</definedName>
    <definedName name="S15P22" localSheetId="12">#REF!</definedName>
    <definedName name="S15P22" localSheetId="13">#REF!</definedName>
    <definedName name="S15P22">#REF!</definedName>
    <definedName name="S15P23" localSheetId="2">#REF!</definedName>
    <definedName name="S15P23" localSheetId="8">#REF!</definedName>
    <definedName name="S15P23" localSheetId="12">#REF!</definedName>
    <definedName name="S15P23" localSheetId="13">#REF!</definedName>
    <definedName name="S15P23">#REF!</definedName>
    <definedName name="S15P24" localSheetId="2">#REF!</definedName>
    <definedName name="S15P24" localSheetId="8">#REF!</definedName>
    <definedName name="S15P24" localSheetId="12">#REF!</definedName>
    <definedName name="S15P24" localSheetId="13">#REF!</definedName>
    <definedName name="S15P24">#REF!</definedName>
    <definedName name="S15P3" localSheetId="2">#REF!</definedName>
    <definedName name="S15P3" localSheetId="8">#REF!</definedName>
    <definedName name="S15P3" localSheetId="12">#REF!</definedName>
    <definedName name="S15P3" localSheetId="13">#REF!</definedName>
    <definedName name="S15P3">#REF!</definedName>
    <definedName name="S15P4" localSheetId="2">#REF!</definedName>
    <definedName name="S15P4" localSheetId="8">#REF!</definedName>
    <definedName name="S15P4" localSheetId="12">#REF!</definedName>
    <definedName name="S15P4" localSheetId="13">#REF!</definedName>
    <definedName name="S15P4">#REF!</definedName>
    <definedName name="S15P5" localSheetId="2">#REF!</definedName>
    <definedName name="S15P5" localSheetId="8">#REF!</definedName>
    <definedName name="S15P5" localSheetId="12">#REF!</definedName>
    <definedName name="S15P5" localSheetId="13">#REF!</definedName>
    <definedName name="S15P5">#REF!</definedName>
    <definedName name="S15P6" localSheetId="2">#REF!</definedName>
    <definedName name="S15P6" localSheetId="8">#REF!</definedName>
    <definedName name="S15P6" localSheetId="12">#REF!</definedName>
    <definedName name="S15P6" localSheetId="13">#REF!</definedName>
    <definedName name="S15P6">#REF!</definedName>
    <definedName name="S15P7" localSheetId="2">#REF!</definedName>
    <definedName name="S15P7" localSheetId="8">#REF!</definedName>
    <definedName name="S15P7" localSheetId="12">#REF!</definedName>
    <definedName name="S15P7" localSheetId="13">#REF!</definedName>
    <definedName name="S15P7">#REF!</definedName>
    <definedName name="S15P8" localSheetId="2">#REF!</definedName>
    <definedName name="S15P8" localSheetId="8">#REF!</definedName>
    <definedName name="S15P8" localSheetId="12">#REF!</definedName>
    <definedName name="S15P8" localSheetId="13">#REF!</definedName>
    <definedName name="S15P8">#REF!</definedName>
    <definedName name="S15P9" localSheetId="2">#REF!</definedName>
    <definedName name="S15P9" localSheetId="8">#REF!</definedName>
    <definedName name="S15P9" localSheetId="12">#REF!</definedName>
    <definedName name="S15P9" localSheetId="13">#REF!</definedName>
    <definedName name="S15P9">#REF!</definedName>
    <definedName name="S15R1" localSheetId="2">#REF!</definedName>
    <definedName name="S15R1" localSheetId="8">#REF!</definedName>
    <definedName name="S15R1" localSheetId="12">#REF!</definedName>
    <definedName name="S15R1" localSheetId="13">#REF!</definedName>
    <definedName name="S15R1">#REF!</definedName>
    <definedName name="S15R10" localSheetId="2">#REF!</definedName>
    <definedName name="S15R10" localSheetId="8">#REF!</definedName>
    <definedName name="S15R10" localSheetId="12">#REF!</definedName>
    <definedName name="S15R10" localSheetId="13">#REF!</definedName>
    <definedName name="S15R10">#REF!</definedName>
    <definedName name="S15R11" localSheetId="2">#REF!</definedName>
    <definedName name="S15R11" localSheetId="8">#REF!</definedName>
    <definedName name="S15R11" localSheetId="12">#REF!</definedName>
    <definedName name="S15R11" localSheetId="13">#REF!</definedName>
    <definedName name="S15R11">#REF!</definedName>
    <definedName name="S15R12" localSheetId="2">#REF!</definedName>
    <definedName name="S15R12" localSheetId="8">#REF!</definedName>
    <definedName name="S15R12" localSheetId="12">#REF!</definedName>
    <definedName name="S15R12" localSheetId="13">#REF!</definedName>
    <definedName name="S15R12">#REF!</definedName>
    <definedName name="S15R13" localSheetId="2">#REF!</definedName>
    <definedName name="S15R13" localSheetId="8">#REF!</definedName>
    <definedName name="S15R13" localSheetId="12">#REF!</definedName>
    <definedName name="S15R13" localSheetId="13">#REF!</definedName>
    <definedName name="S15R13">#REF!</definedName>
    <definedName name="S15R14" localSheetId="2">#REF!</definedName>
    <definedName name="S15R14" localSheetId="8">#REF!</definedName>
    <definedName name="S15R14" localSheetId="12">#REF!</definedName>
    <definedName name="S15R14" localSheetId="13">#REF!</definedName>
    <definedName name="S15R14">#REF!</definedName>
    <definedName name="S15R15" localSheetId="2">#REF!</definedName>
    <definedName name="S15R15" localSheetId="8">#REF!</definedName>
    <definedName name="S15R15" localSheetId="12">#REF!</definedName>
    <definedName name="S15R15" localSheetId="13">#REF!</definedName>
    <definedName name="S15R15">#REF!</definedName>
    <definedName name="S15R16" localSheetId="2">#REF!</definedName>
    <definedName name="S15R16" localSheetId="8">#REF!</definedName>
    <definedName name="S15R16" localSheetId="12">#REF!</definedName>
    <definedName name="S15R16" localSheetId="13">#REF!</definedName>
    <definedName name="S15R16">#REF!</definedName>
    <definedName name="S15R17" localSheetId="2">#REF!</definedName>
    <definedName name="S15R17" localSheetId="8">#REF!</definedName>
    <definedName name="S15R17" localSheetId="12">#REF!</definedName>
    <definedName name="S15R17" localSheetId="13">#REF!</definedName>
    <definedName name="S15R17">#REF!</definedName>
    <definedName name="S15R18" localSheetId="2">#REF!</definedName>
    <definedName name="S15R18" localSheetId="8">#REF!</definedName>
    <definedName name="S15R18" localSheetId="12">#REF!</definedName>
    <definedName name="S15R18" localSheetId="13">#REF!</definedName>
    <definedName name="S15R18">#REF!</definedName>
    <definedName name="S15R19" localSheetId="2">#REF!</definedName>
    <definedName name="S15R19" localSheetId="8">#REF!</definedName>
    <definedName name="S15R19" localSheetId="12">#REF!</definedName>
    <definedName name="S15R19" localSheetId="13">#REF!</definedName>
    <definedName name="S15R19">#REF!</definedName>
    <definedName name="S15R2" localSheetId="2">#REF!</definedName>
    <definedName name="S15R2" localSheetId="8">#REF!</definedName>
    <definedName name="S15R2" localSheetId="12">#REF!</definedName>
    <definedName name="S15R2" localSheetId="13">#REF!</definedName>
    <definedName name="S15R2">#REF!</definedName>
    <definedName name="S15R20" localSheetId="2">#REF!</definedName>
    <definedName name="S15R20" localSheetId="8">#REF!</definedName>
    <definedName name="S15R20" localSheetId="12">#REF!</definedName>
    <definedName name="S15R20" localSheetId="13">#REF!</definedName>
    <definedName name="S15R20">#REF!</definedName>
    <definedName name="S15R21" localSheetId="2">#REF!</definedName>
    <definedName name="S15R21" localSheetId="8">#REF!</definedName>
    <definedName name="S15R21" localSheetId="12">#REF!</definedName>
    <definedName name="S15R21" localSheetId="13">#REF!</definedName>
    <definedName name="S15R21">#REF!</definedName>
    <definedName name="S15R22" localSheetId="2">#REF!</definedName>
    <definedName name="S15R22" localSheetId="8">#REF!</definedName>
    <definedName name="S15R22" localSheetId="12">#REF!</definedName>
    <definedName name="S15R22" localSheetId="13">#REF!</definedName>
    <definedName name="S15R22">#REF!</definedName>
    <definedName name="S15R23" localSheetId="2">#REF!</definedName>
    <definedName name="S15R23" localSheetId="8">#REF!</definedName>
    <definedName name="S15R23" localSheetId="12">#REF!</definedName>
    <definedName name="S15R23" localSheetId="13">#REF!</definedName>
    <definedName name="S15R23">#REF!</definedName>
    <definedName name="S15R24" localSheetId="2">#REF!</definedName>
    <definedName name="S15R24" localSheetId="8">#REF!</definedName>
    <definedName name="S15R24" localSheetId="12">#REF!</definedName>
    <definedName name="S15R24" localSheetId="13">#REF!</definedName>
    <definedName name="S15R24">#REF!</definedName>
    <definedName name="S15R3" localSheetId="2">#REF!</definedName>
    <definedName name="S15R3" localSheetId="8">#REF!</definedName>
    <definedName name="S15R3" localSheetId="12">#REF!</definedName>
    <definedName name="S15R3" localSheetId="13">#REF!</definedName>
    <definedName name="S15R3">#REF!</definedName>
    <definedName name="S15R4" localSheetId="2">#REF!</definedName>
    <definedName name="S15R4" localSheetId="8">#REF!</definedName>
    <definedName name="S15R4" localSheetId="12">#REF!</definedName>
    <definedName name="S15R4" localSheetId="13">#REF!</definedName>
    <definedName name="S15R4">#REF!</definedName>
    <definedName name="S15R5" localSheetId="2">#REF!</definedName>
    <definedName name="S15R5" localSheetId="8">#REF!</definedName>
    <definedName name="S15R5" localSheetId="12">#REF!</definedName>
    <definedName name="S15R5" localSheetId="13">#REF!</definedName>
    <definedName name="S15R5">#REF!</definedName>
    <definedName name="S15R6" localSheetId="2">#REF!</definedName>
    <definedName name="S15R6" localSheetId="8">#REF!</definedName>
    <definedName name="S15R6" localSheetId="12">#REF!</definedName>
    <definedName name="S15R6" localSheetId="13">#REF!</definedName>
    <definedName name="S15R6">#REF!</definedName>
    <definedName name="S15R7" localSheetId="2">#REF!</definedName>
    <definedName name="S15R7" localSheetId="8">#REF!</definedName>
    <definedName name="S15R7" localSheetId="12">#REF!</definedName>
    <definedName name="S15R7" localSheetId="13">#REF!</definedName>
    <definedName name="S15R7">#REF!</definedName>
    <definedName name="S15R8" localSheetId="2">#REF!</definedName>
    <definedName name="S15R8" localSheetId="8">#REF!</definedName>
    <definedName name="S15R8" localSheetId="12">#REF!</definedName>
    <definedName name="S15R8" localSheetId="13">#REF!</definedName>
    <definedName name="S15R8">#REF!</definedName>
    <definedName name="S15R9" localSheetId="2">#REF!</definedName>
    <definedName name="S15R9" localSheetId="8">#REF!</definedName>
    <definedName name="S15R9" localSheetId="12">#REF!</definedName>
    <definedName name="S15R9" localSheetId="13">#REF!</definedName>
    <definedName name="S15R9">#REF!</definedName>
    <definedName name="S16P1" localSheetId="2">#REF!</definedName>
    <definedName name="S16P1" localSheetId="8">#REF!</definedName>
    <definedName name="S16P1" localSheetId="12">#REF!</definedName>
    <definedName name="S16P1" localSheetId="13">#REF!</definedName>
    <definedName name="S16P1">#REF!</definedName>
    <definedName name="S16P10" localSheetId="2">#REF!</definedName>
    <definedName name="S16P10" localSheetId="8">#REF!</definedName>
    <definedName name="S16P10" localSheetId="12">#REF!</definedName>
    <definedName name="S16P10" localSheetId="13">#REF!</definedName>
    <definedName name="S16P10">#REF!</definedName>
    <definedName name="S16P11" localSheetId="2">#REF!</definedName>
    <definedName name="S16P11" localSheetId="8">#REF!</definedName>
    <definedName name="S16P11" localSheetId="12">#REF!</definedName>
    <definedName name="S16P11" localSheetId="13">#REF!</definedName>
    <definedName name="S16P11">#REF!</definedName>
    <definedName name="S16P12" localSheetId="2">#REF!</definedName>
    <definedName name="S16P12" localSheetId="8">#REF!</definedName>
    <definedName name="S16P12" localSheetId="12">#REF!</definedName>
    <definedName name="S16P12" localSheetId="13">#REF!</definedName>
    <definedName name="S16P12">#REF!</definedName>
    <definedName name="S16P13" localSheetId="2">#REF!</definedName>
    <definedName name="S16P13" localSheetId="8">#REF!</definedName>
    <definedName name="S16P13" localSheetId="12">#REF!</definedName>
    <definedName name="S16P13" localSheetId="13">#REF!</definedName>
    <definedName name="S16P13">#REF!</definedName>
    <definedName name="S16P14" localSheetId="2">#REF!</definedName>
    <definedName name="S16P14" localSheetId="8">#REF!</definedName>
    <definedName name="S16P14" localSheetId="12">#REF!</definedName>
    <definedName name="S16P14" localSheetId="13">#REF!</definedName>
    <definedName name="S16P14">#REF!</definedName>
    <definedName name="S16P15" localSheetId="2">#REF!</definedName>
    <definedName name="S16P15" localSheetId="8">#REF!</definedName>
    <definedName name="S16P15" localSheetId="12">#REF!</definedName>
    <definedName name="S16P15" localSheetId="13">#REF!</definedName>
    <definedName name="S16P15">#REF!</definedName>
    <definedName name="S16P16" localSheetId="2">#REF!</definedName>
    <definedName name="S16P16" localSheetId="8">#REF!</definedName>
    <definedName name="S16P16" localSheetId="12">#REF!</definedName>
    <definedName name="S16P16" localSheetId="13">#REF!</definedName>
    <definedName name="S16P16">#REF!</definedName>
    <definedName name="S16P17" localSheetId="2">#REF!</definedName>
    <definedName name="S16P17" localSheetId="8">#REF!</definedName>
    <definedName name="S16P17" localSheetId="12">#REF!</definedName>
    <definedName name="S16P17" localSheetId="13">#REF!</definedName>
    <definedName name="S16P17">#REF!</definedName>
    <definedName name="S16P18" localSheetId="2">#REF!</definedName>
    <definedName name="S16P18" localSheetId="8">#REF!</definedName>
    <definedName name="S16P18" localSheetId="12">#REF!</definedName>
    <definedName name="S16P18" localSheetId="13">#REF!</definedName>
    <definedName name="S16P18">#REF!</definedName>
    <definedName name="S16P19" localSheetId="2">#REF!</definedName>
    <definedName name="S16P19" localSheetId="8">#REF!</definedName>
    <definedName name="S16P19" localSheetId="12">#REF!</definedName>
    <definedName name="S16P19" localSheetId="13">#REF!</definedName>
    <definedName name="S16P19">#REF!</definedName>
    <definedName name="S16P2" localSheetId="2">#REF!</definedName>
    <definedName name="S16P2" localSheetId="8">#REF!</definedName>
    <definedName name="S16P2" localSheetId="12">#REF!</definedName>
    <definedName name="S16P2" localSheetId="13">#REF!</definedName>
    <definedName name="S16P2">#REF!</definedName>
    <definedName name="S16P20" localSheetId="2">#REF!</definedName>
    <definedName name="S16P20" localSheetId="8">#REF!</definedName>
    <definedName name="S16P20" localSheetId="12">#REF!</definedName>
    <definedName name="S16P20" localSheetId="13">#REF!</definedName>
    <definedName name="S16P20">#REF!</definedName>
    <definedName name="S16P21" localSheetId="2">#REF!</definedName>
    <definedName name="S16P21" localSheetId="8">#REF!</definedName>
    <definedName name="S16P21" localSheetId="12">#REF!</definedName>
    <definedName name="S16P21" localSheetId="13">#REF!</definedName>
    <definedName name="S16P21">#REF!</definedName>
    <definedName name="S16P22" localSheetId="2">#REF!</definedName>
    <definedName name="S16P22" localSheetId="8">#REF!</definedName>
    <definedName name="S16P22" localSheetId="12">#REF!</definedName>
    <definedName name="S16P22" localSheetId="13">#REF!</definedName>
    <definedName name="S16P22">#REF!</definedName>
    <definedName name="S16P23" localSheetId="2">#REF!</definedName>
    <definedName name="S16P23" localSheetId="8">#REF!</definedName>
    <definedName name="S16P23" localSheetId="12">#REF!</definedName>
    <definedName name="S16P23" localSheetId="13">#REF!</definedName>
    <definedName name="S16P23">#REF!</definedName>
    <definedName name="S16P24" localSheetId="2">#REF!</definedName>
    <definedName name="S16P24" localSheetId="8">#REF!</definedName>
    <definedName name="S16P24" localSheetId="12">#REF!</definedName>
    <definedName name="S16P24" localSheetId="13">#REF!</definedName>
    <definedName name="S16P24">#REF!</definedName>
    <definedName name="S16P3" localSheetId="2">#REF!</definedName>
    <definedName name="S16P3" localSheetId="8">#REF!</definedName>
    <definedName name="S16P3" localSheetId="12">#REF!</definedName>
    <definedName name="S16P3" localSheetId="13">#REF!</definedName>
    <definedName name="S16P3">#REF!</definedName>
    <definedName name="S16P4" localSheetId="2">#REF!</definedName>
    <definedName name="S16P4" localSheetId="8">#REF!</definedName>
    <definedName name="S16P4" localSheetId="12">#REF!</definedName>
    <definedName name="S16P4" localSheetId="13">#REF!</definedName>
    <definedName name="S16P4">#REF!</definedName>
    <definedName name="S16P5" localSheetId="2">#REF!</definedName>
    <definedName name="S16P5" localSheetId="8">#REF!</definedName>
    <definedName name="S16P5" localSheetId="12">#REF!</definedName>
    <definedName name="S16P5" localSheetId="13">#REF!</definedName>
    <definedName name="S16P5">#REF!</definedName>
    <definedName name="S16P6" localSheetId="2">#REF!</definedName>
    <definedName name="S16P6" localSheetId="8">#REF!</definedName>
    <definedName name="S16P6" localSheetId="12">#REF!</definedName>
    <definedName name="S16P6" localSheetId="13">#REF!</definedName>
    <definedName name="S16P6">#REF!</definedName>
    <definedName name="S16P7" localSheetId="2">#REF!</definedName>
    <definedName name="S16P7" localSheetId="8">#REF!</definedName>
    <definedName name="S16P7" localSheetId="12">#REF!</definedName>
    <definedName name="S16P7" localSheetId="13">#REF!</definedName>
    <definedName name="S16P7">#REF!</definedName>
    <definedName name="S16P8" localSheetId="2">#REF!</definedName>
    <definedName name="S16P8" localSheetId="8">#REF!</definedName>
    <definedName name="S16P8" localSheetId="12">#REF!</definedName>
    <definedName name="S16P8" localSheetId="13">#REF!</definedName>
    <definedName name="S16P8">#REF!</definedName>
    <definedName name="S16P9" localSheetId="2">#REF!</definedName>
    <definedName name="S16P9" localSheetId="8">#REF!</definedName>
    <definedName name="S16P9" localSheetId="12">#REF!</definedName>
    <definedName name="S16P9" localSheetId="13">#REF!</definedName>
    <definedName name="S16P9">#REF!</definedName>
    <definedName name="S16R1" localSheetId="2">#REF!</definedName>
    <definedName name="S16R1" localSheetId="8">#REF!</definedName>
    <definedName name="S16R1" localSheetId="12">#REF!</definedName>
    <definedName name="S16R1" localSheetId="13">#REF!</definedName>
    <definedName name="S16R1">#REF!</definedName>
    <definedName name="S16R10" localSheetId="2">#REF!</definedName>
    <definedName name="S16R10" localSheetId="8">#REF!</definedName>
    <definedName name="S16R10" localSheetId="12">#REF!</definedName>
    <definedName name="S16R10" localSheetId="13">#REF!</definedName>
    <definedName name="S16R10">#REF!</definedName>
    <definedName name="S16R11" localSheetId="2">#REF!</definedName>
    <definedName name="S16R11" localSheetId="8">#REF!</definedName>
    <definedName name="S16R11" localSheetId="12">#REF!</definedName>
    <definedName name="S16R11" localSheetId="13">#REF!</definedName>
    <definedName name="S16R11">#REF!</definedName>
    <definedName name="S16R12" localSheetId="2">#REF!</definedName>
    <definedName name="S16R12" localSheetId="8">#REF!</definedName>
    <definedName name="S16R12" localSheetId="12">#REF!</definedName>
    <definedName name="S16R12" localSheetId="13">#REF!</definedName>
    <definedName name="S16R12">#REF!</definedName>
    <definedName name="S16R13" localSheetId="2">#REF!</definedName>
    <definedName name="S16R13" localSheetId="8">#REF!</definedName>
    <definedName name="S16R13" localSheetId="12">#REF!</definedName>
    <definedName name="S16R13" localSheetId="13">#REF!</definedName>
    <definedName name="S16R13">#REF!</definedName>
    <definedName name="S16R14" localSheetId="2">#REF!</definedName>
    <definedName name="S16R14" localSheetId="8">#REF!</definedName>
    <definedName name="S16R14" localSheetId="12">#REF!</definedName>
    <definedName name="S16R14" localSheetId="13">#REF!</definedName>
    <definedName name="S16R14">#REF!</definedName>
    <definedName name="S16R15" localSheetId="2">#REF!</definedName>
    <definedName name="S16R15" localSheetId="8">#REF!</definedName>
    <definedName name="S16R15" localSheetId="12">#REF!</definedName>
    <definedName name="S16R15" localSheetId="13">#REF!</definedName>
    <definedName name="S16R15">#REF!</definedName>
    <definedName name="S16R16" localSheetId="2">#REF!</definedName>
    <definedName name="S16R16" localSheetId="8">#REF!</definedName>
    <definedName name="S16R16" localSheetId="12">#REF!</definedName>
    <definedName name="S16R16" localSheetId="13">#REF!</definedName>
    <definedName name="S16R16">#REF!</definedName>
    <definedName name="S16R17" localSheetId="2">#REF!</definedName>
    <definedName name="S16R17" localSheetId="8">#REF!</definedName>
    <definedName name="S16R17" localSheetId="12">#REF!</definedName>
    <definedName name="S16R17" localSheetId="13">#REF!</definedName>
    <definedName name="S16R17">#REF!</definedName>
    <definedName name="S16R18" localSheetId="2">#REF!</definedName>
    <definedName name="S16R18" localSheetId="8">#REF!</definedName>
    <definedName name="S16R18" localSheetId="12">#REF!</definedName>
    <definedName name="S16R18" localSheetId="13">#REF!</definedName>
    <definedName name="S16R18">#REF!</definedName>
    <definedName name="S16R19" localSheetId="2">#REF!</definedName>
    <definedName name="S16R19" localSheetId="8">#REF!</definedName>
    <definedName name="S16R19" localSheetId="12">#REF!</definedName>
    <definedName name="S16R19" localSheetId="13">#REF!</definedName>
    <definedName name="S16R19">#REF!</definedName>
    <definedName name="S16R2" localSheetId="2">#REF!</definedName>
    <definedName name="S16R2" localSheetId="8">#REF!</definedName>
    <definedName name="S16R2" localSheetId="12">#REF!</definedName>
    <definedName name="S16R2" localSheetId="13">#REF!</definedName>
    <definedName name="S16R2">#REF!</definedName>
    <definedName name="S16R20" localSheetId="2">#REF!</definedName>
    <definedName name="S16R20" localSheetId="8">#REF!</definedName>
    <definedName name="S16R20" localSheetId="12">#REF!</definedName>
    <definedName name="S16R20" localSheetId="13">#REF!</definedName>
    <definedName name="S16R20">#REF!</definedName>
    <definedName name="S16R21" localSheetId="2">#REF!</definedName>
    <definedName name="S16R21" localSheetId="8">#REF!</definedName>
    <definedName name="S16R21" localSheetId="12">#REF!</definedName>
    <definedName name="S16R21" localSheetId="13">#REF!</definedName>
    <definedName name="S16R21">#REF!</definedName>
    <definedName name="S16R22" localSheetId="2">#REF!</definedName>
    <definedName name="S16R22" localSheetId="8">#REF!</definedName>
    <definedName name="S16R22" localSheetId="12">#REF!</definedName>
    <definedName name="S16R22" localSheetId="13">#REF!</definedName>
    <definedName name="S16R22">#REF!</definedName>
    <definedName name="S16R23" localSheetId="2">#REF!</definedName>
    <definedName name="S16R23" localSheetId="8">#REF!</definedName>
    <definedName name="S16R23" localSheetId="12">#REF!</definedName>
    <definedName name="S16R23" localSheetId="13">#REF!</definedName>
    <definedName name="S16R23">#REF!</definedName>
    <definedName name="S16R24" localSheetId="2">#REF!</definedName>
    <definedName name="S16R24" localSheetId="8">#REF!</definedName>
    <definedName name="S16R24" localSheetId="12">#REF!</definedName>
    <definedName name="S16R24" localSheetId="13">#REF!</definedName>
    <definedName name="S16R24">#REF!</definedName>
    <definedName name="S16R3" localSheetId="2">#REF!</definedName>
    <definedName name="S16R3" localSheetId="8">#REF!</definedName>
    <definedName name="S16R3" localSheetId="12">#REF!</definedName>
    <definedName name="S16R3" localSheetId="13">#REF!</definedName>
    <definedName name="S16R3">#REF!</definedName>
    <definedName name="S16R4" localSheetId="2">#REF!</definedName>
    <definedName name="S16R4" localSheetId="8">#REF!</definedName>
    <definedName name="S16R4" localSheetId="12">#REF!</definedName>
    <definedName name="S16R4" localSheetId="13">#REF!</definedName>
    <definedName name="S16R4">#REF!</definedName>
    <definedName name="S16R5" localSheetId="2">#REF!</definedName>
    <definedName name="S16R5" localSheetId="8">#REF!</definedName>
    <definedName name="S16R5" localSheetId="12">#REF!</definedName>
    <definedName name="S16R5" localSheetId="13">#REF!</definedName>
    <definedName name="S16R5">#REF!</definedName>
    <definedName name="S16R6" localSheetId="2">#REF!</definedName>
    <definedName name="S16R6" localSheetId="8">#REF!</definedName>
    <definedName name="S16R6" localSheetId="12">#REF!</definedName>
    <definedName name="S16R6" localSheetId="13">#REF!</definedName>
    <definedName name="S16R6">#REF!</definedName>
    <definedName name="S16R7" localSheetId="2">#REF!</definedName>
    <definedName name="S16R7" localSheetId="8">#REF!</definedName>
    <definedName name="S16R7" localSheetId="12">#REF!</definedName>
    <definedName name="S16R7" localSheetId="13">#REF!</definedName>
    <definedName name="S16R7">#REF!</definedName>
    <definedName name="S16R8" localSheetId="2">#REF!</definedName>
    <definedName name="S16R8" localSheetId="8">#REF!</definedName>
    <definedName name="S16R8" localSheetId="12">#REF!</definedName>
    <definedName name="S16R8" localSheetId="13">#REF!</definedName>
    <definedName name="S16R8">#REF!</definedName>
    <definedName name="S16R9" localSheetId="2">#REF!</definedName>
    <definedName name="S16R9" localSheetId="8">#REF!</definedName>
    <definedName name="S16R9" localSheetId="12">#REF!</definedName>
    <definedName name="S16R9" localSheetId="13">#REF!</definedName>
    <definedName name="S16R9">#REF!</definedName>
    <definedName name="S17P1" localSheetId="2">#REF!</definedName>
    <definedName name="S17P1" localSheetId="8">#REF!</definedName>
    <definedName name="S17P1" localSheetId="12">#REF!</definedName>
    <definedName name="S17P1" localSheetId="13">#REF!</definedName>
    <definedName name="S17P1">#REF!</definedName>
    <definedName name="S17P10" localSheetId="2">#REF!</definedName>
    <definedName name="S17P10" localSheetId="8">#REF!</definedName>
    <definedName name="S17P10" localSheetId="12">#REF!</definedName>
    <definedName name="S17P10" localSheetId="13">#REF!</definedName>
    <definedName name="S17P10">#REF!</definedName>
    <definedName name="S17P11" localSheetId="2">#REF!</definedName>
    <definedName name="S17P11" localSheetId="8">#REF!</definedName>
    <definedName name="S17P11" localSheetId="12">#REF!</definedName>
    <definedName name="S17P11" localSheetId="13">#REF!</definedName>
    <definedName name="S17P11">#REF!</definedName>
    <definedName name="S17P12" localSheetId="2">#REF!</definedName>
    <definedName name="S17P12" localSheetId="8">#REF!</definedName>
    <definedName name="S17P12" localSheetId="12">#REF!</definedName>
    <definedName name="S17P12" localSheetId="13">#REF!</definedName>
    <definedName name="S17P12">#REF!</definedName>
    <definedName name="S17P13" localSheetId="2">#REF!</definedName>
    <definedName name="S17P13" localSheetId="8">#REF!</definedName>
    <definedName name="S17P13" localSheetId="12">#REF!</definedName>
    <definedName name="S17P13" localSheetId="13">#REF!</definedName>
    <definedName name="S17P13">#REF!</definedName>
    <definedName name="S17P14" localSheetId="2">#REF!</definedName>
    <definedName name="S17P14" localSheetId="8">#REF!</definedName>
    <definedName name="S17P14" localSheetId="12">#REF!</definedName>
    <definedName name="S17P14" localSheetId="13">#REF!</definedName>
    <definedName name="S17P14">#REF!</definedName>
    <definedName name="S17P15" localSheetId="2">#REF!</definedName>
    <definedName name="S17P15" localSheetId="8">#REF!</definedName>
    <definedName name="S17P15" localSheetId="12">#REF!</definedName>
    <definedName name="S17P15" localSheetId="13">#REF!</definedName>
    <definedName name="S17P15">#REF!</definedName>
    <definedName name="S17P16" localSheetId="2">#REF!</definedName>
    <definedName name="S17P16" localSheetId="8">#REF!</definedName>
    <definedName name="S17P16" localSheetId="12">#REF!</definedName>
    <definedName name="S17P16" localSheetId="13">#REF!</definedName>
    <definedName name="S17P16">#REF!</definedName>
    <definedName name="S17P17" localSheetId="2">#REF!</definedName>
    <definedName name="S17P17" localSheetId="8">#REF!</definedName>
    <definedName name="S17P17" localSheetId="12">#REF!</definedName>
    <definedName name="S17P17" localSheetId="13">#REF!</definedName>
    <definedName name="S17P17">#REF!</definedName>
    <definedName name="S17P18" localSheetId="2">#REF!</definedName>
    <definedName name="S17P18" localSheetId="8">#REF!</definedName>
    <definedName name="S17P18" localSheetId="12">#REF!</definedName>
    <definedName name="S17P18" localSheetId="13">#REF!</definedName>
    <definedName name="S17P18">#REF!</definedName>
    <definedName name="S17P19" localSheetId="2">#REF!</definedName>
    <definedName name="S17P19" localSheetId="8">#REF!</definedName>
    <definedName name="S17P19" localSheetId="12">#REF!</definedName>
    <definedName name="S17P19" localSheetId="13">#REF!</definedName>
    <definedName name="S17P19">#REF!</definedName>
    <definedName name="S17P2" localSheetId="2">#REF!</definedName>
    <definedName name="S17P2" localSheetId="8">#REF!</definedName>
    <definedName name="S17P2" localSheetId="12">#REF!</definedName>
    <definedName name="S17P2" localSheetId="13">#REF!</definedName>
    <definedName name="S17P2">#REF!</definedName>
    <definedName name="S17P20" localSheetId="2">#REF!</definedName>
    <definedName name="S17P20" localSheetId="8">#REF!</definedName>
    <definedName name="S17P20" localSheetId="12">#REF!</definedName>
    <definedName name="S17P20" localSheetId="13">#REF!</definedName>
    <definedName name="S17P20">#REF!</definedName>
    <definedName name="S17P21" localSheetId="2">#REF!</definedName>
    <definedName name="S17P21" localSheetId="8">#REF!</definedName>
    <definedName name="S17P21" localSheetId="12">#REF!</definedName>
    <definedName name="S17P21" localSheetId="13">#REF!</definedName>
    <definedName name="S17P21">#REF!</definedName>
    <definedName name="S17P22" localSheetId="2">#REF!</definedName>
    <definedName name="S17P22" localSheetId="8">#REF!</definedName>
    <definedName name="S17P22" localSheetId="12">#REF!</definedName>
    <definedName name="S17P22" localSheetId="13">#REF!</definedName>
    <definedName name="S17P22">#REF!</definedName>
    <definedName name="S17P23" localSheetId="2">#REF!</definedName>
    <definedName name="S17P23" localSheetId="8">#REF!</definedName>
    <definedName name="S17P23" localSheetId="12">#REF!</definedName>
    <definedName name="S17P23" localSheetId="13">#REF!</definedName>
    <definedName name="S17P23">#REF!</definedName>
    <definedName name="S17P24" localSheetId="2">#REF!</definedName>
    <definedName name="S17P24" localSheetId="8">#REF!</definedName>
    <definedName name="S17P24" localSheetId="12">#REF!</definedName>
    <definedName name="S17P24" localSheetId="13">#REF!</definedName>
    <definedName name="S17P24">#REF!</definedName>
    <definedName name="S17P3" localSheetId="2">#REF!</definedName>
    <definedName name="S17P3" localSheetId="8">#REF!</definedName>
    <definedName name="S17P3" localSheetId="12">#REF!</definedName>
    <definedName name="S17P3" localSheetId="13">#REF!</definedName>
    <definedName name="S17P3">#REF!</definedName>
    <definedName name="S17P4" localSheetId="2">#REF!</definedName>
    <definedName name="S17P4" localSheetId="8">#REF!</definedName>
    <definedName name="S17P4" localSheetId="12">#REF!</definedName>
    <definedName name="S17P4" localSheetId="13">#REF!</definedName>
    <definedName name="S17P4">#REF!</definedName>
    <definedName name="S17P5" localSheetId="2">#REF!</definedName>
    <definedName name="S17P5" localSheetId="8">#REF!</definedName>
    <definedName name="S17P5" localSheetId="12">#REF!</definedName>
    <definedName name="S17P5" localSheetId="13">#REF!</definedName>
    <definedName name="S17P5">#REF!</definedName>
    <definedName name="S17P6" localSheetId="2">#REF!</definedName>
    <definedName name="S17P6" localSheetId="8">#REF!</definedName>
    <definedName name="S17P6" localSheetId="12">#REF!</definedName>
    <definedName name="S17P6" localSheetId="13">#REF!</definedName>
    <definedName name="S17P6">#REF!</definedName>
    <definedName name="S17P7" localSheetId="2">#REF!</definedName>
    <definedName name="S17P7" localSheetId="8">#REF!</definedName>
    <definedName name="S17P7" localSheetId="12">#REF!</definedName>
    <definedName name="S17P7" localSheetId="13">#REF!</definedName>
    <definedName name="S17P7">#REF!</definedName>
    <definedName name="S17P8" localSheetId="2">#REF!</definedName>
    <definedName name="S17P8" localSheetId="8">#REF!</definedName>
    <definedName name="S17P8" localSheetId="12">#REF!</definedName>
    <definedName name="S17P8" localSheetId="13">#REF!</definedName>
    <definedName name="S17P8">#REF!</definedName>
    <definedName name="S17P9" localSheetId="2">#REF!</definedName>
    <definedName name="S17P9" localSheetId="8">#REF!</definedName>
    <definedName name="S17P9" localSheetId="12">#REF!</definedName>
    <definedName name="S17P9" localSheetId="13">#REF!</definedName>
    <definedName name="S17P9">#REF!</definedName>
    <definedName name="S17R1" localSheetId="2">#REF!</definedName>
    <definedName name="S17R1" localSheetId="8">#REF!</definedName>
    <definedName name="S17R1" localSheetId="12">#REF!</definedName>
    <definedName name="S17R1" localSheetId="13">#REF!</definedName>
    <definedName name="S17R1">#REF!</definedName>
    <definedName name="S17R10" localSheetId="2">#REF!</definedName>
    <definedName name="S17R10" localSheetId="8">#REF!</definedName>
    <definedName name="S17R10" localSheetId="12">#REF!</definedName>
    <definedName name="S17R10" localSheetId="13">#REF!</definedName>
    <definedName name="S17R10">#REF!</definedName>
    <definedName name="S17R11" localSheetId="2">#REF!</definedName>
    <definedName name="S17R11" localSheetId="8">#REF!</definedName>
    <definedName name="S17R11" localSheetId="12">#REF!</definedName>
    <definedName name="S17R11" localSheetId="13">#REF!</definedName>
    <definedName name="S17R11">#REF!</definedName>
    <definedName name="S17R12" localSheetId="2">#REF!</definedName>
    <definedName name="S17R12" localSheetId="8">#REF!</definedName>
    <definedName name="S17R12" localSheetId="12">#REF!</definedName>
    <definedName name="S17R12" localSheetId="13">#REF!</definedName>
    <definedName name="S17R12">#REF!</definedName>
    <definedName name="S17R13" localSheetId="2">#REF!</definedName>
    <definedName name="S17R13" localSheetId="8">#REF!</definedName>
    <definedName name="S17R13" localSheetId="12">#REF!</definedName>
    <definedName name="S17R13" localSheetId="13">#REF!</definedName>
    <definedName name="S17R13">#REF!</definedName>
    <definedName name="S17R14" localSheetId="2">#REF!</definedName>
    <definedName name="S17R14" localSheetId="8">#REF!</definedName>
    <definedName name="S17R14" localSheetId="12">#REF!</definedName>
    <definedName name="S17R14" localSheetId="13">#REF!</definedName>
    <definedName name="S17R14">#REF!</definedName>
    <definedName name="S17R15" localSheetId="2">#REF!</definedName>
    <definedName name="S17R15" localSheetId="8">#REF!</definedName>
    <definedName name="S17R15" localSheetId="12">#REF!</definedName>
    <definedName name="S17R15" localSheetId="13">#REF!</definedName>
    <definedName name="S17R15">#REF!</definedName>
    <definedName name="S17R16" localSheetId="2">#REF!</definedName>
    <definedName name="S17R16" localSheetId="8">#REF!</definedName>
    <definedName name="S17R16" localSheetId="12">#REF!</definedName>
    <definedName name="S17R16" localSheetId="13">#REF!</definedName>
    <definedName name="S17R16">#REF!</definedName>
    <definedName name="S17R17" localSheetId="2">#REF!</definedName>
    <definedName name="S17R17" localSheetId="8">#REF!</definedName>
    <definedName name="S17R17" localSheetId="12">#REF!</definedName>
    <definedName name="S17R17" localSheetId="13">#REF!</definedName>
    <definedName name="S17R17">#REF!</definedName>
    <definedName name="S17R18" localSheetId="2">#REF!</definedName>
    <definedName name="S17R18" localSheetId="8">#REF!</definedName>
    <definedName name="S17R18" localSheetId="12">#REF!</definedName>
    <definedName name="S17R18" localSheetId="13">#REF!</definedName>
    <definedName name="S17R18">#REF!</definedName>
    <definedName name="S17R19" localSheetId="2">#REF!</definedName>
    <definedName name="S17R19" localSheetId="8">#REF!</definedName>
    <definedName name="S17R19" localSheetId="12">#REF!</definedName>
    <definedName name="S17R19" localSheetId="13">#REF!</definedName>
    <definedName name="S17R19">#REF!</definedName>
    <definedName name="S17R2" localSheetId="2">#REF!</definedName>
    <definedName name="S17R2" localSheetId="8">#REF!</definedName>
    <definedName name="S17R2" localSheetId="12">#REF!</definedName>
    <definedName name="S17R2" localSheetId="13">#REF!</definedName>
    <definedName name="S17R2">#REF!</definedName>
    <definedName name="S17R20" localSheetId="2">#REF!</definedName>
    <definedName name="S17R20" localSheetId="8">#REF!</definedName>
    <definedName name="S17R20" localSheetId="12">#REF!</definedName>
    <definedName name="S17R20" localSheetId="13">#REF!</definedName>
    <definedName name="S17R20">#REF!</definedName>
    <definedName name="S17R21" localSheetId="2">#REF!</definedName>
    <definedName name="S17R21" localSheetId="8">#REF!</definedName>
    <definedName name="S17R21" localSheetId="12">#REF!</definedName>
    <definedName name="S17R21" localSheetId="13">#REF!</definedName>
    <definedName name="S17R21">#REF!</definedName>
    <definedName name="S17R22" localSheetId="2">#REF!</definedName>
    <definedName name="S17R22" localSheetId="8">#REF!</definedName>
    <definedName name="S17R22" localSheetId="12">#REF!</definedName>
    <definedName name="S17R22" localSheetId="13">#REF!</definedName>
    <definedName name="S17R22">#REF!</definedName>
    <definedName name="S17R23" localSheetId="2">#REF!</definedName>
    <definedName name="S17R23" localSheetId="8">#REF!</definedName>
    <definedName name="S17R23" localSheetId="12">#REF!</definedName>
    <definedName name="S17R23" localSheetId="13">#REF!</definedName>
    <definedName name="S17R23">#REF!</definedName>
    <definedName name="S17R24" localSheetId="2">#REF!</definedName>
    <definedName name="S17R24" localSheetId="8">#REF!</definedName>
    <definedName name="S17R24" localSheetId="12">#REF!</definedName>
    <definedName name="S17R24" localSheetId="13">#REF!</definedName>
    <definedName name="S17R24">#REF!</definedName>
    <definedName name="S17R3" localSheetId="2">#REF!</definedName>
    <definedName name="S17R3" localSheetId="8">#REF!</definedName>
    <definedName name="S17R3" localSheetId="12">#REF!</definedName>
    <definedName name="S17R3" localSheetId="13">#REF!</definedName>
    <definedName name="S17R3">#REF!</definedName>
    <definedName name="S17R4" localSheetId="2">#REF!</definedName>
    <definedName name="S17R4" localSheetId="8">#REF!</definedName>
    <definedName name="S17R4" localSheetId="12">#REF!</definedName>
    <definedName name="S17R4" localSheetId="13">#REF!</definedName>
    <definedName name="S17R4">#REF!</definedName>
    <definedName name="S17R5" localSheetId="2">#REF!</definedName>
    <definedName name="S17R5" localSheetId="8">#REF!</definedName>
    <definedName name="S17R5" localSheetId="12">#REF!</definedName>
    <definedName name="S17R5" localSheetId="13">#REF!</definedName>
    <definedName name="S17R5">#REF!</definedName>
    <definedName name="S17R6" localSheetId="2">#REF!</definedName>
    <definedName name="S17R6" localSheetId="8">#REF!</definedName>
    <definedName name="S17R6" localSheetId="12">#REF!</definedName>
    <definedName name="S17R6" localSheetId="13">#REF!</definedName>
    <definedName name="S17R6">#REF!</definedName>
    <definedName name="S17R7" localSheetId="2">#REF!</definedName>
    <definedName name="S17R7" localSheetId="8">#REF!</definedName>
    <definedName name="S17R7" localSheetId="12">#REF!</definedName>
    <definedName name="S17R7" localSheetId="13">#REF!</definedName>
    <definedName name="S17R7">#REF!</definedName>
    <definedName name="S17R8" localSheetId="2">#REF!</definedName>
    <definedName name="S17R8" localSheetId="8">#REF!</definedName>
    <definedName name="S17R8" localSheetId="12">#REF!</definedName>
    <definedName name="S17R8" localSheetId="13">#REF!</definedName>
    <definedName name="S17R8">#REF!</definedName>
    <definedName name="S17R9" localSheetId="2">#REF!</definedName>
    <definedName name="S17R9" localSheetId="8">#REF!</definedName>
    <definedName name="S17R9" localSheetId="12">#REF!</definedName>
    <definedName name="S17R9" localSheetId="13">#REF!</definedName>
    <definedName name="S17R9">#REF!</definedName>
    <definedName name="S18P1" localSheetId="2">#REF!</definedName>
    <definedName name="S18P1" localSheetId="8">#REF!</definedName>
    <definedName name="S18P1" localSheetId="12">#REF!</definedName>
    <definedName name="S18P1" localSheetId="13">#REF!</definedName>
    <definedName name="S18P1">#REF!</definedName>
    <definedName name="S18P10" localSheetId="2">#REF!</definedName>
    <definedName name="S18P10" localSheetId="8">#REF!</definedName>
    <definedName name="S18P10" localSheetId="12">#REF!</definedName>
    <definedName name="S18P10" localSheetId="13">#REF!</definedName>
    <definedName name="S18P10">#REF!</definedName>
    <definedName name="S18P11" localSheetId="2">#REF!</definedName>
    <definedName name="S18P11" localSheetId="8">#REF!</definedName>
    <definedName name="S18P11" localSheetId="12">#REF!</definedName>
    <definedName name="S18P11" localSheetId="13">#REF!</definedName>
    <definedName name="S18P11">#REF!</definedName>
    <definedName name="S18P12" localSheetId="2">#REF!</definedName>
    <definedName name="S18P12" localSheetId="8">#REF!</definedName>
    <definedName name="S18P12" localSheetId="12">#REF!</definedName>
    <definedName name="S18P12" localSheetId="13">#REF!</definedName>
    <definedName name="S18P12">#REF!</definedName>
    <definedName name="S18P13" localSheetId="2">#REF!</definedName>
    <definedName name="S18P13" localSheetId="8">#REF!</definedName>
    <definedName name="S18P13" localSheetId="12">#REF!</definedName>
    <definedName name="S18P13" localSheetId="13">#REF!</definedName>
    <definedName name="S18P13">#REF!</definedName>
    <definedName name="S18P14" localSheetId="2">#REF!</definedName>
    <definedName name="S18P14" localSheetId="8">#REF!</definedName>
    <definedName name="S18P14" localSheetId="12">#REF!</definedName>
    <definedName name="S18P14" localSheetId="13">#REF!</definedName>
    <definedName name="S18P14">#REF!</definedName>
    <definedName name="S18P15" localSheetId="2">#REF!</definedName>
    <definedName name="S18P15" localSheetId="8">#REF!</definedName>
    <definedName name="S18P15" localSheetId="12">#REF!</definedName>
    <definedName name="S18P15" localSheetId="13">#REF!</definedName>
    <definedName name="S18P15">#REF!</definedName>
    <definedName name="S18P16" localSheetId="2">#REF!</definedName>
    <definedName name="S18P16" localSheetId="8">#REF!</definedName>
    <definedName name="S18P16" localSheetId="12">#REF!</definedName>
    <definedName name="S18P16" localSheetId="13">#REF!</definedName>
    <definedName name="S18P16">#REF!</definedName>
    <definedName name="S18P17" localSheetId="2">#REF!</definedName>
    <definedName name="S18P17" localSheetId="8">#REF!</definedName>
    <definedName name="S18P17" localSheetId="12">#REF!</definedName>
    <definedName name="S18P17" localSheetId="13">#REF!</definedName>
    <definedName name="S18P17">#REF!</definedName>
    <definedName name="S18P18" localSheetId="2">#REF!</definedName>
    <definedName name="S18P18" localSheetId="8">#REF!</definedName>
    <definedName name="S18P18" localSheetId="12">#REF!</definedName>
    <definedName name="S18P18" localSheetId="13">#REF!</definedName>
    <definedName name="S18P18">#REF!</definedName>
    <definedName name="S18P19" localSheetId="2">#REF!</definedName>
    <definedName name="S18P19" localSheetId="8">#REF!</definedName>
    <definedName name="S18P19" localSheetId="12">#REF!</definedName>
    <definedName name="S18P19" localSheetId="13">#REF!</definedName>
    <definedName name="S18P19">#REF!</definedName>
    <definedName name="S18P2" localSheetId="2">#REF!</definedName>
    <definedName name="S18P2" localSheetId="8">#REF!</definedName>
    <definedName name="S18P2" localSheetId="12">#REF!</definedName>
    <definedName name="S18P2" localSheetId="13">#REF!</definedName>
    <definedName name="S18P2">#REF!</definedName>
    <definedName name="S18P20" localSheetId="2">#REF!</definedName>
    <definedName name="S18P20" localSheetId="8">#REF!</definedName>
    <definedName name="S18P20" localSheetId="12">#REF!</definedName>
    <definedName name="S18P20" localSheetId="13">#REF!</definedName>
    <definedName name="S18P20">#REF!</definedName>
    <definedName name="S18P21" localSheetId="2">#REF!</definedName>
    <definedName name="S18P21" localSheetId="8">#REF!</definedName>
    <definedName name="S18P21" localSheetId="12">#REF!</definedName>
    <definedName name="S18P21" localSheetId="13">#REF!</definedName>
    <definedName name="S18P21">#REF!</definedName>
    <definedName name="S18P22" localSheetId="2">#REF!</definedName>
    <definedName name="S18P22" localSheetId="8">#REF!</definedName>
    <definedName name="S18P22" localSheetId="12">#REF!</definedName>
    <definedName name="S18P22" localSheetId="13">#REF!</definedName>
    <definedName name="S18P22">#REF!</definedName>
    <definedName name="S18P23" localSheetId="2">#REF!</definedName>
    <definedName name="S18P23" localSheetId="8">#REF!</definedName>
    <definedName name="S18P23" localSheetId="12">#REF!</definedName>
    <definedName name="S18P23" localSheetId="13">#REF!</definedName>
    <definedName name="S18P23">#REF!</definedName>
    <definedName name="S18P24" localSheetId="2">#REF!</definedName>
    <definedName name="S18P24" localSheetId="8">#REF!</definedName>
    <definedName name="S18P24" localSheetId="12">#REF!</definedName>
    <definedName name="S18P24" localSheetId="13">#REF!</definedName>
    <definedName name="S18P24">#REF!</definedName>
    <definedName name="S18P3" localSheetId="2">#REF!</definedName>
    <definedName name="S18P3" localSheetId="8">#REF!</definedName>
    <definedName name="S18P3" localSheetId="12">#REF!</definedName>
    <definedName name="S18P3" localSheetId="13">#REF!</definedName>
    <definedName name="S18P3">#REF!</definedName>
    <definedName name="S18P4" localSheetId="2">#REF!</definedName>
    <definedName name="S18P4" localSheetId="8">#REF!</definedName>
    <definedName name="S18P4" localSheetId="12">#REF!</definedName>
    <definedName name="S18P4" localSheetId="13">#REF!</definedName>
    <definedName name="S18P4">#REF!</definedName>
    <definedName name="S18P5" localSheetId="2">#REF!</definedName>
    <definedName name="S18P5" localSheetId="8">#REF!</definedName>
    <definedName name="S18P5" localSheetId="12">#REF!</definedName>
    <definedName name="S18P5" localSheetId="13">#REF!</definedName>
    <definedName name="S18P5">#REF!</definedName>
    <definedName name="S18P6" localSheetId="2">#REF!</definedName>
    <definedName name="S18P6" localSheetId="8">#REF!</definedName>
    <definedName name="S18P6" localSheetId="12">#REF!</definedName>
    <definedName name="S18P6" localSheetId="13">#REF!</definedName>
    <definedName name="S18P6">#REF!</definedName>
    <definedName name="S18P7" localSheetId="2">#REF!</definedName>
    <definedName name="S18P7" localSheetId="8">#REF!</definedName>
    <definedName name="S18P7" localSheetId="12">#REF!</definedName>
    <definedName name="S18P7" localSheetId="13">#REF!</definedName>
    <definedName name="S18P7">#REF!</definedName>
    <definedName name="S18P8" localSheetId="2">#REF!</definedName>
    <definedName name="S18P8" localSheetId="8">#REF!</definedName>
    <definedName name="S18P8" localSheetId="12">#REF!</definedName>
    <definedName name="S18P8" localSheetId="13">#REF!</definedName>
    <definedName name="S18P8">#REF!</definedName>
    <definedName name="S18P9" localSheetId="2">#REF!</definedName>
    <definedName name="S18P9" localSheetId="8">#REF!</definedName>
    <definedName name="S18P9" localSheetId="12">#REF!</definedName>
    <definedName name="S18P9" localSheetId="13">#REF!</definedName>
    <definedName name="S18P9">#REF!</definedName>
    <definedName name="S18R1" localSheetId="2">#REF!</definedName>
    <definedName name="S18R1" localSheetId="8">#REF!</definedName>
    <definedName name="S18R1" localSheetId="12">#REF!</definedName>
    <definedName name="S18R1" localSheetId="13">#REF!</definedName>
    <definedName name="S18R1">#REF!</definedName>
    <definedName name="S18R10" localSheetId="2">#REF!</definedName>
    <definedName name="S18R10" localSheetId="8">#REF!</definedName>
    <definedName name="S18R10" localSheetId="12">#REF!</definedName>
    <definedName name="S18R10" localSheetId="13">#REF!</definedName>
    <definedName name="S18R10">#REF!</definedName>
    <definedName name="S18R11" localSheetId="2">#REF!</definedName>
    <definedName name="S18R11" localSheetId="8">#REF!</definedName>
    <definedName name="S18R11" localSheetId="12">#REF!</definedName>
    <definedName name="S18R11" localSheetId="13">#REF!</definedName>
    <definedName name="S18R11">#REF!</definedName>
    <definedName name="S18R12" localSheetId="2">#REF!</definedName>
    <definedName name="S18R12" localSheetId="8">#REF!</definedName>
    <definedName name="S18R12" localSheetId="12">#REF!</definedName>
    <definedName name="S18R12" localSheetId="13">#REF!</definedName>
    <definedName name="S18R12">#REF!</definedName>
    <definedName name="S18R13" localSheetId="2">#REF!</definedName>
    <definedName name="S18R13" localSheetId="8">#REF!</definedName>
    <definedName name="S18R13" localSheetId="12">#REF!</definedName>
    <definedName name="S18R13" localSheetId="13">#REF!</definedName>
    <definedName name="S18R13">#REF!</definedName>
    <definedName name="S18R14" localSheetId="2">#REF!</definedName>
    <definedName name="S18R14" localSheetId="8">#REF!</definedName>
    <definedName name="S18R14" localSheetId="12">#REF!</definedName>
    <definedName name="S18R14" localSheetId="13">#REF!</definedName>
    <definedName name="S18R14">#REF!</definedName>
    <definedName name="S18R15" localSheetId="2">#REF!</definedName>
    <definedName name="S18R15" localSheetId="8">#REF!</definedName>
    <definedName name="S18R15" localSheetId="12">#REF!</definedName>
    <definedName name="S18R15" localSheetId="13">#REF!</definedName>
    <definedName name="S18R15">#REF!</definedName>
    <definedName name="S18R16" localSheetId="2">#REF!</definedName>
    <definedName name="S18R16" localSheetId="8">#REF!</definedName>
    <definedName name="S18R16" localSheetId="12">#REF!</definedName>
    <definedName name="S18R16" localSheetId="13">#REF!</definedName>
    <definedName name="S18R16">#REF!</definedName>
    <definedName name="S18R17" localSheetId="2">#REF!</definedName>
    <definedName name="S18R17" localSheetId="8">#REF!</definedName>
    <definedName name="S18R17" localSheetId="12">#REF!</definedName>
    <definedName name="S18R17" localSheetId="13">#REF!</definedName>
    <definedName name="S18R17">#REF!</definedName>
    <definedName name="S18R18" localSheetId="2">#REF!</definedName>
    <definedName name="S18R18" localSheetId="8">#REF!</definedName>
    <definedName name="S18R18" localSheetId="12">#REF!</definedName>
    <definedName name="S18R18" localSheetId="13">#REF!</definedName>
    <definedName name="S18R18">#REF!</definedName>
    <definedName name="S18R19" localSheetId="2">#REF!</definedName>
    <definedName name="S18R19" localSheetId="8">#REF!</definedName>
    <definedName name="S18R19" localSheetId="12">#REF!</definedName>
    <definedName name="S18R19" localSheetId="13">#REF!</definedName>
    <definedName name="S18R19">#REF!</definedName>
    <definedName name="S18R2" localSheetId="2">#REF!</definedName>
    <definedName name="S18R2" localSheetId="8">#REF!</definedName>
    <definedName name="S18R2" localSheetId="12">#REF!</definedName>
    <definedName name="S18R2" localSheetId="13">#REF!</definedName>
    <definedName name="S18R2">#REF!</definedName>
    <definedName name="S18R20" localSheetId="2">#REF!</definedName>
    <definedName name="S18R20" localSheetId="8">#REF!</definedName>
    <definedName name="S18R20" localSheetId="12">#REF!</definedName>
    <definedName name="S18R20" localSheetId="13">#REF!</definedName>
    <definedName name="S18R20">#REF!</definedName>
    <definedName name="S18R21" localSheetId="2">#REF!</definedName>
    <definedName name="S18R21" localSheetId="8">#REF!</definedName>
    <definedName name="S18R21" localSheetId="12">#REF!</definedName>
    <definedName name="S18R21" localSheetId="13">#REF!</definedName>
    <definedName name="S18R21">#REF!</definedName>
    <definedName name="S18R22" localSheetId="2">#REF!</definedName>
    <definedName name="S18R22" localSheetId="8">#REF!</definedName>
    <definedName name="S18R22" localSheetId="12">#REF!</definedName>
    <definedName name="S18R22" localSheetId="13">#REF!</definedName>
    <definedName name="S18R22">#REF!</definedName>
    <definedName name="S18R23" localSheetId="2">#REF!</definedName>
    <definedName name="S18R23" localSheetId="8">#REF!</definedName>
    <definedName name="S18R23" localSheetId="12">#REF!</definedName>
    <definedName name="S18R23" localSheetId="13">#REF!</definedName>
    <definedName name="S18R23">#REF!</definedName>
    <definedName name="S18R24" localSheetId="2">#REF!</definedName>
    <definedName name="S18R24" localSheetId="8">#REF!</definedName>
    <definedName name="S18R24" localSheetId="12">#REF!</definedName>
    <definedName name="S18R24" localSheetId="13">#REF!</definedName>
    <definedName name="S18R24">#REF!</definedName>
    <definedName name="S18R3" localSheetId="2">#REF!</definedName>
    <definedName name="S18R3" localSheetId="8">#REF!</definedName>
    <definedName name="S18R3" localSheetId="12">#REF!</definedName>
    <definedName name="S18R3" localSheetId="13">#REF!</definedName>
    <definedName name="S18R3">#REF!</definedName>
    <definedName name="S18R4" localSheetId="2">#REF!</definedName>
    <definedName name="S18R4" localSheetId="8">#REF!</definedName>
    <definedName name="S18R4" localSheetId="12">#REF!</definedName>
    <definedName name="S18R4" localSheetId="13">#REF!</definedName>
    <definedName name="S18R4">#REF!</definedName>
    <definedName name="S18R5" localSheetId="2">#REF!</definedName>
    <definedName name="S18R5" localSheetId="8">#REF!</definedName>
    <definedName name="S18R5" localSheetId="12">#REF!</definedName>
    <definedName name="S18R5" localSheetId="13">#REF!</definedName>
    <definedName name="S18R5">#REF!</definedName>
    <definedName name="S18R6" localSheetId="2">#REF!</definedName>
    <definedName name="S18R6" localSheetId="8">#REF!</definedName>
    <definedName name="S18R6" localSheetId="12">#REF!</definedName>
    <definedName name="S18R6" localSheetId="13">#REF!</definedName>
    <definedName name="S18R6">#REF!</definedName>
    <definedName name="S18R7" localSheetId="2">#REF!</definedName>
    <definedName name="S18R7" localSheetId="8">#REF!</definedName>
    <definedName name="S18R7" localSheetId="12">#REF!</definedName>
    <definedName name="S18R7" localSheetId="13">#REF!</definedName>
    <definedName name="S18R7">#REF!</definedName>
    <definedName name="S18R8" localSheetId="2">#REF!</definedName>
    <definedName name="S18R8" localSheetId="8">#REF!</definedName>
    <definedName name="S18R8" localSheetId="12">#REF!</definedName>
    <definedName name="S18R8" localSheetId="13">#REF!</definedName>
    <definedName name="S18R8">#REF!</definedName>
    <definedName name="S18R9" localSheetId="2">#REF!</definedName>
    <definedName name="S18R9" localSheetId="8">#REF!</definedName>
    <definedName name="S18R9" localSheetId="12">#REF!</definedName>
    <definedName name="S18R9" localSheetId="13">#REF!</definedName>
    <definedName name="S18R9">#REF!</definedName>
    <definedName name="S19P1" localSheetId="2">#REF!</definedName>
    <definedName name="S19P1" localSheetId="8">#REF!</definedName>
    <definedName name="S19P1" localSheetId="12">#REF!</definedName>
    <definedName name="S19P1" localSheetId="13">#REF!</definedName>
    <definedName name="S19P1">#REF!</definedName>
    <definedName name="S19P10" localSheetId="2">#REF!</definedName>
    <definedName name="S19P10" localSheetId="8">#REF!</definedName>
    <definedName name="S19P10" localSheetId="12">#REF!</definedName>
    <definedName name="S19P10" localSheetId="13">#REF!</definedName>
    <definedName name="S19P10">#REF!</definedName>
    <definedName name="S19P11" localSheetId="2">#REF!</definedName>
    <definedName name="S19P11" localSheetId="8">#REF!</definedName>
    <definedName name="S19P11" localSheetId="12">#REF!</definedName>
    <definedName name="S19P11" localSheetId="13">#REF!</definedName>
    <definedName name="S19P11">#REF!</definedName>
    <definedName name="S19P12" localSheetId="2">#REF!</definedName>
    <definedName name="S19P12" localSheetId="8">#REF!</definedName>
    <definedName name="S19P12" localSheetId="12">#REF!</definedName>
    <definedName name="S19P12" localSheetId="13">#REF!</definedName>
    <definedName name="S19P12">#REF!</definedName>
    <definedName name="S19P13" localSheetId="2">#REF!</definedName>
    <definedName name="S19P13" localSheetId="8">#REF!</definedName>
    <definedName name="S19P13" localSheetId="12">#REF!</definedName>
    <definedName name="S19P13" localSheetId="13">#REF!</definedName>
    <definedName name="S19P13">#REF!</definedName>
    <definedName name="S19P14" localSheetId="2">#REF!</definedName>
    <definedName name="S19P14" localSheetId="8">#REF!</definedName>
    <definedName name="S19P14" localSheetId="12">#REF!</definedName>
    <definedName name="S19P14" localSheetId="13">#REF!</definedName>
    <definedName name="S19P14">#REF!</definedName>
    <definedName name="S19P15" localSheetId="2">#REF!</definedName>
    <definedName name="S19P15" localSheetId="8">#REF!</definedName>
    <definedName name="S19P15" localSheetId="12">#REF!</definedName>
    <definedName name="S19P15" localSheetId="13">#REF!</definedName>
    <definedName name="S19P15">#REF!</definedName>
    <definedName name="S19P16" localSheetId="2">#REF!</definedName>
    <definedName name="S19P16" localSheetId="8">#REF!</definedName>
    <definedName name="S19P16" localSheetId="12">#REF!</definedName>
    <definedName name="S19P16" localSheetId="13">#REF!</definedName>
    <definedName name="S19P16">#REF!</definedName>
    <definedName name="S19P17" localSheetId="2">#REF!</definedName>
    <definedName name="S19P17" localSheetId="8">#REF!</definedName>
    <definedName name="S19P17" localSheetId="12">#REF!</definedName>
    <definedName name="S19P17" localSheetId="13">#REF!</definedName>
    <definedName name="S19P17">#REF!</definedName>
    <definedName name="S19P18" localSheetId="2">#REF!</definedName>
    <definedName name="S19P18" localSheetId="8">#REF!</definedName>
    <definedName name="S19P18" localSheetId="12">#REF!</definedName>
    <definedName name="S19P18" localSheetId="13">#REF!</definedName>
    <definedName name="S19P18">#REF!</definedName>
    <definedName name="S19P19" localSheetId="2">#REF!</definedName>
    <definedName name="S19P19" localSheetId="8">#REF!</definedName>
    <definedName name="S19P19" localSheetId="12">#REF!</definedName>
    <definedName name="S19P19" localSheetId="13">#REF!</definedName>
    <definedName name="S19P19">#REF!</definedName>
    <definedName name="S19P2" localSheetId="2">#REF!</definedName>
    <definedName name="S19P2" localSheetId="8">#REF!</definedName>
    <definedName name="S19P2" localSheetId="12">#REF!</definedName>
    <definedName name="S19P2" localSheetId="13">#REF!</definedName>
    <definedName name="S19P2">#REF!</definedName>
    <definedName name="S19P20" localSheetId="2">#REF!</definedName>
    <definedName name="S19P20" localSheetId="8">#REF!</definedName>
    <definedName name="S19P20" localSheetId="12">#REF!</definedName>
    <definedName name="S19P20" localSheetId="13">#REF!</definedName>
    <definedName name="S19P20">#REF!</definedName>
    <definedName name="S19P21" localSheetId="2">#REF!</definedName>
    <definedName name="S19P21" localSheetId="8">#REF!</definedName>
    <definedName name="S19P21" localSheetId="12">#REF!</definedName>
    <definedName name="S19P21" localSheetId="13">#REF!</definedName>
    <definedName name="S19P21">#REF!</definedName>
    <definedName name="S19P22" localSheetId="2">#REF!</definedName>
    <definedName name="S19P22" localSheetId="8">#REF!</definedName>
    <definedName name="S19P22" localSheetId="12">#REF!</definedName>
    <definedName name="S19P22" localSheetId="13">#REF!</definedName>
    <definedName name="S19P22">#REF!</definedName>
    <definedName name="S19P23" localSheetId="2">#REF!</definedName>
    <definedName name="S19P23" localSheetId="8">#REF!</definedName>
    <definedName name="S19P23" localSheetId="12">#REF!</definedName>
    <definedName name="S19P23" localSheetId="13">#REF!</definedName>
    <definedName name="S19P23">#REF!</definedName>
    <definedName name="S19P24" localSheetId="2">#REF!</definedName>
    <definedName name="S19P24" localSheetId="8">#REF!</definedName>
    <definedName name="S19P24" localSheetId="12">#REF!</definedName>
    <definedName name="S19P24" localSheetId="13">#REF!</definedName>
    <definedName name="S19P24">#REF!</definedName>
    <definedName name="S19P3" localSheetId="2">#REF!</definedName>
    <definedName name="S19P3" localSheetId="8">#REF!</definedName>
    <definedName name="S19P3" localSheetId="12">#REF!</definedName>
    <definedName name="S19P3" localSheetId="13">#REF!</definedName>
    <definedName name="S19P3">#REF!</definedName>
    <definedName name="S19P4" localSheetId="2">#REF!</definedName>
    <definedName name="S19P4" localSheetId="8">#REF!</definedName>
    <definedName name="S19P4" localSheetId="12">#REF!</definedName>
    <definedName name="S19P4" localSheetId="13">#REF!</definedName>
    <definedName name="S19P4">#REF!</definedName>
    <definedName name="S19P5" localSheetId="2">#REF!</definedName>
    <definedName name="S19P5" localSheetId="8">#REF!</definedName>
    <definedName name="S19P5" localSheetId="12">#REF!</definedName>
    <definedName name="S19P5" localSheetId="13">#REF!</definedName>
    <definedName name="S19P5">#REF!</definedName>
    <definedName name="S19P6" localSheetId="2">#REF!</definedName>
    <definedName name="S19P6" localSheetId="8">#REF!</definedName>
    <definedName name="S19P6" localSheetId="12">#REF!</definedName>
    <definedName name="S19P6" localSheetId="13">#REF!</definedName>
    <definedName name="S19P6">#REF!</definedName>
    <definedName name="S19P7" localSheetId="2">#REF!</definedName>
    <definedName name="S19P7" localSheetId="8">#REF!</definedName>
    <definedName name="S19P7" localSheetId="12">#REF!</definedName>
    <definedName name="S19P7" localSheetId="13">#REF!</definedName>
    <definedName name="S19P7">#REF!</definedName>
    <definedName name="S19P8" localSheetId="2">#REF!</definedName>
    <definedName name="S19P8" localSheetId="8">#REF!</definedName>
    <definedName name="S19P8" localSheetId="12">#REF!</definedName>
    <definedName name="S19P8" localSheetId="13">#REF!</definedName>
    <definedName name="S19P8">#REF!</definedName>
    <definedName name="S19P9" localSheetId="2">#REF!</definedName>
    <definedName name="S19P9" localSheetId="8">#REF!</definedName>
    <definedName name="S19P9" localSheetId="12">#REF!</definedName>
    <definedName name="S19P9" localSheetId="13">#REF!</definedName>
    <definedName name="S19P9">#REF!</definedName>
    <definedName name="S19R1" localSheetId="2">#REF!</definedName>
    <definedName name="S19R1" localSheetId="8">#REF!</definedName>
    <definedName name="S19R1" localSheetId="12">#REF!</definedName>
    <definedName name="S19R1" localSheetId="13">#REF!</definedName>
    <definedName name="S19R1">#REF!</definedName>
    <definedName name="S19R10" localSheetId="2">#REF!</definedName>
    <definedName name="S19R10" localSheetId="8">#REF!</definedName>
    <definedName name="S19R10" localSheetId="12">#REF!</definedName>
    <definedName name="S19R10" localSheetId="13">#REF!</definedName>
    <definedName name="S19R10">#REF!</definedName>
    <definedName name="S19R11" localSheetId="2">#REF!</definedName>
    <definedName name="S19R11" localSheetId="8">#REF!</definedName>
    <definedName name="S19R11" localSheetId="12">#REF!</definedName>
    <definedName name="S19R11" localSheetId="13">#REF!</definedName>
    <definedName name="S19R11">#REF!</definedName>
    <definedName name="S19R12" localSheetId="2">#REF!</definedName>
    <definedName name="S19R12" localSheetId="8">#REF!</definedName>
    <definedName name="S19R12" localSheetId="12">#REF!</definedName>
    <definedName name="S19R12" localSheetId="13">#REF!</definedName>
    <definedName name="S19R12">#REF!</definedName>
    <definedName name="S19R13" localSheetId="2">#REF!</definedName>
    <definedName name="S19R13" localSheetId="8">#REF!</definedName>
    <definedName name="S19R13" localSheetId="12">#REF!</definedName>
    <definedName name="S19R13" localSheetId="13">#REF!</definedName>
    <definedName name="S19R13">#REF!</definedName>
    <definedName name="S19R14" localSheetId="2">#REF!</definedName>
    <definedName name="S19R14" localSheetId="8">#REF!</definedName>
    <definedName name="S19R14" localSheetId="12">#REF!</definedName>
    <definedName name="S19R14" localSheetId="13">#REF!</definedName>
    <definedName name="S19R14">#REF!</definedName>
    <definedName name="S19R15" localSheetId="2">#REF!</definedName>
    <definedName name="S19R15" localSheetId="8">#REF!</definedName>
    <definedName name="S19R15" localSheetId="12">#REF!</definedName>
    <definedName name="S19R15" localSheetId="13">#REF!</definedName>
    <definedName name="S19R15">#REF!</definedName>
    <definedName name="S19R16" localSheetId="2">#REF!</definedName>
    <definedName name="S19R16" localSheetId="8">#REF!</definedName>
    <definedName name="S19R16" localSheetId="12">#REF!</definedName>
    <definedName name="S19R16" localSheetId="13">#REF!</definedName>
    <definedName name="S19R16">#REF!</definedName>
    <definedName name="S19R17" localSheetId="2">#REF!</definedName>
    <definedName name="S19R17" localSheetId="8">#REF!</definedName>
    <definedName name="S19R17" localSheetId="12">#REF!</definedName>
    <definedName name="S19R17" localSheetId="13">#REF!</definedName>
    <definedName name="S19R17">#REF!</definedName>
    <definedName name="S19R18" localSheetId="2">#REF!</definedName>
    <definedName name="S19R18" localSheetId="8">#REF!</definedName>
    <definedName name="S19R18" localSheetId="12">#REF!</definedName>
    <definedName name="S19R18" localSheetId="13">#REF!</definedName>
    <definedName name="S19R18">#REF!</definedName>
    <definedName name="S19R19" localSheetId="2">#REF!</definedName>
    <definedName name="S19R19" localSheetId="8">#REF!</definedName>
    <definedName name="S19R19" localSheetId="12">#REF!</definedName>
    <definedName name="S19R19" localSheetId="13">#REF!</definedName>
    <definedName name="S19R19">#REF!</definedName>
    <definedName name="S19R2" localSheetId="2">#REF!</definedName>
    <definedName name="S19R2" localSheetId="8">#REF!</definedName>
    <definedName name="S19R2" localSheetId="12">#REF!</definedName>
    <definedName name="S19R2" localSheetId="13">#REF!</definedName>
    <definedName name="S19R2">#REF!</definedName>
    <definedName name="S19R20" localSheetId="2">#REF!</definedName>
    <definedName name="S19R20" localSheetId="8">#REF!</definedName>
    <definedName name="S19R20" localSheetId="12">#REF!</definedName>
    <definedName name="S19R20" localSheetId="13">#REF!</definedName>
    <definedName name="S19R20">#REF!</definedName>
    <definedName name="S19R21" localSheetId="2">#REF!</definedName>
    <definedName name="S19R21" localSheetId="8">#REF!</definedName>
    <definedName name="S19R21" localSheetId="12">#REF!</definedName>
    <definedName name="S19R21" localSheetId="13">#REF!</definedName>
    <definedName name="S19R21">#REF!</definedName>
    <definedName name="S19R22" localSheetId="2">#REF!</definedName>
    <definedName name="S19R22" localSheetId="8">#REF!</definedName>
    <definedName name="S19R22" localSheetId="12">#REF!</definedName>
    <definedName name="S19R22" localSheetId="13">#REF!</definedName>
    <definedName name="S19R22">#REF!</definedName>
    <definedName name="S19R23" localSheetId="2">#REF!</definedName>
    <definedName name="S19R23" localSheetId="8">#REF!</definedName>
    <definedName name="S19R23" localSheetId="12">#REF!</definedName>
    <definedName name="S19R23" localSheetId="13">#REF!</definedName>
    <definedName name="S19R23">#REF!</definedName>
    <definedName name="S19R24" localSheetId="2">#REF!</definedName>
    <definedName name="S19R24" localSheetId="8">#REF!</definedName>
    <definedName name="S19R24" localSheetId="12">#REF!</definedName>
    <definedName name="S19R24" localSheetId="13">#REF!</definedName>
    <definedName name="S19R24">#REF!</definedName>
    <definedName name="S19R3" localSheetId="2">#REF!</definedName>
    <definedName name="S19R3" localSheetId="8">#REF!</definedName>
    <definedName name="S19R3" localSheetId="12">#REF!</definedName>
    <definedName name="S19R3" localSheetId="13">#REF!</definedName>
    <definedName name="S19R3">#REF!</definedName>
    <definedName name="S19R4" localSheetId="2">#REF!</definedName>
    <definedName name="S19R4" localSheetId="8">#REF!</definedName>
    <definedName name="S19R4" localSheetId="12">#REF!</definedName>
    <definedName name="S19R4" localSheetId="13">#REF!</definedName>
    <definedName name="S19R4">#REF!</definedName>
    <definedName name="S19R5" localSheetId="2">#REF!</definedName>
    <definedName name="S19R5" localSheetId="8">#REF!</definedName>
    <definedName name="S19R5" localSheetId="12">#REF!</definedName>
    <definedName name="S19R5" localSheetId="13">#REF!</definedName>
    <definedName name="S19R5">#REF!</definedName>
    <definedName name="S19R6" localSheetId="2">#REF!</definedName>
    <definedName name="S19R6" localSheetId="8">#REF!</definedName>
    <definedName name="S19R6" localSheetId="12">#REF!</definedName>
    <definedName name="S19R6" localSheetId="13">#REF!</definedName>
    <definedName name="S19R6">#REF!</definedName>
    <definedName name="S19R7" localSheetId="2">#REF!</definedName>
    <definedName name="S19R7" localSheetId="8">#REF!</definedName>
    <definedName name="S19R7" localSheetId="12">#REF!</definedName>
    <definedName name="S19R7" localSheetId="13">#REF!</definedName>
    <definedName name="S19R7">#REF!</definedName>
    <definedName name="S19R8" localSheetId="2">#REF!</definedName>
    <definedName name="S19R8" localSheetId="8">#REF!</definedName>
    <definedName name="S19R8" localSheetId="12">#REF!</definedName>
    <definedName name="S19R8" localSheetId="13">#REF!</definedName>
    <definedName name="S19R8">#REF!</definedName>
    <definedName name="S19R9" localSheetId="2">#REF!</definedName>
    <definedName name="S19R9" localSheetId="8">#REF!</definedName>
    <definedName name="S19R9" localSheetId="12">#REF!</definedName>
    <definedName name="S19R9" localSheetId="13">#REF!</definedName>
    <definedName name="S19R9">#REF!</definedName>
    <definedName name="S1P1" localSheetId="2">#REF!</definedName>
    <definedName name="S1P1" localSheetId="8">#REF!</definedName>
    <definedName name="S1P1" localSheetId="12">#REF!</definedName>
    <definedName name="S1P1" localSheetId="13">#REF!</definedName>
    <definedName name="S1P1">#REF!</definedName>
    <definedName name="S1P10" localSheetId="2">#REF!</definedName>
    <definedName name="S1P10" localSheetId="8">#REF!</definedName>
    <definedName name="S1P10" localSheetId="12">#REF!</definedName>
    <definedName name="S1P10" localSheetId="13">#REF!</definedName>
    <definedName name="S1P10">#REF!</definedName>
    <definedName name="S1P11" localSheetId="2">#REF!</definedName>
    <definedName name="S1P11" localSheetId="8">#REF!</definedName>
    <definedName name="S1P11" localSheetId="12">#REF!</definedName>
    <definedName name="S1P11" localSheetId="13">#REF!</definedName>
    <definedName name="S1P11">#REF!</definedName>
    <definedName name="S1P12" localSheetId="2">#REF!</definedName>
    <definedName name="S1P12" localSheetId="8">#REF!</definedName>
    <definedName name="S1P12" localSheetId="12">#REF!</definedName>
    <definedName name="S1P12" localSheetId="13">#REF!</definedName>
    <definedName name="S1P12">#REF!</definedName>
    <definedName name="S1P13" localSheetId="2">#REF!</definedName>
    <definedName name="S1P13" localSheetId="8">#REF!</definedName>
    <definedName name="S1P13" localSheetId="12">#REF!</definedName>
    <definedName name="S1P13" localSheetId="13">#REF!</definedName>
    <definedName name="S1P13">#REF!</definedName>
    <definedName name="S1P14" localSheetId="2">#REF!</definedName>
    <definedName name="S1P14" localSheetId="8">#REF!</definedName>
    <definedName name="S1P14" localSheetId="12">#REF!</definedName>
    <definedName name="S1P14" localSheetId="13">#REF!</definedName>
    <definedName name="S1P14">#REF!</definedName>
    <definedName name="S1P15" localSheetId="2">#REF!</definedName>
    <definedName name="S1P15" localSheetId="8">#REF!</definedName>
    <definedName name="S1P15" localSheetId="12">#REF!</definedName>
    <definedName name="S1P15" localSheetId="13">#REF!</definedName>
    <definedName name="S1P15">#REF!</definedName>
    <definedName name="S1P16" localSheetId="2">#REF!</definedName>
    <definedName name="S1P16" localSheetId="8">#REF!</definedName>
    <definedName name="S1P16" localSheetId="12">#REF!</definedName>
    <definedName name="S1P16" localSheetId="13">#REF!</definedName>
    <definedName name="S1P16">#REF!</definedName>
    <definedName name="S1P17" localSheetId="2">#REF!</definedName>
    <definedName name="S1P17" localSheetId="8">#REF!</definedName>
    <definedName name="S1P17" localSheetId="12">#REF!</definedName>
    <definedName name="S1P17" localSheetId="13">#REF!</definedName>
    <definedName name="S1P17">#REF!</definedName>
    <definedName name="S1P18" localSheetId="2">#REF!</definedName>
    <definedName name="S1P18" localSheetId="8">#REF!</definedName>
    <definedName name="S1P18" localSheetId="12">#REF!</definedName>
    <definedName name="S1P18" localSheetId="13">#REF!</definedName>
    <definedName name="S1P18">#REF!</definedName>
    <definedName name="S1P19" localSheetId="2">#REF!</definedName>
    <definedName name="S1P19" localSheetId="8">#REF!</definedName>
    <definedName name="S1P19" localSheetId="12">#REF!</definedName>
    <definedName name="S1P19" localSheetId="13">#REF!</definedName>
    <definedName name="S1P19">#REF!</definedName>
    <definedName name="S1P2" localSheetId="2">#REF!</definedName>
    <definedName name="S1P2" localSheetId="8">#REF!</definedName>
    <definedName name="S1P2" localSheetId="12">#REF!</definedName>
    <definedName name="S1P2" localSheetId="13">#REF!</definedName>
    <definedName name="S1P2">#REF!</definedName>
    <definedName name="S1P20" localSheetId="2">#REF!</definedName>
    <definedName name="S1P20" localSheetId="8">#REF!</definedName>
    <definedName name="S1P20" localSheetId="12">#REF!</definedName>
    <definedName name="S1P20" localSheetId="13">#REF!</definedName>
    <definedName name="S1P20">#REF!</definedName>
    <definedName name="S1P21" localSheetId="2">#REF!</definedName>
    <definedName name="S1P21" localSheetId="8">#REF!</definedName>
    <definedName name="S1P21" localSheetId="12">#REF!</definedName>
    <definedName name="S1P21" localSheetId="13">#REF!</definedName>
    <definedName name="S1P21">#REF!</definedName>
    <definedName name="S1P22" localSheetId="2">#REF!</definedName>
    <definedName name="S1P22" localSheetId="8">#REF!</definedName>
    <definedName name="S1P22" localSheetId="12">#REF!</definedName>
    <definedName name="S1P22" localSheetId="13">#REF!</definedName>
    <definedName name="S1P22">#REF!</definedName>
    <definedName name="S1P23" localSheetId="2">#REF!</definedName>
    <definedName name="S1P23" localSheetId="8">#REF!</definedName>
    <definedName name="S1P23" localSheetId="12">#REF!</definedName>
    <definedName name="S1P23" localSheetId="13">#REF!</definedName>
    <definedName name="S1P23">#REF!</definedName>
    <definedName name="S1P24" localSheetId="2">#REF!</definedName>
    <definedName name="S1P24" localSheetId="8">#REF!</definedName>
    <definedName name="S1P24" localSheetId="12">#REF!</definedName>
    <definedName name="S1P24" localSheetId="13">#REF!</definedName>
    <definedName name="S1P24">#REF!</definedName>
    <definedName name="S1P3" localSheetId="2">#REF!</definedName>
    <definedName name="S1P3" localSheetId="8">#REF!</definedName>
    <definedName name="S1P3" localSheetId="12">#REF!</definedName>
    <definedName name="S1P3" localSheetId="13">#REF!</definedName>
    <definedName name="S1P3">#REF!</definedName>
    <definedName name="S1P4" localSheetId="2">#REF!</definedName>
    <definedName name="S1P4" localSheetId="8">#REF!</definedName>
    <definedName name="S1P4" localSheetId="12">#REF!</definedName>
    <definedName name="S1P4" localSheetId="13">#REF!</definedName>
    <definedName name="S1P4">#REF!</definedName>
    <definedName name="S1P5" localSheetId="2">#REF!</definedName>
    <definedName name="S1P5" localSheetId="8">#REF!</definedName>
    <definedName name="S1P5" localSheetId="12">#REF!</definedName>
    <definedName name="S1P5" localSheetId="13">#REF!</definedName>
    <definedName name="S1P5">#REF!</definedName>
    <definedName name="S1P6" localSheetId="2">#REF!</definedName>
    <definedName name="S1P6" localSheetId="8">#REF!</definedName>
    <definedName name="S1P6" localSheetId="12">#REF!</definedName>
    <definedName name="S1P6" localSheetId="13">#REF!</definedName>
    <definedName name="S1P6">#REF!</definedName>
    <definedName name="S1P7" localSheetId="2">#REF!</definedName>
    <definedName name="S1P7" localSheetId="8">#REF!</definedName>
    <definedName name="S1P7" localSheetId="12">#REF!</definedName>
    <definedName name="S1P7" localSheetId="13">#REF!</definedName>
    <definedName name="S1P7">#REF!</definedName>
    <definedName name="S1P8" localSheetId="2">#REF!</definedName>
    <definedName name="S1P8" localSheetId="8">#REF!</definedName>
    <definedName name="S1P8" localSheetId="12">#REF!</definedName>
    <definedName name="S1P8" localSheetId="13">#REF!</definedName>
    <definedName name="S1P8">#REF!</definedName>
    <definedName name="S1P9" localSheetId="2">#REF!</definedName>
    <definedName name="S1P9" localSheetId="8">#REF!</definedName>
    <definedName name="S1P9" localSheetId="12">#REF!</definedName>
    <definedName name="S1P9" localSheetId="13">#REF!</definedName>
    <definedName name="S1P9">#REF!</definedName>
    <definedName name="S1R1" localSheetId="2">#REF!</definedName>
    <definedName name="S1R1" localSheetId="8">#REF!</definedName>
    <definedName name="S1R1" localSheetId="12">#REF!</definedName>
    <definedName name="S1R1" localSheetId="13">#REF!</definedName>
    <definedName name="S1R1">#REF!</definedName>
    <definedName name="S1R10" localSheetId="2">#REF!</definedName>
    <definedName name="S1R10" localSheetId="8">#REF!</definedName>
    <definedName name="S1R10" localSheetId="12">#REF!</definedName>
    <definedName name="S1R10" localSheetId="13">#REF!</definedName>
    <definedName name="S1R10">#REF!</definedName>
    <definedName name="S1R11" localSheetId="2">#REF!</definedName>
    <definedName name="S1R11" localSheetId="8">#REF!</definedName>
    <definedName name="S1R11" localSheetId="12">#REF!</definedName>
    <definedName name="S1R11" localSheetId="13">#REF!</definedName>
    <definedName name="S1R11">#REF!</definedName>
    <definedName name="S1R12" localSheetId="2">#REF!</definedName>
    <definedName name="S1R12" localSheetId="8">#REF!</definedName>
    <definedName name="S1R12" localSheetId="12">#REF!</definedName>
    <definedName name="S1R12" localSheetId="13">#REF!</definedName>
    <definedName name="S1R12">#REF!</definedName>
    <definedName name="S1R13" localSheetId="2">#REF!</definedName>
    <definedName name="S1R13" localSheetId="8">#REF!</definedName>
    <definedName name="S1R13" localSheetId="12">#REF!</definedName>
    <definedName name="S1R13" localSheetId="13">#REF!</definedName>
    <definedName name="S1R13">#REF!</definedName>
    <definedName name="S1R14" localSheetId="2">#REF!</definedName>
    <definedName name="S1R14" localSheetId="8">#REF!</definedName>
    <definedName name="S1R14" localSheetId="12">#REF!</definedName>
    <definedName name="S1R14" localSheetId="13">#REF!</definedName>
    <definedName name="S1R14">#REF!</definedName>
    <definedName name="S1R15" localSheetId="2">#REF!</definedName>
    <definedName name="S1R15" localSheetId="8">#REF!</definedName>
    <definedName name="S1R15" localSheetId="12">#REF!</definedName>
    <definedName name="S1R15" localSheetId="13">#REF!</definedName>
    <definedName name="S1R15">#REF!</definedName>
    <definedName name="S1R16" localSheetId="2">#REF!</definedName>
    <definedName name="S1R16" localSheetId="8">#REF!</definedName>
    <definedName name="S1R16" localSheetId="12">#REF!</definedName>
    <definedName name="S1R16" localSheetId="13">#REF!</definedName>
    <definedName name="S1R16">#REF!</definedName>
    <definedName name="S1R17" localSheetId="2">#REF!</definedName>
    <definedName name="S1R17" localSheetId="8">#REF!</definedName>
    <definedName name="S1R17" localSheetId="12">#REF!</definedName>
    <definedName name="S1R17" localSheetId="13">#REF!</definedName>
    <definedName name="S1R17">#REF!</definedName>
    <definedName name="S1R18" localSheetId="2">#REF!</definedName>
    <definedName name="S1R18" localSheetId="8">#REF!</definedName>
    <definedName name="S1R18" localSheetId="12">#REF!</definedName>
    <definedName name="S1R18" localSheetId="13">#REF!</definedName>
    <definedName name="S1R18">#REF!</definedName>
    <definedName name="S1R19" localSheetId="2">#REF!</definedName>
    <definedName name="S1R19" localSheetId="8">#REF!</definedName>
    <definedName name="S1R19" localSheetId="12">#REF!</definedName>
    <definedName name="S1R19" localSheetId="13">#REF!</definedName>
    <definedName name="S1R19">#REF!</definedName>
    <definedName name="S1R2" localSheetId="2">#REF!</definedName>
    <definedName name="S1R2" localSheetId="8">#REF!</definedName>
    <definedName name="S1R2" localSheetId="12">#REF!</definedName>
    <definedName name="S1R2" localSheetId="13">#REF!</definedName>
    <definedName name="S1R2">#REF!</definedName>
    <definedName name="S1R20" localSheetId="2">#REF!</definedName>
    <definedName name="S1R20" localSheetId="8">#REF!</definedName>
    <definedName name="S1R20" localSheetId="12">#REF!</definedName>
    <definedName name="S1R20" localSheetId="13">#REF!</definedName>
    <definedName name="S1R20">#REF!</definedName>
    <definedName name="S1R21" localSheetId="2">#REF!</definedName>
    <definedName name="S1R21" localSheetId="8">#REF!</definedName>
    <definedName name="S1R21" localSheetId="12">#REF!</definedName>
    <definedName name="S1R21" localSheetId="13">#REF!</definedName>
    <definedName name="S1R21">#REF!</definedName>
    <definedName name="S1R22" localSheetId="2">#REF!</definedName>
    <definedName name="S1R22" localSheetId="8">#REF!</definedName>
    <definedName name="S1R22" localSheetId="12">#REF!</definedName>
    <definedName name="S1R22" localSheetId="13">#REF!</definedName>
    <definedName name="S1R22">#REF!</definedName>
    <definedName name="S1R23" localSheetId="2">#REF!</definedName>
    <definedName name="S1R23" localSheetId="8">#REF!</definedName>
    <definedName name="S1R23" localSheetId="12">#REF!</definedName>
    <definedName name="S1R23" localSheetId="13">#REF!</definedName>
    <definedName name="S1R23">#REF!</definedName>
    <definedName name="S1R24" localSheetId="2">#REF!</definedName>
    <definedName name="S1R24" localSheetId="8">#REF!</definedName>
    <definedName name="S1R24" localSheetId="12">#REF!</definedName>
    <definedName name="S1R24" localSheetId="13">#REF!</definedName>
    <definedName name="S1R24">#REF!</definedName>
    <definedName name="S1R3" localSheetId="2">#REF!</definedName>
    <definedName name="S1R3" localSheetId="8">#REF!</definedName>
    <definedName name="S1R3" localSheetId="12">#REF!</definedName>
    <definedName name="S1R3" localSheetId="13">#REF!</definedName>
    <definedName name="S1R3">#REF!</definedName>
    <definedName name="S1R4" localSheetId="2">#REF!</definedName>
    <definedName name="S1R4" localSheetId="8">#REF!</definedName>
    <definedName name="S1R4" localSheetId="12">#REF!</definedName>
    <definedName name="S1R4" localSheetId="13">#REF!</definedName>
    <definedName name="S1R4">#REF!</definedName>
    <definedName name="S1R5" localSheetId="2">#REF!</definedName>
    <definedName name="S1R5" localSheetId="8">#REF!</definedName>
    <definedName name="S1R5" localSheetId="12">#REF!</definedName>
    <definedName name="S1R5" localSheetId="13">#REF!</definedName>
    <definedName name="S1R5">#REF!</definedName>
    <definedName name="S1R6" localSheetId="2">#REF!</definedName>
    <definedName name="S1R6" localSheetId="8">#REF!</definedName>
    <definedName name="S1R6" localSheetId="12">#REF!</definedName>
    <definedName name="S1R6" localSheetId="13">#REF!</definedName>
    <definedName name="S1R6">#REF!</definedName>
    <definedName name="S1R7" localSheetId="2">#REF!</definedName>
    <definedName name="S1R7" localSheetId="8">#REF!</definedName>
    <definedName name="S1R7" localSheetId="12">#REF!</definedName>
    <definedName name="S1R7" localSheetId="13">#REF!</definedName>
    <definedName name="S1R7">#REF!</definedName>
    <definedName name="S1R8" localSheetId="2">#REF!</definedName>
    <definedName name="S1R8" localSheetId="8">#REF!</definedName>
    <definedName name="S1R8" localSheetId="12">#REF!</definedName>
    <definedName name="S1R8" localSheetId="13">#REF!</definedName>
    <definedName name="S1R8">#REF!</definedName>
    <definedName name="S1R9" localSheetId="2">#REF!</definedName>
    <definedName name="S1R9" localSheetId="8">#REF!</definedName>
    <definedName name="S1R9" localSheetId="12">#REF!</definedName>
    <definedName name="S1R9" localSheetId="13">#REF!</definedName>
    <definedName name="S1R9">#REF!</definedName>
    <definedName name="S20P1" localSheetId="2">#REF!</definedName>
    <definedName name="S20P1" localSheetId="8">#REF!</definedName>
    <definedName name="S20P1" localSheetId="12">#REF!</definedName>
    <definedName name="S20P1" localSheetId="13">#REF!</definedName>
    <definedName name="S20P1">#REF!</definedName>
    <definedName name="S20P10" localSheetId="2">#REF!</definedName>
    <definedName name="S20P10" localSheetId="8">#REF!</definedName>
    <definedName name="S20P10" localSheetId="12">#REF!</definedName>
    <definedName name="S20P10" localSheetId="13">#REF!</definedName>
    <definedName name="S20P10">#REF!</definedName>
    <definedName name="S20P11" localSheetId="2">#REF!</definedName>
    <definedName name="S20P11" localSheetId="8">#REF!</definedName>
    <definedName name="S20P11" localSheetId="12">#REF!</definedName>
    <definedName name="S20P11" localSheetId="13">#REF!</definedName>
    <definedName name="S20P11">#REF!</definedName>
    <definedName name="S20P12" localSheetId="2">#REF!</definedName>
    <definedName name="S20P12" localSheetId="8">#REF!</definedName>
    <definedName name="S20P12" localSheetId="12">#REF!</definedName>
    <definedName name="S20P12" localSheetId="13">#REF!</definedName>
    <definedName name="S20P12">#REF!</definedName>
    <definedName name="S20P13" localSheetId="2">#REF!</definedName>
    <definedName name="S20P13" localSheetId="8">#REF!</definedName>
    <definedName name="S20P13" localSheetId="12">#REF!</definedName>
    <definedName name="S20P13" localSheetId="13">#REF!</definedName>
    <definedName name="S20P13">#REF!</definedName>
    <definedName name="S20P14" localSheetId="2">#REF!</definedName>
    <definedName name="S20P14" localSheetId="8">#REF!</definedName>
    <definedName name="S20P14" localSheetId="12">#REF!</definedName>
    <definedName name="S20P14" localSheetId="13">#REF!</definedName>
    <definedName name="S20P14">#REF!</definedName>
    <definedName name="S20P15" localSheetId="2">#REF!</definedName>
    <definedName name="S20P15" localSheetId="8">#REF!</definedName>
    <definedName name="S20P15" localSheetId="12">#REF!</definedName>
    <definedName name="S20P15" localSheetId="13">#REF!</definedName>
    <definedName name="S20P15">#REF!</definedName>
    <definedName name="S20P16" localSheetId="2">#REF!</definedName>
    <definedName name="S20P16" localSheetId="8">#REF!</definedName>
    <definedName name="S20P16" localSheetId="12">#REF!</definedName>
    <definedName name="S20P16" localSheetId="13">#REF!</definedName>
    <definedName name="S20P16">#REF!</definedName>
    <definedName name="S20P17" localSheetId="2">#REF!</definedName>
    <definedName name="S20P17" localSheetId="8">#REF!</definedName>
    <definedName name="S20P17" localSheetId="12">#REF!</definedName>
    <definedName name="S20P17" localSheetId="13">#REF!</definedName>
    <definedName name="S20P17">#REF!</definedName>
    <definedName name="S20P18" localSheetId="2">#REF!</definedName>
    <definedName name="S20P18" localSheetId="8">#REF!</definedName>
    <definedName name="S20P18" localSheetId="12">#REF!</definedName>
    <definedName name="S20P18" localSheetId="13">#REF!</definedName>
    <definedName name="S20P18">#REF!</definedName>
    <definedName name="S20P19" localSheetId="2">#REF!</definedName>
    <definedName name="S20P19" localSheetId="8">#REF!</definedName>
    <definedName name="S20P19" localSheetId="12">#REF!</definedName>
    <definedName name="S20P19" localSheetId="13">#REF!</definedName>
    <definedName name="S20P19">#REF!</definedName>
    <definedName name="S20P2" localSheetId="2">#REF!</definedName>
    <definedName name="S20P2" localSheetId="8">#REF!</definedName>
    <definedName name="S20P2" localSheetId="12">#REF!</definedName>
    <definedName name="S20P2" localSheetId="13">#REF!</definedName>
    <definedName name="S20P2">#REF!</definedName>
    <definedName name="S20P20" localSheetId="2">#REF!</definedName>
    <definedName name="S20P20" localSheetId="8">#REF!</definedName>
    <definedName name="S20P20" localSheetId="12">#REF!</definedName>
    <definedName name="S20P20" localSheetId="13">#REF!</definedName>
    <definedName name="S20P20">#REF!</definedName>
    <definedName name="S20P21" localSheetId="2">#REF!</definedName>
    <definedName name="S20P21" localSheetId="8">#REF!</definedName>
    <definedName name="S20P21" localSheetId="12">#REF!</definedName>
    <definedName name="S20P21" localSheetId="13">#REF!</definedName>
    <definedName name="S20P21">#REF!</definedName>
    <definedName name="S20P22" localSheetId="2">#REF!</definedName>
    <definedName name="S20P22" localSheetId="8">#REF!</definedName>
    <definedName name="S20P22" localSheetId="12">#REF!</definedName>
    <definedName name="S20P22" localSheetId="13">#REF!</definedName>
    <definedName name="S20P22">#REF!</definedName>
    <definedName name="S20P23" localSheetId="2">#REF!</definedName>
    <definedName name="S20P23" localSheetId="8">#REF!</definedName>
    <definedName name="S20P23" localSheetId="12">#REF!</definedName>
    <definedName name="S20P23" localSheetId="13">#REF!</definedName>
    <definedName name="S20P23">#REF!</definedName>
    <definedName name="S20P24" localSheetId="2">#REF!</definedName>
    <definedName name="S20P24" localSheetId="8">#REF!</definedName>
    <definedName name="S20P24" localSheetId="12">#REF!</definedName>
    <definedName name="S20P24" localSheetId="13">#REF!</definedName>
    <definedName name="S20P24">#REF!</definedName>
    <definedName name="S20P3" localSheetId="2">#REF!</definedName>
    <definedName name="S20P3" localSheetId="8">#REF!</definedName>
    <definedName name="S20P3" localSheetId="12">#REF!</definedName>
    <definedName name="S20P3" localSheetId="13">#REF!</definedName>
    <definedName name="S20P3">#REF!</definedName>
    <definedName name="S20P4" localSheetId="2">#REF!</definedName>
    <definedName name="S20P4" localSheetId="8">#REF!</definedName>
    <definedName name="S20P4" localSheetId="12">#REF!</definedName>
    <definedName name="S20P4" localSheetId="13">#REF!</definedName>
    <definedName name="S20P4">#REF!</definedName>
    <definedName name="S20P5" localSheetId="2">#REF!</definedName>
    <definedName name="S20P5" localSheetId="8">#REF!</definedName>
    <definedName name="S20P5" localSheetId="12">#REF!</definedName>
    <definedName name="S20P5" localSheetId="13">#REF!</definedName>
    <definedName name="S20P5">#REF!</definedName>
    <definedName name="S20P6" localSheetId="2">#REF!</definedName>
    <definedName name="S20P6" localSheetId="8">#REF!</definedName>
    <definedName name="S20P6" localSheetId="12">#REF!</definedName>
    <definedName name="S20P6" localSheetId="13">#REF!</definedName>
    <definedName name="S20P6">#REF!</definedName>
    <definedName name="S20P7" localSheetId="2">#REF!</definedName>
    <definedName name="S20P7" localSheetId="8">#REF!</definedName>
    <definedName name="S20P7" localSheetId="12">#REF!</definedName>
    <definedName name="S20P7" localSheetId="13">#REF!</definedName>
    <definedName name="S20P7">#REF!</definedName>
    <definedName name="S20P8" localSheetId="2">#REF!</definedName>
    <definedName name="S20P8" localSheetId="8">#REF!</definedName>
    <definedName name="S20P8" localSheetId="12">#REF!</definedName>
    <definedName name="S20P8" localSheetId="13">#REF!</definedName>
    <definedName name="S20P8">#REF!</definedName>
    <definedName name="S20P9" localSheetId="2">#REF!</definedName>
    <definedName name="S20P9" localSheetId="8">#REF!</definedName>
    <definedName name="S20P9" localSheetId="12">#REF!</definedName>
    <definedName name="S20P9" localSheetId="13">#REF!</definedName>
    <definedName name="S20P9">#REF!</definedName>
    <definedName name="S20R1" localSheetId="2">#REF!</definedName>
    <definedName name="S20R1" localSheetId="8">#REF!</definedName>
    <definedName name="S20R1" localSheetId="12">#REF!</definedName>
    <definedName name="S20R1" localSheetId="13">#REF!</definedName>
    <definedName name="S20R1">#REF!</definedName>
    <definedName name="S20R10" localSheetId="2">#REF!</definedName>
    <definedName name="S20R10" localSheetId="8">#REF!</definedName>
    <definedName name="S20R10" localSheetId="12">#REF!</definedName>
    <definedName name="S20R10" localSheetId="13">#REF!</definedName>
    <definedName name="S20R10">#REF!</definedName>
    <definedName name="S20R11" localSheetId="2">#REF!</definedName>
    <definedName name="S20R11" localSheetId="8">#REF!</definedName>
    <definedName name="S20R11" localSheetId="12">#REF!</definedName>
    <definedName name="S20R11" localSheetId="13">#REF!</definedName>
    <definedName name="S20R11">#REF!</definedName>
    <definedName name="S20R12" localSheetId="2">#REF!</definedName>
    <definedName name="S20R12" localSheetId="8">#REF!</definedName>
    <definedName name="S20R12" localSheetId="12">#REF!</definedName>
    <definedName name="S20R12" localSheetId="13">#REF!</definedName>
    <definedName name="S20R12">#REF!</definedName>
    <definedName name="S20R13" localSheetId="2">#REF!</definedName>
    <definedName name="S20R13" localSheetId="8">#REF!</definedName>
    <definedName name="S20R13" localSheetId="12">#REF!</definedName>
    <definedName name="S20R13" localSheetId="13">#REF!</definedName>
    <definedName name="S20R13">#REF!</definedName>
    <definedName name="S20R14" localSheetId="2">#REF!</definedName>
    <definedName name="S20R14" localSheetId="8">#REF!</definedName>
    <definedName name="S20R14" localSheetId="12">#REF!</definedName>
    <definedName name="S20R14" localSheetId="13">#REF!</definedName>
    <definedName name="S20R14">#REF!</definedName>
    <definedName name="S20R15" localSheetId="2">#REF!</definedName>
    <definedName name="S20R15" localSheetId="8">#REF!</definedName>
    <definedName name="S20R15" localSheetId="12">#REF!</definedName>
    <definedName name="S20R15" localSheetId="13">#REF!</definedName>
    <definedName name="S20R15">#REF!</definedName>
    <definedName name="S20R16" localSheetId="2">#REF!</definedName>
    <definedName name="S20R16" localSheetId="8">#REF!</definedName>
    <definedName name="S20R16" localSheetId="12">#REF!</definedName>
    <definedName name="S20R16" localSheetId="13">#REF!</definedName>
    <definedName name="S20R16">#REF!</definedName>
    <definedName name="S20R17" localSheetId="2">#REF!</definedName>
    <definedName name="S20R17" localSheetId="8">#REF!</definedName>
    <definedName name="S20R17" localSheetId="12">#REF!</definedName>
    <definedName name="S20R17" localSheetId="13">#REF!</definedName>
    <definedName name="S20R17">#REF!</definedName>
    <definedName name="S20R18" localSheetId="2">#REF!</definedName>
    <definedName name="S20R18" localSheetId="8">#REF!</definedName>
    <definedName name="S20R18" localSheetId="12">#REF!</definedName>
    <definedName name="S20R18" localSheetId="13">#REF!</definedName>
    <definedName name="S20R18">#REF!</definedName>
    <definedName name="S20R19" localSheetId="2">#REF!</definedName>
    <definedName name="S20R19" localSheetId="8">#REF!</definedName>
    <definedName name="S20R19" localSheetId="12">#REF!</definedName>
    <definedName name="S20R19" localSheetId="13">#REF!</definedName>
    <definedName name="S20R19">#REF!</definedName>
    <definedName name="S20R2" localSheetId="2">#REF!</definedName>
    <definedName name="S20R2" localSheetId="8">#REF!</definedName>
    <definedName name="S20R2" localSheetId="12">#REF!</definedName>
    <definedName name="S20R2" localSheetId="13">#REF!</definedName>
    <definedName name="S20R2">#REF!</definedName>
    <definedName name="S20R20" localSheetId="2">#REF!</definedName>
    <definedName name="S20R20" localSheetId="8">#REF!</definedName>
    <definedName name="S20R20" localSheetId="12">#REF!</definedName>
    <definedName name="S20R20" localSheetId="13">#REF!</definedName>
    <definedName name="S20R20">#REF!</definedName>
    <definedName name="S20R21" localSheetId="2">#REF!</definedName>
    <definedName name="S20R21" localSheetId="8">#REF!</definedName>
    <definedName name="S20R21" localSheetId="12">#REF!</definedName>
    <definedName name="S20R21" localSheetId="13">#REF!</definedName>
    <definedName name="S20R21">#REF!</definedName>
    <definedName name="S20R22" localSheetId="2">#REF!</definedName>
    <definedName name="S20R22" localSheetId="8">#REF!</definedName>
    <definedName name="S20R22" localSheetId="12">#REF!</definedName>
    <definedName name="S20R22" localSheetId="13">#REF!</definedName>
    <definedName name="S20R22">#REF!</definedName>
    <definedName name="S20R23" localSheetId="2">#REF!</definedName>
    <definedName name="S20R23" localSheetId="8">#REF!</definedName>
    <definedName name="S20R23" localSheetId="12">#REF!</definedName>
    <definedName name="S20R23" localSheetId="13">#REF!</definedName>
    <definedName name="S20R23">#REF!</definedName>
    <definedName name="S20R24" localSheetId="2">#REF!</definedName>
    <definedName name="S20R24" localSheetId="8">#REF!</definedName>
    <definedName name="S20R24" localSheetId="12">#REF!</definedName>
    <definedName name="S20R24" localSheetId="13">#REF!</definedName>
    <definedName name="S20R24">#REF!</definedName>
    <definedName name="S20R3" localSheetId="2">#REF!</definedName>
    <definedName name="S20R3" localSheetId="8">#REF!</definedName>
    <definedName name="S20R3" localSheetId="12">#REF!</definedName>
    <definedName name="S20R3" localSheetId="13">#REF!</definedName>
    <definedName name="S20R3">#REF!</definedName>
    <definedName name="S20R4" localSheetId="2">#REF!</definedName>
    <definedName name="S20R4" localSheetId="8">#REF!</definedName>
    <definedName name="S20R4" localSheetId="12">#REF!</definedName>
    <definedName name="S20R4" localSheetId="13">#REF!</definedName>
    <definedName name="S20R4">#REF!</definedName>
    <definedName name="S20R5" localSheetId="2">#REF!</definedName>
    <definedName name="S20R5" localSheetId="8">#REF!</definedName>
    <definedName name="S20R5" localSheetId="12">#REF!</definedName>
    <definedName name="S20R5" localSheetId="13">#REF!</definedName>
    <definedName name="S20R5">#REF!</definedName>
    <definedName name="S20R6" localSheetId="2">#REF!</definedName>
    <definedName name="S20R6" localSheetId="8">#REF!</definedName>
    <definedName name="S20R6" localSheetId="12">#REF!</definedName>
    <definedName name="S20R6" localSheetId="13">#REF!</definedName>
    <definedName name="S20R6">#REF!</definedName>
    <definedName name="S20R7" localSheetId="2">#REF!</definedName>
    <definedName name="S20R7" localSheetId="8">#REF!</definedName>
    <definedName name="S20R7" localSheetId="12">#REF!</definedName>
    <definedName name="S20R7" localSheetId="13">#REF!</definedName>
    <definedName name="S20R7">#REF!</definedName>
    <definedName name="S20R8" localSheetId="2">#REF!</definedName>
    <definedName name="S20R8" localSheetId="8">#REF!</definedName>
    <definedName name="S20R8" localSheetId="12">#REF!</definedName>
    <definedName name="S20R8" localSheetId="13">#REF!</definedName>
    <definedName name="S20R8">#REF!</definedName>
    <definedName name="S20R9" localSheetId="2">#REF!</definedName>
    <definedName name="S20R9" localSheetId="8">#REF!</definedName>
    <definedName name="S20R9" localSheetId="12">#REF!</definedName>
    <definedName name="S20R9" localSheetId="13">#REF!</definedName>
    <definedName name="S20R9">#REF!</definedName>
    <definedName name="S21P1" localSheetId="2">#REF!</definedName>
    <definedName name="S21P1" localSheetId="8">#REF!</definedName>
    <definedName name="S21P1" localSheetId="12">#REF!</definedName>
    <definedName name="S21P1" localSheetId="13">#REF!</definedName>
    <definedName name="S21P1">#REF!</definedName>
    <definedName name="S21P10" localSheetId="2">#REF!</definedName>
    <definedName name="S21P10" localSheetId="8">#REF!</definedName>
    <definedName name="S21P10" localSheetId="12">#REF!</definedName>
    <definedName name="S21P10" localSheetId="13">#REF!</definedName>
    <definedName name="S21P10">#REF!</definedName>
    <definedName name="S21P11" localSheetId="2">#REF!</definedName>
    <definedName name="S21P11" localSheetId="8">#REF!</definedName>
    <definedName name="S21P11" localSheetId="12">#REF!</definedName>
    <definedName name="S21P11" localSheetId="13">#REF!</definedName>
    <definedName name="S21P11">#REF!</definedName>
    <definedName name="S21P12" localSheetId="2">#REF!</definedName>
    <definedName name="S21P12" localSheetId="8">#REF!</definedName>
    <definedName name="S21P12" localSheetId="12">#REF!</definedName>
    <definedName name="S21P12" localSheetId="13">#REF!</definedName>
    <definedName name="S21P12">#REF!</definedName>
    <definedName name="S21P13" localSheetId="2">#REF!</definedName>
    <definedName name="S21P13" localSheetId="8">#REF!</definedName>
    <definedName name="S21P13" localSheetId="12">#REF!</definedName>
    <definedName name="S21P13" localSheetId="13">#REF!</definedName>
    <definedName name="S21P13">#REF!</definedName>
    <definedName name="S21P14" localSheetId="2">#REF!</definedName>
    <definedName name="S21P14" localSheetId="8">#REF!</definedName>
    <definedName name="S21P14" localSheetId="12">#REF!</definedName>
    <definedName name="S21P14" localSheetId="13">#REF!</definedName>
    <definedName name="S21P14">#REF!</definedName>
    <definedName name="S21P15" localSheetId="2">#REF!</definedName>
    <definedName name="S21P15" localSheetId="8">#REF!</definedName>
    <definedName name="S21P15" localSheetId="12">#REF!</definedName>
    <definedName name="S21P15" localSheetId="13">#REF!</definedName>
    <definedName name="S21P15">#REF!</definedName>
    <definedName name="S21P16" localSheetId="2">#REF!</definedName>
    <definedName name="S21P16" localSheetId="8">#REF!</definedName>
    <definedName name="S21P16" localSheetId="12">#REF!</definedName>
    <definedName name="S21P16" localSheetId="13">#REF!</definedName>
    <definedName name="S21P16">#REF!</definedName>
    <definedName name="S21P17" localSheetId="2">#REF!</definedName>
    <definedName name="S21P17" localSheetId="8">#REF!</definedName>
    <definedName name="S21P17" localSheetId="12">#REF!</definedName>
    <definedName name="S21P17" localSheetId="13">#REF!</definedName>
    <definedName name="S21P17">#REF!</definedName>
    <definedName name="S21P18" localSheetId="2">#REF!</definedName>
    <definedName name="S21P18" localSheetId="8">#REF!</definedName>
    <definedName name="S21P18" localSheetId="12">#REF!</definedName>
    <definedName name="S21P18" localSheetId="13">#REF!</definedName>
    <definedName name="S21P18">#REF!</definedName>
    <definedName name="S21P19" localSheetId="2">#REF!</definedName>
    <definedName name="S21P19" localSheetId="8">#REF!</definedName>
    <definedName name="S21P19" localSheetId="12">#REF!</definedName>
    <definedName name="S21P19" localSheetId="13">#REF!</definedName>
    <definedName name="S21P19">#REF!</definedName>
    <definedName name="S21P2" localSheetId="2">#REF!</definedName>
    <definedName name="S21P2" localSheetId="8">#REF!</definedName>
    <definedName name="S21P2" localSheetId="12">#REF!</definedName>
    <definedName name="S21P2" localSheetId="13">#REF!</definedName>
    <definedName name="S21P2">#REF!</definedName>
    <definedName name="S21P20" localSheetId="2">#REF!</definedName>
    <definedName name="S21P20" localSheetId="8">#REF!</definedName>
    <definedName name="S21P20" localSheetId="12">#REF!</definedName>
    <definedName name="S21P20" localSheetId="13">#REF!</definedName>
    <definedName name="S21P20">#REF!</definedName>
    <definedName name="S21P21" localSheetId="2">#REF!</definedName>
    <definedName name="S21P21" localSheetId="8">#REF!</definedName>
    <definedName name="S21P21" localSheetId="12">#REF!</definedName>
    <definedName name="S21P21" localSheetId="13">#REF!</definedName>
    <definedName name="S21P21">#REF!</definedName>
    <definedName name="S21P22" localSheetId="2">#REF!</definedName>
    <definedName name="S21P22" localSheetId="8">#REF!</definedName>
    <definedName name="S21P22" localSheetId="12">#REF!</definedName>
    <definedName name="S21P22" localSheetId="13">#REF!</definedName>
    <definedName name="S21P22">#REF!</definedName>
    <definedName name="S21P23" localSheetId="2">#REF!</definedName>
    <definedName name="S21P23" localSheetId="8">#REF!</definedName>
    <definedName name="S21P23" localSheetId="12">#REF!</definedName>
    <definedName name="S21P23" localSheetId="13">#REF!</definedName>
    <definedName name="S21P23">#REF!</definedName>
    <definedName name="S21P24" localSheetId="2">#REF!</definedName>
    <definedName name="S21P24" localSheetId="8">#REF!</definedName>
    <definedName name="S21P24" localSheetId="12">#REF!</definedName>
    <definedName name="S21P24" localSheetId="13">#REF!</definedName>
    <definedName name="S21P24">#REF!</definedName>
    <definedName name="S21P3" localSheetId="2">#REF!</definedName>
    <definedName name="S21P3" localSheetId="8">#REF!</definedName>
    <definedName name="S21P3" localSheetId="12">#REF!</definedName>
    <definedName name="S21P3" localSheetId="13">#REF!</definedName>
    <definedName name="S21P3">#REF!</definedName>
    <definedName name="S21P4" localSheetId="2">#REF!</definedName>
    <definedName name="S21P4" localSheetId="8">#REF!</definedName>
    <definedName name="S21P4" localSheetId="12">#REF!</definedName>
    <definedName name="S21P4" localSheetId="13">#REF!</definedName>
    <definedName name="S21P4">#REF!</definedName>
    <definedName name="S21P5" localSheetId="2">#REF!</definedName>
    <definedName name="S21P5" localSheetId="8">#REF!</definedName>
    <definedName name="S21P5" localSheetId="12">#REF!</definedName>
    <definedName name="S21P5" localSheetId="13">#REF!</definedName>
    <definedName name="S21P5">#REF!</definedName>
    <definedName name="S21P6" localSheetId="2">#REF!</definedName>
    <definedName name="S21P6" localSheetId="8">#REF!</definedName>
    <definedName name="S21P6" localSheetId="12">#REF!</definedName>
    <definedName name="S21P6" localSheetId="13">#REF!</definedName>
    <definedName name="S21P6">#REF!</definedName>
    <definedName name="S21P7" localSheetId="2">#REF!</definedName>
    <definedName name="S21P7" localSheetId="8">#REF!</definedName>
    <definedName name="S21P7" localSheetId="12">#REF!</definedName>
    <definedName name="S21P7" localSheetId="13">#REF!</definedName>
    <definedName name="S21P7">#REF!</definedName>
    <definedName name="S21P8" localSheetId="2">#REF!</definedName>
    <definedName name="S21P8" localSheetId="8">#REF!</definedName>
    <definedName name="S21P8" localSheetId="12">#REF!</definedName>
    <definedName name="S21P8" localSheetId="13">#REF!</definedName>
    <definedName name="S21P8">#REF!</definedName>
    <definedName name="S21P9" localSheetId="2">#REF!</definedName>
    <definedName name="S21P9" localSheetId="8">#REF!</definedName>
    <definedName name="S21P9" localSheetId="12">#REF!</definedName>
    <definedName name="S21P9" localSheetId="13">#REF!</definedName>
    <definedName name="S21P9">#REF!</definedName>
    <definedName name="S21R1" localSheetId="2">#REF!</definedName>
    <definedName name="S21R1" localSheetId="8">#REF!</definedName>
    <definedName name="S21R1" localSheetId="12">#REF!</definedName>
    <definedName name="S21R1" localSheetId="13">#REF!</definedName>
    <definedName name="S21R1">#REF!</definedName>
    <definedName name="S21R10" localSheetId="2">#REF!</definedName>
    <definedName name="S21R10" localSheetId="8">#REF!</definedName>
    <definedName name="S21R10" localSheetId="12">#REF!</definedName>
    <definedName name="S21R10" localSheetId="13">#REF!</definedName>
    <definedName name="S21R10">#REF!</definedName>
    <definedName name="S21R11" localSheetId="2">#REF!</definedName>
    <definedName name="S21R11" localSheetId="8">#REF!</definedName>
    <definedName name="S21R11" localSheetId="12">#REF!</definedName>
    <definedName name="S21R11" localSheetId="13">#REF!</definedName>
    <definedName name="S21R11">#REF!</definedName>
    <definedName name="S21R12" localSheetId="2">#REF!</definedName>
    <definedName name="S21R12" localSheetId="8">#REF!</definedName>
    <definedName name="S21R12" localSheetId="12">#REF!</definedName>
    <definedName name="S21R12" localSheetId="13">#REF!</definedName>
    <definedName name="S21R12">#REF!</definedName>
    <definedName name="S21R13" localSheetId="2">#REF!</definedName>
    <definedName name="S21R13" localSheetId="8">#REF!</definedName>
    <definedName name="S21R13" localSheetId="12">#REF!</definedName>
    <definedName name="S21R13" localSheetId="13">#REF!</definedName>
    <definedName name="S21R13">#REF!</definedName>
    <definedName name="S21R14" localSheetId="2">#REF!</definedName>
    <definedName name="S21R14" localSheetId="8">#REF!</definedName>
    <definedName name="S21R14" localSheetId="12">#REF!</definedName>
    <definedName name="S21R14" localSheetId="13">#REF!</definedName>
    <definedName name="S21R14">#REF!</definedName>
    <definedName name="S21R15" localSheetId="2">#REF!</definedName>
    <definedName name="S21R15" localSheetId="8">#REF!</definedName>
    <definedName name="S21R15" localSheetId="12">#REF!</definedName>
    <definedName name="S21R15" localSheetId="13">#REF!</definedName>
    <definedName name="S21R15">#REF!</definedName>
    <definedName name="S21R16" localSheetId="2">#REF!</definedName>
    <definedName name="S21R16" localSheetId="8">#REF!</definedName>
    <definedName name="S21R16" localSheetId="12">#REF!</definedName>
    <definedName name="S21R16" localSheetId="13">#REF!</definedName>
    <definedName name="S21R16">#REF!</definedName>
    <definedName name="S21R17" localSheetId="2">#REF!</definedName>
    <definedName name="S21R17" localSheetId="8">#REF!</definedName>
    <definedName name="S21R17" localSheetId="12">#REF!</definedName>
    <definedName name="S21R17" localSheetId="13">#REF!</definedName>
    <definedName name="S21R17">#REF!</definedName>
    <definedName name="S21R18" localSheetId="2">#REF!</definedName>
    <definedName name="S21R18" localSheetId="8">#REF!</definedName>
    <definedName name="S21R18" localSheetId="12">#REF!</definedName>
    <definedName name="S21R18" localSheetId="13">#REF!</definedName>
    <definedName name="S21R18">#REF!</definedName>
    <definedName name="S21R19" localSheetId="2">#REF!</definedName>
    <definedName name="S21R19" localSheetId="8">#REF!</definedName>
    <definedName name="S21R19" localSheetId="12">#REF!</definedName>
    <definedName name="S21R19" localSheetId="13">#REF!</definedName>
    <definedName name="S21R19">#REF!</definedName>
    <definedName name="S21R2" localSheetId="2">#REF!</definedName>
    <definedName name="S21R2" localSheetId="8">#REF!</definedName>
    <definedName name="S21R2" localSheetId="12">#REF!</definedName>
    <definedName name="S21R2" localSheetId="13">#REF!</definedName>
    <definedName name="S21R2">#REF!</definedName>
    <definedName name="S21R20" localSheetId="2">#REF!</definedName>
    <definedName name="S21R20" localSheetId="8">#REF!</definedName>
    <definedName name="S21R20" localSheetId="12">#REF!</definedName>
    <definedName name="S21R20" localSheetId="13">#REF!</definedName>
    <definedName name="S21R20">#REF!</definedName>
    <definedName name="S21R21" localSheetId="2">#REF!</definedName>
    <definedName name="S21R21" localSheetId="8">#REF!</definedName>
    <definedName name="S21R21" localSheetId="12">#REF!</definedName>
    <definedName name="S21R21" localSheetId="13">#REF!</definedName>
    <definedName name="S21R21">#REF!</definedName>
    <definedName name="S21R22" localSheetId="2">#REF!</definedName>
    <definedName name="S21R22" localSheetId="8">#REF!</definedName>
    <definedName name="S21R22" localSheetId="12">#REF!</definedName>
    <definedName name="S21R22" localSheetId="13">#REF!</definedName>
    <definedName name="S21R22">#REF!</definedName>
    <definedName name="S21R23" localSheetId="2">#REF!</definedName>
    <definedName name="S21R23" localSheetId="8">#REF!</definedName>
    <definedName name="S21R23" localSheetId="12">#REF!</definedName>
    <definedName name="S21R23" localSheetId="13">#REF!</definedName>
    <definedName name="S21R23">#REF!</definedName>
    <definedName name="S21R24" localSheetId="2">#REF!</definedName>
    <definedName name="S21R24" localSheetId="8">#REF!</definedName>
    <definedName name="S21R24" localSheetId="12">#REF!</definedName>
    <definedName name="S21R24" localSheetId="13">#REF!</definedName>
    <definedName name="S21R24">#REF!</definedName>
    <definedName name="S21R3" localSheetId="2">#REF!</definedName>
    <definedName name="S21R3" localSheetId="8">#REF!</definedName>
    <definedName name="S21R3" localSheetId="12">#REF!</definedName>
    <definedName name="S21R3" localSheetId="13">#REF!</definedName>
    <definedName name="S21R3">#REF!</definedName>
    <definedName name="S21R4" localSheetId="2">#REF!</definedName>
    <definedName name="S21R4" localSheetId="8">#REF!</definedName>
    <definedName name="S21R4" localSheetId="12">#REF!</definedName>
    <definedName name="S21R4" localSheetId="13">#REF!</definedName>
    <definedName name="S21R4">#REF!</definedName>
    <definedName name="S21R5" localSheetId="2">#REF!</definedName>
    <definedName name="S21R5" localSheetId="8">#REF!</definedName>
    <definedName name="S21R5" localSheetId="12">#REF!</definedName>
    <definedName name="S21R5" localSheetId="13">#REF!</definedName>
    <definedName name="S21R5">#REF!</definedName>
    <definedName name="S21R6" localSheetId="2">#REF!</definedName>
    <definedName name="S21R6" localSheetId="8">#REF!</definedName>
    <definedName name="S21R6" localSheetId="12">#REF!</definedName>
    <definedName name="S21R6" localSheetId="13">#REF!</definedName>
    <definedName name="S21R6">#REF!</definedName>
    <definedName name="S21R7" localSheetId="2">#REF!</definedName>
    <definedName name="S21R7" localSheetId="8">#REF!</definedName>
    <definedName name="S21R7" localSheetId="12">#REF!</definedName>
    <definedName name="S21R7" localSheetId="13">#REF!</definedName>
    <definedName name="S21R7">#REF!</definedName>
    <definedName name="S21R8" localSheetId="2">#REF!</definedName>
    <definedName name="S21R8" localSheetId="8">#REF!</definedName>
    <definedName name="S21R8" localSheetId="12">#REF!</definedName>
    <definedName name="S21R8" localSheetId="13">#REF!</definedName>
    <definedName name="S21R8">#REF!</definedName>
    <definedName name="S21R9" localSheetId="2">#REF!</definedName>
    <definedName name="S21R9" localSheetId="8">#REF!</definedName>
    <definedName name="S21R9" localSheetId="12">#REF!</definedName>
    <definedName name="S21R9" localSheetId="13">#REF!</definedName>
    <definedName name="S21R9">#REF!</definedName>
    <definedName name="S22P1" localSheetId="2">#REF!</definedName>
    <definedName name="S22P1" localSheetId="8">#REF!</definedName>
    <definedName name="S22P1" localSheetId="12">#REF!</definedName>
    <definedName name="S22P1" localSheetId="13">#REF!</definedName>
    <definedName name="S22P1">#REF!</definedName>
    <definedName name="S22P10" localSheetId="2">#REF!</definedName>
    <definedName name="S22P10" localSheetId="8">#REF!</definedName>
    <definedName name="S22P10" localSheetId="12">#REF!</definedName>
    <definedName name="S22P10" localSheetId="13">#REF!</definedName>
    <definedName name="S22P10">#REF!</definedName>
    <definedName name="S22P11" localSheetId="2">#REF!</definedName>
    <definedName name="S22P11" localSheetId="8">#REF!</definedName>
    <definedName name="S22P11" localSheetId="12">#REF!</definedName>
    <definedName name="S22P11" localSheetId="13">#REF!</definedName>
    <definedName name="S22P11">#REF!</definedName>
    <definedName name="S22P12" localSheetId="2">#REF!</definedName>
    <definedName name="S22P12" localSheetId="8">#REF!</definedName>
    <definedName name="S22P12" localSheetId="12">#REF!</definedName>
    <definedName name="S22P12" localSheetId="13">#REF!</definedName>
    <definedName name="S22P12">#REF!</definedName>
    <definedName name="S22P13" localSheetId="2">#REF!</definedName>
    <definedName name="S22P13" localSheetId="8">#REF!</definedName>
    <definedName name="S22P13" localSheetId="12">#REF!</definedName>
    <definedName name="S22P13" localSheetId="13">#REF!</definedName>
    <definedName name="S22P13">#REF!</definedName>
    <definedName name="S22P14" localSheetId="2">#REF!</definedName>
    <definedName name="S22P14" localSheetId="8">#REF!</definedName>
    <definedName name="S22P14" localSheetId="12">#REF!</definedName>
    <definedName name="S22P14" localSheetId="13">#REF!</definedName>
    <definedName name="S22P14">#REF!</definedName>
    <definedName name="S22P15" localSheetId="2">#REF!</definedName>
    <definedName name="S22P15" localSheetId="8">#REF!</definedName>
    <definedName name="S22P15" localSheetId="12">#REF!</definedName>
    <definedName name="S22P15" localSheetId="13">#REF!</definedName>
    <definedName name="S22P15">#REF!</definedName>
    <definedName name="S22P16" localSheetId="2">#REF!</definedName>
    <definedName name="S22P16" localSheetId="8">#REF!</definedName>
    <definedName name="S22P16" localSheetId="12">#REF!</definedName>
    <definedName name="S22P16" localSheetId="13">#REF!</definedName>
    <definedName name="S22P16">#REF!</definedName>
    <definedName name="S22P17" localSheetId="2">#REF!</definedName>
    <definedName name="S22P17" localSheetId="8">#REF!</definedName>
    <definedName name="S22P17" localSheetId="12">#REF!</definedName>
    <definedName name="S22P17" localSheetId="13">#REF!</definedName>
    <definedName name="S22P17">#REF!</definedName>
    <definedName name="S22P18" localSheetId="2">#REF!</definedName>
    <definedName name="S22P18" localSheetId="8">#REF!</definedName>
    <definedName name="S22P18" localSheetId="12">#REF!</definedName>
    <definedName name="S22P18" localSheetId="13">#REF!</definedName>
    <definedName name="S22P18">#REF!</definedName>
    <definedName name="S22P19" localSheetId="2">#REF!</definedName>
    <definedName name="S22P19" localSheetId="8">#REF!</definedName>
    <definedName name="S22P19" localSheetId="12">#REF!</definedName>
    <definedName name="S22P19" localSheetId="13">#REF!</definedName>
    <definedName name="S22P19">#REF!</definedName>
    <definedName name="S22P2" localSheetId="2">#REF!</definedName>
    <definedName name="S22P2" localSheetId="8">#REF!</definedName>
    <definedName name="S22P2" localSheetId="12">#REF!</definedName>
    <definedName name="S22P2" localSheetId="13">#REF!</definedName>
    <definedName name="S22P2">#REF!</definedName>
    <definedName name="S22P20" localSheetId="2">#REF!</definedName>
    <definedName name="S22P20" localSheetId="8">#REF!</definedName>
    <definedName name="S22P20" localSheetId="12">#REF!</definedName>
    <definedName name="S22P20" localSheetId="13">#REF!</definedName>
    <definedName name="S22P20">#REF!</definedName>
    <definedName name="S22P21" localSheetId="2">#REF!</definedName>
    <definedName name="S22P21" localSheetId="8">#REF!</definedName>
    <definedName name="S22P21" localSheetId="12">#REF!</definedName>
    <definedName name="S22P21" localSheetId="13">#REF!</definedName>
    <definedName name="S22P21">#REF!</definedName>
    <definedName name="S22P22" localSheetId="2">#REF!</definedName>
    <definedName name="S22P22" localSheetId="8">#REF!</definedName>
    <definedName name="S22P22" localSheetId="12">#REF!</definedName>
    <definedName name="S22P22" localSheetId="13">#REF!</definedName>
    <definedName name="S22P22">#REF!</definedName>
    <definedName name="S22P23" localSheetId="2">#REF!</definedName>
    <definedName name="S22P23" localSheetId="8">#REF!</definedName>
    <definedName name="S22P23" localSheetId="12">#REF!</definedName>
    <definedName name="S22P23" localSheetId="13">#REF!</definedName>
    <definedName name="S22P23">#REF!</definedName>
    <definedName name="S22P24" localSheetId="2">#REF!</definedName>
    <definedName name="S22P24" localSheetId="8">#REF!</definedName>
    <definedName name="S22P24" localSheetId="12">#REF!</definedName>
    <definedName name="S22P24" localSheetId="13">#REF!</definedName>
    <definedName name="S22P24">#REF!</definedName>
    <definedName name="S22P3" localSheetId="2">#REF!</definedName>
    <definedName name="S22P3" localSheetId="8">#REF!</definedName>
    <definedName name="S22P3" localSheetId="12">#REF!</definedName>
    <definedName name="S22P3" localSheetId="13">#REF!</definedName>
    <definedName name="S22P3">#REF!</definedName>
    <definedName name="S22P4" localSheetId="2">#REF!</definedName>
    <definedName name="S22P4" localSheetId="8">#REF!</definedName>
    <definedName name="S22P4" localSheetId="12">#REF!</definedName>
    <definedName name="S22P4" localSheetId="13">#REF!</definedName>
    <definedName name="S22P4">#REF!</definedName>
    <definedName name="S22P5" localSheetId="2">#REF!</definedName>
    <definedName name="S22P5" localSheetId="8">#REF!</definedName>
    <definedName name="S22P5" localSheetId="12">#REF!</definedName>
    <definedName name="S22P5" localSheetId="13">#REF!</definedName>
    <definedName name="S22P5">#REF!</definedName>
    <definedName name="S22P6" localSheetId="2">#REF!</definedName>
    <definedName name="S22P6" localSheetId="8">#REF!</definedName>
    <definedName name="S22P6" localSheetId="12">#REF!</definedName>
    <definedName name="S22P6" localSheetId="13">#REF!</definedName>
    <definedName name="S22P6">#REF!</definedName>
    <definedName name="S22P7" localSheetId="2">#REF!</definedName>
    <definedName name="S22P7" localSheetId="8">#REF!</definedName>
    <definedName name="S22P7" localSheetId="12">#REF!</definedName>
    <definedName name="S22P7" localSheetId="13">#REF!</definedName>
    <definedName name="S22P7">#REF!</definedName>
    <definedName name="S22P8" localSheetId="2">#REF!</definedName>
    <definedName name="S22P8" localSheetId="8">#REF!</definedName>
    <definedName name="S22P8" localSheetId="12">#REF!</definedName>
    <definedName name="S22P8" localSheetId="13">#REF!</definedName>
    <definedName name="S22P8">#REF!</definedName>
    <definedName name="S22P9" localSheetId="2">#REF!</definedName>
    <definedName name="S22P9" localSheetId="8">#REF!</definedName>
    <definedName name="S22P9" localSheetId="12">#REF!</definedName>
    <definedName name="S22P9" localSheetId="13">#REF!</definedName>
    <definedName name="S22P9">#REF!</definedName>
    <definedName name="S22R1" localSheetId="2">#REF!</definedName>
    <definedName name="S22R1" localSheetId="8">#REF!</definedName>
    <definedName name="S22R1" localSheetId="12">#REF!</definedName>
    <definedName name="S22R1" localSheetId="13">#REF!</definedName>
    <definedName name="S22R1">#REF!</definedName>
    <definedName name="S22R10" localSheetId="2">#REF!</definedName>
    <definedName name="S22R10" localSheetId="8">#REF!</definedName>
    <definedName name="S22R10" localSheetId="12">#REF!</definedName>
    <definedName name="S22R10" localSheetId="13">#REF!</definedName>
    <definedName name="S22R10">#REF!</definedName>
    <definedName name="S22R11" localSheetId="2">#REF!</definedName>
    <definedName name="S22R11" localSheetId="8">#REF!</definedName>
    <definedName name="S22R11" localSheetId="12">#REF!</definedName>
    <definedName name="S22R11" localSheetId="13">#REF!</definedName>
    <definedName name="S22R11">#REF!</definedName>
    <definedName name="S22R12" localSheetId="2">#REF!</definedName>
    <definedName name="S22R12" localSheetId="8">#REF!</definedName>
    <definedName name="S22R12" localSheetId="12">#REF!</definedName>
    <definedName name="S22R12" localSheetId="13">#REF!</definedName>
    <definedName name="S22R12">#REF!</definedName>
    <definedName name="S22R13" localSheetId="2">#REF!</definedName>
    <definedName name="S22R13" localSheetId="8">#REF!</definedName>
    <definedName name="S22R13" localSheetId="12">#REF!</definedName>
    <definedName name="S22R13" localSheetId="13">#REF!</definedName>
    <definedName name="S22R13">#REF!</definedName>
    <definedName name="S22R14" localSheetId="2">#REF!</definedName>
    <definedName name="S22R14" localSheetId="8">#REF!</definedName>
    <definedName name="S22R14" localSheetId="12">#REF!</definedName>
    <definedName name="S22R14" localSheetId="13">#REF!</definedName>
    <definedName name="S22R14">#REF!</definedName>
    <definedName name="S22R15" localSheetId="2">#REF!</definedName>
    <definedName name="S22R15" localSheetId="8">#REF!</definedName>
    <definedName name="S22R15" localSheetId="12">#REF!</definedName>
    <definedName name="S22R15" localSheetId="13">#REF!</definedName>
    <definedName name="S22R15">#REF!</definedName>
    <definedName name="S22R16" localSheetId="2">#REF!</definedName>
    <definedName name="S22R16" localSheetId="8">#REF!</definedName>
    <definedName name="S22R16" localSheetId="12">#REF!</definedName>
    <definedName name="S22R16" localSheetId="13">#REF!</definedName>
    <definedName name="S22R16">#REF!</definedName>
    <definedName name="S22R17" localSheetId="2">#REF!</definedName>
    <definedName name="S22R17" localSheetId="8">#REF!</definedName>
    <definedName name="S22R17" localSheetId="12">#REF!</definedName>
    <definedName name="S22R17" localSheetId="13">#REF!</definedName>
    <definedName name="S22R17">#REF!</definedName>
    <definedName name="S22R18" localSheetId="2">#REF!</definedName>
    <definedName name="S22R18" localSheetId="8">#REF!</definedName>
    <definedName name="S22R18" localSheetId="12">#REF!</definedName>
    <definedName name="S22R18" localSheetId="13">#REF!</definedName>
    <definedName name="S22R18">#REF!</definedName>
    <definedName name="S22R19" localSheetId="2">#REF!</definedName>
    <definedName name="S22R19" localSheetId="8">#REF!</definedName>
    <definedName name="S22R19" localSheetId="12">#REF!</definedName>
    <definedName name="S22R19" localSheetId="13">#REF!</definedName>
    <definedName name="S22R19">#REF!</definedName>
    <definedName name="S22R2" localSheetId="2">#REF!</definedName>
    <definedName name="S22R2" localSheetId="8">#REF!</definedName>
    <definedName name="S22R2" localSheetId="12">#REF!</definedName>
    <definedName name="S22R2" localSheetId="13">#REF!</definedName>
    <definedName name="S22R2">#REF!</definedName>
    <definedName name="S22R20" localSheetId="2">#REF!</definedName>
    <definedName name="S22R20" localSheetId="8">#REF!</definedName>
    <definedName name="S22R20" localSheetId="12">#REF!</definedName>
    <definedName name="S22R20" localSheetId="13">#REF!</definedName>
    <definedName name="S22R20">#REF!</definedName>
    <definedName name="S22R21" localSheetId="2">#REF!</definedName>
    <definedName name="S22R21" localSheetId="8">#REF!</definedName>
    <definedName name="S22R21" localSheetId="12">#REF!</definedName>
    <definedName name="S22R21" localSheetId="13">#REF!</definedName>
    <definedName name="S22R21">#REF!</definedName>
    <definedName name="S22R22" localSheetId="2">#REF!</definedName>
    <definedName name="S22R22" localSheetId="8">#REF!</definedName>
    <definedName name="S22R22" localSheetId="12">#REF!</definedName>
    <definedName name="S22R22" localSheetId="13">#REF!</definedName>
    <definedName name="S22R22">#REF!</definedName>
    <definedName name="S22R23" localSheetId="2">#REF!</definedName>
    <definedName name="S22R23" localSheetId="8">#REF!</definedName>
    <definedName name="S22R23" localSheetId="12">#REF!</definedName>
    <definedName name="S22R23" localSheetId="13">#REF!</definedName>
    <definedName name="S22R23">#REF!</definedName>
    <definedName name="S22R24" localSheetId="2">#REF!</definedName>
    <definedName name="S22R24" localSheetId="8">#REF!</definedName>
    <definedName name="S22R24" localSheetId="12">#REF!</definedName>
    <definedName name="S22R24" localSheetId="13">#REF!</definedName>
    <definedName name="S22R24">#REF!</definedName>
    <definedName name="S22R3" localSheetId="2">#REF!</definedName>
    <definedName name="S22R3" localSheetId="8">#REF!</definedName>
    <definedName name="S22R3" localSheetId="12">#REF!</definedName>
    <definedName name="S22R3" localSheetId="13">#REF!</definedName>
    <definedName name="S22R3">#REF!</definedName>
    <definedName name="S22R4" localSheetId="2">#REF!</definedName>
    <definedName name="S22R4" localSheetId="8">#REF!</definedName>
    <definedName name="S22R4" localSheetId="12">#REF!</definedName>
    <definedName name="S22R4" localSheetId="13">#REF!</definedName>
    <definedName name="S22R4">#REF!</definedName>
    <definedName name="S22R5" localSheetId="2">#REF!</definedName>
    <definedName name="S22R5" localSheetId="8">#REF!</definedName>
    <definedName name="S22R5" localSheetId="12">#REF!</definedName>
    <definedName name="S22R5" localSheetId="13">#REF!</definedName>
    <definedName name="S22R5">#REF!</definedName>
    <definedName name="S22R6" localSheetId="2">#REF!</definedName>
    <definedName name="S22R6" localSheetId="8">#REF!</definedName>
    <definedName name="S22R6" localSheetId="12">#REF!</definedName>
    <definedName name="S22R6" localSheetId="13">#REF!</definedName>
    <definedName name="S22R6">#REF!</definedName>
    <definedName name="S22R7" localSheetId="2">#REF!</definedName>
    <definedName name="S22R7" localSheetId="8">#REF!</definedName>
    <definedName name="S22R7" localSheetId="12">#REF!</definedName>
    <definedName name="S22R7" localSheetId="13">#REF!</definedName>
    <definedName name="S22R7">#REF!</definedName>
    <definedName name="S22R8" localSheetId="2">#REF!</definedName>
    <definedName name="S22R8" localSheetId="8">#REF!</definedName>
    <definedName name="S22R8" localSheetId="12">#REF!</definedName>
    <definedName name="S22R8" localSheetId="13">#REF!</definedName>
    <definedName name="S22R8">#REF!</definedName>
    <definedName name="S22R9" localSheetId="2">#REF!</definedName>
    <definedName name="S22R9" localSheetId="8">#REF!</definedName>
    <definedName name="S22R9" localSheetId="12">#REF!</definedName>
    <definedName name="S22R9" localSheetId="13">#REF!</definedName>
    <definedName name="S22R9">#REF!</definedName>
    <definedName name="S23P1" localSheetId="2">#REF!</definedName>
    <definedName name="S23P1" localSheetId="8">#REF!</definedName>
    <definedName name="S23P1" localSheetId="12">#REF!</definedName>
    <definedName name="S23P1" localSheetId="13">#REF!</definedName>
    <definedName name="S23P1">#REF!</definedName>
    <definedName name="S23P10" localSheetId="2">#REF!</definedName>
    <definedName name="S23P10" localSheetId="8">#REF!</definedName>
    <definedName name="S23P10" localSheetId="12">#REF!</definedName>
    <definedName name="S23P10" localSheetId="13">#REF!</definedName>
    <definedName name="S23P10">#REF!</definedName>
    <definedName name="S23P11" localSheetId="2">#REF!</definedName>
    <definedName name="S23P11" localSheetId="8">#REF!</definedName>
    <definedName name="S23P11" localSheetId="12">#REF!</definedName>
    <definedName name="S23P11" localSheetId="13">#REF!</definedName>
    <definedName name="S23P11">#REF!</definedName>
    <definedName name="S23P12" localSheetId="2">#REF!</definedName>
    <definedName name="S23P12" localSheetId="8">#REF!</definedName>
    <definedName name="S23P12" localSheetId="12">#REF!</definedName>
    <definedName name="S23P12" localSheetId="13">#REF!</definedName>
    <definedName name="S23P12">#REF!</definedName>
    <definedName name="S23P13" localSheetId="2">#REF!</definedName>
    <definedName name="S23P13" localSheetId="8">#REF!</definedName>
    <definedName name="S23P13" localSheetId="12">#REF!</definedName>
    <definedName name="S23P13" localSheetId="13">#REF!</definedName>
    <definedName name="S23P13">#REF!</definedName>
    <definedName name="S23P14" localSheetId="2">#REF!</definedName>
    <definedName name="S23P14" localSheetId="8">#REF!</definedName>
    <definedName name="S23P14" localSheetId="12">#REF!</definedName>
    <definedName name="S23P14" localSheetId="13">#REF!</definedName>
    <definedName name="S23P14">#REF!</definedName>
    <definedName name="S23P15" localSheetId="2">#REF!</definedName>
    <definedName name="S23P15" localSheetId="8">#REF!</definedName>
    <definedName name="S23P15" localSheetId="12">#REF!</definedName>
    <definedName name="S23P15" localSheetId="13">#REF!</definedName>
    <definedName name="S23P15">#REF!</definedName>
    <definedName name="S23P16" localSheetId="2">#REF!</definedName>
    <definedName name="S23P16" localSheetId="8">#REF!</definedName>
    <definedName name="S23P16" localSheetId="12">#REF!</definedName>
    <definedName name="S23P16" localSheetId="13">#REF!</definedName>
    <definedName name="S23P16">#REF!</definedName>
    <definedName name="S23P17" localSheetId="2">#REF!</definedName>
    <definedName name="S23P17" localSheetId="8">#REF!</definedName>
    <definedName name="S23P17" localSheetId="12">#REF!</definedName>
    <definedName name="S23P17" localSheetId="13">#REF!</definedName>
    <definedName name="S23P17">#REF!</definedName>
    <definedName name="S23P18" localSheetId="2">#REF!</definedName>
    <definedName name="S23P18" localSheetId="8">#REF!</definedName>
    <definedName name="S23P18" localSheetId="12">#REF!</definedName>
    <definedName name="S23P18" localSheetId="13">#REF!</definedName>
    <definedName name="S23P18">#REF!</definedName>
    <definedName name="S23P19" localSheetId="2">#REF!</definedName>
    <definedName name="S23P19" localSheetId="8">#REF!</definedName>
    <definedName name="S23P19" localSheetId="12">#REF!</definedName>
    <definedName name="S23P19" localSheetId="13">#REF!</definedName>
    <definedName name="S23P19">#REF!</definedName>
    <definedName name="S23P2" localSheetId="2">#REF!</definedName>
    <definedName name="S23P2" localSheetId="8">#REF!</definedName>
    <definedName name="S23P2" localSheetId="12">#REF!</definedName>
    <definedName name="S23P2" localSheetId="13">#REF!</definedName>
    <definedName name="S23P2">#REF!</definedName>
    <definedName name="S23P20" localSheetId="2">#REF!</definedName>
    <definedName name="S23P20" localSheetId="8">#REF!</definedName>
    <definedName name="S23P20" localSheetId="12">#REF!</definedName>
    <definedName name="S23P20" localSheetId="13">#REF!</definedName>
    <definedName name="S23P20">#REF!</definedName>
    <definedName name="S23P21" localSheetId="2">#REF!</definedName>
    <definedName name="S23P21" localSheetId="8">#REF!</definedName>
    <definedName name="S23P21" localSheetId="12">#REF!</definedName>
    <definedName name="S23P21" localSheetId="13">#REF!</definedName>
    <definedName name="S23P21">#REF!</definedName>
    <definedName name="S23P22" localSheetId="2">#REF!</definedName>
    <definedName name="S23P22" localSheetId="8">#REF!</definedName>
    <definedName name="S23P22" localSheetId="12">#REF!</definedName>
    <definedName name="S23P22" localSheetId="13">#REF!</definedName>
    <definedName name="S23P22">#REF!</definedName>
    <definedName name="S23P23" localSheetId="2">#REF!</definedName>
    <definedName name="S23P23" localSheetId="8">#REF!</definedName>
    <definedName name="S23P23" localSheetId="12">#REF!</definedName>
    <definedName name="S23P23" localSheetId="13">#REF!</definedName>
    <definedName name="S23P23">#REF!</definedName>
    <definedName name="S23P24" localSheetId="2">#REF!</definedName>
    <definedName name="S23P24" localSheetId="8">#REF!</definedName>
    <definedName name="S23P24" localSheetId="12">#REF!</definedName>
    <definedName name="S23P24" localSheetId="13">#REF!</definedName>
    <definedName name="S23P24">#REF!</definedName>
    <definedName name="S23P3" localSheetId="2">#REF!</definedName>
    <definedName name="S23P3" localSheetId="8">#REF!</definedName>
    <definedName name="S23P3" localSheetId="12">#REF!</definedName>
    <definedName name="S23P3" localSheetId="13">#REF!</definedName>
    <definedName name="S23P3">#REF!</definedName>
    <definedName name="S23P4" localSheetId="2">#REF!</definedName>
    <definedName name="S23P4" localSheetId="8">#REF!</definedName>
    <definedName name="S23P4" localSheetId="12">#REF!</definedName>
    <definedName name="S23P4" localSheetId="13">#REF!</definedName>
    <definedName name="S23P4">#REF!</definedName>
    <definedName name="S23P5" localSheetId="2">#REF!</definedName>
    <definedName name="S23P5" localSheetId="8">#REF!</definedName>
    <definedName name="S23P5" localSheetId="12">#REF!</definedName>
    <definedName name="S23P5" localSheetId="13">#REF!</definedName>
    <definedName name="S23P5">#REF!</definedName>
    <definedName name="S23P6" localSheetId="2">#REF!</definedName>
    <definedName name="S23P6" localSheetId="8">#REF!</definedName>
    <definedName name="S23P6" localSheetId="12">#REF!</definedName>
    <definedName name="S23P6" localSheetId="13">#REF!</definedName>
    <definedName name="S23P6">#REF!</definedName>
    <definedName name="S23P7" localSheetId="2">#REF!</definedName>
    <definedName name="S23P7" localSheetId="8">#REF!</definedName>
    <definedName name="S23P7" localSheetId="12">#REF!</definedName>
    <definedName name="S23P7" localSheetId="13">#REF!</definedName>
    <definedName name="S23P7">#REF!</definedName>
    <definedName name="S23P8" localSheetId="2">#REF!</definedName>
    <definedName name="S23P8" localSheetId="8">#REF!</definedName>
    <definedName name="S23P8" localSheetId="12">#REF!</definedName>
    <definedName name="S23P8" localSheetId="13">#REF!</definedName>
    <definedName name="S23P8">#REF!</definedName>
    <definedName name="S23P9" localSheetId="2">#REF!</definedName>
    <definedName name="S23P9" localSheetId="8">#REF!</definedName>
    <definedName name="S23P9" localSheetId="12">#REF!</definedName>
    <definedName name="S23P9" localSheetId="13">#REF!</definedName>
    <definedName name="S23P9">#REF!</definedName>
    <definedName name="S23R1" localSheetId="2">#REF!</definedName>
    <definedName name="S23R1" localSheetId="8">#REF!</definedName>
    <definedName name="S23R1" localSheetId="12">#REF!</definedName>
    <definedName name="S23R1" localSheetId="13">#REF!</definedName>
    <definedName name="S23R1">#REF!</definedName>
    <definedName name="S23R10" localSheetId="2">#REF!</definedName>
    <definedName name="S23R10" localSheetId="8">#REF!</definedName>
    <definedName name="S23R10" localSheetId="12">#REF!</definedName>
    <definedName name="S23R10" localSheetId="13">#REF!</definedName>
    <definedName name="S23R10">#REF!</definedName>
    <definedName name="S23R11" localSheetId="2">#REF!</definedName>
    <definedName name="S23R11" localSheetId="8">#REF!</definedName>
    <definedName name="S23R11" localSheetId="12">#REF!</definedName>
    <definedName name="S23R11" localSheetId="13">#REF!</definedName>
    <definedName name="S23R11">#REF!</definedName>
    <definedName name="S23R12" localSheetId="2">#REF!</definedName>
    <definedName name="S23R12" localSheetId="8">#REF!</definedName>
    <definedName name="S23R12" localSheetId="12">#REF!</definedName>
    <definedName name="S23R12" localSheetId="13">#REF!</definedName>
    <definedName name="S23R12">#REF!</definedName>
    <definedName name="S23R13" localSheetId="2">#REF!</definedName>
    <definedName name="S23R13" localSheetId="8">#REF!</definedName>
    <definedName name="S23R13" localSheetId="12">#REF!</definedName>
    <definedName name="S23R13" localSheetId="13">#REF!</definedName>
    <definedName name="S23R13">#REF!</definedName>
    <definedName name="S23R14" localSheetId="2">#REF!</definedName>
    <definedName name="S23R14" localSheetId="8">#REF!</definedName>
    <definedName name="S23R14" localSheetId="12">#REF!</definedName>
    <definedName name="S23R14" localSheetId="13">#REF!</definedName>
    <definedName name="S23R14">#REF!</definedName>
    <definedName name="S23R15" localSheetId="2">#REF!</definedName>
    <definedName name="S23R15" localSheetId="8">#REF!</definedName>
    <definedName name="S23R15" localSheetId="12">#REF!</definedName>
    <definedName name="S23R15" localSheetId="13">#REF!</definedName>
    <definedName name="S23R15">#REF!</definedName>
    <definedName name="S23R16" localSheetId="2">#REF!</definedName>
    <definedName name="S23R16" localSheetId="8">#REF!</definedName>
    <definedName name="S23R16" localSheetId="12">#REF!</definedName>
    <definedName name="S23R16" localSheetId="13">#REF!</definedName>
    <definedName name="S23R16">#REF!</definedName>
    <definedName name="S23R17" localSheetId="2">#REF!</definedName>
    <definedName name="S23R17" localSheetId="8">#REF!</definedName>
    <definedName name="S23R17" localSheetId="12">#REF!</definedName>
    <definedName name="S23R17" localSheetId="13">#REF!</definedName>
    <definedName name="S23R17">#REF!</definedName>
    <definedName name="S23R18" localSheetId="2">#REF!</definedName>
    <definedName name="S23R18" localSheetId="8">#REF!</definedName>
    <definedName name="S23R18" localSheetId="12">#REF!</definedName>
    <definedName name="S23R18" localSheetId="13">#REF!</definedName>
    <definedName name="S23R18">#REF!</definedName>
    <definedName name="S23R19" localSheetId="2">#REF!</definedName>
    <definedName name="S23R19" localSheetId="8">#REF!</definedName>
    <definedName name="S23R19" localSheetId="12">#REF!</definedName>
    <definedName name="S23R19" localSheetId="13">#REF!</definedName>
    <definedName name="S23R19">#REF!</definedName>
    <definedName name="S23R2" localSheetId="2">#REF!</definedName>
    <definedName name="S23R2" localSheetId="8">#REF!</definedName>
    <definedName name="S23R2" localSheetId="12">#REF!</definedName>
    <definedName name="S23R2" localSheetId="13">#REF!</definedName>
    <definedName name="S23R2">#REF!</definedName>
    <definedName name="S23R20" localSheetId="2">#REF!</definedName>
    <definedName name="S23R20" localSheetId="8">#REF!</definedName>
    <definedName name="S23R20" localSheetId="12">#REF!</definedName>
    <definedName name="S23R20" localSheetId="13">#REF!</definedName>
    <definedName name="S23R20">#REF!</definedName>
    <definedName name="S23R21" localSheetId="2">#REF!</definedName>
    <definedName name="S23R21" localSheetId="8">#REF!</definedName>
    <definedName name="S23R21" localSheetId="12">#REF!</definedName>
    <definedName name="S23R21" localSheetId="13">#REF!</definedName>
    <definedName name="S23R21">#REF!</definedName>
    <definedName name="S23R22" localSheetId="2">#REF!</definedName>
    <definedName name="S23R22" localSheetId="8">#REF!</definedName>
    <definedName name="S23R22" localSheetId="12">#REF!</definedName>
    <definedName name="S23R22" localSheetId="13">#REF!</definedName>
    <definedName name="S23R22">#REF!</definedName>
    <definedName name="S23R23" localSheetId="2">#REF!</definedName>
    <definedName name="S23R23" localSheetId="8">#REF!</definedName>
    <definedName name="S23R23" localSheetId="12">#REF!</definedName>
    <definedName name="S23R23" localSheetId="13">#REF!</definedName>
    <definedName name="S23R23">#REF!</definedName>
    <definedName name="S23R24" localSheetId="2">#REF!</definedName>
    <definedName name="S23R24" localSheetId="8">#REF!</definedName>
    <definedName name="S23R24" localSheetId="12">#REF!</definedName>
    <definedName name="S23R24" localSheetId="13">#REF!</definedName>
    <definedName name="S23R24">#REF!</definedName>
    <definedName name="S23R3" localSheetId="2">#REF!</definedName>
    <definedName name="S23R3" localSheetId="8">#REF!</definedName>
    <definedName name="S23R3" localSheetId="12">#REF!</definedName>
    <definedName name="S23R3" localSheetId="13">#REF!</definedName>
    <definedName name="S23R3">#REF!</definedName>
    <definedName name="S23R4" localSheetId="2">#REF!</definedName>
    <definedName name="S23R4" localSheetId="8">#REF!</definedName>
    <definedName name="S23R4" localSheetId="12">#REF!</definedName>
    <definedName name="S23R4" localSheetId="13">#REF!</definedName>
    <definedName name="S23R4">#REF!</definedName>
    <definedName name="S23R5" localSheetId="2">#REF!</definedName>
    <definedName name="S23R5" localSheetId="8">#REF!</definedName>
    <definedName name="S23R5" localSheetId="12">#REF!</definedName>
    <definedName name="S23R5" localSheetId="13">#REF!</definedName>
    <definedName name="S23R5">#REF!</definedName>
    <definedName name="S23R6" localSheetId="2">#REF!</definedName>
    <definedName name="S23R6" localSheetId="8">#REF!</definedName>
    <definedName name="S23R6" localSheetId="12">#REF!</definedName>
    <definedName name="S23R6" localSheetId="13">#REF!</definedName>
    <definedName name="S23R6">#REF!</definedName>
    <definedName name="S23R7" localSheetId="2">#REF!</definedName>
    <definedName name="S23R7" localSheetId="8">#REF!</definedName>
    <definedName name="S23R7" localSheetId="12">#REF!</definedName>
    <definedName name="S23R7" localSheetId="13">#REF!</definedName>
    <definedName name="S23R7">#REF!</definedName>
    <definedName name="S23R8" localSheetId="2">#REF!</definedName>
    <definedName name="S23R8" localSheetId="8">#REF!</definedName>
    <definedName name="S23R8" localSheetId="12">#REF!</definedName>
    <definedName name="S23R8" localSheetId="13">#REF!</definedName>
    <definedName name="S23R8">#REF!</definedName>
    <definedName name="S23R9" localSheetId="2">#REF!</definedName>
    <definedName name="S23R9" localSheetId="8">#REF!</definedName>
    <definedName name="S23R9" localSheetId="12">#REF!</definedName>
    <definedName name="S23R9" localSheetId="13">#REF!</definedName>
    <definedName name="S23R9">#REF!</definedName>
    <definedName name="S24P1" localSheetId="2">#REF!</definedName>
    <definedName name="S24P1" localSheetId="8">#REF!</definedName>
    <definedName name="S24P1" localSheetId="12">#REF!</definedName>
    <definedName name="S24P1" localSheetId="13">#REF!</definedName>
    <definedName name="S24P1">#REF!</definedName>
    <definedName name="S24P10" localSheetId="2">#REF!</definedName>
    <definedName name="S24P10" localSheetId="8">#REF!</definedName>
    <definedName name="S24P10" localSheetId="12">#REF!</definedName>
    <definedName name="S24P10" localSheetId="13">#REF!</definedName>
    <definedName name="S24P10">#REF!</definedName>
    <definedName name="S24P11" localSheetId="2">#REF!</definedName>
    <definedName name="S24P11" localSheetId="8">#REF!</definedName>
    <definedName name="S24P11" localSheetId="12">#REF!</definedName>
    <definedName name="S24P11" localSheetId="13">#REF!</definedName>
    <definedName name="S24P11">#REF!</definedName>
    <definedName name="S24P12" localSheetId="2">#REF!</definedName>
    <definedName name="S24P12" localSheetId="8">#REF!</definedName>
    <definedName name="S24P12" localSheetId="12">#REF!</definedName>
    <definedName name="S24P12" localSheetId="13">#REF!</definedName>
    <definedName name="S24P12">#REF!</definedName>
    <definedName name="S24P13" localSheetId="2">#REF!</definedName>
    <definedName name="S24P13" localSheetId="8">#REF!</definedName>
    <definedName name="S24P13" localSheetId="12">#REF!</definedName>
    <definedName name="S24P13" localSheetId="13">#REF!</definedName>
    <definedName name="S24P13">#REF!</definedName>
    <definedName name="S24P14" localSheetId="2">#REF!</definedName>
    <definedName name="S24P14" localSheetId="8">#REF!</definedName>
    <definedName name="S24P14" localSheetId="12">#REF!</definedName>
    <definedName name="S24P14" localSheetId="13">#REF!</definedName>
    <definedName name="S24P14">#REF!</definedName>
    <definedName name="S24P15" localSheetId="2">#REF!</definedName>
    <definedName name="S24P15" localSheetId="8">#REF!</definedName>
    <definedName name="S24P15" localSheetId="12">#REF!</definedName>
    <definedName name="S24P15" localSheetId="13">#REF!</definedName>
    <definedName name="S24P15">#REF!</definedName>
    <definedName name="S24P16" localSheetId="2">#REF!</definedName>
    <definedName name="S24P16" localSheetId="8">#REF!</definedName>
    <definedName name="S24P16" localSheetId="12">#REF!</definedName>
    <definedName name="S24P16" localSheetId="13">#REF!</definedName>
    <definedName name="S24P16">#REF!</definedName>
    <definedName name="S24P17" localSheetId="2">#REF!</definedName>
    <definedName name="S24P17" localSheetId="8">#REF!</definedName>
    <definedName name="S24P17" localSheetId="12">#REF!</definedName>
    <definedName name="S24P17" localSheetId="13">#REF!</definedName>
    <definedName name="S24P17">#REF!</definedName>
    <definedName name="S24P18" localSheetId="2">#REF!</definedName>
    <definedName name="S24P18" localSheetId="8">#REF!</definedName>
    <definedName name="S24P18" localSheetId="12">#REF!</definedName>
    <definedName name="S24P18" localSheetId="13">#REF!</definedName>
    <definedName name="S24P18">#REF!</definedName>
    <definedName name="S24P19" localSheetId="2">#REF!</definedName>
    <definedName name="S24P19" localSheetId="8">#REF!</definedName>
    <definedName name="S24P19" localSheetId="12">#REF!</definedName>
    <definedName name="S24P19" localSheetId="13">#REF!</definedName>
    <definedName name="S24P19">#REF!</definedName>
    <definedName name="S24P2" localSheetId="2">#REF!</definedName>
    <definedName name="S24P2" localSheetId="8">#REF!</definedName>
    <definedName name="S24P2" localSheetId="12">#REF!</definedName>
    <definedName name="S24P2" localSheetId="13">#REF!</definedName>
    <definedName name="S24P2">#REF!</definedName>
    <definedName name="S24P20" localSheetId="2">#REF!</definedName>
    <definedName name="S24P20" localSheetId="8">#REF!</definedName>
    <definedName name="S24P20" localSheetId="12">#REF!</definedName>
    <definedName name="S24P20" localSheetId="13">#REF!</definedName>
    <definedName name="S24P20">#REF!</definedName>
    <definedName name="S24P21" localSheetId="2">#REF!</definedName>
    <definedName name="S24P21" localSheetId="8">#REF!</definedName>
    <definedName name="S24P21" localSheetId="12">#REF!</definedName>
    <definedName name="S24P21" localSheetId="13">#REF!</definedName>
    <definedName name="S24P21">#REF!</definedName>
    <definedName name="S24P22" localSheetId="2">#REF!</definedName>
    <definedName name="S24P22" localSheetId="8">#REF!</definedName>
    <definedName name="S24P22" localSheetId="12">#REF!</definedName>
    <definedName name="S24P22" localSheetId="13">#REF!</definedName>
    <definedName name="S24P22">#REF!</definedName>
    <definedName name="S24P23" localSheetId="2">#REF!</definedName>
    <definedName name="S24P23" localSheetId="8">#REF!</definedName>
    <definedName name="S24P23" localSheetId="12">#REF!</definedName>
    <definedName name="S24P23" localSheetId="13">#REF!</definedName>
    <definedName name="S24P23">#REF!</definedName>
    <definedName name="S24P24" localSheetId="2">#REF!</definedName>
    <definedName name="S24P24" localSheetId="8">#REF!</definedName>
    <definedName name="S24P24" localSheetId="12">#REF!</definedName>
    <definedName name="S24P24" localSheetId="13">#REF!</definedName>
    <definedName name="S24P24">#REF!</definedName>
    <definedName name="S24P3" localSheetId="2">#REF!</definedName>
    <definedName name="S24P3" localSheetId="8">#REF!</definedName>
    <definedName name="S24P3" localSheetId="12">#REF!</definedName>
    <definedName name="S24P3" localSheetId="13">#REF!</definedName>
    <definedName name="S24P3">#REF!</definedName>
    <definedName name="S24P4" localSheetId="2">#REF!</definedName>
    <definedName name="S24P4" localSheetId="8">#REF!</definedName>
    <definedName name="S24P4" localSheetId="12">#REF!</definedName>
    <definedName name="S24P4" localSheetId="13">#REF!</definedName>
    <definedName name="S24P4">#REF!</definedName>
    <definedName name="S24P5" localSheetId="2">#REF!</definedName>
    <definedName name="S24P5" localSheetId="8">#REF!</definedName>
    <definedName name="S24P5" localSheetId="12">#REF!</definedName>
    <definedName name="S24P5" localSheetId="13">#REF!</definedName>
    <definedName name="S24P5">#REF!</definedName>
    <definedName name="S24P6" localSheetId="2">#REF!</definedName>
    <definedName name="S24P6" localSheetId="8">#REF!</definedName>
    <definedName name="S24P6" localSheetId="12">#REF!</definedName>
    <definedName name="S24P6" localSheetId="13">#REF!</definedName>
    <definedName name="S24P6">#REF!</definedName>
    <definedName name="S24P7" localSheetId="2">#REF!</definedName>
    <definedName name="S24P7" localSheetId="8">#REF!</definedName>
    <definedName name="S24P7" localSheetId="12">#REF!</definedName>
    <definedName name="S24P7" localSheetId="13">#REF!</definedName>
    <definedName name="S24P7">#REF!</definedName>
    <definedName name="S24P8" localSheetId="2">#REF!</definedName>
    <definedName name="S24P8" localSheetId="8">#REF!</definedName>
    <definedName name="S24P8" localSheetId="12">#REF!</definedName>
    <definedName name="S24P8" localSheetId="13">#REF!</definedName>
    <definedName name="S24P8">#REF!</definedName>
    <definedName name="S24P9" localSheetId="2">#REF!</definedName>
    <definedName name="S24P9" localSheetId="8">#REF!</definedName>
    <definedName name="S24P9" localSheetId="12">#REF!</definedName>
    <definedName name="S24P9" localSheetId="13">#REF!</definedName>
    <definedName name="S24P9">#REF!</definedName>
    <definedName name="S24R1" localSheetId="2">#REF!</definedName>
    <definedName name="S24R1" localSheetId="8">#REF!</definedName>
    <definedName name="S24R1" localSheetId="12">#REF!</definedName>
    <definedName name="S24R1" localSheetId="13">#REF!</definedName>
    <definedName name="S24R1">#REF!</definedName>
    <definedName name="S24R10" localSheetId="2">#REF!</definedName>
    <definedName name="S24R10" localSheetId="8">#REF!</definedName>
    <definedName name="S24R10" localSheetId="12">#REF!</definedName>
    <definedName name="S24R10" localSheetId="13">#REF!</definedName>
    <definedName name="S24R10">#REF!</definedName>
    <definedName name="S24R11" localSheetId="2">#REF!</definedName>
    <definedName name="S24R11" localSheetId="8">#REF!</definedName>
    <definedName name="S24R11" localSheetId="12">#REF!</definedName>
    <definedName name="S24R11" localSheetId="13">#REF!</definedName>
    <definedName name="S24R11">#REF!</definedName>
    <definedName name="S24R12" localSheetId="2">#REF!</definedName>
    <definedName name="S24R12" localSheetId="8">#REF!</definedName>
    <definedName name="S24R12" localSheetId="12">#REF!</definedName>
    <definedName name="S24R12" localSheetId="13">#REF!</definedName>
    <definedName name="S24R12">#REF!</definedName>
    <definedName name="S24R13" localSheetId="2">#REF!</definedName>
    <definedName name="S24R13" localSheetId="8">#REF!</definedName>
    <definedName name="S24R13" localSheetId="12">#REF!</definedName>
    <definedName name="S24R13" localSheetId="13">#REF!</definedName>
    <definedName name="S24R13">#REF!</definedName>
    <definedName name="S24R14" localSheetId="2">#REF!</definedName>
    <definedName name="S24R14" localSheetId="8">#REF!</definedName>
    <definedName name="S24R14" localSheetId="12">#REF!</definedName>
    <definedName name="S24R14" localSheetId="13">#REF!</definedName>
    <definedName name="S24R14">#REF!</definedName>
    <definedName name="S24R15" localSheetId="2">#REF!</definedName>
    <definedName name="S24R15" localSheetId="8">#REF!</definedName>
    <definedName name="S24R15" localSheetId="12">#REF!</definedName>
    <definedName name="S24R15" localSheetId="13">#REF!</definedName>
    <definedName name="S24R15">#REF!</definedName>
    <definedName name="S24R16" localSheetId="2">#REF!</definedName>
    <definedName name="S24R16" localSheetId="8">#REF!</definedName>
    <definedName name="S24R16" localSheetId="12">#REF!</definedName>
    <definedName name="S24R16" localSheetId="13">#REF!</definedName>
    <definedName name="S24R16">#REF!</definedName>
    <definedName name="S24R17" localSheetId="2">#REF!</definedName>
    <definedName name="S24R17" localSheetId="8">#REF!</definedName>
    <definedName name="S24R17" localSheetId="12">#REF!</definedName>
    <definedName name="S24R17" localSheetId="13">#REF!</definedName>
    <definedName name="S24R17">#REF!</definedName>
    <definedName name="S24R18" localSheetId="2">#REF!</definedName>
    <definedName name="S24R18" localSheetId="8">#REF!</definedName>
    <definedName name="S24R18" localSheetId="12">#REF!</definedName>
    <definedName name="S24R18" localSheetId="13">#REF!</definedName>
    <definedName name="S24R18">#REF!</definedName>
    <definedName name="S24R19" localSheetId="2">#REF!</definedName>
    <definedName name="S24R19" localSheetId="8">#REF!</definedName>
    <definedName name="S24R19" localSheetId="12">#REF!</definedName>
    <definedName name="S24R19" localSheetId="13">#REF!</definedName>
    <definedName name="S24R19">#REF!</definedName>
    <definedName name="S24R2" localSheetId="2">#REF!</definedName>
    <definedName name="S24R2" localSheetId="8">#REF!</definedName>
    <definedName name="S24R2" localSheetId="12">#REF!</definedName>
    <definedName name="S24R2" localSheetId="13">#REF!</definedName>
    <definedName name="S24R2">#REF!</definedName>
    <definedName name="S24R20" localSheetId="2">#REF!</definedName>
    <definedName name="S24R20" localSheetId="8">#REF!</definedName>
    <definedName name="S24R20" localSheetId="12">#REF!</definedName>
    <definedName name="S24R20" localSheetId="13">#REF!</definedName>
    <definedName name="S24R20">#REF!</definedName>
    <definedName name="S24R21" localSheetId="2">#REF!</definedName>
    <definedName name="S24R21" localSheetId="8">#REF!</definedName>
    <definedName name="S24R21" localSheetId="12">#REF!</definedName>
    <definedName name="S24R21" localSheetId="13">#REF!</definedName>
    <definedName name="S24R21">#REF!</definedName>
    <definedName name="S24R22" localSheetId="2">#REF!</definedName>
    <definedName name="S24R22" localSheetId="8">#REF!</definedName>
    <definedName name="S24R22" localSheetId="12">#REF!</definedName>
    <definedName name="S24R22" localSheetId="13">#REF!</definedName>
    <definedName name="S24R22">#REF!</definedName>
    <definedName name="S24R23" localSheetId="2">#REF!</definedName>
    <definedName name="S24R23" localSheetId="8">#REF!</definedName>
    <definedName name="S24R23" localSheetId="12">#REF!</definedName>
    <definedName name="S24R23" localSheetId="13">#REF!</definedName>
    <definedName name="S24R23">#REF!</definedName>
    <definedName name="S24R24" localSheetId="2">#REF!</definedName>
    <definedName name="S24R24" localSheetId="8">#REF!</definedName>
    <definedName name="S24R24" localSheetId="12">#REF!</definedName>
    <definedName name="S24R24" localSheetId="13">#REF!</definedName>
    <definedName name="S24R24">#REF!</definedName>
    <definedName name="S24R3" localSheetId="2">#REF!</definedName>
    <definedName name="S24R3" localSheetId="8">#REF!</definedName>
    <definedName name="S24R3" localSheetId="12">#REF!</definedName>
    <definedName name="S24R3" localSheetId="13">#REF!</definedName>
    <definedName name="S24R3">#REF!</definedName>
    <definedName name="S24R4" localSheetId="2">#REF!</definedName>
    <definedName name="S24R4" localSheetId="8">#REF!</definedName>
    <definedName name="S24R4" localSheetId="12">#REF!</definedName>
    <definedName name="S24R4" localSheetId="13">#REF!</definedName>
    <definedName name="S24R4">#REF!</definedName>
    <definedName name="S24R5" localSheetId="2">#REF!</definedName>
    <definedName name="S24R5" localSheetId="8">#REF!</definedName>
    <definedName name="S24R5" localSheetId="12">#REF!</definedName>
    <definedName name="S24R5" localSheetId="13">#REF!</definedName>
    <definedName name="S24R5">#REF!</definedName>
    <definedName name="S24R6" localSheetId="2">#REF!</definedName>
    <definedName name="S24R6" localSheetId="8">#REF!</definedName>
    <definedName name="S24R6" localSheetId="12">#REF!</definedName>
    <definedName name="S24R6" localSheetId="13">#REF!</definedName>
    <definedName name="S24R6">#REF!</definedName>
    <definedName name="S24R7" localSheetId="2">#REF!</definedName>
    <definedName name="S24R7" localSheetId="8">#REF!</definedName>
    <definedName name="S24R7" localSheetId="12">#REF!</definedName>
    <definedName name="S24R7" localSheetId="13">#REF!</definedName>
    <definedName name="S24R7">#REF!</definedName>
    <definedName name="S24R8" localSheetId="2">#REF!</definedName>
    <definedName name="S24R8" localSheetId="8">#REF!</definedName>
    <definedName name="S24R8" localSheetId="12">#REF!</definedName>
    <definedName name="S24R8" localSheetId="13">#REF!</definedName>
    <definedName name="S24R8">#REF!</definedName>
    <definedName name="S24R9" localSheetId="2">#REF!</definedName>
    <definedName name="S24R9" localSheetId="8">#REF!</definedName>
    <definedName name="S24R9" localSheetId="12">#REF!</definedName>
    <definedName name="S24R9" localSheetId="13">#REF!</definedName>
    <definedName name="S24R9">#REF!</definedName>
    <definedName name="S25P1" localSheetId="2">#REF!</definedName>
    <definedName name="S25P1" localSheetId="8">#REF!</definedName>
    <definedName name="S25P1" localSheetId="12">#REF!</definedName>
    <definedName name="S25P1" localSheetId="13">#REF!</definedName>
    <definedName name="S25P1">#REF!</definedName>
    <definedName name="S25P10" localSheetId="2">#REF!</definedName>
    <definedName name="S25P10" localSheetId="8">#REF!</definedName>
    <definedName name="S25P10" localSheetId="12">#REF!</definedName>
    <definedName name="S25P10" localSheetId="13">#REF!</definedName>
    <definedName name="S25P10">#REF!</definedName>
    <definedName name="S25P11" localSheetId="2">#REF!</definedName>
    <definedName name="S25P11" localSheetId="8">#REF!</definedName>
    <definedName name="S25P11" localSheetId="12">#REF!</definedName>
    <definedName name="S25P11" localSheetId="13">#REF!</definedName>
    <definedName name="S25P11">#REF!</definedName>
    <definedName name="S25P12" localSheetId="2">#REF!</definedName>
    <definedName name="S25P12" localSheetId="8">#REF!</definedName>
    <definedName name="S25P12" localSheetId="12">#REF!</definedName>
    <definedName name="S25P12" localSheetId="13">#REF!</definedName>
    <definedName name="S25P12">#REF!</definedName>
    <definedName name="S25P13" localSheetId="2">#REF!</definedName>
    <definedName name="S25P13" localSheetId="8">#REF!</definedName>
    <definedName name="S25P13" localSheetId="12">#REF!</definedName>
    <definedName name="S25P13" localSheetId="13">#REF!</definedName>
    <definedName name="S25P13">#REF!</definedName>
    <definedName name="S25P14" localSheetId="2">#REF!</definedName>
    <definedName name="S25P14" localSheetId="8">#REF!</definedName>
    <definedName name="S25P14" localSheetId="12">#REF!</definedName>
    <definedName name="S25P14" localSheetId="13">#REF!</definedName>
    <definedName name="S25P14">#REF!</definedName>
    <definedName name="S25P15" localSheetId="2">#REF!</definedName>
    <definedName name="S25P15" localSheetId="8">#REF!</definedName>
    <definedName name="S25P15" localSheetId="12">#REF!</definedName>
    <definedName name="S25P15" localSheetId="13">#REF!</definedName>
    <definedName name="S25P15">#REF!</definedName>
    <definedName name="S25P16" localSheetId="2">#REF!</definedName>
    <definedName name="S25P16" localSheetId="8">#REF!</definedName>
    <definedName name="S25P16" localSheetId="12">#REF!</definedName>
    <definedName name="S25P16" localSheetId="13">#REF!</definedName>
    <definedName name="S25P16">#REF!</definedName>
    <definedName name="S25P17" localSheetId="2">#REF!</definedName>
    <definedName name="S25P17" localSheetId="8">#REF!</definedName>
    <definedName name="S25P17" localSheetId="12">#REF!</definedName>
    <definedName name="S25P17" localSheetId="13">#REF!</definedName>
    <definedName name="S25P17">#REF!</definedName>
    <definedName name="S25P18" localSheetId="2">#REF!</definedName>
    <definedName name="S25P18" localSheetId="8">#REF!</definedName>
    <definedName name="S25P18" localSheetId="12">#REF!</definedName>
    <definedName name="S25P18" localSheetId="13">#REF!</definedName>
    <definedName name="S25P18">#REF!</definedName>
    <definedName name="S25P19" localSheetId="2">#REF!</definedName>
    <definedName name="S25P19" localSheetId="8">#REF!</definedName>
    <definedName name="S25P19" localSheetId="12">#REF!</definedName>
    <definedName name="S25P19" localSheetId="13">#REF!</definedName>
    <definedName name="S25P19">#REF!</definedName>
    <definedName name="S25P2" localSheetId="2">#REF!</definedName>
    <definedName name="S25P2" localSheetId="8">#REF!</definedName>
    <definedName name="S25P2" localSheetId="12">#REF!</definedName>
    <definedName name="S25P2" localSheetId="13">#REF!</definedName>
    <definedName name="S25P2">#REF!</definedName>
    <definedName name="S25P20" localSheetId="2">#REF!</definedName>
    <definedName name="S25P20" localSheetId="8">#REF!</definedName>
    <definedName name="S25P20" localSheetId="12">#REF!</definedName>
    <definedName name="S25P20" localSheetId="13">#REF!</definedName>
    <definedName name="S25P20">#REF!</definedName>
    <definedName name="S25P21" localSheetId="2">#REF!</definedName>
    <definedName name="S25P21" localSheetId="8">#REF!</definedName>
    <definedName name="S25P21" localSheetId="12">#REF!</definedName>
    <definedName name="S25P21" localSheetId="13">#REF!</definedName>
    <definedName name="S25P21">#REF!</definedName>
    <definedName name="S25P22" localSheetId="2">#REF!</definedName>
    <definedName name="S25P22" localSheetId="8">#REF!</definedName>
    <definedName name="S25P22" localSheetId="12">#REF!</definedName>
    <definedName name="S25P22" localSheetId="13">#REF!</definedName>
    <definedName name="S25P22">#REF!</definedName>
    <definedName name="S25P23" localSheetId="2">#REF!</definedName>
    <definedName name="S25P23" localSheetId="8">#REF!</definedName>
    <definedName name="S25P23" localSheetId="12">#REF!</definedName>
    <definedName name="S25P23" localSheetId="13">#REF!</definedName>
    <definedName name="S25P23">#REF!</definedName>
    <definedName name="S25P24" localSheetId="2">#REF!</definedName>
    <definedName name="S25P24" localSheetId="8">#REF!</definedName>
    <definedName name="S25P24" localSheetId="12">#REF!</definedName>
    <definedName name="S25P24" localSheetId="13">#REF!</definedName>
    <definedName name="S25P24">#REF!</definedName>
    <definedName name="S25P3" localSheetId="2">#REF!</definedName>
    <definedName name="S25P3" localSheetId="8">#REF!</definedName>
    <definedName name="S25P3" localSheetId="12">#REF!</definedName>
    <definedName name="S25P3" localSheetId="13">#REF!</definedName>
    <definedName name="S25P3">#REF!</definedName>
    <definedName name="S25P4" localSheetId="2">#REF!</definedName>
    <definedName name="S25P4" localSheetId="8">#REF!</definedName>
    <definedName name="S25P4" localSheetId="12">#REF!</definedName>
    <definedName name="S25P4" localSheetId="13">#REF!</definedName>
    <definedName name="S25P4">#REF!</definedName>
    <definedName name="S25P5" localSheetId="2">#REF!</definedName>
    <definedName name="S25P5" localSheetId="8">#REF!</definedName>
    <definedName name="S25P5" localSheetId="12">#REF!</definedName>
    <definedName name="S25P5" localSheetId="13">#REF!</definedName>
    <definedName name="S25P5">#REF!</definedName>
    <definedName name="S25P6" localSheetId="2">#REF!</definedName>
    <definedName name="S25P6" localSheetId="8">#REF!</definedName>
    <definedName name="S25P6" localSheetId="12">#REF!</definedName>
    <definedName name="S25P6" localSheetId="13">#REF!</definedName>
    <definedName name="S25P6">#REF!</definedName>
    <definedName name="S25P7" localSheetId="2">#REF!</definedName>
    <definedName name="S25P7" localSheetId="8">#REF!</definedName>
    <definedName name="S25P7" localSheetId="12">#REF!</definedName>
    <definedName name="S25P7" localSheetId="13">#REF!</definedName>
    <definedName name="S25P7">#REF!</definedName>
    <definedName name="S25P8" localSheetId="2">#REF!</definedName>
    <definedName name="S25P8" localSheetId="8">#REF!</definedName>
    <definedName name="S25P8" localSheetId="12">#REF!</definedName>
    <definedName name="S25P8" localSheetId="13">#REF!</definedName>
    <definedName name="S25P8">#REF!</definedName>
    <definedName name="S25P9" localSheetId="2">#REF!</definedName>
    <definedName name="S25P9" localSheetId="8">#REF!</definedName>
    <definedName name="S25P9" localSheetId="12">#REF!</definedName>
    <definedName name="S25P9" localSheetId="13">#REF!</definedName>
    <definedName name="S25P9">#REF!</definedName>
    <definedName name="S25R1" localSheetId="2">#REF!</definedName>
    <definedName name="S25R1" localSheetId="8">#REF!</definedName>
    <definedName name="S25R1" localSheetId="12">#REF!</definedName>
    <definedName name="S25R1" localSheetId="13">#REF!</definedName>
    <definedName name="S25R1">#REF!</definedName>
    <definedName name="S25R10" localSheetId="2">#REF!</definedName>
    <definedName name="S25R10" localSheetId="8">#REF!</definedName>
    <definedName name="S25R10" localSheetId="12">#REF!</definedName>
    <definedName name="S25R10" localSheetId="13">#REF!</definedName>
    <definedName name="S25R10">#REF!</definedName>
    <definedName name="S25R11" localSheetId="2">#REF!</definedName>
    <definedName name="S25R11" localSheetId="8">#REF!</definedName>
    <definedName name="S25R11" localSheetId="12">#REF!</definedName>
    <definedName name="S25R11" localSheetId="13">#REF!</definedName>
    <definedName name="S25R11">#REF!</definedName>
    <definedName name="S25R12" localSheetId="2">#REF!</definedName>
    <definedName name="S25R12" localSheetId="8">#REF!</definedName>
    <definedName name="S25R12" localSheetId="12">#REF!</definedName>
    <definedName name="S25R12" localSheetId="13">#REF!</definedName>
    <definedName name="S25R12">#REF!</definedName>
    <definedName name="S25R13" localSheetId="2">#REF!</definedName>
    <definedName name="S25R13" localSheetId="8">#REF!</definedName>
    <definedName name="S25R13" localSheetId="12">#REF!</definedName>
    <definedName name="S25R13" localSheetId="13">#REF!</definedName>
    <definedName name="S25R13">#REF!</definedName>
    <definedName name="S25R14" localSheetId="2">#REF!</definedName>
    <definedName name="S25R14" localSheetId="8">#REF!</definedName>
    <definedName name="S25R14" localSheetId="12">#REF!</definedName>
    <definedName name="S25R14" localSheetId="13">#REF!</definedName>
    <definedName name="S25R14">#REF!</definedName>
    <definedName name="S25R15" localSheetId="2">#REF!</definedName>
    <definedName name="S25R15" localSheetId="8">#REF!</definedName>
    <definedName name="S25R15" localSheetId="12">#REF!</definedName>
    <definedName name="S25R15" localSheetId="13">#REF!</definedName>
    <definedName name="S25R15">#REF!</definedName>
    <definedName name="S25R16" localSheetId="2">#REF!</definedName>
    <definedName name="S25R16" localSheetId="8">#REF!</definedName>
    <definedName name="S25R16" localSheetId="12">#REF!</definedName>
    <definedName name="S25R16" localSheetId="13">#REF!</definedName>
    <definedName name="S25R16">#REF!</definedName>
    <definedName name="S25R17" localSheetId="2">#REF!</definedName>
    <definedName name="S25R17" localSheetId="8">#REF!</definedName>
    <definedName name="S25R17" localSheetId="12">#REF!</definedName>
    <definedName name="S25R17" localSheetId="13">#REF!</definedName>
    <definedName name="S25R17">#REF!</definedName>
    <definedName name="S25R18" localSheetId="2">#REF!</definedName>
    <definedName name="S25R18" localSheetId="8">#REF!</definedName>
    <definedName name="S25R18" localSheetId="12">#REF!</definedName>
    <definedName name="S25R18" localSheetId="13">#REF!</definedName>
    <definedName name="S25R18">#REF!</definedName>
    <definedName name="S25R19" localSheetId="2">#REF!</definedName>
    <definedName name="S25R19" localSheetId="8">#REF!</definedName>
    <definedName name="S25R19" localSheetId="12">#REF!</definedName>
    <definedName name="S25R19" localSheetId="13">#REF!</definedName>
    <definedName name="S25R19">#REF!</definedName>
    <definedName name="S25R2" localSheetId="2">#REF!</definedName>
    <definedName name="S25R2" localSheetId="8">#REF!</definedName>
    <definedName name="S25R2" localSheetId="12">#REF!</definedName>
    <definedName name="S25R2" localSheetId="13">#REF!</definedName>
    <definedName name="S25R2">#REF!</definedName>
    <definedName name="S25R20" localSheetId="2">#REF!</definedName>
    <definedName name="S25R20" localSheetId="8">#REF!</definedName>
    <definedName name="S25R20" localSheetId="12">#REF!</definedName>
    <definedName name="S25R20" localSheetId="13">#REF!</definedName>
    <definedName name="S25R20">#REF!</definedName>
    <definedName name="S25R21" localSheetId="2">#REF!</definedName>
    <definedName name="S25R21" localSheetId="8">#REF!</definedName>
    <definedName name="S25R21" localSheetId="12">#REF!</definedName>
    <definedName name="S25R21" localSheetId="13">#REF!</definedName>
    <definedName name="S25R21">#REF!</definedName>
    <definedName name="S25R22" localSheetId="2">#REF!</definedName>
    <definedName name="S25R22" localSheetId="8">#REF!</definedName>
    <definedName name="S25R22" localSheetId="12">#REF!</definedName>
    <definedName name="S25R22" localSheetId="13">#REF!</definedName>
    <definedName name="S25R22">#REF!</definedName>
    <definedName name="S25R23" localSheetId="2">#REF!</definedName>
    <definedName name="S25R23" localSheetId="8">#REF!</definedName>
    <definedName name="S25R23" localSheetId="12">#REF!</definedName>
    <definedName name="S25R23" localSheetId="13">#REF!</definedName>
    <definedName name="S25R23">#REF!</definedName>
    <definedName name="S25R24" localSheetId="2">#REF!</definedName>
    <definedName name="S25R24" localSheetId="8">#REF!</definedName>
    <definedName name="S25R24" localSheetId="12">#REF!</definedName>
    <definedName name="S25R24" localSheetId="13">#REF!</definedName>
    <definedName name="S25R24">#REF!</definedName>
    <definedName name="S25R3" localSheetId="2">#REF!</definedName>
    <definedName name="S25R3" localSheetId="8">#REF!</definedName>
    <definedName name="S25R3" localSheetId="12">#REF!</definedName>
    <definedName name="S25R3" localSheetId="13">#REF!</definedName>
    <definedName name="S25R3">#REF!</definedName>
    <definedName name="S25R4" localSheetId="2">#REF!</definedName>
    <definedName name="S25R4" localSheetId="8">#REF!</definedName>
    <definedName name="S25R4" localSheetId="12">#REF!</definedName>
    <definedName name="S25R4" localSheetId="13">#REF!</definedName>
    <definedName name="S25R4">#REF!</definedName>
    <definedName name="S25R5" localSheetId="2">#REF!</definedName>
    <definedName name="S25R5" localSheetId="8">#REF!</definedName>
    <definedName name="S25R5" localSheetId="12">#REF!</definedName>
    <definedName name="S25R5" localSheetId="13">#REF!</definedName>
    <definedName name="S25R5">#REF!</definedName>
    <definedName name="S25R6" localSheetId="2">#REF!</definedName>
    <definedName name="S25R6" localSheetId="8">#REF!</definedName>
    <definedName name="S25R6" localSheetId="12">#REF!</definedName>
    <definedName name="S25R6" localSheetId="13">#REF!</definedName>
    <definedName name="S25R6">#REF!</definedName>
    <definedName name="S25R7" localSheetId="2">#REF!</definedName>
    <definedName name="S25R7" localSheetId="8">#REF!</definedName>
    <definedName name="S25R7" localSheetId="12">#REF!</definedName>
    <definedName name="S25R7" localSheetId="13">#REF!</definedName>
    <definedName name="S25R7">#REF!</definedName>
    <definedName name="S25R8" localSheetId="2">#REF!</definedName>
    <definedName name="S25R8" localSheetId="8">#REF!</definedName>
    <definedName name="S25R8" localSheetId="12">#REF!</definedName>
    <definedName name="S25R8" localSheetId="13">#REF!</definedName>
    <definedName name="S25R8">#REF!</definedName>
    <definedName name="S25R9" localSheetId="2">#REF!</definedName>
    <definedName name="S25R9" localSheetId="8">#REF!</definedName>
    <definedName name="S25R9" localSheetId="12">#REF!</definedName>
    <definedName name="S25R9" localSheetId="13">#REF!</definedName>
    <definedName name="S25R9">#REF!</definedName>
    <definedName name="S26P1" localSheetId="2">#REF!</definedName>
    <definedName name="S26P1" localSheetId="8">#REF!</definedName>
    <definedName name="S26P1" localSheetId="12">#REF!</definedName>
    <definedName name="S26P1" localSheetId="13">#REF!</definedName>
    <definedName name="S26P1">#REF!</definedName>
    <definedName name="S26P10" localSheetId="2">#REF!</definedName>
    <definedName name="S26P10" localSheetId="8">#REF!</definedName>
    <definedName name="S26P10" localSheetId="12">#REF!</definedName>
    <definedName name="S26P10" localSheetId="13">#REF!</definedName>
    <definedName name="S26P10">#REF!</definedName>
    <definedName name="S26P11" localSheetId="2">#REF!</definedName>
    <definedName name="S26P11" localSheetId="8">#REF!</definedName>
    <definedName name="S26P11" localSheetId="12">#REF!</definedName>
    <definedName name="S26P11" localSheetId="13">#REF!</definedName>
    <definedName name="S26P11">#REF!</definedName>
    <definedName name="S26P12" localSheetId="2">#REF!</definedName>
    <definedName name="S26P12" localSheetId="8">#REF!</definedName>
    <definedName name="S26P12" localSheetId="12">#REF!</definedName>
    <definedName name="S26P12" localSheetId="13">#REF!</definedName>
    <definedName name="S26P12">#REF!</definedName>
    <definedName name="S26P13" localSheetId="2">#REF!</definedName>
    <definedName name="S26P13" localSheetId="8">#REF!</definedName>
    <definedName name="S26P13" localSheetId="12">#REF!</definedName>
    <definedName name="S26P13" localSheetId="13">#REF!</definedName>
    <definedName name="S26P13">#REF!</definedName>
    <definedName name="S26P14" localSheetId="2">#REF!</definedName>
    <definedName name="S26P14" localSheetId="8">#REF!</definedName>
    <definedName name="S26P14" localSheetId="12">#REF!</definedName>
    <definedName name="S26P14" localSheetId="13">#REF!</definedName>
    <definedName name="S26P14">#REF!</definedName>
    <definedName name="S26P15" localSheetId="2">#REF!</definedName>
    <definedName name="S26P15" localSheetId="8">#REF!</definedName>
    <definedName name="S26P15" localSheetId="12">#REF!</definedName>
    <definedName name="S26P15" localSheetId="13">#REF!</definedName>
    <definedName name="S26P15">#REF!</definedName>
    <definedName name="S26P16" localSheetId="2">#REF!</definedName>
    <definedName name="S26P16" localSheetId="8">#REF!</definedName>
    <definedName name="S26P16" localSheetId="12">#REF!</definedName>
    <definedName name="S26P16" localSheetId="13">#REF!</definedName>
    <definedName name="S26P16">#REF!</definedName>
    <definedName name="S26P17" localSheetId="2">#REF!</definedName>
    <definedName name="S26P17" localSheetId="8">#REF!</definedName>
    <definedName name="S26P17" localSheetId="12">#REF!</definedName>
    <definedName name="S26P17" localSheetId="13">#REF!</definedName>
    <definedName name="S26P17">#REF!</definedName>
    <definedName name="S26P18" localSheetId="2">#REF!</definedName>
    <definedName name="S26P18" localSheetId="8">#REF!</definedName>
    <definedName name="S26P18" localSheetId="12">#REF!</definedName>
    <definedName name="S26P18" localSheetId="13">#REF!</definedName>
    <definedName name="S26P18">#REF!</definedName>
    <definedName name="S26P19" localSheetId="2">#REF!</definedName>
    <definedName name="S26P19" localSheetId="8">#REF!</definedName>
    <definedName name="S26P19" localSheetId="12">#REF!</definedName>
    <definedName name="S26P19" localSheetId="13">#REF!</definedName>
    <definedName name="S26P19">#REF!</definedName>
    <definedName name="S26P2" localSheetId="2">#REF!</definedName>
    <definedName name="S26P2" localSheetId="8">#REF!</definedName>
    <definedName name="S26P2" localSheetId="12">#REF!</definedName>
    <definedName name="S26P2" localSheetId="13">#REF!</definedName>
    <definedName name="S26P2">#REF!</definedName>
    <definedName name="S26P20" localSheetId="2">#REF!</definedName>
    <definedName name="S26P20" localSheetId="8">#REF!</definedName>
    <definedName name="S26P20" localSheetId="12">#REF!</definedName>
    <definedName name="S26P20" localSheetId="13">#REF!</definedName>
    <definedName name="S26P20">#REF!</definedName>
    <definedName name="S26P21" localSheetId="2">#REF!</definedName>
    <definedName name="S26P21" localSheetId="8">#REF!</definedName>
    <definedName name="S26P21" localSheetId="12">#REF!</definedName>
    <definedName name="S26P21" localSheetId="13">#REF!</definedName>
    <definedName name="S26P21">#REF!</definedName>
    <definedName name="S26P22" localSheetId="2">#REF!</definedName>
    <definedName name="S26P22" localSheetId="8">#REF!</definedName>
    <definedName name="S26P22" localSheetId="12">#REF!</definedName>
    <definedName name="S26P22" localSheetId="13">#REF!</definedName>
    <definedName name="S26P22">#REF!</definedName>
    <definedName name="S26P23" localSheetId="2">#REF!</definedName>
    <definedName name="S26P23" localSheetId="8">#REF!</definedName>
    <definedName name="S26P23" localSheetId="12">#REF!</definedName>
    <definedName name="S26P23" localSheetId="13">#REF!</definedName>
    <definedName name="S26P23">#REF!</definedName>
    <definedName name="S26P24" localSheetId="2">#REF!</definedName>
    <definedName name="S26P24" localSheetId="8">#REF!</definedName>
    <definedName name="S26P24" localSheetId="12">#REF!</definedName>
    <definedName name="S26P24" localSheetId="13">#REF!</definedName>
    <definedName name="S26P24">#REF!</definedName>
    <definedName name="S26P3" localSheetId="2">#REF!</definedName>
    <definedName name="S26P3" localSheetId="8">#REF!</definedName>
    <definedName name="S26P3" localSheetId="12">#REF!</definedName>
    <definedName name="S26P3" localSheetId="13">#REF!</definedName>
    <definedName name="S26P3">#REF!</definedName>
    <definedName name="S26P4" localSheetId="2">#REF!</definedName>
    <definedName name="S26P4" localSheetId="8">#REF!</definedName>
    <definedName name="S26P4" localSheetId="12">#REF!</definedName>
    <definedName name="S26P4" localSheetId="13">#REF!</definedName>
    <definedName name="S26P4">#REF!</definedName>
    <definedName name="S26P5" localSheetId="2">#REF!</definedName>
    <definedName name="S26P5" localSheetId="8">#REF!</definedName>
    <definedName name="S26P5" localSheetId="12">#REF!</definedName>
    <definedName name="S26P5" localSheetId="13">#REF!</definedName>
    <definedName name="S26P5">#REF!</definedName>
    <definedName name="S26P6" localSheetId="2">#REF!</definedName>
    <definedName name="S26P6" localSheetId="8">#REF!</definedName>
    <definedName name="S26P6" localSheetId="12">#REF!</definedName>
    <definedName name="S26P6" localSheetId="13">#REF!</definedName>
    <definedName name="S26P6">#REF!</definedName>
    <definedName name="S26P7" localSheetId="2">#REF!</definedName>
    <definedName name="S26P7" localSheetId="8">#REF!</definedName>
    <definedName name="S26P7" localSheetId="12">#REF!</definedName>
    <definedName name="S26P7" localSheetId="13">#REF!</definedName>
    <definedName name="S26P7">#REF!</definedName>
    <definedName name="S26P8" localSheetId="2">#REF!</definedName>
    <definedName name="S26P8" localSheetId="8">#REF!</definedName>
    <definedName name="S26P8" localSheetId="12">#REF!</definedName>
    <definedName name="S26P8" localSheetId="13">#REF!</definedName>
    <definedName name="S26P8">#REF!</definedName>
    <definedName name="S26P9" localSheetId="2">#REF!</definedName>
    <definedName name="S26P9" localSheetId="8">#REF!</definedName>
    <definedName name="S26P9" localSheetId="12">#REF!</definedName>
    <definedName name="S26P9" localSheetId="13">#REF!</definedName>
    <definedName name="S26P9">#REF!</definedName>
    <definedName name="S26R1" localSheetId="2">#REF!</definedName>
    <definedName name="S26R1" localSheetId="8">#REF!</definedName>
    <definedName name="S26R1" localSheetId="12">#REF!</definedName>
    <definedName name="S26R1" localSheetId="13">#REF!</definedName>
    <definedName name="S26R1">#REF!</definedName>
    <definedName name="S26R10" localSheetId="2">#REF!</definedName>
    <definedName name="S26R10" localSheetId="8">#REF!</definedName>
    <definedName name="S26R10" localSheetId="12">#REF!</definedName>
    <definedName name="S26R10" localSheetId="13">#REF!</definedName>
    <definedName name="S26R10">#REF!</definedName>
    <definedName name="S26R11" localSheetId="2">#REF!</definedName>
    <definedName name="S26R11" localSheetId="8">#REF!</definedName>
    <definedName name="S26R11" localSheetId="12">#REF!</definedName>
    <definedName name="S26R11" localSheetId="13">#REF!</definedName>
    <definedName name="S26R11">#REF!</definedName>
    <definedName name="S26R12" localSheetId="2">#REF!</definedName>
    <definedName name="S26R12" localSheetId="8">#REF!</definedName>
    <definedName name="S26R12" localSheetId="12">#REF!</definedName>
    <definedName name="S26R12" localSheetId="13">#REF!</definedName>
    <definedName name="S26R12">#REF!</definedName>
    <definedName name="S26R13" localSheetId="2">#REF!</definedName>
    <definedName name="S26R13" localSheetId="8">#REF!</definedName>
    <definedName name="S26R13" localSheetId="12">#REF!</definedName>
    <definedName name="S26R13" localSheetId="13">#REF!</definedName>
    <definedName name="S26R13">#REF!</definedName>
    <definedName name="S26R14" localSheetId="2">#REF!</definedName>
    <definedName name="S26R14" localSheetId="8">#REF!</definedName>
    <definedName name="S26R14" localSheetId="12">#REF!</definedName>
    <definedName name="S26R14" localSheetId="13">#REF!</definedName>
    <definedName name="S26R14">#REF!</definedName>
    <definedName name="S26R15" localSheetId="2">#REF!</definedName>
    <definedName name="S26R15" localSheetId="8">#REF!</definedName>
    <definedName name="S26R15" localSheetId="12">#REF!</definedName>
    <definedName name="S26R15" localSheetId="13">#REF!</definedName>
    <definedName name="S26R15">#REF!</definedName>
    <definedName name="S26R16" localSheetId="2">#REF!</definedName>
    <definedName name="S26R16" localSheetId="8">#REF!</definedName>
    <definedName name="S26R16" localSheetId="12">#REF!</definedName>
    <definedName name="S26R16" localSheetId="13">#REF!</definedName>
    <definedName name="S26R16">#REF!</definedName>
    <definedName name="S26R17" localSheetId="2">#REF!</definedName>
    <definedName name="S26R17" localSheetId="8">#REF!</definedName>
    <definedName name="S26R17" localSheetId="12">#REF!</definedName>
    <definedName name="S26R17" localSheetId="13">#REF!</definedName>
    <definedName name="S26R17">#REF!</definedName>
    <definedName name="S26R18" localSheetId="2">#REF!</definedName>
    <definedName name="S26R18" localSheetId="8">#REF!</definedName>
    <definedName name="S26R18" localSheetId="12">#REF!</definedName>
    <definedName name="S26R18" localSheetId="13">#REF!</definedName>
    <definedName name="S26R18">#REF!</definedName>
    <definedName name="S26R19" localSheetId="2">#REF!</definedName>
    <definedName name="S26R19" localSheetId="8">#REF!</definedName>
    <definedName name="S26R19" localSheetId="12">#REF!</definedName>
    <definedName name="S26R19" localSheetId="13">#REF!</definedName>
    <definedName name="S26R19">#REF!</definedName>
    <definedName name="S26R2" localSheetId="2">#REF!</definedName>
    <definedName name="S26R2" localSheetId="8">#REF!</definedName>
    <definedName name="S26R2" localSheetId="12">#REF!</definedName>
    <definedName name="S26R2" localSheetId="13">#REF!</definedName>
    <definedName name="S26R2">#REF!</definedName>
    <definedName name="S26R20" localSheetId="2">#REF!</definedName>
    <definedName name="S26R20" localSheetId="8">#REF!</definedName>
    <definedName name="S26R20" localSheetId="12">#REF!</definedName>
    <definedName name="S26R20" localSheetId="13">#REF!</definedName>
    <definedName name="S26R20">#REF!</definedName>
    <definedName name="S26R21" localSheetId="2">#REF!</definedName>
    <definedName name="S26R21" localSheetId="8">#REF!</definedName>
    <definedName name="S26R21" localSheetId="12">#REF!</definedName>
    <definedName name="S26R21" localSheetId="13">#REF!</definedName>
    <definedName name="S26R21">#REF!</definedName>
    <definedName name="S26R22" localSheetId="2">#REF!</definedName>
    <definedName name="S26R22" localSheetId="8">#REF!</definedName>
    <definedName name="S26R22" localSheetId="12">#REF!</definedName>
    <definedName name="S26R22" localSheetId="13">#REF!</definedName>
    <definedName name="S26R22">#REF!</definedName>
    <definedName name="S26R23" localSheetId="2">#REF!</definedName>
    <definedName name="S26R23" localSheetId="8">#REF!</definedName>
    <definedName name="S26R23" localSheetId="12">#REF!</definedName>
    <definedName name="S26R23" localSheetId="13">#REF!</definedName>
    <definedName name="S26R23">#REF!</definedName>
    <definedName name="S26R24" localSheetId="2">#REF!</definedName>
    <definedName name="S26R24" localSheetId="8">#REF!</definedName>
    <definedName name="S26R24" localSheetId="12">#REF!</definedName>
    <definedName name="S26R24" localSheetId="13">#REF!</definedName>
    <definedName name="S26R24">#REF!</definedName>
    <definedName name="S26R3" localSheetId="2">#REF!</definedName>
    <definedName name="S26R3" localSheetId="8">#REF!</definedName>
    <definedName name="S26R3" localSheetId="12">#REF!</definedName>
    <definedName name="S26R3" localSheetId="13">#REF!</definedName>
    <definedName name="S26R3">#REF!</definedName>
    <definedName name="S26R4" localSheetId="2">#REF!</definedName>
    <definedName name="S26R4" localSheetId="8">#REF!</definedName>
    <definedName name="S26R4" localSheetId="12">#REF!</definedName>
    <definedName name="S26R4" localSheetId="13">#REF!</definedName>
    <definedName name="S26R4">#REF!</definedName>
    <definedName name="S26R5" localSheetId="2">#REF!</definedName>
    <definedName name="S26R5" localSheetId="8">#REF!</definedName>
    <definedName name="S26R5" localSheetId="12">#REF!</definedName>
    <definedName name="S26R5" localSheetId="13">#REF!</definedName>
    <definedName name="S26R5">#REF!</definedName>
    <definedName name="S26R6" localSheetId="2">#REF!</definedName>
    <definedName name="S26R6" localSheetId="8">#REF!</definedName>
    <definedName name="S26R6" localSheetId="12">#REF!</definedName>
    <definedName name="S26R6" localSheetId="13">#REF!</definedName>
    <definedName name="S26R6">#REF!</definedName>
    <definedName name="S26R7" localSheetId="2">#REF!</definedName>
    <definedName name="S26R7" localSheetId="8">#REF!</definedName>
    <definedName name="S26R7" localSheetId="12">#REF!</definedName>
    <definedName name="S26R7" localSheetId="13">#REF!</definedName>
    <definedName name="S26R7">#REF!</definedName>
    <definedName name="S26R8" localSheetId="2">#REF!</definedName>
    <definedName name="S26R8" localSheetId="8">#REF!</definedName>
    <definedName name="S26R8" localSheetId="12">#REF!</definedName>
    <definedName name="S26R8" localSheetId="13">#REF!</definedName>
    <definedName name="S26R8">#REF!</definedName>
    <definedName name="S26R9" localSheetId="2">#REF!</definedName>
    <definedName name="S26R9" localSheetId="8">#REF!</definedName>
    <definedName name="S26R9" localSheetId="12">#REF!</definedName>
    <definedName name="S26R9" localSheetId="13">#REF!</definedName>
    <definedName name="S26R9">#REF!</definedName>
    <definedName name="S27P1" localSheetId="2">#REF!</definedName>
    <definedName name="S27P1" localSheetId="8">#REF!</definedName>
    <definedName name="S27P1" localSheetId="12">#REF!</definedName>
    <definedName name="S27P1" localSheetId="13">#REF!</definedName>
    <definedName name="S27P1">#REF!</definedName>
    <definedName name="S27P10" localSheetId="2">#REF!</definedName>
    <definedName name="S27P10" localSheetId="8">#REF!</definedName>
    <definedName name="S27P10" localSheetId="12">#REF!</definedName>
    <definedName name="S27P10" localSheetId="13">#REF!</definedName>
    <definedName name="S27P10">#REF!</definedName>
    <definedName name="S27P11" localSheetId="2">#REF!</definedName>
    <definedName name="S27P11" localSheetId="8">#REF!</definedName>
    <definedName name="S27P11" localSheetId="12">#REF!</definedName>
    <definedName name="S27P11" localSheetId="13">#REF!</definedName>
    <definedName name="S27P11">#REF!</definedName>
    <definedName name="S27P12" localSheetId="2">#REF!</definedName>
    <definedName name="S27P12" localSheetId="8">#REF!</definedName>
    <definedName name="S27P12" localSheetId="12">#REF!</definedName>
    <definedName name="S27P12" localSheetId="13">#REF!</definedName>
    <definedName name="S27P12">#REF!</definedName>
    <definedName name="S27P13" localSheetId="2">#REF!</definedName>
    <definedName name="S27P13" localSheetId="8">#REF!</definedName>
    <definedName name="S27P13" localSheetId="12">#REF!</definedName>
    <definedName name="S27P13" localSheetId="13">#REF!</definedName>
    <definedName name="S27P13">#REF!</definedName>
    <definedName name="S27P14" localSheetId="2">#REF!</definedName>
    <definedName name="S27P14" localSheetId="8">#REF!</definedName>
    <definedName name="S27P14" localSheetId="12">#REF!</definedName>
    <definedName name="S27P14" localSheetId="13">#REF!</definedName>
    <definedName name="S27P14">#REF!</definedName>
    <definedName name="S27P15" localSheetId="2">#REF!</definedName>
    <definedName name="S27P15" localSheetId="8">#REF!</definedName>
    <definedName name="S27P15" localSheetId="12">#REF!</definedName>
    <definedName name="S27P15" localSheetId="13">#REF!</definedName>
    <definedName name="S27P15">#REF!</definedName>
    <definedName name="S27P16" localSheetId="2">#REF!</definedName>
    <definedName name="S27P16" localSheetId="8">#REF!</definedName>
    <definedName name="S27P16" localSheetId="12">#REF!</definedName>
    <definedName name="S27P16" localSheetId="13">#REF!</definedName>
    <definedName name="S27P16">#REF!</definedName>
    <definedName name="S27P17" localSheetId="2">#REF!</definedName>
    <definedName name="S27P17" localSheetId="8">#REF!</definedName>
    <definedName name="S27P17" localSheetId="12">#REF!</definedName>
    <definedName name="S27P17" localSheetId="13">#REF!</definedName>
    <definedName name="S27P17">#REF!</definedName>
    <definedName name="S27P18" localSheetId="2">#REF!</definedName>
    <definedName name="S27P18" localSheetId="8">#REF!</definedName>
    <definedName name="S27P18" localSheetId="12">#REF!</definedName>
    <definedName name="S27P18" localSheetId="13">#REF!</definedName>
    <definedName name="S27P18">#REF!</definedName>
    <definedName name="S27P19" localSheetId="2">#REF!</definedName>
    <definedName name="S27P19" localSheetId="8">#REF!</definedName>
    <definedName name="S27P19" localSheetId="12">#REF!</definedName>
    <definedName name="S27P19" localSheetId="13">#REF!</definedName>
    <definedName name="S27P19">#REF!</definedName>
    <definedName name="S27P2" localSheetId="2">#REF!</definedName>
    <definedName name="S27P2" localSheetId="8">#REF!</definedName>
    <definedName name="S27P2" localSheetId="12">#REF!</definedName>
    <definedName name="S27P2" localSheetId="13">#REF!</definedName>
    <definedName name="S27P2">#REF!</definedName>
    <definedName name="S27P20" localSheetId="2">#REF!</definedName>
    <definedName name="S27P20" localSheetId="8">#REF!</definedName>
    <definedName name="S27P20" localSheetId="12">#REF!</definedName>
    <definedName name="S27P20" localSheetId="13">#REF!</definedName>
    <definedName name="S27P20">#REF!</definedName>
    <definedName name="S27P21" localSheetId="2">#REF!</definedName>
    <definedName name="S27P21" localSheetId="8">#REF!</definedName>
    <definedName name="S27P21" localSheetId="12">#REF!</definedName>
    <definedName name="S27P21" localSheetId="13">#REF!</definedName>
    <definedName name="S27P21">#REF!</definedName>
    <definedName name="S27P22" localSheetId="2">#REF!</definedName>
    <definedName name="S27P22" localSheetId="8">#REF!</definedName>
    <definedName name="S27P22" localSheetId="12">#REF!</definedName>
    <definedName name="S27P22" localSheetId="13">#REF!</definedName>
    <definedName name="S27P22">#REF!</definedName>
    <definedName name="S27P23" localSheetId="2">#REF!</definedName>
    <definedName name="S27P23" localSheetId="8">#REF!</definedName>
    <definedName name="S27P23" localSheetId="12">#REF!</definedName>
    <definedName name="S27P23" localSheetId="13">#REF!</definedName>
    <definedName name="S27P23">#REF!</definedName>
    <definedName name="S27P24" localSheetId="2">#REF!</definedName>
    <definedName name="S27P24" localSheetId="8">#REF!</definedName>
    <definedName name="S27P24" localSheetId="12">#REF!</definedName>
    <definedName name="S27P24" localSheetId="13">#REF!</definedName>
    <definedName name="S27P24">#REF!</definedName>
    <definedName name="S27P3" localSheetId="2">#REF!</definedName>
    <definedName name="S27P3" localSheetId="8">#REF!</definedName>
    <definedName name="S27P3" localSheetId="12">#REF!</definedName>
    <definedName name="S27P3" localSheetId="13">#REF!</definedName>
    <definedName name="S27P3">#REF!</definedName>
    <definedName name="S27P4" localSheetId="2">#REF!</definedName>
    <definedName name="S27P4" localSheetId="8">#REF!</definedName>
    <definedName name="S27P4" localSheetId="12">#REF!</definedName>
    <definedName name="S27P4" localSheetId="13">#REF!</definedName>
    <definedName name="S27P4">#REF!</definedName>
    <definedName name="S27P5" localSheetId="2">#REF!</definedName>
    <definedName name="S27P5" localSheetId="8">#REF!</definedName>
    <definedName name="S27P5" localSheetId="12">#REF!</definedName>
    <definedName name="S27P5" localSheetId="13">#REF!</definedName>
    <definedName name="S27P5">#REF!</definedName>
    <definedName name="S27P6" localSheetId="2">#REF!</definedName>
    <definedName name="S27P6" localSheetId="8">#REF!</definedName>
    <definedName name="S27P6" localSheetId="12">#REF!</definedName>
    <definedName name="S27P6" localSheetId="13">#REF!</definedName>
    <definedName name="S27P6">#REF!</definedName>
    <definedName name="S27P7" localSheetId="2">#REF!</definedName>
    <definedName name="S27P7" localSheetId="8">#REF!</definedName>
    <definedName name="S27P7" localSheetId="12">#REF!</definedName>
    <definedName name="S27P7" localSheetId="13">#REF!</definedName>
    <definedName name="S27P7">#REF!</definedName>
    <definedName name="S27P8" localSheetId="2">#REF!</definedName>
    <definedName name="S27P8" localSheetId="8">#REF!</definedName>
    <definedName name="S27P8" localSheetId="12">#REF!</definedName>
    <definedName name="S27P8" localSheetId="13">#REF!</definedName>
    <definedName name="S27P8">#REF!</definedName>
    <definedName name="S27P9" localSheetId="2">#REF!</definedName>
    <definedName name="S27P9" localSheetId="8">#REF!</definedName>
    <definedName name="S27P9" localSheetId="12">#REF!</definedName>
    <definedName name="S27P9" localSheetId="13">#REF!</definedName>
    <definedName name="S27P9">#REF!</definedName>
    <definedName name="S27R1" localSheetId="2">#REF!</definedName>
    <definedName name="S27R1" localSheetId="8">#REF!</definedName>
    <definedName name="S27R1" localSheetId="12">#REF!</definedName>
    <definedName name="S27R1" localSheetId="13">#REF!</definedName>
    <definedName name="S27R1">#REF!</definedName>
    <definedName name="S27R10" localSheetId="2">#REF!</definedName>
    <definedName name="S27R10" localSheetId="8">#REF!</definedName>
    <definedName name="S27R10" localSheetId="12">#REF!</definedName>
    <definedName name="S27R10" localSheetId="13">#REF!</definedName>
    <definedName name="S27R10">#REF!</definedName>
    <definedName name="S27R11" localSheetId="2">#REF!</definedName>
    <definedName name="S27R11" localSheetId="8">#REF!</definedName>
    <definedName name="S27R11" localSheetId="12">#REF!</definedName>
    <definedName name="S27R11" localSheetId="13">#REF!</definedName>
    <definedName name="S27R11">#REF!</definedName>
    <definedName name="S27R12" localSheetId="2">#REF!</definedName>
    <definedName name="S27R12" localSheetId="8">#REF!</definedName>
    <definedName name="S27R12" localSheetId="12">#REF!</definedName>
    <definedName name="S27R12" localSheetId="13">#REF!</definedName>
    <definedName name="S27R12">#REF!</definedName>
    <definedName name="S27R13" localSheetId="2">#REF!</definedName>
    <definedName name="S27R13" localSheetId="8">#REF!</definedName>
    <definedName name="S27R13" localSheetId="12">#REF!</definedName>
    <definedName name="S27R13" localSheetId="13">#REF!</definedName>
    <definedName name="S27R13">#REF!</definedName>
    <definedName name="S27R14" localSheetId="2">#REF!</definedName>
    <definedName name="S27R14" localSheetId="8">#REF!</definedName>
    <definedName name="S27R14" localSheetId="12">#REF!</definedName>
    <definedName name="S27R14" localSheetId="13">#REF!</definedName>
    <definedName name="S27R14">#REF!</definedName>
    <definedName name="S27R15" localSheetId="2">#REF!</definedName>
    <definedName name="S27R15" localSheetId="8">#REF!</definedName>
    <definedName name="S27R15" localSheetId="12">#REF!</definedName>
    <definedName name="S27R15" localSheetId="13">#REF!</definedName>
    <definedName name="S27R15">#REF!</definedName>
    <definedName name="S27R16" localSheetId="2">#REF!</definedName>
    <definedName name="S27R16" localSheetId="8">#REF!</definedName>
    <definedName name="S27R16" localSheetId="12">#REF!</definedName>
    <definedName name="S27R16" localSheetId="13">#REF!</definedName>
    <definedName name="S27R16">#REF!</definedName>
    <definedName name="S27R17" localSheetId="2">#REF!</definedName>
    <definedName name="S27R17" localSheetId="8">#REF!</definedName>
    <definedName name="S27R17" localSheetId="12">#REF!</definedName>
    <definedName name="S27R17" localSheetId="13">#REF!</definedName>
    <definedName name="S27R17">#REF!</definedName>
    <definedName name="S27R18" localSheetId="2">#REF!</definedName>
    <definedName name="S27R18" localSheetId="8">#REF!</definedName>
    <definedName name="S27R18" localSheetId="12">#REF!</definedName>
    <definedName name="S27R18" localSheetId="13">#REF!</definedName>
    <definedName name="S27R18">#REF!</definedName>
    <definedName name="S27R19" localSheetId="2">#REF!</definedName>
    <definedName name="S27R19" localSheetId="8">#REF!</definedName>
    <definedName name="S27R19" localSheetId="12">#REF!</definedName>
    <definedName name="S27R19" localSheetId="13">#REF!</definedName>
    <definedName name="S27R19">#REF!</definedName>
    <definedName name="S27R2" localSheetId="2">#REF!</definedName>
    <definedName name="S27R2" localSheetId="8">#REF!</definedName>
    <definedName name="S27R2" localSheetId="12">#REF!</definedName>
    <definedName name="S27R2" localSheetId="13">#REF!</definedName>
    <definedName name="S27R2">#REF!</definedName>
    <definedName name="S27R20" localSheetId="2">#REF!</definedName>
    <definedName name="S27R20" localSheetId="8">#REF!</definedName>
    <definedName name="S27R20" localSheetId="12">#REF!</definedName>
    <definedName name="S27R20" localSheetId="13">#REF!</definedName>
    <definedName name="S27R20">#REF!</definedName>
    <definedName name="S27R21" localSheetId="2">#REF!</definedName>
    <definedName name="S27R21" localSheetId="8">#REF!</definedName>
    <definedName name="S27R21" localSheetId="12">#REF!</definedName>
    <definedName name="S27R21" localSheetId="13">#REF!</definedName>
    <definedName name="S27R21">#REF!</definedName>
    <definedName name="S27R22" localSheetId="2">#REF!</definedName>
    <definedName name="S27R22" localSheetId="8">#REF!</definedName>
    <definedName name="S27R22" localSheetId="12">#REF!</definedName>
    <definedName name="S27R22" localSheetId="13">#REF!</definedName>
    <definedName name="S27R22">#REF!</definedName>
    <definedName name="S27R23" localSheetId="2">#REF!</definedName>
    <definedName name="S27R23" localSheetId="8">#REF!</definedName>
    <definedName name="S27R23" localSheetId="12">#REF!</definedName>
    <definedName name="S27R23" localSheetId="13">#REF!</definedName>
    <definedName name="S27R23">#REF!</definedName>
    <definedName name="S27R24" localSheetId="2">#REF!</definedName>
    <definedName name="S27R24" localSheetId="8">#REF!</definedName>
    <definedName name="S27R24" localSheetId="12">#REF!</definedName>
    <definedName name="S27R24" localSheetId="13">#REF!</definedName>
    <definedName name="S27R24">#REF!</definedName>
    <definedName name="S27R3" localSheetId="2">#REF!</definedName>
    <definedName name="S27R3" localSheetId="8">#REF!</definedName>
    <definedName name="S27R3" localSheetId="12">#REF!</definedName>
    <definedName name="S27R3" localSheetId="13">#REF!</definedName>
    <definedName name="S27R3">#REF!</definedName>
    <definedName name="S27R4" localSheetId="2">#REF!</definedName>
    <definedName name="S27R4" localSheetId="8">#REF!</definedName>
    <definedName name="S27R4" localSheetId="12">#REF!</definedName>
    <definedName name="S27R4" localSheetId="13">#REF!</definedName>
    <definedName name="S27R4">#REF!</definedName>
    <definedName name="S27R5" localSheetId="2">#REF!</definedName>
    <definedName name="S27R5" localSheetId="8">#REF!</definedName>
    <definedName name="S27R5" localSheetId="12">#REF!</definedName>
    <definedName name="S27R5" localSheetId="13">#REF!</definedName>
    <definedName name="S27R5">#REF!</definedName>
    <definedName name="S27R6" localSheetId="2">#REF!</definedName>
    <definedName name="S27R6" localSheetId="8">#REF!</definedName>
    <definedName name="S27R6" localSheetId="12">#REF!</definedName>
    <definedName name="S27R6" localSheetId="13">#REF!</definedName>
    <definedName name="S27R6">#REF!</definedName>
    <definedName name="S27R7" localSheetId="2">#REF!</definedName>
    <definedName name="S27R7" localSheetId="8">#REF!</definedName>
    <definedName name="S27R7" localSheetId="12">#REF!</definedName>
    <definedName name="S27R7" localSheetId="13">#REF!</definedName>
    <definedName name="S27R7">#REF!</definedName>
    <definedName name="S27R8" localSheetId="2">#REF!</definedName>
    <definedName name="S27R8" localSheetId="8">#REF!</definedName>
    <definedName name="S27R8" localSheetId="12">#REF!</definedName>
    <definedName name="S27R8" localSheetId="13">#REF!</definedName>
    <definedName name="S27R8">#REF!</definedName>
    <definedName name="S27R9" localSheetId="2">#REF!</definedName>
    <definedName name="S27R9" localSheetId="8">#REF!</definedName>
    <definedName name="S27R9" localSheetId="12">#REF!</definedName>
    <definedName name="S27R9" localSheetId="13">#REF!</definedName>
    <definedName name="S27R9">#REF!</definedName>
    <definedName name="S28P1" localSheetId="2">#REF!</definedName>
    <definedName name="S28P1" localSheetId="8">#REF!</definedName>
    <definedName name="S28P1" localSheetId="12">#REF!</definedName>
    <definedName name="S28P1" localSheetId="13">#REF!</definedName>
    <definedName name="S28P1">#REF!</definedName>
    <definedName name="S28P10" localSheetId="2">#REF!</definedName>
    <definedName name="S28P10" localSheetId="8">#REF!</definedName>
    <definedName name="S28P10" localSheetId="12">#REF!</definedName>
    <definedName name="S28P10" localSheetId="13">#REF!</definedName>
    <definedName name="S28P10">#REF!</definedName>
    <definedName name="S28P11" localSheetId="2">#REF!</definedName>
    <definedName name="S28P11" localSheetId="8">#REF!</definedName>
    <definedName name="S28P11" localSheetId="12">#REF!</definedName>
    <definedName name="S28P11" localSheetId="13">#REF!</definedName>
    <definedName name="S28P11">#REF!</definedName>
    <definedName name="S28P12" localSheetId="2">#REF!</definedName>
    <definedName name="S28P12" localSheetId="8">#REF!</definedName>
    <definedName name="S28P12" localSheetId="12">#REF!</definedName>
    <definedName name="S28P12" localSheetId="13">#REF!</definedName>
    <definedName name="S28P12">#REF!</definedName>
    <definedName name="S28P13" localSheetId="2">#REF!</definedName>
    <definedName name="S28P13" localSheetId="8">#REF!</definedName>
    <definedName name="S28P13" localSheetId="12">#REF!</definedName>
    <definedName name="S28P13" localSheetId="13">#REF!</definedName>
    <definedName name="S28P13">#REF!</definedName>
    <definedName name="S28P14" localSheetId="2">#REF!</definedName>
    <definedName name="S28P14" localSheetId="8">#REF!</definedName>
    <definedName name="S28P14" localSheetId="12">#REF!</definedName>
    <definedName name="S28P14" localSheetId="13">#REF!</definedName>
    <definedName name="S28P14">#REF!</definedName>
    <definedName name="S28P15" localSheetId="2">#REF!</definedName>
    <definedName name="S28P15" localSheetId="8">#REF!</definedName>
    <definedName name="S28P15" localSheetId="12">#REF!</definedName>
    <definedName name="S28P15" localSheetId="13">#REF!</definedName>
    <definedName name="S28P15">#REF!</definedName>
    <definedName name="S28P16" localSheetId="2">#REF!</definedName>
    <definedName name="S28P16" localSheetId="8">#REF!</definedName>
    <definedName name="S28P16" localSheetId="12">#REF!</definedName>
    <definedName name="S28P16" localSheetId="13">#REF!</definedName>
    <definedName name="S28P16">#REF!</definedName>
    <definedName name="S28P17" localSheetId="2">#REF!</definedName>
    <definedName name="S28P17" localSheetId="8">#REF!</definedName>
    <definedName name="S28P17" localSheetId="12">#REF!</definedName>
    <definedName name="S28P17" localSheetId="13">#REF!</definedName>
    <definedName name="S28P17">#REF!</definedName>
    <definedName name="S28P18" localSheetId="2">#REF!</definedName>
    <definedName name="S28P18" localSheetId="8">#REF!</definedName>
    <definedName name="S28P18" localSheetId="12">#REF!</definedName>
    <definedName name="S28P18" localSheetId="13">#REF!</definedName>
    <definedName name="S28P18">#REF!</definedName>
    <definedName name="S28P19" localSheetId="2">#REF!</definedName>
    <definedName name="S28P19" localSheetId="8">#REF!</definedName>
    <definedName name="S28P19" localSheetId="12">#REF!</definedName>
    <definedName name="S28P19" localSheetId="13">#REF!</definedName>
    <definedName name="S28P19">#REF!</definedName>
    <definedName name="S28P2" localSheetId="2">#REF!</definedName>
    <definedName name="S28P2" localSheetId="8">#REF!</definedName>
    <definedName name="S28P2" localSheetId="12">#REF!</definedName>
    <definedName name="S28P2" localSheetId="13">#REF!</definedName>
    <definedName name="S28P2">#REF!</definedName>
    <definedName name="S28P20" localSheetId="2">#REF!</definedName>
    <definedName name="S28P20" localSheetId="8">#REF!</definedName>
    <definedName name="S28P20" localSheetId="12">#REF!</definedName>
    <definedName name="S28P20" localSheetId="13">#REF!</definedName>
    <definedName name="S28P20">#REF!</definedName>
    <definedName name="S28P21" localSheetId="2">#REF!</definedName>
    <definedName name="S28P21" localSheetId="8">#REF!</definedName>
    <definedName name="S28P21" localSheetId="12">#REF!</definedName>
    <definedName name="S28P21" localSheetId="13">#REF!</definedName>
    <definedName name="S28P21">#REF!</definedName>
    <definedName name="S28P22" localSheetId="2">#REF!</definedName>
    <definedName name="S28P22" localSheetId="8">#REF!</definedName>
    <definedName name="S28P22" localSheetId="12">#REF!</definedName>
    <definedName name="S28P22" localSheetId="13">#REF!</definedName>
    <definedName name="S28P22">#REF!</definedName>
    <definedName name="S28P23" localSheetId="2">#REF!</definedName>
    <definedName name="S28P23" localSheetId="8">#REF!</definedName>
    <definedName name="S28P23" localSheetId="12">#REF!</definedName>
    <definedName name="S28P23" localSheetId="13">#REF!</definedName>
    <definedName name="S28P23">#REF!</definedName>
    <definedName name="S28P24" localSheetId="2">#REF!</definedName>
    <definedName name="S28P24" localSheetId="8">#REF!</definedName>
    <definedName name="S28P24" localSheetId="12">#REF!</definedName>
    <definedName name="S28P24" localSheetId="13">#REF!</definedName>
    <definedName name="S28P24">#REF!</definedName>
    <definedName name="S28P3" localSheetId="2">#REF!</definedName>
    <definedName name="S28P3" localSheetId="8">#REF!</definedName>
    <definedName name="S28P3" localSheetId="12">#REF!</definedName>
    <definedName name="S28P3" localSheetId="13">#REF!</definedName>
    <definedName name="S28P3">#REF!</definedName>
    <definedName name="S28P4" localSheetId="2">#REF!</definedName>
    <definedName name="S28P4" localSheetId="8">#REF!</definedName>
    <definedName name="S28P4" localSheetId="12">#REF!</definedName>
    <definedName name="S28P4" localSheetId="13">#REF!</definedName>
    <definedName name="S28P4">#REF!</definedName>
    <definedName name="S28P5" localSheetId="2">#REF!</definedName>
    <definedName name="S28P5" localSheetId="8">#REF!</definedName>
    <definedName name="S28P5" localSheetId="12">#REF!</definedName>
    <definedName name="S28P5" localSheetId="13">#REF!</definedName>
    <definedName name="S28P5">#REF!</definedName>
    <definedName name="S28P6" localSheetId="2">#REF!</definedName>
    <definedName name="S28P6" localSheetId="8">#REF!</definedName>
    <definedName name="S28P6" localSheetId="12">#REF!</definedName>
    <definedName name="S28P6" localSheetId="13">#REF!</definedName>
    <definedName name="S28P6">#REF!</definedName>
    <definedName name="S28P7" localSheetId="2">#REF!</definedName>
    <definedName name="S28P7" localSheetId="8">#REF!</definedName>
    <definedName name="S28P7" localSheetId="12">#REF!</definedName>
    <definedName name="S28P7" localSheetId="13">#REF!</definedName>
    <definedName name="S28P7">#REF!</definedName>
    <definedName name="S28P8" localSheetId="2">#REF!</definedName>
    <definedName name="S28P8" localSheetId="8">#REF!</definedName>
    <definedName name="S28P8" localSheetId="12">#REF!</definedName>
    <definedName name="S28P8" localSheetId="13">#REF!</definedName>
    <definedName name="S28P8">#REF!</definedName>
    <definedName name="S28P9" localSheetId="2">#REF!</definedName>
    <definedName name="S28P9" localSheetId="8">#REF!</definedName>
    <definedName name="S28P9" localSheetId="12">#REF!</definedName>
    <definedName name="S28P9" localSheetId="13">#REF!</definedName>
    <definedName name="S28P9">#REF!</definedName>
    <definedName name="S28R1" localSheetId="2">#REF!</definedName>
    <definedName name="S28R1" localSheetId="8">#REF!</definedName>
    <definedName name="S28R1" localSheetId="12">#REF!</definedName>
    <definedName name="S28R1" localSheetId="13">#REF!</definedName>
    <definedName name="S28R1">#REF!</definedName>
    <definedName name="S28R10" localSheetId="2">#REF!</definedName>
    <definedName name="S28R10" localSheetId="8">#REF!</definedName>
    <definedName name="S28R10" localSheetId="12">#REF!</definedName>
    <definedName name="S28R10" localSheetId="13">#REF!</definedName>
    <definedName name="S28R10">#REF!</definedName>
    <definedName name="S28R11" localSheetId="2">#REF!</definedName>
    <definedName name="S28R11" localSheetId="8">#REF!</definedName>
    <definedName name="S28R11" localSheetId="12">#REF!</definedName>
    <definedName name="S28R11" localSheetId="13">#REF!</definedName>
    <definedName name="S28R11">#REF!</definedName>
    <definedName name="S28R12" localSheetId="2">#REF!</definedName>
    <definedName name="S28R12" localSheetId="8">#REF!</definedName>
    <definedName name="S28R12" localSheetId="12">#REF!</definedName>
    <definedName name="S28R12" localSheetId="13">#REF!</definedName>
    <definedName name="S28R12">#REF!</definedName>
    <definedName name="S28R13" localSheetId="2">#REF!</definedName>
    <definedName name="S28R13" localSheetId="8">#REF!</definedName>
    <definedName name="S28R13" localSheetId="12">#REF!</definedName>
    <definedName name="S28R13" localSheetId="13">#REF!</definedName>
    <definedName name="S28R13">#REF!</definedName>
    <definedName name="S28R14" localSheetId="2">#REF!</definedName>
    <definedName name="S28R14" localSheetId="8">#REF!</definedName>
    <definedName name="S28R14" localSheetId="12">#REF!</definedName>
    <definedName name="S28R14" localSheetId="13">#REF!</definedName>
    <definedName name="S28R14">#REF!</definedName>
    <definedName name="S28R15" localSheetId="2">#REF!</definedName>
    <definedName name="S28R15" localSheetId="8">#REF!</definedName>
    <definedName name="S28R15" localSheetId="12">#REF!</definedName>
    <definedName name="S28R15" localSheetId="13">#REF!</definedName>
    <definedName name="S28R15">#REF!</definedName>
    <definedName name="S28R16" localSheetId="2">#REF!</definedName>
    <definedName name="S28R16" localSheetId="8">#REF!</definedName>
    <definedName name="S28R16" localSheetId="12">#REF!</definedName>
    <definedName name="S28R16" localSheetId="13">#REF!</definedName>
    <definedName name="S28R16">#REF!</definedName>
    <definedName name="S28R17" localSheetId="2">#REF!</definedName>
    <definedName name="S28R17" localSheetId="8">#REF!</definedName>
    <definedName name="S28R17" localSheetId="12">#REF!</definedName>
    <definedName name="S28R17" localSheetId="13">#REF!</definedName>
    <definedName name="S28R17">#REF!</definedName>
    <definedName name="S28R18" localSheetId="2">#REF!</definedName>
    <definedName name="S28R18" localSheetId="8">#REF!</definedName>
    <definedName name="S28R18" localSheetId="12">#REF!</definedName>
    <definedName name="S28R18" localSheetId="13">#REF!</definedName>
    <definedName name="S28R18">#REF!</definedName>
    <definedName name="S28R19" localSheetId="2">#REF!</definedName>
    <definedName name="S28R19" localSheetId="8">#REF!</definedName>
    <definedName name="S28R19" localSheetId="12">#REF!</definedName>
    <definedName name="S28R19" localSheetId="13">#REF!</definedName>
    <definedName name="S28R19">#REF!</definedName>
    <definedName name="S28R2" localSheetId="2">#REF!</definedName>
    <definedName name="S28R2" localSheetId="8">#REF!</definedName>
    <definedName name="S28R2" localSheetId="12">#REF!</definedName>
    <definedName name="S28R2" localSheetId="13">#REF!</definedName>
    <definedName name="S28R2">#REF!</definedName>
    <definedName name="S28R20" localSheetId="2">#REF!</definedName>
    <definedName name="S28R20" localSheetId="8">#REF!</definedName>
    <definedName name="S28R20" localSheetId="12">#REF!</definedName>
    <definedName name="S28R20" localSheetId="13">#REF!</definedName>
    <definedName name="S28R20">#REF!</definedName>
    <definedName name="S28R21" localSheetId="2">#REF!</definedName>
    <definedName name="S28R21" localSheetId="8">#REF!</definedName>
    <definedName name="S28R21" localSheetId="12">#REF!</definedName>
    <definedName name="S28R21" localSheetId="13">#REF!</definedName>
    <definedName name="S28R21">#REF!</definedName>
    <definedName name="S28R22" localSheetId="2">#REF!</definedName>
    <definedName name="S28R22" localSheetId="8">#REF!</definedName>
    <definedName name="S28R22" localSheetId="12">#REF!</definedName>
    <definedName name="S28R22" localSheetId="13">#REF!</definedName>
    <definedName name="S28R22">#REF!</definedName>
    <definedName name="S28R23" localSheetId="2">#REF!</definedName>
    <definedName name="S28R23" localSheetId="8">#REF!</definedName>
    <definedName name="S28R23" localSheetId="12">#REF!</definedName>
    <definedName name="S28R23" localSheetId="13">#REF!</definedName>
    <definedName name="S28R23">#REF!</definedName>
    <definedName name="S28R24" localSheetId="2">#REF!</definedName>
    <definedName name="S28R24" localSheetId="8">#REF!</definedName>
    <definedName name="S28R24" localSheetId="12">#REF!</definedName>
    <definedName name="S28R24" localSheetId="13">#REF!</definedName>
    <definedName name="S28R24">#REF!</definedName>
    <definedName name="S28R3" localSheetId="2">#REF!</definedName>
    <definedName name="S28R3" localSheetId="8">#REF!</definedName>
    <definedName name="S28R3" localSheetId="12">#REF!</definedName>
    <definedName name="S28R3" localSheetId="13">#REF!</definedName>
    <definedName name="S28R3">#REF!</definedName>
    <definedName name="S28R4" localSheetId="2">#REF!</definedName>
    <definedName name="S28R4" localSheetId="8">#REF!</definedName>
    <definedName name="S28R4" localSheetId="12">#REF!</definedName>
    <definedName name="S28R4" localSheetId="13">#REF!</definedName>
    <definedName name="S28R4">#REF!</definedName>
    <definedName name="S28R5" localSheetId="2">#REF!</definedName>
    <definedName name="S28R5" localSheetId="8">#REF!</definedName>
    <definedName name="S28R5" localSheetId="12">#REF!</definedName>
    <definedName name="S28R5" localSheetId="13">#REF!</definedName>
    <definedName name="S28R5">#REF!</definedName>
    <definedName name="S28R6" localSheetId="2">#REF!</definedName>
    <definedName name="S28R6" localSheetId="8">#REF!</definedName>
    <definedName name="S28R6" localSheetId="12">#REF!</definedName>
    <definedName name="S28R6" localSheetId="13">#REF!</definedName>
    <definedName name="S28R6">#REF!</definedName>
    <definedName name="S28R7" localSheetId="2">#REF!</definedName>
    <definedName name="S28R7" localSheetId="8">#REF!</definedName>
    <definedName name="S28R7" localSheetId="12">#REF!</definedName>
    <definedName name="S28R7" localSheetId="13">#REF!</definedName>
    <definedName name="S28R7">#REF!</definedName>
    <definedName name="S28R8" localSheetId="2">#REF!</definedName>
    <definedName name="S28R8" localSheetId="8">#REF!</definedName>
    <definedName name="S28R8" localSheetId="12">#REF!</definedName>
    <definedName name="S28R8" localSheetId="13">#REF!</definedName>
    <definedName name="S28R8">#REF!</definedName>
    <definedName name="S28R9" localSheetId="2">#REF!</definedName>
    <definedName name="S28R9" localSheetId="8">#REF!</definedName>
    <definedName name="S28R9" localSheetId="12">#REF!</definedName>
    <definedName name="S28R9" localSheetId="13">#REF!</definedName>
    <definedName name="S28R9">#REF!</definedName>
    <definedName name="S29P1" localSheetId="2">#REF!</definedName>
    <definedName name="S29P1" localSheetId="8">#REF!</definedName>
    <definedName name="S29P1" localSheetId="12">#REF!</definedName>
    <definedName name="S29P1" localSheetId="13">#REF!</definedName>
    <definedName name="S29P1">#REF!</definedName>
    <definedName name="S29P10" localSheetId="2">#REF!</definedName>
    <definedName name="S29P10" localSheetId="8">#REF!</definedName>
    <definedName name="S29P10" localSheetId="12">#REF!</definedName>
    <definedName name="S29P10" localSheetId="13">#REF!</definedName>
    <definedName name="S29P10">#REF!</definedName>
    <definedName name="S29P11" localSheetId="2">#REF!</definedName>
    <definedName name="S29P11" localSheetId="8">#REF!</definedName>
    <definedName name="S29P11" localSheetId="12">#REF!</definedName>
    <definedName name="S29P11" localSheetId="13">#REF!</definedName>
    <definedName name="S29P11">#REF!</definedName>
    <definedName name="S29P12" localSheetId="2">#REF!</definedName>
    <definedName name="S29P12" localSheetId="8">#REF!</definedName>
    <definedName name="S29P12" localSheetId="12">#REF!</definedName>
    <definedName name="S29P12" localSheetId="13">#REF!</definedName>
    <definedName name="S29P12">#REF!</definedName>
    <definedName name="S29P13" localSheetId="2">#REF!</definedName>
    <definedName name="S29P13" localSheetId="8">#REF!</definedName>
    <definedName name="S29P13" localSheetId="12">#REF!</definedName>
    <definedName name="S29P13" localSheetId="13">#REF!</definedName>
    <definedName name="S29P13">#REF!</definedName>
    <definedName name="S29P14" localSheetId="2">#REF!</definedName>
    <definedName name="S29P14" localSheetId="8">#REF!</definedName>
    <definedName name="S29P14" localSheetId="12">#REF!</definedName>
    <definedName name="S29P14" localSheetId="13">#REF!</definedName>
    <definedName name="S29P14">#REF!</definedName>
    <definedName name="S29P15" localSheetId="2">#REF!</definedName>
    <definedName name="S29P15" localSheetId="8">#REF!</definedName>
    <definedName name="S29P15" localSheetId="12">#REF!</definedName>
    <definedName name="S29P15" localSheetId="13">#REF!</definedName>
    <definedName name="S29P15">#REF!</definedName>
    <definedName name="S29P16" localSheetId="2">#REF!</definedName>
    <definedName name="S29P16" localSheetId="8">#REF!</definedName>
    <definedName name="S29P16" localSheetId="12">#REF!</definedName>
    <definedName name="S29P16" localSheetId="13">#REF!</definedName>
    <definedName name="S29P16">#REF!</definedName>
    <definedName name="S29P17" localSheetId="2">#REF!</definedName>
    <definedName name="S29P17" localSheetId="8">#REF!</definedName>
    <definedName name="S29P17" localSheetId="12">#REF!</definedName>
    <definedName name="S29P17" localSheetId="13">#REF!</definedName>
    <definedName name="S29P17">#REF!</definedName>
    <definedName name="S29P18" localSheetId="2">#REF!</definedName>
    <definedName name="S29P18" localSheetId="8">#REF!</definedName>
    <definedName name="S29P18" localSheetId="12">#REF!</definedName>
    <definedName name="S29P18" localSheetId="13">#REF!</definedName>
    <definedName name="S29P18">#REF!</definedName>
    <definedName name="S29P19" localSheetId="2">#REF!</definedName>
    <definedName name="S29P19" localSheetId="8">#REF!</definedName>
    <definedName name="S29P19" localSheetId="12">#REF!</definedName>
    <definedName name="S29P19" localSheetId="13">#REF!</definedName>
    <definedName name="S29P19">#REF!</definedName>
    <definedName name="S29P2" localSheetId="2">#REF!</definedName>
    <definedName name="S29P2" localSheetId="8">#REF!</definedName>
    <definedName name="S29P2" localSheetId="12">#REF!</definedName>
    <definedName name="S29P2" localSheetId="13">#REF!</definedName>
    <definedName name="S29P2">#REF!</definedName>
    <definedName name="S29P20" localSheetId="2">#REF!</definedName>
    <definedName name="S29P20" localSheetId="8">#REF!</definedName>
    <definedName name="S29P20" localSheetId="12">#REF!</definedName>
    <definedName name="S29P20" localSheetId="13">#REF!</definedName>
    <definedName name="S29P20">#REF!</definedName>
    <definedName name="S29P21" localSheetId="2">#REF!</definedName>
    <definedName name="S29P21" localSheetId="8">#REF!</definedName>
    <definedName name="S29P21" localSheetId="12">#REF!</definedName>
    <definedName name="S29P21" localSheetId="13">#REF!</definedName>
    <definedName name="S29P21">#REF!</definedName>
    <definedName name="S29P22" localSheetId="2">#REF!</definedName>
    <definedName name="S29P22" localSheetId="8">#REF!</definedName>
    <definedName name="S29P22" localSheetId="12">#REF!</definedName>
    <definedName name="S29P22" localSheetId="13">#REF!</definedName>
    <definedName name="S29P22">#REF!</definedName>
    <definedName name="S29P23" localSheetId="2">#REF!</definedName>
    <definedName name="S29P23" localSheetId="8">#REF!</definedName>
    <definedName name="S29P23" localSheetId="12">#REF!</definedName>
    <definedName name="S29P23" localSheetId="13">#REF!</definedName>
    <definedName name="S29P23">#REF!</definedName>
    <definedName name="S29P24" localSheetId="2">#REF!</definedName>
    <definedName name="S29P24" localSheetId="8">#REF!</definedName>
    <definedName name="S29P24" localSheetId="12">#REF!</definedName>
    <definedName name="S29P24" localSheetId="13">#REF!</definedName>
    <definedName name="S29P24">#REF!</definedName>
    <definedName name="S29P3" localSheetId="2">#REF!</definedName>
    <definedName name="S29P3" localSheetId="8">#REF!</definedName>
    <definedName name="S29P3" localSheetId="12">#REF!</definedName>
    <definedName name="S29P3" localSheetId="13">#REF!</definedName>
    <definedName name="S29P3">#REF!</definedName>
    <definedName name="S29P4" localSheetId="2">#REF!</definedName>
    <definedName name="S29P4" localSheetId="8">#REF!</definedName>
    <definedName name="S29P4" localSheetId="12">#REF!</definedName>
    <definedName name="S29P4" localSheetId="13">#REF!</definedName>
    <definedName name="S29P4">#REF!</definedName>
    <definedName name="S29P5" localSheetId="2">#REF!</definedName>
    <definedName name="S29P5" localSheetId="8">#REF!</definedName>
    <definedName name="S29P5" localSheetId="12">#REF!</definedName>
    <definedName name="S29P5" localSheetId="13">#REF!</definedName>
    <definedName name="S29P5">#REF!</definedName>
    <definedName name="S29P6" localSheetId="2">#REF!</definedName>
    <definedName name="S29P6" localSheetId="8">#REF!</definedName>
    <definedName name="S29P6" localSheetId="12">#REF!</definedName>
    <definedName name="S29P6" localSheetId="13">#REF!</definedName>
    <definedName name="S29P6">#REF!</definedName>
    <definedName name="S29P7" localSheetId="2">#REF!</definedName>
    <definedName name="S29P7" localSheetId="8">#REF!</definedName>
    <definedName name="S29P7" localSheetId="12">#REF!</definedName>
    <definedName name="S29P7" localSheetId="13">#REF!</definedName>
    <definedName name="S29P7">#REF!</definedName>
    <definedName name="S29P8" localSheetId="2">#REF!</definedName>
    <definedName name="S29P8" localSheetId="8">#REF!</definedName>
    <definedName name="S29P8" localSheetId="12">#REF!</definedName>
    <definedName name="S29P8" localSheetId="13">#REF!</definedName>
    <definedName name="S29P8">#REF!</definedName>
    <definedName name="S29P9" localSheetId="2">#REF!</definedName>
    <definedName name="S29P9" localSheetId="8">#REF!</definedName>
    <definedName name="S29P9" localSheetId="12">#REF!</definedName>
    <definedName name="S29P9" localSheetId="13">#REF!</definedName>
    <definedName name="S29P9">#REF!</definedName>
    <definedName name="S29R1" localSheetId="2">#REF!</definedName>
    <definedName name="S29R1" localSheetId="8">#REF!</definedName>
    <definedName name="S29R1" localSheetId="12">#REF!</definedName>
    <definedName name="S29R1" localSheetId="13">#REF!</definedName>
    <definedName name="S29R1">#REF!</definedName>
    <definedName name="S29R10" localSheetId="2">#REF!</definedName>
    <definedName name="S29R10" localSheetId="8">#REF!</definedName>
    <definedName name="S29R10" localSheetId="12">#REF!</definedName>
    <definedName name="S29R10" localSheetId="13">#REF!</definedName>
    <definedName name="S29R10">#REF!</definedName>
    <definedName name="S29R11" localSheetId="2">#REF!</definedName>
    <definedName name="S29R11" localSheetId="8">#REF!</definedName>
    <definedName name="S29R11" localSheetId="12">#REF!</definedName>
    <definedName name="S29R11" localSheetId="13">#REF!</definedName>
    <definedName name="S29R11">#REF!</definedName>
    <definedName name="S29R12" localSheetId="2">#REF!</definedName>
    <definedName name="S29R12" localSheetId="8">#REF!</definedName>
    <definedName name="S29R12" localSheetId="12">#REF!</definedName>
    <definedName name="S29R12" localSheetId="13">#REF!</definedName>
    <definedName name="S29R12">#REF!</definedName>
    <definedName name="S29R13" localSheetId="2">#REF!</definedName>
    <definedName name="S29R13" localSheetId="8">#REF!</definedName>
    <definedName name="S29R13" localSheetId="12">#REF!</definedName>
    <definedName name="S29R13" localSheetId="13">#REF!</definedName>
    <definedName name="S29R13">#REF!</definedName>
    <definedName name="S29R14" localSheetId="2">#REF!</definedName>
    <definedName name="S29R14" localSheetId="8">#REF!</definedName>
    <definedName name="S29R14" localSheetId="12">#REF!</definedName>
    <definedName name="S29R14" localSheetId="13">#REF!</definedName>
    <definedName name="S29R14">#REF!</definedName>
    <definedName name="S29R15" localSheetId="2">#REF!</definedName>
    <definedName name="S29R15" localSheetId="8">#REF!</definedName>
    <definedName name="S29R15" localSheetId="12">#REF!</definedName>
    <definedName name="S29R15" localSheetId="13">#REF!</definedName>
    <definedName name="S29R15">#REF!</definedName>
    <definedName name="S29R16" localSheetId="2">#REF!</definedName>
    <definedName name="S29R16" localSheetId="8">#REF!</definedName>
    <definedName name="S29R16" localSheetId="12">#REF!</definedName>
    <definedName name="S29R16" localSheetId="13">#REF!</definedName>
    <definedName name="S29R16">#REF!</definedName>
    <definedName name="S29R17" localSheetId="2">#REF!</definedName>
    <definedName name="S29R17" localSheetId="8">#REF!</definedName>
    <definedName name="S29R17" localSheetId="12">#REF!</definedName>
    <definedName name="S29R17" localSheetId="13">#REF!</definedName>
    <definedName name="S29R17">#REF!</definedName>
    <definedName name="S29R18" localSheetId="2">#REF!</definedName>
    <definedName name="S29R18" localSheetId="8">#REF!</definedName>
    <definedName name="S29R18" localSheetId="12">#REF!</definedName>
    <definedName name="S29R18" localSheetId="13">#REF!</definedName>
    <definedName name="S29R18">#REF!</definedName>
    <definedName name="S29R19" localSheetId="2">#REF!</definedName>
    <definedName name="S29R19" localSheetId="8">#REF!</definedName>
    <definedName name="S29R19" localSheetId="12">#REF!</definedName>
    <definedName name="S29R19" localSheetId="13">#REF!</definedName>
    <definedName name="S29R19">#REF!</definedName>
    <definedName name="S29R2" localSheetId="2">#REF!</definedName>
    <definedName name="S29R2" localSheetId="8">#REF!</definedName>
    <definedName name="S29R2" localSheetId="12">#REF!</definedName>
    <definedName name="S29R2" localSheetId="13">#REF!</definedName>
    <definedName name="S29R2">#REF!</definedName>
    <definedName name="S29R20" localSheetId="2">#REF!</definedName>
    <definedName name="S29R20" localSheetId="8">#REF!</definedName>
    <definedName name="S29R20" localSheetId="12">#REF!</definedName>
    <definedName name="S29R20" localSheetId="13">#REF!</definedName>
    <definedName name="S29R20">#REF!</definedName>
    <definedName name="S29R21" localSheetId="2">#REF!</definedName>
    <definedName name="S29R21" localSheetId="8">#REF!</definedName>
    <definedName name="S29R21" localSheetId="12">#REF!</definedName>
    <definedName name="S29R21" localSheetId="13">#REF!</definedName>
    <definedName name="S29R21">#REF!</definedName>
    <definedName name="S29R22" localSheetId="2">#REF!</definedName>
    <definedName name="S29R22" localSheetId="8">#REF!</definedName>
    <definedName name="S29R22" localSheetId="12">#REF!</definedName>
    <definedName name="S29R22" localSheetId="13">#REF!</definedName>
    <definedName name="S29R22">#REF!</definedName>
    <definedName name="S29R23" localSheetId="2">#REF!</definedName>
    <definedName name="S29R23" localSheetId="8">#REF!</definedName>
    <definedName name="S29R23" localSheetId="12">#REF!</definedName>
    <definedName name="S29R23" localSheetId="13">#REF!</definedName>
    <definedName name="S29R23">#REF!</definedName>
    <definedName name="S29R24" localSheetId="2">#REF!</definedName>
    <definedName name="S29R24" localSheetId="8">#REF!</definedName>
    <definedName name="S29R24" localSheetId="12">#REF!</definedName>
    <definedName name="S29R24" localSheetId="13">#REF!</definedName>
    <definedName name="S29R24">#REF!</definedName>
    <definedName name="S29R3" localSheetId="2">#REF!</definedName>
    <definedName name="S29R3" localSheetId="8">#REF!</definedName>
    <definedName name="S29R3" localSheetId="12">#REF!</definedName>
    <definedName name="S29R3" localSheetId="13">#REF!</definedName>
    <definedName name="S29R3">#REF!</definedName>
    <definedName name="S29R4" localSheetId="2">#REF!</definedName>
    <definedName name="S29R4" localSheetId="8">#REF!</definedName>
    <definedName name="S29R4" localSheetId="12">#REF!</definedName>
    <definedName name="S29R4" localSheetId="13">#REF!</definedName>
    <definedName name="S29R4">#REF!</definedName>
    <definedName name="S29R5" localSheetId="2">#REF!</definedName>
    <definedName name="S29R5" localSheetId="8">#REF!</definedName>
    <definedName name="S29R5" localSheetId="12">#REF!</definedName>
    <definedName name="S29R5" localSheetId="13">#REF!</definedName>
    <definedName name="S29R5">#REF!</definedName>
    <definedName name="S29R6" localSheetId="2">#REF!</definedName>
    <definedName name="S29R6" localSheetId="8">#REF!</definedName>
    <definedName name="S29R6" localSheetId="12">#REF!</definedName>
    <definedName name="S29R6" localSheetId="13">#REF!</definedName>
    <definedName name="S29R6">#REF!</definedName>
    <definedName name="S29R7" localSheetId="2">#REF!</definedName>
    <definedName name="S29R7" localSheetId="8">#REF!</definedName>
    <definedName name="S29R7" localSheetId="12">#REF!</definedName>
    <definedName name="S29R7" localSheetId="13">#REF!</definedName>
    <definedName name="S29R7">#REF!</definedName>
    <definedName name="S29R8" localSheetId="2">#REF!</definedName>
    <definedName name="S29R8" localSheetId="8">#REF!</definedName>
    <definedName name="S29R8" localSheetId="12">#REF!</definedName>
    <definedName name="S29R8" localSheetId="13">#REF!</definedName>
    <definedName name="S29R8">#REF!</definedName>
    <definedName name="S29R9" localSheetId="2">#REF!</definedName>
    <definedName name="S29R9" localSheetId="8">#REF!</definedName>
    <definedName name="S29R9" localSheetId="12">#REF!</definedName>
    <definedName name="S29R9" localSheetId="13">#REF!</definedName>
    <definedName name="S29R9">#REF!</definedName>
    <definedName name="S2P1" localSheetId="2">#REF!</definedName>
    <definedName name="S2P1" localSheetId="8">#REF!</definedName>
    <definedName name="S2P1" localSheetId="12">#REF!</definedName>
    <definedName name="S2P1" localSheetId="13">#REF!</definedName>
    <definedName name="S2P1">#REF!</definedName>
    <definedName name="S2P10" localSheetId="2">#REF!</definedName>
    <definedName name="S2P10" localSheetId="8">#REF!</definedName>
    <definedName name="S2P10" localSheetId="12">#REF!</definedName>
    <definedName name="S2P10" localSheetId="13">#REF!</definedName>
    <definedName name="S2P10">#REF!</definedName>
    <definedName name="S2P11" localSheetId="2">#REF!</definedName>
    <definedName name="S2P11" localSheetId="8">#REF!</definedName>
    <definedName name="S2P11" localSheetId="12">#REF!</definedName>
    <definedName name="S2P11" localSheetId="13">#REF!</definedName>
    <definedName name="S2P11">#REF!</definedName>
    <definedName name="S2P12" localSheetId="2">#REF!</definedName>
    <definedName name="S2P12" localSheetId="8">#REF!</definedName>
    <definedName name="S2P12" localSheetId="12">#REF!</definedName>
    <definedName name="S2P12" localSheetId="13">#REF!</definedName>
    <definedName name="S2P12">#REF!</definedName>
    <definedName name="S2P13" localSheetId="2">#REF!</definedName>
    <definedName name="S2P13" localSheetId="8">#REF!</definedName>
    <definedName name="S2P13" localSheetId="12">#REF!</definedName>
    <definedName name="S2P13" localSheetId="13">#REF!</definedName>
    <definedName name="S2P13">#REF!</definedName>
    <definedName name="S2P14" localSheetId="2">#REF!</definedName>
    <definedName name="S2P14" localSheetId="8">#REF!</definedName>
    <definedName name="S2P14" localSheetId="12">#REF!</definedName>
    <definedName name="S2P14" localSheetId="13">#REF!</definedName>
    <definedName name="S2P14">#REF!</definedName>
    <definedName name="S2P15" localSheetId="2">#REF!</definedName>
    <definedName name="S2P15" localSheetId="8">#REF!</definedName>
    <definedName name="S2P15" localSheetId="12">#REF!</definedName>
    <definedName name="S2P15" localSheetId="13">#REF!</definedName>
    <definedName name="S2P15">#REF!</definedName>
    <definedName name="S2P16" localSheetId="2">#REF!</definedName>
    <definedName name="S2P16" localSheetId="8">#REF!</definedName>
    <definedName name="S2P16" localSheetId="12">#REF!</definedName>
    <definedName name="S2P16" localSheetId="13">#REF!</definedName>
    <definedName name="S2P16">#REF!</definedName>
    <definedName name="S2P17" localSheetId="2">#REF!</definedName>
    <definedName name="S2P17" localSheetId="8">#REF!</definedName>
    <definedName name="S2P17" localSheetId="12">#REF!</definedName>
    <definedName name="S2P17" localSheetId="13">#REF!</definedName>
    <definedName name="S2P17">#REF!</definedName>
    <definedName name="S2P18" localSheetId="2">#REF!</definedName>
    <definedName name="S2P18" localSheetId="8">#REF!</definedName>
    <definedName name="S2P18" localSheetId="12">#REF!</definedName>
    <definedName name="S2P18" localSheetId="13">#REF!</definedName>
    <definedName name="S2P18">#REF!</definedName>
    <definedName name="S2P19" localSheetId="2">#REF!</definedName>
    <definedName name="S2P19" localSheetId="8">#REF!</definedName>
    <definedName name="S2P19" localSheetId="12">#REF!</definedName>
    <definedName name="S2P19" localSheetId="13">#REF!</definedName>
    <definedName name="S2P19">#REF!</definedName>
    <definedName name="S2P2" localSheetId="2">#REF!</definedName>
    <definedName name="S2P2" localSheetId="8">#REF!</definedName>
    <definedName name="S2P2" localSheetId="12">#REF!</definedName>
    <definedName name="S2P2" localSheetId="13">#REF!</definedName>
    <definedName name="S2P2">#REF!</definedName>
    <definedName name="S2P20" localSheetId="2">#REF!</definedName>
    <definedName name="S2P20" localSheetId="8">#REF!</definedName>
    <definedName name="S2P20" localSheetId="12">#REF!</definedName>
    <definedName name="S2P20" localSheetId="13">#REF!</definedName>
    <definedName name="S2P20">#REF!</definedName>
    <definedName name="S2P21" localSheetId="2">#REF!</definedName>
    <definedName name="S2P21" localSheetId="8">#REF!</definedName>
    <definedName name="S2P21" localSheetId="12">#REF!</definedName>
    <definedName name="S2P21" localSheetId="13">#REF!</definedName>
    <definedName name="S2P21">#REF!</definedName>
    <definedName name="S2P22" localSheetId="2">#REF!</definedName>
    <definedName name="S2P22" localSheetId="8">#REF!</definedName>
    <definedName name="S2P22" localSheetId="12">#REF!</definedName>
    <definedName name="S2P22" localSheetId="13">#REF!</definedName>
    <definedName name="S2P22">#REF!</definedName>
    <definedName name="S2P23" localSheetId="2">#REF!</definedName>
    <definedName name="S2P23" localSheetId="8">#REF!</definedName>
    <definedName name="S2P23" localSheetId="12">#REF!</definedName>
    <definedName name="S2P23" localSheetId="13">#REF!</definedName>
    <definedName name="S2P23">#REF!</definedName>
    <definedName name="S2P24" localSheetId="2">#REF!</definedName>
    <definedName name="S2P24" localSheetId="8">#REF!</definedName>
    <definedName name="S2P24" localSheetId="12">#REF!</definedName>
    <definedName name="S2P24" localSheetId="13">#REF!</definedName>
    <definedName name="S2P24">#REF!</definedName>
    <definedName name="S2P3" localSheetId="2">#REF!</definedName>
    <definedName name="S2P3" localSheetId="8">#REF!</definedName>
    <definedName name="S2P3" localSheetId="12">#REF!</definedName>
    <definedName name="S2P3" localSheetId="13">#REF!</definedName>
    <definedName name="S2P3">#REF!</definedName>
    <definedName name="S2P4" localSheetId="2">#REF!</definedName>
    <definedName name="S2P4" localSheetId="8">#REF!</definedName>
    <definedName name="S2P4" localSheetId="12">#REF!</definedName>
    <definedName name="S2P4" localSheetId="13">#REF!</definedName>
    <definedName name="S2P4">#REF!</definedName>
    <definedName name="S2P5" localSheetId="2">#REF!</definedName>
    <definedName name="S2P5" localSheetId="8">#REF!</definedName>
    <definedName name="S2P5" localSheetId="12">#REF!</definedName>
    <definedName name="S2P5" localSheetId="13">#REF!</definedName>
    <definedName name="S2P5">#REF!</definedName>
    <definedName name="S2P6" localSheetId="2">#REF!</definedName>
    <definedName name="S2P6" localSheetId="8">#REF!</definedName>
    <definedName name="S2P6" localSheetId="12">#REF!</definedName>
    <definedName name="S2P6" localSheetId="13">#REF!</definedName>
    <definedName name="S2P6">#REF!</definedName>
    <definedName name="S2P7" localSheetId="2">#REF!</definedName>
    <definedName name="S2P7" localSheetId="8">#REF!</definedName>
    <definedName name="S2P7" localSheetId="12">#REF!</definedName>
    <definedName name="S2P7" localSheetId="13">#REF!</definedName>
    <definedName name="S2P7">#REF!</definedName>
    <definedName name="S2P8" localSheetId="2">#REF!</definedName>
    <definedName name="S2P8" localSheetId="8">#REF!</definedName>
    <definedName name="S2P8" localSheetId="12">#REF!</definedName>
    <definedName name="S2P8" localSheetId="13">#REF!</definedName>
    <definedName name="S2P8">#REF!</definedName>
    <definedName name="S2P9" localSheetId="2">#REF!</definedName>
    <definedName name="S2P9" localSheetId="8">#REF!</definedName>
    <definedName name="S2P9" localSheetId="12">#REF!</definedName>
    <definedName name="S2P9" localSheetId="13">#REF!</definedName>
    <definedName name="S2P9">#REF!</definedName>
    <definedName name="S2PP4" localSheetId="2">#REF!</definedName>
    <definedName name="S2PP4" localSheetId="8">#REF!</definedName>
    <definedName name="S2PP4" localSheetId="12">#REF!</definedName>
    <definedName name="S2PP4" localSheetId="13">#REF!</definedName>
    <definedName name="S2PP4">#REF!</definedName>
    <definedName name="S2R1" localSheetId="2">#REF!</definedName>
    <definedName name="S2R1" localSheetId="8">#REF!</definedName>
    <definedName name="S2R1" localSheetId="12">#REF!</definedName>
    <definedName name="S2R1" localSheetId="13">#REF!</definedName>
    <definedName name="S2R1">#REF!</definedName>
    <definedName name="S2R10" localSheetId="2">#REF!</definedName>
    <definedName name="S2R10" localSheetId="8">#REF!</definedName>
    <definedName name="S2R10" localSheetId="12">#REF!</definedName>
    <definedName name="S2R10" localSheetId="13">#REF!</definedName>
    <definedName name="S2R10">#REF!</definedName>
    <definedName name="S2R11" localSheetId="2">#REF!</definedName>
    <definedName name="S2R11" localSheetId="8">#REF!</definedName>
    <definedName name="S2R11" localSheetId="12">#REF!</definedName>
    <definedName name="S2R11" localSheetId="13">#REF!</definedName>
    <definedName name="S2R11">#REF!</definedName>
    <definedName name="S2R12" localSheetId="2">#REF!</definedName>
    <definedName name="S2R12" localSheetId="8">#REF!</definedName>
    <definedName name="S2R12" localSheetId="12">#REF!</definedName>
    <definedName name="S2R12" localSheetId="13">#REF!</definedName>
    <definedName name="S2R12">#REF!</definedName>
    <definedName name="S2R13" localSheetId="2">#REF!</definedName>
    <definedName name="S2R13" localSheetId="8">#REF!</definedName>
    <definedName name="S2R13" localSheetId="12">#REF!</definedName>
    <definedName name="S2R13" localSheetId="13">#REF!</definedName>
    <definedName name="S2R13">#REF!</definedName>
    <definedName name="S2R14" localSheetId="2">#REF!</definedName>
    <definedName name="S2R14" localSheetId="8">#REF!</definedName>
    <definedName name="S2R14" localSheetId="12">#REF!</definedName>
    <definedName name="S2R14" localSheetId="13">#REF!</definedName>
    <definedName name="S2R14">#REF!</definedName>
    <definedName name="S2R15" localSheetId="2">#REF!</definedName>
    <definedName name="S2R15" localSheetId="8">#REF!</definedName>
    <definedName name="S2R15" localSheetId="12">#REF!</definedName>
    <definedName name="S2R15" localSheetId="13">#REF!</definedName>
    <definedName name="S2R15">#REF!</definedName>
    <definedName name="S2R16" localSheetId="2">#REF!</definedName>
    <definedName name="S2R16" localSheetId="8">#REF!</definedName>
    <definedName name="S2R16" localSheetId="12">#REF!</definedName>
    <definedName name="S2R16" localSheetId="13">#REF!</definedName>
    <definedName name="S2R16">#REF!</definedName>
    <definedName name="S2R17" localSheetId="2">#REF!</definedName>
    <definedName name="S2R17" localSheetId="8">#REF!</definedName>
    <definedName name="S2R17" localSheetId="12">#REF!</definedName>
    <definedName name="S2R17" localSheetId="13">#REF!</definedName>
    <definedName name="S2R17">#REF!</definedName>
    <definedName name="S2R18" localSheetId="2">#REF!</definedName>
    <definedName name="S2R18" localSheetId="8">#REF!</definedName>
    <definedName name="S2R18" localSheetId="12">#REF!</definedName>
    <definedName name="S2R18" localSheetId="13">#REF!</definedName>
    <definedName name="S2R18">#REF!</definedName>
    <definedName name="S2R19" localSheetId="2">#REF!</definedName>
    <definedName name="S2R19" localSheetId="8">#REF!</definedName>
    <definedName name="S2R19" localSheetId="12">#REF!</definedName>
    <definedName name="S2R19" localSheetId="13">#REF!</definedName>
    <definedName name="S2R19">#REF!</definedName>
    <definedName name="S2R2" localSheetId="2">#REF!</definedName>
    <definedName name="S2R2" localSheetId="8">#REF!</definedName>
    <definedName name="S2R2" localSheetId="12">#REF!</definedName>
    <definedName name="S2R2" localSheetId="13">#REF!</definedName>
    <definedName name="S2R2">#REF!</definedName>
    <definedName name="S2R20" localSheetId="2">#REF!</definedName>
    <definedName name="S2R20" localSheetId="8">#REF!</definedName>
    <definedName name="S2R20" localSheetId="12">#REF!</definedName>
    <definedName name="S2R20" localSheetId="13">#REF!</definedName>
    <definedName name="S2R20">#REF!</definedName>
    <definedName name="S2R21" localSheetId="2">#REF!</definedName>
    <definedName name="S2R21" localSheetId="8">#REF!</definedName>
    <definedName name="S2R21" localSheetId="12">#REF!</definedName>
    <definedName name="S2R21" localSheetId="13">#REF!</definedName>
    <definedName name="S2R21">#REF!</definedName>
    <definedName name="S2R22" localSheetId="2">#REF!</definedName>
    <definedName name="S2R22" localSheetId="8">#REF!</definedName>
    <definedName name="S2R22" localSheetId="12">#REF!</definedName>
    <definedName name="S2R22" localSheetId="13">#REF!</definedName>
    <definedName name="S2R22">#REF!</definedName>
    <definedName name="S2R23" localSheetId="2">#REF!</definedName>
    <definedName name="S2R23" localSheetId="8">#REF!</definedName>
    <definedName name="S2R23" localSheetId="12">#REF!</definedName>
    <definedName name="S2R23" localSheetId="13">#REF!</definedName>
    <definedName name="S2R23">#REF!</definedName>
    <definedName name="S2R24" localSheetId="2">#REF!</definedName>
    <definedName name="S2R24" localSheetId="8">#REF!</definedName>
    <definedName name="S2R24" localSheetId="12">#REF!</definedName>
    <definedName name="S2R24" localSheetId="13">#REF!</definedName>
    <definedName name="S2R24">#REF!</definedName>
    <definedName name="S2R3" localSheetId="2">#REF!</definedName>
    <definedName name="S2R3" localSheetId="8">#REF!</definedName>
    <definedName name="S2R3" localSheetId="12">#REF!</definedName>
    <definedName name="S2R3" localSheetId="13">#REF!</definedName>
    <definedName name="S2R3">#REF!</definedName>
    <definedName name="S2R4" localSheetId="2">#REF!</definedName>
    <definedName name="S2R4" localSheetId="8">#REF!</definedName>
    <definedName name="S2R4" localSheetId="12">#REF!</definedName>
    <definedName name="S2R4" localSheetId="13">#REF!</definedName>
    <definedName name="S2R4">#REF!</definedName>
    <definedName name="S2R5" localSheetId="2">#REF!</definedName>
    <definedName name="S2R5" localSheetId="8">#REF!</definedName>
    <definedName name="S2R5" localSheetId="12">#REF!</definedName>
    <definedName name="S2R5" localSheetId="13">#REF!</definedName>
    <definedName name="S2R5">#REF!</definedName>
    <definedName name="S2R6" localSheetId="2">#REF!</definedName>
    <definedName name="S2R6" localSheetId="8">#REF!</definedName>
    <definedName name="S2R6" localSheetId="12">#REF!</definedName>
    <definedName name="S2R6" localSheetId="13">#REF!</definedName>
    <definedName name="S2R6">#REF!</definedName>
    <definedName name="S2R7" localSheetId="2">#REF!</definedName>
    <definedName name="S2R7" localSheetId="8">#REF!</definedName>
    <definedName name="S2R7" localSheetId="12">#REF!</definedName>
    <definedName name="S2R7" localSheetId="13">#REF!</definedName>
    <definedName name="S2R7">#REF!</definedName>
    <definedName name="S2R8" localSheetId="2">#REF!</definedName>
    <definedName name="S2R8" localSheetId="8">#REF!</definedName>
    <definedName name="S2R8" localSheetId="12">#REF!</definedName>
    <definedName name="S2R8" localSheetId="13">#REF!</definedName>
    <definedName name="S2R8">#REF!</definedName>
    <definedName name="S2R9" localSheetId="2">#REF!</definedName>
    <definedName name="S2R9" localSheetId="8">#REF!</definedName>
    <definedName name="S2R9" localSheetId="12">#REF!</definedName>
    <definedName name="S2R9" localSheetId="13">#REF!</definedName>
    <definedName name="S2R9">#REF!</definedName>
    <definedName name="S30P1" localSheetId="2">#REF!</definedName>
    <definedName name="S30P1" localSheetId="8">#REF!</definedName>
    <definedName name="S30P1" localSheetId="12">#REF!</definedName>
    <definedName name="S30P1" localSheetId="13">#REF!</definedName>
    <definedName name="S30P1">#REF!</definedName>
    <definedName name="S30P10" localSheetId="2">#REF!</definedName>
    <definedName name="S30P10" localSheetId="8">#REF!</definedName>
    <definedName name="S30P10" localSheetId="12">#REF!</definedName>
    <definedName name="S30P10" localSheetId="13">#REF!</definedName>
    <definedName name="S30P10">#REF!</definedName>
    <definedName name="S30P11" localSheetId="2">#REF!</definedName>
    <definedName name="S30P11" localSheetId="8">#REF!</definedName>
    <definedName name="S30P11" localSheetId="12">#REF!</definedName>
    <definedName name="S30P11" localSheetId="13">#REF!</definedName>
    <definedName name="S30P11">#REF!</definedName>
    <definedName name="S30P12" localSheetId="2">#REF!</definedName>
    <definedName name="S30P12" localSheetId="8">#REF!</definedName>
    <definedName name="S30P12" localSheetId="12">#REF!</definedName>
    <definedName name="S30P12" localSheetId="13">#REF!</definedName>
    <definedName name="S30P12">#REF!</definedName>
    <definedName name="S30P13" localSheetId="2">#REF!</definedName>
    <definedName name="S30P13" localSheetId="8">#REF!</definedName>
    <definedName name="S30P13" localSheetId="12">#REF!</definedName>
    <definedName name="S30P13" localSheetId="13">#REF!</definedName>
    <definedName name="S30P13">#REF!</definedName>
    <definedName name="S30P14" localSheetId="2">#REF!</definedName>
    <definedName name="S30P14" localSheetId="8">#REF!</definedName>
    <definedName name="S30P14" localSheetId="12">#REF!</definedName>
    <definedName name="S30P14" localSheetId="13">#REF!</definedName>
    <definedName name="S30P14">#REF!</definedName>
    <definedName name="S30P15" localSheetId="2">#REF!</definedName>
    <definedName name="S30P15" localSheetId="8">#REF!</definedName>
    <definedName name="S30P15" localSheetId="12">#REF!</definedName>
    <definedName name="S30P15" localSheetId="13">#REF!</definedName>
    <definedName name="S30P15">#REF!</definedName>
    <definedName name="S30P16" localSheetId="2">#REF!</definedName>
    <definedName name="S30P16" localSheetId="8">#REF!</definedName>
    <definedName name="S30P16" localSheetId="12">#REF!</definedName>
    <definedName name="S30P16" localSheetId="13">#REF!</definedName>
    <definedName name="S30P16">#REF!</definedName>
    <definedName name="S30P17" localSheetId="2">#REF!</definedName>
    <definedName name="S30P17" localSheetId="8">#REF!</definedName>
    <definedName name="S30P17" localSheetId="12">#REF!</definedName>
    <definedName name="S30P17" localSheetId="13">#REF!</definedName>
    <definedName name="S30P17">#REF!</definedName>
    <definedName name="S30P18" localSheetId="2">#REF!</definedName>
    <definedName name="S30P18" localSheetId="8">#REF!</definedName>
    <definedName name="S30P18" localSheetId="12">#REF!</definedName>
    <definedName name="S30P18" localSheetId="13">#REF!</definedName>
    <definedName name="S30P18">#REF!</definedName>
    <definedName name="S30P19" localSheetId="2">#REF!</definedName>
    <definedName name="S30P19" localSheetId="8">#REF!</definedName>
    <definedName name="S30P19" localSheetId="12">#REF!</definedName>
    <definedName name="S30P19" localSheetId="13">#REF!</definedName>
    <definedName name="S30P19">#REF!</definedName>
    <definedName name="S30P2" localSheetId="2">#REF!</definedName>
    <definedName name="S30P2" localSheetId="8">#REF!</definedName>
    <definedName name="S30P2" localSheetId="12">#REF!</definedName>
    <definedName name="S30P2" localSheetId="13">#REF!</definedName>
    <definedName name="S30P2">#REF!</definedName>
    <definedName name="S30P20" localSheetId="2">#REF!</definedName>
    <definedName name="S30P20" localSheetId="8">#REF!</definedName>
    <definedName name="S30P20" localSheetId="12">#REF!</definedName>
    <definedName name="S30P20" localSheetId="13">#REF!</definedName>
    <definedName name="S30P20">#REF!</definedName>
    <definedName name="S30P21" localSheetId="2">#REF!</definedName>
    <definedName name="S30P21" localSheetId="8">#REF!</definedName>
    <definedName name="S30P21" localSheetId="12">#REF!</definedName>
    <definedName name="S30P21" localSheetId="13">#REF!</definedName>
    <definedName name="S30P21">#REF!</definedName>
    <definedName name="S30P22" localSheetId="2">#REF!</definedName>
    <definedName name="S30P22" localSheetId="8">#REF!</definedName>
    <definedName name="S30P22" localSheetId="12">#REF!</definedName>
    <definedName name="S30P22" localSheetId="13">#REF!</definedName>
    <definedName name="S30P22">#REF!</definedName>
    <definedName name="S30P23" localSheetId="2">#REF!</definedName>
    <definedName name="S30P23" localSheetId="8">#REF!</definedName>
    <definedName name="S30P23" localSheetId="12">#REF!</definedName>
    <definedName name="S30P23" localSheetId="13">#REF!</definedName>
    <definedName name="S30P23">#REF!</definedName>
    <definedName name="S30P24" localSheetId="2">#REF!</definedName>
    <definedName name="S30P24" localSheetId="8">#REF!</definedName>
    <definedName name="S30P24" localSheetId="12">#REF!</definedName>
    <definedName name="S30P24" localSheetId="13">#REF!</definedName>
    <definedName name="S30P24">#REF!</definedName>
    <definedName name="S30P3" localSheetId="2">#REF!</definedName>
    <definedName name="S30P3" localSheetId="8">#REF!</definedName>
    <definedName name="S30P3" localSheetId="12">#REF!</definedName>
    <definedName name="S30P3" localSheetId="13">#REF!</definedName>
    <definedName name="S30P3">#REF!</definedName>
    <definedName name="S30P4" localSheetId="2">#REF!</definedName>
    <definedName name="S30P4" localSheetId="8">#REF!</definedName>
    <definedName name="S30P4" localSheetId="12">#REF!</definedName>
    <definedName name="S30P4" localSheetId="13">#REF!</definedName>
    <definedName name="S30P4">#REF!</definedName>
    <definedName name="S30P5" localSheetId="2">#REF!</definedName>
    <definedName name="S30P5" localSheetId="8">#REF!</definedName>
    <definedName name="S30P5" localSheetId="12">#REF!</definedName>
    <definedName name="S30P5" localSheetId="13">#REF!</definedName>
    <definedName name="S30P5">#REF!</definedName>
    <definedName name="S30P6" localSheetId="2">#REF!</definedName>
    <definedName name="S30P6" localSheetId="8">#REF!</definedName>
    <definedName name="S30P6" localSheetId="12">#REF!</definedName>
    <definedName name="S30P6" localSheetId="13">#REF!</definedName>
    <definedName name="S30P6">#REF!</definedName>
    <definedName name="S30P7" localSheetId="2">#REF!</definedName>
    <definedName name="S30P7" localSheetId="8">#REF!</definedName>
    <definedName name="S30P7" localSheetId="12">#REF!</definedName>
    <definedName name="S30P7" localSheetId="13">#REF!</definedName>
    <definedName name="S30P7">#REF!</definedName>
    <definedName name="S30P8" localSheetId="2">#REF!</definedName>
    <definedName name="S30P8" localSheetId="8">#REF!</definedName>
    <definedName name="S30P8" localSheetId="12">#REF!</definedName>
    <definedName name="S30P8" localSheetId="13">#REF!</definedName>
    <definedName name="S30P8">#REF!</definedName>
    <definedName name="S30P9" localSheetId="2">#REF!</definedName>
    <definedName name="S30P9" localSheetId="8">#REF!</definedName>
    <definedName name="S30P9" localSheetId="12">#REF!</definedName>
    <definedName name="S30P9" localSheetId="13">#REF!</definedName>
    <definedName name="S30P9">#REF!</definedName>
    <definedName name="S30R1" localSheetId="2">#REF!</definedName>
    <definedName name="S30R1" localSheetId="8">#REF!</definedName>
    <definedName name="S30R1" localSheetId="12">#REF!</definedName>
    <definedName name="S30R1" localSheetId="13">#REF!</definedName>
    <definedName name="S30R1">#REF!</definedName>
    <definedName name="S30R10" localSheetId="2">#REF!</definedName>
    <definedName name="S30R10" localSheetId="8">#REF!</definedName>
    <definedName name="S30R10" localSheetId="12">#REF!</definedName>
    <definedName name="S30R10" localSheetId="13">#REF!</definedName>
    <definedName name="S30R10">#REF!</definedName>
    <definedName name="S30R11" localSheetId="2">#REF!</definedName>
    <definedName name="S30R11" localSheetId="8">#REF!</definedName>
    <definedName name="S30R11" localSheetId="12">#REF!</definedName>
    <definedName name="S30R11" localSheetId="13">#REF!</definedName>
    <definedName name="S30R11">#REF!</definedName>
    <definedName name="S30R12" localSheetId="2">#REF!</definedName>
    <definedName name="S30R12" localSheetId="8">#REF!</definedName>
    <definedName name="S30R12" localSheetId="12">#REF!</definedName>
    <definedName name="S30R12" localSheetId="13">#REF!</definedName>
    <definedName name="S30R12">#REF!</definedName>
    <definedName name="S30R13" localSheetId="2">#REF!</definedName>
    <definedName name="S30R13" localSheetId="8">#REF!</definedName>
    <definedName name="S30R13" localSheetId="12">#REF!</definedName>
    <definedName name="S30R13" localSheetId="13">#REF!</definedName>
    <definedName name="S30R13">#REF!</definedName>
    <definedName name="S30R14" localSheetId="2">#REF!</definedName>
    <definedName name="S30R14" localSheetId="8">#REF!</definedName>
    <definedName name="S30R14" localSheetId="12">#REF!</definedName>
    <definedName name="S30R14" localSheetId="13">#REF!</definedName>
    <definedName name="S30R14">#REF!</definedName>
    <definedName name="S30R15" localSheetId="2">#REF!</definedName>
    <definedName name="S30R15" localSheetId="8">#REF!</definedName>
    <definedName name="S30R15" localSheetId="12">#REF!</definedName>
    <definedName name="S30R15" localSheetId="13">#REF!</definedName>
    <definedName name="S30R15">#REF!</definedName>
    <definedName name="S30R16" localSheetId="2">#REF!</definedName>
    <definedName name="S30R16" localSheetId="8">#REF!</definedName>
    <definedName name="S30R16" localSheetId="12">#REF!</definedName>
    <definedName name="S30R16" localSheetId="13">#REF!</definedName>
    <definedName name="S30R16">#REF!</definedName>
    <definedName name="S30R17" localSheetId="2">#REF!</definedName>
    <definedName name="S30R17" localSheetId="8">#REF!</definedName>
    <definedName name="S30R17" localSheetId="12">#REF!</definedName>
    <definedName name="S30R17" localSheetId="13">#REF!</definedName>
    <definedName name="S30R17">#REF!</definedName>
    <definedName name="S30R18" localSheetId="2">#REF!</definedName>
    <definedName name="S30R18" localSheetId="8">#REF!</definedName>
    <definedName name="S30R18" localSheetId="12">#REF!</definedName>
    <definedName name="S30R18" localSheetId="13">#REF!</definedName>
    <definedName name="S30R18">#REF!</definedName>
    <definedName name="S30R19" localSheetId="2">#REF!</definedName>
    <definedName name="S30R19" localSheetId="8">#REF!</definedName>
    <definedName name="S30R19" localSheetId="12">#REF!</definedName>
    <definedName name="S30R19" localSheetId="13">#REF!</definedName>
    <definedName name="S30R19">#REF!</definedName>
    <definedName name="S30R2" localSheetId="2">#REF!</definedName>
    <definedName name="S30R2" localSheetId="8">#REF!</definedName>
    <definedName name="S30R2" localSheetId="12">#REF!</definedName>
    <definedName name="S30R2" localSheetId="13">#REF!</definedName>
    <definedName name="S30R2">#REF!</definedName>
    <definedName name="S30R20" localSheetId="2">#REF!</definedName>
    <definedName name="S30R20" localSheetId="8">#REF!</definedName>
    <definedName name="S30R20" localSheetId="12">#REF!</definedName>
    <definedName name="S30R20" localSheetId="13">#REF!</definedName>
    <definedName name="S30R20">#REF!</definedName>
    <definedName name="S30R21" localSheetId="2">#REF!</definedName>
    <definedName name="S30R21" localSheetId="8">#REF!</definedName>
    <definedName name="S30R21" localSheetId="12">#REF!</definedName>
    <definedName name="S30R21" localSheetId="13">#REF!</definedName>
    <definedName name="S30R21">#REF!</definedName>
    <definedName name="S30R22" localSheetId="2">#REF!</definedName>
    <definedName name="S30R22" localSheetId="8">#REF!</definedName>
    <definedName name="S30R22" localSheetId="12">#REF!</definedName>
    <definedName name="S30R22" localSheetId="13">#REF!</definedName>
    <definedName name="S30R22">#REF!</definedName>
    <definedName name="S30R23" localSheetId="2">#REF!</definedName>
    <definedName name="S30R23" localSheetId="8">#REF!</definedName>
    <definedName name="S30R23" localSheetId="12">#REF!</definedName>
    <definedName name="S30R23" localSheetId="13">#REF!</definedName>
    <definedName name="S30R23">#REF!</definedName>
    <definedName name="S30R24" localSheetId="2">#REF!</definedName>
    <definedName name="S30R24" localSheetId="8">#REF!</definedName>
    <definedName name="S30R24" localSheetId="12">#REF!</definedName>
    <definedName name="S30R24" localSheetId="13">#REF!</definedName>
    <definedName name="S30R24">#REF!</definedName>
    <definedName name="S30R3" localSheetId="2">#REF!</definedName>
    <definedName name="S30R3" localSheetId="8">#REF!</definedName>
    <definedName name="S30R3" localSheetId="12">#REF!</definedName>
    <definedName name="S30R3" localSheetId="13">#REF!</definedName>
    <definedName name="S30R3">#REF!</definedName>
    <definedName name="S30R4" localSheetId="2">#REF!</definedName>
    <definedName name="S30R4" localSheetId="8">#REF!</definedName>
    <definedName name="S30R4" localSheetId="12">#REF!</definedName>
    <definedName name="S30R4" localSheetId="13">#REF!</definedName>
    <definedName name="S30R4">#REF!</definedName>
    <definedName name="S30R5" localSheetId="2">#REF!</definedName>
    <definedName name="S30R5" localSheetId="8">#REF!</definedName>
    <definedName name="S30R5" localSheetId="12">#REF!</definedName>
    <definedName name="S30R5" localSheetId="13">#REF!</definedName>
    <definedName name="S30R5">#REF!</definedName>
    <definedName name="S30R6" localSheetId="2">#REF!</definedName>
    <definedName name="S30R6" localSheetId="8">#REF!</definedName>
    <definedName name="S30R6" localSheetId="12">#REF!</definedName>
    <definedName name="S30R6" localSheetId="13">#REF!</definedName>
    <definedName name="S30R6">#REF!</definedName>
    <definedName name="S30R7" localSheetId="2">#REF!</definedName>
    <definedName name="S30R7" localSheetId="8">#REF!</definedName>
    <definedName name="S30R7" localSheetId="12">#REF!</definedName>
    <definedName name="S30R7" localSheetId="13">#REF!</definedName>
    <definedName name="S30R7">#REF!</definedName>
    <definedName name="S30R8" localSheetId="2">#REF!</definedName>
    <definedName name="S30R8" localSheetId="8">#REF!</definedName>
    <definedName name="S30R8" localSheetId="12">#REF!</definedName>
    <definedName name="S30R8" localSheetId="13">#REF!</definedName>
    <definedName name="S30R8">#REF!</definedName>
    <definedName name="S30R9" localSheetId="2">#REF!</definedName>
    <definedName name="S30R9" localSheetId="8">#REF!</definedName>
    <definedName name="S30R9" localSheetId="12">#REF!</definedName>
    <definedName name="S30R9" localSheetId="13">#REF!</definedName>
    <definedName name="S30R9">#REF!</definedName>
    <definedName name="S31P1" localSheetId="2">#REF!</definedName>
    <definedName name="S31P1" localSheetId="8">#REF!</definedName>
    <definedName name="S31P1" localSheetId="12">#REF!</definedName>
    <definedName name="S31P1" localSheetId="13">#REF!</definedName>
    <definedName name="S31P1">#REF!</definedName>
    <definedName name="S31P10" localSheetId="2">#REF!</definedName>
    <definedName name="S31P10" localSheetId="8">#REF!</definedName>
    <definedName name="S31P10" localSheetId="12">#REF!</definedName>
    <definedName name="S31P10" localSheetId="13">#REF!</definedName>
    <definedName name="S31P10">#REF!</definedName>
    <definedName name="S31P11" localSheetId="2">#REF!</definedName>
    <definedName name="S31P11" localSheetId="8">#REF!</definedName>
    <definedName name="S31P11" localSheetId="12">#REF!</definedName>
    <definedName name="S31P11" localSheetId="13">#REF!</definedName>
    <definedName name="S31P11">#REF!</definedName>
    <definedName name="S31P12" localSheetId="2">#REF!</definedName>
    <definedName name="S31P12" localSheetId="8">#REF!</definedName>
    <definedName name="S31P12" localSheetId="12">#REF!</definedName>
    <definedName name="S31P12" localSheetId="13">#REF!</definedName>
    <definedName name="S31P12">#REF!</definedName>
    <definedName name="S31P13" localSheetId="2">#REF!</definedName>
    <definedName name="S31P13" localSheetId="8">#REF!</definedName>
    <definedName name="S31P13" localSheetId="12">#REF!</definedName>
    <definedName name="S31P13" localSheetId="13">#REF!</definedName>
    <definedName name="S31P13">#REF!</definedName>
    <definedName name="S31P14" localSheetId="2">#REF!</definedName>
    <definedName name="S31P14" localSheetId="8">#REF!</definedName>
    <definedName name="S31P14" localSheetId="12">#REF!</definedName>
    <definedName name="S31P14" localSheetId="13">#REF!</definedName>
    <definedName name="S31P14">#REF!</definedName>
    <definedName name="S31P15" localSheetId="2">#REF!</definedName>
    <definedName name="S31P15" localSheetId="8">#REF!</definedName>
    <definedName name="S31P15" localSheetId="12">#REF!</definedName>
    <definedName name="S31P15" localSheetId="13">#REF!</definedName>
    <definedName name="S31P15">#REF!</definedName>
    <definedName name="S31P16" localSheetId="2">#REF!</definedName>
    <definedName name="S31P16" localSheetId="8">#REF!</definedName>
    <definedName name="S31P16" localSheetId="12">#REF!</definedName>
    <definedName name="S31P16" localSheetId="13">#REF!</definedName>
    <definedName name="S31P16">#REF!</definedName>
    <definedName name="S31P17" localSheetId="2">#REF!</definedName>
    <definedName name="S31P17" localSheetId="8">#REF!</definedName>
    <definedName name="S31P17" localSheetId="12">#REF!</definedName>
    <definedName name="S31P17" localSheetId="13">#REF!</definedName>
    <definedName name="S31P17">#REF!</definedName>
    <definedName name="S31P18" localSheetId="2">#REF!</definedName>
    <definedName name="S31P18" localSheetId="8">#REF!</definedName>
    <definedName name="S31P18" localSheetId="12">#REF!</definedName>
    <definedName name="S31P18" localSheetId="13">#REF!</definedName>
    <definedName name="S31P18">#REF!</definedName>
    <definedName name="S31P19" localSheetId="2">#REF!</definedName>
    <definedName name="S31P19" localSheetId="8">#REF!</definedName>
    <definedName name="S31P19" localSheetId="12">#REF!</definedName>
    <definedName name="S31P19" localSheetId="13">#REF!</definedName>
    <definedName name="S31P19">#REF!</definedName>
    <definedName name="S31P2" localSheetId="2">#REF!</definedName>
    <definedName name="S31P2" localSheetId="8">#REF!</definedName>
    <definedName name="S31P2" localSheetId="12">#REF!</definedName>
    <definedName name="S31P2" localSheetId="13">#REF!</definedName>
    <definedName name="S31P2">#REF!</definedName>
    <definedName name="S31P20" localSheetId="2">#REF!</definedName>
    <definedName name="S31P20" localSheetId="8">#REF!</definedName>
    <definedName name="S31P20" localSheetId="12">#REF!</definedName>
    <definedName name="S31P20" localSheetId="13">#REF!</definedName>
    <definedName name="S31P20">#REF!</definedName>
    <definedName name="S31P21" localSheetId="2">#REF!</definedName>
    <definedName name="S31P21" localSheetId="8">#REF!</definedName>
    <definedName name="S31P21" localSheetId="12">#REF!</definedName>
    <definedName name="S31P21" localSheetId="13">#REF!</definedName>
    <definedName name="S31P21">#REF!</definedName>
    <definedName name="S31P22" localSheetId="2">#REF!</definedName>
    <definedName name="S31P22" localSheetId="8">#REF!</definedName>
    <definedName name="S31P22" localSheetId="12">#REF!</definedName>
    <definedName name="S31P22" localSheetId="13">#REF!</definedName>
    <definedName name="S31P22">#REF!</definedName>
    <definedName name="S31P23" localSheetId="2">#REF!</definedName>
    <definedName name="S31P23" localSheetId="8">#REF!</definedName>
    <definedName name="S31P23" localSheetId="12">#REF!</definedName>
    <definedName name="S31P23" localSheetId="13">#REF!</definedName>
    <definedName name="S31P23">#REF!</definedName>
    <definedName name="S31P24" localSheetId="2">#REF!</definedName>
    <definedName name="S31P24" localSheetId="8">#REF!</definedName>
    <definedName name="S31P24" localSheetId="12">#REF!</definedName>
    <definedName name="S31P24" localSheetId="13">#REF!</definedName>
    <definedName name="S31P24">#REF!</definedName>
    <definedName name="S31P3" localSheetId="2">#REF!</definedName>
    <definedName name="S31P3" localSheetId="8">#REF!</definedName>
    <definedName name="S31P3" localSheetId="12">#REF!</definedName>
    <definedName name="S31P3" localSheetId="13">#REF!</definedName>
    <definedName name="S31P3">#REF!</definedName>
    <definedName name="S31P4" localSheetId="2">#REF!</definedName>
    <definedName name="S31P4" localSheetId="8">#REF!</definedName>
    <definedName name="S31P4" localSheetId="12">#REF!</definedName>
    <definedName name="S31P4" localSheetId="13">#REF!</definedName>
    <definedName name="S31P4">#REF!</definedName>
    <definedName name="S31P5" localSheetId="2">#REF!</definedName>
    <definedName name="S31P5" localSheetId="8">#REF!</definedName>
    <definedName name="S31P5" localSheetId="12">#REF!</definedName>
    <definedName name="S31P5" localSheetId="13">#REF!</definedName>
    <definedName name="S31P5">#REF!</definedName>
    <definedName name="S31P6" localSheetId="2">#REF!</definedName>
    <definedName name="S31P6" localSheetId="8">#REF!</definedName>
    <definedName name="S31P6" localSheetId="12">#REF!</definedName>
    <definedName name="S31P6" localSheetId="13">#REF!</definedName>
    <definedName name="S31P6">#REF!</definedName>
    <definedName name="S31P7" localSheetId="2">#REF!</definedName>
    <definedName name="S31P7" localSheetId="8">#REF!</definedName>
    <definedName name="S31P7" localSheetId="12">#REF!</definedName>
    <definedName name="S31P7" localSheetId="13">#REF!</definedName>
    <definedName name="S31P7">#REF!</definedName>
    <definedName name="S31P8" localSheetId="2">#REF!</definedName>
    <definedName name="S31P8" localSheetId="8">#REF!</definedName>
    <definedName name="S31P8" localSheetId="12">#REF!</definedName>
    <definedName name="S31P8" localSheetId="13">#REF!</definedName>
    <definedName name="S31P8">#REF!</definedName>
    <definedName name="S31P9" localSheetId="2">#REF!</definedName>
    <definedName name="S31P9" localSheetId="8">#REF!</definedName>
    <definedName name="S31P9" localSheetId="12">#REF!</definedName>
    <definedName name="S31P9" localSheetId="13">#REF!</definedName>
    <definedName name="S31P9">#REF!</definedName>
    <definedName name="S31R1" localSheetId="2">#REF!</definedName>
    <definedName name="S31R1" localSheetId="8">#REF!</definedName>
    <definedName name="S31R1" localSheetId="12">#REF!</definedName>
    <definedName name="S31R1" localSheetId="13">#REF!</definedName>
    <definedName name="S31R1">#REF!</definedName>
    <definedName name="S31R10" localSheetId="2">#REF!</definedName>
    <definedName name="S31R10" localSheetId="8">#REF!</definedName>
    <definedName name="S31R10" localSheetId="12">#REF!</definedName>
    <definedName name="S31R10" localSheetId="13">#REF!</definedName>
    <definedName name="S31R10">#REF!</definedName>
    <definedName name="S31R11" localSheetId="2">#REF!</definedName>
    <definedName name="S31R11" localSheetId="8">#REF!</definedName>
    <definedName name="S31R11" localSheetId="12">#REF!</definedName>
    <definedName name="S31R11" localSheetId="13">#REF!</definedName>
    <definedName name="S31R11">#REF!</definedName>
    <definedName name="S31R12" localSheetId="2">#REF!</definedName>
    <definedName name="S31R12" localSheetId="8">#REF!</definedName>
    <definedName name="S31R12" localSheetId="12">#REF!</definedName>
    <definedName name="S31R12" localSheetId="13">#REF!</definedName>
    <definedName name="S31R12">#REF!</definedName>
    <definedName name="S31R13" localSheetId="2">#REF!</definedName>
    <definedName name="S31R13" localSheetId="8">#REF!</definedName>
    <definedName name="S31R13" localSheetId="12">#REF!</definedName>
    <definedName name="S31R13" localSheetId="13">#REF!</definedName>
    <definedName name="S31R13">#REF!</definedName>
    <definedName name="S31R14" localSheetId="2">#REF!</definedName>
    <definedName name="S31R14" localSheetId="8">#REF!</definedName>
    <definedName name="S31R14" localSheetId="12">#REF!</definedName>
    <definedName name="S31R14" localSheetId="13">#REF!</definedName>
    <definedName name="S31R14">#REF!</definedName>
    <definedName name="S31R15" localSheetId="2">#REF!</definedName>
    <definedName name="S31R15" localSheetId="8">#REF!</definedName>
    <definedName name="S31R15" localSheetId="12">#REF!</definedName>
    <definedName name="S31R15" localSheetId="13">#REF!</definedName>
    <definedName name="S31R15">#REF!</definedName>
    <definedName name="S31R16" localSheetId="2">#REF!</definedName>
    <definedName name="S31R16" localSheetId="8">#REF!</definedName>
    <definedName name="S31R16" localSheetId="12">#REF!</definedName>
    <definedName name="S31R16" localSheetId="13">#REF!</definedName>
    <definedName name="S31R16">#REF!</definedName>
    <definedName name="S31R17" localSheetId="2">#REF!</definedName>
    <definedName name="S31R17" localSheetId="8">#REF!</definedName>
    <definedName name="S31R17" localSheetId="12">#REF!</definedName>
    <definedName name="S31R17" localSheetId="13">#REF!</definedName>
    <definedName name="S31R17">#REF!</definedName>
    <definedName name="S31R18" localSheetId="2">#REF!</definedName>
    <definedName name="S31R18" localSheetId="8">#REF!</definedName>
    <definedName name="S31R18" localSheetId="12">#REF!</definedName>
    <definedName name="S31R18" localSheetId="13">#REF!</definedName>
    <definedName name="S31R18">#REF!</definedName>
    <definedName name="S31R19" localSheetId="2">#REF!</definedName>
    <definedName name="S31R19" localSheetId="8">#REF!</definedName>
    <definedName name="S31R19" localSheetId="12">#REF!</definedName>
    <definedName name="S31R19" localSheetId="13">#REF!</definedName>
    <definedName name="S31R19">#REF!</definedName>
    <definedName name="S31R2" localSheetId="2">#REF!</definedName>
    <definedName name="S31R2" localSheetId="8">#REF!</definedName>
    <definedName name="S31R2" localSheetId="12">#REF!</definedName>
    <definedName name="S31R2" localSheetId="13">#REF!</definedName>
    <definedName name="S31R2">#REF!</definedName>
    <definedName name="S31R20" localSheetId="2">#REF!</definedName>
    <definedName name="S31R20" localSheetId="8">#REF!</definedName>
    <definedName name="S31R20" localSheetId="12">#REF!</definedName>
    <definedName name="S31R20" localSheetId="13">#REF!</definedName>
    <definedName name="S31R20">#REF!</definedName>
    <definedName name="S31R21" localSheetId="2">#REF!</definedName>
    <definedName name="S31R21" localSheetId="8">#REF!</definedName>
    <definedName name="S31R21" localSheetId="12">#REF!</definedName>
    <definedName name="S31R21" localSheetId="13">#REF!</definedName>
    <definedName name="S31R21">#REF!</definedName>
    <definedName name="S31R22" localSheetId="2">#REF!</definedName>
    <definedName name="S31R22" localSheetId="8">#REF!</definedName>
    <definedName name="S31R22" localSheetId="12">#REF!</definedName>
    <definedName name="S31R22" localSheetId="13">#REF!</definedName>
    <definedName name="S31R22">#REF!</definedName>
    <definedName name="S31R23" localSheetId="2">#REF!</definedName>
    <definedName name="S31R23" localSheetId="8">#REF!</definedName>
    <definedName name="S31R23" localSheetId="12">#REF!</definedName>
    <definedName name="S31R23" localSheetId="13">#REF!</definedName>
    <definedName name="S31R23">#REF!</definedName>
    <definedName name="S31R24" localSheetId="2">#REF!</definedName>
    <definedName name="S31R24" localSheetId="8">#REF!</definedName>
    <definedName name="S31R24" localSheetId="12">#REF!</definedName>
    <definedName name="S31R24" localSheetId="13">#REF!</definedName>
    <definedName name="S31R24">#REF!</definedName>
    <definedName name="S31R3" localSheetId="2">#REF!</definedName>
    <definedName name="S31R3" localSheetId="8">#REF!</definedName>
    <definedName name="S31R3" localSheetId="12">#REF!</definedName>
    <definedName name="S31R3" localSheetId="13">#REF!</definedName>
    <definedName name="S31R3">#REF!</definedName>
    <definedName name="S31R4" localSheetId="2">#REF!</definedName>
    <definedName name="S31R4" localSheetId="8">#REF!</definedName>
    <definedName name="S31R4" localSheetId="12">#REF!</definedName>
    <definedName name="S31R4" localSheetId="13">#REF!</definedName>
    <definedName name="S31R4">#REF!</definedName>
    <definedName name="S31R5" localSheetId="2">#REF!</definedName>
    <definedName name="S31R5" localSheetId="8">#REF!</definedName>
    <definedName name="S31R5" localSheetId="12">#REF!</definedName>
    <definedName name="S31R5" localSheetId="13">#REF!</definedName>
    <definedName name="S31R5">#REF!</definedName>
    <definedName name="S31R6" localSheetId="2">#REF!</definedName>
    <definedName name="S31R6" localSheetId="8">#REF!</definedName>
    <definedName name="S31R6" localSheetId="12">#REF!</definedName>
    <definedName name="S31R6" localSheetId="13">#REF!</definedName>
    <definedName name="S31R6">#REF!</definedName>
    <definedName name="S31R7" localSheetId="2">#REF!</definedName>
    <definedName name="S31R7" localSheetId="8">#REF!</definedName>
    <definedName name="S31R7" localSheetId="12">#REF!</definedName>
    <definedName name="S31R7" localSheetId="13">#REF!</definedName>
    <definedName name="S31R7">#REF!</definedName>
    <definedName name="S31R8" localSheetId="2">#REF!</definedName>
    <definedName name="S31R8" localSheetId="8">#REF!</definedName>
    <definedName name="S31R8" localSheetId="12">#REF!</definedName>
    <definedName name="S31R8" localSheetId="13">#REF!</definedName>
    <definedName name="S31R8">#REF!</definedName>
    <definedName name="S31R9" localSheetId="2">#REF!</definedName>
    <definedName name="S31R9" localSheetId="8">#REF!</definedName>
    <definedName name="S31R9" localSheetId="12">#REF!</definedName>
    <definedName name="S31R9" localSheetId="13">#REF!</definedName>
    <definedName name="S31R9">#REF!</definedName>
    <definedName name="S32P1" localSheetId="2">#REF!</definedName>
    <definedName name="S32P1" localSheetId="8">#REF!</definedName>
    <definedName name="S32P1" localSheetId="12">#REF!</definedName>
    <definedName name="S32P1" localSheetId="13">#REF!</definedName>
    <definedName name="S32P1">#REF!</definedName>
    <definedName name="S32P10" localSheetId="2">#REF!</definedName>
    <definedName name="S32P10" localSheetId="8">#REF!</definedName>
    <definedName name="S32P10" localSheetId="12">#REF!</definedName>
    <definedName name="S32P10" localSheetId="13">#REF!</definedName>
    <definedName name="S32P10">#REF!</definedName>
    <definedName name="S32P11" localSheetId="2">#REF!</definedName>
    <definedName name="S32P11" localSheetId="8">#REF!</definedName>
    <definedName name="S32P11" localSheetId="12">#REF!</definedName>
    <definedName name="S32P11" localSheetId="13">#REF!</definedName>
    <definedName name="S32P11">#REF!</definedName>
    <definedName name="S32P12" localSheetId="2">#REF!</definedName>
    <definedName name="S32P12" localSheetId="8">#REF!</definedName>
    <definedName name="S32P12" localSheetId="12">#REF!</definedName>
    <definedName name="S32P12" localSheetId="13">#REF!</definedName>
    <definedName name="S32P12">#REF!</definedName>
    <definedName name="S32P13" localSheetId="2">#REF!</definedName>
    <definedName name="S32P13" localSheetId="8">#REF!</definedName>
    <definedName name="S32P13" localSheetId="12">#REF!</definedName>
    <definedName name="S32P13" localSheetId="13">#REF!</definedName>
    <definedName name="S32P13">#REF!</definedName>
    <definedName name="S32P14" localSheetId="2">#REF!</definedName>
    <definedName name="S32P14" localSheetId="8">#REF!</definedName>
    <definedName name="S32P14" localSheetId="12">#REF!</definedName>
    <definedName name="S32P14" localSheetId="13">#REF!</definedName>
    <definedName name="S32P14">#REF!</definedName>
    <definedName name="S32P15" localSheetId="2">#REF!</definedName>
    <definedName name="S32P15" localSheetId="8">#REF!</definedName>
    <definedName name="S32P15" localSheetId="12">#REF!</definedName>
    <definedName name="S32P15" localSheetId="13">#REF!</definedName>
    <definedName name="S32P15">#REF!</definedName>
    <definedName name="S32P16" localSheetId="2">#REF!</definedName>
    <definedName name="S32P16" localSheetId="8">#REF!</definedName>
    <definedName name="S32P16" localSheetId="12">#REF!</definedName>
    <definedName name="S32P16" localSheetId="13">#REF!</definedName>
    <definedName name="S32P16">#REF!</definedName>
    <definedName name="S32P17" localSheetId="2">#REF!</definedName>
    <definedName name="S32P17" localSheetId="8">#REF!</definedName>
    <definedName name="S32P17" localSheetId="12">#REF!</definedName>
    <definedName name="S32P17" localSheetId="13">#REF!</definedName>
    <definedName name="S32P17">#REF!</definedName>
    <definedName name="S32P18" localSheetId="2">#REF!</definedName>
    <definedName name="S32P18" localSheetId="8">#REF!</definedName>
    <definedName name="S32P18" localSheetId="12">#REF!</definedName>
    <definedName name="S32P18" localSheetId="13">#REF!</definedName>
    <definedName name="S32P18">#REF!</definedName>
    <definedName name="S32P19" localSheetId="2">#REF!</definedName>
    <definedName name="S32P19" localSheetId="8">#REF!</definedName>
    <definedName name="S32P19" localSheetId="12">#REF!</definedName>
    <definedName name="S32P19" localSheetId="13">#REF!</definedName>
    <definedName name="S32P19">#REF!</definedName>
    <definedName name="S32P2" localSheetId="2">#REF!</definedName>
    <definedName name="S32P2" localSheetId="8">#REF!</definedName>
    <definedName name="S32P2" localSheetId="12">#REF!</definedName>
    <definedName name="S32P2" localSheetId="13">#REF!</definedName>
    <definedName name="S32P2">#REF!</definedName>
    <definedName name="S32P20" localSheetId="2">#REF!</definedName>
    <definedName name="S32P20" localSheetId="8">#REF!</definedName>
    <definedName name="S32P20" localSheetId="12">#REF!</definedName>
    <definedName name="S32P20" localSheetId="13">#REF!</definedName>
    <definedName name="S32P20">#REF!</definedName>
    <definedName name="S32P21" localSheetId="2">#REF!</definedName>
    <definedName name="S32P21" localSheetId="8">#REF!</definedName>
    <definedName name="S32P21" localSheetId="12">#REF!</definedName>
    <definedName name="S32P21" localSheetId="13">#REF!</definedName>
    <definedName name="S32P21">#REF!</definedName>
    <definedName name="S32P22" localSheetId="2">#REF!</definedName>
    <definedName name="S32P22" localSheetId="8">#REF!</definedName>
    <definedName name="S32P22" localSheetId="12">#REF!</definedName>
    <definedName name="S32P22" localSheetId="13">#REF!</definedName>
    <definedName name="S32P22">#REF!</definedName>
    <definedName name="S32P23" localSheetId="2">#REF!</definedName>
    <definedName name="S32P23" localSheetId="8">#REF!</definedName>
    <definedName name="S32P23" localSheetId="12">#REF!</definedName>
    <definedName name="S32P23" localSheetId="13">#REF!</definedName>
    <definedName name="S32P23">#REF!</definedName>
    <definedName name="S32P24" localSheetId="2">#REF!</definedName>
    <definedName name="S32P24" localSheetId="8">#REF!</definedName>
    <definedName name="S32P24" localSheetId="12">#REF!</definedName>
    <definedName name="S32P24" localSheetId="13">#REF!</definedName>
    <definedName name="S32P24">#REF!</definedName>
    <definedName name="S32P3" localSheetId="2">#REF!</definedName>
    <definedName name="S32P3" localSheetId="8">#REF!</definedName>
    <definedName name="S32P3" localSheetId="12">#REF!</definedName>
    <definedName name="S32P3" localSheetId="13">#REF!</definedName>
    <definedName name="S32P3">#REF!</definedName>
    <definedName name="S32P4" localSheetId="2">#REF!</definedName>
    <definedName name="S32P4" localSheetId="8">#REF!</definedName>
    <definedName name="S32P4" localSheetId="12">#REF!</definedName>
    <definedName name="S32P4" localSheetId="13">#REF!</definedName>
    <definedName name="S32P4">#REF!</definedName>
    <definedName name="S32P5" localSheetId="2">#REF!</definedName>
    <definedName name="S32P5" localSheetId="8">#REF!</definedName>
    <definedName name="S32P5" localSheetId="12">#REF!</definedName>
    <definedName name="S32P5" localSheetId="13">#REF!</definedName>
    <definedName name="S32P5">#REF!</definedName>
    <definedName name="S32P6" localSheetId="2">#REF!</definedName>
    <definedName name="S32P6" localSheetId="8">#REF!</definedName>
    <definedName name="S32P6" localSheetId="12">#REF!</definedName>
    <definedName name="S32P6" localSheetId="13">#REF!</definedName>
    <definedName name="S32P6">#REF!</definedName>
    <definedName name="S32P7" localSheetId="2">#REF!</definedName>
    <definedName name="S32P7" localSheetId="8">#REF!</definedName>
    <definedName name="S32P7" localSheetId="12">#REF!</definedName>
    <definedName name="S32P7" localSheetId="13">#REF!</definedName>
    <definedName name="S32P7">#REF!</definedName>
    <definedName name="S32P8" localSheetId="2">#REF!</definedName>
    <definedName name="S32P8" localSheetId="8">#REF!</definedName>
    <definedName name="S32P8" localSheetId="12">#REF!</definedName>
    <definedName name="S32P8" localSheetId="13">#REF!</definedName>
    <definedName name="S32P8">#REF!</definedName>
    <definedName name="S32P9" localSheetId="2">#REF!</definedName>
    <definedName name="S32P9" localSheetId="8">#REF!</definedName>
    <definedName name="S32P9" localSheetId="12">#REF!</definedName>
    <definedName name="S32P9" localSheetId="13">#REF!</definedName>
    <definedName name="S32P9">#REF!</definedName>
    <definedName name="S32R1" localSheetId="2">#REF!</definedName>
    <definedName name="S32R1" localSheetId="8">#REF!</definedName>
    <definedName name="S32R1" localSheetId="12">#REF!</definedName>
    <definedName name="S32R1" localSheetId="13">#REF!</definedName>
    <definedName name="S32R1">#REF!</definedName>
    <definedName name="S32R10" localSheetId="2">#REF!</definedName>
    <definedName name="S32R10" localSheetId="8">#REF!</definedName>
    <definedName name="S32R10" localSheetId="12">#REF!</definedName>
    <definedName name="S32R10" localSheetId="13">#REF!</definedName>
    <definedName name="S32R10">#REF!</definedName>
    <definedName name="S32R11" localSheetId="2">#REF!</definedName>
    <definedName name="S32R11" localSheetId="8">#REF!</definedName>
    <definedName name="S32R11" localSheetId="12">#REF!</definedName>
    <definedName name="S32R11" localSheetId="13">#REF!</definedName>
    <definedName name="S32R11">#REF!</definedName>
    <definedName name="S32R12" localSheetId="2">#REF!</definedName>
    <definedName name="S32R12" localSheetId="8">#REF!</definedName>
    <definedName name="S32R12" localSheetId="12">#REF!</definedName>
    <definedName name="S32R12" localSheetId="13">#REF!</definedName>
    <definedName name="S32R12">#REF!</definedName>
    <definedName name="S32R13" localSheetId="2">#REF!</definedName>
    <definedName name="S32R13" localSheetId="8">#REF!</definedName>
    <definedName name="S32R13" localSheetId="12">#REF!</definedName>
    <definedName name="S32R13" localSheetId="13">#REF!</definedName>
    <definedName name="S32R13">#REF!</definedName>
    <definedName name="S32R14" localSheetId="2">#REF!</definedName>
    <definedName name="S32R14" localSheetId="8">#REF!</definedName>
    <definedName name="S32R14" localSheetId="12">#REF!</definedName>
    <definedName name="S32R14" localSheetId="13">#REF!</definedName>
    <definedName name="S32R14">#REF!</definedName>
    <definedName name="S32R15" localSheetId="2">#REF!</definedName>
    <definedName name="S32R15" localSheetId="8">#REF!</definedName>
    <definedName name="S32R15" localSheetId="12">#REF!</definedName>
    <definedName name="S32R15" localSheetId="13">#REF!</definedName>
    <definedName name="S32R15">#REF!</definedName>
    <definedName name="S32R16" localSheetId="2">#REF!</definedName>
    <definedName name="S32R16" localSheetId="8">#REF!</definedName>
    <definedName name="S32R16" localSheetId="12">#REF!</definedName>
    <definedName name="S32R16" localSheetId="13">#REF!</definedName>
    <definedName name="S32R16">#REF!</definedName>
    <definedName name="S32R17" localSheetId="2">#REF!</definedName>
    <definedName name="S32R17" localSheetId="8">#REF!</definedName>
    <definedName name="S32R17" localSheetId="12">#REF!</definedName>
    <definedName name="S32R17" localSheetId="13">#REF!</definedName>
    <definedName name="S32R17">#REF!</definedName>
    <definedName name="S32R18" localSheetId="2">#REF!</definedName>
    <definedName name="S32R18" localSheetId="8">#REF!</definedName>
    <definedName name="S32R18" localSheetId="12">#REF!</definedName>
    <definedName name="S32R18" localSheetId="13">#REF!</definedName>
    <definedName name="S32R18">#REF!</definedName>
    <definedName name="S32R19" localSheetId="2">#REF!</definedName>
    <definedName name="S32R19" localSheetId="8">#REF!</definedName>
    <definedName name="S32R19" localSheetId="12">#REF!</definedName>
    <definedName name="S32R19" localSheetId="13">#REF!</definedName>
    <definedName name="S32R19">#REF!</definedName>
    <definedName name="S32R2" localSheetId="2">#REF!</definedName>
    <definedName name="S32R2" localSheetId="8">#REF!</definedName>
    <definedName name="S32R2" localSheetId="12">#REF!</definedName>
    <definedName name="S32R2" localSheetId="13">#REF!</definedName>
    <definedName name="S32R2">#REF!</definedName>
    <definedName name="S32R20" localSheetId="2">#REF!</definedName>
    <definedName name="S32R20" localSheetId="8">#REF!</definedName>
    <definedName name="S32R20" localSheetId="12">#REF!</definedName>
    <definedName name="S32R20" localSheetId="13">#REF!</definedName>
    <definedName name="S32R20">#REF!</definedName>
    <definedName name="S32R21" localSheetId="2">#REF!</definedName>
    <definedName name="S32R21" localSheetId="8">#REF!</definedName>
    <definedName name="S32R21" localSheetId="12">#REF!</definedName>
    <definedName name="S32R21" localSheetId="13">#REF!</definedName>
    <definedName name="S32R21">#REF!</definedName>
    <definedName name="S32R22" localSheetId="2">#REF!</definedName>
    <definedName name="S32R22" localSheetId="8">#REF!</definedName>
    <definedName name="S32R22" localSheetId="12">#REF!</definedName>
    <definedName name="S32R22" localSheetId="13">#REF!</definedName>
    <definedName name="S32R22">#REF!</definedName>
    <definedName name="S32R23" localSheetId="2">#REF!</definedName>
    <definedName name="S32R23" localSheetId="8">#REF!</definedName>
    <definedName name="S32R23" localSheetId="12">#REF!</definedName>
    <definedName name="S32R23" localSheetId="13">#REF!</definedName>
    <definedName name="S32R23">#REF!</definedName>
    <definedName name="S32R24" localSheetId="2">#REF!</definedName>
    <definedName name="S32R24" localSheetId="8">#REF!</definedName>
    <definedName name="S32R24" localSheetId="12">#REF!</definedName>
    <definedName name="S32R24" localSheetId="13">#REF!</definedName>
    <definedName name="S32R24">#REF!</definedName>
    <definedName name="S32R3" localSheetId="2">#REF!</definedName>
    <definedName name="S32R3" localSheetId="8">#REF!</definedName>
    <definedName name="S32R3" localSheetId="12">#REF!</definedName>
    <definedName name="S32R3" localSheetId="13">#REF!</definedName>
    <definedName name="S32R3">#REF!</definedName>
    <definedName name="S32R4" localSheetId="2">#REF!</definedName>
    <definedName name="S32R4" localSheetId="8">#REF!</definedName>
    <definedName name="S32R4" localSheetId="12">#REF!</definedName>
    <definedName name="S32R4" localSheetId="13">#REF!</definedName>
    <definedName name="S32R4">#REF!</definedName>
    <definedName name="S32R5" localSheetId="2">#REF!</definedName>
    <definedName name="S32R5" localSheetId="8">#REF!</definedName>
    <definedName name="S32R5" localSheetId="12">#REF!</definedName>
    <definedName name="S32R5" localSheetId="13">#REF!</definedName>
    <definedName name="S32R5">#REF!</definedName>
    <definedName name="S32R6" localSheetId="2">#REF!</definedName>
    <definedName name="S32R6" localSheetId="8">#REF!</definedName>
    <definedName name="S32R6" localSheetId="12">#REF!</definedName>
    <definedName name="S32R6" localSheetId="13">#REF!</definedName>
    <definedName name="S32R6">#REF!</definedName>
    <definedName name="S32R7" localSheetId="2">#REF!</definedName>
    <definedName name="S32R7" localSheetId="8">#REF!</definedName>
    <definedName name="S32R7" localSheetId="12">#REF!</definedName>
    <definedName name="S32R7" localSheetId="13">#REF!</definedName>
    <definedName name="S32R7">#REF!</definedName>
    <definedName name="S32R8" localSheetId="2">#REF!</definedName>
    <definedName name="S32R8" localSheetId="8">#REF!</definedName>
    <definedName name="S32R8" localSheetId="12">#REF!</definedName>
    <definedName name="S32R8" localSheetId="13">#REF!</definedName>
    <definedName name="S32R8">#REF!</definedName>
    <definedName name="S32R9" localSheetId="2">#REF!</definedName>
    <definedName name="S32R9" localSheetId="8">#REF!</definedName>
    <definedName name="S32R9" localSheetId="12">#REF!</definedName>
    <definedName name="S32R9" localSheetId="13">#REF!</definedName>
    <definedName name="S32R9">#REF!</definedName>
    <definedName name="S33P1" localSheetId="2">#REF!</definedName>
    <definedName name="S33P1" localSheetId="8">#REF!</definedName>
    <definedName name="S33P1" localSheetId="12">#REF!</definedName>
    <definedName name="S33P1" localSheetId="13">#REF!</definedName>
    <definedName name="S33P1">#REF!</definedName>
    <definedName name="S33P10" localSheetId="2">#REF!</definedName>
    <definedName name="S33P10" localSheetId="8">#REF!</definedName>
    <definedName name="S33P10" localSheetId="12">#REF!</definedName>
    <definedName name="S33P10" localSheetId="13">#REF!</definedName>
    <definedName name="S33P10">#REF!</definedName>
    <definedName name="S33P11" localSheetId="2">#REF!</definedName>
    <definedName name="S33P11" localSheetId="8">#REF!</definedName>
    <definedName name="S33P11" localSheetId="12">#REF!</definedName>
    <definedName name="S33P11" localSheetId="13">#REF!</definedName>
    <definedName name="S33P11">#REF!</definedName>
    <definedName name="S33P12" localSheetId="2">#REF!</definedName>
    <definedName name="S33P12" localSheetId="8">#REF!</definedName>
    <definedName name="S33P12" localSheetId="12">#REF!</definedName>
    <definedName name="S33P12" localSheetId="13">#REF!</definedName>
    <definedName name="S33P12">#REF!</definedName>
    <definedName name="S33P13" localSheetId="2">#REF!</definedName>
    <definedName name="S33P13" localSheetId="8">#REF!</definedName>
    <definedName name="S33P13" localSheetId="12">#REF!</definedName>
    <definedName name="S33P13" localSheetId="13">#REF!</definedName>
    <definedName name="S33P13">#REF!</definedName>
    <definedName name="S33P14" localSheetId="2">#REF!</definedName>
    <definedName name="S33P14" localSheetId="8">#REF!</definedName>
    <definedName name="S33P14" localSheetId="12">#REF!</definedName>
    <definedName name="S33P14" localSheetId="13">#REF!</definedName>
    <definedName name="S33P14">#REF!</definedName>
    <definedName name="S33P15" localSheetId="2">#REF!</definedName>
    <definedName name="S33P15" localSheetId="8">#REF!</definedName>
    <definedName name="S33P15" localSheetId="12">#REF!</definedName>
    <definedName name="S33P15" localSheetId="13">#REF!</definedName>
    <definedName name="S33P15">#REF!</definedName>
    <definedName name="S33P16" localSheetId="2">#REF!</definedName>
    <definedName name="S33P16" localSheetId="8">#REF!</definedName>
    <definedName name="S33P16" localSheetId="12">#REF!</definedName>
    <definedName name="S33P16" localSheetId="13">#REF!</definedName>
    <definedName name="S33P16">#REF!</definedName>
    <definedName name="S33P17" localSheetId="2">#REF!</definedName>
    <definedName name="S33P17" localSheetId="8">#REF!</definedName>
    <definedName name="S33P17" localSheetId="12">#REF!</definedName>
    <definedName name="S33P17" localSheetId="13">#REF!</definedName>
    <definedName name="S33P17">#REF!</definedName>
    <definedName name="S33P18" localSheetId="2">#REF!</definedName>
    <definedName name="S33P18" localSheetId="8">#REF!</definedName>
    <definedName name="S33P18" localSheetId="12">#REF!</definedName>
    <definedName name="S33P18" localSheetId="13">#REF!</definedName>
    <definedName name="S33P18">#REF!</definedName>
    <definedName name="S33P19" localSheetId="2">#REF!</definedName>
    <definedName name="S33P19" localSheetId="8">#REF!</definedName>
    <definedName name="S33P19" localSheetId="12">#REF!</definedName>
    <definedName name="S33P19" localSheetId="13">#REF!</definedName>
    <definedName name="S33P19">#REF!</definedName>
    <definedName name="S33P2" localSheetId="2">#REF!</definedName>
    <definedName name="S33P2" localSheetId="8">#REF!</definedName>
    <definedName name="S33P2" localSheetId="12">#REF!</definedName>
    <definedName name="S33P2" localSheetId="13">#REF!</definedName>
    <definedName name="S33P2">#REF!</definedName>
    <definedName name="S33P20" localSheetId="2">#REF!</definedName>
    <definedName name="S33P20" localSheetId="8">#REF!</definedName>
    <definedName name="S33P20" localSheetId="12">#REF!</definedName>
    <definedName name="S33P20" localSheetId="13">#REF!</definedName>
    <definedName name="S33P20">#REF!</definedName>
    <definedName name="S33P21" localSheetId="2">#REF!</definedName>
    <definedName name="S33P21" localSheetId="8">#REF!</definedName>
    <definedName name="S33P21" localSheetId="12">#REF!</definedName>
    <definedName name="S33P21" localSheetId="13">#REF!</definedName>
    <definedName name="S33P21">#REF!</definedName>
    <definedName name="S33P22" localSheetId="2">#REF!</definedName>
    <definedName name="S33P22" localSheetId="8">#REF!</definedName>
    <definedName name="S33P22" localSheetId="12">#REF!</definedName>
    <definedName name="S33P22" localSheetId="13">#REF!</definedName>
    <definedName name="S33P22">#REF!</definedName>
    <definedName name="S33P23" localSheetId="2">#REF!</definedName>
    <definedName name="S33P23" localSheetId="8">#REF!</definedName>
    <definedName name="S33P23" localSheetId="12">#REF!</definedName>
    <definedName name="S33P23" localSheetId="13">#REF!</definedName>
    <definedName name="S33P23">#REF!</definedName>
    <definedName name="S33P24" localSheetId="2">#REF!</definedName>
    <definedName name="S33P24" localSheetId="8">#REF!</definedName>
    <definedName name="S33P24" localSheetId="12">#REF!</definedName>
    <definedName name="S33P24" localSheetId="13">#REF!</definedName>
    <definedName name="S33P24">#REF!</definedName>
    <definedName name="S33P3" localSheetId="2">#REF!</definedName>
    <definedName name="S33P3" localSheetId="8">#REF!</definedName>
    <definedName name="S33P3" localSheetId="12">#REF!</definedName>
    <definedName name="S33P3" localSheetId="13">#REF!</definedName>
    <definedName name="S33P3">#REF!</definedName>
    <definedName name="S33P4" localSheetId="2">#REF!</definedName>
    <definedName name="S33P4" localSheetId="8">#REF!</definedName>
    <definedName name="S33P4" localSheetId="12">#REF!</definedName>
    <definedName name="S33P4" localSheetId="13">#REF!</definedName>
    <definedName name="S33P4">#REF!</definedName>
    <definedName name="S33P5" localSheetId="2">#REF!</definedName>
    <definedName name="S33P5" localSheetId="8">#REF!</definedName>
    <definedName name="S33P5" localSheetId="12">#REF!</definedName>
    <definedName name="S33P5" localSheetId="13">#REF!</definedName>
    <definedName name="S33P5">#REF!</definedName>
    <definedName name="S33P6" localSheetId="2">#REF!</definedName>
    <definedName name="S33P6" localSheetId="8">#REF!</definedName>
    <definedName name="S33P6" localSheetId="12">#REF!</definedName>
    <definedName name="S33P6" localSheetId="13">#REF!</definedName>
    <definedName name="S33P6">#REF!</definedName>
    <definedName name="S33P7" localSheetId="2">#REF!</definedName>
    <definedName name="S33P7" localSheetId="8">#REF!</definedName>
    <definedName name="S33P7" localSheetId="12">#REF!</definedName>
    <definedName name="S33P7" localSheetId="13">#REF!</definedName>
    <definedName name="S33P7">#REF!</definedName>
    <definedName name="S33P8" localSheetId="2">#REF!</definedName>
    <definedName name="S33P8" localSheetId="8">#REF!</definedName>
    <definedName name="S33P8" localSheetId="12">#REF!</definedName>
    <definedName name="S33P8" localSheetId="13">#REF!</definedName>
    <definedName name="S33P8">#REF!</definedName>
    <definedName name="S33P9" localSheetId="2">#REF!</definedName>
    <definedName name="S33P9" localSheetId="8">#REF!</definedName>
    <definedName name="S33P9" localSheetId="12">#REF!</definedName>
    <definedName name="S33P9" localSheetId="13">#REF!</definedName>
    <definedName name="S33P9">#REF!</definedName>
    <definedName name="S33R1" localSheetId="2">#REF!</definedName>
    <definedName name="S33R1" localSheetId="8">#REF!</definedName>
    <definedName name="S33R1" localSheetId="12">#REF!</definedName>
    <definedName name="S33R1" localSheetId="13">#REF!</definedName>
    <definedName name="S33R1">#REF!</definedName>
    <definedName name="S33R10" localSheetId="2">#REF!</definedName>
    <definedName name="S33R10" localSheetId="8">#REF!</definedName>
    <definedName name="S33R10" localSheetId="12">#REF!</definedName>
    <definedName name="S33R10" localSheetId="13">#REF!</definedName>
    <definedName name="S33R10">#REF!</definedName>
    <definedName name="S33R11" localSheetId="2">#REF!</definedName>
    <definedName name="S33R11" localSheetId="8">#REF!</definedName>
    <definedName name="S33R11" localSheetId="12">#REF!</definedName>
    <definedName name="S33R11" localSheetId="13">#REF!</definedName>
    <definedName name="S33R11">#REF!</definedName>
    <definedName name="S33R12" localSheetId="2">#REF!</definedName>
    <definedName name="S33R12" localSheetId="8">#REF!</definedName>
    <definedName name="S33R12" localSheetId="12">#REF!</definedName>
    <definedName name="S33R12" localSheetId="13">#REF!</definedName>
    <definedName name="S33R12">#REF!</definedName>
    <definedName name="S33R13" localSheetId="2">#REF!</definedName>
    <definedName name="S33R13" localSheetId="8">#REF!</definedName>
    <definedName name="S33R13" localSheetId="12">#REF!</definedName>
    <definedName name="S33R13" localSheetId="13">#REF!</definedName>
    <definedName name="S33R13">#REF!</definedName>
    <definedName name="S33R14" localSheetId="2">#REF!</definedName>
    <definedName name="S33R14" localSheetId="8">#REF!</definedName>
    <definedName name="S33R14" localSheetId="12">#REF!</definedName>
    <definedName name="S33R14" localSheetId="13">#REF!</definedName>
    <definedName name="S33R14">#REF!</definedName>
    <definedName name="S33R15" localSheetId="2">#REF!</definedName>
    <definedName name="S33R15" localSheetId="8">#REF!</definedName>
    <definedName name="S33R15" localSheetId="12">#REF!</definedName>
    <definedName name="S33R15" localSheetId="13">#REF!</definedName>
    <definedName name="S33R15">#REF!</definedName>
    <definedName name="S33R16" localSheetId="2">#REF!</definedName>
    <definedName name="S33R16" localSheetId="8">#REF!</definedName>
    <definedName name="S33R16" localSheetId="12">#REF!</definedName>
    <definedName name="S33R16" localSheetId="13">#REF!</definedName>
    <definedName name="S33R16">#REF!</definedName>
    <definedName name="S33R17" localSheetId="2">#REF!</definedName>
    <definedName name="S33R17" localSheetId="8">#REF!</definedName>
    <definedName name="S33R17" localSheetId="12">#REF!</definedName>
    <definedName name="S33R17" localSheetId="13">#REF!</definedName>
    <definedName name="S33R17">#REF!</definedName>
    <definedName name="S33R18" localSheetId="2">#REF!</definedName>
    <definedName name="S33R18" localSheetId="8">#REF!</definedName>
    <definedName name="S33R18" localSheetId="12">#REF!</definedName>
    <definedName name="S33R18" localSheetId="13">#REF!</definedName>
    <definedName name="S33R18">#REF!</definedName>
    <definedName name="S33R19" localSheetId="2">#REF!</definedName>
    <definedName name="S33R19" localSheetId="8">#REF!</definedName>
    <definedName name="S33R19" localSheetId="12">#REF!</definedName>
    <definedName name="S33R19" localSheetId="13">#REF!</definedName>
    <definedName name="S33R19">#REF!</definedName>
    <definedName name="S33R2" localSheetId="2">#REF!</definedName>
    <definedName name="S33R2" localSheetId="8">#REF!</definedName>
    <definedName name="S33R2" localSheetId="12">#REF!</definedName>
    <definedName name="S33R2" localSheetId="13">#REF!</definedName>
    <definedName name="S33R2">#REF!</definedName>
    <definedName name="S33R20" localSheetId="2">#REF!</definedName>
    <definedName name="S33R20" localSheetId="8">#REF!</definedName>
    <definedName name="S33R20" localSheetId="12">#REF!</definedName>
    <definedName name="S33R20" localSheetId="13">#REF!</definedName>
    <definedName name="S33R20">#REF!</definedName>
    <definedName name="S33R21" localSheetId="2">#REF!</definedName>
    <definedName name="S33R21" localSheetId="8">#REF!</definedName>
    <definedName name="S33R21" localSheetId="12">#REF!</definedName>
    <definedName name="S33R21" localSheetId="13">#REF!</definedName>
    <definedName name="S33R21">#REF!</definedName>
    <definedName name="S33R22" localSheetId="2">#REF!</definedName>
    <definedName name="S33R22" localSheetId="8">#REF!</definedName>
    <definedName name="S33R22" localSheetId="12">#REF!</definedName>
    <definedName name="S33R22" localSheetId="13">#REF!</definedName>
    <definedName name="S33R22">#REF!</definedName>
    <definedName name="S33R23" localSheetId="2">#REF!</definedName>
    <definedName name="S33R23" localSheetId="8">#REF!</definedName>
    <definedName name="S33R23" localSheetId="12">#REF!</definedName>
    <definedName name="S33R23" localSheetId="13">#REF!</definedName>
    <definedName name="S33R23">#REF!</definedName>
    <definedName name="S33R24" localSheetId="2">#REF!</definedName>
    <definedName name="S33R24" localSheetId="8">#REF!</definedName>
    <definedName name="S33R24" localSheetId="12">#REF!</definedName>
    <definedName name="S33R24" localSheetId="13">#REF!</definedName>
    <definedName name="S33R24">#REF!</definedName>
    <definedName name="S33R3" localSheetId="2">#REF!</definedName>
    <definedName name="S33R3" localSheetId="8">#REF!</definedName>
    <definedName name="S33R3" localSheetId="12">#REF!</definedName>
    <definedName name="S33R3" localSheetId="13">#REF!</definedName>
    <definedName name="S33R3">#REF!</definedName>
    <definedName name="S33R4" localSheetId="2">#REF!</definedName>
    <definedName name="S33R4" localSheetId="8">#REF!</definedName>
    <definedName name="S33R4" localSheetId="12">#REF!</definedName>
    <definedName name="S33R4" localSheetId="13">#REF!</definedName>
    <definedName name="S33R4">#REF!</definedName>
    <definedName name="S33R5" localSheetId="2">#REF!</definedName>
    <definedName name="S33R5" localSheetId="8">#REF!</definedName>
    <definedName name="S33R5" localSheetId="12">#REF!</definedName>
    <definedName name="S33R5" localSheetId="13">#REF!</definedName>
    <definedName name="S33R5">#REF!</definedName>
    <definedName name="S33R6" localSheetId="2">#REF!</definedName>
    <definedName name="S33R6" localSheetId="8">#REF!</definedName>
    <definedName name="S33R6" localSheetId="12">#REF!</definedName>
    <definedName name="S33R6" localSheetId="13">#REF!</definedName>
    <definedName name="S33R6">#REF!</definedName>
    <definedName name="S33R7" localSheetId="2">#REF!</definedName>
    <definedName name="S33R7" localSheetId="8">#REF!</definedName>
    <definedName name="S33R7" localSheetId="12">#REF!</definedName>
    <definedName name="S33R7" localSheetId="13">#REF!</definedName>
    <definedName name="S33R7">#REF!</definedName>
    <definedName name="S33R8" localSheetId="2">#REF!</definedName>
    <definedName name="S33R8" localSheetId="8">#REF!</definedName>
    <definedName name="S33R8" localSheetId="12">#REF!</definedName>
    <definedName name="S33R8" localSheetId="13">#REF!</definedName>
    <definedName name="S33R8">#REF!</definedName>
    <definedName name="S33R9" localSheetId="2">#REF!</definedName>
    <definedName name="S33R9" localSheetId="8">#REF!</definedName>
    <definedName name="S33R9" localSheetId="12">#REF!</definedName>
    <definedName name="S33R9" localSheetId="13">#REF!</definedName>
    <definedName name="S33R9">#REF!</definedName>
    <definedName name="S34P1" localSheetId="2">#REF!</definedName>
    <definedName name="S34P1" localSheetId="8">#REF!</definedName>
    <definedName name="S34P1" localSheetId="12">#REF!</definedName>
    <definedName name="S34P1" localSheetId="13">#REF!</definedName>
    <definedName name="S34P1">#REF!</definedName>
    <definedName name="S34P10" localSheetId="2">#REF!</definedName>
    <definedName name="S34P10" localSheetId="8">#REF!</definedName>
    <definedName name="S34P10" localSheetId="12">#REF!</definedName>
    <definedName name="S34P10" localSheetId="13">#REF!</definedName>
    <definedName name="S34P10">#REF!</definedName>
    <definedName name="S34P11" localSheetId="2">#REF!</definedName>
    <definedName name="S34P11" localSheetId="8">#REF!</definedName>
    <definedName name="S34P11" localSheetId="12">#REF!</definedName>
    <definedName name="S34P11" localSheetId="13">#REF!</definedName>
    <definedName name="S34P11">#REF!</definedName>
    <definedName name="S34P12" localSheetId="2">#REF!</definedName>
    <definedName name="S34P12" localSheetId="8">#REF!</definedName>
    <definedName name="S34P12" localSheetId="12">#REF!</definedName>
    <definedName name="S34P12" localSheetId="13">#REF!</definedName>
    <definedName name="S34P12">#REF!</definedName>
    <definedName name="S34P13" localSheetId="2">#REF!</definedName>
    <definedName name="S34P13" localSheetId="8">#REF!</definedName>
    <definedName name="S34P13" localSheetId="12">#REF!</definedName>
    <definedName name="S34P13" localSheetId="13">#REF!</definedName>
    <definedName name="S34P13">#REF!</definedName>
    <definedName name="S34P14" localSheetId="2">#REF!</definedName>
    <definedName name="S34P14" localSheetId="8">#REF!</definedName>
    <definedName name="S34P14" localSheetId="12">#REF!</definedName>
    <definedName name="S34P14" localSheetId="13">#REF!</definedName>
    <definedName name="S34P14">#REF!</definedName>
    <definedName name="S34P15" localSheetId="2">#REF!</definedName>
    <definedName name="S34P15" localSheetId="8">#REF!</definedName>
    <definedName name="S34P15" localSheetId="12">#REF!</definedName>
    <definedName name="S34P15" localSheetId="13">#REF!</definedName>
    <definedName name="S34P15">#REF!</definedName>
    <definedName name="S34P16" localSheetId="2">#REF!</definedName>
    <definedName name="S34P16" localSheetId="8">#REF!</definedName>
    <definedName name="S34P16" localSheetId="12">#REF!</definedName>
    <definedName name="S34P16" localSheetId="13">#REF!</definedName>
    <definedName name="S34P16">#REF!</definedName>
    <definedName name="S34P17" localSheetId="2">#REF!</definedName>
    <definedName name="S34P17" localSheetId="8">#REF!</definedName>
    <definedName name="S34P17" localSheetId="12">#REF!</definedName>
    <definedName name="S34P17" localSheetId="13">#REF!</definedName>
    <definedName name="S34P17">#REF!</definedName>
    <definedName name="S34P18" localSheetId="2">#REF!</definedName>
    <definedName name="S34P18" localSheetId="8">#REF!</definedName>
    <definedName name="S34P18" localSheetId="12">#REF!</definedName>
    <definedName name="S34P18" localSheetId="13">#REF!</definedName>
    <definedName name="S34P18">#REF!</definedName>
    <definedName name="S34P19" localSheetId="2">#REF!</definedName>
    <definedName name="S34P19" localSheetId="8">#REF!</definedName>
    <definedName name="S34P19" localSheetId="12">#REF!</definedName>
    <definedName name="S34P19" localSheetId="13">#REF!</definedName>
    <definedName name="S34P19">#REF!</definedName>
    <definedName name="S34P2" localSheetId="2">#REF!</definedName>
    <definedName name="S34P2" localSheetId="8">#REF!</definedName>
    <definedName name="S34P2" localSheetId="12">#REF!</definedName>
    <definedName name="S34P2" localSheetId="13">#REF!</definedName>
    <definedName name="S34P2">#REF!</definedName>
    <definedName name="S34P20" localSheetId="2">#REF!</definedName>
    <definedName name="S34P20" localSheetId="8">#REF!</definedName>
    <definedName name="S34P20" localSheetId="12">#REF!</definedName>
    <definedName name="S34P20" localSheetId="13">#REF!</definedName>
    <definedName name="S34P20">#REF!</definedName>
    <definedName name="S34P21" localSheetId="2">#REF!</definedName>
    <definedName name="S34P21" localSheetId="8">#REF!</definedName>
    <definedName name="S34P21" localSheetId="12">#REF!</definedName>
    <definedName name="S34P21" localSheetId="13">#REF!</definedName>
    <definedName name="S34P21">#REF!</definedName>
    <definedName name="S34P22" localSheetId="2">#REF!</definedName>
    <definedName name="S34P22" localSheetId="8">#REF!</definedName>
    <definedName name="S34P22" localSheetId="12">#REF!</definedName>
    <definedName name="S34P22" localSheetId="13">#REF!</definedName>
    <definedName name="S34P22">#REF!</definedName>
    <definedName name="S34P23" localSheetId="2">#REF!</definedName>
    <definedName name="S34P23" localSheetId="8">#REF!</definedName>
    <definedName name="S34P23" localSheetId="12">#REF!</definedName>
    <definedName name="S34P23" localSheetId="13">#REF!</definedName>
    <definedName name="S34P23">#REF!</definedName>
    <definedName name="S34P24" localSheetId="2">#REF!</definedName>
    <definedName name="S34P24" localSheetId="8">#REF!</definedName>
    <definedName name="S34P24" localSheetId="12">#REF!</definedName>
    <definedName name="S34P24" localSheetId="13">#REF!</definedName>
    <definedName name="S34P24">#REF!</definedName>
    <definedName name="S34P3" localSheetId="2">#REF!</definedName>
    <definedName name="S34P3" localSheetId="8">#REF!</definedName>
    <definedName name="S34P3" localSheetId="12">#REF!</definedName>
    <definedName name="S34P3" localSheetId="13">#REF!</definedName>
    <definedName name="S34P3">#REF!</definedName>
    <definedName name="S34P4" localSheetId="2">#REF!</definedName>
    <definedName name="S34P4" localSheetId="8">#REF!</definedName>
    <definedName name="S34P4" localSheetId="12">#REF!</definedName>
    <definedName name="S34P4" localSheetId="13">#REF!</definedName>
    <definedName name="S34P4">#REF!</definedName>
    <definedName name="S34P5" localSheetId="2">#REF!</definedName>
    <definedName name="S34P5" localSheetId="8">#REF!</definedName>
    <definedName name="S34P5" localSheetId="12">#REF!</definedName>
    <definedName name="S34P5" localSheetId="13">#REF!</definedName>
    <definedName name="S34P5">#REF!</definedName>
    <definedName name="S34P6" localSheetId="2">#REF!</definedName>
    <definedName name="S34P6" localSheetId="8">#REF!</definedName>
    <definedName name="S34P6" localSheetId="12">#REF!</definedName>
    <definedName name="S34P6" localSheetId="13">#REF!</definedName>
    <definedName name="S34P6">#REF!</definedName>
    <definedName name="S34P7" localSheetId="2">#REF!</definedName>
    <definedName name="S34P7" localSheetId="8">#REF!</definedName>
    <definedName name="S34P7" localSheetId="12">#REF!</definedName>
    <definedName name="S34P7" localSheetId="13">#REF!</definedName>
    <definedName name="S34P7">#REF!</definedName>
    <definedName name="S34P8" localSheetId="2">#REF!</definedName>
    <definedName name="S34P8" localSheetId="8">#REF!</definedName>
    <definedName name="S34P8" localSheetId="12">#REF!</definedName>
    <definedName name="S34P8" localSheetId="13">#REF!</definedName>
    <definedName name="S34P8">#REF!</definedName>
    <definedName name="S34P9" localSheetId="2">#REF!</definedName>
    <definedName name="S34P9" localSheetId="8">#REF!</definedName>
    <definedName name="S34P9" localSheetId="12">#REF!</definedName>
    <definedName name="S34P9" localSheetId="13">#REF!</definedName>
    <definedName name="S34P9">#REF!</definedName>
    <definedName name="S34R1" localSheetId="2">#REF!</definedName>
    <definedName name="S34R1" localSheetId="8">#REF!</definedName>
    <definedName name="S34R1" localSheetId="12">#REF!</definedName>
    <definedName name="S34R1" localSheetId="13">#REF!</definedName>
    <definedName name="S34R1">#REF!</definedName>
    <definedName name="S34R10" localSheetId="2">#REF!</definedName>
    <definedName name="S34R10" localSheetId="8">#REF!</definedName>
    <definedName name="S34R10" localSheetId="12">#REF!</definedName>
    <definedName name="S34R10" localSheetId="13">#REF!</definedName>
    <definedName name="S34R10">#REF!</definedName>
    <definedName name="S34R11" localSheetId="2">#REF!</definedName>
    <definedName name="S34R11" localSheetId="8">#REF!</definedName>
    <definedName name="S34R11" localSheetId="12">#REF!</definedName>
    <definedName name="S34R11" localSheetId="13">#REF!</definedName>
    <definedName name="S34R11">#REF!</definedName>
    <definedName name="S34R12" localSheetId="2">#REF!</definedName>
    <definedName name="S34R12" localSheetId="8">#REF!</definedName>
    <definedName name="S34R12" localSheetId="12">#REF!</definedName>
    <definedName name="S34R12" localSheetId="13">#REF!</definedName>
    <definedName name="S34R12">#REF!</definedName>
    <definedName name="S34R13" localSheetId="2">#REF!</definedName>
    <definedName name="S34R13" localSheetId="8">#REF!</definedName>
    <definedName name="S34R13" localSheetId="12">#REF!</definedName>
    <definedName name="S34R13" localSheetId="13">#REF!</definedName>
    <definedName name="S34R13">#REF!</definedName>
    <definedName name="S34R14" localSheetId="2">#REF!</definedName>
    <definedName name="S34R14" localSheetId="8">#REF!</definedName>
    <definedName name="S34R14" localSheetId="12">#REF!</definedName>
    <definedName name="S34R14" localSheetId="13">#REF!</definedName>
    <definedName name="S34R14">#REF!</definedName>
    <definedName name="S34R15" localSheetId="2">#REF!</definedName>
    <definedName name="S34R15" localSheetId="8">#REF!</definedName>
    <definedName name="S34R15" localSheetId="12">#REF!</definedName>
    <definedName name="S34R15" localSheetId="13">#REF!</definedName>
    <definedName name="S34R15">#REF!</definedName>
    <definedName name="S34R16" localSheetId="2">#REF!</definedName>
    <definedName name="S34R16" localSheetId="8">#REF!</definedName>
    <definedName name="S34R16" localSheetId="12">#REF!</definedName>
    <definedName name="S34R16" localSheetId="13">#REF!</definedName>
    <definedName name="S34R16">#REF!</definedName>
    <definedName name="S34R17" localSheetId="2">#REF!</definedName>
    <definedName name="S34R17" localSheetId="8">#REF!</definedName>
    <definedName name="S34R17" localSheetId="12">#REF!</definedName>
    <definedName name="S34R17" localSheetId="13">#REF!</definedName>
    <definedName name="S34R17">#REF!</definedName>
    <definedName name="S34R18" localSheetId="2">#REF!</definedName>
    <definedName name="S34R18" localSheetId="8">#REF!</definedName>
    <definedName name="S34R18" localSheetId="12">#REF!</definedName>
    <definedName name="S34R18" localSheetId="13">#REF!</definedName>
    <definedName name="S34R18">#REF!</definedName>
    <definedName name="S34R19" localSheetId="2">#REF!</definedName>
    <definedName name="S34R19" localSheetId="8">#REF!</definedName>
    <definedName name="S34R19" localSheetId="12">#REF!</definedName>
    <definedName name="S34R19" localSheetId="13">#REF!</definedName>
    <definedName name="S34R19">#REF!</definedName>
    <definedName name="S34R2" localSheetId="2">#REF!</definedName>
    <definedName name="S34R2" localSheetId="8">#REF!</definedName>
    <definedName name="S34R2" localSheetId="12">#REF!</definedName>
    <definedName name="S34R2" localSheetId="13">#REF!</definedName>
    <definedName name="S34R2">#REF!</definedName>
    <definedName name="S34R20" localSheetId="2">#REF!</definedName>
    <definedName name="S34R20" localSheetId="8">#REF!</definedName>
    <definedName name="S34R20" localSheetId="12">#REF!</definedName>
    <definedName name="S34R20" localSheetId="13">#REF!</definedName>
    <definedName name="S34R20">#REF!</definedName>
    <definedName name="S34R21" localSheetId="2">#REF!</definedName>
    <definedName name="S34R21" localSheetId="8">#REF!</definedName>
    <definedName name="S34R21" localSheetId="12">#REF!</definedName>
    <definedName name="S34R21" localSheetId="13">#REF!</definedName>
    <definedName name="S34R21">#REF!</definedName>
    <definedName name="S34R22" localSheetId="2">#REF!</definedName>
    <definedName name="S34R22" localSheetId="8">#REF!</definedName>
    <definedName name="S34R22" localSheetId="12">#REF!</definedName>
    <definedName name="S34R22" localSheetId="13">#REF!</definedName>
    <definedName name="S34R22">#REF!</definedName>
    <definedName name="S34R23" localSheetId="2">#REF!</definedName>
    <definedName name="S34R23" localSheetId="8">#REF!</definedName>
    <definedName name="S34R23" localSheetId="12">#REF!</definedName>
    <definedName name="S34R23" localSheetId="13">#REF!</definedName>
    <definedName name="S34R23">#REF!</definedName>
    <definedName name="S34R24" localSheetId="2">#REF!</definedName>
    <definedName name="S34R24" localSheetId="8">#REF!</definedName>
    <definedName name="S34R24" localSheetId="12">#REF!</definedName>
    <definedName name="S34R24" localSheetId="13">#REF!</definedName>
    <definedName name="S34R24">#REF!</definedName>
    <definedName name="S34R3" localSheetId="2">#REF!</definedName>
    <definedName name="S34R3" localSheetId="8">#REF!</definedName>
    <definedName name="S34R3" localSheetId="12">#REF!</definedName>
    <definedName name="S34R3" localSheetId="13">#REF!</definedName>
    <definedName name="S34R3">#REF!</definedName>
    <definedName name="S34R4" localSheetId="2">#REF!</definedName>
    <definedName name="S34R4" localSheetId="8">#REF!</definedName>
    <definedName name="S34R4" localSheetId="12">#REF!</definedName>
    <definedName name="S34R4" localSheetId="13">#REF!</definedName>
    <definedName name="S34R4">#REF!</definedName>
    <definedName name="S34R5" localSheetId="2">#REF!</definedName>
    <definedName name="S34R5" localSheetId="8">#REF!</definedName>
    <definedName name="S34R5" localSheetId="12">#REF!</definedName>
    <definedName name="S34R5" localSheetId="13">#REF!</definedName>
    <definedName name="S34R5">#REF!</definedName>
    <definedName name="S34R6" localSheetId="2">#REF!</definedName>
    <definedName name="S34R6" localSheetId="8">#REF!</definedName>
    <definedName name="S34R6" localSheetId="12">#REF!</definedName>
    <definedName name="S34R6" localSheetId="13">#REF!</definedName>
    <definedName name="S34R6">#REF!</definedName>
    <definedName name="S34R7" localSheetId="2">#REF!</definedName>
    <definedName name="S34R7" localSheetId="8">#REF!</definedName>
    <definedName name="S34R7" localSheetId="12">#REF!</definedName>
    <definedName name="S34R7" localSheetId="13">#REF!</definedName>
    <definedName name="S34R7">#REF!</definedName>
    <definedName name="S34R8" localSheetId="2">#REF!</definedName>
    <definedName name="S34R8" localSheetId="8">#REF!</definedName>
    <definedName name="S34R8" localSheetId="12">#REF!</definedName>
    <definedName name="S34R8" localSheetId="13">#REF!</definedName>
    <definedName name="S34R8">#REF!</definedName>
    <definedName name="S34R9" localSheetId="2">#REF!</definedName>
    <definedName name="S34R9" localSheetId="8">#REF!</definedName>
    <definedName name="S34R9" localSheetId="12">#REF!</definedName>
    <definedName name="S34R9" localSheetId="13">#REF!</definedName>
    <definedName name="S34R9">#REF!</definedName>
    <definedName name="S35P1" localSheetId="2">#REF!</definedName>
    <definedName name="S35P1" localSheetId="8">#REF!</definedName>
    <definedName name="S35P1" localSheetId="12">#REF!</definedName>
    <definedName name="S35P1" localSheetId="13">#REF!</definedName>
    <definedName name="S35P1">#REF!</definedName>
    <definedName name="S35P10" localSheetId="2">#REF!</definedName>
    <definedName name="S35P10" localSheetId="8">#REF!</definedName>
    <definedName name="S35P10" localSheetId="12">#REF!</definedName>
    <definedName name="S35P10" localSheetId="13">#REF!</definedName>
    <definedName name="S35P10">#REF!</definedName>
    <definedName name="S35P11" localSheetId="2">#REF!</definedName>
    <definedName name="S35P11" localSheetId="8">#REF!</definedName>
    <definedName name="S35P11" localSheetId="12">#REF!</definedName>
    <definedName name="S35P11" localSheetId="13">#REF!</definedName>
    <definedName name="S35P11">#REF!</definedName>
    <definedName name="S35P12" localSheetId="2">#REF!</definedName>
    <definedName name="S35P12" localSheetId="8">#REF!</definedName>
    <definedName name="S35P12" localSheetId="12">#REF!</definedName>
    <definedName name="S35P12" localSheetId="13">#REF!</definedName>
    <definedName name="S35P12">#REF!</definedName>
    <definedName name="S35P13" localSheetId="2">#REF!</definedName>
    <definedName name="S35P13" localSheetId="8">#REF!</definedName>
    <definedName name="S35P13" localSheetId="12">#REF!</definedName>
    <definedName name="S35P13" localSheetId="13">#REF!</definedName>
    <definedName name="S35P13">#REF!</definedName>
    <definedName name="S35P14" localSheetId="2">#REF!</definedName>
    <definedName name="S35P14" localSheetId="8">#REF!</definedName>
    <definedName name="S35P14" localSheetId="12">#REF!</definedName>
    <definedName name="S35P14" localSheetId="13">#REF!</definedName>
    <definedName name="S35P14">#REF!</definedName>
    <definedName name="S35P15" localSheetId="2">#REF!</definedName>
    <definedName name="S35P15" localSheetId="8">#REF!</definedName>
    <definedName name="S35P15" localSheetId="12">#REF!</definedName>
    <definedName name="S35P15" localSheetId="13">#REF!</definedName>
    <definedName name="S35P15">#REF!</definedName>
    <definedName name="S35P16" localSheetId="2">#REF!</definedName>
    <definedName name="S35P16" localSheetId="8">#REF!</definedName>
    <definedName name="S35P16" localSheetId="12">#REF!</definedName>
    <definedName name="S35P16" localSheetId="13">#REF!</definedName>
    <definedName name="S35P16">#REF!</definedName>
    <definedName name="S35P17" localSheetId="2">#REF!</definedName>
    <definedName name="S35P17" localSheetId="8">#REF!</definedName>
    <definedName name="S35P17" localSheetId="12">#REF!</definedName>
    <definedName name="S35P17" localSheetId="13">#REF!</definedName>
    <definedName name="S35P17">#REF!</definedName>
    <definedName name="S35P18" localSheetId="2">#REF!</definedName>
    <definedName name="S35P18" localSheetId="8">#REF!</definedName>
    <definedName name="S35P18" localSheetId="12">#REF!</definedName>
    <definedName name="S35P18" localSheetId="13">#REF!</definedName>
    <definedName name="S35P18">#REF!</definedName>
    <definedName name="S35P19" localSheetId="2">#REF!</definedName>
    <definedName name="S35P19" localSheetId="8">#REF!</definedName>
    <definedName name="S35P19" localSheetId="12">#REF!</definedName>
    <definedName name="S35P19" localSheetId="13">#REF!</definedName>
    <definedName name="S35P19">#REF!</definedName>
    <definedName name="S35P2" localSheetId="2">#REF!</definedName>
    <definedName name="S35P2" localSheetId="8">#REF!</definedName>
    <definedName name="S35P2" localSheetId="12">#REF!</definedName>
    <definedName name="S35P2" localSheetId="13">#REF!</definedName>
    <definedName name="S35P2">#REF!</definedName>
    <definedName name="S35P20" localSheetId="2">#REF!</definedName>
    <definedName name="S35P20" localSheetId="8">#REF!</definedName>
    <definedName name="S35P20" localSheetId="12">#REF!</definedName>
    <definedName name="S35P20" localSheetId="13">#REF!</definedName>
    <definedName name="S35P20">#REF!</definedName>
    <definedName name="S35P21" localSheetId="2">#REF!</definedName>
    <definedName name="S35P21" localSheetId="8">#REF!</definedName>
    <definedName name="S35P21" localSheetId="12">#REF!</definedName>
    <definedName name="S35P21" localSheetId="13">#REF!</definedName>
    <definedName name="S35P21">#REF!</definedName>
    <definedName name="S35P22" localSheetId="2">#REF!</definedName>
    <definedName name="S35P22" localSheetId="8">#REF!</definedName>
    <definedName name="S35P22" localSheetId="12">#REF!</definedName>
    <definedName name="S35P22" localSheetId="13">#REF!</definedName>
    <definedName name="S35P22">#REF!</definedName>
    <definedName name="S35P23" localSheetId="2">#REF!</definedName>
    <definedName name="S35P23" localSheetId="8">#REF!</definedName>
    <definedName name="S35P23" localSheetId="12">#REF!</definedName>
    <definedName name="S35P23" localSheetId="13">#REF!</definedName>
    <definedName name="S35P23">#REF!</definedName>
    <definedName name="S35P24" localSheetId="2">#REF!</definedName>
    <definedName name="S35P24" localSheetId="8">#REF!</definedName>
    <definedName name="S35P24" localSheetId="12">#REF!</definedName>
    <definedName name="S35P24" localSheetId="13">#REF!</definedName>
    <definedName name="S35P24">#REF!</definedName>
    <definedName name="S35P3" localSheetId="2">#REF!</definedName>
    <definedName name="S35P3" localSheetId="8">#REF!</definedName>
    <definedName name="S35P3" localSheetId="12">#REF!</definedName>
    <definedName name="S35P3" localSheetId="13">#REF!</definedName>
    <definedName name="S35P3">#REF!</definedName>
    <definedName name="S35P4" localSheetId="2">#REF!</definedName>
    <definedName name="S35P4" localSheetId="8">#REF!</definedName>
    <definedName name="S35P4" localSheetId="12">#REF!</definedName>
    <definedName name="S35P4" localSheetId="13">#REF!</definedName>
    <definedName name="S35P4">#REF!</definedName>
    <definedName name="S35P5" localSheetId="2">#REF!</definedName>
    <definedName name="S35P5" localSheetId="8">#REF!</definedName>
    <definedName name="S35P5" localSheetId="12">#REF!</definedName>
    <definedName name="S35P5" localSheetId="13">#REF!</definedName>
    <definedName name="S35P5">#REF!</definedName>
    <definedName name="S35P6" localSheetId="2">#REF!</definedName>
    <definedName name="S35P6" localSheetId="8">#REF!</definedName>
    <definedName name="S35P6" localSheetId="12">#REF!</definedName>
    <definedName name="S35P6" localSheetId="13">#REF!</definedName>
    <definedName name="S35P6">#REF!</definedName>
    <definedName name="S35P7" localSheetId="2">#REF!</definedName>
    <definedName name="S35P7" localSheetId="8">#REF!</definedName>
    <definedName name="S35P7" localSheetId="12">#REF!</definedName>
    <definedName name="S35P7" localSheetId="13">#REF!</definedName>
    <definedName name="S35P7">#REF!</definedName>
    <definedName name="S35P8" localSheetId="2">#REF!</definedName>
    <definedName name="S35P8" localSheetId="8">#REF!</definedName>
    <definedName name="S35P8" localSheetId="12">#REF!</definedName>
    <definedName name="S35P8" localSheetId="13">#REF!</definedName>
    <definedName name="S35P8">#REF!</definedName>
    <definedName name="S35P9" localSheetId="2">#REF!</definedName>
    <definedName name="S35P9" localSheetId="8">#REF!</definedName>
    <definedName name="S35P9" localSheetId="12">#REF!</definedName>
    <definedName name="S35P9" localSheetId="13">#REF!</definedName>
    <definedName name="S35P9">#REF!</definedName>
    <definedName name="S35R1" localSheetId="2">#REF!</definedName>
    <definedName name="S35R1" localSheetId="8">#REF!</definedName>
    <definedName name="S35R1" localSheetId="12">#REF!</definedName>
    <definedName name="S35R1" localSheetId="13">#REF!</definedName>
    <definedName name="S35R1">#REF!</definedName>
    <definedName name="S35R10" localSheetId="2">#REF!</definedName>
    <definedName name="S35R10" localSheetId="8">#REF!</definedName>
    <definedName name="S35R10" localSheetId="12">#REF!</definedName>
    <definedName name="S35R10" localSheetId="13">#REF!</definedName>
    <definedName name="S35R10">#REF!</definedName>
    <definedName name="S35R11" localSheetId="2">#REF!</definedName>
    <definedName name="S35R11" localSheetId="8">#REF!</definedName>
    <definedName name="S35R11" localSheetId="12">#REF!</definedName>
    <definedName name="S35R11" localSheetId="13">#REF!</definedName>
    <definedName name="S35R11">#REF!</definedName>
    <definedName name="S35R12" localSheetId="2">#REF!</definedName>
    <definedName name="S35R12" localSheetId="8">#REF!</definedName>
    <definedName name="S35R12" localSheetId="12">#REF!</definedName>
    <definedName name="S35R12" localSheetId="13">#REF!</definedName>
    <definedName name="S35R12">#REF!</definedName>
    <definedName name="S35R13" localSheetId="2">#REF!</definedName>
    <definedName name="S35R13" localSheetId="8">#REF!</definedName>
    <definedName name="S35R13" localSheetId="12">#REF!</definedName>
    <definedName name="S35R13" localSheetId="13">#REF!</definedName>
    <definedName name="S35R13">#REF!</definedName>
    <definedName name="S35R14" localSheetId="2">#REF!</definedName>
    <definedName name="S35R14" localSheetId="8">#REF!</definedName>
    <definedName name="S35R14" localSheetId="12">#REF!</definedName>
    <definedName name="S35R14" localSheetId="13">#REF!</definedName>
    <definedName name="S35R14">#REF!</definedName>
    <definedName name="S35R15" localSheetId="2">#REF!</definedName>
    <definedName name="S35R15" localSheetId="8">#REF!</definedName>
    <definedName name="S35R15" localSheetId="12">#REF!</definedName>
    <definedName name="S35R15" localSheetId="13">#REF!</definedName>
    <definedName name="S35R15">#REF!</definedName>
    <definedName name="S35R16" localSheetId="2">#REF!</definedName>
    <definedName name="S35R16" localSheetId="8">#REF!</definedName>
    <definedName name="S35R16" localSheetId="12">#REF!</definedName>
    <definedName name="S35R16" localSheetId="13">#REF!</definedName>
    <definedName name="S35R16">#REF!</definedName>
    <definedName name="S35R17" localSheetId="2">#REF!</definedName>
    <definedName name="S35R17" localSheetId="8">#REF!</definedName>
    <definedName name="S35R17" localSheetId="12">#REF!</definedName>
    <definedName name="S35R17" localSheetId="13">#REF!</definedName>
    <definedName name="S35R17">#REF!</definedName>
    <definedName name="S35R18" localSheetId="2">#REF!</definedName>
    <definedName name="S35R18" localSheetId="8">#REF!</definedName>
    <definedName name="S35R18" localSheetId="12">#REF!</definedName>
    <definedName name="S35R18" localSheetId="13">#REF!</definedName>
    <definedName name="S35R18">#REF!</definedName>
    <definedName name="S35R19" localSheetId="2">#REF!</definedName>
    <definedName name="S35R19" localSheetId="8">#REF!</definedName>
    <definedName name="S35R19" localSheetId="12">#REF!</definedName>
    <definedName name="S35R19" localSheetId="13">#REF!</definedName>
    <definedName name="S35R19">#REF!</definedName>
    <definedName name="S35R2" localSheetId="2">#REF!</definedName>
    <definedName name="S35R2" localSheetId="8">#REF!</definedName>
    <definedName name="S35R2" localSheetId="12">#REF!</definedName>
    <definedName name="S35R2" localSheetId="13">#REF!</definedName>
    <definedName name="S35R2">#REF!</definedName>
    <definedName name="S35R20" localSheetId="2">#REF!</definedName>
    <definedName name="S35R20" localSheetId="8">#REF!</definedName>
    <definedName name="S35R20" localSheetId="12">#REF!</definedName>
    <definedName name="S35R20" localSheetId="13">#REF!</definedName>
    <definedName name="S35R20">#REF!</definedName>
    <definedName name="S35R21" localSheetId="2">#REF!</definedName>
    <definedName name="S35R21" localSheetId="8">#REF!</definedName>
    <definedName name="S35R21" localSheetId="12">#REF!</definedName>
    <definedName name="S35R21" localSheetId="13">#REF!</definedName>
    <definedName name="S35R21">#REF!</definedName>
    <definedName name="S35R22" localSheetId="2">#REF!</definedName>
    <definedName name="S35R22" localSheetId="8">#REF!</definedName>
    <definedName name="S35R22" localSheetId="12">#REF!</definedName>
    <definedName name="S35R22" localSheetId="13">#REF!</definedName>
    <definedName name="S35R22">#REF!</definedName>
    <definedName name="S35R23" localSheetId="2">#REF!</definedName>
    <definedName name="S35R23" localSheetId="8">#REF!</definedName>
    <definedName name="S35R23" localSheetId="12">#REF!</definedName>
    <definedName name="S35R23" localSheetId="13">#REF!</definedName>
    <definedName name="S35R23">#REF!</definedName>
    <definedName name="S35R24" localSheetId="2">#REF!</definedName>
    <definedName name="S35R24" localSheetId="8">#REF!</definedName>
    <definedName name="S35R24" localSheetId="12">#REF!</definedName>
    <definedName name="S35R24" localSheetId="13">#REF!</definedName>
    <definedName name="S35R24">#REF!</definedName>
    <definedName name="S35R3" localSheetId="2">#REF!</definedName>
    <definedName name="S35R3" localSheetId="8">#REF!</definedName>
    <definedName name="S35R3" localSheetId="12">#REF!</definedName>
    <definedName name="S35R3" localSheetId="13">#REF!</definedName>
    <definedName name="S35R3">#REF!</definedName>
    <definedName name="S35R4" localSheetId="2">#REF!</definedName>
    <definedName name="S35R4" localSheetId="8">#REF!</definedName>
    <definedName name="S35R4" localSheetId="12">#REF!</definedName>
    <definedName name="S35R4" localSheetId="13">#REF!</definedName>
    <definedName name="S35R4">#REF!</definedName>
    <definedName name="S35R5" localSheetId="2">#REF!</definedName>
    <definedName name="S35R5" localSheetId="8">#REF!</definedName>
    <definedName name="S35R5" localSheetId="12">#REF!</definedName>
    <definedName name="S35R5" localSheetId="13">#REF!</definedName>
    <definedName name="S35R5">#REF!</definedName>
    <definedName name="S35R6" localSheetId="2">#REF!</definedName>
    <definedName name="S35R6" localSheetId="8">#REF!</definedName>
    <definedName name="S35R6" localSheetId="12">#REF!</definedName>
    <definedName name="S35R6" localSheetId="13">#REF!</definedName>
    <definedName name="S35R6">#REF!</definedName>
    <definedName name="S35R7" localSheetId="2">#REF!</definedName>
    <definedName name="S35R7" localSheetId="8">#REF!</definedName>
    <definedName name="S35R7" localSheetId="12">#REF!</definedName>
    <definedName name="S35R7" localSheetId="13">#REF!</definedName>
    <definedName name="S35R7">#REF!</definedName>
    <definedName name="S35R8" localSheetId="2">#REF!</definedName>
    <definedName name="S35R8" localSheetId="8">#REF!</definedName>
    <definedName name="S35R8" localSheetId="12">#REF!</definedName>
    <definedName name="S35R8" localSheetId="13">#REF!</definedName>
    <definedName name="S35R8">#REF!</definedName>
    <definedName name="S35R9" localSheetId="2">#REF!</definedName>
    <definedName name="S35R9" localSheetId="8">#REF!</definedName>
    <definedName name="S35R9" localSheetId="12">#REF!</definedName>
    <definedName name="S35R9" localSheetId="13">#REF!</definedName>
    <definedName name="S35R9">#REF!</definedName>
    <definedName name="S36P1" localSheetId="2">#REF!</definedName>
    <definedName name="S36P1" localSheetId="8">#REF!</definedName>
    <definedName name="S36P1" localSheetId="12">#REF!</definedName>
    <definedName name="S36P1" localSheetId="13">#REF!</definedName>
    <definedName name="S36P1">#REF!</definedName>
    <definedName name="S36P10" localSheetId="2">#REF!</definedName>
    <definedName name="S36P10" localSheetId="8">#REF!</definedName>
    <definedName name="S36P10" localSheetId="12">#REF!</definedName>
    <definedName name="S36P10" localSheetId="13">#REF!</definedName>
    <definedName name="S36P10">#REF!</definedName>
    <definedName name="S36P11" localSheetId="2">#REF!</definedName>
    <definedName name="S36P11" localSheetId="8">#REF!</definedName>
    <definedName name="S36P11" localSheetId="12">#REF!</definedName>
    <definedName name="S36P11" localSheetId="13">#REF!</definedName>
    <definedName name="S36P11">#REF!</definedName>
    <definedName name="S36P12" localSheetId="2">#REF!</definedName>
    <definedName name="S36P12" localSheetId="8">#REF!</definedName>
    <definedName name="S36P12" localSheetId="12">#REF!</definedName>
    <definedName name="S36P12" localSheetId="13">#REF!</definedName>
    <definedName name="S36P12">#REF!</definedName>
    <definedName name="S36P13" localSheetId="2">#REF!</definedName>
    <definedName name="S36P13" localSheetId="8">#REF!</definedName>
    <definedName name="S36P13" localSheetId="12">#REF!</definedName>
    <definedName name="S36P13" localSheetId="13">#REF!</definedName>
    <definedName name="S36P13">#REF!</definedName>
    <definedName name="S36P14" localSheetId="2">#REF!</definedName>
    <definedName name="S36P14" localSheetId="8">#REF!</definedName>
    <definedName name="S36P14" localSheetId="12">#REF!</definedName>
    <definedName name="S36P14" localSheetId="13">#REF!</definedName>
    <definedName name="S36P14">#REF!</definedName>
    <definedName name="S36P15" localSheetId="2">#REF!</definedName>
    <definedName name="S36P15" localSheetId="8">#REF!</definedName>
    <definedName name="S36P15" localSheetId="12">#REF!</definedName>
    <definedName name="S36P15" localSheetId="13">#REF!</definedName>
    <definedName name="S36P15">#REF!</definedName>
    <definedName name="S36P16" localSheetId="2">#REF!</definedName>
    <definedName name="S36P16" localSheetId="8">#REF!</definedName>
    <definedName name="S36P16" localSheetId="12">#REF!</definedName>
    <definedName name="S36P16" localSheetId="13">#REF!</definedName>
    <definedName name="S36P16">#REF!</definedName>
    <definedName name="S36P17" localSheetId="2">#REF!</definedName>
    <definedName name="S36P17" localSheetId="8">#REF!</definedName>
    <definedName name="S36P17" localSheetId="12">#REF!</definedName>
    <definedName name="S36P17" localSheetId="13">#REF!</definedName>
    <definedName name="S36P17">#REF!</definedName>
    <definedName name="S36P18" localSheetId="2">#REF!</definedName>
    <definedName name="S36P18" localSheetId="8">#REF!</definedName>
    <definedName name="S36P18" localSheetId="12">#REF!</definedName>
    <definedName name="S36P18" localSheetId="13">#REF!</definedName>
    <definedName name="S36P18">#REF!</definedName>
    <definedName name="S36P19" localSheetId="2">#REF!</definedName>
    <definedName name="S36P19" localSheetId="8">#REF!</definedName>
    <definedName name="S36P19" localSheetId="12">#REF!</definedName>
    <definedName name="S36P19" localSheetId="13">#REF!</definedName>
    <definedName name="S36P19">#REF!</definedName>
    <definedName name="S36P2" localSheetId="2">#REF!</definedName>
    <definedName name="S36P2" localSheetId="8">#REF!</definedName>
    <definedName name="S36P2" localSheetId="12">#REF!</definedName>
    <definedName name="S36P2" localSheetId="13">#REF!</definedName>
    <definedName name="S36P2">#REF!</definedName>
    <definedName name="S36P20" localSheetId="2">#REF!</definedName>
    <definedName name="S36P20" localSheetId="8">#REF!</definedName>
    <definedName name="S36P20" localSheetId="12">#REF!</definedName>
    <definedName name="S36P20" localSheetId="13">#REF!</definedName>
    <definedName name="S36P20">#REF!</definedName>
    <definedName name="S36P21" localSheetId="2">#REF!</definedName>
    <definedName name="S36P21" localSheetId="8">#REF!</definedName>
    <definedName name="S36P21" localSheetId="12">#REF!</definedName>
    <definedName name="S36P21" localSheetId="13">#REF!</definedName>
    <definedName name="S36P21">#REF!</definedName>
    <definedName name="S36P22" localSheetId="2">#REF!</definedName>
    <definedName name="S36P22" localSheetId="8">#REF!</definedName>
    <definedName name="S36P22" localSheetId="12">#REF!</definedName>
    <definedName name="S36P22" localSheetId="13">#REF!</definedName>
    <definedName name="S36P22">#REF!</definedName>
    <definedName name="S36P23" localSheetId="2">#REF!</definedName>
    <definedName name="S36P23" localSheetId="8">#REF!</definedName>
    <definedName name="S36P23" localSheetId="12">#REF!</definedName>
    <definedName name="S36P23" localSheetId="13">#REF!</definedName>
    <definedName name="S36P23">#REF!</definedName>
    <definedName name="S36P24" localSheetId="2">#REF!</definedName>
    <definedName name="S36P24" localSheetId="8">#REF!</definedName>
    <definedName name="S36P24" localSheetId="12">#REF!</definedName>
    <definedName name="S36P24" localSheetId="13">#REF!</definedName>
    <definedName name="S36P24">#REF!</definedName>
    <definedName name="S36P3" localSheetId="2">#REF!</definedName>
    <definedName name="S36P3" localSheetId="8">#REF!</definedName>
    <definedName name="S36P3" localSheetId="12">#REF!</definedName>
    <definedName name="S36P3" localSheetId="13">#REF!</definedName>
    <definedName name="S36P3">#REF!</definedName>
    <definedName name="S36P4" localSheetId="2">#REF!</definedName>
    <definedName name="S36P4" localSheetId="8">#REF!</definedName>
    <definedName name="S36P4" localSheetId="12">#REF!</definedName>
    <definedName name="S36P4" localSheetId="13">#REF!</definedName>
    <definedName name="S36P4">#REF!</definedName>
    <definedName name="S36P5" localSheetId="2">#REF!</definedName>
    <definedName name="S36P5" localSheetId="8">#REF!</definedName>
    <definedName name="S36P5" localSheetId="12">#REF!</definedName>
    <definedName name="S36P5" localSheetId="13">#REF!</definedName>
    <definedName name="S36P5">#REF!</definedName>
    <definedName name="S36P6" localSheetId="2">#REF!</definedName>
    <definedName name="S36P6" localSheetId="8">#REF!</definedName>
    <definedName name="S36P6" localSheetId="12">#REF!</definedName>
    <definedName name="S36P6" localSheetId="13">#REF!</definedName>
    <definedName name="S36P6">#REF!</definedName>
    <definedName name="S36P7" localSheetId="2">#REF!</definedName>
    <definedName name="S36P7" localSheetId="8">#REF!</definedName>
    <definedName name="S36P7" localSheetId="12">#REF!</definedName>
    <definedName name="S36P7" localSheetId="13">#REF!</definedName>
    <definedName name="S36P7">#REF!</definedName>
    <definedName name="S36P8" localSheetId="2">#REF!</definedName>
    <definedName name="S36P8" localSheetId="8">#REF!</definedName>
    <definedName name="S36P8" localSheetId="12">#REF!</definedName>
    <definedName name="S36P8" localSheetId="13">#REF!</definedName>
    <definedName name="S36P8">#REF!</definedName>
    <definedName name="S36P9" localSheetId="2">#REF!</definedName>
    <definedName name="S36P9" localSheetId="8">#REF!</definedName>
    <definedName name="S36P9" localSheetId="12">#REF!</definedName>
    <definedName name="S36P9" localSheetId="13">#REF!</definedName>
    <definedName name="S36P9">#REF!</definedName>
    <definedName name="S36R1" localSheetId="2">#REF!</definedName>
    <definedName name="S36R1" localSheetId="8">#REF!</definedName>
    <definedName name="S36R1" localSheetId="12">#REF!</definedName>
    <definedName name="S36R1" localSheetId="13">#REF!</definedName>
    <definedName name="S36R1">#REF!</definedName>
    <definedName name="S36R10" localSheetId="2">#REF!</definedName>
    <definedName name="S36R10" localSheetId="8">#REF!</definedName>
    <definedName name="S36R10" localSheetId="12">#REF!</definedName>
    <definedName name="S36R10" localSheetId="13">#REF!</definedName>
    <definedName name="S36R10">#REF!</definedName>
    <definedName name="S36R11" localSheetId="2">#REF!</definedName>
    <definedName name="S36R11" localSheetId="8">#REF!</definedName>
    <definedName name="S36R11" localSheetId="12">#REF!</definedName>
    <definedName name="S36R11" localSheetId="13">#REF!</definedName>
    <definedName name="S36R11">#REF!</definedName>
    <definedName name="S36R12" localSheetId="2">#REF!</definedName>
    <definedName name="S36R12" localSheetId="8">#REF!</definedName>
    <definedName name="S36R12" localSheetId="12">#REF!</definedName>
    <definedName name="S36R12" localSheetId="13">#REF!</definedName>
    <definedName name="S36R12">#REF!</definedName>
    <definedName name="S36R13" localSheetId="2">#REF!</definedName>
    <definedName name="S36R13" localSheetId="8">#REF!</definedName>
    <definedName name="S36R13" localSheetId="12">#REF!</definedName>
    <definedName name="S36R13" localSheetId="13">#REF!</definedName>
    <definedName name="S36R13">#REF!</definedName>
    <definedName name="S36R14" localSheetId="2">#REF!</definedName>
    <definedName name="S36R14" localSheetId="8">#REF!</definedName>
    <definedName name="S36R14" localSheetId="12">#REF!</definedName>
    <definedName name="S36R14" localSheetId="13">#REF!</definedName>
    <definedName name="S36R14">#REF!</definedName>
    <definedName name="S36R15" localSheetId="2">#REF!</definedName>
    <definedName name="S36R15" localSheetId="8">#REF!</definedName>
    <definedName name="S36R15" localSheetId="12">#REF!</definedName>
    <definedName name="S36R15" localSheetId="13">#REF!</definedName>
    <definedName name="S36R15">#REF!</definedName>
    <definedName name="S36R16" localSheetId="2">#REF!</definedName>
    <definedName name="S36R16" localSheetId="8">#REF!</definedName>
    <definedName name="S36R16" localSheetId="12">#REF!</definedName>
    <definedName name="S36R16" localSheetId="13">#REF!</definedName>
    <definedName name="S36R16">#REF!</definedName>
    <definedName name="S36R17" localSheetId="2">#REF!</definedName>
    <definedName name="S36R17" localSheetId="8">#REF!</definedName>
    <definedName name="S36R17" localSheetId="12">#REF!</definedName>
    <definedName name="S36R17" localSheetId="13">#REF!</definedName>
    <definedName name="S36R17">#REF!</definedName>
    <definedName name="S36R18" localSheetId="2">#REF!</definedName>
    <definedName name="S36R18" localSheetId="8">#REF!</definedName>
    <definedName name="S36R18" localSheetId="12">#REF!</definedName>
    <definedName name="S36R18" localSheetId="13">#REF!</definedName>
    <definedName name="S36R18">#REF!</definedName>
    <definedName name="S36R19" localSheetId="2">#REF!</definedName>
    <definedName name="S36R19" localSheetId="8">#REF!</definedName>
    <definedName name="S36R19" localSheetId="12">#REF!</definedName>
    <definedName name="S36R19" localSheetId="13">#REF!</definedName>
    <definedName name="S36R19">#REF!</definedName>
    <definedName name="S36R2" localSheetId="2">#REF!</definedName>
    <definedName name="S36R2" localSheetId="8">#REF!</definedName>
    <definedName name="S36R2" localSheetId="12">#REF!</definedName>
    <definedName name="S36R2" localSheetId="13">#REF!</definedName>
    <definedName name="S36R2">#REF!</definedName>
    <definedName name="S36R20" localSheetId="2">#REF!</definedName>
    <definedName name="S36R20" localSheetId="8">#REF!</definedName>
    <definedName name="S36R20" localSheetId="12">#REF!</definedName>
    <definedName name="S36R20" localSheetId="13">#REF!</definedName>
    <definedName name="S36R20">#REF!</definedName>
    <definedName name="S36R21" localSheetId="2">#REF!</definedName>
    <definedName name="S36R21" localSheetId="8">#REF!</definedName>
    <definedName name="S36R21" localSheetId="12">#REF!</definedName>
    <definedName name="S36R21" localSheetId="13">#REF!</definedName>
    <definedName name="S36R21">#REF!</definedName>
    <definedName name="S36R22" localSheetId="2">#REF!</definedName>
    <definedName name="S36R22" localSheetId="8">#REF!</definedName>
    <definedName name="S36R22" localSheetId="12">#REF!</definedName>
    <definedName name="S36R22" localSheetId="13">#REF!</definedName>
    <definedName name="S36R22">#REF!</definedName>
    <definedName name="S36R23" localSheetId="2">#REF!</definedName>
    <definedName name="S36R23" localSheetId="8">#REF!</definedName>
    <definedName name="S36R23" localSheetId="12">#REF!</definedName>
    <definedName name="S36R23" localSheetId="13">#REF!</definedName>
    <definedName name="S36R23">#REF!</definedName>
    <definedName name="S36R24" localSheetId="2">#REF!</definedName>
    <definedName name="S36R24" localSheetId="8">#REF!</definedName>
    <definedName name="S36R24" localSheetId="12">#REF!</definedName>
    <definedName name="S36R24" localSheetId="13">#REF!</definedName>
    <definedName name="S36R24">#REF!</definedName>
    <definedName name="S36R3" localSheetId="2">#REF!</definedName>
    <definedName name="S36R3" localSheetId="8">#REF!</definedName>
    <definedName name="S36R3" localSheetId="12">#REF!</definedName>
    <definedName name="S36R3" localSheetId="13">#REF!</definedName>
    <definedName name="S36R3">#REF!</definedName>
    <definedName name="S36R4" localSheetId="2">#REF!</definedName>
    <definedName name="S36R4" localSheetId="8">#REF!</definedName>
    <definedName name="S36R4" localSheetId="12">#REF!</definedName>
    <definedName name="S36R4" localSheetId="13">#REF!</definedName>
    <definedName name="S36R4">#REF!</definedName>
    <definedName name="S36R5" localSheetId="2">#REF!</definedName>
    <definedName name="S36R5" localSheetId="8">#REF!</definedName>
    <definedName name="S36R5" localSheetId="12">#REF!</definedName>
    <definedName name="S36R5" localSheetId="13">#REF!</definedName>
    <definedName name="S36R5">#REF!</definedName>
    <definedName name="S36R6" localSheetId="2">#REF!</definedName>
    <definedName name="S36R6" localSheetId="8">#REF!</definedName>
    <definedName name="S36R6" localSheetId="12">#REF!</definedName>
    <definedName name="S36R6" localSheetId="13">#REF!</definedName>
    <definedName name="S36R6">#REF!</definedName>
    <definedName name="S36R7" localSheetId="2">#REF!</definedName>
    <definedName name="S36R7" localSheetId="8">#REF!</definedName>
    <definedName name="S36R7" localSheetId="12">#REF!</definedName>
    <definedName name="S36R7" localSheetId="13">#REF!</definedName>
    <definedName name="S36R7">#REF!</definedName>
    <definedName name="S36R8" localSheetId="2">#REF!</definedName>
    <definedName name="S36R8" localSheetId="8">#REF!</definedName>
    <definedName name="S36R8" localSheetId="12">#REF!</definedName>
    <definedName name="S36R8" localSheetId="13">#REF!</definedName>
    <definedName name="S36R8">#REF!</definedName>
    <definedName name="S36R9" localSheetId="2">#REF!</definedName>
    <definedName name="S36R9" localSheetId="8">#REF!</definedName>
    <definedName name="S36R9" localSheetId="12">#REF!</definedName>
    <definedName name="S36R9" localSheetId="13">#REF!</definedName>
    <definedName name="S36R9">#REF!</definedName>
    <definedName name="S37P1" localSheetId="2">#REF!</definedName>
    <definedName name="S37P1" localSheetId="8">#REF!</definedName>
    <definedName name="S37P1" localSheetId="12">#REF!</definedName>
    <definedName name="S37P1" localSheetId="13">#REF!</definedName>
    <definedName name="S37P1">#REF!</definedName>
    <definedName name="S37P10" localSheetId="2">#REF!</definedName>
    <definedName name="S37P10" localSheetId="8">#REF!</definedName>
    <definedName name="S37P10" localSheetId="12">#REF!</definedName>
    <definedName name="S37P10" localSheetId="13">#REF!</definedName>
    <definedName name="S37P10">#REF!</definedName>
    <definedName name="S37P11" localSheetId="2">#REF!</definedName>
    <definedName name="S37P11" localSheetId="8">#REF!</definedName>
    <definedName name="S37P11" localSheetId="12">#REF!</definedName>
    <definedName name="S37P11" localSheetId="13">#REF!</definedName>
    <definedName name="S37P11">#REF!</definedName>
    <definedName name="S37P12" localSheetId="2">#REF!</definedName>
    <definedName name="S37P12" localSheetId="8">#REF!</definedName>
    <definedName name="S37P12" localSheetId="12">#REF!</definedName>
    <definedName name="S37P12" localSheetId="13">#REF!</definedName>
    <definedName name="S37P12">#REF!</definedName>
    <definedName name="S37P13" localSheetId="2">#REF!</definedName>
    <definedName name="S37P13" localSheetId="8">#REF!</definedName>
    <definedName name="S37P13" localSheetId="12">#REF!</definedName>
    <definedName name="S37P13" localSheetId="13">#REF!</definedName>
    <definedName name="S37P13">#REF!</definedName>
    <definedName name="S37P14" localSheetId="2">#REF!</definedName>
    <definedName name="S37P14" localSheetId="8">#REF!</definedName>
    <definedName name="S37P14" localSheetId="12">#REF!</definedName>
    <definedName name="S37P14" localSheetId="13">#REF!</definedName>
    <definedName name="S37P14">#REF!</definedName>
    <definedName name="S37P15" localSheetId="2">#REF!</definedName>
    <definedName name="S37P15" localSheetId="8">#REF!</definedName>
    <definedName name="S37P15" localSheetId="12">#REF!</definedName>
    <definedName name="S37P15" localSheetId="13">#REF!</definedName>
    <definedName name="S37P15">#REF!</definedName>
    <definedName name="S37P16" localSheetId="2">#REF!</definedName>
    <definedName name="S37P16" localSheetId="8">#REF!</definedName>
    <definedName name="S37P16" localSheetId="12">#REF!</definedName>
    <definedName name="S37P16" localSheetId="13">#REF!</definedName>
    <definedName name="S37P16">#REF!</definedName>
    <definedName name="S37P17" localSheetId="2">#REF!</definedName>
    <definedName name="S37P17" localSheetId="8">#REF!</definedName>
    <definedName name="S37P17" localSheetId="12">#REF!</definedName>
    <definedName name="S37P17" localSheetId="13">#REF!</definedName>
    <definedName name="S37P17">#REF!</definedName>
    <definedName name="S37P18" localSheetId="2">#REF!</definedName>
    <definedName name="S37P18" localSheetId="8">#REF!</definedName>
    <definedName name="S37P18" localSheetId="12">#REF!</definedName>
    <definedName name="S37P18" localSheetId="13">#REF!</definedName>
    <definedName name="S37P18">#REF!</definedName>
    <definedName name="S37P19" localSheetId="2">#REF!</definedName>
    <definedName name="S37P19" localSheetId="8">#REF!</definedName>
    <definedName name="S37P19" localSheetId="12">#REF!</definedName>
    <definedName name="S37P19" localSheetId="13">#REF!</definedName>
    <definedName name="S37P19">#REF!</definedName>
    <definedName name="S37P2" localSheetId="2">#REF!</definedName>
    <definedName name="S37P2" localSheetId="8">#REF!</definedName>
    <definedName name="S37P2" localSheetId="12">#REF!</definedName>
    <definedName name="S37P2" localSheetId="13">#REF!</definedName>
    <definedName name="S37P2">#REF!</definedName>
    <definedName name="S37P20" localSheetId="2">#REF!</definedName>
    <definedName name="S37P20" localSheetId="8">#REF!</definedName>
    <definedName name="S37P20" localSheetId="12">#REF!</definedName>
    <definedName name="S37P20" localSheetId="13">#REF!</definedName>
    <definedName name="S37P20">#REF!</definedName>
    <definedName name="S37P21" localSheetId="2">#REF!</definedName>
    <definedName name="S37P21" localSheetId="8">#REF!</definedName>
    <definedName name="S37P21" localSheetId="12">#REF!</definedName>
    <definedName name="S37P21" localSheetId="13">#REF!</definedName>
    <definedName name="S37P21">#REF!</definedName>
    <definedName name="S37P22" localSheetId="2">#REF!</definedName>
    <definedName name="S37P22" localSheetId="8">#REF!</definedName>
    <definedName name="S37P22" localSheetId="12">#REF!</definedName>
    <definedName name="S37P22" localSheetId="13">#REF!</definedName>
    <definedName name="S37P22">#REF!</definedName>
    <definedName name="S37P23" localSheetId="2">#REF!</definedName>
    <definedName name="S37P23" localSheetId="8">#REF!</definedName>
    <definedName name="S37P23" localSheetId="12">#REF!</definedName>
    <definedName name="S37P23" localSheetId="13">#REF!</definedName>
    <definedName name="S37P23">#REF!</definedName>
    <definedName name="S37P24" localSheetId="2">#REF!</definedName>
    <definedName name="S37P24" localSheetId="8">#REF!</definedName>
    <definedName name="S37P24" localSheetId="12">#REF!</definedName>
    <definedName name="S37P24" localSheetId="13">#REF!</definedName>
    <definedName name="S37P24">#REF!</definedName>
    <definedName name="S37P3" localSheetId="2">#REF!</definedName>
    <definedName name="S37P3" localSheetId="8">#REF!</definedName>
    <definedName name="S37P3" localSheetId="12">#REF!</definedName>
    <definedName name="S37P3" localSheetId="13">#REF!</definedName>
    <definedName name="S37P3">#REF!</definedName>
    <definedName name="S37P4" localSheetId="2">#REF!</definedName>
    <definedName name="S37P4" localSheetId="8">#REF!</definedName>
    <definedName name="S37P4" localSheetId="12">#REF!</definedName>
    <definedName name="S37P4" localSheetId="13">#REF!</definedName>
    <definedName name="S37P4">#REF!</definedName>
    <definedName name="S37P5" localSheetId="2">#REF!</definedName>
    <definedName name="S37P5" localSheetId="8">#REF!</definedName>
    <definedName name="S37P5" localSheetId="12">#REF!</definedName>
    <definedName name="S37P5" localSheetId="13">#REF!</definedName>
    <definedName name="S37P5">#REF!</definedName>
    <definedName name="S37P6" localSheetId="2">#REF!</definedName>
    <definedName name="S37P6" localSheetId="8">#REF!</definedName>
    <definedName name="S37P6" localSheetId="12">#REF!</definedName>
    <definedName name="S37P6" localSheetId="13">#REF!</definedName>
    <definedName name="S37P6">#REF!</definedName>
    <definedName name="S37P7" localSheetId="2">#REF!</definedName>
    <definedName name="S37P7" localSheetId="8">#REF!</definedName>
    <definedName name="S37P7" localSheetId="12">#REF!</definedName>
    <definedName name="S37P7" localSheetId="13">#REF!</definedName>
    <definedName name="S37P7">#REF!</definedName>
    <definedName name="S37P8" localSheetId="2">#REF!</definedName>
    <definedName name="S37P8" localSheetId="8">#REF!</definedName>
    <definedName name="S37P8" localSheetId="12">#REF!</definedName>
    <definedName name="S37P8" localSheetId="13">#REF!</definedName>
    <definedName name="S37P8">#REF!</definedName>
    <definedName name="S37P9" localSheetId="2">#REF!</definedName>
    <definedName name="S37P9" localSheetId="8">#REF!</definedName>
    <definedName name="S37P9" localSheetId="12">#REF!</definedName>
    <definedName name="S37P9" localSheetId="13">#REF!</definedName>
    <definedName name="S37P9">#REF!</definedName>
    <definedName name="S37R1" localSheetId="2">#REF!</definedName>
    <definedName name="S37R1" localSheetId="8">#REF!</definedName>
    <definedName name="S37R1" localSheetId="12">#REF!</definedName>
    <definedName name="S37R1" localSheetId="13">#REF!</definedName>
    <definedName name="S37R1">#REF!</definedName>
    <definedName name="S37R10" localSheetId="2">#REF!</definedName>
    <definedName name="S37R10" localSheetId="8">#REF!</definedName>
    <definedName name="S37R10" localSheetId="12">#REF!</definedName>
    <definedName name="S37R10" localSheetId="13">#REF!</definedName>
    <definedName name="S37R10">#REF!</definedName>
    <definedName name="S37R11" localSheetId="2">#REF!</definedName>
    <definedName name="S37R11" localSheetId="8">#REF!</definedName>
    <definedName name="S37R11" localSheetId="12">#REF!</definedName>
    <definedName name="S37R11" localSheetId="13">#REF!</definedName>
    <definedName name="S37R11">#REF!</definedName>
    <definedName name="S37R12" localSheetId="2">#REF!</definedName>
    <definedName name="S37R12" localSheetId="8">#REF!</definedName>
    <definedName name="S37R12" localSheetId="12">#REF!</definedName>
    <definedName name="S37R12" localSheetId="13">#REF!</definedName>
    <definedName name="S37R12">#REF!</definedName>
    <definedName name="S37R13" localSheetId="2">#REF!</definedName>
    <definedName name="S37R13" localSheetId="8">#REF!</definedName>
    <definedName name="S37R13" localSheetId="12">#REF!</definedName>
    <definedName name="S37R13" localSheetId="13">#REF!</definedName>
    <definedName name="S37R13">#REF!</definedName>
    <definedName name="S37R14" localSheetId="2">#REF!</definedName>
    <definedName name="S37R14" localSheetId="8">#REF!</definedName>
    <definedName name="S37R14" localSheetId="12">#REF!</definedName>
    <definedName name="S37R14" localSheetId="13">#REF!</definedName>
    <definedName name="S37R14">#REF!</definedName>
    <definedName name="S37R15" localSheetId="2">#REF!</definedName>
    <definedName name="S37R15" localSheetId="8">#REF!</definedName>
    <definedName name="S37R15" localSheetId="12">#REF!</definedName>
    <definedName name="S37R15" localSheetId="13">#REF!</definedName>
    <definedName name="S37R15">#REF!</definedName>
    <definedName name="S37R16" localSheetId="2">#REF!</definedName>
    <definedName name="S37R16" localSheetId="8">#REF!</definedName>
    <definedName name="S37R16" localSheetId="12">#REF!</definedName>
    <definedName name="S37R16" localSheetId="13">#REF!</definedName>
    <definedName name="S37R16">#REF!</definedName>
    <definedName name="S37R17" localSheetId="2">#REF!</definedName>
    <definedName name="S37R17" localSheetId="8">#REF!</definedName>
    <definedName name="S37R17" localSheetId="12">#REF!</definedName>
    <definedName name="S37R17" localSheetId="13">#REF!</definedName>
    <definedName name="S37R17">#REF!</definedName>
    <definedName name="S37R18" localSheetId="2">#REF!</definedName>
    <definedName name="S37R18" localSheetId="8">#REF!</definedName>
    <definedName name="S37R18" localSheetId="12">#REF!</definedName>
    <definedName name="S37R18" localSheetId="13">#REF!</definedName>
    <definedName name="S37R18">#REF!</definedName>
    <definedName name="S37R19" localSheetId="2">#REF!</definedName>
    <definedName name="S37R19" localSheetId="8">#REF!</definedName>
    <definedName name="S37R19" localSheetId="12">#REF!</definedName>
    <definedName name="S37R19" localSheetId="13">#REF!</definedName>
    <definedName name="S37R19">#REF!</definedName>
    <definedName name="S37R2" localSheetId="2">#REF!</definedName>
    <definedName name="S37R2" localSheetId="8">#REF!</definedName>
    <definedName name="S37R2" localSheetId="12">#REF!</definedName>
    <definedName name="S37R2" localSheetId="13">#REF!</definedName>
    <definedName name="S37R2">#REF!</definedName>
    <definedName name="S37R20" localSheetId="2">#REF!</definedName>
    <definedName name="S37R20" localSheetId="8">#REF!</definedName>
    <definedName name="S37R20" localSheetId="12">#REF!</definedName>
    <definedName name="S37R20" localSheetId="13">#REF!</definedName>
    <definedName name="S37R20">#REF!</definedName>
    <definedName name="S37R21" localSheetId="2">#REF!</definedName>
    <definedName name="S37R21" localSheetId="8">#REF!</definedName>
    <definedName name="S37R21" localSheetId="12">#REF!</definedName>
    <definedName name="S37R21" localSheetId="13">#REF!</definedName>
    <definedName name="S37R21">#REF!</definedName>
    <definedName name="S37R22" localSheetId="2">#REF!</definedName>
    <definedName name="S37R22" localSheetId="8">#REF!</definedName>
    <definedName name="S37R22" localSheetId="12">#REF!</definedName>
    <definedName name="S37R22" localSheetId="13">#REF!</definedName>
    <definedName name="S37R22">#REF!</definedName>
    <definedName name="S37R23" localSheetId="2">#REF!</definedName>
    <definedName name="S37R23" localSheetId="8">#REF!</definedName>
    <definedName name="S37R23" localSheetId="12">#REF!</definedName>
    <definedName name="S37R23" localSheetId="13">#REF!</definedName>
    <definedName name="S37R23">#REF!</definedName>
    <definedName name="S37R24" localSheetId="2">#REF!</definedName>
    <definedName name="S37R24" localSheetId="8">#REF!</definedName>
    <definedName name="S37R24" localSheetId="12">#REF!</definedName>
    <definedName name="S37R24" localSheetId="13">#REF!</definedName>
    <definedName name="S37R24">#REF!</definedName>
    <definedName name="S37R3" localSheetId="2">#REF!</definedName>
    <definedName name="S37R3" localSheetId="8">#REF!</definedName>
    <definedName name="S37R3" localSheetId="12">#REF!</definedName>
    <definedName name="S37R3" localSheetId="13">#REF!</definedName>
    <definedName name="S37R3">#REF!</definedName>
    <definedName name="S37R4" localSheetId="2">#REF!</definedName>
    <definedName name="S37R4" localSheetId="8">#REF!</definedName>
    <definedName name="S37R4" localSheetId="12">#REF!</definedName>
    <definedName name="S37R4" localSheetId="13">#REF!</definedName>
    <definedName name="S37R4">#REF!</definedName>
    <definedName name="S37R5" localSheetId="2">#REF!</definedName>
    <definedName name="S37R5" localSheetId="8">#REF!</definedName>
    <definedName name="S37R5" localSheetId="12">#REF!</definedName>
    <definedName name="S37R5" localSheetId="13">#REF!</definedName>
    <definedName name="S37R5">#REF!</definedName>
    <definedName name="S37R6" localSheetId="2">#REF!</definedName>
    <definedName name="S37R6" localSheetId="8">#REF!</definedName>
    <definedName name="S37R6" localSheetId="12">#REF!</definedName>
    <definedName name="S37R6" localSheetId="13">#REF!</definedName>
    <definedName name="S37R6">#REF!</definedName>
    <definedName name="S37R7" localSheetId="2">#REF!</definedName>
    <definedName name="S37R7" localSheetId="8">#REF!</definedName>
    <definedName name="S37R7" localSheetId="12">#REF!</definedName>
    <definedName name="S37R7" localSheetId="13">#REF!</definedName>
    <definedName name="S37R7">#REF!</definedName>
    <definedName name="S37R8" localSheetId="2">#REF!</definedName>
    <definedName name="S37R8" localSheetId="8">#REF!</definedName>
    <definedName name="S37R8" localSheetId="12">#REF!</definedName>
    <definedName name="S37R8" localSheetId="13">#REF!</definedName>
    <definedName name="S37R8">#REF!</definedName>
    <definedName name="S37R9" localSheetId="2">#REF!</definedName>
    <definedName name="S37R9" localSheetId="8">#REF!</definedName>
    <definedName name="S37R9" localSheetId="12">#REF!</definedName>
    <definedName name="S37R9" localSheetId="13">#REF!</definedName>
    <definedName name="S37R9">#REF!</definedName>
    <definedName name="S38P1" localSheetId="2">#REF!</definedName>
    <definedName name="S38P1" localSheetId="8">#REF!</definedName>
    <definedName name="S38P1" localSheetId="12">#REF!</definedName>
    <definedName name="S38P1" localSheetId="13">#REF!</definedName>
    <definedName name="S38P1">#REF!</definedName>
    <definedName name="S38P10" localSheetId="2">#REF!</definedName>
    <definedName name="S38P10" localSheetId="8">#REF!</definedName>
    <definedName name="S38P10" localSheetId="12">#REF!</definedName>
    <definedName name="S38P10" localSheetId="13">#REF!</definedName>
    <definedName name="S38P10">#REF!</definedName>
    <definedName name="S38P11" localSheetId="2">#REF!</definedName>
    <definedName name="S38P11" localSheetId="8">#REF!</definedName>
    <definedName name="S38P11" localSheetId="12">#REF!</definedName>
    <definedName name="S38P11" localSheetId="13">#REF!</definedName>
    <definedName name="S38P11">#REF!</definedName>
    <definedName name="S38P12" localSheetId="2">#REF!</definedName>
    <definedName name="S38P12" localSheetId="8">#REF!</definedName>
    <definedName name="S38P12" localSheetId="12">#REF!</definedName>
    <definedName name="S38P12" localSheetId="13">#REF!</definedName>
    <definedName name="S38P12">#REF!</definedName>
    <definedName name="S38P13" localSheetId="2">#REF!</definedName>
    <definedName name="S38P13" localSheetId="8">#REF!</definedName>
    <definedName name="S38P13" localSheetId="12">#REF!</definedName>
    <definedName name="S38P13" localSheetId="13">#REF!</definedName>
    <definedName name="S38P13">#REF!</definedName>
    <definedName name="S38P14" localSheetId="2">#REF!</definedName>
    <definedName name="S38P14" localSheetId="8">#REF!</definedName>
    <definedName name="S38P14" localSheetId="12">#REF!</definedName>
    <definedName name="S38P14" localSheetId="13">#REF!</definedName>
    <definedName name="S38P14">#REF!</definedName>
    <definedName name="S38P15" localSheetId="2">#REF!</definedName>
    <definedName name="S38P15" localSheetId="8">#REF!</definedName>
    <definedName name="S38P15" localSheetId="12">#REF!</definedName>
    <definedName name="S38P15" localSheetId="13">#REF!</definedName>
    <definedName name="S38P15">#REF!</definedName>
    <definedName name="S38P16" localSheetId="2">#REF!</definedName>
    <definedName name="S38P16" localSheetId="8">#REF!</definedName>
    <definedName name="S38P16" localSheetId="12">#REF!</definedName>
    <definedName name="S38P16" localSheetId="13">#REF!</definedName>
    <definedName name="S38P16">#REF!</definedName>
    <definedName name="S38P17" localSheetId="2">#REF!</definedName>
    <definedName name="S38P17" localSheetId="8">#REF!</definedName>
    <definedName name="S38P17" localSheetId="12">#REF!</definedName>
    <definedName name="S38P17" localSheetId="13">#REF!</definedName>
    <definedName name="S38P17">#REF!</definedName>
    <definedName name="S38P18" localSheetId="2">#REF!</definedName>
    <definedName name="S38P18" localSheetId="8">#REF!</definedName>
    <definedName name="S38P18" localSheetId="12">#REF!</definedName>
    <definedName name="S38P18" localSheetId="13">#REF!</definedName>
    <definedName name="S38P18">#REF!</definedName>
    <definedName name="S38P19" localSheetId="2">#REF!</definedName>
    <definedName name="S38P19" localSheetId="8">#REF!</definedName>
    <definedName name="S38P19" localSheetId="12">#REF!</definedName>
    <definedName name="S38P19" localSheetId="13">#REF!</definedName>
    <definedName name="S38P19">#REF!</definedName>
    <definedName name="S38P2" localSheetId="2">#REF!</definedName>
    <definedName name="S38P2" localSheetId="8">#REF!</definedName>
    <definedName name="S38P2" localSheetId="12">#REF!</definedName>
    <definedName name="S38P2" localSheetId="13">#REF!</definedName>
    <definedName name="S38P2">#REF!</definedName>
    <definedName name="S38P20" localSheetId="2">#REF!</definedName>
    <definedName name="S38P20" localSheetId="8">#REF!</definedName>
    <definedName name="S38P20" localSheetId="12">#REF!</definedName>
    <definedName name="S38P20" localSheetId="13">#REF!</definedName>
    <definedName name="S38P20">#REF!</definedName>
    <definedName name="S38P21" localSheetId="2">#REF!</definedName>
    <definedName name="S38P21" localSheetId="8">#REF!</definedName>
    <definedName name="S38P21" localSheetId="12">#REF!</definedName>
    <definedName name="S38P21" localSheetId="13">#REF!</definedName>
    <definedName name="S38P21">#REF!</definedName>
    <definedName name="S38P22" localSheetId="2">#REF!</definedName>
    <definedName name="S38P22" localSheetId="8">#REF!</definedName>
    <definedName name="S38P22" localSheetId="12">#REF!</definedName>
    <definedName name="S38P22" localSheetId="13">#REF!</definedName>
    <definedName name="S38P22">#REF!</definedName>
    <definedName name="S38P23" localSheetId="2">#REF!</definedName>
    <definedName name="S38P23" localSheetId="8">#REF!</definedName>
    <definedName name="S38P23" localSheetId="12">#REF!</definedName>
    <definedName name="S38P23" localSheetId="13">#REF!</definedName>
    <definedName name="S38P23">#REF!</definedName>
    <definedName name="S38P24" localSheetId="2">#REF!</definedName>
    <definedName name="S38P24" localSheetId="8">#REF!</definedName>
    <definedName name="S38P24" localSheetId="12">#REF!</definedName>
    <definedName name="S38P24" localSheetId="13">#REF!</definedName>
    <definedName name="S38P24">#REF!</definedName>
    <definedName name="S38P3" localSheetId="2">#REF!</definedName>
    <definedName name="S38P3" localSheetId="8">#REF!</definedName>
    <definedName name="S38P3" localSheetId="12">#REF!</definedName>
    <definedName name="S38P3" localSheetId="13">#REF!</definedName>
    <definedName name="S38P3">#REF!</definedName>
    <definedName name="S38P4" localSheetId="2">#REF!</definedName>
    <definedName name="S38P4" localSheetId="8">#REF!</definedName>
    <definedName name="S38P4" localSheetId="12">#REF!</definedName>
    <definedName name="S38P4" localSheetId="13">#REF!</definedName>
    <definedName name="S38P4">#REF!</definedName>
    <definedName name="S38P5" localSheetId="2">#REF!</definedName>
    <definedName name="S38P5" localSheetId="8">#REF!</definedName>
    <definedName name="S38P5" localSheetId="12">#REF!</definedName>
    <definedName name="S38P5" localSheetId="13">#REF!</definedName>
    <definedName name="S38P5">#REF!</definedName>
    <definedName name="S38P6" localSheetId="2">#REF!</definedName>
    <definedName name="S38P6" localSheetId="8">#REF!</definedName>
    <definedName name="S38P6" localSheetId="12">#REF!</definedName>
    <definedName name="S38P6" localSheetId="13">#REF!</definedName>
    <definedName name="S38P6">#REF!</definedName>
    <definedName name="S38P7" localSheetId="2">#REF!</definedName>
    <definedName name="S38P7" localSheetId="8">#REF!</definedName>
    <definedName name="S38P7" localSheetId="12">#REF!</definedName>
    <definedName name="S38P7" localSheetId="13">#REF!</definedName>
    <definedName name="S38P7">#REF!</definedName>
    <definedName name="S38P8" localSheetId="2">#REF!</definedName>
    <definedName name="S38P8" localSheetId="8">#REF!</definedName>
    <definedName name="S38P8" localSheetId="12">#REF!</definedName>
    <definedName name="S38P8" localSheetId="13">#REF!</definedName>
    <definedName name="S38P8">#REF!</definedName>
    <definedName name="S38P9" localSheetId="2">#REF!</definedName>
    <definedName name="S38P9" localSheetId="8">#REF!</definedName>
    <definedName name="S38P9" localSheetId="12">#REF!</definedName>
    <definedName name="S38P9" localSheetId="13">#REF!</definedName>
    <definedName name="S38P9">#REF!</definedName>
    <definedName name="S38R1" localSheetId="2">#REF!</definedName>
    <definedName name="S38R1" localSheetId="8">#REF!</definedName>
    <definedName name="S38R1" localSheetId="12">#REF!</definedName>
    <definedName name="S38R1" localSheetId="13">#REF!</definedName>
    <definedName name="S38R1">#REF!</definedName>
    <definedName name="S38R10" localSheetId="2">#REF!</definedName>
    <definedName name="S38R10" localSheetId="8">#REF!</definedName>
    <definedName name="S38R10" localSheetId="12">#REF!</definedName>
    <definedName name="S38R10" localSheetId="13">#REF!</definedName>
    <definedName name="S38R10">#REF!</definedName>
    <definedName name="S38R11" localSheetId="2">#REF!</definedName>
    <definedName name="S38R11" localSheetId="8">#REF!</definedName>
    <definedName name="S38R11" localSheetId="12">#REF!</definedName>
    <definedName name="S38R11" localSheetId="13">#REF!</definedName>
    <definedName name="S38R11">#REF!</definedName>
    <definedName name="S38R12" localSheetId="2">#REF!</definedName>
    <definedName name="S38R12" localSheetId="8">#REF!</definedName>
    <definedName name="S38R12" localSheetId="12">#REF!</definedName>
    <definedName name="S38R12" localSheetId="13">#REF!</definedName>
    <definedName name="S38R12">#REF!</definedName>
    <definedName name="S38R13" localSheetId="2">#REF!</definedName>
    <definedName name="S38R13" localSheetId="8">#REF!</definedName>
    <definedName name="S38R13" localSheetId="12">#REF!</definedName>
    <definedName name="S38R13" localSheetId="13">#REF!</definedName>
    <definedName name="S38R13">#REF!</definedName>
    <definedName name="S38R14" localSheetId="2">#REF!</definedName>
    <definedName name="S38R14" localSheetId="8">#REF!</definedName>
    <definedName name="S38R14" localSheetId="12">#REF!</definedName>
    <definedName name="S38R14" localSheetId="13">#REF!</definedName>
    <definedName name="S38R14">#REF!</definedName>
    <definedName name="S38R15" localSheetId="2">#REF!</definedName>
    <definedName name="S38R15" localSheetId="8">#REF!</definedName>
    <definedName name="S38R15" localSheetId="12">#REF!</definedName>
    <definedName name="S38R15" localSheetId="13">#REF!</definedName>
    <definedName name="S38R15">#REF!</definedName>
    <definedName name="S38R16" localSheetId="2">#REF!</definedName>
    <definedName name="S38R16" localSheetId="8">#REF!</definedName>
    <definedName name="S38R16" localSheetId="12">#REF!</definedName>
    <definedName name="S38R16" localSheetId="13">#REF!</definedName>
    <definedName name="S38R16">#REF!</definedName>
    <definedName name="S38R17" localSheetId="2">#REF!</definedName>
    <definedName name="S38R17" localSheetId="8">#REF!</definedName>
    <definedName name="S38R17" localSheetId="12">#REF!</definedName>
    <definedName name="S38R17" localSheetId="13">#REF!</definedName>
    <definedName name="S38R17">#REF!</definedName>
    <definedName name="S38R18" localSheetId="2">#REF!</definedName>
    <definedName name="S38R18" localSheetId="8">#REF!</definedName>
    <definedName name="S38R18" localSheetId="12">#REF!</definedName>
    <definedName name="S38R18" localSheetId="13">#REF!</definedName>
    <definedName name="S38R18">#REF!</definedName>
    <definedName name="S38R19" localSheetId="2">#REF!</definedName>
    <definedName name="S38R19" localSheetId="8">#REF!</definedName>
    <definedName name="S38R19" localSheetId="12">#REF!</definedName>
    <definedName name="S38R19" localSheetId="13">#REF!</definedName>
    <definedName name="S38R19">#REF!</definedName>
    <definedName name="S38R2" localSheetId="2">#REF!</definedName>
    <definedName name="S38R2" localSheetId="8">#REF!</definedName>
    <definedName name="S38R2" localSheetId="12">#REF!</definedName>
    <definedName name="S38R2" localSheetId="13">#REF!</definedName>
    <definedName name="S38R2">#REF!</definedName>
    <definedName name="S38R20" localSheetId="2">#REF!</definedName>
    <definedName name="S38R20" localSheetId="8">#REF!</definedName>
    <definedName name="S38R20" localSheetId="12">#REF!</definedName>
    <definedName name="S38R20" localSheetId="13">#REF!</definedName>
    <definedName name="S38R20">#REF!</definedName>
    <definedName name="S38R21" localSheetId="2">#REF!</definedName>
    <definedName name="S38R21" localSheetId="8">#REF!</definedName>
    <definedName name="S38R21" localSheetId="12">#REF!</definedName>
    <definedName name="S38R21" localSheetId="13">#REF!</definedName>
    <definedName name="S38R21">#REF!</definedName>
    <definedName name="S38R22" localSheetId="2">#REF!</definedName>
    <definedName name="S38R22" localSheetId="8">#REF!</definedName>
    <definedName name="S38R22" localSheetId="12">#REF!</definedName>
    <definedName name="S38R22" localSheetId="13">#REF!</definedName>
    <definedName name="S38R22">#REF!</definedName>
    <definedName name="S38R23" localSheetId="2">#REF!</definedName>
    <definedName name="S38R23" localSheetId="8">#REF!</definedName>
    <definedName name="S38R23" localSheetId="12">#REF!</definedName>
    <definedName name="S38R23" localSheetId="13">#REF!</definedName>
    <definedName name="S38R23">#REF!</definedName>
    <definedName name="S38R24" localSheetId="2">#REF!</definedName>
    <definedName name="S38R24" localSheetId="8">#REF!</definedName>
    <definedName name="S38R24" localSheetId="12">#REF!</definedName>
    <definedName name="S38R24" localSheetId="13">#REF!</definedName>
    <definedName name="S38R24">#REF!</definedName>
    <definedName name="S38R3" localSheetId="2">#REF!</definedName>
    <definedName name="S38R3" localSheetId="8">#REF!</definedName>
    <definedName name="S38R3" localSheetId="12">#REF!</definedName>
    <definedName name="S38R3" localSheetId="13">#REF!</definedName>
    <definedName name="S38R3">#REF!</definedName>
    <definedName name="S38R4" localSheetId="2">#REF!</definedName>
    <definedName name="S38R4" localSheetId="8">#REF!</definedName>
    <definedName name="S38R4" localSheetId="12">#REF!</definedName>
    <definedName name="S38R4" localSheetId="13">#REF!</definedName>
    <definedName name="S38R4">#REF!</definedName>
    <definedName name="S38R5" localSheetId="2">#REF!</definedName>
    <definedName name="S38R5" localSheetId="8">#REF!</definedName>
    <definedName name="S38R5" localSheetId="12">#REF!</definedName>
    <definedName name="S38R5" localSheetId="13">#REF!</definedName>
    <definedName name="S38R5">#REF!</definedName>
    <definedName name="S38R6" localSheetId="2">#REF!</definedName>
    <definedName name="S38R6" localSheetId="8">#REF!</definedName>
    <definedName name="S38R6" localSheetId="12">#REF!</definedName>
    <definedName name="S38R6" localSheetId="13">#REF!</definedName>
    <definedName name="S38R6">#REF!</definedName>
    <definedName name="S38R7" localSheetId="2">#REF!</definedName>
    <definedName name="S38R7" localSheetId="8">#REF!</definedName>
    <definedName name="S38R7" localSheetId="12">#REF!</definedName>
    <definedName name="S38R7" localSheetId="13">#REF!</definedName>
    <definedName name="S38R7">#REF!</definedName>
    <definedName name="S38R8" localSheetId="2">#REF!</definedName>
    <definedName name="S38R8" localSheetId="8">#REF!</definedName>
    <definedName name="S38R8" localSheetId="12">#REF!</definedName>
    <definedName name="S38R8" localSheetId="13">#REF!</definedName>
    <definedName name="S38R8">#REF!</definedName>
    <definedName name="S38R9" localSheetId="2">#REF!</definedName>
    <definedName name="S38R9" localSheetId="8">#REF!</definedName>
    <definedName name="S38R9" localSheetId="12">#REF!</definedName>
    <definedName name="S38R9" localSheetId="13">#REF!</definedName>
    <definedName name="S38R9">#REF!</definedName>
    <definedName name="S39P1" localSheetId="2">#REF!</definedName>
    <definedName name="S39P1" localSheetId="8">#REF!</definedName>
    <definedName name="S39P1" localSheetId="12">#REF!</definedName>
    <definedName name="S39P1" localSheetId="13">#REF!</definedName>
    <definedName name="S39P1">#REF!</definedName>
    <definedName name="S39P10" localSheetId="2">#REF!</definedName>
    <definedName name="S39P10" localSheetId="8">#REF!</definedName>
    <definedName name="S39P10" localSheetId="12">#REF!</definedName>
    <definedName name="S39P10" localSheetId="13">#REF!</definedName>
    <definedName name="S39P10">#REF!</definedName>
    <definedName name="S39P11" localSheetId="2">#REF!</definedName>
    <definedName name="S39P11" localSheetId="8">#REF!</definedName>
    <definedName name="S39P11" localSheetId="12">#REF!</definedName>
    <definedName name="S39P11" localSheetId="13">#REF!</definedName>
    <definedName name="S39P11">#REF!</definedName>
    <definedName name="S39P12" localSheetId="2">#REF!</definedName>
    <definedName name="S39P12" localSheetId="8">#REF!</definedName>
    <definedName name="S39P12" localSheetId="12">#REF!</definedName>
    <definedName name="S39P12" localSheetId="13">#REF!</definedName>
    <definedName name="S39P12">#REF!</definedName>
    <definedName name="S39P13" localSheetId="2">#REF!</definedName>
    <definedName name="S39P13" localSheetId="8">#REF!</definedName>
    <definedName name="S39P13" localSheetId="12">#REF!</definedName>
    <definedName name="S39P13" localSheetId="13">#REF!</definedName>
    <definedName name="S39P13">#REF!</definedName>
    <definedName name="S39P14" localSheetId="2">#REF!</definedName>
    <definedName name="S39P14" localSheetId="8">#REF!</definedName>
    <definedName name="S39P14" localSheetId="12">#REF!</definedName>
    <definedName name="S39P14" localSheetId="13">#REF!</definedName>
    <definedName name="S39P14">#REF!</definedName>
    <definedName name="S39P15" localSheetId="2">#REF!</definedName>
    <definedName name="S39P15" localSheetId="8">#REF!</definedName>
    <definedName name="S39P15" localSheetId="12">#REF!</definedName>
    <definedName name="S39P15" localSheetId="13">#REF!</definedName>
    <definedName name="S39P15">#REF!</definedName>
    <definedName name="S39P16" localSheetId="2">#REF!</definedName>
    <definedName name="S39P16" localSheetId="8">#REF!</definedName>
    <definedName name="S39P16" localSheetId="12">#REF!</definedName>
    <definedName name="S39P16" localSheetId="13">#REF!</definedName>
    <definedName name="S39P16">#REF!</definedName>
    <definedName name="S39P17" localSheetId="2">#REF!</definedName>
    <definedName name="S39P17" localSheetId="8">#REF!</definedName>
    <definedName name="S39P17" localSheetId="12">#REF!</definedName>
    <definedName name="S39P17" localSheetId="13">#REF!</definedName>
    <definedName name="S39P17">#REF!</definedName>
    <definedName name="S39P18" localSheetId="2">#REF!</definedName>
    <definedName name="S39P18" localSheetId="8">#REF!</definedName>
    <definedName name="S39P18" localSheetId="12">#REF!</definedName>
    <definedName name="S39P18" localSheetId="13">#REF!</definedName>
    <definedName name="S39P18">#REF!</definedName>
    <definedName name="S39P19" localSheetId="2">#REF!</definedName>
    <definedName name="S39P19" localSheetId="8">#REF!</definedName>
    <definedName name="S39P19" localSheetId="12">#REF!</definedName>
    <definedName name="S39P19" localSheetId="13">#REF!</definedName>
    <definedName name="S39P19">#REF!</definedName>
    <definedName name="S39P2" localSheetId="2">#REF!</definedName>
    <definedName name="S39P2" localSheetId="8">#REF!</definedName>
    <definedName name="S39P2" localSheetId="12">#REF!</definedName>
    <definedName name="S39P2" localSheetId="13">#REF!</definedName>
    <definedName name="S39P2">#REF!</definedName>
    <definedName name="S39P20" localSheetId="2">#REF!</definedName>
    <definedName name="S39P20" localSheetId="8">#REF!</definedName>
    <definedName name="S39P20" localSheetId="12">#REF!</definedName>
    <definedName name="S39P20" localSheetId="13">#REF!</definedName>
    <definedName name="S39P20">#REF!</definedName>
    <definedName name="S39P21" localSheetId="2">#REF!</definedName>
    <definedName name="S39P21" localSheetId="8">#REF!</definedName>
    <definedName name="S39P21" localSheetId="12">#REF!</definedName>
    <definedName name="S39P21" localSheetId="13">#REF!</definedName>
    <definedName name="S39P21">#REF!</definedName>
    <definedName name="S39P22" localSheetId="2">#REF!</definedName>
    <definedName name="S39P22" localSheetId="8">#REF!</definedName>
    <definedName name="S39P22" localSheetId="12">#REF!</definedName>
    <definedName name="S39P22" localSheetId="13">#REF!</definedName>
    <definedName name="S39P22">#REF!</definedName>
    <definedName name="S39P23" localSheetId="2">#REF!</definedName>
    <definedName name="S39P23" localSheetId="8">#REF!</definedName>
    <definedName name="S39P23" localSheetId="12">#REF!</definedName>
    <definedName name="S39P23" localSheetId="13">#REF!</definedName>
    <definedName name="S39P23">#REF!</definedName>
    <definedName name="S39P24" localSheetId="2">#REF!</definedName>
    <definedName name="S39P24" localSheetId="8">#REF!</definedName>
    <definedName name="S39P24" localSheetId="12">#REF!</definedName>
    <definedName name="S39P24" localSheetId="13">#REF!</definedName>
    <definedName name="S39P24">#REF!</definedName>
    <definedName name="S39P3" localSheetId="2">#REF!</definedName>
    <definedName name="S39P3" localSheetId="8">#REF!</definedName>
    <definedName name="S39P3" localSheetId="12">#REF!</definedName>
    <definedName name="S39P3" localSheetId="13">#REF!</definedName>
    <definedName name="S39P3">#REF!</definedName>
    <definedName name="S39P4" localSheetId="2">#REF!</definedName>
    <definedName name="S39P4" localSheetId="8">#REF!</definedName>
    <definedName name="S39P4" localSheetId="12">#REF!</definedName>
    <definedName name="S39P4" localSheetId="13">#REF!</definedName>
    <definedName name="S39P4">#REF!</definedName>
    <definedName name="S39P5" localSheetId="2">#REF!</definedName>
    <definedName name="S39P5" localSheetId="8">#REF!</definedName>
    <definedName name="S39P5" localSheetId="12">#REF!</definedName>
    <definedName name="S39P5" localSheetId="13">#REF!</definedName>
    <definedName name="S39P5">#REF!</definedName>
    <definedName name="S39P6" localSheetId="2">#REF!</definedName>
    <definedName name="S39P6" localSheetId="8">#REF!</definedName>
    <definedName name="S39P6" localSheetId="12">#REF!</definedName>
    <definedName name="S39P6" localSheetId="13">#REF!</definedName>
    <definedName name="S39P6">#REF!</definedName>
    <definedName name="S39P7" localSheetId="2">#REF!</definedName>
    <definedName name="S39P7" localSheetId="8">#REF!</definedName>
    <definedName name="S39P7" localSheetId="12">#REF!</definedName>
    <definedName name="S39P7" localSheetId="13">#REF!</definedName>
    <definedName name="S39P7">#REF!</definedName>
    <definedName name="S39P8" localSheetId="2">#REF!</definedName>
    <definedName name="S39P8" localSheetId="8">#REF!</definedName>
    <definedName name="S39P8" localSheetId="12">#REF!</definedName>
    <definedName name="S39P8" localSheetId="13">#REF!</definedName>
    <definedName name="S39P8">#REF!</definedName>
    <definedName name="S39P9" localSheetId="2">#REF!</definedName>
    <definedName name="S39P9" localSheetId="8">#REF!</definedName>
    <definedName name="S39P9" localSheetId="12">#REF!</definedName>
    <definedName name="S39P9" localSheetId="13">#REF!</definedName>
    <definedName name="S39P9">#REF!</definedName>
    <definedName name="S39R1" localSheetId="2">#REF!</definedName>
    <definedName name="S39R1" localSheetId="8">#REF!</definedName>
    <definedName name="S39R1" localSheetId="12">#REF!</definedName>
    <definedName name="S39R1" localSheetId="13">#REF!</definedName>
    <definedName name="S39R1">#REF!</definedName>
    <definedName name="S39R10" localSheetId="2">#REF!</definedName>
    <definedName name="S39R10" localSheetId="8">#REF!</definedName>
    <definedName name="S39R10" localSheetId="12">#REF!</definedName>
    <definedName name="S39R10" localSheetId="13">#REF!</definedName>
    <definedName name="S39R10">#REF!</definedName>
    <definedName name="S39R11" localSheetId="2">#REF!</definedName>
    <definedName name="S39R11" localSheetId="8">#REF!</definedName>
    <definedName name="S39R11" localSheetId="12">#REF!</definedName>
    <definedName name="S39R11" localSheetId="13">#REF!</definedName>
    <definedName name="S39R11">#REF!</definedName>
    <definedName name="S39R12" localSheetId="2">#REF!</definedName>
    <definedName name="S39R12" localSheetId="8">#REF!</definedName>
    <definedName name="S39R12" localSheetId="12">#REF!</definedName>
    <definedName name="S39R12" localSheetId="13">#REF!</definedName>
    <definedName name="S39R12">#REF!</definedName>
    <definedName name="S39R13" localSheetId="2">#REF!</definedName>
    <definedName name="S39R13" localSheetId="8">#REF!</definedName>
    <definedName name="S39R13" localSheetId="12">#REF!</definedName>
    <definedName name="S39R13" localSheetId="13">#REF!</definedName>
    <definedName name="S39R13">#REF!</definedName>
    <definedName name="S39R14" localSheetId="2">#REF!</definedName>
    <definedName name="S39R14" localSheetId="8">#REF!</definedName>
    <definedName name="S39R14" localSheetId="12">#REF!</definedName>
    <definedName name="S39R14" localSheetId="13">#REF!</definedName>
    <definedName name="S39R14">#REF!</definedName>
    <definedName name="S39R15" localSheetId="2">#REF!</definedName>
    <definedName name="S39R15" localSheetId="8">#REF!</definedName>
    <definedName name="S39R15" localSheetId="12">#REF!</definedName>
    <definedName name="S39R15" localSheetId="13">#REF!</definedName>
    <definedName name="S39R15">#REF!</definedName>
    <definedName name="S39R16" localSheetId="2">#REF!</definedName>
    <definedName name="S39R16" localSheetId="8">#REF!</definedName>
    <definedName name="S39R16" localSheetId="12">#REF!</definedName>
    <definedName name="S39R16" localSheetId="13">#REF!</definedName>
    <definedName name="S39R16">#REF!</definedName>
    <definedName name="S39R17" localSheetId="2">#REF!</definedName>
    <definedName name="S39R17" localSheetId="8">#REF!</definedName>
    <definedName name="S39R17" localSheetId="12">#REF!</definedName>
    <definedName name="S39R17" localSheetId="13">#REF!</definedName>
    <definedName name="S39R17">#REF!</definedName>
    <definedName name="S39R18" localSheetId="2">#REF!</definedName>
    <definedName name="S39R18" localSheetId="8">#REF!</definedName>
    <definedName name="S39R18" localSheetId="12">#REF!</definedName>
    <definedName name="S39R18" localSheetId="13">#REF!</definedName>
    <definedName name="S39R18">#REF!</definedName>
    <definedName name="S39R19" localSheetId="2">#REF!</definedName>
    <definedName name="S39R19" localSheetId="8">#REF!</definedName>
    <definedName name="S39R19" localSheetId="12">#REF!</definedName>
    <definedName name="S39R19" localSheetId="13">#REF!</definedName>
    <definedName name="S39R19">#REF!</definedName>
    <definedName name="S39R2" localSheetId="2">#REF!</definedName>
    <definedName name="S39R2" localSheetId="8">#REF!</definedName>
    <definedName name="S39R2" localSheetId="12">#REF!</definedName>
    <definedName name="S39R2" localSheetId="13">#REF!</definedName>
    <definedName name="S39R2">#REF!</definedName>
    <definedName name="S39R20" localSheetId="2">#REF!</definedName>
    <definedName name="S39R20" localSheetId="8">#REF!</definedName>
    <definedName name="S39R20" localSheetId="12">#REF!</definedName>
    <definedName name="S39R20" localSheetId="13">#REF!</definedName>
    <definedName name="S39R20">#REF!</definedName>
    <definedName name="S39R21" localSheetId="2">#REF!</definedName>
    <definedName name="S39R21" localSheetId="8">#REF!</definedName>
    <definedName name="S39R21" localSheetId="12">#REF!</definedName>
    <definedName name="S39R21" localSheetId="13">#REF!</definedName>
    <definedName name="S39R21">#REF!</definedName>
    <definedName name="S39R22" localSheetId="2">#REF!</definedName>
    <definedName name="S39R22" localSheetId="8">#REF!</definedName>
    <definedName name="S39R22" localSheetId="12">#REF!</definedName>
    <definedName name="S39R22" localSheetId="13">#REF!</definedName>
    <definedName name="S39R22">#REF!</definedName>
    <definedName name="S39R23" localSheetId="2">#REF!</definedName>
    <definedName name="S39R23" localSheetId="8">#REF!</definedName>
    <definedName name="S39R23" localSheetId="12">#REF!</definedName>
    <definedName name="S39R23" localSheetId="13">#REF!</definedName>
    <definedName name="S39R23">#REF!</definedName>
    <definedName name="S39R24" localSheetId="2">#REF!</definedName>
    <definedName name="S39R24" localSheetId="8">#REF!</definedName>
    <definedName name="S39R24" localSheetId="12">#REF!</definedName>
    <definedName name="S39R24" localSheetId="13">#REF!</definedName>
    <definedName name="S39R24">#REF!</definedName>
    <definedName name="S39R3" localSheetId="2">#REF!</definedName>
    <definedName name="S39R3" localSheetId="8">#REF!</definedName>
    <definedName name="S39R3" localSheetId="12">#REF!</definedName>
    <definedName name="S39R3" localSheetId="13">#REF!</definedName>
    <definedName name="S39R3">#REF!</definedName>
    <definedName name="S39R4" localSheetId="2">#REF!</definedName>
    <definedName name="S39R4" localSheetId="8">#REF!</definedName>
    <definedName name="S39R4" localSheetId="12">#REF!</definedName>
    <definedName name="S39R4" localSheetId="13">#REF!</definedName>
    <definedName name="S39R4">#REF!</definedName>
    <definedName name="S39R5" localSheetId="2">#REF!</definedName>
    <definedName name="S39R5" localSheetId="8">#REF!</definedName>
    <definedName name="S39R5" localSheetId="12">#REF!</definedName>
    <definedName name="S39R5" localSheetId="13">#REF!</definedName>
    <definedName name="S39R5">#REF!</definedName>
    <definedName name="S39R6" localSheetId="2">#REF!</definedName>
    <definedName name="S39R6" localSheetId="8">#REF!</definedName>
    <definedName name="S39R6" localSheetId="12">#REF!</definedName>
    <definedName name="S39R6" localSheetId="13">#REF!</definedName>
    <definedName name="S39R6">#REF!</definedName>
    <definedName name="S39R7" localSheetId="2">#REF!</definedName>
    <definedName name="S39R7" localSheetId="8">#REF!</definedName>
    <definedName name="S39R7" localSheetId="12">#REF!</definedName>
    <definedName name="S39R7" localSheetId="13">#REF!</definedName>
    <definedName name="S39R7">#REF!</definedName>
    <definedName name="S39R8" localSheetId="2">#REF!</definedName>
    <definedName name="S39R8" localSheetId="8">#REF!</definedName>
    <definedName name="S39R8" localSheetId="12">#REF!</definedName>
    <definedName name="S39R8" localSheetId="13">#REF!</definedName>
    <definedName name="S39R8">#REF!</definedName>
    <definedName name="S39R9" localSheetId="2">#REF!</definedName>
    <definedName name="S39R9" localSheetId="8">#REF!</definedName>
    <definedName name="S39R9" localSheetId="12">#REF!</definedName>
    <definedName name="S39R9" localSheetId="13">#REF!</definedName>
    <definedName name="S39R9">#REF!</definedName>
    <definedName name="S3P1" localSheetId="2">#REF!</definedName>
    <definedName name="S3P1" localSheetId="8">#REF!</definedName>
    <definedName name="S3P1" localSheetId="12">#REF!</definedName>
    <definedName name="S3P1" localSheetId="13">#REF!</definedName>
    <definedName name="S3P1">#REF!</definedName>
    <definedName name="S3P10" localSheetId="2">#REF!</definedName>
    <definedName name="S3P10" localSheetId="8">#REF!</definedName>
    <definedName name="S3P10" localSheetId="12">#REF!</definedName>
    <definedName name="S3P10" localSheetId="13">#REF!</definedName>
    <definedName name="S3P10">#REF!</definedName>
    <definedName name="S3P11" localSheetId="2">#REF!</definedName>
    <definedName name="S3P11" localSheetId="8">#REF!</definedName>
    <definedName name="S3P11" localSheetId="12">#REF!</definedName>
    <definedName name="S3P11" localSheetId="13">#REF!</definedName>
    <definedName name="S3P11">#REF!</definedName>
    <definedName name="S3P12" localSheetId="2">#REF!</definedName>
    <definedName name="S3P12" localSheetId="8">#REF!</definedName>
    <definedName name="S3P12" localSheetId="12">#REF!</definedName>
    <definedName name="S3P12" localSheetId="13">#REF!</definedName>
    <definedName name="S3P12">#REF!</definedName>
    <definedName name="S3P13" localSheetId="2">#REF!</definedName>
    <definedName name="S3P13" localSheetId="8">#REF!</definedName>
    <definedName name="S3P13" localSheetId="12">#REF!</definedName>
    <definedName name="S3P13" localSheetId="13">#REF!</definedName>
    <definedName name="S3P13">#REF!</definedName>
    <definedName name="S3P14" localSheetId="2">#REF!</definedName>
    <definedName name="S3P14" localSheetId="8">#REF!</definedName>
    <definedName name="S3P14" localSheetId="12">#REF!</definedName>
    <definedName name="S3P14" localSheetId="13">#REF!</definedName>
    <definedName name="S3P14">#REF!</definedName>
    <definedName name="S3P15" localSheetId="2">#REF!</definedName>
    <definedName name="S3P15" localSheetId="8">#REF!</definedName>
    <definedName name="S3P15" localSheetId="12">#REF!</definedName>
    <definedName name="S3P15" localSheetId="13">#REF!</definedName>
    <definedName name="S3P15">#REF!</definedName>
    <definedName name="S3P16" localSheetId="2">#REF!</definedName>
    <definedName name="S3P16" localSheetId="8">#REF!</definedName>
    <definedName name="S3P16" localSheetId="12">#REF!</definedName>
    <definedName name="S3P16" localSheetId="13">#REF!</definedName>
    <definedName name="S3P16">#REF!</definedName>
    <definedName name="S3P17" localSheetId="2">#REF!</definedName>
    <definedName name="S3P17" localSheetId="8">#REF!</definedName>
    <definedName name="S3P17" localSheetId="12">#REF!</definedName>
    <definedName name="S3P17" localSheetId="13">#REF!</definedName>
    <definedName name="S3P17">#REF!</definedName>
    <definedName name="S3P18" localSheetId="2">#REF!</definedName>
    <definedName name="S3P18" localSheetId="8">#REF!</definedName>
    <definedName name="S3P18" localSheetId="12">#REF!</definedName>
    <definedName name="S3P18" localSheetId="13">#REF!</definedName>
    <definedName name="S3P18">#REF!</definedName>
    <definedName name="S3P19" localSheetId="2">#REF!</definedName>
    <definedName name="S3P19" localSheetId="8">#REF!</definedName>
    <definedName name="S3P19" localSheetId="12">#REF!</definedName>
    <definedName name="S3P19" localSheetId="13">#REF!</definedName>
    <definedName name="S3P19">#REF!</definedName>
    <definedName name="S3P2" localSheetId="2">#REF!</definedName>
    <definedName name="S3P2" localSheetId="8">#REF!</definedName>
    <definedName name="S3P2" localSheetId="12">#REF!</definedName>
    <definedName name="S3P2" localSheetId="13">#REF!</definedName>
    <definedName name="S3P2">#REF!</definedName>
    <definedName name="S3P20" localSheetId="2">#REF!</definedName>
    <definedName name="S3P20" localSheetId="8">#REF!</definedName>
    <definedName name="S3P20" localSheetId="12">#REF!</definedName>
    <definedName name="S3P20" localSheetId="13">#REF!</definedName>
    <definedName name="S3P20">#REF!</definedName>
    <definedName name="S3P21" localSheetId="2">#REF!</definedName>
    <definedName name="S3P21" localSheetId="8">#REF!</definedName>
    <definedName name="S3P21" localSheetId="12">#REF!</definedName>
    <definedName name="S3P21" localSheetId="13">#REF!</definedName>
    <definedName name="S3P21">#REF!</definedName>
    <definedName name="S3P22" localSheetId="2">#REF!</definedName>
    <definedName name="S3P22" localSheetId="8">#REF!</definedName>
    <definedName name="S3P22" localSheetId="12">#REF!</definedName>
    <definedName name="S3P22" localSheetId="13">#REF!</definedName>
    <definedName name="S3P22">#REF!</definedName>
    <definedName name="S3P23" localSheetId="2">#REF!</definedName>
    <definedName name="S3P23" localSheetId="8">#REF!</definedName>
    <definedName name="S3P23" localSheetId="12">#REF!</definedName>
    <definedName name="S3P23" localSheetId="13">#REF!</definedName>
    <definedName name="S3P23">#REF!</definedName>
    <definedName name="S3P24" localSheetId="2">#REF!</definedName>
    <definedName name="S3P24" localSheetId="8">#REF!</definedName>
    <definedName name="S3P24" localSheetId="12">#REF!</definedName>
    <definedName name="S3P24" localSheetId="13">#REF!</definedName>
    <definedName name="S3P24">#REF!</definedName>
    <definedName name="S3P3" localSheetId="2">#REF!</definedName>
    <definedName name="S3P3" localSheetId="8">#REF!</definedName>
    <definedName name="S3P3" localSheetId="12">#REF!</definedName>
    <definedName name="S3P3" localSheetId="13">#REF!</definedName>
    <definedName name="S3P3">#REF!</definedName>
    <definedName name="S3P4" localSheetId="2">#REF!</definedName>
    <definedName name="S3P4" localSheetId="8">#REF!</definedName>
    <definedName name="S3P4" localSheetId="12">#REF!</definedName>
    <definedName name="S3P4" localSheetId="13">#REF!</definedName>
    <definedName name="S3P4">#REF!</definedName>
    <definedName name="S3P5" localSheetId="2">#REF!</definedName>
    <definedName name="S3P5" localSheetId="8">#REF!</definedName>
    <definedName name="S3P5" localSheetId="12">#REF!</definedName>
    <definedName name="S3P5" localSheetId="13">#REF!</definedName>
    <definedName name="S3P5">#REF!</definedName>
    <definedName name="S3P6" localSheetId="2">#REF!</definedName>
    <definedName name="S3P6" localSheetId="8">#REF!</definedName>
    <definedName name="S3P6" localSheetId="12">#REF!</definedName>
    <definedName name="S3P6" localSheetId="13">#REF!</definedName>
    <definedName name="S3P6">#REF!</definedName>
    <definedName name="S3P7" localSheetId="2">#REF!</definedName>
    <definedName name="S3P7" localSheetId="8">#REF!</definedName>
    <definedName name="S3P7" localSheetId="12">#REF!</definedName>
    <definedName name="S3P7" localSheetId="13">#REF!</definedName>
    <definedName name="S3P7">#REF!</definedName>
    <definedName name="S3P8" localSheetId="2">#REF!</definedName>
    <definedName name="S3P8" localSheetId="8">#REF!</definedName>
    <definedName name="S3P8" localSheetId="12">#REF!</definedName>
    <definedName name="S3P8" localSheetId="13">#REF!</definedName>
    <definedName name="S3P8">#REF!</definedName>
    <definedName name="S3P9" localSheetId="2">#REF!</definedName>
    <definedName name="S3P9" localSheetId="8">#REF!</definedName>
    <definedName name="S3P9" localSheetId="12">#REF!</definedName>
    <definedName name="S3P9" localSheetId="13">#REF!</definedName>
    <definedName name="S3P9">#REF!</definedName>
    <definedName name="S3R1" localSheetId="2">#REF!</definedName>
    <definedName name="S3R1" localSheetId="8">#REF!</definedName>
    <definedName name="S3R1" localSheetId="12">#REF!</definedName>
    <definedName name="S3R1" localSheetId="13">#REF!</definedName>
    <definedName name="S3R1">#REF!</definedName>
    <definedName name="S3R10" localSheetId="2">#REF!</definedName>
    <definedName name="S3R10" localSheetId="8">#REF!</definedName>
    <definedName name="S3R10" localSheetId="12">#REF!</definedName>
    <definedName name="S3R10" localSheetId="13">#REF!</definedName>
    <definedName name="S3R10">#REF!</definedName>
    <definedName name="S3R11" localSheetId="2">#REF!</definedName>
    <definedName name="S3R11" localSheetId="8">#REF!</definedName>
    <definedName name="S3R11" localSheetId="12">#REF!</definedName>
    <definedName name="S3R11" localSheetId="13">#REF!</definedName>
    <definedName name="S3R11">#REF!</definedName>
    <definedName name="S3R12" localSheetId="2">#REF!</definedName>
    <definedName name="S3R12" localSheetId="8">#REF!</definedName>
    <definedName name="S3R12" localSheetId="12">#REF!</definedName>
    <definedName name="S3R12" localSheetId="13">#REF!</definedName>
    <definedName name="S3R12">#REF!</definedName>
    <definedName name="S3R13" localSheetId="2">#REF!</definedName>
    <definedName name="S3R13" localSheetId="8">#REF!</definedName>
    <definedName name="S3R13" localSheetId="12">#REF!</definedName>
    <definedName name="S3R13" localSheetId="13">#REF!</definedName>
    <definedName name="S3R13">#REF!</definedName>
    <definedName name="S3R14" localSheetId="2">#REF!</definedName>
    <definedName name="S3R14" localSheetId="8">#REF!</definedName>
    <definedName name="S3R14" localSheetId="12">#REF!</definedName>
    <definedName name="S3R14" localSheetId="13">#REF!</definedName>
    <definedName name="S3R14">#REF!</definedName>
    <definedName name="S3R15" localSheetId="2">#REF!</definedName>
    <definedName name="S3R15" localSheetId="8">#REF!</definedName>
    <definedName name="S3R15" localSheetId="12">#REF!</definedName>
    <definedName name="S3R15" localSheetId="13">#REF!</definedName>
    <definedName name="S3R15">#REF!</definedName>
    <definedName name="S3R16" localSheetId="2">#REF!</definedName>
    <definedName name="S3R16" localSheetId="8">#REF!</definedName>
    <definedName name="S3R16" localSheetId="12">#REF!</definedName>
    <definedName name="S3R16" localSheetId="13">#REF!</definedName>
    <definedName name="S3R16">#REF!</definedName>
    <definedName name="S3R17" localSheetId="2">#REF!</definedName>
    <definedName name="S3R17" localSheetId="8">#REF!</definedName>
    <definedName name="S3R17" localSheetId="12">#REF!</definedName>
    <definedName name="S3R17" localSheetId="13">#REF!</definedName>
    <definedName name="S3R17">#REF!</definedName>
    <definedName name="S3R18" localSheetId="2">#REF!</definedName>
    <definedName name="S3R18" localSheetId="8">#REF!</definedName>
    <definedName name="S3R18" localSheetId="12">#REF!</definedName>
    <definedName name="S3R18" localSheetId="13">#REF!</definedName>
    <definedName name="S3R18">#REF!</definedName>
    <definedName name="S3R19" localSheetId="2">#REF!</definedName>
    <definedName name="S3R19" localSheetId="8">#REF!</definedName>
    <definedName name="S3R19" localSheetId="12">#REF!</definedName>
    <definedName name="S3R19" localSheetId="13">#REF!</definedName>
    <definedName name="S3R19">#REF!</definedName>
    <definedName name="S3R2" localSheetId="2">#REF!</definedName>
    <definedName name="S3R2" localSheetId="8">#REF!</definedName>
    <definedName name="S3R2" localSheetId="12">#REF!</definedName>
    <definedName name="S3R2" localSheetId="13">#REF!</definedName>
    <definedName name="S3R2">#REF!</definedName>
    <definedName name="S3R20" localSheetId="2">#REF!</definedName>
    <definedName name="S3R20" localSheetId="8">#REF!</definedName>
    <definedName name="S3R20" localSheetId="12">#REF!</definedName>
    <definedName name="S3R20" localSheetId="13">#REF!</definedName>
    <definedName name="S3R20">#REF!</definedName>
    <definedName name="S3R21" localSheetId="2">#REF!</definedName>
    <definedName name="S3R21" localSheetId="8">#REF!</definedName>
    <definedName name="S3R21" localSheetId="12">#REF!</definedName>
    <definedName name="S3R21" localSheetId="13">#REF!</definedName>
    <definedName name="S3R21">#REF!</definedName>
    <definedName name="S3R22" localSheetId="2">#REF!</definedName>
    <definedName name="S3R22" localSheetId="8">#REF!</definedName>
    <definedName name="S3R22" localSheetId="12">#REF!</definedName>
    <definedName name="S3R22" localSheetId="13">#REF!</definedName>
    <definedName name="S3R22">#REF!</definedName>
    <definedName name="S3R23" localSheetId="2">#REF!</definedName>
    <definedName name="S3R23" localSheetId="8">#REF!</definedName>
    <definedName name="S3R23" localSheetId="12">#REF!</definedName>
    <definedName name="S3R23" localSheetId="13">#REF!</definedName>
    <definedName name="S3R23">#REF!</definedName>
    <definedName name="S3R24" localSheetId="2">#REF!</definedName>
    <definedName name="S3R24" localSheetId="8">#REF!</definedName>
    <definedName name="S3R24" localSheetId="12">#REF!</definedName>
    <definedName name="S3R24" localSheetId="13">#REF!</definedName>
    <definedName name="S3R24">#REF!</definedName>
    <definedName name="S3R3" localSheetId="2">#REF!</definedName>
    <definedName name="S3R3" localSheetId="8">#REF!</definedName>
    <definedName name="S3R3" localSheetId="12">#REF!</definedName>
    <definedName name="S3R3" localSheetId="13">#REF!</definedName>
    <definedName name="S3R3">#REF!</definedName>
    <definedName name="S3R4" localSheetId="2">#REF!</definedName>
    <definedName name="S3R4" localSheetId="8">#REF!</definedName>
    <definedName name="S3R4" localSheetId="12">#REF!</definedName>
    <definedName name="S3R4" localSheetId="13">#REF!</definedName>
    <definedName name="S3R4">#REF!</definedName>
    <definedName name="S3R5" localSheetId="2">#REF!</definedName>
    <definedName name="S3R5" localSheetId="8">#REF!</definedName>
    <definedName name="S3R5" localSheetId="12">#REF!</definedName>
    <definedName name="S3R5" localSheetId="13">#REF!</definedName>
    <definedName name="S3R5">#REF!</definedName>
    <definedName name="S3R6" localSheetId="2">#REF!</definedName>
    <definedName name="S3R6" localSheetId="8">#REF!</definedName>
    <definedName name="S3R6" localSheetId="12">#REF!</definedName>
    <definedName name="S3R6" localSheetId="13">#REF!</definedName>
    <definedName name="S3R6">#REF!</definedName>
    <definedName name="S3R7" localSheetId="2">#REF!</definedName>
    <definedName name="S3R7" localSheetId="8">#REF!</definedName>
    <definedName name="S3R7" localSheetId="12">#REF!</definedName>
    <definedName name="S3R7" localSheetId="13">#REF!</definedName>
    <definedName name="S3R7">#REF!</definedName>
    <definedName name="S3R8" localSheetId="2">#REF!</definedName>
    <definedName name="S3R8" localSheetId="8">#REF!</definedName>
    <definedName name="S3R8" localSheetId="12">#REF!</definedName>
    <definedName name="S3R8" localSheetId="13">#REF!</definedName>
    <definedName name="S3R8">#REF!</definedName>
    <definedName name="S3R9" localSheetId="2">#REF!</definedName>
    <definedName name="S3R9" localSheetId="8">#REF!</definedName>
    <definedName name="S3R9" localSheetId="12">#REF!</definedName>
    <definedName name="S3R9" localSheetId="13">#REF!</definedName>
    <definedName name="S3R9">#REF!</definedName>
    <definedName name="S40P1" localSheetId="2">#REF!</definedName>
    <definedName name="S40P1" localSheetId="8">#REF!</definedName>
    <definedName name="S40P1" localSheetId="12">#REF!</definedName>
    <definedName name="S40P1" localSheetId="13">#REF!</definedName>
    <definedName name="S40P1">#REF!</definedName>
    <definedName name="S40P10" localSheetId="2">#REF!</definedName>
    <definedName name="S40P10" localSheetId="8">#REF!</definedName>
    <definedName name="S40P10" localSheetId="12">#REF!</definedName>
    <definedName name="S40P10" localSheetId="13">#REF!</definedName>
    <definedName name="S40P10">#REF!</definedName>
    <definedName name="S40P11" localSheetId="2">#REF!</definedName>
    <definedName name="S40P11" localSheetId="8">#REF!</definedName>
    <definedName name="S40P11" localSheetId="12">#REF!</definedName>
    <definedName name="S40P11" localSheetId="13">#REF!</definedName>
    <definedName name="S40P11">#REF!</definedName>
    <definedName name="S40P12" localSheetId="2">#REF!</definedName>
    <definedName name="S40P12" localSheetId="8">#REF!</definedName>
    <definedName name="S40P12" localSheetId="12">#REF!</definedName>
    <definedName name="S40P12" localSheetId="13">#REF!</definedName>
    <definedName name="S40P12">#REF!</definedName>
    <definedName name="S40P13" localSheetId="2">#REF!</definedName>
    <definedName name="S40P13" localSheetId="8">#REF!</definedName>
    <definedName name="S40P13" localSheetId="12">#REF!</definedName>
    <definedName name="S40P13" localSheetId="13">#REF!</definedName>
    <definedName name="S40P13">#REF!</definedName>
    <definedName name="S40P14" localSheetId="2">#REF!</definedName>
    <definedName name="S40P14" localSheetId="8">#REF!</definedName>
    <definedName name="S40P14" localSheetId="12">#REF!</definedName>
    <definedName name="S40P14" localSheetId="13">#REF!</definedName>
    <definedName name="S40P14">#REF!</definedName>
    <definedName name="S40P15" localSheetId="2">#REF!</definedName>
    <definedName name="S40P15" localSheetId="8">#REF!</definedName>
    <definedName name="S40P15" localSheetId="12">#REF!</definedName>
    <definedName name="S40P15" localSheetId="13">#REF!</definedName>
    <definedName name="S40P15">#REF!</definedName>
    <definedName name="S40P16" localSheetId="2">#REF!</definedName>
    <definedName name="S40P16" localSheetId="8">#REF!</definedName>
    <definedName name="S40P16" localSheetId="12">#REF!</definedName>
    <definedName name="S40P16" localSheetId="13">#REF!</definedName>
    <definedName name="S40P16">#REF!</definedName>
    <definedName name="S40P17" localSheetId="2">#REF!</definedName>
    <definedName name="S40P17" localSheetId="8">#REF!</definedName>
    <definedName name="S40P17" localSheetId="12">#REF!</definedName>
    <definedName name="S40P17" localSheetId="13">#REF!</definedName>
    <definedName name="S40P17">#REF!</definedName>
    <definedName name="S40P18" localSheetId="2">#REF!</definedName>
    <definedName name="S40P18" localSheetId="8">#REF!</definedName>
    <definedName name="S40P18" localSheetId="12">#REF!</definedName>
    <definedName name="S40P18" localSheetId="13">#REF!</definedName>
    <definedName name="S40P18">#REF!</definedName>
    <definedName name="S40P19" localSheetId="2">#REF!</definedName>
    <definedName name="S40P19" localSheetId="8">#REF!</definedName>
    <definedName name="S40P19" localSheetId="12">#REF!</definedName>
    <definedName name="S40P19" localSheetId="13">#REF!</definedName>
    <definedName name="S40P19">#REF!</definedName>
    <definedName name="S40P2" localSheetId="2">#REF!</definedName>
    <definedName name="S40P2" localSheetId="8">#REF!</definedName>
    <definedName name="S40P2" localSheetId="12">#REF!</definedName>
    <definedName name="S40P2" localSheetId="13">#REF!</definedName>
    <definedName name="S40P2">#REF!</definedName>
    <definedName name="S40P20" localSheetId="2">#REF!</definedName>
    <definedName name="S40P20" localSheetId="8">#REF!</definedName>
    <definedName name="S40P20" localSheetId="12">#REF!</definedName>
    <definedName name="S40P20" localSheetId="13">#REF!</definedName>
    <definedName name="S40P20">#REF!</definedName>
    <definedName name="S40P21" localSheetId="2">#REF!</definedName>
    <definedName name="S40P21" localSheetId="8">#REF!</definedName>
    <definedName name="S40P21" localSheetId="12">#REF!</definedName>
    <definedName name="S40P21" localSheetId="13">#REF!</definedName>
    <definedName name="S40P21">#REF!</definedName>
    <definedName name="S40P22" localSheetId="2">#REF!</definedName>
    <definedName name="S40P22" localSheetId="8">#REF!</definedName>
    <definedName name="S40P22" localSheetId="12">#REF!</definedName>
    <definedName name="S40P22" localSheetId="13">#REF!</definedName>
    <definedName name="S40P22">#REF!</definedName>
    <definedName name="S40P23" localSheetId="2">#REF!</definedName>
    <definedName name="S40P23" localSheetId="8">#REF!</definedName>
    <definedName name="S40P23" localSheetId="12">#REF!</definedName>
    <definedName name="S40P23" localSheetId="13">#REF!</definedName>
    <definedName name="S40P23">#REF!</definedName>
    <definedName name="S40P24" localSheetId="2">#REF!</definedName>
    <definedName name="S40P24" localSheetId="8">#REF!</definedName>
    <definedName name="S40P24" localSheetId="12">#REF!</definedName>
    <definedName name="S40P24" localSheetId="13">#REF!</definedName>
    <definedName name="S40P24">#REF!</definedName>
    <definedName name="S40P3" localSheetId="2">#REF!</definedName>
    <definedName name="S40P3" localSheetId="8">#REF!</definedName>
    <definedName name="S40P3" localSheetId="12">#REF!</definedName>
    <definedName name="S40P3" localSheetId="13">#REF!</definedName>
    <definedName name="S40P3">#REF!</definedName>
    <definedName name="S40P4" localSheetId="2">#REF!</definedName>
    <definedName name="S40P4" localSheetId="8">#REF!</definedName>
    <definedName name="S40P4" localSheetId="12">#REF!</definedName>
    <definedName name="S40P4" localSheetId="13">#REF!</definedName>
    <definedName name="S40P4">#REF!</definedName>
    <definedName name="S40P5" localSheetId="2">#REF!</definedName>
    <definedName name="S40P5" localSheetId="8">#REF!</definedName>
    <definedName name="S40P5" localSheetId="12">#REF!</definedName>
    <definedName name="S40P5" localSheetId="13">#REF!</definedName>
    <definedName name="S40P5">#REF!</definedName>
    <definedName name="S40P6" localSheetId="2">#REF!</definedName>
    <definedName name="S40P6" localSheetId="8">#REF!</definedName>
    <definedName name="S40P6" localSheetId="12">#REF!</definedName>
    <definedName name="S40P6" localSheetId="13">#REF!</definedName>
    <definedName name="S40P6">#REF!</definedName>
    <definedName name="S40P7" localSheetId="2">#REF!</definedName>
    <definedName name="S40P7" localSheetId="8">#REF!</definedName>
    <definedName name="S40P7" localSheetId="12">#REF!</definedName>
    <definedName name="S40P7" localSheetId="13">#REF!</definedName>
    <definedName name="S40P7">#REF!</definedName>
    <definedName name="S40P8" localSheetId="2">#REF!</definedName>
    <definedName name="S40P8" localSheetId="8">#REF!</definedName>
    <definedName name="S40P8" localSheetId="12">#REF!</definedName>
    <definedName name="S40P8" localSheetId="13">#REF!</definedName>
    <definedName name="S40P8">#REF!</definedName>
    <definedName name="S40P9" localSheetId="2">#REF!</definedName>
    <definedName name="S40P9" localSheetId="8">#REF!</definedName>
    <definedName name="S40P9" localSheetId="12">#REF!</definedName>
    <definedName name="S40P9" localSheetId="13">#REF!</definedName>
    <definedName name="S40P9">#REF!</definedName>
    <definedName name="S40R1" localSheetId="2">#REF!</definedName>
    <definedName name="S40R1" localSheetId="8">#REF!</definedName>
    <definedName name="S40R1" localSheetId="12">#REF!</definedName>
    <definedName name="S40R1" localSheetId="13">#REF!</definedName>
    <definedName name="S40R1">#REF!</definedName>
    <definedName name="S40R10" localSheetId="2">#REF!</definedName>
    <definedName name="S40R10" localSheetId="8">#REF!</definedName>
    <definedName name="S40R10" localSheetId="12">#REF!</definedName>
    <definedName name="S40R10" localSheetId="13">#REF!</definedName>
    <definedName name="S40R10">#REF!</definedName>
    <definedName name="S40R11" localSheetId="2">#REF!</definedName>
    <definedName name="S40R11" localSheetId="8">#REF!</definedName>
    <definedName name="S40R11" localSheetId="12">#REF!</definedName>
    <definedName name="S40R11" localSheetId="13">#REF!</definedName>
    <definedName name="S40R11">#REF!</definedName>
    <definedName name="S40R12" localSheetId="2">#REF!</definedName>
    <definedName name="S40R12" localSheetId="8">#REF!</definedName>
    <definedName name="S40R12" localSheetId="12">#REF!</definedName>
    <definedName name="S40R12" localSheetId="13">#REF!</definedName>
    <definedName name="S40R12">#REF!</definedName>
    <definedName name="S40R13" localSheetId="2">#REF!</definedName>
    <definedName name="S40R13" localSheetId="8">#REF!</definedName>
    <definedName name="S40R13" localSheetId="12">#REF!</definedName>
    <definedName name="S40R13" localSheetId="13">#REF!</definedName>
    <definedName name="S40R13">#REF!</definedName>
    <definedName name="S40R14" localSheetId="2">#REF!</definedName>
    <definedName name="S40R14" localSheetId="8">#REF!</definedName>
    <definedName name="S40R14" localSheetId="12">#REF!</definedName>
    <definedName name="S40R14" localSheetId="13">#REF!</definedName>
    <definedName name="S40R14">#REF!</definedName>
    <definedName name="S40R15" localSheetId="2">#REF!</definedName>
    <definedName name="S40R15" localSheetId="8">#REF!</definedName>
    <definedName name="S40R15" localSheetId="12">#REF!</definedName>
    <definedName name="S40R15" localSheetId="13">#REF!</definedName>
    <definedName name="S40R15">#REF!</definedName>
    <definedName name="S40R16" localSheetId="2">#REF!</definedName>
    <definedName name="S40R16" localSheetId="8">#REF!</definedName>
    <definedName name="S40R16" localSheetId="12">#REF!</definedName>
    <definedName name="S40R16" localSheetId="13">#REF!</definedName>
    <definedName name="S40R16">#REF!</definedName>
    <definedName name="S40R17" localSheetId="2">#REF!</definedName>
    <definedName name="S40R17" localSheetId="8">#REF!</definedName>
    <definedName name="S40R17" localSheetId="12">#REF!</definedName>
    <definedName name="S40R17" localSheetId="13">#REF!</definedName>
    <definedName name="S40R17">#REF!</definedName>
    <definedName name="S40R18" localSheetId="2">#REF!</definedName>
    <definedName name="S40R18" localSheetId="8">#REF!</definedName>
    <definedName name="S40R18" localSheetId="12">#REF!</definedName>
    <definedName name="S40R18" localSheetId="13">#REF!</definedName>
    <definedName name="S40R18">#REF!</definedName>
    <definedName name="S40R19" localSheetId="2">#REF!</definedName>
    <definedName name="S40R19" localSheetId="8">#REF!</definedName>
    <definedName name="S40R19" localSheetId="12">#REF!</definedName>
    <definedName name="S40R19" localSheetId="13">#REF!</definedName>
    <definedName name="S40R19">#REF!</definedName>
    <definedName name="S40R2" localSheetId="2">#REF!</definedName>
    <definedName name="S40R2" localSheetId="8">#REF!</definedName>
    <definedName name="S40R2" localSheetId="12">#REF!</definedName>
    <definedName name="S40R2" localSheetId="13">#REF!</definedName>
    <definedName name="S40R2">#REF!</definedName>
    <definedName name="S40R20" localSheetId="2">#REF!</definedName>
    <definedName name="S40R20" localSheetId="8">#REF!</definedName>
    <definedName name="S40R20" localSheetId="12">#REF!</definedName>
    <definedName name="S40R20" localSheetId="13">#REF!</definedName>
    <definedName name="S40R20">#REF!</definedName>
    <definedName name="S40R21" localSheetId="2">#REF!</definedName>
    <definedName name="S40R21" localSheetId="8">#REF!</definedName>
    <definedName name="S40R21" localSheetId="12">#REF!</definedName>
    <definedName name="S40R21" localSheetId="13">#REF!</definedName>
    <definedName name="S40R21">#REF!</definedName>
    <definedName name="S40R22" localSheetId="2">#REF!</definedName>
    <definedName name="S40R22" localSheetId="8">#REF!</definedName>
    <definedName name="S40R22" localSheetId="12">#REF!</definedName>
    <definedName name="S40R22" localSheetId="13">#REF!</definedName>
    <definedName name="S40R22">#REF!</definedName>
    <definedName name="S40R23" localSheetId="2">#REF!</definedName>
    <definedName name="S40R23" localSheetId="8">#REF!</definedName>
    <definedName name="S40R23" localSheetId="12">#REF!</definedName>
    <definedName name="S40R23" localSheetId="13">#REF!</definedName>
    <definedName name="S40R23">#REF!</definedName>
    <definedName name="S40R24" localSheetId="2">#REF!</definedName>
    <definedName name="S40R24" localSheetId="8">#REF!</definedName>
    <definedName name="S40R24" localSheetId="12">#REF!</definedName>
    <definedName name="S40R24" localSheetId="13">#REF!</definedName>
    <definedName name="S40R24">#REF!</definedName>
    <definedName name="S40R3" localSheetId="2">#REF!</definedName>
    <definedName name="S40R3" localSheetId="8">#REF!</definedName>
    <definedName name="S40R3" localSheetId="12">#REF!</definedName>
    <definedName name="S40R3" localSheetId="13">#REF!</definedName>
    <definedName name="S40R3">#REF!</definedName>
    <definedName name="S40R4" localSheetId="2">#REF!</definedName>
    <definedName name="S40R4" localSheetId="8">#REF!</definedName>
    <definedName name="S40R4" localSheetId="12">#REF!</definedName>
    <definedName name="S40R4" localSheetId="13">#REF!</definedName>
    <definedName name="S40R4">#REF!</definedName>
    <definedName name="S40R5" localSheetId="2">#REF!</definedName>
    <definedName name="S40R5" localSheetId="8">#REF!</definedName>
    <definedName name="S40R5" localSheetId="12">#REF!</definedName>
    <definedName name="S40R5" localSheetId="13">#REF!</definedName>
    <definedName name="S40R5">#REF!</definedName>
    <definedName name="S40R6" localSheetId="2">#REF!</definedName>
    <definedName name="S40R6" localSheetId="8">#REF!</definedName>
    <definedName name="S40R6" localSheetId="12">#REF!</definedName>
    <definedName name="S40R6" localSheetId="13">#REF!</definedName>
    <definedName name="S40R6">#REF!</definedName>
    <definedName name="S40R7" localSheetId="2">#REF!</definedName>
    <definedName name="S40R7" localSheetId="8">#REF!</definedName>
    <definedName name="S40R7" localSheetId="12">#REF!</definedName>
    <definedName name="S40R7" localSheetId="13">#REF!</definedName>
    <definedName name="S40R7">#REF!</definedName>
    <definedName name="S40R8" localSheetId="2">#REF!</definedName>
    <definedName name="S40R8" localSheetId="8">#REF!</definedName>
    <definedName name="S40R8" localSheetId="12">#REF!</definedName>
    <definedName name="S40R8" localSheetId="13">#REF!</definedName>
    <definedName name="S40R8">#REF!</definedName>
    <definedName name="S40R9" localSheetId="2">#REF!</definedName>
    <definedName name="S40R9" localSheetId="8">#REF!</definedName>
    <definedName name="S40R9" localSheetId="12">#REF!</definedName>
    <definedName name="S40R9" localSheetId="13">#REF!</definedName>
    <definedName name="S40R9">#REF!</definedName>
    <definedName name="S41P1" localSheetId="2">#REF!</definedName>
    <definedName name="S41P1" localSheetId="8">#REF!</definedName>
    <definedName name="S41P1" localSheetId="12">#REF!</definedName>
    <definedName name="S41P1" localSheetId="13">#REF!</definedName>
    <definedName name="S41P1">#REF!</definedName>
    <definedName name="S41P10" localSheetId="2">#REF!</definedName>
    <definedName name="S41P10" localSheetId="8">#REF!</definedName>
    <definedName name="S41P10" localSheetId="12">#REF!</definedName>
    <definedName name="S41P10" localSheetId="13">#REF!</definedName>
    <definedName name="S41P10">#REF!</definedName>
    <definedName name="S41P11" localSheetId="2">#REF!</definedName>
    <definedName name="S41P11" localSheetId="8">#REF!</definedName>
    <definedName name="S41P11" localSheetId="12">#REF!</definedName>
    <definedName name="S41P11" localSheetId="13">#REF!</definedName>
    <definedName name="S41P11">#REF!</definedName>
    <definedName name="S41P12" localSheetId="2">#REF!</definedName>
    <definedName name="S41P12" localSheetId="8">#REF!</definedName>
    <definedName name="S41P12" localSheetId="12">#REF!</definedName>
    <definedName name="S41P12" localSheetId="13">#REF!</definedName>
    <definedName name="S41P12">#REF!</definedName>
    <definedName name="S41P13" localSheetId="2">#REF!</definedName>
    <definedName name="S41P13" localSheetId="8">#REF!</definedName>
    <definedName name="S41P13" localSheetId="12">#REF!</definedName>
    <definedName name="S41P13" localSheetId="13">#REF!</definedName>
    <definedName name="S41P13">#REF!</definedName>
    <definedName name="S41P14" localSheetId="2">#REF!</definedName>
    <definedName name="S41P14" localSheetId="8">#REF!</definedName>
    <definedName name="S41P14" localSheetId="12">#REF!</definedName>
    <definedName name="S41P14" localSheetId="13">#REF!</definedName>
    <definedName name="S41P14">#REF!</definedName>
    <definedName name="S41P15" localSheetId="2">#REF!</definedName>
    <definedName name="S41P15" localSheetId="8">#REF!</definedName>
    <definedName name="S41P15" localSheetId="12">#REF!</definedName>
    <definedName name="S41P15" localSheetId="13">#REF!</definedName>
    <definedName name="S41P15">#REF!</definedName>
    <definedName name="S41P16" localSheetId="2">#REF!</definedName>
    <definedName name="S41P16" localSheetId="8">#REF!</definedName>
    <definedName name="S41P16" localSheetId="12">#REF!</definedName>
    <definedName name="S41P16" localSheetId="13">#REF!</definedName>
    <definedName name="S41P16">#REF!</definedName>
    <definedName name="S41P17" localSheetId="2">#REF!</definedName>
    <definedName name="S41P17" localSheetId="8">#REF!</definedName>
    <definedName name="S41P17" localSheetId="12">#REF!</definedName>
    <definedName name="S41P17" localSheetId="13">#REF!</definedName>
    <definedName name="S41P17">#REF!</definedName>
    <definedName name="S41P18" localSheetId="2">#REF!</definedName>
    <definedName name="S41P18" localSheetId="8">#REF!</definedName>
    <definedName name="S41P18" localSheetId="12">#REF!</definedName>
    <definedName name="S41P18" localSheetId="13">#REF!</definedName>
    <definedName name="S41P18">#REF!</definedName>
    <definedName name="S41P19" localSheetId="2">#REF!</definedName>
    <definedName name="S41P19" localSheetId="8">#REF!</definedName>
    <definedName name="S41P19" localSheetId="12">#REF!</definedName>
    <definedName name="S41P19" localSheetId="13">#REF!</definedName>
    <definedName name="S41P19">#REF!</definedName>
    <definedName name="S41P2" localSheetId="2">#REF!</definedName>
    <definedName name="S41P2" localSheetId="8">#REF!</definedName>
    <definedName name="S41P2" localSheetId="12">#REF!</definedName>
    <definedName name="S41P2" localSheetId="13">#REF!</definedName>
    <definedName name="S41P2">#REF!</definedName>
    <definedName name="S41P20" localSheetId="2">#REF!</definedName>
    <definedName name="S41P20" localSheetId="8">#REF!</definedName>
    <definedName name="S41P20" localSheetId="12">#REF!</definedName>
    <definedName name="S41P20" localSheetId="13">#REF!</definedName>
    <definedName name="S41P20">#REF!</definedName>
    <definedName name="S41P21" localSheetId="2">#REF!</definedName>
    <definedName name="S41P21" localSheetId="8">#REF!</definedName>
    <definedName name="S41P21" localSheetId="12">#REF!</definedName>
    <definedName name="S41P21" localSheetId="13">#REF!</definedName>
    <definedName name="S41P21">#REF!</definedName>
    <definedName name="S41P22" localSheetId="2">#REF!</definedName>
    <definedName name="S41P22" localSheetId="8">#REF!</definedName>
    <definedName name="S41P22" localSheetId="12">#REF!</definedName>
    <definedName name="S41P22" localSheetId="13">#REF!</definedName>
    <definedName name="S41P22">#REF!</definedName>
    <definedName name="S41P23" localSheetId="2">#REF!</definedName>
    <definedName name="S41P23" localSheetId="8">#REF!</definedName>
    <definedName name="S41P23" localSheetId="12">#REF!</definedName>
    <definedName name="S41P23" localSheetId="13">#REF!</definedName>
    <definedName name="S41P23">#REF!</definedName>
    <definedName name="S41P24" localSheetId="2">#REF!</definedName>
    <definedName name="S41P24" localSheetId="8">#REF!</definedName>
    <definedName name="S41P24" localSheetId="12">#REF!</definedName>
    <definedName name="S41P24" localSheetId="13">#REF!</definedName>
    <definedName name="S41P24">#REF!</definedName>
    <definedName name="S41P3" localSheetId="2">#REF!</definedName>
    <definedName name="S41P3" localSheetId="8">#REF!</definedName>
    <definedName name="S41P3" localSheetId="12">#REF!</definedName>
    <definedName name="S41P3" localSheetId="13">#REF!</definedName>
    <definedName name="S41P3">#REF!</definedName>
    <definedName name="S41P4" localSheetId="2">#REF!</definedName>
    <definedName name="S41P4" localSheetId="8">#REF!</definedName>
    <definedName name="S41P4" localSheetId="12">#REF!</definedName>
    <definedName name="S41P4" localSheetId="13">#REF!</definedName>
    <definedName name="S41P4">#REF!</definedName>
    <definedName name="S41P5" localSheetId="2">#REF!</definedName>
    <definedName name="S41P5" localSheetId="8">#REF!</definedName>
    <definedName name="S41P5" localSheetId="12">#REF!</definedName>
    <definedName name="S41P5" localSheetId="13">#REF!</definedName>
    <definedName name="S41P5">#REF!</definedName>
    <definedName name="S41P6" localSheetId="2">#REF!</definedName>
    <definedName name="S41P6" localSheetId="8">#REF!</definedName>
    <definedName name="S41P6" localSheetId="12">#REF!</definedName>
    <definedName name="S41P6" localSheetId="13">#REF!</definedName>
    <definedName name="S41P6">#REF!</definedName>
    <definedName name="S41P7" localSheetId="2">#REF!</definedName>
    <definedName name="S41P7" localSheetId="8">#REF!</definedName>
    <definedName name="S41P7" localSheetId="12">#REF!</definedName>
    <definedName name="S41P7" localSheetId="13">#REF!</definedName>
    <definedName name="S41P7">#REF!</definedName>
    <definedName name="S41P8" localSheetId="2">#REF!</definedName>
    <definedName name="S41P8" localSheetId="8">#REF!</definedName>
    <definedName name="S41P8" localSheetId="12">#REF!</definedName>
    <definedName name="S41P8" localSheetId="13">#REF!</definedName>
    <definedName name="S41P8">#REF!</definedName>
    <definedName name="S41P9" localSheetId="2">#REF!</definedName>
    <definedName name="S41P9" localSheetId="8">#REF!</definedName>
    <definedName name="S41P9" localSheetId="12">#REF!</definedName>
    <definedName name="S41P9" localSheetId="13">#REF!</definedName>
    <definedName name="S41P9">#REF!</definedName>
    <definedName name="S41R1" localSheetId="2">#REF!</definedName>
    <definedName name="S41R1" localSheetId="8">#REF!</definedName>
    <definedName name="S41R1" localSheetId="12">#REF!</definedName>
    <definedName name="S41R1" localSheetId="13">#REF!</definedName>
    <definedName name="S41R1">#REF!</definedName>
    <definedName name="S41R10" localSheetId="2">#REF!</definedName>
    <definedName name="S41R10" localSheetId="8">#REF!</definedName>
    <definedName name="S41R10" localSheetId="12">#REF!</definedName>
    <definedName name="S41R10" localSheetId="13">#REF!</definedName>
    <definedName name="S41R10">#REF!</definedName>
    <definedName name="S41R11" localSheetId="2">#REF!</definedName>
    <definedName name="S41R11" localSheetId="8">#REF!</definedName>
    <definedName name="S41R11" localSheetId="12">#REF!</definedName>
    <definedName name="S41R11" localSheetId="13">#REF!</definedName>
    <definedName name="S41R11">#REF!</definedName>
    <definedName name="S41R12" localSheetId="2">#REF!</definedName>
    <definedName name="S41R12" localSheetId="8">#REF!</definedName>
    <definedName name="S41R12" localSheetId="12">#REF!</definedName>
    <definedName name="S41R12" localSheetId="13">#REF!</definedName>
    <definedName name="S41R12">#REF!</definedName>
    <definedName name="S41R13" localSheetId="2">#REF!</definedName>
    <definedName name="S41R13" localSheetId="8">#REF!</definedName>
    <definedName name="S41R13" localSheetId="12">#REF!</definedName>
    <definedName name="S41R13" localSheetId="13">#REF!</definedName>
    <definedName name="S41R13">#REF!</definedName>
    <definedName name="S41R14" localSheetId="2">#REF!</definedName>
    <definedName name="S41R14" localSheetId="8">#REF!</definedName>
    <definedName name="S41R14" localSheetId="12">#REF!</definedName>
    <definedName name="S41R14" localSheetId="13">#REF!</definedName>
    <definedName name="S41R14">#REF!</definedName>
    <definedName name="S41R15" localSheetId="2">#REF!</definedName>
    <definedName name="S41R15" localSheetId="8">#REF!</definedName>
    <definedName name="S41R15" localSheetId="12">#REF!</definedName>
    <definedName name="S41R15" localSheetId="13">#REF!</definedName>
    <definedName name="S41R15">#REF!</definedName>
    <definedName name="S41R16" localSheetId="2">#REF!</definedName>
    <definedName name="S41R16" localSheetId="8">#REF!</definedName>
    <definedName name="S41R16" localSheetId="12">#REF!</definedName>
    <definedName name="S41R16" localSheetId="13">#REF!</definedName>
    <definedName name="S41R16">#REF!</definedName>
    <definedName name="S41R17" localSheetId="2">#REF!</definedName>
    <definedName name="S41R17" localSheetId="8">#REF!</definedName>
    <definedName name="S41R17" localSheetId="12">#REF!</definedName>
    <definedName name="S41R17" localSheetId="13">#REF!</definedName>
    <definedName name="S41R17">#REF!</definedName>
    <definedName name="S41R18" localSheetId="2">#REF!</definedName>
    <definedName name="S41R18" localSheetId="8">#REF!</definedName>
    <definedName name="S41R18" localSheetId="12">#REF!</definedName>
    <definedName name="S41R18" localSheetId="13">#REF!</definedName>
    <definedName name="S41R18">#REF!</definedName>
    <definedName name="S41R19" localSheetId="2">#REF!</definedName>
    <definedName name="S41R19" localSheetId="8">#REF!</definedName>
    <definedName name="S41R19" localSheetId="12">#REF!</definedName>
    <definedName name="S41R19" localSheetId="13">#REF!</definedName>
    <definedName name="S41R19">#REF!</definedName>
    <definedName name="S41R2" localSheetId="2">#REF!</definedName>
    <definedName name="S41R2" localSheetId="8">#REF!</definedName>
    <definedName name="S41R2" localSheetId="12">#REF!</definedName>
    <definedName name="S41R2" localSheetId="13">#REF!</definedName>
    <definedName name="S41R2">#REF!</definedName>
    <definedName name="S41R20" localSheetId="2">#REF!</definedName>
    <definedName name="S41R20" localSheetId="8">#REF!</definedName>
    <definedName name="S41R20" localSheetId="12">#REF!</definedName>
    <definedName name="S41R20" localSheetId="13">#REF!</definedName>
    <definedName name="S41R20">#REF!</definedName>
    <definedName name="S41R21" localSheetId="2">#REF!</definedName>
    <definedName name="S41R21" localSheetId="8">#REF!</definedName>
    <definedName name="S41R21" localSheetId="12">#REF!</definedName>
    <definedName name="S41R21" localSheetId="13">#REF!</definedName>
    <definedName name="S41R21">#REF!</definedName>
    <definedName name="S41R22" localSheetId="2">#REF!</definedName>
    <definedName name="S41R22" localSheetId="8">#REF!</definedName>
    <definedName name="S41R22" localSheetId="12">#REF!</definedName>
    <definedName name="S41R22" localSheetId="13">#REF!</definedName>
    <definedName name="S41R22">#REF!</definedName>
    <definedName name="S41R23" localSheetId="2">#REF!</definedName>
    <definedName name="S41R23" localSheetId="8">#REF!</definedName>
    <definedName name="S41R23" localSheetId="12">#REF!</definedName>
    <definedName name="S41R23" localSheetId="13">#REF!</definedName>
    <definedName name="S41R23">#REF!</definedName>
    <definedName name="S41R24" localSheetId="2">#REF!</definedName>
    <definedName name="S41R24" localSheetId="8">#REF!</definedName>
    <definedName name="S41R24" localSheetId="12">#REF!</definedName>
    <definedName name="S41R24" localSheetId="13">#REF!</definedName>
    <definedName name="S41R24">#REF!</definedName>
    <definedName name="S41R3" localSheetId="2">#REF!</definedName>
    <definedName name="S41R3" localSheetId="8">#REF!</definedName>
    <definedName name="S41R3" localSheetId="12">#REF!</definedName>
    <definedName name="S41R3" localSheetId="13">#REF!</definedName>
    <definedName name="S41R3">#REF!</definedName>
    <definedName name="S41R4" localSheetId="2">#REF!</definedName>
    <definedName name="S41R4" localSheetId="8">#REF!</definedName>
    <definedName name="S41R4" localSheetId="12">#REF!</definedName>
    <definedName name="S41R4" localSheetId="13">#REF!</definedName>
    <definedName name="S41R4">#REF!</definedName>
    <definedName name="S41R5" localSheetId="2">#REF!</definedName>
    <definedName name="S41R5" localSheetId="8">#REF!</definedName>
    <definedName name="S41R5" localSheetId="12">#REF!</definedName>
    <definedName name="S41R5" localSheetId="13">#REF!</definedName>
    <definedName name="S41R5">#REF!</definedName>
    <definedName name="S41R6" localSheetId="2">#REF!</definedName>
    <definedName name="S41R6" localSheetId="8">#REF!</definedName>
    <definedName name="S41R6" localSheetId="12">#REF!</definedName>
    <definedName name="S41R6" localSheetId="13">#REF!</definedName>
    <definedName name="S41R6">#REF!</definedName>
    <definedName name="S41R7" localSheetId="2">#REF!</definedName>
    <definedName name="S41R7" localSheetId="8">#REF!</definedName>
    <definedName name="S41R7" localSheetId="12">#REF!</definedName>
    <definedName name="S41R7" localSheetId="13">#REF!</definedName>
    <definedName name="S41R7">#REF!</definedName>
    <definedName name="S41R8" localSheetId="2">#REF!</definedName>
    <definedName name="S41R8" localSheetId="8">#REF!</definedName>
    <definedName name="S41R8" localSheetId="12">#REF!</definedName>
    <definedName name="S41R8" localSheetId="13">#REF!</definedName>
    <definedName name="S41R8">#REF!</definedName>
    <definedName name="S41R9" localSheetId="2">#REF!</definedName>
    <definedName name="S41R9" localSheetId="8">#REF!</definedName>
    <definedName name="S41R9" localSheetId="12">#REF!</definedName>
    <definedName name="S41R9" localSheetId="13">#REF!</definedName>
    <definedName name="S41R9">#REF!</definedName>
    <definedName name="S42P1" localSheetId="2">#REF!</definedName>
    <definedName name="S42P1" localSheetId="8">#REF!</definedName>
    <definedName name="S42P1" localSheetId="12">#REF!</definedName>
    <definedName name="S42P1" localSheetId="13">#REF!</definedName>
    <definedName name="S42P1">#REF!</definedName>
    <definedName name="S42P10" localSheetId="2">#REF!</definedName>
    <definedName name="S42P10" localSheetId="8">#REF!</definedName>
    <definedName name="S42P10" localSheetId="12">#REF!</definedName>
    <definedName name="S42P10" localSheetId="13">#REF!</definedName>
    <definedName name="S42P10">#REF!</definedName>
    <definedName name="S42P11" localSheetId="2">#REF!</definedName>
    <definedName name="S42P11" localSheetId="8">#REF!</definedName>
    <definedName name="S42P11" localSheetId="12">#REF!</definedName>
    <definedName name="S42P11" localSheetId="13">#REF!</definedName>
    <definedName name="S42P11">#REF!</definedName>
    <definedName name="S42P12" localSheetId="2">#REF!</definedName>
    <definedName name="S42P12" localSheetId="8">#REF!</definedName>
    <definedName name="S42P12" localSheetId="12">#REF!</definedName>
    <definedName name="S42P12" localSheetId="13">#REF!</definedName>
    <definedName name="S42P12">#REF!</definedName>
    <definedName name="S42P13" localSheetId="2">#REF!</definedName>
    <definedName name="S42P13" localSheetId="8">#REF!</definedName>
    <definedName name="S42P13" localSheetId="12">#REF!</definedName>
    <definedName name="S42P13" localSheetId="13">#REF!</definedName>
    <definedName name="S42P13">#REF!</definedName>
    <definedName name="S42P14" localSheetId="2">#REF!</definedName>
    <definedName name="S42P14" localSheetId="8">#REF!</definedName>
    <definedName name="S42P14" localSheetId="12">#REF!</definedName>
    <definedName name="S42P14" localSheetId="13">#REF!</definedName>
    <definedName name="S42P14">#REF!</definedName>
    <definedName name="S42P15" localSheetId="2">#REF!</definedName>
    <definedName name="S42P15" localSheetId="8">#REF!</definedName>
    <definedName name="S42P15" localSheetId="12">#REF!</definedName>
    <definedName name="S42P15" localSheetId="13">#REF!</definedName>
    <definedName name="S42P15">#REF!</definedName>
    <definedName name="S42P16" localSheetId="2">#REF!</definedName>
    <definedName name="S42P16" localSheetId="8">#REF!</definedName>
    <definedName name="S42P16" localSheetId="12">#REF!</definedName>
    <definedName name="S42P16" localSheetId="13">#REF!</definedName>
    <definedName name="S42P16">#REF!</definedName>
    <definedName name="S42P17" localSheetId="2">#REF!</definedName>
    <definedName name="S42P17" localSheetId="8">#REF!</definedName>
    <definedName name="S42P17" localSheetId="12">#REF!</definedName>
    <definedName name="S42P17" localSheetId="13">#REF!</definedName>
    <definedName name="S42P17">#REF!</definedName>
    <definedName name="S42P18" localSheetId="2">#REF!</definedName>
    <definedName name="S42P18" localSheetId="8">#REF!</definedName>
    <definedName name="S42P18" localSheetId="12">#REF!</definedName>
    <definedName name="S42P18" localSheetId="13">#REF!</definedName>
    <definedName name="S42P18">#REF!</definedName>
    <definedName name="S42P19" localSheetId="2">#REF!</definedName>
    <definedName name="S42P19" localSheetId="8">#REF!</definedName>
    <definedName name="S42P19" localSheetId="12">#REF!</definedName>
    <definedName name="S42P19" localSheetId="13">#REF!</definedName>
    <definedName name="S42P19">#REF!</definedName>
    <definedName name="S42P2" localSheetId="2">#REF!</definedName>
    <definedName name="S42P2" localSheetId="8">#REF!</definedName>
    <definedName name="S42P2" localSheetId="12">#REF!</definedName>
    <definedName name="S42P2" localSheetId="13">#REF!</definedName>
    <definedName name="S42P2">#REF!</definedName>
    <definedName name="S42P20" localSheetId="2">#REF!</definedName>
    <definedName name="S42P20" localSheetId="8">#REF!</definedName>
    <definedName name="S42P20" localSheetId="12">#REF!</definedName>
    <definedName name="S42P20" localSheetId="13">#REF!</definedName>
    <definedName name="S42P20">#REF!</definedName>
    <definedName name="S42P21" localSheetId="2">#REF!</definedName>
    <definedName name="S42P21" localSheetId="8">#REF!</definedName>
    <definedName name="S42P21" localSheetId="12">#REF!</definedName>
    <definedName name="S42P21" localSheetId="13">#REF!</definedName>
    <definedName name="S42P21">#REF!</definedName>
    <definedName name="S42P22" localSheetId="2">#REF!</definedName>
    <definedName name="S42P22" localSheetId="8">#REF!</definedName>
    <definedName name="S42P22" localSheetId="12">#REF!</definedName>
    <definedName name="S42P22" localSheetId="13">#REF!</definedName>
    <definedName name="S42P22">#REF!</definedName>
    <definedName name="S42P23" localSheetId="2">#REF!</definedName>
    <definedName name="S42P23" localSheetId="8">#REF!</definedName>
    <definedName name="S42P23" localSheetId="12">#REF!</definedName>
    <definedName name="S42P23" localSheetId="13">#REF!</definedName>
    <definedName name="S42P23">#REF!</definedName>
    <definedName name="S42P24" localSheetId="2">#REF!</definedName>
    <definedName name="S42P24" localSheetId="8">#REF!</definedName>
    <definedName name="S42P24" localSheetId="12">#REF!</definedName>
    <definedName name="S42P24" localSheetId="13">#REF!</definedName>
    <definedName name="S42P24">#REF!</definedName>
    <definedName name="S42P3" localSheetId="2">#REF!</definedName>
    <definedName name="S42P3" localSheetId="8">#REF!</definedName>
    <definedName name="S42P3" localSheetId="12">#REF!</definedName>
    <definedName name="S42P3" localSheetId="13">#REF!</definedName>
    <definedName name="S42P3">#REF!</definedName>
    <definedName name="S42P4" localSheetId="2">#REF!</definedName>
    <definedName name="S42P4" localSheetId="8">#REF!</definedName>
    <definedName name="S42P4" localSheetId="12">#REF!</definedName>
    <definedName name="S42P4" localSheetId="13">#REF!</definedName>
    <definedName name="S42P4">#REF!</definedName>
    <definedName name="S42P5" localSheetId="2">#REF!</definedName>
    <definedName name="S42P5" localSheetId="8">#REF!</definedName>
    <definedName name="S42P5" localSheetId="12">#REF!</definedName>
    <definedName name="S42P5" localSheetId="13">#REF!</definedName>
    <definedName name="S42P5">#REF!</definedName>
    <definedName name="S42P6" localSheetId="2">#REF!</definedName>
    <definedName name="S42P6" localSheetId="8">#REF!</definedName>
    <definedName name="S42P6" localSheetId="12">#REF!</definedName>
    <definedName name="S42P6" localSheetId="13">#REF!</definedName>
    <definedName name="S42P6">#REF!</definedName>
    <definedName name="S42P7" localSheetId="2">#REF!</definedName>
    <definedName name="S42P7" localSheetId="8">#REF!</definedName>
    <definedName name="S42P7" localSheetId="12">#REF!</definedName>
    <definedName name="S42P7" localSheetId="13">#REF!</definedName>
    <definedName name="S42P7">#REF!</definedName>
    <definedName name="S42P8" localSheetId="2">#REF!</definedName>
    <definedName name="S42P8" localSheetId="8">#REF!</definedName>
    <definedName name="S42P8" localSheetId="12">#REF!</definedName>
    <definedName name="S42P8" localSheetId="13">#REF!</definedName>
    <definedName name="S42P8">#REF!</definedName>
    <definedName name="S42P9" localSheetId="2">#REF!</definedName>
    <definedName name="S42P9" localSheetId="8">#REF!</definedName>
    <definedName name="S42P9" localSheetId="12">#REF!</definedName>
    <definedName name="S42P9" localSheetId="13">#REF!</definedName>
    <definedName name="S42P9">#REF!</definedName>
    <definedName name="S42R1" localSheetId="2">#REF!</definedName>
    <definedName name="S42R1" localSheetId="8">#REF!</definedName>
    <definedName name="S42R1" localSheetId="12">#REF!</definedName>
    <definedName name="S42R1" localSheetId="13">#REF!</definedName>
    <definedName name="S42R1">#REF!</definedName>
    <definedName name="S42R10" localSheetId="2">#REF!</definedName>
    <definedName name="S42R10" localSheetId="8">#REF!</definedName>
    <definedName name="S42R10" localSheetId="12">#REF!</definedName>
    <definedName name="S42R10" localSheetId="13">#REF!</definedName>
    <definedName name="S42R10">#REF!</definedName>
    <definedName name="S42R11" localSheetId="2">#REF!</definedName>
    <definedName name="S42R11" localSheetId="8">#REF!</definedName>
    <definedName name="S42R11" localSheetId="12">#REF!</definedName>
    <definedName name="S42R11" localSheetId="13">#REF!</definedName>
    <definedName name="S42R11">#REF!</definedName>
    <definedName name="S42R12" localSheetId="2">#REF!</definedName>
    <definedName name="S42R12" localSheetId="8">#REF!</definedName>
    <definedName name="S42R12" localSheetId="12">#REF!</definedName>
    <definedName name="S42R12" localSheetId="13">#REF!</definedName>
    <definedName name="S42R12">#REF!</definedName>
    <definedName name="S42R13" localSheetId="2">#REF!</definedName>
    <definedName name="S42R13" localSheetId="8">#REF!</definedName>
    <definedName name="S42R13" localSheetId="12">#REF!</definedName>
    <definedName name="S42R13" localSheetId="13">#REF!</definedName>
    <definedName name="S42R13">#REF!</definedName>
    <definedName name="S42R14" localSheetId="2">#REF!</definedName>
    <definedName name="S42R14" localSheetId="8">#REF!</definedName>
    <definedName name="S42R14" localSheetId="12">#REF!</definedName>
    <definedName name="S42R14" localSheetId="13">#REF!</definedName>
    <definedName name="S42R14">#REF!</definedName>
    <definedName name="S42R15" localSheetId="2">#REF!</definedName>
    <definedName name="S42R15" localSheetId="8">#REF!</definedName>
    <definedName name="S42R15" localSheetId="12">#REF!</definedName>
    <definedName name="S42R15" localSheetId="13">#REF!</definedName>
    <definedName name="S42R15">#REF!</definedName>
    <definedName name="S42R16" localSheetId="2">#REF!</definedName>
    <definedName name="S42R16" localSheetId="8">#REF!</definedName>
    <definedName name="S42R16" localSheetId="12">#REF!</definedName>
    <definedName name="S42R16" localSheetId="13">#REF!</definedName>
    <definedName name="S42R16">#REF!</definedName>
    <definedName name="S42R17" localSheetId="2">#REF!</definedName>
    <definedName name="S42R17" localSheetId="8">#REF!</definedName>
    <definedName name="S42R17" localSheetId="12">#REF!</definedName>
    <definedName name="S42R17" localSheetId="13">#REF!</definedName>
    <definedName name="S42R17">#REF!</definedName>
    <definedName name="S42R18" localSheetId="2">#REF!</definedName>
    <definedName name="S42R18" localSheetId="8">#REF!</definedName>
    <definedName name="S42R18" localSheetId="12">#REF!</definedName>
    <definedName name="S42R18" localSheetId="13">#REF!</definedName>
    <definedName name="S42R18">#REF!</definedName>
    <definedName name="S42R19" localSheetId="2">#REF!</definedName>
    <definedName name="S42R19" localSheetId="8">#REF!</definedName>
    <definedName name="S42R19" localSheetId="12">#REF!</definedName>
    <definedName name="S42R19" localSheetId="13">#REF!</definedName>
    <definedName name="S42R19">#REF!</definedName>
    <definedName name="S42R2" localSheetId="2">#REF!</definedName>
    <definedName name="S42R2" localSheetId="8">#REF!</definedName>
    <definedName name="S42R2" localSheetId="12">#REF!</definedName>
    <definedName name="S42R2" localSheetId="13">#REF!</definedName>
    <definedName name="S42R2">#REF!</definedName>
    <definedName name="S42R20" localSheetId="2">#REF!</definedName>
    <definedName name="S42R20" localSheetId="8">#REF!</definedName>
    <definedName name="S42R20" localSheetId="12">#REF!</definedName>
    <definedName name="S42R20" localSheetId="13">#REF!</definedName>
    <definedName name="S42R20">#REF!</definedName>
    <definedName name="S42R21" localSheetId="2">#REF!</definedName>
    <definedName name="S42R21" localSheetId="8">#REF!</definedName>
    <definedName name="S42R21" localSheetId="12">#REF!</definedName>
    <definedName name="S42R21" localSheetId="13">#REF!</definedName>
    <definedName name="S42R21">#REF!</definedName>
    <definedName name="S42R22" localSheetId="2">#REF!</definedName>
    <definedName name="S42R22" localSheetId="8">#REF!</definedName>
    <definedName name="S42R22" localSheetId="12">#REF!</definedName>
    <definedName name="S42R22" localSheetId="13">#REF!</definedName>
    <definedName name="S42R22">#REF!</definedName>
    <definedName name="S42R23" localSheetId="2">#REF!</definedName>
    <definedName name="S42R23" localSheetId="8">#REF!</definedName>
    <definedName name="S42R23" localSheetId="12">#REF!</definedName>
    <definedName name="S42R23" localSheetId="13">#REF!</definedName>
    <definedName name="S42R23">#REF!</definedName>
    <definedName name="S42R24" localSheetId="2">#REF!</definedName>
    <definedName name="S42R24" localSheetId="8">#REF!</definedName>
    <definedName name="S42R24" localSheetId="12">#REF!</definedName>
    <definedName name="S42R24" localSheetId="13">#REF!</definedName>
    <definedName name="S42R24">#REF!</definedName>
    <definedName name="S42R3" localSheetId="2">#REF!</definedName>
    <definedName name="S42R3" localSheetId="8">#REF!</definedName>
    <definedName name="S42R3" localSheetId="12">#REF!</definedName>
    <definedName name="S42R3" localSheetId="13">#REF!</definedName>
    <definedName name="S42R3">#REF!</definedName>
    <definedName name="S42R4" localSheetId="2">#REF!</definedName>
    <definedName name="S42R4" localSheetId="8">#REF!</definedName>
    <definedName name="S42R4" localSheetId="12">#REF!</definedName>
    <definedName name="S42R4" localSheetId="13">#REF!</definedName>
    <definedName name="S42R4">#REF!</definedName>
    <definedName name="S42R5" localSheetId="2">#REF!</definedName>
    <definedName name="S42R5" localSheetId="8">#REF!</definedName>
    <definedName name="S42R5" localSheetId="12">#REF!</definedName>
    <definedName name="S42R5" localSheetId="13">#REF!</definedName>
    <definedName name="S42R5">#REF!</definedName>
    <definedName name="S42R6" localSheetId="2">#REF!</definedName>
    <definedName name="S42R6" localSheetId="8">#REF!</definedName>
    <definedName name="S42R6" localSheetId="12">#REF!</definedName>
    <definedName name="S42R6" localSheetId="13">#REF!</definedName>
    <definedName name="S42R6">#REF!</definedName>
    <definedName name="S42R7" localSheetId="2">#REF!</definedName>
    <definedName name="S42R7" localSheetId="8">#REF!</definedName>
    <definedName name="S42R7" localSheetId="12">#REF!</definedName>
    <definedName name="S42R7" localSheetId="13">#REF!</definedName>
    <definedName name="S42R7">#REF!</definedName>
    <definedName name="S42R8" localSheetId="2">#REF!</definedName>
    <definedName name="S42R8" localSheetId="8">#REF!</definedName>
    <definedName name="S42R8" localSheetId="12">#REF!</definedName>
    <definedName name="S42R8" localSheetId="13">#REF!</definedName>
    <definedName name="S42R8">#REF!</definedName>
    <definedName name="S42R9" localSheetId="2">#REF!</definedName>
    <definedName name="S42R9" localSheetId="8">#REF!</definedName>
    <definedName name="S42R9" localSheetId="12">#REF!</definedName>
    <definedName name="S42R9" localSheetId="13">#REF!</definedName>
    <definedName name="S42R9">#REF!</definedName>
    <definedName name="S43P1" localSheetId="2">#REF!</definedName>
    <definedName name="S43P1" localSheetId="8">#REF!</definedName>
    <definedName name="S43P1" localSheetId="12">#REF!</definedName>
    <definedName name="S43P1" localSheetId="13">#REF!</definedName>
    <definedName name="S43P1">#REF!</definedName>
    <definedName name="S43P10" localSheetId="2">#REF!</definedName>
    <definedName name="S43P10" localSheetId="8">#REF!</definedName>
    <definedName name="S43P10" localSheetId="12">#REF!</definedName>
    <definedName name="S43P10" localSheetId="13">#REF!</definedName>
    <definedName name="S43P10">#REF!</definedName>
    <definedName name="S43P11" localSheetId="2">#REF!</definedName>
    <definedName name="S43P11" localSheetId="8">#REF!</definedName>
    <definedName name="S43P11" localSheetId="12">#REF!</definedName>
    <definedName name="S43P11" localSheetId="13">#REF!</definedName>
    <definedName name="S43P11">#REF!</definedName>
    <definedName name="S43P12" localSheetId="2">#REF!</definedName>
    <definedName name="S43P12" localSheetId="8">#REF!</definedName>
    <definedName name="S43P12" localSheetId="12">#REF!</definedName>
    <definedName name="S43P12" localSheetId="13">#REF!</definedName>
    <definedName name="S43P12">#REF!</definedName>
    <definedName name="S43P13" localSheetId="2">#REF!</definedName>
    <definedName name="S43P13" localSheetId="8">#REF!</definedName>
    <definedName name="S43P13" localSheetId="12">#REF!</definedName>
    <definedName name="S43P13" localSheetId="13">#REF!</definedName>
    <definedName name="S43P13">#REF!</definedName>
    <definedName name="S43P14" localSheetId="2">#REF!</definedName>
    <definedName name="S43P14" localSheetId="8">#REF!</definedName>
    <definedName name="S43P14" localSheetId="12">#REF!</definedName>
    <definedName name="S43P14" localSheetId="13">#REF!</definedName>
    <definedName name="S43P14">#REF!</definedName>
    <definedName name="S43P15" localSheetId="2">#REF!</definedName>
    <definedName name="S43P15" localSheetId="8">#REF!</definedName>
    <definedName name="S43P15" localSheetId="12">#REF!</definedName>
    <definedName name="S43P15" localSheetId="13">#REF!</definedName>
    <definedName name="S43P15">#REF!</definedName>
    <definedName name="S43P16" localSheetId="2">#REF!</definedName>
    <definedName name="S43P16" localSheetId="8">#REF!</definedName>
    <definedName name="S43P16" localSheetId="12">#REF!</definedName>
    <definedName name="S43P16" localSheetId="13">#REF!</definedName>
    <definedName name="S43P16">#REF!</definedName>
    <definedName name="S43P17" localSheetId="2">#REF!</definedName>
    <definedName name="S43P17" localSheetId="8">#REF!</definedName>
    <definedName name="S43P17" localSheetId="12">#REF!</definedName>
    <definedName name="S43P17" localSheetId="13">#REF!</definedName>
    <definedName name="S43P17">#REF!</definedName>
    <definedName name="S43P18" localSheetId="2">#REF!</definedName>
    <definedName name="S43P18" localSheetId="8">#REF!</definedName>
    <definedName name="S43P18" localSheetId="12">#REF!</definedName>
    <definedName name="S43P18" localSheetId="13">#REF!</definedName>
    <definedName name="S43P18">#REF!</definedName>
    <definedName name="S43P19" localSheetId="2">#REF!</definedName>
    <definedName name="S43P19" localSheetId="8">#REF!</definedName>
    <definedName name="S43P19" localSheetId="12">#REF!</definedName>
    <definedName name="S43P19" localSheetId="13">#REF!</definedName>
    <definedName name="S43P19">#REF!</definedName>
    <definedName name="S43P2" localSheetId="2">#REF!</definedName>
    <definedName name="S43P2" localSheetId="8">#REF!</definedName>
    <definedName name="S43P2" localSheetId="12">#REF!</definedName>
    <definedName name="S43P2" localSheetId="13">#REF!</definedName>
    <definedName name="S43P2">#REF!</definedName>
    <definedName name="S43P20" localSheetId="2">#REF!</definedName>
    <definedName name="S43P20" localSheetId="8">#REF!</definedName>
    <definedName name="S43P20" localSheetId="12">#REF!</definedName>
    <definedName name="S43P20" localSheetId="13">#REF!</definedName>
    <definedName name="S43P20">#REF!</definedName>
    <definedName name="S43P21" localSheetId="2">#REF!</definedName>
    <definedName name="S43P21" localSheetId="8">#REF!</definedName>
    <definedName name="S43P21" localSheetId="12">#REF!</definedName>
    <definedName name="S43P21" localSheetId="13">#REF!</definedName>
    <definedName name="S43P21">#REF!</definedName>
    <definedName name="S43P22" localSheetId="2">#REF!</definedName>
    <definedName name="S43P22" localSheetId="8">#REF!</definedName>
    <definedName name="S43P22" localSheetId="12">#REF!</definedName>
    <definedName name="S43P22" localSheetId="13">#REF!</definedName>
    <definedName name="S43P22">#REF!</definedName>
    <definedName name="S43P23" localSheetId="2">#REF!</definedName>
    <definedName name="S43P23" localSheetId="8">#REF!</definedName>
    <definedName name="S43P23" localSheetId="12">#REF!</definedName>
    <definedName name="S43P23" localSheetId="13">#REF!</definedName>
    <definedName name="S43P23">#REF!</definedName>
    <definedName name="S43P24" localSheetId="2">#REF!</definedName>
    <definedName name="S43P24" localSheetId="8">#REF!</definedName>
    <definedName name="S43P24" localSheetId="12">#REF!</definedName>
    <definedName name="S43P24" localSheetId="13">#REF!</definedName>
    <definedName name="S43P24">#REF!</definedName>
    <definedName name="S43P3" localSheetId="2">#REF!</definedName>
    <definedName name="S43P3" localSheetId="8">#REF!</definedName>
    <definedName name="S43P3" localSheetId="12">#REF!</definedName>
    <definedName name="S43P3" localSheetId="13">#REF!</definedName>
    <definedName name="S43P3">#REF!</definedName>
    <definedName name="S43P4" localSheetId="2">#REF!</definedName>
    <definedName name="S43P4" localSheetId="8">#REF!</definedName>
    <definedName name="S43P4" localSheetId="12">#REF!</definedName>
    <definedName name="S43P4" localSheetId="13">#REF!</definedName>
    <definedName name="S43P4">#REF!</definedName>
    <definedName name="S43P5" localSheetId="2">#REF!</definedName>
    <definedName name="S43P5" localSheetId="8">#REF!</definedName>
    <definedName name="S43P5" localSheetId="12">#REF!</definedName>
    <definedName name="S43P5" localSheetId="13">#REF!</definedName>
    <definedName name="S43P5">#REF!</definedName>
    <definedName name="S43P6" localSheetId="2">#REF!</definedName>
    <definedName name="S43P6" localSheetId="8">#REF!</definedName>
    <definedName name="S43P6" localSheetId="12">#REF!</definedName>
    <definedName name="S43P6" localSheetId="13">#REF!</definedName>
    <definedName name="S43P6">#REF!</definedName>
    <definedName name="S43P7" localSheetId="2">#REF!</definedName>
    <definedName name="S43P7" localSheetId="8">#REF!</definedName>
    <definedName name="S43P7" localSheetId="12">#REF!</definedName>
    <definedName name="S43P7" localSheetId="13">#REF!</definedName>
    <definedName name="S43P7">#REF!</definedName>
    <definedName name="S43P8" localSheetId="2">#REF!</definedName>
    <definedName name="S43P8" localSheetId="8">#REF!</definedName>
    <definedName name="S43P8" localSheetId="12">#REF!</definedName>
    <definedName name="S43P8" localSheetId="13">#REF!</definedName>
    <definedName name="S43P8">#REF!</definedName>
    <definedName name="S43P9" localSheetId="2">#REF!</definedName>
    <definedName name="S43P9" localSheetId="8">#REF!</definedName>
    <definedName name="S43P9" localSheetId="12">#REF!</definedName>
    <definedName name="S43P9" localSheetId="13">#REF!</definedName>
    <definedName name="S43P9">#REF!</definedName>
    <definedName name="S43R1" localSheetId="2">#REF!</definedName>
    <definedName name="S43R1" localSheetId="8">#REF!</definedName>
    <definedName name="S43R1" localSheetId="12">#REF!</definedName>
    <definedName name="S43R1" localSheetId="13">#REF!</definedName>
    <definedName name="S43R1">#REF!</definedName>
    <definedName name="S43R10" localSheetId="2">#REF!</definedName>
    <definedName name="S43R10" localSheetId="8">#REF!</definedName>
    <definedName name="S43R10" localSheetId="12">#REF!</definedName>
    <definedName name="S43R10" localSheetId="13">#REF!</definedName>
    <definedName name="S43R10">#REF!</definedName>
    <definedName name="S43R11" localSheetId="2">#REF!</definedName>
    <definedName name="S43R11" localSheetId="8">#REF!</definedName>
    <definedName name="S43R11" localSheetId="12">#REF!</definedName>
    <definedName name="S43R11" localSheetId="13">#REF!</definedName>
    <definedName name="S43R11">#REF!</definedName>
    <definedName name="S43R12" localSheetId="2">#REF!</definedName>
    <definedName name="S43R12" localSheetId="8">#REF!</definedName>
    <definedName name="S43R12" localSheetId="12">#REF!</definedName>
    <definedName name="S43R12" localSheetId="13">#REF!</definedName>
    <definedName name="S43R12">#REF!</definedName>
    <definedName name="S43R13" localSheetId="2">#REF!</definedName>
    <definedName name="S43R13" localSheetId="8">#REF!</definedName>
    <definedName name="S43R13" localSheetId="12">#REF!</definedName>
    <definedName name="S43R13" localSheetId="13">#REF!</definedName>
    <definedName name="S43R13">#REF!</definedName>
    <definedName name="S43R14" localSheetId="2">#REF!</definedName>
    <definedName name="S43R14" localSheetId="8">#REF!</definedName>
    <definedName name="S43R14" localSheetId="12">#REF!</definedName>
    <definedName name="S43R14" localSheetId="13">#REF!</definedName>
    <definedName name="S43R14">#REF!</definedName>
    <definedName name="S43R15" localSheetId="2">#REF!</definedName>
    <definedName name="S43R15" localSheetId="8">#REF!</definedName>
    <definedName name="S43R15" localSheetId="12">#REF!</definedName>
    <definedName name="S43R15" localSheetId="13">#REF!</definedName>
    <definedName name="S43R15">#REF!</definedName>
    <definedName name="S43R16" localSheetId="2">#REF!</definedName>
    <definedName name="S43R16" localSheetId="8">#REF!</definedName>
    <definedName name="S43R16" localSheetId="12">#REF!</definedName>
    <definedName name="S43R16" localSheetId="13">#REF!</definedName>
    <definedName name="S43R16">#REF!</definedName>
    <definedName name="S43R17" localSheetId="2">#REF!</definedName>
    <definedName name="S43R17" localSheetId="8">#REF!</definedName>
    <definedName name="S43R17" localSheetId="12">#REF!</definedName>
    <definedName name="S43R17" localSheetId="13">#REF!</definedName>
    <definedName name="S43R17">#REF!</definedName>
    <definedName name="S43R18" localSheetId="2">#REF!</definedName>
    <definedName name="S43R18" localSheetId="8">#REF!</definedName>
    <definedName name="S43R18" localSheetId="12">#REF!</definedName>
    <definedName name="S43R18" localSheetId="13">#REF!</definedName>
    <definedName name="S43R18">#REF!</definedName>
    <definedName name="S43R19" localSheetId="2">#REF!</definedName>
    <definedName name="S43R19" localSheetId="8">#REF!</definedName>
    <definedName name="S43R19" localSheetId="12">#REF!</definedName>
    <definedName name="S43R19" localSheetId="13">#REF!</definedName>
    <definedName name="S43R19">#REF!</definedName>
    <definedName name="S43R2" localSheetId="2">#REF!</definedName>
    <definedName name="S43R2" localSheetId="8">#REF!</definedName>
    <definedName name="S43R2" localSheetId="12">#REF!</definedName>
    <definedName name="S43R2" localSheetId="13">#REF!</definedName>
    <definedName name="S43R2">#REF!</definedName>
    <definedName name="S43R20" localSheetId="2">#REF!</definedName>
    <definedName name="S43R20" localSheetId="8">#REF!</definedName>
    <definedName name="S43R20" localSheetId="12">#REF!</definedName>
    <definedName name="S43R20" localSheetId="13">#REF!</definedName>
    <definedName name="S43R20">#REF!</definedName>
    <definedName name="S43R21" localSheetId="2">#REF!</definedName>
    <definedName name="S43R21" localSheetId="8">#REF!</definedName>
    <definedName name="S43R21" localSheetId="12">#REF!</definedName>
    <definedName name="S43R21" localSheetId="13">#REF!</definedName>
    <definedName name="S43R21">#REF!</definedName>
    <definedName name="S43R22" localSheetId="2">#REF!</definedName>
    <definedName name="S43R22" localSheetId="8">#REF!</definedName>
    <definedName name="S43R22" localSheetId="12">#REF!</definedName>
    <definedName name="S43R22" localSheetId="13">#REF!</definedName>
    <definedName name="S43R22">#REF!</definedName>
    <definedName name="S43R23" localSheetId="2">#REF!</definedName>
    <definedName name="S43R23" localSheetId="8">#REF!</definedName>
    <definedName name="S43R23" localSheetId="12">#REF!</definedName>
    <definedName name="S43R23" localSheetId="13">#REF!</definedName>
    <definedName name="S43R23">#REF!</definedName>
    <definedName name="S43R24" localSheetId="2">#REF!</definedName>
    <definedName name="S43R24" localSheetId="8">#REF!</definedName>
    <definedName name="S43R24" localSheetId="12">#REF!</definedName>
    <definedName name="S43R24" localSheetId="13">#REF!</definedName>
    <definedName name="S43R24">#REF!</definedName>
    <definedName name="S43R3" localSheetId="2">#REF!</definedName>
    <definedName name="S43R3" localSheetId="8">#REF!</definedName>
    <definedName name="S43R3" localSheetId="12">#REF!</definedName>
    <definedName name="S43R3" localSheetId="13">#REF!</definedName>
    <definedName name="S43R3">#REF!</definedName>
    <definedName name="S43R4" localSheetId="2">#REF!</definedName>
    <definedName name="S43R4" localSheetId="8">#REF!</definedName>
    <definedName name="S43R4" localSheetId="12">#REF!</definedName>
    <definedName name="S43R4" localSheetId="13">#REF!</definedName>
    <definedName name="S43R4">#REF!</definedName>
    <definedName name="S43R5" localSheetId="2">#REF!</definedName>
    <definedName name="S43R5" localSheetId="8">#REF!</definedName>
    <definedName name="S43R5" localSheetId="12">#REF!</definedName>
    <definedName name="S43R5" localSheetId="13">#REF!</definedName>
    <definedName name="S43R5">#REF!</definedName>
    <definedName name="S43R6" localSheetId="2">#REF!</definedName>
    <definedName name="S43R6" localSheetId="8">#REF!</definedName>
    <definedName name="S43R6" localSheetId="12">#REF!</definedName>
    <definedName name="S43R6" localSheetId="13">#REF!</definedName>
    <definedName name="S43R6">#REF!</definedName>
    <definedName name="S43R7" localSheetId="2">#REF!</definedName>
    <definedName name="S43R7" localSheetId="8">#REF!</definedName>
    <definedName name="S43R7" localSheetId="12">#REF!</definedName>
    <definedName name="S43R7" localSheetId="13">#REF!</definedName>
    <definedName name="S43R7">#REF!</definedName>
    <definedName name="S43R8" localSheetId="2">#REF!</definedName>
    <definedName name="S43R8" localSheetId="8">#REF!</definedName>
    <definedName name="S43R8" localSheetId="12">#REF!</definedName>
    <definedName name="S43R8" localSheetId="13">#REF!</definedName>
    <definedName name="S43R8">#REF!</definedName>
    <definedName name="S43R9" localSheetId="2">#REF!</definedName>
    <definedName name="S43R9" localSheetId="8">#REF!</definedName>
    <definedName name="S43R9" localSheetId="12">#REF!</definedName>
    <definedName name="S43R9" localSheetId="13">#REF!</definedName>
    <definedName name="S43R9">#REF!</definedName>
    <definedName name="S44P1" localSheetId="2">#REF!</definedName>
    <definedName name="S44P1" localSheetId="8">#REF!</definedName>
    <definedName name="S44P1" localSheetId="12">#REF!</definedName>
    <definedName name="S44P1" localSheetId="13">#REF!</definedName>
    <definedName name="S44P1">#REF!</definedName>
    <definedName name="S44P10" localSheetId="2">#REF!</definedName>
    <definedName name="S44P10" localSheetId="8">#REF!</definedName>
    <definedName name="S44P10" localSheetId="12">#REF!</definedName>
    <definedName name="S44P10" localSheetId="13">#REF!</definedName>
    <definedName name="S44P10">#REF!</definedName>
    <definedName name="S44P11" localSheetId="2">#REF!</definedName>
    <definedName name="S44P11" localSheetId="8">#REF!</definedName>
    <definedName name="S44P11" localSheetId="12">#REF!</definedName>
    <definedName name="S44P11" localSheetId="13">#REF!</definedName>
    <definedName name="S44P11">#REF!</definedName>
    <definedName name="S44P12" localSheetId="2">#REF!</definedName>
    <definedName name="S44P12" localSheetId="8">#REF!</definedName>
    <definedName name="S44P12" localSheetId="12">#REF!</definedName>
    <definedName name="S44P12" localSheetId="13">#REF!</definedName>
    <definedName name="S44P12">#REF!</definedName>
    <definedName name="S44P13" localSheetId="2">#REF!</definedName>
    <definedName name="S44P13" localSheetId="8">#REF!</definedName>
    <definedName name="S44P13" localSheetId="12">#REF!</definedName>
    <definedName name="S44P13" localSheetId="13">#REF!</definedName>
    <definedName name="S44P13">#REF!</definedName>
    <definedName name="S44P14" localSheetId="2">#REF!</definedName>
    <definedName name="S44P14" localSheetId="8">#REF!</definedName>
    <definedName name="S44P14" localSheetId="12">#REF!</definedName>
    <definedName name="S44P14" localSheetId="13">#REF!</definedName>
    <definedName name="S44P14">#REF!</definedName>
    <definedName name="S44P15" localSheetId="2">#REF!</definedName>
    <definedName name="S44P15" localSheetId="8">#REF!</definedName>
    <definedName name="S44P15" localSheetId="12">#REF!</definedName>
    <definedName name="S44P15" localSheetId="13">#REF!</definedName>
    <definedName name="S44P15">#REF!</definedName>
    <definedName name="S44P16" localSheetId="2">#REF!</definedName>
    <definedName name="S44P16" localSheetId="8">#REF!</definedName>
    <definedName name="S44P16" localSheetId="12">#REF!</definedName>
    <definedName name="S44P16" localSheetId="13">#REF!</definedName>
    <definedName name="S44P16">#REF!</definedName>
    <definedName name="S44P17" localSheetId="2">#REF!</definedName>
    <definedName name="S44P17" localSheetId="8">#REF!</definedName>
    <definedName name="S44P17" localSheetId="12">#REF!</definedName>
    <definedName name="S44P17" localSheetId="13">#REF!</definedName>
    <definedName name="S44P17">#REF!</definedName>
    <definedName name="S44P18" localSheetId="2">#REF!</definedName>
    <definedName name="S44P18" localSheetId="8">#REF!</definedName>
    <definedName name="S44P18" localSheetId="12">#REF!</definedName>
    <definedName name="S44P18" localSheetId="13">#REF!</definedName>
    <definedName name="S44P18">#REF!</definedName>
    <definedName name="S44P19" localSheetId="2">#REF!</definedName>
    <definedName name="S44P19" localSheetId="8">#REF!</definedName>
    <definedName name="S44P19" localSheetId="12">#REF!</definedName>
    <definedName name="S44P19" localSheetId="13">#REF!</definedName>
    <definedName name="S44P19">#REF!</definedName>
    <definedName name="S44P2" localSheetId="2">#REF!</definedName>
    <definedName name="S44P2" localSheetId="8">#REF!</definedName>
    <definedName name="S44P2" localSheetId="12">#REF!</definedName>
    <definedName name="S44P2" localSheetId="13">#REF!</definedName>
    <definedName name="S44P2">#REF!</definedName>
    <definedName name="S44P20" localSheetId="2">#REF!</definedName>
    <definedName name="S44P20" localSheetId="8">#REF!</definedName>
    <definedName name="S44P20" localSheetId="12">#REF!</definedName>
    <definedName name="S44P20" localSheetId="13">#REF!</definedName>
    <definedName name="S44P20">#REF!</definedName>
    <definedName name="S44P21" localSheetId="2">#REF!</definedName>
    <definedName name="S44P21" localSheetId="8">#REF!</definedName>
    <definedName name="S44P21" localSheetId="12">#REF!</definedName>
    <definedName name="S44P21" localSheetId="13">#REF!</definedName>
    <definedName name="S44P21">#REF!</definedName>
    <definedName name="S44P22" localSheetId="2">#REF!</definedName>
    <definedName name="S44P22" localSheetId="8">#REF!</definedName>
    <definedName name="S44P22" localSheetId="12">#REF!</definedName>
    <definedName name="S44P22" localSheetId="13">#REF!</definedName>
    <definedName name="S44P22">#REF!</definedName>
    <definedName name="S44P23" localSheetId="2">#REF!</definedName>
    <definedName name="S44P23" localSheetId="8">#REF!</definedName>
    <definedName name="S44P23" localSheetId="12">#REF!</definedName>
    <definedName name="S44P23" localSheetId="13">#REF!</definedName>
    <definedName name="S44P23">#REF!</definedName>
    <definedName name="S44P24" localSheetId="2">#REF!</definedName>
    <definedName name="S44P24" localSheetId="8">#REF!</definedName>
    <definedName name="S44P24" localSheetId="12">#REF!</definedName>
    <definedName name="S44P24" localSheetId="13">#REF!</definedName>
    <definedName name="S44P24">#REF!</definedName>
    <definedName name="S44P3" localSheetId="2">#REF!</definedName>
    <definedName name="S44P3" localSheetId="8">#REF!</definedName>
    <definedName name="S44P3" localSheetId="12">#REF!</definedName>
    <definedName name="S44P3" localSheetId="13">#REF!</definedName>
    <definedName name="S44P3">#REF!</definedName>
    <definedName name="S44P4" localSheetId="2">#REF!</definedName>
    <definedName name="S44P4" localSheetId="8">#REF!</definedName>
    <definedName name="S44P4" localSheetId="12">#REF!</definedName>
    <definedName name="S44P4" localSheetId="13">#REF!</definedName>
    <definedName name="S44P4">#REF!</definedName>
    <definedName name="S44P5" localSheetId="2">#REF!</definedName>
    <definedName name="S44P5" localSheetId="8">#REF!</definedName>
    <definedName name="S44P5" localSheetId="12">#REF!</definedName>
    <definedName name="S44P5" localSheetId="13">#REF!</definedName>
    <definedName name="S44P5">#REF!</definedName>
    <definedName name="S44P6" localSheetId="2">#REF!</definedName>
    <definedName name="S44P6" localSheetId="8">#REF!</definedName>
    <definedName name="S44P6" localSheetId="12">#REF!</definedName>
    <definedName name="S44P6" localSheetId="13">#REF!</definedName>
    <definedName name="S44P6">#REF!</definedName>
    <definedName name="S44P7" localSheetId="2">#REF!</definedName>
    <definedName name="S44P7" localSheetId="8">#REF!</definedName>
    <definedName name="S44P7" localSheetId="12">#REF!</definedName>
    <definedName name="S44P7" localSheetId="13">#REF!</definedName>
    <definedName name="S44P7">#REF!</definedName>
    <definedName name="S44P8" localSheetId="2">#REF!</definedName>
    <definedName name="S44P8" localSheetId="8">#REF!</definedName>
    <definedName name="S44P8" localSheetId="12">#REF!</definedName>
    <definedName name="S44P8" localSheetId="13">#REF!</definedName>
    <definedName name="S44P8">#REF!</definedName>
    <definedName name="S44P9" localSheetId="2">#REF!</definedName>
    <definedName name="S44P9" localSheetId="8">#REF!</definedName>
    <definedName name="S44P9" localSheetId="12">#REF!</definedName>
    <definedName name="S44P9" localSheetId="13">#REF!</definedName>
    <definedName name="S44P9">#REF!</definedName>
    <definedName name="S44R1" localSheetId="2">#REF!</definedName>
    <definedName name="S44R1" localSheetId="8">#REF!</definedName>
    <definedName name="S44R1" localSheetId="12">#REF!</definedName>
    <definedName name="S44R1" localSheetId="13">#REF!</definedName>
    <definedName name="S44R1">#REF!</definedName>
    <definedName name="S44R10" localSheetId="2">#REF!</definedName>
    <definedName name="S44R10" localSheetId="8">#REF!</definedName>
    <definedName name="S44R10" localSheetId="12">#REF!</definedName>
    <definedName name="S44R10" localSheetId="13">#REF!</definedName>
    <definedName name="S44R10">#REF!</definedName>
    <definedName name="S44R11" localSheetId="2">#REF!</definedName>
    <definedName name="S44R11" localSheetId="8">#REF!</definedName>
    <definedName name="S44R11" localSheetId="12">#REF!</definedName>
    <definedName name="S44R11" localSheetId="13">#REF!</definedName>
    <definedName name="S44R11">#REF!</definedName>
    <definedName name="S44R12" localSheetId="2">#REF!</definedName>
    <definedName name="S44R12" localSheetId="8">#REF!</definedName>
    <definedName name="S44R12" localSheetId="12">#REF!</definedName>
    <definedName name="S44R12" localSheetId="13">#REF!</definedName>
    <definedName name="S44R12">#REF!</definedName>
    <definedName name="S44R13" localSheetId="2">#REF!</definedName>
    <definedName name="S44R13" localSheetId="8">#REF!</definedName>
    <definedName name="S44R13" localSheetId="12">#REF!</definedName>
    <definedName name="S44R13" localSheetId="13">#REF!</definedName>
    <definedName name="S44R13">#REF!</definedName>
    <definedName name="S44R14" localSheetId="2">#REF!</definedName>
    <definedName name="S44R14" localSheetId="8">#REF!</definedName>
    <definedName name="S44R14" localSheetId="12">#REF!</definedName>
    <definedName name="S44R14" localSheetId="13">#REF!</definedName>
    <definedName name="S44R14">#REF!</definedName>
    <definedName name="S44R15" localSheetId="2">#REF!</definedName>
    <definedName name="S44R15" localSheetId="8">#REF!</definedName>
    <definedName name="S44R15" localSheetId="12">#REF!</definedName>
    <definedName name="S44R15" localSheetId="13">#REF!</definedName>
    <definedName name="S44R15">#REF!</definedName>
    <definedName name="S44R16" localSheetId="2">#REF!</definedName>
    <definedName name="S44R16" localSheetId="8">#REF!</definedName>
    <definedName name="S44R16" localSheetId="12">#REF!</definedName>
    <definedName name="S44R16" localSheetId="13">#REF!</definedName>
    <definedName name="S44R16">#REF!</definedName>
    <definedName name="S44R17" localSheetId="2">#REF!</definedName>
    <definedName name="S44R17" localSheetId="8">#REF!</definedName>
    <definedName name="S44R17" localSheetId="12">#REF!</definedName>
    <definedName name="S44R17" localSheetId="13">#REF!</definedName>
    <definedName name="S44R17">#REF!</definedName>
    <definedName name="S44R18" localSheetId="2">#REF!</definedName>
    <definedName name="S44R18" localSheetId="8">#REF!</definedName>
    <definedName name="S44R18" localSheetId="12">#REF!</definedName>
    <definedName name="S44R18" localSheetId="13">#REF!</definedName>
    <definedName name="S44R18">#REF!</definedName>
    <definedName name="S44R19" localSheetId="2">#REF!</definedName>
    <definedName name="S44R19" localSheetId="8">#REF!</definedName>
    <definedName name="S44R19" localSheetId="12">#REF!</definedName>
    <definedName name="S44R19" localSheetId="13">#REF!</definedName>
    <definedName name="S44R19">#REF!</definedName>
    <definedName name="S44R2" localSheetId="2">#REF!</definedName>
    <definedName name="S44R2" localSheetId="8">#REF!</definedName>
    <definedName name="S44R2" localSheetId="12">#REF!</definedName>
    <definedName name="S44R2" localSheetId="13">#REF!</definedName>
    <definedName name="S44R2">#REF!</definedName>
    <definedName name="S44R20" localSheetId="2">#REF!</definedName>
    <definedName name="S44R20" localSheetId="8">#REF!</definedName>
    <definedName name="S44R20" localSheetId="12">#REF!</definedName>
    <definedName name="S44R20" localSheetId="13">#REF!</definedName>
    <definedName name="S44R20">#REF!</definedName>
    <definedName name="S44R21" localSheetId="2">#REF!</definedName>
    <definedName name="S44R21" localSheetId="8">#REF!</definedName>
    <definedName name="S44R21" localSheetId="12">#REF!</definedName>
    <definedName name="S44R21" localSheetId="13">#REF!</definedName>
    <definedName name="S44R21">#REF!</definedName>
    <definedName name="S44R22" localSheetId="2">#REF!</definedName>
    <definedName name="S44R22" localSheetId="8">#REF!</definedName>
    <definedName name="S44R22" localSheetId="12">#REF!</definedName>
    <definedName name="S44R22" localSheetId="13">#REF!</definedName>
    <definedName name="S44R22">#REF!</definedName>
    <definedName name="S44R23" localSheetId="2">#REF!</definedName>
    <definedName name="S44R23" localSheetId="8">#REF!</definedName>
    <definedName name="S44R23" localSheetId="12">#REF!</definedName>
    <definedName name="S44R23" localSheetId="13">#REF!</definedName>
    <definedName name="S44R23">#REF!</definedName>
    <definedName name="S44R24" localSheetId="2">#REF!</definedName>
    <definedName name="S44R24" localSheetId="8">#REF!</definedName>
    <definedName name="S44R24" localSheetId="12">#REF!</definedName>
    <definedName name="S44R24" localSheetId="13">#REF!</definedName>
    <definedName name="S44R24">#REF!</definedName>
    <definedName name="S44R3" localSheetId="2">#REF!</definedName>
    <definedName name="S44R3" localSheetId="8">#REF!</definedName>
    <definedName name="S44R3" localSheetId="12">#REF!</definedName>
    <definedName name="S44R3" localSheetId="13">#REF!</definedName>
    <definedName name="S44R3">#REF!</definedName>
    <definedName name="S44R4" localSheetId="2">#REF!</definedName>
    <definedName name="S44R4" localSheetId="8">#REF!</definedName>
    <definedName name="S44R4" localSheetId="12">#REF!</definedName>
    <definedName name="S44R4" localSheetId="13">#REF!</definedName>
    <definedName name="S44R4">#REF!</definedName>
    <definedName name="S44R5" localSheetId="2">#REF!</definedName>
    <definedName name="S44R5" localSheetId="8">#REF!</definedName>
    <definedName name="S44R5" localSheetId="12">#REF!</definedName>
    <definedName name="S44R5" localSheetId="13">#REF!</definedName>
    <definedName name="S44R5">#REF!</definedName>
    <definedName name="S44R6" localSheetId="2">#REF!</definedName>
    <definedName name="S44R6" localSheetId="8">#REF!</definedName>
    <definedName name="S44R6" localSheetId="12">#REF!</definedName>
    <definedName name="S44R6" localSheetId="13">#REF!</definedName>
    <definedName name="S44R6">#REF!</definedName>
    <definedName name="S44R7" localSheetId="2">#REF!</definedName>
    <definedName name="S44R7" localSheetId="8">#REF!</definedName>
    <definedName name="S44R7" localSheetId="12">#REF!</definedName>
    <definedName name="S44R7" localSheetId="13">#REF!</definedName>
    <definedName name="S44R7">#REF!</definedName>
    <definedName name="S44R8" localSheetId="2">#REF!</definedName>
    <definedName name="S44R8" localSheetId="8">#REF!</definedName>
    <definedName name="S44R8" localSheetId="12">#REF!</definedName>
    <definedName name="S44R8" localSheetId="13">#REF!</definedName>
    <definedName name="S44R8">#REF!</definedName>
    <definedName name="S44R9" localSheetId="2">#REF!</definedName>
    <definedName name="S44R9" localSheetId="8">#REF!</definedName>
    <definedName name="S44R9" localSheetId="12">#REF!</definedName>
    <definedName name="S44R9" localSheetId="13">#REF!</definedName>
    <definedName name="S44R9">#REF!</definedName>
    <definedName name="S45P1" localSheetId="2">#REF!</definedName>
    <definedName name="S45P1" localSheetId="8">#REF!</definedName>
    <definedName name="S45P1" localSheetId="12">#REF!</definedName>
    <definedName name="S45P1" localSheetId="13">#REF!</definedName>
    <definedName name="S45P1">#REF!</definedName>
    <definedName name="S45P10" localSheetId="2">#REF!</definedName>
    <definedName name="S45P10" localSheetId="8">#REF!</definedName>
    <definedName name="S45P10" localSheetId="12">#REF!</definedName>
    <definedName name="S45P10" localSheetId="13">#REF!</definedName>
    <definedName name="S45P10">#REF!</definedName>
    <definedName name="S45P11" localSheetId="2">#REF!</definedName>
    <definedName name="S45P11" localSheetId="8">#REF!</definedName>
    <definedName name="S45P11" localSheetId="12">#REF!</definedName>
    <definedName name="S45P11" localSheetId="13">#REF!</definedName>
    <definedName name="S45P11">#REF!</definedName>
    <definedName name="S45P12" localSheetId="2">#REF!</definedName>
    <definedName name="S45P12" localSheetId="8">#REF!</definedName>
    <definedName name="S45P12" localSheetId="12">#REF!</definedName>
    <definedName name="S45P12" localSheetId="13">#REF!</definedName>
    <definedName name="S45P12">#REF!</definedName>
    <definedName name="S45P13" localSheetId="2">#REF!</definedName>
    <definedName name="S45P13" localSheetId="8">#REF!</definedName>
    <definedName name="S45P13" localSheetId="12">#REF!</definedName>
    <definedName name="S45P13" localSheetId="13">#REF!</definedName>
    <definedName name="S45P13">#REF!</definedName>
    <definedName name="S45P14" localSheetId="2">#REF!</definedName>
    <definedName name="S45P14" localSheetId="8">#REF!</definedName>
    <definedName name="S45P14" localSheetId="12">#REF!</definedName>
    <definedName name="S45P14" localSheetId="13">#REF!</definedName>
    <definedName name="S45P14">#REF!</definedName>
    <definedName name="S45P15" localSheetId="2">#REF!</definedName>
    <definedName name="S45P15" localSheetId="8">#REF!</definedName>
    <definedName name="S45P15" localSheetId="12">#REF!</definedName>
    <definedName name="S45P15" localSheetId="13">#REF!</definedName>
    <definedName name="S45P15">#REF!</definedName>
    <definedName name="S45P16" localSheetId="2">#REF!</definedName>
    <definedName name="S45P16" localSheetId="8">#REF!</definedName>
    <definedName name="S45P16" localSheetId="12">#REF!</definedName>
    <definedName name="S45P16" localSheetId="13">#REF!</definedName>
    <definedName name="S45P16">#REF!</definedName>
    <definedName name="S45P17" localSheetId="2">#REF!</definedName>
    <definedName name="S45P17" localSheetId="8">#REF!</definedName>
    <definedName name="S45P17" localSheetId="12">#REF!</definedName>
    <definedName name="S45P17" localSheetId="13">#REF!</definedName>
    <definedName name="S45P17">#REF!</definedName>
    <definedName name="S45P18" localSheetId="2">#REF!</definedName>
    <definedName name="S45P18" localSheetId="8">#REF!</definedName>
    <definedName name="S45P18" localSheetId="12">#REF!</definedName>
    <definedName name="S45P18" localSheetId="13">#REF!</definedName>
    <definedName name="S45P18">#REF!</definedName>
    <definedName name="S45P19" localSheetId="2">#REF!</definedName>
    <definedName name="S45P19" localSheetId="8">#REF!</definedName>
    <definedName name="S45P19" localSheetId="12">#REF!</definedName>
    <definedName name="S45P19" localSheetId="13">#REF!</definedName>
    <definedName name="S45P19">#REF!</definedName>
    <definedName name="S45P2" localSheetId="2">#REF!</definedName>
    <definedName name="S45P2" localSheetId="8">#REF!</definedName>
    <definedName name="S45P2" localSheetId="12">#REF!</definedName>
    <definedName name="S45P2" localSheetId="13">#REF!</definedName>
    <definedName name="S45P2">#REF!</definedName>
    <definedName name="S45P20" localSheetId="2">#REF!</definedName>
    <definedName name="S45P20" localSheetId="8">#REF!</definedName>
    <definedName name="S45P20" localSheetId="12">#REF!</definedName>
    <definedName name="S45P20" localSheetId="13">#REF!</definedName>
    <definedName name="S45P20">#REF!</definedName>
    <definedName name="S45P21" localSheetId="2">#REF!</definedName>
    <definedName name="S45P21" localSheetId="8">#REF!</definedName>
    <definedName name="S45P21" localSheetId="12">#REF!</definedName>
    <definedName name="S45P21" localSheetId="13">#REF!</definedName>
    <definedName name="S45P21">#REF!</definedName>
    <definedName name="S45P22" localSheetId="2">#REF!</definedName>
    <definedName name="S45P22" localSheetId="8">#REF!</definedName>
    <definedName name="S45P22" localSheetId="12">#REF!</definedName>
    <definedName name="S45P22" localSheetId="13">#REF!</definedName>
    <definedName name="S45P22">#REF!</definedName>
    <definedName name="S45P23" localSheetId="2">#REF!</definedName>
    <definedName name="S45P23" localSheetId="8">#REF!</definedName>
    <definedName name="S45P23" localSheetId="12">#REF!</definedName>
    <definedName name="S45P23" localSheetId="13">#REF!</definedName>
    <definedName name="S45P23">#REF!</definedName>
    <definedName name="S45P24" localSheetId="2">#REF!</definedName>
    <definedName name="S45P24" localSheetId="8">#REF!</definedName>
    <definedName name="S45P24" localSheetId="12">#REF!</definedName>
    <definedName name="S45P24" localSheetId="13">#REF!</definedName>
    <definedName name="S45P24">#REF!</definedName>
    <definedName name="S45P3" localSheetId="2">#REF!</definedName>
    <definedName name="S45P3" localSheetId="8">#REF!</definedName>
    <definedName name="S45P3" localSheetId="12">#REF!</definedName>
    <definedName name="S45P3" localSheetId="13">#REF!</definedName>
    <definedName name="S45P3">#REF!</definedName>
    <definedName name="S45P4" localSheetId="2">#REF!</definedName>
    <definedName name="S45P4" localSheetId="8">#REF!</definedName>
    <definedName name="S45P4" localSheetId="12">#REF!</definedName>
    <definedName name="S45P4" localSheetId="13">#REF!</definedName>
    <definedName name="S45P4">#REF!</definedName>
    <definedName name="S45P5" localSheetId="2">#REF!</definedName>
    <definedName name="S45P5" localSheetId="8">#REF!</definedName>
    <definedName name="S45P5" localSheetId="12">#REF!</definedName>
    <definedName name="S45P5" localSheetId="13">#REF!</definedName>
    <definedName name="S45P5">#REF!</definedName>
    <definedName name="S45P6" localSheetId="2">#REF!</definedName>
    <definedName name="S45P6" localSheetId="8">#REF!</definedName>
    <definedName name="S45P6" localSheetId="12">#REF!</definedName>
    <definedName name="S45P6" localSheetId="13">#REF!</definedName>
    <definedName name="S45P6">#REF!</definedName>
    <definedName name="S45P7" localSheetId="2">#REF!</definedName>
    <definedName name="S45P7" localSheetId="8">#REF!</definedName>
    <definedName name="S45P7" localSheetId="12">#REF!</definedName>
    <definedName name="S45P7" localSheetId="13">#REF!</definedName>
    <definedName name="S45P7">#REF!</definedName>
    <definedName name="S45P8" localSheetId="2">#REF!</definedName>
    <definedName name="S45P8" localSheetId="8">#REF!</definedName>
    <definedName name="S45P8" localSheetId="12">#REF!</definedName>
    <definedName name="S45P8" localSheetId="13">#REF!</definedName>
    <definedName name="S45P8">#REF!</definedName>
    <definedName name="S45P9" localSheetId="2">#REF!</definedName>
    <definedName name="S45P9" localSheetId="8">#REF!</definedName>
    <definedName name="S45P9" localSheetId="12">#REF!</definedName>
    <definedName name="S45P9" localSheetId="13">#REF!</definedName>
    <definedName name="S45P9">#REF!</definedName>
    <definedName name="S45R1" localSheetId="2">#REF!</definedName>
    <definedName name="S45R1" localSheetId="8">#REF!</definedName>
    <definedName name="S45R1" localSheetId="12">#REF!</definedName>
    <definedName name="S45R1" localSheetId="13">#REF!</definedName>
    <definedName name="S45R1">#REF!</definedName>
    <definedName name="S45R10" localSheetId="2">#REF!</definedName>
    <definedName name="S45R10" localSheetId="8">#REF!</definedName>
    <definedName name="S45R10" localSheetId="12">#REF!</definedName>
    <definedName name="S45R10" localSheetId="13">#REF!</definedName>
    <definedName name="S45R10">#REF!</definedName>
    <definedName name="S45R11" localSheetId="2">#REF!</definedName>
    <definedName name="S45R11" localSheetId="8">#REF!</definedName>
    <definedName name="S45R11" localSheetId="12">#REF!</definedName>
    <definedName name="S45R11" localSheetId="13">#REF!</definedName>
    <definedName name="S45R11">#REF!</definedName>
    <definedName name="S45R12" localSheetId="2">#REF!</definedName>
    <definedName name="S45R12" localSheetId="8">#REF!</definedName>
    <definedName name="S45R12" localSheetId="12">#REF!</definedName>
    <definedName name="S45R12" localSheetId="13">#REF!</definedName>
    <definedName name="S45R12">#REF!</definedName>
    <definedName name="S45R13" localSheetId="2">#REF!</definedName>
    <definedName name="S45R13" localSheetId="8">#REF!</definedName>
    <definedName name="S45R13" localSheetId="12">#REF!</definedName>
    <definedName name="S45R13" localSheetId="13">#REF!</definedName>
    <definedName name="S45R13">#REF!</definedName>
    <definedName name="S45R14" localSheetId="2">#REF!</definedName>
    <definedName name="S45R14" localSheetId="8">#REF!</definedName>
    <definedName name="S45R14" localSheetId="12">#REF!</definedName>
    <definedName name="S45R14" localSheetId="13">#REF!</definedName>
    <definedName name="S45R14">#REF!</definedName>
    <definedName name="S45R15" localSheetId="2">#REF!</definedName>
    <definedName name="S45R15" localSheetId="8">#REF!</definedName>
    <definedName name="S45R15" localSheetId="12">#REF!</definedName>
    <definedName name="S45R15" localSheetId="13">#REF!</definedName>
    <definedName name="S45R15">#REF!</definedName>
    <definedName name="S45R16" localSheetId="2">#REF!</definedName>
    <definedName name="S45R16" localSheetId="8">#REF!</definedName>
    <definedName name="S45R16" localSheetId="12">#REF!</definedName>
    <definedName name="S45R16" localSheetId="13">#REF!</definedName>
    <definedName name="S45R16">#REF!</definedName>
    <definedName name="S45R17" localSheetId="2">#REF!</definedName>
    <definedName name="S45R17" localSheetId="8">#REF!</definedName>
    <definedName name="S45R17" localSheetId="12">#REF!</definedName>
    <definedName name="S45R17" localSheetId="13">#REF!</definedName>
    <definedName name="S45R17">#REF!</definedName>
    <definedName name="S45R18" localSheetId="2">#REF!</definedName>
    <definedName name="S45R18" localSheetId="8">#REF!</definedName>
    <definedName name="S45R18" localSheetId="12">#REF!</definedName>
    <definedName name="S45R18" localSheetId="13">#REF!</definedName>
    <definedName name="S45R18">#REF!</definedName>
    <definedName name="S45R19" localSheetId="2">#REF!</definedName>
    <definedName name="S45R19" localSheetId="8">#REF!</definedName>
    <definedName name="S45R19" localSheetId="12">#REF!</definedName>
    <definedName name="S45R19" localSheetId="13">#REF!</definedName>
    <definedName name="S45R19">#REF!</definedName>
    <definedName name="S45R2" localSheetId="2">#REF!</definedName>
    <definedName name="S45R2" localSheetId="8">#REF!</definedName>
    <definedName name="S45R2" localSheetId="12">#REF!</definedName>
    <definedName name="S45R2" localSheetId="13">#REF!</definedName>
    <definedName name="S45R2">#REF!</definedName>
    <definedName name="S45R20" localSheetId="2">#REF!</definedName>
    <definedName name="S45R20" localSheetId="8">#REF!</definedName>
    <definedName name="S45R20" localSheetId="12">#REF!</definedName>
    <definedName name="S45R20" localSheetId="13">#REF!</definedName>
    <definedName name="S45R20">#REF!</definedName>
    <definedName name="S45R21" localSheetId="2">#REF!</definedName>
    <definedName name="S45R21" localSheetId="8">#REF!</definedName>
    <definedName name="S45R21" localSheetId="12">#REF!</definedName>
    <definedName name="S45R21" localSheetId="13">#REF!</definedName>
    <definedName name="S45R21">#REF!</definedName>
    <definedName name="S45R22" localSheetId="2">#REF!</definedName>
    <definedName name="S45R22" localSheetId="8">#REF!</definedName>
    <definedName name="S45R22" localSheetId="12">#REF!</definedName>
    <definedName name="S45R22" localSheetId="13">#REF!</definedName>
    <definedName name="S45R22">#REF!</definedName>
    <definedName name="S45R23" localSheetId="2">#REF!</definedName>
    <definedName name="S45R23" localSheetId="8">#REF!</definedName>
    <definedName name="S45R23" localSheetId="12">#REF!</definedName>
    <definedName name="S45R23" localSheetId="13">#REF!</definedName>
    <definedName name="S45R23">#REF!</definedName>
    <definedName name="S45R24" localSheetId="2">#REF!</definedName>
    <definedName name="S45R24" localSheetId="8">#REF!</definedName>
    <definedName name="S45R24" localSheetId="12">#REF!</definedName>
    <definedName name="S45R24" localSheetId="13">#REF!</definedName>
    <definedName name="S45R24">#REF!</definedName>
    <definedName name="S45R3" localSheetId="2">#REF!</definedName>
    <definedName name="S45R3" localSheetId="8">#REF!</definedName>
    <definedName name="S45R3" localSheetId="12">#REF!</definedName>
    <definedName name="S45R3" localSheetId="13">#REF!</definedName>
    <definedName name="S45R3">#REF!</definedName>
    <definedName name="S45R4" localSheetId="2">#REF!</definedName>
    <definedName name="S45R4" localSheetId="8">#REF!</definedName>
    <definedName name="S45R4" localSheetId="12">#REF!</definedName>
    <definedName name="S45R4" localSheetId="13">#REF!</definedName>
    <definedName name="S45R4">#REF!</definedName>
    <definedName name="S45R5" localSheetId="2">#REF!</definedName>
    <definedName name="S45R5" localSheetId="8">#REF!</definedName>
    <definedName name="S45R5" localSheetId="12">#REF!</definedName>
    <definedName name="S45R5" localSheetId="13">#REF!</definedName>
    <definedName name="S45R5">#REF!</definedName>
    <definedName name="S45R6" localSheetId="2">#REF!</definedName>
    <definedName name="S45R6" localSheetId="8">#REF!</definedName>
    <definedName name="S45R6" localSheetId="12">#REF!</definedName>
    <definedName name="S45R6" localSheetId="13">#REF!</definedName>
    <definedName name="S45R6">#REF!</definedName>
    <definedName name="S45R7" localSheetId="2">#REF!</definedName>
    <definedName name="S45R7" localSheetId="8">#REF!</definedName>
    <definedName name="S45R7" localSheetId="12">#REF!</definedName>
    <definedName name="S45R7" localSheetId="13">#REF!</definedName>
    <definedName name="S45R7">#REF!</definedName>
    <definedName name="S45R8" localSheetId="2">#REF!</definedName>
    <definedName name="S45R8" localSheetId="8">#REF!</definedName>
    <definedName name="S45R8" localSheetId="12">#REF!</definedName>
    <definedName name="S45R8" localSheetId="13">#REF!</definedName>
    <definedName name="S45R8">#REF!</definedName>
    <definedName name="S45R9" localSheetId="2">#REF!</definedName>
    <definedName name="S45R9" localSheetId="8">#REF!</definedName>
    <definedName name="S45R9" localSheetId="12">#REF!</definedName>
    <definedName name="S45R9" localSheetId="13">#REF!</definedName>
    <definedName name="S45R9">#REF!</definedName>
    <definedName name="S4P1" localSheetId="2">#REF!</definedName>
    <definedName name="S4P1" localSheetId="8">#REF!</definedName>
    <definedName name="S4P1" localSheetId="12">#REF!</definedName>
    <definedName name="S4P1" localSheetId="13">#REF!</definedName>
    <definedName name="S4P1">#REF!</definedName>
    <definedName name="S4P10" localSheetId="2">#REF!</definedName>
    <definedName name="S4P10" localSheetId="8">#REF!</definedName>
    <definedName name="S4P10" localSheetId="12">#REF!</definedName>
    <definedName name="S4P10" localSheetId="13">#REF!</definedName>
    <definedName name="S4P10">#REF!</definedName>
    <definedName name="S4P11" localSheetId="2">#REF!</definedName>
    <definedName name="S4P11" localSheetId="8">#REF!</definedName>
    <definedName name="S4P11" localSheetId="12">#REF!</definedName>
    <definedName name="S4P11" localSheetId="13">#REF!</definedName>
    <definedName name="S4P11">#REF!</definedName>
    <definedName name="S4P12" localSheetId="2">#REF!</definedName>
    <definedName name="S4P12" localSheetId="8">#REF!</definedName>
    <definedName name="S4P12" localSheetId="12">#REF!</definedName>
    <definedName name="S4P12" localSheetId="13">#REF!</definedName>
    <definedName name="S4P12">#REF!</definedName>
    <definedName name="S4P13" localSheetId="2">#REF!</definedName>
    <definedName name="S4P13" localSheetId="8">#REF!</definedName>
    <definedName name="S4P13" localSheetId="12">#REF!</definedName>
    <definedName name="S4P13" localSheetId="13">#REF!</definedName>
    <definedName name="S4P13">#REF!</definedName>
    <definedName name="S4P14" localSheetId="2">#REF!</definedName>
    <definedName name="S4P14" localSheetId="8">#REF!</definedName>
    <definedName name="S4P14" localSheetId="12">#REF!</definedName>
    <definedName name="S4P14" localSheetId="13">#REF!</definedName>
    <definedName name="S4P14">#REF!</definedName>
    <definedName name="S4P15" localSheetId="2">#REF!</definedName>
    <definedName name="S4P15" localSheetId="8">#REF!</definedName>
    <definedName name="S4P15" localSheetId="12">#REF!</definedName>
    <definedName name="S4P15" localSheetId="13">#REF!</definedName>
    <definedName name="S4P15">#REF!</definedName>
    <definedName name="S4P16" localSheetId="2">#REF!</definedName>
    <definedName name="S4P16" localSheetId="8">#REF!</definedName>
    <definedName name="S4P16" localSheetId="12">#REF!</definedName>
    <definedName name="S4P16" localSheetId="13">#REF!</definedName>
    <definedName name="S4P16">#REF!</definedName>
    <definedName name="S4P17" localSheetId="2">#REF!</definedName>
    <definedName name="S4P17" localSheetId="8">#REF!</definedName>
    <definedName name="S4P17" localSheetId="12">#REF!</definedName>
    <definedName name="S4P17" localSheetId="13">#REF!</definedName>
    <definedName name="S4P17">#REF!</definedName>
    <definedName name="S4P18" localSheetId="2">#REF!</definedName>
    <definedName name="S4P18" localSheetId="8">#REF!</definedName>
    <definedName name="S4P18" localSheetId="12">#REF!</definedName>
    <definedName name="S4P18" localSheetId="13">#REF!</definedName>
    <definedName name="S4P18">#REF!</definedName>
    <definedName name="S4P19" localSheetId="2">#REF!</definedName>
    <definedName name="S4P19" localSheetId="8">#REF!</definedName>
    <definedName name="S4P19" localSheetId="12">#REF!</definedName>
    <definedName name="S4P19" localSheetId="13">#REF!</definedName>
    <definedName name="S4P19">#REF!</definedName>
    <definedName name="S4P2" localSheetId="2">#REF!</definedName>
    <definedName name="S4P2" localSheetId="8">#REF!</definedName>
    <definedName name="S4P2" localSheetId="12">#REF!</definedName>
    <definedName name="S4P2" localSheetId="13">#REF!</definedName>
    <definedName name="S4P2">#REF!</definedName>
    <definedName name="S4P20" localSheetId="2">#REF!</definedName>
    <definedName name="S4P20" localSheetId="8">#REF!</definedName>
    <definedName name="S4P20" localSheetId="12">#REF!</definedName>
    <definedName name="S4P20" localSheetId="13">#REF!</definedName>
    <definedName name="S4P20">#REF!</definedName>
    <definedName name="S4P21" localSheetId="2">#REF!</definedName>
    <definedName name="S4P21" localSheetId="8">#REF!</definedName>
    <definedName name="S4P21" localSheetId="12">#REF!</definedName>
    <definedName name="S4P21" localSheetId="13">#REF!</definedName>
    <definedName name="S4P21">#REF!</definedName>
    <definedName name="S4P22" localSheetId="2">#REF!</definedName>
    <definedName name="S4P22" localSheetId="8">#REF!</definedName>
    <definedName name="S4P22" localSheetId="12">#REF!</definedName>
    <definedName name="S4P22" localSheetId="13">#REF!</definedName>
    <definedName name="S4P22">#REF!</definedName>
    <definedName name="S4P23" localSheetId="2">#REF!</definedName>
    <definedName name="S4P23" localSheetId="8">#REF!</definedName>
    <definedName name="S4P23" localSheetId="12">#REF!</definedName>
    <definedName name="S4P23" localSheetId="13">#REF!</definedName>
    <definedName name="S4P23">#REF!</definedName>
    <definedName name="S4P24" localSheetId="2">#REF!</definedName>
    <definedName name="S4P24" localSheetId="8">#REF!</definedName>
    <definedName name="S4P24" localSheetId="12">#REF!</definedName>
    <definedName name="S4P24" localSheetId="13">#REF!</definedName>
    <definedName name="S4P24">#REF!</definedName>
    <definedName name="S4P3" localSheetId="2">#REF!</definedName>
    <definedName name="S4P3" localSheetId="8">#REF!</definedName>
    <definedName name="S4P3" localSheetId="12">#REF!</definedName>
    <definedName name="S4P3" localSheetId="13">#REF!</definedName>
    <definedName name="S4P3">#REF!</definedName>
    <definedName name="S4P4" localSheetId="2">#REF!</definedName>
    <definedName name="S4P4" localSheetId="8">#REF!</definedName>
    <definedName name="S4P4" localSheetId="12">#REF!</definedName>
    <definedName name="S4P4" localSheetId="13">#REF!</definedName>
    <definedName name="S4P4">#REF!</definedName>
    <definedName name="S4P5" localSheetId="2">#REF!</definedName>
    <definedName name="S4P5" localSheetId="8">#REF!</definedName>
    <definedName name="S4P5" localSheetId="12">#REF!</definedName>
    <definedName name="S4P5" localSheetId="13">#REF!</definedName>
    <definedName name="S4P5">#REF!</definedName>
    <definedName name="S4P6" localSheetId="2">#REF!</definedName>
    <definedName name="S4P6" localSheetId="8">#REF!</definedName>
    <definedName name="S4P6" localSheetId="12">#REF!</definedName>
    <definedName name="S4P6" localSheetId="13">#REF!</definedName>
    <definedName name="S4P6">#REF!</definedName>
    <definedName name="S4P7" localSheetId="2">#REF!</definedName>
    <definedName name="S4P7" localSheetId="8">#REF!</definedName>
    <definedName name="S4P7" localSheetId="12">#REF!</definedName>
    <definedName name="S4P7" localSheetId="13">#REF!</definedName>
    <definedName name="S4P7">#REF!</definedName>
    <definedName name="S4P8" localSheetId="2">#REF!</definedName>
    <definedName name="S4P8" localSheetId="8">#REF!</definedName>
    <definedName name="S4P8" localSheetId="12">#REF!</definedName>
    <definedName name="S4P8" localSheetId="13">#REF!</definedName>
    <definedName name="S4P8">#REF!</definedName>
    <definedName name="S4P9" localSheetId="2">#REF!</definedName>
    <definedName name="S4P9" localSheetId="8">#REF!</definedName>
    <definedName name="S4P9" localSheetId="12">#REF!</definedName>
    <definedName name="S4P9" localSheetId="13">#REF!</definedName>
    <definedName name="S4P9">#REF!</definedName>
    <definedName name="S4R1" localSheetId="2">#REF!</definedName>
    <definedName name="S4R1" localSheetId="8">#REF!</definedName>
    <definedName name="S4R1" localSheetId="12">#REF!</definedName>
    <definedName name="S4R1" localSheetId="13">#REF!</definedName>
    <definedName name="S4R1">#REF!</definedName>
    <definedName name="S4R10" localSheetId="2">#REF!</definedName>
    <definedName name="S4R10" localSheetId="8">#REF!</definedName>
    <definedName name="S4R10" localSheetId="12">#REF!</definedName>
    <definedName name="S4R10" localSheetId="13">#REF!</definedName>
    <definedName name="S4R10">#REF!</definedName>
    <definedName name="S4R11" localSheetId="2">#REF!</definedName>
    <definedName name="S4R11" localSheetId="8">#REF!</definedName>
    <definedName name="S4R11" localSheetId="12">#REF!</definedName>
    <definedName name="S4R11" localSheetId="13">#REF!</definedName>
    <definedName name="S4R11">#REF!</definedName>
    <definedName name="S4R12" localSheetId="2">#REF!</definedName>
    <definedName name="S4R12" localSheetId="8">#REF!</definedName>
    <definedName name="S4R12" localSheetId="12">#REF!</definedName>
    <definedName name="S4R12" localSheetId="13">#REF!</definedName>
    <definedName name="S4R12">#REF!</definedName>
    <definedName name="S4R13" localSheetId="2">#REF!</definedName>
    <definedName name="S4R13" localSheetId="8">#REF!</definedName>
    <definedName name="S4R13" localSheetId="12">#REF!</definedName>
    <definedName name="S4R13" localSheetId="13">#REF!</definedName>
    <definedName name="S4R13">#REF!</definedName>
    <definedName name="S4R14" localSheetId="2">#REF!</definedName>
    <definedName name="S4R14" localSheetId="8">#REF!</definedName>
    <definedName name="S4R14" localSheetId="12">#REF!</definedName>
    <definedName name="S4R14" localSheetId="13">#REF!</definedName>
    <definedName name="S4R14">#REF!</definedName>
    <definedName name="S4R15" localSheetId="2">#REF!</definedName>
    <definedName name="S4R15" localSheetId="8">#REF!</definedName>
    <definedName name="S4R15" localSheetId="12">#REF!</definedName>
    <definedName name="S4R15" localSheetId="13">#REF!</definedName>
    <definedName name="S4R15">#REF!</definedName>
    <definedName name="S4R16" localSheetId="2">#REF!</definedName>
    <definedName name="S4R16" localSheetId="8">#REF!</definedName>
    <definedName name="S4R16" localSheetId="12">#REF!</definedName>
    <definedName name="S4R16" localSheetId="13">#REF!</definedName>
    <definedName name="S4R16">#REF!</definedName>
    <definedName name="S4R17" localSheetId="2">#REF!</definedName>
    <definedName name="S4R17" localSheetId="8">#REF!</definedName>
    <definedName name="S4R17" localSheetId="12">#REF!</definedName>
    <definedName name="S4R17" localSheetId="13">#REF!</definedName>
    <definedName name="S4R17">#REF!</definedName>
    <definedName name="S4R18" localSheetId="2">#REF!</definedName>
    <definedName name="S4R18" localSheetId="8">#REF!</definedName>
    <definedName name="S4R18" localSheetId="12">#REF!</definedName>
    <definedName name="S4R18" localSheetId="13">#REF!</definedName>
    <definedName name="S4R18">#REF!</definedName>
    <definedName name="S4R19" localSheetId="2">#REF!</definedName>
    <definedName name="S4R19" localSheetId="8">#REF!</definedName>
    <definedName name="S4R19" localSheetId="12">#REF!</definedName>
    <definedName name="S4R19" localSheetId="13">#REF!</definedName>
    <definedName name="S4R19">#REF!</definedName>
    <definedName name="S4R2" localSheetId="2">#REF!</definedName>
    <definedName name="S4R2" localSheetId="8">#REF!</definedName>
    <definedName name="S4R2" localSheetId="12">#REF!</definedName>
    <definedName name="S4R2" localSheetId="13">#REF!</definedName>
    <definedName name="S4R2">#REF!</definedName>
    <definedName name="S4R20" localSheetId="2">#REF!</definedName>
    <definedName name="S4R20" localSheetId="8">#REF!</definedName>
    <definedName name="S4R20" localSheetId="12">#REF!</definedName>
    <definedName name="S4R20" localSheetId="13">#REF!</definedName>
    <definedName name="S4R20">#REF!</definedName>
    <definedName name="S4R21" localSheetId="2">#REF!</definedName>
    <definedName name="S4R21" localSheetId="8">#REF!</definedName>
    <definedName name="S4R21" localSheetId="12">#REF!</definedName>
    <definedName name="S4R21" localSheetId="13">#REF!</definedName>
    <definedName name="S4R21">#REF!</definedName>
    <definedName name="S4R22" localSheetId="2">#REF!</definedName>
    <definedName name="S4R22" localSheetId="8">#REF!</definedName>
    <definedName name="S4R22" localSheetId="12">#REF!</definedName>
    <definedName name="S4R22" localSheetId="13">#REF!</definedName>
    <definedName name="S4R22">#REF!</definedName>
    <definedName name="S4R23" localSheetId="2">#REF!</definedName>
    <definedName name="S4R23" localSheetId="8">#REF!</definedName>
    <definedName name="S4R23" localSheetId="12">#REF!</definedName>
    <definedName name="S4R23" localSheetId="13">#REF!</definedName>
    <definedName name="S4R23">#REF!</definedName>
    <definedName name="S4R24" localSheetId="2">#REF!</definedName>
    <definedName name="S4R24" localSheetId="8">#REF!</definedName>
    <definedName name="S4R24" localSheetId="12">#REF!</definedName>
    <definedName name="S4R24" localSheetId="13">#REF!</definedName>
    <definedName name="S4R24">#REF!</definedName>
    <definedName name="S4R3" localSheetId="2">#REF!</definedName>
    <definedName name="S4R3" localSheetId="8">#REF!</definedName>
    <definedName name="S4R3" localSheetId="12">#REF!</definedName>
    <definedName name="S4R3" localSheetId="13">#REF!</definedName>
    <definedName name="S4R3">#REF!</definedName>
    <definedName name="S4R4" localSheetId="2">#REF!</definedName>
    <definedName name="S4R4" localSheetId="8">#REF!</definedName>
    <definedName name="S4R4" localSheetId="12">#REF!</definedName>
    <definedName name="S4R4" localSheetId="13">#REF!</definedName>
    <definedName name="S4R4">#REF!</definedName>
    <definedName name="S4R5" localSheetId="2">#REF!</definedName>
    <definedName name="S4R5" localSheetId="8">#REF!</definedName>
    <definedName name="S4R5" localSheetId="12">#REF!</definedName>
    <definedName name="S4R5" localSheetId="13">#REF!</definedName>
    <definedName name="S4R5">#REF!</definedName>
    <definedName name="S4R6" localSheetId="2">#REF!</definedName>
    <definedName name="S4R6" localSheetId="8">#REF!</definedName>
    <definedName name="S4R6" localSheetId="12">#REF!</definedName>
    <definedName name="S4R6" localSheetId="13">#REF!</definedName>
    <definedName name="S4R6">#REF!</definedName>
    <definedName name="S4R7" localSheetId="2">#REF!</definedName>
    <definedName name="S4R7" localSheetId="8">#REF!</definedName>
    <definedName name="S4R7" localSheetId="12">#REF!</definedName>
    <definedName name="S4R7" localSheetId="13">#REF!</definedName>
    <definedName name="S4R7">#REF!</definedName>
    <definedName name="S4R8" localSheetId="2">#REF!</definedName>
    <definedName name="S4R8" localSheetId="8">#REF!</definedName>
    <definedName name="S4R8" localSheetId="12">#REF!</definedName>
    <definedName name="S4R8" localSheetId="13">#REF!</definedName>
    <definedName name="S4R8">#REF!</definedName>
    <definedName name="S4R9" localSheetId="2">#REF!</definedName>
    <definedName name="S4R9" localSheetId="8">#REF!</definedName>
    <definedName name="S4R9" localSheetId="12">#REF!</definedName>
    <definedName name="S4R9" localSheetId="13">#REF!</definedName>
    <definedName name="S4R9">#REF!</definedName>
    <definedName name="S5P1" localSheetId="2">#REF!</definedName>
    <definedName name="S5P1" localSheetId="8">#REF!</definedName>
    <definedName name="S5P1" localSheetId="12">#REF!</definedName>
    <definedName name="S5P1" localSheetId="13">#REF!</definedName>
    <definedName name="S5P1">#REF!</definedName>
    <definedName name="S5P10" localSheetId="2">#REF!</definedName>
    <definedName name="S5P10" localSheetId="8">#REF!</definedName>
    <definedName name="S5P10" localSheetId="12">#REF!</definedName>
    <definedName name="S5P10" localSheetId="13">#REF!</definedName>
    <definedName name="S5P10">#REF!</definedName>
    <definedName name="S5P11" localSheetId="2">#REF!</definedName>
    <definedName name="S5P11" localSheetId="8">#REF!</definedName>
    <definedName name="S5P11" localSheetId="12">#REF!</definedName>
    <definedName name="S5P11" localSheetId="13">#REF!</definedName>
    <definedName name="S5P11">#REF!</definedName>
    <definedName name="S5P12" localSheetId="2">#REF!</definedName>
    <definedName name="S5P12" localSheetId="8">#REF!</definedName>
    <definedName name="S5P12" localSheetId="12">#REF!</definedName>
    <definedName name="S5P12" localSheetId="13">#REF!</definedName>
    <definedName name="S5P12">#REF!</definedName>
    <definedName name="S5P13" localSheetId="2">#REF!</definedName>
    <definedName name="S5P13" localSheetId="8">#REF!</definedName>
    <definedName name="S5P13" localSheetId="12">#REF!</definedName>
    <definedName name="S5P13" localSheetId="13">#REF!</definedName>
    <definedName name="S5P13">#REF!</definedName>
    <definedName name="S5P14" localSheetId="2">#REF!</definedName>
    <definedName name="S5P14" localSheetId="8">#REF!</definedName>
    <definedName name="S5P14" localSheetId="12">#REF!</definedName>
    <definedName name="S5P14" localSheetId="13">#REF!</definedName>
    <definedName name="S5P14">#REF!</definedName>
    <definedName name="S5P15" localSheetId="2">#REF!</definedName>
    <definedName name="S5P15" localSheetId="8">#REF!</definedName>
    <definedName name="S5P15" localSheetId="12">#REF!</definedName>
    <definedName name="S5P15" localSheetId="13">#REF!</definedName>
    <definedName name="S5P15">#REF!</definedName>
    <definedName name="S5P16" localSheetId="2">#REF!</definedName>
    <definedName name="S5P16" localSheetId="8">#REF!</definedName>
    <definedName name="S5P16" localSheetId="12">#REF!</definedName>
    <definedName name="S5P16" localSheetId="13">#REF!</definedName>
    <definedName name="S5P16">#REF!</definedName>
    <definedName name="S5P17" localSheetId="2">#REF!</definedName>
    <definedName name="S5P17" localSheetId="8">#REF!</definedName>
    <definedName name="S5P17" localSheetId="12">#REF!</definedName>
    <definedName name="S5P17" localSheetId="13">#REF!</definedName>
    <definedName name="S5P17">#REF!</definedName>
    <definedName name="S5P18" localSheetId="2">#REF!</definedName>
    <definedName name="S5P18" localSheetId="8">#REF!</definedName>
    <definedName name="S5P18" localSheetId="12">#REF!</definedName>
    <definedName name="S5P18" localSheetId="13">#REF!</definedName>
    <definedName name="S5P18">#REF!</definedName>
    <definedName name="S5P19" localSheetId="2">#REF!</definedName>
    <definedName name="S5P19" localSheetId="8">#REF!</definedName>
    <definedName name="S5P19" localSheetId="12">#REF!</definedName>
    <definedName name="S5P19" localSheetId="13">#REF!</definedName>
    <definedName name="S5P19">#REF!</definedName>
    <definedName name="S5P2" localSheetId="2">#REF!</definedName>
    <definedName name="S5P2" localSheetId="8">#REF!</definedName>
    <definedName name="S5P2" localSheetId="12">#REF!</definedName>
    <definedName name="S5P2" localSheetId="13">#REF!</definedName>
    <definedName name="S5P2">#REF!</definedName>
    <definedName name="S5P20" localSheetId="2">#REF!</definedName>
    <definedName name="S5P20" localSheetId="8">#REF!</definedName>
    <definedName name="S5P20" localSheetId="12">#REF!</definedName>
    <definedName name="S5P20" localSheetId="13">#REF!</definedName>
    <definedName name="S5P20">#REF!</definedName>
    <definedName name="S5P21" localSheetId="2">#REF!</definedName>
    <definedName name="S5P21" localSheetId="8">#REF!</definedName>
    <definedName name="S5P21" localSheetId="12">#REF!</definedName>
    <definedName name="S5P21" localSheetId="13">#REF!</definedName>
    <definedName name="S5P21">#REF!</definedName>
    <definedName name="S5P22" localSheetId="2">#REF!</definedName>
    <definedName name="S5P22" localSheetId="8">#REF!</definedName>
    <definedName name="S5P22" localSheetId="12">#REF!</definedName>
    <definedName name="S5P22" localSheetId="13">#REF!</definedName>
    <definedName name="S5P22">#REF!</definedName>
    <definedName name="S5P23" localSheetId="2">#REF!</definedName>
    <definedName name="S5P23" localSheetId="8">#REF!</definedName>
    <definedName name="S5P23" localSheetId="12">#REF!</definedName>
    <definedName name="S5P23" localSheetId="13">#REF!</definedName>
    <definedName name="S5P23">#REF!</definedName>
    <definedName name="S5P24" localSheetId="2">#REF!</definedName>
    <definedName name="S5P24" localSheetId="8">#REF!</definedName>
    <definedName name="S5P24" localSheetId="12">#REF!</definedName>
    <definedName name="S5P24" localSheetId="13">#REF!</definedName>
    <definedName name="S5P24">#REF!</definedName>
    <definedName name="S5P3" localSheetId="2">#REF!</definedName>
    <definedName name="S5P3" localSheetId="8">#REF!</definedName>
    <definedName name="S5P3" localSheetId="12">#REF!</definedName>
    <definedName name="S5P3" localSheetId="13">#REF!</definedName>
    <definedName name="S5P3">#REF!</definedName>
    <definedName name="S5P4" localSheetId="2">#REF!</definedName>
    <definedName name="S5P4" localSheetId="8">#REF!</definedName>
    <definedName name="S5P4" localSheetId="12">#REF!</definedName>
    <definedName name="S5P4" localSheetId="13">#REF!</definedName>
    <definedName name="S5P4">#REF!</definedName>
    <definedName name="S5P5" localSheetId="2">#REF!</definedName>
    <definedName name="S5P5" localSheetId="8">#REF!</definedName>
    <definedName name="S5P5" localSheetId="12">#REF!</definedName>
    <definedName name="S5P5" localSheetId="13">#REF!</definedName>
    <definedName name="S5P5">#REF!</definedName>
    <definedName name="S5P6" localSheetId="2">#REF!</definedName>
    <definedName name="S5P6" localSheetId="8">#REF!</definedName>
    <definedName name="S5P6" localSheetId="12">#REF!</definedName>
    <definedName name="S5P6" localSheetId="13">#REF!</definedName>
    <definedName name="S5P6">#REF!</definedName>
    <definedName name="S5P7" localSheetId="2">#REF!</definedName>
    <definedName name="S5P7" localSheetId="8">#REF!</definedName>
    <definedName name="S5P7" localSheetId="12">#REF!</definedName>
    <definedName name="S5P7" localSheetId="13">#REF!</definedName>
    <definedName name="S5P7">#REF!</definedName>
    <definedName name="S5P8" localSheetId="2">#REF!</definedName>
    <definedName name="S5P8" localSheetId="8">#REF!</definedName>
    <definedName name="S5P8" localSheetId="12">#REF!</definedName>
    <definedName name="S5P8" localSheetId="13">#REF!</definedName>
    <definedName name="S5P8">#REF!</definedName>
    <definedName name="S5P9" localSheetId="2">#REF!</definedName>
    <definedName name="S5P9" localSheetId="8">#REF!</definedName>
    <definedName name="S5P9" localSheetId="12">#REF!</definedName>
    <definedName name="S5P9" localSheetId="13">#REF!</definedName>
    <definedName name="S5P9">#REF!</definedName>
    <definedName name="S5R1" localSheetId="2">#REF!</definedName>
    <definedName name="S5R1" localSheetId="8">#REF!</definedName>
    <definedName name="S5R1" localSheetId="12">#REF!</definedName>
    <definedName name="S5R1" localSheetId="13">#REF!</definedName>
    <definedName name="S5R1">#REF!</definedName>
    <definedName name="S5R10" localSheetId="2">#REF!</definedName>
    <definedName name="S5R10" localSheetId="8">#REF!</definedName>
    <definedName name="S5R10" localSheetId="12">#REF!</definedName>
    <definedName name="S5R10" localSheetId="13">#REF!</definedName>
    <definedName name="S5R10">#REF!</definedName>
    <definedName name="S5R11" localSheetId="2">#REF!</definedName>
    <definedName name="S5R11" localSheetId="8">#REF!</definedName>
    <definedName name="S5R11" localSheetId="12">#REF!</definedName>
    <definedName name="S5R11" localSheetId="13">#REF!</definedName>
    <definedName name="S5R11">#REF!</definedName>
    <definedName name="S5R12" localSheetId="2">#REF!</definedName>
    <definedName name="S5R12" localSheetId="8">#REF!</definedName>
    <definedName name="S5R12" localSheetId="12">#REF!</definedName>
    <definedName name="S5R12" localSheetId="13">#REF!</definedName>
    <definedName name="S5R12">#REF!</definedName>
    <definedName name="S5R13" localSheetId="2">#REF!</definedName>
    <definedName name="S5R13" localSheetId="8">#REF!</definedName>
    <definedName name="S5R13" localSheetId="12">#REF!</definedName>
    <definedName name="S5R13" localSheetId="13">#REF!</definedName>
    <definedName name="S5R13">#REF!</definedName>
    <definedName name="S5R14" localSheetId="2">#REF!</definedName>
    <definedName name="S5R14" localSheetId="8">#REF!</definedName>
    <definedName name="S5R14" localSheetId="12">#REF!</definedName>
    <definedName name="S5R14" localSheetId="13">#REF!</definedName>
    <definedName name="S5R14">#REF!</definedName>
    <definedName name="S5R15" localSheetId="2">#REF!</definedName>
    <definedName name="S5R15" localSheetId="8">#REF!</definedName>
    <definedName name="S5R15" localSheetId="12">#REF!</definedName>
    <definedName name="S5R15" localSheetId="13">#REF!</definedName>
    <definedName name="S5R15">#REF!</definedName>
    <definedName name="S5R16" localSheetId="2">#REF!</definedName>
    <definedName name="S5R16" localSheetId="8">#REF!</definedName>
    <definedName name="S5R16" localSheetId="12">#REF!</definedName>
    <definedName name="S5R16" localSheetId="13">#REF!</definedName>
    <definedName name="S5R16">#REF!</definedName>
    <definedName name="S5R17" localSheetId="2">#REF!</definedName>
    <definedName name="S5R17" localSheetId="8">#REF!</definedName>
    <definedName name="S5R17" localSheetId="12">#REF!</definedName>
    <definedName name="S5R17" localSheetId="13">#REF!</definedName>
    <definedName name="S5R17">#REF!</definedName>
    <definedName name="S5R18" localSheetId="2">#REF!</definedName>
    <definedName name="S5R18" localSheetId="8">#REF!</definedName>
    <definedName name="S5R18" localSheetId="12">#REF!</definedName>
    <definedName name="S5R18" localSheetId="13">#REF!</definedName>
    <definedName name="S5R18">#REF!</definedName>
    <definedName name="S5R19" localSheetId="2">#REF!</definedName>
    <definedName name="S5R19" localSheetId="8">#REF!</definedName>
    <definedName name="S5R19" localSheetId="12">#REF!</definedName>
    <definedName name="S5R19" localSheetId="13">#REF!</definedName>
    <definedName name="S5R19">#REF!</definedName>
    <definedName name="S5R2" localSheetId="2">#REF!</definedName>
    <definedName name="S5R2" localSheetId="8">#REF!</definedName>
    <definedName name="S5R2" localSheetId="12">#REF!</definedName>
    <definedName name="S5R2" localSheetId="13">#REF!</definedName>
    <definedName name="S5R2">#REF!</definedName>
    <definedName name="S5R20" localSheetId="2">#REF!</definedName>
    <definedName name="S5R20" localSheetId="8">#REF!</definedName>
    <definedName name="S5R20" localSheetId="12">#REF!</definedName>
    <definedName name="S5R20" localSheetId="13">#REF!</definedName>
    <definedName name="S5R20">#REF!</definedName>
    <definedName name="S5R21" localSheetId="2">#REF!</definedName>
    <definedName name="S5R21" localSheetId="8">#REF!</definedName>
    <definedName name="S5R21" localSheetId="12">#REF!</definedName>
    <definedName name="S5R21" localSheetId="13">#REF!</definedName>
    <definedName name="S5R21">#REF!</definedName>
    <definedName name="S5R22" localSheetId="2">#REF!</definedName>
    <definedName name="S5R22" localSheetId="8">#REF!</definedName>
    <definedName name="S5R22" localSheetId="12">#REF!</definedName>
    <definedName name="S5R22" localSheetId="13">#REF!</definedName>
    <definedName name="S5R22">#REF!</definedName>
    <definedName name="S5R23" localSheetId="2">#REF!</definedName>
    <definedName name="S5R23" localSheetId="8">#REF!</definedName>
    <definedName name="S5R23" localSheetId="12">#REF!</definedName>
    <definedName name="S5R23" localSheetId="13">#REF!</definedName>
    <definedName name="S5R23">#REF!</definedName>
    <definedName name="S5R24" localSheetId="2">#REF!</definedName>
    <definedName name="S5R24" localSheetId="8">#REF!</definedName>
    <definedName name="S5R24" localSheetId="12">#REF!</definedName>
    <definedName name="S5R24" localSheetId="13">#REF!</definedName>
    <definedName name="S5R24">#REF!</definedName>
    <definedName name="S5R3" localSheetId="2">#REF!</definedName>
    <definedName name="S5R3" localSheetId="8">#REF!</definedName>
    <definedName name="S5R3" localSheetId="12">#REF!</definedName>
    <definedName name="S5R3" localSheetId="13">#REF!</definedName>
    <definedName name="S5R3">#REF!</definedName>
    <definedName name="S5R4" localSheetId="2">#REF!</definedName>
    <definedName name="S5R4" localSheetId="8">#REF!</definedName>
    <definedName name="S5R4" localSheetId="12">#REF!</definedName>
    <definedName name="S5R4" localSheetId="13">#REF!</definedName>
    <definedName name="S5R4">#REF!</definedName>
    <definedName name="S5R5" localSheetId="2">#REF!</definedName>
    <definedName name="S5R5" localSheetId="8">#REF!</definedName>
    <definedName name="S5R5" localSheetId="12">#REF!</definedName>
    <definedName name="S5R5" localSheetId="13">#REF!</definedName>
    <definedName name="S5R5">#REF!</definedName>
    <definedName name="S5R6" localSheetId="2">#REF!</definedName>
    <definedName name="S5R6" localSheetId="8">#REF!</definedName>
    <definedName name="S5R6" localSheetId="12">#REF!</definedName>
    <definedName name="S5R6" localSheetId="13">#REF!</definedName>
    <definedName name="S5R6">#REF!</definedName>
    <definedName name="S5R7" localSheetId="2">#REF!</definedName>
    <definedName name="S5R7" localSheetId="8">#REF!</definedName>
    <definedName name="S5R7" localSheetId="12">#REF!</definedName>
    <definedName name="S5R7" localSheetId="13">#REF!</definedName>
    <definedName name="S5R7">#REF!</definedName>
    <definedName name="S5R8" localSheetId="2">#REF!</definedName>
    <definedName name="S5R8" localSheetId="8">#REF!</definedName>
    <definedName name="S5R8" localSheetId="12">#REF!</definedName>
    <definedName name="S5R8" localSheetId="13">#REF!</definedName>
    <definedName name="S5R8">#REF!</definedName>
    <definedName name="S5R9" localSheetId="2">#REF!</definedName>
    <definedName name="S5R9" localSheetId="8">#REF!</definedName>
    <definedName name="S5R9" localSheetId="12">#REF!</definedName>
    <definedName name="S5R9" localSheetId="13">#REF!</definedName>
    <definedName name="S5R9">#REF!</definedName>
    <definedName name="S6P1" localSheetId="2">#REF!</definedName>
    <definedName name="S6P1" localSheetId="8">#REF!</definedName>
    <definedName name="S6P1" localSheetId="12">#REF!</definedName>
    <definedName name="S6P1" localSheetId="13">#REF!</definedName>
    <definedName name="S6P1">#REF!</definedName>
    <definedName name="S6P10" localSheetId="2">#REF!</definedName>
    <definedName name="S6P10" localSheetId="8">#REF!</definedName>
    <definedName name="S6P10" localSheetId="12">#REF!</definedName>
    <definedName name="S6P10" localSheetId="13">#REF!</definedName>
    <definedName name="S6P10">#REF!</definedName>
    <definedName name="S6P11" localSheetId="2">#REF!</definedName>
    <definedName name="S6P11" localSheetId="8">#REF!</definedName>
    <definedName name="S6P11" localSheetId="12">#REF!</definedName>
    <definedName name="S6P11" localSheetId="13">#REF!</definedName>
    <definedName name="S6P11">#REF!</definedName>
    <definedName name="S6P12" localSheetId="2">#REF!</definedName>
    <definedName name="S6P12" localSheetId="8">#REF!</definedName>
    <definedName name="S6P12" localSheetId="12">#REF!</definedName>
    <definedName name="S6P12" localSheetId="13">#REF!</definedName>
    <definedName name="S6P12">#REF!</definedName>
    <definedName name="S6P13" localSheetId="2">#REF!</definedName>
    <definedName name="S6P13" localSheetId="8">#REF!</definedName>
    <definedName name="S6P13" localSheetId="12">#REF!</definedName>
    <definedName name="S6P13" localSheetId="13">#REF!</definedName>
    <definedName name="S6P13">#REF!</definedName>
    <definedName name="S6P14" localSheetId="2">#REF!</definedName>
    <definedName name="S6P14" localSheetId="8">#REF!</definedName>
    <definedName name="S6P14" localSheetId="12">#REF!</definedName>
    <definedName name="S6P14" localSheetId="13">#REF!</definedName>
    <definedName name="S6P14">#REF!</definedName>
    <definedName name="S6P15" localSheetId="2">#REF!</definedName>
    <definedName name="S6P15" localSheetId="8">#REF!</definedName>
    <definedName name="S6P15" localSheetId="12">#REF!</definedName>
    <definedName name="S6P15" localSheetId="13">#REF!</definedName>
    <definedName name="S6P15">#REF!</definedName>
    <definedName name="S6P16" localSheetId="2">#REF!</definedName>
    <definedName name="S6P16" localSheetId="8">#REF!</definedName>
    <definedName name="S6P16" localSheetId="12">#REF!</definedName>
    <definedName name="S6P16" localSheetId="13">#REF!</definedName>
    <definedName name="S6P16">#REF!</definedName>
    <definedName name="S6P17" localSheetId="2">#REF!</definedName>
    <definedName name="S6P17" localSheetId="8">#REF!</definedName>
    <definedName name="S6P17" localSheetId="12">#REF!</definedName>
    <definedName name="S6P17" localSheetId="13">#REF!</definedName>
    <definedName name="S6P17">#REF!</definedName>
    <definedName name="S6P18" localSheetId="2">#REF!</definedName>
    <definedName name="S6P18" localSheetId="8">#REF!</definedName>
    <definedName name="S6P18" localSheetId="12">#REF!</definedName>
    <definedName name="S6P18" localSheetId="13">#REF!</definedName>
    <definedName name="S6P18">#REF!</definedName>
    <definedName name="S6P19" localSheetId="2">#REF!</definedName>
    <definedName name="S6P19" localSheetId="8">#REF!</definedName>
    <definedName name="S6P19" localSheetId="12">#REF!</definedName>
    <definedName name="S6P19" localSheetId="13">#REF!</definedName>
    <definedName name="S6P19">#REF!</definedName>
    <definedName name="S6P2" localSheetId="2">#REF!</definedName>
    <definedName name="S6P2" localSheetId="8">#REF!</definedName>
    <definedName name="S6P2" localSheetId="12">#REF!</definedName>
    <definedName name="S6P2" localSheetId="13">#REF!</definedName>
    <definedName name="S6P2">#REF!</definedName>
    <definedName name="S6P20" localSheetId="2">#REF!</definedName>
    <definedName name="S6P20" localSheetId="8">#REF!</definedName>
    <definedName name="S6P20" localSheetId="12">#REF!</definedName>
    <definedName name="S6P20" localSheetId="13">#REF!</definedName>
    <definedName name="S6P20">#REF!</definedName>
    <definedName name="S6P21" localSheetId="2">#REF!</definedName>
    <definedName name="S6P21" localSheetId="8">#REF!</definedName>
    <definedName name="S6P21" localSheetId="12">#REF!</definedName>
    <definedName name="S6P21" localSheetId="13">#REF!</definedName>
    <definedName name="S6P21">#REF!</definedName>
    <definedName name="S6P22" localSheetId="2">#REF!</definedName>
    <definedName name="S6P22" localSheetId="8">#REF!</definedName>
    <definedName name="S6P22" localSheetId="12">#REF!</definedName>
    <definedName name="S6P22" localSheetId="13">#REF!</definedName>
    <definedName name="S6P22">#REF!</definedName>
    <definedName name="S6P23" localSheetId="2">#REF!</definedName>
    <definedName name="S6P23" localSheetId="8">#REF!</definedName>
    <definedName name="S6P23" localSheetId="12">#REF!</definedName>
    <definedName name="S6P23" localSheetId="13">#REF!</definedName>
    <definedName name="S6P23">#REF!</definedName>
    <definedName name="S6P24" localSheetId="2">#REF!</definedName>
    <definedName name="S6P24" localSheetId="8">#REF!</definedName>
    <definedName name="S6P24" localSheetId="12">#REF!</definedName>
    <definedName name="S6P24" localSheetId="13">#REF!</definedName>
    <definedName name="S6P24">#REF!</definedName>
    <definedName name="S6P3" localSheetId="2">#REF!</definedName>
    <definedName name="S6P3" localSheetId="8">#REF!</definedName>
    <definedName name="S6P3" localSheetId="12">#REF!</definedName>
    <definedName name="S6P3" localSheetId="13">#REF!</definedName>
    <definedName name="S6P3">#REF!</definedName>
    <definedName name="S6P4" localSheetId="2">#REF!</definedName>
    <definedName name="S6P4" localSheetId="8">#REF!</definedName>
    <definedName name="S6P4" localSheetId="12">#REF!</definedName>
    <definedName name="S6P4" localSheetId="13">#REF!</definedName>
    <definedName name="S6P4">#REF!</definedName>
    <definedName name="S6P5" localSheetId="2">#REF!</definedName>
    <definedName name="S6P5" localSheetId="8">#REF!</definedName>
    <definedName name="S6P5" localSheetId="12">#REF!</definedName>
    <definedName name="S6P5" localSheetId="13">#REF!</definedName>
    <definedName name="S6P5">#REF!</definedName>
    <definedName name="S6P6" localSheetId="2">#REF!</definedName>
    <definedName name="S6P6" localSheetId="8">#REF!</definedName>
    <definedName name="S6P6" localSheetId="12">#REF!</definedName>
    <definedName name="S6P6" localSheetId="13">#REF!</definedName>
    <definedName name="S6P6">#REF!</definedName>
    <definedName name="S6P7" localSheetId="2">#REF!</definedName>
    <definedName name="S6P7" localSheetId="8">#REF!</definedName>
    <definedName name="S6P7" localSheetId="12">#REF!</definedName>
    <definedName name="S6P7" localSheetId="13">#REF!</definedName>
    <definedName name="S6P7">#REF!</definedName>
    <definedName name="S6P8" localSheetId="2">#REF!</definedName>
    <definedName name="S6P8" localSheetId="8">#REF!</definedName>
    <definedName name="S6P8" localSheetId="12">#REF!</definedName>
    <definedName name="S6P8" localSheetId="13">#REF!</definedName>
    <definedName name="S6P8">#REF!</definedName>
    <definedName name="S6P9" localSheetId="2">#REF!</definedName>
    <definedName name="S6P9" localSheetId="8">#REF!</definedName>
    <definedName name="S6P9" localSheetId="12">#REF!</definedName>
    <definedName name="S6P9" localSheetId="13">#REF!</definedName>
    <definedName name="S6P9">#REF!</definedName>
    <definedName name="S6R1" localSheetId="2">#REF!</definedName>
    <definedName name="S6R1" localSheetId="8">#REF!</definedName>
    <definedName name="S6R1" localSheetId="12">#REF!</definedName>
    <definedName name="S6R1" localSheetId="13">#REF!</definedName>
    <definedName name="S6R1">#REF!</definedName>
    <definedName name="S6R10" localSheetId="2">#REF!</definedName>
    <definedName name="S6R10" localSheetId="8">#REF!</definedName>
    <definedName name="S6R10" localSheetId="12">#REF!</definedName>
    <definedName name="S6R10" localSheetId="13">#REF!</definedName>
    <definedName name="S6R10">#REF!</definedName>
    <definedName name="S6R11" localSheetId="2">#REF!</definedName>
    <definedName name="S6R11" localSheetId="8">#REF!</definedName>
    <definedName name="S6R11" localSheetId="12">#REF!</definedName>
    <definedName name="S6R11" localSheetId="13">#REF!</definedName>
    <definedName name="S6R11">#REF!</definedName>
    <definedName name="S6R12" localSheetId="2">#REF!</definedName>
    <definedName name="S6R12" localSheetId="8">#REF!</definedName>
    <definedName name="S6R12" localSheetId="12">#REF!</definedName>
    <definedName name="S6R12" localSheetId="13">#REF!</definedName>
    <definedName name="S6R12">#REF!</definedName>
    <definedName name="S6R13" localSheetId="2">#REF!</definedName>
    <definedName name="S6R13" localSheetId="8">#REF!</definedName>
    <definedName name="S6R13" localSheetId="12">#REF!</definedName>
    <definedName name="S6R13" localSheetId="13">#REF!</definedName>
    <definedName name="S6R13">#REF!</definedName>
    <definedName name="S6R14" localSheetId="2">#REF!</definedName>
    <definedName name="S6R14" localSheetId="8">#REF!</definedName>
    <definedName name="S6R14" localSheetId="12">#REF!</definedName>
    <definedName name="S6R14" localSheetId="13">#REF!</definedName>
    <definedName name="S6R14">#REF!</definedName>
    <definedName name="S6R15" localSheetId="2">#REF!</definedName>
    <definedName name="S6R15" localSheetId="8">#REF!</definedName>
    <definedName name="S6R15" localSheetId="12">#REF!</definedName>
    <definedName name="S6R15" localSheetId="13">#REF!</definedName>
    <definedName name="S6R15">#REF!</definedName>
    <definedName name="S6R16" localSheetId="2">#REF!</definedName>
    <definedName name="S6R16" localSheetId="8">#REF!</definedName>
    <definedName name="S6R16" localSheetId="12">#REF!</definedName>
    <definedName name="S6R16" localSheetId="13">#REF!</definedName>
    <definedName name="S6R16">#REF!</definedName>
    <definedName name="S6R17" localSheetId="2">#REF!</definedName>
    <definedName name="S6R17" localSheetId="8">#REF!</definedName>
    <definedName name="S6R17" localSheetId="12">#REF!</definedName>
    <definedName name="S6R17" localSheetId="13">#REF!</definedName>
    <definedName name="S6R17">#REF!</definedName>
    <definedName name="S6R18" localSheetId="2">#REF!</definedName>
    <definedName name="S6R18" localSheetId="8">#REF!</definedName>
    <definedName name="S6R18" localSheetId="12">#REF!</definedName>
    <definedName name="S6R18" localSheetId="13">#REF!</definedName>
    <definedName name="S6R18">#REF!</definedName>
    <definedName name="S6R19" localSheetId="2">#REF!</definedName>
    <definedName name="S6R19" localSheetId="8">#REF!</definedName>
    <definedName name="S6R19" localSheetId="12">#REF!</definedName>
    <definedName name="S6R19" localSheetId="13">#REF!</definedName>
    <definedName name="S6R19">#REF!</definedName>
    <definedName name="S6R2" localSheetId="2">#REF!</definedName>
    <definedName name="S6R2" localSheetId="8">#REF!</definedName>
    <definedName name="S6R2" localSheetId="12">#REF!</definedName>
    <definedName name="S6R2" localSheetId="13">#REF!</definedName>
    <definedName name="S6R2">#REF!</definedName>
    <definedName name="S6R20" localSheetId="2">#REF!</definedName>
    <definedName name="S6R20" localSheetId="8">#REF!</definedName>
    <definedName name="S6R20" localSheetId="12">#REF!</definedName>
    <definedName name="S6R20" localSheetId="13">#REF!</definedName>
    <definedName name="S6R20">#REF!</definedName>
    <definedName name="S6R21" localSheetId="2">#REF!</definedName>
    <definedName name="S6R21" localSheetId="8">#REF!</definedName>
    <definedName name="S6R21" localSheetId="12">#REF!</definedName>
    <definedName name="S6R21" localSheetId="13">#REF!</definedName>
    <definedName name="S6R21">#REF!</definedName>
    <definedName name="S6R22" localSheetId="2">#REF!</definedName>
    <definedName name="S6R22" localSheetId="8">#REF!</definedName>
    <definedName name="S6R22" localSheetId="12">#REF!</definedName>
    <definedName name="S6R22" localSheetId="13">#REF!</definedName>
    <definedName name="S6R22">#REF!</definedName>
    <definedName name="S6R23" localSheetId="2">#REF!</definedName>
    <definedName name="S6R23" localSheetId="8">#REF!</definedName>
    <definedName name="S6R23" localSheetId="12">#REF!</definedName>
    <definedName name="S6R23" localSheetId="13">#REF!</definedName>
    <definedName name="S6R23">#REF!</definedName>
    <definedName name="S6R24" localSheetId="2">#REF!</definedName>
    <definedName name="S6R24" localSheetId="8">#REF!</definedName>
    <definedName name="S6R24" localSheetId="12">#REF!</definedName>
    <definedName name="S6R24" localSheetId="13">#REF!</definedName>
    <definedName name="S6R24">#REF!</definedName>
    <definedName name="S6R3" localSheetId="2">#REF!</definedName>
    <definedName name="S6R3" localSheetId="8">#REF!</definedName>
    <definedName name="S6R3" localSheetId="12">#REF!</definedName>
    <definedName name="S6R3" localSheetId="13">#REF!</definedName>
    <definedName name="S6R3">#REF!</definedName>
    <definedName name="S6R4" localSheetId="2">#REF!</definedName>
    <definedName name="S6R4" localSheetId="8">#REF!</definedName>
    <definedName name="S6R4" localSheetId="12">#REF!</definedName>
    <definedName name="S6R4" localSheetId="13">#REF!</definedName>
    <definedName name="S6R4">#REF!</definedName>
    <definedName name="S6R5" localSheetId="2">#REF!</definedName>
    <definedName name="S6R5" localSheetId="8">#REF!</definedName>
    <definedName name="S6R5" localSheetId="12">#REF!</definedName>
    <definedName name="S6R5" localSheetId="13">#REF!</definedName>
    <definedName name="S6R5">#REF!</definedName>
    <definedName name="S6R6" localSheetId="2">#REF!</definedName>
    <definedName name="S6R6" localSheetId="8">#REF!</definedName>
    <definedName name="S6R6" localSheetId="12">#REF!</definedName>
    <definedName name="S6R6" localSheetId="13">#REF!</definedName>
    <definedName name="S6R6">#REF!</definedName>
    <definedName name="S6R7" localSheetId="2">#REF!</definedName>
    <definedName name="S6R7" localSheetId="8">#REF!</definedName>
    <definedName name="S6R7" localSheetId="12">#REF!</definedName>
    <definedName name="S6R7" localSheetId="13">#REF!</definedName>
    <definedName name="S6R7">#REF!</definedName>
    <definedName name="S6R8" localSheetId="2">#REF!</definedName>
    <definedName name="S6R8" localSheetId="8">#REF!</definedName>
    <definedName name="S6R8" localSheetId="12">#REF!</definedName>
    <definedName name="S6R8" localSheetId="13">#REF!</definedName>
    <definedName name="S6R8">#REF!</definedName>
    <definedName name="S6R9" localSheetId="2">#REF!</definedName>
    <definedName name="S6R9" localSheetId="8">#REF!</definedName>
    <definedName name="S6R9" localSheetId="12">#REF!</definedName>
    <definedName name="S6R9" localSheetId="13">#REF!</definedName>
    <definedName name="S6R9">#REF!</definedName>
    <definedName name="S7P1" localSheetId="2">#REF!</definedName>
    <definedName name="S7P1" localSheetId="8">#REF!</definedName>
    <definedName name="S7P1" localSheetId="12">#REF!</definedName>
    <definedName name="S7P1" localSheetId="13">#REF!</definedName>
    <definedName name="S7P1">#REF!</definedName>
    <definedName name="S7P10" localSheetId="2">#REF!</definedName>
    <definedName name="S7P10" localSheetId="8">#REF!</definedName>
    <definedName name="S7P10" localSheetId="12">#REF!</definedName>
    <definedName name="S7P10" localSheetId="13">#REF!</definedName>
    <definedName name="S7P10">#REF!</definedName>
    <definedName name="S7P11" localSheetId="2">#REF!</definedName>
    <definedName name="S7P11" localSheetId="8">#REF!</definedName>
    <definedName name="S7P11" localSheetId="12">#REF!</definedName>
    <definedName name="S7P11" localSheetId="13">#REF!</definedName>
    <definedName name="S7P11">#REF!</definedName>
    <definedName name="S7P12" localSheetId="2">#REF!</definedName>
    <definedName name="S7P12" localSheetId="8">#REF!</definedName>
    <definedName name="S7P12" localSheetId="12">#REF!</definedName>
    <definedName name="S7P12" localSheetId="13">#REF!</definedName>
    <definedName name="S7P12">#REF!</definedName>
    <definedName name="S7P13" localSheetId="2">#REF!</definedName>
    <definedName name="S7P13" localSheetId="8">#REF!</definedName>
    <definedName name="S7P13" localSheetId="12">#REF!</definedName>
    <definedName name="S7P13" localSheetId="13">#REF!</definedName>
    <definedName name="S7P13">#REF!</definedName>
    <definedName name="S7P14" localSheetId="2">#REF!</definedName>
    <definedName name="S7P14" localSheetId="8">#REF!</definedName>
    <definedName name="S7P14" localSheetId="12">#REF!</definedName>
    <definedName name="S7P14" localSheetId="13">#REF!</definedName>
    <definedName name="S7P14">#REF!</definedName>
    <definedName name="S7P15" localSheetId="2">#REF!</definedName>
    <definedName name="S7P15" localSheetId="8">#REF!</definedName>
    <definedName name="S7P15" localSheetId="12">#REF!</definedName>
    <definedName name="S7P15" localSheetId="13">#REF!</definedName>
    <definedName name="S7P15">#REF!</definedName>
    <definedName name="S7P16" localSheetId="2">#REF!</definedName>
    <definedName name="S7P16" localSheetId="8">#REF!</definedName>
    <definedName name="S7P16" localSheetId="12">#REF!</definedName>
    <definedName name="S7P16" localSheetId="13">#REF!</definedName>
    <definedName name="S7P16">#REF!</definedName>
    <definedName name="S7P17" localSheetId="2">#REF!</definedName>
    <definedName name="S7P17" localSheetId="8">#REF!</definedName>
    <definedName name="S7P17" localSheetId="12">#REF!</definedName>
    <definedName name="S7P17" localSheetId="13">#REF!</definedName>
    <definedName name="S7P17">#REF!</definedName>
    <definedName name="S7P18" localSheetId="2">#REF!</definedName>
    <definedName name="S7P18" localSheetId="8">#REF!</definedName>
    <definedName name="S7P18" localSheetId="12">#REF!</definedName>
    <definedName name="S7P18" localSheetId="13">#REF!</definedName>
    <definedName name="S7P18">#REF!</definedName>
    <definedName name="S7P19" localSheetId="2">#REF!</definedName>
    <definedName name="S7P19" localSheetId="8">#REF!</definedName>
    <definedName name="S7P19" localSheetId="12">#REF!</definedName>
    <definedName name="S7P19" localSheetId="13">#REF!</definedName>
    <definedName name="S7P19">#REF!</definedName>
    <definedName name="S7P2" localSheetId="2">#REF!</definedName>
    <definedName name="S7P2" localSheetId="8">#REF!</definedName>
    <definedName name="S7P2" localSheetId="12">#REF!</definedName>
    <definedName name="S7P2" localSheetId="13">#REF!</definedName>
    <definedName name="S7P2">#REF!</definedName>
    <definedName name="S7P20" localSheetId="2">#REF!</definedName>
    <definedName name="S7P20" localSheetId="8">#REF!</definedName>
    <definedName name="S7P20" localSheetId="12">#REF!</definedName>
    <definedName name="S7P20" localSheetId="13">#REF!</definedName>
    <definedName name="S7P20">#REF!</definedName>
    <definedName name="S7P21" localSheetId="2">#REF!</definedName>
    <definedName name="S7P21" localSheetId="8">#REF!</definedName>
    <definedName name="S7P21" localSheetId="12">#REF!</definedName>
    <definedName name="S7P21" localSheetId="13">#REF!</definedName>
    <definedName name="S7P21">#REF!</definedName>
    <definedName name="S7P22" localSheetId="2">#REF!</definedName>
    <definedName name="S7P22" localSheetId="8">#REF!</definedName>
    <definedName name="S7P22" localSheetId="12">#REF!</definedName>
    <definedName name="S7P22" localSheetId="13">#REF!</definedName>
    <definedName name="S7P22">#REF!</definedName>
    <definedName name="S7P23" localSheetId="2">#REF!</definedName>
    <definedName name="S7P23" localSheetId="8">#REF!</definedName>
    <definedName name="S7P23" localSheetId="12">#REF!</definedName>
    <definedName name="S7P23" localSheetId="13">#REF!</definedName>
    <definedName name="S7P23">#REF!</definedName>
    <definedName name="S7P24" localSheetId="2">#REF!</definedName>
    <definedName name="S7P24" localSheetId="8">#REF!</definedName>
    <definedName name="S7P24" localSheetId="12">#REF!</definedName>
    <definedName name="S7P24" localSheetId="13">#REF!</definedName>
    <definedName name="S7P24">#REF!</definedName>
    <definedName name="S7P3" localSheetId="2">#REF!</definedName>
    <definedName name="S7P3" localSheetId="8">#REF!</definedName>
    <definedName name="S7P3" localSheetId="12">#REF!</definedName>
    <definedName name="S7P3" localSheetId="13">#REF!</definedName>
    <definedName name="S7P3">#REF!</definedName>
    <definedName name="S7P4" localSheetId="2">#REF!</definedName>
    <definedName name="S7P4" localSheetId="8">#REF!</definedName>
    <definedName name="S7P4" localSheetId="12">#REF!</definedName>
    <definedName name="S7P4" localSheetId="13">#REF!</definedName>
    <definedName name="S7P4">#REF!</definedName>
    <definedName name="S7P5" localSheetId="2">#REF!</definedName>
    <definedName name="S7P5" localSheetId="8">#REF!</definedName>
    <definedName name="S7P5" localSheetId="12">#REF!</definedName>
    <definedName name="S7P5" localSheetId="13">#REF!</definedName>
    <definedName name="S7P5">#REF!</definedName>
    <definedName name="S7P6" localSheetId="2">#REF!</definedName>
    <definedName name="S7P6" localSheetId="8">#REF!</definedName>
    <definedName name="S7P6" localSheetId="12">#REF!</definedName>
    <definedName name="S7P6" localSheetId="13">#REF!</definedName>
    <definedName name="S7P6">#REF!</definedName>
    <definedName name="S7P7" localSheetId="2">#REF!</definedName>
    <definedName name="S7P7" localSheetId="8">#REF!</definedName>
    <definedName name="S7P7" localSheetId="12">#REF!</definedName>
    <definedName name="S7P7" localSheetId="13">#REF!</definedName>
    <definedName name="S7P7">#REF!</definedName>
    <definedName name="S7P8" localSheetId="2">#REF!</definedName>
    <definedName name="S7P8" localSheetId="8">#REF!</definedName>
    <definedName name="S7P8" localSheetId="12">#REF!</definedName>
    <definedName name="S7P8" localSheetId="13">#REF!</definedName>
    <definedName name="S7P8">#REF!</definedName>
    <definedName name="S7P9" localSheetId="2">#REF!</definedName>
    <definedName name="S7P9" localSheetId="8">#REF!</definedName>
    <definedName name="S7P9" localSheetId="12">#REF!</definedName>
    <definedName name="S7P9" localSheetId="13">#REF!</definedName>
    <definedName name="S7P9">#REF!</definedName>
    <definedName name="S7R1" localSheetId="2">#REF!</definedName>
    <definedName name="S7R1" localSheetId="8">#REF!</definedName>
    <definedName name="S7R1" localSheetId="12">#REF!</definedName>
    <definedName name="S7R1" localSheetId="13">#REF!</definedName>
    <definedName name="S7R1">#REF!</definedName>
    <definedName name="S7R10" localSheetId="2">#REF!</definedName>
    <definedName name="S7R10" localSheetId="8">#REF!</definedName>
    <definedName name="S7R10" localSheetId="12">#REF!</definedName>
    <definedName name="S7R10" localSheetId="13">#REF!</definedName>
    <definedName name="S7R10">#REF!</definedName>
    <definedName name="S7R11" localSheetId="2">#REF!</definedName>
    <definedName name="S7R11" localSheetId="8">#REF!</definedName>
    <definedName name="S7R11" localSheetId="12">#REF!</definedName>
    <definedName name="S7R11" localSheetId="13">#REF!</definedName>
    <definedName name="S7R11">#REF!</definedName>
    <definedName name="S7R12" localSheetId="2">#REF!</definedName>
    <definedName name="S7R12" localSheetId="8">#REF!</definedName>
    <definedName name="S7R12" localSheetId="12">#REF!</definedName>
    <definedName name="S7R12" localSheetId="13">#REF!</definedName>
    <definedName name="S7R12">#REF!</definedName>
    <definedName name="S7R13" localSheetId="2">#REF!</definedName>
    <definedName name="S7R13" localSheetId="8">#REF!</definedName>
    <definedName name="S7R13" localSheetId="12">#REF!</definedName>
    <definedName name="S7R13" localSheetId="13">#REF!</definedName>
    <definedName name="S7R13">#REF!</definedName>
    <definedName name="S7R14" localSheetId="2">#REF!</definedName>
    <definedName name="S7R14" localSheetId="8">#REF!</definedName>
    <definedName name="S7R14" localSheetId="12">#REF!</definedName>
    <definedName name="S7R14" localSheetId="13">#REF!</definedName>
    <definedName name="S7R14">#REF!</definedName>
    <definedName name="S7R15" localSheetId="2">#REF!</definedName>
    <definedName name="S7R15" localSheetId="8">#REF!</definedName>
    <definedName name="S7R15" localSheetId="12">#REF!</definedName>
    <definedName name="S7R15" localSheetId="13">#REF!</definedName>
    <definedName name="S7R15">#REF!</definedName>
    <definedName name="S7R16" localSheetId="2">#REF!</definedName>
    <definedName name="S7R16" localSheetId="8">#REF!</definedName>
    <definedName name="S7R16" localSheetId="12">#REF!</definedName>
    <definedName name="S7R16" localSheetId="13">#REF!</definedName>
    <definedName name="S7R16">#REF!</definedName>
    <definedName name="S7R17" localSheetId="2">#REF!</definedName>
    <definedName name="S7R17" localSheetId="8">#REF!</definedName>
    <definedName name="S7R17" localSheetId="12">#REF!</definedName>
    <definedName name="S7R17" localSheetId="13">#REF!</definedName>
    <definedName name="S7R17">#REF!</definedName>
    <definedName name="S7R18" localSheetId="2">#REF!</definedName>
    <definedName name="S7R18" localSheetId="8">#REF!</definedName>
    <definedName name="S7R18" localSheetId="12">#REF!</definedName>
    <definedName name="S7R18" localSheetId="13">#REF!</definedName>
    <definedName name="S7R18">#REF!</definedName>
    <definedName name="S7R19" localSheetId="2">#REF!</definedName>
    <definedName name="S7R19" localSheetId="8">#REF!</definedName>
    <definedName name="S7R19" localSheetId="12">#REF!</definedName>
    <definedName name="S7R19" localSheetId="13">#REF!</definedName>
    <definedName name="S7R19">#REF!</definedName>
    <definedName name="S7R2" localSheetId="2">#REF!</definedName>
    <definedName name="S7R2" localSheetId="8">#REF!</definedName>
    <definedName name="S7R2" localSheetId="12">#REF!</definedName>
    <definedName name="S7R2" localSheetId="13">#REF!</definedName>
    <definedName name="S7R2">#REF!</definedName>
    <definedName name="S7R20" localSheetId="2">#REF!</definedName>
    <definedName name="S7R20" localSheetId="8">#REF!</definedName>
    <definedName name="S7R20" localSheetId="12">#REF!</definedName>
    <definedName name="S7R20" localSheetId="13">#REF!</definedName>
    <definedName name="S7R20">#REF!</definedName>
    <definedName name="S7R21" localSheetId="2">#REF!</definedName>
    <definedName name="S7R21" localSheetId="8">#REF!</definedName>
    <definedName name="S7R21" localSheetId="12">#REF!</definedName>
    <definedName name="S7R21" localSheetId="13">#REF!</definedName>
    <definedName name="S7R21">#REF!</definedName>
    <definedName name="S7R22" localSheetId="2">#REF!</definedName>
    <definedName name="S7R22" localSheetId="8">#REF!</definedName>
    <definedName name="S7R22" localSheetId="12">#REF!</definedName>
    <definedName name="S7R22" localSheetId="13">#REF!</definedName>
    <definedName name="S7R22">#REF!</definedName>
    <definedName name="S7R23" localSheetId="2">#REF!</definedName>
    <definedName name="S7R23" localSheetId="8">#REF!</definedName>
    <definedName name="S7R23" localSheetId="12">#REF!</definedName>
    <definedName name="S7R23" localSheetId="13">#REF!</definedName>
    <definedName name="S7R23">#REF!</definedName>
    <definedName name="S7R24" localSheetId="2">#REF!</definedName>
    <definedName name="S7R24" localSheetId="8">#REF!</definedName>
    <definedName name="S7R24" localSheetId="12">#REF!</definedName>
    <definedName name="S7R24" localSheetId="13">#REF!</definedName>
    <definedName name="S7R24">#REF!</definedName>
    <definedName name="S7R3" localSheetId="2">#REF!</definedName>
    <definedName name="S7R3" localSheetId="8">#REF!</definedName>
    <definedName name="S7R3" localSheetId="12">#REF!</definedName>
    <definedName name="S7R3" localSheetId="13">#REF!</definedName>
    <definedName name="S7R3">#REF!</definedName>
    <definedName name="S7R4" localSheetId="2">#REF!</definedName>
    <definedName name="S7R4" localSheetId="8">#REF!</definedName>
    <definedName name="S7R4" localSheetId="12">#REF!</definedName>
    <definedName name="S7R4" localSheetId="13">#REF!</definedName>
    <definedName name="S7R4">#REF!</definedName>
    <definedName name="S7R5" localSheetId="2">#REF!</definedName>
    <definedName name="S7R5" localSheetId="8">#REF!</definedName>
    <definedName name="S7R5" localSheetId="12">#REF!</definedName>
    <definedName name="S7R5" localSheetId="13">#REF!</definedName>
    <definedName name="S7R5">#REF!</definedName>
    <definedName name="S7R6" localSheetId="2">#REF!</definedName>
    <definedName name="S7R6" localSheetId="8">#REF!</definedName>
    <definedName name="S7R6" localSheetId="12">#REF!</definedName>
    <definedName name="S7R6" localSheetId="13">#REF!</definedName>
    <definedName name="S7R6">#REF!</definedName>
    <definedName name="S7R7" localSheetId="2">#REF!</definedName>
    <definedName name="S7R7" localSheetId="8">#REF!</definedName>
    <definedName name="S7R7" localSheetId="12">#REF!</definedName>
    <definedName name="S7R7" localSheetId="13">#REF!</definedName>
    <definedName name="S7R7">#REF!</definedName>
    <definedName name="S7R8" localSheetId="2">#REF!</definedName>
    <definedName name="S7R8" localSheetId="8">#REF!</definedName>
    <definedName name="S7R8" localSheetId="12">#REF!</definedName>
    <definedName name="S7R8" localSheetId="13">#REF!</definedName>
    <definedName name="S7R8">#REF!</definedName>
    <definedName name="S7R9" localSheetId="2">#REF!</definedName>
    <definedName name="S7R9" localSheetId="8">#REF!</definedName>
    <definedName name="S7R9" localSheetId="12">#REF!</definedName>
    <definedName name="S7R9" localSheetId="13">#REF!</definedName>
    <definedName name="S7R9">#REF!</definedName>
    <definedName name="S8P1" localSheetId="2">#REF!</definedName>
    <definedName name="S8P1" localSheetId="8">#REF!</definedName>
    <definedName name="S8P1" localSheetId="12">#REF!</definedName>
    <definedName name="S8P1" localSheetId="13">#REF!</definedName>
    <definedName name="S8P1">#REF!</definedName>
    <definedName name="S8P10" localSheetId="2">#REF!</definedName>
    <definedName name="S8P10" localSheetId="8">#REF!</definedName>
    <definedName name="S8P10" localSheetId="12">#REF!</definedName>
    <definedName name="S8P10" localSheetId="13">#REF!</definedName>
    <definedName name="S8P10">#REF!</definedName>
    <definedName name="S8P11" localSheetId="2">#REF!</definedName>
    <definedName name="S8P11" localSheetId="8">#REF!</definedName>
    <definedName name="S8P11" localSheetId="12">#REF!</definedName>
    <definedName name="S8P11" localSheetId="13">#REF!</definedName>
    <definedName name="S8P11">#REF!</definedName>
    <definedName name="S8P12" localSheetId="2">#REF!</definedName>
    <definedName name="S8P12" localSheetId="8">#REF!</definedName>
    <definedName name="S8P12" localSheetId="12">#REF!</definedName>
    <definedName name="S8P12" localSheetId="13">#REF!</definedName>
    <definedName name="S8P12">#REF!</definedName>
    <definedName name="S8P13" localSheetId="2">#REF!</definedName>
    <definedName name="S8P13" localSheetId="8">#REF!</definedName>
    <definedName name="S8P13" localSheetId="12">#REF!</definedName>
    <definedName name="S8P13" localSheetId="13">#REF!</definedName>
    <definedName name="S8P13">#REF!</definedName>
    <definedName name="S8P14" localSheetId="2">#REF!</definedName>
    <definedName name="S8P14" localSheetId="8">#REF!</definedName>
    <definedName name="S8P14" localSheetId="12">#REF!</definedName>
    <definedName name="S8P14" localSheetId="13">#REF!</definedName>
    <definedName name="S8P14">#REF!</definedName>
    <definedName name="S8P15" localSheetId="2">#REF!</definedName>
    <definedName name="S8P15" localSheetId="8">#REF!</definedName>
    <definedName name="S8P15" localSheetId="12">#REF!</definedName>
    <definedName name="S8P15" localSheetId="13">#REF!</definedName>
    <definedName name="S8P15">#REF!</definedName>
    <definedName name="S8P16" localSheetId="2">#REF!</definedName>
    <definedName name="S8P16" localSheetId="8">#REF!</definedName>
    <definedName name="S8P16" localSheetId="12">#REF!</definedName>
    <definedName name="S8P16" localSheetId="13">#REF!</definedName>
    <definedName name="S8P16">#REF!</definedName>
    <definedName name="S8P17" localSheetId="2">#REF!</definedName>
    <definedName name="S8P17" localSheetId="8">#REF!</definedName>
    <definedName name="S8P17" localSheetId="12">#REF!</definedName>
    <definedName name="S8P17" localSheetId="13">#REF!</definedName>
    <definedName name="S8P17">#REF!</definedName>
    <definedName name="S8P18" localSheetId="2">#REF!</definedName>
    <definedName name="S8P18" localSheetId="8">#REF!</definedName>
    <definedName name="S8P18" localSheetId="12">#REF!</definedName>
    <definedName name="S8P18" localSheetId="13">#REF!</definedName>
    <definedName name="S8P18">#REF!</definedName>
    <definedName name="S8P19" localSheetId="2">#REF!</definedName>
    <definedName name="S8P19" localSheetId="8">#REF!</definedName>
    <definedName name="S8P19" localSheetId="12">#REF!</definedName>
    <definedName name="S8P19" localSheetId="13">#REF!</definedName>
    <definedName name="S8P19">#REF!</definedName>
    <definedName name="S8P2" localSheetId="2">#REF!</definedName>
    <definedName name="S8P2" localSheetId="8">#REF!</definedName>
    <definedName name="S8P2" localSheetId="12">#REF!</definedName>
    <definedName name="S8P2" localSheetId="13">#REF!</definedName>
    <definedName name="S8P2">#REF!</definedName>
    <definedName name="S8P20" localSheetId="2">#REF!</definedName>
    <definedName name="S8P20" localSheetId="8">#REF!</definedName>
    <definedName name="S8P20" localSheetId="12">#REF!</definedName>
    <definedName name="S8P20" localSheetId="13">#REF!</definedName>
    <definedName name="S8P20">#REF!</definedName>
    <definedName name="S8P21" localSheetId="2">#REF!</definedName>
    <definedName name="S8P21" localSheetId="8">#REF!</definedName>
    <definedName name="S8P21" localSheetId="12">#REF!</definedName>
    <definedName name="S8P21" localSheetId="13">#REF!</definedName>
    <definedName name="S8P21">#REF!</definedName>
    <definedName name="S8P22" localSheetId="2">#REF!</definedName>
    <definedName name="S8P22" localSheetId="8">#REF!</definedName>
    <definedName name="S8P22" localSheetId="12">#REF!</definedName>
    <definedName name="S8P22" localSheetId="13">#REF!</definedName>
    <definedName name="S8P22">#REF!</definedName>
    <definedName name="S8P23" localSheetId="2">#REF!</definedName>
    <definedName name="S8P23" localSheetId="8">#REF!</definedName>
    <definedName name="S8P23" localSheetId="12">#REF!</definedName>
    <definedName name="S8P23" localSheetId="13">#REF!</definedName>
    <definedName name="S8P23">#REF!</definedName>
    <definedName name="S8P24" localSheetId="2">#REF!</definedName>
    <definedName name="S8P24" localSheetId="8">#REF!</definedName>
    <definedName name="S8P24" localSheetId="12">#REF!</definedName>
    <definedName name="S8P24" localSheetId="13">#REF!</definedName>
    <definedName name="S8P24">#REF!</definedName>
    <definedName name="S8P3" localSheetId="2">#REF!</definedName>
    <definedName name="S8P3" localSheetId="8">#REF!</definedName>
    <definedName name="S8P3" localSheetId="12">#REF!</definedName>
    <definedName name="S8P3" localSheetId="13">#REF!</definedName>
    <definedName name="S8P3">#REF!</definedName>
    <definedName name="S8P4" localSheetId="2">#REF!</definedName>
    <definedName name="S8P4" localSheetId="8">#REF!</definedName>
    <definedName name="S8P4" localSheetId="12">#REF!</definedName>
    <definedName name="S8P4" localSheetId="13">#REF!</definedName>
    <definedName name="S8P4">#REF!</definedName>
    <definedName name="S8P5" localSheetId="2">#REF!</definedName>
    <definedName name="S8P5" localSheetId="8">#REF!</definedName>
    <definedName name="S8P5" localSheetId="12">#REF!</definedName>
    <definedName name="S8P5" localSheetId="13">#REF!</definedName>
    <definedName name="S8P5">#REF!</definedName>
    <definedName name="S8P6" localSheetId="2">#REF!</definedName>
    <definedName name="S8P6" localSheetId="8">#REF!</definedName>
    <definedName name="S8P6" localSheetId="12">#REF!</definedName>
    <definedName name="S8P6" localSheetId="13">#REF!</definedName>
    <definedName name="S8P6">#REF!</definedName>
    <definedName name="S8P7" localSheetId="2">#REF!</definedName>
    <definedName name="S8P7" localSheetId="8">#REF!</definedName>
    <definedName name="S8P7" localSheetId="12">#REF!</definedName>
    <definedName name="S8P7" localSheetId="13">#REF!</definedName>
    <definedName name="S8P7">#REF!</definedName>
    <definedName name="S8P8" localSheetId="2">#REF!</definedName>
    <definedName name="S8P8" localSheetId="8">#REF!</definedName>
    <definedName name="S8P8" localSheetId="12">#REF!</definedName>
    <definedName name="S8P8" localSheetId="13">#REF!</definedName>
    <definedName name="S8P8">#REF!</definedName>
    <definedName name="S8P9" localSheetId="2">#REF!</definedName>
    <definedName name="S8P9" localSheetId="8">#REF!</definedName>
    <definedName name="S8P9" localSheetId="12">#REF!</definedName>
    <definedName name="S8P9" localSheetId="13">#REF!</definedName>
    <definedName name="S8P9">#REF!</definedName>
    <definedName name="S8R1" localSheetId="2">#REF!</definedName>
    <definedName name="S8R1" localSheetId="8">#REF!</definedName>
    <definedName name="S8R1" localSheetId="12">#REF!</definedName>
    <definedName name="S8R1" localSheetId="13">#REF!</definedName>
    <definedName name="S8R1">#REF!</definedName>
    <definedName name="S8R10" localSheetId="2">#REF!</definedName>
    <definedName name="S8R10" localSheetId="8">#REF!</definedName>
    <definedName name="S8R10" localSheetId="12">#REF!</definedName>
    <definedName name="S8R10" localSheetId="13">#REF!</definedName>
    <definedName name="S8R10">#REF!</definedName>
    <definedName name="S8R11" localSheetId="2">#REF!</definedName>
    <definedName name="S8R11" localSheetId="8">#REF!</definedName>
    <definedName name="S8R11" localSheetId="12">#REF!</definedName>
    <definedName name="S8R11" localSheetId="13">#REF!</definedName>
    <definedName name="S8R11">#REF!</definedName>
    <definedName name="S8R12" localSheetId="2">#REF!</definedName>
    <definedName name="S8R12" localSheetId="8">#REF!</definedName>
    <definedName name="S8R12" localSheetId="12">#REF!</definedName>
    <definedName name="S8R12" localSheetId="13">#REF!</definedName>
    <definedName name="S8R12">#REF!</definedName>
    <definedName name="S8R13" localSheetId="2">#REF!</definedName>
    <definedName name="S8R13" localSheetId="8">#REF!</definedName>
    <definedName name="S8R13" localSheetId="12">#REF!</definedName>
    <definedName name="S8R13" localSheetId="13">#REF!</definedName>
    <definedName name="S8R13">#REF!</definedName>
    <definedName name="S8R14" localSheetId="2">#REF!</definedName>
    <definedName name="S8R14" localSheetId="8">#REF!</definedName>
    <definedName name="S8R14" localSheetId="12">#REF!</definedName>
    <definedName name="S8R14" localSheetId="13">#REF!</definedName>
    <definedName name="S8R14">#REF!</definedName>
    <definedName name="S8R15" localSheetId="2">#REF!</definedName>
    <definedName name="S8R15" localSheetId="8">#REF!</definedName>
    <definedName name="S8R15" localSheetId="12">#REF!</definedName>
    <definedName name="S8R15" localSheetId="13">#REF!</definedName>
    <definedName name="S8R15">#REF!</definedName>
    <definedName name="S8R16" localSheetId="2">#REF!</definedName>
    <definedName name="S8R16" localSheetId="8">#REF!</definedName>
    <definedName name="S8R16" localSheetId="12">#REF!</definedName>
    <definedName name="S8R16" localSheetId="13">#REF!</definedName>
    <definedName name="S8R16">#REF!</definedName>
    <definedName name="S8R17" localSheetId="2">#REF!</definedName>
    <definedName name="S8R17" localSheetId="8">#REF!</definedName>
    <definedName name="S8R17" localSheetId="12">#REF!</definedName>
    <definedName name="S8R17" localSheetId="13">#REF!</definedName>
    <definedName name="S8R17">#REF!</definedName>
    <definedName name="S8R18" localSheetId="2">#REF!</definedName>
    <definedName name="S8R18" localSheetId="8">#REF!</definedName>
    <definedName name="S8R18" localSheetId="12">#REF!</definedName>
    <definedName name="S8R18" localSheetId="13">#REF!</definedName>
    <definedName name="S8R18">#REF!</definedName>
    <definedName name="S8R19" localSheetId="2">#REF!</definedName>
    <definedName name="S8R19" localSheetId="8">#REF!</definedName>
    <definedName name="S8R19" localSheetId="12">#REF!</definedName>
    <definedName name="S8R19" localSheetId="13">#REF!</definedName>
    <definedName name="S8R19">#REF!</definedName>
    <definedName name="S8R2" localSheetId="2">#REF!</definedName>
    <definedName name="S8R2" localSheetId="8">#REF!</definedName>
    <definedName name="S8R2" localSheetId="12">#REF!</definedName>
    <definedName name="S8R2" localSheetId="13">#REF!</definedName>
    <definedName name="S8R2">#REF!</definedName>
    <definedName name="S8R20" localSheetId="2">#REF!</definedName>
    <definedName name="S8R20" localSheetId="8">#REF!</definedName>
    <definedName name="S8R20" localSheetId="12">#REF!</definedName>
    <definedName name="S8R20" localSheetId="13">#REF!</definedName>
    <definedName name="S8R20">#REF!</definedName>
    <definedName name="S8R21" localSheetId="2">#REF!</definedName>
    <definedName name="S8R21" localSheetId="8">#REF!</definedName>
    <definedName name="S8R21" localSheetId="12">#REF!</definedName>
    <definedName name="S8R21" localSheetId="13">#REF!</definedName>
    <definedName name="S8R21">#REF!</definedName>
    <definedName name="S8R22" localSheetId="2">#REF!</definedName>
    <definedName name="S8R22" localSheetId="8">#REF!</definedName>
    <definedName name="S8R22" localSheetId="12">#REF!</definedName>
    <definedName name="S8R22" localSheetId="13">#REF!</definedName>
    <definedName name="S8R22">#REF!</definedName>
    <definedName name="S8R23" localSheetId="2">#REF!</definedName>
    <definedName name="S8R23" localSheetId="8">#REF!</definedName>
    <definedName name="S8R23" localSheetId="12">#REF!</definedName>
    <definedName name="S8R23" localSheetId="13">#REF!</definedName>
    <definedName name="S8R23">#REF!</definedName>
    <definedName name="S8R24" localSheetId="2">#REF!</definedName>
    <definedName name="S8R24" localSheetId="8">#REF!</definedName>
    <definedName name="S8R24" localSheetId="12">#REF!</definedName>
    <definedName name="S8R24" localSheetId="13">#REF!</definedName>
    <definedName name="S8R24">#REF!</definedName>
    <definedName name="S8R3" localSheetId="2">#REF!</definedName>
    <definedName name="S8R3" localSheetId="8">#REF!</definedName>
    <definedName name="S8R3" localSheetId="12">#REF!</definedName>
    <definedName name="S8R3" localSheetId="13">#REF!</definedName>
    <definedName name="S8R3">#REF!</definedName>
    <definedName name="S8R4" localSheetId="2">#REF!</definedName>
    <definedName name="S8R4" localSheetId="8">#REF!</definedName>
    <definedName name="S8R4" localSheetId="12">#REF!</definedName>
    <definedName name="S8R4" localSheetId="13">#REF!</definedName>
    <definedName name="S8R4">#REF!</definedName>
    <definedName name="S8R5" localSheetId="2">#REF!</definedName>
    <definedName name="S8R5" localSheetId="8">#REF!</definedName>
    <definedName name="S8R5" localSheetId="12">#REF!</definedName>
    <definedName name="S8R5" localSheetId="13">#REF!</definedName>
    <definedName name="S8R5">#REF!</definedName>
    <definedName name="S8R6" localSheetId="2">#REF!</definedName>
    <definedName name="S8R6" localSheetId="8">#REF!</definedName>
    <definedName name="S8R6" localSheetId="12">#REF!</definedName>
    <definedName name="S8R6" localSheetId="13">#REF!</definedName>
    <definedName name="S8R6">#REF!</definedName>
    <definedName name="S8R7" localSheetId="2">#REF!</definedName>
    <definedName name="S8R7" localSheetId="8">#REF!</definedName>
    <definedName name="S8R7" localSheetId="12">#REF!</definedName>
    <definedName name="S8R7" localSheetId="13">#REF!</definedName>
    <definedName name="S8R7">#REF!</definedName>
    <definedName name="S8R8" localSheetId="2">#REF!</definedName>
    <definedName name="S8R8" localSheetId="8">#REF!</definedName>
    <definedName name="S8R8" localSheetId="12">#REF!</definedName>
    <definedName name="S8R8" localSheetId="13">#REF!</definedName>
    <definedName name="S8R8">#REF!</definedName>
    <definedName name="S8R9" localSheetId="2">#REF!</definedName>
    <definedName name="S8R9" localSheetId="8">#REF!</definedName>
    <definedName name="S8R9" localSheetId="12">#REF!</definedName>
    <definedName name="S8R9" localSheetId="13">#REF!</definedName>
    <definedName name="S8R9">#REF!</definedName>
    <definedName name="S9P1" localSheetId="2">#REF!</definedName>
    <definedName name="S9P1" localSheetId="8">#REF!</definedName>
    <definedName name="S9P1" localSheetId="12">#REF!</definedName>
    <definedName name="S9P1" localSheetId="13">#REF!</definedName>
    <definedName name="S9P1">#REF!</definedName>
    <definedName name="S9P10" localSheetId="2">#REF!</definedName>
    <definedName name="S9P10" localSheetId="8">#REF!</definedName>
    <definedName name="S9P10" localSheetId="12">#REF!</definedName>
    <definedName name="S9P10" localSheetId="13">#REF!</definedName>
    <definedName name="S9P10">#REF!</definedName>
    <definedName name="S9P11" localSheetId="2">#REF!</definedName>
    <definedName name="S9P11" localSheetId="8">#REF!</definedName>
    <definedName name="S9P11" localSheetId="12">#REF!</definedName>
    <definedName name="S9P11" localSheetId="13">#REF!</definedName>
    <definedName name="S9P11">#REF!</definedName>
    <definedName name="S9P12" localSheetId="2">#REF!</definedName>
    <definedName name="S9P12" localSheetId="8">#REF!</definedName>
    <definedName name="S9P12" localSheetId="12">#REF!</definedName>
    <definedName name="S9P12" localSheetId="13">#REF!</definedName>
    <definedName name="S9P12">#REF!</definedName>
    <definedName name="S9P13" localSheetId="2">#REF!</definedName>
    <definedName name="S9P13" localSheetId="8">#REF!</definedName>
    <definedName name="S9P13" localSheetId="12">#REF!</definedName>
    <definedName name="S9P13" localSheetId="13">#REF!</definedName>
    <definedName name="S9P13">#REF!</definedName>
    <definedName name="S9P14" localSheetId="2">#REF!</definedName>
    <definedName name="S9P14" localSheetId="8">#REF!</definedName>
    <definedName name="S9P14" localSheetId="12">#REF!</definedName>
    <definedName name="S9P14" localSheetId="13">#REF!</definedName>
    <definedName name="S9P14">#REF!</definedName>
    <definedName name="S9P15" localSheetId="2">#REF!</definedName>
    <definedName name="S9P15" localSheetId="8">#REF!</definedName>
    <definedName name="S9P15" localSheetId="12">#REF!</definedName>
    <definedName name="S9P15" localSheetId="13">#REF!</definedName>
    <definedName name="S9P15">#REF!</definedName>
    <definedName name="S9P16" localSheetId="2">#REF!</definedName>
    <definedName name="S9P16" localSheetId="8">#REF!</definedName>
    <definedName name="S9P16" localSheetId="12">#REF!</definedName>
    <definedName name="S9P16" localSheetId="13">#REF!</definedName>
    <definedName name="S9P16">#REF!</definedName>
    <definedName name="S9P17" localSheetId="2">#REF!</definedName>
    <definedName name="S9P17" localSheetId="8">#REF!</definedName>
    <definedName name="S9P17" localSheetId="12">#REF!</definedName>
    <definedName name="S9P17" localSheetId="13">#REF!</definedName>
    <definedName name="S9P17">#REF!</definedName>
    <definedName name="S9P18" localSheetId="2">#REF!</definedName>
    <definedName name="S9P18" localSheetId="8">#REF!</definedName>
    <definedName name="S9P18" localSheetId="12">#REF!</definedName>
    <definedName name="S9P18" localSheetId="13">#REF!</definedName>
    <definedName name="S9P18">#REF!</definedName>
    <definedName name="S9P19" localSheetId="2">#REF!</definedName>
    <definedName name="S9P19" localSheetId="8">#REF!</definedName>
    <definedName name="S9P19" localSheetId="12">#REF!</definedName>
    <definedName name="S9P19" localSheetId="13">#REF!</definedName>
    <definedName name="S9P19">#REF!</definedName>
    <definedName name="S9P2" localSheetId="2">#REF!</definedName>
    <definedName name="S9P2" localSheetId="8">#REF!</definedName>
    <definedName name="S9P2" localSheetId="12">#REF!</definedName>
    <definedName name="S9P2" localSheetId="13">#REF!</definedName>
    <definedName name="S9P2">#REF!</definedName>
    <definedName name="S9P20" localSheetId="2">#REF!</definedName>
    <definedName name="S9P20" localSheetId="8">#REF!</definedName>
    <definedName name="S9P20" localSheetId="12">#REF!</definedName>
    <definedName name="S9P20" localSheetId="13">#REF!</definedName>
    <definedName name="S9P20">#REF!</definedName>
    <definedName name="S9P21" localSheetId="2">#REF!</definedName>
    <definedName name="S9P21" localSheetId="8">#REF!</definedName>
    <definedName name="S9P21" localSheetId="12">#REF!</definedName>
    <definedName name="S9P21" localSheetId="13">#REF!</definedName>
    <definedName name="S9P21">#REF!</definedName>
    <definedName name="S9P22" localSheetId="2">#REF!</definedName>
    <definedName name="S9P22" localSheetId="8">#REF!</definedName>
    <definedName name="S9P22" localSheetId="12">#REF!</definedName>
    <definedName name="S9P22" localSheetId="13">#REF!</definedName>
    <definedName name="S9P22">#REF!</definedName>
    <definedName name="S9P23" localSheetId="2">#REF!</definedName>
    <definedName name="S9P23" localSheetId="8">#REF!</definedName>
    <definedName name="S9P23" localSheetId="12">#REF!</definedName>
    <definedName name="S9P23" localSheetId="13">#REF!</definedName>
    <definedName name="S9P23">#REF!</definedName>
    <definedName name="S9P24" localSheetId="2">#REF!</definedName>
    <definedName name="S9P24" localSheetId="8">#REF!</definedName>
    <definedName name="S9P24" localSheetId="12">#REF!</definedName>
    <definedName name="S9P24" localSheetId="13">#REF!</definedName>
    <definedName name="S9P24">#REF!</definedName>
    <definedName name="S9P3" localSheetId="2">#REF!</definedName>
    <definedName name="S9P3" localSheetId="8">#REF!</definedName>
    <definedName name="S9P3" localSheetId="12">#REF!</definedName>
    <definedName name="S9P3" localSheetId="13">#REF!</definedName>
    <definedName name="S9P3">#REF!</definedName>
    <definedName name="S9P4" localSheetId="2">#REF!</definedName>
    <definedName name="S9P4" localSheetId="8">#REF!</definedName>
    <definedName name="S9P4" localSheetId="12">#REF!</definedName>
    <definedName name="S9P4" localSheetId="13">#REF!</definedName>
    <definedName name="S9P4">#REF!</definedName>
    <definedName name="S9P5" localSheetId="2">#REF!</definedName>
    <definedName name="S9P5" localSheetId="8">#REF!</definedName>
    <definedName name="S9P5" localSheetId="12">#REF!</definedName>
    <definedName name="S9P5" localSheetId="13">#REF!</definedName>
    <definedName name="S9P5">#REF!</definedName>
    <definedName name="S9P6" localSheetId="2">#REF!</definedName>
    <definedName name="S9P6" localSheetId="8">#REF!</definedName>
    <definedName name="S9P6" localSheetId="12">#REF!</definedName>
    <definedName name="S9P6" localSheetId="13">#REF!</definedName>
    <definedName name="S9P6">#REF!</definedName>
    <definedName name="S9P7" localSheetId="2">#REF!</definedName>
    <definedName name="S9P7" localSheetId="8">#REF!</definedName>
    <definedName name="S9P7" localSheetId="12">#REF!</definedName>
    <definedName name="S9P7" localSheetId="13">#REF!</definedName>
    <definedName name="S9P7">#REF!</definedName>
    <definedName name="S9P8" localSheetId="2">#REF!</definedName>
    <definedName name="S9P8" localSheetId="8">#REF!</definedName>
    <definedName name="S9P8" localSheetId="12">#REF!</definedName>
    <definedName name="S9P8" localSheetId="13">#REF!</definedName>
    <definedName name="S9P8">#REF!</definedName>
    <definedName name="S9P9" localSheetId="2">#REF!</definedName>
    <definedName name="S9P9" localSheetId="8">#REF!</definedName>
    <definedName name="S9P9" localSheetId="12">#REF!</definedName>
    <definedName name="S9P9" localSheetId="13">#REF!</definedName>
    <definedName name="S9P9">#REF!</definedName>
    <definedName name="S9R1" localSheetId="2">#REF!</definedName>
    <definedName name="S9R1" localSheetId="8">#REF!</definedName>
    <definedName name="S9R1" localSheetId="12">#REF!</definedName>
    <definedName name="S9R1" localSheetId="13">#REF!</definedName>
    <definedName name="S9R1">#REF!</definedName>
    <definedName name="S9R10" localSheetId="2">#REF!</definedName>
    <definedName name="S9R10" localSheetId="8">#REF!</definedName>
    <definedName name="S9R10" localSheetId="12">#REF!</definedName>
    <definedName name="S9R10" localSheetId="13">#REF!</definedName>
    <definedName name="S9R10">#REF!</definedName>
    <definedName name="S9R11" localSheetId="2">#REF!</definedName>
    <definedName name="S9R11" localSheetId="8">#REF!</definedName>
    <definedName name="S9R11" localSheetId="12">#REF!</definedName>
    <definedName name="S9R11" localSheetId="13">#REF!</definedName>
    <definedName name="S9R11">#REF!</definedName>
    <definedName name="S9R12" localSheetId="2">#REF!</definedName>
    <definedName name="S9R12" localSheetId="8">#REF!</definedName>
    <definedName name="S9R12" localSheetId="12">#REF!</definedName>
    <definedName name="S9R12" localSheetId="13">#REF!</definedName>
    <definedName name="S9R12">#REF!</definedName>
    <definedName name="S9R13" localSheetId="2">#REF!</definedName>
    <definedName name="S9R13" localSheetId="8">#REF!</definedName>
    <definedName name="S9R13" localSheetId="12">#REF!</definedName>
    <definedName name="S9R13" localSheetId="13">#REF!</definedName>
    <definedName name="S9R13">#REF!</definedName>
    <definedName name="S9R14" localSheetId="2">#REF!</definedName>
    <definedName name="S9R14" localSheetId="8">#REF!</definedName>
    <definedName name="S9R14" localSheetId="12">#REF!</definedName>
    <definedName name="S9R14" localSheetId="13">#REF!</definedName>
    <definedName name="S9R14">#REF!</definedName>
    <definedName name="S9R15" localSheetId="2">#REF!</definedName>
    <definedName name="S9R15" localSheetId="8">#REF!</definedName>
    <definedName name="S9R15" localSheetId="12">#REF!</definedName>
    <definedName name="S9R15" localSheetId="13">#REF!</definedName>
    <definedName name="S9R15">#REF!</definedName>
    <definedName name="S9R16" localSheetId="2">#REF!</definedName>
    <definedName name="S9R16" localSheetId="8">#REF!</definedName>
    <definedName name="S9R16" localSheetId="12">#REF!</definedName>
    <definedName name="S9R16" localSheetId="13">#REF!</definedName>
    <definedName name="S9R16">#REF!</definedName>
    <definedName name="S9R17" localSheetId="2">#REF!</definedName>
    <definedName name="S9R17" localSheetId="8">#REF!</definedName>
    <definedName name="S9R17" localSheetId="12">#REF!</definedName>
    <definedName name="S9R17" localSheetId="13">#REF!</definedName>
    <definedName name="S9R17">#REF!</definedName>
    <definedName name="S9R18" localSheetId="2">#REF!</definedName>
    <definedName name="S9R18" localSheetId="8">#REF!</definedName>
    <definedName name="S9R18" localSheetId="12">#REF!</definedName>
    <definedName name="S9R18" localSheetId="13">#REF!</definedName>
    <definedName name="S9R18">#REF!</definedName>
    <definedName name="S9R19" localSheetId="2">#REF!</definedName>
    <definedName name="S9R19" localSheetId="8">#REF!</definedName>
    <definedName name="S9R19" localSheetId="12">#REF!</definedName>
    <definedName name="S9R19" localSheetId="13">#REF!</definedName>
    <definedName name="S9R19">#REF!</definedName>
    <definedName name="S9R2" localSheetId="2">#REF!</definedName>
    <definedName name="S9R2" localSheetId="8">#REF!</definedName>
    <definedName name="S9R2" localSheetId="12">#REF!</definedName>
    <definedName name="S9R2" localSheetId="13">#REF!</definedName>
    <definedName name="S9R2">#REF!</definedName>
    <definedName name="S9R20" localSheetId="2">#REF!</definedName>
    <definedName name="S9R20" localSheetId="8">#REF!</definedName>
    <definedName name="S9R20" localSheetId="12">#REF!</definedName>
    <definedName name="S9R20" localSheetId="13">#REF!</definedName>
    <definedName name="S9R20">#REF!</definedName>
    <definedName name="S9R21" localSheetId="2">#REF!</definedName>
    <definedName name="S9R21" localSheetId="8">#REF!</definedName>
    <definedName name="S9R21" localSheetId="12">#REF!</definedName>
    <definedName name="S9R21" localSheetId="13">#REF!</definedName>
    <definedName name="S9R21">#REF!</definedName>
    <definedName name="S9R22" localSheetId="2">#REF!</definedName>
    <definedName name="S9R22" localSheetId="8">#REF!</definedName>
    <definedName name="S9R22" localSheetId="12">#REF!</definedName>
    <definedName name="S9R22" localSheetId="13">#REF!</definedName>
    <definedName name="S9R22">#REF!</definedName>
    <definedName name="S9R23" localSheetId="2">#REF!</definedName>
    <definedName name="S9R23" localSheetId="8">#REF!</definedName>
    <definedName name="S9R23" localSheetId="12">#REF!</definedName>
    <definedName name="S9R23" localSheetId="13">#REF!</definedName>
    <definedName name="S9R23">#REF!</definedName>
    <definedName name="S9R24" localSheetId="2">#REF!</definedName>
    <definedName name="S9R24" localSheetId="8">#REF!</definedName>
    <definedName name="S9R24" localSheetId="12">#REF!</definedName>
    <definedName name="S9R24" localSheetId="13">#REF!</definedName>
    <definedName name="S9R24">#REF!</definedName>
    <definedName name="S9R3" localSheetId="2">#REF!</definedName>
    <definedName name="S9R3" localSheetId="8">#REF!</definedName>
    <definedName name="S9R3" localSheetId="12">#REF!</definedName>
    <definedName name="S9R3" localSheetId="13">#REF!</definedName>
    <definedName name="S9R3">#REF!</definedName>
    <definedName name="S9R4" localSheetId="2">#REF!</definedName>
    <definedName name="S9R4" localSheetId="8">#REF!</definedName>
    <definedName name="S9R4" localSheetId="12">#REF!</definedName>
    <definedName name="S9R4" localSheetId="13">#REF!</definedName>
    <definedName name="S9R4">#REF!</definedName>
    <definedName name="S9R5" localSheetId="2">#REF!</definedName>
    <definedName name="S9R5" localSheetId="8">#REF!</definedName>
    <definedName name="S9R5" localSheetId="12">#REF!</definedName>
    <definedName name="S9R5" localSheetId="13">#REF!</definedName>
    <definedName name="S9R5">#REF!</definedName>
    <definedName name="S9R6" localSheetId="2">#REF!</definedName>
    <definedName name="S9R6" localSheetId="8">#REF!</definedName>
    <definedName name="S9R6" localSheetId="12">#REF!</definedName>
    <definedName name="S9R6" localSheetId="13">#REF!</definedName>
    <definedName name="S9R6">#REF!</definedName>
    <definedName name="S9R7" localSheetId="2">#REF!</definedName>
    <definedName name="S9R7" localSheetId="8">#REF!</definedName>
    <definedName name="S9R7" localSheetId="12">#REF!</definedName>
    <definedName name="S9R7" localSheetId="13">#REF!</definedName>
    <definedName name="S9R7">#REF!</definedName>
    <definedName name="S9R8" localSheetId="2">#REF!</definedName>
    <definedName name="S9R8" localSheetId="8">#REF!</definedName>
    <definedName name="S9R8" localSheetId="12">#REF!</definedName>
    <definedName name="S9R8" localSheetId="13">#REF!</definedName>
    <definedName name="S9R8">#REF!</definedName>
    <definedName name="S9R9" localSheetId="2">#REF!</definedName>
    <definedName name="S9R9" localSheetId="8">#REF!</definedName>
    <definedName name="S9R9" localSheetId="12">#REF!</definedName>
    <definedName name="S9R9" localSheetId="13">#REF!</definedName>
    <definedName name="S9R9">#REF!</definedName>
    <definedName name="soma_total" localSheetId="2">#REF!</definedName>
    <definedName name="soma_total" localSheetId="8">#REF!</definedName>
    <definedName name="soma_total" localSheetId="12">#REF!</definedName>
    <definedName name="soma_total" localSheetId="13">#REF!</definedName>
    <definedName name="soma_total">#REF!</definedName>
    <definedName name="sub_item_1" localSheetId="2">#REF!</definedName>
    <definedName name="sub_item_1" localSheetId="8">#REF!</definedName>
    <definedName name="sub_item_1" localSheetId="12">#REF!</definedName>
    <definedName name="sub_item_1" localSheetId="13">#REF!</definedName>
    <definedName name="sub_item_1">#REF!</definedName>
    <definedName name="sub_item_10" localSheetId="2">#REF!</definedName>
    <definedName name="sub_item_10" localSheetId="8">#REF!</definedName>
    <definedName name="sub_item_10" localSheetId="12">#REF!</definedName>
    <definedName name="sub_item_10" localSheetId="13">#REF!</definedName>
    <definedName name="sub_item_10">#REF!</definedName>
    <definedName name="sub_item_11" localSheetId="2">#REF!</definedName>
    <definedName name="sub_item_11" localSheetId="8">#REF!</definedName>
    <definedName name="sub_item_11" localSheetId="12">#REF!</definedName>
    <definedName name="sub_item_11" localSheetId="13">#REF!</definedName>
    <definedName name="sub_item_11">#REF!</definedName>
    <definedName name="sub_item_12" localSheetId="2">#REF!</definedName>
    <definedName name="sub_item_12" localSheetId="8">#REF!</definedName>
    <definedName name="sub_item_12" localSheetId="12">#REF!</definedName>
    <definedName name="sub_item_12" localSheetId="13">#REF!</definedName>
    <definedName name="sub_item_12">#REF!</definedName>
    <definedName name="sub_item_13" localSheetId="2">#REF!</definedName>
    <definedName name="sub_item_13" localSheetId="8">#REF!</definedName>
    <definedName name="sub_item_13" localSheetId="12">#REF!</definedName>
    <definedName name="sub_item_13" localSheetId="13">#REF!</definedName>
    <definedName name="sub_item_13">#REF!</definedName>
    <definedName name="sub_item_14" localSheetId="2">#REF!</definedName>
    <definedName name="sub_item_14" localSheetId="8">#REF!</definedName>
    <definedName name="sub_item_14" localSheetId="12">#REF!</definedName>
    <definedName name="sub_item_14" localSheetId="13">#REF!</definedName>
    <definedName name="sub_item_14">#REF!</definedName>
    <definedName name="sub_item_15" localSheetId="2">#REF!</definedName>
    <definedName name="sub_item_15" localSheetId="8">#REF!</definedName>
    <definedName name="sub_item_15" localSheetId="12">#REF!</definedName>
    <definedName name="sub_item_15" localSheetId="13">#REF!</definedName>
    <definedName name="sub_item_15">#REF!</definedName>
    <definedName name="sub_item_16" localSheetId="2">#REF!</definedName>
    <definedName name="sub_item_16" localSheetId="8">#REF!</definedName>
    <definedName name="sub_item_16" localSheetId="12">#REF!</definedName>
    <definedName name="sub_item_16" localSheetId="13">#REF!</definedName>
    <definedName name="sub_item_16">#REF!</definedName>
    <definedName name="sub_item_17" localSheetId="2">#REF!</definedName>
    <definedName name="sub_item_17" localSheetId="8">#REF!</definedName>
    <definedName name="sub_item_17" localSheetId="12">#REF!</definedName>
    <definedName name="sub_item_17" localSheetId="13">#REF!</definedName>
    <definedName name="sub_item_17">#REF!</definedName>
    <definedName name="sub_item_18" localSheetId="2">#REF!</definedName>
    <definedName name="sub_item_18" localSheetId="8">#REF!</definedName>
    <definedName name="sub_item_18" localSheetId="12">#REF!</definedName>
    <definedName name="sub_item_18" localSheetId="13">#REF!</definedName>
    <definedName name="sub_item_18">#REF!</definedName>
    <definedName name="sub_item_19" localSheetId="2">#REF!</definedName>
    <definedName name="sub_item_19" localSheetId="8">#REF!</definedName>
    <definedName name="sub_item_19" localSheetId="12">#REF!</definedName>
    <definedName name="sub_item_19" localSheetId="13">#REF!</definedName>
    <definedName name="sub_item_19">#REF!</definedName>
    <definedName name="sub_item_2" localSheetId="2">#REF!</definedName>
    <definedName name="sub_item_2" localSheetId="8">#REF!</definedName>
    <definedName name="sub_item_2" localSheetId="12">#REF!</definedName>
    <definedName name="sub_item_2" localSheetId="13">#REF!</definedName>
    <definedName name="sub_item_2">#REF!</definedName>
    <definedName name="sub_item_20" localSheetId="2">#REF!</definedName>
    <definedName name="sub_item_20" localSheetId="8">#REF!</definedName>
    <definedName name="sub_item_20" localSheetId="12">#REF!</definedName>
    <definedName name="sub_item_20" localSheetId="13">#REF!</definedName>
    <definedName name="sub_item_20">#REF!</definedName>
    <definedName name="sub_item_21" localSheetId="2">#REF!</definedName>
    <definedName name="sub_item_21" localSheetId="8">#REF!</definedName>
    <definedName name="sub_item_21" localSheetId="12">#REF!</definedName>
    <definedName name="sub_item_21" localSheetId="13">#REF!</definedName>
    <definedName name="sub_item_21">#REF!</definedName>
    <definedName name="sub_item_22" localSheetId="2">#REF!</definedName>
    <definedName name="sub_item_22" localSheetId="8">#REF!</definedName>
    <definedName name="sub_item_22" localSheetId="12">#REF!</definedName>
    <definedName name="sub_item_22" localSheetId="13">#REF!</definedName>
    <definedName name="sub_item_22">#REF!</definedName>
    <definedName name="sub_item_23" localSheetId="2">#REF!</definedName>
    <definedName name="sub_item_23" localSheetId="8">#REF!</definedName>
    <definedName name="sub_item_23" localSheetId="12">#REF!</definedName>
    <definedName name="sub_item_23" localSheetId="13">#REF!</definedName>
    <definedName name="sub_item_23">#REF!</definedName>
    <definedName name="sub_item_24" localSheetId="2">#REF!</definedName>
    <definedName name="sub_item_24" localSheetId="8">#REF!</definedName>
    <definedName name="sub_item_24" localSheetId="12">#REF!</definedName>
    <definedName name="sub_item_24" localSheetId="13">#REF!</definedName>
    <definedName name="sub_item_24">#REF!</definedName>
    <definedName name="sub_item_25" localSheetId="2">#REF!</definedName>
    <definedName name="sub_item_25" localSheetId="8">#REF!</definedName>
    <definedName name="sub_item_25" localSheetId="12">#REF!</definedName>
    <definedName name="sub_item_25" localSheetId="13">#REF!</definedName>
    <definedName name="sub_item_25">#REF!</definedName>
    <definedName name="sub_item_26" localSheetId="2">#REF!</definedName>
    <definedName name="sub_item_26" localSheetId="8">#REF!</definedName>
    <definedName name="sub_item_26" localSheetId="12">#REF!</definedName>
    <definedName name="sub_item_26" localSheetId="13">#REF!</definedName>
    <definedName name="sub_item_26">#REF!</definedName>
    <definedName name="sub_item_27" localSheetId="2">#REF!</definedName>
    <definedName name="sub_item_27" localSheetId="8">#REF!</definedName>
    <definedName name="sub_item_27" localSheetId="12">#REF!</definedName>
    <definedName name="sub_item_27" localSheetId="13">#REF!</definedName>
    <definedName name="sub_item_27">#REF!</definedName>
    <definedName name="sub_item_28" localSheetId="2">#REF!</definedName>
    <definedName name="sub_item_28" localSheetId="8">#REF!</definedName>
    <definedName name="sub_item_28" localSheetId="12">#REF!</definedName>
    <definedName name="sub_item_28" localSheetId="13">#REF!</definedName>
    <definedName name="sub_item_28">#REF!</definedName>
    <definedName name="sub_item_29" localSheetId="2">#REF!</definedName>
    <definedName name="sub_item_29" localSheetId="8">#REF!</definedName>
    <definedName name="sub_item_29" localSheetId="12">#REF!</definedName>
    <definedName name="sub_item_29" localSheetId="13">#REF!</definedName>
    <definedName name="sub_item_29">#REF!</definedName>
    <definedName name="sub_item_3" localSheetId="2">#REF!</definedName>
    <definedName name="sub_item_3" localSheetId="8">#REF!</definedName>
    <definedName name="sub_item_3" localSheetId="12">#REF!</definedName>
    <definedName name="sub_item_3" localSheetId="13">#REF!</definedName>
    <definedName name="sub_item_3">#REF!</definedName>
    <definedName name="sub_item_30" localSheetId="2">#REF!</definedName>
    <definedName name="sub_item_30" localSheetId="8">#REF!</definedName>
    <definedName name="sub_item_30" localSheetId="12">#REF!</definedName>
    <definedName name="sub_item_30" localSheetId="13">#REF!</definedName>
    <definedName name="sub_item_30">#REF!</definedName>
    <definedName name="sub_item_31" localSheetId="2">#REF!</definedName>
    <definedName name="sub_item_31" localSheetId="8">#REF!</definedName>
    <definedName name="sub_item_31" localSheetId="12">#REF!</definedName>
    <definedName name="sub_item_31" localSheetId="13">#REF!</definedName>
    <definedName name="sub_item_31">#REF!</definedName>
    <definedName name="sub_item_32" localSheetId="2">#REF!</definedName>
    <definedName name="sub_item_32" localSheetId="8">#REF!</definedName>
    <definedName name="sub_item_32" localSheetId="12">#REF!</definedName>
    <definedName name="sub_item_32" localSheetId="13">#REF!</definedName>
    <definedName name="sub_item_32">#REF!</definedName>
    <definedName name="sub_item_33" localSheetId="2">#REF!</definedName>
    <definedName name="sub_item_33" localSheetId="8">#REF!</definedName>
    <definedName name="sub_item_33" localSheetId="12">#REF!</definedName>
    <definedName name="sub_item_33" localSheetId="13">#REF!</definedName>
    <definedName name="sub_item_33">#REF!</definedName>
    <definedName name="sub_item_34" localSheetId="2">#REF!</definedName>
    <definedName name="sub_item_34" localSheetId="8">#REF!</definedName>
    <definedName name="sub_item_34" localSheetId="12">#REF!</definedName>
    <definedName name="sub_item_34" localSheetId="13">#REF!</definedName>
    <definedName name="sub_item_34">#REF!</definedName>
    <definedName name="sub_item_35" localSheetId="2">#REF!</definedName>
    <definedName name="sub_item_35" localSheetId="8">#REF!</definedName>
    <definedName name="sub_item_35" localSheetId="12">#REF!</definedName>
    <definedName name="sub_item_35" localSheetId="13">#REF!</definedName>
    <definedName name="sub_item_35">#REF!</definedName>
    <definedName name="sub_item_36" localSheetId="2">#REF!</definedName>
    <definedName name="sub_item_36" localSheetId="8">#REF!</definedName>
    <definedName name="sub_item_36" localSheetId="12">#REF!</definedName>
    <definedName name="sub_item_36" localSheetId="13">#REF!</definedName>
    <definedName name="sub_item_36">#REF!</definedName>
    <definedName name="sub_item_37" localSheetId="2">#REF!</definedName>
    <definedName name="sub_item_37" localSheetId="8">#REF!</definedName>
    <definedName name="sub_item_37" localSheetId="12">#REF!</definedName>
    <definedName name="sub_item_37" localSheetId="13">#REF!</definedName>
    <definedName name="sub_item_37">#REF!</definedName>
    <definedName name="sub_item_38" localSheetId="2">#REF!</definedName>
    <definedName name="sub_item_38" localSheetId="8">#REF!</definedName>
    <definedName name="sub_item_38" localSheetId="12">#REF!</definedName>
    <definedName name="sub_item_38" localSheetId="13">#REF!</definedName>
    <definedName name="sub_item_38">#REF!</definedName>
    <definedName name="sub_item_39" localSheetId="2">#REF!</definedName>
    <definedName name="sub_item_39" localSheetId="8">#REF!</definedName>
    <definedName name="sub_item_39" localSheetId="12">#REF!</definedName>
    <definedName name="sub_item_39" localSheetId="13">#REF!</definedName>
    <definedName name="sub_item_39">#REF!</definedName>
    <definedName name="sub_item_4" localSheetId="2">#REF!</definedName>
    <definedName name="sub_item_4" localSheetId="8">#REF!</definedName>
    <definedName name="sub_item_4" localSheetId="12">#REF!</definedName>
    <definedName name="sub_item_4" localSheetId="13">#REF!</definedName>
    <definedName name="sub_item_4">#REF!</definedName>
    <definedName name="sub_item_40" localSheetId="2">#REF!</definedName>
    <definedName name="sub_item_40" localSheetId="8">#REF!</definedName>
    <definedName name="sub_item_40" localSheetId="12">#REF!</definedName>
    <definedName name="sub_item_40" localSheetId="13">#REF!</definedName>
    <definedName name="sub_item_40">#REF!</definedName>
    <definedName name="sub_item_41" localSheetId="2">#REF!</definedName>
    <definedName name="sub_item_41" localSheetId="8">#REF!</definedName>
    <definedName name="sub_item_41" localSheetId="12">#REF!</definedName>
    <definedName name="sub_item_41" localSheetId="13">#REF!</definedName>
    <definedName name="sub_item_41">#REF!</definedName>
    <definedName name="sub_item_42" localSheetId="2">#REF!</definedName>
    <definedName name="sub_item_42" localSheetId="8">#REF!</definedName>
    <definedName name="sub_item_42" localSheetId="12">#REF!</definedName>
    <definedName name="sub_item_42" localSheetId="13">#REF!</definedName>
    <definedName name="sub_item_42">#REF!</definedName>
    <definedName name="sub_item_43" localSheetId="2">#REF!</definedName>
    <definedName name="sub_item_43" localSheetId="8">#REF!</definedName>
    <definedName name="sub_item_43" localSheetId="12">#REF!</definedName>
    <definedName name="sub_item_43" localSheetId="13">#REF!</definedName>
    <definedName name="sub_item_43">#REF!</definedName>
    <definedName name="sub_item_44" localSheetId="2">#REF!</definedName>
    <definedName name="sub_item_44" localSheetId="8">#REF!</definedName>
    <definedName name="sub_item_44" localSheetId="12">#REF!</definedName>
    <definedName name="sub_item_44" localSheetId="13">#REF!</definedName>
    <definedName name="sub_item_44">#REF!</definedName>
    <definedName name="sub_item_45" localSheetId="2">#REF!</definedName>
    <definedName name="sub_item_45" localSheetId="8">#REF!</definedName>
    <definedName name="sub_item_45" localSheetId="12">#REF!</definedName>
    <definedName name="sub_item_45" localSheetId="13">#REF!</definedName>
    <definedName name="sub_item_45">#REF!</definedName>
    <definedName name="sub_item_5" localSheetId="2">#REF!</definedName>
    <definedName name="sub_item_5" localSheetId="8">#REF!</definedName>
    <definedName name="sub_item_5" localSheetId="12">#REF!</definedName>
    <definedName name="sub_item_5" localSheetId="13">#REF!</definedName>
    <definedName name="sub_item_5">#REF!</definedName>
    <definedName name="sub_item_6" localSheetId="2">#REF!</definedName>
    <definedName name="sub_item_6" localSheetId="8">#REF!</definedName>
    <definedName name="sub_item_6" localSheetId="12">#REF!</definedName>
    <definedName name="sub_item_6" localSheetId="13">#REF!</definedName>
    <definedName name="sub_item_6">#REF!</definedName>
    <definedName name="sub_item_7" localSheetId="2">#REF!</definedName>
    <definedName name="sub_item_7" localSheetId="8">#REF!</definedName>
    <definedName name="sub_item_7" localSheetId="12">#REF!</definedName>
    <definedName name="sub_item_7" localSheetId="13">#REF!</definedName>
    <definedName name="sub_item_7">#REF!</definedName>
    <definedName name="sub_item_8" localSheetId="2">#REF!</definedName>
    <definedName name="sub_item_8" localSheetId="8">#REF!</definedName>
    <definedName name="sub_item_8" localSheetId="12">#REF!</definedName>
    <definedName name="sub_item_8" localSheetId="13">#REF!</definedName>
    <definedName name="sub_item_8">#REF!</definedName>
    <definedName name="sub_item_9" localSheetId="2">#REF!</definedName>
    <definedName name="sub_item_9" localSheetId="8">#REF!</definedName>
    <definedName name="sub_item_9" localSheetId="12">#REF!</definedName>
    <definedName name="sub_item_9" localSheetId="13">#REF!</definedName>
    <definedName name="sub_item_9">#REF!</definedName>
    <definedName name="switch" localSheetId="2">#REF!</definedName>
    <definedName name="switch" localSheetId="13">#REF!</definedName>
    <definedName name="switch">#REF!</definedName>
    <definedName name="T">#REF!</definedName>
    <definedName name="teste">"$#REF!.$A$1:$B$3278"</definedName>
    <definedName name="_xlnm.Print_Titles" localSheetId="10">'COMPOSIÇÕES COMPLEMENTARES '!$1:$8</definedName>
    <definedName name="_xlnm.Print_Titles" localSheetId="11">COTAÇÕES!$1:$8</definedName>
    <definedName name="_xlnm.Print_Titles" localSheetId="8">'CURVA ABC'!$3:$10</definedName>
    <definedName name="_xlnm.Print_Titles" localSheetId="7">INSUMOS!$1:$2</definedName>
    <definedName name="_xlnm.Print_Titles" localSheetId="5">'PLANILHA_COM VALOR'!$1:$8</definedName>
    <definedName name="_xlnm.Print_Titles" localSheetId="4">'PLANILHA_SEM VALOR'!$1:$8</definedName>
    <definedName name="_xlnm.Print_Titles" localSheetId="6">SERVIÇOS!$1:$3</definedName>
    <definedName name="TOTAL_ACU_REF" localSheetId="2">#REF!</definedName>
    <definedName name="TOTAL_ACU_REF" localSheetId="8">#REF!</definedName>
    <definedName name="TOTAL_ACU_REF" localSheetId="12">#REF!</definedName>
    <definedName name="TOTAL_ACU_REF" localSheetId="13">#REF!</definedName>
    <definedName name="TOTAL_ACU_REF">#REF!</definedName>
    <definedName name="TOTAL_ADD" localSheetId="2">#REF!</definedName>
    <definedName name="TOTAL_ADD" localSheetId="8">#REF!</definedName>
    <definedName name="TOTAL_ADD" localSheetId="12">#REF!</definedName>
    <definedName name="TOTAL_ADD" localSheetId="13">#REF!</definedName>
    <definedName name="TOTAL_ADD">#REF!</definedName>
    <definedName name="TOTAL_ADD_ACU" localSheetId="2">#REF!</definedName>
    <definedName name="TOTAL_ADD_ACU" localSheetId="8">#REF!</definedName>
    <definedName name="TOTAL_ADD_ACU" localSheetId="12">#REF!</definedName>
    <definedName name="TOTAL_ADD_ACU" localSheetId="13">#REF!</definedName>
    <definedName name="TOTAL_ADD_ACU">#REF!</definedName>
    <definedName name="TOTAL_REF" localSheetId="2">#REF!</definedName>
    <definedName name="TOTAL_REF" localSheetId="8">#REF!</definedName>
    <definedName name="TOTAL_REF" localSheetId="12">#REF!</definedName>
    <definedName name="TOTAL_REF" localSheetId="13">#REF!</definedName>
    <definedName name="TOTAL_REF">#REF!</definedName>
    <definedName name="TOTAL_RES" localSheetId="2">#REF!</definedName>
    <definedName name="TOTAL_RES" localSheetId="8">#REF!</definedName>
    <definedName name="TOTAL_RES" localSheetId="12">#REF!</definedName>
    <definedName name="TOTAL_RES" localSheetId="13">#REF!</definedName>
    <definedName name="TOTAL_RES">#REF!</definedName>
    <definedName name="TOTAL_RES_ACU" localSheetId="2">#REF!</definedName>
    <definedName name="TOTAL_RES_ACU" localSheetId="8">#REF!</definedName>
    <definedName name="TOTAL_RES_ACU" localSheetId="12">#REF!</definedName>
    <definedName name="TOTAL_RES_ACU" localSheetId="13">#REF!</definedName>
    <definedName name="TOTAL_RES_ACU">#REF!</definedName>
    <definedName name="Z_39FA8DCB_7FE1_4377_9C2C_3A6C28B9DCE8_.wvu.PrintArea" localSheetId="10" hidden="1">'COMPOSIÇÕES COMPLEMENTARES '!$A$1:$K$77</definedName>
    <definedName name="Z_60131786_0F54_49F5_B695_1A5DD0544ED6_.wvu.PrintArea" localSheetId="10" hidden="1">'COMPOSIÇÕES COMPLEMENTARES '!$A$1:$D$77</definedName>
    <definedName name="Z_E9EF4FFF_2A51_4B23_8A33_7F2B85269ACF_.wvu.PrintArea_7" localSheetId="10">#REF!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10">(#REF!,#REF!,#REF!,#REF!,#REF!,#REF!,#REF!,#REF!,#REF!,#REF!,#REF!,#REF!,#REF!)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10" hidden="1">'COMPOSIÇÕES COMPLEMENTARES '!$A$1:$D$77</definedName>
  </definedNames>
  <calcPr calcId="191029"/>
</workbook>
</file>

<file path=xl/calcChain.xml><?xml version="1.0" encoding="utf-8"?>
<calcChain xmlns="http://schemas.openxmlformats.org/spreadsheetml/2006/main">
  <c r="K1004" i="26" l="1"/>
  <c r="J1004" i="26"/>
  <c r="I1004" i="26"/>
  <c r="H1004" i="26"/>
  <c r="G1004" i="26"/>
  <c r="F1004" i="26"/>
  <c r="D1004" i="26"/>
  <c r="C1004" i="26"/>
  <c r="K1003" i="26"/>
  <c r="J1003" i="26"/>
  <c r="I1003" i="26"/>
  <c r="H1003" i="26"/>
  <c r="G1003" i="26"/>
  <c r="F1003" i="26"/>
  <c r="D1003" i="26"/>
  <c r="C1003" i="26"/>
  <c r="K1002" i="26"/>
  <c r="J1002" i="26"/>
  <c r="I1002" i="26"/>
  <c r="H1002" i="26"/>
  <c r="G1002" i="26"/>
  <c r="F1002" i="26"/>
  <c r="D1002" i="26"/>
  <c r="C1002" i="26"/>
  <c r="K1001" i="26"/>
  <c r="J1001" i="26"/>
  <c r="I1001" i="26"/>
  <c r="H1001" i="26"/>
  <c r="G1001" i="26"/>
  <c r="F1001" i="26"/>
  <c r="D1001" i="26"/>
  <c r="C1001" i="26"/>
  <c r="K1000" i="26"/>
  <c r="J1000" i="26"/>
  <c r="I1000" i="26"/>
  <c r="H1000" i="26"/>
  <c r="G1000" i="26"/>
  <c r="F1000" i="26"/>
  <c r="D1000" i="26"/>
  <c r="C1000" i="26"/>
  <c r="K999" i="26"/>
  <c r="J999" i="26"/>
  <c r="I999" i="26"/>
  <c r="H999" i="26"/>
  <c r="G999" i="26"/>
  <c r="F999" i="26"/>
  <c r="D999" i="26"/>
  <c r="C999" i="26"/>
  <c r="K998" i="26"/>
  <c r="J998" i="26"/>
  <c r="I998" i="26"/>
  <c r="H998" i="26"/>
  <c r="G998" i="26"/>
  <c r="F998" i="26"/>
  <c r="D998" i="26"/>
  <c r="C998" i="26"/>
  <c r="K997" i="26"/>
  <c r="J997" i="26"/>
  <c r="I997" i="26"/>
  <c r="H997" i="26"/>
  <c r="G997" i="26"/>
  <c r="F997" i="26"/>
  <c r="D997" i="26"/>
  <c r="C997" i="26"/>
  <c r="K996" i="26"/>
  <c r="J996" i="26"/>
  <c r="I996" i="26"/>
  <c r="H996" i="26"/>
  <c r="G996" i="26"/>
  <c r="F996" i="26"/>
  <c r="D996" i="26"/>
  <c r="C996" i="26"/>
  <c r="K995" i="26"/>
  <c r="J995" i="26"/>
  <c r="I995" i="26"/>
  <c r="H995" i="26"/>
  <c r="G995" i="26"/>
  <c r="F995" i="26"/>
  <c r="D995" i="26"/>
  <c r="C995" i="26"/>
  <c r="K994" i="26"/>
  <c r="J994" i="26"/>
  <c r="I994" i="26"/>
  <c r="H994" i="26"/>
  <c r="G994" i="26"/>
  <c r="F994" i="26"/>
  <c r="D994" i="26"/>
  <c r="C994" i="26"/>
  <c r="K993" i="26"/>
  <c r="J993" i="26"/>
  <c r="I993" i="26"/>
  <c r="H993" i="26"/>
  <c r="G993" i="26"/>
  <c r="F993" i="26"/>
  <c r="D993" i="26"/>
  <c r="C993" i="26"/>
  <c r="K992" i="26"/>
  <c r="J992" i="26"/>
  <c r="I992" i="26"/>
  <c r="H992" i="26"/>
  <c r="G992" i="26"/>
  <c r="F992" i="26"/>
  <c r="D992" i="26"/>
  <c r="C992" i="26"/>
  <c r="K991" i="26"/>
  <c r="J991" i="26"/>
  <c r="I991" i="26"/>
  <c r="H991" i="26"/>
  <c r="G991" i="26"/>
  <c r="F991" i="26"/>
  <c r="D991" i="26"/>
  <c r="C991" i="26"/>
  <c r="K990" i="26"/>
  <c r="J990" i="26"/>
  <c r="I990" i="26"/>
  <c r="H990" i="26"/>
  <c r="G990" i="26"/>
  <c r="F990" i="26"/>
  <c r="D990" i="26"/>
  <c r="C990" i="26"/>
  <c r="K989" i="26"/>
  <c r="J989" i="26"/>
  <c r="I989" i="26"/>
  <c r="H989" i="26"/>
  <c r="G989" i="26"/>
  <c r="F989" i="26"/>
  <c r="D989" i="26"/>
  <c r="C989" i="26"/>
  <c r="K988" i="26"/>
  <c r="J988" i="26"/>
  <c r="I988" i="26"/>
  <c r="H988" i="26"/>
  <c r="G988" i="26"/>
  <c r="F988" i="26"/>
  <c r="D988" i="26"/>
  <c r="C988" i="26"/>
  <c r="K987" i="26"/>
  <c r="J987" i="26"/>
  <c r="I987" i="26"/>
  <c r="H987" i="26"/>
  <c r="G987" i="26"/>
  <c r="F987" i="26"/>
  <c r="D987" i="26"/>
  <c r="C987" i="26"/>
  <c r="K986" i="26"/>
  <c r="J986" i="26"/>
  <c r="I986" i="26"/>
  <c r="H986" i="26"/>
  <c r="G986" i="26"/>
  <c r="F986" i="26"/>
  <c r="D986" i="26"/>
  <c r="C986" i="26"/>
  <c r="K985" i="26"/>
  <c r="J985" i="26"/>
  <c r="I985" i="26"/>
  <c r="H985" i="26"/>
  <c r="G985" i="26"/>
  <c r="F985" i="26"/>
  <c r="D985" i="26"/>
  <c r="C985" i="26"/>
  <c r="K984" i="26"/>
  <c r="J984" i="26"/>
  <c r="I984" i="26"/>
  <c r="H984" i="26"/>
  <c r="G984" i="26"/>
  <c r="F984" i="26"/>
  <c r="D984" i="26"/>
  <c r="C984" i="26"/>
  <c r="K983" i="26"/>
  <c r="J983" i="26"/>
  <c r="I983" i="26"/>
  <c r="H983" i="26"/>
  <c r="G983" i="26"/>
  <c r="F983" i="26"/>
  <c r="D983" i="26"/>
  <c r="C983" i="26"/>
  <c r="K982" i="26"/>
  <c r="J982" i="26"/>
  <c r="I982" i="26"/>
  <c r="H982" i="26"/>
  <c r="G982" i="26"/>
  <c r="F982" i="26"/>
  <c r="D982" i="26"/>
  <c r="C982" i="26"/>
  <c r="K981" i="26"/>
  <c r="J981" i="26"/>
  <c r="I981" i="26"/>
  <c r="H981" i="26"/>
  <c r="G981" i="26"/>
  <c r="F981" i="26"/>
  <c r="D981" i="26"/>
  <c r="C981" i="26"/>
  <c r="K980" i="26"/>
  <c r="J980" i="26"/>
  <c r="I980" i="26"/>
  <c r="H980" i="26"/>
  <c r="G980" i="26"/>
  <c r="F980" i="26"/>
  <c r="D980" i="26"/>
  <c r="C980" i="26"/>
  <c r="K979" i="26"/>
  <c r="J979" i="26"/>
  <c r="I979" i="26"/>
  <c r="H979" i="26"/>
  <c r="G979" i="26"/>
  <c r="F979" i="26"/>
  <c r="D979" i="26"/>
  <c r="C979" i="26"/>
  <c r="K978" i="26"/>
  <c r="J978" i="26"/>
  <c r="I978" i="26"/>
  <c r="H978" i="26"/>
  <c r="G978" i="26"/>
  <c r="F978" i="26"/>
  <c r="D978" i="26"/>
  <c r="C978" i="26"/>
  <c r="K977" i="26"/>
  <c r="J977" i="26"/>
  <c r="I977" i="26"/>
  <c r="H977" i="26"/>
  <c r="G977" i="26"/>
  <c r="F977" i="26"/>
  <c r="D977" i="26"/>
  <c r="C977" i="26"/>
  <c r="K976" i="26"/>
  <c r="J976" i="26"/>
  <c r="I976" i="26"/>
  <c r="H976" i="26"/>
  <c r="G976" i="26"/>
  <c r="F976" i="26"/>
  <c r="D976" i="26"/>
  <c r="C976" i="26"/>
  <c r="K975" i="26"/>
  <c r="J975" i="26"/>
  <c r="I975" i="26"/>
  <c r="H975" i="26"/>
  <c r="G975" i="26"/>
  <c r="F975" i="26"/>
  <c r="D975" i="26"/>
  <c r="C975" i="26"/>
  <c r="K974" i="26"/>
  <c r="J974" i="26"/>
  <c r="I974" i="26"/>
  <c r="H974" i="26"/>
  <c r="G974" i="26"/>
  <c r="F974" i="26"/>
  <c r="D974" i="26"/>
  <c r="C974" i="26"/>
  <c r="K973" i="26"/>
  <c r="J973" i="26"/>
  <c r="I973" i="26"/>
  <c r="H973" i="26"/>
  <c r="G973" i="26"/>
  <c r="F973" i="26"/>
  <c r="D973" i="26"/>
  <c r="C973" i="26"/>
  <c r="K972" i="26"/>
  <c r="J972" i="26"/>
  <c r="I972" i="26"/>
  <c r="H972" i="26"/>
  <c r="G972" i="26"/>
  <c r="F972" i="26"/>
  <c r="D972" i="26"/>
  <c r="C972" i="26"/>
  <c r="K971" i="26"/>
  <c r="J971" i="26"/>
  <c r="I971" i="26"/>
  <c r="H971" i="26"/>
  <c r="G971" i="26"/>
  <c r="F971" i="26"/>
  <c r="D971" i="26"/>
  <c r="C971" i="26"/>
  <c r="K970" i="26"/>
  <c r="J970" i="26"/>
  <c r="I970" i="26"/>
  <c r="H970" i="26"/>
  <c r="G970" i="26"/>
  <c r="F970" i="26"/>
  <c r="D970" i="26"/>
  <c r="C970" i="26"/>
  <c r="K969" i="26"/>
  <c r="J969" i="26"/>
  <c r="I969" i="26"/>
  <c r="H969" i="26"/>
  <c r="G969" i="26"/>
  <c r="F969" i="26"/>
  <c r="D969" i="26"/>
  <c r="C969" i="26"/>
  <c r="K968" i="26"/>
  <c r="J968" i="26"/>
  <c r="I968" i="26"/>
  <c r="H968" i="26"/>
  <c r="G968" i="26"/>
  <c r="F968" i="26"/>
  <c r="D968" i="26"/>
  <c r="C968" i="26"/>
  <c r="K967" i="26"/>
  <c r="J967" i="26"/>
  <c r="I967" i="26"/>
  <c r="H967" i="26"/>
  <c r="G967" i="26"/>
  <c r="F967" i="26"/>
  <c r="D967" i="26"/>
  <c r="C967" i="26"/>
  <c r="K966" i="26"/>
  <c r="J966" i="26"/>
  <c r="I966" i="26"/>
  <c r="H966" i="26"/>
  <c r="G966" i="26"/>
  <c r="F966" i="26"/>
  <c r="D966" i="26"/>
  <c r="C966" i="26"/>
  <c r="K965" i="26"/>
  <c r="J965" i="26"/>
  <c r="I965" i="26"/>
  <c r="H965" i="26"/>
  <c r="G965" i="26"/>
  <c r="F965" i="26"/>
  <c r="D965" i="26"/>
  <c r="C965" i="26"/>
  <c r="K964" i="26"/>
  <c r="J964" i="26"/>
  <c r="I964" i="26"/>
  <c r="H964" i="26"/>
  <c r="G964" i="26"/>
  <c r="F964" i="26"/>
  <c r="D964" i="26"/>
  <c r="C964" i="26"/>
  <c r="K963" i="26"/>
  <c r="J963" i="26"/>
  <c r="I963" i="26"/>
  <c r="H963" i="26"/>
  <c r="G963" i="26"/>
  <c r="F963" i="26"/>
  <c r="D963" i="26"/>
  <c r="C963" i="26"/>
  <c r="K962" i="26"/>
  <c r="J962" i="26"/>
  <c r="I962" i="26"/>
  <c r="H962" i="26"/>
  <c r="G962" i="26"/>
  <c r="F962" i="26"/>
  <c r="D962" i="26"/>
  <c r="C962" i="26"/>
  <c r="K961" i="26"/>
  <c r="J961" i="26"/>
  <c r="I961" i="26"/>
  <c r="H961" i="26"/>
  <c r="G961" i="26"/>
  <c r="F961" i="26"/>
  <c r="D961" i="26"/>
  <c r="C961" i="26"/>
  <c r="K960" i="26"/>
  <c r="J960" i="26"/>
  <c r="I960" i="26"/>
  <c r="H960" i="26"/>
  <c r="G960" i="26"/>
  <c r="F960" i="26"/>
  <c r="D960" i="26"/>
  <c r="C960" i="26"/>
  <c r="K959" i="26"/>
  <c r="J959" i="26"/>
  <c r="I959" i="26"/>
  <c r="H959" i="26"/>
  <c r="G959" i="26"/>
  <c r="F959" i="26"/>
  <c r="D959" i="26"/>
  <c r="C959" i="26"/>
  <c r="K958" i="26"/>
  <c r="J958" i="26"/>
  <c r="I958" i="26"/>
  <c r="H958" i="26"/>
  <c r="G958" i="26"/>
  <c r="F958" i="26"/>
  <c r="D958" i="26"/>
  <c r="C958" i="26"/>
  <c r="K957" i="26"/>
  <c r="J957" i="26"/>
  <c r="I957" i="26"/>
  <c r="H957" i="26"/>
  <c r="G957" i="26"/>
  <c r="F957" i="26"/>
  <c r="D957" i="26"/>
  <c r="C957" i="26"/>
  <c r="K956" i="26"/>
  <c r="J956" i="26"/>
  <c r="I956" i="26"/>
  <c r="H956" i="26"/>
  <c r="G956" i="26"/>
  <c r="F956" i="26"/>
  <c r="D956" i="26"/>
  <c r="C956" i="26"/>
  <c r="K955" i="26"/>
  <c r="J955" i="26"/>
  <c r="I955" i="26"/>
  <c r="H955" i="26"/>
  <c r="G955" i="26"/>
  <c r="F955" i="26"/>
  <c r="D955" i="26"/>
  <c r="C955" i="26"/>
  <c r="K954" i="26"/>
  <c r="J954" i="26"/>
  <c r="I954" i="26"/>
  <c r="H954" i="26"/>
  <c r="G954" i="26"/>
  <c r="F954" i="26"/>
  <c r="D954" i="26"/>
  <c r="C954" i="26"/>
  <c r="K953" i="26"/>
  <c r="J953" i="26"/>
  <c r="I953" i="26"/>
  <c r="H953" i="26"/>
  <c r="G953" i="26"/>
  <c r="F953" i="26"/>
  <c r="D953" i="26"/>
  <c r="C953" i="26"/>
  <c r="K952" i="26"/>
  <c r="J952" i="26"/>
  <c r="I952" i="26"/>
  <c r="H952" i="26"/>
  <c r="G952" i="26"/>
  <c r="F952" i="26"/>
  <c r="D952" i="26"/>
  <c r="C952" i="26"/>
  <c r="K951" i="26"/>
  <c r="J951" i="26"/>
  <c r="I951" i="26"/>
  <c r="H951" i="26"/>
  <c r="G951" i="26"/>
  <c r="F951" i="26"/>
  <c r="D951" i="26"/>
  <c r="C951" i="26"/>
  <c r="K950" i="26"/>
  <c r="J950" i="26"/>
  <c r="I950" i="26"/>
  <c r="H950" i="26"/>
  <c r="G950" i="26"/>
  <c r="F950" i="26"/>
  <c r="D950" i="26"/>
  <c r="C950" i="26"/>
  <c r="K949" i="26"/>
  <c r="J949" i="26"/>
  <c r="I949" i="26"/>
  <c r="H949" i="26"/>
  <c r="G949" i="26"/>
  <c r="F949" i="26"/>
  <c r="D949" i="26"/>
  <c r="C949" i="26"/>
  <c r="K948" i="26"/>
  <c r="J948" i="26"/>
  <c r="I948" i="26"/>
  <c r="H948" i="26"/>
  <c r="G948" i="26"/>
  <c r="F948" i="26"/>
  <c r="D948" i="26"/>
  <c r="C948" i="26"/>
  <c r="K947" i="26"/>
  <c r="J947" i="26"/>
  <c r="I947" i="26"/>
  <c r="H947" i="26"/>
  <c r="G947" i="26"/>
  <c r="F947" i="26"/>
  <c r="D947" i="26"/>
  <c r="C947" i="26"/>
  <c r="K946" i="26"/>
  <c r="J946" i="26"/>
  <c r="I946" i="26"/>
  <c r="H946" i="26"/>
  <c r="G946" i="26"/>
  <c r="F946" i="26"/>
  <c r="D946" i="26"/>
  <c r="C946" i="26"/>
  <c r="K945" i="26"/>
  <c r="J945" i="26"/>
  <c r="I945" i="26"/>
  <c r="H945" i="26"/>
  <c r="G945" i="26"/>
  <c r="F945" i="26"/>
  <c r="D945" i="26"/>
  <c r="C945" i="26"/>
  <c r="K944" i="26"/>
  <c r="J944" i="26"/>
  <c r="I944" i="26"/>
  <c r="H944" i="26"/>
  <c r="G944" i="26"/>
  <c r="F944" i="26"/>
  <c r="D944" i="26"/>
  <c r="C944" i="26"/>
  <c r="K943" i="26"/>
  <c r="J943" i="26"/>
  <c r="I943" i="26"/>
  <c r="H943" i="26"/>
  <c r="G943" i="26"/>
  <c r="F943" i="26"/>
  <c r="D943" i="26"/>
  <c r="C943" i="26"/>
  <c r="K942" i="26"/>
  <c r="J942" i="26"/>
  <c r="I942" i="26"/>
  <c r="H942" i="26"/>
  <c r="G942" i="26"/>
  <c r="F942" i="26"/>
  <c r="D942" i="26"/>
  <c r="C942" i="26"/>
  <c r="K941" i="26"/>
  <c r="J941" i="26"/>
  <c r="I941" i="26"/>
  <c r="H941" i="26"/>
  <c r="G941" i="26"/>
  <c r="F941" i="26"/>
  <c r="D941" i="26"/>
  <c r="C941" i="26"/>
  <c r="K940" i="26"/>
  <c r="J940" i="26"/>
  <c r="I940" i="26"/>
  <c r="H940" i="26"/>
  <c r="G940" i="26"/>
  <c r="F940" i="26"/>
  <c r="D940" i="26"/>
  <c r="C940" i="26"/>
  <c r="K939" i="26"/>
  <c r="J939" i="26"/>
  <c r="I939" i="26"/>
  <c r="H939" i="26"/>
  <c r="G939" i="26"/>
  <c r="F939" i="26"/>
  <c r="D939" i="26"/>
  <c r="C939" i="26"/>
  <c r="K938" i="26"/>
  <c r="J938" i="26"/>
  <c r="I938" i="26"/>
  <c r="H938" i="26"/>
  <c r="G938" i="26"/>
  <c r="F938" i="26"/>
  <c r="D938" i="26"/>
  <c r="C938" i="26"/>
  <c r="K937" i="26"/>
  <c r="J937" i="26"/>
  <c r="I937" i="26"/>
  <c r="H937" i="26"/>
  <c r="G937" i="26"/>
  <c r="F937" i="26"/>
  <c r="D937" i="26"/>
  <c r="C937" i="26"/>
  <c r="K936" i="26"/>
  <c r="J936" i="26"/>
  <c r="I936" i="26"/>
  <c r="H936" i="26"/>
  <c r="G936" i="26"/>
  <c r="F936" i="26"/>
  <c r="D936" i="26"/>
  <c r="C936" i="26"/>
  <c r="K935" i="26"/>
  <c r="J935" i="26"/>
  <c r="I935" i="26"/>
  <c r="H935" i="26"/>
  <c r="G935" i="26"/>
  <c r="F935" i="26"/>
  <c r="D935" i="26"/>
  <c r="C935" i="26"/>
  <c r="K934" i="26"/>
  <c r="J934" i="26"/>
  <c r="I934" i="26"/>
  <c r="H934" i="26"/>
  <c r="G934" i="26"/>
  <c r="F934" i="26"/>
  <c r="D934" i="26"/>
  <c r="C934" i="26"/>
  <c r="K933" i="26"/>
  <c r="J933" i="26"/>
  <c r="I933" i="26"/>
  <c r="H933" i="26"/>
  <c r="G933" i="26"/>
  <c r="F933" i="26"/>
  <c r="D933" i="26"/>
  <c r="C933" i="26"/>
  <c r="K932" i="26"/>
  <c r="J932" i="26"/>
  <c r="I932" i="26"/>
  <c r="H932" i="26"/>
  <c r="G932" i="26"/>
  <c r="F932" i="26"/>
  <c r="D932" i="26"/>
  <c r="C932" i="26"/>
  <c r="K931" i="26"/>
  <c r="J931" i="26"/>
  <c r="I931" i="26"/>
  <c r="H931" i="26"/>
  <c r="G931" i="26"/>
  <c r="F931" i="26"/>
  <c r="D931" i="26"/>
  <c r="C931" i="26"/>
  <c r="K930" i="26"/>
  <c r="J930" i="26"/>
  <c r="I930" i="26"/>
  <c r="H930" i="26"/>
  <c r="G930" i="26"/>
  <c r="F930" i="26"/>
  <c r="D930" i="26"/>
  <c r="C930" i="26"/>
  <c r="K929" i="26"/>
  <c r="J929" i="26"/>
  <c r="I929" i="26"/>
  <c r="H929" i="26"/>
  <c r="G929" i="26"/>
  <c r="F929" i="26"/>
  <c r="D929" i="26"/>
  <c r="C929" i="26"/>
  <c r="K928" i="26"/>
  <c r="J928" i="26"/>
  <c r="I928" i="26"/>
  <c r="H928" i="26"/>
  <c r="G928" i="26"/>
  <c r="F928" i="26"/>
  <c r="D928" i="26"/>
  <c r="C928" i="26"/>
  <c r="K927" i="26"/>
  <c r="J927" i="26"/>
  <c r="I927" i="26"/>
  <c r="H927" i="26"/>
  <c r="G927" i="26"/>
  <c r="F927" i="26"/>
  <c r="D927" i="26"/>
  <c r="C927" i="26"/>
  <c r="K926" i="26"/>
  <c r="J926" i="26"/>
  <c r="I926" i="26"/>
  <c r="H926" i="26"/>
  <c r="G926" i="26"/>
  <c r="F926" i="26"/>
  <c r="D926" i="26"/>
  <c r="C926" i="26"/>
  <c r="K925" i="26"/>
  <c r="J925" i="26"/>
  <c r="I925" i="26"/>
  <c r="H925" i="26"/>
  <c r="G925" i="26"/>
  <c r="F925" i="26"/>
  <c r="D925" i="26"/>
  <c r="C925" i="26"/>
  <c r="K924" i="26"/>
  <c r="J924" i="26"/>
  <c r="I924" i="26"/>
  <c r="H924" i="26"/>
  <c r="G924" i="26"/>
  <c r="F924" i="26"/>
  <c r="D924" i="26"/>
  <c r="C924" i="26"/>
  <c r="K923" i="26"/>
  <c r="J923" i="26"/>
  <c r="I923" i="26"/>
  <c r="H923" i="26"/>
  <c r="G923" i="26"/>
  <c r="F923" i="26"/>
  <c r="D923" i="26"/>
  <c r="C923" i="26"/>
  <c r="K922" i="26"/>
  <c r="J922" i="26"/>
  <c r="I922" i="26"/>
  <c r="H922" i="26"/>
  <c r="G922" i="26"/>
  <c r="F922" i="26"/>
  <c r="D922" i="26"/>
  <c r="C922" i="26"/>
  <c r="K921" i="26"/>
  <c r="J921" i="26"/>
  <c r="I921" i="26"/>
  <c r="H921" i="26"/>
  <c r="G921" i="26"/>
  <c r="F921" i="26"/>
  <c r="D921" i="26"/>
  <c r="C921" i="26"/>
  <c r="K920" i="26"/>
  <c r="J920" i="26"/>
  <c r="I920" i="26"/>
  <c r="H920" i="26"/>
  <c r="G920" i="26"/>
  <c r="F920" i="26"/>
  <c r="D920" i="26"/>
  <c r="C920" i="26"/>
  <c r="K919" i="26"/>
  <c r="J919" i="26"/>
  <c r="I919" i="26"/>
  <c r="H919" i="26"/>
  <c r="G919" i="26"/>
  <c r="F919" i="26"/>
  <c r="D919" i="26"/>
  <c r="C919" i="26"/>
  <c r="K918" i="26"/>
  <c r="J918" i="26"/>
  <c r="I918" i="26"/>
  <c r="H918" i="26"/>
  <c r="G918" i="26"/>
  <c r="F918" i="26"/>
  <c r="D918" i="26"/>
  <c r="C918" i="26"/>
  <c r="K917" i="26"/>
  <c r="J917" i="26"/>
  <c r="I917" i="26"/>
  <c r="H917" i="26"/>
  <c r="G917" i="26"/>
  <c r="F917" i="26"/>
  <c r="D917" i="26"/>
  <c r="C917" i="26"/>
  <c r="K916" i="26"/>
  <c r="J916" i="26"/>
  <c r="I916" i="26"/>
  <c r="H916" i="26"/>
  <c r="G916" i="26"/>
  <c r="F916" i="26"/>
  <c r="D916" i="26"/>
  <c r="C916" i="26"/>
  <c r="K915" i="26"/>
  <c r="J915" i="26"/>
  <c r="I915" i="26"/>
  <c r="H915" i="26"/>
  <c r="G915" i="26"/>
  <c r="F915" i="26"/>
  <c r="D915" i="26"/>
  <c r="C915" i="26"/>
  <c r="K914" i="26"/>
  <c r="J914" i="26"/>
  <c r="I914" i="26"/>
  <c r="H914" i="26"/>
  <c r="G914" i="26"/>
  <c r="F914" i="26"/>
  <c r="D914" i="26"/>
  <c r="C914" i="26"/>
  <c r="K913" i="26"/>
  <c r="J913" i="26"/>
  <c r="I913" i="26"/>
  <c r="H913" i="26"/>
  <c r="G913" i="26"/>
  <c r="F913" i="26"/>
  <c r="D913" i="26"/>
  <c r="C913" i="26"/>
  <c r="K912" i="26"/>
  <c r="J912" i="26"/>
  <c r="I912" i="26"/>
  <c r="H912" i="26"/>
  <c r="G912" i="26"/>
  <c r="F912" i="26"/>
  <c r="D912" i="26"/>
  <c r="C912" i="26"/>
  <c r="K911" i="26"/>
  <c r="J911" i="26"/>
  <c r="I911" i="26"/>
  <c r="H911" i="26"/>
  <c r="G911" i="26"/>
  <c r="F911" i="26"/>
  <c r="D911" i="26"/>
  <c r="C911" i="26"/>
  <c r="K910" i="26"/>
  <c r="J910" i="26"/>
  <c r="I910" i="26"/>
  <c r="H910" i="26"/>
  <c r="G910" i="26"/>
  <c r="F910" i="26"/>
  <c r="D910" i="26"/>
  <c r="C910" i="26"/>
  <c r="K909" i="26"/>
  <c r="J909" i="26"/>
  <c r="I909" i="26"/>
  <c r="H909" i="26"/>
  <c r="G909" i="26"/>
  <c r="F909" i="26"/>
  <c r="D909" i="26"/>
  <c r="C909" i="26"/>
  <c r="K908" i="26"/>
  <c r="J908" i="26"/>
  <c r="I908" i="26"/>
  <c r="H908" i="26"/>
  <c r="G908" i="26"/>
  <c r="F908" i="26"/>
  <c r="D908" i="26"/>
  <c r="C908" i="26"/>
  <c r="K907" i="26"/>
  <c r="J907" i="26"/>
  <c r="I907" i="26"/>
  <c r="H907" i="26"/>
  <c r="G907" i="26"/>
  <c r="F907" i="26"/>
  <c r="D907" i="26"/>
  <c r="C907" i="26"/>
  <c r="K906" i="26"/>
  <c r="J906" i="26"/>
  <c r="I906" i="26"/>
  <c r="H906" i="26"/>
  <c r="G906" i="26"/>
  <c r="F906" i="26"/>
  <c r="D906" i="26"/>
  <c r="C906" i="26"/>
  <c r="K905" i="26"/>
  <c r="J905" i="26"/>
  <c r="I905" i="26"/>
  <c r="H905" i="26"/>
  <c r="G905" i="26"/>
  <c r="F905" i="26"/>
  <c r="D905" i="26"/>
  <c r="C905" i="26"/>
  <c r="K904" i="26"/>
  <c r="J904" i="26"/>
  <c r="I904" i="26"/>
  <c r="H904" i="26"/>
  <c r="G904" i="26"/>
  <c r="F904" i="26"/>
  <c r="D904" i="26"/>
  <c r="C904" i="26"/>
  <c r="K903" i="26"/>
  <c r="J903" i="26"/>
  <c r="I903" i="26"/>
  <c r="H903" i="26"/>
  <c r="G903" i="26"/>
  <c r="F903" i="26"/>
  <c r="D903" i="26"/>
  <c r="C903" i="26"/>
  <c r="K902" i="26"/>
  <c r="J902" i="26"/>
  <c r="I902" i="26"/>
  <c r="H902" i="26"/>
  <c r="G902" i="26"/>
  <c r="F902" i="26"/>
  <c r="D902" i="26"/>
  <c r="C902" i="26"/>
  <c r="K901" i="26"/>
  <c r="J901" i="26"/>
  <c r="I901" i="26"/>
  <c r="H901" i="26"/>
  <c r="G901" i="26"/>
  <c r="F901" i="26"/>
  <c r="D901" i="26"/>
  <c r="C901" i="26"/>
  <c r="K900" i="26"/>
  <c r="J900" i="26"/>
  <c r="I900" i="26"/>
  <c r="H900" i="26"/>
  <c r="G900" i="26"/>
  <c r="F900" i="26"/>
  <c r="D900" i="26"/>
  <c r="C900" i="26"/>
  <c r="K899" i="26"/>
  <c r="J899" i="26"/>
  <c r="I899" i="26"/>
  <c r="H899" i="26"/>
  <c r="G899" i="26"/>
  <c r="F899" i="26"/>
  <c r="D899" i="26"/>
  <c r="C899" i="26"/>
  <c r="K898" i="26"/>
  <c r="J898" i="26"/>
  <c r="I898" i="26"/>
  <c r="H898" i="26"/>
  <c r="G898" i="26"/>
  <c r="F898" i="26"/>
  <c r="D898" i="26"/>
  <c r="C898" i="26"/>
  <c r="K897" i="26"/>
  <c r="J897" i="26"/>
  <c r="I897" i="26"/>
  <c r="H897" i="26"/>
  <c r="G897" i="26"/>
  <c r="F897" i="26"/>
  <c r="D897" i="26"/>
  <c r="C897" i="26"/>
  <c r="K896" i="26"/>
  <c r="J896" i="26"/>
  <c r="I896" i="26"/>
  <c r="H896" i="26"/>
  <c r="G896" i="26"/>
  <c r="F896" i="26"/>
  <c r="D896" i="26"/>
  <c r="C896" i="26"/>
  <c r="K895" i="26"/>
  <c r="J895" i="26"/>
  <c r="I895" i="26"/>
  <c r="H895" i="26"/>
  <c r="G895" i="26"/>
  <c r="F895" i="26"/>
  <c r="D895" i="26"/>
  <c r="C895" i="26"/>
  <c r="K894" i="26"/>
  <c r="J894" i="26"/>
  <c r="I894" i="26"/>
  <c r="H894" i="26"/>
  <c r="G894" i="26"/>
  <c r="F894" i="26"/>
  <c r="D894" i="26"/>
  <c r="C894" i="26"/>
  <c r="K893" i="26"/>
  <c r="J893" i="26"/>
  <c r="I893" i="26"/>
  <c r="H893" i="26"/>
  <c r="G893" i="26"/>
  <c r="F893" i="26"/>
  <c r="D893" i="26"/>
  <c r="C893" i="26"/>
  <c r="K892" i="26"/>
  <c r="J892" i="26"/>
  <c r="I892" i="26"/>
  <c r="H892" i="26"/>
  <c r="G892" i="26"/>
  <c r="F892" i="26"/>
  <c r="D892" i="26"/>
  <c r="C892" i="26"/>
  <c r="K891" i="26"/>
  <c r="J891" i="26"/>
  <c r="I891" i="26"/>
  <c r="H891" i="26"/>
  <c r="G891" i="26"/>
  <c r="F891" i="26"/>
  <c r="D891" i="26"/>
  <c r="C891" i="26"/>
  <c r="K890" i="26"/>
  <c r="J890" i="26"/>
  <c r="I890" i="26"/>
  <c r="H890" i="26"/>
  <c r="G890" i="26"/>
  <c r="F890" i="26"/>
  <c r="D890" i="26"/>
  <c r="C890" i="26"/>
  <c r="K889" i="26"/>
  <c r="J889" i="26"/>
  <c r="I889" i="26"/>
  <c r="H889" i="26"/>
  <c r="G889" i="26"/>
  <c r="F889" i="26"/>
  <c r="D889" i="26"/>
  <c r="C889" i="26"/>
  <c r="K888" i="26"/>
  <c r="J888" i="26"/>
  <c r="I888" i="26"/>
  <c r="H888" i="26"/>
  <c r="G888" i="26"/>
  <c r="F888" i="26"/>
  <c r="D888" i="26"/>
  <c r="C888" i="26"/>
  <c r="K887" i="26"/>
  <c r="J887" i="26"/>
  <c r="I887" i="26"/>
  <c r="H887" i="26"/>
  <c r="G887" i="26"/>
  <c r="F887" i="26"/>
  <c r="D887" i="26"/>
  <c r="C887" i="26"/>
  <c r="K886" i="26"/>
  <c r="J886" i="26"/>
  <c r="I886" i="26"/>
  <c r="H886" i="26"/>
  <c r="G886" i="26"/>
  <c r="F886" i="26"/>
  <c r="D886" i="26"/>
  <c r="C886" i="26"/>
  <c r="K885" i="26"/>
  <c r="J885" i="26"/>
  <c r="I885" i="26"/>
  <c r="H885" i="26"/>
  <c r="G885" i="26"/>
  <c r="F885" i="26"/>
  <c r="D885" i="26"/>
  <c r="C885" i="26"/>
  <c r="K884" i="26"/>
  <c r="J884" i="26"/>
  <c r="I884" i="26"/>
  <c r="H884" i="26"/>
  <c r="G884" i="26"/>
  <c r="F884" i="26"/>
  <c r="D884" i="26"/>
  <c r="C884" i="26"/>
  <c r="K883" i="26"/>
  <c r="J883" i="26"/>
  <c r="I883" i="26"/>
  <c r="H883" i="26"/>
  <c r="G883" i="26"/>
  <c r="F883" i="26"/>
  <c r="D883" i="26"/>
  <c r="C883" i="26"/>
  <c r="K882" i="26"/>
  <c r="J882" i="26"/>
  <c r="I882" i="26"/>
  <c r="H882" i="26"/>
  <c r="G882" i="26"/>
  <c r="F882" i="26"/>
  <c r="D882" i="26"/>
  <c r="C882" i="26"/>
  <c r="K881" i="26"/>
  <c r="J881" i="26"/>
  <c r="I881" i="26"/>
  <c r="H881" i="26"/>
  <c r="G881" i="26"/>
  <c r="F881" i="26"/>
  <c r="D881" i="26"/>
  <c r="C881" i="26"/>
  <c r="K880" i="26"/>
  <c r="J880" i="26"/>
  <c r="I880" i="26"/>
  <c r="H880" i="26"/>
  <c r="G880" i="26"/>
  <c r="F880" i="26"/>
  <c r="D880" i="26"/>
  <c r="C880" i="26"/>
  <c r="K879" i="26"/>
  <c r="J879" i="26"/>
  <c r="I879" i="26"/>
  <c r="H879" i="26"/>
  <c r="G879" i="26"/>
  <c r="F879" i="26"/>
  <c r="D879" i="26"/>
  <c r="C879" i="26"/>
  <c r="K878" i="26"/>
  <c r="J878" i="26"/>
  <c r="I878" i="26"/>
  <c r="H878" i="26"/>
  <c r="G878" i="26"/>
  <c r="F878" i="26"/>
  <c r="D878" i="26"/>
  <c r="C878" i="26"/>
  <c r="K877" i="26"/>
  <c r="J877" i="26"/>
  <c r="I877" i="26"/>
  <c r="H877" i="26"/>
  <c r="G877" i="26"/>
  <c r="F877" i="26"/>
  <c r="D877" i="26"/>
  <c r="C877" i="26"/>
  <c r="K876" i="26"/>
  <c r="J876" i="26"/>
  <c r="I876" i="26"/>
  <c r="H876" i="26"/>
  <c r="G876" i="26"/>
  <c r="F876" i="26"/>
  <c r="D876" i="26"/>
  <c r="C876" i="26"/>
  <c r="K875" i="26"/>
  <c r="J875" i="26"/>
  <c r="I875" i="26"/>
  <c r="H875" i="26"/>
  <c r="G875" i="26"/>
  <c r="F875" i="26"/>
  <c r="D875" i="26"/>
  <c r="C875" i="26"/>
  <c r="K874" i="26"/>
  <c r="J874" i="26"/>
  <c r="I874" i="26"/>
  <c r="H874" i="26"/>
  <c r="G874" i="26"/>
  <c r="F874" i="26"/>
  <c r="D874" i="26"/>
  <c r="C874" i="26"/>
  <c r="K873" i="26"/>
  <c r="J873" i="26"/>
  <c r="I873" i="26"/>
  <c r="H873" i="26"/>
  <c r="G873" i="26"/>
  <c r="F873" i="26"/>
  <c r="D873" i="26"/>
  <c r="C873" i="26"/>
  <c r="K872" i="26"/>
  <c r="J872" i="26"/>
  <c r="I872" i="26"/>
  <c r="H872" i="26"/>
  <c r="G872" i="26"/>
  <c r="F872" i="26"/>
  <c r="D872" i="26"/>
  <c r="C872" i="26"/>
  <c r="K871" i="26"/>
  <c r="J871" i="26"/>
  <c r="I871" i="26"/>
  <c r="H871" i="26"/>
  <c r="G871" i="26"/>
  <c r="F871" i="26"/>
  <c r="D871" i="26"/>
  <c r="C871" i="26"/>
  <c r="K870" i="26"/>
  <c r="J870" i="26"/>
  <c r="I870" i="26"/>
  <c r="H870" i="26"/>
  <c r="G870" i="26"/>
  <c r="F870" i="26"/>
  <c r="D870" i="26"/>
  <c r="C870" i="26"/>
  <c r="K869" i="26"/>
  <c r="J869" i="26"/>
  <c r="I869" i="26"/>
  <c r="H869" i="26"/>
  <c r="G869" i="26"/>
  <c r="F869" i="26"/>
  <c r="D869" i="26"/>
  <c r="C869" i="26"/>
  <c r="K868" i="26"/>
  <c r="J868" i="26"/>
  <c r="I868" i="26"/>
  <c r="H868" i="26"/>
  <c r="G868" i="26"/>
  <c r="F868" i="26"/>
  <c r="D868" i="26"/>
  <c r="C868" i="26"/>
  <c r="K867" i="26"/>
  <c r="J867" i="26"/>
  <c r="I867" i="26"/>
  <c r="H867" i="26"/>
  <c r="G867" i="26"/>
  <c r="F867" i="26"/>
  <c r="D867" i="26"/>
  <c r="C867" i="26"/>
  <c r="K866" i="26"/>
  <c r="J866" i="26"/>
  <c r="I866" i="26"/>
  <c r="H866" i="26"/>
  <c r="G866" i="26"/>
  <c r="F866" i="26"/>
  <c r="D866" i="26"/>
  <c r="C866" i="26"/>
  <c r="K865" i="26"/>
  <c r="J865" i="26"/>
  <c r="I865" i="26"/>
  <c r="H865" i="26"/>
  <c r="G865" i="26"/>
  <c r="F865" i="26"/>
  <c r="D865" i="26"/>
  <c r="C865" i="26"/>
  <c r="K864" i="26"/>
  <c r="J864" i="26"/>
  <c r="I864" i="26"/>
  <c r="H864" i="26"/>
  <c r="G864" i="26"/>
  <c r="F864" i="26"/>
  <c r="D864" i="26"/>
  <c r="C864" i="26"/>
  <c r="K863" i="26"/>
  <c r="J863" i="26"/>
  <c r="I863" i="26"/>
  <c r="H863" i="26"/>
  <c r="G863" i="26"/>
  <c r="F863" i="26"/>
  <c r="D863" i="26"/>
  <c r="C863" i="26"/>
  <c r="K862" i="26"/>
  <c r="J862" i="26"/>
  <c r="I862" i="26"/>
  <c r="H862" i="26"/>
  <c r="G862" i="26"/>
  <c r="F862" i="26"/>
  <c r="D862" i="26"/>
  <c r="C862" i="26"/>
  <c r="K861" i="26"/>
  <c r="J861" i="26"/>
  <c r="I861" i="26"/>
  <c r="H861" i="26"/>
  <c r="G861" i="26"/>
  <c r="F861" i="26"/>
  <c r="D861" i="26"/>
  <c r="C861" i="26"/>
  <c r="K860" i="26"/>
  <c r="J860" i="26"/>
  <c r="I860" i="26"/>
  <c r="H860" i="26"/>
  <c r="G860" i="26"/>
  <c r="F860" i="26"/>
  <c r="D860" i="26"/>
  <c r="C860" i="26"/>
  <c r="K859" i="26"/>
  <c r="J859" i="26"/>
  <c r="I859" i="26"/>
  <c r="H859" i="26"/>
  <c r="G859" i="26"/>
  <c r="F859" i="26"/>
  <c r="D859" i="26"/>
  <c r="C859" i="26"/>
  <c r="K858" i="26"/>
  <c r="J858" i="26"/>
  <c r="I858" i="26"/>
  <c r="H858" i="26"/>
  <c r="G858" i="26"/>
  <c r="F858" i="26"/>
  <c r="D858" i="26"/>
  <c r="C858" i="26"/>
  <c r="K857" i="26"/>
  <c r="J857" i="26"/>
  <c r="I857" i="26"/>
  <c r="H857" i="26"/>
  <c r="G857" i="26"/>
  <c r="F857" i="26"/>
  <c r="D857" i="26"/>
  <c r="C857" i="26"/>
  <c r="K856" i="26"/>
  <c r="J856" i="26"/>
  <c r="I856" i="26"/>
  <c r="H856" i="26"/>
  <c r="G856" i="26"/>
  <c r="F856" i="26"/>
  <c r="D856" i="26"/>
  <c r="C856" i="26"/>
  <c r="K855" i="26"/>
  <c r="J855" i="26"/>
  <c r="I855" i="26"/>
  <c r="H855" i="26"/>
  <c r="G855" i="26"/>
  <c r="F855" i="26"/>
  <c r="D855" i="26"/>
  <c r="C855" i="26"/>
  <c r="K854" i="26"/>
  <c r="J854" i="26"/>
  <c r="I854" i="26"/>
  <c r="H854" i="26"/>
  <c r="G854" i="26"/>
  <c r="F854" i="26"/>
  <c r="D854" i="26"/>
  <c r="C854" i="26"/>
  <c r="K853" i="26"/>
  <c r="J853" i="26"/>
  <c r="I853" i="26"/>
  <c r="H853" i="26"/>
  <c r="G853" i="26"/>
  <c r="F853" i="26"/>
  <c r="D853" i="26"/>
  <c r="C853" i="26"/>
  <c r="K852" i="26"/>
  <c r="J852" i="26"/>
  <c r="I852" i="26"/>
  <c r="H852" i="26"/>
  <c r="G852" i="26"/>
  <c r="F852" i="26"/>
  <c r="D852" i="26"/>
  <c r="C852" i="26"/>
  <c r="K851" i="26"/>
  <c r="J851" i="26"/>
  <c r="I851" i="26"/>
  <c r="H851" i="26"/>
  <c r="G851" i="26"/>
  <c r="F851" i="26"/>
  <c r="D851" i="26"/>
  <c r="C851" i="26"/>
  <c r="K850" i="26"/>
  <c r="J850" i="26"/>
  <c r="I850" i="26"/>
  <c r="H850" i="26"/>
  <c r="G850" i="26"/>
  <c r="F850" i="26"/>
  <c r="D850" i="26"/>
  <c r="C850" i="26"/>
  <c r="K849" i="26"/>
  <c r="J849" i="26"/>
  <c r="I849" i="26"/>
  <c r="H849" i="26"/>
  <c r="G849" i="26"/>
  <c r="F849" i="26"/>
  <c r="D849" i="26"/>
  <c r="C849" i="26"/>
  <c r="K848" i="26"/>
  <c r="J848" i="26"/>
  <c r="I848" i="26"/>
  <c r="H848" i="26"/>
  <c r="G848" i="26"/>
  <c r="F848" i="26"/>
  <c r="D848" i="26"/>
  <c r="C848" i="26"/>
  <c r="K847" i="26"/>
  <c r="J847" i="26"/>
  <c r="I847" i="26"/>
  <c r="H847" i="26"/>
  <c r="G847" i="26"/>
  <c r="F847" i="26"/>
  <c r="D847" i="26"/>
  <c r="C847" i="26"/>
  <c r="K846" i="26"/>
  <c r="J846" i="26"/>
  <c r="I846" i="26"/>
  <c r="H846" i="26"/>
  <c r="G846" i="26"/>
  <c r="F846" i="26"/>
  <c r="D846" i="26"/>
  <c r="C846" i="26"/>
  <c r="K845" i="26"/>
  <c r="J845" i="26"/>
  <c r="I845" i="26"/>
  <c r="H845" i="26"/>
  <c r="G845" i="26"/>
  <c r="F845" i="26"/>
  <c r="D845" i="26"/>
  <c r="C845" i="26"/>
  <c r="K844" i="26"/>
  <c r="J844" i="26"/>
  <c r="I844" i="26"/>
  <c r="H844" i="26"/>
  <c r="G844" i="26"/>
  <c r="F844" i="26"/>
  <c r="D844" i="26"/>
  <c r="C844" i="26"/>
  <c r="K843" i="26"/>
  <c r="J843" i="26"/>
  <c r="I843" i="26"/>
  <c r="H843" i="26"/>
  <c r="G843" i="26"/>
  <c r="F843" i="26"/>
  <c r="D843" i="26"/>
  <c r="C843" i="26"/>
  <c r="K842" i="26"/>
  <c r="J842" i="26"/>
  <c r="I842" i="26"/>
  <c r="H842" i="26"/>
  <c r="G842" i="26"/>
  <c r="F842" i="26"/>
  <c r="D842" i="26"/>
  <c r="C842" i="26"/>
  <c r="K841" i="26"/>
  <c r="J841" i="26"/>
  <c r="I841" i="26"/>
  <c r="H841" i="26"/>
  <c r="G841" i="26"/>
  <c r="F841" i="26"/>
  <c r="D841" i="26"/>
  <c r="C841" i="26"/>
  <c r="K840" i="26"/>
  <c r="J840" i="26"/>
  <c r="I840" i="26"/>
  <c r="H840" i="26"/>
  <c r="G840" i="26"/>
  <c r="F840" i="26"/>
  <c r="D840" i="26"/>
  <c r="C840" i="26"/>
  <c r="K839" i="26"/>
  <c r="J839" i="26"/>
  <c r="I839" i="26"/>
  <c r="H839" i="26"/>
  <c r="G839" i="26"/>
  <c r="F839" i="26"/>
  <c r="D839" i="26"/>
  <c r="C839" i="26"/>
  <c r="K838" i="26"/>
  <c r="J838" i="26"/>
  <c r="I838" i="26"/>
  <c r="H838" i="26"/>
  <c r="G838" i="26"/>
  <c r="F838" i="26"/>
  <c r="D838" i="26"/>
  <c r="C838" i="26"/>
  <c r="K837" i="26"/>
  <c r="J837" i="26"/>
  <c r="I837" i="26"/>
  <c r="H837" i="26"/>
  <c r="G837" i="26"/>
  <c r="F837" i="26"/>
  <c r="D837" i="26"/>
  <c r="C837" i="26"/>
  <c r="K836" i="26"/>
  <c r="J836" i="26"/>
  <c r="I836" i="26"/>
  <c r="H836" i="26"/>
  <c r="G836" i="26"/>
  <c r="F836" i="26"/>
  <c r="D836" i="26"/>
  <c r="C836" i="26"/>
  <c r="K835" i="26"/>
  <c r="J835" i="26"/>
  <c r="I835" i="26"/>
  <c r="H835" i="26"/>
  <c r="G835" i="26"/>
  <c r="F835" i="26"/>
  <c r="D835" i="26"/>
  <c r="C835" i="26"/>
  <c r="K834" i="26"/>
  <c r="J834" i="26"/>
  <c r="I834" i="26"/>
  <c r="H834" i="26"/>
  <c r="G834" i="26"/>
  <c r="F834" i="26"/>
  <c r="D834" i="26"/>
  <c r="C834" i="26"/>
  <c r="K833" i="26"/>
  <c r="J833" i="26"/>
  <c r="I833" i="26"/>
  <c r="H833" i="26"/>
  <c r="G833" i="26"/>
  <c r="F833" i="26"/>
  <c r="D833" i="26"/>
  <c r="C833" i="26"/>
  <c r="K832" i="26"/>
  <c r="J832" i="26"/>
  <c r="I832" i="26"/>
  <c r="H832" i="26"/>
  <c r="G832" i="26"/>
  <c r="F832" i="26"/>
  <c r="D832" i="26"/>
  <c r="C832" i="26"/>
  <c r="K831" i="26"/>
  <c r="J831" i="26"/>
  <c r="I831" i="26"/>
  <c r="H831" i="26"/>
  <c r="G831" i="26"/>
  <c r="F831" i="26"/>
  <c r="D831" i="26"/>
  <c r="C831" i="26"/>
  <c r="K830" i="26"/>
  <c r="J830" i="26"/>
  <c r="I830" i="26"/>
  <c r="H830" i="26"/>
  <c r="G830" i="26"/>
  <c r="F830" i="26"/>
  <c r="D830" i="26"/>
  <c r="C830" i="26"/>
  <c r="K829" i="26"/>
  <c r="J829" i="26"/>
  <c r="I829" i="26"/>
  <c r="H829" i="26"/>
  <c r="G829" i="26"/>
  <c r="F829" i="26"/>
  <c r="D829" i="26"/>
  <c r="C829" i="26"/>
  <c r="K828" i="26"/>
  <c r="J828" i="26"/>
  <c r="I828" i="26"/>
  <c r="H828" i="26"/>
  <c r="G828" i="26"/>
  <c r="F828" i="26"/>
  <c r="D828" i="26"/>
  <c r="C828" i="26"/>
  <c r="K827" i="26"/>
  <c r="J827" i="26"/>
  <c r="I827" i="26"/>
  <c r="H827" i="26"/>
  <c r="G827" i="26"/>
  <c r="F827" i="26"/>
  <c r="D827" i="26"/>
  <c r="C827" i="26"/>
  <c r="K826" i="26"/>
  <c r="J826" i="26"/>
  <c r="I826" i="26"/>
  <c r="H826" i="26"/>
  <c r="G826" i="26"/>
  <c r="F826" i="26"/>
  <c r="D826" i="26"/>
  <c r="C826" i="26"/>
  <c r="K825" i="26"/>
  <c r="J825" i="26"/>
  <c r="I825" i="26"/>
  <c r="H825" i="26"/>
  <c r="G825" i="26"/>
  <c r="F825" i="26"/>
  <c r="D825" i="26"/>
  <c r="C825" i="26"/>
  <c r="K824" i="26"/>
  <c r="J824" i="26"/>
  <c r="I824" i="26"/>
  <c r="H824" i="26"/>
  <c r="G824" i="26"/>
  <c r="F824" i="26"/>
  <c r="D824" i="26"/>
  <c r="C824" i="26"/>
  <c r="K823" i="26"/>
  <c r="J823" i="26"/>
  <c r="I823" i="26"/>
  <c r="H823" i="26"/>
  <c r="G823" i="26"/>
  <c r="F823" i="26"/>
  <c r="D823" i="26"/>
  <c r="C823" i="26"/>
  <c r="K822" i="26"/>
  <c r="J822" i="26"/>
  <c r="I822" i="26"/>
  <c r="H822" i="26"/>
  <c r="G822" i="26"/>
  <c r="F822" i="26"/>
  <c r="D822" i="26"/>
  <c r="C822" i="26"/>
  <c r="K821" i="26"/>
  <c r="J821" i="26"/>
  <c r="I821" i="26"/>
  <c r="H821" i="26"/>
  <c r="G821" i="26"/>
  <c r="F821" i="26"/>
  <c r="D821" i="26"/>
  <c r="C821" i="26"/>
  <c r="K820" i="26"/>
  <c r="J820" i="26"/>
  <c r="I820" i="26"/>
  <c r="H820" i="26"/>
  <c r="G820" i="26"/>
  <c r="F820" i="26"/>
  <c r="D820" i="26"/>
  <c r="C820" i="26"/>
  <c r="K819" i="26"/>
  <c r="J819" i="26"/>
  <c r="I819" i="26"/>
  <c r="H819" i="26"/>
  <c r="G819" i="26"/>
  <c r="F819" i="26"/>
  <c r="D819" i="26"/>
  <c r="C819" i="26"/>
  <c r="K818" i="26"/>
  <c r="J818" i="26"/>
  <c r="I818" i="26"/>
  <c r="H818" i="26"/>
  <c r="G818" i="26"/>
  <c r="F818" i="26"/>
  <c r="D818" i="26"/>
  <c r="C818" i="26"/>
  <c r="K817" i="26"/>
  <c r="J817" i="26"/>
  <c r="I817" i="26"/>
  <c r="H817" i="26"/>
  <c r="G817" i="26"/>
  <c r="F817" i="26"/>
  <c r="D817" i="26"/>
  <c r="C817" i="26"/>
  <c r="K816" i="26"/>
  <c r="J816" i="26"/>
  <c r="I816" i="26"/>
  <c r="H816" i="26"/>
  <c r="G816" i="26"/>
  <c r="F816" i="26"/>
  <c r="D816" i="26"/>
  <c r="C816" i="26"/>
  <c r="K815" i="26"/>
  <c r="J815" i="26"/>
  <c r="I815" i="26"/>
  <c r="H815" i="26"/>
  <c r="G815" i="26"/>
  <c r="F815" i="26"/>
  <c r="D815" i="26"/>
  <c r="C815" i="26"/>
  <c r="K814" i="26"/>
  <c r="J814" i="26"/>
  <c r="I814" i="26"/>
  <c r="H814" i="26"/>
  <c r="G814" i="26"/>
  <c r="F814" i="26"/>
  <c r="D814" i="26"/>
  <c r="C814" i="26"/>
  <c r="K813" i="26"/>
  <c r="J813" i="26"/>
  <c r="I813" i="26"/>
  <c r="H813" i="26"/>
  <c r="G813" i="26"/>
  <c r="F813" i="26"/>
  <c r="D813" i="26"/>
  <c r="C813" i="26"/>
  <c r="K812" i="26"/>
  <c r="J812" i="26"/>
  <c r="I812" i="26"/>
  <c r="H812" i="26"/>
  <c r="G812" i="26"/>
  <c r="F812" i="26"/>
  <c r="D812" i="26"/>
  <c r="C812" i="26"/>
  <c r="K811" i="26"/>
  <c r="J811" i="26"/>
  <c r="I811" i="26"/>
  <c r="H811" i="26"/>
  <c r="G811" i="26"/>
  <c r="F811" i="26"/>
  <c r="D811" i="26"/>
  <c r="C811" i="26"/>
  <c r="K810" i="26"/>
  <c r="J810" i="26"/>
  <c r="I810" i="26"/>
  <c r="H810" i="26"/>
  <c r="G810" i="26"/>
  <c r="F810" i="26"/>
  <c r="D810" i="26"/>
  <c r="C810" i="26"/>
  <c r="K809" i="26"/>
  <c r="J809" i="26"/>
  <c r="I809" i="26"/>
  <c r="H809" i="26"/>
  <c r="G809" i="26"/>
  <c r="F809" i="26"/>
  <c r="D809" i="26"/>
  <c r="C809" i="26"/>
  <c r="K808" i="26"/>
  <c r="J808" i="26"/>
  <c r="I808" i="26"/>
  <c r="H808" i="26"/>
  <c r="G808" i="26"/>
  <c r="F808" i="26"/>
  <c r="D808" i="26"/>
  <c r="C808" i="26"/>
  <c r="K807" i="26"/>
  <c r="J807" i="26"/>
  <c r="I807" i="26"/>
  <c r="H807" i="26"/>
  <c r="G807" i="26"/>
  <c r="F807" i="26"/>
  <c r="D807" i="26"/>
  <c r="C807" i="26"/>
  <c r="K806" i="26"/>
  <c r="J806" i="26"/>
  <c r="I806" i="26"/>
  <c r="H806" i="26"/>
  <c r="G806" i="26"/>
  <c r="F806" i="26"/>
  <c r="D806" i="26"/>
  <c r="C806" i="26"/>
  <c r="K805" i="26"/>
  <c r="J805" i="26"/>
  <c r="I805" i="26"/>
  <c r="H805" i="26"/>
  <c r="G805" i="26"/>
  <c r="F805" i="26"/>
  <c r="D805" i="26"/>
  <c r="C805" i="26"/>
  <c r="K804" i="26"/>
  <c r="J804" i="26"/>
  <c r="I804" i="26"/>
  <c r="H804" i="26"/>
  <c r="G804" i="26"/>
  <c r="F804" i="26"/>
  <c r="D804" i="26"/>
  <c r="C804" i="26"/>
  <c r="K803" i="26"/>
  <c r="J803" i="26"/>
  <c r="I803" i="26"/>
  <c r="H803" i="26"/>
  <c r="G803" i="26"/>
  <c r="F803" i="26"/>
  <c r="D803" i="26"/>
  <c r="C803" i="26"/>
  <c r="K802" i="26"/>
  <c r="J802" i="26"/>
  <c r="I802" i="26"/>
  <c r="H802" i="26"/>
  <c r="G802" i="26"/>
  <c r="F802" i="26"/>
  <c r="D802" i="26"/>
  <c r="C802" i="26"/>
  <c r="K801" i="26"/>
  <c r="J801" i="26"/>
  <c r="I801" i="26"/>
  <c r="H801" i="26"/>
  <c r="G801" i="26"/>
  <c r="F801" i="26"/>
  <c r="D801" i="26"/>
  <c r="C801" i="26"/>
  <c r="K800" i="26"/>
  <c r="J800" i="26"/>
  <c r="I800" i="26"/>
  <c r="H800" i="26"/>
  <c r="G800" i="26"/>
  <c r="F800" i="26"/>
  <c r="D800" i="26"/>
  <c r="C800" i="26"/>
  <c r="K799" i="26"/>
  <c r="J799" i="26"/>
  <c r="I799" i="26"/>
  <c r="H799" i="26"/>
  <c r="G799" i="26"/>
  <c r="F799" i="26"/>
  <c r="D799" i="26"/>
  <c r="C799" i="26"/>
  <c r="K798" i="26"/>
  <c r="J798" i="26"/>
  <c r="I798" i="26"/>
  <c r="H798" i="26"/>
  <c r="G798" i="26"/>
  <c r="F798" i="26"/>
  <c r="D798" i="26"/>
  <c r="C798" i="26"/>
  <c r="K797" i="26"/>
  <c r="J797" i="26"/>
  <c r="I797" i="26"/>
  <c r="H797" i="26"/>
  <c r="G797" i="26"/>
  <c r="F797" i="26"/>
  <c r="D797" i="26"/>
  <c r="C797" i="26"/>
  <c r="K796" i="26"/>
  <c r="J796" i="26"/>
  <c r="I796" i="26"/>
  <c r="H796" i="26"/>
  <c r="G796" i="26"/>
  <c r="F796" i="26"/>
  <c r="D796" i="26"/>
  <c r="C796" i="26"/>
  <c r="K795" i="26"/>
  <c r="J795" i="26"/>
  <c r="I795" i="26"/>
  <c r="H795" i="26"/>
  <c r="G795" i="26"/>
  <c r="F795" i="26"/>
  <c r="D795" i="26"/>
  <c r="C795" i="26"/>
  <c r="K794" i="26"/>
  <c r="J794" i="26"/>
  <c r="I794" i="26"/>
  <c r="H794" i="26"/>
  <c r="G794" i="26"/>
  <c r="F794" i="26"/>
  <c r="D794" i="26"/>
  <c r="C794" i="26"/>
  <c r="K793" i="26"/>
  <c r="J793" i="26"/>
  <c r="I793" i="26"/>
  <c r="H793" i="26"/>
  <c r="G793" i="26"/>
  <c r="F793" i="26"/>
  <c r="D793" i="26"/>
  <c r="C793" i="26"/>
  <c r="K792" i="26"/>
  <c r="J792" i="26"/>
  <c r="I792" i="26"/>
  <c r="H792" i="26"/>
  <c r="G792" i="26"/>
  <c r="F792" i="26"/>
  <c r="D792" i="26"/>
  <c r="C792" i="26"/>
  <c r="K791" i="26"/>
  <c r="J791" i="26"/>
  <c r="I791" i="26"/>
  <c r="H791" i="26"/>
  <c r="G791" i="26"/>
  <c r="F791" i="26"/>
  <c r="D791" i="26"/>
  <c r="C791" i="26"/>
  <c r="K790" i="26"/>
  <c r="J790" i="26"/>
  <c r="I790" i="26"/>
  <c r="H790" i="26"/>
  <c r="G790" i="26"/>
  <c r="F790" i="26"/>
  <c r="D790" i="26"/>
  <c r="C790" i="26"/>
  <c r="K789" i="26"/>
  <c r="J789" i="26"/>
  <c r="I789" i="26"/>
  <c r="H789" i="26"/>
  <c r="G789" i="26"/>
  <c r="F789" i="26"/>
  <c r="D789" i="26"/>
  <c r="C789" i="26"/>
  <c r="K788" i="26"/>
  <c r="J788" i="26"/>
  <c r="I788" i="26"/>
  <c r="H788" i="26"/>
  <c r="G788" i="26"/>
  <c r="F788" i="26"/>
  <c r="D788" i="26"/>
  <c r="C788" i="26"/>
  <c r="K787" i="26"/>
  <c r="J787" i="26"/>
  <c r="I787" i="26"/>
  <c r="H787" i="26"/>
  <c r="G787" i="26"/>
  <c r="F787" i="26"/>
  <c r="D787" i="26"/>
  <c r="C787" i="26"/>
  <c r="K786" i="26"/>
  <c r="J786" i="26"/>
  <c r="I786" i="26"/>
  <c r="H786" i="26"/>
  <c r="G786" i="26"/>
  <c r="F786" i="26"/>
  <c r="D786" i="26"/>
  <c r="C786" i="26"/>
  <c r="K785" i="26"/>
  <c r="J785" i="26"/>
  <c r="I785" i="26"/>
  <c r="H785" i="26"/>
  <c r="G785" i="26"/>
  <c r="F785" i="26"/>
  <c r="D785" i="26"/>
  <c r="C785" i="26"/>
  <c r="K784" i="26"/>
  <c r="J784" i="26"/>
  <c r="I784" i="26"/>
  <c r="H784" i="26"/>
  <c r="G784" i="26"/>
  <c r="F784" i="26"/>
  <c r="D784" i="26"/>
  <c r="C784" i="26"/>
  <c r="K783" i="26"/>
  <c r="J783" i="26"/>
  <c r="I783" i="26"/>
  <c r="H783" i="26"/>
  <c r="G783" i="26"/>
  <c r="F783" i="26"/>
  <c r="D783" i="26"/>
  <c r="C783" i="26"/>
  <c r="K782" i="26"/>
  <c r="J782" i="26"/>
  <c r="I782" i="26"/>
  <c r="H782" i="26"/>
  <c r="G782" i="26"/>
  <c r="F782" i="26"/>
  <c r="D782" i="26"/>
  <c r="C782" i="26"/>
  <c r="K781" i="26"/>
  <c r="J781" i="26"/>
  <c r="I781" i="26"/>
  <c r="H781" i="26"/>
  <c r="G781" i="26"/>
  <c r="F781" i="26"/>
  <c r="D781" i="26"/>
  <c r="C781" i="26"/>
  <c r="K780" i="26"/>
  <c r="J780" i="26"/>
  <c r="I780" i="26"/>
  <c r="H780" i="26"/>
  <c r="G780" i="26"/>
  <c r="F780" i="26"/>
  <c r="D780" i="26"/>
  <c r="C780" i="26"/>
  <c r="K779" i="26"/>
  <c r="J779" i="26"/>
  <c r="I779" i="26"/>
  <c r="H779" i="26"/>
  <c r="G779" i="26"/>
  <c r="F779" i="26"/>
  <c r="D779" i="26"/>
  <c r="C779" i="26"/>
  <c r="K778" i="26"/>
  <c r="J778" i="26"/>
  <c r="I778" i="26"/>
  <c r="H778" i="26"/>
  <c r="G778" i="26"/>
  <c r="F778" i="26"/>
  <c r="D778" i="26"/>
  <c r="C778" i="26"/>
  <c r="K777" i="26"/>
  <c r="J777" i="26"/>
  <c r="I777" i="26"/>
  <c r="H777" i="26"/>
  <c r="G777" i="26"/>
  <c r="F777" i="26"/>
  <c r="D777" i="26"/>
  <c r="C777" i="26"/>
  <c r="K776" i="26"/>
  <c r="J776" i="26"/>
  <c r="I776" i="26"/>
  <c r="H776" i="26"/>
  <c r="G776" i="26"/>
  <c r="F776" i="26"/>
  <c r="D776" i="26"/>
  <c r="C776" i="26"/>
  <c r="K775" i="26"/>
  <c r="J775" i="26"/>
  <c r="I775" i="26"/>
  <c r="H775" i="26"/>
  <c r="G775" i="26"/>
  <c r="F775" i="26"/>
  <c r="D775" i="26"/>
  <c r="C775" i="26"/>
  <c r="K774" i="26"/>
  <c r="J774" i="26"/>
  <c r="I774" i="26"/>
  <c r="H774" i="26"/>
  <c r="G774" i="26"/>
  <c r="F774" i="26"/>
  <c r="D774" i="26"/>
  <c r="C774" i="26"/>
  <c r="K773" i="26"/>
  <c r="J773" i="26"/>
  <c r="I773" i="26"/>
  <c r="H773" i="26"/>
  <c r="G773" i="26"/>
  <c r="F773" i="26"/>
  <c r="D773" i="26"/>
  <c r="C773" i="26"/>
  <c r="K772" i="26"/>
  <c r="J772" i="26"/>
  <c r="I772" i="26"/>
  <c r="H772" i="26"/>
  <c r="G772" i="26"/>
  <c r="F772" i="26"/>
  <c r="D772" i="26"/>
  <c r="C772" i="26"/>
  <c r="K771" i="26"/>
  <c r="J771" i="26"/>
  <c r="I771" i="26"/>
  <c r="H771" i="26"/>
  <c r="G771" i="26"/>
  <c r="F771" i="26"/>
  <c r="D771" i="26"/>
  <c r="C771" i="26"/>
  <c r="K770" i="26"/>
  <c r="J770" i="26"/>
  <c r="I770" i="26"/>
  <c r="H770" i="26"/>
  <c r="G770" i="26"/>
  <c r="F770" i="26"/>
  <c r="D770" i="26"/>
  <c r="C770" i="26"/>
  <c r="K769" i="26"/>
  <c r="J769" i="26"/>
  <c r="I769" i="26"/>
  <c r="H769" i="26"/>
  <c r="G769" i="26"/>
  <c r="F769" i="26"/>
  <c r="D769" i="26"/>
  <c r="C769" i="26"/>
  <c r="K768" i="26"/>
  <c r="J768" i="26"/>
  <c r="I768" i="26"/>
  <c r="H768" i="26"/>
  <c r="G768" i="26"/>
  <c r="F768" i="26"/>
  <c r="D768" i="26"/>
  <c r="C768" i="26"/>
  <c r="K767" i="26"/>
  <c r="J767" i="26"/>
  <c r="I767" i="26"/>
  <c r="H767" i="26"/>
  <c r="G767" i="26"/>
  <c r="F767" i="26"/>
  <c r="D767" i="26"/>
  <c r="C767" i="26"/>
  <c r="K766" i="26"/>
  <c r="J766" i="26"/>
  <c r="I766" i="26"/>
  <c r="H766" i="26"/>
  <c r="G766" i="26"/>
  <c r="F766" i="26"/>
  <c r="D766" i="26"/>
  <c r="C766" i="26"/>
  <c r="K765" i="26"/>
  <c r="J765" i="26"/>
  <c r="I765" i="26"/>
  <c r="H765" i="26"/>
  <c r="G765" i="26"/>
  <c r="F765" i="26"/>
  <c r="D765" i="26"/>
  <c r="C765" i="26"/>
  <c r="K764" i="26"/>
  <c r="J764" i="26"/>
  <c r="I764" i="26"/>
  <c r="H764" i="26"/>
  <c r="G764" i="26"/>
  <c r="F764" i="26"/>
  <c r="D764" i="26"/>
  <c r="C764" i="26"/>
  <c r="K763" i="26"/>
  <c r="J763" i="26"/>
  <c r="I763" i="26"/>
  <c r="H763" i="26"/>
  <c r="G763" i="26"/>
  <c r="F763" i="26"/>
  <c r="D763" i="26"/>
  <c r="C763" i="26"/>
  <c r="K762" i="26"/>
  <c r="J762" i="26"/>
  <c r="I762" i="26"/>
  <c r="H762" i="26"/>
  <c r="G762" i="26"/>
  <c r="F762" i="26"/>
  <c r="D762" i="26"/>
  <c r="C762" i="26"/>
  <c r="K761" i="26"/>
  <c r="J761" i="26"/>
  <c r="I761" i="26"/>
  <c r="H761" i="26"/>
  <c r="G761" i="26"/>
  <c r="F761" i="26"/>
  <c r="D761" i="26"/>
  <c r="C761" i="26"/>
  <c r="K760" i="26"/>
  <c r="J760" i="26"/>
  <c r="I760" i="26"/>
  <c r="H760" i="26"/>
  <c r="G760" i="26"/>
  <c r="F760" i="26"/>
  <c r="D760" i="26"/>
  <c r="C760" i="26"/>
  <c r="K759" i="26"/>
  <c r="J759" i="26"/>
  <c r="I759" i="26"/>
  <c r="H759" i="26"/>
  <c r="G759" i="26"/>
  <c r="F759" i="26"/>
  <c r="D759" i="26"/>
  <c r="C759" i="26"/>
  <c r="K758" i="26"/>
  <c r="J758" i="26"/>
  <c r="I758" i="26"/>
  <c r="H758" i="26"/>
  <c r="G758" i="26"/>
  <c r="F758" i="26"/>
  <c r="D758" i="26"/>
  <c r="C758" i="26"/>
  <c r="K757" i="26"/>
  <c r="J757" i="26"/>
  <c r="I757" i="26"/>
  <c r="H757" i="26"/>
  <c r="G757" i="26"/>
  <c r="F757" i="26"/>
  <c r="D757" i="26"/>
  <c r="C757" i="26"/>
  <c r="K756" i="26"/>
  <c r="J756" i="26"/>
  <c r="I756" i="26"/>
  <c r="H756" i="26"/>
  <c r="G756" i="26"/>
  <c r="F756" i="26"/>
  <c r="D756" i="26"/>
  <c r="C756" i="26"/>
  <c r="K755" i="26"/>
  <c r="J755" i="26"/>
  <c r="I755" i="26"/>
  <c r="H755" i="26"/>
  <c r="G755" i="26"/>
  <c r="F755" i="26"/>
  <c r="D755" i="26"/>
  <c r="C755" i="26"/>
  <c r="K754" i="26"/>
  <c r="J754" i="26"/>
  <c r="I754" i="26"/>
  <c r="H754" i="26"/>
  <c r="G754" i="26"/>
  <c r="F754" i="26"/>
  <c r="D754" i="26"/>
  <c r="C754" i="26"/>
  <c r="K753" i="26"/>
  <c r="J753" i="26"/>
  <c r="I753" i="26"/>
  <c r="H753" i="26"/>
  <c r="G753" i="26"/>
  <c r="F753" i="26"/>
  <c r="D753" i="26"/>
  <c r="C753" i="26"/>
  <c r="K752" i="26"/>
  <c r="J752" i="26"/>
  <c r="I752" i="26"/>
  <c r="H752" i="26"/>
  <c r="G752" i="26"/>
  <c r="F752" i="26"/>
  <c r="D752" i="26"/>
  <c r="C752" i="26"/>
  <c r="K751" i="26"/>
  <c r="J751" i="26"/>
  <c r="I751" i="26"/>
  <c r="H751" i="26"/>
  <c r="G751" i="26"/>
  <c r="F751" i="26"/>
  <c r="D751" i="26"/>
  <c r="C751" i="26"/>
  <c r="K750" i="26"/>
  <c r="J750" i="26"/>
  <c r="I750" i="26"/>
  <c r="H750" i="26"/>
  <c r="G750" i="26"/>
  <c r="F750" i="26"/>
  <c r="D750" i="26"/>
  <c r="C750" i="26"/>
  <c r="K749" i="26"/>
  <c r="J749" i="26"/>
  <c r="I749" i="26"/>
  <c r="H749" i="26"/>
  <c r="G749" i="26"/>
  <c r="F749" i="26"/>
  <c r="D749" i="26"/>
  <c r="C749" i="26"/>
  <c r="K748" i="26"/>
  <c r="J748" i="26"/>
  <c r="I748" i="26"/>
  <c r="H748" i="26"/>
  <c r="G748" i="26"/>
  <c r="F748" i="26"/>
  <c r="D748" i="26"/>
  <c r="C748" i="26"/>
  <c r="K747" i="26"/>
  <c r="J747" i="26"/>
  <c r="I747" i="26"/>
  <c r="H747" i="26"/>
  <c r="G747" i="26"/>
  <c r="F747" i="26"/>
  <c r="D747" i="26"/>
  <c r="C747" i="26"/>
  <c r="K746" i="26"/>
  <c r="J746" i="26"/>
  <c r="I746" i="26"/>
  <c r="H746" i="26"/>
  <c r="G746" i="26"/>
  <c r="F746" i="26"/>
  <c r="D746" i="26"/>
  <c r="C746" i="26"/>
  <c r="K745" i="26"/>
  <c r="J745" i="26"/>
  <c r="I745" i="26"/>
  <c r="H745" i="26"/>
  <c r="G745" i="26"/>
  <c r="F745" i="26"/>
  <c r="D745" i="26"/>
  <c r="C745" i="26"/>
  <c r="K744" i="26"/>
  <c r="J744" i="26"/>
  <c r="I744" i="26"/>
  <c r="H744" i="26"/>
  <c r="G744" i="26"/>
  <c r="F744" i="26"/>
  <c r="D744" i="26"/>
  <c r="C744" i="26"/>
  <c r="K743" i="26"/>
  <c r="J743" i="26"/>
  <c r="I743" i="26"/>
  <c r="H743" i="26"/>
  <c r="G743" i="26"/>
  <c r="F743" i="26"/>
  <c r="D743" i="26"/>
  <c r="C743" i="26"/>
  <c r="K742" i="26"/>
  <c r="J742" i="26"/>
  <c r="I742" i="26"/>
  <c r="H742" i="26"/>
  <c r="G742" i="26"/>
  <c r="F742" i="26"/>
  <c r="D742" i="26"/>
  <c r="C742" i="26"/>
  <c r="K741" i="26"/>
  <c r="J741" i="26"/>
  <c r="I741" i="26"/>
  <c r="H741" i="26"/>
  <c r="G741" i="26"/>
  <c r="F741" i="26"/>
  <c r="D741" i="26"/>
  <c r="C741" i="26"/>
  <c r="K740" i="26"/>
  <c r="J740" i="26"/>
  <c r="I740" i="26"/>
  <c r="H740" i="26"/>
  <c r="G740" i="26"/>
  <c r="F740" i="26"/>
  <c r="D740" i="26"/>
  <c r="C740" i="26"/>
  <c r="K739" i="26"/>
  <c r="J739" i="26"/>
  <c r="I739" i="26"/>
  <c r="H739" i="26"/>
  <c r="G739" i="26"/>
  <c r="F739" i="26"/>
  <c r="D739" i="26"/>
  <c r="C739" i="26"/>
  <c r="K738" i="26"/>
  <c r="J738" i="26"/>
  <c r="I738" i="26"/>
  <c r="H738" i="26"/>
  <c r="G738" i="26"/>
  <c r="F738" i="26"/>
  <c r="D738" i="26"/>
  <c r="C738" i="26"/>
  <c r="K737" i="26"/>
  <c r="J737" i="26"/>
  <c r="I737" i="26"/>
  <c r="H737" i="26"/>
  <c r="G737" i="26"/>
  <c r="F737" i="26"/>
  <c r="D737" i="26"/>
  <c r="C737" i="26"/>
  <c r="K736" i="26"/>
  <c r="J736" i="26"/>
  <c r="I736" i="26"/>
  <c r="H736" i="26"/>
  <c r="G736" i="26"/>
  <c r="F736" i="26"/>
  <c r="D736" i="26"/>
  <c r="C736" i="26"/>
  <c r="K735" i="26"/>
  <c r="J735" i="26"/>
  <c r="I735" i="26"/>
  <c r="H735" i="26"/>
  <c r="G735" i="26"/>
  <c r="F735" i="26"/>
  <c r="D735" i="26"/>
  <c r="C735" i="26"/>
  <c r="K734" i="26"/>
  <c r="J734" i="26"/>
  <c r="I734" i="26"/>
  <c r="H734" i="26"/>
  <c r="G734" i="26"/>
  <c r="F734" i="26"/>
  <c r="D734" i="26"/>
  <c r="C734" i="26"/>
  <c r="K733" i="26"/>
  <c r="J733" i="26"/>
  <c r="I733" i="26"/>
  <c r="H733" i="26"/>
  <c r="G733" i="26"/>
  <c r="F733" i="26"/>
  <c r="D733" i="26"/>
  <c r="C733" i="26"/>
  <c r="K732" i="26"/>
  <c r="J732" i="26"/>
  <c r="I732" i="26"/>
  <c r="H732" i="26"/>
  <c r="G732" i="26"/>
  <c r="F732" i="26"/>
  <c r="D732" i="26"/>
  <c r="C732" i="26"/>
  <c r="K731" i="26"/>
  <c r="J731" i="26"/>
  <c r="I731" i="26"/>
  <c r="H731" i="26"/>
  <c r="G731" i="26"/>
  <c r="F731" i="26"/>
  <c r="D731" i="26"/>
  <c r="C731" i="26"/>
  <c r="K730" i="26"/>
  <c r="J730" i="26"/>
  <c r="I730" i="26"/>
  <c r="H730" i="26"/>
  <c r="G730" i="26"/>
  <c r="F730" i="26"/>
  <c r="D730" i="26"/>
  <c r="C730" i="26"/>
  <c r="K729" i="26"/>
  <c r="J729" i="26"/>
  <c r="I729" i="26"/>
  <c r="H729" i="26"/>
  <c r="G729" i="26"/>
  <c r="F729" i="26"/>
  <c r="D729" i="26"/>
  <c r="C729" i="26"/>
  <c r="K728" i="26"/>
  <c r="J728" i="26"/>
  <c r="I728" i="26"/>
  <c r="H728" i="26"/>
  <c r="G728" i="26"/>
  <c r="F728" i="26"/>
  <c r="D728" i="26"/>
  <c r="C728" i="26"/>
  <c r="K727" i="26"/>
  <c r="J727" i="26"/>
  <c r="I727" i="26"/>
  <c r="H727" i="26"/>
  <c r="G727" i="26"/>
  <c r="F727" i="26"/>
  <c r="D727" i="26"/>
  <c r="C727" i="26"/>
  <c r="K726" i="26"/>
  <c r="J726" i="26"/>
  <c r="I726" i="26"/>
  <c r="H726" i="26"/>
  <c r="G726" i="26"/>
  <c r="F726" i="26"/>
  <c r="D726" i="26"/>
  <c r="C726" i="26"/>
  <c r="K725" i="26"/>
  <c r="J725" i="26"/>
  <c r="I725" i="26"/>
  <c r="H725" i="26"/>
  <c r="G725" i="26"/>
  <c r="F725" i="26"/>
  <c r="D725" i="26"/>
  <c r="C725" i="26"/>
  <c r="K724" i="26"/>
  <c r="J724" i="26"/>
  <c r="I724" i="26"/>
  <c r="H724" i="26"/>
  <c r="G724" i="26"/>
  <c r="F724" i="26"/>
  <c r="D724" i="26"/>
  <c r="C724" i="26"/>
  <c r="K723" i="26"/>
  <c r="J723" i="26"/>
  <c r="I723" i="26"/>
  <c r="H723" i="26"/>
  <c r="G723" i="26"/>
  <c r="F723" i="26"/>
  <c r="D723" i="26"/>
  <c r="C723" i="26"/>
  <c r="K722" i="26"/>
  <c r="J722" i="26"/>
  <c r="I722" i="26"/>
  <c r="H722" i="26"/>
  <c r="G722" i="26"/>
  <c r="F722" i="26"/>
  <c r="D722" i="26"/>
  <c r="C722" i="26"/>
  <c r="K721" i="26"/>
  <c r="J721" i="26"/>
  <c r="I721" i="26"/>
  <c r="H721" i="26"/>
  <c r="G721" i="26"/>
  <c r="F721" i="26"/>
  <c r="D721" i="26"/>
  <c r="C721" i="26"/>
  <c r="K720" i="26"/>
  <c r="J720" i="26"/>
  <c r="I720" i="26"/>
  <c r="H720" i="26"/>
  <c r="G720" i="26"/>
  <c r="F720" i="26"/>
  <c r="D720" i="26"/>
  <c r="C720" i="26"/>
  <c r="K719" i="26"/>
  <c r="J719" i="26"/>
  <c r="I719" i="26"/>
  <c r="H719" i="26"/>
  <c r="G719" i="26"/>
  <c r="F719" i="26"/>
  <c r="D719" i="26"/>
  <c r="C719" i="26"/>
  <c r="K718" i="26"/>
  <c r="J718" i="26"/>
  <c r="I718" i="26"/>
  <c r="H718" i="26"/>
  <c r="G718" i="26"/>
  <c r="F718" i="26"/>
  <c r="D718" i="26"/>
  <c r="C718" i="26"/>
  <c r="K717" i="26"/>
  <c r="J717" i="26"/>
  <c r="I717" i="26"/>
  <c r="H717" i="26"/>
  <c r="G717" i="26"/>
  <c r="F717" i="26"/>
  <c r="D717" i="26"/>
  <c r="C717" i="26"/>
  <c r="K716" i="26"/>
  <c r="J716" i="26"/>
  <c r="I716" i="26"/>
  <c r="H716" i="26"/>
  <c r="G716" i="26"/>
  <c r="F716" i="26"/>
  <c r="D716" i="26"/>
  <c r="C716" i="26"/>
  <c r="K715" i="26"/>
  <c r="J715" i="26"/>
  <c r="I715" i="26"/>
  <c r="H715" i="26"/>
  <c r="G715" i="26"/>
  <c r="F715" i="26"/>
  <c r="D715" i="26"/>
  <c r="C715" i="26"/>
  <c r="K714" i="26"/>
  <c r="J714" i="26"/>
  <c r="I714" i="26"/>
  <c r="H714" i="26"/>
  <c r="G714" i="26"/>
  <c r="F714" i="26"/>
  <c r="D714" i="26"/>
  <c r="C714" i="26"/>
  <c r="K713" i="26"/>
  <c r="J713" i="26"/>
  <c r="I713" i="26"/>
  <c r="H713" i="26"/>
  <c r="G713" i="26"/>
  <c r="F713" i="26"/>
  <c r="D713" i="26"/>
  <c r="C713" i="26"/>
  <c r="K712" i="26"/>
  <c r="J712" i="26"/>
  <c r="I712" i="26"/>
  <c r="H712" i="26"/>
  <c r="G712" i="26"/>
  <c r="F712" i="26"/>
  <c r="D712" i="26"/>
  <c r="C712" i="26"/>
  <c r="K711" i="26"/>
  <c r="J711" i="26"/>
  <c r="I711" i="26"/>
  <c r="H711" i="26"/>
  <c r="G711" i="26"/>
  <c r="F711" i="26"/>
  <c r="D711" i="26"/>
  <c r="C711" i="26"/>
  <c r="K710" i="26"/>
  <c r="J710" i="26"/>
  <c r="I710" i="26"/>
  <c r="H710" i="26"/>
  <c r="G710" i="26"/>
  <c r="F710" i="26"/>
  <c r="D710" i="26"/>
  <c r="C710" i="26"/>
  <c r="K709" i="26"/>
  <c r="J709" i="26"/>
  <c r="I709" i="26"/>
  <c r="H709" i="26"/>
  <c r="G709" i="26"/>
  <c r="F709" i="26"/>
  <c r="D709" i="26"/>
  <c r="C709" i="26"/>
  <c r="K708" i="26"/>
  <c r="J708" i="26"/>
  <c r="I708" i="26"/>
  <c r="H708" i="26"/>
  <c r="G708" i="26"/>
  <c r="F708" i="26"/>
  <c r="D708" i="26"/>
  <c r="C708" i="26"/>
  <c r="K707" i="26"/>
  <c r="J707" i="26"/>
  <c r="I707" i="26"/>
  <c r="H707" i="26"/>
  <c r="G707" i="26"/>
  <c r="F707" i="26"/>
  <c r="D707" i="26"/>
  <c r="C707" i="26"/>
  <c r="K706" i="26"/>
  <c r="J706" i="26"/>
  <c r="I706" i="26"/>
  <c r="H706" i="26"/>
  <c r="G706" i="26"/>
  <c r="F706" i="26"/>
  <c r="D706" i="26"/>
  <c r="C706" i="26"/>
  <c r="K705" i="26"/>
  <c r="J705" i="26"/>
  <c r="I705" i="26"/>
  <c r="H705" i="26"/>
  <c r="G705" i="26"/>
  <c r="F705" i="26"/>
  <c r="D705" i="26"/>
  <c r="C705" i="26"/>
  <c r="K704" i="26"/>
  <c r="J704" i="26"/>
  <c r="I704" i="26"/>
  <c r="H704" i="26"/>
  <c r="G704" i="26"/>
  <c r="F704" i="26"/>
  <c r="D704" i="26"/>
  <c r="C704" i="26"/>
  <c r="K703" i="26"/>
  <c r="J703" i="26"/>
  <c r="I703" i="26"/>
  <c r="H703" i="26"/>
  <c r="G703" i="26"/>
  <c r="F703" i="26"/>
  <c r="D703" i="26"/>
  <c r="C703" i="26"/>
  <c r="K702" i="26"/>
  <c r="J702" i="26"/>
  <c r="I702" i="26"/>
  <c r="H702" i="26"/>
  <c r="G702" i="26"/>
  <c r="F702" i="26"/>
  <c r="D702" i="26"/>
  <c r="C702" i="26"/>
  <c r="K701" i="26"/>
  <c r="J701" i="26"/>
  <c r="I701" i="26"/>
  <c r="H701" i="26"/>
  <c r="G701" i="26"/>
  <c r="F701" i="26"/>
  <c r="D701" i="26"/>
  <c r="C701" i="26"/>
  <c r="K700" i="26"/>
  <c r="J700" i="26"/>
  <c r="I700" i="26"/>
  <c r="H700" i="26"/>
  <c r="G700" i="26"/>
  <c r="F700" i="26"/>
  <c r="D700" i="26"/>
  <c r="C700" i="26"/>
  <c r="K699" i="26"/>
  <c r="J699" i="26"/>
  <c r="I699" i="26"/>
  <c r="H699" i="26"/>
  <c r="G699" i="26"/>
  <c r="F699" i="26"/>
  <c r="D699" i="26"/>
  <c r="C699" i="26"/>
  <c r="K698" i="26"/>
  <c r="J698" i="26"/>
  <c r="I698" i="26"/>
  <c r="H698" i="26"/>
  <c r="G698" i="26"/>
  <c r="F698" i="26"/>
  <c r="D698" i="26"/>
  <c r="C698" i="26"/>
  <c r="K697" i="26"/>
  <c r="J697" i="26"/>
  <c r="I697" i="26"/>
  <c r="H697" i="26"/>
  <c r="G697" i="26"/>
  <c r="F697" i="26"/>
  <c r="D697" i="26"/>
  <c r="C697" i="26"/>
  <c r="K696" i="26"/>
  <c r="J696" i="26"/>
  <c r="I696" i="26"/>
  <c r="H696" i="26"/>
  <c r="G696" i="26"/>
  <c r="F696" i="26"/>
  <c r="D696" i="26"/>
  <c r="C696" i="26"/>
  <c r="K695" i="26"/>
  <c r="J695" i="26"/>
  <c r="I695" i="26"/>
  <c r="H695" i="26"/>
  <c r="G695" i="26"/>
  <c r="F695" i="26"/>
  <c r="D695" i="26"/>
  <c r="C695" i="26"/>
  <c r="K694" i="26"/>
  <c r="J694" i="26"/>
  <c r="I694" i="26"/>
  <c r="H694" i="26"/>
  <c r="G694" i="26"/>
  <c r="F694" i="26"/>
  <c r="D694" i="26"/>
  <c r="C694" i="26"/>
  <c r="K693" i="26"/>
  <c r="J693" i="26"/>
  <c r="I693" i="26"/>
  <c r="H693" i="26"/>
  <c r="G693" i="26"/>
  <c r="F693" i="26"/>
  <c r="D693" i="26"/>
  <c r="C693" i="26"/>
  <c r="K692" i="26"/>
  <c r="J692" i="26"/>
  <c r="I692" i="26"/>
  <c r="H692" i="26"/>
  <c r="G692" i="26"/>
  <c r="F692" i="26"/>
  <c r="D692" i="26"/>
  <c r="C692" i="26"/>
  <c r="K691" i="26"/>
  <c r="J691" i="26"/>
  <c r="I691" i="26"/>
  <c r="H691" i="26"/>
  <c r="G691" i="26"/>
  <c r="F691" i="26"/>
  <c r="D691" i="26"/>
  <c r="C691" i="26"/>
  <c r="K690" i="26"/>
  <c r="J690" i="26"/>
  <c r="I690" i="26"/>
  <c r="H690" i="26"/>
  <c r="G690" i="26"/>
  <c r="F690" i="26"/>
  <c r="D690" i="26"/>
  <c r="C690" i="26"/>
  <c r="K689" i="26"/>
  <c r="J689" i="26"/>
  <c r="I689" i="26"/>
  <c r="H689" i="26"/>
  <c r="G689" i="26"/>
  <c r="F689" i="26"/>
  <c r="D689" i="26"/>
  <c r="C689" i="26"/>
  <c r="K688" i="26"/>
  <c r="J688" i="26"/>
  <c r="I688" i="26"/>
  <c r="H688" i="26"/>
  <c r="G688" i="26"/>
  <c r="F688" i="26"/>
  <c r="D688" i="26"/>
  <c r="C688" i="26"/>
  <c r="K687" i="26"/>
  <c r="J687" i="26"/>
  <c r="I687" i="26"/>
  <c r="H687" i="26"/>
  <c r="G687" i="26"/>
  <c r="F687" i="26"/>
  <c r="D687" i="26"/>
  <c r="C687" i="26"/>
  <c r="K686" i="26"/>
  <c r="J686" i="26"/>
  <c r="I686" i="26"/>
  <c r="H686" i="26"/>
  <c r="G686" i="26"/>
  <c r="F686" i="26"/>
  <c r="D686" i="26"/>
  <c r="C686" i="26"/>
  <c r="K685" i="26"/>
  <c r="J685" i="26"/>
  <c r="I685" i="26"/>
  <c r="H685" i="26"/>
  <c r="G685" i="26"/>
  <c r="F685" i="26"/>
  <c r="D685" i="26"/>
  <c r="C685" i="26"/>
  <c r="K684" i="26"/>
  <c r="J684" i="26"/>
  <c r="I684" i="26"/>
  <c r="H684" i="26"/>
  <c r="G684" i="26"/>
  <c r="F684" i="26"/>
  <c r="D684" i="26"/>
  <c r="C684" i="26"/>
  <c r="K683" i="26"/>
  <c r="J683" i="26"/>
  <c r="I683" i="26"/>
  <c r="H683" i="26"/>
  <c r="G683" i="26"/>
  <c r="F683" i="26"/>
  <c r="D683" i="26"/>
  <c r="C683" i="26"/>
  <c r="K682" i="26"/>
  <c r="J682" i="26"/>
  <c r="I682" i="26"/>
  <c r="H682" i="26"/>
  <c r="G682" i="26"/>
  <c r="F682" i="26"/>
  <c r="D682" i="26"/>
  <c r="C682" i="26"/>
  <c r="K681" i="26"/>
  <c r="J681" i="26"/>
  <c r="I681" i="26"/>
  <c r="H681" i="26"/>
  <c r="G681" i="26"/>
  <c r="F681" i="26"/>
  <c r="D681" i="26"/>
  <c r="C681" i="26"/>
  <c r="K680" i="26"/>
  <c r="J680" i="26"/>
  <c r="I680" i="26"/>
  <c r="H680" i="26"/>
  <c r="G680" i="26"/>
  <c r="F680" i="26"/>
  <c r="D680" i="26"/>
  <c r="C680" i="26"/>
  <c r="K679" i="26"/>
  <c r="J679" i="26"/>
  <c r="I679" i="26"/>
  <c r="H679" i="26"/>
  <c r="G679" i="26"/>
  <c r="F679" i="26"/>
  <c r="D679" i="26"/>
  <c r="C679" i="26"/>
  <c r="K678" i="26"/>
  <c r="J678" i="26"/>
  <c r="I678" i="26"/>
  <c r="H678" i="26"/>
  <c r="G678" i="26"/>
  <c r="F678" i="26"/>
  <c r="D678" i="26"/>
  <c r="C678" i="26"/>
  <c r="K677" i="26"/>
  <c r="J677" i="26"/>
  <c r="I677" i="26"/>
  <c r="H677" i="26"/>
  <c r="G677" i="26"/>
  <c r="F677" i="26"/>
  <c r="D677" i="26"/>
  <c r="C677" i="26"/>
  <c r="K676" i="26"/>
  <c r="J676" i="26"/>
  <c r="I676" i="26"/>
  <c r="H676" i="26"/>
  <c r="G676" i="26"/>
  <c r="F676" i="26"/>
  <c r="D676" i="26"/>
  <c r="C676" i="26"/>
  <c r="K675" i="26"/>
  <c r="J675" i="26"/>
  <c r="I675" i="26"/>
  <c r="H675" i="26"/>
  <c r="G675" i="26"/>
  <c r="F675" i="26"/>
  <c r="D675" i="26"/>
  <c r="C675" i="26"/>
  <c r="K674" i="26"/>
  <c r="J674" i="26"/>
  <c r="I674" i="26"/>
  <c r="H674" i="26"/>
  <c r="G674" i="26"/>
  <c r="F674" i="26"/>
  <c r="D674" i="26"/>
  <c r="C674" i="26"/>
  <c r="K673" i="26"/>
  <c r="J673" i="26"/>
  <c r="I673" i="26"/>
  <c r="H673" i="26"/>
  <c r="G673" i="26"/>
  <c r="F673" i="26"/>
  <c r="D673" i="26"/>
  <c r="C673" i="26"/>
  <c r="K672" i="26"/>
  <c r="J672" i="26"/>
  <c r="I672" i="26"/>
  <c r="H672" i="26"/>
  <c r="G672" i="26"/>
  <c r="F672" i="26"/>
  <c r="D672" i="26"/>
  <c r="C672" i="26"/>
  <c r="K671" i="26"/>
  <c r="J671" i="26"/>
  <c r="I671" i="26"/>
  <c r="H671" i="26"/>
  <c r="G671" i="26"/>
  <c r="F671" i="26"/>
  <c r="D671" i="26"/>
  <c r="C671" i="26"/>
  <c r="K670" i="26"/>
  <c r="J670" i="26"/>
  <c r="I670" i="26"/>
  <c r="H670" i="26"/>
  <c r="G670" i="26"/>
  <c r="F670" i="26"/>
  <c r="D670" i="26"/>
  <c r="C670" i="26"/>
  <c r="K669" i="26"/>
  <c r="J669" i="26"/>
  <c r="I669" i="26"/>
  <c r="H669" i="26"/>
  <c r="G669" i="26"/>
  <c r="F669" i="26"/>
  <c r="D669" i="26"/>
  <c r="C669" i="26"/>
  <c r="K668" i="26"/>
  <c r="J668" i="26"/>
  <c r="I668" i="26"/>
  <c r="H668" i="26"/>
  <c r="G668" i="26"/>
  <c r="F668" i="26"/>
  <c r="D668" i="26"/>
  <c r="C668" i="26"/>
  <c r="K667" i="26"/>
  <c r="J667" i="26"/>
  <c r="I667" i="26"/>
  <c r="H667" i="26"/>
  <c r="G667" i="26"/>
  <c r="F667" i="26"/>
  <c r="D667" i="26"/>
  <c r="C667" i="26"/>
  <c r="K666" i="26"/>
  <c r="J666" i="26"/>
  <c r="I666" i="26"/>
  <c r="H666" i="26"/>
  <c r="G666" i="26"/>
  <c r="F666" i="26"/>
  <c r="D666" i="26"/>
  <c r="C666" i="26"/>
  <c r="K665" i="26"/>
  <c r="J665" i="26"/>
  <c r="I665" i="26"/>
  <c r="H665" i="26"/>
  <c r="G665" i="26"/>
  <c r="F665" i="26"/>
  <c r="D665" i="26"/>
  <c r="C665" i="26"/>
  <c r="K664" i="26"/>
  <c r="J664" i="26"/>
  <c r="I664" i="26"/>
  <c r="H664" i="26"/>
  <c r="G664" i="26"/>
  <c r="F664" i="26"/>
  <c r="D664" i="26"/>
  <c r="C664" i="26"/>
  <c r="K663" i="26"/>
  <c r="J663" i="26"/>
  <c r="I663" i="26"/>
  <c r="H663" i="26"/>
  <c r="G663" i="26"/>
  <c r="F663" i="26"/>
  <c r="D663" i="26"/>
  <c r="C663" i="26"/>
  <c r="K662" i="26"/>
  <c r="J662" i="26"/>
  <c r="I662" i="26"/>
  <c r="H662" i="26"/>
  <c r="G662" i="26"/>
  <c r="F662" i="26"/>
  <c r="D662" i="26"/>
  <c r="C662" i="26"/>
  <c r="K661" i="26"/>
  <c r="J661" i="26"/>
  <c r="I661" i="26"/>
  <c r="H661" i="26"/>
  <c r="G661" i="26"/>
  <c r="F661" i="26"/>
  <c r="D661" i="26"/>
  <c r="C661" i="26"/>
  <c r="K660" i="26"/>
  <c r="J660" i="26"/>
  <c r="I660" i="26"/>
  <c r="H660" i="26"/>
  <c r="G660" i="26"/>
  <c r="F660" i="26"/>
  <c r="D660" i="26"/>
  <c r="C660" i="26"/>
  <c r="K659" i="26"/>
  <c r="J659" i="26"/>
  <c r="I659" i="26"/>
  <c r="H659" i="26"/>
  <c r="G659" i="26"/>
  <c r="F659" i="26"/>
  <c r="D659" i="26"/>
  <c r="C659" i="26"/>
  <c r="K658" i="26"/>
  <c r="J658" i="26"/>
  <c r="I658" i="26"/>
  <c r="H658" i="26"/>
  <c r="G658" i="26"/>
  <c r="F658" i="26"/>
  <c r="D658" i="26"/>
  <c r="C658" i="26"/>
  <c r="K657" i="26"/>
  <c r="J657" i="26"/>
  <c r="I657" i="26"/>
  <c r="H657" i="26"/>
  <c r="G657" i="26"/>
  <c r="F657" i="26"/>
  <c r="D657" i="26"/>
  <c r="C657" i="26"/>
  <c r="K656" i="26"/>
  <c r="J656" i="26"/>
  <c r="I656" i="26"/>
  <c r="H656" i="26"/>
  <c r="G656" i="26"/>
  <c r="F656" i="26"/>
  <c r="D656" i="26"/>
  <c r="C656" i="26"/>
  <c r="K655" i="26"/>
  <c r="J655" i="26"/>
  <c r="I655" i="26"/>
  <c r="H655" i="26"/>
  <c r="G655" i="26"/>
  <c r="F655" i="26"/>
  <c r="D655" i="26"/>
  <c r="C655" i="26"/>
  <c r="K654" i="26"/>
  <c r="J654" i="26"/>
  <c r="I654" i="26"/>
  <c r="H654" i="26"/>
  <c r="G654" i="26"/>
  <c r="F654" i="26"/>
  <c r="D654" i="26"/>
  <c r="C654" i="26"/>
  <c r="K653" i="26"/>
  <c r="J653" i="26"/>
  <c r="I653" i="26"/>
  <c r="H653" i="26"/>
  <c r="G653" i="26"/>
  <c r="F653" i="26"/>
  <c r="D653" i="26"/>
  <c r="C653" i="26"/>
  <c r="K652" i="26"/>
  <c r="J652" i="26"/>
  <c r="I652" i="26"/>
  <c r="H652" i="26"/>
  <c r="G652" i="26"/>
  <c r="F652" i="26"/>
  <c r="D652" i="26"/>
  <c r="C652" i="26"/>
  <c r="K651" i="26"/>
  <c r="J651" i="26"/>
  <c r="I651" i="26"/>
  <c r="H651" i="26"/>
  <c r="G651" i="26"/>
  <c r="F651" i="26"/>
  <c r="D651" i="26"/>
  <c r="C651" i="26"/>
  <c r="K650" i="26"/>
  <c r="J650" i="26"/>
  <c r="I650" i="26"/>
  <c r="H650" i="26"/>
  <c r="G650" i="26"/>
  <c r="F650" i="26"/>
  <c r="D650" i="26"/>
  <c r="C650" i="26"/>
  <c r="K649" i="26"/>
  <c r="J649" i="26"/>
  <c r="I649" i="26"/>
  <c r="H649" i="26"/>
  <c r="G649" i="26"/>
  <c r="F649" i="26"/>
  <c r="D649" i="26"/>
  <c r="C649" i="26"/>
  <c r="K648" i="26"/>
  <c r="J648" i="26"/>
  <c r="I648" i="26"/>
  <c r="H648" i="26"/>
  <c r="G648" i="26"/>
  <c r="F648" i="26"/>
  <c r="D648" i="26"/>
  <c r="C648" i="26"/>
  <c r="K647" i="26"/>
  <c r="J647" i="26"/>
  <c r="I647" i="26"/>
  <c r="H647" i="26"/>
  <c r="G647" i="26"/>
  <c r="F647" i="26"/>
  <c r="D647" i="26"/>
  <c r="C647" i="26"/>
  <c r="K646" i="26"/>
  <c r="J646" i="26"/>
  <c r="I646" i="26"/>
  <c r="H646" i="26"/>
  <c r="G646" i="26"/>
  <c r="F646" i="26"/>
  <c r="D646" i="26"/>
  <c r="C646" i="26"/>
  <c r="K645" i="26"/>
  <c r="J645" i="26"/>
  <c r="I645" i="26"/>
  <c r="H645" i="26"/>
  <c r="G645" i="26"/>
  <c r="F645" i="26"/>
  <c r="D645" i="26"/>
  <c r="C645" i="26"/>
  <c r="K644" i="26"/>
  <c r="J644" i="26"/>
  <c r="I644" i="26"/>
  <c r="H644" i="26"/>
  <c r="G644" i="26"/>
  <c r="F644" i="26"/>
  <c r="D644" i="26"/>
  <c r="C644" i="26"/>
  <c r="K643" i="26"/>
  <c r="J643" i="26"/>
  <c r="I643" i="26"/>
  <c r="H643" i="26"/>
  <c r="G643" i="26"/>
  <c r="F643" i="26"/>
  <c r="D643" i="26"/>
  <c r="C643" i="26"/>
  <c r="K642" i="26"/>
  <c r="J642" i="26"/>
  <c r="I642" i="26"/>
  <c r="H642" i="26"/>
  <c r="G642" i="26"/>
  <c r="F642" i="26"/>
  <c r="D642" i="26"/>
  <c r="C642" i="26"/>
  <c r="K641" i="26"/>
  <c r="J641" i="26"/>
  <c r="I641" i="26"/>
  <c r="H641" i="26"/>
  <c r="G641" i="26"/>
  <c r="F641" i="26"/>
  <c r="D641" i="26"/>
  <c r="C641" i="26"/>
  <c r="K640" i="26"/>
  <c r="J640" i="26"/>
  <c r="I640" i="26"/>
  <c r="H640" i="26"/>
  <c r="G640" i="26"/>
  <c r="F640" i="26"/>
  <c r="D640" i="26"/>
  <c r="C640" i="26"/>
  <c r="K639" i="26"/>
  <c r="J639" i="26"/>
  <c r="I639" i="26"/>
  <c r="H639" i="26"/>
  <c r="G639" i="26"/>
  <c r="F639" i="26"/>
  <c r="D639" i="26"/>
  <c r="C639" i="26"/>
  <c r="K638" i="26"/>
  <c r="J638" i="26"/>
  <c r="I638" i="26"/>
  <c r="H638" i="26"/>
  <c r="G638" i="26"/>
  <c r="F638" i="26"/>
  <c r="D638" i="26"/>
  <c r="C638" i="26"/>
  <c r="K637" i="26"/>
  <c r="J637" i="26"/>
  <c r="I637" i="26"/>
  <c r="H637" i="26"/>
  <c r="G637" i="26"/>
  <c r="F637" i="26"/>
  <c r="D637" i="26"/>
  <c r="C637" i="26"/>
  <c r="K636" i="26"/>
  <c r="J636" i="26"/>
  <c r="I636" i="26"/>
  <c r="H636" i="26"/>
  <c r="G636" i="26"/>
  <c r="F636" i="26"/>
  <c r="D636" i="26"/>
  <c r="C636" i="26"/>
  <c r="K635" i="26"/>
  <c r="J635" i="26"/>
  <c r="I635" i="26"/>
  <c r="H635" i="26"/>
  <c r="G635" i="26"/>
  <c r="F635" i="26"/>
  <c r="D635" i="26"/>
  <c r="C635" i="26"/>
  <c r="K634" i="26"/>
  <c r="J634" i="26"/>
  <c r="I634" i="26"/>
  <c r="H634" i="26"/>
  <c r="G634" i="26"/>
  <c r="F634" i="26"/>
  <c r="D634" i="26"/>
  <c r="C634" i="26"/>
  <c r="K633" i="26"/>
  <c r="J633" i="26"/>
  <c r="I633" i="26"/>
  <c r="H633" i="26"/>
  <c r="G633" i="26"/>
  <c r="F633" i="26"/>
  <c r="D633" i="26"/>
  <c r="C633" i="26"/>
  <c r="K632" i="26"/>
  <c r="J632" i="26"/>
  <c r="I632" i="26"/>
  <c r="H632" i="26"/>
  <c r="G632" i="26"/>
  <c r="F632" i="26"/>
  <c r="D632" i="26"/>
  <c r="C632" i="26"/>
  <c r="K631" i="26"/>
  <c r="J631" i="26"/>
  <c r="I631" i="26"/>
  <c r="H631" i="26"/>
  <c r="G631" i="26"/>
  <c r="F631" i="26"/>
  <c r="D631" i="26"/>
  <c r="C631" i="26"/>
  <c r="K630" i="26"/>
  <c r="J630" i="26"/>
  <c r="I630" i="26"/>
  <c r="H630" i="26"/>
  <c r="G630" i="26"/>
  <c r="F630" i="26"/>
  <c r="D630" i="26"/>
  <c r="C630" i="26"/>
  <c r="K629" i="26"/>
  <c r="J629" i="26"/>
  <c r="I629" i="26"/>
  <c r="H629" i="26"/>
  <c r="G629" i="26"/>
  <c r="F629" i="26"/>
  <c r="D629" i="26"/>
  <c r="C629" i="26"/>
  <c r="K628" i="26"/>
  <c r="J628" i="26"/>
  <c r="I628" i="26"/>
  <c r="H628" i="26"/>
  <c r="G628" i="26"/>
  <c r="F628" i="26"/>
  <c r="D628" i="26"/>
  <c r="C628" i="26"/>
  <c r="K627" i="26"/>
  <c r="J627" i="26"/>
  <c r="I627" i="26"/>
  <c r="H627" i="26"/>
  <c r="G627" i="26"/>
  <c r="F627" i="26"/>
  <c r="D627" i="26"/>
  <c r="C627" i="26"/>
  <c r="K626" i="26"/>
  <c r="J626" i="26"/>
  <c r="I626" i="26"/>
  <c r="H626" i="26"/>
  <c r="G626" i="26"/>
  <c r="F626" i="26"/>
  <c r="D626" i="26"/>
  <c r="C626" i="26"/>
  <c r="K625" i="26"/>
  <c r="J625" i="26"/>
  <c r="I625" i="26"/>
  <c r="H625" i="26"/>
  <c r="G625" i="26"/>
  <c r="F625" i="26"/>
  <c r="D625" i="26"/>
  <c r="C625" i="26"/>
  <c r="K624" i="26"/>
  <c r="J624" i="26"/>
  <c r="I624" i="26"/>
  <c r="H624" i="26"/>
  <c r="G624" i="26"/>
  <c r="F624" i="26"/>
  <c r="D624" i="26"/>
  <c r="C624" i="26"/>
  <c r="K623" i="26"/>
  <c r="J623" i="26"/>
  <c r="I623" i="26"/>
  <c r="H623" i="26"/>
  <c r="G623" i="26"/>
  <c r="F623" i="26"/>
  <c r="D623" i="26"/>
  <c r="C623" i="26"/>
  <c r="K622" i="26"/>
  <c r="J622" i="26"/>
  <c r="I622" i="26"/>
  <c r="H622" i="26"/>
  <c r="G622" i="26"/>
  <c r="F622" i="26"/>
  <c r="D622" i="26"/>
  <c r="C622" i="26"/>
  <c r="K621" i="26"/>
  <c r="J621" i="26"/>
  <c r="I621" i="26"/>
  <c r="H621" i="26"/>
  <c r="G621" i="26"/>
  <c r="F621" i="26"/>
  <c r="D621" i="26"/>
  <c r="C621" i="26"/>
  <c r="K620" i="26"/>
  <c r="J620" i="26"/>
  <c r="I620" i="26"/>
  <c r="H620" i="26"/>
  <c r="G620" i="26"/>
  <c r="F620" i="26"/>
  <c r="D620" i="26"/>
  <c r="C620" i="26"/>
  <c r="K619" i="26"/>
  <c r="J619" i="26"/>
  <c r="I619" i="26"/>
  <c r="H619" i="26"/>
  <c r="G619" i="26"/>
  <c r="F619" i="26"/>
  <c r="D619" i="26"/>
  <c r="C619" i="26"/>
  <c r="K618" i="26"/>
  <c r="J618" i="26"/>
  <c r="I618" i="26"/>
  <c r="H618" i="26"/>
  <c r="G618" i="26"/>
  <c r="F618" i="26"/>
  <c r="D618" i="26"/>
  <c r="C618" i="26"/>
  <c r="K617" i="26"/>
  <c r="J617" i="26"/>
  <c r="I617" i="26"/>
  <c r="H617" i="26"/>
  <c r="G617" i="26"/>
  <c r="F617" i="26"/>
  <c r="D617" i="26"/>
  <c r="C617" i="26"/>
  <c r="K616" i="26"/>
  <c r="J616" i="26"/>
  <c r="I616" i="26"/>
  <c r="H616" i="26"/>
  <c r="G616" i="26"/>
  <c r="F616" i="26"/>
  <c r="D616" i="26"/>
  <c r="C616" i="26"/>
  <c r="K615" i="26"/>
  <c r="J615" i="26"/>
  <c r="I615" i="26"/>
  <c r="H615" i="26"/>
  <c r="G615" i="26"/>
  <c r="F615" i="26"/>
  <c r="D615" i="26"/>
  <c r="C615" i="26"/>
  <c r="K614" i="26"/>
  <c r="J614" i="26"/>
  <c r="I614" i="26"/>
  <c r="H614" i="26"/>
  <c r="G614" i="26"/>
  <c r="F614" i="26"/>
  <c r="D614" i="26"/>
  <c r="C614" i="26"/>
  <c r="K613" i="26"/>
  <c r="J613" i="26"/>
  <c r="I613" i="26"/>
  <c r="H613" i="26"/>
  <c r="G613" i="26"/>
  <c r="F613" i="26"/>
  <c r="D613" i="26"/>
  <c r="C613" i="26"/>
  <c r="K612" i="26"/>
  <c r="J612" i="26"/>
  <c r="I612" i="26"/>
  <c r="H612" i="26"/>
  <c r="G612" i="26"/>
  <c r="F612" i="26"/>
  <c r="D612" i="26"/>
  <c r="C612" i="26"/>
  <c r="K611" i="26"/>
  <c r="J611" i="26"/>
  <c r="I611" i="26"/>
  <c r="H611" i="26"/>
  <c r="G611" i="26"/>
  <c r="F611" i="26"/>
  <c r="D611" i="26"/>
  <c r="C611" i="26"/>
  <c r="K610" i="26"/>
  <c r="J610" i="26"/>
  <c r="I610" i="26"/>
  <c r="H610" i="26"/>
  <c r="G610" i="26"/>
  <c r="F610" i="26"/>
  <c r="D610" i="26"/>
  <c r="C610" i="26"/>
  <c r="K609" i="26"/>
  <c r="J609" i="26"/>
  <c r="I609" i="26"/>
  <c r="H609" i="26"/>
  <c r="G609" i="26"/>
  <c r="F609" i="26"/>
  <c r="D609" i="26"/>
  <c r="C609" i="26"/>
  <c r="K608" i="26"/>
  <c r="J608" i="26"/>
  <c r="I608" i="26"/>
  <c r="H608" i="26"/>
  <c r="G608" i="26"/>
  <c r="F608" i="26"/>
  <c r="D608" i="26"/>
  <c r="C608" i="26"/>
  <c r="K607" i="26"/>
  <c r="J607" i="26"/>
  <c r="I607" i="26"/>
  <c r="H607" i="26"/>
  <c r="G607" i="26"/>
  <c r="F607" i="26"/>
  <c r="D607" i="26"/>
  <c r="C607" i="26"/>
  <c r="K606" i="26"/>
  <c r="J606" i="26"/>
  <c r="I606" i="26"/>
  <c r="H606" i="26"/>
  <c r="G606" i="26"/>
  <c r="F606" i="26"/>
  <c r="D606" i="26"/>
  <c r="C606" i="26"/>
  <c r="K605" i="26"/>
  <c r="J605" i="26"/>
  <c r="I605" i="26"/>
  <c r="H605" i="26"/>
  <c r="G605" i="26"/>
  <c r="F605" i="26"/>
  <c r="D605" i="26"/>
  <c r="C605" i="26"/>
  <c r="K604" i="26"/>
  <c r="J604" i="26"/>
  <c r="I604" i="26"/>
  <c r="H604" i="26"/>
  <c r="G604" i="26"/>
  <c r="F604" i="26"/>
  <c r="D604" i="26"/>
  <c r="C604" i="26"/>
  <c r="K603" i="26"/>
  <c r="J603" i="26"/>
  <c r="I603" i="26"/>
  <c r="H603" i="26"/>
  <c r="G603" i="26"/>
  <c r="F603" i="26"/>
  <c r="D603" i="26"/>
  <c r="C603" i="26"/>
  <c r="K602" i="26"/>
  <c r="J602" i="26"/>
  <c r="I602" i="26"/>
  <c r="H602" i="26"/>
  <c r="G602" i="26"/>
  <c r="F602" i="26"/>
  <c r="D602" i="26"/>
  <c r="C602" i="26"/>
  <c r="K601" i="26"/>
  <c r="J601" i="26"/>
  <c r="I601" i="26"/>
  <c r="H601" i="26"/>
  <c r="G601" i="26"/>
  <c r="F601" i="26"/>
  <c r="D601" i="26"/>
  <c r="C601" i="26"/>
  <c r="K600" i="26"/>
  <c r="J600" i="26"/>
  <c r="I600" i="26"/>
  <c r="H600" i="26"/>
  <c r="G600" i="26"/>
  <c r="F600" i="26"/>
  <c r="D600" i="26"/>
  <c r="C600" i="26"/>
  <c r="K599" i="26"/>
  <c r="J599" i="26"/>
  <c r="I599" i="26"/>
  <c r="H599" i="26"/>
  <c r="G599" i="26"/>
  <c r="F599" i="26"/>
  <c r="D599" i="26"/>
  <c r="C599" i="26"/>
  <c r="K598" i="26"/>
  <c r="J598" i="26"/>
  <c r="I598" i="26"/>
  <c r="H598" i="26"/>
  <c r="G598" i="26"/>
  <c r="F598" i="26"/>
  <c r="D598" i="26"/>
  <c r="C598" i="26"/>
  <c r="K597" i="26"/>
  <c r="J597" i="26"/>
  <c r="I597" i="26"/>
  <c r="H597" i="26"/>
  <c r="G597" i="26"/>
  <c r="F597" i="26"/>
  <c r="D597" i="26"/>
  <c r="C597" i="26"/>
  <c r="K596" i="26"/>
  <c r="J596" i="26"/>
  <c r="I596" i="26"/>
  <c r="H596" i="26"/>
  <c r="G596" i="26"/>
  <c r="F596" i="26"/>
  <c r="D596" i="26"/>
  <c r="C596" i="26"/>
  <c r="K595" i="26"/>
  <c r="J595" i="26"/>
  <c r="I595" i="26"/>
  <c r="H595" i="26"/>
  <c r="G595" i="26"/>
  <c r="F595" i="26"/>
  <c r="D595" i="26"/>
  <c r="C595" i="26"/>
  <c r="K594" i="26"/>
  <c r="J594" i="26"/>
  <c r="I594" i="26"/>
  <c r="H594" i="26"/>
  <c r="G594" i="26"/>
  <c r="F594" i="26"/>
  <c r="D594" i="26"/>
  <c r="C594" i="26"/>
  <c r="K593" i="26"/>
  <c r="J593" i="26"/>
  <c r="I593" i="26"/>
  <c r="H593" i="26"/>
  <c r="G593" i="26"/>
  <c r="F593" i="26"/>
  <c r="D593" i="26"/>
  <c r="C593" i="26"/>
  <c r="K592" i="26"/>
  <c r="J592" i="26"/>
  <c r="I592" i="26"/>
  <c r="H592" i="26"/>
  <c r="G592" i="26"/>
  <c r="F592" i="26"/>
  <c r="D592" i="26"/>
  <c r="C592" i="26"/>
  <c r="K591" i="26"/>
  <c r="J591" i="26"/>
  <c r="I591" i="26"/>
  <c r="H591" i="26"/>
  <c r="G591" i="26"/>
  <c r="F591" i="26"/>
  <c r="D591" i="26"/>
  <c r="C591" i="26"/>
  <c r="K590" i="26"/>
  <c r="J590" i="26"/>
  <c r="I590" i="26"/>
  <c r="H590" i="26"/>
  <c r="G590" i="26"/>
  <c r="F590" i="26"/>
  <c r="D590" i="26"/>
  <c r="C590" i="26"/>
  <c r="K589" i="26"/>
  <c r="J589" i="26"/>
  <c r="I589" i="26"/>
  <c r="H589" i="26"/>
  <c r="G589" i="26"/>
  <c r="F589" i="26"/>
  <c r="D589" i="26"/>
  <c r="C589" i="26"/>
  <c r="K588" i="26"/>
  <c r="J588" i="26"/>
  <c r="I588" i="26"/>
  <c r="H588" i="26"/>
  <c r="G588" i="26"/>
  <c r="F588" i="26"/>
  <c r="D588" i="26"/>
  <c r="C588" i="26"/>
  <c r="K587" i="26"/>
  <c r="J587" i="26"/>
  <c r="I587" i="26"/>
  <c r="H587" i="26"/>
  <c r="G587" i="26"/>
  <c r="F587" i="26"/>
  <c r="D587" i="26"/>
  <c r="C587" i="26"/>
  <c r="K586" i="26"/>
  <c r="J586" i="26"/>
  <c r="I586" i="26"/>
  <c r="H586" i="26"/>
  <c r="G586" i="26"/>
  <c r="F586" i="26"/>
  <c r="D586" i="26"/>
  <c r="C586" i="26"/>
  <c r="K585" i="26"/>
  <c r="J585" i="26"/>
  <c r="I585" i="26"/>
  <c r="H585" i="26"/>
  <c r="G585" i="26"/>
  <c r="F585" i="26"/>
  <c r="D585" i="26"/>
  <c r="C585" i="26"/>
  <c r="K584" i="26"/>
  <c r="J584" i="26"/>
  <c r="I584" i="26"/>
  <c r="H584" i="26"/>
  <c r="G584" i="26"/>
  <c r="F584" i="26"/>
  <c r="D584" i="26"/>
  <c r="C584" i="26"/>
  <c r="K583" i="26"/>
  <c r="J583" i="26"/>
  <c r="I583" i="26"/>
  <c r="H583" i="26"/>
  <c r="G583" i="26"/>
  <c r="F583" i="26"/>
  <c r="D583" i="26"/>
  <c r="C583" i="26"/>
  <c r="K582" i="26"/>
  <c r="J582" i="26"/>
  <c r="I582" i="26"/>
  <c r="H582" i="26"/>
  <c r="G582" i="26"/>
  <c r="F582" i="26"/>
  <c r="D582" i="26"/>
  <c r="C582" i="26"/>
  <c r="K581" i="26"/>
  <c r="J581" i="26"/>
  <c r="I581" i="26"/>
  <c r="H581" i="26"/>
  <c r="G581" i="26"/>
  <c r="F581" i="26"/>
  <c r="D581" i="26"/>
  <c r="C581" i="26"/>
  <c r="K580" i="26"/>
  <c r="J580" i="26"/>
  <c r="I580" i="26"/>
  <c r="H580" i="26"/>
  <c r="G580" i="26"/>
  <c r="F580" i="26"/>
  <c r="D580" i="26"/>
  <c r="C580" i="26"/>
  <c r="K579" i="26"/>
  <c r="J579" i="26"/>
  <c r="I579" i="26"/>
  <c r="H579" i="26"/>
  <c r="G579" i="26"/>
  <c r="F579" i="26"/>
  <c r="D579" i="26"/>
  <c r="C579" i="26"/>
  <c r="K578" i="26"/>
  <c r="J578" i="26"/>
  <c r="I578" i="26"/>
  <c r="H578" i="26"/>
  <c r="G578" i="26"/>
  <c r="F578" i="26"/>
  <c r="D578" i="26"/>
  <c r="C578" i="26"/>
  <c r="K577" i="26"/>
  <c r="J577" i="26"/>
  <c r="I577" i="26"/>
  <c r="H577" i="26"/>
  <c r="G577" i="26"/>
  <c r="F577" i="26"/>
  <c r="D577" i="26"/>
  <c r="C577" i="26"/>
  <c r="K576" i="26"/>
  <c r="J576" i="26"/>
  <c r="I576" i="26"/>
  <c r="H576" i="26"/>
  <c r="G576" i="26"/>
  <c r="F576" i="26"/>
  <c r="D576" i="26"/>
  <c r="C576" i="26"/>
  <c r="K575" i="26"/>
  <c r="J575" i="26"/>
  <c r="I575" i="26"/>
  <c r="H575" i="26"/>
  <c r="G575" i="26"/>
  <c r="F575" i="26"/>
  <c r="D575" i="26"/>
  <c r="C575" i="26"/>
  <c r="K574" i="26"/>
  <c r="J574" i="26"/>
  <c r="I574" i="26"/>
  <c r="H574" i="26"/>
  <c r="G574" i="26"/>
  <c r="F574" i="26"/>
  <c r="D574" i="26"/>
  <c r="C574" i="26"/>
  <c r="K573" i="26"/>
  <c r="J573" i="26"/>
  <c r="I573" i="26"/>
  <c r="H573" i="26"/>
  <c r="G573" i="26"/>
  <c r="F573" i="26"/>
  <c r="D573" i="26"/>
  <c r="C573" i="26"/>
  <c r="K572" i="26"/>
  <c r="J572" i="26"/>
  <c r="I572" i="26"/>
  <c r="H572" i="26"/>
  <c r="G572" i="26"/>
  <c r="F572" i="26"/>
  <c r="D572" i="26"/>
  <c r="C572" i="26"/>
  <c r="K571" i="26"/>
  <c r="J571" i="26"/>
  <c r="I571" i="26"/>
  <c r="H571" i="26"/>
  <c r="G571" i="26"/>
  <c r="F571" i="26"/>
  <c r="D571" i="26"/>
  <c r="C571" i="26"/>
  <c r="K570" i="26"/>
  <c r="J570" i="26"/>
  <c r="I570" i="26"/>
  <c r="H570" i="26"/>
  <c r="G570" i="26"/>
  <c r="F570" i="26"/>
  <c r="D570" i="26"/>
  <c r="C570" i="26"/>
  <c r="K569" i="26"/>
  <c r="J569" i="26"/>
  <c r="I569" i="26"/>
  <c r="H569" i="26"/>
  <c r="G569" i="26"/>
  <c r="F569" i="26"/>
  <c r="D569" i="26"/>
  <c r="C569" i="26"/>
  <c r="K568" i="26"/>
  <c r="J568" i="26"/>
  <c r="I568" i="26"/>
  <c r="H568" i="26"/>
  <c r="G568" i="26"/>
  <c r="F568" i="26"/>
  <c r="D568" i="26"/>
  <c r="C568" i="26"/>
  <c r="K567" i="26"/>
  <c r="J567" i="26"/>
  <c r="I567" i="26"/>
  <c r="H567" i="26"/>
  <c r="G567" i="26"/>
  <c r="F567" i="26"/>
  <c r="D567" i="26"/>
  <c r="C567" i="26"/>
  <c r="K566" i="26"/>
  <c r="J566" i="26"/>
  <c r="I566" i="26"/>
  <c r="H566" i="26"/>
  <c r="G566" i="26"/>
  <c r="F566" i="26"/>
  <c r="D566" i="26"/>
  <c r="C566" i="26"/>
  <c r="K565" i="26"/>
  <c r="J565" i="26"/>
  <c r="I565" i="26"/>
  <c r="H565" i="26"/>
  <c r="G565" i="26"/>
  <c r="F565" i="26"/>
  <c r="D565" i="26"/>
  <c r="C565" i="26"/>
  <c r="K564" i="26"/>
  <c r="J564" i="26"/>
  <c r="I564" i="26"/>
  <c r="H564" i="26"/>
  <c r="G564" i="26"/>
  <c r="F564" i="26"/>
  <c r="D564" i="26"/>
  <c r="C564" i="26"/>
  <c r="K563" i="26"/>
  <c r="J563" i="26"/>
  <c r="I563" i="26"/>
  <c r="H563" i="26"/>
  <c r="G563" i="26"/>
  <c r="F563" i="26"/>
  <c r="D563" i="26"/>
  <c r="C563" i="26"/>
  <c r="K562" i="26"/>
  <c r="J562" i="26"/>
  <c r="I562" i="26"/>
  <c r="H562" i="26"/>
  <c r="G562" i="26"/>
  <c r="F562" i="26"/>
  <c r="D562" i="26"/>
  <c r="C562" i="26"/>
  <c r="K561" i="26"/>
  <c r="J561" i="26"/>
  <c r="I561" i="26"/>
  <c r="H561" i="26"/>
  <c r="G561" i="26"/>
  <c r="F561" i="26"/>
  <c r="D561" i="26"/>
  <c r="C561" i="26"/>
  <c r="K560" i="26"/>
  <c r="J560" i="26"/>
  <c r="I560" i="26"/>
  <c r="H560" i="26"/>
  <c r="G560" i="26"/>
  <c r="F560" i="26"/>
  <c r="D560" i="26"/>
  <c r="C560" i="26"/>
  <c r="K559" i="26"/>
  <c r="J559" i="26"/>
  <c r="I559" i="26"/>
  <c r="H559" i="26"/>
  <c r="G559" i="26"/>
  <c r="F559" i="26"/>
  <c r="D559" i="26"/>
  <c r="C559" i="26"/>
  <c r="K558" i="26"/>
  <c r="J558" i="26"/>
  <c r="I558" i="26"/>
  <c r="H558" i="26"/>
  <c r="G558" i="26"/>
  <c r="F558" i="26"/>
  <c r="D558" i="26"/>
  <c r="C558" i="26"/>
  <c r="K557" i="26"/>
  <c r="J557" i="26"/>
  <c r="I557" i="26"/>
  <c r="H557" i="26"/>
  <c r="G557" i="26"/>
  <c r="F557" i="26"/>
  <c r="D557" i="26"/>
  <c r="C557" i="26"/>
  <c r="K556" i="26"/>
  <c r="J556" i="26"/>
  <c r="I556" i="26"/>
  <c r="H556" i="26"/>
  <c r="G556" i="26"/>
  <c r="F556" i="26"/>
  <c r="D556" i="26"/>
  <c r="C556" i="26"/>
  <c r="K555" i="26"/>
  <c r="J555" i="26"/>
  <c r="I555" i="26"/>
  <c r="H555" i="26"/>
  <c r="G555" i="26"/>
  <c r="F555" i="26"/>
  <c r="D555" i="26"/>
  <c r="C555" i="26"/>
  <c r="K554" i="26"/>
  <c r="J554" i="26"/>
  <c r="I554" i="26"/>
  <c r="H554" i="26"/>
  <c r="G554" i="26"/>
  <c r="F554" i="26"/>
  <c r="D554" i="26"/>
  <c r="C554" i="26"/>
  <c r="K553" i="26"/>
  <c r="J553" i="26"/>
  <c r="I553" i="26"/>
  <c r="H553" i="26"/>
  <c r="G553" i="26"/>
  <c r="F553" i="26"/>
  <c r="D553" i="26"/>
  <c r="C553" i="26"/>
  <c r="K552" i="26"/>
  <c r="J552" i="26"/>
  <c r="I552" i="26"/>
  <c r="H552" i="26"/>
  <c r="G552" i="26"/>
  <c r="F552" i="26"/>
  <c r="D552" i="26"/>
  <c r="C552" i="26"/>
  <c r="K551" i="26"/>
  <c r="J551" i="26"/>
  <c r="I551" i="26"/>
  <c r="H551" i="26"/>
  <c r="G551" i="26"/>
  <c r="F551" i="26"/>
  <c r="D551" i="26"/>
  <c r="C551" i="26"/>
  <c r="K550" i="26"/>
  <c r="J550" i="26"/>
  <c r="I550" i="26"/>
  <c r="H550" i="26"/>
  <c r="G550" i="26"/>
  <c r="F550" i="26"/>
  <c r="D550" i="26"/>
  <c r="C550" i="26"/>
  <c r="K549" i="26"/>
  <c r="J549" i="26"/>
  <c r="I549" i="26"/>
  <c r="H549" i="26"/>
  <c r="G549" i="26"/>
  <c r="F549" i="26"/>
  <c r="D549" i="26"/>
  <c r="C549" i="26"/>
  <c r="K548" i="26"/>
  <c r="J548" i="26"/>
  <c r="I548" i="26"/>
  <c r="H548" i="26"/>
  <c r="G548" i="26"/>
  <c r="F548" i="26"/>
  <c r="D548" i="26"/>
  <c r="C548" i="26"/>
  <c r="K547" i="26"/>
  <c r="J547" i="26"/>
  <c r="I547" i="26"/>
  <c r="H547" i="26"/>
  <c r="G547" i="26"/>
  <c r="F547" i="26"/>
  <c r="D547" i="26"/>
  <c r="C547" i="26"/>
  <c r="K546" i="26"/>
  <c r="J546" i="26"/>
  <c r="I546" i="26"/>
  <c r="H546" i="26"/>
  <c r="G546" i="26"/>
  <c r="F546" i="26"/>
  <c r="D546" i="26"/>
  <c r="C546" i="26"/>
  <c r="K545" i="26"/>
  <c r="J545" i="26"/>
  <c r="I545" i="26"/>
  <c r="H545" i="26"/>
  <c r="G545" i="26"/>
  <c r="F545" i="26"/>
  <c r="D545" i="26"/>
  <c r="C545" i="26"/>
  <c r="K544" i="26"/>
  <c r="J544" i="26"/>
  <c r="I544" i="26"/>
  <c r="H544" i="26"/>
  <c r="G544" i="26"/>
  <c r="F544" i="26"/>
  <c r="D544" i="26"/>
  <c r="C544" i="26"/>
  <c r="K543" i="26"/>
  <c r="J543" i="26"/>
  <c r="I543" i="26"/>
  <c r="H543" i="26"/>
  <c r="G543" i="26"/>
  <c r="F543" i="26"/>
  <c r="D543" i="26"/>
  <c r="C543" i="26"/>
  <c r="K542" i="26"/>
  <c r="J542" i="26"/>
  <c r="I542" i="26"/>
  <c r="H542" i="26"/>
  <c r="G542" i="26"/>
  <c r="F542" i="26"/>
  <c r="D542" i="26"/>
  <c r="C542" i="26"/>
  <c r="K541" i="26"/>
  <c r="J541" i="26"/>
  <c r="I541" i="26"/>
  <c r="H541" i="26"/>
  <c r="G541" i="26"/>
  <c r="F541" i="26"/>
  <c r="D541" i="26"/>
  <c r="C541" i="26"/>
  <c r="K540" i="26"/>
  <c r="J540" i="26"/>
  <c r="I540" i="26"/>
  <c r="H540" i="26"/>
  <c r="G540" i="26"/>
  <c r="F540" i="26"/>
  <c r="D540" i="26"/>
  <c r="C540" i="26"/>
  <c r="K539" i="26"/>
  <c r="J539" i="26"/>
  <c r="I539" i="26"/>
  <c r="H539" i="26"/>
  <c r="G539" i="26"/>
  <c r="F539" i="26"/>
  <c r="D539" i="26"/>
  <c r="C539" i="26"/>
  <c r="K538" i="26"/>
  <c r="J538" i="26"/>
  <c r="I538" i="26"/>
  <c r="H538" i="26"/>
  <c r="G538" i="26"/>
  <c r="F538" i="26"/>
  <c r="D538" i="26"/>
  <c r="C538" i="26"/>
  <c r="K537" i="26"/>
  <c r="J537" i="26"/>
  <c r="I537" i="26"/>
  <c r="H537" i="26"/>
  <c r="G537" i="26"/>
  <c r="F537" i="26"/>
  <c r="D537" i="26"/>
  <c r="C537" i="26"/>
  <c r="K536" i="26"/>
  <c r="J536" i="26"/>
  <c r="I536" i="26"/>
  <c r="H536" i="26"/>
  <c r="G536" i="26"/>
  <c r="F536" i="26"/>
  <c r="D536" i="26"/>
  <c r="C536" i="26"/>
  <c r="K535" i="26"/>
  <c r="J535" i="26"/>
  <c r="I535" i="26"/>
  <c r="H535" i="26"/>
  <c r="G535" i="26"/>
  <c r="F535" i="26"/>
  <c r="D535" i="26"/>
  <c r="C535" i="26"/>
  <c r="K534" i="26"/>
  <c r="J534" i="26"/>
  <c r="I534" i="26"/>
  <c r="H534" i="26"/>
  <c r="G534" i="26"/>
  <c r="F534" i="26"/>
  <c r="D534" i="26"/>
  <c r="C534" i="26"/>
  <c r="K533" i="26"/>
  <c r="J533" i="26"/>
  <c r="I533" i="26"/>
  <c r="H533" i="26"/>
  <c r="G533" i="26"/>
  <c r="F533" i="26"/>
  <c r="D533" i="26"/>
  <c r="C533" i="26"/>
  <c r="K532" i="26"/>
  <c r="J532" i="26"/>
  <c r="I532" i="26"/>
  <c r="H532" i="26"/>
  <c r="G532" i="26"/>
  <c r="F532" i="26"/>
  <c r="D532" i="26"/>
  <c r="C532" i="26"/>
  <c r="K531" i="26"/>
  <c r="J531" i="26"/>
  <c r="I531" i="26"/>
  <c r="H531" i="26"/>
  <c r="G531" i="26"/>
  <c r="F531" i="26"/>
  <c r="D531" i="26"/>
  <c r="C531" i="26"/>
  <c r="K530" i="26"/>
  <c r="J530" i="26"/>
  <c r="I530" i="26"/>
  <c r="H530" i="26"/>
  <c r="G530" i="26"/>
  <c r="F530" i="26"/>
  <c r="D530" i="26"/>
  <c r="C530" i="26"/>
  <c r="K529" i="26"/>
  <c r="J529" i="26"/>
  <c r="I529" i="26"/>
  <c r="H529" i="26"/>
  <c r="G529" i="26"/>
  <c r="F529" i="26"/>
  <c r="D529" i="26"/>
  <c r="C529" i="26"/>
  <c r="K528" i="26"/>
  <c r="J528" i="26"/>
  <c r="I528" i="26"/>
  <c r="H528" i="26"/>
  <c r="G528" i="26"/>
  <c r="F528" i="26"/>
  <c r="D528" i="26"/>
  <c r="C528" i="26"/>
  <c r="K527" i="26"/>
  <c r="J527" i="26"/>
  <c r="I527" i="26"/>
  <c r="H527" i="26"/>
  <c r="G527" i="26"/>
  <c r="F527" i="26"/>
  <c r="D527" i="26"/>
  <c r="C527" i="26"/>
  <c r="K526" i="26"/>
  <c r="J526" i="26"/>
  <c r="I526" i="26"/>
  <c r="H526" i="26"/>
  <c r="G526" i="26"/>
  <c r="F526" i="26"/>
  <c r="D526" i="26"/>
  <c r="C526" i="26"/>
  <c r="K525" i="26"/>
  <c r="J525" i="26"/>
  <c r="I525" i="26"/>
  <c r="H525" i="26"/>
  <c r="G525" i="26"/>
  <c r="F525" i="26"/>
  <c r="D525" i="26"/>
  <c r="C525" i="26"/>
  <c r="K524" i="26"/>
  <c r="J524" i="26"/>
  <c r="I524" i="26"/>
  <c r="H524" i="26"/>
  <c r="G524" i="26"/>
  <c r="F524" i="26"/>
  <c r="D524" i="26"/>
  <c r="C524" i="26"/>
  <c r="K523" i="26"/>
  <c r="J523" i="26"/>
  <c r="I523" i="26"/>
  <c r="H523" i="26"/>
  <c r="G523" i="26"/>
  <c r="F523" i="26"/>
  <c r="D523" i="26"/>
  <c r="C523" i="26"/>
  <c r="K522" i="26"/>
  <c r="J522" i="26"/>
  <c r="I522" i="26"/>
  <c r="H522" i="26"/>
  <c r="G522" i="26"/>
  <c r="F522" i="26"/>
  <c r="D522" i="26"/>
  <c r="C522" i="26"/>
  <c r="K521" i="26"/>
  <c r="J521" i="26"/>
  <c r="I521" i="26"/>
  <c r="H521" i="26"/>
  <c r="G521" i="26"/>
  <c r="F521" i="26"/>
  <c r="D521" i="26"/>
  <c r="C521" i="26"/>
  <c r="K520" i="26"/>
  <c r="J520" i="26"/>
  <c r="I520" i="26"/>
  <c r="H520" i="26"/>
  <c r="G520" i="26"/>
  <c r="F520" i="26"/>
  <c r="D520" i="26"/>
  <c r="C520" i="26"/>
  <c r="K519" i="26"/>
  <c r="J519" i="26"/>
  <c r="I519" i="26"/>
  <c r="H519" i="26"/>
  <c r="G519" i="26"/>
  <c r="F519" i="26"/>
  <c r="D519" i="26"/>
  <c r="C519" i="26"/>
  <c r="K518" i="26"/>
  <c r="J518" i="26"/>
  <c r="I518" i="26"/>
  <c r="H518" i="26"/>
  <c r="G518" i="26"/>
  <c r="F518" i="26"/>
  <c r="D518" i="26"/>
  <c r="C518" i="26"/>
  <c r="K517" i="26"/>
  <c r="J517" i="26"/>
  <c r="I517" i="26"/>
  <c r="H517" i="26"/>
  <c r="G517" i="26"/>
  <c r="F517" i="26"/>
  <c r="D517" i="26"/>
  <c r="C517" i="26"/>
  <c r="K516" i="26"/>
  <c r="J516" i="26"/>
  <c r="I516" i="26"/>
  <c r="H516" i="26"/>
  <c r="G516" i="26"/>
  <c r="F516" i="26"/>
  <c r="D516" i="26"/>
  <c r="C516" i="26"/>
  <c r="K515" i="26"/>
  <c r="J515" i="26"/>
  <c r="I515" i="26"/>
  <c r="H515" i="26"/>
  <c r="G515" i="26"/>
  <c r="F515" i="26"/>
  <c r="D515" i="26"/>
  <c r="C515" i="26"/>
  <c r="K514" i="26"/>
  <c r="J514" i="26"/>
  <c r="I514" i="26"/>
  <c r="H514" i="26"/>
  <c r="G514" i="26"/>
  <c r="F514" i="26"/>
  <c r="D514" i="26"/>
  <c r="C514" i="26"/>
  <c r="K513" i="26"/>
  <c r="J513" i="26"/>
  <c r="I513" i="26"/>
  <c r="H513" i="26"/>
  <c r="G513" i="26"/>
  <c r="F513" i="26"/>
  <c r="D513" i="26"/>
  <c r="C513" i="26"/>
  <c r="K512" i="26"/>
  <c r="J512" i="26"/>
  <c r="I512" i="26"/>
  <c r="H512" i="26"/>
  <c r="G512" i="26"/>
  <c r="F512" i="26"/>
  <c r="D512" i="26"/>
  <c r="C512" i="26"/>
  <c r="K511" i="26"/>
  <c r="J511" i="26"/>
  <c r="I511" i="26"/>
  <c r="H511" i="26"/>
  <c r="G511" i="26"/>
  <c r="F511" i="26"/>
  <c r="D511" i="26"/>
  <c r="C511" i="26"/>
  <c r="K510" i="26"/>
  <c r="J510" i="26"/>
  <c r="I510" i="26"/>
  <c r="H510" i="26"/>
  <c r="G510" i="26"/>
  <c r="F510" i="26"/>
  <c r="D510" i="26"/>
  <c r="C510" i="26"/>
  <c r="K509" i="26"/>
  <c r="J509" i="26"/>
  <c r="I509" i="26"/>
  <c r="H509" i="26"/>
  <c r="G509" i="26"/>
  <c r="F509" i="26"/>
  <c r="D509" i="26"/>
  <c r="C509" i="26"/>
  <c r="K508" i="26"/>
  <c r="J508" i="26"/>
  <c r="I508" i="26"/>
  <c r="H508" i="26"/>
  <c r="G508" i="26"/>
  <c r="F508" i="26"/>
  <c r="D508" i="26"/>
  <c r="C508" i="26"/>
  <c r="K507" i="26"/>
  <c r="J507" i="26"/>
  <c r="I507" i="26"/>
  <c r="H507" i="26"/>
  <c r="G507" i="26"/>
  <c r="F507" i="26"/>
  <c r="D507" i="26"/>
  <c r="C507" i="26"/>
  <c r="K506" i="26"/>
  <c r="J506" i="26"/>
  <c r="I506" i="26"/>
  <c r="H506" i="26"/>
  <c r="G506" i="26"/>
  <c r="F506" i="26"/>
  <c r="D506" i="26"/>
  <c r="C506" i="26"/>
  <c r="K505" i="26"/>
  <c r="J505" i="26"/>
  <c r="I505" i="26"/>
  <c r="H505" i="26"/>
  <c r="G505" i="26"/>
  <c r="F505" i="26"/>
  <c r="D505" i="26"/>
  <c r="C505" i="26"/>
  <c r="K504" i="26"/>
  <c r="J504" i="26"/>
  <c r="I504" i="26"/>
  <c r="H504" i="26"/>
  <c r="G504" i="26"/>
  <c r="F504" i="26"/>
  <c r="D504" i="26"/>
  <c r="C504" i="26"/>
  <c r="K503" i="26"/>
  <c r="J503" i="26"/>
  <c r="I503" i="26"/>
  <c r="H503" i="26"/>
  <c r="G503" i="26"/>
  <c r="F503" i="26"/>
  <c r="D503" i="26"/>
  <c r="C503" i="26"/>
  <c r="K502" i="26"/>
  <c r="J502" i="26"/>
  <c r="I502" i="26"/>
  <c r="H502" i="26"/>
  <c r="G502" i="26"/>
  <c r="F502" i="26"/>
  <c r="D502" i="26"/>
  <c r="C502" i="26"/>
  <c r="K501" i="26"/>
  <c r="J501" i="26"/>
  <c r="I501" i="26"/>
  <c r="H501" i="26"/>
  <c r="G501" i="26"/>
  <c r="F501" i="26"/>
  <c r="D501" i="26"/>
  <c r="C501" i="26"/>
  <c r="K500" i="26"/>
  <c r="J500" i="26"/>
  <c r="I500" i="26"/>
  <c r="H500" i="26"/>
  <c r="G500" i="26"/>
  <c r="F500" i="26"/>
  <c r="D500" i="26"/>
  <c r="C500" i="26"/>
  <c r="K499" i="26"/>
  <c r="J499" i="26"/>
  <c r="I499" i="26"/>
  <c r="H499" i="26"/>
  <c r="G499" i="26"/>
  <c r="F499" i="26"/>
  <c r="D499" i="26"/>
  <c r="C499" i="26"/>
  <c r="K498" i="26"/>
  <c r="J498" i="26"/>
  <c r="I498" i="26"/>
  <c r="H498" i="26"/>
  <c r="G498" i="26"/>
  <c r="F498" i="26"/>
  <c r="D498" i="26"/>
  <c r="C498" i="26"/>
  <c r="K497" i="26"/>
  <c r="J497" i="26"/>
  <c r="I497" i="26"/>
  <c r="H497" i="26"/>
  <c r="G497" i="26"/>
  <c r="F497" i="26"/>
  <c r="D497" i="26"/>
  <c r="C497" i="26"/>
  <c r="K496" i="26"/>
  <c r="J496" i="26"/>
  <c r="I496" i="26"/>
  <c r="H496" i="26"/>
  <c r="G496" i="26"/>
  <c r="F496" i="26"/>
  <c r="D496" i="26"/>
  <c r="C496" i="26"/>
  <c r="K495" i="26"/>
  <c r="J495" i="26"/>
  <c r="I495" i="26"/>
  <c r="H495" i="26"/>
  <c r="G495" i="26"/>
  <c r="F495" i="26"/>
  <c r="D495" i="26"/>
  <c r="C495" i="26"/>
  <c r="K494" i="26"/>
  <c r="J494" i="26"/>
  <c r="I494" i="26"/>
  <c r="H494" i="26"/>
  <c r="G494" i="26"/>
  <c r="F494" i="26"/>
  <c r="D494" i="26"/>
  <c r="C494" i="26"/>
  <c r="K493" i="26"/>
  <c r="J493" i="26"/>
  <c r="I493" i="26"/>
  <c r="H493" i="26"/>
  <c r="G493" i="26"/>
  <c r="F493" i="26"/>
  <c r="D493" i="26"/>
  <c r="C493" i="26"/>
  <c r="K492" i="26"/>
  <c r="J492" i="26"/>
  <c r="I492" i="26"/>
  <c r="H492" i="26"/>
  <c r="G492" i="26"/>
  <c r="F492" i="26"/>
  <c r="D492" i="26"/>
  <c r="C492" i="26"/>
  <c r="K491" i="26"/>
  <c r="J491" i="26"/>
  <c r="I491" i="26"/>
  <c r="H491" i="26"/>
  <c r="G491" i="26"/>
  <c r="F491" i="26"/>
  <c r="D491" i="26"/>
  <c r="C491" i="26"/>
  <c r="K490" i="26"/>
  <c r="J490" i="26"/>
  <c r="I490" i="26"/>
  <c r="H490" i="26"/>
  <c r="G490" i="26"/>
  <c r="F490" i="26"/>
  <c r="D490" i="26"/>
  <c r="C490" i="26"/>
  <c r="K489" i="26"/>
  <c r="J489" i="26"/>
  <c r="I489" i="26"/>
  <c r="H489" i="26"/>
  <c r="G489" i="26"/>
  <c r="F489" i="26"/>
  <c r="D489" i="26"/>
  <c r="C489" i="26"/>
  <c r="K488" i="26"/>
  <c r="J488" i="26"/>
  <c r="I488" i="26"/>
  <c r="H488" i="26"/>
  <c r="G488" i="26"/>
  <c r="F488" i="26"/>
  <c r="D488" i="26"/>
  <c r="C488" i="26"/>
  <c r="K487" i="26"/>
  <c r="J487" i="26"/>
  <c r="I487" i="26"/>
  <c r="H487" i="26"/>
  <c r="G487" i="26"/>
  <c r="F487" i="26"/>
  <c r="D487" i="26"/>
  <c r="C487" i="26"/>
  <c r="K486" i="26"/>
  <c r="J486" i="26"/>
  <c r="I486" i="26"/>
  <c r="H486" i="26"/>
  <c r="G486" i="26"/>
  <c r="F486" i="26"/>
  <c r="D486" i="26"/>
  <c r="C486" i="26"/>
  <c r="K485" i="26"/>
  <c r="J485" i="26"/>
  <c r="I485" i="26"/>
  <c r="H485" i="26"/>
  <c r="G485" i="26"/>
  <c r="F485" i="26"/>
  <c r="D485" i="26"/>
  <c r="C485" i="26"/>
  <c r="K484" i="26"/>
  <c r="J484" i="26"/>
  <c r="I484" i="26"/>
  <c r="H484" i="26"/>
  <c r="G484" i="26"/>
  <c r="F484" i="26"/>
  <c r="D484" i="26"/>
  <c r="C484" i="26"/>
  <c r="K483" i="26"/>
  <c r="J483" i="26"/>
  <c r="I483" i="26"/>
  <c r="H483" i="26"/>
  <c r="G483" i="26"/>
  <c r="F483" i="26"/>
  <c r="D483" i="26"/>
  <c r="C483" i="26"/>
  <c r="K482" i="26"/>
  <c r="J482" i="26"/>
  <c r="I482" i="26"/>
  <c r="H482" i="26"/>
  <c r="G482" i="26"/>
  <c r="F482" i="26"/>
  <c r="D482" i="26"/>
  <c r="C482" i="26"/>
  <c r="K481" i="26"/>
  <c r="J481" i="26"/>
  <c r="I481" i="26"/>
  <c r="H481" i="26"/>
  <c r="G481" i="26"/>
  <c r="F481" i="26"/>
  <c r="D481" i="26"/>
  <c r="C481" i="26"/>
  <c r="K480" i="26"/>
  <c r="J480" i="26"/>
  <c r="I480" i="26"/>
  <c r="H480" i="26"/>
  <c r="G480" i="26"/>
  <c r="F480" i="26"/>
  <c r="D480" i="26"/>
  <c r="C480" i="26"/>
  <c r="K479" i="26"/>
  <c r="J479" i="26"/>
  <c r="I479" i="26"/>
  <c r="H479" i="26"/>
  <c r="G479" i="26"/>
  <c r="F479" i="26"/>
  <c r="D479" i="26"/>
  <c r="C479" i="26"/>
  <c r="K478" i="26"/>
  <c r="J478" i="26"/>
  <c r="I478" i="26"/>
  <c r="H478" i="26"/>
  <c r="G478" i="26"/>
  <c r="F478" i="26"/>
  <c r="D478" i="26"/>
  <c r="C478" i="26"/>
  <c r="K477" i="26"/>
  <c r="J477" i="26"/>
  <c r="I477" i="26"/>
  <c r="H477" i="26"/>
  <c r="G477" i="26"/>
  <c r="F477" i="26"/>
  <c r="D477" i="26"/>
  <c r="C477" i="26"/>
  <c r="K476" i="26"/>
  <c r="J476" i="26"/>
  <c r="I476" i="26"/>
  <c r="H476" i="26"/>
  <c r="G476" i="26"/>
  <c r="F476" i="26"/>
  <c r="D476" i="26"/>
  <c r="C476" i="26"/>
  <c r="K475" i="26"/>
  <c r="J475" i="26"/>
  <c r="I475" i="26"/>
  <c r="H475" i="26"/>
  <c r="G475" i="26"/>
  <c r="F475" i="26"/>
  <c r="D475" i="26"/>
  <c r="C475" i="26"/>
  <c r="K474" i="26"/>
  <c r="J474" i="26"/>
  <c r="I474" i="26"/>
  <c r="H474" i="26"/>
  <c r="G474" i="26"/>
  <c r="F474" i="26"/>
  <c r="D474" i="26"/>
  <c r="C474" i="26"/>
  <c r="K473" i="26"/>
  <c r="J473" i="26"/>
  <c r="I473" i="26"/>
  <c r="H473" i="26"/>
  <c r="G473" i="26"/>
  <c r="F473" i="26"/>
  <c r="D473" i="26"/>
  <c r="C473" i="26"/>
  <c r="K472" i="26"/>
  <c r="J472" i="26"/>
  <c r="I472" i="26"/>
  <c r="H472" i="26"/>
  <c r="G472" i="26"/>
  <c r="F472" i="26"/>
  <c r="D472" i="26"/>
  <c r="C472" i="26"/>
  <c r="K471" i="26"/>
  <c r="J471" i="26"/>
  <c r="I471" i="26"/>
  <c r="H471" i="26"/>
  <c r="G471" i="26"/>
  <c r="F471" i="26"/>
  <c r="D471" i="26"/>
  <c r="C471" i="26"/>
  <c r="K470" i="26"/>
  <c r="J470" i="26"/>
  <c r="I470" i="26"/>
  <c r="H470" i="26"/>
  <c r="G470" i="26"/>
  <c r="F470" i="26"/>
  <c r="D470" i="26"/>
  <c r="C470" i="26"/>
  <c r="K469" i="26"/>
  <c r="J469" i="26"/>
  <c r="I469" i="26"/>
  <c r="H469" i="26"/>
  <c r="G469" i="26"/>
  <c r="F469" i="26"/>
  <c r="D469" i="26"/>
  <c r="C469" i="26"/>
  <c r="K468" i="26"/>
  <c r="J468" i="26"/>
  <c r="I468" i="26"/>
  <c r="H468" i="26"/>
  <c r="G468" i="26"/>
  <c r="F468" i="26"/>
  <c r="D468" i="26"/>
  <c r="C468" i="26"/>
  <c r="K467" i="26"/>
  <c r="J467" i="26"/>
  <c r="I467" i="26"/>
  <c r="H467" i="26"/>
  <c r="G467" i="26"/>
  <c r="F467" i="26"/>
  <c r="D467" i="26"/>
  <c r="C467" i="26"/>
  <c r="K466" i="26"/>
  <c r="J466" i="26"/>
  <c r="I466" i="26"/>
  <c r="H466" i="26"/>
  <c r="G466" i="26"/>
  <c r="F466" i="26"/>
  <c r="D466" i="26"/>
  <c r="C466" i="26"/>
  <c r="K465" i="26"/>
  <c r="J465" i="26"/>
  <c r="I465" i="26"/>
  <c r="H465" i="26"/>
  <c r="G465" i="26"/>
  <c r="F465" i="26"/>
  <c r="D465" i="26"/>
  <c r="C465" i="26"/>
  <c r="K464" i="26"/>
  <c r="J464" i="26"/>
  <c r="I464" i="26"/>
  <c r="H464" i="26"/>
  <c r="G464" i="26"/>
  <c r="F464" i="26"/>
  <c r="D464" i="26"/>
  <c r="C464" i="26"/>
  <c r="K463" i="26"/>
  <c r="J463" i="26"/>
  <c r="I463" i="26"/>
  <c r="H463" i="26"/>
  <c r="G463" i="26"/>
  <c r="F463" i="26"/>
  <c r="D463" i="26"/>
  <c r="C463" i="26"/>
  <c r="K462" i="26"/>
  <c r="J462" i="26"/>
  <c r="I462" i="26"/>
  <c r="H462" i="26"/>
  <c r="G462" i="26"/>
  <c r="F462" i="26"/>
  <c r="D462" i="26"/>
  <c r="C462" i="26"/>
  <c r="K461" i="26"/>
  <c r="J461" i="26"/>
  <c r="I461" i="26"/>
  <c r="H461" i="26"/>
  <c r="G461" i="26"/>
  <c r="F461" i="26"/>
  <c r="D461" i="26"/>
  <c r="C461" i="26"/>
  <c r="K460" i="26"/>
  <c r="J460" i="26"/>
  <c r="I460" i="26"/>
  <c r="H460" i="26"/>
  <c r="G460" i="26"/>
  <c r="F460" i="26"/>
  <c r="D460" i="26"/>
  <c r="C460" i="26"/>
  <c r="K459" i="26"/>
  <c r="J459" i="26"/>
  <c r="I459" i="26"/>
  <c r="H459" i="26"/>
  <c r="G459" i="26"/>
  <c r="F459" i="26"/>
  <c r="D459" i="26"/>
  <c r="C459" i="26"/>
  <c r="K458" i="26"/>
  <c r="J458" i="26"/>
  <c r="I458" i="26"/>
  <c r="H458" i="26"/>
  <c r="G458" i="26"/>
  <c r="F458" i="26"/>
  <c r="D458" i="26"/>
  <c r="C458" i="26"/>
  <c r="K457" i="26"/>
  <c r="J457" i="26"/>
  <c r="I457" i="26"/>
  <c r="H457" i="26"/>
  <c r="G457" i="26"/>
  <c r="F457" i="26"/>
  <c r="D457" i="26"/>
  <c r="C457" i="26"/>
  <c r="K456" i="26"/>
  <c r="J456" i="26"/>
  <c r="I456" i="26"/>
  <c r="H456" i="26"/>
  <c r="G456" i="26"/>
  <c r="F456" i="26"/>
  <c r="D456" i="26"/>
  <c r="C456" i="26"/>
  <c r="K455" i="26"/>
  <c r="J455" i="26"/>
  <c r="I455" i="26"/>
  <c r="H455" i="26"/>
  <c r="G455" i="26"/>
  <c r="F455" i="26"/>
  <c r="D455" i="26"/>
  <c r="C455" i="26"/>
  <c r="K454" i="26"/>
  <c r="J454" i="26"/>
  <c r="I454" i="26"/>
  <c r="H454" i="26"/>
  <c r="G454" i="26"/>
  <c r="F454" i="26"/>
  <c r="D454" i="26"/>
  <c r="C454" i="26"/>
  <c r="K453" i="26"/>
  <c r="J453" i="26"/>
  <c r="I453" i="26"/>
  <c r="H453" i="26"/>
  <c r="G453" i="26"/>
  <c r="F453" i="26"/>
  <c r="D453" i="26"/>
  <c r="C453" i="26"/>
  <c r="K452" i="26"/>
  <c r="J452" i="26"/>
  <c r="I452" i="26"/>
  <c r="H452" i="26"/>
  <c r="G452" i="26"/>
  <c r="F452" i="26"/>
  <c r="D452" i="26"/>
  <c r="C452" i="26"/>
  <c r="K451" i="26"/>
  <c r="J451" i="26"/>
  <c r="I451" i="26"/>
  <c r="H451" i="26"/>
  <c r="G451" i="26"/>
  <c r="F451" i="26"/>
  <c r="D451" i="26"/>
  <c r="C451" i="26"/>
  <c r="K450" i="26"/>
  <c r="J450" i="26"/>
  <c r="I450" i="26"/>
  <c r="H450" i="26"/>
  <c r="G450" i="26"/>
  <c r="F450" i="26"/>
  <c r="D450" i="26"/>
  <c r="C450" i="26"/>
  <c r="K449" i="26"/>
  <c r="J449" i="26"/>
  <c r="I449" i="26"/>
  <c r="H449" i="26"/>
  <c r="G449" i="26"/>
  <c r="F449" i="26"/>
  <c r="D449" i="26"/>
  <c r="C449" i="26"/>
  <c r="K448" i="26"/>
  <c r="J448" i="26"/>
  <c r="I448" i="26"/>
  <c r="H448" i="26"/>
  <c r="G448" i="26"/>
  <c r="F448" i="26"/>
  <c r="D448" i="26"/>
  <c r="C448" i="26"/>
  <c r="K447" i="26"/>
  <c r="J447" i="26"/>
  <c r="I447" i="26"/>
  <c r="H447" i="26"/>
  <c r="G447" i="26"/>
  <c r="F447" i="26"/>
  <c r="D447" i="26"/>
  <c r="C447" i="26"/>
  <c r="K446" i="26"/>
  <c r="J446" i="26"/>
  <c r="I446" i="26"/>
  <c r="H446" i="26"/>
  <c r="G446" i="26"/>
  <c r="F446" i="26"/>
  <c r="D446" i="26"/>
  <c r="C446" i="26"/>
  <c r="K445" i="26"/>
  <c r="J445" i="26"/>
  <c r="I445" i="26"/>
  <c r="H445" i="26"/>
  <c r="G445" i="26"/>
  <c r="F445" i="26"/>
  <c r="D445" i="26"/>
  <c r="C445" i="26"/>
  <c r="K444" i="26"/>
  <c r="J444" i="26"/>
  <c r="I444" i="26"/>
  <c r="H444" i="26"/>
  <c r="G444" i="26"/>
  <c r="F444" i="26"/>
  <c r="D444" i="26"/>
  <c r="C444" i="26"/>
  <c r="K443" i="26"/>
  <c r="J443" i="26"/>
  <c r="I443" i="26"/>
  <c r="H443" i="26"/>
  <c r="G443" i="26"/>
  <c r="F443" i="26"/>
  <c r="D443" i="26"/>
  <c r="C443" i="26"/>
  <c r="K442" i="26"/>
  <c r="J442" i="26"/>
  <c r="I442" i="26"/>
  <c r="H442" i="26"/>
  <c r="G442" i="26"/>
  <c r="F442" i="26"/>
  <c r="D442" i="26"/>
  <c r="C442" i="26"/>
  <c r="K441" i="26"/>
  <c r="J441" i="26"/>
  <c r="I441" i="26"/>
  <c r="H441" i="26"/>
  <c r="G441" i="26"/>
  <c r="F441" i="26"/>
  <c r="D441" i="26"/>
  <c r="C441" i="26"/>
  <c r="K440" i="26"/>
  <c r="J440" i="26"/>
  <c r="I440" i="26"/>
  <c r="H440" i="26"/>
  <c r="G440" i="26"/>
  <c r="F440" i="26"/>
  <c r="D440" i="26"/>
  <c r="C440" i="26"/>
  <c r="K439" i="26"/>
  <c r="J439" i="26"/>
  <c r="I439" i="26"/>
  <c r="H439" i="26"/>
  <c r="G439" i="26"/>
  <c r="F439" i="26"/>
  <c r="D439" i="26"/>
  <c r="C439" i="26"/>
  <c r="K438" i="26"/>
  <c r="J438" i="26"/>
  <c r="I438" i="26"/>
  <c r="H438" i="26"/>
  <c r="G438" i="26"/>
  <c r="F438" i="26"/>
  <c r="D438" i="26"/>
  <c r="C438" i="26"/>
  <c r="K437" i="26"/>
  <c r="J437" i="26"/>
  <c r="I437" i="26"/>
  <c r="H437" i="26"/>
  <c r="G437" i="26"/>
  <c r="F437" i="26"/>
  <c r="D437" i="26"/>
  <c r="C437" i="26"/>
  <c r="K436" i="26"/>
  <c r="J436" i="26"/>
  <c r="I436" i="26"/>
  <c r="H436" i="26"/>
  <c r="G436" i="26"/>
  <c r="F436" i="26"/>
  <c r="D436" i="26"/>
  <c r="C436" i="26"/>
  <c r="K435" i="26"/>
  <c r="J435" i="26"/>
  <c r="I435" i="26"/>
  <c r="H435" i="26"/>
  <c r="G435" i="26"/>
  <c r="F435" i="26"/>
  <c r="D435" i="26"/>
  <c r="C435" i="26"/>
  <c r="K434" i="26"/>
  <c r="J434" i="26"/>
  <c r="I434" i="26"/>
  <c r="H434" i="26"/>
  <c r="G434" i="26"/>
  <c r="F434" i="26"/>
  <c r="D434" i="26"/>
  <c r="C434" i="26"/>
  <c r="K433" i="26"/>
  <c r="J433" i="26"/>
  <c r="I433" i="26"/>
  <c r="H433" i="26"/>
  <c r="G433" i="26"/>
  <c r="F433" i="26"/>
  <c r="D433" i="26"/>
  <c r="C433" i="26"/>
  <c r="K432" i="26"/>
  <c r="J432" i="26"/>
  <c r="I432" i="26"/>
  <c r="H432" i="26"/>
  <c r="G432" i="26"/>
  <c r="F432" i="26"/>
  <c r="D432" i="26"/>
  <c r="C432" i="26"/>
  <c r="K431" i="26"/>
  <c r="J431" i="26"/>
  <c r="I431" i="26"/>
  <c r="H431" i="26"/>
  <c r="G431" i="26"/>
  <c r="F431" i="26"/>
  <c r="D431" i="26"/>
  <c r="C431" i="26"/>
  <c r="K430" i="26"/>
  <c r="J430" i="26"/>
  <c r="I430" i="26"/>
  <c r="H430" i="26"/>
  <c r="G430" i="26"/>
  <c r="F430" i="26"/>
  <c r="D430" i="26"/>
  <c r="C430" i="26"/>
  <c r="K429" i="26"/>
  <c r="J429" i="26"/>
  <c r="I429" i="26"/>
  <c r="H429" i="26"/>
  <c r="G429" i="26"/>
  <c r="F429" i="26"/>
  <c r="D429" i="26"/>
  <c r="C429" i="26"/>
  <c r="K428" i="26"/>
  <c r="J428" i="26"/>
  <c r="I428" i="26"/>
  <c r="H428" i="26"/>
  <c r="G428" i="26"/>
  <c r="F428" i="26"/>
  <c r="D428" i="26"/>
  <c r="C428" i="26"/>
  <c r="K427" i="26"/>
  <c r="J427" i="26"/>
  <c r="I427" i="26"/>
  <c r="H427" i="26"/>
  <c r="G427" i="26"/>
  <c r="F427" i="26"/>
  <c r="D427" i="26"/>
  <c r="C427" i="26"/>
  <c r="K426" i="26"/>
  <c r="J426" i="26"/>
  <c r="I426" i="26"/>
  <c r="H426" i="26"/>
  <c r="G426" i="26"/>
  <c r="F426" i="26"/>
  <c r="D426" i="26"/>
  <c r="C426" i="26"/>
  <c r="K425" i="26"/>
  <c r="J425" i="26"/>
  <c r="I425" i="26"/>
  <c r="H425" i="26"/>
  <c r="G425" i="26"/>
  <c r="F425" i="26"/>
  <c r="D425" i="26"/>
  <c r="C425" i="26"/>
  <c r="K424" i="26"/>
  <c r="J424" i="26"/>
  <c r="I424" i="26"/>
  <c r="H424" i="26"/>
  <c r="G424" i="26"/>
  <c r="F424" i="26"/>
  <c r="D424" i="26"/>
  <c r="C424" i="26"/>
  <c r="K423" i="26"/>
  <c r="J423" i="26"/>
  <c r="I423" i="26"/>
  <c r="H423" i="26"/>
  <c r="G423" i="26"/>
  <c r="F423" i="26"/>
  <c r="D423" i="26"/>
  <c r="C423" i="26"/>
  <c r="K422" i="26"/>
  <c r="J422" i="26"/>
  <c r="I422" i="26"/>
  <c r="H422" i="26"/>
  <c r="G422" i="26"/>
  <c r="F422" i="26"/>
  <c r="D422" i="26"/>
  <c r="C422" i="26"/>
  <c r="K421" i="26"/>
  <c r="J421" i="26"/>
  <c r="I421" i="26"/>
  <c r="H421" i="26"/>
  <c r="G421" i="26"/>
  <c r="F421" i="26"/>
  <c r="D421" i="26"/>
  <c r="C421" i="26"/>
  <c r="K420" i="26"/>
  <c r="J420" i="26"/>
  <c r="I420" i="26"/>
  <c r="H420" i="26"/>
  <c r="G420" i="26"/>
  <c r="F420" i="26"/>
  <c r="D420" i="26"/>
  <c r="C420" i="26"/>
  <c r="K419" i="26"/>
  <c r="J419" i="26"/>
  <c r="I419" i="26"/>
  <c r="H419" i="26"/>
  <c r="G419" i="26"/>
  <c r="F419" i="26"/>
  <c r="D419" i="26"/>
  <c r="C419" i="26"/>
  <c r="K418" i="26"/>
  <c r="J418" i="26"/>
  <c r="I418" i="26"/>
  <c r="H418" i="26"/>
  <c r="G418" i="26"/>
  <c r="F418" i="26"/>
  <c r="D418" i="26"/>
  <c r="C418" i="26"/>
  <c r="K417" i="26"/>
  <c r="J417" i="26"/>
  <c r="I417" i="26"/>
  <c r="H417" i="26"/>
  <c r="G417" i="26"/>
  <c r="F417" i="26"/>
  <c r="D417" i="26"/>
  <c r="C417" i="26"/>
  <c r="K416" i="26"/>
  <c r="J416" i="26"/>
  <c r="I416" i="26"/>
  <c r="H416" i="26"/>
  <c r="G416" i="26"/>
  <c r="F416" i="26"/>
  <c r="D416" i="26"/>
  <c r="C416" i="26"/>
  <c r="K415" i="26"/>
  <c r="J415" i="26"/>
  <c r="I415" i="26"/>
  <c r="H415" i="26"/>
  <c r="G415" i="26"/>
  <c r="F415" i="26"/>
  <c r="D415" i="26"/>
  <c r="C415" i="26"/>
  <c r="K414" i="26"/>
  <c r="J414" i="26"/>
  <c r="I414" i="26"/>
  <c r="H414" i="26"/>
  <c r="G414" i="26"/>
  <c r="F414" i="26"/>
  <c r="D414" i="26"/>
  <c r="C414" i="26"/>
  <c r="K413" i="26"/>
  <c r="J413" i="26"/>
  <c r="I413" i="26"/>
  <c r="H413" i="26"/>
  <c r="G413" i="26"/>
  <c r="F413" i="26"/>
  <c r="D413" i="26"/>
  <c r="C413" i="26"/>
  <c r="K412" i="26"/>
  <c r="J412" i="26"/>
  <c r="I412" i="26"/>
  <c r="H412" i="26"/>
  <c r="G412" i="26"/>
  <c r="F412" i="26"/>
  <c r="D412" i="26"/>
  <c r="C412" i="26"/>
  <c r="K411" i="26"/>
  <c r="J411" i="26"/>
  <c r="I411" i="26"/>
  <c r="H411" i="26"/>
  <c r="G411" i="26"/>
  <c r="F411" i="26"/>
  <c r="D411" i="26"/>
  <c r="C411" i="26"/>
  <c r="K410" i="26"/>
  <c r="J410" i="26"/>
  <c r="I410" i="26"/>
  <c r="H410" i="26"/>
  <c r="G410" i="26"/>
  <c r="F410" i="26"/>
  <c r="D410" i="26"/>
  <c r="C410" i="26"/>
  <c r="K409" i="26"/>
  <c r="J409" i="26"/>
  <c r="I409" i="26"/>
  <c r="H409" i="26"/>
  <c r="G409" i="26"/>
  <c r="F409" i="26"/>
  <c r="D409" i="26"/>
  <c r="C409" i="26"/>
  <c r="K408" i="26"/>
  <c r="J408" i="26"/>
  <c r="I408" i="26"/>
  <c r="H408" i="26"/>
  <c r="G408" i="26"/>
  <c r="F408" i="26"/>
  <c r="D408" i="26"/>
  <c r="C408" i="26"/>
  <c r="K407" i="26"/>
  <c r="J407" i="26"/>
  <c r="I407" i="26"/>
  <c r="H407" i="26"/>
  <c r="G407" i="26"/>
  <c r="F407" i="26"/>
  <c r="D407" i="26"/>
  <c r="C407" i="26"/>
  <c r="K406" i="26"/>
  <c r="J406" i="26"/>
  <c r="I406" i="26"/>
  <c r="H406" i="26"/>
  <c r="G406" i="26"/>
  <c r="F406" i="26"/>
  <c r="D406" i="26"/>
  <c r="C406" i="26"/>
  <c r="K405" i="26"/>
  <c r="J405" i="26"/>
  <c r="I405" i="26"/>
  <c r="H405" i="26"/>
  <c r="G405" i="26"/>
  <c r="F405" i="26"/>
  <c r="D405" i="26"/>
  <c r="C405" i="26"/>
  <c r="K404" i="26"/>
  <c r="J404" i="26"/>
  <c r="I404" i="26"/>
  <c r="H404" i="26"/>
  <c r="G404" i="26"/>
  <c r="F404" i="26"/>
  <c r="D404" i="26"/>
  <c r="C404" i="26"/>
  <c r="K403" i="26"/>
  <c r="J403" i="26"/>
  <c r="I403" i="26"/>
  <c r="H403" i="26"/>
  <c r="G403" i="26"/>
  <c r="F403" i="26"/>
  <c r="D403" i="26"/>
  <c r="C403" i="26"/>
  <c r="K402" i="26"/>
  <c r="J402" i="26"/>
  <c r="I402" i="26"/>
  <c r="H402" i="26"/>
  <c r="G402" i="26"/>
  <c r="F402" i="26"/>
  <c r="D402" i="26"/>
  <c r="C402" i="26"/>
  <c r="K401" i="26"/>
  <c r="J401" i="26"/>
  <c r="I401" i="26"/>
  <c r="H401" i="26"/>
  <c r="G401" i="26"/>
  <c r="F401" i="26"/>
  <c r="D401" i="26"/>
  <c r="C401" i="26"/>
  <c r="K400" i="26"/>
  <c r="J400" i="26"/>
  <c r="I400" i="26"/>
  <c r="H400" i="26"/>
  <c r="G400" i="26"/>
  <c r="F400" i="26"/>
  <c r="D400" i="26"/>
  <c r="C400" i="26"/>
  <c r="K399" i="26"/>
  <c r="J399" i="26"/>
  <c r="I399" i="26"/>
  <c r="H399" i="26"/>
  <c r="G399" i="26"/>
  <c r="F399" i="26"/>
  <c r="D399" i="26"/>
  <c r="C399" i="26"/>
  <c r="K398" i="26"/>
  <c r="J398" i="26"/>
  <c r="I398" i="26"/>
  <c r="H398" i="26"/>
  <c r="G398" i="26"/>
  <c r="F398" i="26"/>
  <c r="D398" i="26"/>
  <c r="C398" i="26"/>
  <c r="K397" i="26"/>
  <c r="J397" i="26"/>
  <c r="I397" i="26"/>
  <c r="H397" i="26"/>
  <c r="G397" i="26"/>
  <c r="F397" i="26"/>
  <c r="D397" i="26"/>
  <c r="C397" i="26"/>
  <c r="K396" i="26"/>
  <c r="J396" i="26"/>
  <c r="I396" i="26"/>
  <c r="H396" i="26"/>
  <c r="G396" i="26"/>
  <c r="F396" i="26"/>
  <c r="D396" i="26"/>
  <c r="C396" i="26"/>
  <c r="K395" i="26"/>
  <c r="J395" i="26"/>
  <c r="I395" i="26"/>
  <c r="H395" i="26"/>
  <c r="G395" i="26"/>
  <c r="F395" i="26"/>
  <c r="D395" i="26"/>
  <c r="C395" i="26"/>
  <c r="K394" i="26"/>
  <c r="J394" i="26"/>
  <c r="I394" i="26"/>
  <c r="H394" i="26"/>
  <c r="G394" i="26"/>
  <c r="F394" i="26"/>
  <c r="D394" i="26"/>
  <c r="C394" i="26"/>
  <c r="K393" i="26"/>
  <c r="J393" i="26"/>
  <c r="I393" i="26"/>
  <c r="H393" i="26"/>
  <c r="G393" i="26"/>
  <c r="F393" i="26"/>
  <c r="D393" i="26"/>
  <c r="C393" i="26"/>
  <c r="K392" i="26"/>
  <c r="J392" i="26"/>
  <c r="I392" i="26"/>
  <c r="H392" i="26"/>
  <c r="G392" i="26"/>
  <c r="F392" i="26"/>
  <c r="D392" i="26"/>
  <c r="C392" i="26"/>
  <c r="K391" i="26"/>
  <c r="J391" i="26"/>
  <c r="I391" i="26"/>
  <c r="H391" i="26"/>
  <c r="G391" i="26"/>
  <c r="F391" i="26"/>
  <c r="D391" i="26"/>
  <c r="C391" i="26"/>
  <c r="K390" i="26"/>
  <c r="J390" i="26"/>
  <c r="I390" i="26"/>
  <c r="H390" i="26"/>
  <c r="G390" i="26"/>
  <c r="F390" i="26"/>
  <c r="D390" i="26"/>
  <c r="C390" i="26"/>
  <c r="K389" i="26"/>
  <c r="J389" i="26"/>
  <c r="I389" i="26"/>
  <c r="H389" i="26"/>
  <c r="G389" i="26"/>
  <c r="F389" i="26"/>
  <c r="D389" i="26"/>
  <c r="C389" i="26"/>
  <c r="K388" i="26"/>
  <c r="J388" i="26"/>
  <c r="I388" i="26"/>
  <c r="H388" i="26"/>
  <c r="G388" i="26"/>
  <c r="F388" i="26"/>
  <c r="D388" i="26"/>
  <c r="C388" i="26"/>
  <c r="K387" i="26"/>
  <c r="J387" i="26"/>
  <c r="I387" i="26"/>
  <c r="H387" i="26"/>
  <c r="G387" i="26"/>
  <c r="F387" i="26"/>
  <c r="D387" i="26"/>
  <c r="C387" i="26"/>
  <c r="K386" i="26"/>
  <c r="J386" i="26"/>
  <c r="I386" i="26"/>
  <c r="H386" i="26"/>
  <c r="G386" i="26"/>
  <c r="F386" i="26"/>
  <c r="D386" i="26"/>
  <c r="C386" i="26"/>
  <c r="K385" i="26"/>
  <c r="J385" i="26"/>
  <c r="I385" i="26"/>
  <c r="H385" i="26"/>
  <c r="G385" i="26"/>
  <c r="F385" i="26"/>
  <c r="D385" i="26"/>
  <c r="C385" i="26"/>
  <c r="K384" i="26"/>
  <c r="J384" i="26"/>
  <c r="I384" i="26"/>
  <c r="H384" i="26"/>
  <c r="G384" i="26"/>
  <c r="F384" i="26"/>
  <c r="D384" i="26"/>
  <c r="C384" i="26"/>
  <c r="K383" i="26"/>
  <c r="J383" i="26"/>
  <c r="I383" i="26"/>
  <c r="H383" i="26"/>
  <c r="G383" i="26"/>
  <c r="F383" i="26"/>
  <c r="D383" i="26"/>
  <c r="C383" i="26"/>
  <c r="K382" i="26"/>
  <c r="J382" i="26"/>
  <c r="I382" i="26"/>
  <c r="H382" i="26"/>
  <c r="G382" i="26"/>
  <c r="F382" i="26"/>
  <c r="D382" i="26"/>
  <c r="C382" i="26"/>
  <c r="K381" i="26"/>
  <c r="J381" i="26"/>
  <c r="I381" i="26"/>
  <c r="H381" i="26"/>
  <c r="G381" i="26"/>
  <c r="F381" i="26"/>
  <c r="D381" i="26"/>
  <c r="C381" i="26"/>
  <c r="K380" i="26"/>
  <c r="J380" i="26"/>
  <c r="I380" i="26"/>
  <c r="H380" i="26"/>
  <c r="G380" i="26"/>
  <c r="F380" i="26"/>
  <c r="D380" i="26"/>
  <c r="C380" i="26"/>
  <c r="K379" i="26"/>
  <c r="J379" i="26"/>
  <c r="I379" i="26"/>
  <c r="H379" i="26"/>
  <c r="G379" i="26"/>
  <c r="F379" i="26"/>
  <c r="D379" i="26"/>
  <c r="C379" i="26"/>
  <c r="K378" i="26"/>
  <c r="J378" i="26"/>
  <c r="I378" i="26"/>
  <c r="H378" i="26"/>
  <c r="G378" i="26"/>
  <c r="F378" i="26"/>
  <c r="D378" i="26"/>
  <c r="C378" i="26"/>
  <c r="K377" i="26"/>
  <c r="J377" i="26"/>
  <c r="I377" i="26"/>
  <c r="H377" i="26"/>
  <c r="G377" i="26"/>
  <c r="F377" i="26"/>
  <c r="D377" i="26"/>
  <c r="C377" i="26"/>
  <c r="K376" i="26"/>
  <c r="J376" i="26"/>
  <c r="I376" i="26"/>
  <c r="H376" i="26"/>
  <c r="G376" i="26"/>
  <c r="F376" i="26"/>
  <c r="D376" i="26"/>
  <c r="C376" i="26"/>
  <c r="K375" i="26"/>
  <c r="J375" i="26"/>
  <c r="I375" i="26"/>
  <c r="H375" i="26"/>
  <c r="G375" i="26"/>
  <c r="F375" i="26"/>
  <c r="D375" i="26"/>
  <c r="C375" i="26"/>
  <c r="K374" i="26"/>
  <c r="J374" i="26"/>
  <c r="I374" i="26"/>
  <c r="H374" i="26"/>
  <c r="G374" i="26"/>
  <c r="F374" i="26"/>
  <c r="D374" i="26"/>
  <c r="C374" i="26"/>
  <c r="K373" i="26"/>
  <c r="J373" i="26"/>
  <c r="I373" i="26"/>
  <c r="H373" i="26"/>
  <c r="G373" i="26"/>
  <c r="F373" i="26"/>
  <c r="D373" i="26"/>
  <c r="C373" i="26"/>
  <c r="K372" i="26"/>
  <c r="J372" i="26"/>
  <c r="I372" i="26"/>
  <c r="H372" i="26"/>
  <c r="G372" i="26"/>
  <c r="F372" i="26"/>
  <c r="D372" i="26"/>
  <c r="C372" i="26"/>
  <c r="K371" i="26"/>
  <c r="J371" i="26"/>
  <c r="I371" i="26"/>
  <c r="H371" i="26"/>
  <c r="G371" i="26"/>
  <c r="F371" i="26"/>
  <c r="D371" i="26"/>
  <c r="C371" i="26"/>
  <c r="K370" i="26"/>
  <c r="J370" i="26"/>
  <c r="I370" i="26"/>
  <c r="H370" i="26"/>
  <c r="G370" i="26"/>
  <c r="F370" i="26"/>
  <c r="D370" i="26"/>
  <c r="C370" i="26"/>
  <c r="K369" i="26"/>
  <c r="J369" i="26"/>
  <c r="I369" i="26"/>
  <c r="H369" i="26"/>
  <c r="G369" i="26"/>
  <c r="F369" i="26"/>
  <c r="D369" i="26"/>
  <c r="C369" i="26"/>
  <c r="K368" i="26"/>
  <c r="J368" i="26"/>
  <c r="I368" i="26"/>
  <c r="H368" i="26"/>
  <c r="G368" i="26"/>
  <c r="F368" i="26"/>
  <c r="D368" i="26"/>
  <c r="C368" i="26"/>
  <c r="K367" i="26"/>
  <c r="J367" i="26"/>
  <c r="I367" i="26"/>
  <c r="H367" i="26"/>
  <c r="G367" i="26"/>
  <c r="F367" i="26"/>
  <c r="D367" i="26"/>
  <c r="C367" i="26"/>
  <c r="K366" i="26"/>
  <c r="J366" i="26"/>
  <c r="I366" i="26"/>
  <c r="H366" i="26"/>
  <c r="G366" i="26"/>
  <c r="F366" i="26"/>
  <c r="D366" i="26"/>
  <c r="C366" i="26"/>
  <c r="K365" i="26"/>
  <c r="J365" i="26"/>
  <c r="I365" i="26"/>
  <c r="H365" i="26"/>
  <c r="G365" i="26"/>
  <c r="F365" i="26"/>
  <c r="D365" i="26"/>
  <c r="C365" i="26"/>
  <c r="K364" i="26"/>
  <c r="J364" i="26"/>
  <c r="I364" i="26"/>
  <c r="H364" i="26"/>
  <c r="G364" i="26"/>
  <c r="F364" i="26"/>
  <c r="D364" i="26"/>
  <c r="C364" i="26"/>
  <c r="K363" i="26"/>
  <c r="J363" i="26"/>
  <c r="I363" i="26"/>
  <c r="H363" i="26"/>
  <c r="G363" i="26"/>
  <c r="F363" i="26"/>
  <c r="D363" i="26"/>
  <c r="C363" i="26"/>
  <c r="K362" i="26"/>
  <c r="J362" i="26"/>
  <c r="I362" i="26"/>
  <c r="H362" i="26"/>
  <c r="G362" i="26"/>
  <c r="F362" i="26"/>
  <c r="D362" i="26"/>
  <c r="C362" i="26"/>
  <c r="K361" i="26"/>
  <c r="J361" i="26"/>
  <c r="I361" i="26"/>
  <c r="H361" i="26"/>
  <c r="G361" i="26"/>
  <c r="F361" i="26"/>
  <c r="D361" i="26"/>
  <c r="C361" i="26"/>
  <c r="K360" i="26"/>
  <c r="J360" i="26"/>
  <c r="I360" i="26"/>
  <c r="H360" i="26"/>
  <c r="G360" i="26"/>
  <c r="F360" i="26"/>
  <c r="D360" i="26"/>
  <c r="C360" i="26"/>
  <c r="K359" i="26"/>
  <c r="J359" i="26"/>
  <c r="I359" i="26"/>
  <c r="H359" i="26"/>
  <c r="G359" i="26"/>
  <c r="F359" i="26"/>
  <c r="D359" i="26"/>
  <c r="C359" i="26"/>
  <c r="K358" i="26"/>
  <c r="J358" i="26"/>
  <c r="I358" i="26"/>
  <c r="H358" i="26"/>
  <c r="G358" i="26"/>
  <c r="F358" i="26"/>
  <c r="D358" i="26"/>
  <c r="C358" i="26"/>
  <c r="K357" i="26"/>
  <c r="J357" i="26"/>
  <c r="I357" i="26"/>
  <c r="H357" i="26"/>
  <c r="G357" i="26"/>
  <c r="F357" i="26"/>
  <c r="D357" i="26"/>
  <c r="C357" i="26"/>
  <c r="K356" i="26"/>
  <c r="J356" i="26"/>
  <c r="I356" i="26"/>
  <c r="H356" i="26"/>
  <c r="G356" i="26"/>
  <c r="F356" i="26"/>
  <c r="D356" i="26"/>
  <c r="C356" i="26"/>
  <c r="K355" i="26"/>
  <c r="J355" i="26"/>
  <c r="I355" i="26"/>
  <c r="H355" i="26"/>
  <c r="G355" i="26"/>
  <c r="F355" i="26"/>
  <c r="D355" i="26"/>
  <c r="C355" i="26"/>
  <c r="K354" i="26"/>
  <c r="J354" i="26"/>
  <c r="I354" i="26"/>
  <c r="H354" i="26"/>
  <c r="G354" i="26"/>
  <c r="F354" i="26"/>
  <c r="D354" i="26"/>
  <c r="C354" i="26"/>
  <c r="K353" i="26"/>
  <c r="J353" i="26"/>
  <c r="I353" i="26"/>
  <c r="H353" i="26"/>
  <c r="G353" i="26"/>
  <c r="F353" i="26"/>
  <c r="D353" i="26"/>
  <c r="C353" i="26"/>
  <c r="K352" i="26"/>
  <c r="J352" i="26"/>
  <c r="I352" i="26"/>
  <c r="H352" i="26"/>
  <c r="G352" i="26"/>
  <c r="F352" i="26"/>
  <c r="D352" i="26"/>
  <c r="C352" i="26"/>
  <c r="K351" i="26"/>
  <c r="J351" i="26"/>
  <c r="I351" i="26"/>
  <c r="H351" i="26"/>
  <c r="G351" i="26"/>
  <c r="F351" i="26"/>
  <c r="D351" i="26"/>
  <c r="C351" i="26"/>
  <c r="K350" i="26"/>
  <c r="J350" i="26"/>
  <c r="I350" i="26"/>
  <c r="H350" i="26"/>
  <c r="G350" i="26"/>
  <c r="F350" i="26"/>
  <c r="D350" i="26"/>
  <c r="C350" i="26"/>
  <c r="K349" i="26"/>
  <c r="J349" i="26"/>
  <c r="I349" i="26"/>
  <c r="H349" i="26"/>
  <c r="G349" i="26"/>
  <c r="F349" i="26"/>
  <c r="D349" i="26"/>
  <c r="C349" i="26"/>
  <c r="K348" i="26"/>
  <c r="J348" i="26"/>
  <c r="I348" i="26"/>
  <c r="H348" i="26"/>
  <c r="G348" i="26"/>
  <c r="F348" i="26"/>
  <c r="D348" i="26"/>
  <c r="C348" i="26"/>
  <c r="K347" i="26"/>
  <c r="J347" i="26"/>
  <c r="I347" i="26"/>
  <c r="H347" i="26"/>
  <c r="G347" i="26"/>
  <c r="F347" i="26"/>
  <c r="D347" i="26"/>
  <c r="C347" i="26"/>
  <c r="K346" i="26"/>
  <c r="J346" i="26"/>
  <c r="I346" i="26"/>
  <c r="H346" i="26"/>
  <c r="G346" i="26"/>
  <c r="F346" i="26"/>
  <c r="D346" i="26"/>
  <c r="C346" i="26"/>
  <c r="K345" i="26"/>
  <c r="J345" i="26"/>
  <c r="I345" i="26"/>
  <c r="H345" i="26"/>
  <c r="G345" i="26"/>
  <c r="F345" i="26"/>
  <c r="D345" i="26"/>
  <c r="C345" i="26"/>
  <c r="K344" i="26"/>
  <c r="J344" i="26"/>
  <c r="I344" i="26"/>
  <c r="H344" i="26"/>
  <c r="G344" i="26"/>
  <c r="F344" i="26"/>
  <c r="D344" i="26"/>
  <c r="C344" i="26"/>
  <c r="K343" i="26"/>
  <c r="J343" i="26"/>
  <c r="I343" i="26"/>
  <c r="H343" i="26"/>
  <c r="G343" i="26"/>
  <c r="F343" i="26"/>
  <c r="D343" i="26"/>
  <c r="C343" i="26"/>
  <c r="K342" i="26"/>
  <c r="J342" i="26"/>
  <c r="I342" i="26"/>
  <c r="H342" i="26"/>
  <c r="G342" i="26"/>
  <c r="F342" i="26"/>
  <c r="D342" i="26"/>
  <c r="C342" i="26"/>
  <c r="K341" i="26"/>
  <c r="J341" i="26"/>
  <c r="I341" i="26"/>
  <c r="H341" i="26"/>
  <c r="G341" i="26"/>
  <c r="F341" i="26"/>
  <c r="D341" i="26"/>
  <c r="C341" i="26"/>
  <c r="K340" i="26"/>
  <c r="J340" i="26"/>
  <c r="I340" i="26"/>
  <c r="H340" i="26"/>
  <c r="G340" i="26"/>
  <c r="F340" i="26"/>
  <c r="D340" i="26"/>
  <c r="C340" i="26"/>
  <c r="K339" i="26"/>
  <c r="J339" i="26"/>
  <c r="I339" i="26"/>
  <c r="H339" i="26"/>
  <c r="G339" i="26"/>
  <c r="F339" i="26"/>
  <c r="D339" i="26"/>
  <c r="C339" i="26"/>
  <c r="K338" i="26"/>
  <c r="J338" i="26"/>
  <c r="I338" i="26"/>
  <c r="H338" i="26"/>
  <c r="G338" i="26"/>
  <c r="F338" i="26"/>
  <c r="D338" i="26"/>
  <c r="C338" i="26"/>
  <c r="K337" i="26"/>
  <c r="J337" i="26"/>
  <c r="I337" i="26"/>
  <c r="H337" i="26"/>
  <c r="G337" i="26"/>
  <c r="F337" i="26"/>
  <c r="D337" i="26"/>
  <c r="C337" i="26"/>
  <c r="K336" i="26"/>
  <c r="J336" i="26"/>
  <c r="I336" i="26"/>
  <c r="H336" i="26"/>
  <c r="G336" i="26"/>
  <c r="F336" i="26"/>
  <c r="D336" i="26"/>
  <c r="C336" i="26"/>
  <c r="K335" i="26"/>
  <c r="J335" i="26"/>
  <c r="I335" i="26"/>
  <c r="H335" i="26"/>
  <c r="G335" i="26"/>
  <c r="F335" i="26"/>
  <c r="D335" i="26"/>
  <c r="C335" i="26"/>
  <c r="K334" i="26"/>
  <c r="J334" i="26"/>
  <c r="I334" i="26"/>
  <c r="H334" i="26"/>
  <c r="G334" i="26"/>
  <c r="F334" i="26"/>
  <c r="D334" i="26"/>
  <c r="C334" i="26"/>
  <c r="K333" i="26"/>
  <c r="J333" i="26"/>
  <c r="I333" i="26"/>
  <c r="H333" i="26"/>
  <c r="G333" i="26"/>
  <c r="F333" i="26"/>
  <c r="D333" i="26"/>
  <c r="C333" i="26"/>
  <c r="K332" i="26"/>
  <c r="J332" i="26"/>
  <c r="I332" i="26"/>
  <c r="H332" i="26"/>
  <c r="G332" i="26"/>
  <c r="F332" i="26"/>
  <c r="D332" i="26"/>
  <c r="C332" i="26"/>
  <c r="K331" i="26"/>
  <c r="J331" i="26"/>
  <c r="I331" i="26"/>
  <c r="H331" i="26"/>
  <c r="G331" i="26"/>
  <c r="F331" i="26"/>
  <c r="D331" i="26"/>
  <c r="C331" i="26"/>
  <c r="K330" i="26"/>
  <c r="J330" i="26"/>
  <c r="I330" i="26"/>
  <c r="H330" i="26"/>
  <c r="G330" i="26"/>
  <c r="F330" i="26"/>
  <c r="D330" i="26"/>
  <c r="C330" i="26"/>
  <c r="K329" i="26"/>
  <c r="J329" i="26"/>
  <c r="I329" i="26"/>
  <c r="H329" i="26"/>
  <c r="G329" i="26"/>
  <c r="F329" i="26"/>
  <c r="D329" i="26"/>
  <c r="C329" i="26"/>
  <c r="K328" i="26"/>
  <c r="J328" i="26"/>
  <c r="I328" i="26"/>
  <c r="H328" i="26"/>
  <c r="G328" i="26"/>
  <c r="F328" i="26"/>
  <c r="D328" i="26"/>
  <c r="C328" i="26"/>
  <c r="K327" i="26"/>
  <c r="J327" i="26"/>
  <c r="I327" i="26"/>
  <c r="H327" i="26"/>
  <c r="G327" i="26"/>
  <c r="F327" i="26"/>
  <c r="D327" i="26"/>
  <c r="C327" i="26"/>
  <c r="K326" i="26"/>
  <c r="J326" i="26"/>
  <c r="I326" i="26"/>
  <c r="H326" i="26"/>
  <c r="G326" i="26"/>
  <c r="F326" i="26"/>
  <c r="D326" i="26"/>
  <c r="C326" i="26"/>
  <c r="K325" i="26"/>
  <c r="J325" i="26"/>
  <c r="I325" i="26"/>
  <c r="H325" i="26"/>
  <c r="G325" i="26"/>
  <c r="F325" i="26"/>
  <c r="D325" i="26"/>
  <c r="C325" i="26"/>
  <c r="K324" i="26"/>
  <c r="J324" i="26"/>
  <c r="I324" i="26"/>
  <c r="H324" i="26"/>
  <c r="G324" i="26"/>
  <c r="F324" i="26"/>
  <c r="D324" i="26"/>
  <c r="C324" i="26"/>
  <c r="K323" i="26"/>
  <c r="J323" i="26"/>
  <c r="I323" i="26"/>
  <c r="H323" i="26"/>
  <c r="G323" i="26"/>
  <c r="F323" i="26"/>
  <c r="D323" i="26"/>
  <c r="C323" i="26"/>
  <c r="K322" i="26"/>
  <c r="J322" i="26"/>
  <c r="I322" i="26"/>
  <c r="H322" i="26"/>
  <c r="G322" i="26"/>
  <c r="F322" i="26"/>
  <c r="D322" i="26"/>
  <c r="C322" i="26"/>
  <c r="K321" i="26"/>
  <c r="J321" i="26"/>
  <c r="I321" i="26"/>
  <c r="H321" i="26"/>
  <c r="G321" i="26"/>
  <c r="F321" i="26"/>
  <c r="D321" i="26"/>
  <c r="C321" i="26"/>
  <c r="K320" i="26"/>
  <c r="J320" i="26"/>
  <c r="I320" i="26"/>
  <c r="H320" i="26"/>
  <c r="G320" i="26"/>
  <c r="F320" i="26"/>
  <c r="D320" i="26"/>
  <c r="C320" i="26"/>
  <c r="K319" i="26"/>
  <c r="J319" i="26"/>
  <c r="I319" i="26"/>
  <c r="H319" i="26"/>
  <c r="G319" i="26"/>
  <c r="F319" i="26"/>
  <c r="D319" i="26"/>
  <c r="C319" i="26"/>
  <c r="K318" i="26"/>
  <c r="J318" i="26"/>
  <c r="I318" i="26"/>
  <c r="H318" i="26"/>
  <c r="G318" i="26"/>
  <c r="F318" i="26"/>
  <c r="D318" i="26"/>
  <c r="C318" i="26"/>
  <c r="K317" i="26"/>
  <c r="J317" i="26"/>
  <c r="I317" i="26"/>
  <c r="H317" i="26"/>
  <c r="G317" i="26"/>
  <c r="F317" i="26"/>
  <c r="D317" i="26"/>
  <c r="C317" i="26"/>
  <c r="K316" i="26"/>
  <c r="J316" i="26"/>
  <c r="I316" i="26"/>
  <c r="H316" i="26"/>
  <c r="G316" i="26"/>
  <c r="F316" i="26"/>
  <c r="D316" i="26"/>
  <c r="C316" i="26"/>
  <c r="K315" i="26"/>
  <c r="J315" i="26"/>
  <c r="I315" i="26"/>
  <c r="H315" i="26"/>
  <c r="G315" i="26"/>
  <c r="F315" i="26"/>
  <c r="D315" i="26"/>
  <c r="C315" i="26"/>
  <c r="K314" i="26"/>
  <c r="J314" i="26"/>
  <c r="I314" i="26"/>
  <c r="H314" i="26"/>
  <c r="G314" i="26"/>
  <c r="F314" i="26"/>
  <c r="D314" i="26"/>
  <c r="C314" i="26"/>
  <c r="K313" i="26"/>
  <c r="J313" i="26"/>
  <c r="I313" i="26"/>
  <c r="H313" i="26"/>
  <c r="G313" i="26"/>
  <c r="F313" i="26"/>
  <c r="D313" i="26"/>
  <c r="C313" i="26"/>
  <c r="K312" i="26"/>
  <c r="J312" i="26"/>
  <c r="I312" i="26"/>
  <c r="H312" i="26"/>
  <c r="G312" i="26"/>
  <c r="F312" i="26"/>
  <c r="D312" i="26"/>
  <c r="C312" i="26"/>
  <c r="K311" i="26"/>
  <c r="J311" i="26"/>
  <c r="I311" i="26"/>
  <c r="H311" i="26"/>
  <c r="G311" i="26"/>
  <c r="F311" i="26"/>
  <c r="D311" i="26"/>
  <c r="C311" i="26"/>
  <c r="K310" i="26"/>
  <c r="J310" i="26"/>
  <c r="I310" i="26"/>
  <c r="H310" i="26"/>
  <c r="G310" i="26"/>
  <c r="F310" i="26"/>
  <c r="D310" i="26"/>
  <c r="C310" i="26"/>
  <c r="K309" i="26"/>
  <c r="J309" i="26"/>
  <c r="I309" i="26"/>
  <c r="H309" i="26"/>
  <c r="G309" i="26"/>
  <c r="F309" i="26"/>
  <c r="D309" i="26"/>
  <c r="C309" i="26"/>
  <c r="K308" i="26"/>
  <c r="J308" i="26"/>
  <c r="I308" i="26"/>
  <c r="H308" i="26"/>
  <c r="G308" i="26"/>
  <c r="F308" i="26"/>
  <c r="D308" i="26"/>
  <c r="C308" i="26"/>
  <c r="K307" i="26"/>
  <c r="J307" i="26"/>
  <c r="I307" i="26"/>
  <c r="H307" i="26"/>
  <c r="G307" i="26"/>
  <c r="F307" i="26"/>
  <c r="D307" i="26"/>
  <c r="C307" i="26"/>
  <c r="K306" i="26"/>
  <c r="J306" i="26"/>
  <c r="I306" i="26"/>
  <c r="H306" i="26"/>
  <c r="G306" i="26"/>
  <c r="F306" i="26"/>
  <c r="D306" i="26"/>
  <c r="C306" i="26"/>
  <c r="K305" i="26"/>
  <c r="J305" i="26"/>
  <c r="I305" i="26"/>
  <c r="H305" i="26"/>
  <c r="G305" i="26"/>
  <c r="F305" i="26"/>
  <c r="D305" i="26"/>
  <c r="C305" i="26"/>
  <c r="K304" i="26"/>
  <c r="J304" i="26"/>
  <c r="I304" i="26"/>
  <c r="H304" i="26"/>
  <c r="G304" i="26"/>
  <c r="F304" i="26"/>
  <c r="D304" i="26"/>
  <c r="C304" i="26"/>
  <c r="K303" i="26"/>
  <c r="J303" i="26"/>
  <c r="I303" i="26"/>
  <c r="H303" i="26"/>
  <c r="G303" i="26"/>
  <c r="F303" i="26"/>
  <c r="D303" i="26"/>
  <c r="C303" i="26"/>
  <c r="K302" i="26"/>
  <c r="J302" i="26"/>
  <c r="I302" i="26"/>
  <c r="H302" i="26"/>
  <c r="G302" i="26"/>
  <c r="F302" i="26"/>
  <c r="D302" i="26"/>
  <c r="C302" i="26"/>
  <c r="K301" i="26"/>
  <c r="J301" i="26"/>
  <c r="I301" i="26"/>
  <c r="H301" i="26"/>
  <c r="G301" i="26"/>
  <c r="F301" i="26"/>
  <c r="D301" i="26"/>
  <c r="C301" i="26"/>
  <c r="K300" i="26"/>
  <c r="J300" i="26"/>
  <c r="I300" i="26"/>
  <c r="H300" i="26"/>
  <c r="G300" i="26"/>
  <c r="F300" i="26"/>
  <c r="D300" i="26"/>
  <c r="C300" i="26"/>
  <c r="K299" i="26"/>
  <c r="J299" i="26"/>
  <c r="I299" i="26"/>
  <c r="H299" i="26"/>
  <c r="G299" i="26"/>
  <c r="F299" i="26"/>
  <c r="D299" i="26"/>
  <c r="C299" i="26"/>
  <c r="K298" i="26"/>
  <c r="J298" i="26"/>
  <c r="I298" i="26"/>
  <c r="H298" i="26"/>
  <c r="G298" i="26"/>
  <c r="F298" i="26"/>
  <c r="D298" i="26"/>
  <c r="C298" i="26"/>
  <c r="K297" i="26"/>
  <c r="J297" i="26"/>
  <c r="I297" i="26"/>
  <c r="H297" i="26"/>
  <c r="G297" i="26"/>
  <c r="F297" i="26"/>
  <c r="D297" i="26"/>
  <c r="C297" i="26"/>
  <c r="K296" i="26"/>
  <c r="J296" i="26"/>
  <c r="I296" i="26"/>
  <c r="H296" i="26"/>
  <c r="G296" i="26"/>
  <c r="F296" i="26"/>
  <c r="D296" i="26"/>
  <c r="C296" i="26"/>
  <c r="K295" i="26"/>
  <c r="J295" i="26"/>
  <c r="I295" i="26"/>
  <c r="H295" i="26"/>
  <c r="G295" i="26"/>
  <c r="F295" i="26"/>
  <c r="D295" i="26"/>
  <c r="C295" i="26"/>
  <c r="K294" i="26"/>
  <c r="J294" i="26"/>
  <c r="I294" i="26"/>
  <c r="H294" i="26"/>
  <c r="G294" i="26"/>
  <c r="F294" i="26"/>
  <c r="D294" i="26"/>
  <c r="C294" i="26"/>
  <c r="K293" i="26"/>
  <c r="J293" i="26"/>
  <c r="I293" i="26"/>
  <c r="H293" i="26"/>
  <c r="G293" i="26"/>
  <c r="F293" i="26"/>
  <c r="D293" i="26"/>
  <c r="C293" i="26"/>
  <c r="K292" i="26"/>
  <c r="J292" i="26"/>
  <c r="I292" i="26"/>
  <c r="H292" i="26"/>
  <c r="G292" i="26"/>
  <c r="F292" i="26"/>
  <c r="D292" i="26"/>
  <c r="C292" i="26"/>
  <c r="K291" i="26"/>
  <c r="J291" i="26"/>
  <c r="I291" i="26"/>
  <c r="H291" i="26"/>
  <c r="G291" i="26"/>
  <c r="F291" i="26"/>
  <c r="D291" i="26"/>
  <c r="C291" i="26"/>
  <c r="K290" i="26"/>
  <c r="J290" i="26"/>
  <c r="I290" i="26"/>
  <c r="H290" i="26"/>
  <c r="G290" i="26"/>
  <c r="F290" i="26"/>
  <c r="D290" i="26"/>
  <c r="C290" i="26"/>
  <c r="K289" i="26"/>
  <c r="J289" i="26"/>
  <c r="I289" i="26"/>
  <c r="H289" i="26"/>
  <c r="G289" i="26"/>
  <c r="F289" i="26"/>
  <c r="D289" i="26"/>
  <c r="C289" i="26"/>
  <c r="K288" i="26"/>
  <c r="J288" i="26"/>
  <c r="I288" i="26"/>
  <c r="H288" i="26"/>
  <c r="G288" i="26"/>
  <c r="F288" i="26"/>
  <c r="D288" i="26"/>
  <c r="C288" i="26"/>
  <c r="K287" i="26"/>
  <c r="J287" i="26"/>
  <c r="I287" i="26"/>
  <c r="H287" i="26"/>
  <c r="G287" i="26"/>
  <c r="F287" i="26"/>
  <c r="D287" i="26"/>
  <c r="C287" i="26"/>
  <c r="K286" i="26"/>
  <c r="J286" i="26"/>
  <c r="I286" i="26"/>
  <c r="H286" i="26"/>
  <c r="G286" i="26"/>
  <c r="F286" i="26"/>
  <c r="D286" i="26"/>
  <c r="C286" i="26"/>
  <c r="K285" i="26"/>
  <c r="J285" i="26"/>
  <c r="I285" i="26"/>
  <c r="H285" i="26"/>
  <c r="G285" i="26"/>
  <c r="F285" i="26"/>
  <c r="D285" i="26"/>
  <c r="C285" i="26"/>
  <c r="K284" i="26"/>
  <c r="J284" i="26"/>
  <c r="I284" i="26"/>
  <c r="H284" i="26"/>
  <c r="G284" i="26"/>
  <c r="F284" i="26"/>
  <c r="D284" i="26"/>
  <c r="C284" i="26"/>
  <c r="K283" i="26"/>
  <c r="J283" i="26"/>
  <c r="I283" i="26"/>
  <c r="H283" i="26"/>
  <c r="G283" i="26"/>
  <c r="F283" i="26"/>
  <c r="D283" i="26"/>
  <c r="C283" i="26"/>
  <c r="K282" i="26"/>
  <c r="J282" i="26"/>
  <c r="I282" i="26"/>
  <c r="H282" i="26"/>
  <c r="G282" i="26"/>
  <c r="F282" i="26"/>
  <c r="D282" i="26"/>
  <c r="C282" i="26"/>
  <c r="K281" i="26"/>
  <c r="J281" i="26"/>
  <c r="I281" i="26"/>
  <c r="H281" i="26"/>
  <c r="G281" i="26"/>
  <c r="F281" i="26"/>
  <c r="D281" i="26"/>
  <c r="C281" i="26"/>
  <c r="K280" i="26"/>
  <c r="J280" i="26"/>
  <c r="I280" i="26"/>
  <c r="H280" i="26"/>
  <c r="G280" i="26"/>
  <c r="F280" i="26"/>
  <c r="D280" i="26"/>
  <c r="C280" i="26"/>
  <c r="K279" i="26"/>
  <c r="J279" i="26"/>
  <c r="I279" i="26"/>
  <c r="H279" i="26"/>
  <c r="G279" i="26"/>
  <c r="F279" i="26"/>
  <c r="D279" i="26"/>
  <c r="C279" i="26"/>
  <c r="K278" i="26"/>
  <c r="J278" i="26"/>
  <c r="I278" i="26"/>
  <c r="H278" i="26"/>
  <c r="G278" i="26"/>
  <c r="F278" i="26"/>
  <c r="D278" i="26"/>
  <c r="C278" i="26"/>
  <c r="K277" i="26"/>
  <c r="J277" i="26"/>
  <c r="I277" i="26"/>
  <c r="H277" i="26"/>
  <c r="G277" i="26"/>
  <c r="F277" i="26"/>
  <c r="D277" i="26"/>
  <c r="C277" i="26"/>
  <c r="K276" i="26"/>
  <c r="J276" i="26"/>
  <c r="I276" i="26"/>
  <c r="H276" i="26"/>
  <c r="G276" i="26"/>
  <c r="F276" i="26"/>
  <c r="D276" i="26"/>
  <c r="C276" i="26"/>
  <c r="K275" i="26"/>
  <c r="J275" i="26"/>
  <c r="I275" i="26"/>
  <c r="H275" i="26"/>
  <c r="G275" i="26"/>
  <c r="F275" i="26"/>
  <c r="D275" i="26"/>
  <c r="C275" i="26"/>
  <c r="K274" i="26"/>
  <c r="J274" i="26"/>
  <c r="I274" i="26"/>
  <c r="H274" i="26"/>
  <c r="G274" i="26"/>
  <c r="F274" i="26"/>
  <c r="D274" i="26"/>
  <c r="C274" i="26"/>
  <c r="K273" i="26"/>
  <c r="J273" i="26"/>
  <c r="I273" i="26"/>
  <c r="H273" i="26"/>
  <c r="G273" i="26"/>
  <c r="F273" i="26"/>
  <c r="D273" i="26"/>
  <c r="C273" i="26"/>
  <c r="K272" i="26"/>
  <c r="J272" i="26"/>
  <c r="I272" i="26"/>
  <c r="H272" i="26"/>
  <c r="G272" i="26"/>
  <c r="F272" i="26"/>
  <c r="D272" i="26"/>
  <c r="C272" i="26"/>
  <c r="K271" i="26"/>
  <c r="J271" i="26"/>
  <c r="I271" i="26"/>
  <c r="H271" i="26"/>
  <c r="G271" i="26"/>
  <c r="F271" i="26"/>
  <c r="D271" i="26"/>
  <c r="C271" i="26"/>
  <c r="K270" i="26"/>
  <c r="J270" i="26"/>
  <c r="I270" i="26"/>
  <c r="H270" i="26"/>
  <c r="G270" i="26"/>
  <c r="F270" i="26"/>
  <c r="D270" i="26"/>
  <c r="C270" i="26"/>
  <c r="K269" i="26"/>
  <c r="J269" i="26"/>
  <c r="I269" i="26"/>
  <c r="H269" i="26"/>
  <c r="G269" i="26"/>
  <c r="F269" i="26"/>
  <c r="D269" i="26"/>
  <c r="C269" i="26"/>
  <c r="K268" i="26"/>
  <c r="J268" i="26"/>
  <c r="I268" i="26"/>
  <c r="H268" i="26"/>
  <c r="G268" i="26"/>
  <c r="F268" i="26"/>
  <c r="D268" i="26"/>
  <c r="C268" i="26"/>
  <c r="K267" i="26"/>
  <c r="J267" i="26"/>
  <c r="I267" i="26"/>
  <c r="H267" i="26"/>
  <c r="G267" i="26"/>
  <c r="F267" i="26"/>
  <c r="D267" i="26"/>
  <c r="C267" i="26"/>
  <c r="K266" i="26"/>
  <c r="J266" i="26"/>
  <c r="I266" i="26"/>
  <c r="H266" i="26"/>
  <c r="G266" i="26"/>
  <c r="F266" i="26"/>
  <c r="D266" i="26"/>
  <c r="C266" i="26"/>
  <c r="K265" i="26"/>
  <c r="J265" i="26"/>
  <c r="I265" i="26"/>
  <c r="H265" i="26"/>
  <c r="G265" i="26"/>
  <c r="F265" i="26"/>
  <c r="D265" i="26"/>
  <c r="C265" i="26"/>
  <c r="K264" i="26"/>
  <c r="J264" i="26"/>
  <c r="I264" i="26"/>
  <c r="H264" i="26"/>
  <c r="G264" i="26"/>
  <c r="F264" i="26"/>
  <c r="D264" i="26"/>
  <c r="C264" i="26"/>
  <c r="K263" i="26"/>
  <c r="J263" i="26"/>
  <c r="I263" i="26"/>
  <c r="H263" i="26"/>
  <c r="G263" i="26"/>
  <c r="F263" i="26"/>
  <c r="D263" i="26"/>
  <c r="C263" i="26"/>
  <c r="K262" i="26"/>
  <c r="J262" i="26"/>
  <c r="I262" i="26"/>
  <c r="H262" i="26"/>
  <c r="G262" i="26"/>
  <c r="F262" i="26"/>
  <c r="D262" i="26"/>
  <c r="C262" i="26"/>
  <c r="K261" i="26"/>
  <c r="J261" i="26"/>
  <c r="I261" i="26"/>
  <c r="H261" i="26"/>
  <c r="G261" i="26"/>
  <c r="F261" i="26"/>
  <c r="D261" i="26"/>
  <c r="C261" i="26"/>
  <c r="K260" i="26"/>
  <c r="J260" i="26"/>
  <c r="I260" i="26"/>
  <c r="H260" i="26"/>
  <c r="G260" i="26"/>
  <c r="F260" i="26"/>
  <c r="D260" i="26"/>
  <c r="C260" i="26"/>
  <c r="K259" i="26"/>
  <c r="J259" i="26"/>
  <c r="I259" i="26"/>
  <c r="H259" i="26"/>
  <c r="G259" i="26"/>
  <c r="F259" i="26"/>
  <c r="D259" i="26"/>
  <c r="C259" i="26"/>
  <c r="K258" i="26"/>
  <c r="J258" i="26"/>
  <c r="I258" i="26"/>
  <c r="H258" i="26"/>
  <c r="G258" i="26"/>
  <c r="F258" i="26"/>
  <c r="D258" i="26"/>
  <c r="C258" i="26"/>
  <c r="K257" i="26"/>
  <c r="J257" i="26"/>
  <c r="I257" i="26"/>
  <c r="H257" i="26"/>
  <c r="G257" i="26"/>
  <c r="F257" i="26"/>
  <c r="D257" i="26"/>
  <c r="C257" i="26"/>
  <c r="K256" i="26"/>
  <c r="J256" i="26"/>
  <c r="I256" i="26"/>
  <c r="H256" i="26"/>
  <c r="G256" i="26"/>
  <c r="F256" i="26"/>
  <c r="D256" i="26"/>
  <c r="C256" i="26"/>
  <c r="K255" i="26"/>
  <c r="J255" i="26"/>
  <c r="I255" i="26"/>
  <c r="H255" i="26"/>
  <c r="G255" i="26"/>
  <c r="F255" i="26"/>
  <c r="D255" i="26"/>
  <c r="C255" i="26"/>
  <c r="K254" i="26"/>
  <c r="J254" i="26"/>
  <c r="I254" i="26"/>
  <c r="H254" i="26"/>
  <c r="G254" i="26"/>
  <c r="F254" i="26"/>
  <c r="D254" i="26"/>
  <c r="C254" i="26"/>
  <c r="K253" i="26"/>
  <c r="J253" i="26"/>
  <c r="I253" i="26"/>
  <c r="H253" i="26"/>
  <c r="G253" i="26"/>
  <c r="F253" i="26"/>
  <c r="D253" i="26"/>
  <c r="C253" i="26"/>
  <c r="K252" i="26"/>
  <c r="J252" i="26"/>
  <c r="I252" i="26"/>
  <c r="H252" i="26"/>
  <c r="G252" i="26"/>
  <c r="F252" i="26"/>
  <c r="D252" i="26"/>
  <c r="C252" i="26"/>
  <c r="K251" i="26"/>
  <c r="J251" i="26"/>
  <c r="I251" i="26"/>
  <c r="H251" i="26"/>
  <c r="G251" i="26"/>
  <c r="F251" i="26"/>
  <c r="D251" i="26"/>
  <c r="C251" i="26"/>
  <c r="K250" i="26"/>
  <c r="J250" i="26"/>
  <c r="I250" i="26"/>
  <c r="H250" i="26"/>
  <c r="G250" i="26"/>
  <c r="F250" i="26"/>
  <c r="D250" i="26"/>
  <c r="C250" i="26"/>
  <c r="K249" i="26"/>
  <c r="J249" i="26"/>
  <c r="I249" i="26"/>
  <c r="H249" i="26"/>
  <c r="G249" i="26"/>
  <c r="F249" i="26"/>
  <c r="D249" i="26"/>
  <c r="C249" i="26"/>
  <c r="K248" i="26"/>
  <c r="J248" i="26"/>
  <c r="I248" i="26"/>
  <c r="H248" i="26"/>
  <c r="G248" i="26"/>
  <c r="F248" i="26"/>
  <c r="D248" i="26"/>
  <c r="C248" i="26"/>
  <c r="K247" i="26"/>
  <c r="J247" i="26"/>
  <c r="I247" i="26"/>
  <c r="H247" i="26"/>
  <c r="G247" i="26"/>
  <c r="F247" i="26"/>
  <c r="D247" i="26"/>
  <c r="C247" i="26"/>
  <c r="K246" i="26"/>
  <c r="J246" i="26"/>
  <c r="I246" i="26"/>
  <c r="H246" i="26"/>
  <c r="G246" i="26"/>
  <c r="F246" i="26"/>
  <c r="D246" i="26"/>
  <c r="C246" i="26"/>
  <c r="K245" i="26"/>
  <c r="J245" i="26"/>
  <c r="I245" i="26"/>
  <c r="H245" i="26"/>
  <c r="G245" i="26"/>
  <c r="F245" i="26"/>
  <c r="D245" i="26"/>
  <c r="C245" i="26"/>
  <c r="K244" i="26"/>
  <c r="J244" i="26"/>
  <c r="I244" i="26"/>
  <c r="H244" i="26"/>
  <c r="G244" i="26"/>
  <c r="F244" i="26"/>
  <c r="D244" i="26"/>
  <c r="C244" i="26"/>
  <c r="K243" i="26"/>
  <c r="J243" i="26"/>
  <c r="I243" i="26"/>
  <c r="H243" i="26"/>
  <c r="G243" i="26"/>
  <c r="F243" i="26"/>
  <c r="D243" i="26"/>
  <c r="C243" i="26"/>
  <c r="K242" i="26"/>
  <c r="J242" i="26"/>
  <c r="I242" i="26"/>
  <c r="H242" i="26"/>
  <c r="G242" i="26"/>
  <c r="F242" i="26"/>
  <c r="D242" i="26"/>
  <c r="C242" i="26"/>
  <c r="K241" i="26"/>
  <c r="J241" i="26"/>
  <c r="I241" i="26"/>
  <c r="H241" i="26"/>
  <c r="G241" i="26"/>
  <c r="F241" i="26"/>
  <c r="D241" i="26"/>
  <c r="C241" i="26"/>
  <c r="K240" i="26"/>
  <c r="J240" i="26"/>
  <c r="I240" i="26"/>
  <c r="H240" i="26"/>
  <c r="G240" i="26"/>
  <c r="F240" i="26"/>
  <c r="D240" i="26"/>
  <c r="C240" i="26"/>
  <c r="K239" i="26"/>
  <c r="J239" i="26"/>
  <c r="I239" i="26"/>
  <c r="H239" i="26"/>
  <c r="G239" i="26"/>
  <c r="F239" i="26"/>
  <c r="D239" i="26"/>
  <c r="C239" i="26"/>
  <c r="K238" i="26"/>
  <c r="J238" i="26"/>
  <c r="I238" i="26"/>
  <c r="H238" i="26"/>
  <c r="G238" i="26"/>
  <c r="F238" i="26"/>
  <c r="D238" i="26"/>
  <c r="C238" i="26"/>
  <c r="K237" i="26"/>
  <c r="J237" i="26"/>
  <c r="I237" i="26"/>
  <c r="H237" i="26"/>
  <c r="G237" i="26"/>
  <c r="F237" i="26"/>
  <c r="D237" i="26"/>
  <c r="C237" i="26"/>
  <c r="K236" i="26"/>
  <c r="J236" i="26"/>
  <c r="I236" i="26"/>
  <c r="H236" i="26"/>
  <c r="G236" i="26"/>
  <c r="F236" i="26"/>
  <c r="D236" i="26"/>
  <c r="C236" i="26"/>
  <c r="K235" i="26"/>
  <c r="J235" i="26"/>
  <c r="I235" i="26"/>
  <c r="H235" i="26"/>
  <c r="G235" i="26"/>
  <c r="F235" i="26"/>
  <c r="D235" i="26"/>
  <c r="C235" i="26"/>
  <c r="K234" i="26"/>
  <c r="J234" i="26"/>
  <c r="I234" i="26"/>
  <c r="H234" i="26"/>
  <c r="G234" i="26"/>
  <c r="F234" i="26"/>
  <c r="D234" i="26"/>
  <c r="C234" i="26"/>
  <c r="K233" i="26"/>
  <c r="J233" i="26"/>
  <c r="I233" i="26"/>
  <c r="H233" i="26"/>
  <c r="G233" i="26"/>
  <c r="F233" i="26"/>
  <c r="D233" i="26"/>
  <c r="C233" i="26"/>
  <c r="K232" i="26"/>
  <c r="J232" i="26"/>
  <c r="I232" i="26"/>
  <c r="H232" i="26"/>
  <c r="G232" i="26"/>
  <c r="F232" i="26"/>
  <c r="D232" i="26"/>
  <c r="C232" i="26"/>
  <c r="K231" i="26"/>
  <c r="J231" i="26"/>
  <c r="I231" i="26"/>
  <c r="H231" i="26"/>
  <c r="G231" i="26"/>
  <c r="F231" i="26"/>
  <c r="D231" i="26"/>
  <c r="C231" i="26"/>
  <c r="K230" i="26"/>
  <c r="J230" i="26"/>
  <c r="I230" i="26"/>
  <c r="H230" i="26"/>
  <c r="G230" i="26"/>
  <c r="F230" i="26"/>
  <c r="D230" i="26"/>
  <c r="C230" i="26"/>
  <c r="K229" i="26"/>
  <c r="J229" i="26"/>
  <c r="I229" i="26"/>
  <c r="H229" i="26"/>
  <c r="G229" i="26"/>
  <c r="F229" i="26"/>
  <c r="D229" i="26"/>
  <c r="C229" i="26"/>
  <c r="K228" i="26"/>
  <c r="J228" i="26"/>
  <c r="I228" i="26"/>
  <c r="H228" i="26"/>
  <c r="G228" i="26"/>
  <c r="F228" i="26"/>
  <c r="D228" i="26"/>
  <c r="C228" i="26"/>
  <c r="K227" i="26"/>
  <c r="J227" i="26"/>
  <c r="I227" i="26"/>
  <c r="H227" i="26"/>
  <c r="G227" i="26"/>
  <c r="F227" i="26"/>
  <c r="D227" i="26"/>
  <c r="C227" i="26"/>
  <c r="K226" i="26"/>
  <c r="J226" i="26"/>
  <c r="I226" i="26"/>
  <c r="H226" i="26"/>
  <c r="G226" i="26"/>
  <c r="F226" i="26"/>
  <c r="D226" i="26"/>
  <c r="C226" i="26"/>
  <c r="K225" i="26"/>
  <c r="J225" i="26"/>
  <c r="I225" i="26"/>
  <c r="H225" i="26"/>
  <c r="G225" i="26"/>
  <c r="F225" i="26"/>
  <c r="D225" i="26"/>
  <c r="C225" i="26"/>
  <c r="K224" i="26"/>
  <c r="J224" i="26"/>
  <c r="I224" i="26"/>
  <c r="H224" i="26"/>
  <c r="G224" i="26"/>
  <c r="F224" i="26"/>
  <c r="D224" i="26"/>
  <c r="C224" i="26"/>
  <c r="K223" i="26"/>
  <c r="J223" i="26"/>
  <c r="I223" i="26"/>
  <c r="H223" i="26"/>
  <c r="G223" i="26"/>
  <c r="F223" i="26"/>
  <c r="D223" i="26"/>
  <c r="C223" i="26"/>
  <c r="K222" i="26"/>
  <c r="J222" i="26"/>
  <c r="I222" i="26"/>
  <c r="H222" i="26"/>
  <c r="G222" i="26"/>
  <c r="F222" i="26"/>
  <c r="D222" i="26"/>
  <c r="C222" i="26"/>
  <c r="K221" i="26"/>
  <c r="J221" i="26"/>
  <c r="I221" i="26"/>
  <c r="H221" i="26"/>
  <c r="G221" i="26"/>
  <c r="F221" i="26"/>
  <c r="D221" i="26"/>
  <c r="C221" i="26"/>
  <c r="K220" i="26"/>
  <c r="J220" i="26"/>
  <c r="I220" i="26"/>
  <c r="H220" i="26"/>
  <c r="G220" i="26"/>
  <c r="F220" i="26"/>
  <c r="D220" i="26"/>
  <c r="C220" i="26"/>
  <c r="K219" i="26"/>
  <c r="J219" i="26"/>
  <c r="I219" i="26"/>
  <c r="H219" i="26"/>
  <c r="G219" i="26"/>
  <c r="F219" i="26"/>
  <c r="D219" i="26"/>
  <c r="C219" i="26"/>
  <c r="K218" i="26"/>
  <c r="J218" i="26"/>
  <c r="I218" i="26"/>
  <c r="H218" i="26"/>
  <c r="G218" i="26"/>
  <c r="F218" i="26"/>
  <c r="D218" i="26"/>
  <c r="C218" i="26"/>
  <c r="K217" i="26"/>
  <c r="J217" i="26"/>
  <c r="I217" i="26"/>
  <c r="H217" i="26"/>
  <c r="G217" i="26"/>
  <c r="F217" i="26"/>
  <c r="D217" i="26"/>
  <c r="C217" i="26"/>
  <c r="K216" i="26"/>
  <c r="J216" i="26"/>
  <c r="I216" i="26"/>
  <c r="H216" i="26"/>
  <c r="G216" i="26"/>
  <c r="F216" i="26"/>
  <c r="D216" i="26"/>
  <c r="C216" i="26"/>
  <c r="K215" i="26"/>
  <c r="J215" i="26"/>
  <c r="I215" i="26"/>
  <c r="H215" i="26"/>
  <c r="G215" i="26"/>
  <c r="F215" i="26"/>
  <c r="D215" i="26"/>
  <c r="C215" i="26"/>
  <c r="K214" i="26"/>
  <c r="J214" i="26"/>
  <c r="I214" i="26"/>
  <c r="H214" i="26"/>
  <c r="G214" i="26"/>
  <c r="F214" i="26"/>
  <c r="D214" i="26"/>
  <c r="C214" i="26"/>
  <c r="K213" i="26"/>
  <c r="J213" i="26"/>
  <c r="I213" i="26"/>
  <c r="H213" i="26"/>
  <c r="G213" i="26"/>
  <c r="F213" i="26"/>
  <c r="D213" i="26"/>
  <c r="C213" i="26"/>
  <c r="K212" i="26"/>
  <c r="J212" i="26"/>
  <c r="I212" i="26"/>
  <c r="H212" i="26"/>
  <c r="G212" i="26"/>
  <c r="F212" i="26"/>
  <c r="D212" i="26"/>
  <c r="C212" i="26"/>
  <c r="K211" i="26"/>
  <c r="J211" i="26"/>
  <c r="I211" i="26"/>
  <c r="H211" i="26"/>
  <c r="G211" i="26"/>
  <c r="F211" i="26"/>
  <c r="D211" i="26"/>
  <c r="C211" i="26"/>
  <c r="K210" i="26"/>
  <c r="J210" i="26"/>
  <c r="I210" i="26"/>
  <c r="H210" i="26"/>
  <c r="G210" i="26"/>
  <c r="F210" i="26"/>
  <c r="D210" i="26"/>
  <c r="C210" i="26"/>
  <c r="K209" i="26"/>
  <c r="J209" i="26"/>
  <c r="I209" i="26"/>
  <c r="H209" i="26"/>
  <c r="G209" i="26"/>
  <c r="F209" i="26"/>
  <c r="D209" i="26"/>
  <c r="C209" i="26"/>
  <c r="K208" i="26"/>
  <c r="J208" i="26"/>
  <c r="I208" i="26"/>
  <c r="H208" i="26"/>
  <c r="G208" i="26"/>
  <c r="F208" i="26"/>
  <c r="D208" i="26"/>
  <c r="C208" i="26"/>
  <c r="K207" i="26"/>
  <c r="J207" i="26"/>
  <c r="I207" i="26"/>
  <c r="H207" i="26"/>
  <c r="G207" i="26"/>
  <c r="F207" i="26"/>
  <c r="D207" i="26"/>
  <c r="C207" i="26"/>
  <c r="K206" i="26"/>
  <c r="J206" i="26"/>
  <c r="I206" i="26"/>
  <c r="H206" i="26"/>
  <c r="G206" i="26"/>
  <c r="F206" i="26"/>
  <c r="D206" i="26"/>
  <c r="C206" i="26"/>
  <c r="K205" i="26"/>
  <c r="J205" i="26"/>
  <c r="I205" i="26"/>
  <c r="H205" i="26"/>
  <c r="G205" i="26"/>
  <c r="F205" i="26"/>
  <c r="D205" i="26"/>
  <c r="C205" i="26"/>
  <c r="K204" i="26"/>
  <c r="J204" i="26"/>
  <c r="I204" i="26"/>
  <c r="H204" i="26"/>
  <c r="G204" i="26"/>
  <c r="F204" i="26"/>
  <c r="D204" i="26"/>
  <c r="C204" i="26"/>
  <c r="K203" i="26"/>
  <c r="J203" i="26"/>
  <c r="I203" i="26"/>
  <c r="H203" i="26"/>
  <c r="G203" i="26"/>
  <c r="F203" i="26"/>
  <c r="D203" i="26"/>
  <c r="C203" i="26"/>
  <c r="K202" i="26"/>
  <c r="J202" i="26"/>
  <c r="I202" i="26"/>
  <c r="H202" i="26"/>
  <c r="G202" i="26"/>
  <c r="F202" i="26"/>
  <c r="D202" i="26"/>
  <c r="C202" i="26"/>
  <c r="K201" i="26"/>
  <c r="J201" i="26"/>
  <c r="I201" i="26"/>
  <c r="H201" i="26"/>
  <c r="G201" i="26"/>
  <c r="F201" i="26"/>
  <c r="D201" i="26"/>
  <c r="C201" i="26"/>
  <c r="K200" i="26"/>
  <c r="J200" i="26"/>
  <c r="I200" i="26"/>
  <c r="H200" i="26"/>
  <c r="G200" i="26"/>
  <c r="F200" i="26"/>
  <c r="D200" i="26"/>
  <c r="C200" i="26"/>
  <c r="K199" i="26"/>
  <c r="J199" i="26"/>
  <c r="I199" i="26"/>
  <c r="H199" i="26"/>
  <c r="G199" i="26"/>
  <c r="F199" i="26"/>
  <c r="D199" i="26"/>
  <c r="C199" i="26"/>
  <c r="K198" i="26"/>
  <c r="J198" i="26"/>
  <c r="I198" i="26"/>
  <c r="H198" i="26"/>
  <c r="G198" i="26"/>
  <c r="F198" i="26"/>
  <c r="D198" i="26"/>
  <c r="C198" i="26"/>
  <c r="K197" i="26"/>
  <c r="J197" i="26"/>
  <c r="I197" i="26"/>
  <c r="H197" i="26"/>
  <c r="G197" i="26"/>
  <c r="F197" i="26"/>
  <c r="D197" i="26"/>
  <c r="C197" i="26"/>
  <c r="K196" i="26"/>
  <c r="J196" i="26"/>
  <c r="I196" i="26"/>
  <c r="H196" i="26"/>
  <c r="G196" i="26"/>
  <c r="F196" i="26"/>
  <c r="D196" i="26"/>
  <c r="C196" i="26"/>
  <c r="K195" i="26"/>
  <c r="J195" i="26"/>
  <c r="I195" i="26"/>
  <c r="H195" i="26"/>
  <c r="G195" i="26"/>
  <c r="F195" i="26"/>
  <c r="D195" i="26"/>
  <c r="C195" i="26"/>
  <c r="K194" i="26"/>
  <c r="J194" i="26"/>
  <c r="I194" i="26"/>
  <c r="H194" i="26"/>
  <c r="G194" i="26"/>
  <c r="F194" i="26"/>
  <c r="D194" i="26"/>
  <c r="C194" i="26"/>
  <c r="K193" i="26"/>
  <c r="J193" i="26"/>
  <c r="I193" i="26"/>
  <c r="H193" i="26"/>
  <c r="G193" i="26"/>
  <c r="F193" i="26"/>
  <c r="D193" i="26"/>
  <c r="C193" i="26"/>
  <c r="K192" i="26"/>
  <c r="J192" i="26"/>
  <c r="I192" i="26"/>
  <c r="H192" i="26"/>
  <c r="G192" i="26"/>
  <c r="F192" i="26"/>
  <c r="D192" i="26"/>
  <c r="C192" i="26"/>
  <c r="K191" i="26"/>
  <c r="J191" i="26"/>
  <c r="I191" i="26"/>
  <c r="H191" i="26"/>
  <c r="G191" i="26"/>
  <c r="F191" i="26"/>
  <c r="D191" i="26"/>
  <c r="C191" i="26"/>
  <c r="K190" i="26"/>
  <c r="J190" i="26"/>
  <c r="I190" i="26"/>
  <c r="H190" i="26"/>
  <c r="G190" i="26"/>
  <c r="F190" i="26"/>
  <c r="D190" i="26"/>
  <c r="C190" i="26"/>
  <c r="K189" i="26"/>
  <c r="J189" i="26"/>
  <c r="I189" i="26"/>
  <c r="H189" i="26"/>
  <c r="G189" i="26"/>
  <c r="F189" i="26"/>
  <c r="D189" i="26"/>
  <c r="C189" i="26"/>
  <c r="K188" i="26"/>
  <c r="J188" i="26"/>
  <c r="I188" i="26"/>
  <c r="H188" i="26"/>
  <c r="G188" i="26"/>
  <c r="F188" i="26"/>
  <c r="D188" i="26"/>
  <c r="C188" i="26"/>
  <c r="K187" i="26"/>
  <c r="J187" i="26"/>
  <c r="I187" i="26"/>
  <c r="H187" i="26"/>
  <c r="G187" i="26"/>
  <c r="F187" i="26"/>
  <c r="D187" i="26"/>
  <c r="C187" i="26"/>
  <c r="K186" i="26"/>
  <c r="J186" i="26"/>
  <c r="I186" i="26"/>
  <c r="H186" i="26"/>
  <c r="G186" i="26"/>
  <c r="F186" i="26"/>
  <c r="D186" i="26"/>
  <c r="C186" i="26"/>
  <c r="K185" i="26"/>
  <c r="J185" i="26"/>
  <c r="I185" i="26"/>
  <c r="H185" i="26"/>
  <c r="G185" i="26"/>
  <c r="F185" i="26"/>
  <c r="D185" i="26"/>
  <c r="C185" i="26"/>
  <c r="K184" i="26"/>
  <c r="J184" i="26"/>
  <c r="I184" i="26"/>
  <c r="H184" i="26"/>
  <c r="G184" i="26"/>
  <c r="F184" i="26"/>
  <c r="D184" i="26"/>
  <c r="C184" i="26"/>
  <c r="K183" i="26"/>
  <c r="J183" i="26"/>
  <c r="I183" i="26"/>
  <c r="H183" i="26"/>
  <c r="G183" i="26"/>
  <c r="F183" i="26"/>
  <c r="D183" i="26"/>
  <c r="C183" i="26"/>
  <c r="K182" i="26"/>
  <c r="J182" i="26"/>
  <c r="I182" i="26"/>
  <c r="H182" i="26"/>
  <c r="G182" i="26"/>
  <c r="F182" i="26"/>
  <c r="D182" i="26"/>
  <c r="C182" i="26"/>
  <c r="K181" i="26"/>
  <c r="J181" i="26"/>
  <c r="I181" i="26"/>
  <c r="H181" i="26"/>
  <c r="G181" i="26"/>
  <c r="F181" i="26"/>
  <c r="D181" i="26"/>
  <c r="C181" i="26"/>
  <c r="K180" i="26"/>
  <c r="J180" i="26"/>
  <c r="I180" i="26"/>
  <c r="H180" i="26"/>
  <c r="G180" i="26"/>
  <c r="F180" i="26"/>
  <c r="D180" i="26"/>
  <c r="C180" i="26"/>
  <c r="K179" i="26"/>
  <c r="J179" i="26"/>
  <c r="I179" i="26"/>
  <c r="H179" i="26"/>
  <c r="G179" i="26"/>
  <c r="F179" i="26"/>
  <c r="D179" i="26"/>
  <c r="C179" i="26"/>
  <c r="K178" i="26"/>
  <c r="J178" i="26"/>
  <c r="I178" i="26"/>
  <c r="H178" i="26"/>
  <c r="G178" i="26"/>
  <c r="F178" i="26"/>
  <c r="D178" i="26"/>
  <c r="C178" i="26"/>
  <c r="K177" i="26"/>
  <c r="J177" i="26"/>
  <c r="I177" i="26"/>
  <c r="H177" i="26"/>
  <c r="G177" i="26"/>
  <c r="F177" i="26"/>
  <c r="D177" i="26"/>
  <c r="C177" i="26"/>
  <c r="K176" i="26"/>
  <c r="J176" i="26"/>
  <c r="I176" i="26"/>
  <c r="H176" i="26"/>
  <c r="G176" i="26"/>
  <c r="F176" i="26"/>
  <c r="D176" i="26"/>
  <c r="C176" i="26"/>
  <c r="K175" i="26"/>
  <c r="J175" i="26"/>
  <c r="I175" i="26"/>
  <c r="H175" i="26"/>
  <c r="G175" i="26"/>
  <c r="F175" i="26"/>
  <c r="D175" i="26"/>
  <c r="C175" i="26"/>
  <c r="K174" i="26"/>
  <c r="J174" i="26"/>
  <c r="I174" i="26"/>
  <c r="H174" i="26"/>
  <c r="G174" i="26"/>
  <c r="F174" i="26"/>
  <c r="D174" i="26"/>
  <c r="C174" i="26"/>
  <c r="K173" i="26"/>
  <c r="J173" i="26"/>
  <c r="I173" i="26"/>
  <c r="H173" i="26"/>
  <c r="G173" i="26"/>
  <c r="F173" i="26"/>
  <c r="D173" i="26"/>
  <c r="C173" i="26"/>
  <c r="K172" i="26"/>
  <c r="J172" i="26"/>
  <c r="I172" i="26"/>
  <c r="H172" i="26"/>
  <c r="G172" i="26"/>
  <c r="F172" i="26"/>
  <c r="D172" i="26"/>
  <c r="C172" i="26"/>
  <c r="K171" i="26"/>
  <c r="J171" i="26"/>
  <c r="I171" i="26"/>
  <c r="H171" i="26"/>
  <c r="G171" i="26"/>
  <c r="F171" i="26"/>
  <c r="D171" i="26"/>
  <c r="C171" i="26"/>
  <c r="K170" i="26"/>
  <c r="J170" i="26"/>
  <c r="I170" i="26"/>
  <c r="H170" i="26"/>
  <c r="G170" i="26"/>
  <c r="F170" i="26"/>
  <c r="D170" i="26"/>
  <c r="C170" i="26"/>
  <c r="K169" i="26"/>
  <c r="J169" i="26"/>
  <c r="I169" i="26"/>
  <c r="H169" i="26"/>
  <c r="G169" i="26"/>
  <c r="F169" i="26"/>
  <c r="D169" i="26"/>
  <c r="C169" i="26"/>
  <c r="K168" i="26"/>
  <c r="J168" i="26"/>
  <c r="I168" i="26"/>
  <c r="H168" i="26"/>
  <c r="G168" i="26"/>
  <c r="F168" i="26"/>
  <c r="D168" i="26"/>
  <c r="C168" i="26"/>
  <c r="K167" i="26"/>
  <c r="J167" i="26"/>
  <c r="I167" i="26"/>
  <c r="H167" i="26"/>
  <c r="G167" i="26"/>
  <c r="F167" i="26"/>
  <c r="D167" i="26"/>
  <c r="C167" i="26"/>
  <c r="K166" i="26"/>
  <c r="J166" i="26"/>
  <c r="I166" i="26"/>
  <c r="H166" i="26"/>
  <c r="G166" i="26"/>
  <c r="F166" i="26"/>
  <c r="D166" i="26"/>
  <c r="C166" i="26"/>
  <c r="K165" i="26"/>
  <c r="J165" i="26"/>
  <c r="I165" i="26"/>
  <c r="H165" i="26"/>
  <c r="G165" i="26"/>
  <c r="F165" i="26"/>
  <c r="D165" i="26"/>
  <c r="C165" i="26"/>
  <c r="K164" i="26"/>
  <c r="J164" i="26"/>
  <c r="I164" i="26"/>
  <c r="H164" i="26"/>
  <c r="G164" i="26"/>
  <c r="F164" i="26"/>
  <c r="D164" i="26"/>
  <c r="C164" i="26"/>
  <c r="K163" i="26"/>
  <c r="J163" i="26"/>
  <c r="I163" i="26"/>
  <c r="H163" i="26"/>
  <c r="G163" i="26"/>
  <c r="F163" i="26"/>
  <c r="D163" i="26"/>
  <c r="C163" i="26"/>
  <c r="K162" i="26"/>
  <c r="J162" i="26"/>
  <c r="I162" i="26"/>
  <c r="H162" i="26"/>
  <c r="G162" i="26"/>
  <c r="F162" i="26"/>
  <c r="D162" i="26"/>
  <c r="C162" i="26"/>
  <c r="K161" i="26"/>
  <c r="J161" i="26"/>
  <c r="I161" i="26"/>
  <c r="H161" i="26"/>
  <c r="G161" i="26"/>
  <c r="F161" i="26"/>
  <c r="D161" i="26"/>
  <c r="C161" i="26"/>
  <c r="K160" i="26"/>
  <c r="J160" i="26"/>
  <c r="I160" i="26"/>
  <c r="H160" i="26"/>
  <c r="G160" i="26"/>
  <c r="F160" i="26"/>
  <c r="D160" i="26"/>
  <c r="C160" i="26"/>
  <c r="K159" i="26"/>
  <c r="J159" i="26"/>
  <c r="I159" i="26"/>
  <c r="H159" i="26"/>
  <c r="G159" i="26"/>
  <c r="F159" i="26"/>
  <c r="D159" i="26"/>
  <c r="C159" i="26"/>
  <c r="K158" i="26"/>
  <c r="J158" i="26"/>
  <c r="I158" i="26"/>
  <c r="H158" i="26"/>
  <c r="G158" i="26"/>
  <c r="F158" i="26"/>
  <c r="D158" i="26"/>
  <c r="C158" i="26"/>
  <c r="K157" i="26"/>
  <c r="J157" i="26"/>
  <c r="I157" i="26"/>
  <c r="H157" i="26"/>
  <c r="G157" i="26"/>
  <c r="F157" i="26"/>
  <c r="D157" i="26"/>
  <c r="C157" i="26"/>
  <c r="K156" i="26"/>
  <c r="J156" i="26"/>
  <c r="I156" i="26"/>
  <c r="H156" i="26"/>
  <c r="G156" i="26"/>
  <c r="F156" i="26"/>
  <c r="D156" i="26"/>
  <c r="C156" i="26"/>
  <c r="K155" i="26"/>
  <c r="J155" i="26"/>
  <c r="I155" i="26"/>
  <c r="H155" i="26"/>
  <c r="G155" i="26"/>
  <c r="F155" i="26"/>
  <c r="D155" i="26"/>
  <c r="C155" i="26"/>
  <c r="K154" i="26"/>
  <c r="J154" i="26"/>
  <c r="I154" i="26"/>
  <c r="H154" i="26"/>
  <c r="G154" i="26"/>
  <c r="F154" i="26"/>
  <c r="D154" i="26"/>
  <c r="C154" i="26"/>
  <c r="K153" i="26"/>
  <c r="J153" i="26"/>
  <c r="I153" i="26"/>
  <c r="H153" i="26"/>
  <c r="G153" i="26"/>
  <c r="F153" i="26"/>
  <c r="D153" i="26"/>
  <c r="C153" i="26"/>
  <c r="K152" i="26"/>
  <c r="J152" i="26"/>
  <c r="I152" i="26"/>
  <c r="H152" i="26"/>
  <c r="G152" i="26"/>
  <c r="F152" i="26"/>
  <c r="D152" i="26"/>
  <c r="C152" i="26"/>
  <c r="K151" i="26"/>
  <c r="J151" i="26"/>
  <c r="I151" i="26"/>
  <c r="H151" i="26"/>
  <c r="G151" i="26"/>
  <c r="F151" i="26"/>
  <c r="D151" i="26"/>
  <c r="C151" i="26"/>
  <c r="K150" i="26"/>
  <c r="J150" i="26"/>
  <c r="I150" i="26"/>
  <c r="H150" i="26"/>
  <c r="G150" i="26"/>
  <c r="F150" i="26"/>
  <c r="D150" i="26"/>
  <c r="C150" i="26"/>
  <c r="K149" i="26"/>
  <c r="J149" i="26"/>
  <c r="I149" i="26"/>
  <c r="H149" i="26"/>
  <c r="G149" i="26"/>
  <c r="F149" i="26"/>
  <c r="D149" i="26"/>
  <c r="C149" i="26"/>
  <c r="K148" i="26"/>
  <c r="J148" i="26"/>
  <c r="I148" i="26"/>
  <c r="H148" i="26"/>
  <c r="G148" i="26"/>
  <c r="F148" i="26"/>
  <c r="D148" i="26"/>
  <c r="C148" i="26"/>
  <c r="K147" i="26"/>
  <c r="J147" i="26"/>
  <c r="I147" i="26"/>
  <c r="H147" i="26"/>
  <c r="G147" i="26"/>
  <c r="F147" i="26"/>
  <c r="D147" i="26"/>
  <c r="C147" i="26"/>
  <c r="K146" i="26"/>
  <c r="J146" i="26"/>
  <c r="I146" i="26"/>
  <c r="H146" i="26"/>
  <c r="G146" i="26"/>
  <c r="F146" i="26"/>
  <c r="D146" i="26"/>
  <c r="C146" i="26"/>
  <c r="K145" i="26"/>
  <c r="J145" i="26"/>
  <c r="I145" i="26"/>
  <c r="H145" i="26"/>
  <c r="G145" i="26"/>
  <c r="F145" i="26"/>
  <c r="D145" i="26"/>
  <c r="C145" i="26"/>
  <c r="K144" i="26"/>
  <c r="J144" i="26"/>
  <c r="I144" i="26"/>
  <c r="H144" i="26"/>
  <c r="G144" i="26"/>
  <c r="F144" i="26"/>
  <c r="D144" i="26"/>
  <c r="C144" i="26"/>
  <c r="K143" i="26"/>
  <c r="J143" i="26"/>
  <c r="I143" i="26"/>
  <c r="H143" i="26"/>
  <c r="G143" i="26"/>
  <c r="F143" i="26"/>
  <c r="D143" i="26"/>
  <c r="C143" i="26"/>
  <c r="K142" i="26"/>
  <c r="J142" i="26"/>
  <c r="I142" i="26"/>
  <c r="H142" i="26"/>
  <c r="G142" i="26"/>
  <c r="F142" i="26"/>
  <c r="D142" i="26"/>
  <c r="C142" i="26"/>
  <c r="K141" i="26"/>
  <c r="J141" i="26"/>
  <c r="I141" i="26"/>
  <c r="H141" i="26"/>
  <c r="G141" i="26"/>
  <c r="F141" i="26"/>
  <c r="D141" i="26"/>
  <c r="C141" i="26"/>
  <c r="K140" i="26"/>
  <c r="J140" i="26"/>
  <c r="I140" i="26"/>
  <c r="H140" i="26"/>
  <c r="G140" i="26"/>
  <c r="F140" i="26"/>
  <c r="D140" i="26"/>
  <c r="C140" i="26"/>
  <c r="K139" i="26"/>
  <c r="J139" i="26"/>
  <c r="I139" i="26"/>
  <c r="H139" i="26"/>
  <c r="G139" i="26"/>
  <c r="F139" i="26"/>
  <c r="D139" i="26"/>
  <c r="C139" i="26"/>
  <c r="K138" i="26"/>
  <c r="J138" i="26"/>
  <c r="I138" i="26"/>
  <c r="H138" i="26"/>
  <c r="G138" i="26"/>
  <c r="F138" i="26"/>
  <c r="D138" i="26"/>
  <c r="C138" i="26"/>
  <c r="K137" i="26"/>
  <c r="J137" i="26"/>
  <c r="I137" i="26"/>
  <c r="H137" i="26"/>
  <c r="G137" i="26"/>
  <c r="F137" i="26"/>
  <c r="D137" i="26"/>
  <c r="C137" i="26"/>
  <c r="K136" i="26"/>
  <c r="J136" i="26"/>
  <c r="I136" i="26"/>
  <c r="H136" i="26"/>
  <c r="G136" i="26"/>
  <c r="F136" i="26"/>
  <c r="D136" i="26"/>
  <c r="C136" i="26"/>
  <c r="K135" i="26"/>
  <c r="J135" i="26"/>
  <c r="I135" i="26"/>
  <c r="H135" i="26"/>
  <c r="G135" i="26"/>
  <c r="F135" i="26"/>
  <c r="D135" i="26"/>
  <c r="C135" i="26"/>
  <c r="K134" i="26"/>
  <c r="J134" i="26"/>
  <c r="I134" i="26"/>
  <c r="H134" i="26"/>
  <c r="G134" i="26"/>
  <c r="F134" i="26"/>
  <c r="D134" i="26"/>
  <c r="C134" i="26"/>
  <c r="K133" i="26"/>
  <c r="J133" i="26"/>
  <c r="I133" i="26"/>
  <c r="H133" i="26"/>
  <c r="G133" i="26"/>
  <c r="F133" i="26"/>
  <c r="D133" i="26"/>
  <c r="C133" i="26"/>
  <c r="K132" i="26"/>
  <c r="J132" i="26"/>
  <c r="I132" i="26"/>
  <c r="H132" i="26"/>
  <c r="G132" i="26"/>
  <c r="F132" i="26"/>
  <c r="D132" i="26"/>
  <c r="C132" i="26"/>
  <c r="K131" i="26"/>
  <c r="J131" i="26"/>
  <c r="I131" i="26"/>
  <c r="H131" i="26"/>
  <c r="G131" i="26"/>
  <c r="F131" i="26"/>
  <c r="D131" i="26"/>
  <c r="C131" i="26"/>
  <c r="K130" i="26"/>
  <c r="J130" i="26"/>
  <c r="I130" i="26"/>
  <c r="H130" i="26"/>
  <c r="G130" i="26"/>
  <c r="F130" i="26"/>
  <c r="D130" i="26"/>
  <c r="C130" i="26"/>
  <c r="K129" i="26"/>
  <c r="J129" i="26"/>
  <c r="I129" i="26"/>
  <c r="H129" i="26"/>
  <c r="G129" i="26"/>
  <c r="F129" i="26"/>
  <c r="D129" i="26"/>
  <c r="C129" i="26"/>
  <c r="K128" i="26"/>
  <c r="J128" i="26"/>
  <c r="I128" i="26"/>
  <c r="H128" i="26"/>
  <c r="G128" i="26"/>
  <c r="F128" i="26"/>
  <c r="D128" i="26"/>
  <c r="C128" i="26"/>
  <c r="K127" i="26"/>
  <c r="J127" i="26"/>
  <c r="I127" i="26"/>
  <c r="H127" i="26"/>
  <c r="G127" i="26"/>
  <c r="F127" i="26"/>
  <c r="D127" i="26"/>
  <c r="C127" i="26"/>
  <c r="K126" i="26"/>
  <c r="J126" i="26"/>
  <c r="I126" i="26"/>
  <c r="H126" i="26"/>
  <c r="G126" i="26"/>
  <c r="F126" i="26"/>
  <c r="D126" i="26"/>
  <c r="C126" i="26"/>
  <c r="K125" i="26"/>
  <c r="J125" i="26"/>
  <c r="I125" i="26"/>
  <c r="H125" i="26"/>
  <c r="G125" i="26"/>
  <c r="F125" i="26"/>
  <c r="D125" i="26"/>
  <c r="C125" i="26"/>
  <c r="K124" i="26"/>
  <c r="J124" i="26"/>
  <c r="I124" i="26"/>
  <c r="H124" i="26"/>
  <c r="G124" i="26"/>
  <c r="F124" i="26"/>
  <c r="D124" i="26"/>
  <c r="C124" i="26"/>
  <c r="K123" i="26"/>
  <c r="J123" i="26"/>
  <c r="I123" i="26"/>
  <c r="H123" i="26"/>
  <c r="G123" i="26"/>
  <c r="F123" i="26"/>
  <c r="D123" i="26"/>
  <c r="C123" i="26"/>
  <c r="K122" i="26"/>
  <c r="J122" i="26"/>
  <c r="I122" i="26"/>
  <c r="H122" i="26"/>
  <c r="G122" i="26"/>
  <c r="F122" i="26"/>
  <c r="D122" i="26"/>
  <c r="C122" i="26"/>
  <c r="K121" i="26"/>
  <c r="J121" i="26"/>
  <c r="I121" i="26"/>
  <c r="H121" i="26"/>
  <c r="G121" i="26"/>
  <c r="F121" i="26"/>
  <c r="D121" i="26"/>
  <c r="C121" i="26"/>
  <c r="K120" i="26"/>
  <c r="J120" i="26"/>
  <c r="I120" i="26"/>
  <c r="H120" i="26"/>
  <c r="G120" i="26"/>
  <c r="F120" i="26"/>
  <c r="D120" i="26"/>
  <c r="C120" i="26"/>
  <c r="K119" i="26"/>
  <c r="J119" i="26"/>
  <c r="I119" i="26"/>
  <c r="H119" i="26"/>
  <c r="G119" i="26"/>
  <c r="F119" i="26"/>
  <c r="D119" i="26"/>
  <c r="C119" i="26"/>
  <c r="K118" i="26"/>
  <c r="J118" i="26"/>
  <c r="I118" i="26"/>
  <c r="H118" i="26"/>
  <c r="G118" i="26"/>
  <c r="F118" i="26"/>
  <c r="D118" i="26"/>
  <c r="C118" i="26"/>
  <c r="K117" i="26"/>
  <c r="J117" i="26"/>
  <c r="I117" i="26"/>
  <c r="H117" i="26"/>
  <c r="G117" i="26"/>
  <c r="F117" i="26"/>
  <c r="D117" i="26"/>
  <c r="C117" i="26"/>
  <c r="K116" i="26"/>
  <c r="J116" i="26"/>
  <c r="I116" i="26"/>
  <c r="H116" i="26"/>
  <c r="G116" i="26"/>
  <c r="F116" i="26"/>
  <c r="D116" i="26"/>
  <c r="C116" i="26"/>
  <c r="K115" i="26"/>
  <c r="J115" i="26"/>
  <c r="I115" i="26"/>
  <c r="H115" i="26"/>
  <c r="G115" i="26"/>
  <c r="F115" i="26"/>
  <c r="D115" i="26"/>
  <c r="C115" i="26"/>
  <c r="K114" i="26"/>
  <c r="J114" i="26"/>
  <c r="I114" i="26"/>
  <c r="H114" i="26"/>
  <c r="G114" i="26"/>
  <c r="F114" i="26"/>
  <c r="D114" i="26"/>
  <c r="C114" i="26"/>
  <c r="K113" i="26"/>
  <c r="J113" i="26"/>
  <c r="I113" i="26"/>
  <c r="H113" i="26"/>
  <c r="G113" i="26"/>
  <c r="F113" i="26"/>
  <c r="D113" i="26"/>
  <c r="C113" i="26"/>
  <c r="K112" i="26"/>
  <c r="J112" i="26"/>
  <c r="I112" i="26"/>
  <c r="H112" i="26"/>
  <c r="G112" i="26"/>
  <c r="F112" i="26"/>
  <c r="D112" i="26"/>
  <c r="C112" i="26"/>
  <c r="K111" i="26"/>
  <c r="J111" i="26"/>
  <c r="I111" i="26"/>
  <c r="H111" i="26"/>
  <c r="G111" i="26"/>
  <c r="F111" i="26"/>
  <c r="D111" i="26"/>
  <c r="C111" i="26"/>
  <c r="K110" i="26"/>
  <c r="J110" i="26"/>
  <c r="I110" i="26"/>
  <c r="H110" i="26"/>
  <c r="G110" i="26"/>
  <c r="F110" i="26"/>
  <c r="D110" i="26"/>
  <c r="C110" i="26"/>
  <c r="K109" i="26"/>
  <c r="J109" i="26"/>
  <c r="I109" i="26"/>
  <c r="H109" i="26"/>
  <c r="G109" i="26"/>
  <c r="F109" i="26"/>
  <c r="D109" i="26"/>
  <c r="C109" i="26"/>
  <c r="K108" i="26"/>
  <c r="J108" i="26"/>
  <c r="I108" i="26"/>
  <c r="H108" i="26"/>
  <c r="G108" i="26"/>
  <c r="F108" i="26"/>
  <c r="D108" i="26"/>
  <c r="C108" i="26"/>
  <c r="K107" i="26"/>
  <c r="J107" i="26"/>
  <c r="I107" i="26"/>
  <c r="H107" i="26"/>
  <c r="G107" i="26"/>
  <c r="F107" i="26"/>
  <c r="D107" i="26"/>
  <c r="C107" i="26"/>
  <c r="K106" i="26"/>
  <c r="J106" i="26"/>
  <c r="I106" i="26"/>
  <c r="H106" i="26"/>
  <c r="G106" i="26"/>
  <c r="F106" i="26"/>
  <c r="D106" i="26"/>
  <c r="C106" i="26"/>
  <c r="K105" i="26"/>
  <c r="J105" i="26"/>
  <c r="I105" i="26"/>
  <c r="H105" i="26"/>
  <c r="G105" i="26"/>
  <c r="F105" i="26"/>
  <c r="D105" i="26"/>
  <c r="C105" i="26"/>
  <c r="K104" i="26"/>
  <c r="J104" i="26"/>
  <c r="I104" i="26"/>
  <c r="H104" i="26"/>
  <c r="G104" i="26"/>
  <c r="F104" i="26"/>
  <c r="D104" i="26"/>
  <c r="C104" i="26"/>
  <c r="K103" i="26"/>
  <c r="J103" i="26"/>
  <c r="I103" i="26"/>
  <c r="H103" i="26"/>
  <c r="G103" i="26"/>
  <c r="F103" i="26"/>
  <c r="D103" i="26"/>
  <c r="C103" i="26"/>
  <c r="K102" i="26"/>
  <c r="J102" i="26"/>
  <c r="I102" i="26"/>
  <c r="H102" i="26"/>
  <c r="G102" i="26"/>
  <c r="F102" i="26"/>
  <c r="D102" i="26"/>
  <c r="C102" i="26"/>
  <c r="K101" i="26"/>
  <c r="J101" i="26"/>
  <c r="I101" i="26"/>
  <c r="H101" i="26"/>
  <c r="G101" i="26"/>
  <c r="F101" i="26"/>
  <c r="D101" i="26"/>
  <c r="C101" i="26"/>
  <c r="K100" i="26"/>
  <c r="J100" i="26"/>
  <c r="I100" i="26"/>
  <c r="H100" i="26"/>
  <c r="G100" i="26"/>
  <c r="F100" i="26"/>
  <c r="D100" i="26"/>
  <c r="C100" i="26"/>
  <c r="K99" i="26"/>
  <c r="J99" i="26"/>
  <c r="I99" i="26"/>
  <c r="H99" i="26"/>
  <c r="G99" i="26"/>
  <c r="F99" i="26"/>
  <c r="D99" i="26"/>
  <c r="C99" i="26"/>
  <c r="K98" i="26"/>
  <c r="J98" i="26"/>
  <c r="I98" i="26"/>
  <c r="H98" i="26"/>
  <c r="G98" i="26"/>
  <c r="F98" i="26"/>
  <c r="D98" i="26"/>
  <c r="C98" i="26"/>
  <c r="K97" i="26"/>
  <c r="J97" i="26"/>
  <c r="I97" i="26"/>
  <c r="H97" i="26"/>
  <c r="G97" i="26"/>
  <c r="F97" i="26"/>
  <c r="D97" i="26"/>
  <c r="C97" i="26"/>
  <c r="K96" i="26"/>
  <c r="J96" i="26"/>
  <c r="I96" i="26"/>
  <c r="H96" i="26"/>
  <c r="G96" i="26"/>
  <c r="F96" i="26"/>
  <c r="D96" i="26"/>
  <c r="C96" i="26"/>
  <c r="K95" i="26"/>
  <c r="J95" i="26"/>
  <c r="I95" i="26"/>
  <c r="H95" i="26"/>
  <c r="G95" i="26"/>
  <c r="F95" i="26"/>
  <c r="D95" i="26"/>
  <c r="C95" i="26"/>
  <c r="K94" i="26"/>
  <c r="J94" i="26"/>
  <c r="I94" i="26"/>
  <c r="H94" i="26"/>
  <c r="G94" i="26"/>
  <c r="F94" i="26"/>
  <c r="D94" i="26"/>
  <c r="C94" i="26"/>
  <c r="K93" i="26"/>
  <c r="J93" i="26"/>
  <c r="I93" i="26"/>
  <c r="H93" i="26"/>
  <c r="G93" i="26"/>
  <c r="F93" i="26"/>
  <c r="D93" i="26"/>
  <c r="C93" i="26"/>
  <c r="K92" i="26"/>
  <c r="J92" i="26"/>
  <c r="I92" i="26"/>
  <c r="H92" i="26"/>
  <c r="G92" i="26"/>
  <c r="F92" i="26"/>
  <c r="D92" i="26"/>
  <c r="C92" i="26"/>
  <c r="K91" i="26"/>
  <c r="J91" i="26"/>
  <c r="I91" i="26"/>
  <c r="H91" i="26"/>
  <c r="G91" i="26"/>
  <c r="F91" i="26"/>
  <c r="D91" i="26"/>
  <c r="C91" i="26"/>
  <c r="K90" i="26"/>
  <c r="J90" i="26"/>
  <c r="I90" i="26"/>
  <c r="H90" i="26"/>
  <c r="G90" i="26"/>
  <c r="F90" i="26"/>
  <c r="D90" i="26"/>
  <c r="C90" i="26"/>
  <c r="K89" i="26"/>
  <c r="J89" i="26"/>
  <c r="I89" i="26"/>
  <c r="H89" i="26"/>
  <c r="G89" i="26"/>
  <c r="F89" i="26"/>
  <c r="D89" i="26"/>
  <c r="C89" i="26"/>
  <c r="K88" i="26"/>
  <c r="J88" i="26"/>
  <c r="I88" i="26"/>
  <c r="H88" i="26"/>
  <c r="G88" i="26"/>
  <c r="F88" i="26"/>
  <c r="D88" i="26"/>
  <c r="C88" i="26"/>
  <c r="K87" i="26"/>
  <c r="J87" i="26"/>
  <c r="I87" i="26"/>
  <c r="H87" i="26"/>
  <c r="G87" i="26"/>
  <c r="F87" i="26"/>
  <c r="D87" i="26"/>
  <c r="C87" i="26"/>
  <c r="K86" i="26"/>
  <c r="J86" i="26"/>
  <c r="I86" i="26"/>
  <c r="H86" i="26"/>
  <c r="G86" i="26"/>
  <c r="F86" i="26"/>
  <c r="D86" i="26"/>
  <c r="C86" i="26"/>
  <c r="K85" i="26"/>
  <c r="J85" i="26"/>
  <c r="I85" i="26"/>
  <c r="H85" i="26"/>
  <c r="G85" i="26"/>
  <c r="F85" i="26"/>
  <c r="D85" i="26"/>
  <c r="C85" i="26"/>
  <c r="K84" i="26"/>
  <c r="J84" i="26"/>
  <c r="I84" i="26"/>
  <c r="H84" i="26"/>
  <c r="G84" i="26"/>
  <c r="F84" i="26"/>
  <c r="D84" i="26"/>
  <c r="C84" i="26"/>
  <c r="K83" i="26"/>
  <c r="J83" i="26"/>
  <c r="I83" i="26"/>
  <c r="H83" i="26"/>
  <c r="G83" i="26"/>
  <c r="F83" i="26"/>
  <c r="D83" i="26"/>
  <c r="C83" i="26"/>
  <c r="K82" i="26"/>
  <c r="J82" i="26"/>
  <c r="I82" i="26"/>
  <c r="H82" i="26"/>
  <c r="G82" i="26"/>
  <c r="F82" i="26"/>
  <c r="D82" i="26"/>
  <c r="C82" i="26"/>
  <c r="K81" i="26"/>
  <c r="J81" i="26"/>
  <c r="I81" i="26"/>
  <c r="H81" i="26"/>
  <c r="G81" i="26"/>
  <c r="F81" i="26"/>
  <c r="D81" i="26"/>
  <c r="C81" i="26"/>
  <c r="K80" i="26"/>
  <c r="J80" i="26"/>
  <c r="I80" i="26"/>
  <c r="H80" i="26"/>
  <c r="G80" i="26"/>
  <c r="F80" i="26"/>
  <c r="D80" i="26"/>
  <c r="C80" i="26"/>
  <c r="K79" i="26"/>
  <c r="J79" i="26"/>
  <c r="I79" i="26"/>
  <c r="H79" i="26"/>
  <c r="G79" i="26"/>
  <c r="F79" i="26"/>
  <c r="D79" i="26"/>
  <c r="C79" i="26"/>
  <c r="K78" i="26"/>
  <c r="J78" i="26"/>
  <c r="I78" i="26"/>
  <c r="H78" i="26"/>
  <c r="G78" i="26"/>
  <c r="F78" i="26"/>
  <c r="D78" i="26"/>
  <c r="C78" i="26"/>
  <c r="K77" i="26"/>
  <c r="J77" i="26"/>
  <c r="I77" i="26"/>
  <c r="H77" i="26"/>
  <c r="G77" i="26"/>
  <c r="F77" i="26"/>
  <c r="D77" i="26"/>
  <c r="C77" i="26"/>
  <c r="K76" i="26"/>
  <c r="J76" i="26"/>
  <c r="I76" i="26"/>
  <c r="H76" i="26"/>
  <c r="G76" i="26"/>
  <c r="F76" i="26"/>
  <c r="D76" i="26"/>
  <c r="C76" i="26"/>
  <c r="K75" i="26"/>
  <c r="J75" i="26"/>
  <c r="I75" i="26"/>
  <c r="H75" i="26"/>
  <c r="G75" i="26"/>
  <c r="F75" i="26"/>
  <c r="D75" i="26"/>
  <c r="C75" i="26"/>
  <c r="K74" i="26"/>
  <c r="J74" i="26"/>
  <c r="I74" i="26"/>
  <c r="H74" i="26"/>
  <c r="G74" i="26"/>
  <c r="F74" i="26"/>
  <c r="D74" i="26"/>
  <c r="C74" i="26"/>
  <c r="K73" i="26"/>
  <c r="J73" i="26"/>
  <c r="I73" i="26"/>
  <c r="H73" i="26"/>
  <c r="G73" i="26"/>
  <c r="F73" i="26"/>
  <c r="D73" i="26"/>
  <c r="C73" i="26"/>
  <c r="K72" i="26"/>
  <c r="J72" i="26"/>
  <c r="I72" i="26"/>
  <c r="H72" i="26"/>
  <c r="G72" i="26"/>
  <c r="F72" i="26"/>
  <c r="D72" i="26"/>
  <c r="C72" i="26"/>
  <c r="K71" i="26"/>
  <c r="J71" i="26"/>
  <c r="I71" i="26"/>
  <c r="H71" i="26"/>
  <c r="G71" i="26"/>
  <c r="F71" i="26"/>
  <c r="D71" i="26"/>
  <c r="C71" i="26"/>
  <c r="K70" i="26"/>
  <c r="J70" i="26"/>
  <c r="I70" i="26"/>
  <c r="H70" i="26"/>
  <c r="G70" i="26"/>
  <c r="F70" i="26"/>
  <c r="D70" i="26"/>
  <c r="C70" i="26"/>
  <c r="K69" i="26"/>
  <c r="J69" i="26"/>
  <c r="I69" i="26"/>
  <c r="H69" i="26"/>
  <c r="G69" i="26"/>
  <c r="F69" i="26"/>
  <c r="D69" i="26"/>
  <c r="C69" i="26"/>
  <c r="K68" i="26"/>
  <c r="J68" i="26"/>
  <c r="I68" i="26"/>
  <c r="H68" i="26"/>
  <c r="G68" i="26"/>
  <c r="F68" i="26"/>
  <c r="D68" i="26"/>
  <c r="C68" i="26"/>
  <c r="K67" i="26"/>
  <c r="J67" i="26"/>
  <c r="I67" i="26"/>
  <c r="H67" i="26"/>
  <c r="G67" i="26"/>
  <c r="F67" i="26"/>
  <c r="D67" i="26"/>
  <c r="C67" i="26"/>
  <c r="K66" i="26"/>
  <c r="J66" i="26"/>
  <c r="I66" i="26"/>
  <c r="H66" i="26"/>
  <c r="G66" i="26"/>
  <c r="F66" i="26"/>
  <c r="D66" i="26"/>
  <c r="C66" i="26"/>
  <c r="K65" i="26"/>
  <c r="J65" i="26"/>
  <c r="I65" i="26"/>
  <c r="H65" i="26"/>
  <c r="G65" i="26"/>
  <c r="F65" i="26"/>
  <c r="D65" i="26"/>
  <c r="C65" i="26"/>
  <c r="K64" i="26"/>
  <c r="J64" i="26"/>
  <c r="I64" i="26"/>
  <c r="H64" i="26"/>
  <c r="G64" i="26"/>
  <c r="F64" i="26"/>
  <c r="D64" i="26"/>
  <c r="C64" i="26"/>
  <c r="K63" i="26"/>
  <c r="J63" i="26"/>
  <c r="I63" i="26"/>
  <c r="H63" i="26"/>
  <c r="G63" i="26"/>
  <c r="F63" i="26"/>
  <c r="D63" i="26"/>
  <c r="C63" i="26"/>
  <c r="K62" i="26"/>
  <c r="J62" i="26"/>
  <c r="I62" i="26"/>
  <c r="H62" i="26"/>
  <c r="G62" i="26"/>
  <c r="F62" i="26"/>
  <c r="D62" i="26"/>
  <c r="C62" i="26"/>
  <c r="K61" i="26"/>
  <c r="J61" i="26"/>
  <c r="I61" i="26"/>
  <c r="H61" i="26"/>
  <c r="G61" i="26"/>
  <c r="F61" i="26"/>
  <c r="D61" i="26"/>
  <c r="C61" i="26"/>
  <c r="K60" i="26"/>
  <c r="J60" i="26"/>
  <c r="I60" i="26"/>
  <c r="H60" i="26"/>
  <c r="G60" i="26"/>
  <c r="F60" i="26"/>
  <c r="D60" i="26"/>
  <c r="C60" i="26"/>
  <c r="K59" i="26"/>
  <c r="J59" i="26"/>
  <c r="I59" i="26"/>
  <c r="H59" i="26"/>
  <c r="G59" i="26"/>
  <c r="F59" i="26"/>
  <c r="D59" i="26"/>
  <c r="C59" i="26"/>
  <c r="K58" i="26"/>
  <c r="J58" i="26"/>
  <c r="I58" i="26"/>
  <c r="H58" i="26"/>
  <c r="G58" i="26"/>
  <c r="F58" i="26"/>
  <c r="D58" i="26"/>
  <c r="C58" i="26"/>
  <c r="K57" i="26"/>
  <c r="J57" i="26"/>
  <c r="I57" i="26"/>
  <c r="H57" i="26"/>
  <c r="G57" i="26"/>
  <c r="F57" i="26"/>
  <c r="D57" i="26"/>
  <c r="C57" i="26"/>
  <c r="K56" i="26"/>
  <c r="J56" i="26"/>
  <c r="I56" i="26"/>
  <c r="H56" i="26"/>
  <c r="G56" i="26"/>
  <c r="F56" i="26"/>
  <c r="D56" i="26"/>
  <c r="C56" i="26"/>
  <c r="K55" i="26"/>
  <c r="J55" i="26"/>
  <c r="I55" i="26"/>
  <c r="H55" i="26"/>
  <c r="G55" i="26"/>
  <c r="F55" i="26"/>
  <c r="D55" i="26"/>
  <c r="C55" i="26"/>
  <c r="K54" i="26"/>
  <c r="J54" i="26"/>
  <c r="I54" i="26"/>
  <c r="H54" i="26"/>
  <c r="G54" i="26"/>
  <c r="F54" i="26"/>
  <c r="D54" i="26"/>
  <c r="C54" i="26"/>
  <c r="K53" i="26"/>
  <c r="J53" i="26"/>
  <c r="I53" i="26"/>
  <c r="H53" i="26"/>
  <c r="G53" i="26"/>
  <c r="F53" i="26"/>
  <c r="K52" i="26"/>
  <c r="J52" i="26"/>
  <c r="I52" i="26"/>
  <c r="H52" i="26"/>
  <c r="G52" i="26"/>
  <c r="F52" i="26"/>
  <c r="K51" i="26"/>
  <c r="J51" i="26"/>
  <c r="I51" i="26"/>
  <c r="H51" i="26"/>
  <c r="G51" i="26"/>
  <c r="F51" i="26"/>
  <c r="K50" i="26"/>
  <c r="J50" i="26"/>
  <c r="I50" i="26"/>
  <c r="H50" i="26"/>
  <c r="G50" i="26"/>
  <c r="F50" i="26"/>
  <c r="D50" i="26"/>
  <c r="C50" i="26"/>
  <c r="E46" i="26"/>
  <c r="D46" i="26"/>
  <c r="C46" i="26"/>
  <c r="E45" i="26"/>
  <c r="D45" i="26"/>
  <c r="C45" i="26"/>
  <c r="D44" i="26"/>
  <c r="C44" i="26"/>
  <c r="D43" i="26"/>
  <c r="C43" i="26"/>
  <c r="E42" i="26"/>
  <c r="D42" i="26"/>
  <c r="C42" i="26"/>
  <c r="E41" i="26"/>
  <c r="D41" i="26"/>
  <c r="C41" i="26"/>
  <c r="D39" i="26"/>
  <c r="C39" i="26"/>
  <c r="D38" i="26"/>
  <c r="C38" i="26"/>
  <c r="D37" i="26"/>
  <c r="C37" i="26"/>
  <c r="D36" i="26"/>
  <c r="C36" i="26"/>
  <c r="E34" i="26"/>
  <c r="D34" i="26"/>
  <c r="C34" i="26"/>
  <c r="E33" i="26"/>
  <c r="D33" i="26"/>
  <c r="C33" i="26"/>
  <c r="E32" i="26"/>
  <c r="D32" i="26"/>
  <c r="C32" i="26"/>
  <c r="E31" i="26"/>
  <c r="D31" i="26"/>
  <c r="C31" i="26"/>
  <c r="D29" i="26"/>
  <c r="C29" i="26"/>
  <c r="E28" i="26"/>
  <c r="D28" i="26"/>
  <c r="C28" i="26"/>
  <c r="E27" i="26"/>
  <c r="D27" i="26"/>
  <c r="C27" i="26"/>
  <c r="E26" i="26"/>
  <c r="D26" i="26"/>
  <c r="C26" i="26"/>
  <c r="E25" i="26"/>
  <c r="D25" i="26"/>
  <c r="C25" i="26"/>
  <c r="E24" i="26"/>
  <c r="E29" i="26" s="1"/>
  <c r="D24" i="26"/>
  <c r="C24" i="26"/>
  <c r="E22" i="26"/>
  <c r="D22" i="26"/>
  <c r="C22" i="26"/>
  <c r="E21" i="26"/>
  <c r="D21" i="26"/>
  <c r="C21" i="26"/>
  <c r="E20" i="26"/>
  <c r="D20" i="26"/>
  <c r="C20" i="26"/>
  <c r="E17" i="26"/>
  <c r="D17" i="26"/>
  <c r="C17" i="26"/>
  <c r="D16" i="26"/>
  <c r="C16" i="26"/>
  <c r="E15" i="26"/>
  <c r="D15" i="26"/>
  <c r="C15" i="26"/>
  <c r="D14" i="26"/>
  <c r="C14" i="26"/>
  <c r="D12" i="26"/>
  <c r="C12" i="26"/>
  <c r="D11" i="26"/>
  <c r="C11" i="26"/>
  <c r="D10" i="26"/>
  <c r="C10" i="26"/>
  <c r="J9" i="26"/>
  <c r="J6" i="26"/>
  <c r="F6" i="26"/>
  <c r="C6" i="26"/>
  <c r="J5" i="26"/>
  <c r="F5" i="26"/>
  <c r="J4" i="26"/>
  <c r="E4" i="26"/>
  <c r="J3" i="26"/>
  <c r="E3" i="26"/>
  <c r="J2" i="26"/>
  <c r="E41" i="1"/>
  <c r="D18" i="15"/>
  <c r="F42" i="1"/>
  <c r="G42" i="1"/>
  <c r="F43" i="1"/>
  <c r="G43" i="1"/>
  <c r="F44" i="1"/>
  <c r="G44" i="1"/>
  <c r="F46" i="1"/>
  <c r="G46" i="1"/>
  <c r="G41" i="1"/>
  <c r="F41" i="1"/>
  <c r="F32" i="1"/>
  <c r="G32" i="1"/>
  <c r="F33" i="1"/>
  <c r="G33" i="1"/>
  <c r="F34" i="1"/>
  <c r="G34" i="1"/>
  <c r="G31" i="1"/>
  <c r="F31" i="1"/>
  <c r="F25" i="1"/>
  <c r="G25" i="1"/>
  <c r="F26" i="1"/>
  <c r="G26" i="1"/>
  <c r="F27" i="1"/>
  <c r="G27" i="1"/>
  <c r="F28" i="1"/>
  <c r="G28" i="1"/>
  <c r="F29" i="1"/>
  <c r="G29" i="1"/>
  <c r="G24" i="1"/>
  <c r="F24" i="1"/>
  <c r="F21" i="1"/>
  <c r="G21" i="1"/>
  <c r="F22" i="1"/>
  <c r="G22" i="1"/>
  <c r="G20" i="1"/>
  <c r="F20" i="1"/>
  <c r="F15" i="1"/>
  <c r="G15" i="1"/>
  <c r="F17" i="1"/>
  <c r="G17" i="1"/>
  <c r="G14" i="1"/>
  <c r="F14" i="1"/>
  <c r="I9" i="26" l="1"/>
  <c r="L9" i="26" s="1"/>
  <c r="L35" i="26"/>
  <c r="E43" i="26"/>
  <c r="E47" i="26"/>
  <c r="L30" i="26"/>
  <c r="E33" i="1"/>
  <c r="E43" i="1"/>
  <c r="E45" i="1"/>
  <c r="E42" i="1"/>
  <c r="F52" i="18"/>
  <c r="F51" i="18"/>
  <c r="I50" i="18"/>
  <c r="H50" i="18"/>
  <c r="G50" i="18"/>
  <c r="E50" i="18"/>
  <c r="D50" i="18"/>
  <c r="I49" i="18"/>
  <c r="H49" i="18"/>
  <c r="G49" i="18"/>
  <c r="E49" i="18"/>
  <c r="D49" i="18"/>
  <c r="D45" i="1"/>
  <c r="C45" i="1"/>
  <c r="F39" i="18"/>
  <c r="F30" i="18"/>
  <c r="F34" i="18"/>
  <c r="E44" i="26" l="1"/>
  <c r="L23" i="26"/>
  <c r="L13" i="26"/>
  <c r="J50" i="18"/>
  <c r="J49" i="18"/>
  <c r="E21" i="1"/>
  <c r="I47" i="18"/>
  <c r="H47" i="18"/>
  <c r="G47" i="18"/>
  <c r="E47" i="18"/>
  <c r="D47" i="18"/>
  <c r="I46" i="18"/>
  <c r="H46" i="18"/>
  <c r="G46" i="18"/>
  <c r="E46" i="18"/>
  <c r="D46" i="18"/>
  <c r="I45" i="18"/>
  <c r="H45" i="18"/>
  <c r="G45" i="18"/>
  <c r="E45" i="18"/>
  <c r="D45" i="18"/>
  <c r="I44" i="18"/>
  <c r="H44" i="18"/>
  <c r="G44" i="18"/>
  <c r="E44" i="18"/>
  <c r="D44" i="18"/>
  <c r="I43" i="18"/>
  <c r="H43" i="18"/>
  <c r="G43" i="18"/>
  <c r="E43" i="18"/>
  <c r="D43" i="18"/>
  <c r="I42" i="18"/>
  <c r="H42" i="18"/>
  <c r="G42" i="18"/>
  <c r="E42" i="18"/>
  <c r="D42" i="18"/>
  <c r="L19" i="26" l="1"/>
  <c r="L18" i="26"/>
  <c r="L40" i="26"/>
  <c r="J46" i="18"/>
  <c r="J47" i="18"/>
  <c r="J44" i="18"/>
  <c r="J43" i="18"/>
  <c r="J42" i="18"/>
  <c r="I41" i="18"/>
  <c r="G10" i="1" s="1"/>
  <c r="J45" i="18"/>
  <c r="H41" i="18"/>
  <c r="F10" i="1" s="1"/>
  <c r="L48" i="26" l="1"/>
  <c r="L49" i="26" s="1"/>
  <c r="D53" i="26" s="1"/>
  <c r="J41" i="18"/>
  <c r="J10" i="1"/>
  <c r="I10" i="1"/>
  <c r="D10" i="1"/>
  <c r="C10" i="1"/>
  <c r="H10" i="1" l="1"/>
  <c r="K10" i="1" s="1"/>
  <c r="I40" i="18"/>
  <c r="H40" i="18"/>
  <c r="G40" i="18"/>
  <c r="E40" i="18"/>
  <c r="D40" i="18"/>
  <c r="I39" i="18"/>
  <c r="H39" i="18"/>
  <c r="I38" i="18"/>
  <c r="H38" i="18"/>
  <c r="G38" i="18"/>
  <c r="E38" i="18"/>
  <c r="D38" i="18"/>
  <c r="I35" i="18"/>
  <c r="H35" i="18"/>
  <c r="G35" i="18"/>
  <c r="E35" i="18"/>
  <c r="D35" i="18"/>
  <c r="I34" i="18"/>
  <c r="J34" i="18" s="1"/>
  <c r="H34" i="18"/>
  <c r="I33" i="18"/>
  <c r="H33" i="18"/>
  <c r="G33" i="18"/>
  <c r="E33" i="18"/>
  <c r="D33" i="18"/>
  <c r="J39" i="18" l="1"/>
  <c r="I37" i="18"/>
  <c r="G39" i="1" s="1"/>
  <c r="J33" i="18"/>
  <c r="J40" i="18"/>
  <c r="J38" i="18"/>
  <c r="H37" i="18"/>
  <c r="I32" i="18"/>
  <c r="J35" i="18"/>
  <c r="H32" i="18"/>
  <c r="F38" i="1" s="1"/>
  <c r="J39" i="1"/>
  <c r="D39" i="1"/>
  <c r="C39" i="1"/>
  <c r="D38" i="1"/>
  <c r="C38" i="1"/>
  <c r="D37" i="1"/>
  <c r="C37" i="1"/>
  <c r="H30" i="18"/>
  <c r="I29" i="18"/>
  <c r="H29" i="18"/>
  <c r="G29" i="18"/>
  <c r="E29" i="18"/>
  <c r="D29" i="18"/>
  <c r="E15" i="1"/>
  <c r="E17" i="1" s="1"/>
  <c r="D15" i="1"/>
  <c r="C15" i="1"/>
  <c r="G38" i="1" l="1"/>
  <c r="J38" i="1" s="1"/>
  <c r="F39" i="1"/>
  <c r="I39" i="1" s="1"/>
  <c r="J37" i="18"/>
  <c r="J32" i="18"/>
  <c r="I38" i="1"/>
  <c r="J29" i="18"/>
  <c r="J15" i="1"/>
  <c r="I15" i="1"/>
  <c r="H15" i="1"/>
  <c r="K15" i="1" s="1"/>
  <c r="H39" i="1" l="1"/>
  <c r="K39" i="1" s="1"/>
  <c r="H38" i="1"/>
  <c r="K38" i="1" s="1"/>
  <c r="E34" i="1"/>
  <c r="D34" i="1"/>
  <c r="C34" i="1"/>
  <c r="D33" i="1"/>
  <c r="C33" i="1"/>
  <c r="E46" i="1"/>
  <c r="E47" i="1" s="1"/>
  <c r="E26" i="1"/>
  <c r="E20" i="1"/>
  <c r="E25" i="1"/>
  <c r="I19" i="18"/>
  <c r="H19" i="18"/>
  <c r="F10" i="18"/>
  <c r="E44" i="1"/>
  <c r="I30" i="18"/>
  <c r="I27" i="18"/>
  <c r="I26" i="18" s="1"/>
  <c r="G47" i="1" s="1"/>
  <c r="H27" i="18"/>
  <c r="H26" i="18" s="1"/>
  <c r="F47" i="1" s="1"/>
  <c r="G27" i="18"/>
  <c r="E27" i="18"/>
  <c r="E26" i="18" s="1"/>
  <c r="D47" i="26" s="1"/>
  <c r="D27" i="18"/>
  <c r="D26" i="18" s="1"/>
  <c r="C47" i="26" s="1"/>
  <c r="J27" i="18" l="1"/>
  <c r="I34" i="1"/>
  <c r="J34" i="1"/>
  <c r="H34" i="1"/>
  <c r="K34" i="1" s="1"/>
  <c r="H33" i="1"/>
  <c r="K33" i="1" s="1"/>
  <c r="I33" i="1"/>
  <c r="J33" i="1"/>
  <c r="J30" i="18"/>
  <c r="H24" i="18" l="1"/>
  <c r="H25" i="18"/>
  <c r="H23" i="18"/>
  <c r="C6" i="1"/>
  <c r="I23" i="18"/>
  <c r="I22" i="18"/>
  <c r="H22" i="18"/>
  <c r="G22" i="18"/>
  <c r="E22" i="18"/>
  <c r="D22" i="18"/>
  <c r="I21" i="18"/>
  <c r="H21" i="18"/>
  <c r="G21" i="18"/>
  <c r="E21" i="18"/>
  <c r="D21" i="18"/>
  <c r="E32" i="1"/>
  <c r="E31" i="1"/>
  <c r="E28" i="1"/>
  <c r="E27" i="1"/>
  <c r="E24" i="1"/>
  <c r="E29" i="1" s="1"/>
  <c r="C24" i="1"/>
  <c r="D24" i="1"/>
  <c r="J24" i="1"/>
  <c r="E22" i="1"/>
  <c r="H20" i="18" l="1"/>
  <c r="F36" i="1" s="1"/>
  <c r="J23" i="18"/>
  <c r="J22" i="18"/>
  <c r="J21" i="18"/>
  <c r="H24" i="1"/>
  <c r="K24" i="1" s="1"/>
  <c r="I24" i="1"/>
  <c r="C20" i="1"/>
  <c r="J19" i="18" l="1"/>
  <c r="G19" i="18"/>
  <c r="I18" i="18"/>
  <c r="H18" i="18"/>
  <c r="J18" i="18" l="1"/>
  <c r="I25" i="18"/>
  <c r="I24" i="18"/>
  <c r="J17" i="1"/>
  <c r="D17" i="1"/>
  <c r="C17" i="1"/>
  <c r="D12" i="1"/>
  <c r="C12" i="1"/>
  <c r="G13" i="18"/>
  <c r="I13" i="18"/>
  <c r="I12" i="18" s="1"/>
  <c r="E13" i="18"/>
  <c r="D13" i="18"/>
  <c r="I15" i="10"/>
  <c r="G12" i="1" l="1"/>
  <c r="J12" i="1" s="1"/>
  <c r="I20" i="18"/>
  <c r="J25" i="18"/>
  <c r="H17" i="1"/>
  <c r="K17" i="1" s="1"/>
  <c r="J24" i="18"/>
  <c r="I17" i="1"/>
  <c r="H13" i="18"/>
  <c r="J20" i="18" l="1"/>
  <c r="G36" i="1"/>
  <c r="J13" i="18"/>
  <c r="H12" i="18"/>
  <c r="F12" i="1" s="1"/>
  <c r="F11" i="18"/>
  <c r="J12" i="18" l="1"/>
  <c r="I87" i="10"/>
  <c r="I79" i="10"/>
  <c r="I71" i="10"/>
  <c r="I63" i="10"/>
  <c r="I55" i="10"/>
  <c r="I47" i="10"/>
  <c r="I39" i="10"/>
  <c r="I31" i="10"/>
  <c r="I23" i="10"/>
  <c r="H12" i="1" l="1"/>
  <c r="K12" i="1" s="1"/>
  <c r="I12" i="1"/>
  <c r="D7" i="20"/>
  <c r="F6" i="20"/>
  <c r="D6" i="20"/>
  <c r="F5" i="20"/>
  <c r="D5" i="20"/>
  <c r="F4" i="20"/>
  <c r="D4" i="20"/>
  <c r="C5" i="23"/>
  <c r="C4" i="23"/>
  <c r="C3" i="23"/>
  <c r="J4" i="18"/>
  <c r="F4" i="18"/>
  <c r="J3" i="18"/>
  <c r="F3" i="18"/>
  <c r="J2" i="18"/>
  <c r="F2" i="18"/>
  <c r="M6" i="9"/>
  <c r="M5" i="9"/>
  <c r="M4" i="9"/>
  <c r="J8" i="25"/>
  <c r="F8" i="25"/>
  <c r="C8" i="25"/>
  <c r="J7" i="25"/>
  <c r="F7" i="25"/>
  <c r="J6" i="25"/>
  <c r="E6" i="25"/>
  <c r="J5" i="25"/>
  <c r="E5" i="25"/>
  <c r="J4" i="25"/>
  <c r="J6" i="1"/>
  <c r="F6" i="1"/>
  <c r="J5" i="1"/>
  <c r="F5" i="1"/>
  <c r="J4" i="1"/>
  <c r="E4" i="1"/>
  <c r="J3" i="1"/>
  <c r="E3" i="1"/>
  <c r="J2" i="1"/>
  <c r="D8" i="21"/>
  <c r="D7" i="21"/>
  <c r="I200" i="18" l="1"/>
  <c r="H200" i="18"/>
  <c r="I199" i="18"/>
  <c r="H199" i="18"/>
  <c r="I198" i="18"/>
  <c r="H198" i="18"/>
  <c r="I197" i="18"/>
  <c r="H197" i="18"/>
  <c r="I196" i="18"/>
  <c r="H196" i="18"/>
  <c r="I195" i="18"/>
  <c r="H195" i="18"/>
  <c r="I194" i="18"/>
  <c r="H194" i="18"/>
  <c r="I193" i="18"/>
  <c r="H193" i="18"/>
  <c r="I192" i="18"/>
  <c r="H192" i="18"/>
  <c r="I191" i="18"/>
  <c r="H191" i="18"/>
  <c r="I190" i="18"/>
  <c r="H190" i="18"/>
  <c r="I189" i="18"/>
  <c r="H189" i="18"/>
  <c r="I188" i="18"/>
  <c r="H188" i="18"/>
  <c r="I187" i="18"/>
  <c r="H187" i="18"/>
  <c r="I186" i="18"/>
  <c r="H186" i="18"/>
  <c r="I185" i="18"/>
  <c r="H185" i="18"/>
  <c r="I184" i="18"/>
  <c r="H184" i="18"/>
  <c r="I183" i="18"/>
  <c r="H183" i="18"/>
  <c r="I182" i="18"/>
  <c r="H182" i="18"/>
  <c r="I181" i="18"/>
  <c r="H181" i="18"/>
  <c r="I180" i="18"/>
  <c r="H180" i="18"/>
  <c r="I179" i="18"/>
  <c r="H179" i="18"/>
  <c r="I178" i="18"/>
  <c r="H178" i="18"/>
  <c r="I177" i="18"/>
  <c r="H177" i="18"/>
  <c r="I176" i="18"/>
  <c r="H176" i="18"/>
  <c r="I175" i="18"/>
  <c r="H175" i="18"/>
  <c r="I174" i="18"/>
  <c r="H174" i="18"/>
  <c r="I173" i="18"/>
  <c r="H173" i="18"/>
  <c r="I172" i="18"/>
  <c r="H172" i="18"/>
  <c r="I171" i="18"/>
  <c r="H171" i="18"/>
  <c r="I170" i="18"/>
  <c r="H170" i="18"/>
  <c r="I169" i="18"/>
  <c r="H169" i="18"/>
  <c r="I168" i="18"/>
  <c r="H168" i="18"/>
  <c r="I167" i="18"/>
  <c r="H167" i="18"/>
  <c r="I166" i="18"/>
  <c r="H166" i="18"/>
  <c r="I165" i="18"/>
  <c r="H165" i="18"/>
  <c r="I164" i="18"/>
  <c r="H164" i="18"/>
  <c r="I163" i="18"/>
  <c r="H163" i="18"/>
  <c r="I162" i="18"/>
  <c r="H162" i="18"/>
  <c r="I161" i="18"/>
  <c r="H161" i="18"/>
  <c r="I160" i="18"/>
  <c r="H160" i="18"/>
  <c r="I159" i="18"/>
  <c r="H159" i="18"/>
  <c r="I158" i="18"/>
  <c r="H158" i="18"/>
  <c r="I157" i="18"/>
  <c r="H157" i="18"/>
  <c r="I156" i="18"/>
  <c r="H156" i="18"/>
  <c r="I155" i="18"/>
  <c r="H155" i="18"/>
  <c r="I154" i="18"/>
  <c r="H154" i="18"/>
  <c r="I153" i="18"/>
  <c r="H153" i="18"/>
  <c r="I152" i="18"/>
  <c r="H152" i="18"/>
  <c r="I151" i="18"/>
  <c r="H151" i="18"/>
  <c r="I150" i="18"/>
  <c r="H150" i="18"/>
  <c r="I149" i="18"/>
  <c r="H149" i="18"/>
  <c r="I148" i="18"/>
  <c r="H148" i="18"/>
  <c r="I147" i="18"/>
  <c r="H147" i="18"/>
  <c r="I146" i="18"/>
  <c r="H146" i="18"/>
  <c r="I145" i="18"/>
  <c r="H145" i="18"/>
  <c r="I144" i="18"/>
  <c r="H144" i="18"/>
  <c r="I143" i="18"/>
  <c r="H143" i="18"/>
  <c r="I142" i="18"/>
  <c r="H142" i="18"/>
  <c r="I141" i="18"/>
  <c r="H141" i="18"/>
  <c r="I140" i="18"/>
  <c r="H140" i="18"/>
  <c r="I139" i="18"/>
  <c r="H139" i="18"/>
  <c r="I138" i="18"/>
  <c r="H138" i="18"/>
  <c r="I137" i="18"/>
  <c r="H137" i="18"/>
  <c r="I136" i="18"/>
  <c r="H136" i="18"/>
  <c r="I135" i="18"/>
  <c r="H135" i="18"/>
  <c r="I134" i="18"/>
  <c r="H134" i="18"/>
  <c r="I133" i="18"/>
  <c r="H133" i="18"/>
  <c r="I132" i="18"/>
  <c r="H132" i="18"/>
  <c r="I131" i="18"/>
  <c r="H131" i="18"/>
  <c r="I130" i="18"/>
  <c r="H130" i="18"/>
  <c r="I129" i="18"/>
  <c r="H129" i="18"/>
  <c r="I128" i="18"/>
  <c r="H128" i="18"/>
  <c r="I127" i="18"/>
  <c r="H127" i="18"/>
  <c r="I126" i="18"/>
  <c r="H126" i="18"/>
  <c r="I125" i="18"/>
  <c r="H125" i="18"/>
  <c r="I124" i="18"/>
  <c r="H124" i="18"/>
  <c r="I123" i="18"/>
  <c r="H123" i="18"/>
  <c r="I122" i="18"/>
  <c r="H122" i="18"/>
  <c r="I121" i="18"/>
  <c r="H121" i="18"/>
  <c r="I120" i="18"/>
  <c r="H120" i="18"/>
  <c r="I119" i="18"/>
  <c r="H119" i="18"/>
  <c r="I118" i="18"/>
  <c r="H118" i="18"/>
  <c r="I117" i="18"/>
  <c r="H117" i="18"/>
  <c r="I116" i="18"/>
  <c r="H116" i="18"/>
  <c r="I115" i="18"/>
  <c r="H115" i="18"/>
  <c r="I114" i="18"/>
  <c r="H114" i="18"/>
  <c r="I113" i="18"/>
  <c r="H113" i="18"/>
  <c r="I112" i="18"/>
  <c r="H112" i="18"/>
  <c r="I111" i="18"/>
  <c r="H111" i="18"/>
  <c r="I110" i="18"/>
  <c r="H110" i="18"/>
  <c r="I109" i="18"/>
  <c r="H109" i="18"/>
  <c r="I108" i="18"/>
  <c r="H108" i="18"/>
  <c r="I107" i="18"/>
  <c r="H107" i="18"/>
  <c r="I106" i="18"/>
  <c r="H106" i="18"/>
  <c r="I105" i="18"/>
  <c r="H105" i="18"/>
  <c r="I104" i="18"/>
  <c r="H104" i="18"/>
  <c r="I103" i="18"/>
  <c r="H103" i="18"/>
  <c r="I102" i="18"/>
  <c r="H102" i="18"/>
  <c r="I101" i="18"/>
  <c r="H101" i="18"/>
  <c r="I100" i="18"/>
  <c r="H100" i="18"/>
  <c r="I99" i="18"/>
  <c r="H99" i="18"/>
  <c r="I98" i="18"/>
  <c r="H98" i="18"/>
  <c r="I97" i="18"/>
  <c r="H97" i="18"/>
  <c r="I96" i="18"/>
  <c r="H96" i="18"/>
  <c r="I95" i="18"/>
  <c r="H95" i="18"/>
  <c r="I94" i="18"/>
  <c r="H94" i="18"/>
  <c r="I93" i="18"/>
  <c r="H93" i="18"/>
  <c r="I92" i="18"/>
  <c r="H92" i="18"/>
  <c r="I91" i="18"/>
  <c r="H91" i="18"/>
  <c r="I90" i="18"/>
  <c r="H90" i="18"/>
  <c r="I89" i="18"/>
  <c r="H89" i="18"/>
  <c r="I88" i="18"/>
  <c r="H88" i="18"/>
  <c r="I87" i="18"/>
  <c r="H87" i="18"/>
  <c r="I86" i="18"/>
  <c r="H86" i="18"/>
  <c r="I85" i="18"/>
  <c r="H85" i="18"/>
  <c r="I84" i="18"/>
  <c r="H84" i="18"/>
  <c r="I83" i="18"/>
  <c r="H83" i="18"/>
  <c r="I82" i="18"/>
  <c r="H82" i="18"/>
  <c r="I81" i="18"/>
  <c r="H81" i="18"/>
  <c r="I80" i="18"/>
  <c r="H80" i="18"/>
  <c r="I79" i="18"/>
  <c r="H79" i="18"/>
  <c r="I78" i="18"/>
  <c r="H78" i="18"/>
  <c r="I77" i="18"/>
  <c r="H77" i="18"/>
  <c r="I76" i="18"/>
  <c r="H76" i="18"/>
  <c r="I75" i="18"/>
  <c r="H75" i="18"/>
  <c r="I74" i="18"/>
  <c r="H74" i="18"/>
  <c r="I73" i="18"/>
  <c r="H73" i="18"/>
  <c r="I72" i="18"/>
  <c r="H72" i="18"/>
  <c r="I71" i="18"/>
  <c r="H71" i="18"/>
  <c r="I70" i="18"/>
  <c r="H70" i="18"/>
  <c r="I69" i="18"/>
  <c r="H69" i="18"/>
  <c r="I68" i="18"/>
  <c r="H68" i="18"/>
  <c r="I67" i="18"/>
  <c r="H67" i="18"/>
  <c r="I66" i="18"/>
  <c r="H66" i="18"/>
  <c r="I65" i="18"/>
  <c r="H65" i="18"/>
  <c r="I64" i="18"/>
  <c r="H64" i="18"/>
  <c r="I63" i="18"/>
  <c r="H63" i="18"/>
  <c r="I62" i="18"/>
  <c r="H62" i="18"/>
  <c r="I61" i="18"/>
  <c r="H61" i="18"/>
  <c r="I60" i="18"/>
  <c r="H60" i="18"/>
  <c r="I59" i="18"/>
  <c r="H59" i="18"/>
  <c r="I58" i="18"/>
  <c r="H58" i="18"/>
  <c r="I57" i="18"/>
  <c r="H57" i="18"/>
  <c r="I56" i="18"/>
  <c r="H56" i="18"/>
  <c r="I55" i="18"/>
  <c r="H55" i="18"/>
  <c r="I54" i="18"/>
  <c r="H54" i="18"/>
  <c r="I53" i="18"/>
  <c r="H53" i="18"/>
  <c r="I52" i="18"/>
  <c r="H52" i="18"/>
  <c r="I51" i="18"/>
  <c r="I48" i="18" s="1"/>
  <c r="G45" i="1" s="1"/>
  <c r="H51" i="18"/>
  <c r="H48" i="18" s="1"/>
  <c r="F45" i="1" s="1"/>
  <c r="I36" i="18"/>
  <c r="H36" i="18"/>
  <c r="I31" i="18"/>
  <c r="I28" i="18" s="1"/>
  <c r="H31" i="18"/>
  <c r="H28" i="18" s="1"/>
  <c r="F37" i="1" s="1"/>
  <c r="I17" i="18"/>
  <c r="H17" i="18"/>
  <c r="I16" i="18"/>
  <c r="H16" i="18"/>
  <c r="I15" i="18"/>
  <c r="H15" i="18"/>
  <c r="I11" i="18"/>
  <c r="H11" i="18"/>
  <c r="I10" i="18"/>
  <c r="H10" i="18"/>
  <c r="K1004" i="1"/>
  <c r="J1004" i="1"/>
  <c r="I1004" i="1"/>
  <c r="K1003" i="1"/>
  <c r="J1003" i="1"/>
  <c r="I1003" i="1"/>
  <c r="K1002" i="1"/>
  <c r="J1002" i="1"/>
  <c r="I1002" i="1"/>
  <c r="K1001" i="1"/>
  <c r="J1001" i="1"/>
  <c r="I1001" i="1"/>
  <c r="K1000" i="1"/>
  <c r="J1000" i="1"/>
  <c r="I1000" i="1"/>
  <c r="K999" i="1"/>
  <c r="J999" i="1"/>
  <c r="I999" i="1"/>
  <c r="K998" i="1"/>
  <c r="J998" i="1"/>
  <c r="I998" i="1"/>
  <c r="K997" i="1"/>
  <c r="J997" i="1"/>
  <c r="I997" i="1"/>
  <c r="K996" i="1"/>
  <c r="J996" i="1"/>
  <c r="I996" i="1"/>
  <c r="K995" i="1"/>
  <c r="J995" i="1"/>
  <c r="I995" i="1"/>
  <c r="K994" i="1"/>
  <c r="J994" i="1"/>
  <c r="I994" i="1"/>
  <c r="K993" i="1"/>
  <c r="J993" i="1"/>
  <c r="I993" i="1"/>
  <c r="K992" i="1"/>
  <c r="J992" i="1"/>
  <c r="I992" i="1"/>
  <c r="K991" i="1"/>
  <c r="J991" i="1"/>
  <c r="I991" i="1"/>
  <c r="K990" i="1"/>
  <c r="J990" i="1"/>
  <c r="I990" i="1"/>
  <c r="K989" i="1"/>
  <c r="J989" i="1"/>
  <c r="I989" i="1"/>
  <c r="K988" i="1"/>
  <c r="J988" i="1"/>
  <c r="I988" i="1"/>
  <c r="K987" i="1"/>
  <c r="J987" i="1"/>
  <c r="I987" i="1"/>
  <c r="K986" i="1"/>
  <c r="J986" i="1"/>
  <c r="I986" i="1"/>
  <c r="K985" i="1"/>
  <c r="J985" i="1"/>
  <c r="I985" i="1"/>
  <c r="K984" i="1"/>
  <c r="J984" i="1"/>
  <c r="I984" i="1"/>
  <c r="K983" i="1"/>
  <c r="J983" i="1"/>
  <c r="I983" i="1"/>
  <c r="K982" i="1"/>
  <c r="J982" i="1"/>
  <c r="I982" i="1"/>
  <c r="K981" i="1"/>
  <c r="J981" i="1"/>
  <c r="I981" i="1"/>
  <c r="K980" i="1"/>
  <c r="J980" i="1"/>
  <c r="I980" i="1"/>
  <c r="K979" i="1"/>
  <c r="J979" i="1"/>
  <c r="I979" i="1"/>
  <c r="K978" i="1"/>
  <c r="J978" i="1"/>
  <c r="I978" i="1"/>
  <c r="K977" i="1"/>
  <c r="J977" i="1"/>
  <c r="I977" i="1"/>
  <c r="K976" i="1"/>
  <c r="J976" i="1"/>
  <c r="I976" i="1"/>
  <c r="K975" i="1"/>
  <c r="J975" i="1"/>
  <c r="I975" i="1"/>
  <c r="K974" i="1"/>
  <c r="J974" i="1"/>
  <c r="I974" i="1"/>
  <c r="K973" i="1"/>
  <c r="J973" i="1"/>
  <c r="I973" i="1"/>
  <c r="K972" i="1"/>
  <c r="J972" i="1"/>
  <c r="I972" i="1"/>
  <c r="K971" i="1"/>
  <c r="J971" i="1"/>
  <c r="I971" i="1"/>
  <c r="K970" i="1"/>
  <c r="J970" i="1"/>
  <c r="I970" i="1"/>
  <c r="K969" i="1"/>
  <c r="J969" i="1"/>
  <c r="I969" i="1"/>
  <c r="K968" i="1"/>
  <c r="J968" i="1"/>
  <c r="I968" i="1"/>
  <c r="K967" i="1"/>
  <c r="J967" i="1"/>
  <c r="I967" i="1"/>
  <c r="K966" i="1"/>
  <c r="J966" i="1"/>
  <c r="I966" i="1"/>
  <c r="K965" i="1"/>
  <c r="J965" i="1"/>
  <c r="I965" i="1"/>
  <c r="K964" i="1"/>
  <c r="J964" i="1"/>
  <c r="I964" i="1"/>
  <c r="K963" i="1"/>
  <c r="J963" i="1"/>
  <c r="I963" i="1"/>
  <c r="K962" i="1"/>
  <c r="J962" i="1"/>
  <c r="I962" i="1"/>
  <c r="K961" i="1"/>
  <c r="J961" i="1"/>
  <c r="I961" i="1"/>
  <c r="K960" i="1"/>
  <c r="J960" i="1"/>
  <c r="I960" i="1"/>
  <c r="K959" i="1"/>
  <c r="J959" i="1"/>
  <c r="I959" i="1"/>
  <c r="K958" i="1"/>
  <c r="J958" i="1"/>
  <c r="I958" i="1"/>
  <c r="K957" i="1"/>
  <c r="J957" i="1"/>
  <c r="I957" i="1"/>
  <c r="K956" i="1"/>
  <c r="J956" i="1"/>
  <c r="I956" i="1"/>
  <c r="K955" i="1"/>
  <c r="J955" i="1"/>
  <c r="I955" i="1"/>
  <c r="K954" i="1"/>
  <c r="J954" i="1"/>
  <c r="I954" i="1"/>
  <c r="K953" i="1"/>
  <c r="J953" i="1"/>
  <c r="I953" i="1"/>
  <c r="K952" i="1"/>
  <c r="J952" i="1"/>
  <c r="I952" i="1"/>
  <c r="K951" i="1"/>
  <c r="J951" i="1"/>
  <c r="I951" i="1"/>
  <c r="K950" i="1"/>
  <c r="J950" i="1"/>
  <c r="I950" i="1"/>
  <c r="K949" i="1"/>
  <c r="J949" i="1"/>
  <c r="I949" i="1"/>
  <c r="K948" i="1"/>
  <c r="J948" i="1"/>
  <c r="I948" i="1"/>
  <c r="K947" i="1"/>
  <c r="J947" i="1"/>
  <c r="I947" i="1"/>
  <c r="K946" i="1"/>
  <c r="J946" i="1"/>
  <c r="I946" i="1"/>
  <c r="K945" i="1"/>
  <c r="J945" i="1"/>
  <c r="I945" i="1"/>
  <c r="K944" i="1"/>
  <c r="J944" i="1"/>
  <c r="I944" i="1"/>
  <c r="K943" i="1"/>
  <c r="J943" i="1"/>
  <c r="I943" i="1"/>
  <c r="K942" i="1"/>
  <c r="J942" i="1"/>
  <c r="I942" i="1"/>
  <c r="K941" i="1"/>
  <c r="J941" i="1"/>
  <c r="I941" i="1"/>
  <c r="K940" i="1"/>
  <c r="J940" i="1"/>
  <c r="I940" i="1"/>
  <c r="K939" i="1"/>
  <c r="J939" i="1"/>
  <c r="I939" i="1"/>
  <c r="K938" i="1"/>
  <c r="J938" i="1"/>
  <c r="I938" i="1"/>
  <c r="K937" i="1"/>
  <c r="J937" i="1"/>
  <c r="I937" i="1"/>
  <c r="K936" i="1"/>
  <c r="J936" i="1"/>
  <c r="I936" i="1"/>
  <c r="K935" i="1"/>
  <c r="J935" i="1"/>
  <c r="I935" i="1"/>
  <c r="K934" i="1"/>
  <c r="J934" i="1"/>
  <c r="I934" i="1"/>
  <c r="K933" i="1"/>
  <c r="J933" i="1"/>
  <c r="I933" i="1"/>
  <c r="K932" i="1"/>
  <c r="J932" i="1"/>
  <c r="I932" i="1"/>
  <c r="K931" i="1"/>
  <c r="J931" i="1"/>
  <c r="I931" i="1"/>
  <c r="K930" i="1"/>
  <c r="J930" i="1"/>
  <c r="I930" i="1"/>
  <c r="K929" i="1"/>
  <c r="J929" i="1"/>
  <c r="I929" i="1"/>
  <c r="K928" i="1"/>
  <c r="J928" i="1"/>
  <c r="I928" i="1"/>
  <c r="K927" i="1"/>
  <c r="J927" i="1"/>
  <c r="I927" i="1"/>
  <c r="K926" i="1"/>
  <c r="J926" i="1"/>
  <c r="I926" i="1"/>
  <c r="K925" i="1"/>
  <c r="J925" i="1"/>
  <c r="I925" i="1"/>
  <c r="K924" i="1"/>
  <c r="J924" i="1"/>
  <c r="I924" i="1"/>
  <c r="K923" i="1"/>
  <c r="J923" i="1"/>
  <c r="I923" i="1"/>
  <c r="K922" i="1"/>
  <c r="J922" i="1"/>
  <c r="I922" i="1"/>
  <c r="K921" i="1"/>
  <c r="J921" i="1"/>
  <c r="I921" i="1"/>
  <c r="K920" i="1"/>
  <c r="J920" i="1"/>
  <c r="I920" i="1"/>
  <c r="K919" i="1"/>
  <c r="J919" i="1"/>
  <c r="I919" i="1"/>
  <c r="K918" i="1"/>
  <c r="J918" i="1"/>
  <c r="I918" i="1"/>
  <c r="K917" i="1"/>
  <c r="J917" i="1"/>
  <c r="I917" i="1"/>
  <c r="K916" i="1"/>
  <c r="J916" i="1"/>
  <c r="I916" i="1"/>
  <c r="K915" i="1"/>
  <c r="J915" i="1"/>
  <c r="I915" i="1"/>
  <c r="K914" i="1"/>
  <c r="J914" i="1"/>
  <c r="I914" i="1"/>
  <c r="K913" i="1"/>
  <c r="J913" i="1"/>
  <c r="I913" i="1"/>
  <c r="K912" i="1"/>
  <c r="J912" i="1"/>
  <c r="I912" i="1"/>
  <c r="K911" i="1"/>
  <c r="J911" i="1"/>
  <c r="I911" i="1"/>
  <c r="K910" i="1"/>
  <c r="J910" i="1"/>
  <c r="I910" i="1"/>
  <c r="K909" i="1"/>
  <c r="J909" i="1"/>
  <c r="I909" i="1"/>
  <c r="K908" i="1"/>
  <c r="J908" i="1"/>
  <c r="I908" i="1"/>
  <c r="K907" i="1"/>
  <c r="J907" i="1"/>
  <c r="I907" i="1"/>
  <c r="K906" i="1"/>
  <c r="J906" i="1"/>
  <c r="I906" i="1"/>
  <c r="K905" i="1"/>
  <c r="J905" i="1"/>
  <c r="I905" i="1"/>
  <c r="K904" i="1"/>
  <c r="J904" i="1"/>
  <c r="I904" i="1"/>
  <c r="K903" i="1"/>
  <c r="J903" i="1"/>
  <c r="I903" i="1"/>
  <c r="K902" i="1"/>
  <c r="J902" i="1"/>
  <c r="I902" i="1"/>
  <c r="K901" i="1"/>
  <c r="J901" i="1"/>
  <c r="I901" i="1"/>
  <c r="K900" i="1"/>
  <c r="J900" i="1"/>
  <c r="I900" i="1"/>
  <c r="K899" i="1"/>
  <c r="J899" i="1"/>
  <c r="I899" i="1"/>
  <c r="K898" i="1"/>
  <c r="J898" i="1"/>
  <c r="I898" i="1"/>
  <c r="K897" i="1"/>
  <c r="J897" i="1"/>
  <c r="I897" i="1"/>
  <c r="K896" i="1"/>
  <c r="J896" i="1"/>
  <c r="I896" i="1"/>
  <c r="K895" i="1"/>
  <c r="J895" i="1"/>
  <c r="I895" i="1"/>
  <c r="K894" i="1"/>
  <c r="J894" i="1"/>
  <c r="I894" i="1"/>
  <c r="K893" i="1"/>
  <c r="J893" i="1"/>
  <c r="I893" i="1"/>
  <c r="K892" i="1"/>
  <c r="J892" i="1"/>
  <c r="I892" i="1"/>
  <c r="K891" i="1"/>
  <c r="J891" i="1"/>
  <c r="I891" i="1"/>
  <c r="K890" i="1"/>
  <c r="J890" i="1"/>
  <c r="I890" i="1"/>
  <c r="K889" i="1"/>
  <c r="J889" i="1"/>
  <c r="I889" i="1"/>
  <c r="K888" i="1"/>
  <c r="J888" i="1"/>
  <c r="I888" i="1"/>
  <c r="K887" i="1"/>
  <c r="J887" i="1"/>
  <c r="I887" i="1"/>
  <c r="K886" i="1"/>
  <c r="J886" i="1"/>
  <c r="I886" i="1"/>
  <c r="K885" i="1"/>
  <c r="J885" i="1"/>
  <c r="I885" i="1"/>
  <c r="K884" i="1"/>
  <c r="J884" i="1"/>
  <c r="I884" i="1"/>
  <c r="K883" i="1"/>
  <c r="J883" i="1"/>
  <c r="I883" i="1"/>
  <c r="K882" i="1"/>
  <c r="J882" i="1"/>
  <c r="I882" i="1"/>
  <c r="K881" i="1"/>
  <c r="J881" i="1"/>
  <c r="I881" i="1"/>
  <c r="K880" i="1"/>
  <c r="J880" i="1"/>
  <c r="I880" i="1"/>
  <c r="K879" i="1"/>
  <c r="J879" i="1"/>
  <c r="I879" i="1"/>
  <c r="K878" i="1"/>
  <c r="J878" i="1"/>
  <c r="I878" i="1"/>
  <c r="K877" i="1"/>
  <c r="J877" i="1"/>
  <c r="I877" i="1"/>
  <c r="K876" i="1"/>
  <c r="J876" i="1"/>
  <c r="I876" i="1"/>
  <c r="K875" i="1"/>
  <c r="J875" i="1"/>
  <c r="I875" i="1"/>
  <c r="K874" i="1"/>
  <c r="J874" i="1"/>
  <c r="I874" i="1"/>
  <c r="K873" i="1"/>
  <c r="J873" i="1"/>
  <c r="I873" i="1"/>
  <c r="K872" i="1"/>
  <c r="J872" i="1"/>
  <c r="I872" i="1"/>
  <c r="K871" i="1"/>
  <c r="J871" i="1"/>
  <c r="I871" i="1"/>
  <c r="K870" i="1"/>
  <c r="J870" i="1"/>
  <c r="I870" i="1"/>
  <c r="K869" i="1"/>
  <c r="J869" i="1"/>
  <c r="I869" i="1"/>
  <c r="K868" i="1"/>
  <c r="J868" i="1"/>
  <c r="I868" i="1"/>
  <c r="K867" i="1"/>
  <c r="J867" i="1"/>
  <c r="I867" i="1"/>
  <c r="K866" i="1"/>
  <c r="J866" i="1"/>
  <c r="I866" i="1"/>
  <c r="K865" i="1"/>
  <c r="J865" i="1"/>
  <c r="I865" i="1"/>
  <c r="K864" i="1"/>
  <c r="J864" i="1"/>
  <c r="I864" i="1"/>
  <c r="K863" i="1"/>
  <c r="J863" i="1"/>
  <c r="I863" i="1"/>
  <c r="K862" i="1"/>
  <c r="J862" i="1"/>
  <c r="I862" i="1"/>
  <c r="K861" i="1"/>
  <c r="J861" i="1"/>
  <c r="I861" i="1"/>
  <c r="K860" i="1"/>
  <c r="J860" i="1"/>
  <c r="I860" i="1"/>
  <c r="K859" i="1"/>
  <c r="J859" i="1"/>
  <c r="I859" i="1"/>
  <c r="K858" i="1"/>
  <c r="J858" i="1"/>
  <c r="I858" i="1"/>
  <c r="K857" i="1"/>
  <c r="J857" i="1"/>
  <c r="I857" i="1"/>
  <c r="K856" i="1"/>
  <c r="J856" i="1"/>
  <c r="I856" i="1"/>
  <c r="K855" i="1"/>
  <c r="J855" i="1"/>
  <c r="I855" i="1"/>
  <c r="K854" i="1"/>
  <c r="J854" i="1"/>
  <c r="I854" i="1"/>
  <c r="K853" i="1"/>
  <c r="J853" i="1"/>
  <c r="I853" i="1"/>
  <c r="K852" i="1"/>
  <c r="J852" i="1"/>
  <c r="I852" i="1"/>
  <c r="K851" i="1"/>
  <c r="J851" i="1"/>
  <c r="I851" i="1"/>
  <c r="K850" i="1"/>
  <c r="J850" i="1"/>
  <c r="I850" i="1"/>
  <c r="K849" i="1"/>
  <c r="J849" i="1"/>
  <c r="I849" i="1"/>
  <c r="K848" i="1"/>
  <c r="J848" i="1"/>
  <c r="I848" i="1"/>
  <c r="K847" i="1"/>
  <c r="J847" i="1"/>
  <c r="I847" i="1"/>
  <c r="K846" i="1"/>
  <c r="J846" i="1"/>
  <c r="I846" i="1"/>
  <c r="K845" i="1"/>
  <c r="J845" i="1"/>
  <c r="I845" i="1"/>
  <c r="K844" i="1"/>
  <c r="J844" i="1"/>
  <c r="I844" i="1"/>
  <c r="K843" i="1"/>
  <c r="J843" i="1"/>
  <c r="I843" i="1"/>
  <c r="K842" i="1"/>
  <c r="J842" i="1"/>
  <c r="I842" i="1"/>
  <c r="K841" i="1"/>
  <c r="J841" i="1"/>
  <c r="I841" i="1"/>
  <c r="K840" i="1"/>
  <c r="J840" i="1"/>
  <c r="I840" i="1"/>
  <c r="K839" i="1"/>
  <c r="J839" i="1"/>
  <c r="I839" i="1"/>
  <c r="K838" i="1"/>
  <c r="J838" i="1"/>
  <c r="I838" i="1"/>
  <c r="K837" i="1"/>
  <c r="J837" i="1"/>
  <c r="I837" i="1"/>
  <c r="K836" i="1"/>
  <c r="J836" i="1"/>
  <c r="I836" i="1"/>
  <c r="K835" i="1"/>
  <c r="J835" i="1"/>
  <c r="I835" i="1"/>
  <c r="K834" i="1"/>
  <c r="J834" i="1"/>
  <c r="I834" i="1"/>
  <c r="K833" i="1"/>
  <c r="J833" i="1"/>
  <c r="I833" i="1"/>
  <c r="K832" i="1"/>
  <c r="J832" i="1"/>
  <c r="I832" i="1"/>
  <c r="K831" i="1"/>
  <c r="J831" i="1"/>
  <c r="I831" i="1"/>
  <c r="K830" i="1"/>
  <c r="J830" i="1"/>
  <c r="I830" i="1"/>
  <c r="K829" i="1"/>
  <c r="J829" i="1"/>
  <c r="I829" i="1"/>
  <c r="K828" i="1"/>
  <c r="J828" i="1"/>
  <c r="I828" i="1"/>
  <c r="K827" i="1"/>
  <c r="J827" i="1"/>
  <c r="I827" i="1"/>
  <c r="K826" i="1"/>
  <c r="J826" i="1"/>
  <c r="I826" i="1"/>
  <c r="K825" i="1"/>
  <c r="J825" i="1"/>
  <c r="I825" i="1"/>
  <c r="K824" i="1"/>
  <c r="J824" i="1"/>
  <c r="I824" i="1"/>
  <c r="K823" i="1"/>
  <c r="J823" i="1"/>
  <c r="I823" i="1"/>
  <c r="K822" i="1"/>
  <c r="J822" i="1"/>
  <c r="I822" i="1"/>
  <c r="K821" i="1"/>
  <c r="J821" i="1"/>
  <c r="I821" i="1"/>
  <c r="K820" i="1"/>
  <c r="J820" i="1"/>
  <c r="I820" i="1"/>
  <c r="K819" i="1"/>
  <c r="J819" i="1"/>
  <c r="I819" i="1"/>
  <c r="K818" i="1"/>
  <c r="J818" i="1"/>
  <c r="I818" i="1"/>
  <c r="K817" i="1"/>
  <c r="J817" i="1"/>
  <c r="I817" i="1"/>
  <c r="K816" i="1"/>
  <c r="J816" i="1"/>
  <c r="I816" i="1"/>
  <c r="K815" i="1"/>
  <c r="J815" i="1"/>
  <c r="I815" i="1"/>
  <c r="K814" i="1"/>
  <c r="J814" i="1"/>
  <c r="I814" i="1"/>
  <c r="K813" i="1"/>
  <c r="J813" i="1"/>
  <c r="I813" i="1"/>
  <c r="K812" i="1"/>
  <c r="J812" i="1"/>
  <c r="I812" i="1"/>
  <c r="K811" i="1"/>
  <c r="J811" i="1"/>
  <c r="I811" i="1"/>
  <c r="K810" i="1"/>
  <c r="J810" i="1"/>
  <c r="I810" i="1"/>
  <c r="K809" i="1"/>
  <c r="J809" i="1"/>
  <c r="I809" i="1"/>
  <c r="K808" i="1"/>
  <c r="J808" i="1"/>
  <c r="I808" i="1"/>
  <c r="K807" i="1"/>
  <c r="J807" i="1"/>
  <c r="I807" i="1"/>
  <c r="K806" i="1"/>
  <c r="J806" i="1"/>
  <c r="I806" i="1"/>
  <c r="K805" i="1"/>
  <c r="J805" i="1"/>
  <c r="I805" i="1"/>
  <c r="K804" i="1"/>
  <c r="J804" i="1"/>
  <c r="I804" i="1"/>
  <c r="K803" i="1"/>
  <c r="J803" i="1"/>
  <c r="I803" i="1"/>
  <c r="K802" i="1"/>
  <c r="J802" i="1"/>
  <c r="I802" i="1"/>
  <c r="K801" i="1"/>
  <c r="J801" i="1"/>
  <c r="I801" i="1"/>
  <c r="K800" i="1"/>
  <c r="J800" i="1"/>
  <c r="I800" i="1"/>
  <c r="K799" i="1"/>
  <c r="J799" i="1"/>
  <c r="I799" i="1"/>
  <c r="K798" i="1"/>
  <c r="J798" i="1"/>
  <c r="I798" i="1"/>
  <c r="K797" i="1"/>
  <c r="J797" i="1"/>
  <c r="I797" i="1"/>
  <c r="K796" i="1"/>
  <c r="J796" i="1"/>
  <c r="I796" i="1"/>
  <c r="K795" i="1"/>
  <c r="J795" i="1"/>
  <c r="I795" i="1"/>
  <c r="K794" i="1"/>
  <c r="J794" i="1"/>
  <c r="I794" i="1"/>
  <c r="K793" i="1"/>
  <c r="J793" i="1"/>
  <c r="I793" i="1"/>
  <c r="K792" i="1"/>
  <c r="J792" i="1"/>
  <c r="I792" i="1"/>
  <c r="K791" i="1"/>
  <c r="J791" i="1"/>
  <c r="I791" i="1"/>
  <c r="K790" i="1"/>
  <c r="J790" i="1"/>
  <c r="I790" i="1"/>
  <c r="K789" i="1"/>
  <c r="J789" i="1"/>
  <c r="I789" i="1"/>
  <c r="K788" i="1"/>
  <c r="J788" i="1"/>
  <c r="I788" i="1"/>
  <c r="K787" i="1"/>
  <c r="J787" i="1"/>
  <c r="I787" i="1"/>
  <c r="K786" i="1"/>
  <c r="J786" i="1"/>
  <c r="I786" i="1"/>
  <c r="K785" i="1"/>
  <c r="J785" i="1"/>
  <c r="I785" i="1"/>
  <c r="K784" i="1"/>
  <c r="J784" i="1"/>
  <c r="I784" i="1"/>
  <c r="K783" i="1"/>
  <c r="J783" i="1"/>
  <c r="I783" i="1"/>
  <c r="K782" i="1"/>
  <c r="J782" i="1"/>
  <c r="I782" i="1"/>
  <c r="K781" i="1"/>
  <c r="J781" i="1"/>
  <c r="I781" i="1"/>
  <c r="K780" i="1"/>
  <c r="J780" i="1"/>
  <c r="I780" i="1"/>
  <c r="K779" i="1"/>
  <c r="J779" i="1"/>
  <c r="I779" i="1"/>
  <c r="K778" i="1"/>
  <c r="J778" i="1"/>
  <c r="I778" i="1"/>
  <c r="K777" i="1"/>
  <c r="J777" i="1"/>
  <c r="I777" i="1"/>
  <c r="K776" i="1"/>
  <c r="J776" i="1"/>
  <c r="I776" i="1"/>
  <c r="K775" i="1"/>
  <c r="J775" i="1"/>
  <c r="I775" i="1"/>
  <c r="K774" i="1"/>
  <c r="J774" i="1"/>
  <c r="I774" i="1"/>
  <c r="K773" i="1"/>
  <c r="J773" i="1"/>
  <c r="I773" i="1"/>
  <c r="K772" i="1"/>
  <c r="J772" i="1"/>
  <c r="I772" i="1"/>
  <c r="K771" i="1"/>
  <c r="J771" i="1"/>
  <c r="I771" i="1"/>
  <c r="K770" i="1"/>
  <c r="J770" i="1"/>
  <c r="I770" i="1"/>
  <c r="K769" i="1"/>
  <c r="J769" i="1"/>
  <c r="I769" i="1"/>
  <c r="K768" i="1"/>
  <c r="J768" i="1"/>
  <c r="I768" i="1"/>
  <c r="K767" i="1"/>
  <c r="J767" i="1"/>
  <c r="I767" i="1"/>
  <c r="K766" i="1"/>
  <c r="J766" i="1"/>
  <c r="I766" i="1"/>
  <c r="K765" i="1"/>
  <c r="J765" i="1"/>
  <c r="I765" i="1"/>
  <c r="K764" i="1"/>
  <c r="J764" i="1"/>
  <c r="I764" i="1"/>
  <c r="K763" i="1"/>
  <c r="J763" i="1"/>
  <c r="I763" i="1"/>
  <c r="K762" i="1"/>
  <c r="J762" i="1"/>
  <c r="I762" i="1"/>
  <c r="K761" i="1"/>
  <c r="J761" i="1"/>
  <c r="I761" i="1"/>
  <c r="K760" i="1"/>
  <c r="J760" i="1"/>
  <c r="I760" i="1"/>
  <c r="K759" i="1"/>
  <c r="J759" i="1"/>
  <c r="I759" i="1"/>
  <c r="K758" i="1"/>
  <c r="J758" i="1"/>
  <c r="I758" i="1"/>
  <c r="K757" i="1"/>
  <c r="J757" i="1"/>
  <c r="I757" i="1"/>
  <c r="K756" i="1"/>
  <c r="J756" i="1"/>
  <c r="I756" i="1"/>
  <c r="K755" i="1"/>
  <c r="J755" i="1"/>
  <c r="I755" i="1"/>
  <c r="K754" i="1"/>
  <c r="J754" i="1"/>
  <c r="I754" i="1"/>
  <c r="K753" i="1"/>
  <c r="J753" i="1"/>
  <c r="I753" i="1"/>
  <c r="K752" i="1"/>
  <c r="J752" i="1"/>
  <c r="I752" i="1"/>
  <c r="K751" i="1"/>
  <c r="J751" i="1"/>
  <c r="I751" i="1"/>
  <c r="K750" i="1"/>
  <c r="J750" i="1"/>
  <c r="I750" i="1"/>
  <c r="K749" i="1"/>
  <c r="J749" i="1"/>
  <c r="I749" i="1"/>
  <c r="K748" i="1"/>
  <c r="J748" i="1"/>
  <c r="I748" i="1"/>
  <c r="K747" i="1"/>
  <c r="J747" i="1"/>
  <c r="I747" i="1"/>
  <c r="K746" i="1"/>
  <c r="J746" i="1"/>
  <c r="I746" i="1"/>
  <c r="K745" i="1"/>
  <c r="J745" i="1"/>
  <c r="I745" i="1"/>
  <c r="K744" i="1"/>
  <c r="J744" i="1"/>
  <c r="I744" i="1"/>
  <c r="K743" i="1"/>
  <c r="J743" i="1"/>
  <c r="I743" i="1"/>
  <c r="K742" i="1"/>
  <c r="J742" i="1"/>
  <c r="I742" i="1"/>
  <c r="K741" i="1"/>
  <c r="J741" i="1"/>
  <c r="I741" i="1"/>
  <c r="K740" i="1"/>
  <c r="J740" i="1"/>
  <c r="I740" i="1"/>
  <c r="K739" i="1"/>
  <c r="J739" i="1"/>
  <c r="I739" i="1"/>
  <c r="K738" i="1"/>
  <c r="J738" i="1"/>
  <c r="I738" i="1"/>
  <c r="K737" i="1"/>
  <c r="J737" i="1"/>
  <c r="I737" i="1"/>
  <c r="K736" i="1"/>
  <c r="J736" i="1"/>
  <c r="I736" i="1"/>
  <c r="K735" i="1"/>
  <c r="J735" i="1"/>
  <c r="I735" i="1"/>
  <c r="K734" i="1"/>
  <c r="J734" i="1"/>
  <c r="I734" i="1"/>
  <c r="K733" i="1"/>
  <c r="J733" i="1"/>
  <c r="I733" i="1"/>
  <c r="K732" i="1"/>
  <c r="J732" i="1"/>
  <c r="I732" i="1"/>
  <c r="K731" i="1"/>
  <c r="J731" i="1"/>
  <c r="I731" i="1"/>
  <c r="K730" i="1"/>
  <c r="J730" i="1"/>
  <c r="I730" i="1"/>
  <c r="K729" i="1"/>
  <c r="J729" i="1"/>
  <c r="I729" i="1"/>
  <c r="K728" i="1"/>
  <c r="J728" i="1"/>
  <c r="I728" i="1"/>
  <c r="K727" i="1"/>
  <c r="J727" i="1"/>
  <c r="I727" i="1"/>
  <c r="K726" i="1"/>
  <c r="J726" i="1"/>
  <c r="I726" i="1"/>
  <c r="K725" i="1"/>
  <c r="J725" i="1"/>
  <c r="I725" i="1"/>
  <c r="K724" i="1"/>
  <c r="J724" i="1"/>
  <c r="I724" i="1"/>
  <c r="K723" i="1"/>
  <c r="J723" i="1"/>
  <c r="I723" i="1"/>
  <c r="K722" i="1"/>
  <c r="J722" i="1"/>
  <c r="I722" i="1"/>
  <c r="K721" i="1"/>
  <c r="J721" i="1"/>
  <c r="I721" i="1"/>
  <c r="K720" i="1"/>
  <c r="J720" i="1"/>
  <c r="I720" i="1"/>
  <c r="K719" i="1"/>
  <c r="J719" i="1"/>
  <c r="I719" i="1"/>
  <c r="K718" i="1"/>
  <c r="J718" i="1"/>
  <c r="I718" i="1"/>
  <c r="K717" i="1"/>
  <c r="J717" i="1"/>
  <c r="I717" i="1"/>
  <c r="K716" i="1"/>
  <c r="J716" i="1"/>
  <c r="I716" i="1"/>
  <c r="K715" i="1"/>
  <c r="J715" i="1"/>
  <c r="I715" i="1"/>
  <c r="K714" i="1"/>
  <c r="J714" i="1"/>
  <c r="I714" i="1"/>
  <c r="K713" i="1"/>
  <c r="J713" i="1"/>
  <c r="I713" i="1"/>
  <c r="K712" i="1"/>
  <c r="J712" i="1"/>
  <c r="I712" i="1"/>
  <c r="K711" i="1"/>
  <c r="J711" i="1"/>
  <c r="I711" i="1"/>
  <c r="K710" i="1"/>
  <c r="J710" i="1"/>
  <c r="I710" i="1"/>
  <c r="K709" i="1"/>
  <c r="J709" i="1"/>
  <c r="I709" i="1"/>
  <c r="K708" i="1"/>
  <c r="J708" i="1"/>
  <c r="I708" i="1"/>
  <c r="K707" i="1"/>
  <c r="J707" i="1"/>
  <c r="I707" i="1"/>
  <c r="K706" i="1"/>
  <c r="J706" i="1"/>
  <c r="I706" i="1"/>
  <c r="K705" i="1"/>
  <c r="J705" i="1"/>
  <c r="I705" i="1"/>
  <c r="K704" i="1"/>
  <c r="J704" i="1"/>
  <c r="I704" i="1"/>
  <c r="K703" i="1"/>
  <c r="J703" i="1"/>
  <c r="I703" i="1"/>
  <c r="K702" i="1"/>
  <c r="J702" i="1"/>
  <c r="I702" i="1"/>
  <c r="K701" i="1"/>
  <c r="J701" i="1"/>
  <c r="I701" i="1"/>
  <c r="K700" i="1"/>
  <c r="J700" i="1"/>
  <c r="I700" i="1"/>
  <c r="K699" i="1"/>
  <c r="J699" i="1"/>
  <c r="I699" i="1"/>
  <c r="K698" i="1"/>
  <c r="J698" i="1"/>
  <c r="I698" i="1"/>
  <c r="K697" i="1"/>
  <c r="J697" i="1"/>
  <c r="I697" i="1"/>
  <c r="K696" i="1"/>
  <c r="J696" i="1"/>
  <c r="I696" i="1"/>
  <c r="K695" i="1"/>
  <c r="J695" i="1"/>
  <c r="I695" i="1"/>
  <c r="K694" i="1"/>
  <c r="J694" i="1"/>
  <c r="I694" i="1"/>
  <c r="K693" i="1"/>
  <c r="J693" i="1"/>
  <c r="I693" i="1"/>
  <c r="K692" i="1"/>
  <c r="J692" i="1"/>
  <c r="I692" i="1"/>
  <c r="K691" i="1"/>
  <c r="J691" i="1"/>
  <c r="I691" i="1"/>
  <c r="K690" i="1"/>
  <c r="J690" i="1"/>
  <c r="I690" i="1"/>
  <c r="K689" i="1"/>
  <c r="J689" i="1"/>
  <c r="I689" i="1"/>
  <c r="K688" i="1"/>
  <c r="J688" i="1"/>
  <c r="I688" i="1"/>
  <c r="K687" i="1"/>
  <c r="J687" i="1"/>
  <c r="I687" i="1"/>
  <c r="K686" i="1"/>
  <c r="J686" i="1"/>
  <c r="I686" i="1"/>
  <c r="K685" i="1"/>
  <c r="J685" i="1"/>
  <c r="I685" i="1"/>
  <c r="K684" i="1"/>
  <c r="J684" i="1"/>
  <c r="I684" i="1"/>
  <c r="K683" i="1"/>
  <c r="J683" i="1"/>
  <c r="I683" i="1"/>
  <c r="K682" i="1"/>
  <c r="J682" i="1"/>
  <c r="I682" i="1"/>
  <c r="K681" i="1"/>
  <c r="J681" i="1"/>
  <c r="I681" i="1"/>
  <c r="K680" i="1"/>
  <c r="J680" i="1"/>
  <c r="I680" i="1"/>
  <c r="K679" i="1"/>
  <c r="J679" i="1"/>
  <c r="I679" i="1"/>
  <c r="K678" i="1"/>
  <c r="J678" i="1"/>
  <c r="I678" i="1"/>
  <c r="K677" i="1"/>
  <c r="J677" i="1"/>
  <c r="I677" i="1"/>
  <c r="K676" i="1"/>
  <c r="J676" i="1"/>
  <c r="I676" i="1"/>
  <c r="K675" i="1"/>
  <c r="J675" i="1"/>
  <c r="I675" i="1"/>
  <c r="K674" i="1"/>
  <c r="J674" i="1"/>
  <c r="I674" i="1"/>
  <c r="K673" i="1"/>
  <c r="J673" i="1"/>
  <c r="I673" i="1"/>
  <c r="K672" i="1"/>
  <c r="J672" i="1"/>
  <c r="I672" i="1"/>
  <c r="K671" i="1"/>
  <c r="J671" i="1"/>
  <c r="I671" i="1"/>
  <c r="K670" i="1"/>
  <c r="J670" i="1"/>
  <c r="I670" i="1"/>
  <c r="K669" i="1"/>
  <c r="J669" i="1"/>
  <c r="I669" i="1"/>
  <c r="K668" i="1"/>
  <c r="J668" i="1"/>
  <c r="I668" i="1"/>
  <c r="K667" i="1"/>
  <c r="J667" i="1"/>
  <c r="I667" i="1"/>
  <c r="K666" i="1"/>
  <c r="J666" i="1"/>
  <c r="I666" i="1"/>
  <c r="K665" i="1"/>
  <c r="J665" i="1"/>
  <c r="I665" i="1"/>
  <c r="K664" i="1"/>
  <c r="J664" i="1"/>
  <c r="I664" i="1"/>
  <c r="K663" i="1"/>
  <c r="J663" i="1"/>
  <c r="I663" i="1"/>
  <c r="K662" i="1"/>
  <c r="J662" i="1"/>
  <c r="I662" i="1"/>
  <c r="K661" i="1"/>
  <c r="J661" i="1"/>
  <c r="I661" i="1"/>
  <c r="K660" i="1"/>
  <c r="J660" i="1"/>
  <c r="I660" i="1"/>
  <c r="K659" i="1"/>
  <c r="J659" i="1"/>
  <c r="I659" i="1"/>
  <c r="K658" i="1"/>
  <c r="J658" i="1"/>
  <c r="I658" i="1"/>
  <c r="K657" i="1"/>
  <c r="J657" i="1"/>
  <c r="I657" i="1"/>
  <c r="K656" i="1"/>
  <c r="J656" i="1"/>
  <c r="I656" i="1"/>
  <c r="K655" i="1"/>
  <c r="J655" i="1"/>
  <c r="I655" i="1"/>
  <c r="K654" i="1"/>
  <c r="J654" i="1"/>
  <c r="I654" i="1"/>
  <c r="K653" i="1"/>
  <c r="J653" i="1"/>
  <c r="I653" i="1"/>
  <c r="K652" i="1"/>
  <c r="J652" i="1"/>
  <c r="I652" i="1"/>
  <c r="K651" i="1"/>
  <c r="J651" i="1"/>
  <c r="I651" i="1"/>
  <c r="K650" i="1"/>
  <c r="J650" i="1"/>
  <c r="I650" i="1"/>
  <c r="K649" i="1"/>
  <c r="J649" i="1"/>
  <c r="I649" i="1"/>
  <c r="K648" i="1"/>
  <c r="J648" i="1"/>
  <c r="I648" i="1"/>
  <c r="K647" i="1"/>
  <c r="J647" i="1"/>
  <c r="I647" i="1"/>
  <c r="K646" i="1"/>
  <c r="J646" i="1"/>
  <c r="I646" i="1"/>
  <c r="K645" i="1"/>
  <c r="J645" i="1"/>
  <c r="I645" i="1"/>
  <c r="K644" i="1"/>
  <c r="J644" i="1"/>
  <c r="I644" i="1"/>
  <c r="K643" i="1"/>
  <c r="J643" i="1"/>
  <c r="I643" i="1"/>
  <c r="K642" i="1"/>
  <c r="J642" i="1"/>
  <c r="I642" i="1"/>
  <c r="K641" i="1"/>
  <c r="J641" i="1"/>
  <c r="I641" i="1"/>
  <c r="K640" i="1"/>
  <c r="J640" i="1"/>
  <c r="I640" i="1"/>
  <c r="K639" i="1"/>
  <c r="J639" i="1"/>
  <c r="I639" i="1"/>
  <c r="K638" i="1"/>
  <c r="J638" i="1"/>
  <c r="I638" i="1"/>
  <c r="K637" i="1"/>
  <c r="J637" i="1"/>
  <c r="I637" i="1"/>
  <c r="K636" i="1"/>
  <c r="J636" i="1"/>
  <c r="I636" i="1"/>
  <c r="K635" i="1"/>
  <c r="J635" i="1"/>
  <c r="I635" i="1"/>
  <c r="K634" i="1"/>
  <c r="J634" i="1"/>
  <c r="I634" i="1"/>
  <c r="K633" i="1"/>
  <c r="J633" i="1"/>
  <c r="I633" i="1"/>
  <c r="K632" i="1"/>
  <c r="J632" i="1"/>
  <c r="I632" i="1"/>
  <c r="K631" i="1"/>
  <c r="J631" i="1"/>
  <c r="I631" i="1"/>
  <c r="K630" i="1"/>
  <c r="J630" i="1"/>
  <c r="I630" i="1"/>
  <c r="K629" i="1"/>
  <c r="J629" i="1"/>
  <c r="I629" i="1"/>
  <c r="K628" i="1"/>
  <c r="J628" i="1"/>
  <c r="I628" i="1"/>
  <c r="K627" i="1"/>
  <c r="J627" i="1"/>
  <c r="I627" i="1"/>
  <c r="K626" i="1"/>
  <c r="J626" i="1"/>
  <c r="I626" i="1"/>
  <c r="K625" i="1"/>
  <c r="J625" i="1"/>
  <c r="I625" i="1"/>
  <c r="K624" i="1"/>
  <c r="J624" i="1"/>
  <c r="I624" i="1"/>
  <c r="K623" i="1"/>
  <c r="J623" i="1"/>
  <c r="I623" i="1"/>
  <c r="K622" i="1"/>
  <c r="J622" i="1"/>
  <c r="I622" i="1"/>
  <c r="K621" i="1"/>
  <c r="J621" i="1"/>
  <c r="I621" i="1"/>
  <c r="K620" i="1"/>
  <c r="J620" i="1"/>
  <c r="I620" i="1"/>
  <c r="K619" i="1"/>
  <c r="J619" i="1"/>
  <c r="I619" i="1"/>
  <c r="K618" i="1"/>
  <c r="J618" i="1"/>
  <c r="I618" i="1"/>
  <c r="K617" i="1"/>
  <c r="J617" i="1"/>
  <c r="I617" i="1"/>
  <c r="K616" i="1"/>
  <c r="J616" i="1"/>
  <c r="I616" i="1"/>
  <c r="K615" i="1"/>
  <c r="J615" i="1"/>
  <c r="I615" i="1"/>
  <c r="K614" i="1"/>
  <c r="J614" i="1"/>
  <c r="I614" i="1"/>
  <c r="K613" i="1"/>
  <c r="J613" i="1"/>
  <c r="I613" i="1"/>
  <c r="K612" i="1"/>
  <c r="J612" i="1"/>
  <c r="I612" i="1"/>
  <c r="K611" i="1"/>
  <c r="J611" i="1"/>
  <c r="I611" i="1"/>
  <c r="K610" i="1"/>
  <c r="J610" i="1"/>
  <c r="I610" i="1"/>
  <c r="K609" i="1"/>
  <c r="J609" i="1"/>
  <c r="I609" i="1"/>
  <c r="K608" i="1"/>
  <c r="J608" i="1"/>
  <c r="I608" i="1"/>
  <c r="K607" i="1"/>
  <c r="J607" i="1"/>
  <c r="I607" i="1"/>
  <c r="K606" i="1"/>
  <c r="J606" i="1"/>
  <c r="I606" i="1"/>
  <c r="K605" i="1"/>
  <c r="J605" i="1"/>
  <c r="I605" i="1"/>
  <c r="K604" i="1"/>
  <c r="J604" i="1"/>
  <c r="I604" i="1"/>
  <c r="K603" i="1"/>
  <c r="J603" i="1"/>
  <c r="I603" i="1"/>
  <c r="K602" i="1"/>
  <c r="J602" i="1"/>
  <c r="I602" i="1"/>
  <c r="K601" i="1"/>
  <c r="J601" i="1"/>
  <c r="I601" i="1"/>
  <c r="K600" i="1"/>
  <c r="J600" i="1"/>
  <c r="I600" i="1"/>
  <c r="K599" i="1"/>
  <c r="J599" i="1"/>
  <c r="I599" i="1"/>
  <c r="K598" i="1"/>
  <c r="J598" i="1"/>
  <c r="I598" i="1"/>
  <c r="K597" i="1"/>
  <c r="J597" i="1"/>
  <c r="I597" i="1"/>
  <c r="K596" i="1"/>
  <c r="J596" i="1"/>
  <c r="I596" i="1"/>
  <c r="K595" i="1"/>
  <c r="J595" i="1"/>
  <c r="I595" i="1"/>
  <c r="K594" i="1"/>
  <c r="J594" i="1"/>
  <c r="I594" i="1"/>
  <c r="K593" i="1"/>
  <c r="J593" i="1"/>
  <c r="I593" i="1"/>
  <c r="K592" i="1"/>
  <c r="J592" i="1"/>
  <c r="I592" i="1"/>
  <c r="K591" i="1"/>
  <c r="J591" i="1"/>
  <c r="I591" i="1"/>
  <c r="K590" i="1"/>
  <c r="J590" i="1"/>
  <c r="I590" i="1"/>
  <c r="K589" i="1"/>
  <c r="J589" i="1"/>
  <c r="I589" i="1"/>
  <c r="K588" i="1"/>
  <c r="J588" i="1"/>
  <c r="I588" i="1"/>
  <c r="K587" i="1"/>
  <c r="J587" i="1"/>
  <c r="I587" i="1"/>
  <c r="K586" i="1"/>
  <c r="J586" i="1"/>
  <c r="I586" i="1"/>
  <c r="K585" i="1"/>
  <c r="J585" i="1"/>
  <c r="I585" i="1"/>
  <c r="K584" i="1"/>
  <c r="J584" i="1"/>
  <c r="I584" i="1"/>
  <c r="K583" i="1"/>
  <c r="J583" i="1"/>
  <c r="I583" i="1"/>
  <c r="K582" i="1"/>
  <c r="J582" i="1"/>
  <c r="I582" i="1"/>
  <c r="K581" i="1"/>
  <c r="J581" i="1"/>
  <c r="I581" i="1"/>
  <c r="K580" i="1"/>
  <c r="J580" i="1"/>
  <c r="I580" i="1"/>
  <c r="K579" i="1"/>
  <c r="J579" i="1"/>
  <c r="I579" i="1"/>
  <c r="K578" i="1"/>
  <c r="J578" i="1"/>
  <c r="I578" i="1"/>
  <c r="K577" i="1"/>
  <c r="J577" i="1"/>
  <c r="I577" i="1"/>
  <c r="K576" i="1"/>
  <c r="J576" i="1"/>
  <c r="I576" i="1"/>
  <c r="K575" i="1"/>
  <c r="J575" i="1"/>
  <c r="I575" i="1"/>
  <c r="K574" i="1"/>
  <c r="J574" i="1"/>
  <c r="I574" i="1"/>
  <c r="K573" i="1"/>
  <c r="J573" i="1"/>
  <c r="I573" i="1"/>
  <c r="K572" i="1"/>
  <c r="J572" i="1"/>
  <c r="I572" i="1"/>
  <c r="K571" i="1"/>
  <c r="J571" i="1"/>
  <c r="I571" i="1"/>
  <c r="K570" i="1"/>
  <c r="J570" i="1"/>
  <c r="I570" i="1"/>
  <c r="K569" i="1"/>
  <c r="J569" i="1"/>
  <c r="I569" i="1"/>
  <c r="K568" i="1"/>
  <c r="J568" i="1"/>
  <c r="I568" i="1"/>
  <c r="K567" i="1"/>
  <c r="J567" i="1"/>
  <c r="I567" i="1"/>
  <c r="K566" i="1"/>
  <c r="J566" i="1"/>
  <c r="I566" i="1"/>
  <c r="K565" i="1"/>
  <c r="J565" i="1"/>
  <c r="I565" i="1"/>
  <c r="K564" i="1"/>
  <c r="J564" i="1"/>
  <c r="I564" i="1"/>
  <c r="K563" i="1"/>
  <c r="J563" i="1"/>
  <c r="I563" i="1"/>
  <c r="K562" i="1"/>
  <c r="J562" i="1"/>
  <c r="I562" i="1"/>
  <c r="K561" i="1"/>
  <c r="J561" i="1"/>
  <c r="I561" i="1"/>
  <c r="K560" i="1"/>
  <c r="J560" i="1"/>
  <c r="I560" i="1"/>
  <c r="K559" i="1"/>
  <c r="J559" i="1"/>
  <c r="I559" i="1"/>
  <c r="K558" i="1"/>
  <c r="J558" i="1"/>
  <c r="I558" i="1"/>
  <c r="K557" i="1"/>
  <c r="J557" i="1"/>
  <c r="I557" i="1"/>
  <c r="K556" i="1"/>
  <c r="J556" i="1"/>
  <c r="I556" i="1"/>
  <c r="K555" i="1"/>
  <c r="J555" i="1"/>
  <c r="I555" i="1"/>
  <c r="K554" i="1"/>
  <c r="J554" i="1"/>
  <c r="I554" i="1"/>
  <c r="K553" i="1"/>
  <c r="J553" i="1"/>
  <c r="I553" i="1"/>
  <c r="K552" i="1"/>
  <c r="J552" i="1"/>
  <c r="I552" i="1"/>
  <c r="K551" i="1"/>
  <c r="J551" i="1"/>
  <c r="I551" i="1"/>
  <c r="K550" i="1"/>
  <c r="J550" i="1"/>
  <c r="I550" i="1"/>
  <c r="K549" i="1"/>
  <c r="J549" i="1"/>
  <c r="I549" i="1"/>
  <c r="K548" i="1"/>
  <c r="J548" i="1"/>
  <c r="I548" i="1"/>
  <c r="K547" i="1"/>
  <c r="J547" i="1"/>
  <c r="I547" i="1"/>
  <c r="K546" i="1"/>
  <c r="J546" i="1"/>
  <c r="I546" i="1"/>
  <c r="K545" i="1"/>
  <c r="J545" i="1"/>
  <c r="I545" i="1"/>
  <c r="K544" i="1"/>
  <c r="J544" i="1"/>
  <c r="I544" i="1"/>
  <c r="K543" i="1"/>
  <c r="J543" i="1"/>
  <c r="I543" i="1"/>
  <c r="K542" i="1"/>
  <c r="J542" i="1"/>
  <c r="I542" i="1"/>
  <c r="K541" i="1"/>
  <c r="J541" i="1"/>
  <c r="I541" i="1"/>
  <c r="K540" i="1"/>
  <c r="J540" i="1"/>
  <c r="I540" i="1"/>
  <c r="K539" i="1"/>
  <c r="J539" i="1"/>
  <c r="I539" i="1"/>
  <c r="K538" i="1"/>
  <c r="J538" i="1"/>
  <c r="I538" i="1"/>
  <c r="K537" i="1"/>
  <c r="J537" i="1"/>
  <c r="I537" i="1"/>
  <c r="K536" i="1"/>
  <c r="J536" i="1"/>
  <c r="I536" i="1"/>
  <c r="K535" i="1"/>
  <c r="J535" i="1"/>
  <c r="I535" i="1"/>
  <c r="K534" i="1"/>
  <c r="J534" i="1"/>
  <c r="I534" i="1"/>
  <c r="K533" i="1"/>
  <c r="J533" i="1"/>
  <c r="I533" i="1"/>
  <c r="K532" i="1"/>
  <c r="J532" i="1"/>
  <c r="I532" i="1"/>
  <c r="K531" i="1"/>
  <c r="J531" i="1"/>
  <c r="I531" i="1"/>
  <c r="K530" i="1"/>
  <c r="J530" i="1"/>
  <c r="I530" i="1"/>
  <c r="K529" i="1"/>
  <c r="J529" i="1"/>
  <c r="I529" i="1"/>
  <c r="K528" i="1"/>
  <c r="J528" i="1"/>
  <c r="I528" i="1"/>
  <c r="K527" i="1"/>
  <c r="J527" i="1"/>
  <c r="I527" i="1"/>
  <c r="K526" i="1"/>
  <c r="J526" i="1"/>
  <c r="I526" i="1"/>
  <c r="K525" i="1"/>
  <c r="J525" i="1"/>
  <c r="I525" i="1"/>
  <c r="K524" i="1"/>
  <c r="J524" i="1"/>
  <c r="I524" i="1"/>
  <c r="K523" i="1"/>
  <c r="J523" i="1"/>
  <c r="I523" i="1"/>
  <c r="K522" i="1"/>
  <c r="J522" i="1"/>
  <c r="I522" i="1"/>
  <c r="K521" i="1"/>
  <c r="J521" i="1"/>
  <c r="I521" i="1"/>
  <c r="K520" i="1"/>
  <c r="J520" i="1"/>
  <c r="I520" i="1"/>
  <c r="K519" i="1"/>
  <c r="J519" i="1"/>
  <c r="I519" i="1"/>
  <c r="K518" i="1"/>
  <c r="J518" i="1"/>
  <c r="I518" i="1"/>
  <c r="K517" i="1"/>
  <c r="J517" i="1"/>
  <c r="I517" i="1"/>
  <c r="K516" i="1"/>
  <c r="J516" i="1"/>
  <c r="I516" i="1"/>
  <c r="K515" i="1"/>
  <c r="J515" i="1"/>
  <c r="I515" i="1"/>
  <c r="K514" i="1"/>
  <c r="J514" i="1"/>
  <c r="I514" i="1"/>
  <c r="K513" i="1"/>
  <c r="J513" i="1"/>
  <c r="I513" i="1"/>
  <c r="K512" i="1"/>
  <c r="J512" i="1"/>
  <c r="I512" i="1"/>
  <c r="K511" i="1"/>
  <c r="J511" i="1"/>
  <c r="I511" i="1"/>
  <c r="K510" i="1"/>
  <c r="J510" i="1"/>
  <c r="I510" i="1"/>
  <c r="K509" i="1"/>
  <c r="J509" i="1"/>
  <c r="I509" i="1"/>
  <c r="K508" i="1"/>
  <c r="J508" i="1"/>
  <c r="I508" i="1"/>
  <c r="K507" i="1"/>
  <c r="J507" i="1"/>
  <c r="I507" i="1"/>
  <c r="K506" i="1"/>
  <c r="J506" i="1"/>
  <c r="I506" i="1"/>
  <c r="K505" i="1"/>
  <c r="J505" i="1"/>
  <c r="I505" i="1"/>
  <c r="K504" i="1"/>
  <c r="J504" i="1"/>
  <c r="I504" i="1"/>
  <c r="K503" i="1"/>
  <c r="J503" i="1"/>
  <c r="I503" i="1"/>
  <c r="K502" i="1"/>
  <c r="J502" i="1"/>
  <c r="I502" i="1"/>
  <c r="K501" i="1"/>
  <c r="J501" i="1"/>
  <c r="I501" i="1"/>
  <c r="K500" i="1"/>
  <c r="J500" i="1"/>
  <c r="I500" i="1"/>
  <c r="K499" i="1"/>
  <c r="J499" i="1"/>
  <c r="I499" i="1"/>
  <c r="K498" i="1"/>
  <c r="J498" i="1"/>
  <c r="I498" i="1"/>
  <c r="K497" i="1"/>
  <c r="J497" i="1"/>
  <c r="I497" i="1"/>
  <c r="K496" i="1"/>
  <c r="J496" i="1"/>
  <c r="I496" i="1"/>
  <c r="K495" i="1"/>
  <c r="J495" i="1"/>
  <c r="I495" i="1"/>
  <c r="K494" i="1"/>
  <c r="J494" i="1"/>
  <c r="I494" i="1"/>
  <c r="K493" i="1"/>
  <c r="J493" i="1"/>
  <c r="I493" i="1"/>
  <c r="K492" i="1"/>
  <c r="J492" i="1"/>
  <c r="I492" i="1"/>
  <c r="K491" i="1"/>
  <c r="J491" i="1"/>
  <c r="I491" i="1"/>
  <c r="K490" i="1"/>
  <c r="J490" i="1"/>
  <c r="I490" i="1"/>
  <c r="K489" i="1"/>
  <c r="J489" i="1"/>
  <c r="I489" i="1"/>
  <c r="K488" i="1"/>
  <c r="J488" i="1"/>
  <c r="I488" i="1"/>
  <c r="K487" i="1"/>
  <c r="J487" i="1"/>
  <c r="I487" i="1"/>
  <c r="K486" i="1"/>
  <c r="J486" i="1"/>
  <c r="I486" i="1"/>
  <c r="K485" i="1"/>
  <c r="J485" i="1"/>
  <c r="I485" i="1"/>
  <c r="K484" i="1"/>
  <c r="J484" i="1"/>
  <c r="I484" i="1"/>
  <c r="K483" i="1"/>
  <c r="J483" i="1"/>
  <c r="I483" i="1"/>
  <c r="K482" i="1"/>
  <c r="J482" i="1"/>
  <c r="I482" i="1"/>
  <c r="K481" i="1"/>
  <c r="J481" i="1"/>
  <c r="I481" i="1"/>
  <c r="K480" i="1"/>
  <c r="J480" i="1"/>
  <c r="I480" i="1"/>
  <c r="K479" i="1"/>
  <c r="J479" i="1"/>
  <c r="I479" i="1"/>
  <c r="K478" i="1"/>
  <c r="J478" i="1"/>
  <c r="I478" i="1"/>
  <c r="K477" i="1"/>
  <c r="J477" i="1"/>
  <c r="I477" i="1"/>
  <c r="K476" i="1"/>
  <c r="J476" i="1"/>
  <c r="I476" i="1"/>
  <c r="K475" i="1"/>
  <c r="J475" i="1"/>
  <c r="I475" i="1"/>
  <c r="K474" i="1"/>
  <c r="J474" i="1"/>
  <c r="I474" i="1"/>
  <c r="K473" i="1"/>
  <c r="J473" i="1"/>
  <c r="I473" i="1"/>
  <c r="K472" i="1"/>
  <c r="J472" i="1"/>
  <c r="I472" i="1"/>
  <c r="K471" i="1"/>
  <c r="J471" i="1"/>
  <c r="I471" i="1"/>
  <c r="K470" i="1"/>
  <c r="J470" i="1"/>
  <c r="I470" i="1"/>
  <c r="K469" i="1"/>
  <c r="J469" i="1"/>
  <c r="I469" i="1"/>
  <c r="K468" i="1"/>
  <c r="J468" i="1"/>
  <c r="I468" i="1"/>
  <c r="K467" i="1"/>
  <c r="J467" i="1"/>
  <c r="I467" i="1"/>
  <c r="K466" i="1"/>
  <c r="J466" i="1"/>
  <c r="I466" i="1"/>
  <c r="K465" i="1"/>
  <c r="J465" i="1"/>
  <c r="I465" i="1"/>
  <c r="K464" i="1"/>
  <c r="J464" i="1"/>
  <c r="I464" i="1"/>
  <c r="K463" i="1"/>
  <c r="J463" i="1"/>
  <c r="I463" i="1"/>
  <c r="K462" i="1"/>
  <c r="J462" i="1"/>
  <c r="I462" i="1"/>
  <c r="K461" i="1"/>
  <c r="J461" i="1"/>
  <c r="I461" i="1"/>
  <c r="K460" i="1"/>
  <c r="J460" i="1"/>
  <c r="I460" i="1"/>
  <c r="K459" i="1"/>
  <c r="J459" i="1"/>
  <c r="I459" i="1"/>
  <c r="K458" i="1"/>
  <c r="J458" i="1"/>
  <c r="I458" i="1"/>
  <c r="K457" i="1"/>
  <c r="J457" i="1"/>
  <c r="I457" i="1"/>
  <c r="K456" i="1"/>
  <c r="J456" i="1"/>
  <c r="I456" i="1"/>
  <c r="K455" i="1"/>
  <c r="J455" i="1"/>
  <c r="I455" i="1"/>
  <c r="K454" i="1"/>
  <c r="J454" i="1"/>
  <c r="I454" i="1"/>
  <c r="K453" i="1"/>
  <c r="J453" i="1"/>
  <c r="I453" i="1"/>
  <c r="K452" i="1"/>
  <c r="J452" i="1"/>
  <c r="I452" i="1"/>
  <c r="K451" i="1"/>
  <c r="J451" i="1"/>
  <c r="I451" i="1"/>
  <c r="K450" i="1"/>
  <c r="J450" i="1"/>
  <c r="I450" i="1"/>
  <c r="K449" i="1"/>
  <c r="J449" i="1"/>
  <c r="I449" i="1"/>
  <c r="K448" i="1"/>
  <c r="J448" i="1"/>
  <c r="I448" i="1"/>
  <c r="K447" i="1"/>
  <c r="J447" i="1"/>
  <c r="I447" i="1"/>
  <c r="K446" i="1"/>
  <c r="J446" i="1"/>
  <c r="I446" i="1"/>
  <c r="K445" i="1"/>
  <c r="J445" i="1"/>
  <c r="I445" i="1"/>
  <c r="K444" i="1"/>
  <c r="J444" i="1"/>
  <c r="I444" i="1"/>
  <c r="K443" i="1"/>
  <c r="J443" i="1"/>
  <c r="I443" i="1"/>
  <c r="K442" i="1"/>
  <c r="J442" i="1"/>
  <c r="I442" i="1"/>
  <c r="K441" i="1"/>
  <c r="J441" i="1"/>
  <c r="I441" i="1"/>
  <c r="K440" i="1"/>
  <c r="J440" i="1"/>
  <c r="I440" i="1"/>
  <c r="K439" i="1"/>
  <c r="J439" i="1"/>
  <c r="I439" i="1"/>
  <c r="K438" i="1"/>
  <c r="J438" i="1"/>
  <c r="I438" i="1"/>
  <c r="K437" i="1"/>
  <c r="J437" i="1"/>
  <c r="I437" i="1"/>
  <c r="K436" i="1"/>
  <c r="J436" i="1"/>
  <c r="I436" i="1"/>
  <c r="K435" i="1"/>
  <c r="J435" i="1"/>
  <c r="I435" i="1"/>
  <c r="K434" i="1"/>
  <c r="J434" i="1"/>
  <c r="I434" i="1"/>
  <c r="K433" i="1"/>
  <c r="J433" i="1"/>
  <c r="I433" i="1"/>
  <c r="K432" i="1"/>
  <c r="J432" i="1"/>
  <c r="I432" i="1"/>
  <c r="K431" i="1"/>
  <c r="J431" i="1"/>
  <c r="I431" i="1"/>
  <c r="K430" i="1"/>
  <c r="J430" i="1"/>
  <c r="I430" i="1"/>
  <c r="K429" i="1"/>
  <c r="J429" i="1"/>
  <c r="I429" i="1"/>
  <c r="K428" i="1"/>
  <c r="J428" i="1"/>
  <c r="I428" i="1"/>
  <c r="K427" i="1"/>
  <c r="J427" i="1"/>
  <c r="I427" i="1"/>
  <c r="K426" i="1"/>
  <c r="J426" i="1"/>
  <c r="I426" i="1"/>
  <c r="K425" i="1"/>
  <c r="J425" i="1"/>
  <c r="I425" i="1"/>
  <c r="K424" i="1"/>
  <c r="J424" i="1"/>
  <c r="I424" i="1"/>
  <c r="K423" i="1"/>
  <c r="J423" i="1"/>
  <c r="I423" i="1"/>
  <c r="K422" i="1"/>
  <c r="J422" i="1"/>
  <c r="I422" i="1"/>
  <c r="K421" i="1"/>
  <c r="J421" i="1"/>
  <c r="I421" i="1"/>
  <c r="K420" i="1"/>
  <c r="J420" i="1"/>
  <c r="I420" i="1"/>
  <c r="K419" i="1"/>
  <c r="J419" i="1"/>
  <c r="I419" i="1"/>
  <c r="K418" i="1"/>
  <c r="J418" i="1"/>
  <c r="I418" i="1"/>
  <c r="K417" i="1"/>
  <c r="J417" i="1"/>
  <c r="I417" i="1"/>
  <c r="K416" i="1"/>
  <c r="J416" i="1"/>
  <c r="I416" i="1"/>
  <c r="K415" i="1"/>
  <c r="J415" i="1"/>
  <c r="I415" i="1"/>
  <c r="K414" i="1"/>
  <c r="J414" i="1"/>
  <c r="I414" i="1"/>
  <c r="K413" i="1"/>
  <c r="J413" i="1"/>
  <c r="I413" i="1"/>
  <c r="K412" i="1"/>
  <c r="J412" i="1"/>
  <c r="I412" i="1"/>
  <c r="K411" i="1"/>
  <c r="J411" i="1"/>
  <c r="I411" i="1"/>
  <c r="K410" i="1"/>
  <c r="J410" i="1"/>
  <c r="I410" i="1"/>
  <c r="K409" i="1"/>
  <c r="J409" i="1"/>
  <c r="I409" i="1"/>
  <c r="K408" i="1"/>
  <c r="J408" i="1"/>
  <c r="I408" i="1"/>
  <c r="K407" i="1"/>
  <c r="J407" i="1"/>
  <c r="I407" i="1"/>
  <c r="K406" i="1"/>
  <c r="J406" i="1"/>
  <c r="I406" i="1"/>
  <c r="K405" i="1"/>
  <c r="J405" i="1"/>
  <c r="I405" i="1"/>
  <c r="K404" i="1"/>
  <c r="J404" i="1"/>
  <c r="I404" i="1"/>
  <c r="K403" i="1"/>
  <c r="J403" i="1"/>
  <c r="I403" i="1"/>
  <c r="K402" i="1"/>
  <c r="J402" i="1"/>
  <c r="I402" i="1"/>
  <c r="K401" i="1"/>
  <c r="J401" i="1"/>
  <c r="I401" i="1"/>
  <c r="K400" i="1"/>
  <c r="J400" i="1"/>
  <c r="I400" i="1"/>
  <c r="K399" i="1"/>
  <c r="J399" i="1"/>
  <c r="I399" i="1"/>
  <c r="K398" i="1"/>
  <c r="J398" i="1"/>
  <c r="I398" i="1"/>
  <c r="K397" i="1"/>
  <c r="J397" i="1"/>
  <c r="I397" i="1"/>
  <c r="K396" i="1"/>
  <c r="J396" i="1"/>
  <c r="I396" i="1"/>
  <c r="K395" i="1"/>
  <c r="J395" i="1"/>
  <c r="I395" i="1"/>
  <c r="K394" i="1"/>
  <c r="J394" i="1"/>
  <c r="I394" i="1"/>
  <c r="K393" i="1"/>
  <c r="J393" i="1"/>
  <c r="I393" i="1"/>
  <c r="K392" i="1"/>
  <c r="J392" i="1"/>
  <c r="I392" i="1"/>
  <c r="K391" i="1"/>
  <c r="J391" i="1"/>
  <c r="I391" i="1"/>
  <c r="K390" i="1"/>
  <c r="J390" i="1"/>
  <c r="I390" i="1"/>
  <c r="K389" i="1"/>
  <c r="J389" i="1"/>
  <c r="I389" i="1"/>
  <c r="K388" i="1"/>
  <c r="J388" i="1"/>
  <c r="I388" i="1"/>
  <c r="K387" i="1"/>
  <c r="J387" i="1"/>
  <c r="I387" i="1"/>
  <c r="K386" i="1"/>
  <c r="J386" i="1"/>
  <c r="I386" i="1"/>
  <c r="K385" i="1"/>
  <c r="J385" i="1"/>
  <c r="I385" i="1"/>
  <c r="K384" i="1"/>
  <c r="J384" i="1"/>
  <c r="I384" i="1"/>
  <c r="K383" i="1"/>
  <c r="J383" i="1"/>
  <c r="I383" i="1"/>
  <c r="K382" i="1"/>
  <c r="J382" i="1"/>
  <c r="I382" i="1"/>
  <c r="K381" i="1"/>
  <c r="J381" i="1"/>
  <c r="I381" i="1"/>
  <c r="K380" i="1"/>
  <c r="J380" i="1"/>
  <c r="I380" i="1"/>
  <c r="K379" i="1"/>
  <c r="J379" i="1"/>
  <c r="I379" i="1"/>
  <c r="K378" i="1"/>
  <c r="J378" i="1"/>
  <c r="I378" i="1"/>
  <c r="K377" i="1"/>
  <c r="J377" i="1"/>
  <c r="I377" i="1"/>
  <c r="K376" i="1"/>
  <c r="J376" i="1"/>
  <c r="I376" i="1"/>
  <c r="K375" i="1"/>
  <c r="J375" i="1"/>
  <c r="I375" i="1"/>
  <c r="K374" i="1"/>
  <c r="J374" i="1"/>
  <c r="I374" i="1"/>
  <c r="K373" i="1"/>
  <c r="J373" i="1"/>
  <c r="I373" i="1"/>
  <c r="K372" i="1"/>
  <c r="J372" i="1"/>
  <c r="I372" i="1"/>
  <c r="K371" i="1"/>
  <c r="J371" i="1"/>
  <c r="I371" i="1"/>
  <c r="K370" i="1"/>
  <c r="J370" i="1"/>
  <c r="I370" i="1"/>
  <c r="K369" i="1"/>
  <c r="J369" i="1"/>
  <c r="I369" i="1"/>
  <c r="K368" i="1"/>
  <c r="J368" i="1"/>
  <c r="I368" i="1"/>
  <c r="K367" i="1"/>
  <c r="J367" i="1"/>
  <c r="I367" i="1"/>
  <c r="K366" i="1"/>
  <c r="J366" i="1"/>
  <c r="I366" i="1"/>
  <c r="K365" i="1"/>
  <c r="J365" i="1"/>
  <c r="I365" i="1"/>
  <c r="K364" i="1"/>
  <c r="J364" i="1"/>
  <c r="I364" i="1"/>
  <c r="K363" i="1"/>
  <c r="J363" i="1"/>
  <c r="I363" i="1"/>
  <c r="K362" i="1"/>
  <c r="J362" i="1"/>
  <c r="I362" i="1"/>
  <c r="K361" i="1"/>
  <c r="J361" i="1"/>
  <c r="I361" i="1"/>
  <c r="K360" i="1"/>
  <c r="J360" i="1"/>
  <c r="I360" i="1"/>
  <c r="K359" i="1"/>
  <c r="J359" i="1"/>
  <c r="I359" i="1"/>
  <c r="K358" i="1"/>
  <c r="J358" i="1"/>
  <c r="I358" i="1"/>
  <c r="K357" i="1"/>
  <c r="J357" i="1"/>
  <c r="I357" i="1"/>
  <c r="K356" i="1"/>
  <c r="J356" i="1"/>
  <c r="I356" i="1"/>
  <c r="K355" i="1"/>
  <c r="J355" i="1"/>
  <c r="I355" i="1"/>
  <c r="K354" i="1"/>
  <c r="J354" i="1"/>
  <c r="I354" i="1"/>
  <c r="K353" i="1"/>
  <c r="J353" i="1"/>
  <c r="I353" i="1"/>
  <c r="K352" i="1"/>
  <c r="J352" i="1"/>
  <c r="I352" i="1"/>
  <c r="K351" i="1"/>
  <c r="J351" i="1"/>
  <c r="I351" i="1"/>
  <c r="K350" i="1"/>
  <c r="J350" i="1"/>
  <c r="I350" i="1"/>
  <c r="K349" i="1"/>
  <c r="J349" i="1"/>
  <c r="I349" i="1"/>
  <c r="K348" i="1"/>
  <c r="J348" i="1"/>
  <c r="I348" i="1"/>
  <c r="K347" i="1"/>
  <c r="J347" i="1"/>
  <c r="I347" i="1"/>
  <c r="K346" i="1"/>
  <c r="J346" i="1"/>
  <c r="I346" i="1"/>
  <c r="K345" i="1"/>
  <c r="J345" i="1"/>
  <c r="I345" i="1"/>
  <c r="K344" i="1"/>
  <c r="J344" i="1"/>
  <c r="I344" i="1"/>
  <c r="K343" i="1"/>
  <c r="J343" i="1"/>
  <c r="I343" i="1"/>
  <c r="K342" i="1"/>
  <c r="J342" i="1"/>
  <c r="I342" i="1"/>
  <c r="K341" i="1"/>
  <c r="J341" i="1"/>
  <c r="I341" i="1"/>
  <c r="K340" i="1"/>
  <c r="J340" i="1"/>
  <c r="I340" i="1"/>
  <c r="K339" i="1"/>
  <c r="J339" i="1"/>
  <c r="I339" i="1"/>
  <c r="K338" i="1"/>
  <c r="J338" i="1"/>
  <c r="I338" i="1"/>
  <c r="K337" i="1"/>
  <c r="J337" i="1"/>
  <c r="I337" i="1"/>
  <c r="K336" i="1"/>
  <c r="J336" i="1"/>
  <c r="I336" i="1"/>
  <c r="K335" i="1"/>
  <c r="J335" i="1"/>
  <c r="I335" i="1"/>
  <c r="K334" i="1"/>
  <c r="J334" i="1"/>
  <c r="I334" i="1"/>
  <c r="K333" i="1"/>
  <c r="J333" i="1"/>
  <c r="I333" i="1"/>
  <c r="K332" i="1"/>
  <c r="J332" i="1"/>
  <c r="I332" i="1"/>
  <c r="K331" i="1"/>
  <c r="J331" i="1"/>
  <c r="I331" i="1"/>
  <c r="K330" i="1"/>
  <c r="J330" i="1"/>
  <c r="I330" i="1"/>
  <c r="K329" i="1"/>
  <c r="J329" i="1"/>
  <c r="I329" i="1"/>
  <c r="K328" i="1"/>
  <c r="J328" i="1"/>
  <c r="I328" i="1"/>
  <c r="K327" i="1"/>
  <c r="J327" i="1"/>
  <c r="I327" i="1"/>
  <c r="K326" i="1"/>
  <c r="J326" i="1"/>
  <c r="I326" i="1"/>
  <c r="K325" i="1"/>
  <c r="J325" i="1"/>
  <c r="I325" i="1"/>
  <c r="K324" i="1"/>
  <c r="J324" i="1"/>
  <c r="I324" i="1"/>
  <c r="K323" i="1"/>
  <c r="J323" i="1"/>
  <c r="I323" i="1"/>
  <c r="K322" i="1"/>
  <c r="J322" i="1"/>
  <c r="I322" i="1"/>
  <c r="K321" i="1"/>
  <c r="J321" i="1"/>
  <c r="I321" i="1"/>
  <c r="K320" i="1"/>
  <c r="J320" i="1"/>
  <c r="I320" i="1"/>
  <c r="K319" i="1"/>
  <c r="J319" i="1"/>
  <c r="I319" i="1"/>
  <c r="K318" i="1"/>
  <c r="J318" i="1"/>
  <c r="I318" i="1"/>
  <c r="K317" i="1"/>
  <c r="J317" i="1"/>
  <c r="I317" i="1"/>
  <c r="K316" i="1"/>
  <c r="J316" i="1"/>
  <c r="I316" i="1"/>
  <c r="K315" i="1"/>
  <c r="J315" i="1"/>
  <c r="I315" i="1"/>
  <c r="K314" i="1"/>
  <c r="J314" i="1"/>
  <c r="I314" i="1"/>
  <c r="K313" i="1"/>
  <c r="J313" i="1"/>
  <c r="I313" i="1"/>
  <c r="K312" i="1"/>
  <c r="J312" i="1"/>
  <c r="I312" i="1"/>
  <c r="K311" i="1"/>
  <c r="J311" i="1"/>
  <c r="I311" i="1"/>
  <c r="K310" i="1"/>
  <c r="J310" i="1"/>
  <c r="I310" i="1"/>
  <c r="K309" i="1"/>
  <c r="J309" i="1"/>
  <c r="I309" i="1"/>
  <c r="K308" i="1"/>
  <c r="J308" i="1"/>
  <c r="I308" i="1"/>
  <c r="K307" i="1"/>
  <c r="J307" i="1"/>
  <c r="I307" i="1"/>
  <c r="K306" i="1"/>
  <c r="J306" i="1"/>
  <c r="I306" i="1"/>
  <c r="K305" i="1"/>
  <c r="J305" i="1"/>
  <c r="I305" i="1"/>
  <c r="K304" i="1"/>
  <c r="J304" i="1"/>
  <c r="I304" i="1"/>
  <c r="K303" i="1"/>
  <c r="J303" i="1"/>
  <c r="I303" i="1"/>
  <c r="K302" i="1"/>
  <c r="J302" i="1"/>
  <c r="I302" i="1"/>
  <c r="K301" i="1"/>
  <c r="J301" i="1"/>
  <c r="I301" i="1"/>
  <c r="K300" i="1"/>
  <c r="J300" i="1"/>
  <c r="I300" i="1"/>
  <c r="K299" i="1"/>
  <c r="J299" i="1"/>
  <c r="I299" i="1"/>
  <c r="K298" i="1"/>
  <c r="J298" i="1"/>
  <c r="I298" i="1"/>
  <c r="K297" i="1"/>
  <c r="J297" i="1"/>
  <c r="I297" i="1"/>
  <c r="K296" i="1"/>
  <c r="J296" i="1"/>
  <c r="I296" i="1"/>
  <c r="K295" i="1"/>
  <c r="J295" i="1"/>
  <c r="I295" i="1"/>
  <c r="K294" i="1"/>
  <c r="J294" i="1"/>
  <c r="I294" i="1"/>
  <c r="K293" i="1"/>
  <c r="J293" i="1"/>
  <c r="I293" i="1"/>
  <c r="K292" i="1"/>
  <c r="J292" i="1"/>
  <c r="I292" i="1"/>
  <c r="K291" i="1"/>
  <c r="J291" i="1"/>
  <c r="I291" i="1"/>
  <c r="K290" i="1"/>
  <c r="J290" i="1"/>
  <c r="I290" i="1"/>
  <c r="K289" i="1"/>
  <c r="J289" i="1"/>
  <c r="I289" i="1"/>
  <c r="K288" i="1"/>
  <c r="J288" i="1"/>
  <c r="I288" i="1"/>
  <c r="K287" i="1"/>
  <c r="J287" i="1"/>
  <c r="I287" i="1"/>
  <c r="K286" i="1"/>
  <c r="J286" i="1"/>
  <c r="I286" i="1"/>
  <c r="K285" i="1"/>
  <c r="J285" i="1"/>
  <c r="I285" i="1"/>
  <c r="K284" i="1"/>
  <c r="J284" i="1"/>
  <c r="I284" i="1"/>
  <c r="K283" i="1"/>
  <c r="J283" i="1"/>
  <c r="I283" i="1"/>
  <c r="K282" i="1"/>
  <c r="J282" i="1"/>
  <c r="I282" i="1"/>
  <c r="K281" i="1"/>
  <c r="J281" i="1"/>
  <c r="I281" i="1"/>
  <c r="K280" i="1"/>
  <c r="J280" i="1"/>
  <c r="I280" i="1"/>
  <c r="K279" i="1"/>
  <c r="J279" i="1"/>
  <c r="I279" i="1"/>
  <c r="K278" i="1"/>
  <c r="J278" i="1"/>
  <c r="I278" i="1"/>
  <c r="K277" i="1"/>
  <c r="J277" i="1"/>
  <c r="I277" i="1"/>
  <c r="K276" i="1"/>
  <c r="J276" i="1"/>
  <c r="I276" i="1"/>
  <c r="K275" i="1"/>
  <c r="J275" i="1"/>
  <c r="I275" i="1"/>
  <c r="K274" i="1"/>
  <c r="J274" i="1"/>
  <c r="I274" i="1"/>
  <c r="K273" i="1"/>
  <c r="J273" i="1"/>
  <c r="I273" i="1"/>
  <c r="K272" i="1"/>
  <c r="J272" i="1"/>
  <c r="I272" i="1"/>
  <c r="K271" i="1"/>
  <c r="J271" i="1"/>
  <c r="I271" i="1"/>
  <c r="K270" i="1"/>
  <c r="J270" i="1"/>
  <c r="I270" i="1"/>
  <c r="K269" i="1"/>
  <c r="J269" i="1"/>
  <c r="I269" i="1"/>
  <c r="K268" i="1"/>
  <c r="J268" i="1"/>
  <c r="I268" i="1"/>
  <c r="K267" i="1"/>
  <c r="J267" i="1"/>
  <c r="I267" i="1"/>
  <c r="K266" i="1"/>
  <c r="J266" i="1"/>
  <c r="I266" i="1"/>
  <c r="K265" i="1"/>
  <c r="J265" i="1"/>
  <c r="I265" i="1"/>
  <c r="K264" i="1"/>
  <c r="J264" i="1"/>
  <c r="I264" i="1"/>
  <c r="K263" i="1"/>
  <c r="J263" i="1"/>
  <c r="I263" i="1"/>
  <c r="K262" i="1"/>
  <c r="J262" i="1"/>
  <c r="I262" i="1"/>
  <c r="K261" i="1"/>
  <c r="J261" i="1"/>
  <c r="I261" i="1"/>
  <c r="K260" i="1"/>
  <c r="J260" i="1"/>
  <c r="I260" i="1"/>
  <c r="K259" i="1"/>
  <c r="J259" i="1"/>
  <c r="I259" i="1"/>
  <c r="K258" i="1"/>
  <c r="J258" i="1"/>
  <c r="I258" i="1"/>
  <c r="K257" i="1"/>
  <c r="J257" i="1"/>
  <c r="I257" i="1"/>
  <c r="K256" i="1"/>
  <c r="J256" i="1"/>
  <c r="I256" i="1"/>
  <c r="K255" i="1"/>
  <c r="J255" i="1"/>
  <c r="I255" i="1"/>
  <c r="K254" i="1"/>
  <c r="J254" i="1"/>
  <c r="I254" i="1"/>
  <c r="K253" i="1"/>
  <c r="J253" i="1"/>
  <c r="I253" i="1"/>
  <c r="K252" i="1"/>
  <c r="J252" i="1"/>
  <c r="I252" i="1"/>
  <c r="K251" i="1"/>
  <c r="J251" i="1"/>
  <c r="I251" i="1"/>
  <c r="K250" i="1"/>
  <c r="J250" i="1"/>
  <c r="I250" i="1"/>
  <c r="K249" i="1"/>
  <c r="J249" i="1"/>
  <c r="I249" i="1"/>
  <c r="K248" i="1"/>
  <c r="J248" i="1"/>
  <c r="I248" i="1"/>
  <c r="K247" i="1"/>
  <c r="J247" i="1"/>
  <c r="I247" i="1"/>
  <c r="K246" i="1"/>
  <c r="J246" i="1"/>
  <c r="I246" i="1"/>
  <c r="K245" i="1"/>
  <c r="J245" i="1"/>
  <c r="I245" i="1"/>
  <c r="K244" i="1"/>
  <c r="J244" i="1"/>
  <c r="I244" i="1"/>
  <c r="K243" i="1"/>
  <c r="J243" i="1"/>
  <c r="I243" i="1"/>
  <c r="K242" i="1"/>
  <c r="J242" i="1"/>
  <c r="I242" i="1"/>
  <c r="K241" i="1"/>
  <c r="J241" i="1"/>
  <c r="I241" i="1"/>
  <c r="K240" i="1"/>
  <c r="J240" i="1"/>
  <c r="I240" i="1"/>
  <c r="K239" i="1"/>
  <c r="J239" i="1"/>
  <c r="I239" i="1"/>
  <c r="K238" i="1"/>
  <c r="J238" i="1"/>
  <c r="I238" i="1"/>
  <c r="K237" i="1"/>
  <c r="J237" i="1"/>
  <c r="I237" i="1"/>
  <c r="K236" i="1"/>
  <c r="J236" i="1"/>
  <c r="I236" i="1"/>
  <c r="K235" i="1"/>
  <c r="J235" i="1"/>
  <c r="I235" i="1"/>
  <c r="K234" i="1"/>
  <c r="J234" i="1"/>
  <c r="I234" i="1"/>
  <c r="K233" i="1"/>
  <c r="J233" i="1"/>
  <c r="I233" i="1"/>
  <c r="K232" i="1"/>
  <c r="J232" i="1"/>
  <c r="I232" i="1"/>
  <c r="K231" i="1"/>
  <c r="J231" i="1"/>
  <c r="I231" i="1"/>
  <c r="K230" i="1"/>
  <c r="J230" i="1"/>
  <c r="I230" i="1"/>
  <c r="K229" i="1"/>
  <c r="J229" i="1"/>
  <c r="I229" i="1"/>
  <c r="K228" i="1"/>
  <c r="J228" i="1"/>
  <c r="I228" i="1"/>
  <c r="K227" i="1"/>
  <c r="J227" i="1"/>
  <c r="I227" i="1"/>
  <c r="K226" i="1"/>
  <c r="J226" i="1"/>
  <c r="I226" i="1"/>
  <c r="K225" i="1"/>
  <c r="J225" i="1"/>
  <c r="I225" i="1"/>
  <c r="K224" i="1"/>
  <c r="J224" i="1"/>
  <c r="I224" i="1"/>
  <c r="K223" i="1"/>
  <c r="J223" i="1"/>
  <c r="I223" i="1"/>
  <c r="K222" i="1"/>
  <c r="J222" i="1"/>
  <c r="I222" i="1"/>
  <c r="K221" i="1"/>
  <c r="J221" i="1"/>
  <c r="I221" i="1"/>
  <c r="K220" i="1"/>
  <c r="J220" i="1"/>
  <c r="I220" i="1"/>
  <c r="K219" i="1"/>
  <c r="J219" i="1"/>
  <c r="I219" i="1"/>
  <c r="K218" i="1"/>
  <c r="J218" i="1"/>
  <c r="I218" i="1"/>
  <c r="K217" i="1"/>
  <c r="J217" i="1"/>
  <c r="I217" i="1"/>
  <c r="K216" i="1"/>
  <c r="J216" i="1"/>
  <c r="I216" i="1"/>
  <c r="K215" i="1"/>
  <c r="J215" i="1"/>
  <c r="I215" i="1"/>
  <c r="K214" i="1"/>
  <c r="J214" i="1"/>
  <c r="I214" i="1"/>
  <c r="K213" i="1"/>
  <c r="J213" i="1"/>
  <c r="I213" i="1"/>
  <c r="K212" i="1"/>
  <c r="J212" i="1"/>
  <c r="I212" i="1"/>
  <c r="K211" i="1"/>
  <c r="J211" i="1"/>
  <c r="I211" i="1"/>
  <c r="K210" i="1"/>
  <c r="J210" i="1"/>
  <c r="I210" i="1"/>
  <c r="K209" i="1"/>
  <c r="J209" i="1"/>
  <c r="I209" i="1"/>
  <c r="K208" i="1"/>
  <c r="J208" i="1"/>
  <c r="I208" i="1"/>
  <c r="K207" i="1"/>
  <c r="J207" i="1"/>
  <c r="I207" i="1"/>
  <c r="K206" i="1"/>
  <c r="J206" i="1"/>
  <c r="I206" i="1"/>
  <c r="K205" i="1"/>
  <c r="J205" i="1"/>
  <c r="I205" i="1"/>
  <c r="K204" i="1"/>
  <c r="J204" i="1"/>
  <c r="I204" i="1"/>
  <c r="K203" i="1"/>
  <c r="J203" i="1"/>
  <c r="I203" i="1"/>
  <c r="K202" i="1"/>
  <c r="J202" i="1"/>
  <c r="I202" i="1"/>
  <c r="K201" i="1"/>
  <c r="J201" i="1"/>
  <c r="I201" i="1"/>
  <c r="K200" i="1"/>
  <c r="J200" i="1"/>
  <c r="I200" i="1"/>
  <c r="K199" i="1"/>
  <c r="J199" i="1"/>
  <c r="I199" i="1"/>
  <c r="K198" i="1"/>
  <c r="J198" i="1"/>
  <c r="I198" i="1"/>
  <c r="K197" i="1"/>
  <c r="J197" i="1"/>
  <c r="I197" i="1"/>
  <c r="K196" i="1"/>
  <c r="J196" i="1"/>
  <c r="I196" i="1"/>
  <c r="K195" i="1"/>
  <c r="J195" i="1"/>
  <c r="I195" i="1"/>
  <c r="K194" i="1"/>
  <c r="J194" i="1"/>
  <c r="I194" i="1"/>
  <c r="K193" i="1"/>
  <c r="J193" i="1"/>
  <c r="I193" i="1"/>
  <c r="K192" i="1"/>
  <c r="J192" i="1"/>
  <c r="I192" i="1"/>
  <c r="K191" i="1"/>
  <c r="J191" i="1"/>
  <c r="I191" i="1"/>
  <c r="K190" i="1"/>
  <c r="J190" i="1"/>
  <c r="I190" i="1"/>
  <c r="K189" i="1"/>
  <c r="J189" i="1"/>
  <c r="I189" i="1"/>
  <c r="K188" i="1"/>
  <c r="J188" i="1"/>
  <c r="I188" i="1"/>
  <c r="K187" i="1"/>
  <c r="J187" i="1"/>
  <c r="I187" i="1"/>
  <c r="K186" i="1"/>
  <c r="J186" i="1"/>
  <c r="I186" i="1"/>
  <c r="K185" i="1"/>
  <c r="J185" i="1"/>
  <c r="I185" i="1"/>
  <c r="K184" i="1"/>
  <c r="J184" i="1"/>
  <c r="I184" i="1"/>
  <c r="K183" i="1"/>
  <c r="J183" i="1"/>
  <c r="I183" i="1"/>
  <c r="K182" i="1"/>
  <c r="J182" i="1"/>
  <c r="I182" i="1"/>
  <c r="K181" i="1"/>
  <c r="J181" i="1"/>
  <c r="I181" i="1"/>
  <c r="K180" i="1"/>
  <c r="J180" i="1"/>
  <c r="I180" i="1"/>
  <c r="K179" i="1"/>
  <c r="J179" i="1"/>
  <c r="I179" i="1"/>
  <c r="K178" i="1"/>
  <c r="J178" i="1"/>
  <c r="I178" i="1"/>
  <c r="K177" i="1"/>
  <c r="J177" i="1"/>
  <c r="I177" i="1"/>
  <c r="K176" i="1"/>
  <c r="J176" i="1"/>
  <c r="I176" i="1"/>
  <c r="K175" i="1"/>
  <c r="J175" i="1"/>
  <c r="I175" i="1"/>
  <c r="K174" i="1"/>
  <c r="J174" i="1"/>
  <c r="I174" i="1"/>
  <c r="K173" i="1"/>
  <c r="J173" i="1"/>
  <c r="I173" i="1"/>
  <c r="K172" i="1"/>
  <c r="J172" i="1"/>
  <c r="I172" i="1"/>
  <c r="K171" i="1"/>
  <c r="J171" i="1"/>
  <c r="I171" i="1"/>
  <c r="K170" i="1"/>
  <c r="J170" i="1"/>
  <c r="I170" i="1"/>
  <c r="K169" i="1"/>
  <c r="J169" i="1"/>
  <c r="I169" i="1"/>
  <c r="K168" i="1"/>
  <c r="J168" i="1"/>
  <c r="I168" i="1"/>
  <c r="K167" i="1"/>
  <c r="J167" i="1"/>
  <c r="I167" i="1"/>
  <c r="K166" i="1"/>
  <c r="J166" i="1"/>
  <c r="I166" i="1"/>
  <c r="K165" i="1"/>
  <c r="J165" i="1"/>
  <c r="I165" i="1"/>
  <c r="K164" i="1"/>
  <c r="J164" i="1"/>
  <c r="I164" i="1"/>
  <c r="K163" i="1"/>
  <c r="J163" i="1"/>
  <c r="I163" i="1"/>
  <c r="K162" i="1"/>
  <c r="J162" i="1"/>
  <c r="I162" i="1"/>
  <c r="K161" i="1"/>
  <c r="J161" i="1"/>
  <c r="I161" i="1"/>
  <c r="K160" i="1"/>
  <c r="J160" i="1"/>
  <c r="I160" i="1"/>
  <c r="K159" i="1"/>
  <c r="J159" i="1"/>
  <c r="I159" i="1"/>
  <c r="K158" i="1"/>
  <c r="J158" i="1"/>
  <c r="I158" i="1"/>
  <c r="K157" i="1"/>
  <c r="J157" i="1"/>
  <c r="I157" i="1"/>
  <c r="K156" i="1"/>
  <c r="J156" i="1"/>
  <c r="I156" i="1"/>
  <c r="K155" i="1"/>
  <c r="J155" i="1"/>
  <c r="I155" i="1"/>
  <c r="K154" i="1"/>
  <c r="J154" i="1"/>
  <c r="I154" i="1"/>
  <c r="K153" i="1"/>
  <c r="J153" i="1"/>
  <c r="I153" i="1"/>
  <c r="K152" i="1"/>
  <c r="J152" i="1"/>
  <c r="I152" i="1"/>
  <c r="K151" i="1"/>
  <c r="J151" i="1"/>
  <c r="I151" i="1"/>
  <c r="K150" i="1"/>
  <c r="J150" i="1"/>
  <c r="I150" i="1"/>
  <c r="K149" i="1"/>
  <c r="J149" i="1"/>
  <c r="I149" i="1"/>
  <c r="K148" i="1"/>
  <c r="J148" i="1"/>
  <c r="I148" i="1"/>
  <c r="K147" i="1"/>
  <c r="J147" i="1"/>
  <c r="I147" i="1"/>
  <c r="K146" i="1"/>
  <c r="J146" i="1"/>
  <c r="I146" i="1"/>
  <c r="K145" i="1"/>
  <c r="J145" i="1"/>
  <c r="I145" i="1"/>
  <c r="K144" i="1"/>
  <c r="J144" i="1"/>
  <c r="I144" i="1"/>
  <c r="K143" i="1"/>
  <c r="J143" i="1"/>
  <c r="I143" i="1"/>
  <c r="K142" i="1"/>
  <c r="J142" i="1"/>
  <c r="I142" i="1"/>
  <c r="K141" i="1"/>
  <c r="J141" i="1"/>
  <c r="I141" i="1"/>
  <c r="K140" i="1"/>
  <c r="J140" i="1"/>
  <c r="I140" i="1"/>
  <c r="K139" i="1"/>
  <c r="J139" i="1"/>
  <c r="I139" i="1"/>
  <c r="K138" i="1"/>
  <c r="J138" i="1"/>
  <c r="I138" i="1"/>
  <c r="K137" i="1"/>
  <c r="J137" i="1"/>
  <c r="I137" i="1"/>
  <c r="K136" i="1"/>
  <c r="J136" i="1"/>
  <c r="I136" i="1"/>
  <c r="K135" i="1"/>
  <c r="J135" i="1"/>
  <c r="I135" i="1"/>
  <c r="K134" i="1"/>
  <c r="J134" i="1"/>
  <c r="I134" i="1"/>
  <c r="K133" i="1"/>
  <c r="J133" i="1"/>
  <c r="I133" i="1"/>
  <c r="K132" i="1"/>
  <c r="J132" i="1"/>
  <c r="I132" i="1"/>
  <c r="K131" i="1"/>
  <c r="J131" i="1"/>
  <c r="I131" i="1"/>
  <c r="K130" i="1"/>
  <c r="J130" i="1"/>
  <c r="I130" i="1"/>
  <c r="K129" i="1"/>
  <c r="J129" i="1"/>
  <c r="I129" i="1"/>
  <c r="K128" i="1"/>
  <c r="J128" i="1"/>
  <c r="I128" i="1"/>
  <c r="K127" i="1"/>
  <c r="J127" i="1"/>
  <c r="I127" i="1"/>
  <c r="K126" i="1"/>
  <c r="J126" i="1"/>
  <c r="I126" i="1"/>
  <c r="K125" i="1"/>
  <c r="J125" i="1"/>
  <c r="I125" i="1"/>
  <c r="K124" i="1"/>
  <c r="J124" i="1"/>
  <c r="I124" i="1"/>
  <c r="K123" i="1"/>
  <c r="J123" i="1"/>
  <c r="I123" i="1"/>
  <c r="K122" i="1"/>
  <c r="J122" i="1"/>
  <c r="I122" i="1"/>
  <c r="K121" i="1"/>
  <c r="J121" i="1"/>
  <c r="I121" i="1"/>
  <c r="K120" i="1"/>
  <c r="J120" i="1"/>
  <c r="I120" i="1"/>
  <c r="K119" i="1"/>
  <c r="J119" i="1"/>
  <c r="I119" i="1"/>
  <c r="K118" i="1"/>
  <c r="J118" i="1"/>
  <c r="I118" i="1"/>
  <c r="K117" i="1"/>
  <c r="J117" i="1"/>
  <c r="I117" i="1"/>
  <c r="K116" i="1"/>
  <c r="J116" i="1"/>
  <c r="I116" i="1"/>
  <c r="K115" i="1"/>
  <c r="J115" i="1"/>
  <c r="I115" i="1"/>
  <c r="K114" i="1"/>
  <c r="J114" i="1"/>
  <c r="I114" i="1"/>
  <c r="K113" i="1"/>
  <c r="J113" i="1"/>
  <c r="I113" i="1"/>
  <c r="K112" i="1"/>
  <c r="J112" i="1"/>
  <c r="I112" i="1"/>
  <c r="K111" i="1"/>
  <c r="J111" i="1"/>
  <c r="I111" i="1"/>
  <c r="K110" i="1"/>
  <c r="J110" i="1"/>
  <c r="I110" i="1"/>
  <c r="K109" i="1"/>
  <c r="J109" i="1"/>
  <c r="I109" i="1"/>
  <c r="K108" i="1"/>
  <c r="J108" i="1"/>
  <c r="I108" i="1"/>
  <c r="K107" i="1"/>
  <c r="J107" i="1"/>
  <c r="I107" i="1"/>
  <c r="K106" i="1"/>
  <c r="J106" i="1"/>
  <c r="I106" i="1"/>
  <c r="K105" i="1"/>
  <c r="J105" i="1"/>
  <c r="I105" i="1"/>
  <c r="K104" i="1"/>
  <c r="J104" i="1"/>
  <c r="I104" i="1"/>
  <c r="K103" i="1"/>
  <c r="J103" i="1"/>
  <c r="I103" i="1"/>
  <c r="K102" i="1"/>
  <c r="J102" i="1"/>
  <c r="I102" i="1"/>
  <c r="K101" i="1"/>
  <c r="J101" i="1"/>
  <c r="I101" i="1"/>
  <c r="K100" i="1"/>
  <c r="J100" i="1"/>
  <c r="I100" i="1"/>
  <c r="K99" i="1"/>
  <c r="J99" i="1"/>
  <c r="I99" i="1"/>
  <c r="K98" i="1"/>
  <c r="J98" i="1"/>
  <c r="I98" i="1"/>
  <c r="K97" i="1"/>
  <c r="J97" i="1"/>
  <c r="I97" i="1"/>
  <c r="K96" i="1"/>
  <c r="J96" i="1"/>
  <c r="I96" i="1"/>
  <c r="K95" i="1"/>
  <c r="J95" i="1"/>
  <c r="I95" i="1"/>
  <c r="K94" i="1"/>
  <c r="J94" i="1"/>
  <c r="I94" i="1"/>
  <c r="K93" i="1"/>
  <c r="J93" i="1"/>
  <c r="I93" i="1"/>
  <c r="K92" i="1"/>
  <c r="J92" i="1"/>
  <c r="I92" i="1"/>
  <c r="K91" i="1"/>
  <c r="J91" i="1"/>
  <c r="I91" i="1"/>
  <c r="K90" i="1"/>
  <c r="J90" i="1"/>
  <c r="I90" i="1"/>
  <c r="K89" i="1"/>
  <c r="J89" i="1"/>
  <c r="I89" i="1"/>
  <c r="K88" i="1"/>
  <c r="J88" i="1"/>
  <c r="I88" i="1"/>
  <c r="K87" i="1"/>
  <c r="J87" i="1"/>
  <c r="I87" i="1"/>
  <c r="K86" i="1"/>
  <c r="J86" i="1"/>
  <c r="I86" i="1"/>
  <c r="K85" i="1"/>
  <c r="J85" i="1"/>
  <c r="I85" i="1"/>
  <c r="K84" i="1"/>
  <c r="J84" i="1"/>
  <c r="I84" i="1"/>
  <c r="K83" i="1"/>
  <c r="J83" i="1"/>
  <c r="I83" i="1"/>
  <c r="K82" i="1"/>
  <c r="J82" i="1"/>
  <c r="I82" i="1"/>
  <c r="K81" i="1"/>
  <c r="J81" i="1"/>
  <c r="I81" i="1"/>
  <c r="K80" i="1"/>
  <c r="J80" i="1"/>
  <c r="I80" i="1"/>
  <c r="K79" i="1"/>
  <c r="J79" i="1"/>
  <c r="I79" i="1"/>
  <c r="K78" i="1"/>
  <c r="J78" i="1"/>
  <c r="I78" i="1"/>
  <c r="K77" i="1"/>
  <c r="J77" i="1"/>
  <c r="I77" i="1"/>
  <c r="K76" i="1"/>
  <c r="J76" i="1"/>
  <c r="I76" i="1"/>
  <c r="K75" i="1"/>
  <c r="J75" i="1"/>
  <c r="I75" i="1"/>
  <c r="K74" i="1"/>
  <c r="J74" i="1"/>
  <c r="I74" i="1"/>
  <c r="K73" i="1"/>
  <c r="J73" i="1"/>
  <c r="I73" i="1"/>
  <c r="K72" i="1"/>
  <c r="J72" i="1"/>
  <c r="I72" i="1"/>
  <c r="K71" i="1"/>
  <c r="J71" i="1"/>
  <c r="I71" i="1"/>
  <c r="K70" i="1"/>
  <c r="J70" i="1"/>
  <c r="I70" i="1"/>
  <c r="K69" i="1"/>
  <c r="J69" i="1"/>
  <c r="I69" i="1"/>
  <c r="K68" i="1"/>
  <c r="J68" i="1"/>
  <c r="I68" i="1"/>
  <c r="K67" i="1"/>
  <c r="J67" i="1"/>
  <c r="I67" i="1"/>
  <c r="K66" i="1"/>
  <c r="J66" i="1"/>
  <c r="I66" i="1"/>
  <c r="K65" i="1"/>
  <c r="J65" i="1"/>
  <c r="I65" i="1"/>
  <c r="K64" i="1"/>
  <c r="J64" i="1"/>
  <c r="I64" i="1"/>
  <c r="K63" i="1"/>
  <c r="J63" i="1"/>
  <c r="I63" i="1"/>
  <c r="K62" i="1"/>
  <c r="J62" i="1"/>
  <c r="I62" i="1"/>
  <c r="K61" i="1"/>
  <c r="J61" i="1"/>
  <c r="I61" i="1"/>
  <c r="K60" i="1"/>
  <c r="J60" i="1"/>
  <c r="I60" i="1"/>
  <c r="K59" i="1"/>
  <c r="J59" i="1"/>
  <c r="I59" i="1"/>
  <c r="K58" i="1"/>
  <c r="J58" i="1"/>
  <c r="I58" i="1"/>
  <c r="K57" i="1"/>
  <c r="J57" i="1"/>
  <c r="I57" i="1"/>
  <c r="K56" i="1"/>
  <c r="J56" i="1"/>
  <c r="I56" i="1"/>
  <c r="K55" i="1"/>
  <c r="J55" i="1"/>
  <c r="I55" i="1"/>
  <c r="K54" i="1"/>
  <c r="J54" i="1"/>
  <c r="I54" i="1"/>
  <c r="K53" i="1"/>
  <c r="J53" i="1"/>
  <c r="I53" i="1"/>
  <c r="K52" i="1"/>
  <c r="J52" i="1"/>
  <c r="I52" i="1"/>
  <c r="K51" i="1"/>
  <c r="J51" i="1"/>
  <c r="I51" i="1"/>
  <c r="K50" i="1"/>
  <c r="J50" i="1"/>
  <c r="I50" i="1"/>
  <c r="G37" i="1" l="1"/>
  <c r="J37" i="1" s="1"/>
  <c r="J45" i="1"/>
  <c r="I37" i="1"/>
  <c r="I14" i="18"/>
  <c r="G16" i="1" s="1"/>
  <c r="H14" i="18"/>
  <c r="F16" i="1" s="1"/>
  <c r="C36" i="1"/>
  <c r="H37" i="1" l="1"/>
  <c r="K37" i="1" s="1"/>
  <c r="H45" i="1"/>
  <c r="K45" i="1" s="1"/>
  <c r="I45" i="1"/>
  <c r="J48" i="18"/>
  <c r="J28" i="18"/>
  <c r="J26" i="18"/>
  <c r="C19" i="19"/>
  <c r="C18" i="19"/>
  <c r="C17" i="19"/>
  <c r="C16" i="19"/>
  <c r="C14" i="19"/>
  <c r="C15" i="19" l="1"/>
  <c r="C14" i="1"/>
  <c r="D14" i="1"/>
  <c r="C16" i="1"/>
  <c r="D16" i="1"/>
  <c r="I16" i="1"/>
  <c r="J16" i="1"/>
  <c r="D20" i="1"/>
  <c r="I20" i="1"/>
  <c r="C21" i="1"/>
  <c r="D21" i="1"/>
  <c r="I21" i="1"/>
  <c r="J21" i="1"/>
  <c r="C22" i="1"/>
  <c r="D22" i="1"/>
  <c r="I22" i="1"/>
  <c r="J22" i="1"/>
  <c r="C25" i="1"/>
  <c r="D25" i="1"/>
  <c r="I25" i="1"/>
  <c r="J25" i="1"/>
  <c r="C26" i="1"/>
  <c r="D26" i="1"/>
  <c r="I26" i="1"/>
  <c r="J26" i="1"/>
  <c r="C27" i="1"/>
  <c r="D27" i="1"/>
  <c r="I27" i="1"/>
  <c r="J27" i="1"/>
  <c r="C28" i="1"/>
  <c r="D28" i="1"/>
  <c r="I28" i="1"/>
  <c r="J28" i="1"/>
  <c r="C29" i="1"/>
  <c r="D29" i="1"/>
  <c r="I29" i="1"/>
  <c r="J29" i="1"/>
  <c r="C31" i="1"/>
  <c r="D31" i="1"/>
  <c r="I31" i="1"/>
  <c r="J31" i="1"/>
  <c r="C32" i="1"/>
  <c r="D32" i="1"/>
  <c r="I32" i="1"/>
  <c r="J32" i="1"/>
  <c r="D36" i="1"/>
  <c r="I36" i="1"/>
  <c r="J36" i="1"/>
  <c r="C41" i="1"/>
  <c r="D41" i="1"/>
  <c r="I41" i="1"/>
  <c r="J41" i="1"/>
  <c r="C42" i="1"/>
  <c r="D42" i="1"/>
  <c r="I42" i="1"/>
  <c r="J42" i="1"/>
  <c r="C43" i="1"/>
  <c r="D43" i="1"/>
  <c r="I43" i="1"/>
  <c r="J43" i="1"/>
  <c r="C44" i="1"/>
  <c r="D44" i="1"/>
  <c r="I44" i="1"/>
  <c r="J44" i="1"/>
  <c r="C46" i="1"/>
  <c r="D46" i="1"/>
  <c r="I46" i="1"/>
  <c r="J46" i="1"/>
  <c r="C47" i="1"/>
  <c r="D47" i="1"/>
  <c r="I47" i="1"/>
  <c r="J47" i="1"/>
  <c r="C50" i="1"/>
  <c r="D50" i="1"/>
  <c r="F50" i="1"/>
  <c r="G50" i="1"/>
  <c r="H50" i="1"/>
  <c r="F51" i="1"/>
  <c r="G51" i="1"/>
  <c r="H51" i="1"/>
  <c r="F52" i="1"/>
  <c r="G52" i="1"/>
  <c r="H52" i="1"/>
  <c r="F53" i="1"/>
  <c r="G53" i="1"/>
  <c r="H53" i="1"/>
  <c r="C54" i="1"/>
  <c r="D54" i="1"/>
  <c r="F54" i="1"/>
  <c r="G54" i="1"/>
  <c r="H54" i="1"/>
  <c r="C55" i="1"/>
  <c r="D55" i="1"/>
  <c r="F55" i="1"/>
  <c r="G55" i="1"/>
  <c r="H55" i="1"/>
  <c r="C56" i="1"/>
  <c r="D56" i="1"/>
  <c r="F56" i="1"/>
  <c r="G56" i="1"/>
  <c r="H56" i="1"/>
  <c r="C57" i="1"/>
  <c r="D57" i="1"/>
  <c r="F57" i="1"/>
  <c r="G57" i="1"/>
  <c r="H57" i="1"/>
  <c r="C58" i="1"/>
  <c r="D58" i="1"/>
  <c r="F58" i="1"/>
  <c r="G58" i="1"/>
  <c r="H58" i="1"/>
  <c r="C59" i="1"/>
  <c r="D59" i="1"/>
  <c r="F59" i="1"/>
  <c r="G59" i="1"/>
  <c r="H59" i="1"/>
  <c r="C60" i="1"/>
  <c r="D60" i="1"/>
  <c r="F60" i="1"/>
  <c r="G60" i="1"/>
  <c r="H60" i="1"/>
  <c r="C61" i="1"/>
  <c r="D61" i="1"/>
  <c r="F61" i="1"/>
  <c r="G61" i="1"/>
  <c r="H61" i="1"/>
  <c r="C62" i="1"/>
  <c r="D62" i="1"/>
  <c r="F62" i="1"/>
  <c r="G62" i="1"/>
  <c r="H62" i="1"/>
  <c r="C63" i="1"/>
  <c r="D63" i="1"/>
  <c r="F63" i="1"/>
  <c r="G63" i="1"/>
  <c r="H63" i="1"/>
  <c r="C64" i="1"/>
  <c r="D64" i="1"/>
  <c r="F64" i="1"/>
  <c r="G64" i="1"/>
  <c r="H64" i="1"/>
  <c r="C65" i="1"/>
  <c r="D65" i="1"/>
  <c r="F65" i="1"/>
  <c r="G65" i="1"/>
  <c r="H65" i="1"/>
  <c r="C66" i="1"/>
  <c r="D66" i="1"/>
  <c r="F66" i="1"/>
  <c r="G66" i="1"/>
  <c r="H66" i="1"/>
  <c r="C67" i="1"/>
  <c r="D67" i="1"/>
  <c r="F67" i="1"/>
  <c r="G67" i="1"/>
  <c r="H67" i="1"/>
  <c r="C68" i="1"/>
  <c r="D68" i="1"/>
  <c r="F68" i="1"/>
  <c r="G68" i="1"/>
  <c r="H68" i="1"/>
  <c r="C69" i="1"/>
  <c r="D69" i="1"/>
  <c r="F69" i="1"/>
  <c r="G69" i="1"/>
  <c r="H69" i="1"/>
  <c r="C70" i="1"/>
  <c r="D70" i="1"/>
  <c r="F70" i="1"/>
  <c r="G70" i="1"/>
  <c r="H70" i="1"/>
  <c r="I35" i="1" l="1"/>
  <c r="F18" i="19" s="1"/>
  <c r="J35" i="1"/>
  <c r="G18" i="19" s="1"/>
  <c r="J30" i="1"/>
  <c r="G17" i="19" s="1"/>
  <c r="I30" i="1"/>
  <c r="F17" i="19" s="1"/>
  <c r="H43" i="1"/>
  <c r="K43" i="1" s="1"/>
  <c r="H41" i="1"/>
  <c r="K41" i="1" s="1"/>
  <c r="H44" i="1"/>
  <c r="K44" i="1" s="1"/>
  <c r="H47" i="1"/>
  <c r="K47" i="1" s="1"/>
  <c r="J40" i="1"/>
  <c r="G19" i="19" s="1"/>
  <c r="I40" i="1"/>
  <c r="H42" i="1"/>
  <c r="K42" i="1" s="1"/>
  <c r="H46" i="1"/>
  <c r="K46" i="1" s="1"/>
  <c r="H36" i="1"/>
  <c r="K36" i="1" s="1"/>
  <c r="H28" i="1"/>
  <c r="K28" i="1" s="1"/>
  <c r="H29" i="1"/>
  <c r="K29" i="1" s="1"/>
  <c r="J23" i="1"/>
  <c r="H31" i="1"/>
  <c r="K31" i="1" s="1"/>
  <c r="I23" i="1"/>
  <c r="H32" i="1"/>
  <c r="K32" i="1" s="1"/>
  <c r="H27" i="1"/>
  <c r="K27" i="1" s="1"/>
  <c r="I19" i="1"/>
  <c r="J20" i="1"/>
  <c r="H26" i="1"/>
  <c r="K26" i="1" s="1"/>
  <c r="H22" i="1"/>
  <c r="K22" i="1" s="1"/>
  <c r="H25" i="1"/>
  <c r="K25" i="1" s="1"/>
  <c r="H21" i="1"/>
  <c r="K21" i="1" s="1"/>
  <c r="H20" i="1"/>
  <c r="K20" i="1" s="1"/>
  <c r="H16" i="1"/>
  <c r="K16" i="1" s="1"/>
  <c r="P12" i="9"/>
  <c r="P13" i="9"/>
  <c r="P14" i="9"/>
  <c r="P15" i="9"/>
  <c r="P16" i="9"/>
  <c r="L35" i="1" l="1"/>
  <c r="H18" i="19" s="1"/>
  <c r="L40" i="1"/>
  <c r="H19" i="19" s="1"/>
  <c r="F19" i="19"/>
  <c r="I18" i="1"/>
  <c r="F16" i="19" s="1"/>
  <c r="L23" i="1"/>
  <c r="L30" i="1"/>
  <c r="H17" i="19" s="1"/>
  <c r="M14" i="9" s="1"/>
  <c r="J19" i="1"/>
  <c r="A55" i="2"/>
  <c r="L19" i="1" l="1"/>
  <c r="J18" i="1"/>
  <c r="G11" i="18"/>
  <c r="E11" i="18"/>
  <c r="D11" i="18"/>
  <c r="I9" i="18"/>
  <c r="G11" i="1" s="1"/>
  <c r="G10" i="18"/>
  <c r="E10" i="18"/>
  <c r="D10" i="18"/>
  <c r="G16" i="19" l="1"/>
  <c r="L18" i="1"/>
  <c r="H9" i="18"/>
  <c r="J11" i="18"/>
  <c r="J10" i="18"/>
  <c r="H8" i="19"/>
  <c r="J9" i="18" l="1"/>
  <c r="F11" i="1"/>
  <c r="H16" i="19"/>
  <c r="L16" i="2"/>
  <c r="D8" i="19" l="1"/>
  <c r="K11" i="2"/>
  <c r="C10" i="2"/>
  <c r="C71" i="1" l="1"/>
  <c r="D71" i="1"/>
  <c r="F71" i="1"/>
  <c r="G71" i="1"/>
  <c r="H71" i="1"/>
  <c r="C72" i="1"/>
  <c r="D72" i="1"/>
  <c r="F72" i="1"/>
  <c r="G72" i="1"/>
  <c r="H72" i="1"/>
  <c r="C73" i="1"/>
  <c r="D73" i="1"/>
  <c r="F73" i="1"/>
  <c r="G73" i="1"/>
  <c r="H73" i="1"/>
  <c r="C74" i="1"/>
  <c r="D74" i="1"/>
  <c r="F74" i="1"/>
  <c r="G74" i="1"/>
  <c r="H74" i="1"/>
  <c r="C75" i="1"/>
  <c r="D75" i="1"/>
  <c r="F75" i="1"/>
  <c r="G75" i="1"/>
  <c r="H75" i="1"/>
  <c r="C76" i="1"/>
  <c r="D76" i="1"/>
  <c r="F76" i="1"/>
  <c r="G76" i="1"/>
  <c r="H76" i="1"/>
  <c r="C77" i="1"/>
  <c r="D77" i="1"/>
  <c r="F77" i="1"/>
  <c r="G77" i="1"/>
  <c r="H77" i="1"/>
  <c r="C78" i="1"/>
  <c r="D78" i="1"/>
  <c r="F78" i="1"/>
  <c r="G78" i="1"/>
  <c r="H78" i="1"/>
  <c r="C79" i="1"/>
  <c r="D79" i="1"/>
  <c r="F79" i="1"/>
  <c r="G79" i="1"/>
  <c r="H79" i="1"/>
  <c r="C80" i="1"/>
  <c r="D80" i="1"/>
  <c r="F80" i="1"/>
  <c r="G80" i="1"/>
  <c r="H80" i="1"/>
  <c r="C81" i="1"/>
  <c r="D81" i="1"/>
  <c r="F81" i="1"/>
  <c r="G81" i="1"/>
  <c r="H81" i="1"/>
  <c r="C82" i="1"/>
  <c r="D82" i="1"/>
  <c r="F82" i="1"/>
  <c r="G82" i="1"/>
  <c r="H82" i="1"/>
  <c r="C83" i="1"/>
  <c r="D83" i="1"/>
  <c r="F83" i="1"/>
  <c r="G83" i="1"/>
  <c r="H83" i="1"/>
  <c r="C84" i="1"/>
  <c r="D84" i="1"/>
  <c r="F84" i="1"/>
  <c r="G84" i="1"/>
  <c r="H84" i="1"/>
  <c r="C85" i="1"/>
  <c r="D85" i="1"/>
  <c r="F85" i="1"/>
  <c r="G85" i="1"/>
  <c r="H85" i="1"/>
  <c r="C86" i="1"/>
  <c r="D86" i="1"/>
  <c r="F86" i="1"/>
  <c r="G86" i="1"/>
  <c r="H86" i="1"/>
  <c r="C87" i="1"/>
  <c r="D87" i="1"/>
  <c r="F87" i="1"/>
  <c r="G87" i="1"/>
  <c r="H87" i="1"/>
  <c r="C88" i="1"/>
  <c r="D88" i="1"/>
  <c r="F88" i="1"/>
  <c r="G88" i="1"/>
  <c r="H88" i="1"/>
  <c r="C89" i="1"/>
  <c r="D89" i="1"/>
  <c r="F89" i="1"/>
  <c r="G89" i="1"/>
  <c r="H89" i="1"/>
  <c r="C90" i="1"/>
  <c r="D90" i="1"/>
  <c r="F90" i="1"/>
  <c r="G90" i="1"/>
  <c r="H90" i="1"/>
  <c r="C91" i="1"/>
  <c r="D91" i="1"/>
  <c r="F91" i="1"/>
  <c r="G91" i="1"/>
  <c r="H91" i="1"/>
  <c r="C92" i="1"/>
  <c r="D92" i="1"/>
  <c r="F92" i="1"/>
  <c r="G92" i="1"/>
  <c r="H92" i="1"/>
  <c r="C93" i="1"/>
  <c r="D93" i="1"/>
  <c r="F93" i="1"/>
  <c r="G93" i="1"/>
  <c r="H93" i="1"/>
  <c r="C94" i="1"/>
  <c r="D94" i="1"/>
  <c r="F94" i="1"/>
  <c r="G94" i="1"/>
  <c r="H94" i="1"/>
  <c r="C95" i="1"/>
  <c r="D95" i="1"/>
  <c r="F95" i="1"/>
  <c r="G95" i="1"/>
  <c r="H95" i="1"/>
  <c r="C96" i="1"/>
  <c r="D96" i="1"/>
  <c r="F96" i="1"/>
  <c r="G96" i="1"/>
  <c r="H96" i="1"/>
  <c r="C97" i="1"/>
  <c r="D97" i="1"/>
  <c r="F97" i="1"/>
  <c r="G97" i="1"/>
  <c r="H97" i="1"/>
  <c r="C98" i="1"/>
  <c r="D98" i="1"/>
  <c r="F98" i="1"/>
  <c r="G98" i="1"/>
  <c r="H98" i="1"/>
  <c r="C99" i="1"/>
  <c r="D99" i="1"/>
  <c r="F99" i="1"/>
  <c r="G99" i="1"/>
  <c r="H99" i="1"/>
  <c r="C100" i="1"/>
  <c r="D100" i="1"/>
  <c r="F100" i="1"/>
  <c r="G100" i="1"/>
  <c r="H100" i="1"/>
  <c r="C101" i="1"/>
  <c r="D101" i="1"/>
  <c r="F101" i="1"/>
  <c r="G101" i="1"/>
  <c r="H101" i="1"/>
  <c r="C102" i="1"/>
  <c r="D102" i="1"/>
  <c r="F102" i="1"/>
  <c r="G102" i="1"/>
  <c r="H102" i="1"/>
  <c r="C103" i="1"/>
  <c r="D103" i="1"/>
  <c r="F103" i="1"/>
  <c r="G103" i="1"/>
  <c r="H103" i="1"/>
  <c r="C104" i="1"/>
  <c r="D104" i="1"/>
  <c r="F104" i="1"/>
  <c r="G104" i="1"/>
  <c r="H104" i="1"/>
  <c r="C105" i="1"/>
  <c r="D105" i="1"/>
  <c r="F105" i="1"/>
  <c r="G105" i="1"/>
  <c r="H105" i="1"/>
  <c r="C106" i="1"/>
  <c r="D106" i="1"/>
  <c r="F106" i="1"/>
  <c r="G106" i="1"/>
  <c r="H106" i="1"/>
  <c r="C107" i="1"/>
  <c r="D107" i="1"/>
  <c r="F107" i="1"/>
  <c r="G107" i="1"/>
  <c r="H107" i="1"/>
  <c r="C108" i="1"/>
  <c r="D108" i="1"/>
  <c r="F108" i="1"/>
  <c r="G108" i="1"/>
  <c r="H108" i="1"/>
  <c r="C109" i="1"/>
  <c r="D109" i="1"/>
  <c r="F109" i="1"/>
  <c r="G109" i="1"/>
  <c r="H109" i="1"/>
  <c r="C110" i="1"/>
  <c r="D110" i="1"/>
  <c r="F110" i="1"/>
  <c r="G110" i="1"/>
  <c r="H110" i="1"/>
  <c r="C111" i="1"/>
  <c r="D111" i="1"/>
  <c r="F111" i="1"/>
  <c r="G111" i="1"/>
  <c r="H111" i="1"/>
  <c r="C112" i="1"/>
  <c r="D112" i="1"/>
  <c r="F112" i="1"/>
  <c r="G112" i="1"/>
  <c r="H112" i="1"/>
  <c r="C113" i="1"/>
  <c r="D113" i="1"/>
  <c r="F113" i="1"/>
  <c r="G113" i="1"/>
  <c r="H113" i="1"/>
  <c r="C114" i="1"/>
  <c r="D114" i="1"/>
  <c r="F114" i="1"/>
  <c r="G114" i="1"/>
  <c r="H114" i="1"/>
  <c r="C115" i="1"/>
  <c r="D115" i="1"/>
  <c r="F115" i="1"/>
  <c r="G115" i="1"/>
  <c r="H115" i="1"/>
  <c r="C116" i="1"/>
  <c r="D116" i="1"/>
  <c r="F116" i="1"/>
  <c r="G116" i="1"/>
  <c r="H116" i="1"/>
  <c r="C117" i="1"/>
  <c r="D117" i="1"/>
  <c r="F117" i="1"/>
  <c r="G117" i="1"/>
  <c r="H117" i="1"/>
  <c r="C118" i="1"/>
  <c r="D118" i="1"/>
  <c r="F118" i="1"/>
  <c r="G118" i="1"/>
  <c r="H118" i="1"/>
  <c r="C119" i="1"/>
  <c r="D119" i="1"/>
  <c r="F119" i="1"/>
  <c r="G119" i="1"/>
  <c r="H119" i="1"/>
  <c r="C120" i="1"/>
  <c r="D120" i="1"/>
  <c r="F120" i="1"/>
  <c r="G120" i="1"/>
  <c r="H120" i="1"/>
  <c r="C121" i="1"/>
  <c r="D121" i="1"/>
  <c r="F121" i="1"/>
  <c r="G121" i="1"/>
  <c r="H121" i="1"/>
  <c r="C122" i="1"/>
  <c r="D122" i="1"/>
  <c r="F122" i="1"/>
  <c r="G122" i="1"/>
  <c r="H122" i="1"/>
  <c r="C123" i="1"/>
  <c r="D123" i="1"/>
  <c r="F123" i="1"/>
  <c r="G123" i="1"/>
  <c r="H123" i="1"/>
  <c r="C124" i="1"/>
  <c r="D124" i="1"/>
  <c r="F124" i="1"/>
  <c r="G124" i="1"/>
  <c r="H124" i="1"/>
  <c r="C125" i="1"/>
  <c r="D125" i="1"/>
  <c r="F125" i="1"/>
  <c r="G125" i="1"/>
  <c r="H125" i="1"/>
  <c r="C126" i="1"/>
  <c r="D126" i="1"/>
  <c r="F126" i="1"/>
  <c r="G126" i="1"/>
  <c r="H126" i="1"/>
  <c r="C127" i="1"/>
  <c r="D127" i="1"/>
  <c r="F127" i="1"/>
  <c r="G127" i="1"/>
  <c r="H127" i="1"/>
  <c r="C128" i="1"/>
  <c r="D128" i="1"/>
  <c r="F128" i="1"/>
  <c r="G128" i="1"/>
  <c r="H128" i="1"/>
  <c r="C129" i="1"/>
  <c r="D129" i="1"/>
  <c r="F129" i="1"/>
  <c r="G129" i="1"/>
  <c r="H129" i="1"/>
  <c r="C130" i="1"/>
  <c r="D130" i="1"/>
  <c r="F130" i="1"/>
  <c r="G130" i="1"/>
  <c r="H130" i="1"/>
  <c r="C131" i="1"/>
  <c r="D131" i="1"/>
  <c r="F131" i="1"/>
  <c r="G131" i="1"/>
  <c r="H131" i="1"/>
  <c r="C132" i="1"/>
  <c r="D132" i="1"/>
  <c r="F132" i="1"/>
  <c r="G132" i="1"/>
  <c r="H132" i="1"/>
  <c r="C133" i="1"/>
  <c r="D133" i="1"/>
  <c r="F133" i="1"/>
  <c r="G133" i="1"/>
  <c r="H133" i="1"/>
  <c r="C134" i="1"/>
  <c r="D134" i="1"/>
  <c r="F134" i="1"/>
  <c r="G134" i="1"/>
  <c r="H134" i="1"/>
  <c r="C135" i="1"/>
  <c r="D135" i="1"/>
  <c r="F135" i="1"/>
  <c r="G135" i="1"/>
  <c r="H135" i="1"/>
  <c r="C136" i="1"/>
  <c r="D136" i="1"/>
  <c r="F136" i="1"/>
  <c r="G136" i="1"/>
  <c r="H136" i="1"/>
  <c r="C137" i="1"/>
  <c r="D137" i="1"/>
  <c r="F137" i="1"/>
  <c r="G137" i="1"/>
  <c r="H137" i="1"/>
  <c r="C138" i="1"/>
  <c r="D138" i="1"/>
  <c r="F138" i="1"/>
  <c r="G138" i="1"/>
  <c r="H138" i="1"/>
  <c r="C139" i="1"/>
  <c r="D139" i="1"/>
  <c r="F139" i="1"/>
  <c r="G139" i="1"/>
  <c r="H139" i="1"/>
  <c r="C140" i="1"/>
  <c r="D140" i="1"/>
  <c r="F140" i="1"/>
  <c r="G140" i="1"/>
  <c r="H140" i="1"/>
  <c r="C141" i="1"/>
  <c r="D141" i="1"/>
  <c r="F141" i="1"/>
  <c r="G141" i="1"/>
  <c r="H141" i="1"/>
  <c r="C142" i="1"/>
  <c r="D142" i="1"/>
  <c r="F142" i="1"/>
  <c r="G142" i="1"/>
  <c r="H142" i="1"/>
  <c r="C143" i="1"/>
  <c r="D143" i="1"/>
  <c r="F143" i="1"/>
  <c r="G143" i="1"/>
  <c r="H143" i="1"/>
  <c r="C144" i="1"/>
  <c r="D144" i="1"/>
  <c r="F144" i="1"/>
  <c r="G144" i="1"/>
  <c r="H144" i="1"/>
  <c r="C145" i="1"/>
  <c r="D145" i="1"/>
  <c r="F145" i="1"/>
  <c r="G145" i="1"/>
  <c r="H145" i="1"/>
  <c r="C146" i="1"/>
  <c r="D146" i="1"/>
  <c r="F146" i="1"/>
  <c r="G146" i="1"/>
  <c r="H146" i="1"/>
  <c r="C147" i="1"/>
  <c r="D147" i="1"/>
  <c r="F147" i="1"/>
  <c r="G147" i="1"/>
  <c r="H147" i="1"/>
  <c r="C148" i="1"/>
  <c r="D148" i="1"/>
  <c r="F148" i="1"/>
  <c r="G148" i="1"/>
  <c r="H148" i="1"/>
  <c r="C149" i="1"/>
  <c r="D149" i="1"/>
  <c r="F149" i="1"/>
  <c r="G149" i="1"/>
  <c r="H149" i="1"/>
  <c r="C150" i="1"/>
  <c r="D150" i="1"/>
  <c r="F150" i="1"/>
  <c r="G150" i="1"/>
  <c r="H150" i="1"/>
  <c r="C151" i="1"/>
  <c r="D151" i="1"/>
  <c r="F151" i="1"/>
  <c r="G151" i="1"/>
  <c r="H151" i="1"/>
  <c r="C152" i="1"/>
  <c r="D152" i="1"/>
  <c r="F152" i="1"/>
  <c r="G152" i="1"/>
  <c r="H152" i="1"/>
  <c r="C153" i="1"/>
  <c r="D153" i="1"/>
  <c r="F153" i="1"/>
  <c r="G153" i="1"/>
  <c r="H153" i="1"/>
  <c r="C154" i="1"/>
  <c r="D154" i="1"/>
  <c r="F154" i="1"/>
  <c r="G154" i="1"/>
  <c r="H154" i="1"/>
  <c r="C155" i="1"/>
  <c r="D155" i="1"/>
  <c r="F155" i="1"/>
  <c r="G155" i="1"/>
  <c r="H155" i="1"/>
  <c r="C156" i="1"/>
  <c r="D156" i="1"/>
  <c r="F156" i="1"/>
  <c r="G156" i="1"/>
  <c r="H156" i="1"/>
  <c r="C157" i="1"/>
  <c r="D157" i="1"/>
  <c r="F157" i="1"/>
  <c r="G157" i="1"/>
  <c r="H157" i="1"/>
  <c r="C158" i="1"/>
  <c r="D158" i="1"/>
  <c r="F158" i="1"/>
  <c r="G158" i="1"/>
  <c r="H158" i="1"/>
  <c r="C159" i="1"/>
  <c r="D159" i="1"/>
  <c r="F159" i="1"/>
  <c r="G159" i="1"/>
  <c r="H159" i="1"/>
  <c r="C160" i="1"/>
  <c r="D160" i="1"/>
  <c r="F160" i="1"/>
  <c r="G160" i="1"/>
  <c r="H160" i="1"/>
  <c r="C161" i="1"/>
  <c r="D161" i="1"/>
  <c r="F161" i="1"/>
  <c r="G161" i="1"/>
  <c r="H161" i="1"/>
  <c r="C162" i="1"/>
  <c r="D162" i="1"/>
  <c r="F162" i="1"/>
  <c r="G162" i="1"/>
  <c r="H162" i="1"/>
  <c r="C163" i="1"/>
  <c r="D163" i="1"/>
  <c r="F163" i="1"/>
  <c r="G163" i="1"/>
  <c r="H163" i="1"/>
  <c r="C164" i="1"/>
  <c r="D164" i="1"/>
  <c r="F164" i="1"/>
  <c r="G164" i="1"/>
  <c r="H164" i="1"/>
  <c r="C165" i="1"/>
  <c r="D165" i="1"/>
  <c r="F165" i="1"/>
  <c r="G165" i="1"/>
  <c r="H165" i="1"/>
  <c r="C166" i="1"/>
  <c r="D166" i="1"/>
  <c r="F166" i="1"/>
  <c r="G166" i="1"/>
  <c r="H166" i="1"/>
  <c r="C167" i="1"/>
  <c r="D167" i="1"/>
  <c r="F167" i="1"/>
  <c r="G167" i="1"/>
  <c r="H167" i="1"/>
  <c r="C168" i="1"/>
  <c r="D168" i="1"/>
  <c r="F168" i="1"/>
  <c r="G168" i="1"/>
  <c r="H168" i="1"/>
  <c r="C169" i="1"/>
  <c r="D169" i="1"/>
  <c r="F169" i="1"/>
  <c r="G169" i="1"/>
  <c r="H169" i="1"/>
  <c r="C170" i="1"/>
  <c r="D170" i="1"/>
  <c r="F170" i="1"/>
  <c r="G170" i="1"/>
  <c r="H170" i="1"/>
  <c r="C171" i="1"/>
  <c r="D171" i="1"/>
  <c r="F171" i="1"/>
  <c r="G171" i="1"/>
  <c r="H171" i="1"/>
  <c r="C172" i="1"/>
  <c r="D172" i="1"/>
  <c r="F172" i="1"/>
  <c r="G172" i="1"/>
  <c r="H172" i="1"/>
  <c r="C173" i="1"/>
  <c r="D173" i="1"/>
  <c r="F173" i="1"/>
  <c r="G173" i="1"/>
  <c r="H173" i="1"/>
  <c r="C174" i="1"/>
  <c r="D174" i="1"/>
  <c r="F174" i="1"/>
  <c r="G174" i="1"/>
  <c r="H174" i="1"/>
  <c r="C175" i="1"/>
  <c r="D175" i="1"/>
  <c r="F175" i="1"/>
  <c r="G175" i="1"/>
  <c r="H175" i="1"/>
  <c r="C176" i="1"/>
  <c r="D176" i="1"/>
  <c r="F176" i="1"/>
  <c r="G176" i="1"/>
  <c r="H176" i="1"/>
  <c r="C177" i="1"/>
  <c r="D177" i="1"/>
  <c r="F177" i="1"/>
  <c r="G177" i="1"/>
  <c r="H177" i="1"/>
  <c r="C178" i="1"/>
  <c r="D178" i="1"/>
  <c r="F178" i="1"/>
  <c r="G178" i="1"/>
  <c r="H178" i="1"/>
  <c r="C179" i="1"/>
  <c r="D179" i="1"/>
  <c r="F179" i="1"/>
  <c r="G179" i="1"/>
  <c r="H179" i="1"/>
  <c r="C180" i="1"/>
  <c r="D180" i="1"/>
  <c r="F180" i="1"/>
  <c r="G180" i="1"/>
  <c r="H180" i="1"/>
  <c r="C181" i="1"/>
  <c r="D181" i="1"/>
  <c r="F181" i="1"/>
  <c r="G181" i="1"/>
  <c r="H181" i="1"/>
  <c r="C182" i="1"/>
  <c r="D182" i="1"/>
  <c r="F182" i="1"/>
  <c r="G182" i="1"/>
  <c r="H182" i="1"/>
  <c r="C183" i="1"/>
  <c r="D183" i="1"/>
  <c r="F183" i="1"/>
  <c r="G183" i="1"/>
  <c r="H183" i="1"/>
  <c r="C184" i="1"/>
  <c r="D184" i="1"/>
  <c r="F184" i="1"/>
  <c r="G184" i="1"/>
  <c r="H184" i="1"/>
  <c r="C185" i="1"/>
  <c r="D185" i="1"/>
  <c r="F185" i="1"/>
  <c r="G185" i="1"/>
  <c r="H185" i="1"/>
  <c r="C186" i="1"/>
  <c r="D186" i="1"/>
  <c r="F186" i="1"/>
  <c r="G186" i="1"/>
  <c r="H186" i="1"/>
  <c r="C187" i="1"/>
  <c r="D187" i="1"/>
  <c r="F187" i="1"/>
  <c r="G187" i="1"/>
  <c r="H187" i="1"/>
  <c r="C188" i="1"/>
  <c r="D188" i="1"/>
  <c r="F188" i="1"/>
  <c r="G188" i="1"/>
  <c r="H188" i="1"/>
  <c r="C189" i="1"/>
  <c r="D189" i="1"/>
  <c r="F189" i="1"/>
  <c r="G189" i="1"/>
  <c r="H189" i="1"/>
  <c r="C190" i="1"/>
  <c r="D190" i="1"/>
  <c r="F190" i="1"/>
  <c r="G190" i="1"/>
  <c r="H190" i="1"/>
  <c r="C191" i="1"/>
  <c r="D191" i="1"/>
  <c r="F191" i="1"/>
  <c r="G191" i="1"/>
  <c r="H191" i="1"/>
  <c r="C192" i="1"/>
  <c r="D192" i="1"/>
  <c r="F192" i="1"/>
  <c r="G192" i="1"/>
  <c r="H192" i="1"/>
  <c r="C193" i="1"/>
  <c r="D193" i="1"/>
  <c r="F193" i="1"/>
  <c r="G193" i="1"/>
  <c r="H193" i="1"/>
  <c r="C194" i="1"/>
  <c r="D194" i="1"/>
  <c r="F194" i="1"/>
  <c r="G194" i="1"/>
  <c r="H194" i="1"/>
  <c r="C195" i="1"/>
  <c r="D195" i="1"/>
  <c r="F195" i="1"/>
  <c r="G195" i="1"/>
  <c r="H195" i="1"/>
  <c r="C196" i="1"/>
  <c r="D196" i="1"/>
  <c r="F196" i="1"/>
  <c r="G196" i="1"/>
  <c r="H196" i="1"/>
  <c r="C197" i="1"/>
  <c r="D197" i="1"/>
  <c r="F197" i="1"/>
  <c r="G197" i="1"/>
  <c r="H197" i="1"/>
  <c r="C198" i="1"/>
  <c r="D198" i="1"/>
  <c r="F198" i="1"/>
  <c r="G198" i="1"/>
  <c r="H198" i="1"/>
  <c r="C199" i="1"/>
  <c r="D199" i="1"/>
  <c r="F199" i="1"/>
  <c r="G199" i="1"/>
  <c r="H199" i="1"/>
  <c r="C200" i="1"/>
  <c r="D200" i="1"/>
  <c r="F200" i="1"/>
  <c r="G200" i="1"/>
  <c r="H200" i="1"/>
  <c r="C201" i="1"/>
  <c r="D201" i="1"/>
  <c r="F201" i="1"/>
  <c r="G201" i="1"/>
  <c r="H201" i="1"/>
  <c r="C202" i="1"/>
  <c r="D202" i="1"/>
  <c r="F202" i="1"/>
  <c r="G202" i="1"/>
  <c r="H202" i="1"/>
  <c r="C203" i="1"/>
  <c r="D203" i="1"/>
  <c r="F203" i="1"/>
  <c r="G203" i="1"/>
  <c r="H203" i="1"/>
  <c r="C204" i="1"/>
  <c r="D204" i="1"/>
  <c r="F204" i="1"/>
  <c r="G204" i="1"/>
  <c r="H204" i="1"/>
  <c r="C205" i="1"/>
  <c r="D205" i="1"/>
  <c r="F205" i="1"/>
  <c r="G205" i="1"/>
  <c r="H205" i="1"/>
  <c r="C206" i="1"/>
  <c r="D206" i="1"/>
  <c r="F206" i="1"/>
  <c r="G206" i="1"/>
  <c r="H206" i="1"/>
  <c r="C207" i="1"/>
  <c r="D207" i="1"/>
  <c r="F207" i="1"/>
  <c r="G207" i="1"/>
  <c r="H207" i="1"/>
  <c r="C208" i="1"/>
  <c r="D208" i="1"/>
  <c r="F208" i="1"/>
  <c r="G208" i="1"/>
  <c r="H208" i="1"/>
  <c r="C209" i="1"/>
  <c r="D209" i="1"/>
  <c r="F209" i="1"/>
  <c r="G209" i="1"/>
  <c r="H209" i="1"/>
  <c r="C210" i="1"/>
  <c r="D210" i="1"/>
  <c r="F210" i="1"/>
  <c r="G210" i="1"/>
  <c r="H210" i="1"/>
  <c r="C211" i="1"/>
  <c r="D211" i="1"/>
  <c r="F211" i="1"/>
  <c r="G211" i="1"/>
  <c r="H211" i="1"/>
  <c r="C212" i="1"/>
  <c r="D212" i="1"/>
  <c r="F212" i="1"/>
  <c r="G212" i="1"/>
  <c r="H212" i="1"/>
  <c r="C213" i="1"/>
  <c r="D213" i="1"/>
  <c r="F213" i="1"/>
  <c r="G213" i="1"/>
  <c r="H213" i="1"/>
  <c r="C214" i="1"/>
  <c r="D214" i="1"/>
  <c r="F214" i="1"/>
  <c r="G214" i="1"/>
  <c r="H214" i="1"/>
  <c r="C215" i="1"/>
  <c r="D215" i="1"/>
  <c r="F215" i="1"/>
  <c r="G215" i="1"/>
  <c r="H215" i="1"/>
  <c r="C216" i="1"/>
  <c r="D216" i="1"/>
  <c r="F216" i="1"/>
  <c r="G216" i="1"/>
  <c r="H216" i="1"/>
  <c r="C217" i="1"/>
  <c r="D217" i="1"/>
  <c r="F217" i="1"/>
  <c r="G217" i="1"/>
  <c r="H217" i="1"/>
  <c r="C218" i="1"/>
  <c r="D218" i="1"/>
  <c r="F218" i="1"/>
  <c r="G218" i="1"/>
  <c r="H218" i="1"/>
  <c r="C219" i="1"/>
  <c r="D219" i="1"/>
  <c r="F219" i="1"/>
  <c r="G219" i="1"/>
  <c r="H219" i="1"/>
  <c r="C220" i="1"/>
  <c r="D220" i="1"/>
  <c r="F220" i="1"/>
  <c r="G220" i="1"/>
  <c r="H220" i="1"/>
  <c r="C221" i="1"/>
  <c r="D221" i="1"/>
  <c r="F221" i="1"/>
  <c r="G221" i="1"/>
  <c r="H221" i="1"/>
  <c r="C222" i="1"/>
  <c r="D222" i="1"/>
  <c r="F222" i="1"/>
  <c r="G222" i="1"/>
  <c r="H222" i="1"/>
  <c r="C223" i="1"/>
  <c r="D223" i="1"/>
  <c r="F223" i="1"/>
  <c r="G223" i="1"/>
  <c r="H223" i="1"/>
  <c r="C224" i="1"/>
  <c r="D224" i="1"/>
  <c r="F224" i="1"/>
  <c r="G224" i="1"/>
  <c r="H224" i="1"/>
  <c r="C225" i="1"/>
  <c r="D225" i="1"/>
  <c r="F225" i="1"/>
  <c r="G225" i="1"/>
  <c r="H225" i="1"/>
  <c r="C226" i="1"/>
  <c r="D226" i="1"/>
  <c r="F226" i="1"/>
  <c r="G226" i="1"/>
  <c r="H226" i="1"/>
  <c r="C227" i="1"/>
  <c r="D227" i="1"/>
  <c r="F227" i="1"/>
  <c r="G227" i="1"/>
  <c r="H227" i="1"/>
  <c r="C228" i="1"/>
  <c r="D228" i="1"/>
  <c r="F228" i="1"/>
  <c r="G228" i="1"/>
  <c r="H228" i="1"/>
  <c r="C229" i="1"/>
  <c r="D229" i="1"/>
  <c r="F229" i="1"/>
  <c r="G229" i="1"/>
  <c r="H229" i="1"/>
  <c r="C230" i="1"/>
  <c r="D230" i="1"/>
  <c r="F230" i="1"/>
  <c r="G230" i="1"/>
  <c r="H230" i="1"/>
  <c r="C231" i="1"/>
  <c r="D231" i="1"/>
  <c r="F231" i="1"/>
  <c r="G231" i="1"/>
  <c r="H231" i="1"/>
  <c r="C232" i="1"/>
  <c r="D232" i="1"/>
  <c r="F232" i="1"/>
  <c r="G232" i="1"/>
  <c r="H232" i="1"/>
  <c r="C233" i="1"/>
  <c r="D233" i="1"/>
  <c r="F233" i="1"/>
  <c r="G233" i="1"/>
  <c r="H233" i="1"/>
  <c r="C234" i="1"/>
  <c r="D234" i="1"/>
  <c r="F234" i="1"/>
  <c r="G234" i="1"/>
  <c r="H234" i="1"/>
  <c r="C235" i="1"/>
  <c r="D235" i="1"/>
  <c r="F235" i="1"/>
  <c r="G235" i="1"/>
  <c r="H235" i="1"/>
  <c r="C236" i="1"/>
  <c r="D236" i="1"/>
  <c r="F236" i="1"/>
  <c r="G236" i="1"/>
  <c r="H236" i="1"/>
  <c r="C237" i="1"/>
  <c r="D237" i="1"/>
  <c r="F237" i="1"/>
  <c r="G237" i="1"/>
  <c r="H237" i="1"/>
  <c r="C238" i="1"/>
  <c r="D238" i="1"/>
  <c r="F238" i="1"/>
  <c r="G238" i="1"/>
  <c r="H238" i="1"/>
  <c r="C239" i="1"/>
  <c r="D239" i="1"/>
  <c r="F239" i="1"/>
  <c r="G239" i="1"/>
  <c r="H239" i="1"/>
  <c r="C240" i="1"/>
  <c r="D240" i="1"/>
  <c r="F240" i="1"/>
  <c r="G240" i="1"/>
  <c r="H240" i="1"/>
  <c r="C241" i="1"/>
  <c r="D241" i="1"/>
  <c r="F241" i="1"/>
  <c r="G241" i="1"/>
  <c r="H241" i="1"/>
  <c r="C242" i="1"/>
  <c r="D242" i="1"/>
  <c r="F242" i="1"/>
  <c r="G242" i="1"/>
  <c r="H242" i="1"/>
  <c r="C243" i="1"/>
  <c r="D243" i="1"/>
  <c r="F243" i="1"/>
  <c r="G243" i="1"/>
  <c r="H243" i="1"/>
  <c r="C244" i="1"/>
  <c r="D244" i="1"/>
  <c r="F244" i="1"/>
  <c r="G244" i="1"/>
  <c r="H244" i="1"/>
  <c r="C245" i="1"/>
  <c r="D245" i="1"/>
  <c r="F245" i="1"/>
  <c r="G245" i="1"/>
  <c r="H245" i="1"/>
  <c r="C246" i="1"/>
  <c r="D246" i="1"/>
  <c r="F246" i="1"/>
  <c r="G246" i="1"/>
  <c r="H246" i="1"/>
  <c r="C247" i="1"/>
  <c r="D247" i="1"/>
  <c r="F247" i="1"/>
  <c r="G247" i="1"/>
  <c r="H247" i="1"/>
  <c r="C248" i="1"/>
  <c r="D248" i="1"/>
  <c r="F248" i="1"/>
  <c r="G248" i="1"/>
  <c r="H248" i="1"/>
  <c r="C249" i="1"/>
  <c r="D249" i="1"/>
  <c r="F249" i="1"/>
  <c r="G249" i="1"/>
  <c r="H249" i="1"/>
  <c r="C250" i="1"/>
  <c r="D250" i="1"/>
  <c r="F250" i="1"/>
  <c r="G250" i="1"/>
  <c r="H250" i="1"/>
  <c r="C251" i="1"/>
  <c r="D251" i="1"/>
  <c r="F251" i="1"/>
  <c r="G251" i="1"/>
  <c r="H251" i="1"/>
  <c r="C252" i="1"/>
  <c r="D252" i="1"/>
  <c r="F252" i="1"/>
  <c r="G252" i="1"/>
  <c r="H252" i="1"/>
  <c r="C253" i="1"/>
  <c r="D253" i="1"/>
  <c r="F253" i="1"/>
  <c r="G253" i="1"/>
  <c r="H253" i="1"/>
  <c r="C254" i="1"/>
  <c r="D254" i="1"/>
  <c r="F254" i="1"/>
  <c r="G254" i="1"/>
  <c r="H254" i="1"/>
  <c r="C255" i="1"/>
  <c r="D255" i="1"/>
  <c r="F255" i="1"/>
  <c r="G255" i="1"/>
  <c r="H255" i="1"/>
  <c r="C256" i="1"/>
  <c r="D256" i="1"/>
  <c r="F256" i="1"/>
  <c r="G256" i="1"/>
  <c r="H256" i="1"/>
  <c r="C257" i="1"/>
  <c r="D257" i="1"/>
  <c r="F257" i="1"/>
  <c r="G257" i="1"/>
  <c r="H257" i="1"/>
  <c r="C258" i="1"/>
  <c r="D258" i="1"/>
  <c r="F258" i="1"/>
  <c r="G258" i="1"/>
  <c r="H258" i="1"/>
  <c r="C259" i="1"/>
  <c r="D259" i="1"/>
  <c r="F259" i="1"/>
  <c r="G259" i="1"/>
  <c r="H259" i="1"/>
  <c r="C260" i="1"/>
  <c r="D260" i="1"/>
  <c r="F260" i="1"/>
  <c r="G260" i="1"/>
  <c r="H260" i="1"/>
  <c r="C261" i="1"/>
  <c r="D261" i="1"/>
  <c r="F261" i="1"/>
  <c r="G261" i="1"/>
  <c r="H261" i="1"/>
  <c r="C262" i="1"/>
  <c r="D262" i="1"/>
  <c r="F262" i="1"/>
  <c r="G262" i="1"/>
  <c r="H262" i="1"/>
  <c r="C263" i="1"/>
  <c r="D263" i="1"/>
  <c r="F263" i="1"/>
  <c r="G263" i="1"/>
  <c r="H263" i="1"/>
  <c r="C264" i="1"/>
  <c r="D264" i="1"/>
  <c r="F264" i="1"/>
  <c r="G264" i="1"/>
  <c r="H264" i="1"/>
  <c r="C265" i="1"/>
  <c r="D265" i="1"/>
  <c r="F265" i="1"/>
  <c r="G265" i="1"/>
  <c r="H265" i="1"/>
  <c r="C266" i="1"/>
  <c r="D266" i="1"/>
  <c r="F266" i="1"/>
  <c r="G266" i="1"/>
  <c r="H266" i="1"/>
  <c r="C267" i="1"/>
  <c r="D267" i="1"/>
  <c r="F267" i="1"/>
  <c r="G267" i="1"/>
  <c r="H267" i="1"/>
  <c r="C268" i="1"/>
  <c r="D268" i="1"/>
  <c r="F268" i="1"/>
  <c r="G268" i="1"/>
  <c r="H268" i="1"/>
  <c r="C269" i="1"/>
  <c r="D269" i="1"/>
  <c r="F269" i="1"/>
  <c r="G269" i="1"/>
  <c r="H269" i="1"/>
  <c r="C270" i="1"/>
  <c r="D270" i="1"/>
  <c r="F270" i="1"/>
  <c r="G270" i="1"/>
  <c r="H270" i="1"/>
  <c r="C271" i="1"/>
  <c r="D271" i="1"/>
  <c r="F271" i="1"/>
  <c r="G271" i="1"/>
  <c r="H271" i="1"/>
  <c r="C272" i="1"/>
  <c r="D272" i="1"/>
  <c r="F272" i="1"/>
  <c r="G272" i="1"/>
  <c r="H272" i="1"/>
  <c r="C273" i="1"/>
  <c r="D273" i="1"/>
  <c r="F273" i="1"/>
  <c r="G273" i="1"/>
  <c r="H273" i="1"/>
  <c r="C274" i="1"/>
  <c r="D274" i="1"/>
  <c r="F274" i="1"/>
  <c r="G274" i="1"/>
  <c r="H274" i="1"/>
  <c r="C275" i="1"/>
  <c r="D275" i="1"/>
  <c r="F275" i="1"/>
  <c r="G275" i="1"/>
  <c r="H275" i="1"/>
  <c r="C276" i="1"/>
  <c r="D276" i="1"/>
  <c r="F276" i="1"/>
  <c r="G276" i="1"/>
  <c r="H276" i="1"/>
  <c r="C277" i="1"/>
  <c r="D277" i="1"/>
  <c r="F277" i="1"/>
  <c r="G277" i="1"/>
  <c r="H277" i="1"/>
  <c r="C278" i="1"/>
  <c r="D278" i="1"/>
  <c r="F278" i="1"/>
  <c r="G278" i="1"/>
  <c r="H278" i="1"/>
  <c r="C279" i="1"/>
  <c r="D279" i="1"/>
  <c r="F279" i="1"/>
  <c r="G279" i="1"/>
  <c r="H279" i="1"/>
  <c r="C280" i="1"/>
  <c r="D280" i="1"/>
  <c r="F280" i="1"/>
  <c r="G280" i="1"/>
  <c r="H280" i="1"/>
  <c r="C281" i="1"/>
  <c r="D281" i="1"/>
  <c r="F281" i="1"/>
  <c r="G281" i="1"/>
  <c r="H281" i="1"/>
  <c r="C282" i="1"/>
  <c r="D282" i="1"/>
  <c r="F282" i="1"/>
  <c r="G282" i="1"/>
  <c r="H282" i="1"/>
  <c r="C283" i="1"/>
  <c r="D283" i="1"/>
  <c r="F283" i="1"/>
  <c r="G283" i="1"/>
  <c r="H283" i="1"/>
  <c r="C284" i="1"/>
  <c r="D284" i="1"/>
  <c r="F284" i="1"/>
  <c r="G284" i="1"/>
  <c r="H284" i="1"/>
  <c r="C285" i="1"/>
  <c r="D285" i="1"/>
  <c r="F285" i="1"/>
  <c r="G285" i="1"/>
  <c r="H285" i="1"/>
  <c r="C286" i="1"/>
  <c r="D286" i="1"/>
  <c r="F286" i="1"/>
  <c r="G286" i="1"/>
  <c r="H286" i="1"/>
  <c r="C287" i="1"/>
  <c r="D287" i="1"/>
  <c r="F287" i="1"/>
  <c r="G287" i="1"/>
  <c r="H287" i="1"/>
  <c r="C288" i="1"/>
  <c r="D288" i="1"/>
  <c r="F288" i="1"/>
  <c r="G288" i="1"/>
  <c r="H288" i="1"/>
  <c r="C289" i="1"/>
  <c r="D289" i="1"/>
  <c r="F289" i="1"/>
  <c r="G289" i="1"/>
  <c r="H289" i="1"/>
  <c r="C290" i="1"/>
  <c r="D290" i="1"/>
  <c r="F290" i="1"/>
  <c r="G290" i="1"/>
  <c r="H290" i="1"/>
  <c r="C291" i="1"/>
  <c r="D291" i="1"/>
  <c r="F291" i="1"/>
  <c r="G291" i="1"/>
  <c r="H291" i="1"/>
  <c r="C292" i="1"/>
  <c r="D292" i="1"/>
  <c r="F292" i="1"/>
  <c r="G292" i="1"/>
  <c r="H292" i="1"/>
  <c r="C293" i="1"/>
  <c r="D293" i="1"/>
  <c r="F293" i="1"/>
  <c r="G293" i="1"/>
  <c r="H293" i="1"/>
  <c r="C294" i="1"/>
  <c r="D294" i="1"/>
  <c r="F294" i="1"/>
  <c r="G294" i="1"/>
  <c r="H294" i="1"/>
  <c r="C295" i="1"/>
  <c r="D295" i="1"/>
  <c r="F295" i="1"/>
  <c r="G295" i="1"/>
  <c r="H295" i="1"/>
  <c r="C296" i="1"/>
  <c r="D296" i="1"/>
  <c r="F296" i="1"/>
  <c r="G296" i="1"/>
  <c r="H296" i="1"/>
  <c r="C297" i="1"/>
  <c r="D297" i="1"/>
  <c r="F297" i="1"/>
  <c r="G297" i="1"/>
  <c r="H297" i="1"/>
  <c r="C298" i="1"/>
  <c r="D298" i="1"/>
  <c r="F298" i="1"/>
  <c r="G298" i="1"/>
  <c r="H298" i="1"/>
  <c r="C299" i="1"/>
  <c r="D299" i="1"/>
  <c r="F299" i="1"/>
  <c r="G299" i="1"/>
  <c r="H299" i="1"/>
  <c r="C300" i="1"/>
  <c r="D300" i="1"/>
  <c r="F300" i="1"/>
  <c r="G300" i="1"/>
  <c r="H300" i="1"/>
  <c r="C301" i="1"/>
  <c r="D301" i="1"/>
  <c r="F301" i="1"/>
  <c r="G301" i="1"/>
  <c r="H301" i="1"/>
  <c r="C302" i="1"/>
  <c r="D302" i="1"/>
  <c r="F302" i="1"/>
  <c r="G302" i="1"/>
  <c r="H302" i="1"/>
  <c r="C303" i="1"/>
  <c r="D303" i="1"/>
  <c r="F303" i="1"/>
  <c r="G303" i="1"/>
  <c r="H303" i="1"/>
  <c r="C304" i="1"/>
  <c r="D304" i="1"/>
  <c r="F304" i="1"/>
  <c r="G304" i="1"/>
  <c r="H304" i="1"/>
  <c r="C305" i="1"/>
  <c r="D305" i="1"/>
  <c r="F305" i="1"/>
  <c r="G305" i="1"/>
  <c r="H305" i="1"/>
  <c r="C306" i="1"/>
  <c r="D306" i="1"/>
  <c r="F306" i="1"/>
  <c r="G306" i="1"/>
  <c r="H306" i="1"/>
  <c r="C307" i="1"/>
  <c r="D307" i="1"/>
  <c r="F307" i="1"/>
  <c r="G307" i="1"/>
  <c r="H307" i="1"/>
  <c r="C308" i="1"/>
  <c r="D308" i="1"/>
  <c r="F308" i="1"/>
  <c r="G308" i="1"/>
  <c r="H308" i="1"/>
  <c r="C309" i="1"/>
  <c r="D309" i="1"/>
  <c r="F309" i="1"/>
  <c r="G309" i="1"/>
  <c r="H309" i="1"/>
  <c r="C310" i="1"/>
  <c r="D310" i="1"/>
  <c r="F310" i="1"/>
  <c r="G310" i="1"/>
  <c r="H310" i="1"/>
  <c r="C311" i="1"/>
  <c r="D311" i="1"/>
  <c r="F311" i="1"/>
  <c r="G311" i="1"/>
  <c r="H311" i="1"/>
  <c r="C312" i="1"/>
  <c r="D312" i="1"/>
  <c r="F312" i="1"/>
  <c r="G312" i="1"/>
  <c r="H312" i="1"/>
  <c r="C313" i="1"/>
  <c r="D313" i="1"/>
  <c r="F313" i="1"/>
  <c r="G313" i="1"/>
  <c r="H313" i="1"/>
  <c r="C314" i="1"/>
  <c r="D314" i="1"/>
  <c r="F314" i="1"/>
  <c r="G314" i="1"/>
  <c r="H314" i="1"/>
  <c r="C315" i="1"/>
  <c r="D315" i="1"/>
  <c r="F315" i="1"/>
  <c r="G315" i="1"/>
  <c r="H315" i="1"/>
  <c r="C316" i="1"/>
  <c r="D316" i="1"/>
  <c r="F316" i="1"/>
  <c r="G316" i="1"/>
  <c r="H316" i="1"/>
  <c r="C317" i="1"/>
  <c r="D317" i="1"/>
  <c r="F317" i="1"/>
  <c r="G317" i="1"/>
  <c r="H317" i="1"/>
  <c r="C318" i="1"/>
  <c r="D318" i="1"/>
  <c r="F318" i="1"/>
  <c r="G318" i="1"/>
  <c r="H318" i="1"/>
  <c r="C319" i="1"/>
  <c r="D319" i="1"/>
  <c r="F319" i="1"/>
  <c r="G319" i="1"/>
  <c r="H319" i="1"/>
  <c r="C320" i="1"/>
  <c r="D320" i="1"/>
  <c r="F320" i="1"/>
  <c r="G320" i="1"/>
  <c r="H320" i="1"/>
  <c r="C321" i="1"/>
  <c r="D321" i="1"/>
  <c r="F321" i="1"/>
  <c r="G321" i="1"/>
  <c r="H321" i="1"/>
  <c r="C322" i="1"/>
  <c r="D322" i="1"/>
  <c r="F322" i="1"/>
  <c r="G322" i="1"/>
  <c r="H322" i="1"/>
  <c r="C323" i="1"/>
  <c r="D323" i="1"/>
  <c r="F323" i="1"/>
  <c r="G323" i="1"/>
  <c r="H323" i="1"/>
  <c r="C324" i="1"/>
  <c r="D324" i="1"/>
  <c r="F324" i="1"/>
  <c r="G324" i="1"/>
  <c r="H324" i="1"/>
  <c r="C325" i="1"/>
  <c r="D325" i="1"/>
  <c r="F325" i="1"/>
  <c r="G325" i="1"/>
  <c r="H325" i="1"/>
  <c r="C326" i="1"/>
  <c r="D326" i="1"/>
  <c r="F326" i="1"/>
  <c r="G326" i="1"/>
  <c r="H326" i="1"/>
  <c r="C327" i="1"/>
  <c r="D327" i="1"/>
  <c r="F327" i="1"/>
  <c r="G327" i="1"/>
  <c r="H327" i="1"/>
  <c r="C328" i="1"/>
  <c r="D328" i="1"/>
  <c r="F328" i="1"/>
  <c r="G328" i="1"/>
  <c r="H328" i="1"/>
  <c r="C329" i="1"/>
  <c r="D329" i="1"/>
  <c r="F329" i="1"/>
  <c r="G329" i="1"/>
  <c r="H329" i="1"/>
  <c r="C330" i="1"/>
  <c r="D330" i="1"/>
  <c r="F330" i="1"/>
  <c r="G330" i="1"/>
  <c r="H330" i="1"/>
  <c r="C331" i="1"/>
  <c r="D331" i="1"/>
  <c r="F331" i="1"/>
  <c r="G331" i="1"/>
  <c r="H331" i="1"/>
  <c r="C332" i="1"/>
  <c r="D332" i="1"/>
  <c r="F332" i="1"/>
  <c r="G332" i="1"/>
  <c r="H332" i="1"/>
  <c r="C333" i="1"/>
  <c r="D333" i="1"/>
  <c r="F333" i="1"/>
  <c r="G333" i="1"/>
  <c r="H333" i="1"/>
  <c r="C334" i="1"/>
  <c r="D334" i="1"/>
  <c r="F334" i="1"/>
  <c r="G334" i="1"/>
  <c r="H334" i="1"/>
  <c r="C335" i="1"/>
  <c r="D335" i="1"/>
  <c r="F335" i="1"/>
  <c r="G335" i="1"/>
  <c r="H335" i="1"/>
  <c r="C336" i="1"/>
  <c r="D336" i="1"/>
  <c r="F336" i="1"/>
  <c r="G336" i="1"/>
  <c r="H336" i="1"/>
  <c r="C337" i="1"/>
  <c r="D337" i="1"/>
  <c r="F337" i="1"/>
  <c r="G337" i="1"/>
  <c r="H337" i="1"/>
  <c r="C338" i="1"/>
  <c r="D338" i="1"/>
  <c r="F338" i="1"/>
  <c r="G338" i="1"/>
  <c r="H338" i="1"/>
  <c r="C339" i="1"/>
  <c r="D339" i="1"/>
  <c r="F339" i="1"/>
  <c r="G339" i="1"/>
  <c r="H339" i="1"/>
  <c r="C340" i="1"/>
  <c r="D340" i="1"/>
  <c r="F340" i="1"/>
  <c r="G340" i="1"/>
  <c r="H340" i="1"/>
  <c r="C341" i="1"/>
  <c r="D341" i="1"/>
  <c r="F341" i="1"/>
  <c r="G341" i="1"/>
  <c r="H341" i="1"/>
  <c r="C342" i="1"/>
  <c r="D342" i="1"/>
  <c r="F342" i="1"/>
  <c r="G342" i="1"/>
  <c r="H342" i="1"/>
  <c r="C343" i="1"/>
  <c r="D343" i="1"/>
  <c r="F343" i="1"/>
  <c r="G343" i="1"/>
  <c r="H343" i="1"/>
  <c r="C344" i="1"/>
  <c r="D344" i="1"/>
  <c r="F344" i="1"/>
  <c r="G344" i="1"/>
  <c r="H344" i="1"/>
  <c r="C345" i="1"/>
  <c r="D345" i="1"/>
  <c r="F345" i="1"/>
  <c r="G345" i="1"/>
  <c r="H345" i="1"/>
  <c r="C346" i="1"/>
  <c r="D346" i="1"/>
  <c r="F346" i="1"/>
  <c r="G346" i="1"/>
  <c r="H346" i="1"/>
  <c r="C347" i="1"/>
  <c r="D347" i="1"/>
  <c r="F347" i="1"/>
  <c r="G347" i="1"/>
  <c r="H347" i="1"/>
  <c r="C348" i="1"/>
  <c r="D348" i="1"/>
  <c r="F348" i="1"/>
  <c r="G348" i="1"/>
  <c r="H348" i="1"/>
  <c r="C349" i="1"/>
  <c r="D349" i="1"/>
  <c r="F349" i="1"/>
  <c r="G349" i="1"/>
  <c r="H349" i="1"/>
  <c r="C350" i="1"/>
  <c r="D350" i="1"/>
  <c r="F350" i="1"/>
  <c r="G350" i="1"/>
  <c r="H350" i="1"/>
  <c r="C351" i="1"/>
  <c r="D351" i="1"/>
  <c r="F351" i="1"/>
  <c r="G351" i="1"/>
  <c r="H351" i="1"/>
  <c r="C352" i="1"/>
  <c r="D352" i="1"/>
  <c r="F352" i="1"/>
  <c r="G352" i="1"/>
  <c r="H352" i="1"/>
  <c r="C353" i="1"/>
  <c r="D353" i="1"/>
  <c r="F353" i="1"/>
  <c r="G353" i="1"/>
  <c r="H353" i="1"/>
  <c r="C354" i="1"/>
  <c r="D354" i="1"/>
  <c r="F354" i="1"/>
  <c r="G354" i="1"/>
  <c r="H354" i="1"/>
  <c r="C355" i="1"/>
  <c r="D355" i="1"/>
  <c r="F355" i="1"/>
  <c r="G355" i="1"/>
  <c r="H355" i="1"/>
  <c r="C356" i="1"/>
  <c r="D356" i="1"/>
  <c r="F356" i="1"/>
  <c r="G356" i="1"/>
  <c r="H356" i="1"/>
  <c r="C357" i="1"/>
  <c r="D357" i="1"/>
  <c r="F357" i="1"/>
  <c r="G357" i="1"/>
  <c r="H357" i="1"/>
  <c r="C358" i="1"/>
  <c r="D358" i="1"/>
  <c r="F358" i="1"/>
  <c r="G358" i="1"/>
  <c r="H358" i="1"/>
  <c r="C359" i="1"/>
  <c r="D359" i="1"/>
  <c r="F359" i="1"/>
  <c r="G359" i="1"/>
  <c r="H359" i="1"/>
  <c r="C360" i="1"/>
  <c r="D360" i="1"/>
  <c r="F360" i="1"/>
  <c r="G360" i="1"/>
  <c r="H360" i="1"/>
  <c r="C361" i="1"/>
  <c r="D361" i="1"/>
  <c r="F361" i="1"/>
  <c r="G361" i="1"/>
  <c r="H361" i="1"/>
  <c r="C362" i="1"/>
  <c r="D362" i="1"/>
  <c r="F362" i="1"/>
  <c r="G362" i="1"/>
  <c r="H362" i="1"/>
  <c r="C363" i="1"/>
  <c r="D363" i="1"/>
  <c r="F363" i="1"/>
  <c r="G363" i="1"/>
  <c r="H363" i="1"/>
  <c r="C364" i="1"/>
  <c r="D364" i="1"/>
  <c r="F364" i="1"/>
  <c r="G364" i="1"/>
  <c r="H364" i="1"/>
  <c r="C365" i="1"/>
  <c r="D365" i="1"/>
  <c r="F365" i="1"/>
  <c r="G365" i="1"/>
  <c r="H365" i="1"/>
  <c r="C366" i="1"/>
  <c r="D366" i="1"/>
  <c r="F366" i="1"/>
  <c r="G366" i="1"/>
  <c r="H366" i="1"/>
  <c r="C367" i="1"/>
  <c r="D367" i="1"/>
  <c r="F367" i="1"/>
  <c r="G367" i="1"/>
  <c r="H367" i="1"/>
  <c r="C368" i="1"/>
  <c r="D368" i="1"/>
  <c r="F368" i="1"/>
  <c r="G368" i="1"/>
  <c r="H368" i="1"/>
  <c r="C369" i="1"/>
  <c r="D369" i="1"/>
  <c r="F369" i="1"/>
  <c r="G369" i="1"/>
  <c r="H369" i="1"/>
  <c r="C370" i="1"/>
  <c r="D370" i="1"/>
  <c r="F370" i="1"/>
  <c r="G370" i="1"/>
  <c r="H370" i="1"/>
  <c r="C371" i="1"/>
  <c r="D371" i="1"/>
  <c r="F371" i="1"/>
  <c r="G371" i="1"/>
  <c r="H371" i="1"/>
  <c r="C372" i="1"/>
  <c r="D372" i="1"/>
  <c r="F372" i="1"/>
  <c r="G372" i="1"/>
  <c r="H372" i="1"/>
  <c r="C373" i="1"/>
  <c r="D373" i="1"/>
  <c r="F373" i="1"/>
  <c r="G373" i="1"/>
  <c r="H373" i="1"/>
  <c r="C374" i="1"/>
  <c r="D374" i="1"/>
  <c r="F374" i="1"/>
  <c r="G374" i="1"/>
  <c r="H374" i="1"/>
  <c r="C375" i="1"/>
  <c r="D375" i="1"/>
  <c r="F375" i="1"/>
  <c r="G375" i="1"/>
  <c r="H375" i="1"/>
  <c r="C376" i="1"/>
  <c r="D376" i="1"/>
  <c r="F376" i="1"/>
  <c r="G376" i="1"/>
  <c r="H376" i="1"/>
  <c r="C377" i="1"/>
  <c r="D377" i="1"/>
  <c r="F377" i="1"/>
  <c r="G377" i="1"/>
  <c r="H377" i="1"/>
  <c r="C378" i="1"/>
  <c r="D378" i="1"/>
  <c r="F378" i="1"/>
  <c r="G378" i="1"/>
  <c r="H378" i="1"/>
  <c r="C379" i="1"/>
  <c r="D379" i="1"/>
  <c r="F379" i="1"/>
  <c r="G379" i="1"/>
  <c r="H379" i="1"/>
  <c r="C380" i="1"/>
  <c r="D380" i="1"/>
  <c r="F380" i="1"/>
  <c r="G380" i="1"/>
  <c r="H380" i="1"/>
  <c r="C381" i="1"/>
  <c r="D381" i="1"/>
  <c r="F381" i="1"/>
  <c r="G381" i="1"/>
  <c r="H381" i="1"/>
  <c r="C382" i="1"/>
  <c r="D382" i="1"/>
  <c r="F382" i="1"/>
  <c r="G382" i="1"/>
  <c r="H382" i="1"/>
  <c r="C383" i="1"/>
  <c r="D383" i="1"/>
  <c r="F383" i="1"/>
  <c r="G383" i="1"/>
  <c r="H383" i="1"/>
  <c r="C384" i="1"/>
  <c r="D384" i="1"/>
  <c r="F384" i="1"/>
  <c r="G384" i="1"/>
  <c r="H384" i="1"/>
  <c r="C385" i="1"/>
  <c r="D385" i="1"/>
  <c r="F385" i="1"/>
  <c r="G385" i="1"/>
  <c r="H385" i="1"/>
  <c r="C386" i="1"/>
  <c r="D386" i="1"/>
  <c r="F386" i="1"/>
  <c r="G386" i="1"/>
  <c r="H386" i="1"/>
  <c r="C387" i="1"/>
  <c r="D387" i="1"/>
  <c r="F387" i="1"/>
  <c r="G387" i="1"/>
  <c r="H387" i="1"/>
  <c r="C388" i="1"/>
  <c r="D388" i="1"/>
  <c r="F388" i="1"/>
  <c r="G388" i="1"/>
  <c r="H388" i="1"/>
  <c r="C389" i="1"/>
  <c r="D389" i="1"/>
  <c r="F389" i="1"/>
  <c r="G389" i="1"/>
  <c r="H389" i="1"/>
  <c r="C390" i="1"/>
  <c r="D390" i="1"/>
  <c r="F390" i="1"/>
  <c r="G390" i="1"/>
  <c r="H390" i="1"/>
  <c r="C391" i="1"/>
  <c r="D391" i="1"/>
  <c r="F391" i="1"/>
  <c r="G391" i="1"/>
  <c r="H391" i="1"/>
  <c r="C392" i="1"/>
  <c r="D392" i="1"/>
  <c r="F392" i="1"/>
  <c r="G392" i="1"/>
  <c r="H392" i="1"/>
  <c r="C393" i="1"/>
  <c r="D393" i="1"/>
  <c r="F393" i="1"/>
  <c r="G393" i="1"/>
  <c r="H393" i="1"/>
  <c r="C394" i="1"/>
  <c r="D394" i="1"/>
  <c r="F394" i="1"/>
  <c r="G394" i="1"/>
  <c r="H394" i="1"/>
  <c r="C395" i="1"/>
  <c r="D395" i="1"/>
  <c r="F395" i="1"/>
  <c r="G395" i="1"/>
  <c r="H395" i="1"/>
  <c r="C396" i="1"/>
  <c r="D396" i="1"/>
  <c r="F396" i="1"/>
  <c r="G396" i="1"/>
  <c r="H396" i="1"/>
  <c r="C397" i="1"/>
  <c r="D397" i="1"/>
  <c r="F397" i="1"/>
  <c r="G397" i="1"/>
  <c r="H397" i="1"/>
  <c r="C398" i="1"/>
  <c r="D398" i="1"/>
  <c r="F398" i="1"/>
  <c r="G398" i="1"/>
  <c r="H398" i="1"/>
  <c r="C399" i="1"/>
  <c r="D399" i="1"/>
  <c r="F399" i="1"/>
  <c r="G399" i="1"/>
  <c r="H399" i="1"/>
  <c r="C400" i="1"/>
  <c r="D400" i="1"/>
  <c r="F400" i="1"/>
  <c r="G400" i="1"/>
  <c r="H400" i="1"/>
  <c r="C401" i="1"/>
  <c r="D401" i="1"/>
  <c r="F401" i="1"/>
  <c r="G401" i="1"/>
  <c r="H401" i="1"/>
  <c r="C402" i="1"/>
  <c r="D402" i="1"/>
  <c r="F402" i="1"/>
  <c r="G402" i="1"/>
  <c r="H402" i="1"/>
  <c r="C403" i="1"/>
  <c r="D403" i="1"/>
  <c r="F403" i="1"/>
  <c r="G403" i="1"/>
  <c r="H403" i="1"/>
  <c r="C404" i="1"/>
  <c r="D404" i="1"/>
  <c r="F404" i="1"/>
  <c r="G404" i="1"/>
  <c r="H404" i="1"/>
  <c r="C405" i="1"/>
  <c r="D405" i="1"/>
  <c r="F405" i="1"/>
  <c r="G405" i="1"/>
  <c r="H405" i="1"/>
  <c r="C406" i="1"/>
  <c r="D406" i="1"/>
  <c r="F406" i="1"/>
  <c r="G406" i="1"/>
  <c r="H406" i="1"/>
  <c r="C407" i="1"/>
  <c r="D407" i="1"/>
  <c r="F407" i="1"/>
  <c r="G407" i="1"/>
  <c r="H407" i="1"/>
  <c r="C408" i="1"/>
  <c r="D408" i="1"/>
  <c r="F408" i="1"/>
  <c r="G408" i="1"/>
  <c r="H408" i="1"/>
  <c r="C409" i="1"/>
  <c r="D409" i="1"/>
  <c r="F409" i="1"/>
  <c r="G409" i="1"/>
  <c r="H409" i="1"/>
  <c r="C410" i="1"/>
  <c r="D410" i="1"/>
  <c r="F410" i="1"/>
  <c r="G410" i="1"/>
  <c r="H410" i="1"/>
  <c r="C411" i="1"/>
  <c r="D411" i="1"/>
  <c r="F411" i="1"/>
  <c r="G411" i="1"/>
  <c r="H411" i="1"/>
  <c r="C412" i="1"/>
  <c r="D412" i="1"/>
  <c r="F412" i="1"/>
  <c r="G412" i="1"/>
  <c r="H412" i="1"/>
  <c r="C413" i="1"/>
  <c r="D413" i="1"/>
  <c r="F413" i="1"/>
  <c r="G413" i="1"/>
  <c r="H413" i="1"/>
  <c r="C414" i="1"/>
  <c r="D414" i="1"/>
  <c r="F414" i="1"/>
  <c r="G414" i="1"/>
  <c r="H414" i="1"/>
  <c r="C415" i="1"/>
  <c r="D415" i="1"/>
  <c r="F415" i="1"/>
  <c r="G415" i="1"/>
  <c r="H415" i="1"/>
  <c r="C416" i="1"/>
  <c r="D416" i="1"/>
  <c r="F416" i="1"/>
  <c r="G416" i="1"/>
  <c r="H416" i="1"/>
  <c r="C417" i="1"/>
  <c r="D417" i="1"/>
  <c r="F417" i="1"/>
  <c r="G417" i="1"/>
  <c r="H417" i="1"/>
  <c r="C418" i="1"/>
  <c r="D418" i="1"/>
  <c r="F418" i="1"/>
  <c r="G418" i="1"/>
  <c r="H418" i="1"/>
  <c r="C419" i="1"/>
  <c r="D419" i="1"/>
  <c r="F419" i="1"/>
  <c r="G419" i="1"/>
  <c r="H419" i="1"/>
  <c r="C420" i="1"/>
  <c r="D420" i="1"/>
  <c r="F420" i="1"/>
  <c r="G420" i="1"/>
  <c r="H420" i="1"/>
  <c r="C421" i="1"/>
  <c r="D421" i="1"/>
  <c r="F421" i="1"/>
  <c r="G421" i="1"/>
  <c r="H421" i="1"/>
  <c r="C422" i="1"/>
  <c r="D422" i="1"/>
  <c r="F422" i="1"/>
  <c r="G422" i="1"/>
  <c r="H422" i="1"/>
  <c r="C423" i="1"/>
  <c r="D423" i="1"/>
  <c r="F423" i="1"/>
  <c r="G423" i="1"/>
  <c r="H423" i="1"/>
  <c r="C424" i="1"/>
  <c r="D424" i="1"/>
  <c r="F424" i="1"/>
  <c r="G424" i="1"/>
  <c r="H424" i="1"/>
  <c r="C425" i="1"/>
  <c r="D425" i="1"/>
  <c r="F425" i="1"/>
  <c r="G425" i="1"/>
  <c r="H425" i="1"/>
  <c r="C426" i="1"/>
  <c r="D426" i="1"/>
  <c r="F426" i="1"/>
  <c r="G426" i="1"/>
  <c r="H426" i="1"/>
  <c r="C427" i="1"/>
  <c r="D427" i="1"/>
  <c r="F427" i="1"/>
  <c r="G427" i="1"/>
  <c r="H427" i="1"/>
  <c r="C428" i="1"/>
  <c r="D428" i="1"/>
  <c r="F428" i="1"/>
  <c r="G428" i="1"/>
  <c r="H428" i="1"/>
  <c r="C429" i="1"/>
  <c r="D429" i="1"/>
  <c r="F429" i="1"/>
  <c r="G429" i="1"/>
  <c r="H429" i="1"/>
  <c r="C430" i="1"/>
  <c r="D430" i="1"/>
  <c r="F430" i="1"/>
  <c r="G430" i="1"/>
  <c r="H430" i="1"/>
  <c r="C431" i="1"/>
  <c r="D431" i="1"/>
  <c r="F431" i="1"/>
  <c r="G431" i="1"/>
  <c r="H431" i="1"/>
  <c r="C432" i="1"/>
  <c r="D432" i="1"/>
  <c r="F432" i="1"/>
  <c r="G432" i="1"/>
  <c r="H432" i="1"/>
  <c r="C433" i="1"/>
  <c r="D433" i="1"/>
  <c r="F433" i="1"/>
  <c r="G433" i="1"/>
  <c r="H433" i="1"/>
  <c r="C434" i="1"/>
  <c r="D434" i="1"/>
  <c r="F434" i="1"/>
  <c r="G434" i="1"/>
  <c r="H434" i="1"/>
  <c r="C435" i="1"/>
  <c r="D435" i="1"/>
  <c r="F435" i="1"/>
  <c r="G435" i="1"/>
  <c r="H435" i="1"/>
  <c r="C436" i="1"/>
  <c r="D436" i="1"/>
  <c r="F436" i="1"/>
  <c r="G436" i="1"/>
  <c r="H436" i="1"/>
  <c r="C437" i="1"/>
  <c r="D437" i="1"/>
  <c r="F437" i="1"/>
  <c r="G437" i="1"/>
  <c r="H437" i="1"/>
  <c r="C438" i="1"/>
  <c r="D438" i="1"/>
  <c r="F438" i="1"/>
  <c r="G438" i="1"/>
  <c r="H438" i="1"/>
  <c r="C439" i="1"/>
  <c r="D439" i="1"/>
  <c r="F439" i="1"/>
  <c r="G439" i="1"/>
  <c r="H439" i="1"/>
  <c r="C440" i="1"/>
  <c r="D440" i="1"/>
  <c r="F440" i="1"/>
  <c r="G440" i="1"/>
  <c r="H440" i="1"/>
  <c r="C441" i="1"/>
  <c r="D441" i="1"/>
  <c r="F441" i="1"/>
  <c r="G441" i="1"/>
  <c r="H441" i="1"/>
  <c r="C442" i="1"/>
  <c r="D442" i="1"/>
  <c r="F442" i="1"/>
  <c r="G442" i="1"/>
  <c r="H442" i="1"/>
  <c r="C443" i="1"/>
  <c r="D443" i="1"/>
  <c r="F443" i="1"/>
  <c r="G443" i="1"/>
  <c r="H443" i="1"/>
  <c r="C444" i="1"/>
  <c r="D444" i="1"/>
  <c r="F444" i="1"/>
  <c r="G444" i="1"/>
  <c r="H444" i="1"/>
  <c r="C445" i="1"/>
  <c r="D445" i="1"/>
  <c r="F445" i="1"/>
  <c r="G445" i="1"/>
  <c r="H445" i="1"/>
  <c r="C446" i="1"/>
  <c r="D446" i="1"/>
  <c r="F446" i="1"/>
  <c r="G446" i="1"/>
  <c r="H446" i="1"/>
  <c r="C447" i="1"/>
  <c r="D447" i="1"/>
  <c r="F447" i="1"/>
  <c r="G447" i="1"/>
  <c r="H447" i="1"/>
  <c r="C448" i="1"/>
  <c r="D448" i="1"/>
  <c r="F448" i="1"/>
  <c r="G448" i="1"/>
  <c r="H448" i="1"/>
  <c r="C449" i="1"/>
  <c r="D449" i="1"/>
  <c r="F449" i="1"/>
  <c r="G449" i="1"/>
  <c r="H449" i="1"/>
  <c r="C450" i="1"/>
  <c r="D450" i="1"/>
  <c r="F450" i="1"/>
  <c r="G450" i="1"/>
  <c r="H450" i="1"/>
  <c r="C451" i="1"/>
  <c r="D451" i="1"/>
  <c r="F451" i="1"/>
  <c r="G451" i="1"/>
  <c r="H451" i="1"/>
  <c r="C452" i="1"/>
  <c r="D452" i="1"/>
  <c r="F452" i="1"/>
  <c r="G452" i="1"/>
  <c r="H452" i="1"/>
  <c r="C453" i="1"/>
  <c r="D453" i="1"/>
  <c r="F453" i="1"/>
  <c r="G453" i="1"/>
  <c r="H453" i="1"/>
  <c r="C454" i="1"/>
  <c r="D454" i="1"/>
  <c r="F454" i="1"/>
  <c r="G454" i="1"/>
  <c r="H454" i="1"/>
  <c r="C455" i="1"/>
  <c r="D455" i="1"/>
  <c r="F455" i="1"/>
  <c r="G455" i="1"/>
  <c r="H455" i="1"/>
  <c r="C456" i="1"/>
  <c r="D456" i="1"/>
  <c r="F456" i="1"/>
  <c r="G456" i="1"/>
  <c r="H456" i="1"/>
  <c r="C457" i="1"/>
  <c r="D457" i="1"/>
  <c r="F457" i="1"/>
  <c r="G457" i="1"/>
  <c r="H457" i="1"/>
  <c r="C458" i="1"/>
  <c r="D458" i="1"/>
  <c r="F458" i="1"/>
  <c r="G458" i="1"/>
  <c r="H458" i="1"/>
  <c r="C459" i="1"/>
  <c r="D459" i="1"/>
  <c r="F459" i="1"/>
  <c r="G459" i="1"/>
  <c r="H459" i="1"/>
  <c r="C460" i="1"/>
  <c r="D460" i="1"/>
  <c r="F460" i="1"/>
  <c r="G460" i="1"/>
  <c r="H460" i="1"/>
  <c r="C461" i="1"/>
  <c r="D461" i="1"/>
  <c r="F461" i="1"/>
  <c r="G461" i="1"/>
  <c r="H461" i="1"/>
  <c r="C462" i="1"/>
  <c r="D462" i="1"/>
  <c r="F462" i="1"/>
  <c r="G462" i="1"/>
  <c r="H462" i="1"/>
  <c r="C463" i="1"/>
  <c r="D463" i="1"/>
  <c r="F463" i="1"/>
  <c r="G463" i="1"/>
  <c r="H463" i="1"/>
  <c r="C464" i="1"/>
  <c r="D464" i="1"/>
  <c r="F464" i="1"/>
  <c r="G464" i="1"/>
  <c r="H464" i="1"/>
  <c r="C465" i="1"/>
  <c r="D465" i="1"/>
  <c r="F465" i="1"/>
  <c r="G465" i="1"/>
  <c r="H465" i="1"/>
  <c r="C466" i="1"/>
  <c r="D466" i="1"/>
  <c r="F466" i="1"/>
  <c r="G466" i="1"/>
  <c r="H466" i="1"/>
  <c r="C467" i="1"/>
  <c r="D467" i="1"/>
  <c r="F467" i="1"/>
  <c r="G467" i="1"/>
  <c r="H467" i="1"/>
  <c r="C468" i="1"/>
  <c r="D468" i="1"/>
  <c r="F468" i="1"/>
  <c r="G468" i="1"/>
  <c r="H468" i="1"/>
  <c r="C469" i="1"/>
  <c r="D469" i="1"/>
  <c r="F469" i="1"/>
  <c r="G469" i="1"/>
  <c r="H469" i="1"/>
  <c r="C470" i="1"/>
  <c r="D470" i="1"/>
  <c r="F470" i="1"/>
  <c r="G470" i="1"/>
  <c r="H470" i="1"/>
  <c r="C471" i="1"/>
  <c r="D471" i="1"/>
  <c r="F471" i="1"/>
  <c r="G471" i="1"/>
  <c r="H471" i="1"/>
  <c r="C472" i="1"/>
  <c r="D472" i="1"/>
  <c r="F472" i="1"/>
  <c r="G472" i="1"/>
  <c r="H472" i="1"/>
  <c r="C473" i="1"/>
  <c r="D473" i="1"/>
  <c r="F473" i="1"/>
  <c r="G473" i="1"/>
  <c r="H473" i="1"/>
  <c r="C474" i="1"/>
  <c r="D474" i="1"/>
  <c r="F474" i="1"/>
  <c r="G474" i="1"/>
  <c r="H474" i="1"/>
  <c r="C475" i="1"/>
  <c r="D475" i="1"/>
  <c r="F475" i="1"/>
  <c r="G475" i="1"/>
  <c r="H475" i="1"/>
  <c r="C476" i="1"/>
  <c r="D476" i="1"/>
  <c r="F476" i="1"/>
  <c r="G476" i="1"/>
  <c r="H476" i="1"/>
  <c r="C477" i="1"/>
  <c r="D477" i="1"/>
  <c r="F477" i="1"/>
  <c r="G477" i="1"/>
  <c r="H477" i="1"/>
  <c r="C478" i="1"/>
  <c r="D478" i="1"/>
  <c r="F478" i="1"/>
  <c r="G478" i="1"/>
  <c r="H478" i="1"/>
  <c r="C479" i="1"/>
  <c r="D479" i="1"/>
  <c r="F479" i="1"/>
  <c r="G479" i="1"/>
  <c r="H479" i="1"/>
  <c r="C480" i="1"/>
  <c r="D480" i="1"/>
  <c r="F480" i="1"/>
  <c r="G480" i="1"/>
  <c r="H480" i="1"/>
  <c r="C481" i="1"/>
  <c r="D481" i="1"/>
  <c r="F481" i="1"/>
  <c r="G481" i="1"/>
  <c r="H481" i="1"/>
  <c r="C482" i="1"/>
  <c r="D482" i="1"/>
  <c r="F482" i="1"/>
  <c r="G482" i="1"/>
  <c r="H482" i="1"/>
  <c r="C483" i="1"/>
  <c r="D483" i="1"/>
  <c r="F483" i="1"/>
  <c r="G483" i="1"/>
  <c r="H483" i="1"/>
  <c r="C484" i="1"/>
  <c r="D484" i="1"/>
  <c r="F484" i="1"/>
  <c r="G484" i="1"/>
  <c r="H484" i="1"/>
  <c r="C485" i="1"/>
  <c r="D485" i="1"/>
  <c r="F485" i="1"/>
  <c r="G485" i="1"/>
  <c r="H485" i="1"/>
  <c r="C486" i="1"/>
  <c r="D486" i="1"/>
  <c r="F486" i="1"/>
  <c r="G486" i="1"/>
  <c r="H486" i="1"/>
  <c r="C487" i="1"/>
  <c r="D487" i="1"/>
  <c r="F487" i="1"/>
  <c r="G487" i="1"/>
  <c r="H487" i="1"/>
  <c r="C488" i="1"/>
  <c r="D488" i="1"/>
  <c r="F488" i="1"/>
  <c r="G488" i="1"/>
  <c r="H488" i="1"/>
  <c r="C489" i="1"/>
  <c r="D489" i="1"/>
  <c r="F489" i="1"/>
  <c r="G489" i="1"/>
  <c r="H489" i="1"/>
  <c r="C490" i="1"/>
  <c r="D490" i="1"/>
  <c r="F490" i="1"/>
  <c r="G490" i="1"/>
  <c r="H490" i="1"/>
  <c r="C491" i="1"/>
  <c r="D491" i="1"/>
  <c r="F491" i="1"/>
  <c r="G491" i="1"/>
  <c r="H491" i="1"/>
  <c r="C492" i="1"/>
  <c r="D492" i="1"/>
  <c r="F492" i="1"/>
  <c r="G492" i="1"/>
  <c r="H492" i="1"/>
  <c r="C493" i="1"/>
  <c r="D493" i="1"/>
  <c r="F493" i="1"/>
  <c r="G493" i="1"/>
  <c r="H493" i="1"/>
  <c r="C494" i="1"/>
  <c r="D494" i="1"/>
  <c r="F494" i="1"/>
  <c r="G494" i="1"/>
  <c r="H494" i="1"/>
  <c r="C495" i="1"/>
  <c r="D495" i="1"/>
  <c r="F495" i="1"/>
  <c r="G495" i="1"/>
  <c r="H495" i="1"/>
  <c r="C496" i="1"/>
  <c r="D496" i="1"/>
  <c r="F496" i="1"/>
  <c r="G496" i="1"/>
  <c r="H496" i="1"/>
  <c r="C497" i="1"/>
  <c r="D497" i="1"/>
  <c r="F497" i="1"/>
  <c r="G497" i="1"/>
  <c r="H497" i="1"/>
  <c r="C498" i="1"/>
  <c r="D498" i="1"/>
  <c r="F498" i="1"/>
  <c r="G498" i="1"/>
  <c r="H498" i="1"/>
  <c r="C499" i="1"/>
  <c r="D499" i="1"/>
  <c r="F499" i="1"/>
  <c r="G499" i="1"/>
  <c r="H499" i="1"/>
  <c r="C500" i="1"/>
  <c r="D500" i="1"/>
  <c r="F500" i="1"/>
  <c r="G500" i="1"/>
  <c r="H500" i="1"/>
  <c r="C501" i="1"/>
  <c r="D501" i="1"/>
  <c r="F501" i="1"/>
  <c r="G501" i="1"/>
  <c r="H501" i="1"/>
  <c r="C502" i="1"/>
  <c r="D502" i="1"/>
  <c r="F502" i="1"/>
  <c r="G502" i="1"/>
  <c r="H502" i="1"/>
  <c r="C503" i="1"/>
  <c r="D503" i="1"/>
  <c r="F503" i="1"/>
  <c r="G503" i="1"/>
  <c r="H503" i="1"/>
  <c r="C504" i="1"/>
  <c r="D504" i="1"/>
  <c r="F504" i="1"/>
  <c r="G504" i="1"/>
  <c r="H504" i="1"/>
  <c r="C505" i="1"/>
  <c r="D505" i="1"/>
  <c r="F505" i="1"/>
  <c r="G505" i="1"/>
  <c r="H505" i="1"/>
  <c r="C506" i="1"/>
  <c r="D506" i="1"/>
  <c r="F506" i="1"/>
  <c r="G506" i="1"/>
  <c r="H506" i="1"/>
  <c r="C507" i="1"/>
  <c r="D507" i="1"/>
  <c r="F507" i="1"/>
  <c r="G507" i="1"/>
  <c r="H507" i="1"/>
  <c r="C508" i="1"/>
  <c r="D508" i="1"/>
  <c r="F508" i="1"/>
  <c r="G508" i="1"/>
  <c r="H508" i="1"/>
  <c r="C509" i="1"/>
  <c r="D509" i="1"/>
  <c r="F509" i="1"/>
  <c r="G509" i="1"/>
  <c r="H509" i="1"/>
  <c r="C510" i="1"/>
  <c r="D510" i="1"/>
  <c r="F510" i="1"/>
  <c r="G510" i="1"/>
  <c r="H510" i="1"/>
  <c r="C511" i="1"/>
  <c r="D511" i="1"/>
  <c r="F511" i="1"/>
  <c r="G511" i="1"/>
  <c r="H511" i="1"/>
  <c r="C512" i="1"/>
  <c r="D512" i="1"/>
  <c r="F512" i="1"/>
  <c r="G512" i="1"/>
  <c r="H512" i="1"/>
  <c r="C513" i="1"/>
  <c r="D513" i="1"/>
  <c r="F513" i="1"/>
  <c r="G513" i="1"/>
  <c r="H513" i="1"/>
  <c r="C514" i="1"/>
  <c r="D514" i="1"/>
  <c r="F514" i="1"/>
  <c r="G514" i="1"/>
  <c r="H514" i="1"/>
  <c r="C515" i="1"/>
  <c r="D515" i="1"/>
  <c r="F515" i="1"/>
  <c r="G515" i="1"/>
  <c r="H515" i="1"/>
  <c r="C516" i="1"/>
  <c r="D516" i="1"/>
  <c r="F516" i="1"/>
  <c r="G516" i="1"/>
  <c r="H516" i="1"/>
  <c r="C517" i="1"/>
  <c r="D517" i="1"/>
  <c r="F517" i="1"/>
  <c r="G517" i="1"/>
  <c r="H517" i="1"/>
  <c r="C518" i="1"/>
  <c r="D518" i="1"/>
  <c r="F518" i="1"/>
  <c r="G518" i="1"/>
  <c r="H518" i="1"/>
  <c r="C519" i="1"/>
  <c r="D519" i="1"/>
  <c r="F519" i="1"/>
  <c r="G519" i="1"/>
  <c r="H519" i="1"/>
  <c r="C520" i="1"/>
  <c r="D520" i="1"/>
  <c r="F520" i="1"/>
  <c r="G520" i="1"/>
  <c r="H520" i="1"/>
  <c r="C521" i="1"/>
  <c r="D521" i="1"/>
  <c r="F521" i="1"/>
  <c r="G521" i="1"/>
  <c r="H521" i="1"/>
  <c r="C522" i="1"/>
  <c r="D522" i="1"/>
  <c r="F522" i="1"/>
  <c r="G522" i="1"/>
  <c r="H522" i="1"/>
  <c r="C523" i="1"/>
  <c r="D523" i="1"/>
  <c r="F523" i="1"/>
  <c r="G523" i="1"/>
  <c r="H523" i="1"/>
  <c r="C524" i="1"/>
  <c r="D524" i="1"/>
  <c r="F524" i="1"/>
  <c r="G524" i="1"/>
  <c r="H524" i="1"/>
  <c r="C525" i="1"/>
  <c r="D525" i="1"/>
  <c r="F525" i="1"/>
  <c r="G525" i="1"/>
  <c r="H525" i="1"/>
  <c r="C526" i="1"/>
  <c r="D526" i="1"/>
  <c r="F526" i="1"/>
  <c r="G526" i="1"/>
  <c r="H526" i="1"/>
  <c r="C527" i="1"/>
  <c r="D527" i="1"/>
  <c r="F527" i="1"/>
  <c r="G527" i="1"/>
  <c r="H527" i="1"/>
  <c r="C528" i="1"/>
  <c r="D528" i="1"/>
  <c r="F528" i="1"/>
  <c r="G528" i="1"/>
  <c r="H528" i="1"/>
  <c r="C529" i="1"/>
  <c r="D529" i="1"/>
  <c r="F529" i="1"/>
  <c r="G529" i="1"/>
  <c r="H529" i="1"/>
  <c r="C530" i="1"/>
  <c r="D530" i="1"/>
  <c r="F530" i="1"/>
  <c r="G530" i="1"/>
  <c r="H530" i="1"/>
  <c r="C531" i="1"/>
  <c r="D531" i="1"/>
  <c r="F531" i="1"/>
  <c r="G531" i="1"/>
  <c r="H531" i="1"/>
  <c r="C532" i="1"/>
  <c r="D532" i="1"/>
  <c r="F532" i="1"/>
  <c r="G532" i="1"/>
  <c r="H532" i="1"/>
  <c r="C533" i="1"/>
  <c r="D533" i="1"/>
  <c r="F533" i="1"/>
  <c r="G533" i="1"/>
  <c r="H533" i="1"/>
  <c r="C534" i="1"/>
  <c r="D534" i="1"/>
  <c r="F534" i="1"/>
  <c r="G534" i="1"/>
  <c r="H534" i="1"/>
  <c r="C535" i="1"/>
  <c r="D535" i="1"/>
  <c r="F535" i="1"/>
  <c r="G535" i="1"/>
  <c r="H535" i="1"/>
  <c r="C536" i="1"/>
  <c r="D536" i="1"/>
  <c r="F536" i="1"/>
  <c r="G536" i="1"/>
  <c r="H536" i="1"/>
  <c r="C537" i="1"/>
  <c r="D537" i="1"/>
  <c r="F537" i="1"/>
  <c r="G537" i="1"/>
  <c r="H537" i="1"/>
  <c r="C538" i="1"/>
  <c r="D538" i="1"/>
  <c r="F538" i="1"/>
  <c r="G538" i="1"/>
  <c r="H538" i="1"/>
  <c r="C539" i="1"/>
  <c r="D539" i="1"/>
  <c r="F539" i="1"/>
  <c r="G539" i="1"/>
  <c r="H539" i="1"/>
  <c r="C540" i="1"/>
  <c r="D540" i="1"/>
  <c r="F540" i="1"/>
  <c r="G540" i="1"/>
  <c r="H540" i="1"/>
  <c r="C541" i="1"/>
  <c r="D541" i="1"/>
  <c r="F541" i="1"/>
  <c r="G541" i="1"/>
  <c r="H541" i="1"/>
  <c r="C542" i="1"/>
  <c r="D542" i="1"/>
  <c r="F542" i="1"/>
  <c r="G542" i="1"/>
  <c r="H542" i="1"/>
  <c r="C543" i="1"/>
  <c r="D543" i="1"/>
  <c r="F543" i="1"/>
  <c r="G543" i="1"/>
  <c r="H543" i="1"/>
  <c r="C544" i="1"/>
  <c r="D544" i="1"/>
  <c r="F544" i="1"/>
  <c r="G544" i="1"/>
  <c r="H544" i="1"/>
  <c r="C545" i="1"/>
  <c r="D545" i="1"/>
  <c r="F545" i="1"/>
  <c r="G545" i="1"/>
  <c r="H545" i="1"/>
  <c r="C546" i="1"/>
  <c r="D546" i="1"/>
  <c r="F546" i="1"/>
  <c r="G546" i="1"/>
  <c r="H546" i="1"/>
  <c r="C547" i="1"/>
  <c r="D547" i="1"/>
  <c r="F547" i="1"/>
  <c r="G547" i="1"/>
  <c r="H547" i="1"/>
  <c r="C548" i="1"/>
  <c r="D548" i="1"/>
  <c r="F548" i="1"/>
  <c r="G548" i="1"/>
  <c r="H548" i="1"/>
  <c r="C549" i="1"/>
  <c r="D549" i="1"/>
  <c r="F549" i="1"/>
  <c r="G549" i="1"/>
  <c r="H549" i="1"/>
  <c r="C550" i="1"/>
  <c r="D550" i="1"/>
  <c r="F550" i="1"/>
  <c r="G550" i="1"/>
  <c r="H550" i="1"/>
  <c r="C551" i="1"/>
  <c r="D551" i="1"/>
  <c r="F551" i="1"/>
  <c r="G551" i="1"/>
  <c r="H551" i="1"/>
  <c r="C552" i="1"/>
  <c r="D552" i="1"/>
  <c r="F552" i="1"/>
  <c r="G552" i="1"/>
  <c r="H552" i="1"/>
  <c r="C553" i="1"/>
  <c r="D553" i="1"/>
  <c r="F553" i="1"/>
  <c r="G553" i="1"/>
  <c r="H553" i="1"/>
  <c r="C554" i="1"/>
  <c r="D554" i="1"/>
  <c r="F554" i="1"/>
  <c r="G554" i="1"/>
  <c r="H554" i="1"/>
  <c r="C555" i="1"/>
  <c r="D555" i="1"/>
  <c r="F555" i="1"/>
  <c r="G555" i="1"/>
  <c r="H555" i="1"/>
  <c r="C556" i="1"/>
  <c r="D556" i="1"/>
  <c r="F556" i="1"/>
  <c r="G556" i="1"/>
  <c r="H556" i="1"/>
  <c r="C557" i="1"/>
  <c r="D557" i="1"/>
  <c r="F557" i="1"/>
  <c r="G557" i="1"/>
  <c r="H557" i="1"/>
  <c r="C558" i="1"/>
  <c r="D558" i="1"/>
  <c r="F558" i="1"/>
  <c r="G558" i="1"/>
  <c r="H558" i="1"/>
  <c r="C559" i="1"/>
  <c r="D559" i="1"/>
  <c r="F559" i="1"/>
  <c r="G559" i="1"/>
  <c r="H559" i="1"/>
  <c r="C560" i="1"/>
  <c r="D560" i="1"/>
  <c r="F560" i="1"/>
  <c r="G560" i="1"/>
  <c r="H560" i="1"/>
  <c r="C561" i="1"/>
  <c r="D561" i="1"/>
  <c r="F561" i="1"/>
  <c r="G561" i="1"/>
  <c r="H561" i="1"/>
  <c r="C562" i="1"/>
  <c r="D562" i="1"/>
  <c r="F562" i="1"/>
  <c r="G562" i="1"/>
  <c r="H562" i="1"/>
  <c r="C563" i="1"/>
  <c r="D563" i="1"/>
  <c r="F563" i="1"/>
  <c r="G563" i="1"/>
  <c r="H563" i="1"/>
  <c r="C564" i="1"/>
  <c r="D564" i="1"/>
  <c r="F564" i="1"/>
  <c r="G564" i="1"/>
  <c r="H564" i="1"/>
  <c r="C565" i="1"/>
  <c r="D565" i="1"/>
  <c r="F565" i="1"/>
  <c r="G565" i="1"/>
  <c r="H565" i="1"/>
  <c r="C566" i="1"/>
  <c r="D566" i="1"/>
  <c r="F566" i="1"/>
  <c r="G566" i="1"/>
  <c r="H566" i="1"/>
  <c r="C567" i="1"/>
  <c r="D567" i="1"/>
  <c r="F567" i="1"/>
  <c r="G567" i="1"/>
  <c r="H567" i="1"/>
  <c r="C568" i="1"/>
  <c r="D568" i="1"/>
  <c r="F568" i="1"/>
  <c r="G568" i="1"/>
  <c r="H568" i="1"/>
  <c r="C569" i="1"/>
  <c r="D569" i="1"/>
  <c r="F569" i="1"/>
  <c r="G569" i="1"/>
  <c r="H569" i="1"/>
  <c r="C570" i="1"/>
  <c r="D570" i="1"/>
  <c r="F570" i="1"/>
  <c r="G570" i="1"/>
  <c r="H570" i="1"/>
  <c r="C571" i="1"/>
  <c r="D571" i="1"/>
  <c r="F571" i="1"/>
  <c r="G571" i="1"/>
  <c r="H571" i="1"/>
  <c r="C572" i="1"/>
  <c r="D572" i="1"/>
  <c r="F572" i="1"/>
  <c r="G572" i="1"/>
  <c r="H572" i="1"/>
  <c r="C573" i="1"/>
  <c r="D573" i="1"/>
  <c r="F573" i="1"/>
  <c r="G573" i="1"/>
  <c r="H573" i="1"/>
  <c r="C574" i="1"/>
  <c r="D574" i="1"/>
  <c r="F574" i="1"/>
  <c r="G574" i="1"/>
  <c r="H574" i="1"/>
  <c r="C575" i="1"/>
  <c r="D575" i="1"/>
  <c r="F575" i="1"/>
  <c r="G575" i="1"/>
  <c r="H575" i="1"/>
  <c r="C576" i="1"/>
  <c r="D576" i="1"/>
  <c r="F576" i="1"/>
  <c r="G576" i="1"/>
  <c r="H576" i="1"/>
  <c r="C577" i="1"/>
  <c r="D577" i="1"/>
  <c r="F577" i="1"/>
  <c r="G577" i="1"/>
  <c r="H577" i="1"/>
  <c r="C578" i="1"/>
  <c r="D578" i="1"/>
  <c r="F578" i="1"/>
  <c r="G578" i="1"/>
  <c r="H578" i="1"/>
  <c r="C579" i="1"/>
  <c r="D579" i="1"/>
  <c r="F579" i="1"/>
  <c r="G579" i="1"/>
  <c r="H579" i="1"/>
  <c r="C580" i="1"/>
  <c r="D580" i="1"/>
  <c r="F580" i="1"/>
  <c r="G580" i="1"/>
  <c r="H580" i="1"/>
  <c r="C581" i="1"/>
  <c r="D581" i="1"/>
  <c r="F581" i="1"/>
  <c r="G581" i="1"/>
  <c r="H581" i="1"/>
  <c r="C582" i="1"/>
  <c r="D582" i="1"/>
  <c r="F582" i="1"/>
  <c r="G582" i="1"/>
  <c r="H582" i="1"/>
  <c r="C583" i="1"/>
  <c r="D583" i="1"/>
  <c r="F583" i="1"/>
  <c r="G583" i="1"/>
  <c r="H583" i="1"/>
  <c r="C584" i="1"/>
  <c r="D584" i="1"/>
  <c r="F584" i="1"/>
  <c r="G584" i="1"/>
  <c r="H584" i="1"/>
  <c r="C585" i="1"/>
  <c r="D585" i="1"/>
  <c r="F585" i="1"/>
  <c r="G585" i="1"/>
  <c r="H585" i="1"/>
  <c r="C586" i="1"/>
  <c r="D586" i="1"/>
  <c r="F586" i="1"/>
  <c r="G586" i="1"/>
  <c r="H586" i="1"/>
  <c r="C587" i="1"/>
  <c r="D587" i="1"/>
  <c r="F587" i="1"/>
  <c r="G587" i="1"/>
  <c r="H587" i="1"/>
  <c r="C588" i="1"/>
  <c r="D588" i="1"/>
  <c r="F588" i="1"/>
  <c r="G588" i="1"/>
  <c r="H588" i="1"/>
  <c r="C589" i="1"/>
  <c r="D589" i="1"/>
  <c r="F589" i="1"/>
  <c r="G589" i="1"/>
  <c r="H589" i="1"/>
  <c r="C590" i="1"/>
  <c r="D590" i="1"/>
  <c r="F590" i="1"/>
  <c r="G590" i="1"/>
  <c r="H590" i="1"/>
  <c r="C591" i="1"/>
  <c r="D591" i="1"/>
  <c r="F591" i="1"/>
  <c r="G591" i="1"/>
  <c r="H591" i="1"/>
  <c r="C592" i="1"/>
  <c r="D592" i="1"/>
  <c r="F592" i="1"/>
  <c r="G592" i="1"/>
  <c r="H592" i="1"/>
  <c r="C593" i="1"/>
  <c r="D593" i="1"/>
  <c r="F593" i="1"/>
  <c r="G593" i="1"/>
  <c r="H593" i="1"/>
  <c r="C594" i="1"/>
  <c r="D594" i="1"/>
  <c r="F594" i="1"/>
  <c r="G594" i="1"/>
  <c r="H594" i="1"/>
  <c r="C595" i="1"/>
  <c r="D595" i="1"/>
  <c r="F595" i="1"/>
  <c r="G595" i="1"/>
  <c r="H595" i="1"/>
  <c r="C596" i="1"/>
  <c r="D596" i="1"/>
  <c r="F596" i="1"/>
  <c r="G596" i="1"/>
  <c r="H596" i="1"/>
  <c r="C597" i="1"/>
  <c r="D597" i="1"/>
  <c r="F597" i="1"/>
  <c r="G597" i="1"/>
  <c r="H597" i="1"/>
  <c r="C598" i="1"/>
  <c r="D598" i="1"/>
  <c r="F598" i="1"/>
  <c r="G598" i="1"/>
  <c r="H598" i="1"/>
  <c r="C599" i="1"/>
  <c r="D599" i="1"/>
  <c r="F599" i="1"/>
  <c r="G599" i="1"/>
  <c r="H599" i="1"/>
  <c r="C600" i="1"/>
  <c r="D600" i="1"/>
  <c r="F600" i="1"/>
  <c r="G600" i="1"/>
  <c r="H600" i="1"/>
  <c r="C601" i="1"/>
  <c r="D601" i="1"/>
  <c r="F601" i="1"/>
  <c r="G601" i="1"/>
  <c r="H601" i="1"/>
  <c r="C602" i="1"/>
  <c r="D602" i="1"/>
  <c r="F602" i="1"/>
  <c r="G602" i="1"/>
  <c r="H602" i="1"/>
  <c r="C603" i="1"/>
  <c r="D603" i="1"/>
  <c r="F603" i="1"/>
  <c r="G603" i="1"/>
  <c r="H603" i="1"/>
  <c r="C604" i="1"/>
  <c r="D604" i="1"/>
  <c r="F604" i="1"/>
  <c r="G604" i="1"/>
  <c r="H604" i="1"/>
  <c r="C605" i="1"/>
  <c r="D605" i="1"/>
  <c r="F605" i="1"/>
  <c r="G605" i="1"/>
  <c r="H605" i="1"/>
  <c r="C606" i="1"/>
  <c r="D606" i="1"/>
  <c r="F606" i="1"/>
  <c r="G606" i="1"/>
  <c r="H606" i="1"/>
  <c r="C607" i="1"/>
  <c r="D607" i="1"/>
  <c r="F607" i="1"/>
  <c r="G607" i="1"/>
  <c r="H607" i="1"/>
  <c r="C608" i="1"/>
  <c r="D608" i="1"/>
  <c r="F608" i="1"/>
  <c r="G608" i="1"/>
  <c r="H608" i="1"/>
  <c r="C609" i="1"/>
  <c r="D609" i="1"/>
  <c r="F609" i="1"/>
  <c r="G609" i="1"/>
  <c r="H609" i="1"/>
  <c r="C610" i="1"/>
  <c r="D610" i="1"/>
  <c r="F610" i="1"/>
  <c r="G610" i="1"/>
  <c r="H610" i="1"/>
  <c r="C611" i="1"/>
  <c r="D611" i="1"/>
  <c r="F611" i="1"/>
  <c r="G611" i="1"/>
  <c r="H611" i="1"/>
  <c r="C612" i="1"/>
  <c r="D612" i="1"/>
  <c r="F612" i="1"/>
  <c r="G612" i="1"/>
  <c r="H612" i="1"/>
  <c r="C613" i="1"/>
  <c r="D613" i="1"/>
  <c r="F613" i="1"/>
  <c r="G613" i="1"/>
  <c r="H613" i="1"/>
  <c r="C614" i="1"/>
  <c r="D614" i="1"/>
  <c r="F614" i="1"/>
  <c r="G614" i="1"/>
  <c r="H614" i="1"/>
  <c r="C615" i="1"/>
  <c r="D615" i="1"/>
  <c r="F615" i="1"/>
  <c r="G615" i="1"/>
  <c r="H615" i="1"/>
  <c r="C616" i="1"/>
  <c r="D616" i="1"/>
  <c r="F616" i="1"/>
  <c r="G616" i="1"/>
  <c r="H616" i="1"/>
  <c r="C617" i="1"/>
  <c r="D617" i="1"/>
  <c r="F617" i="1"/>
  <c r="G617" i="1"/>
  <c r="H617" i="1"/>
  <c r="C618" i="1"/>
  <c r="D618" i="1"/>
  <c r="F618" i="1"/>
  <c r="G618" i="1"/>
  <c r="H618" i="1"/>
  <c r="C619" i="1"/>
  <c r="D619" i="1"/>
  <c r="F619" i="1"/>
  <c r="G619" i="1"/>
  <c r="H619" i="1"/>
  <c r="C620" i="1"/>
  <c r="D620" i="1"/>
  <c r="F620" i="1"/>
  <c r="G620" i="1"/>
  <c r="H620" i="1"/>
  <c r="C621" i="1"/>
  <c r="D621" i="1"/>
  <c r="F621" i="1"/>
  <c r="G621" i="1"/>
  <c r="H621" i="1"/>
  <c r="C622" i="1"/>
  <c r="D622" i="1"/>
  <c r="F622" i="1"/>
  <c r="G622" i="1"/>
  <c r="H622" i="1"/>
  <c r="C623" i="1"/>
  <c r="D623" i="1"/>
  <c r="F623" i="1"/>
  <c r="G623" i="1"/>
  <c r="H623" i="1"/>
  <c r="C624" i="1"/>
  <c r="D624" i="1"/>
  <c r="F624" i="1"/>
  <c r="G624" i="1"/>
  <c r="H624" i="1"/>
  <c r="C625" i="1"/>
  <c r="D625" i="1"/>
  <c r="F625" i="1"/>
  <c r="G625" i="1"/>
  <c r="H625" i="1"/>
  <c r="C626" i="1"/>
  <c r="D626" i="1"/>
  <c r="F626" i="1"/>
  <c r="G626" i="1"/>
  <c r="H626" i="1"/>
  <c r="C627" i="1"/>
  <c r="D627" i="1"/>
  <c r="F627" i="1"/>
  <c r="G627" i="1"/>
  <c r="H627" i="1"/>
  <c r="C628" i="1"/>
  <c r="D628" i="1"/>
  <c r="F628" i="1"/>
  <c r="G628" i="1"/>
  <c r="H628" i="1"/>
  <c r="C629" i="1"/>
  <c r="D629" i="1"/>
  <c r="F629" i="1"/>
  <c r="G629" i="1"/>
  <c r="H629" i="1"/>
  <c r="C630" i="1"/>
  <c r="D630" i="1"/>
  <c r="F630" i="1"/>
  <c r="G630" i="1"/>
  <c r="H630" i="1"/>
  <c r="C631" i="1"/>
  <c r="D631" i="1"/>
  <c r="F631" i="1"/>
  <c r="G631" i="1"/>
  <c r="H631" i="1"/>
  <c r="C632" i="1"/>
  <c r="D632" i="1"/>
  <c r="F632" i="1"/>
  <c r="G632" i="1"/>
  <c r="H632" i="1"/>
  <c r="C633" i="1"/>
  <c r="D633" i="1"/>
  <c r="F633" i="1"/>
  <c r="G633" i="1"/>
  <c r="H633" i="1"/>
  <c r="C634" i="1"/>
  <c r="D634" i="1"/>
  <c r="F634" i="1"/>
  <c r="G634" i="1"/>
  <c r="H634" i="1"/>
  <c r="C635" i="1"/>
  <c r="D635" i="1"/>
  <c r="F635" i="1"/>
  <c r="G635" i="1"/>
  <c r="H635" i="1"/>
  <c r="C636" i="1"/>
  <c r="D636" i="1"/>
  <c r="F636" i="1"/>
  <c r="G636" i="1"/>
  <c r="H636" i="1"/>
  <c r="C637" i="1"/>
  <c r="D637" i="1"/>
  <c r="F637" i="1"/>
  <c r="G637" i="1"/>
  <c r="H637" i="1"/>
  <c r="C638" i="1"/>
  <c r="D638" i="1"/>
  <c r="F638" i="1"/>
  <c r="G638" i="1"/>
  <c r="H638" i="1"/>
  <c r="C639" i="1"/>
  <c r="D639" i="1"/>
  <c r="F639" i="1"/>
  <c r="G639" i="1"/>
  <c r="H639" i="1"/>
  <c r="C640" i="1"/>
  <c r="D640" i="1"/>
  <c r="F640" i="1"/>
  <c r="G640" i="1"/>
  <c r="H640" i="1"/>
  <c r="C641" i="1"/>
  <c r="D641" i="1"/>
  <c r="F641" i="1"/>
  <c r="G641" i="1"/>
  <c r="H641" i="1"/>
  <c r="C642" i="1"/>
  <c r="D642" i="1"/>
  <c r="F642" i="1"/>
  <c r="G642" i="1"/>
  <c r="H642" i="1"/>
  <c r="C643" i="1"/>
  <c r="D643" i="1"/>
  <c r="F643" i="1"/>
  <c r="G643" i="1"/>
  <c r="H643" i="1"/>
  <c r="C644" i="1"/>
  <c r="D644" i="1"/>
  <c r="F644" i="1"/>
  <c r="G644" i="1"/>
  <c r="H644" i="1"/>
  <c r="C645" i="1"/>
  <c r="D645" i="1"/>
  <c r="F645" i="1"/>
  <c r="G645" i="1"/>
  <c r="H645" i="1"/>
  <c r="C646" i="1"/>
  <c r="D646" i="1"/>
  <c r="F646" i="1"/>
  <c r="G646" i="1"/>
  <c r="H646" i="1"/>
  <c r="C647" i="1"/>
  <c r="D647" i="1"/>
  <c r="F647" i="1"/>
  <c r="G647" i="1"/>
  <c r="H647" i="1"/>
  <c r="C648" i="1"/>
  <c r="D648" i="1"/>
  <c r="F648" i="1"/>
  <c r="G648" i="1"/>
  <c r="H648" i="1"/>
  <c r="C649" i="1"/>
  <c r="D649" i="1"/>
  <c r="F649" i="1"/>
  <c r="G649" i="1"/>
  <c r="H649" i="1"/>
  <c r="C650" i="1"/>
  <c r="D650" i="1"/>
  <c r="F650" i="1"/>
  <c r="G650" i="1"/>
  <c r="H650" i="1"/>
  <c r="C651" i="1"/>
  <c r="D651" i="1"/>
  <c r="F651" i="1"/>
  <c r="G651" i="1"/>
  <c r="H651" i="1"/>
  <c r="C652" i="1"/>
  <c r="D652" i="1"/>
  <c r="F652" i="1"/>
  <c r="G652" i="1"/>
  <c r="H652" i="1"/>
  <c r="C653" i="1"/>
  <c r="D653" i="1"/>
  <c r="F653" i="1"/>
  <c r="G653" i="1"/>
  <c r="H653" i="1"/>
  <c r="C654" i="1"/>
  <c r="D654" i="1"/>
  <c r="F654" i="1"/>
  <c r="G654" i="1"/>
  <c r="H654" i="1"/>
  <c r="C655" i="1"/>
  <c r="D655" i="1"/>
  <c r="F655" i="1"/>
  <c r="G655" i="1"/>
  <c r="H655" i="1"/>
  <c r="C656" i="1"/>
  <c r="D656" i="1"/>
  <c r="F656" i="1"/>
  <c r="G656" i="1"/>
  <c r="H656" i="1"/>
  <c r="C657" i="1"/>
  <c r="D657" i="1"/>
  <c r="F657" i="1"/>
  <c r="G657" i="1"/>
  <c r="H657" i="1"/>
  <c r="C658" i="1"/>
  <c r="D658" i="1"/>
  <c r="F658" i="1"/>
  <c r="G658" i="1"/>
  <c r="H658" i="1"/>
  <c r="C659" i="1"/>
  <c r="D659" i="1"/>
  <c r="F659" i="1"/>
  <c r="G659" i="1"/>
  <c r="H659" i="1"/>
  <c r="C660" i="1"/>
  <c r="D660" i="1"/>
  <c r="F660" i="1"/>
  <c r="G660" i="1"/>
  <c r="H660" i="1"/>
  <c r="C661" i="1"/>
  <c r="D661" i="1"/>
  <c r="F661" i="1"/>
  <c r="G661" i="1"/>
  <c r="H661" i="1"/>
  <c r="C662" i="1"/>
  <c r="D662" i="1"/>
  <c r="F662" i="1"/>
  <c r="G662" i="1"/>
  <c r="H662" i="1"/>
  <c r="C663" i="1"/>
  <c r="D663" i="1"/>
  <c r="F663" i="1"/>
  <c r="G663" i="1"/>
  <c r="H663" i="1"/>
  <c r="C664" i="1"/>
  <c r="D664" i="1"/>
  <c r="F664" i="1"/>
  <c r="G664" i="1"/>
  <c r="H664" i="1"/>
  <c r="C665" i="1"/>
  <c r="D665" i="1"/>
  <c r="F665" i="1"/>
  <c r="G665" i="1"/>
  <c r="H665" i="1"/>
  <c r="C666" i="1"/>
  <c r="D666" i="1"/>
  <c r="F666" i="1"/>
  <c r="G666" i="1"/>
  <c r="H666" i="1"/>
  <c r="C667" i="1"/>
  <c r="D667" i="1"/>
  <c r="F667" i="1"/>
  <c r="G667" i="1"/>
  <c r="H667" i="1"/>
  <c r="C668" i="1"/>
  <c r="D668" i="1"/>
  <c r="F668" i="1"/>
  <c r="G668" i="1"/>
  <c r="H668" i="1"/>
  <c r="C669" i="1"/>
  <c r="D669" i="1"/>
  <c r="F669" i="1"/>
  <c r="G669" i="1"/>
  <c r="H669" i="1"/>
  <c r="C670" i="1"/>
  <c r="D670" i="1"/>
  <c r="F670" i="1"/>
  <c r="G670" i="1"/>
  <c r="H670" i="1"/>
  <c r="C671" i="1"/>
  <c r="D671" i="1"/>
  <c r="F671" i="1"/>
  <c r="G671" i="1"/>
  <c r="H671" i="1"/>
  <c r="C672" i="1"/>
  <c r="D672" i="1"/>
  <c r="F672" i="1"/>
  <c r="G672" i="1"/>
  <c r="H672" i="1"/>
  <c r="C673" i="1"/>
  <c r="D673" i="1"/>
  <c r="F673" i="1"/>
  <c r="G673" i="1"/>
  <c r="H673" i="1"/>
  <c r="C674" i="1"/>
  <c r="D674" i="1"/>
  <c r="F674" i="1"/>
  <c r="G674" i="1"/>
  <c r="H674" i="1"/>
  <c r="C675" i="1"/>
  <c r="D675" i="1"/>
  <c r="F675" i="1"/>
  <c r="G675" i="1"/>
  <c r="H675" i="1"/>
  <c r="C676" i="1"/>
  <c r="D676" i="1"/>
  <c r="F676" i="1"/>
  <c r="G676" i="1"/>
  <c r="H676" i="1"/>
  <c r="C677" i="1"/>
  <c r="D677" i="1"/>
  <c r="F677" i="1"/>
  <c r="G677" i="1"/>
  <c r="H677" i="1"/>
  <c r="C678" i="1"/>
  <c r="D678" i="1"/>
  <c r="F678" i="1"/>
  <c r="G678" i="1"/>
  <c r="H678" i="1"/>
  <c r="C679" i="1"/>
  <c r="D679" i="1"/>
  <c r="F679" i="1"/>
  <c r="G679" i="1"/>
  <c r="H679" i="1"/>
  <c r="C680" i="1"/>
  <c r="D680" i="1"/>
  <c r="F680" i="1"/>
  <c r="G680" i="1"/>
  <c r="H680" i="1"/>
  <c r="C681" i="1"/>
  <c r="D681" i="1"/>
  <c r="F681" i="1"/>
  <c r="G681" i="1"/>
  <c r="H681" i="1"/>
  <c r="C682" i="1"/>
  <c r="D682" i="1"/>
  <c r="F682" i="1"/>
  <c r="G682" i="1"/>
  <c r="H682" i="1"/>
  <c r="C683" i="1"/>
  <c r="D683" i="1"/>
  <c r="F683" i="1"/>
  <c r="G683" i="1"/>
  <c r="H683" i="1"/>
  <c r="C684" i="1"/>
  <c r="D684" i="1"/>
  <c r="F684" i="1"/>
  <c r="G684" i="1"/>
  <c r="H684" i="1"/>
  <c r="C685" i="1"/>
  <c r="D685" i="1"/>
  <c r="F685" i="1"/>
  <c r="G685" i="1"/>
  <c r="H685" i="1"/>
  <c r="C686" i="1"/>
  <c r="D686" i="1"/>
  <c r="F686" i="1"/>
  <c r="G686" i="1"/>
  <c r="H686" i="1"/>
  <c r="C687" i="1"/>
  <c r="D687" i="1"/>
  <c r="F687" i="1"/>
  <c r="G687" i="1"/>
  <c r="H687" i="1"/>
  <c r="C688" i="1"/>
  <c r="D688" i="1"/>
  <c r="F688" i="1"/>
  <c r="G688" i="1"/>
  <c r="H688" i="1"/>
  <c r="C689" i="1"/>
  <c r="D689" i="1"/>
  <c r="F689" i="1"/>
  <c r="G689" i="1"/>
  <c r="H689" i="1"/>
  <c r="C690" i="1"/>
  <c r="D690" i="1"/>
  <c r="F690" i="1"/>
  <c r="G690" i="1"/>
  <c r="H690" i="1"/>
  <c r="C691" i="1"/>
  <c r="D691" i="1"/>
  <c r="F691" i="1"/>
  <c r="G691" i="1"/>
  <c r="H691" i="1"/>
  <c r="C692" i="1"/>
  <c r="D692" i="1"/>
  <c r="F692" i="1"/>
  <c r="G692" i="1"/>
  <c r="H692" i="1"/>
  <c r="C693" i="1"/>
  <c r="D693" i="1"/>
  <c r="F693" i="1"/>
  <c r="G693" i="1"/>
  <c r="H693" i="1"/>
  <c r="C694" i="1"/>
  <c r="D694" i="1"/>
  <c r="F694" i="1"/>
  <c r="G694" i="1"/>
  <c r="H694" i="1"/>
  <c r="C695" i="1"/>
  <c r="D695" i="1"/>
  <c r="F695" i="1"/>
  <c r="G695" i="1"/>
  <c r="H695" i="1"/>
  <c r="C696" i="1"/>
  <c r="D696" i="1"/>
  <c r="F696" i="1"/>
  <c r="G696" i="1"/>
  <c r="H696" i="1"/>
  <c r="C697" i="1"/>
  <c r="D697" i="1"/>
  <c r="F697" i="1"/>
  <c r="G697" i="1"/>
  <c r="H697" i="1"/>
  <c r="C698" i="1"/>
  <c r="D698" i="1"/>
  <c r="F698" i="1"/>
  <c r="G698" i="1"/>
  <c r="H698" i="1"/>
  <c r="C699" i="1"/>
  <c r="D699" i="1"/>
  <c r="F699" i="1"/>
  <c r="G699" i="1"/>
  <c r="H699" i="1"/>
  <c r="C700" i="1"/>
  <c r="D700" i="1"/>
  <c r="F700" i="1"/>
  <c r="G700" i="1"/>
  <c r="H700" i="1"/>
  <c r="C701" i="1"/>
  <c r="D701" i="1"/>
  <c r="F701" i="1"/>
  <c r="G701" i="1"/>
  <c r="H701" i="1"/>
  <c r="C702" i="1"/>
  <c r="D702" i="1"/>
  <c r="F702" i="1"/>
  <c r="G702" i="1"/>
  <c r="H702" i="1"/>
  <c r="C703" i="1"/>
  <c r="D703" i="1"/>
  <c r="F703" i="1"/>
  <c r="G703" i="1"/>
  <c r="H703" i="1"/>
  <c r="C704" i="1"/>
  <c r="D704" i="1"/>
  <c r="F704" i="1"/>
  <c r="G704" i="1"/>
  <c r="H704" i="1"/>
  <c r="C705" i="1"/>
  <c r="D705" i="1"/>
  <c r="F705" i="1"/>
  <c r="G705" i="1"/>
  <c r="H705" i="1"/>
  <c r="C706" i="1"/>
  <c r="D706" i="1"/>
  <c r="F706" i="1"/>
  <c r="G706" i="1"/>
  <c r="H706" i="1"/>
  <c r="C707" i="1"/>
  <c r="D707" i="1"/>
  <c r="F707" i="1"/>
  <c r="G707" i="1"/>
  <c r="H707" i="1"/>
  <c r="C708" i="1"/>
  <c r="D708" i="1"/>
  <c r="F708" i="1"/>
  <c r="G708" i="1"/>
  <c r="H708" i="1"/>
  <c r="C709" i="1"/>
  <c r="D709" i="1"/>
  <c r="F709" i="1"/>
  <c r="G709" i="1"/>
  <c r="H709" i="1"/>
  <c r="C710" i="1"/>
  <c r="D710" i="1"/>
  <c r="F710" i="1"/>
  <c r="G710" i="1"/>
  <c r="H710" i="1"/>
  <c r="C711" i="1"/>
  <c r="D711" i="1"/>
  <c r="F711" i="1"/>
  <c r="G711" i="1"/>
  <c r="H711" i="1"/>
  <c r="C712" i="1"/>
  <c r="D712" i="1"/>
  <c r="F712" i="1"/>
  <c r="G712" i="1"/>
  <c r="H712" i="1"/>
  <c r="C713" i="1"/>
  <c r="D713" i="1"/>
  <c r="F713" i="1"/>
  <c r="G713" i="1"/>
  <c r="H713" i="1"/>
  <c r="C714" i="1"/>
  <c r="D714" i="1"/>
  <c r="F714" i="1"/>
  <c r="G714" i="1"/>
  <c r="H714" i="1"/>
  <c r="C715" i="1"/>
  <c r="D715" i="1"/>
  <c r="F715" i="1"/>
  <c r="G715" i="1"/>
  <c r="H715" i="1"/>
  <c r="C716" i="1"/>
  <c r="D716" i="1"/>
  <c r="F716" i="1"/>
  <c r="G716" i="1"/>
  <c r="H716" i="1"/>
  <c r="C717" i="1"/>
  <c r="D717" i="1"/>
  <c r="F717" i="1"/>
  <c r="G717" i="1"/>
  <c r="H717" i="1"/>
  <c r="C718" i="1"/>
  <c r="D718" i="1"/>
  <c r="F718" i="1"/>
  <c r="G718" i="1"/>
  <c r="H718" i="1"/>
  <c r="C719" i="1"/>
  <c r="D719" i="1"/>
  <c r="F719" i="1"/>
  <c r="G719" i="1"/>
  <c r="H719" i="1"/>
  <c r="C720" i="1"/>
  <c r="D720" i="1"/>
  <c r="F720" i="1"/>
  <c r="G720" i="1"/>
  <c r="H720" i="1"/>
  <c r="C721" i="1"/>
  <c r="D721" i="1"/>
  <c r="F721" i="1"/>
  <c r="G721" i="1"/>
  <c r="H721" i="1"/>
  <c r="C722" i="1"/>
  <c r="D722" i="1"/>
  <c r="F722" i="1"/>
  <c r="G722" i="1"/>
  <c r="H722" i="1"/>
  <c r="C723" i="1"/>
  <c r="D723" i="1"/>
  <c r="F723" i="1"/>
  <c r="G723" i="1"/>
  <c r="H723" i="1"/>
  <c r="C724" i="1"/>
  <c r="D724" i="1"/>
  <c r="F724" i="1"/>
  <c r="G724" i="1"/>
  <c r="H724" i="1"/>
  <c r="C725" i="1"/>
  <c r="D725" i="1"/>
  <c r="F725" i="1"/>
  <c r="G725" i="1"/>
  <c r="H725" i="1"/>
  <c r="C726" i="1"/>
  <c r="D726" i="1"/>
  <c r="F726" i="1"/>
  <c r="G726" i="1"/>
  <c r="H726" i="1"/>
  <c r="C727" i="1"/>
  <c r="D727" i="1"/>
  <c r="F727" i="1"/>
  <c r="G727" i="1"/>
  <c r="H727" i="1"/>
  <c r="C728" i="1"/>
  <c r="D728" i="1"/>
  <c r="F728" i="1"/>
  <c r="G728" i="1"/>
  <c r="H728" i="1"/>
  <c r="C729" i="1"/>
  <c r="D729" i="1"/>
  <c r="F729" i="1"/>
  <c r="G729" i="1"/>
  <c r="H729" i="1"/>
  <c r="C730" i="1"/>
  <c r="D730" i="1"/>
  <c r="F730" i="1"/>
  <c r="G730" i="1"/>
  <c r="H730" i="1"/>
  <c r="C731" i="1"/>
  <c r="D731" i="1"/>
  <c r="F731" i="1"/>
  <c r="G731" i="1"/>
  <c r="H731" i="1"/>
  <c r="C732" i="1"/>
  <c r="D732" i="1"/>
  <c r="F732" i="1"/>
  <c r="G732" i="1"/>
  <c r="H732" i="1"/>
  <c r="C733" i="1"/>
  <c r="D733" i="1"/>
  <c r="F733" i="1"/>
  <c r="G733" i="1"/>
  <c r="H733" i="1"/>
  <c r="C734" i="1"/>
  <c r="D734" i="1"/>
  <c r="F734" i="1"/>
  <c r="G734" i="1"/>
  <c r="H734" i="1"/>
  <c r="C735" i="1"/>
  <c r="D735" i="1"/>
  <c r="F735" i="1"/>
  <c r="G735" i="1"/>
  <c r="H735" i="1"/>
  <c r="C736" i="1"/>
  <c r="D736" i="1"/>
  <c r="F736" i="1"/>
  <c r="G736" i="1"/>
  <c r="H736" i="1"/>
  <c r="C737" i="1"/>
  <c r="D737" i="1"/>
  <c r="F737" i="1"/>
  <c r="G737" i="1"/>
  <c r="H737" i="1"/>
  <c r="C738" i="1"/>
  <c r="D738" i="1"/>
  <c r="F738" i="1"/>
  <c r="G738" i="1"/>
  <c r="H738" i="1"/>
  <c r="C739" i="1"/>
  <c r="D739" i="1"/>
  <c r="F739" i="1"/>
  <c r="G739" i="1"/>
  <c r="H739" i="1"/>
  <c r="C740" i="1"/>
  <c r="D740" i="1"/>
  <c r="F740" i="1"/>
  <c r="G740" i="1"/>
  <c r="H740" i="1"/>
  <c r="C741" i="1"/>
  <c r="D741" i="1"/>
  <c r="F741" i="1"/>
  <c r="G741" i="1"/>
  <c r="H741" i="1"/>
  <c r="C742" i="1"/>
  <c r="D742" i="1"/>
  <c r="F742" i="1"/>
  <c r="G742" i="1"/>
  <c r="H742" i="1"/>
  <c r="C743" i="1"/>
  <c r="D743" i="1"/>
  <c r="F743" i="1"/>
  <c r="G743" i="1"/>
  <c r="H743" i="1"/>
  <c r="C744" i="1"/>
  <c r="D744" i="1"/>
  <c r="F744" i="1"/>
  <c r="G744" i="1"/>
  <c r="H744" i="1"/>
  <c r="C745" i="1"/>
  <c r="D745" i="1"/>
  <c r="F745" i="1"/>
  <c r="G745" i="1"/>
  <c r="H745" i="1"/>
  <c r="C746" i="1"/>
  <c r="D746" i="1"/>
  <c r="F746" i="1"/>
  <c r="G746" i="1"/>
  <c r="H746" i="1"/>
  <c r="C747" i="1"/>
  <c r="D747" i="1"/>
  <c r="F747" i="1"/>
  <c r="G747" i="1"/>
  <c r="H747" i="1"/>
  <c r="C748" i="1"/>
  <c r="D748" i="1"/>
  <c r="F748" i="1"/>
  <c r="G748" i="1"/>
  <c r="H748" i="1"/>
  <c r="C749" i="1"/>
  <c r="D749" i="1"/>
  <c r="F749" i="1"/>
  <c r="G749" i="1"/>
  <c r="H749" i="1"/>
  <c r="C750" i="1"/>
  <c r="D750" i="1"/>
  <c r="F750" i="1"/>
  <c r="G750" i="1"/>
  <c r="H750" i="1"/>
  <c r="C751" i="1"/>
  <c r="D751" i="1"/>
  <c r="F751" i="1"/>
  <c r="G751" i="1"/>
  <c r="H751" i="1"/>
  <c r="C752" i="1"/>
  <c r="D752" i="1"/>
  <c r="F752" i="1"/>
  <c r="G752" i="1"/>
  <c r="H752" i="1"/>
  <c r="C753" i="1"/>
  <c r="D753" i="1"/>
  <c r="F753" i="1"/>
  <c r="G753" i="1"/>
  <c r="H753" i="1"/>
  <c r="C754" i="1"/>
  <c r="D754" i="1"/>
  <c r="F754" i="1"/>
  <c r="G754" i="1"/>
  <c r="H754" i="1"/>
  <c r="C755" i="1"/>
  <c r="D755" i="1"/>
  <c r="F755" i="1"/>
  <c r="G755" i="1"/>
  <c r="H755" i="1"/>
  <c r="C756" i="1"/>
  <c r="D756" i="1"/>
  <c r="F756" i="1"/>
  <c r="G756" i="1"/>
  <c r="H756" i="1"/>
  <c r="C757" i="1"/>
  <c r="D757" i="1"/>
  <c r="F757" i="1"/>
  <c r="G757" i="1"/>
  <c r="H757" i="1"/>
  <c r="C758" i="1"/>
  <c r="D758" i="1"/>
  <c r="F758" i="1"/>
  <c r="G758" i="1"/>
  <c r="H758" i="1"/>
  <c r="C759" i="1"/>
  <c r="D759" i="1"/>
  <c r="F759" i="1"/>
  <c r="G759" i="1"/>
  <c r="H759" i="1"/>
  <c r="C760" i="1"/>
  <c r="D760" i="1"/>
  <c r="F760" i="1"/>
  <c r="G760" i="1"/>
  <c r="H760" i="1"/>
  <c r="C761" i="1"/>
  <c r="D761" i="1"/>
  <c r="F761" i="1"/>
  <c r="G761" i="1"/>
  <c r="H761" i="1"/>
  <c r="C762" i="1"/>
  <c r="D762" i="1"/>
  <c r="F762" i="1"/>
  <c r="G762" i="1"/>
  <c r="H762" i="1"/>
  <c r="C763" i="1"/>
  <c r="D763" i="1"/>
  <c r="F763" i="1"/>
  <c r="G763" i="1"/>
  <c r="H763" i="1"/>
  <c r="C764" i="1"/>
  <c r="D764" i="1"/>
  <c r="F764" i="1"/>
  <c r="G764" i="1"/>
  <c r="H764" i="1"/>
  <c r="C765" i="1"/>
  <c r="D765" i="1"/>
  <c r="F765" i="1"/>
  <c r="G765" i="1"/>
  <c r="H765" i="1"/>
  <c r="C766" i="1"/>
  <c r="D766" i="1"/>
  <c r="F766" i="1"/>
  <c r="G766" i="1"/>
  <c r="H766" i="1"/>
  <c r="C767" i="1"/>
  <c r="D767" i="1"/>
  <c r="F767" i="1"/>
  <c r="G767" i="1"/>
  <c r="H767" i="1"/>
  <c r="C768" i="1"/>
  <c r="D768" i="1"/>
  <c r="F768" i="1"/>
  <c r="G768" i="1"/>
  <c r="H768" i="1"/>
  <c r="C769" i="1"/>
  <c r="D769" i="1"/>
  <c r="F769" i="1"/>
  <c r="G769" i="1"/>
  <c r="H769" i="1"/>
  <c r="C770" i="1"/>
  <c r="D770" i="1"/>
  <c r="F770" i="1"/>
  <c r="G770" i="1"/>
  <c r="H770" i="1"/>
  <c r="C771" i="1"/>
  <c r="D771" i="1"/>
  <c r="F771" i="1"/>
  <c r="G771" i="1"/>
  <c r="H771" i="1"/>
  <c r="C772" i="1"/>
  <c r="D772" i="1"/>
  <c r="F772" i="1"/>
  <c r="G772" i="1"/>
  <c r="H772" i="1"/>
  <c r="C773" i="1"/>
  <c r="D773" i="1"/>
  <c r="F773" i="1"/>
  <c r="G773" i="1"/>
  <c r="H773" i="1"/>
  <c r="C774" i="1"/>
  <c r="D774" i="1"/>
  <c r="F774" i="1"/>
  <c r="G774" i="1"/>
  <c r="H774" i="1"/>
  <c r="C775" i="1"/>
  <c r="D775" i="1"/>
  <c r="F775" i="1"/>
  <c r="G775" i="1"/>
  <c r="H775" i="1"/>
  <c r="C776" i="1"/>
  <c r="D776" i="1"/>
  <c r="F776" i="1"/>
  <c r="G776" i="1"/>
  <c r="H776" i="1"/>
  <c r="C777" i="1"/>
  <c r="D777" i="1"/>
  <c r="F777" i="1"/>
  <c r="G777" i="1"/>
  <c r="H777" i="1"/>
  <c r="C778" i="1"/>
  <c r="D778" i="1"/>
  <c r="F778" i="1"/>
  <c r="G778" i="1"/>
  <c r="H778" i="1"/>
  <c r="C779" i="1"/>
  <c r="D779" i="1"/>
  <c r="F779" i="1"/>
  <c r="G779" i="1"/>
  <c r="H779" i="1"/>
  <c r="C780" i="1"/>
  <c r="D780" i="1"/>
  <c r="F780" i="1"/>
  <c r="G780" i="1"/>
  <c r="H780" i="1"/>
  <c r="C781" i="1"/>
  <c r="D781" i="1"/>
  <c r="F781" i="1"/>
  <c r="G781" i="1"/>
  <c r="H781" i="1"/>
  <c r="C782" i="1"/>
  <c r="D782" i="1"/>
  <c r="F782" i="1"/>
  <c r="G782" i="1"/>
  <c r="H782" i="1"/>
  <c r="C783" i="1"/>
  <c r="D783" i="1"/>
  <c r="F783" i="1"/>
  <c r="G783" i="1"/>
  <c r="H783" i="1"/>
  <c r="C784" i="1"/>
  <c r="D784" i="1"/>
  <c r="F784" i="1"/>
  <c r="G784" i="1"/>
  <c r="H784" i="1"/>
  <c r="C785" i="1"/>
  <c r="D785" i="1"/>
  <c r="F785" i="1"/>
  <c r="G785" i="1"/>
  <c r="H785" i="1"/>
  <c r="C786" i="1"/>
  <c r="D786" i="1"/>
  <c r="F786" i="1"/>
  <c r="G786" i="1"/>
  <c r="H786" i="1"/>
  <c r="C787" i="1"/>
  <c r="D787" i="1"/>
  <c r="F787" i="1"/>
  <c r="G787" i="1"/>
  <c r="H787" i="1"/>
  <c r="C788" i="1"/>
  <c r="D788" i="1"/>
  <c r="F788" i="1"/>
  <c r="G788" i="1"/>
  <c r="H788" i="1"/>
  <c r="C789" i="1"/>
  <c r="D789" i="1"/>
  <c r="F789" i="1"/>
  <c r="G789" i="1"/>
  <c r="H789" i="1"/>
  <c r="C790" i="1"/>
  <c r="D790" i="1"/>
  <c r="F790" i="1"/>
  <c r="G790" i="1"/>
  <c r="H790" i="1"/>
  <c r="C791" i="1"/>
  <c r="D791" i="1"/>
  <c r="F791" i="1"/>
  <c r="G791" i="1"/>
  <c r="H791" i="1"/>
  <c r="C792" i="1"/>
  <c r="D792" i="1"/>
  <c r="F792" i="1"/>
  <c r="G792" i="1"/>
  <c r="H792" i="1"/>
  <c r="C793" i="1"/>
  <c r="D793" i="1"/>
  <c r="F793" i="1"/>
  <c r="G793" i="1"/>
  <c r="H793" i="1"/>
  <c r="C794" i="1"/>
  <c r="D794" i="1"/>
  <c r="F794" i="1"/>
  <c r="G794" i="1"/>
  <c r="H794" i="1"/>
  <c r="C795" i="1"/>
  <c r="D795" i="1"/>
  <c r="F795" i="1"/>
  <c r="G795" i="1"/>
  <c r="H795" i="1"/>
  <c r="C796" i="1"/>
  <c r="D796" i="1"/>
  <c r="F796" i="1"/>
  <c r="G796" i="1"/>
  <c r="H796" i="1"/>
  <c r="C797" i="1"/>
  <c r="D797" i="1"/>
  <c r="F797" i="1"/>
  <c r="G797" i="1"/>
  <c r="H797" i="1"/>
  <c r="C798" i="1"/>
  <c r="D798" i="1"/>
  <c r="F798" i="1"/>
  <c r="G798" i="1"/>
  <c r="H798" i="1"/>
  <c r="C799" i="1"/>
  <c r="D799" i="1"/>
  <c r="F799" i="1"/>
  <c r="G799" i="1"/>
  <c r="H799" i="1"/>
  <c r="C800" i="1"/>
  <c r="D800" i="1"/>
  <c r="F800" i="1"/>
  <c r="G800" i="1"/>
  <c r="H800" i="1"/>
  <c r="C801" i="1"/>
  <c r="D801" i="1"/>
  <c r="F801" i="1"/>
  <c r="G801" i="1"/>
  <c r="H801" i="1"/>
  <c r="C802" i="1"/>
  <c r="D802" i="1"/>
  <c r="F802" i="1"/>
  <c r="G802" i="1"/>
  <c r="H802" i="1"/>
  <c r="C803" i="1"/>
  <c r="D803" i="1"/>
  <c r="F803" i="1"/>
  <c r="G803" i="1"/>
  <c r="H803" i="1"/>
  <c r="C804" i="1"/>
  <c r="D804" i="1"/>
  <c r="F804" i="1"/>
  <c r="G804" i="1"/>
  <c r="H804" i="1"/>
  <c r="C805" i="1"/>
  <c r="D805" i="1"/>
  <c r="F805" i="1"/>
  <c r="G805" i="1"/>
  <c r="H805" i="1"/>
  <c r="C806" i="1"/>
  <c r="D806" i="1"/>
  <c r="F806" i="1"/>
  <c r="G806" i="1"/>
  <c r="H806" i="1"/>
  <c r="C807" i="1"/>
  <c r="D807" i="1"/>
  <c r="F807" i="1"/>
  <c r="G807" i="1"/>
  <c r="H807" i="1"/>
  <c r="C808" i="1"/>
  <c r="D808" i="1"/>
  <c r="F808" i="1"/>
  <c r="G808" i="1"/>
  <c r="H808" i="1"/>
  <c r="C809" i="1"/>
  <c r="D809" i="1"/>
  <c r="F809" i="1"/>
  <c r="G809" i="1"/>
  <c r="H809" i="1"/>
  <c r="C810" i="1"/>
  <c r="D810" i="1"/>
  <c r="F810" i="1"/>
  <c r="G810" i="1"/>
  <c r="H810" i="1"/>
  <c r="C811" i="1"/>
  <c r="D811" i="1"/>
  <c r="F811" i="1"/>
  <c r="G811" i="1"/>
  <c r="H811" i="1"/>
  <c r="C812" i="1"/>
  <c r="D812" i="1"/>
  <c r="F812" i="1"/>
  <c r="G812" i="1"/>
  <c r="H812" i="1"/>
  <c r="C813" i="1"/>
  <c r="D813" i="1"/>
  <c r="F813" i="1"/>
  <c r="G813" i="1"/>
  <c r="H813" i="1"/>
  <c r="C814" i="1"/>
  <c r="D814" i="1"/>
  <c r="F814" i="1"/>
  <c r="G814" i="1"/>
  <c r="H814" i="1"/>
  <c r="C815" i="1"/>
  <c r="D815" i="1"/>
  <c r="F815" i="1"/>
  <c r="G815" i="1"/>
  <c r="H815" i="1"/>
  <c r="C816" i="1"/>
  <c r="D816" i="1"/>
  <c r="F816" i="1"/>
  <c r="G816" i="1"/>
  <c r="H816" i="1"/>
  <c r="C817" i="1"/>
  <c r="D817" i="1"/>
  <c r="F817" i="1"/>
  <c r="G817" i="1"/>
  <c r="H817" i="1"/>
  <c r="C818" i="1"/>
  <c r="D818" i="1"/>
  <c r="F818" i="1"/>
  <c r="G818" i="1"/>
  <c r="H818" i="1"/>
  <c r="C819" i="1"/>
  <c r="D819" i="1"/>
  <c r="F819" i="1"/>
  <c r="G819" i="1"/>
  <c r="H819" i="1"/>
  <c r="C820" i="1"/>
  <c r="D820" i="1"/>
  <c r="F820" i="1"/>
  <c r="G820" i="1"/>
  <c r="H820" i="1"/>
  <c r="C821" i="1"/>
  <c r="D821" i="1"/>
  <c r="F821" i="1"/>
  <c r="G821" i="1"/>
  <c r="H821" i="1"/>
  <c r="C822" i="1"/>
  <c r="D822" i="1"/>
  <c r="F822" i="1"/>
  <c r="G822" i="1"/>
  <c r="H822" i="1"/>
  <c r="C823" i="1"/>
  <c r="D823" i="1"/>
  <c r="F823" i="1"/>
  <c r="G823" i="1"/>
  <c r="H823" i="1"/>
  <c r="C824" i="1"/>
  <c r="D824" i="1"/>
  <c r="F824" i="1"/>
  <c r="G824" i="1"/>
  <c r="H824" i="1"/>
  <c r="C825" i="1"/>
  <c r="D825" i="1"/>
  <c r="F825" i="1"/>
  <c r="G825" i="1"/>
  <c r="H825" i="1"/>
  <c r="C826" i="1"/>
  <c r="D826" i="1"/>
  <c r="F826" i="1"/>
  <c r="G826" i="1"/>
  <c r="H826" i="1"/>
  <c r="C827" i="1"/>
  <c r="D827" i="1"/>
  <c r="F827" i="1"/>
  <c r="G827" i="1"/>
  <c r="H827" i="1"/>
  <c r="C828" i="1"/>
  <c r="D828" i="1"/>
  <c r="F828" i="1"/>
  <c r="G828" i="1"/>
  <c r="H828" i="1"/>
  <c r="C829" i="1"/>
  <c r="D829" i="1"/>
  <c r="F829" i="1"/>
  <c r="G829" i="1"/>
  <c r="H829" i="1"/>
  <c r="C830" i="1"/>
  <c r="D830" i="1"/>
  <c r="F830" i="1"/>
  <c r="G830" i="1"/>
  <c r="H830" i="1"/>
  <c r="C831" i="1"/>
  <c r="D831" i="1"/>
  <c r="F831" i="1"/>
  <c r="G831" i="1"/>
  <c r="H831" i="1"/>
  <c r="C832" i="1"/>
  <c r="D832" i="1"/>
  <c r="F832" i="1"/>
  <c r="G832" i="1"/>
  <c r="H832" i="1"/>
  <c r="C833" i="1"/>
  <c r="D833" i="1"/>
  <c r="F833" i="1"/>
  <c r="G833" i="1"/>
  <c r="H833" i="1"/>
  <c r="C834" i="1"/>
  <c r="D834" i="1"/>
  <c r="F834" i="1"/>
  <c r="G834" i="1"/>
  <c r="H834" i="1"/>
  <c r="C835" i="1"/>
  <c r="D835" i="1"/>
  <c r="F835" i="1"/>
  <c r="G835" i="1"/>
  <c r="H835" i="1"/>
  <c r="C836" i="1"/>
  <c r="D836" i="1"/>
  <c r="F836" i="1"/>
  <c r="G836" i="1"/>
  <c r="H836" i="1"/>
  <c r="C837" i="1"/>
  <c r="D837" i="1"/>
  <c r="F837" i="1"/>
  <c r="G837" i="1"/>
  <c r="H837" i="1"/>
  <c r="C838" i="1"/>
  <c r="D838" i="1"/>
  <c r="F838" i="1"/>
  <c r="G838" i="1"/>
  <c r="H838" i="1"/>
  <c r="C839" i="1"/>
  <c r="D839" i="1"/>
  <c r="F839" i="1"/>
  <c r="G839" i="1"/>
  <c r="H839" i="1"/>
  <c r="C840" i="1"/>
  <c r="D840" i="1"/>
  <c r="F840" i="1"/>
  <c r="G840" i="1"/>
  <c r="H840" i="1"/>
  <c r="C841" i="1"/>
  <c r="D841" i="1"/>
  <c r="F841" i="1"/>
  <c r="G841" i="1"/>
  <c r="H841" i="1"/>
  <c r="C842" i="1"/>
  <c r="D842" i="1"/>
  <c r="F842" i="1"/>
  <c r="G842" i="1"/>
  <c r="H842" i="1"/>
  <c r="C843" i="1"/>
  <c r="D843" i="1"/>
  <c r="F843" i="1"/>
  <c r="G843" i="1"/>
  <c r="H843" i="1"/>
  <c r="C844" i="1"/>
  <c r="D844" i="1"/>
  <c r="F844" i="1"/>
  <c r="G844" i="1"/>
  <c r="H844" i="1"/>
  <c r="C845" i="1"/>
  <c r="D845" i="1"/>
  <c r="F845" i="1"/>
  <c r="G845" i="1"/>
  <c r="H845" i="1"/>
  <c r="C846" i="1"/>
  <c r="D846" i="1"/>
  <c r="F846" i="1"/>
  <c r="G846" i="1"/>
  <c r="H846" i="1"/>
  <c r="C847" i="1"/>
  <c r="D847" i="1"/>
  <c r="F847" i="1"/>
  <c r="G847" i="1"/>
  <c r="H847" i="1"/>
  <c r="C848" i="1"/>
  <c r="D848" i="1"/>
  <c r="F848" i="1"/>
  <c r="G848" i="1"/>
  <c r="H848" i="1"/>
  <c r="C849" i="1"/>
  <c r="D849" i="1"/>
  <c r="F849" i="1"/>
  <c r="G849" i="1"/>
  <c r="H849" i="1"/>
  <c r="C850" i="1"/>
  <c r="D850" i="1"/>
  <c r="F850" i="1"/>
  <c r="G850" i="1"/>
  <c r="H850" i="1"/>
  <c r="C851" i="1"/>
  <c r="D851" i="1"/>
  <c r="F851" i="1"/>
  <c r="G851" i="1"/>
  <c r="H851" i="1"/>
  <c r="C852" i="1"/>
  <c r="D852" i="1"/>
  <c r="F852" i="1"/>
  <c r="G852" i="1"/>
  <c r="H852" i="1"/>
  <c r="C853" i="1"/>
  <c r="D853" i="1"/>
  <c r="F853" i="1"/>
  <c r="G853" i="1"/>
  <c r="H853" i="1"/>
  <c r="C854" i="1"/>
  <c r="D854" i="1"/>
  <c r="F854" i="1"/>
  <c r="G854" i="1"/>
  <c r="H854" i="1"/>
  <c r="C855" i="1"/>
  <c r="D855" i="1"/>
  <c r="F855" i="1"/>
  <c r="G855" i="1"/>
  <c r="H855" i="1"/>
  <c r="C856" i="1"/>
  <c r="D856" i="1"/>
  <c r="F856" i="1"/>
  <c r="G856" i="1"/>
  <c r="H856" i="1"/>
  <c r="C857" i="1"/>
  <c r="D857" i="1"/>
  <c r="F857" i="1"/>
  <c r="G857" i="1"/>
  <c r="H857" i="1"/>
  <c r="C858" i="1"/>
  <c r="D858" i="1"/>
  <c r="F858" i="1"/>
  <c r="G858" i="1"/>
  <c r="H858" i="1"/>
  <c r="C859" i="1"/>
  <c r="D859" i="1"/>
  <c r="F859" i="1"/>
  <c r="G859" i="1"/>
  <c r="H859" i="1"/>
  <c r="C860" i="1"/>
  <c r="D860" i="1"/>
  <c r="F860" i="1"/>
  <c r="G860" i="1"/>
  <c r="H860" i="1"/>
  <c r="C861" i="1"/>
  <c r="D861" i="1"/>
  <c r="F861" i="1"/>
  <c r="G861" i="1"/>
  <c r="H861" i="1"/>
  <c r="C862" i="1"/>
  <c r="D862" i="1"/>
  <c r="F862" i="1"/>
  <c r="G862" i="1"/>
  <c r="H862" i="1"/>
  <c r="C863" i="1"/>
  <c r="D863" i="1"/>
  <c r="F863" i="1"/>
  <c r="G863" i="1"/>
  <c r="H863" i="1"/>
  <c r="C864" i="1"/>
  <c r="D864" i="1"/>
  <c r="F864" i="1"/>
  <c r="G864" i="1"/>
  <c r="H864" i="1"/>
  <c r="C865" i="1"/>
  <c r="D865" i="1"/>
  <c r="F865" i="1"/>
  <c r="G865" i="1"/>
  <c r="H865" i="1"/>
  <c r="C866" i="1"/>
  <c r="D866" i="1"/>
  <c r="F866" i="1"/>
  <c r="G866" i="1"/>
  <c r="H866" i="1"/>
  <c r="C867" i="1"/>
  <c r="D867" i="1"/>
  <c r="F867" i="1"/>
  <c r="G867" i="1"/>
  <c r="H867" i="1"/>
  <c r="C868" i="1"/>
  <c r="D868" i="1"/>
  <c r="F868" i="1"/>
  <c r="G868" i="1"/>
  <c r="H868" i="1"/>
  <c r="C869" i="1"/>
  <c r="D869" i="1"/>
  <c r="F869" i="1"/>
  <c r="G869" i="1"/>
  <c r="H869" i="1"/>
  <c r="C870" i="1"/>
  <c r="D870" i="1"/>
  <c r="F870" i="1"/>
  <c r="G870" i="1"/>
  <c r="H870" i="1"/>
  <c r="C871" i="1"/>
  <c r="D871" i="1"/>
  <c r="F871" i="1"/>
  <c r="G871" i="1"/>
  <c r="H871" i="1"/>
  <c r="C872" i="1"/>
  <c r="D872" i="1"/>
  <c r="F872" i="1"/>
  <c r="G872" i="1"/>
  <c r="H872" i="1"/>
  <c r="C873" i="1"/>
  <c r="D873" i="1"/>
  <c r="F873" i="1"/>
  <c r="G873" i="1"/>
  <c r="H873" i="1"/>
  <c r="C874" i="1"/>
  <c r="D874" i="1"/>
  <c r="F874" i="1"/>
  <c r="G874" i="1"/>
  <c r="H874" i="1"/>
  <c r="C875" i="1"/>
  <c r="D875" i="1"/>
  <c r="F875" i="1"/>
  <c r="G875" i="1"/>
  <c r="H875" i="1"/>
  <c r="C876" i="1"/>
  <c r="D876" i="1"/>
  <c r="F876" i="1"/>
  <c r="G876" i="1"/>
  <c r="H876" i="1"/>
  <c r="C877" i="1"/>
  <c r="D877" i="1"/>
  <c r="F877" i="1"/>
  <c r="G877" i="1"/>
  <c r="H877" i="1"/>
  <c r="C878" i="1"/>
  <c r="D878" i="1"/>
  <c r="F878" i="1"/>
  <c r="G878" i="1"/>
  <c r="H878" i="1"/>
  <c r="C879" i="1"/>
  <c r="D879" i="1"/>
  <c r="F879" i="1"/>
  <c r="G879" i="1"/>
  <c r="H879" i="1"/>
  <c r="C880" i="1"/>
  <c r="D880" i="1"/>
  <c r="F880" i="1"/>
  <c r="G880" i="1"/>
  <c r="H880" i="1"/>
  <c r="C881" i="1"/>
  <c r="D881" i="1"/>
  <c r="F881" i="1"/>
  <c r="G881" i="1"/>
  <c r="H881" i="1"/>
  <c r="C882" i="1"/>
  <c r="D882" i="1"/>
  <c r="F882" i="1"/>
  <c r="G882" i="1"/>
  <c r="H882" i="1"/>
  <c r="C883" i="1"/>
  <c r="D883" i="1"/>
  <c r="F883" i="1"/>
  <c r="G883" i="1"/>
  <c r="H883" i="1"/>
  <c r="C884" i="1"/>
  <c r="D884" i="1"/>
  <c r="F884" i="1"/>
  <c r="G884" i="1"/>
  <c r="H884" i="1"/>
  <c r="C885" i="1"/>
  <c r="D885" i="1"/>
  <c r="F885" i="1"/>
  <c r="G885" i="1"/>
  <c r="H885" i="1"/>
  <c r="C886" i="1"/>
  <c r="D886" i="1"/>
  <c r="F886" i="1"/>
  <c r="G886" i="1"/>
  <c r="H886" i="1"/>
  <c r="C887" i="1"/>
  <c r="D887" i="1"/>
  <c r="F887" i="1"/>
  <c r="G887" i="1"/>
  <c r="H887" i="1"/>
  <c r="C888" i="1"/>
  <c r="D888" i="1"/>
  <c r="F888" i="1"/>
  <c r="G888" i="1"/>
  <c r="H888" i="1"/>
  <c r="C889" i="1"/>
  <c r="D889" i="1"/>
  <c r="F889" i="1"/>
  <c r="G889" i="1"/>
  <c r="H889" i="1"/>
  <c r="C890" i="1"/>
  <c r="D890" i="1"/>
  <c r="F890" i="1"/>
  <c r="G890" i="1"/>
  <c r="H890" i="1"/>
  <c r="C891" i="1"/>
  <c r="D891" i="1"/>
  <c r="F891" i="1"/>
  <c r="G891" i="1"/>
  <c r="H891" i="1"/>
  <c r="C892" i="1"/>
  <c r="D892" i="1"/>
  <c r="F892" i="1"/>
  <c r="G892" i="1"/>
  <c r="H892" i="1"/>
  <c r="C893" i="1"/>
  <c r="D893" i="1"/>
  <c r="F893" i="1"/>
  <c r="G893" i="1"/>
  <c r="H893" i="1"/>
  <c r="C894" i="1"/>
  <c r="D894" i="1"/>
  <c r="F894" i="1"/>
  <c r="G894" i="1"/>
  <c r="H894" i="1"/>
  <c r="C895" i="1"/>
  <c r="D895" i="1"/>
  <c r="F895" i="1"/>
  <c r="G895" i="1"/>
  <c r="H895" i="1"/>
  <c r="C896" i="1"/>
  <c r="D896" i="1"/>
  <c r="F896" i="1"/>
  <c r="G896" i="1"/>
  <c r="H896" i="1"/>
  <c r="C897" i="1"/>
  <c r="D897" i="1"/>
  <c r="F897" i="1"/>
  <c r="G897" i="1"/>
  <c r="H897" i="1"/>
  <c r="C898" i="1"/>
  <c r="D898" i="1"/>
  <c r="F898" i="1"/>
  <c r="G898" i="1"/>
  <c r="H898" i="1"/>
  <c r="C899" i="1"/>
  <c r="D899" i="1"/>
  <c r="F899" i="1"/>
  <c r="G899" i="1"/>
  <c r="H899" i="1"/>
  <c r="C900" i="1"/>
  <c r="D900" i="1"/>
  <c r="F900" i="1"/>
  <c r="G900" i="1"/>
  <c r="H900" i="1"/>
  <c r="C901" i="1"/>
  <c r="D901" i="1"/>
  <c r="F901" i="1"/>
  <c r="G901" i="1"/>
  <c r="H901" i="1"/>
  <c r="C902" i="1"/>
  <c r="D902" i="1"/>
  <c r="F902" i="1"/>
  <c r="G902" i="1"/>
  <c r="H902" i="1"/>
  <c r="C903" i="1"/>
  <c r="D903" i="1"/>
  <c r="F903" i="1"/>
  <c r="G903" i="1"/>
  <c r="H903" i="1"/>
  <c r="C904" i="1"/>
  <c r="D904" i="1"/>
  <c r="F904" i="1"/>
  <c r="G904" i="1"/>
  <c r="H904" i="1"/>
  <c r="C905" i="1"/>
  <c r="D905" i="1"/>
  <c r="F905" i="1"/>
  <c r="G905" i="1"/>
  <c r="H905" i="1"/>
  <c r="C906" i="1"/>
  <c r="D906" i="1"/>
  <c r="F906" i="1"/>
  <c r="G906" i="1"/>
  <c r="H906" i="1"/>
  <c r="C907" i="1"/>
  <c r="D907" i="1"/>
  <c r="F907" i="1"/>
  <c r="G907" i="1"/>
  <c r="H907" i="1"/>
  <c r="C908" i="1"/>
  <c r="D908" i="1"/>
  <c r="F908" i="1"/>
  <c r="G908" i="1"/>
  <c r="H908" i="1"/>
  <c r="C909" i="1"/>
  <c r="D909" i="1"/>
  <c r="F909" i="1"/>
  <c r="G909" i="1"/>
  <c r="H909" i="1"/>
  <c r="C910" i="1"/>
  <c r="D910" i="1"/>
  <c r="F910" i="1"/>
  <c r="G910" i="1"/>
  <c r="H910" i="1"/>
  <c r="C911" i="1"/>
  <c r="D911" i="1"/>
  <c r="F911" i="1"/>
  <c r="G911" i="1"/>
  <c r="H911" i="1"/>
  <c r="C912" i="1"/>
  <c r="D912" i="1"/>
  <c r="F912" i="1"/>
  <c r="G912" i="1"/>
  <c r="H912" i="1"/>
  <c r="C913" i="1"/>
  <c r="D913" i="1"/>
  <c r="F913" i="1"/>
  <c r="G913" i="1"/>
  <c r="H913" i="1"/>
  <c r="C914" i="1"/>
  <c r="D914" i="1"/>
  <c r="F914" i="1"/>
  <c r="G914" i="1"/>
  <c r="H914" i="1"/>
  <c r="C915" i="1"/>
  <c r="D915" i="1"/>
  <c r="F915" i="1"/>
  <c r="G915" i="1"/>
  <c r="H915" i="1"/>
  <c r="C916" i="1"/>
  <c r="D916" i="1"/>
  <c r="F916" i="1"/>
  <c r="G916" i="1"/>
  <c r="H916" i="1"/>
  <c r="C917" i="1"/>
  <c r="D917" i="1"/>
  <c r="F917" i="1"/>
  <c r="G917" i="1"/>
  <c r="H917" i="1"/>
  <c r="C918" i="1"/>
  <c r="D918" i="1"/>
  <c r="F918" i="1"/>
  <c r="G918" i="1"/>
  <c r="H918" i="1"/>
  <c r="C919" i="1"/>
  <c r="D919" i="1"/>
  <c r="F919" i="1"/>
  <c r="G919" i="1"/>
  <c r="H919" i="1"/>
  <c r="C920" i="1"/>
  <c r="D920" i="1"/>
  <c r="F920" i="1"/>
  <c r="G920" i="1"/>
  <c r="H920" i="1"/>
  <c r="C921" i="1"/>
  <c r="D921" i="1"/>
  <c r="F921" i="1"/>
  <c r="G921" i="1"/>
  <c r="H921" i="1"/>
  <c r="C922" i="1"/>
  <c r="D922" i="1"/>
  <c r="F922" i="1"/>
  <c r="G922" i="1"/>
  <c r="H922" i="1"/>
  <c r="C923" i="1"/>
  <c r="D923" i="1"/>
  <c r="F923" i="1"/>
  <c r="G923" i="1"/>
  <c r="H923" i="1"/>
  <c r="C924" i="1"/>
  <c r="D924" i="1"/>
  <c r="F924" i="1"/>
  <c r="G924" i="1"/>
  <c r="H924" i="1"/>
  <c r="C925" i="1"/>
  <c r="D925" i="1"/>
  <c r="F925" i="1"/>
  <c r="G925" i="1"/>
  <c r="H925" i="1"/>
  <c r="C926" i="1"/>
  <c r="D926" i="1"/>
  <c r="F926" i="1"/>
  <c r="G926" i="1"/>
  <c r="H926" i="1"/>
  <c r="C927" i="1"/>
  <c r="D927" i="1"/>
  <c r="F927" i="1"/>
  <c r="G927" i="1"/>
  <c r="H927" i="1"/>
  <c r="C928" i="1"/>
  <c r="D928" i="1"/>
  <c r="F928" i="1"/>
  <c r="G928" i="1"/>
  <c r="H928" i="1"/>
  <c r="C929" i="1"/>
  <c r="D929" i="1"/>
  <c r="F929" i="1"/>
  <c r="G929" i="1"/>
  <c r="H929" i="1"/>
  <c r="C930" i="1"/>
  <c r="D930" i="1"/>
  <c r="F930" i="1"/>
  <c r="G930" i="1"/>
  <c r="H930" i="1"/>
  <c r="C931" i="1"/>
  <c r="D931" i="1"/>
  <c r="F931" i="1"/>
  <c r="G931" i="1"/>
  <c r="H931" i="1"/>
  <c r="C932" i="1"/>
  <c r="D932" i="1"/>
  <c r="F932" i="1"/>
  <c r="G932" i="1"/>
  <c r="H932" i="1"/>
  <c r="C933" i="1"/>
  <c r="D933" i="1"/>
  <c r="F933" i="1"/>
  <c r="G933" i="1"/>
  <c r="H933" i="1"/>
  <c r="C934" i="1"/>
  <c r="D934" i="1"/>
  <c r="F934" i="1"/>
  <c r="G934" i="1"/>
  <c r="H934" i="1"/>
  <c r="C935" i="1"/>
  <c r="D935" i="1"/>
  <c r="F935" i="1"/>
  <c r="G935" i="1"/>
  <c r="H935" i="1"/>
  <c r="C936" i="1"/>
  <c r="D936" i="1"/>
  <c r="F936" i="1"/>
  <c r="G936" i="1"/>
  <c r="H936" i="1"/>
  <c r="C937" i="1"/>
  <c r="D937" i="1"/>
  <c r="F937" i="1"/>
  <c r="G937" i="1"/>
  <c r="H937" i="1"/>
  <c r="C938" i="1"/>
  <c r="D938" i="1"/>
  <c r="F938" i="1"/>
  <c r="G938" i="1"/>
  <c r="H938" i="1"/>
  <c r="C939" i="1"/>
  <c r="D939" i="1"/>
  <c r="F939" i="1"/>
  <c r="G939" i="1"/>
  <c r="H939" i="1"/>
  <c r="C940" i="1"/>
  <c r="D940" i="1"/>
  <c r="F940" i="1"/>
  <c r="G940" i="1"/>
  <c r="H940" i="1"/>
  <c r="C941" i="1"/>
  <c r="D941" i="1"/>
  <c r="F941" i="1"/>
  <c r="G941" i="1"/>
  <c r="H941" i="1"/>
  <c r="C942" i="1"/>
  <c r="D942" i="1"/>
  <c r="F942" i="1"/>
  <c r="G942" i="1"/>
  <c r="H942" i="1"/>
  <c r="C943" i="1"/>
  <c r="D943" i="1"/>
  <c r="F943" i="1"/>
  <c r="G943" i="1"/>
  <c r="H943" i="1"/>
  <c r="C944" i="1"/>
  <c r="D944" i="1"/>
  <c r="F944" i="1"/>
  <c r="G944" i="1"/>
  <c r="H944" i="1"/>
  <c r="C945" i="1"/>
  <c r="D945" i="1"/>
  <c r="F945" i="1"/>
  <c r="G945" i="1"/>
  <c r="H945" i="1"/>
  <c r="C946" i="1"/>
  <c r="D946" i="1"/>
  <c r="F946" i="1"/>
  <c r="G946" i="1"/>
  <c r="H946" i="1"/>
  <c r="C947" i="1"/>
  <c r="D947" i="1"/>
  <c r="F947" i="1"/>
  <c r="G947" i="1"/>
  <c r="H947" i="1"/>
  <c r="C948" i="1"/>
  <c r="D948" i="1"/>
  <c r="F948" i="1"/>
  <c r="G948" i="1"/>
  <c r="H948" i="1"/>
  <c r="C949" i="1"/>
  <c r="D949" i="1"/>
  <c r="F949" i="1"/>
  <c r="G949" i="1"/>
  <c r="H949" i="1"/>
  <c r="C950" i="1"/>
  <c r="D950" i="1"/>
  <c r="F950" i="1"/>
  <c r="G950" i="1"/>
  <c r="H950" i="1"/>
  <c r="C951" i="1"/>
  <c r="D951" i="1"/>
  <c r="F951" i="1"/>
  <c r="G951" i="1"/>
  <c r="H951" i="1"/>
  <c r="C952" i="1"/>
  <c r="D952" i="1"/>
  <c r="F952" i="1"/>
  <c r="G952" i="1"/>
  <c r="H952" i="1"/>
  <c r="C953" i="1"/>
  <c r="D953" i="1"/>
  <c r="F953" i="1"/>
  <c r="G953" i="1"/>
  <c r="H953" i="1"/>
  <c r="C954" i="1"/>
  <c r="D954" i="1"/>
  <c r="F954" i="1"/>
  <c r="G954" i="1"/>
  <c r="H954" i="1"/>
  <c r="C955" i="1"/>
  <c r="D955" i="1"/>
  <c r="F955" i="1"/>
  <c r="G955" i="1"/>
  <c r="H955" i="1"/>
  <c r="C956" i="1"/>
  <c r="D956" i="1"/>
  <c r="F956" i="1"/>
  <c r="G956" i="1"/>
  <c r="H956" i="1"/>
  <c r="C957" i="1"/>
  <c r="D957" i="1"/>
  <c r="F957" i="1"/>
  <c r="G957" i="1"/>
  <c r="H957" i="1"/>
  <c r="C958" i="1"/>
  <c r="D958" i="1"/>
  <c r="F958" i="1"/>
  <c r="G958" i="1"/>
  <c r="H958" i="1"/>
  <c r="C959" i="1"/>
  <c r="D959" i="1"/>
  <c r="F959" i="1"/>
  <c r="G959" i="1"/>
  <c r="H959" i="1"/>
  <c r="C960" i="1"/>
  <c r="D960" i="1"/>
  <c r="F960" i="1"/>
  <c r="G960" i="1"/>
  <c r="H960" i="1"/>
  <c r="C961" i="1"/>
  <c r="D961" i="1"/>
  <c r="F961" i="1"/>
  <c r="G961" i="1"/>
  <c r="H961" i="1"/>
  <c r="C962" i="1"/>
  <c r="D962" i="1"/>
  <c r="F962" i="1"/>
  <c r="G962" i="1"/>
  <c r="H962" i="1"/>
  <c r="C963" i="1"/>
  <c r="D963" i="1"/>
  <c r="F963" i="1"/>
  <c r="G963" i="1"/>
  <c r="H963" i="1"/>
  <c r="C964" i="1"/>
  <c r="D964" i="1"/>
  <c r="F964" i="1"/>
  <c r="G964" i="1"/>
  <c r="H964" i="1"/>
  <c r="C965" i="1"/>
  <c r="D965" i="1"/>
  <c r="F965" i="1"/>
  <c r="G965" i="1"/>
  <c r="H965" i="1"/>
  <c r="C966" i="1"/>
  <c r="D966" i="1"/>
  <c r="F966" i="1"/>
  <c r="G966" i="1"/>
  <c r="H966" i="1"/>
  <c r="C967" i="1"/>
  <c r="D967" i="1"/>
  <c r="F967" i="1"/>
  <c r="G967" i="1"/>
  <c r="H967" i="1"/>
  <c r="C968" i="1"/>
  <c r="D968" i="1"/>
  <c r="F968" i="1"/>
  <c r="G968" i="1"/>
  <c r="H968" i="1"/>
  <c r="C969" i="1"/>
  <c r="D969" i="1"/>
  <c r="F969" i="1"/>
  <c r="G969" i="1"/>
  <c r="H969" i="1"/>
  <c r="C970" i="1"/>
  <c r="D970" i="1"/>
  <c r="F970" i="1"/>
  <c r="G970" i="1"/>
  <c r="H970" i="1"/>
  <c r="C971" i="1"/>
  <c r="D971" i="1"/>
  <c r="F971" i="1"/>
  <c r="G971" i="1"/>
  <c r="H971" i="1"/>
  <c r="C972" i="1"/>
  <c r="D972" i="1"/>
  <c r="F972" i="1"/>
  <c r="G972" i="1"/>
  <c r="H972" i="1"/>
  <c r="C973" i="1"/>
  <c r="D973" i="1"/>
  <c r="F973" i="1"/>
  <c r="G973" i="1"/>
  <c r="H973" i="1"/>
  <c r="C974" i="1"/>
  <c r="D974" i="1"/>
  <c r="F974" i="1"/>
  <c r="G974" i="1"/>
  <c r="H974" i="1"/>
  <c r="C975" i="1"/>
  <c r="D975" i="1"/>
  <c r="F975" i="1"/>
  <c r="G975" i="1"/>
  <c r="H975" i="1"/>
  <c r="C976" i="1"/>
  <c r="D976" i="1"/>
  <c r="F976" i="1"/>
  <c r="G976" i="1"/>
  <c r="H976" i="1"/>
  <c r="C977" i="1"/>
  <c r="D977" i="1"/>
  <c r="F977" i="1"/>
  <c r="G977" i="1"/>
  <c r="H977" i="1"/>
  <c r="C978" i="1"/>
  <c r="D978" i="1"/>
  <c r="F978" i="1"/>
  <c r="G978" i="1"/>
  <c r="H978" i="1"/>
  <c r="C979" i="1"/>
  <c r="D979" i="1"/>
  <c r="F979" i="1"/>
  <c r="G979" i="1"/>
  <c r="H979" i="1"/>
  <c r="C980" i="1"/>
  <c r="D980" i="1"/>
  <c r="F980" i="1"/>
  <c r="G980" i="1"/>
  <c r="H980" i="1"/>
  <c r="C981" i="1"/>
  <c r="D981" i="1"/>
  <c r="F981" i="1"/>
  <c r="G981" i="1"/>
  <c r="H981" i="1"/>
  <c r="C982" i="1"/>
  <c r="D982" i="1"/>
  <c r="F982" i="1"/>
  <c r="G982" i="1"/>
  <c r="H982" i="1"/>
  <c r="C983" i="1"/>
  <c r="D983" i="1"/>
  <c r="F983" i="1"/>
  <c r="G983" i="1"/>
  <c r="H983" i="1"/>
  <c r="C984" i="1"/>
  <c r="D984" i="1"/>
  <c r="F984" i="1"/>
  <c r="G984" i="1"/>
  <c r="H984" i="1"/>
  <c r="C985" i="1"/>
  <c r="D985" i="1"/>
  <c r="F985" i="1"/>
  <c r="G985" i="1"/>
  <c r="H985" i="1"/>
  <c r="C986" i="1"/>
  <c r="D986" i="1"/>
  <c r="F986" i="1"/>
  <c r="G986" i="1"/>
  <c r="H986" i="1"/>
  <c r="C987" i="1"/>
  <c r="D987" i="1"/>
  <c r="F987" i="1"/>
  <c r="G987" i="1"/>
  <c r="H987" i="1"/>
  <c r="C988" i="1"/>
  <c r="D988" i="1"/>
  <c r="F988" i="1"/>
  <c r="G988" i="1"/>
  <c r="H988" i="1"/>
  <c r="C989" i="1"/>
  <c r="D989" i="1"/>
  <c r="F989" i="1"/>
  <c r="G989" i="1"/>
  <c r="H989" i="1"/>
  <c r="C990" i="1"/>
  <c r="D990" i="1"/>
  <c r="F990" i="1"/>
  <c r="G990" i="1"/>
  <c r="H990" i="1"/>
  <c r="C991" i="1"/>
  <c r="D991" i="1"/>
  <c r="F991" i="1"/>
  <c r="G991" i="1"/>
  <c r="H991" i="1"/>
  <c r="C992" i="1"/>
  <c r="D992" i="1"/>
  <c r="F992" i="1"/>
  <c r="G992" i="1"/>
  <c r="H992" i="1"/>
  <c r="C993" i="1"/>
  <c r="D993" i="1"/>
  <c r="F993" i="1"/>
  <c r="G993" i="1"/>
  <c r="H993" i="1"/>
  <c r="C994" i="1"/>
  <c r="D994" i="1"/>
  <c r="F994" i="1"/>
  <c r="G994" i="1"/>
  <c r="H994" i="1"/>
  <c r="C995" i="1"/>
  <c r="D995" i="1"/>
  <c r="F995" i="1"/>
  <c r="G995" i="1"/>
  <c r="H995" i="1"/>
  <c r="C996" i="1"/>
  <c r="D996" i="1"/>
  <c r="F996" i="1"/>
  <c r="G996" i="1"/>
  <c r="H996" i="1"/>
  <c r="C997" i="1"/>
  <c r="D997" i="1"/>
  <c r="F997" i="1"/>
  <c r="G997" i="1"/>
  <c r="H997" i="1"/>
  <c r="C998" i="1"/>
  <c r="D998" i="1"/>
  <c r="F998" i="1"/>
  <c r="G998" i="1"/>
  <c r="H998" i="1"/>
  <c r="C999" i="1"/>
  <c r="D999" i="1"/>
  <c r="F999" i="1"/>
  <c r="G999" i="1"/>
  <c r="H999" i="1"/>
  <c r="C1000" i="1"/>
  <c r="D1000" i="1"/>
  <c r="F1000" i="1"/>
  <c r="G1000" i="1"/>
  <c r="H1000" i="1"/>
  <c r="C1001" i="1"/>
  <c r="D1001" i="1"/>
  <c r="F1001" i="1"/>
  <c r="G1001" i="1"/>
  <c r="H1001" i="1"/>
  <c r="C1002" i="1"/>
  <c r="D1002" i="1"/>
  <c r="F1002" i="1"/>
  <c r="G1002" i="1"/>
  <c r="H1002" i="1"/>
  <c r="C1003" i="1"/>
  <c r="D1003" i="1"/>
  <c r="F1003" i="1"/>
  <c r="G1003" i="1"/>
  <c r="H1003" i="1"/>
  <c r="C1004" i="1"/>
  <c r="D1004" i="1"/>
  <c r="F1004" i="1"/>
  <c r="G1004" i="1"/>
  <c r="H1004" i="1"/>
  <c r="B71" i="15" l="1"/>
  <c r="D9" i="19" l="1"/>
  <c r="D15" i="18"/>
  <c r="E15" i="18"/>
  <c r="G15" i="18"/>
  <c r="D16" i="18"/>
  <c r="E16" i="18"/>
  <c r="G16" i="18"/>
  <c r="D17" i="18"/>
  <c r="E17" i="18"/>
  <c r="G17" i="18"/>
  <c r="D31" i="18"/>
  <c r="E31" i="18"/>
  <c r="G31" i="18"/>
  <c r="D36" i="18"/>
  <c r="E36" i="18"/>
  <c r="G36" i="18"/>
  <c r="D51" i="18"/>
  <c r="E51" i="18"/>
  <c r="G51" i="18"/>
  <c r="D52" i="18"/>
  <c r="E52" i="18"/>
  <c r="G52" i="18"/>
  <c r="D53" i="18"/>
  <c r="E53" i="18"/>
  <c r="G53" i="18"/>
  <c r="D54" i="18"/>
  <c r="E54" i="18"/>
  <c r="G54" i="18"/>
  <c r="D55" i="18"/>
  <c r="E55" i="18"/>
  <c r="G55" i="18"/>
  <c r="D56" i="18"/>
  <c r="E56" i="18"/>
  <c r="G56" i="18"/>
  <c r="D57" i="18"/>
  <c r="E57" i="18"/>
  <c r="G57" i="18"/>
  <c r="D58" i="18"/>
  <c r="E58" i="18"/>
  <c r="G58" i="18"/>
  <c r="D59" i="18"/>
  <c r="E59" i="18"/>
  <c r="G59" i="18"/>
  <c r="D60" i="18"/>
  <c r="E60" i="18"/>
  <c r="G60" i="18"/>
  <c r="D61" i="18"/>
  <c r="E61" i="18"/>
  <c r="G61" i="18"/>
  <c r="D62" i="18"/>
  <c r="E62" i="18"/>
  <c r="G62" i="18"/>
  <c r="D63" i="18"/>
  <c r="E63" i="18"/>
  <c r="G63" i="18"/>
  <c r="D64" i="18"/>
  <c r="E64" i="18"/>
  <c r="G64" i="18"/>
  <c r="D65" i="18"/>
  <c r="E65" i="18"/>
  <c r="G65" i="18"/>
  <c r="D66" i="18"/>
  <c r="E66" i="18"/>
  <c r="G66" i="18"/>
  <c r="D67" i="18"/>
  <c r="E67" i="18"/>
  <c r="G67" i="18"/>
  <c r="D68" i="18"/>
  <c r="E68" i="18"/>
  <c r="G68" i="18"/>
  <c r="D69" i="18"/>
  <c r="E69" i="18"/>
  <c r="G69" i="18"/>
  <c r="D70" i="18"/>
  <c r="E70" i="18"/>
  <c r="G70" i="18"/>
  <c r="D71" i="18"/>
  <c r="E71" i="18"/>
  <c r="G71" i="18"/>
  <c r="D72" i="18"/>
  <c r="E72" i="18"/>
  <c r="G72" i="18"/>
  <c r="D73" i="18"/>
  <c r="E73" i="18"/>
  <c r="G73" i="18"/>
  <c r="D74" i="18"/>
  <c r="E74" i="18"/>
  <c r="G74" i="18"/>
  <c r="D75" i="18"/>
  <c r="E75" i="18"/>
  <c r="G75" i="18"/>
  <c r="D76" i="18"/>
  <c r="E76" i="18"/>
  <c r="G76" i="18"/>
  <c r="D77" i="18"/>
  <c r="E77" i="18"/>
  <c r="G77" i="18"/>
  <c r="D78" i="18"/>
  <c r="E78" i="18"/>
  <c r="G78" i="18"/>
  <c r="D79" i="18"/>
  <c r="E79" i="18"/>
  <c r="G79" i="18"/>
  <c r="D80" i="18"/>
  <c r="E80" i="18"/>
  <c r="G80" i="18"/>
  <c r="D81" i="18"/>
  <c r="E81" i="18"/>
  <c r="G81" i="18"/>
  <c r="D82" i="18"/>
  <c r="E82" i="18"/>
  <c r="G82" i="18"/>
  <c r="D83" i="18"/>
  <c r="E83" i="18"/>
  <c r="G83" i="18"/>
  <c r="D84" i="18"/>
  <c r="E84" i="18"/>
  <c r="G84" i="18"/>
  <c r="D85" i="18"/>
  <c r="E85" i="18"/>
  <c r="G85" i="18"/>
  <c r="D86" i="18"/>
  <c r="E86" i="18"/>
  <c r="G86" i="18"/>
  <c r="D87" i="18"/>
  <c r="E87" i="18"/>
  <c r="G87" i="18"/>
  <c r="D88" i="18"/>
  <c r="E88" i="18"/>
  <c r="G88" i="18"/>
  <c r="D89" i="18"/>
  <c r="E89" i="18"/>
  <c r="G89" i="18"/>
  <c r="D90" i="18"/>
  <c r="E90" i="18"/>
  <c r="G90" i="18"/>
  <c r="D91" i="18"/>
  <c r="E91" i="18"/>
  <c r="G91" i="18"/>
  <c r="D92" i="18"/>
  <c r="E92" i="18"/>
  <c r="G92" i="18"/>
  <c r="D93" i="18"/>
  <c r="E93" i="18"/>
  <c r="G93" i="18"/>
  <c r="D94" i="18"/>
  <c r="E94" i="18"/>
  <c r="G94" i="18"/>
  <c r="D95" i="18"/>
  <c r="E95" i="18"/>
  <c r="G95" i="18"/>
  <c r="D96" i="18"/>
  <c r="E96" i="18"/>
  <c r="G96" i="18"/>
  <c r="D97" i="18"/>
  <c r="E97" i="18"/>
  <c r="G97" i="18"/>
  <c r="D98" i="18"/>
  <c r="E98" i="18"/>
  <c r="G98" i="18"/>
  <c r="D99" i="18"/>
  <c r="E99" i="18"/>
  <c r="G99" i="18"/>
  <c r="D100" i="18"/>
  <c r="E100" i="18"/>
  <c r="G100" i="18"/>
  <c r="D101" i="18"/>
  <c r="E101" i="18"/>
  <c r="G101" i="18"/>
  <c r="D102" i="18"/>
  <c r="E102" i="18"/>
  <c r="G102" i="18"/>
  <c r="D103" i="18"/>
  <c r="E103" i="18"/>
  <c r="G103" i="18"/>
  <c r="D104" i="18"/>
  <c r="E104" i="18"/>
  <c r="G104" i="18"/>
  <c r="D105" i="18"/>
  <c r="E105" i="18"/>
  <c r="G105" i="18"/>
  <c r="D106" i="18"/>
  <c r="E106" i="18"/>
  <c r="G106" i="18"/>
  <c r="D107" i="18"/>
  <c r="E107" i="18"/>
  <c r="G107" i="18"/>
  <c r="D108" i="18"/>
  <c r="E108" i="18"/>
  <c r="G108" i="18"/>
  <c r="D109" i="18"/>
  <c r="E109" i="18"/>
  <c r="G109" i="18"/>
  <c r="D110" i="18"/>
  <c r="E110" i="18"/>
  <c r="G110" i="18"/>
  <c r="D111" i="18"/>
  <c r="E111" i="18"/>
  <c r="G111" i="18"/>
  <c r="D112" i="18"/>
  <c r="E112" i="18"/>
  <c r="G112" i="18"/>
  <c r="D113" i="18"/>
  <c r="E113" i="18"/>
  <c r="G113" i="18"/>
  <c r="D114" i="18"/>
  <c r="E114" i="18"/>
  <c r="G114" i="18"/>
  <c r="D115" i="18"/>
  <c r="E115" i="18"/>
  <c r="G115" i="18"/>
  <c r="D116" i="18"/>
  <c r="E116" i="18"/>
  <c r="G116" i="18"/>
  <c r="D117" i="18"/>
  <c r="E117" i="18"/>
  <c r="G117" i="18"/>
  <c r="D118" i="18"/>
  <c r="E118" i="18"/>
  <c r="G118" i="18"/>
  <c r="D119" i="18"/>
  <c r="E119" i="18"/>
  <c r="G119" i="18"/>
  <c r="D120" i="18"/>
  <c r="E120" i="18"/>
  <c r="G120" i="18"/>
  <c r="D121" i="18"/>
  <c r="E121" i="18"/>
  <c r="G121" i="18"/>
  <c r="D122" i="18"/>
  <c r="E122" i="18"/>
  <c r="G122" i="18"/>
  <c r="D123" i="18"/>
  <c r="E123" i="18"/>
  <c r="G123" i="18"/>
  <c r="D124" i="18"/>
  <c r="E124" i="18"/>
  <c r="G124" i="18"/>
  <c r="D125" i="18"/>
  <c r="E125" i="18"/>
  <c r="G125" i="18"/>
  <c r="D126" i="18"/>
  <c r="E126" i="18"/>
  <c r="G126" i="18"/>
  <c r="D127" i="18"/>
  <c r="E127" i="18"/>
  <c r="G127" i="18"/>
  <c r="D128" i="18"/>
  <c r="E128" i="18"/>
  <c r="G128" i="18"/>
  <c r="D129" i="18"/>
  <c r="E129" i="18"/>
  <c r="G129" i="18"/>
  <c r="D130" i="18"/>
  <c r="E130" i="18"/>
  <c r="G130" i="18"/>
  <c r="D131" i="18"/>
  <c r="E131" i="18"/>
  <c r="G131" i="18"/>
  <c r="D132" i="18"/>
  <c r="E132" i="18"/>
  <c r="G132" i="18"/>
  <c r="D133" i="18"/>
  <c r="E133" i="18"/>
  <c r="G133" i="18"/>
  <c r="D134" i="18"/>
  <c r="E134" i="18"/>
  <c r="G134" i="18"/>
  <c r="D135" i="18"/>
  <c r="E135" i="18"/>
  <c r="G135" i="18"/>
  <c r="D136" i="18"/>
  <c r="E136" i="18"/>
  <c r="G136" i="18"/>
  <c r="D137" i="18"/>
  <c r="E137" i="18"/>
  <c r="G137" i="18"/>
  <c r="D138" i="18"/>
  <c r="E138" i="18"/>
  <c r="G138" i="18"/>
  <c r="D139" i="18"/>
  <c r="E139" i="18"/>
  <c r="G139" i="18"/>
  <c r="D140" i="18"/>
  <c r="E140" i="18"/>
  <c r="G140" i="18"/>
  <c r="D141" i="18"/>
  <c r="E141" i="18"/>
  <c r="G141" i="18"/>
  <c r="D142" i="18"/>
  <c r="E142" i="18"/>
  <c r="G142" i="18"/>
  <c r="D143" i="18"/>
  <c r="E143" i="18"/>
  <c r="G143" i="18"/>
  <c r="D144" i="18"/>
  <c r="E144" i="18"/>
  <c r="G144" i="18"/>
  <c r="D145" i="18"/>
  <c r="E145" i="18"/>
  <c r="G145" i="18"/>
  <c r="D146" i="18"/>
  <c r="E146" i="18"/>
  <c r="G146" i="18"/>
  <c r="D147" i="18"/>
  <c r="E147" i="18"/>
  <c r="G147" i="18"/>
  <c r="D148" i="18"/>
  <c r="E148" i="18"/>
  <c r="G148" i="18"/>
  <c r="D149" i="18"/>
  <c r="E149" i="18"/>
  <c r="G149" i="18"/>
  <c r="D150" i="18"/>
  <c r="E150" i="18"/>
  <c r="G150" i="18"/>
  <c r="D151" i="18"/>
  <c r="E151" i="18"/>
  <c r="G151" i="18"/>
  <c r="D152" i="18"/>
  <c r="E152" i="18"/>
  <c r="G152" i="18"/>
  <c r="D153" i="18"/>
  <c r="E153" i="18"/>
  <c r="G153" i="18"/>
  <c r="D154" i="18"/>
  <c r="E154" i="18"/>
  <c r="G154" i="18"/>
  <c r="D155" i="18"/>
  <c r="E155" i="18"/>
  <c r="G155" i="18"/>
  <c r="D156" i="18"/>
  <c r="E156" i="18"/>
  <c r="G156" i="18"/>
  <c r="D157" i="18"/>
  <c r="E157" i="18"/>
  <c r="G157" i="18"/>
  <c r="D158" i="18"/>
  <c r="E158" i="18"/>
  <c r="G158" i="18"/>
  <c r="D159" i="18"/>
  <c r="E159" i="18"/>
  <c r="G159" i="18"/>
  <c r="D160" i="18"/>
  <c r="E160" i="18"/>
  <c r="G160" i="18"/>
  <c r="D161" i="18"/>
  <c r="E161" i="18"/>
  <c r="G161" i="18"/>
  <c r="D162" i="18"/>
  <c r="E162" i="18"/>
  <c r="G162" i="18"/>
  <c r="D163" i="18"/>
  <c r="E163" i="18"/>
  <c r="G163" i="18"/>
  <c r="D164" i="18"/>
  <c r="E164" i="18"/>
  <c r="G164" i="18"/>
  <c r="D165" i="18"/>
  <c r="E165" i="18"/>
  <c r="G165" i="18"/>
  <c r="D166" i="18"/>
  <c r="E166" i="18"/>
  <c r="G166" i="18"/>
  <c r="D167" i="18"/>
  <c r="E167" i="18"/>
  <c r="G167" i="18"/>
  <c r="D168" i="18"/>
  <c r="E168" i="18"/>
  <c r="G168" i="18"/>
  <c r="D169" i="18"/>
  <c r="E169" i="18"/>
  <c r="G169" i="18"/>
  <c r="D170" i="18"/>
  <c r="E170" i="18"/>
  <c r="G170" i="18"/>
  <c r="D171" i="18"/>
  <c r="E171" i="18"/>
  <c r="G171" i="18"/>
  <c r="D172" i="18"/>
  <c r="E172" i="18"/>
  <c r="G172" i="18"/>
  <c r="D173" i="18"/>
  <c r="E173" i="18"/>
  <c r="G173" i="18"/>
  <c r="D174" i="18"/>
  <c r="E174" i="18"/>
  <c r="G174" i="18"/>
  <c r="D175" i="18"/>
  <c r="E175" i="18"/>
  <c r="G175" i="18"/>
  <c r="D176" i="18"/>
  <c r="E176" i="18"/>
  <c r="G176" i="18"/>
  <c r="D177" i="18"/>
  <c r="E177" i="18"/>
  <c r="G177" i="18"/>
  <c r="D178" i="18"/>
  <c r="E178" i="18"/>
  <c r="G178" i="18"/>
  <c r="D179" i="18"/>
  <c r="E179" i="18"/>
  <c r="G179" i="18"/>
  <c r="D180" i="18"/>
  <c r="E180" i="18"/>
  <c r="G180" i="18"/>
  <c r="D181" i="18"/>
  <c r="E181" i="18"/>
  <c r="G181" i="18"/>
  <c r="D182" i="18"/>
  <c r="E182" i="18"/>
  <c r="G182" i="18"/>
  <c r="D183" i="18"/>
  <c r="E183" i="18"/>
  <c r="G183" i="18"/>
  <c r="D184" i="18"/>
  <c r="E184" i="18"/>
  <c r="G184" i="18"/>
  <c r="D185" i="18"/>
  <c r="E185" i="18"/>
  <c r="G185" i="18"/>
  <c r="D186" i="18"/>
  <c r="E186" i="18"/>
  <c r="G186" i="18"/>
  <c r="D187" i="18"/>
  <c r="E187" i="18"/>
  <c r="G187" i="18"/>
  <c r="D188" i="18"/>
  <c r="E188" i="18"/>
  <c r="G188" i="18"/>
  <c r="D189" i="18"/>
  <c r="E189" i="18"/>
  <c r="G189" i="18"/>
  <c r="D190" i="18"/>
  <c r="E190" i="18"/>
  <c r="G190" i="18"/>
  <c r="D191" i="18"/>
  <c r="E191" i="18"/>
  <c r="G191" i="18"/>
  <c r="D192" i="18"/>
  <c r="E192" i="18"/>
  <c r="G192" i="18"/>
  <c r="D193" i="18"/>
  <c r="E193" i="18"/>
  <c r="G193" i="18"/>
  <c r="D194" i="18"/>
  <c r="E194" i="18"/>
  <c r="G194" i="18"/>
  <c r="D195" i="18"/>
  <c r="E195" i="18"/>
  <c r="G195" i="18"/>
  <c r="D196" i="18"/>
  <c r="E196" i="18"/>
  <c r="G196" i="18"/>
  <c r="D197" i="18"/>
  <c r="E197" i="18"/>
  <c r="G197" i="18"/>
  <c r="D198" i="18"/>
  <c r="E198" i="18"/>
  <c r="G198" i="18"/>
  <c r="D199" i="18"/>
  <c r="E199" i="18"/>
  <c r="G199" i="18"/>
  <c r="D200" i="18"/>
  <c r="E200" i="18"/>
  <c r="G200" i="18"/>
  <c r="J14" i="1" l="1"/>
  <c r="J13" i="1" s="1"/>
  <c r="J73" i="18"/>
  <c r="J198" i="18"/>
  <c r="J142" i="18"/>
  <c r="J134" i="18"/>
  <c r="J177" i="18"/>
  <c r="J175" i="18"/>
  <c r="J169" i="18"/>
  <c r="J167" i="18"/>
  <c r="J165" i="18"/>
  <c r="J161" i="18"/>
  <c r="J159" i="18"/>
  <c r="J153" i="18"/>
  <c r="J151" i="18"/>
  <c r="J149" i="18"/>
  <c r="J145" i="18"/>
  <c r="J129" i="18"/>
  <c r="J108" i="18"/>
  <c r="J100" i="18"/>
  <c r="J71" i="18"/>
  <c r="J69" i="18"/>
  <c r="J65" i="18"/>
  <c r="J63" i="18"/>
  <c r="J57" i="18"/>
  <c r="J55" i="18"/>
  <c r="J53" i="18"/>
  <c r="J193" i="18"/>
  <c r="J189" i="18"/>
  <c r="J125" i="18"/>
  <c r="J89" i="18"/>
  <c r="J77" i="18"/>
  <c r="J70" i="18"/>
  <c r="J62" i="18"/>
  <c r="J16" i="18"/>
  <c r="J190" i="18"/>
  <c r="J182" i="18"/>
  <c r="J172" i="18"/>
  <c r="J164" i="18"/>
  <c r="J156" i="18"/>
  <c r="J148" i="18"/>
  <c r="J113" i="18"/>
  <c r="J111" i="18"/>
  <c r="J105" i="18"/>
  <c r="J103" i="18"/>
  <c r="J101" i="18"/>
  <c r="J97" i="18"/>
  <c r="J95" i="18"/>
  <c r="J141" i="18"/>
  <c r="J126" i="18"/>
  <c r="J118" i="18"/>
  <c r="J94" i="18"/>
  <c r="J86" i="18"/>
  <c r="J78" i="18"/>
  <c r="J199" i="18"/>
  <c r="J197" i="18"/>
  <c r="J174" i="18"/>
  <c r="J166" i="18"/>
  <c r="J143" i="18"/>
  <c r="J137" i="18"/>
  <c r="J135" i="18"/>
  <c r="J133" i="18"/>
  <c r="J110" i="18"/>
  <c r="J102" i="18"/>
  <c r="J92" i="18"/>
  <c r="J87" i="18"/>
  <c r="J85" i="18"/>
  <c r="J81" i="18"/>
  <c r="J79" i="18"/>
  <c r="J61" i="18"/>
  <c r="J54" i="18"/>
  <c r="J17" i="18"/>
  <c r="J15" i="18"/>
  <c r="J196" i="18"/>
  <c r="J191" i="18"/>
  <c r="J185" i="18"/>
  <c r="J183" i="18"/>
  <c r="J181" i="18"/>
  <c r="J173" i="18"/>
  <c r="J158" i="18"/>
  <c r="J150" i="18"/>
  <c r="J140" i="18"/>
  <c r="J132" i="18"/>
  <c r="J127" i="18"/>
  <c r="J121" i="18"/>
  <c r="J119" i="18"/>
  <c r="J117" i="18"/>
  <c r="J109" i="18"/>
  <c r="J84" i="18"/>
  <c r="J76" i="18"/>
  <c r="J188" i="18"/>
  <c r="J180" i="18"/>
  <c r="J157" i="18"/>
  <c r="J124" i="18"/>
  <c r="J116" i="18"/>
  <c r="J93" i="18"/>
  <c r="J68" i="18"/>
  <c r="J60" i="18"/>
  <c r="J200" i="18"/>
  <c r="J195" i="18"/>
  <c r="J186" i="18"/>
  <c r="J184" i="18"/>
  <c r="J179" i="18"/>
  <c r="J170" i="18"/>
  <c r="J168" i="18"/>
  <c r="J163" i="18"/>
  <c r="J154" i="18"/>
  <c r="J152" i="18"/>
  <c r="J147" i="18"/>
  <c r="J138" i="18"/>
  <c r="J136" i="18"/>
  <c r="J131" i="18"/>
  <c r="J122" i="18"/>
  <c r="J120" i="18"/>
  <c r="J115" i="18"/>
  <c r="J106" i="18"/>
  <c r="J104" i="18"/>
  <c r="J99" i="18"/>
  <c r="J90" i="18"/>
  <c r="J88" i="18"/>
  <c r="J83" i="18"/>
  <c r="J74" i="18"/>
  <c r="J72" i="18"/>
  <c r="J67" i="18"/>
  <c r="J58" i="18"/>
  <c r="J56" i="18"/>
  <c r="J52" i="18"/>
  <c r="J194" i="18"/>
  <c r="J192" i="18"/>
  <c r="J187" i="18"/>
  <c r="J178" i="18"/>
  <c r="J176" i="18"/>
  <c r="J171" i="18"/>
  <c r="J162" i="18"/>
  <c r="J160" i="18"/>
  <c r="J155" i="18"/>
  <c r="J146" i="18"/>
  <c r="J144" i="18"/>
  <c r="J139" i="18"/>
  <c r="J130" i="18"/>
  <c r="J128" i="18"/>
  <c r="J123" i="18"/>
  <c r="J114" i="18"/>
  <c r="J112" i="18"/>
  <c r="J107" i="18"/>
  <c r="J98" i="18"/>
  <c r="J96" i="18"/>
  <c r="J91" i="18"/>
  <c r="J82" i="18"/>
  <c r="J80" i="18"/>
  <c r="J75" i="18"/>
  <c r="J66" i="18"/>
  <c r="J64" i="18"/>
  <c r="J59" i="18"/>
  <c r="J51" i="18"/>
  <c r="J36" i="18"/>
  <c r="J31" i="18"/>
  <c r="J14" i="18" l="1"/>
  <c r="F40" i="21"/>
  <c r="C28" i="19"/>
  <c r="E21" i="23" l="1"/>
  <c r="D11" i="1" l="1"/>
  <c r="C11" i="1"/>
  <c r="I11" i="1" l="1"/>
  <c r="I9" i="1" s="1"/>
  <c r="J11" i="1"/>
  <c r="J9" i="1" s="1"/>
  <c r="G15" i="19"/>
  <c r="H11" i="1"/>
  <c r="K11" i="1" s="1"/>
  <c r="F14" i="19" l="1"/>
  <c r="G14" i="19"/>
  <c r="L9" i="1" l="1"/>
  <c r="H14" i="19" s="1"/>
  <c r="F14" i="21"/>
  <c r="F15" i="21"/>
  <c r="F16" i="21"/>
  <c r="F17" i="21"/>
  <c r="F18" i="21"/>
  <c r="D19" i="21"/>
  <c r="D26" i="21" s="1"/>
  <c r="D25" i="2" s="1"/>
  <c r="M7" i="9" s="1"/>
  <c r="G26" i="21"/>
  <c r="H26" i="21"/>
  <c r="I26" i="21"/>
  <c r="E14" i="23"/>
  <c r="E15" i="23"/>
  <c r="E30" i="23"/>
  <c r="E31" i="23"/>
  <c r="E37" i="23"/>
  <c r="L9" i="2"/>
  <c r="M3" i="9" s="1"/>
  <c r="C11" i="2"/>
  <c r="C12" i="2"/>
  <c r="G16" i="2"/>
  <c r="L17" i="2"/>
  <c r="D7" i="19"/>
  <c r="H7" i="19"/>
  <c r="H9" i="19"/>
  <c r="D10" i="19"/>
  <c r="B11" i="9"/>
  <c r="B12" i="9"/>
  <c r="B13" i="9"/>
  <c r="B14" i="9"/>
  <c r="B15" i="9"/>
  <c r="B16" i="9"/>
  <c r="E23" i="19"/>
  <c r="I14" i="1" l="1"/>
  <c r="I13" i="1" s="1"/>
  <c r="H14" i="1"/>
  <c r="K14" i="1" s="1"/>
  <c r="E26" i="21"/>
  <c r="H10" i="19"/>
  <c r="I18" i="19" s="1"/>
  <c r="M13" i="9"/>
  <c r="L13" i="9" s="1"/>
  <c r="I16" i="19"/>
  <c r="M16" i="9"/>
  <c r="L16" i="9" s="1"/>
  <c r="H16" i="9" s="1"/>
  <c r="I19" i="19"/>
  <c r="M15" i="9"/>
  <c r="G20" i="19"/>
  <c r="L15" i="9"/>
  <c r="F15" i="9" s="1"/>
  <c r="L13" i="1" l="1"/>
  <c r="F15" i="19"/>
  <c r="J16" i="9"/>
  <c r="D15" i="9"/>
  <c r="J15" i="9"/>
  <c r="F16" i="9"/>
  <c r="D16" i="9"/>
  <c r="H15" i="9"/>
  <c r="D13" i="9"/>
  <c r="H13" i="9"/>
  <c r="F13" i="9"/>
  <c r="J13" i="9"/>
  <c r="I14" i="19"/>
  <c r="H15" i="19" l="1"/>
  <c r="M12" i="9" s="1"/>
  <c r="L12" i="9" s="1"/>
  <c r="D12" i="9" s="1"/>
  <c r="L48" i="1"/>
  <c r="L49" i="1" s="1"/>
  <c r="D53" i="1" s="1"/>
  <c r="M11" i="9"/>
  <c r="I15" i="19" l="1"/>
  <c r="F12" i="9"/>
  <c r="J12" i="9"/>
  <c r="H12" i="9"/>
  <c r="I17" i="19"/>
  <c r="F20" i="19"/>
  <c r="L11" i="9"/>
  <c r="I20" i="19" l="1"/>
  <c r="H20" i="19"/>
  <c r="G23" i="2" s="1"/>
  <c r="J18" i="19" l="1"/>
  <c r="J19" i="19"/>
  <c r="J14" i="19"/>
  <c r="J15" i="19"/>
  <c r="J16" i="19"/>
  <c r="F21" i="19"/>
  <c r="G21" i="19"/>
  <c r="L14" i="9"/>
  <c r="L17" i="9" s="1"/>
  <c r="M17" i="9"/>
  <c r="J17" i="19"/>
  <c r="J14" i="9" l="1"/>
  <c r="D14" i="9"/>
  <c r="H14" i="9"/>
  <c r="F14" i="9"/>
  <c r="H21" i="19"/>
  <c r="H34" i="2"/>
  <c r="H36" i="2" s="1"/>
  <c r="J20" i="19"/>
  <c r="I11" i="21"/>
  <c r="G25" i="2"/>
  <c r="G27" i="2" s="1"/>
  <c r="M16" i="15" s="1"/>
  <c r="M18" i="15" s="1"/>
  <c r="J11" i="9" l="1"/>
  <c r="J17" i="9" s="1"/>
  <c r="K17" i="9" s="1"/>
  <c r="K18" i="9" s="1"/>
  <c r="F11" i="9"/>
  <c r="F17" i="9" s="1"/>
  <c r="G17" i="9" s="1"/>
  <c r="G18" i="9" s="1"/>
  <c r="H11" i="9"/>
  <c r="H17" i="9" s="1"/>
  <c r="I17" i="9" s="1"/>
  <c r="I18" i="9" s="1"/>
  <c r="C14" i="9"/>
  <c r="C19" i="9"/>
  <c r="D18" i="9" s="1"/>
  <c r="C16" i="9"/>
  <c r="C12" i="9"/>
  <c r="C15" i="9"/>
  <c r="C13" i="9"/>
  <c r="C11" i="9"/>
  <c r="C14" i="21"/>
  <c r="C16" i="21"/>
  <c r="C15" i="21"/>
  <c r="C19" i="21"/>
  <c r="P11" i="9" l="1"/>
  <c r="D11" i="9"/>
  <c r="D17" i="9" s="1"/>
  <c r="F18" i="9"/>
  <c r="H18" i="9"/>
  <c r="J18" i="9"/>
  <c r="C17" i="9"/>
  <c r="C17" i="21"/>
  <c r="C18" i="21" s="1"/>
  <c r="C24" i="21" s="1"/>
  <c r="C25" i="21" s="1"/>
  <c r="D20" i="9" l="1"/>
  <c r="F20" i="9" s="1"/>
  <c r="H20" i="9" s="1"/>
  <c r="J20" i="9" s="1"/>
  <c r="E17" i="9"/>
  <c r="L18" i="9"/>
  <c r="E18" i="9" l="1"/>
  <c r="E20" i="9" s="1"/>
  <c r="G20" i="9" s="1"/>
  <c r="I20" i="9" s="1"/>
  <c r="K20" i="9" s="1"/>
  <c r="P1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rubenstrentini</author>
  </authors>
  <commentList>
    <comment ref="H34" authorId="0" shapeId="0" xr:uid="{00000000-0006-0000-0100-000003000000}">
      <text>
        <r>
          <rPr>
            <b/>
            <sz val="9"/>
            <color indexed="81"/>
            <rFont val="Tahoma"/>
            <family val="2"/>
          </rPr>
          <t>Preenchido a partir da aba Resumo</t>
        </r>
      </text>
    </comment>
    <comment ref="H36" authorId="0" shapeId="0" xr:uid="{00000000-0006-0000-0100-000004000000}">
      <text>
        <r>
          <rPr>
            <b/>
            <sz val="9"/>
            <color indexed="81"/>
            <rFont val="Tahoma"/>
            <family val="2"/>
          </rPr>
          <t>Preenchido a partir da aba Resumo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Diogo Suzuki</author>
  </authors>
  <commentList>
    <comment ref="C5864" authorId="0" shapeId="0" xr:uid="{00000000-0006-0000-0500-000001000000}">
      <text>
        <r>
          <rPr>
            <sz val="9"/>
            <color indexed="81"/>
            <rFont val="Segoe UI"/>
            <family val="2"/>
          </rPr>
          <t>CT (01/2019): inclui o serviço de demolição da argamassa colante, todavia os coeficientes desta composição não contemplam a retirada da camada de regularização (reboco/emboço)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Arcilio Jose Augusto dos Santos Ferreira</author>
  </authors>
  <commentList>
    <comment ref="A6" authorId="0" shapeId="0" xr:uid="{00000000-0006-0000-0A00-000001000000}">
      <text>
        <r>
          <rPr>
            <sz val="8"/>
            <color indexed="81"/>
            <rFont val="Tahoma"/>
            <family val="2"/>
          </rPr>
          <t xml:space="preserve"> --Os custos que não forem encontrados em tabela SINAPI ou oficial, serão definidos conforme seguinte ordem:
III - utilização de dados de pesquisa publicada em mídia especializada, de tabela de referência formalmente aprovada pelo Poder Executivo federal e de sítios eletrônicos especializados ou de domínio amplo, desde que contenham a data e a hora de acesso; 
IV - contratações similares feitas pela Administração Pública, em execução ou concluídas no período de 1 (um) ano anterior à data da pesquisa de preços, observado o índice de atualização de preços correspondente; 
V - pesquisa na base nacional de notas fiscais eletrônicas, na forma de regulamento.
As cotações obtidas deverão todas demonstradas através de arquivos PDF, e-mails, editais homologados, imagens etc de forma a compravar e consultar os preços obtidos. os arquivos deverão ser salvos e disponibilizados em conjunto com o Orçamento e ART/RRT do responsável.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Wagner Deconto</author>
  </authors>
  <commentList>
    <comment ref="C2" authorId="0" shapeId="0" xr:uid="{00000000-0006-0000-0C00-000001000000}">
      <text>
        <r>
          <rPr>
            <b/>
            <sz val="9"/>
            <color indexed="81"/>
            <rFont val="Tahoma"/>
            <family val="2"/>
          </rPr>
          <t>INSERIR SECRETARIA PROPRIETÁRIA DO PRÓPRIO</t>
        </r>
        <r>
          <rPr>
            <sz val="9"/>
            <color indexed="81"/>
            <rFont val="Tahoma"/>
            <family val="2"/>
          </rPr>
          <t xml:space="preserve">
</t>
        </r>
      </text>
    </comment>
  </commentList>
</comments>
</file>

<file path=xl/sharedStrings.xml><?xml version="1.0" encoding="utf-8"?>
<sst xmlns="http://schemas.openxmlformats.org/spreadsheetml/2006/main" count="31348" uniqueCount="12128">
  <si>
    <t>TERMO DE LIBERAÇÃO DOS DIREITOS AUTORAIS</t>
  </si>
  <si>
    <t xml:space="preserve">UN </t>
  </si>
  <si>
    <t xml:space="preserve">Data </t>
  </si>
  <si>
    <t>RES. TÉCNICO:</t>
  </si>
  <si>
    <t>ID</t>
  </si>
  <si>
    <t>DATA DE RECEBIMENTO</t>
  </si>
  <si>
    <t>Nº DAS FOLHAS</t>
  </si>
  <si>
    <t>TÍTULO</t>
  </si>
  <si>
    <t>NOME DO ARQUIVO</t>
  </si>
  <si>
    <t>VERSÃO REVISÃO</t>
  </si>
  <si>
    <t>RECEBIDO ORÇAMENTISTA</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</si>
  <si>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</si>
  <si>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</si>
  <si>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</si>
  <si>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</si>
  <si>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</si>
  <si>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</si>
  <si>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</si>
  <si>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</si>
  <si>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</si>
  <si>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</si>
  <si>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</si>
  <si>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</si>
  <si>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</si>
  <si>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</si>
  <si>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</si>
  <si>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</si>
  <si>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</si>
  <si>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</si>
  <si>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</si>
  <si>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</si>
  <si>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</si>
  <si>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</si>
  <si>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</si>
  <si>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</si>
  <si>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</si>
  <si>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</si>
  <si>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</si>
  <si>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</si>
  <si>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</si>
  <si>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</si>
  <si>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</si>
  <si>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</si>
  <si>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</si>
  <si>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</si>
  <si>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</si>
  <si>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</si>
  <si>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</si>
  <si>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</si>
  <si>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</si>
  <si>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</si>
  <si>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</si>
  <si>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</si>
  <si>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</si>
  <si>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</si>
  <si>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</si>
  <si>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</si>
  <si>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</si>
  <si>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</si>
  <si>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</si>
  <si>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</si>
  <si>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</si>
  <si>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</si>
  <si>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</si>
  <si>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R$/UN</t>
  </si>
  <si>
    <t>SERVIÇO</t>
  </si>
  <si>
    <t>MODELO DE CRONOGRAMA PARA SER UTILIZADO QUANDO SE TRATAR APENAS DE UM TIPO DE OBRA. QUANDO HOUVER REPAROS E MELHORIAS NA MESMA OBRA, ELABORAR CRONOGRAMAS SEPARADOS</t>
  </si>
  <si>
    <t>TIPO OBRA:</t>
  </si>
  <si>
    <t>EMPRESA:</t>
  </si>
  <si>
    <t>BDI</t>
  </si>
  <si>
    <t>SERVIÇOS</t>
  </si>
  <si>
    <t>% NO PERIODO</t>
  </si>
  <si>
    <t>VALOR</t>
  </si>
  <si>
    <t>ÍNDICE</t>
  </si>
  <si>
    <t>PLANILHA</t>
  </si>
  <si>
    <t>C/ BDI</t>
  </si>
  <si>
    <t>S/ BDI</t>
  </si>
  <si>
    <t>VALOR DA PARCELA DETERMINADA COM BASE NO PREÇO MÁXIMO</t>
  </si>
  <si>
    <t>Telefone</t>
  </si>
  <si>
    <t>ART / RRT N°:</t>
  </si>
  <si>
    <t>ORGÃO:</t>
  </si>
  <si>
    <t>CÓDIGOS</t>
  </si>
  <si>
    <t>DESCRIÇÃO</t>
  </si>
  <si>
    <t>UNID.</t>
  </si>
  <si>
    <t>COEF.</t>
  </si>
  <si>
    <t>R$ UNIT.</t>
  </si>
  <si>
    <t>Código e Referência da Composição de Custos</t>
  </si>
  <si>
    <t>CODIGO</t>
  </si>
  <si>
    <t>CUSTOS</t>
  </si>
  <si>
    <t>CREA / CAU:</t>
  </si>
  <si>
    <t>UNID. MEDIDA</t>
  </si>
  <si>
    <t>Não incide</t>
  </si>
  <si>
    <t>Fonte: Informação Dias de Chuva - INMET</t>
  </si>
  <si>
    <t>R$ UNITÁRIO</t>
  </si>
  <si>
    <t>TELEFONE / E-MAIL / SITE</t>
  </si>
  <si>
    <t>DESCRIÇÃO DO INSUMO / SERVIÇO ESPECIALIZADO</t>
  </si>
  <si>
    <t>M2</t>
  </si>
  <si>
    <t>Preço Máximo</t>
  </si>
  <si>
    <t>E-mail</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</si>
  <si>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</si>
  <si>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</si>
  <si>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</si>
  <si>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</si>
  <si>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</si>
  <si>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</si>
  <si>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</si>
  <si>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</si>
  <si>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</si>
  <si>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</si>
  <si>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</si>
  <si>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</si>
  <si>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</si>
  <si>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</si>
  <si>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</si>
  <si>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</si>
  <si>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</si>
  <si>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</si>
  <si>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</si>
  <si>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</si>
  <si>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</si>
  <si>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</si>
  <si>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</si>
  <si>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</si>
  <si>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</si>
  <si>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</si>
  <si>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</si>
  <si>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</si>
  <si>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</si>
  <si>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</si>
  <si>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</si>
  <si>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</si>
  <si>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</si>
  <si>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</si>
  <si>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</si>
  <si>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</si>
  <si>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</si>
  <si>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</si>
  <si>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</si>
  <si>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</si>
  <si>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</si>
  <si>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</si>
  <si>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</si>
  <si>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</si>
  <si>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</si>
  <si>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</si>
  <si>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</si>
  <si>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</si>
  <si>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</si>
  <si>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MUNICÍPIO:</t>
  </si>
  <si>
    <t>PROTOCOLO:</t>
  </si>
  <si>
    <t>Nº LEVANTº:</t>
  </si>
  <si>
    <t>ORGANIZADO POR:</t>
  </si>
  <si>
    <t>OBSERVAÇÃO:</t>
  </si>
  <si>
    <t>Custo total da obra:</t>
  </si>
  <si>
    <t xml:space="preserve">R$ </t>
  </si>
  <si>
    <t xml:space="preserve">BDI (%)= </t>
  </si>
  <si>
    <t>R$</t>
  </si>
  <si>
    <t>Valor total da obra com BDI :</t>
  </si>
  <si>
    <t>Prazo de execução :</t>
  </si>
  <si>
    <t>Relatório MAT+MO :</t>
  </si>
  <si>
    <t xml:space="preserve">MATERIAL = </t>
  </si>
  <si>
    <t xml:space="preserve">MÃO-DE-OBRA = </t>
  </si>
  <si>
    <t>Referencial utilizado:</t>
  </si>
  <si>
    <t>Data-base:</t>
  </si>
  <si>
    <t>DIAS CORRIDOS</t>
  </si>
  <si>
    <t>Carimbo e Assinatura</t>
  </si>
  <si>
    <t>TOTAL ACUMULADO COM O DESCONTO PROPOSTO</t>
  </si>
  <si>
    <t>FORNECEDOR 1</t>
  </si>
  <si>
    <t>FORNECEDOR 2</t>
  </si>
  <si>
    <t>FORNECEDOR 3</t>
  </si>
  <si>
    <t>EMPRESA</t>
  </si>
  <si>
    <t>CONTATO</t>
  </si>
  <si>
    <t>_________________________</t>
  </si>
  <si>
    <t>_______________________</t>
  </si>
  <si>
    <t>__________________________</t>
  </si>
  <si>
    <t>SERVIÇOS PRELIMINARES</t>
  </si>
  <si>
    <t>MAT./EQUIP</t>
  </si>
  <si>
    <t>Órgão</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</si>
  <si>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</si>
  <si>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</si>
  <si>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</si>
  <si>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</si>
  <si>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</si>
  <si>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</si>
  <si>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</si>
  <si>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</si>
  <si>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</si>
  <si>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</si>
  <si>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</si>
  <si>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</si>
  <si>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</si>
  <si>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</si>
  <si>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</si>
  <si>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</si>
  <si>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</si>
  <si>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</si>
  <si>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</si>
  <si>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</si>
  <si>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</si>
  <si>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</si>
  <si>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PRAZO EXECUÇÃO</t>
  </si>
  <si>
    <t>L</t>
  </si>
  <si>
    <t>Composição do BDI</t>
  </si>
  <si>
    <t>Composições Complementares (Analítica)</t>
  </si>
  <si>
    <t>Curva ABC de Serviços</t>
  </si>
  <si>
    <t>ART ou RRT Quitada</t>
  </si>
  <si>
    <t xml:space="preserve">Gerente </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</si>
  <si>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</si>
  <si>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</si>
  <si>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</si>
  <si>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</si>
  <si>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</si>
  <si>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</si>
  <si>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</si>
  <si>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</si>
  <si>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</si>
  <si>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</si>
  <si>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</si>
  <si>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</si>
  <si>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</si>
  <si>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</si>
  <si>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</si>
  <si>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</si>
  <si>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</si>
  <si>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</si>
  <si>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</si>
  <si>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</si>
  <si>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</si>
  <si>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</si>
  <si>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</si>
  <si>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</si>
  <si>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</si>
  <si>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</si>
  <si>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</si>
  <si>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</si>
  <si>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</si>
  <si>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</si>
  <si>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</si>
  <si>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</si>
  <si>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</si>
  <si>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</si>
  <si>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</si>
  <si>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</si>
  <si>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</si>
  <si>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</si>
  <si>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</si>
  <si>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</si>
  <si>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</si>
  <si>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</si>
  <si>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</si>
  <si>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</si>
  <si>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</si>
  <si>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</si>
  <si>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</si>
  <si>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</si>
  <si>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</si>
  <si>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</si>
  <si>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</si>
  <si>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</si>
  <si>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PRAZO DE EXECUÇÃO (DIAS CORRIDOS):</t>
  </si>
  <si>
    <t>TERMO DE RESPONSABILIDADE</t>
  </si>
  <si>
    <t>______________________________</t>
  </si>
  <si>
    <t>RESP. TÉCNICO</t>
  </si>
  <si>
    <t>ART/RRT nº :</t>
  </si>
  <si>
    <t>CREA:</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</si>
  <si>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</si>
  <si>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</si>
  <si>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</si>
  <si>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</si>
  <si>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</si>
  <si>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</si>
  <si>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</si>
  <si>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</si>
  <si>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</si>
  <si>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VALOR PROPOSTO</t>
  </si>
  <si>
    <t xml:space="preserve"> DESCONTO PROPOSTO  /  VALOR DAS PARCELAS</t>
  </si>
  <si>
    <t>1.1</t>
  </si>
  <si>
    <t xml:space="preserve">Check-list da Documentação </t>
  </si>
  <si>
    <t>2.1</t>
  </si>
  <si>
    <t>OBS: CASO O PRAZO ESTABELECIDO PELO EDITAL PARA A EXECUÇÃO DA OBRA SEJA DIFERENTE DE 180 DIAS (MODELO ACIMA) FAVOR MODIFICAR A QUANTIDADE DAS COLUNAS MENSAIS CONFORME PRAZO ESTABELECIDO EM EDITAL E AJUSTAR FÓRMULAS</t>
  </si>
  <si>
    <t>ADMINISTRAÇÃO LOCAL</t>
  </si>
  <si>
    <t>PROJETOS ARQUITETÔNICOS</t>
  </si>
  <si>
    <t>RECEBIDO 
FISCALIZAÇÃO</t>
  </si>
  <si>
    <t>SUBTOTAL</t>
  </si>
  <si>
    <t>ABA INSUMOS / COTAÇÃO</t>
  </si>
  <si>
    <t>CÓDIGO
COMPOSIÇÃO</t>
  </si>
  <si>
    <t>PROJETOS ESTRUTURAIS</t>
  </si>
  <si>
    <t>COMP 001</t>
  </si>
  <si>
    <t>COMP 002</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</si>
  <si>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</si>
  <si>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</si>
  <si>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</si>
  <si>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</si>
  <si>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</si>
  <si>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</si>
  <si>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</si>
  <si>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</si>
  <si>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</si>
  <si>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</si>
  <si>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</si>
  <si>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</si>
  <si>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</si>
  <si>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</si>
  <si>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</si>
  <si>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</si>
  <si>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</si>
  <si>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</si>
  <si>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</si>
  <si>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</si>
  <si>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</si>
  <si>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</si>
  <si>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</si>
  <si>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</si>
  <si>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</si>
  <si>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</si>
  <si>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</si>
  <si>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</si>
  <si>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</si>
  <si>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</si>
  <si>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</si>
  <si>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</si>
  <si>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</si>
  <si>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</si>
  <si>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</si>
  <si>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</si>
  <si>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</si>
  <si>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</si>
  <si>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</si>
  <si>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</si>
  <si>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</si>
  <si>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</si>
  <si>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</si>
  <si>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</si>
  <si>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</si>
  <si>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</si>
  <si>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</si>
  <si>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</si>
  <si>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</si>
  <si>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</si>
  <si>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</si>
  <si>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</si>
  <si>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</si>
  <si>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</si>
  <si>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</si>
  <si>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</si>
  <si>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</si>
  <si>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</si>
  <si>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</si>
  <si>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</si>
  <si>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</si>
  <si>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</si>
  <si>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</si>
  <si>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</si>
  <si>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</si>
  <si>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</si>
  <si>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</si>
  <si>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</si>
  <si>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</si>
  <si>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</si>
  <si>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</si>
  <si>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</si>
  <si>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</si>
  <si>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</si>
  <si>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</si>
  <si>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</si>
  <si>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</si>
  <si>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</si>
  <si>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</si>
  <si>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</si>
  <si>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</si>
  <si>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</si>
  <si>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</si>
  <si>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</si>
  <si>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</si>
  <si>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</si>
  <si>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</si>
  <si>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</si>
  <si>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</si>
  <si>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</si>
  <si>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</si>
  <si>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</si>
  <si>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</si>
  <si>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</si>
  <si>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</si>
  <si>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</si>
  <si>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</si>
  <si>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</si>
  <si>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</si>
  <si>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</si>
  <si>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</si>
  <si>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</si>
  <si>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</si>
  <si>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</si>
  <si>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</si>
  <si>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</si>
  <si>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</si>
  <si>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</si>
  <si>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</si>
  <si>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</si>
  <si>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</si>
  <si>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</si>
  <si>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</si>
  <si>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</si>
  <si>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</si>
  <si>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</si>
  <si>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</si>
  <si>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</si>
  <si>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</si>
  <si>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</si>
  <si>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</si>
  <si>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</si>
  <si>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</si>
  <si>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</si>
  <si>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</si>
  <si>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</si>
  <si>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</si>
  <si>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</si>
  <si>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</si>
  <si>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</si>
  <si>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</si>
  <si>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</si>
  <si>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</si>
  <si>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</si>
  <si>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</si>
  <si>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</si>
  <si>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</si>
  <si>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</si>
  <si>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</si>
  <si>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</si>
  <si>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</si>
  <si>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</si>
  <si>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</si>
  <si>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</si>
  <si>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</si>
  <si>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</si>
  <si>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</si>
  <si>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</si>
  <si>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</si>
  <si>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</si>
  <si>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</si>
  <si>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</si>
  <si>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</si>
  <si>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</si>
  <si>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</si>
  <si>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</si>
  <si>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</si>
  <si>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</si>
  <si>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</si>
  <si>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</si>
  <si>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</si>
  <si>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</si>
  <si>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</si>
  <si>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</si>
  <si>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</si>
  <si>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</si>
  <si>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</si>
  <si>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</si>
  <si>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</si>
  <si>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</si>
  <si>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</si>
  <si>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</si>
  <si>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</si>
  <si>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</si>
  <si>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</si>
  <si>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</si>
  <si>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</si>
  <si>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</si>
  <si>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</si>
  <si>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</si>
  <si>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</si>
  <si>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</si>
  <si>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</si>
  <si>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</si>
  <si>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</si>
  <si>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</si>
  <si>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</si>
  <si>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</si>
  <si>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</si>
  <si>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</si>
  <si>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</si>
  <si>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</si>
  <si>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</si>
  <si>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</si>
  <si>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</si>
  <si>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</si>
  <si>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</si>
  <si>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</si>
  <si>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</si>
  <si>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</si>
  <si>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</si>
  <si>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</si>
  <si>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</si>
  <si>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</si>
  <si>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</si>
  <si>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</si>
  <si>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</si>
  <si>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</si>
  <si>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</si>
  <si>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</si>
  <si>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</si>
  <si>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</si>
  <si>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</si>
  <si>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</si>
  <si>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</si>
  <si>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</si>
  <si>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</si>
  <si>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</si>
  <si>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</si>
  <si>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</si>
  <si>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</si>
  <si>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</si>
  <si>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</si>
  <si>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</si>
  <si>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</si>
  <si>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</si>
  <si>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</si>
  <si>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</si>
  <si>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</si>
  <si>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</si>
  <si>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</si>
  <si>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</si>
  <si>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</si>
  <si>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</si>
  <si>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</si>
  <si>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</si>
  <si>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</si>
  <si>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</si>
  <si>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</si>
  <si>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</si>
  <si>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</si>
  <si>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</si>
  <si>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</si>
  <si>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</si>
  <si>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</si>
  <si>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</si>
  <si>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</si>
  <si>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</si>
  <si>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</si>
  <si>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</si>
  <si>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</si>
  <si>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</si>
  <si>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</si>
  <si>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</si>
  <si>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</si>
  <si>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</si>
  <si>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</si>
  <si>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</si>
  <si>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</si>
  <si>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</si>
  <si>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</si>
  <si>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</si>
  <si>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</si>
  <si>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</si>
  <si>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</si>
  <si>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</si>
  <si>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</si>
  <si>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</si>
  <si>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</si>
  <si>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</si>
  <si>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</si>
  <si>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</si>
  <si>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</si>
  <si>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</si>
  <si>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</si>
  <si>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</si>
  <si>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</si>
  <si>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</si>
  <si>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</si>
  <si>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</si>
  <si>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</si>
  <si>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</si>
  <si>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</si>
  <si>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</si>
  <si>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</si>
  <si>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</si>
  <si>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</si>
  <si>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</si>
  <si>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</si>
  <si>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</si>
  <si>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</si>
  <si>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</si>
  <si>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</si>
  <si>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</si>
  <si>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</si>
  <si>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</si>
  <si>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</si>
  <si>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</si>
  <si>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</si>
  <si>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</si>
  <si>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</si>
  <si>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</si>
  <si>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</si>
  <si>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</si>
  <si>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</si>
  <si>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</si>
  <si>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</si>
  <si>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</si>
  <si>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</si>
  <si>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</si>
  <si>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</si>
  <si>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</si>
  <si>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</si>
  <si>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</si>
  <si>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</si>
  <si>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</si>
  <si>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</si>
  <si>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</si>
  <si>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</si>
  <si>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</si>
  <si>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</si>
  <si>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</si>
  <si>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</si>
  <si>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</si>
  <si>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</si>
  <si>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</si>
  <si>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</si>
  <si>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</si>
  <si>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</si>
  <si>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</si>
  <si>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</si>
  <si>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</si>
  <si>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</si>
  <si>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</si>
  <si>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</si>
  <si>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</si>
  <si>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</si>
  <si>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</si>
  <si>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</si>
  <si>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</si>
  <si>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</si>
  <si>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</si>
  <si>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</si>
  <si>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</si>
  <si>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</si>
  <si>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</si>
  <si>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</si>
  <si>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</si>
  <si>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</si>
  <si>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</si>
  <si>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</si>
  <si>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</si>
  <si>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</si>
  <si>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</si>
  <si>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</si>
  <si>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</si>
  <si>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</si>
  <si>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</si>
  <si>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</si>
  <si>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</si>
  <si>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</si>
  <si>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</si>
  <si>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</si>
  <si>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</si>
  <si>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</si>
  <si>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</si>
  <si>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</si>
  <si>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</si>
  <si>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</si>
  <si>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</si>
  <si>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</si>
  <si>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</si>
  <si>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</si>
  <si>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</si>
  <si>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</si>
  <si>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</si>
  <si>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</si>
  <si>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</si>
  <si>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</si>
  <si>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</si>
  <si>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</si>
  <si>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</si>
  <si>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</si>
  <si>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</si>
  <si>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</si>
  <si>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</si>
  <si>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</si>
  <si>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</si>
  <si>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</si>
  <si>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</si>
  <si>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</si>
  <si>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</si>
  <si>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</si>
  <si>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</si>
  <si>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</si>
  <si>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</si>
  <si>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RECUPERAÇÃO</t>
  </si>
  <si>
    <t>REFORMA</t>
  </si>
  <si>
    <t>CONSERTO</t>
  </si>
  <si>
    <t>CONSERVAÇÃO</t>
  </si>
  <si>
    <t>DEMOLIÇÃO</t>
  </si>
  <si>
    <t>INSTALAÇÃO</t>
  </si>
  <si>
    <t>MANUTENÇÃO</t>
  </si>
  <si>
    <t>MONTAGEM</t>
  </si>
  <si>
    <t>OPERAÇÃO</t>
  </si>
  <si>
    <t>TIPO DE OBRA/SERVIÇO:</t>
  </si>
  <si>
    <t>Resp. Aprovação</t>
  </si>
  <si>
    <t>OBRA:</t>
  </si>
  <si>
    <t>ÓRGÃO PROP.:</t>
  </si>
  <si>
    <t>RESP. TÉCNICO:</t>
  </si>
  <si>
    <t>TIPO OBRA/SERVIÇO:</t>
  </si>
  <si>
    <t>DATA DA COTAÇÃO</t>
  </si>
  <si>
    <t>COT 001</t>
  </si>
  <si>
    <t>COT 002</t>
  </si>
  <si>
    <t xml:space="preserve">COT </t>
  </si>
  <si>
    <t>RELAÇÃO DE PROJETOS ORÇADOS</t>
  </si>
  <si>
    <t>FOLHA RESUMO PARA FECHAMENTO DE ORÇAMENTO</t>
  </si>
  <si>
    <t>M2XMES</t>
  </si>
  <si>
    <t>AJUDANTE DE ARMADOR COM ENCARGOS COMPLEMENTARES</t>
  </si>
  <si>
    <t>AJUDANTE DE ELETRICISTA COM ENCARGOS COMPLEMENTARES</t>
  </si>
  <si>
    <t>AJUDANTE DE ESTRUTURAS METÁLICAS COM ENCARGOS COMPLEMENTARES</t>
  </si>
  <si>
    <t>AJUDANTE DE OPERAÇÃO EM GERAL COM ENCARGOS COMPLEMENTARES</t>
  </si>
  <si>
    <t>AJUDANTE DE PINTOR COM ENCARGOS COMPLEMENTARES</t>
  </si>
  <si>
    <t>AJUDANTE DE SERRALHEIRO COM ENCARGOS COMPLEMENTARES</t>
  </si>
  <si>
    <t>AJUDANTE ESPECIALIZADO COM ENCARGOS COMPLEMENTARES</t>
  </si>
  <si>
    <t>ALMOXARIFE COM ENCARGOS COMPLEMENTARES</t>
  </si>
  <si>
    <t>APONTADOR OU APROPRIADOR COM ENCARGOS COMPLEMENTARES</t>
  </si>
  <si>
    <t>ARMADOR COM ENCARGOS COMPLEMENTARES</t>
  </si>
  <si>
    <t>ARQUITETO JUNIOR COM ENCARGOS COMPLEMENTARES</t>
  </si>
  <si>
    <t>ARQUITETO PLENO COM ENCARGOS COMPLEMENTARES</t>
  </si>
  <si>
    <t>ARQUITETO SENIOR COM ENCARGOS COMPLEMENTARES</t>
  </si>
  <si>
    <t>ASSENTADOR DE MANILHAS COM ENCARGOS COMPLEMENTARES</t>
  </si>
  <si>
    <t>AUXILIAR DE AZULEJISTA COM ENCARGOS COMPLEMENTARES</t>
  </si>
  <si>
    <t>AUXILIAR DE ENCANADOR OU BOMBEIRO HIDRÁULICO COM ENCARGOS COMPLEMENTARES</t>
  </si>
  <si>
    <t>AUXILIAR DE LABORATORISTA DE SOLOS E DE CONCRETO COM ENCARGOS COMPLEMENTARES</t>
  </si>
  <si>
    <t>AUXILIAR DE MECÂNICO COM ENCARGOS COMPLEMENTARES</t>
  </si>
  <si>
    <t>AUXILIAR DE PEDREIRO COM ENCARGOS COMPLEMENTARES</t>
  </si>
  <si>
    <t>AUXILIAR DE SERVIÇOS GERAIS COM ENCARGOS COMPLEMENTARES</t>
  </si>
  <si>
    <t>AUXILIAR DE TOPÓGRAFO COM ENCARGOS COMPLEMENTARES</t>
  </si>
  <si>
    <t>AUXILIAR TÉCNICO / ASSISTENTE DE ENGENHARIA COM ENCARGOS COMPLEMENTARES</t>
  </si>
  <si>
    <t>AZULEJISTA OU LADRILHEIRO COM ENCARGOS COMPLEMENTARES</t>
  </si>
  <si>
    <t>BLASTER, DINAMITADOR OU CABO DE FORÇA COM ENCARGOS COMPLEMENTARES</t>
  </si>
  <si>
    <t>CALCETEIRO COM ENCARGOS COMPLEMENTARES</t>
  </si>
  <si>
    <t>CARPINTEIRO AUXILIAR COM ENCARGOS COMPLEMENTARES</t>
  </si>
  <si>
    <t>CARPINTEIRO DE ESQUADRIAS COM ENCARGOS COMPLEMENTARES</t>
  </si>
  <si>
    <t>CARPINTEIRO DE FORMAS COM ENCARGOS COMPLEMENTARES</t>
  </si>
  <si>
    <t>CAVOUQUEIRO OU OPERADOR DE PERFURATRIZ COM ENCARGOS COMPLEMENTARES</t>
  </si>
  <si>
    <t>DESENHISTA PROJETISTA COM ENCARGOS COMPLEMENTARES</t>
  </si>
  <si>
    <t>ELETRICISTA COM ENCARGOS COMPLEMENTARES</t>
  </si>
  <si>
    <t>ELETROTÉCNICO COM ENCARGOS COMPLEMENTARES</t>
  </si>
  <si>
    <t>ENCANADOR OU BOMBEIRO HIDRÁULICO COM ENCARGOS COMPLEMENTARES</t>
  </si>
  <si>
    <t>ENCARREGADO GERAL DE OBRAS COM ENCARGOS COMPLEMENTARES</t>
  </si>
  <si>
    <t>ENGENHEIRO CIVIL DE OBRA JUNIOR COM ENCARGOS COMPLEMENTARES</t>
  </si>
  <si>
    <t>ENGENHEIRO CIVIL DE OBRA PLENO COM ENCARGOS COMPLEMENTARES</t>
  </si>
  <si>
    <t>ENGENHEIRO CIVIL DE OBRA SENIOR COM ENCARGOS COMPLEMENTARES</t>
  </si>
  <si>
    <t>GESSEIRO COM ENCARGOS COMPLEMENTARES</t>
  </si>
  <si>
    <t>IMPERMEABILIZADOR COM ENCARGOS COMPLEMENTARES</t>
  </si>
  <si>
    <t>INSTALADOR DE TUBULAÇÕES COM ENCARGOS COMPLEMENTARES</t>
  </si>
  <si>
    <t>JARDINEIRO COM ENCARGOS COMPLEMENTARES</t>
  </si>
  <si>
    <t>MAÇARIQUEIRO COM ENCARGOS COMPLEMENTARES</t>
  </si>
  <si>
    <t>MARCENEIRO COM ENCARGOS COMPLEMENTARES</t>
  </si>
  <si>
    <t>MARMORISTA / GRANITEIRO COM ENCARGOS COMPLEMENTARES</t>
  </si>
  <si>
    <t>MECÂNICO DE EQUIPAMENTOS PESADOS COM ENCARGOS COMPLEMENTARES</t>
  </si>
  <si>
    <t>MECÂNICO DE REFRIGERAÇÃO COM ENCARGOS COMPLEMENTARES</t>
  </si>
  <si>
    <t>MESTRE DE OBRAS COM ENCARGOS COMPLEMENTARES</t>
  </si>
  <si>
    <t>MONTADOR DE ELETROELETRÔNICO COM ENCARGOS COMPLEMENTARES</t>
  </si>
  <si>
    <t>MONTADOR DE ESTRUTURAS METÁLICAS COM ENCARGOS COMPLEMENTARES</t>
  </si>
  <si>
    <t>MONTADOR DE MÁQUINAS COM ENCARGOS COMPLEMENTARES</t>
  </si>
  <si>
    <t>MOTORISTA DE CAMINHAO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</si>
  <si>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</si>
  <si>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</si>
  <si>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</si>
  <si>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</si>
  <si>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</si>
  <si>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</si>
  <si>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(CAMINHÃO)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</si>
  <si>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</si>
  <si>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</si>
  <si>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</si>
  <si>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ESCAVADEIRA COM ENCARGOS COMPLEMENTARES</t>
  </si>
  <si>
    <t>OPERADOR DE GUINCHO OU GUINCHEIRO COM ENCARGOS COMPLEMENTARES</t>
  </si>
  <si>
    <t>OPERADOR DE GUINDASTE COM ENCARGOS COMPLEMENTARES</t>
  </si>
  <si>
    <t>OPERADOR DE JATO ABRASIVO OU JATISTA COM ENCARGOS COMPLEMENTARES</t>
  </si>
  <si>
    <t>OPERADOR DE MÁQUINAS E TRATORES DIVERSOS COM ENCARGOS COMPLEMENTARES</t>
  </si>
  <si>
    <t>OPERADOR DE MARTELETE OU MARTELETEIRO COM ENCARGOS COMPLEMENTARES</t>
  </si>
  <si>
    <t>OPERADOR DE MOTO SCRAPER COM ENCARGOS COMPLEMENTARES</t>
  </si>
  <si>
    <t>OPERADOR DE MOTONIVELADORA COM ENCARGOS COMPLEMENTARES</t>
  </si>
  <si>
    <t>OPERADOR DE PÁ CARREGADEIRA COM ENCARGOS COMPLEMENTARES</t>
  </si>
  <si>
    <t>OPERADOR DE PAVIMENTADORA / MESA VIBROACABADORA COM ENCARGOS COMPLEMENTARES</t>
  </si>
  <si>
    <t>OPERADOR DE ROLO COMPACTADOR COM ENCARGOS COMPLEMENTARES</t>
  </si>
  <si>
    <t>OPERADOR DE USINA DE ASFALTO, DE SOLOS OU DE CONCRETO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</si>
  <si>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</si>
  <si>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</si>
  <si>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</si>
  <si>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</si>
  <si>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</si>
  <si>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 ESCAVADOR DE VALAS COM ENCARGOS COMPLEMENTARES</t>
  </si>
  <si>
    <t>RASTELEIRO COM ENCARGOS COMPLEMENTARES</t>
  </si>
  <si>
    <t>SERRALHEIRO COM ENCARGOS COMPLEMENTARES</t>
  </si>
  <si>
    <t>SERVENTE DE OBRAS COM ENCARGOS COMPLEMENTARES</t>
  </si>
  <si>
    <t>SOLDADOR COM ENCARGOS COMPLEMENTARES</t>
  </si>
  <si>
    <t>SOLDADOR ELÉTRICO COM ENCARGOS COMPLEMENTARES</t>
  </si>
  <si>
    <t>TECNICO DE EDIFICACOES COM ENCARGOS COMPLEMENTARES</t>
  </si>
  <si>
    <t>TÉCNICO DE LABORATÓRIO E CAMPO DE CONSTRUÇÃO COM ENCARGOS COMPLEMENTARES</t>
  </si>
  <si>
    <t>TÉCNICO EM SEGURANÇA DO TRABALHO COM ENCARGOS COMPLEMENTARES</t>
  </si>
  <si>
    <t>TÉCNICO EM SONDAGEM COM ENCARGOS COMPLEMENTARES</t>
  </si>
  <si>
    <t>TELHADOR COM ENCARGOS COMPLEMENTARES</t>
  </si>
  <si>
    <t>TOPOGRAFO COM ENCARGOS COMPLEMENTARES</t>
  </si>
  <si>
    <t>VIDRACEIRO COM ENCARGOS COMPLEMENTARES</t>
  </si>
  <si>
    <t>VIGIA DIURNO COM ENCARGOS COMPLEMENTARES</t>
  </si>
  <si>
    <t>H</t>
  </si>
  <si>
    <t>AJUDANTE DE CARPINTEIRO COM ENCARGOS COMPLEMENTARES</t>
  </si>
  <si>
    <t>AJUDANTE DE ESTRUTURA METÁLICA COM ENCARGOS COMPLEMENTARES</t>
  </si>
  <si>
    <t>AJUDANTE DE PEDREIRO COM ENCARGOS COMPLEMENTARES</t>
  </si>
  <si>
    <t>ARQUITETO DE OBRA JUNIOR COM ENCARGOS COMPLEMENTARES</t>
  </si>
  <si>
    <t>ARQUITETO DE OBRA PLENO COM ENCARGOS COMPLEMENTARES</t>
  </si>
  <si>
    <t>ARQUITETO DE OBRA SENIOR COM ENCARGOS COMPLEMENTARES</t>
  </si>
  <si>
    <t>ASSENTADOR DE TUBOS COM ENCARGOS COMPLEMENTARES</t>
  </si>
  <si>
    <t>AUXILIAR DE ELETRICISTA COM ENCARGOS COMPLEMENTARES</t>
  </si>
  <si>
    <t>AUXILIAR DE LABORATÓRIO COM ENCARGOS COMPLEMENTARES</t>
  </si>
  <si>
    <t>AUXILIAR DE SERRALHEIRO COM ENCARGOS COMPLEMENTARES</t>
  </si>
  <si>
    <t>AUXILIAR TÉCNICO DE ENGENHARIA COM ENCARGOS COMPLEMENTARES</t>
  </si>
  <si>
    <t>AZULEJISTA OU LADRILHISTA COM ENCARGOS COMPLEMENTARES</t>
  </si>
  <si>
    <t>BLASTER, DINAMITADOR OU CABO DE FOGO COM ENCARGOS COMPLEMENTARES</t>
  </si>
  <si>
    <t>CARPINTEIRO DE ESQUADRIA COM ENCARGOS COMPLEMENTARES</t>
  </si>
  <si>
    <t>CAVOUQUEIRO OU OPERADOR PERFURATRIZ/ROMPEDOR COM ENCARGOS COMPLEMENTARES</t>
  </si>
  <si>
    <t>ENCARREGADO GERAL COM ENCARGOS COMPLEMENTARES</t>
  </si>
  <si>
    <t>MACARIQUEIRO COM ENCARGOS COMPLEMENTARES</t>
  </si>
  <si>
    <t>MARMORISTA/GRANITEIRO COM ENCARGOS COMPLEMENTARES</t>
  </si>
  <si>
    <t>MONTADOR (TUBO AÇO/EQUIPAMENTOS) COM ENCARGOS COMPLEMENTARES</t>
  </si>
  <si>
    <t>MONTADOR DE ESTRUTURA METÁLICA COM ENCARGOS COMPLEMENTARES</t>
  </si>
  <si>
    <t>MONTADOR DE ELETROELETRÔNICOS COM ENCARGOS COMPLEMENTARES</t>
  </si>
  <si>
    <t>MOTORISTA DE BASCULANTE COM ENCARGOS COMPLEMENTARES</t>
  </si>
  <si>
    <t>MOTORISTA DE CAMINHÃO COM ENCARGOS COMPLEMENTARES</t>
  </si>
  <si>
    <t>MOTORISTA DE CAMINHÃO E CARRETA COM ENCARGOS COMPLEMENTARES</t>
  </si>
  <si>
    <t>MOTORISTA OPERADOR DE MUNCK COM ENCARGOS COMPLEMENTARES</t>
  </si>
  <si>
    <t>NIVELADOR COM ENCARGOS COMPLEMENTARES</t>
  </si>
  <si>
    <t>OPERADOR DE BETONEIRA ESTACIONÁRIA/MISTURADOR COM ENCARGOS COMPLEMENTARES</t>
  </si>
  <si>
    <t>OPERADOR DE COMPRESSOR OU COMPRESSORISTA COM ENCARGOS COMPLEMENTARES</t>
  </si>
  <si>
    <t>OPERADOR DE DEMARCADORA DE FAIXAS COM ENCARGOS COMPLEMENTARES</t>
  </si>
  <si>
    <t>OPERADOR DE GUINCHO COM ENCARGOS COMPLEMENTARES</t>
  </si>
  <si>
    <t>OPERADOR DE MÁQUINAS E EQUIPAMENTOS COM ENCARGOS COMPLEMENTARES</t>
  </si>
  <si>
    <t>OPERADOR DE MOTO-ESCREIPER COM ENCARGOS COMPLEMENTARES</t>
  </si>
  <si>
    <t>OPERADOR DE PAVIMENTADORA COM ENCARGOS COMPLEMENTARES</t>
  </si>
  <si>
    <t>OPERADOR JATO DE AREIA OU JATISTA COM ENCARGOS COMPLEMENTARES</t>
  </si>
  <si>
    <t>OPERADOR PARA BATE ESTACAS COM ENCARGOS COMPLEMENTARES</t>
  </si>
  <si>
    <t>POCEIRO COM ENCARGOS COMPLEMENTARES</t>
  </si>
  <si>
    <t>SERVENTE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</si>
  <si>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</si>
  <si>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</si>
  <si>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</si>
  <si>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</si>
  <si>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</si>
  <si>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SERVIÇOS TÉCNICOS ESPECIALIZADOS PARA ACOMPANHAMENTO DE EXECUÇÃO DE FUNDAÇÕES PROFUNDAS E ESTRUTURAS DE CONTENÇÃO</t>
  </si>
  <si>
    <t>UN</t>
  </si>
  <si>
    <t>M</t>
  </si>
  <si>
    <t>M3</t>
  </si>
  <si>
    <t>M3XKM</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</si>
  <si>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</si>
  <si>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</si>
  <si>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</si>
  <si>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</si>
  <si>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</si>
  <si>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T</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</si>
  <si>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</si>
  <si>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</si>
  <si>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</si>
  <si>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</si>
  <si>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</si>
  <si>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</si>
  <si>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</si>
  <si>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</si>
  <si>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</si>
  <si>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</si>
  <si>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</si>
  <si>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</si>
  <si>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</si>
  <si>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</si>
  <si>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</si>
  <si>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</si>
  <si>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</si>
  <si>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</si>
  <si>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</si>
  <si>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</si>
  <si>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</si>
  <si>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</si>
  <si>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</si>
  <si>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</si>
  <si>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</si>
  <si>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</si>
  <si>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</si>
  <si>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</si>
  <si>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</si>
  <si>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</si>
  <si>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</si>
  <si>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</si>
  <si>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</si>
  <si>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</si>
  <si>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</si>
  <si>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</si>
  <si>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</si>
  <si>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</si>
  <si>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</si>
  <si>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</si>
  <si>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</si>
  <si>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</si>
  <si>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</si>
  <si>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</si>
  <si>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</si>
  <si>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</si>
  <si>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</si>
  <si>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</si>
  <si>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</si>
  <si>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</si>
  <si>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</si>
  <si>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</si>
  <si>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</si>
  <si>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</si>
  <si>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</si>
  <si>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</si>
  <si>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</si>
  <si>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</si>
  <si>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</si>
  <si>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</si>
  <si>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</si>
  <si>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</si>
  <si>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</si>
  <si>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</si>
  <si>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</si>
  <si>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</si>
  <si>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</si>
  <si>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</si>
  <si>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</si>
  <si>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</si>
  <si>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</si>
  <si>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</si>
  <si>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</si>
  <si>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</si>
  <si>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</si>
  <si>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</si>
  <si>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</si>
  <si>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</si>
  <si>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</si>
  <si>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</si>
  <si>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</si>
  <si>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</si>
  <si>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</si>
  <si>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CARGA, MANOBRA E DESCARGA MANUAL DE TUBOS PLÁSTICOS, DN MENOR OU IGUAL A 100 MM, EM CAMINHÃO CARROCERIA 9T. AF_07/2020</t>
  </si>
  <si>
    <t>CARGA, MANOBRA E DESCARGA MANUAL DE TUBOS PLÁSTICOS, DN 200 MM, EM CAMINHÃO CARROCERIA 9T.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</si>
  <si>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</si>
  <si>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</si>
  <si>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</si>
  <si>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</si>
  <si>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</si>
  <si>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</si>
  <si>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</si>
  <si>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</si>
  <si>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</si>
  <si>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</si>
  <si>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</si>
  <si>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</si>
  <si>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</si>
  <si>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</si>
  <si>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</si>
  <si>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</si>
  <si>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</si>
  <si>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</si>
  <si>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</si>
  <si>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</si>
  <si>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</si>
  <si>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</si>
  <si>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</si>
  <si>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</si>
  <si>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</si>
  <si>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</si>
  <si>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</si>
  <si>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</si>
  <si>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</si>
  <si>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</si>
  <si>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</si>
  <si>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</si>
  <si>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</si>
  <si>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</si>
  <si>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</si>
  <si>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</si>
  <si>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</si>
  <si>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</si>
  <si>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</si>
  <si>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</si>
  <si>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</si>
  <si>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</si>
  <si>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</si>
  <si>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</si>
  <si>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</si>
  <si>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</si>
  <si>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</si>
  <si>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</si>
  <si>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</si>
  <si>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</si>
  <si>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</si>
  <si>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</si>
  <si>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</si>
  <si>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</si>
  <si>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</si>
  <si>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</si>
  <si>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</si>
  <si>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</si>
  <si>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</si>
  <si>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</si>
  <si>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TRANSPORTE COM CAMINHÃO BASCULANTE DE 18 M³, EM VIA INTERNA (DENTRO DO CANTEIRO - UNIDADE: M3XKM). AF_07/2020</t>
  </si>
  <si>
    <t>TRANSPORTE COM CAMINHÃO BASCULANTE DE 18 M³, EM VIA INTERNA (DENTRO DO CANTEIRO - UNIDADE: TXKM). AF_07/2020</t>
  </si>
  <si>
    <t>TXKM</t>
  </si>
  <si>
    <t>TRANSPORTE COM CAMINHÃO BASCULANTE DE 18 M³, EM VIA URBANA PAVIMENTADA, ADICIONAL PARA DMT EXCEDENTE A 30 KM (UNIDADE: M3XKM). AF_07/2020</t>
  </si>
  <si>
    <t>TRANSPORTE COM CAMINHÃO BASCULANTE DE 18 M³, EM VIA URBANA PAVIMENTADA, DMT ATÉ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</si>
  <si>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</si>
  <si>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</si>
  <si>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18 M³, EM VIA URBANA PAVIMENTADA, ADICIONAL PARA DMT EXCEDENTE A 30 KM (UNIDADE: TXKM). AF_07/2020</t>
  </si>
  <si>
    <t>TRANSPORTE COM CAMINHÃO BASCULANTE DE 18 M³, EM VIA URBANA PAVIMENTADA, DMT ATÉ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</si>
  <si>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</si>
  <si>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</si>
  <si>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14 M³, EM VIA INTERNA (DENTRO DO CANTEIRO - UNIDADE:M3XKM). AF_07/2020</t>
  </si>
  <si>
    <t>TRANSPORTE COM CAMINHÃO BASCULANTE DE 14 M³, EM VIA INTERNA (DENTRO DO CANTEIRO - UNIDADE: TXKM). AF_07/2020</t>
  </si>
  <si>
    <t>TRANSPORTE COM CAMINHÃO BASCULANTE DE 14 M³, EM VIA URBANA PAVIMENTADA, ADICIONAL PARA DMT EXCEDENTE A 30 KM (UNIDADE: M3XKM). AF_07/2020</t>
  </si>
  <si>
    <t>TRANSPORTE COM CAMINHÃO BASCULANTE DE 14 M³, EM VIA URBANA PAVIMENTADA, DMT ATÉ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</si>
  <si>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</si>
  <si>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</si>
  <si>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14 M³, EM VIA URBANA PAVIMENTADA, ADICIONAL PARA DMT EXCEDENTE A 30 KM (UNIDADE: TXKM). AF_07/2020</t>
  </si>
  <si>
    <t>TRANSPORTE COM CAMINHÃO BASCULANTE DE 14 M³, EM VIA URBANA PAVIMENTADA, DMT ATÉ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</si>
  <si>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</si>
  <si>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</si>
  <si>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INTERNA (DENTRO DO CANTEIRO - UNIDADE: M3XKM). AF_07/2020</t>
  </si>
  <si>
    <t>TRANSPORTE COM CAMINHÃO BASCULANTE DE 10 M³, EM VIA INTERNA A OBRA (UNIDADE: TXKM). AF_07/2020</t>
  </si>
  <si>
    <t>TRANSPORTE COM CAMINHÃO BASCULANTE DE 10 M³, EM VIA URBANA PAVIMENTADA, ADICIONAL PARA DMT EXCEDENTE A 30 KM (UNIDADE: M3XKM). AF_07/2020</t>
  </si>
  <si>
    <t>TRANSPORTE COM CAMINHÃO BASCULANTE DE 10 M³, EM VIA URBANA PAVIMENTADA, DMT ATÉ 30 KM (UNIDADE: M3XKM). AF_07/2020</t>
  </si>
  <si>
    <t>TRANSPORTE COM CAMINHÃO BASCULANTE DE 10 M³, EM VIA URBANA EM REVESTIMENTO PRIMÁRIO (UNIDADE: M3XKM). AF_07/2020</t>
  </si>
  <si>
    <t>TRANSPORTE COM CAMINHÃO BASCULANTE DE 10 M³, EM VIA URBANA EM LEITO NATURAL (UNIDADE: M3XKM). AF_07/2020</t>
  </si>
  <si>
    <t>TRANSPORTE COM CAMINHÃO BASCULANTE DE 10 M³, EM VIA URBANA PAVIMENTADA, ADICIONAL PARA DMT EXCEDENTE A 30 KM (UNIDADE: TXKM). AF_07/2020</t>
  </si>
  <si>
    <t>TRANSPORTE COM CAMINHÃO BASCULANTE DE 10 M³, EM VIA URBANA PAVIMENTADA, DMT ATÉ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</si>
  <si>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</si>
  <si>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</si>
  <si>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6 M³, EM VIA INTERNA (DENTRO DO CANTEIRO - UNIDADE: M3XKM). AF_07/2020</t>
  </si>
  <si>
    <t>TRANSPORTE COM CAMINHÃO BASCULANTE DE 6 M³, EM VIA INTERNA (DENTRO DO CANTEIRO -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</si>
  <si>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</si>
  <si>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</si>
  <si>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</si>
  <si>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</si>
  <si>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</si>
  <si>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</si>
  <si>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</si>
  <si>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</si>
  <si>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</si>
  <si>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</si>
  <si>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</si>
  <si>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</si>
  <si>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</si>
  <si>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</si>
  <si>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</si>
  <si>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</si>
  <si>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</si>
  <si>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</si>
  <si>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</si>
  <si>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</si>
  <si>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</si>
  <si>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</si>
  <si>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</si>
  <si>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</si>
  <si>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</si>
  <si>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</si>
  <si>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</si>
  <si>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</si>
  <si>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</si>
  <si>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</si>
  <si>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</si>
  <si>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</si>
  <si>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</si>
  <si>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</si>
  <si>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</si>
  <si>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</si>
  <si>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TRANSPORTE VERTICAL MANUAL, 1 PAVIMENTO, DE SACOS DE 50 KG (UNIDADE: KG). AF_07/2019</t>
  </si>
  <si>
    <t>KG</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</si>
  <si>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</si>
  <si>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</si>
  <si>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</si>
  <si>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</si>
  <si>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</si>
  <si>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</si>
  <si>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VERTICAL MANUAL, 1 PAVIMENTO, DE JANELA (UNIDADE: M2). AF_07/2019</t>
  </si>
  <si>
    <t>TRANSPORTE VERTICAL MANUAL, 1 PAVIMENTO, DE PORTA (UNIDADE: UNID). AF_07/2019</t>
  </si>
  <si>
    <t>TRANSPORTE VERTICAL MANUAL, 1 PAVIMENTO, DE VIDRO (UNIDADE: M2). AF_07/2019</t>
  </si>
  <si>
    <t>TRANSPORTE VERTICAL MANUAL, 1 PAVIMENTO, DE BACIA SANITÁRIA, CAIXA ACOPLADA, TANQUE OU PIA (UNIDADE: UNID). AF_07/2019</t>
  </si>
  <si>
    <t>TRANSPORTE VERTICAL, BANCADA DE MÁRMORE OU GRANITO PARA COZINHA/LAVATÓRIO OU MÁRMORE SINTÉTICO COM CUBA INTEGRADA, MANUAL, 1 PAVIMENTO, (UNIDADE: UNID). AF_07/2019</t>
  </si>
  <si>
    <t>TRANSPORTE HORIZONTAL COM CARRINHO PLATAFORMA, DE SACOS DE 50 KG (UNIDADE: KGXKM). AF_07/2019</t>
  </si>
  <si>
    <t>KGXKM</t>
  </si>
  <si>
    <t>TRANSPORTE HORIZONTAL COM CARRINHO PLATAFORMA, DE SACOS DE 30 KG (UNIDADE: KGXKM). AF_07/2019</t>
  </si>
  <si>
    <t>TRANSPORTE HORIZONTAL COM CARRINHO PLATAFORMA, DE SACOS DE 20 KG (UNIDADE: KGXKM). AF_07/2019</t>
  </si>
  <si>
    <t>TRANSPORTE HORIZONTAL COM CARRINHO PLATAFORMA, DE BLOCOS VAZADOS DE CONCRETO OU CERÂMICO DE 19X19X39CM (UNIDADE: BLOCOXKM). AF_07/2019</t>
  </si>
  <si>
    <t>UNXKM</t>
  </si>
  <si>
    <t>TRANSPORTE HORIZONTAL COM CARRINHO PLATAFORMA, DE BLOCOS CERÂMICOS FURADOS NA HORIZONTAL DE 9X19X19CM (UNIDADE: BLOCOXKM). AF_07/2019</t>
  </si>
  <si>
    <t>TRANSPORTE HORIZONTAL COM CARRINHO PLATAFORMA, DE CAIXA COM REVESTIMENTO CERÂMICO (UNIDADE: M2XKM). AF_07/2019</t>
  </si>
  <si>
    <t>M2XKM</t>
  </si>
  <si>
    <t>TRANSPORTE HORIZONTAL COM CARRINHO PLATAFORMA, DE LATA DE 18 LITROS (UNIDADE: LXKM). AF_07/2019</t>
  </si>
  <si>
    <t>LXKM</t>
  </si>
  <si>
    <t>TRANSPORTE HORIZONTAL COM CARRINHO PLATAFORMA, DE BANCADA DE MÁRMORE OU GRANITO PARA COZINHA/LAVATÓRIO OU MÁRMORE SINTÉTICO COM CUBA INTEGRADA (UNIDADE: UNIDXKM). AF_07/2019</t>
  </si>
  <si>
    <t>TRANSPORTE HORIZONTAL COM CARRINHO PLATAFORMA, DE BACIA SANITÁRIA, CAIXA ACOPLADA, TANQUE OU PIA (UNIDADE: UNIDXKM). AF_07/2019</t>
  </si>
  <si>
    <t>TRANSPORTE HORIZONTAL COM CARRINHO PLATAFORMA, DE TELHA DE CONCRETO OU CERÂMICA (UNIDADE: M2XKM). AF_07/2019</t>
  </si>
  <si>
    <t>TRANSPORTE HORIZONTAL COM CARRINHO PLATAFORMA, DE BARRAMENTO BLINDADO (UNIDADE: MXKM). AF_07/2019</t>
  </si>
  <si>
    <t>MXKM</t>
  </si>
  <si>
    <t>TRANSPORTE HORIZONTAL COM CARREGADEIRA, DE MASSA/ GRANEL (UNIDADE: M3XKM).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</si>
  <si>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</si>
  <si>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</si>
  <si>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</si>
  <si>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CARRINHO MINI PÁLETES, DE CAIXA COM REVESTIMENTO CERÂMICO (UNIDADE: M2XKM). AF_07/2019</t>
  </si>
  <si>
    <t>TRANSPORTE HORIZONTAL COM JERICA DE 60 L, DE MASSA/ GRANEL (UNIDADE: M3XKM). AF_07/2019</t>
  </si>
  <si>
    <t>TRANSPORTE HORIZONTAL COM JERICA DE 90 L, DE MASSA/ GRANEL (UNIDADE: M3XKM).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</si>
  <si>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</si>
  <si>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</si>
  <si>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</si>
  <si>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</si>
  <si>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</si>
  <si>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DE MÃO, DE CAIXA COM REVESTIMENTO CERÂMICO (UNIDADE: M2XKM). AF_07/2019</t>
  </si>
  <si>
    <t>TRANSPORTE HORIZONTAL COM CARRINHO RACIONAL, DE LATA DE 18 LITROS (UNIDADE: LXKM). AF_07/2019</t>
  </si>
  <si>
    <t>TRANSPORTE HORIZONTAL MANUAL, DE SACOS DE 50 KG (UNIDADE: KGXKM). AF_07/2019</t>
  </si>
  <si>
    <t>TRANSPORTE HORIZONTAL MANUAL, DE SACOS DE 30 KG (UNIDADE: KGXKM). AF_07/2019</t>
  </si>
  <si>
    <t>TRANSPORTE HORIZONTAL MANUAL, DE SACOS DE 20 KG (UNIDADE: KGXKM).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</si>
  <si>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</si>
  <si>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</si>
  <si>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MANUAL, DE CAIXA COM REVESTIMENTO CERÂMICO (UNIDADE: M2XKM). AF_07/2019</t>
  </si>
  <si>
    <t>TRANSPORTE HORIZONTAL MANUAL, DE LATA DE 18 LITROS (UNIDADE: LXKM).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</si>
  <si>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</si>
  <si>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</si>
  <si>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</si>
  <si>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</si>
  <si>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</si>
  <si>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</si>
  <si>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</si>
  <si>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</si>
  <si>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</si>
  <si>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</si>
  <si>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</si>
  <si>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</si>
  <si>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</si>
  <si>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</si>
  <si>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</si>
  <si>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</si>
  <si>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</si>
  <si>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</si>
  <si>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</si>
  <si>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</si>
  <si>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</si>
  <si>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</si>
  <si>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</si>
  <si>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</si>
  <si>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</si>
  <si>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</si>
  <si>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</si>
  <si>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</si>
  <si>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</si>
  <si>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HORIZONTAL MANUAL, DE PORTA (UNIDADE: UNIDXKM). AF_07/2019</t>
  </si>
  <si>
    <t>TRANSPORTE HORIZONTAL MANUAL, DE BANCADA DE MÁRMORE OU GRANITO PARA COZINHA/LAVATÓRIO OU MÁRMORE SINTÉTICO COM CUBA INTEGRADA (UNIDADE: UNIDXKM).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</si>
  <si>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</si>
  <si>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</si>
  <si>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</si>
  <si>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</si>
  <si>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MANUAL, DE BACIA SANITÁRIA, CAIXA ACOPLADA, TANQUE OU PIA (UNIDADE: UNIDXKM). AF_07/2019</t>
  </si>
  <si>
    <t>TRANSPORTE HORIZONTAL MANUAL, DE TELHA DE CONCRETO OU CERÂMICA (UNIDADE: M2XKM). AF_07/2019</t>
  </si>
  <si>
    <t>TRANSPORTE HORIZONTAL MANUAL, DE BARRAMENTO BLINDADO (UNIDADE: MXKM). AF_07/2019</t>
  </si>
  <si>
    <t>TRANSPORTE HORIZONTAL MANUAL, DE VIDRO (UNIDADE: M2XKM). AF_07/2019</t>
  </si>
  <si>
    <t>TRANSPORTE HORIZONTAL COM MANIPULADOR TELESCÓPICO, DE TELHAS TERMOACÚSTICAS, FIBROCIMENTO, AÇO ZINCADO, FIBROCIMENTO ESTRUTURAL, CANALETE 90 OU KALHETÃO (UNIDADE: M2XKM). AF_07/2019</t>
  </si>
  <si>
    <t>TRANSPORTE HORIZONTAL COM MANIPULADOR TELESCÓPICO, DE BACIA SANITÁRIA, CAIXA ACOPLADA, TANQUE OU PIA (UNIDADE: UNIDXKM). AF_07/2019</t>
  </si>
  <si>
    <t>TRANSPORTE HORIZONTAL COM MANIPULADOR TELESCÓPICO, DE PÁLETE DE SACOS (UNIDADE: KGXKM).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</si>
  <si>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</si>
  <si>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</si>
  <si>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</si>
  <si>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</si>
  <si>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</si>
  <si>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TELHA DE CONCRETO OU CERÂMICA (UNIDADE: M2XKM). AF_07/2019</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</si>
  <si>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</si>
  <si>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</si>
  <si>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</si>
  <si>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</si>
  <si>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</si>
  <si>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</si>
  <si>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</si>
  <si>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</si>
  <si>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</si>
  <si>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</si>
  <si>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</si>
  <si>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ALARGAMENTO DE BASE DE TUBULÃO A CÉU ABERTO, ESCAVAÇÃO MANUAL, CONCRETO FEITO EM OBRA E LANÇADO COM JERICA. AF_05/2020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</si>
  <si>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</si>
  <si>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</si>
  <si>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</si>
  <si>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</si>
  <si>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</si>
  <si>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</si>
  <si>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</si>
  <si>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</si>
  <si>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</si>
  <si>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</si>
  <si>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</si>
  <si>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</si>
  <si>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</si>
  <si>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</si>
  <si>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</si>
  <si>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</si>
  <si>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</si>
  <si>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</si>
  <si>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</si>
  <si>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</si>
  <si>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</si>
  <si>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</si>
  <si>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</si>
  <si>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</si>
  <si>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</si>
  <si>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</si>
  <si>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</si>
  <si>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</si>
  <si>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</si>
  <si>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</si>
  <si>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</si>
  <si>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</si>
  <si>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</si>
  <si>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</si>
  <si>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</si>
  <si>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</si>
  <si>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</si>
  <si>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</si>
  <si>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</si>
  <si>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</si>
  <si>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</si>
  <si>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</si>
  <si>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</si>
  <si>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</si>
  <si>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</si>
  <si>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</si>
  <si>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</si>
  <si>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</si>
  <si>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</si>
  <si>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</si>
  <si>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</si>
  <si>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</si>
  <si>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</si>
  <si>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</si>
  <si>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</si>
  <si>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</si>
  <si>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</si>
  <si>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</si>
  <si>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</si>
  <si>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</si>
  <si>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</si>
  <si>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</si>
  <si>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</si>
  <si>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</si>
  <si>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</si>
  <si>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</si>
  <si>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</si>
  <si>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</si>
  <si>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</si>
  <si>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</si>
  <si>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</si>
  <si>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</si>
  <si>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</si>
  <si>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</si>
  <si>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</si>
  <si>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</si>
  <si>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</si>
  <si>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</si>
  <si>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SIMPLES, EM CHAPA DE MADEIRA RESINADA, 2 UTILIZAÇÕES. AF_09/2020</t>
  </si>
  <si>
    <t>MONTAGEM E DESMONTAGEM DE FÔRMA DE VIGA, ESCORAMENTO COM GARFO DE MADEIRA, PÉ-DIREITO SIMPLES, EM CHAPA DE MADEIRA RESINADA, 4 UTILIZAÇÕES. AF_09/2020</t>
  </si>
  <si>
    <t>MONTAGEM E DESMONTAGEM DE FÔRMA DE VIGA, ESCORAMENTO COM GARFO DE MADEIRA, PÉ-DIREITO SIMPLES, EM CHAPA DE MADEIRA RESINADA, 6 UTILIZAÇÕES. AF_09/2020</t>
  </si>
  <si>
    <t>MONTAGEM E DESMONTAGEM DE FÔRMA DE VIGA, ESCORAMENTO COM GARFO DE MADEIRA, PÉ-DIREITO SIMPLES, EM CHAPA DE MADEIRA RESINADA, 8 UTILIZAÇÕES. AF_09/2020</t>
  </si>
  <si>
    <t>MONTAGEM E DESMONTAGEM DE FÔRMA DE VIGA, ESCORAMENTO COM GARFO DE MADEIRA, PÉ-DIREITO SIMPLES, EM CHAPA DE MADEIRA PLASTIFICADA, 10 UTILIZAÇÕES. AF_09/2020</t>
  </si>
  <si>
    <t>MONTAGEM E DESMONTAGEM DE FÔRMA DE VIGA, ESCORAMENTO COM GARFO DE MADEIRA, PÉ-DIREITO SIMPLES, EM CHAPA DE MADEIRA PLASTIFICADA, 12 UTILIZAÇÕES. AF_09/2020</t>
  </si>
  <si>
    <t>MONTAGEM E DESMONTAGEM DE FÔRMA DE VIGA, ESCORAMENTO COM GARFO DE MADEIRA, PÉ-DIREITO SIMPLES, EM CHAPA DE MADEIRA PLASTIFICADA, 14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</si>
  <si>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</si>
  <si>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RESINADA, 2 UTILIZAÇÕES. AF_09/2020</t>
  </si>
  <si>
    <t>MONTAGEM E DESMONTAGEM DE FÔRMA DE VIGA, ESCORAMENTO METÁLICO, PÉ-DIREITO SIMPLES, EM CHAPA DE MADEIRA RESINADA, 4 UTILIZAÇÕES. AF_09/2020</t>
  </si>
  <si>
    <t>MONTAGEM E DESMONTAGEM DE FÔRMA DE VIGA, ESCORAMENTO METÁLICO, PÉ-DIREITO SIMPLES, EM CHAPA DE MADEIRA RESINADA, 6 UTILIZAÇÕES. AF_09/2020</t>
  </si>
  <si>
    <t>MONTAGEM E DESMONTAGEM DE FÔRMA DE VIGA, ESCORAMENTO METÁLICO, PÉ-DIREITO SIMPLES, EM CHAPA DE MADEIRA RESINADA, 8 UTILIZAÇÕES. AF_09/2020</t>
  </si>
  <si>
    <t>MONTAGEM E DESMONTAGEM DE FÔRMA DE VIGA, ESCORAMENTO METÁLICO, PÉ-DIREITO SIMPLES, EM CHAPA DE MADEIRA PLASTIFICADA, 10 UTILIZAÇÕES. AF_09/2020</t>
  </si>
  <si>
    <t>MONTAGEM E DESMONTAGEM DE FÔRMA DE VIGA, ESCORAMENTO METÁLICO, PÉ-DIREITO SIMPLES, EM CHAPA DE MADEIRA PLASTIFICADA, 12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</si>
  <si>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</si>
  <si>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RESINADA, 2 UTILIZAÇÕES. AF_09/2020</t>
  </si>
  <si>
    <t>MONTAGEM E DESMONTAGEM DE FÔRMA DE VIGA, ESCORAMENTO COM GARFO DE MADEIRA, PÉ-DIREITO DUPLO,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</si>
  <si>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</si>
  <si>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DUPLO, EM CHAPA DE MADEIRA RESINADA, 8 UTILIZAÇÕES. AF_09/2020</t>
  </si>
  <si>
    <t>MONTAGEM E DESMONTAGEM DE FÔRMA DE VIGA, ESCORAMENTO COM GARFO DE MADEIRA, PÉ-DIREITO DUPLO,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</si>
  <si>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</si>
  <si>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</si>
  <si>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</si>
  <si>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RESINADA, 2 UTILIZAÇÕES. AF_09/2020</t>
  </si>
  <si>
    <t>MONTAGEM E DESMONTAGEM DE FÔRMA DE VIGA, ESCORAMENTO METÁLICO, PÉ-DIREITO DUPLO, EM CHAPA DE MADEIRA RESINADA, 4 UTILIZAÇÕES. AF_09/2020</t>
  </si>
  <si>
    <t>MONTAGEM E DESMONTAGEM DE FÔRMA DE VIGA, ESCORAMENTO METÁLICO, PÉ-DIREITO DUPLO, EM CHAPA DE MADEIRA RESINADA, 8 UTILIZAÇÕES. AF_09/2020</t>
  </si>
  <si>
    <t>MONTAGEM E DESMONTAGEM DE FÔRMA DE VIGA, ESCORAMENTO METÁLICO, PÉ-DIREITO DUPLO, EM CHAPA DE MADEIRA PLASTIFICADA, 10 UTILIZAÇÕES. AF_09/2020</t>
  </si>
  <si>
    <t>MONTAGEM E DESMONTAGEM DE FÔRMA DE VIGA, ESCORAMENTO METÁLICO, PÉ-DIREITO DUPLO, EM CHAPA DE MADEIRA PLASTIFICADA, 12 UTILIZAÇÕES. AF_09/2020</t>
  </si>
  <si>
    <t>MONTAGEM E DESMONTAGEM DE FÔRMA DE VIGA, ESCORAMENTO METÁLICO, PÉ-DIREITO DUPLO, EM CHAPA DE MADEIRA PLASTIFICADA, 14 UTILIZAÇÕES. AF_09/2020</t>
  </si>
  <si>
    <t>MONTAGEM E DESMONTAGEM DE FÔRMA DE VIGA, ESCORAMENTO METÁLICO, PÉ-DIREITO DUPLO,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</si>
  <si>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</si>
  <si>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</si>
  <si>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</si>
  <si>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</si>
  <si>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</si>
  <si>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</si>
  <si>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</si>
  <si>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</si>
  <si>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</si>
  <si>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</si>
  <si>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</si>
  <si>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</si>
  <si>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</si>
  <si>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</si>
  <si>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</si>
  <si>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</si>
  <si>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</si>
  <si>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</si>
  <si>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</si>
  <si>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</si>
  <si>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</si>
  <si>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</si>
  <si>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</si>
  <si>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</si>
  <si>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</si>
  <si>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</si>
  <si>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</si>
  <si>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</si>
  <si>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</si>
  <si>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</si>
  <si>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</si>
  <si>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PILARES E ESTRUTURAS SIMILARES, EM MADEIRA SERRADA, E=25 MM. AF_09/2020</t>
  </si>
  <si>
    <t>FABRICAÇÃO DE FÔRMA PARA VIGAS, EM CHAPA DE MADEIRA COMPENSADA RESINADA, E = 17 MM. AF_09/2020</t>
  </si>
  <si>
    <t>FABRICAÇÃO DE FÔRMA PARA VIGAS, EM CHAPA DE MADEIRA COMPENSADA PLASTIFICADA, E = 18 MM. AF_09/2020</t>
  </si>
  <si>
    <t>FABRICAÇÃO DE FÔRMA PARA VIGAS, COM MADEIRA SERRADA, E = 25 MM. AF_09/2020</t>
  </si>
  <si>
    <t>FABRICAÇÃO DE FÔRMA PARA LAJES, EM CHAPA DE MADEIRA COMPENSADA RESINADA, E = 17 MM. AF_09/2020</t>
  </si>
  <si>
    <t>FABRICAÇÃO DE FÔRMA PARA LAJES, EM CHAPA DE MADEIRA COMPENSADA PLASTIFICADA, E = 18 MM. AF_09/2020</t>
  </si>
  <si>
    <t>FABRICAÇÃO DE FÔRMA PARA LAJES, EM MADEIRA SERRADA, E=25 MM.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</si>
  <si>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</si>
  <si>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</si>
  <si>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</si>
  <si>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</si>
  <si>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</si>
  <si>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</si>
  <si>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</si>
  <si>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</si>
  <si>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</si>
  <si>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</si>
  <si>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</si>
  <si>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</si>
  <si>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</si>
  <si>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</si>
  <si>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</si>
  <si>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</si>
  <si>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</si>
  <si>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</si>
  <si>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</si>
  <si>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</si>
  <si>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</si>
  <si>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</si>
  <si>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</si>
  <si>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</si>
  <si>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ESCORAS DE VIGA DO TIPO GARFO, EM MADEIRA. AF_09/2020</t>
  </si>
  <si>
    <t>FABRICAÇÃO DE ESCORAS DO TIPO PONTALETE, EM MADEIRA, PARA PÉ-DIREITO SIMPLES. AF_09/2020</t>
  </si>
  <si>
    <t>FABRICAÇÃO DE ESCORAS DO TIPO PONTALETE, EM MADEIRA, PARA PÉ-DIREITO DUPLO. AF_09/2020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</si>
  <si>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</si>
  <si>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</si>
  <si>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</si>
  <si>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</si>
  <si>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</si>
  <si>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ESCADA, DE UMA ESTRUTURA CONVENCIONAL DE CONCRETO ARMADO UTILIZANDO AÇO CA-60 DE 5,0 MM - MONTAGEM.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</si>
  <si>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</si>
  <si>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</si>
  <si>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ALVENARIA DE VEDAÇÃO DE BLOCOS CERÂMICOS MACIÇOS DE 5X10X20CM (ESPESSURA 10CM)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</si>
  <si>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</si>
  <si>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</si>
  <si>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</si>
  <si>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</si>
  <si>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</si>
  <si>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</si>
  <si>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</si>
  <si>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</si>
  <si>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</si>
  <si>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DIVISORIA SANITÁRIA, TIPO CABINE, EM PAINEL DE GRANILITE,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</si>
  <si>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</si>
  <si>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</si>
  <si>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TAPA VISTA DE MICTÓRIO EM PAINEL DE GRANILITE, ESP = 3CM, ASSENTADO COM ARGAMASSA COLANTE AC III-E . AF_01/2021</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</si>
  <si>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</si>
  <si>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</si>
  <si>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</si>
  <si>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</si>
  <si>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</si>
  <si>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</si>
  <si>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</si>
  <si>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</si>
  <si>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</si>
  <si>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</si>
  <si>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</si>
  <si>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</si>
  <si>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</si>
  <si>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</si>
  <si>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</si>
  <si>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</si>
  <si>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</si>
  <si>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</si>
  <si>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</si>
  <si>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</si>
  <si>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</si>
  <si>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</si>
  <si>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</si>
  <si>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</si>
  <si>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</si>
  <si>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</si>
  <si>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</si>
  <si>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</si>
  <si>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</si>
  <si>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</si>
  <si>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</si>
  <si>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</si>
  <si>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</si>
  <si>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</si>
  <si>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</si>
  <si>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</si>
  <si>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</si>
  <si>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</si>
  <si>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</si>
  <si>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</si>
  <si>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</si>
  <si>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</si>
  <si>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</si>
  <si>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</si>
  <si>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</si>
  <si>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</si>
  <si>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</si>
  <si>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</si>
  <si>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</si>
  <si>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</si>
  <si>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</si>
  <si>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</si>
  <si>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</si>
  <si>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</si>
  <si>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</si>
  <si>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</si>
  <si>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</si>
  <si>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</si>
  <si>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</si>
  <si>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</si>
  <si>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</si>
  <si>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</si>
  <si>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</si>
  <si>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</si>
  <si>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</si>
  <si>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</si>
  <si>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</si>
  <si>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</si>
  <si>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</si>
  <si>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</si>
  <si>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</si>
  <si>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</si>
  <si>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</si>
  <si>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</si>
  <si>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</si>
  <si>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</si>
  <si>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</si>
  <si>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</si>
  <si>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</si>
  <si>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</si>
  <si>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</si>
  <si>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</si>
  <si>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</si>
  <si>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</si>
  <si>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</si>
  <si>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</si>
  <si>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</si>
  <si>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</si>
  <si>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</si>
  <si>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</si>
  <si>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</si>
  <si>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SUBCOBERTURA COM MANTA PLÁSTICA REVESTIDA POR PELÍCULA DE ALUMÍNO, INCLUSO TRANSPORTE VERTICAL. AF_07/2019</t>
  </si>
  <si>
    <t>TELHAMENTO COM TELHA DE AÇO/ALUMÍNIO E = 0,5 MM, COM ATÉ 2 ÁGUAS, INCLUSO IÇAMENTO. AF_07/2019</t>
  </si>
  <si>
    <t>TELHAMENTO COM TELHA METÁLICA TERMOACÚSTICA E = 30 MM, COM ATÉ 2 ÁGUAS, INCLUSO IÇAMENTO.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</si>
  <si>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</si>
  <si>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</si>
  <si>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</si>
  <si>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</si>
  <si>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</si>
  <si>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</si>
  <si>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</si>
  <si>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</si>
  <si>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</si>
  <si>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</si>
  <si>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</si>
  <si>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</si>
  <si>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AMARRAÇÃO DE TELHAS CERÂMICAS OU DE CONCRETO. AF_07/2019</t>
  </si>
  <si>
    <t>CUMEEIRA E ESPIGÃO PARA TELHA CERÂMICA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</si>
  <si>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</si>
  <si>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TELHAMENTO COM TELHA DE CONCRETO DE ENCAIXE, COM ATÉ 2 ÁGUAS, INCLUSO TRANSPORTE VERTICAL. AF_07/2019</t>
  </si>
  <si>
    <t>TELHAMENTO COM TELHA DE CONCRETO DE ENCAIXE, COM MAIS DE 2 ÁGUAS, INCLUSO TRANSPORTE VERTICAL. AF_07/2019</t>
  </si>
  <si>
    <t>CUMEEIRA E ESPIGÃO PARA TELHA DE CONCRETO EMBOÇADA COM ARGAMASSA TRAÇO 1:2:9 (CIMENTO, CAL E AREIA), PARA TELHADOS COM MAIS DE 2 ÁGUAS, INCLUSO TRANSPORTE VERTICAL. AF_07/2019</t>
  </si>
  <si>
    <t>CUMEEIRA PARA TELHA DE CONCRETO EMBOÇADA COM ARGAMASSA TRAÇO 1:2:9 (CIMENTO, CAL E AREIA) PARA TELHADOS COM ATÉ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</si>
  <si>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</si>
  <si>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</si>
  <si>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</si>
  <si>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</si>
  <si>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</si>
  <si>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TELHAMENTO COM TELHA ONDULADA DE FIBRA DE VIDRO E = 0,6 MM, PARA TELHADO COM INCLINAÇÃO MAIOR QUE 10°, COM ATÉ 2 ÁGUAS, INCLUSO IÇAMENTO. AF_07/2019</t>
  </si>
  <si>
    <t>TELHAMENTO COM TELHA DE ENCAIXE, TIPO FRANCESA DE VIDRO, COM ATÉ 2 ÁGUAS, INCLUSO TRANSPORTE VERTICAL. AF_07/2019</t>
  </si>
  <si>
    <t>CALHA DE BEIRAL, SEMICIRCULAR DE PVC, DIAMETRO 125 MM, INCLUINDO CABECEIRAS, EMENDAS, BOCAIS, SUPORTES E VEDAÇÕES, EXCLUINDO CONDUTORES, INCLUSO TRANSPORTE VERTICAL.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</si>
  <si>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</si>
  <si>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</si>
  <si>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</si>
  <si>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FIBROCIMENTO PARA TELHA ONDULADA E = 6 MM, ABA DE 26 CM, INCLUSO TRANSPORTE VERTICAL, EXCETO CONTRARRUFO. AF_07/2019</t>
  </si>
  <si>
    <t>RUFO EXTERNO/INTERNO EM CHAPA DE AÇO GALVANIZADO NÚMERO 26, CORTE DE 33 CM, INCLUSO IÇAMENTO. AF_07/2019</t>
  </si>
  <si>
    <t>RUFO EM CHAPA DE AÇO GALVANIZADO NÚMERO 24, CORTE DE 25 CM, INCLUSO TRANSPORTE VERTICAL. AF_07/2019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</si>
  <si>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</si>
  <si>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</si>
  <si>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</si>
  <si>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</si>
  <si>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</si>
  <si>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FECHADURA DE EMBUTIR COM CILINDRO, EXTERNA, COMPLETA, ACABAMENTO PADRÃO POPULAR, INCLUSO EXECUÇÃO DE FURO - FORNECIMENTO E INSTALAÇÃO. AF_12/2019</t>
  </si>
  <si>
    <t>FECHADURA DE EMBUTIR COM CILINDRO, EXTERNA, COMPLETA, ACABAMENTO PADRÃO MÉDIO, INCLUSO EXECUÇÃO DE FURO - FORNECIMENTO E INSTALAÇÃO. AF_12/2019</t>
  </si>
  <si>
    <t>FECHADURA DE EMBUTIR PARA PORTA DE BANHEIRO, COMPLETA, ACABAMENTO PADRÃO POPULAR, INCLUSO EXECUÇÃO DE FURO - FORNECIMENTO E INSTALAÇÃO. AF_12/2019</t>
  </si>
  <si>
    <t>FECHADURA DE EMBUTIR PARA PORTA DE BANHEIRO, COMPLETA, ACABAMENTO PADRÃO MÉDIO, INCLUSO EXECUÇÃO DE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</si>
  <si>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</si>
  <si>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</si>
  <si>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PUXADOR PARA PCD, FIXADO NA PORTA - FORNECIMENTO E INSTALAÇÃO. AF_01/2020</t>
  </si>
  <si>
    <t>PUXADOR CENTRAL PARA ESQUADRIA DE MADEIRA. AF_12/2019</t>
  </si>
  <si>
    <t>CREMONA EM LATÃO CROMADO OU POLIDO, COMPLETA. AF_12/2019</t>
  </si>
  <si>
    <t>PORTA CADEADO ZINCADO OXIDADO PRETO COM CADEADO DE AÇO INOX, LARGURA DE *50* MM. AF_12/2019</t>
  </si>
  <si>
    <t>JOGO DE FERRAGENS CROMADAS PARA PORTA DE VIDRO TEMPERADO, UMA FOLHA COMPOSTO DE DOBRADICAS SUPERIOR E INFERIOR, TRINCO, FECHADURA, CONTRA FECHADURA COM CAPUCHINHO SEM MOLA E PUXADOR. AF_01/2021</t>
  </si>
  <si>
    <t>FECHO DE EMBUTIR TIPO UNHA 22CM. AF_12/2019</t>
  </si>
  <si>
    <t>FECHO DE EMBUTIR TIPO UNHA 40CM. AF_12/2019</t>
  </si>
  <si>
    <t>TARJETA TIPO LIVRE/OCUPADO PARA PORTA DE BANHEIRO. AF_12/2019</t>
  </si>
  <si>
    <t>DOBRADIÇA TIPO VAI E VEM EM LATÃO POLIDO 3". AF_12/2019</t>
  </si>
  <si>
    <t>DOBRADIÇA EM AÇO/FERRO, 3" X 21/2", E=1,9 A 2MM, SEN ANEL, CROMADO OU ZINCADO, TAMPA BOLA, COM PARAFUSOS. AF_12/2019</t>
  </si>
  <si>
    <t>MOLA HIDRAULICA DE PISO PARA PORTA DE VIDRO TEMPERADO. AF_01/2021</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</si>
  <si>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</si>
  <si>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</si>
  <si>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</si>
  <si>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</si>
  <si>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</si>
  <si>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</si>
  <si>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</si>
  <si>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</si>
  <si>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</si>
  <si>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</si>
  <si>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</si>
  <si>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</si>
  <si>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</si>
  <si>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</si>
  <si>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</si>
  <si>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</si>
  <si>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</si>
  <si>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</si>
  <si>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</si>
  <si>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</si>
  <si>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</si>
  <si>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</si>
  <si>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</si>
  <si>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COMPENSADA LISA PARA PINTURA, 120X210X3,5CM, 2 FOLHAS, INCLUSO ADUELA 2A, ALIZAR 2A E DOBRADIÇAS. AF_12/2019</t>
  </si>
  <si>
    <t>PORTA DE MADEIRA, MACIÇA (PESADA OU SUPERPESADA), 90X210CM, ESPESSURA DE 3,5CM, INCLUSO DOBRADIÇAS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</si>
  <si>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</si>
  <si>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</si>
  <si>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</si>
  <si>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</si>
  <si>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</si>
  <si>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</si>
  <si>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</si>
  <si>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</si>
  <si>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</si>
  <si>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</si>
  <si>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</si>
  <si>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</si>
  <si>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</si>
  <si>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</si>
  <si>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</si>
  <si>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</si>
  <si>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</si>
  <si>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</si>
  <si>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</si>
  <si>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</si>
  <si>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</si>
  <si>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</si>
  <si>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</si>
  <si>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</si>
  <si>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</si>
  <si>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</si>
  <si>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</si>
  <si>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</si>
  <si>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</si>
  <si>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</si>
  <si>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</si>
  <si>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</si>
  <si>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</si>
  <si>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</si>
  <si>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</si>
  <si>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</si>
  <si>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</si>
  <si>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</si>
  <si>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</si>
  <si>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</si>
  <si>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</si>
  <si>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</si>
  <si>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</si>
  <si>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</si>
  <si>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</si>
  <si>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</si>
  <si>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</si>
  <si>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</si>
  <si>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</si>
  <si>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</si>
  <si>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</si>
  <si>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</si>
  <si>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</si>
  <si>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</si>
  <si>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</si>
  <si>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</si>
  <si>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</si>
  <si>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</si>
  <si>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</si>
  <si>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</si>
  <si>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</si>
  <si>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</si>
  <si>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</si>
  <si>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90X210, EXCLUSIVE FECHADURA,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</si>
  <si>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</si>
  <si>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</si>
  <si>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</si>
  <si>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</si>
  <si>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</si>
  <si>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</si>
  <si>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</si>
  <si>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</si>
  <si>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</si>
  <si>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</si>
  <si>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BATENTE PARA PORTA DE MADEIRA, PADRÃO POPULAR - FORNECIMENTO E MONTAGEM. AF_12/2019</t>
  </si>
  <si>
    <t>BATENTE PARA PORTA DE MADEIRA, PADRÃO MÉDIO - FORNECIMENTO E MONTAGEM. AF_12/2019</t>
  </si>
  <si>
    <t>BATENTE PARA PORTA COM BANDEIRA, FIXAÇÃO COM PARAFUSO E BUCHA. AF_12/2019</t>
  </si>
  <si>
    <t>ALIZAR DE 5X1,5CM PARA PORTA FIXADO COM PREGOS, PADRÃO MÉDIO - FORNECIMENTO E INSTALAÇÃO. AF_12/2019</t>
  </si>
  <si>
    <t>ALIZAR DE 5X1,5CM PARA PORTA FIXADO COM PREGOS, PADRÃO POPULAR - FORNECIMENTO E INSTALAÇÃO. AF_12/2019</t>
  </si>
  <si>
    <t>PORTA DE CORRER DE ALUMÍNIO, COM DUAS FOLHAS PARA VIDRO, INCLUSO VIDRO LISO INCOLOR, FECHADURA E PUXADOR, SEM ALIZAR. AF_12/2019</t>
  </si>
  <si>
    <t>PORTA DE ALUMÍNIO DE ABRIR PARA VIDRO SEM GUARNIÇÃO, 87X210CM, FIXAÇÃO COM PARAFUSOS, INCLUSIVE VIDROS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</si>
  <si>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</si>
  <si>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</si>
  <si>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GRADIL EM ALUMÍNIO FIXADO EM VÃOS DE JANELAS, FORMADO POR TUBOS DE 3/4". AF_04/2019</t>
  </si>
  <si>
    <t>PORTA EM AÇO DE ABRIR PARA VIDRO SEM GUARNIÇÃO, 87X210CM, FIXAÇÃO COM PARAFUSOS, EXCLUSIVE VIDROS - FORNECIMENTO E INSTALAÇÃO. AF_12/2019</t>
  </si>
  <si>
    <t>PORTA DE FERRO, DE ABRIR, TIPO GRADE COM CHAPA, COM GUARNIÇÕES. AF_12/2019</t>
  </si>
  <si>
    <t>PORTA EM AÇO DE ABRIR TIPO VENEZIANA SEM GUARNIÇÃO, 87X210CM, FIXAÇÃO COM PARAFUSOS - FORNECIMENTO E INSTALAÇÃO. AF_12/2019</t>
  </si>
  <si>
    <t>PORTA CORTA-FOGO 90X210X4CM - FORNECIMENTO E INSTALAÇÃO. AF_12/2019</t>
  </si>
  <si>
    <t>GRADIL EM FERRO FIXADO EM VÃOS DE JANELAS, FORMADO POR BARRAS CHATAS DE 25X4,8 MM. AF_04/2019</t>
  </si>
  <si>
    <t>SUPORTE MÃO FRANCESA EM AÇO, ABAS IGUAIS 30 CM, CAPACIDADE MINIMA 60 KG, BRANCO - FORNECIMENTO E INSTALAÇÃO. AF_01/2020</t>
  </si>
  <si>
    <t>SUPORTE MÃO FRANCESA EM ACO, ABAS IGUAIS 40 CM, CAPACIDADE MINIMA 70 KG, BRANCO - FORNECIMENTO E INSTALAÇÃO. AF_01/2020</t>
  </si>
  <si>
    <t>REMOÇÃO DE VIDRO LISO COMUM DE ESQUADRIA COM BAGUETE DE MADEIRA. AF_01/2021</t>
  </si>
  <si>
    <t>REMOÇÃO DE VIDRO LISO COMUM DE ESQUADRIA COM BAGUETE DE ALUMÍNIO OU PVC. AF_01/2021</t>
  </si>
  <si>
    <t>REMOÇÃO DE VIDRO TEMPERADO FIXADO EM PERFIL U.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</si>
  <si>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</si>
  <si>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</si>
  <si>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</si>
  <si>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</si>
  <si>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INSTALAÇÃO DE VIDRO LISO INCOLOR, E = 3 MM, EM ESQUADRIA DE MADEIRA, FIXADO COM BAGUETE. AF_01/2021</t>
  </si>
  <si>
    <t>INSTALAÇÃO DE VIDRO LISO, E = 4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</si>
  <si>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</si>
  <si>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</si>
  <si>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</si>
  <si>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</si>
  <si>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</si>
  <si>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</si>
  <si>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</si>
  <si>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</si>
  <si>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</si>
  <si>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</si>
  <si>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</si>
  <si>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</si>
  <si>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</si>
  <si>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</si>
  <si>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</si>
  <si>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</si>
  <si>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</si>
  <si>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</si>
  <si>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</si>
  <si>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</si>
  <si>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</si>
  <si>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SUPORTE PARA TRANSFORMADOR EM POSTE DE CONCRETO CIRCULAR - FORNECIMENTO E INSTALAÇÃO. AF_12/2020</t>
  </si>
  <si>
    <t>SUPORTE PARA TRANSFORMADOR EM POSTE DE CONCRETO DUPLO T - FORNECIMENTO E INSTALAÇÃO.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</si>
  <si>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</si>
  <si>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</si>
  <si>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</si>
  <si>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</si>
  <si>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</si>
  <si>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</si>
  <si>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</si>
  <si>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ISOLADOR, TIPO PINO, PARA TENSÃO 15 KV - FORNECIMENTO E INSTALAÇÃO. AF_07/2020</t>
  </si>
  <si>
    <t>ISOLADOR, TIPO DISCO, PARA TENSÃO 15 KV - FORNECIMENTO E INSTALAÇÃO. AF_07/2020</t>
  </si>
  <si>
    <t>ISOLADOR, TIPO ROLDANA, PARA BAIXA TENSÃO - FORNECIMENTO E INSTALAÇÃO. AF_07/2020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</si>
  <si>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</si>
  <si>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</si>
  <si>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</si>
  <si>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</si>
  <si>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</si>
  <si>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</si>
  <si>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</si>
  <si>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</si>
  <si>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</si>
  <si>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</si>
  <si>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</si>
  <si>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</si>
  <si>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</si>
  <si>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</si>
  <si>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</si>
  <si>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</si>
  <si>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</si>
  <si>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</si>
  <si>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</si>
  <si>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</si>
  <si>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</si>
  <si>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</si>
  <si>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</si>
  <si>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</si>
  <si>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</si>
  <si>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</si>
  <si>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</si>
  <si>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</si>
  <si>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</si>
  <si>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</si>
  <si>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</si>
  <si>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</si>
  <si>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</si>
  <si>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</si>
  <si>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</si>
  <si>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</si>
  <si>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</si>
  <si>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</si>
  <si>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</si>
  <si>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</si>
  <si>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</si>
  <si>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</si>
  <si>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</si>
  <si>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</si>
  <si>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</si>
  <si>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</si>
  <si>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CAIXA DE PROTEÇÃO PARA MEDIDOR MONOFÁSICO DE EMBUTIR - FORNECIMENTO E INSTALAÇÃO. AF_10/2020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</si>
  <si>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</si>
  <si>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</si>
  <si>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</si>
  <si>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</si>
  <si>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</si>
  <si>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</si>
  <si>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</si>
  <si>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</si>
  <si>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</si>
  <si>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</si>
  <si>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</si>
  <si>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</si>
  <si>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</si>
  <si>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</si>
  <si>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DE PASSAGEM PARA TELEFONE 15X15X10CM (SOBREPOR), FORNECIMENTO E INSTALACAO. AF_11/2019</t>
  </si>
  <si>
    <t>CAIXA DE PASSAGEM PARA TELEFONE 80X80X15CM (SOBREPOR) FORNECIMENTO E INSTALACAO. AF_11/2019</t>
  </si>
  <si>
    <t>CAIXA ENTERRADA PARA INSTALAÇÕES TELEFÔNICAS TIPO R1, EM ALVENARIA COM BLOCOS DE CONCRETO, DIMENSÕES INTERNAS: 0,35X0,60X0,60 M, EXCLUINDO TAMPÃO. AF_12/2020</t>
  </si>
  <si>
    <t>TAMPA PARA CAIXA TIPO R2 E R3, EM FERRO FUNDIDO, DIMENSÕES INTERNAS: 0,55 X 1,10 M - FORNECIMENTO E INSTALAÇÃO. AF_12/2020</t>
  </si>
  <si>
    <t>INSTALAÇÃO DE QUADRO ELÉTRICO PARA BOMBAS TRIFÁSICAS ATÉ 25 CV (NÃO INCLUI O FORNECIMENTO DO QUADRO). AF_12/2020</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</si>
  <si>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</si>
  <si>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</si>
  <si>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</si>
  <si>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</si>
  <si>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</si>
  <si>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</si>
  <si>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</si>
  <si>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</si>
  <si>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</si>
  <si>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</si>
  <si>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</si>
  <si>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</si>
  <si>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</si>
  <si>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</si>
  <si>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</si>
  <si>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</si>
  <si>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</si>
  <si>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MEDIÇÃO GERAL DE ENERGIA PARA 1 MEDIDOR DE SOBREPOR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</si>
  <si>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</si>
  <si>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</si>
  <si>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</si>
  <si>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</si>
  <si>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DISJUNTOR MONOPOLAR TIPO NEMA, CORRENTE NOMINAL DE 10 ATÉ 30A - FORNECIMENTO E INSTALAÇÃO. AF_10/2020</t>
  </si>
  <si>
    <t>DISJUNTOR MONOPOLAR TIPO NEMA, CORRENTE NOMINAL DE 35 ATÉ 50A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</si>
  <si>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</si>
  <si>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</si>
  <si>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</si>
  <si>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</si>
  <si>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</si>
  <si>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</si>
  <si>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</si>
  <si>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NEMA, CORRENTE NOMINAL DE 10 ATÉ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</si>
  <si>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</si>
  <si>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</si>
  <si>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</si>
  <si>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</si>
  <si>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</si>
  <si>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</si>
  <si>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</si>
  <si>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</si>
  <si>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</si>
  <si>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</si>
  <si>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</si>
  <si>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</si>
  <si>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</si>
  <si>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</si>
  <si>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</si>
  <si>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</si>
  <si>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</si>
  <si>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</si>
  <si>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</si>
  <si>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</si>
  <si>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</si>
  <si>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</si>
  <si>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CABO DE COBRE ISOLADO, 10 MM², ANTI-CHAMA 450/750 V, INSTALADO EM ELETROCALHA OU PERFILADO - FORNECIMENTO E INSTALAÇÃO. AF_10/2020</t>
  </si>
  <si>
    <t>CABO DE COBRE ISOLADO, 16 MM², ANTI-CHAMA 450/750 V, INSTALADO EM ELETROCALHA OU PERFILADO - FORNECIMENTO E INSTALAÇÃO. AF_10/2020</t>
  </si>
  <si>
    <t>CABO DE COBRE ISOLADO, 25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</si>
  <si>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</si>
  <si>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0,6/1 KV, INSTALADO EM ELETROCALHA OU PERFILADO - FORNECIMENTO E INSTALAÇÃO. AF_10/2020</t>
  </si>
  <si>
    <t>CABO DE COBRE ISOLADO, 25 MM², ANTI-CHAMA 0,6/1 KV, INSTALADO EM ELETROCALHA OU PERFILADO - FORNECIMENTO E INSTALAÇÃO. AF_10/2020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</si>
  <si>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</si>
  <si>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</si>
  <si>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</si>
  <si>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</si>
  <si>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</si>
  <si>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</si>
  <si>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</si>
  <si>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</si>
  <si>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APARELHO SINALIZADOR DE SAÍDA DE GARAGEM, COM CÉLULA FOTOELÉTRICA - FORNECIMENTO E INSTALAÇÃO. AF_07/2020</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</si>
  <si>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</si>
  <si>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</si>
  <si>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</si>
  <si>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</si>
  <si>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</si>
  <si>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</si>
  <si>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</si>
  <si>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</si>
  <si>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</si>
  <si>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</si>
  <si>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</si>
  <si>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</si>
  <si>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</si>
  <si>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</si>
  <si>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</si>
  <si>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</si>
  <si>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</si>
  <si>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</si>
  <si>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</si>
  <si>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</si>
  <si>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</si>
  <si>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</si>
  <si>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</si>
  <si>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</si>
  <si>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</si>
  <si>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</si>
  <si>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</si>
  <si>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</si>
  <si>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</si>
  <si>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</si>
  <si>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</si>
  <si>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</si>
  <si>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</si>
  <si>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</si>
  <si>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CI-50 10 PARES INSTALADO EM DISTRIBUIÇÃO DE EDIFICAÇÃO RESIDENCIAL - FORNECIMENTO E INSTALAÇÃO. AF_11/2019</t>
  </si>
  <si>
    <t>CABO TELEFÔNICO CI-50 10 PARES INSTALADO EM DISTRIBUIÇÃO DE EDIFICAÇÃO INSTITUCIONAL -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</si>
  <si>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</si>
  <si>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</si>
  <si>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</si>
  <si>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</si>
  <si>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TOMADA DE REDE RJ45 - FORNECIMENTO E INSTALAÇÃO. AF_11/2019</t>
  </si>
  <si>
    <t>TOMADA PARA TELEFONE RJ11 -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</si>
  <si>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</si>
  <si>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</si>
  <si>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</si>
  <si>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PATCH PANEL 48 PORTAS, CATEGORIA 5E - FORNECIMENTO E INSTALAÇÃO. AF_11/2019</t>
  </si>
  <si>
    <t>KIT CAVALETE PARA GÁS - SEM MEDIDOR OU REGULADOR - ENTRADA INDIVIDUAL PRINCIPAL, EM AÇO GALVANIZADO DN 15 E 25 MM (1/2" E 1") - FORNECIMENTO E INSTALAÇÃO. AF_01/2020</t>
  </si>
  <si>
    <t>MANÔMETRO 0 A 200 PSI (0 A 14 KGF/CM2), D = 50MM - FORNECIMENTO E INSTALAÇÃO. AF_10/2020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</si>
  <si>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</si>
  <si>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</si>
  <si>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</si>
  <si>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</si>
  <si>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</si>
  <si>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</si>
  <si>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</si>
  <si>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</si>
  <si>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DE AÇO PRETO SEM COSTURA, CLASSE MÉDIA, CONEXÃO SOLDADA, DN 25 (1"), INSTALADO EM RAMAIS  E SUB-RAMAIS DE GÁS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</si>
  <si>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</si>
  <si>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</si>
  <si>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</si>
  <si>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</si>
  <si>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</si>
  <si>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</si>
  <si>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</si>
  <si>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</si>
  <si>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</si>
  <si>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</si>
  <si>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</si>
  <si>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</si>
  <si>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</si>
  <si>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</si>
  <si>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</si>
  <si>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</si>
  <si>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</si>
  <si>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</si>
  <si>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</si>
  <si>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</si>
  <si>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</si>
  <si>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TUBO DE AÇO GALVANIZADO COM COSTURA, CLASSE MÉDIA, CONEXÃO ROSQUEADA, DN 25 (1"),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</si>
  <si>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</si>
  <si>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</si>
  <si>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LUVA, EM FERRO GALVANIZADO, CONEXÃO ROSQUEADA, DN 15 (1/2"), INSTALADO EM RAMAIS E SUB-RAMAIS DE GÁS - FORNECIMENTO E INSTALAÇÃO. AF_10/2020</t>
  </si>
  <si>
    <t>LUVA, EM FERRO GALVANIZADO, CONEXÃO ROSQUEADA, DN 20 (3/4"), INSTALADO EM RAMAIS E SUB-RAMAIS DE GÁS - FORNECIMENTO E INSTALAÇÃO. AF_10/2020</t>
  </si>
  <si>
    <t>LUVA, EM FERRO GALVANIZADO, CONEXÃO ROSQUEADA, DN 25 (1"), INSTALADO EM RAMAIS E SUB-RAMAIS DE GÁS - FORNECIMENTO E INSTALAÇÃO. AF_10/2020</t>
  </si>
  <si>
    <t>LUVA DE REDUÇÃO, EM FERRO GALVANIZADO, 3/4" X 1/2", CONEXÃO ROSQUEADA, INSTALADO EM RAMAIS E SUB-RAMAIS DE GÁS - FORNECIMENTO E INSTALAÇÃO. AF_10/2020</t>
  </si>
  <si>
    <t>NIPLE, EM FERRO GALVANIZADO, CONEXÃO ROSQUEADA, DN 15 (1/2"), INSTALADO EM RAMAIS E SUB-RAMAIS DE GÁS - FORNECIMENTO E INSTALAÇÃO. AF_10/2020</t>
  </si>
  <si>
    <t>NIPLE, EM FERRO GALVANIZADO, CONEXÃO ROSQUEADA, DN 20 (3/4"), INSTALADO EM RAMAIS E SUB-RAMAIS DE GÁS - FORNECIMENTO E INSTALAÇÃO. AF_10/2020</t>
  </si>
  <si>
    <t>NIPLE,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</si>
  <si>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</si>
  <si>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</si>
  <si>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</si>
  <si>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</si>
  <si>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</si>
  <si>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</si>
  <si>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</si>
  <si>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</si>
  <si>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</si>
  <si>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15 (1/2"), INSTALADO EM RAMAIS E SUB-RAMAIS DE GÁS - FORNECIMENTO E INSTALAÇÃO. AF_10/2020</t>
  </si>
  <si>
    <t>JOELHO 90 GRAUS, EM FERRO GALVANIZADO, CONEXÃO ROSQUEADA, DN 20 (3/4"), INSTALADO EM RAMAIS E SUB-RAMAIS DE GÁS - FORNECIMENTO E INSTALAÇÃO. AF_10/2020</t>
  </si>
  <si>
    <t>JOELHO 90 GRAUS, EM FERRO GALVANIZADO, CONEXÃO ROSQUEADA, DN 25 (1"), INSTALADO EM RAMAIS E SUB-RAMAIS DE GÁS - FORNECIMENTO E INSTALAÇÃO. AF_10/2020</t>
  </si>
  <si>
    <t>CONJUNTO DE MANGUEIRA PARA COMBATE A INCÊNDIO EM FIBRA DE POLIESTER PURA, COM 1.1/2", REVESTIDA INTERNAMENTE, COMPRIMENTO DE 15M - FORNECIMENTO E INSTALAÇÃO. AF_10/2020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</si>
  <si>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</si>
  <si>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</si>
  <si>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HIDRANTE SUBTERRÂNEO PREDIAL (COM CURVA LONGA E CAIXA), DN 75 MM - FORNECIMENTO E INSTALAÇÃO. AF_10/2020</t>
  </si>
  <si>
    <t>CAIXA DE INCÊNDIO 45X75X17CM - FORNECIMENTO E INSTALAÇÃO. AF_10/2020</t>
  </si>
  <si>
    <t>CAIXA DE INCÊNDIO 60X90X17CM - FORNECIMENTO E INSTALAÇÃO. AF_10/2020</t>
  </si>
  <si>
    <t>TUBO DE AÇO PRETO SEM COSTURA, CONEXÃO SOLDADA, DN 40 (1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</si>
  <si>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</si>
  <si>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</si>
  <si>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</si>
  <si>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</si>
  <si>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</si>
  <si>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</si>
  <si>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</si>
  <si>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</si>
  <si>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</si>
  <si>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</si>
  <si>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</si>
  <si>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</si>
  <si>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</si>
  <si>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</si>
  <si>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DN 40 (1 1/2"), CONEXÃO ROSQUEADA, INSTALADO EM REDE DE ALIMENTAÇÃO PARA HIDRANTE - FORNECIMENTO E INSTALAÇÃO. AF_10/2020</t>
  </si>
  <si>
    <t>LUVA, EM FERRO GALVANIZADO, DN 50 (2"), CONEXÃO ROSQUEADA, INSTALADO EM REDE DE ALIMENTAÇÃO PARA HIDRANTE - FORNECIMENTO E INSTALAÇÃO. AF_10/2020</t>
  </si>
  <si>
    <t>LUVA, EM FERRO GALVANIZADO, 4", CONEXÃO ROSQUEADA, INSTALADO EM REDE DE ALIMENTAÇÃO PARA HIDRANTE - FORNECIMENTO E INSTALAÇÃO. AF_10/2020</t>
  </si>
  <si>
    <t>LUVA,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</si>
  <si>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</si>
  <si>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</si>
  <si>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</si>
  <si>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</si>
  <si>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</si>
  <si>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</si>
  <si>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</si>
  <si>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</si>
  <si>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</si>
  <si>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</si>
  <si>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</si>
  <si>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</si>
  <si>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</si>
  <si>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</si>
  <si>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</si>
  <si>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</si>
  <si>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</si>
  <si>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</si>
  <si>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</si>
  <si>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</si>
  <si>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</si>
  <si>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NIPLE,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</si>
  <si>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</si>
  <si>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</si>
  <si>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</si>
  <si>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</si>
  <si>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</si>
  <si>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</si>
  <si>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</si>
  <si>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</si>
  <si>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</si>
  <si>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</si>
  <si>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</si>
  <si>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</si>
  <si>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</si>
  <si>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</si>
  <si>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</si>
  <si>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</si>
  <si>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</si>
  <si>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</si>
  <si>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</si>
  <si>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</si>
  <si>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</si>
  <si>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</si>
  <si>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</si>
  <si>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</si>
  <si>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</si>
  <si>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TÊ, EM FERRO GALVANIZADO, 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</si>
  <si>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</si>
  <si>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</si>
  <si>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</si>
  <si>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</si>
  <si>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</si>
  <si>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</si>
  <si>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</si>
  <si>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</si>
  <si>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</si>
  <si>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</si>
  <si>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</si>
  <si>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</si>
  <si>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</si>
  <si>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</si>
  <si>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</si>
  <si>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</si>
  <si>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</si>
  <si>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</si>
  <si>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</si>
  <si>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</si>
  <si>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</si>
  <si>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</si>
  <si>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</si>
  <si>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</si>
  <si>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</si>
  <si>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</si>
  <si>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</si>
  <si>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</si>
  <si>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</si>
  <si>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</si>
  <si>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</si>
  <si>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</si>
  <si>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</si>
  <si>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</si>
  <si>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</si>
  <si>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</si>
  <si>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</si>
  <si>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</si>
  <si>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</si>
  <si>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</si>
  <si>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</si>
  <si>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</si>
  <si>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SPRINKLER TIPO PENDENTE, 68 °C, UNIÃO POR ROSCA DN 15 (1/2")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</si>
  <si>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</si>
  <si>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</si>
  <si>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</si>
  <si>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</si>
  <si>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</si>
  <si>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</si>
  <si>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</si>
  <si>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</si>
  <si>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</si>
  <si>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</si>
  <si>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</si>
  <si>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</si>
  <si>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</si>
  <si>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</si>
  <si>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</si>
  <si>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</si>
  <si>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</si>
  <si>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</si>
  <si>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</si>
  <si>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</si>
  <si>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</si>
  <si>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</si>
  <si>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</si>
  <si>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</si>
  <si>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</si>
  <si>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</si>
  <si>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</si>
  <si>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</si>
  <si>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</si>
  <si>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</si>
  <si>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</si>
  <si>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</si>
  <si>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</si>
  <si>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</si>
  <si>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</si>
  <si>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</si>
  <si>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</si>
  <si>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</si>
  <si>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</si>
  <si>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</si>
  <si>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</si>
  <si>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</si>
  <si>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</si>
  <si>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</si>
  <si>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</si>
  <si>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</si>
  <si>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</si>
  <si>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</si>
  <si>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</si>
  <si>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</si>
  <si>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</si>
  <si>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</si>
  <si>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</si>
  <si>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</si>
  <si>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</si>
  <si>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</si>
  <si>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</si>
  <si>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</si>
  <si>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</si>
  <si>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</si>
  <si>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</si>
  <si>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</si>
  <si>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</si>
  <si>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</si>
  <si>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</si>
  <si>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</si>
  <si>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</si>
  <si>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</si>
  <si>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</si>
  <si>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</si>
  <si>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</si>
  <si>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</si>
  <si>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</si>
  <si>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</si>
  <si>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</si>
  <si>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</si>
  <si>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</si>
  <si>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</si>
  <si>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</si>
  <si>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</si>
  <si>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</si>
  <si>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CHAVE DE BOIA AUTOMÁTICA SUPERIOR/INFERIOR 15A/250V - FORNECIMENTO E INSTALAÇÃO. AF_12/2020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</si>
  <si>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</si>
  <si>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</si>
  <si>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</si>
  <si>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</si>
  <si>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</si>
  <si>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</si>
  <si>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</si>
  <si>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</si>
  <si>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</si>
  <si>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</si>
  <si>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</si>
  <si>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</si>
  <si>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</si>
  <si>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</si>
  <si>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</si>
  <si>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LUVA DE CORRER, PVC, SOLDÁVEL, DN 25MM, INSTALADO EM RAMAL OU SUB-RAMAL DE ÁGUA - FORNECIMENTO E INSTALAÇÃO. AF_12/2014</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</si>
  <si>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</si>
  <si>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</si>
  <si>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</si>
  <si>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</si>
  <si>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</si>
  <si>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</si>
  <si>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</si>
  <si>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</si>
  <si>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</si>
  <si>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</si>
  <si>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</si>
  <si>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</si>
  <si>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</si>
  <si>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</si>
  <si>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</si>
  <si>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</si>
  <si>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</si>
  <si>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</si>
  <si>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</si>
  <si>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</si>
  <si>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</si>
  <si>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</si>
  <si>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</si>
  <si>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</si>
  <si>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</si>
  <si>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</si>
  <si>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FERRO GALVANIZADO, DN 50 (2"), CONEXÃO ROSQUEADA, INSTALADO EM PRUMADAS - FORNECIMENTO E INSTALAÇÃO. AF_10/2020</t>
  </si>
  <si>
    <t>LUVA, EM FERRO GALVANIZADO, DN 65 (2 1/2"), CONEXÃO ROSQUEADA, INSTALADO EM PRUMADAS - FORNECIMENTO E INSTALAÇÃO. AF_10/2020</t>
  </si>
  <si>
    <t>LUVA, EM FERRO GALVANIZADO, DN 80 (3"), CONEXÃO ROSQUEADA, INSTALADO EM PRUMADAS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</si>
  <si>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</si>
  <si>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</si>
  <si>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</si>
  <si>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</si>
  <si>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</si>
  <si>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</si>
  <si>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</si>
  <si>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</si>
  <si>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NIPLE, EM FERRO GALVANIZADO, DN 50 (2"), CONEXÃO ROSQUEADA, INSTALADO EM PRUMADAS - FORNECIMENTO E INSTALAÇÃO. AF_10/2020</t>
  </si>
  <si>
    <t>NIPLE, EM FERRO GALVANIZADO, DN 65 (2 1/2"), CONEXÃO ROSQUEADA, INSTALADO EM PRUMADAS - FORNECIMENTO E INSTALAÇÃO. AF_10/2020</t>
  </si>
  <si>
    <t>NIPLE,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</si>
  <si>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</si>
  <si>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</si>
  <si>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</si>
  <si>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</si>
  <si>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</si>
  <si>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</si>
  <si>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JOELHO 45 GRAUS, EM FERRO GALVANIZADO, DN 50 (2"), CONEXÃO ROSQUEADA, INSTALADO EM PRUMADAS - FORNECIMENTO E INSTALAÇÃO. AF_10/2020</t>
  </si>
  <si>
    <t>JOELHO 45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</si>
  <si>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</si>
  <si>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50 (2"), CONEXÃO ROSQUEADA, INSTALADO EM PRUMADAS - FORNECIMENTO E INSTALAÇÃO. AF_10/2020</t>
  </si>
  <si>
    <t>JOELHO 90 GRAUS, EM FERRO GALVANIZADO, DN 65 (2 1/2"), CONEXÃO ROSQUEADA, INSTALADO EM PRUMADAS - FORNECIMENTO E INSTALAÇÃO. AF_10/2020</t>
  </si>
  <si>
    <t>JOELHO 90 GRAUS, EM FERRO GALVANIZADO, DN 80 (3"), CONEXÃO ROSQUEADA, INSTALADO EM PRUMADAS - FORNECIMENTO E INSTALAÇÃO. AF_10/2020</t>
  </si>
  <si>
    <t>LUVA DE CORRER, CPVC, SOLDÁVEL, DN 22MM, INSTALADO EM RAMAL DE DISTRIBUIÇÃO DE ÁGUA   FORNECIMENTO E INSTALAÇÃO. AF_12/2014</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</si>
  <si>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</si>
  <si>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</si>
  <si>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</si>
  <si>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</si>
  <si>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</si>
  <si>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</si>
  <si>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</si>
  <si>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</si>
  <si>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</si>
  <si>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</si>
  <si>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</si>
  <si>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</si>
  <si>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</si>
  <si>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</si>
  <si>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</si>
  <si>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ASSENTAMENTO DE TUBO DE PEAD CORRUGADO DE DUPLA PAREDE PARA REDE COLETORA DE ESGOTO, DN 250 MM, JUNTA ELÁSTICA INTEGRADA (NÃO INCLUI FORNECIMENTO). AF_01/2021</t>
  </si>
  <si>
    <t>ASSENTAMENTO DE TUBO DE PEAD CORRUGADO DE DUPLA PAREDE PARA REDE COLETORA DE ESGOTO, DN 300 MM, JUNTA ELÁSTICA INTEGRADA  (NÃO INCLUI FORNECIMENTO).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</si>
  <si>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</si>
  <si>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</si>
  <si>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</si>
  <si>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</si>
  <si>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</si>
  <si>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</si>
  <si>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</si>
  <si>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</si>
  <si>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</si>
  <si>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</si>
  <si>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</si>
  <si>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</si>
  <si>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</si>
  <si>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</si>
  <si>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</si>
  <si>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250 MM, JUNTA ELÁSTICA INTEGRADA - FORNECIMENTO E ASSENTAMENTO. AF_01/2021</t>
  </si>
  <si>
    <t>TUBO DE PEAD CORRUGADO DE DUPLA PAREDE PARA REDE COLETORA DE ESGOTO, DN 300 MM, JUNTA ELÁSTICA INTEGRADA - FORNECIMENTO E ASSENTAMENTO. AF_01/2021</t>
  </si>
  <si>
    <t>TUBO DE PEAD CORRUGADO DE DUPLA PAREDE PARA REDE COLETORA DE ESGOTO, DN 600 MM, JUNTA ELÁSTICA INTEGRADA - FORNECIMENTO E ASSENTAMENTO. AF_01/2021</t>
  </si>
  <si>
    <t>TUBO DE PEAD CORRUGADO DE DUPLA PAREDE PARA REDE COLETORA DE ESGOTO, DN 800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</si>
  <si>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</si>
  <si>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</si>
  <si>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</si>
  <si>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</si>
  <si>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</si>
  <si>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</si>
  <si>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</si>
  <si>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</si>
  <si>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</si>
  <si>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</si>
  <si>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</si>
  <si>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</si>
  <si>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</si>
  <si>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</si>
  <si>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TAMPA CIRCULAR PARA ESGOTO E DRENAGEM, EM FERRO FUNDIDO, DIÂMETRO INTERNO = 0,6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</si>
  <si>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</si>
  <si>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</si>
  <si>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</si>
  <si>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</si>
  <si>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</si>
  <si>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</si>
  <si>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</si>
  <si>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</si>
  <si>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</si>
  <si>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</si>
  <si>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</si>
  <si>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</si>
  <si>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</si>
  <si>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</si>
  <si>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</si>
  <si>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</si>
  <si>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</si>
  <si>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</si>
  <si>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</si>
  <si>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</si>
  <si>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</si>
  <si>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</si>
  <si>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</si>
  <si>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</si>
  <si>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CAIXA ENTERRADA RETENTORA DE AREIA RETANGULAR, EM ALVENARIA COM BLOCOS DE CONCRETO, DIMENSÕES INTERNAS: 1,00 X 1,00 X 1,20 M, EXCLUINDO TAMPÃO.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</si>
  <si>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</si>
  <si>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</si>
  <si>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</si>
  <si>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</si>
  <si>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</si>
  <si>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</si>
  <si>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</si>
  <si>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</si>
  <si>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</si>
  <si>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</si>
  <si>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</si>
  <si>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</si>
  <si>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</si>
  <si>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</si>
  <si>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</si>
  <si>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</si>
  <si>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</si>
  <si>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</si>
  <si>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</si>
  <si>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</si>
  <si>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</si>
  <si>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</si>
  <si>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</si>
  <si>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</si>
  <si>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</si>
  <si>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</si>
  <si>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</si>
  <si>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</si>
  <si>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</si>
  <si>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</si>
  <si>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</si>
  <si>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</si>
  <si>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</si>
  <si>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</si>
  <si>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</si>
  <si>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</si>
  <si>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</si>
  <si>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CIRCULAR PARA ESGOTO, EM CONCRETO PRÉ-MOLDADO, DIÂMETRO INTERNO = 0,8 M. AF_12/2020</t>
  </si>
  <si>
    <t>TIL (TUBO DE INSPEÇÃO E LIMPEZA) CONDOMINIAL PARA ESGOTO, EM PVC, DN 100 X 100 MM. AF_12/2020</t>
  </si>
  <si>
    <t>BANCADA DE GRANITO CINZA POLIDO, DE 0,50 X 0,60 M, PARA LAVATÓRIO - FORNECIMENTO E INSTALAÇÃO. AF_01/2020</t>
  </si>
  <si>
    <t>BANCADA DE GRANITO CINZA POLIDO, DE 1,50 X 0,60 M, PARA PIA DE COZINHA - FORNECIMENTO E INSTALAÇÃO. AF_01/2020</t>
  </si>
  <si>
    <t>BANCADA DE MÁRMORE BRANCO POLIDO, DE 0,50 X 0,60 M, PARA LAVATÓRIO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</si>
  <si>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</si>
  <si>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DE MÁRMORE BRANCO POLIDO, DE 1,50 X 0,60 M, PARA PIA DE COZINHA - FORNECIMENTO E INSTALAÇÃO. AF_01/2020</t>
  </si>
  <si>
    <t>BANCADA DE MÁRMORE SINTÉTICO, DE 120 X 60CM, COM CUBA INTEGRADA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</si>
  <si>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</si>
  <si>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</si>
  <si>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</si>
  <si>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BANCO ARTICULADO, EM ACO INOX, PARA PCD, FIXADO NA PAREDE - FORNECIMENTO E INSTALAÇÃO. AF_01/2020</t>
  </si>
  <si>
    <t>TANQUE DE LOUÇA BRANCA COM COLUNA, 30L OU EQUIVALENTE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</si>
  <si>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</si>
  <si>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</si>
  <si>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</si>
  <si>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SUSPENSO, 18L OU EQUIVALENTE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</si>
  <si>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</si>
  <si>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</si>
  <si>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PLÁSTICO - FORNECIMENTO E INSTALAÇÃO. AF_01/2020</t>
  </si>
  <si>
    <t>TANQUE DE MÁRMORE SINTÉTICO SUSPENSO, 22L OU EQUIVALENTE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</si>
  <si>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</si>
  <si>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</si>
  <si>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</si>
  <si>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</si>
  <si>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</si>
  <si>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</si>
  <si>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COM COLUNA, 22L OU EQUIVALENTE   FORNECIMENTO E INSTALAÇÃO. AF_01/2020</t>
  </si>
  <si>
    <t>CUBA DE EMBUTIR RETANGULAR DE AÇO INOXIDÁVEL, 56 X 33 X 12 CM - FORNECIMENTO E INSTALAÇÃO. AF_01/2020</t>
  </si>
  <si>
    <t>CUBA DE EMBUTIR RETANGULAR DE AÇO INOXIDÁVEL, 46 X 30 X 12 CM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</si>
  <si>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</si>
  <si>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</si>
  <si>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CUBA DE EMBUTIR OVAL EM LOUÇA BRANCA, 35 X 50CM OU EQUIVALENTE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</si>
  <si>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</si>
  <si>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</si>
  <si>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LAVATÓRIO LOUÇA BRANCA COM COLUNA, *44 X 35,5* CM, PADRÃO POPULAR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</si>
  <si>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</si>
  <si>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</si>
  <si>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</si>
  <si>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</si>
  <si>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SUSPENSO, 29,5 X 39CM OU EQUIVALENTE,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</si>
  <si>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</si>
  <si>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</si>
  <si>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ENGATE FLEXÍVEL EM INOX, 1/2  X 30CM - FORNECIMENTO E INSTALAÇÃO. AF_01/2020</t>
  </si>
  <si>
    <t>ENGATE FLEXÍVEL EM INOX, 1/2  X 40CM - FORNECIMENTO E INSTALAÇÃO. AF_01/2020</t>
  </si>
  <si>
    <t>TORNEIRA CROMADA DE MESA PARA LAVATÓRIO COM SENSOR DE PRESENCA. AF_01/2020</t>
  </si>
  <si>
    <t>APARELHO MISTURADOR DE MESA PARA LAVATÓRIO, PADRÃO MÉDIO - FORNECIMENTO E INSTALAÇÃO. AF_01/2020</t>
  </si>
  <si>
    <t>APARELHO MISTURADOR DE MESA PARA PIA DE COZINHA, PADRÃO MÉDIO - FORNECIMENTO E INSTALAÇÃO. AF_01/2020</t>
  </si>
  <si>
    <t>SIFÃO DO TIPO FLEXÍVEL EM PVC 1  X 1.1/2  - FORNECIMENTO E INSTALAÇÃO. AF_01/2020</t>
  </si>
  <si>
    <t>VASO SANITÁRIO INFANTIL LOUÇA BRANCA - FORNECIMENTO E INSTALACAO. AF_01/2020</t>
  </si>
  <si>
    <t>VASO SANITÁRIO SIFONADO COM CAIXA ACOPLADA LOUÇA BRANCA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</si>
  <si>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</si>
  <si>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</si>
  <si>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</si>
  <si>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</si>
  <si>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</si>
  <si>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ASSENTO SANITÁRIO CONVENCIONAL - FORNECIMENTO E INSTALACAO. AF_01/2020</t>
  </si>
  <si>
    <t>ASSENTO SANITÁRIO INFANTIL - FORNECIMENTO E INSTALACAO. AF_01/2020</t>
  </si>
  <si>
    <t>SABONETEIRA DE PAREDE EM METAL CROMADO, INCLUSO FIXAÇÃO. AF_01/2020</t>
  </si>
  <si>
    <t>SABONETEIRA PLASTICA TIPO DISPENSER PARA SABONETE LIQUIDO COM RESERVATORIO 800 A 1500 ML, INCLUSO FIXAÇÃO. AF_01/2020</t>
  </si>
  <si>
    <t>PORTA TOALHA ROSTO EM METAL CROMADO, TIPO ARGOLA, INCLUSO FIXAÇÃO. AF_01/2020</t>
  </si>
  <si>
    <t>PORTA TOALHA BANHO EM METAL CROMADO, TIPO BARRA, INCLUSO FIXAÇÃO. AF_01/2020</t>
  </si>
  <si>
    <t>PAPELEIRA DE PAREDE EM METAL CROMADO SEM TAMPA, INCLUSO FIXAÇÃO. AF_01/2020</t>
  </si>
  <si>
    <t>KIT DE ACESSORIOS PARA BANHEIRO EM METAL CROMADO, 5 PECAS, INCLUSO FIXAÇÃO. AF_01/2020</t>
  </si>
  <si>
    <t>ENSACAMENTO DE AREIA. AF_11/2015</t>
  </si>
  <si>
    <t>CAIXA COM GRELHA SIMPLES RETANGULAR, EM CONCRETO PRÉ-MOLDADO, DIMENSÕES INTERNAS: 0,6X1,0X1,0 M. AF_12/2020</t>
  </si>
  <si>
    <t>CAIXA COM GRELHA SIMPLES RETANGULAR, EM ALVENARIA COM TIJOLOS CERÂMICOS MACIÇOS, DIMENSÕES INTERNAS: 0,5X1X1 M. AF_12/2020</t>
  </si>
  <si>
    <t>CAIXA COM GRELHA SIMPLES RETANGULAR, EM ALVENARIA COM BLOCOS DE CONCRETO, DIMENSÕES INTERNAS: 0,5X1X1 M. AF_12/2020</t>
  </si>
  <si>
    <t>CAIXA COM GRELHA DUPLA RETANGULAR, EM ALVENARIA COM TIJOLOS CERÂMICOS MACIÇOS, DIMENSÕES INTERNAS: 0,5X2,2X1 M. AF_12/2020</t>
  </si>
  <si>
    <t>CAIXA COM GRELHA DUPLA RETANGULAR, EM ALVENARIA COM BLOCOS DE CONCRETO, DIMENSÕES INTERNAS: 0,5X2,2X1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</si>
  <si>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</si>
  <si>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</si>
  <si>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</si>
  <si>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</si>
  <si>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</si>
  <si>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</si>
  <si>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</si>
  <si>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</si>
  <si>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</si>
  <si>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</si>
  <si>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</si>
  <si>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DE INSPEÇÃO PARA ATERRAMENTO, CIRCULAR, EM POLIETILENO, DIÂMETRO INTERNO = 0,3 M. AF_12/2020</t>
  </si>
  <si>
    <t>CAIXA PARA BOCA DE LOBO SIMPLES RETANGULAR, EM CONCRETO PRÉ-MOLDADO, DIMENSÕES INTERNAS: 0,6X1,0X1,2 M. AF_12/2020</t>
  </si>
  <si>
    <t>CAIXA PARA BOCA DE LOBO DUPLA RETANGULAR, EM CONCRETO PRÉ-MOLDADO, DIMENSÕES INTERNAS: 0,6X2,2X1,2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</si>
  <si>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</si>
  <si>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</si>
  <si>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</si>
  <si>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</si>
  <si>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</si>
  <si>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</si>
  <si>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</si>
  <si>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</si>
  <si>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</si>
  <si>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</si>
  <si>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CIRCULAR PARA DRENAGEM, EM CONCRETO PRÉ-MOLDADO, DIÂMETRO INTERNO = 1,2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</si>
  <si>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</si>
  <si>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</si>
  <si>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CIRCULAR PARA DRENAGEM, EM ALVENARIA COM TIJOLOS CERÂMICOS MACIÇOS, DIÂMETRO INTERNO = 1,5 M. AF_12/2020</t>
  </si>
  <si>
    <t>ACRÉSCIMO PARA POÇO DE VISITA CIRCULAR PARA DRENAGEM, EM CONCRETO PRÉ-MOLDADO, DIÂMETRO INTERNO = 0,8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</si>
  <si>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</si>
  <si>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</si>
  <si>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CIRCULAR PARA DRENAGEM, EM ALVENARIA COM TIJOLOS CERÂMICOS MACIÇOS, DIÂMETRO INTERNO = 1 M. AF_12/2020</t>
  </si>
  <si>
    <t>ACRÉSCIMO PARA POÇO DE VISITA RETANGULAR PARA DRENAGEM, EM ALVENARIA COM BLOCOS DE CONCRETO, DIMENSÕES INTERNAS = 1,5X1,5 M. AF_12/2020</t>
  </si>
  <si>
    <t>ACRÉSCIMO PARA POÇO DE VISITA RETANGULAR PARA DRENAGEM, EM ALVENARIA COM BLOCOS DE CONCRETO, DIMENSÕES INTERNAS = 1,5X2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</si>
  <si>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</si>
  <si>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</si>
  <si>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</si>
  <si>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</si>
  <si>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</si>
  <si>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</si>
  <si>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</si>
  <si>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</si>
  <si>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</si>
  <si>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</si>
  <si>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</si>
  <si>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</si>
  <si>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</si>
  <si>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</si>
  <si>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</si>
  <si>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</si>
  <si>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</si>
  <si>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</si>
  <si>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</si>
  <si>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</si>
  <si>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</si>
  <si>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</si>
  <si>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</si>
  <si>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</si>
  <si>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</si>
  <si>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</si>
  <si>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CHAPIM SOBRE MUROS LINEARES, EM GRANITO OU MÁRMORE, L = 25 CM, ASSENTADO COM ARGAMASSA 1:6 COM ADITIVO. AF_11/2020</t>
  </si>
  <si>
    <t>CHAPIM (RUFO CAPA) EM AÇO GALVANIZADO, CORTE 33. AF_11/2020</t>
  </si>
  <si>
    <t>EMBOÇAMENTO COM ARGAMASSA TRAÇO 1:2:9 (CIMENTO, CAL E AREIA). AF_07/2019</t>
  </si>
  <si>
    <t>PREPARO DE CONTRAPISO COM POLITRIZ. AF_09/2020</t>
  </si>
  <si>
    <t>PISO ELEVADO COM ESTRUTURA EM AÇO, COMPOSTO POR PEDESTAIS E LONGARINAS. AF_09/2020</t>
  </si>
  <si>
    <t>PISO EM TACO DE MADEIRA 7X42CM, FIXADO COM COLA BASE DE PVA. AF_09/2020</t>
  </si>
  <si>
    <t>PISO EM TACO DE MADEIRA 7X21CM, FIXADO COM COLA BASE DE PVA. AF_09/2020</t>
  </si>
  <si>
    <t>ASSOALHO DE MADEIRA. AF_09/2020</t>
  </si>
  <si>
    <t>RODAPÉ EM MADEIRA, ALTURA 7CM, FIXADO COM COLA. AF_09/2020</t>
  </si>
  <si>
    <t>RODAPÉ EM MADEIRA, ALTURA 7CM, FIXADO COM COLA E PARAFUSOS. AF_09/2020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</si>
  <si>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</si>
  <si>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</si>
  <si>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</si>
  <si>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RODAPÉ EM LADRILHO HIDRÁULICO, ALTURA 7 CM.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</si>
  <si>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</si>
  <si>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</si>
  <si>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</si>
  <si>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</si>
  <si>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</si>
  <si>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</si>
  <si>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RODAPÉ BORRACHA LISO, ALTURA = 7CM, ESPESSURA = 2 MM, PARA ARGAMASSA. AF_09/2020</t>
  </si>
  <si>
    <t>RODAPÉ EM POLIESTIRENO, ALTURA 5 CM.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</si>
  <si>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</si>
  <si>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</si>
  <si>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LISO, ESPESSURA 4,0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</si>
  <si>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</si>
  <si>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</si>
  <si>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PISO CIMENTADO, TRAÇO 1:3 (CIMENTO E AREIA), ACABAMENTO RÚSTICO, ESPESSURA 4,0 CM, PREPARO MECÂNICO DA ARGAMASSA. AF_09/2020</t>
  </si>
  <si>
    <t>PISO EM CONCRETO 20 MPA PREPARO MECÂNICO, ESPESSURA 7CM. AF_09/2020</t>
  </si>
  <si>
    <t>PISO EM GRANITO APLICADO EM AMBIENTES INTERNOS. AF_09/2020</t>
  </si>
  <si>
    <t>PISO EM MÁRMORE APLICADO EM AMBIENTES INTERNOS. AF_09/2020</t>
  </si>
  <si>
    <t>PISO EM PEDRA PORTUGUESA ASSENTADO SOBRE ARGAMASSA SECA DE CIMENTO E AREIA, TRAÇO 1:3, REJUNTADO COM CIMENTO COMUM. AF_05/2020</t>
  </si>
  <si>
    <t>PISO EM PEDRA  ASSENTADO SOBRE ARGAMASSA 1:3 (CIMENTO E AREIA). AF_09/2020</t>
  </si>
  <si>
    <t>PISO EM PEDRA ARDÓSIA ASSENTADO SOBRE ARGAMASSA 1:3 (CIMENTO E AREIA). AF_09/2020</t>
  </si>
  <si>
    <t>PISO EM GRANITO APLICADO EM CALÇADAS OU PISOS EXTERNOS. AF_05/2020</t>
  </si>
  <si>
    <t>PISO EM MÁRMORE APLICADO EM CALÇADAS OU PISOS EXTERNOS. AF_05/2020</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</si>
  <si>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</si>
  <si>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</si>
  <si>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</si>
  <si>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</si>
  <si>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RODAPÉ EM ARDÓSIA ALTURA 10CM. AF_09/2020</t>
  </si>
  <si>
    <t>RODAPÉ EM MARMORITE, ALTURA 10CM. AF_09/2020</t>
  </si>
  <si>
    <t>RODAPÉ EM GRANITO, ALTURA 10 CM. AF_09/2020</t>
  </si>
  <si>
    <t>RODAPÉ EM MÁRMORE, ALTURA 7 CM. AF_09/2020</t>
  </si>
  <si>
    <t>SOLEIRA EM GRANITO, LARGURA 15 CM, ESPESSURA 2,0 CM. AF_09/2020</t>
  </si>
  <si>
    <t>SOLEIRA EM MÁRMORE, LARGURA 15 CM, ESPESSURA 2,0 CM. AF_09/2020</t>
  </si>
  <si>
    <t>FRESAGEM DE PAVIMENTO ASFÁLTICO (PROFUNDIDADE ATÉ 5,0 CM) - EXCLUSIVE TRANSPORTE. AF_11/2019</t>
  </si>
  <si>
    <t>EXECUÇÃO DE PAVIMENTO COM APLICAÇÃO DE CONCRETO ASFÁLTICO, CAMADA DE ROLAMENTO - EXCLUSIVE CARGA E TRANSPORTE. AF_11/2019</t>
  </si>
  <si>
    <t>EXECUÇÃO DE PAVIMENTO COM APLICAÇÃO DE CONCRETO ASFÁLTICO, CAMADA DE BINDER - EXCLUSIVE CARGA E TRANSPORTE. AF_11/2019</t>
  </si>
  <si>
    <t>COLOCAÇÃO DE FITA PROTETORA PARA PINTURA. AF_01/2020</t>
  </si>
  <si>
    <t>JATEAMENTO ABRASIVO COM GRANALHA DE AÇO EM PERFIL METÁLICO EM FÁBRICA. AF_01/2020</t>
  </si>
  <si>
    <t>LIXAMENTO MANUAL EM SUPERFÍCIES METÁLICAS EM OBRA.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</si>
  <si>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</si>
  <si>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</si>
  <si>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</si>
  <si>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</si>
  <si>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ACRÍLICA DE ACABAMENTO APLICADA A ROLO OU PINCEL SOBRE SUPERFÍCIES METÁLICAS (EXCETO PERFIL) EXECUTADO EM OBRA (02 DEMÃOS).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</si>
  <si>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</si>
  <si>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</si>
  <si>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</si>
  <si>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</si>
  <si>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</si>
  <si>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</si>
  <si>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</si>
  <si>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</si>
  <si>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</si>
  <si>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</si>
  <si>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ALQUÍDICA DE ACABAMENTO (ESMALTE SINTÉTICO FOSCO) APLICADA A ROLO OU PINCEL SOBRE SUPERFÍCIES METÁLICAS (EXCETO PERFIL) EXECUTADO EM OBRA (02 DEMÃOS).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</si>
  <si>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</si>
  <si>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</si>
  <si>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EPOXÍDICA DE ACABAMENTO APLICADA A ROLO OU PINCEL SOBRE PERFIL METÁLICO EXECUTADO EM FÁBRICA (02 DEMÃOS). AF_01/2020</t>
  </si>
  <si>
    <t>LIXAMENTO DE MADEIRA PARA APLICAÇÃO DE FUNDO OU PINTURA. AF_01/2021</t>
  </si>
  <si>
    <t>LIXAMENTO DE MASSA PARA MADEIRA. AF_01/2021</t>
  </si>
  <si>
    <t>APLICAÇÃO MASSA ALQUÍDICA PARA MADEIRA, PARA PINTURA COM TINTA DE ACABAMENTO (PIGMENTADA). AF_01/2021</t>
  </si>
  <si>
    <t>APLICAÇÃO MASSA EPÓXI PARA MADEIRA, PARA PINTURA COM TINTA PU DE ACABAMENTO (PIGMENTADA). AF_01/2021</t>
  </si>
  <si>
    <t>PINTURA FUNDO NIVELADOR ALQUÍDICO BRANCO EM MADEIRA. AF_01/2021</t>
  </si>
  <si>
    <t>PINTURA VERNIZ (INCOLOR) ALQUÍDICO EM MADEIRA, USO INTERNO E EXTERNO, 1 DEMÃO. AF_01/2021</t>
  </si>
  <si>
    <t>PINTURA VERNIZ (INCOLOR) ALQUÍDICO EM MADEIRA, USO INTERNO, 1 DEMÃO. AF_01/2021</t>
  </si>
  <si>
    <t>PINTURA VERNIZ (INCOLOR) ALQUÍDICO EM MADEIRA, USO INTERNO E EXTERNO, 2 DEMÃOS. AF_01/2021</t>
  </si>
  <si>
    <t>PINTURA VERNIZ (INCOLOR) ALQUÍDICO EM MADEIRA, USO INTERNO,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</si>
  <si>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</si>
  <si>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</si>
  <si>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1 DEMÃO. AF_01/2021</t>
  </si>
  <si>
    <t>PINTURA VERNIZ (INCOLOR) POLIURETÂNICO (RESINA ALQUÍDICA MODIFICADA) EM MADEIRA, 2 DEMÃOS. AF_01/2021</t>
  </si>
  <si>
    <t>PINTURA VERNIZ (INCOLOR) POLIURETÂNICO (RESINA ALQUÍDICA MODIFICADA) EM MADEIRA, 3 DEMÃOS. AF_01/2021</t>
  </si>
  <si>
    <t>PINTURA TINTA DE ACABAMENTO (PIGMENTADA) A ÓLEO EM MADEIRA, 1 DEMÃO. AF_01/2021</t>
  </si>
  <si>
    <t>PINTURA TINTA DE ACABAMENTO (PIGMENTADA) A ÓLEO EM MADEIRA, 2 DEMÃOS. AF_01/2021</t>
  </si>
  <si>
    <t>PINTURA TINTA DE ACABAMENTO (PIGMENTADA) A ÓLEO EM MADEIRA, 3 DEMÃOS. AF_01/2021</t>
  </si>
  <si>
    <t>PINTURA TINTA DE ACABAMENTO (PIGMENTADA) ESMALTE SINTÉTICO FOSCO EM MADEIRA, 1 DEMÃO. AF_01/2021</t>
  </si>
  <si>
    <t>PINTURA TINTA DE ACABAMENTO (PIGMENTADA) ESMALTE SINTÉTICO FOSCO EM MADEIRA, 2 DEMÃOS. AF_01/2021</t>
  </si>
  <si>
    <t>PINTURA TINTA DE ACABAMENTO (PIGMENTADA) ESMALTE SINTÉTICO FOSCO EM MADEIRA, 3 DEMÃOS. AF_01/2021</t>
  </si>
  <si>
    <t>PINTURA TINTA DE ACABAMENTO (PIGMENTADA) ESMALTE SINTÉTICO ACETINADO EM MADEIRA, 1 DEMÃO. AF_01/2021</t>
  </si>
  <si>
    <t>PINTURA TINTA DE ACABAMENTO (PIGMENTADA) ESMALTE SINTÉTICO ACETINADO EM MADEIRA, 2 DEMÃOS. AF_01/2021</t>
  </si>
  <si>
    <t>PINTURA TINTA DE ACABAMENTO (PIGMENTADA) ESMALTE SINTÉTICO ACETINADO EM MADEIRA, 3 DEMÃOS. AF_01/2021</t>
  </si>
  <si>
    <t>PINTURA TINTA DE ACABAMENTO (PIGMENTADA) ESMALTE SINTÉTICO BRILHANTE EM MADEIRA, 1 DEMÃO. AF_01/2021</t>
  </si>
  <si>
    <t>PINTURA TINTA DE ACABAMENTO (PIGMENTADA) ESMALTE SINTÉTICO BRILHANTE EM MADEIRA, 2 DEMÃOS. AF_01/2021</t>
  </si>
  <si>
    <t>PINTURA TINTA DE ACABAMENTO (PIGMENTADA) ESMALTE SINTÉTICO BRILHANTE EM MADEIRA, 3 DEMÃOS. AF_01/2021</t>
  </si>
  <si>
    <t>PINTURA IMUNIZANTE PARA MADEIRA, 1 DEMÃO. AF_01/2021</t>
  </si>
  <si>
    <t>PINTURA IMUNIZANTE PARA MADEIRA, 2 DEMÃOS. AF_01/2021</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</si>
  <si>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</si>
  <si>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</si>
  <si>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</si>
  <si>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</si>
  <si>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</si>
  <si>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</si>
  <si>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</si>
  <si>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</si>
  <si>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</si>
  <si>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</si>
  <si>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</si>
  <si>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</si>
  <si>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</si>
  <si>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</si>
  <si>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</si>
  <si>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</si>
  <si>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EM MOURÕES DE CONCRETO, COM TELA DE ARAME GALVANIZADO (INCLUSIVE MURETA EM CONCRETO). AF_05/2018</t>
  </si>
  <si>
    <t>LIMPEZA DE PISO CERÂMICO OU PORCELANATO COM VASSOURA A SECO. AF_04/2019</t>
  </si>
  <si>
    <t>LIMPEZA DE PISO CERÂMICO OU PORCELANATO COM PANO ÚMIDO. AF_04/2019</t>
  </si>
  <si>
    <t>LIMPEZA DE PISO CERÂMICO OU COM PEDRAS RÚSTICAS UTILIZANDO ÁCIDO MURIÁTICO. AF_04/2019</t>
  </si>
  <si>
    <t>LIMPEZA DE PISO DE LADRILHO HIDRÁULICO COM PANO ÚMIDO. AF_04/2019</t>
  </si>
  <si>
    <t>LIMPEZA DE CONTRAPISO COM VASSOURA A SECO. AF_04/2019</t>
  </si>
  <si>
    <t>LIMPEZA DE REVESTIMENTO CERÂMICO EM PAREDE COM PANO ÚMIDO AF_04/2019</t>
  </si>
  <si>
    <t>LIMPEZA DE REVESTIMENTO CERÂMICO EM PAREDE UTILIZANDO ÁCIDO MURIÁTICO. AF_04/2019</t>
  </si>
  <si>
    <t>LIMPEZA DE LADRILHO HIDRÁULICO EM PAREDE COM PANO ÚMIDO. AF_04/2019</t>
  </si>
  <si>
    <t>LIMPEZA DE SUPERFÍCIE COM JATO DE ALTA PRESSÃO. AF_04/2019</t>
  </si>
  <si>
    <t>LIMPEZA DE PORTA DE MADEIRA. AF_04/2019</t>
  </si>
  <si>
    <t>LIMPEZA DE FORRO REMOVÍVEL COM PANO ÚMIDO. AF_04/2019</t>
  </si>
  <si>
    <t>ARGAMASSA À BASE DE GESSO, MISTURA E PROJEÇÃO DE 1,5 M³/H DE ARGAMASSA.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</si>
  <si>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</si>
  <si>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</si>
  <si>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</si>
  <si>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PARA REVESTIMENTO DECORATIVO MONOCAMADA (MONOCAPA), MISTURA E PROJEÇÃO DE 1,5 M3/H DE ARGAMASSA.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</si>
  <si>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</si>
  <si>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</si>
  <si>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</si>
  <si>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</si>
  <si>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</si>
  <si>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</si>
  <si>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</si>
  <si>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</si>
  <si>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</si>
  <si>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</si>
  <si>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INDUSTRIALIZADA PARA CHAPISCO ROLADO, PREPARO MANUAL. AF_08/2019</t>
  </si>
  <si>
    <t>ARGAMASSA INDUSTRIALIZADA PARA CHAPISCO COLANTE, PREPARO MANUAL. AF_08/2019</t>
  </si>
  <si>
    <t>ARGAMASSA INDUSTRIALIZADA PARA REVESTIMENTOS, MISTURA E PROJEÇÃO DE 1,5 M³/H DE ARGAMASSA.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</si>
  <si>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</si>
  <si>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</si>
  <si>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</si>
  <si>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</si>
  <si>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</si>
  <si>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</si>
  <si>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</si>
  <si>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</si>
  <si>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</si>
  <si>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</si>
  <si>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</si>
  <si>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</si>
  <si>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</si>
  <si>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</si>
  <si>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</si>
  <si>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</si>
  <si>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</si>
  <si>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</si>
  <si>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</si>
  <si>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</si>
  <si>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</si>
  <si>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</si>
  <si>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</si>
  <si>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</si>
  <si>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</si>
  <si>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</si>
  <si>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</si>
  <si>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</si>
  <si>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</si>
  <si>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</si>
  <si>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</si>
  <si>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</si>
  <si>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</si>
  <si>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</si>
  <si>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</si>
  <si>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</si>
  <si>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</si>
  <si>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</si>
  <si>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</si>
  <si>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MÉDIA ÚMIDA) PARA CONTRAPISO, PREPARO MANUAL. AF_08/2019</t>
  </si>
  <si>
    <t>ARGAMASSA TRAÇO 1:3 (EM VOLUME DE CIMENTO E AREIA GROSSA ÚMIDA) PARA CHAPISCO CONVENCIONAL, PREPARO MANUAL. AF_08/2019</t>
  </si>
  <si>
    <t>ARGAMASSA TRAÇO 1:3 (EM VOLUME DE CIMENTO E AREIA GROSSA ÚMIDA) COM ADIÇÃO DE EMULSÃO POLIMÉRICA PARA CHAPISCO ROLADO,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</si>
  <si>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</si>
  <si>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</si>
  <si>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</si>
  <si>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</si>
  <si>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</si>
  <si>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</si>
  <si>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</si>
  <si>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</si>
  <si>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</si>
  <si>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</si>
  <si>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</si>
  <si>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</si>
  <si>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</si>
  <si>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</si>
  <si>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</si>
  <si>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</si>
  <si>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MÉDIA ÚMIDA) PARA CONTRAPISO, PREPARO MANUAL. AF_08/2019</t>
  </si>
  <si>
    <t>ARGAMASSA TRAÇO 1:4 (EM VOLUME DE CIMENTO E AREIA GROSSA ÚMIDA) PARA CHAPISCO CONVENCIONAL, PREPARO MANUAL. AF_08/2019</t>
  </si>
  <si>
    <t>ARGAMASSA TRAÇO 1:4 (EM VOLUME DE CIMENTO E AREIA GROSSA ÚMIDA) COM ADIÇÃO DE EMULSÃO POLIMÉRICA PARA CHAPISCO ROLADO, PREPARO MANUAL. AF_08/2019</t>
  </si>
  <si>
    <t>ARGAMASSA TRAÇO 1:4 (EM VOLUME DE CIMENTO E AREIA MÉDIA ÚMIDA), PREPARO MANUAL.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</si>
  <si>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</si>
  <si>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</si>
  <si>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</si>
  <si>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</si>
  <si>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</si>
  <si>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</si>
  <si>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</si>
  <si>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</si>
  <si>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</si>
  <si>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</si>
  <si>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</si>
  <si>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</si>
  <si>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</si>
  <si>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</si>
  <si>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MÉDIA ÚMIDA) PARA CONTRAPISO, PREPARO MANUAL. AF_08/2019</t>
  </si>
  <si>
    <t>ARGAMASSA TRAÇO 1:5 (EM VOLUME DE CIMENTO E AREIA GROSSA ÚMIDA) PARA CHAPISCO CONVENCIONAL, PREPARO MANUAL. AF_08/2019</t>
  </si>
  <si>
    <t>ARGAMASSA TRAÇO 1:5 (EM VOLUME DE CIMENTO E AREIA GROSSA ÚMIDA) COM ADIÇÃO DE EMULSÃO POLIMÉRICA PARA CHAPISCO ROLADO, PREPARO MANUAL.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</si>
  <si>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</si>
  <si>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</si>
  <si>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PARA CONTRAPISO, PREPARO MECÂNICO COM BETONEIRA 400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</si>
  <si>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</si>
  <si>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</si>
  <si>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</si>
  <si>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</si>
  <si>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</si>
  <si>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</si>
  <si>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PARA CONTRAPISO, PREPARO MANUAL.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</si>
  <si>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</si>
  <si>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</si>
  <si>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</si>
  <si>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</si>
  <si>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</si>
  <si>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</si>
  <si>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</si>
  <si>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</si>
  <si>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</si>
  <si>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</si>
  <si>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</si>
  <si>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</si>
  <si>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</si>
  <si>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</si>
  <si>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MANUAL.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</si>
  <si>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</si>
  <si>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</si>
  <si>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</si>
  <si>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</si>
  <si>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</si>
  <si>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</si>
  <si>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</si>
  <si>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</si>
  <si>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</si>
  <si>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</si>
  <si>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</si>
  <si>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</si>
  <si>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</si>
  <si>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</si>
  <si>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</si>
  <si>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</si>
  <si>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</si>
  <si>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1:3:12 (EM VOLUME DE CIMENTO, CAL E AREIA MÉDIA ÚMIDA) PARA EMBOÇO/MASSA ÚNICA/ASSENTAMENTO DE ALVENARIA DE VEDAÇÃO, PREPARO MANUAL. AF_08/2019</t>
  </si>
  <si>
    <t>USINAGEM DE BRITA GRADUADA SIMPLES. AF_03/2020</t>
  </si>
  <si>
    <t>USINAGEM DE BRITA GRADUADA TRATADA COM CIMENTO. AF_03/2020</t>
  </si>
  <si>
    <t>USINAGEM DE CONCRETO PARA COMPACTAÇÃO COM ROLO. AF_03/2020</t>
  </si>
  <si>
    <t>CHP</t>
  </si>
  <si>
    <t>CHI</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</si>
  <si>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</si>
  <si>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</si>
  <si>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</si>
  <si>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</si>
  <si>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</si>
  <si>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</si>
  <si>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</si>
  <si>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</si>
  <si>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</si>
  <si>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</si>
  <si>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</si>
  <si>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</si>
  <si>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</si>
  <si>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1,5 M3/H, ALCANCE DE 30 ATÉ 60 M, MOTOR ELÉTRICO POTÊNCIA 7,5 HP - CHI DIURNO.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</si>
  <si>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</si>
  <si>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</si>
  <si>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</si>
  <si>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</si>
  <si>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</si>
  <si>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</si>
  <si>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</si>
  <si>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</si>
  <si>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</si>
  <si>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</si>
  <si>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</si>
  <si>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</si>
  <si>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</si>
  <si>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</si>
  <si>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</si>
  <si>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</si>
  <si>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</si>
  <si>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</si>
  <si>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</si>
  <si>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</si>
  <si>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</si>
  <si>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</si>
  <si>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</si>
  <si>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</si>
  <si>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</si>
  <si>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</si>
  <si>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</si>
  <si>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</si>
  <si>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</si>
  <si>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MÁQUINA DEMARCADORA DE FAIXA DE TRÁFEGO À FRIO, AUTOPROPELIDA, POTÊNCIA 38 HP - CHI DIURNO. AF_07/2016</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</si>
  <si>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</si>
  <si>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</si>
  <si>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</si>
  <si>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</si>
  <si>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</si>
  <si>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</si>
  <si>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</si>
  <si>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</si>
  <si>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</si>
  <si>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</si>
  <si>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</si>
  <si>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</si>
  <si>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</si>
  <si>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</si>
  <si>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</si>
  <si>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</si>
  <si>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</si>
  <si>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</si>
  <si>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</si>
  <si>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</si>
  <si>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</si>
  <si>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</si>
  <si>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</si>
  <si>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</si>
  <si>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</si>
  <si>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</si>
  <si>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</si>
  <si>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</si>
  <si>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</si>
  <si>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</si>
  <si>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</si>
  <si>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</si>
  <si>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</si>
  <si>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</si>
  <si>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</si>
  <si>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</si>
  <si>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</si>
  <si>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</si>
  <si>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</si>
  <si>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</si>
  <si>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</si>
  <si>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</si>
  <si>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</si>
  <si>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</si>
  <si>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</si>
  <si>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</si>
  <si>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</si>
  <si>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</si>
  <si>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</si>
  <si>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</si>
  <si>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</si>
  <si>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</si>
  <si>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</si>
  <si>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</si>
  <si>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</si>
  <si>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</si>
  <si>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</si>
  <si>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MOTOBOMBA CENTRÍFUGA, MOTOR A GASOLINA, POTÊNCIA 5,42 HP, BOCAIS 1 1/2" X 1", DIÂMETRO ROTOR 143 MM HM/Q = 6 MCA / 16,8 M3/H A 38 MCA / 6,6 M3/H - MANUTENÇÃO. AF_06/2014</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</si>
  <si>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</si>
  <si>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</si>
  <si>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MOTO BOMBA HORIZONTAL DE 12,5 A 25 CV, HM 140 M (NÃO INCLUI O FORNECIMENTO DA BOMBA). AF_12/2020</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</si>
  <si>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</si>
  <si>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</si>
  <si>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</si>
  <si>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</si>
  <si>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</si>
  <si>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</si>
  <si>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</si>
  <si>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</si>
  <si>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</si>
  <si>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</si>
  <si>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</si>
  <si>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</si>
  <si>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</si>
  <si>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</si>
  <si>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</si>
  <si>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</si>
  <si>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</si>
  <si>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</si>
  <si>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</si>
  <si>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</si>
  <si>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</si>
  <si>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</si>
  <si>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</si>
  <si>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</si>
  <si>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</si>
  <si>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</si>
  <si>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</si>
  <si>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</si>
  <si>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</si>
  <si>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</si>
  <si>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</si>
  <si>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</si>
  <si>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</si>
  <si>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COMPRESSOR DE AR REBOCÁVEL, VAZÃO 189 PCM, PRESSÃO EFETIVA DE TRABALHO 102 PSI, MOTOR DIESEL, POTÊNCIA 63 CV - MANUTENÇÃO. AF_06/2015</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</si>
  <si>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</si>
  <si>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</si>
  <si>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</si>
  <si>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</si>
  <si>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</si>
  <si>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</si>
  <si>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</si>
  <si>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</si>
  <si>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</si>
  <si>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</si>
  <si>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</si>
  <si>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</si>
  <si>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</si>
  <si>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</si>
  <si>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</si>
  <si>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</si>
  <si>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</si>
  <si>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</si>
  <si>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</si>
  <si>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</si>
  <si>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</si>
  <si>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</si>
  <si>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</si>
  <si>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</si>
  <si>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</si>
  <si>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</si>
  <si>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</si>
  <si>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</si>
  <si>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</si>
  <si>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</si>
  <si>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</si>
  <si>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</si>
  <si>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</si>
  <si>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</si>
  <si>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</si>
  <si>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</si>
  <si>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</si>
  <si>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ESTACIONÁRIO, MOTOR DIESEL POTÊNCIA 170 KVA - CHI DIURNO. AF_02/2016</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</si>
  <si>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</si>
  <si>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</si>
  <si>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</si>
  <si>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</si>
  <si>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</si>
  <si>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</si>
  <si>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</si>
  <si>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</si>
  <si>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</si>
  <si>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</si>
  <si>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</si>
  <si>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</si>
  <si>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</si>
  <si>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</si>
  <si>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</si>
  <si>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</si>
  <si>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</si>
  <si>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</si>
  <si>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</si>
  <si>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</si>
  <si>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</si>
  <si>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</si>
  <si>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</si>
  <si>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</si>
  <si>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</si>
  <si>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</si>
  <si>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</si>
  <si>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</si>
  <si>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</si>
  <si>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</si>
  <si>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</si>
  <si>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BATE-ESTACAS POR GRAVIDADE, POTÊNCIA DE 160 HP, PESO DO MARTELO ATÉ 3 TONELADAS - CHP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</si>
  <si>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</si>
  <si>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</si>
  <si>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</si>
  <si>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</si>
  <si>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</si>
  <si>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</si>
  <si>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</si>
  <si>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</si>
  <si>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</si>
  <si>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</si>
  <si>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</si>
  <si>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</si>
  <si>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</si>
  <si>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</si>
  <si>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</si>
  <si>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</si>
  <si>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</si>
  <si>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</si>
  <si>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</si>
  <si>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</si>
  <si>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</si>
  <si>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</si>
  <si>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</si>
  <si>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</si>
  <si>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</si>
  <si>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</si>
  <si>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CHP DIURNO.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</si>
  <si>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</si>
  <si>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</si>
  <si>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</si>
  <si>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</si>
  <si>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</si>
  <si>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</si>
  <si>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</si>
  <si>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</si>
  <si>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</si>
  <si>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</si>
  <si>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</si>
  <si>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</si>
  <si>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</si>
  <si>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</si>
  <si>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</si>
  <si>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 COM MOTOR A DIESEL, POTÊNCIA 180 CV, CABINE DUPLA, 4X4 - CHP DIURNO. AF_11/2015</t>
  </si>
  <si>
    <t>CAMINHONETE COM MOTOR A DIESEL, POTÊNCIA 180 CV, CABINE DUPLA, 4X4 - CHI DIURNO. AF_11/2015</t>
  </si>
  <si>
    <t>CAMINHONETE CABINE SIMPLES COM MOTOR 1.6 FLEX, CÂMBIO MANUAL, POTÊNCIA 101/104 CV, 2 PORTAS - CHP DIURNO. AF_11/2015</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</si>
  <si>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</si>
  <si>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</si>
  <si>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</si>
  <si>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</si>
  <si>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</si>
  <si>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</si>
  <si>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</si>
  <si>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</si>
  <si>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</si>
  <si>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</si>
  <si>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</si>
  <si>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</si>
  <si>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</si>
  <si>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</si>
  <si>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</si>
  <si>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CHP DIURNO. AF_06/2014</t>
  </si>
  <si>
    <t>CAMINHÃO BASCULANTE 6 M3, PESO BRUTO TOTAL 16.000 KG, CARGA ÚTIL MÁXIMA 13.071 KG, DISTÂNCIA ENTRE EIXOS 4,80 M, POTÊNCIA 230 CV INCLUSIVE CAÇAMBA METÁLICA - CHI DIURNO.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</si>
  <si>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</si>
  <si>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</si>
  <si>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</si>
  <si>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</si>
  <si>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</si>
  <si>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IMPOSTOS E SEGUROS. AF_06/2014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</si>
  <si>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</si>
  <si>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</si>
  <si>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</si>
  <si>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</si>
  <si>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</si>
  <si>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</si>
  <si>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</si>
  <si>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</si>
  <si>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</si>
  <si>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</si>
  <si>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</si>
  <si>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</si>
  <si>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</si>
  <si>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</si>
  <si>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</si>
  <si>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</si>
  <si>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</si>
  <si>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</si>
  <si>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</si>
  <si>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</si>
  <si>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</si>
  <si>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</si>
  <si>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</si>
  <si>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</si>
  <si>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</si>
  <si>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</si>
  <si>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</si>
  <si>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</si>
  <si>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</si>
  <si>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</si>
  <si>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</si>
  <si>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</si>
  <si>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</si>
  <si>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</si>
  <si>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</si>
  <si>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</si>
  <si>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CHP DIURNO.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</si>
  <si>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</si>
  <si>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</si>
  <si>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</si>
  <si>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</si>
  <si>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</si>
  <si>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</si>
  <si>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</si>
  <si>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</si>
  <si>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CAMINHÃO TOCO, PBT 14.300 KG, CARGA ÚTIL MÁX. 9.710 KG, DIST. ENTRE EIXOS 3,56 M, POTÊNCIA 185 CV, INCLUSIVE CARROCERIA FIXA ABERTA DE MADEIRA P/ TRANSPORTE GERAL DE CARGA SECA, DIMEN. APROX. 2,50 X 6,50 X 0,50 M - CHI DIURNO.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</si>
  <si>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</si>
  <si>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</si>
  <si>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</si>
  <si>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</si>
  <si>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</si>
  <si>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</si>
  <si>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</si>
  <si>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</si>
  <si>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</si>
  <si>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</si>
  <si>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</si>
  <si>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</si>
  <si>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6.000 L, PESO BRUTO TOTAL 13.000 KG, DISTÂNCIA ENTRE EIXOS 4,80 M, POTÊNCIA 189 CV INCLUSIVE TANQUE DE AÇO PARA TRANSPORTE DE ÁGUA, CAPACIDADE 6 M3 - MATERIAIS NA OPERAÇÃO.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</si>
  <si>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</si>
  <si>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</si>
  <si>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</si>
  <si>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</si>
  <si>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</si>
  <si>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</si>
  <si>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</si>
  <si>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</si>
  <si>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</si>
  <si>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</si>
  <si>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</si>
  <si>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</si>
  <si>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PIPA 6.000 L, PESO BRUTO TOTAL 13.000 KG, DISTÂNCIA ENTRE EIXOS 4,80 M, POTÊNCIA 189 CV INCLUSIVE TANQUE DE AÇO PARA TRANSPORTE DE ÁGUA, CAPACIDADE 6 M3 - CHI DIURNO. AF_06/2014</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</si>
  <si>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</si>
  <si>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</si>
  <si>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</si>
  <si>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</si>
  <si>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</si>
  <si>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</si>
  <si>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</si>
  <si>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</si>
  <si>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</si>
  <si>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</si>
  <si>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</si>
  <si>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</si>
  <si>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</si>
  <si>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</si>
  <si>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</si>
  <si>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</si>
  <si>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</si>
  <si>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</si>
  <si>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</si>
  <si>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</si>
  <si>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</si>
  <si>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</si>
  <si>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</si>
  <si>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</si>
  <si>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</si>
  <si>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</si>
  <si>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</si>
  <si>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</si>
  <si>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</si>
  <si>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</si>
  <si>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</si>
  <si>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</si>
  <si>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</si>
  <si>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</si>
  <si>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</si>
  <si>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</si>
  <si>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</si>
  <si>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</si>
  <si>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</si>
  <si>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</si>
  <si>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</si>
  <si>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</si>
  <si>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</si>
  <si>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</si>
  <si>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</si>
  <si>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</si>
  <si>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</si>
  <si>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</si>
  <si>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</si>
  <si>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</si>
  <si>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</si>
  <si>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</si>
  <si>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</si>
  <si>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</si>
  <si>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</si>
  <si>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</si>
  <si>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88 HP, CAÇAMBA CARREG. CAP. MÍN. 1 M3, CAÇAMBA RETRO CAP. 0,26 M3, PESO OPERACIONAL MÍN. 6.674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</si>
  <si>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</si>
  <si>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</si>
  <si>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</si>
  <si>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</si>
  <si>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</si>
  <si>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</si>
  <si>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</si>
  <si>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</si>
  <si>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</si>
  <si>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</si>
  <si>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</si>
  <si>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</si>
  <si>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</si>
  <si>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</si>
  <si>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</si>
  <si>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</si>
  <si>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</si>
  <si>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</si>
  <si>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HIDRAULICA SOBRE ESTEIRA, EQUIPADA COM CLAMSHELL, COM CAPACIDADE DA CAÇAMBA ENTRE 1,20 E 1,50 M3, PESO OPERACIONAL ENTRE 20,00 E 22,00 TON, POTENCIA LIQUIDA ENTRE 150 E 160 HP - CHI DIURNO.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</si>
  <si>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</si>
  <si>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</si>
  <si>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</si>
  <si>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</si>
  <si>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</si>
  <si>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PENEIRAMENTO DE AREIA COM PENEIRA ELÉTRICA. AF_11/2015</t>
  </si>
  <si>
    <t>PENEIRAMENTO DE AREIA COM PENEIRA MANUAL. AF_11/2015</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</si>
  <si>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</si>
  <si>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</si>
  <si>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</si>
  <si>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</si>
  <si>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</si>
  <si>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</si>
  <si>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</si>
  <si>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</si>
  <si>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</si>
  <si>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</si>
  <si>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</si>
  <si>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</si>
  <si>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TRATOR DE PNEUS COM POTÊNCIA DE 122 CV, TRAÇÃO 4X4, COM VASSOURA MECÂNICA ACOPLADA - CHP DIURNO. AF_02/2017</t>
  </si>
  <si>
    <t>TRATOR DE PNEUS COM POTÊNCIA DE 85 CV, TRAÇÃO 4X4, COM VASSOURA MECÂNICA ACOPLADA - CHP DIURNO. AF_03/2017</t>
  </si>
  <si>
    <t>TRATOR DE PNEUS COM POTÊNCIA DE 122 CV, TRAÇÃO 4X4, COM VASSOURA MECÂNICA ACOPLADA - CHI DIURNO. AF_02/2017</t>
  </si>
  <si>
    <t>TRATOR DE PNEUS COM POTÊNCIA DE 85 CV, TRAÇÃO 4X4, COM VASSOURA MECÂNICA ACOPLADA - CHI DIURNO.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</si>
  <si>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</si>
  <si>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</si>
  <si>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</si>
  <si>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</si>
  <si>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</si>
  <si>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</si>
  <si>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</si>
  <si>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</si>
  <si>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TRATOR DE PNEUS, POTÊNCIA 85 CV, TRAÇÃO 4X4, PESO COM LASTRO DE 4.675 KG - MANUTENÇÃO. AF_06/2014</t>
  </si>
  <si>
    <t>TRATOR DE PNEUS, POTÊNCIA 85 CV, TRAÇÃO 4X4, PESO COM LASTRO DE 4.675 KG - MATERIAIS NA OPERAÇÃO. AF_06/2014</t>
  </si>
  <si>
    <t>TRATOR DE PNEUS, POTÊNCIA 122 CV, TRAÇÃO 4X4, PESO COM LASTRO DE 4.510 KG - CHP DIURNO. AF_06/2014</t>
  </si>
  <si>
    <t>TRATOR DE PNEUS, POTÊNCIA 122 CV, TRAÇÃO 4X4, PESO COM LASTRO DE 4.510 KG - CHI DIURNO.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</si>
  <si>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</si>
  <si>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</si>
  <si>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</si>
  <si>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</si>
  <si>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DE PNEUS, POTÊNCIA 85 CV, TRAÇÃO 4X4, PESO COM LASTRO DE 4.675 KG - CHP DIURNO. AF_06/2014</t>
  </si>
  <si>
    <t>TRATOR DE PNEUS, POTÊNCIA 85 CV, TRAÇÃO 4X4, PESO COM LASTRO DE 4.675 KG - CHI DIURNO. AF_06/2014</t>
  </si>
  <si>
    <t>TRATOR DE PNEUS, POTÊNCIA 85 CV, TRAÇÃO 4X4, PESO COM LASTRO DE 4.675 KG - DEPRECIAÇÃO. AF_06/2014</t>
  </si>
  <si>
    <t>TRATOR DE PNEUS, POTÊNCIA 85 CV, TRAÇÃO 4X4, PESO COM LASTRO DE 4.675 KG - JUROS. AF_06/2014</t>
  </si>
  <si>
    <t>TRATOR DE ESTEIRAS, POTÊNCIA 100 HP, PESO OPERACIONAL 9,4 T, COM LÂMINA 2,19 M3 - CHP DIURNO. AF_06/2014</t>
  </si>
  <si>
    <t>TRATOR DE ESTEIRAS, POTÊNCIA 100 HP, PESO OPERACIONAL 9,4 T, COM LÂMINA 2,19 M3 - CHI DIURNO. AF_06/2014</t>
  </si>
  <si>
    <t>TRATOR DE ESTEIRAS, POTÊNCIA 100 HP, PESO OPERACIONAL 9,4 T, COM LÂMINA 2,19 M3 - MANUTENÇÃO. AF_06/2014</t>
  </si>
  <si>
    <t>TRATOR DE ESTEIRAS, POTÊNCIA 100 HP, PESO OPERACIONAL 9,4 T, COM LÂMINA 2,19 M3 -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</si>
  <si>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</si>
  <si>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</si>
  <si>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125 HP, PESO OPERACIONAL 12,9 T, COM LÂMINA 2,7 M3 - CHP DIURNO. AF_10/2014</t>
  </si>
  <si>
    <t>TRATOR DE ESTEIRAS, POTÊNCIA 125 HP, PESO OPERACIONAL 12,9 T, COM LÂMINA 2,7 M3 - CHI DIURNO.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</si>
  <si>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</si>
  <si>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</si>
  <si>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</si>
  <si>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</si>
  <si>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347 HP, PESO OPERACIONAL 38,5 T, COM LÂMINA 8,70 M3 - MATERIAIS NA OPERAÇÃO. AF_06/2014</t>
  </si>
  <si>
    <t>TRATOR DE ESTEIRAS, POTÊNCIA 347 HP, PESO OPERACIONAL 38,5 T, COM LÂMINA 8,70 M3 - CHP DIURNO. AF_06/2014</t>
  </si>
  <si>
    <t>TRATOR DE ESTEIRAS, POTÊNCIA 347 HP, PESO OPERACIONAL 38,5 T, COM LÂMINA 8,70 M3 - CHI DIURNO. AF_06/2014</t>
  </si>
  <si>
    <t>TRATOR DE ESTEIRAS, POTÊNCIA 347 HP, PESO OPERACIONAL 38,5 T, COM LÂMINA 8,70 M3 - MANUTENÇÃO. AF_06/2014</t>
  </si>
  <si>
    <t>TRATOR DE ESTEIRAS, POTÊNCIA 347 HP, PESO OPERACIONAL 38,5 T, COM LÂMINA 8,70 M3 - DEPRECIAÇÃO. AF_06/2014</t>
  </si>
  <si>
    <t>TRATOR DE ESTEIRAS, POTÊNCIA 347 HP, PESO OPERACIONAL 38,5 T, COM LÂMINA 8,70 M3 - JUROS. AF_06/2014</t>
  </si>
  <si>
    <t>TRATOR DE ESTEIRAS, POTÊNCIA 150 HP, PESO OPERACIONAL 16,7 T, COM RODA MOTRIZ ELEVADA E LÂMINA 3,18 M3 - CHP DIURNO. AF_06/2014</t>
  </si>
  <si>
    <t>TRATOR DE ESTEIRAS, POTÊNCIA 150 HP, PESO OPERACIONAL 16,7 T, COM RODA MOTRIZ ELEVADA E LÂMINA 3,18 M3 - CHI DIURNO. AF_06/2014</t>
  </si>
  <si>
    <t>TRATOR DE ESTEIRAS, POTÊNCIA 150 HP, PESO OPERACIONAL 16,7 T, COM RODA MOTRIZ ELEVADA E LÂMINA 3,18 M3 - MANUTENÇÃO.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</si>
  <si>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</si>
  <si>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</si>
  <si>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150 HP, PESO OPERACIONAL 16,7 T, COM RODA MOTRIZ ELEVADA E LÂMINA 3,18 M3 - MATERIAIS NA OPERAÇÃO. AF_06/2014</t>
  </si>
  <si>
    <t>TRATOR DE ESTEIRAS, POTÊNCIA 170 HP, PESO OPERACIONAL 19 T, CAÇAMBA 5,2 M3 - CHP DIURNO. AF_06/2014</t>
  </si>
  <si>
    <t>TRATOR DE ESTEIRAS, POTÊNCIA 170 HP, PESO OPERACIONAL 19 T, CAÇAMBA 5,2 M3 - CHI DIURNO. AF_06/2014</t>
  </si>
  <si>
    <t>TRATOR DE ESTEIRAS, POTÊNCIA 170 HP, PESO OPERACIONAL 19 T, CAÇAMBA 5,2 M3 - MATERIAIS NA OPERAÇÃO. AF_06/2014</t>
  </si>
  <si>
    <t>TRATOR DE ESTEIRAS, POTÊNCIA 170 HP, PESO OPERACIONAL 19 T, CAÇAMBA 5,2 M3 - MANUTENÇÃO. AF_06/2014</t>
  </si>
  <si>
    <t>TRATOR DE ESTEIRAS, POTÊNCIA 170 HP, PESO OPERACIONAL 19 T, CAÇAMBA 5,2 M3 - DEPRECIAÇÃO. AF_06/2014</t>
  </si>
  <si>
    <t>TRATOR DE ESTEIRAS, POTÊNCIA 170 HP, PESO OPERACIONAL 19 T, CAÇAMBA 5,2 M3 - JUROS. AF_06/2014</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</si>
  <si>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</si>
  <si>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</si>
  <si>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</si>
  <si>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</si>
  <si>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</si>
  <si>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</si>
  <si>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</si>
  <si>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COMPACTADOR DE SOLOS DE PERCUSSÃO (SOQUETE) COM MOTOR A GASOLINA 4 TEMPOS, POTÊNCIA 4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</si>
  <si>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</si>
  <si>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</si>
  <si>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</si>
  <si>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</si>
  <si>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</si>
  <si>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</si>
  <si>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</si>
  <si>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</si>
  <si>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</si>
  <si>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</si>
  <si>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</si>
  <si>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</si>
  <si>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</si>
  <si>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</si>
  <si>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</si>
  <si>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</si>
  <si>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</si>
  <si>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</si>
  <si>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</si>
  <si>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</si>
  <si>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</si>
  <si>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</si>
  <si>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</si>
  <si>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</si>
  <si>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</si>
  <si>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</si>
  <si>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</si>
  <si>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</si>
  <si>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</si>
  <si>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</si>
  <si>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DE UM CILINDRO AÇO LISO, POTÊNCIA 80 HP, PESO OPERACIONAL MÁXIMO 8,1 T, IMPACTO DINÂMICO 16,15 / 9,5 T, LARGURA DE TRABALHO 1,68 M - MATERIAIS NA OPERAÇÃO. AF_06/2014</t>
  </si>
  <si>
    <t>ROLO COMPACTADOR VIBRATÓRIO REBOCÁVEL, CILINDRO DE AÇO LISO, POTÊNCIA DE TRAÇÃO DE 65 CV, PESO 4,7 T, IMPACTO DINÂMICO 18,3 T, LARGURA DE TRABALHO 1,67 M - DEPRECIAÇÃO. AF_02/2016</t>
  </si>
  <si>
    <t>ROLO COMPACTADOR DE PNEUS ESTÁTICO, PRESSÃO VARIÁVEL, POTÊNCIA 111 HP, PESO SEM/COM LASTRO 9,5 / 26 T, LARGURA DE TRABALHO 1,90 M - MATERIAIS NA OPERAÇÃO. AF_07/2014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</si>
  <si>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</si>
  <si>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</si>
  <si>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</si>
  <si>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</si>
  <si>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</si>
  <si>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</si>
  <si>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</si>
  <si>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</si>
  <si>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VIBRATORIO TANDEM, ACO LISO, POTENCIA 125 HP, PESO SEM/COM LASTRO 10,20/11,65 T, LARGURA DE TRABALHO 1,73 M - CHP DIURNO. AF_11/2016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</si>
  <si>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</si>
  <si>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</si>
  <si>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</si>
  <si>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</si>
  <si>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</si>
  <si>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</si>
  <si>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</si>
  <si>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</si>
  <si>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</si>
  <si>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</si>
  <si>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</si>
  <si>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</si>
  <si>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</si>
  <si>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</si>
  <si>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</si>
  <si>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</si>
  <si>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</si>
  <si>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</si>
  <si>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</si>
  <si>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</si>
  <si>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GRADE DE DISCO CONTROLE REMOTO REBOCÁVEL, COM 24 DISCOS 24 X 6 MM COM PNEUS PARA TRANSPORTE - CHP DIURNO. AF_06/2014</t>
  </si>
  <si>
    <t>GRADE DE DISCO REBOCÁVEL COM 20 DISCOS 24" X 6 MM COM PNEUS PARA TRANSPORTE - CHP DIURNO. AF_06/2014</t>
  </si>
  <si>
    <t>GRADE DE DISCO REBOCÁVEL COM 20 DISCOS 24" X 6 MM COM PNEUS PARA TRANSPORTE - CHI DIURNO. AF_06/2014</t>
  </si>
  <si>
    <t>GRADE DE DISCO REBOCÁVEL COM 20 DISCOS 24" X 6 MM COM PNEUS PARA TRANSPORTE - DEPRECIAÇÃO. AF_06/2014</t>
  </si>
  <si>
    <t>GRADE DE DISCO REBOCÁVEL COM 20 DISCOS 24" X 6 MM COM PNEUS PARA TRANSPORTE - MANUTENÇÃO. AF_06/2014</t>
  </si>
  <si>
    <t>GRADE DE DISCO REBOCÁVEL COM 20 DISCOS 24" X 6 MM COM PNEUS PARA TRANSPORTE - JUROS. AF_06/2014</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</si>
  <si>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</si>
  <si>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</si>
  <si>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</si>
  <si>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</si>
  <si>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</si>
  <si>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</si>
  <si>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CHP DIURNO. AF_11/2014</t>
  </si>
  <si>
    <t>FRESADORA DE ASFALTO A FRIO SOBRE RODAS, LARGURA FRESAGEM DE 2,0 M, POTÊNCIA 550 HP - CHP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</si>
  <si>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</si>
  <si>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</si>
  <si>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CHP DIURNO. AF_11/2014</t>
  </si>
  <si>
    <t>RECICLADORA DE ASFALTO A FRIO SOBRE RODAS, LARGURA FRESAGEM DE 2,0 M, POTÊNCIA 422 HP - CHI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</si>
  <si>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</si>
  <si>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</si>
  <si>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</si>
  <si>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</si>
  <si>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</si>
  <si>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</si>
  <si>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</si>
  <si>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</si>
  <si>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</si>
  <si>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</si>
  <si>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</si>
  <si>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</si>
  <si>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</si>
  <si>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</si>
  <si>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</si>
  <si>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</si>
  <si>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PERFURATRIZ ROTATIVA SOBRE ESTEIRA, TORQUE MAXIMO 2500 KGM, POTENCIA 110 HP, MOTOR DIESEL - MATERIAIS NA OPERAÇÃO. AF_05/2017</t>
  </si>
  <si>
    <t>PERFURATRIZ MANUAL, TORQUE MÁXIMO 83 N.M, POTÊNCIA 5 CV, COM DIÂMETRO MÁXIMO 4" - CHP DIURNO. AF_06/2015</t>
  </si>
  <si>
    <t>PERFURATRIZ SOBRE ESTEIRA, TORQUE MÁXIMO 600 KGF, PESO MÉDIO 1000 KG, POTÊNCIA 20 HP, DIÂMETRO MÁXIMO 10"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</si>
  <si>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</si>
  <si>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</si>
  <si>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PERFURATRIZ MANUAL, TORQUE MÁXIMO 83 N.M, POTÊNCIA 5 CV, COM DIÂMETRO MÁXIMO 4" - CHI DIURNO. AF_06/2015</t>
  </si>
  <si>
    <t>PERFURATRIZ SOBRE ESTEIRA, TORQUE MÁXIMO 600 KGF, PESO MÉDIO 1000 KG, POTÊNCIA 20 HP, DIÂMETRO MÁXIMO 10"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</si>
  <si>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</si>
  <si>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</si>
  <si>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</si>
  <si>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</si>
  <si>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</si>
  <si>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</si>
  <si>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</si>
  <si>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</si>
  <si>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</si>
  <si>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</si>
  <si>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</si>
  <si>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</si>
  <si>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</si>
  <si>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</si>
  <si>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</si>
  <si>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</si>
  <si>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</si>
  <si>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</si>
  <si>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</si>
  <si>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</si>
  <si>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</si>
  <si>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</si>
  <si>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</si>
  <si>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</si>
  <si>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</si>
  <si>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</si>
  <si>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</si>
  <si>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</si>
  <si>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</si>
  <si>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</si>
  <si>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</si>
  <si>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</si>
  <si>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</si>
  <si>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</si>
  <si>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</si>
  <si>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</si>
  <si>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</si>
  <si>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</si>
  <si>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</si>
  <si>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</si>
  <si>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</si>
  <si>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</si>
  <si>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</si>
  <si>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</si>
  <si>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</si>
  <si>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</si>
  <si>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</si>
  <si>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</si>
  <si>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</si>
  <si>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</si>
  <si>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</si>
  <si>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</si>
  <si>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VASSOURA MECÂNICA REBOCÁVEL COM ESCOVA CILÍNDRICA, LARGURA ÚTIL DE VARRIMENTO DE 2,44 M - CHP DIURNO. AF_06/2014</t>
  </si>
  <si>
    <t>VASSOURA MECÂNICA REBOCÁVEL COM ESCOVA CILÍNDRICA, LARGURA ÚTIL DE VARRIMENTO DE 2,44 M - CHI DIURNO. AF_06/2014</t>
  </si>
  <si>
    <t>VASSOURA MECÂNICA REBOCÁVEL COM ESCOVA CILÍNDRICA, LARGURA ÚTIL DE VARRIMENTO DE 2,44 M - MANUTENÇÃO. AF_06/2014</t>
  </si>
  <si>
    <t>VASSOURA MECÂNICA REBOCÁVEL COM ESCOVA CILÍNDRICA, LARGURA ÚTIL DE VARRIMENTO DE 2,44 M - DEPRECIAÇÃO. AF_06/2014</t>
  </si>
  <si>
    <t>VASSOURA MECÂNICA REBOCÁVEL COM ESCOVA CILÍNDRICA, LARGURA ÚTIL DE VARRIMENTO DE 2,44 M - JUROS. AF_06/2014</t>
  </si>
  <si>
    <t>USINA DE ASFALTO, TIPO GRAVIMÉTRICA, PROD 150 TON/HORA - CHP DIURNO. AF_12/2019</t>
  </si>
  <si>
    <t>USINA DE ASFALTO, TIPO GRAVIMÉTRICA, PROD 150 TON/HORA - CHI DIURNO.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</si>
  <si>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</si>
  <si>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</si>
  <si>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</si>
  <si>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</si>
  <si>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USINA DE MISTURA ASFÁLTICA À QUENTE, TIPO CONTRA FLUXO, PROD 100 A 140 TON/HORA - CHP DIURNO. AF_12/2019</t>
  </si>
  <si>
    <t>USINA DE MISTURA ASFÁLTICA À QUENTE, TIPO CONTRA FLUXO, PROD 100 A 140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</si>
  <si>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</si>
  <si>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</si>
  <si>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</si>
  <si>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</si>
  <si>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</si>
  <si>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</si>
  <si>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</si>
  <si>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</si>
  <si>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</si>
  <si>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</si>
  <si>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</si>
  <si>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</si>
  <si>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</si>
  <si>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</si>
  <si>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</si>
  <si>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</si>
  <si>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MANUTENÇÃO. AF_07/2016</t>
  </si>
  <si>
    <t>USINA MISTURADORA DE SOLOS, CAPACIDADE DE 200 A 500 TON/H, POTENCIA 75KW - CHP DIURNO. AF_07/2016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</si>
  <si>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</si>
  <si>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</si>
  <si>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</si>
  <si>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</si>
  <si>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</si>
  <si>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</si>
  <si>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</si>
  <si>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</si>
  <si>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</si>
  <si>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</si>
  <si>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 DE CAPACITAÇÃO PARA VIGIA DIURNO (ENCARGOS COMPLEMENTARES) - HORISTA</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</si>
  <si>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</si>
  <si>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</si>
  <si>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</si>
  <si>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</si>
  <si>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</si>
  <si>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CURSO DE CAPACITAÇÃO PARA TÉCNICO EM SEGURANÇA DO TRABALHO (ENCARGOS COMPLEMENTARES) - MENSALISTA</t>
  </si>
  <si>
    <t>CURSO DE CAPACITAÇÃO PARA TECNICO DE EDIFICACOES (ENCARGOS COMPLEMENTARES) - HORISTA</t>
  </si>
  <si>
    <t>CURSO DE CAPACITAÇÃO PARA TECNICO DE EDIFICACOES (ENCARGOS COMPLEMENTARES) - MENSALISTA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</si>
  <si>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</si>
  <si>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</si>
  <si>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</si>
  <si>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</si>
  <si>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</si>
  <si>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</si>
  <si>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</si>
  <si>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</si>
  <si>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</si>
  <si>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</si>
  <si>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</si>
  <si>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</si>
  <si>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</si>
  <si>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</si>
  <si>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</si>
  <si>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</si>
  <si>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</si>
  <si>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</si>
  <si>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</si>
  <si>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</si>
  <si>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</si>
  <si>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</si>
  <si>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</si>
  <si>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</si>
  <si>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</si>
  <si>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</si>
  <si>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</si>
  <si>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</si>
  <si>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</si>
  <si>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</si>
  <si>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</si>
  <si>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</si>
  <si>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</si>
  <si>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</si>
  <si>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</si>
  <si>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</si>
  <si>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</si>
  <si>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</si>
  <si>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</si>
  <si>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</si>
  <si>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</si>
  <si>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</si>
  <si>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</si>
  <si>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</si>
  <si>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</si>
  <si>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</si>
  <si>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</si>
  <si>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</si>
  <si>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</si>
  <si>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</si>
  <si>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</si>
  <si>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</si>
  <si>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</si>
  <si>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</si>
  <si>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</si>
  <si>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</si>
  <si>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</si>
  <si>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</si>
  <si>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</si>
  <si>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</si>
  <si>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</si>
  <si>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</si>
  <si>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</si>
  <si>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</si>
  <si>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</si>
  <si>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</si>
  <si>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</si>
  <si>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</si>
  <si>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</si>
  <si>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</si>
  <si>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</si>
  <si>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</si>
  <si>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</si>
  <si>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</si>
  <si>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</si>
  <si>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</si>
  <si>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</si>
  <si>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</si>
  <si>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</si>
  <si>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</si>
  <si>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</si>
  <si>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</si>
  <si>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</si>
  <si>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</si>
  <si>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</si>
  <si>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</si>
  <si>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</si>
  <si>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</si>
  <si>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</si>
  <si>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</si>
  <si>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</si>
  <si>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</si>
  <si>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</si>
  <si>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</si>
  <si>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</si>
  <si>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</si>
  <si>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</si>
  <si>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</si>
  <si>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</si>
  <si>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</si>
  <si>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</si>
  <si>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</si>
  <si>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</si>
  <si>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</si>
  <si>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</si>
  <si>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</si>
  <si>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</si>
  <si>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</si>
  <si>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</si>
  <si>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</si>
  <si>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</si>
  <si>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</si>
  <si>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</si>
  <si>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</si>
  <si>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</si>
  <si>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</si>
  <si>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</si>
  <si>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</si>
  <si>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</si>
  <si>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</si>
  <si>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</si>
  <si>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</si>
  <si>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</si>
  <si>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</si>
  <si>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</si>
  <si>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</si>
  <si>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</si>
  <si>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</si>
  <si>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</si>
  <si>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</si>
  <si>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</si>
  <si>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CURSO DE CAPACITAÇÃO PARA OPERADOR DE USINA DE ASFALTO, DE SOLOS OU DE CONCRETO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</si>
  <si>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</si>
  <si>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</si>
  <si>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</si>
  <si>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</si>
  <si>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</si>
  <si>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</si>
  <si>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</si>
  <si>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</si>
  <si>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</si>
  <si>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</si>
  <si>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</si>
  <si>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</si>
  <si>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</si>
  <si>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</si>
  <si>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</si>
  <si>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</si>
  <si>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</si>
  <si>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</si>
  <si>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</si>
  <si>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</si>
  <si>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</si>
  <si>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</si>
  <si>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</si>
  <si>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</si>
  <si>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</si>
  <si>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</si>
  <si>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</si>
  <si>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</si>
  <si>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</si>
  <si>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</si>
  <si>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</si>
  <si>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</si>
  <si>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</si>
  <si>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</si>
  <si>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</si>
  <si>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</si>
  <si>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</si>
  <si>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</si>
  <si>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</si>
  <si>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</si>
  <si>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</si>
  <si>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</si>
  <si>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</si>
  <si>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</si>
  <si>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</si>
  <si>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MECÃNICO DE EQUIPAMENTOS PESADOS COM ENCARGOS COMPLEMENTARES</t>
  </si>
  <si>
    <t>MONTADOR ELETROMECÃNICO COM ENCARGOS COMPLEMENTARES</t>
  </si>
  <si>
    <t>AUXILIAR DE ESCRITORIO COM ENCARGOS COMPLEMENTARES</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</si>
  <si>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</si>
  <si>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</si>
  <si>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</si>
  <si>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</si>
  <si>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</si>
  <si>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</si>
  <si>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</si>
  <si>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</si>
  <si>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</si>
  <si>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</si>
  <si>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</si>
  <si>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</si>
  <si>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</si>
  <si>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</si>
  <si>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</si>
  <si>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</si>
  <si>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</si>
  <si>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</si>
  <si>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</si>
  <si>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</si>
  <si>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</si>
  <si>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</si>
  <si>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</si>
  <si>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</si>
  <si>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</si>
  <si>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</si>
  <si>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</si>
  <si>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</si>
  <si>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</si>
  <si>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</si>
  <si>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</si>
  <si>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</si>
  <si>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</si>
  <si>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</si>
  <si>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</si>
  <si>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</si>
  <si>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</si>
  <si>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</si>
  <si>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</si>
  <si>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</si>
  <si>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</si>
  <si>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</si>
  <si>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</si>
  <si>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</si>
  <si>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</si>
  <si>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</si>
  <si>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</si>
  <si>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</si>
  <si>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</si>
  <si>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</si>
  <si>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</si>
  <si>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</si>
  <si>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</si>
  <si>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</si>
  <si>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</si>
  <si>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</si>
  <si>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</si>
  <si>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</si>
  <si>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</si>
  <si>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</si>
  <si>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</si>
  <si>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</si>
  <si>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</si>
  <si>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</si>
  <si>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</si>
  <si>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</si>
  <si>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</si>
  <si>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</si>
  <si>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</si>
  <si>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</si>
  <si>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</si>
  <si>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</si>
  <si>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</si>
  <si>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</si>
  <si>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</si>
  <si>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</si>
  <si>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</si>
  <si>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</si>
  <si>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</si>
  <si>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</si>
  <si>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</si>
  <si>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</si>
  <si>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</si>
  <si>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</si>
  <si>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</si>
  <si>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</si>
  <si>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</si>
  <si>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</si>
  <si>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</si>
  <si>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</si>
  <si>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</si>
  <si>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</si>
  <si>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</si>
  <si>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</si>
  <si>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</si>
  <si>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</si>
  <si>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</si>
  <si>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</si>
  <si>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</si>
  <si>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</si>
  <si>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</si>
  <si>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</si>
  <si>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</si>
  <si>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</si>
  <si>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</si>
  <si>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</si>
  <si>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</si>
  <si>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</si>
  <si>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</si>
  <si>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</si>
  <si>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</si>
  <si>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</si>
  <si>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</si>
  <si>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</si>
  <si>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</si>
  <si>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</si>
  <si>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</si>
  <si>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</si>
  <si>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</si>
  <si>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</si>
  <si>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</si>
  <si>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</si>
  <si>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</si>
  <si>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</si>
  <si>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</si>
  <si>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</si>
  <si>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</si>
  <si>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</si>
  <si>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</si>
  <si>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</si>
  <si>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</si>
  <si>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</si>
  <si>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</si>
  <si>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</si>
  <si>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</si>
  <si>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</si>
  <si>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</si>
  <si>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</si>
  <si>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</si>
  <si>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</si>
  <si>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</si>
  <si>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</si>
  <si>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</si>
  <si>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</si>
  <si>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</si>
  <si>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</si>
  <si>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</si>
  <si>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</si>
  <si>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</si>
  <si>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</si>
  <si>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</si>
  <si>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</si>
  <si>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</si>
  <si>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</si>
  <si>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</si>
  <si>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</si>
  <si>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</si>
  <si>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</si>
  <si>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</si>
  <si>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</si>
  <si>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</si>
  <si>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</si>
  <si>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</si>
  <si>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</si>
  <si>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</si>
  <si>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</si>
  <si>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</si>
  <si>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</si>
  <si>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</si>
  <si>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</si>
  <si>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</si>
  <si>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</si>
  <si>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</si>
  <si>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</si>
  <si>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</si>
  <si>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</si>
  <si>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</si>
  <si>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</si>
  <si>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</si>
  <si>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</si>
  <si>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</si>
  <si>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</si>
  <si>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</si>
  <si>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</si>
  <si>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</si>
  <si>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</si>
  <si>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</si>
  <si>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</si>
  <si>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</si>
  <si>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</si>
  <si>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</si>
  <si>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</si>
  <si>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</si>
  <si>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</si>
  <si>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</si>
  <si>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</si>
  <si>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</si>
  <si>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</si>
  <si>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</si>
  <si>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</si>
  <si>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</si>
  <si>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</si>
  <si>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</si>
  <si>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</si>
  <si>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</si>
  <si>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</si>
  <si>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</si>
  <si>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</si>
  <si>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</si>
  <si>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</si>
  <si>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</si>
  <si>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</si>
  <si>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</si>
  <si>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</si>
  <si>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</si>
  <si>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</si>
  <si>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</si>
  <si>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</si>
  <si>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</si>
  <si>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</si>
  <si>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</si>
  <si>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</si>
  <si>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</si>
  <si>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</si>
  <si>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</si>
  <si>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</si>
  <si>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</si>
  <si>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</si>
  <si>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</si>
  <si>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</si>
  <si>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</si>
  <si>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</si>
  <si>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</si>
  <si>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</si>
  <si>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</si>
  <si>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</si>
  <si>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</si>
  <si>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</si>
  <si>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</si>
  <si>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</si>
  <si>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</si>
  <si>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</si>
  <si>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</si>
  <si>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</si>
  <si>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</si>
  <si>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</si>
  <si>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</si>
  <si>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</si>
  <si>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</si>
  <si>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</si>
  <si>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</si>
  <si>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</si>
  <si>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</si>
  <si>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</si>
  <si>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</si>
  <si>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</si>
  <si>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</si>
  <si>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</si>
  <si>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</si>
  <si>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</si>
  <si>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</si>
  <si>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</si>
  <si>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</si>
  <si>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</si>
  <si>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</si>
  <si>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</si>
  <si>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</si>
  <si>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</si>
  <si>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</si>
  <si>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</si>
  <si>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</si>
  <si>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</si>
  <si>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</si>
  <si>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</si>
  <si>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</si>
  <si>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</si>
  <si>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</si>
  <si>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</si>
  <si>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</si>
  <si>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</si>
  <si>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</si>
  <si>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</si>
  <si>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</si>
  <si>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</si>
  <si>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</si>
  <si>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</si>
  <si>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</si>
  <si>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</si>
  <si>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</si>
  <si>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</si>
  <si>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</si>
  <si>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</si>
  <si>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</si>
  <si>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</si>
  <si>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</si>
  <si>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</si>
  <si>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</si>
  <si>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</si>
  <si>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</si>
  <si>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</si>
  <si>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</si>
  <si>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</si>
  <si>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</si>
  <si>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</si>
  <si>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</si>
  <si>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MONTAGEM E DESMONTAGEM DE FÔRMA DE LAJE MACIÇA, PÉ-DIREITO DUPLO, EM CHAPA DE MADEIRA COMPENSADA PLASTIFICADA, 10 UTILIZAÇÕES. AF_09/2020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</si>
  <si>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</si>
  <si>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</si>
  <si>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</si>
  <si>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</si>
  <si>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</si>
  <si>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</si>
  <si>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</si>
  <si>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</si>
  <si>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</si>
  <si>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</si>
  <si>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</si>
  <si>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</si>
  <si>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</si>
  <si>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</si>
  <si>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</si>
  <si>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</si>
  <si>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</si>
  <si>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</si>
  <si>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</si>
  <si>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</si>
  <si>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</si>
  <si>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</si>
  <si>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</si>
  <si>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</si>
  <si>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</si>
  <si>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</si>
  <si>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</si>
  <si>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</si>
  <si>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</si>
  <si>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</si>
  <si>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</si>
  <si>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</si>
  <si>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</si>
  <si>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</si>
  <si>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</si>
  <si>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</si>
  <si>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</si>
  <si>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</si>
  <si>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</si>
  <si>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</si>
  <si>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</si>
  <si>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</si>
  <si>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</si>
  <si>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</si>
  <si>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</si>
  <si>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</si>
  <si>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</si>
  <si>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</si>
  <si>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</si>
  <si>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</si>
  <si>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</si>
  <si>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</si>
  <si>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</si>
  <si>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</si>
  <si>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</si>
  <si>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</si>
  <si>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</si>
  <si>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</si>
  <si>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</si>
  <si>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</si>
  <si>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</si>
  <si>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</si>
  <si>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</si>
  <si>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</si>
  <si>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</si>
  <si>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</si>
  <si>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</si>
  <si>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</si>
  <si>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</si>
  <si>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</si>
  <si>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</si>
  <si>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</si>
  <si>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</si>
  <si>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</si>
  <si>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</si>
  <si>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</si>
  <si>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</si>
  <si>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</si>
  <si>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</si>
  <si>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</si>
  <si>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</si>
  <si>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TAMPA PARA CAIXA TIPO R1, EM FERRO FUNDIDO, DIMENSÕES INTERNAS: 0,40 X 0,60 M - FORNECIMENTO E INSTALAÇÃO. AF_12/2020</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</si>
  <si>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</si>
  <si>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</si>
  <si>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</si>
  <si>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</si>
  <si>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</si>
  <si>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</si>
  <si>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</si>
  <si>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</si>
  <si>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</si>
  <si>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</si>
  <si>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</si>
  <si>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</si>
  <si>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</si>
  <si>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</si>
  <si>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</si>
  <si>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</si>
  <si>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</si>
  <si>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</si>
  <si>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</si>
  <si>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</si>
  <si>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</si>
  <si>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</si>
  <si>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</si>
  <si>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</si>
  <si>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</si>
  <si>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</si>
  <si>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</si>
  <si>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</si>
  <si>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</si>
  <si>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</si>
  <si>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</si>
  <si>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</si>
  <si>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</si>
  <si>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</si>
  <si>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</si>
  <si>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</si>
  <si>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</si>
  <si>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</si>
  <si>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</si>
  <si>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</si>
  <si>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</si>
  <si>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</si>
  <si>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</si>
  <si>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</si>
  <si>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TORNEIRA CROMADA DE MESA PARA LAVATORIO, TIPO MONOCOMANDO.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</si>
  <si>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</si>
  <si>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</si>
  <si>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</si>
  <si>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</si>
  <si>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</si>
  <si>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</si>
  <si>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</si>
  <si>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</si>
  <si>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</si>
  <si>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</si>
  <si>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</si>
  <si>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</si>
  <si>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</si>
  <si>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</si>
  <si>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</si>
  <si>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</si>
  <si>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</si>
  <si>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</si>
  <si>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</si>
  <si>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</si>
  <si>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</si>
  <si>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</si>
  <si>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</si>
  <si>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</si>
  <si>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</si>
  <si>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</si>
  <si>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</si>
  <si>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</si>
  <si>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</si>
  <si>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</si>
  <si>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</si>
  <si>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</si>
  <si>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</si>
  <si>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</si>
  <si>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</si>
  <si>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</si>
  <si>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</si>
  <si>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</si>
  <si>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</si>
  <si>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</si>
  <si>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</si>
  <si>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</si>
  <si>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</si>
  <si>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</si>
  <si>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</si>
  <si>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</si>
  <si>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</si>
  <si>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</si>
  <si>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</si>
  <si>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</si>
  <si>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</si>
  <si>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</si>
  <si>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</si>
  <si>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</si>
  <si>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</si>
  <si>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</si>
  <si>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</si>
  <si>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</si>
  <si>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</si>
  <si>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</si>
  <si>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</si>
  <si>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</si>
  <si>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</si>
  <si>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</si>
  <si>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</si>
  <si>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</si>
  <si>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</si>
  <si>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</si>
  <si>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</si>
  <si>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</si>
  <si>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</si>
  <si>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</si>
  <si>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</si>
  <si>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</si>
  <si>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</si>
  <si>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</si>
  <si>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</si>
  <si>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</si>
  <si>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</si>
  <si>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</si>
  <si>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</si>
  <si>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</si>
  <si>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</si>
  <si>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</si>
  <si>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</si>
  <si>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</si>
  <si>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</si>
  <si>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</si>
  <si>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</si>
  <si>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</si>
  <si>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</si>
  <si>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</si>
  <si>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</si>
  <si>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</si>
  <si>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</si>
  <si>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</si>
  <si>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</si>
  <si>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</si>
  <si>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</si>
  <si>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</si>
  <si>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</si>
  <si>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</si>
  <si>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</si>
  <si>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</si>
  <si>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</si>
  <si>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</si>
  <si>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</si>
  <si>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</si>
  <si>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</si>
  <si>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</si>
  <si>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</si>
  <si>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</si>
  <si>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</si>
  <si>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</si>
  <si>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</si>
  <si>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</si>
  <si>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</si>
  <si>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</si>
  <si>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</si>
  <si>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</si>
  <si>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</si>
  <si>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</si>
  <si>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</si>
  <si>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</si>
  <si>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</si>
  <si>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</si>
  <si>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</si>
  <si>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</si>
  <si>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</si>
  <si>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</si>
  <si>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</si>
  <si>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</si>
  <si>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</si>
  <si>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</si>
  <si>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</si>
  <si>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</si>
  <si>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</si>
  <si>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</si>
  <si>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</si>
  <si>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</si>
  <si>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</si>
  <si>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</si>
  <si>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</si>
  <si>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</si>
  <si>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</si>
  <si>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</si>
  <si>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</si>
  <si>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</si>
  <si>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</si>
  <si>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</si>
  <si>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</si>
  <si>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</si>
  <si>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</si>
  <si>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</si>
  <si>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</si>
  <si>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</si>
  <si>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</si>
  <si>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</si>
  <si>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</si>
  <si>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</si>
  <si>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</si>
  <si>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</si>
  <si>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</si>
  <si>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</si>
  <si>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</si>
  <si>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</si>
  <si>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</si>
  <si>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</si>
  <si>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</si>
  <si>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</si>
  <si>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</si>
  <si>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</si>
  <si>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</si>
  <si>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</si>
  <si>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</si>
  <si>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</si>
  <si>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</si>
  <si>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</si>
  <si>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</si>
  <si>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</si>
  <si>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</si>
  <si>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APLICAÇÃO MASSA ACRÍLICA PARA MADEIRA, PARA PINTURA COM TINTA DE ACABAMENTO (PIGMENTADA). AF_01/2021</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</si>
  <si>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</si>
  <si>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</si>
  <si>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</si>
  <si>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</si>
  <si>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</si>
  <si>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</si>
  <si>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</si>
  <si>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</si>
  <si>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</si>
  <si>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</si>
  <si>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</si>
  <si>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</si>
  <si>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</si>
  <si>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</si>
  <si>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</si>
  <si>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</si>
  <si>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</si>
  <si>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</si>
  <si>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</si>
  <si>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</si>
  <si>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</si>
  <si>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</si>
  <si>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</si>
  <si>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</si>
  <si>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</si>
  <si>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</si>
  <si>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</si>
  <si>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</si>
  <si>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</si>
  <si>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</si>
  <si>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</si>
  <si>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</si>
  <si>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</si>
  <si>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</si>
  <si>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</si>
  <si>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</si>
  <si>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</si>
  <si>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</si>
  <si>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</si>
  <si>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</si>
  <si>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</si>
  <si>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</si>
  <si>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</si>
  <si>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</si>
  <si>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</si>
  <si>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</si>
  <si>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</si>
  <si>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</si>
  <si>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</si>
  <si>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</si>
  <si>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</si>
  <si>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</si>
  <si>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</si>
  <si>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</si>
  <si>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</si>
  <si>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</si>
  <si>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</si>
  <si>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</si>
  <si>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</si>
  <si>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</si>
  <si>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</si>
  <si>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</si>
  <si>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</si>
  <si>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</si>
  <si>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</si>
  <si>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</si>
  <si>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</si>
  <si>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</si>
  <si>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</si>
  <si>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</si>
  <si>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</si>
  <si>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</si>
  <si>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</si>
  <si>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</si>
  <si>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</si>
  <si>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</si>
  <si>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</si>
  <si>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</si>
  <si>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</si>
  <si>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</si>
  <si>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</si>
  <si>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</si>
  <si>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</si>
  <si>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</si>
  <si>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</si>
  <si>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</si>
  <si>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</si>
  <si>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</si>
  <si>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</si>
  <si>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</si>
  <si>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</si>
  <si>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</si>
  <si>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MANUAL DE TUBOS PLÁSTICOS, DN 150 MM, EM CAMINHÃO CARROCERIA 9T. AF_06/2021</t>
  </si>
  <si>
    <t>CARGA, MANOBRA E DESCARGA DE TUBOS PLÁSTICOS, DN 400 MM, EM CAMINHÃO CARROCERIA COM GUINDAUTO (MUNCK) 11,7 TM. AF_07/2020</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</si>
  <si>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</si>
  <si>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</si>
  <si>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</si>
  <si>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</si>
  <si>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</si>
  <si>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</si>
  <si>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</si>
  <si>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</si>
  <si>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</si>
  <si>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</si>
  <si>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</si>
  <si>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</si>
  <si>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</si>
  <si>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</si>
  <si>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</si>
  <si>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</si>
  <si>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</si>
  <si>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</si>
  <si>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</si>
  <si>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</si>
  <si>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</si>
  <si>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</si>
  <si>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MES</t>
  </si>
  <si>
    <t>CENTRAL DE LAMA BENTONÍTICA (DEPÓSITO DE BENTONITA, MISTURADOR DE ALTA TURBULÊNCIA, SILOS DE ARMAZENAMENTO DE LAMA E ÁGUA, LABORATÓRIO DE CONTROLE DE QUALIDADE DA LAMA) - MATERIAIS NA OPERAÇÃO. AF_04/2019</t>
  </si>
  <si>
    <t>PLATAFORMA ELEVATÓRIA - MATERIAIS NA OPERAÇÃO. AF_04/2019</t>
  </si>
  <si>
    <t>PÓRTICO ROLANTE MONOVIGA, PERFIL I, 4 PERNAS, CAPACIDADE 5 T  - MATERIAIS NA OPERAÇÃO. AF_04/2019</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</si>
  <si>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</si>
  <si>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</si>
  <si>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</si>
  <si>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</si>
  <si>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</si>
  <si>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</si>
  <si>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</si>
  <si>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</si>
  <si>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</si>
  <si>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</si>
  <si>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</si>
  <si>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</si>
  <si>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</si>
  <si>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</si>
  <si>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</si>
  <si>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</si>
  <si>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</si>
  <si>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</si>
  <si>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</si>
  <si>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</si>
  <si>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</si>
  <si>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</si>
  <si>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</si>
  <si>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</si>
  <si>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</si>
  <si>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</si>
  <si>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</si>
  <si>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</si>
  <si>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TUBO DE PVC CORRUGADO RÍGIDO PERFURADO, DN 100 MM, PARA DRENO - FORNECIMENTO E ASSENTAMENTO. AF_07/2021</t>
  </si>
  <si>
    <t>CAIXA COM GRELHA DUPLA RETANGULAR, EM CONCRETO PRÉ-MOLDADO, DIMENSÕES INTERNAS: 0,5X2,2X1,0 M.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</si>
  <si>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</si>
  <si>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</si>
  <si>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</si>
  <si>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BATENTE PARA PORTA DE MADEIRA, FIXAÇÃO COM ARGAMASSA, PADRÃO MÉDIO - FORNECIMENTO E INSTALAÇÃO. AF_12/2019</t>
  </si>
  <si>
    <t>BATENTE PARA PORTA DE MADEIRA, FIXAÇÃO COM ARGAMASSA, PADRÃO POPULAR. FORNECIMENTO E INSTALAÇÃO. AF_12/2019</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</si>
  <si>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</si>
  <si>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</si>
  <si>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</si>
  <si>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</si>
  <si>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</si>
  <si>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</si>
  <si>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</si>
  <si>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</si>
  <si>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</si>
  <si>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</si>
  <si>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</si>
  <si>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</si>
  <si>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</si>
  <si>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</si>
  <si>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</si>
  <si>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</si>
  <si>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</si>
  <si>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</si>
  <si>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</si>
  <si>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</si>
  <si>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</si>
  <si>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</si>
  <si>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</si>
  <si>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</si>
  <si>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</si>
  <si>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</si>
  <si>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</si>
  <si>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</si>
  <si>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</si>
  <si>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</si>
  <si>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</si>
  <si>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</si>
  <si>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</si>
  <si>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</si>
  <si>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</si>
  <si>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</si>
  <si>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</si>
  <si>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</si>
  <si>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</si>
  <si>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</si>
  <si>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</si>
  <si>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</si>
  <si>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</si>
  <si>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</si>
  <si>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</si>
  <si>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</si>
  <si>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</si>
  <si>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</si>
  <si>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</si>
  <si>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</si>
  <si>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</si>
  <si>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</si>
  <si>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</si>
  <si>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</si>
  <si>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</si>
  <si>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</si>
  <si>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</si>
  <si>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</si>
  <si>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</si>
  <si>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</si>
  <si>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</si>
  <si>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</si>
  <si>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</si>
  <si>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</si>
  <si>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</si>
  <si>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</si>
  <si>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</si>
  <si>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</si>
  <si>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</si>
  <si>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</si>
  <si>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</si>
  <si>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</si>
  <si>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</si>
  <si>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</si>
  <si>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</si>
  <si>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</si>
  <si>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</si>
  <si>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</si>
  <si>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</si>
  <si>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</si>
  <si>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</si>
  <si>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</si>
  <si>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</si>
  <si>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</si>
  <si>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</si>
  <si>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</si>
  <si>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</si>
  <si>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</si>
  <si>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</si>
  <si>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</si>
  <si>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</si>
  <si>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</si>
  <si>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</si>
  <si>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</si>
  <si>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</si>
  <si>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</si>
  <si>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</si>
  <si>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</si>
  <si>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</si>
  <si>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</si>
  <si>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</si>
  <si>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</si>
  <si>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</si>
  <si>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</si>
  <si>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</si>
  <si>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</si>
  <si>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</si>
  <si>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</si>
  <si>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</si>
  <si>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</si>
  <si>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</si>
  <si>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</si>
  <si>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</si>
  <si>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</si>
  <si>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</si>
  <si>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CONDULETE DE PVC, TIPO E, PARA ELETRODUTO DE PVC SOLDÁVEL DN 20 MM (1/2''),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</si>
  <si>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</si>
  <si>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</si>
  <si>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</si>
  <si>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</si>
  <si>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</si>
  <si>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</si>
  <si>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</si>
  <si>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</si>
  <si>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</si>
  <si>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</si>
  <si>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</si>
  <si>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</si>
  <si>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</si>
  <si>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</si>
  <si>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</si>
  <si>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</si>
  <si>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</si>
  <si>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</si>
  <si>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</si>
  <si>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</si>
  <si>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</si>
  <si>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</si>
  <si>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</si>
  <si>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</si>
  <si>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</si>
  <si>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</si>
  <si>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</si>
  <si>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</si>
  <si>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</si>
  <si>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</si>
  <si>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</si>
  <si>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</si>
  <si>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</si>
  <si>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</si>
  <si>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</si>
  <si>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</si>
  <si>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</si>
  <si>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</si>
  <si>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</si>
  <si>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</si>
  <si>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</si>
  <si>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</si>
  <si>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</si>
  <si>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</si>
  <si>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</si>
  <si>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</si>
  <si>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</si>
  <si>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</si>
  <si>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</si>
  <si>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</si>
  <si>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</si>
  <si>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</si>
  <si>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</si>
  <si>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</si>
  <si>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</si>
  <si>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</si>
  <si>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</si>
  <si>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</si>
  <si>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</si>
  <si>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</si>
  <si>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</si>
  <si>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</si>
  <si>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</si>
  <si>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</si>
  <si>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</si>
  <si>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</si>
  <si>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</si>
  <si>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</si>
  <si>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</si>
  <si>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</si>
  <si>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</si>
  <si>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</si>
  <si>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</si>
  <si>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</si>
  <si>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</si>
  <si>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</si>
  <si>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</si>
  <si>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</si>
  <si>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</si>
  <si>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</si>
  <si>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</si>
  <si>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</si>
  <si>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</si>
  <si>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</si>
  <si>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</si>
  <si>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</si>
  <si>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</si>
  <si>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</si>
  <si>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</si>
  <si>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</si>
  <si>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</si>
  <si>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</si>
  <si>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</si>
  <si>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</si>
  <si>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</si>
  <si>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</si>
  <si>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</si>
  <si>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</si>
  <si>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</si>
  <si>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</si>
  <si>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</si>
  <si>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</si>
  <si>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</si>
  <si>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</si>
  <si>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</si>
  <si>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</si>
  <si>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</si>
  <si>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</si>
  <si>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</si>
  <si>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</si>
  <si>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</si>
  <si>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</si>
  <si>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</si>
  <si>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</si>
  <si>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</si>
  <si>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</si>
  <si>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</si>
  <si>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</si>
  <si>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</si>
  <si>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</si>
  <si>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</si>
  <si>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</si>
  <si>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</si>
  <si>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</si>
  <si>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</si>
  <si>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</si>
  <si>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</si>
  <si>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</si>
  <si>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</si>
  <si>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</si>
  <si>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</si>
  <si>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</si>
  <si>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</si>
  <si>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</si>
  <si>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</si>
  <si>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</si>
  <si>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</si>
  <si>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</si>
  <si>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</si>
  <si>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</si>
  <si>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</si>
  <si>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</si>
  <si>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</si>
  <si>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</si>
  <si>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</si>
  <si>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</si>
  <si>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</si>
  <si>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</si>
  <si>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</si>
  <si>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</si>
  <si>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</si>
  <si>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</si>
  <si>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</si>
  <si>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</si>
  <si>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</si>
  <si>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</si>
  <si>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</si>
  <si>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</si>
  <si>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</si>
  <si>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</si>
  <si>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</si>
  <si>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</si>
  <si>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</si>
  <si>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</si>
  <si>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</si>
  <si>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</si>
  <si>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</si>
  <si>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</si>
  <si>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</si>
  <si>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</si>
  <si>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</si>
  <si>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</si>
  <si>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</si>
  <si>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</si>
  <si>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</si>
  <si>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</si>
  <si>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</si>
  <si>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</si>
  <si>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</si>
  <si>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</si>
  <si>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</si>
  <si>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</si>
  <si>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</si>
  <si>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</si>
  <si>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</si>
  <si>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</si>
  <si>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</si>
  <si>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</si>
  <si>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</si>
  <si>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</si>
  <si>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</si>
  <si>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</si>
  <si>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</si>
  <si>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</si>
  <si>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</si>
  <si>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</si>
  <si>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</si>
  <si>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</si>
  <si>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</si>
  <si>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</si>
  <si>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</si>
  <si>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</si>
  <si>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</si>
  <si>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</si>
  <si>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</si>
  <si>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</si>
  <si>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</si>
  <si>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</si>
  <si>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</si>
  <si>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</si>
  <si>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</si>
  <si>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</si>
  <si>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</si>
  <si>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</si>
  <si>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</si>
  <si>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</si>
  <si>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</si>
  <si>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</si>
  <si>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</si>
  <si>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</si>
  <si>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</si>
  <si>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</si>
  <si>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</si>
  <si>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</si>
  <si>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</si>
  <si>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</si>
  <si>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</si>
  <si>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</si>
  <si>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</si>
  <si>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</si>
  <si>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</si>
  <si>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</si>
  <si>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</si>
  <si>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</si>
  <si>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</si>
  <si>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</si>
  <si>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</si>
  <si>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</si>
  <si>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</si>
  <si>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</si>
  <si>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</si>
  <si>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</si>
  <si>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</si>
  <si>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</si>
  <si>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</si>
  <si>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</si>
  <si>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</si>
  <si>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</si>
  <si>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</si>
  <si>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</si>
  <si>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</si>
  <si>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</si>
  <si>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</si>
  <si>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</si>
  <si>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</si>
  <si>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</si>
  <si>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</si>
  <si>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</si>
  <si>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</si>
  <si>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</si>
  <si>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</si>
  <si>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</si>
  <si>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</si>
  <si>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</si>
  <si>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</si>
  <si>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</si>
  <si>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</si>
  <si>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</si>
  <si>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</si>
  <si>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</si>
  <si>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</si>
  <si>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</si>
  <si>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</si>
  <si>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</si>
  <si>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</si>
  <si>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</si>
  <si>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</si>
  <si>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</si>
  <si>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</si>
  <si>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</si>
  <si>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</si>
  <si>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</si>
  <si>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</si>
  <si>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</si>
  <si>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</si>
  <si>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</si>
  <si>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</si>
  <si>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</si>
  <si>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</si>
  <si>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</si>
  <si>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</si>
  <si>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</si>
  <si>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</si>
  <si>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</si>
  <si>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</si>
  <si>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</si>
  <si>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</si>
  <si>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</si>
  <si>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</si>
  <si>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</si>
  <si>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</si>
  <si>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</si>
  <si>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</si>
  <si>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</si>
  <si>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</si>
  <si>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</si>
  <si>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</si>
  <si>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</si>
  <si>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</si>
  <si>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</si>
  <si>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</si>
  <si>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</si>
  <si>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</si>
  <si>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</si>
  <si>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</si>
  <si>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</si>
  <si>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</si>
  <si>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</si>
  <si>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</si>
  <si>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</si>
  <si>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</si>
  <si>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</si>
  <si>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</si>
  <si>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</si>
  <si>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</si>
  <si>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</si>
  <si>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</si>
  <si>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</si>
  <si>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</si>
  <si>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</si>
  <si>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</si>
  <si>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</si>
  <si>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</si>
  <si>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</si>
  <si>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</si>
  <si>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</si>
  <si>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</si>
  <si>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</si>
  <si>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</si>
  <si>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</si>
  <si>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</si>
  <si>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</si>
  <si>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</si>
  <si>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</si>
  <si>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</si>
  <si>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</si>
  <si>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</si>
  <si>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</si>
  <si>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</si>
  <si>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</si>
  <si>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</si>
  <si>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</si>
  <si>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</si>
  <si>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</si>
  <si>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</si>
  <si>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</si>
  <si>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</si>
  <si>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</si>
  <si>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</si>
  <si>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</si>
  <si>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</si>
  <si>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</si>
  <si>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</si>
  <si>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</si>
  <si>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</si>
  <si>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</si>
  <si>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</si>
  <si>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</si>
  <si>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</si>
  <si>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</si>
  <si>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</si>
  <si>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</si>
  <si>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</si>
  <si>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</si>
  <si>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</si>
  <si>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</si>
  <si>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</si>
  <si>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</si>
  <si>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</si>
  <si>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</si>
  <si>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</si>
  <si>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</si>
  <si>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</si>
  <si>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</si>
  <si>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</si>
  <si>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</si>
  <si>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</si>
  <si>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</si>
  <si>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</si>
  <si>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</si>
  <si>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</si>
  <si>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</si>
  <si>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</si>
  <si>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</si>
  <si>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</si>
  <si>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</si>
  <si>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</si>
  <si>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</si>
  <si>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</si>
  <si>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</si>
  <si>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</si>
  <si>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</si>
  <si>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</si>
  <si>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</si>
  <si>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</si>
  <si>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</si>
  <si>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</si>
  <si>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</si>
  <si>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</si>
  <si>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</si>
  <si>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</si>
  <si>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</si>
  <si>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</si>
  <si>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</si>
  <si>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</si>
  <si>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</si>
  <si>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</si>
  <si>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</si>
  <si>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</si>
  <si>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</si>
  <si>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</si>
  <si>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</si>
  <si>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</si>
  <si>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</si>
  <si>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</si>
  <si>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</si>
  <si>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</si>
  <si>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</si>
  <si>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</si>
  <si>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</si>
  <si>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</si>
  <si>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</si>
  <si>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</si>
  <si>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</si>
  <si>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</si>
  <si>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</si>
  <si>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</si>
  <si>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</si>
  <si>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</si>
  <si>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</si>
  <si>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</si>
  <si>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</si>
  <si>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</si>
  <si>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</si>
  <si>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</si>
  <si>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</si>
  <si>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</si>
  <si>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</si>
  <si>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</si>
  <si>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</si>
  <si>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</si>
  <si>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</si>
  <si>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</si>
  <si>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</si>
  <si>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</si>
  <si>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</si>
  <si>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</si>
  <si>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</si>
  <si>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</si>
  <si>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</si>
  <si>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</si>
  <si>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</si>
  <si>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</si>
  <si>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</si>
  <si>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</si>
  <si>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</si>
  <si>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</si>
  <si>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</si>
  <si>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</si>
  <si>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</si>
  <si>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</si>
  <si>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</si>
  <si>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</si>
  <si>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</si>
  <si>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</si>
  <si>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</si>
  <si>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</si>
  <si>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</si>
  <si>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</si>
  <si>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</si>
  <si>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</si>
  <si>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</si>
  <si>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</si>
  <si>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</si>
  <si>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</si>
  <si>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</si>
  <si>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</si>
  <si>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</si>
  <si>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</si>
  <si>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</si>
  <si>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</si>
  <si>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</si>
  <si>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</si>
  <si>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</si>
  <si>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</si>
  <si>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</si>
  <si>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</si>
  <si>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</si>
  <si>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</si>
  <si>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</si>
  <si>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</si>
  <si>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</si>
  <si>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</si>
  <si>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</si>
  <si>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</si>
  <si>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</si>
  <si>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</si>
  <si>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</si>
  <si>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</si>
  <si>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</si>
  <si>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</si>
  <si>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</si>
  <si>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</si>
  <si>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</si>
  <si>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</si>
  <si>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</si>
  <si>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</si>
  <si>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</si>
  <si>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</si>
  <si>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</si>
  <si>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</si>
  <si>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</si>
  <si>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</si>
  <si>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</si>
  <si>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</si>
  <si>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</si>
  <si>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</si>
  <si>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</si>
  <si>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</si>
  <si>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</si>
  <si>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</si>
  <si>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</si>
  <si>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</si>
  <si>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</si>
  <si>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</si>
  <si>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</si>
  <si>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</si>
  <si>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</si>
  <si>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</si>
  <si>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</si>
  <si>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</si>
  <si>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</si>
  <si>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</si>
  <si>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</si>
  <si>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</si>
  <si>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</si>
  <si>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</si>
  <si>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</si>
  <si>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</si>
  <si>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</si>
  <si>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</si>
  <si>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</si>
  <si>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</si>
  <si>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</si>
  <si>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</si>
  <si>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</si>
  <si>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</si>
  <si>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</si>
  <si>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</si>
  <si>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</si>
  <si>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</si>
  <si>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</si>
  <si>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</si>
  <si>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</si>
  <si>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</si>
  <si>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</si>
  <si>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</si>
  <si>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</si>
  <si>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</si>
  <si>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</si>
  <si>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</si>
  <si>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</si>
  <si>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</si>
  <si>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</si>
  <si>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</si>
  <si>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</si>
  <si>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</si>
  <si>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</si>
  <si>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</si>
  <si>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</si>
  <si>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</si>
  <si>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</si>
  <si>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</si>
  <si>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</si>
  <si>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</si>
  <si>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</si>
  <si>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</si>
  <si>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</si>
  <si>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</si>
  <si>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</si>
  <si>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</si>
  <si>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</si>
  <si>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</si>
  <si>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</si>
  <si>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</si>
  <si>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</si>
  <si>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</si>
  <si>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</si>
  <si>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</si>
  <si>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</si>
  <si>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</si>
  <si>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</si>
  <si>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</si>
  <si>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</si>
  <si>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</si>
  <si>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</si>
  <si>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</si>
  <si>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</si>
  <si>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</si>
  <si>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</si>
  <si>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</si>
  <si>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</si>
  <si>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</si>
  <si>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</si>
  <si>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</si>
  <si>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</si>
  <si>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</si>
  <si>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</si>
  <si>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</si>
  <si>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</si>
  <si>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</si>
  <si>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</si>
  <si>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</si>
  <si>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</si>
  <si>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</si>
  <si>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</si>
  <si>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</si>
  <si>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</si>
  <si>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</si>
  <si>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</si>
  <si>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</si>
  <si>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</si>
  <si>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</si>
  <si>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</si>
  <si>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</si>
  <si>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</si>
  <si>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</si>
  <si>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</si>
  <si>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</si>
  <si>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</si>
  <si>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</si>
  <si>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</si>
  <si>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</si>
  <si>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</si>
  <si>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</si>
  <si>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</si>
  <si>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</si>
  <si>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</si>
  <si>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</si>
  <si>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</si>
  <si>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</si>
  <si>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</si>
  <si>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</si>
  <si>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</si>
  <si>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</si>
  <si>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</si>
  <si>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</si>
  <si>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</si>
  <si>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</si>
  <si>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</si>
  <si>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</si>
  <si>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</si>
  <si>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</si>
  <si>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</si>
  <si>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</si>
  <si>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</si>
  <si>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</si>
  <si>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</si>
  <si>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</si>
  <si>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</si>
  <si>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</si>
  <si>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</si>
  <si>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</si>
  <si>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</si>
  <si>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</si>
  <si>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</si>
  <si>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</si>
  <si>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</si>
  <si>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</si>
  <si>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</si>
  <si>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</si>
  <si>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</si>
  <si>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</si>
  <si>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</si>
  <si>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</si>
  <si>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</si>
  <si>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</si>
  <si>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</si>
  <si>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</si>
  <si>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</si>
  <si>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</si>
  <si>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</si>
  <si>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</si>
  <si>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</si>
  <si>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</si>
  <si>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</si>
  <si>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</si>
  <si>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</si>
  <si>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</si>
  <si>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</si>
  <si>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</si>
  <si>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</si>
  <si>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</si>
  <si>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</si>
  <si>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</si>
  <si>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</si>
  <si>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</si>
  <si>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</si>
  <si>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</si>
  <si>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</si>
  <si>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</si>
  <si>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</si>
  <si>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</si>
  <si>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</si>
  <si>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</si>
  <si>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</si>
  <si>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</si>
  <si>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</si>
  <si>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</si>
  <si>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</si>
  <si>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</si>
  <si>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</si>
  <si>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</si>
  <si>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</si>
  <si>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</si>
  <si>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</si>
  <si>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</si>
  <si>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</si>
  <si>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</si>
  <si>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</si>
  <si>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</si>
  <si>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</si>
  <si>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</si>
  <si>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</si>
  <si>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</si>
  <si>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</si>
  <si>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</si>
  <si>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</si>
  <si>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</si>
  <si>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</si>
  <si>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</si>
  <si>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</si>
  <si>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</si>
  <si>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</si>
  <si>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</si>
  <si>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</si>
  <si>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</si>
  <si>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</si>
  <si>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</si>
  <si>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</si>
  <si>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</si>
  <si>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</si>
  <si>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</si>
  <si>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</si>
  <si>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</si>
  <si>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</si>
  <si>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</si>
  <si>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</si>
  <si>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</si>
  <si>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</si>
  <si>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</si>
  <si>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</si>
  <si>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</si>
  <si>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</si>
  <si>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</si>
  <si>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</si>
  <si>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</si>
  <si>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</si>
  <si>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</si>
  <si>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</si>
  <si>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</si>
  <si>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</si>
  <si>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</si>
  <si>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</si>
  <si>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</si>
  <si>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</si>
  <si>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</si>
  <si>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</si>
  <si>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</si>
  <si>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</si>
  <si>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</si>
  <si>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</si>
  <si>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</si>
  <si>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</si>
  <si>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</si>
  <si>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</si>
  <si>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</si>
  <si>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</si>
  <si>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</si>
  <si>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</si>
  <si>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</si>
  <si>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</si>
  <si>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</si>
  <si>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</si>
  <si>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</si>
  <si>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</si>
  <si>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</si>
  <si>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</si>
  <si>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</si>
  <si>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</si>
  <si>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</si>
  <si>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</si>
  <si>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</si>
  <si>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</si>
  <si>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</si>
  <si>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</si>
  <si>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</si>
  <si>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</si>
  <si>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</si>
  <si>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</si>
  <si>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</si>
  <si>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</si>
  <si>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</si>
  <si>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</si>
  <si>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</si>
  <si>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</si>
  <si>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</si>
  <si>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</si>
  <si>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</si>
  <si>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</si>
  <si>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</si>
  <si>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</si>
  <si>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</si>
  <si>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</si>
  <si>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</si>
  <si>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</si>
  <si>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</si>
  <si>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</si>
  <si>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</si>
  <si>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</si>
  <si>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</si>
  <si>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</si>
  <si>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</si>
  <si>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</si>
  <si>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</si>
  <si>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</si>
  <si>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</si>
  <si>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</si>
  <si>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</si>
  <si>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</si>
  <si>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</si>
  <si>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</si>
  <si>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</si>
  <si>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</si>
  <si>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</si>
  <si>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</si>
  <si>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</si>
  <si>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</si>
  <si>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</si>
  <si>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</si>
  <si>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</si>
  <si>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</si>
  <si>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</si>
  <si>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</si>
  <si>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</si>
  <si>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</si>
  <si>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</si>
  <si>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</si>
  <si>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</si>
  <si>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</si>
  <si>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</si>
  <si>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</si>
  <si>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</si>
  <si>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</si>
  <si>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</si>
  <si>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</si>
  <si>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</si>
  <si>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</si>
  <si>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</si>
  <si>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</si>
  <si>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</si>
  <si>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</si>
  <si>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</si>
  <si>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</si>
  <si>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</si>
  <si>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</si>
  <si>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</si>
  <si>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</si>
  <si>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</si>
  <si>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</si>
  <si>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</si>
  <si>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</si>
  <si>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</si>
  <si>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</si>
  <si>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</si>
  <si>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</si>
  <si>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</si>
  <si>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</si>
  <si>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</si>
  <si>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</si>
  <si>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</si>
  <si>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</si>
  <si>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</si>
  <si>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</si>
  <si>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</si>
  <si>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</si>
  <si>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</si>
  <si>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BUCHA DE REDUÇÃO, PVC, SOLDÁVEL, DN 40MM X 32MM,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</si>
  <si>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</si>
  <si>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</si>
  <si>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</si>
  <si>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</si>
  <si>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</si>
  <si>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</si>
  <si>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</si>
  <si>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</si>
  <si>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</si>
  <si>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</si>
  <si>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</si>
  <si>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</si>
  <si>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</si>
  <si>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</si>
  <si>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</si>
  <si>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</si>
  <si>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</si>
  <si>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</si>
  <si>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</si>
  <si>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</si>
  <si>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UNIÃO, CPVC, SOLDÁVEL, DN 42MM, INSTALADO EM RAMAL DE DISTRIBUIÇÃO DE ÁGUA   FORNECIMENTO E INSTALAÇÃO. AF_06/2022</t>
  </si>
  <si>
    <t>TE DE REDUÇÃO, CPVC, SOLDÁVEL, DN 42 X 35 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</si>
  <si>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</si>
  <si>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</si>
  <si>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</si>
  <si>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</si>
  <si>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</si>
  <si>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</si>
  <si>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</si>
  <si>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</si>
  <si>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</si>
  <si>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</si>
  <si>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</si>
  <si>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</si>
  <si>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</si>
  <si>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</si>
  <si>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</si>
  <si>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</si>
  <si>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</si>
  <si>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</si>
  <si>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</si>
  <si>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</si>
  <si>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</si>
  <si>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</si>
  <si>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</si>
  <si>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</si>
  <si>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</si>
  <si>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</si>
  <si>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</si>
  <si>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</si>
  <si>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</si>
  <si>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</si>
  <si>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</si>
  <si>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</si>
  <si>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</si>
  <si>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</si>
  <si>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</si>
  <si>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</si>
  <si>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</si>
  <si>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</si>
  <si>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</si>
  <si>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</si>
  <si>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</si>
  <si>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</si>
  <si>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</si>
  <si>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</si>
  <si>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</si>
  <si>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</si>
  <si>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</si>
  <si>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</si>
  <si>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</si>
  <si>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</si>
  <si>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</si>
  <si>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</si>
  <si>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</si>
  <si>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</si>
  <si>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</si>
  <si>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</si>
  <si>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</si>
  <si>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</si>
  <si>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</si>
  <si>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</si>
  <si>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</si>
  <si>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</si>
  <si>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</si>
  <si>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</si>
  <si>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</si>
  <si>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</si>
  <si>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</si>
  <si>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</si>
  <si>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</si>
  <si>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</si>
  <si>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</si>
  <si>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</si>
  <si>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</si>
  <si>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</si>
  <si>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</si>
  <si>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</si>
  <si>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</si>
  <si>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</si>
  <si>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</si>
  <si>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</si>
  <si>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</si>
  <si>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</si>
  <si>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</si>
  <si>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</si>
  <si>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</si>
  <si>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</si>
  <si>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</si>
  <si>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</si>
  <si>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</si>
  <si>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</si>
  <si>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TIL (TUBO DE INSPEÇÃO E LIMPEZA) RADIAL PARA ESGOTO, EM PVC, DN 300X200 MM.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</si>
  <si>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</si>
  <si>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</si>
  <si>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</si>
  <si>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</si>
  <si>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</si>
  <si>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</si>
  <si>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</si>
  <si>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</si>
  <si>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</si>
  <si>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</si>
  <si>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</si>
  <si>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</si>
  <si>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</si>
  <si>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</si>
  <si>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</si>
  <si>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</si>
  <si>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</si>
  <si>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</si>
  <si>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</si>
  <si>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</si>
  <si>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</si>
  <si>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</si>
  <si>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</si>
  <si>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</si>
  <si>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</si>
  <si>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</si>
  <si>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</si>
  <si>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</si>
  <si>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</si>
  <si>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</si>
  <si>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</si>
  <si>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</si>
  <si>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</si>
  <si>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</si>
  <si>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</si>
  <si>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</si>
  <si>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</si>
  <si>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</si>
  <si>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</si>
  <si>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</si>
  <si>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</si>
  <si>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</si>
  <si>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</si>
  <si>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</si>
  <si>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</si>
  <si>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</si>
  <si>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</si>
  <si>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</si>
  <si>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</si>
  <si>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</si>
  <si>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</si>
  <si>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</si>
  <si>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</si>
  <si>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</si>
  <si>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</si>
  <si>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</si>
  <si>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</si>
  <si>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</si>
  <si>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</si>
  <si>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</si>
  <si>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</si>
  <si>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</si>
  <si>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</si>
  <si>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</si>
  <si>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</si>
  <si>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</si>
  <si>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</si>
  <si>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</si>
  <si>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</si>
  <si>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</si>
  <si>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</si>
  <si>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</si>
  <si>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</si>
  <si>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</si>
  <si>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</si>
  <si>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</si>
  <si>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</si>
  <si>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</si>
  <si>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</si>
  <si>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</si>
  <si>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</si>
  <si>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</si>
  <si>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</si>
  <si>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</si>
  <si>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</si>
  <si>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</si>
  <si>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</si>
  <si>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</si>
  <si>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</si>
  <si>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</si>
  <si>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</si>
  <si>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</si>
  <si>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</si>
  <si>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</si>
  <si>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</si>
  <si>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</si>
  <si>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</si>
  <si>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</si>
  <si>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</si>
  <si>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</si>
  <si>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</si>
  <si>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</si>
  <si>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</si>
  <si>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</si>
  <si>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</si>
  <si>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</si>
  <si>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</si>
  <si>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</si>
  <si>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</si>
  <si>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</si>
  <si>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</si>
  <si>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EXECUÇÃO DE PASSEIO (CALÇADA) OU PISO DE CONCRETO COM CONCRETO MOLDADO IN LOCO, FEITO EM OBRA,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</si>
  <si>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</si>
  <si>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</si>
  <si>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</si>
  <si>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</si>
  <si>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</si>
  <si>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</si>
  <si>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</si>
  <si>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</si>
  <si>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</si>
  <si>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</si>
  <si>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</si>
  <si>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</si>
  <si>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</si>
  <si>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</si>
  <si>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</si>
  <si>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</si>
  <si>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</si>
  <si>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</si>
  <si>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</si>
  <si>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</si>
  <si>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</si>
  <si>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</si>
  <si>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</si>
  <si>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</si>
  <si>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</si>
  <si>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</si>
  <si>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</si>
  <si>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</si>
  <si>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</si>
  <si>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</si>
  <si>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</si>
  <si>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</si>
  <si>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</si>
  <si>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</si>
  <si>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</si>
  <si>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</si>
  <si>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</si>
  <si>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</si>
  <si>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</si>
  <si>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</si>
  <si>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</si>
  <si>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</si>
  <si>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</si>
  <si>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</si>
  <si>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</si>
  <si>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</si>
  <si>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</si>
  <si>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</si>
  <si>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</si>
  <si>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</si>
  <si>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</si>
  <si>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</si>
  <si>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</si>
  <si>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</si>
  <si>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</si>
  <si>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</si>
  <si>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</si>
  <si>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</si>
  <si>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</si>
  <si>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</si>
  <si>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</si>
  <si>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</si>
  <si>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</si>
  <si>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</si>
  <si>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</si>
  <si>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</si>
  <si>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</si>
  <si>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</si>
  <si>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</si>
  <si>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</si>
  <si>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</si>
  <si>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</si>
  <si>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</si>
  <si>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</si>
  <si>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</si>
  <si>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</si>
  <si>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</si>
  <si>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</si>
  <si>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</si>
  <si>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</si>
  <si>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</si>
  <si>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</si>
  <si>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</si>
  <si>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</si>
  <si>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</si>
  <si>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</si>
  <si>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</si>
  <si>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</si>
  <si>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</si>
  <si>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</si>
  <si>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</si>
  <si>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</si>
  <si>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</si>
  <si>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</si>
  <si>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</si>
  <si>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</si>
  <si>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</si>
  <si>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</si>
  <si>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</si>
  <si>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</si>
  <si>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</si>
  <si>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</si>
  <si>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</si>
  <si>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</si>
  <si>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</si>
  <si>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</si>
  <si>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</si>
  <si>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</si>
  <si>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</si>
  <si>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</si>
  <si>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</si>
  <si>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</si>
  <si>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</si>
  <si>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</si>
  <si>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</si>
  <si>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</si>
  <si>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</si>
  <si>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</si>
  <si>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</si>
  <si>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</si>
  <si>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</si>
  <si>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</si>
  <si>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</si>
  <si>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</si>
  <si>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</si>
  <si>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</si>
  <si>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</si>
  <si>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</si>
  <si>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</si>
  <si>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</si>
  <si>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PAR DE TABELAS DE BASQUETE DE COMPENSADO NAVAL, COM AROS E REDES - FORNECIMENTO E INSTALAÇÃO. AF_03/2022</t>
  </si>
  <si>
    <t>UNXMES</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</si>
  <si>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</si>
  <si>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</si>
  <si>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</si>
  <si>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</si>
  <si>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</si>
  <si>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COMP 003</t>
  </si>
  <si>
    <t>PRÓPRIA</t>
  </si>
  <si>
    <t>2.2</t>
  </si>
  <si>
    <t>3.1</t>
  </si>
  <si>
    <t>Correto uso dos modelos e da tabela SECID</t>
  </si>
  <si>
    <t>SECRETARIA DE ESTADO DAS CIDADES</t>
  </si>
  <si>
    <t>DIRETORIA DE EDIFICAÇÕES</t>
  </si>
  <si>
    <t>O profissional signatário deste, abaixo identificado, se responsabiliza pelo atendimento integral do contido na legislação, que determinam os procedimentos para elaboração e apresentação de orçamentos/projetos, bem como pelo correto uso dos modelos e tabelas vigentes. O objeto deste Termo refere-se à correspondente ART abaixo</t>
  </si>
  <si>
    <t>O profissional signatário deste, abaixo identificado, concede à SECID a liberação dos direitos autorais relativos às composições de serviços por ele elaboradas correspondente a ART/RRT abaixo</t>
  </si>
  <si>
    <t>TABELA DE COTAÇÃO DE INSUMOS / SERVIÇOS ESPECIALIZADOS NÃO CONTEMPLADOS PELAS TABELAS SECID</t>
  </si>
  <si>
    <t>PLANILHA DE SERVIÇOS SINTÉTICA NÃO DESONERADA</t>
  </si>
  <si>
    <t>ENCARGOS SOCIAIS SOBRE A MÃO DE OBRA (NÃO DESONERADA)</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</si>
  <si>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</si>
  <si>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</si>
  <si>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</si>
  <si>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</si>
  <si>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</si>
  <si>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</si>
  <si>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</si>
  <si>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</si>
  <si>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</si>
  <si>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</si>
  <si>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</si>
  <si>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</si>
  <si>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</si>
  <si>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</si>
  <si>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</si>
  <si>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</si>
  <si>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</si>
  <si>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</si>
  <si>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</si>
  <si>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</si>
  <si>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</si>
  <si>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</si>
  <si>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</si>
  <si>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</si>
  <si>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</si>
  <si>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</si>
  <si>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</si>
  <si>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</si>
  <si>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</si>
  <si>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</si>
  <si>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</si>
  <si>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</si>
  <si>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</si>
  <si>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</si>
  <si>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</si>
  <si>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</si>
  <si>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</si>
  <si>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</si>
  <si>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</si>
  <si>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</si>
  <si>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</si>
  <si>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</si>
  <si>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</si>
  <si>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</si>
  <si>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</si>
  <si>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</si>
  <si>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</si>
  <si>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</si>
  <si>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</si>
  <si>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</si>
  <si>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</si>
  <si>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</si>
  <si>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</si>
  <si>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</si>
  <si>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</si>
  <si>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</si>
  <si>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</si>
  <si>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</si>
  <si>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</si>
  <si>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</si>
  <si>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</si>
  <si>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</si>
  <si>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</si>
  <si>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</si>
  <si>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</si>
  <si>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</si>
  <si>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</si>
  <si>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</si>
  <si>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</si>
  <si>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</si>
  <si>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</si>
  <si>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</si>
  <si>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</si>
  <si>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</si>
  <si>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</si>
  <si>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</si>
  <si>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</si>
  <si>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</si>
  <si>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</si>
  <si>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</si>
  <si>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</si>
  <si>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</si>
  <si>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</si>
  <si>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</si>
  <si>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</si>
  <si>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</si>
  <si>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</si>
  <si>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</si>
  <si>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</si>
  <si>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</si>
  <si>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</si>
  <si>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</si>
  <si>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</si>
  <si>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</si>
  <si>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</si>
  <si>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</si>
  <si>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</si>
  <si>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</si>
  <si>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</si>
  <si>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</si>
  <si>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</si>
  <si>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</si>
  <si>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</si>
  <si>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</si>
  <si>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</si>
  <si>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</si>
  <si>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</si>
  <si>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</si>
  <si>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</si>
  <si>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</si>
  <si>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</si>
  <si>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</si>
  <si>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</si>
  <si>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</si>
  <si>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</si>
  <si>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</si>
  <si>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</si>
  <si>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</si>
  <si>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</si>
  <si>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</si>
  <si>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</si>
  <si>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</si>
  <si>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</si>
  <si>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</si>
  <si>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</si>
  <si>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</si>
  <si>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</si>
  <si>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</si>
  <si>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</si>
  <si>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</si>
  <si>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</si>
  <si>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</si>
  <si>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</si>
  <si>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</si>
  <si>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</si>
  <si>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</si>
  <si>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</si>
  <si>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</si>
  <si>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</si>
  <si>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</si>
  <si>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</si>
  <si>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</si>
  <si>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</si>
  <si>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</si>
  <si>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</si>
  <si>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</si>
  <si>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</si>
  <si>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</si>
  <si>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</si>
  <si>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</si>
  <si>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</si>
  <si>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</si>
  <si>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</si>
  <si>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</si>
  <si>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</si>
  <si>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</si>
  <si>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</si>
  <si>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</si>
  <si>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</si>
  <si>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</si>
  <si>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</si>
  <si>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</si>
  <si>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</si>
  <si>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</si>
  <si>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</si>
  <si>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</si>
  <si>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</si>
  <si>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</si>
  <si>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</si>
  <si>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</si>
  <si>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</si>
  <si>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</si>
  <si>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</si>
  <si>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</si>
  <si>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</si>
  <si>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</si>
  <si>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</si>
  <si>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</si>
  <si>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DRENO EM MURO DE CONTENÇÃO, EXECUTADO NO PÉ DO MURO, COM TUBO DE PVC CORRUGADO RÍGIDO PERFURADO, ENCHIMENTO COM BRITA, ENVOLVIDO COM MANTA GEOTÊXTIL. AF_07/2021</t>
  </si>
  <si>
    <t>EXECUÇÃO DE PROTEÇÃO DA CABEÇA DO TIRANTE COM USO DE FÔRMAS METÁLICAS, 50 UTILIZAÇÕES, E CONCRETO FCK =15 MPA.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</si>
  <si>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</si>
  <si>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</si>
  <si>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</si>
  <si>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</si>
  <si>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</si>
  <si>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</si>
  <si>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</si>
  <si>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</si>
  <si>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</si>
  <si>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</si>
  <si>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</si>
  <si>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</si>
  <si>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</si>
  <si>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</si>
  <si>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</si>
  <si>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</si>
  <si>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</si>
  <si>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</si>
  <si>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</si>
  <si>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</si>
  <si>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</si>
  <si>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</si>
  <si>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</si>
  <si>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</si>
  <si>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</si>
  <si>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</si>
  <si>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</si>
  <si>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</si>
  <si>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</si>
  <si>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</si>
  <si>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</si>
  <si>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</si>
  <si>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</si>
  <si>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</si>
  <si>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</si>
  <si>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</si>
  <si>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</si>
  <si>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</si>
  <si>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</si>
  <si>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</si>
  <si>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</si>
  <si>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</si>
  <si>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</si>
  <si>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</si>
  <si>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</si>
  <si>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</si>
  <si>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</si>
  <si>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</si>
  <si>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</si>
  <si>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</si>
  <si>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</si>
  <si>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</si>
  <si>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</si>
  <si>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</si>
  <si>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</si>
  <si>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</si>
  <si>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</si>
  <si>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</si>
  <si>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</si>
  <si>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ALARGAMENTO DE BASE DE TUBULÃO A CÉU ABERTO, ESCAVAÇÃO MANUAL, CONCRETO USINADO E LANÇADO COM BOMBA OU DIRETAMENTE DO CAMINHÃO (EXCLUSIVE BOMBEAMENTO). AF_05/2020</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</si>
  <si>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</si>
  <si>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</si>
  <si>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</si>
  <si>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</si>
  <si>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</si>
  <si>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</si>
  <si>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</si>
  <si>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</si>
  <si>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</si>
  <si>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</si>
  <si>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</si>
  <si>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</si>
  <si>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</si>
  <si>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</si>
  <si>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</si>
  <si>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</si>
  <si>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</si>
  <si>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</si>
  <si>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</si>
  <si>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</si>
  <si>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</si>
  <si>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</si>
  <si>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</si>
  <si>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</si>
  <si>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</si>
  <si>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</si>
  <si>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</si>
  <si>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</si>
  <si>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</si>
  <si>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</si>
  <si>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</si>
  <si>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</si>
  <si>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</si>
  <si>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MONTAGEM DE ARMADURA DE ESTACAS, DIÂMETRO = 32,0 MM. AF_09/2021_PS</t>
  </si>
  <si>
    <t>ARMAÇÃO DE BLOCO UTILIZANDO AÇO CA-50 DE 6,3 MM - MONTAGEM. AF_01/2024</t>
  </si>
  <si>
    <t>ARMAÇÃO DE BLOCO UTILIZANDO AÇO CA-50 DE 8 MM - MONTAGEM. AF_01/2024</t>
  </si>
  <si>
    <t>ARMAÇÃO DE BLOCO UTILIZANDO AÇO CA-50 DE 10 MM - MONTAGEM. AF_01/2024</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</si>
  <si>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</si>
  <si>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</si>
  <si>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</si>
  <si>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</si>
  <si>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</si>
  <si>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</si>
  <si>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</si>
  <si>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</si>
  <si>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</si>
  <si>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</si>
  <si>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</si>
  <si>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</si>
  <si>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</si>
  <si>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</si>
  <si>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</si>
  <si>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</si>
  <si>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</si>
  <si>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</si>
  <si>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</si>
  <si>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</si>
  <si>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</si>
  <si>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</si>
  <si>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</si>
  <si>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IMPERMEABILIZAÇÃO DE SUPERFÍCIE COM ARGAMASSA DE CIMENTO E AREIA, COM ADITIVO IMPERMEABILIZANTE, E = 1,5CM. AF_09/2023</t>
  </si>
  <si>
    <t>IMPERMEABILIZAÇÃO DE SUPERFÍCIE COM ARGAMASSA POLIMÉRICA / MEMBRANA ACRÍLICA, 3 DEMÃOS.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</si>
  <si>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</si>
  <si>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</si>
  <si>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</si>
  <si>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</si>
  <si>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</si>
  <si>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</si>
  <si>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</si>
  <si>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</si>
  <si>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</si>
  <si>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</si>
  <si>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</si>
  <si>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</si>
  <si>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</si>
  <si>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</si>
  <si>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</si>
  <si>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</si>
  <si>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</si>
  <si>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</si>
  <si>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</si>
  <si>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</si>
  <si>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</si>
  <si>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</si>
  <si>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</si>
  <si>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</si>
  <si>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</si>
  <si>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</si>
  <si>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</si>
  <si>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</si>
  <si>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</si>
  <si>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</si>
  <si>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</si>
  <si>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</si>
  <si>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</si>
  <si>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</si>
  <si>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</si>
  <si>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</si>
  <si>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</si>
  <si>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</si>
  <si>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</si>
  <si>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</si>
  <si>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</si>
  <si>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</si>
  <si>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</si>
  <si>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</si>
  <si>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</si>
  <si>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</si>
  <si>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</si>
  <si>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</si>
  <si>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</si>
  <si>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</si>
  <si>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</si>
  <si>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</si>
  <si>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</si>
  <si>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</si>
  <si>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</si>
  <si>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</si>
  <si>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</si>
  <si>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</si>
  <si>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</si>
  <si>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</si>
  <si>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</si>
  <si>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</si>
  <si>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</si>
  <si>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</si>
  <si>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</si>
  <si>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</si>
  <si>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</si>
  <si>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</si>
  <si>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</si>
  <si>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</si>
  <si>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</si>
  <si>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</si>
  <si>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</si>
  <si>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</si>
  <si>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</si>
  <si>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</si>
  <si>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</si>
  <si>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</si>
  <si>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</si>
  <si>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</si>
  <si>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</si>
  <si>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</si>
  <si>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</si>
  <si>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</si>
  <si>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</si>
  <si>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</si>
  <si>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</si>
  <si>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</si>
  <si>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</si>
  <si>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</si>
  <si>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</si>
  <si>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</si>
  <si>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</si>
  <si>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</si>
  <si>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</si>
  <si>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</si>
  <si>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</si>
  <si>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</si>
  <si>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</si>
  <si>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</si>
  <si>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</si>
  <si>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</si>
  <si>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</si>
  <si>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</si>
  <si>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</si>
  <si>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</si>
  <si>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</si>
  <si>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</si>
  <si>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</si>
  <si>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</si>
  <si>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</si>
  <si>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</si>
  <si>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</si>
  <si>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</si>
  <si>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</si>
  <si>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</si>
  <si>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</si>
  <si>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</si>
  <si>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</si>
  <si>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</si>
  <si>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</si>
  <si>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</si>
  <si>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</si>
  <si>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</si>
  <si>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</si>
  <si>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</si>
  <si>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</si>
  <si>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</si>
  <si>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</si>
  <si>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</si>
  <si>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</si>
  <si>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</si>
  <si>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</si>
  <si>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</si>
  <si>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</si>
  <si>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</si>
  <si>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</si>
  <si>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</si>
  <si>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</si>
  <si>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</si>
  <si>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</si>
  <si>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</si>
  <si>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</si>
  <si>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</si>
  <si>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</si>
  <si>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</si>
  <si>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</si>
  <si>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</si>
  <si>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</si>
  <si>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</si>
  <si>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</si>
  <si>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</si>
  <si>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</si>
  <si>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</si>
  <si>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</si>
  <si>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</si>
  <si>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</si>
  <si>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</si>
  <si>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</si>
  <si>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</si>
  <si>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</si>
  <si>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</si>
  <si>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</si>
  <si>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</si>
  <si>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</si>
  <si>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</si>
  <si>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</si>
  <si>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</si>
  <si>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</si>
  <si>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</si>
  <si>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</si>
  <si>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</si>
  <si>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</si>
  <si>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</si>
  <si>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</si>
  <si>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</si>
  <si>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</si>
  <si>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</si>
  <si>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</si>
  <si>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</si>
  <si>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</si>
  <si>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</si>
  <si>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</si>
  <si>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</si>
  <si>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</si>
  <si>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</si>
  <si>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</si>
  <si>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</si>
  <si>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</si>
  <si>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</si>
  <si>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</si>
  <si>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</si>
  <si>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</si>
  <si>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</si>
  <si>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</si>
  <si>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</si>
  <si>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</si>
  <si>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</si>
  <si>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</si>
  <si>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</si>
  <si>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</si>
  <si>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</si>
  <si>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</si>
  <si>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</si>
  <si>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</si>
  <si>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</si>
  <si>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</si>
  <si>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</si>
  <si>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</si>
  <si>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</si>
  <si>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</si>
  <si>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</si>
  <si>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</si>
  <si>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</si>
  <si>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</si>
  <si>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</si>
  <si>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</si>
  <si>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</si>
  <si>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</si>
  <si>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</si>
  <si>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</si>
  <si>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</si>
  <si>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</si>
  <si>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</si>
  <si>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</si>
  <si>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</si>
  <si>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</si>
  <si>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</si>
  <si>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</si>
  <si>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</si>
  <si>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</si>
  <si>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</si>
  <si>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</si>
  <si>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</si>
  <si>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</si>
  <si>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</si>
  <si>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</si>
  <si>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</si>
  <si>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</si>
  <si>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</si>
  <si>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</si>
  <si>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</si>
  <si>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</si>
  <si>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</si>
  <si>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</si>
  <si>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</si>
  <si>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</si>
  <si>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</si>
  <si>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</si>
  <si>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</si>
  <si>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</si>
  <si>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</si>
  <si>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</si>
  <si>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</si>
  <si>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</si>
  <si>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</si>
  <si>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</si>
  <si>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</si>
  <si>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</si>
  <si>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</si>
  <si>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</si>
  <si>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</si>
  <si>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</si>
  <si>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</si>
  <si>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</si>
  <si>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</si>
  <si>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</si>
  <si>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</si>
  <si>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</si>
  <si>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</si>
  <si>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</si>
  <si>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</si>
  <si>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</si>
  <si>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</si>
  <si>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</si>
  <si>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</si>
  <si>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</si>
  <si>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</si>
  <si>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</si>
  <si>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</si>
  <si>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</si>
  <si>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</si>
  <si>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</si>
  <si>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</si>
  <si>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</si>
  <si>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</si>
  <si>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</si>
  <si>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</si>
  <si>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</si>
  <si>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</si>
  <si>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</si>
  <si>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</si>
  <si>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</si>
  <si>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</si>
  <si>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</si>
  <si>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</si>
  <si>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</si>
  <si>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</si>
  <si>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</si>
  <si>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</si>
  <si>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</si>
  <si>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</si>
  <si>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</si>
  <si>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</si>
  <si>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</si>
  <si>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</si>
  <si>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</si>
  <si>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</si>
  <si>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</si>
  <si>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</si>
  <si>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</si>
  <si>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</si>
  <si>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</si>
  <si>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</si>
  <si>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</si>
  <si>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</si>
  <si>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</si>
  <si>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</si>
  <si>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</si>
  <si>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</si>
  <si>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</si>
  <si>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</si>
  <si>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</si>
  <si>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TE DE REDUÇÃO, CPVC, SOLDÁVEL, DN 28 X 22 MM, INSTALADO EM RAMAL DE DISTRIBUIÇÃO DE ÁGUA - FORNECIMENTO E INSTALAÇÃO. AF_06/2022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</si>
  <si>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</si>
  <si>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</si>
  <si>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</si>
  <si>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</si>
  <si>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</si>
  <si>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</si>
  <si>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</si>
  <si>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</si>
  <si>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</si>
  <si>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</si>
  <si>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</si>
  <si>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</si>
  <si>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</si>
  <si>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</si>
  <si>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</si>
  <si>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</si>
  <si>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</si>
  <si>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</si>
  <si>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</si>
  <si>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</si>
  <si>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</si>
  <si>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</si>
  <si>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</si>
  <si>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</si>
  <si>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</si>
  <si>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</si>
  <si>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</si>
  <si>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</si>
  <si>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</si>
  <si>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</si>
  <si>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</si>
  <si>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</si>
  <si>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</si>
  <si>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</si>
  <si>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</si>
  <si>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</si>
  <si>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</si>
  <si>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</si>
  <si>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</si>
  <si>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</si>
  <si>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</si>
  <si>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</si>
  <si>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</si>
  <si>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</si>
  <si>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</si>
  <si>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</si>
  <si>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</si>
  <si>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</si>
  <si>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</si>
  <si>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</si>
  <si>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</si>
  <si>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</si>
  <si>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</si>
  <si>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</si>
  <si>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</si>
  <si>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</si>
  <si>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</si>
  <si>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</si>
  <si>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</si>
  <si>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</si>
  <si>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</si>
  <si>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</si>
  <si>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</si>
  <si>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</si>
  <si>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</si>
  <si>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</si>
  <si>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</si>
  <si>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</si>
  <si>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</si>
  <si>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</si>
  <si>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</si>
  <si>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</si>
  <si>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</si>
  <si>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</si>
  <si>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</si>
  <si>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</si>
  <si>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</si>
  <si>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</si>
  <si>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</si>
  <si>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</si>
  <si>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</si>
  <si>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</si>
  <si>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</si>
  <si>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</si>
  <si>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</si>
  <si>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</si>
  <si>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</si>
  <si>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</si>
  <si>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</si>
  <si>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</si>
  <si>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</si>
  <si>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</si>
  <si>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</si>
  <si>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</si>
  <si>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</si>
  <si>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</si>
  <si>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</si>
  <si>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</si>
  <si>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</si>
  <si>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</si>
  <si>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</si>
  <si>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</si>
  <si>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</si>
  <si>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</si>
  <si>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</si>
  <si>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</si>
  <si>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</si>
  <si>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</si>
  <si>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</si>
  <si>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</si>
  <si>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</si>
  <si>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</si>
  <si>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</si>
  <si>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</si>
  <si>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</si>
  <si>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</si>
  <si>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</si>
  <si>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</si>
  <si>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</si>
  <si>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</si>
  <si>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</si>
  <si>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</si>
  <si>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</si>
  <si>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</si>
  <si>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</si>
  <si>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</si>
  <si>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</si>
  <si>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</si>
  <si>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</si>
  <si>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</si>
  <si>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</si>
  <si>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</si>
  <si>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</si>
  <si>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</si>
  <si>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</si>
  <si>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</si>
  <si>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</si>
  <si>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</si>
  <si>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</si>
  <si>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</si>
  <si>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</si>
  <si>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</si>
  <si>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</si>
  <si>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</si>
  <si>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</si>
  <si>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</si>
  <si>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</si>
  <si>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</si>
  <si>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</si>
  <si>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</si>
  <si>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</si>
  <si>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</si>
  <si>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</si>
  <si>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</si>
  <si>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</si>
  <si>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</si>
  <si>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</si>
  <si>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</si>
  <si>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</si>
  <si>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</si>
  <si>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</si>
  <si>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</si>
  <si>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</si>
  <si>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</si>
  <si>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</si>
  <si>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</si>
  <si>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</si>
  <si>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</si>
  <si>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</si>
  <si>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</si>
  <si>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</si>
  <si>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</si>
  <si>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</si>
  <si>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</si>
  <si>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</si>
  <si>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</si>
  <si>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</si>
  <si>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</si>
  <si>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</si>
  <si>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</si>
  <si>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</si>
  <si>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</si>
  <si>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</si>
  <si>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</si>
  <si>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</si>
  <si>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</si>
  <si>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</si>
  <si>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</si>
  <si>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</si>
  <si>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</si>
  <si>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</si>
  <si>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</si>
  <si>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</si>
  <si>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</si>
  <si>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</si>
  <si>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</si>
  <si>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</si>
  <si>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</si>
  <si>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</si>
  <si>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</si>
  <si>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</si>
  <si>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BLOCOS DE CONCRETO ESTRUTURAL 14X19X29 CM (ESPESSURA 14 CM), FBK = 14,0 MPA, UTILIZANDO PALHETA. AF_10/2022</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</si>
  <si>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</si>
  <si>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</si>
  <si>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</si>
  <si>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</si>
  <si>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</si>
  <si>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</si>
  <si>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</si>
  <si>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</si>
  <si>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</si>
  <si>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</si>
  <si>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</si>
  <si>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</si>
  <si>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</si>
  <si>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</si>
  <si>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</si>
  <si>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</si>
  <si>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</si>
  <si>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</si>
  <si>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</si>
  <si>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</si>
  <si>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</si>
  <si>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</si>
  <si>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</si>
  <si>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</si>
  <si>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</si>
  <si>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</si>
  <si>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</si>
  <si>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</si>
  <si>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</si>
  <si>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</si>
  <si>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</si>
  <si>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</si>
  <si>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</si>
  <si>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</si>
  <si>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</si>
  <si>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</si>
  <si>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</si>
  <si>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</si>
  <si>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</si>
  <si>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</si>
  <si>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</si>
  <si>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</si>
  <si>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</si>
  <si>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</si>
  <si>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</si>
  <si>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EXECUÇÃO DE PASSEIO (CALÇADA) OU PISO DE CONCRETO COM CONCRETO MOLDADO IN LOCO, USINADO C20, ACABAMENTO CONVENCIONAL, NÃO ARMADO. AF_08/2022</t>
  </si>
  <si>
    <t>EXECUÇÃO DE PASSEIO (CALÇADA) OU PISO DE CONCRETO COM CONCRETO MOLDADO IN LOCO, USINADO C25, ACABAMENTO CONVENCIONAL, NÃO ARMADO. AF_03/2023</t>
  </si>
  <si>
    <t>CONTRAPISO EM ARGAMASSA PRONTA, PREPARO MANUAL, APLICADO EM ÁREAS SECAS SOBRE LAJE, ADERIDO, ACABAMENTO NÃO REFORÇADO, ESPESSURA 2CM. AF_07/2021</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</si>
  <si>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</si>
  <si>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</si>
  <si>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</si>
  <si>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</si>
  <si>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</si>
  <si>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</si>
  <si>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</si>
  <si>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</si>
  <si>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</si>
  <si>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</si>
  <si>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</si>
  <si>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</si>
  <si>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</si>
  <si>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</si>
  <si>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OU MASSA ÚNICA EM ARGAMASSA TRAÇO 1:2:8, PREPARO MANUAL, APLICADA MANUALMENTE EM SUPERFÍCIES EXTERNAS DA SACADA, ESPESSURA MAIOR OU IGUAL A 50 MM, SEM USO DE TELA METÁLICA DE REFORÇO CONTRA FISSURAÇÃO.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</si>
  <si>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</si>
  <si>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</si>
  <si>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</si>
  <si>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</si>
  <si>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</si>
  <si>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</si>
  <si>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</si>
  <si>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</si>
  <si>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</si>
  <si>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</si>
  <si>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</si>
  <si>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</si>
  <si>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</si>
  <si>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</si>
  <si>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</si>
  <si>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</si>
  <si>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</si>
  <si>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</si>
  <si>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</si>
  <si>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</si>
  <si>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</si>
  <si>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</si>
  <si>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</si>
  <si>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</si>
  <si>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</si>
  <si>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</si>
  <si>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</si>
  <si>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</si>
  <si>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</si>
  <si>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</si>
  <si>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</si>
  <si>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</si>
  <si>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</si>
  <si>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</si>
  <si>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</si>
  <si>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</si>
  <si>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</si>
  <si>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</si>
  <si>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</si>
  <si>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</si>
  <si>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</si>
  <si>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</si>
  <si>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</si>
  <si>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</si>
  <si>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</si>
  <si>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</si>
  <si>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</si>
  <si>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</si>
  <si>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</si>
  <si>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</si>
  <si>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</si>
  <si>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</si>
  <si>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</si>
  <si>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</si>
  <si>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</si>
  <si>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</si>
  <si>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</si>
  <si>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</si>
  <si>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</si>
  <si>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</si>
  <si>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</si>
  <si>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</si>
  <si>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</si>
  <si>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</si>
  <si>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</si>
  <si>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</si>
  <si>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</si>
  <si>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</si>
  <si>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</si>
  <si>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</si>
  <si>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</si>
  <si>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</si>
  <si>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</si>
  <si>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</si>
  <si>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</si>
  <si>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</si>
  <si>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</si>
  <si>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</si>
  <si>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</si>
  <si>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</si>
  <si>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</si>
  <si>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</si>
  <si>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</si>
  <si>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</si>
  <si>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</si>
  <si>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</si>
  <si>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</si>
  <si>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</si>
  <si>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</si>
  <si>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</si>
  <si>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</si>
  <si>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</si>
  <si>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MOTORISTA DE VEÍCULO LEVE COM ENCARGOS COMPLEMENTARES</t>
  </si>
  <si>
    <t>REPAROS</t>
  </si>
  <si>
    <t>NÚCLEO REGIONAL DAS CIDADES</t>
  </si>
  <si>
    <t>SINAPI FEVEREIRO DE 2025 - NÃO DESONERADA</t>
  </si>
  <si>
    <t>Vigência: SECID - MARÇO DE 2025</t>
  </si>
  <si>
    <t>TABELAS DE REFERÊNCIA:  SINAPI/PR (FEVEREIRO/2025) E SECID (MARÇO/2025) NÃO DESONERADA</t>
  </si>
  <si>
    <t>Vigência a partir de: JANEIRO/2025</t>
  </si>
  <si>
    <t>Acessibilidade</t>
  </si>
  <si>
    <t>PISO PODOTÁTIL DE ALERTA OU DIRECIONAL, DE CONCRETO, ASSENTADO SOBRE ARGAMASSA. AF_03/2024</t>
  </si>
  <si>
    <t>RAMPA DE ACESSIBILIDADE EM CONCRETO MOLDADO IN LOCO, EM CALÇADA NOVA COM LARGURA MAIOR OU IGUAL À 3,00 M, FCK 25MPA, COM PISO PODOTÁTIL. AF_03/2024</t>
  </si>
  <si>
    <t>RAMPA DE ACESSIBILIDADE EM CONCRETO MOLDADO IN LOCO, EM CALÇADA NOVA COM LARGURA MENOR À 3,00 M, FCK 25MPA, COM PISO PODOTÁTIL. AF_03/2024</t>
  </si>
  <si>
    <t xml:space="preserve"> RAMPA DE ACESSIBILIDADE EM CONCRETO MOLDADO IN LOCO, EM CALÇADA PRÉ EXISTENTE COM LARGURA MAIOR OU IGUAL À 3,00 M, FCK 25MPA, COM PISO PODOTÁTIL. AF_03/2024</t>
  </si>
  <si>
    <t>RAMPA DE ACESSIBILIDADE EM CONCRETO MOLDADO IN LOCO, EM CALÇADA PRÉ EXISTENTE COM LARGURA MENOR À 3,00 M, FCK 25MPA, COM PISO PODOTÁTIL. AF_03/2024</t>
  </si>
  <si>
    <t>RAMPA DE ACESSIBILIDADE PARA ACESSO A EDIFICAÇÕES COM INCLINAÇÃO DE 8,33% EM CONCRETO MOLDADO IN LOCO, COM LARGURA DE 1,20M, FCK 25MPA, NÃO ARMADA, COM JUNTA A CADA 2M COM CORTE À SECO. AF_03/2024</t>
  </si>
  <si>
    <t>RAMPA DE ACESSIBILIDADE PARA ACESSO A EDIFICAÇÕES COM INCLINAÇÃO DE 8,33% EM CONCRETO MOLDADO IN LOCO, COM LARGURA DE 1,50M, FCK 25MPA, NÃO ARMADA, COM JUNTA A CADA 2M COM CORTE À SECO. AF_03/2024</t>
  </si>
  <si>
    <t>Alvenaria Estrutural - Blocos Cerâmicos</t>
  </si>
  <si>
    <t>Alvenaria Estrutural - Blocos de Concreto</t>
  </si>
  <si>
    <t>Alvenaria de Vedação</t>
  </si>
  <si>
    <t>ALVENARIA DE VEDAÇÃO DE BLOCOS CERÂMICOS FURADOS NA HORIZONTAL DE 11,5X14X24 CM (ESPESSURA 11,5 CM) E ARGAMASSA DE ASSENTAMENTO COM PREPARO EM BETONEIRA. AF_12/2021</t>
  </si>
  <si>
    <t>ALVENARIA DE VEDAÇÃO DE BLOCOS CERÂMICOS FURADOS NA HORIZONTAL DE 11,5X14X24 CM (ESPESSURA 11,5 CM) E ARGAMASSA DE ASSENTAMENTO COM PREPARO MANUAL. AF_12/2021</t>
  </si>
  <si>
    <t>ALVENARIA DE VEDAÇÃO DE BLOCOS CERÂMICOS FURADOS NA HORIZONTAL DE 11,5X19X29 CM (ESPESSURA 11,5 CM) E ARGAMASSA DE ASSENTAMENTO COM PREPARO EM BETONEIRA. AF_12/2021</t>
  </si>
  <si>
    <t>ALVENARIA DE VEDAÇÃO DE BLOCOS CERÂMICOS FURADOS NA HORIZONTAL DE 11,5X19X29 CM (ESPESSURA 11,5 CM) E ARGAMASSA DE ASSENTAMENTO COM PREPARO MANUAL. AF_12/2021</t>
  </si>
  <si>
    <t>ALVENARIA DE VEDAÇÃO DE BLOCOS CERÂMICOS FURADOS NA HORIZONTAL DE 11,5X19X39 CM (ESPESSURA 11,5 CM) E ARGAMASSA DE ASSENTAMENTO COM PREPARO EM BETONEIRA. AF_12/2021</t>
  </si>
  <si>
    <t>ALVENARIA DE VEDAÇÃO DE BLOCOS CERÂMICOS FURADOS NA HORIZONTAL DE 11,5X19X39 CM (ESPESSURA 11,5 CM) E ARGAMASSA DE ASSENTAMENTO COM PREPARO MANUAL. AF_12/2021</t>
  </si>
  <si>
    <t>ALVENARIA DE VEDAÇÃO DE BLOCOS CERÂMICOS FURADOS NA HORIZONTAL DE 14X19X29 CM (ESPESSURA 14 CM) E ARGAMASSA DE ASSENTAMENTO COM PREPARO EM BETONEIRA. AF_12/2021</t>
  </si>
  <si>
    <t>ALVENARIA DE VEDAÇÃO DE BLOCOS CERÂMICOS FURADOS NA HORIZONTAL DE 14X19X29 CM (ESPESSURA 14 CM) E ARGAMASSA DE ASSENTAMENTO COM PREPARO MANUAL. AF_12/2021</t>
  </si>
  <si>
    <t>ALVENARIA DE VEDAÇÃO DE BLOCOS CERÂMICOS FURADOS NA HORIZONTAL DE 14X19X39 CM (ESPESSURA 14 CM) E ARGAMASSA DE ASSENTAMENTO COM PREPARO EM BETONEIRA. AF_12/2021</t>
  </si>
  <si>
    <t>ALVENARIA DE VEDAÇÃO DE BLOCOS CERÂMICOS FURADOS NA HORIZONTAL DE 14X19X39 CM (ESPESSURA 14 CM) E ARGAMASSA DE ASSENTAMENTO COM PREPARO MANUAL. AF_12/2021</t>
  </si>
  <si>
    <t>ALVENARIA DE VEDAÇÃO DE BLOCOS CERÂMICOS FURADOS NA HORIZONTAL DE 19X19X29 CM (ESPESSURA 19 CM) E ARGAMASSA DE ASSENTAMENTO COM PREPARO EM BETONEIRA. AF_12/2021</t>
  </si>
  <si>
    <t>ALVENARIA DE VEDAÇÃO DE BLOCOS CERÂMICOS FURADOS NA HORIZONTAL DE 19X19X29 CM (ESPESSURA 19 CM) E ARGAMASSA DE ASSENTAMENTO COM PREPARO MANUAL. AF_12/2021</t>
  </si>
  <si>
    <t>ALVENARIA DE VEDAÇÃO DE BLOCOS CERÂMICOS FURADOS NA HORIZONTAL DE 19X19X39 CM (ESPESSURA 19 CM) E ARGAMASSA DE ASSENTAMENTO COM PREPARO EM BETONEIRA. AF_12/2021</t>
  </si>
  <si>
    <t>ALVENARIA DE VEDAÇÃO DE BLOCOS CERÂMICOS FURADOS NA HORIZONTAL DE 19X19X39 CM (ESPESSURA 19 CM) E ARGAMASSA DE ASSENTAMENTO COM PREPARO MANUAL. AF_12/2021</t>
  </si>
  <si>
    <t>ALVENARIA DE VEDAÇÃO DE BLOCOS CERÂMICOS FURADOS NA HORIZONTAL DE 9X14X24 CM (ESPESSURA 9 CM) E ARGAMASSA DE ASSENTAMENTO COM PREPARO EM BETONEIRA. AF_12/2021</t>
  </si>
  <si>
    <t>ALVENARIA DE VEDAÇÃO DE BLOCOS CERÂMICOS FURADOS NA HORIZONTAL DE 9X14X24 CM (ESPESSURA 9 CM) E ARGAMASSA DE ASSENTAMENTO COM PREPARO MANUAL. AF_12/2021</t>
  </si>
  <si>
    <t>ALVENARIA DE VEDAÇÃO DE BLOCOS CERÂMICOS FURADOS NA HORIZONTAL DE 9X19X39 CM (ESPESSURA 9 CM) E ARGAMASSA DE ASSENTAMENTO COM PREPARO EM BETONEIRA. AF_12/2021</t>
  </si>
  <si>
    <t>ALVENARIA DE VEDAÇÃO DE BLOCOS CERÂMICOS FURADOS NA HORIZONTAL DE 9X19X39 CM (ESPESSURA 9 CM) E ARGAMASSA DE ASSENTAMENTO COM PREPARO MANUAL. AF_12/2021</t>
  </si>
  <si>
    <t>ALVENARIA DE VEDAÇÃO DE BLOCOS CERÂMICOS FURADOS NA VERTICAL DE 11,5X19X29 CM (ESPESSURA 11,5 CM) E ARGAMASSA DE ASSENTAMENTO COM PREPARO EM BETONEIRA. AF_12/2021</t>
  </si>
  <si>
    <t>ALVENARIA DE VEDAÇÃO DE BLOCOS CERÂMICOS FURADOS NA VERTICAL DE 11,5X19X29 CM (ESPESSURA 11,5 CM) E ARGAMASSA DE ASSENTAMENTO COM PREPARO MANUAL. AF_12/2021</t>
  </si>
  <si>
    <t>ALVENARIA DE VEDAÇÃO DE BLOCOS CERÂMICOS FURADOS NA VERTICAL DE 11,5X19X39 CM (ESPESSURA 11,5 CM) E ARGAMASSA DE ASSENTAMENTO COM PREPARO EM BETONEIRA. AF_12/2021</t>
  </si>
  <si>
    <t>ALVENARIA DE VEDAÇÃO DE BLOCOS CERÂMICOS FURADOS NA VERTICAL DE 11,5X19X39 CM (ESPESSURA 11,5 CM) E ARGAMASSA DE ASSENTAMENTO COM PREPARO MANUAL. AF_12/2021</t>
  </si>
  <si>
    <t>ALVENARIA DE VEDAÇÃO DE BLOCOS CERÂMICOS FURADOS NA VERTICAL DE 14X19X29 CM (ESPESSURA 14 CM) E ARGAMASSA DE ASSENTAMENTO COM PREPARO EM BETONEIRA. AF_12/2021</t>
  </si>
  <si>
    <t>ALVENARIA DE VEDAÇÃO DE BLOCOS CERÂMICOS FURADOS NA VERTICAL DE 14X19X29 CM (ESPESSURA 14 CM) E ARGAMASSA DE ASSENTAMENTO COM PREPARO MANUAL. AF_12/2021</t>
  </si>
  <si>
    <t>Alvenarias Diversas</t>
  </si>
  <si>
    <t>Argamassas</t>
  </si>
  <si>
    <t>ARGAMASSA INDUSTRIALIZADA PARA REVESTIMENTOS, MISTURA E PROJEÇÃO DE 2 M³/H DE ARGAMASSA. AF_08/2019</t>
  </si>
  <si>
    <t>ARGAMASSA PARA REVESTIMENTO DECORATIVO MONOCAMADA (MONOCAPA), MISTURA E PROJEÇÃO DE 2 M3/H DE ARGAMASSA. AF_08/2019</t>
  </si>
  <si>
    <t>ARGAMASSA TRAÇO 1:1,93 (EM VOLUME DE CIMENTO E AREIA MÉDIA ÚMIDA), FCK 20MPA, PREPARO MECÂNICO COM MISTURADOR DUPLO HORIZONTAL DE ALTA TURBULÊNCIA. AF_03/2020</t>
  </si>
  <si>
    <t>ARGAMASSA TRAÇO 1:4 (CIMENTO E AREIA MÉDIA), PREPARO MECÂNICO COM BETONEIRA 400 L. AF_08/2019</t>
  </si>
  <si>
    <t>Armação de Estacas</t>
  </si>
  <si>
    <t>Armação para Estruturas de Concreto Armado</t>
  </si>
  <si>
    <t>CORTE E DOBRA DE AÇO CA-50, DIÂMETRO DE 32 MM. AF_06/2022</t>
  </si>
  <si>
    <t>Arrasamento de Estacas</t>
  </si>
  <si>
    <t>ARRASAMENTO MECÂNICO DE ESTACA METÁLICA, PERFIL LAMINADO TIPO  I  FAMÍLIA 250. AF_05/2021</t>
  </si>
  <si>
    <t>Asfalto</t>
  </si>
  <si>
    <t>Assentamento de Tubos de Esgoto em PVC e PEAD</t>
  </si>
  <si>
    <t>Assentamento de Tubos de PVC e Metálicos em Redes de Água</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</si>
  <si>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</si>
  <si>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100, JUNTA ELÁSTICA, INSTALADO EM LOCAL COM NÍVEL BAIXO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</si>
  <si>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</si>
  <si>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</si>
  <si>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</si>
  <si>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</si>
  <si>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</si>
  <si>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</si>
  <si>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</si>
  <si>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</si>
  <si>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</si>
  <si>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250, JUNTA ELÁSTICA, INSTALADO EM LOCAL COM NÍVEL BAIXO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</si>
  <si>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</si>
  <si>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</si>
  <si>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</si>
  <si>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</si>
  <si>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</si>
  <si>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</si>
  <si>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</si>
  <si>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</si>
  <si>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</si>
  <si>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</si>
  <si>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</si>
  <si>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</si>
  <si>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</si>
  <si>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</si>
  <si>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</si>
  <si>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</si>
  <si>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</si>
  <si>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</si>
  <si>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</si>
  <si>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</si>
  <si>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</si>
  <si>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</si>
  <si>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</si>
  <si>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</si>
  <si>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</si>
  <si>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75, JUNTA ELÁSTICA INTEGRADA, INSTALADO EM LOCAL COM NÍVEL BAIXO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</si>
  <si>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</si>
  <si>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</si>
  <si>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</si>
  <si>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</si>
  <si>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</si>
  <si>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</si>
  <si>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</si>
  <si>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</si>
  <si>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</si>
  <si>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</si>
  <si>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</si>
  <si>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</si>
  <si>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</si>
  <si>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</si>
  <si>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</si>
  <si>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</si>
  <si>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</si>
  <si>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</si>
  <si>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</si>
  <si>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</si>
  <si>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</si>
  <si>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</si>
  <si>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</si>
  <si>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</si>
  <si>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</si>
  <si>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</si>
  <si>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</si>
  <si>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</si>
  <si>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</si>
  <si>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</si>
  <si>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</si>
  <si>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</si>
  <si>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</si>
  <si>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</si>
  <si>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</si>
  <si>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</si>
  <si>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</si>
  <si>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</si>
  <si>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</si>
  <si>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</si>
  <si>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</si>
  <si>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</si>
  <si>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ALTO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</si>
  <si>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</si>
  <si>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</si>
  <si>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</si>
  <si>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</si>
  <si>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</si>
  <si>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</si>
  <si>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</si>
  <si>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</si>
  <si>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</si>
  <si>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</si>
  <si>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</si>
  <si>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</si>
  <si>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</si>
  <si>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</si>
  <si>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</si>
  <si>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</si>
  <si>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</si>
  <si>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</si>
  <si>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</si>
  <si>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</si>
  <si>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</si>
  <si>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</si>
  <si>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</si>
  <si>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</si>
  <si>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</si>
  <si>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</si>
  <si>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</si>
  <si>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PVC PBA PARA REDE DE ÁGUA, DN 100, JUNTA ELÁSTICA INTEGRADA, INSTALADO EM LOCAL COM NÍVEL ALTO DE INTERFERÊNCIAS (NÃO INCLUI FORNECIMENTO). AF_05/2024</t>
  </si>
  <si>
    <t>ASSENTAMENTO DE CONEXÃO 3 ACESSOS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</si>
  <si>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</si>
  <si>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</si>
  <si>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</si>
  <si>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75, JUNTA ELÁSTICA INTEGRADA, INSTALADO EM LOCAL COM NÍVEL BAIXO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</si>
  <si>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</si>
  <si>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</si>
  <si>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</si>
  <si>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</si>
  <si>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</si>
  <si>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</si>
  <si>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</si>
  <si>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</si>
  <si>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</si>
  <si>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</si>
  <si>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</si>
  <si>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2000 MM (80") OU DN 2100 MM (84"), JUNTA SOLDADA, INSTALADO EM LOCAL COM NÍVEL BAIXO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</si>
  <si>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</si>
  <si>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</si>
  <si>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</si>
  <si>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</si>
  <si>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</si>
  <si>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</si>
  <si>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</si>
  <si>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900 MM (36"), JUNTA SOLDADA, INSTALADO EM LOCAL COM NÍVEL BAIXO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</si>
  <si>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</si>
  <si>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</si>
  <si>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</si>
  <si>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</si>
  <si>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</si>
  <si>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1200 MM, JUNTA ELÁSTICA, INSTALADO EM LOCAL COM NÍVEL BAIXO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</si>
  <si>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</si>
  <si>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</si>
  <si>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</si>
  <si>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</si>
  <si>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</si>
  <si>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</si>
  <si>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</si>
  <si>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</si>
  <si>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</si>
  <si>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</si>
  <si>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</si>
  <si>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</si>
  <si>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</si>
  <si>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</si>
  <si>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</si>
  <si>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</si>
  <si>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</si>
  <si>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</si>
  <si>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</si>
  <si>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</si>
  <si>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</si>
  <si>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</si>
  <si>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</si>
  <si>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</si>
  <si>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</si>
  <si>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900 MM, JUNTA ELÁSTICA, INSTALADO EM LOCAL COM NÍVEL BAIXO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</si>
  <si>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</si>
  <si>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DEFOFO OU PRFV OU RPVC PARA REDE DE ÁGUA, DN 100, JUNTA ELÁSTICA INTEGRADA, INSTALADO EM LOCAL COM NÍVEL BAIXO DE INTERFERÊNCIAS (NÃO INCLUI FORNECIMENTO). AF_05/2024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</si>
  <si>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</si>
  <si>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</si>
  <si>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</si>
  <si>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</si>
  <si>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</si>
  <si>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</si>
  <si>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</si>
  <si>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</si>
  <si>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</si>
  <si>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</si>
  <si>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</si>
  <si>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</si>
  <si>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</si>
  <si>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500 MM, JUNTA ELÁSTICA INTEGRADA, INSTALADO EM LOCAL COM NÍVEL BAIXO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</si>
  <si>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</si>
  <si>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100 MM, JUNTA ELÁSTICA INTEGRADA, INSTALADO EM LOCAL COM NÍVEL BAIXO DE INTERFERÊNCIAS (NÃO INCLUI FORNECIMENTO). AF_05/2024</t>
  </si>
  <si>
    <t>ASSENTAMENTO DE TUBO DE PVC PBA PARA REDE DE ÁGUA, DN 125,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</si>
  <si>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</si>
  <si>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</si>
  <si>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</si>
  <si>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ALTO DE INTERFERÊNCIAS (NÃO INCLUI FORNECIMENTO). AF_05/2024</t>
  </si>
  <si>
    <t>ASSENTAMENTO DE TUBO DE PVC PBA PARA REDE DE ÁGUA, DN 180, JUNTA ELÁSTICA INTEGRADA, INSTALADO EM LOCAL COM NÍVEL BAIXO DE INTERFERÊNCIAS (NÃO INCLUI FORNECIMENTO). AF_05/2024</t>
  </si>
  <si>
    <t>ASSENTAMENTO DE TUBO DE PVC PBA PARA REDE DE ÁGUA, DN 50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</si>
  <si>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</si>
  <si>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</si>
  <si>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75 MM, JUNTA ELÁSTICA INTEGRADA, INSTALADO EM LOCAL COM NÍVEL BAIXO DE INTERFERÊNCIAS (NÃO INCLUI FORNECIMENTO). AF_05/2024</t>
  </si>
  <si>
    <t>ASSENTAMENTO E FORNECIMENTO DE CURVA PVC PBA, JE, PB, 45 GRAUS, DN 100 / DE 110 MM, PARA REDE AGUA, JUNTA ELÁSTICA INTEGRADA, INSTALADO EM LOCAL COM NÍVEL ALTO DE INTERFERÊNCIAS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</si>
  <si>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</si>
  <si>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</si>
  <si>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</si>
  <si>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</si>
  <si>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</si>
  <si>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</si>
  <si>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</si>
  <si>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</si>
  <si>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</si>
  <si>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</si>
  <si>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</si>
  <si>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</si>
  <si>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</si>
  <si>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</si>
  <si>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</si>
  <si>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</si>
  <si>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</si>
  <si>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</si>
  <si>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</si>
  <si>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</si>
  <si>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</si>
  <si>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</si>
  <si>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</si>
  <si>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PBA PARA REDE DE ÁGUA, DN 50, JUNTA ELÁSTICA INTEGRADA, INSTALADO EM LOCAL COM NÍVEL ALTO DE INTERFERÊNCIAS (INCLUI FORNECIMENTO). AF_05/2024</t>
  </si>
  <si>
    <t>ASSENTAMENTO E FORNECIMENTO DE TUBO DE PVC PBA PARA REDE DE ÁGUA, DN 50, JUNTA ELÁSTICA INTEGRADA, INSTALADO EM LOCAL COM NÍVEL BAIXO DE INTERFERÊNCIAS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</si>
  <si>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</si>
  <si>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</si>
  <si>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FORNECIMENTO E ASSENTAMENTO DE CURVA 45 GRAUS RANHURADA EM FERRO FUNDIDO, DN 80 MM (3") PARA REDE DE ÁGUA, INSTALADO EM LOCAL COM NÍVEL ALTO DE INTERFERÊNCIAS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</si>
  <si>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</si>
  <si>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ALTO DE INTERFERÊNCIAS (INCLUI FORNECIMENTO). AF_05/2024</t>
  </si>
  <si>
    <t>FORNECIMENTO E ASSENTAMENTO DE TE RANHURADO EM FERRO FUNDIDO, DN 80 (3") PARA REDE DE ÁGUA, INSTALADO EM LOCAL COM NÍVEL BAIXO DE INTERFERÊNCIAS (INCLUI FORNECIMENTO). AF_05/2024</t>
  </si>
  <si>
    <t>Assentamento de tubos de esgoto ou drenagem pluvial em concreto</t>
  </si>
  <si>
    <t>ASSENTAMENTO DE TUBO DE CONCRETO PARA REDES COLETORAS DE ESGOTO SANITÁRIO, DIÂMETRO DE 1000 MM, JUNTA ELÁSTICA, INSTALADO EM LOCAL COM ALTO NÍVEL DE INTERFERÊNCIAS (NÃO INCLUI FORNECIMENTO). AF_03/2024</t>
  </si>
  <si>
    <t>ASSENTAMENTO DE TUBO DE CONCRETO PARA REDES COLETORAS DE ESGOTO SANITÁRIO, DIÂMETRO DE 1000 MM, JUNTA ELÁSTICA, INSTALADO EM LOCAL COM BAIXO NÍVEL DE INTERFERÊNCIAS (NÃO INCLUI FORNECIMENTO). AF_03/2024</t>
  </si>
  <si>
    <t>ASSENTAMENTO DE TUBO DE CONCRETO PARA REDES COLETORAS DE ESGOTO SANITÁRIO, DIÂMETRO DE 300 MM, JUNTA ELÁSTICA, INSTALADO EM LOCAL COM ALTO NÍVEL DE INTERFERÊNCIAS (NÃO INCLUI FORNECIMENTO). AF_03/2024</t>
  </si>
  <si>
    <t>ASSENTAMENTO DE TUBO DE CONCRETO PARA REDES COLETORAS DE ESGOTO SANITÁRIO, DIÂMETRO DE 300 MM, JUNTA ELÁSTICA, INSTALADO EM LOCAL COM BAIXO NÍVEL DE INTERFERÊNCIAS (NÃO INCLUI FORNECIMENTO). AF_03/2024</t>
  </si>
  <si>
    <t>ASSENTAMENTO DE TUBO DE CONCRETO PARA REDES COLETORAS DE ESGOTO SANITÁRIO, DIÂMETRO DE 400 MM, JUNTA ELÁSTICA, INSTALADO EM LOCAL COM ALTO NÍVEL DE INTERFERÊNCIAS (NÃO INCLUI FORNECIMENTO). AF_03/2024</t>
  </si>
  <si>
    <t>ASSENTAMENTO DE TUBO DE CONCRETO PARA REDES COLETORAS DE ESGOTO SANITÁRIO, DIÂMETRO DE 400 MM, JUNTA ELÁSTICA, INSTALADO EM LOCAL COM BAIXO NÍVEL DE INTERFERÊNCIAS (NÃO INCLUI FORNECIMENTO). AF_03/2024</t>
  </si>
  <si>
    <t>ASSENTAMENTO DE TUBO DE CONCRETO PARA REDES COLETORAS DE ESGOTO SANITÁRIO, DIÂMETRO DE 500 MM, JUNTA ELÁSTICA, INSTALADO EM LOCAL COM ALTO NÍVEL DE INTERFERÊNCIAS (NÃO INCLUI FORNECIMENTO). AF_03/2024</t>
  </si>
  <si>
    <t>ASSENTAMENTO DE TUBO DE CONCRETO PARA REDES COLETORAS DE ESGOTO SANITÁRIO, DIÂMETRO DE 500 MM, JUNTA ELÁSTICA, INSTALADO EM LOCAL COM BAIXO NÍVEL DE INTERFERÊNCIAS (NÃO INCLUI FORNECIMENTO). AF_03/2024</t>
  </si>
  <si>
    <t>ASSENTAMENTO DE TUBO DE CONCRETO PARA REDES COLETORAS DE ESGOTO SANITÁRIO, DIÂMETRO DE 600 MM, JUNTA ELÁSTICA, INSTALADO EM LOCAL COM ALTO NÍVEL DE INTERFERÊNCIAS (NÃO INCLUI FORNECIMENTO). AF_03/2024</t>
  </si>
  <si>
    <t>ASSENTAMENTO DE TUBO DE CONCRETO PARA REDES COLETORAS DE ESGOTO SANITÁRIO, DIÂMETRO DE 600 MM, JUNTA ELÁSTICA, INSTALADO EM LOCAL COM BAIXO NÍVEL DE INTERFERÊNCIAS (NÃO INCLUI FORNECIMENTO). AF_03/2024</t>
  </si>
  <si>
    <t>ASSENTAMENTO DE TUBO DE CONCRETO PARA REDES COLETORAS DE ESGOTO SANITÁRIO, DIÂMETRO DE 700 MM, JUNTA ELÁSTICA, INSTALADO EM LOCAL COM ALTO NÍVEL DE INTERFERÊNCIAS (NÃO INCLUI FORNECIMENTO). AF_03/2024</t>
  </si>
  <si>
    <t>ASSENTAMENTO DE TUBO DE CONCRETO PARA REDES COLETORAS DE ESGOTO SANITÁRIO, DIÂMETRO DE 700 MM, JUNTA ELÁSTICA, INSTALADO EM LOCAL COM BAIXO NÍVEL DE INTERFERÊNCIAS (NÃO INCLUI FORNECIMENTO). AF_03/2024</t>
  </si>
  <si>
    <t>ASSENTAMENTO DE TUBO DE CONCRETO PARA REDES COLETORAS DE ESGOTO SANITÁRIO, DIÂMETRO DE 800 MM, JUNTA ELÁSTICA, INSTALADO EM LOCAL COM ALTO NÍVEL DE INTERFERÊNCIAS (NÃO INCLUI FORNECIMENTO). AF_03/2024</t>
  </si>
  <si>
    <t>ASSENTAMENTO DE TUBO DE CONCRETO PARA REDES COLETORAS DE ESGOTO SANITÁRIO, DIÂMETRO DE 800 MM, JUNTA ELÁSTICA, INSTALADO EM LOCAL COM BAIXO NÍVEL DE INTERFERÊNCIAS (NÃO INCLUI FORNECIMENTO). AF_03/2024</t>
  </si>
  <si>
    <t>ASSENTAMENTO DE TUBO DE CONCRETO PARA REDES COLETORAS DE ESGOTO SANITÁRIO, DIÂMETRO DE 900 MM, JUNTA ELÁSTICA, INSTALADO EM LOCAL COM ALTO NÍVEL DE INTERFERÊNCIAS (NÃO INCLUI FORNECIMENTO). AF_03/2024</t>
  </si>
  <si>
    <t>ASSENTAMENTO DE TUBO DE CONCRETO PARA REDES COLETORAS DE ESGOTO SANITÁRIO, DIÂMETRO DE 900 MM, JUNTA ELÁSTICA, INSTALADO EM LOCAL COM BAIXO NÍVEL DE INTERFERÊNCIAS (NÃO INCLUI FORNECIMENTO). AF_03/2024</t>
  </si>
  <si>
    <t>ASSENTAMENTO DE TUBO DE CONCRETO PARA REDES COLETORAS DE ÁGUAS PLUVIAIS, DIÂMETRO DE 1000 MM, JUNTA RÍGIDA, INSTALADO EM LOCAL COM ALTO NÍVEL DE INTERFERÊNCIAS (NÃO INCLUI FORNECIMENTO). AF_03/2024</t>
  </si>
  <si>
    <t>ASSENTAMENTO DE TUBO DE CONCRETO PARA REDES COLETORAS DE ÁGUAS PLUVIAIS, DIÂMETRO DE 1000 MM, JUNTA RÍGIDA, INSTALADO EM LOCAL COM BAIXO NÍVEL DE INTERFERÊNCIAS (NÃO INCLUI FORNECIMENTO). AF_03/2024</t>
  </si>
  <si>
    <t>ASSENTAMENTO DE TUBO DE CONCRETO PARA REDES COLETORAS DE ÁGUAS PLUVIAIS, DIÂMETRO DE 1200 MM, JUNTA RÍGIDA, INSTALADO EM LOCAL COM ALTO NÍVEL DE INTERFERÊNCIAS (NÃO INCLUI FORNECIMENTO). AF_03/2024</t>
  </si>
  <si>
    <t>ASSENTAMENTO DE TUBO DE CONCRETO PARA REDES COLETORAS DE ÁGUAS PLUVIAIS, DIÂMETRO DE 1200 MM, JUNTA RÍGIDA, INSTALADO EM LOCAL COM BAIXO NÍVEL DE INTERFERÊNCIAS (NÃO INCLUI FORNECIMENTO). AF_03/2024</t>
  </si>
  <si>
    <t>ASSENTAMENTO DE TUBO DE CONCRETO PARA REDES COLETORAS DE ÁGUAS PLUVIAIS, DIÂMETRO DE 1500 MM, JUNTA RÍGIDA, INSTALADO EM LOCAL COM ALTO NÍVEL DE INTERFERÊNCIAS (NÃO INCLUI FORNECIMENTO).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</si>
  <si>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</si>
  <si>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</si>
  <si>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</si>
  <si>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</si>
  <si>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</si>
  <si>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</si>
  <si>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</si>
  <si>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</si>
  <si>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</si>
  <si>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</si>
  <si>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</si>
  <si>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</si>
  <si>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</si>
  <si>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</si>
  <si>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900 MM, JUNTA RÍGIDA, INSTALADO EM LOCAL COM BAIXO NÍVEL DE INTERFERÊNCIAS (NÃO INCLUI FORNECIMENTO).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</si>
  <si>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</si>
  <si>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</si>
  <si>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</si>
  <si>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</si>
  <si>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ALTO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</si>
  <si>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</si>
  <si>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PARA REDES COLETORAS DE ESGOTO SANITÁRIO, DIÂMETRO DE 1000 MM, JUNTA ELÁSTICA, INSTALADO EM LOCAL COM ALTO NÍVEL DE INTERFERÊNCIAS - FORNECIMENTO E ASSENTAMENTO. AF_03/2024</t>
  </si>
  <si>
    <t>TUBO DE CONCRETO PARA REDES COLETORAS DE ESGOTO SANITÁRIO, DIÂMETRO DE 1000 MM, JUNTA ELÁSTICA, INSTALADO EM LOCAL COM BAIXO NÍVEL DE INTERFERÊNCIAS - FORNECIMENTO E ASSENTAMENTO. AF_03/2024</t>
  </si>
  <si>
    <t>TUBO DE CONCRETO PARA REDES COLETORAS DE ESGOTO SANITÁRIO, DIÂMETRO DE 300 MM, JUNTA ELÁSTICA, INSTALADO EM LOCAL COM ALTO NÍVEL DE INTERFERÊNCIAS - FORNECIMENTO E ASSENTAMENTO. AF_03/2024</t>
  </si>
  <si>
    <t>TUBO DE CONCRETO PARA REDES COLETORAS DE ESGOTO SANITÁRIO, DIÂMETRO DE 300 MM, JUNTA ELÁSTICA, INSTALADO EM LOCAL COM BAIXO NÍVEL DE INTERFERÊNCIAS - FORNECIMENTO E ASSENTAMENTO. AF_03/2024</t>
  </si>
  <si>
    <t>TUBO DE CONCRETO PARA REDES COLETORAS DE ESGOTO SANITÁRIO, DIÂMETRO DE 400 MM, JUNTA ELÁSTICA, INSTALADO EM LOCAL COM ALTO NÍVEL DE INTERFERÊNCIAS - FORNECIMENTO E ASSENTAMENTO. AF_03/2024</t>
  </si>
  <si>
    <t>TUBO DE CONCRETO PARA REDES COLETORAS DE ESGOTO SANITÁRIO, DIÂMETRO DE 400 MM, JUNTA ELÁSTICA, INSTALADO EM LOCAL COM BAIXO NÍVEL DE INTERFERÊNCIAS - FORNECIMENTO E ASSENTAMENTO. AF_03/2024</t>
  </si>
  <si>
    <t>TUBO DE CONCRETO PARA REDES COLETORAS DE ESGOTO SANITÁRIO, DIÂMETRO DE 500 MM, JUNTA ELÁSTICA, INSTALADO EM LOCAL COM ALTO NÍVEL DE INTERFERÊNCIAS - FORNECIMENTO E ASSENTAMENTO. AF_03/2024</t>
  </si>
  <si>
    <t>TUBO DE CONCRETO PARA REDES COLETORAS DE ESGOTO SANITÁRIO, DIÂMETRO DE 500 MM, JUNTA ELÁSTICA, INSTALADO EM LOCAL COM BAIXO NÍVEL DE INTERFERÊNCIAS - FORNECIMENTO E ASSENTAMENTO. AF_03/2024</t>
  </si>
  <si>
    <t>TUBO DE CONCRETO PARA REDES COLETORAS DE ESGOTO SANITÁRIO, DIÂMETRO DE 600 MM, JUNTA ELÁSTICA, INSTALADO EM LOCAL COM ALTO NÍVEL DE INTERFERÊNCIAS - FORNECIMENTO E ASSENTAMENTO. AF_03/2024</t>
  </si>
  <si>
    <t>TUBO DE CONCRETO PARA REDES COLETORAS DE ESGOTO SANITÁRIO, DIÂMETRO DE 600 MM, JUNTA ELÁSTICA, INSTALADO EM LOCAL COM BAIXO NÍVEL DE INTERFERÊNCIAS - FORNECIMENTO E ASSENTAMENTO. AF_03/2024</t>
  </si>
  <si>
    <t>TUBO DE CONCRETO PARA REDES COLETORAS DE ESGOTO SANITÁRIO, DIÂMETRO DE 700 MM, JUNTA ELÁSTICA, INSTALADO EM LOCAL COM ALTO NÍVEL DE INTERFERÊNCIAS - FORNECIMENTO E ASSENTAMENTO. AF_03/2024</t>
  </si>
  <si>
    <t>TUBO DE CONCRETO PARA REDES COLETORAS DE ESGOTO SANITÁRIO, DIÂMETRO DE 700 MM, JUNTA ELÁSTICA, INSTALADO EM LOCAL COM BAIXO NÍVEL DE INTERFERÊNCIAS - FORNECIMENTO E ASSENTAMENTO. AF_03/2024</t>
  </si>
  <si>
    <t>TUBO DE CONCRETO PARA REDES COLETORAS DE ESGOTO SANITÁRIO, DIÂMETRO DE 800 MM, JUNTA ELÁSTICA, INSTALADO EM LOCAL COM ALTO NÍVEL DE INTERFERÊNCIAS - FORNECIMENTO E ASSENTAMENTO. AF_03/2024</t>
  </si>
  <si>
    <t>TUBO DE CONCRETO PARA REDES COLETORAS DE ESGOTO SANITÁRIO, DIÂMETRO DE 800 MM, JUNTA ELÁSTICA, INSTALADO EM LOCAL COM BAIXO NÍVEL DE INTERFERÊNCIAS - FORNECIMENTO E ASSENTAMENTO. AF_03/2024</t>
  </si>
  <si>
    <t>TUBO DE CONCRETO PARA REDES COLETORAS DE ESGOTO SANITÁRIO, DIÂMETRO DE 900 MM, JUNTA ELÁSTICA, INSTALADO EM LOCAL COM ALTO NÍVEL DE INTERFERÊNCIAS - FORNECIMENTO E ASSENTAMENTO. AF_03/2024</t>
  </si>
  <si>
    <t>TUBO DE CONCRETO PARA REDES COLETORAS DE ESGOTO SANITÁRIO, DIÂMETRO DE 900 MM, JUNTA ELÁSTICA, INSTALADO EM LOCAL COM BAIXO NÍVEL DE INTERFERÊNCIAS - FORNECIMENTO E ASSENTAMENTO. AF_03/2024</t>
  </si>
  <si>
    <t>TUBO DE CONCRETO PARA REDES COLETORAS DE ÁGUAS PLUVIAIS, DIÂMETRO DE 1000 MM, JUNTA RÍGIDA, INSTALADO EM LOCAL COM ALTO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</si>
  <si>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</si>
  <si>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1200 MM, JUNTA RÍGIDA, INSTALADO EM LOCAL COM ALTO NÍVEL DE INTERFERÊNCIAS - FORNECIMENTO E ASSENTAMENTO. AF_03/2024</t>
  </si>
  <si>
    <t>TUBO DE CONCRETO PARA REDES COLETORAS DE ÁGUAS PLUVIAIS, DIÂMETRO DE 1200 MM, JUNTA RÍGIDA, INSTALADO EM LOCAL COM BAIXO NÍVEL DE INTERFERÊNCIAS - FORNECIMENTO E ASSENTAMENTO. AF_03/2024</t>
  </si>
  <si>
    <t>TUBO DE CONCRETO PARA REDES COLETORAS DE ÁGUAS PLUVIAIS, DIÂMETRO DE 1500 MM, JUNTA RÍGIDA, INSTALADO EM LOCAL COM ALTO NÍVEL DE INTERFERÊNCIAS - FORNECIMENTO E ASSENTAMENTO. AF_03/2024</t>
  </si>
  <si>
    <t>TUBO DE CONCRETO PARA REDES COLETORAS DE ÁGUAS PLUVIAIS, DIÂMETRO DE 1500 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</si>
  <si>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</si>
  <si>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</si>
  <si>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</si>
  <si>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</si>
  <si>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</si>
  <si>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</si>
  <si>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</si>
  <si>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</si>
  <si>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</si>
  <si>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</si>
  <si>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</si>
  <si>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</si>
  <si>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</si>
  <si>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900 MM, JUNTA RÍGIDA, INSTALADO EM LOCAL COM BAIXO NÍVEL DE INTERFERÊNCIAS - FORNECIMENTO E ASSENTAMENTO. AF_03/2024</t>
  </si>
  <si>
    <t>Aterro e Reaterro de Valas</t>
  </si>
  <si>
    <t>REATERRO MECANIZADO DE VALA COM RETROESCAVADEIRA (CAPACIDADE DA CAÇAMBA   DA RETRO: 0,26 M³/POTÊNCIA: 88 HP), LARGURA 0,8 A 1,5 M, PROFUNDIDADE 1,5 A 3,0 M, COM SOLO (SEM SUBSTITUIÇÃO) DE 1ª CATEGORIA E COMPACTADOR DE SOLOS DE PERCUSSÃO. AF_08/2023</t>
  </si>
  <si>
    <t>Aterros, Bases, Sub bases e Imprimações</t>
  </si>
  <si>
    <t>CONSTRUÇÃO DE BASE E SUB-BASE PARA PAVIMENTAÇÃO DE BRITA GRADUADA SIMPLES TRATADA COM CIMENTO, COM ESPESSURA DE 10 CM - EXCLUSIVE CARGA E TRANSPORTE. AF_09/2024</t>
  </si>
  <si>
    <t>CONSTRUÇÃO DE BASE E SUB-BASE PARA PAVIMENTAÇÃO DE BRITA GRADUADA SIMPLES TRATADA COM CIMENTO, COM ESPESSURA DE 15 CM - EXCLUSIVE CARGA E TRANSPORTE. AF_09/2024</t>
  </si>
  <si>
    <t>CONSTRUÇÃO DE BASE E SUB-BASE PARA PAVIMENTAÇÃO DE BRITA GRADUADA SIMPLES TRATADA COM CIMENTO, COM ESPESSURA DE 20 CM - EXCLUSIVE CARGA E TRANSPORTE. AF_09/2024</t>
  </si>
  <si>
    <t>CONSTRUÇÃO DE BASE E SUB-BASE PARA PAVIMENTAÇÃO DE BRITA GRADUADA SIMPLES, COM ESPESSURA DE 10 CM - EXCLUSIVE CARGA E TRANSPORTE. AF_09/2024</t>
  </si>
  <si>
    <t>CONSTRUÇÃO DE BASE E SUB-BASE PARA PAVIMENTAÇÃO DE BRITA GRADUADA SIMPLES, COM ESPESSURA DE 15 CM - EXCLUSIVE CARGA E TRANSPORTE. AF_09/2024</t>
  </si>
  <si>
    <t>CONSTRUÇÃO DE BASE E SUB-BASE PARA PAVIMENTAÇÃO DE BRITA GRADUADA SIMPLES, COM ESPESSURA DE 20 CM - EXCLUSIVE CARGA E TRANSPORTE. AF_09/2024</t>
  </si>
  <si>
    <t>CONSTRUÇÃO DE BASE E SUB-BASE PARA PAVIMENTAÇÃO DE CONCRETO COMPACTADO COM ROLO, COM ESPESSURA DE 10 CM - EXCLUSIVE CARGA E TRANSPORTE. AF_09/2024</t>
  </si>
  <si>
    <t>CONSTRUÇÃO DE BASE E SUB-BASE PARA PAVIMENTAÇÃO DE CONCRETO COMPACTADO COM ROLO, COM ESPESSURA DE 15 CM - EXCLUSIVE CARGA E TRANSPORTE. AF_09/2024</t>
  </si>
  <si>
    <t>CONSTRUÇÃO DE BASE E SUB-BASE PARA PAVIMENTAÇÃO DE CONCRETO COMPACTADO COM ROLO, COM ESPESSURA DE 20 CM - EXCLUSIVE CARGA E TRANSPORTE. AF_09/2024</t>
  </si>
  <si>
    <t>CONSTRUÇÃO DE BASE E SUB-BASE PARA PAVIMENTAÇÃO DE MACADAME SECO, COM ESPESSURA DE 10 CM - EXCLUSIVE CARGA E TRANSPORTE. AF_09/2024</t>
  </si>
  <si>
    <t>CONSTRUÇÃO DE BASE E SUB-BASE PARA PAVIMENTAÇÃO DE MACADAME SECO, COM ESPESSURA DE 15 CM - EXCLUSIVE CARGA E TRANSPORTE. AF_09/2024</t>
  </si>
  <si>
    <t>CONSTRUÇÃO DE BASE E SUB-BASE PARA PAVIMENTAÇÃO DE MACADAME SECO, COM ESPESSURA DE 20 CM - EXCLUSIVE CARGA E TRANSPORTE. AF_09/2024</t>
  </si>
  <si>
    <t>CONSTRUÇÃO DE BASE E SUB-BASE PARA PAVIMENTAÇÃO DE MACADAME SECO, COM ESPESSURA DE 25 CM - EXCLUSIVE CARGA E TRANSPORTE. AF_09/2024</t>
  </si>
  <si>
    <t>CONSTRUÇÃO DE BASE E SUB-BASE PARA PAVIMENTAÇÃO DE RACHÃO, COM ESPESSURA DE 30 CM - EXCLUSIVE CARGA E TRANSPORTE. AF_09/2024</t>
  </si>
  <si>
    <t>CONSTRUÇÃO DE BASE E SUB-BASE PARA PAVIMENTAÇÃO DE RACHÃO, COM ESPESSURA DE 40 CM - EXCLUSIVE CARGA E TRANSPORTE. AF_09/2024</t>
  </si>
  <si>
    <t>CONSTRUÇÃO DE BASE E SUB-BASE PARA PAVIMENTAÇÃO DE RACHÃO, COM ESPESSURA DE 50 CM - EXCLUSIVE CARGA E TRANSPORTE. AF_09/2024</t>
  </si>
  <si>
    <t>CONSTRUÇÃO DE BASE E SUB-BASE PARA PAVIMENTAÇÃO DE RACHÃO, COM ESPESSURA DE 60 CM - EXCLUSIVE CARGA E TRANSPORTE. AF_09/2024</t>
  </si>
  <si>
    <t>CONSTRUÇÃO DE BASE E SUB-BASE PARA PAVIMENTAÇÃO DE SOLO (PREDOMINANTEMENTE ARENOSO) BRITA - 40%-60% COM CIMENTO - 4%, MISTURA EM PISTA, COM ESPESSURA DE 10 CM - EXCLUSIVE ESCAVAÇÃO, CARGA E TRANSPORTE E SOLO. AF_09/2024</t>
  </si>
  <si>
    <t>CONSTRUÇÃO DE BASE E SUB-BASE PARA PAVIMENTAÇÃO DE SOLO (PREDOMINANTEMENTE ARENOSO) BRITA - 40%-60% COM CIMENTO - 4%, MISTURA EM PISTA, COM ESPESSURA DE 15 CM - EXCLUSIVE ESCAVAÇÃO, CARGA E TRANSPORTE E SOLO. AF_09/2024</t>
  </si>
  <si>
    <t>CONSTRUÇÃO DE BASE E SUB-BASE PARA PAVIMENTAÇÃO DE SOLO (PREDOMINANTEMENTE ARENOSO) BRITA - 40%-60% COM CIMENTO - 4%, MISTURA EM PISTA, COM ESPESSURA DE 20 CM - EXCLUSIVE ESCAVAÇÃO, CARGA E TRANSPORTE E SOLO. AF_09/2024</t>
  </si>
  <si>
    <t>CONSTRUÇÃO DE BASE E SUB-BASE PARA PAVIMENTAÇÃO DE SOLO (PREDOMINANTEMENTE ARENOSO) BRITA - 40%-60% COM CIMENTO - 6%, MISTURA EM PISTA, COM ESPESSURA DE 10 CM - EXCLUSIVE ESCAVAÇÃO, CARGA E TRANSPORTE E SOLO. AF_09/2024</t>
  </si>
  <si>
    <t>CONSTRUÇÃO DE BASE E SUB-BASE PARA PAVIMENTAÇÃO DE SOLO (PREDOMINANTEMENTE ARENOSO) BRITA - 40%-60% COM CIMENTO - 6%, MISTURA EM PISTA, COM ESPESSURA DE 15 CM - EXCLUSIVE ESCAVAÇÃO, CARGA E TRANSPORTE E SOLO. AF_09/2024</t>
  </si>
  <si>
    <t>CONSTRUÇÃO DE BASE E SUB-BASE PARA PAVIMENTAÇÃO DE SOLO (PREDOMINANTEMENTE ARENOSO) BRITA - 40%-60% COM CIMENTO - 6%, MISTURA EM PISTA, COM ESPESSURA DE 20 CM - EXCLUSIVE ESCAVAÇÃO, CARGA E TRANSPORTE E SOLO. AF_09/2024</t>
  </si>
  <si>
    <t>CONSTRUÇÃO DE BASE E SUB-BASE PARA PAVIMENTAÇÃO DE SOLO (PREDOMINANTEMENTE ARENOSO) BRITA - 40%-60% COM CIMENTO - 8%, MISTURA EM PISTA, COM ESPESSURA DE 10 CM - EXCLUSIVE ESCAVAÇÃO, CARGA E TRANSPORTE E SOLO. AF_09/2024</t>
  </si>
  <si>
    <t>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</si>
  <si>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- 40%-60% COM CIMENTO - 8%, MISTURA EM PISTA, COM ESPESSURA DE 20 CM - EXCLUSIVE ESCAVAÇÃO, CARGA E TRANSPORTE E SOLO. AF_09/2024</t>
  </si>
  <si>
    <t>CONSTRUÇÃO DE BASE E SUB-BASE PARA PAVIMENTAÇÃO DE SOLO (PREDOMINANTEMENTE ARENOSO) BRITA - 40%-60%, MISTURA EM PISTA, COM ESPESSURA DE 10 CM - EXCLUSIVE ESCAVAÇÃO, CARGA E TRANSPORTE E SOLO. AF_09/2024</t>
  </si>
  <si>
    <t>CONSTRUÇÃO DE BASE E SUB-BASE PARA PAVIMENTAÇÃO DE SOLO (PREDOMINANTEMENTE ARENOSO) BRITA - 40%-60%, MISTURA EM PISTA, COM ESPESSURA DE 15 CM - EXCLUSIVE ESCAVAÇÃO, CARGA E TRANSPORTE E SOLO. AF_09/2024</t>
  </si>
  <si>
    <t>CONSTRUÇÃO DE BASE E SUB-BASE PARA PAVIMENTAÇÃO DE SOLO (PREDOMINANTEMENTE ARENOSO) BRITA - 40%-60%, MISTURA EM PISTA, COM ESPESSURA DE 20 CM - EXCLUSIVE ESCAVAÇÃO, CARGA E TRANSPORTE E SOLO. AF_09/2024</t>
  </si>
  <si>
    <t>CONSTRUÇÃO DE BASE E SUB-BASE PARA PAVIMENTAÇÃO DE SOLO (PREDOMINANTEMENTE ARENOSO) BRITA - 50%-50% COM CIMENTO - 4%, MISTURA EM PISTA, COM ESPESSURA DE 10 CM - EXCLUSIVE ESCAVAÇÃO, CARGA E TRANSPORTE E SOLO. AF_09/2024</t>
  </si>
  <si>
    <t>CONSTRUÇÃO DE BASE E SUB-BASE PARA PAVIMENTAÇÃO DE SOLO (PREDOMINANTEMENTE ARENOSO) BRITA - 50%-50% COM CIMENTO - 4%, MISTURA EM PISTA, COM ESPESSURA DE 15 CM - EXCLUSIVE ESCAVAÇÃO, CARGA E TRANSPORTE E SOLO. AF_09/2024</t>
  </si>
  <si>
    <t>CONSTRUÇÃO DE BASE E SUB-BASE PARA PAVIMENTAÇÃO DE SOLO (PREDOMINANTEMENTE ARENOSO) BRITA - 50%-50% COM CIMENTO - 4%, MISTURA EM PISTA, COM ESPESSURA DE 20 CM - EXCLUSIVE ESCAVAÇÃO, CARGA E TRANSPORTE E SOLO. AF_09/2024</t>
  </si>
  <si>
    <t>CONSTRUÇÃO DE BASE E SUB-BASE PARA PAVIMENTAÇÃO DE SOLO (PREDOMINANTEMENTE ARENOSO) BRITA - 50%-50% COM CIMENTO - 6%, MISTURA EM PISTA, COM ESPESSURA DE 10 CM - EXCLUSIVE ESCAVAÇÃO, CARGA E TRANSPORTE E SOLO. AF_09/2024</t>
  </si>
  <si>
    <t>CONSTRUÇÃO DE BASE E SUB-BASE PARA PAVIMENTAÇÃO DE SOLO (PREDOMINANTEMENTE ARENOSO) BRITA - 50%-50% COM CIMENTO - 6%, MISTURA EM PISTA, COM ESPESSURA DE 15 CM - EXCLUSIVE ESCAVAÇÃO, CARGA E TRANSPORTE E SOLO. AF_09/2024</t>
  </si>
  <si>
    <t>CONSTRUÇÃO DE BASE E SUB-BASE PARA PAVIMENTAÇÃO DE SOLO (PREDOMINANTEMENTE ARENOSO) BRITA - 50%-50% COM CIMENTO - 6%, MISTURA EM PISTA, COM ESPESSURA DE 20 CM - EXCLUSIVE ESCAVAÇÃO, CARGA E TRANSPORTE E SOLO. AF_09/2024</t>
  </si>
  <si>
    <t>CONSTRUÇÃO DE BASE E SUB-BASE PARA PAVIMENTAÇÃO DE SOLO (PREDOMINANTEMENTE ARENOSO) BRITA - 50%-50% COM CIMENTO - 8%, MISTURA EM PISTA, COM ESPESSURA DE 10 CM - EXCLUSIVE ESCAVAÇÃO, CARGA E TRANSPORTE E SOLO. AF_09/2024</t>
  </si>
  <si>
    <t>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</si>
  <si>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ARENOSO) BRITA - 50%-50% COM CIMENTO - 8%, MISTURA EM PISTA, COM ESPESSURA DE 20 CM - EXCLUSIVE ESCAVAÇÃO, CARGA E TRANSPORTE E SOLO. AF_09/2024</t>
  </si>
  <si>
    <t>CONSTRUÇÃO DE BASE E SUB-BASE PARA PAVIMENTAÇÃO DE SOLO (PREDOMINANTEMENTE ARENOSO) BRITA - 50%-50%, MISTURA EM PISTA, COM ESPESSURA DE 10 CM - EXCLUSIVE ESCAVAÇÃO, CARGA E TRANSPORTE E SOLO. AF_09/2024</t>
  </si>
  <si>
    <t>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</si>
  <si>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- 50%-50%, MISTURA EM PISTA, COM ESPESSURA DE 20 CM - EXCLUSIVE ESCAVAÇÃO, CARGA E TRANSPORTE E SOLO. AF_09/2024</t>
  </si>
  <si>
    <t>CONSTRUÇÃO DE BASE E SUB-BASE PARA PAVIMENTAÇÃO DE SOLO (PREDOMINANTEMENTE ARENOSO) COM CIMENTO - 6%, MISTURA EM PISTA, COM ESPESSURA DE 10 CM - EXCLUSIVE ESCAVAÇÃO, CARGA E TRANSPORTE E SOLO. AF_09/2024</t>
  </si>
  <si>
    <t>CONSTRUÇÃO DE BASE E SUB-BASE PARA PAVIMENTAÇÃO DE SOLO (PREDOMINANTEMENTE ARENOSO) COM CIMENTO - 6%, MISTURA EM PISTA, COM ESPESSURA DE 15 CM - EXCLUSIVE ESCAVAÇÃO, CARGA E TRANSPORTE E SOLO. AF_09/2024</t>
  </si>
  <si>
    <t>CONSTRUÇÃO DE BASE E SUB-BASE PARA PAVIMENTAÇÃO DE SOLO (PREDOMINANTEMENTE ARENOSO) COM CIMENTO - 6%, MISTURA EM PISTA, COM ESPESSURA DE 20 CM - EXCLUSIVE ESCAVAÇÃO, CARGA E TRANSPORTE E SOLO. AF_09/2024</t>
  </si>
  <si>
    <t>CONSTRUÇÃO DE BASE E SUB-BASE PARA PAVIMENTAÇÃO DE SOLO (PREDOMINANTEMENTE ARENOSO) COM CIMENTO - 8%, MISTURA EM PISTA, COM ESPESSURA DE 10 CM - EXCLUSIVE ESCAVAÇÃO, CARGA E TRANSPORTE E SOLO. AF_09/2024</t>
  </si>
  <si>
    <t>CONSTRUÇÃO DE BASE E SUB-BASE PARA PAVIMENTAÇÃO DE SOLO (PREDOMINANTEMENTE ARENOSO) COM CIMENTO - 8%, MISTURA EM PISTA, COM ESPESSURA DE 15 CM - EXCLUSIVE ESCAVAÇÃO, CARGA E TRANSPORTE E SOLO. AF_09/2024</t>
  </si>
  <si>
    <t>CONSTRUÇÃO DE BASE E SUB-BASE PARA PAVIMENTAÇÃO DE SOLO (PREDOMINANTEMENTE ARENOSO) COM CIMENTO - 8%, MISTURA EM PISTA, COM ESPESSURA DE 20 CM - EXCLUSIVE ESCAVAÇÃO, CARGA E TRANSPORTE E SOLO. AF_09/2024</t>
  </si>
  <si>
    <t>CONSTRUÇÃO DE BASE E SUB-BASE PARA PAVIMENTAÇÃO DE SOLO (PREDOMINANTEMENTE ARENOSO) MELHORADO COM CIMENTO - 2%, MISTURA EM PISTA, COM ESPESSURA DE 10 CM - EXCLUSIVE ESCAVAÇÃO, CARGA E TRANSPORTE E SOLO. AF_09/2024</t>
  </si>
  <si>
    <t>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</si>
  <si>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- 2%, MISTURA EM PISTA, COM ESPESSURA DE 20 CM - EXCLUSIVE ESCAVAÇÃO, CARGA E TRANSPORTE E SOLO. AF_09/2024</t>
  </si>
  <si>
    <t>CONSTRUÇÃO DE BASE E SUB-BASE PARA PAVIMENTAÇÃO DE SOLO (PREDOMINANTEMENTE ARENOSO) MELHORADO COM CIMENTO - 4%, MISTURA EM PISTA, COM ESPESSURA DE 10 CM - EXCLUSIVE ESCAVAÇÃO, CARGA E TRANSPORTE E SOLO. AF_09/2024</t>
  </si>
  <si>
    <t>CONSTRUÇÃO DE BASE E SUB-BASE PARA PAVIMENTAÇÃO DE SOLO (PREDOMINANTEMENTE ARENOSO) MELHORADO COM CIMENTO - 4%, MISTURA EM PISTA, COM ESPESSURA DE 15 CM - EXCLUSIVE ESCAVAÇÃO, CARGA E TRANSPORTE E SOLO. AF_09/2024</t>
  </si>
  <si>
    <t>CONSTRUÇÃO DE BASE E SUB-BASE PARA PAVIMENTAÇÃO DE SOLO (PREDOMINANTEMENTE ARENOSO) MELHORADO COM CIMENTO - 4%, MISTURA EM PISTA, COM ESPESSURA DE 20 CM - EXCLUSIVE ESCAVAÇÃO, CARGA E TRANSPORTE E SOLO. AF_09/2024</t>
  </si>
  <si>
    <t>CONSTRUÇÃO DE BASE E SUB-BASE PARA PAVIMENTAÇÃO DE SOLO (PREDOMINANTEMENTE ARGILOSO) BRITA - 40%-60%, MISTURA EM PISTA, COM ESPESSURA DE 10 CM - EXCLUSIVE ESCAVAÇÃO, CARGA E TRANSPORTE E SOLO. AF_09/2024</t>
  </si>
  <si>
    <t>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</si>
  <si>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- 40%-60%, MISTURA EM PISTA, COM ESPESSURA DE 20 CM - EXCLUSIVE ESCAVAÇÃO, CARGA E TRANSPORTE E SOLO. AF_09/2024</t>
  </si>
  <si>
    <t>CONSTRUÇÃO DE BASE E SUB-BASE PARA PAVIMENTAÇÃO DE SOLO (PREDOMINANTEMENTE ARGILOSO) BRITA - 50%-50%, MISTURA EM PISTA, COM ESPESSURA DE 10 CM - EXCLUSIVE ESCAVAÇÃO, CARGA E TRANSPORTE E SOLO. AF_09/2024</t>
  </si>
  <si>
    <t>CONSTRUÇÃO DE BASE E SUB-BASE PARA PAVIMENTAÇÃO DE SOLO (PREDOMINANTEMENTE ARGILOSO) BRITA - 50%-50%, MISTURA EM PISTA, COM ESPESSURA DE 15 CM - EXCLUSIVE ESCAVAÇÃO, CARGA E TRANSPORTE E SOLO. AF_09/2024</t>
  </si>
  <si>
    <t>CONSTRUÇÃO DE BASE E SUB-BASE PARA PAVIMENTAÇÃO DE SOLO (PREDOMINANTEMENTE ARGILOSO) BRITA - 50%-50%, MISTURA EM PISTA, COM ESPESSURA DE 20 CM - EXCLUSIVE ESCAVAÇÃO, CARGA E TRANSPORTE E SOLO. AF_09/2024</t>
  </si>
  <si>
    <t>CONSTRUÇÃO DE BASE E SUB-BASE PARA PAVIMENTAÇÃO DE SOLO DE COMPORTAMENTO LATERÍTICO (ARENOSO), COM ESPESSURA DE 10 CM - EXCLUSIVE ESCAVAÇÃO, CARGA E TRANSPORTE E SOLO. AF_09/2024</t>
  </si>
  <si>
    <t>CONSTRUÇÃO DE BASE E SUB-BASE PARA PAVIMENTAÇÃO DE SOLO DE COMPORTAMENTO LATERÍTICO (ARENOSO), COM ESPESSURA DE 15 CM - EXCLUSIVE ESCAVAÇÃO, CARGA E TRANSPORTE E SOLO. AF_09/2024</t>
  </si>
  <si>
    <t>CONSTRUÇÃO DE BASE E SUB-BASE PARA PAVIMENTAÇÃO DE SOLO DE COMPORTAMENTO LATERÍTICO (ARENOSO), COM ESPESSURA DE 20 CM - EXCLUSIVE ESCAVAÇÃO, CARGA E TRANSPORTE E SOLO. AF_09/2024</t>
  </si>
  <si>
    <t>CONSTRUÇÃO DE BASE E SUB-BASE PARA PAVIMENTAÇÃO DE SOLO ESTABILIZADO GRANULOMETRICAMENTE COM MISTURA DE SOLOS EM PISTA - EXCLUSIVE SOLO, ESCAVAÇÃO, CARGA E TRANSPORTE. AF_09/2024</t>
  </si>
  <si>
    <t>CONSTRUÇÃO DE BASE E SUB-BASE PARA PAVIMENTAÇÃO DE SOLO ESTABILIZADO GRANULOMETRICAMENTE SEM MISTURA DE SOLOS - EXCLUSIVE SOLO, ESCAVAÇÃO, CARGA E TRANSPORTE. AF_09/2024</t>
  </si>
  <si>
    <t>ESPALHAMENTO DE MATERIAL COM TRATOR DE ESTEIRAS. AF_09/2024</t>
  </si>
  <si>
    <t>EXECUÇÃO E COMPACTAÇÃO DE CAMADA FINAL DE ATERRO (100%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</si>
  <si>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15 CM - EXCLUSIVE ESCAVAÇÃO, CARGA E TRANSPORTE E SOLO. AF_09/2024</t>
  </si>
  <si>
    <t>EXECUÇÃO E COMPACTAÇÃO DE CAMADA FINAL DE ATERRO (100% DE ENERGIA DO PROCTOR NORMAL) COM SOLO PREDOMINANTEMENTE ARENOSO, EM CAMADAS COM ESPESSURA DE 20 CM - EXCLUSIVE ESCAVAÇÃO, CARGA E TRANSPORTE E SOLO. AF_09/2024</t>
  </si>
  <si>
    <t>EXECUÇÃO E COMPACTAÇÃO DE CAMADA FINAL DE ATERRO (100%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</si>
  <si>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15 CM - EXCLUSIVE ESCAVAÇÃO, CARGA E TRANSPORTE E SOLO. AF_09/2024</t>
  </si>
  <si>
    <t>EXECUÇÃO E COMPACTAÇÃO DE CAMADA FINAL DE ATERRO (100% DE ENERGIA DO PROCTOR NORMAL) COM SOLO PREDOMINANTEMENTE ARGILOSO, EM CAMADAS COM ESPESSURA DE 20 CM - EXCLUSIVE ESCAVAÇÃO, CARGA E TRANSPORTE E SOLO. AF_09/2024</t>
  </si>
  <si>
    <t>EXECUÇÃO E COMPACTAÇÃO DE CORPO DE ATERRO (95% DE ENERGIA DO PROCTOR NORMAL) COM SOLO PREDOMINANTEMENTE ARENOSO ESPESSURA 15CM - EXCLUSIVE MATERIAL, ESCAVAÇÃO, CARGA E TRANSPORTE. AF_09/2024</t>
  </si>
  <si>
    <t>EXECUÇÃO E COMPACTAÇÃO DE CORPO DE ATERRO (95% DE ENERGIA DO PROCTOR NORMAL) COM SOLO PREDOMINANTEMENTE ARENOSO, EM CAMADAS COM ESPESSURA DE 20 CM - EXCLUSIVE ESCAVAÇÃO, CARGA E TRANSPORTE E SOLO. AF_09/2024</t>
  </si>
  <si>
    <t>EXECUÇÃO E COMPACTAÇÃO DE CORPO DE ATERRO DE ATERRO (95% DE ENERGIA DO PROCTOR NORMAL) COM SOLO PREDOMINANTEMENTE ARENOSO, EM CAMADAS COM ESPESSURA DE 10 CM - EXCLUSIVE ESCAVAÇÃO, CARGA E TRANSPORTE E SOLO. AF_09/2024</t>
  </si>
  <si>
    <t>EXECUÇÃO E COMPACTAÇÃO DE CORPO DE ATERRO DE ATERRO (95% DE ENERGIA DO PROCTOR NORMAL) COM SOLO PREDOMINANTEMENTE ARGILOSO ESPESSURA 15 CM - EXCLUSIVE MATERIAL, ESCAVAÇÃO, CARGA E TRANSPORTE. AF_09/2024</t>
  </si>
  <si>
    <t>EXECUÇÃO E COMPACTAÇÃO DE CORPO DE ATERRO DE ATERRO (95% DE ENERGIA DO PROCTOR NORMAL) COM SOLO PREDOMINANTEMENTE ARGILOSO, EM CAMADAS COM ESPESSURA DE 10 CM - EXCLUSIVE ESCAVAÇÃO, CARGA E TRANSPORTE E SOLO. AF_09/2024</t>
  </si>
  <si>
    <t>EXECUÇÃO E COMPACTAÇÃO DE CORPO DE ATERRO DE ATERRO (95% DE ENERGIA DO PROCTOR NORMAL) COM SOLO PREDOMINANTEMENTE ARGILOSO, EM CAMADAS COM ESPESSURA DE 20 CM - EXCLUSIVE ESCAVAÇÃO, CARGA E TRANSPORTE E SOLO. AF_09/2024</t>
  </si>
  <si>
    <t>RECONSTRUÇÃO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</si>
  <si>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15 CM - EXCLUSIVE CARGA E TRANSPORTE. AF_09/2024</t>
  </si>
  <si>
    <t>RECONSTRUÇÃO DE BASE E SUB-BASE PARA PAVIMENTAÇÃO DE BRITA GRADUADA SIMPLES TRATADA COM CIMENTO, COM ESPESSURA DE 20 CM - EXCLUSIVE CARGA E TRANSPORTE. AF_09/2024</t>
  </si>
  <si>
    <t>RECONSTRUÇÃO DE BASE E SUB-BASE PARA PAVIMENTAÇÃO DE BRITA GRADUADA SIMPLES, COM ESPESSURA DE 10 CM - EXCLUSIVE CARGA E TRANSPORTE. AF_09/2024</t>
  </si>
  <si>
    <t>RECONSTRUÇÃO DE BASE E SUB-BASE PARA PAVIMENTAÇÃO DE BRITA GRADUADA SIMPLES, COM ESPESSURA DE 15 CM - EXCLUSIVE CARGA E TRANSPORTE. AF_09/2024</t>
  </si>
  <si>
    <t>RECONSTRUÇÃO DE BASE E SUB-BASE PARA PAVIMENTAÇÃO DE BRITA GRADUADA SIMPLES, COM ESPESSURA DE 20 CM - EXCLUSIVE CARGA E TRANSPORTE. AF_09/2024</t>
  </si>
  <si>
    <t>RECONSTRUÇÃO DE BASE E SUB-BASE PARA PAVIMENTAÇÃO DE CONCRETO COMPACTADO COM ROLO, COM ESPESSURA DE 10 CM - EXCLUSIVE CARGA E TRANSPORTE. AF_09/2024</t>
  </si>
  <si>
    <t>RECONSTRUÇÃO DE BASE E SUB-BASE PARA PAVIMENTAÇÃO DE CONCRETO COMPACTADO COM ROLO, COM ESPESSURA DE 15 CM - EXCLUSIVE CARGA E TRANSPORTE. AF_09/2024</t>
  </si>
  <si>
    <t>RECONSTRUÇÃO DE BASE E SUB-BASE PARA PAVIMENTAÇÃO DE CONCRETO COMPACTADO COM ROLO, COM ESPESSURA DE 20 CM - EXCLUSIVE CARGA E TRANSPORTE. AF_09/2024</t>
  </si>
  <si>
    <t>RECONSTRUÇÃO DE BASE E SUB-BASE PARA PAVIMENTAÇÃO DE MACADAME SECO, COM ESPESSURA DE 10 CM - EXCLUSIVE CARGA E TRANSPORTE. AF_09/2024</t>
  </si>
  <si>
    <t>RECONSTRUÇÃO DE BASE E SUB-BASE PARA PAVIMENTAÇÃO DE MACADAME SECO, COM ESPESSURA DE 15 CM - EXCLUSIVE CARGA E TRANSPORTE. AF_09/2024</t>
  </si>
  <si>
    <t>RECONSTRUÇÃO DE BASE E SUB-BASE PARA PAVIMENTAÇÃO DE MACADAME SECO, COM ESPESSURA DE 20 CM - EXCLUSIVE CARGA E TRANSPORTE. AF_09/2024</t>
  </si>
  <si>
    <t>RECONSTRUÇÃO DE BASE E SUB-BASE PARA PAVIMENTAÇÃO DE MACADAME SECO, COM ESPESSURA DE 25 CM - EXCLUSIVE CARGA E TRANSPORTE. AF_09/2024</t>
  </si>
  <si>
    <t>RECONSTRUÇÃO DE BASE E SUB-BASE PARA PAVIMENTAÇÃO DE RACHÃO, COM ESPESSURA DE 30 CM - EXCLUSIVE CARGA E TRANSPORTE. AF_09/2024</t>
  </si>
  <si>
    <t>RECONSTRUÇÃO DE BASE E SUB-BASE PARA PAVIMENTAÇÃO DE RACHÃO, COM ESPESSURA DE 40 CM - EXCLUSIVE CARGA E TRANSPORTE. AF_09/2024</t>
  </si>
  <si>
    <t>RECONSTRUÇÃO DE BASE E SUB-BASE PARA PAVIMENTAÇÃO DE RACHÃO, COM ESPESSURA DE 50 CM - EXCLUSIVE CARGA E TRANSPORTE. AF_09/2024</t>
  </si>
  <si>
    <t>RECONSTRUÇÃO DE BASE E SUB-BASE PARA PAVIMENTAÇÃO DE RACHÃO, COM ESPESSURA DE 60 CM - EXCLUSIVE CARGA E TRANSPORTE. AF_09/2024</t>
  </si>
  <si>
    <t>RECONSTRUÇÃO DE BASE E SUB-BASE PARA PAVIMENTAÇÃO DE SOLO (PREDOMINANTEMENTE ARENOSO) BRITA - 40%-60% COM CIMENTO - 4%, MISTURA EM PISTA, COM ESPESSURA DE 10 CM - EXCLUSIVE ESCAVAÇÃO, CARGA E TRANSPORTE E SOLO. AF_09/2024</t>
  </si>
  <si>
    <t>RECONSTRUÇÃO DE BASE E SUB-BASE PARA PAVIMENTAÇÃO DE SOLO (PREDOMINANTEMENTE ARENOSO) BRITA - 40%-60% COM CIMENTO - 4%, MISTURA EM PISTA, COM ESPESSURA DE 15 CM - EXCLUSIVE ESCAVAÇÃO, CARGA E TRANSPORTE E SOLO. AF_09/2024</t>
  </si>
  <si>
    <t>RECONSTRUÇÃO DE BASE E SUB-BASE PARA PAVIMENTAÇÃO DE SOLO (PREDOMINANTEMENTE ARENOSO) BRITA - 40%-60% COM CIMENTO - 4%, MISTURA EM PISTA, COM ESPESSURA DE 20 CM - EXCLUSIVE ESCAVAÇÃO, CARGA E TRANSPORTE E SOLO. AF_09/2024</t>
  </si>
  <si>
    <t>RECONSTRUÇÃO DE BASE E SUB-BASE PARA PAVIMENTAÇÃO DE SOLO (PREDOMINANTEMENTE ARENOSO) BRITA - 40%-60% COM CIMENTO - 6%, MISTURA EM PISTA, COM ESPESSURA DE 10 CM - EXCLUSIVE ESCAVAÇÃO, CARGA E TRANSPORTE E SOLO. AF_09/2024</t>
  </si>
  <si>
    <t>RECONSTRUÇÃO DE BASE E SUB-BASE PARA PAVIMENTAÇÃO DE SOLO (PREDOMINANTEMENTE ARENOSO) BRITA - 40%-60% COM CIMENTO - 6%, MISTURA EM PISTA, COM ESPESSURA DE 15 CM - EXCLUSIVE ESCAVAÇÃO, CARGA E TRANSPORTE E SOLO. AF_09/2024</t>
  </si>
  <si>
    <t>RECONSTRUÇÃO DE BASE E SUB-BASE PARA PAVIMENTAÇÃO DE SOLO (PREDOMINANTEMENTE ARENOSO) BRITA - 40%-60% COM CIMENTO - 6%, MISTURA EM PISTA, COM ESPESSURA DE 20 CM - EXCLUSIVE ESCAVAÇÃO, CARGA E TRANSPORTE E SOLO. AF_09/2024</t>
  </si>
  <si>
    <t>RECONSTRUÇÃO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</si>
  <si>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- 8%, MISTURA EM PISTA, COM ESPESSURA DE 15 CM - EXCLUSIVE ESCAVAÇÃO, CARGA E TRANSPORTE E SOLO. AF_09/2024</t>
  </si>
  <si>
    <t>RECONSTRUÇÃO DE BASE E SUB-BASE PARA PAVIMENTAÇÃO DE SOLO (PREDOMINANTEMENTE ARENOSO) BRITA - 40%-60% COM CIMENTO - 8%, MISTURA EM PISTA, COM ESPESSURA DE 20 CM - EXCLUSIVE ESCAVAÇÃO, CARGA E TRANSPORTE E SOLO. AF_09/2024</t>
  </si>
  <si>
    <t>RECONSTRUÇÃO DE BASE E SUB-BASE PARA PAVIMENTAÇÃO DE SOLO (PREDOMINANTEMENTE ARENOSO) BRITA - 40%-60%, MISTURA EM PISTA, COM ESPESSURA DE 10 CM - EXCLUSIVE ESCAVAÇÃO, CARGA E TRANSPORTE E SOLO. AF_09/2024</t>
  </si>
  <si>
    <t>RECONSTRUÇÃO DE BASE E SUB-BASE PARA PAVIMENTAÇÃO DE SOLO (PREDOMINANTEMENTE ARENOSO) BRITA - 40%-60%, MISTURA EM PISTA, COM ESPESSURA DE 15 CM - EXCLUSIVE ESCAVAÇÃO, CARGA E TRANSPORTE E SOLO. AF_09/2024</t>
  </si>
  <si>
    <t>RECONSTRUÇÃO DE BASE E SUB-BASE PARA PAVIMENTAÇÃO DE SOLO (PREDOMINANTEMENTE ARENOSO) BRITA - 40%-60%, MISTURA EM PISTA, COM ESPESSURA DE 20 CM - EXCLUSIVE ESCAVAÇÃO, CARGA E TRANSPORTE E SOLO. AF_09/2024</t>
  </si>
  <si>
    <t>RECONSTRUÇÃO DE BASE E SUB-BASE PARA PAVIMENTAÇÃO DE SOLO (PREDOMINANTEMENTE ARENOSO) BRITA - 50%-50% COM CIMENTO - 4%, MISTURA EM PISTA, COM ESPESSURA DE 10 CM - EXCLUSIVE ESCAVAÇÃO, CARGA E TRANSPORTE E SOLO. AF_09/2024</t>
  </si>
  <si>
    <t>RECONSTRUÇÃO DE BASE E SUB-BASE PARA PAVIMENTAÇÃO DE SOLO (PREDOMINANTEMENTE ARENOSO) BRITA - 50%-50% COM CIMENTO - 4%, MISTURA EM PISTA, COM ESPESSURA DE 15 CM - EXCLUSIVE ESCAVAÇÃO, CARGA E TRANSPORTE E SOLO. AF_09/2024</t>
  </si>
  <si>
    <t>RECONSTRUÇÃO DE BASE E SUB-BASE PARA PAVIMENTAÇÃO DE SOLO (PREDOMINANTEMENTE ARENOSO) BRITA - 50%-50% COM CIMENTO - 4%, MISTURA EM PISTA, COM ESPESSURA DE 20 CM - EXCLUSIVE ESCAVAÇÃO, CARGA E TRANSPORTE E SOLO. AF_09/2024</t>
  </si>
  <si>
    <t>RECONSTRUÇÃO DE BASE E SUB-BASE PARA PAVIMENTAÇÃO DE SOLO (PREDOMINANTEMENTE ARENOSO) BRITA - 50%-50% COM CIMENTO - 6%, MISTURA EM PISTA, COM ESPESSURA DE 10 CM - EXCLUSIVE ESCAVAÇÃO, CARGA E TRANSPORTE E SOLO. AF_09/2024</t>
  </si>
  <si>
    <t>RECONSTRUÇÃO DE BASE E SUB-BASE PARA PAVIMENTAÇÃO DE SOLO (PREDOMINANTEMENTE ARENOSO) BRITA - 50%-50% COM CIMENTO - 6%, MISTURA EM PISTA, COM ESPESSURA DE 15 CM - EXCLUSIVE ESCAVAÇÃO, CARGA E TRANSPORTE E SOLO. AF_09/2024</t>
  </si>
  <si>
    <t>RECONSTRUÇÃO DE BASE E SUB-BASE PARA PAVIMENTAÇÃO DE SOLO (PREDOMINANTEMENTE ARENOSO) BRITA - 50%-50% COM CIMENTO - 6%, MISTURA EM PISTA, COM ESPESSURA DE 20 CM - EXCLUSIVE ESCAVAÇÃO, CARGA E TRANSPORTE E SOLO. AF_09/2024</t>
  </si>
  <si>
    <t>RECONSTRUÇÃO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</si>
  <si>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- 8%, MISTURA EM PISTA, COM ESPESSURA DE 15 CM - EXCLUSIVE ESCAVAÇÃO, CARGA E TRANSPORTE E SOLO. AF_09/2024</t>
  </si>
  <si>
    <t>RECONSTRUÇÃO DE BASE E SUB-BASE PARA PAVIMENTAÇÃO DE SOLO (PREDOMINANTEMENTE ARENOSO) BRITA - 50%-50% COM CIMENTO - 8%, MISTURA EM PISTA, COM ESPESSURA DE 20 CM - EXCLUSIVE ESCAVAÇÃO, CARGA E TRANSPORTE E SOLO. AF_09/2024</t>
  </si>
  <si>
    <t>RECONSTRUÇÃO DE BASE E SUB-BASE PARA PAVIMENTAÇÃO DE SOLO (PREDOMINANTEMENTE ARENOSO) BRITA - 50%-50%, MISTURA EM PISTA, COM ESPESSURA DE 10 CM - EXCLUSIVE ESCAVAÇÃO, CARGA E TRANSPORTE E SOLO. AF_09/2024</t>
  </si>
  <si>
    <t>RECONSTRUÇÃO DE BASE E SUB-BASE PARA PAVIMENTAÇÃO DE SOLO (PREDOMINANTEMENTE ARENOSO) BRITA - 50%-50%, MISTURA EM PISTA, COM ESPESSURA DE 15 CM - EXCLUSIVE ESCAVAÇÃO, CARGA E TRANSPORTE E SOLO. AF_09/2024</t>
  </si>
  <si>
    <t>RECONSTRUÇÃO DE BASE E SUB-BASE PARA PAVIMENTAÇÃO DE SOLO (PREDOMINANTEMENTE ARENOSO) BRITA - 50%-50%, MISTURA EM PISTA, COM ESPESSURA DE 20 CM - EXCLUSIVE ESCAVAÇÃO, CARGA E TRANSPORTE E SOLO. AF_09/2024</t>
  </si>
  <si>
    <t>RECONSTRUÇÃO DE BASE E SUB-BASE PARA PAVIMENTAÇÃO DE SOLO (PREDOMINANTEMENTE ARENOSO) COM CIMENTO - 6%, MISTURA EM PISTA, COM ESPESSURA DE 10 CM - EXCLUSIVE ESCAVAÇÃO, CARGA E TRANSPORTE E SOLO. AF_09/2024</t>
  </si>
  <si>
    <t>RECONSTRUÇÃO DE BASE E SUB-BASE PARA PAVIMENTAÇÃO DE SOLO (PREDOMINANTEMENTE ARENOSO) COM CIMENTO - 6%, MISTURA EM PISTA, COM ESPESSURA DE 15 CM - EXCLUSIVE ESCAVAÇÃO, CARGA E TRANSPORTE E SOLO. AF_09/2024</t>
  </si>
  <si>
    <t>RECONSTRUÇÃO DE BASE E SUB-BASE PARA PAVIMENTAÇÃO DE SOLO (PREDOMINANTEMENTE ARENOSO) COM CIMENTO - 6%, MISTURA EM PISTA, COM ESPESSURA DE 20 CM - EXCLUSIVE ESCAVAÇÃO, CARGA E TRANSPORTE E SOLO. AF_09/2024</t>
  </si>
  <si>
    <t>RECONSTRUÇÃO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</si>
  <si>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COM CIMENTO - 8%, MISTURA EM PISTA, COM ESPESSURA DE 15 CM - EXCLUSIVE ESCAVAÇÃO, CARGA E TRANSPORTE E SOLO. AF_09/2024</t>
  </si>
  <si>
    <t>RECONSTRUÇÃO DE BASE E SUB-BASE PARA PAVIMENTAÇÃO DE SOLO (PREDOMINANTEMENTE ARENOSO) COM CIMENTO - 8%, MISTURA EM PISTA, COM ESPESSURA DE 20 CM - EXCLUSIVE ESCAVAÇÃO, CARGA E TRANSPORTE E SOLO. AF_09/2024</t>
  </si>
  <si>
    <t>RECONSTRUÇÃO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</si>
  <si>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- 2%, MISTURA EM PISTA, COM ESPESSURA DE 15 CM - EXCLUSIVE ESCAVAÇÃO, CARGA E TRANSPORTE E SOLO. AF_09/2024</t>
  </si>
  <si>
    <t>RECONSTRUÇÃO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</si>
  <si>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MELHORADO COM CIMENTO - 4%, MISTURA EM PISTA, COM ESPESSURA DE 10 CM - EXCLUSIVE ESCAVAÇÃO, CARGA E TRANSPORTE E SOLO. AF_09/2024</t>
  </si>
  <si>
    <t>RECONSTRUÇÃO DE BASE E SUB-BASE PARA PAVIMENTAÇÃO DE SOLO (PREDOMINANTEMENTE ARENOSO) MELHORADO COM CIMENTO - 4%, MISTURA EM PISTA, COM ESPESSURA DE 15 CM - EXCLUSIVE ESCAVAÇÃO, CARGA E TRANSPORTE E SOLO. AF_09/2024</t>
  </si>
  <si>
    <t>RECONSTRUÇÃO DE BASE E SUB-BASE PARA PAVIMENTAÇÃO DE SOLO (PREDOMINANTEMENTE ARENOSO) MELHORADO COM CIMENTO - 4%, MISTURA EM PISTA, COM ESPESSURA DE 20 CM - EXCLUSIVE ESCAVAÇÃO, CARGA E TRANSPORTE E SOLO. AF_09/2024</t>
  </si>
  <si>
    <t>RECONSTRUÇÃO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</si>
  <si>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15 CM - EXCLUSIVE ESCAVAÇÃO, CARGA E TRANSPORTE E SOLO. AF_09/2024</t>
  </si>
  <si>
    <t>RECONSTRUÇÃO DE BASE E SUB-BASE PARA PAVIMENTAÇÃO DE SOLO (PREDOMINANTEMENTE ARGILOSO) BRITA - 40%-60%, MISTURA EM PISTA, COM ESPESSURA DE 20 CM - EXCLUSIVE ESCAVAÇÃO, CARGA E TRANSPORTE E SOLO. AF_09/2024</t>
  </si>
  <si>
    <t>RECONSTRUÇÃO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</si>
  <si>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15 CM - EXCLUSIVE ESCAVAÇÃO, CARGA E TRANSPORTE E SOLO. AF_09/2024</t>
  </si>
  <si>
    <t>RECONSTRUÇÃO DE BASE E SUB-BASE PARA PAVIMENTAÇÃO DE SOLO (PREDOMINANTEMENTE ARGILOSO) BRITA - 50%-50%, MISTURA EM PISTA, COM ESPESSURA DE 20 CM - EXCLUSIVE ESCAVAÇÃO, CARGA E TRANSPORTE E SOLO. AF_09/2024</t>
  </si>
  <si>
    <t>RECONSTRUÇÃO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</si>
  <si>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15 CM - EXCLUSIVE ESCAVAÇÃO, CARGA E TRANSPORTE E SOLO. AF_09/2024</t>
  </si>
  <si>
    <t>RECONSTRUÇÃO DE BASE E SUB-BASE PARA PAVIMENTAÇÃO DE SOLO DE COMPORTAMENTO LATERÍTICO (ARENOSO), COM ESPESSURA DE 20 CM - EXCLUSIVE ESCAVAÇÃO, CARGA E TRANSPORTE E SOLO. AF_09/2024</t>
  </si>
  <si>
    <t>REGULARIZAÇÃO DE SUPERFÍCIES COM MOTONIVELADORA. AF_09/2024</t>
  </si>
  <si>
    <t>REGULARIZAÇÃO E COMPACTAÇÃO DE SUBLEITO DE SOLO PREDOMINANTEMENTE ARENOSO, PARA OBRAS DE CONSTRUÇÃO DE PAVIMENTOS. AF_09/2024</t>
  </si>
  <si>
    <t>REGULARIZAÇÃO E COMPACTAÇÃO DE SUBLEITO DE SOLO PREDOMINANTEMENTE ARENOSO, PARA OBRAS DE RECONSTRUÇÃO DE PAVIMENTOS. AF_09/2024</t>
  </si>
  <si>
    <t>REGULARIZAÇÃO E COMPACTAÇÃO DE SUBLEITO DE SOLO PREDOMINANTEMENTE ARGILOSO, PARA OBRAS DE CONSTRUÇÃO DE PAVIMENTOS. AF_09/2024</t>
  </si>
  <si>
    <t>REGULARIZAÇÃO E COMPACTAÇÃO DE SUBLEITO DE SOLO PREDOMINANTEMENTE ARGILOSO, PARA OBRAS DE RECONSTRUÇÃO DE PAVIMENTOS. AF_09/2024</t>
  </si>
  <si>
    <t>Bocas para Bueiros</t>
  </si>
  <si>
    <t>Bombas Hidráulicas - Centrífugas, Horizontais e Submersíveis</t>
  </si>
  <si>
    <t>Caixas Enterradas</t>
  </si>
  <si>
    <t>Caixas de Água para Edificações</t>
  </si>
  <si>
    <t>Canaletas, Grelhas e Caixas com Grelha para Drenagem</t>
  </si>
  <si>
    <t>Cercas, Protetores e Alambrados</t>
  </si>
  <si>
    <t>ALAMBRADO PARA QUADRA POLIESPORTIVA, ESTRUTURADO POR TUBOS DE ACO GALVANIZADO, (MONTANTES COM DIAMETRO 2", TRAVESSAS E ESCORAS COM DIÂMETRO 1 ¼"), COM TELA DE ARAME GALVANIZADO, FIO 10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</si>
  <si>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</si>
  <si>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14 BWG E MALHA QUADRADA 5X5CM (EXCETO MURETA). AF_03/2021</t>
  </si>
  <si>
    <t>Chapisco</t>
  </si>
  <si>
    <t>Concretagem para Estruturas de Concreto Armado</t>
  </si>
  <si>
    <t>Concreto Projetado</t>
  </si>
  <si>
    <t>EXECUÇÃO DE REVESTIMENTO DE CONCRETO PROJETADO COM ESPESSURA DE 10 CM, ARMADO COM FIBRAS DE AÇO, INCLINAÇÃO DE 90°, APLICAÇÃO CONTÍNUA, UTILIZANDO EQUIPAMENTO DE PROJEÇÃO COM 3 M³/H DE CAPACIDADE. AF_07/2024</t>
  </si>
  <si>
    <t>EXECUÇÃO DE REVESTIMENTO DE CONCRETO PROJETADO COM ESPESSURA DE 10 CM, ARMADO COM FIBRAS DE AÇO, INCLINAÇÃO DE 90°, APLICAÇÃO CONTÍNUA, UTILIZANDO EQUIPAMENTO DE PROJEÇÃO COM 6 M³/H DE CAPACIDADE. AF_07/2024</t>
  </si>
  <si>
    <t>EXECUÇÃO DE REVESTIMENTO DE CONCRETO PROJETADO COM ESPESSURA DE 10 CM, ARMADO COM FIBRAS DE AÇO, INCLINAÇÃO DE 90°, APLICAÇÃO DESCONTÍNUA, UTILIZANDO EQUIPAMENTO DE PROJEÇÃO COM 3 M³/H DE CAPACIDADE. AF_07/2024</t>
  </si>
  <si>
    <t>EXECUÇÃO DE REVESTIMENTO DE CONCRETO PROJETADO COM ESPESSURA DE 10 CM, ARMADO COM FIBRAS DE AÇO, INCLINAÇÃO DE 90°, APLICAÇÃO DESCONTÍNUA, UTILIZANDO EQUIPAMENTO DE PROJEÇÃO COM 6 M³/H DE CAPACIDADE. AF_07/2024</t>
  </si>
  <si>
    <t>EXECUÇÃO DE REVESTIMENTO DE CONCRETO PROJETADO COM ESPESSURA DE 10 CM, ARMADO COM FIBRAS DE AÇO, INCLINAÇÃO MENOR QUE 90°, APLICAÇÃO CONTÍNUA, UTILIZANDO EQUIPAMENTO DE PROJEÇÃO COM 3 M³/H DE CAPACIDADE. AF_07/2024</t>
  </si>
  <si>
    <t>EXECUÇÃO DE REVESTIMENTO DE CONCRETO PROJETADO COM ESPESSURA DE 10 CM, ARMADO COM FIBRAS DE AÇO, INCLINAÇÃO MENOR QUE 90°, APLICAÇÃO CONTÍNUA, UTILIZANDO EQUIPAMENTO DE PROJEÇÃO COM 6 M³/H DE CAPACIDADE. AF_07/2024</t>
  </si>
  <si>
    <t>EXECUÇÃO DE REVESTIMENTO DE CONCRETO PROJETADO COM ESPESSURA DE 10 CM, ARMADO COM FIBRAS DE AÇO, INCLINAÇÃO MENOR QUE 90°, APLICAÇÃO DESCONTÍNUA, UTILIZANDO EQUIPAMENTO DE PROJEÇÃO COM 3 M³/H DE CAPACIDADE. AF_07/2024</t>
  </si>
  <si>
    <t>EXECUÇÃO DE REVESTIMENTO DE CONCRETO PROJETADO COM ESPESSURA DE 10 CM, ARMADO COM FIBRAS DE AÇO, INCLINAÇÃO MENOR QUE 90°, APLICAÇÃO DESCONTÍNUA, UTILIZANDO EQUIPAMENTO DE PROJEÇÃO COM 6 M³/H DE CAPACIDADE. AF_07/2024</t>
  </si>
  <si>
    <t>EXECUÇÃO DE REVESTIMENTO DE CONCRETO PROJETADO COM ESPESSURA DE 10 CM, ARMADO COM TELA, INCLINAÇÃO DE 90°, APLICAÇÃO CONTÍNUA, UTILIZANDO EQUIPAMENTO DE PROJEÇÃO COM 3 M³/H DE CAPACIDADE. AF_07/2024</t>
  </si>
  <si>
    <t>EXECUÇÃO DE REVESTIMENTO DE CONCRETO PROJETADO COM ESPESSURA DE 10 CM, ARMADO COM TELA, INCLINAÇÃO DE 90°, APLICAÇÃO CONTÍNUA, UTILIZANDO EQUIPAMENTO DE PROJEÇÃO COM 6 M³/H DE CAPACIDADE. AF_07/2024</t>
  </si>
  <si>
    <t>EXECUÇÃO DE REVESTIMENTO DE CONCRETO PROJETADO COM ESPESSURA DE 10 CM, ARMADO COM TELA, INCLINAÇÃO DE 90°, APLICAÇÃO DESCONTÍNUA, UTILIZANDO EQUIPAMENTO DE PROJEÇÃO COM 3 M³/H DE CAPACIDADE. AF_07/2024</t>
  </si>
  <si>
    <t>EXECUÇÃO DE REVESTIMENTO DE CONCRETO PROJETADO COM ESPESSURA DE 10 CM, ARMADO COM TELA, INCLINAÇÃO DE 90°, APLICAÇÃO DESCONTÍNUA, UTILIZANDO EQUIPAMENTO DE PROJEÇÃO COM 6 M³/H DE CAPACIDADE. AF_07/2024</t>
  </si>
  <si>
    <t>EXECUÇÃO DE REVESTIMENTO DE CONCRETO PROJETADO COM ESPESSURA DE 10 CM, ARMADO COM TELA, INCLINAÇÃO MENOR QUE 90°, APLICAÇÃO CONTÍNUA, UTILIZANDO EQUIPAMENTO DE PROJEÇÃO COM 3 M³/H DE CAPACIDADE. AF_07/2024</t>
  </si>
  <si>
    <t>EXECUÇÃO DE REVESTIMENTO DE CONCRETO PROJETADO COM ESPESSURA DE 10 CM, ARMADO COM TELA, INCLINAÇÃO MENOR QUE 90°, APLICAÇÃO CONTÍNUA, UTILIZANDO EQUIPAMENTO DE PROJEÇÃO COM 6 M³/H DE CAPACIDADE. AF_07/2024</t>
  </si>
  <si>
    <t>EXECUÇÃO DE REVESTIMENTO DE CONCRETO PROJETADO COM ESPESSURA DE 10 CM, ARMADO COM TELA, INCLINAÇÃO MENOR QUE 90°, APLICAÇÃO DESCONTÍNUA, UTILIZANDO EQUIPAMENTO DE PROJEÇÃO COM 3 M³/H DE CAPACIDADE. AF_07/2024</t>
  </si>
  <si>
    <t>EXECUÇÃO DE REVESTIMENTO DE CONCRETO PROJETADO COM ESPESSURA DE 10 CM, ARMADO COM TELA, INCLINAÇÃO MENOR QUE 90°, APLICAÇÃO DESCONTÍNUA, UTILIZANDO EQUIPAMENTO DE PROJEÇÃO COM 6 M³/H DE CAPACIDADE. AF_07/2024</t>
  </si>
  <si>
    <t>EXECUÇÃO DE REVESTIMENTO DE CONCRETO PROJETADO COM ESPESSURA DE 7 CM, ARMADO COM FIBRAS DE AÇO, INCLINAÇÃO DE 90°, APLICAÇÃO CONTÍNUA, UTILIZANDO EQUIPAMENTO DE PROJEÇÃO COM 3 M³/H DE CAPACIDADE. AF_07/2024</t>
  </si>
  <si>
    <t>EXECUÇÃO DE REVESTIMENTO DE CONCRETO PROJETADO COM ESPESSURA DE 7 CM, ARMADO COM FIBRAS DE AÇO, INCLINAÇÃO DE 90°, APLICAÇÃO CONTÍNUA, UTILIZANDO EQUIPAMENTO DE PROJEÇÃO COM 6 M³/H DE CAPACIDADE. AF_07/2024</t>
  </si>
  <si>
    <t>EXECUÇÃO DE REVESTIMENTO DE CONCRETO PROJETADO COM ESPESSURA DE 7 CM, ARMADO COM FIBRAS DE AÇO, INCLINAÇÃO DE 90°, APLICAÇÃO DESCONTÍNUA, UTILIZANDO EQUIPAMENTO DE PROJEÇÃO COM 3 M³/H DE CAPACIDADE. AF_07/2024</t>
  </si>
  <si>
    <t>EXECUÇÃO DE REVESTIMENTO DE CONCRETO PROJETADO COM ESPESSURA DE 7 CM, ARMADO COM FIBRAS DE AÇO, INCLINAÇÃO DE 90°, APLICAÇÃO DESCONTÍNUA, UTILIZANDO EQUIPAMENTO DE PROJEÇÃO COM 6 M³/H DE CAPACIDADE. AF_07/2024</t>
  </si>
  <si>
    <t>EXECUÇÃO DE REVESTIMENTO DE CONCRETO PROJETADO COM ESPESSURA DE 7 CM, ARMADO COM FIBRAS DE AÇO, INCLINAÇÃO MENOR QUE 90°, APLICAÇÃO CONTÍNUA, UTILIZANDO EQUIPAMENTO DE PROJEÇÃO COM 3 M³/H DE CAPACIDADE. AF_07/2024</t>
  </si>
  <si>
    <t>EXECUÇÃO DE REVESTIMENTO DE CONCRETO PROJETADO COM ESPESSURA DE 7 CM, ARMADO COM FIBRAS DE AÇO, INCLINAÇÃO MENOR QUE 90°, APLICAÇÃO CONTÍNUA, UTILIZANDO EQUIPAMENTO DE PROJEÇÃO COM 6 M³/H DE CAPACIDADE. AF_07/2024</t>
  </si>
  <si>
    <t>EXECUÇÃO DE REVESTIMENTO DE CONCRETO PROJETADO COM ESPESSURA DE 7 CM, ARMADO COM FIBRAS DE AÇO, INCLINAÇÃO MENOR QUE 90°, APLICAÇÃO DESCONTÍNUA, UTILIZANDO EQUIPAMENTO DE PROJEÇÃO COM 3 M³/H DE CAPACIDADE. AF_07/2024</t>
  </si>
  <si>
    <t>EXECUÇÃO DE REVESTIMENTO DE CONCRETO PROJETADO COM ESPESSURA DE 7 CM, ARMADO COM FIBRAS DE AÇO, INCLINAÇÃO MENOR QUE 90°, APLICAÇÃO DESCONTÍNUA, UTILIZANDO EQUIPAMENTO DE PROJEÇÃO COM 6 M³/H DE CAPACIDADE. AF_07/2024</t>
  </si>
  <si>
    <t>EXECUÇÃO DE REVESTIMENTO DE CONCRETO PROJETADO COM ESPESSURA DE 7 CM, ARMADO COM TELA, INCLINAÇÃO DE 90°, APLICAÇÃO CONTÍNUA, UTILIZANDO EQUIPAMENTO DE PROJEÇÃO COM 3 M³/H DE CAPACIDADE. AF_07/2024</t>
  </si>
  <si>
    <t>EXECUÇÃO DE REVESTIMENTO DE CONCRETO PROJETADO COM ESPESSURA DE 7 CM, ARMADO COM TELA, INCLINAÇÃO DE 90°, APLICAÇÃO CONTÍNUA, UTILIZANDO EQUIPAMENTO DE PROJEÇÃO COM 6 M³/H DE CAPACIDADE. AF_07/2024</t>
  </si>
  <si>
    <t>EXECUÇÃO DE REVESTIMENTO DE CONCRETO PROJETADO COM ESPESSURA DE 7 CM, ARMADO COM TELA, INCLINAÇÃO DE 90°, APLICAÇÃO DESCONTÍNUA, UTILIZANDO EQUIPAMENTO DE PROJEÇÃO COM 3 M³/H DE CAPACIDADE. AF_07/2024</t>
  </si>
  <si>
    <t>EXECUÇÃO DE REVESTIMENTO DE CONCRETO PROJETADO COM ESPESSURA DE 7 CM, ARMADO COM TELA, INCLINAÇÃO DE 90°, APLICAÇÃO DESCONTÍNUA, UTILIZANDO EQUIPAMENTO DE PROJEÇÃO COM 6 M³/H DE CAPACIDADE. AF_07/2024</t>
  </si>
  <si>
    <t>EXECUÇÃO DE REVESTIMENTO DE CONCRETO PROJETADO COM ESPESSURA DE 7 CM, ARMADO COM TELA, INCLINAÇÃO MENOR QUE 90°, APLICAÇÃO CONTÍNUA, UTILIZANDO EQUIPAMENTO DE PROJEÇÃO COM 3 M³/H DE CAPACIDADE. AF_07/2024</t>
  </si>
  <si>
    <t>EXECUÇÃO DE REVESTIMENTO DE CONCRETO PROJETADO COM ESPESSURA DE 7 CM, ARMADO COM TELA, INCLINAÇÃO MENOR QUE 90°, APLICAÇÃO CONTÍNUA, UTILIZANDO EQUIPAMENTO DE PROJEÇÃO COM 6 M³/H DE CAPACIDADE. AF_07/2024</t>
  </si>
  <si>
    <t>EXECUÇÃO DE REVESTIMENTO DE CONCRETO PROJETADO COM ESPESSURA DE 7 CM, ARMADO COM TELA, INCLINAÇÃO MENOR QUE 90°, APLICAÇÃO DESCONTÍNUA, UTILIZANDO EQUIPAMENTO DE PROJEÇÃO COM 3 M³/H DE CAPACIDADE. AF_07/2024</t>
  </si>
  <si>
    <t>EXECUÇÃO DE REVESTIMENTO DE CONCRETO PROJETADO COM ESPESSURA DE 7 CM, ARMADO COM TELA, INCLINAÇÃO MENOR QUE 90°, APLICAÇÃO DESCONTÍNUA, UTILIZANDO EQUIPAMENTO DE PROJEÇÃO COM 6 M³/H DE CAPACIDADE. AF_07/2024</t>
  </si>
  <si>
    <t>Contrapiso</t>
  </si>
  <si>
    <t>Custos Horários Produtivo e Improdutivo dos Equipamentos</t>
  </si>
  <si>
    <t>BOMBA SUBMERSÍVEL ELÉTRICA TRIFÁSICA, POTÊNCIA 2,96 HP, Ø ROTOR 144 MM SEMI-ABERTO, BOCAL DE SAÍDA Ø 2", HM/Q = 2 MCA / 38,8 M3/H A 28 MCA / 5 M3/H - CHI DIURNO. AF_06/2014</t>
  </si>
  <si>
    <t>BOMBA SUBMERSÍVEL ELÉTRICA TRIFÁSICA, POTÊNCIA 2,96 HP, Ø ROTOR 144 MM SEMI-ABERTO, BOCAL DE SAÍDA Ø 2", HM/Q = 2 MCA / 38,8 M3/H A 28 MCA / 5 M3/H - CHP DIURNO. AF_06/2014</t>
  </si>
  <si>
    <t>ESCAVADEIRA HIDRÁULICA DE BRAÇO LONGO (LONGO ALCANCE) SOBRE ESTEIRAS, CAÇAMBA 0,52 M3, PESO OPERACIONAL 24 T, POTÊNCIA LÍQUIDA 155 HP  - CHP DIURNO. AF_06/2023</t>
  </si>
  <si>
    <t>ESCAVADEIRA HIDRÁULICA DE BRAÇO LONGO (LONGO ALCANCE) SOBRE ESTEIRAS, CAÇAMBA 0,52 M3, PESO OPERACIONAL 24 T, POTÊNCIA LÍQUIDA 155 HP - CHI DIURNO. AF_06/2023</t>
  </si>
  <si>
    <t>GRADE DE DISCO CONTROLE REMOTO REBOCÁVEL, COM 24 DISCOS 24" X 6 MM COM PNEUS PARA TRANSPORTE - CHI DIURNO. AF_06/2014</t>
  </si>
  <si>
    <t>MINIESCAVADEIRA SOBRE ESTEIRAS, POTÊNCIA LÍQUIDA DE *30* HP, PESO OPERACIONAL DE *3.500* KG - CHI DIURNO. AF_04/2017</t>
  </si>
  <si>
    <t>MINIESCAVADEIRA SOBRE ESTEIRAS, POTÊNCIA LÍQUIDA DE *30* HP, PESO OPERACIONAL DE *3.500* KG - CHP DIURNO. AF_04/2017</t>
  </si>
  <si>
    <t>MÁQUINA JATO DE PRESSAO PORTÁTIL, CAMARA DE 1 SAIDA, CAPACIDADE 280 L, DIAMETRO 670 MM, BICO DE JATO CURTO VENTURI DE 5/16" , MANGUEIRA DE 1" COM COMPRESSOR DE AR REBOCÁVEL 189 PCM E MOTOR DIESEL 63 CV - CHI DIURNO. AF_05/2023</t>
  </si>
  <si>
    <t>MÁQUINA JATO DE PRESSAO PORTÁTIL, CAMARA DE 1 SAIDA, CAPACIDADE 280 L, DIAMETRO 670 MM, BICO DE JATO CURTO VENTURI DE 5/16" , MANGUEIRA DE 1" COM COMPRESSOR DE AR REBOCÁVEL 189 PCM E MOTOR DIESEL 63 CV - CHP DIURNO. AF_05/2023</t>
  </si>
  <si>
    <t>PERFURATRIZ DE COROA DIAMANTADA PARA CONCRETO, DIÂMETRO ATÉ 250 MM, MOTOR ELÉTRICO 220 V, POTÊNCIA 2.500 W - CHI DIURNO. AF_05/2023</t>
  </si>
  <si>
    <t>PERFURATRIZ DE COROA DIAMANTADA PARA CONCRETO, DIÂMETRO ATÉ 250 MM, MOTOR ELÉTRICO 220 V, POTÊNCIA 2.500 W - CHP DIURNO. AF_05/2023</t>
  </si>
  <si>
    <t>PERFURATRIZ HIDRÁULICA SOBRE ESTEIRA, TORQUE MÁXIMO 161 KNM, PROFUNDIDADE MÁXIMA 54 M, DIÂMETRO MÁXIMO 1500 MM, POTÊNCIA MOTOR 268 HP - CHI DIURNO. AF_04/2019</t>
  </si>
  <si>
    <t>PERFURATRIZ HIDRÁULICA SOBRE ESTEIRA, TORQUE MÁXIMO 161 KNM, PROFUNDIDADE MÁXIMA 54 M, DIÂMETRO MÁXIMO 1500 MM, POTÊNCIA MOTOR 268 HP - CHP DIURNO. AF_04/2019</t>
  </si>
  <si>
    <t>PERFURATRIZ HIDRÁULICA SOBRE ESTEIRA, TORQUE MÁXIMO 98 KNM, PROFUNDIDADE MÁXIMA 25 M, DIÂMETRO MÁXIMO 115 MM, POTÊNCIA MOTOR 190 HP - CHI DIURNO. AF_02/2021</t>
  </si>
  <si>
    <t>PERFURATRIZ HIDRÁULICA SOBRE ESTEIRA, TORQUE MÁXIMO 98 KNM, PROFUNDIDADE MÁXIMA 25 M, DIÂMETRO MÁXIMO 115 MM, POTÊNCIA MOTOR 190 HP - CHP DIURNO. AF_02/2021</t>
  </si>
  <si>
    <t>PERFURATRIZ PARA EXECUÇÃO DE ESTACAS SECANTES, TIPO HÉLICE CONTÍNUA COM CABEÇOTE DUPLO E TUBO METÁLICO - CHI DIURNO. AF_04/2019</t>
  </si>
  <si>
    <t>PERFURATRIZ PARA EXECUÇÃO DE ESTACAS SECANTES, TIPO HÉLICE CONTÍNUA COM CABEÇOTE DUPLO E TUBO METÁLICO - CHP DIURNO. AF_04/2019</t>
  </si>
  <si>
    <t>PERFURATRIZ PARA FURO DIRECIONAL HORIZONTAL (HDD) COM CAPACIDADE ATÉ 89 KN, POTÊNCIA 24,8 HP A 80 HP (INCLUSO FERRAMENTAS E LOCALIZADOR) - CHI DIURNO. AF_05/2023</t>
  </si>
  <si>
    <t>PERFURATRIZ PARA FURO DIRECIONAL HORIZONTAL (HDD) COM CAPACIDADE ATÉ 89 KN, POTÊNCIA 24,8 HP A 80 HP (INCLUSO FERRAMENTAS E LOCALIZADOR) - CHP DIURNO. AF_05/2023</t>
  </si>
  <si>
    <t>PERFURATRIZ PARA FURO DIRECIONAL HORIZONTAL (HDD) COM CAPACIDADE DE 201 KN A 560 KN, POTÊNCIA 200 HP A 260 HP (INCLUSO FERRAMENTAS E LOCALIZADOR) - CHI DIURNO. AF_05/2023</t>
  </si>
  <si>
    <t>PERFURATRIZ PARA FURO DIRECIONAL HORIZONTAL (HDD) COM CAPACIDADE DE 201 KN A 560 KN, POTÊNCIA 200 HP A 260 HP (INCLUSO FERRAMENTAS E LOCALIZADOR) - CHP DIURNO. AF_05/2023</t>
  </si>
  <si>
    <t>PERFURATRIZ PARA FURO DIRECIONAL HORIZONTAL (HDD) COM CAPACIDADE DE 90 KN A 200 KN, POTÊNCIA 100 HP A 160 HP (INCLUSO FERRAMENTAS E LOCALIZADOR) - CHI DIURNO. AF_05/2023</t>
  </si>
  <si>
    <t>PERFURATRIZ PARA FURO DIRECIONAL HORIZONTAL (HDD) COM CAPACIDADE DE 90 KN A 200 KN, POTÊNCIA 100 HP A 160 HP (INCLUSO FERRAMENTAS E LOCALIZADOR) - CHP DIURNO. AF_05/2023</t>
  </si>
  <si>
    <t>PERFURATRIZ ROTATIVA SOBRE ESTEIRA, TORQUE MAXIMO 2500 KGM, POTENCIA 110 HP, MOTOR DIESEL - CHI DIURNO. AF_05/2017</t>
  </si>
  <si>
    <t>PERFURATRIZ ROTATIVA SOBRE ESTEIRA, TORQUE MAXIMO 2500 KGM, POTENCIA 110 HP, MOTOR DIESEL- CHP DIURNO. AF_05/2017</t>
  </si>
  <si>
    <t>PERFURATRIZ SOBRE ESTEIRA, TORQUE MÁXIMO 600 KGF, POTÊNCIA ENTRE 50 E 60 HP, DIÂMETRO MÁXIMO 10" - CHI DIURNO. AF_11/2016</t>
  </si>
  <si>
    <t>PERFURATRIZ SOBRE ESTEIRA, TORQUE MÁXIMO 600 KGF, POTÊNCIA ENTRE 50 E 60 HP, DIÂMETRO MÁXIMO 10" - CHP DIURNO. AF_11/2016</t>
  </si>
  <si>
    <t>ROLO COMPACTADOR DE PNEUS, ESTÁTICO, PRESSÃO VARIÁVEL, POTÊNCIA 110 HP, PESO SEM/COM LASTRO 10,8/27 T, LARGURA DE ROLAGEM 2,30 M - CHI DIURNO. AF_06/2017</t>
  </si>
  <si>
    <t>ROLO COMPACTADOR DE PNEUS, ESTÁTICO, PRESSÃO VARIÁVEL, POTÊNCIA 110 HP, PESO SEM/COM LASTRO 10,8/27 T, LARGURA DE ROLAGEM 2,30 M - CHP DIURNO. AF_06/2017</t>
  </si>
  <si>
    <t>Demolições e Remoções</t>
  </si>
  <si>
    <t>Depreciação, Juros, Impostos e Seguros, Manutenção e Materiais na Operação dos Equipamentos</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</si>
  <si>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</si>
  <si>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</si>
  <si>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</si>
  <si>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</si>
  <si>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DISTRIBUIDOR DE AGREGADOS AUTOPROPELIDO, CAP 3 M3, A DIESEL, POTÊNCIA 176CV - MATERIAIS NA OPERAÇÃO. AF_07/2016</t>
  </si>
  <si>
    <t>ESCAVADEIRA HIDRÁULICA DE BRAÇO LONGO (LONGO ALCANCE) SOBRE ESTEIRAS, CAÇAMBA 0,52 M3, PESO OPERACIONAL 24 T, POTÊNCIA LÍQUIDA 155 HP - DEPRECIAÇÃO. AF_06/2023</t>
  </si>
  <si>
    <t>ESCAVADEIRA HIDRÁULICA DE BRAÇO LONGO (LONGO ALCANCE) SOBRE ESTEIRAS, CAÇAMBA 0,52 M3, PESO OPERACIONAL 24 T, POTÊNCIA LÍQUIDA 155 HP - JUROS. AF_06/2023</t>
  </si>
  <si>
    <t>ESCAVADEIRA HIDRÁULICA DE BRAÇO LONGO (LONGO ALCANCE) SOBRE ESTEIRAS, CAÇAMBA 0,52 M3, PESO OPERACIONAL 24 T, POTÊNCIA LÍQUIDA 155 HP - MANUTENÇÃO. AF_06/2023</t>
  </si>
  <si>
    <t>GRADE DE DISCO CONTROLE REMOTO REBOCÁVEL, COM 24 DISCOS 24" X 6 MM COM PNEUS PARA TRANSPORTE - DEPRECIAÇÃO. AF_06/2014</t>
  </si>
  <si>
    <t>GRADE DE DISCO CONTROLE REMOTO REBOCÁVEL, COM 24 DISCOS 24" X 6 MM COM PNEUS PARA TRANSPORTE - JUROS. AF_06/2014</t>
  </si>
  <si>
    <t>GRADE DE DISCO CONTROLE REMOTO REBOCÁVEL, COM 24 DISCOS 24" X 6 MM COM PNEUS PARA TRANSPORTE - MANUTENÇÃO. AF_06/2014</t>
  </si>
  <si>
    <t>GUINDAUTO HIDRÁULICO, CAPACIDADE MÁXIMA DE CARGA 3300 KG, MOMENTO MÁXIMO DE CARGA 5,8 TM, ALCANCE MÁXIMO HORIZONTAL 7,60 M, INCLUSIVE CAMINHÃO TOCO PBT 16.000 KG, POTÊNCIA DE 189 CV - IMPOSTOS E SEGUROS. AF_03/2016</t>
  </si>
  <si>
    <t>GUINDAUTO HIDRÁULICO, CAPACIDADE MÁXIMA DE CARGA 6200 KG, MOMENTO MÁXIMO DE CARGA 11,7 TM, ALCANCE MÁXIMO HORIZONTAL 9,70 M, INCLUSIVE CAMINHÃO TOCO PBT 16.000 KG, POTÊNCIA DE 189 CV E CESTA AÉREA COM ISOLAMENTO CLASSE C - MATERIAIS NA OPERAÇÃO. AF_01/2025</t>
  </si>
  <si>
    <t>MINI GUINDASTE ARANHA SOBRE ESTEIRAS E LANCA TELESCÓPICA, CAPACIDADE MÁXIMA DE CARGA 3,0 TON, RAIO MÁXIMO DE TRABALHO 8,25 M, ALTURA DE LANÇA DO SOLO 9,2 M, 55 M DE CABO DE AÇO 8 MM, MOTOR ELÉTRICO 220/380 VOLTS - MATERIAIS NA OPERAÇÃO. AF_03/2022</t>
  </si>
  <si>
    <t>MINIESCAVADEIRA SOBRE ESTEIRAS, POTÊNCIA LÍQUIDA DE *30* HP, PESO OPERACIONAL DE *3.500* KG - DEPRECIAÇÃO. AF_04/2017</t>
  </si>
  <si>
    <t>MINIESCAVADEIRA SOBRE ESTEIRAS, POTÊNCIA LÍQUIDA DE *30* HP, PESO OPERACIONAL DE *3.500* KG - JUROS. AF_04/2017</t>
  </si>
  <si>
    <t>MINIESCAVADEIRA SOBRE ESTEIRAS, POTÊNCIA LÍQUIDA DE *30* HP, PESO OPERACIONAL DE *3.500* KG - MANUTENÇÃO. AF_04/2017</t>
  </si>
  <si>
    <t>MINIESCAVADEIRA SOBRE ESTEIRAS, POTÊNCIA LÍQUIDA DE *30* HP, PESO OPERACIONAL DE *3.500* KG - MATERIAIS NA OPERAÇÃO. AF_04/2017</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</si>
  <si>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</si>
  <si>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</si>
  <si>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</si>
  <si>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</si>
  <si>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PERFURATRIZ COM TORRE METÁLICA PARA EXECUÇÃO DE ESTACA HÉLICE CONTÍNUA, PROFUNDIDADE MÁXIMA DE 32 M, DIÂMETRO MÁXIMO DE 1000 MM, POTÊNCIA INSTALADA DE 350 HP, MESA ROTATIVA COM TORQUE MÁXIMO DE 263 KNM - MATERIAIS NA OPERAÇÃO. AF_01/2016</t>
  </si>
  <si>
    <t>PERFURATRIZ DE COROA DIAMANTADA PARA CONCRETO, DIÂMETRO ATÉ 250 MM, MOTOR ELÉTRICO 220 V, POTÊNCIA 2.500 W - DEPRECIAÇÃO. AF_05/2023</t>
  </si>
  <si>
    <t>PERFURATRIZ DE COROA DIAMANTADA PARA CONCRETO, DIÂMETRO ATÉ 250 MM, MOTOR ELÉTRICO 220 V, POTÊNCIA 2.500 W - JUROS. AF_05/2023</t>
  </si>
  <si>
    <t>PERFURATRIZ DE COROA DIAMANTADA PARA CONCRETO, DIÂMETRO ATÉ 250 MM, MOTOR ELÉTRICO 220 V, POTÊNCIA 2.500 W - MANUTENÇÃO. AF_05/2023</t>
  </si>
  <si>
    <t>PERFURATRIZ HIDRÁULICA SOBRE ESTEIRA, TORQUE MÁXIMO 161 KNM, PROFUNDIDADE MÁXIMA 54 M, DIÂMETRO MÁXIMO 1500 MM, POTÊNCIA MOTOR 268 HP - DEPRECIAÇÃO. AF_04/2019</t>
  </si>
  <si>
    <t>PERFURATRIZ HIDRÁULICA SOBRE ESTEIRA, TORQUE MÁXIMO 161 KNM, PROFUNDIDADE MÁXIMA 54 M, DIÂMETRO MÁXIMO 1500 MM, POTÊNCIA MOTOR 268 HP - JUROS. AF_04/2019</t>
  </si>
  <si>
    <t>PERFURATRIZ HIDRÁULICA SOBRE ESTEIRA, TORQUE MÁXIMO 161 KNM, PROFUNDIDADE MÁXIMA 54 M, DIÂMETRO MÁXIMO 1500 MM, POTÊNCIA MOTOR 268 HP - MANUTENÇÃO. AF_04/2019</t>
  </si>
  <si>
    <t>PERFURATRIZ HIDRÁULICA SOBRE ESTEIRA, TORQUE MÁXIMO 98 KNM, PROFUNDIDADE MÁXIMA 25 M, DIÂMETRO MÁXIMO 115 MM, POTÊNCIA MOTOR 190 HP - DEPRECIAÇÃO. AF_02/2021</t>
  </si>
  <si>
    <t>PERFURATRIZ HIDRÁULICA SOBRE ESTEIRA, TORQUE MÁXIMO 98 KNM, PROFUNDIDADE MÁXIMA 25 M, DIÂMETRO MÁXIMO 115 MM, POTÊNCIA MOTOR 190 HP - JUROS. AF_02/2021</t>
  </si>
  <si>
    <t>PERFURATRIZ HIDRÁULICA SOBRE ESTEIRA, TORQUE MÁXIMO 98 KNM, PROFUNDIDADE MÁXIMA 25 M, DIÂMETRO MÁXIMO 115 MM, POTÊNCIA MOTOR 190 HP - MANUTENÇÃO. AF_02/2021</t>
  </si>
  <si>
    <t>PERFURATRIZ PARA EXECUÇÃO DE ESTACAS SECANTES, TIPO HÉLICE CONTÍNUA COM CABEÇOTE DUPLO E TUBO METÁLICO - DEPRECIAÇÃO. AF_04/2019</t>
  </si>
  <si>
    <t>PERFURATRIZ PARA EXECUÇÃO DE ESTACAS SECANTES, TIPO HÉLICE CONTÍNUA COM CABEÇOTE DUPLO E TUBO METÁLICO - JUROS. AF_04/2019</t>
  </si>
  <si>
    <t>PERFURATRIZ PARA EXECUÇÃO DE ESTACAS SECANTES, TIPO HÉLICE CONTÍNUA COM CABEÇOTE DUPLO E TUBO METÁLICO - MANUTENÇÃO. AF_04/2019</t>
  </si>
  <si>
    <t>PERFURATRIZ PARA FURO DIRECIONAL HORIZONTAL (HDD) COM CAPACIDADE ATÉ 89 KN, POTÊNCIA 24,8 HP A 80 HP (INCLUSO FERRAMENTAS E LOCALIZADOR) - DEPRECIAÇÃO. AF_05/2023</t>
  </si>
  <si>
    <t>PERFURATRIZ PARA FURO DIRECIONAL HORIZONTAL (HDD) COM CAPACIDADE ATÉ 89 KN, POTÊNCIA 24,8 HP A 80 HP (INCLUSO FERRAMENTAS E LOCALIZADOR) - JUROS. AF_05/2023</t>
  </si>
  <si>
    <t>PERFURATRIZ PARA FURO DIRECIONAL HORIZONTAL (HDD) COM CAPACIDADE ATÉ 89 KN, POTÊNCIA 24,8 HP A 80 HP (INCLUSO FERRAMENTAS E LOCALIZADOR) - MANUTENÇÃO. AF_05/2023</t>
  </si>
  <si>
    <t>PERFURATRIZ PARA FURO DIRECIONAL HORIZONTAL (HDD) COM CAPACIDADE DE 201 KN A 560 KN, POTÊNCIA 200 HP A 260 HP (INCLUSO FERRAMENTAS E LOCALIZADOR) - DEPRECIAÇÃO. AF_05/2023</t>
  </si>
  <si>
    <t>PERFURATRIZ PARA FURO DIRECIONAL HORIZONTAL (HDD) COM CAPACIDADE DE 201 KN A 560 KN, POTÊNCIA 200 HP A 260 HP (INCLUSO FERRAMENTAS E LOCALIZADOR) - JUROS. AF_05/2023</t>
  </si>
  <si>
    <t>PERFURATRIZ PARA FURO DIRECIONAL HORIZONTAL (HDD) COM CAPACIDADE DE 201 KN A 560 KN, POTÊNCIA 200 HP A 260 HP (INCLUSO FERRAMENTAS E LOCALIZADOR) - MANUTENÇÃO. AF_05/2023</t>
  </si>
  <si>
    <t>PERFURATRIZ PARA FURO DIRECIONAL HORIZONTAL (HDD) COM CAPACIDADE DE 90 KN A 200 KN, POTÊNCIA 100 HP A 160 HP (INCLUSO FERRAMENTAS E LOCALIZADOR - MANUTENÇÃO. AF_05/2023</t>
  </si>
  <si>
    <t>PERFURATRIZ PARA FURO DIRECIONAL HORIZONTAL (HDD) COM CAPACIDADE DE 90 KN A 200 KN, POTÊNCIA 100 HP A 160 HP (INCLUSO FERRAMENTAS E LOCALIZADOR) - DEPRECIAÇÃO. AF_05/2023</t>
  </si>
  <si>
    <t>PERFURATRIZ PARA FURO DIRECIONAL HORIZONTAL (HDD) COM CAPACIDADE DE 90 KN A 200 KN, POTÊNCIA 100 HP A 160 HP (INCLUSO FERRAMENTAS E LOCALIZADOR) - JUROS. AF_05/2023</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</si>
  <si>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</si>
  <si>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</si>
  <si>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</si>
  <si>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</si>
  <si>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</si>
  <si>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</si>
  <si>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</si>
  <si>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ROLO COMPACTADOR DE PNEUS, ESTÁTICO, PRESSÃO VARIÁVEL, POTÊNCIA 110 HP, PESO SEM/COM LASTRO 10,8/27 T, LARGURA DE ROLAGEM 2,30 M - DEPRECIAÇÃO. AF_06/2017</t>
  </si>
  <si>
    <t>ROLO COMPACTADOR DE PNEUS, ESTÁTICO, PRESSÃO VARIÁVEL, POTÊNCIA 110 HP, PESO SEM/COM LASTRO 10,8/27 T, LARGURA DE ROLAGEM 2,30 M - JUROS. AF_06/2017</t>
  </si>
  <si>
    <t>ROLO COMPACTADOR DE PNEUS, ESTÁTICO, PRESSÃO VARIÁVEL, POTÊNCIA 110 HP, PESO SEM/COM LASTRO 10,8/27 T, LARGURA DE ROLAGEM 2,30 M - MANUTENÇÃO. AF_06/2017</t>
  </si>
  <si>
    <t>ROLO COMPACTADOR DE PNEUS, ESTÁTICO, PRESSÃO VARIÁVEL, POTÊNCIA 110 HP, PESO SEM/COM LASTRO 10,8/27 T, LARGURA DE ROLAGEM 2,30 M - MATERIAIS NA OPERAÇÃO. AF_06/2017</t>
  </si>
  <si>
    <t>RÉGUA VIBRATÓRIA DUPLA PARA CONCRETO, PESO DE 60KG, COMPRIMENTO 4 M, COM MOTOR A GASOLINA, POTÊNCIA 5,5 HP - MATERIAIS NA OPERAÇÃO. AF_09/2016</t>
  </si>
  <si>
    <t>Dissipadores de Energia</t>
  </si>
  <si>
    <t>ARMAÇÃO DE DESCIDA D'ÁGUA UTILIZANDO AÇO CA-60 DE 5 MM - MONTAGEM.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</si>
  <si>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</si>
  <si>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</si>
  <si>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Dragagem</t>
  </si>
  <si>
    <t>DRAGAGEM DE MATERIAIS DE 1A CATEGORIA E COMPOSTOS ORGÂNICOS E INORGÂNICOS COM ESCAVADEIRA HIDRÁULICA (CAÇAMBA: 0,80 M3/111 HP). AF_03/2024</t>
  </si>
  <si>
    <t>DRAGAGEM DE MATERIAIS DE 1A CATEGORIA E COMPOSTOS ORGÂNICOS E INORGÂNICOS COM ESCAVADEIRA HIDRÁULICA DE LONGO ALCANCE (CAÇAMBA: 0,52 M3/155 HP). AF_03/2024</t>
  </si>
  <si>
    <t>DRAGAGEM DE MATERIAIS DE 1A CATEGORIA E COMPOSTOS ORGÂNICOS E INORGÂNICOS COM RETROESCAVADEIRA (CAÇAMBA: 0,26 M3/88 HP). AF_03/2024</t>
  </si>
  <si>
    <t>Drenagem de ar condicionado</t>
  </si>
  <si>
    <t>TUBO, PVC, SOLDÁVEL, DE 20MM, INSTALADO EM DRENO DE AR CONDICIONADO - FORNECIMENTO E INSTALAÇÃO. AF_08/2022</t>
  </si>
  <si>
    <t>TUBO, PVC, SOLDÁVEL, DE 25MM, INSTALADO EM DRENO DE AR-CONDICIONADO - FORNECIMENTO E INSTALAÇÃO. AF_08/2022</t>
  </si>
  <si>
    <t>TUBO, PVC, SOLDÁVEL, DE 32MM, INSTALADO EM DRENO DE AR CONDICIONADO - FORNECIMENTO E INSTALAÇÃO. AF_08/2022</t>
  </si>
  <si>
    <t>Drenos</t>
  </si>
  <si>
    <t>Dutos para ar condicionado</t>
  </si>
  <si>
    <t>PINTURA ANTICORROSIVA DE DUTO METÁLICO. AF_03/2024</t>
  </si>
  <si>
    <t>Energia Solar para Edificações</t>
  </si>
  <si>
    <t>Equipamentos de Proteção Coletiva</t>
  </si>
  <si>
    <t>COLOCAÇÃO DE TELA EM ANDAIME FACHADEIRO. AF_03/2024</t>
  </si>
  <si>
    <t>FECHAMENTO REMOVÍVEL DE ABERTURA DE CAIXILHO EM MADEIRA - 4 MONTAGENS EM OBRA. AF_03/2024</t>
  </si>
  <si>
    <t>FECHAMENTO REMOVÍVEL DE ABERTURA NO PISO EM MADEIRA - 1 MONTAGEM EM OBRA. AF_03/2024</t>
  </si>
  <si>
    <t>FECHAMENTO REMOVÍVEL DE VÃO DE PORTAS EM MADEIRA (VÃO DO ELEVADOR) - 1 MONTAGEM EM OBRA. AF_03/2024</t>
  </si>
  <si>
    <t>GUARDA-CORPO EM LAJE PÓS-DESFÔRMA COM ESCORAS DE MADEIRA ESTRONCADAS NA ESTRUTURA, TRAVESSÕES DE MADEIRA E FECHAMENTO EM TELA DE POLIPROPILENO PARA EDIFÍCIOS ACIMA DE 4 PAVIMENTOS (2 MONTAGENS). AF_03/2024</t>
  </si>
  <si>
    <t>GUARDA-CORPO EM LAJE PÓS-DESFÔRMA COM ESCORAS DE MADEIRA ESTRONCADAS NA ESTRUTURA, TRAVESSÕES DE MADEIRA E FECHAMENTO EM TELA DE POLIPROPILENO PARA EDIFÍCIOS COM ATÉ 4 PAVIMENTOS (1 MONTAGEM). AF_03/2024</t>
  </si>
  <si>
    <t>GUARDA-CORPO EM LAJE PÓS-DESFÔRMA COM ESCORAS METÁLICAS ESTRONCADAS NA ESTRUTURA, TRAVESSÕES DE MADEIRA E FECHAMENTO EM TELA DE POLIPROPILENO PARA EDIFÍCIOS ACIMA DE 4 PAVIMENTOS (2 MONTAGENS). AF_03/2024_PS</t>
  </si>
  <si>
    <t>GUARDA-CORPO EM LAJE PÓS-DESFÔRMA COM ESCORAS METÁLICAS ESTRONCADAS NA ESTRUTURA, TRAVESSÕES DE MADEIRA E FECHAMENTO EM TELA DE POLIPROPILENO PARA EDIFÍCIOS COM ATÉ 4 PAVIMENTOS (1 MONTAGEM). AF_03/2024_PS</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</si>
  <si>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</si>
  <si>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</si>
  <si>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E FECHAMENTO EM PLACA COMPENSADO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</si>
  <si>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</si>
  <si>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</si>
  <si>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FIXADO EM FÔRMA DE MADEIRA COM MONTANTES E TRAVESSÕES EM MADEIRA PRÉ-MONTADOS PARA EDIFÍCIOS COM ATÉ 2 PAVIMENTOS. AF_03/2024</t>
  </si>
  <si>
    <t>GUARDA-CORPO PARA POÇO DE CREMALHEIRA, COM MONTANTE METÁLICO FIXADO EM LAJE COM CHUMBADOR PARABOLT E FECHAMENTO EM PAINEL DE TELA METÁLICA (EXCLUSO PROTEÇÃO). AF_03/2024</t>
  </si>
  <si>
    <t>INSTALAÇÃO DE SINALIZADOR NOTURNO LED. AF_03/2024</t>
  </si>
  <si>
    <t>MONTAGEM E DESMONTAGEM DE ANDAIME MODULAR FACHADEIRO, COM PISO METÁLICO, PARA EDIFÍCIOS COM MULTIPLOS PAVIMENTOS (EXCLUSIVE ANDAIME E LIMPEZA). AF_03/2024</t>
  </si>
  <si>
    <t>MONTAGEM E DESMONTAGEM DE ANDAIME MULTIDIRECIONAL (EXCLUSIVE ANDAIME E LIMPEZA). AF_03/2024</t>
  </si>
  <si>
    <t>MONTAGEM E DESMONTAGEM DE ANDAIME TUBULAR TIPO "TORRE" (EXCLUSIVE ANDAIME E LIMPEZA). AF_03/2024</t>
  </si>
  <si>
    <t>PLATAFORMA DE PROTEÇÃO PRINCIPAL PARA ALVENARIA ESTRUTURAL PARA SER APOIADA EM ANDAIME, INCLUSIVE MONTAGEM E DESMONTAGEM. AF_03/2024</t>
  </si>
  <si>
    <t>PONTEIRAS DE PROTEÇÃO DE PONTAS E VERGALHÕES EXPOSTOS EM ALVENARIA ESTRUTURAL. AF_03/2024</t>
  </si>
  <si>
    <t>PONTEIRAS DE PROTEÇÃO DE PONTAS E VERGALHÕES EXPOSTOS EM ESTRUTURAS DE CONCRETO ARMADO CONVENCIONAL. AF_03/2024</t>
  </si>
  <si>
    <t>PONTEIRAS DE PROTEÇÃO DE PONTAS E VERGALHÕES EXPOSTOS EM FUNDAÇÕES. AF_03/2024</t>
  </si>
  <si>
    <t>PROTEÇÃO DE ACESSO A CREMALHEIRA, COM CANCELA FIXADA EM LAJE - 1 MONTAGEM (EXCLUSO CANCELA). AF_03/2024</t>
  </si>
  <si>
    <t>PROTEÇÃO DE PEDESTRES, INCLUSIVE MONTAGEM E DESMONTAGEM. AF_03/2024_PS</t>
  </si>
  <si>
    <t>Escadas</t>
  </si>
  <si>
    <t>ESCADA EM CONCRETO ARMADO MOLDADO IN LOCO, FCK 25 MPA, COM 1 LANCE E LAJE CASCATA, FÔRMA EM CHAPA DE MADEIRA COMPENSADA RESINADA. AF_11/2020</t>
  </si>
  <si>
    <t>ESCADA EM CONCRETO ARMADO MOLDADO IN LOCO, FCK 25 MPA, COM 1 LANCE E LAJE PLANA, FÔRMA EM CHAPA DE MADEIRA COMPENSADA RESINADA. AF_11/2020</t>
  </si>
  <si>
    <t>ESCADA EM CONCRETO ARMADO MOLDADO IN LOCO, FCK 25 MPA, COM 2 LANCES EM  L  E LAJE CASCATA, FÔRMA EM CHAPA DE MADEIRA COMPENSADA RESINADA. AF_11/2020</t>
  </si>
  <si>
    <t>ESCADA EM CONCRETO ARMADO MOLDADO IN LOCO, FCK 25 MPA, COM 2 LANCES EM  L  E LAJE PLANA, FÔRMA EM CHAPA DE MADEIRA COMPENSADA RESINADA. AF_11/2020</t>
  </si>
  <si>
    <t>ESCADA EM CONCRETO ARMADO MOLDADO IN LOCO, FCK 25 MPA, COM 2 LANCES EM  U  E LAJE CASCATA, FÔRMA EM CHAPA DE MADEIRA COMPENSADA RESINADA. AF_11/2020</t>
  </si>
  <si>
    <t>ESCADA EM CONCRETO ARMADO MOLDADO IN LOCO, FCK 25 MPA, COM 2 LANCES EM  U  E LAJE PLANA, FÔRMA EM CHAPA DE MADEIRA COMPENSADA RESINADA. AF_11/2020</t>
  </si>
  <si>
    <t>ESCADA EM CONCRETO ARMADO MOLDADO IN LOCO, FCK 25 MPA, COM 2 LANCES EM  X  E LAJE CASCATA, FÔRMA EM CHAPA DE MADEIRA COMPENSADA RESINADA. AF_11/2020</t>
  </si>
  <si>
    <t>ESCADA EM CONCRETO ARMADO MOLDADO IN LOCO, FCK 25 MPA, COM 2 LANCES EM  X  E LAJE PLANA, FÔRMA EM CHAPA DE MADEIRA COMPENSADA RESINADA. AF_11/2020</t>
  </si>
  <si>
    <t>FABRICAÇÃO DE FÔRMA PARA ESCADA DUPLA COM 2 LANCES EM X E LAJE CASCATA, EM MADEIRA SERRADA, E=25 MM. AF_11/2020</t>
  </si>
  <si>
    <t>FABRICAÇÃO DE FÔRMA PARA ESCADA DUPLA COM 2 LANCES EM X E LAJE PLANA, EM MADEIRA SERRADA, E=25 MM. AF_11/2020</t>
  </si>
  <si>
    <t>Escavação Horizontal</t>
  </si>
  <si>
    <t>Escavação Vertical a Céu Aberto</t>
  </si>
  <si>
    <t>Escavação de Valas</t>
  </si>
  <si>
    <t>ESCAVAÇÃO MANUAL DE VALA. AF_09/2024</t>
  </si>
  <si>
    <t>ESCAVAÇÃO MECANIZADA DE VALA COM PROF. ATÉ 1,5 M (MÉDIA MONTANTE E JUSANTE/UMA COMPOSIÇÃO POR TRECHO), ESCAVADEIRA (0,8 M3), LARG. DE 1,5 M A 2,5 M, EM SOLO DE 1A CATEGORIA, EM LOCAIS COM ALTO NÍVEL DE INTERFERÊNCIA. AF_09/2024</t>
  </si>
  <si>
    <t>ESCAVAÇÃO MECANIZADA DE VALA COM PROF. ATÉ 1,5 M (MÉDIA MONTANTE E JUSANTE/UMA COMPOSIÇÃO POR TRECHO), ESCAVADEIRA (0,8 M3), LARG. DE 1,5 M A 2,5 M, EM SOLO DE 1A CATEGORIA, LOCAIS COM BAIXO NÍVEL DE INTERFERÊNCIA. AF_09/2024</t>
  </si>
  <si>
    <t>ESCAVAÇÃO MECANIZADA DE VALA COM PROF. ATÉ 1,5 M (MÉDIA MONTANTE E JUSANTE/UMA COMPOSIÇÃO POR TRECHO), ESCAVADEIRA (0,8 M3), LARG. DE 1,5 M A 2,5 M, EM SOLO DE 2A CATEGORIA, EM LOCAIS COM ALTO NÍVEL DE INTERFERÊNCIA. AF_09/2024</t>
  </si>
  <si>
    <t>ESCAVAÇÃO MECANIZADA DE VALA COM PROF. ATÉ 1,5 M (MÉDIA MONTANTE E JUSANTE/UMA COMPOSIÇÃO POR TRECHO), ESCAVADEIRA (0,8 M3), LARG. DE 1,5 M A 2,5 M, EM SOLO DE 2A CATEGORIA, LOCAIS COM BAIXO NÍVEL DE INTERFERÊNCIA. AF_09/2024</t>
  </si>
  <si>
    <t>ESCAVAÇÃO MECANIZADA DE VALA COM PROF. ATÉ 1,5 M (MÉDIA MONTANTE E JUSANTE/UMA COMPOSIÇÃO POR TRECHO), ESCAVADEIRA (0,8 M3), LARG. DE 1,5 M A 2,5 M, EM SOLO MOLE, EM LOCAIS COM ALTO NÍVEL DE INTERFERÊNCIA. AF_09/2024</t>
  </si>
  <si>
    <t>ESCAVAÇÃO MECANIZADA DE VALA COM PROF. ATÉ 1,5 M (MÉDIA MONTANTE E JUSANTE/UMA COMPOSIÇÃO POR TRECHO), ESCAVADEIRA (0,8 M3), LARG. DE 1,5 M A 2,5 M, EM SOLO MOLE, LOCAIS COM BAIXO NÍVEL DE INTERFERÊNCIA. AF_09/2024</t>
  </si>
  <si>
    <t>ESCAVAÇÃO MECANIZADA DE VALA COM PROF. ATÉ 1,5 M (MÉDIA MONTANTE E JUSANTE/UMA COMPOSIÇÃO POR TRECHO), ESCAVADEIRA (0,8 M3), LARG. MENOR QUE 1,5 M, EM SOLO DE 1A CATEGORIA, EM LOCAIS COM ALTO NÍVEL DE INTERFERÊNCIA. AF_09/2024</t>
  </si>
  <si>
    <t>ESCAVAÇÃO MECANIZADA DE VALA COM PROF. ATÉ 1,5 M (MÉDIA MONTANTE E JUSANTE/UMA COMPOSIÇÃO POR TRECHO), ESCAVADEIRA (0,8 M3),LARG. ATÉ 1,5 M, EM SOLO DE 2A CATEGORIA, EM LOCAIS COM ALTO NÍVEL DE INTERFERÊNCIA. AF_09/2024</t>
  </si>
  <si>
    <t>ESCAVAÇÃO MECANIZADA DE VALA COM PROF. ATÉ 1,5 M (MÉDIA MONTANTE E JUSANTE/UMA COMPOSIÇÃO POR TRECHO), ESCAVADEIRA (0,8 M3),LARG. MENOR QUE 1,5 M, EM SOLO DE 1A CATEGORIA, LOCAIS COM BAIXO NÍVEL DE INTERFERÊNCIA. AF_09/2024</t>
  </si>
  <si>
    <t>ESCAVAÇÃO MECANIZADA DE VALA COM PROF. ATÉ 1,5 M (MÉDIA MONTANTE E JUSANTE/UMA COMPOSIÇÃO POR TRECHO), ESCAVADEIRA (0,8 M3),LARG. MENOR QUE 1,5 M, EM SOLO DE MOLE, EM LOCAIS COM ALTO NÍVEL DE INTERFERÊNCIA. AF_09/2024</t>
  </si>
  <si>
    <t>ESCAVAÇÃO MECANIZADA DE VALA COM PROF. ATÉ 1,5 M (MÉDIA MONTANTE E JUSANTE/UMA COMPOSIÇÃO POR TRECHO), ESCAVADEIRA (0,8 M3),LARG. MENOR QUE 1,5 M, EM SOLO MOLE, LOCAIS COM BAIXO NÍVEL DE INTERFERÊNCIA. AF_09/2024</t>
  </si>
  <si>
    <t>ESCAVAÇÃO MECANIZADA DE VALA COM PROF. ATÉ 1,5 M (MÉDIA MONTANTE E JUSANTE/UMA COMPOSIÇÃO POR TRECHO), RETROESCAV. (0,26 M3), LARG. DE 0,8 M A 1,5 M, EM SOLO DE 1A CATEGORIA, EM LOCAIS COM ALTO NÍVEL DE INTERFERÊNCIA. AF_09/2024</t>
  </si>
  <si>
    <t>ESCAVAÇÃO MECANIZADA DE VALA COM PROF. ATÉ 1,5 M (MÉDIA MONTANTE E JUSANTE/UMA COMPOSIÇÃO POR TRECHO), RETROESCAV. (0,26 M3), LARG. DE 0,8 M A 1,5 M, EM SOLO DE 2A CATEGORIA, EM LOCAIS COM ALTO NÍVEL DE INTERFERÊNCIA. AF_09/2024</t>
  </si>
  <si>
    <t>ESCAVAÇÃO MECANIZADA DE VALA COM PROF. ATÉ 1,5 M (MÉDIA MONTANTE E JUSANTE/UMA COMPOSIÇÃO POR TRECHO), RETROESCAV. (0,26 M3), LARG. DE 0,8 M A 1,5 M, EM SOLO DE 2A CATEGORIA, EM LOCAIS COM BAIXO NÍVEL DE INTERFERÊNCIA. AF_09/2024</t>
  </si>
  <si>
    <t>ESCAVAÇÃO MECANIZADA DE VALA COM PROF. ATÉ 1,5 M (MÉDIA MONTANTE E JUSANTE/UMA COMPOSIÇÃO POR TRECHO), RETROESCAV. (0,26 M3), LARG. DE 0,8 M A 1,5 M, EM SOLO MOLE, EM LOCAIS COM ALTO NÍVEL DE INTERFERÊNCIA. AF_09/2024</t>
  </si>
  <si>
    <t>ESCAVAÇÃO MECANIZADA DE VALA COM PROF. ATÉ 1,5 M (MÉDIA MONTANTE E JUSANTE/UMA COMPOSIÇÃO POR TRECHO), RETROESCAV. (0,26 M3), LARG. DE 0,8 M A 1,5 M, EM SOLO MOLE, LOCAIS COM BAIXO NÍVEL DE INTERFERÊNCIA. AF_09/2024</t>
  </si>
  <si>
    <t>ESCAVAÇÃO MECANIZADA DE VALA COM PROF. ATÉ 1,5 M (MÉDIA MONTANTE E JUSANTE/UMA COMPOSIÇÃO POR TRECHO), RETROESCAV. (0,26 M3), LARG. MENOR QUE 0,8 M, EM SOLO DE 1A CATEGORIA, EM LOCAIS COM ALTO NÍVEL DE INTERFERÊNCIA. AF_09/2024</t>
  </si>
  <si>
    <t>ESCAVAÇÃO MECANIZADA DE VALA COM PROF. ATÉ 1,5 M (MÉDIA MONTANTE E JUSANTE/UMA COMPOSIÇÃO POR TRECHO), RETROESCAV. (0,26 M3), LARG. MENOR QUE 0,8 M, EM SOLO DE 2A CATEGORIA, EM LOCAIS COM ALTO NÍVEL DE INTERFERÊNCIA. AF_09/2024</t>
  </si>
  <si>
    <t>ESCAVAÇÃO MECANIZADA DE VALA COM PROF. ATÉ 1,5 M (MÉDIA MONTANTE E JUSANTE/UMA COMPOSIÇÃO POR TRECHO), RETROESCAV. (0,26 M3), LARG. MENOR QUE 0,8 M, EM SOLO MOLE, EM LOCAIS COM ALTO NÍVEL DE INTERFERÊNCIA. AF_09/2024</t>
  </si>
  <si>
    <t>ESCAVAÇÃO MECANIZADA DE VALA COM PROF. ATÉ 1,5 M (MÉDIA MONTANTE E JUSANTE/UMA COMPOSIÇÃO POR TRECHO), RETROESCAV. (0,26 M3), LARG. MENOR QUE 0,8 M, EM SOLO MOLE, LOCAIS COM BAIXO NÍVEL DE INTERFERÊNCIA. AF_09/2024</t>
  </si>
  <si>
    <t>ESCAVAÇÃO MECANIZADA DE VALA COM PROF. ATÉ 1,5 M (MÉDIA MONTANTE E JUSANTE/UMA COMPOSIÇÃO POR TRECHO), RETROESCAV. (0,26 M3), LARGURA MENOR QUE 0,8 M, EM SOLO DE 2A CATEGORIA, EM LOCAIS COM BAIXO NÍVEL DE INTERFERÊNCIA. AF_09/2024</t>
  </si>
  <si>
    <t>ESCAVAÇÃO MECANIZADA DE VALA COM PROF. ATÉ 1,5 M (MÉDIA MONTANTE E JUSANTE/UMA COMPOSIÇÃO POR TRECHO),COM ESCAVADEIRA (0,8 M3), LARG. MENOR QUE 1,5 M, EM SOLO DE 2A CATEGORIA, LOCAIS COM BAIXO NÍVEL DE INTERFERÊNCIA. AF_09/2024</t>
  </si>
  <si>
    <t>ESCAVAÇÃO MECANIZADA DE VALA COM PROF. DE 3,0 M ATÉ 4,5 M (MÉDIA MONTANTE E JUSANTE/UMA COMPOSIÇÃO POR TRECHO), ESCAVADEIRA (1,2 M3), LARG. DE 1,5 M A 2,5 M, EM SOLO DE 2A CATEGORIA, EM LOCAIS COM ALTO NÍVEL DE INTERFERÊNCIA. AF_09/2024</t>
  </si>
  <si>
    <t>ESCAVAÇÃO MECANIZADA DE VALA COM PROF. DE 3,0 M ATÉ 4,5 M (MÉDIA MONTANTE E JUSANTE/UMA COMPOSIÇÃO POR TRECHO), ESCAVADEIRA (1,2 M3), LARG. DE 1,5 M A 2,5 M, EM SOLO MOLE, EM LOCAIS COM ALTO NÍVEL DE INTERFERÊNCIA. AF_09/2024</t>
  </si>
  <si>
    <t>ESCAVAÇÃO MECANIZADA DE VALA COM PROF. DE 3,0 M ATÉ 4,5 M(MÉDIA MONTANTE E JUSANTE/UMA COMPOSIÇÃO POR TRECHO), ESCAVADEIRA (1,2 M3), LARG. DE 1,5 M A 2,5 M, EM SOLO DE 1A CATEGORIA, EM LOCAIS COM ALTO NÍVEL DE INTERFERÊNCIA. AF_09/2024</t>
  </si>
  <si>
    <t>ESCAVAÇÃO MECANIZADA DE VALA COM PROF. MAIOR QUE 1,5 M ATÉ 3,0 M (MÉDIA MONTANTE E JUSANTE/UMA COMPOSIÇÃO POR TRECHO), ESCAVADEIRA (0,8 M3), LARG. ATÉ 1,5 M, EM SOLO DE 2A CATEGORIA, EM LOCAIS COM ALTO NÍVEL DE INTERFERÊNCIA. AF_09/2024</t>
  </si>
  <si>
    <t>ESCAVAÇÃO MECANIZADA DE VALA COM PROF. MAIOR QUE 1,5 M ATÉ 3,0 M (MÉDIA MONTANTE E JUSANTE/UMA COMPOSIÇÃO POR TRECHO), ESCAVADEIRA (0,8 M3), LARGURA ATÉ 1,5 M, EM SOLO DE 1A CATEGORIA, EM LOCAIS COM ALTO NÍVEL DE INTERFERÊNCIA. AF_09/2024</t>
  </si>
  <si>
    <t>ESCAVAÇÃO MECANIZADA DE VALA COM PROF. MAIOR QUE 1,5 M ATÉ 3,0 M (MÉDIA MONTANTE E JUSANTE/UMA COMPOSIÇÃO POR TRECHO), ESCAVADEIRA (0,8 M3), LARGURA ATÉ 1,5 M, EM SOLO MOLE, EM LOCAIS COM ALTO NÍVEL DE INTERFERÊNCIA. AF_09/2024</t>
  </si>
  <si>
    <t>ESCAVAÇÃO MECANIZADA DE VALA COM PROF. MAIOR QUE 1,5 M ATÉ 3,0 M (MÉDIA MONTANTE E JUSANTE/UMA COMPOSIÇÃO POR TRECHO), RETROESCAV. (0,26 M3), LARG. DE 0,8 M A 1,5 M, EM SOLO DE 2A CATEGORIA, EM LOCAIS COM ALTO NÍVEL DE INTERFERÊNCIA. AF_09/2024</t>
  </si>
  <si>
    <t>ESCAVAÇÃO MECANIZADA DE VALA COM PROF. MAIOR QUE 1,5 M ATÉ 3,0 M (MÉDIA MONTANTE E JUSANTE/UMA COMPOSIÇÃO POR TRECHO), RETROESCAV. (0,26 M3), LARG. DE 0,8 M A 1,5 M, EM SOLO DE 2A CATEGORIA, EM LOCAIS COM BAIXO NÍVEL DE INTERFERÊNCIA. AF_09/2024</t>
  </si>
  <si>
    <t>ESCAVAÇÃO MECANIZADA DE VALA COM PROF. MAIOR QUE 1,5 M ATÉ 3,0 M (MÉDIA MONTANTE E JUSANTE/UMA COMPOSIÇÃO POR TRECHO), RETROESCAV. (0,26 M3), LARG. DE 0,8 M A 1,5 M, EM SOLO MOLE, EM LOCAIS COM ALTO NÍVEL DE INTERFERÊNCIA. AF_09/2024</t>
  </si>
  <si>
    <t>ESCAVAÇÃO MECANIZADA DE VALA COM PROF. MAIOR QUE 1,5 M ATÉ 3,0 M (MÉDIA MONTANTE E JUSANTE/UMA COMPOSIÇÃO POR TRECHO), RETROESCAV. (0,26 M3), LARG. DE 0,8 M A 1,5 M, EM SOLO MOLE, LOCAIS COM BAIXO NÍVEL DE INTERFERÊNCIA. AF_09/2024</t>
  </si>
  <si>
    <t>ESCAVAÇÃO MECANIZADA DE VALA COM PROF. MAIOR QUE 1,5 M ATÉ 3,0 M (MÉDIA MONTANTE E JUSANTE/UMA COMPOSIÇÃO POR TRECHO), RETROESCAV. (0,26 M3), LARG. MENOR QUE 0,8 M, EM SOLO DE 1A CATEGORIA, EM LOCAIS COM ALTO NÍVEL DE INTERFERÊNCIA. AF_09/2024</t>
  </si>
  <si>
    <t>ESCAVAÇÃO MECANIZADA DE VALA COM PROF. MAIOR QUE 1,5 M ATÉ 3,0 M (MÉDIA MONTANTE E JUSANTE/UMA COMPOSIÇÃO POR TRECHO), RETROESCAV. (0,26 M3), LARG. MENOR QUE 0,8 M, EM SOLO DE 2A CATEGORIA, EM LOCAIS COM ALTO NÍVEL DE INTERFERÊNCIA. AF_09/2024</t>
  </si>
  <si>
    <t>ESCAVAÇÃO MECANIZADA DE VALA COM PROF. MAIOR QUE 1,5 M ATÉ 3,0 M (MÉDIA MONTANTE E JUSANTE/UMA COMPOSIÇÃO POR TRECHO), RETROESCAV. (0,26 M3), LARG. MENOR QUE 0,8 M, EM SOLO MOLE, EM LOCAIS COM ALTO NÍVEL DE INTERFERÊNCIA. AF_09/2024</t>
  </si>
  <si>
    <t>ESCAVAÇÃO MECANIZADA DE VALA COM PROF. MAIOR QUE 1,5 M ATÉ 3,0 M (MÉDIA MONTANTE E JUSANTE/UMA COMPOSIÇÃO POR TRECHO), RETROESCAV. (0,26 M3), LARGURA DE 0,8 M A 1,5 M, EM SOLO DE 1A CATEGORIA, EM LOCAIS COM ALTO NÍVEL DE INTERFERÊNCIA. AF_09/2024</t>
  </si>
  <si>
    <t>ESCAVAÇÃO MECANIZADA DE VALA COM PROF. MAIOR QUE 1,5 M ATÉ 3,0 M (MÉDIA MONTANTE E JUSANTE/UMA COMPOSIÇÃO POR TRECHO), RETROESCAV. (0,26 M3),LARG. MENOR QUE 0,8 M, EM SOLO DE 2A CATEGORIA, EM LOCAIS COM BAIXO NÍVEL DE INTERFERÊNCIA. AF_09/2024</t>
  </si>
  <si>
    <t>ESCAVAÇÃO MECANIZADA DE VALA COM PROF. MAIOR QUE 1,5 M ATÉ 3,0 M (MÉDIA MONTANTE E JUSANTE/UMA COMPOSIÇÃO POR TRECHO), RETROESCAV. (0,26 M3),LARG. MENOR QUE 0,8 M, EM SOLO MOLE, LOCAIS COM BAIXO NÍVEL DE INTERFERÊNCIA. AF_09/2024</t>
  </si>
  <si>
    <t>ESCAVAÇÃO MECANIZADA DE VALA COM PROF. MAIOR QUE 1,5 M ATÉ 3,0 M (MÉDIA MONTANTE E JUSANTE/UMA COMPOSIÇÃO POR TRECHO),COM ESCAVADEIRA (1,2 M3), LARG. DE 1,5 M A 2,5 M, EM SOLO MOLE, LOCAIS COM BAIXO NÍVEL DE INTERFERÊNCIA. AF_09/2024</t>
  </si>
  <si>
    <t>ESCAVAÇÃO MECANIZADA DE VALA COM PROF. MAIOR QUE 1,5 M ATÉ 3,0 M (MÉDIA MONTANTE E JUSANTE/UMA COMPOSIÇÃO POR TRECHO),COM ESCAVADEIRA (1,2 M3),LARG. DE 1,5 M A 2,5 M, EM SOLO DE 1A CATEGORIA, LOCAIS COM BAIXO NÍVEL DE INTERFERÊNCIA. AF_09/2024</t>
  </si>
  <si>
    <t>ESCAVAÇÃO MECANIZADA DE VALA COM PROF. MAIOR QUE 1,5 M ATÉ 3,0 M (MÉDIA MONTANTE E JUSANTE/UMA COMPOSIÇÃO POR TRECHO),COM ESCAVADEIRA (1,2 M3),LARG. DE 1,5 M A 2,5 M, EM SOLO DE 2A CATEGORIA, EM LOCAIS COM ALTO NÍVEL DE INTERFERÊNCIA. AF_09/2024</t>
  </si>
  <si>
    <t>ESCAVAÇÃO MECANIZADA DE VALA COM PROF. MAIOR QUE 1,5 M ATÉ 3,0 M (MÉDIA MONTANTE E JUSANTE/UMA COMPOSIÇÃO POR TRECHO),COM ESCAVADEIRA (1,2 M3),LARG. DE 1,5 M A 2,5 M, EM SOLO DE 2A CATEGORIA, LOCAIS COM BAIXO NÍVEL DE INTERFERÊNCIA. AF_09/2024</t>
  </si>
  <si>
    <t>ESCAVAÇÃO MECANIZADA DE VALA COM PROF. MAIOR QUE 1,5 M ATÉ 3,0 M (MÉDIA MONTANTE E JUSANTE/UMA COMPOSIÇÃO POR TRECHO),COM ESCAVADEIRA (1,2 M3),LARG. DE 1,5 M A 2,5 M, EM SOLO MOLE, EM LOCAIS COM ALTO NÍVEL DE INTERFERÊNCIA. AF_09/2024</t>
  </si>
  <si>
    <t>ESCAVAÇÃO MECANIZADA DE VALA COM PROF. MAIOR QUE 1,5 M E ATÉ 3,0 M (MÉDIA MONTANTE E JUSANTE/UMA COMPOSIÇÃO POR TRECHO), ESCAVADEIRA (0,8 M3), LARG. MENOR QUE 1,5 M, EM SOLO DE 2A CATEGORIA, LOCAIS COM BAIXO NÍVEL DE INTERFERÊNCIA. AF_09/2024</t>
  </si>
  <si>
    <t>ESCAVAÇÃO MECANIZADA DE VALA COM PROF. MAIOR QUE 1,5 M E ATÉ 3,0 M (MÉDIA MONTANTE E JUSANTE/UMA COMPOSIÇÃO POR TRECHO), ESCAVADEIRA (0,8 M3), LARG. MENOR QUE 1,5 M, EM SOLO MOLE, LOCAIS COM BAIXO NÍVEL DE INTERFERÊNCIA. AF_09/2024</t>
  </si>
  <si>
    <t>ESCAVAÇÃO MECANIZADA DE VALA COM PROF. MAIOR QUE 1,5 M E ATÉ 3,0 M(MÉDIA MONTANTE E JUSANTE/UMA COMPOSIÇÃO POR TRECHO), ESCAVADEIRA (0,8 M3), LARG. MENOR QUE 1,5 M, EM SOLO DE 1A CATEGORIA, LOCAIS COM BAIXO NÍVEL DE INTERFERÊNCIA. AF_09/2024</t>
  </si>
  <si>
    <t>ESCAVAÇÃO MECANIZADA DE VALA COM PROF. MAIOR QUE 1,50 M ATÉ 3,0 M (MÉDIA MONTANTE E JUSANTE/UMA COMPOSIÇÃO POR TRECHO), ESCAVADEIRA (1,2 M3), LARG. DE 1,5 M A 2,5 M, EM SOLO DE 1A CATEGORIA, EM LOCAIS COM ALTO NÍVEL DE INTERFERÊNCIA. AF_09/2024</t>
  </si>
  <si>
    <t>ESCAVAÇÃO MECANIZADA DE VALA COM PROF. MAIOR QUE 3,0 M ATÉ 4,5 M (MÉDIA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</si>
  <si>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(0,8 M3), LARG. MENOR QUE 1,5 M, EM SOLO DE 2A CATEGORIA, EM LOCAIS COM ALTO NÍVEL DE INTERFERÊNCIA. AF_09/2024</t>
  </si>
  <si>
    <t>ESCAVAÇÃO MECANIZADA DE VALA COM PROF. MAIOR QUE 3,0 M ATÉ 4,5 M (MÉDIA MONTANTE E JUSANTE/UMA COMPOSIÇÃO POR TRECHO), ESCAVADEIRA (0,8 M3), LARG. MENOR QUE 1,5 M, EM SOLO MOLE, EM LOCAIS COM ALTO NÍVEL DE INTERFERÊNCIA. AF_09/2024</t>
  </si>
  <si>
    <t>ESCAVAÇÃO MECANIZADA DE VALA COM PROF. MAIOR QUE 3,0 M ATÉ 4,5 M (MÉDIA MONTANTE E JUSANTE/UMA COMPOSIÇÃO POR TRECHO), ESCAVADEIRA (1,2 M3), LARG. DE 1,5 M A 2,5 M, EM SOLO DE 1A CATEGORIA, LOCAIS COM BAIXO NÍVEL DE INTERFERÊNCIA. AF_09/2024</t>
  </si>
  <si>
    <t>ESCAVAÇÃO MECANIZADA DE VALA COM PROF. MAIOR QUE 3,0 M ATÉ 4,5 M (MÉDIA MONTANTE E JUSANTE/UMA COMPOSIÇÃO POR TRECHO), ESCAVADEIRA (1,2 M3), LARG. DE 1,5 M A 2,5 M, EM SOLO DE 2A CATEGORIA, LOCAIS COM BAIXO NÍVEL DE INTERFERÊNCIA. AF_09/2024</t>
  </si>
  <si>
    <t>ESCAVAÇÃO MECANIZADA DE VALA COM PROF. MAIOR QUE 3,0 M ATÉ 4,5 M (MÉDIA MONTANTE E JUSANTE/UMA COMPOSIÇÃO POR TRECHO), ESCAVADEIRA (1,2 M3), LARG. DE 1,5 M A 2,5 M, EM SOLO MOLE, LOCAIS COM BAIXO NÍVEL DE INTERFERÊNCIA. AF_09/2024</t>
  </si>
  <si>
    <t>ESCAVAÇÃO MECANIZADA DE VALA COM PROF. MAIOR QUE 3,0 M ATÉ 4,5 M(MÉDIA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</si>
  <si>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</si>
  <si>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M3),LARG. MENOR QUE 1,5 M, EM SOLO DE MOLE, EM LOCAIS COM ALTO NÍVEL DE INTERFERÊNCIA. AF_09/2024</t>
  </si>
  <si>
    <t>ESCAVAÇÃO MECANIZADA DE VALA COM PROF. MAIOR QUE 4,5 M ATÉ 6,0 M (MÉDIA MONTANTE E JUSANTE/UMA COMPOSIÇÃO POR TRECHO), ESCAVADEIRA (1,2 M3), LARG. DE 1,5 M A 2,5 M, EM SOLO DE 1A CATEGORIA, LOCAIS COM BAIXO NÍVEL DE INTERFERÊNCIA. AF_09/2024</t>
  </si>
  <si>
    <t>ESCAVAÇÃO MECANIZADA DE VALA COM PROF. MAIOR QUE 4,5 M ATÉ 6,0 M (MÉDIA MONTANTE E JUSANTE/UMA COMPOSIÇÃO POR TRECHO), ESCAVADEIRA (1,2 M3), LARG. DE 1,5 M A 2,5 M, EM SOLO DE 2A CATEGORIA, EM LOCAIS COM ALTO NÍVEL DE INTERFERÊNCIA. AF_09/2024</t>
  </si>
  <si>
    <t>ESCAVAÇÃO MECANIZADA DE VALA COM PROF. MAIOR QUE 4,5 M ATÉ 6,0 M (MÉDIA MONTANTE E JUSANTE/UMA COMPOSIÇÃO POR TRECHO), ESCAVADEIRA (1,2 M3), LARG. DE 1,5 M A 2,5 M, EM SOLO DE 2A CATEGORIA, LOCAIS COM BAIXO NÍVEL DE INTERFERÊNCIA. AF_09/2024</t>
  </si>
  <si>
    <t>ESCAVAÇÃO MECANIZADA DE VALA COM PROF. MAIOR QUE 4,5 M ATÉ 6,0 M (MÉDIA MONTANTE E JUSANTE/UMA COMPOSIÇÃO POR TRECHO), ESCAVADEIRA (1,2 M3), LARG. DE 1,5 M A 2,5 M, EM SOLO MOLE, EM LOCAIS COM ALTO NÍVEL DE INTERFERÊNCIA. AF_09/2024</t>
  </si>
  <si>
    <t>ESCAVAÇÃO MECANIZADA DE VALA COM PROF. MAIOR QUE 4,5 M ATÉ 6,0 M (MÉDIA MONTANTE E JUSANTE/UMA COMPOSIÇÃO POR TRECHO), ESCAVADEIRA (1,2 M3), LARG. DE 1,5 M A 2,5 M, EM SOLO MOLE, LOCAIS COM BAIXO NÍVEL DE INTERFERÊNCIA. AF_09/2024</t>
  </si>
  <si>
    <t>ESCAVAÇÃO MECANIZADA DE VALA COM PROF. MAIOR QUE 4,5 M ATÉ 6,0 M (MÉDIA MONTANTE E JUSANTE/UMA COMPOSIÇÃO POR TRECHO),COM ESCAVADEIRA (0,8 M3), LARG. MENOR QUE 1,5 M, EM SOLO DE 1A CATEGORIA, LOCAIS COM BAIXO NÍVEL DE INTERFERÊNCIA. AF_09/2024</t>
  </si>
  <si>
    <t>ESCAVAÇÃO MECANIZADA DE VALA COM PROF. MAIOR QUE 4,5 M ATÉ 6,0 M (MÉDIA MONTANTE E JUSANTE/UMA COMPOSIÇÃO POR TRECHO),COM ESCAVADEIRA (0,8 M3), LARG. MENOR QUE 1,5 M, EM SOLO MOLE, LOCAIS COM BAIXO NÍVEL DE INTERFERÊNCIA. AF_09/2024</t>
  </si>
  <si>
    <t>ESCAVAÇÃO MECANIZADA DE VALA COM PROF. MAIOR QUE 4,5 M ATÉ 6,0 M(MÉDIA MONTANTE E JUSANTE/UMA COMPOSIÇÃO POR TRECHO), ESCAVADEIRA (1,2 M3), LARG. DE 1,5 M A 2,5 M, EM SOLO DE 1A CATEGORIA, EM LOCAIS COM ALTO NÍVEL DE INTERFERÊNCIA. AF_09/2024</t>
  </si>
  <si>
    <t>ESCAVAÇÃO MECANIZADA DE VALA COM PROF.MAIOR QUE 3,0 M ATÉ 4,5 M (MÉDIA MONTANTE E JUSANTE/UMA COMPOSIÇÃO POR TRECHO), ESCAVADEIRA (0,8 M3), LARG. MENOR QUE 1,5 M, EM SOLO DE 2A CATEGORIA, LOCAIS COM BAIXO NÍVEL DE INTERFERÊNCIA. AF_09/2024</t>
  </si>
  <si>
    <t>ESCAVAÇÃO MECANIZADA DE VALA COM PROF.MAIOR QUE 3,0 M ATÉ 4,5 M (MÉDIA MONTANTE E JUSANTE/UMA COMPOSIÇÃO POR TRECHO), ESCAVADEIRA (0,8 M3), LARG. MENOR QUE 1,5 M, EM SOLO MOLE, LOCAIS COM BAIXO NÍVEL DE INTERFERÊNCIA. AF_09/2024</t>
  </si>
  <si>
    <t>ESCAVAÇÃO MECANIZADA DE VALA COM PROF.MAIOR QUE 4,5 M ATÉ 6,0 M (MÉDIA MONTANTE E JUSANTE/UMA COMPOSIÇÃO POR TRECHO),COM ESCAVADEIRA (0,8 M3), LARG. MENOR QUE 1,5 M, EM SOLO DE 2A CATEGORIA, EM LOCAIS COM ALTO NÍVEL DE INTERFERÊNCIA. AF_09/2024</t>
  </si>
  <si>
    <t>ESCAVAÇÃO MECANIZADA DE VALA COM PROF.MAIOR QUE 4,5 M ATÉ 6,0 M (MÉDIA MONTANTE E JUSANTE/UMA COMPOSIÇÃO POR TRECHO),COM ESCAVADEIRA (0,8 M3), LARG. MENOR QUE 1,5 M, EM SOLO DE 2A CATEGORIA, EM LOCAIS COM BAIXO NÍVEL DE INTERFERÊNCIA. AF_09/2024</t>
  </si>
  <si>
    <t>ESCAVAÇÃO MECANIZADA DE VALA COM PROFUNDIDADE ATÉ 1,5 M (MÉDIA MONTANTE E JUSANTE/UMA COMPOSIÇÃO POR TRECHO), RETROESCAV. (0,26 M3), LARGURA DE 0,8 M A 1,5 M, EM SOLO DE 1A CATEGORIA, LOCAIS COM BAIXO NÍVEL DE INTERFERÊNCIA. AF_09/2024</t>
  </si>
  <si>
    <t>ESCAVAÇÃO MECANIZADA DE VALA COM PROFUNDIDADE ATÉ 1,5 M (MÉDIA MONTANTE E JUSANTE/UMA COMPOSIÇÃO POR TRECHO), RETROESCAV. (0,26 M3), LARGURA MENOR QUE 0,8 M, EM SOLO DE 1A CATEGORIA, LOCAIS COM BAIXO NÍVEL DE INTERFERÊNCIA. AF_09/2024</t>
  </si>
  <si>
    <t>ESCAVAÇÃO MECANIZADA DE VALA COM PROFUNDIDADE MAIOR QUE 1,5 M ATÉ 3,0 M (MÉDIA MONTANTE E JUSANTE/UMA COMPOSIÇÃO POR TRECHO), RETROESCAV (0,26 M3), LARGURA DE 0,8 M A 1,5 M, EM SOLO DE 1A CATEGORIA, LOCAIS COM BAIXO NÍVEL DE INTERFERÊNCIA. AF_09/2024</t>
  </si>
  <si>
    <t>ESCAVAÇÃO MECANIZADA DE VALA COM PROFUNDIDADE MAIOR QUE 1,5 M ATÉ 3,0 M (MÉDIA MONTANTE E JUSANTE/UMA COMPOSIÇÃO POR TRECHO), RETROESCAV. (0,26 M3), LARGURA MENOR QUE 0,8 M, EM SOLO DE 1A CATEGORIA, LOCAIS COM BAIXO NÍVEL DE INTERFERÊNCIA. AF_09/2024</t>
  </si>
  <si>
    <t>Escavação em Material de 3ª Categoria</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</si>
  <si>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</si>
  <si>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</si>
  <si>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Escoramento e Preparo de Fundo de Valas</t>
  </si>
  <si>
    <t>Esgotamento de Vala e Rebaixamento do Lençol Freático</t>
  </si>
  <si>
    <t>INSTALAÇÃO E RETIRADA DE REVESTIMENTO METÁLICO PARA PERFURAÇÃO DE SOLO PARA SISTEMA DE REBAIXAMENTO DE LENÇOL FREÁTICO POR PORÇOS PROFUNDOS, DIÂMETRO DO POÇO DE 400 MM. AF_12/2022</t>
  </si>
  <si>
    <t>PERFURAÇÃO DE SOLO PARA SISTEMA DE REBAIXAMENTO DE LENÇOL FREÁTICO POR POÇOS PROFUNDOS, DIÂMETRO DO POÇO DE 400 MM. AF_12/2022</t>
  </si>
  <si>
    <t>Esquadrias - Janelas</t>
  </si>
  <si>
    <t>CAIXILHO FIXO DE ALUMÍNIO PARA VIDRO (VIDRO INCLUSO), BATENTE/ REQUADRO DE 4 A 14 CM, SEM GUARNIÇÃO/ ALIZAR, FIXAÇÃO COM PARAFUSOS, VEDAÇÃO COM SILICONE, EXCLUSIVE CONTRAMARCO - FORNECIMENTO E INSTALAÇÃO. AF_11/2024</t>
  </si>
  <si>
    <t>CONTRAMARCO DE ALUMÍNIO, FIXAÇÃO COM ARGAMASSA - FORNECIMENTO E INSTALAÇÃO. AF_11/2024</t>
  </si>
  <si>
    <t>CONTRAMARCO DE ALUMÍNIO, FIXAÇÃO COM PARAFUSO - FORNECIMENTO E INSTALAÇÃO. AF_11/2024</t>
  </si>
  <si>
    <t>CONTRAMARCO DE AÇO, FIXAÇÃO COM ARGAMASSA - FORNECIMENTO E INSTALAÇÃO. AF_11/2024</t>
  </si>
  <si>
    <t>CONTRAMARCO DE AÇO, FIXAÇÃO COM PARAFUSO - FORNECIMENTO E INSTALAÇÃO. AF_11/2024</t>
  </si>
  <si>
    <t>GUARNIÇÃO DE ALUMÍNIO. AF_11/2024</t>
  </si>
  <si>
    <t>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t>
  </si>
  <si>
    <t>JANELA DE ALUMÍNIO DE CORRER COM 3 FOLHAS (2 VENEZIANAS E 1 FOLHA PARA VIDRO,VIDRO INCLUSO), BATENTE/ REQUADRO 6 A 14 CM, SEM ACABAMENTO, FIXAÇÃO COM PARAFUSO, SEM GUARNIÇÃO/ ALIZAR, DIMENSÕES 100X120 CM, VEDAÇÃO COM SILICONE, EXCLUSIVE CONTRAMARCO - FORNECIMENTO E INSTALAÇÃO. AF_11/2024</t>
  </si>
  <si>
    <t>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t>
  </si>
  <si>
    <t>JANELA DE ALUMÍNIO TIPO MAXIM-AR, BATENTE/ REQUADRO 3 A 14 CM, VIDRO INCLUSO, FIXAÇÃO COM PARAFUSO, SEM GUARNIÇÃO/ ALIZAR, DIMENSÕES 60X80 (A X L) CM, SEM ACABAMENTO, VEDAÇÃO COM SILICONE, EXCLUSIVE CONTRAMARCO - FORNECIMENTO E INSTALAÇÃO. AF_11/2024</t>
  </si>
  <si>
    <t>JANELA DE AÇO DE CORRER COM 4 FOLHAS PARA VIDRO (VIDROS NÃO INCLUSOS), BATENTE/ REQUADRO INCLUSO (6 A 14 CM), FIXAÇÃO COM ARGAMASSA, COM PINTURA ANTICORROSIVA, COM FERRAGENS, FIXAÇÃO COM ARGAMASSA, EXCLUSIVE CONTRAMARCO - FORNECIMENTO E INSTALAÇÃO. AF_11/2024</t>
  </si>
  <si>
    <t>JANELA DE AÇO GALVANIZADO TIPO MAXIMO-AR, PINT. ANTICORROSIVA, COM BATENTE/REQUADRO DE 6 A 14 CM, SEM VIDRO, COM GRADE, 1 FL, 60 X 80 CM (A X L), FIXAÇÃO COM ARGAMASSA, EXCLUSIVE CONTRAMARCO - FORNECIMENTO E INSTALAÇÃO. AF_11/2024</t>
  </si>
  <si>
    <t>JANELA DE AÇO TIPO BASCULANTE, PARA VIDROS (VIDROS NÃO INCLUSOS), BATENTE/ REQUADRO INCLUSO (6,5 A 14 CM), DIMENSÕES 60X60 CM, COM COM PINTURA ANTICORROSIVA, SEM ACABAMENTO, COM FERRAGENS, FIXAÇÃO COM ARGAMASSA, EXCLUSIVE CONTRAMARCO - FORNECIMENTO E INSTALAÇÃO. AF_11/2024</t>
  </si>
  <si>
    <t>JANELA DE MADEIRA CEDRINHO/ ANGELIM COMERCIAL/ CURUPIXA/ CUMARU OU EQUIVALENTE DA REGIÃO, TIPO MAXIMA AR, PARA VIDRO (VIDRO NÃO INCLUSO), CAIXA DO BATENTE/ MARCO DE 10 CM, COM GUARNIÇÕES/ ALIZAR E FERRAGENS, SEM ACABAMENTO, FIXAÇÃO COM PARAFUSOS E ESPUMA EXPANSIVA, EXCLUSIVE CONTRAMARCO - FORNECIMENTO E INSTALAÇÃO. AF_11/2024</t>
  </si>
  <si>
    <t>JANELA DE MADEIRA CEDRINHO/ ANGELIM COMERCIAL/ CURUPIXA/ CUMARU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</si>
  <si>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CEDRINHO/ ANGELIM COMERCIAL/ CURUPIXA/ CUMARU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</si>
  <si>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IMBUIA/CEDRO ARANA/CEDRO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</si>
  <si>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IMBUIA/CEDRO ARANA/CEDRO ROSAOU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</si>
  <si>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PINUS/ EUCALIPTO/ TAUARI/ VIROLA OU EQUIVALENTE DA REGIÃO, TIPO BASCULANTE, 2 FOLHAS PARA (VIDROS NÃO INCLUSOS), CAIXA DO BATENTE/ MARCO DE 10 CM, SEM GUARNIÇÕES/ ALIZAR, COM FERRAGENS, FIXAÇÃO COM PARAFUSOS E ESPUMA EXPANSIVA, EXCLUSIVE CONTRAMARCO - FORNECIMENTO E INSTALAÇÃO. AF_11/2024</t>
  </si>
  <si>
    <t>JANELA DE MADEIRA PINUS/ EUCALIPTO/ TAUARI/ VIROLA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</si>
  <si>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PINUS/EUCALIPTO/ TAUARI/ VIROLA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</si>
  <si>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Esquadrias - Portas</t>
  </si>
  <si>
    <t>Estacas Broca, Strauss e Escavada com Fluido Estabilizante</t>
  </si>
  <si>
    <t>ESTACA BROCA DE CONCRETO, DIÂMETRO DE 30CM, ESCAVAÇÃO MANUAL COM TRADO CONCHA, INTEIRAMENTE ARMADA. AF_05/2020</t>
  </si>
  <si>
    <t>Estacas Escavadas Sem Fluido Estabilizante</t>
  </si>
  <si>
    <t>ESTACA ESCAVADA MECANICAMENTE, SEM FLUIDO ESTABILIZANTE, COM 25CM DE DIÂMETRO, CONCRETO LANÇADO MANUALMENTE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</si>
  <si>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</si>
  <si>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</si>
  <si>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BOMBA LANÇA (EXCLUSIVE BOMBEAMENTO, MOBILIZAÇÃO E DESMOBILIZAÇÃO). AF_01/2020</t>
  </si>
  <si>
    <t>ESTACA ESCAVADA MECANICAMENTE, SEM FLUIDO ESTABILIZANTE, COM 60CM DE DIÂMETRO, CONCRETO LANÇADO POR CAMINHÃO BETONEIRA (EXCLUSIVE MOBILIZAÇÃO E DESMOBILIZAÇÃO). AF_01/2020</t>
  </si>
  <si>
    <t>Estacas Metálicas</t>
  </si>
  <si>
    <t>Estacas Pré-Moldadas</t>
  </si>
  <si>
    <t>Estacas em Hélice Contínua</t>
  </si>
  <si>
    <t>ESTACA HÉLICE CONTÍNUA , DIÂMETRO DE 50 CM, INCLUSO CONCRETO FCK=30MPA E ARMADURA MÍNIMA (EXCLUSIVE BOMBEAMENTO, MOBILIZAÇÃO E DESMOBILIZAÇÃO). AF_12/2019</t>
  </si>
  <si>
    <t>ESTACA HÉLICE CONTÍNUA, DIÂMETRO DE 30 CM, INCLUSO CONCRETO FCK=30MPA E ARMADURA MÍNIMA (EXCLUSIVE BOMBEAMENTO, MOBILIZAÇÃO E DESMOBILIZAÇÃO). AF_12/2019</t>
  </si>
  <si>
    <t>ESTACA HÉLICE CONTÍNUA, DIÂMETRO DE 70 CM, INCLUSO CONCRETO FCK=30MPA E ARMADURA MÍNIMA (EXCLUSIVE BOMBEAMENTO, MOBILIZAÇÃO E DESMOBILIZAÇÃO). AF_12/2019</t>
  </si>
  <si>
    <t>ESTACA HÉLICE CONTÍNUA, DIÂMETRO DE 80 CM, INCLUSO CONCRETO FCK=30MPA E ARMADURA MÍNIMA (EXCLUSIVE BOMBEAMENTO, MOBILIZAÇÃO E DESMOBILIZAÇÃO). AF_12/2019</t>
  </si>
  <si>
    <t>ESTACA HÉLICE CONTÍNUA, DIÂMETRO DE 90 CM, INCLUSO CONCRETO FCK=30MPA E ARMADURA MÍNIMA (EXCLUSIVE BOMBEAMENTO, MOBILIZAÇÃO E DESMOBILIZAÇÃO). AF_12/2019</t>
  </si>
  <si>
    <t>Estrutura e Trama para Cobertura</t>
  </si>
  <si>
    <t>FABRICAÇÃO E INSTALAÇÃO DE TESOURA INTEIRA EM AÇO, VÃO DE 10 M, PARA TELHA CERÂMICA OU DE CONCRETO, INCLUSO IÇAMENTO. AF_07/2019</t>
  </si>
  <si>
    <t>FABRICAÇÃO E INSTALAÇÃO DE TESOURA INTEIRA EM AÇO, VÃO DE 10 M, PARA TELHA ONDULADA DE FIBROCIMENTO, METÁLICA, PLÁSTICA OU TERMOACÚSTICA, INCLUSO IÇAMENTO. AF_07/2019</t>
  </si>
  <si>
    <t>FABRICAÇÃO E INSTALAÇÃO DE TESOURA INTEIRA EM AÇO, VÃO DE 11 M, PARA TELHA CERÂMICA OU DE CONCRETO, INCLUSO IÇAMENTO. AF_07/2019</t>
  </si>
  <si>
    <t>FABRICAÇÃO E INSTALAÇÃO DE TESOURA INTEIRA EM AÇO, VÃO DE 11 M, PARA TELHA ONDULADA DE FIBROCIMENTO, METÁLICA, PLÁSTICA OU TERMOACÚSTICA, INCLUSO IÇAMENTO. AF_07/2019</t>
  </si>
  <si>
    <t>FABRICAÇÃO E INSTALAÇÃO DE TESOURA INTEIRA EM AÇO, VÃO DE 12 M, PARA TELHA CERÂMICA OU DE CONCRETO, INCLUSO IÇAMENTO. AF_07/2019</t>
  </si>
  <si>
    <t>FABRICAÇÃO E INSTALAÇÃO DE TESOURA INTEIRA EM AÇO, VÃO DE 12 M, PARA TELHA ONDULADA DE FIBROCIMENTO, METÁLICA, PLÁSTICA OU TERMOACÚSTICA, INCLUSO IÇAMENTO. AF_07/2019</t>
  </si>
  <si>
    <t>FABRICAÇÃO E INSTALAÇÃO DE TESOURA INTEIRA EM AÇO, VÃO DE 3 M, PARA TELHA CERÂMICA OU DE CONCRETO, INCLUSO IÇAMENTO. AF_07/2019</t>
  </si>
  <si>
    <t>FABRICAÇÃO E INSTALAÇÃO DE TESOURA INTEIRA EM AÇO, VÃO DE 3 M, PARA TELHA ONDULADA DE FIBROCIMENTO, METÁLICA, PLÁSTICA OU TERMOACÚSTICA, INCLUSO IÇAMENTO. AF_07/2019</t>
  </si>
  <si>
    <t>FABRICAÇÃO E INSTALAÇÃO DE TESOURA INTEIRA EM AÇO, VÃO DE 4 M, PARA TELHA CERÂMICA OU DE CONCRETO, INCLUSO IÇAMENTO. AF_07/2019</t>
  </si>
  <si>
    <t>FABRICAÇÃO E INSTALAÇÃO DE TESOURA INTEIRA EM AÇO, VÃO DE 4 M, PARA TELHA ONDULADA DE FIBROCIMENTO, METÁLICA, PLÁSTICA OU TERMOACÚSTICA, INCLUSO IÇAMENTO. AF_07/2019</t>
  </si>
  <si>
    <t>FABRICAÇÃO E INSTALAÇÃO DE TESOURA INTEIRA EM AÇO, VÃO DE 5 M, PARA TELHA CERÂMICA OU DE CONCRETO, INCLUSO IÇAMENTO. AF_07/2019</t>
  </si>
  <si>
    <t>FABRICAÇÃO E INSTALAÇÃO DE TESOURA INTEIRA EM AÇO, VÃO DE 5 M, PARA TELHA ONDULADA DE FIBROCIMENTO, METÁLICA, PLÁSTICA OU TERMOACÚSTICA, INCLUSO IÇAMENTO. AF_07/2019</t>
  </si>
  <si>
    <t>FABRICAÇÃO E INSTALAÇÃO DE TESOURA INTEIRA EM AÇO, VÃO DE 6 M, PARA TELHA CERÂMICA OU DE CONCRETO, INCLUSO IÇAMENTO. AF_07/2019</t>
  </si>
  <si>
    <t>FABRICAÇÃO E INSTALAÇÃO DE TESOURA INTEIRA EM AÇO, VÃO DE 6 M, PARA TELHA ONDULADA DE FIBROCIMENTO, METÁLICA, PLÁSTICA OU TERMOACÚSTICA, INCLUSO IÇAMENTO. AF_07/2019</t>
  </si>
  <si>
    <t>FABRICAÇÃO E INSTALAÇÃO DE TESOURA INTEIRA EM AÇO, VÃO DE 7 M, PARA TELHA CERÂMICA OU DE CONCRETO, INCLUSO IÇAMENTO. AF_07/2019</t>
  </si>
  <si>
    <t>FABRICAÇÃO E INSTALAÇÃO DE TESOURA INTEIRA EM AÇO, VÃO DE 7 M, PARA TELHA ONDULADA DE FIBROCIMENTO, METÁLICA, PLÁSTICA OU TERMOACÚSTICA, INCLUSO IÇAMENTO. AF_07/2019</t>
  </si>
  <si>
    <t>FABRICAÇÃO E INSTALAÇÃO DE TESOURA INTEIRA EM AÇO, VÃO DE 8 M, PARA TELHA CERÂMICA OU DE CONCRETO, INCLUSO IÇAMENTO. AF_07/2019</t>
  </si>
  <si>
    <t>FABRICAÇÃO E INSTALAÇÃO DE TESOURA INTEIRA EM AÇO, VÃO DE 8 M, PARA TELHA ONDULADA DE FIBROCIMENTO, METÁLICA, PLÁSTICA OU TERMOACÚSTICA, INCLUSO IÇAMENTO, INCLUSO IÇAMENTO. AF_07/2019</t>
  </si>
  <si>
    <t>FABRICAÇÃO E INSTALAÇÃO DE TESOURA INTEIRA EM AÇO, VÃO DE 9 M, PARA TELHA CERÂMICA OU DE CONCRETO, INCLUSO IÇAMENTO. AF_07/2019</t>
  </si>
  <si>
    <t>FABRICAÇÃO E INSTALAÇÃO DE TESOURA INTEIRA EM AÇO, VÃO DE 9 M, PARA TELHA ONDULADA DE FIBROCIMENTO, METÁLICA, PLÁSTICA OU TERMOACÚSTICA, INCLUSO IÇAMENTO. AF_07/2019</t>
  </si>
  <si>
    <t>Estruturas Pré-Fabricadas e Pré-Moldadas</t>
  </si>
  <si>
    <t>PEÇA CIRCULAR PRÉ-MOLDADA, VOLUME DE CONCRETO ACIMA DE 100 LITROS, TAXA DE AÇO APROXIMADA DE 30KG/M³. AF_03/2024</t>
  </si>
  <si>
    <t>PEÇA CIRCULAR PRÉ-MOLDADA, VOLUME DE CONCRETO DE 10 A 30 LITROS, TAXA DE FIBRA DE POLIPROPILENO APROXIMADA DE 6 KG/M³. AF_03/2024_PS</t>
  </si>
  <si>
    <t>PEÇA CIRCULAR PRÉ-MOLDADA, VOLUME DE CONCRETO DE 30 A 100 LITROS, TAXA DE AÇO APROXIMADA DE 30KG/M³. AF_03/2024</t>
  </si>
  <si>
    <t>PEÇA RETANGULAR PRÉ-MOLDADA, VOLUME DE CONCRETO ACIMA DE 100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</si>
  <si>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</si>
  <si>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</si>
  <si>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DE 30 A 70 LITROS, TAXA DE AÇO APROXIMADA DE 70KG/M³. AF_03/2024</t>
  </si>
  <si>
    <t>PEÇA RETANGULAR PRÉ-MOLDADA, VOLUME DE CONCRETO DE ATÉ 10 LITROS, TAXA DE AÇO APROXIMADA DE 30KG/M³. AF_03/2024</t>
  </si>
  <si>
    <t>Estruturas de Contenção - Estacas, Paredes Diafragma e Mureta Guia</t>
  </si>
  <si>
    <t>CONTENÇÃO EM CORTINA COM ESTACAS ESPAÇADAS COM 30 CM DE DIÂMETRO E PROFUNDIDADE ATÉ 20 METROS. AF_02/2025</t>
  </si>
  <si>
    <t>CONTENÇÃO EM CORTINA COM ESTACAS ESPAÇADAS COM 40 CM DE DIÂMETRO E PROFUNDIDADE ATÉ 20 METROS. AF_02/2025</t>
  </si>
  <si>
    <t>CONTENÇÃO EM CORTINA COM ESTACAS ESPAÇADAS COM 50 CM DE DIÂMETRO E PROFUNDIDADE ATÉ 20 METROS. AF_02/2025</t>
  </si>
  <si>
    <t>CONTENÇÃO EM CORTINA COM ESTACAS ESPAÇADAS COM 60 CM DE DIÂMETRO E PROFUNDIDADE ATÉ 20 METROS. AF_02/2025</t>
  </si>
  <si>
    <t>EXECUÇÃO DE MURETA GUIA PARA CONTENÇÃO/FUNDAÇÃO, PARA LAMELAS ATÉ 0,80 M DE LARGURA. AF_02/2025</t>
  </si>
  <si>
    <t>Estruturas de Contenção - Perfis Pranchados, Cortinas e Muros de Arrimo</t>
  </si>
  <si>
    <t>ARMAÇÃO DE CORTINA DE CONTENÇÃO EM CONCRETO ARMADO, COM AÇO CA-50 DE 10 MM - MONTAGEM. AF_11/2024</t>
  </si>
  <si>
    <t>ARMAÇÃO DE CORTINA DE CONTENÇÃO EM CONCRETO ARMADO, COM AÇO CA-50 DE 12,5 MM - MONTAGEM. AF_11/2024</t>
  </si>
  <si>
    <t>ARMAÇÃO DE CORTINA DE CONTENÇÃO EM CONCRETO ARMADO, COM AÇO CA-50 DE 16 MM - MONTAGEM. AF_11/2024</t>
  </si>
  <si>
    <t>ARMAÇÃO DE CORTINA DE CONTENÇÃO EM CONCRETO ARMADO, COM AÇO CA-50 DE 20 MM - MONTAGEM. AF_11/2024</t>
  </si>
  <si>
    <t>ARMAÇÃO DE CORTINA DE CONTENÇÃO EM CONCRETO ARMADO, COM AÇO CA-50 DE 25 MM - MONTAGEM. AF_11/2024</t>
  </si>
  <si>
    <t>ARMAÇÃO DE CORTINA DE CONTENÇÃO EM CONCRETO ARMADO, COM AÇO CA-50 DE 6,3 MM - MONTAGEM. AF_11/2024</t>
  </si>
  <si>
    <t>ARMAÇÃO DE CORTINA DE CONTENÇÃO EM CONCRETO ARMADO, COM AÇO CA-50 DE 8 MM - MONTAGEM. AF_11/2024</t>
  </si>
  <si>
    <t>CONCRETAGEM DE CORTINA DE CONTENÇÃO, ATRAVÉS DE BOMBA - LANÇAMENTO, ADENSAMENTO E ACABAMENTO. AF_11/2024</t>
  </si>
  <si>
    <t>FABRICAÇÃO, MONTAGEM E DESMONTAGEM DE FÔRMA PARA CORTINA DE CONTENÇÃO, EM CHAPA DE MADEIRA COMPENSADA PLASTIFICADA, E = 18 MM, 10 UTILIZAÇÕES. AF_11/2024</t>
  </si>
  <si>
    <t>Estruturas de Madeira</t>
  </si>
  <si>
    <t>PILAR DE MADEIRA ROLIÇA, EUCALIPTO OU EQUIVALENTE DA REGIÃO, FIXADO COM VERGALHÃO, DIÂMETRO DE 12 A 15 CM, APOIO ARTICULADO, COMPRIMENTO DE 3 M. AF_03/2024</t>
  </si>
  <si>
    <t>PILAR DE MADEIRA ROLIÇA, EUCALIPTO OU EQUIVALENTE DA REGIÃO, FIXADO COM VERGALHÃO, DIÂMETRO DE 12 A 15 CM, APOIO ARTICULADO, COMPRIMENTO DE 6 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</si>
  <si>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</si>
  <si>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</si>
  <si>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</si>
  <si>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</si>
  <si>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</si>
  <si>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</si>
  <si>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</si>
  <si>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</si>
  <si>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</si>
  <si>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</si>
  <si>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</si>
  <si>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</si>
  <si>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PISO DE MADEIRA, SOBRE VIGOTAS DE MADEIRA SEÇÃO 7,5 X 15 CM.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</si>
  <si>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</si>
  <si>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</si>
  <si>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</si>
  <si>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</si>
  <si>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</si>
  <si>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</si>
  <si>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APARELHADA, SEÇÃO RETANGULAR 7,5 X 23 CM. AF_03/2024</t>
  </si>
  <si>
    <t>VIGA DE MADEIRA SERRADA, MAÇARANDUBA OU EQUIVALENTE DA REGIÃO, APARELHADA, SEÇÃO RETANGULAR 8 X 30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</si>
  <si>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</si>
  <si>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</si>
  <si>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</si>
  <si>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</si>
  <si>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</si>
  <si>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</si>
  <si>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NÃO APARELHADA, SEÇÃO RETANGULAR 7,5 X 23 CM. AF_03/2024</t>
  </si>
  <si>
    <t>VIGA DE MADEIRA SERRADA, MAÇARANDUBA OU EQUIVALENTE DA REGIÃO, NÃO APARELHADA, SEÇÃO RETANGULAR 8 X 16 CM. AF_03/2024</t>
  </si>
  <si>
    <t>VIGA DE MADEIRA SERRADA, MAÇARANDUBA OU EQUIVALENTE DA REGIÃO, NÃO APARELHADA, SEÇÃO RETANGULAR 8 X 30 CM. AF_03/2024</t>
  </si>
  <si>
    <t>VIGA DE MADEIRA SERRADA, PINUS OU EQUIVALENTE DA REGIÃO, SEÇÃO RETANGULAR 7,5 X 10 CM. AF_03/2024</t>
  </si>
  <si>
    <t>VIGA DE MADEIRA SERRADA, PINUS OU EQUIVALENTE DA REGIÃO, SEÇÃO RETANGULAR 7,5 X 15 CM. AF_03/2024</t>
  </si>
  <si>
    <t>Execução de Grampo para Solo Grampeado</t>
  </si>
  <si>
    <t>EXECUÇÃO DE GRAMPO PARA SOLO GRAMPEADO COM COMPRIMENTO MAIOR QUE 10 M, DIÂMETRO DE 10 CM, PERFURAÇÃO COM EQUIPAMENTO MANUAL E ARMADURA COM DIÂMETRO DE 20 MM. AF_07/2024</t>
  </si>
  <si>
    <t>EXECUÇÃO DE GRAMPO PARA SOLO GRAMPEADO COM COMPRIMENTO MAIOR QUE 10 M, DIÂMETRO DE 7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</si>
  <si>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</si>
  <si>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</si>
  <si>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EXECUÇÃO DE GRAMPO PARA SOLO GRAMPEADO COM COMPRIMENTO MENOR OU IGUAL A 6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</si>
  <si>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</si>
  <si>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Execução de Tirantes</t>
  </si>
  <si>
    <t>PERFURAÇÃO DE PAREDE DIAFRAGMA COM COROA DIAMANTADA DE DIÂMETRO DE 102 MM. AF_11/2023</t>
  </si>
  <si>
    <t>Forros</t>
  </si>
  <si>
    <t>Fossas e Sumidouros</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</si>
  <si>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</si>
  <si>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</si>
  <si>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</si>
  <si>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</si>
  <si>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</si>
  <si>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</si>
  <si>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</si>
  <si>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</si>
  <si>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</si>
  <si>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</si>
  <si>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</si>
  <si>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</si>
  <si>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</si>
  <si>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</si>
  <si>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Fundações Rasas (Blocos, Sapatas, Vigas Baldrame)</t>
  </si>
  <si>
    <t>Fôrmas para Estruturas de Concreto Armado</t>
  </si>
  <si>
    <t>MONTAGEM E DESMONTAGEM DE FÔRMA DE VIGA, ESCORAMENTO METÁLICO, PÉ-DIREITO DUPLO, EM CHAPA DE MADEIRA RESINADA, 6 UTILIZAÇÕES. AF_09/2020</t>
  </si>
  <si>
    <t>Fôrmas para Pilares Circulares</t>
  </si>
  <si>
    <t>FABRICAÇÃO DE FÔRMA PARA PILARES CIRCULARES, EM CHAPA DE MADEIRA COMPENSADA RESINADA, PÉ-DIREITO DUPLO. AF_05/2024</t>
  </si>
  <si>
    <t>FABRICAÇÃO DE FÔRMA PARA PILARES CIRCULARES, EM CHAPA DE MADEIRA COMPENSADA RESINADA, PÉ-DIREITO SIMPLES. AF_05/2024</t>
  </si>
  <si>
    <t>MONTAGEM E DESMONTAGEM DE FÔRMA DE PILARES CIRCULARES, PÉ-DIREITO DUPLO, EM MADEIRA, 2 UTILIZAÇÕES. AF_05/2024</t>
  </si>
  <si>
    <t>MONTAGEM E DESMONTAGEM DE FÔRMA DE PILARES CIRCULARES, PÉ-DIREITO SIMPLES, EM MADEIRA, 2 UTILIZAÇÕES. AF_05/2024</t>
  </si>
  <si>
    <t>Gabiões - Execução de Muro e Proteção Superficial</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</si>
  <si>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</si>
  <si>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</si>
  <si>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</si>
  <si>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</si>
  <si>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</si>
  <si>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</si>
  <si>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</si>
  <si>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</si>
  <si>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</si>
  <si>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DE GRAVIDADE, COM GAIOLAS DE COMPRIMENTO IGUAL A 5 M, PARA MUROS COM ALTURA MENOR OU IGUAL A 4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</si>
  <si>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</si>
  <si>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MURO DE GABIÃO, ENCHIMENTO COM RESÍDUO DE CONSTRUÇÃO E DEMOLIÇÃO, DE GRAVIDADE, COM GAIOLA TRAPEZOIDAL DE COMPRIMENTO IGUAL A 2 M, PARA MUROS COM ALTURA MENOR OU IGUAL A 2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</si>
  <si>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</si>
  <si>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</si>
  <si>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</si>
  <si>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</si>
  <si>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Galerias com Aduelas de Concreto</t>
  </si>
  <si>
    <t>Gesso</t>
  </si>
  <si>
    <t>Graute e Armação</t>
  </si>
  <si>
    <t>Guarda-Corpo, Corrimão e Grade para Esquadrias</t>
  </si>
  <si>
    <t>CORRIMÃO SIMPLES, DIÂMETRO EXTERNO = 1 1/2", EM ALUMÍNIO. AF_04/2019_PS</t>
  </si>
  <si>
    <t>CORRIMÃO SIMPLES, DIÂMETRO EXTERNO = 1 1/2", EM AÇO GALVANIZADO. AF_04/2019_PS</t>
  </si>
  <si>
    <t>GUARDA-CORPO DE AÇO GALVANIZADO DE 1,10M, MONTANTES TUBULARES DE 1.1/4" ESPAÇADOS DE 1,20M, TRAVESSA SUPERIOR DE 1.1/2", GRADIL FORMADO POR TUBOS HORIZONTAIS DE 1" E VERTICAIS DE 3/4", FIXADO COM CHUMBADOR MECÂNICO. AF_04/2019_PS</t>
  </si>
  <si>
    <t>Guias e sarjetas</t>
  </si>
  <si>
    <t>Iluminação Predial e Monitoramento</t>
  </si>
  <si>
    <t>LUMINÁRIA ARANDELA TIPO MEIA LUA, DE SOBREPOR, COM 1 LÂMPADA LED DE 6 W, SEM REATOR - FORNECIMENTO E INSTALAÇÃO. AF_09/2024</t>
  </si>
  <si>
    <t>LUMINÁRIA ARANDELA TIPO TARTARUGA, DE SOBREPOR, COM 1 LÂMPADA LED DE 6 W, SEM REATOR - FORNECIMENTO E INSTALAÇÃO. AF_09/2024</t>
  </si>
  <si>
    <t>LUMINÁRIA DE EMERGÊNCIA, COM 30 LÂMPADAS LED DE 2 W, SEM REATOR - FORNECIMENTO E INSTALAÇÃO. AF_09/2024</t>
  </si>
  <si>
    <t>LUMINÁRIA TIPO PLAFON CIRCULAR, DE SOBREPOR, COM LED DE 12/13 W - FORNECIMENTO E INSTALAÇÃO. AF_09/2024</t>
  </si>
  <si>
    <t>LÂMPADA COMPACTA DE LED 10 W, BASE E27 - FORNECIMENTO E INSTALAÇÃO. AF_09/2024</t>
  </si>
  <si>
    <t>LÂMPADA COMPACTA DE LED 6 W, BASE E27 - FORNECIMENTO E INSTALAÇÃO. AF_09/2024</t>
  </si>
  <si>
    <t>LÂMPADA TUBULAR LED 9/10W SEM SOQUETE - FORNECIMENTO E INSTALAÇÃO. AF_09/2024</t>
  </si>
  <si>
    <t>LÂMPADA TUBULAR LED DE 18/20 W, COM SOQUETE, BASE G13 - FORNECIMENTO E INSTALAÇÃO. AF_09/2024_PS</t>
  </si>
  <si>
    <t>LÂMPADA TUBULAR LED DE 9/10 W, COM SOQUETE, BASE G13 - FORNECIMENTO E INSTALAÇÃO. AF_09/2024_PS</t>
  </si>
  <si>
    <t>SENSOR DE PRESENÇA COM FOTOCÉLULA, FIXAÇÃO EM PAREDE - FORNECIMENTO E INSTALAÇÃO. AF_09/2024</t>
  </si>
  <si>
    <t>SENSOR DE PRESENÇA COM FOTOCÉLULA, FIXAÇÃO EM TETO - FORNECIMENTO E INSTALAÇÃO. AF_09/2024</t>
  </si>
  <si>
    <t>SENSOR DE PRESENÇA SEM FOTOCÉLULA, FIXAÇÃO EM PAREDE - FORNECIMENTO E INSTALAÇÃO. AF_09/2024</t>
  </si>
  <si>
    <t>SENSOR DE PRESENÇA SEM FOTOCÉLULA, FIXAÇÃO EM TETO - FORNECIMENTO E INSTALAÇÃO. AF_09/2024</t>
  </si>
  <si>
    <t>Impermeabilização, Proteção Mecânica e Tratamento de Junta</t>
  </si>
  <si>
    <t>IMPERMEABILIZAÇÃO DE SUPERFÍCIE COM ARGAMASSA POLIMÉRICA / MEMBRANA ACRÍLICA, 4 DEMÃOS, REFORÇADA COM VÉU DE POLIÉSTER (MAV). AF_09/2023</t>
  </si>
  <si>
    <t>Instalações Elétricas - Eletrodutos Embutidos, Cabos, Caixas, Tomadas e Interruptores</t>
  </si>
  <si>
    <t>Instalações Elétricas - Eletrodutos, Conexões e Conduletes Aparentes</t>
  </si>
  <si>
    <t>CONDULETE DE PVC, TIPO X, PARA ELETRODUTO DE PVC SOLDÁVEL DN 25 MM (3/4"), APARENTE - FORNECIMENTO E INSTALAÇÃO. AF_10/2022</t>
  </si>
  <si>
    <t>ELETRODUTO RÍGIDO SOLDÁVEL, PVC, DN 20 MM (1/2"), APARENTE - FORNECIMENTO E INSTALAÇÃO. AF_10/2022</t>
  </si>
  <si>
    <t>ELETRODUTO RÍGIDO SOLDÁVEL, PVC, DN 25 MM (3/4"), APARENTE - FORNECIMENTO E INSTALAÇÃO. AF_10/2022</t>
  </si>
  <si>
    <t>ELETRODUTO RÍGIDO SOLDÁVEL, PVC, DN 32 MM (1"), APARENTE - FORNECIMENTO E INSTALAÇÃO. AF_10/2022</t>
  </si>
  <si>
    <t>Instalações Elétricas - Quadros, Cabos, Disjuntores, Contatores e Barramentos Blindados</t>
  </si>
  <si>
    <t>CABO DE COBRE FLEXÍVEL ISOLADO, 10 MM², ANTI-CHAMA 0,6/1,0 KV, PARA DISTRIBUIÇÃO - FORNECIMENTO E INSTALAÇÃO. AF_10/2020</t>
  </si>
  <si>
    <t>CABO DE COBRE FLEXÍVEL ISOLADO, 10 MM², ANTI-CHAMA 450/750 V, PARA DISTRIBUIÇÃO - FORNECIMENTO E INSTALAÇÃO. AF_10/2020</t>
  </si>
  <si>
    <t>CABO DE COBRE FLEXÍVEL ISOLADO, 16 MM², ANTI-CHAMA 0,6/1,0 KV, PARA DISTRIBUIÇÃO - FORNECIMENTO E INSTALAÇÃO. AF_10/2020</t>
  </si>
  <si>
    <t>CABO DE COBRE FLEXÍVEL ISOLADO, 16 MM², ANTI-CHAMA 450/750 V, PARA DISTRIBUIÇÃO - FORNECIMENTO E INSTALAÇÃO. AF_10/2020</t>
  </si>
  <si>
    <t>Instalações Elétricas - Rede de Distribuição</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</si>
  <si>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</si>
  <si>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</si>
  <si>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</si>
  <si>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</si>
  <si>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</si>
  <si>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</si>
  <si>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</si>
  <si>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</si>
  <si>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Instalações Hidráulicas - Reservação e Bombas de Recalque</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</si>
  <si>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</si>
  <si>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</si>
  <si>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</si>
  <si>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</si>
  <si>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</si>
  <si>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</si>
  <si>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ADAPTADOR COM FLANGE E ANEL DE VEDAÇÃO, PVC, SOLDÁVEL, DN  20 MM X 1/2",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</si>
  <si>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</si>
  <si>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</si>
  <si>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</si>
  <si>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</si>
  <si>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</si>
  <si>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110 MM X 4",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</si>
  <si>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</si>
  <si>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</si>
  <si>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CURTO COM BOLSA E ROSCA PARA REGISTRO, PVC, SOLDÁVEL, DN  25 MM X 3/4", INSTALADO EM RESERVAÇÃO PREDIAL DE ÁGUA - FORNECIMENTO E INSTALAÇÃO. AF_04/2024</t>
  </si>
  <si>
    <t>ADAPTADOR CURTO COM BOLSA E ROSCA PARA REGISTRO, PVC, SOLDÁVEL, DN 110 MM X 4", INSTALADO EM RESERVAÇÃO PREDIAL DE ÁGUA - FORNECIMENTO E INSTALAÇÃO. AF_04/2024</t>
  </si>
  <si>
    <t>ADAPTADOR CURTO COM BOLSA E ROSCA PARA REGISTRO, PVC, SOLDÁVEL, DN 32 MM X 1", INSTALADO EM RESERVAÇÃO PREDIAL DE ÁGUA - FORNECIMENTO E INSTALAÇÃO. AF_04/2024</t>
  </si>
  <si>
    <t>ADAPTADOR CURTO COM BOLSA E ROSCA PARA REGISTRO, PVC, SOLDÁVEL, DN 40 MM X 1 1/4", INSTALADO EM RESERVAÇÃO PREDIAL DE ÁGUA - FORNECIMENTO E INSTALAÇÃO. AF_04/2024</t>
  </si>
  <si>
    <t>ADAPTADOR CURTO COM BOLSA E ROSCA PARA REGISTRO, PVC, SOLDÁVEL, DN 50 MM X 1 1/2", INSTALADO EM RESERVAÇÃO PREDIAL DE ÁGUA - FORNECIMENTO E INSTALAÇÃO. AF_04/2024</t>
  </si>
  <si>
    <t>ADAPTADOR CURTO COM BOLSA E ROSCA PARA REGISTRO, PVC, SOLDÁVEL, DN 60 MM X 2", INSTALADO EM RESERVAÇÃO PREDIAL DE ÁGUA - FORNECIMENTO E INSTALAÇÃO. AF_04/2024</t>
  </si>
  <si>
    <t>ADAPTADOR CURTO COM BOLSA E ROSCA PARA REGISTRO, PVC, SOLDÁVEL, DN 75 MM X 2 1/2", INSTALADO EM RESERVAÇÃO PREDIAL DE ÁGUA - FORNECIMENTO E INSTALAÇÃO. AF_04/2024</t>
  </si>
  <si>
    <t>ADAPTADOR CURTO COM BOLSA E ROSCA PARA REGISTRO, PVC, SOLDÁVEL, DN 85 MM X 3",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</si>
  <si>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</si>
  <si>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</si>
  <si>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</si>
  <si>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28 MM, INSTALADO EM RESERVAÇÃO PREDIAL DE ÁGUA - FORNECIMENTO E INSTALAÇÃO. AF_04/2024</t>
  </si>
  <si>
    <t>BUCHA DE REDUÇÃO CPVC, SOLDÁVEL, DN 54 X 35 MM, INSTALADO EM RESERVAÇÃO PREDIAL DE ÁGUA - FORNECIMENTO E INSTALAÇÃO. AF_04/2024</t>
  </si>
  <si>
    <t>BUCHA DE REDUÇÃO EM COBRE, PONTA X BOLSA, 66 X 54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</si>
  <si>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</si>
  <si>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</si>
  <si>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BUCHA DE REDUÇÃO PVC, SOLDÁVEL, LONGA, DN 50 X 32 MM, INSTALADO EM RESERVAÇÃO PREDIAL DE ÁGUA - FORNECIMENTO E INSTALAÇÃO. AF_04/2024</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</si>
  <si>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</si>
  <si>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</si>
  <si>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</si>
  <si>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</si>
  <si>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BUCHA DE REDUÇÃO, EM FERRO GALVANIZADO, CONEXÃO ROSQUEADA, DN 80 MM X 50 MM (3" X 2"), INSTALADO EM RESERVAÇÃO PREDIAL DE ÁGUA - FORNECIMENTO E INSTALAÇÃO. AF_04/2024</t>
  </si>
  <si>
    <t>BUCHA DE REDUÇÃO, EM FERRO GALVANIZADO, CONEXÃO ROSQUEADA, DN 80 MM X 65 MM (3" X 2 1/2"),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</si>
  <si>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</si>
  <si>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</si>
  <si>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</si>
  <si>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PPR, DN 50 X 25 MM, INSTALADO EM RESERVAÇÃO PREDIAL DE ÁGUA - FORNECIMENTO E INSTALAÇÃO. AF_04/2024</t>
  </si>
  <si>
    <t>BUCHA DE REDUÇÃO, PPR, DN 50 X 32 MM, INSTALADO EM RESERVAÇÃO PREDIAL DE ÁGUA - FORNECIMENTO E INSTALAÇÃO. AF_04/2024</t>
  </si>
  <si>
    <t>CONECTOR MACHO, PPR, 25 MM X 1/2'', INSTALADO EM RESERVAÇÃO PREDIAL DE ÁGUA - FORNECIMENTO E INSTALAÇÃO. AF_04/2024</t>
  </si>
  <si>
    <t>CONECTOR MACHO, PPR, 32 MM X 3/4'', INSTALADO EM RESERVAÇÃO PREDIAL DE ÁGUA - FORNECIMENTO E INSTALAÇÃO. AF_04/2024</t>
  </si>
  <si>
    <t>CONECTOR, CPVC, SOLDÁVEL, DN 114 MM X 4", INSTALADO EM RESERVAÇÃO PREDIAL DE ÁGUA - FORNECIMENTO E INSTALAÇÃO. AF_04/2024</t>
  </si>
  <si>
    <t>CONECTOR, CPVC, SOLDÁVEL, DN 22 MM X 3/4", INSTALADO EM RESERVAÇÃO PREDIAL DE ÁGUA - FORNECIMENTO E INSTALAÇÃO. AF_04/2024</t>
  </si>
  <si>
    <t>CONECTOR, CPVC, SOLDÁVEL, DN 28 MM X 1", INSTALADO EM RESERVAÇÃO PREDIAL DE ÁGUA - FORNECIMENTO E INSTALAÇÃO. AF_04/2024</t>
  </si>
  <si>
    <t>CONECTOR, CPVC, SOLDÁVEL, DN 35 MM X 1 1/4", INSTALADO EM RESERVAÇÃO PREDIAL DE ÁGUA - FORNECIMENTO E INSTALAÇÃO. AF_04/2024</t>
  </si>
  <si>
    <t>CONECTOR, CPVC, SOLDÁVEL, DN 42 MM X 1 1/2", INSTALADO EM RESERVAÇÃO PREDIAL DE ÁGUA - FORNECIMENTO E INSTALAÇÃO. AF_04/2024</t>
  </si>
  <si>
    <t>CONECTOR, CPVC, SOLDÁVEL, DN 54 MM X 2",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</si>
  <si>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</si>
  <si>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</si>
  <si>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CONJUNTO HIDRÁULICO EM AÇO ROSCÁVEL PARA INSTALAÇÃO DE BOMBA, DN SUCÇÃO 32 MM (1 1/4") E DN RECALQUE 25 MM (1"), PARA EDIFICAÇÃO COM 4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</si>
  <si>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</si>
  <si>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</si>
  <si>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65 MM (2½") E DN RECALQUE 50 MM (2"), PARA EDIFICAÇÃO COM 18 PAVIMENTOS - FORNECIMENTO E INSTALAÇÃO. AF_04/2024</t>
  </si>
  <si>
    <t>COTOVELO 45 GRAUS, EM FERRO GALVANIZADO, CONEXÃO ROSQUEADA, DN 50 MM (2"), INSTALADO EM RESERVAÇÃO PREDIAL DE ÁGUA - FORNECIMENTO E INSTALAÇÃO. AF_04/2024</t>
  </si>
  <si>
    <t>COTOVELO 45 GRAUS, EM FERRO GALVANIZADO, CONEXÃO ROSQUEADA, DN 65 MM (2 1/2"), INSTALADO EM RESERVAÇÃO PREDIAL DE ÁGUA - FORNECIMENTO E INSTALAÇÃO. AF_04/2024</t>
  </si>
  <si>
    <t>COTOVELO 45 GRAUS,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</si>
  <si>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</si>
  <si>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</si>
  <si>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</si>
  <si>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</si>
  <si>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</si>
  <si>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COTOVELO DE REDUÇÃO, 90 GRAUS, EM FERRO GALVANIZADO, CONEXÃO ROSQUEADA, DN 65 MM X 50 MM (2 1/2" X 2"), INSTALADO EM RESERVAÇÃO PREDIAL DE ÁGUA - FORNECIMENTO E INSTALAÇÃO. AF_04/2024</t>
  </si>
  <si>
    <t>COTOVELO EM COBRE, DN 104 MM, 90 GRAUS, SEM ANEL DE SOLDA, INSTALADO EM RESERVAÇÃO PREDIAL DE ÁGUA - FORNECIMENTO E INSTALAÇÃO. AF_04/2024</t>
  </si>
  <si>
    <t>COTOVELO EM COBRE, DN 54 MM, 90 GRAUS, SEM ANEL DE SOLDA, INSTALADO EM RESERVAÇÃO PREDIAL DE ÁGUA - FORNECIMENTO E INSTALAÇÃO. AF_04/2024</t>
  </si>
  <si>
    <t>COTOVELO EM COBRE, DN 66 MM, 90 GRAUS, SEM ANEL DE SOLDA, INSTALADO EM RESERVAÇÃO PREDIAL DE ÁGUA - FORNECIMENTO E INSTALAÇÃO. AF_04/2024</t>
  </si>
  <si>
    <t>COTOVELO EM COBRE, DN 79 MM, 90 GRAUS, SEM ANEL DE SOLDA, INSTALADO EM RESERVAÇÃO PREDIAL DE ÁGUA - FORNECIMENTO E INSTALAÇÃO. AF_04/2024</t>
  </si>
  <si>
    <t>COTOVELO, 90 GRAUS, EM FERRO GALVANIZADO, MACHO/FÊMEA,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</si>
  <si>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</si>
  <si>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</si>
  <si>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</si>
  <si>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</si>
  <si>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</si>
  <si>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80 MM (3"), INSTALADO EM RESERVAÇÃO PREDIAL DE ÁGUA - FORNECIMENTO E INSTALAÇÃO. AF_04/2024</t>
  </si>
  <si>
    <t>CURVA 90 GRAUS, CPVC, SOLDÁVEL, DN 22 MM, INSTALADO EM RESERVAÇÃO PREDIAL DE ÁGUA - FORNECIMENTO E INSTALAÇÃO. AF_04/2024</t>
  </si>
  <si>
    <t>CURVA 90 GRAUS, CPVC, SOLDÁVEL, DN 28 MM,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</si>
  <si>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</si>
  <si>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</si>
  <si>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80 MM (3"),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</si>
  <si>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</si>
  <si>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</si>
  <si>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</si>
  <si>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</si>
  <si>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</si>
  <si>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80 MM (3"), INSTALADO EM RESERVAÇÃO PREDIAL DE ÁGUA - FORNECIMENTO E INSTALAÇÃO. AF_04/2024</t>
  </si>
  <si>
    <t>CURVA 90 GRAUS, PVC, SOLDÁVEL, DN  25 MM, INSTALADO EM RESERVAÇÃO PREDIAL DE ÁGUA - FORNECIMENTO E INSTALAÇÃO. AF_04/2024</t>
  </si>
  <si>
    <t>CURVA 90 GRAUS, PVC, SOLDÁVEL, DN 110 MM, INSTALADO EM RESERVAÇÃO PREDIAL DE ÁGUA - FORNECIMENTO E INSTALAÇÃO. AF_04/2024</t>
  </si>
  <si>
    <t>CURVA 90 GRAUS, PVC, SOLDÁVEL, DN 32 MM, INSTALADO EM RESERVAÇÃO PREDIAL DE ÁGUA - FORNECIMENTO E INSTALAÇÃO. AF_04/2024</t>
  </si>
  <si>
    <t>CURVA 90 GRAUS, PVC, SOLDÁVEL, DN 40 MM, INSTALADO EM RESERVAÇÃO PREDIAL DE ÁGUA - FORNECIMENTO E INSTALAÇÃO. AF_04/2024</t>
  </si>
  <si>
    <t>CURVA 90 GRAUS, PVC, SOLDÁVEL, DN 50 MM, INSTALADO EM RESERVAÇÃO PREDIAL DE ÁGUA - FORNECIMENTO E INSTALAÇÃO. AF_04/2024</t>
  </si>
  <si>
    <t>CURVA 90 GRAUS, PVC, SOLDÁVEL, DN 60 MM, INSTALADO EM RESERVAÇÃO PREDIAL DE ÁGUA - FORNECIMENTO E INSTALAÇÃO. AF_04/2024</t>
  </si>
  <si>
    <t>CURVA 90 GRAUS, PVC, SOLDÁVEL, DN 75 MM, INSTALADO EM RESERVAÇÃO PREDIAL DE ÁGUA - FORNECIMENTO E INSTALAÇÃO. AF_04/2024</t>
  </si>
  <si>
    <t>CURVA 90 GRAUS, PVC, SOLDÁVEL, DN 85 MM, INSTALADO EM RESERVAÇÃO PREDIAL DE ÁGUA - FORNECIMENTO E INSTALAÇÃO. AF_04/2024</t>
  </si>
  <si>
    <t>CURVA EM COBRE, DN 54 MM, 45 GRAUS, SEM ANEL DE SOLDA, BOLSA X BOLSA, INSTALADO EM RESERVAÇÃO PREDIAL DE ÁGUA - FORNECIMENTO E INSTALAÇÃO. AF_04/2024</t>
  </si>
  <si>
    <t>CURVA EM COBRE, DN 66 MM, 45 GRAUS, SEM ANEL DE SOLDA, BOLSA X BOLSA,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</si>
  <si>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</si>
  <si>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</si>
  <si>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</si>
  <si>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</si>
  <si>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</si>
  <si>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</si>
  <si>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</si>
  <si>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</si>
  <si>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</si>
  <si>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JOELHO 90 GRAUS COM BUCHA DE LATÃO, PVC, SOLDÁVEL, DN  25 MM X 3/4", INSTALADO EM RESERVAÇÃO PREDIAL DE ÁGUA - FORNECIMENTO E INSTALAÇÃO. AF_04/2024</t>
  </si>
  <si>
    <t>JOELHO 90 GRAUS, CPVC, SOLDÁVEL, DN 114 MM, INSTALADO EM RESERVAÇÃO PREDIAL DE ÁGUA - FORNECIMENTO E INSTALAÇÃO. AF_04/2024</t>
  </si>
  <si>
    <t>JOELHO 90 GRAUS, CPVC, SOLDÁVEL, DN 22 MM, INSTALADO EM RESERVAÇÃO PREDIAL DE ÁGUA - FORNECIMENTO E INSTALAÇÃO. AF_04/2024</t>
  </si>
  <si>
    <t>JOELHO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</si>
  <si>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</si>
  <si>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</si>
  <si>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</si>
  <si>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</si>
  <si>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</si>
  <si>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PPR, DN 110 MM,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</si>
  <si>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</si>
  <si>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</si>
  <si>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</si>
  <si>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</si>
  <si>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</si>
  <si>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</si>
  <si>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</si>
  <si>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</si>
  <si>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PVC, SOLDÁVEL, DN 110 MM INSTALADO EM RESERVAÇÃO PREDIAL DE ÁGUA - FORNECIMENTO E INSTALAÇÃO. AF_04/2024</t>
  </si>
  <si>
    <t>JOELHO 90 GRAUS, PVC, SOLDÁVEL, DN 32 MM INSTALADO EM RESERVAÇÃO PREDIAL DE ÁGUA - FORNECIMENTO E INSTALAÇÃO. AF_04/2024</t>
  </si>
  <si>
    <t>JOELHO 90 GRAUS, PVC, SOLDÁVEL, DN 40 MM INSTALADO EM RESERVAÇÃO PREDIAL DE ÁGUA - FORNECIMENTO E INSTALAÇÃO. AF_04/2024</t>
  </si>
  <si>
    <t>JOELHO 90 GRAUS, PVC, SOLDÁVEL, DN 50 MM INSTALADO EM RESERVAÇÃO PREDIAL DE ÁGUA - FORNECIMENTO E INSTALAÇÃO. AF_04/2024</t>
  </si>
  <si>
    <t>JOELHO 90 GRAUS, PVC, SOLDÁVEL, DN 60 MM INSTALADO EM RESERVAÇÃO PREDIAL DE ÁGUA - FORNECIMENTO E INSTALAÇÃO. AF_04/2024</t>
  </si>
  <si>
    <t>JOELHO 90 GRAUS, PVC, SOLDÁVEL, DN 75 MM INSTALADO EM RESERVAÇÃO PREDIAL DE ÁGUA - FORNECIMENTO E INSTALAÇÃO. AF_04/2024</t>
  </si>
  <si>
    <t>JOELHO 90 GRAUS, PVC, SOLDÁVEL, DN 85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</si>
  <si>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</si>
  <si>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</si>
  <si>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</si>
  <si>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42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</si>
  <si>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</si>
  <si>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</si>
  <si>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</si>
  <si>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</si>
  <si>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</si>
  <si>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</si>
  <si>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</si>
  <si>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JOELHO PPR 45 GRAUS, SOLDÁVEL, DN 63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</si>
  <si>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</si>
  <si>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</si>
  <si>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</si>
  <si>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JOELHO PVC, SOLDÁVEL, 45 GRAUS, DN 25 MM,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</si>
  <si>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</si>
  <si>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</si>
  <si>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</si>
  <si>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</si>
  <si>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</si>
  <si>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</si>
  <si>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LUVA DE COBRE, DN 104 MM, SEM ANEL DE SOLDA,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</si>
  <si>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</si>
  <si>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</si>
  <si>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</si>
  <si>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</si>
  <si>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50 MM (3"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</si>
  <si>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</si>
  <si>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SOLDÁVEL, PVC, DN 50 X 25 MM,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</si>
  <si>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</si>
  <si>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</si>
  <si>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</si>
  <si>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PVC, SOLDÁVEL, DN  25 MM, INSTALADO EM RESERVAÇÃO PREDIAL DE ÁGUA - FORNECIMENTO E INSTALAÇÃO. AF_04/2024</t>
  </si>
  <si>
    <t>LUVA PVC, SOLDÁVEL, DN 32 MM, INSTALADO EM RESERVAÇÃO PREDIAL DE ÁGUA - FORNECIMENTO E INSTALAÇÃO. AF_04/2024</t>
  </si>
  <si>
    <t>LUVA, CPVC, SOLDÁVEL, DN 114 MM, INSTALADO EM RESERVAÇÃO PREDIAL DE ÁGUA - FORNECIMENTO E INSTALAÇÃO. AF_04/2024</t>
  </si>
  <si>
    <t>LUVA, CPVC, SOLDÁVEL, DN 22 MM, INSTALADO EM RESERVAÇÃO PREDIAL DE ÁGUA - FORNECIMENTO E INSTALAÇÃO. AF_04/2024</t>
  </si>
  <si>
    <t>LUVA, CPVC, SOLDÁVEL, DN 28 MM, INSTALADO EM RESERVAÇÃO PREDIAL DE ÁGUA - FORNECIMENTO E INSTALAÇÃO. AF_04/2024</t>
  </si>
  <si>
    <t>LUVA, CPVC, SOLDÁVEL, DN 35 MM, INSTALADO EM RESERVAÇÃO PREDIAL DE ÁGUA - FORNECIMENTO E INSTALAÇÃO. AF_04/2024</t>
  </si>
  <si>
    <t>LUVA, CPVC, SOLDÁVEL, DN 42 MM, INSTALADO EM RESERVAÇÃO PREDIAL DE ÁGUA - FORNECIMENTO E INSTALAÇÃO. AF_04/2024</t>
  </si>
  <si>
    <t>LUVA, CPVC, SOLDÁVEL, DN 54 MM, INSTALADO EM RESERVAÇÃO PREDIAL DE ÁGUA - FORNECIMENTO E INSTALAÇÃO. AF_04/2024</t>
  </si>
  <si>
    <t>LUVA, CPVC, SOLDÁVEL, DN 73 MM, INSTALADO EM RESERVAÇÃO PREDIAL DE ÁGUA - FORNECIMENTO E INSTALAÇÃO. AF_04/2024</t>
  </si>
  <si>
    <t>LUVA, CPVC, SOLDÁVEL, DN 89 MM, INSTALADO EM RESERVAÇÃO PREDIAL DE ÁGUA - FORNECIMENTO E INSTALAÇÃO. AF_04/2024</t>
  </si>
  <si>
    <t>LUVA,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</si>
  <si>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</si>
  <si>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</si>
  <si>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LUVA, PPR, DN 110 MM, CLASSE PN 25, INSTALADO EM RESERVAÇÃO PREDIAL DE ÁGUA - FORNECIMENTO E INSTALAÇÃO. AF_04/2024</t>
  </si>
  <si>
    <t>LUVA, PPR, DN 20 MM, INSTALADO EM RESERVAÇÃO PREDIAL DE ÁGUA - FORNECIMENTO E INSTALAÇÃO. AF_04/2024</t>
  </si>
  <si>
    <t>LUVA, PPR, DN 25 MM, INSTALADO EM RESERVAÇÃO PREDIAL DE ÁGUA - FORNECIMENTO E INSTALAÇÃO. AF_04/2024</t>
  </si>
  <si>
    <t>LUVA, PPR, DN 32 MM, CLASSE PN 25,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</si>
  <si>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</si>
  <si>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</si>
  <si>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</si>
  <si>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</si>
  <si>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</si>
  <si>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PVC, SOLDÁVEL, DN 110 MM, INSTALADO EM RESERVAÇÃO PREDIAL DE ÁGUA - FORNECIMENTO E INSTALAÇÃO. AF_04/2024</t>
  </si>
  <si>
    <t>LUVA, PVC, SOLDÁVEL, DN 40 MM, INSTALADO EM RESERVAÇÃO PREDIAL DE ÁGUA - FORNECIMENTO E INSTALAÇÃO. AF_04/2024</t>
  </si>
  <si>
    <t>LUVA, PVC, SOLDÁVEL, DN 50 MM, INSTALADO EM RESERVAÇÃO PREDIAL DE ÁGUA - FORNECIMENTO E INSTALAÇÃO. AF_04/2024</t>
  </si>
  <si>
    <t>LUVA, PVC, SOLDÁVEL, DN 60 MM, INSTALADO EM RESERVAÇÃO PREDIAL DE ÁGUA - FORNECIMENTO E INSTALAÇÃO. AF_04/2024</t>
  </si>
  <si>
    <t>LUVA, PVC, SOLDÁVEL, DN 75 MM, INSTALADO EM RESERVAÇÃO PREDIAL DE ÁGUA - FORNECIMENTO E INSTALAÇÃO. AF_04/2024</t>
  </si>
  <si>
    <t>LUVA, PVC, SOLDÁVEL, DN 85 MM, INSTALADO EM RESERVAÇÃO PREDIAL DE ÁGUA - FORNECIMENTO E INSTALAÇÃO. AF_04/2024</t>
  </si>
  <si>
    <t>NIPLE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</si>
  <si>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</si>
  <si>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EM FERRO GALVANIZADO, CONEXÃO ROSQUEADA, DN 50 MM (2"), INSTALADO EM RESERVAÇÃO PREDIAL DE ÁGUA - FORNECIMENTO E INSTALAÇÃO. AF_04/2024</t>
  </si>
  <si>
    <t>NIPLE, EM FERRO GALVANIZADO, CONEXÃO ROSQUEADA, DN 65 MM (2 1/2"), INSTALADO EM RESERVAÇÃO PREDIAL DE ÁGUA - FORNECIMENTO E INSTALAÇÃO. AF_04/2024</t>
  </si>
  <si>
    <t>NIPLE, EM FERRO GALVANIZADO, CONEXÃO ROSQUEADA, DN 80 MM (3"),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</si>
  <si>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</si>
  <si>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</si>
  <si>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</si>
  <si>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TE DE REDUÇÃO, EM FERRO GALVANIZADO, CONEXÃO ROSQUEADA, DN 80 MM X 50 MM (3" X 2"), INSTALADO EM RESERVAÇÃO PREDIAL DE ÁGUA - FORNECIMENTO E INSTALAÇÃO. AF_04/2024</t>
  </si>
  <si>
    <t>TE DE REDUÇÃO, EM FERRO GALVANIZADO, CONEXÃO ROSQUEADA, DN 80 MM X 65 MM (3" X 2 1/2"),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</si>
  <si>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</si>
  <si>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</si>
  <si>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TE EM COBRE, DN 104 MM,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</si>
  <si>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</si>
  <si>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</si>
  <si>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</si>
  <si>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</si>
  <si>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</si>
  <si>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</si>
  <si>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</si>
  <si>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</si>
  <si>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</si>
  <si>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</si>
  <si>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</si>
  <si>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</si>
  <si>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</si>
  <si>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</si>
  <si>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104 MM, CLASSE E, SEM ISOLAMENTO,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</si>
  <si>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</si>
  <si>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</si>
  <si>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</si>
  <si>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CPVC, SOLDÁVEL, DN 114 MM,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</si>
  <si>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</si>
  <si>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</si>
  <si>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</si>
  <si>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</si>
  <si>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</si>
  <si>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</si>
  <si>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</si>
  <si>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PPR, DN 110 MM, CLASSE PN 12,  INSTALADO EM RESERVAÇÃO PREDIAL DE ÁGUA - FORNECIMENTO E INSTALAÇÃO. AF_04/2024</t>
  </si>
  <si>
    <t>TUBO, PPR, DN 110 MM, CLASSE PN 25,  INSTALADO EM RESERVAÇÃO PREDIAL DE ÁGUA - FORNECIMENTO E INSTALAÇÃO. AF_04/2024</t>
  </si>
  <si>
    <t>TUBO, PPR, DN 20 MM, CLASSE PN 20,  INSTALADO EM RESERVAÇÃO PREDIAL DE ÁGUA - FORNECIMENTO E INSTALAÇÃO. AF_04/2024</t>
  </si>
  <si>
    <t>TUBO, PPR, DN 20 MM, CLASSE PN 25,  INSTALADO EM RESERVAÇÃO PREDIAL DE ÁGUA - FORNECIMENTO E INSTALAÇÃO. AF_04/2024</t>
  </si>
  <si>
    <t>TUBO, PPR, DN 25 MM, CLASSE PN 20,  INSTALADO EM RESERVAÇÃO PREDIAL DE ÁGUA - FORNECIMENTO E INSTALAÇÃO. AF_04/2024</t>
  </si>
  <si>
    <t>TUBO, PPR, DN 25 MM, CLASSE PN 25,  INSTALADO EM RESERVAÇÃO PREDIAL DE ÁGUA - FORNECIMENTO E INSTALAÇÃO. AF_04/2024</t>
  </si>
  <si>
    <t>TUBO, PPR, DN 32 MM, CLASSE PN 12,  INSTALADO EM RESERVAÇÃO PREDIAL DE ÁGUA - FORNECIMENTO E INSTALAÇÃO. AF_04/2024</t>
  </si>
  <si>
    <t>TUBO, PPR, DN 32 MM, CLASSE PN 25,  INSTALADO EM RESERVAÇÃO PREDIAL DE ÁGUA - FORNECIMENTO E INSTALAÇÃO. AF_04/2024</t>
  </si>
  <si>
    <t>TUBO, PPR, DN 40 MM, CLASSE PN 12,  INSTALADO EM RESERVAÇÃO PREDIAL DE ÁGUA - FORNECIMENTO E INSTALAÇÃO. AF_04/2024</t>
  </si>
  <si>
    <t>TUBO, PPR, DN 40 MM, CLASSE PN 25,  INSTALADO EM RESERVAÇÃO PREDIAL DE ÁGUA - FORNECIMENTO E INSTALAÇÃO. AF_04/2024</t>
  </si>
  <si>
    <t>TUBO, PPR, DN 50 MM, CLASSE PN 12,  INSTALADO EM RESERVAÇÃO PREDIAL DE ÁGUA - FORNECIMENTO E INSTALAÇÃO. AF_04/2024</t>
  </si>
  <si>
    <t>TUBO, PPR, DN 50 MM, CLASSE PN 25,  INSTALADO EM RESERVAÇÃO PREDIAL DE ÁGUA - FORNECIMENTO E INSTALAÇÃO. AF_04/2024</t>
  </si>
  <si>
    <t>TUBO, PPR, DN 63 MM, CLASSE PN 12,  INSTALADO EM RESERVAÇÃO PREDIAL DE ÁGUA - FORNECIMENTO E INSTALAÇÃO. AF_04/2024</t>
  </si>
  <si>
    <t>TUBO, PPR, DN 63 MM, CLASSE PN 25,  INSTALADO EM RESERVAÇÃO PREDIAL DE ÁGUA - FORNECIMENTO E INSTALAÇÃO. AF_04/2024</t>
  </si>
  <si>
    <t>TUBO, PPR, DN 75 MM, CLASSE PN 12,  INSTALADO EM RESERVAÇÃO PREDIAL DE ÁGUA - FORNECIMENTO E INSTALAÇÃO. AF_04/2024</t>
  </si>
  <si>
    <t>TUBO, PPR, DN 75 MM, CLASSE PN 25,  INSTALADO EM RESERVAÇÃO PREDIAL DE ÁGUA - FORNECIMENTO E INSTALAÇÃO. AF_04/2024</t>
  </si>
  <si>
    <t>TUBO, PPR, DN 90 MM, CLASSE PN 12,  INSTALADO EM RESERVAÇÃO PREDIAL DE ÁGUA - FORNECIMENTO E INSTALAÇÃO. AF_04/2024</t>
  </si>
  <si>
    <t>TUBO, PPR, DN 90 MM, CLASSE PN 25,  INSTALADO EM RESERVAÇÃO PREDIAL DE ÁGUA - FORNECIMENTO E INSTALAÇÃO. AF_04/2024</t>
  </si>
  <si>
    <t>TUBO, PVC, SOLDÁVEL, DE  25MM, INSTALADO EM RESERVAÇÃO PREDIAL DE ÁGUA - FORNECIMENTO E INSTALAÇÃO. AF_04/2024</t>
  </si>
  <si>
    <t>TUBO, PVC, SOLDÁVEL, DE 110MM, INSTALADO EM RESERVAÇÃO PREDIAL DE ÁGUA - FORNECIMENTO E INSTALAÇÃO. AF_04/2024</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</si>
  <si>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</si>
  <si>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</si>
  <si>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</si>
  <si>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</si>
  <si>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</si>
  <si>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</si>
  <si>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TÊ COM BUCHA DE LATÃO NA BOLSA CENTRAL, PVC, SOLDÁVEL, DN  25 MM X 3/4", INSTALADO EM RESERVAÇÃO PREDIAL DE ÁGUA - FORNECIMENTO E INSTALAÇÃO. AF_04/2024</t>
  </si>
  <si>
    <t>TÊ DE REDUÇÃO, PVC, SOLDÁVEL, DN 110 MM X 60 MM, INSTALADO EM RESERVAÇÃO PREDIAL DE ÁGUA - FORNECIMENTO E INSTALAÇÃO. AF_04/2024</t>
  </si>
  <si>
    <t>TÊ DE REDUÇÃO, PVC, SOLDÁVEL, DN 32 MM X  25 MM, INSTALADO EM RESERVAÇÃO PREDIAL DE ÁGUA - FORNECIMENTO E INSTALAÇÃO. AF_04/2024</t>
  </si>
  <si>
    <t>TÊ DE REDUÇÃO, PVC, SOLDÁVEL, DN 40 MM X 32 MM, INSTALADO EM RESERVAÇÃO PREDIAL DE ÁGUA - FORNECIMENTO E INSTALAÇÃO. AF_04/2024</t>
  </si>
  <si>
    <t>TÊ DE REDUÇÃO, PVC, SOLDÁVEL, DN 50 MM X 40 MM, INSTALADO EM RESERVAÇÃO PREDIAL DE ÁGUA - FORNECIMENTO E INSTALAÇÃO. AF_04/2024</t>
  </si>
  <si>
    <t>TÊ DE REDUÇÃO, PVC, SOLDÁVEL, DN 75 MM X 50 MM, INSTALADO EM RESERVAÇÃO PREDIAL DE ÁGUA - FORNECIMENTO E INSTALAÇÃO. AF_04/2024</t>
  </si>
  <si>
    <t>TÊ DE REDUÇÃO, PVC, SOLDÁVEL, DN 85 MM X 60 MM,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</si>
  <si>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</si>
  <si>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</si>
  <si>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</si>
  <si>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TÊ, PPR, DN 110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</si>
  <si>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</si>
  <si>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</si>
  <si>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</si>
  <si>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</si>
  <si>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</si>
  <si>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</si>
  <si>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</si>
  <si>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</si>
  <si>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PVC, SOLDÁVEL, DN  25 MM INSTALADO EM RESERVAÇÃO PREDIAL DE ÁGUA - FORNECIMENTO E INSTALAÇÃO. AF_04/2024</t>
  </si>
  <si>
    <t>TÊ, PVC, SOLDÁVEL, DN 110 MM INSTALADO EM RESERVAÇÃO PREDIAL DE ÁGUA - FORNECIMENTO E INSTALAÇÃO. AF_04/2024</t>
  </si>
  <si>
    <t>TÊ, PVC, SOLDÁVEL, DN 32 MM INSTALADO EM RESERVAÇÃO PREDIAL DE ÁGUA - FORNECIMENTO E INSTALAÇÃO. AF_04/2024</t>
  </si>
  <si>
    <t>TÊ, PVC, SOLDÁVEL, DN 40 MM INSTALADO EM RESERVAÇÃO PREDIAL DE ÁGUA - FORNECIMENTO E INSTALAÇÃO. AF_04/2024</t>
  </si>
  <si>
    <t>TÊ, PVC, SOLDÁVEL, DN 50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</si>
  <si>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</si>
  <si>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</si>
  <si>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PVC, SOLDÁVEL, DN 85 MM INSTALADO EM RESERVAÇÃO PREDIAL DE ÁGUA - FORNECIMENTO E INSTALAÇÃO. AF_04/2024</t>
  </si>
  <si>
    <t>UNIÃO FLANGE, PPR, COM PARAFUSOS, DN 40 MM, INSTALADO EM RESERVAÇÃO PREDIAL DE ÁGUA - FORNECIMENTO E INSTALAÇÃO. AF_04/2024</t>
  </si>
  <si>
    <t>Instalações Hidráulicas em PEX</t>
  </si>
  <si>
    <t>TÊ, ROSCA FÊMEA, METÁLICO, PARA INSTALAÇÕES EM PEX ÁGUA, DN 16 MM X ½", CONEXÃO POR ANEL DESLIZANTE - FORNECIMENTO E INSTALAÇÃO. AF_02/2023</t>
  </si>
  <si>
    <t>Instalações Hidráulicas em PPR</t>
  </si>
  <si>
    <t>CONECTOR FÊMEA, PPR, 25 X 1/2", CLASSE PN 25, INSTALADO EM PRUMADA DE ÁGUA   FORNECIMENTO E INSTALAÇÃO . AF_08/2022</t>
  </si>
  <si>
    <t>CONECTOR FÊMEA, PPR, 32 X 3/4", CLASSE PN 25, INSTALADO EM RAMAL DE DISTRIBUIÇÃO DE ÁGUA   FORNECIMENTO E INSTALAÇÃO. AF_08/2022</t>
  </si>
  <si>
    <t>CONECTOR MACHO, PPR, 25 X 1/2", CLASSE PN 25, INSTALADO EM PRUMADA DE ÁGUA   FORNECIMENTO E INSTALAÇÃO . AF_08/2022</t>
  </si>
  <si>
    <t>CONECTOR MACHO, PPR, 32 X 3/4", CLASSE PN 25, INSTALADO EM RAMAL DE DISTRIBUIÇÃO DE ÁGUA   FORNECIMENTO E INSTALAÇÃO. AF_08/2022</t>
  </si>
  <si>
    <t>Instalações Prediais de Esgoto - Caixas e Ralos</t>
  </si>
  <si>
    <t>Instalações Prediais de Esgoto - Tubos e Conexões</t>
  </si>
  <si>
    <t>Instalações Prediais de Água Fria em PVC</t>
  </si>
  <si>
    <t>ADAPTADOR CURTO COM BOLSA E ROSCA PARA REGISTRO, PVC, SOLDÁVEL, DN 40MM X 1.1/2", INSTALADO EM RAMAL DE DISTRIBUIÇÃO DE ÁGUA - FORNECIMENTO E INSTALAÇÃO. AF_06/2022</t>
  </si>
  <si>
    <t>ADAPTADOR CURTO COM BOLSA E ROSCA PARA REGISTRO, PVC, SOLDÁVEL, DN 40MM X 1.1/4",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</si>
  <si>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</si>
  <si>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</si>
  <si>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ADAPTADOR CURTO COM BOLSA E ROSCA PARA REGISTRO, PVC, SOLDÁVEL, DN 75MM X 2.1/2", INSTALADO EM PRUMADA DE ÁGUA - FORNECIMENTO E INSTALAÇÃO. AF_12/2014</t>
  </si>
  <si>
    <t>LUVA COM ROSCA, PVC, SOLDÁVEL, DN 40MM X 1.1/4", INSTALADO EM RAMAL DE DISTRIBUIÇÃO DE ÁGUA - FORNECIMENTO E INSTALAÇÃO. AF_06/2022</t>
  </si>
  <si>
    <t>LUVA COM ROSCA, PVC, SOLDÁVEL, DN 50MM X 1.1/2", INSTALADO EM RAMAL DE DISTRIBUIÇÃO DE ÁGUA - FORNECIMENTO E INSTALAÇÃO. AF_06/2022</t>
  </si>
  <si>
    <t>LUVA DE CORRER, PVC, SOLDÁVEL, DN 40MM, INSTALADO EM RAMAL DE DISTRIBUIÇÃO DE ÁGUA - FORNECIMENTO E INSTALAÇÃO. AF_06/2022</t>
  </si>
  <si>
    <t>TUBO, PVC, SOLDÁVEL, DE 20MM, INSTALADO EM RAMAL DE DISTRIBUIÇÃO DE ÁGUA - FORNECIMENTO E INSTALAÇÃO. AF_06/2022</t>
  </si>
  <si>
    <t>TUBO, PVC, SOLDÁVEL, DE 20MM, INSTALADO EM RAMAL OU SUB-RAMAL DE ÁGUA - FORNECIMENTO E INSTALAÇÃO. AF_06/2022</t>
  </si>
  <si>
    <t>TUBO, PVC, SOLDÁVEL, DE 25MM, INSTALADO EM PRUMADA DE ÁGUA - FORNECIMENTO E INSTALAÇÃO. AF_06/2022</t>
  </si>
  <si>
    <t>TUBO, PVC, SOLDÁVEL, DE 25MM, INSTALADO EM RAMAL DE DISTRIBUIÇÃO DE ÁGUA - FORNECIMENTO E INSTALAÇÃO. AF_06/2022</t>
  </si>
  <si>
    <t>TUBO, PVC, SOLDÁVEL, DE 25MM, INSTALADO EM RAMAL OU SUB-RAMAL DE ÁGUA - FORNECIMENTO E INSTALAÇÃO. AF_06/2022</t>
  </si>
  <si>
    <t>TUBO, PVC, SOLDÁVEL, DE 32MM, INSTALADO EM PRUMADA DE ÁGUA - FORNECIMENTO E INSTALAÇÃO. AF_06/2022</t>
  </si>
  <si>
    <t>TUBO, PVC, SOLDÁVEL, DE 32MM, INSTALADO EM RAMAL DE DISTRIBUIÇÃO DE ÁGUA - FORNECIMENTO E INSTALAÇÃO. AF_06/2022</t>
  </si>
  <si>
    <t>TUBO, PVC, SOLDÁVEL, DE 32MM, INSTALADO EM RAMAL OU SUB-RAMAL DE ÁGUA - FORNECIMENTO E INSTALAÇÃO. AF_06/2022</t>
  </si>
  <si>
    <t>TUBO, PVC, SOLDÁVEL, DE 40MM, INSTALADO EM PRUMADA DE ÁGUA - FORNECIMENTO E INSTALAÇÃO. AF_06/2022</t>
  </si>
  <si>
    <t>TUBO, PVC, SOLDÁVEL, DE 40MM, INSTALADO EM RAMAL DE DISTRIBUIÇÃO DE ÁGUA - FORNECIMENTO E INSTALAÇÃO. AF_06/2022</t>
  </si>
  <si>
    <t>TUBO, PVC, SOLDÁVEL, DE 50MM, INSTALADO EM PRUMADA DE ÁGUA - FORNECIMENTO E INSTALAÇÃO. AF_06/2022</t>
  </si>
  <si>
    <t>TUBO, PVC, SOLDÁVEL, DE 50MM, INSTALADO EM RAMAL DE DISTRIBUIÇÃO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</si>
  <si>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</si>
  <si>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</si>
  <si>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</si>
  <si>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Instalações Prediais de Água Quente em CPVC</t>
  </si>
  <si>
    <t>CONECTOR, CPVC, SOLDÁVEL, DN 42MM X 1.1/2", INSTALADO EM RAMAL DE DISTRIBUIÇÃO DE ÁGUA - FORNECIMENTO E INSTALAÇÃO. AF_06/2022</t>
  </si>
  <si>
    <t>CONECTOR, CPVC, SOLDÁVEL, DN22MM X 3/4", INSTALADO EM RAMAL OU SUB-RAMAL DE ÁGUA - FORNECIMENTO E INSTALAÇÃO. AF_06/2022</t>
  </si>
  <si>
    <t>JOELHO 45 GRAUS, CPVC, SOLDÁVEL, DN 42MM, INSTALADO EM RAMAL DE DISTRIBUIÇÃO DE ÁGUA - FORNECIMENTO E INSTALAÇÃO. AF_06/2022</t>
  </si>
  <si>
    <t>JOELHO 90 GRAUS, CPVC, SOLDÁVEL, DN 42MM, INSTALADO EM RAMAL DE DISTRIBUIÇÃO DE ÁGUA - FORNECIMENTO E INSTALAÇÃO. AF_06/2022</t>
  </si>
  <si>
    <t>JOELHO DE TRANSIÇÃO, 90 GRAUS, CPVC, SOLDÁVEL, DN 15MM X 1/2",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</si>
  <si>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</si>
  <si>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</si>
  <si>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LUVA DE CORRER, CPVC, SOLDÁVEL, DN 42MM, INSTALADO EM RAMAL DE DISTRIBUIÇÃO DE ÁGUA - FORNECIMENTO E INSTALAÇÃO. AF_06/2022</t>
  </si>
  <si>
    <t>LUVA DE TRANSIÇÃO, CPVC, SOLDÁVEL, DN15MM X 1/2", INSTALADO EM RAMAL OU SUB-RAMAL DE ÁGUA - FORNECIMENTO E INSTALAÇÃO. AF_06/2022</t>
  </si>
  <si>
    <t>LUVA DE TRANSIÇÃO, CPVC, SOLDÁVEL, DN42MM X 1.1/2", INSTALADO EM RAMAL DE DISTRIBUIÇÃO DE ÁGUA - FORNECIMENTO E INSTALAÇÃO. AF_06/2022</t>
  </si>
  <si>
    <t>LUVA, CPVC, SOLDÁVEL, DN 42MM, INSTALADO EM RAMAL DE DISTRIBUIÇÃO DE ÁGUA - FORNECIMENTO E INSTALAÇÃO. AF_06/2022</t>
  </si>
  <si>
    <t>TE MISTURADOR DE TRANSIÇÃO, CPVC, SOLDÁVEL, DN 22MM X 3/4", INSTALADO EM RAMAL OU SUB-RAMAL DE ÁGUA - FORNECIMENTO E INSTALAÇÃO. AF_06/2022</t>
  </si>
  <si>
    <t>TE, CPVC, SOLDÁVEL, DN  42MM, INSTALADO EM RAMAL DE DISTRIBUIÇÃO DE ÁGUA - FORNECIMENTO E INSTALAÇÃO. AF_06/2022</t>
  </si>
  <si>
    <t>Instalações Prediais de Águas Pluviais - Tubos, Conexões, Caixas e Ralos</t>
  </si>
  <si>
    <t>Instalações de Divisórias Diversas</t>
  </si>
  <si>
    <t>Instalações de Gás e Incêndio em Aço e Ferro Galvanizado</t>
  </si>
  <si>
    <t>CURVA 45 GRAUS, EM AÇO, CONEXÃO RANHURADA, DN 80 (3"), INSTALADO EM PRUMADAS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</si>
  <si>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</si>
  <si>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</si>
  <si>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Instalações de Gás em PEX Multicamadas</t>
  </si>
  <si>
    <t>Instalações de ar condicionado</t>
  </si>
  <si>
    <t>AR CONDICIONADO SPLIT INVERTER, PISO TETO, 18000 BTU/H, CICLO FRIO - FORNECIMENTO E INSTALAÇÃO. AF_11/2021_PSE</t>
  </si>
  <si>
    <t>AR CONDICIONADO SPLIT INVERTER,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</si>
  <si>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</si>
  <si>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</si>
  <si>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ON/OFF, PISO TETO, 18.000 BTU/H, CICLO FRIO - FORNECIMENTO E INSTALAÇÃO. AF_11/2021_PSE</t>
  </si>
  <si>
    <t>AR CONDICIONADO SPLIT ON/OFF, PISO TETO, 24.000 BTU/H, CICLO FRIO - FORNECIMENTO E INSTALAÇÃO. AF_11/2021_PSE</t>
  </si>
  <si>
    <t>AR CONDICIONADO SPLIT ON/OFF, PISO TETO, 36.000 BTU/H, CICLO FRIO - FORNECIMENTO E INSTALAÇÃO. AF_11/2021_PSE</t>
  </si>
  <si>
    <t>Instalações de ar condicionado em cobre</t>
  </si>
  <si>
    <t>TUBO EM COBRE FLEXÍVEL, DN 1/2", COM ISOLAMENTO, INSTALADO EM RAMAL DE ALIMENTAÇÃO DE AR CONDICIONADO COM CONDENSADORA CENTRAL - FORNECIMENTO E INSTALAÇÃO. AF_12/2015</t>
  </si>
  <si>
    <t>TUBO EM COBRE FLEXÍVEL, DN 1/2",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</si>
  <si>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</si>
  <si>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</si>
  <si>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CENTRAL - FORNECIMENTO E INSTALAÇÃO. AF_12/2015</t>
  </si>
  <si>
    <t>TUBO EM COBRE FLEXÍVEL, DN 3/8", COM ISOLAMENTO, INSTALADO EM RAMAL DE ALIMENTAÇÃO DE AR CONDICIONADO COM CONDENSADORA INDIVIDUAL - FORNECIMENTO E INSTALAÇÃO. AF_12/2015</t>
  </si>
  <si>
    <t>TUBO EM COBRE FLEXÍVEL, DN 5/8", COM ISOLAMENTO, INSTALADO EM RAMAL DE ALIMENTAÇÃO DE AR CONDICIONADO COM CONDENSADORA CENTRAL   FORNECIMENTO E INSTALAÇÃO. AF_12/2015</t>
  </si>
  <si>
    <t>TUBO EM COBRE FLEXÍVEL, DN 5/8", COM ISOLAMENTO, INSTALADO EM RAMAL DE ALIMENTAÇÃO DE AR CONDICIONADO COM CONDENSADORA INDIVIDUAL - FORNECIMENTO E INSTALAÇÃO. AF_12/2015</t>
  </si>
  <si>
    <t>Instalações em Cobre</t>
  </si>
  <si>
    <t>CONECTOR EM BRONZE/LATÃO, DN 15 MM X 1/2", SEM ANEL DE SOLDA, BOLSA X ROSCA F, INSTALADO EM RAMAL E SUB-RAMAL DE GÁS COMBUSTÍVEL - FORNECIMENTO E INSTALAÇÃO. AF_04/2022</t>
  </si>
  <si>
    <t>CONECTOR EM BRONZE/LATÃO, DN 15 MM X 1/2", SEM ANEL DE SOLDA, BOLSA X ROSCA F, INSTALADO EM RAMAL E SUB-RAMAL DE GÁS MEDICINAL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</si>
  <si>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</si>
  <si>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</si>
  <si>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CONECTOR EM BRONZE/LATÃO, DN 28 MM X 1/2", SEM ANEL DE SOLDA, BOLSA X ROSCA F,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</si>
  <si>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</si>
  <si>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BRONZE/LATÃO, DN 15 MM X 1/2", 90 GRAUS, SEM ANEL DE SOLDA, BOLSA X ROSCA F, INSTALADO EM RAMAL E SUB-RAMAL DE GÁS MEDICINAL - FORNECIMENTO E INSTALAÇÃO. AF_04/2022</t>
  </si>
  <si>
    <t>COTOVELO EM BRONZE/LATÃO, DN 22 MM X 1/2", 90 GRAUS, SEM ANEL DE SOLDA, BOLSA X ROSCA F, INSTALADO EM RAMAL E SUB-RAMAL DE GÁS COMBUSTÍVEL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</si>
  <si>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</si>
  <si>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COMBUSTÍVEL - FORNECIMENTO E INSTALAÇÃO. AF_04/2022</t>
  </si>
  <si>
    <t>COTOVELO EM BRONZE/LATÃO, DN 22 MM X 3/4", 90 GRAUS, SEM ANEL DE SOLDA, BOLSA X ROSCA F, INSTALADO EM RAMAL E SUB-RAMAL DE GÁS MEDICINAL - FORNECIMENTO E INSTALAÇÃO. AF_04/2022</t>
  </si>
  <si>
    <t>Instalações para Canteiros de Obras</t>
  </si>
  <si>
    <t>ESTRUTURA DE MADEIRA PROVISÓRIA PARA SUPORTE DE CAIXA D'ÁGUA ELEVADA DE 2000 LITROS. AF_03/2024</t>
  </si>
  <si>
    <t>ESTRUTURA DE MADEIRA PROVISÓRIA PARA SUPORTE DE CAIXA DÁGUA ELEVADA DE 1000 LITROS. AF_03/2024</t>
  </si>
  <si>
    <t>ESTRUTURA DE MADEIRA PROVISÓRIA PARA SUPORTE DE CAIXA DÁGUA ELEVADA DE 3000 LITROS. AF_03/2024</t>
  </si>
  <si>
    <t>EXECUÇÃO DE PILARETES PARA TAPUMES E CONSTRUÇÕES TEMPORÁRIAS. AF_03/2024</t>
  </si>
  <si>
    <t>EXECUÇÃO DOS APOIOS PARA CONTÊINER OU MÓDULO HABITÁVEL. AF_03/2024</t>
  </si>
  <si>
    <t>INSTALAÇÃO DE CONCERTINA DUPLA CLIPADA, ESPIRAL DE 300 MM. AF_03/2024</t>
  </si>
  <si>
    <t>INSTALAÇÃO DE CONCERTINA FLAT, ESPIRAL DE 300 MM. AF_03/2024</t>
  </si>
  <si>
    <t>INSTALAÇÃO DE CONCERTINA SIMPLES, ESPIRAL DE 300 MM. AF_03/2024</t>
  </si>
  <si>
    <t>INSTALAÇÃO E DESINSTALAÇÃO MANUAL DE CONTÊINER OU MÓDULO HABITÁVEL PEQUENO. AF_03/2024</t>
  </si>
  <si>
    <t>INSTALAÇÃO E DESINSTALAÇÃO MECANIZADA DE CONTÊINER OU MÓDULO HABITÁVEL DE USOS DIVERSOS.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</si>
  <si>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</si>
  <si>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</si>
  <si>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EXTERNA, SEM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</si>
  <si>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</si>
  <si>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</si>
  <si>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PAREDE DE MADEIRA COMPENSADA PARA CONSTRUÇÃO TEMPORÁRIA EM CHAPA DUPLA,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</si>
  <si>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</si>
  <si>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</si>
  <si>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EXTERNA, SEM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</si>
  <si>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</si>
  <si>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</si>
  <si>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SIMPLES, INTERNA, SEM VÃO. AF_03/2024</t>
  </si>
  <si>
    <t>PISO PARA CONSTRUÇÃO TEMPORÁRIA EM MADEIRA, SEM REAPROVEITAMENTO. AF_03/2024</t>
  </si>
  <si>
    <t>TAPUME COM COMPENSADO DE MADEIRA. AF_03/2024</t>
  </si>
  <si>
    <t>TAPUME COM TELHA METÁLICA. AF_03/2024</t>
  </si>
  <si>
    <t>Lajes Pré-Moldadas</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</si>
  <si>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</si>
  <si>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</si>
  <si>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Lastro</t>
  </si>
  <si>
    <t>Ligações Prediais de Água e Esgoto</t>
  </si>
  <si>
    <t>Limpeza de Obra</t>
  </si>
  <si>
    <t>Livro SINAPI: Cálculos e Parâmetros</t>
  </si>
  <si>
    <t>Locação de Obras</t>
  </si>
  <si>
    <t>EXECUÇÃO DE LINHAS DE REFERÊNCIA EM GABARITO OU CAVALETE. AF_03/2024</t>
  </si>
  <si>
    <t>LOCAÇÃO COM CAVALETE COM ALTURA DE 0,50 M - 2 UTILIZAÇÕES. AF_03/2024</t>
  </si>
  <si>
    <t>LOCAÇÃO COM CAVALETE COM ALTURA DE 1,00 M - 2 UTILIZAÇÕES. AF_03/2024</t>
  </si>
  <si>
    <t>LOCAÇÃO CONVENCIONAL DE OBRA, UTILIZANDO GABARITO DE TÁBUAS CORRIDAS PONTALETADAS A CADA 1,50M -  2 UTILIZAÇÕES. AF_03/2024</t>
  </si>
  <si>
    <t>LOCAÇÃO CONVENCIONAL DE OBRA, UTILIZANDO GABARITO DE TÁBUAS CORRIDAS PONTALETADAS A CADA 2,00M -  2 UTILIZAÇÕES. AF_03/2024</t>
  </si>
  <si>
    <t>LOCAÇÃO DE PRAÇAS EM PONTALETEAMENTO. AF_03/2024</t>
  </si>
  <si>
    <t>LOCAÇÃO DE REDE DE ÁGUA OU ESGOTO. AF_03/2024</t>
  </si>
  <si>
    <t>MARCAÇÃO DE PONTOS EM GABARITO OU CAVALETE. AF_03/2024</t>
  </si>
  <si>
    <t>Louças e Metais</t>
  </si>
  <si>
    <t>ACABAMENTO MONOCOMANDO PARA CHUVEIRO - FORNECIMENTO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</si>
  <si>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</si>
  <si>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</si>
  <si>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CHUVEIRO ELÉTRICO COMUM CORPO PLÁSTICO, TIPO DUCHA - FORNECIMENTO E INSTALAÇÃO. AF_01/2020</t>
  </si>
  <si>
    <t>ENGATE FLEXÍVEL EM PLÁSTICO BRANCO, 1/2" X 30CM - FORNECIMENTO E INSTALAÇÃO. AF_01/2020</t>
  </si>
  <si>
    <t>ENGATE FLEXÍVEL EM PLÁSTICO BRANCO, 1/2" X 40CM - FORNECIMENTO E INSTALAÇÃO. AF_01/2020</t>
  </si>
  <si>
    <t>MANOPLA E CANOPLA CROMADA - FORNECIMENTO E INSTALAÇÃO. AF_01/2020</t>
  </si>
  <si>
    <t>MICTÓRIO SIFONADO LOUÇA BRANCA - PADRÃO MÉDIO - FORNECIMENTO E INSTALAÇÃO. AF_01/2020</t>
  </si>
  <si>
    <t>MICTÓRIO SIFONADO LOUÇA BRANCA PARA ENTRADA DE ÁGUA EMBUTIDA - PADRÃO ALTO - FORNECIMENTO E INSTALAÇÃO. AF_01/2020</t>
  </si>
  <si>
    <t>SIFÃO DO TIPO GARRAFA EM METAL CROMADO 1 X 1.1/2" - FORNECIMENTO E INSTALAÇÃO. AF_01/2020</t>
  </si>
  <si>
    <t>SIFÃO DO TIPO GARRAFA/COPO EM PVC 1.1/4  X 1.1/2" - FORNECIMENTO E INSTALAÇÃO. AF_01/2020</t>
  </si>
  <si>
    <t>TORNEIRA CROMADA 1/2" OU 3/4" PARA TANQUE, PADRÃO MÉDIO - FORNECIMENTO E INSTALAÇÃO. AF_01/2020</t>
  </si>
  <si>
    <t>TORNEIRA CROMADA 1/2" OU 3/4" PARA TANQUE, PADRÃO POPULAR - FORNECIMENTO E INSTALAÇÃO. AF_01/2020</t>
  </si>
  <si>
    <t>TORNEIRA CROMADA DE MESA, 1/2" OU 3/4", PARA LAVATÓRIO, PADRÃO MÉDIO - FORNECIMENTO E INSTALAÇÃO. AF_01/2020</t>
  </si>
  <si>
    <t>TORNEIRA CROMADA DE MESA, 1/2" OU 3/4", PARA LAVATÓRIO, PADRÃO POPULAR - FORNECIMENTO E INSTALAÇÃO. AF_01/2020</t>
  </si>
  <si>
    <t>TORNEIRA CROMADA LONGA, DE PAREDE, 1/2" OU 3/4", PARA PIA DE COZINHA,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</si>
  <si>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</si>
  <si>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</si>
  <si>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PLÁSTICA 3/4" PARA TANQUE - FORNECIMENTO E INSTALAÇÃO. AF_01/2020</t>
  </si>
  <si>
    <t>VASO SANITARIO SIFONADO CONVENCIONAL COM LOUÇA BRANCA, INCLUSO CONJUNTO DE LIGAÇÃO PARA BACIA SANITÁRIA AJUSTÁVEL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</si>
  <si>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</si>
  <si>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</si>
  <si>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</si>
  <si>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</si>
  <si>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Luminárias Externas</t>
  </si>
  <si>
    <t>ABRAÇADEIRA DE FIXAÇÃO DE BRAÇOS DE LUMINÁRIAS DE 2" - FORNECIMENTO E INSTALAÇÃO. AF_02/2025</t>
  </si>
  <si>
    <t>ABRAÇADEIRA DE FIXAÇÃO DE BRAÇOS DE LUMINÁRIAS DE 3" - FORNECIMENTO E INSTALAÇÃO. AF_02/2025</t>
  </si>
  <si>
    <t>ABRAÇADEIRA DE FIXAÇÃO DE BRAÇOS DE LUMINÁRIAS DE 4" - FORNECIMENTO E INSTALAÇÃO. AF_02/2025</t>
  </si>
  <si>
    <t>BRAÇO PARA ILUMINAÇÃO PÚBLICA, EM TUBO DE AÇO GALVANIZADO, COMPRIMENTO DE 1,50 M, PARA FIXAÇÃO EM POSTE DE CONCRETO - FORNECIMENTO E INSTALAÇÃO. AF_02/2025_PS</t>
  </si>
  <si>
    <t>BRAÇO PARA ILUMINAÇÃO PÚBLICA, EM TUBO DE AÇO GALVANIZADO, COMPRIMENTO DE 1,50 M, PARA FIXAÇÃO EM POSTE METÁLICO - FORNECIMENTO E INSTALAÇÃO. AF_02/2025_PS</t>
  </si>
  <si>
    <t>LUMINÁRIA DE LED PARA ILUMINAÇÃO PÚBLICA, DE 138 W ATÉ 180 W - FORNECIMENTO E INSTALAÇÃO. AF_02/2025_PS</t>
  </si>
  <si>
    <t>LUMINÁRIA DE LED PARA ILUMINAÇÃO PÚBLICA, DE 181 W ATÉ 239 W - FORNECIMENTO E INSTALAÇÃO. AF_02/2025_PS</t>
  </si>
  <si>
    <t>LUMINÁRIA DE LED PARA ILUMINAÇÃO PÚBLICA, DE 240 W ATÉ 350 W - FORNECIMENTO E INSTALAÇÃO. AF_02/2025_PS</t>
  </si>
  <si>
    <t>LUMINÁRIA DE LED PARA ILUMINAÇÃO PÚBLICA, DE 33 W ATÉ 50 W - FORNECIMENTO E INSTALAÇÃO. AF_02/2025_PS</t>
  </si>
  <si>
    <t>LUMINÁRIA DE LED PARA ILUMINAÇÃO PÚBLICA, DE 51 W ATÉ 67 W - FORNECIMENTO E INSTALAÇÃO. AF_02/2025_PS</t>
  </si>
  <si>
    <t>LUMINÁRIA DE LED PARA ILUMINAÇÃO PÚBLICA, DE 68 W ATÉ 97 W - FORNECIMENTO E INSTALAÇÃO. AF_02/2025_PS</t>
  </si>
  <si>
    <t>LUMINÁRIA DE LED PARA ILUMINAÇÃO PÚBLICA, DE 98 W ATÉ 137 W - FORNECIMENTO E INSTALAÇÃO. AF_02/2025_PS</t>
  </si>
  <si>
    <t>RELÉ FOTOELÉTRICO PARA COMANDO DE ILUMINAÇÃO EXTERNA 1000 W - FORNECIMENTO E INSTALAÇÃO. AF_02/2025</t>
  </si>
  <si>
    <t>SUBSTITUIÇÃO DE LUMINÁRIA DE VAPOR DE MERCÚRIO/VAPOR DE SÓDIO POR LUMINÁRIA DE LED PARA ILUMINAÇÃO PÚBLICA (NÃO INCLUI FORNECIMENTO). AF_02/2025_PS</t>
  </si>
  <si>
    <t>SUBSTITUIÇÃO DE LUMINÁRIA REFLETOR LED PARA ILUMINAÇÃO PÚBLICA (NÃO INCLUI FORNECIMENTO). AF_02/2025</t>
  </si>
  <si>
    <t>SUBSTITUIÇÃO DE LÂMPADA PARA ILUMINAÇÃO PÚBLICA (NÃO INCLUI FORNECIMENTO). AF_02/2025_PS</t>
  </si>
  <si>
    <t>SUBSTITUIÇÃO DE REATOR PARA ILUMINAÇÃO PÚBLICA (NÃO INCLUI FORNECIMENTO). AF_02/2025_PS</t>
  </si>
  <si>
    <t>SUBSTITUIÇÃO DE RELÉ FOTOELÉTRICO PARA COMANDO DE ILUMINAÇÃO EXTERNA 1000 W - FORNECIMENTO E INSTALAÇÃO. AF_02/2025_PS</t>
  </si>
  <si>
    <t>Massa Única Externa</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</si>
  <si>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</si>
  <si>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</si>
  <si>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</si>
  <si>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</si>
  <si>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Massa Única Interna</t>
  </si>
  <si>
    <t>EMBOÇO, EM ARGAMASSA INDUSTRIALIZADA, PREPARO MECÂNICO, APLICADO COM EQUIPAMENTO DE MISTURA E PROJEÇÃO DE ARGAMASSA EM PAREDES INTERNAS, E = 10MM, COM TALISCAS. AF_03/2024</t>
  </si>
  <si>
    <t>EMBOÇO, EM ARGAMASSA INDUSTRIALIZADA, PREPARO MECÂNICO, APLICADO COM EQUIPAMENTO DE MISTURA E PROJEÇÃO DE ARGAMASSA EM PAREDES INTERNAS, E = 17,5MM, COM TALISCAS. AF_03/2024</t>
  </si>
  <si>
    <t>EMBOÇO, EM ARGAMASSA TRAÇO 1:2:8, PREPARO MANUAL,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</si>
  <si>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</si>
  <si>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</si>
  <si>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17,5MM, COM TALISCAS. AF_03/2024</t>
  </si>
  <si>
    <t>EMBOÇO, EM ARGAMASSA TRAÇO 1:2:8, PREPARO MANUAL,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</si>
  <si>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17,5MM, COM TALISCAS. AF_03/2024</t>
  </si>
  <si>
    <t>EMBOÇO, EM ARGAMASSA TRAÇO 1:2:8, PREPARO MANUAL, APLICADO MANUALMENTE EM PAREDES INTERNAS DE AMBIENTES COM ÁREA ENTRE 5M² E 10M², E = 10MM, COM TALISCAS. AF_03/2024</t>
  </si>
  <si>
    <t>EMBOÇO, EM ARGAMASSA TRAÇO 1:2:8, PREPARO MANUAL, APLICADO MANUALMENTE EM PAREDES INTERNAS DE AMBIENTES COM ÁREA ENTRE 5M² E 10M², E = 17,5MM, COM TALISCAS. AF_03/2024</t>
  </si>
  <si>
    <t>EMBOÇO, EM ARGAMASSA TRAÇO 1:2:8, PREPARO MANUAL, APLICADO MANUALMENTE EM PAREDES INTERNAS DE AMBIENTES COM ÁREA MAIOR QUE 10M², E = 10MM, COM TALISCAS. AF_03/2024</t>
  </si>
  <si>
    <t>EMBOÇO, EM ARGAMASSA TRAÇO 1:2:8, PREPARO MANUAL, APLICADO MANUALMENTE EM PAREDES INTERNAS DE AMBIENTES COM ÁREA MAIOR QUE 10M², E = 17,5MM, COM TALISCAS. AF_03/2024</t>
  </si>
  <si>
    <t>EMBOÇO, EM ARGAMASSA TRAÇO 1:2:8, PREPARO MANUAL, APLICADO MANUALMENTE EM PAREDES INTERNAS DE AMBIENTES COM ÁREA MENOR QUE 5M², E = 17,5MM, COM TALISCAS. AF_03/2024</t>
  </si>
  <si>
    <t>EMBOÇO, EM ARGAMASSA TRAÇO 1:2:8, PREPARO MANUAL, APLICADO MANUALMENTE EM PAREDES INTERNAS, PARA AMBIENTES COM ÁREA MENOR QUE 5M², E = 10MM, COM TALISCAS. AF_03/2024</t>
  </si>
  <si>
    <t>EMBOÇO, EM ARGAMASSA TRAÇO 1:2:8, PREPARO MECÂNICO, APLICADO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</si>
  <si>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17,5MM, COM TALISCAS. AF_03/2024</t>
  </si>
  <si>
    <t>EMBOÇO, EM ARGAMASSA TRAÇO 1:2:8, PREPARO MECÂNICO, APLICADO MANUALMENTE EM PAREDES INTERNAS DE AMBIENTES COM PÉ-DIREITO DUPLO E ÁREA MAIOR QUE 10M², E = 10MM, COM TALISCAS. AF_03/2024</t>
  </si>
  <si>
    <t>EMBOÇO, EM ARGAMASSA TRAÇO 1:2:8, PREPARO MECÂNICO,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</si>
  <si>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</si>
  <si>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MECÂNICO, APLICADO MANUALMENTE EM PAREDES INTERNAS DE AMBIENTES COM PÉ-DIREITO DUPLO E ÁREA MENOR QUE 5M², E = 17,5MM, COM TALISCAS. AF_03/2024</t>
  </si>
  <si>
    <t>EMBOÇO, EM ARGAMASSA TRAÇO 1:2:8, PREPARO MECÂNICO, APLICADO MANUALMENTE EM PAREDES INTERNAS DE AMBIENTES COM ÁREA ENTRE 5M² E 10M², E = 10MM, COM TALISCAS. AF_03/2024</t>
  </si>
  <si>
    <t>EMBOÇO, EM ARGAMASSA TRAÇO 1:2:8, PREPARO MECÂNICO, APLICADO MANUALMENTE EM PAREDES INTERNAS DE AMBIENTES COM ÁREA ENTRE 5M² E 10M², E = 17,5MM, COM TALISCAS. AF_03/2024</t>
  </si>
  <si>
    <t>EMBOÇO, EM ARGAMASSA TRAÇO 1:2:8, PREPARO MECÂNICO, APLICADO MANUALMENTE EM PAREDES INTERNAS DE AMBIENTES COM ÁREA MAIOR QUE 10M², E = 10MM, COM TALISCAS. AF_03/2024</t>
  </si>
  <si>
    <t>EMBOÇO, EM ARGAMASSA TRAÇO 1:2:8, PREPARO MECÂNICO, APLICADO MANUALMENTE EM PAREDES INTERNAS DE AMBIENTES COM ÁREA MAIOR QUE 10M², E = 17,5MM, COM TALISCAS. AF_03/2024</t>
  </si>
  <si>
    <t>EMBOÇO, EM ARGAMASSA TRAÇO 1:2:8, PREPARO MECÂNICO, APLICADO MANUALMENTE EM PAREDES INTERNAS DE AMBIENTES COM ÁREA MENOR QUE 5M², E =17,5MM, COM TALISCAS. AF_03/2024</t>
  </si>
  <si>
    <t>EMBOÇO, EM ARGAMASSA TRAÇO 1:2:8, PREPARO MECÂNICO, APLICADO MANUALMENTE EM PAREDES INTERNAS, PARA AMBIENTES COM ÁREA MENOR QUE 5M², E = 10MM, COM TALISCAS. AF_03/2024</t>
  </si>
  <si>
    <t>MASSA ÚNICA, EM ARGAMASSA INDUSTRIALIZADA, PREPARO MECÂNICO, APLICADA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</si>
  <si>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</si>
  <si>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MASSA ÚNICA, EM ARGAMASSA INDUSTRIALIZADA, PREPARO MECÂNICO, APLICADA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</si>
  <si>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</si>
  <si>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MASSA ÚNICA, EM ARGAMASSA TRAÇO 1:2:8 PREPARO MANUAL, APLICADA MANUALMENTE EM PAREDES INTERNAS DE AMBIENTES COM ÁREA MAIOR QUE 10M², E = 10MM,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</si>
  <si>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</si>
  <si>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</si>
  <si>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17,5MM, COM TALISCAS. AF_03/2024</t>
  </si>
  <si>
    <t>MASSA ÚNICA, EM ARGAMASSA TRAÇO 1:2:8, PREPARO MANUAL, APLICADA MANUALMENTE EM PAREDES INTERNAS DE AMBIENTES COM PÉ-DIREITO DUPLO E ÁREA MAIOR QUE 10M², E = 17,5MM, COM TALISCAS. AF_03/2024</t>
  </si>
  <si>
    <t>MASSA ÚNICA, EM ARGAMASSA TRAÇO 1:2:8, PREPARO MANUAL, APLICADA MANUALMENTE EM PAREDES INTERNAS DE AMBIENTES COM PÉ-DIREITO DUPLO ÁREA MAIOR QUE 10M², E = 10MM, COM TALISCAS. AF_03/2024</t>
  </si>
  <si>
    <t>MASSA ÚNICA, EM ARGAMASSA TRAÇO 1:2:8, PREPARO MANUAL, APLICADA MANUALMENTE EM PAREDES INTERNAS DE AMBIENTES COM ÁREA ENTRE 5M² E 10M², E = 10MM, COM TALISCAS. AF_03/2024</t>
  </si>
  <si>
    <t>MASSA ÚNICA, EM ARGAMASSA TRAÇO 1:2:8, PREPARO MANUAL, APLICADA MANUALMENTE EM PAREDES INTERNAS DE AMBIENTES COM ÁREA ENTRE 5M² E 10M², E = 17,5MM, COM TALISCAS. AF_03/2024</t>
  </si>
  <si>
    <t>MASSA ÚNICA, EM ARGAMASSA TRAÇO 1:2:8, PREPARO MANUAL, APLICADA MANUALMENTE EM PAREDES INTERNAS DE AMBIENTES COM ÁREA MAIOR QUE 10M², E = 17,5MM, COM TALISCAS. AF_03/2024</t>
  </si>
  <si>
    <t>MASSA ÚNICA, EM ARGAMASSA TRAÇO 1:2:8, PREPARO MECÂNICO, APLICADA MANUALMENTE EM PAREDES INTERNAS DE AMBIENTES COM PÉ-DIREITO DUPLO E ÁREA ENTRE 5M² E 10M², E = 10MM, COM TALISCAS. AF_03/2024</t>
  </si>
  <si>
    <t>MASSA ÚNICA, EM ARGAMASSA TRAÇO 1:2:8, PREPARO MECÂNICO, APLICADA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</si>
  <si>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</si>
  <si>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MECÂNICO, APLICADA MANUALMENTE EM PAREDES INTERNAS DE AMBIENTES COM PÉ-DIREITO DUPLO ÁREA MAIOR QUE 10M², E = 10MM, COM TALISCAS. AF_03/2024</t>
  </si>
  <si>
    <t>MASSA ÚNICA, EM ARGAMASSA TRAÇO 1:2:8, PREPARO MECÂNICO, APLICADA MANUALMENTE EM PAREDES INTERNAS DE AMBIENTES COM ÁREA ENTRE 5M² E 10M², E = 10MM, COM TALISCAS. AF_03/2024</t>
  </si>
  <si>
    <t>MASSA ÚNICA, EM ARGAMASSA TRAÇO 1:2:8, PREPARO MECÂNICO, APLICADA MANUALMENTE EM PAREDES INTERNAS DE AMBIENTES COM ÁREA ENTRE 5M² E 10M², E = 17,5MM, COM TALISCAS. AF_03/2024</t>
  </si>
  <si>
    <t>MASSA ÚNICA, EM ARGAMASSA TRAÇO 1:2:8, PREPARO MECÂNICO, APLICADA MANUALMENTE EM PAREDES INTERNAS DE AMBIENTES COM ÁREA MAIOR QUE 10M², E = 17,5MM, COM TALISCAS. AF_03/2024</t>
  </si>
  <si>
    <t>MASSA ÚNICA, EM ARGAMASSA TRAÇO 1:2:8, PREPARO MECÂNICO, APLICADA MANUALMENTE EM TETO DE AMBIENTES COM PAREDES EM PÉ-DIREITO DUPLO,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</si>
  <si>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</si>
  <si>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E = 10MM, COM TALISCAS. AF_03/2024</t>
  </si>
  <si>
    <t>MASSA ÚNICA, EM ARGAMASSA TRAÇO 1:2:8, PREPARO MECÂNICO, APLICADA MANUALMENTE EM TETO, E = 17,5MM, COM TALISCAS. AF_03/2024</t>
  </si>
  <si>
    <t>Mobiliário Urbano</t>
  </si>
  <si>
    <t>Monocapa</t>
  </si>
  <si>
    <t>REVESTIMENTO DECORATIVO MONOCAMADA EXECUTADO COM EQUIPAMENTO DE PROJEÇÃO EM FACHADA DE UM EDIFÍCIO DE ALVENARIA ESTRUTURAL E ACABAMENTO CHAPISCADO/FLOCADO. AF_03/2024</t>
  </si>
  <si>
    <t>REVESTIMENTO DECORATIVO MONOCAMADA EXECUTADO COM EQUIPAMENTO DE PROJEÇÃO EM FACHADA DE UM EDIFÍCIO DE ALVENARIA ESTRUTURAL E ACABAMENTO RASPADO. AF_03/2024</t>
  </si>
  <si>
    <t>REVESTIMENTO DECORATIVO MONOCAMADA EXECUTADO COM EQUIPAMENTO DE PROJEÇÃO EM FACHADA DE UM EDIFÍCIO DE ALVENARIA ESTRUTURAL E ACABAMENTO TRAVERTINO.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</si>
  <si>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</si>
  <si>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</si>
  <si>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ESTRUTURA CONVENCIONAL E ACABAMENTO TRAVERTINO. AF_03/2024</t>
  </si>
  <si>
    <t>REVESTIMENTO DECORATIVO MONOCAMADA EXECUTADO MANUALMENTE EM FACHADA DE UM EDIFÍCIO DE ALVENARIA ESTRUTURAL E ACABAMENTO CHAPISCADO/FLOCADO. AF_03/2024</t>
  </si>
  <si>
    <t>REVESTIMENTO DECORATIVO MONOCAMADA EXECUTADO MANUALMENTE EM FACHADA DE UM EDIFÍCIO DE ALVENARIA ESTRUTURAL E ACABAMENTO RASPADO. AF_03/2024</t>
  </si>
  <si>
    <t>REVESTIMENTO DECORATIVO MONOCAMADA EXECUTADO MANUALMENTE EM FACHADA DE UM EDIFÍCIO DE ALVENARIA ESTRUTURAL E ACABAMENTO TRAVERTINO. AF_03/2024</t>
  </si>
  <si>
    <t>REVESTIMENTO DECORATIVO MONOCAMADA EXECUTADO MANUALMENTE EM FACHADA DE UM EDIFÍCIO DE ESTRUTURA CONVENCIONAL E ACABAMENTO CHAPISCADO/FLOCADO. AF_03/2024</t>
  </si>
  <si>
    <t>REVESTIMENTO DECORATIVO MONOCAMADA EXECUTADO MANUALMENTE EM FACHADA DE UM EDIFÍCIO DE ESTRUTURA CONVENCIONAL E ACABAMENTO RASPADO. AF_03/2024</t>
  </si>
  <si>
    <t>REVESTIMENTO DECORATIVO MONOCAMADA EXECUTADO MANUALMENTE EM FACHADA DE UM EDIFÍCIO DE ESTRUTURA CONVENCIONAL E ACABAMENTO TRAVERTINO. AF_03/2024</t>
  </si>
  <si>
    <t>Montagem de gruas e cremalheiras</t>
  </si>
  <si>
    <t>ASCENSÃO DE GRUA ASCENSIONAL. AF_03/2024</t>
  </si>
  <si>
    <t>ASCENSÃO DE MINI GRUA. AF_03/2024</t>
  </si>
  <si>
    <t>ASCENSÃO E DESCIDA DE ELEVADOR DE CREMALHEIRA. AF_03/2024</t>
  </si>
  <si>
    <t>ASCENSÃO E DESCIDA DE GRUA FIXA. AF_03/2024</t>
  </si>
  <si>
    <t>MONTAGEM E DESMONTAGEM DE MINI GRUA. AF_03/2024</t>
  </si>
  <si>
    <t>MONTAGEM E DESMONTAGEM DE TRECHO INICIAL DE ELEVADOR DE CREMALHEIRA, CABINE DUPLA - EXCLUSO FUNDAÇÕES. AF_03/2024</t>
  </si>
  <si>
    <t>MONTAGEM E DESMONTAGEM DE TRECHO INICIAL DE ELEVADOR DE CREMALHEIRA, CABINE SIMPLES - EXCLUSO FUNDAÇÕES. AF_03/2024</t>
  </si>
  <si>
    <t>MONTAGEM E DESMONTAGEM DO TRECHO INICIAL DE GRUA FIXA (ALTURA LIVRE) - EXCLUSO FUNDAÇÕES. AF_03/2024</t>
  </si>
  <si>
    <t>Paisagismo - Plantio</t>
  </si>
  <si>
    <t>APLICAÇÃO DE ADUBO EM SOLO. AF_07/2024</t>
  </si>
  <si>
    <t>APLICAÇÃO DE CALCÁRIO PARA CORREÇÃO DO PH DO SOLO. AF_07/2024</t>
  </si>
  <si>
    <t>ESPALHAMENTO DE TERRA VEGETAL PARA O PLANTIO. AF_07/2024</t>
  </si>
  <si>
    <t>PLANTIO DE ARBUSTO OU  CERCA VIVA. AF_07/2024</t>
  </si>
  <si>
    <t>PLANTIO DE FORRAÇÃO. AF_07/2024</t>
  </si>
  <si>
    <t>PLANTIO DE GRAMA BATATAIS EM PLACAS. AF_07/2024</t>
  </si>
  <si>
    <t>PLANTIO DE GRAMA EM PAVIMENTO CONCREGRAMA. AF_07/2024</t>
  </si>
  <si>
    <t>PLANTIO DE GRAMA ESMERALDA OU SÃO CARLOS OU CURITIBANA, EM PLACAS. AF_07/2024</t>
  </si>
  <si>
    <t>PLANTIO DE PALMEIRA COM ALTURA DE MUDA MENOR OU IGUAL A 2,00 M . AF_07/2024</t>
  </si>
  <si>
    <t>PLANTIO DE ÁRVORE ORNAMENTAL COM ALTURA DE MUDA MAIOR QUE 2,00 M E MENOR OU IGUAL A 4,00 M . AF_07/2024</t>
  </si>
  <si>
    <t>PLANTIO DE ÁRVORE ORNAMENTAL COM ALTURA DE MUDA MENOR OU IGUAL A 2,00 M . AF_07/2024</t>
  </si>
  <si>
    <t>REVOLVIMENTO E LIMPEZA MANUAL DE SOLO. AF_07/2024</t>
  </si>
  <si>
    <t>Paredes de Concreto - Armação</t>
  </si>
  <si>
    <t>ARMAÇÃO DO SISTEMA DE PAREDES DE CONCRETO, EXECUTADA COMO ARMADURA NEGATIVA DE LAJES, TELA L-159. AF_12/2024</t>
  </si>
  <si>
    <t>ARMAÇÃO DO SISTEMA DE PAREDES DE CONCRETO, EXECUTADA COMO ARMADURA NEGATIVA DE LAJES, TELA T-196. AF_12/2024</t>
  </si>
  <si>
    <t>ARMAÇÃO DO SISTEMA DE PAREDES DE CONCRETO, EXECUTADA COMO ARMADURA POSITIVA DE LAJES, TELA Q-113. AF_12/2024</t>
  </si>
  <si>
    <t>ARMAÇÃO DO SISTEMA DE PAREDES DE CONCRETO, EXECUTADA COMO ARMADURA POSITIVA DE LAJES, TELA Q-138. AF_12/2024</t>
  </si>
  <si>
    <t>ARMAÇÃO DO SISTEMA DE PAREDES DE CONCRETO, EXECUTADA COMO ARMADURA POSITIVA DE LAJES, TELA Q-159. AF_12/2024</t>
  </si>
  <si>
    <t>ARMAÇÃO DO SISTEMA DE PAREDES DE CONCRETO, EXECUTADA COMO ARMADURA POSITIVA DE LAJES, TELA Q-196. AF_12/2024</t>
  </si>
  <si>
    <t>ARMAÇÃO DO SISTEMA DE PAREDES DE CONCRETO, EXECUTADA COMO REFORÇO, VERGALHÃO DE 10,0 MM DE DIÂMETRO. AF_12/2024</t>
  </si>
  <si>
    <t>ARMAÇÃO DO SISTEMA DE PAREDES DE CONCRETO, EXECUTADA COMO REFORÇO, VERGALHÃO DE 12,5 MM DE DIÂMETRO. AF_12/2024</t>
  </si>
  <si>
    <t>ARMAÇÃO DO SISTEMA DE PAREDES DE CONCRETO, EXECUTADA COMO REFORÇO, VERGALHÃO DE 5,0 MM DE DIÂMETRO. AF_12/2024</t>
  </si>
  <si>
    <t>ARMAÇÃO DO SISTEMA DE PAREDES DE CONCRETO, EXECUTADA COMO REFORÇO, VERGALHÃO DE 6,3 MM DE DIÂMETRO. AF_12/2024</t>
  </si>
  <si>
    <t>ARMAÇÃO DO SISTEMA DE PAREDES DE CONCRETO, EXECUTADA COMO REFORÇO, VERGALHÃO DE 8,0 MM DE DIÂMETRO. AF_12/2024</t>
  </si>
  <si>
    <t>ARMAÇÃO DO SISTEMA DE PAREDES DE CONCRETO, EXECUTADA EM PAREDES DE EDIFICAÇÕES MULTIFAMILIARES, TELA Q-138. AF_12/2024_PS</t>
  </si>
  <si>
    <t>ARMAÇÃO DO SISTEMA DE PAREDES DE CONCRETO, EXECUTADA EM PAREDES DE EDIFICAÇÕES MULTIFAMILIARES, TELA Q-283. AF_12/2024_PS</t>
  </si>
  <si>
    <t>ARMAÇÃO DO SISTEMA DE PAREDES DE CONCRETO, EXECUTADA EM PAREDES DE EDIFICAÇÕES UNIFAMILIARES OU MULTIFAMILIARES, TELA Q-92. AF_12/2024_PS</t>
  </si>
  <si>
    <t>ARMAÇÃO DO SISTEMA DE PAREDES DE CONCRETO, EXECUTADA EM PAREDES DE EDIFICAÇÕES UNIFAMILIARES, TELA Q-61. AF_12/2024_PS</t>
  </si>
  <si>
    <t>ARMAÇÃO DO SISTEMA DE PAREDES DE CONCRETO, EXECUTADA EM PLATIBANDAS, TELA Q-92. AF_12/2024_PS</t>
  </si>
  <si>
    <t>Paredes de Concreto - Concretagem</t>
  </si>
  <si>
    <t>CONCRETAGEM DE EDIFICAÇÕES (PAREDES E LAJES) FEITAS COM SISTEMA DE FÔRMAS MANUSEÁVEIS, COM CONCRETO USINADO AUTOADENSÁVEL FCK 25 MPA - LANÇAMENTO E ACABAMENTO. AF_09/2024</t>
  </si>
  <si>
    <t>CONCRETAGEM DE EDIFICAÇÕES (PAREDES E LAJES) FEITAS COM SISTEMA DE FÔRMAS MANUSEÁVEIS, COM CONCRETO USINADO BOMBEÁVEL FCK 25 MPA - LANÇAMENTO, ADENSAMENTO E ACABAMENTO. AF_09/2024</t>
  </si>
  <si>
    <t>CONCRETAGEM DE ESCADAS EM EDIFICAÇÕES MULTIFAMILIARES FEITAS COM SISTEMA DE FÔRMAS MANUSEÁVEIS COM CONCRETO USINADO AUTOADENSÁVEL, FCK 25 MPA - LANÇAMENTO E ACABAMENTO. AF_09/2024</t>
  </si>
  <si>
    <t>CONCRETAGEM DE ESCADAS EM EDIFICAÇÕES MULTIFAMILIARES FEITAS COM SISTEMA DE FÔRMAS MANUSEÁVEIS COM CONCRETO USINADO BOMBEÁVEL, FCK 25 MPA - LANÇAMENTO, ADENSAMENTO E ACABAMENTO. AF_09/2024</t>
  </si>
  <si>
    <t>CONCRETAGEM DE LAJES EM EDIFICAÇÕES MULTIFAMILIARES FEITAS COM SISTEMA DE FÔRMAS MANUSEÁVEIS, COM CONCRETO USINADO BOMBEÁVEL FCK 25 MPA - LANÇAMENTO, ADENSAMENTO E ACABAMENTO. AF_09/2024</t>
  </si>
  <si>
    <t>CONCRETAGEM DE LAJES EM EDIFICAÇÕES UNIFAMILIARES FEITAS COM SISTEMA DE FÔRMAS MANUSEÁVEIS, COM CONCRETO USINADO BOMBEÁVEL FCK 25 MPA - LANÇAMENTO, ADENSAMENTO E ACABAMENTO. AF_09/2024</t>
  </si>
  <si>
    <t>CONCRETAGEM DE PAREDES EM EDIFICAÇÕES MULTIFAMILIARES FEITAS COM SISTEMA DE FÔRMAS MANUSEÁVEIS, COM CONCRETO USINADO BOMBEÁVEL FCK 25 MPA - LANÇAMENTO, ADENSAMENTO E ACABAMENTO. AF_09/2024</t>
  </si>
  <si>
    <t>CONCRETAGEM DE PAREDES EM EDIFICAÇÕES UNIFAMILIARES FEITAS COM SISTEMA DE FÔRMAS MANUSEÁVEIS, COM CONCRETO USINADO BOMBEÁVEL FCK 25 MPA - LANÇAMENTO, ADENSAMENTO E ACABAMENTO. AF_09/2024</t>
  </si>
  <si>
    <t>CONCRETAGEM DE PLATIBANDA EM EDIFICAÇÕES MULTIFAMILIARES FEITAS COM SISTEMA DE FÔRMAS MANUSEÁVEIS, COM CONCRETO USINADO AUTOADENSÁVEL FCK 25 MPA - LANÇAMENTO E ACABAMENTO. AF_09/2024</t>
  </si>
  <si>
    <t>CONCRETAGEM DE PLATIBANDA EM EDIFICAÇÕES MULTIFAMILIARES FEITAS COM SISTEMA DE FÔRMAS MANUSEÁVEIS, COM CONCRETO USINADO BOMBEÁVEL FCK 25 MPA - LANÇAMENTO, ADENSAMENTO E ACABAMENTO. AF_09/2024</t>
  </si>
  <si>
    <t>CONCRETAGEM DE PLATIBANDA EM EDIFICAÇÕES UNIFAMILIARES FEITAS COM SISTEMA DE FÔRMAS MANUSEÁVEIS, COM CONCRETO USINADO AUTOADENSÁVEL FCK 25 MPA - LANÇAMENTO E ACABAMENTO. AF_09/2024</t>
  </si>
  <si>
    <t>CONCRETAGEM DE PLATIBANDA EM EDIFICAÇÕES UNIFAMILIARES FEITAS COM SISTEMA DE FÔRMAS MANUSEÁVEIS, COM CONCRETO USINADO BOMBEÁVEL FCK 25 MPA - LANÇAMENTO, ADENSAMENTO E ACABAMENTO. AF_09/2024</t>
  </si>
  <si>
    <t>Paredes de Concreto - Estucamento</t>
  </si>
  <si>
    <t>ESTUCAMENTO DE DENSIDADE ALTA DE PANOS DE FACHADA DO SISTEMA DE PAREDES DE CONCRETO EM EDIFICAÇÕES DE MÚLTIPLOS PAVIMENTOS, PAVIMENTO TÉRREO, UTILIZAÇÃO DE ARGAMASSA COLANTE. AF_12/2024</t>
  </si>
  <si>
    <t>ESTUCAMENTO DE DENSIDADE ALTA DE PANOS DE FACHADA DO SISTEMA DE PAREDES DE CONCRETO EM EDIFICAÇÕES DE MÚLTIPLOS PAVIMENTOS, PAVIMENTO TÉRREO, UTILIZAÇÃO DE ARGAMASSA POLIMÉRICA. AF_12/2024</t>
  </si>
  <si>
    <t>ESTUCAMENTO DE DENSIDADE ALTA DE PANOS DE FACHADA DO SISTEMA DE PAREDES DE CONCRETO EM EDIFICAÇÕES DE MÚLTIPLOS PAVIMENTOS, PAVIMENTO TÉRREO, UTILIZAÇÃO DE ARGAMASSA TRAÇO 1:0,5:4,5 (CIM:CAL:AREIA). AF_12/2024</t>
  </si>
  <si>
    <t>ESTUCAMENTO DE DENSIDADE ALTA DE PANOS DE FACHADA DO SISTEMA DE PAREDES DE CONCRETO EM EDIFICAÇÕES DE MÚLTIPLOS PAVIMENTOS, PAVIMENTOS SUPERIORES, UTILIZAÇÃO DE ARGAMASSA COLANTE. AF_12/2024</t>
  </si>
  <si>
    <t>ESTUCAMENTO DE DENSIDADE ALTA DE PANOS DE FACHADA DO SISTEMA DE PAREDES DE CONCRETO EM EDIFICAÇÕES DE MÚLTIPLOS PAVIMENTOS, PAVIMENTOS SUPERIORES, UTILIZAÇÃO DE ARGAMASSA POLIMÉRICA. AF_12/2024</t>
  </si>
  <si>
    <t>ESTUCAMENTO DE DENSIDADE ALTA DE PANOS DE FACHADA DO SISTEMA DE PAREDES DE CONCRETO EM EDIFICAÇÕES DE MÚLTIPLOS PAVIMENTOS, PAVIMENTOS SUPERIORES, UTILIZAÇÃO DE ARGAMASSA TRAÇO 1:0,5:4,5 (CIM:CAL:AREIA). AF_12/2024</t>
  </si>
  <si>
    <t>ESTUCAMENTO DE DENSIDADE ALTA DE PANOS DE FACHADA DO SISTEMA DE PAREDES DE CONCRETO EM UNIDADES HABITACIONAIS DE DOIS PAVIMENTOS (SOBRADO), ACESSO COM ANDAIME FACHADEIRO, UTILIZAÇÃO DE ARGAMASSA COLANTE. AF_12/2024</t>
  </si>
  <si>
    <t>ESTUCAMENTO DE DENSIDADE ALTA DE PANOS DE FACHADA DO SISTEMA DE PAREDES DE CONCRETO EM UNIDADES HABITACIONAIS DE DOIS PAVIMENTOS (SOBRADO), ACESSO COM ANDAIME FACHADEIRO, UTILIZAÇÃO DE ARGAMASSA POLIMÉRICA. AF_12/2024</t>
  </si>
  <si>
    <t>ESTUCAMENTO DE DENSIDADE ALTA DE PANOS DE FACHADA DO SISTEMA DE PAREDES DE CONCRETO EM UNIDADES HABITACIONAIS DE DOIS PAVIMENTOS (SOBRADO), ACESSO COM ANDAIME FACHADEIRO, UTILIZAÇÃO DE ARGAMASSA TRAÇO 1:0,5:4,5 (CIM:CAL:AREIA). AF_12/2024</t>
  </si>
  <si>
    <t>ESTUCAMENTO DE DENSIDADE ALTA DE PANOS DE FACHADA DO SISTEMA DE PAREDES DE CONCRETO EM UNIDADES HABITACIONAIS DE PAVIMENTO ÚNICO, UTILIZAÇÃO DE ARGAMASSA COLANTE. AF_12/2024</t>
  </si>
  <si>
    <t>ESTUCAMENTO DE DENSIDADE ALTA DE PANOS DE FACHADA DO SISTEMA DE PAREDES DE CONCRETO EM UNIDADES HABITACIONAIS DE PAVIMENTO ÚNICO, UTILIZAÇÃO DE ARGAMASSA POLIMÉRICA. AF_12/2024</t>
  </si>
  <si>
    <t>ESTUCAMENTO DE DENSIDADE ALTA DE PANOS DE FACHADA DO SISTEMA DE PAREDES DE CONCRETO EM UNIDADES HABITACIONAIS DE PAVIMENTO ÚNICO, UTILIZAÇÃO DE ARGAMASSA TRAÇO 1:0,5:4,5 (CIM:CAL:AREIA). AF_12/2024</t>
  </si>
  <si>
    <t>ESTUCAMENTO DE DENSIDADE ALTA NAS FACES INTERNAS DE PAREDES DO SISTEMA DE PAREDES DE CONCRETO, EM AMBIENTES COM ÁREA ENTRE 5 M² E 10 M², UTILIZAÇÃO DE ARGAMASSA COLANTE. AF_12/2024</t>
  </si>
  <si>
    <t>ESTUCAMENTO DE DENSIDADE ALTA NAS FACES INTERNAS DE PAREDES DO SISTEMA DE PAREDES DE CONCRETO, EM AMBIENTES COM ÁREA ENTRE 5 M² E 10 M², UTILIZAÇÃO DE ARGAMASSA POLIMÉRICA. AF_12/2024</t>
  </si>
  <si>
    <t>ESTUCAMENTO DE DENSIDADE ALTA NAS FACES INTERNAS DE PAREDES DO SISTEMA DE PAREDES DE CONCRETO, EM AMBIENTES COM ÁREA ENTRE 5 M² E 10 M², UTILIZAÇÃO DE ARGAMASSA TRAÇO 1:1:6 (CIM:CAL:AREIA). AF_12/2024</t>
  </si>
  <si>
    <t>ESTUCAMENTO DE DENSIDADE ALTA NAS FACES INTERNAS DE PAREDES DO SISTEMA DE PAREDES DE CONCRETO, EM AMBIENTES COM ÁREA MAIOR OU IGUAL A 10 M², UTILIZAÇÃO DE ARGAMASSA COLANTE. AF_12/2024</t>
  </si>
  <si>
    <t>ESTUCAMENTO DE DENSIDADE ALTA NAS FACES INTERNAS DE PAREDES DO SISTEMA DE PAREDES DE CONCRETO, EM AMBIENTES COM ÁREA MAIOR OU IGUAL A 10 M², UTILIZAÇÃO DE ARGAMASSA POLIMÉRICA. AF_12/2024</t>
  </si>
  <si>
    <t>ESTUCAMENTO DE DENSIDADE ALTA NAS FACES INTERNAS DE PAREDES DO SISTEMA DE PAREDES DE CONCRETO, EM AMBIENTES COM ÁREA MAIOR OU IGUAL A 10 M², UTILIZAÇÃO DE ARGAMASSA TRAÇO 1:1:6 (CIM:CAL:AREIA). AF_12/2024</t>
  </si>
  <si>
    <t>ESTUCAMENTO DE DENSIDADE ALTA NAS FACES INTERNAS DE PAREDES DO SISTEMA DE PAREDES DE CONCRETO, EM AMBIENTES COM ÁREA MENOR OU IGUAL A 5 M², UTILIZAÇÃO DE ARGAMASSA COLANTE. AF_12/2024</t>
  </si>
  <si>
    <t>ESTUCAMENTO DE DENSIDADE ALTA NAS FACES INTERNAS DE PAREDES DO SISTEMA DE PAREDES DE CONCRETO, EM AMBIENTES COM ÁREA MENOR OU IGUAL A 5 M², UTILIZAÇÃO DE ARGAMASSA POLIMÉRICA. AF_12/2024</t>
  </si>
  <si>
    <t>ESTUCAMENTO DE DENSIDADE ALTA NAS FACES INTERNAS DE PAREDES DO SISTEMA DE PAREDES DE CONCRETO, EM AMBIENTES COM ÁREA MENOR OU IGUAL A 5 M², UTILIZAÇÃO DE ARGAMASSA TRAÇO 1:1:6 (CIM:CAL:AREIA). AF_12/2024</t>
  </si>
  <si>
    <t>ESTUCAMENTO DE DENSIDADE BAIXA DE PANOS DE FACHADA DO SISTEMA DE PAREDES DE CONCRETO EM EDIFICAÇÕES DE MÚLTIPLOS PAVIMENTOS, PAVIMENTO TÉRREO, UTILIZAÇÃO DE ARGAMASSA COLANTE. AF_12/2024</t>
  </si>
  <si>
    <t>ESTUCAMENTO DE DENSIDADE BAIXA DE PANOS DE FACHADA DO SISTEMA DE PAREDES DE CONCRETO EM EDIFICAÇÕES DE MÚLTIPLOS PAVIMENTOS, PAVIMENTOS SUPERIORES, UTILIZAÇÃO DE ARGAMASSA COLANTE. AF_12/2024</t>
  </si>
  <si>
    <t>ESTUCAMENTO DE DENSIDADE BAIXA DE PANOS DE FACHADA DO SISTEMA DE PAREDES DE CONCRETO EM UNIDADES HABITACIONAIS DE DOIS PAVIMENTOS (SOBRADO), ACESSO COM ANDAIME FACHADEIRO, UTILIZAÇÃO DE ARGAMASSA COLANTE. AF_12/2024</t>
  </si>
  <si>
    <t>ESTUCAMENTO DE DENSIDADE BAIXA DE PANOS DE FACHADA DO SISTEMA DE PAREDES DE CONCRETO EM UNIDADES HABITACIONAIS DE PAVIMENTO ÚNICO, UTILIZAÇÃO DE ARGAMASSA COLANTE. AF_12/2024</t>
  </si>
  <si>
    <t>ESTUCAMENTO DE DENSIDADE BAIXA NAS FACES INTERNAS DE PAREDES DO SISTEMA DE PAREDES DE CONCRETO, EM AMBIENTES COM ÁREA ENTRE 5 M² E 10 M², UTILIZAÇÃO DE ARGAMASSA COLANTE. AF_12/2024</t>
  </si>
  <si>
    <t>ESTUCAMENTO DE DENSIDADE BAIXA NAS FACES INTERNAS DE PAREDES DO SISTEMA DE PAREDES DE CONCRETO, EM AMBIENTES COM ÁREA MAIOR OU IGUAL A 10 M², UTILIZAÇÃO DE ARGAMASSA COLANTE. AF_12/2024</t>
  </si>
  <si>
    <t>ESTUCAMENTO DE DENSIDADE BAIXA NAS FACES INTERNAS DE PAREDES DO SISTEMA DE PAREDES DE CONCRETO, EM AMBIENTES COM ÁREA MENOR OU IGUAL A 5 M², UTILIZAÇÃO DE ARGAMASSA COLANTE. AF_12/2024</t>
  </si>
  <si>
    <t>ESTUCAMENTO PARA QUALQUER REVESTIMENTO, EM TETO DO SISTEMA DE PAREDES DE CONCRETO, EM AMBIENTES COM ÁREA ENTRE 5 M² E 10 M², UTILIZAÇÃO DE ARGAMASSA COLANTE. AF_12/2024</t>
  </si>
  <si>
    <t>ESTUCAMENTO PARA QUALQUER REVESTIMENTO, EM TETO DO SISTEMA DE PAREDES DE CONCRETO, EM AMBIENTES COM ÁREA MAIOR OU IGUAL A 10 M², UTILIZAÇÃO DE ARGAMASSA COLANTE. AF_12/2024</t>
  </si>
  <si>
    <t>ESTUCAMENTO PARA QUALQUER REVESTIMENTO, EM TETO DO SISTEMA DE PAREDES DE CONCRETO, EM AMBIENTES COM ÁREA MENOR OU IGUAL A 5 M², UTILIZAÇÃO DE ARGAMASSA COLANTE. AF_12/2024</t>
  </si>
  <si>
    <t>Paredes em Drywall</t>
  </si>
  <si>
    <t>Parquinhos e Equipamentos de Ginástica ao Ar Livre</t>
  </si>
  <si>
    <t>Passeios de Concreto</t>
  </si>
  <si>
    <t>Pavimentações Diversas - Paralelepípedos e Pedras Poliédricas</t>
  </si>
  <si>
    <t>Pavimento Intertravado</t>
  </si>
  <si>
    <t>Pavimento Rígido de Concreto</t>
  </si>
  <si>
    <t>BARRAS DE LIGAÇÃO, AÇO CA-50 DE 10 MM, PARA EXECUÇÃO DE PAVIMENTO DE CONCRETO - FORNECIMENTO E INSTALAÇÃO.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</si>
  <si>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</si>
  <si>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</si>
  <si>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</si>
  <si>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</si>
  <si>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Peitoris e Chapins</t>
  </si>
  <si>
    <t>PEITORIL LINEAR EM GRANITO OU MÁRMORE, L = 15CM, ASSENTADO COM ARGAMASSA 1:6 COM ADITIVO. AF_11/2020</t>
  </si>
  <si>
    <t>Peneiramento e Ensacamento de Areia em Obra</t>
  </si>
  <si>
    <t>Pintura Externa</t>
  </si>
  <si>
    <t>APLICAÇÃO MANUAL DE FUNDO SELADOR ACRÍLICO EM PANOS CEGOS DE FACHADA (SEM PRESENÇA DE VÃOS) DE EDIFÍCIOS DE MÚLTIPLOS PAVIMENTOS. AF_03/2024</t>
  </si>
  <si>
    <t>APLICAÇÃO MANUAL DE FUNDO SELADOR ACRÍLICO EM PANOS COM PRESENÇA DE VÃOS DE EDIFÍCIOS DE MÚLTIPLOS PAVIMENTOS. AF_03/2024</t>
  </si>
  <si>
    <t>APLICAÇÃO MANUAL DE FUNDO SELADOR ACRÍLICO EM PAREDES EXTERNAS DE CASAS.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</si>
  <si>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</si>
  <si>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</si>
  <si>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MASSA ACRÍLICA EM PANOS DE FACHADA COM PRESENÇA DE VÃOS, DE EDIFÍCIOS DE MÚLTIPLOS PAVIMENTOS,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</si>
  <si>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</si>
  <si>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DUAS DEMÃOS. AF_03/2024</t>
  </si>
  <si>
    <t>APLICAÇÃO MANUAL DE MASSA ACRÍLICA EM PANOS DE FACHADA SEM PRESENÇA DE VÃOS, DE EDIFÍCIOS DE MÚLTIPLOS PAVIMENTOS, UMA DEMÃO. AF_03/2024</t>
  </si>
  <si>
    <t>APLICAÇÃO MANUAL DE MASSA ACRÍLICA EM PAREDES EXTERNAS DE CASAS, DUAS DEMÃOS. AF_03/2024</t>
  </si>
  <si>
    <t>APLICAÇÃO MANUAL DE MASSA ACRÍLICA EM PAREDES EXTERNAS DE CASAS, UMA DEMÃO. AF_03/2024</t>
  </si>
  <si>
    <t>APLICAÇÃO MANUAL DE MASSA ACRÍLICA EM SUPERFÍCIES EXTERNAS DE SACADA DE EDIFÍCIOS DE MÚLTIPLOS PAVIMENTOS, DUAS DEMÃOS. AF_03/2024</t>
  </si>
  <si>
    <t>APLICAÇÃO MANUAL DE MASSA ACRÍLICA EM SUPERFÍCIES EXTERNAS DE SACADA DE EDIFÍCIOS DE MÚLTIPLOS PAVIMENTOS, UMA DEMÃO. AF_03/2024</t>
  </si>
  <si>
    <t>APLICAÇÃO MANUAL DE MASSA ACRÍLICA EM SUPERFÍCIES INTERNAS DE SACADA DE EDIFÍCIOS DE MÚLTIPLOS PAVIMENTOS, DUAS DEMÃOS. AF_03/2024</t>
  </si>
  <si>
    <t>APLICAÇÃO MANUAL DE MASSA ACRÍLICA EM SUPERFÍCIES INTERNAS DE SACADA DE EDIFÍCIOS DE MÚLTIPLOS PAVIMENTOS, UMA DEMÃO. AF_03/2024</t>
  </si>
  <si>
    <t>APLICAÇÃO MANUAL DE PINTURA COM TINTA TEXTURIZADA ACRÍLICA EM MOLDURAS DE EPS. AF_03/2024</t>
  </si>
  <si>
    <t>APLICAÇÃO MANUAL DE PINTURA COM TINTA TEXTURIZADA ACRÍLICA EM PANOS CEGOS DE FACHADA (SEM PRESENÇA DE VÃOS) DE EDIFÍCIOS DE MÚLTIPLOS PAVIMENTOS, DUAS CORES. AF_03/2024</t>
  </si>
  <si>
    <t>APLICAÇÃO MANUAL DE PINTURA COM TINTA TEXTURIZADA ACRÍLICA EM PANOS CEGOS DE FACHADA (SEM PRESENÇA DE VÃOS) DE EDIFÍCIOS DE MÚLTIPLOS PAVIMENTOS, UMA COR. AF_03/2024</t>
  </si>
  <si>
    <t>APLICAÇÃO MANUAL DE PINTURA COM TINTA TEXTURIZADA ACRÍLICA EM PANOS COM PRESENÇA DE VÃOS DE EDIFÍCIOS DE MÚLTIPLOS PAVIMENTOS, DUAS CORES. AF_03/2024</t>
  </si>
  <si>
    <t>APLICAÇÃO MANUAL DE PINTURA COM TINTA TEXTURIZADA ACRÍLICA EM PANOS COM PRESENÇA DE VÃOS DE EDIFÍCIOS DE MÚLTIPLOS PAVIMENTOS, UMA COR. AF_03/2024</t>
  </si>
  <si>
    <t>APLICAÇÃO MANUAL DE PINTURA COM TINTA TEXTURIZADA ACRÍLICA EM PAREDES EXTERNAS DE CASAS, DUAS CORES. AF_03/2024</t>
  </si>
  <si>
    <t>APLICAÇÃO MANUAL DE PINTURA COM TINTA TEXTURIZADA ACRÍLICA EM PAREDES EXTERNAS DE CASAS, UMA COR. AF_03/2024</t>
  </si>
  <si>
    <t>APLICAÇÃO MANUAL DE PINTURA COM TINTA TEXTURIZADA ACRÍLICA EM SUPERFÍCIES EXTERNAS DE SACADA DE EDIFÍCIOS DE MÚLTIPLOS PAVIMENTOS, DUAS CORES.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</si>
  <si>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</si>
  <si>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DUAS CORES. AF_03/2024</t>
  </si>
  <si>
    <t>APLICAÇÃO MANUAL DE PINTURA COM TINTA TEXTURIZADA ACRÍLICA EM SUPERFÍCIES INTERNAS DA SACADA DE EDIFÍCIOS DE MÚLTIPLOS PAVIMENTOS, UMA COR. AF_03/2024</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</si>
  <si>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</si>
  <si>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</si>
  <si>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PAREDE EXTERNAS DE CASAS,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</si>
  <si>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</si>
  <si>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</si>
  <si>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Pintura Interna</t>
  </si>
  <si>
    <t>Pintura em Madeira</t>
  </si>
  <si>
    <t>Pintura em Superfícies Metálicas</t>
  </si>
  <si>
    <t>Pintura para Pisos e para Sinalização Horizontal e Vertical</t>
  </si>
  <si>
    <t>Pisos</t>
  </si>
  <si>
    <t>Postes de Concreto e Metálicos</t>
  </si>
  <si>
    <t>Poços de Visita e Caixas para Bocas de Lobo</t>
  </si>
  <si>
    <t>BASE PARA POCO DE VISITA RETANGULAR PARA ESGOTO E DRENAGEM, EM CONCRETO ESTRUTURAL, DIMENSÕES INTERNAS DE 90X150 M, PROFUNDIDADE DE 1,25 M, EXCLUINDO TAMPÃO.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</si>
  <si>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</si>
  <si>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</si>
  <si>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</si>
  <si>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</si>
  <si>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</si>
  <si>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CIRCULAR PARA DRENAGEM, EM ALVENARIA COM TIJOLOS CERÂMICOS MACIÇOS, DIÂMETRO INTERNO = 0,80 M, PROFUNDIDADE = 1,40 M, EXCLUINDO TAMPÃO. AF_12/2020</t>
  </si>
  <si>
    <t>BASE PARA POÇO DE VISITA CIRCULAR PARA DRENAGEM, EM ALVENARIA COM TIJOLOS CERÂMICOS MACIÇOS, DIÂMETRO INTERNO = 1,0 M, PROFUNDIDADE = 1,40 M, EXCLUINDO TAMPÃO. AF_12/2020</t>
  </si>
  <si>
    <t>BASE PARA POÇO DE VISITA CIRCULAR PARA DRENAGEM, EM ALVENARIA COM TIJOLOS CERÂMICOS MACIÇOS, DIÂMETRO INTERNO = 1,2 M, PROFUNDIDADE = 1,40 M, EXCLUINDO TAMPÃO. AF_12/2020</t>
  </si>
  <si>
    <t>BASE PARA POÇO DE VISITA CIRCULAR PARA DRENAGEM, EM ALVENARIA COM TIJOLOS CERÂMICOS MACIÇOS, DIÂMETRO INTERNO = 1,50 M, PROFUNDIDADE = 1,40 M, EXCLUINDO TAMPÃO. AF_12/2020</t>
  </si>
  <si>
    <t>BASE PARA POÇO DE VISITA CIRCULAR PARA DRENAGEM, EM CONCRETO PRÉ-MOLDADO, DIÂMETRO INTERNO = 0,80 M, PROFUNDIDADE = 1,35 M, EXCLUINDO TAMPÃO. AF_12/2020</t>
  </si>
  <si>
    <t>BASE PARA POÇO DE VISITA CIRCULAR PARA DRENAGEM, EM CONCRETO PRÉ-MOLDADO, DIÂMETRO INTERNO = 1,0 M, PROFUNDIDADE = 1,35 M, EXCLUINDO TAMPÃO. AF_05/2018</t>
  </si>
  <si>
    <t>BASE PARA POÇO DE VISITA CIRCULAR PARA DRENAGEM, EM CONCRETO PRÉ-MOLDADO, DIÂMETRO INTERNO = 1,20 M, PROFUNDIDADE = 1,60 M, EXCLUINDO TAMPÃO. AF_05/2021</t>
  </si>
  <si>
    <t>BASE PARA POÇO DE VISITA CIRCULAR PARA DRENAGEM, EM CONCRETO PRÉ-MOLDADO, DIÂMETRO INTERNO = 1,50 M, PROFUNDIDADE = 1,35 M, EXCLUINDO TAMPÃO. AF_12/2020</t>
  </si>
  <si>
    <t>BASE PARA POÇO DE VISITA CIRCULAR PARA ESGOTO, EM ALVENARIA COM TIJOLOS CERÂMICOS MACIÇOS, DIÂMETRO INTERNO = 1,50 M, PROFUNDIDADE = 1,40 M, EXCLUINDO TAMPÃO. AF_12/2020</t>
  </si>
  <si>
    <t>BASE PARA POÇO DE VISITA CIRCULAR PARA ESGOTO, EM CONCRETO PRÉ-MOLDADO, DIÂMETRO INTERNO = 0,80 M, PROFUNDIDADE = 1,35 M, EXCLUINDO TAMPÃO. AF_12/2020</t>
  </si>
  <si>
    <t>BASE PARA POÇO DE VISITA CIRCULAR PARA ESGOTO, EM CONCRETO PRÉ-MOLDADO, DIÂMETRO INTERNO = 1,0 M, PROFUNDIDADE = 1,35 M, EXCLUINDO TAMPÃO. AF_12/2020</t>
  </si>
  <si>
    <t>BASE PARA POÇO DE VISITA RETANGULAR PARA  ESGOTO, EM ALVENARIA COM BLOCOS DE CONCRETO, DIMENSÕES INTERNAS = 1X1 M, PROFUNDIDADE = 1,40 M, EXCLUINDO TAMPÃO. AF_12/2020</t>
  </si>
  <si>
    <t>BASE PARA POÇO DE VISITA RETANGULAR PARA DRENAGEM, EM ALVENARIA COM BLOCOS DE CONCRETO, DIMENSÕES INTERNAS = 1,5X1,5 M, PROFUNDIDADE = 1,40 M, EXCLUINDO TAMPÃO. AF_12/2020</t>
  </si>
  <si>
    <t>BASE PARA POÇO DE VISITA RETANGULAR PARA DRENAGEM, EM ALVENARIA COM BLOCOS DE CONCRETO, DIMENSÕES INTERNAS = 1,5X2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</si>
  <si>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</si>
  <si>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1,5X3 M, PROFUNDIDADE = 1,40 M, EXCLUINDO TAMPÃO. AF_12/2020</t>
  </si>
  <si>
    <t>BASE PARA POÇO DE VISITA RETANGULAR PARA DRENAGEM, EM ALVENARIA COM BLOCOS DE CONCRETO, DIMENSÕES INTERNAS = 1,5X3,5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</si>
  <si>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</si>
  <si>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</si>
  <si>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</si>
  <si>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</si>
  <si>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</si>
  <si>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BASE PARA POÇO DE VISITA RETANGULAR PARA DRENAGEM, EM ALVENARIA COM BLOCOS DE CONCRETO, DIMENSÕES INTERNAS = 1X3 M, PROFUNDIDADE = 1,40 M, EXCLUINDO TAMPÃO. AF_12/2020</t>
  </si>
  <si>
    <t>BASE PARA POÇO DE VISITA RETANGULAR PARA DRENAGEM, EM ALVENARIA COM BLOCOS DE CONCRETO, DIMENSÕES INTERNAS = 1X3,5 M, PROFUNDIDADE = 1,40 M, EXCLUINDO TAMPÃO. AF_12/2020</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</si>
  <si>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</si>
  <si>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2,5X2,5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</si>
  <si>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</si>
  <si>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</si>
  <si>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</si>
  <si>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</si>
  <si>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</si>
  <si>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</si>
  <si>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</si>
  <si>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</si>
  <si>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</si>
  <si>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</si>
  <si>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</si>
  <si>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</si>
  <si>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</si>
  <si>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4X4 M, PROFUNDIDADE = 1,40 M, EXCLUINDO TAMPÃO. AF_12/2020</t>
  </si>
  <si>
    <t>BASE PARA POÇO DE VISITA RETANGULAR PARA ESGOTO, EM ALVENARIA COM BLOCOS DE CONCRETO, DIMENSÕES INTERNAS = 1,5X1,5 M, PROFUNDIDADE = 1,45 M, EXCLUINDO TAMPÃO .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</si>
  <si>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</si>
  <si>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</si>
  <si>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</si>
  <si>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</si>
  <si>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</si>
  <si>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</si>
  <si>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</si>
  <si>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</si>
  <si>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</si>
  <si>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</si>
  <si>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</si>
  <si>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</si>
  <si>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</si>
  <si>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</si>
  <si>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</si>
  <si>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</si>
  <si>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</si>
  <si>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</si>
  <si>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</si>
  <si>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</si>
  <si>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</si>
  <si>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</si>
  <si>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</si>
  <si>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</si>
  <si>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</si>
  <si>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4X4 M, PROFUNDIDADE = 1,45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</si>
  <si>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</si>
  <si>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</si>
  <si>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</si>
  <si>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</si>
  <si>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</si>
  <si>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</si>
  <si>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</si>
  <si>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</si>
  <si>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Produção de Concreto</t>
  </si>
  <si>
    <t>Quadras e seus Equipamentos</t>
  </si>
  <si>
    <t>Radier, Piso de Concreto e Laje sobre Solo</t>
  </si>
  <si>
    <t>Rasgos e Fixações</t>
  </si>
  <si>
    <t>FIXAÇÃO DE TUBOS HORIZONTAIS DE PPR DIÂMETROS MENORES OU IGUAIS A 40 MM COM ABRAÇADEIRA METÁLICA RÍGIDA TIPO U PERFIL 1 1/4", FIXADA EM PERFILADO EM LAJE. AF_09/2023_PS</t>
  </si>
  <si>
    <t>FIXAÇÃO DE TUBOS HORIZONTAIS DE PPR DIÂMETROS MENORES OU IGUAIS A 40 MM, COM ABRAÇADEIRA METÁLICA RÍGIDA TIPO  D  COM PARAFUSO DE FIXAÇÃO 1 1/4", FIXADA DIRETAMENTE NA LAJE OU PAREDE. AF_09/2023</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</si>
  <si>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</si>
  <si>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</si>
  <si>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</si>
  <si>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</si>
  <si>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</si>
  <si>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VERTICAIS DE PVC ÁGUA, PVC ESGOTO, PVC ÁGUA PLUVIAL, CPVC, PPR, COBRE OU AÇO, DIÂMETROS MENORES OU IGUAIS A 40 MM, COM ABRAÇADEIRA METÁLICA RÍGIDA TIPO U PERFIL 1 1/4", FIXADA EM PERFILADO EM PAREDE. AF_09/2023_PS</t>
  </si>
  <si>
    <t>Recomposição de Pavimentos</t>
  </si>
  <si>
    <t>Redes Enterradas de Distribuição Elétrica</t>
  </si>
  <si>
    <t>Redes de Lógica, Telefonia e Imagem</t>
  </si>
  <si>
    <t>Redes de Água e Esgoto em PEAD Liso (Tubos e Conexões)</t>
  </si>
  <si>
    <t>Revestimentos Cerâmicos Externos</t>
  </si>
  <si>
    <t>REVESTIMENTO CERÂMICO PARA PAREDES EXTERNAS, COM PLACAS TIPO GRÊS OU SEMIGRÊS, FORMATO MENOR OU IGUAL A 200 CM2, ALINHADAS A PRUMO, APLICADO  EM SUPERFÍCIES INTERNAS DE SACADA. AF_02/2023</t>
  </si>
  <si>
    <t>REVESTIMENTO CERÂMICO PARA PAREDES EXTERNAS, COM PLACAS TIPO GRÊS OU SEMIGRÊS, FORMATO MENOR OU IGUAL A 200 CM2, ALINHADAS A PRUMO. AF_02/2023</t>
  </si>
  <si>
    <t>REVESTIMENTO CERÂMICO PARA PAREDES EXTERNAS, COM PLACAS TIPO GRÊS OU SEMIGRÊS, FORMATO MENOR OU IGUAL A 200 CM2, DISPOSTAS EM AMARRAÇÃO, APLICADO  EM SUPERFÍCIES INTERNAS DE SACADA. AF_02/2023</t>
  </si>
  <si>
    <t>REVESTIMENTO CERÂMICO PARA PAREDES EXTERNAS, COM PLACAS TIPO GRÊS OU SEMIGRÊS, FORMATO MENOR OU IGUAL A 200 CM2, DISPOSTAS EM AMARRAÇÃO. AF_02/2023</t>
  </si>
  <si>
    <t>Revestimentos Cerâmicos Internos</t>
  </si>
  <si>
    <t>REVESTIMENTO CERÂMICO PARA PAREDES INTERNAS COM PLACAS TIPO ESMALTADA DE DIMENSÕES 20X20 CM APLICADAS A MEIA ALTURA DAS PAREDES. AF_02/2023_PE</t>
  </si>
  <si>
    <t>REVESTIMENTO CERÂMICO PARA PAREDES INTERNAS COM PLACAS TIPO ESMALTADA DE DIMENSÕES 20X20 CM APLICADAS EM DIAGONAL,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</si>
  <si>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</si>
  <si>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</si>
  <si>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</si>
  <si>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</si>
  <si>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33X45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</si>
  <si>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</si>
  <si>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</si>
  <si>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60X60 CM APLICADAS NA ALTURA INTEIRA DAS PAREDES. AF_02/2023_PE</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</si>
  <si>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</si>
  <si>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</si>
  <si>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35X35 CM APLICADA EM AMBIENTES DE ÁREA MENOR QUE 5 M2.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</si>
  <si>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</si>
  <si>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</si>
  <si>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35X35 CM APLICADA EM DIAGONAL EM AMBIENTES DE ÁREA MENOR QUE 5 M².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</si>
  <si>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</si>
  <si>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</si>
  <si>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</si>
  <si>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</si>
  <si>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</si>
  <si>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</si>
  <si>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</si>
  <si>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</si>
  <si>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ESMALTADA DE DIMENSÕES 60X60 CM APLICADA EM AMBIENTES DE ÁREA MENOR QUE 5 M2.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</si>
  <si>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</si>
  <si>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</si>
  <si>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ESMALTADA DE DIMENSÕES 80X80 CM APLICADA EM AMBIENTES DE ÁREA MENOR QUE 5 M². AF_02/2023_PE</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</si>
  <si>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</si>
  <si>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</si>
  <si>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</si>
  <si>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RODAPÉ CERÂMICO DE 7CM DE ALTURA COM PLACAS TIPO ESMALTADA DE DIMENSÕES 80X80CM. AF_02/2023</t>
  </si>
  <si>
    <t>Sinalização Vertical Viária</t>
  </si>
  <si>
    <t>Sistema de Proteção contra Descargas Atmosféricas - SPDA</t>
  </si>
  <si>
    <t>Sistemas de Medição</t>
  </si>
  <si>
    <t>CAIXA EM CONCRETO PRÉ-MOLDADO PARA ABRIGO DE HIDRÔMETRO COM DN 20 MM - FORNECIMENTO E INSTALAÇÃO. AF_03/2024</t>
  </si>
  <si>
    <t>HIDRÔMETRO DN 1 1/2", 20 M³/H - FORNECIMENTO E INSTALAÇÃO. AF_03/2024</t>
  </si>
  <si>
    <t>HIDRÔMETRO DN 1", 10 M³/H - FORNECIMENTO E INSTALAÇÃO. AF_03/2024</t>
  </si>
  <si>
    <t>HIDRÔMETRO DN 1", 7 M³/H - FORNECIMENTO E INSTALAÇÃO. AF_03/2024</t>
  </si>
  <si>
    <t>HIDRÔMETRO DN 1/2", 1,5 M3/H - FORNECIMENTO E INSTALAÇÃO. AF_03/2024</t>
  </si>
  <si>
    <t>HIDRÔMETRO DN 1/2", 3,0 M3/H - FORNECIMENTO E INSTALAÇÃO. AF_03/2024</t>
  </si>
  <si>
    <t>HIDRÔMETRO DN 2" , 30 M³/H - FORNECIMENTO E INSTALAÇÃO. AF_03/2024</t>
  </si>
  <si>
    <t>HIDRÔMETRO DN 3/4", 5,0 M3/H - FORNECIMENTO E INSTALAÇÃO.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</si>
  <si>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</si>
  <si>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</si>
  <si>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</si>
  <si>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</si>
  <si>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</si>
  <si>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</si>
  <si>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</si>
  <si>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</si>
  <si>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</si>
  <si>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</si>
  <si>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</si>
  <si>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</si>
  <si>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</si>
  <si>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</si>
  <si>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</si>
  <si>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</si>
  <si>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</si>
  <si>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</si>
  <si>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</si>
  <si>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</si>
  <si>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</si>
  <si>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</si>
  <si>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</si>
  <si>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</si>
  <si>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KIT CAVALETE PARA MEDIÇÃO DE ÁGUA - ENTRADA INDIVIDUALIZADA, EM PVC 25 MM (3/4"), PARA 1 MEDIDOR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</si>
  <si>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</si>
  <si>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</si>
  <si>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</si>
  <si>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</si>
  <si>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2 MEDIDORES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</si>
  <si>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</si>
  <si>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</si>
  <si>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</si>
  <si>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</si>
  <si>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</si>
  <si>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</si>
  <si>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</si>
  <si>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</si>
  <si>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Solda de Topo em Elementos de Aço</t>
  </si>
  <si>
    <t>Supressão Vegetal</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</si>
  <si>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</si>
  <si>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</si>
  <si>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</si>
  <si>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LIMPEZA MANUAL DE VEGETAÇÃO EM TERRENO COM ENXADA. AF_03/2024</t>
  </si>
  <si>
    <t>LIMPEZA MECANIZADA DE CAMADA VEGETAL, VEGETAÇÃO E PEQUENAS ÁRVORES (DIÂMETRO DE TRONCO MENOR QUE 0,20 M), COM TRATOR DE ESTEIRAS.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</si>
  <si>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</si>
  <si>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</si>
  <si>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</si>
  <si>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PODA EM ALTURA DE ÁRVORE COM DIÂMETRO DE TRONCO MENOR QUE 0,20 M.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</si>
  <si>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</si>
  <si>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</si>
  <si>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</si>
  <si>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Telhamento para Cobertura</t>
  </si>
  <si>
    <t>Transformadores</t>
  </si>
  <si>
    <t>Transporte de Materiais dentro do Canteiro de Obras</t>
  </si>
  <si>
    <t>TRANSPORTE HORIZONTAL MANUAL, DE CALHA QUADRADA NÚMERO 24 - CORTE 33 (UNIDADE: MXKM). AF_07/2019</t>
  </si>
  <si>
    <t>Transporte, Carga e Descarga de Materiais</t>
  </si>
  <si>
    <t>Tubulação Flangeada para Redes de Água</t>
  </si>
  <si>
    <t>Tubulões</t>
  </si>
  <si>
    <t>TUBULÃO A CÉU ABERTO, DIÂMETRO DO FUSTE DE 100CM, ESCAVAÇÃO MANUAL, SEM ALARGAMENTO DE BASE, CONCRETO FEITO EM OBRA E LANÇADO COM JERICA. AF_05/2020</t>
  </si>
  <si>
    <t>TUBULÃO A CÉU ABERTO, DIÂMETRO DO FUSTE DE 100CM, ESCAVAÇÃO MANUAL, SEM ALARGAMENTO DE BASE, CONCRETO USINADO E LANÇADO COM BOMBA OU DIRETAMENTE DO CAMINHÃO (EXCLUSIVE BOMBEAMENTO). AF_05/2020</t>
  </si>
  <si>
    <t>TUBULÃO A CÉU ABERTO, DIÂMETRO DO FUSTE DE 100CM, ESCAVAÇÃO MECÂNICA, SEM ALARGAMENTO DE BASE, CONCRETO FEITO EM OBRA E LANÇADO COM JERICA (EXCLUSIVE MOBILIZAÇÃO E DESMOBILIZAÇÃO). AF_05/2020</t>
  </si>
  <si>
    <t>TUBULÃO A CÉU ABERTO, DIÂMETRO DO FUSTE DE 100CM, ESCAVAÇÃO MECÂNICA, SEM ALARGAMENTO DE BASE, CONCRETO USINADO E LANÇADO COM BOMBA OU DIRETAMENTE DO CAMINHÃO (EXCLUSIVE BOMBEAMENTO, MOBILIZAÇÃO E DESMOBILIZAÇÃO). AF_05/2020</t>
  </si>
  <si>
    <t>TUBULÃO A CÉU ABERTO, DIÂMETRO DO FUSTE DE 120CM, ESCAVAÇÃO MANUAL, SEM ALARGAMENTO DE BASE, CONCRETO FEITO EM OBRA E LANÇADO COM JERICA. AF_05/2020</t>
  </si>
  <si>
    <t>TUBULÃO A CÉU ABERTO, DIÂMETRO DO FUSTE DE 120CM, ESCAVAÇÃO MANUAL, SEM ALARGAMENTO DE BASE, CONCRETO USINADO E LANÇADO COM BOMBA OU DIRETAMENTE DO CAMINHÃO (EXCLUSIVE BOMBEAMENTO). AF_05/2020</t>
  </si>
  <si>
    <t>TUBULÃO A CÉU ABERTO, DIÂMETRO DO FUSTE DE 120CM, ESCAVAÇÃO MECÂNICA, SEM ALARGAMENTO DE BASE, CONCRETO FEITO EM OBRA E LANÇADO COM JERICA (EXCLUSIVE MOBILIZAÇÃO E DESMOBILIZAÇÃO). AF_05/2020</t>
  </si>
  <si>
    <t>TUBULÃO A CÉU ABERTO, DIÂMETRO DO FUSTE DE 120CM, ESCAVAÇÃO MECÂNICA, SEM ALARGAMENTO DE BASE, CONCRETO USINADO E LANÇADO COM BOMBA OU DIRETAMENTE DO CAMINHÃO (EXCLUSIVE BOMBEAMENTO, MOBILIZAÇÃO E DESMOBILIZAÇÃO). AF_05/2020</t>
  </si>
  <si>
    <t>TUBULÃO A CÉU ABERTO, DIÂMETRO DO FUSTE DE 70CM, ESCAVAÇÃO MANUAL, SEM ALARGAMENTO DE BASE, CONCRETO FEITO EM OBRA E LANÇADO COM JERICA. AF_05/2020</t>
  </si>
  <si>
    <t>TUBULÃO A CÉU ABERTO, DIÂMETRO DO FUSTE DE 70CM, ESCAVAÇÃO MANUAL, SEM ALARGAMENTO DE BASE, CONCRETO USINADO E LANÇADO COM BOMBA OU DIRETAMENTE DO CAMINHÃO (EXCLUSIVE BOMBEAMENTO). AF_05/2020</t>
  </si>
  <si>
    <t>TUBULÃO A CÉU ABERTO, DIÂMETRO DO FUSTE DE 70CM, ESCAVAÇÃO MECÂNICA, SEM ALARGAMENTO DE BASE, CONCRETO FEITO EM OBRA E LANÇADO COM JERICA. AF_05/2020</t>
  </si>
  <si>
    <t>TUBULÃO A CÉU ABERTO, DIÂMETRO DO FUSTE DE 70CM, ESCAVAÇÃO MECÂNICA, SEM ALARGAMENTO DE BASE, CONCRETO USINADO E LANÇADO COM BOMBA OU DIRETAMENTE DO CAMINHÃO (EXCLUSIVE BOMBEAMENTO, MOBILIZAÇÃO E DESMOBILIZAÇÃO). AF_05/2020</t>
  </si>
  <si>
    <t>TUBULÃO A CÉU ABERTO, DIÂMETRO DO FUSTE DE 80CM, ESCAVAÇÃO MANUAL, SEM ALARGAMENTO DE BASE, CONCRETO FEITO EM OBRA E LANÇADO COM JERICA. AF_05/2020</t>
  </si>
  <si>
    <t>TUBULÃO A CÉU ABERTO, DIÂMETRO DO FUSTE DE 80CM, ESCAVAÇÃO MANUAL, SEM ALARGAMENTO DE BASE, CONCRETO USINADO E LANÇADO COM BOMBA OU DIRETAMENTE DO CAMINHÃO (EXCLUSIVE BOMBEAMENTO). AF_05/2020</t>
  </si>
  <si>
    <t>TUBULÃO A CÉU ABERTO, DIÂMETRO DO FUSTE DE 80CM, ESCAVAÇÃO MECÂNICA, SEM ALARGAMENTO DE BASE, CONCRETO FEITO EM OBRA E LANÇADO COM JERICA (EXCLUSIVE MOBILIZAÇÃO E DESMOBILIZAÇÃO). AF_05/2020</t>
  </si>
  <si>
    <t>TUBULÃO A CÉU ABERTO, DIÂMETRO DO FUSTE DE 80CM, ESCAVAÇÃO MECÂNICA, SEM ALARGAMENTO DE BASE, CONCRETO USINADO E LANÇADO COM BOMBA OU DIRETAMENTE DO CAMINHÃO (EXCLUSIVE BOMBEAMENTO, MOBILIZAÇÃO E DESMOBILIZAÇÃO). AF_05/2020</t>
  </si>
  <si>
    <t>Usinagens</t>
  </si>
  <si>
    <t>Vergas, contravergas e fixação de alvenaria</t>
  </si>
  <si>
    <t>CINTA DE AMARRAÇÃO DE ALVENARIA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</si>
  <si>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</si>
  <si>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*20* CM. AF_03/2024</t>
  </si>
  <si>
    <t>CONTRAVERGA MOLDADA IN LOCO COM UTILIZAÇÃO DE BLOCOS CANALETA, ESPESSURA DE *10* CM. AF_03/2024</t>
  </si>
  <si>
    <t>CONTRAVERGA MOLDADA IN LOCO COM UTILIZAÇÃO DE BLOCOS CANALETA, ESPESSURA DE *15* CM. AF_03/2024</t>
  </si>
  <si>
    <t>CONTRAVERGA MOLDADA IN LOCO COM UTILIZAÇÃO DE BLOCOS CANALETA, ESPESSURA DE *20* CM. AF_03/2024</t>
  </si>
  <si>
    <t>CONTRAVERGA MOLDADA IN LOCO EM CONCRETO, ESPESSURA DE *10* CM. AF_03/2024</t>
  </si>
  <si>
    <t>CONTRAVERGA MOLDADA IN LOCO EM CONCRETO, ESPESSURA DE *15* CM. AF_03/2024</t>
  </si>
  <si>
    <t>CONTRAVERGA MOLDADA IN LOCO EM CONCRETO, ESPESSURA DE *20* CM. AF_03/2024</t>
  </si>
  <si>
    <t>CONTRAVERGA PRÉ-FABRICADA, ESPESSURA DE *10* CM. AF_03/2024</t>
  </si>
  <si>
    <t>CONTRAVERGA PRÉ-FABRICADA, ESPESSURA DE *15* CM. AF_03/2024</t>
  </si>
  <si>
    <t>CONTRAVERGA PRÉ-FABRICADA, ESPESSURA DE *20* CM. AF_03/2024</t>
  </si>
  <si>
    <t>CONTRAVERGA PRÉ-MOLDADA, ESPESSURA DE *10* CM. AF_03/2024</t>
  </si>
  <si>
    <t>CONTRAVERGA PRÉ-MOLDADA, ESPESSURA DE *15* CM. AF_03/2024</t>
  </si>
  <si>
    <t>CONTRAVERGA PRÉ-MOLDADA, ESPESSURA DE *20* CM. AF_03/2024</t>
  </si>
  <si>
    <t>FIXAÇÃO (ENCUNHAMENTO) DE ALVENARIA DE VEDAÇÃO COM ARGAMASSA APLICADA COM BISNAGA. AF_03/2024</t>
  </si>
  <si>
    <t>FIXAÇÃO (ENCUNHAMENTO) DE ALVENARIA DE VEDAÇÃO COM ESPUMA DE POLIURETANO EXPANSIVA. AF_03/2024</t>
  </si>
  <si>
    <t>FIXAÇÃO (ENCUNHAMENTO) DE ALVENARIA DE VEDAÇÃO COM TIJOLO MACIÇO. AF_03/2024</t>
  </si>
  <si>
    <t>VERGA MOLDADA IN LOCO COM UTILIZAÇÃO DE BLOCOS CANALETA, ESPESSURA DE *10* CM. AF_03/2024</t>
  </si>
  <si>
    <t>VERGA MOLDADA IN LOCO COM UTILIZAÇÃO DE BLOCOS CANALETA, ESPESSURA DE *15* CM. AF_03/2024</t>
  </si>
  <si>
    <t>VERGA MOLDADA IN LOCO COM UTILIZAÇÃO DE BLOCOS CANALETA, ESPESSURA DE *20* CM. AF_03/2024</t>
  </si>
  <si>
    <t>VERGA MOLDADA IN LOCO EM CONCRETO, ESPESSURA DE *10* CM. AF_03/2024</t>
  </si>
  <si>
    <t>VERGA MOLDADA IN LOCO EM CONCRETO, ESPESSURA DE *15* CM. AF_03/2024</t>
  </si>
  <si>
    <t>VERGA MOLDADA IN LOCO EM CONCRETO, ESPESSURA DE *20* CM. AF_03/2024</t>
  </si>
  <si>
    <t>VERGA PRÉ-FABRICADA COM ATÉ 1,5 M DE VÃO, ESPESSURA DE *10* CM. AF_03/2024</t>
  </si>
  <si>
    <t>VERGA PRÉ-FABRICADA COM ATÉ 1,5 M DE VÃO, ESPESSURA DE *15* CM. AF_03/2024</t>
  </si>
  <si>
    <t>VERGA PRÉ-FABRICADA COM ATÉ 1,5 M DE VÃO, ESPESSURA DE *20* CM. AF_03/2024</t>
  </si>
  <si>
    <t>VERGA PRÉ-MOLDADA COM ATÉ 1,5 M DE VÃO, ESPESSURA DE *10* CM. AF_03/2024</t>
  </si>
  <si>
    <t>VERGA PRÉ-MOLDADA COM ATÉ 1,5 M DE VÃO, ESPESSURA DE *15* CM. AF_03/2024</t>
  </si>
  <si>
    <t>VERGA PRÉ-MOLDADA COM ATÉ 1,5 M DE VÃO, ESPESSURA DE *20* CM. AF_03/2024</t>
  </si>
  <si>
    <t>Vidros e Espelhos</t>
  </si>
  <si>
    <t>Válvulas e Registros para Sistemas Prediais</t>
  </si>
  <si>
    <t>GRUPO</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</si>
  <si>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</si>
  <si>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</si>
  <si>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</si>
  <si>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</si>
  <si>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</si>
  <si>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</si>
  <si>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</si>
  <si>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</si>
  <si>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</si>
  <si>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</si>
  <si>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 E CUNHA DE FIXACAO</t>
  </si>
  <si>
    <t>ABRACADEIRA EM ACO PARA AMARRACAO DE ELETRODUTOS, TIPO D, COM 1" E PARAFUSO DE FIXACAO</t>
  </si>
  <si>
    <t>ABRACADEIRA EM ACO PARA AMARRACAO DE ELETRODUTOS, TIPO D, COM 1/2" E CUNHA DE FIXACAO</t>
  </si>
  <si>
    <t>ABRACADEIRA EM ACO PARA AMARRACAO DE ELETRODUTOS, TIPO D, COM 1/2"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</si>
  <si>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</si>
  <si>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</si>
  <si>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</si>
  <si>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</si>
  <si>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</si>
  <si>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 E CUNHA DE FIXACAO</t>
  </si>
  <si>
    <t>ABRACADEIRA EM ACO PARA AMARRACAO DE ELETRODUTOS, TIPO D, COM 3" E PARAFUSO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</si>
  <si>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</si>
  <si>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</si>
  <si>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</si>
  <si>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</si>
  <si>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</si>
  <si>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</si>
  <si>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</si>
  <si>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</si>
  <si>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t>
  </si>
  <si>
    <t>ABRACADEIRA EM ACO PARA AMARRACAO DE ELETRODUTOS, TIPO U SIMPLES, COM 1/2"</t>
  </si>
  <si>
    <t>ABRACADEIRA EM ACO PARA AMARRACAO DE ELETRODUTOS, TIPO U SIMPLES, COM 2 1/2"</t>
  </si>
  <si>
    <t>ABRACADEIRA EM ACO PARA AMARRACAO DE ELETRODUTOS, TIPO U SIMPLES, COM 2"</t>
  </si>
  <si>
    <t>ABRACADEIRA EM ACO PARA AMARRACAO DE ELETRODUTOS, TIPO U SIMPLES, COM 3"</t>
  </si>
  <si>
    <t>ABRACADEIRA EM ACO PARA AMARRACAO DE ELETRODUTOS, TIPO U SIMPLES, COM 3/4"</t>
  </si>
  <si>
    <t>ABRACADEIRA EM ACO PARA AMARRACAO DE ELETRODUTOS, TIPO U SIMPLES, COM 3/8"</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</si>
  <si>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</si>
  <si>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</si>
  <si>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</si>
  <si>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</si>
  <si>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</si>
  <si>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OU 3/4"</t>
  </si>
  <si>
    <t>ACABAMENTO SIMPLES/CONVENCIONAL PARA FORRO PVC, TIPO "U" OU "C", COR BRANCA, COMPRIMENTO 6 M</t>
  </si>
  <si>
    <t>ACETILENO (RECARGA DE GAS ACETILENO PARA CILINDRO DE CONJUNTO OXICORTE GRANDE)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</si>
  <si>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</si>
  <si>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</si>
  <si>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</si>
  <si>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</si>
  <si>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</si>
  <si>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</si>
  <si>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</si>
  <si>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</si>
  <si>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</si>
  <si>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</si>
  <si>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</si>
  <si>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</si>
  <si>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</si>
  <si>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</si>
  <si>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</si>
  <si>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</si>
  <si>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</si>
  <si>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</si>
  <si>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</si>
  <si>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</si>
  <si>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</si>
  <si>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</si>
  <si>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</si>
  <si>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</si>
  <si>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</si>
  <si>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</si>
  <si>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</si>
  <si>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</si>
  <si>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</si>
  <si>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</si>
  <si>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</si>
  <si>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</si>
  <si>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</si>
  <si>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</si>
  <si>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</si>
  <si>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</si>
  <si>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</si>
  <si>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</si>
  <si>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</si>
  <si>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</si>
  <si>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</si>
  <si>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</si>
  <si>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</si>
  <si>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</si>
  <si>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</si>
  <si>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</si>
  <si>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ROSCAVEL, COM FLANGES E ANEL DE VEDACAO, 1 1/2", PARA CAIXA D'AGUA</t>
  </si>
  <si>
    <t>ADAPTADOR PVC, ROSCAVEL, COM FLANGES E ANEL DE VEDACAO, 1", PARA CAIXA D'AGUA</t>
  </si>
  <si>
    <t>ADAPTADOR PVC, ROSCAVEL, COM FLANGES E ANEL DE VEDACAO, 1/2", PARA CAIXA D'AGUA</t>
  </si>
  <si>
    <t>ADAPTADOR PVC, ROSCAVEL, COM FLANGES E ANEL DE VEDACAO, 3/4", PARA CAIXA D'AGUA</t>
  </si>
  <si>
    <t>ADAPTADOR PVC, SOLDAVEL, COM FLANGES E ANEL DE VEDACAO, 60 MM X 2", PARA CAIXA D'AGUA</t>
  </si>
  <si>
    <t>ADAPTADOR PVC, SOLDAVEL, COM FLANGES LIVRES, 110 MM X 4", PARA CAIXA D'AGUA</t>
  </si>
  <si>
    <t>ADAPTADOR PVC, SOLDAVEL, COM FLANGES LIVRES, 75 MM X 2 1/2", PARA CAIXA D'AGUA</t>
  </si>
  <si>
    <t>ADAPTADOR PVC, SOLDAVEL, COM FLANGES LIVRES, 85 MM X 3", PARA CAIXA D'AGUA</t>
  </si>
  <si>
    <t>ADAPTADOR PVC, SOLDAVEL, LONGO, COM FLANGE LIVRE, 110 MM X 4", PARA CAIXA D'AGUA</t>
  </si>
  <si>
    <t>ADAPTADOR PVC, SOLDAVEL, LONGO, COM FLANGE LIVRE, 32 MM X 1", PARA CAIXA D'AGUA</t>
  </si>
  <si>
    <t>ADAPTADOR PVC, SOLDAVEL, LONGO, COM FLANGE LIVRE, 75 MM X 2 1/2", PARA CAIXA D'AGUA</t>
  </si>
  <si>
    <t>ADAPTADOR PVC, SOLDAVEL, LONGO, COM FLANGE LIVRE, 85 MM X 3", PARA CAIXA D'AGUA</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</si>
  <si>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</si>
  <si>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</si>
  <si>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</si>
  <si>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</si>
  <si>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</si>
  <si>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</si>
  <si>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</si>
  <si>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</si>
  <si>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</si>
  <si>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</si>
  <si>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</si>
  <si>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</si>
  <si>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CRISTALIZANTE PARA CONCRETO</t>
  </si>
  <si>
    <t>ADITIVO IMPERMEABILIZANTE DE PEGA NORMAL PARA ARGAMASSAS E CONCRETOS SEM ARMACAO, LIQUIDO E ISENTO DE CLORETOS</t>
  </si>
  <si>
    <t>ADITIVO IMPERMEABILIZANTE DE PEGA ULTRARRAPIDA, LIQUIDO E ISENTO DE CLORETOS</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</si>
  <si>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</si>
  <si>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</si>
  <si>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</si>
  <si>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</si>
  <si>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</si>
  <si>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</si>
  <si>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</si>
  <si>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</si>
  <si>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</si>
  <si>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(HORISTA)</t>
  </si>
  <si>
    <t>AJUDANTE DE ELETRICISTA (MENSALISTA)</t>
  </si>
  <si>
    <t>AJUDANTE DE ESTRUTURAS METALICAS (HORISTA)</t>
  </si>
  <si>
    <t>AJUDANTE DE ESTRUTURAS METALICAS (MENSALISTA)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</si>
  <si>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</si>
  <si>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</si>
  <si>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</si>
  <si>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</si>
  <si>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</si>
  <si>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</si>
  <si>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</si>
  <si>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</si>
  <si>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</si>
  <si>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</si>
  <si>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</si>
  <si>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</si>
  <si>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</si>
  <si>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</si>
  <si>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COM ISOLAMENTO</t>
  </si>
  <si>
    <t>ALICATE DE CRIMPAR RJ11, RJ12 E RJ45, COM CATRACA</t>
  </si>
  <si>
    <t>ALICATE DE PRESSAO 11" PARA SOLDA, TIPO C</t>
  </si>
  <si>
    <t>ALICATE DE PRESSAO 11" PARA SOLDA, TIPO U</t>
  </si>
  <si>
    <t>ALICATE DE PRESSAO PARA SOLDA DE CHAPA 18"</t>
  </si>
  <si>
    <t>ALICATE PARA ANEIS DE PISTAO, CAPACIDADE *50* A 100 MM</t>
  </si>
  <si>
    <t>ALIMENTACAO - HORISTA (COLETADO CAIXA - ENCARGOS COMPLEMENTARES)</t>
  </si>
  <si>
    <t>ALIMENTACAO - MENSALISTA (COLETADO CAIXA - ENCARGOS COMPLEMENTARES)</t>
  </si>
  <si>
    <t>ALMOXARIFE (HORISTA)</t>
  </si>
  <si>
    <t>ALMOXARIFE (MENSALISTA)</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</si>
  <si>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</si>
  <si>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</si>
  <si>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</si>
  <si>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</si>
  <si>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</si>
  <si>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</si>
  <si>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</si>
  <si>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</si>
  <si>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</si>
  <si>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</si>
  <si>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</si>
  <si>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</si>
  <si>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</si>
  <si>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</si>
  <si>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</si>
  <si>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</si>
  <si>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 PVC REDE COLETOR ESGOTO, DN 300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</si>
  <si>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</si>
  <si>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</si>
  <si>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</si>
  <si>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</si>
  <si>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</si>
  <si>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</si>
  <si>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</si>
  <si>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</si>
  <si>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</si>
  <si>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</si>
  <si>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</si>
  <si>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</si>
  <si>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 PVC FLEXIVEL, 100 MM, PARA SAIDA DE BACIA / VASO SANITARIO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</si>
  <si>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</si>
  <si>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</si>
  <si>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</si>
  <si>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</si>
  <si>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</si>
  <si>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</si>
  <si>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</si>
  <si>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</si>
  <si>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APARELHO CORTE OXI-ACETILENO PARA SOLDA E CORTE CONTENDO MACARICO SOLDA, BICO DE CORTE, CILINDROS, REGULADORES, MANGUEIRAS E CARRINHO</t>
  </si>
  <si>
    <t>APARELHO SINALIZADOR LUMINOSO COM LED, PARA SAIDA GARAGEM, COM 2 LENTES EM POLICARBONATO, BIVOLT (INCLUI SUPORTE DE FIXACAO)</t>
  </si>
  <si>
    <t>APONTADOR OU APROPRIADOR DE MAO DE OBRA (HORISTA)</t>
  </si>
  <si>
    <t>APONTADOR OU APROPRIADOR DE MAO DE OBRA (MENSALISTA)</t>
  </si>
  <si>
    <t>AQUECEDOR DE AGUA A GAS GLP/GN COM CAPACIDADE DE ARMAZENAMENTO DE 50 A 80 L</t>
  </si>
  <si>
    <t>AQUECEDOR DE AGUA ELETRICO HORIZONTAL, RESERVATORIO DE 200 L CILINDRICO EM COBRE, REFORCADO COM ACO CARBONO, MONOFASICO, TENSAO NOMINAL 220 V</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</si>
  <si>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</si>
  <si>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</si>
  <si>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</si>
  <si>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</si>
  <si>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</si>
  <si>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</si>
  <si>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</si>
  <si>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</si>
  <si>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</si>
  <si>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</si>
  <si>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</si>
  <si>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</si>
  <si>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APRESENTANDO ENTRE 54000 E 58000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</si>
  <si>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</si>
  <si>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</si>
  <si>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</si>
  <si>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</si>
  <si>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</si>
  <si>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</si>
  <si>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</si>
  <si>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</si>
  <si>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</si>
  <si>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</si>
  <si>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</si>
  <si>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</si>
  <si>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</si>
  <si>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</si>
  <si>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</si>
  <si>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</si>
  <si>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</si>
  <si>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</si>
  <si>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</si>
  <si>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</si>
  <si>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</si>
  <si>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</si>
  <si>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</si>
  <si>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</si>
  <si>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</si>
  <si>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</si>
  <si>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</si>
  <si>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</si>
  <si>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ARAME DE ACO OVALADO 15 X 17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</si>
  <si>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</si>
  <si>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</si>
  <si>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</si>
  <si>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</si>
  <si>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</si>
  <si>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</si>
  <si>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</si>
  <si>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</si>
  <si>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</si>
  <si>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</si>
  <si>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</si>
  <si>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</si>
  <si>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</si>
  <si>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</si>
  <si>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</si>
  <si>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</si>
  <si>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</si>
  <si>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</si>
  <si>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</si>
  <si>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</si>
  <si>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</si>
  <si>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</si>
  <si>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</si>
  <si>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</si>
  <si>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A BASE DE CIMENTO E ADITIVOS</t>
  </si>
  <si>
    <t>ARGAMASSA PRONTA PARA CONTRAPISO</t>
  </si>
  <si>
    <t>ARGAMASSA USINADA AUTOADENSAVEL E AUTONIVELANTE PARA CONTRAPISO, COM BOMBEAMENTO (DISPONIBILIZACAO DE BOMBA), SEM O LANCAMENTO</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</si>
  <si>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</si>
  <si>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</si>
  <si>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</si>
  <si>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</si>
  <si>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</si>
  <si>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</si>
  <si>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</si>
  <si>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</si>
  <si>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</si>
  <si>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</si>
  <si>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 (HORISTA)</t>
  </si>
  <si>
    <t>ARQUITETO JUNIOR (MENSALISTA)</t>
  </si>
  <si>
    <t>ARQUITETO PLENO (HORISTA)</t>
  </si>
  <si>
    <t>ARQUITETO PLENO (MENSALISTA)</t>
  </si>
  <si>
    <t>ARQUITETO SENIOR (HORISTA)</t>
  </si>
  <si>
    <t>ARQUITETO SENIOR (MENSALISTA)</t>
  </si>
  <si>
    <t>ARRUELA EM ALUMINIO, COM ROSCA, DE 1 1/2", PARA ELETRODUTO</t>
  </si>
  <si>
    <t>ARRUELA EM ALUMINIO, COM ROSCA, DE 1 1/4", PARA ELETRODUTO</t>
  </si>
  <si>
    <t>ARRUELA EM ALUMINIO, COM ROSCA, DE 1", PARA ELETRODUTO</t>
  </si>
  <si>
    <t>ARRUELA EM ALUMINIO, COM ROSCA, DE 1/2", PARA ELETRODUTO</t>
  </si>
  <si>
    <t>ARRUELA EM ALUMINIO, COM ROSCA, DE 2 1/2", PARA ELETRODUTO</t>
  </si>
  <si>
    <t>ARRUELA EM ALUMINIO, COM ROSCA, DE 2", PARA ELETRODUTO</t>
  </si>
  <si>
    <t>ARRUELA EM ALUMINIO, COM ROSCA, DE 3", PARA ELETRODUTO</t>
  </si>
  <si>
    <t>ARRUELA EM ALUMINIO, COM ROSCA, DE 3/4", PARA ELETRODUTO</t>
  </si>
  <si>
    <t>ARRUELA EM ALUMINIO, COM ROSCA, DE 3/8", PARA ELETRODUTO</t>
  </si>
  <si>
    <t>ARRUELA EM ALUMINIO, COM ROSCA, DE 4", PARA ELETRODUTO</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</si>
  <si>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</si>
  <si>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</si>
  <si>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</si>
  <si>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 (HORISTA)</t>
  </si>
  <si>
    <t>ASSENTADOR DE MANILHAS (MENSALISTA)</t>
  </si>
  <si>
    <t>ASSENTO SANITARIO DE PLASTICO, TIPO CONVENCIONAL</t>
  </si>
  <si>
    <t>ASSENTO VASO SANITARIO INFANTIL EM PLASTICO BRANCO</t>
  </si>
  <si>
    <t>AUTOMATICO DE BOIA SUPERIOR / INFERIOR, *15* A / 250 V</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</si>
  <si>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</si>
  <si>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</si>
  <si>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</si>
  <si>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</si>
  <si>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</si>
  <si>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</si>
  <si>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</si>
  <si>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</si>
  <si>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 (HORISTA)</t>
  </si>
  <si>
    <t>AUXILIAR DE MECANICO (MENSALISTA)</t>
  </si>
  <si>
    <t>AUXILIAR DE PEDREIRO (HORISTA)</t>
  </si>
  <si>
    <t>AUXILIAR DE PEDREIRO (MENSALISTA)</t>
  </si>
  <si>
    <t>AUXILIAR DE SERVICOS GERAIS (HORISTA)</t>
  </si>
  <si>
    <t>AUXILIAR DE SERVICOS GERAIS (MENSALISTA)</t>
  </si>
  <si>
    <t>AUXILIAR DE TOPOGRAFO (HORISTA)</t>
  </si>
  <si>
    <t>AUXILIAR DE TOPOGRAFO (MENSALISTA)</t>
  </si>
  <si>
    <t>AUXILIAR TECNICO / ASSISTENTE DE ENGENHARIA (HORISTA)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</si>
  <si>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</si>
  <si>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</si>
  <si>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</si>
  <si>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</si>
  <si>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</si>
  <si>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</si>
  <si>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</si>
  <si>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</si>
  <si>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</si>
  <si>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</si>
  <si>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</si>
  <si>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</si>
  <si>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</si>
  <si>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</si>
  <si>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</si>
  <si>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</si>
  <si>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BALCAO/ TAMPO EM MARMORE BRANCO COMUM, POLIDO, LISO, ACABAMENTO RETO, E= *3* CM (SEM FUROS)</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</si>
  <si>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</si>
  <si>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</si>
  <si>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</si>
  <si>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</si>
  <si>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</si>
  <si>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</si>
  <si>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</si>
  <si>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</si>
  <si>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</si>
  <si>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</si>
  <si>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</si>
  <si>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BARRA ANTIPANICO DUPLA, CEGA EM LADO OPOSTO, COR CINZA</t>
  </si>
  <si>
    <t>PAR</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</si>
  <si>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</si>
  <si>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</si>
  <si>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</si>
  <si>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</si>
  <si>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</si>
  <si>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</si>
  <si>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0,94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</si>
  <si>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</si>
  <si>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</si>
  <si>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</si>
  <si>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</si>
  <si>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</si>
  <si>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</si>
  <si>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</si>
  <si>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</si>
  <si>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</si>
  <si>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</si>
  <si>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</si>
  <si>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</si>
  <si>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</si>
  <si>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</si>
  <si>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</si>
  <si>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</si>
  <si>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</si>
  <si>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</si>
  <si>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</si>
  <si>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</si>
  <si>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</si>
  <si>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BASTIDOR PARA BLOCO M10</t>
  </si>
  <si>
    <t>BATENTE / PORTAL / ADUELA / MARCO EM MADEIRA MACICA COM REBAIXO, E = *3* CM, L = *14* CM, PARA PORTAS DE GIRO DE *60 CM A 120* CM X *210* CM, CEDRINHO / ANGELIM COMERCIAL / TAURI / CURUPIXA / PEROBA / CUMARU OU EQUIVALENTE DA REGIAO (NAO INCLUI ALIZARES)</t>
  </si>
  <si>
    <t>JG</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</si>
  <si>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</si>
  <si>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</si>
  <si>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</si>
  <si>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</si>
  <si>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</si>
  <si>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</si>
  <si>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</si>
  <si>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</si>
  <si>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</si>
  <si>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</si>
  <si>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</si>
  <si>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 (HORISTA)</t>
  </si>
  <si>
    <t>BLASTER, DINAMITADOR OU CABO DE FOGO (MENSALISTA)</t>
  </si>
  <si>
    <t>BLOCO / TIJOLO DE VIDRO INCOLOR, CANELADO / ONDULADO, *19 X 19 X 8* CM (A X L X E)</t>
  </si>
  <si>
    <t>BLOCO / TIJOLO DE VIDRO INCOLOR, XADREZ, *20 X 20 X 10* CM (A X L X E)</t>
  </si>
  <si>
    <t>BLOCO CERAMICO / TIJOLO VAZADO PARA ALVENARIA DE VEDACAO, 4 FUROS NA HORIZONTAL DE 9 X 9 X 19 CM (L X A X C)</t>
  </si>
  <si>
    <t>BLOCO CERAMICO / TIJOLO VAZADO PARA ALVENARIA DE VEDACAO, 6 FUROS NA HORIZONTAL DE 11,5 X 19 X 29 CM (L X A X C)</t>
  </si>
  <si>
    <t>BLOCO CERAMICO / TIJOLO VAZADO PARA ALVENARIA DE VEDACAO, 6 FUROS NA HORIZONTAL DE 11,5 X 19 X 39 CM (L X A X C)</t>
  </si>
  <si>
    <t>BLOCO CERAMICO / TIJOLO VAZADO PARA ALVENARIA DE VEDACAO, 6 FUROS NA HORIZONTAL DE 9 X 14 X 19 CM (L X A X C)</t>
  </si>
  <si>
    <t>BLOCO CERAMICO / TIJOLO VAZADO PARA ALVENARIA DE VEDACAO, 6 FUROS NA HORIZONTAL DE 9 X 14 X 24 CM (L X A X C)</t>
  </si>
  <si>
    <t>BLOCO CERAMICO / TIJOLO VAZADO PARA ALVENARIA DE VEDACAO, 6 FUROS NA HORIZONTAL DE 9 X 19 X 39 CM (L X A X C)</t>
  </si>
  <si>
    <t>BLOCO CERAMICO / TIJOLO VAZADO PARA ALVENARIA DE VEDACAO, 8 FUROS NA HORIZONTAL DE 9 X 19 X 19 CM (L X A X C)</t>
  </si>
  <si>
    <t>BLOCO CERAMICO / TIJOLO VAZADO PARA ALVENARIA DE VEDACAO, 8 FUROS NA HORIZONTAL DE 9 X 19 X 29 CM (L X A X C)</t>
  </si>
  <si>
    <t>BLOCO CERAMICO / TIJOLO VAZADO PARA ALVENARIA DE VEDACAO, 9 FUROS NA HORIZONTAL DE 11,5 X 14 X 24 CM (L X A X C)</t>
  </si>
  <si>
    <t>BLOCO CERAMICO / TIJOLO VAZADO PARA ALVENARIA DE VEDACAO, 9 FUROS NA HORIZONTAL DE 14 X 19 X 29 CM (L X A X C)</t>
  </si>
  <si>
    <t>BLOCO CERAMICO / TIJOLO VAZADO PARA ALVENARIA DE VEDACAO, 9 FUROS NA HORIZONTAL DE 14 X 19 X 39 CM (L X A X C)</t>
  </si>
  <si>
    <t>BLOCO CERAMICO / TIJOLO VAZADO PARA ALVENARIA DE VEDACAO, 9 FUROS NA HORIZONTAL DE 19 X 19 X 29 CM (L X A X C)</t>
  </si>
  <si>
    <t>BLOCO CERAMICO / TIJOLO VAZADO PARA ALVENARIA DE VEDACAO, 9 FUROS NA HORIZONTAL DE 19 X 19 X 39 CM (L X A X C)</t>
  </si>
  <si>
    <t>BLOCO CERAMICO / TIJOLO VAZADO PARA ALVENARIA DE VEDACAO, FUROS NA HORIZONTAL DE 11,5 X 19 X 19 CM (L X A X C)</t>
  </si>
  <si>
    <t>BLOCO CERAMICO / TIJOLO VAZADO PARA ALVENARIA DE VEDACAO, FUROS NA VERTICAL DE 11,5 X 19 X 29 CM (L X A X C)</t>
  </si>
  <si>
    <t>BLOCO CERAMICO / TIJOLO VAZADO PARA ALVENARIA DE VEDACAO, FUROS NA VERTICAL DE 11,5 X 19 X 39 CM (L X A X C)</t>
  </si>
  <si>
    <t>BLOCO CERAMICO / TIJOLO VAZADO PARA ALVENARIA DE VEDACAO, FUROS NA VERTICAL DE 14 X 19 X 29 CM (L X A X C)</t>
  </si>
  <si>
    <t>BLOCO CERAMICO / TIJOLO VAZADO PARA ALVENARIA DE VEDACAO, FUROS NA VERTICAL DE 14 X 19 X 39 CM (L X A X C)</t>
  </si>
  <si>
    <t>BLOCO CERAMICO / TIJOLO VAZADO PARA ALVENARIA DE VEDACAO, FUROS NA VERTICAL DE 19 X 19 X 39 CM (L X A X C)</t>
  </si>
  <si>
    <t>BLOCO CERAMICO / TIJOLO VAZADO PARA ALVENARIA DE VEDACAO, FUROS NA VERTICAL DE 9 X 19 X 39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</si>
  <si>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</si>
  <si>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</si>
  <si>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</si>
  <si>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</si>
  <si>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</si>
  <si>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</si>
  <si>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</si>
  <si>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</si>
  <si>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</si>
  <si>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</si>
  <si>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</si>
  <si>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</si>
  <si>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</si>
  <si>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</si>
  <si>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</si>
  <si>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</si>
  <si>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</si>
  <si>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</si>
  <si>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</si>
  <si>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</si>
  <si>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</si>
  <si>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</si>
  <si>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</si>
  <si>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*23X 13 X 8* CM</t>
  </si>
  <si>
    <t>BLOCO DE GESSO COMPACTO / MACICO, BRANCO, E = 10 CM, DIMENSOES *67 X 50* CM</t>
  </si>
  <si>
    <t>BLOCO DE GESSO VAZADO, BRANCO, E = *7* CM, DIMENSOES *67 X 50* CM</t>
  </si>
  <si>
    <t>BLOCO DE VEDACAO CONCRETO 14 X 19 X 29 CM (CLASSE C - NBR 6136)</t>
  </si>
  <si>
    <t>BLOCO DE VEDACAO CONCRETO APARENTE 9 X 19 X 39 CM (CLASSE C - NBR 6136)</t>
  </si>
  <si>
    <t>BLOCO DE VEDACAO DE CONCRETO 14 X 19 X 39 CM (CLASSE C - NBR 6136)</t>
  </si>
  <si>
    <t>BLOCO DE VEDACAO DE CONCRETO 19 X 19 X 39 CM (CLASSE C - NBR 6136)</t>
  </si>
  <si>
    <t>BLOCO DE VEDACAO DE CONCRETO APARENTE 14 X 19 X 39 CM (CLASSE C - NBR 6136)</t>
  </si>
  <si>
    <t>BLOCO DE VEDACAO DE CONCRETO APARENTE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</si>
  <si>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</si>
  <si>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</si>
  <si>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</si>
  <si>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DE 14 X 19 X 29 CM (L X A X C) E 6,0 MPA</t>
  </si>
  <si>
    <t>BLOCO ESTRUTURAL CERAMICO DE 14 X 19 X 34 CM (L X A X C) E 6,0 MPA</t>
  </si>
  <si>
    <t>BLOCO ESTRUTURAL CERAMICO DE 14 X 19 X 39 CM (L X A X C) E 6,0 MPA</t>
  </si>
  <si>
    <t>BLOCO ESTRUTURAL CERAMICO DE 19 X 19 X 29 CM (L X A X C) E 6,0 MPA</t>
  </si>
  <si>
    <t>BLOCO ESTRUTURAL CERAMICO DE 19 X 19 X 39 CM (L X A X C) E 6,0 MPA</t>
  </si>
  <si>
    <t>BLOQUETE/PISO DE CONCRETO - MODELO PISOGRAMA/CONCREGRAMA 2 FUROS, DIMENSOES APROX. DE *35 X 15* CM E ESPESSURA DE 7 CM (+/- 1 CM), COR NATURAL</t>
  </si>
  <si>
    <t>BLOQUETE/PISO DE CONCRETO - MODELO PISOGRAMA/CONCREGRAMA/PAVI-GRADE/GRAMEIRO, DIMENSOES APROXIMADAS DE *60 X 45* CM E ESPESSURA DE 8 CM (+/- 1 CM), COR NATURAL</t>
  </si>
  <si>
    <t>BLOQUETE/PISO INTERTRAVADO DE CONCRETO - MODELO ONDA/16 FACES/RETANGULAR/TIJOLINHO/PAVER/HOLANDES/PARALELEPIPEDO, *20 X 10* CM, E = 10 CM, RESISTENCIA DE 35 MPA, COR NATURAL</t>
  </si>
  <si>
    <t>BLOQUETE/PISO INTERTRAVADO DE CONCRETO - MODELO ONDA/16 FACES/RETANGULAR/TIJOLINHO/PAVER/HOLANDES/PARALELEPIPEDO, *20 X 10* CM, E = 10 CM, RESISTENCIA DE 50 MPA, COR NATURAL</t>
  </si>
  <si>
    <t>BLOQUETE/PISO INTERTRAVADO DE CONCRETO - MODELO ONDA/16 FACES/RETANGULAR/TIJOLINHO/PAVER/HOLANDES/PARALELEPIPEDO, *20 X 10* CM, E = 6 CM, RESISTENCIA DE 35 MPA, COLORIDO</t>
  </si>
  <si>
    <t>BLOQUETE/PISO INTERTRAVADO DE CONCRETO - MODELO ONDA/16 FACES/RETANGULAR/TIJOLINHO/PAVER/HOLANDES/PARALELEPIPEDO, *20 X 10* CM, E = 6 CM, RESISTENCIA DE 35 MPA, COR NATURAL</t>
  </si>
  <si>
    <t>BLOQUETE/PISO INTERTRAVADO DE CONCRETO - MODELO ONDA/16 FACES/RETANGULAR/TIJOLINHO/PAVER/HOLANDES/PARALELEPIPEDO, *20 X 10* CM, E = 8 CM, RESISTENCIA DE 35 MPA, COLORIDO</t>
  </si>
  <si>
    <t>BLOQUETE/PISO INTERTRAVADO DE CONCRETO - MODELO ONDA/16 FACES/RETANGULAR/TIJOLINHO/PAVER/HOLANDES/PARALELEPIPEDO, *20 X 10* CM, E = 8 CM, RESISTENCIA DE 35 MPA, COR NATURAL</t>
  </si>
  <si>
    <t>BLOQUETE/PISO INTERTRAVADO DE CONCRETO - MODELO RAQUETE, *22 X 13,5* CM, E = 6 CM, RESISTENCIA DE 35 MPA, COR NATURAL</t>
  </si>
  <si>
    <t>BLOQUETE/PISO INTERTRAVADO DE CONCRETO - MODELO SEXTAVADO / HEXAGONAL, *25 X 25* CM, E = 10 CM, RESISTENCIA DE 35 MPA, COR NATURAL</t>
  </si>
  <si>
    <t>BLOQUETE/PISO INTERTRAVADO DE CONCRETO - MODELO SEXTAVADO / HEXAGONAL, *25 X 25* CM, E = 6 CM, RESISTENCIA DE 35 MPA, COR NATURAL</t>
  </si>
  <si>
    <t>BLOQUETE/PISO INTERTRAVADO DE CONCRETO - MODELO SEXTAVADO / HEXAGONAL, *25 X 25* CM, E = 8 CM, RESISTENCIA DE 35 MPA, COR NATURAL</t>
  </si>
  <si>
    <t>BOCAL PVC, PARA CALHA PLUVIAL, DIAMETRO DA SAIDA ENTRE *75 E 120* MM, PARA DRENAGEM PLUVIAL PREDIAL</t>
  </si>
  <si>
    <t>BOLSA DE LIGACAO EM PVC FLEXIVEL PARA VASO SANITARIO 40 MM (1 1/2")</t>
  </si>
  <si>
    <t>BOLSA DE LONA PARA FERRAMENTAS *50 X 35 X 25* CM</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</si>
  <si>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</si>
  <si>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</si>
  <si>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</si>
  <si>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</si>
  <si>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</si>
  <si>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</si>
  <si>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1,48HP DIAMETRO DE SUCCAO X ELEVACAO 1" X 1", 4 ESTAGIOS, DIAMETRO DOS ROTORES 3 X 107 MM + 1 X 100 MM, HM/Q: 10 M / 5,3 M3/H A 70 M / 1,8 M3/H</t>
  </si>
  <si>
    <t>BOMBA CENTRIFUGA MOTOR ELETRICO TRIFASICO 14,8 HP, DIAMETRO DE SUCCAO X ELEVACAO 2 1/2" X 2", DIAMETRO DO ROTOR 195 MM, HM/Q: 62 M / 55,5 M3/H A 80 M / 31,50 M3/H</t>
  </si>
  <si>
    <t>BOMBA CENTRIFUGA MOTOR ELETRICO TRIFASICO 2,96HP, DIAMETRO DE SUCCAO X ELEVACAO 1 1/2" X 1 1/4", DIAMETRO DO ROTOR 148 MM, HM/Q: 34 M / 14,80 M3/H A 40 M / 8,60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</si>
  <si>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</si>
  <si>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</si>
  <si>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</si>
  <si>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</si>
  <si>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</si>
  <si>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</si>
  <si>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</si>
  <si>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</si>
  <si>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</si>
  <si>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</si>
  <si>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</si>
  <si>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</si>
  <si>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</si>
  <si>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</si>
  <si>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</si>
  <si>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</si>
  <si>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</si>
  <si>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</si>
  <si>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SUBMERSIVEL, ELETRICA, TRIFASICA, POTENCIA 6 HP, DIAMETRO DO ROTOR 127 MM, BOCAL DE SAIDA DIAMETRO DE 3 POLEGADAS, HM/Q = 7 M / 66,90 M3/H A 26 M / 2,88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</si>
  <si>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</si>
  <si>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</si>
  <si>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</si>
  <si>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</si>
  <si>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</si>
  <si>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t>
  </si>
  <si>
    <t>BRACO OU HASTE COM CANOPLA PLASTICA, 1/2 ", PARA CHUVEIRO SIMPLES</t>
  </si>
  <si>
    <t>BRACO OU HASTE RETA COM CANOPLA PLASTICA, 1/2 ", PARA CHUVEIRO ELETRICO</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</si>
  <si>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</si>
  <si>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</si>
  <si>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</si>
  <si>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</si>
  <si>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</si>
  <si>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</si>
  <si>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</si>
  <si>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</si>
  <si>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</si>
  <si>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</si>
  <si>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</si>
  <si>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</si>
  <si>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</si>
  <si>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</si>
  <si>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</si>
  <si>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</si>
  <si>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50 X 40 MM, PARA ESGOTO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</si>
  <si>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</si>
  <si>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</si>
  <si>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</si>
  <si>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</si>
  <si>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</si>
  <si>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</si>
  <si>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</si>
  <si>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</si>
  <si>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</si>
  <si>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</si>
  <si>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</si>
  <si>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 PARA ELETRODUTO</t>
  </si>
  <si>
    <t>BUCHA DE REDUCAO EM ALUMINIO, COM ROSCA, DE 1 1/4" X 1/2",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</si>
  <si>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</si>
  <si>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</si>
  <si>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</si>
  <si>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</si>
  <si>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</si>
  <si>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</si>
  <si>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</si>
  <si>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</si>
  <si>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</si>
  <si>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</si>
  <si>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</si>
  <si>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</si>
  <si>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</si>
  <si>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</si>
  <si>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</si>
  <si>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3/4" X 1/2",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</si>
  <si>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</si>
  <si>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</si>
  <si>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</si>
  <si>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</si>
  <si>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</si>
  <si>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</si>
  <si>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</si>
  <si>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</si>
  <si>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</si>
  <si>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</si>
  <si>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</si>
  <si>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</si>
  <si>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</si>
  <si>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</si>
  <si>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</si>
  <si>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</si>
  <si>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</si>
  <si>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</si>
  <si>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</si>
  <si>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</si>
  <si>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</si>
  <si>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 PARA ELETRODUTO</t>
  </si>
  <si>
    <t>BUCHA EM ALUMINIO, COM ROSCA, DE 1/2", PARA ELETRODUTO</t>
  </si>
  <si>
    <t>BUCHA EM ALUMINIO, COM ROSCA, DE 2 1/2", PARA ELETRODUTO</t>
  </si>
  <si>
    <t>BUCHA EM ALUMINIO, COM ROSCA, DE 2", PARA ELETRODUTO</t>
  </si>
  <si>
    <t>BUCHA EM ALUMINIO, COM ROSCA, DE 3", PARA ELETRODUTO</t>
  </si>
  <si>
    <t>BUCHA EM ALUMINIO, COM ROSCA, DE 3/4", PARA ELETRODUTO</t>
  </si>
  <si>
    <t>BUCHA EM ALUMINIO, COM ROSCA, DE 3/8",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</si>
  <si>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</si>
  <si>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</si>
  <si>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</si>
  <si>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</si>
  <si>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</si>
  <si>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</si>
  <si>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</si>
  <si>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</si>
  <si>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</si>
  <si>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</si>
  <si>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</si>
  <si>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</si>
  <si>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</si>
  <si>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</si>
  <si>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</si>
  <si>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</si>
  <si>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</si>
  <si>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</si>
  <si>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</si>
  <si>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</si>
  <si>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</si>
  <si>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</si>
  <si>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</si>
  <si>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</si>
  <si>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</si>
  <si>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</si>
  <si>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</si>
  <si>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</si>
  <si>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</si>
  <si>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</si>
  <si>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</si>
  <si>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</si>
  <si>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</si>
  <si>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</si>
  <si>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</si>
  <si>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</si>
  <si>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</si>
  <si>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</si>
  <si>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</si>
  <si>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</si>
  <si>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</si>
  <si>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</si>
  <si>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</si>
  <si>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</si>
  <si>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</si>
  <si>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</si>
  <si>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</si>
  <si>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</si>
  <si>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</si>
  <si>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</si>
  <si>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</si>
  <si>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</si>
  <si>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</si>
  <si>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</si>
  <si>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</si>
  <si>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</si>
  <si>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</si>
  <si>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</si>
  <si>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</si>
  <si>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</si>
  <si>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</si>
  <si>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</si>
  <si>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</si>
  <si>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</si>
  <si>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</si>
  <si>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</si>
  <si>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</si>
  <si>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</si>
  <si>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</si>
  <si>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</si>
  <si>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</si>
  <si>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</si>
  <si>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</si>
  <si>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</si>
  <si>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</si>
  <si>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</si>
  <si>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</si>
  <si>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</si>
  <si>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RIGIDO, CLASSE 2, ISOLACAO EM PVC, ANTI-CHAMA BWF-B, 1 CONDUTOR, 450/750 V, DIAMETRO 120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</si>
  <si>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</si>
  <si>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</si>
  <si>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</si>
  <si>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</si>
  <si>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</si>
  <si>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</si>
  <si>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</si>
  <si>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</si>
  <si>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</si>
  <si>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</si>
  <si>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</si>
  <si>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</si>
  <si>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</si>
  <si>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</si>
  <si>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</si>
  <si>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</si>
  <si>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</si>
  <si>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</si>
  <si>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</si>
  <si>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</si>
  <si>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</si>
  <si>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</si>
  <si>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</si>
  <si>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</si>
  <si>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</si>
  <si>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</si>
  <si>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</si>
  <si>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</si>
  <si>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</si>
  <si>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</si>
  <si>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</si>
  <si>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</si>
  <si>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</si>
  <si>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</si>
  <si>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</si>
  <si>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</si>
  <si>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</si>
  <si>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</si>
  <si>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</si>
  <si>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</si>
  <si>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</si>
  <si>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</si>
  <si>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</si>
  <si>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</si>
  <si>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</si>
  <si>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</si>
  <si>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</si>
  <si>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</si>
  <si>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</si>
  <si>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</si>
  <si>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</si>
  <si>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</si>
  <si>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</si>
  <si>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</si>
  <si>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</si>
  <si>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</si>
  <si>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</si>
  <si>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</si>
  <si>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</si>
  <si>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</si>
  <si>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</si>
  <si>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5 X 5 CM EM PINUS, MISTA OU EQUIVALENTE DA REGIAO - BRUTA</t>
  </si>
  <si>
    <t>CAIBRO APARELHADO *6 X 8* CM, EM MACARANDUBA/MASSARANDUBA, ANGELIM OU EQUIVALENTE DA REGIAO</t>
  </si>
  <si>
    <t>CAIBRO APARELHADO *7,5 X 7,5* CM, EM MACARANDUBA/MASSARANDUBA, ANGELIM OU EQUIVALENTE DA REGIAO</t>
  </si>
  <si>
    <t>CAIBRO NAO APARELHADO *5 X 6* CM, EM MACARANDUBA/MASSARANDUBA, ANGELIM OU EQUIVALENTE DA REGIAO - BRUTA</t>
  </si>
  <si>
    <t>CAIBRO NAO APARELHADO *6 X 6* CM, EM MACARANDUBA/MASSARANDUBA, ANGELIM OU EQUIVALENTE DA REGIAO - BRUTA</t>
  </si>
  <si>
    <t>CAIBRO NAO APARELHADO, *6 X 8* CM, EM MACARANDUBA/MASSARANDUBA, ANGELIM OU EQUIVALENTE DA REGIAO - BRUTA</t>
  </si>
  <si>
    <t>CAIBRO ROLICO DE MADEIRA TRATADA, D = 4 A 7 CM, H = 3,00 M, EM EUCALIPTO OU EQUIVALENTE DA REGIAO</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</si>
  <si>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</si>
  <si>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</si>
  <si>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</si>
  <si>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</si>
  <si>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</si>
  <si>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</si>
  <si>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</si>
  <si>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</si>
  <si>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</si>
  <si>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</si>
  <si>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</si>
  <si>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</si>
  <si>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</si>
  <si>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</si>
  <si>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</si>
  <si>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</si>
  <si>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</si>
  <si>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</si>
  <si>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</si>
  <si>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PLASTICA PARA BACIA / VASO SANITARIO DE EMBUTIR, COM ESPELHO ACIONADOR EM PLASTICO, CAPACIDADE 6 A 10 LITROS, (COMPLETA - ACESSORIOS INCLUSOS)</t>
  </si>
  <si>
    <t>CAIXA DE DESCARGA PLASTICA PARA BACIA / VASO SANITARIO, EXTERNA, CAPACIDADE 9 LITROS, PUXADOR FIO DE NYLON, NAO INCLUSO CANO, BOLSA, ENGATE</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</si>
  <si>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</si>
  <si>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</si>
  <si>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</si>
  <si>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</si>
  <si>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</si>
  <si>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</si>
  <si>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</si>
  <si>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</si>
  <si>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</si>
  <si>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</si>
  <si>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</si>
  <si>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</si>
  <si>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</si>
  <si>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</si>
  <si>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</si>
  <si>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</si>
  <si>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APARAFUSADA, DIMENSOES 200 X 200 X *100* MM</t>
  </si>
  <si>
    <t>CAIXA DE PASSAGEM ELETRICA DE PAREDE, DE SOBREPOR, EM TERMOPLASTICO / PVC, COM TAMPA APARAFUSADA, DIMENSOES, 150 X 150 X *100* MM</t>
  </si>
  <si>
    <t>CAIXA DE PASSAGEM ELETRICA, PARA PISO, EM PVC, DIMENSOES DE 3/4" A 4"</t>
  </si>
  <si>
    <t>CAIXA DE PASSAGEM, EM PVC, DE 4" X 2", PARA ELETRODUTO FLEXIVEL CORRUGADO</t>
  </si>
  <si>
    <t>CAIXA DE PASSAGEM, EM PVC, DE 4" X 4", PARA ELETRODUTO FLEXIVEL CORRUGADO</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</si>
  <si>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</si>
  <si>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</si>
  <si>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</si>
  <si>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MEDIDOR MONOFASICO, EM POLICARBONATO / TERMOPLASTICO, PARA ALOJAR 1 DISJUNTOR (PADRAO DA CONCESSIONARIA LOCAL)</t>
  </si>
  <si>
    <t>CAIXA PARA MEDIDOR POLIFASICO, EM POLICARBONATO / TERMOPLASTICO, PARA ALOJAR 1 DISJUNTOR (PADRAO DA CONCESSIONARIA LOCAL)</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</si>
  <si>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</si>
  <si>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</si>
  <si>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</si>
  <si>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</si>
  <si>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</si>
  <si>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</si>
  <si>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</si>
  <si>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</si>
  <si>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</si>
  <si>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 RASTELEIRO (HORISTA)</t>
  </si>
  <si>
    <t>CALCETEIRO / RASTELEIRO (MENSALISTA)</t>
  </si>
  <si>
    <t>CALHA / PERFIL PLUVIAL DE PVC, DIAMETRO ENTRE *119 E 170* MM, COMPRIMENTO DE 3 M, PARA DRENAGEM PLUVIAL PREDIAL</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</si>
  <si>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</si>
  <si>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</si>
  <si>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</si>
  <si>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</si>
  <si>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</si>
  <si>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</si>
  <si>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</si>
  <si>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</si>
  <si>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</si>
  <si>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</si>
  <si>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</si>
  <si>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14 X 19 X 19 CM (CLASSE C - NBR 6136)</t>
  </si>
  <si>
    <t>CANALETA DE CONCRETO 19 X 19 X 19 CM (CLASSE C - NBR 6136)</t>
  </si>
  <si>
    <t>CANALETA DE CONCRETO 9 X 19 X 19 CM (CLASSE C - NBR 6136)</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</si>
  <si>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</si>
  <si>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</si>
  <si>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</si>
  <si>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</si>
  <si>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ESTRUTURAL CERAMICA DE 14 X 19 X 19 CM (L X A X C) E 6,0 MPA</t>
  </si>
  <si>
    <t>CANALETA ESTRUTURAL CERAMICA DE 14 X 19 X 29 CM (L X A X C) E 6,0 MPA</t>
  </si>
  <si>
    <t>CANALETA ESTRUTURAL CERAMICA DE 14 X 19 X 39 CM (L X A X C) E 6,0 MPA</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</si>
  <si>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</si>
  <si>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</si>
  <si>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</si>
  <si>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</si>
  <si>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EM ALUMINIO, ABAS IGUAIS, LARGURA DE 25,40 MM (1"), ESPESSURA DE 3,17 MM (1/8") E PESO LINEAR DE APROXIMADAMENTE 0,408 KG/M</t>
  </si>
  <si>
    <t>CANTONEIRA EM ALUMINIO, ABAS IGUAIS, LARGURA DE 25,40 MM (1"), ESPESSURA DE 4,76 MM (3/16") E PESO LINEAR DE APROXIMADAMENTE 0,593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</si>
  <si>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</si>
  <si>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</si>
  <si>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CANTONEIRA EM ALUMINIO, ABAS IGUAIS, LARGURA DE 50,80 MM (2"), ESPESSURA DE 3,17 MM (1/8") E PESO LINEAR DE APROXIMADAMENTE 0,842 KG/M</t>
  </si>
  <si>
    <t>CANTONEIRA EM ALUMINIO, ABAS IGUAIS, LARGURA DE 50,80 MM (2"), ESPESSURA DE 6,35 MM (1/4") E PESO LINEAR DE APROXIMADAMENTE 1,630 KG/M</t>
  </si>
  <si>
    <t>CAP PPR DN 20 MM, PARA AGUA QUENTE PREDIAL</t>
  </si>
  <si>
    <t>CAP PPR DN 25 MM, PARA AGUA QUENTE PREDIAL</t>
  </si>
  <si>
    <t>CAP PVC, ROSCAVEL, 1", PARA AGUA FRIA PREDIAL</t>
  </si>
  <si>
    <t>CAP PVC, ROSCAVEL, 1/2", PARA AGUA FRIA PREDIAL</t>
  </si>
  <si>
    <t>CAP PVC, ROSCAVEL, 3/4", PARA AGUA FRIA PREDIAL</t>
  </si>
  <si>
    <t>CAP PVC, SERIE R, DN 100 MM, PARA ESGOTO PREDIAL</t>
  </si>
  <si>
    <t>CAP PVC, SERIE R, DN 150 MM, PARA ESGOTO PREDIAL</t>
  </si>
  <si>
    <t>CAP PVC, SERIE R, DN 75 MM,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</si>
  <si>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</si>
  <si>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</si>
  <si>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</si>
  <si>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</si>
  <si>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</si>
  <si>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</si>
  <si>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</si>
  <si>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DN 100 MM, SERIE NORMAL, PARA ESGOTO PREDIAL</t>
  </si>
  <si>
    <t>CAP PVC, SOLDAVEL, DN 50 MM, SERIE NORMAL, PARA ESGOTO PREDIAL</t>
  </si>
  <si>
    <t>CAP PVC, SOLDAVEL, DN 75 MM, SERIE NORMAL, PARA ESGOTO PREDIAL</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</si>
  <si>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</si>
  <si>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</si>
  <si>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</si>
  <si>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</si>
  <si>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</si>
  <si>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</si>
  <si>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</si>
  <si>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</si>
  <si>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</si>
  <si>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</si>
  <si>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</si>
  <si>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</si>
  <si>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</si>
  <si>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</si>
  <si>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</si>
  <si>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</si>
  <si>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OU OFICIAL (MENSALISTA)</t>
  </si>
  <si>
    <t>CARPINTEIRO DE FORMAS PARA CONCRETO (HORISTA)</t>
  </si>
  <si>
    <t>CARRANCA PARA JANELA VENEZIANA DE ABRIR, EM LATAO CROMADO, SIMPLES, PARA APARAFUSAR NA PAREDE</t>
  </si>
  <si>
    <t>CARRINHO DE MAO, EM ACO, COM CAPACIDADE DE *45 A 65* L / *100* KG,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</si>
  <si>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</si>
  <si>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</si>
  <si>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</si>
  <si>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</si>
  <si>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</si>
  <si>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</si>
  <si>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</si>
  <si>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</si>
  <si>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</si>
  <si>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4X2, PESO BRUTO TOTAL COMBINADO 49000 KG, CAPACIDADE MAXIMA DE TRACAO *66000* KG, POTENCIA *360* CV (INCLUI CABINE E CHASSI, NAO INCLUI SEMIRREBOQUE)</t>
  </si>
  <si>
    <t>CAVALO MECANICO TRACAO 6X2, PESO BRUTO TOTAL COMBINADO 56000 KG, CAPACIDADE MAXIMA DE TRACAO *66000* KG, POTENCIA *360* CV (INCLUI CABINE E CHASSI, NAO INCLUI SEMIRREBOQUE)</t>
  </si>
  <si>
    <t>CAVOUQUEIRO OU OPERADOR DE PERFURATRIZ / ROMPEDOR (HORISTA)</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</si>
  <si>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</si>
  <si>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</si>
  <si>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</si>
  <si>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</si>
  <si>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</si>
  <si>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</si>
  <si>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</si>
  <si>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</si>
  <si>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</si>
  <si>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</si>
  <si>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</si>
  <si>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</si>
  <si>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</si>
  <si>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</si>
  <si>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</si>
  <si>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</si>
  <si>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20 MM</t>
  </si>
  <si>
    <t>CHAPA/PAINEL DE MADEIRA COMPENSADA RESINADA (MADEIRITE RESINADO ROSA) PARA FORMA DE CONCRETO, DE 2200 X 1100 MM, E = 6 MM</t>
  </si>
  <si>
    <t>CHAPA/PAINEL DE MADEIRA COMPENSADA RESINADA (MADEIRITE RESINADO ROSA) PARA FORMA DE CONCRETO, DE 2200 X 1100 MM, E = 8 A 12 MM</t>
  </si>
  <si>
    <t>CHAVE DUPLA PARA CONEXOES TIPO STORZ, ENGATE RAPIDO 1 1/2" X 2 1/2", EM LATAO, PARA INSTALACAO PREDIAL COMBATE A INCENDIO</t>
  </si>
  <si>
    <t>CHUMBADOR DE ACO GALVANIZADO, 1" X 600 MM, PARA POSTES DE ACO COM BASE, INCLUSO PORCA E ARRUELA</t>
  </si>
  <si>
    <t>CHUMBADOR DE ACO TIPO PARABOLT, * 5/8" X 200* MM, COM PORCA E ARRUELA</t>
  </si>
  <si>
    <t>CHUMBADOR DE ACO ZINCADO, DIAMETRO 1/2", COMPRIMENTO 75 MM</t>
  </si>
  <si>
    <t>CHUMBADOR DE ACO ZINCADO, DIAMETRO 1/4" COM PARAFUSO 1/4" X 40 MM</t>
  </si>
  <si>
    <t>CHUMBADOR DE ACO ZINCADO, DIAMETRO 5/8", COMPRIMENTO 6", COM PORCA</t>
  </si>
  <si>
    <t>CHUVEIRO COMUM EM PLASTICO BRANCO, COM CANO, 3 TEMPERATURAS, 5500 W (110/220 V)</t>
  </si>
  <si>
    <t>CHUVEIRO COMUM EM PLASTICO CROMADO, COM CANO, 4 TEMPERATURAS (110/220 V)</t>
  </si>
  <si>
    <t>CIMENTO BRANCO NAO ESTRUTURAL (CPB - NAO ESTRUTURAL)</t>
  </si>
  <si>
    <t>CIMENTO IMPERMEABILIZANTE DE PEGA ULTRARRAPIDA PARA TAMPONAMENTOS</t>
  </si>
  <si>
    <t>CIMENTO PORTLAND COMPOSTO CP II-32</t>
  </si>
  <si>
    <t>CIMENTO PORTLAND DE ALTO FORNO (AF) CP III-40</t>
  </si>
  <si>
    <t>CIMENTO PORTLAND ESTRUTURAL BRANCO CPB - 32 OU CPB - 40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</si>
  <si>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</si>
  <si>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</si>
  <si>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</si>
  <si>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SUSPENSORIO, CINTURA E PERNAS</t>
  </si>
  <si>
    <t>COBRE ELETROLITICO EM BARRA OU CHAPA</t>
  </si>
  <si>
    <t>COLA BRANCA BASE PVA</t>
  </si>
  <si>
    <t>COLA PARA TUBOS E MANTAS ELASTOMERICAS, A BASE DE SOLVENTE</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</si>
  <si>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</si>
  <si>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</si>
  <si>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</si>
  <si>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</si>
  <si>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</si>
  <si>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</si>
  <si>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</si>
  <si>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</si>
  <si>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</si>
  <si>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</si>
  <si>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</si>
  <si>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</si>
  <si>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</si>
  <si>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</si>
  <si>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</si>
  <si>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</si>
  <si>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</si>
  <si>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BRITA 0 E 1, SLUMP = 100 +/- 20 MM, COM BOMBEAMENTO (DISPONIBILIZACAO DE BOMBA), SEM O LANCAMENTO (NBR 8953)</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</si>
  <si>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</si>
  <si>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</si>
  <si>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</si>
  <si>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</si>
  <si>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</si>
  <si>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</si>
  <si>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</si>
  <si>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</si>
  <si>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BRITA 0 E 1, SLUMP = 100 +/- 20 MM, COM BOMBEAMENTO (DISPONIBILIZACAO DE BOMBA), SEM O LANCAMENTO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</si>
  <si>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</si>
  <si>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</si>
  <si>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</si>
  <si>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</si>
  <si>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BRITA 0 E 1, SLUMP = 100 +/- 20 MM, COM BOMBEAMENTO (DISPONIBILIZACAO DE BOMBA), SEM O LANCAMENTO (NBR 8953)</t>
  </si>
  <si>
    <t>CONCRETO USINADO BOMBEAVEL, CLASSE DE RESISTENCIA C35, COM BRITA 0 E 1, SLUMP = 100 +/- 20 MM, EXCLUI SERVICO DE BOMBEAMENTO (NBR 8953)</t>
  </si>
  <si>
    <t>CONCRETO USINADO BOMBEAVEL, CLASSE DE RESISTENCIA C40, BRITA 0 E 1, SLUMP = 100 +/- 20 MM, COM BOMBEAMENTO (DISPONIBILIZACAO DE BOMBA), SEM O LANCAMENTO (NBR 8953)</t>
  </si>
  <si>
    <t>CONCRETO USINADO BOMBEAVEL, CLASSE DE RESISTENCIA C40, COM BRITA 0 E 1, SLUMP = 100 +/- 20 MM, EXCLUI SERVICO DE BOMBEAMENTO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</si>
  <si>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</si>
  <si>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</si>
  <si>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</si>
  <si>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</si>
  <si>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</si>
  <si>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 COM TAMPA CEGA</t>
  </si>
  <si>
    <t>CONDULETE DE ALUMINIO TIPO B, PARA ELETRODUTO ROSCAVEL DE 1/2", COM TAMPA CEGA</t>
  </si>
  <si>
    <t>CONDULETE DE ALUMINIO TIPO B, PARA ELETRODUTO ROSCAVEL DE 3/4", COM TAMPA CEGA</t>
  </si>
  <si>
    <t>CONDULETE DE ALUMINIO TIPO C, PARA ELETRODUTO ROSCAVEL DE 1", COM TAMPA CEGA</t>
  </si>
  <si>
    <t>CONDULETE DE ALUMINIO TIPO C, PARA ELETRODUTO ROSCAVEL DE 1/2", COM TAMPA CEGA</t>
  </si>
  <si>
    <t>CONDULETE DE ALUMINIO TIPO C, PARA ELETRODUTO ROSCAVEL DE 3/4", COM TAMPA CEGA</t>
  </si>
  <si>
    <t>CONDULETE DE ALUMINIO TIPO C, PARA ELETRODUTO ROSCAVEL DE 4", COM TAMPA CEGA</t>
  </si>
  <si>
    <t>CONDULETE DE ALUMINIO TIPO E, PARA ELETRODUTO ROSCAVEL DE 1 1/2", COM TAMPA CEGA</t>
  </si>
  <si>
    <t>CONDULETE DE ALUMINIO TIPO E, PARA ELETRODUTO ROSCAVEL DE 1 1/4", COM TAMPA CEGA</t>
  </si>
  <si>
    <t>CONDULETE DE ALUMINIO TIPO E, PARA ELETRODUTO ROSCAVEL DE 1", COM TAMPA CEGA</t>
  </si>
  <si>
    <t>CONDULETE DE ALUMINIO TIPO E, PARA ELETRODUTO ROSCAVEL DE 1/2", COM TAMPA CEGA</t>
  </si>
  <si>
    <t>CONDULETE DE ALUMINIO TIPO E, PARA ELETRODUTO ROSCAVEL DE 2", COM TAMPA CEGA</t>
  </si>
  <si>
    <t>CONDULETE DE ALUMINIO TIPO E, PARA ELETRODUTO ROSCAVEL DE 3", COM TAMPA CEGA</t>
  </si>
  <si>
    <t>CONDULETE DE ALUMINIO TIPO E, PARA ELETRODUTO ROSCAVEL DE 3/4",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</si>
  <si>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</si>
  <si>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</si>
  <si>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</si>
  <si>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 COM TAMPA CEGA</t>
  </si>
  <si>
    <t>CONDULETE DE ALUMINIO TIPO LR, PARA ELETRODUTO ROSCAVEL DE 1/2", COM TAMPA CEGA</t>
  </si>
  <si>
    <t>CONDULETE DE ALUMINIO TIPO LR, PARA ELETRODUTO ROSCAVEL DE 2", COM TAMPA CEGA</t>
  </si>
  <si>
    <t>CONDULETE DE ALUMINIO TIPO LR, PARA ELETRODUTO ROSCAVEL DE 3", COM TAMPA CEGA</t>
  </si>
  <si>
    <t>CONDULETE DE ALUMINIO TIPO LR, PARA ELETRODUTO ROSCAVEL DE 3/4",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</si>
  <si>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</si>
  <si>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</si>
  <si>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</si>
  <si>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 COM TAMPA CEGA</t>
  </si>
  <si>
    <t>CONDULETE DE ALUMINIO TIPO T, PARA ELETRODUTO ROSCAVEL DE 1/2", COM TAMPA CEGA</t>
  </si>
  <si>
    <t>CONDULETE DE ALUMINIO TIPO T, PARA ELETRODUTO ROSCAVEL DE 2", COM TAMPA CEGA</t>
  </si>
  <si>
    <t>CONDULETE DE ALUMINIO TIPO T, PARA ELETRODUTO ROSCAVEL DE 3", COM TAMPA CEGA</t>
  </si>
  <si>
    <t>CONDULETE DE ALUMINIO TIPO T, PARA ELETRODUTO ROSCAVEL DE 3/4",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</si>
  <si>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</si>
  <si>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</si>
  <si>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</si>
  <si>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</si>
  <si>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 COM TAMPA CEGA</t>
  </si>
  <si>
    <t>CONDULETE DE ALUMINIO TIPO X, PARA ELETRODUTO ROSCAVEL DE 1/2", COM TAMPA CEGA</t>
  </si>
  <si>
    <t>CONDULETE DE ALUMINIO TIPO X, PARA ELETRODUTO ROSCAVEL DE 2", COM TAMPA CEGA</t>
  </si>
  <si>
    <t>CONDULETE DE ALUMINIO TIPO X, PARA ELETRODUTO ROSCAVEL DE 3", COM TAMPA CEGA</t>
  </si>
  <si>
    <t>CONDULETE DE ALUMINIO TIPO X, PARA ELETRODUTO ROSCAVEL DE 3/4", COM TAMPA CEGA</t>
  </si>
  <si>
    <t>CONDULETE DE ALUMINIO TIPO X, PARA ELETRODUTO ROSCAVEL DE 4", COM TAMPA CEGA</t>
  </si>
  <si>
    <t>CONDULETE EM PVC, TIPO "B", SEM TAMPA, DE 1"</t>
  </si>
  <si>
    <t>CONDULETE EM PVC, TIPO "B", SEM TAMPA, DE 1/2" OU 3/4"</t>
  </si>
  <si>
    <t>CONDULETE EM PVC, TIPO "C", SEM TAMPA, DE 1"</t>
  </si>
  <si>
    <t>CONDULETE EM PVC, TIPO "C", SEM TAMPA, DE 1/2"</t>
  </si>
  <si>
    <t>CONDULETE EM PVC, TIPO "C", SEM TAMPA, DE 3/4"</t>
  </si>
  <si>
    <t>CONDULETE EM PVC, TIPO "E", SEM TAMPA, DE 1"</t>
  </si>
  <si>
    <t>CONDULETE EM PVC, TIPO "E", SEM TAMPA, DE 1/2"</t>
  </si>
  <si>
    <t>CONDULETE EM PVC, TIPO "E", SEM TAMPA, DE 3/4"</t>
  </si>
  <si>
    <t>CONDULETE EM PVC, TIPO "LB", SEM TAMPA, DE 1"</t>
  </si>
  <si>
    <t>CONDULETE EM PVC, TIPO "LB", SEM TAMPA, DE 1/2" OU 3/4"</t>
  </si>
  <si>
    <t>CONDULETE EM PVC, TIPO "LL", SEM TAMPA, DE 1"</t>
  </si>
  <si>
    <t>CONDULETE EM PVC, TIPO "LL", SEM TAMPA, DE 1/2" OU 3/4"</t>
  </si>
  <si>
    <t>CONDULETE EM PVC, TIPO "LR", SEM TAMPA, DE 1"</t>
  </si>
  <si>
    <t>CONDULETE EM PVC, TIPO "LR", SEM TAMPA, DE 1/2"</t>
  </si>
  <si>
    <t>CONDULETE EM PVC, TIPO "LR", SEM TAMPA, DE 3/4"</t>
  </si>
  <si>
    <t>CONDULETE EM PVC, TIPO "T", SEM TAMPA, DE 1"</t>
  </si>
  <si>
    <t>CONDULETE EM PVC, TIPO "T", SEM TAMPA, DE 3/4"</t>
  </si>
  <si>
    <t>CONDULETE EM PVC, TIPO "TB", SEM TAMPA, DE 1"</t>
  </si>
  <si>
    <t>CONDULETE EM PVC, TIPO "TB", SEM TAMPA, DE 1/2" OU 3/4"</t>
  </si>
  <si>
    <t>CONDULETE EM PVC, TIPO "X", SEM TAMPA, DE 1"</t>
  </si>
  <si>
    <t>CONDULETE EM PVC, TIPO "X", SEM TAMPA, DE 1/2"</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</si>
  <si>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</si>
  <si>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</si>
  <si>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</si>
  <si>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</si>
  <si>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</si>
  <si>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</si>
  <si>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</si>
  <si>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</si>
  <si>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</si>
  <si>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</si>
  <si>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</si>
  <si>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</si>
  <si>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</si>
  <si>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</si>
  <si>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 PARA ADAPTAR ENTRADA DE ELETRODUTO METALICO FLEXIVEL EM QUADROS</t>
  </si>
  <si>
    <t>CONECTOR CURVO 90 GRAUS DE ALUMINIO, BITOLA 1/2",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</si>
  <si>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</si>
  <si>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</si>
  <si>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 PARA ADAPTAR ENTRADA DE ELETRODUTO METALICO FLEXIVEL EM QUADROS</t>
  </si>
  <si>
    <t>CONECTOR CURVO 90 GRAUS DE ALUMINIO, BITOLA 3/4",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</si>
  <si>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</si>
  <si>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</si>
  <si>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</si>
  <si>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 PARA CABOS DE DIAMETRO DE 22,5 A 25 MM</t>
  </si>
  <si>
    <t>CONECTOR DE ALUMINIO TIPO PRENSA CABO, BITOLA 1/2", PARA CABOS DE DIAMETRO DE 12,5 A 15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</si>
  <si>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</si>
  <si>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</si>
  <si>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</si>
  <si>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</si>
  <si>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</si>
  <si>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</si>
  <si>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</si>
  <si>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</si>
  <si>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</si>
  <si>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</si>
  <si>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</si>
  <si>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</si>
  <si>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</si>
  <si>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</si>
  <si>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</si>
  <si>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</si>
  <si>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</si>
  <si>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</si>
  <si>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</si>
  <si>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</si>
  <si>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</si>
  <si>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 PARA ADAPTAR ENTRADA DE ELETRODUTO METALICO FLEXIVEL EM QUADROS</t>
  </si>
  <si>
    <t>CONECTOR RETO DE ALUMINIO PARA ELETRODUTO DE 1/2",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</si>
  <si>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</si>
  <si>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</si>
  <si>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 PARA ADAPTAR ENTRADA DE ELETRODUTO METALICO FLEXIVEL EM QUADROS</t>
  </si>
  <si>
    <t>CONECTOR RETO DE ALUMINIO PARA ELETRODUTO DE 3/4", PARA ADAPTAR ENTRADA DE ELETRODUTO METALICO FLEXIVEL EM QUADROS</t>
  </si>
  <si>
    <t>CONECTOR RETO DE ALUMINIO PARA ELETRODUTO DE 4", PARA ADAPTAR ENTRADA DE ELETRODUTO METALICO FLEXIVEL EM QUADROS</t>
  </si>
  <si>
    <t>CONECTOR, CPVC, SOLDAVEL, 114 MM X 4",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</si>
  <si>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</si>
  <si>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</si>
  <si>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</si>
  <si>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</si>
  <si>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</si>
  <si>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</si>
  <si>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 PARA AGUA QUENTE</t>
  </si>
  <si>
    <t>CONECTOR, CPVC, SOLDAVEL, 73 MM X 2 1/2", PARA AGUA QUENTE</t>
  </si>
  <si>
    <t>CONECTOR, CPVC, SOLDAVEL, 89 MM X 3", PARA AGUA QUENTE</t>
  </si>
  <si>
    <t>CONJ. DE FERRAGENS PARA PORTA DE VIDRO TEMPERADO, EM ZAMAC CROMADO, CONTEMPLANDO DOBRADICA INF., DOBRADICA SUP., PIVO PARA DOBRADICA INF., PIVO PARA DOBRADICA SUP., FECHADURA CENTRAL EM ZAMC. CROMADO, CONTRA FECHADURA DE PRESSAO</t>
  </si>
  <si>
    <t>CJ</t>
  </si>
  <si>
    <t>CONJUNTO ARRUELAS DE VEDACAO 5/16" PARA TELHA FIBROCIMENTO (UMA ARRUELA METALICA E UMA ARRUELA PVC - CONICAS)</t>
  </si>
  <si>
    <t>CONJUNTO DE FERRAGENS PIVO, PARA PORTA PIVOTANTE DE ATE 100 KG, REGULAVEL COM ESFERA, CROMADO - SUPERIOR E INFERIOR - COMPLETO</t>
  </si>
  <si>
    <t>CONJUNTO DE LIGACAO AJUSTAVEL, PARA VASO / BACIA SANITARIA, EM PLASTICO BRANCO, COM TUBO, CANOPLA E ESPUDE</t>
  </si>
  <si>
    <t>CONJUNTO DE LIGACAO PARA VASO / BACIA SANITARIA, EM PLASTICO BRANCO, COM TUBO, CANOPLA E ANEL DE EXPANSAO (TUBO 1.1/2" X 20 CM)</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</si>
  <si>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</si>
  <si>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</si>
  <si>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</si>
  <si>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</si>
  <si>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</si>
  <si>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</si>
  <si>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</si>
  <si>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</si>
  <si>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</si>
  <si>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</si>
  <si>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</si>
  <si>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</si>
  <si>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</si>
  <si>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</si>
  <si>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</si>
  <si>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</si>
  <si>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</si>
  <si>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</si>
  <si>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</si>
  <si>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</si>
  <si>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</si>
  <si>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CORDA DE POLIAMIDA 12 MM TIPO BOMBEIRO, PARA TRABALHO EM ALTURA</t>
  </si>
  <si>
    <t>100M</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</si>
  <si>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</si>
  <si>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</si>
  <si>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</si>
  <si>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</si>
  <si>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</si>
  <si>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</si>
  <si>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COROA PARA PERFURATRIZ T38, D = 2 1/2", 6 X 4 BOTOES BALISTICOS, FACE PLANA</t>
  </si>
  <si>
    <t>CORRENTE DE ELO CURTO COMUM, SOLDADA, GALVANIZADA, ESPESSURA DO ELO = 1/2" (12,5 MM)</t>
  </si>
  <si>
    <t>CORTADEIRA DE PISO DE CONCRETO E ASFALTO, PARA DISCO PADRAO DE DIAMETRO 350 MM (14") OU 450 MM (18"), MOTOR A GASOLINA, POTENCIA 13 HP, SEM DISCO</t>
  </si>
  <si>
    <t>CORTADEIRA HIDRAULICA DE VERGALHAO, PARA ACO DE DIAMETRO ATE 50 MM, MOTOR ELETRICO TRIFASICO, POTENCIA DE 5,5 HP A 7,5 HP</t>
  </si>
  <si>
    <t>CREMONA RETANGULAR INJETADA LISA COM CHAVE, COM CASTANHA / ALCA, EM LATAO, COM ACABAMENTO CROMADO, DE SOBREPOR / EMBUTIR</t>
  </si>
  <si>
    <t>CREMONA RETANGULAR INJETADA LISA, COM CASTANHA / ALCA, EM LATAO, COM ACABAMENTO CROMADO, DE SOBREPOR / EMBUTIR</t>
  </si>
  <si>
    <t>CRUZETA DE MADEIRA TRATADA, *90 X 115 X 2400* MM, EM EUCALIPTO OU EQUIVALENTE DA REGIAO</t>
  </si>
  <si>
    <t>CUBA ACO INOX (AISI 304) DE EMBUTIR COM VALVULA 3 1/2 ", DE *40 X 34 X 12* CM</t>
  </si>
  <si>
    <t>CUBA ACO INOX (AISI 304) DE EMBUTIR COM VALVULA 3 1/2 ", DE *46 X 30 X 12* CM</t>
  </si>
  <si>
    <t>CUBA ACO INOX (AISI 304) DE EMBUTIR COM VALVULA DE 3 1/2 ", DE *56 X 33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</si>
  <si>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</si>
  <si>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</si>
  <si>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</si>
  <si>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</si>
  <si>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</si>
  <si>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</si>
  <si>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</si>
  <si>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135 GRAUS PARA ELETRODUTO, EM ACO GALVANIZADO ELETROLITICO, COM ROSCA, DIAMETRO DE 100 MM (4")</t>
  </si>
  <si>
    <t>CURVA 135 GRAUS PARA ELETRODUTO, EM ACO GALVANIZADO ELETROLITICO, COM ROSCA, DIAMETRO DE 15 MM (1/2"), ESPESSURA DE 1,50 MM</t>
  </si>
  <si>
    <t>CURVA 135 GRAUS PARA ELETRODUTO, EM ACO GALVANIZADO ELETROLITICO, COM ROSCA, DIAMETRO DE 20 MM (3/4"), ESPESSURA DE 1,50 MM</t>
  </si>
  <si>
    <t>CURVA 135 GRAUS PARA ELETRODUTO, EM ACO GALVANIZADO ELETROLITICO, COM ROSCA, DIAMETRO DE 25 MM (1"), ESPESSURA DE 1,50 MM</t>
  </si>
  <si>
    <t>CURVA 135 GRAUS PARA ELETRODUTO, EM ACO GALVANIZADO ELETROLITICO, COM ROSCA, DIAMETRO DE 32 MM (1 1/4"), ESPESSURA DE 1,50 MM</t>
  </si>
  <si>
    <t>CURVA 135 GRAUS PARA ELETRODUTO, EM ACO GALVANIZADO ELETROLITICO, COM ROSCA, DIAMETRO DE 40 MM (1 1/2"), ESPESSURA DE 1,50 MM</t>
  </si>
  <si>
    <t>CURVA 135 GRAUS PARA ELETRODUTO, EM ACO GALVANIZADO ELETROLITICO, COM ROSCA, DIAMETRO DE 50 MM (2")</t>
  </si>
  <si>
    <t>CURVA 135 GRAUS PARA ELETRODUTO, EM ACO GALVANIZADO ELETROLITICO, COM ROSCA, DIAMETRO DE 65 MM (2 1/2")</t>
  </si>
  <si>
    <t>CURVA 135 GRAUS PARA ELETRODUTO, EM ACO GALVANIZADO ELETROLITICO, COM ROSCA, DIAMETRO DE 80 MM (3")</t>
  </si>
  <si>
    <t>CURVA 135 GRAUS, DE PVC RIGIDO ROSCAVEL, DE 1", PARA ELETRODUTO</t>
  </si>
  <si>
    <t>CURVA 135 GRAUS, DE PVC RIGIDO ROSCAVEL, DE 3/4", PARA ELETRODUTO</t>
  </si>
  <si>
    <t>CURVA 180 GRAUS, DE PVC RIGIDO ROSCAVEL, DE 1 1/2", PARA ELETRODUTO</t>
  </si>
  <si>
    <t>CURVA 180 GRAUS, DE PVC RIGIDO ROSCAVEL, DE 1 1/4", PARA ELETRODUTO</t>
  </si>
  <si>
    <t>CURVA 180 GRAUS, DE PVC RIGIDO ROSCAVEL, DE 1", PARA ELETRODUTO</t>
  </si>
  <si>
    <t>CURVA 180 GRAUS, DE PVC RIGIDO ROSCAVEL, DE 1/2", PARA ELETRODUTO</t>
  </si>
  <si>
    <t>CURVA 180 GRAUS, DE PVC RIGIDO ROSCAVEL, DE 2", PARA ELETRODUTO</t>
  </si>
  <si>
    <t>CURVA 180 GRAUS, DE PVC RIGIDO ROSCAVEL, DE 3/4", PARA ELETRODUTO</t>
  </si>
  <si>
    <t>CURVA 45 GRAUS PARA ELETRODUTO, EM ACO GALVANIZADO ELETROLITICO, COM ROSCA, DIAMETRO DE 20 MM (3/4"), ESPESSURA DE 1,50 MM</t>
  </si>
  <si>
    <t>CURVA 45 GRAUS PARA ELETRODUTO, EM ACO GALVANIZADO ELETROLITICO, COM ROSCA, DIAMETRO DE 25 MM (1"), ESPESSURA DE 1,50 MM</t>
  </si>
  <si>
    <t>CURVA 45 GRAUS PARA ELETRODUTO, EM ACO GALVANIZADO ELETROLITICO, COM ROSCA, DIAMETRO DE 40 MM (1 1/2"), ESPESSURA DE 1,50 MM</t>
  </si>
  <si>
    <t>CURVA 90 GRAUS DE BARRA CHATA EM ALUMINIO 3/4" X 1/4" X 300 MM</t>
  </si>
  <si>
    <t>CURVA 90 GRAUS PARA ELETRODUTO, EM ACO GALVANIZADO ELETROLITICO, COM ROSCA, DIAMETRO DE 100 MM (4")</t>
  </si>
  <si>
    <t>CURVA 90 GRAUS PARA ELETRODUTO, EM ACO GALVANIZADO ELETROLITICO, COM ROSCA, DIAMETRO DE 15 MM (1/2"), ESPESSURA DE 1,50 MM</t>
  </si>
  <si>
    <t>CURVA 90 GRAUS PARA ELETRODUTO, EM ACO GALVANIZADO ELETROLITICO, COM ROSCA, DIAMETRO DE 20 MM (3/4"), ESPESSURA DE 1,50 MM</t>
  </si>
  <si>
    <t>CURVA 90 GRAUS PARA ELETRODUTO, EM ACO GALVANIZADO ELETROLITICO, COM ROSCA, DIAMETRO DE 25 MM (1"), ESPESSURA DE 1,50 MM</t>
  </si>
  <si>
    <t>CURVA 90 GRAUS PARA ELETRODUTO, EM ACO GALVANIZADO ELETROLITICO, COM ROSCA, DIAMETRO DE 32 MM (1 1/4"), ESPESSURA DE 1,50 MM</t>
  </si>
  <si>
    <t>CURVA 90 GRAUS PARA ELETRODUTO, EM ACO GALVANIZADO ELETROLITICO, COM ROSCA, DIAMETRO DE 40 MM (1 1/2"), ESPESSURA DE 1,50 MM</t>
  </si>
  <si>
    <t>CURVA 90 GRAUS PARA ELETRODUTO, EM ACO GALVANIZADO ELETROLITICO, COM ROSCA, DIAMETRO DE 50 MM (2")</t>
  </si>
  <si>
    <t>CURVA 90 GRAUS PARA ELETRODUTO, EM ACO GALVANIZADO ELETROLITICO, COM ROSCA, DIAMETRO DE 65 MM (2 1/2")</t>
  </si>
  <si>
    <t>CURVA 90 GRAUS PARA ELETRODUTO, EM ACO GALVANIZADO ELETROLITICO, COM ROSCA, DIAMETRO DE 80 MM (3")</t>
  </si>
  <si>
    <t>CURVA 90 GRAUS, CURTA, DE PVC RIGIDO ROSCAVEL, DE 1", PARA ELETRODUTO</t>
  </si>
  <si>
    <t>CURVA 90 GRAUS, CURTA, DE PVC RIGIDO ROSCAVEL, DE 1/2",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</si>
  <si>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</si>
  <si>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</si>
  <si>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</si>
  <si>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 PARA ELETRODUTO</t>
  </si>
  <si>
    <t>CURVA 90 GRAUS, LONGA, DE PVC RIGIDO ROSCAVEL, DE 1/2", PARA ELETRODUTO</t>
  </si>
  <si>
    <t>CURVA 90 GRAUS, LONGA, DE PVC RIGIDO ROSCAVEL, DE 2 1/2", PARA ELETRODUTO</t>
  </si>
  <si>
    <t>CURVA 90 GRAUS, LONGA, DE PVC RIGIDO ROSCAVEL, DE 2", PARA ELETRODUTO</t>
  </si>
  <si>
    <t>CURVA 90 GRAUS, LONGA, DE PVC RIGIDO ROSCAVEL, DE 3", PARA ELETRODUTO</t>
  </si>
  <si>
    <t>CURVA 90 GRAUS, LONGA, DE PVC RIGIDO ROSCAVEL, DE 3/4", PARA ELETRODUTO</t>
  </si>
  <si>
    <t>CURVA 90 GRAUS, LONGA, DE PVC RIGIDO ROSCAVEL, DE 4", PARA ELETRODUTO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</si>
  <si>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</si>
  <si>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</si>
  <si>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</si>
  <si>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</si>
  <si>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</si>
  <si>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</si>
  <si>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</si>
  <si>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</si>
  <si>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</si>
  <si>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</si>
  <si>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</si>
  <si>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</si>
  <si>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</si>
  <si>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</si>
  <si>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</si>
  <si>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</si>
  <si>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</si>
  <si>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</si>
  <si>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</si>
  <si>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</si>
  <si>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</si>
  <si>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</si>
  <si>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</si>
  <si>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</si>
  <si>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</si>
  <si>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</si>
  <si>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</si>
  <si>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</si>
  <si>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</si>
  <si>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</si>
  <si>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</si>
  <si>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</si>
  <si>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90 GRAUS, ROSCAVEL, 1 1/4", COR BRANCA, AGUA FRIA PREDIAL</t>
  </si>
  <si>
    <t>CURVA PVC 90 GRAUS, ROSCAVEL, 1", COR BRANCA, AGUA FRIA PREDIAL</t>
  </si>
  <si>
    <t>CURVA PVC 90 GRAUS, ROSCAVEL, 1/2", COR BRANCA, AGUA FRIA PREDIAL</t>
  </si>
  <si>
    <t>CURVA PVC 90 GRAUS, ROSCAVEL, 3/4", COR BRANCA, AGUA FRIA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</si>
  <si>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</si>
  <si>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</si>
  <si>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</si>
  <si>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</si>
  <si>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</si>
  <si>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</si>
  <si>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</si>
  <si>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</si>
  <si>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</si>
  <si>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</si>
  <si>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</si>
  <si>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</si>
  <si>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</si>
  <si>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</si>
  <si>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DESEMPENADEIRA DE ACO DENTADA 12 X *25* CM, DENTES 8 X 8 MM, CABO FECHADO DE MADEIRA</t>
  </si>
  <si>
    <t>DESEMPENADEIRA DE ACO LISA 12 X *25* CM COM CABO FECHADO DE MADEIRA</t>
  </si>
  <si>
    <t>DESEMPENADEIRA PLASTICA LISA *14 X 27* CM</t>
  </si>
  <si>
    <t>DESENHISTA PROJETISTA (HORISTA)</t>
  </si>
  <si>
    <t>DESENHISTA PROJETISTA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</si>
  <si>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</si>
  <si>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</si>
  <si>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</si>
  <si>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</si>
  <si>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</si>
  <si>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</si>
  <si>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</si>
  <si>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COM ARRUELA CENTRAL</t>
  </si>
  <si>
    <t>DISCO DE CORTE DIAMANTADO SEGMENTADO DIAMETRO DE 180 MM PARA ESMERILHADEIRA 7"</t>
  </si>
  <si>
    <t>DISCO DE CORTE DIAMANTADO SEGMENTADO PARA CONCRETO/ASFALTO, DIAMETRO DE *350* MM, FURO DE 25,40 MM</t>
  </si>
  <si>
    <t>DISCO DE CORTE DIAMANTADO SEGMENTADO, DIAMETRO DE *110* MM, FURO DE 20 MM</t>
  </si>
  <si>
    <t>DISCO DE CORTE PARA METAL COM DUAS TELAS 12 X 1/8 X 3/4" (300 X 3,2 X 19,05 MM)</t>
  </si>
  <si>
    <t>DISCO DE DESBASTE PARA METAL FERROSO EM GERAL, COM TRES TELAS, 9 X 1/4 X 7/8" (228,6 X 6,4 X 22,2 MM)</t>
  </si>
  <si>
    <t>DISCO DE LIXA PARA METAL, DIAMETRO = 180 MM, GRAO  120</t>
  </si>
  <si>
    <t>DISJUNTOR TERMOMAGNETICO AJUSTAVEL, TRIPOLAR DE 100 ATE 250A, CAPACIDADE DE INTERRUPCAO DE 35KA</t>
  </si>
  <si>
    <t>DISJUNTOR TERMOMAGNETICO AJUSTAVEL, TRIPOLAR DE 300 ATE 400A, CAPACIDADE DE INTERRUPCAO DE 35KA</t>
  </si>
  <si>
    <t>DISJUNTOR TERMOMAGNETICO AJUSTAVEL, TRIPOLAR DE 450 ATE 600A, CAPACIDADE DE INTERRUPCAO DE 35KA</t>
  </si>
  <si>
    <t>DISJUNTOR TERMOMAGNETICO PARA TRILHO DIN (IEC), BIPOLAR, 40 - 50 A</t>
  </si>
  <si>
    <t>DISJUNTOR TERMOMAGNETICO PARA TRILHO DIN (IEC), BIPOLAR, 6 - 32 A</t>
  </si>
  <si>
    <t>DISJUNTOR TERMOMAGNETICO PARA TRILHO DIN (IEC), BIPOLAR, 63 A</t>
  </si>
  <si>
    <t>DISJUNTOR TERMOMAGNETICO PARA TRILHO DIN (IEC), MONOPOLAR, 40 - 50 A</t>
  </si>
  <si>
    <t>DISJUNTOR TERMOMAGNETICO PARA TRILHO DIN (IEC), MONOPOLAR, 6 - 32 A</t>
  </si>
  <si>
    <t>DISJUNTOR TERMOMAGNETICO PARA TRILHO DIN (IEC), MONOPOLAR, 63 A</t>
  </si>
  <si>
    <t>DISJUNTOR TERMOMAGNETICO PARA TRILHO DIN (IEC), TRIPOLAR, 10 - 50 A</t>
  </si>
  <si>
    <t>DISJUNTOR TERMOMAGNETICO PARA TRILHO DIN (IEC), TRIPOLAR, 63 A</t>
  </si>
  <si>
    <t>DISJUNTOR TERMOMAGNETICO TRIPOLAR 125 A / 425 V / ICC - 25 KA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</si>
  <si>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</si>
  <si>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</si>
  <si>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</si>
  <si>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</si>
  <si>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</si>
  <si>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 X 400 A / 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</si>
  <si>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</si>
  <si>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</si>
  <si>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</si>
  <si>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</si>
  <si>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NEMA, BIPOLAR 10 ATE 50 A, TENSAO MAXIMA 415 V</t>
  </si>
  <si>
    <t>DISJUNTOR TIPO NEMA, BIPOLAR 60 ATE 100A, TENSAO MAXIMA 415 V</t>
  </si>
  <si>
    <t>DISJUNTOR TIPO NEMA, MONOPOLAR 10 ATE 30A, TENSAO MAXIMA DE 240 V</t>
  </si>
  <si>
    <t>DISJUNTOR TIPO NEMA, MONOPOLAR 35 ATE 50 A, TENSAO MAXIMA DE 240 V</t>
  </si>
  <si>
    <t>DISJUNTOR TIPO NEMA, MONOPOLAR DE 60 ATE 70A,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</si>
  <si>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</si>
  <si>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</si>
  <si>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</si>
  <si>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</si>
  <si>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</si>
  <si>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</si>
  <si>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</si>
  <si>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</si>
  <si>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</si>
  <si>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</si>
  <si>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</si>
  <si>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</si>
  <si>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</si>
  <si>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</si>
  <si>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</si>
  <si>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</si>
  <si>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</si>
  <si>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</si>
  <si>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</si>
  <si>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</si>
  <si>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</si>
  <si>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</si>
  <si>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</si>
  <si>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</si>
  <si>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</si>
  <si>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</si>
  <si>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</si>
  <si>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</si>
  <si>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</si>
  <si>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</si>
  <si>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</si>
  <si>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</si>
  <si>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</si>
  <si>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</si>
  <si>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</si>
  <si>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</si>
  <si>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</si>
  <si>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DIVISORIA EM GRANITO, COM DUAS FACES POLIDAS, TIPO ANDORINHA/ QUARTZ/ CASTELO/ CORUMBA OU OUTROS EQUIVALENTES DA REGIAO, E= *3,0* CM</t>
  </si>
  <si>
    <t>DIVISORIA EM MARMORE, COM DUAS FACES POLIDAS, BRANCO COMUM, E= *3,0* CM</t>
  </si>
  <si>
    <t>DOBRADEIRA ELETROMECANICA DE VERGALHAO, PARA ACO DE DIAMETRO ATE 1 1/2",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</si>
  <si>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</si>
  <si>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</si>
  <si>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</si>
  <si>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</si>
  <si>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X 2 1/2 ", E= 1,9 A 2 MM, COM ANEL, CROMADO, TAMPA BOLA, COM PARAFUSOS</t>
  </si>
  <si>
    <t>DOBRADICA TIPO VAI-E-VEM EM ACO/FERRO, TAMANHO 3", GALVANIZADO, COM PARAFUSOS</t>
  </si>
  <si>
    <t>DOMOS / CLARABOIA INDIVIDUAL, EM ACRILICO BRANCO/LEITOSO, *95 X 95* CM, INCLUI ACESSORIOS DE FIXACAO, SEM INSTALACAO</t>
  </si>
  <si>
    <t>DOSADOR DE AREIA, CAPACIDADE DE *26* LITROS</t>
  </si>
  <si>
    <t>DUCHA / CHUVEIRO METALICO, DE PAREDE, ARTICULAVEL, COM BRACO/CANO, SEM DESVIADOR</t>
  </si>
  <si>
    <t>DUCHA / CHUVEIRO METALICO, DE PAREDE, ARTICULAVEL, COM DESVIADOR E DUCHA MANUAL</t>
  </si>
  <si>
    <t>DUCHA / CHUVEIRO PLASTICO SIMPLES, 5", BRANCO, PARA ACOPLAR EM HASTE 1/2", AGUA FRIA</t>
  </si>
  <si>
    <t>DUCHA HIGIENICA PLASTICA COM REGISTRO METALICO 1/2"</t>
  </si>
  <si>
    <t>ELEMENTO VAZADO CERAMICO DIAGONAL (TIPO FLOR/QUADRADO/XIS) DE *7 X 18 X 25* CM (L X A X C)</t>
  </si>
  <si>
    <t>ELEMENTO VAZADO CERAMICO QUADRADO (TIPO RETO OU REDONDO) DE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</si>
  <si>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</si>
  <si>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</si>
  <si>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</si>
  <si>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</si>
  <si>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</si>
  <si>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</si>
  <si>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</si>
  <si>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</si>
  <si>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</si>
  <si>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</si>
  <si>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</si>
  <si>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</si>
  <si>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</si>
  <si>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</si>
  <si>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</si>
  <si>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</si>
  <si>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</si>
  <si>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</si>
  <si>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</si>
  <si>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</si>
  <si>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</si>
  <si>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</si>
  <si>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</si>
  <si>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</si>
  <si>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</si>
  <si>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</si>
  <si>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</si>
  <si>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</si>
  <si>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</si>
  <si>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</si>
  <si>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</si>
  <si>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</si>
  <si>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3/4", PAREDE DE 0,90 MM</t>
  </si>
  <si>
    <t>ELETRODUTO FLEXIVEL PLANO EM PEAD, COR PRETA E LARANJA, DIAMETRO 25 MM</t>
  </si>
  <si>
    <t>ELETRODUTO FLEXIVEL PLANO EM PEAD, COR PRETA E LARANJA, DIAMETRO 32 MM</t>
  </si>
  <si>
    <t>ELETRODUTO FLEXIVEL PLANO EM PEAD, COR PRETA E LARANJA, DIAMETRO 40 MM</t>
  </si>
  <si>
    <t>ELETRODUTO FLEXIVEL, EM FITA DE ACO GALVANIZADO, REVESTIDO COM PVC PRETO, DIAMETRO EXTERNO DE 15 MM, DN = 3/8", TIPO SEALTUBO</t>
  </si>
  <si>
    <t>ELETRODUTO FLEXIVEL, EM FITA DE ACO GALVANIZADO, REVESTIDO COM PVC PRETO, DIAMETRO EXTERNO DE 25 MM, DN = 3/4", TIPO SEALTUBO</t>
  </si>
  <si>
    <t>ELETRODUTO FLEXIVEL, EM FITA DE ACO GALVANIZADO, REVESTIDO COM PVC PRETO, DIAMETRO EXTERNO DE 32 MM, DN = 1", TIPO SEALTUBO</t>
  </si>
  <si>
    <t>ELETRODUTO FLEXIVEL, EM FITA DE ACO GALVANIZADO, REVESTIDO COM PVC PRETO, DIAMETRO EXTERNO DE 40 MM, DN = 1 1/4", TIPO SEALTUBO</t>
  </si>
  <si>
    <t>ELETRODUTO FLEXIVEL, EM FITA DE ACO GALVANIZADO, REVESTIDO COM PVC PRETO, DIAMETRO EXTERNO DE 50 MM, DN = 1 1/2", TIPO SEALTUBO</t>
  </si>
  <si>
    <t>ELETRODUTO FLEXIVEL, EM FITA DE ACO GALVANIZADO, REVESTIDO COM PVC PRETO, DIAMETRO EXTERNO DE 60 MM, DN = 2", TIPO SEALTUBO</t>
  </si>
  <si>
    <t>ELETRODUTO FLEXIVEL, EM FITA DE ACO GALVANIZADO, REVESTIDO COM PVC PRETO, DIAMETRO EXTERNO DE 75 MM, DN = 2 1/2", TIPO SEALTUBO</t>
  </si>
  <si>
    <t>ELETRODUTO FLEXIVEL, EM FITA DE ACO GALVANIZADO, SEM REVESTIMENTO, DIAMETRO NOMINAL 1 1/2"</t>
  </si>
  <si>
    <t>ELETRODUTO FLEXIVEL, EM FITA DE ACO GALVANIZADO, SEM REVESTIMENTO, DIAMETRO NOMINAL 1 1/4"</t>
  </si>
  <si>
    <t>ELETRODUTO FLEXIVEL, EM FITA DE ACO GALVANIZADO, SEM REVESTIMENTO, DIAMETRO NOMINAL 1"</t>
  </si>
  <si>
    <t>ELETRODUTO FLEXIVEL, EM FITA DE ACO GALVANIZADO, SEM REVESTIMENTO, DIAMETRO NOMINAL 1/2"</t>
  </si>
  <si>
    <t>ELETRODUTO FLEXIVEL, EM FITA DE ACO GALVANIZADO, SEM REVESTIMENTO, DIAMETRO NOMINAL 2 1/2"</t>
  </si>
  <si>
    <t>ELETRODUTO FLEXIVEL, EM FITA DE ACO GALVANIZADO, SEM REVESTIMENTO, DIAMETRO NOMINAL 2"</t>
  </si>
  <si>
    <t>ELETRODUTO FLEXIVEL, EM FITA DE ACO GALVANIZADO, SEM REVESTIMENTO, DIAMETRO NOMINAL 3"</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</si>
  <si>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</si>
  <si>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</si>
  <si>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</si>
  <si>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</si>
  <si>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</si>
  <si>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</si>
  <si>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</si>
  <si>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 PARA INSTALACOES APARENTES (NBR 5410)</t>
  </si>
  <si>
    <t>ELETRODUTO/CONDULETE DE PVC RIGIDO, LISO, COR CINZA, DE 1/2", PARA INSTALACOES APARENTES (NBR 5410)</t>
  </si>
  <si>
    <t>ELETRODUTO/CONDULETE DE PVC RIGIDO, LISO, COR CINZA, DE 3/4", PARA INSTALACOES APARENTES (NBR 5410)</t>
  </si>
  <si>
    <t>ELETRODUTO/DUTO PEAD FLEXIVEL PAREDE SIMPLES, CORRUGACAO HELICOIDAL, COR PRETA, SEM ROSCA, DE 1 1/2", CRC 680 N, PARA CABEAMENTO SUBTERRANEO (NBR 15715)</t>
  </si>
  <si>
    <t>ELETRODUTO/DUTO PEAD FLEXIVEL PAREDE SIMPLES, CORRUGACAO HELICOIDAL, COR PRETA, SEM ROSCA, DE 1 1/4", CRC 680 N, PARA CABEAMENTO SUBTERRANEO (NBR 15715)</t>
  </si>
  <si>
    <t>ELETRODUTO/DUTO PEAD FLEXIVEL PAREDE SIMPLES, CORRUGACAO HELICOIDAL, COR PRETA, SEM ROSCA, DE 2", CRC 680 N, PARA CABEAMENTO SUBTERRANEO (NBR 15715)</t>
  </si>
  <si>
    <t>ELETRODUTO/DUTO PEAD FLEXIVEL PAREDE SIMPLES, CORRUGACAO HELICOIDAL, COR PRETA, SEM ROSCA, DE 3", CRC 680 N, PARA CABEAMENTO SUBTERRANEO (NBR 15715)</t>
  </si>
  <si>
    <t>ELETRODUTO/DUTO PEAD FLEXIVEL PAREDE SIMPLES, CORRUGACAO HELICOIDAL, COR PRETA, SEM ROSCA, DE 4", CRC 680 N, PARA CABEAMENTO SUBTERRANEO (NBR 15715)</t>
  </si>
  <si>
    <t>ELETROTECNICO (HORISTA)</t>
  </si>
  <si>
    <t>ELETROTECNICO (MENSALISTA)</t>
  </si>
  <si>
    <t>EMENDA PARA CALHA PLUVIAL, PVC, DIAMETRO ENTRE 119 E 170 MM, PARA DRENAGEM PLUVIAL PREDIAL</t>
  </si>
  <si>
    <t>EMULSAO ASFALTICA ANIONICA</t>
  </si>
  <si>
    <t>ENCANADOR OU BOMBEIRO HIDRAULICO (HORISTA)</t>
  </si>
  <si>
    <t>ENCANADOR OU BOMBEIRO HIDRAULICO (MENSALISTA)</t>
  </si>
  <si>
    <t>ENCARREGADO GERAL DE OBRAS (HORISTA)</t>
  </si>
  <si>
    <t>ENCARREGADO GERAL DE OBRAS (MENSALISTA)</t>
  </si>
  <si>
    <t>ENDURECEDOR MINERAL DE BASE CIMENTICIA PARA PISO DE CONCRETO</t>
  </si>
  <si>
    <t>ENERGIA ELETRICA ATE 2000 KWH INDUSTRIAL, SEM DEMANDA</t>
  </si>
  <si>
    <t>KWH</t>
  </si>
  <si>
    <t>ENERGIA ELETRICA COMERCIAL, BAIXA TENSAO, RELATIVA AO CONSUMO DE ATE 100 KWH, INCLUINDO ICMS, PIS/PASEP E COFINS</t>
  </si>
  <si>
    <t>ENGATE / RABICHO FLEXIVEL INOX 1/2" X 30 CM</t>
  </si>
  <si>
    <t>ENGATE / RABICHO FLEXIVEL INOX 1/2" X 40 CM</t>
  </si>
  <si>
    <t>ENGATE/RABICHO FLEXIVEL PLASTICO (PVC OU ABS) BRANCO 1/2" X 30 CM</t>
  </si>
  <si>
    <t>ENGATE/RABICHO FLEXIVEL PLASTICO (PVC OU ABS) BRANCO 1/2" X 40 CM</t>
  </si>
  <si>
    <t>ENGENHEIRO CIVIL DE OBRA JUNIOR (HORISTA)</t>
  </si>
  <si>
    <t>ENGENHEIRO CIVIL DE OBRA JUNIOR (MENSALISTA)</t>
  </si>
  <si>
    <t>ENGENHEIRO CIVIL DE OBRA PLENO (HORISTA)</t>
  </si>
  <si>
    <t>ENGENHEIRO CIVIL DE OBRA PLENO (MENSALISTA)</t>
  </si>
  <si>
    <t>ENGENHEIRO CIVIL DE OBRA SENIOR (HORISTA)</t>
  </si>
  <si>
    <t>ENGENHEIRO CIVIL DE OBRA SENIOR (MENSALISTA)</t>
  </si>
  <si>
    <t>ENXADA ESTREITA, EM ACO, *25 X 23* CM, COM CABO DE MADEIRA DE *150* CM</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</si>
  <si>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</si>
  <si>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</si>
  <si>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</si>
  <si>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</si>
  <si>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</si>
  <si>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</si>
  <si>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</si>
  <si>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</si>
  <si>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</si>
  <si>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</si>
  <si>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</si>
  <si>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</si>
  <si>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</si>
  <si>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</si>
  <si>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</si>
  <si>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</si>
  <si>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</si>
  <si>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</si>
  <si>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</si>
  <si>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</si>
  <si>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</si>
  <si>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</si>
  <si>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</si>
  <si>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</si>
  <si>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P/ DEMARCACAO DE FAIXAS DE TRAFEGO A QUENTE, A SER MONTADO SOBRE CAMINHAO DE PBT MIN. DE 17 T, DIST. MIN. ENTRE EIXOS 5,2 M, CAPACIDADE PARA 1.000 KG DE MATERIAL TERMOPLASTICO (INCLUI MONTAGEM, NAO INCLUI CAMINHAO, NEM COMPRESSOR DE AR)</t>
  </si>
  <si>
    <t>EQUIPAMENTO PARA DEMARCACAO DE FAIXAS DE TRAFEGO A FRIO, A SER MONTADO SOBRE CAMINHAO DE PBT MINIMO DE 9 T E DISTANCIA MINIMA ENTRE EIXOS DE 4,3 M, CAPACIDADE PARA 800 L DE TINTA (INCLUI MONTAGEM, NAO INCLUI CAMINHAO)</t>
  </si>
  <si>
    <t>ESCADA DUPLA DE ABRIR EM ALUMINIO, COM SAPATAS DE BORRACHA, *2,30* X *0,57* M (ALTURA UTIL X LARGURA MINIMA), MODELO PINTOR, 8 DEGRAUS, CAPACIDADE *100* KG</t>
  </si>
  <si>
    <t>ESCADA EXTENSIVEL EM ALUMINIO, COM SAPATAS DE BORRACHA, ALTURA FECHADA 3,60 M, ALTURA ESTENDIDA DE 6,0 A 6,30 M, LARGURA MINIMA DE 35 CM, CACIDADE *120* KG</t>
  </si>
  <si>
    <t>ESCAVADEIRA HIDRAULICA DE BRACO LONGO (LONGO ALCANCE) SOBRE ESTEIRAS, CACAMBA 0,52 M3, PESO OPERACIONAL 24 T, POTENCIA LIQUIDA 155 HP</t>
  </si>
  <si>
    <t>ESCAVADEIRA HIDRAULICA SOBRE ESTEIRAS COM CACAMBA DE 1,20 M3, PESO OPERACIONAL 21 T, POTENCIA BRUTA 155 HP</t>
  </si>
  <si>
    <t>ESCAVADEIRA HIDRAULICA SOBRE ESTEIRAS, CACAMBA 0,4 A 1,70 M3, PESO OPERACIONAL 23,2 T, POTENCIA BRUTA 183 HP</t>
  </si>
  <si>
    <t>ESCAVADEIRA HIDRAULICA SOBRE ESTEIRAS, CACAMBA 0,62M3, PESO OPERACIONAL 12,61T, POTENCIA LIQUIDA 95HP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</si>
  <si>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</si>
  <si>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</si>
  <si>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</si>
  <si>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</si>
  <si>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</si>
  <si>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</si>
  <si>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</si>
  <si>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</si>
  <si>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</si>
  <si>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</si>
  <si>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</si>
  <si>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</si>
  <si>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</si>
  <si>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(180 MM), ROTACAO 8500 RPM, POTENCIA 2400 W</t>
  </si>
  <si>
    <t>ESPATULA DE PLASTICO LISA, LARGURA *10* CM</t>
  </si>
  <si>
    <t>ESPATULA EM ACO INOX COM CABO DE MADEIRA E LARGURA DE *8*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</si>
  <si>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</si>
  <si>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</si>
  <si>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</si>
  <si>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</si>
  <si>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</si>
  <si>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</si>
  <si>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</si>
  <si>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</si>
  <si>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</si>
  <si>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</si>
  <si>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</si>
  <si>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ESPUMA EXPANSIVA DE POLIURETANO, APLICACAO MANUAL - 500 ML</t>
  </si>
  <si>
    <t>ESQUADRO DE ACO 12" (300 MM), CABO DE ALUMINIO</t>
  </si>
  <si>
    <t>ESTILETE DE METAL, LAMINA 18 MM</t>
  </si>
  <si>
    <t>ESTOPA</t>
  </si>
  <si>
    <t>ESTRIBO COM PARAFUSO EM CHAPA DE FERRO FUNDIDO DE 2" X 3/16" X 35 CM, SECAO "U", PARA MADEIRAMENTO DE TELHADO</t>
  </si>
  <si>
    <t>ETANOL</t>
  </si>
  <si>
    <t>EXAMES - HORISTA (COLETADO CAIXA - ENCARGOS COMPLEMENTARES)</t>
  </si>
  <si>
    <t>EXAMES - MENSALISTA (COLETADO CAIXA - ENCARGOS COMPLEMENTARES)</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</si>
  <si>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</si>
  <si>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</si>
  <si>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</si>
  <si>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</si>
  <si>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</si>
  <si>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</si>
  <si>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</si>
  <si>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</si>
  <si>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</si>
  <si>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FECHADURA AUXILIAR DE SEGURANCA PARA PORTA EXTERNA, EM ACO INOX, BROCA DE 45 A 55 MM, LINGUETA COM 3 AVANCOS, INCLUINDO 2 CHAVES TIPO CILINDRO</t>
  </si>
  <si>
    <t>FECHADURA BICO DE PAPAGAIO PARA PORTA DE CORRER EXTERNA, EM ACO INOX COM ACABAMENTO CROMADO, MAQUINA COM 45 MM, INCLUINDO CHAVE TIPO CILINDRO</t>
  </si>
  <si>
    <t>FECHADURA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</si>
  <si>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</si>
  <si>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</si>
  <si>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</si>
  <si>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</si>
  <si>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</si>
  <si>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</si>
  <si>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</si>
  <si>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</si>
  <si>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</si>
  <si>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</si>
  <si>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</si>
  <si>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</si>
  <si>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</si>
  <si>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</si>
  <si>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</si>
  <si>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</si>
  <si>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</si>
  <si>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</si>
  <si>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</si>
  <si>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</si>
  <si>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</si>
  <si>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</si>
  <si>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</si>
  <si>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</si>
  <si>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</si>
  <si>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</si>
  <si>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</si>
  <si>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</si>
  <si>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</si>
  <si>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</si>
  <si>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</si>
  <si>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</si>
  <si>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</si>
  <si>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</si>
  <si>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</si>
  <si>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</si>
  <si>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</si>
  <si>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</si>
  <si>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</si>
  <si>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</si>
  <si>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</si>
  <si>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</si>
  <si>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</si>
  <si>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</si>
  <si>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</si>
  <si>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</si>
  <si>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</si>
  <si>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</si>
  <si>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</si>
  <si>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</si>
  <si>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</si>
  <si>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</si>
  <si>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</si>
  <si>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</si>
  <si>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</si>
  <si>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</si>
  <si>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EM ACO GALVANIZADO / ZINCADO, DE SOBREPOR, COM COMPRIMENTO DE 3" A 4", CHAPA COM ESPESSURA MINIMA DE 0,90 MM E LARGURA MINIMA DE 3,20 CM (FECHO SIMPLES / LEVE) (INCLUI PARAFUSOS)</t>
  </si>
  <si>
    <t>FERROLHO COM FECHO CHATO E PORTA CADEADO, EM ACO GALVANIZADO / ZINCADO, DE SOBREPOR, COM COMPRIMENTO DE 3" A 4", CHAPA COM ESPESSURA MINIMA DE 1,70 MM E LARGURA MINIMA DE 5,00 CM (FECHO REFORCADO)</t>
  </si>
  <si>
    <t>FERROLHO COM FECHO CHATO E PORTA CADEADO, EM ACO GALVANIZADO / ZINCADO, DE SOBREPOR, COM COMPRIMENTO DE 5", CHAPA COM ESPESSURA MINIMA DE 0,90 MM E LARGURA MINIMA DE 3,20 CM (FECHO SIMPLES)</t>
  </si>
  <si>
    <t>FERROLHO COM FECHO CHATO E PORTA CADEADO, EM ACO GALVANIZADO / ZINCADO, DE SOBREPOR, COM COMPRIMENTO DE 5", CHAPA COM ESPESSURA MINIMA DE 1,70 MM E LARGURA MINIMA DE 5,00 CM (FECHO REFORCADO)</t>
  </si>
  <si>
    <t>FERROLHO COM FECHO CHATO E PORTA CADEADO, EM ACO GALVANIZADO / ZINCADO, DE SOBREPOR, COM COMPRIMENTO DE 6", CHAPA COM ESPESSURA MINIMA DE 0,90 MM E LARGURA MINIMA DE 3,80 CM (FECHO SIMPLES)</t>
  </si>
  <si>
    <t>FERROLHO COM FECHO CHATO E PORTA CADEADO,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</si>
  <si>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</si>
  <si>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</si>
  <si>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</si>
  <si>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</si>
  <si>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</si>
  <si>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</si>
  <si>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</si>
  <si>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</si>
  <si>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</si>
  <si>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</si>
  <si>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</si>
  <si>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</si>
  <si>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</si>
  <si>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</si>
  <si>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</si>
  <si>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</si>
  <si>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</si>
  <si>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</si>
  <si>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</si>
  <si>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</si>
  <si>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</si>
  <si>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</si>
  <si>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 LARGURA DE 19 MM</t>
  </si>
  <si>
    <t>FITA VEDA ROSCA, EM PTFE, ROLO  DE 18 MM X 25 M (L X C)</t>
  </si>
  <si>
    <t>FITA VEDA ROSCA, EM PTFE, ROLO DE 18 MM X 10 M (L X C)</t>
  </si>
  <si>
    <t>FITA VEDA ROSCA, EM PTFE, ROLO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</si>
  <si>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</si>
  <si>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</si>
  <si>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</si>
  <si>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</si>
  <si>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FORRO COMPOSTO POR PAINEIS DE LA DE VIDRO, REVESTIDOS EM PVC MICROPERFURADO, DE *1250 X 625* MM, ESPESSURA 15 MM (COM COLOCACAO)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</si>
  <si>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</si>
  <si>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</si>
  <si>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</si>
  <si>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APROXIMADA DE 8 MM (COM COLOCACAO / SEM ESTRUTURA METALICA)</t>
  </si>
  <si>
    <t>FORRO DE PVC LISO, BRANCO, REGUA DE 20 CM, ESPESSURA APROXIMADA DE 8 MM, COMPRIMENTO 6 M (SEM COLOCACAO)</t>
  </si>
  <si>
    <t>FORRO DE PVC, FRISADO, BRANCO, REGUA DE 10 CM, ESPESSURA APROXIMADA DE 8 MM E COMPRIMENTO 6 M (SEM COLOCACAO)</t>
  </si>
  <si>
    <t>FORRO DE PVC, FRISADO, BRANCO, REGUA DE 20 CM, ESPESSURA APROXIMADA DE 8 MM E COMPRIMENTO 6 M (SEM COLOCACAO)</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</si>
  <si>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</si>
  <si>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</si>
  <si>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</si>
  <si>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</si>
  <si>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FUNDO ANTICORROSIVO PARA METAIS FERROSOS (ZARCAO)</t>
  </si>
  <si>
    <t>FUNDO PREPARADOR ACRILICO BASE AGUA</t>
  </si>
  <si>
    <t>FUNDO SINTETICO NIVELADOR BRANCO FOSCO PARA MADEIRA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</si>
  <si>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</si>
  <si>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</si>
  <si>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</si>
  <si>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</si>
  <si>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</si>
  <si>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</si>
  <si>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</si>
  <si>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</si>
  <si>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</si>
  <si>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</si>
  <si>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</si>
  <si>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</si>
  <si>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</si>
  <si>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</si>
  <si>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</si>
  <si>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</si>
  <si>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</si>
  <si>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</si>
  <si>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</si>
  <si>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2,4 MM, DIMENSOES 2,0 X 1,0 X 0,5 M (C X L X A)</t>
  </si>
  <si>
    <t>GABIAO TIPO CAIXA, MALHA HEXAGONAL 8 X 10 CM (ZN/AL REVESTIDO COM POLIMERO), FIO DE 2,4 MM, DIMENSOES 2,0 X 1,0 X 1,0 M (C X L X A)</t>
  </si>
  <si>
    <t>GABIAO TIPO CAIXA, MALHA HEXAGONAL 8 X 10 CM (ZN/AL), FIO 2,7 MM, DIMENSOES 2,0 X 1,0 X 0,5 M (C X L X A)</t>
  </si>
  <si>
    <t>GABIAO TIPO CAIXA, MALHA HEXAGONAL 8 X 10 CM (ZN/AL), FIO DE 2,7 MM, DIMENSOES 2,0 X 1,0 X 1,0 M (C X L X A)</t>
  </si>
  <si>
    <t>GABIAO TIPO CAIXA, MALHA HEXAGONAL 8 X 10 CM (ZN/AL), FIO DE 2,7 MM, DIMENSOES 5,0 X 1,0 X 1,0 M (C X L X A)</t>
  </si>
  <si>
    <t>GANCHO CHATO EM ACO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</si>
  <si>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</si>
  <si>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</si>
  <si>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</si>
  <si>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</si>
  <si>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</si>
  <si>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</si>
  <si>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</si>
  <si>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</si>
  <si>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</si>
  <si>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</si>
  <si>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</si>
  <si>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</si>
  <si>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</si>
  <si>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</si>
  <si>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</si>
  <si>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</si>
  <si>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</si>
  <si>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</si>
  <si>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</si>
  <si>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GRAMA BATATAIS EM PLACAS, SEM PLANTIO</t>
  </si>
  <si>
    <t>GRAMA ESMERALDA OU SAO CARLOS OU CURITIBANA, EM PLACAS, SEM PLANTIO</t>
  </si>
  <si>
    <t>GRAMPO DE ACO POLIDO 1" X 9</t>
  </si>
  <si>
    <t>GRAMPO DE ACO POLIDO 7/8" X 9</t>
  </si>
  <si>
    <t>GRAMPO LINHA VIVA DE LATAO ESTANHADO, DIAMETRO DO CONDUTOR PRINCIPAL DE 10 A 120 MM2, DIAMETRO DA DERIVACAO DE 10 A 70 MM2</t>
  </si>
  <si>
    <t>GRAMPO METALICO TIPO OLHAL PARA HASTE DE ATERRAMENTO DE 1", CONDUTOR DE *10* A 50 MM2</t>
  </si>
  <si>
    <t>GRAMPO METALICO TIPO OLHAL PARA HASTE DE ATERRAMENTO DE 1/2",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</si>
  <si>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</si>
  <si>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</si>
  <si>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</si>
  <si>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</si>
  <si>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</si>
  <si>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N8 EM ACO GALVANIZADO</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</si>
  <si>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</si>
  <si>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</si>
  <si>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</si>
  <si>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 A BASE DE LITIO, DE MULTIPLAS APLICACOES E CONTENDO ADITIVOS DE EXTREMA PRESSAO (GRAU DE VISCOSIDADE NLGI 2)</t>
  </si>
  <si>
    <t>GRELHA FIXA, EM PVC BRANCA, QUADRADA, 150 X 150 MM, PARA RALOS E CAIXAS</t>
  </si>
  <si>
    <t>GRELHA FIXA, PVC CROMADA, REDONDA, 150 MM, PARA RALOS E CAIXAS</t>
  </si>
  <si>
    <t>GRELHA FOFO ARTICULADA, CARGA MAXIMA 1,5 T, *300 X 1000* MM, E= *15* MM</t>
  </si>
  <si>
    <t>GRELHA FOFO SIMPLES COM REQUADRO, CARGA MAXIMA 1,5 T, 150 X 1000 MM, E= *15* MM</t>
  </si>
  <si>
    <t>GRELHA FOFO SIMPLES COM REQUADRO, CARGA MAXIMA 1,5 T, 200 X 1000 MM, E= *15* MM</t>
  </si>
  <si>
    <t>GRELHA FOFO SIMPLES COM REQUADRO, CARGA MAXIMA 12,5 T, *300 X 1000* MM, E= *15* MM, AREA ESTACIONAMENTO CARRO PASSEIO</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</si>
  <si>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</si>
  <si>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</si>
  <si>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</si>
  <si>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</si>
  <si>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</si>
  <si>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</si>
  <si>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</si>
  <si>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</si>
  <si>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</si>
  <si>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</si>
  <si>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</si>
  <si>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</si>
  <si>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</si>
  <si>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</si>
  <si>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</si>
  <si>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</si>
  <si>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</si>
  <si>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E = *1* CM, L = *5* CM, CEDRINHO / ANGELIM COMERCIAL / TAURI/ CURUPIXA / PEROBA / CUMARU OU EQUIVALENTE DA REGIAO</t>
  </si>
  <si>
    <t>GUARNICAO / ALIZAR / VISTA LISA EM MADEIRA MACICA, PARA PORTA,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</si>
  <si>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</si>
  <si>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</si>
  <si>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</si>
  <si>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</si>
  <si>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HASTE ANCORA EM ACO GALVANIZADO, DIMENSOES 16 MM X 2000 MM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</si>
  <si>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</si>
  <si>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</si>
  <si>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</si>
  <si>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</si>
  <si>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PARA PERFURATRIZ DE ESTEIRA T38, D= 1 1/2" X *3 M*, PARA PROLONGAR BROCA</t>
  </si>
  <si>
    <t>HASTE RETA DE ACO GALVANIZADO, H = *30* CM, BASE RETANGULAR, PARA FIXACAO DE CONCERTINA SIMPLES DE 30 CM (NAO INCLUI OS FIXADORES)</t>
  </si>
  <si>
    <t>HASTE RETA PARA GANCHO DE FERRO GALVANIZADO, COM ROSCA 1/4" X 30 CM PARA FIXACAO DE TELHA METALICA, INCLUI PORCA E ARRUELAS DE VEDACAO</t>
  </si>
  <si>
    <t>HASTE RETA PARA GANCHO DE FERRO GALVANIZADO, COM ROSCA 1/4"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</si>
  <si>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</si>
  <si>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</si>
  <si>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</si>
  <si>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</si>
  <si>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</si>
  <si>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</si>
  <si>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</si>
  <si>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</si>
  <si>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 (MENSALISTA)</t>
  </si>
  <si>
    <t>INSTALADOR DE TUBULACOES - TUBOS/EQUIPAMENTOS (HORISTA)</t>
  </si>
  <si>
    <t>INTERRUPTOR BIPOLAR 10A, 250V, CONJUNTO MONTADO PARA EMBUTIR 4" X 2" (PLACA + SUPORTE + MODULO)</t>
  </si>
  <si>
    <t>INTERRUPTOR BIPOLAR SIMPLES 10 A, 250 V (APENAS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</si>
  <si>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</si>
  <si>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</si>
  <si>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</si>
  <si>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</si>
  <si>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</si>
  <si>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+ 2 INTERRUPTORES PARALELOS 10A, 250V, CONJUNTO MONTADO PARA EMBUTIR 4" X 2" (PLACA + SUPORTE + MODULOS)</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</si>
  <si>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</si>
  <si>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</si>
  <si>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</si>
  <si>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</si>
  <si>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</si>
  <si>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+ 2 MODULOS)</t>
  </si>
  <si>
    <t>INTERRUPTOR SIMPLES 10A, 250V, CONJUNTO MONTADO PARA SOBREPOR 4" X 2" (CAIXA + MODULO)</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</si>
  <si>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</si>
  <si>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</si>
  <si>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</si>
  <si>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+ 1 INTERRUPTOR PARALELO 10A, 250V, CONJUNTO MONTADO PARA EMBUTIR 4" X 2" (PLACA + SUPORTE + MODULOS)</t>
  </si>
  <si>
    <t>INTERRUPTORES SIMPLES (2 MODULOS) + TOMADA 2P+T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</si>
  <si>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</si>
  <si>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</si>
  <si>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</si>
  <si>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</si>
  <si>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</si>
  <si>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</si>
  <si>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</si>
  <si>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</si>
  <si>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</si>
  <si>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</si>
  <si>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</si>
  <si>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EM ALUMINIO PERFIL 20, 80 X 60 CM (A X L), 4 FLS (1 FIXA E 3 MOVEIS), ACABAMENTO BRANCO OU BRILHANTE, BATENTE DE 3 A 4 CM, COM VIDRO 4 MM, SEM GUARNICAO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</si>
  <si>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</si>
  <si>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</si>
  <si>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</si>
  <si>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</si>
  <si>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PINUS/EUCALIPTO/TAUARI/VIROLA OU EQUIVALENTE DA REGIAO, CAIXA DO BATENTE/MARCO *10* CM, 2 FOLHAS DE ABRIR TIPO VENEZIANA E 2 FOLHAS GUILHOTINA PARA VIDRO, COM FERRAGENS (SEM VIDRO, SEM GUARNICAO/ALIZAR E SEM ACABAMENTO)</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</si>
  <si>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</si>
  <si>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</si>
  <si>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</si>
  <si>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100 X 200 CM (A X L), 4 FLS,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</si>
  <si>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</si>
  <si>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</si>
  <si>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</si>
  <si>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(2 VIDROS) E VENEZIANA COM ACIONAMENTO MANUAL, SEM BANDEIRA, ACABAMENTO BRILHANTE, BATENTE DE 11,50 A 12,50 CM, COM VIDRO 4 MM, INCLUSO GUARNICAO</t>
  </si>
  <si>
    <t>JANELA MAXIM-AR EM MADEIRA CEDRINHO/ ANGELIM COMERCIAL/ CURUPIXA/ CUMARU OU EQUIVALENTE DA REGIAO, CAIXA DO BATENTE/MARCO *10* CM, 1 FOLHA PARA VIDRO, COM GUARNICAO/ALIZAR, COM FERRAGENS, (SEM VIDRO E SEM ACABAMENTO)</t>
  </si>
  <si>
    <t>JANELA MAXIM-AR, EM ALUMINIO PERFIL 25, 60 X 80 CM (A X L), ACABAMENTO BRANCO OU BRILHANTE, BATENTE DE 4 A 5 CM, COM VIDRO 4 MM, SEM GUARNICAO/ALIZAR</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</si>
  <si>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</si>
  <si>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</si>
  <si>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</si>
  <si>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</si>
  <si>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</si>
  <si>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</si>
  <si>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</si>
  <si>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</si>
  <si>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</si>
  <si>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</si>
  <si>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</si>
  <si>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</si>
  <si>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</si>
  <si>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</si>
  <si>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</si>
  <si>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</si>
  <si>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</si>
  <si>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</si>
  <si>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</si>
  <si>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</si>
  <si>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</si>
  <si>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</si>
  <si>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</si>
  <si>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</si>
  <si>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</si>
  <si>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</si>
  <si>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</si>
  <si>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</si>
  <si>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</si>
  <si>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</si>
  <si>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</si>
  <si>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</si>
  <si>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</si>
  <si>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</si>
  <si>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</si>
  <si>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</si>
  <si>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</si>
  <si>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</si>
  <si>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</si>
  <si>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</si>
  <si>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</si>
  <si>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</si>
  <si>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</si>
  <si>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</si>
  <si>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</si>
  <si>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</si>
  <si>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90 GRAUS, ROSCAVEL, 1 1/4", COR BRANCA, AGUA FRIA PREDIAL</t>
  </si>
  <si>
    <t>JOELHO PVC, COM BOLSA E ANEL, 90 GRAUS, DN 40 X *38* MM, SERIE NORMAL, PARA ESGOTO PREDIAL</t>
  </si>
  <si>
    <t>JOELHO PVC, ROSCAVEL, 45 GRAUS, 1", COR BRANCA, PARA AGUA FRIA PREDIAL</t>
  </si>
  <si>
    <t>JOELHO PVC, ROSCAVEL, 45 GRAUS, 1/2", COR BRANCA, PARA AGUA FRIA PREDIAL</t>
  </si>
  <si>
    <t>JOELHO PVC, ROSCAVEL, 45 GRAUS, 3/4", COR BRANCA, PARA AGUA FRIA PREDIAL</t>
  </si>
  <si>
    <t>JOELHO PVC, ROSCAVEL, 90 GRAUS, 1", COR BRANCA, PARA AGUA FRIA PREDIAL</t>
  </si>
  <si>
    <t>JOELHO PVC, ROSCAVEL, 90 GRAUS, 1/2",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</si>
  <si>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</si>
  <si>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</si>
  <si>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</si>
  <si>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</si>
  <si>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</si>
  <si>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</si>
  <si>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</si>
  <si>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</si>
  <si>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</si>
  <si>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</si>
  <si>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</si>
  <si>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</si>
  <si>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</si>
  <si>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</si>
  <si>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</si>
  <si>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</si>
  <si>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</si>
  <si>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</si>
  <si>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</si>
  <si>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</si>
  <si>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</si>
  <si>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</si>
  <si>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</si>
  <si>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</si>
  <si>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</si>
  <si>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</si>
  <si>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</si>
  <si>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</si>
  <si>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</si>
  <si>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</si>
  <si>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</si>
  <si>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</si>
  <si>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</si>
  <si>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</si>
  <si>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</si>
  <si>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</si>
  <si>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</si>
  <si>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</si>
  <si>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</si>
  <si>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</si>
  <si>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</si>
  <si>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</si>
  <si>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</si>
  <si>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</si>
  <si>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</si>
  <si>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</si>
  <si>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</si>
  <si>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</si>
  <si>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</si>
  <si>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</si>
  <si>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</si>
  <si>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</si>
  <si>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</si>
  <si>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</si>
  <si>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</si>
  <si>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</si>
  <si>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</si>
  <si>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</si>
  <si>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</si>
  <si>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</si>
  <si>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</si>
  <si>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</si>
  <si>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</si>
  <si>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</si>
  <si>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</si>
  <si>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</si>
  <si>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</si>
  <si>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</si>
  <si>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</si>
  <si>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PVC, 45 GRAUS, JE, BBB, DN 150 MM, PARA TUBO CORRUGADO E/OU LISO, REDE COLETORA DE ESGOTO</t>
  </si>
  <si>
    <t>KIT ACESSORIOS PARA COMPRESSOR DE AR, 5 PECAS (PISTOLAS PINTURA, LIMPEZA E PULVERIZACAO, CALIBRADOR E MANGUEIRA)</t>
  </si>
  <si>
    <t>KIT CAVALETE, PVC, COM REGISTRO, PARA HIDROMETRO, BITOLAS 1/2" OU 3/4" -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</si>
  <si>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</si>
  <si>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</si>
  <si>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</si>
  <si>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</si>
  <si>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</si>
  <si>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</si>
  <si>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</si>
  <si>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</si>
  <si>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</si>
  <si>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</si>
  <si>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</si>
  <si>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</si>
  <si>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</si>
  <si>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</si>
  <si>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</si>
  <si>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</si>
  <si>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</si>
  <si>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</si>
  <si>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</si>
  <si>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</si>
  <si>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</si>
  <si>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NUCLEO SOLIDO, ESTRUTURA USINADA PARA FECHADURA, CAPA LISA EM HDF, ACABAMENTO EM LAMINADO NATURAL COM VERNIZ (INCLUI MARCO, ALIZARES E DOBRADICAS)</t>
  </si>
  <si>
    <t>LADRILHO HIDRAULICO, *20 X 20* CM, E= 2 CM, PADRAO COPACABANA, 2 CORES (PRETO E BRANCO)</t>
  </si>
  <si>
    <t>LADRILHO HIDRAULICO, *20 X 20* CM, E= 2 CM, PADRAO DADOS, COR NATURAL</t>
  </si>
  <si>
    <t>LADRILHO HIDRAULICO, *25 X 25* CM, E= 2 CM, PADRAO RAMPA, COR NATURAL</t>
  </si>
  <si>
    <t>LADRILHO HIDRAULICO, *30 X 30* CM, E= 2 CM, PADRAO MILANO, COR NATURAL</t>
  </si>
  <si>
    <t>LAJE PRE-MOLDADA CONVENCIONAL (LAJOTAS + VIGOTAS) PARA FORRO, UNIDIRECIONAL, SOBRECARGA 100 KG/M2, VAO ATE 5,00 M (SEM COLOCACAO)</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</si>
  <si>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</si>
  <si>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</si>
  <si>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PISO, UNIDIRECIONAL, SOBRECARGA 350 KG/M2 VAO ATE 3,50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</si>
  <si>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</si>
  <si>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</si>
  <si>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</si>
  <si>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</si>
  <si>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</si>
  <si>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</si>
  <si>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</si>
  <si>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</si>
  <si>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</si>
  <si>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LED 10 W BIVOLT BRANCA, FORMATO TRADICIONAL (BASE E27)</t>
  </si>
  <si>
    <t>LAMPADA LED 6 W BIVOLT BRANCA, FORMATO TRADICIONAL (BASE E27)</t>
  </si>
  <si>
    <t>LAMPADA LED TIPO DICROICA BIVOLT, LUZ BRANCA, 5 W (BASE GU10)</t>
  </si>
  <si>
    <t>LAMPADA LED TUBULAR BIVOLT 18/20 W, BASE G13</t>
  </si>
  <si>
    <t>LAMPADA LED TUBULAR BIVOLT 9/10 W, BASE G13</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</si>
  <si>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</si>
  <si>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</si>
  <si>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</si>
  <si>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</si>
  <si>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</si>
  <si>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</si>
  <si>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</si>
  <si>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</si>
  <si>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</si>
  <si>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</si>
  <si>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</si>
  <si>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</si>
  <si>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LETRA ACO INOX (AISI 304), CHAPA NUM. 22, RECORTADO, H= 20 CM (SEM RELEVO)</t>
  </si>
  <si>
    <t>LEVANTADOR DE JANELA GUILHOTINA, EM LATAO CROMADO</t>
  </si>
  <si>
    <t>LIMPA VIDROS COM PULVERIZADOR</t>
  </si>
  <si>
    <t>LINHA PARA PEDREIRO LISA, 0,8 MM X 100 M</t>
  </si>
  <si>
    <t>LIXA D'AGUA EM FOLHA, COR PRETA, GRAO 100</t>
  </si>
  <si>
    <t>LIXA EM FOLHA PARA FERRO, NUMERO 150</t>
  </si>
  <si>
    <t>LIXA EM FOLHA PARA PAREDE OU MADEIRA, NUMERO 120, COR VERMELHA</t>
  </si>
  <si>
    <t>LIXADEIRA ELETRICA ANGULAR PARA CONCRETO, POTENCIA 1.400 W, PRATO DIAMANTADO DE 5"</t>
  </si>
  <si>
    <t>LIXADEIRA ELETRICA ANGULAR, PARA DISCO DE 7" (180 MM), POTENCIA DE 2.200 W, *5.000* RPM, 220 V</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</si>
  <si>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</si>
  <si>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</si>
  <si>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MXMES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</si>
  <si>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</si>
  <si>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</si>
  <si>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</si>
  <si>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</si>
  <si>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</si>
  <si>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</si>
  <si>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</si>
  <si>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</si>
  <si>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</si>
  <si>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</si>
  <si>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</si>
  <si>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</si>
  <si>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</si>
  <si>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SIMPLES, PARA ESCORA METALICA, COMPRIMENTO ENTRE 50 A 60 CM, PARA ESCORA DE 1,80 A 3,20 METROS E TUBO EXTERNO ATE 48 MM DE DIAMETRO</t>
  </si>
  <si>
    <t>LOCACAO DE ESCORA METALICA TELESCOPICA, COM ALTURA REGULAVEL DE *1,80* A *3,20* M, COM CAPACIDADE DE CARGA DE NO MINIMO 1000 KGF (10 KN), INCLUSO TRIPE E FORCADO</t>
  </si>
  <si>
    <t>LOCACAO DE FORMA PLASTICA PARA LAJE NERVURADA, DIMENSOES *60* X *60* X *16* CM</t>
  </si>
  <si>
    <t>LOCACAO DE TORRE METALICA COMPLETA PARA UMA CARGA DE 8 TF (80 KN) E PE DIREITO DE 6 M, INCLUINDO MODULOS, DIAGONAIS, SAPATAS E FORCADOS</t>
  </si>
  <si>
    <t>LOCACAO DE VIGA SANDUICHE METALICA VAZADA PARA TRAVAMENTO DE PILARES, ALTURA DE *8* CM, LARGURA DE *6* CM E EXTENSAO DE 2 M</t>
  </si>
  <si>
    <t>LONA PLASTICA EXTRA FORTE PRETA, E = 200 MICRA</t>
  </si>
  <si>
    <t>LONA PLASTICA PESADA PRETA, E = 150 MICRA</t>
  </si>
  <si>
    <t>LUBRIFICANTE REDUTOR DE TORQUE E ARRASTO DE ALTO DESEMPENHO, PARA PERFURACAO HORIZONTAL DIRECIONAL, HDD</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</si>
  <si>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</si>
  <si>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</si>
  <si>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</si>
  <si>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</si>
  <si>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</si>
  <si>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</si>
  <si>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</si>
  <si>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</si>
  <si>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</si>
  <si>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</si>
  <si>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</si>
  <si>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</si>
  <si>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</si>
  <si>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</si>
  <si>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</si>
  <si>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</si>
  <si>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</si>
  <si>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</si>
  <si>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</si>
  <si>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</si>
  <si>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</si>
  <si>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</si>
  <si>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</si>
  <si>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</si>
  <si>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</si>
  <si>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</si>
  <si>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</si>
  <si>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</si>
  <si>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</si>
  <si>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</si>
  <si>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</si>
  <si>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</si>
  <si>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</si>
  <si>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</si>
  <si>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</si>
  <si>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</si>
  <si>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</si>
  <si>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</si>
  <si>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</si>
  <si>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</si>
  <si>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</si>
  <si>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</si>
  <si>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</si>
  <si>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</si>
  <si>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PRESSAO, EM PVC, DE 20 MM, PARA ELETRODUTO FLEXIVEL</t>
  </si>
  <si>
    <t>LUVA DE PRESSAO, EM PVC, DE 25 MM, PARA ELETRODUTO FLEXIVEL</t>
  </si>
  <si>
    <t>LUVA DE PRESSAO, EM PVC, DE 32 MM, PARA ELETRODUTO FLEXIVEL</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</si>
  <si>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</si>
  <si>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</si>
  <si>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</si>
  <si>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</si>
  <si>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</si>
  <si>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</si>
  <si>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</si>
  <si>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</si>
  <si>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15 MM X 1/2", PARA AGUA QUENTE PREDIAL</t>
  </si>
  <si>
    <t>LUVA DE TRANSICAO, CPVC, 22 MM X 1/2", PARA AGUA QUENTE</t>
  </si>
  <si>
    <t>LUVA DE TRANSICAO, CPVC, SOLDAVEL, 42 MM X 1 1/2", PARA AGUA QUENTE</t>
  </si>
  <si>
    <t>LUVA DE TRANSICAO, CPVC, SOLDAVEL, 54 MM X 2", PARA AGUA QUENTE PREDIAL</t>
  </si>
  <si>
    <t>LUVA EM PVC RIGIDO ROSCAVEL, DE 1 1/2", PARA ELETRODUTO</t>
  </si>
  <si>
    <t>LUVA EM PVC RIGIDO ROSCAVEL, DE 1 1/4", PARA ELETRODUTO</t>
  </si>
  <si>
    <t>LUVA EM PVC RIGIDO ROSCAVEL, DE 1", PARA ELETRODUTO</t>
  </si>
  <si>
    <t>LUVA EM PVC RIGIDO ROSCAVEL, DE 1/2", PARA ELETRODUTO</t>
  </si>
  <si>
    <t>LUVA EM PVC RIGIDO ROSCAVEL, DE 2 1/2", PARA ELETRODUTO</t>
  </si>
  <si>
    <t>LUVA EM PVC RIGIDO ROSCAVEL, DE 2", PARA ELETRODUTO</t>
  </si>
  <si>
    <t>LUVA EM PVC RIGIDO ROSCAVEL, DE 3", PARA ELETRODUTO</t>
  </si>
  <si>
    <t>LUVA EM PVC RIGIDO ROSCAVEL, DE 3/4", PARA ELETRODUTO</t>
  </si>
  <si>
    <t>LUVA EM PVC RIGIDO ROSCAVEL, DE 4", PARA ELETRODUTO</t>
  </si>
  <si>
    <t>LUVA PARA ELETRODUTO, EM ACO GALVANIZADO ELETROLITICO, COM ROSCA, DIAMETRO DE 100 MM (4")</t>
  </si>
  <si>
    <t>LUVA PARA ELETRODUTO, EM ACO GALVANIZADO ELETROLITICO, COM ROSCA, DIAMETRO DE 15 MM (1/2")</t>
  </si>
  <si>
    <t>LUVA PARA ELETRODUTO, EM ACO GALVANIZADO ELETROLITICO, COM ROSCA, DIAMETRO DE 20 MM (3/4")</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</si>
  <si>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</si>
  <si>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</si>
  <si>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</si>
  <si>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LUVA PARA ELETRODUTO, EM ACO GALVANIZADO ELETROLITICO, COM ROSCA, DIAMETRO DE 65 MM (2 1/2")</t>
  </si>
  <si>
    <t>LUVA PARA ELETRODUTO, EM ACO GALVANIZADO ELETROLITICO, COM ROSCA, DIAMETRO DE 80 MM (3")</t>
  </si>
  <si>
    <t>LUVA PARA ELETRODUTO, EM ACO GALVANIZADO ELETROLITICO, COM ROSCA,DIAMETRO DE 50 MM (2")</t>
  </si>
  <si>
    <t>LUVA PARA PERFURATRIZ DE ESTEIRA T38, D = 1 1/2"</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</si>
  <si>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</si>
  <si>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</si>
  <si>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</si>
  <si>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</si>
  <si>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</si>
  <si>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</si>
  <si>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</si>
  <si>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</si>
  <si>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</si>
  <si>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</si>
  <si>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 AGUA FRIA PREDIAL</t>
  </si>
  <si>
    <t>LUVA PVC, ROSCAVEL, 1/2",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</si>
  <si>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</si>
  <si>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</si>
  <si>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</si>
  <si>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</si>
  <si>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</si>
  <si>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</si>
  <si>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</si>
  <si>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</si>
  <si>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</si>
  <si>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</si>
  <si>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</si>
  <si>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</si>
  <si>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</si>
  <si>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</si>
  <si>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</si>
  <si>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</si>
  <si>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</si>
  <si>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</si>
  <si>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</si>
  <si>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</si>
  <si>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</si>
  <si>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</si>
  <si>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</si>
  <si>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</si>
  <si>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</si>
  <si>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</si>
  <si>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</si>
  <si>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</si>
  <si>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</si>
  <si>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</si>
  <si>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</si>
  <si>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</si>
  <si>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</si>
  <si>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</si>
  <si>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</si>
  <si>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</si>
  <si>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</si>
  <si>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</si>
  <si>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</si>
  <si>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</si>
  <si>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</si>
  <si>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</si>
  <si>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</si>
  <si>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TRANCADA, PVC COM REFORCO, COM PRESSAO DE TRABALHO (PT) 250 LBS/POL2, DE 3/4" X *2,8* MM</t>
  </si>
  <si>
    <t>MANGUEIRA CRISTAL TRANCADA, PVC COM REFORCO, PRESSAO DE TRABALHO (PT) 250 LBS/POL2, DE 1" X *3,1* MM</t>
  </si>
  <si>
    <t>MANGUEIRA CRISTAL, LISA, PVC TRANSPARENTE, 1/2" X 2 MM</t>
  </si>
  <si>
    <t>MANGUEIRA CRISTAL, LISA, PVC TRANSPARENTE, 1/4" X1 MM</t>
  </si>
  <si>
    <t>MANGUEIRA CRISTAL, LISA, PVC TRANSPARENTE, 1/4" X1,5 MM</t>
  </si>
  <si>
    <t>MANGUEIRA CRISTAL, LISA, PVC TRANSPARENTE, 3/4" X 2 MM</t>
  </si>
  <si>
    <t>MANGUEIRA CRISTAL, LISA, PVC TRANSPARENTE, 3/8" X 1,5 MM</t>
  </si>
  <si>
    <t>MANGUEIRA CRISTAL, LISA, PVC TRANSPARENTE, 5/16" X 1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</si>
  <si>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</si>
  <si>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</si>
  <si>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</si>
  <si>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</si>
  <si>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</si>
  <si>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</si>
  <si>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</si>
  <si>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</si>
  <si>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</si>
  <si>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</si>
  <si>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</si>
  <si>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</si>
  <si>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 TIPO FLAT/ACHATADA, D = 1 1/2" (40 MM), PARA CONDUCAO DE AGUA, SERVICOS LEVES E MEDIOS</t>
  </si>
  <si>
    <t>MANGUEIRA PARA GAS - GLP, PVC, TRANCADA, DIAMETRO DE 3/8", COMPRIMENTO DE 1M (NORMATIZADA)</t>
  </si>
  <si>
    <t>MANTA / LENCOL DE BORRACHA, SBR, ANTIRRUIDO, E = 5 MM</t>
  </si>
  <si>
    <t>MANTA ALUMINIZADA 1 FACE PARA SUBCOBERTURA, E = *1* MM</t>
  </si>
  <si>
    <t>MANTA ALUMINIZADA NAS DUAS FACES, PARA SUBCOBERTURA,  E = *2* MM</t>
  </si>
  <si>
    <t>MANTA ANTIRRUIDO DE POLIESTER (PET) PARA CONTRAPISO E = *8* MM</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</si>
  <si>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</si>
  <si>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</si>
  <si>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</si>
  <si>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EM POLIESTER ALUMINIZADA 3 MM, TIPO III, CLASSE B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</si>
  <si>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</si>
  <si>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</si>
  <si>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</si>
  <si>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</si>
  <si>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</si>
  <si>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DE EMULSAO ASFALTICA PARA IMPERMEABILIZACAO FLEXIVEL)</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</si>
  <si>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</si>
  <si>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</si>
  <si>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</si>
  <si>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</si>
  <si>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</si>
  <si>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</si>
  <si>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PARA CORTE COM DISCO ABRASIVO DE DIAMETRO DE 18" (450 MM), COM MOTOR ELETRICO TRIFASICO DE 10 CV</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</si>
  <si>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</si>
  <si>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</si>
  <si>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</si>
  <si>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</si>
  <si>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</si>
  <si>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FORCA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</si>
  <si>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</si>
  <si>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</si>
  <si>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</si>
  <si>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</si>
  <si>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</si>
  <si>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</si>
  <si>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</si>
  <si>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</si>
  <si>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</si>
  <si>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</si>
  <si>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</si>
  <si>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</si>
  <si>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CATALISADOR)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</si>
  <si>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</si>
  <si>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</si>
  <si>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</si>
  <si>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</si>
  <si>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</si>
  <si>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</si>
  <si>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MECANICO DE EQUIPAMENTOS PESADOS (HORISTA)</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</si>
  <si>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</si>
  <si>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</si>
  <si>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</si>
  <si>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</si>
  <si>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</si>
  <si>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</si>
  <si>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</si>
  <si>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</si>
  <si>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</si>
  <si>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</si>
  <si>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</si>
  <si>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</si>
  <si>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</si>
  <si>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14 X 19 X 19 CM (CLASSE C - NBR 6136)</t>
  </si>
  <si>
    <t>MEIO BLOCO DE VEDACAO DE CONCRETO 19 X 19 X 19 CM (CLASSE C - NBR 6136)</t>
  </si>
  <si>
    <t>MEIO BLOCO DE VEDACAO DE CONCRETO 9 X 19 X 19 CM (CLASSE C -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</si>
  <si>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</si>
  <si>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</si>
  <si>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</si>
  <si>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ESTRUTURAL CERAMICO DE 14 X 19 X 14 CM (L X A X C) E 6,0 MPA</t>
  </si>
  <si>
    <t>MEIO BLOCO ESTRUTURAL CERAMICO DE 14 X 19 X 19 CM (L X A X C) E 6,0 MPA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</si>
  <si>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</si>
  <si>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</si>
  <si>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</si>
  <si>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</si>
  <si>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</si>
  <si>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</si>
  <si>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</si>
  <si>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</si>
  <si>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</si>
  <si>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</si>
  <si>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</si>
  <si>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</si>
  <si>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MESTRE DE OBRAS (HORISTA)</t>
  </si>
  <si>
    <t>MESTRE DE OBRAS (MENSALISTA)</t>
  </si>
  <si>
    <t>METACAULIM DE ALTA REATIVIDADE/CAULIM CALCINADO</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</si>
  <si>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</si>
  <si>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</si>
  <si>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</si>
  <si>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</si>
  <si>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</si>
  <si>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INDIVIDUAL, SIFONADO, DE LOUCA BRANCA, SEM COMPLEMENTOS</t>
  </si>
  <si>
    <t>MICTORIO INDIVIDUAL, SIFONADO, VALVULA EMBUTIDA, DE LOUCA BRANCA, SEM COMPLEMENTOS - PADRAO ALTO</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</si>
  <si>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</si>
  <si>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</si>
  <si>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</si>
  <si>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t>
  </si>
  <si>
    <t>MISTURADOR DE METAL CROMADO, DE MESA/BANCADA, COM BICA BAIXA, PARA LAVATORIO</t>
  </si>
  <si>
    <t>MISTURADOR DE PAREDE, DE METAL CROMADO, PARA COZINHA, BICA ALTA MOVEL, COM AREJADOR ARTICULADO</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</si>
  <si>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</si>
  <si>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</si>
  <si>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</si>
  <si>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</si>
  <si>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</si>
  <si>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</si>
  <si>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</si>
  <si>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</si>
  <si>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</si>
  <si>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</si>
  <si>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</si>
  <si>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</si>
  <si>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</si>
  <si>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</si>
  <si>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</si>
  <si>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</si>
  <si>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</si>
  <si>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</si>
  <si>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</si>
  <si>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</si>
  <si>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</si>
  <si>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</si>
  <si>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MOTORISTA DE CAMINHAO (HORISTA)</t>
  </si>
  <si>
    <t>MOTORISTA DE CAMINHAO (MENSALISTA)</t>
  </si>
  <si>
    <t>MOTORISTA DE CAMINHAO BETONEIRA (HORISTA)</t>
  </si>
  <si>
    <t>MOTORISTA DE CAMINHAO-BASCULANTE (HORISTA)</t>
  </si>
  <si>
    <t>MOTORISTA DE CAMINHAO-BASCULANTE (MENSALISTA)</t>
  </si>
  <si>
    <t>MOTORISTA DE CAMINHAO-CARRETA (HORISTA)</t>
  </si>
  <si>
    <t>MOTORISTA DE CAMINHAO-CARRETA (MENSALISTA)</t>
  </si>
  <si>
    <t>MOTORISTA DE CARRO DE PASSEIO (HORISTA)</t>
  </si>
  <si>
    <t>MOTORISTA DE CARRO DE PASSEIO (MENSALISTA)</t>
  </si>
  <si>
    <t>MOTORISTA OPERADOR DE CAMINHAO COM MUNCK (HORISTA)</t>
  </si>
  <si>
    <t>MOTORISTA OPERADOR DE CAMINHAO COM MUNCK (MENSALISTA)</t>
  </si>
  <si>
    <t>MOURAO CONCRETO CURVO, SECAO "T", H = 2,80 M + CURVA COM 0,45 M, COM FUROS PARA FIOS</t>
  </si>
  <si>
    <t>MOURAO DE CONCRETO CURVO, *10 X 10* CM, H= *2,60* M + CURVA DE 0,40 M</t>
  </si>
  <si>
    <t>MOURAO DE CONCRETO RETO, SECAO QUADRADA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</si>
  <si>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</si>
  <si>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</si>
  <si>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</si>
  <si>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</si>
  <si>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</si>
  <si>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</si>
  <si>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</si>
  <si>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</si>
  <si>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</si>
  <si>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</si>
  <si>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</si>
  <si>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</si>
  <si>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NIVELADOR (HORISTA)</t>
  </si>
  <si>
    <t>NIVELADOR (MENSALISTA)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</si>
  <si>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</si>
  <si>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</si>
  <si>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</si>
  <si>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DIESEL COMBUSTIVEL COMUM METROPOLITANO S-10 OU S-500</t>
  </si>
  <si>
    <t>OLEO LUBRIFICANTE MINERAL MONOVISCOSO, SAE 40, PARA MOTORES DE EQUIPAMENTOS PESADOS (CAMINHOES, TRATORES, RETROS E ETC)</t>
  </si>
  <si>
    <t>OLHO MAGICO PARA PORTAS, EM LATAO, COM LENTE DE POLICARBONATO, ANGULO DE *200* GRAUS, ESPESSURA ENTRE *25 E 46* MM, INCLUINDO FECHO JANELA</t>
  </si>
  <si>
    <t>OPERADOR DE BATE-ESTACAS (HORISTA)</t>
  </si>
  <si>
    <t>OPERADOR DE BATE-ESTACAS (MENSALISTA)</t>
  </si>
  <si>
    <t>OPERADOR DE BETONEIRA (CAMINHAO) (MENSALISTA)</t>
  </si>
  <si>
    <t>OPERADOR DE BETONEIRA ESTACIONARIA / MISTURADOR (HORISTA)</t>
  </si>
  <si>
    <t>OPERADOR DE BETONEIRA ESTACIONARIA / MISTURADOR (MENSALISTA)</t>
  </si>
  <si>
    <t>OPERADOR DE COMPRESSOR DE AR OU COMPRESSORISTA (HORISTA)</t>
  </si>
  <si>
    <t>OPERADOR DE COMPRESSOR DE AR OU COMPRESSORISTA (MENSALISTA)</t>
  </si>
  <si>
    <t>OPERADOR DE DEMARCADORA DE FAIXAS DE TRAFEGO (HORISTA)</t>
  </si>
  <si>
    <t>OPERADOR DE DEMARCADORA DE FAIXAS DE TRAFEGO (MENSALISTA)</t>
  </si>
  <si>
    <t>OPERADOR DE ESCAVADEIRA (HORISTA)</t>
  </si>
  <si>
    <t>OPERADOR DE ESCAVADEIRA (MENSALISTA)</t>
  </si>
  <si>
    <t>OPERADOR DE GUINCHO OU GUINCHEIRO (HORISTA)</t>
  </si>
  <si>
    <t>OPERADOR DE GUINCHO OU GUINCHEIRO (MENSALISTA)</t>
  </si>
  <si>
    <t>OPERADOR DE GUINDASTE (HORISTA)</t>
  </si>
  <si>
    <t>OPERADOR DE GUINDASTE (MENSALISTA)</t>
  </si>
  <si>
    <t>OPERADOR DE JATO ABRASIVO OU JATISTA (HORISTA)</t>
  </si>
  <si>
    <t>OPERADOR DE JATO ABRASIVO OU JATISTA (MENSALISTA)</t>
  </si>
  <si>
    <t>OPERADOR DE MAQUINAS E TRATORES DIVERSOS - TERRAPLANAGEM (HORISTA)</t>
  </si>
  <si>
    <t>OPERADOR DE MAQUINAS E TRATORES DIVERSOS - TERRAPLANAGEM (MENSALISTA)</t>
  </si>
  <si>
    <t>OPERADOR DE MARTELETE OU MARTELETEIRO (HORISTA)</t>
  </si>
  <si>
    <t>OPERADOR DE MARTELETE OU MARTELETEIRO (MENSALISTA)</t>
  </si>
  <si>
    <t>OPERADOR DE MOTO SCRAPER (HORISTA)</t>
  </si>
  <si>
    <t>OPERADOR DE MOTO SCRAPER (MENSALISTA)</t>
  </si>
  <si>
    <t>OPERADOR DE MOTONIVELADORA (HORISTA)</t>
  </si>
  <si>
    <t>OPERADOR DE MOTONIVELADORA (MENSALISTA)</t>
  </si>
  <si>
    <t>OPERADOR DE PA CARREGADEIRA (HORISTA)</t>
  </si>
  <si>
    <t>OPERADOR DE PA CARREGADEIRA (MENSALISTA)</t>
  </si>
  <si>
    <t>OPERADOR DE PAVIMENTADORA / MESA VIBROACABADORA (HORISTA)</t>
  </si>
  <si>
    <t>OPERADOR DE PAVIMENTADORA / MESA VIBROACABADORA (MENSALISTA)</t>
  </si>
  <si>
    <t>OPERADOR DE ROLO COMPACTADOR (HORISTA)</t>
  </si>
  <si>
    <t>OPERADOR DE ROLO COMPACTADOR (MENSALISTA)</t>
  </si>
  <si>
    <t>OPERADOR DE USINA DE ASFALTO, DE SOLOS OU DE CONCRETO (HORISTA)</t>
  </si>
  <si>
    <t>OPERADOR DE USINA DE ASFALTO, DE SOLOS OU DE CONCRETO (MENSALISTA)</t>
  </si>
  <si>
    <t>OXIGENIO, RECARGA PARA CILINDRO DE CONJUNTO OXICORTE GRANDE</t>
  </si>
  <si>
    <t>PA CARREGADEIRA SOBRE RODAS, POTENCIA 152 HP, CAPACIDADE DA CACAMBA DE 1,53 A 2,30 M3, PESO OPERACIONAL MAXIMO DE 10216 KG</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</si>
  <si>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</si>
  <si>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</si>
  <si>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</si>
  <si>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</si>
  <si>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DE LIXO PLASTICA, CABO LONGO</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</si>
  <si>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</si>
  <si>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</si>
  <si>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</si>
  <si>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</si>
  <si>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</si>
  <si>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</si>
  <si>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</si>
  <si>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PARAFUSO CABECA TROMBETA E PONTA AGULHA (GN55), COMPRIMENTO 55 MM, EM ACO FOSFATIZADO, PARA FIXAR CHAPA DE GESSO EM PERFIL DRYWALL METALICO MAXIMO 0,7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</si>
  <si>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</si>
  <si>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</si>
  <si>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</si>
  <si>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ACO ZINCADO, SEXTAVADO, COM ROSCA INTEIRA, DIAMETRO 5/16", COMPRIMENTO 3/4", COM PORCA E ARRUELA LISA LEVE</t>
  </si>
  <si>
    <t>PARAFUSO DE ACO ZINCADO, SEXTAVADO, COM ROSCA SOBERBA, DIAMETRO 3/8", COMPRIMENTO 80 MM</t>
  </si>
  <si>
    <t>PARAFUSO DE ACO ZINCADO, TIPO CHUMBADOR PARABOLT, DIAMETRO 1/2", COMPRIMENTO 75 MM</t>
  </si>
  <si>
    <t>PARAFUSO DE ACO ZINCADO, TIPO CHUMBADOR PARABOLT, DIAMETRO 3/8", COMPRIMENTO 75 MM</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</si>
  <si>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</si>
  <si>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</si>
  <si>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</si>
  <si>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</si>
  <si>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</si>
  <si>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</si>
  <si>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</si>
  <si>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</si>
  <si>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</si>
  <si>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</si>
  <si>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</si>
  <si>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</si>
  <si>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</si>
  <si>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</si>
  <si>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</si>
  <si>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</si>
  <si>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ZINCADO, DIAMETRO 1/2", COMPRIMENTO 12", COM PORCA E ARRUELA LISA MEDIA</t>
  </si>
  <si>
    <t>PARAFUSO FRANCES ZINCADO, DIAMETRO 1/2", COMPRIMENTO 15", COM PORCA E ARRUELA LISA MEDIA</t>
  </si>
  <si>
    <t>PARAFUSO FRANCES ZINCADO, DIAMETRO 1/2", COMPRIMENTO 2", COM PORCA E ARRUELA</t>
  </si>
  <si>
    <t>PARAFUSO FRANCES ZINCADO, DIAMETRO 1/2", COMPRIMENTO 4", COM PORCA E ARRUELA</t>
  </si>
  <si>
    <t>PARAFUSO NIQUELADO 3 1/2" COM ACABAMENTO CROMADO PARA FIXAR PECA SANITARIA, INCLUI PORCA CEGA, ARRUELA E BUCHA DE NYLON TAMANHO S-8</t>
  </si>
  <si>
    <t>PARAFUSO NIQUELADO COM ACABAMENTO CROMADO PARA FIXAR PECA SANITARIA, INCLUI PORCA CEGA, ARRUELA E BUCHA DE NYLON TAMANHO S-10</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</si>
  <si>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</si>
  <si>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</si>
  <si>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</si>
  <si>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</si>
  <si>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</si>
  <si>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</si>
  <si>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5/16" X 250 MM PARA FIXACAO DE TELHA DE FIBROCIMENTO CANALETE 49, INCLUI BUCHA NYLON S-10</t>
  </si>
  <si>
    <t>PARAFUSO ZINCADO 5/16" X 85 MM PARA FIXACAO DE TELHA DE FIBROCIMENTO CANALETE 90, INCLUI BUCHA NYLON S-10</t>
  </si>
  <si>
    <t>PARAFUSO ZINCADO ROSCA SOBERBA 5/16" X 120 MM PARA TELHA FIBROCIMENTO</t>
  </si>
  <si>
    <t>PARAFUSO ZINCADO ROSCA SOBERBA, CABECA SEXTAVADA, 5/16" X 110 MM, PARA FIXACAO DE TELHA EM MADEIRA</t>
  </si>
  <si>
    <t>PARAFUSO ZINCADO ROSCA SOBERBA, CABECA SEXTAVADA, 5/16" X 150 MM, PARA FIXACAO DE TELHA EM MADEIRA</t>
  </si>
  <si>
    <t>PARAFUSO ZINCADO ROSCA SOBERBA, CABECA SEXTAVADA, 5/16" X 180 MM, PARA FIXACAO DE TELHA EM MADEIRA</t>
  </si>
  <si>
    <t>PARAFUSO ZINCADO ROSCA SOBERBA, CABECA SEXTAVADA, 5/16" X 200 MM, PARA FIXACAO DE TELHA EM MADEIRA</t>
  </si>
  <si>
    <t>PARAFUSO ZINCADO ROSCA SOBERBA, CABECA SEXTAVADA, 5/16" X 230 MM, PARA FIXACAO DE TELHA EM MADEIRA</t>
  </si>
  <si>
    <t>PARAFUSO ZINCADO ROSCA SOBERBA, CABECA SEXTAVADA, 5/16" X 250 MM, PARA FIXACAO DE TELHA EM MADEIRA</t>
  </si>
  <si>
    <t>PARAFUSO ZINCADO ROSCA SOBERBA, CABECA SEXTAVADA, 5/16" X 50 MM, PARA FIXACAO DE TELHA EM MADEIRA</t>
  </si>
  <si>
    <t>PARAFUSO ZINCADO ROSCA SOBERBA, CABECA SEXTAVADA, 5/16" X 85 MM, PARA FIXACAO DE TELHA EM MADEIRA</t>
  </si>
  <si>
    <t>PARAFUSO ZINCADO, AUTOBROCANTE, FLANGEADO, 4,2 MM X 19 MM</t>
  </si>
  <si>
    <t>CENTO</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</si>
  <si>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</si>
  <si>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</si>
  <si>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</si>
  <si>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</si>
  <si>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</si>
  <si>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</si>
  <si>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</si>
  <si>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(25,4 MM)</t>
  </si>
  <si>
    <t>PARAFUSO, AUTOATARRAXANTE, CABECA CHATA, FENDA SIMPLES, EM ACO ZINCADO, 1/4" (6,35 MM) X 25 MM</t>
  </si>
  <si>
    <t>PARAFUSO, COMUM, ASTM A307, SEXTAVADO, DIAMETRO 1/2" (12,7 MM), COMPRIMENTO 1" (25,4 MM)</t>
  </si>
  <si>
    <t>PARALELEPIPEDO GRANITICO OU BASALTICO, PARA PAVIMENTACAO, SEM FRETE (VARIACAO REGIONAL DE PECAS POR M2)</t>
  </si>
  <si>
    <t>MIL</t>
  </si>
  <si>
    <t>PASTA LUBRIFICANTE PARA TUBOS E CONEXOES COM JUNTA ELASTICA, EMBALAGEM DE *400* GR (USO EM PVC, ACO, POLIETILENO E OUTROS)</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</si>
  <si>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</si>
  <si>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</si>
  <si>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</si>
  <si>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</si>
  <si>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</si>
  <si>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</si>
  <si>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</si>
  <si>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</si>
  <si>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</si>
  <si>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</si>
  <si>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</si>
  <si>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</si>
  <si>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</si>
  <si>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</si>
  <si>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</si>
  <si>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</si>
  <si>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</si>
  <si>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</si>
  <si>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</si>
  <si>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</si>
  <si>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</si>
  <si>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PEDREIRO (HORISTA)</t>
  </si>
  <si>
    <t>PEDREIRO (MENSALISTA)</t>
  </si>
  <si>
    <t>PEITORIL EM MARMORE, POLIDO, BRANCO COMUM, L= *15* CM, E= *2,0* CM, COM PINGADEIRA</t>
  </si>
  <si>
    <t>PEITORIL EM MARMORE, POLIDO, BRANCO COMUM, L= *15* CM, E= *3* CM, CORTE RETO</t>
  </si>
  <si>
    <t>PEITORIL/ SOLEIRA EM MARMORE, POLIDO, BRANCO COMUM, L= *25* CM, E= *3* CM, CORTE RETO</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</si>
  <si>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</si>
  <si>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</si>
  <si>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</si>
  <si>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</si>
  <si>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</si>
  <si>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</si>
  <si>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DE ALUMINIO ANODIZADO</t>
  </si>
  <si>
    <t>PERFIL EM ALUMINIO, FORMATO U, ABAS IGUAIS, LARGURA DE 12,70 MM (1/2 POL), ESPESSURA 1,58 MM (1/16 POL) E PESO LINEAR DE APROXIMADAMENTE 0,149 KG/M</t>
  </si>
  <si>
    <t>PERFIL EM ALUMINIO, FORMATO U, ABAS IGUAIS, LARGURA DE 25,4 MM (1"), ESPESSURA DE 2,38 MM (3/32") E PESO LINEAR DE APROXIMADAMENTE 0,460 KG/M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</si>
  <si>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</si>
  <si>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</si>
  <si>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</si>
  <si>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</si>
  <si>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</si>
  <si>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</si>
  <si>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</si>
  <si>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</si>
  <si>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</si>
  <si>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</si>
  <si>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</si>
  <si>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BRANCO, PARA FORRO REMOVIVEL, 24 X 1250 MM (L X C)</t>
  </si>
  <si>
    <t>PERFIL TRAVESSA (SECUNDARIO), T CLICADO, EM ACO GALVANIZADO, BRANCO, PARA FORRO REMOVIVEL, 24 X 625 MM (L X C)</t>
  </si>
  <si>
    <t>PERFILADO PERFURADO 19 X 38 MM, CHAPA 22</t>
  </si>
  <si>
    <t>PERFILADO PERFURADO DUPLO 38 X 76 MM, CHAPA 22</t>
  </si>
  <si>
    <t>PERFILADO PERFURADO SIMPLES 38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</si>
  <si>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</si>
  <si>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</si>
  <si>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DE COROA DIAMANTADA PARA CONCRETO, DIAMETRO ATE 250 MM, MOTOR ELETRICO 220 V, POTENCIA 2.500W</t>
  </si>
  <si>
    <t>PERFURATRIZ HIDRAULICA COM TRADO CURTO ACOPLADO, PROFUNDIDADE MAXIMA DE 20 M, DIAMETRO MAXIMO DE 1500 MM, POTENCIA INSTALADA DE 137 HP, MESA ROTATIVA COM TORQUE MAXIMO DE 30 KNM (INCLUI MONTAGEM, NAO INCLUI CAMINHAO)</t>
  </si>
  <si>
    <t>PERFURATRIZ HIDRAULICA SOBRE ESTEIRA, TORQUE MAXIMO 161 KNM, PROFUNDIDADE MAXIMA 54 M, DIAMETRO MAXIMO 1500 MM, POTENCIA MOTOR 268 HP</t>
  </si>
  <si>
    <t>PERFURATRIZ HIDRAULICA SOBRE ESTEIRA, TORQUE MAXIMO 98 KNM, PROFUNDIDADE MAXIMA 25 M, DIAMETRO MAXIMO 115 MM, POTENCIA MOTOR 190 HP</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</si>
  <si>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</si>
  <si>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</si>
  <si>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</si>
  <si>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PARA EXECUCAO DE ESTACAS SECANTES, TIPO HELICE CONTINUA COM CABECOTE DUPLO E TUBO METALICO 300 KW</t>
  </si>
  <si>
    <t>PERFURATRIZ PARA FURO DIRECIONAL HORIZONTAL (HDD) COM CAPACIDADE ATE 89 KN, POTENCIA 24,8 HP A 80 HP (INCLUSO FERRAMENTAS E LOCALIZADOR), PARA REDE SUBTERRANEA</t>
  </si>
  <si>
    <t>PERFURATRIZ PARA FURO DIRECIONAL HORIZONTAL (HDD) COM CAPACIDADE DE 201 KN A 560 KN, POTENCIA 200 HP A 260 HP (INCLUSO FERRAMENTAS E LOCALIZADOR), PARA REDE SUBTERRANEA</t>
  </si>
  <si>
    <t>PERFURATRIZ PARA FURO DIRECIONAL HORIZONTAL (HDD) COM CAPACIDADE DE 90 KN A 200 KN, POTENCIA 100 HP A 160 HP (INCLUSO FERRAMENTAS E LOCALIZADOR), PARA REDE SUBTERRANEA</t>
  </si>
  <si>
    <t>PERFURATRIZ PNEUMATICA MANUAL DE PESO MEDIO, 18KG, COMPRIMENTO DE CURSO DE 6 M, DIAMETRO DO PISTAO DE 5,5 CM</t>
  </si>
  <si>
    <t>PERFURATRIZ ROTATIVA SOBRE ESTEIRA, TORQUE MAXIMO 2500 KGM, POTENCIA 110 HP, MOTOR DIESEL</t>
  </si>
  <si>
    <t>PERFURATRIZ SOBRE ESTEIRA, TORQUE MAXIMO 600 KGF, PESO MEDIO 1000 KG, POTENCIA 20 HP, DIAMETRO MAXIMO 10"</t>
  </si>
  <si>
    <t>PERFURATRIZ SOBRE ESTEIRA, TORQUE MAXIMO DE 600 KGF, POTENCIA ENTRE 50 E 60 HP, DIAMETRO MAXIMO DE 10"</t>
  </si>
  <si>
    <t>PICAPE CABINE SIMPLES COM MOTOR 1.6 FLEX, CAMBIO MANUAL, POTENCIA 101/104 CV, 2 PORTAS</t>
  </si>
  <si>
    <t>PILAR QUADRADO NAO APARELHADO *10 X 10* CM, EM MACARANDUBA/MASSARANDUBA, ANGELIM OU EQUIVALENTE DA REGIAO - BRUTA</t>
  </si>
  <si>
    <t>PILAR QUADRADO NAO APARELHADO *15 X 15* CM, EM MACARANDUBA/MASSARANDUBA, ANGELIM OU EQUIVALENTE DA REGIAO - BRUTA</t>
  </si>
  <si>
    <t>PILAR QUADRADO NAO APARELHADO *20 X 20* CM, EM MACARANDUBA/MASSARANDUBA, ANGELIM OU EQUIVALENTE DA REGIAO - BRUTA</t>
  </si>
  <si>
    <t>PINGADEIRA PLASTICA PARA TELHA DE FIBROCIMENTO CANALETE 49/KALHETA OU CANALETE 90/KALHETAO</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</si>
  <si>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</si>
  <si>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</si>
  <si>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</si>
  <si>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</si>
  <si>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</si>
  <si>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</si>
  <si>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</si>
  <si>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</si>
  <si>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</si>
  <si>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</si>
  <si>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</si>
  <si>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</si>
  <si>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</si>
  <si>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</si>
  <si>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</si>
  <si>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COR LISA, PEI MAIOR OU IGUAL A 4, FORMATO MAIOR QUE 2025 CM2</t>
  </si>
  <si>
    <t>PISO EM CERAMICA ESMALTADA, COR LISA, PEI MAIOR OU IGUAL A 4, FORMATO MENOR OU IGUAL A 2025 CM2</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</si>
  <si>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</si>
  <si>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</si>
  <si>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</si>
  <si>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</si>
  <si>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LISO, MONOCOLOR, ACETINADO OU POLIDO, FORMATO MAIOR QUE 2500 ATE 6400 CM2</t>
  </si>
  <si>
    <t>PISO EM PORCELANATO,RETIFICADO, LISO, MONOCOLOR, ACETINADO OU POLIDO, FORMATO MAIOR QUE 6400 CM2</t>
  </si>
  <si>
    <t>PISO EM REGUA VINILICA SEMIFLEXIVEL, ENCAIXE CLICADO, E = 4 MM (SEM COLOCACAO)</t>
  </si>
  <si>
    <t>PISO TATIL / PODOTATIL, LADRILHO HIDRAULICO / CONCRETO, *25 X 25* CM, E= *2,5* CM, PADRAO TATIL ALERTA OU DIRECIONAL, COR AMARELA</t>
  </si>
  <si>
    <t>PISO TATIL / PODOTATIL, LADRILHO HIDRAULICO/CONCRETO, *40 X 40* CM, E= 2,5* CM, PADRAO TATIL ALERTA OU DIRECIONAL, COR NATURAL</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</si>
  <si>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</si>
  <si>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</si>
  <si>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</si>
  <si>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</si>
  <si>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</si>
  <si>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</si>
  <si>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</si>
  <si>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</si>
  <si>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</si>
  <si>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</si>
  <si>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</si>
  <si>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</si>
  <si>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</si>
  <si>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</si>
  <si>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</si>
  <si>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</si>
  <si>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</si>
  <si>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</si>
  <si>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</si>
  <si>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</si>
  <si>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ACRILICO TRANSPARENTE ADESIVADA PARA SINALIZACAO DE PORTAS, BORDA POLIDA, DE *25 X 8*, E = 6 MM (NAO INCLUI ACESSORIOS PARA FIXACAO)</t>
  </si>
  <si>
    <t>PLACA DE GESSO PARA FORRO, *60 X 60* CM, ESPESSURA DE 12 MM (SEM COLOCACAO)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</si>
  <si>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</si>
  <si>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</si>
  <si>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</si>
  <si>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</si>
  <si>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</si>
  <si>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</si>
  <si>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VENTILACAO PARA TELHA DE FIBROCIMENTO CANALETE 49 KALHETA</t>
  </si>
  <si>
    <t>PLACA DE VENTILACAO PARA TELHA DE FIBROCIMENTO, CANALETE 90 OU KALHETAO</t>
  </si>
  <si>
    <t>PLACA VINILICA SEMIFLEXIVEL PARA PISOS, E = 3,2 MM, 30 X 30 CM (SEM COLOCACAO)</t>
  </si>
  <si>
    <t>PLACA VINILICA SEMIFLEXIVEL PARA REVESTIMENTO DE PISOS E PAREDES, E = 2 MM (SEM COLOCACAO)</t>
  </si>
  <si>
    <t>PLACA/PISO DE CONCRETO POROSO/ PAVIMENTO PERMEAVEL/BLOCO DRENANTE DE CONCRETO, *40 X 40* CM, E = 6 CM, COR NATURAL</t>
  </si>
  <si>
    <t>PLACA/TAMPA CEGA EM LATAO ESCOVADO PARA CONDULETE EM LIGA DE ALUMINIO 4 X 4"</t>
  </si>
  <si>
    <t>PLUG PVC, JE, DN 100 MM, PARA REDE COLETORA ESGOTO</t>
  </si>
  <si>
    <t>PLUG PVC, JE, DN 150 MM, PARA REDE COLETORA ESGOTO</t>
  </si>
  <si>
    <t>PO DE PEDRA (POSTO PEDREIRA/FORNECEDOR, SEM FRETE)</t>
  </si>
  <si>
    <t>POCEIRO / ESCAVADOR DE VALAS E TUBULOES (HORISTA)</t>
  </si>
  <si>
    <t>POCEIRO / ESCAVADOR DE VALAS E TUBULOES (MENSALISTA)</t>
  </si>
  <si>
    <t>PONTALETE *7,5 X 7,5* CM EM PINUS, MISTA OU EQUIVALENTE DA REGIAO - BRUTA</t>
  </si>
  <si>
    <t>PONTALETE ROLICO SEM TRATAMENTO, D = 8 A 11 CM, H = 3 M, EM EUCALIPTO OU EQUIVALENTE DA REGIAO - BRUTA (PARA ESCORAMENTO)</t>
  </si>
  <si>
    <t>PONTALETE ROLICO SEM TRATAMENTO, D = 8 A 11 CM, H = 6 M, EM EUCALIPTO OU EQUIVALENTE DA REGIAO - BRUTA (PARA ESCORAMENTO)</t>
  </si>
  <si>
    <t>PONTEIRO PARA MARTELO ROMPEDOR, DIAMETRO = *28* MM, COMPRIMENTO = *520* MM, ENCAIXE  SEXTAVADO</t>
  </si>
  <si>
    <t>PORCA OLHAL EM ACO GALVANIZADO, ESPESSURA 16MM, ABERTURA 21MM</t>
  </si>
  <si>
    <t>PORCA ZINCADA, QUADRADA, DIAMETRO 3/8"</t>
  </si>
  <si>
    <t>PORCA ZINCADA, QUADRADA, DIAMETRO 5/8"</t>
  </si>
  <si>
    <t>PORCA ZINCADA, SEXTAVADA, DIAMETRO 1"</t>
  </si>
  <si>
    <t>PORCA ZINCADA, SEXTAVADA, DIAMETRO 1/2"</t>
  </si>
  <si>
    <t>PORCA ZINCADA, SEXTAVADA, DIAMETRO 1/4"</t>
  </si>
  <si>
    <t>PORCA ZINCADA, SEXTAVADA, DIAMETRO 3/8"</t>
  </si>
  <si>
    <t>PORCA ZINCADA, SEXTAVADA, DIAMETRO 5/16"</t>
  </si>
  <si>
    <t>PORCA ZINCADA, SEXTAVADA, DIAMETRO 5/8"</t>
  </si>
  <si>
    <t>PORTA CADEADO EM ACO GALVANIZADO, COMPRIMENTO DE 3 1/2"</t>
  </si>
  <si>
    <t>PORTA CORTA-FOGO SIMPLES PARA SAIDA DE EMERGENCIA, 1 FOLHA DE ABRIR, 5 CM, ACABAMENTO NATURAL / SEM PINTURA, COM FECHADURA TIPO TRINCO, DOBRADICAS E BATENTE,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</si>
  <si>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</si>
  <si>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</si>
  <si>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</si>
  <si>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</si>
  <si>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</si>
  <si>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</si>
  <si>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</si>
  <si>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</si>
  <si>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 GIRO, EM MADEIRA MACICA (ANGELIM OU EQUIVALENTE REGIONAL), QUALQUER DESENHO (VERTICAL/DIAGONAL/HORIZ.), E = *3,5* CM, DIMENSOES 2,10 X 0,70 (SOMENTE FOLHA DE PORTA, ACABAMENTO NATURAL)</t>
  </si>
  <si>
    <t>PORTA DE ABRIR EM ACO, COM DIVISAO HORIZONTAL PARA VIDROS, 90 X 210 CM, COM FUNDO ANTICORROSIVO/PRIMER DE PROTECAO, INCLUI FECHADURA, MACANETA E PARAFUSO, SEM GUARNICAO/ALIZAR/VISTA, VIDROS NAO INCLUSOS</t>
  </si>
  <si>
    <t>PORTA DE ABRIR EM ACO, TIPO VENEZIANA, 90 X 210 CM, COM FUNDO ANTICORROSIVO / PRIMER DE PROTECAO, INCLUI FECHADURA, MACANETA E PARAFUSOS, SEM GUARNICAO/ALIZAR/VISTA</t>
  </si>
  <si>
    <t>PORTA DE ABRIR EM ALUMINIO COM DIVISAO HORIZONTAL PARA VIDROS, ACABAMENTO ANODIZADO NATURAL, VIDROS INCLUSOS, SEM GUARNICAO/ALIZAR/VISTA, 87 CM X 210 CM</t>
  </si>
  <si>
    <t>PORTA DE ABRIR EM ALUMINIO COM LAMBRI HORIZONTAL/LAMINADA, ACABAMENTO ANODIZADO NATURAL, SEM GUARNICAO/ALIZAR/VISTA</t>
  </si>
  <si>
    <t>PORTA DE ABRIR EM ALUMINIO TIPO VENEZIANA, ACABAMENTO ANODIZADO NATURAL, SEM GUARNICAO/ALIZAR/VISTA</t>
  </si>
  <si>
    <t>PORTA DE ABRIR, TIPO VENEZIANA, EM ALUMINIO, ACABAMENTO ANODIZADO NATURAL, 90 CM X 210 CM (LARGURA X ALTURA), SEM GUARNICAO/ALIZAR/VISTA</t>
  </si>
  <si>
    <t>PORTA DE CORRER EM ALUMINIO, DUAS FOLHAS MOVEIS COM VIDRO, FECHADURA E PUXADOR EMBUTIDO, ACABAMENTO ANODIZADO NATURAL, SEM GUARNICAO/ALIZAR/VISTA</t>
  </si>
  <si>
    <t>PORTA DE MADEIRA QUADRICULADA PARA VIDRO, DE CORRER (EUCALIPTO OU EQUIVALENTE REGIONAL), E = *3,5* CM</t>
  </si>
  <si>
    <t>PORTA DE MADEIRA TIPO VENEZIANA (EUCALIPTO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</si>
  <si>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</si>
  <si>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</si>
  <si>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</si>
  <si>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</si>
  <si>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</si>
  <si>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</si>
  <si>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</si>
  <si>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</si>
  <si>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</si>
  <si>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</si>
  <si>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</si>
  <si>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</si>
  <si>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</si>
  <si>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</si>
  <si>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 MADEIRA-DE-LEI QUADRICULADA PARA VIDRO, DE CORRER (ANGELIM OU EQUIVALENTE REGIONAL), E = *3,5* CM</t>
  </si>
  <si>
    <t>PORTA DE MADEIRA-DE-LEI TIPO VENEZIANA (ANGELIM OU EQUIVALENTE REGIONAL), E = *3,5* CM</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</si>
  <si>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</si>
  <si>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</si>
  <si>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</si>
  <si>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</si>
  <si>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</si>
  <si>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</si>
  <si>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</si>
  <si>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ROLICO DE MADEIRA TRATADA, D = 20 A 25 CM, H = 12,00 M, EM EUCALIPTO OU EQUIVALENTE DA REGIAO</t>
  </si>
  <si>
    <t>POZOLANA DE CLASSE  C</t>
  </si>
  <si>
    <t>PRANCHA APARELHADA *4 X 30* CM, EM MACARANDUBA/MASSARANDUBA, ANGELIM OU EQUIVALENTE DA REGIAO</t>
  </si>
  <si>
    <t>PRANCHA NAO APARELHADA *6 X 25* CM, EM MACARANDUBA/MASSARANDUBA, ANGELIM OU EQUIVALENTE DA REGIAO - BRUTA</t>
  </si>
  <si>
    <t>PRANCHA NAO APARELHADA *6 X 30* CM, EM MACARANDUBA/MASSARANDUBA, ANGELIM OU EQUIVALENTE DA REGIAO - BRUTA</t>
  </si>
  <si>
    <t>PRANCHA NAO APARELHADA *6 X 40* CM, EM MACARANDUBA/MASSARANDUBA, ANGELIM OU EQUIVALENTE DA REGIAO - BRUTA</t>
  </si>
  <si>
    <t>PRANCHAO APARELHADO *7,5 X 23* CM, EM MACARANDUBA/MASSARANDUBA, ANGELIM OU EQUIVALENTE DA REGIAO</t>
  </si>
  <si>
    <t>PRANCHAO APARELHADO *8 X 30* CM, EM MACARANDUBA/MASSARANDUBA, ANGELIM OU EQUIVALENTE DA REGIAO</t>
  </si>
  <si>
    <t>PRANCHAO NAO APARELHADO *7,5 X 23* CM, EM MACARANDUBA/MASSARANDUBA, ANGELIM OU EQUIVALENTE DA REGIAO - BRUTA</t>
  </si>
  <si>
    <t>PRANCHAO NAO APARELHADO *8 X 30* CM, EM MACARANDUBA/MASSARANDUBA, ANGELIM OU EQUIVALENTE DA REGIAO - BRUTA</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</si>
  <si>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</si>
  <si>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</si>
  <si>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</si>
  <si>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</si>
  <si>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</si>
  <si>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</si>
  <si>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</si>
  <si>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</si>
  <si>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</si>
  <si>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</si>
  <si>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</si>
  <si>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</si>
  <si>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</si>
  <si>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</si>
  <si>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</si>
  <si>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</si>
  <si>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</si>
  <si>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</si>
  <si>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COM CABECA DUPLA 17 X 27 (2 1/2 X 11)</t>
  </si>
  <si>
    <t>PREGO DE ACO POLIDO SEM CABECA 15 X 15 (1 1/4 X 13)</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</si>
  <si>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</si>
  <si>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</si>
  <si>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</si>
  <si>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</si>
  <si>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</si>
  <si>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CANEQUINHA, COM VOLUME DE 1,50 L, SEM COMPRESSOR</t>
  </si>
  <si>
    <t>PROLONGADOR/ EXTENSOR TELESCOPICO, EM CHAPA METALICA, COM 3 METROS, PARA ROLO DE PINTURA</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</si>
  <si>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</si>
  <si>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</si>
  <si>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</si>
  <si>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</si>
  <si>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</si>
  <si>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</si>
  <si>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PRUMO DE CENTRO EM ACO *400* G, COM CORDAO EM NYLON E CALCO GUIA EM ACO OU MADEIRA</t>
  </si>
  <si>
    <t>PRUMO DE PAREDE EM ACO 700 A 750 G, COM CORDAO EM NYLON E TACO</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</si>
  <si>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</si>
  <si>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</si>
  <si>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</si>
  <si>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</si>
  <si>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PUNHO PARA PERFURATRIZ DE ESTEIRA T38, D = 1 1/2" (38 MM), C = 380 MM</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</si>
  <si>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</si>
  <si>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</si>
  <si>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</si>
  <si>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</si>
  <si>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</si>
  <si>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</si>
  <si>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</si>
  <si>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</si>
  <si>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</si>
  <si>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</si>
  <si>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</si>
  <si>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</si>
  <si>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</si>
  <si>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</si>
  <si>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</si>
  <si>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</si>
  <si>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</si>
  <si>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</si>
  <si>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3 DISJUNTORES NEMA OU 4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</si>
  <si>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</si>
  <si>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</si>
  <si>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</si>
  <si>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</si>
  <si>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</si>
  <si>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</si>
  <si>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</si>
  <si>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</si>
  <si>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</si>
  <si>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</si>
  <si>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</si>
  <si>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</si>
  <si>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</si>
  <si>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QUADRADA BRANCA</t>
  </si>
  <si>
    <t>RALO SECO CONICO, PVC, 100 X 40 MM, COM GRELHA REDONDA BRANCA</t>
  </si>
  <si>
    <t>RALO SIFONADO CILINDRICO, PVC, 100 X 40 MM, COM GRELHA REDONDA BRANCA</t>
  </si>
  <si>
    <t>RALO SIFONADO QUADRADO, PVC, 100 X 53 MM, SAIDA 40 MM, COM GRELHA QUADRADA BRANCA</t>
  </si>
  <si>
    <t>RALO SIFONADO REDONDO CONICO, PVC, 100 X 40 MM, COM GRELHA REDONDA BRANCA</t>
  </si>
  <si>
    <t>REBITE DE REPUXO EM ALUMINIO VAZADO, DIAMETRO 3,2 X 8 MM DE COMPRIMENTO (1KG = 1025 UNIDADES)</t>
  </si>
  <si>
    <t>REBOLO ABRASIVO RETO DE USO GERAL GRAO 36, DE 6 X 1" (DIAMETRO X ESPESSURA)</t>
  </si>
  <si>
    <t>REBOLO ABRASIVO RETO DE USO GERAL GRAO 36, DE 6 X 3/4" (DIAMETRO X ESPESSURA)</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</si>
  <si>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</si>
  <si>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</si>
  <si>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</si>
  <si>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</si>
  <si>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</si>
  <si>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</si>
  <si>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</si>
  <si>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</si>
  <si>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</si>
  <si>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</si>
  <si>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</si>
  <si>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</si>
  <si>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</si>
  <si>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</si>
  <si>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 COM CORPO DIVIDIDO</t>
  </si>
  <si>
    <t>REGISTRO DE ESFERA, PVC, COM VOLANTE, VS, ROSCAVEL, DN 1/2",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</si>
  <si>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</si>
  <si>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</si>
  <si>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</si>
  <si>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</si>
  <si>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</si>
  <si>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</si>
  <si>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</si>
  <si>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</si>
  <si>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</si>
  <si>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</si>
  <si>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</si>
  <si>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</si>
  <si>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1/2"</t>
  </si>
  <si>
    <t>REGISTRO GAVETA BRUTO EM LATAO FORJADO, BITOLA 1 1/4"</t>
  </si>
  <si>
    <t>REGISTRO GAVETA BRUTO EM LATAO FORJADO, BITOLA 1"</t>
  </si>
  <si>
    <t>REGISTRO GAVETA BRUTO EM LATAO FORJADO, BITOLA 1/2"</t>
  </si>
  <si>
    <t>REGISTRO GAVETA BRUTO EM LATAO FORJADO, BITOLA 2 1/2"</t>
  </si>
  <si>
    <t>REGISTRO GAVETA BRUTO EM LATAO FORJADO, BITOLA 2"</t>
  </si>
  <si>
    <t>REGISTRO GAVETA BRUTO EM LATAO FORJADO, BITOLA 3"</t>
  </si>
  <si>
    <t>REGISTRO GAVETA BRUTO EM LATAO FORJADO, BITOLA 3/4"</t>
  </si>
  <si>
    <t>REGISTRO GAVETA BRUTO EM LATAO FORJADO, BITOLA 4"</t>
  </si>
  <si>
    <t>REGISTRO GAVETA COM ACABAMENTO E CANOPLA CROMADOS, SIMPLES, BITOLA 1 1/2"</t>
  </si>
  <si>
    <t>REGISTRO GAVETA COM ACABAMENTO E CANOPLA CROMADOS, SIMPLES, BITOLA 1 1/4"</t>
  </si>
  <si>
    <t>REGISTRO GAVETA COM ACABAMENTO E CANOPLA CROMADOS, SIMPLES, BITOLA 1"</t>
  </si>
  <si>
    <t>REGISTRO GAVETA COM ACABAMENTO E CANOPLA CROMADOS, SIMPLES, BITOLA 1/2"</t>
  </si>
  <si>
    <t>REGISTRO GAVETA COM ACABAMENTO E CANOPLA CROMADOS, SIMPLES, BITOLA 3/4"</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</si>
  <si>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</si>
  <si>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</si>
  <si>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t>
  </si>
  <si>
    <t>REGISTRO PRESSAO BRUTO EM LATAO FORJADO, BITOLA 3/4"</t>
  </si>
  <si>
    <t>REGISTRO PRESSAO COM ACABAMENTO E CANOPLA CROMADA, SIMPLES, BITOLA 1/2"</t>
  </si>
  <si>
    <t>REGISTRO PRESSAO COM ACABAMENTO E CANOPLA CROMADA, SIMPLES, BITOLA 3/4"</t>
  </si>
  <si>
    <t>REGUA DE ALUMINIO PARA PEDREIRO 2 M X *25,5* MM</t>
  </si>
  <si>
    <t>REJUNTE CIMENTICIO, QUALQUER COR</t>
  </si>
  <si>
    <t>REJUNTE EPOXI, QUALQUER COR</t>
  </si>
  <si>
    <t>RELE TERMICO BIMETAL PARA USO EM MOTORES TRIFASICOS, TENSAO 380 V, POTENCIA ATE 15 CV, CORRENTE NOMINAL MAXIMA 22 A</t>
  </si>
  <si>
    <t>RESINA ACRILICA PREMIUM BASE AGUA - COR BRANCA</t>
  </si>
  <si>
    <t>RESPIRADOR DESCARTAVEL SEM VALVULA DE EXALACAO, PFF 1</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</si>
  <si>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</si>
  <si>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</si>
  <si>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</si>
  <si>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EM CERAMICA ESMALTADA PARA FACHADAS, PECAS NO FORMATO APROX. *5 X 15* CM, FORNECIDAS EM PLACAS COM PECAS UNIDAS EM PONTOS</t>
  </si>
  <si>
    <t>REVESTIMENTO EM CERAMICA ESMALTADA PARA FACHADAS, PECAS NO FORMATO APROX. *7 X 26* CM, FORNECIDAS EM PLACAS COM PECAS UNIDAS EM PONTOS</t>
  </si>
  <si>
    <t>REVESTIMENTO EM CERAMICA ESMALTADA, FORMATO MAIOR A 2025 CM2</t>
  </si>
  <si>
    <t>REVESTIMENTO EPOXI DE ALTA RESISTENCIA QUIMICA, ISENTO DE SOLVENTES, BICOMPONENTE</t>
  </si>
  <si>
    <t>REVESTIMENTO PARA PAREDE, EM CERAMICA ESMALTADA, FORMATO MENOR OU IGUAL A 2025 CM2</t>
  </si>
  <si>
    <t>RIPA APARELHADA *1,5 X 5* CM, EM MACARANDUBA/MASSARANDUBA, ANGELIM OU EQUIVALENTE DA REGIAO</t>
  </si>
  <si>
    <t>RIPA NAO APARELHADA *1 X 3* CM, EM MACARANDUBA/MASSARANDUBA, ANGELIM OU EQUIVALENTE DA REGIAO - BRUTA</t>
  </si>
  <si>
    <t>RIPA NAO APARELHADA, *1,5 X 5* CM, EM MACARANDUBA/MASSARANDUBA, ANGELIM OU EQUIVALENTE DA REGIAO - BRUTA</t>
  </si>
  <si>
    <t>RODAFORRO EM PVC, PARA FORRO DE PVC, COMPRIMENTO 6 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</si>
  <si>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</si>
  <si>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</si>
  <si>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</si>
  <si>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</si>
  <si>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</si>
  <si>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</si>
  <si>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RODIZIO TIPO NAPOLEAO PARA JANELAS DE CORRER, EM ZAMAC, COMPRIMENTO DE APROX 60 CM, COM ROLAMENTO EM ACO</t>
  </si>
  <si>
    <t>RODO PARA CHAO 40 CM, COM BORRACHA DUPLA E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</si>
  <si>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</si>
  <si>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</si>
  <si>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</si>
  <si>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DE ESPUMA POLIESTER, 23 CM X 68 MM (COMPRIMENTO X DIAMETRO), SEM CABO</t>
  </si>
  <si>
    <t>ROLO DE LA DE CARNEIRO 25 MM X 23 CM (ALTURA DA LA X COMPRIMENTO), SEM CABO</t>
  </si>
  <si>
    <t>ROSETA QUADRADA, SEM FUROS, EM ACO INOX POLIDO, LARGURA APROXIMADA DE 50 MM, PARA FECHADURA DE PORTA - PARAFUSOS INCLUIDOS</t>
  </si>
  <si>
    <t>ROSETA REDONDA DE SOBREPOR, SEM FUROS, EM ACO INOX POLIDO, DIAMETRO APROXIMADO DE 50 MM, PARA FECHADURA DE PORTA - PARAFUSOS INCLUIDOS</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</si>
  <si>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</si>
  <si>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</si>
  <si>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</si>
  <si>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</si>
  <si>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</si>
  <si>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</si>
  <si>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</si>
  <si>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</si>
  <si>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</si>
  <si>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MACARANDUBA/MASSARANDUBA, ANGELIM OU EQUIVALENTE DA REGIAO</t>
  </si>
  <si>
    <t>SARRAFO NAO APARELHADO *2,5 X 10*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</si>
  <si>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</si>
  <si>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</si>
  <si>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</si>
  <si>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</si>
  <si>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</si>
  <si>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</si>
  <si>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(25 MM)</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</si>
  <si>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</si>
  <si>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</si>
  <si>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</si>
  <si>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</si>
  <si>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310ML</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</si>
  <si>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</si>
  <si>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</si>
  <si>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</si>
  <si>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</si>
  <si>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</si>
  <si>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</si>
  <si>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</si>
  <si>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</si>
  <si>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</si>
  <si>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</si>
  <si>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 (HORISTA)</t>
  </si>
  <si>
    <t>SERVENTE DE OBRAS (MENSALISTA)</t>
  </si>
  <si>
    <t>SERVICO DE BOMBEAMENTO DE CONCRETO COM CONSUMO MINIMO DE 40 M3, (DISPONIBILIZACAO DE BOMBA), SEM O LANCAMENTO</t>
  </si>
  <si>
    <t>SIFAO / TUBO SINFONADO EXTENSIVEL/SANFONADO, UNIVERSAL/ SIMPLES, ENTRE *50 A 70* CM, DE PLASTICO BRANCO</t>
  </si>
  <si>
    <t>SIFAO EM METAL CROMADO PARA PIA AMERICANA, 1.1/2 X 1.1/2"</t>
  </si>
  <si>
    <t>SIFAO EM METAL CROMADO PARA PIA AMERICANA, 1.1/2 X 2"</t>
  </si>
  <si>
    <t>SIFAO EM METAL CROMADO PARA PIA OU LAVATORIO, 1 X 1.1/2"</t>
  </si>
  <si>
    <t>SIFAO EM METAL CROMADO PARA TANQUE, 1.1/4 X 1.1/2"</t>
  </si>
  <si>
    <t>SIFAO PLASTICO EXTENSIVEL UNIVERSAL, TIPO COPO</t>
  </si>
  <si>
    <t>SIFAO PLASTICO TIPO COPO PARA PIA AMERICANA 1.1/2 X 1.1/2"</t>
  </si>
  <si>
    <t>SIFAO PLASTICO TIPO COPO PARA PIA OU LAVATORIO, 1 X 1.1/2"</t>
  </si>
  <si>
    <t>SIFAO PLASTICO TIPO COPO PARA TANQUE, 1.1/4 X 1.1/2"</t>
  </si>
  <si>
    <t>SILICA ATIVA PARA ADICAO EM CONCRETO E  ARGAMASSA</t>
  </si>
  <si>
    <t>SILICONE ACETICO USO GERAL INCOLOR 280 G</t>
  </si>
  <si>
    <t>SISAL EM FIBRA / ESTOPA SISAL PARA GESSO</t>
  </si>
  <si>
    <t>SOLDA EM BARRA DE ESTANHO-CHUMBO 50/50</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</si>
  <si>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</si>
  <si>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</si>
  <si>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</si>
  <si>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</si>
  <si>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</si>
  <si>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</si>
  <si>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</si>
  <si>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</si>
  <si>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</si>
  <si>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</si>
  <si>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</si>
  <si>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</si>
  <si>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</si>
  <si>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</si>
  <si>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</si>
  <si>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</si>
  <si>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</si>
  <si>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</si>
  <si>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</si>
  <si>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</si>
  <si>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</si>
  <si>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</si>
  <si>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</si>
  <si>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</si>
  <si>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</si>
  <si>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METALICO PARA CALHA PLUVIAL, ZINCADO, DOBRADO, DIAMETRO ENTRE 119 E 170 MM, PARA DRENAGEM PLUVIAL PREDIAL</t>
  </si>
  <si>
    <t>SUPORTE PARA CALHA DE 150 MM EM ACO GALVANIZADO</t>
  </si>
  <si>
    <t>TABUA *2,5 X 15 CM EM PINUS, MISTA OU EQUIVALENTE DA REGIAO - BRUTA</t>
  </si>
  <si>
    <t>TABUA *2,5 X 23* CM EM PINUS, MISTA OU EQUIVALENTE DA REGIAO - BRUTA</t>
  </si>
  <si>
    <t>TABUA *2,5 X 30 CM EM PINUS, MISTA OU EQUIVALENTE DA REGIAO - BRUTA</t>
  </si>
  <si>
    <t>TABUA APARELHADA *2,5 X 15* CM, EM MACARANDUBA/MASSARANDUBA, ANGELIM OU EQUIVALENTE DA REGIAO</t>
  </si>
  <si>
    <t>TABUA APARELHADA *2,5 X 25* CM, EM MACARANDUBA/MASSARANDUBA, ANGELIM OU EQUIVALENTE DA REGIAO</t>
  </si>
  <si>
    <t>TABUA APARELHADA *2,5 X 30* CM, EM MACARANDUBA/MASSARANDUBA,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</si>
  <si>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</si>
  <si>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</si>
  <si>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</si>
  <si>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MACARANDUBA/MASSARANDUBA, ANGELIM OU EQUIVALENTE DA REGIAO - BRUTA</t>
  </si>
  <si>
    <t>TABUA NAO APARELHADA *2,5 X 20* CM, EM MACARANDUBA/MASSARANDUBA, ANGELIM OU EQUIVALENTE DA REGIAO - BRUTA</t>
  </si>
  <si>
    <t>TABUA NAO APARELHADA *2,5 X 30* CM, EM MACARANDUBA/MASSARANDUBA, ANGELIM OU EQUIVALENTE DA REGIAO - BRUTA</t>
  </si>
  <si>
    <t>TACO DE MADEIRA PARA PISO, IPE (CERNE) OU EQUIVALENTE DA REGIAO, 7 X 42 CM, E = 2 CM</t>
  </si>
  <si>
    <t>TALABARTE DE SEGURANCA, 2 MOSQUETOES TRAVA DUPLA *53* MM DE ABERTURA, COM ABSORVEDOR DE ENERGIA</t>
  </si>
  <si>
    <t>TALHADEIRA COM PUNHO DE PROTECAO *20 X 250* MM</t>
  </si>
  <si>
    <t>TAMPA CEGA EM PVC PARA CONDULETE 4 X 2"</t>
  </si>
  <si>
    <t>TAMPA PARA CONDULETE, EM PVC, PARA 1 INTERRUPTOR</t>
  </si>
  <si>
    <t>TAMPA PARA CONDULETE, EM PVC, PARA 1 MODULO RJ</t>
  </si>
  <si>
    <t>TAMPA PARA CONDULETE, EM PVC, PARA 2 MODULOS RJ</t>
  </si>
  <si>
    <t>TAMPA PARA CONDULETE, EM PVC, PARA TOMADA HEXAGONAL</t>
  </si>
  <si>
    <t>TAMPAO / TERMINAL / PLUG, D = 1 1/4", PARA DUTO CORRUGADO PEAD (CABEAMENTO SUBTERRANEO)</t>
  </si>
  <si>
    <t>TAMPAO / TERMINAL / PLUG, D = 2", PARA DUTO CORRUGADO PEAD (CABEAMENTO SUBTERRANEO)</t>
  </si>
  <si>
    <t>TAMPAO / TERMINAL / PLUG, D = 3", PARA DUTO CORRUGADO PEAD (CABEAMENTO SUBTERRANEO)</t>
  </si>
  <si>
    <t>TAMPAO / TERMINAL / PLUG, D = 4",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</si>
  <si>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</si>
  <si>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</si>
  <si>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COM BASE / REQUADRO, CLASSE A15 CARGA MAX 1,5 T, *200 X 200* MM (COM INSCRICAO EM RELEVO DO TIPO DE REDE)</t>
  </si>
  <si>
    <t>TAMPAO FOFO ARTICULADO P/ REGISTRO, COM BASE / REQUADRO, CLASSE A15 CARGA MAXIMA 1,5 T, *400 X 400* MM (COM INSCRICAO EM RELEVO DO TIPO DE REDE)</t>
  </si>
  <si>
    <t>TAMPAO FOFO ARTICULADO, COM BASE / REQUADRO, CLASSE B125 CARGA MAX 12,5 T, REDONDO, TAMPA 600 MM (COM INSCRICAO EM RELEVO DO TIPO DE REDE)</t>
  </si>
  <si>
    <t>TAMPAO FOFO ARTICULADO, COM BASE / REQUADRO, CLASSE D400 CARGA MAX 40 T, REDONDO, TAMPA 600 MM (COM INSCRICAO EM RELEVO DO TIPO DE REDE)</t>
  </si>
  <si>
    <t>TAMPAO FOFO SIMPLES COM BASE / REQUADRO, CLASSE A15 CARGA MAX. 1,5 T, 300 X 300 MM (COM INSCRICAO EM RELEVO DO TIPO DE REDE)</t>
  </si>
  <si>
    <t>TAMPAO FOFO SIMPLES COM BASE / REQUADRO, CLASSE A15 CARGA MAX. 1,5 T, 400 X 400 MM (COM INSCRICAO EM RELEVO DO TIPO DE REDE)</t>
  </si>
  <si>
    <t>TAMPAO FOFO SIMPLES COM BASE / REQUADRO, CLASSE A15 CARGA MAX. 1,5 T, 400 X 600 MM (COM INSCRICAO EM RELEVO DO TIPO DE REDE)</t>
  </si>
  <si>
    <t>TAMPAO FOFO SIMPLES COM BASE / REQUADRO, CLASSE B125 CARGA MAX. 12,5 T, REDONDO, TAMPA 500 MM (COM INSCRICAO EM RELEVO DO TIPO DE REDE)</t>
  </si>
  <si>
    <t>TAMPAO FOFO SIMPLES COM BASE / REQUADRO, CLASSE B125 CARGA MAX. 12,5 T, REDONDO, TAMPA 600 MM (COM INSCRICAO EM RELEVO DO TIPO DE REDE)</t>
  </si>
  <si>
    <t>TAMPAO FOFO SIMPLES COM BASE / REQUADRO, CLASSE D400 CARGA MAX. 40 T, REDONDO, TAMPA 600 MM (COM INSCRICAO EM RELEVO DO TIPO DE REDE)</t>
  </si>
  <si>
    <t>TAMPAO FOFO SIMPLES COM BASE / REQUADRO, CLASSE D400 CARGA MAX. 40 T, REDONDO, TAMPA 900 MM (COM INSCRICAO EM RELEVO DO TIPO DE REDE)</t>
  </si>
  <si>
    <t>TAMPAO FOFO SIMPLES COM BASE / REQUADRO, R-2, CLASSE A15 CARGA MAX. 1,5 T, 550 X 1100 MM (COM INSCRICAO EM RELEVO DO TIPO DE REDE)</t>
  </si>
  <si>
    <t>TANQUE ACO INOXIDAVEL (ACO 304) COM ESFREGADOR E VALVULA, DE *50 X 40 X 22* CM</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</si>
  <si>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</si>
  <si>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</si>
  <si>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</si>
  <si>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</si>
  <si>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</si>
  <si>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</si>
  <si>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TARIFA "A" ENTRE 0 E 20M3 FORNECIMENTO D'AGUA</t>
  </si>
  <si>
    <t>TARJETA LIVRE / OCUPADO PARA PORTA DE BANHEIRO, CORPO EM ZAMAC E ESPELHO EM LATAO</t>
  </si>
  <si>
    <t>TARUGO DELIMITADOR DE PROFUNDIDADE EM ESPUMA DE POLIETILENO DE BAIXA DENSIDADE 10 MM, CINZA</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</si>
  <si>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</si>
  <si>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</si>
  <si>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</si>
  <si>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</si>
  <si>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</si>
  <si>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</si>
  <si>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</si>
  <si>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</si>
  <si>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</si>
  <si>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</si>
  <si>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</si>
  <si>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</si>
  <si>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</si>
  <si>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</si>
  <si>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</si>
  <si>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</si>
  <si>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CPVC, 22 X 15 MM, PARA AGUA QUENTE PREDIAL</t>
  </si>
  <si>
    <t>TE DE REDUCAO, CPVC, 28 X 22 MM, PARA AGUA QUENTE PREDIAL</t>
  </si>
  <si>
    <t>TE DE REDUCAO, CPVC, 35 X 28 MM, PARA AGUA QUENTE PREDIAL</t>
  </si>
  <si>
    <t>TE DE REDUCAO, CPVC, 42 X 35 MM, PARA AGUA QUENTE PREDIAL</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</si>
  <si>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</si>
  <si>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</si>
  <si>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</si>
  <si>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</si>
  <si>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</si>
  <si>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</si>
  <si>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</si>
  <si>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</si>
  <si>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</si>
  <si>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</si>
  <si>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TRANSICAO, CPVC, SOLDAVEL, 15 MM X 1/2", PARA AGUA QUENTE</t>
  </si>
  <si>
    <t>TE DE TRANSICAO, CPVC, SOLDAVEL, 22 MM X 1/2", PARA AGUA QUENTE</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</si>
  <si>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</si>
  <si>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</si>
  <si>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</si>
  <si>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</si>
  <si>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</si>
  <si>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</si>
  <si>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</si>
  <si>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</si>
  <si>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</si>
  <si>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</si>
  <si>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</si>
  <si>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</si>
  <si>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</si>
  <si>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</si>
  <si>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</si>
  <si>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</si>
  <si>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</si>
  <si>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</si>
  <si>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</si>
  <si>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</si>
  <si>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</si>
  <si>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</si>
  <si>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</si>
  <si>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</si>
  <si>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</si>
  <si>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</si>
  <si>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</si>
  <si>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</si>
  <si>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</si>
  <si>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</si>
  <si>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</si>
  <si>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</si>
  <si>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</si>
  <si>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</si>
  <si>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</si>
  <si>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</si>
  <si>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</si>
  <si>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</si>
  <si>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</si>
  <si>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</si>
  <si>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</si>
  <si>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</si>
  <si>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</si>
  <si>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</si>
  <si>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PVC, 90 GRAUS, BBB, JE, DN 200 MM, PARA REDE COLETORA ESGOTO</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</si>
  <si>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</si>
  <si>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</si>
  <si>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</si>
  <si>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</si>
  <si>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</si>
  <si>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</si>
  <si>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</si>
  <si>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</si>
  <si>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</si>
  <si>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</si>
  <si>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</si>
  <si>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 (HORISTA)</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</si>
  <si>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</si>
  <si>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</si>
  <si>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10,5* CM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</si>
  <si>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</si>
  <si>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</si>
  <si>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</si>
  <si>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</si>
  <si>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</si>
  <si>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</si>
  <si>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</si>
  <si>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</si>
  <si>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</si>
  <si>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</si>
  <si>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</si>
  <si>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</si>
  <si>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</si>
  <si>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</si>
  <si>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</si>
  <si>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</si>
  <si>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</si>
  <si>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</si>
  <si>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</si>
  <si>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</si>
  <si>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</si>
  <si>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</si>
  <si>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</si>
  <si>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</si>
  <si>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</si>
  <si>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</si>
  <si>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</si>
  <si>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</si>
  <si>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</si>
  <si>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</si>
  <si>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</si>
  <si>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</si>
  <si>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</si>
  <si>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</si>
  <si>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</si>
  <si>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</si>
  <si>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TRANSLUCIDA / INCOLOR, E = *0,6* MM, DE *0,50 X 2,44* M (L X C)</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</si>
  <si>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</si>
  <si>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</si>
  <si>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</si>
  <si>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</si>
  <si>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</si>
  <si>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</si>
  <si>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</si>
  <si>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</si>
  <si>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</si>
  <si>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</si>
  <si>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</si>
  <si>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</si>
  <si>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</si>
  <si>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</si>
  <si>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</si>
  <si>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</si>
  <si>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</si>
  <si>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</si>
  <si>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</si>
  <si>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</si>
  <si>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</si>
  <si>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</si>
  <si>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</si>
  <si>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</si>
  <si>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</si>
  <si>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</si>
  <si>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</si>
  <si>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</si>
  <si>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</si>
  <si>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</si>
  <si>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</si>
  <si>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</si>
  <si>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</si>
  <si>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TELHADOR / TELHADISTA (HORISTA)</t>
  </si>
  <si>
    <t>TELHADOR / TELHADISTA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</si>
  <si>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</si>
  <si>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</si>
  <si>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</si>
  <si>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</si>
  <si>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</si>
  <si>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</si>
  <si>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</si>
  <si>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</si>
  <si>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</si>
  <si>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</si>
  <si>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</si>
  <si>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</si>
  <si>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</si>
  <si>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</si>
  <si>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1 CABO, PARA CABOS DE 4 A 10 MM2, COM 2 FUROS PARA FIXACAO</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</si>
  <si>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</si>
  <si>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</si>
  <si>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</si>
  <si>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</si>
  <si>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</si>
  <si>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</si>
  <si>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</si>
  <si>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</si>
  <si>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</si>
  <si>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</si>
  <si>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</si>
  <si>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</si>
  <si>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</si>
  <si>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</si>
  <si>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</si>
  <si>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</si>
  <si>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</si>
  <si>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</si>
  <si>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</si>
  <si>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</si>
  <si>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</si>
  <si>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</si>
  <si>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DE *5,5 X 11 X 23* CM (L X A X C), COM 21 FUROS</t>
  </si>
  <si>
    <t>TIJOLO CERAMICO MACICO APARENTE 2 FUROS DE *6,5 X 10 X 20* CM (L X A X C)</t>
  </si>
  <si>
    <t>TIJOLO CERAMICO MACICO APARENTE DE *6 X 12 X 24* CM (L X A X C)</t>
  </si>
  <si>
    <t>TIJOLO CERAMICO MACICO COMUM DE *5 X 10 X 20* CM (L X A X C)</t>
  </si>
  <si>
    <t>TIJOLO CERAMICO REFRATARIO DE *2,5 X 11,4 X 22,9* CM (L X A X C)</t>
  </si>
  <si>
    <t>TIJOLO CERAMICO REFRATARIO DE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</si>
  <si>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</si>
  <si>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</si>
  <si>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</si>
  <si>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</si>
  <si>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</si>
  <si>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</si>
  <si>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</si>
  <si>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</si>
  <si>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</si>
  <si>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</si>
  <si>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</si>
  <si>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</si>
  <si>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</si>
  <si>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</si>
  <si>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</si>
  <si>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</si>
  <si>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</si>
  <si>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</si>
  <si>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</si>
  <si>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</si>
  <si>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</si>
  <si>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</si>
  <si>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</si>
  <si>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</si>
  <si>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</si>
  <si>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</si>
  <si>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</si>
  <si>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 PEDRAS E OUTROS</t>
  </si>
  <si>
    <t>TIRANTE COM ELO, EM ARAME GALVANIZADO RIGIDO, NUMERO 10, COMPRIMENTO 2000 MM, PARA PENDURAL DE FORRO REMOVIVEL</t>
  </si>
  <si>
    <t>TIRANTE EM FERRO GALVANIZADO PARA CONTRAVENTAMENTO DE TELHA CANALETE 90, 1/4" X 400 MM</t>
  </si>
  <si>
    <t>TOALHEIRO PLASTICO TIPO DISPENSER PARA PAPEL TOALHA INTERFOLHADO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</si>
  <si>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</si>
  <si>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</si>
  <si>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</si>
  <si>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</si>
  <si>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</si>
  <si>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</si>
  <si>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</si>
  <si>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</si>
  <si>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</si>
  <si>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</si>
  <si>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</si>
  <si>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</si>
  <si>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</si>
  <si>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</si>
  <si>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</si>
  <si>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</si>
  <si>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</si>
  <si>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</si>
  <si>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</si>
  <si>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</si>
  <si>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</si>
  <si>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</si>
  <si>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</si>
  <si>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</si>
  <si>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VAZAO TOTAL PARA CAIXA D'AGUA, AGUA FRIA, BITOLA 1", COM HASTE E TORNEIRA METALICOS E BALAO PLASTICO</t>
  </si>
  <si>
    <t>TORNEIRA DE BOIA VAZAO TOTAL PARA CAIXA D'AGUA, AGUA FRIA, BITOLA 1/2", COM HASTE E TORNEIRA METALICOS E BALAO PLASTICO</t>
  </si>
  <si>
    <t>TORNEIRA DE BOIA VAZAO TOTAL PARA CAIXA D'AGUA, AGUA FRIA, BITOLA 3/4", COM HASTE E TORNEIRA METALICOS E BALAO PLASTICO</t>
  </si>
  <si>
    <t>TORNEIRA DE MESA PARA LAVATORIO, METALICA CROMADA, COM MISTURADOR MONOCOMANDO, BICA BAIXA</t>
  </si>
  <si>
    <t>TORNEIRA DE MESA PARA LAVATORIO, METALICA CROMADA, COM SENSOR DE APROXIMACAO ELETRICO, BIVOLT</t>
  </si>
  <si>
    <t>TORNEIRA DE MESA/BANCADA, PARA LAVATORIO, FIXA, METALICA CROMADA, PADRAO POPULAR, 1/2" OU 3/4"</t>
  </si>
  <si>
    <t>TORNEIRA DE METAL AMARELO, PARA TANQUE / JARDIM, DE PAREDE, COM BICO PLASTICO, CANO CURTO, AREA EXTERNA, PADRAO POPULAR / USO GERAL, 1/2" OU 3/4"</t>
  </si>
  <si>
    <t>TORNEIRA DE METAL AMARELO, PARA TANQUE / JARDIM, DE PAREDE, SEM BICO, CANO CURTO, PADRAO POPULAR / USO GERAL, 1/2" OU 3/4"</t>
  </si>
  <si>
    <t>TORNEIRA ELETRICA DE PAREDE, PLASTICA, BICA ALTA, PARA COZINHA, 5500 W (110/220 V)</t>
  </si>
  <si>
    <t>TORNEIRA METALICA CROMADA CANO CURTO, SEM BICO, SEM AREJADOR, DE PAREDE, PARA TANQUE E USO GERAL, 1/2" OU 3/4"</t>
  </si>
  <si>
    <t>TORNEIRA METALICA CROMADA DE MESA PARA LAVATORIO, BICA ALTA, COM AREJADOR</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</si>
  <si>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</si>
  <si>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</si>
  <si>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t>
  </si>
  <si>
    <t>TORNEIRA METALICA CROMADA DE PAREDE, PARA COZINHA, BICA MOVEL, COM AREJADOR, 1/2" OU 3/4"</t>
  </si>
  <si>
    <t>TORNEIRA METALICA CROMADA PARA JARDIM / TANQUE, COM BICO PLASTICO, CANO LONGO, DE PAREDE, PADRAO POPULAR / USO GERAL, 1/2" OU 3/4"</t>
  </si>
  <si>
    <t>TORNEIRA METALICA CROMADA PARA TANQUE / JARDIM, SEM BICO, CANO LONGO, DE PAREDE, PADRAO POPULAR / USO GERAL, 1/2" OU 3/4"</t>
  </si>
  <si>
    <t>TORNEIRA METALICA CROMADA, CANO CURTO, COM AREJADOR, SEM BICO PLASTICO, DE PAREDE, PARA USO GERAL, 1/2" OU 3/4"</t>
  </si>
  <si>
    <t>TORNEIRA METALICA CROMADA, DE MESA/BANCADA, PARA COZINHA, BICA MOVEL, COM AREJADOR, 1/2" OU 3/4"</t>
  </si>
  <si>
    <t>TORNEIRA METALICA CROMADA, RETA, DE PAREDE, PARA COZINHA, COM AREJADOR, PADRAO POPULAR, 1/2" OU 3/4"</t>
  </si>
  <si>
    <t>TORNEIRA METALICA CROMADA, RETA, DE PAREDE, PARA COZINHA, SEM BICO, SEM AREJADOR, PADRAO POPULAR, 1/2" OU 3/4"</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</si>
  <si>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</si>
  <si>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</si>
  <si>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t>
  </si>
  <si>
    <t>TORNEIRA PLASTICA PARA TANQUE 1/2" OU 3/4" COM BICO PARA MANGUEIRA</t>
  </si>
  <si>
    <t>TRANSPORTE - HORISTA (COLETADO CAIXA - ENCARGOS COMPLEMENTARES)</t>
  </si>
  <si>
    <t>TRANSPORTE - MENSALISTA (COLETADO CAIXA - ENCARGOS COMPLEMENTARES)</t>
  </si>
  <si>
    <t>TRATOR DE ESTEIRAS, POTENCIA 125 HP, PESO OPERACIONAL DE 12,9 T, COM LAMINA COM CAPACIDADE DE 2,7 M3</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</si>
  <si>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</si>
  <si>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</si>
  <si>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</si>
  <si>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</si>
  <si>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</si>
  <si>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</si>
  <si>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</si>
  <si>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</si>
  <si>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</si>
  <si>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</si>
  <si>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</si>
  <si>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</si>
  <si>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FRISADO PARA RODIZIO (VERGALHAO MACICO), EM ALUMINIO, COM DIMENSOES DE *6 X 6* MM</t>
  </si>
  <si>
    <t>TRINCHA CERDAS GRIS 1.1/2" (38 MM)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</si>
  <si>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</si>
  <si>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</si>
  <si>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</si>
  <si>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</si>
  <si>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</si>
  <si>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</si>
  <si>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</si>
  <si>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</si>
  <si>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</si>
  <si>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</si>
  <si>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</si>
  <si>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</si>
  <si>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</si>
  <si>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</si>
  <si>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</si>
  <si>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</si>
  <si>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</si>
  <si>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</si>
  <si>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</si>
  <si>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</si>
  <si>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</si>
  <si>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</si>
  <si>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</si>
  <si>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</si>
  <si>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</si>
  <si>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</si>
  <si>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</si>
  <si>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</si>
  <si>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</si>
  <si>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</si>
  <si>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</si>
  <si>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</si>
  <si>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</si>
  <si>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</si>
  <si>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</si>
  <si>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</si>
  <si>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</si>
  <si>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</si>
  <si>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</si>
  <si>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</si>
  <si>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</si>
  <si>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</si>
  <si>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</si>
  <si>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</si>
  <si>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</si>
  <si>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</si>
  <si>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</si>
  <si>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</si>
  <si>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</si>
  <si>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</si>
  <si>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</si>
  <si>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</si>
  <si>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</si>
  <si>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</si>
  <si>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</si>
  <si>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</si>
  <si>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</si>
  <si>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DIAMETRO DE 40 MM E ALTURA DE APROXIMADAMENTE 1,55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</si>
  <si>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</si>
  <si>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</si>
  <si>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</si>
  <si>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</si>
  <si>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</si>
  <si>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</si>
  <si>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</si>
  <si>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</si>
  <si>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</si>
  <si>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</si>
  <si>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</si>
  <si>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PVC, PBL, TIPO LEVE, DN = 250 MM, PARA VENTILACAO</t>
  </si>
  <si>
    <t>TUBO DE PVC, PBL, TIPO LEVE, DN = 300 MM, PARA VENTILACAO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</si>
  <si>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</si>
  <si>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</si>
  <si>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</si>
  <si>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</si>
  <si>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</si>
  <si>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</si>
  <si>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</si>
  <si>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</si>
  <si>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</si>
  <si>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</si>
  <si>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</si>
  <si>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</si>
  <si>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</si>
  <si>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</si>
  <si>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</si>
  <si>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</si>
  <si>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</si>
  <si>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</si>
  <si>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</si>
  <si>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</si>
  <si>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</si>
  <si>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</si>
  <si>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REDE COLETORA ESGOTO</t>
  </si>
  <si>
    <t>TUBO PVC CORRUGADO, PAREDE DUPLA, JE, DN 350 MM/ DE 355 MM, REDE COLETORA ESGOTO</t>
  </si>
  <si>
    <t>TUBO PVC CORRUGADO, PAREDE DUPLA, JE, DN 400 MM/ DE 400 MM, REDE COLETORA ESGOTO</t>
  </si>
  <si>
    <t>TUBO PVC ROSCAVEL, 3/4", AGUA FRIA PREDIAL</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</si>
  <si>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</si>
  <si>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</si>
  <si>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</si>
  <si>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</si>
  <si>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</si>
  <si>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RIGIDO, CORRUGADO, PERFURADO DN 100 MM, PARA DRENAGEM, SISTEMA IRRIGACAO</t>
  </si>
  <si>
    <t>TUBO PVC, ROSCAVEL, 1 1/2", AGUA FRIA PREDIAL</t>
  </si>
  <si>
    <t>TUBO PVC, ROSCAVEL, 1 1/4", AGUA FRIA PREDIAL</t>
  </si>
  <si>
    <t>TUBO PVC, ROSCAVEL, 1", AGUA FRIA PREDIAL</t>
  </si>
  <si>
    <t>TUBO PVC, ROSCAVEL, 1/2", AGUA FRIA PREDIAL</t>
  </si>
  <si>
    <t>TUBO PVC, ROSCAVEL, 2 1/2", AGUA FRIA PREDIAL</t>
  </si>
  <si>
    <t>TUBO PVC, ROSCAVEL, 2", PARA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</si>
  <si>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</si>
  <si>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</si>
  <si>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</si>
  <si>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</si>
  <si>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</si>
  <si>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</si>
  <si>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</si>
  <si>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</si>
  <si>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</si>
  <si>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</si>
  <si>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</si>
  <si>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</si>
  <si>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</si>
  <si>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</si>
  <si>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COM FLANGE PPR, COM PARAFUSOS, DN 40 MM, PARA AGUA QUENTE PREDIAL</t>
  </si>
  <si>
    <t>UNIAO DUPLA PPR DN 25 MM, PARA AGUA QUENTE PREDIAL</t>
  </si>
  <si>
    <t>UNIAO DUPLA PPR, DN 20 MM, PARA AGUA QUENTE PREDIAL</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</si>
  <si>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</si>
  <si>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</si>
  <si>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</si>
  <si>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</si>
  <si>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</si>
  <si>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</si>
  <si>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</si>
  <si>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</si>
  <si>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</si>
  <si>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</si>
  <si>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</si>
  <si>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</si>
  <si>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</si>
  <si>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</si>
  <si>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</si>
  <si>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</si>
  <si>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</si>
  <si>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</si>
  <si>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</si>
  <si>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</si>
  <si>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</si>
  <si>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</si>
  <si>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</si>
  <si>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VALVULA DE DESCARGA EM METAL CROMADO PARA MICTORIO COM ACIONAMENTO POR PRESSAO E FECHAMENTO AUTOMATICO</t>
  </si>
  <si>
    <t>VALVULA DE DESCARGA METALICA, BASE 1 1/2" E ACABAMENTO METALICO CROMADO</t>
  </si>
  <si>
    <t>VALVULA DE DESCARGA METALICA, BASE 1 1/4" E ACABAMENTO METALICO CROMADO</t>
  </si>
  <si>
    <t>VALVULA DE ESCOAMENTO PARA TANQUE, EM METAL CROMADO, 1.1/2 ", SEM LADRAO, COM TAMPAO PLASTICO</t>
  </si>
  <si>
    <t>VALVULA DE ESFERA BRUTA EM BRONZE, BITOLA 1 1/2"</t>
  </si>
  <si>
    <t>VALVULA DE ESFERA BRUTA EM BRONZE, BITOLA 1 1/4"</t>
  </si>
  <si>
    <t>VALVULA DE ESFERA BRUTA EM BRONZE, BITOLA 1"</t>
  </si>
  <si>
    <t>VALVULA DE ESFERA BRUTA EM BRONZE, BITOLA 1/2"</t>
  </si>
  <si>
    <t>VALVULA DE ESFERA BRUTA EM BRONZE, BITOLA 2"</t>
  </si>
  <si>
    <t>VALVULA DE ESFERA BRUTA EM BRONZE, BITOLA 3/4"</t>
  </si>
  <si>
    <t>VALVULA EM METAL CROMADO PARA LAVATORIO, 1" SEM LADRAO</t>
  </si>
  <si>
    <t>VALVULA EM METAL CROMADO PARA PIA AMERICANA 3.1/2 X 1.1/2"</t>
  </si>
  <si>
    <t>VALVULA EM PLASTICO BRANCO PARA LAVATORIO 1 ", SEM UNHO, COM LADRAO</t>
  </si>
  <si>
    <t>VALVULA EM PLASTICO BRANCO PARA TANQUE 1.1/4" X 1.1/2 ", SEM UNHO E SEM LADRAO</t>
  </si>
  <si>
    <t>VALVULA EM PLASTICO BRANCO PARA TANQUE OU LAVATORIO 1 ", SEM UNHO E SEM LADRAO</t>
  </si>
  <si>
    <t>VALVULA EM PLASTICO CROMADO PARA LAVATORIO 1 ", SEM UNHO, COM LADRAO</t>
  </si>
  <si>
    <t>VALVULA EM PLASTICO CROMADO TIPO AMERICANA PARA PIA DE COZINHA 3.1/2"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</si>
  <si>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</si>
  <si>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</si>
  <si>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</si>
  <si>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</si>
  <si>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</si>
  <si>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</si>
  <si>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</si>
  <si>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</si>
  <si>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</si>
  <si>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</si>
  <si>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40 CM COM CABO</t>
  </si>
  <si>
    <t>VEDACAO DE CALHA, EM BORRACHA COR PRETA, MEDIDA ENTRE 119 E 170 MM, PARA DRENAGEM PLUVIAL PREDIAL</t>
  </si>
  <si>
    <t>VERGALHAO ZINCADO ROSCA TOTAL, 1/4"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</si>
  <si>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</si>
  <si>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</si>
  <si>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</si>
  <si>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POLIESTER PARA IMPERMEABILIZACAO</t>
  </si>
  <si>
    <t>VEU DE VIDRO/VEU DE SUPERFICIE 30 A 35 G/M2</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</si>
  <si>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</si>
  <si>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</si>
  <si>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</si>
  <si>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</si>
  <si>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</si>
  <si>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</si>
  <si>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</si>
  <si>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</si>
  <si>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</si>
  <si>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</si>
  <si>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</si>
  <si>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</si>
  <si>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</si>
  <si>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</si>
  <si>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</si>
  <si>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</si>
  <si>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</si>
  <si>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</si>
  <si>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</si>
  <si>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</si>
  <si>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</si>
  <si>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ARAMADO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</si>
  <si>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</si>
  <si>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</si>
  <si>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</si>
  <si>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</si>
  <si>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</si>
  <si>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</si>
  <si>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</si>
  <si>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</si>
  <si>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</si>
  <si>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MACARANDUBA/MASSARANDUBA, ANGELIM OU EQUIVALENTE DA REGIAO</t>
  </si>
  <si>
    <t>VIGA APARELHADA *6 X 16* CM, EM MACARANDUBA/MASSARANDUBA, ANGELIM OU EQUIVALENTE DA REGIAO</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</si>
  <si>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</si>
  <si>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</si>
  <si>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</si>
  <si>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</si>
  <si>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VIGIA DIURNO (HORISTA)</t>
  </si>
  <si>
    <t>VIGIA DIURNO (MENSALISTA)</t>
  </si>
  <si>
    <t>TABELAS DE REFERÊNCIA:  SINAPI/PR (FEVEREIRO/2025) E SECID (MARÇO/2025) NÃO DESONERADO</t>
  </si>
  <si>
    <t>DESCRICÃO DO INSUMO</t>
  </si>
  <si>
    <t>MEDIANA PREÇO R$</t>
  </si>
  <si>
    <t>Memória de Cálculo do Orçamento</t>
  </si>
  <si>
    <t>Lista de Projetos aprovados utilizados no Orçamento</t>
  </si>
  <si>
    <t>TABELA ANALÍTICA DE COMPOSIÇÃO DE SERVIÇOS COMPLEMENTARES - NÃO DESONERADO</t>
  </si>
  <si>
    <t>Resolução SECID N° 027/2025</t>
  </si>
  <si>
    <t>COMPOSIÇÃO DE BDI PARA EDIFICAÇÕES NÃO DESONERADA</t>
  </si>
  <si>
    <t xml:space="preserve">SERVIÇOS DE EDIFICAÇÕES - NÃO DESONERADA
RESOLUÇÃO SECID N° 027/2025
Referência SINAPI: FEVEREIRO de 2025  - Vigência: MARÇO de 2025
</t>
  </si>
  <si>
    <t xml:space="preserve">INSUMOS DE EDIFICAÇÕES - NÃO DESONERADA
RESOLUÇÃO SECID N° 027/2025
Referência SINAPI: FEVEREIRO de 2025  - Vigência: MARÇO de 2025
</t>
  </si>
  <si>
    <t>BR467, KM 110 - 6 - Canadá, Cascavel - PR, 85813-450</t>
  </si>
  <si>
    <t>R$ / m</t>
  </si>
  <si>
    <t>Rafael Gomes da Silva</t>
  </si>
  <si>
    <t xml:space="preserve">Engenheiro Civil </t>
  </si>
  <si>
    <t>SP-5070214991/D</t>
  </si>
  <si>
    <t>CEASA</t>
  </si>
  <si>
    <t xml:space="preserve">ADMINISTRAÇÃO LOCAL COMPOSTA POR (ENGENHEIRO CIVIL E MESTRE DE OBRAS ) </t>
  </si>
  <si>
    <t>MÊS</t>
  </si>
  <si>
    <t>012225/SBC</t>
  </si>
  <si>
    <t>MÉDIA PREÇO R$</t>
  </si>
  <si>
    <t>https://app.orcafascio.com/banco/sbc/composicoes/65fa55a244df9998b53ae6de?estado_sbc=PR</t>
  </si>
  <si>
    <t>ALUGUEL MENSAL CONTAINER-ALMOXARIFADO-6,0m x 2,4m</t>
  </si>
  <si>
    <t>012158/SBC</t>
  </si>
  <si>
    <t xml:space="preserve">ALUGUEL MENSAL DE CONTAINER 02 UNIDADES (ALMOXAFIRADO E ESCRITÓRIO) - ( 6,00M X 2,40M) </t>
  </si>
  <si>
    <t xml:space="preserve">EXECUÇÃO DE LOCAÇÃO DE MURETA CONFORME O NIVEL DE TERRENO - (FORNECIMENTO E INSTAÇÃO) </t>
  </si>
  <si>
    <t xml:space="preserve">105011/SINAPI </t>
  </si>
  <si>
    <t>COMP 004</t>
  </si>
  <si>
    <t>AUX0646 - SECID/PR - 2023</t>
  </si>
  <si>
    <t>AUX0646</t>
  </si>
  <si>
    <t>REMOÇÃO DE ENTULHO COM CAÇAMBA METÁLICA, INCLUSIVE CARGA MANUAL E DESCARGA EM BOTA-FORA</t>
  </si>
  <si>
    <t>3.2</t>
  </si>
  <si>
    <t xml:space="preserve">FUNDAÇÃO </t>
  </si>
  <si>
    <t xml:space="preserve">ESTACAS TIPO BROCA </t>
  </si>
  <si>
    <t>3.1.1</t>
  </si>
  <si>
    <t>3.1.2</t>
  </si>
  <si>
    <t>3.1.3</t>
  </si>
  <si>
    <t xml:space="preserve">VIGA BALDRAME DE TRAVAMENTO </t>
  </si>
  <si>
    <t>3.2.1</t>
  </si>
  <si>
    <t>3.2.2</t>
  </si>
  <si>
    <t>3.2.3</t>
  </si>
  <si>
    <t>3.2.4</t>
  </si>
  <si>
    <t>3.2.5</t>
  </si>
  <si>
    <t>3.2.6</t>
  </si>
  <si>
    <t xml:space="preserve">CERCA/GRADIL NYLOFOR H=2,43M, MALHA 5 X 20CM - FIO 5,00MM,COM POSTES DE FIXAÇÃO 40X60MM - COR AZUL DEL REY </t>
  </si>
  <si>
    <t>COMP 005</t>
  </si>
  <si>
    <t>CERCA/GRADIL NYLOFOR H=2,43M, MALHA 5 X 20CM - FIO 5,00MM, COM FIXADORES DE POLIAMIDA EM POSTE 40 x 60 MM CHUMBADOS EM BASE DE CONCRETO (EXCLUSIVE ESTA), REVESTIDOS EM POLIESTER POR PROCESSO DE PINTURA ELETROSTÁTICA (GRADIL E POSTE), NA COR AZUL DEL REY - (FORNECIMENTO E INSTALAÇÃO)</t>
  </si>
  <si>
    <t>C4725/SEINFRA/ADPTADA</t>
  </si>
  <si>
    <t>FIXADOR POLIAMIDA PARA POSTE, NAS CORES VERDE OU BRANCA</t>
  </si>
  <si>
    <t>I9048</t>
  </si>
  <si>
    <t>PAINEL NYLOFOR 2,43M x 2,5M (A X L) - MALHA 5 x 20 CM - FIO 5MM, REVESTIDO EM POLIESTER POR PROCESSO DE PINTURA ELETROSTÁTICA, NA COR AZUL DEL REY</t>
  </si>
  <si>
    <t>I9039</t>
  </si>
  <si>
    <t xml:space="preserve">I9045	</t>
  </si>
  <si>
    <t>POSTE 40 x 60 MM, PINTURA ELETROSTÁTICA EM POLIESTER NA COR AZUL DEL REY (H=3,53M - COM TAMPA) CHUMBADO</t>
  </si>
  <si>
    <t>5.1</t>
  </si>
  <si>
    <t>4.1</t>
  </si>
  <si>
    <t>4.2</t>
  </si>
  <si>
    <t xml:space="preserve">SERVIÇOS DE CHAPISCO, REBOCO E PINTURA EM PAREDE EXTERNA DO PAVILHÃO B </t>
  </si>
  <si>
    <t>COMP 006</t>
  </si>
  <si>
    <t>10527/INSUMOS/SINPAI</t>
  </si>
  <si>
    <t>TOTAL:</t>
  </si>
  <si>
    <t>TOTAL + BDI (20,61%)</t>
  </si>
  <si>
    <t>6.5</t>
  </si>
  <si>
    <t>6.6</t>
  </si>
  <si>
    <t>1.2</t>
  </si>
  <si>
    <t>2.3</t>
  </si>
  <si>
    <t>REMOÇÃO DE ENTULHO COM CARGA EM OBRA E DESCARGA EM BOTA-FORA, JÁ INCLUSO ATERRO SANITÁRIO COM EMISSÃO DE DOCUMENTAÇÃO AMBIENTAL DE RESÍDUOS DA CONSTRUÇÃO CIVIL - INCLUSO TRANSPORTE PARA ATERRO ATÉ 15KM</t>
  </si>
  <si>
    <t>4.3</t>
  </si>
  <si>
    <t>4.4</t>
  </si>
  <si>
    <t>MURETA EM ALVENARIA H= 50cm</t>
  </si>
  <si>
    <t>SECRETARIA DE ESTADO DA AGRICULTURA E DO ABASTECIMENTO CENTRAIS DE ABASTECIMENTO DO PARANÁ CEASA/PR</t>
  </si>
  <si>
    <r>
      <rPr>
        <b/>
        <sz val="11"/>
        <color rgb="FF000000"/>
        <rFont val="Arial"/>
        <family val="2"/>
      </rPr>
      <t xml:space="preserve">SECRETARIA DE ESTADO DA AGRICULTURA E DO ABASTECIMENTO                                                                                                                                                                                                                 CENTRAIS DE ABASTECIMENTO DO PARANÁ CEASA/PR
</t>
    </r>
    <r>
      <rPr>
        <b/>
        <sz val="8"/>
        <color rgb="FF000000"/>
        <rFont val="Arial"/>
        <family val="2"/>
      </rPr>
      <t xml:space="preserve">
</t>
    </r>
    <r>
      <rPr>
        <b/>
        <sz val="10"/>
        <color rgb="FF000000"/>
        <rFont val="Arial"/>
        <family val="2"/>
      </rPr>
      <t xml:space="preserve">
</t>
    </r>
  </si>
  <si>
    <t>INSTALAÇÃO DE GRADIL EM TODA UNIDADE, REBOCO E PINTURA EM PAREDE DO PAVILHÃO B -  NA UNIDADE ATACADISTA DE CASCAVEL</t>
  </si>
  <si>
    <t>JOAO VICTOR TIBURCIO DE OLIVEIRA</t>
  </si>
  <si>
    <t>X</t>
  </si>
  <si>
    <t>2.4</t>
  </si>
  <si>
    <t>COMP 007</t>
  </si>
  <si>
    <t>15.03.87/EMBASA/ADPTADA</t>
  </si>
  <si>
    <t>D190000041</t>
  </si>
  <si>
    <t>PORTA/PORTAO EM GRADIL NYLOFOR, 1 FOLHA DE CORRER, INCLUSIVE PINTURA E ESTRUTURA DE FIXAÇÃO</t>
  </si>
  <si>
    <t>5.2</t>
  </si>
  <si>
    <t>5.3</t>
  </si>
  <si>
    <t>5.4</t>
  </si>
  <si>
    <t>COMP 008</t>
  </si>
  <si>
    <t>PPORTAO EM GRADIL NYLOFOR, 2 FOLHA DE ABRIR, INCLUSIVE PINTURA E ESTRUTURA DE FIXAÇÃO</t>
  </si>
  <si>
    <t>COMP 009</t>
  </si>
  <si>
    <t>PORTÃO EM GRADIL NYLOFOR H=2,43M, MALHA 5 X 20CM - FIO 5,00MM, COM FIXADORES DE POLIAMIDA EM POSTE 40 x 60 MM- 2,50 DE ALTURA COM PINTURA ELETROSTATICA NA COR AZUL DEL REY -  2 FOLHAS DE ABRIR CONFORME PROJETO BÁSICO MEDIDA DE - (5,50M X 2,50 M) - (FORNECIMENTO E INSTALAÇÃO)</t>
  </si>
  <si>
    <t>PORTÃO EM GRADIL NYLOFOR H=2,43M, MALHA 5 X 20CM - FIO 5,00MM, COM FIXADORES DE POLIAMIDA EM POSTE 40 x 60 MM- 2,50 DE ALTURA COM PINTURA ELETROSTATICA NA COR AZUL DEL REY - , 1 FOLHA DE CORRER INCLUSO TRILHO DE FIXAÇÃO - (FORNECIMENTO E INSTALAÇÃO)</t>
  </si>
  <si>
    <t>PORTÃO EM GRADIL NYLOFOR H=2,43M, MALHA 5 X 20CM - FIO 5,00MM, COM FIXADORES DE POLIAMIDA EM POSTE 40 x 60 MM- 2,50 DE ALTURA COM PINTURA ELETROSTATICA NA COR AZUL DEL REY -  2 FOLHAS DE ABRIR CONFORME PROJETO BÁSICO MEDIDA DE - (7,35M X 2,50 M) - (FORNECIMENTO E INSTALAÇÃO)</t>
  </si>
  <si>
    <t>1.3</t>
  </si>
  <si>
    <t>PLACA DE OBRA EM CHAPA DE AÇO GALVANIZADO, INSTALADA</t>
  </si>
  <si>
    <t>00051/ORSE - DEZ/2021</t>
  </si>
  <si>
    <t>COMP 010</t>
  </si>
  <si>
    <t>PORTAO EM GRADIL NYLOFOR, 2 FOLHA DE ABRIR, INCLUSIVE PINTURA E ESTRUTURA DE FIXAÇÃO</t>
  </si>
  <si>
    <t>COMP 011</t>
  </si>
  <si>
    <t>PINTURA  EXTERNA SOBRE PAREDE COM REVESTIMENTO EM ALUMINIO,USANDO FUNDO PARA GALVANIZADO,INCLUSIVE LIXAMENTO LEVE,LIMPEZA,DESENGORDURAMENTO E DUAS DEMAOS DE ACABAMENTO COM ESMALTE SINTETICO BRILHANTE - (FORNECIMENTO E INSTALAÇÃO)</t>
  </si>
  <si>
    <t>17.017.0350-A/EMOP/ADPTADA</t>
  </si>
  <si>
    <t>6.7</t>
  </si>
  <si>
    <t>LOCAL PARA O PROPONENTE PREENCHER.</t>
  </si>
  <si>
    <t>DESCONTO OFERTADO NA PROPOSTA (PREENCHER CAMPO EM VERDE)</t>
  </si>
  <si>
    <t>VALOR OFERTADO APLICADO O DESCONTO LINEAR, CONFORME EDITAL</t>
  </si>
  <si>
    <t>24.007.094-4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</si>
</sst>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43" formatCode="_-* #,##0.00_-;\-* #,##0.00_-;_-* &quot;-&quot;??_-;_-@_-"/>
    <numFmt numFmtId="164" formatCode="&quot;R$&quot;\ #,##0.00;[Red]\-&quot;R$&quot;\ #,##0.00"/>
    <numFmt numFmtId="165" formatCode="_-&quot;R$&quot;\ * #,##0.00_-;\-&quot;R$&quot;\ * #,##0.00_-;_-&quot;R$&quot;\ * &quot;-&quot;??_-;_-@_-"/>
    <numFmt numFmtId="166" formatCode="_(&quot;R$&quot;* #,##0.00_);_(&quot;R$&quot;* \(#,##0.00\);_(&quot;R$&quot;* &quot;-&quot;??_);_(@_)"/>
    <numFmt numFmtId="167" formatCode="_(* #,##0.00_);_(* \(#,##0.00\);_(* &quot;-&quot;??_);_(@_)"/>
    <numFmt numFmtId="168" formatCode="#"/>
    <numFmt numFmtId="169" formatCode="#,##0.00\ ;[Red]\(#,##0.00\)"/>
    <numFmt numFmtId="170" formatCode="0.0"/>
    <numFmt numFmtId="171" formatCode="#,##0.00\ ;[Red]#,##0.00"/>
    <numFmt numFmtId="172" formatCode="mm/yy"/>
    <numFmt numFmtId="173" formatCode="0.0000%"/>
    <numFmt numFmtId="174" formatCode="_-&quot;R$ &quot;* #,##0.00_-;&quot;-R$ &quot;* #,##0.00_-;_-&quot;R$ &quot;* \-??_-;_-@_-"/>
    <numFmt numFmtId="175" formatCode="_-* #,##0.00_-;\-* #,##0.00_-;_-* \-??_-;_-@_-"/>
    <numFmt numFmtId="176" formatCode="_(* #,##0.00_);_(* \(#,##0.00\);_(* \-??_);_(@_)"/>
    <numFmt numFmtId="177" formatCode="#,##0.00\ ;&quot; (&quot;#,##0.00\);&quot; -&quot;#\ ;@\ "/>
    <numFmt numFmtId="178" formatCode="00"/>
    <numFmt numFmtId="179" formatCode="#,##0.00_);[Red]\-#,##0.00;"/>
    <numFmt numFmtId="180" formatCode="#,##0.00_);[Red]\-#,##0.0;"/>
    <numFmt numFmtId="181" formatCode="000000"/>
    <numFmt numFmtId="182" formatCode="#."/>
    <numFmt numFmtId="183" formatCode="&quot;N$&quot;#,##0_);\(&quot;N$&quot;#,##0\)"/>
    <numFmt numFmtId="184" formatCode="_-&quot;$&quot;* #,##0_-;\-&quot;$&quot;* #,##0_-;_-&quot;$&quot;* &quot;-&quot;_-;_-@_-"/>
    <numFmt numFmtId="185" formatCode="_-&quot;$&quot;* #,##0.00_-;\-&quot;$&quot;* #,##0.00_-;_-&quot;$&quot;* &quot;-&quot;??_-;_-@_-"/>
    <numFmt numFmtId="186" formatCode="_([$€-2]* #,##0.00_);_([$€-2]* \(#,##0.00\);_([$€-2]* &quot;-&quot;??_)"/>
    <numFmt numFmtId="187" formatCode="_ * #,##0_ ;_ * \-#,##0_ ;_ * &quot;-&quot;_ ;_ @_ "/>
    <numFmt numFmtId="188" formatCode="_ * #,##0.00_ ;_ * \-#,##0.00_ ;_ * &quot;-&quot;??_ ;_ @_ "/>
    <numFmt numFmtId="189" formatCode="#,##0.00;[Red]\-#,##0.00;"/>
    <numFmt numFmtId="190" formatCode="_ &quot;S/&quot;* #,##0_ ;_ &quot;S/&quot;* \-#,##0_ ;_ &quot;S/&quot;* &quot;-&quot;_ ;_ @_ "/>
    <numFmt numFmtId="191" formatCode="_ &quot;S/&quot;* #,##0.00_ ;_ &quot;S/&quot;* \-#,##0.00_ ;_ &quot;S/&quot;* &quot;-&quot;??_ ;_ @_ "/>
    <numFmt numFmtId="192" formatCode="0.0000000"/>
    <numFmt numFmtId="193" formatCode="0.0000"/>
    <numFmt numFmtId="194" formatCode="##&quot;.&quot;###&quot;.&quot;###&quot;-&quot;#"/>
    <numFmt numFmtId="195" formatCode="0.000000%"/>
    <numFmt numFmtId="196" formatCode="dd/mm/yy"/>
    <numFmt numFmtId="197" formatCode="&quot;R$ &quot;#,##0.00"/>
    <numFmt numFmtId="198" formatCode="0.000000"/>
    <numFmt numFmtId="199" formatCode="&quot;R$&quot;\ #,##0.00"/>
    <numFmt numFmtId="200" formatCode="0.000%"/>
    <numFmt numFmtId="201" formatCode="0.0%"/>
    <numFmt numFmtId="202" formatCode="#.00\ &quot;R$/m²&quot;"/>
    <numFmt numFmtId="203" formatCode="&quot;DATA:&quot;\ \ dd/mm/yyyy"/>
    <numFmt numFmtId="204" formatCode="#\ &quot;DIAS&quot;"/>
    <numFmt numFmtId="205" formatCode="dd/mm/yy;@"/>
  </numFmts>
  <fonts count="140">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12"/>
      <color indexed="10"/>
      <name val="Calibri"/>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sz val="10"/>
      <color indexed="8"/>
      <name val="Calibri"/>
      <family val="2"/>
    </font>
    <font>
      <sz val="12"/>
      <name val="Calibri"/>
      <family val="2"/>
    </font>
    <font>
      <b/>
      <sz val="12"/>
      <name val="Calibri"/>
      <family val="2"/>
    </font>
    <font>
      <b/>
      <sz val="12"/>
      <color indexed="8"/>
      <name val="Calibri"/>
      <family val="2"/>
    </font>
    <font>
      <b/>
      <sz val="13"/>
      <name val="Calibri"/>
      <family val="2"/>
    </font>
    <font>
      <sz val="10"/>
      <color indexed="8"/>
      <name val="Calibri"/>
      <family val="2"/>
    </font>
    <font>
      <b/>
      <sz val="12"/>
      <color indexed="10"/>
      <name val="Calibri"/>
      <family val="2"/>
    </font>
    <font>
      <sz val="11"/>
      <color indexed="8"/>
      <name val="Arial"/>
      <family val="2"/>
    </font>
    <font>
      <b/>
      <sz val="11"/>
      <color indexed="8"/>
      <name val="Arial"/>
      <family val="2"/>
    </font>
    <font>
      <b/>
      <sz val="9"/>
      <color indexed="10"/>
      <name val="Calibri"/>
      <family val="2"/>
    </font>
    <font>
      <sz val="11"/>
      <color indexed="62"/>
      <name val="Calibri"/>
      <family val="2"/>
    </font>
    <font>
      <sz val="10"/>
      <color indexed="62"/>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0"/>
      <color theme="1"/>
      <name val="Calibri"/>
      <family val="2"/>
    </font>
    <font>
      <u/>
      <sz val="10"/>
      <color indexed="12"/>
      <name val="Calibri"/>
      <family val="2"/>
    </font>
    <font>
      <sz val="11"/>
      <color theme="3"/>
      <name val="Calibri"/>
      <family val="2"/>
    </font>
    <font>
      <sz val="10"/>
      <color theme="3"/>
      <name val="Calibri"/>
      <family val="2"/>
    </font>
    <font>
      <sz val="10"/>
      <color rgb="FF000000"/>
      <name val="Times New Roman"/>
      <family val="1"/>
    </font>
    <font>
      <sz val="10"/>
      <name val="Arial"/>
      <family val="2"/>
    </font>
    <font>
      <sz val="10"/>
      <name val="Arial"/>
      <family val="2"/>
    </font>
    <font>
      <b/>
      <sz val="11"/>
      <color indexed="8"/>
      <name val="Calibri"/>
      <family val="2"/>
      <scheme val="minor"/>
    </font>
    <font>
      <b/>
      <i/>
      <sz val="16"/>
      <color indexed="8"/>
      <name val="Arial"/>
      <family val="2"/>
    </font>
    <font>
      <b/>
      <sz val="11"/>
      <color rgb="FF000000"/>
      <name val="Arial"/>
      <family val="2"/>
    </font>
    <font>
      <b/>
      <sz val="10"/>
      <color rgb="FF000000"/>
      <name val="Arial"/>
      <family val="2"/>
    </font>
    <font>
      <b/>
      <sz val="9"/>
      <color rgb="FF000000"/>
      <name val="Arial"/>
      <family val="2"/>
    </font>
    <font>
      <b/>
      <sz val="8"/>
      <color rgb="FF000000"/>
      <name val="Arial"/>
      <family val="2"/>
    </font>
    <font>
      <b/>
      <i/>
      <sz val="11"/>
      <name val="Calibri"/>
      <family val="2"/>
      <scheme val="minor"/>
    </font>
  </fonts>
  <fills count="7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64"/>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rgb="FFFFFFCC"/>
        <bgColor indexed="64"/>
      </patternFill>
    </fill>
    <fill>
      <patternFill patternType="solid">
        <fgColor rgb="FFFFFF00"/>
        <bgColor indexed="42"/>
      </patternFill>
    </fill>
    <fill>
      <patternFill patternType="solid">
        <fgColor rgb="FFFFFFCC"/>
        <bgColor indexed="42"/>
      </patternFill>
    </fill>
    <fill>
      <patternFill patternType="solid">
        <fgColor rgb="FFFFFF00"/>
        <bgColor indexed="64"/>
      </patternFill>
    </fill>
    <fill>
      <patternFill patternType="solid">
        <fgColor rgb="FF92D050"/>
        <bgColor indexed="42"/>
      </patternFill>
    </fill>
  </fills>
  <borders count="130">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8"/>
      </top>
      <bottom style="dotted">
        <color indexed="8"/>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64"/>
      </left>
      <right style="medium">
        <color indexed="64"/>
      </right>
      <top style="thin">
        <color indexed="8"/>
      </top>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style="thin">
        <color indexed="64"/>
      </left>
      <right/>
      <top style="thin">
        <color indexed="64"/>
      </top>
      <bottom/>
      <diagonal/>
    </border>
    <border>
      <left/>
      <right/>
      <top/>
      <bottom style="thin">
        <color auto="1"/>
      </bottom>
      <diagonal/>
    </border>
    <border>
      <left/>
      <right style="thin">
        <color auto="1"/>
      </right>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8"/>
      </right>
      <top style="thin">
        <color auto="1"/>
      </top>
      <bottom style="thin">
        <color auto="1"/>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259">
    <xf numFmtId="0" fontId="0" fillId="0" borderId="0"/>
    <xf numFmtId="0" fontId="6" fillId="0" borderId="0"/>
    <xf numFmtId="0" fontId="6" fillId="0" borderId="0"/>
    <xf numFmtId="0" fontId="6" fillId="0" borderId="0"/>
    <xf numFmtId="0" fontId="6"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6"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20"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0" borderId="0" applyNumberFormat="0" applyBorder="0" applyAlignment="0" applyProtection="0"/>
    <xf numFmtId="0" fontId="31" fillId="6" borderId="0" applyNumberFormat="0" applyBorder="0" applyAlignment="0" applyProtection="0"/>
    <xf numFmtId="0" fontId="31" fillId="31"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32" borderId="0" applyNumberFormat="0" applyBorder="0" applyAlignment="0" applyProtection="0"/>
    <xf numFmtId="0" fontId="21" fillId="6" borderId="0" applyNumberFormat="0" applyBorder="0" applyAlignment="0" applyProtection="0"/>
    <xf numFmtId="0" fontId="21" fillId="13" borderId="0" applyNumberFormat="0" applyBorder="0" applyAlignment="0" applyProtection="0"/>
    <xf numFmtId="0" fontId="40" fillId="0" borderId="1" applyNumberFormat="0" applyFill="0" applyAlignment="0" applyProtection="0"/>
    <xf numFmtId="0" fontId="40" fillId="0" borderId="1"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33" fillId="34" borderId="4"/>
    <xf numFmtId="0" fontId="33" fillId="34" borderId="4" applyNumberFormat="0" applyAlignment="0" applyProtection="0"/>
    <xf numFmtId="0" fontId="33" fillId="34" borderId="4" applyNumberFormat="0" applyAlignment="0" applyProtection="0"/>
    <xf numFmtId="0" fontId="33" fillId="34" borderId="4" applyNumberFormat="0" applyAlignment="0" applyProtection="0"/>
    <xf numFmtId="0" fontId="26" fillId="33" borderId="4" applyNumberFormat="0" applyAlignment="0" applyProtection="0"/>
    <xf numFmtId="0" fontId="26" fillId="33" borderId="4" applyNumberFormat="0" applyAlignment="0" applyProtection="0"/>
    <xf numFmtId="0" fontId="26" fillId="33" borderId="4" applyNumberFormat="0" applyAlignment="0" applyProtection="0"/>
    <xf numFmtId="0" fontId="33" fillId="34" borderId="4" applyNumberFormat="0" applyAlignment="0" applyProtection="0"/>
    <xf numFmtId="0" fontId="26" fillId="33" borderId="4" applyNumberFormat="0" applyAlignment="0" applyProtection="0"/>
    <xf numFmtId="0" fontId="33" fillId="35" borderId="4" applyNumberFormat="0" applyAlignment="0" applyProtection="0"/>
    <xf numFmtId="0" fontId="33" fillId="35" borderId="4" applyNumberFormat="0" applyAlignment="0" applyProtection="0"/>
    <xf numFmtId="0" fontId="33" fillId="35" borderId="4" applyNumberFormat="0" applyAlignment="0" applyProtection="0"/>
    <xf numFmtId="0" fontId="43" fillId="0" borderId="0"/>
    <xf numFmtId="0" fontId="28" fillId="36" borderId="5" applyNumberFormat="0" applyAlignment="0" applyProtection="0"/>
    <xf numFmtId="0" fontId="28" fillId="37" borderId="5" applyNumberFormat="0" applyAlignment="0" applyProtection="0"/>
    <xf numFmtId="0" fontId="44" fillId="0" borderId="6" applyNumberFormat="0" applyFill="0" applyAlignment="0" applyProtection="0"/>
    <xf numFmtId="0" fontId="44" fillId="0" borderId="6" applyNumberFormat="0" applyFill="0" applyAlignment="0" applyProtection="0"/>
    <xf numFmtId="0" fontId="27" fillId="0" borderId="7" applyNumberFormat="0" applyFill="0" applyAlignment="0" applyProtection="0"/>
    <xf numFmtId="0" fontId="44" fillId="0" borderId="6" applyNumberFormat="0" applyFill="0" applyAlignment="0" applyProtection="0"/>
    <xf numFmtId="182" fontId="45" fillId="0" borderId="0">
      <protection locked="0"/>
    </xf>
    <xf numFmtId="38" fontId="46" fillId="0" borderId="0" applyFont="0" applyFill="0" applyBorder="0" applyAlignment="0" applyProtection="0"/>
    <xf numFmtId="40" fontId="47" fillId="0" borderId="0" applyFont="0" applyFill="0" applyBorder="0" applyAlignment="0" applyProtection="0"/>
    <xf numFmtId="182" fontId="45" fillId="0" borderId="0">
      <protection locked="0"/>
    </xf>
    <xf numFmtId="0" fontId="48" fillId="0" borderId="0"/>
    <xf numFmtId="0" fontId="49" fillId="0" borderId="0"/>
    <xf numFmtId="0" fontId="48" fillId="0" borderId="0"/>
    <xf numFmtId="0" fontId="49" fillId="0" borderId="0"/>
    <xf numFmtId="0" fontId="31" fillId="38"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82" fontId="45" fillId="0" borderId="0">
      <protection locked="0"/>
    </xf>
    <xf numFmtId="183" fontId="6" fillId="0" borderId="0">
      <alignment horizontal="center"/>
    </xf>
    <xf numFmtId="184" fontId="6" fillId="0" borderId="0" applyFont="0" applyFill="0" applyBorder="0" applyAlignment="0" applyProtection="0"/>
    <xf numFmtId="185" fontId="6" fillId="0" borderId="0" applyFont="0" applyFill="0" applyBorder="0" applyAlignment="0" applyProtection="0"/>
    <xf numFmtId="182" fontId="45" fillId="0" borderId="0">
      <protection locked="0"/>
    </xf>
    <xf numFmtId="182" fontId="45" fillId="0" borderId="0">
      <protection locked="0"/>
    </xf>
    <xf numFmtId="0" fontId="50" fillId="0" borderId="0">
      <protection locked="0"/>
    </xf>
    <xf numFmtId="0" fontId="51" fillId="0" borderId="0">
      <protection locked="0"/>
    </xf>
    <xf numFmtId="0" fontId="51" fillId="0" borderId="0">
      <protection locked="0"/>
    </xf>
    <xf numFmtId="0" fontId="31" fillId="41" borderId="0" applyNumberFormat="0" applyBorder="0" applyAlignment="0" applyProtection="0"/>
    <xf numFmtId="0" fontId="31" fillId="42" borderId="0" applyNumberFormat="0" applyBorder="0" applyAlignment="0" applyProtection="0"/>
    <xf numFmtId="0" fontId="31" fillId="29" borderId="0" applyNumberFormat="0" applyBorder="0" applyAlignment="0" applyProtection="0"/>
    <xf numFmtId="0" fontId="31" fillId="43" borderId="0" applyNumberFormat="0" applyBorder="0" applyAlignment="0" applyProtection="0"/>
    <xf numFmtId="0" fontId="31" fillId="18"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30" borderId="0" applyNumberFormat="0" applyBorder="0" applyAlignment="0" applyProtection="0"/>
    <xf numFmtId="0" fontId="31" fillId="26" borderId="0" applyNumberFormat="0" applyBorder="0" applyAlignment="0" applyProtection="0"/>
    <xf numFmtId="0" fontId="31" fillId="31"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24" fillId="47" borderId="4"/>
    <xf numFmtId="0" fontId="24" fillId="16" borderId="4" applyNumberFormat="0" applyAlignment="0" applyProtection="0"/>
    <xf numFmtId="0" fontId="24" fillId="16" borderId="4" applyNumberFormat="0" applyAlignment="0" applyProtection="0"/>
    <xf numFmtId="0" fontId="24" fillId="16" borderId="4" applyNumberFormat="0" applyAlignment="0" applyProtection="0"/>
    <xf numFmtId="0" fontId="24" fillId="21" borderId="4" applyNumberFormat="0" applyAlignment="0" applyProtection="0"/>
    <xf numFmtId="0" fontId="24" fillId="21" borderId="4" applyNumberFormat="0" applyAlignment="0" applyProtection="0"/>
    <xf numFmtId="0" fontId="24" fillId="21" borderId="4" applyNumberFormat="0" applyAlignment="0" applyProtection="0"/>
    <xf numFmtId="0" fontId="24" fillId="16" borderId="4" applyNumberFormat="0" applyAlignment="0" applyProtection="0"/>
    <xf numFmtId="0" fontId="24" fillId="21" borderId="4" applyNumberFormat="0" applyAlignment="0" applyProtection="0"/>
    <xf numFmtId="0" fontId="24" fillId="7" borderId="4" applyNumberFormat="0" applyAlignment="0" applyProtection="0"/>
    <xf numFmtId="0" fontId="24" fillId="7" borderId="4" applyNumberFormat="0" applyAlignment="0" applyProtection="0"/>
    <xf numFmtId="0" fontId="24" fillId="7" borderId="4" applyNumberFormat="0" applyAlignment="0" applyProtection="0"/>
    <xf numFmtId="0" fontId="7" fillId="1" borderId="8" applyFont="0" applyFill="0" applyBorder="0" applyAlignment="0">
      <alignment horizontal="center" vertical="center"/>
    </xf>
    <xf numFmtId="0" fontId="34" fillId="0" borderId="0"/>
    <xf numFmtId="0" fontId="70" fillId="0" borderId="0"/>
    <xf numFmtId="0" fontId="70" fillId="0" borderId="0"/>
    <xf numFmtId="186" fontId="6" fillId="0" borderId="0" applyFont="0" applyFill="0" applyBorder="0" applyAlignment="0" applyProtection="0"/>
    <xf numFmtId="176" fontId="14" fillId="0" borderId="0"/>
    <xf numFmtId="176" fontId="6" fillId="0" borderId="0"/>
    <xf numFmtId="176" fontId="14" fillId="0" borderId="0"/>
    <xf numFmtId="176" fontId="6" fillId="0" borderId="0"/>
    <xf numFmtId="176" fontId="6" fillId="0" borderId="0"/>
    <xf numFmtId="176" fontId="6" fillId="0" borderId="0"/>
    <xf numFmtId="0" fontId="14" fillId="0" borderId="0"/>
    <xf numFmtId="0" fontId="6" fillId="0" borderId="0"/>
    <xf numFmtId="0" fontId="14" fillId="0" borderId="0"/>
    <xf numFmtId="0" fontId="6" fillId="0" borderId="0"/>
    <xf numFmtId="0" fontId="6" fillId="0" borderId="0"/>
    <xf numFmtId="0" fontId="6" fillId="0" borderId="0"/>
    <xf numFmtId="0" fontId="14" fillId="0" borderId="0"/>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182" fontId="45" fillId="0" borderId="0">
      <protection locked="0"/>
    </xf>
    <xf numFmtId="0" fontId="52" fillId="0" borderId="0" applyNumberFormat="0" applyFill="0" applyBorder="0" applyAlignment="0" applyProtection="0">
      <alignment vertical="top"/>
      <protection locked="0"/>
    </xf>
    <xf numFmtId="38" fontId="5" fillId="48" borderId="0" applyNumberFormat="0" applyBorder="0" applyAlignment="0" applyProtection="0"/>
    <xf numFmtId="0" fontId="53" fillId="0" borderId="0">
      <alignment horizontal="left"/>
    </xf>
    <xf numFmtId="182" fontId="54" fillId="0" borderId="0">
      <protection locked="0"/>
    </xf>
    <xf numFmtId="182" fontId="54" fillId="0" borderId="0">
      <protection locked="0"/>
    </xf>
    <xf numFmtId="0" fontId="117"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22" fillId="3" borderId="0" applyNumberFormat="0" applyBorder="0" applyAlignment="0" applyProtection="0"/>
    <xf numFmtId="0" fontId="22" fillId="3"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10" fontId="5" fillId="48" borderId="9" applyNumberFormat="0" applyBorder="0" applyAlignment="0" applyProtection="0"/>
    <xf numFmtId="187" fontId="6" fillId="0" borderId="0" applyFont="0" applyFill="0" applyBorder="0" applyAlignment="0" applyProtection="0"/>
    <xf numFmtId="188" fontId="6" fillId="0" borderId="0" applyFont="0" applyFill="0" applyBorder="0" applyAlignment="0" applyProtection="0"/>
    <xf numFmtId="0" fontId="56" fillId="0" borderId="10"/>
    <xf numFmtId="165" fontId="4" fillId="0" borderId="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7" fillId="0" borderId="0" applyFill="0" applyBorder="0" applyAlignment="0" applyProtection="0"/>
    <xf numFmtId="174" fontId="6" fillId="0" borderId="0"/>
    <xf numFmtId="174" fontId="6" fillId="0" borderId="0"/>
    <xf numFmtId="165" fontId="6" fillId="0" borderId="0" applyFill="0" applyBorder="0" applyAlignment="0" applyProtection="0"/>
    <xf numFmtId="165" fontId="14" fillId="0" borderId="0" applyFont="0" applyFill="0" applyBorder="0" applyAlignment="0" applyProtection="0"/>
    <xf numFmtId="174" fontId="6" fillId="0" borderId="0"/>
    <xf numFmtId="165" fontId="6" fillId="0" borderId="0" applyFill="0" applyBorder="0" applyAlignment="0" applyProtection="0"/>
    <xf numFmtId="40" fontId="14" fillId="0" borderId="0"/>
    <xf numFmtId="189" fontId="6" fillId="0" borderId="0" applyFont="0" applyFill="0" applyBorder="0" applyAlignment="0" applyProtection="0"/>
    <xf numFmtId="189" fontId="6" fillId="0" borderId="0" applyFont="0" applyFill="0" applyBorder="0" applyAlignment="0" applyProtection="0"/>
    <xf numFmtId="165" fontId="6" fillId="0" borderId="0" applyFill="0" applyBorder="0" applyAlignment="0" applyProtection="0"/>
    <xf numFmtId="174" fontId="6" fillId="0" borderId="0"/>
    <xf numFmtId="165" fontId="6" fillId="0" borderId="0" applyFill="0" applyBorder="0" applyAlignment="0" applyProtection="0"/>
    <xf numFmtId="174" fontId="14" fillId="0" borderId="0"/>
    <xf numFmtId="174" fontId="6" fillId="0" borderId="0"/>
    <xf numFmtId="165" fontId="6" fillId="0" borderId="0" applyFill="0" applyBorder="0" applyAlignment="0" applyProtection="0"/>
    <xf numFmtId="165" fontId="6" fillId="0" borderId="0" applyFill="0" applyBorder="0" applyAlignment="0" applyProtection="0"/>
    <xf numFmtId="174" fontId="14"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4" fontId="14" fillId="0" borderId="0"/>
    <xf numFmtId="174" fontId="14" fillId="0" borderId="0"/>
    <xf numFmtId="165" fontId="35" fillId="0" borderId="0" applyFont="0" applyFill="0" applyBorder="0" applyAlignment="0" applyProtection="0"/>
    <xf numFmtId="165" fontId="72" fillId="0" borderId="0" applyFont="0" applyFill="0" applyBorder="0" applyAlignment="0" applyProtection="0"/>
    <xf numFmtId="165" fontId="35" fillId="0" borderId="0" applyFont="0" applyFill="0" applyBorder="0" applyAlignment="0" applyProtection="0"/>
    <xf numFmtId="165" fontId="72" fillId="0" borderId="0" applyFont="0" applyFill="0" applyBorder="0" applyAlignment="0" applyProtection="0"/>
    <xf numFmtId="165" fontId="3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4" fontId="14" fillId="0" borderId="0"/>
    <xf numFmtId="165" fontId="7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14"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14"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14" fillId="0" borderId="0" applyFont="0" applyFill="0" applyBorder="0" applyAlignment="0" applyProtection="0"/>
    <xf numFmtId="174" fontId="14" fillId="0" borderId="0"/>
    <xf numFmtId="165" fontId="35" fillId="0" borderId="0" applyFont="0" applyFill="0" applyBorder="0" applyAlignment="0" applyProtection="0"/>
    <xf numFmtId="165" fontId="72" fillId="0" borderId="0" applyFont="0" applyFill="0" applyBorder="0" applyAlignment="0" applyProtection="0"/>
    <xf numFmtId="165" fontId="35" fillId="0" borderId="0" applyFont="0" applyFill="0" applyBorder="0" applyAlignment="0" applyProtection="0"/>
    <xf numFmtId="165" fontId="72" fillId="0" borderId="0" applyFont="0" applyFill="0" applyBorder="0" applyAlignment="0" applyProtection="0"/>
    <xf numFmtId="165" fontId="3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6" fontId="6" fillId="0" borderId="0" applyFont="0" applyFill="0" applyBorder="0" applyAlignment="0" applyProtection="0"/>
    <xf numFmtId="190" fontId="6" fillId="0" borderId="0" applyFont="0" applyFill="0" applyBorder="0" applyAlignment="0" applyProtection="0"/>
    <xf numFmtId="191" fontId="6" fillId="0" borderId="0" applyFont="0" applyFill="0" applyBorder="0" applyAlignment="0" applyProtection="0"/>
    <xf numFmtId="0" fontId="50" fillId="0" borderId="0">
      <protection locked="0"/>
    </xf>
    <xf numFmtId="0" fontId="23" fillId="21" borderId="0" applyNumberFormat="0" applyBorder="0" applyAlignment="0" applyProtection="0"/>
    <xf numFmtId="0" fontId="57" fillId="49"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37" fontId="58" fillId="0" borderId="0"/>
    <xf numFmtId="192" fontId="6" fillId="0" borderId="0"/>
    <xf numFmtId="0" fontId="35" fillId="0" borderId="0"/>
    <xf numFmtId="0" fontId="35" fillId="0" borderId="0"/>
    <xf numFmtId="0" fontId="35" fillId="0" borderId="0"/>
    <xf numFmtId="0" fontId="118" fillId="0" borderId="0"/>
    <xf numFmtId="0" fontId="14" fillId="0" borderId="0"/>
    <xf numFmtId="0" fontId="118" fillId="0" borderId="0"/>
    <xf numFmtId="0" fontId="14" fillId="0" borderId="0"/>
    <xf numFmtId="0" fontId="36" fillId="0" borderId="0"/>
    <xf numFmtId="0" fontId="6" fillId="0" borderId="0"/>
    <xf numFmtId="0" fontId="6" fillId="0" borderId="0"/>
    <xf numFmtId="0" fontId="6" fillId="0" borderId="0"/>
    <xf numFmtId="0" fontId="6" fillId="0" borderId="0"/>
    <xf numFmtId="0" fontId="36" fillId="0" borderId="0"/>
    <xf numFmtId="0" fontId="59" fillId="0" borderId="0" applyNumberFormat="0" applyFill="0" applyBorder="0" applyAlignment="0" applyProtection="0"/>
    <xf numFmtId="0" fontId="14" fillId="0" borderId="0"/>
    <xf numFmtId="0" fontId="116" fillId="0" borderId="0"/>
    <xf numFmtId="0" fontId="116" fillId="0" borderId="0"/>
    <xf numFmtId="0" fontId="116" fillId="0" borderId="0"/>
    <xf numFmtId="0" fontId="14" fillId="0" borderId="0"/>
    <xf numFmtId="0" fontId="116" fillId="0" borderId="0"/>
    <xf numFmtId="0" fontId="116" fillId="0" borderId="0"/>
    <xf numFmtId="0" fontId="14" fillId="0" borderId="0"/>
    <xf numFmtId="0" fontId="116" fillId="0" borderId="0"/>
    <xf numFmtId="0" fontId="116" fillId="0" borderId="0"/>
    <xf numFmtId="0" fontId="6" fillId="0" borderId="0"/>
    <xf numFmtId="0" fontId="6" fillId="0" borderId="0" applyNumberFormat="0" applyFont="0" applyFill="0" applyBorder="0" applyAlignment="0" applyProtection="0"/>
    <xf numFmtId="0" fontId="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applyNumberFormat="0" applyFont="0" applyFill="0" applyBorder="0" applyAlignment="0" applyProtection="0"/>
    <xf numFmtId="0" fontId="6" fillId="0" borderId="0"/>
    <xf numFmtId="0" fontId="3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0" borderId="0"/>
    <xf numFmtId="0" fontId="118" fillId="0" borderId="0"/>
    <xf numFmtId="0" fontId="6" fillId="0" borderId="0"/>
    <xf numFmtId="0" fontId="35" fillId="0" borderId="0"/>
    <xf numFmtId="0" fontId="35" fillId="0" borderId="0"/>
    <xf numFmtId="0" fontId="118" fillId="0" borderId="0"/>
    <xf numFmtId="0" fontId="6" fillId="0" borderId="0"/>
    <xf numFmtId="0" fontId="118" fillId="0" borderId="0"/>
    <xf numFmtId="0" fontId="6" fillId="0" borderId="0"/>
    <xf numFmtId="0" fontId="6" fillId="0" borderId="0"/>
    <xf numFmtId="0" fontId="6" fillId="0" borderId="0"/>
    <xf numFmtId="0" fontId="6" fillId="0" borderId="0"/>
    <xf numFmtId="0" fontId="6" fillId="0" borderId="0"/>
    <xf numFmtId="0" fontId="35" fillId="0" borderId="0"/>
    <xf numFmtId="0" fontId="118"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59" fillId="0" borderId="0"/>
    <xf numFmtId="0" fontId="59" fillId="0" borderId="0"/>
    <xf numFmtId="0" fontId="6" fillId="0" borderId="0"/>
    <xf numFmtId="0" fontId="6" fillId="0" borderId="0"/>
    <xf numFmtId="0" fontId="6" fillId="0" borderId="0"/>
    <xf numFmtId="0" fontId="6" fillId="0" borderId="0"/>
    <xf numFmtId="0" fontId="16" fillId="0" borderId="0"/>
    <xf numFmtId="0" fontId="14" fillId="0" borderId="0"/>
    <xf numFmtId="0" fontId="14" fillId="50" borderId="11"/>
    <xf numFmtId="0" fontId="14" fillId="51" borderId="11" applyNumberFormat="0" applyAlignment="0" applyProtection="0"/>
    <xf numFmtId="0" fontId="14" fillId="51" borderId="11" applyNumberFormat="0" applyAlignment="0" applyProtection="0"/>
    <xf numFmtId="0" fontId="14" fillId="51" borderId="11"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14" fillId="51" borderId="11" applyNumberFormat="0" applyAlignment="0" applyProtection="0"/>
    <xf numFmtId="0" fontId="6"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182" fontId="45" fillId="0" borderId="0">
      <protection locked="0"/>
    </xf>
    <xf numFmtId="10" fontId="6" fillId="0" borderId="0" applyFont="0" applyFill="0" applyBorder="0" applyAlignment="0" applyProtection="0"/>
    <xf numFmtId="9" fontId="14" fillId="0" borderId="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60" fillId="0" borderId="12" applyNumberFormat="0" applyFont="0" applyBorder="0" applyAlignment="0"/>
    <xf numFmtId="9" fontId="4" fillId="0" borderId="0" applyFill="0" applyBorder="0" applyAlignment="0" applyProtection="0"/>
    <xf numFmtId="9" fontId="6" fillId="0" borderId="0"/>
    <xf numFmtId="9" fontId="6" fillId="0" borderId="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14" fillId="0" borderId="0"/>
    <xf numFmtId="9" fontId="6" fillId="0" borderId="0" applyFont="0" applyFill="0" applyBorder="0" applyAlignment="0" applyProtection="0"/>
    <xf numFmtId="9" fontId="14" fillId="0" borderId="0" applyFont="0" applyFill="0" applyBorder="0" applyAlignment="0" applyProtection="0"/>
    <xf numFmtId="9" fontId="14" fillId="0" borderId="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6" fillId="0" borderId="0" applyFill="0" applyBorder="0" applyAlignment="0" applyProtection="0"/>
    <xf numFmtId="0" fontId="50" fillId="0" borderId="0">
      <protection locked="0"/>
    </xf>
    <xf numFmtId="38" fontId="61" fillId="0" borderId="0"/>
    <xf numFmtId="0" fontId="25" fillId="34" borderId="13"/>
    <xf numFmtId="0" fontId="25" fillId="34" borderId="13" applyNumberFormat="0" applyAlignment="0" applyProtection="0"/>
    <xf numFmtId="0" fontId="25" fillId="34"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5" borderId="13" applyNumberFormat="0" applyAlignment="0" applyProtection="0"/>
    <xf numFmtId="0" fontId="25" fillId="35" borderId="13" applyNumberFormat="0" applyAlignment="0" applyProtection="0"/>
    <xf numFmtId="0" fontId="25" fillId="35" borderId="13" applyNumberFormat="0" applyAlignment="0" applyProtection="0"/>
    <xf numFmtId="182" fontId="62" fillId="0" borderId="0">
      <protection locked="0"/>
    </xf>
    <xf numFmtId="43" fontId="4" fillId="0" borderId="0" applyFill="0" applyBorder="0" applyAlignment="0" applyProtection="0"/>
    <xf numFmtId="175" fontId="6" fillId="0" borderId="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6" fontId="14" fillId="0" borderId="0"/>
    <xf numFmtId="167" fontId="6" fillId="0" borderId="0" applyFont="0" applyFill="0" applyBorder="0" applyAlignment="0" applyProtection="0"/>
    <xf numFmtId="167" fontId="6" fillId="0" borderId="0" applyFont="0" applyFill="0" applyBorder="0" applyAlignment="0" applyProtection="0"/>
    <xf numFmtId="176" fontId="14" fillId="0" borderId="0"/>
    <xf numFmtId="167" fontId="6" fillId="0" borderId="0" applyFont="0" applyFill="0" applyBorder="0" applyAlignment="0" applyProtection="0"/>
    <xf numFmtId="167" fontId="6" fillId="0" borderId="0" applyFont="0" applyFill="0" applyBorder="0" applyAlignment="0" applyProtection="0"/>
    <xf numFmtId="176" fontId="14" fillId="0" borderId="0"/>
    <xf numFmtId="167" fontId="6" fillId="0" borderId="0" applyFont="0" applyFill="0" applyBorder="0" applyAlignment="0" applyProtection="0"/>
    <xf numFmtId="167" fontId="6" fillId="0" borderId="0" applyFont="0" applyFill="0" applyBorder="0" applyAlignment="0" applyProtection="0"/>
    <xf numFmtId="175" fontId="6" fillId="0" borderId="0"/>
    <xf numFmtId="43" fontId="6" fillId="0" borderId="0" applyFill="0" applyBorder="0" applyAlignment="0" applyProtection="0"/>
    <xf numFmtId="43" fontId="6" fillId="0" borderId="0" applyFill="0" applyBorder="0" applyAlignment="0" applyProtection="0"/>
    <xf numFmtId="177" fontId="6" fillId="0" borderId="0" applyFill="0" applyBorder="0" applyAlignment="0" applyProtection="0"/>
    <xf numFmtId="177"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68" fontId="6" fillId="0" borderId="0"/>
    <xf numFmtId="168" fontId="6" fillId="0" borderId="0"/>
    <xf numFmtId="168" fontId="6" fillId="0" borderId="0" applyFill="0" applyBorder="0" applyAlignment="0" applyProtection="0"/>
    <xf numFmtId="43" fontId="14" fillId="0" borderId="0" applyFont="0" applyFill="0" applyBorder="0" applyAlignment="0" applyProtection="0"/>
    <xf numFmtId="168" fontId="6" fillId="0" borderId="0"/>
    <xf numFmtId="168" fontId="6" fillId="0" borderId="0" applyFill="0" applyBorder="0" applyAlignment="0" applyProtection="0"/>
    <xf numFmtId="176" fontId="14" fillId="0" borderId="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8" fontId="6" fillId="0" borderId="0" applyFill="0" applyBorder="0" applyAlignment="0" applyProtection="0"/>
    <xf numFmtId="168" fontId="6" fillId="0" borderId="0" applyFill="0" applyBorder="0" applyAlignment="0" applyProtection="0"/>
    <xf numFmtId="168" fontId="6" fillId="0" borderId="0"/>
    <xf numFmtId="168" fontId="6" fillId="0" borderId="0"/>
    <xf numFmtId="168" fontId="6" fillId="0" borderId="0" applyFill="0" applyBorder="0" applyAlignment="0" applyProtection="0"/>
    <xf numFmtId="168" fontId="6" fillId="0" borderId="0" applyFill="0" applyBorder="0" applyAlignment="0" applyProtection="0"/>
    <xf numFmtId="176" fontId="14" fillId="0" borderId="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8" fontId="6" fillId="0" borderId="0" applyFill="0" applyBorder="0" applyAlignment="0" applyProtection="0"/>
    <xf numFmtId="168" fontId="6" fillId="0" borderId="0" applyFill="0" applyBorder="0" applyAlignment="0" applyProtection="0"/>
    <xf numFmtId="176" fontId="14" fillId="0" borderId="0"/>
    <xf numFmtId="167" fontId="6" fillId="0" borderId="0" applyFont="0" applyFill="0" applyBorder="0" applyAlignment="0" applyProtection="0"/>
    <xf numFmtId="167" fontId="6" fillId="0" borderId="0" applyFont="0" applyFill="0" applyBorder="0" applyAlignment="0" applyProtection="0"/>
    <xf numFmtId="176" fontId="14" fillId="0" borderId="0"/>
    <xf numFmtId="167" fontId="6" fillId="0" borderId="0" applyFont="0" applyFill="0" applyBorder="0" applyAlignment="0" applyProtection="0"/>
    <xf numFmtId="167"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77" fontId="6" fillId="0" borderId="0" applyFill="0" applyBorder="0" applyAlignment="0" applyProtection="0"/>
    <xf numFmtId="177" fontId="6" fillId="0" borderId="0" applyFill="0" applyBorder="0" applyAlignment="0" applyProtection="0"/>
    <xf numFmtId="43" fontId="16" fillId="0" borderId="0" applyFill="0" applyBorder="0" applyAlignment="0" applyProtection="0"/>
    <xf numFmtId="0" fontId="56" fillId="0" borderId="0"/>
    <xf numFmtId="0" fontId="27" fillId="0" borderId="0"/>
    <xf numFmtId="0" fontId="27" fillId="0" borderId="0" applyNumberFormat="0" applyFill="0" applyBorder="0" applyAlignment="0" applyProtection="0"/>
    <xf numFmtId="0" fontId="27" fillId="0" borderId="0" applyNumberFormat="0" applyFill="0" applyBorder="0" applyAlignment="0" applyProtection="0"/>
    <xf numFmtId="0" fontId="29" fillId="0" borderId="0"/>
    <xf numFmtId="0" fontId="29" fillId="0" borderId="0" applyNumberFormat="0" applyFill="0" applyBorder="0" applyAlignment="0" applyProtection="0"/>
    <xf numFmtId="0" fontId="29" fillId="0" borderId="0" applyNumberFormat="0" applyFill="0" applyBorder="0" applyAlignment="0" applyProtection="0"/>
    <xf numFmtId="0" fontId="18" fillId="0" borderId="14" applyNumberFormat="0" applyFill="0" applyAlignment="0" applyProtection="0"/>
    <xf numFmtId="0" fontId="40" fillId="0" borderId="1" applyNumberFormat="0" applyFill="0" applyAlignment="0" applyProtection="0"/>
    <xf numFmtId="0" fontId="19" fillId="0" borderId="15" applyNumberFormat="0" applyFill="0" applyAlignment="0" applyProtection="0"/>
    <xf numFmtId="0" fontId="41" fillId="0" borderId="2" applyNumberFormat="0" applyFill="0" applyAlignment="0" applyProtection="0"/>
    <xf numFmtId="0" fontId="20" fillId="0" borderId="16" applyNumberFormat="0" applyFill="0" applyAlignment="0" applyProtection="0"/>
    <xf numFmtId="0" fontId="42" fillId="0" borderId="3" applyNumberFormat="0" applyFill="0" applyAlignment="0" applyProtection="0"/>
    <xf numFmtId="0" fontId="20" fillId="0" borderId="0" applyNumberFormat="0" applyFill="0" applyBorder="0" applyAlignment="0" applyProtection="0"/>
    <xf numFmtId="0" fontId="42" fillId="0" borderId="0" applyNumberFormat="0" applyFill="0" applyBorder="0" applyAlignment="0" applyProtection="0"/>
    <xf numFmtId="0" fontId="37" fillId="0" borderId="0"/>
    <xf numFmtId="0" fontId="3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37" fillId="0" borderId="0" applyNumberFormat="0" applyFill="0" applyBorder="0" applyAlignment="0" applyProtection="0"/>
    <xf numFmtId="0" fontId="30" fillId="0" borderId="18"/>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28" fillId="36" borderId="5" applyNumberFormat="0" applyAlignment="0" applyProtection="0"/>
    <xf numFmtId="0" fontId="28" fillId="36" borderId="5" applyNumberFormat="0" applyAlignment="0" applyProtection="0"/>
    <xf numFmtId="43" fontId="14" fillId="0" borderId="0" applyFont="0" applyFill="0" applyBorder="0" applyAlignment="0" applyProtection="0"/>
    <xf numFmtId="43" fontId="7" fillId="0" borderId="0" applyFill="0" applyBorder="0" applyAlignment="0" applyProtection="0"/>
    <xf numFmtId="175" fontId="14" fillId="0" borderId="0"/>
    <xf numFmtId="175" fontId="14" fillId="0" borderId="0"/>
    <xf numFmtId="176" fontId="14" fillId="0" borderId="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7" fontId="6" fillId="0" borderId="0" applyFill="0" applyBorder="0" applyAlignment="0" applyProtection="0"/>
    <xf numFmtId="177" fontId="6" fillId="0" borderId="0" applyFill="0" applyBorder="0" applyAlignment="0" applyProtection="0"/>
    <xf numFmtId="175" fontId="14"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5" fontId="14" fillId="0" borderId="0"/>
    <xf numFmtId="175" fontId="14" fillId="0" borderId="0"/>
    <xf numFmtId="175" fontId="14" fillId="0" borderId="0"/>
    <xf numFmtId="175" fontId="14" fillId="0" borderId="0"/>
    <xf numFmtId="43" fontId="35" fillId="0" borderId="0" applyFont="0" applyFill="0" applyBorder="0" applyAlignment="0" applyProtection="0"/>
    <xf numFmtId="175" fontId="6" fillId="0" borderId="0"/>
    <xf numFmtId="43" fontId="6" fillId="0" borderId="0" applyFill="0" applyBorder="0" applyAlignment="0" applyProtection="0"/>
    <xf numFmtId="43" fontId="6" fillId="0" borderId="0" applyFill="0" applyBorder="0" applyAlignment="0" applyProtection="0"/>
    <xf numFmtId="175" fontId="14" fillId="0" borderId="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177" fontId="6" fillId="0" borderId="0"/>
    <xf numFmtId="177" fontId="6" fillId="0" borderId="0" applyFill="0" applyBorder="0" applyAlignment="0" applyProtection="0"/>
    <xf numFmtId="43" fontId="14" fillId="0" borderId="0" applyFont="0" applyFill="0" applyBorder="0" applyAlignment="0" applyProtection="0"/>
    <xf numFmtId="175" fontId="14" fillId="0" borderId="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24" fillId="0" borderId="0" applyFill="0" applyBorder="0" applyAlignment="0" applyProtection="0"/>
    <xf numFmtId="9" fontId="124" fillId="0" borderId="0" applyFill="0" applyBorder="0" applyAlignment="0" applyProtection="0"/>
    <xf numFmtId="0" fontId="4" fillId="1" borderId="8" applyFont="0" applyFill="0" applyBorder="0" applyAlignment="0">
      <alignment horizontal="center" vertical="center"/>
    </xf>
    <xf numFmtId="165" fontId="124" fillId="0" borderId="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4" fillId="0" borderId="0" applyFill="0" applyBorder="0" applyAlignment="0" applyProtection="0"/>
    <xf numFmtId="165" fontId="6" fillId="0" borderId="0" applyFill="0" applyBorder="0" applyAlignment="0" applyProtection="0"/>
    <xf numFmtId="165" fontId="14" fillId="0" borderId="0" applyFont="0" applyFill="0" applyBorder="0" applyAlignment="0" applyProtection="0"/>
    <xf numFmtId="165" fontId="6" fillId="0" borderId="0" applyFill="0" applyBorder="0" applyAlignment="0" applyProtection="0"/>
    <xf numFmtId="165" fontId="6" fillId="0" borderId="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24" fillId="0" borderId="0" applyFill="0" applyBorder="0" applyAlignment="0" applyProtection="0"/>
    <xf numFmtId="9" fontId="124" fillId="0" borderId="0" applyFill="0" applyBorder="0" applyAlignment="0" applyProtection="0"/>
    <xf numFmtId="0" fontId="6" fillId="0" borderId="0" applyNumberFormat="0" applyFont="0" applyFill="0" applyBorder="0" applyAlignment="0" applyProtection="0"/>
    <xf numFmtId="9" fontId="12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124"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0" borderId="0"/>
    <xf numFmtId="0" fontId="125" fillId="0" borderId="0"/>
    <xf numFmtId="10" fontId="5" fillId="48" borderId="102" applyNumberFormat="0" applyBorder="0" applyAlignment="0" applyProtection="0"/>
    <xf numFmtId="165" fontId="4" fillId="0" borderId="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4" fillId="0" borderId="0" applyFill="0" applyBorder="0" applyAlignment="0" applyProtection="0"/>
    <xf numFmtId="165" fontId="6" fillId="0" borderId="0" applyFill="0" applyBorder="0" applyAlignment="0" applyProtection="0"/>
    <xf numFmtId="165" fontId="14" fillId="0" borderId="0" applyFont="0" applyFill="0" applyBorder="0" applyAlignment="0" applyProtection="0"/>
    <xf numFmtId="165" fontId="6" fillId="0" borderId="0" applyFill="0" applyBorder="0" applyAlignment="0" applyProtection="0"/>
    <xf numFmtId="165" fontId="6" fillId="0" borderId="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50" borderId="103"/>
    <xf numFmtId="0" fontId="14" fillId="51" borderId="103" applyNumberFormat="0" applyAlignment="0" applyProtection="0"/>
    <xf numFmtId="0" fontId="14" fillId="51" borderId="103" applyNumberFormat="0" applyAlignment="0" applyProtection="0"/>
    <xf numFmtId="0" fontId="6" fillId="12" borderId="103" applyNumberFormat="0" applyFont="0" applyAlignment="0" applyProtection="0"/>
    <xf numFmtId="0" fontId="6" fillId="12" borderId="103" applyNumberFormat="0" applyFont="0" applyAlignment="0" applyProtection="0"/>
    <xf numFmtId="0" fontId="14" fillId="51" borderId="103" applyNumberFormat="0" applyAlignment="0" applyProtection="0"/>
    <xf numFmtId="0" fontId="14" fillId="12" borderId="103" applyNumberFormat="0" applyFont="0" applyAlignment="0" applyProtection="0"/>
    <xf numFmtId="0" fontId="14" fillId="12" borderId="103" applyNumberFormat="0" applyFont="0" applyAlignment="0" applyProtection="0"/>
    <xf numFmtId="0" fontId="14" fillId="12" borderId="103" applyNumberFormat="0" applyFont="0" applyAlignment="0" applyProtection="0"/>
    <xf numFmtId="0" fontId="14" fillId="12" borderId="103" applyNumberFormat="0" applyFont="0" applyAlignment="0" applyProtection="0"/>
    <xf numFmtId="0" fontId="14" fillId="12" borderId="103" applyNumberFormat="0" applyFont="0" applyAlignment="0" applyProtection="0"/>
    <xf numFmtId="0" fontId="14" fillId="12" borderId="103" applyNumberFormat="0" applyFont="0" applyAlignment="0" applyProtection="0"/>
    <xf numFmtId="0" fontId="25" fillId="34" borderId="104"/>
    <xf numFmtId="0" fontId="25" fillId="34" borderId="104" applyNumberFormat="0" applyAlignment="0" applyProtection="0"/>
    <xf numFmtId="0" fontId="25" fillId="34" borderId="104" applyNumberFormat="0" applyAlignment="0" applyProtection="0"/>
    <xf numFmtId="0" fontId="25" fillId="33" borderId="104" applyNumberFormat="0" applyAlignment="0" applyProtection="0"/>
    <xf numFmtId="0" fontId="25" fillId="33" borderId="104" applyNumberFormat="0" applyAlignment="0" applyProtection="0"/>
    <xf numFmtId="0" fontId="25" fillId="34" borderId="104" applyNumberFormat="0" applyAlignment="0" applyProtection="0"/>
    <xf numFmtId="0" fontId="25" fillId="35" borderId="104" applyNumberFormat="0" applyAlignment="0" applyProtection="0"/>
    <xf numFmtId="0" fontId="25" fillId="35" borderId="104" applyNumberFormat="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0" fontId="30" fillId="0" borderId="106"/>
    <xf numFmtId="0" fontId="30" fillId="0" borderId="106" applyNumberFormat="0" applyFill="0" applyAlignment="0" applyProtection="0"/>
    <xf numFmtId="0" fontId="30" fillId="0" borderId="106" applyNumberFormat="0" applyFill="0" applyAlignment="0" applyProtection="0"/>
    <xf numFmtId="0" fontId="30" fillId="0" borderId="105" applyNumberFormat="0" applyFill="0" applyAlignment="0" applyProtection="0"/>
    <xf numFmtId="0" fontId="30" fillId="0" borderId="105" applyNumberFormat="0" applyFill="0" applyAlignment="0" applyProtection="0"/>
    <xf numFmtId="0" fontId="30" fillId="0" borderId="106" applyNumberFormat="0" applyFill="0" applyAlignment="0" applyProtection="0"/>
    <xf numFmtId="0" fontId="30" fillId="0" borderId="106" applyNumberFormat="0" applyFill="0" applyAlignment="0" applyProtection="0"/>
    <xf numFmtId="0" fontId="30" fillId="0" borderId="106" applyNumberFormat="0" applyFill="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4" fillId="0" borderId="0" applyFill="0" applyBorder="0" applyAlignment="0" applyProtection="0"/>
    <xf numFmtId="9" fontId="4" fillId="0" borderId="0" applyFill="0" applyBorder="0" applyAlignment="0" applyProtection="0"/>
    <xf numFmtId="165" fontId="4" fillId="0" borderId="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4" fillId="0" borderId="0" applyFill="0" applyBorder="0" applyAlignment="0" applyProtection="0"/>
    <xf numFmtId="165" fontId="6" fillId="0" borderId="0" applyFill="0" applyBorder="0" applyAlignment="0" applyProtection="0"/>
    <xf numFmtId="165" fontId="14" fillId="0" borderId="0" applyFont="0" applyFill="0" applyBorder="0" applyAlignment="0" applyProtection="0"/>
    <xf numFmtId="165" fontId="6" fillId="0" borderId="0" applyFill="0" applyBorder="0" applyAlignment="0" applyProtection="0"/>
    <xf numFmtId="165" fontId="6" fillId="0" borderId="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 fillId="0" borderId="0" applyFill="0" applyBorder="0" applyAlignment="0" applyProtection="0"/>
    <xf numFmtId="9" fontId="4" fillId="0" borderId="0" applyFill="0" applyBorder="0" applyAlignment="0" applyProtection="0"/>
    <xf numFmtId="9"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4"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 fillId="0" borderId="0"/>
    <xf numFmtId="0" fontId="6" fillId="0" borderId="0"/>
    <xf numFmtId="0" fontId="130" fillId="0" borderId="0"/>
    <xf numFmtId="43" fontId="35" fillId="0" borderId="0" applyFont="0" applyFill="0" applyBorder="0" applyAlignment="0" applyProtection="0"/>
    <xf numFmtId="0" fontId="118" fillId="0" borderId="0"/>
    <xf numFmtId="0" fontId="131" fillId="0" borderId="0"/>
    <xf numFmtId="0" fontId="132" fillId="0" borderId="0"/>
    <xf numFmtId="0" fontId="6" fillId="0" borderId="0"/>
  </cellStyleXfs>
  <cellXfs count="915">
    <xf numFmtId="0" fontId="0" fillId="0" borderId="0" xfId="0"/>
    <xf numFmtId="0" fontId="0" fillId="52" borderId="0" xfId="0" applyFill="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7" fillId="52" borderId="0" xfId="0" applyFont="1" applyFill="1" applyAlignment="1" applyProtection="1">
      <alignment horizontal="center" vertical="center"/>
      <protection locked="0"/>
    </xf>
    <xf numFmtId="2" fontId="9" fillId="0" borderId="0" xfId="0" applyNumberFormat="1" applyFont="1" applyProtection="1">
      <protection locked="0"/>
    </xf>
    <xf numFmtId="0" fontId="10" fillId="52" borderId="0" xfId="0" applyFont="1" applyFill="1" applyProtection="1">
      <protection locked="0"/>
    </xf>
    <xf numFmtId="4" fontId="10" fillId="52" borderId="0" xfId="0" applyNumberFormat="1" applyFont="1" applyFill="1" applyAlignment="1" applyProtection="1">
      <alignment horizontal="left"/>
      <protection locked="0"/>
    </xf>
    <xf numFmtId="49" fontId="10" fillId="52" borderId="0" xfId="0" applyNumberFormat="1" applyFont="1" applyFill="1" applyProtection="1">
      <protection locked="0"/>
    </xf>
    <xf numFmtId="4" fontId="10" fillId="52" borderId="0" xfId="0" applyNumberFormat="1" applyFont="1" applyFill="1" applyAlignment="1">
      <alignment horizontal="left"/>
    </xf>
    <xf numFmtId="4" fontId="11" fillId="52" borderId="0" xfId="0" applyNumberFormat="1" applyFont="1" applyFill="1" applyAlignment="1">
      <alignment horizontal="left"/>
    </xf>
    <xf numFmtId="4" fontId="11" fillId="52" borderId="0" xfId="0" applyNumberFormat="1" applyFont="1" applyFill="1" applyAlignment="1" applyProtection="1">
      <alignment horizontal="left"/>
      <protection locked="0"/>
    </xf>
    <xf numFmtId="10" fontId="10" fillId="52" borderId="0" xfId="0" applyNumberFormat="1" applyFont="1" applyFill="1" applyAlignment="1" applyProtection="1">
      <alignment horizontal="center"/>
      <protection locked="0"/>
    </xf>
    <xf numFmtId="0" fontId="12" fillId="52" borderId="0" xfId="0" applyFont="1" applyFill="1" applyAlignment="1" applyProtection="1">
      <alignment horizontal="left"/>
      <protection locked="0"/>
    </xf>
    <xf numFmtId="0" fontId="12" fillId="52" borderId="0" xfId="0" applyFont="1" applyFill="1" applyProtection="1">
      <protection locked="0"/>
    </xf>
    <xf numFmtId="0" fontId="7" fillId="53" borderId="0" xfId="264" applyFont="1" applyFill="1" applyAlignment="1">
      <alignment horizontal="center" vertical="center" wrapText="1"/>
    </xf>
    <xf numFmtId="0" fontId="7" fillId="0" borderId="0" xfId="264" applyFont="1" applyAlignment="1">
      <alignment horizontal="center" vertical="center" wrapText="1"/>
    </xf>
    <xf numFmtId="0" fontId="30" fillId="0" borderId="0" xfId="264" applyFont="1" applyAlignment="1">
      <alignment horizontal="center" vertical="center" wrapText="1"/>
    </xf>
    <xf numFmtId="0" fontId="14" fillId="0" borderId="0" xfId="264" applyAlignment="1">
      <alignment vertical="center" wrapText="1"/>
    </xf>
    <xf numFmtId="0" fontId="14" fillId="0" borderId="0" xfId="264" applyAlignment="1">
      <alignment horizontal="center" vertical="center" wrapText="1"/>
    </xf>
    <xf numFmtId="2" fontId="7" fillId="0" borderId="0" xfId="264" applyNumberFormat="1" applyFont="1" applyAlignment="1">
      <alignment horizontal="center" vertical="center" wrapText="1"/>
    </xf>
    <xf numFmtId="181" fontId="5" fillId="53" borderId="0" xfId="686" applyNumberFormat="1" applyFont="1" applyFill="1" applyBorder="1" applyAlignment="1" applyProtection="1">
      <alignment horizontal="center" vertical="center"/>
    </xf>
    <xf numFmtId="0" fontId="0" fillId="48" borderId="0" xfId="0" applyFill="1"/>
    <xf numFmtId="181" fontId="5" fillId="53" borderId="20" xfId="686" applyNumberFormat="1" applyFont="1" applyFill="1" applyBorder="1" applyAlignment="1" applyProtection="1">
      <alignment horizontal="center" vertical="center"/>
    </xf>
    <xf numFmtId="0" fontId="14" fillId="0" borderId="0" xfId="0" applyFont="1"/>
    <xf numFmtId="0" fontId="5" fillId="53" borderId="0" xfId="492" applyFont="1" applyFill="1" applyAlignment="1">
      <alignment horizontal="center" vertical="center"/>
    </xf>
    <xf numFmtId="0" fontId="14" fillId="53" borderId="0" xfId="264" applyFill="1" applyAlignment="1">
      <alignment vertical="center" wrapText="1"/>
    </xf>
    <xf numFmtId="0" fontId="5" fillId="0" borderId="0" xfId="264" applyFont="1" applyAlignment="1">
      <alignment horizontal="center" vertical="center"/>
    </xf>
    <xf numFmtId="0" fontId="5" fillId="53" borderId="19" xfId="492" applyFont="1" applyFill="1" applyBorder="1" applyAlignment="1">
      <alignment horizontal="center" vertical="center"/>
    </xf>
    <xf numFmtId="193" fontId="5" fillId="53" borderId="19" xfId="492" applyNumberFormat="1" applyFont="1" applyFill="1" applyBorder="1" applyAlignment="1">
      <alignment horizontal="centerContinuous" vertical="center"/>
    </xf>
    <xf numFmtId="193" fontId="5" fillId="53" borderId="0" xfId="492" applyNumberFormat="1" applyFont="1" applyFill="1" applyAlignment="1">
      <alignment horizontal="center" vertical="center"/>
    </xf>
    <xf numFmtId="0" fontId="0" fillId="52" borderId="21" xfId="0" applyFill="1" applyBorder="1" applyProtection="1">
      <protection locked="0"/>
    </xf>
    <xf numFmtId="0" fontId="0" fillId="52" borderId="22" xfId="0" applyFill="1" applyBorder="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ill="1" applyBorder="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10" fillId="52" borderId="22" xfId="0" applyFont="1" applyFill="1" applyBorder="1" applyProtection="1">
      <protection locked="0"/>
    </xf>
    <xf numFmtId="0" fontId="10" fillId="52" borderId="23" xfId="0" applyFont="1" applyFill="1" applyBorder="1" applyAlignment="1" applyProtection="1">
      <alignment horizontal="right"/>
      <protection locked="0"/>
    </xf>
    <xf numFmtId="0" fontId="10" fillId="52" borderId="23" xfId="0" applyFont="1" applyFill="1" applyBorder="1" applyAlignment="1" applyProtection="1">
      <alignment horizontal="left"/>
      <protection locked="0"/>
    </xf>
    <xf numFmtId="0" fontId="10" fillId="52" borderId="23" xfId="0" applyFont="1" applyFill="1" applyBorder="1" applyProtection="1">
      <protection locked="0"/>
    </xf>
    <xf numFmtId="0" fontId="10" fillId="52" borderId="24" xfId="0" applyFont="1" applyFill="1" applyBorder="1" applyProtection="1">
      <protection locked="0"/>
    </xf>
    <xf numFmtId="0" fontId="10" fillId="52" borderId="25" xfId="0" applyFont="1" applyFill="1" applyBorder="1" applyProtection="1">
      <protection locked="0"/>
    </xf>
    <xf numFmtId="0" fontId="10" fillId="52" borderId="21" xfId="0" applyFont="1" applyFill="1" applyBorder="1" applyProtection="1">
      <protection locked="0"/>
    </xf>
    <xf numFmtId="0" fontId="10" fillId="52" borderId="26" xfId="0" applyFont="1" applyFill="1" applyBorder="1" applyProtection="1">
      <protection locked="0"/>
    </xf>
    <xf numFmtId="0" fontId="10" fillId="52" borderId="10" xfId="0" applyFont="1" applyFill="1" applyBorder="1" applyProtection="1">
      <protection locked="0"/>
    </xf>
    <xf numFmtId="0" fontId="10" fillId="52" borderId="27" xfId="0" applyFont="1" applyFill="1" applyBorder="1" applyProtection="1">
      <protection locked="0"/>
    </xf>
    <xf numFmtId="0" fontId="77" fillId="0" borderId="0" xfId="0" applyFont="1" applyAlignment="1">
      <alignment horizontal="right"/>
    </xf>
    <xf numFmtId="0" fontId="0" fillId="0" borderId="0" xfId="0" applyAlignment="1">
      <alignment horizontal="justify" vertical="justify"/>
    </xf>
    <xf numFmtId="0" fontId="77" fillId="54" borderId="28" xfId="0" applyFont="1" applyFill="1" applyBorder="1" applyAlignment="1">
      <alignment horizontal="center"/>
    </xf>
    <xf numFmtId="0" fontId="77" fillId="54" borderId="29" xfId="0" applyFont="1" applyFill="1" applyBorder="1" applyAlignment="1">
      <alignment horizontal="center"/>
    </xf>
    <xf numFmtId="0" fontId="77" fillId="56" borderId="35" xfId="0" applyFont="1" applyFill="1" applyBorder="1"/>
    <xf numFmtId="164" fontId="0" fillId="0" borderId="36" xfId="0" applyNumberFormat="1" applyBorder="1" applyAlignment="1">
      <alignment horizontal="center" vertical="center"/>
    </xf>
    <xf numFmtId="0" fontId="77" fillId="56" borderId="35" xfId="0" applyFont="1" applyFill="1" applyBorder="1" applyAlignment="1">
      <alignment horizontal="center"/>
    </xf>
    <xf numFmtId="164" fontId="77" fillId="55" borderId="37" xfId="0" applyNumberFormat="1" applyFont="1" applyFill="1" applyBorder="1" applyAlignment="1">
      <alignment horizontal="center" vertical="center"/>
    </xf>
    <xf numFmtId="0" fontId="0" fillId="56" borderId="35" xfId="0" applyFill="1" applyBorder="1"/>
    <xf numFmtId="0" fontId="75" fillId="0" borderId="0" xfId="0" applyFont="1" applyAlignment="1">
      <alignment horizontal="center" vertical="justify"/>
    </xf>
    <xf numFmtId="2" fontId="82" fillId="57" borderId="35" xfId="0" applyNumberFormat="1" applyFont="1" applyFill="1" applyBorder="1" applyAlignment="1">
      <alignment horizontal="center" vertical="center"/>
    </xf>
    <xf numFmtId="2" fontId="0" fillId="0" borderId="0" xfId="0" applyNumberFormat="1"/>
    <xf numFmtId="0" fontId="16" fillId="48" borderId="38" xfId="496" applyFill="1" applyBorder="1"/>
    <xf numFmtId="0" fontId="16" fillId="48" borderId="39" xfId="496" applyFill="1" applyBorder="1"/>
    <xf numFmtId="0" fontId="16" fillId="48" borderId="0" xfId="496" applyFill="1"/>
    <xf numFmtId="0" fontId="16" fillId="48" borderId="40" xfId="496" applyFill="1" applyBorder="1"/>
    <xf numFmtId="0" fontId="83" fillId="48" borderId="0" xfId="496" applyFont="1" applyFill="1"/>
    <xf numFmtId="0" fontId="84" fillId="48" borderId="0" xfId="496" applyFont="1" applyFill="1" applyAlignment="1" applyProtection="1">
      <alignment horizontal="left"/>
      <protection locked="0"/>
    </xf>
    <xf numFmtId="0" fontId="16" fillId="48" borderId="41" xfId="496" applyFill="1" applyBorder="1"/>
    <xf numFmtId="0" fontId="16" fillId="48" borderId="42" xfId="496" applyFill="1" applyBorder="1"/>
    <xf numFmtId="0" fontId="7" fillId="48" borderId="0" xfId="496" applyFont="1" applyFill="1"/>
    <xf numFmtId="0" fontId="0" fillId="48" borderId="0" xfId="0" applyFill="1" applyAlignment="1">
      <alignment horizontal="center"/>
    </xf>
    <xf numFmtId="0" fontId="16" fillId="48" borderId="38" xfId="496" applyFill="1" applyBorder="1" applyAlignment="1">
      <alignment horizontal="center"/>
    </xf>
    <xf numFmtId="0" fontId="16" fillId="48" borderId="0" xfId="496" applyFill="1" applyAlignment="1">
      <alignment horizontal="center"/>
    </xf>
    <xf numFmtId="0" fontId="84" fillId="48" borderId="0" xfId="496" applyFont="1" applyFill="1" applyAlignment="1" applyProtection="1">
      <alignment horizontal="center"/>
      <protection locked="0"/>
    </xf>
    <xf numFmtId="0" fontId="4" fillId="48" borderId="39" xfId="496" applyFont="1" applyFill="1" applyBorder="1"/>
    <xf numFmtId="0" fontId="4" fillId="48" borderId="0" xfId="496" applyFont="1" applyFill="1"/>
    <xf numFmtId="0" fontId="4" fillId="48" borderId="0" xfId="496" applyFont="1" applyFill="1" applyAlignment="1">
      <alignment horizontal="center"/>
    </xf>
    <xf numFmtId="0" fontId="30" fillId="48" borderId="0" xfId="0" applyFont="1" applyFill="1"/>
    <xf numFmtId="0" fontId="30" fillId="0" borderId="0" xfId="0" applyFont="1"/>
    <xf numFmtId="0" fontId="16" fillId="48" borderId="10" xfId="496" applyFill="1" applyBorder="1"/>
    <xf numFmtId="0" fontId="11" fillId="48" borderId="0" xfId="496" applyFont="1" applyFill="1"/>
    <xf numFmtId="0" fontId="10" fillId="48" borderId="0" xfId="496" applyFont="1" applyFill="1"/>
    <xf numFmtId="0" fontId="10" fillId="48" borderId="38" xfId="496" applyFont="1" applyFill="1" applyBorder="1"/>
    <xf numFmtId="0" fontId="28" fillId="58" borderId="43" xfId="264" applyFont="1" applyFill="1" applyBorder="1" applyAlignment="1">
      <alignment horizontal="center" vertical="center" wrapText="1"/>
    </xf>
    <xf numFmtId="0" fontId="75" fillId="48" borderId="35" xfId="0" applyFont="1" applyFill="1" applyBorder="1" applyAlignment="1">
      <alignment horizontal="center" vertical="center"/>
    </xf>
    <xf numFmtId="0" fontId="75" fillId="48" borderId="35" xfId="0" applyFont="1" applyFill="1" applyBorder="1" applyAlignment="1">
      <alignment horizontal="center" vertical="justify"/>
    </xf>
    <xf numFmtId="0" fontId="0" fillId="48" borderId="35" xfId="0" applyFill="1" applyBorder="1" applyAlignment="1">
      <alignment horizontal="center" vertical="center"/>
    </xf>
    <xf numFmtId="2" fontId="0" fillId="48" borderId="35" xfId="0" applyNumberFormat="1" applyFill="1" applyBorder="1" applyAlignment="1">
      <alignment horizontal="center" vertical="center"/>
    </xf>
    <xf numFmtId="49" fontId="69" fillId="0" borderId="0" xfId="264" applyNumberFormat="1" applyFont="1" applyAlignment="1">
      <alignment horizontal="center" vertical="center" wrapText="1"/>
    </xf>
    <xf numFmtId="0" fontId="39" fillId="0" borderId="0" xfId="264" applyFont="1" applyAlignment="1">
      <alignment horizontal="center" vertical="center" wrapText="1"/>
    </xf>
    <xf numFmtId="0" fontId="15" fillId="52" borderId="0" xfId="0" applyFont="1" applyFill="1" applyAlignment="1" applyProtection="1">
      <alignment horizontal="right"/>
      <protection locked="0"/>
    </xf>
    <xf numFmtId="0" fontId="71" fillId="52" borderId="0" xfId="0" applyFont="1" applyFill="1" applyAlignment="1" applyProtection="1">
      <alignment horizontal="right"/>
      <protection locked="0"/>
    </xf>
    <xf numFmtId="0" fontId="71" fillId="52" borderId="0" xfId="0" applyFont="1" applyFill="1" applyProtection="1">
      <protection locked="0"/>
    </xf>
    <xf numFmtId="0" fontId="71" fillId="52" borderId="21" xfId="0" applyFont="1" applyFill="1" applyBorder="1" applyAlignment="1" applyProtection="1">
      <alignment horizontal="left"/>
      <protection locked="0"/>
    </xf>
    <xf numFmtId="0" fontId="71" fillId="52" borderId="21" xfId="0" applyFont="1" applyFill="1" applyBorder="1" applyProtection="1">
      <protection locked="0"/>
    </xf>
    <xf numFmtId="49" fontId="71" fillId="52" borderId="0" xfId="0" applyNumberFormat="1" applyFont="1" applyFill="1" applyAlignment="1" applyProtection="1">
      <alignment horizontal="left"/>
      <protection locked="0"/>
    </xf>
    <xf numFmtId="4" fontId="63" fillId="53" borderId="19" xfId="492" applyNumberFormat="1" applyFont="1" applyFill="1" applyBorder="1" applyAlignment="1">
      <alignment vertical="center" wrapText="1"/>
    </xf>
    <xf numFmtId="4" fontId="67" fillId="59" borderId="9" xfId="686" applyNumberFormat="1" applyFont="1" applyFill="1" applyBorder="1" applyAlignment="1" applyProtection="1">
      <alignment horizontal="center" vertical="center"/>
    </xf>
    <xf numFmtId="4" fontId="5" fillId="53" borderId="0" xfId="492" applyNumberFormat="1" applyFont="1" applyFill="1" applyAlignment="1">
      <alignment horizontal="center" vertical="center"/>
    </xf>
    <xf numFmtId="4" fontId="5" fillId="53" borderId="0" xfId="686" applyNumberFormat="1" applyFont="1" applyFill="1" applyBorder="1" applyAlignment="1" applyProtection="1">
      <alignment horizontal="right" vertical="center"/>
    </xf>
    <xf numFmtId="0" fontId="75" fillId="48" borderId="21" xfId="0" applyFont="1" applyFill="1" applyBorder="1" applyAlignment="1">
      <alignment horizontal="center"/>
    </xf>
    <xf numFmtId="0" fontId="75" fillId="48" borderId="0" xfId="0" applyFont="1" applyFill="1" applyAlignment="1">
      <alignment horizontal="center"/>
    </xf>
    <xf numFmtId="0" fontId="75" fillId="48" borderId="25" xfId="0" applyFont="1" applyFill="1" applyBorder="1" applyAlignment="1">
      <alignment horizontal="center"/>
    </xf>
    <xf numFmtId="0" fontId="81" fillId="48" borderId="21" xfId="0" applyFont="1" applyFill="1" applyBorder="1" applyAlignment="1">
      <alignment horizontal="left"/>
    </xf>
    <xf numFmtId="0" fontId="85" fillId="48" borderId="25" xfId="0" applyFont="1" applyFill="1" applyBorder="1" applyAlignment="1">
      <alignment horizontal="right"/>
    </xf>
    <xf numFmtId="49" fontId="39" fillId="53" borderId="21" xfId="264" applyNumberFormat="1" applyFont="1" applyFill="1" applyBorder="1" applyAlignment="1">
      <alignment vertical="center"/>
    </xf>
    <xf numFmtId="0" fontId="14" fillId="48" borderId="0" xfId="264" applyFill="1" applyAlignment="1">
      <alignment vertical="center"/>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Alignment="1">
      <alignment vertical="center"/>
    </xf>
    <xf numFmtId="0" fontId="0" fillId="48" borderId="25" xfId="0" applyFill="1" applyBorder="1" applyAlignment="1">
      <alignment vertical="center"/>
    </xf>
    <xf numFmtId="0" fontId="100" fillId="52" borderId="0" xfId="0" applyFont="1" applyFill="1" applyAlignment="1" applyProtection="1">
      <alignment vertical="center"/>
      <protection locked="0"/>
    </xf>
    <xf numFmtId="0" fontId="100" fillId="52" borderId="0" xfId="0" applyFont="1" applyFill="1" applyAlignment="1" applyProtection="1">
      <alignment horizontal="center" vertical="center"/>
      <protection locked="0"/>
    </xf>
    <xf numFmtId="2" fontId="100" fillId="52" borderId="0" xfId="0" applyNumberFormat="1" applyFont="1" applyFill="1" applyAlignment="1" applyProtection="1">
      <alignment horizontal="center" vertical="center"/>
      <protection locked="0"/>
    </xf>
    <xf numFmtId="10" fontId="100" fillId="52" borderId="0" xfId="0" applyNumberFormat="1" applyFont="1" applyFill="1" applyAlignment="1" applyProtection="1">
      <alignment vertical="center"/>
      <protection locked="0"/>
    </xf>
    <xf numFmtId="0" fontId="100" fillId="52" borderId="0" xfId="0" applyFont="1" applyFill="1" applyAlignment="1" applyProtection="1">
      <alignment vertical="justify" wrapText="1"/>
      <protection locked="0"/>
    </xf>
    <xf numFmtId="2" fontId="101" fillId="52" borderId="0" xfId="0" applyNumberFormat="1" applyFont="1" applyFill="1" applyAlignment="1" applyProtection="1">
      <alignment horizontal="right" vertical="center"/>
      <protection locked="0"/>
    </xf>
    <xf numFmtId="2" fontId="100" fillId="52" borderId="0" xfId="0" applyNumberFormat="1" applyFont="1" applyFill="1" applyAlignment="1" applyProtection="1">
      <alignment horizontal="right" vertical="center"/>
      <protection locked="0"/>
    </xf>
    <xf numFmtId="1" fontId="100" fillId="52" borderId="0" xfId="0" applyNumberFormat="1" applyFont="1" applyFill="1" applyAlignment="1" applyProtection="1">
      <alignment horizontal="center" vertical="center"/>
      <protection locked="0"/>
    </xf>
    <xf numFmtId="2" fontId="102" fillId="52" borderId="0" xfId="0" applyNumberFormat="1" applyFont="1" applyFill="1" applyAlignment="1" applyProtection="1">
      <alignment horizontal="right" vertical="center"/>
      <protection locked="0"/>
    </xf>
    <xf numFmtId="2" fontId="102" fillId="52" borderId="0" xfId="0" applyNumberFormat="1" applyFont="1" applyFill="1" applyAlignment="1" applyProtection="1">
      <alignment vertical="center"/>
      <protection locked="0"/>
    </xf>
    <xf numFmtId="0" fontId="104" fillId="52" borderId="0" xfId="0" applyFont="1" applyFill="1" applyAlignment="1" applyProtection="1">
      <alignment vertical="center"/>
      <protection locked="0"/>
    </xf>
    <xf numFmtId="1" fontId="104" fillId="52" borderId="0" xfId="0" applyNumberFormat="1" applyFont="1" applyFill="1" applyAlignment="1" applyProtection="1">
      <alignment horizontal="center" vertical="center"/>
      <protection locked="0"/>
    </xf>
    <xf numFmtId="0" fontId="101" fillId="52" borderId="0" xfId="0" applyFont="1" applyFill="1" applyAlignment="1" applyProtection="1">
      <alignment horizontal="center" vertical="center"/>
      <protection locked="0"/>
    </xf>
    <xf numFmtId="0" fontId="101" fillId="52" borderId="0" xfId="0" applyFont="1" applyFill="1" applyAlignment="1" applyProtection="1">
      <alignment vertical="center"/>
      <protection locked="0"/>
    </xf>
    <xf numFmtId="0" fontId="101" fillId="52" borderId="0" xfId="0" applyFont="1" applyFill="1" applyAlignment="1" applyProtection="1">
      <alignment horizontal="justify" vertical="center" wrapText="1"/>
      <protection locked="0"/>
    </xf>
    <xf numFmtId="2" fontId="101" fillId="52" borderId="0" xfId="0" applyNumberFormat="1" applyFont="1" applyFill="1" applyAlignment="1" applyProtection="1">
      <alignment horizontal="center" vertical="center"/>
      <protection locked="0"/>
    </xf>
    <xf numFmtId="10" fontId="104" fillId="52" borderId="0" xfId="0" applyNumberFormat="1" applyFont="1" applyFill="1" applyAlignment="1" applyProtection="1">
      <alignment vertical="center"/>
      <protection locked="0"/>
    </xf>
    <xf numFmtId="2" fontId="102" fillId="52" borderId="47" xfId="0" applyNumberFormat="1" applyFont="1" applyFill="1" applyBorder="1" applyAlignment="1" applyProtection="1">
      <alignment horizontal="right" vertical="center" wrapText="1"/>
      <protection locked="0"/>
    </xf>
    <xf numFmtId="0" fontId="14" fillId="48" borderId="0" xfId="497" applyFill="1" applyAlignment="1">
      <alignment vertical="center"/>
    </xf>
    <xf numFmtId="10" fontId="87" fillId="48" borderId="23" xfId="497" applyNumberFormat="1" applyFont="1" applyFill="1" applyBorder="1" applyAlignment="1">
      <alignment horizontal="left"/>
    </xf>
    <xf numFmtId="10" fontId="88" fillId="48" borderId="23" xfId="497" applyNumberFormat="1" applyFont="1" applyFill="1" applyBorder="1" applyAlignment="1">
      <alignment horizontal="right"/>
    </xf>
    <xf numFmtId="0" fontId="88" fillId="48" borderId="24" xfId="497" applyFont="1" applyFill="1" applyBorder="1"/>
    <xf numFmtId="0" fontId="14" fillId="48" borderId="0" xfId="497" applyFill="1"/>
    <xf numFmtId="10" fontId="14" fillId="48" borderId="0" xfId="497" applyNumberFormat="1" applyFill="1"/>
    <xf numFmtId="0" fontId="88" fillId="48" borderId="0" xfId="497" applyFont="1" applyFill="1" applyAlignment="1">
      <alignment horizontal="right" vertical="center"/>
    </xf>
    <xf numFmtId="0" fontId="87" fillId="48" borderId="0" xfId="497" applyFont="1" applyFill="1" applyAlignment="1">
      <alignment horizontal="right" vertical="center"/>
    </xf>
    <xf numFmtId="178" fontId="88" fillId="48" borderId="21" xfId="497" quotePrefix="1" applyNumberFormat="1" applyFont="1" applyFill="1" applyBorder="1" applyAlignment="1">
      <alignment horizontal="center" vertical="top"/>
    </xf>
    <xf numFmtId="0" fontId="87" fillId="48" borderId="10" xfId="497" applyFont="1" applyFill="1" applyBorder="1" applyAlignment="1">
      <alignment horizontal="center" vertical="justify"/>
    </xf>
    <xf numFmtId="10" fontId="87" fillId="48" borderId="44" xfId="497" applyNumberFormat="1" applyFont="1" applyFill="1" applyBorder="1" applyAlignment="1">
      <alignment horizontal="centerContinuous"/>
    </xf>
    <xf numFmtId="178" fontId="89" fillId="48" borderId="22" xfId="497" quotePrefix="1" applyNumberFormat="1" applyFont="1" applyFill="1" applyBorder="1" applyAlignment="1">
      <alignment horizontal="center" vertical="top"/>
    </xf>
    <xf numFmtId="10" fontId="90" fillId="48" borderId="43" xfId="497" applyNumberFormat="1" applyFont="1" applyFill="1" applyBorder="1" applyAlignment="1">
      <alignment horizontal="right"/>
    </xf>
    <xf numFmtId="10" fontId="90" fillId="48" borderId="22" xfId="497" applyNumberFormat="1" applyFont="1" applyFill="1" applyBorder="1" applyAlignment="1">
      <alignment horizontal="center"/>
    </xf>
    <xf numFmtId="0" fontId="90" fillId="48" borderId="43" xfId="497" applyFont="1" applyFill="1" applyBorder="1" applyAlignment="1">
      <alignment horizontal="center" vertical="center"/>
    </xf>
    <xf numFmtId="0" fontId="89" fillId="48" borderId="0" xfId="497" applyFont="1" applyFill="1"/>
    <xf numFmtId="178" fontId="87" fillId="48" borderId="21" xfId="497" applyNumberFormat="1" applyFont="1" applyFill="1" applyBorder="1" applyAlignment="1">
      <alignment horizontal="center" vertical="center"/>
    </xf>
    <xf numFmtId="15" fontId="90" fillId="48" borderId="21" xfId="497" applyNumberFormat="1" applyFont="1" applyFill="1" applyBorder="1" applyAlignment="1">
      <alignment horizontal="center" vertical="center"/>
    </xf>
    <xf numFmtId="15" fontId="90" fillId="48" borderId="48" xfId="497" applyNumberFormat="1" applyFont="1" applyFill="1" applyBorder="1" applyAlignment="1">
      <alignment horizontal="center" vertical="center"/>
    </xf>
    <xf numFmtId="15" fontId="66" fillId="48" borderId="0" xfId="497" applyNumberFormat="1" applyFont="1" applyFill="1" applyAlignment="1">
      <alignment horizontal="center" vertical="center"/>
    </xf>
    <xf numFmtId="178" fontId="87" fillId="48" borderId="26" xfId="497" applyNumberFormat="1" applyFont="1" applyFill="1" applyBorder="1" applyAlignment="1">
      <alignment horizontal="center" vertical="center"/>
    </xf>
    <xf numFmtId="15" fontId="90" fillId="48" borderId="26" xfId="497" applyNumberFormat="1" applyFont="1" applyFill="1" applyBorder="1" applyAlignment="1">
      <alignment horizontal="center" vertical="center"/>
    </xf>
    <xf numFmtId="15" fontId="90" fillId="48" borderId="49" xfId="497" applyNumberFormat="1" applyFont="1" applyFill="1" applyBorder="1" applyAlignment="1">
      <alignment horizontal="center" vertical="center"/>
    </xf>
    <xf numFmtId="15" fontId="66" fillId="48" borderId="0" xfId="497" applyNumberFormat="1" applyFont="1" applyFill="1" applyAlignment="1">
      <alignment horizontal="justify" vertical="justify"/>
    </xf>
    <xf numFmtId="178" fontId="88" fillId="55" borderId="32" xfId="497" applyNumberFormat="1" applyFont="1" applyFill="1" applyBorder="1" applyAlignment="1">
      <alignment horizontal="center" vertical="center" wrapText="1"/>
    </xf>
    <xf numFmtId="10" fontId="85" fillId="48" borderId="32" xfId="497" applyNumberFormat="1" applyFont="1" applyFill="1" applyBorder="1" applyAlignment="1">
      <alignment horizontal="right" vertical="center" wrapText="1"/>
    </xf>
    <xf numFmtId="179" fontId="85" fillId="48" borderId="32" xfId="497" applyNumberFormat="1" applyFont="1" applyFill="1" applyBorder="1" applyAlignment="1">
      <alignment horizontal="right" vertical="center" wrapText="1"/>
    </xf>
    <xf numFmtId="10" fontId="85" fillId="55" borderId="32" xfId="497" applyNumberFormat="1" applyFont="1" applyFill="1" applyBorder="1" applyAlignment="1" applyProtection="1">
      <alignment horizontal="right" vertical="center" wrapText="1"/>
      <protection locked="0"/>
    </xf>
    <xf numFmtId="0" fontId="14" fillId="48" borderId="0" xfId="497" applyFill="1" applyAlignment="1">
      <alignment vertical="center" wrapText="1"/>
    </xf>
    <xf numFmtId="10" fontId="85" fillId="48" borderId="31" xfId="497" applyNumberFormat="1" applyFont="1" applyFill="1" applyBorder="1" applyAlignment="1">
      <alignment horizontal="right"/>
    </xf>
    <xf numFmtId="179" fontId="85" fillId="48" borderId="31" xfId="497" applyNumberFormat="1" applyFont="1" applyFill="1" applyBorder="1" applyAlignment="1">
      <alignment horizontal="right"/>
    </xf>
    <xf numFmtId="10" fontId="85" fillId="48" borderId="33" xfId="497" quotePrefix="1" applyNumberFormat="1" applyFont="1" applyFill="1" applyBorder="1" applyAlignment="1">
      <alignment horizontal="right"/>
    </xf>
    <xf numFmtId="179" fontId="85" fillId="48" borderId="33" xfId="497" applyNumberFormat="1" applyFont="1" applyFill="1" applyBorder="1" applyAlignment="1" applyProtection="1">
      <alignment horizontal="right"/>
      <protection locked="0"/>
    </xf>
    <xf numFmtId="0" fontId="85" fillId="48" borderId="33" xfId="497" applyFont="1" applyFill="1" applyBorder="1"/>
    <xf numFmtId="0" fontId="88" fillId="48" borderId="0" xfId="497" applyFont="1" applyFill="1"/>
    <xf numFmtId="178" fontId="88" fillId="48" borderId="0" xfId="497" applyNumberFormat="1" applyFont="1" applyFill="1" applyAlignment="1">
      <alignment horizontal="center" vertical="top"/>
    </xf>
    <xf numFmtId="0" fontId="88" fillId="48" borderId="0" xfId="497" applyFont="1" applyFill="1" applyAlignment="1">
      <alignment horizontal="left" vertical="justify"/>
    </xf>
    <xf numFmtId="10" fontId="88" fillId="48" borderId="0" xfId="497" applyNumberFormat="1" applyFont="1" applyFill="1" applyAlignment="1">
      <alignment horizontal="right"/>
    </xf>
    <xf numFmtId="179" fontId="88" fillId="48" borderId="0" xfId="497" applyNumberFormat="1" applyFont="1" applyFill="1" applyAlignment="1">
      <alignment horizontal="center"/>
    </xf>
    <xf numFmtId="10" fontId="88" fillId="48" borderId="0" xfId="497" applyNumberFormat="1" applyFont="1" applyFill="1" applyAlignment="1">
      <alignment horizontal="center"/>
    </xf>
    <xf numFmtId="179" fontId="88" fillId="48" borderId="0" xfId="497" applyNumberFormat="1" applyFont="1" applyFill="1"/>
    <xf numFmtId="179" fontId="88" fillId="48" borderId="0" xfId="497" quotePrefix="1" applyNumberFormat="1" applyFont="1" applyFill="1" applyAlignment="1">
      <alignment horizontal="center"/>
    </xf>
    <xf numFmtId="10" fontId="88" fillId="48" borderId="0" xfId="497" quotePrefix="1" applyNumberFormat="1" applyFont="1" applyFill="1" applyAlignment="1">
      <alignment horizontal="center"/>
    </xf>
    <xf numFmtId="178" fontId="14" fillId="48" borderId="0" xfId="497" applyNumberFormat="1" applyFill="1" applyAlignment="1">
      <alignment horizontal="center" vertical="top"/>
    </xf>
    <xf numFmtId="0" fontId="14" fillId="48" borderId="0" xfId="497" applyFill="1" applyAlignment="1">
      <alignment horizontal="left" vertical="justify"/>
    </xf>
    <xf numFmtId="179" fontId="14" fillId="48" borderId="0" xfId="497" applyNumberFormat="1" applyFill="1"/>
    <xf numFmtId="0" fontId="5" fillId="53" borderId="0" xfId="492" applyFont="1" applyFill="1" applyAlignment="1">
      <alignment vertical="center" wrapText="1"/>
    </xf>
    <xf numFmtId="0" fontId="10" fillId="0" borderId="0" xfId="418" applyFont="1"/>
    <xf numFmtId="0" fontId="10" fillId="53" borderId="0" xfId="418" applyFont="1" applyFill="1"/>
    <xf numFmtId="0" fontId="10" fillId="53" borderId="50" xfId="418" applyFont="1" applyFill="1" applyBorder="1"/>
    <xf numFmtId="0" fontId="95" fillId="53" borderId="19" xfId="264" applyFont="1" applyFill="1" applyBorder="1"/>
    <xf numFmtId="0" fontId="82" fillId="53" borderId="19" xfId="418" applyFont="1" applyFill="1" applyBorder="1" applyAlignment="1">
      <alignment horizontal="center"/>
    </xf>
    <xf numFmtId="0" fontId="95" fillId="53" borderId="0" xfId="264" applyFont="1" applyFill="1"/>
    <xf numFmtId="0" fontId="95" fillId="53" borderId="51" xfId="418" applyFont="1" applyFill="1" applyBorder="1"/>
    <xf numFmtId="0" fontId="82" fillId="53" borderId="0" xfId="418" applyFont="1" applyFill="1" applyAlignment="1">
      <alignment horizontal="left" indent="1"/>
    </xf>
    <xf numFmtId="0" fontId="10" fillId="53" borderId="0" xfId="418" applyFont="1" applyFill="1" applyAlignment="1">
      <alignment vertical="center"/>
    </xf>
    <xf numFmtId="0" fontId="96" fillId="53" borderId="52" xfId="418" applyFont="1" applyFill="1" applyBorder="1" applyAlignment="1">
      <alignment horizontal="left"/>
    </xf>
    <xf numFmtId="0" fontId="35" fillId="53" borderId="20" xfId="418" applyFont="1" applyFill="1" applyBorder="1"/>
    <xf numFmtId="0" fontId="97" fillId="53" borderId="20" xfId="418" applyFont="1" applyFill="1" applyBorder="1" applyAlignment="1">
      <alignment horizontal="center"/>
    </xf>
    <xf numFmtId="0" fontId="97" fillId="53" borderId="53" xfId="418" applyFont="1" applyFill="1" applyBorder="1" applyAlignment="1">
      <alignment horizontal="center"/>
    </xf>
    <xf numFmtId="0" fontId="11" fillId="53" borderId="0" xfId="418" applyFont="1" applyFill="1" applyAlignment="1">
      <alignment horizontal="center" vertical="center"/>
    </xf>
    <xf numFmtId="0" fontId="10" fillId="53" borderId="0" xfId="418" applyFont="1" applyFill="1" applyAlignment="1">
      <alignment horizontal="center" vertical="center"/>
    </xf>
    <xf numFmtId="0" fontId="106" fillId="53" borderId="54" xfId="418" applyFont="1" applyFill="1" applyBorder="1" applyAlignment="1">
      <alignment horizontal="center" vertical="center" wrapText="1"/>
    </xf>
    <xf numFmtId="0" fontId="106" fillId="53" borderId="55" xfId="418" applyFont="1" applyFill="1" applyBorder="1" applyAlignment="1">
      <alignment horizontal="center" vertical="center" wrapText="1"/>
    </xf>
    <xf numFmtId="0" fontId="106" fillId="53" borderId="46" xfId="418" applyFont="1" applyFill="1" applyBorder="1" applyAlignment="1">
      <alignment horizontal="center" vertical="center" wrapText="1"/>
    </xf>
    <xf numFmtId="0" fontId="95" fillId="53" borderId="0" xfId="264" applyFont="1" applyFill="1" applyAlignment="1">
      <alignment horizontal="center" vertical="center"/>
    </xf>
    <xf numFmtId="0" fontId="96" fillId="61" borderId="56" xfId="264" applyFont="1" applyFill="1" applyBorder="1" applyAlignment="1">
      <alignment horizontal="center" vertical="center"/>
    </xf>
    <xf numFmtId="199" fontId="95" fillId="53" borderId="57" xfId="418" applyNumberFormat="1" applyFont="1" applyFill="1" applyBorder="1" applyAlignment="1">
      <alignment horizontal="right" vertical="center"/>
    </xf>
    <xf numFmtId="200" fontId="96" fillId="53" borderId="58" xfId="264" applyNumberFormat="1" applyFont="1" applyFill="1" applyBorder="1" applyAlignment="1">
      <alignment vertical="center"/>
    </xf>
    <xf numFmtId="0" fontId="95" fillId="61" borderId="59" xfId="418" applyFont="1" applyFill="1" applyBorder="1" applyAlignment="1">
      <alignment horizontal="center" vertical="center"/>
    </xf>
    <xf numFmtId="0" fontId="96" fillId="53" borderId="0" xfId="264" applyFont="1" applyFill="1" applyAlignment="1">
      <alignment vertical="center"/>
    </xf>
    <xf numFmtId="0" fontId="107" fillId="53" borderId="60" xfId="264" applyFont="1" applyFill="1" applyBorder="1" applyAlignment="1">
      <alignment horizontal="left" vertical="center" indent="2"/>
    </xf>
    <xf numFmtId="0" fontId="107" fillId="53" borderId="61" xfId="264" applyFont="1" applyFill="1" applyBorder="1" applyAlignment="1">
      <alignment vertical="center"/>
    </xf>
    <xf numFmtId="199" fontId="106" fillId="53" borderId="62" xfId="302" applyNumberFormat="1" applyFont="1" applyFill="1" applyBorder="1" applyAlignment="1" applyProtection="1">
      <alignment vertical="center"/>
    </xf>
    <xf numFmtId="199" fontId="108" fillId="53" borderId="62" xfId="302" applyNumberFormat="1" applyFont="1" applyFill="1" applyBorder="1" applyAlignment="1" applyProtection="1">
      <alignment vertical="center"/>
    </xf>
    <xf numFmtId="201" fontId="107" fillId="53" borderId="63" xfId="264" applyNumberFormat="1" applyFont="1" applyFill="1" applyBorder="1" applyAlignment="1">
      <alignment vertical="center"/>
    </xf>
    <xf numFmtId="0" fontId="95" fillId="53" borderId="0" xfId="418" applyFont="1" applyFill="1" applyAlignment="1">
      <alignment vertical="center"/>
    </xf>
    <xf numFmtId="0" fontId="35" fillId="53" borderId="0" xfId="264" applyFont="1" applyFill="1" applyAlignment="1">
      <alignment vertical="center"/>
    </xf>
    <xf numFmtId="10" fontId="106" fillId="62" borderId="62" xfId="302" applyNumberFormat="1" applyFont="1" applyFill="1" applyBorder="1" applyAlignment="1" applyProtection="1">
      <alignment horizontal="center" vertical="center"/>
    </xf>
    <xf numFmtId="199" fontId="106" fillId="47" borderId="62" xfId="302" applyNumberFormat="1" applyFont="1" applyFill="1" applyBorder="1" applyAlignment="1" applyProtection="1">
      <alignment horizontal="center" vertical="center"/>
    </xf>
    <xf numFmtId="199" fontId="106" fillId="47" borderId="63" xfId="302" applyNumberFormat="1" applyFont="1" applyFill="1" applyBorder="1" applyAlignment="1" applyProtection="1">
      <alignment horizontal="center" vertical="center"/>
    </xf>
    <xf numFmtId="0" fontId="95" fillId="0" borderId="0" xfId="418" applyFont="1"/>
    <xf numFmtId="0" fontId="105" fillId="47" borderId="60" xfId="418" applyFont="1" applyFill="1" applyBorder="1"/>
    <xf numFmtId="0" fontId="105" fillId="47" borderId="61" xfId="418" applyFont="1" applyFill="1" applyBorder="1"/>
    <xf numFmtId="199" fontId="105" fillId="47" borderId="61" xfId="418" applyNumberFormat="1" applyFont="1" applyFill="1" applyBorder="1"/>
    <xf numFmtId="173" fontId="107" fillId="53" borderId="64" xfId="517" applyNumberFormat="1" applyFont="1" applyFill="1" applyBorder="1" applyAlignment="1" applyProtection="1">
      <alignment horizontal="left" vertical="center" indent="1"/>
    </xf>
    <xf numFmtId="173" fontId="9" fillId="53" borderId="65" xfId="517" applyNumberFormat="1" applyFont="1" applyFill="1" applyBorder="1" applyAlignment="1" applyProtection="1">
      <alignment horizontal="centerContinuous" vertical="center"/>
    </xf>
    <xf numFmtId="4" fontId="106" fillId="53" borderId="66" xfId="264" applyNumberFormat="1" applyFont="1" applyFill="1" applyBorder="1" applyAlignment="1">
      <alignment vertical="center"/>
    </xf>
    <xf numFmtId="0" fontId="10" fillId="48" borderId="0" xfId="418" applyFont="1" applyFill="1"/>
    <xf numFmtId="0" fontId="0" fillId="53" borderId="0" xfId="0" applyFill="1" applyAlignment="1">
      <alignment horizontal="center"/>
    </xf>
    <xf numFmtId="0" fontId="0" fillId="53" borderId="0" xfId="0" applyFill="1"/>
    <xf numFmtId="0" fontId="0" fillId="53" borderId="0" xfId="0" applyFill="1" applyAlignment="1">
      <alignment vertical="top"/>
    </xf>
    <xf numFmtId="1" fontId="102" fillId="52" borderId="47" xfId="0" applyNumberFormat="1" applyFont="1" applyFill="1" applyBorder="1" applyAlignment="1" applyProtection="1">
      <alignment horizontal="center" vertical="center" wrapText="1"/>
      <protection locked="0"/>
    </xf>
    <xf numFmtId="49" fontId="28" fillId="58" borderId="43" xfId="264" applyNumberFormat="1" applyFont="1" applyFill="1" applyBorder="1" applyAlignment="1">
      <alignment horizontal="center" vertical="center" wrapText="1"/>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179" fontId="76" fillId="48" borderId="0" xfId="497" applyNumberFormat="1" applyFont="1" applyFill="1" applyAlignment="1">
      <alignment horizontal="left" vertical="center"/>
    </xf>
    <xf numFmtId="196" fontId="80" fillId="48" borderId="25" xfId="497" applyNumberFormat="1" applyFont="1" applyFill="1" applyBorder="1" applyAlignment="1">
      <alignment horizontal="left" vertical="center"/>
    </xf>
    <xf numFmtId="49" fontId="80" fillId="48" borderId="25" xfId="497" applyNumberFormat="1" applyFont="1" applyFill="1" applyBorder="1" applyAlignment="1">
      <alignment horizontal="left" vertical="center"/>
    </xf>
    <xf numFmtId="194" fontId="80" fillId="48" borderId="25" xfId="497" applyNumberFormat="1" applyFont="1" applyFill="1" applyBorder="1" applyAlignment="1">
      <alignment horizontal="left" vertical="center"/>
    </xf>
    <xf numFmtId="173" fontId="88" fillId="55" borderId="35" xfId="565" applyNumberFormat="1" applyFont="1" applyFill="1" applyBorder="1" applyAlignment="1" applyProtection="1">
      <alignment horizontal="center"/>
    </xf>
    <xf numFmtId="10" fontId="14" fillId="48" borderId="0" xfId="497" applyNumberFormat="1" applyFill="1" applyAlignment="1">
      <alignment vertical="center" wrapText="1"/>
    </xf>
    <xf numFmtId="181" fontId="67" fillId="59" borderId="52" xfId="686" applyNumberFormat="1" applyFont="1" applyFill="1" applyBorder="1" applyAlignment="1" applyProtection="1">
      <alignment horizontal="center" vertical="center" wrapText="1"/>
    </xf>
    <xf numFmtId="4" fontId="5" fillId="53" borderId="19" xfId="492" applyNumberFormat="1" applyFont="1" applyFill="1" applyBorder="1" applyAlignment="1">
      <alignment horizontal="center" vertical="center"/>
    </xf>
    <xf numFmtId="4" fontId="63" fillId="53" borderId="19" xfId="492" applyNumberFormat="1" applyFont="1" applyFill="1" applyBorder="1" applyAlignment="1">
      <alignment horizontal="center" vertical="center" wrapText="1"/>
    </xf>
    <xf numFmtId="4" fontId="5" fillId="53" borderId="0" xfId="686" applyNumberFormat="1" applyFont="1" applyFill="1" applyBorder="1" applyAlignment="1" applyProtection="1">
      <alignment horizontal="center" vertical="center"/>
    </xf>
    <xf numFmtId="0" fontId="103" fillId="52" borderId="0" xfId="0" applyFont="1" applyFill="1" applyAlignment="1" applyProtection="1">
      <alignment vertical="center" wrapText="1"/>
      <protection locked="0"/>
    </xf>
    <xf numFmtId="0" fontId="103" fillId="52" borderId="68" xfId="0" applyFont="1" applyFill="1" applyBorder="1" applyAlignment="1" applyProtection="1">
      <alignment vertical="center" wrapText="1"/>
      <protection locked="0"/>
    </xf>
    <xf numFmtId="0" fontId="39" fillId="53" borderId="0" xfId="264" applyFont="1" applyFill="1" applyAlignment="1">
      <alignment vertical="center" wrapText="1"/>
    </xf>
    <xf numFmtId="0" fontId="109" fillId="57" borderId="9" xfId="0" applyFont="1" applyFill="1" applyBorder="1" applyAlignment="1">
      <alignment horizontal="center" vertical="center"/>
    </xf>
    <xf numFmtId="0" fontId="109" fillId="57" borderId="9" xfId="0" applyFont="1" applyFill="1" applyBorder="1" applyAlignment="1">
      <alignment horizontal="center" vertical="center" wrapText="1"/>
    </xf>
    <xf numFmtId="0" fontId="109" fillId="48" borderId="0" xfId="0" applyFont="1" applyFill="1" applyAlignment="1">
      <alignment horizontal="center"/>
    </xf>
    <xf numFmtId="0" fontId="0" fillId="63" borderId="9" xfId="0" applyFill="1" applyBorder="1" applyAlignment="1">
      <alignment horizontal="center" vertical="center"/>
    </xf>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39" fillId="0" borderId="0" xfId="493" applyFont="1" applyAlignment="1">
      <alignment horizontal="left" vertical="top" wrapText="1"/>
    </xf>
    <xf numFmtId="204" fontId="76" fillId="48" borderId="0" xfId="497" applyNumberFormat="1" applyFont="1" applyFill="1" applyAlignment="1">
      <alignment horizontal="left" vertical="center"/>
    </xf>
    <xf numFmtId="49" fontId="15" fillId="48" borderId="47" xfId="685" applyNumberFormat="1" applyFont="1" applyFill="1" applyBorder="1" applyAlignment="1" applyProtection="1">
      <alignment horizontal="center" vertical="center" wrapText="1"/>
    </xf>
    <xf numFmtId="49" fontId="104" fillId="52" borderId="0" xfId="0" applyNumberFormat="1" applyFont="1" applyFill="1" applyAlignment="1" applyProtection="1">
      <alignment horizontal="center" vertical="center"/>
      <protection locked="0"/>
    </xf>
    <xf numFmtId="49" fontId="100" fillId="52" borderId="0" xfId="0" applyNumberFormat="1" applyFont="1" applyFill="1" applyAlignment="1" applyProtection="1">
      <alignment horizontal="center" vertical="center"/>
      <protection locked="0"/>
    </xf>
    <xf numFmtId="49" fontId="5" fillId="53" borderId="51" xfId="686" applyNumberFormat="1" applyFont="1" applyFill="1" applyBorder="1" applyAlignment="1" applyProtection="1">
      <alignment horizontal="center" vertical="center"/>
    </xf>
    <xf numFmtId="49" fontId="5" fillId="53" borderId="52" xfId="686" applyNumberFormat="1" applyFont="1" applyFill="1" applyBorder="1" applyAlignment="1" applyProtection="1">
      <alignment horizontal="center" vertical="center"/>
    </xf>
    <xf numFmtId="49" fontId="67" fillId="59" borderId="70" xfId="686" applyNumberFormat="1" applyFont="1" applyFill="1" applyBorder="1" applyAlignment="1" applyProtection="1">
      <alignment horizontal="center" vertical="center" wrapText="1"/>
    </xf>
    <xf numFmtId="49" fontId="5" fillId="53" borderId="0" xfId="686" applyNumberFormat="1" applyFont="1" applyFill="1" applyBorder="1" applyAlignment="1" applyProtection="1">
      <alignment horizontal="center" vertical="center"/>
    </xf>
    <xf numFmtId="0" fontId="98" fillId="48" borderId="71" xfId="418" applyFont="1" applyFill="1" applyBorder="1" applyAlignment="1">
      <alignment horizontal="center"/>
    </xf>
    <xf numFmtId="0" fontId="30" fillId="48" borderId="35" xfId="0" applyFont="1" applyFill="1" applyBorder="1" applyAlignment="1">
      <alignment horizontal="center" vertical="center"/>
    </xf>
    <xf numFmtId="2" fontId="30" fillId="48" borderId="35" xfId="0" applyNumberFormat="1" applyFont="1" applyFill="1" applyBorder="1" applyAlignment="1">
      <alignment horizontal="center" vertical="center"/>
    </xf>
    <xf numFmtId="2" fontId="30"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96" fillId="48" borderId="21" xfId="0" applyFont="1" applyFill="1" applyBorder="1"/>
    <xf numFmtId="0" fontId="96" fillId="48" borderId="0" xfId="0" applyFont="1" applyFill="1"/>
    <xf numFmtId="0" fontId="96" fillId="48" borderId="25" xfId="0" applyFont="1" applyFill="1" applyBorder="1"/>
    <xf numFmtId="0" fontId="96" fillId="48" borderId="0" xfId="0" applyFont="1" applyFill="1" applyAlignment="1">
      <alignment horizontal="justify" vertical="justify" wrapText="1" justifyLastLine="1"/>
    </xf>
    <xf numFmtId="0" fontId="96" fillId="48" borderId="26" xfId="0" applyFont="1" applyFill="1" applyBorder="1"/>
    <xf numFmtId="0" fontId="96" fillId="48" borderId="10" xfId="0" applyFont="1" applyFill="1" applyBorder="1"/>
    <xf numFmtId="0" fontId="96" fillId="48" borderId="27" xfId="0" applyFont="1" applyFill="1" applyBorder="1"/>
    <xf numFmtId="0" fontId="0" fillId="50" borderId="0" xfId="0" applyFill="1" applyAlignment="1" applyProtection="1">
      <alignment horizontal="left"/>
      <protection locked="0"/>
    </xf>
    <xf numFmtId="0" fontId="86" fillId="52" borderId="21" xfId="0" applyFont="1" applyFill="1" applyBorder="1" applyProtection="1">
      <protection locked="0"/>
    </xf>
    <xf numFmtId="0" fontId="16" fillId="0" borderId="35" xfId="494" applyFont="1" applyBorder="1" applyAlignment="1">
      <alignment horizontal="center"/>
    </xf>
    <xf numFmtId="0" fontId="0" fillId="50" borderId="25" xfId="0" applyFill="1" applyBorder="1" applyAlignment="1" applyProtection="1">
      <alignment horizontal="left"/>
      <protection locked="0"/>
    </xf>
    <xf numFmtId="0" fontId="0" fillId="50" borderId="26" xfId="0" applyFill="1" applyBorder="1" applyAlignment="1" applyProtection="1">
      <alignment horizontal="left"/>
      <protection locked="0"/>
    </xf>
    <xf numFmtId="2" fontId="85" fillId="52" borderId="0" xfId="0" applyNumberFormat="1" applyFont="1" applyFill="1" applyAlignment="1" applyProtection="1">
      <alignment horizontal="right" vertical="center"/>
      <protection locked="0"/>
    </xf>
    <xf numFmtId="0" fontId="96" fillId="48" borderId="0" xfId="0" applyFont="1" applyFill="1" applyAlignment="1">
      <alignment horizontal="center"/>
    </xf>
    <xf numFmtId="1" fontId="15" fillId="52" borderId="47" xfId="0" applyNumberFormat="1" applyFont="1" applyFill="1" applyBorder="1" applyAlignment="1" applyProtection="1">
      <alignment horizontal="center" vertical="center" wrapText="1"/>
      <protection locked="0"/>
    </xf>
    <xf numFmtId="2" fontId="15" fillId="52" borderId="47" xfId="0" applyNumberFormat="1" applyFont="1" applyFill="1" applyBorder="1" applyAlignment="1" applyProtection="1">
      <alignment horizontal="center" vertical="center" wrapText="1"/>
      <protection locked="0"/>
    </xf>
    <xf numFmtId="43" fontId="6" fillId="52" borderId="47" xfId="581" applyFont="1" applyFill="1" applyBorder="1" applyAlignment="1" applyProtection="1">
      <alignment horizontal="right" vertical="center" wrapText="1"/>
      <protection locked="0"/>
    </xf>
    <xf numFmtId="10" fontId="6" fillId="52" borderId="47" xfId="530" applyNumberFormat="1" applyFont="1" applyFill="1" applyBorder="1" applyAlignment="1" applyProtection="1">
      <alignment horizontal="right" vertical="center" wrapText="1"/>
      <protection locked="0"/>
    </xf>
    <xf numFmtId="2" fontId="15" fillId="52" borderId="47" xfId="0" applyNumberFormat="1" applyFont="1" applyFill="1" applyBorder="1" applyAlignment="1" applyProtection="1">
      <alignment horizontal="left" vertical="justify" wrapText="1"/>
      <protection locked="0"/>
    </xf>
    <xf numFmtId="14" fontId="82" fillId="53" borderId="72" xfId="418" applyNumberFormat="1" applyFont="1" applyFill="1" applyBorder="1" applyAlignment="1">
      <alignment horizontal="left" indent="1"/>
    </xf>
    <xf numFmtId="0" fontId="96" fillId="53" borderId="72" xfId="418" applyFont="1" applyFill="1" applyBorder="1" applyAlignment="1">
      <alignment horizontal="left" indent="1"/>
    </xf>
    <xf numFmtId="173" fontId="98" fillId="53" borderId="72" xfId="418" applyNumberFormat="1" applyFont="1" applyFill="1" applyBorder="1" applyAlignment="1" applyProtection="1">
      <alignment horizontal="left" indent="1"/>
      <protection locked="0"/>
    </xf>
    <xf numFmtId="196" fontId="80" fillId="48" borderId="0" xfId="497" applyNumberFormat="1" applyFont="1" applyFill="1" applyAlignment="1">
      <alignment horizontal="left" vertical="center"/>
    </xf>
    <xf numFmtId="195" fontId="85" fillId="48" borderId="32" xfId="497" applyNumberFormat="1" applyFont="1" applyFill="1" applyBorder="1" applyAlignment="1">
      <alignment horizontal="right"/>
    </xf>
    <xf numFmtId="165" fontId="66" fillId="55" borderId="32" xfId="296" applyFont="1" applyFill="1" applyBorder="1" applyAlignment="1" applyProtection="1">
      <alignment horizontal="right"/>
    </xf>
    <xf numFmtId="10" fontId="85" fillId="48" borderId="31" xfId="497" applyNumberFormat="1" applyFont="1" applyFill="1" applyBorder="1" applyAlignment="1">
      <alignment horizontal="right" vertical="center" wrapText="1"/>
    </xf>
    <xf numFmtId="0" fontId="6" fillId="48" borderId="0" xfId="494" applyFill="1"/>
    <xf numFmtId="0" fontId="6" fillId="48" borderId="0" xfId="494" applyFill="1" applyAlignment="1">
      <alignment horizontal="center"/>
    </xf>
    <xf numFmtId="0" fontId="111" fillId="52" borderId="0" xfId="0" applyFont="1" applyFill="1" applyAlignment="1" applyProtection="1">
      <alignment horizontal="left"/>
      <protection locked="0"/>
    </xf>
    <xf numFmtId="0" fontId="112" fillId="52" borderId="0" xfId="0" applyFont="1" applyFill="1" applyAlignment="1">
      <alignment horizontal="left"/>
    </xf>
    <xf numFmtId="0" fontId="11" fillId="48" borderId="0" xfId="494" applyFont="1" applyFill="1"/>
    <xf numFmtId="0" fontId="16" fillId="48" borderId="0" xfId="494" applyFont="1" applyFill="1"/>
    <xf numFmtId="0" fontId="16" fillId="0" borderId="0" xfId="494" applyFont="1"/>
    <xf numFmtId="0" fontId="16" fillId="0" borderId="35" xfId="494" applyFont="1" applyBorder="1" applyAlignment="1">
      <alignment horizontal="center" vertical="center"/>
    </xf>
    <xf numFmtId="0" fontId="16" fillId="0" borderId="0" xfId="494" applyFont="1" applyAlignment="1">
      <alignment vertical="center"/>
    </xf>
    <xf numFmtId="0" fontId="16" fillId="54" borderId="35" xfId="494" applyFont="1" applyFill="1" applyBorder="1"/>
    <xf numFmtId="166" fontId="16" fillId="54" borderId="35" xfId="494" applyNumberFormat="1" applyFont="1" applyFill="1" applyBorder="1" applyAlignment="1">
      <alignment horizontal="center"/>
    </xf>
    <xf numFmtId="10" fontId="16" fillId="64" borderId="35" xfId="494" applyNumberFormat="1" applyFont="1" applyFill="1" applyBorder="1" applyAlignment="1">
      <alignment horizontal="center"/>
    </xf>
    <xf numFmtId="10" fontId="16" fillId="0" borderId="35" xfId="564" applyNumberFormat="1" applyFont="1" applyBorder="1" applyAlignment="1">
      <alignment horizontal="center"/>
    </xf>
    <xf numFmtId="10" fontId="16" fillId="64" borderId="35" xfId="564" applyNumberFormat="1" applyFont="1" applyFill="1" applyBorder="1" applyAlignment="1">
      <alignment horizontal="center"/>
    </xf>
    <xf numFmtId="0" fontId="16" fillId="54" borderId="35" xfId="494" applyFont="1" applyFill="1" applyBorder="1" applyAlignment="1">
      <alignment horizontal="left"/>
    </xf>
    <xf numFmtId="166" fontId="16" fillId="54" borderId="35" xfId="374" applyFont="1" applyFill="1" applyBorder="1" applyAlignment="1">
      <alignment horizontal="center"/>
    </xf>
    <xf numFmtId="10" fontId="16" fillId="54" borderId="35" xfId="564" applyNumberFormat="1" applyFont="1" applyFill="1" applyBorder="1" applyAlignment="1">
      <alignment horizontal="center"/>
    </xf>
    <xf numFmtId="0" fontId="16" fillId="48" borderId="21" xfId="494" applyFont="1" applyFill="1" applyBorder="1" applyAlignment="1">
      <alignment horizontal="center"/>
    </xf>
    <xf numFmtId="10" fontId="16" fillId="48" borderId="0" xfId="494" applyNumberFormat="1" applyFont="1" applyFill="1"/>
    <xf numFmtId="10" fontId="16" fillId="48" borderId="25" xfId="494" applyNumberFormat="1" applyFont="1" applyFill="1" applyBorder="1"/>
    <xf numFmtId="0" fontId="16" fillId="0" borderId="35" xfId="494" applyFont="1" applyBorder="1" applyAlignment="1">
      <alignment horizontal="left" indent="5"/>
    </xf>
    <xf numFmtId="0" fontId="16" fillId="48" borderId="25" xfId="494" applyFont="1" applyFill="1" applyBorder="1"/>
    <xf numFmtId="10" fontId="16" fillId="64" borderId="43" xfId="564" applyNumberFormat="1" applyFont="1" applyFill="1" applyBorder="1" applyAlignment="1">
      <alignment horizontal="center"/>
    </xf>
    <xf numFmtId="166" fontId="16" fillId="0" borderId="35" xfId="494" applyNumberFormat="1" applyFont="1" applyBorder="1" applyAlignment="1">
      <alignment horizontal="center"/>
    </xf>
    <xf numFmtId="0" fontId="16" fillId="0" borderId="35" xfId="494" applyFont="1" applyBorder="1"/>
    <xf numFmtId="0" fontId="16" fillId="48" borderId="0" xfId="494" applyFont="1" applyFill="1" applyAlignment="1">
      <alignment horizontal="center"/>
    </xf>
    <xf numFmtId="0" fontId="16" fillId="48" borderId="22" xfId="494" applyFont="1" applyFill="1" applyBorder="1"/>
    <xf numFmtId="0" fontId="16" fillId="48" borderId="23" xfId="494" applyFont="1" applyFill="1" applyBorder="1"/>
    <xf numFmtId="0" fontId="16" fillId="48" borderId="24" xfId="494" applyFont="1" applyFill="1" applyBorder="1"/>
    <xf numFmtId="0" fontId="16" fillId="48" borderId="21" xfId="494" applyFont="1" applyFill="1" applyBorder="1"/>
    <xf numFmtId="0" fontId="16" fillId="48" borderId="26" xfId="494" applyFont="1" applyFill="1" applyBorder="1"/>
    <xf numFmtId="0" fontId="16" fillId="48" borderId="10" xfId="494" applyFont="1" applyFill="1" applyBorder="1"/>
    <xf numFmtId="0" fontId="16" fillId="48" borderId="27" xfId="494" applyFont="1" applyFill="1" applyBorder="1"/>
    <xf numFmtId="0" fontId="16" fillId="0" borderId="0" xfId="494" applyFont="1" applyAlignment="1">
      <alignment horizontal="center"/>
    </xf>
    <xf numFmtId="0" fontId="114" fillId="0" borderId="9" xfId="685" applyNumberFormat="1" applyFont="1" applyFill="1" applyBorder="1" applyAlignment="1" applyProtection="1">
      <alignment horizontal="center" vertical="center"/>
    </xf>
    <xf numFmtId="0" fontId="114" fillId="53" borderId="9" xfId="492" applyFont="1" applyFill="1" applyBorder="1" applyAlignment="1">
      <alignment horizontal="left" vertical="center" wrapText="1"/>
    </xf>
    <xf numFmtId="0" fontId="115" fillId="53" borderId="9" xfId="492" applyFont="1" applyFill="1" applyBorder="1" applyAlignment="1">
      <alignment horizontal="center" vertical="center" wrapText="1"/>
    </xf>
    <xf numFmtId="4" fontId="115" fillId="53" borderId="9" xfId="492" applyNumberFormat="1" applyFont="1" applyFill="1" applyBorder="1" applyAlignment="1">
      <alignment horizontal="right" vertical="center" wrapText="1"/>
    </xf>
    <xf numFmtId="0" fontId="5" fillId="53" borderId="0" xfId="686" applyNumberFormat="1" applyFont="1" applyFill="1" applyBorder="1" applyAlignment="1" applyProtection="1">
      <alignment horizontal="center" vertical="center"/>
    </xf>
    <xf numFmtId="1" fontId="15" fillId="61" borderId="92" xfId="264" applyNumberFormat="1" applyFont="1" applyFill="1" applyBorder="1" applyAlignment="1">
      <alignment horizontal="center" vertical="center"/>
    </xf>
    <xf numFmtId="0" fontId="15" fillId="61" borderId="93" xfId="686" applyNumberFormat="1" applyFont="1" applyFill="1" applyBorder="1" applyAlignment="1" applyProtection="1">
      <alignment horizontal="center" vertical="center"/>
    </xf>
    <xf numFmtId="181" fontId="15" fillId="53" borderId="93" xfId="686" applyNumberFormat="1" applyFont="1" applyFill="1" applyBorder="1" applyAlignment="1" applyProtection="1">
      <alignment horizontal="center" vertical="center"/>
    </xf>
    <xf numFmtId="0" fontId="15" fillId="53" borderId="93" xfId="492" applyFont="1" applyFill="1" applyBorder="1" applyAlignment="1">
      <alignment vertical="center" wrapText="1"/>
    </xf>
    <xf numFmtId="193" fontId="15" fillId="61" borderId="93" xfId="492" applyNumberFormat="1" applyFont="1" applyFill="1" applyBorder="1" applyAlignment="1">
      <alignment horizontal="center" vertical="center"/>
    </xf>
    <xf numFmtId="4" fontId="7" fillId="53" borderId="93" xfId="299" applyNumberFormat="1" applyFill="1" applyBorder="1" applyAlignment="1">
      <alignment horizontal="center" vertical="center" wrapText="1"/>
    </xf>
    <xf numFmtId="165" fontId="7" fillId="53" borderId="93" xfId="297" applyFont="1" applyFill="1" applyBorder="1" applyAlignment="1">
      <alignment horizontal="center" vertical="center" wrapText="1"/>
    </xf>
    <xf numFmtId="165" fontId="7" fillId="53" borderId="93" xfId="297" applyFont="1" applyFill="1" applyBorder="1" applyAlignment="1" applyProtection="1">
      <alignment horizontal="right" vertical="center"/>
    </xf>
    <xf numFmtId="0" fontId="75" fillId="0" borderId="34" xfId="0" applyFont="1" applyBorder="1" applyAlignment="1">
      <alignment horizontal="center" vertical="center"/>
    </xf>
    <xf numFmtId="0" fontId="77" fillId="0" borderId="89" xfId="0" applyFont="1" applyBorder="1" applyAlignment="1">
      <alignment horizontal="right"/>
    </xf>
    <xf numFmtId="0" fontId="77" fillId="0" borderId="95" xfId="0" applyFont="1" applyBorder="1" applyAlignment="1">
      <alignment horizontal="right"/>
    </xf>
    <xf numFmtId="0" fontId="75" fillId="56" borderId="74" xfId="0" applyFont="1" applyFill="1" applyBorder="1" applyAlignment="1">
      <alignment horizontal="center" wrapText="1"/>
    </xf>
    <xf numFmtId="0" fontId="76" fillId="0" borderId="36" xfId="0" applyFont="1" applyBorder="1" applyAlignment="1">
      <alignment horizontal="center" vertical="justify"/>
    </xf>
    <xf numFmtId="0" fontId="77" fillId="0" borderId="90" xfId="0" applyFont="1" applyBorder="1"/>
    <xf numFmtId="0" fontId="77" fillId="0" borderId="96" xfId="0" applyFont="1" applyBorder="1"/>
    <xf numFmtId="14" fontId="11" fillId="67" borderId="0" xfId="496" applyNumberFormat="1" applyFont="1" applyFill="1" applyAlignment="1">
      <alignment horizontal="center"/>
    </xf>
    <xf numFmtId="0" fontId="16" fillId="67" borderId="0" xfId="496" applyFill="1" applyAlignment="1">
      <alignment horizontal="center"/>
    </xf>
    <xf numFmtId="0" fontId="16" fillId="67" borderId="0" xfId="496" applyFill="1"/>
    <xf numFmtId="0" fontId="10" fillId="68" borderId="0" xfId="0" applyFont="1" applyFill="1" applyAlignment="1" applyProtection="1">
      <alignment horizontal="left"/>
      <protection locked="0"/>
    </xf>
    <xf numFmtId="166" fontId="16" fillId="67" borderId="35" xfId="374" applyFont="1" applyFill="1" applyBorder="1" applyAlignment="1">
      <alignment horizontal="center"/>
    </xf>
    <xf numFmtId="10" fontId="16" fillId="67" borderId="35" xfId="564" applyNumberFormat="1" applyFont="1" applyFill="1" applyBorder="1" applyAlignment="1">
      <alignment horizontal="center"/>
    </xf>
    <xf numFmtId="4" fontId="10" fillId="68" borderId="0" xfId="0" applyNumberFormat="1" applyFont="1" applyFill="1" applyAlignment="1">
      <alignment horizontal="left"/>
    </xf>
    <xf numFmtId="1" fontId="120" fillId="52" borderId="67" xfId="0" applyNumberFormat="1" applyFont="1" applyFill="1" applyBorder="1" applyAlignment="1" applyProtection="1">
      <alignment horizontal="center" vertical="center" wrapText="1"/>
      <protection locked="0"/>
    </xf>
    <xf numFmtId="49" fontId="121" fillId="52" borderId="45" xfId="0" applyNumberFormat="1" applyFont="1" applyFill="1" applyBorder="1" applyAlignment="1" applyProtection="1">
      <alignment horizontal="center" vertical="center" wrapText="1"/>
      <protection locked="0"/>
    </xf>
    <xf numFmtId="0" fontId="120" fillId="52" borderId="45" xfId="0" applyFont="1" applyFill="1" applyBorder="1" applyAlignment="1" applyProtection="1">
      <alignment horizontal="center" vertical="center" wrapText="1"/>
      <protection locked="0"/>
    </xf>
    <xf numFmtId="2" fontId="120" fillId="52" borderId="45" xfId="0" applyNumberFormat="1" applyFont="1" applyFill="1" applyBorder="1" applyAlignment="1" applyProtection="1">
      <alignment horizontal="center" vertical="center" wrapText="1"/>
      <protection locked="0"/>
    </xf>
    <xf numFmtId="10" fontId="120" fillId="52" borderId="46" xfId="0" applyNumberFormat="1" applyFont="1" applyFill="1" applyBorder="1" applyAlignment="1" applyProtection="1">
      <alignment horizontal="center" vertical="center"/>
      <protection locked="0"/>
    </xf>
    <xf numFmtId="1" fontId="123" fillId="52" borderId="47" xfId="0" applyNumberFormat="1" applyFont="1" applyFill="1" applyBorder="1" applyAlignment="1" applyProtection="1">
      <alignment horizontal="center" vertical="center" wrapText="1"/>
      <protection locked="0"/>
    </xf>
    <xf numFmtId="0" fontId="123" fillId="48" borderId="47" xfId="685" applyNumberFormat="1" applyFont="1" applyFill="1" applyBorder="1" applyAlignment="1" applyProtection="1">
      <alignment horizontal="center" vertical="center" wrapText="1"/>
    </xf>
    <xf numFmtId="2" fontId="123" fillId="52" borderId="47" xfId="0" applyNumberFormat="1" applyFont="1" applyFill="1" applyBorder="1" applyAlignment="1">
      <alignment horizontal="left" vertical="justify" wrapText="1"/>
    </xf>
    <xf numFmtId="2" fontId="123" fillId="52" borderId="47" xfId="0" applyNumberFormat="1" applyFont="1" applyFill="1" applyBorder="1" applyAlignment="1">
      <alignment horizontal="center" vertical="center" wrapText="1"/>
    </xf>
    <xf numFmtId="4" fontId="123" fillId="52" borderId="47" xfId="0" applyNumberFormat="1" applyFont="1" applyFill="1" applyBorder="1" applyAlignment="1">
      <alignment horizontal="center" vertical="center" wrapText="1"/>
    </xf>
    <xf numFmtId="4" fontId="123" fillId="52" borderId="47" xfId="0" applyNumberFormat="1" applyFont="1" applyFill="1" applyBorder="1" applyAlignment="1">
      <alignment horizontal="right" vertical="center" wrapText="1"/>
    </xf>
    <xf numFmtId="4" fontId="123" fillId="52" borderId="47" xfId="0" applyNumberFormat="1" applyFont="1" applyFill="1" applyBorder="1" applyAlignment="1" applyProtection="1">
      <alignment horizontal="right" vertical="center" wrapText="1"/>
      <protection locked="0"/>
    </xf>
    <xf numFmtId="2" fontId="85" fillId="52" borderId="0" xfId="0" applyNumberFormat="1" applyFont="1" applyFill="1" applyAlignment="1">
      <alignment horizontal="right" vertical="center"/>
    </xf>
    <xf numFmtId="172" fontId="113" fillId="52" borderId="19" xfId="0" applyNumberFormat="1" applyFont="1" applyFill="1" applyBorder="1" applyAlignment="1">
      <alignment horizontal="left" vertical="center" wrapText="1"/>
    </xf>
    <xf numFmtId="17" fontId="85" fillId="67" borderId="32" xfId="497" applyNumberFormat="1" applyFont="1" applyFill="1" applyBorder="1" applyAlignment="1" applyProtection="1">
      <alignment horizontal="left" vertical="center" wrapText="1"/>
      <protection locked="0"/>
    </xf>
    <xf numFmtId="180" fontId="85" fillId="67" borderId="32" xfId="687" quotePrefix="1" applyNumberFormat="1" applyFont="1" applyFill="1" applyBorder="1" applyAlignment="1" applyProtection="1">
      <alignment horizontal="right" vertical="center" wrapText="1"/>
      <protection locked="0"/>
    </xf>
    <xf numFmtId="1" fontId="66" fillId="59" borderId="9" xfId="686" applyNumberFormat="1" applyFont="1" applyFill="1" applyBorder="1" applyAlignment="1" applyProtection="1">
      <alignment horizontal="center" vertical="center"/>
    </xf>
    <xf numFmtId="1" fontId="66" fillId="59" borderId="9" xfId="686" applyNumberFormat="1" applyFont="1" applyFill="1" applyBorder="1" applyAlignment="1" applyProtection="1">
      <alignment horizontal="center" vertical="center" wrapText="1"/>
    </xf>
    <xf numFmtId="194" fontId="80" fillId="48" borderId="0" xfId="497" applyNumberFormat="1" applyFont="1" applyFill="1" applyAlignment="1">
      <alignment horizontal="left" vertical="center"/>
    </xf>
    <xf numFmtId="179" fontId="76" fillId="48" borderId="20" xfId="497" applyNumberFormat="1" applyFont="1" applyFill="1" applyBorder="1" applyAlignment="1">
      <alignment horizontal="left" vertical="center"/>
    </xf>
    <xf numFmtId="4" fontId="5" fillId="53" borderId="20" xfId="492" applyNumberFormat="1" applyFont="1" applyFill="1" applyBorder="1" applyAlignment="1">
      <alignment horizontal="center" vertical="center"/>
    </xf>
    <xf numFmtId="4" fontId="5" fillId="53" borderId="20" xfId="686" applyNumberFormat="1" applyFont="1" applyFill="1" applyBorder="1" applyAlignment="1" applyProtection="1">
      <alignment horizontal="center" vertical="center"/>
    </xf>
    <xf numFmtId="0" fontId="87" fillId="48" borderId="20" xfId="497" applyFont="1" applyFill="1" applyBorder="1" applyAlignment="1">
      <alignment horizontal="right" vertical="center"/>
    </xf>
    <xf numFmtId="194" fontId="80" fillId="48" borderId="20" xfId="497" applyNumberFormat="1" applyFont="1" applyFill="1" applyBorder="1" applyAlignment="1">
      <alignment horizontal="left" vertical="center"/>
    </xf>
    <xf numFmtId="0" fontId="87" fillId="48" borderId="20" xfId="497" applyFont="1" applyFill="1" applyBorder="1" applyAlignment="1">
      <alignment horizontal="center" vertical="center"/>
    </xf>
    <xf numFmtId="0" fontId="15" fillId="53" borderId="93" xfId="492" applyFont="1" applyFill="1" applyBorder="1" applyAlignment="1">
      <alignment horizontal="center" vertical="center" wrapText="1"/>
    </xf>
    <xf numFmtId="0" fontId="68" fillId="52" borderId="0" xfId="0" applyFont="1" applyFill="1" applyProtection="1">
      <protection locked="0"/>
    </xf>
    <xf numFmtId="0" fontId="66" fillId="68" borderId="0" xfId="0" applyFont="1" applyFill="1" applyAlignment="1">
      <alignment horizontal="center" vertical="center" wrapText="1"/>
    </xf>
    <xf numFmtId="0" fontId="14" fillId="53" borderId="0" xfId="418" applyFont="1" applyFill="1" applyAlignment="1">
      <alignment horizontal="right"/>
    </xf>
    <xf numFmtId="0" fontId="0" fillId="53" borderId="0" xfId="418" applyFont="1" applyFill="1" applyAlignment="1">
      <alignment horizontal="right"/>
    </xf>
    <xf numFmtId="0" fontId="24" fillId="53" borderId="9" xfId="492" applyFont="1" applyFill="1" applyBorder="1" applyAlignment="1">
      <alignment horizontal="left" vertical="center" wrapText="1"/>
    </xf>
    <xf numFmtId="0" fontId="75" fillId="0" borderId="97" xfId="0" applyFont="1" applyBorder="1" applyAlignment="1">
      <alignment horizontal="right"/>
    </xf>
    <xf numFmtId="0" fontId="75" fillId="0" borderId="98" xfId="0" applyFont="1" applyBorder="1"/>
    <xf numFmtId="205" fontId="76" fillId="0" borderId="89" xfId="0" applyNumberFormat="1" applyFont="1" applyBorder="1" applyAlignment="1">
      <alignment horizontal="center"/>
    </xf>
    <xf numFmtId="0" fontId="76" fillId="0" borderId="89" xfId="0" applyFont="1" applyBorder="1" applyAlignment="1">
      <alignment horizontal="center"/>
    </xf>
    <xf numFmtId="0" fontId="76" fillId="0" borderId="95" xfId="0" applyFont="1" applyBorder="1" applyAlignment="1">
      <alignment horizontal="center"/>
    </xf>
    <xf numFmtId="205" fontId="76" fillId="0" borderId="54" xfId="0" applyNumberFormat="1" applyFont="1" applyBorder="1" applyAlignment="1">
      <alignment horizontal="center"/>
    </xf>
    <xf numFmtId="0" fontId="76" fillId="0" borderId="54" xfId="0" applyFont="1" applyBorder="1" applyAlignment="1">
      <alignment horizontal="center"/>
    </xf>
    <xf numFmtId="0" fontId="76" fillId="0" borderId="99" xfId="0" applyFont="1" applyBorder="1" applyAlignment="1">
      <alignment horizontal="center"/>
    </xf>
    <xf numFmtId="205" fontId="76" fillId="0" borderId="9" xfId="0" applyNumberFormat="1" applyFont="1" applyBorder="1" applyAlignment="1">
      <alignment horizontal="center"/>
    </xf>
    <xf numFmtId="0" fontId="76" fillId="0" borderId="9" xfId="0" applyFont="1" applyBorder="1" applyAlignment="1">
      <alignment horizontal="center"/>
    </xf>
    <xf numFmtId="0" fontId="76" fillId="0" borderId="30" xfId="0" applyFont="1" applyBorder="1" applyAlignment="1">
      <alignment horizontal="center"/>
    </xf>
    <xf numFmtId="0" fontId="123" fillId="67" borderId="47" xfId="685" applyNumberFormat="1" applyFont="1" applyFill="1" applyBorder="1" applyAlignment="1" applyProtection="1">
      <alignment horizontal="center" vertical="center" wrapText="1"/>
    </xf>
    <xf numFmtId="0" fontId="75" fillId="67" borderId="0" xfId="0" applyFont="1" applyFill="1" applyAlignment="1">
      <alignment horizontal="center"/>
    </xf>
    <xf numFmtId="0" fontId="16" fillId="67" borderId="0" xfId="494" applyFont="1" applyFill="1"/>
    <xf numFmtId="0" fontId="16" fillId="67" borderId="0" xfId="494" applyFont="1" applyFill="1" applyAlignment="1">
      <alignment horizontal="center"/>
    </xf>
    <xf numFmtId="0" fontId="7" fillId="52" borderId="0" xfId="0" applyFont="1" applyFill="1" applyAlignment="1" applyProtection="1">
      <alignment horizontal="left"/>
      <protection locked="0"/>
    </xf>
    <xf numFmtId="0" fontId="7" fillId="52" borderId="25" xfId="0" applyFont="1" applyFill="1" applyBorder="1" applyAlignment="1" applyProtection="1">
      <alignment horizontal="left"/>
      <protection locked="0"/>
    </xf>
    <xf numFmtId="15" fontId="87" fillId="48" borderId="48" xfId="497" applyNumberFormat="1" applyFont="1" applyFill="1" applyBorder="1" applyAlignment="1">
      <alignment horizontal="center" vertical="center"/>
    </xf>
    <xf numFmtId="15" fontId="87" fillId="48" borderId="49" xfId="497" applyNumberFormat="1" applyFont="1" applyFill="1" applyBorder="1" applyAlignment="1">
      <alignment horizontal="center" vertical="center"/>
    </xf>
    <xf numFmtId="4" fontId="14" fillId="0" borderId="0" xfId="264" applyNumberFormat="1" applyAlignment="1">
      <alignment vertical="center" wrapText="1"/>
    </xf>
    <xf numFmtId="0" fontId="126" fillId="67" borderId="21" xfId="0" applyFont="1" applyFill="1" applyBorder="1" applyAlignment="1">
      <alignment horizontal="left"/>
    </xf>
    <xf numFmtId="178" fontId="88" fillId="55" borderId="88" xfId="497" applyNumberFormat="1" applyFont="1" applyFill="1" applyBorder="1" applyAlignment="1">
      <alignment horizontal="center" vertical="center" wrapText="1"/>
    </xf>
    <xf numFmtId="0" fontId="85" fillId="67" borderId="88" xfId="497" applyFont="1" applyFill="1" applyBorder="1" applyAlignment="1" applyProtection="1">
      <alignment horizontal="left" vertical="center" wrapText="1"/>
      <protection locked="0"/>
    </xf>
    <xf numFmtId="10" fontId="85" fillId="48" borderId="88" xfId="497" applyNumberFormat="1" applyFont="1" applyFill="1" applyBorder="1" applyAlignment="1">
      <alignment horizontal="right" vertical="center" wrapText="1"/>
    </xf>
    <xf numFmtId="179" fontId="85" fillId="48" borderId="88" xfId="497" applyNumberFormat="1" applyFont="1" applyFill="1" applyBorder="1" applyAlignment="1">
      <alignment horizontal="right" vertical="center" wrapText="1"/>
    </xf>
    <xf numFmtId="10" fontId="85" fillId="55" borderId="88" xfId="497" applyNumberFormat="1" applyFont="1" applyFill="1" applyBorder="1" applyAlignment="1" applyProtection="1">
      <alignment horizontal="right" vertical="center" wrapText="1"/>
      <protection locked="0"/>
    </xf>
    <xf numFmtId="180" fontId="85" fillId="67" borderId="88" xfId="687" quotePrefix="1" applyNumberFormat="1" applyFont="1" applyFill="1" applyBorder="1" applyAlignment="1" applyProtection="1">
      <alignment horizontal="right" vertical="center" wrapText="1"/>
      <protection locked="0"/>
    </xf>
    <xf numFmtId="4" fontId="85" fillId="48" borderId="33" xfId="497" applyNumberFormat="1" applyFont="1" applyFill="1" applyBorder="1" applyAlignment="1">
      <alignment horizontal="right"/>
    </xf>
    <xf numFmtId="0" fontId="0" fillId="48" borderId="72" xfId="0" applyFill="1" applyBorder="1" applyAlignment="1">
      <alignment wrapText="1"/>
    </xf>
    <xf numFmtId="0" fontId="0" fillId="48" borderId="53" xfId="0" applyFill="1" applyBorder="1" applyAlignment="1">
      <alignment wrapText="1"/>
    </xf>
    <xf numFmtId="0" fontId="15" fillId="61" borderId="94" xfId="686" applyNumberFormat="1" applyFont="1" applyFill="1" applyBorder="1" applyAlignment="1" applyProtection="1">
      <alignment horizontal="center" vertical="center" wrapText="1"/>
    </xf>
    <xf numFmtId="0" fontId="0" fillId="0" borderId="0" xfId="0" applyAlignment="1">
      <alignment wrapText="1"/>
    </xf>
    <xf numFmtId="49" fontId="0" fillId="50" borderId="0" xfId="0" applyNumberFormat="1" applyFill="1" applyAlignment="1" applyProtection="1">
      <alignment horizontal="left"/>
      <protection locked="0"/>
    </xf>
    <xf numFmtId="0" fontId="6" fillId="48" borderId="0" xfId="496" applyFont="1" applyFill="1" applyAlignment="1">
      <alignment horizontal="center"/>
    </xf>
    <xf numFmtId="14" fontId="4" fillId="55" borderId="9" xfId="496" applyNumberFormat="1" applyFont="1" applyFill="1" applyBorder="1" applyAlignment="1">
      <alignment horizontal="center"/>
    </xf>
    <xf numFmtId="4" fontId="5" fillId="0" borderId="0" xfId="264" applyNumberFormat="1" applyFont="1" applyAlignment="1">
      <alignment horizontal="center" vertical="center"/>
    </xf>
    <xf numFmtId="4" fontId="28" fillId="58" borderId="43" xfId="264" applyNumberFormat="1" applyFont="1" applyFill="1" applyBorder="1" applyAlignment="1">
      <alignment horizontal="center" vertical="center" wrapText="1"/>
    </xf>
    <xf numFmtId="4" fontId="28" fillId="58" borderId="22" xfId="264" applyNumberFormat="1" applyFont="1" applyFill="1" applyBorder="1" applyAlignment="1">
      <alignment horizontal="center" vertical="center" wrapText="1"/>
    </xf>
    <xf numFmtId="0" fontId="128" fillId="0" borderId="9" xfId="685" applyNumberFormat="1" applyFont="1" applyFill="1" applyBorder="1" applyAlignment="1" applyProtection="1">
      <alignment horizontal="center" vertical="center"/>
    </xf>
    <xf numFmtId="0" fontId="128" fillId="53" borderId="9" xfId="492" applyFont="1" applyFill="1" applyBorder="1" applyAlignment="1">
      <alignment horizontal="left" vertical="center" wrapText="1"/>
    </xf>
    <xf numFmtId="0" fontId="129" fillId="53" borderId="9" xfId="492" applyFont="1" applyFill="1" applyBorder="1" applyAlignment="1">
      <alignment horizontal="center" vertical="center" wrapText="1"/>
    </xf>
    <xf numFmtId="4" fontId="129" fillId="53" borderId="9" xfId="492" applyNumberFormat="1" applyFont="1" applyFill="1" applyBorder="1" applyAlignment="1">
      <alignment horizontal="right" vertical="center"/>
    </xf>
    <xf numFmtId="0" fontId="0" fillId="52" borderId="0" xfId="0" applyFill="1" applyAlignment="1" applyProtection="1">
      <alignment horizontal="center"/>
      <protection locked="0"/>
    </xf>
    <xf numFmtId="0" fontId="10" fillId="52" borderId="0" xfId="0" applyFont="1" applyFill="1" applyAlignment="1" applyProtection="1">
      <alignment horizontal="center"/>
      <protection locked="0"/>
    </xf>
    <xf numFmtId="0" fontId="71" fillId="52" borderId="0" xfId="0" applyFont="1" applyFill="1" applyAlignment="1" applyProtection="1">
      <alignment horizontal="left"/>
      <protection locked="0"/>
    </xf>
    <xf numFmtId="0" fontId="71" fillId="52" borderId="25" xfId="0" applyFont="1" applyFill="1" applyBorder="1" applyAlignment="1" applyProtection="1">
      <alignment horizontal="left"/>
      <protection locked="0"/>
    </xf>
    <xf numFmtId="0" fontId="10" fillId="52" borderId="0" xfId="0" applyFont="1" applyFill="1" applyAlignment="1" applyProtection="1">
      <alignment horizontal="right"/>
      <protection locked="0"/>
    </xf>
    <xf numFmtId="0" fontId="10" fillId="52" borderId="0" xfId="0" applyFont="1" applyFill="1" applyAlignment="1" applyProtection="1">
      <alignment horizontal="left"/>
      <protection locked="0"/>
    </xf>
    <xf numFmtId="0" fontId="0" fillId="52" borderId="0" xfId="0" applyFill="1" applyAlignment="1" applyProtection="1">
      <alignment horizontal="right"/>
      <protection locked="0"/>
    </xf>
    <xf numFmtId="0" fontId="64" fillId="52" borderId="23" xfId="0" applyFont="1" applyFill="1" applyBorder="1" applyAlignment="1" applyProtection="1">
      <alignment horizontal="center" vertical="center"/>
      <protection locked="0"/>
    </xf>
    <xf numFmtId="178" fontId="14" fillId="48" borderId="21" xfId="497" applyNumberFormat="1" applyFill="1" applyBorder="1" applyAlignment="1">
      <alignment horizontal="center" vertical="top"/>
    </xf>
    <xf numFmtId="170" fontId="66" fillId="52" borderId="0" xfId="0" applyNumberFormat="1" applyFont="1" applyFill="1" applyAlignment="1" applyProtection="1">
      <alignment horizontal="center" vertical="center"/>
      <protection locked="0"/>
    </xf>
    <xf numFmtId="0" fontId="66" fillId="52" borderId="0" xfId="0" applyFont="1" applyFill="1" applyAlignment="1" applyProtection="1">
      <alignment horizontal="center" vertical="center" wrapText="1"/>
      <protection locked="0"/>
    </xf>
    <xf numFmtId="181" fontId="95" fillId="63" borderId="108" xfId="457" applyNumberFormat="1" applyFont="1" applyFill="1" applyBorder="1" applyAlignment="1">
      <alignment horizontal="center" vertical="center"/>
    </xf>
    <xf numFmtId="181" fontId="98" fillId="63" borderId="108" xfId="461" applyNumberFormat="1" applyFont="1" applyFill="1" applyBorder="1" applyAlignment="1">
      <alignment horizontal="center" vertical="center" wrapText="1"/>
    </xf>
    <xf numFmtId="0" fontId="82" fillId="63" borderId="108" xfId="457" applyFont="1" applyFill="1" applyBorder="1" applyAlignment="1">
      <alignment horizontal="left" vertical="center" wrapText="1"/>
    </xf>
    <xf numFmtId="0" fontId="82" fillId="63" borderId="108" xfId="457" applyFont="1" applyFill="1" applyBorder="1" applyAlignment="1">
      <alignment horizontal="center" vertical="center"/>
    </xf>
    <xf numFmtId="198" fontId="96" fillId="63" borderId="108" xfId="457" applyNumberFormat="1" applyFont="1" applyFill="1" applyBorder="1" applyAlignment="1">
      <alignment horizontal="right" vertical="center"/>
    </xf>
    <xf numFmtId="4" fontId="96" fillId="63" borderId="108" xfId="457" applyNumberFormat="1" applyFont="1" applyFill="1" applyBorder="1" applyAlignment="1">
      <alignment horizontal="center" vertical="center"/>
    </xf>
    <xf numFmtId="4" fontId="82" fillId="63" borderId="108" xfId="328" applyNumberFormat="1" applyFont="1" applyFill="1" applyBorder="1" applyAlignment="1">
      <alignment horizontal="center" vertical="center"/>
    </xf>
    <xf numFmtId="0" fontId="38" fillId="60" borderId="108" xfId="492" applyFont="1" applyFill="1" applyBorder="1" applyAlignment="1">
      <alignment horizontal="center" vertical="center" wrapText="1"/>
    </xf>
    <xf numFmtId="0" fontId="38" fillId="52" borderId="0" xfId="0" applyFont="1" applyFill="1" applyAlignment="1" applyProtection="1">
      <alignment vertical="center" wrapText="1"/>
      <protection locked="0"/>
    </xf>
    <xf numFmtId="0" fontId="6" fillId="52" borderId="22" xfId="1258" applyFill="1" applyBorder="1" applyProtection="1">
      <protection locked="0"/>
    </xf>
    <xf numFmtId="0" fontId="6" fillId="52" borderId="23" xfId="1258" applyFill="1" applyBorder="1" applyProtection="1">
      <protection locked="0"/>
    </xf>
    <xf numFmtId="0" fontId="4" fillId="52" borderId="23" xfId="1258" applyFont="1" applyFill="1" applyBorder="1" applyAlignment="1" applyProtection="1">
      <alignment horizontal="center"/>
      <protection locked="0"/>
    </xf>
    <xf numFmtId="0" fontId="6" fillId="52" borderId="24" xfId="1258" applyFill="1" applyBorder="1" applyProtection="1">
      <protection locked="0"/>
    </xf>
    <xf numFmtId="0" fontId="14" fillId="53" borderId="0" xfId="497" applyFill="1" applyAlignment="1" applyProtection="1">
      <alignment vertical="center"/>
      <protection locked="0"/>
    </xf>
    <xf numFmtId="0" fontId="14" fillId="48" borderId="0" xfId="497" applyFill="1" applyProtection="1">
      <protection locked="0"/>
    </xf>
    <xf numFmtId="0" fontId="6" fillId="52" borderId="21" xfId="1258" applyFill="1" applyBorder="1" applyProtection="1">
      <protection locked="0"/>
    </xf>
    <xf numFmtId="0" fontId="4" fillId="52" borderId="0" xfId="1258" applyFont="1" applyFill="1" applyAlignment="1" applyProtection="1">
      <alignment horizontal="left"/>
      <protection locked="0"/>
    </xf>
    <xf numFmtId="0" fontId="4" fillId="52" borderId="0" xfId="1258" applyFont="1" applyFill="1" applyAlignment="1" applyProtection="1">
      <alignment horizontal="center"/>
      <protection locked="0"/>
    </xf>
    <xf numFmtId="0" fontId="6" fillId="52" borderId="25" xfId="1258" applyFill="1" applyBorder="1" applyProtection="1">
      <protection locked="0"/>
    </xf>
    <xf numFmtId="0" fontId="14" fillId="53" borderId="0" xfId="497" applyFill="1" applyProtection="1">
      <protection locked="0"/>
    </xf>
    <xf numFmtId="0" fontId="6" fillId="52" borderId="0" xfId="1258" applyFill="1" applyProtection="1">
      <protection locked="0"/>
    </xf>
    <xf numFmtId="0" fontId="4" fillId="52" borderId="0" xfId="1258" applyFont="1" applyFill="1" applyAlignment="1" applyProtection="1">
      <alignment horizontal="center" vertical="center"/>
      <protection locked="0"/>
    </xf>
    <xf numFmtId="0" fontId="4" fillId="52" borderId="25" xfId="1258" applyFont="1" applyFill="1" applyBorder="1" applyAlignment="1" applyProtection="1">
      <alignment horizontal="center" vertical="center"/>
      <protection locked="0"/>
    </xf>
    <xf numFmtId="0" fontId="6" fillId="52" borderId="21" xfId="1258" applyFill="1" applyBorder="1" applyAlignment="1" applyProtection="1">
      <alignment vertical="center"/>
      <protection locked="0"/>
    </xf>
    <xf numFmtId="0" fontId="4" fillId="52" borderId="0" xfId="1258" applyFont="1" applyFill="1" applyAlignment="1" applyProtection="1">
      <alignment horizontal="left" vertical="center"/>
      <protection locked="0"/>
    </xf>
    <xf numFmtId="0" fontId="8" fillId="52" borderId="0" xfId="1258" applyFont="1" applyFill="1" applyAlignment="1" applyProtection="1">
      <alignment horizontal="center" vertical="center"/>
      <protection locked="0"/>
    </xf>
    <xf numFmtId="0" fontId="8" fillId="52" borderId="0" xfId="1258" applyFont="1" applyFill="1" applyAlignment="1" applyProtection="1">
      <alignment horizontal="left" vertical="center"/>
      <protection locked="0"/>
    </xf>
    <xf numFmtId="0" fontId="6" fillId="52" borderId="26" xfId="1258" applyFill="1" applyBorder="1" applyAlignment="1" applyProtection="1">
      <alignment vertical="center"/>
      <protection locked="0"/>
    </xf>
    <xf numFmtId="0" fontId="6" fillId="52" borderId="10" xfId="1258" applyFill="1" applyBorder="1" applyAlignment="1" applyProtection="1">
      <alignment vertical="center"/>
      <protection locked="0"/>
    </xf>
    <xf numFmtId="0" fontId="4" fillId="52" borderId="10" xfId="1258" applyFont="1" applyFill="1" applyBorder="1" applyAlignment="1" applyProtection="1">
      <alignment horizontal="center" vertical="center"/>
      <protection locked="0"/>
    </xf>
    <xf numFmtId="0" fontId="4" fillId="52" borderId="10" xfId="1258" applyFont="1" applyFill="1" applyBorder="1" applyAlignment="1" applyProtection="1">
      <alignment horizontal="left" vertical="center"/>
      <protection locked="0"/>
    </xf>
    <xf numFmtId="0" fontId="4" fillId="52" borderId="27" xfId="1258" applyFont="1" applyFill="1" applyBorder="1" applyAlignment="1" applyProtection="1">
      <alignment horizontal="center" vertical="center"/>
      <protection locked="0"/>
    </xf>
    <xf numFmtId="0" fontId="133" fillId="52" borderId="0" xfId="0" applyFont="1" applyFill="1" applyAlignment="1" applyProtection="1">
      <alignment horizontal="right"/>
      <protection locked="0"/>
    </xf>
    <xf numFmtId="0" fontId="133" fillId="52" borderId="0" xfId="0" applyFont="1" applyFill="1" applyAlignment="1">
      <alignment horizontal="left"/>
    </xf>
    <xf numFmtId="0" fontId="133" fillId="52" borderId="0" xfId="0" applyFont="1" applyFill="1" applyAlignment="1">
      <alignment horizontal="center"/>
    </xf>
    <xf numFmtId="0" fontId="122" fillId="48" borderId="0" xfId="494" applyFont="1" applyFill="1"/>
    <xf numFmtId="0" fontId="123" fillId="48" borderId="0" xfId="494" applyFont="1" applyFill="1"/>
    <xf numFmtId="0" fontId="123" fillId="48" borderId="0" xfId="494" applyFont="1" applyFill="1" applyAlignment="1">
      <alignment horizontal="center"/>
    </xf>
    <xf numFmtId="1" fontId="66" fillId="52" borderId="0" xfId="0" applyNumberFormat="1" applyFont="1" applyFill="1" applyAlignment="1" applyProtection="1">
      <alignment horizontal="center" vertical="center"/>
      <protection locked="0"/>
    </xf>
    <xf numFmtId="49" fontId="81" fillId="52" borderId="0" xfId="0" applyNumberFormat="1" applyFont="1" applyFill="1" applyAlignment="1" applyProtection="1">
      <alignment horizontal="center" vertical="center"/>
      <protection locked="0"/>
    </xf>
    <xf numFmtId="170" fontId="66" fillId="52" borderId="0" xfId="0" applyNumberFormat="1" applyFont="1" applyFill="1" applyAlignment="1" applyProtection="1">
      <alignment horizontal="center" vertical="center" wrapText="1"/>
      <protection locked="0"/>
    </xf>
    <xf numFmtId="2" fontId="66" fillId="52" borderId="0" xfId="0" applyNumberFormat="1" applyFont="1" applyFill="1" applyAlignment="1" applyProtection="1">
      <alignment horizontal="center" vertical="center"/>
      <protection locked="0"/>
    </xf>
    <xf numFmtId="2" fontId="66" fillId="52" borderId="0" xfId="0" applyNumberFormat="1" applyFont="1" applyFill="1" applyAlignment="1" applyProtection="1">
      <alignment horizontal="right" vertical="center"/>
      <protection locked="0"/>
    </xf>
    <xf numFmtId="2" fontId="66" fillId="0" borderId="0" xfId="0" applyNumberFormat="1" applyFont="1" applyAlignment="1" applyProtection="1">
      <alignment horizontal="right" vertical="center"/>
      <protection locked="0"/>
    </xf>
    <xf numFmtId="1" fontId="81" fillId="52" borderId="0" xfId="0" applyNumberFormat="1" applyFont="1" applyFill="1" applyAlignment="1" applyProtection="1">
      <alignment horizontal="center" vertical="center"/>
      <protection locked="0"/>
    </xf>
    <xf numFmtId="0" fontId="85" fillId="52" borderId="0" xfId="0" applyFont="1" applyFill="1" applyAlignment="1">
      <alignment horizontal="center" vertical="center"/>
    </xf>
    <xf numFmtId="2" fontId="81" fillId="52" borderId="0" xfId="0" applyNumberFormat="1" applyFont="1" applyFill="1" applyAlignment="1">
      <alignment horizontal="center" vertical="center"/>
    </xf>
    <xf numFmtId="2" fontId="66" fillId="52" borderId="0" xfId="0" applyNumberFormat="1" applyFont="1" applyFill="1" applyAlignment="1">
      <alignment horizontal="left" vertical="center"/>
    </xf>
    <xf numFmtId="1" fontId="85" fillId="52" borderId="0" xfId="0" applyNumberFormat="1" applyFont="1" applyFill="1" applyAlignment="1" applyProtection="1">
      <alignment horizontal="center" vertical="center"/>
      <protection locked="0"/>
    </xf>
    <xf numFmtId="171" fontId="85" fillId="52" borderId="0" xfId="0" applyNumberFormat="1" applyFont="1" applyFill="1" applyAlignment="1">
      <alignment horizontal="left" vertical="center"/>
    </xf>
    <xf numFmtId="2" fontId="85" fillId="52" borderId="0" xfId="0" applyNumberFormat="1" applyFont="1" applyFill="1" applyAlignment="1">
      <alignment horizontal="left" vertical="center"/>
    </xf>
    <xf numFmtId="2" fontId="66" fillId="52" borderId="0" xfId="0" applyNumberFormat="1" applyFont="1" applyFill="1" applyAlignment="1">
      <alignment vertical="center"/>
    </xf>
    <xf numFmtId="2" fontId="85" fillId="52" borderId="19" xfId="0" applyNumberFormat="1" applyFont="1" applyFill="1" applyBorder="1" applyAlignment="1">
      <alignment horizontal="right" vertical="center"/>
    </xf>
    <xf numFmtId="1" fontId="66" fillId="52" borderId="19" xfId="0" applyNumberFormat="1" applyFont="1" applyFill="1" applyBorder="1" applyAlignment="1">
      <alignment horizontal="left" vertical="center"/>
    </xf>
    <xf numFmtId="203" fontId="85" fillId="52" borderId="111" xfId="0" applyNumberFormat="1" applyFont="1" applyFill="1" applyBorder="1" applyAlignment="1">
      <alignment horizontal="left" vertical="center" wrapText="1"/>
    </xf>
    <xf numFmtId="2" fontId="85" fillId="52" borderId="20" xfId="0" applyNumberFormat="1" applyFont="1" applyFill="1" applyBorder="1" applyAlignment="1">
      <alignment horizontal="right" vertical="center"/>
    </xf>
    <xf numFmtId="2" fontId="66" fillId="52" borderId="20" xfId="0" applyNumberFormat="1" applyFont="1" applyFill="1" applyBorder="1" applyAlignment="1">
      <alignment horizontal="left" vertical="center"/>
    </xf>
    <xf numFmtId="0" fontId="4" fillId="53" borderId="0" xfId="264" applyFont="1" applyFill="1" applyAlignment="1">
      <alignment horizontal="center" vertical="center" wrapText="1"/>
    </xf>
    <xf numFmtId="4" fontId="4" fillId="53" borderId="0" xfId="264" applyNumberFormat="1" applyFont="1" applyFill="1" applyAlignment="1">
      <alignment vertical="center" wrapText="1"/>
    </xf>
    <xf numFmtId="0" fontId="4" fillId="0" borderId="0" xfId="264" applyFont="1" applyAlignment="1">
      <alignment horizontal="center" vertical="center" wrapText="1"/>
    </xf>
    <xf numFmtId="49" fontId="14" fillId="53" borderId="0" xfId="264" applyNumberFormat="1" applyFill="1" applyAlignment="1">
      <alignment horizontal="center" vertical="center" wrapText="1"/>
    </xf>
    <xf numFmtId="0" fontId="81" fillId="52" borderId="0" xfId="0" applyFont="1" applyFill="1" applyAlignment="1" applyProtection="1">
      <alignment vertical="center"/>
      <protection locked="0"/>
    </xf>
    <xf numFmtId="0" fontId="85" fillId="52" borderId="0" xfId="0" applyFont="1" applyFill="1" applyAlignment="1" applyProtection="1">
      <alignment horizontal="center" vertical="center"/>
      <protection locked="0"/>
    </xf>
    <xf numFmtId="2" fontId="81" fillId="52" borderId="0" xfId="0" applyNumberFormat="1" applyFont="1" applyFill="1" applyAlignment="1" applyProtection="1">
      <alignment horizontal="center" vertical="center"/>
      <protection locked="0"/>
    </xf>
    <xf numFmtId="49" fontId="66" fillId="52" borderId="0" xfId="0" applyNumberFormat="1" applyFont="1" applyFill="1" applyAlignment="1" applyProtection="1">
      <alignment horizontal="left" vertical="center"/>
      <protection locked="0"/>
    </xf>
    <xf numFmtId="171" fontId="85" fillId="52" borderId="0" xfId="0" applyNumberFormat="1" applyFont="1" applyFill="1" applyAlignment="1" applyProtection="1">
      <alignment horizontal="left" vertical="center"/>
      <protection locked="0"/>
    </xf>
    <xf numFmtId="10" fontId="66" fillId="52" borderId="0" xfId="0" applyNumberFormat="1" applyFont="1" applyFill="1" applyAlignment="1" applyProtection="1">
      <alignment horizontal="left" vertical="center"/>
      <protection locked="0"/>
    </xf>
    <xf numFmtId="0" fontId="85" fillId="52" borderId="0" xfId="0" applyFont="1" applyFill="1" applyAlignment="1" applyProtection="1">
      <alignment vertical="center"/>
      <protection locked="0"/>
    </xf>
    <xf numFmtId="2" fontId="66" fillId="52" borderId="0" xfId="0" applyNumberFormat="1" applyFont="1" applyFill="1" applyAlignment="1" applyProtection="1">
      <alignment vertical="center"/>
      <protection locked="0"/>
    </xf>
    <xf numFmtId="2" fontId="85" fillId="52" borderId="19" xfId="0" applyNumberFormat="1" applyFont="1" applyFill="1" applyBorder="1" applyAlignment="1" applyProtection="1">
      <alignment horizontal="right" vertical="center"/>
      <protection locked="0"/>
    </xf>
    <xf numFmtId="10" fontId="85" fillId="52" borderId="0" xfId="0" applyNumberFormat="1" applyFont="1" applyFill="1" applyAlignment="1" applyProtection="1">
      <alignment vertical="center"/>
      <protection locked="0"/>
    </xf>
    <xf numFmtId="203" fontId="85" fillId="52" borderId="111" xfId="0" applyNumberFormat="1" applyFont="1" applyFill="1" applyBorder="1" applyAlignment="1" applyProtection="1">
      <alignment horizontal="left" vertical="center" wrapText="1"/>
      <protection locked="0"/>
    </xf>
    <xf numFmtId="2" fontId="85" fillId="52" borderId="20" xfId="0" applyNumberFormat="1" applyFont="1" applyFill="1" applyBorder="1" applyAlignment="1" applyProtection="1">
      <alignment horizontal="right" vertical="center"/>
      <protection locked="0"/>
    </xf>
    <xf numFmtId="10" fontId="85" fillId="52" borderId="0" xfId="0" applyNumberFormat="1" applyFont="1" applyFill="1" applyAlignment="1" applyProtection="1">
      <alignment horizontal="right" vertical="center"/>
      <protection locked="0"/>
    </xf>
    <xf numFmtId="0" fontId="85" fillId="52" borderId="0" xfId="0" applyFont="1" applyFill="1" applyAlignment="1" applyProtection="1">
      <alignment horizontal="justify" vertical="center" wrapText="1"/>
      <protection locked="0"/>
    </xf>
    <xf numFmtId="2" fontId="85" fillId="52" borderId="0" xfId="0" applyNumberFormat="1" applyFont="1" applyFill="1" applyAlignment="1" applyProtection="1">
      <alignment horizontal="center" vertical="center"/>
      <protection locked="0"/>
    </xf>
    <xf numFmtId="10" fontId="81" fillId="52" borderId="0" xfId="0" applyNumberFormat="1" applyFont="1" applyFill="1" applyAlignment="1" applyProtection="1">
      <alignment vertical="center"/>
      <protection locked="0"/>
    </xf>
    <xf numFmtId="49" fontId="5" fillId="53" borderId="110" xfId="686" applyNumberFormat="1" applyFont="1" applyFill="1" applyBorder="1" applyAlignment="1" applyProtection="1">
      <alignment horizontal="center" vertical="center"/>
    </xf>
    <xf numFmtId="0" fontId="0" fillId="48" borderId="109" xfId="0" applyFill="1" applyBorder="1" applyAlignment="1">
      <alignment wrapText="1"/>
    </xf>
    <xf numFmtId="0" fontId="0" fillId="67" borderId="22" xfId="0" applyFill="1" applyBorder="1" applyAlignment="1">
      <alignment vertical="center"/>
    </xf>
    <xf numFmtId="0" fontId="0" fillId="67" borderId="23" xfId="0" applyFill="1" applyBorder="1" applyAlignment="1">
      <alignment vertical="center"/>
    </xf>
    <xf numFmtId="0" fontId="0" fillId="67" borderId="24" xfId="0" applyFill="1" applyBorder="1" applyAlignment="1">
      <alignment vertical="center"/>
    </xf>
    <xf numFmtId="0" fontId="0" fillId="67" borderId="21" xfId="0" applyFill="1" applyBorder="1" applyAlignment="1">
      <alignment vertical="center"/>
    </xf>
    <xf numFmtId="0" fontId="0" fillId="67" borderId="0" xfId="0" applyFill="1" applyAlignment="1">
      <alignment vertical="center"/>
    </xf>
    <xf numFmtId="0" fontId="0" fillId="67" borderId="25" xfId="0" applyFill="1" applyBorder="1" applyAlignment="1">
      <alignment vertical="center"/>
    </xf>
    <xf numFmtId="2" fontId="4" fillId="0" borderId="0" xfId="264" applyNumberFormat="1" applyFont="1" applyAlignment="1">
      <alignment horizontal="center" vertical="center" wrapText="1"/>
    </xf>
    <xf numFmtId="0" fontId="85" fillId="52" borderId="0" xfId="0" applyFont="1" applyFill="1" applyAlignment="1" applyProtection="1">
      <alignment horizontal="right" vertical="center"/>
      <protection locked="0"/>
    </xf>
    <xf numFmtId="2" fontId="4" fillId="53" borderId="0" xfId="264" applyNumberFormat="1" applyFont="1" applyFill="1" applyAlignment="1">
      <alignment horizontal="center" vertical="center" wrapText="1"/>
    </xf>
    <xf numFmtId="0" fontId="4" fillId="48" borderId="0" xfId="264" applyFont="1" applyFill="1" applyAlignment="1">
      <alignment horizontal="center" vertical="center" wrapText="1"/>
    </xf>
    <xf numFmtId="2" fontId="4" fillId="48" borderId="25" xfId="264" applyNumberFormat="1" applyFont="1" applyFill="1" applyBorder="1" applyAlignment="1">
      <alignment horizontal="center" vertical="center" wrapText="1"/>
    </xf>
    <xf numFmtId="2" fontId="66" fillId="52" borderId="0" xfId="0" applyNumberFormat="1" applyFont="1" applyFill="1" applyAlignment="1" applyProtection="1">
      <alignment horizontal="left" vertical="center"/>
      <protection locked="0"/>
    </xf>
    <xf numFmtId="0" fontId="81" fillId="52" borderId="0" xfId="0" applyFont="1" applyFill="1" applyAlignment="1" applyProtection="1">
      <alignment horizontal="left" vertical="center"/>
      <protection locked="0"/>
    </xf>
    <xf numFmtId="2" fontId="81" fillId="52" borderId="0" xfId="0" applyNumberFormat="1" applyFont="1" applyFill="1" applyAlignment="1" applyProtection="1">
      <alignment horizontal="right" vertical="center"/>
      <protection locked="0"/>
    </xf>
    <xf numFmtId="2" fontId="85" fillId="52" borderId="0" xfId="0" applyNumberFormat="1" applyFont="1" applyFill="1" applyAlignment="1" applyProtection="1">
      <alignment horizontal="left" vertical="center"/>
      <protection locked="0"/>
    </xf>
    <xf numFmtId="1" fontId="81" fillId="52" borderId="0" xfId="0" applyNumberFormat="1" applyFont="1" applyFill="1" applyAlignment="1" applyProtection="1">
      <alignment horizontal="left" vertical="center" wrapText="1"/>
      <protection locked="0"/>
    </xf>
    <xf numFmtId="1" fontId="66" fillId="52" borderId="0" xfId="0" applyNumberFormat="1" applyFont="1" applyFill="1" applyAlignment="1" applyProtection="1">
      <alignment horizontal="left" vertical="center"/>
      <protection locked="0"/>
    </xf>
    <xf numFmtId="0" fontId="66" fillId="52" borderId="0" xfId="0" applyFont="1" applyFill="1" applyAlignment="1" applyProtection="1">
      <alignment vertical="center"/>
      <protection locked="0"/>
    </xf>
    <xf numFmtId="0" fontId="66" fillId="52" borderId="0" xfId="0" applyFont="1" applyFill="1" applyAlignment="1" applyProtection="1">
      <alignment horizontal="left" vertical="center"/>
      <protection locked="0"/>
    </xf>
    <xf numFmtId="0" fontId="11" fillId="50" borderId="108" xfId="0" applyFont="1" applyFill="1" applyBorder="1" applyAlignment="1" applyProtection="1">
      <alignment horizontal="center"/>
      <protection locked="0"/>
    </xf>
    <xf numFmtId="0" fontId="10" fillId="48" borderId="0" xfId="418" applyFont="1" applyFill="1" applyAlignment="1">
      <alignment horizontal="center" vertical="center"/>
    </xf>
    <xf numFmtId="0" fontId="85" fillId="48" borderId="0" xfId="418" applyFont="1" applyFill="1" applyAlignment="1">
      <alignment horizontal="center" vertical="center"/>
    </xf>
    <xf numFmtId="0" fontId="81" fillId="53" borderId="20" xfId="0" applyFont="1" applyFill="1" applyBorder="1" applyAlignment="1">
      <alignment horizontal="center" vertical="center"/>
    </xf>
    <xf numFmtId="0" fontId="128" fillId="0" borderId="9" xfId="685" applyNumberFormat="1" applyFont="1" applyFill="1" applyBorder="1" applyAlignment="1" applyProtection="1">
      <alignment horizontal="center" vertical="center" wrapText="1"/>
    </xf>
    <xf numFmtId="0" fontId="0" fillId="0" borderId="23" xfId="0" applyBorder="1" applyAlignment="1">
      <alignment wrapText="1"/>
    </xf>
    <xf numFmtId="0" fontId="0" fillId="0" borderId="23" xfId="0" applyBorder="1"/>
    <xf numFmtId="0" fontId="4" fillId="67" borderId="40" xfId="496" applyFont="1" applyFill="1" applyBorder="1"/>
    <xf numFmtId="0" fontId="0" fillId="67" borderId="0" xfId="0" applyFill="1"/>
    <xf numFmtId="0" fontId="16" fillId="67" borderId="40" xfId="496" applyFill="1" applyBorder="1"/>
    <xf numFmtId="0" fontId="0" fillId="67" borderId="21" xfId="0" applyFill="1" applyBorder="1"/>
    <xf numFmtId="0" fontId="0" fillId="67" borderId="25" xfId="0" applyFill="1" applyBorder="1"/>
    <xf numFmtId="181" fontId="95" fillId="63" borderId="9" xfId="457" applyNumberFormat="1" applyFont="1" applyFill="1" applyBorder="1" applyAlignment="1">
      <alignment horizontal="center" vertical="center"/>
    </xf>
    <xf numFmtId="181" fontId="98" fillId="63" borderId="9" xfId="461" applyNumberFormat="1" applyFont="1" applyFill="1" applyBorder="1" applyAlignment="1">
      <alignment horizontal="center" vertical="center" wrapText="1"/>
    </xf>
    <xf numFmtId="0" fontId="82" fillId="63" borderId="9" xfId="457" applyFont="1" applyFill="1" applyBorder="1" applyAlignment="1">
      <alignment horizontal="left" vertical="center" wrapText="1"/>
    </xf>
    <xf numFmtId="0" fontId="82" fillId="63" borderId="9" xfId="457" applyFont="1" applyFill="1" applyBorder="1" applyAlignment="1">
      <alignment horizontal="center" vertical="center"/>
    </xf>
    <xf numFmtId="198" fontId="96" fillId="63" borderId="9" xfId="457" applyNumberFormat="1" applyFont="1" applyFill="1" applyBorder="1" applyAlignment="1">
      <alignment horizontal="right" vertical="center"/>
    </xf>
    <xf numFmtId="4" fontId="96" fillId="63" borderId="9" xfId="457" applyNumberFormat="1" applyFont="1" applyFill="1" applyBorder="1" applyAlignment="1">
      <alignment horizontal="center" vertical="center"/>
    </xf>
    <xf numFmtId="4" fontId="82" fillId="63" borderId="9" xfId="328" applyNumberFormat="1" applyFont="1" applyFill="1" applyBorder="1" applyAlignment="1">
      <alignment horizontal="center" vertical="center"/>
    </xf>
    <xf numFmtId="0" fontId="38" fillId="60" borderId="9" xfId="492" applyFont="1" applyFill="1" applyBorder="1" applyAlignment="1">
      <alignment horizontal="center" vertical="center" wrapText="1"/>
    </xf>
    <xf numFmtId="4" fontId="4" fillId="53" borderId="93" xfId="777" applyNumberFormat="1" applyFill="1" applyBorder="1" applyAlignment="1">
      <alignment horizontal="center" vertical="center" wrapText="1"/>
    </xf>
    <xf numFmtId="165" fontId="4" fillId="53" borderId="93" xfId="297" applyFont="1" applyFill="1" applyBorder="1" applyAlignment="1">
      <alignment horizontal="center" vertical="center" wrapText="1"/>
    </xf>
    <xf numFmtId="165" fontId="4" fillId="53" borderId="93" xfId="297" applyFont="1" applyFill="1" applyBorder="1" applyAlignment="1" applyProtection="1">
      <alignment horizontal="right" vertical="center"/>
    </xf>
    <xf numFmtId="0" fontId="0" fillId="0" borderId="21" xfId="0" applyBorder="1"/>
    <xf numFmtId="0" fontId="75" fillId="54" borderId="28" xfId="0" applyFont="1" applyFill="1" applyBorder="1" applyAlignment="1">
      <alignment horizontal="center"/>
    </xf>
    <xf numFmtId="0" fontId="75" fillId="54" borderId="29" xfId="0" applyFont="1" applyFill="1" applyBorder="1" applyAlignment="1">
      <alignment horizontal="center"/>
    </xf>
    <xf numFmtId="0" fontId="75" fillId="0" borderId="89" xfId="0" applyFont="1" applyBorder="1" applyAlignment="1">
      <alignment horizontal="right"/>
    </xf>
    <xf numFmtId="0" fontId="75" fillId="0" borderId="115" xfId="0" applyFont="1" applyBorder="1"/>
    <xf numFmtId="0" fontId="75" fillId="0" borderId="0" xfId="0" applyFont="1" applyAlignment="1">
      <alignment horizontal="right"/>
    </xf>
    <xf numFmtId="0" fontId="76" fillId="0" borderId="116" xfId="0" applyFont="1" applyBorder="1" applyAlignment="1">
      <alignment horizontal="center"/>
    </xf>
    <xf numFmtId="0" fontId="75" fillId="0" borderId="95" xfId="0" applyFont="1" applyBorder="1" applyAlignment="1">
      <alignment horizontal="right"/>
    </xf>
    <xf numFmtId="0" fontId="75" fillId="0" borderId="96" xfId="0" applyFont="1" applyBorder="1"/>
    <xf numFmtId="0" fontId="75" fillId="56" borderId="35" xfId="0" applyFont="1" applyFill="1" applyBorder="1"/>
    <xf numFmtId="0" fontId="75" fillId="56" borderId="35" xfId="0" applyFont="1" applyFill="1" applyBorder="1" applyAlignment="1">
      <alignment horizontal="center"/>
    </xf>
    <xf numFmtId="0" fontId="76" fillId="0" borderId="36" xfId="0" applyFont="1" applyBorder="1" applyAlignment="1">
      <alignment horizontal="center" vertical="center"/>
    </xf>
    <xf numFmtId="164" fontId="75" fillId="55" borderId="37" xfId="0" applyNumberFormat="1" applyFont="1" applyFill="1" applyBorder="1" applyAlignment="1">
      <alignment horizontal="center" vertical="center"/>
    </xf>
    <xf numFmtId="181" fontId="95" fillId="63" borderId="116" xfId="457" applyNumberFormat="1" applyFont="1" applyFill="1" applyBorder="1" applyAlignment="1">
      <alignment horizontal="center" vertical="center"/>
    </xf>
    <xf numFmtId="181" fontId="98" fillId="63" borderId="116" xfId="461" applyNumberFormat="1" applyFont="1" applyFill="1" applyBorder="1" applyAlignment="1">
      <alignment horizontal="center" vertical="center" wrapText="1"/>
    </xf>
    <xf numFmtId="0" fontId="82" fillId="63" borderId="116" xfId="457" applyFont="1" applyFill="1" applyBorder="1" applyAlignment="1">
      <alignment horizontal="left" vertical="center" wrapText="1"/>
    </xf>
    <xf numFmtId="0" fontId="82" fillId="63" borderId="116" xfId="457" applyFont="1" applyFill="1" applyBorder="1" applyAlignment="1">
      <alignment horizontal="center" vertical="center"/>
    </xf>
    <xf numFmtId="198" fontId="96" fillId="63" borderId="116" xfId="457" applyNumberFormat="1" applyFont="1" applyFill="1" applyBorder="1" applyAlignment="1">
      <alignment horizontal="right" vertical="center"/>
    </xf>
    <xf numFmtId="4" fontId="96" fillId="63" borderId="116" xfId="457" applyNumberFormat="1" applyFont="1" applyFill="1" applyBorder="1" applyAlignment="1">
      <alignment horizontal="center" vertical="center"/>
    </xf>
    <xf numFmtId="4" fontId="82" fillId="63" borderId="116" xfId="328" applyNumberFormat="1" applyFont="1" applyFill="1" applyBorder="1" applyAlignment="1">
      <alignment horizontal="center" vertical="center"/>
    </xf>
    <xf numFmtId="0" fontId="38" fillId="60" borderId="116" xfId="492" applyFont="1" applyFill="1" applyBorder="1" applyAlignment="1">
      <alignment horizontal="center" vertical="center" wrapText="1"/>
    </xf>
    <xf numFmtId="1" fontId="122" fillId="71" borderId="9" xfId="0" applyNumberFormat="1" applyFont="1" applyFill="1" applyBorder="1" applyAlignment="1" applyProtection="1">
      <alignment horizontal="center" vertical="center" wrapText="1"/>
      <protection locked="0"/>
    </xf>
    <xf numFmtId="1" fontId="122" fillId="69" borderId="9" xfId="685" applyNumberFormat="1" applyFont="1" applyFill="1" applyBorder="1" applyAlignment="1" applyProtection="1">
      <alignment horizontal="center" vertical="center" wrapText="1"/>
    </xf>
    <xf numFmtId="169" fontId="122" fillId="71" borderId="9" xfId="0" applyNumberFormat="1" applyFont="1" applyFill="1" applyBorder="1" applyAlignment="1">
      <alignment horizontal="left" vertical="justify" wrapText="1"/>
    </xf>
    <xf numFmtId="169" fontId="123" fillId="71" borderId="9" xfId="0" applyNumberFormat="1" applyFont="1" applyFill="1" applyBorder="1" applyAlignment="1">
      <alignment horizontal="center" vertical="center" wrapText="1"/>
    </xf>
    <xf numFmtId="2" fontId="123" fillId="71" borderId="9" xfId="0" applyNumberFormat="1" applyFont="1" applyFill="1" applyBorder="1" applyAlignment="1">
      <alignment horizontal="center" vertical="center" wrapText="1"/>
    </xf>
    <xf numFmtId="2" fontId="123" fillId="71" borderId="9" xfId="0" applyNumberFormat="1" applyFont="1" applyFill="1" applyBorder="1" applyAlignment="1">
      <alignment vertical="center" wrapText="1"/>
    </xf>
    <xf numFmtId="2" fontId="123" fillId="71" borderId="9" xfId="0" applyNumberFormat="1" applyFont="1" applyFill="1" applyBorder="1" applyAlignment="1">
      <alignment horizontal="right" vertical="center" wrapText="1"/>
    </xf>
    <xf numFmtId="165" fontId="120" fillId="71" borderId="9" xfId="296" applyFont="1" applyFill="1" applyBorder="1" applyAlignment="1" applyProtection="1">
      <alignment vertical="center" wrapText="1"/>
    </xf>
    <xf numFmtId="165" fontId="120" fillId="71" borderId="9" xfId="296" applyFont="1" applyFill="1" applyBorder="1" applyAlignment="1" applyProtection="1">
      <alignment horizontal="right" vertical="center" wrapText="1"/>
    </xf>
    <xf numFmtId="0" fontId="38" fillId="71" borderId="0" xfId="0" applyFont="1" applyFill="1" applyAlignment="1" applyProtection="1">
      <alignment vertical="center" wrapText="1"/>
      <protection locked="0"/>
    </xf>
    <xf numFmtId="1" fontId="122" fillId="70" borderId="9" xfId="0" applyNumberFormat="1" applyFont="1" applyFill="1" applyBorder="1" applyAlignment="1" applyProtection="1">
      <alignment horizontal="center" vertical="center" wrapText="1"/>
      <protection locked="0"/>
    </xf>
    <xf numFmtId="1" fontId="122" fillId="72" borderId="9" xfId="685" applyNumberFormat="1" applyFont="1" applyFill="1" applyBorder="1" applyAlignment="1" applyProtection="1">
      <alignment horizontal="center" vertical="center" wrapText="1"/>
    </xf>
    <xf numFmtId="169" fontId="122" fillId="70" borderId="9" xfId="0" applyNumberFormat="1" applyFont="1" applyFill="1" applyBorder="1" applyAlignment="1">
      <alignment horizontal="left" vertical="justify" wrapText="1"/>
    </xf>
    <xf numFmtId="169" fontId="123" fillId="70" borderId="9" xfId="0" applyNumberFormat="1" applyFont="1" applyFill="1" applyBorder="1" applyAlignment="1">
      <alignment horizontal="center" vertical="center" wrapText="1"/>
    </xf>
    <xf numFmtId="2" fontId="123" fillId="70" borderId="9" xfId="0" applyNumberFormat="1" applyFont="1" applyFill="1" applyBorder="1" applyAlignment="1">
      <alignment horizontal="center" vertical="center" wrapText="1"/>
    </xf>
    <xf numFmtId="2" fontId="123" fillId="70" borderId="9" xfId="0" applyNumberFormat="1" applyFont="1" applyFill="1" applyBorder="1" applyAlignment="1">
      <alignment vertical="center" wrapText="1"/>
    </xf>
    <xf numFmtId="2" fontId="123" fillId="70" borderId="9" xfId="0" applyNumberFormat="1" applyFont="1" applyFill="1" applyBorder="1" applyAlignment="1">
      <alignment horizontal="right" vertical="center" wrapText="1"/>
    </xf>
    <xf numFmtId="165" fontId="120" fillId="70" borderId="9" xfId="296" applyFont="1" applyFill="1" applyBorder="1" applyAlignment="1" applyProtection="1">
      <alignment vertical="center" wrapText="1"/>
    </xf>
    <xf numFmtId="165" fontId="120" fillId="70" borderId="9" xfId="296" applyFont="1" applyFill="1" applyBorder="1" applyAlignment="1" applyProtection="1">
      <alignment horizontal="right" vertical="center" wrapText="1"/>
    </xf>
    <xf numFmtId="0" fontId="38" fillId="70" borderId="0" xfId="0" applyFont="1" applyFill="1" applyAlignment="1" applyProtection="1">
      <alignment vertical="center" wrapText="1"/>
      <protection locked="0"/>
    </xf>
    <xf numFmtId="1" fontId="122" fillId="70" borderId="108" xfId="0" applyNumberFormat="1" applyFont="1" applyFill="1" applyBorder="1" applyAlignment="1" applyProtection="1">
      <alignment horizontal="center" vertical="center" wrapText="1"/>
      <protection locked="0"/>
    </xf>
    <xf numFmtId="1" fontId="122" fillId="72" borderId="108" xfId="685" applyNumberFormat="1" applyFont="1" applyFill="1" applyBorder="1" applyAlignment="1" applyProtection="1">
      <alignment horizontal="center" vertical="center" wrapText="1"/>
    </xf>
    <xf numFmtId="169" fontId="122" fillId="70" borderId="108" xfId="0" applyNumberFormat="1" applyFont="1" applyFill="1" applyBorder="1" applyAlignment="1">
      <alignment horizontal="left" vertical="justify" wrapText="1"/>
    </xf>
    <xf numFmtId="169" fontId="123" fillId="70" borderId="108" xfId="0" applyNumberFormat="1" applyFont="1" applyFill="1" applyBorder="1" applyAlignment="1">
      <alignment horizontal="center" vertical="center" wrapText="1"/>
    </xf>
    <xf numFmtId="2" fontId="123" fillId="70" borderId="108" xfId="0" applyNumberFormat="1" applyFont="1" applyFill="1" applyBorder="1" applyAlignment="1">
      <alignment horizontal="center" vertical="center" wrapText="1"/>
    </xf>
    <xf numFmtId="2" fontId="123" fillId="70" borderId="108" xfId="0" applyNumberFormat="1" applyFont="1" applyFill="1" applyBorder="1" applyAlignment="1">
      <alignment vertical="center" wrapText="1"/>
    </xf>
    <xf numFmtId="2" fontId="123" fillId="70" borderId="108" xfId="0" applyNumberFormat="1" applyFont="1" applyFill="1" applyBorder="1" applyAlignment="1">
      <alignment horizontal="right" vertical="center" wrapText="1"/>
    </xf>
    <xf numFmtId="165" fontId="120" fillId="70" borderId="108" xfId="296" applyFont="1" applyFill="1" applyBorder="1" applyAlignment="1" applyProtection="1">
      <alignment vertical="center" wrapText="1"/>
    </xf>
    <xf numFmtId="165" fontId="120" fillId="70" borderId="108" xfId="296" applyFont="1" applyFill="1" applyBorder="1" applyAlignment="1" applyProtection="1">
      <alignment horizontal="right" vertical="center" wrapText="1"/>
    </xf>
    <xf numFmtId="165" fontId="120" fillId="70" borderId="108" xfId="296" applyFont="1" applyFill="1" applyBorder="1" applyAlignment="1" applyProtection="1">
      <alignment horizontal="right" vertical="center" wrapText="1"/>
      <protection locked="0"/>
    </xf>
    <xf numFmtId="0" fontId="67" fillId="48" borderId="23" xfId="497" applyFont="1" applyFill="1" applyBorder="1" applyAlignment="1" applyProtection="1">
      <alignment vertical="center"/>
      <protection hidden="1"/>
    </xf>
    <xf numFmtId="0" fontId="67" fillId="48" borderId="0" xfId="497" applyFont="1" applyFill="1" applyAlignment="1" applyProtection="1">
      <alignment vertical="center"/>
      <protection hidden="1"/>
    </xf>
    <xf numFmtId="0" fontId="67" fillId="48" borderId="10" xfId="497" applyFont="1" applyFill="1" applyBorder="1" applyAlignment="1" applyProtection="1">
      <alignment vertical="center"/>
      <protection hidden="1"/>
    </xf>
    <xf numFmtId="0" fontId="38" fillId="48" borderId="20" xfId="0" applyFont="1" applyFill="1" applyBorder="1" applyAlignment="1" applyProtection="1">
      <alignment horizontal="center" vertical="center" wrapText="1"/>
      <protection locked="0"/>
    </xf>
    <xf numFmtId="0" fontId="98" fillId="48" borderId="19" xfId="0" applyFont="1" applyFill="1" applyBorder="1" applyAlignment="1" applyProtection="1">
      <alignment vertical="center" wrapText="1"/>
      <protection locked="0"/>
    </xf>
    <xf numFmtId="0" fontId="38" fillId="48" borderId="0" xfId="0" applyFont="1" applyFill="1" applyAlignment="1" applyProtection="1">
      <alignment vertical="center" wrapText="1"/>
      <protection locked="0"/>
    </xf>
    <xf numFmtId="2" fontId="122" fillId="52" borderId="126" xfId="0" applyNumberFormat="1" applyFont="1" applyFill="1" applyBorder="1" applyAlignment="1">
      <alignment horizontal="left" vertical="justify" wrapText="1"/>
    </xf>
    <xf numFmtId="10" fontId="4" fillId="73" borderId="127" xfId="530" applyNumberFormat="1" applyFill="1" applyBorder="1" applyAlignment="1">
      <alignment horizontal="center" vertical="center" wrapText="1"/>
    </xf>
    <xf numFmtId="2" fontId="122" fillId="52" borderId="128" xfId="0" applyNumberFormat="1" applyFont="1" applyFill="1" applyBorder="1" applyAlignment="1">
      <alignment horizontal="left" vertical="justify" wrapText="1"/>
    </xf>
    <xf numFmtId="165" fontId="4" fillId="52" borderId="129" xfId="296" applyFill="1" applyBorder="1" applyAlignment="1">
      <alignment horizontal="center" vertical="center" wrapText="1"/>
    </xf>
    <xf numFmtId="197" fontId="4" fillId="48" borderId="0" xfId="496" applyNumberFormat="1" applyFont="1" applyFill="1" applyAlignment="1">
      <alignment horizontal="left"/>
    </xf>
    <xf numFmtId="197" fontId="4" fillId="48" borderId="40" xfId="496" applyNumberFormat="1" applyFont="1" applyFill="1" applyBorder="1" applyAlignment="1">
      <alignment horizontal="left"/>
    </xf>
    <xf numFmtId="0" fontId="10" fillId="48" borderId="38" xfId="496" applyFont="1" applyFill="1" applyBorder="1" applyAlignment="1">
      <alignment horizontal="left"/>
    </xf>
    <xf numFmtId="4" fontId="4" fillId="55" borderId="0" xfId="496" applyNumberFormat="1" applyFont="1" applyFill="1" applyAlignment="1">
      <alignment horizontal="center"/>
    </xf>
    <xf numFmtId="14" fontId="4" fillId="55" borderId="0" xfId="496" applyNumberFormat="1" applyFont="1" applyFill="1" applyAlignment="1">
      <alignment horizontal="center"/>
    </xf>
    <xf numFmtId="197" fontId="10" fillId="48" borderId="38" xfId="496" applyNumberFormat="1" applyFont="1" applyFill="1" applyBorder="1" applyAlignment="1">
      <alignment horizontal="left"/>
    </xf>
    <xf numFmtId="202" fontId="4" fillId="48" borderId="0" xfId="496" applyNumberFormat="1" applyFont="1" applyFill="1" applyAlignment="1">
      <alignment horizontal="left"/>
    </xf>
    <xf numFmtId="202" fontId="4" fillId="48" borderId="40" xfId="496" applyNumberFormat="1" applyFont="1" applyFill="1" applyBorder="1" applyAlignment="1">
      <alignment horizontal="left"/>
    </xf>
    <xf numFmtId="0" fontId="4" fillId="55" borderId="0" xfId="496" applyFont="1" applyFill="1" applyAlignment="1">
      <alignment horizontal="left"/>
    </xf>
    <xf numFmtId="0" fontId="30" fillId="48" borderId="0" xfId="0" applyFont="1" applyFill="1" applyAlignment="1">
      <alignment horizontal="center" vertical="center" wrapText="1"/>
    </xf>
    <xf numFmtId="0" fontId="30" fillId="48" borderId="38" xfId="0" applyFont="1" applyFill="1" applyBorder="1" applyAlignment="1">
      <alignment horizontal="center" vertical="center" wrapText="1"/>
    </xf>
    <xf numFmtId="0" fontId="6" fillId="48" borderId="0" xfId="496" applyFont="1" applyFill="1" applyAlignment="1">
      <alignment horizontal="center"/>
    </xf>
    <xf numFmtId="0" fontId="16" fillId="48" borderId="0" xfId="496" applyFill="1" applyAlignment="1">
      <alignment horizontal="center"/>
    </xf>
    <xf numFmtId="0" fontId="55" fillId="55" borderId="0" xfId="287" applyFill="1" applyBorder="1" applyAlignment="1" applyProtection="1">
      <alignment horizontal="left"/>
    </xf>
    <xf numFmtId="0" fontId="127" fillId="55" borderId="0" xfId="287" applyFont="1" applyFill="1" applyBorder="1" applyAlignment="1" applyProtection="1">
      <alignment horizontal="left"/>
    </xf>
    <xf numFmtId="0" fontId="0" fillId="48" borderId="23" xfId="0" applyFill="1" applyBorder="1" applyAlignment="1">
      <alignment horizontal="center"/>
    </xf>
    <xf numFmtId="1" fontId="4" fillId="55" borderId="0" xfId="496" applyNumberFormat="1" applyFont="1" applyFill="1" applyAlignment="1">
      <alignment horizontal="left"/>
    </xf>
    <xf numFmtId="197" fontId="11" fillId="48" borderId="0" xfId="496" applyNumberFormat="1" applyFont="1" applyFill="1" applyAlignment="1">
      <alignment horizontal="left"/>
    </xf>
    <xf numFmtId="197" fontId="11" fillId="48" borderId="40" xfId="496" applyNumberFormat="1" applyFont="1" applyFill="1" applyBorder="1" applyAlignment="1">
      <alignment horizontal="left"/>
    </xf>
    <xf numFmtId="0" fontId="4" fillId="55" borderId="0" xfId="496" applyFont="1" applyFill="1" applyAlignment="1">
      <alignment horizontal="left" wrapText="1"/>
    </xf>
    <xf numFmtId="0" fontId="4" fillId="55" borderId="0" xfId="496" applyFont="1" applyFill="1" applyAlignment="1">
      <alignment horizontal="center"/>
    </xf>
    <xf numFmtId="0" fontId="0" fillId="52" borderId="0" xfId="0" applyFill="1" applyAlignment="1" applyProtection="1">
      <alignment horizontal="center"/>
      <protection locked="0"/>
    </xf>
    <xf numFmtId="0" fontId="0" fillId="52" borderId="25" xfId="0" applyFill="1" applyBorder="1" applyAlignment="1" applyProtection="1">
      <alignment horizontal="center"/>
      <protection locked="0"/>
    </xf>
    <xf numFmtId="17" fontId="12" fillId="68" borderId="0" xfId="0" applyNumberFormat="1" applyFont="1" applyFill="1" applyAlignment="1" applyProtection="1">
      <alignment horizontal="center"/>
      <protection locked="0"/>
    </xf>
    <xf numFmtId="17" fontId="12" fillId="68" borderId="25" xfId="0" applyNumberFormat="1" applyFont="1" applyFill="1" applyBorder="1" applyAlignment="1" applyProtection="1">
      <alignment horizontal="center"/>
      <protection locked="0"/>
    </xf>
    <xf numFmtId="0" fontId="0" fillId="52" borderId="21" xfId="0" applyFill="1" applyBorder="1" applyAlignment="1">
      <alignment horizontal="center"/>
    </xf>
    <xf numFmtId="0" fontId="0" fillId="52" borderId="0" xfId="0" applyFill="1" applyAlignment="1">
      <alignment horizontal="center"/>
    </xf>
    <xf numFmtId="0" fontId="10" fillId="52" borderId="0" xfId="0" applyFont="1" applyFill="1" applyAlignment="1" applyProtection="1">
      <alignment horizontal="center"/>
      <protection locked="0"/>
    </xf>
    <xf numFmtId="0" fontId="10" fillId="52" borderId="25" xfId="0" applyFont="1" applyFill="1" applyBorder="1" applyAlignment="1" applyProtection="1">
      <alignment horizontal="center"/>
      <protection locked="0"/>
    </xf>
    <xf numFmtId="0" fontId="71" fillId="52" borderId="0" xfId="0" applyFont="1" applyFill="1" applyAlignment="1" applyProtection="1">
      <alignment horizontal="left"/>
      <protection locked="0"/>
    </xf>
    <xf numFmtId="0" fontId="71" fillId="52" borderId="25" xfId="0" applyFont="1" applyFill="1" applyBorder="1" applyAlignment="1" applyProtection="1">
      <alignment horizontal="left"/>
      <protection locked="0"/>
    </xf>
    <xf numFmtId="10" fontId="11" fillId="52" borderId="0" xfId="530" applyNumberFormat="1" applyFont="1" applyFill="1" applyBorder="1" applyAlignment="1" applyProtection="1">
      <alignment horizontal="center"/>
    </xf>
    <xf numFmtId="0" fontId="10" fillId="52" borderId="0" xfId="0" applyFont="1" applyFill="1" applyAlignment="1" applyProtection="1">
      <alignment horizontal="right"/>
      <protection locked="0"/>
    </xf>
    <xf numFmtId="0" fontId="10" fillId="52" borderId="72" xfId="0" applyFont="1" applyFill="1" applyBorder="1" applyAlignment="1" applyProtection="1">
      <alignment horizontal="right"/>
      <protection locked="0"/>
    </xf>
    <xf numFmtId="0" fontId="68" fillId="52" borderId="0" xfId="0" applyFont="1" applyFill="1" applyAlignment="1" applyProtection="1">
      <alignment horizontal="left"/>
      <protection locked="0"/>
    </xf>
    <xf numFmtId="0" fontId="10" fillId="52" borderId="0" xfId="0" applyFont="1" applyFill="1" applyAlignment="1" applyProtection="1">
      <alignment horizontal="left"/>
      <protection locked="0"/>
    </xf>
    <xf numFmtId="0" fontId="69" fillId="50" borderId="0" xfId="0" applyFont="1" applyFill="1" applyAlignment="1" applyProtection="1">
      <alignment horizontal="left"/>
      <protection locked="0"/>
    </xf>
    <xf numFmtId="10" fontId="11" fillId="68" borderId="108" xfId="0" applyNumberFormat="1" applyFont="1" applyFill="1" applyBorder="1" applyAlignment="1">
      <alignment horizontal="center"/>
    </xf>
    <xf numFmtId="0" fontId="0" fillId="52" borderId="0" xfId="0" applyFill="1" applyAlignment="1" applyProtection="1">
      <alignment horizontal="right"/>
      <protection locked="0"/>
    </xf>
    <xf numFmtId="1" fontId="7" fillId="52" borderId="0" xfId="0" applyNumberFormat="1" applyFont="1" applyFill="1" applyAlignment="1" applyProtection="1">
      <alignment horizontal="left"/>
      <protection locked="0"/>
    </xf>
    <xf numFmtId="1" fontId="7" fillId="52" borderId="25" xfId="0" applyNumberFormat="1" applyFont="1" applyFill="1" applyBorder="1" applyAlignment="1" applyProtection="1">
      <alignment horizontal="left"/>
      <protection locked="0"/>
    </xf>
    <xf numFmtId="0" fontId="69" fillId="68" borderId="0" xfId="0" applyFont="1" applyFill="1" applyAlignment="1" applyProtection="1">
      <alignment horizontal="left"/>
      <protection locked="0"/>
    </xf>
    <xf numFmtId="0" fontId="69" fillId="68" borderId="25" xfId="0" applyFont="1" applyFill="1" applyBorder="1" applyAlignment="1" applyProtection="1">
      <alignment horizontal="left"/>
      <protection locked="0"/>
    </xf>
    <xf numFmtId="0" fontId="0" fillId="50" borderId="0" xfId="0" applyFill="1" applyAlignment="1" applyProtection="1">
      <alignment horizontal="left"/>
      <protection locked="0"/>
    </xf>
    <xf numFmtId="0" fontId="10" fillId="52" borderId="21" xfId="0" applyFont="1" applyFill="1" applyBorder="1" applyAlignment="1" applyProtection="1">
      <alignment horizontal="right"/>
      <protection locked="0"/>
    </xf>
    <xf numFmtId="0" fontId="30" fillId="55" borderId="0" xfId="0" applyFont="1" applyFill="1" applyAlignment="1" applyProtection="1">
      <alignment horizontal="left"/>
      <protection locked="0"/>
    </xf>
    <xf numFmtId="0" fontId="68" fillId="55" borderId="0" xfId="0" applyFont="1" applyFill="1" applyAlignment="1" applyProtection="1">
      <alignment horizontal="left"/>
      <protection locked="0"/>
    </xf>
    <xf numFmtId="0" fontId="68" fillId="55" borderId="25" xfId="0" applyFont="1" applyFill="1" applyBorder="1" applyAlignment="1" applyProtection="1">
      <alignment horizontal="left"/>
      <protection locked="0"/>
    </xf>
    <xf numFmtId="0" fontId="4" fillId="52" borderId="23" xfId="1258" applyFont="1" applyFill="1" applyBorder="1" applyAlignment="1" applyProtection="1">
      <alignment horizontal="center" vertical="center" wrapText="1"/>
      <protection locked="0"/>
    </xf>
    <xf numFmtId="0" fontId="4" fillId="52" borderId="0" xfId="1258" applyFont="1" applyFill="1" applyAlignment="1" applyProtection="1">
      <alignment horizontal="center" vertical="center" wrapText="1"/>
      <protection locked="0"/>
    </xf>
    <xf numFmtId="0" fontId="4" fillId="52" borderId="10" xfId="1258" applyFont="1" applyFill="1" applyBorder="1" applyAlignment="1" applyProtection="1">
      <alignment horizontal="center" vertical="center" wrapText="1"/>
      <protection locked="0"/>
    </xf>
    <xf numFmtId="0" fontId="64" fillId="52" borderId="22" xfId="0" applyFont="1" applyFill="1" applyBorder="1" applyAlignment="1" applyProtection="1">
      <alignment horizontal="center" vertical="center"/>
      <protection locked="0"/>
    </xf>
    <xf numFmtId="0" fontId="64" fillId="52" borderId="23" xfId="0" applyFont="1" applyFill="1" applyBorder="1" applyAlignment="1" applyProtection="1">
      <alignment horizontal="center" vertical="center"/>
      <protection locked="0"/>
    </xf>
    <xf numFmtId="0" fontId="30" fillId="67" borderId="0" xfId="0" applyFont="1" applyFill="1" applyAlignment="1" applyProtection="1">
      <alignment horizontal="left"/>
      <protection locked="0"/>
    </xf>
    <xf numFmtId="0" fontId="68" fillId="67" borderId="0" xfId="0" applyFont="1" applyFill="1" applyAlignment="1" applyProtection="1">
      <alignment horizontal="left"/>
      <protection locked="0"/>
    </xf>
    <xf numFmtId="0" fontId="68" fillId="67" borderId="25" xfId="0" applyFont="1" applyFill="1" applyBorder="1" applyAlignment="1" applyProtection="1">
      <alignment horizontal="left"/>
      <protection locked="0"/>
    </xf>
    <xf numFmtId="196" fontId="64" fillId="52" borderId="23" xfId="0" applyNumberFormat="1" applyFont="1" applyFill="1" applyBorder="1" applyAlignment="1" applyProtection="1">
      <alignment horizontal="left" vertical="top"/>
      <protection locked="0"/>
    </xf>
    <xf numFmtId="196" fontId="64" fillId="52" borderId="24" xfId="0" applyNumberFormat="1" applyFont="1" applyFill="1" applyBorder="1" applyAlignment="1" applyProtection="1">
      <alignment horizontal="left" vertical="top"/>
      <protection locked="0"/>
    </xf>
    <xf numFmtId="0" fontId="82" fillId="52" borderId="0" xfId="0" applyFont="1" applyFill="1" applyAlignment="1" applyProtection="1">
      <alignment horizontal="left" wrapText="1"/>
      <protection locked="0"/>
    </xf>
    <xf numFmtId="0" fontId="6" fillId="48" borderId="0" xfId="494" applyFill="1" applyAlignment="1">
      <alignment horizontal="center"/>
    </xf>
    <xf numFmtId="0" fontId="6" fillId="48" borderId="0" xfId="494" applyFill="1" applyAlignment="1">
      <alignment horizontal="right"/>
    </xf>
    <xf numFmtId="0" fontId="16" fillId="0" borderId="35" xfId="494" applyFont="1" applyBorder="1" applyAlignment="1">
      <alignment horizontal="center"/>
    </xf>
    <xf numFmtId="0" fontId="16" fillId="0" borderId="23" xfId="494" applyFont="1" applyBorder="1" applyAlignment="1">
      <alignment horizontal="center"/>
    </xf>
    <xf numFmtId="0" fontId="16" fillId="0" borderId="35" xfId="494" applyFont="1" applyBorder="1" applyAlignment="1">
      <alignment horizontal="center" vertical="center"/>
    </xf>
    <xf numFmtId="0" fontId="16" fillId="0" borderId="44" xfId="494" applyFont="1" applyBorder="1" applyAlignment="1">
      <alignment horizontal="center"/>
    </xf>
    <xf numFmtId="0" fontId="16" fillId="0" borderId="73" xfId="494" applyFont="1" applyBorder="1" applyAlignment="1">
      <alignment horizontal="center"/>
    </xf>
    <xf numFmtId="0" fontId="16" fillId="0" borderId="74" xfId="494" applyFont="1" applyBorder="1" applyAlignment="1">
      <alignment horizontal="center"/>
    </xf>
    <xf numFmtId="0" fontId="7" fillId="54" borderId="44" xfId="494" applyFont="1" applyFill="1" applyBorder="1" applyAlignment="1">
      <alignment horizontal="center"/>
    </xf>
    <xf numFmtId="0" fontId="7" fillId="54" borderId="73" xfId="494" applyFont="1" applyFill="1" applyBorder="1" applyAlignment="1">
      <alignment horizontal="center"/>
    </xf>
    <xf numFmtId="0" fontId="7" fillId="54" borderId="74" xfId="494" applyFont="1" applyFill="1" applyBorder="1" applyAlignment="1">
      <alignment horizontal="center"/>
    </xf>
    <xf numFmtId="0" fontId="16" fillId="0" borderId="43" xfId="494" applyFont="1" applyBorder="1" applyAlignment="1">
      <alignment horizontal="center" vertical="center" wrapText="1"/>
    </xf>
    <xf numFmtId="0" fontId="16" fillId="0" borderId="49" xfId="494" applyFont="1" applyBorder="1" applyAlignment="1">
      <alignment horizontal="center" vertical="center" wrapText="1"/>
    </xf>
    <xf numFmtId="0" fontId="16" fillId="0" borderId="44" xfId="494" applyFont="1" applyBorder="1" applyAlignment="1">
      <alignment horizontal="left"/>
    </xf>
    <xf numFmtId="0" fontId="16" fillId="0" borderId="74" xfId="494" applyFont="1" applyBorder="1" applyAlignment="1">
      <alignment horizontal="left"/>
    </xf>
    <xf numFmtId="0" fontId="16" fillId="0" borderId="24" xfId="494" applyFont="1" applyBorder="1" applyAlignment="1">
      <alignment horizontal="left"/>
    </xf>
    <xf numFmtId="0" fontId="85" fillId="0" borderId="0" xfId="418" applyFont="1" applyAlignment="1">
      <alignment horizontal="center" vertical="center"/>
    </xf>
    <xf numFmtId="0" fontId="98" fillId="48" borderId="64" xfId="418" applyFont="1" applyFill="1" applyBorder="1" applyAlignment="1">
      <alignment horizontal="left"/>
    </xf>
    <xf numFmtId="0" fontId="98" fillId="48" borderId="65" xfId="418" applyFont="1" applyFill="1" applyBorder="1" applyAlignment="1">
      <alignment horizontal="left"/>
    </xf>
    <xf numFmtId="0" fontId="12" fillId="53" borderId="0" xfId="418" applyFont="1" applyFill="1" applyAlignment="1">
      <alignment horizontal="center" wrapText="1"/>
    </xf>
    <xf numFmtId="0" fontId="82" fillId="53" borderId="19" xfId="418" applyFont="1" applyFill="1" applyBorder="1" applyAlignment="1">
      <alignment horizontal="left"/>
    </xf>
    <xf numFmtId="14" fontId="82" fillId="53" borderId="19" xfId="418" applyNumberFormat="1" applyFont="1" applyFill="1" applyBorder="1" applyAlignment="1">
      <alignment horizontal="left"/>
    </xf>
    <xf numFmtId="0" fontId="106" fillId="53" borderId="82" xfId="418" applyFont="1" applyFill="1" applyBorder="1" applyAlignment="1">
      <alignment horizontal="center" vertical="center"/>
    </xf>
    <xf numFmtId="0" fontId="106" fillId="53" borderId="70" xfId="418" applyFont="1" applyFill="1" applyBorder="1" applyAlignment="1">
      <alignment horizontal="center" vertical="center"/>
    </xf>
    <xf numFmtId="0" fontId="106" fillId="53" borderId="54" xfId="418" applyFont="1" applyFill="1" applyBorder="1" applyAlignment="1">
      <alignment horizontal="center" vertical="center" wrapText="1"/>
    </xf>
    <xf numFmtId="0" fontId="106" fillId="53" borderId="83" xfId="418" applyFont="1" applyFill="1" applyBorder="1" applyAlignment="1">
      <alignment horizontal="center" vertical="center" wrapText="1"/>
    </xf>
    <xf numFmtId="0" fontId="106" fillId="53" borderId="84" xfId="418" applyFont="1" applyFill="1" applyBorder="1" applyAlignment="1">
      <alignment horizontal="center" vertical="center" wrapText="1"/>
    </xf>
    <xf numFmtId="0" fontId="106" fillId="53" borderId="50" xfId="418" applyFont="1" applyFill="1" applyBorder="1" applyAlignment="1">
      <alignment horizontal="center" vertical="center" wrapText="1"/>
    </xf>
    <xf numFmtId="0" fontId="106" fillId="53" borderId="19" xfId="418" applyFont="1" applyFill="1" applyBorder="1" applyAlignment="1">
      <alignment horizontal="center" vertical="center" wrapText="1"/>
    </xf>
    <xf numFmtId="0" fontId="106" fillId="53" borderId="69" xfId="418" applyFont="1" applyFill="1" applyBorder="1" applyAlignment="1">
      <alignment horizontal="center" vertical="center" wrapText="1"/>
    </xf>
    <xf numFmtId="0" fontId="106" fillId="53" borderId="52" xfId="418" applyFont="1" applyFill="1" applyBorder="1" applyAlignment="1">
      <alignment horizontal="center" vertical="center" wrapText="1"/>
    </xf>
    <xf numFmtId="0" fontId="106" fillId="53" borderId="20" xfId="418" applyFont="1" applyFill="1" applyBorder="1" applyAlignment="1">
      <alignment horizontal="center" vertical="center" wrapText="1"/>
    </xf>
    <xf numFmtId="0" fontId="106" fillId="53" borderId="53" xfId="418" applyFont="1" applyFill="1" applyBorder="1" applyAlignment="1">
      <alignment horizontal="center" vertical="center" wrapText="1"/>
    </xf>
    <xf numFmtId="10" fontId="7" fillId="52" borderId="0" xfId="530" applyNumberFormat="1" applyFont="1" applyFill="1" applyBorder="1" applyAlignment="1" applyProtection="1">
      <alignment horizontal="left"/>
    </xf>
    <xf numFmtId="0" fontId="95" fillId="53" borderId="75" xfId="418" applyFont="1" applyFill="1" applyBorder="1" applyAlignment="1">
      <alignment horizontal="left" vertical="center" wrapText="1"/>
    </xf>
    <xf numFmtId="0" fontId="95" fillId="53" borderId="76" xfId="418" applyFont="1" applyFill="1" applyBorder="1" applyAlignment="1">
      <alignment horizontal="left" vertical="center" wrapText="1"/>
    </xf>
    <xf numFmtId="0" fontId="95" fillId="53" borderId="77" xfId="418" applyFont="1" applyFill="1" applyBorder="1" applyAlignment="1">
      <alignment horizontal="left" vertical="center" wrapText="1"/>
    </xf>
    <xf numFmtId="0" fontId="82" fillId="53" borderId="19" xfId="418" applyFont="1" applyFill="1" applyBorder="1" applyAlignment="1">
      <alignment horizontal="center"/>
    </xf>
    <xf numFmtId="0" fontId="82" fillId="53" borderId="69" xfId="418" applyFont="1" applyFill="1" applyBorder="1" applyAlignment="1">
      <alignment horizontal="center"/>
    </xf>
    <xf numFmtId="173" fontId="137" fillId="53" borderId="51" xfId="517" applyNumberFormat="1" applyFont="1" applyFill="1" applyBorder="1" applyAlignment="1" applyProtection="1">
      <alignment horizontal="center" vertical="center" wrapText="1"/>
    </xf>
    <xf numFmtId="173" fontId="9" fillId="53" borderId="0" xfId="517" applyNumberFormat="1" applyFont="1" applyFill="1" applyBorder="1" applyAlignment="1" applyProtection="1">
      <alignment horizontal="center" vertical="center" wrapText="1"/>
    </xf>
    <xf numFmtId="173" fontId="9" fillId="53" borderId="72" xfId="517" applyNumberFormat="1" applyFont="1" applyFill="1" applyBorder="1" applyAlignment="1" applyProtection="1">
      <alignment horizontal="center" vertical="center" wrapText="1"/>
    </xf>
    <xf numFmtId="173" fontId="9" fillId="53" borderId="51" xfId="517" applyNumberFormat="1" applyFont="1" applyFill="1" applyBorder="1" applyAlignment="1" applyProtection="1">
      <alignment horizontal="center" vertical="center" wrapText="1"/>
    </xf>
    <xf numFmtId="173" fontId="9" fillId="53" borderId="52" xfId="517" applyNumberFormat="1" applyFont="1" applyFill="1" applyBorder="1" applyAlignment="1" applyProtection="1">
      <alignment horizontal="center" vertical="center" wrapText="1"/>
    </xf>
    <xf numFmtId="173" fontId="9" fillId="53" borderId="111" xfId="517" applyNumberFormat="1" applyFont="1" applyFill="1" applyBorder="1" applyAlignment="1" applyProtection="1">
      <alignment horizontal="center" vertical="center" wrapText="1"/>
    </xf>
    <xf numFmtId="173" fontId="9" fillId="53" borderId="112" xfId="517" applyNumberFormat="1" applyFont="1" applyFill="1" applyBorder="1" applyAlignment="1" applyProtection="1">
      <alignment horizontal="center" vertical="center" wrapText="1"/>
    </xf>
    <xf numFmtId="0" fontId="106" fillId="53" borderId="50" xfId="418" applyFont="1" applyFill="1" applyBorder="1" applyAlignment="1">
      <alignment horizontal="center" vertical="center"/>
    </xf>
    <xf numFmtId="0" fontId="106" fillId="53" borderId="78" xfId="418" applyFont="1" applyFill="1" applyBorder="1" applyAlignment="1">
      <alignment horizontal="center" vertical="center"/>
    </xf>
    <xf numFmtId="0" fontId="95" fillId="53" borderId="79" xfId="418" applyFont="1" applyFill="1" applyBorder="1" applyAlignment="1">
      <alignment horizontal="left" vertical="center" wrapText="1"/>
    </xf>
    <xf numFmtId="0" fontId="95" fillId="53" borderId="80" xfId="418" applyFont="1" applyFill="1" applyBorder="1" applyAlignment="1">
      <alignment horizontal="left" vertical="center" wrapText="1"/>
    </xf>
    <xf numFmtId="0" fontId="95" fillId="53" borderId="81" xfId="418" applyFont="1" applyFill="1" applyBorder="1" applyAlignment="1">
      <alignment horizontal="left" vertical="center" wrapText="1"/>
    </xf>
    <xf numFmtId="0" fontId="82" fillId="53" borderId="0" xfId="418" applyFont="1" applyFill="1" applyAlignment="1">
      <alignment horizontal="left"/>
    </xf>
    <xf numFmtId="0" fontId="106" fillId="53" borderId="82" xfId="418" applyFont="1" applyFill="1" applyBorder="1" applyAlignment="1">
      <alignment horizontal="center" vertical="center" wrapText="1"/>
    </xf>
    <xf numFmtId="0" fontId="106" fillId="53" borderId="70" xfId="418" applyFont="1" applyFill="1" applyBorder="1" applyAlignment="1">
      <alignment horizontal="center" vertical="center" wrapText="1"/>
    </xf>
    <xf numFmtId="0" fontId="98" fillId="53" borderId="0" xfId="418" applyFont="1" applyFill="1" applyAlignment="1">
      <alignment horizontal="left"/>
    </xf>
    <xf numFmtId="0" fontId="98" fillId="53" borderId="72" xfId="418" applyFont="1" applyFill="1" applyBorder="1" applyAlignment="1">
      <alignment horizontal="left"/>
    </xf>
    <xf numFmtId="14" fontId="82" fillId="53" borderId="0" xfId="418" applyNumberFormat="1" applyFont="1" applyFill="1" applyAlignment="1">
      <alignment horizontal="left"/>
    </xf>
    <xf numFmtId="0" fontId="38" fillId="52" borderId="116" xfId="0" applyFont="1" applyFill="1" applyBorder="1" applyAlignment="1" applyProtection="1">
      <alignment horizontal="center" vertical="center" wrapText="1"/>
      <protection locked="0"/>
    </xf>
    <xf numFmtId="2" fontId="139" fillId="52" borderId="97" xfId="0" applyNumberFormat="1" applyFont="1" applyFill="1" applyBorder="1" applyAlignment="1">
      <alignment horizontal="center" vertical="justify" wrapText="1"/>
    </xf>
    <xf numFmtId="2" fontId="139" fillId="52" borderId="98" xfId="0" applyNumberFormat="1" applyFont="1" applyFill="1" applyBorder="1" applyAlignment="1">
      <alignment horizontal="center" vertical="justify" wrapText="1"/>
    </xf>
    <xf numFmtId="0" fontId="38" fillId="70" borderId="116" xfId="0" applyFont="1" applyFill="1" applyBorder="1" applyAlignment="1" applyProtection="1">
      <alignment horizontal="center" vertical="center" wrapText="1"/>
      <protection locked="0"/>
    </xf>
    <xf numFmtId="0" fontId="38" fillId="52" borderId="121" xfId="0" applyFont="1" applyFill="1" applyBorder="1" applyAlignment="1" applyProtection="1">
      <alignment horizontal="center" vertical="center" wrapText="1"/>
      <protection locked="0"/>
    </xf>
    <xf numFmtId="0" fontId="38" fillId="52" borderId="122" xfId="0" applyFont="1" applyFill="1" applyBorder="1" applyAlignment="1" applyProtection="1">
      <alignment horizontal="center" vertical="center" wrapText="1"/>
      <protection locked="0"/>
    </xf>
    <xf numFmtId="0" fontId="38" fillId="52" borderId="123" xfId="0" applyFont="1" applyFill="1" applyBorder="1" applyAlignment="1" applyProtection="1">
      <alignment horizontal="center" vertical="center" wrapText="1"/>
      <protection locked="0"/>
    </xf>
    <xf numFmtId="0" fontId="38" fillId="71" borderId="116" xfId="0" applyFont="1" applyFill="1" applyBorder="1" applyAlignment="1" applyProtection="1">
      <alignment horizontal="center" vertical="center" wrapText="1"/>
      <protection locked="0"/>
    </xf>
    <xf numFmtId="0" fontId="38" fillId="0" borderId="116" xfId="0" applyFont="1" applyBorder="1" applyAlignment="1" applyProtection="1">
      <alignment horizontal="center" vertical="center" wrapText="1"/>
      <protection locked="0"/>
    </xf>
    <xf numFmtId="0" fontId="134" fillId="52" borderId="22" xfId="0" applyFont="1" applyFill="1" applyBorder="1" applyAlignment="1" applyProtection="1">
      <alignment horizontal="center" vertical="center"/>
      <protection locked="0"/>
    </xf>
    <xf numFmtId="0" fontId="134" fillId="52" borderId="23" xfId="0" applyFont="1" applyFill="1" applyBorder="1" applyAlignment="1" applyProtection="1">
      <alignment horizontal="center" vertical="center"/>
      <protection locked="0"/>
    </xf>
    <xf numFmtId="0" fontId="134" fillId="52" borderId="24" xfId="0" applyFont="1" applyFill="1" applyBorder="1" applyAlignment="1" applyProtection="1">
      <alignment horizontal="center" vertical="center"/>
      <protection locked="0"/>
    </xf>
    <xf numFmtId="0" fontId="134" fillId="52" borderId="21" xfId="0" applyFont="1" applyFill="1" applyBorder="1" applyAlignment="1" applyProtection="1">
      <alignment horizontal="center" vertical="center"/>
      <protection locked="0"/>
    </xf>
    <xf numFmtId="0" fontId="134" fillId="52" borderId="0" xfId="0" applyFont="1" applyFill="1" applyAlignment="1" applyProtection="1">
      <alignment horizontal="center" vertical="center"/>
      <protection locked="0"/>
    </xf>
    <xf numFmtId="0" fontId="134" fillId="52" borderId="25" xfId="0" applyFont="1" applyFill="1" applyBorder="1" applyAlignment="1" applyProtection="1">
      <alignment horizontal="center" vertical="center"/>
      <protection locked="0"/>
    </xf>
    <xf numFmtId="0" fontId="66" fillId="68" borderId="0" xfId="0" applyFont="1" applyFill="1" applyAlignment="1">
      <alignment horizontal="center" vertical="center" wrapText="1"/>
    </xf>
    <xf numFmtId="0" fontId="66" fillId="68" borderId="111" xfId="0" applyFont="1" applyFill="1" applyBorder="1" applyAlignment="1">
      <alignment horizontal="center" vertical="center" wrapText="1"/>
    </xf>
    <xf numFmtId="2" fontId="66" fillId="52" borderId="0" xfId="0" applyNumberFormat="1" applyFont="1" applyFill="1" applyAlignment="1">
      <alignment horizontal="left" vertical="center"/>
    </xf>
    <xf numFmtId="2" fontId="85" fillId="52" borderId="0" xfId="0" applyNumberFormat="1" applyFont="1" applyFill="1" applyAlignment="1">
      <alignment horizontal="left" vertical="center"/>
    </xf>
    <xf numFmtId="2" fontId="66" fillId="52" borderId="111" xfId="0" applyNumberFormat="1" applyFont="1" applyFill="1" applyBorder="1" applyAlignment="1">
      <alignment horizontal="left" vertical="center"/>
    </xf>
    <xf numFmtId="2" fontId="85" fillId="52" borderId="111" xfId="0" applyNumberFormat="1" applyFont="1" applyFill="1" applyBorder="1" applyAlignment="1">
      <alignment horizontal="left" vertical="center"/>
    </xf>
    <xf numFmtId="2" fontId="85" fillId="52" borderId="19" xfId="0" applyNumberFormat="1" applyFont="1" applyFill="1" applyBorder="1" applyAlignment="1">
      <alignment horizontal="left" vertical="center"/>
    </xf>
    <xf numFmtId="2" fontId="66" fillId="52" borderId="19" xfId="0" applyNumberFormat="1" applyFont="1" applyFill="1" applyBorder="1" applyAlignment="1">
      <alignment horizontal="left" vertical="center"/>
    </xf>
    <xf numFmtId="1" fontId="66" fillId="52" borderId="19" xfId="0" applyNumberFormat="1" applyFont="1" applyFill="1" applyBorder="1" applyAlignment="1">
      <alignment horizontal="left" vertical="center"/>
    </xf>
    <xf numFmtId="2" fontId="85" fillId="52" borderId="85" xfId="0" applyNumberFormat="1" applyFont="1" applyFill="1" applyBorder="1" applyAlignment="1">
      <alignment horizontal="left" vertical="center"/>
    </xf>
    <xf numFmtId="0" fontId="66" fillId="52" borderId="20" xfId="0" applyFont="1" applyFill="1" applyBorder="1" applyAlignment="1">
      <alignment horizontal="left" vertical="center"/>
    </xf>
    <xf numFmtId="0" fontId="79" fillId="58" borderId="43" xfId="264" applyFont="1" applyFill="1" applyBorder="1" applyAlignment="1">
      <alignment horizontal="center" vertical="center" wrapText="1"/>
    </xf>
    <xf numFmtId="0" fontId="79" fillId="58" borderId="48" xfId="264" applyFont="1" applyFill="1" applyBorder="1" applyAlignment="1">
      <alignment horizontal="center" vertical="center" wrapText="1"/>
    </xf>
    <xf numFmtId="0" fontId="28" fillId="58" borderId="86" xfId="264" applyFont="1" applyFill="1" applyBorder="1" applyAlignment="1">
      <alignment horizontal="center" vertical="center" wrapText="1"/>
    </xf>
    <xf numFmtId="0" fontId="28" fillId="58" borderId="107" xfId="264" applyFont="1" applyFill="1" applyBorder="1" applyAlignment="1">
      <alignment horizontal="center" vertical="center" wrapText="1"/>
    </xf>
    <xf numFmtId="0" fontId="28" fillId="58" borderId="43" xfId="264" applyFont="1" applyFill="1" applyBorder="1" applyAlignment="1">
      <alignment horizontal="center" vertical="center" wrapText="1"/>
    </xf>
    <xf numFmtId="4" fontId="28" fillId="58" borderId="44" xfId="264" applyNumberFormat="1" applyFont="1" applyFill="1" applyBorder="1" applyAlignment="1">
      <alignment horizontal="center" vertical="center" wrapText="1"/>
    </xf>
    <xf numFmtId="4" fontId="28" fillId="58" borderId="73" xfId="264" applyNumberFormat="1" applyFont="1" applyFill="1" applyBorder="1" applyAlignment="1">
      <alignment horizontal="center" vertical="center" wrapText="1"/>
    </xf>
    <xf numFmtId="1" fontId="110" fillId="52" borderId="0" xfId="0" applyNumberFormat="1" applyFont="1" applyFill="1" applyAlignment="1" applyProtection="1">
      <alignment horizontal="center" vertical="center"/>
      <protection locked="0"/>
    </xf>
    <xf numFmtId="2" fontId="66" fillId="52" borderId="0" xfId="0" applyNumberFormat="1" applyFont="1" applyFill="1" applyAlignment="1" applyProtection="1">
      <alignment horizontal="left" vertical="center"/>
      <protection locked="0"/>
    </xf>
    <xf numFmtId="2" fontId="85" fillId="52" borderId="0" xfId="0" applyNumberFormat="1" applyFont="1" applyFill="1" applyAlignment="1" applyProtection="1">
      <alignment horizontal="left" vertical="center"/>
      <protection locked="0"/>
    </xf>
    <xf numFmtId="2" fontId="85" fillId="52" borderId="111" xfId="0" applyNumberFormat="1" applyFont="1" applyFill="1" applyBorder="1" applyAlignment="1" applyProtection="1">
      <alignment horizontal="left" vertical="center"/>
      <protection locked="0"/>
    </xf>
    <xf numFmtId="1" fontId="108" fillId="0" borderId="51" xfId="495" applyNumberFormat="1" applyFont="1" applyBorder="1" applyAlignment="1" applyProtection="1">
      <alignment horizontal="center" vertical="center"/>
      <protection hidden="1"/>
    </xf>
    <xf numFmtId="1" fontId="108" fillId="0" borderId="0" xfId="495" applyNumberFormat="1" applyFont="1" applyAlignment="1" applyProtection="1">
      <alignment horizontal="center" vertical="center"/>
      <protection hidden="1"/>
    </xf>
    <xf numFmtId="2" fontId="85" fillId="52" borderId="19" xfId="0" applyNumberFormat="1" applyFont="1" applyFill="1" applyBorder="1" applyAlignment="1" applyProtection="1">
      <alignment horizontal="left" vertical="center"/>
      <protection locked="0"/>
    </xf>
    <xf numFmtId="2" fontId="66" fillId="52" borderId="19" xfId="0" applyNumberFormat="1" applyFont="1" applyFill="1" applyBorder="1" applyAlignment="1" applyProtection="1">
      <alignment horizontal="left" vertical="center"/>
      <protection locked="0"/>
    </xf>
    <xf numFmtId="1" fontId="66" fillId="52" borderId="19" xfId="0" applyNumberFormat="1" applyFont="1" applyFill="1" applyBorder="1" applyAlignment="1" applyProtection="1">
      <alignment horizontal="left" vertical="center"/>
      <protection locked="0"/>
    </xf>
    <xf numFmtId="2" fontId="85" fillId="52" borderId="85" xfId="0" applyNumberFormat="1" applyFont="1" applyFill="1" applyBorder="1" applyAlignment="1" applyProtection="1">
      <alignment horizontal="left" vertical="center"/>
      <protection locked="0"/>
    </xf>
    <xf numFmtId="0" fontId="66" fillId="52" borderId="20" xfId="0" applyFont="1" applyFill="1" applyBorder="1" applyAlignment="1" applyProtection="1">
      <alignment horizontal="left" vertical="center"/>
      <protection locked="0"/>
    </xf>
    <xf numFmtId="0" fontId="94" fillId="48" borderId="0" xfId="497" applyFont="1" applyFill="1" applyAlignment="1">
      <alignment horizontal="center" vertical="justify"/>
    </xf>
    <xf numFmtId="0" fontId="93" fillId="48" borderId="0" xfId="497" applyFont="1" applyFill="1" applyAlignment="1">
      <alignment horizontal="center" vertical="justify"/>
    </xf>
    <xf numFmtId="0" fontId="93" fillId="48" borderId="0" xfId="497" quotePrefix="1" applyFont="1" applyFill="1" applyAlignment="1">
      <alignment horizontal="center" vertical="justify"/>
    </xf>
    <xf numFmtId="167" fontId="66" fillId="48" borderId="87" xfId="687" applyNumberFormat="1" applyFont="1" applyFill="1" applyBorder="1" applyAlignment="1" applyProtection="1">
      <alignment horizontal="right" vertical="center"/>
      <protection locked="0"/>
    </xf>
    <xf numFmtId="167" fontId="66" fillId="48" borderId="88" xfId="687" applyNumberFormat="1" applyFont="1" applyFill="1" applyBorder="1" applyAlignment="1" applyProtection="1">
      <alignment horizontal="right" vertical="center"/>
      <protection locked="0"/>
    </xf>
    <xf numFmtId="179" fontId="85" fillId="48" borderId="87" xfId="497" applyNumberFormat="1" applyFont="1" applyFill="1" applyBorder="1" applyAlignment="1">
      <alignment horizontal="center"/>
    </xf>
    <xf numFmtId="179" fontId="85" fillId="48" borderId="88" xfId="497" applyNumberFormat="1" applyFont="1" applyFill="1" applyBorder="1" applyAlignment="1">
      <alignment horizontal="center"/>
    </xf>
    <xf numFmtId="10" fontId="85" fillId="48" borderId="87" xfId="497" applyNumberFormat="1" applyFont="1" applyFill="1" applyBorder="1" applyAlignment="1">
      <alignment horizontal="right" vertical="center"/>
    </xf>
    <xf numFmtId="10" fontId="85" fillId="48" borderId="88" xfId="497" applyNumberFormat="1" applyFont="1" applyFill="1" applyBorder="1" applyAlignment="1">
      <alignment horizontal="right" vertical="center"/>
    </xf>
    <xf numFmtId="179" fontId="66" fillId="48" borderId="87" xfId="497" applyNumberFormat="1" applyFont="1" applyFill="1" applyBorder="1" applyAlignment="1">
      <alignment horizontal="right" vertical="center"/>
    </xf>
    <xf numFmtId="179" fontId="66" fillId="48" borderId="88" xfId="497" applyNumberFormat="1" applyFont="1" applyFill="1" applyBorder="1" applyAlignment="1">
      <alignment horizontal="right" vertical="center"/>
    </xf>
    <xf numFmtId="49" fontId="92" fillId="48" borderId="32" xfId="497" applyNumberFormat="1" applyFont="1" applyFill="1" applyBorder="1" applyAlignment="1">
      <alignment horizontal="center" vertical="center"/>
    </xf>
    <xf numFmtId="49" fontId="91" fillId="48" borderId="89" xfId="497" applyNumberFormat="1" applyFont="1" applyFill="1" applyBorder="1" applyAlignment="1">
      <alignment horizontal="center" vertical="center"/>
    </xf>
    <xf numFmtId="49" fontId="91" fillId="48" borderId="90" xfId="497" applyNumberFormat="1" applyFont="1" applyFill="1" applyBorder="1" applyAlignment="1">
      <alignment horizontal="center" vertical="center"/>
    </xf>
    <xf numFmtId="49" fontId="92" fillId="48" borderId="31" xfId="497" applyNumberFormat="1" applyFont="1" applyFill="1" applyBorder="1" applyAlignment="1">
      <alignment horizontal="center" vertical="center"/>
    </xf>
    <xf numFmtId="10" fontId="91" fillId="48" borderId="23" xfId="497" applyNumberFormat="1" applyFont="1" applyFill="1" applyBorder="1" applyAlignment="1">
      <alignment horizontal="center" vertical="center" wrapText="1"/>
    </xf>
    <xf numFmtId="10" fontId="91" fillId="48" borderId="0" xfId="497" applyNumberFormat="1" applyFont="1" applyFill="1" applyAlignment="1">
      <alignment horizontal="center" vertical="center" wrapText="1"/>
    </xf>
    <xf numFmtId="10" fontId="91" fillId="48" borderId="10" xfId="497" applyNumberFormat="1" applyFont="1" applyFill="1" applyBorder="1" applyAlignment="1">
      <alignment horizontal="center" vertical="center" wrapText="1"/>
    </xf>
    <xf numFmtId="49" fontId="92" fillId="48" borderId="33" xfId="497" applyNumberFormat="1" applyFont="1" applyFill="1" applyBorder="1" applyAlignment="1">
      <alignment horizontal="center" vertical="center"/>
    </xf>
    <xf numFmtId="10" fontId="91" fillId="48" borderId="43" xfId="497" applyNumberFormat="1" applyFont="1" applyFill="1" applyBorder="1" applyAlignment="1">
      <alignment horizontal="center" vertical="center" wrapText="1"/>
    </xf>
    <xf numFmtId="10" fontId="91" fillId="48" borderId="48" xfId="497" applyNumberFormat="1" applyFont="1" applyFill="1" applyBorder="1" applyAlignment="1">
      <alignment horizontal="center" vertical="center" wrapText="1"/>
    </xf>
    <xf numFmtId="10" fontId="91" fillId="48" borderId="49" xfId="497" applyNumberFormat="1" applyFont="1" applyFill="1" applyBorder="1" applyAlignment="1">
      <alignment horizontal="center" vertical="center" wrapText="1"/>
    </xf>
    <xf numFmtId="1" fontId="87" fillId="48" borderId="43" xfId="497" applyNumberFormat="1" applyFont="1" applyFill="1" applyBorder="1" applyAlignment="1" applyProtection="1">
      <alignment horizontal="center" vertical="center"/>
      <protection locked="0"/>
    </xf>
    <xf numFmtId="1" fontId="87" fillId="48" borderId="48" xfId="497" applyNumberFormat="1" applyFont="1" applyFill="1" applyBorder="1" applyAlignment="1" applyProtection="1">
      <alignment horizontal="center" vertical="center"/>
      <protection locked="0"/>
    </xf>
    <xf numFmtId="1" fontId="87" fillId="48" borderId="49" xfId="497" applyNumberFormat="1" applyFont="1" applyFill="1" applyBorder="1" applyAlignment="1" applyProtection="1">
      <alignment horizontal="center" vertical="center"/>
      <protection locked="0"/>
    </xf>
    <xf numFmtId="15" fontId="87" fillId="48" borderId="43" xfId="497" applyNumberFormat="1" applyFont="1" applyFill="1" applyBorder="1" applyAlignment="1">
      <alignment horizontal="center" vertical="center"/>
    </xf>
    <xf numFmtId="15" fontId="87" fillId="48" borderId="48" xfId="497" applyNumberFormat="1" applyFont="1" applyFill="1" applyBorder="1" applyAlignment="1">
      <alignment horizontal="center" vertical="center"/>
    </xf>
    <xf numFmtId="15" fontId="87" fillId="48" borderId="49" xfId="497" applyNumberFormat="1" applyFont="1" applyFill="1" applyBorder="1" applyAlignment="1">
      <alignment horizontal="center" vertical="center"/>
    </xf>
    <xf numFmtId="178" fontId="74" fillId="65" borderId="10" xfId="497" applyNumberFormat="1" applyFont="1" applyFill="1" applyBorder="1" applyAlignment="1">
      <alignment horizontal="center" vertical="center"/>
    </xf>
    <xf numFmtId="178" fontId="14" fillId="48" borderId="22" xfId="497" applyNumberFormat="1" applyFill="1" applyBorder="1" applyAlignment="1">
      <alignment horizontal="center" vertical="top"/>
    </xf>
    <xf numFmtId="178" fontId="14" fillId="48" borderId="21" xfId="497" applyNumberFormat="1" applyFill="1" applyBorder="1" applyAlignment="1">
      <alignment horizontal="center" vertical="top"/>
    </xf>
    <xf numFmtId="0" fontId="67" fillId="48" borderId="23" xfId="497" applyFont="1" applyFill="1" applyBorder="1" applyAlignment="1" applyProtection="1">
      <alignment horizontal="center" vertical="center" wrapText="1"/>
      <protection hidden="1"/>
    </xf>
    <xf numFmtId="0" fontId="67" fillId="48" borderId="0" xfId="497" applyFont="1" applyFill="1" applyAlignment="1" applyProtection="1">
      <alignment horizontal="center" vertical="center" wrapText="1"/>
      <protection hidden="1"/>
    </xf>
    <xf numFmtId="0" fontId="67" fillId="48" borderId="10" xfId="497" applyFont="1" applyFill="1" applyBorder="1" applyAlignment="1" applyProtection="1">
      <alignment horizontal="center" vertical="center" wrapText="1"/>
      <protection hidden="1"/>
    </xf>
    <xf numFmtId="179" fontId="76" fillId="48" borderId="0" xfId="497" applyNumberFormat="1" applyFont="1" applyFill="1" applyAlignment="1">
      <alignment horizontal="left" vertical="center"/>
    </xf>
    <xf numFmtId="1" fontId="15" fillId="61" borderId="124" xfId="264" applyNumberFormat="1" applyFont="1" applyFill="1" applyBorder="1" applyAlignment="1">
      <alignment horizontal="center" vertical="center"/>
    </xf>
    <xf numFmtId="1" fontId="15" fillId="61" borderId="125" xfId="264" applyNumberFormat="1" applyFont="1" applyFill="1" applyBorder="1" applyAlignment="1">
      <alignment horizontal="center" vertical="center"/>
    </xf>
    <xf numFmtId="4" fontId="66" fillId="59" borderId="54" xfId="686" applyNumberFormat="1" applyFont="1" applyFill="1" applyBorder="1" applyAlignment="1" applyProtection="1">
      <alignment horizontal="center" vertical="center" wrapText="1"/>
    </xf>
    <xf numFmtId="4" fontId="66" fillId="59" borderId="83" xfId="686" applyNumberFormat="1" applyFont="1" applyFill="1" applyBorder="1" applyAlignment="1" applyProtection="1">
      <alignment horizontal="center" vertical="center" wrapText="1"/>
    </xf>
    <xf numFmtId="4" fontId="66" fillId="59" borderId="84" xfId="686" applyNumberFormat="1" applyFont="1" applyFill="1" applyBorder="1" applyAlignment="1" applyProtection="1">
      <alignment horizontal="center" vertical="center" wrapText="1"/>
    </xf>
    <xf numFmtId="1" fontId="65" fillId="66" borderId="52" xfId="495" applyNumberFormat="1" applyFont="1" applyFill="1" applyBorder="1" applyAlignment="1" applyProtection="1">
      <alignment horizontal="center" vertical="center"/>
      <protection hidden="1"/>
    </xf>
    <xf numFmtId="1" fontId="65" fillId="66" borderId="20" xfId="495" applyNumberFormat="1" applyFont="1" applyFill="1" applyBorder="1" applyAlignment="1" applyProtection="1">
      <alignment horizontal="center" vertical="center"/>
      <protection hidden="1"/>
    </xf>
    <xf numFmtId="0" fontId="38" fillId="59" borderId="82" xfId="492" applyFont="1" applyFill="1" applyBorder="1" applyAlignment="1">
      <alignment horizontal="center" vertical="center" wrapText="1"/>
    </xf>
    <xf numFmtId="0" fontId="38" fillId="59" borderId="70" xfId="492" applyFont="1" applyFill="1" applyBorder="1" applyAlignment="1">
      <alignment horizontal="center" vertical="center" wrapText="1"/>
    </xf>
    <xf numFmtId="0" fontId="66" fillId="59" borderId="91" xfId="492" applyFont="1" applyFill="1" applyBorder="1" applyAlignment="1">
      <alignment horizontal="center" vertical="center" wrapText="1"/>
    </xf>
    <xf numFmtId="0" fontId="66" fillId="59" borderId="70" xfId="492" applyFont="1" applyFill="1" applyBorder="1" applyAlignment="1">
      <alignment horizontal="center" vertical="center" wrapText="1"/>
    </xf>
    <xf numFmtId="193" fontId="66" fillId="59" borderId="91" xfId="492" applyNumberFormat="1" applyFont="1" applyFill="1" applyBorder="1" applyAlignment="1">
      <alignment horizontal="center" vertical="center" wrapText="1"/>
    </xf>
    <xf numFmtId="193" fontId="66" fillId="59" borderId="70" xfId="492" applyNumberFormat="1" applyFont="1" applyFill="1" applyBorder="1" applyAlignment="1">
      <alignment horizontal="center" vertical="center" wrapText="1"/>
    </xf>
    <xf numFmtId="4" fontId="66" fillId="59" borderId="91" xfId="492" applyNumberFormat="1" applyFont="1" applyFill="1" applyBorder="1" applyAlignment="1">
      <alignment horizontal="center" vertical="center" wrapText="1"/>
    </xf>
    <xf numFmtId="4" fontId="66" fillId="59" borderId="70" xfId="492" applyNumberFormat="1" applyFont="1" applyFill="1" applyBorder="1" applyAlignment="1">
      <alignment horizontal="center" vertical="center" wrapText="1"/>
    </xf>
    <xf numFmtId="2" fontId="67" fillId="59" borderId="82" xfId="686" applyNumberFormat="1" applyFont="1" applyFill="1" applyBorder="1" applyAlignment="1" applyProtection="1">
      <alignment horizontal="center" vertical="center" wrapText="1"/>
    </xf>
    <xf numFmtId="2" fontId="67" fillId="59" borderId="70" xfId="686" applyNumberFormat="1" applyFont="1" applyFill="1" applyBorder="1" applyAlignment="1" applyProtection="1">
      <alignment horizontal="center" vertical="center" wrapText="1"/>
    </xf>
    <xf numFmtId="1" fontId="66" fillId="59" borderId="54" xfId="686" applyNumberFormat="1" applyFont="1" applyFill="1" applyBorder="1" applyAlignment="1" applyProtection="1">
      <alignment horizontal="center" vertical="center"/>
    </xf>
    <xf numFmtId="1" fontId="66" fillId="59" borderId="83" xfId="686" applyNumberFormat="1" applyFont="1" applyFill="1" applyBorder="1" applyAlignment="1" applyProtection="1">
      <alignment horizontal="center" vertical="center"/>
    </xf>
    <xf numFmtId="181" fontId="67" fillId="59" borderId="9" xfId="686" applyNumberFormat="1" applyFont="1" applyFill="1" applyBorder="1" applyAlignment="1" applyProtection="1">
      <alignment horizontal="center" vertical="center" wrapText="1"/>
    </xf>
    <xf numFmtId="181" fontId="67" fillId="59" borderId="9" xfId="686" applyNumberFormat="1" applyFont="1" applyFill="1" applyBorder="1" applyAlignment="1" applyProtection="1">
      <alignment horizontal="center" vertical="center"/>
    </xf>
    <xf numFmtId="0" fontId="76" fillId="0" borderId="36" xfId="0" applyFont="1" applyBorder="1" applyAlignment="1">
      <alignment horizontal="justify" vertical="justify"/>
    </xf>
    <xf numFmtId="0" fontId="78" fillId="0" borderId="36" xfId="0" applyFont="1" applyBorder="1" applyAlignment="1">
      <alignment horizontal="justify" vertical="justify"/>
    </xf>
    <xf numFmtId="0" fontId="77" fillId="56" borderId="44" xfId="0" applyFont="1" applyFill="1" applyBorder="1" applyAlignment="1">
      <alignment horizontal="center"/>
    </xf>
    <xf numFmtId="0" fontId="77" fillId="56" borderId="73" xfId="0" applyFont="1" applyFill="1" applyBorder="1" applyAlignment="1">
      <alignment horizontal="center"/>
    </xf>
    <xf numFmtId="0" fontId="77" fillId="56" borderId="74" xfId="0" applyFont="1" applyFill="1" applyBorder="1" applyAlignment="1">
      <alignment horizontal="center"/>
    </xf>
    <xf numFmtId="0" fontId="0" fillId="67" borderId="23" xfId="0" applyFill="1" applyBorder="1" applyAlignment="1">
      <alignment horizontal="center" vertical="center"/>
    </xf>
    <xf numFmtId="0" fontId="0" fillId="67" borderId="0" xfId="0" applyFill="1" applyAlignment="1">
      <alignment horizontal="center" vertical="center"/>
    </xf>
    <xf numFmtId="205" fontId="76" fillId="0" borderId="89" xfId="0" applyNumberFormat="1" applyFont="1" applyBorder="1" applyAlignment="1">
      <alignment horizontal="center"/>
    </xf>
    <xf numFmtId="205" fontId="76" fillId="0" borderId="113" xfId="0" applyNumberFormat="1" applyFont="1" applyBorder="1" applyAlignment="1">
      <alignment horizontal="center"/>
    </xf>
    <xf numFmtId="205" fontId="76" fillId="0" borderId="114" xfId="0" applyNumberFormat="1" applyFont="1" applyBorder="1" applyAlignment="1">
      <alignment horizontal="center"/>
    </xf>
    <xf numFmtId="0" fontId="76" fillId="0" borderId="89" xfId="0" applyFont="1" applyBorder="1" applyAlignment="1">
      <alignment horizontal="center" wrapText="1"/>
    </xf>
    <xf numFmtId="0" fontId="76" fillId="0" borderId="113" xfId="0" applyFont="1" applyBorder="1" applyAlignment="1">
      <alignment horizontal="center" wrapText="1"/>
    </xf>
    <xf numFmtId="0" fontId="76" fillId="0" borderId="114" xfId="0" applyFont="1" applyBorder="1" applyAlignment="1">
      <alignment horizontal="center" wrapText="1"/>
    </xf>
    <xf numFmtId="0" fontId="55" fillId="0" borderId="95" xfId="287" applyBorder="1" applyAlignment="1" applyProtection="1">
      <alignment horizontal="center" wrapText="1"/>
    </xf>
    <xf numFmtId="0" fontId="55" fillId="0" borderId="117" xfId="287" applyBorder="1" applyAlignment="1" applyProtection="1">
      <alignment horizontal="center" wrapText="1"/>
    </xf>
    <xf numFmtId="0" fontId="55" fillId="0" borderId="118" xfId="287" applyBorder="1" applyAlignment="1" applyProtection="1">
      <alignment horizontal="center" wrapText="1"/>
    </xf>
    <xf numFmtId="164" fontId="0" fillId="0" borderId="119" xfId="0" applyNumberFormat="1" applyBorder="1" applyAlignment="1">
      <alignment horizontal="center" vertical="center"/>
    </xf>
    <xf numFmtId="164" fontId="0" fillId="0" borderId="73" xfId="0" applyNumberFormat="1" applyBorder="1" applyAlignment="1">
      <alignment horizontal="center" vertical="center"/>
    </xf>
    <xf numFmtId="164" fontId="0" fillId="0" borderId="120" xfId="0" applyNumberFormat="1" applyBorder="1" applyAlignment="1">
      <alignment horizontal="center" vertical="center"/>
    </xf>
    <xf numFmtId="0" fontId="30" fillId="55" borderId="100" xfId="0" applyFont="1" applyFill="1" applyBorder="1" applyAlignment="1">
      <alignment horizontal="center" vertical="center"/>
    </xf>
    <xf numFmtId="0" fontId="30" fillId="55" borderId="101" xfId="0" applyFont="1" applyFill="1" applyBorder="1" applyAlignment="1">
      <alignment horizontal="center" vertical="center"/>
    </xf>
    <xf numFmtId="0" fontId="30" fillId="55" borderId="37" xfId="0" applyFont="1" applyFill="1" applyBorder="1" applyAlignment="1">
      <alignment horizontal="center" vertical="center"/>
    </xf>
    <xf numFmtId="0" fontId="75" fillId="56" borderId="44" xfId="0" applyFont="1" applyFill="1" applyBorder="1" applyAlignment="1">
      <alignment horizontal="center"/>
    </xf>
    <xf numFmtId="0" fontId="75" fillId="56" borderId="73" xfId="0" applyFont="1" applyFill="1" applyBorder="1" applyAlignment="1">
      <alignment horizontal="center"/>
    </xf>
    <xf numFmtId="0" fontId="75" fillId="56" borderId="74" xfId="0" applyFont="1" applyFill="1" applyBorder="1" applyAlignment="1">
      <alignment horizontal="center"/>
    </xf>
    <xf numFmtId="181" fontId="65" fillId="66" borderId="44" xfId="495" applyNumberFormat="1" applyFont="1" applyFill="1" applyBorder="1" applyAlignment="1" applyProtection="1">
      <alignment horizontal="center" vertical="center"/>
      <protection hidden="1"/>
    </xf>
    <xf numFmtId="181" fontId="65" fillId="66" borderId="73" xfId="495" applyNumberFormat="1" applyFont="1" applyFill="1" applyBorder="1" applyAlignment="1" applyProtection="1">
      <alignment horizontal="center" vertical="center"/>
      <protection hidden="1"/>
    </xf>
    <xf numFmtId="181" fontId="65" fillId="66" borderId="74" xfId="495" applyNumberFormat="1" applyFont="1" applyFill="1" applyBorder="1" applyAlignment="1" applyProtection="1">
      <alignment horizontal="center" vertical="center"/>
      <protection hidden="1"/>
    </xf>
    <xf numFmtId="0" fontId="96" fillId="48" borderId="0" xfId="0" applyFont="1" applyFill="1" applyAlignment="1">
      <alignment horizontal="center"/>
    </xf>
    <xf numFmtId="0" fontId="82" fillId="48" borderId="0" xfId="0" applyFont="1" applyFill="1" applyAlignment="1">
      <alignment horizontal="center"/>
    </xf>
    <xf numFmtId="0" fontId="96" fillId="48" borderId="0" xfId="0" applyFont="1" applyFill="1" applyAlignment="1">
      <alignment horizontal="justify" vertical="justify" wrapText="1"/>
    </xf>
    <xf numFmtId="0" fontId="96" fillId="48" borderId="0" xfId="0" applyFont="1" applyFill="1" applyAlignment="1">
      <alignment horizontal="right"/>
    </xf>
    <xf numFmtId="1" fontId="96" fillId="48" borderId="0" xfId="0" applyNumberFormat="1" applyFont="1" applyFill="1" applyAlignment="1">
      <alignment horizontal="left"/>
    </xf>
    <xf numFmtId="0" fontId="96" fillId="48" borderId="0" xfId="0" applyFont="1" applyFill="1" applyAlignment="1">
      <alignment horizontal="left"/>
    </xf>
    <xf numFmtId="49" fontId="39" fillId="53" borderId="22" xfId="264" applyNumberFormat="1" applyFont="1" applyFill="1" applyBorder="1" applyAlignment="1">
      <alignment horizontal="center" vertical="center"/>
    </xf>
    <xf numFmtId="49" fontId="39" fillId="53" borderId="23" xfId="264" applyNumberFormat="1" applyFont="1" applyFill="1" applyBorder="1" applyAlignment="1">
      <alignment horizontal="center" vertical="center"/>
    </xf>
    <xf numFmtId="49" fontId="39" fillId="53" borderId="24" xfId="264" applyNumberFormat="1" applyFont="1" applyFill="1" applyBorder="1" applyAlignment="1">
      <alignment horizontal="center" vertical="center"/>
    </xf>
    <xf numFmtId="0" fontId="75" fillId="48" borderId="21" xfId="0" applyFont="1" applyFill="1" applyBorder="1" applyAlignment="1">
      <alignment horizontal="center"/>
    </xf>
    <xf numFmtId="0" fontId="75" fillId="48" borderId="0" xfId="0" applyFont="1" applyFill="1" applyAlignment="1">
      <alignment horizontal="center"/>
    </xf>
    <xf numFmtId="0" fontId="75" fillId="48" borderId="25" xfId="0" applyFont="1" applyFill="1" applyBorder="1" applyAlignment="1">
      <alignment horizontal="center"/>
    </xf>
    <xf numFmtId="0" fontId="75" fillId="48" borderId="44" xfId="0" applyFont="1" applyFill="1" applyBorder="1" applyAlignment="1">
      <alignment horizontal="center"/>
    </xf>
    <xf numFmtId="0" fontId="75" fillId="48" borderId="73" xfId="0" applyFont="1" applyFill="1" applyBorder="1" applyAlignment="1">
      <alignment horizontal="center"/>
    </xf>
    <xf numFmtId="0" fontId="75" fillId="48" borderId="74" xfId="0" applyFont="1" applyFill="1" applyBorder="1" applyAlignment="1">
      <alignment horizontal="center"/>
    </xf>
    <xf numFmtId="0" fontId="81" fillId="52" borderId="0" xfId="0" applyFont="1" applyFill="1" applyAlignment="1" applyProtection="1">
      <alignment horizontal="left" vertical="center"/>
      <protection locked="0"/>
    </xf>
    <xf numFmtId="2" fontId="81" fillId="52" borderId="20" xfId="0" applyNumberFormat="1" applyFont="1" applyFill="1" applyBorder="1" applyAlignment="1" applyProtection="1">
      <alignment horizontal="left" vertical="center"/>
      <protection locked="0"/>
    </xf>
    <xf numFmtId="0" fontId="109" fillId="57" borderId="9" xfId="0" applyFont="1" applyFill="1" applyBorder="1" applyAlignment="1">
      <alignment horizontal="center" vertical="center" wrapText="1"/>
    </xf>
    <xf numFmtId="0" fontId="81" fillId="57" borderId="9" xfId="0" applyFont="1" applyFill="1" applyBorder="1" applyAlignment="1">
      <alignment horizontal="center" vertical="center" wrapText="1"/>
    </xf>
    <xf numFmtId="0" fontId="109" fillId="57" borderId="9" xfId="0" applyFont="1" applyFill="1" applyBorder="1" applyAlignment="1">
      <alignment horizontal="center" vertical="center"/>
    </xf>
    <xf numFmtId="170" fontId="66" fillId="52" borderId="0" xfId="0" applyNumberFormat="1" applyFont="1" applyFill="1" applyAlignment="1" applyProtection="1">
      <alignment horizontal="center" vertical="center"/>
      <protection locked="0"/>
    </xf>
    <xf numFmtId="1" fontId="66" fillId="52" borderId="0" xfId="0" applyNumberFormat="1" applyFont="1" applyFill="1" applyAlignment="1" applyProtection="1">
      <alignment horizontal="left" vertical="center"/>
      <protection locked="0"/>
    </xf>
    <xf numFmtId="0" fontId="66" fillId="52" borderId="0" xfId="0" applyFont="1" applyFill="1" applyAlignment="1" applyProtection="1">
      <alignment horizontal="left" vertical="center"/>
      <protection locked="0"/>
    </xf>
    <xf numFmtId="0" fontId="0" fillId="63" borderId="54" xfId="0" applyFill="1" applyBorder="1" applyAlignment="1">
      <alignment horizontal="center" vertical="center"/>
    </xf>
    <xf numFmtId="0" fontId="0" fillId="63" borderId="83" xfId="0" applyFill="1" applyBorder="1" applyAlignment="1">
      <alignment horizontal="center" vertical="center"/>
    </xf>
    <xf numFmtId="0" fontId="0" fillId="63" borderId="84" xfId="0" applyFill="1" applyBorder="1" applyAlignment="1">
      <alignment horizontal="center" vertical="center"/>
    </xf>
    <xf numFmtId="0" fontId="66" fillId="52" borderId="0" xfId="0" applyFont="1" applyFill="1" applyAlignment="1" applyProtection="1">
      <alignment horizontal="center" vertical="center" wrapText="1"/>
      <protection locked="0"/>
    </xf>
    <xf numFmtId="0" fontId="30" fillId="0" borderId="44" xfId="0" applyFont="1" applyBorder="1" applyAlignment="1">
      <alignment horizontal="center"/>
    </xf>
    <xf numFmtId="0" fontId="30" fillId="0" borderId="73" xfId="0" applyFont="1" applyBorder="1" applyAlignment="1">
      <alignment horizontal="center"/>
    </xf>
    <xf numFmtId="0" fontId="30" fillId="0" borderId="74"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0" fontId="0" fillId="48" borderId="22" xfId="0" applyFill="1" applyBorder="1" applyAlignment="1">
      <alignment horizontal="left" vertical="center"/>
    </xf>
    <xf numFmtId="0" fontId="0" fillId="48" borderId="23" xfId="0" applyFill="1" applyBorder="1" applyAlignment="1">
      <alignment horizontal="left" vertical="center"/>
    </xf>
    <xf numFmtId="0" fontId="0" fillId="48" borderId="24" xfId="0" applyFill="1" applyBorder="1" applyAlignment="1">
      <alignment horizontal="left" vertical="center"/>
    </xf>
    <xf numFmtId="2" fontId="0" fillId="48" borderId="43" xfId="0" applyNumberFormat="1" applyFill="1" applyBorder="1" applyAlignment="1">
      <alignment horizontal="center" vertical="center"/>
    </xf>
    <xf numFmtId="2" fontId="0" fillId="48" borderId="49"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xf numFmtId="0" fontId="30" fillId="48" borderId="44" xfId="0" applyFont="1" applyFill="1" applyBorder="1" applyAlignment="1">
      <alignment horizontal="left" vertical="center"/>
    </xf>
    <xf numFmtId="0" fontId="30" fillId="48" borderId="73" xfId="0" applyFont="1" applyFill="1" applyBorder="1" applyAlignment="1">
      <alignment horizontal="left" vertical="center"/>
    </xf>
    <xf numFmtId="0" fontId="30" fillId="48" borderId="74" xfId="0" applyFont="1" applyFill="1" applyBorder="1" applyAlignment="1">
      <alignment horizontal="left" vertical="center"/>
    </xf>
    <xf numFmtId="0" fontId="30" fillId="48" borderId="44" xfId="0" applyFont="1" applyFill="1" applyBorder="1" applyAlignment="1">
      <alignment horizontal="center" vertical="center"/>
    </xf>
    <xf numFmtId="0" fontId="30" fillId="48" borderId="73" xfId="0" applyFont="1" applyFill="1" applyBorder="1" applyAlignment="1">
      <alignment horizontal="center" vertical="center"/>
    </xf>
    <xf numFmtId="0" fontId="30" fillId="48" borderId="74" xfId="0" applyFont="1" applyFill="1" applyBorder="1" applyAlignment="1">
      <alignment horizontal="center" vertical="center"/>
    </xf>
    <xf numFmtId="0" fontId="0" fillId="48" borderId="44" xfId="0" applyFill="1" applyBorder="1" applyAlignment="1">
      <alignment horizontal="left" vertical="center"/>
    </xf>
    <xf numFmtId="0" fontId="0" fillId="48" borderId="73" xfId="0" applyFill="1" applyBorder="1" applyAlignment="1">
      <alignment horizontal="left" vertical="center"/>
    </xf>
    <xf numFmtId="0" fontId="0" fillId="48" borderId="74" xfId="0" applyFill="1" applyBorder="1" applyAlignment="1">
      <alignment horizontal="left" vertical="center"/>
    </xf>
    <xf numFmtId="0" fontId="75" fillId="48" borderId="44" xfId="0" applyFont="1" applyFill="1" applyBorder="1" applyAlignment="1">
      <alignment horizontal="center" vertical="center"/>
    </xf>
    <xf numFmtId="0" fontId="75" fillId="48" borderId="73" xfId="0" applyFont="1" applyFill="1" applyBorder="1" applyAlignment="1">
      <alignment horizontal="center" vertical="center"/>
    </xf>
    <xf numFmtId="0" fontId="75" fillId="48" borderId="74" xfId="0" applyFont="1" applyFill="1" applyBorder="1" applyAlignment="1">
      <alignment horizontal="center" vertical="center"/>
    </xf>
  </cellXfs>
  <cellStyles count="1259">
    <cellStyle name="_CRONOGRAMA MODELO" xfId="1" xr:uid="{00000000-0005-0000-0000-000000000000}"/>
    <cellStyle name="_CRONOGRAMA MODELO_SERVIÇOS &amp; COMPOSIÇÕES (COR-SUDE2012) SUELY" xfId="2" xr:uid="{00000000-0005-0000-0000-000001000000}"/>
    <cellStyle name="_Teixeira Soares - EE Guarauna - REVISÃO - ADITIVO" xfId="3" xr:uid="{00000000-0005-0000-0000-000002000000}"/>
    <cellStyle name="_Teixeira Soares - EE Guarauna - REVISÃO - ADITIVO_SERVIÇOS &amp; COMPOSIÇÕES (COR-SUDE2012) SUELY" xfId="4" xr:uid="{00000000-0005-0000-0000-000003000000}"/>
    <cellStyle name="20% - Cor1" xfId="5" xr:uid="{00000000-0005-0000-0000-000004000000}"/>
    <cellStyle name="20% - Cor1 2" xfId="6" xr:uid="{00000000-0005-0000-0000-000005000000}"/>
    <cellStyle name="20% - Cor2" xfId="7" xr:uid="{00000000-0005-0000-0000-000006000000}"/>
    <cellStyle name="20% - Cor2 2" xfId="8" xr:uid="{00000000-0005-0000-0000-000007000000}"/>
    <cellStyle name="20% - Cor3" xfId="9" xr:uid="{00000000-0005-0000-0000-000008000000}"/>
    <cellStyle name="20% - Cor3 2" xfId="10" xr:uid="{00000000-0005-0000-0000-000009000000}"/>
    <cellStyle name="20% - Cor4" xfId="11" xr:uid="{00000000-0005-0000-0000-00000A000000}"/>
    <cellStyle name="20% - Cor4 2" xfId="12" xr:uid="{00000000-0005-0000-0000-00000B000000}"/>
    <cellStyle name="20% - Cor5" xfId="13" xr:uid="{00000000-0005-0000-0000-00000C000000}"/>
    <cellStyle name="20% - Cor5 2" xfId="14" xr:uid="{00000000-0005-0000-0000-00000D000000}"/>
    <cellStyle name="20% - Cor6" xfId="15" xr:uid="{00000000-0005-0000-0000-00000E000000}"/>
    <cellStyle name="20% - Cor6 2" xfId="16" xr:uid="{00000000-0005-0000-0000-00000F000000}"/>
    <cellStyle name="20% - Ênfase1 2" xfId="17" xr:uid="{00000000-0005-0000-0000-000010000000}"/>
    <cellStyle name="20% - Ênfase1 2 2" xfId="18" xr:uid="{00000000-0005-0000-0000-000011000000}"/>
    <cellStyle name="20% - Ênfase1 2 2 2" xfId="19" xr:uid="{00000000-0005-0000-0000-000012000000}"/>
    <cellStyle name="20% - Ênfase1 2 3" xfId="20" xr:uid="{00000000-0005-0000-0000-000013000000}"/>
    <cellStyle name="20% - Ênfase1 2 4" xfId="21" xr:uid="{00000000-0005-0000-0000-000014000000}"/>
    <cellStyle name="20% - Ênfase1 3" xfId="22" xr:uid="{00000000-0005-0000-0000-000015000000}"/>
    <cellStyle name="20% - Ênfase1 3 2" xfId="23" xr:uid="{00000000-0005-0000-0000-000016000000}"/>
    <cellStyle name="20% - Ênfase1 3 3" xfId="24" xr:uid="{00000000-0005-0000-0000-000017000000}"/>
    <cellStyle name="20% - Ênfase1 4" xfId="25" xr:uid="{00000000-0005-0000-0000-000018000000}"/>
    <cellStyle name="20% - Ênfase1 5" xfId="26" xr:uid="{00000000-0005-0000-0000-000019000000}"/>
    <cellStyle name="20% - Ênfase2 2" xfId="27" xr:uid="{00000000-0005-0000-0000-00001A000000}"/>
    <cellStyle name="20% - Ênfase2 2 2" xfId="28" xr:uid="{00000000-0005-0000-0000-00001B000000}"/>
    <cellStyle name="20% - Ênfase2 2 2 2" xfId="29" xr:uid="{00000000-0005-0000-0000-00001C000000}"/>
    <cellStyle name="20% - Ênfase2 2 3" xfId="30" xr:uid="{00000000-0005-0000-0000-00001D000000}"/>
    <cellStyle name="20% - Ênfase2 2 4" xfId="31" xr:uid="{00000000-0005-0000-0000-00001E000000}"/>
    <cellStyle name="20% - Ênfase2 3" xfId="32" xr:uid="{00000000-0005-0000-0000-00001F000000}"/>
    <cellStyle name="20% - Ênfase2 3 2" xfId="33" xr:uid="{00000000-0005-0000-0000-000020000000}"/>
    <cellStyle name="20% - Ênfase2 3 3" xfId="34" xr:uid="{00000000-0005-0000-0000-000021000000}"/>
    <cellStyle name="20% - Ênfase2 4" xfId="35" xr:uid="{00000000-0005-0000-0000-000022000000}"/>
    <cellStyle name="20% - Ênfase2 5" xfId="36" xr:uid="{00000000-0005-0000-0000-000023000000}"/>
    <cellStyle name="20% - Ênfase3 2" xfId="37" xr:uid="{00000000-0005-0000-0000-000024000000}"/>
    <cellStyle name="20% - Ênfase3 2 2" xfId="38" xr:uid="{00000000-0005-0000-0000-000025000000}"/>
    <cellStyle name="20% - Ênfase3 2 2 2" xfId="39" xr:uid="{00000000-0005-0000-0000-000026000000}"/>
    <cellStyle name="20% - Ênfase3 2 3" xfId="40" xr:uid="{00000000-0005-0000-0000-000027000000}"/>
    <cellStyle name="20% - Ênfase3 2 4" xfId="41" xr:uid="{00000000-0005-0000-0000-000028000000}"/>
    <cellStyle name="20% - Ênfase3 3" xfId="42" xr:uid="{00000000-0005-0000-0000-000029000000}"/>
    <cellStyle name="20% - Ênfase3 3 2" xfId="43" xr:uid="{00000000-0005-0000-0000-00002A000000}"/>
    <cellStyle name="20% - Ênfase3 3 3" xfId="44" xr:uid="{00000000-0005-0000-0000-00002B000000}"/>
    <cellStyle name="20% - Ênfase3 4" xfId="45" xr:uid="{00000000-0005-0000-0000-00002C000000}"/>
    <cellStyle name="20% - Ênfase3 5" xfId="46" xr:uid="{00000000-0005-0000-0000-00002D000000}"/>
    <cellStyle name="20% - Ênfase4 2" xfId="47" xr:uid="{00000000-0005-0000-0000-00002E000000}"/>
    <cellStyle name="20% - Ênfase4 2 2" xfId="48" xr:uid="{00000000-0005-0000-0000-00002F000000}"/>
    <cellStyle name="20% - Ênfase4 2 2 2" xfId="49" xr:uid="{00000000-0005-0000-0000-000030000000}"/>
    <cellStyle name="20% - Ênfase4 2 3" xfId="50" xr:uid="{00000000-0005-0000-0000-000031000000}"/>
    <cellStyle name="20% - Ênfase4 2 4" xfId="51" xr:uid="{00000000-0005-0000-0000-000032000000}"/>
    <cellStyle name="20% - Ênfase4 3" xfId="52" xr:uid="{00000000-0005-0000-0000-000033000000}"/>
    <cellStyle name="20% - Ênfase4 3 2" xfId="53" xr:uid="{00000000-0005-0000-0000-000034000000}"/>
    <cellStyle name="20% - Ênfase4 3 3" xfId="54" xr:uid="{00000000-0005-0000-0000-000035000000}"/>
    <cellStyle name="20% - Ênfase4 4" xfId="55" xr:uid="{00000000-0005-0000-0000-000036000000}"/>
    <cellStyle name="20% - Ênfase4 5" xfId="56" xr:uid="{00000000-0005-0000-0000-000037000000}"/>
    <cellStyle name="20% - Ênfase5 2" xfId="57" xr:uid="{00000000-0005-0000-0000-000038000000}"/>
    <cellStyle name="20% - Ênfase5 2 2" xfId="58" xr:uid="{00000000-0005-0000-0000-000039000000}"/>
    <cellStyle name="20% - Ênfase5 2 2 2" xfId="59" xr:uid="{00000000-0005-0000-0000-00003A000000}"/>
    <cellStyle name="20% - Ênfase5 2 3" xfId="60" xr:uid="{00000000-0005-0000-0000-00003B000000}"/>
    <cellStyle name="20% - Ênfase5 2 4" xfId="61" xr:uid="{00000000-0005-0000-0000-00003C000000}"/>
    <cellStyle name="20% - Ênfase5 3" xfId="62" xr:uid="{00000000-0005-0000-0000-00003D000000}"/>
    <cellStyle name="20% - Ênfase5 3 2" xfId="63" xr:uid="{00000000-0005-0000-0000-00003E000000}"/>
    <cellStyle name="20% - Ênfase5 3 3" xfId="64" xr:uid="{00000000-0005-0000-0000-00003F000000}"/>
    <cellStyle name="20% - Ênfase5 4" xfId="65" xr:uid="{00000000-0005-0000-0000-000040000000}"/>
    <cellStyle name="20% - Ênfase6 2" xfId="66" xr:uid="{00000000-0005-0000-0000-000041000000}"/>
    <cellStyle name="20% - Ênfase6 2 2" xfId="67" xr:uid="{00000000-0005-0000-0000-000042000000}"/>
    <cellStyle name="20% - Ênfase6 2 2 2" xfId="68" xr:uid="{00000000-0005-0000-0000-000043000000}"/>
    <cellStyle name="20% - Ênfase6 2 3" xfId="69" xr:uid="{00000000-0005-0000-0000-000044000000}"/>
    <cellStyle name="20% - Ênfase6 2 4" xfId="70" xr:uid="{00000000-0005-0000-0000-000045000000}"/>
    <cellStyle name="20% - Ênfase6 3" xfId="71" xr:uid="{00000000-0005-0000-0000-000046000000}"/>
    <cellStyle name="20% - Ênfase6 3 2" xfId="72" xr:uid="{00000000-0005-0000-0000-000047000000}"/>
    <cellStyle name="20% - Ênfase6 3 3" xfId="73" xr:uid="{00000000-0005-0000-0000-000048000000}"/>
    <cellStyle name="20% - Ênfase6 4" xfId="74" xr:uid="{00000000-0005-0000-0000-000049000000}"/>
    <cellStyle name="40% - Cor1" xfId="75" xr:uid="{00000000-0005-0000-0000-00004A000000}"/>
    <cellStyle name="40% - Cor1 2" xfId="76" xr:uid="{00000000-0005-0000-0000-00004B000000}"/>
    <cellStyle name="40% - Cor2" xfId="77" xr:uid="{00000000-0005-0000-0000-00004C000000}"/>
    <cellStyle name="40% - Cor2 2" xfId="78" xr:uid="{00000000-0005-0000-0000-00004D000000}"/>
    <cellStyle name="40% - Cor3" xfId="79" xr:uid="{00000000-0005-0000-0000-00004E000000}"/>
    <cellStyle name="40% - Cor3 2" xfId="80" xr:uid="{00000000-0005-0000-0000-00004F000000}"/>
    <cellStyle name="40% - Cor4" xfId="81" xr:uid="{00000000-0005-0000-0000-000050000000}"/>
    <cellStyle name="40% - Cor4 2" xfId="82" xr:uid="{00000000-0005-0000-0000-000051000000}"/>
    <cellStyle name="40% - Cor5" xfId="83" xr:uid="{00000000-0005-0000-0000-000052000000}"/>
    <cellStyle name="40% - Cor5 2" xfId="84" xr:uid="{00000000-0005-0000-0000-000053000000}"/>
    <cellStyle name="40% - Cor6" xfId="85" xr:uid="{00000000-0005-0000-0000-000054000000}"/>
    <cellStyle name="40% - Cor6 2" xfId="86" xr:uid="{00000000-0005-0000-0000-000055000000}"/>
    <cellStyle name="40% - Ênfase1 2" xfId="87" xr:uid="{00000000-0005-0000-0000-000056000000}"/>
    <cellStyle name="40% - Ênfase1 2 2" xfId="88" xr:uid="{00000000-0005-0000-0000-000057000000}"/>
    <cellStyle name="40% - Ênfase1 2 2 2" xfId="89" xr:uid="{00000000-0005-0000-0000-000058000000}"/>
    <cellStyle name="40% - Ênfase1 2 3" xfId="90" xr:uid="{00000000-0005-0000-0000-000059000000}"/>
    <cellStyle name="40% - Ênfase1 2 4" xfId="91" xr:uid="{00000000-0005-0000-0000-00005A000000}"/>
    <cellStyle name="40% - Ênfase1 3" xfId="92" xr:uid="{00000000-0005-0000-0000-00005B000000}"/>
    <cellStyle name="40% - Ênfase1 3 2" xfId="93" xr:uid="{00000000-0005-0000-0000-00005C000000}"/>
    <cellStyle name="40% - Ênfase1 3 3" xfId="94" xr:uid="{00000000-0005-0000-0000-00005D000000}"/>
    <cellStyle name="40% - Ênfase1 4" xfId="95" xr:uid="{00000000-0005-0000-0000-00005E000000}"/>
    <cellStyle name="40% - Ênfase2 2" xfId="96" xr:uid="{00000000-0005-0000-0000-00005F000000}"/>
    <cellStyle name="40% - Ênfase2 2 2" xfId="97" xr:uid="{00000000-0005-0000-0000-000060000000}"/>
    <cellStyle name="40% - Ênfase2 2 2 2" xfId="98" xr:uid="{00000000-0005-0000-0000-000061000000}"/>
    <cellStyle name="40% - Ênfase2 2 3" xfId="99" xr:uid="{00000000-0005-0000-0000-000062000000}"/>
    <cellStyle name="40% - Ênfase2 2 4" xfId="100" xr:uid="{00000000-0005-0000-0000-000063000000}"/>
    <cellStyle name="40% - Ênfase2 3" xfId="101" xr:uid="{00000000-0005-0000-0000-000064000000}"/>
    <cellStyle name="40% - Ênfase2 3 2" xfId="102" xr:uid="{00000000-0005-0000-0000-000065000000}"/>
    <cellStyle name="40% - Ênfase2 3 3" xfId="103" xr:uid="{00000000-0005-0000-0000-000066000000}"/>
    <cellStyle name="40% - Ênfase2 4" xfId="104" xr:uid="{00000000-0005-0000-0000-000067000000}"/>
    <cellStyle name="40% - Ênfase3 2" xfId="105" xr:uid="{00000000-0005-0000-0000-000068000000}"/>
    <cellStyle name="40% - Ênfase3 2 2" xfId="106" xr:uid="{00000000-0005-0000-0000-000069000000}"/>
    <cellStyle name="40% - Ênfase3 2 2 2" xfId="107" xr:uid="{00000000-0005-0000-0000-00006A000000}"/>
    <cellStyle name="40% - Ênfase3 2 3" xfId="108" xr:uid="{00000000-0005-0000-0000-00006B000000}"/>
    <cellStyle name="40% - Ênfase3 2 4" xfId="109" xr:uid="{00000000-0005-0000-0000-00006C000000}"/>
    <cellStyle name="40% - Ênfase3 3" xfId="110" xr:uid="{00000000-0005-0000-0000-00006D000000}"/>
    <cellStyle name="40% - Ênfase3 3 2" xfId="111" xr:uid="{00000000-0005-0000-0000-00006E000000}"/>
    <cellStyle name="40% - Ênfase3 3 3" xfId="112" xr:uid="{00000000-0005-0000-0000-00006F000000}"/>
    <cellStyle name="40% - Ênfase3 4" xfId="113" xr:uid="{00000000-0005-0000-0000-000070000000}"/>
    <cellStyle name="40% - Ênfase3 5" xfId="114" xr:uid="{00000000-0005-0000-0000-000071000000}"/>
    <cellStyle name="40% - Ênfase4 2" xfId="115" xr:uid="{00000000-0005-0000-0000-000072000000}"/>
    <cellStyle name="40% - Ênfase4 2 2" xfId="116" xr:uid="{00000000-0005-0000-0000-000073000000}"/>
    <cellStyle name="40% - Ênfase4 2 2 2" xfId="117" xr:uid="{00000000-0005-0000-0000-000074000000}"/>
    <cellStyle name="40% - Ênfase4 2 3" xfId="118" xr:uid="{00000000-0005-0000-0000-000075000000}"/>
    <cellStyle name="40% - Ênfase4 2 4" xfId="119" xr:uid="{00000000-0005-0000-0000-000076000000}"/>
    <cellStyle name="40% - Ênfase4 3" xfId="120" xr:uid="{00000000-0005-0000-0000-000077000000}"/>
    <cellStyle name="40% - Ênfase4 3 2" xfId="121" xr:uid="{00000000-0005-0000-0000-000078000000}"/>
    <cellStyle name="40% - Ênfase4 3 3" xfId="122" xr:uid="{00000000-0005-0000-0000-000079000000}"/>
    <cellStyle name="40% - Ênfase4 4" xfId="123" xr:uid="{00000000-0005-0000-0000-00007A000000}"/>
    <cellStyle name="40% - Ênfase5 2" xfId="124" xr:uid="{00000000-0005-0000-0000-00007B000000}"/>
    <cellStyle name="40% - Ênfase5 2 2" xfId="125" xr:uid="{00000000-0005-0000-0000-00007C000000}"/>
    <cellStyle name="40% - Ênfase5 2 2 2" xfId="126" xr:uid="{00000000-0005-0000-0000-00007D000000}"/>
    <cellStyle name="40% - Ênfase5 2 3" xfId="127" xr:uid="{00000000-0005-0000-0000-00007E000000}"/>
    <cellStyle name="40% - Ênfase5 2 4" xfId="128" xr:uid="{00000000-0005-0000-0000-00007F000000}"/>
    <cellStyle name="40% - Ênfase5 3" xfId="129" xr:uid="{00000000-0005-0000-0000-000080000000}"/>
    <cellStyle name="40% - Ênfase5 3 2" xfId="130" xr:uid="{00000000-0005-0000-0000-000081000000}"/>
    <cellStyle name="40% - Ênfase5 3 3" xfId="131" xr:uid="{00000000-0005-0000-0000-000082000000}"/>
    <cellStyle name="40% - Ênfase5 4" xfId="132" xr:uid="{00000000-0005-0000-0000-000083000000}"/>
    <cellStyle name="40% - Ênfase6 2" xfId="133" xr:uid="{00000000-0005-0000-0000-000084000000}"/>
    <cellStyle name="40% - Ênfase6 2 2" xfId="134" xr:uid="{00000000-0005-0000-0000-000085000000}"/>
    <cellStyle name="40% - Ênfase6 2 2 2" xfId="135" xr:uid="{00000000-0005-0000-0000-000086000000}"/>
    <cellStyle name="40% - Ênfase6 2 3" xfId="136" xr:uid="{00000000-0005-0000-0000-000087000000}"/>
    <cellStyle name="40% - Ênfase6 2 4" xfId="137" xr:uid="{00000000-0005-0000-0000-000088000000}"/>
    <cellStyle name="40% - Ênfase6 3" xfId="138" xr:uid="{00000000-0005-0000-0000-000089000000}"/>
    <cellStyle name="40% - Ênfase6 3 2" xfId="139" xr:uid="{00000000-0005-0000-0000-00008A000000}"/>
    <cellStyle name="40% - Ênfase6 3 3" xfId="140" xr:uid="{00000000-0005-0000-0000-00008B000000}"/>
    <cellStyle name="40% - Ênfase6 4" xfId="141" xr:uid="{00000000-0005-0000-0000-00008C000000}"/>
    <cellStyle name="60% - Cor1" xfId="142" xr:uid="{00000000-0005-0000-0000-00008D000000}"/>
    <cellStyle name="60% - Cor1 2" xfId="143" xr:uid="{00000000-0005-0000-0000-00008E000000}"/>
    <cellStyle name="60% - Cor2" xfId="144" xr:uid="{00000000-0005-0000-0000-00008F000000}"/>
    <cellStyle name="60% - Cor2 2" xfId="145" xr:uid="{00000000-0005-0000-0000-000090000000}"/>
    <cellStyle name="60% - Cor3" xfId="146" xr:uid="{00000000-0005-0000-0000-000091000000}"/>
    <cellStyle name="60% - Cor3 2" xfId="147" xr:uid="{00000000-0005-0000-0000-000092000000}"/>
    <cellStyle name="60% - Cor4" xfId="148" xr:uid="{00000000-0005-0000-0000-000093000000}"/>
    <cellStyle name="60% - Cor4 2" xfId="149" xr:uid="{00000000-0005-0000-0000-000094000000}"/>
    <cellStyle name="60% - Cor5" xfId="150" xr:uid="{00000000-0005-0000-0000-000095000000}"/>
    <cellStyle name="60% - Cor5 2" xfId="151" xr:uid="{00000000-0005-0000-0000-000096000000}"/>
    <cellStyle name="60% - Cor6" xfId="152" xr:uid="{00000000-0005-0000-0000-000097000000}"/>
    <cellStyle name="60% - Cor6 2" xfId="153" xr:uid="{00000000-0005-0000-0000-000098000000}"/>
    <cellStyle name="60% - Ênfase1 2" xfId="154" xr:uid="{00000000-0005-0000-0000-000099000000}"/>
    <cellStyle name="60% - Ênfase1 3" xfId="155" xr:uid="{00000000-0005-0000-0000-00009A000000}"/>
    <cellStyle name="60% - Ênfase2 2" xfId="156" xr:uid="{00000000-0005-0000-0000-00009B000000}"/>
    <cellStyle name="60% - Ênfase2 3" xfId="157" xr:uid="{00000000-0005-0000-0000-00009C000000}"/>
    <cellStyle name="60% - Ênfase3 2" xfId="158" xr:uid="{00000000-0005-0000-0000-00009D000000}"/>
    <cellStyle name="60% - Ênfase3 2 2" xfId="159" xr:uid="{00000000-0005-0000-0000-00009E000000}"/>
    <cellStyle name="60% - Ênfase3 3" xfId="160" xr:uid="{00000000-0005-0000-0000-00009F000000}"/>
    <cellStyle name="60% - Ênfase4 2" xfId="161" xr:uid="{00000000-0005-0000-0000-0000A0000000}"/>
    <cellStyle name="60% - Ênfase4 2 2" xfId="162" xr:uid="{00000000-0005-0000-0000-0000A1000000}"/>
    <cellStyle name="60% - Ênfase4 3" xfId="163" xr:uid="{00000000-0005-0000-0000-0000A2000000}"/>
    <cellStyle name="60% - Ênfase5 2" xfId="164" xr:uid="{00000000-0005-0000-0000-0000A3000000}"/>
    <cellStyle name="60% - Ênfase5 3" xfId="165" xr:uid="{00000000-0005-0000-0000-0000A4000000}"/>
    <cellStyle name="60% - Ênfase6 2" xfId="166" xr:uid="{00000000-0005-0000-0000-0000A5000000}"/>
    <cellStyle name="60% - Ênfase6 2 2" xfId="167" xr:uid="{00000000-0005-0000-0000-0000A6000000}"/>
    <cellStyle name="60% - Ênfase6 3" xfId="168" xr:uid="{00000000-0005-0000-0000-0000A7000000}"/>
    <cellStyle name="Bom 2" xfId="169" xr:uid="{00000000-0005-0000-0000-0000A8000000}"/>
    <cellStyle name="Bom 3" xfId="170" xr:uid="{00000000-0005-0000-0000-0000A9000000}"/>
    <cellStyle name="Cabeçalho 1" xfId="171" xr:uid="{00000000-0005-0000-0000-0000AA000000}"/>
    <cellStyle name="Cabeçalho 1 2" xfId="172" xr:uid="{00000000-0005-0000-0000-0000AB000000}"/>
    <cellStyle name="Cabeçalho 2" xfId="173" xr:uid="{00000000-0005-0000-0000-0000AC000000}"/>
    <cellStyle name="Cabeçalho 2 2" xfId="174" xr:uid="{00000000-0005-0000-0000-0000AD000000}"/>
    <cellStyle name="Cabeçalho 3" xfId="175" xr:uid="{00000000-0005-0000-0000-0000AE000000}"/>
    <cellStyle name="Cabeçalho 3 2" xfId="176" xr:uid="{00000000-0005-0000-0000-0000AF000000}"/>
    <cellStyle name="Cabeçalho 4" xfId="177" xr:uid="{00000000-0005-0000-0000-0000B0000000}"/>
    <cellStyle name="Cabeçalho 4 2" xfId="178" xr:uid="{00000000-0005-0000-0000-0000B1000000}"/>
    <cellStyle name="Cálculo 2" xfId="179" xr:uid="{00000000-0005-0000-0000-0000B2000000}"/>
    <cellStyle name="Cálculo 2 2" xfId="180" xr:uid="{00000000-0005-0000-0000-0000B3000000}"/>
    <cellStyle name="Cálculo 2 2 2" xfId="181" xr:uid="{00000000-0005-0000-0000-0000B4000000}"/>
    <cellStyle name="Cálculo 2 2_CÁLCULO DE HORAS - tabela MARÇO 2014" xfId="182" xr:uid="{00000000-0005-0000-0000-0000B5000000}"/>
    <cellStyle name="Cálculo 2 3" xfId="183" xr:uid="{00000000-0005-0000-0000-0000B6000000}"/>
    <cellStyle name="Cálculo 2 3 2" xfId="184" xr:uid="{00000000-0005-0000-0000-0000B7000000}"/>
    <cellStyle name="Cálculo 2 3_CÁLCULO DE HORAS - tabela MARÇO 2014" xfId="185" xr:uid="{00000000-0005-0000-0000-0000B8000000}"/>
    <cellStyle name="Cálculo 2 4" xfId="186" xr:uid="{00000000-0005-0000-0000-0000B9000000}"/>
    <cellStyle name="Cálculo 2_AQPNG_ORC_R01_2013_11_22(OBRA COMPLETA) 29112013-2" xfId="187" xr:uid="{00000000-0005-0000-0000-0000BA000000}"/>
    <cellStyle name="Cálculo 3" xfId="188" xr:uid="{00000000-0005-0000-0000-0000BB000000}"/>
    <cellStyle name="Cálculo 3 2" xfId="189" xr:uid="{00000000-0005-0000-0000-0000BC000000}"/>
    <cellStyle name="Cálculo 3_CÁLCULO DE HORAS - tabela MARÇO 2014" xfId="190" xr:uid="{00000000-0005-0000-0000-0000BD000000}"/>
    <cellStyle name="category" xfId="191" xr:uid="{00000000-0005-0000-0000-0000BE000000}"/>
    <cellStyle name="Célula de Verificação 2" xfId="192" xr:uid="{00000000-0005-0000-0000-0000BF000000}"/>
    <cellStyle name="Célula de Verificação 3" xfId="193" xr:uid="{00000000-0005-0000-0000-0000C0000000}"/>
    <cellStyle name="Célula Ligada" xfId="194" xr:uid="{00000000-0005-0000-0000-0000C1000000}"/>
    <cellStyle name="Célula Ligada 2" xfId="195" xr:uid="{00000000-0005-0000-0000-0000C2000000}"/>
    <cellStyle name="Célula Vinculada 2" xfId="196" xr:uid="{00000000-0005-0000-0000-0000C3000000}"/>
    <cellStyle name="Célula Vinculada 3" xfId="197" xr:uid="{00000000-0005-0000-0000-0000C4000000}"/>
    <cellStyle name="Comma" xfId="198" xr:uid="{00000000-0005-0000-0000-0000C5000000}"/>
    <cellStyle name="Comma [0]_aola" xfId="199" xr:uid="{00000000-0005-0000-0000-0000C6000000}"/>
    <cellStyle name="Comma_5 Series SW" xfId="200" xr:uid="{00000000-0005-0000-0000-0000C7000000}"/>
    <cellStyle name="Comma0" xfId="201" xr:uid="{00000000-0005-0000-0000-0000C8000000}"/>
    <cellStyle name="Comma0 - Modelo1" xfId="202" xr:uid="{00000000-0005-0000-0000-0000C9000000}"/>
    <cellStyle name="Comma0 - Style1" xfId="203" xr:uid="{00000000-0005-0000-0000-0000CA000000}"/>
    <cellStyle name="Comma1 - Modelo2" xfId="204" xr:uid="{00000000-0005-0000-0000-0000CB000000}"/>
    <cellStyle name="Comma1 - Style2" xfId="205" xr:uid="{00000000-0005-0000-0000-0000CC000000}"/>
    <cellStyle name="Cor1" xfId="206" xr:uid="{00000000-0005-0000-0000-0000CD000000}"/>
    <cellStyle name="Cor1 2" xfId="207" xr:uid="{00000000-0005-0000-0000-0000CE000000}"/>
    <cellStyle name="Cor2" xfId="208" xr:uid="{00000000-0005-0000-0000-0000CF000000}"/>
    <cellStyle name="Cor2 2" xfId="209" xr:uid="{00000000-0005-0000-0000-0000D0000000}"/>
    <cellStyle name="Cor3" xfId="210" xr:uid="{00000000-0005-0000-0000-0000D1000000}"/>
    <cellStyle name="Cor3 2" xfId="211" xr:uid="{00000000-0005-0000-0000-0000D2000000}"/>
    <cellStyle name="Cor4" xfId="212" xr:uid="{00000000-0005-0000-0000-0000D3000000}"/>
    <cellStyle name="Cor4 2" xfId="213" xr:uid="{00000000-0005-0000-0000-0000D4000000}"/>
    <cellStyle name="Cor5" xfId="214" xr:uid="{00000000-0005-0000-0000-0000D5000000}"/>
    <cellStyle name="Cor5 2" xfId="215" xr:uid="{00000000-0005-0000-0000-0000D6000000}"/>
    <cellStyle name="Cor6" xfId="216" xr:uid="{00000000-0005-0000-0000-0000D7000000}"/>
    <cellStyle name="Cor6 2" xfId="217" xr:uid="{00000000-0005-0000-0000-0000D8000000}"/>
    <cellStyle name="Correcto" xfId="218" xr:uid="{00000000-0005-0000-0000-0000D9000000}"/>
    <cellStyle name="Correcto 2" xfId="219" xr:uid="{00000000-0005-0000-0000-0000DA000000}"/>
    <cellStyle name="Currency" xfId="220" xr:uid="{00000000-0005-0000-0000-0000DB000000}"/>
    <cellStyle name="Currency $" xfId="221" xr:uid="{00000000-0005-0000-0000-0000DC000000}"/>
    <cellStyle name="Currency [0]_1995" xfId="222" xr:uid="{00000000-0005-0000-0000-0000DD000000}"/>
    <cellStyle name="Currency_1995" xfId="223" xr:uid="{00000000-0005-0000-0000-0000DE000000}"/>
    <cellStyle name="Currency0" xfId="224" xr:uid="{00000000-0005-0000-0000-0000DF000000}"/>
    <cellStyle name="Date" xfId="225" xr:uid="{00000000-0005-0000-0000-0000E0000000}"/>
    <cellStyle name="Dia" xfId="226" xr:uid="{00000000-0005-0000-0000-0000E1000000}"/>
    <cellStyle name="Encabez1" xfId="227" xr:uid="{00000000-0005-0000-0000-0000E2000000}"/>
    <cellStyle name="Encabez2" xfId="228" xr:uid="{00000000-0005-0000-0000-0000E3000000}"/>
    <cellStyle name="Ênfase1 2" xfId="229" xr:uid="{00000000-0005-0000-0000-0000E4000000}"/>
    <cellStyle name="Ênfase1 3" xfId="230" xr:uid="{00000000-0005-0000-0000-0000E5000000}"/>
    <cellStyle name="Ênfase2 2" xfId="231" xr:uid="{00000000-0005-0000-0000-0000E6000000}"/>
    <cellStyle name="Ênfase2 3" xfId="232" xr:uid="{00000000-0005-0000-0000-0000E7000000}"/>
    <cellStyle name="Ênfase3 2" xfId="233" xr:uid="{00000000-0005-0000-0000-0000E8000000}"/>
    <cellStyle name="Ênfase3 3" xfId="234" xr:uid="{00000000-0005-0000-0000-0000E9000000}"/>
    <cellStyle name="Ênfase4 2" xfId="235" xr:uid="{00000000-0005-0000-0000-0000EA000000}"/>
    <cellStyle name="Ênfase4 3" xfId="236" xr:uid="{00000000-0005-0000-0000-0000EB000000}"/>
    <cellStyle name="Ênfase5 2" xfId="237" xr:uid="{00000000-0005-0000-0000-0000EC000000}"/>
    <cellStyle name="Ênfase5 3" xfId="238" xr:uid="{00000000-0005-0000-0000-0000ED000000}"/>
    <cellStyle name="Ênfase6 2" xfId="239" xr:uid="{00000000-0005-0000-0000-0000EE000000}"/>
    <cellStyle name="Ênfase6 3" xfId="240" xr:uid="{00000000-0005-0000-0000-0000EF000000}"/>
    <cellStyle name="Entrada 2" xfId="241" xr:uid="{00000000-0005-0000-0000-0000F0000000}"/>
    <cellStyle name="Entrada 2 2" xfId="242" xr:uid="{00000000-0005-0000-0000-0000F1000000}"/>
    <cellStyle name="Entrada 2 2 2" xfId="243" xr:uid="{00000000-0005-0000-0000-0000F2000000}"/>
    <cellStyle name="Entrada 2 2_CÁLCULO DE HORAS - tabela MARÇO 2014" xfId="244" xr:uid="{00000000-0005-0000-0000-0000F3000000}"/>
    <cellStyle name="Entrada 2 3" xfId="245" xr:uid="{00000000-0005-0000-0000-0000F4000000}"/>
    <cellStyle name="Entrada 2 3 2" xfId="246" xr:uid="{00000000-0005-0000-0000-0000F5000000}"/>
    <cellStyle name="Entrada 2 3_CÁLCULO DE HORAS - tabela MARÇO 2014" xfId="247" xr:uid="{00000000-0005-0000-0000-0000F6000000}"/>
    <cellStyle name="Entrada 2 4" xfId="248" xr:uid="{00000000-0005-0000-0000-0000F7000000}"/>
    <cellStyle name="Entrada 2_AQPNG_ORC_R01_2013_11_22(OBRA COMPLETA) 29112013-2" xfId="249" xr:uid="{00000000-0005-0000-0000-0000F8000000}"/>
    <cellStyle name="Entrada 3" xfId="250" xr:uid="{00000000-0005-0000-0000-0000F9000000}"/>
    <cellStyle name="Entrada 3 2" xfId="251" xr:uid="{00000000-0005-0000-0000-0000FA000000}"/>
    <cellStyle name="Entrada 3_CÁLCULO DE HORAS - tabela MARÇO 2014" xfId="252" xr:uid="{00000000-0005-0000-0000-0000FB000000}"/>
    <cellStyle name="ESPECM" xfId="253" xr:uid="{00000000-0005-0000-0000-0000FC000000}"/>
    <cellStyle name="ESPECM 2" xfId="773" xr:uid="{00000000-0005-0000-0000-0000FD000000}"/>
    <cellStyle name="Estilo 1" xfId="254" xr:uid="{00000000-0005-0000-0000-0000FE000000}"/>
    <cellStyle name="Estilo 1 2" xfId="255" xr:uid="{00000000-0005-0000-0000-0000FF000000}"/>
    <cellStyle name="Estilo 1_AQPNG_ORC_R01_2013_11_22(OBRA COMPLETA) 29112013-2" xfId="256" xr:uid="{00000000-0005-0000-0000-000000010000}"/>
    <cellStyle name="Euro" xfId="257" xr:uid="{00000000-0005-0000-0000-000001010000}"/>
    <cellStyle name="Excel Built-in Comma" xfId="258" xr:uid="{00000000-0005-0000-0000-000002010000}"/>
    <cellStyle name="Excel Built-in Comma 2" xfId="259" xr:uid="{00000000-0005-0000-0000-000003010000}"/>
    <cellStyle name="Excel Built-in Comma 2 2" xfId="260" xr:uid="{00000000-0005-0000-0000-000004010000}"/>
    <cellStyle name="Excel Built-in Comma 3" xfId="261" xr:uid="{00000000-0005-0000-0000-000005010000}"/>
    <cellStyle name="Excel Built-in Comma 4" xfId="262" xr:uid="{00000000-0005-0000-0000-000006010000}"/>
    <cellStyle name="Excel Built-in Comma 5" xfId="263" xr:uid="{00000000-0005-0000-0000-000007010000}"/>
    <cellStyle name="Excel Built-in Normal" xfId="264" xr:uid="{00000000-0005-0000-0000-000008010000}"/>
    <cellStyle name="Excel Built-in Normal 2" xfId="265" xr:uid="{00000000-0005-0000-0000-000009010000}"/>
    <cellStyle name="Excel Built-in Normal 2 2" xfId="266" xr:uid="{00000000-0005-0000-0000-00000A010000}"/>
    <cellStyle name="Excel Built-in Normal 3" xfId="267" xr:uid="{00000000-0005-0000-0000-00000B010000}"/>
    <cellStyle name="Excel Built-in Normal 4" xfId="268" xr:uid="{00000000-0005-0000-0000-00000C010000}"/>
    <cellStyle name="Excel Built-in Normal 5" xfId="269" xr:uid="{00000000-0005-0000-0000-00000D010000}"/>
    <cellStyle name="Excel Built-in Normal_Planilha RETROFIT PALÁCIO - VRF  DEZEMBRO  2013 CRONOGRAMA 15 MESES _ R02 - 2" xfId="270" xr:uid="{00000000-0005-0000-0000-00000E010000}"/>
    <cellStyle name="F2" xfId="271" xr:uid="{00000000-0005-0000-0000-00000F010000}"/>
    <cellStyle name="F3" xfId="272" xr:uid="{00000000-0005-0000-0000-000010010000}"/>
    <cellStyle name="F4" xfId="273" xr:uid="{00000000-0005-0000-0000-000011010000}"/>
    <cellStyle name="F5" xfId="274" xr:uid="{00000000-0005-0000-0000-000012010000}"/>
    <cellStyle name="F6" xfId="275" xr:uid="{00000000-0005-0000-0000-000013010000}"/>
    <cellStyle name="F7" xfId="276" xr:uid="{00000000-0005-0000-0000-000014010000}"/>
    <cellStyle name="F8" xfId="277" xr:uid="{00000000-0005-0000-0000-000015010000}"/>
    <cellStyle name="Fijo" xfId="278" xr:uid="{00000000-0005-0000-0000-000016010000}"/>
    <cellStyle name="Financiero" xfId="279" xr:uid="{00000000-0005-0000-0000-000017010000}"/>
    <cellStyle name="Fixed" xfId="280" xr:uid="{00000000-0005-0000-0000-000018010000}"/>
    <cellStyle name="Followed Hyperlink" xfId="281" xr:uid="{00000000-0005-0000-0000-000019010000}"/>
    <cellStyle name="Grey" xfId="282" xr:uid="{00000000-0005-0000-0000-00001A010000}"/>
    <cellStyle name="HEADER" xfId="283" xr:uid="{00000000-0005-0000-0000-00001B010000}"/>
    <cellStyle name="Heading 1" xfId="284" xr:uid="{00000000-0005-0000-0000-00001C010000}"/>
    <cellStyle name="Heading 2" xfId="285" xr:uid="{00000000-0005-0000-0000-00001D010000}"/>
    <cellStyle name="Hiperlink" xfId="287" builtinId="8"/>
    <cellStyle name="Hiperlink 2" xfId="286" xr:uid="{00000000-0005-0000-0000-00001F010000}"/>
    <cellStyle name="Incorrecto" xfId="288" xr:uid="{00000000-0005-0000-0000-000020010000}"/>
    <cellStyle name="Incorrecto 2" xfId="289" xr:uid="{00000000-0005-0000-0000-000021010000}"/>
    <cellStyle name="Incorreto 2" xfId="290" xr:uid="{00000000-0005-0000-0000-000022010000}"/>
    <cellStyle name="Incorreto 3" xfId="291" xr:uid="{00000000-0005-0000-0000-000023010000}"/>
    <cellStyle name="Input [yellow]" xfId="292" xr:uid="{00000000-0005-0000-0000-000024010000}"/>
    <cellStyle name="Input [yellow] 2" xfId="928" xr:uid="{00000000-0005-0000-0000-000025010000}"/>
    <cellStyle name="Millares [0]_10 AVERIAS MASIVAS + ANT" xfId="293" xr:uid="{00000000-0005-0000-0000-000026010000}"/>
    <cellStyle name="Millares_10 AVERIAS MASIVAS + ANT" xfId="294" xr:uid="{00000000-0005-0000-0000-000027010000}"/>
    <cellStyle name="Model" xfId="295" xr:uid="{00000000-0005-0000-0000-000028010000}"/>
    <cellStyle name="Moeda" xfId="296" builtinId="4"/>
    <cellStyle name="Moeda 10" xfId="297" xr:uid="{00000000-0005-0000-0000-00002A010000}"/>
    <cellStyle name="Moeda 10 2" xfId="775" xr:uid="{00000000-0005-0000-0000-00002B010000}"/>
    <cellStyle name="Moeda 10 2 2" xfId="1101" xr:uid="{00000000-0005-0000-0000-00002C010000}"/>
    <cellStyle name="Moeda 10 3" xfId="930" xr:uid="{00000000-0005-0000-0000-00002D010000}"/>
    <cellStyle name="Moeda 11" xfId="298" xr:uid="{00000000-0005-0000-0000-00002E010000}"/>
    <cellStyle name="Moeda 11 2" xfId="776" xr:uid="{00000000-0005-0000-0000-00002F010000}"/>
    <cellStyle name="Moeda 11 2 2" xfId="1102" xr:uid="{00000000-0005-0000-0000-000030010000}"/>
    <cellStyle name="Moeda 11 3" xfId="931" xr:uid="{00000000-0005-0000-0000-000031010000}"/>
    <cellStyle name="Moeda 12" xfId="299" xr:uid="{00000000-0005-0000-0000-000032010000}"/>
    <cellStyle name="Moeda 12 2" xfId="777" xr:uid="{00000000-0005-0000-0000-000033010000}"/>
    <cellStyle name="Moeda 12 2 2" xfId="1103" xr:uid="{00000000-0005-0000-0000-000034010000}"/>
    <cellStyle name="Moeda 12 3" xfId="932" xr:uid="{00000000-0005-0000-0000-000035010000}"/>
    <cellStyle name="Moeda 13" xfId="774" xr:uid="{00000000-0005-0000-0000-000036010000}"/>
    <cellStyle name="Moeda 13 2" xfId="1100" xr:uid="{00000000-0005-0000-0000-000037010000}"/>
    <cellStyle name="Moeda 14" xfId="929" xr:uid="{00000000-0005-0000-0000-000038010000}"/>
    <cellStyle name="Moeda 2" xfId="300" xr:uid="{00000000-0005-0000-0000-000039010000}"/>
    <cellStyle name="Moeda 2 2" xfId="301" xr:uid="{00000000-0005-0000-0000-00003A010000}"/>
    <cellStyle name="Moeda 2 2 2" xfId="302" xr:uid="{00000000-0005-0000-0000-00003B010000}"/>
    <cellStyle name="Moeda 2 2 2 2" xfId="778" xr:uid="{00000000-0005-0000-0000-00003C010000}"/>
    <cellStyle name="Moeda 2 2 2 2 2" xfId="1104" xr:uid="{00000000-0005-0000-0000-00003D010000}"/>
    <cellStyle name="Moeda 2 2 2 3" xfId="933" xr:uid="{00000000-0005-0000-0000-00003E010000}"/>
    <cellStyle name="Moeda 2 2 3" xfId="303" xr:uid="{00000000-0005-0000-0000-00003F010000}"/>
    <cellStyle name="Moeda 2 2 3 2" xfId="779" xr:uid="{00000000-0005-0000-0000-000040010000}"/>
    <cellStyle name="Moeda 2 2 3 2 2" xfId="1105" xr:uid="{00000000-0005-0000-0000-000041010000}"/>
    <cellStyle name="Moeda 2 2 3 3" xfId="934" xr:uid="{00000000-0005-0000-0000-000042010000}"/>
    <cellStyle name="Moeda 2 2 4" xfId="304" xr:uid="{00000000-0005-0000-0000-000043010000}"/>
    <cellStyle name="Moeda 2 2_AQPNG_ORC_R01_2013_11_22(OBRA COMPLETA) 29112013-2" xfId="305" xr:uid="{00000000-0005-0000-0000-000044010000}"/>
    <cellStyle name="Moeda 2 3" xfId="306" xr:uid="{00000000-0005-0000-0000-000045010000}"/>
    <cellStyle name="Moeda 2 3 2" xfId="307" xr:uid="{00000000-0005-0000-0000-000046010000}"/>
    <cellStyle name="Moeda 2 3_AQPNG_ORC_R01_2013_11_22(OBRA COMPLETA) 29112013-2" xfId="308" xr:uid="{00000000-0005-0000-0000-000047010000}"/>
    <cellStyle name="Moeda 2 4" xfId="309" xr:uid="{00000000-0005-0000-0000-000048010000}"/>
    <cellStyle name="Moeda 2 4 2" xfId="780" xr:uid="{00000000-0005-0000-0000-000049010000}"/>
    <cellStyle name="Moeda 2 4 2 2" xfId="1106" xr:uid="{00000000-0005-0000-0000-00004A010000}"/>
    <cellStyle name="Moeda 2 4 3" xfId="935" xr:uid="{00000000-0005-0000-0000-00004B010000}"/>
    <cellStyle name="Moeda 2 5" xfId="310" xr:uid="{00000000-0005-0000-0000-00004C010000}"/>
    <cellStyle name="Moeda 2_AQPNG_ORC_R01_2013_11_22(OBRA COMPLETA) 29112013-2" xfId="311" xr:uid="{00000000-0005-0000-0000-00004D010000}"/>
    <cellStyle name="Moeda 3" xfId="312" xr:uid="{00000000-0005-0000-0000-00004E010000}"/>
    <cellStyle name="Moeda 3 2" xfId="313" xr:uid="{00000000-0005-0000-0000-00004F010000}"/>
    <cellStyle name="Moeda 3 2 2" xfId="314" xr:uid="{00000000-0005-0000-0000-000050010000}"/>
    <cellStyle name="Moeda 3 2 2 2" xfId="781" xr:uid="{00000000-0005-0000-0000-000051010000}"/>
    <cellStyle name="Moeda 3 2 2 2 2" xfId="1107" xr:uid="{00000000-0005-0000-0000-000052010000}"/>
    <cellStyle name="Moeda 3 2 2 3" xfId="936" xr:uid="{00000000-0005-0000-0000-000053010000}"/>
    <cellStyle name="Moeda 3 2_AQPNG_ORC_R01_2013_11_22(OBRA COMPLETA) 29112013-2" xfId="315" xr:uid="{00000000-0005-0000-0000-000054010000}"/>
    <cellStyle name="Moeda 3 3" xfId="316" xr:uid="{00000000-0005-0000-0000-000055010000}"/>
    <cellStyle name="Moeda 3 3 2" xfId="317" xr:uid="{00000000-0005-0000-0000-000056010000}"/>
    <cellStyle name="Moeda 3 3 2 2" xfId="782" xr:uid="{00000000-0005-0000-0000-000057010000}"/>
    <cellStyle name="Moeda 3 3 2 2 2" xfId="1108" xr:uid="{00000000-0005-0000-0000-000058010000}"/>
    <cellStyle name="Moeda 3 3 2 3" xfId="937" xr:uid="{00000000-0005-0000-0000-000059010000}"/>
    <cellStyle name="Moeda 3 3_AQPNG_ORC_R01_2013_11_22(OBRA COMPLETA) 29112013-2" xfId="318" xr:uid="{00000000-0005-0000-0000-00005A010000}"/>
    <cellStyle name="Moeda 3 4" xfId="319" xr:uid="{00000000-0005-0000-0000-00005B010000}"/>
    <cellStyle name="Moeda 3 4 2" xfId="783" xr:uid="{00000000-0005-0000-0000-00005C010000}"/>
    <cellStyle name="Moeda 3 4 2 2" xfId="1109" xr:uid="{00000000-0005-0000-0000-00005D010000}"/>
    <cellStyle name="Moeda 3 4 3" xfId="938" xr:uid="{00000000-0005-0000-0000-00005E010000}"/>
    <cellStyle name="Moeda 3_AQPNG_ORC_R01_2013_11_22(OBRA COMPLETA) 29112013-2" xfId="320" xr:uid="{00000000-0005-0000-0000-00005F010000}"/>
    <cellStyle name="Moeda 4" xfId="321" xr:uid="{00000000-0005-0000-0000-000060010000}"/>
    <cellStyle name="Moeda 4 2" xfId="322" xr:uid="{00000000-0005-0000-0000-000061010000}"/>
    <cellStyle name="Moeda 4 2 2" xfId="323" xr:uid="{00000000-0005-0000-0000-000062010000}"/>
    <cellStyle name="Moeda 4 2 2 2" xfId="324" xr:uid="{00000000-0005-0000-0000-000063010000}"/>
    <cellStyle name="Moeda 4 2 2 2 2" xfId="785" xr:uid="{00000000-0005-0000-0000-000064010000}"/>
    <cellStyle name="Moeda 4 2 2 2 2 2" xfId="1111" xr:uid="{00000000-0005-0000-0000-000065010000}"/>
    <cellStyle name="Moeda 4 2 2 2 3" xfId="940" xr:uid="{00000000-0005-0000-0000-000066010000}"/>
    <cellStyle name="Moeda 4 2 2 3" xfId="784" xr:uid="{00000000-0005-0000-0000-000067010000}"/>
    <cellStyle name="Moeda 4 2 2 3 2" xfId="1110" xr:uid="{00000000-0005-0000-0000-000068010000}"/>
    <cellStyle name="Moeda 4 2 2 4" xfId="939" xr:uid="{00000000-0005-0000-0000-000069010000}"/>
    <cellStyle name="Moeda 4 2 3" xfId="325" xr:uid="{00000000-0005-0000-0000-00006A010000}"/>
    <cellStyle name="Moeda 4 2 3 2" xfId="786" xr:uid="{00000000-0005-0000-0000-00006B010000}"/>
    <cellStyle name="Moeda 4 2 3 2 2" xfId="1112" xr:uid="{00000000-0005-0000-0000-00006C010000}"/>
    <cellStyle name="Moeda 4 2 3 3" xfId="941" xr:uid="{00000000-0005-0000-0000-00006D010000}"/>
    <cellStyle name="Moeda 4 2 4" xfId="326" xr:uid="{00000000-0005-0000-0000-00006E010000}"/>
    <cellStyle name="Moeda 4 2 4 2" xfId="787" xr:uid="{00000000-0005-0000-0000-00006F010000}"/>
    <cellStyle name="Moeda 4 2 4 2 2" xfId="1113" xr:uid="{00000000-0005-0000-0000-000070010000}"/>
    <cellStyle name="Moeda 4 2 4 3" xfId="942" xr:uid="{00000000-0005-0000-0000-000071010000}"/>
    <cellStyle name="Moeda 4 2_AQPNG_ORC_R01_2013_11_22(OBRA COMPLETA) 29112013-2" xfId="327" xr:uid="{00000000-0005-0000-0000-000072010000}"/>
    <cellStyle name="Moeda 4 3" xfId="328" xr:uid="{00000000-0005-0000-0000-000073010000}"/>
    <cellStyle name="Moeda 4 3 2" xfId="329" xr:uid="{00000000-0005-0000-0000-000074010000}"/>
    <cellStyle name="Moeda 4 3 2 2" xfId="789" xr:uid="{00000000-0005-0000-0000-000075010000}"/>
    <cellStyle name="Moeda 4 3 2 2 2" xfId="1115" xr:uid="{00000000-0005-0000-0000-000076010000}"/>
    <cellStyle name="Moeda 4 3 2 3" xfId="944" xr:uid="{00000000-0005-0000-0000-000077010000}"/>
    <cellStyle name="Moeda 4 3 3" xfId="330" xr:uid="{00000000-0005-0000-0000-000078010000}"/>
    <cellStyle name="Moeda 4 3 3 2" xfId="790" xr:uid="{00000000-0005-0000-0000-000079010000}"/>
    <cellStyle name="Moeda 4 3 3 2 2" xfId="1116" xr:uid="{00000000-0005-0000-0000-00007A010000}"/>
    <cellStyle name="Moeda 4 3 3 3" xfId="945" xr:uid="{00000000-0005-0000-0000-00007B010000}"/>
    <cellStyle name="Moeda 4 3 4" xfId="788" xr:uid="{00000000-0005-0000-0000-00007C010000}"/>
    <cellStyle name="Moeda 4 3 4 2" xfId="1114" xr:uid="{00000000-0005-0000-0000-00007D010000}"/>
    <cellStyle name="Moeda 4 3 5" xfId="943" xr:uid="{00000000-0005-0000-0000-00007E010000}"/>
    <cellStyle name="Moeda 4 4" xfId="331" xr:uid="{00000000-0005-0000-0000-00007F010000}"/>
    <cellStyle name="Moeda 4 4 2" xfId="791" xr:uid="{00000000-0005-0000-0000-000080010000}"/>
    <cellStyle name="Moeda 4 4 2 2" xfId="1117" xr:uid="{00000000-0005-0000-0000-000081010000}"/>
    <cellStyle name="Moeda 4 4 3" xfId="946" xr:uid="{00000000-0005-0000-0000-000082010000}"/>
    <cellStyle name="Moeda 4 5" xfId="332" xr:uid="{00000000-0005-0000-0000-000083010000}"/>
    <cellStyle name="Moeda 4 5 2" xfId="792" xr:uid="{00000000-0005-0000-0000-000084010000}"/>
    <cellStyle name="Moeda 4 5 2 2" xfId="1118" xr:uid="{00000000-0005-0000-0000-000085010000}"/>
    <cellStyle name="Moeda 4 5 3" xfId="947" xr:uid="{00000000-0005-0000-0000-000086010000}"/>
    <cellStyle name="Moeda 4_AQPNG_ORC_R01_2013_11_22(OBRA COMPLETA) 29112013-2" xfId="333" xr:uid="{00000000-0005-0000-0000-000087010000}"/>
    <cellStyle name="Moeda 5" xfId="334" xr:uid="{00000000-0005-0000-0000-000088010000}"/>
    <cellStyle name="Moeda 5 10" xfId="335" xr:uid="{00000000-0005-0000-0000-000089010000}"/>
    <cellStyle name="Moeda 5 10 2" xfId="793" xr:uid="{00000000-0005-0000-0000-00008A010000}"/>
    <cellStyle name="Moeda 5 10 2 2" xfId="1119" xr:uid="{00000000-0005-0000-0000-00008B010000}"/>
    <cellStyle name="Moeda 5 10 3" xfId="948" xr:uid="{00000000-0005-0000-0000-00008C010000}"/>
    <cellStyle name="Moeda 5 11" xfId="336" xr:uid="{00000000-0005-0000-0000-00008D010000}"/>
    <cellStyle name="Moeda 5 11 2" xfId="794" xr:uid="{00000000-0005-0000-0000-00008E010000}"/>
    <cellStyle name="Moeda 5 11 2 2" xfId="1120" xr:uid="{00000000-0005-0000-0000-00008F010000}"/>
    <cellStyle name="Moeda 5 11 3" xfId="949" xr:uid="{00000000-0005-0000-0000-000090010000}"/>
    <cellStyle name="Moeda 5 2" xfId="337" xr:uid="{00000000-0005-0000-0000-000091010000}"/>
    <cellStyle name="Moeda 5 2 2" xfId="338" xr:uid="{00000000-0005-0000-0000-000092010000}"/>
    <cellStyle name="Moeda 5 2 2 2" xfId="339" xr:uid="{00000000-0005-0000-0000-000093010000}"/>
    <cellStyle name="Moeda 5 2 2 2 2" xfId="797" xr:uid="{00000000-0005-0000-0000-000094010000}"/>
    <cellStyle name="Moeda 5 2 2 2 2 2" xfId="1123" xr:uid="{00000000-0005-0000-0000-000095010000}"/>
    <cellStyle name="Moeda 5 2 2 2 3" xfId="952" xr:uid="{00000000-0005-0000-0000-000096010000}"/>
    <cellStyle name="Moeda 5 2 2 3" xfId="340" xr:uid="{00000000-0005-0000-0000-000097010000}"/>
    <cellStyle name="Moeda 5 2 2 3 2" xfId="798" xr:uid="{00000000-0005-0000-0000-000098010000}"/>
    <cellStyle name="Moeda 5 2 2 3 2 2" xfId="1124" xr:uid="{00000000-0005-0000-0000-000099010000}"/>
    <cellStyle name="Moeda 5 2 2 3 3" xfId="953" xr:uid="{00000000-0005-0000-0000-00009A010000}"/>
    <cellStyle name="Moeda 5 2 2 4" xfId="796" xr:uid="{00000000-0005-0000-0000-00009B010000}"/>
    <cellStyle name="Moeda 5 2 2 4 2" xfId="1122" xr:uid="{00000000-0005-0000-0000-00009C010000}"/>
    <cellStyle name="Moeda 5 2 2 5" xfId="951" xr:uid="{00000000-0005-0000-0000-00009D010000}"/>
    <cellStyle name="Moeda 5 2 3" xfId="341" xr:uid="{00000000-0005-0000-0000-00009E010000}"/>
    <cellStyle name="Moeda 5 2 3 2" xfId="342" xr:uid="{00000000-0005-0000-0000-00009F010000}"/>
    <cellStyle name="Moeda 5 2 3 2 2" xfId="800" xr:uid="{00000000-0005-0000-0000-0000A0010000}"/>
    <cellStyle name="Moeda 5 2 3 2 2 2" xfId="1126" xr:uid="{00000000-0005-0000-0000-0000A1010000}"/>
    <cellStyle name="Moeda 5 2 3 2 3" xfId="955" xr:uid="{00000000-0005-0000-0000-0000A2010000}"/>
    <cellStyle name="Moeda 5 2 3 3" xfId="799" xr:uid="{00000000-0005-0000-0000-0000A3010000}"/>
    <cellStyle name="Moeda 5 2 3 3 2" xfId="1125" xr:uid="{00000000-0005-0000-0000-0000A4010000}"/>
    <cellStyle name="Moeda 5 2 3 4" xfId="954" xr:uid="{00000000-0005-0000-0000-0000A5010000}"/>
    <cellStyle name="Moeda 5 2 4" xfId="343" xr:uid="{00000000-0005-0000-0000-0000A6010000}"/>
    <cellStyle name="Moeda 5 2 4 2" xfId="801" xr:uid="{00000000-0005-0000-0000-0000A7010000}"/>
    <cellStyle name="Moeda 5 2 4 2 2" xfId="1127" xr:uid="{00000000-0005-0000-0000-0000A8010000}"/>
    <cellStyle name="Moeda 5 2 4 3" xfId="956" xr:uid="{00000000-0005-0000-0000-0000A9010000}"/>
    <cellStyle name="Moeda 5 2 5" xfId="344" xr:uid="{00000000-0005-0000-0000-0000AA010000}"/>
    <cellStyle name="Moeda 5 2 5 2" xfId="802" xr:uid="{00000000-0005-0000-0000-0000AB010000}"/>
    <cellStyle name="Moeda 5 2 5 2 2" xfId="1128" xr:uid="{00000000-0005-0000-0000-0000AC010000}"/>
    <cellStyle name="Moeda 5 2 5 3" xfId="957" xr:uid="{00000000-0005-0000-0000-0000AD010000}"/>
    <cellStyle name="Moeda 5 2 6" xfId="795" xr:uid="{00000000-0005-0000-0000-0000AE010000}"/>
    <cellStyle name="Moeda 5 2 6 2" xfId="1121" xr:uid="{00000000-0005-0000-0000-0000AF010000}"/>
    <cellStyle name="Moeda 5 2 7" xfId="950" xr:uid="{00000000-0005-0000-0000-0000B0010000}"/>
    <cellStyle name="Moeda 5 3" xfId="345" xr:uid="{00000000-0005-0000-0000-0000B1010000}"/>
    <cellStyle name="Moeda 5 3 2" xfId="346" xr:uid="{00000000-0005-0000-0000-0000B2010000}"/>
    <cellStyle name="Moeda 5 3 2 2" xfId="347" xr:uid="{00000000-0005-0000-0000-0000B3010000}"/>
    <cellStyle name="Moeda 5 3 2 2 2" xfId="805" xr:uid="{00000000-0005-0000-0000-0000B4010000}"/>
    <cellStyle name="Moeda 5 3 2 2 2 2" xfId="1131" xr:uid="{00000000-0005-0000-0000-0000B5010000}"/>
    <cellStyle name="Moeda 5 3 2 2 3" xfId="960" xr:uid="{00000000-0005-0000-0000-0000B6010000}"/>
    <cellStyle name="Moeda 5 3 2 3" xfId="804" xr:uid="{00000000-0005-0000-0000-0000B7010000}"/>
    <cellStyle name="Moeda 5 3 2 3 2" xfId="1130" xr:uid="{00000000-0005-0000-0000-0000B8010000}"/>
    <cellStyle name="Moeda 5 3 2 4" xfId="959" xr:uid="{00000000-0005-0000-0000-0000B9010000}"/>
    <cellStyle name="Moeda 5 3 3" xfId="348" xr:uid="{00000000-0005-0000-0000-0000BA010000}"/>
    <cellStyle name="Moeda 5 3 3 2" xfId="806" xr:uid="{00000000-0005-0000-0000-0000BB010000}"/>
    <cellStyle name="Moeda 5 3 3 2 2" xfId="1132" xr:uid="{00000000-0005-0000-0000-0000BC010000}"/>
    <cellStyle name="Moeda 5 3 3 3" xfId="961" xr:uid="{00000000-0005-0000-0000-0000BD010000}"/>
    <cellStyle name="Moeda 5 3 4" xfId="349" xr:uid="{00000000-0005-0000-0000-0000BE010000}"/>
    <cellStyle name="Moeda 5 3 4 2" xfId="807" xr:uid="{00000000-0005-0000-0000-0000BF010000}"/>
    <cellStyle name="Moeda 5 3 4 2 2" xfId="1133" xr:uid="{00000000-0005-0000-0000-0000C0010000}"/>
    <cellStyle name="Moeda 5 3 4 3" xfId="962" xr:uid="{00000000-0005-0000-0000-0000C1010000}"/>
    <cellStyle name="Moeda 5 3 5" xfId="803" xr:uid="{00000000-0005-0000-0000-0000C2010000}"/>
    <cellStyle name="Moeda 5 3 5 2" xfId="1129" xr:uid="{00000000-0005-0000-0000-0000C3010000}"/>
    <cellStyle name="Moeda 5 3 6" xfId="958" xr:uid="{00000000-0005-0000-0000-0000C4010000}"/>
    <cellStyle name="Moeda 5 4" xfId="350" xr:uid="{00000000-0005-0000-0000-0000C5010000}"/>
    <cellStyle name="Moeda 5 4 2" xfId="808" xr:uid="{00000000-0005-0000-0000-0000C6010000}"/>
    <cellStyle name="Moeda 5 4 2 2" xfId="1134" xr:uid="{00000000-0005-0000-0000-0000C7010000}"/>
    <cellStyle name="Moeda 5 4 3" xfId="963" xr:uid="{00000000-0005-0000-0000-0000C8010000}"/>
    <cellStyle name="Moeda 5 5" xfId="351" xr:uid="{00000000-0005-0000-0000-0000C9010000}"/>
    <cellStyle name="Moeda 5 5 2" xfId="352" xr:uid="{00000000-0005-0000-0000-0000CA010000}"/>
    <cellStyle name="Moeda 5 5 2 2" xfId="810" xr:uid="{00000000-0005-0000-0000-0000CB010000}"/>
    <cellStyle name="Moeda 5 5 2 2 2" xfId="1136" xr:uid="{00000000-0005-0000-0000-0000CC010000}"/>
    <cellStyle name="Moeda 5 5 2 3" xfId="965" xr:uid="{00000000-0005-0000-0000-0000CD010000}"/>
    <cellStyle name="Moeda 5 5 3" xfId="353" xr:uid="{00000000-0005-0000-0000-0000CE010000}"/>
    <cellStyle name="Moeda 5 5 3 2" xfId="811" xr:uid="{00000000-0005-0000-0000-0000CF010000}"/>
    <cellStyle name="Moeda 5 5 3 2 2" xfId="1137" xr:uid="{00000000-0005-0000-0000-0000D0010000}"/>
    <cellStyle name="Moeda 5 5 3 3" xfId="966" xr:uid="{00000000-0005-0000-0000-0000D1010000}"/>
    <cellStyle name="Moeda 5 5 4" xfId="809" xr:uid="{00000000-0005-0000-0000-0000D2010000}"/>
    <cellStyle name="Moeda 5 5 4 2" xfId="1135" xr:uid="{00000000-0005-0000-0000-0000D3010000}"/>
    <cellStyle name="Moeda 5 5 5" xfId="964" xr:uid="{00000000-0005-0000-0000-0000D4010000}"/>
    <cellStyle name="Moeda 5 6" xfId="354" xr:uid="{00000000-0005-0000-0000-0000D5010000}"/>
    <cellStyle name="Moeda 5 6 2" xfId="355" xr:uid="{00000000-0005-0000-0000-0000D6010000}"/>
    <cellStyle name="Moeda 5 6 2 2" xfId="813" xr:uid="{00000000-0005-0000-0000-0000D7010000}"/>
    <cellStyle name="Moeda 5 6 2 2 2" xfId="1139" xr:uid="{00000000-0005-0000-0000-0000D8010000}"/>
    <cellStyle name="Moeda 5 6 2 3" xfId="968" xr:uid="{00000000-0005-0000-0000-0000D9010000}"/>
    <cellStyle name="Moeda 5 6 3" xfId="356" xr:uid="{00000000-0005-0000-0000-0000DA010000}"/>
    <cellStyle name="Moeda 5 6 3 2" xfId="814" xr:uid="{00000000-0005-0000-0000-0000DB010000}"/>
    <cellStyle name="Moeda 5 6 3 2 2" xfId="1140" xr:uid="{00000000-0005-0000-0000-0000DC010000}"/>
    <cellStyle name="Moeda 5 6 3 3" xfId="969" xr:uid="{00000000-0005-0000-0000-0000DD010000}"/>
    <cellStyle name="Moeda 5 6 4" xfId="812" xr:uid="{00000000-0005-0000-0000-0000DE010000}"/>
    <cellStyle name="Moeda 5 6 4 2" xfId="1138" xr:uid="{00000000-0005-0000-0000-0000DF010000}"/>
    <cellStyle name="Moeda 5 6 5" xfId="967" xr:uid="{00000000-0005-0000-0000-0000E0010000}"/>
    <cellStyle name="Moeda 5 7" xfId="357" xr:uid="{00000000-0005-0000-0000-0000E1010000}"/>
    <cellStyle name="Moeda 5 7 2" xfId="358" xr:uid="{00000000-0005-0000-0000-0000E2010000}"/>
    <cellStyle name="Moeda 5 7 2 2" xfId="816" xr:uid="{00000000-0005-0000-0000-0000E3010000}"/>
    <cellStyle name="Moeda 5 7 2 2 2" xfId="1142" xr:uid="{00000000-0005-0000-0000-0000E4010000}"/>
    <cellStyle name="Moeda 5 7 2 3" xfId="971" xr:uid="{00000000-0005-0000-0000-0000E5010000}"/>
    <cellStyle name="Moeda 5 7 3" xfId="815" xr:uid="{00000000-0005-0000-0000-0000E6010000}"/>
    <cellStyle name="Moeda 5 7 3 2" xfId="1141" xr:uid="{00000000-0005-0000-0000-0000E7010000}"/>
    <cellStyle name="Moeda 5 7 4" xfId="970" xr:uid="{00000000-0005-0000-0000-0000E8010000}"/>
    <cellStyle name="Moeda 5 8" xfId="359" xr:uid="{00000000-0005-0000-0000-0000E9010000}"/>
    <cellStyle name="Moeda 5 8 2" xfId="360" xr:uid="{00000000-0005-0000-0000-0000EA010000}"/>
    <cellStyle name="Moeda 5 8 2 2" xfId="818" xr:uid="{00000000-0005-0000-0000-0000EB010000}"/>
    <cellStyle name="Moeda 5 8 2 2 2" xfId="1144" xr:uid="{00000000-0005-0000-0000-0000EC010000}"/>
    <cellStyle name="Moeda 5 8 2 3" xfId="973" xr:uid="{00000000-0005-0000-0000-0000ED010000}"/>
    <cellStyle name="Moeda 5 8 3" xfId="817" xr:uid="{00000000-0005-0000-0000-0000EE010000}"/>
    <cellStyle name="Moeda 5 8 3 2" xfId="1143" xr:uid="{00000000-0005-0000-0000-0000EF010000}"/>
    <cellStyle name="Moeda 5 8 4" xfId="972" xr:uid="{00000000-0005-0000-0000-0000F0010000}"/>
    <cellStyle name="Moeda 5 9" xfId="361" xr:uid="{00000000-0005-0000-0000-0000F1010000}"/>
    <cellStyle name="Moeda 5 9 2" xfId="819" xr:uid="{00000000-0005-0000-0000-0000F2010000}"/>
    <cellStyle name="Moeda 5 9 2 2" xfId="1145" xr:uid="{00000000-0005-0000-0000-0000F3010000}"/>
    <cellStyle name="Moeda 5 9 3" xfId="974" xr:uid="{00000000-0005-0000-0000-0000F4010000}"/>
    <cellStyle name="Moeda 5_AQPNG_ORC_R01_2013_11_22(OBRA COMPLETA) 29112013-2" xfId="362" xr:uid="{00000000-0005-0000-0000-0000F5010000}"/>
    <cellStyle name="Moeda 6" xfId="363" xr:uid="{00000000-0005-0000-0000-0000F6010000}"/>
    <cellStyle name="Moeda 6 2" xfId="364" xr:uid="{00000000-0005-0000-0000-0000F7010000}"/>
    <cellStyle name="Moeda 6 2 2" xfId="365" xr:uid="{00000000-0005-0000-0000-0000F8010000}"/>
    <cellStyle name="Moeda 6 2 2 2" xfId="821" xr:uid="{00000000-0005-0000-0000-0000F9010000}"/>
    <cellStyle name="Moeda 6 2 2 2 2" xfId="1147" xr:uid="{00000000-0005-0000-0000-0000FA010000}"/>
    <cellStyle name="Moeda 6 2 2 3" xfId="976" xr:uid="{00000000-0005-0000-0000-0000FB010000}"/>
    <cellStyle name="Moeda 6 2 3" xfId="820" xr:uid="{00000000-0005-0000-0000-0000FC010000}"/>
    <cellStyle name="Moeda 6 2 3 2" xfId="1146" xr:uid="{00000000-0005-0000-0000-0000FD010000}"/>
    <cellStyle name="Moeda 6 2 4" xfId="975" xr:uid="{00000000-0005-0000-0000-0000FE010000}"/>
    <cellStyle name="Moeda 6 3" xfId="366" xr:uid="{00000000-0005-0000-0000-0000FF010000}"/>
    <cellStyle name="Moeda 6 3 2" xfId="822" xr:uid="{00000000-0005-0000-0000-000000020000}"/>
    <cellStyle name="Moeda 6 3 2 2" xfId="1148" xr:uid="{00000000-0005-0000-0000-000001020000}"/>
    <cellStyle name="Moeda 6 3 3" xfId="977" xr:uid="{00000000-0005-0000-0000-000002020000}"/>
    <cellStyle name="Moeda 6 4" xfId="367" xr:uid="{00000000-0005-0000-0000-000003020000}"/>
    <cellStyle name="Moeda 6 4 2" xfId="823" xr:uid="{00000000-0005-0000-0000-000004020000}"/>
    <cellStyle name="Moeda 6 4 2 2" xfId="1149" xr:uid="{00000000-0005-0000-0000-000005020000}"/>
    <cellStyle name="Moeda 6 4 3" xfId="978" xr:uid="{00000000-0005-0000-0000-000006020000}"/>
    <cellStyle name="Moeda 6_AQPNG_ORC_R01_2013_11_22(OBRA COMPLETA) 29112013-2" xfId="368" xr:uid="{00000000-0005-0000-0000-000007020000}"/>
    <cellStyle name="Moeda 7" xfId="369" xr:uid="{00000000-0005-0000-0000-000008020000}"/>
    <cellStyle name="Moeda 7 2" xfId="370" xr:uid="{00000000-0005-0000-0000-000009020000}"/>
    <cellStyle name="Moeda 7 2 2" xfId="825" xr:uid="{00000000-0005-0000-0000-00000A020000}"/>
    <cellStyle name="Moeda 7 2 2 2" xfId="1151" xr:uid="{00000000-0005-0000-0000-00000B020000}"/>
    <cellStyle name="Moeda 7 2 3" xfId="980" xr:uid="{00000000-0005-0000-0000-00000C020000}"/>
    <cellStyle name="Moeda 7 3" xfId="824" xr:uid="{00000000-0005-0000-0000-00000D020000}"/>
    <cellStyle name="Moeda 7 3 2" xfId="1150" xr:uid="{00000000-0005-0000-0000-00000E020000}"/>
    <cellStyle name="Moeda 7 4" xfId="979" xr:uid="{00000000-0005-0000-0000-00000F020000}"/>
    <cellStyle name="Moeda 8" xfId="371" xr:uid="{00000000-0005-0000-0000-000010020000}"/>
    <cellStyle name="Moeda 8 2" xfId="372" xr:uid="{00000000-0005-0000-0000-000011020000}"/>
    <cellStyle name="Moeda 8 2 2" xfId="827" xr:uid="{00000000-0005-0000-0000-000012020000}"/>
    <cellStyle name="Moeda 8 2 2 2" xfId="1153" xr:uid="{00000000-0005-0000-0000-000013020000}"/>
    <cellStyle name="Moeda 8 2 3" xfId="982" xr:uid="{00000000-0005-0000-0000-000014020000}"/>
    <cellStyle name="Moeda 8 3" xfId="826" xr:uid="{00000000-0005-0000-0000-000015020000}"/>
    <cellStyle name="Moeda 8 3 2" xfId="1152" xr:uid="{00000000-0005-0000-0000-000016020000}"/>
    <cellStyle name="Moeda 8 4" xfId="981" xr:uid="{00000000-0005-0000-0000-000017020000}"/>
    <cellStyle name="Moeda 9" xfId="373" xr:uid="{00000000-0005-0000-0000-000018020000}"/>
    <cellStyle name="Moeda 9 2" xfId="828" xr:uid="{00000000-0005-0000-0000-000019020000}"/>
    <cellStyle name="Moeda 9 2 2" xfId="1154" xr:uid="{00000000-0005-0000-0000-00001A020000}"/>
    <cellStyle name="Moeda 9 3" xfId="983" xr:uid="{00000000-0005-0000-0000-00001B020000}"/>
    <cellStyle name="Moeda_pLANILHA DE BDI_MODELO v2_EXCEL" xfId="374" xr:uid="{00000000-0005-0000-0000-00001C020000}"/>
    <cellStyle name="Moneda [0]_10 AVERIAS MASIVAS + ANT" xfId="375" xr:uid="{00000000-0005-0000-0000-00001D020000}"/>
    <cellStyle name="Moneda_10 AVERIAS MASIVAS + ANT" xfId="376" xr:uid="{00000000-0005-0000-0000-00001E020000}"/>
    <cellStyle name="Monetario" xfId="377" xr:uid="{00000000-0005-0000-0000-00001F020000}"/>
    <cellStyle name="Neutra 2" xfId="378" xr:uid="{00000000-0005-0000-0000-000020020000}"/>
    <cellStyle name="Neutra 3" xfId="379" xr:uid="{00000000-0005-0000-0000-000021020000}"/>
    <cellStyle name="Neutro" xfId="380" xr:uid="{00000000-0005-0000-0000-000022020000}"/>
    <cellStyle name="Neutro 2" xfId="381" xr:uid="{00000000-0005-0000-0000-000023020000}"/>
    <cellStyle name="no dec" xfId="382" xr:uid="{00000000-0005-0000-0000-000024020000}"/>
    <cellStyle name="Normal" xfId="0" builtinId="0"/>
    <cellStyle name="Normal - Style1" xfId="383" xr:uid="{00000000-0005-0000-0000-000026020000}"/>
    <cellStyle name="Normal 10" xfId="384" xr:uid="{00000000-0005-0000-0000-000027020000}"/>
    <cellStyle name="Normal 10 2" xfId="385" xr:uid="{00000000-0005-0000-0000-000028020000}"/>
    <cellStyle name="Normal 10 3" xfId="386" xr:uid="{00000000-0005-0000-0000-000029020000}"/>
    <cellStyle name="Normal 10 3 2" xfId="387" xr:uid="{00000000-0005-0000-0000-00002A020000}"/>
    <cellStyle name="Normal 10 4" xfId="388" xr:uid="{00000000-0005-0000-0000-00002B020000}"/>
    <cellStyle name="Normal 10 5" xfId="389" xr:uid="{00000000-0005-0000-0000-00002C020000}"/>
    <cellStyle name="Normal 10_AQPNG_ORC_R01_2013_11_22(OBRA COMPLETA) 29112013-2" xfId="390" xr:uid="{00000000-0005-0000-0000-00002D020000}"/>
    <cellStyle name="Normal 11" xfId="391" xr:uid="{00000000-0005-0000-0000-00002E020000}"/>
    <cellStyle name="Normal 11 2" xfId="392" xr:uid="{00000000-0005-0000-0000-00002F020000}"/>
    <cellStyle name="Normal 11 2 2" xfId="393" xr:uid="{00000000-0005-0000-0000-000030020000}"/>
    <cellStyle name="Normal 11 3" xfId="394" xr:uid="{00000000-0005-0000-0000-000031020000}"/>
    <cellStyle name="Normal 11 4" xfId="395" xr:uid="{00000000-0005-0000-0000-000032020000}"/>
    <cellStyle name="Normal 11 5" xfId="396" xr:uid="{00000000-0005-0000-0000-000033020000}"/>
    <cellStyle name="Normal 11_AQPNG_ORC_R01_2013_11_22(OBRA COMPLETA) 29112013-2" xfId="397" xr:uid="{00000000-0005-0000-0000-000034020000}"/>
    <cellStyle name="Normal 12" xfId="398" xr:uid="{00000000-0005-0000-0000-000035020000}"/>
    <cellStyle name="Normal 12 2" xfId="399" xr:uid="{00000000-0005-0000-0000-000036020000}"/>
    <cellStyle name="Normal 12 2 2" xfId="400" xr:uid="{00000000-0005-0000-0000-000037020000}"/>
    <cellStyle name="Normal 12 2 2 2" xfId="830" xr:uid="{00000000-0005-0000-0000-000038020000}"/>
    <cellStyle name="Normal 12 2 2 2 2" xfId="1156" xr:uid="{00000000-0005-0000-0000-000039020000}"/>
    <cellStyle name="Normal 12 2 2 3" xfId="985" xr:uid="{00000000-0005-0000-0000-00003A020000}"/>
    <cellStyle name="Normal 12 2 3" xfId="401" xr:uid="{00000000-0005-0000-0000-00003B020000}"/>
    <cellStyle name="Normal 12 2 3 2" xfId="831" xr:uid="{00000000-0005-0000-0000-00003C020000}"/>
    <cellStyle name="Normal 12 2 3 2 2" xfId="1157" xr:uid="{00000000-0005-0000-0000-00003D020000}"/>
    <cellStyle name="Normal 12 2 3 3" xfId="986" xr:uid="{00000000-0005-0000-0000-00003E020000}"/>
    <cellStyle name="Normal 12 2 4" xfId="829" xr:uid="{00000000-0005-0000-0000-00003F020000}"/>
    <cellStyle name="Normal 12 2 4 2" xfId="1155" xr:uid="{00000000-0005-0000-0000-000040020000}"/>
    <cellStyle name="Normal 12 2 5" xfId="984" xr:uid="{00000000-0005-0000-0000-000041020000}"/>
    <cellStyle name="Normal 12 2_CÁLCULO DE HORAS - tabela MARÇO 2014" xfId="402" xr:uid="{00000000-0005-0000-0000-000042020000}"/>
    <cellStyle name="Normal 12 3" xfId="403" xr:uid="{00000000-0005-0000-0000-000043020000}"/>
    <cellStyle name="Normal 12 3 2" xfId="404" xr:uid="{00000000-0005-0000-0000-000044020000}"/>
    <cellStyle name="Normal 12 3 2 2" xfId="833" xr:uid="{00000000-0005-0000-0000-000045020000}"/>
    <cellStyle name="Normal 12 3 2 2 2" xfId="1159" xr:uid="{00000000-0005-0000-0000-000046020000}"/>
    <cellStyle name="Normal 12 3 2 3" xfId="988" xr:uid="{00000000-0005-0000-0000-000047020000}"/>
    <cellStyle name="Normal 12 3 3" xfId="832" xr:uid="{00000000-0005-0000-0000-000048020000}"/>
    <cellStyle name="Normal 12 3 3 2" xfId="1158" xr:uid="{00000000-0005-0000-0000-000049020000}"/>
    <cellStyle name="Normal 12 3 4" xfId="987" xr:uid="{00000000-0005-0000-0000-00004A020000}"/>
    <cellStyle name="Normal 12 3_CÁLCULO DE HORAS - tabela MARÇO 2014" xfId="405" xr:uid="{00000000-0005-0000-0000-00004B020000}"/>
    <cellStyle name="Normal 12 4" xfId="406" xr:uid="{00000000-0005-0000-0000-00004C020000}"/>
    <cellStyle name="Normal 12 4 2" xfId="834" xr:uid="{00000000-0005-0000-0000-00004D020000}"/>
    <cellStyle name="Normal 12 4 2 2" xfId="1160" xr:uid="{00000000-0005-0000-0000-00004E020000}"/>
    <cellStyle name="Normal 12 4 3" xfId="989" xr:uid="{00000000-0005-0000-0000-00004F020000}"/>
    <cellStyle name="Normal 12 5" xfId="407" xr:uid="{00000000-0005-0000-0000-000050020000}"/>
    <cellStyle name="Normal 12 5 2" xfId="835" xr:uid="{00000000-0005-0000-0000-000051020000}"/>
    <cellStyle name="Normal 12 5 2 2" xfId="1161" xr:uid="{00000000-0005-0000-0000-000052020000}"/>
    <cellStyle name="Normal 12 5 3" xfId="990" xr:uid="{00000000-0005-0000-0000-000053020000}"/>
    <cellStyle name="Normal 12_AQPNG_ORC_R01_2013_11_22(OBRA COMPLETA) 29112013-2" xfId="408" xr:uid="{00000000-0005-0000-0000-000054020000}"/>
    <cellStyle name="Normal 13" xfId="409" xr:uid="{00000000-0005-0000-0000-000055020000}"/>
    <cellStyle name="Normal 14" xfId="410" xr:uid="{00000000-0005-0000-0000-000056020000}"/>
    <cellStyle name="Normal 14 2" xfId="1253" xr:uid="{00000000-0005-0000-0000-000057020000}"/>
    <cellStyle name="Normal 15" xfId="411" xr:uid="{00000000-0005-0000-0000-000058020000}"/>
    <cellStyle name="Normal 16" xfId="412" xr:uid="{00000000-0005-0000-0000-000059020000}"/>
    <cellStyle name="Normal 17" xfId="413" xr:uid="{00000000-0005-0000-0000-00005A020000}"/>
    <cellStyle name="Normal 18" xfId="414" xr:uid="{00000000-0005-0000-0000-00005B020000}"/>
    <cellStyle name="Normal 19" xfId="415" xr:uid="{00000000-0005-0000-0000-00005C020000}"/>
    <cellStyle name="Normal 2" xfId="416" xr:uid="{00000000-0005-0000-0000-00005D020000}"/>
    <cellStyle name="Normal 2 2" xfId="417" xr:uid="{00000000-0005-0000-0000-00005E020000}"/>
    <cellStyle name="Normal 2 2 2" xfId="418" xr:uid="{00000000-0005-0000-0000-00005F020000}"/>
    <cellStyle name="Normal 2 2 3" xfId="419" xr:uid="{00000000-0005-0000-0000-000060020000}"/>
    <cellStyle name="Normal 2 2 3 2" xfId="420" xr:uid="{00000000-0005-0000-0000-000061020000}"/>
    <cellStyle name="Normal 2 2 4" xfId="421" xr:uid="{00000000-0005-0000-0000-000062020000}"/>
    <cellStyle name="Normal 2 2 4 2" xfId="422" xr:uid="{00000000-0005-0000-0000-000063020000}"/>
    <cellStyle name="Normal 2 2 5" xfId="423" xr:uid="{00000000-0005-0000-0000-000064020000}"/>
    <cellStyle name="Normal 2 2 6" xfId="424" xr:uid="{00000000-0005-0000-0000-000065020000}"/>
    <cellStyle name="Normal 2 2 7" xfId="425" xr:uid="{00000000-0005-0000-0000-000066020000}"/>
    <cellStyle name="Normal 2 2_CEEP BANDEIRANTES - REV. SUELY" xfId="426" xr:uid="{00000000-0005-0000-0000-000067020000}"/>
    <cellStyle name="Normal 2 3" xfId="427" xr:uid="{00000000-0005-0000-0000-000068020000}"/>
    <cellStyle name="Normal 2 3 2" xfId="428" xr:uid="{00000000-0005-0000-0000-000069020000}"/>
    <cellStyle name="Normal 2 3 2 2" xfId="429" xr:uid="{00000000-0005-0000-0000-00006A020000}"/>
    <cellStyle name="Normal 2 3 2 3" xfId="430" xr:uid="{00000000-0005-0000-0000-00006B020000}"/>
    <cellStyle name="Normal 2 3 3" xfId="431" xr:uid="{00000000-0005-0000-0000-00006C020000}"/>
    <cellStyle name="Normal 2 3 4" xfId="432" xr:uid="{00000000-0005-0000-0000-00006D020000}"/>
    <cellStyle name="Normal 2 4" xfId="433" xr:uid="{00000000-0005-0000-0000-00006E020000}"/>
    <cellStyle name="Normal 2 4 2" xfId="434" xr:uid="{00000000-0005-0000-0000-00006F020000}"/>
    <cellStyle name="Normal 2 5" xfId="435" xr:uid="{00000000-0005-0000-0000-000070020000}"/>
    <cellStyle name="Normal 2 6" xfId="436" xr:uid="{00000000-0005-0000-0000-000071020000}"/>
    <cellStyle name="Normal 2_0130.02.IMUNIZAÇÃO SGA_PLANILHA ORÇAMENTARIA.R05" xfId="437" xr:uid="{00000000-0005-0000-0000-000072020000}"/>
    <cellStyle name="Normal 20" xfId="438" xr:uid="{00000000-0005-0000-0000-000073020000}"/>
    <cellStyle name="Normal 21" xfId="439" xr:uid="{00000000-0005-0000-0000-000074020000}"/>
    <cellStyle name="Normal 22" xfId="440" xr:uid="{00000000-0005-0000-0000-000075020000}"/>
    <cellStyle name="Normal 23" xfId="441" xr:uid="{00000000-0005-0000-0000-000076020000}"/>
    <cellStyle name="Normal 24" xfId="442" xr:uid="{00000000-0005-0000-0000-000077020000}"/>
    <cellStyle name="Normal 25" xfId="443" xr:uid="{00000000-0005-0000-0000-000078020000}"/>
    <cellStyle name="Normal 26" xfId="444" xr:uid="{00000000-0005-0000-0000-000079020000}"/>
    <cellStyle name="Normal 27" xfId="445" xr:uid="{00000000-0005-0000-0000-00007A020000}"/>
    <cellStyle name="Normal 27 2" xfId="838" xr:uid="{00000000-0005-0000-0000-00007B020000}"/>
    <cellStyle name="Normal 28" xfId="446" xr:uid="{00000000-0005-0000-0000-00007C020000}"/>
    <cellStyle name="Normal 29" xfId="926" xr:uid="{00000000-0005-0000-0000-00007D020000}"/>
    <cellStyle name="Normal 29 2" xfId="1251" xr:uid="{00000000-0005-0000-0000-00007E020000}"/>
    <cellStyle name="Normal 3" xfId="447" xr:uid="{00000000-0005-0000-0000-00007F020000}"/>
    <cellStyle name="Normal 3 2" xfId="448" xr:uid="{00000000-0005-0000-0000-000080020000}"/>
    <cellStyle name="Normal 3 3" xfId="449" xr:uid="{00000000-0005-0000-0000-000081020000}"/>
    <cellStyle name="Normal 3 3 2" xfId="450" xr:uid="{00000000-0005-0000-0000-000082020000}"/>
    <cellStyle name="Normal 3 4" xfId="451" xr:uid="{00000000-0005-0000-0000-000083020000}"/>
    <cellStyle name="Normal 3 5" xfId="452" xr:uid="{00000000-0005-0000-0000-000084020000}"/>
    <cellStyle name="Normal 3 6" xfId="453" xr:uid="{00000000-0005-0000-0000-000085020000}"/>
    <cellStyle name="Normal 3_Planilha RETROFIT PALÁCIO - VRF  DEZEMBRO  2013 CRONOGRAMA 15 MESES _ R02 - 2" xfId="454" xr:uid="{00000000-0005-0000-0000-000086020000}"/>
    <cellStyle name="Normal 30" xfId="927" xr:uid="{00000000-0005-0000-0000-000087020000}"/>
    <cellStyle name="Normal 30 2" xfId="1252" xr:uid="{00000000-0005-0000-0000-000088020000}"/>
    <cellStyle name="Normal 31" xfId="1256" xr:uid="{00000000-0005-0000-0000-000089020000}"/>
    <cellStyle name="Normal 32" xfId="455" xr:uid="{00000000-0005-0000-0000-00008A020000}"/>
    <cellStyle name="Normal 33" xfId="1257" xr:uid="{00000000-0005-0000-0000-00008B020000}"/>
    <cellStyle name="Normal 4" xfId="456" xr:uid="{00000000-0005-0000-0000-00008C020000}"/>
    <cellStyle name="Normal 4 10" xfId="457" xr:uid="{00000000-0005-0000-0000-00008D020000}"/>
    <cellStyle name="Normal 4 10 2" xfId="1255" xr:uid="{00000000-0005-0000-0000-00008E020000}"/>
    <cellStyle name="Normal 4 2" xfId="458" xr:uid="{00000000-0005-0000-0000-00008F020000}"/>
    <cellStyle name="Normal 4 3" xfId="459" xr:uid="{00000000-0005-0000-0000-000090020000}"/>
    <cellStyle name="Normal 4 3 2" xfId="460" xr:uid="{00000000-0005-0000-0000-000091020000}"/>
    <cellStyle name="Normal 4 3 2 2" xfId="461" xr:uid="{00000000-0005-0000-0000-000092020000}"/>
    <cellStyle name="Normal 4 3 3" xfId="462" xr:uid="{00000000-0005-0000-0000-000093020000}"/>
    <cellStyle name="Normal 4 3 4" xfId="463" xr:uid="{00000000-0005-0000-0000-000094020000}"/>
    <cellStyle name="Normal 4 3_AQPNG_ORC_R01_2013_11_22(OBRA COMPLETA) 29112013-2" xfId="464" xr:uid="{00000000-0005-0000-0000-000095020000}"/>
    <cellStyle name="Normal 4 4" xfId="465" xr:uid="{00000000-0005-0000-0000-000096020000}"/>
    <cellStyle name="Normal 4 4 2" xfId="466" xr:uid="{00000000-0005-0000-0000-000097020000}"/>
    <cellStyle name="Normal 4 5" xfId="467" xr:uid="{00000000-0005-0000-0000-000098020000}"/>
    <cellStyle name="Normal 4 6" xfId="468" xr:uid="{00000000-0005-0000-0000-000099020000}"/>
    <cellStyle name="Normal 4 7" xfId="469" xr:uid="{00000000-0005-0000-0000-00009A020000}"/>
    <cellStyle name="Normal 4 8" xfId="470" xr:uid="{00000000-0005-0000-0000-00009B020000}"/>
    <cellStyle name="Normal 4_CEEP BANDEIRANTES - REV. SUELY" xfId="471" xr:uid="{00000000-0005-0000-0000-00009C020000}"/>
    <cellStyle name="Normal 40" xfId="472" xr:uid="{00000000-0005-0000-0000-00009D020000}"/>
    <cellStyle name="Normal 44" xfId="473" xr:uid="{00000000-0005-0000-0000-00009E020000}"/>
    <cellStyle name="Normal 5" xfId="474" xr:uid="{00000000-0005-0000-0000-00009F020000}"/>
    <cellStyle name="Normal 5 2" xfId="475" xr:uid="{00000000-0005-0000-0000-0000A0020000}"/>
    <cellStyle name="Normal 5 3" xfId="476" xr:uid="{00000000-0005-0000-0000-0000A1020000}"/>
    <cellStyle name="Normal 5 4" xfId="477" xr:uid="{00000000-0005-0000-0000-0000A2020000}"/>
    <cellStyle name="Normal 6" xfId="478" xr:uid="{00000000-0005-0000-0000-0000A3020000}"/>
    <cellStyle name="Normal 6 2" xfId="479" xr:uid="{00000000-0005-0000-0000-0000A4020000}"/>
    <cellStyle name="Normal 6 2 2" xfId="480" xr:uid="{00000000-0005-0000-0000-0000A5020000}"/>
    <cellStyle name="Normal 6 3" xfId="481" xr:uid="{00000000-0005-0000-0000-0000A6020000}"/>
    <cellStyle name="Normal 6_Cópia de CEEP INDÍGENA DO PARANÁ  - LICITAÇÃO" xfId="482" xr:uid="{00000000-0005-0000-0000-0000A7020000}"/>
    <cellStyle name="Normal 7" xfId="483" xr:uid="{00000000-0005-0000-0000-0000A8020000}"/>
    <cellStyle name="Normal 7 2" xfId="484" xr:uid="{00000000-0005-0000-0000-0000A9020000}"/>
    <cellStyle name="Normal 8" xfId="485" xr:uid="{00000000-0005-0000-0000-0000AA020000}"/>
    <cellStyle name="Normal 8 2" xfId="486" xr:uid="{00000000-0005-0000-0000-0000AB020000}"/>
    <cellStyle name="Normal 8 3" xfId="487" xr:uid="{00000000-0005-0000-0000-0000AC020000}"/>
    <cellStyle name="Normal 9" xfId="488" xr:uid="{00000000-0005-0000-0000-0000AD020000}"/>
    <cellStyle name="Normal 9 2" xfId="489" xr:uid="{00000000-0005-0000-0000-0000AE020000}"/>
    <cellStyle name="Normal 9 3" xfId="490" xr:uid="{00000000-0005-0000-0000-0000AF020000}"/>
    <cellStyle name="Normal 9_AQPNG_ORC_R01_2013_11_22(OBRA COMPLETA) 29112013-2" xfId="491" xr:uid="{00000000-0005-0000-0000-0000B0020000}"/>
    <cellStyle name="Normal_ELETRICA_2" xfId="492" xr:uid="{00000000-0005-0000-0000-0000B1020000}"/>
    <cellStyle name="Normal_Modelo de Folha de Fechamento BDI Diferenciado" xfId="1258" xr:uid="{00000000-0005-0000-0000-0000B2020000}"/>
    <cellStyle name="Normal_Plan4_1" xfId="493" xr:uid="{00000000-0005-0000-0000-0000B3020000}"/>
    <cellStyle name="Normal_pLANILHA DE BDI_MODELO v2_EXCEL" xfId="494" xr:uid="{00000000-0005-0000-0000-0000B4020000}"/>
    <cellStyle name="Normal_Planilha Modelo" xfId="495" xr:uid="{00000000-0005-0000-0000-0000B5020000}"/>
    <cellStyle name="Normal_Planilha RETROFIT PALÁCIO - VRF  DEZEMBRO  2013 CRONOGRAMA 15 MESES _ R02 - 2" xfId="496" xr:uid="{00000000-0005-0000-0000-0000B6020000}"/>
    <cellStyle name="Normal_SEJU" xfId="497" xr:uid="{00000000-0005-0000-0000-0000B7020000}"/>
    <cellStyle name="Nota 2" xfId="498" xr:uid="{00000000-0005-0000-0000-0000B8020000}"/>
    <cellStyle name="Nota 2 2" xfId="499" xr:uid="{00000000-0005-0000-0000-0000B9020000}"/>
    <cellStyle name="Nota 2 2 2" xfId="500" xr:uid="{00000000-0005-0000-0000-0000BA020000}"/>
    <cellStyle name="Nota 2 2 2 2" xfId="993" xr:uid="{00000000-0005-0000-0000-0000BB020000}"/>
    <cellStyle name="Nota 2 2 3" xfId="992" xr:uid="{00000000-0005-0000-0000-0000BC020000}"/>
    <cellStyle name="Nota 2 2_CÁLCULO DE HORAS - tabela MARÇO 2014" xfId="501" xr:uid="{00000000-0005-0000-0000-0000BD020000}"/>
    <cellStyle name="Nota 2 3" xfId="502" xr:uid="{00000000-0005-0000-0000-0000BE020000}"/>
    <cellStyle name="Nota 2 3 2" xfId="503" xr:uid="{00000000-0005-0000-0000-0000BF020000}"/>
    <cellStyle name="Nota 2 3 2 2" xfId="995" xr:uid="{00000000-0005-0000-0000-0000C0020000}"/>
    <cellStyle name="Nota 2 3 3" xfId="994" xr:uid="{00000000-0005-0000-0000-0000C1020000}"/>
    <cellStyle name="Nota 2 3_CÁLCULO DE HORAS - tabela MARÇO 2014" xfId="504" xr:uid="{00000000-0005-0000-0000-0000C2020000}"/>
    <cellStyle name="Nota 2 4" xfId="505" xr:uid="{00000000-0005-0000-0000-0000C3020000}"/>
    <cellStyle name="Nota 2 4 2" xfId="996" xr:uid="{00000000-0005-0000-0000-0000C4020000}"/>
    <cellStyle name="Nota 2 5" xfId="991" xr:uid="{00000000-0005-0000-0000-0000C5020000}"/>
    <cellStyle name="Nota 2_AQPNG_ORC_R01_2013_11_22(OBRA COMPLETA) 29112013-2" xfId="506" xr:uid="{00000000-0005-0000-0000-0000C6020000}"/>
    <cellStyle name="Nota 3" xfId="507" xr:uid="{00000000-0005-0000-0000-0000C7020000}"/>
    <cellStyle name="Nota 3 2" xfId="508" xr:uid="{00000000-0005-0000-0000-0000C8020000}"/>
    <cellStyle name="Nota 3 2 2" xfId="998" xr:uid="{00000000-0005-0000-0000-0000C9020000}"/>
    <cellStyle name="Nota 3 3" xfId="997" xr:uid="{00000000-0005-0000-0000-0000CA020000}"/>
    <cellStyle name="Nota 3_CÁLCULO DE HORAS - tabela MARÇO 2014" xfId="509" xr:uid="{00000000-0005-0000-0000-0000CB020000}"/>
    <cellStyle name="Nota 4" xfId="510" xr:uid="{00000000-0005-0000-0000-0000CC020000}"/>
    <cellStyle name="Nota 4 2" xfId="999" xr:uid="{00000000-0005-0000-0000-0000CD020000}"/>
    <cellStyle name="Nota 5" xfId="511" xr:uid="{00000000-0005-0000-0000-0000CE020000}"/>
    <cellStyle name="Nota 5 2" xfId="1000" xr:uid="{00000000-0005-0000-0000-0000CF020000}"/>
    <cellStyle name="Nota 6" xfId="512" xr:uid="{00000000-0005-0000-0000-0000D0020000}"/>
    <cellStyle name="Nota 6 2" xfId="513" xr:uid="{00000000-0005-0000-0000-0000D1020000}"/>
    <cellStyle name="Nota 6 2 2" xfId="1002" xr:uid="{00000000-0005-0000-0000-0000D2020000}"/>
    <cellStyle name="Nota 6 3" xfId="1001" xr:uid="{00000000-0005-0000-0000-0000D3020000}"/>
    <cellStyle name="Percent" xfId="514" xr:uid="{00000000-0005-0000-0000-0000D4020000}"/>
    <cellStyle name="Percent [2]" xfId="515" xr:uid="{00000000-0005-0000-0000-0000D5020000}"/>
    <cellStyle name="Percentagem 2" xfId="516" xr:uid="{00000000-0005-0000-0000-0000D6020000}"/>
    <cellStyle name="Percentagem 2 2" xfId="517" xr:uid="{00000000-0005-0000-0000-0000D7020000}"/>
    <cellStyle name="Percentagem 2 3" xfId="518" xr:uid="{00000000-0005-0000-0000-0000D8020000}"/>
    <cellStyle name="Percentagem 2_AQPNG_ORC_R01_2013_11_22(OBRA COMPLETA) 29112013-2" xfId="519" xr:uid="{00000000-0005-0000-0000-0000D9020000}"/>
    <cellStyle name="Percentagem 3" xfId="520" xr:uid="{00000000-0005-0000-0000-0000DA020000}"/>
    <cellStyle name="Percentagem 3 2" xfId="521" xr:uid="{00000000-0005-0000-0000-0000DB020000}"/>
    <cellStyle name="Percentagem 3_AQPNG_ORC_R01_2013_11_22(OBRA COMPLETA) 29112013-2" xfId="522" xr:uid="{00000000-0005-0000-0000-0000DC020000}"/>
    <cellStyle name="Percentagem 4" xfId="523" xr:uid="{00000000-0005-0000-0000-0000DD020000}"/>
    <cellStyle name="Percentagem 4 2" xfId="524" xr:uid="{00000000-0005-0000-0000-0000DE020000}"/>
    <cellStyle name="Percentagem 4_AQPNG_ORC_R01_2013_11_22(OBRA COMPLETA) 29112013-2" xfId="525" xr:uid="{00000000-0005-0000-0000-0000DF020000}"/>
    <cellStyle name="PLANILHA ANALITICA" xfId="526" xr:uid="{00000000-0005-0000-0000-0000E0020000}"/>
    <cellStyle name="PLANILHA ANALITICA 2" xfId="527" xr:uid="{00000000-0005-0000-0000-0000E1020000}"/>
    <cellStyle name="PLANILHA ANALITICA_AQPNG_ORC_R01_2013_11_22(OBRA COMPLETA) 29112013-2" xfId="528" xr:uid="{00000000-0005-0000-0000-0000E2020000}"/>
    <cellStyle name="planilhas" xfId="529" xr:uid="{00000000-0005-0000-0000-0000E3020000}"/>
    <cellStyle name="Porcentagem" xfId="530" builtinId="5"/>
    <cellStyle name="Porcentagem 10" xfId="836" xr:uid="{00000000-0005-0000-0000-0000E5020000}"/>
    <cellStyle name="Porcentagem 10 2" xfId="1162" xr:uid="{00000000-0005-0000-0000-0000E6020000}"/>
    <cellStyle name="Porcentagem 2" xfId="531" xr:uid="{00000000-0005-0000-0000-0000E7020000}"/>
    <cellStyle name="Porcentagem 2 10" xfId="532" xr:uid="{00000000-0005-0000-0000-0000E8020000}"/>
    <cellStyle name="Porcentagem 2 2" xfId="533" xr:uid="{00000000-0005-0000-0000-0000E9020000}"/>
    <cellStyle name="Porcentagem 2 2 2" xfId="534" xr:uid="{00000000-0005-0000-0000-0000EA020000}"/>
    <cellStyle name="Porcentagem 2 2_AQPNG_ORC_R01_2013_11_22(OBRA COMPLETA) 29112013-2" xfId="535" xr:uid="{00000000-0005-0000-0000-0000EB020000}"/>
    <cellStyle name="Porcentagem 2 3" xfId="536" xr:uid="{00000000-0005-0000-0000-0000EC020000}"/>
    <cellStyle name="Porcentagem 2 3 2" xfId="537" xr:uid="{00000000-0005-0000-0000-0000ED020000}"/>
    <cellStyle name="Porcentagem 2 3_AQPNG_ORC_R01_2013_11_22(OBRA COMPLETA) 29112013-2" xfId="538" xr:uid="{00000000-0005-0000-0000-0000EE020000}"/>
    <cellStyle name="Porcentagem 2 4" xfId="539" xr:uid="{00000000-0005-0000-0000-0000EF020000}"/>
    <cellStyle name="Porcentagem 2 4 2" xfId="540" xr:uid="{00000000-0005-0000-0000-0000F0020000}"/>
    <cellStyle name="Porcentagem 2 4_AQPNG_ORC_R01_2013_11_22(OBRA COMPLETA) 29112013-2" xfId="541" xr:uid="{00000000-0005-0000-0000-0000F1020000}"/>
    <cellStyle name="Porcentagem 2 5" xfId="542" xr:uid="{00000000-0005-0000-0000-0000F2020000}"/>
    <cellStyle name="Porcentagem 2 5 2" xfId="543" xr:uid="{00000000-0005-0000-0000-0000F3020000}"/>
    <cellStyle name="Porcentagem 2 5_AQPNG_ORC_R01_2013_11_22(OBRA COMPLETA) 29112013-2" xfId="544" xr:uid="{00000000-0005-0000-0000-0000F4020000}"/>
    <cellStyle name="Porcentagem 2 6" xfId="545" xr:uid="{00000000-0005-0000-0000-0000F5020000}"/>
    <cellStyle name="Porcentagem 2 6 2" xfId="546" xr:uid="{00000000-0005-0000-0000-0000F6020000}"/>
    <cellStyle name="Porcentagem 2 7" xfId="547" xr:uid="{00000000-0005-0000-0000-0000F7020000}"/>
    <cellStyle name="Porcentagem 2 8" xfId="548" xr:uid="{00000000-0005-0000-0000-0000F8020000}"/>
    <cellStyle name="Porcentagem 2 9" xfId="549" xr:uid="{00000000-0005-0000-0000-0000F9020000}"/>
    <cellStyle name="Porcentagem 2_AQPNG_ORC_R01_2013_11_22(OBRA COMPLETA) 29112013-2" xfId="550" xr:uid="{00000000-0005-0000-0000-0000FA020000}"/>
    <cellStyle name="Porcentagem 3" xfId="551" xr:uid="{00000000-0005-0000-0000-0000FB020000}"/>
    <cellStyle name="Porcentagem 3 2" xfId="552" xr:uid="{00000000-0005-0000-0000-0000FC020000}"/>
    <cellStyle name="Porcentagem 3 3" xfId="553" xr:uid="{00000000-0005-0000-0000-0000FD020000}"/>
    <cellStyle name="Porcentagem 3 4" xfId="554" xr:uid="{00000000-0005-0000-0000-0000FE020000}"/>
    <cellStyle name="Porcentagem 3_AQPNG_ORC_R01_2013_11_22(OBRA COMPLETA) 29112013-2" xfId="555" xr:uid="{00000000-0005-0000-0000-0000FF020000}"/>
    <cellStyle name="Porcentagem 4" xfId="556" xr:uid="{00000000-0005-0000-0000-000000030000}"/>
    <cellStyle name="Porcentagem 4 2" xfId="557" xr:uid="{00000000-0005-0000-0000-000001030000}"/>
    <cellStyle name="Porcentagem 4 2 2" xfId="558" xr:uid="{00000000-0005-0000-0000-000002030000}"/>
    <cellStyle name="Porcentagem 4 3" xfId="559" xr:uid="{00000000-0005-0000-0000-000003030000}"/>
    <cellStyle name="Porcentagem 4 4" xfId="560" xr:uid="{00000000-0005-0000-0000-000004030000}"/>
    <cellStyle name="Porcentagem 4 5" xfId="561" xr:uid="{00000000-0005-0000-0000-000005030000}"/>
    <cellStyle name="Porcentagem 4_AQPNG_ORC_R01_2013_11_22(OBRA COMPLETA) 29112013-2" xfId="562" xr:uid="{00000000-0005-0000-0000-000006030000}"/>
    <cellStyle name="Porcentagem 5" xfId="563" xr:uid="{00000000-0005-0000-0000-000007030000}"/>
    <cellStyle name="Porcentagem 6" xfId="839" xr:uid="{00000000-0005-0000-0000-000008030000}"/>
    <cellStyle name="Porcentagem 6 2" xfId="1164" xr:uid="{00000000-0005-0000-0000-000009030000}"/>
    <cellStyle name="Porcentagem 7" xfId="771" xr:uid="{00000000-0005-0000-0000-00000A030000}"/>
    <cellStyle name="Porcentagem 7 2" xfId="1098" xr:uid="{00000000-0005-0000-0000-00000B030000}"/>
    <cellStyle name="Porcentagem 8" xfId="837" xr:uid="{00000000-0005-0000-0000-00000C030000}"/>
    <cellStyle name="Porcentagem 8 2" xfId="1163" xr:uid="{00000000-0005-0000-0000-00000D030000}"/>
    <cellStyle name="Porcentagem 9" xfId="772" xr:uid="{00000000-0005-0000-0000-00000E030000}"/>
    <cellStyle name="Porcentagem 9 2" xfId="1099" xr:uid="{00000000-0005-0000-0000-00000F030000}"/>
    <cellStyle name="Porcentagem_pLANILHA DE BDI_MODELO v2_EXCEL" xfId="564" xr:uid="{00000000-0005-0000-0000-000010030000}"/>
    <cellStyle name="Porcentagem_SEJU" xfId="565" xr:uid="{00000000-0005-0000-0000-000011030000}"/>
    <cellStyle name="Porcentaje" xfId="566" xr:uid="{00000000-0005-0000-0000-000012030000}"/>
    <cellStyle name="RM" xfId="567" xr:uid="{00000000-0005-0000-0000-000013030000}"/>
    <cellStyle name="Saída 2" xfId="568" xr:uid="{00000000-0005-0000-0000-000014030000}"/>
    <cellStyle name="Saída 2 2" xfId="569" xr:uid="{00000000-0005-0000-0000-000015030000}"/>
    <cellStyle name="Saída 2 2 2" xfId="570" xr:uid="{00000000-0005-0000-0000-000016030000}"/>
    <cellStyle name="Saída 2 2 2 2" xfId="1005" xr:uid="{00000000-0005-0000-0000-000017030000}"/>
    <cellStyle name="Saída 2 2 3" xfId="1004" xr:uid="{00000000-0005-0000-0000-000018030000}"/>
    <cellStyle name="Saída 2 2_CÁLCULO DE HORAS - tabela MARÇO 2014" xfId="571" xr:uid="{00000000-0005-0000-0000-000019030000}"/>
    <cellStyle name="Saída 2 3" xfId="572" xr:uid="{00000000-0005-0000-0000-00001A030000}"/>
    <cellStyle name="Saída 2 3 2" xfId="573" xr:uid="{00000000-0005-0000-0000-00001B030000}"/>
    <cellStyle name="Saída 2 3 2 2" xfId="1007" xr:uid="{00000000-0005-0000-0000-00001C030000}"/>
    <cellStyle name="Saída 2 3 3" xfId="1006" xr:uid="{00000000-0005-0000-0000-00001D030000}"/>
    <cellStyle name="Saída 2 3_CÁLCULO DE HORAS - tabela MARÇO 2014" xfId="574" xr:uid="{00000000-0005-0000-0000-00001E030000}"/>
    <cellStyle name="Saída 2 4" xfId="575" xr:uid="{00000000-0005-0000-0000-00001F030000}"/>
    <cellStyle name="Saída 2 4 2" xfId="1008" xr:uid="{00000000-0005-0000-0000-000020030000}"/>
    <cellStyle name="Saída 2 5" xfId="1003" xr:uid="{00000000-0005-0000-0000-000021030000}"/>
    <cellStyle name="Saída 2_AQPNG_ORC_R01_2013_11_22(OBRA COMPLETA) 29112013-2" xfId="576" xr:uid="{00000000-0005-0000-0000-000022030000}"/>
    <cellStyle name="Saída 3" xfId="577" xr:uid="{00000000-0005-0000-0000-000023030000}"/>
    <cellStyle name="Saída 3 2" xfId="578" xr:uid="{00000000-0005-0000-0000-000024030000}"/>
    <cellStyle name="Saída 3 2 2" xfId="1010" xr:uid="{00000000-0005-0000-0000-000025030000}"/>
    <cellStyle name="Saída 3 3" xfId="1009" xr:uid="{00000000-0005-0000-0000-000026030000}"/>
    <cellStyle name="Saída 3_CÁLCULO DE HORAS - tabela MARÇO 2014" xfId="579" xr:uid="{00000000-0005-0000-0000-000027030000}"/>
    <cellStyle name="Separador de m" xfId="580" xr:uid="{00000000-0005-0000-0000-000028030000}"/>
    <cellStyle name="Separador de milhares 2" xfId="582" xr:uid="{00000000-0005-0000-0000-000029030000}"/>
    <cellStyle name="Separador de milhares 2 10" xfId="583" xr:uid="{00000000-0005-0000-0000-00002A030000}"/>
    <cellStyle name="Separador de milhares 2 10 2" xfId="584" xr:uid="{00000000-0005-0000-0000-00002B030000}"/>
    <cellStyle name="Separador de milhares 2 10 2 2" xfId="585" xr:uid="{00000000-0005-0000-0000-00002C030000}"/>
    <cellStyle name="Separador de milhares 2 10 2 2 2" xfId="841" xr:uid="{00000000-0005-0000-0000-00002D030000}"/>
    <cellStyle name="Separador de milhares 2 10 2 2 2 2" xfId="1166" xr:uid="{00000000-0005-0000-0000-00002E030000}"/>
    <cellStyle name="Separador de milhares 2 10 2 2 3" xfId="1013" xr:uid="{00000000-0005-0000-0000-00002F030000}"/>
    <cellStyle name="Separador de milhares 2 10 2 3" xfId="840" xr:uid="{00000000-0005-0000-0000-000030030000}"/>
    <cellStyle name="Separador de milhares 2 10 2 3 2" xfId="1165" xr:uid="{00000000-0005-0000-0000-000031030000}"/>
    <cellStyle name="Separador de milhares 2 10 2 4" xfId="1012" xr:uid="{00000000-0005-0000-0000-000032030000}"/>
    <cellStyle name="Separador de milhares 2 2" xfId="586" xr:uid="{00000000-0005-0000-0000-000033030000}"/>
    <cellStyle name="Separador de milhares 2 2 2" xfId="587" xr:uid="{00000000-0005-0000-0000-000034030000}"/>
    <cellStyle name="Separador de milhares 2 2 2 2" xfId="842" xr:uid="{00000000-0005-0000-0000-000035030000}"/>
    <cellStyle name="Separador de milhares 2 2 2 2 2" xfId="1167" xr:uid="{00000000-0005-0000-0000-000036030000}"/>
    <cellStyle name="Separador de milhares 2 2_AQPNG_ORC_R01_2013_11_22(OBRA COMPLETA) 29112013-2" xfId="588" xr:uid="{00000000-0005-0000-0000-000037030000}"/>
    <cellStyle name="Separador de milhares 2 3" xfId="589" xr:uid="{00000000-0005-0000-0000-000038030000}"/>
    <cellStyle name="Separador de milhares 2 3 2" xfId="590" xr:uid="{00000000-0005-0000-0000-000039030000}"/>
    <cellStyle name="Separador de milhares 2 3 2 2" xfId="843" xr:uid="{00000000-0005-0000-0000-00003A030000}"/>
    <cellStyle name="Separador de milhares 2 3 2 2 2" xfId="1168" xr:uid="{00000000-0005-0000-0000-00003B030000}"/>
    <cellStyle name="Separador de milhares 2 3_AQPNG_ORC_R01_2013_11_22(OBRA COMPLETA) 29112013-2" xfId="591" xr:uid="{00000000-0005-0000-0000-00003C030000}"/>
    <cellStyle name="Separador de milhares 2 4" xfId="592" xr:uid="{00000000-0005-0000-0000-00003D030000}"/>
    <cellStyle name="Separador de milhares 2 4 2" xfId="593" xr:uid="{00000000-0005-0000-0000-00003E030000}"/>
    <cellStyle name="Separador de milhares 2 4 2 2" xfId="844" xr:uid="{00000000-0005-0000-0000-00003F030000}"/>
    <cellStyle name="Separador de milhares 2 4 2 2 2" xfId="1169" xr:uid="{00000000-0005-0000-0000-000040030000}"/>
    <cellStyle name="Separador de milhares 2 4_AQPNG_ORC_R01_2013_11_22(OBRA COMPLETA) 29112013-2" xfId="594" xr:uid="{00000000-0005-0000-0000-000041030000}"/>
    <cellStyle name="Separador de milhares 2 5" xfId="595" xr:uid="{00000000-0005-0000-0000-000042030000}"/>
    <cellStyle name="Separador de milhares 2 5 2" xfId="596" xr:uid="{00000000-0005-0000-0000-000043030000}"/>
    <cellStyle name="Separador de milhares 2 5 2 2" xfId="597" xr:uid="{00000000-0005-0000-0000-000044030000}"/>
    <cellStyle name="Separador de milhares 2 5 2 2 2" xfId="846" xr:uid="{00000000-0005-0000-0000-000045030000}"/>
    <cellStyle name="Separador de milhares 2 5 2 2 2 2" xfId="1171" xr:uid="{00000000-0005-0000-0000-000046030000}"/>
    <cellStyle name="Separador de milhares 2 5 2 2 3" xfId="1015" xr:uid="{00000000-0005-0000-0000-000047030000}"/>
    <cellStyle name="Separador de milhares 2 5 2 3" xfId="845" xr:uid="{00000000-0005-0000-0000-000048030000}"/>
    <cellStyle name="Separador de milhares 2 5 2 3 2" xfId="1170" xr:uid="{00000000-0005-0000-0000-000049030000}"/>
    <cellStyle name="Separador de milhares 2 5 2 4" xfId="1014" xr:uid="{00000000-0005-0000-0000-00004A030000}"/>
    <cellStyle name="Separador de milhares 2 5 3" xfId="598" xr:uid="{00000000-0005-0000-0000-00004B030000}"/>
    <cellStyle name="Separador de milhares 2 5_AQPNG_ORC_R01_2013_11_22(OBRA COMPLETA) 29112013-2" xfId="599" xr:uid="{00000000-0005-0000-0000-00004C030000}"/>
    <cellStyle name="Separador de milhares 2 6" xfId="600" xr:uid="{00000000-0005-0000-0000-00004D030000}"/>
    <cellStyle name="Separador de milhares 2 6 2" xfId="601" xr:uid="{00000000-0005-0000-0000-00004E030000}"/>
    <cellStyle name="Separador de milhares 2 6 2 2" xfId="848" xr:uid="{00000000-0005-0000-0000-00004F030000}"/>
    <cellStyle name="Separador de milhares 2 6 2 2 2" xfId="1173" xr:uid="{00000000-0005-0000-0000-000050030000}"/>
    <cellStyle name="Separador de milhares 2 6 2 3" xfId="1017" xr:uid="{00000000-0005-0000-0000-000051030000}"/>
    <cellStyle name="Separador de milhares 2 6 3" xfId="602" xr:uid="{00000000-0005-0000-0000-000052030000}"/>
    <cellStyle name="Separador de milhares 2 6 3 2" xfId="849" xr:uid="{00000000-0005-0000-0000-000053030000}"/>
    <cellStyle name="Separador de milhares 2 6 3 2 2" xfId="1174" xr:uid="{00000000-0005-0000-0000-000054030000}"/>
    <cellStyle name="Separador de milhares 2 6 3 3" xfId="1018" xr:uid="{00000000-0005-0000-0000-000055030000}"/>
    <cellStyle name="Separador de milhares 2 6 4" xfId="847" xr:uid="{00000000-0005-0000-0000-000056030000}"/>
    <cellStyle name="Separador de milhares 2 6 4 2" xfId="1172" xr:uid="{00000000-0005-0000-0000-000057030000}"/>
    <cellStyle name="Separador de milhares 2 6 5" xfId="1016" xr:uid="{00000000-0005-0000-0000-000058030000}"/>
    <cellStyle name="Separador de milhares 2 7" xfId="603" xr:uid="{00000000-0005-0000-0000-000059030000}"/>
    <cellStyle name="Separador de milhares 2 7 2" xfId="604" xr:uid="{00000000-0005-0000-0000-00005A030000}"/>
    <cellStyle name="Separador de milhares 2 7 2 2" xfId="605" xr:uid="{00000000-0005-0000-0000-00005B030000}"/>
    <cellStyle name="Separador de milhares 2 7 2 2 2" xfId="851" xr:uid="{00000000-0005-0000-0000-00005C030000}"/>
    <cellStyle name="Separador de milhares 2 7 2 2 2 2" xfId="1176" xr:uid="{00000000-0005-0000-0000-00005D030000}"/>
    <cellStyle name="Separador de milhares 2 7 2 2 3" xfId="1020" xr:uid="{00000000-0005-0000-0000-00005E030000}"/>
    <cellStyle name="Separador de milhares 2 7 2 3" xfId="850" xr:uid="{00000000-0005-0000-0000-00005F030000}"/>
    <cellStyle name="Separador de milhares 2 7 2 3 2" xfId="1175" xr:uid="{00000000-0005-0000-0000-000060030000}"/>
    <cellStyle name="Separador de milhares 2 7 2 4" xfId="1019" xr:uid="{00000000-0005-0000-0000-000061030000}"/>
    <cellStyle name="Separador de milhares 2 8" xfId="606" xr:uid="{00000000-0005-0000-0000-000062030000}"/>
    <cellStyle name="Separador de milhares 2 8 2" xfId="607" xr:uid="{00000000-0005-0000-0000-000063030000}"/>
    <cellStyle name="Separador de milhares 2 8 2 2" xfId="608" xr:uid="{00000000-0005-0000-0000-000064030000}"/>
    <cellStyle name="Separador de milhares 2 8 2 2 2" xfId="853" xr:uid="{00000000-0005-0000-0000-000065030000}"/>
    <cellStyle name="Separador de milhares 2 8 2 2 2 2" xfId="1178" xr:uid="{00000000-0005-0000-0000-000066030000}"/>
    <cellStyle name="Separador de milhares 2 8 2 2 3" xfId="1022" xr:uid="{00000000-0005-0000-0000-000067030000}"/>
    <cellStyle name="Separador de milhares 2 8 2 3" xfId="852" xr:uid="{00000000-0005-0000-0000-000068030000}"/>
    <cellStyle name="Separador de milhares 2 8 2 3 2" xfId="1177" xr:uid="{00000000-0005-0000-0000-000069030000}"/>
    <cellStyle name="Separador de milhares 2 8 2 4" xfId="1021" xr:uid="{00000000-0005-0000-0000-00006A030000}"/>
    <cellStyle name="Separador de milhares 2 9" xfId="609" xr:uid="{00000000-0005-0000-0000-00006B030000}"/>
    <cellStyle name="Separador de milhares 2 9 2" xfId="610" xr:uid="{00000000-0005-0000-0000-00006C030000}"/>
    <cellStyle name="Separador de milhares 2 9 2 2" xfId="611" xr:uid="{00000000-0005-0000-0000-00006D030000}"/>
    <cellStyle name="Separador de milhares 2 9 2 2 2" xfId="855" xr:uid="{00000000-0005-0000-0000-00006E030000}"/>
    <cellStyle name="Separador de milhares 2 9 2 2 2 2" xfId="1180" xr:uid="{00000000-0005-0000-0000-00006F030000}"/>
    <cellStyle name="Separador de milhares 2 9 2 2 3" xfId="1024" xr:uid="{00000000-0005-0000-0000-000070030000}"/>
    <cellStyle name="Separador de milhares 2 9 2 3" xfId="854" xr:uid="{00000000-0005-0000-0000-000071030000}"/>
    <cellStyle name="Separador de milhares 2 9 2 3 2" xfId="1179" xr:uid="{00000000-0005-0000-0000-000072030000}"/>
    <cellStyle name="Separador de milhares 2 9 2 4" xfId="1023" xr:uid="{00000000-0005-0000-0000-000073030000}"/>
    <cellStyle name="Separador de milhares 2_AQPNG_ORC_R01_2013_11_22(OBRA COMPLETA) 29112013-2" xfId="612" xr:uid="{00000000-0005-0000-0000-000074030000}"/>
    <cellStyle name="Separador de milhares 3" xfId="613" xr:uid="{00000000-0005-0000-0000-000075030000}"/>
    <cellStyle name="Separador de milhares 3 2" xfId="614" xr:uid="{00000000-0005-0000-0000-000076030000}"/>
    <cellStyle name="Separador de milhares 3 2 2" xfId="615" xr:uid="{00000000-0005-0000-0000-000077030000}"/>
    <cellStyle name="Separador de milhares 3 2 3" xfId="616" xr:uid="{00000000-0005-0000-0000-000078030000}"/>
    <cellStyle name="Separador de milhares 3 2 3 2" xfId="856" xr:uid="{00000000-0005-0000-0000-000079030000}"/>
    <cellStyle name="Separador de milhares 3 2 3 2 2" xfId="1181" xr:uid="{00000000-0005-0000-0000-00007A030000}"/>
    <cellStyle name="Separador de milhares 3 2 3 3" xfId="1025" xr:uid="{00000000-0005-0000-0000-00007B030000}"/>
    <cellStyle name="Separador de milhares 3 2 4" xfId="617" xr:uid="{00000000-0005-0000-0000-00007C030000}"/>
    <cellStyle name="Separador de milhares 3 2_AQPNG_ORC_R01_2013_11_22(OBRA COMPLETA) 29112013-2" xfId="618" xr:uid="{00000000-0005-0000-0000-00007D030000}"/>
    <cellStyle name="Separador de milhares 3 3" xfId="619" xr:uid="{00000000-0005-0000-0000-00007E030000}"/>
    <cellStyle name="Separador de milhares 3 3 2" xfId="620" xr:uid="{00000000-0005-0000-0000-00007F030000}"/>
    <cellStyle name="Separador de milhares 3 3 2 2" xfId="857" xr:uid="{00000000-0005-0000-0000-000080030000}"/>
    <cellStyle name="Separador de milhares 3 3 2 2 2" xfId="1182" xr:uid="{00000000-0005-0000-0000-000081030000}"/>
    <cellStyle name="Separador de milhares 3 3_AQPNG_ORC_R01_2013_11_22(OBRA COMPLETA) 29112013-2" xfId="621" xr:uid="{00000000-0005-0000-0000-000082030000}"/>
    <cellStyle name="Separador de milhares 3 4" xfId="622" xr:uid="{00000000-0005-0000-0000-000083030000}"/>
    <cellStyle name="Separador de milhares 3 4 2" xfId="623" xr:uid="{00000000-0005-0000-0000-000084030000}"/>
    <cellStyle name="Separador de milhares 3 4 2 2" xfId="624" xr:uid="{00000000-0005-0000-0000-000085030000}"/>
    <cellStyle name="Separador de milhares 3 4 2 2 2" xfId="859" xr:uid="{00000000-0005-0000-0000-000086030000}"/>
    <cellStyle name="Separador de milhares 3 4 2 2 2 2" xfId="1184" xr:uid="{00000000-0005-0000-0000-000087030000}"/>
    <cellStyle name="Separador de milhares 3 4 2 2 3" xfId="1027" xr:uid="{00000000-0005-0000-0000-000088030000}"/>
    <cellStyle name="Separador de milhares 3 4 2 3" xfId="858" xr:uid="{00000000-0005-0000-0000-000089030000}"/>
    <cellStyle name="Separador de milhares 3 4 2 3 2" xfId="1183" xr:uid="{00000000-0005-0000-0000-00008A030000}"/>
    <cellStyle name="Separador de milhares 3 4 2 4" xfId="1026" xr:uid="{00000000-0005-0000-0000-00008B030000}"/>
    <cellStyle name="Separador de milhares 3 4 3" xfId="625" xr:uid="{00000000-0005-0000-0000-00008C030000}"/>
    <cellStyle name="Separador de milhares 3 4 3 2" xfId="626" xr:uid="{00000000-0005-0000-0000-00008D030000}"/>
    <cellStyle name="Separador de milhares 3 4 3 2 2" xfId="861" xr:uid="{00000000-0005-0000-0000-00008E030000}"/>
    <cellStyle name="Separador de milhares 3 4 3 2 2 2" xfId="1186" xr:uid="{00000000-0005-0000-0000-00008F030000}"/>
    <cellStyle name="Separador de milhares 3 4 3 2 3" xfId="1029" xr:uid="{00000000-0005-0000-0000-000090030000}"/>
    <cellStyle name="Separador de milhares 3 4 3 3" xfId="860" xr:uid="{00000000-0005-0000-0000-000091030000}"/>
    <cellStyle name="Separador de milhares 3 4 3 3 2" xfId="1185" xr:uid="{00000000-0005-0000-0000-000092030000}"/>
    <cellStyle name="Separador de milhares 3 4 3 4" xfId="1028" xr:uid="{00000000-0005-0000-0000-000093030000}"/>
    <cellStyle name="Separador de milhares 3 5" xfId="627" xr:uid="{00000000-0005-0000-0000-000094030000}"/>
    <cellStyle name="Separador de milhares 3 5 2" xfId="628" xr:uid="{00000000-0005-0000-0000-000095030000}"/>
    <cellStyle name="Separador de milhares 3 5 2 2" xfId="629" xr:uid="{00000000-0005-0000-0000-000096030000}"/>
    <cellStyle name="Separador de milhares 3 5 2 2 2" xfId="863" xr:uid="{00000000-0005-0000-0000-000097030000}"/>
    <cellStyle name="Separador de milhares 3 5 2 2 2 2" xfId="1188" xr:uid="{00000000-0005-0000-0000-000098030000}"/>
    <cellStyle name="Separador de milhares 3 5 2 2 3" xfId="1031" xr:uid="{00000000-0005-0000-0000-000099030000}"/>
    <cellStyle name="Separador de milhares 3 5 2 3" xfId="862" xr:uid="{00000000-0005-0000-0000-00009A030000}"/>
    <cellStyle name="Separador de milhares 3 5 2 3 2" xfId="1187" xr:uid="{00000000-0005-0000-0000-00009B030000}"/>
    <cellStyle name="Separador de milhares 3 5 2 4" xfId="1030" xr:uid="{00000000-0005-0000-0000-00009C030000}"/>
    <cellStyle name="Separador de milhares 3 5 3" xfId="630" xr:uid="{00000000-0005-0000-0000-00009D030000}"/>
    <cellStyle name="Separador de milhares 3 5 3 2" xfId="631" xr:uid="{00000000-0005-0000-0000-00009E030000}"/>
    <cellStyle name="Separador de milhares 3 5 3 2 2" xfId="865" xr:uid="{00000000-0005-0000-0000-00009F030000}"/>
    <cellStyle name="Separador de milhares 3 5 3 2 2 2" xfId="1190" xr:uid="{00000000-0005-0000-0000-0000A0030000}"/>
    <cellStyle name="Separador de milhares 3 5 3 2 3" xfId="1033" xr:uid="{00000000-0005-0000-0000-0000A1030000}"/>
    <cellStyle name="Separador de milhares 3 5 3 3" xfId="864" xr:uid="{00000000-0005-0000-0000-0000A2030000}"/>
    <cellStyle name="Separador de milhares 3 5 3 3 2" xfId="1189" xr:uid="{00000000-0005-0000-0000-0000A3030000}"/>
    <cellStyle name="Separador de milhares 3 5 3 4" xfId="1032" xr:uid="{00000000-0005-0000-0000-0000A4030000}"/>
    <cellStyle name="Separador de milhares 3 6" xfId="632" xr:uid="{00000000-0005-0000-0000-0000A5030000}"/>
    <cellStyle name="Separador de milhares 3 6 2" xfId="633" xr:uid="{00000000-0005-0000-0000-0000A6030000}"/>
    <cellStyle name="Separador de milhares 3 6 2 2" xfId="634" xr:uid="{00000000-0005-0000-0000-0000A7030000}"/>
    <cellStyle name="Separador de milhares 3 6 2 2 2" xfId="867" xr:uid="{00000000-0005-0000-0000-0000A8030000}"/>
    <cellStyle name="Separador de milhares 3 6 2 2 2 2" xfId="1192" xr:uid="{00000000-0005-0000-0000-0000A9030000}"/>
    <cellStyle name="Separador de milhares 3 6 2 2 3" xfId="1035" xr:uid="{00000000-0005-0000-0000-0000AA030000}"/>
    <cellStyle name="Separador de milhares 3 6 2 3" xfId="866" xr:uid="{00000000-0005-0000-0000-0000AB030000}"/>
    <cellStyle name="Separador de milhares 3 6 2 3 2" xfId="1191" xr:uid="{00000000-0005-0000-0000-0000AC030000}"/>
    <cellStyle name="Separador de milhares 3 6 2 4" xfId="1034" xr:uid="{00000000-0005-0000-0000-0000AD030000}"/>
    <cellStyle name="Separador de milhares 3 7" xfId="635" xr:uid="{00000000-0005-0000-0000-0000AE030000}"/>
    <cellStyle name="Separador de milhares 3 7 2" xfId="636" xr:uid="{00000000-0005-0000-0000-0000AF030000}"/>
    <cellStyle name="Separador de milhares 3 7 2 2" xfId="637" xr:uid="{00000000-0005-0000-0000-0000B0030000}"/>
    <cellStyle name="Separador de milhares 3 7 2 2 2" xfId="869" xr:uid="{00000000-0005-0000-0000-0000B1030000}"/>
    <cellStyle name="Separador de milhares 3 7 2 2 2 2" xfId="1194" xr:uid="{00000000-0005-0000-0000-0000B2030000}"/>
    <cellStyle name="Separador de milhares 3 7 2 2 3" xfId="1037" xr:uid="{00000000-0005-0000-0000-0000B3030000}"/>
    <cellStyle name="Separador de milhares 3 7 2 3" xfId="868" xr:uid="{00000000-0005-0000-0000-0000B4030000}"/>
    <cellStyle name="Separador de milhares 3 7 2 3 2" xfId="1193" xr:uid="{00000000-0005-0000-0000-0000B5030000}"/>
    <cellStyle name="Separador de milhares 3 7 2 4" xfId="1036" xr:uid="{00000000-0005-0000-0000-0000B6030000}"/>
    <cellStyle name="Separador de milhares 3 8" xfId="638" xr:uid="{00000000-0005-0000-0000-0000B7030000}"/>
    <cellStyle name="Separador de milhares 3_AQPNG_ORC_R01_2013_11_22(OBRA COMPLETA) 29112013-2" xfId="639" xr:uid="{00000000-0005-0000-0000-0000B8030000}"/>
    <cellStyle name="Separador de milhares 4" xfId="640" xr:uid="{00000000-0005-0000-0000-0000B9030000}"/>
    <cellStyle name="Separador de milhares 4 2" xfId="641" xr:uid="{00000000-0005-0000-0000-0000BA030000}"/>
    <cellStyle name="Separador de milhares 4 2 2" xfId="642" xr:uid="{00000000-0005-0000-0000-0000BB030000}"/>
    <cellStyle name="Separador de milhares 4 2_AQPNG_ORC_R01_2013_11_22(OBRA COMPLETA) 29112013-2" xfId="643" xr:uid="{00000000-0005-0000-0000-0000BC030000}"/>
    <cellStyle name="Separador de milhares 4 3" xfId="644" xr:uid="{00000000-0005-0000-0000-0000BD030000}"/>
    <cellStyle name="Separador de milhares 4 3 2" xfId="645" xr:uid="{00000000-0005-0000-0000-0000BE030000}"/>
    <cellStyle name="Separador de milhares 4 3 2 2" xfId="870" xr:uid="{00000000-0005-0000-0000-0000BF030000}"/>
    <cellStyle name="Separador de milhares 4 3 2 2 2" xfId="1195" xr:uid="{00000000-0005-0000-0000-0000C0030000}"/>
    <cellStyle name="Separador de milhares 4 3_AQPNG_ORC_R01_2013_11_22(OBRA COMPLETA) 29112013-2" xfId="646" xr:uid="{00000000-0005-0000-0000-0000C1030000}"/>
    <cellStyle name="Separador de milhares 4 4" xfId="647" xr:uid="{00000000-0005-0000-0000-0000C2030000}"/>
    <cellStyle name="Separador de milhares 4 4 2" xfId="648" xr:uid="{00000000-0005-0000-0000-0000C3030000}"/>
    <cellStyle name="Separador de milhares 4 4 2 2" xfId="649" xr:uid="{00000000-0005-0000-0000-0000C4030000}"/>
    <cellStyle name="Separador de milhares 4 4 2 2 2" xfId="872" xr:uid="{00000000-0005-0000-0000-0000C5030000}"/>
    <cellStyle name="Separador de milhares 4 4 2 2 2 2" xfId="1197" xr:uid="{00000000-0005-0000-0000-0000C6030000}"/>
    <cellStyle name="Separador de milhares 4 4 2 2 3" xfId="1039" xr:uid="{00000000-0005-0000-0000-0000C7030000}"/>
    <cellStyle name="Separador de milhares 4 4 2 3" xfId="871" xr:uid="{00000000-0005-0000-0000-0000C8030000}"/>
    <cellStyle name="Separador de milhares 4 4 2 3 2" xfId="1196" xr:uid="{00000000-0005-0000-0000-0000C9030000}"/>
    <cellStyle name="Separador de milhares 4 4 2 4" xfId="1038" xr:uid="{00000000-0005-0000-0000-0000CA030000}"/>
    <cellStyle name="Separador de milhares 4 4 3" xfId="650" xr:uid="{00000000-0005-0000-0000-0000CB030000}"/>
    <cellStyle name="Separador de milhares 4 4 3 2" xfId="651" xr:uid="{00000000-0005-0000-0000-0000CC030000}"/>
    <cellStyle name="Separador de milhares 4 4 3 2 2" xfId="874" xr:uid="{00000000-0005-0000-0000-0000CD030000}"/>
    <cellStyle name="Separador de milhares 4 4 3 2 2 2" xfId="1199" xr:uid="{00000000-0005-0000-0000-0000CE030000}"/>
    <cellStyle name="Separador de milhares 4 4 3 2 3" xfId="1041" xr:uid="{00000000-0005-0000-0000-0000CF030000}"/>
    <cellStyle name="Separador de milhares 4 4 3 3" xfId="873" xr:uid="{00000000-0005-0000-0000-0000D0030000}"/>
    <cellStyle name="Separador de milhares 4 4 3 3 2" xfId="1198" xr:uid="{00000000-0005-0000-0000-0000D1030000}"/>
    <cellStyle name="Separador de milhares 4 4 3 4" xfId="1040" xr:uid="{00000000-0005-0000-0000-0000D2030000}"/>
    <cellStyle name="Separador de milhares 4 5" xfId="652" xr:uid="{00000000-0005-0000-0000-0000D3030000}"/>
    <cellStyle name="Separador de milhares 4 5 2" xfId="653" xr:uid="{00000000-0005-0000-0000-0000D4030000}"/>
    <cellStyle name="Separador de milhares 4 5 2 2" xfId="654" xr:uid="{00000000-0005-0000-0000-0000D5030000}"/>
    <cellStyle name="Separador de milhares 4 5 2 2 2" xfId="876" xr:uid="{00000000-0005-0000-0000-0000D6030000}"/>
    <cellStyle name="Separador de milhares 4 5 2 2 2 2" xfId="1201" xr:uid="{00000000-0005-0000-0000-0000D7030000}"/>
    <cellStyle name="Separador de milhares 4 5 2 2 3" xfId="1043" xr:uid="{00000000-0005-0000-0000-0000D8030000}"/>
    <cellStyle name="Separador de milhares 4 5 2 3" xfId="875" xr:uid="{00000000-0005-0000-0000-0000D9030000}"/>
    <cellStyle name="Separador de milhares 4 5 2 3 2" xfId="1200" xr:uid="{00000000-0005-0000-0000-0000DA030000}"/>
    <cellStyle name="Separador de milhares 4 5 2 4" xfId="1042" xr:uid="{00000000-0005-0000-0000-0000DB030000}"/>
    <cellStyle name="Separador de milhares 4 6" xfId="655" xr:uid="{00000000-0005-0000-0000-0000DC030000}"/>
    <cellStyle name="Separador de milhares 4 6 2" xfId="656" xr:uid="{00000000-0005-0000-0000-0000DD030000}"/>
    <cellStyle name="Separador de milhares 4 6 2 2" xfId="657" xr:uid="{00000000-0005-0000-0000-0000DE030000}"/>
    <cellStyle name="Separador de milhares 4 6 2 2 2" xfId="878" xr:uid="{00000000-0005-0000-0000-0000DF030000}"/>
    <cellStyle name="Separador de milhares 4 6 2 2 2 2" xfId="1203" xr:uid="{00000000-0005-0000-0000-0000E0030000}"/>
    <cellStyle name="Separador de milhares 4 6 2 2 3" xfId="1045" xr:uid="{00000000-0005-0000-0000-0000E1030000}"/>
    <cellStyle name="Separador de milhares 4 6 2 3" xfId="877" xr:uid="{00000000-0005-0000-0000-0000E2030000}"/>
    <cellStyle name="Separador de milhares 4 6 2 3 2" xfId="1202" xr:uid="{00000000-0005-0000-0000-0000E3030000}"/>
    <cellStyle name="Separador de milhares 4 6 2 4" xfId="1044" xr:uid="{00000000-0005-0000-0000-0000E4030000}"/>
    <cellStyle name="Separador de milhares 4 7" xfId="658" xr:uid="{00000000-0005-0000-0000-0000E5030000}"/>
    <cellStyle name="Separador de milhares 4 7 2" xfId="659" xr:uid="{00000000-0005-0000-0000-0000E6030000}"/>
    <cellStyle name="Separador de milhares 4 7 2 2" xfId="660" xr:uid="{00000000-0005-0000-0000-0000E7030000}"/>
    <cellStyle name="Separador de milhares 4 7 2 2 2" xfId="880" xr:uid="{00000000-0005-0000-0000-0000E8030000}"/>
    <cellStyle name="Separador de milhares 4 7 2 2 2 2" xfId="1205" xr:uid="{00000000-0005-0000-0000-0000E9030000}"/>
    <cellStyle name="Separador de milhares 4 7 2 2 3" xfId="1047" xr:uid="{00000000-0005-0000-0000-0000EA030000}"/>
    <cellStyle name="Separador de milhares 4 7 2 3" xfId="879" xr:uid="{00000000-0005-0000-0000-0000EB030000}"/>
    <cellStyle name="Separador de milhares 4 7 2 3 2" xfId="1204" xr:uid="{00000000-0005-0000-0000-0000EC030000}"/>
    <cellStyle name="Separador de milhares 4 7 2 4" xfId="1046" xr:uid="{00000000-0005-0000-0000-0000ED030000}"/>
    <cellStyle name="Separador de milhares 4 8" xfId="661" xr:uid="{00000000-0005-0000-0000-0000EE030000}"/>
    <cellStyle name="Separador de milhares 4_AQPNG_ORC_R01_2013_11_22(OBRA COMPLETA) 29112013-2" xfId="662" xr:uid="{00000000-0005-0000-0000-0000EF030000}"/>
    <cellStyle name="Separador de milhares 5" xfId="663" xr:uid="{00000000-0005-0000-0000-0000F0030000}"/>
    <cellStyle name="Separador de milhares 5 2" xfId="664" xr:uid="{00000000-0005-0000-0000-0000F1030000}"/>
    <cellStyle name="Separador de milhares 5 2 2" xfId="881" xr:uid="{00000000-0005-0000-0000-0000F2030000}"/>
    <cellStyle name="Separador de milhares 5 2 2 2" xfId="1206" xr:uid="{00000000-0005-0000-0000-0000F3030000}"/>
    <cellStyle name="Separador de milhares 5_AQPNG_ORC_R01_2013_11_22(OBRA COMPLETA) 29112013-2" xfId="665" xr:uid="{00000000-0005-0000-0000-0000F4030000}"/>
    <cellStyle name="Separador de milhares 6" xfId="666" xr:uid="{00000000-0005-0000-0000-0000F5030000}"/>
    <cellStyle name="Separador de milhares 6 2" xfId="667" xr:uid="{00000000-0005-0000-0000-0000F6030000}"/>
    <cellStyle name="Separador de milhares 6 2 2" xfId="882" xr:uid="{00000000-0005-0000-0000-0000F7030000}"/>
    <cellStyle name="Separador de milhares 6 2 2 2" xfId="1207" xr:uid="{00000000-0005-0000-0000-0000F8030000}"/>
    <cellStyle name="Separador de milhares 6_AQPNG_ORC_R01_2013_11_22(OBRA COMPLETA) 29112013-2" xfId="668" xr:uid="{00000000-0005-0000-0000-0000F9030000}"/>
    <cellStyle name="Separador de milhares 7" xfId="669" xr:uid="{00000000-0005-0000-0000-0000FA030000}"/>
    <cellStyle name="Separador de milhares 7 2" xfId="670" xr:uid="{00000000-0005-0000-0000-0000FB030000}"/>
    <cellStyle name="Separador de milhares 7 2 2" xfId="671" xr:uid="{00000000-0005-0000-0000-0000FC030000}"/>
    <cellStyle name="Separador de milhares 7 2 2 2" xfId="885" xr:uid="{00000000-0005-0000-0000-0000FD030000}"/>
    <cellStyle name="Separador de milhares 7 2 2 2 2" xfId="1210" xr:uid="{00000000-0005-0000-0000-0000FE030000}"/>
    <cellStyle name="Separador de milhares 7 2 2 3" xfId="1050" xr:uid="{00000000-0005-0000-0000-0000FF030000}"/>
    <cellStyle name="Separador de milhares 7 2 3" xfId="884" xr:uid="{00000000-0005-0000-0000-000000040000}"/>
    <cellStyle name="Separador de milhares 7 2 3 2" xfId="1209" xr:uid="{00000000-0005-0000-0000-000001040000}"/>
    <cellStyle name="Separador de milhares 7 2 4" xfId="1049" xr:uid="{00000000-0005-0000-0000-000002040000}"/>
    <cellStyle name="Separador de milhares 7 3" xfId="672" xr:uid="{00000000-0005-0000-0000-000003040000}"/>
    <cellStyle name="Separador de milhares 7 3 2" xfId="886" xr:uid="{00000000-0005-0000-0000-000004040000}"/>
    <cellStyle name="Separador de milhares 7 3 2 2" xfId="1211" xr:uid="{00000000-0005-0000-0000-000005040000}"/>
    <cellStyle name="Separador de milhares 7 3 3" xfId="1051" xr:uid="{00000000-0005-0000-0000-000006040000}"/>
    <cellStyle name="Separador de milhares 7 4" xfId="673" xr:uid="{00000000-0005-0000-0000-000007040000}"/>
    <cellStyle name="Separador de milhares 7 4 2" xfId="887" xr:uid="{00000000-0005-0000-0000-000008040000}"/>
    <cellStyle name="Separador de milhares 7 4 2 2" xfId="1212" xr:uid="{00000000-0005-0000-0000-000009040000}"/>
    <cellStyle name="Separador de milhares 7 4 3" xfId="1052" xr:uid="{00000000-0005-0000-0000-00000A040000}"/>
    <cellStyle name="Separador de milhares 7 5" xfId="883" xr:uid="{00000000-0005-0000-0000-00000B040000}"/>
    <cellStyle name="Separador de milhares 7 5 2" xfId="1208" xr:uid="{00000000-0005-0000-0000-00000C040000}"/>
    <cellStyle name="Separador de milhares 7 6" xfId="1048" xr:uid="{00000000-0005-0000-0000-00000D040000}"/>
    <cellStyle name="Separador de milhares 8" xfId="674" xr:uid="{00000000-0005-0000-0000-00000E040000}"/>
    <cellStyle name="Separador de milhares 8 2" xfId="675" xr:uid="{00000000-0005-0000-0000-00000F040000}"/>
    <cellStyle name="Separador de milhares 8 2 2" xfId="676" xr:uid="{00000000-0005-0000-0000-000010040000}"/>
    <cellStyle name="Separador de milhares 8 2 2 2" xfId="677" xr:uid="{00000000-0005-0000-0000-000011040000}"/>
    <cellStyle name="Separador de milhares 8 2 2 2 2" xfId="891" xr:uid="{00000000-0005-0000-0000-000012040000}"/>
    <cellStyle name="Separador de milhares 8 2 2 2 2 2" xfId="1216" xr:uid="{00000000-0005-0000-0000-000013040000}"/>
    <cellStyle name="Separador de milhares 8 2 2 2 3" xfId="1056" xr:uid="{00000000-0005-0000-0000-000014040000}"/>
    <cellStyle name="Separador de milhares 8 2 2 3" xfId="890" xr:uid="{00000000-0005-0000-0000-000015040000}"/>
    <cellStyle name="Separador de milhares 8 2 2 3 2" xfId="1215" xr:uid="{00000000-0005-0000-0000-000016040000}"/>
    <cellStyle name="Separador de milhares 8 2 2 4" xfId="1055" xr:uid="{00000000-0005-0000-0000-000017040000}"/>
    <cellStyle name="Separador de milhares 8 2 3" xfId="678" xr:uid="{00000000-0005-0000-0000-000018040000}"/>
    <cellStyle name="Separador de milhares 8 2 3 2" xfId="892" xr:uid="{00000000-0005-0000-0000-000019040000}"/>
    <cellStyle name="Separador de milhares 8 2 3 2 2" xfId="1217" xr:uid="{00000000-0005-0000-0000-00001A040000}"/>
    <cellStyle name="Separador de milhares 8 2 3 3" xfId="1057" xr:uid="{00000000-0005-0000-0000-00001B040000}"/>
    <cellStyle name="Separador de milhares 8 2 4" xfId="889" xr:uid="{00000000-0005-0000-0000-00001C040000}"/>
    <cellStyle name="Separador de milhares 8 2 4 2" xfId="1214" xr:uid="{00000000-0005-0000-0000-00001D040000}"/>
    <cellStyle name="Separador de milhares 8 2 5" xfId="1054" xr:uid="{00000000-0005-0000-0000-00001E040000}"/>
    <cellStyle name="Separador de milhares 8 3" xfId="679" xr:uid="{00000000-0005-0000-0000-00001F040000}"/>
    <cellStyle name="Separador de milhares 8 3 2" xfId="680" xr:uid="{00000000-0005-0000-0000-000020040000}"/>
    <cellStyle name="Separador de milhares 8 3 2 2" xfId="894" xr:uid="{00000000-0005-0000-0000-000021040000}"/>
    <cellStyle name="Separador de milhares 8 3 2 2 2" xfId="1219" xr:uid="{00000000-0005-0000-0000-000022040000}"/>
    <cellStyle name="Separador de milhares 8 3 2 3" xfId="1059" xr:uid="{00000000-0005-0000-0000-000023040000}"/>
    <cellStyle name="Separador de milhares 8 3 3" xfId="893" xr:uid="{00000000-0005-0000-0000-000024040000}"/>
    <cellStyle name="Separador de milhares 8 3 3 2" xfId="1218" xr:uid="{00000000-0005-0000-0000-000025040000}"/>
    <cellStyle name="Separador de milhares 8 3 4" xfId="1058" xr:uid="{00000000-0005-0000-0000-000026040000}"/>
    <cellStyle name="Separador de milhares 8 4" xfId="681" xr:uid="{00000000-0005-0000-0000-000027040000}"/>
    <cellStyle name="Separador de milhares 8 4 2" xfId="682" xr:uid="{00000000-0005-0000-0000-000028040000}"/>
    <cellStyle name="Separador de milhares 8 4 2 2" xfId="896" xr:uid="{00000000-0005-0000-0000-000029040000}"/>
    <cellStyle name="Separador de milhares 8 4 2 2 2" xfId="1221" xr:uid="{00000000-0005-0000-0000-00002A040000}"/>
    <cellStyle name="Separador de milhares 8 4 2 3" xfId="1061" xr:uid="{00000000-0005-0000-0000-00002B040000}"/>
    <cellStyle name="Separador de milhares 8 4 3" xfId="895" xr:uid="{00000000-0005-0000-0000-00002C040000}"/>
    <cellStyle name="Separador de milhares 8 4 3 2" xfId="1220" xr:uid="{00000000-0005-0000-0000-00002D040000}"/>
    <cellStyle name="Separador de milhares 8 4 4" xfId="1060" xr:uid="{00000000-0005-0000-0000-00002E040000}"/>
    <cellStyle name="Separador de milhares 8 5" xfId="683" xr:uid="{00000000-0005-0000-0000-00002F040000}"/>
    <cellStyle name="Separador de milhares 8 5 2" xfId="897" xr:uid="{00000000-0005-0000-0000-000030040000}"/>
    <cellStyle name="Separador de milhares 8 5 2 2" xfId="1222" xr:uid="{00000000-0005-0000-0000-000031040000}"/>
    <cellStyle name="Separador de milhares 8 5 3" xfId="1062" xr:uid="{00000000-0005-0000-0000-000032040000}"/>
    <cellStyle name="Separador de milhares 8 6" xfId="888" xr:uid="{00000000-0005-0000-0000-000033040000}"/>
    <cellStyle name="Separador de milhares 8 6 2" xfId="1213" xr:uid="{00000000-0005-0000-0000-000034040000}"/>
    <cellStyle name="Separador de milhares 8 7" xfId="1053" xr:uid="{00000000-0005-0000-0000-000035040000}"/>
    <cellStyle name="Separador de milhares 9" xfId="684" xr:uid="{00000000-0005-0000-0000-000036040000}"/>
    <cellStyle name="Separador de milhares 9 2" xfId="898" xr:uid="{00000000-0005-0000-0000-000037040000}"/>
    <cellStyle name="Separador de milhares 9 2 2" xfId="1223" xr:uid="{00000000-0005-0000-0000-000038040000}"/>
    <cellStyle name="Separador de milhares 9 3" xfId="1063" xr:uid="{00000000-0005-0000-0000-000039040000}"/>
    <cellStyle name="Separador de milhares_ELETRICA_2 2 2" xfId="685" xr:uid="{00000000-0005-0000-0000-00003A040000}"/>
    <cellStyle name="Separador de milhares_ELETRICA_2 2_MODELO Planilha Orçamentária obra menor _ SEIL-PRED-SUDE _ JUN 2013-2" xfId="686" xr:uid="{00000000-0005-0000-0000-00003B040000}"/>
    <cellStyle name="Separador de milhares_SEJU" xfId="687" xr:uid="{00000000-0005-0000-0000-00003C040000}"/>
    <cellStyle name="subhead" xfId="688" xr:uid="{00000000-0005-0000-0000-00003D040000}"/>
    <cellStyle name="Texto de Aviso 2" xfId="689" xr:uid="{00000000-0005-0000-0000-00003E040000}"/>
    <cellStyle name="Texto de Aviso 2 2" xfId="690" xr:uid="{00000000-0005-0000-0000-00003F040000}"/>
    <cellStyle name="Texto de Aviso 2_AQPNG_ORC_R01_2013_11_22(OBRA COMPLETA) 29112013-2" xfId="691" xr:uid="{00000000-0005-0000-0000-000040040000}"/>
    <cellStyle name="Texto Explicativo 2" xfId="692" xr:uid="{00000000-0005-0000-0000-000041040000}"/>
    <cellStyle name="Texto Explicativo 2 2" xfId="693" xr:uid="{00000000-0005-0000-0000-000042040000}"/>
    <cellStyle name="Texto Explicativo 2_AQPNG_ORC_R01_2013_11_22(OBRA COMPLETA) 29112013-2" xfId="694" xr:uid="{00000000-0005-0000-0000-000043040000}"/>
    <cellStyle name="Título 1 2" xfId="695" xr:uid="{00000000-0005-0000-0000-000044040000}"/>
    <cellStyle name="Título 1 3" xfId="696" xr:uid="{00000000-0005-0000-0000-000045040000}"/>
    <cellStyle name="Título 2 2" xfId="697" xr:uid="{00000000-0005-0000-0000-000046040000}"/>
    <cellStyle name="Título 2 3" xfId="698" xr:uid="{00000000-0005-0000-0000-000047040000}"/>
    <cellStyle name="Título 3 2" xfId="699" xr:uid="{00000000-0005-0000-0000-000048040000}"/>
    <cellStyle name="Título 3 3" xfId="700" xr:uid="{00000000-0005-0000-0000-000049040000}"/>
    <cellStyle name="Título 4 2" xfId="701" xr:uid="{00000000-0005-0000-0000-00004A040000}"/>
    <cellStyle name="Título 4 3" xfId="702" xr:uid="{00000000-0005-0000-0000-00004B040000}"/>
    <cellStyle name="Título 5" xfId="703" xr:uid="{00000000-0005-0000-0000-00004C040000}"/>
    <cellStyle name="Título 5 2" xfId="704" xr:uid="{00000000-0005-0000-0000-00004D040000}"/>
    <cellStyle name="Título 5 3" xfId="705" xr:uid="{00000000-0005-0000-0000-00004E040000}"/>
    <cellStyle name="Título 5_AQPNG_ORC_R01_2013_11_22(OBRA COMPLETA) 29112013-2" xfId="706" xr:uid="{00000000-0005-0000-0000-00004F040000}"/>
    <cellStyle name="Título 6" xfId="707" xr:uid="{00000000-0005-0000-0000-000050040000}"/>
    <cellStyle name="Título 7" xfId="708" xr:uid="{00000000-0005-0000-0000-000051040000}"/>
    <cellStyle name="Total 2" xfId="709" xr:uid="{00000000-0005-0000-0000-000052040000}"/>
    <cellStyle name="Total 2 2" xfId="710" xr:uid="{00000000-0005-0000-0000-000053040000}"/>
    <cellStyle name="Total 2 2 2" xfId="711" xr:uid="{00000000-0005-0000-0000-000054040000}"/>
    <cellStyle name="Total 2 2 2 2" xfId="1066" xr:uid="{00000000-0005-0000-0000-000055040000}"/>
    <cellStyle name="Total 2 2 3" xfId="1065" xr:uid="{00000000-0005-0000-0000-000056040000}"/>
    <cellStyle name="Total 2 2_CÁLCULO DE HORAS - tabela MARÇO 2014" xfId="712" xr:uid="{00000000-0005-0000-0000-000057040000}"/>
    <cellStyle name="Total 2 3" xfId="713" xr:uid="{00000000-0005-0000-0000-000058040000}"/>
    <cellStyle name="Total 2 3 2" xfId="714" xr:uid="{00000000-0005-0000-0000-000059040000}"/>
    <cellStyle name="Total 2 3 2 2" xfId="1068" xr:uid="{00000000-0005-0000-0000-00005A040000}"/>
    <cellStyle name="Total 2 3 3" xfId="1067" xr:uid="{00000000-0005-0000-0000-00005B040000}"/>
    <cellStyle name="Total 2 3_CÁLCULO DE HORAS - tabela MARÇO 2014" xfId="715" xr:uid="{00000000-0005-0000-0000-00005C040000}"/>
    <cellStyle name="Total 2 4" xfId="716" xr:uid="{00000000-0005-0000-0000-00005D040000}"/>
    <cellStyle name="Total 2 4 2" xfId="1069" xr:uid="{00000000-0005-0000-0000-00005E040000}"/>
    <cellStyle name="Total 2 5" xfId="1064" xr:uid="{00000000-0005-0000-0000-00005F040000}"/>
    <cellStyle name="Total 2_AQPNG_ORC_R01_2013_11_22(OBRA COMPLETA) 29112013-2" xfId="717" xr:uid="{00000000-0005-0000-0000-000060040000}"/>
    <cellStyle name="Total 3" xfId="718" xr:uid="{00000000-0005-0000-0000-000061040000}"/>
    <cellStyle name="Total 3 2" xfId="719" xr:uid="{00000000-0005-0000-0000-000062040000}"/>
    <cellStyle name="Total 3 2 2" xfId="1071" xr:uid="{00000000-0005-0000-0000-000063040000}"/>
    <cellStyle name="Total 3 3" xfId="1070" xr:uid="{00000000-0005-0000-0000-000064040000}"/>
    <cellStyle name="Total 3_CÁLCULO DE HORAS - tabela MARÇO 2014" xfId="720" xr:uid="{00000000-0005-0000-0000-000065040000}"/>
    <cellStyle name="Verificar Célula" xfId="721" xr:uid="{00000000-0005-0000-0000-000066040000}"/>
    <cellStyle name="Verificar Célula 2" xfId="722" xr:uid="{00000000-0005-0000-0000-000067040000}"/>
    <cellStyle name="Vírgula" xfId="581" builtinId="3"/>
    <cellStyle name="Vírgula 10" xfId="723" xr:uid="{00000000-0005-0000-0000-000069040000}"/>
    <cellStyle name="Vírgula 10 2" xfId="900" xr:uid="{00000000-0005-0000-0000-00006A040000}"/>
    <cellStyle name="Vírgula 10 2 2" xfId="1225" xr:uid="{00000000-0005-0000-0000-00006B040000}"/>
    <cellStyle name="Vírgula 10 3" xfId="1072" xr:uid="{00000000-0005-0000-0000-00006C040000}"/>
    <cellStyle name="Vírgula 11" xfId="724" xr:uid="{00000000-0005-0000-0000-00006D040000}"/>
    <cellStyle name="Vírgula 11 2" xfId="901" xr:uid="{00000000-0005-0000-0000-00006E040000}"/>
    <cellStyle name="Vírgula 11 2 2" xfId="1226" xr:uid="{00000000-0005-0000-0000-00006F040000}"/>
    <cellStyle name="Vírgula 11 3" xfId="1073" xr:uid="{00000000-0005-0000-0000-000070040000}"/>
    <cellStyle name="Vírgula 12" xfId="899" xr:uid="{00000000-0005-0000-0000-000071040000}"/>
    <cellStyle name="Vírgula 12 2" xfId="1224" xr:uid="{00000000-0005-0000-0000-000072040000}"/>
    <cellStyle name="Vírgula 13" xfId="1011" xr:uid="{00000000-0005-0000-0000-000073040000}"/>
    <cellStyle name="Vírgula 2" xfId="725" xr:uid="{00000000-0005-0000-0000-000074040000}"/>
    <cellStyle name="Vírgula 2 10" xfId="726" xr:uid="{00000000-0005-0000-0000-000075040000}"/>
    <cellStyle name="Vírgula 2 12" xfId="1254" xr:uid="{00000000-0005-0000-0000-000076040000}"/>
    <cellStyle name="Vírgula 2 2" xfId="727" xr:uid="{00000000-0005-0000-0000-000077040000}"/>
    <cellStyle name="Vírgula 2 2 2" xfId="728" xr:uid="{00000000-0005-0000-0000-000078040000}"/>
    <cellStyle name="Vírgula 2 2 2 2" xfId="729" xr:uid="{00000000-0005-0000-0000-000079040000}"/>
    <cellStyle name="Vírgula 2 2 2 2 2" xfId="730" xr:uid="{00000000-0005-0000-0000-00007A040000}"/>
    <cellStyle name="Vírgula 2 2 2 2 2 2" xfId="903" xr:uid="{00000000-0005-0000-0000-00007B040000}"/>
    <cellStyle name="Vírgula 2 2 2 2 2 2 2" xfId="1228" xr:uid="{00000000-0005-0000-0000-00007C040000}"/>
    <cellStyle name="Vírgula 2 2 2 2 2 3" xfId="1075" xr:uid="{00000000-0005-0000-0000-00007D040000}"/>
    <cellStyle name="Vírgula 2 2 2 2 3" xfId="902" xr:uid="{00000000-0005-0000-0000-00007E040000}"/>
    <cellStyle name="Vírgula 2 2 2 2 3 2" xfId="1227" xr:uid="{00000000-0005-0000-0000-00007F040000}"/>
    <cellStyle name="Vírgula 2 2 2 2 4" xfId="1074" xr:uid="{00000000-0005-0000-0000-000080040000}"/>
    <cellStyle name="Vírgula 2 2 3" xfId="731" xr:uid="{00000000-0005-0000-0000-000081040000}"/>
    <cellStyle name="Vírgula 2 2_AQPNG_ORC_R01_2013_11_22(OBRA COMPLETA) 29112013-2" xfId="732" xr:uid="{00000000-0005-0000-0000-000082040000}"/>
    <cellStyle name="Vírgula 2 3" xfId="733" xr:uid="{00000000-0005-0000-0000-000083040000}"/>
    <cellStyle name="Vírgula 2 3 2" xfId="734" xr:uid="{00000000-0005-0000-0000-000084040000}"/>
    <cellStyle name="Vírgula 2 3 2 2" xfId="904" xr:uid="{00000000-0005-0000-0000-000085040000}"/>
    <cellStyle name="Vírgula 2 3 2 2 2" xfId="1229" xr:uid="{00000000-0005-0000-0000-000086040000}"/>
    <cellStyle name="Vírgula 2 3 2 3" xfId="1076" xr:uid="{00000000-0005-0000-0000-000087040000}"/>
    <cellStyle name="Vírgula 2 3_CÁLCULO DE HORAS - tabela MARÇO 2014" xfId="735" xr:uid="{00000000-0005-0000-0000-000088040000}"/>
    <cellStyle name="Vírgula 2 4" xfId="736" xr:uid="{00000000-0005-0000-0000-000089040000}"/>
    <cellStyle name="Vírgula 2 4 2" xfId="905" xr:uid="{00000000-0005-0000-0000-00008A040000}"/>
    <cellStyle name="Vírgula 2 4 2 2" xfId="1230" xr:uid="{00000000-0005-0000-0000-00008B040000}"/>
    <cellStyle name="Vírgula 2 4 3" xfId="1077" xr:uid="{00000000-0005-0000-0000-00008C040000}"/>
    <cellStyle name="Vírgula 2 5" xfId="737" xr:uid="{00000000-0005-0000-0000-00008D040000}"/>
    <cellStyle name="Vírgula 2 5 2" xfId="906" xr:uid="{00000000-0005-0000-0000-00008E040000}"/>
    <cellStyle name="Vírgula 2 5 2 2" xfId="1231" xr:uid="{00000000-0005-0000-0000-00008F040000}"/>
    <cellStyle name="Vírgula 2 5 3" xfId="1078" xr:uid="{00000000-0005-0000-0000-000090040000}"/>
    <cellStyle name="Vírgula 2 6" xfId="738" xr:uid="{00000000-0005-0000-0000-000091040000}"/>
    <cellStyle name="Vírgula 2 7" xfId="739" xr:uid="{00000000-0005-0000-0000-000092040000}"/>
    <cellStyle name="Vírgula 2 8" xfId="740" xr:uid="{00000000-0005-0000-0000-000093040000}"/>
    <cellStyle name="Vírgula 2 9" xfId="741" xr:uid="{00000000-0005-0000-0000-000094040000}"/>
    <cellStyle name="Vírgula 2_AQPNG_ORC_R01_2013_11_22(OBRA COMPLETA) 29112013-2" xfId="742" xr:uid="{00000000-0005-0000-0000-000095040000}"/>
    <cellStyle name="Vírgula 3" xfId="743" xr:uid="{00000000-0005-0000-0000-000096040000}"/>
    <cellStyle name="Vírgula 3 2" xfId="744" xr:uid="{00000000-0005-0000-0000-000097040000}"/>
    <cellStyle name="Vírgula 3 2 2" xfId="907" xr:uid="{00000000-0005-0000-0000-000098040000}"/>
    <cellStyle name="Vírgula 3 2 2 2" xfId="1232" xr:uid="{00000000-0005-0000-0000-000099040000}"/>
    <cellStyle name="Vírgula 3 2 3" xfId="1079" xr:uid="{00000000-0005-0000-0000-00009A040000}"/>
    <cellStyle name="Vírgula 3_AQPNG_ORC_R01_2013_11_22(OBRA COMPLETA) 29112013-2" xfId="745" xr:uid="{00000000-0005-0000-0000-00009B040000}"/>
    <cellStyle name="Vírgula 4" xfId="746" xr:uid="{00000000-0005-0000-0000-00009C040000}"/>
    <cellStyle name="Vírgula 4 2" xfId="747" xr:uid="{00000000-0005-0000-0000-00009D040000}"/>
    <cellStyle name="Vírgula 4 2 2" xfId="748" xr:uid="{00000000-0005-0000-0000-00009E040000}"/>
    <cellStyle name="Vírgula 4 2 2 2" xfId="909" xr:uid="{00000000-0005-0000-0000-00009F040000}"/>
    <cellStyle name="Vírgula 4 2 2 2 2" xfId="1234" xr:uid="{00000000-0005-0000-0000-0000A0040000}"/>
    <cellStyle name="Vírgula 4 2 2 3" xfId="1081" xr:uid="{00000000-0005-0000-0000-0000A1040000}"/>
    <cellStyle name="Vírgula 4 2 3" xfId="749" xr:uid="{00000000-0005-0000-0000-0000A2040000}"/>
    <cellStyle name="Vírgula 4 2 3 2" xfId="910" xr:uid="{00000000-0005-0000-0000-0000A3040000}"/>
    <cellStyle name="Vírgula 4 2 3 2 2" xfId="1235" xr:uid="{00000000-0005-0000-0000-0000A4040000}"/>
    <cellStyle name="Vírgula 4 2 3 3" xfId="1082" xr:uid="{00000000-0005-0000-0000-0000A5040000}"/>
    <cellStyle name="Vírgula 4 2 4" xfId="908" xr:uid="{00000000-0005-0000-0000-0000A6040000}"/>
    <cellStyle name="Vírgula 4 2 4 2" xfId="1233" xr:uid="{00000000-0005-0000-0000-0000A7040000}"/>
    <cellStyle name="Vírgula 4 2 5" xfId="1080" xr:uid="{00000000-0005-0000-0000-0000A8040000}"/>
    <cellStyle name="Vírgula 4 3" xfId="750" xr:uid="{00000000-0005-0000-0000-0000A9040000}"/>
    <cellStyle name="Vírgula 4 3 2" xfId="911" xr:uid="{00000000-0005-0000-0000-0000AA040000}"/>
    <cellStyle name="Vírgula 4 3 2 2" xfId="1236" xr:uid="{00000000-0005-0000-0000-0000AB040000}"/>
    <cellStyle name="Vírgula 4 3 3" xfId="1083" xr:uid="{00000000-0005-0000-0000-0000AC040000}"/>
    <cellStyle name="Vírgula 4 4" xfId="751" xr:uid="{00000000-0005-0000-0000-0000AD040000}"/>
    <cellStyle name="Vírgula 4 4 2" xfId="912" xr:uid="{00000000-0005-0000-0000-0000AE040000}"/>
    <cellStyle name="Vírgula 4 4 2 2" xfId="1237" xr:uid="{00000000-0005-0000-0000-0000AF040000}"/>
    <cellStyle name="Vírgula 4 4 3" xfId="1084" xr:uid="{00000000-0005-0000-0000-0000B0040000}"/>
    <cellStyle name="Vírgula 4_AQPNG_ORC_R01_2013_11_22(OBRA COMPLETA) 29112013-2" xfId="752" xr:uid="{00000000-0005-0000-0000-0000B1040000}"/>
    <cellStyle name="Vírgula 5" xfId="753" xr:uid="{00000000-0005-0000-0000-0000B2040000}"/>
    <cellStyle name="Vírgula 5 2" xfId="754" xr:uid="{00000000-0005-0000-0000-0000B3040000}"/>
    <cellStyle name="Vírgula 5_AQPNG_ORC_R01_2013_11_22(OBRA COMPLETA) 29112013-2" xfId="755" xr:uid="{00000000-0005-0000-0000-0000B4040000}"/>
    <cellStyle name="Vírgula 6" xfId="756" xr:uid="{00000000-0005-0000-0000-0000B5040000}"/>
    <cellStyle name="Vírgula 6 2" xfId="757" xr:uid="{00000000-0005-0000-0000-0000B6040000}"/>
    <cellStyle name="Vírgula 6 2 2" xfId="758" xr:uid="{00000000-0005-0000-0000-0000B7040000}"/>
    <cellStyle name="Vírgula 6 2 2 2" xfId="759" xr:uid="{00000000-0005-0000-0000-0000B8040000}"/>
    <cellStyle name="Vírgula 6 2 2 2 2" xfId="915" xr:uid="{00000000-0005-0000-0000-0000B9040000}"/>
    <cellStyle name="Vírgula 6 2 2 2 2 2" xfId="1240" xr:uid="{00000000-0005-0000-0000-0000BA040000}"/>
    <cellStyle name="Vírgula 6 2 2 2 3" xfId="1087" xr:uid="{00000000-0005-0000-0000-0000BB040000}"/>
    <cellStyle name="Vírgula 6 2 2 3" xfId="914" xr:uid="{00000000-0005-0000-0000-0000BC040000}"/>
    <cellStyle name="Vírgula 6 2 2 3 2" xfId="1239" xr:uid="{00000000-0005-0000-0000-0000BD040000}"/>
    <cellStyle name="Vírgula 6 2 2 4" xfId="1086" xr:uid="{00000000-0005-0000-0000-0000BE040000}"/>
    <cellStyle name="Vírgula 6 2 3" xfId="760" xr:uid="{00000000-0005-0000-0000-0000BF040000}"/>
    <cellStyle name="Vírgula 6 2 3 2" xfId="916" xr:uid="{00000000-0005-0000-0000-0000C0040000}"/>
    <cellStyle name="Vírgula 6 2 3 2 2" xfId="1241" xr:uid="{00000000-0005-0000-0000-0000C1040000}"/>
    <cellStyle name="Vírgula 6 2 3 3" xfId="1088" xr:uid="{00000000-0005-0000-0000-0000C2040000}"/>
    <cellStyle name="Vírgula 6 2 4" xfId="761" xr:uid="{00000000-0005-0000-0000-0000C3040000}"/>
    <cellStyle name="Vírgula 6 2 4 2" xfId="917" xr:uid="{00000000-0005-0000-0000-0000C4040000}"/>
    <cellStyle name="Vírgula 6 2 4 2 2" xfId="1242" xr:uid="{00000000-0005-0000-0000-0000C5040000}"/>
    <cellStyle name="Vírgula 6 2 4 3" xfId="1089" xr:uid="{00000000-0005-0000-0000-0000C6040000}"/>
    <cellStyle name="Vírgula 6 2 5" xfId="913" xr:uid="{00000000-0005-0000-0000-0000C7040000}"/>
    <cellStyle name="Vírgula 6 2 5 2" xfId="1238" xr:uid="{00000000-0005-0000-0000-0000C8040000}"/>
    <cellStyle name="Vírgula 6 2 6" xfId="1085" xr:uid="{00000000-0005-0000-0000-0000C9040000}"/>
    <cellStyle name="Vírgula 6 3" xfId="762" xr:uid="{00000000-0005-0000-0000-0000CA040000}"/>
    <cellStyle name="Vírgula 6 3 2" xfId="918" xr:uid="{00000000-0005-0000-0000-0000CB040000}"/>
    <cellStyle name="Vírgula 6 3 2 2" xfId="1243" xr:uid="{00000000-0005-0000-0000-0000CC040000}"/>
    <cellStyle name="Vírgula 6 3 3" xfId="1090" xr:uid="{00000000-0005-0000-0000-0000CD040000}"/>
    <cellStyle name="Vírgula 6 4" xfId="763" xr:uid="{00000000-0005-0000-0000-0000CE040000}"/>
    <cellStyle name="Vírgula 6 4 2" xfId="764" xr:uid="{00000000-0005-0000-0000-0000CF040000}"/>
    <cellStyle name="Vírgula 6 4 2 2" xfId="920" xr:uid="{00000000-0005-0000-0000-0000D0040000}"/>
    <cellStyle name="Vírgula 6 4 2 2 2" xfId="1245" xr:uid="{00000000-0005-0000-0000-0000D1040000}"/>
    <cellStyle name="Vírgula 6 4 2 3" xfId="1092" xr:uid="{00000000-0005-0000-0000-0000D2040000}"/>
    <cellStyle name="Vírgula 6 4 3" xfId="919" xr:uid="{00000000-0005-0000-0000-0000D3040000}"/>
    <cellStyle name="Vírgula 6 4 3 2" xfId="1244" xr:uid="{00000000-0005-0000-0000-0000D4040000}"/>
    <cellStyle name="Vírgula 6 4 4" xfId="1091" xr:uid="{00000000-0005-0000-0000-0000D5040000}"/>
    <cellStyle name="Vírgula 6 5" xfId="765" xr:uid="{00000000-0005-0000-0000-0000D6040000}"/>
    <cellStyle name="Vírgula 6 5 2" xfId="921" xr:uid="{00000000-0005-0000-0000-0000D7040000}"/>
    <cellStyle name="Vírgula 6 5 2 2" xfId="1246" xr:uid="{00000000-0005-0000-0000-0000D8040000}"/>
    <cellStyle name="Vírgula 6 5 3" xfId="1093" xr:uid="{00000000-0005-0000-0000-0000D9040000}"/>
    <cellStyle name="Vírgula 6 6" xfId="766" xr:uid="{00000000-0005-0000-0000-0000DA040000}"/>
    <cellStyle name="Vírgula 6 6 2" xfId="922" xr:uid="{00000000-0005-0000-0000-0000DB040000}"/>
    <cellStyle name="Vírgula 6 6 2 2" xfId="1247" xr:uid="{00000000-0005-0000-0000-0000DC040000}"/>
    <cellStyle name="Vírgula 6 6 3" xfId="1094" xr:uid="{00000000-0005-0000-0000-0000DD040000}"/>
    <cellStyle name="Vírgula 6_CÁLCULO DE HORAS - tabela MARÇO 2014" xfId="767" xr:uid="{00000000-0005-0000-0000-0000DE040000}"/>
    <cellStyle name="Vírgula 7" xfId="768" xr:uid="{00000000-0005-0000-0000-0000DF040000}"/>
    <cellStyle name="Vírgula 7 2" xfId="923" xr:uid="{00000000-0005-0000-0000-0000E0040000}"/>
    <cellStyle name="Vírgula 7 2 2" xfId="1248" xr:uid="{00000000-0005-0000-0000-0000E1040000}"/>
    <cellStyle name="Vírgula 7 3" xfId="1095" xr:uid="{00000000-0005-0000-0000-0000E2040000}"/>
    <cellStyle name="Vírgula 8" xfId="769" xr:uid="{00000000-0005-0000-0000-0000E3040000}"/>
    <cellStyle name="Vírgula 8 2" xfId="924" xr:uid="{00000000-0005-0000-0000-0000E4040000}"/>
    <cellStyle name="Vírgula 8 2 2" xfId="1249" xr:uid="{00000000-0005-0000-0000-0000E5040000}"/>
    <cellStyle name="Vírgula 8 3" xfId="1096" xr:uid="{00000000-0005-0000-0000-0000E6040000}"/>
    <cellStyle name="Vírgula 9" xfId="770" xr:uid="{00000000-0005-0000-0000-0000E7040000}"/>
    <cellStyle name="Vírgula 9 2" xfId="925" xr:uid="{00000000-0005-0000-0000-0000E8040000}"/>
    <cellStyle name="Vírgula 9 2 2" xfId="1250" xr:uid="{00000000-0005-0000-0000-0000E9040000}"/>
    <cellStyle name="Vírgula 9 3" xfId="1097" xr:uid="{00000000-0005-0000-0000-0000EA040000}"/>
  </cellStyles>
  <dxfs count="15">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10.emf"/></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9.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9.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9.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9.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png"/><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xdr:from>
      <xdr:col>1</xdr:col>
      <xdr:colOff>361951</xdr:colOff>
      <xdr:row>0</xdr:row>
      <xdr:rowOff>0</xdr:rowOff>
    </xdr:from>
    <xdr:to>
      <xdr:col>7</xdr:col>
      <xdr:colOff>114300</xdr:colOff>
      <xdr:row>6</xdr:row>
      <xdr:rowOff>133350</xdr:rowOff>
    </xdr:to>
    <xdr:sp macro="" textlink="" fLocksText="0">
      <xdr:nvSpPr>
        <xdr:cNvPr id="9" name="Text Box 3">
          <a:extLst>
            <a:ext uri="{FF2B5EF4-FFF2-40B4-BE49-F238E27FC236}">
              <a16:creationId xmlns:a16="http://schemas.microsoft.com/office/drawing/2014/main" id="{00000000-0008-0000-0000-000009000000}"/>
            </a:ext>
          </a:extLst>
        </xdr:cNvPr>
        <xdr:cNvSpPr>
          <a:spLocks noChangeArrowheads="1"/>
        </xdr:cNvSpPr>
      </xdr:nvSpPr>
      <xdr:spPr bwMode="auto">
        <a:xfrm>
          <a:off x="962026" y="0"/>
          <a:ext cx="4010024" cy="1276350"/>
        </a:xfrm>
        <a:prstGeom prst="rect">
          <a:avLst/>
        </a:prstGeom>
        <a:noFill/>
        <a:ln>
          <a:noFill/>
        </a:ln>
        <a:effectLst/>
      </xdr:spPr>
      <xdr:txBody>
        <a:bodyPr vertOverflow="clip" wrap="square" lIns="90000" tIns="45000" rIns="90000" bIns="45000" anchor="ctr" upright="1"/>
        <a:lstStyle/>
        <a:p>
          <a:pPr algn="ctr" rtl="0">
            <a:spcBef>
              <a:spcPts val="600"/>
            </a:spcBef>
            <a:spcAft>
              <a:spcPts val="0"/>
            </a:spcAft>
          </a:pP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8</xdr:col>
      <xdr:colOff>47625</xdr:colOff>
      <xdr:row>0</xdr:row>
      <xdr:rowOff>76200</xdr:rowOff>
    </xdr:from>
    <xdr:to>
      <xdr:col>15</xdr:col>
      <xdr:colOff>597535</xdr:colOff>
      <xdr:row>4</xdr:row>
      <xdr:rowOff>118745</xdr:rowOff>
    </xdr:to>
    <xdr:pic>
      <xdr:nvPicPr>
        <xdr:cNvPr id="10" name="Imagem 9">
          <a:extLst>
            <a:ext uri="{FF2B5EF4-FFF2-40B4-BE49-F238E27FC236}">
              <a16:creationId xmlns:a16="http://schemas.microsoft.com/office/drawing/2014/main" id="{00000000-0008-0000-0000-00000A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43500" y="76200"/>
          <a:ext cx="2188210" cy="804545"/>
        </a:xfrm>
        <a:prstGeom prst="rect">
          <a:avLst/>
        </a:prstGeom>
      </xdr:spPr>
    </xdr:pic>
    <xdr:clientData/>
  </xdr:twoCellAnchor>
  <xdr:twoCellAnchor editAs="oneCell">
    <xdr:from>
      <xdr:col>0</xdr:col>
      <xdr:colOff>66675</xdr:colOff>
      <xdr:row>0</xdr:row>
      <xdr:rowOff>38100</xdr:rowOff>
    </xdr:from>
    <xdr:to>
      <xdr:col>2</xdr:col>
      <xdr:colOff>440641</xdr:colOff>
      <xdr:row>6</xdr:row>
      <xdr:rowOff>133350</xdr:rowOff>
    </xdr:to>
    <xdr:pic>
      <xdr:nvPicPr>
        <xdr:cNvPr id="2" name="Imagem 1">
          <a:extLst>
            <a:ext uri="{FF2B5EF4-FFF2-40B4-BE49-F238E27FC236}">
              <a16:creationId xmlns:a16="http://schemas.microsoft.com/office/drawing/2014/main" id="{1920D3C4-0C07-458C-AB65-0991C1EF5E7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7391" t="24414" r="17558" b="24415"/>
        <a:stretch/>
      </xdr:blipFill>
      <xdr:spPr>
        <a:xfrm>
          <a:off x="66675" y="38100"/>
          <a:ext cx="1574116" cy="12382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228600</xdr:colOff>
      <xdr:row>29</xdr:row>
      <xdr:rowOff>0</xdr:rowOff>
    </xdr:from>
    <xdr:to>
      <xdr:col>1</xdr:col>
      <xdr:colOff>638175</xdr:colOff>
      <xdr:row>29</xdr:row>
      <xdr:rowOff>0</xdr:rowOff>
    </xdr:to>
    <xdr:pic>
      <xdr:nvPicPr>
        <xdr:cNvPr id="33022" name="Picture 1278">
          <a:extLst>
            <a:ext uri="{FF2B5EF4-FFF2-40B4-BE49-F238E27FC236}">
              <a16:creationId xmlns:a16="http://schemas.microsoft.com/office/drawing/2014/main" id="{00000000-0008-0000-0800-0000FE8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457200</xdr:colOff>
      <xdr:row>1</xdr:row>
      <xdr:rowOff>133350</xdr:rowOff>
    </xdr:from>
    <xdr:to>
      <xdr:col>11</xdr:col>
      <xdr:colOff>827364</xdr:colOff>
      <xdr:row>5</xdr:row>
      <xdr:rowOff>99961</xdr:rowOff>
    </xdr:to>
    <xdr:pic>
      <xdr:nvPicPr>
        <xdr:cNvPr id="10" name="Imagem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15350" y="447675"/>
          <a:ext cx="2341839" cy="747661"/>
        </a:xfrm>
        <a:prstGeom prst="rect">
          <a:avLst/>
        </a:prstGeom>
      </xdr:spPr>
    </xdr:pic>
    <xdr:clientData/>
  </xdr:twoCellAnchor>
  <xdr:twoCellAnchor editAs="oneCell">
    <xdr:from>
      <xdr:col>0</xdr:col>
      <xdr:colOff>28575</xdr:colOff>
      <xdr:row>1</xdr:row>
      <xdr:rowOff>57150</xdr:rowOff>
    </xdr:from>
    <xdr:to>
      <xdr:col>1</xdr:col>
      <xdr:colOff>1143062</xdr:colOff>
      <xdr:row>6</xdr:row>
      <xdr:rowOff>190500</xdr:rowOff>
    </xdr:to>
    <xdr:pic>
      <xdr:nvPicPr>
        <xdr:cNvPr id="2" name="Imagem 1">
          <a:extLst>
            <a:ext uri="{FF2B5EF4-FFF2-40B4-BE49-F238E27FC236}">
              <a16:creationId xmlns:a16="http://schemas.microsoft.com/office/drawing/2014/main" id="{D5FF41AB-3C3D-4E28-B574-8942180F35C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7391" t="24414" r="17558" b="24415"/>
        <a:stretch/>
      </xdr:blipFill>
      <xdr:spPr>
        <a:xfrm>
          <a:off x="28575" y="371475"/>
          <a:ext cx="1428812" cy="11239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627592</xdr:colOff>
      <xdr:row>0</xdr:row>
      <xdr:rowOff>29633</xdr:rowOff>
    </xdr:from>
    <xdr:to>
      <xdr:col>10</xdr:col>
      <xdr:colOff>1100243</xdr:colOff>
      <xdr:row>2</xdr:row>
      <xdr:rowOff>78317</xdr:rowOff>
    </xdr:to>
    <xdr:pic>
      <xdr:nvPicPr>
        <xdr:cNvPr id="7" name="Imagem 6">
          <a:extLst>
            <a:ext uri="{FF2B5EF4-FFF2-40B4-BE49-F238E27FC236}">
              <a16:creationId xmlns:a16="http://schemas.microsoft.com/office/drawing/2014/main" id="{00000000-0008-0000-0900-00000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867092" y="29633"/>
          <a:ext cx="1358476" cy="753534"/>
        </a:xfrm>
        <a:prstGeom prst="rect">
          <a:avLst/>
        </a:prstGeom>
      </xdr:spPr>
    </xdr:pic>
    <xdr:clientData/>
  </xdr:twoCellAnchor>
  <xdr:twoCellAnchor editAs="oneCell">
    <xdr:from>
      <xdr:col>0</xdr:col>
      <xdr:colOff>114300</xdr:colOff>
      <xdr:row>0</xdr:row>
      <xdr:rowOff>152400</xdr:rowOff>
    </xdr:from>
    <xdr:to>
      <xdr:col>1</xdr:col>
      <xdr:colOff>514412</xdr:colOff>
      <xdr:row>4</xdr:row>
      <xdr:rowOff>76200</xdr:rowOff>
    </xdr:to>
    <xdr:pic>
      <xdr:nvPicPr>
        <xdr:cNvPr id="2" name="Imagem 1">
          <a:extLst>
            <a:ext uri="{FF2B5EF4-FFF2-40B4-BE49-F238E27FC236}">
              <a16:creationId xmlns:a16="http://schemas.microsoft.com/office/drawing/2014/main" id="{F0CB434A-DE04-4105-BD8C-B52E62D6378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7391" t="24414" r="17558" b="24415"/>
        <a:stretch/>
      </xdr:blipFill>
      <xdr:spPr>
        <a:xfrm>
          <a:off x="114300" y="152400"/>
          <a:ext cx="1428812" cy="11239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161925</xdr:colOff>
      <xdr:row>0</xdr:row>
      <xdr:rowOff>47625</xdr:rowOff>
    </xdr:from>
    <xdr:to>
      <xdr:col>1</xdr:col>
      <xdr:colOff>368513</xdr:colOff>
      <xdr:row>4</xdr:row>
      <xdr:rowOff>149625</xdr:rowOff>
    </xdr:to>
    <xdr:pic>
      <xdr:nvPicPr>
        <xdr:cNvPr id="10" name="Imagem 9" descr="1_2_assinaturas_marca_2_reduzida">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1413" cy="864000"/>
        </a:xfrm>
        <a:prstGeom prst="rect">
          <a:avLst/>
        </a:prstGeom>
        <a:noFill/>
        <a:ln>
          <a:noFill/>
        </a:ln>
      </xdr:spPr>
    </xdr:pic>
    <xdr:clientData/>
  </xdr:twoCellAnchor>
  <xdr:twoCellAnchor editAs="oneCell">
    <xdr:from>
      <xdr:col>7</xdr:col>
      <xdr:colOff>180975</xdr:colOff>
      <xdr:row>0</xdr:row>
      <xdr:rowOff>114300</xdr:rowOff>
    </xdr:from>
    <xdr:to>
      <xdr:col>8</xdr:col>
      <xdr:colOff>1045210</xdr:colOff>
      <xdr:row>3</xdr:row>
      <xdr:rowOff>161925</xdr:rowOff>
    </xdr:to>
    <xdr:pic>
      <xdr:nvPicPr>
        <xdr:cNvPr id="11" name="Imagem 10">
          <a:extLst>
            <a:ext uri="{FF2B5EF4-FFF2-40B4-BE49-F238E27FC236}">
              <a16:creationId xmlns:a16="http://schemas.microsoft.com/office/drawing/2014/main" id="{00000000-0008-0000-0A00-00000B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62850" y="114300"/>
          <a:ext cx="2121535" cy="619125"/>
        </a:xfrm>
        <a:prstGeom prst="rect">
          <a:avLst/>
        </a:prstGeom>
      </xdr:spPr>
    </xdr:pic>
    <xdr:clientData/>
  </xdr:twoCellAnchor>
  <xdr:twoCellAnchor>
    <xdr:from>
      <xdr:col>0</xdr:col>
      <xdr:colOff>885824</xdr:colOff>
      <xdr:row>0</xdr:row>
      <xdr:rowOff>9526</xdr:rowOff>
    </xdr:from>
    <xdr:to>
      <xdr:col>7</xdr:col>
      <xdr:colOff>161924</xdr:colOff>
      <xdr:row>4</xdr:row>
      <xdr:rowOff>180976</xdr:rowOff>
    </xdr:to>
    <xdr:sp macro="" textlink="" fLocksText="0">
      <xdr:nvSpPr>
        <xdr:cNvPr id="12" name="Text Box 3">
          <a:extLst>
            <a:ext uri="{FF2B5EF4-FFF2-40B4-BE49-F238E27FC236}">
              <a16:creationId xmlns:a16="http://schemas.microsoft.com/office/drawing/2014/main" id="{00000000-0008-0000-0A00-00000C000000}"/>
            </a:ext>
          </a:extLst>
        </xdr:cNvPr>
        <xdr:cNvSpPr>
          <a:spLocks noChangeArrowheads="1"/>
        </xdr:cNvSpPr>
      </xdr:nvSpPr>
      <xdr:spPr bwMode="auto">
        <a:xfrm>
          <a:off x="504824" y="9526"/>
          <a:ext cx="7038975" cy="933450"/>
        </a:xfrm>
        <a:prstGeom prst="rect">
          <a:avLst/>
        </a:prstGeom>
        <a:noFill/>
        <a:ln>
          <a:noFill/>
        </a:ln>
        <a:effectLst/>
      </xdr:spPr>
      <xdr:txBody>
        <a:bodyPr vertOverflow="clip" wrap="square" lIns="90000" tIns="45000" rIns="90000" bIns="45000" anchor="ctr" upright="1"/>
        <a:lstStyle/>
        <a:p>
          <a:pPr algn="ctr" rtl="0">
            <a:spcBef>
              <a:spcPts val="600"/>
            </a:spcBef>
          </a:pPr>
          <a:r>
            <a:rPr lang="pt-BR" sz="1200" b="1" i="0" baseline="0">
              <a:effectLst/>
              <a:latin typeface="+mn-lt"/>
              <a:ea typeface="+mn-ea"/>
              <a:cs typeface="+mn-cs"/>
            </a:rPr>
            <a:t>SECRETARIA DE ESTADO DAS CIDADES</a:t>
          </a:r>
          <a:endParaRPr lang="pt-BR" sz="1200">
            <a:effectLst/>
            <a:latin typeface="+mn-lt"/>
          </a:endParaRPr>
        </a:p>
        <a:p>
          <a:pPr algn="ctr" rtl="0">
            <a:spcBef>
              <a:spcPts val="600"/>
            </a:spcBef>
          </a:pPr>
          <a:r>
            <a:rPr lang="pt-BR" sz="1200" b="1" i="0" baseline="0">
              <a:effectLst/>
              <a:latin typeface="+mn-lt"/>
              <a:ea typeface="+mn-ea"/>
              <a:cs typeface="+mn-cs"/>
            </a:rPr>
            <a:t>DIRETORIA DE EDIFICAÇÕES</a:t>
          </a:r>
          <a:endParaRPr lang="pt-BR" sz="1200">
            <a:effectLst/>
            <a:latin typeface="+mn-lt"/>
          </a:endParaRPr>
        </a:p>
        <a:p>
          <a:pPr algn="ctr" rtl="0"/>
          <a:endParaRPr lang="pt-BR">
            <a:effectLst/>
            <a:latin typeface="Arial" panose="020B0604020202020204" pitchFamily="34" charset="0"/>
            <a:cs typeface="Arial" panose="020B0604020202020204"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76201</xdr:colOff>
      <xdr:row>0</xdr:row>
      <xdr:rowOff>133350</xdr:rowOff>
    </xdr:from>
    <xdr:to>
      <xdr:col>5</xdr:col>
      <xdr:colOff>523875</xdr:colOff>
      <xdr:row>0</xdr:row>
      <xdr:rowOff>742950</xdr:rowOff>
    </xdr:to>
    <xdr:sp macro="" textlink="" fLocksText="0">
      <xdr:nvSpPr>
        <xdr:cNvPr id="10" name="Text Box 3">
          <a:extLst>
            <a:ext uri="{FF2B5EF4-FFF2-40B4-BE49-F238E27FC236}">
              <a16:creationId xmlns:a16="http://schemas.microsoft.com/office/drawing/2014/main" id="{00000000-0008-0000-0B00-00000A000000}"/>
            </a:ext>
          </a:extLst>
        </xdr:cNvPr>
        <xdr:cNvSpPr>
          <a:spLocks noChangeArrowheads="1"/>
        </xdr:cNvSpPr>
      </xdr:nvSpPr>
      <xdr:spPr bwMode="auto">
        <a:xfrm>
          <a:off x="857251" y="133350"/>
          <a:ext cx="3571874" cy="609600"/>
        </a:xfrm>
        <a:prstGeom prst="rect">
          <a:avLst/>
        </a:prstGeom>
        <a:noFill/>
        <a:ln>
          <a:noFill/>
        </a:ln>
        <a:effec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xdr:txBody>
    </xdr:sp>
    <xdr:clientData/>
  </xdr:twoCellAnchor>
  <xdr:twoCellAnchor editAs="oneCell">
    <xdr:from>
      <xdr:col>0</xdr:col>
      <xdr:colOff>95250</xdr:colOff>
      <xdr:row>0</xdr:row>
      <xdr:rowOff>76200</xdr:rowOff>
    </xdr:from>
    <xdr:to>
      <xdr:col>1</xdr:col>
      <xdr:colOff>27730</xdr:colOff>
      <xdr:row>1</xdr:row>
      <xdr:rowOff>159150</xdr:rowOff>
    </xdr:to>
    <xdr:pic>
      <xdr:nvPicPr>
        <xdr:cNvPr id="11" name="Imagem 10" descr="1_2_assinaturas_marca_2_reduzida">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twoCellAnchor editAs="oneCell">
    <xdr:from>
      <xdr:col>5</xdr:col>
      <xdr:colOff>504825</xdr:colOff>
      <xdr:row>0</xdr:row>
      <xdr:rowOff>76201</xdr:rowOff>
    </xdr:from>
    <xdr:to>
      <xdr:col>7</xdr:col>
      <xdr:colOff>713064</xdr:colOff>
      <xdr:row>0</xdr:row>
      <xdr:rowOff>666751</xdr:rowOff>
    </xdr:to>
    <xdr:pic>
      <xdr:nvPicPr>
        <xdr:cNvPr id="12" name="Imagem 11">
          <a:extLst>
            <a:ext uri="{FF2B5EF4-FFF2-40B4-BE49-F238E27FC236}">
              <a16:creationId xmlns:a16="http://schemas.microsoft.com/office/drawing/2014/main" id="{00000000-0008-0000-0B00-00000C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10075" y="76201"/>
          <a:ext cx="1770339" cy="5905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6" name="Imagem 5" descr="1_2_assinaturas_marca_2_reduzida">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6</xdr:col>
      <xdr:colOff>57150</xdr:colOff>
      <xdr:row>0</xdr:row>
      <xdr:rowOff>114300</xdr:rowOff>
    </xdr:from>
    <xdr:to>
      <xdr:col>9</xdr:col>
      <xdr:colOff>570189</xdr:colOff>
      <xdr:row>4</xdr:row>
      <xdr:rowOff>157111</xdr:rowOff>
    </xdr:to>
    <xdr:pic>
      <xdr:nvPicPr>
        <xdr:cNvPr id="7" name="Imagem 6">
          <a:extLst>
            <a:ext uri="{FF2B5EF4-FFF2-40B4-BE49-F238E27FC236}">
              <a16:creationId xmlns:a16="http://schemas.microsoft.com/office/drawing/2014/main" id="{00000000-0008-0000-0C00-000007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81825" y="114300"/>
          <a:ext cx="2341839" cy="74766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190500</xdr:colOff>
      <xdr:row>0</xdr:row>
      <xdr:rowOff>123825</xdr:rowOff>
    </xdr:from>
    <xdr:to>
      <xdr:col>5</xdr:col>
      <xdr:colOff>542925</xdr:colOff>
      <xdr:row>1</xdr:row>
      <xdr:rowOff>0</xdr:rowOff>
    </xdr:to>
    <xdr:sp macro="" textlink="" fLocksText="0">
      <xdr:nvSpPr>
        <xdr:cNvPr id="7" name="Text Box 3">
          <a:extLst>
            <a:ext uri="{FF2B5EF4-FFF2-40B4-BE49-F238E27FC236}">
              <a16:creationId xmlns:a16="http://schemas.microsoft.com/office/drawing/2014/main" id="{00000000-0008-0000-0D00-000007000000}"/>
            </a:ext>
          </a:extLst>
        </xdr:cNvPr>
        <xdr:cNvSpPr>
          <a:spLocks noChangeArrowheads="1"/>
        </xdr:cNvSpPr>
      </xdr:nvSpPr>
      <xdr:spPr bwMode="auto">
        <a:xfrm>
          <a:off x="800100" y="123825"/>
          <a:ext cx="2790825" cy="657225"/>
        </a:xfrm>
        <a:prstGeom prst="rect">
          <a:avLst/>
        </a:prstGeom>
        <a:noFill/>
        <a:ln>
          <a:noFill/>
        </a:ln>
        <a:effectLst/>
      </xdr:spPr>
      <xdr:txBody>
        <a:bodyPr vertOverflow="clip" wrap="square" lIns="90000" tIns="45000" rIns="90000" bIns="45000" anchor="t" upright="1"/>
        <a:lstStyle/>
        <a:p>
          <a:pPr algn="ctr" rtl="0">
            <a:defRPr sz="1000"/>
          </a:pPr>
          <a:r>
            <a:rPr lang="pt-BR" sz="1100" b="1" i="0" u="none" strike="noStrike" baseline="0">
              <a:solidFill>
                <a:srgbClr val="000000"/>
              </a:solidFill>
              <a:latin typeface="Arial"/>
              <a:cs typeface="Arial"/>
            </a:rPr>
            <a:t>COMPOSIÇÃO DOS ENCARGOS SOCIAIS BÁSICOS</a:t>
          </a:r>
        </a:p>
        <a:p>
          <a:pPr algn="ctr" rtl="0">
            <a:defRPr sz="1000"/>
          </a:pPr>
          <a:r>
            <a:rPr lang="pt-BR" sz="1100" b="1" i="0" u="none" strike="noStrike" baseline="0">
              <a:solidFill>
                <a:srgbClr val="000000"/>
              </a:solidFill>
              <a:latin typeface="Arial"/>
              <a:cs typeface="Arial"/>
            </a:rPr>
            <a:t>REFERÊNCIA: JANEIRO/2025</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8" name="Imagem 7" descr="1_2_assinaturas_marca_2_reduzida">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5</xdr:col>
      <xdr:colOff>561975</xdr:colOff>
      <xdr:row>0</xdr:row>
      <xdr:rowOff>57150</xdr:rowOff>
    </xdr:from>
    <xdr:to>
      <xdr:col>7</xdr:col>
      <xdr:colOff>708107</xdr:colOff>
      <xdr:row>1</xdr:row>
      <xdr:rowOff>4969</xdr:rowOff>
    </xdr:to>
    <xdr:pic>
      <xdr:nvPicPr>
        <xdr:cNvPr id="9" name="Imagem 8">
          <a:extLst>
            <a:ext uri="{FF2B5EF4-FFF2-40B4-BE49-F238E27FC236}">
              <a16:creationId xmlns:a16="http://schemas.microsoft.com/office/drawing/2014/main" id="{00000000-0008-0000-0D00-000009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09975" y="57150"/>
          <a:ext cx="2022557" cy="7288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xdr:colOff>
      <xdr:row>0</xdr:row>
      <xdr:rowOff>0</xdr:rowOff>
    </xdr:from>
    <xdr:to>
      <xdr:col>1</xdr:col>
      <xdr:colOff>1076325</xdr:colOff>
      <xdr:row>0</xdr:row>
      <xdr:rowOff>0</xdr:rowOff>
    </xdr:to>
    <xdr:pic>
      <xdr:nvPicPr>
        <xdr:cNvPr id="44039" name="Figuras 1">
          <a:extLst>
            <a:ext uri="{FF2B5EF4-FFF2-40B4-BE49-F238E27FC236}">
              <a16:creationId xmlns:a16="http://schemas.microsoft.com/office/drawing/2014/main" id="{00000000-0008-0000-0100-000007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8</xdr:col>
      <xdr:colOff>216105</xdr:colOff>
      <xdr:row>0</xdr:row>
      <xdr:rowOff>123825</xdr:rowOff>
    </xdr:from>
    <xdr:to>
      <xdr:col>12</xdr:col>
      <xdr:colOff>449949</xdr:colOff>
      <xdr:row>4</xdr:row>
      <xdr:rowOff>109486</xdr:rowOff>
    </xdr:to>
    <xdr:pic>
      <xdr:nvPicPr>
        <xdr:cNvPr id="9" name="Imagem 8">
          <a:extLst>
            <a:ext uri="{FF2B5EF4-FFF2-40B4-BE49-F238E27FC236}">
              <a16:creationId xmlns:a16="http://schemas.microsoft.com/office/drawing/2014/main" id="{00000000-0008-0000-0100-000009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02330" y="123825"/>
          <a:ext cx="2338869" cy="747661"/>
        </a:xfrm>
        <a:prstGeom prst="rect">
          <a:avLst/>
        </a:prstGeom>
      </xdr:spPr>
    </xdr:pic>
    <xdr:clientData/>
  </xdr:twoCellAnchor>
  <xdr:twoCellAnchor editAs="oneCell">
    <xdr:from>
      <xdr:col>0</xdr:col>
      <xdr:colOff>30726</xdr:colOff>
      <xdr:row>0</xdr:row>
      <xdr:rowOff>61451</xdr:rowOff>
    </xdr:from>
    <xdr:to>
      <xdr:col>3</xdr:col>
      <xdr:colOff>314358</xdr:colOff>
      <xdr:row>6</xdr:row>
      <xdr:rowOff>132120</xdr:rowOff>
    </xdr:to>
    <xdr:pic>
      <xdr:nvPicPr>
        <xdr:cNvPr id="2" name="Imagem 1">
          <a:extLst>
            <a:ext uri="{FF2B5EF4-FFF2-40B4-BE49-F238E27FC236}">
              <a16:creationId xmlns:a16="http://schemas.microsoft.com/office/drawing/2014/main" id="{14653CEA-F4E9-41C6-B4BD-0DDBEEF4331B}"/>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7391" t="24414" r="17558" b="24415"/>
        <a:stretch/>
      </xdr:blipFill>
      <xdr:spPr>
        <a:xfrm>
          <a:off x="30726" y="61451"/>
          <a:ext cx="1574116" cy="12382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323850</xdr:colOff>
      <xdr:row>29</xdr:row>
      <xdr:rowOff>0</xdr:rowOff>
    </xdr:from>
    <xdr:to>
      <xdr:col>8</xdr:col>
      <xdr:colOff>914400</xdr:colOff>
      <xdr:row>33</xdr:row>
      <xdr:rowOff>76200</xdr:rowOff>
    </xdr:to>
    <xdr:pic>
      <xdr:nvPicPr>
        <xdr:cNvPr id="38233" name="Picture 4">
          <a:extLst>
            <a:ext uri="{FF2B5EF4-FFF2-40B4-BE49-F238E27FC236}">
              <a16:creationId xmlns:a16="http://schemas.microsoft.com/office/drawing/2014/main" id="{00000000-0008-0000-0200-0000599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2700" y="5762625"/>
          <a:ext cx="3752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238125</xdr:colOff>
      <xdr:row>0</xdr:row>
      <xdr:rowOff>142875</xdr:rowOff>
    </xdr:from>
    <xdr:to>
      <xdr:col>8</xdr:col>
      <xdr:colOff>979764</xdr:colOff>
      <xdr:row>5</xdr:row>
      <xdr:rowOff>80911</xdr:rowOff>
    </xdr:to>
    <xdr:pic>
      <xdr:nvPicPr>
        <xdr:cNvPr id="9" name="Imagem 8">
          <a:extLst>
            <a:ext uri="{FF2B5EF4-FFF2-40B4-BE49-F238E27FC236}">
              <a16:creationId xmlns:a16="http://schemas.microsoft.com/office/drawing/2014/main" id="{00000000-0008-0000-0200-000009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86700" y="142875"/>
          <a:ext cx="2341839" cy="747661"/>
        </a:xfrm>
        <a:prstGeom prst="rect">
          <a:avLst/>
        </a:prstGeom>
      </xdr:spPr>
    </xdr:pic>
    <xdr:clientData/>
  </xdr:twoCellAnchor>
  <xdr:twoCellAnchor>
    <xdr:from>
      <xdr:col>1</xdr:col>
      <xdr:colOff>0</xdr:colOff>
      <xdr:row>0</xdr:row>
      <xdr:rowOff>0</xdr:rowOff>
    </xdr:from>
    <xdr:to>
      <xdr:col>6</xdr:col>
      <xdr:colOff>200025</xdr:colOff>
      <xdr:row>6</xdr:row>
      <xdr:rowOff>0</xdr:rowOff>
    </xdr:to>
    <xdr:sp macro="" textlink="" fLocksText="0">
      <xdr:nvSpPr>
        <xdr:cNvPr id="10" name="Text Box 3">
          <a:extLst>
            <a:ext uri="{FF2B5EF4-FFF2-40B4-BE49-F238E27FC236}">
              <a16:creationId xmlns:a16="http://schemas.microsoft.com/office/drawing/2014/main" id="{00000000-0008-0000-0200-00000A000000}"/>
            </a:ext>
          </a:extLst>
        </xdr:cNvPr>
        <xdr:cNvSpPr>
          <a:spLocks noChangeArrowheads="1"/>
        </xdr:cNvSpPr>
      </xdr:nvSpPr>
      <xdr:spPr bwMode="auto">
        <a:xfrm>
          <a:off x="885825" y="0"/>
          <a:ext cx="6962775" cy="971550"/>
        </a:xfrm>
        <a:prstGeom prst="rect">
          <a:avLst/>
        </a:prstGeom>
        <a:noFill/>
        <a:ln w="9525">
          <a:noFill/>
          <a:round/>
          <a:headEnd/>
          <a:tailEnd/>
        </a:ln>
        <a:effectLst/>
      </xdr:spPr>
      <xdr:txBody>
        <a:bodyPr vertOverflow="clip" wrap="square" lIns="90000" tIns="45000" rIns="90000" bIns="45000" anchor="ctr" upright="1"/>
        <a:lstStyle/>
        <a:p>
          <a:pPr algn="ctr" rtl="0">
            <a:spcBef>
              <a:spcPts val="600"/>
            </a:spcBef>
          </a:pPr>
          <a:r>
            <a:rPr lang="pt-BR" b="1">
              <a:effectLst/>
            </a:rPr>
            <a:t>SECRETARIA DE ESTADO DA AGRICULTURA E DO ABASTECIMENTO CENTRAIS DE ABASTECIMENTO DO PARANÁ CEASA/PR</a:t>
          </a:r>
        </a:p>
      </xdr:txBody>
    </xdr:sp>
    <xdr:clientData/>
  </xdr:twoCellAnchor>
  <xdr:twoCellAnchor editAs="oneCell">
    <xdr:from>
      <xdr:col>0</xdr:col>
      <xdr:colOff>47625</xdr:colOff>
      <xdr:row>3</xdr:row>
      <xdr:rowOff>7370</xdr:rowOff>
    </xdr:from>
    <xdr:to>
      <xdr:col>1</xdr:col>
      <xdr:colOff>647700</xdr:colOff>
      <xdr:row>9</xdr:row>
      <xdr:rowOff>109427</xdr:rowOff>
    </xdr:to>
    <xdr:pic>
      <xdr:nvPicPr>
        <xdr:cNvPr id="2" name="Imagem 1">
          <a:extLst>
            <a:ext uri="{FF2B5EF4-FFF2-40B4-BE49-F238E27FC236}">
              <a16:creationId xmlns:a16="http://schemas.microsoft.com/office/drawing/2014/main" id="{6DFC0058-E26B-4BF5-84EE-8EFE9111D5DD}"/>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7391" t="24414" r="17558" b="24415"/>
        <a:stretch/>
      </xdr:blipFill>
      <xdr:spPr>
        <a:xfrm>
          <a:off x="47625" y="493145"/>
          <a:ext cx="1485900" cy="11688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1057275</xdr:colOff>
      <xdr:row>1</xdr:row>
      <xdr:rowOff>38100</xdr:rowOff>
    </xdr:from>
    <xdr:to>
      <xdr:col>9</xdr:col>
      <xdr:colOff>807085</xdr:colOff>
      <xdr:row>3</xdr:row>
      <xdr:rowOff>271145</xdr:rowOff>
    </xdr:to>
    <xdr:pic>
      <xdr:nvPicPr>
        <xdr:cNvPr id="7" name="Imagem 6">
          <a:extLst>
            <a:ext uri="{FF2B5EF4-FFF2-40B4-BE49-F238E27FC236}">
              <a16:creationId xmlns:a16="http://schemas.microsoft.com/office/drawing/2014/main" id="{00000000-0008-0000-0300-00000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43775" y="95250"/>
          <a:ext cx="2188210" cy="804545"/>
        </a:xfrm>
        <a:prstGeom prst="rect">
          <a:avLst/>
        </a:prstGeom>
      </xdr:spPr>
    </xdr:pic>
    <xdr:clientData/>
  </xdr:twoCellAnchor>
  <xdr:twoCellAnchor>
    <xdr:from>
      <xdr:col>2</xdr:col>
      <xdr:colOff>647700</xdr:colOff>
      <xdr:row>0</xdr:row>
      <xdr:rowOff>47625</xdr:rowOff>
    </xdr:from>
    <xdr:to>
      <xdr:col>7</xdr:col>
      <xdr:colOff>1047749</xdr:colOff>
      <xdr:row>5</xdr:row>
      <xdr:rowOff>180975</xdr:rowOff>
    </xdr:to>
    <xdr:sp macro="" textlink="" fLocksText="0">
      <xdr:nvSpPr>
        <xdr:cNvPr id="8" name="Text Box 3">
          <a:extLst>
            <a:ext uri="{FF2B5EF4-FFF2-40B4-BE49-F238E27FC236}">
              <a16:creationId xmlns:a16="http://schemas.microsoft.com/office/drawing/2014/main" id="{00000000-0008-0000-0300-000008000000}"/>
            </a:ext>
          </a:extLst>
        </xdr:cNvPr>
        <xdr:cNvSpPr>
          <a:spLocks noChangeArrowheads="1"/>
        </xdr:cNvSpPr>
      </xdr:nvSpPr>
      <xdr:spPr bwMode="auto">
        <a:xfrm>
          <a:off x="1200150" y="47625"/>
          <a:ext cx="6134099" cy="1333500"/>
        </a:xfrm>
        <a:prstGeom prst="rect">
          <a:avLst/>
        </a:prstGeom>
        <a:noFill/>
        <a:ln>
          <a:noFill/>
        </a:ln>
        <a:effectLst/>
      </xdr:spPr>
      <xdr:txBody>
        <a:bodyPr vertOverflow="clip" wrap="square" lIns="90000" tIns="45000" rIns="90000" bIns="45000" anchor="ctr" upright="1"/>
        <a:lstStyle/>
        <a:p>
          <a:pPr algn="ctr" rtl="0">
            <a:spcBef>
              <a:spcPts val="600"/>
            </a:spcBef>
            <a:spcAft>
              <a:spcPts val="0"/>
            </a:spcAft>
          </a:pP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1</xdr:col>
      <xdr:colOff>76200</xdr:colOff>
      <xdr:row>1</xdr:row>
      <xdr:rowOff>38100</xdr:rowOff>
    </xdr:from>
    <xdr:to>
      <xdr:col>3</xdr:col>
      <xdr:colOff>412066</xdr:colOff>
      <xdr:row>5</xdr:row>
      <xdr:rowOff>133350</xdr:rowOff>
    </xdr:to>
    <xdr:pic>
      <xdr:nvPicPr>
        <xdr:cNvPr id="2" name="Imagem 1">
          <a:extLst>
            <a:ext uri="{FF2B5EF4-FFF2-40B4-BE49-F238E27FC236}">
              <a16:creationId xmlns:a16="http://schemas.microsoft.com/office/drawing/2014/main" id="{E2EBBF5C-A631-4F66-AF46-86E97A334FB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7391" t="24414" r="17558" b="24415"/>
        <a:stretch/>
      </xdr:blipFill>
      <xdr:spPr>
        <a:xfrm>
          <a:off x="133350" y="95250"/>
          <a:ext cx="1574116" cy="12382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865656</xdr:colOff>
      <xdr:row>0</xdr:row>
      <xdr:rowOff>83344</xdr:rowOff>
    </xdr:from>
    <xdr:to>
      <xdr:col>11</xdr:col>
      <xdr:colOff>884266</xdr:colOff>
      <xdr:row>3</xdr:row>
      <xdr:rowOff>145256</xdr:rowOff>
    </xdr:to>
    <xdr:pic>
      <xdr:nvPicPr>
        <xdr:cNvPr id="2" name="Imagem 1">
          <a:extLst>
            <a:ext uri="{FF2B5EF4-FFF2-40B4-BE49-F238E27FC236}">
              <a16:creationId xmlns:a16="http://schemas.microsoft.com/office/drawing/2014/main" id="{594DB070-84EC-4C64-B8F7-7AF540102AE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686181" y="83344"/>
          <a:ext cx="1847410" cy="547687"/>
        </a:xfrm>
        <a:prstGeom prst="rect">
          <a:avLst/>
        </a:prstGeom>
      </xdr:spPr>
    </xdr:pic>
    <xdr:clientData/>
  </xdr:twoCellAnchor>
  <xdr:twoCellAnchor editAs="oneCell">
    <xdr:from>
      <xdr:col>0</xdr:col>
      <xdr:colOff>28575</xdr:colOff>
      <xdr:row>1</xdr:row>
      <xdr:rowOff>0</xdr:rowOff>
    </xdr:from>
    <xdr:to>
      <xdr:col>1</xdr:col>
      <xdr:colOff>636930</xdr:colOff>
      <xdr:row>6</xdr:row>
      <xdr:rowOff>38100</xdr:rowOff>
    </xdr:to>
    <xdr:pic>
      <xdr:nvPicPr>
        <xdr:cNvPr id="3" name="Imagem 2">
          <a:extLst>
            <a:ext uri="{FF2B5EF4-FFF2-40B4-BE49-F238E27FC236}">
              <a16:creationId xmlns:a16="http://schemas.microsoft.com/office/drawing/2014/main" id="{8694BEF6-BB44-4BF6-AC1B-97846DB3BC0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7391" t="24414" r="17558" b="24415"/>
        <a:stretch/>
      </xdr:blipFill>
      <xdr:spPr>
        <a:xfrm>
          <a:off x="28575" y="161925"/>
          <a:ext cx="1065555" cy="10001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865656</xdr:colOff>
      <xdr:row>0</xdr:row>
      <xdr:rowOff>83344</xdr:rowOff>
    </xdr:from>
    <xdr:to>
      <xdr:col>11</xdr:col>
      <xdr:colOff>884266</xdr:colOff>
      <xdr:row>3</xdr:row>
      <xdr:rowOff>145256</xdr:rowOff>
    </xdr:to>
    <xdr:pic>
      <xdr:nvPicPr>
        <xdr:cNvPr id="8" name="Imagem 7">
          <a:extLst>
            <a:ext uri="{FF2B5EF4-FFF2-40B4-BE49-F238E27FC236}">
              <a16:creationId xmlns:a16="http://schemas.microsoft.com/office/drawing/2014/main" id="{00000000-0008-0000-0400-000008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438531" y="83344"/>
          <a:ext cx="1847410" cy="547687"/>
        </a:xfrm>
        <a:prstGeom prst="rect">
          <a:avLst/>
        </a:prstGeom>
      </xdr:spPr>
    </xdr:pic>
    <xdr:clientData/>
  </xdr:twoCellAnchor>
  <xdr:twoCellAnchor editAs="oneCell">
    <xdr:from>
      <xdr:col>0</xdr:col>
      <xdr:colOff>28575</xdr:colOff>
      <xdr:row>1</xdr:row>
      <xdr:rowOff>0</xdr:rowOff>
    </xdr:from>
    <xdr:to>
      <xdr:col>1</xdr:col>
      <xdr:colOff>636930</xdr:colOff>
      <xdr:row>6</xdr:row>
      <xdr:rowOff>38100</xdr:rowOff>
    </xdr:to>
    <xdr:pic>
      <xdr:nvPicPr>
        <xdr:cNvPr id="2" name="Imagem 1">
          <a:extLst>
            <a:ext uri="{FF2B5EF4-FFF2-40B4-BE49-F238E27FC236}">
              <a16:creationId xmlns:a16="http://schemas.microsoft.com/office/drawing/2014/main" id="{6884A07C-3045-4A31-A364-E2205E1DBEA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7391" t="24414" r="17558" b="24415"/>
        <a:stretch/>
      </xdr:blipFill>
      <xdr:spPr>
        <a:xfrm>
          <a:off x="28575" y="161925"/>
          <a:ext cx="1065555" cy="838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66675</xdr:colOff>
      <xdr:row>0</xdr:row>
      <xdr:rowOff>0</xdr:rowOff>
    </xdr:from>
    <xdr:to>
      <xdr:col>2</xdr:col>
      <xdr:colOff>1066800</xdr:colOff>
      <xdr:row>0</xdr:row>
      <xdr:rowOff>0</xdr:rowOff>
    </xdr:to>
    <xdr:pic>
      <xdr:nvPicPr>
        <xdr:cNvPr id="43109" name="Figuras 1">
          <a:extLst>
            <a:ext uri="{FF2B5EF4-FFF2-40B4-BE49-F238E27FC236}">
              <a16:creationId xmlns:a16="http://schemas.microsoft.com/office/drawing/2014/main" id="{00000000-0008-0000-0500-000065A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4</xdr:col>
      <xdr:colOff>447675</xdr:colOff>
      <xdr:row>0</xdr:row>
      <xdr:rowOff>47625</xdr:rowOff>
    </xdr:from>
    <xdr:to>
      <xdr:col>6</xdr:col>
      <xdr:colOff>797560</xdr:colOff>
      <xdr:row>0</xdr:row>
      <xdr:rowOff>666750</xdr:rowOff>
    </xdr:to>
    <xdr:pic>
      <xdr:nvPicPr>
        <xdr:cNvPr id="11" name="Imagem 10">
          <a:extLst>
            <a:ext uri="{FF2B5EF4-FFF2-40B4-BE49-F238E27FC236}">
              <a16:creationId xmlns:a16="http://schemas.microsoft.com/office/drawing/2014/main" id="{00000000-0008-0000-0500-00000B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34250" y="47625"/>
          <a:ext cx="2121535" cy="619125"/>
        </a:xfrm>
        <a:prstGeom prst="rect">
          <a:avLst/>
        </a:prstGeom>
      </xdr:spPr>
    </xdr:pic>
    <xdr:clientData/>
  </xdr:twoCellAnchor>
  <xdr:oneCellAnchor>
    <xdr:from>
      <xdr:col>0</xdr:col>
      <xdr:colOff>47625</xdr:colOff>
      <xdr:row>0</xdr:row>
      <xdr:rowOff>38100</xdr:rowOff>
    </xdr:from>
    <xdr:ext cx="594610" cy="720000"/>
    <xdr:pic>
      <xdr:nvPicPr>
        <xdr:cNvPr id="7" name="Imagem 6" descr="1_2_assinaturas_marca_2_reduzida">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7225" y="38100"/>
          <a:ext cx="594610" cy="720000"/>
        </a:xfrm>
        <a:prstGeom prst="rect">
          <a:avLst/>
        </a:prstGeom>
        <a:noFill/>
        <a:ln>
          <a:noFill/>
        </a:ln>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57150</xdr:colOff>
      <xdr:row>0</xdr:row>
      <xdr:rowOff>38100</xdr:rowOff>
    </xdr:from>
    <xdr:to>
      <xdr:col>0</xdr:col>
      <xdr:colOff>649275</xdr:colOff>
      <xdr:row>0</xdr:row>
      <xdr:rowOff>758100</xdr:rowOff>
    </xdr:to>
    <xdr:pic>
      <xdr:nvPicPr>
        <xdr:cNvPr id="9" name="Imagem 8" descr="1_2_assinaturas_marca_2_reduzida">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twoCellAnchor editAs="oneCell">
    <xdr:from>
      <xdr:col>1</xdr:col>
      <xdr:colOff>5029200</xdr:colOff>
      <xdr:row>0</xdr:row>
      <xdr:rowOff>47625</xdr:rowOff>
    </xdr:from>
    <xdr:to>
      <xdr:col>3</xdr:col>
      <xdr:colOff>749936</xdr:colOff>
      <xdr:row>0</xdr:row>
      <xdr:rowOff>666750</xdr:rowOff>
    </xdr:to>
    <xdr:pic>
      <xdr:nvPicPr>
        <xdr:cNvPr id="10" name="Imagem 9">
          <a:extLst>
            <a:ext uri="{FF2B5EF4-FFF2-40B4-BE49-F238E27FC236}">
              <a16:creationId xmlns:a16="http://schemas.microsoft.com/office/drawing/2014/main" id="{00000000-0008-0000-0600-00000A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19750" y="47625"/>
          <a:ext cx="2121535" cy="6191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6" name="Imagem 5" descr="1_2_assinaturas_marca_2_reduzida">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9</xdr:col>
      <xdr:colOff>276225</xdr:colOff>
      <xdr:row>2</xdr:row>
      <xdr:rowOff>76200</xdr:rowOff>
    </xdr:from>
    <xdr:to>
      <xdr:col>11</xdr:col>
      <xdr:colOff>855939</xdr:colOff>
      <xdr:row>6</xdr:row>
      <xdr:rowOff>119011</xdr:rowOff>
    </xdr:to>
    <xdr:pic>
      <xdr:nvPicPr>
        <xdr:cNvPr id="7" name="Imagem 6">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334750" y="457200"/>
          <a:ext cx="2341839" cy="7476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g-dpp-gco\PLAN-2017\Seju\Seju%20-%20Preven&#231;&#227;o%20de%20Inc&#234;ndio\CA%2070-2014\Cense%20Ponta%20Grossa\dg-dpp-gco-publico\Arquivos%20para%20o%20site\Folha%20de%20Fechamento.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Y:\2023\OBRAS%20E%20SERVI&#199;OS\BANHEIROS%20GREEN%20ROOF\RELICITA&#199;&#195;O\FOZ\OR&#199;AMENTO\OR&#199;AMENTO_BASE_BWC_RV01_CD.xlsx" TargetMode="External"/><Relationship Id="rId1" Type="http://schemas.openxmlformats.org/officeDocument/2006/relationships/externalLinkPath" Target="/2023/OBRAS%20E%20SERVI&#199;OS/BANHEIROS%20GREEN%20ROOF/RELICITA&#199;&#195;O/FOZ/OR&#199;AMENTO/OR&#199;AMENTO_BASE_BWC_RV01_CD.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Y:\2025\OBRAS%20E%20SERVI&#199;OS\CURITIBA\TROCA%20DE%20COBERTURA%20MERCADO%20DO%20PRODUTOR\OR&#199;AMENTO\ORC_CPL_TROCADECOBERTURA_MERCADOPRODUTOR.xlsx" TargetMode="External"/><Relationship Id="rId1" Type="http://schemas.openxmlformats.org/officeDocument/2006/relationships/externalLinkPath" Target="/2025/OBRAS%20E%20SERVI&#199;OS/CURITIBA/TROCA%20DE%20COBERTURA%20MERCADO%20DO%20PRODUTOR/OR&#199;AMENTO/ORC_CPL_TROCADECOBERTURA_MERCADOPRODUTO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 val="Auxiliar FxF"/>
      <sheetName val="cotações"/>
      <sheetName val="insumos"/>
      <sheetName val="serviços"/>
      <sheetName val="Teor"/>
      <sheetName val="compos1"/>
      <sheetName val="Plan2"/>
      <sheetName val="PLAN ABC"/>
      <sheetName val="ccu_reformas"/>
      <sheetName val="CCU"/>
      <sheetName val="personalizar demonstrativo"/>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efreshError="1"/>
      <sheetData sheetId="8">
        <row r="464">
          <cell r="F464" t="str">
            <v xml:space="preserve">                                                                                                                                                                                 1° MEDIÇÃO</v>
          </cell>
        </row>
      </sheetData>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row r="464">
          <cell r="F464" t="str">
            <v xml:space="preserve">                                                                                                                                                                                 1° MEDIÇÃO</v>
          </cell>
        </row>
      </sheetData>
      <sheetData sheetId="13">
        <row r="464">
          <cell r="F464" t="str">
            <v xml:space="preserve">                                                                                                                                                                                 1° MEDIÇÃO</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DOS"/>
      <sheetName val="FOLHA FECHAMENTO"/>
      <sheetName val="BDI"/>
      <sheetName val="RESUMO"/>
      <sheetName val="PLANILHA_SINTÉTICA"/>
      <sheetName val="SERVIÇOS"/>
      <sheetName val="INSUMOS"/>
      <sheetName val="CURVA ABC"/>
      <sheetName val="CRONOGRAMA"/>
      <sheetName val="COMPOSIÇÕES COMPLEMENTARES "/>
      <sheetName val="COTAÇÕES"/>
      <sheetName val="DECLARAÇÃO"/>
      <sheetName val="PROJETOS RECEBIDOS"/>
      <sheetName val="ENCARGOS SOCIAIS"/>
    </sheetNames>
    <sheetDataSet>
      <sheetData sheetId="0"/>
      <sheetData sheetId="1"/>
      <sheetData sheetId="2"/>
      <sheetData sheetId="3"/>
      <sheetData sheetId="4"/>
      <sheetData sheetId="5">
        <row r="1">
          <cell r="A1"/>
          <cell r="B1"/>
          <cell r="C1"/>
          <cell r="D1"/>
          <cell r="E1"/>
          <cell r="F1"/>
        </row>
        <row r="2">
          <cell r="A2" t="str">
            <v>CODIGO</v>
          </cell>
          <cell r="B2" t="str">
            <v>DESCRIÇÃO DO SERVIÇO</v>
          </cell>
          <cell r="C2" t="str">
            <v>UNID. MEDIDA</v>
          </cell>
          <cell r="D2" t="str">
            <v>CUSTOS</v>
          </cell>
          <cell r="E2"/>
          <cell r="F2"/>
        </row>
        <row r="3">
          <cell r="A3"/>
          <cell r="B3"/>
          <cell r="C3"/>
          <cell r="D3" t="str">
            <v>MATERIAL</v>
          </cell>
          <cell r="E3" t="str">
            <v>MÃO DE OBRA</v>
          </cell>
          <cell r="F3" t="str">
            <v>TOTAL</v>
          </cell>
        </row>
        <row r="4">
          <cell r="A4"/>
          <cell r="B4" t="str">
            <v>MÃO DE OBRA</v>
          </cell>
          <cell r="C4"/>
          <cell r="D4"/>
          <cell r="E4"/>
          <cell r="F4"/>
        </row>
        <row r="5">
          <cell r="A5"/>
          <cell r="B5" t="str">
            <v>MÃO DE OBRA MENSALISTA</v>
          </cell>
          <cell r="C5"/>
          <cell r="D5"/>
          <cell r="E5"/>
          <cell r="F5"/>
        </row>
        <row r="6">
          <cell r="A6">
            <v>101374</v>
          </cell>
          <cell r="B6" t="str">
            <v>AJUDANTE DE ARMADOR COM ENCARGOS COMPLEMENTARES</v>
          </cell>
          <cell r="C6" t="str">
            <v>MES</v>
          </cell>
          <cell r="D6">
            <v>1484.9</v>
          </cell>
          <cell r="E6">
            <v>2595.5500000000002</v>
          </cell>
          <cell r="F6">
            <v>4080.45</v>
          </cell>
        </row>
        <row r="7">
          <cell r="A7">
            <v>101375</v>
          </cell>
          <cell r="B7" t="str">
            <v>AJUDANTE DE ELETRICISTA COM ENCARGOS COMPLEMENTARES</v>
          </cell>
          <cell r="C7" t="str">
            <v>MES</v>
          </cell>
          <cell r="D7">
            <v>1481.46</v>
          </cell>
          <cell r="E7">
            <v>2871.64</v>
          </cell>
          <cell r="F7">
            <v>4353.1000000000004</v>
          </cell>
        </row>
        <row r="8">
          <cell r="A8">
            <v>101376</v>
          </cell>
          <cell r="B8" t="str">
            <v>AJUDANTE DE ESTRUTURAS METÁLICAS COM ENCARGOS COMPLEMENTARES</v>
          </cell>
          <cell r="C8" t="str">
            <v>MES</v>
          </cell>
          <cell r="D8">
            <v>1259.81</v>
          </cell>
          <cell r="E8">
            <v>2440.04</v>
          </cell>
          <cell r="F8">
            <v>3699.85</v>
          </cell>
        </row>
        <row r="9">
          <cell r="A9">
            <v>101377</v>
          </cell>
          <cell r="B9" t="str">
            <v>AJUDANTE DE OPERAÇÃO EM GERAL COM ENCARGOS COMPLEMENTARES</v>
          </cell>
          <cell r="C9" t="str">
            <v>MES</v>
          </cell>
          <cell r="D9">
            <v>1484.9</v>
          </cell>
          <cell r="E9">
            <v>2814.85</v>
          </cell>
          <cell r="F9">
            <v>4299.75</v>
          </cell>
        </row>
        <row r="10">
          <cell r="A10">
            <v>101378</v>
          </cell>
          <cell r="B10" t="str">
            <v>AJUDANTE DE PINTOR COM ENCARGOS COMPLEMENTARES</v>
          </cell>
          <cell r="C10" t="str">
            <v>MES</v>
          </cell>
          <cell r="D10">
            <v>1737.4</v>
          </cell>
          <cell r="E10">
            <v>2821.96</v>
          </cell>
          <cell r="F10">
            <v>4559.3599999999997</v>
          </cell>
        </row>
        <row r="11">
          <cell r="A11">
            <v>101379</v>
          </cell>
          <cell r="B11" t="str">
            <v>AJUDANTE DE SERRALHEIRO COM ENCARGOS COMPLEMENTARES</v>
          </cell>
          <cell r="C11" t="str">
            <v>MES</v>
          </cell>
          <cell r="D11">
            <v>1484.9</v>
          </cell>
          <cell r="E11">
            <v>2814.85</v>
          </cell>
          <cell r="F11">
            <v>4299.75</v>
          </cell>
        </row>
        <row r="12">
          <cell r="A12">
            <v>101380</v>
          </cell>
          <cell r="B12" t="str">
            <v>AJUDANTE ESPECIALIZADO COM ENCARGOS COMPLEMENTARES</v>
          </cell>
          <cell r="C12" t="str">
            <v>MES</v>
          </cell>
          <cell r="D12">
            <v>1451.41</v>
          </cell>
          <cell r="E12">
            <v>2814.71</v>
          </cell>
          <cell r="F12">
            <v>4266.12</v>
          </cell>
        </row>
        <row r="13">
          <cell r="A13">
            <v>93563</v>
          </cell>
          <cell r="B13" t="str">
            <v>ALMOXARIFE COM ENCARGOS COMPLEMENTARES</v>
          </cell>
          <cell r="C13" t="str">
            <v>MES</v>
          </cell>
          <cell r="D13">
            <v>379.74</v>
          </cell>
          <cell r="E13">
            <v>3658.15</v>
          </cell>
          <cell r="F13">
            <v>4037.89</v>
          </cell>
        </row>
        <row r="14">
          <cell r="A14">
            <v>93564</v>
          </cell>
          <cell r="B14" t="str">
            <v>APONTADOR OU APROPRIADOR COM ENCARGOS COMPLEMENTARES</v>
          </cell>
          <cell r="C14" t="str">
            <v>MES</v>
          </cell>
          <cell r="D14">
            <v>379.74</v>
          </cell>
          <cell r="E14">
            <v>3269.2</v>
          </cell>
          <cell r="F14">
            <v>3648.94</v>
          </cell>
        </row>
        <row r="15">
          <cell r="A15">
            <v>101381</v>
          </cell>
          <cell r="B15" t="str">
            <v>ARMADOR COM ENCARGOS COMPLEMENTARES</v>
          </cell>
          <cell r="C15" t="str">
            <v>MES</v>
          </cell>
          <cell r="D15">
            <v>1484.9</v>
          </cell>
          <cell r="E15">
            <v>3676.7</v>
          </cell>
          <cell r="F15">
            <v>5161.6000000000004</v>
          </cell>
        </row>
        <row r="16">
          <cell r="A16">
            <v>93569</v>
          </cell>
          <cell r="B16" t="str">
            <v>ARQUITETO JUNIOR COM ENCARGOS COMPLEMENTARES</v>
          </cell>
          <cell r="C16" t="str">
            <v>MES</v>
          </cell>
          <cell r="D16">
            <v>364.44000000000102</v>
          </cell>
          <cell r="E16">
            <v>12219.4</v>
          </cell>
          <cell r="F16">
            <v>12583.84</v>
          </cell>
        </row>
        <row r="17">
          <cell r="A17">
            <v>93570</v>
          </cell>
          <cell r="B17" t="str">
            <v>ARQUITETO PLENO COM ENCARGOS COMPLEMENTARES</v>
          </cell>
          <cell r="C17" t="str">
            <v>MES</v>
          </cell>
          <cell r="D17">
            <v>364.43999999999897</v>
          </cell>
          <cell r="E17">
            <v>17356.650000000001</v>
          </cell>
          <cell r="F17">
            <v>17721.09</v>
          </cell>
        </row>
        <row r="18">
          <cell r="A18">
            <v>93571</v>
          </cell>
          <cell r="B18" t="str">
            <v>ARQUITETO SENIOR COM ENCARGOS COMPLEMENTARES</v>
          </cell>
          <cell r="C18" t="str">
            <v>MES</v>
          </cell>
          <cell r="D18">
            <v>364.43999999999897</v>
          </cell>
          <cell r="E18">
            <v>22947.040000000001</v>
          </cell>
          <cell r="F18">
            <v>23311.48</v>
          </cell>
        </row>
        <row r="19">
          <cell r="A19">
            <v>100318</v>
          </cell>
          <cell r="B19" t="str">
            <v>ARQUITETO PAISAGISTA COM ENCARGOS COMPLEMENTARES</v>
          </cell>
          <cell r="C19" t="str">
            <v>MES</v>
          </cell>
          <cell r="D19">
            <v>364.44000000000102</v>
          </cell>
          <cell r="E19">
            <v>11873.6</v>
          </cell>
          <cell r="F19">
            <v>12238.04</v>
          </cell>
        </row>
        <row r="20">
          <cell r="A20">
            <v>101382</v>
          </cell>
          <cell r="B20" t="str">
            <v>ASSENTADOR DE MANILHAS COM ENCARGOS COMPLEMENTARES</v>
          </cell>
          <cell r="C20" t="str">
            <v>MES</v>
          </cell>
          <cell r="D20">
            <v>1259.81</v>
          </cell>
          <cell r="E20">
            <v>3383.61</v>
          </cell>
          <cell r="F20">
            <v>4643.42</v>
          </cell>
        </row>
        <row r="21">
          <cell r="A21">
            <v>100316</v>
          </cell>
          <cell r="B21" t="str">
            <v>AUXILIAR DE ALMOXARIFE COM ENCARGOS COMPLEMENTARES</v>
          </cell>
          <cell r="C21" t="str">
            <v>MES</v>
          </cell>
          <cell r="D21">
            <v>379.74</v>
          </cell>
          <cell r="E21">
            <v>2800.65</v>
          </cell>
          <cell r="F21">
            <v>3180.39</v>
          </cell>
        </row>
        <row r="22">
          <cell r="A22">
            <v>101383</v>
          </cell>
          <cell r="B22" t="str">
            <v>AUXILIAR DE AZULEJISTA COM ENCARGOS COMPLEMENTARES</v>
          </cell>
          <cell r="C22" t="str">
            <v>MES</v>
          </cell>
          <cell r="D22">
            <v>1484.9</v>
          </cell>
          <cell r="E22">
            <v>2602.11</v>
          </cell>
          <cell r="F22">
            <v>4087.01</v>
          </cell>
        </row>
        <row r="23">
          <cell r="A23">
            <v>93562</v>
          </cell>
          <cell r="B23" t="str">
            <v>AUXILIAR DE DESENHISTA COM ENCARGOS COMPLEMENTARES</v>
          </cell>
          <cell r="C23" t="str">
            <v>MES</v>
          </cell>
          <cell r="D23">
            <v>370.33</v>
          </cell>
          <cell r="E23">
            <v>2532.73</v>
          </cell>
          <cell r="F23">
            <v>2903.06</v>
          </cell>
        </row>
        <row r="24">
          <cell r="A24">
            <v>101384</v>
          </cell>
          <cell r="B24" t="str">
            <v>AUXILIAR DE ENCANADOR OU BOMBEIRO HIDRÁULICO COM ENCARGOS COMPLEMENTARES</v>
          </cell>
          <cell r="C24" t="str">
            <v>MES</v>
          </cell>
          <cell r="D24">
            <v>1355.55</v>
          </cell>
          <cell r="E24">
            <v>2829.05</v>
          </cell>
          <cell r="F24">
            <v>4184.6000000000004</v>
          </cell>
        </row>
        <row r="25">
          <cell r="A25">
            <v>93566</v>
          </cell>
          <cell r="B25" t="str">
            <v>AUXILIAR DE ESCRITORIO COM ENCARGOS COMPLEMENTARES</v>
          </cell>
          <cell r="C25" t="str">
            <v>MES</v>
          </cell>
          <cell r="D25">
            <v>379.74</v>
          </cell>
          <cell r="E25">
            <v>2930.88</v>
          </cell>
          <cell r="F25">
            <v>3310.62</v>
          </cell>
        </row>
        <row r="26">
          <cell r="A26">
            <v>101385</v>
          </cell>
          <cell r="B26" t="str">
            <v>AUXILIAR DE LABORATORISTA DE SOLOS E DE CONCRETO COM ENCARGOS COMPLEMENTARES</v>
          </cell>
          <cell r="C26" t="str">
            <v>MES</v>
          </cell>
          <cell r="D26">
            <v>379.74</v>
          </cell>
          <cell r="E26">
            <v>3917.79</v>
          </cell>
          <cell r="F26">
            <v>4297.53</v>
          </cell>
        </row>
        <row r="27">
          <cell r="A27">
            <v>101386</v>
          </cell>
          <cell r="B27" t="str">
            <v>AUXILIAR DE MECÂNICO COM ENCARGOS COMPLEMENTARES</v>
          </cell>
          <cell r="C27" t="str">
            <v>MES</v>
          </cell>
          <cell r="D27">
            <v>1259.81</v>
          </cell>
          <cell r="E27">
            <v>2430.86</v>
          </cell>
          <cell r="F27">
            <v>3690.67</v>
          </cell>
        </row>
        <row r="28">
          <cell r="A28">
            <v>101387</v>
          </cell>
          <cell r="B28" t="str">
            <v>AUXILIAR DE PEDREIRO COM ENCARGOS COMPLEMENTARES</v>
          </cell>
          <cell r="C28" t="str">
            <v>MES</v>
          </cell>
          <cell r="D28">
            <v>1484.9</v>
          </cell>
          <cell r="E28">
            <v>2602.11</v>
          </cell>
          <cell r="F28">
            <v>4087.01</v>
          </cell>
        </row>
        <row r="29">
          <cell r="A29">
            <v>101388</v>
          </cell>
          <cell r="B29" t="str">
            <v>AUXILIAR DE SERVIÇOS GERAIS COM ENCARGOS COMPLEMENTARES</v>
          </cell>
          <cell r="C29" t="str">
            <v>MES</v>
          </cell>
          <cell r="D29">
            <v>1451.41</v>
          </cell>
          <cell r="E29">
            <v>2596.48</v>
          </cell>
          <cell r="F29">
            <v>4047.89</v>
          </cell>
        </row>
        <row r="30">
          <cell r="A30">
            <v>101389</v>
          </cell>
          <cell r="B30" t="str">
            <v>AUXILIAR DE TOPÓGRAFO COM ENCARGOS COMPLEMENTARES</v>
          </cell>
          <cell r="C30" t="str">
            <v>MES</v>
          </cell>
          <cell r="D30">
            <v>370.33</v>
          </cell>
          <cell r="E30">
            <v>1650.45</v>
          </cell>
          <cell r="F30">
            <v>2020.78</v>
          </cell>
        </row>
        <row r="31">
          <cell r="A31">
            <v>101390</v>
          </cell>
          <cell r="B31" t="str">
            <v>AUXILIAR TÉCNICO / ASSISTENTE DE ENGENHARIA COM ENCARGOS COMPLEMENTARES</v>
          </cell>
          <cell r="C31" t="str">
            <v>MES</v>
          </cell>
          <cell r="D31">
            <v>364.44</v>
          </cell>
          <cell r="E31">
            <v>5749.38</v>
          </cell>
          <cell r="F31">
            <v>6113.82</v>
          </cell>
        </row>
        <row r="32">
          <cell r="A32">
            <v>101391</v>
          </cell>
          <cell r="B32" t="str">
            <v>AZULEJISTA OU LADRILHEIRO COM ENCARGOS COMPLEMENTARES</v>
          </cell>
          <cell r="C32" t="str">
            <v>MES</v>
          </cell>
          <cell r="D32">
            <v>1484.9</v>
          </cell>
          <cell r="E32">
            <v>3685.99</v>
          </cell>
          <cell r="F32">
            <v>5170.8900000000003</v>
          </cell>
        </row>
        <row r="33">
          <cell r="A33">
            <v>101392</v>
          </cell>
          <cell r="B33" t="str">
            <v>BLASTER, DINAMITADOR OU CABO DE FORÇA COM ENCARGOS COMPLEMENTARES</v>
          </cell>
          <cell r="C33" t="str">
            <v>MES</v>
          </cell>
          <cell r="D33">
            <v>1259.81</v>
          </cell>
          <cell r="E33">
            <v>3252.93</v>
          </cell>
          <cell r="F33">
            <v>4512.74</v>
          </cell>
        </row>
        <row r="34">
          <cell r="A34">
            <v>101394</v>
          </cell>
          <cell r="B34" t="str">
            <v>CALCETEIRO COM ENCARGOS COMPLEMENTARES</v>
          </cell>
          <cell r="C34" t="str">
            <v>MES</v>
          </cell>
          <cell r="D34">
            <v>1484.9</v>
          </cell>
          <cell r="E34">
            <v>3123.74</v>
          </cell>
          <cell r="F34">
            <v>4608.6400000000003</v>
          </cell>
        </row>
        <row r="35">
          <cell r="A35">
            <v>101395</v>
          </cell>
          <cell r="B35" t="str">
            <v>CARPINTEIRO AUXILIAR COM ENCARGOS COMPLEMENTARES</v>
          </cell>
          <cell r="C35" t="str">
            <v>MES</v>
          </cell>
          <cell r="D35">
            <v>1451.63</v>
          </cell>
          <cell r="E35">
            <v>2821.96</v>
          </cell>
          <cell r="F35">
            <v>4273.59</v>
          </cell>
        </row>
        <row r="36">
          <cell r="A36">
            <v>101396</v>
          </cell>
          <cell r="B36" t="str">
            <v>CARPINTEIRO DE ESQUADRIAS COM ENCARGOS COMPLEMENTARES</v>
          </cell>
          <cell r="C36" t="str">
            <v>MES</v>
          </cell>
          <cell r="D36">
            <v>1451.63</v>
          </cell>
          <cell r="E36">
            <v>3470.91</v>
          </cell>
          <cell r="F36">
            <v>4922.54</v>
          </cell>
        </row>
        <row r="37">
          <cell r="A37">
            <v>101397</v>
          </cell>
          <cell r="B37" t="str">
            <v>CARPINTEIRO DE FORMAS COM ENCARGOS COMPLEMENTARES</v>
          </cell>
          <cell r="C37" t="str">
            <v>MES</v>
          </cell>
          <cell r="D37">
            <v>1451.63</v>
          </cell>
          <cell r="E37">
            <v>3676.7</v>
          </cell>
          <cell r="F37">
            <v>5128.33</v>
          </cell>
        </row>
        <row r="38">
          <cell r="A38">
            <v>101398</v>
          </cell>
          <cell r="B38" t="str">
            <v>CAVOUQUEIRO OU OPERADOR DE PERFURATRIZ COM ENCARGOS COMPLEMENTARES</v>
          </cell>
          <cell r="C38" t="str">
            <v>MES</v>
          </cell>
          <cell r="D38">
            <v>1259.81</v>
          </cell>
          <cell r="E38">
            <v>2391.63</v>
          </cell>
          <cell r="F38">
            <v>3651.44</v>
          </cell>
        </row>
        <row r="39">
          <cell r="A39">
            <v>100317</v>
          </cell>
          <cell r="B39" t="str">
            <v>COORDENADOR / GERENTE DE OBRA COM ENCARGOS COMPLEMENTARES</v>
          </cell>
          <cell r="C39" t="str">
            <v>MES</v>
          </cell>
          <cell r="D39">
            <v>364.44000000000199</v>
          </cell>
          <cell r="E39">
            <v>24239.8</v>
          </cell>
          <cell r="F39">
            <v>24604.240000000002</v>
          </cell>
        </row>
        <row r="40">
          <cell r="A40">
            <v>93559</v>
          </cell>
          <cell r="B40" t="str">
            <v>DESENHISTA DETALHISTA COM ENCARGOS COMPLEMENTARES</v>
          </cell>
          <cell r="C40" t="str">
            <v>MES</v>
          </cell>
          <cell r="D40">
            <v>370.33</v>
          </cell>
          <cell r="E40">
            <v>5661.85</v>
          </cell>
          <cell r="F40">
            <v>6032.18</v>
          </cell>
        </row>
        <row r="41">
          <cell r="A41">
            <v>93560</v>
          </cell>
          <cell r="B41" t="str">
            <v>DESENHISTA COPISTA COM ENCARGOS COMPLEMENTARES</v>
          </cell>
          <cell r="C41" t="str">
            <v>MES</v>
          </cell>
          <cell r="D41">
            <v>370.33</v>
          </cell>
          <cell r="E41">
            <v>1865.21</v>
          </cell>
          <cell r="F41">
            <v>2235.54</v>
          </cell>
        </row>
        <row r="42">
          <cell r="A42">
            <v>93561</v>
          </cell>
          <cell r="B42" t="str">
            <v>DESENHISTA PROJETISTA COM ENCARGOS COMPLEMENTARES</v>
          </cell>
          <cell r="C42" t="str">
            <v>MES</v>
          </cell>
          <cell r="D42">
            <v>370.33</v>
          </cell>
          <cell r="E42">
            <v>2999.17</v>
          </cell>
          <cell r="F42">
            <v>3369.5</v>
          </cell>
        </row>
        <row r="43">
          <cell r="A43">
            <v>101399</v>
          </cell>
          <cell r="B43" t="str">
            <v>ELETRICISTA COM ENCARGOS COMPLEMENTARES</v>
          </cell>
          <cell r="C43" t="str">
            <v>MES</v>
          </cell>
          <cell r="D43">
            <v>1481.46</v>
          </cell>
          <cell r="E43">
            <v>3750.88</v>
          </cell>
          <cell r="F43">
            <v>5232.34</v>
          </cell>
        </row>
        <row r="44">
          <cell r="A44">
            <v>101400</v>
          </cell>
          <cell r="B44" t="str">
            <v>ELETRICISTA DE MANUTENÇÃO INDUSTRIAL COM ENCARGOS COMPLEMENTARES</v>
          </cell>
          <cell r="C44" t="str">
            <v>MES</v>
          </cell>
          <cell r="D44">
            <v>1481.46</v>
          </cell>
          <cell r="E44">
            <v>4115.3500000000004</v>
          </cell>
          <cell r="F44">
            <v>5596.81</v>
          </cell>
        </row>
        <row r="45">
          <cell r="A45">
            <v>101401</v>
          </cell>
          <cell r="B45" t="str">
            <v>ELETROTÉCNICO COM ENCARGOS COMPLEMENTARES</v>
          </cell>
          <cell r="C45" t="str">
            <v>MES</v>
          </cell>
          <cell r="D45">
            <v>1481.46</v>
          </cell>
          <cell r="E45">
            <v>4695.9399999999996</v>
          </cell>
          <cell r="F45">
            <v>6177.4</v>
          </cell>
        </row>
        <row r="46">
          <cell r="A46">
            <v>101402</v>
          </cell>
          <cell r="B46" t="str">
            <v>ENCANADOR OU BOMBEIRO HIDRÁULICO COM ENCARGOS COMPLEMENTARES</v>
          </cell>
          <cell r="C46" t="str">
            <v>MES</v>
          </cell>
          <cell r="D46">
            <v>1355.55</v>
          </cell>
          <cell r="E46">
            <v>3695.24</v>
          </cell>
          <cell r="F46">
            <v>5050.79</v>
          </cell>
        </row>
        <row r="47">
          <cell r="A47">
            <v>93572</v>
          </cell>
          <cell r="B47" t="str">
            <v>ENCARREGADO GERAL DE OBRAS COM ENCARGOS COMPLEMENTARES</v>
          </cell>
          <cell r="C47" t="str">
            <v>MES</v>
          </cell>
          <cell r="D47">
            <v>471.45</v>
          </cell>
          <cell r="E47">
            <v>5615.06</v>
          </cell>
          <cell r="F47">
            <v>6086.51</v>
          </cell>
        </row>
        <row r="48">
          <cell r="A48">
            <v>93565</v>
          </cell>
          <cell r="B48" t="str">
            <v>ENGENHEIRO CIVIL DE OBRA JUNIOR COM ENCARGOS COMPLEMENTARES</v>
          </cell>
          <cell r="C48" t="str">
            <v>MES</v>
          </cell>
          <cell r="D48">
            <v>364.44000000000199</v>
          </cell>
          <cell r="E48">
            <v>16661.509999999998</v>
          </cell>
          <cell r="F48">
            <v>17025.95</v>
          </cell>
        </row>
        <row r="49">
          <cell r="A49">
            <v>93567</v>
          </cell>
          <cell r="B49" t="str">
            <v>ENGENHEIRO CIVIL DE OBRA PLENO COM ENCARGOS COMPLEMENTARES</v>
          </cell>
          <cell r="C49" t="str">
            <v>MES</v>
          </cell>
          <cell r="D49">
            <v>364.43999999999897</v>
          </cell>
          <cell r="E49">
            <v>18964.23</v>
          </cell>
          <cell r="F49">
            <v>19328.669999999998</v>
          </cell>
        </row>
        <row r="50">
          <cell r="A50">
            <v>93568</v>
          </cell>
          <cell r="B50" t="str">
            <v>ENGENHEIRO CIVIL DE OBRA SENIOR COM ENCARGOS COMPLEMENTARES</v>
          </cell>
          <cell r="C50" t="str">
            <v>MES</v>
          </cell>
          <cell r="D50">
            <v>364.43999999999897</v>
          </cell>
          <cell r="E50">
            <v>25923.58</v>
          </cell>
          <cell r="F50">
            <v>26288.02</v>
          </cell>
        </row>
        <row r="51">
          <cell r="A51">
            <v>100319</v>
          </cell>
          <cell r="B51" t="str">
            <v>ENGENHEIRO CIVIL JUNIOR COM ENCARGOS COMPLEMENTARES</v>
          </cell>
          <cell r="C51" t="str">
            <v>MES</v>
          </cell>
          <cell r="D51">
            <v>364.43999999999897</v>
          </cell>
          <cell r="E51">
            <v>16861.95</v>
          </cell>
          <cell r="F51">
            <v>17226.39</v>
          </cell>
        </row>
        <row r="52">
          <cell r="A52">
            <v>100320</v>
          </cell>
          <cell r="B52" t="str">
            <v>ENGENHEIRO CIVIL PLENO COM ENCARGOS COMPLEMENTARES</v>
          </cell>
          <cell r="C52" t="str">
            <v>MES</v>
          </cell>
          <cell r="D52">
            <v>364.44000000000199</v>
          </cell>
          <cell r="E52">
            <v>19023.62</v>
          </cell>
          <cell r="F52">
            <v>19388.060000000001</v>
          </cell>
        </row>
        <row r="53">
          <cell r="A53">
            <v>101403</v>
          </cell>
          <cell r="B53" t="str">
            <v>ENGENHEIRO CIVIL SENIOR COM ENCARGOS COMPLEMENTARES</v>
          </cell>
          <cell r="C53" t="str">
            <v>MES</v>
          </cell>
          <cell r="D53">
            <v>364.43999999999897</v>
          </cell>
          <cell r="E53">
            <v>26070.06</v>
          </cell>
          <cell r="F53">
            <v>26434.5</v>
          </cell>
        </row>
        <row r="54">
          <cell r="A54">
            <v>101404</v>
          </cell>
          <cell r="B54" t="str">
            <v>ENGENHEIRO ELETRICISTA COM ENCARGOS COMPLEMENTARES</v>
          </cell>
          <cell r="C54" t="str">
            <v>MES</v>
          </cell>
          <cell r="D54">
            <v>364.44000000000199</v>
          </cell>
          <cell r="E54">
            <v>16673.39</v>
          </cell>
          <cell r="F54">
            <v>17037.830000000002</v>
          </cell>
        </row>
        <row r="55">
          <cell r="A55">
            <v>101405</v>
          </cell>
          <cell r="B55" t="str">
            <v>ENGENHEIRO SANITARISTA COM ENCARGOS COMPLEMENTARES</v>
          </cell>
          <cell r="C55" t="str">
            <v>MES</v>
          </cell>
          <cell r="D55">
            <v>364.44000000000102</v>
          </cell>
          <cell r="E55">
            <v>11301.55</v>
          </cell>
          <cell r="F55">
            <v>11665.99</v>
          </cell>
        </row>
        <row r="56">
          <cell r="A56">
            <v>101407</v>
          </cell>
          <cell r="B56" t="str">
            <v>GESSEIRO COM ENCARGOS COMPLEMENTARES</v>
          </cell>
          <cell r="C56" t="str">
            <v>MES</v>
          </cell>
          <cell r="D56">
            <v>1484.9</v>
          </cell>
          <cell r="E56">
            <v>3505.92</v>
          </cell>
          <cell r="F56">
            <v>4990.82</v>
          </cell>
        </row>
        <row r="57">
          <cell r="A57">
            <v>101408</v>
          </cell>
          <cell r="B57" t="str">
            <v>IMPERMEABILIZADOR COM ENCARGOS COMPLEMENTARES</v>
          </cell>
          <cell r="C57" t="str">
            <v>MES</v>
          </cell>
          <cell r="D57">
            <v>1484.9</v>
          </cell>
          <cell r="E57">
            <v>3704.53</v>
          </cell>
          <cell r="F57">
            <v>5189.43</v>
          </cell>
        </row>
        <row r="58">
          <cell r="A58">
            <v>101409</v>
          </cell>
          <cell r="B58" t="str">
            <v>INSTALADOR DE TUBULAÇÕES COM ENCARGOS COMPLEMENTARES</v>
          </cell>
          <cell r="C58" t="str">
            <v>MES</v>
          </cell>
          <cell r="D58">
            <v>1259.81</v>
          </cell>
          <cell r="E58">
            <v>4246.87</v>
          </cell>
          <cell r="F58">
            <v>5506.68</v>
          </cell>
        </row>
        <row r="59">
          <cell r="A59">
            <v>101410</v>
          </cell>
          <cell r="B59" t="str">
            <v>JARDINEIRO COM ENCARGOS COMPLEMENTARES</v>
          </cell>
          <cell r="C59" t="str">
            <v>MES</v>
          </cell>
          <cell r="D59">
            <v>1484.9</v>
          </cell>
          <cell r="E59">
            <v>2759</v>
          </cell>
          <cell r="F59">
            <v>4243.8999999999996</v>
          </cell>
        </row>
        <row r="60">
          <cell r="A60">
            <v>101411</v>
          </cell>
          <cell r="B60" t="str">
            <v>LEITURISTA OU CADASTRISTA DE REDES DE ÁGUA COM ENCARGOS COMPLEMENTARES</v>
          </cell>
          <cell r="C60" t="str">
            <v>MES</v>
          </cell>
          <cell r="D60">
            <v>379.74</v>
          </cell>
          <cell r="E60">
            <v>2949.46</v>
          </cell>
          <cell r="F60">
            <v>3329.2</v>
          </cell>
        </row>
        <row r="61">
          <cell r="A61">
            <v>101412</v>
          </cell>
          <cell r="B61" t="str">
            <v>MAÇARIQUEIRO COM ENCARGOS COMPLEMENTARES</v>
          </cell>
          <cell r="C61" t="str">
            <v>MES</v>
          </cell>
          <cell r="D61">
            <v>1643.69</v>
          </cell>
          <cell r="E61">
            <v>3702.6</v>
          </cell>
          <cell r="F61">
            <v>5346.29</v>
          </cell>
        </row>
        <row r="62">
          <cell r="A62">
            <v>101413</v>
          </cell>
          <cell r="B62" t="str">
            <v>MARCENEIRO COM ENCARGOS COMPLEMENTARES</v>
          </cell>
          <cell r="C62" t="str">
            <v>MES</v>
          </cell>
          <cell r="D62">
            <v>1451.63</v>
          </cell>
          <cell r="E62">
            <v>3381.27</v>
          </cell>
          <cell r="F62">
            <v>4832.8999999999996</v>
          </cell>
        </row>
        <row r="63">
          <cell r="A63">
            <v>101414</v>
          </cell>
          <cell r="B63" t="str">
            <v>MARMORISTA / GRANITEIRO COM ENCARGOS COMPLEMENTARES</v>
          </cell>
          <cell r="C63" t="str">
            <v>MES</v>
          </cell>
          <cell r="D63">
            <v>1484.9</v>
          </cell>
          <cell r="E63">
            <v>4189.2700000000004</v>
          </cell>
          <cell r="F63">
            <v>5674.17</v>
          </cell>
        </row>
        <row r="64">
          <cell r="A64">
            <v>101415</v>
          </cell>
          <cell r="B64" t="str">
            <v>MECÂNICO DE EQUIPAMENTOS PESADOS COM ENCARGOS COMPLEMENTARES</v>
          </cell>
          <cell r="C64" t="str">
            <v>MES</v>
          </cell>
          <cell r="D64">
            <v>1259.81</v>
          </cell>
          <cell r="E64">
            <v>4238.46</v>
          </cell>
          <cell r="F64">
            <v>5498.27</v>
          </cell>
        </row>
        <row r="65">
          <cell r="A65">
            <v>101416</v>
          </cell>
          <cell r="B65" t="str">
            <v>MECÂNICO DE REFRIGERAÇÃO COM ENCARGOS COMPLEMENTARES</v>
          </cell>
          <cell r="C65" t="str">
            <v>MES</v>
          </cell>
          <cell r="D65">
            <v>1481.46</v>
          </cell>
          <cell r="E65">
            <v>4136.6099999999997</v>
          </cell>
          <cell r="F65">
            <v>5618.07</v>
          </cell>
        </row>
        <row r="66">
          <cell r="A66">
            <v>94295</v>
          </cell>
          <cell r="B66" t="str">
            <v>MESTRE DE OBRAS COM ENCARGOS COMPLEMENTARES</v>
          </cell>
          <cell r="C66" t="str">
            <v>MES</v>
          </cell>
          <cell r="D66">
            <v>471.45000000000101</v>
          </cell>
          <cell r="E66">
            <v>9616.83</v>
          </cell>
          <cell r="F66">
            <v>10088.280000000001</v>
          </cell>
        </row>
        <row r="67">
          <cell r="A67">
            <v>101417</v>
          </cell>
          <cell r="B67" t="str">
            <v>MONTADOR DE ELETROELETRÔNICO COM ENCARGOS COMPLEMENTARES</v>
          </cell>
          <cell r="C67" t="str">
            <v>MES</v>
          </cell>
          <cell r="D67">
            <v>1481.46</v>
          </cell>
          <cell r="E67">
            <v>3160.93</v>
          </cell>
          <cell r="F67">
            <v>4642.3900000000003</v>
          </cell>
        </row>
        <row r="68">
          <cell r="A68">
            <v>101418</v>
          </cell>
          <cell r="B68" t="str">
            <v>MONTADOR DE ESTRUTURAS METÁLICAS COM ENCARGOS COMPLEMENTARES</v>
          </cell>
          <cell r="C68" t="str">
            <v>MES</v>
          </cell>
          <cell r="D68">
            <v>1259.81</v>
          </cell>
          <cell r="E68">
            <v>3434.78</v>
          </cell>
          <cell r="F68">
            <v>4694.59</v>
          </cell>
        </row>
        <row r="69">
          <cell r="A69">
            <v>101419</v>
          </cell>
          <cell r="B69" t="str">
            <v>MONTADOR DE MÁQUINAS COM ENCARGOS COMPLEMENTARES</v>
          </cell>
          <cell r="C69" t="str">
            <v>MES</v>
          </cell>
          <cell r="D69">
            <v>1481.46</v>
          </cell>
          <cell r="E69">
            <v>4641.82</v>
          </cell>
          <cell r="F69">
            <v>6123.28</v>
          </cell>
        </row>
        <row r="70">
          <cell r="A70">
            <v>93558</v>
          </cell>
          <cell r="B70" t="str">
            <v>MOTORISTA DE CAMINHAO COM ENCARGOS COMPLEMENTARES</v>
          </cell>
          <cell r="C70" t="str">
            <v>MES</v>
          </cell>
          <cell r="D70">
            <v>1259.81</v>
          </cell>
          <cell r="E70">
            <v>3068.72</v>
          </cell>
          <cell r="F70">
            <v>4328.53</v>
          </cell>
        </row>
        <row r="71">
          <cell r="A71">
            <v>101420</v>
          </cell>
          <cell r="B71" t="str">
            <v>MOTORISTA DE CAMINHÃO BASCULANTE COM ENCARGOS COMPLEMENTARES</v>
          </cell>
          <cell r="C71" t="str">
            <v>MES</v>
          </cell>
          <cell r="D71">
            <v>1259.81</v>
          </cell>
          <cell r="E71">
            <v>2894.58</v>
          </cell>
          <cell r="F71">
            <v>4154.3900000000003</v>
          </cell>
        </row>
        <row r="72">
          <cell r="A72">
            <v>101421</v>
          </cell>
          <cell r="B72" t="str">
            <v>MOTORISTA DE CAMINHÃO CARRETA COM ENCARGOS COMPLEMENTARES</v>
          </cell>
          <cell r="C72" t="str">
            <v>MES</v>
          </cell>
          <cell r="D72">
            <v>1259.81</v>
          </cell>
          <cell r="E72">
            <v>4098.08</v>
          </cell>
          <cell r="F72">
            <v>5357.89</v>
          </cell>
        </row>
        <row r="73">
          <cell r="A73">
            <v>101422</v>
          </cell>
          <cell r="B73" t="str">
            <v>MOTORISTA DE CARRO DE PASSEIO COM ENCARGOS COMPLEMENTARES</v>
          </cell>
          <cell r="C73" t="str">
            <v>MES</v>
          </cell>
          <cell r="D73">
            <v>1259.81</v>
          </cell>
          <cell r="E73">
            <v>3346.31</v>
          </cell>
          <cell r="F73">
            <v>4606.12</v>
          </cell>
        </row>
        <row r="74">
          <cell r="A74">
            <v>101423</v>
          </cell>
          <cell r="B74" t="str">
            <v>MOTORISTA DE ÔNIBUS / MICRO-ÔNIBUS COM ENCARGOS COMPLEMENTARES</v>
          </cell>
          <cell r="C74" t="str">
            <v>MES</v>
          </cell>
          <cell r="D74">
            <v>1259.81</v>
          </cell>
          <cell r="E74">
            <v>3469.99</v>
          </cell>
          <cell r="F74">
            <v>4729.8</v>
          </cell>
        </row>
        <row r="75">
          <cell r="A75">
            <v>101424</v>
          </cell>
          <cell r="B75" t="str">
            <v>MOTORISTA OPERADOR DE CAMINHÃO COM MUNCK COM ENCARGOS COMPLEMENTARES</v>
          </cell>
          <cell r="C75" t="str">
            <v>MES</v>
          </cell>
          <cell r="D75">
            <v>1259.81</v>
          </cell>
          <cell r="E75">
            <v>3593.35</v>
          </cell>
          <cell r="F75">
            <v>4853.16</v>
          </cell>
        </row>
        <row r="76">
          <cell r="A76">
            <v>101425</v>
          </cell>
          <cell r="B76" t="str">
            <v>NIVELADOR  COM ENCARGOS COMPLEMENTARES</v>
          </cell>
          <cell r="C76" t="str">
            <v>MES</v>
          </cell>
          <cell r="D76">
            <v>370.33</v>
          </cell>
          <cell r="E76">
            <v>2105.8200000000002</v>
          </cell>
          <cell r="F76">
            <v>2476.15</v>
          </cell>
        </row>
        <row r="77">
          <cell r="A77">
            <v>101426</v>
          </cell>
          <cell r="B77" t="str">
            <v>OPERADOR DE BATE-ESTACA COM ENCARGOS COMPLEMENTARES</v>
          </cell>
          <cell r="C77" t="str">
            <v>MES</v>
          </cell>
          <cell r="D77">
            <v>1259.81</v>
          </cell>
          <cell r="E77">
            <v>3352.35</v>
          </cell>
          <cell r="F77">
            <v>4612.16</v>
          </cell>
        </row>
        <row r="78">
          <cell r="A78">
            <v>101427</v>
          </cell>
          <cell r="B78" t="str">
            <v>OPERADOR DE BETONEIRA (CAMINHÃO) COM ENCARGOS COMPLEMENTARES</v>
          </cell>
          <cell r="C78" t="str">
            <v>MES</v>
          </cell>
          <cell r="D78">
            <v>1259.81</v>
          </cell>
          <cell r="E78">
            <v>2773.9</v>
          </cell>
          <cell r="F78">
            <v>4033.71</v>
          </cell>
        </row>
        <row r="79">
          <cell r="A79">
            <v>101428</v>
          </cell>
          <cell r="B79" t="str">
            <v>OPERADOR DE BETONEIRA ESTACIONÁRIA COM ENCARGOS COMPLEMENTARES</v>
          </cell>
          <cell r="C79" t="str">
            <v>MES</v>
          </cell>
          <cell r="D79">
            <v>1259.81</v>
          </cell>
          <cell r="E79">
            <v>2676.92</v>
          </cell>
          <cell r="F79">
            <v>3936.73</v>
          </cell>
        </row>
        <row r="80">
          <cell r="A80">
            <v>101429</v>
          </cell>
          <cell r="B80" t="str">
            <v>OPERADOR DE COMPRESSOR DE AR OU COMPRESSORISTA COM ENCARGOS COMPLEMENTARES</v>
          </cell>
          <cell r="C80" t="str">
            <v>MES</v>
          </cell>
          <cell r="D80">
            <v>1259.81</v>
          </cell>
          <cell r="E80">
            <v>3023.8</v>
          </cell>
          <cell r="F80">
            <v>4283.6099999999997</v>
          </cell>
        </row>
        <row r="81">
          <cell r="A81">
            <v>101430</v>
          </cell>
          <cell r="B81" t="str">
            <v>OPERADOR DE DEMARCADORA DE FAIXAS DE TRÁFEGO COM ENCARGOS COMPLEMENTARES</v>
          </cell>
          <cell r="C81" t="str">
            <v>MES</v>
          </cell>
          <cell r="D81">
            <v>1259.81</v>
          </cell>
          <cell r="E81">
            <v>3414.04</v>
          </cell>
          <cell r="F81">
            <v>4673.8500000000004</v>
          </cell>
        </row>
        <row r="82">
          <cell r="A82">
            <v>101431</v>
          </cell>
          <cell r="B82" t="str">
            <v>OPERADOR DE ESCAVADEIRA COM ENCARGOS COMPLEMENTARES</v>
          </cell>
          <cell r="C82" t="str">
            <v>MES</v>
          </cell>
          <cell r="D82">
            <v>1259.81</v>
          </cell>
          <cell r="E82">
            <v>3749.37</v>
          </cell>
          <cell r="F82">
            <v>5009.18</v>
          </cell>
        </row>
        <row r="83">
          <cell r="A83">
            <v>101432</v>
          </cell>
          <cell r="B83" t="str">
            <v>OPERADOR DE GUINCHO OU GUINCHEIRO COM ENCARGOS COMPLEMENTARES</v>
          </cell>
          <cell r="C83" t="str">
            <v>MES</v>
          </cell>
          <cell r="D83">
            <v>1259.81</v>
          </cell>
          <cell r="E83">
            <v>3457.34</v>
          </cell>
          <cell r="F83">
            <v>4717.1499999999996</v>
          </cell>
        </row>
        <row r="84">
          <cell r="A84">
            <v>101433</v>
          </cell>
          <cell r="B84" t="str">
            <v>OPERADOR DE GUINDASTE COM ENCARGOS COMPLEMENTARES</v>
          </cell>
          <cell r="C84" t="str">
            <v>MES</v>
          </cell>
          <cell r="D84">
            <v>1259.81</v>
          </cell>
          <cell r="E84">
            <v>8521.7900000000009</v>
          </cell>
          <cell r="F84">
            <v>9781.6</v>
          </cell>
        </row>
        <row r="85">
          <cell r="A85">
            <v>101434</v>
          </cell>
          <cell r="B85" t="str">
            <v>OPERADOR DE JATO ABRASIVO OU JATISTA COM ENCARGOS COMPLEMENTARES</v>
          </cell>
          <cell r="C85" t="str">
            <v>MES</v>
          </cell>
          <cell r="D85">
            <v>1259.81</v>
          </cell>
          <cell r="E85">
            <v>3356.54</v>
          </cell>
          <cell r="F85">
            <v>4616.3500000000004</v>
          </cell>
        </row>
        <row r="86">
          <cell r="A86">
            <v>101435</v>
          </cell>
          <cell r="B86" t="str">
            <v>OPERADOR DE MÁQUINAS E TRATORES DIVERSOS COM ENCARGOS COMPLEMENTARES</v>
          </cell>
          <cell r="C86" t="str">
            <v>MES</v>
          </cell>
          <cell r="D86">
            <v>1259.81</v>
          </cell>
          <cell r="E86">
            <v>3688.23</v>
          </cell>
          <cell r="F86">
            <v>4948.04</v>
          </cell>
        </row>
        <row r="87">
          <cell r="A87">
            <v>101436</v>
          </cell>
          <cell r="B87" t="str">
            <v>OPERADOR DE MARTELETE OU MARTELETEIRO COM ENCARGOS COMPLEMENTARES</v>
          </cell>
          <cell r="C87" t="str">
            <v>MES</v>
          </cell>
          <cell r="D87">
            <v>1259.81</v>
          </cell>
          <cell r="E87">
            <v>2960.82</v>
          </cell>
          <cell r="F87">
            <v>4220.63</v>
          </cell>
        </row>
        <row r="88">
          <cell r="A88">
            <v>101437</v>
          </cell>
          <cell r="B88" t="str">
            <v>OPERADOR DE MOTO SCRAPER COM ENCARGOS COMPLEMENTARES</v>
          </cell>
          <cell r="C88" t="str">
            <v>MES</v>
          </cell>
          <cell r="D88">
            <v>1259.81</v>
          </cell>
          <cell r="E88">
            <v>3472.24</v>
          </cell>
          <cell r="F88">
            <v>4732.05</v>
          </cell>
        </row>
        <row r="89">
          <cell r="A89">
            <v>101438</v>
          </cell>
          <cell r="B89" t="str">
            <v>OPERADOR DE MOTONIVELADORA COM ENCARGOS COMPLEMENTARES</v>
          </cell>
          <cell r="C89" t="str">
            <v>MES</v>
          </cell>
          <cell r="D89">
            <v>1259.81</v>
          </cell>
          <cell r="E89">
            <v>4259.8</v>
          </cell>
          <cell r="F89">
            <v>5519.61</v>
          </cell>
        </row>
        <row r="90">
          <cell r="A90">
            <v>101439</v>
          </cell>
          <cell r="B90" t="str">
            <v>OPERADOR DE PÁ CARREGADEIRA COM ENCARGOS COMPLEMENTARES</v>
          </cell>
          <cell r="C90" t="str">
            <v>MES</v>
          </cell>
          <cell r="D90">
            <v>1259.81</v>
          </cell>
          <cell r="E90">
            <v>3521.96</v>
          </cell>
          <cell r="F90">
            <v>4781.7700000000004</v>
          </cell>
        </row>
        <row r="91">
          <cell r="A91">
            <v>101440</v>
          </cell>
          <cell r="B91" t="str">
            <v>OPERADOR DE PAVIMENTADORA / MESA VIBROACABADORA COM ENCARGOS COMPLEMENTARES</v>
          </cell>
          <cell r="C91" t="str">
            <v>MES</v>
          </cell>
          <cell r="D91">
            <v>1259.81</v>
          </cell>
          <cell r="E91">
            <v>3584.75</v>
          </cell>
          <cell r="F91">
            <v>4844.5600000000004</v>
          </cell>
        </row>
        <row r="92">
          <cell r="A92">
            <v>101441</v>
          </cell>
          <cell r="B92" t="str">
            <v>OPERADOR DE ROLO COMPACTADOR COM ENCARGOS COMPLEMENTARES</v>
          </cell>
          <cell r="C92" t="str">
            <v>MES</v>
          </cell>
          <cell r="D92">
            <v>1259.81</v>
          </cell>
          <cell r="E92">
            <v>3124.87</v>
          </cell>
          <cell r="F92">
            <v>4384.68</v>
          </cell>
        </row>
        <row r="93">
          <cell r="A93">
            <v>101442</v>
          </cell>
          <cell r="B93" t="str">
            <v>OPERADOR DE TRATOR - EXCLUSIVE AGROPECUÁRIA COM ENCARGOS COMPLEMENTARES</v>
          </cell>
          <cell r="C93" t="str">
            <v>MES</v>
          </cell>
          <cell r="D93">
            <v>1259.81</v>
          </cell>
          <cell r="E93">
            <v>3954.91</v>
          </cell>
          <cell r="F93">
            <v>5214.72</v>
          </cell>
        </row>
        <row r="94">
          <cell r="A94">
            <v>101443</v>
          </cell>
          <cell r="B94" t="str">
            <v>OPERADOR DE USINA DE ASFALTO, DE SOLOS OU DE CONCRETO COM ENCARGOS COMPLEMENTARES</v>
          </cell>
          <cell r="C94" t="str">
            <v>MES</v>
          </cell>
          <cell r="D94">
            <v>1259.81</v>
          </cell>
          <cell r="E94">
            <v>3078.46</v>
          </cell>
          <cell r="F94">
            <v>4338.2700000000004</v>
          </cell>
        </row>
        <row r="95">
          <cell r="A95">
            <v>101444</v>
          </cell>
          <cell r="B95" t="str">
            <v>PASTILHEIRO COM ENCARGOS COMPLEMENTARES</v>
          </cell>
          <cell r="C95" t="str">
            <v>MES</v>
          </cell>
          <cell r="D95">
            <v>1484.9</v>
          </cell>
          <cell r="E95">
            <v>3685.99</v>
          </cell>
          <cell r="F95">
            <v>5170.8900000000003</v>
          </cell>
        </row>
        <row r="96">
          <cell r="A96">
            <v>101445</v>
          </cell>
          <cell r="B96" t="str">
            <v>PEDREIRO COM ENCARGOS COMPLEMENTARES</v>
          </cell>
          <cell r="C96" t="str">
            <v>MES</v>
          </cell>
          <cell r="D96">
            <v>1484.9</v>
          </cell>
          <cell r="E96">
            <v>3704.53</v>
          </cell>
          <cell r="F96">
            <v>5189.43</v>
          </cell>
        </row>
        <row r="97">
          <cell r="A97">
            <v>101446</v>
          </cell>
          <cell r="B97" t="str">
            <v>PINTOR COM ENCARGOS COMPLEMENTARES</v>
          </cell>
          <cell r="C97" t="str">
            <v>MES</v>
          </cell>
          <cell r="D97">
            <v>1737.4</v>
          </cell>
          <cell r="E97">
            <v>3685.99</v>
          </cell>
          <cell r="F97">
            <v>5423.39</v>
          </cell>
        </row>
        <row r="98">
          <cell r="A98">
            <v>101447</v>
          </cell>
          <cell r="B98" t="str">
            <v>PINTOR DE LETREIROS COM ENCARGOS COMPLEMENTARES</v>
          </cell>
          <cell r="C98" t="str">
            <v>MES</v>
          </cell>
          <cell r="D98">
            <v>1737.4</v>
          </cell>
          <cell r="E98">
            <v>3579.34</v>
          </cell>
          <cell r="F98">
            <v>5316.74</v>
          </cell>
        </row>
        <row r="99">
          <cell r="A99">
            <v>101448</v>
          </cell>
          <cell r="B99" t="str">
            <v>PINTOR PARA TINTA EPÓXI COM ENCARGOS COMPLEMENTARES</v>
          </cell>
          <cell r="C99" t="str">
            <v>MES</v>
          </cell>
          <cell r="D99">
            <v>1737.4</v>
          </cell>
          <cell r="E99">
            <v>3685.99</v>
          </cell>
          <cell r="F99">
            <v>5423.39</v>
          </cell>
        </row>
        <row r="100">
          <cell r="A100">
            <v>101449</v>
          </cell>
          <cell r="B100" t="str">
            <v>POCEIRO / ESCAVADOR DE VALAS COM ENCARGOS COMPLEMENTARES</v>
          </cell>
          <cell r="C100" t="str">
            <v>MES</v>
          </cell>
          <cell r="D100">
            <v>1259.81</v>
          </cell>
          <cell r="E100">
            <v>2722.86</v>
          </cell>
          <cell r="F100">
            <v>3982.67</v>
          </cell>
        </row>
        <row r="101">
          <cell r="A101">
            <v>101450</v>
          </cell>
          <cell r="B101" t="str">
            <v>RASTELEIRO COM ENCARGOS COMPLEMENTARES</v>
          </cell>
          <cell r="C101" t="str">
            <v>MES</v>
          </cell>
          <cell r="D101">
            <v>1259.81</v>
          </cell>
          <cell r="E101">
            <v>2418.6</v>
          </cell>
          <cell r="F101">
            <v>3678.41</v>
          </cell>
        </row>
        <row r="102">
          <cell r="A102">
            <v>101451</v>
          </cell>
          <cell r="B102" t="str">
            <v>SERRALHEIRO COM ENCARGOS COMPLEMENTARES</v>
          </cell>
          <cell r="C102" t="str">
            <v>MES</v>
          </cell>
          <cell r="D102">
            <v>1484.9</v>
          </cell>
          <cell r="E102">
            <v>3676.7</v>
          </cell>
          <cell r="F102">
            <v>5161.6000000000004</v>
          </cell>
        </row>
        <row r="103">
          <cell r="A103">
            <v>101452</v>
          </cell>
          <cell r="B103" t="str">
            <v>SERVENTE DE OBRAS COM ENCARGOS COMPLEMENTARES</v>
          </cell>
          <cell r="C103" t="str">
            <v>MES</v>
          </cell>
          <cell r="D103">
            <v>1451.41</v>
          </cell>
          <cell r="E103">
            <v>2616.13</v>
          </cell>
          <cell r="F103">
            <v>4067.54</v>
          </cell>
        </row>
        <row r="104">
          <cell r="A104">
            <v>101453</v>
          </cell>
          <cell r="B104" t="str">
            <v>SOLDADOR COM ENCARGOS COMPLEMENTARES</v>
          </cell>
          <cell r="C104" t="str">
            <v>MES</v>
          </cell>
          <cell r="D104">
            <v>1643.69</v>
          </cell>
          <cell r="E104">
            <v>3779.1</v>
          </cell>
          <cell r="F104">
            <v>5422.79</v>
          </cell>
        </row>
        <row r="105">
          <cell r="A105">
            <v>101454</v>
          </cell>
          <cell r="B105" t="str">
            <v>SOLDADOR ELÉTRICO COM ENCARGOS COMPLEMENTARES</v>
          </cell>
          <cell r="C105" t="str">
            <v>MES</v>
          </cell>
          <cell r="D105">
            <v>1643.69</v>
          </cell>
          <cell r="E105">
            <v>3059.2</v>
          </cell>
          <cell r="F105">
            <v>4702.8900000000003</v>
          </cell>
        </row>
        <row r="106">
          <cell r="A106">
            <v>101455</v>
          </cell>
          <cell r="B106" t="str">
            <v>TAQUEADOR OU TAQUEIRO COM ENCARGOS COMPLEMENTARES</v>
          </cell>
          <cell r="C106" t="str">
            <v>MES</v>
          </cell>
          <cell r="D106">
            <v>1451.63</v>
          </cell>
          <cell r="E106">
            <v>3676.7</v>
          </cell>
          <cell r="F106">
            <v>5128.33</v>
          </cell>
        </row>
        <row r="107">
          <cell r="A107">
            <v>100534</v>
          </cell>
          <cell r="B107" t="str">
            <v>TECNICO DE EDIFICACOES COM ENCARGOS COMPLEMENTARES</v>
          </cell>
          <cell r="C107" t="str">
            <v>MES</v>
          </cell>
          <cell r="D107">
            <v>379.74</v>
          </cell>
          <cell r="E107">
            <v>2919.7</v>
          </cell>
          <cell r="F107">
            <v>3299.44</v>
          </cell>
        </row>
        <row r="108">
          <cell r="A108">
            <v>101456</v>
          </cell>
          <cell r="B108" t="str">
            <v>TÉCNICO DE LABORATÓRIO E CAMPO DE CONSTRUÇÃO COM ENCARGOS COMPLEMENTARES</v>
          </cell>
          <cell r="C108" t="str">
            <v>MES</v>
          </cell>
          <cell r="D108">
            <v>379.74</v>
          </cell>
          <cell r="E108">
            <v>5365.27</v>
          </cell>
          <cell r="F108">
            <v>5745.01</v>
          </cell>
        </row>
        <row r="109">
          <cell r="A109">
            <v>100321</v>
          </cell>
          <cell r="B109" t="str">
            <v>TÉCNICO EM SEGURANÇA DO TRABALHO COM ENCARGOS COMPLEMENTARES</v>
          </cell>
          <cell r="C109" t="str">
            <v>MES</v>
          </cell>
          <cell r="D109">
            <v>379.74000000000098</v>
          </cell>
          <cell r="E109">
            <v>4934.3599999999997</v>
          </cell>
          <cell r="F109">
            <v>5314.1</v>
          </cell>
        </row>
        <row r="110">
          <cell r="A110">
            <v>101457</v>
          </cell>
          <cell r="B110" t="str">
            <v>TÉCNICO EM SONDAGEM COM ENCARGOS COMPLEMENTARES</v>
          </cell>
          <cell r="C110" t="str">
            <v>MES</v>
          </cell>
          <cell r="D110">
            <v>1259.81</v>
          </cell>
          <cell r="E110">
            <v>3887.44</v>
          </cell>
          <cell r="F110">
            <v>5147.25</v>
          </cell>
        </row>
        <row r="111">
          <cell r="A111">
            <v>101458</v>
          </cell>
          <cell r="B111" t="str">
            <v>TELHADOR COM ENCARGOS COMPLEMENTARES</v>
          </cell>
          <cell r="C111" t="str">
            <v>MES</v>
          </cell>
          <cell r="D111">
            <v>1451.63</v>
          </cell>
          <cell r="E111">
            <v>3632.99</v>
          </cell>
          <cell r="F111">
            <v>5084.62</v>
          </cell>
        </row>
        <row r="112">
          <cell r="A112">
            <v>94296</v>
          </cell>
          <cell r="B112" t="str">
            <v>TOPOGRAFO COM ENCARGOS COMPLEMENTARES</v>
          </cell>
          <cell r="C112" t="str">
            <v>MES</v>
          </cell>
          <cell r="D112">
            <v>370.33</v>
          </cell>
          <cell r="E112">
            <v>3667.44</v>
          </cell>
          <cell r="F112">
            <v>4037.77</v>
          </cell>
        </row>
        <row r="113">
          <cell r="A113">
            <v>101459</v>
          </cell>
          <cell r="B113" t="str">
            <v>VIDRACEIRO COM ENCARGOS COMPLEMENTARES</v>
          </cell>
          <cell r="C113" t="str">
            <v>MES</v>
          </cell>
          <cell r="D113">
            <v>1484.9</v>
          </cell>
          <cell r="E113">
            <v>3742.02</v>
          </cell>
          <cell r="F113">
            <v>5226.92</v>
          </cell>
        </row>
        <row r="114">
          <cell r="A114">
            <v>101460</v>
          </cell>
          <cell r="B114" t="str">
            <v>VIGIA DIURNO COM ENCARGOS COMPLEMENTARES</v>
          </cell>
          <cell r="C114" t="str">
            <v>MES</v>
          </cell>
          <cell r="D114">
            <v>1451.41</v>
          </cell>
          <cell r="E114">
            <v>2640.87</v>
          </cell>
          <cell r="F114">
            <v>4092.28</v>
          </cell>
        </row>
        <row r="115">
          <cell r="A115"/>
          <cell r="B115" t="str">
            <v>MÃO DE OBRA HORISTA</v>
          </cell>
          <cell r="C115"/>
          <cell r="D115"/>
          <cell r="E115"/>
          <cell r="F115"/>
        </row>
        <row r="116">
          <cell r="A116">
            <v>88238</v>
          </cell>
          <cell r="B116" t="str">
            <v>AJUDANTE DE ARMADOR COM ENCARGOS COMPLEMENTARES</v>
          </cell>
          <cell r="C116" t="str">
            <v>H</v>
          </cell>
          <cell r="D116">
            <v>7.87</v>
          </cell>
          <cell r="E116">
            <v>14.85</v>
          </cell>
          <cell r="F116">
            <v>22.72</v>
          </cell>
        </row>
        <row r="117">
          <cell r="A117">
            <v>88239</v>
          </cell>
          <cell r="B117" t="str">
            <v>AJUDANTE DE CARPINTEIRO COM ENCARGOS COMPLEMENTARES</v>
          </cell>
          <cell r="C117" t="str">
            <v>H</v>
          </cell>
          <cell r="D117">
            <v>7.69</v>
          </cell>
          <cell r="E117">
            <v>16.170000000000002</v>
          </cell>
          <cell r="F117">
            <v>23.86</v>
          </cell>
        </row>
        <row r="118">
          <cell r="A118">
            <v>88240</v>
          </cell>
          <cell r="B118" t="str">
            <v>AJUDANTE DE ESTRUTURA METÁLICA COM ENCARGOS COMPLEMENTARES</v>
          </cell>
          <cell r="C118" t="str">
            <v>H</v>
          </cell>
          <cell r="D118">
            <v>6.69</v>
          </cell>
          <cell r="E118">
            <v>13.96</v>
          </cell>
          <cell r="F118">
            <v>20.65</v>
          </cell>
        </row>
        <row r="119">
          <cell r="A119">
            <v>88241</v>
          </cell>
          <cell r="B119" t="str">
            <v>AJUDANTE DE OPERAÇÃO EM GERAL COM ENCARGOS COMPLEMENTARES</v>
          </cell>
          <cell r="C119" t="str">
            <v>H</v>
          </cell>
          <cell r="D119">
            <v>7.87</v>
          </cell>
          <cell r="E119">
            <v>16.12</v>
          </cell>
          <cell r="F119">
            <v>23.99</v>
          </cell>
        </row>
        <row r="120">
          <cell r="A120">
            <v>88242</v>
          </cell>
          <cell r="B120" t="str">
            <v>AJUDANTE DE PEDREIRO COM ENCARGOS COMPLEMENTARES</v>
          </cell>
          <cell r="C120" t="str">
            <v>H</v>
          </cell>
          <cell r="D120">
            <v>7.87</v>
          </cell>
          <cell r="E120">
            <v>14.9</v>
          </cell>
          <cell r="F120">
            <v>22.77</v>
          </cell>
        </row>
        <row r="121">
          <cell r="A121">
            <v>100301</v>
          </cell>
          <cell r="B121" t="str">
            <v>AJUDANTE DE PINTOR COM ENCARGOS COMPLEMENTARES</v>
          </cell>
          <cell r="C121" t="str">
            <v>H</v>
          </cell>
          <cell r="D121">
            <v>9.2200000000000006</v>
          </cell>
          <cell r="E121">
            <v>16.170000000000002</v>
          </cell>
          <cell r="F121">
            <v>25.39</v>
          </cell>
        </row>
        <row r="122">
          <cell r="A122">
            <v>88243</v>
          </cell>
          <cell r="B122" t="str">
            <v>AJUDANTE ESPECIALIZADO COM ENCARGOS COMPLEMENTARES</v>
          </cell>
          <cell r="C122" t="str">
            <v>H</v>
          </cell>
          <cell r="D122">
            <v>7.7</v>
          </cell>
          <cell r="E122">
            <v>16.12</v>
          </cell>
          <cell r="F122">
            <v>23.82</v>
          </cell>
        </row>
        <row r="123">
          <cell r="A123">
            <v>90766</v>
          </cell>
          <cell r="B123" t="str">
            <v>ALMOXARIFE COM ENCARGOS COMPLEMENTARES</v>
          </cell>
          <cell r="C123" t="str">
            <v>H</v>
          </cell>
          <cell r="D123">
            <v>2.02</v>
          </cell>
          <cell r="E123">
            <v>20.93</v>
          </cell>
          <cell r="F123">
            <v>22.95</v>
          </cell>
        </row>
        <row r="124">
          <cell r="A124">
            <v>90767</v>
          </cell>
          <cell r="B124" t="str">
            <v>APONTADOR OU APROPRIADOR COM ENCARGOS COMPLEMENTARES</v>
          </cell>
          <cell r="C124" t="str">
            <v>H</v>
          </cell>
          <cell r="D124">
            <v>2.02</v>
          </cell>
          <cell r="E124">
            <v>18.77</v>
          </cell>
          <cell r="F124">
            <v>20.79</v>
          </cell>
        </row>
        <row r="125">
          <cell r="A125">
            <v>88245</v>
          </cell>
          <cell r="B125" t="str">
            <v>ARMADOR COM ENCARGOS COMPLEMENTARES</v>
          </cell>
          <cell r="C125" t="str">
            <v>H</v>
          </cell>
          <cell r="D125">
            <v>7.87</v>
          </cell>
          <cell r="E125">
            <v>21.07</v>
          </cell>
          <cell r="F125">
            <v>28.94</v>
          </cell>
        </row>
        <row r="126">
          <cell r="A126">
            <v>90768</v>
          </cell>
          <cell r="B126" t="str">
            <v>ARQUITETO DE OBRA JUNIOR COM ENCARGOS COMPLEMENTARES</v>
          </cell>
          <cell r="C126" t="str">
            <v>H</v>
          </cell>
          <cell r="D126">
            <v>1.9300000000000099</v>
          </cell>
          <cell r="E126">
            <v>69.959999999999994</v>
          </cell>
          <cell r="F126">
            <v>71.89</v>
          </cell>
        </row>
        <row r="127">
          <cell r="A127">
            <v>90769</v>
          </cell>
          <cell r="B127" t="str">
            <v>ARQUITETO DE OBRA PLENO COM ENCARGOS COMPLEMENTARES</v>
          </cell>
          <cell r="C127" t="str">
            <v>H</v>
          </cell>
          <cell r="D127">
            <v>1.9300000000000099</v>
          </cell>
          <cell r="E127">
            <v>99.38</v>
          </cell>
          <cell r="F127">
            <v>101.31</v>
          </cell>
        </row>
        <row r="128">
          <cell r="A128">
            <v>90770</v>
          </cell>
          <cell r="B128" t="str">
            <v>ARQUITETO DE OBRA SENIOR COM ENCARGOS COMPLEMENTARES</v>
          </cell>
          <cell r="C128" t="str">
            <v>H</v>
          </cell>
          <cell r="D128">
            <v>1.9300000000000099</v>
          </cell>
          <cell r="E128">
            <v>131.38999999999999</v>
          </cell>
          <cell r="F128">
            <v>133.32</v>
          </cell>
        </row>
        <row r="129">
          <cell r="A129">
            <v>100304</v>
          </cell>
          <cell r="B129" t="str">
            <v>ARQUITETO PAISAGISTA COM ENCARGOS COMPLEMENTARES</v>
          </cell>
          <cell r="C129" t="str">
            <v>H</v>
          </cell>
          <cell r="D129">
            <v>1.9300000000000099</v>
          </cell>
          <cell r="E129">
            <v>67.489999999999995</v>
          </cell>
          <cell r="F129">
            <v>69.42</v>
          </cell>
        </row>
        <row r="130">
          <cell r="A130">
            <v>88246</v>
          </cell>
          <cell r="B130" t="str">
            <v>ASSENTADOR DE TUBOS COM ENCARGOS COMPLEMENTARES</v>
          </cell>
          <cell r="C130" t="str">
            <v>H</v>
          </cell>
          <cell r="D130">
            <v>6.69</v>
          </cell>
          <cell r="E130">
            <v>19.39</v>
          </cell>
          <cell r="F130">
            <v>26.08</v>
          </cell>
        </row>
        <row r="131">
          <cell r="A131">
            <v>100300</v>
          </cell>
          <cell r="B131" t="str">
            <v>AUXILIAR DE ALMOXARIFE COM ENCARGOS COMPLEMENTARES</v>
          </cell>
          <cell r="C131" t="str">
            <v>H</v>
          </cell>
          <cell r="D131">
            <v>2.02</v>
          </cell>
          <cell r="E131">
            <v>16.010000000000002</v>
          </cell>
          <cell r="F131">
            <v>18.03</v>
          </cell>
        </row>
        <row r="132">
          <cell r="A132">
            <v>100303</v>
          </cell>
          <cell r="B132" t="str">
            <v>AUXILIAR DE AZULEJISTA COM ENCARGOS COMPLEMENTARES</v>
          </cell>
          <cell r="C132" t="str">
            <v>H</v>
          </cell>
          <cell r="D132">
            <v>7.87</v>
          </cell>
          <cell r="E132">
            <v>14.9</v>
          </cell>
          <cell r="F132">
            <v>22.77</v>
          </cell>
        </row>
        <row r="133">
          <cell r="A133">
            <v>90771</v>
          </cell>
          <cell r="B133" t="str">
            <v>AUXILIAR DE DESENHISTA COM ENCARGOS COMPLEMENTARES</v>
          </cell>
          <cell r="C133" t="str">
            <v>H</v>
          </cell>
          <cell r="D133">
            <v>1.96</v>
          </cell>
          <cell r="E133">
            <v>14.47</v>
          </cell>
          <cell r="F133">
            <v>16.43</v>
          </cell>
        </row>
        <row r="134">
          <cell r="A134">
            <v>88247</v>
          </cell>
          <cell r="B134" t="str">
            <v>AUXILIAR DE ELETRICISTA COM ENCARGOS COMPLEMENTARES</v>
          </cell>
          <cell r="C134" t="str">
            <v>H</v>
          </cell>
          <cell r="D134">
            <v>7.86</v>
          </cell>
          <cell r="E134">
            <v>16.55</v>
          </cell>
          <cell r="F134">
            <v>24.41</v>
          </cell>
        </row>
        <row r="135">
          <cell r="A135">
            <v>88248</v>
          </cell>
          <cell r="B135" t="str">
            <v>AUXILIAR DE ENCANADOR OU BOMBEIRO HIDRÁULICO COM ENCARGOS COMPLEMENTARES</v>
          </cell>
          <cell r="C135" t="str">
            <v>H</v>
          </cell>
          <cell r="D135">
            <v>7.19</v>
          </cell>
          <cell r="E135">
            <v>16.23</v>
          </cell>
          <cell r="F135">
            <v>23.42</v>
          </cell>
        </row>
        <row r="136">
          <cell r="A136">
            <v>90772</v>
          </cell>
          <cell r="B136" t="str">
            <v>AUXILIAR DE ESCRITORIO COM ENCARGOS COMPLEMENTARES</v>
          </cell>
          <cell r="C136" t="str">
            <v>H</v>
          </cell>
          <cell r="D136">
            <v>2.02</v>
          </cell>
          <cell r="E136">
            <v>16.739999999999998</v>
          </cell>
          <cell r="F136">
            <v>18.760000000000002</v>
          </cell>
        </row>
        <row r="137">
          <cell r="A137">
            <v>88249</v>
          </cell>
          <cell r="B137" t="str">
            <v>AUXILIAR DE LABORATÓRIO COM ENCARGOS COMPLEMENTARES</v>
          </cell>
          <cell r="C137" t="str">
            <v>H</v>
          </cell>
          <cell r="D137">
            <v>2.02</v>
          </cell>
          <cell r="E137">
            <v>22.41</v>
          </cell>
          <cell r="F137">
            <v>24.43</v>
          </cell>
        </row>
        <row r="138">
          <cell r="A138">
            <v>88250</v>
          </cell>
          <cell r="B138" t="str">
            <v>AUXILIAR DE MECÂNICO COM ENCARGOS COMPLEMENTARES</v>
          </cell>
          <cell r="C138" t="str">
            <v>H</v>
          </cell>
          <cell r="D138">
            <v>6.69</v>
          </cell>
          <cell r="E138">
            <v>13.91</v>
          </cell>
          <cell r="F138">
            <v>20.6</v>
          </cell>
        </row>
        <row r="139">
          <cell r="A139">
            <v>88251</v>
          </cell>
          <cell r="B139" t="str">
            <v>AUXILIAR DE SERRALHEIRO COM ENCARGOS COMPLEMENTARES</v>
          </cell>
          <cell r="C139" t="str">
            <v>H</v>
          </cell>
          <cell r="D139">
            <v>7.87</v>
          </cell>
          <cell r="E139">
            <v>16.12</v>
          </cell>
          <cell r="F139">
            <v>23.99</v>
          </cell>
        </row>
        <row r="140">
          <cell r="A140">
            <v>88252</v>
          </cell>
          <cell r="B140" t="str">
            <v>AUXILIAR DE SERVIÇOS GERAIS COM ENCARGOS COMPLEMENTARES</v>
          </cell>
          <cell r="C140" t="str">
            <v>H</v>
          </cell>
          <cell r="D140">
            <v>7.7</v>
          </cell>
          <cell r="E140">
            <v>14.87</v>
          </cell>
          <cell r="F140">
            <v>22.57</v>
          </cell>
        </row>
        <row r="141">
          <cell r="A141">
            <v>88253</v>
          </cell>
          <cell r="B141" t="str">
            <v>AUXILIAR DE TOPÓGRAFO COM ENCARGOS COMPLEMENTARES</v>
          </cell>
          <cell r="C141" t="str">
            <v>H</v>
          </cell>
          <cell r="D141">
            <v>1.96</v>
          </cell>
          <cell r="E141">
            <v>9.43</v>
          </cell>
          <cell r="F141">
            <v>11.39</v>
          </cell>
        </row>
        <row r="142">
          <cell r="A142">
            <v>88255</v>
          </cell>
          <cell r="B142" t="str">
            <v>AUXILIAR TÉCNICO DE ENGENHARIA COM ENCARGOS COMPLEMENTARES</v>
          </cell>
          <cell r="C142" t="str">
            <v>H</v>
          </cell>
          <cell r="D142">
            <v>1.93</v>
          </cell>
          <cell r="E142">
            <v>32.9</v>
          </cell>
          <cell r="F142">
            <v>34.83</v>
          </cell>
        </row>
        <row r="143">
          <cell r="A143">
            <v>88256</v>
          </cell>
          <cell r="B143" t="str">
            <v>AZULEJISTA OU LADRILHISTA COM ENCARGOS COMPLEMENTARES</v>
          </cell>
          <cell r="C143" t="str">
            <v>H</v>
          </cell>
          <cell r="D143">
            <v>7.87</v>
          </cell>
          <cell r="E143">
            <v>21.14</v>
          </cell>
          <cell r="F143">
            <v>29.01</v>
          </cell>
        </row>
        <row r="144">
          <cell r="A144">
            <v>88257</v>
          </cell>
          <cell r="B144" t="str">
            <v>BLASTER, DINAMITADOR OU CABO DE FOGO COM ENCARGOS COMPLEMENTARES</v>
          </cell>
          <cell r="C144" t="str">
            <v>H</v>
          </cell>
          <cell r="D144">
            <v>6.69</v>
          </cell>
          <cell r="E144">
            <v>18.649999999999999</v>
          </cell>
          <cell r="F144">
            <v>25.34</v>
          </cell>
        </row>
        <row r="145">
          <cell r="A145">
            <v>88258</v>
          </cell>
          <cell r="B145" t="str">
            <v>CADASTRISTA DE REDES DE AGUA E ESGOTO COM ENCARGOS COMPLEMENTARES</v>
          </cell>
          <cell r="C145" t="str">
            <v>H</v>
          </cell>
          <cell r="D145">
            <v>2.02</v>
          </cell>
          <cell r="E145">
            <v>16.86</v>
          </cell>
          <cell r="F145">
            <v>18.88</v>
          </cell>
        </row>
        <row r="146">
          <cell r="A146">
            <v>88260</v>
          </cell>
          <cell r="B146" t="str">
            <v>CALCETEIRO COM ENCARGOS COMPLEMENTARES</v>
          </cell>
          <cell r="C146" t="str">
            <v>H</v>
          </cell>
          <cell r="D146">
            <v>7.87</v>
          </cell>
          <cell r="E146">
            <v>17.88</v>
          </cell>
          <cell r="F146">
            <v>25.75</v>
          </cell>
        </row>
        <row r="147">
          <cell r="A147">
            <v>88261</v>
          </cell>
          <cell r="B147" t="str">
            <v>CARPINTEIRO DE ESQUADRIA COM ENCARGOS COMPLEMENTARES</v>
          </cell>
          <cell r="C147" t="str">
            <v>H</v>
          </cell>
          <cell r="D147">
            <v>7.69</v>
          </cell>
          <cell r="E147">
            <v>19.899999999999999</v>
          </cell>
          <cell r="F147">
            <v>27.59</v>
          </cell>
        </row>
        <row r="148">
          <cell r="A148">
            <v>88262</v>
          </cell>
          <cell r="B148" t="str">
            <v>CARPINTEIRO DE FORMAS COM ENCARGOS COMPLEMENTARES</v>
          </cell>
          <cell r="C148" t="str">
            <v>H</v>
          </cell>
          <cell r="D148">
            <v>7.69</v>
          </cell>
          <cell r="E148">
            <v>21.07</v>
          </cell>
          <cell r="F148">
            <v>28.76</v>
          </cell>
        </row>
        <row r="149">
          <cell r="A149">
            <v>88263</v>
          </cell>
          <cell r="B149" t="str">
            <v>CAVOUQUEIRO OU OPERADOR PERFURATRIZ/ROMPEDOR COM ENCARGOS COMPLEMENTARES</v>
          </cell>
          <cell r="C149" t="str">
            <v>H</v>
          </cell>
          <cell r="D149">
            <v>6.69</v>
          </cell>
          <cell r="E149">
            <v>13.68</v>
          </cell>
          <cell r="F149">
            <v>20.37</v>
          </cell>
        </row>
        <row r="150">
          <cell r="A150">
            <v>100302</v>
          </cell>
          <cell r="B150" t="str">
            <v>COORDENADOR/GERENTE DE OBRA COM ENCARGOS COMPLEMENTARES</v>
          </cell>
          <cell r="C150" t="str">
            <v>H</v>
          </cell>
          <cell r="D150">
            <v>1.9300000000000099</v>
          </cell>
          <cell r="E150">
            <v>138.68</v>
          </cell>
          <cell r="F150">
            <v>140.61000000000001</v>
          </cell>
        </row>
        <row r="151">
          <cell r="A151">
            <v>90773</v>
          </cell>
          <cell r="B151" t="str">
            <v>DESENHISTA COPISTA COM ENCARGOS COMPLEMENTARES</v>
          </cell>
          <cell r="C151" t="str">
            <v>H</v>
          </cell>
          <cell r="D151">
            <v>1.96</v>
          </cell>
          <cell r="E151">
            <v>10.65</v>
          </cell>
          <cell r="F151">
            <v>12.61</v>
          </cell>
        </row>
        <row r="152">
          <cell r="A152">
            <v>88597</v>
          </cell>
          <cell r="B152" t="str">
            <v>DESENHISTA DETALHISTA COM ENCARGOS COMPLEMENTARES</v>
          </cell>
          <cell r="C152" t="str">
            <v>H</v>
          </cell>
          <cell r="D152">
            <v>1.96</v>
          </cell>
          <cell r="E152">
            <v>32.380000000000003</v>
          </cell>
          <cell r="F152">
            <v>34.340000000000003</v>
          </cell>
        </row>
        <row r="153">
          <cell r="A153">
            <v>90775</v>
          </cell>
          <cell r="B153" t="str">
            <v>DESENHISTA PROJETISTA COM ENCARGOS COMPLEMENTARES</v>
          </cell>
          <cell r="C153" t="str">
            <v>H</v>
          </cell>
          <cell r="D153">
            <v>1.96</v>
          </cell>
          <cell r="E153">
            <v>17.149999999999999</v>
          </cell>
          <cell r="F153">
            <v>19.11</v>
          </cell>
        </row>
        <row r="154">
          <cell r="A154">
            <v>88264</v>
          </cell>
          <cell r="B154" t="str">
            <v>ELETRICISTA COM ENCARGOS COMPLEMENTARES</v>
          </cell>
          <cell r="C154" t="str">
            <v>H</v>
          </cell>
          <cell r="D154">
            <v>7.86</v>
          </cell>
          <cell r="E154">
            <v>21.63</v>
          </cell>
          <cell r="F154">
            <v>29.49</v>
          </cell>
        </row>
        <row r="155">
          <cell r="A155">
            <v>88265</v>
          </cell>
          <cell r="B155" t="str">
            <v>ELETRICISTA INDUSTRIAL COM ENCARGOS COMPLEMENTARES</v>
          </cell>
          <cell r="C155" t="str">
            <v>H</v>
          </cell>
          <cell r="D155">
            <v>7.86</v>
          </cell>
          <cell r="E155">
            <v>23.73</v>
          </cell>
          <cell r="F155">
            <v>31.59</v>
          </cell>
        </row>
        <row r="156">
          <cell r="A156">
            <v>88266</v>
          </cell>
          <cell r="B156" t="str">
            <v>ELETROTÉCNICO COM ENCARGOS COMPLEMENTARES</v>
          </cell>
          <cell r="C156" t="str">
            <v>H</v>
          </cell>
          <cell r="D156">
            <v>7.86</v>
          </cell>
          <cell r="E156">
            <v>27.03</v>
          </cell>
          <cell r="F156">
            <v>34.89</v>
          </cell>
        </row>
        <row r="157">
          <cell r="A157">
            <v>88267</v>
          </cell>
          <cell r="B157" t="str">
            <v>ENCANADOR OU BOMBEIRO HIDRÁULICO COM ENCARGOS COMPLEMENTARES</v>
          </cell>
          <cell r="C157" t="str">
            <v>H</v>
          </cell>
          <cell r="D157">
            <v>7.19</v>
          </cell>
          <cell r="E157">
            <v>21.21</v>
          </cell>
          <cell r="F157">
            <v>28.4</v>
          </cell>
        </row>
        <row r="158">
          <cell r="A158">
            <v>90776</v>
          </cell>
          <cell r="B158" t="str">
            <v>ENCARREGADO GERAL COM ENCARGOS COMPLEMENTARES</v>
          </cell>
          <cell r="C158" t="str">
            <v>H</v>
          </cell>
          <cell r="D158">
            <v>2.4900000000000002</v>
          </cell>
          <cell r="E158">
            <v>32.26</v>
          </cell>
          <cell r="F158">
            <v>34.75</v>
          </cell>
        </row>
        <row r="159">
          <cell r="A159">
            <v>90777</v>
          </cell>
          <cell r="B159" t="str">
            <v>ENGENHEIRO CIVIL DE OBRA JUNIOR COM ENCARGOS COMPLEMENTARES</v>
          </cell>
          <cell r="C159" t="str">
            <v>H</v>
          </cell>
          <cell r="D159">
            <v>1.9299999999999899</v>
          </cell>
          <cell r="E159">
            <v>95.56</v>
          </cell>
          <cell r="F159">
            <v>97.49</v>
          </cell>
        </row>
        <row r="160">
          <cell r="A160">
            <v>90778</v>
          </cell>
          <cell r="B160" t="str">
            <v>ENGENHEIRO CIVIL DE OBRA PLENO COM ENCARGOS COMPLEMENTARES</v>
          </cell>
          <cell r="C160" t="str">
            <v>H</v>
          </cell>
          <cell r="D160">
            <v>1.9300000000000099</v>
          </cell>
          <cell r="E160">
            <v>108.77</v>
          </cell>
          <cell r="F160">
            <v>110.7</v>
          </cell>
        </row>
        <row r="161">
          <cell r="A161">
            <v>90779</v>
          </cell>
          <cell r="B161" t="str">
            <v>ENGENHEIRO CIVIL DE OBRA SENIOR COM ENCARGOS COMPLEMENTARES</v>
          </cell>
          <cell r="C161" t="str">
            <v>H</v>
          </cell>
          <cell r="D161">
            <v>1.9300000000000099</v>
          </cell>
          <cell r="E161">
            <v>148.68</v>
          </cell>
          <cell r="F161">
            <v>150.61000000000001</v>
          </cell>
        </row>
        <row r="162">
          <cell r="A162">
            <v>100305</v>
          </cell>
          <cell r="B162" t="str">
            <v>ENGENHEIRO CIVIL JUNIOR COM ENCARGOS COMPLEMENTARES</v>
          </cell>
          <cell r="C162" t="str">
            <v>H</v>
          </cell>
          <cell r="D162">
            <v>1.9300000000000099</v>
          </cell>
          <cell r="E162">
            <v>96.63</v>
          </cell>
          <cell r="F162">
            <v>98.56</v>
          </cell>
        </row>
        <row r="163">
          <cell r="A163">
            <v>100306</v>
          </cell>
          <cell r="B163" t="str">
            <v>ENGENHEIRO CIVIL PLENO COM ENCARGOS COMPLEMENTARES</v>
          </cell>
          <cell r="C163" t="str">
            <v>H</v>
          </cell>
          <cell r="D163">
            <v>1.9300000000000099</v>
          </cell>
          <cell r="E163">
            <v>109.02</v>
          </cell>
          <cell r="F163">
            <v>110.95</v>
          </cell>
        </row>
        <row r="164">
          <cell r="A164">
            <v>101373</v>
          </cell>
          <cell r="B164" t="str">
            <v>ENGENHEIRO CIVIL SENIOR COM ENCARGOS COMPLEMENTARES</v>
          </cell>
          <cell r="C164" t="str">
            <v>H</v>
          </cell>
          <cell r="D164">
            <v>1.9300000000000099</v>
          </cell>
          <cell r="E164">
            <v>149.4</v>
          </cell>
          <cell r="F164">
            <v>151.33000000000001</v>
          </cell>
        </row>
        <row r="165">
          <cell r="A165">
            <v>91677</v>
          </cell>
          <cell r="B165" t="str">
            <v>ENGENHEIRO ELETRICISTA COM ENCARGOS COMPLEMENTARES</v>
          </cell>
          <cell r="C165" t="str">
            <v>H</v>
          </cell>
          <cell r="D165">
            <v>1.9300000000000099</v>
          </cell>
          <cell r="E165">
            <v>96.08</v>
          </cell>
          <cell r="F165">
            <v>98.01</v>
          </cell>
        </row>
        <row r="166">
          <cell r="A166">
            <v>91678</v>
          </cell>
          <cell r="B166" t="str">
            <v>ENGENHEIRO SANITARISTA COM ENCARGOS COMPLEMENTARES</v>
          </cell>
          <cell r="C166" t="str">
            <v>H</v>
          </cell>
          <cell r="D166">
            <v>1.9299999999999899</v>
          </cell>
          <cell r="E166">
            <v>64.650000000000006</v>
          </cell>
          <cell r="F166">
            <v>66.58</v>
          </cell>
        </row>
        <row r="167">
          <cell r="A167">
            <v>88269</v>
          </cell>
          <cell r="B167" t="str">
            <v>GESSEIRO COM ENCARGOS COMPLEMENTARES</v>
          </cell>
          <cell r="C167" t="str">
            <v>H</v>
          </cell>
          <cell r="D167">
            <v>7.87</v>
          </cell>
          <cell r="E167">
            <v>20.079999999999998</v>
          </cell>
          <cell r="F167">
            <v>27.95</v>
          </cell>
        </row>
        <row r="168">
          <cell r="A168">
            <v>88270</v>
          </cell>
          <cell r="B168" t="str">
            <v>IMPERMEABILIZADOR COM ENCARGOS COMPLEMENTARES</v>
          </cell>
          <cell r="C168" t="str">
            <v>H</v>
          </cell>
          <cell r="D168">
            <v>7.87</v>
          </cell>
          <cell r="E168">
            <v>21.28</v>
          </cell>
          <cell r="F168">
            <v>29.15</v>
          </cell>
        </row>
        <row r="169">
          <cell r="A169" t="str">
            <v>AUX3054</v>
          </cell>
          <cell r="B169" t="str">
            <v>INSTALADOR DE TUBULAÇÕES COM ENCARGOS COMPLEMENTARES</v>
          </cell>
          <cell r="C169" t="str">
            <v>H</v>
          </cell>
          <cell r="D169">
            <v>7.87</v>
          </cell>
          <cell r="E169">
            <v>24.34</v>
          </cell>
          <cell r="F169">
            <v>32.21</v>
          </cell>
        </row>
        <row r="170">
          <cell r="A170">
            <v>88441</v>
          </cell>
          <cell r="B170" t="str">
            <v>JARDINEIRO COM ENCARGOS COMPLEMENTARES</v>
          </cell>
          <cell r="C170" t="str">
            <v>H</v>
          </cell>
          <cell r="D170">
            <v>7.87</v>
          </cell>
          <cell r="E170">
            <v>15.77</v>
          </cell>
          <cell r="F170">
            <v>23.64</v>
          </cell>
        </row>
        <row r="171">
          <cell r="A171">
            <v>88272</v>
          </cell>
          <cell r="B171" t="str">
            <v>MACARIQUEIRO COM ENCARGOS COMPLEMENTARES</v>
          </cell>
          <cell r="C171" t="str">
            <v>H</v>
          </cell>
          <cell r="D171">
            <v>8.7100000000000009</v>
          </cell>
          <cell r="E171">
            <v>21.24</v>
          </cell>
          <cell r="F171">
            <v>29.95</v>
          </cell>
        </row>
        <row r="172">
          <cell r="A172">
            <v>88273</v>
          </cell>
          <cell r="B172" t="str">
            <v>MARCENEIRO COM ENCARGOS COMPLEMENTARES</v>
          </cell>
          <cell r="C172" t="str">
            <v>H</v>
          </cell>
          <cell r="D172">
            <v>7.69</v>
          </cell>
          <cell r="E172">
            <v>19.37</v>
          </cell>
          <cell r="F172">
            <v>27.06</v>
          </cell>
        </row>
        <row r="173">
          <cell r="A173">
            <v>88274</v>
          </cell>
          <cell r="B173" t="str">
            <v>MARMORISTA/GRANITEIRO COM ENCARGOS COMPLEMENTARES</v>
          </cell>
          <cell r="C173" t="str">
            <v>H</v>
          </cell>
          <cell r="D173">
            <v>7.87</v>
          </cell>
          <cell r="E173">
            <v>24</v>
          </cell>
          <cell r="F173">
            <v>31.87</v>
          </cell>
        </row>
        <row r="174">
          <cell r="A174">
            <v>88275</v>
          </cell>
          <cell r="B174" t="str">
            <v>MECÃNICO DE EQUIPAMENTOS PESADOS COM ENCARGOS COMPLEMENTARES</v>
          </cell>
          <cell r="C174" t="str">
            <v>H</v>
          </cell>
          <cell r="D174">
            <v>6.69</v>
          </cell>
          <cell r="E174">
            <v>24.25</v>
          </cell>
          <cell r="F174">
            <v>30.94</v>
          </cell>
        </row>
        <row r="175">
          <cell r="A175">
            <v>100308</v>
          </cell>
          <cell r="B175" t="str">
            <v>MECÂNICO DE REFRIGERAÇÃO COM ENCARGOS COMPLEMENTARES</v>
          </cell>
          <cell r="C175" t="str">
            <v>H</v>
          </cell>
          <cell r="D175">
            <v>7.86</v>
          </cell>
          <cell r="E175">
            <v>23.79</v>
          </cell>
          <cell r="F175">
            <v>31.65</v>
          </cell>
        </row>
        <row r="176">
          <cell r="A176">
            <v>90780</v>
          </cell>
          <cell r="B176" t="str">
            <v>MESTRE DE OBRAS COM ENCARGOS COMPLEMENTARES</v>
          </cell>
          <cell r="C176" t="str">
            <v>H</v>
          </cell>
          <cell r="D176">
            <v>2.4900000000000002</v>
          </cell>
          <cell r="E176">
            <v>55.24</v>
          </cell>
          <cell r="F176">
            <v>57.73</v>
          </cell>
        </row>
        <row r="177">
          <cell r="A177">
            <v>88277</v>
          </cell>
          <cell r="B177" t="str">
            <v>MONTADOR (TUBO AÇO/EQUIPAMENTOS) COM ENCARGOS COMPLEMENTARES</v>
          </cell>
          <cell r="C177" t="str">
            <v>H</v>
          </cell>
          <cell r="D177">
            <v>6.69</v>
          </cell>
          <cell r="E177">
            <v>24.35</v>
          </cell>
          <cell r="F177">
            <v>31.04</v>
          </cell>
        </row>
        <row r="178">
          <cell r="A178">
            <v>88278</v>
          </cell>
          <cell r="B178" t="str">
            <v>MONTADOR DE ESTRUTURA METÁLICA COM ENCARGOS COMPLEMENTARES</v>
          </cell>
          <cell r="C178" t="str">
            <v>H</v>
          </cell>
          <cell r="D178">
            <v>6.69</v>
          </cell>
          <cell r="E178">
            <v>19.66</v>
          </cell>
          <cell r="F178">
            <v>26.35</v>
          </cell>
        </row>
        <row r="179">
          <cell r="A179">
            <v>88279</v>
          </cell>
          <cell r="B179" t="str">
            <v>MONTADOR ELETROMECÃNICO COM ENCARGOS COMPLEMENTARES</v>
          </cell>
          <cell r="C179" t="str">
            <v>H</v>
          </cell>
          <cell r="D179">
            <v>7.86</v>
          </cell>
          <cell r="E179">
            <v>27.19</v>
          </cell>
          <cell r="F179">
            <v>35.049999999999997</v>
          </cell>
        </row>
        <row r="180">
          <cell r="A180">
            <v>100307</v>
          </cell>
          <cell r="B180" t="str">
            <v>MONTADOR DE ELETROELETRÔNICOS COM ENCARGOS COMPLEMENTARES</v>
          </cell>
          <cell r="C180" t="str">
            <v>H</v>
          </cell>
          <cell r="D180">
            <v>7.86</v>
          </cell>
          <cell r="E180">
            <v>18.190000000000001</v>
          </cell>
          <cell r="F180">
            <v>26.05</v>
          </cell>
        </row>
        <row r="181">
          <cell r="A181">
            <v>88281</v>
          </cell>
          <cell r="B181" t="str">
            <v>MOTORISTA DE BASCULANTE COM ENCARGOS COMPLEMENTARES</v>
          </cell>
          <cell r="C181" t="str">
            <v>H</v>
          </cell>
          <cell r="D181">
            <v>6.69</v>
          </cell>
          <cell r="E181">
            <v>16.54</v>
          </cell>
          <cell r="F181">
            <v>23.23</v>
          </cell>
        </row>
        <row r="182">
          <cell r="A182">
            <v>88282</v>
          </cell>
          <cell r="B182" t="str">
            <v>MOTORISTA DE CAMINHÃO COM ENCARGOS COMPLEMENTARES</v>
          </cell>
          <cell r="C182" t="str">
            <v>H</v>
          </cell>
          <cell r="D182">
            <v>6.69</v>
          </cell>
          <cell r="E182">
            <v>17.54</v>
          </cell>
          <cell r="F182">
            <v>24.23</v>
          </cell>
        </row>
        <row r="183">
          <cell r="A183">
            <v>88283</v>
          </cell>
          <cell r="B183" t="str">
            <v>MOTORISTA DE CAMINHÃO E CARRETA COM ENCARGOS COMPLEMENTARES</v>
          </cell>
          <cell r="C183" t="str">
            <v>H</v>
          </cell>
          <cell r="D183">
            <v>6.69</v>
          </cell>
          <cell r="E183">
            <v>23.43</v>
          </cell>
          <cell r="F183">
            <v>30.12</v>
          </cell>
        </row>
        <row r="184">
          <cell r="A184">
            <v>88284</v>
          </cell>
          <cell r="B184" t="str">
            <v>MOTORISTA DE VEIÍCULO LEVE COM ENCARGOS COMPLEMENTARES</v>
          </cell>
          <cell r="C184" t="str">
            <v>H</v>
          </cell>
          <cell r="D184">
            <v>6.69</v>
          </cell>
          <cell r="E184">
            <v>19.14</v>
          </cell>
          <cell r="F184">
            <v>25.83</v>
          </cell>
        </row>
        <row r="185">
          <cell r="A185">
            <v>88285</v>
          </cell>
          <cell r="B185" t="str">
            <v>MOTORISTA DE VEÍCULO PESADO COM ENCARGOS COMPLEMENTARES</v>
          </cell>
          <cell r="C185" t="str">
            <v>H</v>
          </cell>
          <cell r="D185">
            <v>6.69</v>
          </cell>
          <cell r="E185">
            <v>19.829999999999998</v>
          </cell>
          <cell r="F185">
            <v>26.52</v>
          </cell>
        </row>
        <row r="186">
          <cell r="A186">
            <v>88286</v>
          </cell>
          <cell r="B186" t="str">
            <v>MOTORISTA OPERADOR DE MUNCK COM ENCARGOS COMPLEMENTARES</v>
          </cell>
          <cell r="C186" t="str">
            <v>H</v>
          </cell>
          <cell r="D186">
            <v>6.69</v>
          </cell>
          <cell r="E186">
            <v>20.6</v>
          </cell>
          <cell r="F186">
            <v>27.29</v>
          </cell>
        </row>
        <row r="187">
          <cell r="A187">
            <v>88288</v>
          </cell>
          <cell r="B187" t="str">
            <v>NIVELADOR COM ENCARGOS COMPLEMENTARES</v>
          </cell>
          <cell r="C187" t="str">
            <v>H</v>
          </cell>
          <cell r="D187">
            <v>1.96</v>
          </cell>
          <cell r="E187">
            <v>12.05</v>
          </cell>
          <cell r="F187">
            <v>14.01</v>
          </cell>
        </row>
        <row r="188">
          <cell r="A188">
            <v>88291</v>
          </cell>
          <cell r="B188" t="str">
            <v>OPERADOR DE BETONEIRA (CAMINHÃO) COM ENCARGOS COMPLEMENTARES</v>
          </cell>
          <cell r="C188" t="str">
            <v>H</v>
          </cell>
          <cell r="D188">
            <v>6.69</v>
          </cell>
          <cell r="E188">
            <v>15.86</v>
          </cell>
          <cell r="F188">
            <v>22.55</v>
          </cell>
        </row>
        <row r="189">
          <cell r="A189">
            <v>88377</v>
          </cell>
          <cell r="B189" t="str">
            <v>OPERADOR DE BETONEIRA ESTACIONÁRIA/MISTURADOR COM ENCARGOS COMPLEMENTARES</v>
          </cell>
          <cell r="C189" t="str">
            <v>H</v>
          </cell>
          <cell r="D189">
            <v>6.69</v>
          </cell>
          <cell r="E189">
            <v>15.32</v>
          </cell>
          <cell r="F189">
            <v>22.01</v>
          </cell>
        </row>
        <row r="190">
          <cell r="A190">
            <v>88292</v>
          </cell>
          <cell r="B190" t="str">
            <v>OPERADOR DE COMPRESSOR OU COMPRESSORISTA COM ENCARGOS COMPLEMENTARES</v>
          </cell>
          <cell r="C190" t="str">
            <v>H</v>
          </cell>
          <cell r="D190">
            <v>6.69</v>
          </cell>
          <cell r="E190">
            <v>17.29</v>
          </cell>
          <cell r="F190">
            <v>23.98</v>
          </cell>
        </row>
        <row r="191">
          <cell r="A191">
            <v>88293</v>
          </cell>
          <cell r="B191" t="str">
            <v>OPERADOR DE DEMARCADORA DE FAIXAS COM ENCARGOS COMPLEMENTARES</v>
          </cell>
          <cell r="C191" t="str">
            <v>H</v>
          </cell>
          <cell r="D191">
            <v>6.69</v>
          </cell>
          <cell r="E191">
            <v>19.54</v>
          </cell>
          <cell r="F191">
            <v>26.23</v>
          </cell>
        </row>
        <row r="192">
          <cell r="A192">
            <v>88294</v>
          </cell>
          <cell r="B192" t="str">
            <v>OPERADOR DE ESCAVADEIRA COM ENCARGOS COMPLEMENTARES</v>
          </cell>
          <cell r="C192" t="str">
            <v>H</v>
          </cell>
          <cell r="D192">
            <v>6.69</v>
          </cell>
          <cell r="E192">
            <v>21.48</v>
          </cell>
          <cell r="F192">
            <v>28.17</v>
          </cell>
        </row>
        <row r="193">
          <cell r="A193">
            <v>88295</v>
          </cell>
          <cell r="B193" t="str">
            <v>OPERADOR DE GUINCHO COM ENCARGOS COMPLEMENTARES</v>
          </cell>
          <cell r="C193" t="str">
            <v>H</v>
          </cell>
          <cell r="D193">
            <v>6.69</v>
          </cell>
          <cell r="E193">
            <v>19.82</v>
          </cell>
          <cell r="F193">
            <v>26.51</v>
          </cell>
        </row>
        <row r="194">
          <cell r="A194">
            <v>88296</v>
          </cell>
          <cell r="B194" t="str">
            <v>OPERADOR DE GUINDASTE COM ENCARGOS COMPLEMENTARES</v>
          </cell>
          <cell r="C194" t="str">
            <v>H</v>
          </cell>
          <cell r="D194">
            <v>6.69</v>
          </cell>
          <cell r="E194">
            <v>48.88</v>
          </cell>
          <cell r="F194">
            <v>55.57</v>
          </cell>
        </row>
        <row r="195">
          <cell r="A195">
            <v>88297</v>
          </cell>
          <cell r="B195" t="str">
            <v>OPERADOR DE MÁQUINAS E EQUIPAMENTOS COM ENCARGOS COMPLEMENTARES</v>
          </cell>
          <cell r="C195" t="str">
            <v>H</v>
          </cell>
          <cell r="D195">
            <v>6.69</v>
          </cell>
          <cell r="E195">
            <v>21.12</v>
          </cell>
          <cell r="F195">
            <v>27.81</v>
          </cell>
        </row>
        <row r="196">
          <cell r="A196">
            <v>88298</v>
          </cell>
          <cell r="B196" t="str">
            <v>OPERADOR DE MARTELETE OU MARTELETEIRO COM ENCARGOS COMPLEMENTARES</v>
          </cell>
          <cell r="C196" t="str">
            <v>H</v>
          </cell>
          <cell r="D196">
            <v>6.69</v>
          </cell>
          <cell r="E196">
            <v>16.93</v>
          </cell>
          <cell r="F196">
            <v>23.62</v>
          </cell>
        </row>
        <row r="197">
          <cell r="A197">
            <v>88299</v>
          </cell>
          <cell r="B197" t="str">
            <v>OPERADOR DE MOTO-ESCREIPER COM ENCARGOS COMPLEMENTARES</v>
          </cell>
          <cell r="C197" t="str">
            <v>H</v>
          </cell>
          <cell r="D197">
            <v>6.69</v>
          </cell>
          <cell r="E197">
            <v>19.86</v>
          </cell>
          <cell r="F197">
            <v>26.55</v>
          </cell>
        </row>
        <row r="198">
          <cell r="A198">
            <v>88300</v>
          </cell>
          <cell r="B198" t="str">
            <v>OPERADOR DE MOTONIVELADORA COM ENCARGOS COMPLEMENTARES</v>
          </cell>
          <cell r="C198" t="str">
            <v>H</v>
          </cell>
          <cell r="D198">
            <v>6.69</v>
          </cell>
          <cell r="E198">
            <v>24.38</v>
          </cell>
          <cell r="F198">
            <v>31.07</v>
          </cell>
        </row>
        <row r="199">
          <cell r="A199">
            <v>88301</v>
          </cell>
          <cell r="B199" t="str">
            <v>OPERADOR DE PÁ CARREGADEIRA COM ENCARGOS COMPLEMENTARES</v>
          </cell>
          <cell r="C199" t="str">
            <v>H</v>
          </cell>
          <cell r="D199">
            <v>6.69</v>
          </cell>
          <cell r="E199">
            <v>20.149999999999999</v>
          </cell>
          <cell r="F199">
            <v>26.84</v>
          </cell>
        </row>
        <row r="200">
          <cell r="A200">
            <v>88302</v>
          </cell>
          <cell r="B200" t="str">
            <v>OPERADOR DE PAVIMENTADORA COM ENCARGOS COMPLEMENTARES</v>
          </cell>
          <cell r="C200" t="str">
            <v>H</v>
          </cell>
          <cell r="D200">
            <v>6.69</v>
          </cell>
          <cell r="E200">
            <v>20.5</v>
          </cell>
          <cell r="F200">
            <v>27.19</v>
          </cell>
        </row>
        <row r="201">
          <cell r="A201">
            <v>88303</v>
          </cell>
          <cell r="B201" t="str">
            <v>OPERADOR DE ROLO COMPACTADOR COM ENCARGOS COMPLEMENTARES</v>
          </cell>
          <cell r="C201" t="str">
            <v>H</v>
          </cell>
          <cell r="D201">
            <v>6.69</v>
          </cell>
          <cell r="E201">
            <v>17.88</v>
          </cell>
          <cell r="F201">
            <v>24.57</v>
          </cell>
        </row>
        <row r="202">
          <cell r="A202">
            <v>88304</v>
          </cell>
          <cell r="B202" t="str">
            <v>OPERADOR DE USINA DE ASFALTO, DE SOLOS OU DE CONCRETO COM ENCARGOS COMPLEMENTARES</v>
          </cell>
          <cell r="C202" t="str">
            <v>H</v>
          </cell>
          <cell r="D202">
            <v>6.69</v>
          </cell>
          <cell r="E202">
            <v>17.62</v>
          </cell>
          <cell r="F202">
            <v>24.31</v>
          </cell>
        </row>
        <row r="203">
          <cell r="A203">
            <v>88306</v>
          </cell>
          <cell r="B203" t="str">
            <v>OPERADOR JATO DE AREIA OU JATISTA COM ENCARGOS COMPLEMENTARES</v>
          </cell>
          <cell r="C203" t="str">
            <v>H</v>
          </cell>
          <cell r="D203">
            <v>6.69</v>
          </cell>
          <cell r="E203">
            <v>19.23</v>
          </cell>
          <cell r="F203">
            <v>25.92</v>
          </cell>
        </row>
        <row r="204">
          <cell r="A204">
            <v>88307</v>
          </cell>
          <cell r="B204" t="str">
            <v>OPERADOR PARA BATE ESTACAS COM ENCARGOS COMPLEMENTARES</v>
          </cell>
          <cell r="C204" t="str">
            <v>H</v>
          </cell>
          <cell r="D204">
            <v>6.69</v>
          </cell>
          <cell r="E204">
            <v>19.18</v>
          </cell>
          <cell r="F204">
            <v>25.87</v>
          </cell>
        </row>
        <row r="205">
          <cell r="A205">
            <v>88308</v>
          </cell>
          <cell r="B205" t="str">
            <v>PASTILHEIRO COM ENCARGOS COMPLEMENTARES</v>
          </cell>
          <cell r="C205" t="str">
            <v>H</v>
          </cell>
          <cell r="D205">
            <v>7.87</v>
          </cell>
          <cell r="E205">
            <v>21.14</v>
          </cell>
          <cell r="F205">
            <v>29.01</v>
          </cell>
        </row>
        <row r="206">
          <cell r="A206">
            <v>88309</v>
          </cell>
          <cell r="B206" t="str">
            <v>PEDREIRO COM ENCARGOS COMPLEMENTARES</v>
          </cell>
          <cell r="C206" t="str">
            <v>H</v>
          </cell>
          <cell r="D206">
            <v>7.87</v>
          </cell>
          <cell r="E206">
            <v>21.28</v>
          </cell>
          <cell r="F206">
            <v>29.15</v>
          </cell>
        </row>
        <row r="207">
          <cell r="A207">
            <v>88310</v>
          </cell>
          <cell r="B207" t="str">
            <v>PINTOR COM ENCARGOS COMPLEMENTARES</v>
          </cell>
          <cell r="C207" t="str">
            <v>H</v>
          </cell>
          <cell r="D207">
            <v>9.2200000000000006</v>
          </cell>
          <cell r="E207">
            <v>21.14</v>
          </cell>
          <cell r="F207">
            <v>30.36</v>
          </cell>
        </row>
        <row r="208">
          <cell r="A208">
            <v>88311</v>
          </cell>
          <cell r="B208" t="str">
            <v>PINTOR DE LETREIROS COM ENCARGOS COMPLEMENTARES</v>
          </cell>
          <cell r="C208" t="str">
            <v>H</v>
          </cell>
          <cell r="D208">
            <v>9.2200000000000006</v>
          </cell>
          <cell r="E208">
            <v>20.51</v>
          </cell>
          <cell r="F208">
            <v>29.73</v>
          </cell>
        </row>
        <row r="209">
          <cell r="A209">
            <v>88312</v>
          </cell>
          <cell r="B209" t="str">
            <v>PINTOR PARA TINTA EPÓXI COM ENCARGOS COMPLEMENTARES</v>
          </cell>
          <cell r="C209" t="str">
            <v>H</v>
          </cell>
          <cell r="D209">
            <v>9.2200000000000006</v>
          </cell>
          <cell r="E209">
            <v>21.14</v>
          </cell>
          <cell r="F209">
            <v>30.36</v>
          </cell>
        </row>
        <row r="210">
          <cell r="A210">
            <v>88313</v>
          </cell>
          <cell r="B210" t="str">
            <v>POCEIRO COM ENCARGOS COMPLEMENTARES</v>
          </cell>
          <cell r="C210" t="str">
            <v>H</v>
          </cell>
          <cell r="D210">
            <v>6.69</v>
          </cell>
          <cell r="E210">
            <v>15.64</v>
          </cell>
          <cell r="F210">
            <v>22.33</v>
          </cell>
        </row>
        <row r="211">
          <cell r="A211">
            <v>88314</v>
          </cell>
          <cell r="B211" t="str">
            <v>RASTELEIRO COM ENCARGOS COMPLEMENTARES</v>
          </cell>
          <cell r="C211" t="str">
            <v>H</v>
          </cell>
          <cell r="D211">
            <v>6.69</v>
          </cell>
          <cell r="E211">
            <v>13.82</v>
          </cell>
          <cell r="F211">
            <v>20.51</v>
          </cell>
        </row>
        <row r="212">
          <cell r="A212">
            <v>88315</v>
          </cell>
          <cell r="B212" t="str">
            <v>SERRALHEIRO COM ENCARGOS COMPLEMENTARES</v>
          </cell>
          <cell r="C212" t="str">
            <v>H</v>
          </cell>
          <cell r="D212">
            <v>7.87</v>
          </cell>
          <cell r="E212">
            <v>21.07</v>
          </cell>
          <cell r="F212">
            <v>28.94</v>
          </cell>
        </row>
        <row r="213">
          <cell r="A213">
            <v>88316</v>
          </cell>
          <cell r="B213" t="str">
            <v>SERVENTE COM ENCARGOS COMPLEMENTARES</v>
          </cell>
          <cell r="C213" t="str">
            <v>H</v>
          </cell>
          <cell r="D213">
            <v>7.7</v>
          </cell>
          <cell r="E213">
            <v>15.02</v>
          </cell>
          <cell r="F213">
            <v>22.72</v>
          </cell>
        </row>
        <row r="214">
          <cell r="A214">
            <v>88317</v>
          </cell>
          <cell r="B214" t="str">
            <v>SOLDADOR COM ENCARGOS COMPLEMENTARES</v>
          </cell>
          <cell r="C214" t="str">
            <v>H</v>
          </cell>
          <cell r="D214">
            <v>8.7100000000000009</v>
          </cell>
          <cell r="E214">
            <v>21.65</v>
          </cell>
          <cell r="F214">
            <v>30.36</v>
          </cell>
        </row>
        <row r="215">
          <cell r="A215">
            <v>88318</v>
          </cell>
          <cell r="B215" t="str">
            <v>SOLDADOR A (PARA SOLDA A SER TESTADA COM RAIOS "X") COM ENCARGOS COMPLEMENTARES</v>
          </cell>
          <cell r="C215" t="str">
            <v>H</v>
          </cell>
          <cell r="D215">
            <v>8.7100000000000009</v>
          </cell>
          <cell r="E215">
            <v>17.52</v>
          </cell>
          <cell r="F215">
            <v>26.23</v>
          </cell>
        </row>
        <row r="216">
          <cell r="A216">
            <v>88320</v>
          </cell>
          <cell r="B216" t="str">
            <v>TAQUEADOR OU TAQUEIRO COM ENCARGOS COMPLEMENTARES</v>
          </cell>
          <cell r="C216" t="str">
            <v>H</v>
          </cell>
          <cell r="D216">
            <v>7.69</v>
          </cell>
          <cell r="E216">
            <v>21.07</v>
          </cell>
          <cell r="F216">
            <v>28.76</v>
          </cell>
        </row>
        <row r="217">
          <cell r="A217">
            <v>100533</v>
          </cell>
          <cell r="B217" t="str">
            <v>TECNICO DE EDIFICACOES COM ENCARGOS COMPLEMENTARES</v>
          </cell>
          <cell r="C217" t="str">
            <v>H</v>
          </cell>
          <cell r="D217">
            <v>1.96</v>
          </cell>
          <cell r="E217">
            <v>16.75</v>
          </cell>
          <cell r="F217">
            <v>18.71</v>
          </cell>
        </row>
        <row r="218">
          <cell r="A218">
            <v>88321</v>
          </cell>
          <cell r="B218" t="str">
            <v>TÉCNICO DE LABORATÓRIO COM ENCARGOS COMPLEMENTARES</v>
          </cell>
          <cell r="C218" t="str">
            <v>H</v>
          </cell>
          <cell r="D218">
            <v>2.02</v>
          </cell>
          <cell r="E218">
            <v>30.71</v>
          </cell>
          <cell r="F218">
            <v>32.729999999999997</v>
          </cell>
        </row>
        <row r="219">
          <cell r="A219">
            <v>88322</v>
          </cell>
          <cell r="B219" t="str">
            <v>TÉCNICO DE SONDAGEM COM ENCARGOS COMPLEMENTARES</v>
          </cell>
          <cell r="C219" t="str">
            <v>H</v>
          </cell>
          <cell r="D219">
            <v>2.04</v>
          </cell>
          <cell r="E219">
            <v>22.26</v>
          </cell>
          <cell r="F219">
            <v>24.3</v>
          </cell>
        </row>
        <row r="220">
          <cell r="A220">
            <v>100309</v>
          </cell>
          <cell r="B220" t="str">
            <v>TÉCNICO EM SEGURANÇA DO TRABALHO COM ENCARGOS COMPLEMENTARES</v>
          </cell>
          <cell r="C220" t="str">
            <v>H</v>
          </cell>
          <cell r="D220">
            <v>2.02</v>
          </cell>
          <cell r="E220">
            <v>28.32</v>
          </cell>
          <cell r="F220">
            <v>30.34</v>
          </cell>
        </row>
        <row r="221">
          <cell r="A221">
            <v>88323</v>
          </cell>
          <cell r="B221" t="str">
            <v>TELHADISTA COM ENCARGOS COMPLEMENTARES</v>
          </cell>
          <cell r="C221" t="str">
            <v>H</v>
          </cell>
          <cell r="D221">
            <v>7.69</v>
          </cell>
          <cell r="E221">
            <v>20.8</v>
          </cell>
          <cell r="F221">
            <v>28.49</v>
          </cell>
        </row>
        <row r="222">
          <cell r="A222">
            <v>90781</v>
          </cell>
          <cell r="B222" t="str">
            <v>TOPOGRAFO COM ENCARGOS COMPLEMENTARES</v>
          </cell>
          <cell r="C222" t="str">
            <v>H</v>
          </cell>
          <cell r="D222">
            <v>1.96</v>
          </cell>
          <cell r="E222">
            <v>21</v>
          </cell>
          <cell r="F222">
            <v>22.96</v>
          </cell>
        </row>
        <row r="223">
          <cell r="A223">
            <v>88324</v>
          </cell>
          <cell r="B223" t="str">
            <v>TRATORISTA COM ENCARGOS COMPLEMENTARES</v>
          </cell>
          <cell r="C223" t="str">
            <v>H</v>
          </cell>
          <cell r="D223">
            <v>6.69</v>
          </cell>
          <cell r="E223">
            <v>22.66</v>
          </cell>
          <cell r="F223">
            <v>29.35</v>
          </cell>
        </row>
        <row r="224">
          <cell r="A224">
            <v>88325</v>
          </cell>
          <cell r="B224" t="str">
            <v>VIDRACEIRO COM ENCARGOS COMPLEMENTARES</v>
          </cell>
          <cell r="C224" t="str">
            <v>H</v>
          </cell>
          <cell r="D224">
            <v>7.87</v>
          </cell>
          <cell r="E224">
            <v>21.44</v>
          </cell>
          <cell r="F224">
            <v>29.31</v>
          </cell>
        </row>
        <row r="225">
          <cell r="A225">
            <v>100289</v>
          </cell>
          <cell r="B225" t="str">
            <v>VIGIA DIURNO COM ENCARGOS COMPLEMENTARES</v>
          </cell>
          <cell r="C225" t="str">
            <v>H</v>
          </cell>
          <cell r="D225">
            <v>7.7</v>
          </cell>
          <cell r="E225">
            <v>15.1</v>
          </cell>
          <cell r="F225">
            <v>22.8</v>
          </cell>
        </row>
        <row r="226">
          <cell r="A226">
            <v>88326</v>
          </cell>
          <cell r="B226" t="str">
            <v>VIGIA NOTURNO COM ENCARGOS COMPLEMENTARES</v>
          </cell>
          <cell r="C226" t="str">
            <v>H</v>
          </cell>
          <cell r="D226">
            <v>7.7</v>
          </cell>
          <cell r="E226">
            <v>20.239999999999998</v>
          </cell>
          <cell r="F226">
            <v>27.94</v>
          </cell>
        </row>
        <row r="227">
          <cell r="A227">
            <v>95967</v>
          </cell>
          <cell r="B227" t="str">
            <v>SERVIÇOS TÉCNICOS ESPECIALIZADOS PARA ACOMPANHAMENTO DE EXECUÇÃO DE FUNDAÇÕES PROFUNDAS E ESTRUTURAS DE CONTENÇÃO</v>
          </cell>
          <cell r="C227" t="str">
            <v>H</v>
          </cell>
          <cell r="D227">
            <v>4.4199999999999902</v>
          </cell>
          <cell r="E227">
            <v>141.03</v>
          </cell>
          <cell r="F227">
            <v>145.44999999999999</v>
          </cell>
        </row>
        <row r="228">
          <cell r="A228"/>
          <cell r="B228" t="str">
            <v>ENCARGOS COMPLEMENTARES</v>
          </cell>
          <cell r="C228"/>
          <cell r="D228"/>
          <cell r="E228"/>
          <cell r="F228"/>
        </row>
        <row r="229">
          <cell r="A229"/>
          <cell r="B229" t="str">
            <v>CANTEIRO DE OBRAS</v>
          </cell>
          <cell r="C229"/>
          <cell r="D229"/>
          <cell r="E229"/>
          <cell r="F229"/>
        </row>
        <row r="230">
          <cell r="A230"/>
          <cell r="B230" t="str">
            <v>TAPUMES / ISOLAMENTOS</v>
          </cell>
          <cell r="C230"/>
          <cell r="D230"/>
          <cell r="E230"/>
          <cell r="F230"/>
        </row>
        <row r="231">
          <cell r="A231">
            <v>97637</v>
          </cell>
          <cell r="B231" t="str">
            <v>REMOÇÃO DE TAPUME/ CHAPAS METÁLICAS E DE MADEIRA, DE FORMA MANUAL, SEM REAPROVEITAMENTO. AF_12/2017</v>
          </cell>
          <cell r="C231" t="str">
            <v>M2</v>
          </cell>
          <cell r="D231">
            <v>0.85</v>
          </cell>
          <cell r="E231">
            <v>2.0299999999999998</v>
          </cell>
          <cell r="F231">
            <v>2.88</v>
          </cell>
        </row>
        <row r="232">
          <cell r="A232">
            <v>98458</v>
          </cell>
          <cell r="B232" t="str">
            <v>TAPUME COM COMPENSADO DE MADEIRA. AF_05/2018</v>
          </cell>
          <cell r="C232" t="str">
            <v>M2</v>
          </cell>
          <cell r="D232">
            <v>147.38</v>
          </cell>
          <cell r="E232">
            <v>16.809999999999999</v>
          </cell>
          <cell r="F232">
            <v>164.19</v>
          </cell>
        </row>
        <row r="233">
          <cell r="A233">
            <v>98459</v>
          </cell>
          <cell r="B233" t="str">
            <v>TAPUME COM TELHA METÁLICA. AF_05/2018</v>
          </cell>
          <cell r="C233" t="str">
            <v>M2</v>
          </cell>
          <cell r="D233">
            <v>123.07</v>
          </cell>
          <cell r="E233">
            <v>15.65</v>
          </cell>
          <cell r="F233">
            <v>138.72</v>
          </cell>
        </row>
        <row r="234">
          <cell r="A234" t="str">
            <v>AUX2648</v>
          </cell>
          <cell r="B234" t="str">
            <v>TELA PARA PROTEÇÃO DE OBRAS</v>
          </cell>
          <cell r="C234" t="str">
            <v>M2</v>
          </cell>
          <cell r="D234">
            <v>11.47</v>
          </cell>
          <cell r="E234">
            <v>17.84</v>
          </cell>
          <cell r="F234">
            <v>29.31</v>
          </cell>
        </row>
        <row r="235">
          <cell r="A235" t="str">
            <v>AUX0097</v>
          </cell>
          <cell r="B235" t="str">
            <v>PORTÃO METÁLICO DE OBRA - 5M, PIVOTANTE, 2 FOLHAS, PARA TAPUME METÁLICO</v>
          </cell>
          <cell r="C235" t="str">
            <v>M2</v>
          </cell>
          <cell r="D235">
            <v>208.96</v>
          </cell>
          <cell r="E235">
            <v>59.47</v>
          </cell>
          <cell r="F235">
            <v>268.43</v>
          </cell>
        </row>
        <row r="236">
          <cell r="A236" t="str">
            <v>AUX0098</v>
          </cell>
          <cell r="B236" t="str">
            <v>PORTÃO DE PEDESTRES - 1,15M, PARA TAPUME METÁLICO</v>
          </cell>
          <cell r="C236" t="str">
            <v>M2</v>
          </cell>
          <cell r="D236">
            <v>163.96</v>
          </cell>
          <cell r="E236">
            <v>59.47</v>
          </cell>
          <cell r="F236">
            <v>223.43</v>
          </cell>
        </row>
        <row r="237">
          <cell r="A237"/>
          <cell r="B237" t="str">
            <v>LIGAÇÕES PROVISÓRIAS</v>
          </cell>
          <cell r="C237"/>
          <cell r="D237"/>
          <cell r="E237"/>
          <cell r="F237"/>
        </row>
        <row r="238">
          <cell r="A238" t="str">
            <v>AUX2739</v>
          </cell>
          <cell r="B238" t="str">
            <v>INSTALAÇÃO PROVISÓRIA DE ENERGIA ELÉTRICA, AÉREA, TRIFÁSICA, EM POSTE GALVANIZADO, EXCLUSIVE FORNECIMENTO DO MEDIDOR</v>
          </cell>
          <cell r="C238" t="str">
            <v xml:space="preserve">UN </v>
          </cell>
          <cell r="D238">
            <v>2675.85</v>
          </cell>
          <cell r="E238">
            <v>343.22</v>
          </cell>
          <cell r="F238">
            <v>3019.07</v>
          </cell>
        </row>
        <row r="239">
          <cell r="A239">
            <v>98461</v>
          </cell>
          <cell r="B239" t="str">
            <v>ESTRUTURA DE MADEIRA PROVISÓRIA PARA SUPORTE DE CAIXA D ÁGUA ELEVADA DE 1000 LITROS. AF_05/2018_PS</v>
          </cell>
          <cell r="C239" t="str">
            <v>UN</v>
          </cell>
          <cell r="D239">
            <v>6170.83</v>
          </cell>
          <cell r="E239">
            <v>205.44</v>
          </cell>
          <cell r="F239">
            <v>6376.27</v>
          </cell>
        </row>
        <row r="240">
          <cell r="A240">
            <v>98462</v>
          </cell>
          <cell r="B240" t="str">
            <v>ESTRUTURA DE MADEIRA PROVISÓRIA PARA SUPORTE DE CAIXA D ÁGUA ELEVADA DE 3000 LITROS. AF_05/2018_PS</v>
          </cell>
          <cell r="C240" t="str">
            <v>UN</v>
          </cell>
          <cell r="D240">
            <v>9261.4500000000007</v>
          </cell>
          <cell r="E240">
            <v>312.05</v>
          </cell>
          <cell r="F240">
            <v>9573.5</v>
          </cell>
        </row>
        <row r="241">
          <cell r="A241"/>
          <cell r="B241" t="str">
            <v>CANTEIRO DE OBRA</v>
          </cell>
          <cell r="C241"/>
          <cell r="D241"/>
          <cell r="E241"/>
          <cell r="F241"/>
        </row>
        <row r="242">
          <cell r="A242">
            <v>93206</v>
          </cell>
          <cell r="B242" t="str">
            <v>EXECUÇÃO DE ESCRITÓRIO EM CANTEIRO DE OBRA EM ALVENARIA, NÃO INCLUSO MOBILIÁRIO E EQUIPAMENTOS. AF_02/2016</v>
          </cell>
          <cell r="C242" t="str">
            <v>M2</v>
          </cell>
          <cell r="D242">
            <v>831.63</v>
          </cell>
          <cell r="E242">
            <v>355.61</v>
          </cell>
          <cell r="F242">
            <v>1187.24</v>
          </cell>
        </row>
        <row r="243">
          <cell r="A243">
            <v>93207</v>
          </cell>
          <cell r="B243" t="str">
            <v>EXECUÇÃO DE ESCRITÓRIO EM CANTEIRO DE OBRA EM CHAPA DE MADEIRA COMPENSADA, NÃO INCLUSO MOBILIÁRIO E EQUIPAMENTOS. AF_02/2016</v>
          </cell>
          <cell r="C243" t="str">
            <v>M2</v>
          </cell>
          <cell r="D243">
            <v>1020.28</v>
          </cell>
          <cell r="E243">
            <v>210.72</v>
          </cell>
          <cell r="F243">
            <v>1231</v>
          </cell>
        </row>
        <row r="244">
          <cell r="A244">
            <v>93208</v>
          </cell>
          <cell r="B244" t="str">
            <v>EXECUÇÃO DE ALMOXARIFADO EM CANTEIRO DE OBRA EM CHAPA DE MADEIRA COMPENSADA, INCLUSO PRATELEIRAS. AF_02/2016</v>
          </cell>
          <cell r="C244" t="str">
            <v>M2</v>
          </cell>
          <cell r="D244">
            <v>893.55</v>
          </cell>
          <cell r="E244">
            <v>154.47</v>
          </cell>
          <cell r="F244">
            <v>1048.02</v>
          </cell>
        </row>
        <row r="245">
          <cell r="A245">
            <v>93209</v>
          </cell>
          <cell r="B245" t="str">
            <v>EXECUÇÃO DE ALMOXARIFADO EM CANTEIRO DE OBRA EM ALVENARIA, INCLUSO PRATELEIRAS. AF_02/2016</v>
          </cell>
          <cell r="C245" t="str">
            <v>M2</v>
          </cell>
          <cell r="D245">
            <v>761.35</v>
          </cell>
          <cell r="E245">
            <v>268</v>
          </cell>
          <cell r="F245">
            <v>1029.3499999999999</v>
          </cell>
        </row>
        <row r="246">
          <cell r="A246">
            <v>93210</v>
          </cell>
          <cell r="B246" t="str">
            <v>EXECUÇÃO DE REFEITÓRIO EM CANTEIRO DE OBRA EM CHAPA DE MADEIRA COMPENSADA, NÃO INCLUSO MOBILIÁRIO E EQUIPAMENTOS. AF_02/2016</v>
          </cell>
          <cell r="C246" t="str">
            <v>M2</v>
          </cell>
          <cell r="D246">
            <v>509.8</v>
          </cell>
          <cell r="E246">
            <v>130.6</v>
          </cell>
          <cell r="F246">
            <v>640.4</v>
          </cell>
        </row>
        <row r="247">
          <cell r="A247">
            <v>93211</v>
          </cell>
          <cell r="B247" t="str">
            <v>EXECUÇÃO DE REFEITÓRIO EM CANTEIRO DE OBRA EM ALVENARIA, NÃO INCLUSO MOBILIÁRIO E EQUIPAMENTOS. AF_02/2016</v>
          </cell>
          <cell r="C247" t="str">
            <v>M2</v>
          </cell>
          <cell r="D247">
            <v>460.78</v>
          </cell>
          <cell r="E247">
            <v>162.05000000000001</v>
          </cell>
          <cell r="F247">
            <v>622.83000000000004</v>
          </cell>
        </row>
        <row r="248">
          <cell r="A248">
            <v>93212</v>
          </cell>
          <cell r="B248" t="str">
            <v>EXECUÇÃO DE SANITÁRIO E VESTIÁRIO EM CANTEIRO DE OBRA EM CHAPA DE MADEIRA COMPENSADA, NÃO INCLUSO MOBILIÁRIO. AF_02/2016</v>
          </cell>
          <cell r="C248" t="str">
            <v>M2</v>
          </cell>
          <cell r="D248">
            <v>872.88</v>
          </cell>
          <cell r="E248">
            <v>216.9</v>
          </cell>
          <cell r="F248">
            <v>1089.78</v>
          </cell>
        </row>
        <row r="249">
          <cell r="A249">
            <v>93213</v>
          </cell>
          <cell r="B249" t="str">
            <v>EXECUÇÃO DE SANITÁRIO E VESTIÁRIO EM CANTEIRO DE OBRA EM ALVENARIA, NÃO INCLUSO MOBILIÁRIO. AF_02/2016</v>
          </cell>
          <cell r="C249" t="str">
            <v>M2</v>
          </cell>
          <cell r="D249">
            <v>780.06</v>
          </cell>
          <cell r="E249">
            <v>287.93</v>
          </cell>
          <cell r="F249">
            <v>1067.99</v>
          </cell>
        </row>
        <row r="250">
          <cell r="A250">
            <v>93214</v>
          </cell>
          <cell r="B250" t="str">
            <v>EXECUÇÃO DE RESERVATÓRIO ELEVADO DE ÁGUA (1000 LITROS) EM CANTEIRO DE OBRA, APOIADO EM ESTRUTURA DE MADEIRA. AF_02/2016_PA</v>
          </cell>
          <cell r="C250" t="str">
            <v>UN</v>
          </cell>
          <cell r="D250">
            <v>6920.48</v>
          </cell>
          <cell r="E250">
            <v>350</v>
          </cell>
          <cell r="F250">
            <v>7270.48</v>
          </cell>
        </row>
        <row r="251">
          <cell r="A251">
            <v>93243</v>
          </cell>
          <cell r="B251" t="str">
            <v>EXECUÇÃO DE RESERVATÓRIO ELEVADO DE ÁGUA (2000 LITROS) EM CANTEIRO DE OBRA, APOIADO EM ESTRUTURA DE MADEIRA. AF_02/2016_PA</v>
          </cell>
          <cell r="C251" t="str">
            <v>UN</v>
          </cell>
          <cell r="D251">
            <v>10657.29</v>
          </cell>
          <cell r="E251">
            <v>461.55</v>
          </cell>
          <cell r="F251">
            <v>11118.84</v>
          </cell>
        </row>
        <row r="252">
          <cell r="A252">
            <v>93582</v>
          </cell>
          <cell r="B252" t="str">
            <v>EXECUÇÃO DE CENTRAL DE ARMADURA EM CANTEIRO DE OBRA, NÃO INCLUSO MOBILIÁRIO E EQUIPAMENTOS. AF_04/2016</v>
          </cell>
          <cell r="C252" t="str">
            <v>M2</v>
          </cell>
          <cell r="D252">
            <v>254.65</v>
          </cell>
          <cell r="E252">
            <v>52.95</v>
          </cell>
          <cell r="F252">
            <v>307.60000000000002</v>
          </cell>
        </row>
        <row r="253">
          <cell r="A253">
            <v>93583</v>
          </cell>
          <cell r="B253" t="str">
            <v>EXECUÇÃO DE CENTRAL DE FÔRMAS, PRODUÇÃO DE ARGAMASSA OU CONCRETO EM CANTEIRO DE OBRA, NÃO INCLUSO MOBILIÁRIO E EQUIPAMENTOS. AF_04/2016</v>
          </cell>
          <cell r="C253" t="str">
            <v>M2</v>
          </cell>
          <cell r="D253">
            <v>402.46</v>
          </cell>
          <cell r="E253">
            <v>87.28</v>
          </cell>
          <cell r="F253">
            <v>489.74</v>
          </cell>
        </row>
        <row r="254">
          <cell r="A254">
            <v>93584</v>
          </cell>
          <cell r="B254" t="str">
            <v>EXECUÇÃO DE DEPÓSITO EM CANTEIRO DE OBRA EM CHAPA DE MADEIRA COMPENSADA, NÃO INCLUSO MOBILIÁRIO. AF_04/2016</v>
          </cell>
          <cell r="C254" t="str">
            <v>M2</v>
          </cell>
          <cell r="D254">
            <v>921.1</v>
          </cell>
          <cell r="E254">
            <v>168.24</v>
          </cell>
          <cell r="F254">
            <v>1089.3399999999999</v>
          </cell>
        </row>
        <row r="255">
          <cell r="A255">
            <v>93585</v>
          </cell>
          <cell r="B255" t="str">
            <v>EXECUÇÃO DE GUARITA EM CANTEIRO DE OBRA EM CHAPA DE MADEIRA COMPENSADA, NÃO INCLUSO MOBILIÁRIO. AF_04/2016</v>
          </cell>
          <cell r="C255" t="str">
            <v>M2</v>
          </cell>
          <cell r="D255">
            <v>1107.74</v>
          </cell>
          <cell r="E255">
            <v>199.23</v>
          </cell>
          <cell r="F255">
            <v>1306.97</v>
          </cell>
        </row>
        <row r="256">
          <cell r="A256">
            <v>98441</v>
          </cell>
          <cell r="B256" t="str">
            <v>PAREDE DE MADEIRA COMPENSADA PARA CONSTRUÇÃO TEMPORÁRIA EM CHAPA SIMPLES, EXTERNA, COM ÁREA LÍQUIDA MAIOR OU IGUAL A 6 M², SEM VÃO. AF_05/2018</v>
          </cell>
          <cell r="C256" t="str">
            <v>M2</v>
          </cell>
          <cell r="D256">
            <v>149.26</v>
          </cell>
          <cell r="E256">
            <v>20.98</v>
          </cell>
          <cell r="F256">
            <v>170.24</v>
          </cell>
        </row>
        <row r="257">
          <cell r="A257">
            <v>98442</v>
          </cell>
          <cell r="B257" t="str">
            <v>PAREDE DE MADEIRA COMPENSADA PARA CONSTRUÇÃO TEMPORÁRIA EM CHAPA SIMPLES, EXTERNA, COM ÁREA LÍQUIDA MENOR QUE 6 M², SEM VÃO. AF_05/2018</v>
          </cell>
          <cell r="C257" t="str">
            <v>M2</v>
          </cell>
          <cell r="D257">
            <v>150.24</v>
          </cell>
          <cell r="E257">
            <v>23.55</v>
          </cell>
          <cell r="F257">
            <v>173.79</v>
          </cell>
        </row>
        <row r="258">
          <cell r="A258">
            <v>98443</v>
          </cell>
          <cell r="B258" t="str">
            <v>PAREDE DE MADEIRA COMPENSADA PARA CONSTRUÇÃO TEMPORÁRIA EM CHAPA SIMPLES, INTERNA, COM ÁREA LÍQUIDA MAIOR OU IGUAL A 6 M², SEM VÃO. AF_05/2018</v>
          </cell>
          <cell r="C258" t="str">
            <v>M2</v>
          </cell>
          <cell r="D258">
            <v>137.30000000000001</v>
          </cell>
          <cell r="E258">
            <v>11.29</v>
          </cell>
          <cell r="F258">
            <v>148.59</v>
          </cell>
        </row>
        <row r="259">
          <cell r="A259">
            <v>98444</v>
          </cell>
          <cell r="B259" t="str">
            <v>PAREDE DE MADEIRA COMPENSADA PARA CONSTRUÇÃO TEMPORÁRIA EM CHAPA SIMPLES, INTERNA, COM ÁREA LÍQUIDA MENOR QUE 6 M², SEM VÃO. AF_05/2018</v>
          </cell>
          <cell r="C259" t="str">
            <v>M2</v>
          </cell>
          <cell r="D259">
            <v>138.01</v>
          </cell>
          <cell r="E259">
            <v>13.11</v>
          </cell>
          <cell r="F259">
            <v>151.12</v>
          </cell>
        </row>
        <row r="260">
          <cell r="A260">
            <v>98445</v>
          </cell>
          <cell r="B260" t="str">
            <v>PAREDE DE MADEIRA COMPENSADA PARA CONSTRUÇÃO TEMPORÁRIA EM CHAPA SIMPLES, EXTERNA, COM ÁREA LÍQUIDA MAIOR OU IGUAL A 6 M², COM VÃO. AF_05/2018</v>
          </cell>
          <cell r="C260" t="str">
            <v>M2</v>
          </cell>
          <cell r="D260">
            <v>177.13</v>
          </cell>
          <cell r="E260">
            <v>30.46</v>
          </cell>
          <cell r="F260">
            <v>207.59</v>
          </cell>
        </row>
        <row r="261">
          <cell r="A261">
            <v>98446</v>
          </cell>
          <cell r="B261" t="str">
            <v>PAREDE DE MADEIRA COMPENSADA PARA CONSTRUÇÃO TEMPORÁRIA EM CHAPA SIMPLES, EXTERNA, COM ÁREA LÍQUIDA MENOR QUE 6 M², COM VÃO. AF_05/2018</v>
          </cell>
          <cell r="C261" t="str">
            <v>M2</v>
          </cell>
          <cell r="D261">
            <v>218.96</v>
          </cell>
          <cell r="E261">
            <v>49.97</v>
          </cell>
          <cell r="F261">
            <v>268.93</v>
          </cell>
        </row>
        <row r="262">
          <cell r="A262">
            <v>98447</v>
          </cell>
          <cell r="B262" t="str">
            <v>PAREDE DE MADEIRA COMPENSADA PARA CONSTRUÇÃO TEMPORÁRIA EM CHAPA SIMPLES, INTERNA, COM ÁREA LÍQUIDA MAIOR OU IGUAL A 6 M², COM VÃO. AF_05/2018</v>
          </cell>
          <cell r="C262" t="str">
            <v>M2</v>
          </cell>
          <cell r="D262">
            <v>160</v>
          </cell>
          <cell r="E262">
            <v>17.309999999999999</v>
          </cell>
          <cell r="F262">
            <v>177.31</v>
          </cell>
        </row>
        <row r="263">
          <cell r="A263">
            <v>98448</v>
          </cell>
          <cell r="B263" t="str">
            <v>PAREDE DE MADEIRA COMPENSADA PARA CONSTRUÇÃO TEMPORÁRIA EM CHAPA SIMPLES, INTERNA, COM ÁREA LÍQUIDA MENOR QUE 6 M², COM VÃO. AF_05/2018</v>
          </cell>
          <cell r="C263" t="str">
            <v>M2</v>
          </cell>
          <cell r="D263">
            <v>194.24</v>
          </cell>
          <cell r="E263">
            <v>31.13</v>
          </cell>
          <cell r="F263">
            <v>225.37</v>
          </cell>
        </row>
        <row r="264">
          <cell r="A264">
            <v>98449</v>
          </cell>
          <cell r="B264" t="str">
            <v>PAREDE DE MADEIRA COMPENSADA PARA CONSTRUÇÃO TEMPORÁRIA EM CHAPA DUPLA, EXTERNA, COM ÁREA LÍQUIDA MAIOR OU IGUAL A 6 M², SEM VÃO. AF_05/2018</v>
          </cell>
          <cell r="C264" t="str">
            <v>M2</v>
          </cell>
          <cell r="D264">
            <v>181.92</v>
          </cell>
          <cell r="E264">
            <v>24.74</v>
          </cell>
          <cell r="F264">
            <v>206.66</v>
          </cell>
        </row>
        <row r="265">
          <cell r="A265">
            <v>98450</v>
          </cell>
          <cell r="B265" t="str">
            <v>PAREDE DE MADEIRA COMPENSADA PARA CONSTRUÇÃO TEMPORÁRIA EM CHAPA DUPLA, EXTERNA, COM ÁREA LÍQUIDA MENOR QUE 6 M², SEM VÃO. AF_05/2018</v>
          </cell>
          <cell r="C265" t="str">
            <v>M2</v>
          </cell>
          <cell r="D265">
            <v>183.36</v>
          </cell>
          <cell r="E265">
            <v>28.5</v>
          </cell>
          <cell r="F265">
            <v>211.86</v>
          </cell>
        </row>
        <row r="266">
          <cell r="A266">
            <v>98451</v>
          </cell>
          <cell r="B266" t="str">
            <v>PAREDE DE MADEIRA COMPENSADA PARA CONSTRUÇÃO TEMPORÁRIA EM CHAPA DUPLA, INTERNA, COM ÁREA LÍQUIDA MAIOR OU IGUAL A 6 M², SEM VÃO. AF_05/2018</v>
          </cell>
          <cell r="C266" t="str">
            <v>M2</v>
          </cell>
          <cell r="D266">
            <v>169.1</v>
          </cell>
          <cell r="E266">
            <v>12.84</v>
          </cell>
          <cell r="F266">
            <v>181.94</v>
          </cell>
        </row>
        <row r="267">
          <cell r="A267">
            <v>98452</v>
          </cell>
          <cell r="B267" t="str">
            <v>PAREDE DE MADEIRA COMPENSADA PARA CONSTRUÇÃO TEMPORÁRIA EM CHAPA DUPLA, INTERNA, COM ÁREA LÍQUIDA MENOR QUE 6 M², SEM VÃO. AF_05/2018</v>
          </cell>
          <cell r="C267" t="str">
            <v>M2</v>
          </cell>
          <cell r="D267">
            <v>169.97</v>
          </cell>
          <cell r="E267">
            <v>15.12</v>
          </cell>
          <cell r="F267">
            <v>185.09</v>
          </cell>
        </row>
        <row r="268">
          <cell r="A268">
            <v>98453</v>
          </cell>
          <cell r="B268" t="str">
            <v>PAREDE DE MADEIRA COMPENSADA PARA CONSTRUÇÃO TEMPORÁRIA EM CHAPA DUPLA, EXTERNA, COM ÁREA LÍQUIDA MAIOR OU IGUAL A QUE 6 M², COM VÃO. AF_05/2018</v>
          </cell>
          <cell r="C268" t="str">
            <v>M2</v>
          </cell>
          <cell r="D268">
            <v>211.64</v>
          </cell>
          <cell r="E268">
            <v>38.49</v>
          </cell>
          <cell r="F268">
            <v>250.13</v>
          </cell>
        </row>
        <row r="269">
          <cell r="A269">
            <v>98454</v>
          </cell>
          <cell r="B269" t="str">
            <v>PAREDE DE MADEIRA COMPENSADA PARA CONSTRUÇÃO TEMPORÁRIA EM CHAPA DUPLA, EXTERNA, COM ÁREA LÍQUIDA MENOR QUE 6 M², COM VÃO. AF_05/2018</v>
          </cell>
          <cell r="C269" t="str">
            <v>M2</v>
          </cell>
          <cell r="D269">
            <v>257.83</v>
          </cell>
          <cell r="E269">
            <v>68.510000000000005</v>
          </cell>
          <cell r="F269">
            <v>326.33999999999997</v>
          </cell>
        </row>
        <row r="270">
          <cell r="A270">
            <v>98455</v>
          </cell>
          <cell r="B270" t="str">
            <v>PAREDE DE MADEIRA COMPENSADA PARA CONSTRUÇÃO TEMPORÁRIA EM CHAPA DUPLA, INTERNA, COM ÁREA LÍQUIDA MAIOR OU IGUAL A 6 M², COM VÃO. AF_05/2018</v>
          </cell>
          <cell r="C270" t="str">
            <v>M2</v>
          </cell>
          <cell r="D270">
            <v>193.67</v>
          </cell>
          <cell r="E270">
            <v>23.12</v>
          </cell>
          <cell r="F270">
            <v>216.79</v>
          </cell>
        </row>
        <row r="271">
          <cell r="A271">
            <v>98456</v>
          </cell>
          <cell r="B271" t="str">
            <v>PAREDE DE MADEIRA COMPENSADA PARA CONSTRUÇÃO TEMPORÁRIA EM CHAPA DUPLA, INTERNA, COM ÁREA LÍQUIDA MENOR QUE 6 M², COM VÃO. AF_05/2018</v>
          </cell>
          <cell r="C271" t="str">
            <v>M2</v>
          </cell>
          <cell r="D271">
            <v>231.96</v>
          </cell>
          <cell r="E271">
            <v>46.73</v>
          </cell>
          <cell r="F271">
            <v>278.69</v>
          </cell>
        </row>
        <row r="272">
          <cell r="A272">
            <v>98460</v>
          </cell>
          <cell r="B272" t="str">
            <v>PISO PARA CONSTRUÇÃO TEMPORÁRIA EM MADEIRA, SEM REAPROVEITAMENTO. AF_05/2018</v>
          </cell>
          <cell r="C272" t="str">
            <v>M2</v>
          </cell>
          <cell r="D272">
            <v>186.67</v>
          </cell>
          <cell r="E272">
            <v>7.21</v>
          </cell>
          <cell r="F272">
            <v>193.88</v>
          </cell>
        </row>
        <row r="273">
          <cell r="A273"/>
          <cell r="B273" t="str">
            <v>PLACA DE IDENTIFICAÇÃO / LETREIRO</v>
          </cell>
          <cell r="C273"/>
          <cell r="D273"/>
          <cell r="E273"/>
          <cell r="F273"/>
        </row>
        <row r="274">
          <cell r="A274" t="str">
            <v>AUX2635</v>
          </cell>
          <cell r="B274" t="str">
            <v>PLACA DE OBRA EM CHAPA DE AÇO GALVANIZADO, INSTALADA</v>
          </cell>
          <cell r="C274" t="str">
            <v>M2</v>
          </cell>
          <cell r="D274">
            <v>346.84</v>
          </cell>
          <cell r="E274">
            <v>51.11</v>
          </cell>
          <cell r="F274">
            <v>397.95</v>
          </cell>
        </row>
        <row r="275">
          <cell r="A275" t="str">
            <v>AUX0043</v>
          </cell>
          <cell r="B275" t="str">
            <v>PLACA DE IDENTIFICAÇÃO EM ALUMÍNIO 10X10CM COM NÚMERO PAVIMENTO EM BRAILE</v>
          </cell>
          <cell r="C275" t="str">
            <v>UN</v>
          </cell>
          <cell r="D275">
            <v>46.32</v>
          </cell>
          <cell r="E275">
            <v>3</v>
          </cell>
          <cell r="F275">
            <v>49.32</v>
          </cell>
        </row>
        <row r="276">
          <cell r="A276" t="str">
            <v>AUX0044</v>
          </cell>
          <cell r="B276" t="str">
            <v>PLACA DE IDENTIFICAÇÃO EM ALUMÍNIO 21X10CM DE WC EM BRAILE FEM./ MASC.</v>
          </cell>
          <cell r="C276" t="str">
            <v>UN</v>
          </cell>
          <cell r="D276">
            <v>125.12</v>
          </cell>
          <cell r="E276">
            <v>3</v>
          </cell>
          <cell r="F276">
            <v>128.12</v>
          </cell>
        </row>
        <row r="277">
          <cell r="A277" t="str">
            <v>AUX0045</v>
          </cell>
          <cell r="B277" t="str">
            <v>PLACA DE IDENTIFICAÇÃO EM ALUMÍNIO 10X3CM EM BRAILE "INÍCIO E FINAL" P/ CORRIMÃO</v>
          </cell>
          <cell r="C277" t="str">
            <v>UN</v>
          </cell>
          <cell r="D277">
            <v>13.78</v>
          </cell>
          <cell r="E277">
            <v>3</v>
          </cell>
          <cell r="F277">
            <v>16.78</v>
          </cell>
        </row>
        <row r="278">
          <cell r="A278" t="str">
            <v>AUX0046</v>
          </cell>
          <cell r="B278" t="str">
            <v>PLACA DE IDENTIFICAÇÃO EM ALUMÍNIO 3X3CM EM BRAILE DE PAVIMENTO P/ CORRIMÃO</v>
          </cell>
          <cell r="C278" t="str">
            <v>UN</v>
          </cell>
          <cell r="D278">
            <v>13.97</v>
          </cell>
          <cell r="E278">
            <v>3</v>
          </cell>
          <cell r="F278">
            <v>16.97</v>
          </cell>
        </row>
        <row r="279">
          <cell r="A279" t="str">
            <v>AUX0191</v>
          </cell>
          <cell r="B279" t="str">
            <v>ANEL DE TEXTURA PARA CORRIMÃO (SILICONE/BORRACHA)</v>
          </cell>
          <cell r="C279" t="str">
            <v>UN</v>
          </cell>
          <cell r="D279">
            <v>25.4</v>
          </cell>
          <cell r="E279">
            <v>3</v>
          </cell>
          <cell r="F279">
            <v>28.4</v>
          </cell>
        </row>
        <row r="280">
          <cell r="A280" t="str">
            <v>AUX2702</v>
          </cell>
          <cell r="B280" t="str">
            <v>PLACA DE IDENTIFICAÇÃO EM ALUMÍNIO COM TEXTO EM BRAILLE FIXADA COM FITA ADESIVA</v>
          </cell>
          <cell r="C280" t="str">
            <v>UN</v>
          </cell>
          <cell r="D280">
            <v>84.31</v>
          </cell>
          <cell r="E280">
            <v>4.26</v>
          </cell>
          <cell r="F280">
            <v>88.57</v>
          </cell>
        </row>
        <row r="281">
          <cell r="A281" t="str">
            <v>AUX0047</v>
          </cell>
          <cell r="B281" t="str">
            <v>PLACA EM ALUMÍNIO 20X15CM PARA PORTA WC C/ DESENHO UNIVERSAL ACESSIBILIDADE</v>
          </cell>
          <cell r="C281" t="str">
            <v>UN</v>
          </cell>
          <cell r="D281">
            <v>29.52</v>
          </cell>
          <cell r="E281">
            <v>2.4</v>
          </cell>
          <cell r="F281">
            <v>31.92</v>
          </cell>
        </row>
        <row r="282">
          <cell r="A282" t="str">
            <v>AUX0995</v>
          </cell>
          <cell r="B282" t="str">
            <v>PLACA DE IDENTIFICAÇÃO EM ACRÍLICO FIXADA COM FITA ADESIVA</v>
          </cell>
          <cell r="C282" t="str">
            <v>M2</v>
          </cell>
          <cell r="D282">
            <v>283.5</v>
          </cell>
          <cell r="E282">
            <v>18.149999999999999</v>
          </cell>
          <cell r="F282">
            <v>301.64999999999998</v>
          </cell>
        </row>
        <row r="283">
          <cell r="A283" t="str">
            <v>AUX2880</v>
          </cell>
          <cell r="B283" t="str">
            <v>PLACA DE SINALIZAÇÃO EM ACRÍLICO, DIMENSÕES 12X12 CM, E=2 MM</v>
          </cell>
          <cell r="C283" t="str">
            <v xml:space="preserve">UN </v>
          </cell>
          <cell r="D283">
            <v>23</v>
          </cell>
          <cell r="E283">
            <v>5.27</v>
          </cell>
          <cell r="F283">
            <v>28.27</v>
          </cell>
        </row>
        <row r="284">
          <cell r="A284"/>
          <cell r="B284" t="str">
            <v>SINALIZAÇÃO</v>
          </cell>
          <cell r="C284"/>
          <cell r="D284"/>
          <cell r="E284"/>
          <cell r="F284"/>
        </row>
        <row r="285">
          <cell r="A285">
            <v>97054</v>
          </cell>
          <cell r="B285" t="str">
            <v>INSTALAÇÃO DE SINALIZADOR NOTURNO LED. AF_11/2017</v>
          </cell>
          <cell r="C285" t="str">
            <v>UN</v>
          </cell>
          <cell r="D285">
            <v>20.54</v>
          </cell>
          <cell r="E285">
            <v>8.4</v>
          </cell>
          <cell r="F285">
            <v>28.94</v>
          </cell>
        </row>
        <row r="286">
          <cell r="A286" t="str">
            <v>AUX2535</v>
          </cell>
          <cell r="B286" t="str">
            <v>FITA AUTO ADESIVA FOTOLUMINESCENTE LARGURA 2,5 CM "9 M" OU SIMILAR</v>
          </cell>
          <cell r="C286" t="str">
            <v>M</v>
          </cell>
          <cell r="D286">
            <v>22.2</v>
          </cell>
          <cell r="E286">
            <v>1.2</v>
          </cell>
          <cell r="F286">
            <v>23.4</v>
          </cell>
        </row>
        <row r="287">
          <cell r="A287" t="str">
            <v>AUX2536</v>
          </cell>
          <cell r="B287" t="str">
            <v>FITA AUTO ADESIVA FOTOLUMINESCENTE LARGURA 5 CM "9 M" OU SIMILAR</v>
          </cell>
          <cell r="C287" t="str">
            <v>M</v>
          </cell>
          <cell r="D287">
            <v>41.01</v>
          </cell>
          <cell r="E287">
            <v>1.2</v>
          </cell>
          <cell r="F287">
            <v>42.21</v>
          </cell>
        </row>
        <row r="288">
          <cell r="A288" t="str">
            <v>AUX0048</v>
          </cell>
          <cell r="B288" t="str">
            <v>SINALIZAÇÃO VISUAL DE DEGRAUS PARA DEFICIENTE VISUAL 20X3CM</v>
          </cell>
          <cell r="C288" t="str">
            <v>UN</v>
          </cell>
          <cell r="D288">
            <v>6.2</v>
          </cell>
          <cell r="E288">
            <v>0.5</v>
          </cell>
          <cell r="F288">
            <v>6.7</v>
          </cell>
        </row>
        <row r="289">
          <cell r="A289" t="str">
            <v>AUX3182</v>
          </cell>
          <cell r="B289" t="str">
            <v>PLACA DE SINALIZAÇÃO, DIM: 60X80 CM, "ESTACIONAMENTO RESERVADO - DEFICIENTE/ IDOSOS", INCLUSO BARROTE PARA FIXAÇÃO - FORNECIMENTO E INSTALAÇÃO</v>
          </cell>
          <cell r="C289" t="str">
            <v xml:space="preserve">UN </v>
          </cell>
          <cell r="D289">
            <v>206.5</v>
          </cell>
          <cell r="E289">
            <v>0</v>
          </cell>
          <cell r="F289">
            <v>206.5</v>
          </cell>
        </row>
        <row r="290">
          <cell r="A290" t="str">
            <v>AUX2751</v>
          </cell>
          <cell r="B290" t="str">
            <v>PLACA DE INDICATIVA DE "EXTINTOR" EM PVC, DIM.: 20 X 20 CM</v>
          </cell>
          <cell r="C290" t="str">
            <v xml:space="preserve">UN </v>
          </cell>
          <cell r="D290">
            <v>20.6</v>
          </cell>
          <cell r="E290">
            <v>3</v>
          </cell>
          <cell r="F290">
            <v>23.6</v>
          </cell>
        </row>
        <row r="291">
          <cell r="A291" t="str">
            <v>AUX0812</v>
          </cell>
          <cell r="B291" t="str">
            <v>PLACA DE SINALIZAÇÃO DE SEGURANCA CONTRA INCÊNDIO, FOTOLUMINESCENTE, QUADRADA, *20 X 20* CM, EM PVC *2* MM ANTI-CHAMAS (SÍMBOLOS, CORES E PICTOGRAMAS CONFORME NBR 13434) - FORNEC. E INST.</v>
          </cell>
          <cell r="C291" t="str">
            <v>UN</v>
          </cell>
          <cell r="D291">
            <v>13.1</v>
          </cell>
          <cell r="E291">
            <v>3</v>
          </cell>
          <cell r="F291">
            <v>16.100000000000001</v>
          </cell>
        </row>
        <row r="292">
          <cell r="A292" t="str">
            <v>AUX1690</v>
          </cell>
          <cell r="B292" t="str">
            <v>PLACA DE SINALIZAÇÃO DE SEGURANÇA CONTRA INCÊNDIO - ALERTA, TRIANGULAR, BASE DE *30* CM, EM PVC *2* MM ANTI-CHAMAS (SÍMBOLOS, CORES E PICTOGRAMAS CONFORME NBR 13434), FIXADA COM ADESIVO ACRÍLICO/COLA DE CONTATO - FORNEC. E INST.</v>
          </cell>
          <cell r="C292" t="str">
            <v>UN</v>
          </cell>
          <cell r="D292">
            <v>23.03</v>
          </cell>
          <cell r="E292">
            <v>2.25</v>
          </cell>
          <cell r="F292">
            <v>25.28</v>
          </cell>
        </row>
        <row r="293">
          <cell r="A293" t="str">
            <v>AUX1691</v>
          </cell>
          <cell r="B293" t="str">
            <v>PLACA DE SINALIZAÇÃO DE SEGURANÇA CONTRA INCÊNDIO, FOTOLUMINESCENTE, QUADRADA, *14 X 14* CM, EM PVC *2* MM ANTI-CHAMAS (SÍMBOLOS, CORES E PICTOGRAMAS CONFORME NBR 13434), FIXADA COM ADESIVO ACRÍLICO/COLA DE CONTATO - FORNEC. E INST.</v>
          </cell>
          <cell r="C293" t="str">
            <v>UN</v>
          </cell>
          <cell r="D293">
            <v>9.32</v>
          </cell>
          <cell r="E293">
            <v>2.25</v>
          </cell>
          <cell r="F293">
            <v>11.57</v>
          </cell>
        </row>
        <row r="294">
          <cell r="A294" t="str">
            <v>AUX1692</v>
          </cell>
          <cell r="B294" t="str">
            <v>PLACA DE SINALIZAÇÃO DE SEGURANÇA CONTRA INCÊNDIO, FOTOLUMINESCENTE, QUADRADA, *20 X 20* CM, EM PVC *2* MM ANTI-CHAMAS (SÍMBOLOS, CORES E PICTOGRAMAS CONFORME NBR 13434), FIXADA COM ADESIVO ACRÍLICO/COLA DE CONTATO - FORNEC. E INST.</v>
          </cell>
          <cell r="C294" t="str">
            <v>UN</v>
          </cell>
          <cell r="D294">
            <v>14.91</v>
          </cell>
          <cell r="E294">
            <v>2.25</v>
          </cell>
          <cell r="F294">
            <v>17.16</v>
          </cell>
        </row>
        <row r="295">
          <cell r="A295" t="str">
            <v>AUX1693</v>
          </cell>
          <cell r="B295" t="str">
            <v>PLACA DE SINALIZAÇÃO DE SEGURANÇA CONTRA INCÊNDIO, FOTOLUMINESCENTE, RETANGULAR, *12 X 40* CM, EM PVC *2* MM ANTI-CHAMAS (SÍMBOLOS, CORES E PICTOGRAMAS CONFORME NBR 13434), FIXADA COM ADESIVO ACRÍLICO/COLA DE CONTATO - FORNEC. E INST.</v>
          </cell>
          <cell r="C295" t="str">
            <v>UN</v>
          </cell>
          <cell r="D295">
            <v>17.53</v>
          </cell>
          <cell r="E295">
            <v>2.25</v>
          </cell>
          <cell r="F295">
            <v>19.78</v>
          </cell>
        </row>
        <row r="296">
          <cell r="A296" t="str">
            <v>AUX1694</v>
          </cell>
          <cell r="B296" t="str">
            <v>PLACA DE SINALIZAÇÃO DE SEGURANÇA CONTRA INCÊNDIO, FOTOLUMINESCENTE, RETANGULAR, *13 X 26* CM, EM PVC *2* MM ANTI-CHAMAS (SÍMBOLOS, CORES E PICTOGRAMAS CONFORME NBR 13434), FIXADA COM ADESIVO ACRÍLICO/COLA DE CONTATO - FORNEC. E INST.</v>
          </cell>
          <cell r="C296" t="str">
            <v>UN</v>
          </cell>
          <cell r="D296">
            <v>13.35</v>
          </cell>
          <cell r="E296">
            <v>2.25</v>
          </cell>
          <cell r="F296">
            <v>15.6</v>
          </cell>
        </row>
        <row r="297">
          <cell r="A297" t="str">
            <v>AUX1695</v>
          </cell>
          <cell r="B297" t="str">
            <v>PLACA DE SINALIZAÇÃO DE SEGURANÇA CONTRA INCÊNDIO, FOTOLUMINESCENTE, RETANGULAR, *20 X 40* CM, EM PVC *2* MM ANTI-CHAMAS (SÍMBOLOS, CORES E PICTOGRAMAS CONFORME NBR 13434), FIXADA COM ADESIVO ACRÍLICO/COLA DE CONTATO - FORNEC. E INST.</v>
          </cell>
          <cell r="C297" t="str">
            <v>UN</v>
          </cell>
          <cell r="D297">
            <v>21.99</v>
          </cell>
          <cell r="E297">
            <v>2.25</v>
          </cell>
          <cell r="F297">
            <v>24.24</v>
          </cell>
        </row>
        <row r="298">
          <cell r="A298" t="str">
            <v>AUX2454</v>
          </cell>
          <cell r="B298" t="str">
            <v>PLACA DE SINALIZAÇÃO DE SEGURANÇA CONTRA INCÊNDIO, FOTOLUMINESCENTE, QUADRADA, *30 X 30* CM, EM PVC *2* MM ANTI-CHAMAS (SÍMBOLOS, CORES E PICTOGRAMAS CONFORME NBR 13434)</v>
          </cell>
          <cell r="C298" t="str">
            <v xml:space="preserve">UN </v>
          </cell>
          <cell r="D298">
            <v>47.08</v>
          </cell>
          <cell r="E298">
            <v>3</v>
          </cell>
          <cell r="F298">
            <v>50.08</v>
          </cell>
        </row>
        <row r="299">
          <cell r="A299" t="str">
            <v>AUX2481</v>
          </cell>
          <cell r="B299" t="str">
            <v>PLACA DE SINALIZAÇÃO DE SEGURANÇA CONTRA INCÊNDIO, FOTOLUMINESCENTE, RETANGULAR, *45 X 78* CM, EM PVC *2* MM ANTI-CHAMAS (SÍMBOLOS, CORES E PICTOGRAMAS CONFORME NBR 13434)</v>
          </cell>
          <cell r="C299" t="str">
            <v xml:space="preserve">UN </v>
          </cell>
          <cell r="D299">
            <v>148.99</v>
          </cell>
          <cell r="E299">
            <v>3</v>
          </cell>
          <cell r="F299">
            <v>151.99</v>
          </cell>
        </row>
        <row r="300">
          <cell r="A300" t="str">
            <v>AUX2491</v>
          </cell>
          <cell r="B300" t="str">
            <v>PLACA DE SINALIZAÇÃO DE SEGURANÇA CONTRA INCÊNDIO, FOTOLUMINESCENTE, DIÂMETRO 30 CM, EM PVC *2* MM ANTI-CHAMAS (SÍMBOLOS, CORES E PICTOGRAMAS CONFORME NBR 13434)</v>
          </cell>
          <cell r="C300" t="str">
            <v xml:space="preserve">UN </v>
          </cell>
          <cell r="D300">
            <v>57.2</v>
          </cell>
          <cell r="E300">
            <v>3</v>
          </cell>
          <cell r="F300">
            <v>60.2</v>
          </cell>
        </row>
        <row r="301">
          <cell r="A301" t="str">
            <v>AUX0168</v>
          </cell>
          <cell r="B301" t="str">
            <v>SETA PARA HIDRANTE/EXTINTOR DE INCÊNDIO, FIXADA COM ADESIVO ACRÍLICO/COLA DE CONTATO - FORNEC. E INST.</v>
          </cell>
          <cell r="C301" t="str">
            <v>UN</v>
          </cell>
          <cell r="D301">
            <v>21.43</v>
          </cell>
          <cell r="E301">
            <v>2.25</v>
          </cell>
          <cell r="F301">
            <v>23.68</v>
          </cell>
        </row>
        <row r="302">
          <cell r="A302" t="str">
            <v>AUX1685</v>
          </cell>
          <cell r="B302" t="str">
            <v>SINALIZAÇÃO C/ PINTURA EM PISO PARA EXTINTOR/HIDRANTE - FORNEC. E EXEC.</v>
          </cell>
          <cell r="C302" t="str">
            <v>UN</v>
          </cell>
          <cell r="D302">
            <v>21.75</v>
          </cell>
          <cell r="E302">
            <v>44.65</v>
          </cell>
          <cell r="F302">
            <v>66.400000000000006</v>
          </cell>
        </row>
        <row r="303">
          <cell r="A303" t="str">
            <v>AUX3193</v>
          </cell>
          <cell r="B303" t="str">
            <v>BALIZADOR EM FORMATO ESFÉRICO MONOLÍTICO FABRICADO EM CONCRETO ARMADO E ESTRUTURA METÁLICA INTERNA Ø 35CM E ALTURA 33CM</v>
          </cell>
          <cell r="C303" t="str">
            <v xml:space="preserve">UN </v>
          </cell>
          <cell r="D303">
            <v>337.92</v>
          </cell>
          <cell r="E303">
            <v>18.149999999999999</v>
          </cell>
          <cell r="F303">
            <v>356.07</v>
          </cell>
        </row>
        <row r="304">
          <cell r="A304" t="str">
            <v>AUX3190</v>
          </cell>
          <cell r="B304" t="str">
            <v>TACHA REFLETIVA BIDIRECIONAL CONFECCIONADA EM ABS COM 1 PINO EM AÇO 100 X 100 X 19 MM</v>
          </cell>
          <cell r="C304" t="str">
            <v xml:space="preserve">UN </v>
          </cell>
          <cell r="D304">
            <v>22.94</v>
          </cell>
          <cell r="E304">
            <v>2.13</v>
          </cell>
          <cell r="F304">
            <v>25.07</v>
          </cell>
        </row>
        <row r="305">
          <cell r="A305"/>
          <cell r="B305" t="str">
            <v>SERVIÇOS PRELIMINARES</v>
          </cell>
          <cell r="C305"/>
          <cell r="D305"/>
          <cell r="E305"/>
          <cell r="F305"/>
        </row>
        <row r="306">
          <cell r="A306"/>
          <cell r="B306" t="str">
            <v>LOCAÇÃO</v>
          </cell>
          <cell r="C306"/>
          <cell r="D306"/>
          <cell r="E306"/>
          <cell r="F306"/>
        </row>
        <row r="307">
          <cell r="A307">
            <v>99058</v>
          </cell>
          <cell r="B307" t="str">
            <v>LOCAÇÃO DE PONTO PARA REFERÊNCIA TOPOGRÁFICA. AF_10/2018</v>
          </cell>
          <cell r="C307" t="str">
            <v>UN</v>
          </cell>
          <cell r="D307">
            <v>1.69</v>
          </cell>
          <cell r="E307">
            <v>6.07</v>
          </cell>
          <cell r="F307">
            <v>7.76</v>
          </cell>
        </row>
        <row r="308">
          <cell r="A308">
            <v>99059</v>
          </cell>
          <cell r="B308" t="str">
            <v>LOCACAO CONVENCIONAL DE OBRA, UTILIZANDO GABARITO DE TÁBUAS CORRIDAS PONTALETADAS A CADA 2,00M -  2 UTILIZAÇÕES. AF_10/2018</v>
          </cell>
          <cell r="C308" t="str">
            <v>M</v>
          </cell>
          <cell r="D308">
            <v>39.03</v>
          </cell>
          <cell r="E308">
            <v>24.5</v>
          </cell>
          <cell r="F308">
            <v>63.53</v>
          </cell>
        </row>
        <row r="309">
          <cell r="A309">
            <v>99062</v>
          </cell>
          <cell r="B309" t="str">
            <v>MARCAÇÃO DE PONTOS EM GABARITO OU CAVALETE. AF_10/2018</v>
          </cell>
          <cell r="C309" t="str">
            <v>UN</v>
          </cell>
          <cell r="D309">
            <v>0.77</v>
          </cell>
          <cell r="E309">
            <v>1.91</v>
          </cell>
          <cell r="F309">
            <v>2.68</v>
          </cell>
        </row>
        <row r="310">
          <cell r="A310">
            <v>99063</v>
          </cell>
          <cell r="B310" t="str">
            <v>LOCAÇÃO DE REDE DE ÁGUA OU ESGOTO. AF_10/2018</v>
          </cell>
          <cell r="C310" t="str">
            <v>M</v>
          </cell>
          <cell r="D310">
            <v>3.22</v>
          </cell>
          <cell r="E310">
            <v>2.5099999999999998</v>
          </cell>
          <cell r="F310">
            <v>5.73</v>
          </cell>
        </row>
        <row r="311">
          <cell r="A311">
            <v>99064</v>
          </cell>
          <cell r="B311" t="str">
            <v>LOCAÇÃO DE PAVIMENTAÇÃO. AF_10/2018</v>
          </cell>
          <cell r="C311" t="str">
            <v>M</v>
          </cell>
          <cell r="D311">
            <v>0.05</v>
          </cell>
          <cell r="E311">
            <v>0.33</v>
          </cell>
          <cell r="F311">
            <v>0.38</v>
          </cell>
        </row>
        <row r="312">
          <cell r="A312"/>
          <cell r="B312" t="str">
            <v>ANDAIMES</v>
          </cell>
          <cell r="C312"/>
          <cell r="D312"/>
          <cell r="E312"/>
          <cell r="F312"/>
        </row>
        <row r="313">
          <cell r="A313">
            <v>99060</v>
          </cell>
          <cell r="B313" t="str">
            <v>LOCAÇÃO COM CAVALETE COM ALTURA DE 1,00 M - 2 UTILIZAÇÕES. AF_10/2018</v>
          </cell>
          <cell r="C313" t="str">
            <v>UN</v>
          </cell>
          <cell r="D313">
            <v>107.26</v>
          </cell>
          <cell r="E313">
            <v>67.41</v>
          </cell>
          <cell r="F313">
            <v>174.67</v>
          </cell>
        </row>
        <row r="314">
          <cell r="A314">
            <v>99061</v>
          </cell>
          <cell r="B314" t="str">
            <v>LOCAÇÃO COM CAVALETE COM ALTURA DE 0,50 M - 2 UTILIZAÇÕES. AF_10/2018</v>
          </cell>
          <cell r="C314" t="str">
            <v>UN</v>
          </cell>
          <cell r="D314">
            <v>65.069999999999993</v>
          </cell>
          <cell r="E314">
            <v>49.57</v>
          </cell>
          <cell r="F314">
            <v>114.64</v>
          </cell>
        </row>
        <row r="315">
          <cell r="A315">
            <v>97062</v>
          </cell>
          <cell r="B315" t="str">
            <v>COLOCAÇÃO DE TELA EM ANDAIME FACHADEIRO. AF_11/2017</v>
          </cell>
          <cell r="C315" t="str">
            <v>M2</v>
          </cell>
          <cell r="D315">
            <v>4.2300000000000004</v>
          </cell>
          <cell r="E315">
            <v>2.68</v>
          </cell>
          <cell r="F315">
            <v>6.91</v>
          </cell>
        </row>
        <row r="316">
          <cell r="A316">
            <v>97063</v>
          </cell>
          <cell r="B316" t="str">
            <v>MONTAGEM E DESMONTAGEM DE ANDAIME MODULAR FACHADEIRO, COM PISO METÁLICO, PARA EDIFICAÇÕES COM MÚLTIPLOS PAVIMENTOS (EXCLUSIVE ANDAIME E LIMPEZA). AF_11/2017</v>
          </cell>
          <cell r="C316" t="str">
            <v>M2</v>
          </cell>
          <cell r="D316">
            <v>3.16</v>
          </cell>
          <cell r="E316">
            <v>8.27</v>
          </cell>
          <cell r="F316">
            <v>11.43</v>
          </cell>
        </row>
        <row r="317">
          <cell r="A317">
            <v>97064</v>
          </cell>
          <cell r="B317" t="str">
            <v>MONTAGEM E DESMONTAGEM DE ANDAIME TUBULAR TIPO TORRE (EXCLUSIVE ANDAIME E LIMPEZA). AF_11/2017</v>
          </cell>
          <cell r="C317" t="str">
            <v>M</v>
          </cell>
          <cell r="D317">
            <v>5.93</v>
          </cell>
          <cell r="E317">
            <v>15.09</v>
          </cell>
          <cell r="F317">
            <v>21.02</v>
          </cell>
        </row>
        <row r="318">
          <cell r="A318">
            <v>97065</v>
          </cell>
          <cell r="B318" t="str">
            <v>MONTAGEM E DESMONTAGEM DE ANDAIME MULTIDIRECIONAL (EXCLUSIVE ANDAIME E LIMPEZA). AF_11/2017</v>
          </cell>
          <cell r="C318" t="str">
            <v>M3</v>
          </cell>
          <cell r="D318">
            <v>2.09</v>
          </cell>
          <cell r="E318">
            <v>5.16</v>
          </cell>
          <cell r="F318">
            <v>7.25</v>
          </cell>
        </row>
        <row r="319">
          <cell r="A319">
            <v>97066</v>
          </cell>
          <cell r="B319" t="str">
            <v>COBERTURA PARA PROTEÇÃO DE PEDESTRES SOBRE ESTRUTURA DE ANDAIME, INCLUSIVE MONTAGEM E DESMONTAGEM. AF_11/2017</v>
          </cell>
          <cell r="C319" t="str">
            <v>M2</v>
          </cell>
          <cell r="D319">
            <v>76.680000000000007</v>
          </cell>
          <cell r="E319">
            <v>22.77</v>
          </cell>
          <cell r="F319">
            <v>99.45</v>
          </cell>
        </row>
        <row r="320">
          <cell r="A320">
            <v>97067</v>
          </cell>
          <cell r="B320" t="str">
            <v>PLATAFORMA DE PROTEÇÃO PRINCIPAL PARA ALVENARIA ESTRUTURAL PARA SER APOIADA EM ANDAIME, INCLUSIVE MONTAGEM E DESMONTAGEM. AF_11/2017</v>
          </cell>
          <cell r="C320" t="str">
            <v>M</v>
          </cell>
          <cell r="D320">
            <v>648.12</v>
          </cell>
          <cell r="E320">
            <v>214.36</v>
          </cell>
          <cell r="F320">
            <v>862.48</v>
          </cell>
        </row>
        <row r="321">
          <cell r="A321" t="str">
            <v>AUX1977</v>
          </cell>
          <cell r="B321" t="str">
            <v>ANDAIME METÁLICO FACHADEIRO - LOCAÇÃO MENSAL, MONTAGEM E DESMONTAGEM</v>
          </cell>
          <cell r="C321" t="str">
            <v>M2XMÊS</v>
          </cell>
          <cell r="D321">
            <v>8.4499999999999993</v>
          </cell>
          <cell r="E321">
            <v>3.97</v>
          </cell>
          <cell r="F321">
            <v>12.42</v>
          </cell>
        </row>
        <row r="322">
          <cell r="A322" t="str">
            <v>AUX1978</v>
          </cell>
          <cell r="B322" t="str">
            <v>LOCAÇÃO DE ANDAIME METÁLICO TUBULAR DE ENCAIXE, TIPO DE TORRE, COM LARGURA DE 1 ATÉ 1,5 M E ALTURA DE *1,00* M</v>
          </cell>
          <cell r="C322" t="str">
            <v>MXMÊS</v>
          </cell>
          <cell r="D322">
            <v>19.5</v>
          </cell>
          <cell r="E322">
            <v>0</v>
          </cell>
          <cell r="F322">
            <v>19.5</v>
          </cell>
        </row>
        <row r="323">
          <cell r="A323"/>
          <cell r="B323" t="str">
            <v>DIVERSOS</v>
          </cell>
          <cell r="C323"/>
          <cell r="D323"/>
          <cell r="E323"/>
          <cell r="F323"/>
        </row>
        <row r="324">
          <cell r="A324">
            <v>97010</v>
          </cell>
          <cell r="B324" t="str">
            <v>GUARDA-CORPO FIXADO EM FÔRMA DE MADEIRA COM TRAVESSÕES EM MADEIRA PREGADA E FECHAMENTO EM TELA DE POLIPROPILENO PARA EDIFICAÇÕES COM ATÉ 2 PAVIMENTOS. AF_11/2017</v>
          </cell>
          <cell r="C324" t="str">
            <v>M</v>
          </cell>
          <cell r="D324">
            <v>68.069999999999993</v>
          </cell>
          <cell r="E324">
            <v>13.28</v>
          </cell>
          <cell r="F324">
            <v>81.349999999999994</v>
          </cell>
        </row>
        <row r="325">
          <cell r="A325">
            <v>97011</v>
          </cell>
          <cell r="B325" t="str">
            <v>GUARDA-CORPO FIXADO EM FÔRMA DE MADEIRA COM TRAVESSÕES EM MADEIRA PREGADA E FECHAMENTO EM TELA DE POLIPROPILENO PARA EDIFICAÇÕES COM  3 PAVIMENTOS. AF_11/2017</v>
          </cell>
          <cell r="C325" t="str">
            <v>M</v>
          </cell>
          <cell r="D325">
            <v>48.26</v>
          </cell>
          <cell r="E325">
            <v>13.28</v>
          </cell>
          <cell r="F325">
            <v>61.54</v>
          </cell>
        </row>
        <row r="326">
          <cell r="A326">
            <v>97012</v>
          </cell>
          <cell r="B326" t="str">
            <v>GUARDA-CORPO FIXADO EM FÔRMA DE MADEIRA COM TRAVESSÕES EM MADEIRA PREGADA E FECHAMENTO EM TELA DE POLIPROPILENO PARA EDIFICAÇÕES COM ALTURA IGUAL OU SUPERIOR A 4 PAVIMENTOS. AF_11/2017</v>
          </cell>
          <cell r="C326" t="str">
            <v>M</v>
          </cell>
          <cell r="D326">
            <v>38.340000000000003</v>
          </cell>
          <cell r="E326">
            <v>13.29</v>
          </cell>
          <cell r="F326">
            <v>51.63</v>
          </cell>
        </row>
        <row r="327">
          <cell r="A327">
            <v>97013</v>
          </cell>
          <cell r="B327" t="str">
            <v>GUARDA-CORPO FIXADO EM FÔRMA DE MADEIRA COM TRAVESSÕES EM MADEIRA PREGADA E FECHAMENTO EM PAINEL COMPENSADO PARA EDIFICAÇÕES COM ATÉ 2 PAVIMENTOS. AF_11/2017</v>
          </cell>
          <cell r="C327" t="str">
            <v>M</v>
          </cell>
          <cell r="D327">
            <v>90.2</v>
          </cell>
          <cell r="E327">
            <v>14.09</v>
          </cell>
          <cell r="F327">
            <v>104.29</v>
          </cell>
        </row>
        <row r="328">
          <cell r="A328">
            <v>97014</v>
          </cell>
          <cell r="B328" t="str">
            <v>GUARDA-CORPO FIXADO EM FÔRMA DE MADEIRA COM TRAVESSÕES EM MADEIRA PREGADA E FECHAMENTO EM PAINEL COMPENSADO PARA EDIFICAÇÕES COM 3 PAVIMENTOS. AF_11/2017</v>
          </cell>
          <cell r="C328" t="str">
            <v>M</v>
          </cell>
          <cell r="D328">
            <v>63.03</v>
          </cell>
          <cell r="E328">
            <v>14.09</v>
          </cell>
          <cell r="F328">
            <v>77.12</v>
          </cell>
        </row>
        <row r="329">
          <cell r="A329">
            <v>97015</v>
          </cell>
          <cell r="B329" t="str">
            <v>GUARDA-CORPO FIXADO EM FÔRMA DE MADEIRA COM TRAVESSÕES EM MADEIRA PREGADA E FECHAMENTO EM PAINEL COMPENSADO PARA EDIFICAÇÕES COM ALTURA IGUAL OU SUPERIOR A 4 PAVIMENTOS. AF_11/2017</v>
          </cell>
          <cell r="C329" t="str">
            <v>M</v>
          </cell>
          <cell r="D329">
            <v>49.29</v>
          </cell>
          <cell r="E329">
            <v>14.09</v>
          </cell>
          <cell r="F329">
            <v>63.38</v>
          </cell>
        </row>
        <row r="330">
          <cell r="A330">
            <v>97016</v>
          </cell>
          <cell r="B330" t="str">
            <v>GUARDA-CORPO FIXADO EM FÔRMA DE MADEIRA COM TRAVESSÕES EM MADEIRA PREGADA PRÉ-MONTADA E ENCAIXE NA FÔRMA. PARA EDIFICAÇÕES COM ATÉ 2 PAVIMENTOS. AF_11/2017</v>
          </cell>
          <cell r="C330" t="str">
            <v>M</v>
          </cell>
          <cell r="D330">
            <v>64.709999999999994</v>
          </cell>
          <cell r="E330">
            <v>8.27</v>
          </cell>
          <cell r="F330">
            <v>72.98</v>
          </cell>
        </row>
        <row r="331">
          <cell r="A331">
            <v>97017</v>
          </cell>
          <cell r="B331" t="str">
            <v>GUARDA-CORPO FIXADO EM FÔRMA DE MADEIRA COM TRAVESSÕES EM MADEIRA PREGADA PRÉ-MONTADA E ENCAIXE NA FÔRMA PARA EDIFICAÇÕES COM 3 PAVIMENTOS. AF_11/2017</v>
          </cell>
          <cell r="C331" t="str">
            <v>M</v>
          </cell>
          <cell r="D331">
            <v>45.84</v>
          </cell>
          <cell r="E331">
            <v>8.27</v>
          </cell>
          <cell r="F331">
            <v>54.11</v>
          </cell>
        </row>
        <row r="332">
          <cell r="A332">
            <v>97018</v>
          </cell>
          <cell r="B332" t="str">
            <v>GUARDA-CORPO FIXADO EM FÔRMA DE MADEIRA COM TRAVESSÕES EM MADEIRA PREGADA PRÉ-MONTADA E ENCAIXE NA FÔRMA. PARA EDIFICAÇÕES COM ALTURA IGUAL OU SUPERIOR A 4 PAVIMENTOS. AF_11/2017</v>
          </cell>
          <cell r="C332" t="str">
            <v>M</v>
          </cell>
          <cell r="D332">
            <v>36.04</v>
          </cell>
          <cell r="E332">
            <v>8.27</v>
          </cell>
          <cell r="F332">
            <v>44.31</v>
          </cell>
        </row>
        <row r="333">
          <cell r="A333">
            <v>97031</v>
          </cell>
          <cell r="B333" t="str">
            <v>GUARDA-CORPO EM LAJE PÓS-DESFÔRMA, PARA ESTRUTURAS EM CONCRETO, COM ESCORAS DE MADEIRA ESTRONCADAS NA ESTRUTURA, TRAVESSÕES DE MADEIRA PREGADOS E FECHAMENTO EM TELA DE POLIPROPILENO PARA EDIFICAÇÕES COM ALTURA ATÉ 4 PAVIMENTOS (1 MONTAGEM POR OBRA). AF_11/2017</v>
          </cell>
          <cell r="C333" t="str">
            <v>M</v>
          </cell>
          <cell r="D333">
            <v>94.72</v>
          </cell>
          <cell r="E333">
            <v>13.43</v>
          </cell>
          <cell r="F333">
            <v>108.15</v>
          </cell>
        </row>
        <row r="334">
          <cell r="A334">
            <v>97032</v>
          </cell>
          <cell r="B334" t="str">
            <v>GUARDA-CORPO EM LAJE PÓS-DESFÔRMA, PARA ESTRUTURAS EM CONCRETO, COM ESCORAS DE MADEIRA ESTRONCADAS NA ESTRUTURA, TRAVESSÕES DE MADEIRA PREGADOS E FECHAMENTO EM TELA DE POLIPROPILENO PARA EDIFICAÇÕES ACIMA DE 4 PAV. (2 MONTAGENS POR OBRA). AF_11/2017</v>
          </cell>
          <cell r="C334" t="str">
            <v>M</v>
          </cell>
          <cell r="D334">
            <v>52.28</v>
          </cell>
          <cell r="E334">
            <v>13.44</v>
          </cell>
          <cell r="F334">
            <v>65.72</v>
          </cell>
        </row>
        <row r="335">
          <cell r="A335">
            <v>97033</v>
          </cell>
          <cell r="B335" t="str">
            <v>GUARDA-CORPO EM LAJE PÓS-DESFORMA, PARA ESTRUTURAS EM CONCRETO, COM ESCORAS METÁLICAS ESTRONCADAS NA ESTRUTURA, TRAVESSÕES DE MADEIRA E FECHAMENTO EM TELA DE POLIPROPILENO PARA EDIFICAÇÕES COM ALTURA ATÉ 4 PAVIMENTOS (1 MONTAGEM POR OBRA). AF_11/2017</v>
          </cell>
          <cell r="C335" t="str">
            <v>M</v>
          </cell>
          <cell r="D335">
            <v>103.4</v>
          </cell>
          <cell r="E335">
            <v>12.68</v>
          </cell>
          <cell r="F335">
            <v>116.08</v>
          </cell>
        </row>
        <row r="336">
          <cell r="A336">
            <v>97034</v>
          </cell>
          <cell r="B336" t="str">
            <v>GUARDA-CORPO EM LAJE PÓS-DESFORMA, PARA ESTRUTURAS EM CONCRETO, COM ESCORAS METÁLICAS ESTRONCADAS NA ESTRUTURA, TRAVESSÕES DE MADEIRA E FECHAMENTO EM TELA DE POLIPROPILENO PARA EDIFICAÇÕES ACIMA DE 4 PAVIMENTOS (2 MONTAGENS POR OBRA). AF_11/2017</v>
          </cell>
          <cell r="C336" t="str">
            <v>M</v>
          </cell>
          <cell r="D336">
            <v>55.89</v>
          </cell>
          <cell r="E336">
            <v>12.68</v>
          </cell>
          <cell r="F336">
            <v>68.569999999999993</v>
          </cell>
        </row>
        <row r="337">
          <cell r="A337">
            <v>97039</v>
          </cell>
          <cell r="B337" t="str">
            <v>FECHAMENTO REMOVÍVEL DE VÃO DE PORTAS, EM MADEIRA (VÃO DO ELEVADOR)  1 MONTAGEM EM OBRA. AF_11/2017</v>
          </cell>
          <cell r="C337" t="str">
            <v>M2</v>
          </cell>
          <cell r="D337">
            <v>32.6</v>
          </cell>
          <cell r="E337">
            <v>13.05</v>
          </cell>
          <cell r="F337">
            <v>45.65</v>
          </cell>
        </row>
        <row r="338">
          <cell r="A338">
            <v>97040</v>
          </cell>
          <cell r="B338" t="str">
            <v>FECHAMENTO REMOVÍVEL DE ABERTURA DE CAIXILHO, EM MADEIRA  4 MONTAGENS EM OBRA. AF_11/2017</v>
          </cell>
          <cell r="C338" t="str">
            <v>M2</v>
          </cell>
          <cell r="D338">
            <v>8.6199999999999992</v>
          </cell>
          <cell r="E338">
            <v>8.0500000000000007</v>
          </cell>
          <cell r="F338">
            <v>16.670000000000002</v>
          </cell>
        </row>
        <row r="339">
          <cell r="A339">
            <v>97041</v>
          </cell>
          <cell r="B339" t="str">
            <v>FECHAMENTO REMOVÍVEL DE ABERTURA NO PISO, EM MADEIRA  1 MONTAGEM EM OBRA. AF_11/2017</v>
          </cell>
          <cell r="C339" t="str">
            <v>M2</v>
          </cell>
          <cell r="D339">
            <v>308.08</v>
          </cell>
          <cell r="E339">
            <v>21.51</v>
          </cell>
          <cell r="F339">
            <v>329.59</v>
          </cell>
        </row>
        <row r="340">
          <cell r="A340">
            <v>97046</v>
          </cell>
          <cell r="B340" t="str">
            <v>PONTEIRAS DE PROTEÇÃO DE VERGALHÕES EXPOSTOS EM FUNDAÇÕES. AF_11/2017</v>
          </cell>
          <cell r="C340" t="str">
            <v>M2</v>
          </cell>
          <cell r="D340">
            <v>0.32</v>
          </cell>
          <cell r="E340">
            <v>0.06</v>
          </cell>
          <cell r="F340">
            <v>0.38</v>
          </cell>
        </row>
        <row r="341">
          <cell r="A341">
            <v>97047</v>
          </cell>
          <cell r="B341" t="str">
            <v>PONTEIRAS DE PROTEÇÃO DE VERGALHÕES EXPOSTOS EM ESTRUTURAS DE CONCRETO ARMADO CONVENCIONAL. AF_11/2017</v>
          </cell>
          <cell r="C341" t="str">
            <v>M2</v>
          </cell>
          <cell r="D341">
            <v>0.12</v>
          </cell>
          <cell r="E341">
            <v>0.02</v>
          </cell>
          <cell r="F341">
            <v>0.14000000000000001</v>
          </cell>
        </row>
        <row r="342">
          <cell r="A342">
            <v>97048</v>
          </cell>
          <cell r="B342" t="str">
            <v>PONTEIRAS DE PROTEÇÃO DE VERGALHÕES EXPOSTOS EM ALVENARIA ESTRUTURAL. AF_11/2017</v>
          </cell>
          <cell r="C342" t="str">
            <v>M2</v>
          </cell>
          <cell r="D342">
            <v>0.09</v>
          </cell>
          <cell r="E342">
            <v>0.01</v>
          </cell>
          <cell r="F342">
            <v>0.1</v>
          </cell>
        </row>
        <row r="343">
          <cell r="A343"/>
          <cell r="B343" t="str">
            <v>MOVIMENTO DE TERRA</v>
          </cell>
          <cell r="C343"/>
          <cell r="D343"/>
          <cell r="E343"/>
          <cell r="F343"/>
        </row>
        <row r="344">
          <cell r="A344"/>
          <cell r="B344" t="str">
            <v>RETIRADA DE ENTULHO</v>
          </cell>
          <cell r="C344"/>
          <cell r="D344"/>
          <cell r="E344"/>
          <cell r="F344"/>
        </row>
        <row r="345">
          <cell r="A345" t="str">
            <v>AUX0649</v>
          </cell>
          <cell r="B345" t="str">
            <v>TRANSPORTE DE ENTULHO POR CAMINHÃO BASCULANTE, A PARTIR DE 1KM</v>
          </cell>
          <cell r="C345" t="str">
            <v>M3XKM</v>
          </cell>
          <cell r="D345">
            <v>1.83</v>
          </cell>
          <cell r="E345">
            <v>0.12</v>
          </cell>
          <cell r="F345">
            <v>1.95</v>
          </cell>
        </row>
        <row r="346">
          <cell r="A346">
            <v>100981</v>
          </cell>
          <cell r="B346" t="str">
            <v>CARGA, MANOBRA E DESCARGA DE ENTULHO EM CAMINHÃO BASCULANTE 6 M³ - CARGA COM ESCAVADEIRA HIDRÁULICA  (CAÇAMBA DE 0,80 M³ / 111 HP) E DESCARGA LIVRE (UNIDADE: M3). AF_07/2020</v>
          </cell>
          <cell r="C346" t="str">
            <v>M3</v>
          </cell>
          <cell r="D346">
            <v>7.78</v>
          </cell>
          <cell r="E346">
            <v>1.27</v>
          </cell>
          <cell r="F346">
            <v>9.0500000000000007</v>
          </cell>
        </row>
        <row r="347">
          <cell r="A347">
            <v>100982</v>
          </cell>
          <cell r="B347" t="str">
            <v>CARGA, MANOBRA E DESCARGA DE ENTULHO EM CAMINHÃO BASCULANTE 10 M³ - CARGA COM ESCAVADEIRA HIDRÁULICA  (CAÇAMBA DE 0,80 M³ / 111 HP) E DESCARGA LIVRE (UNIDADE: M3). AF_07/2020</v>
          </cell>
          <cell r="C347" t="str">
            <v>M3</v>
          </cell>
          <cell r="D347">
            <v>7.87</v>
          </cell>
          <cell r="E347">
            <v>0.95</v>
          </cell>
          <cell r="F347">
            <v>8.82</v>
          </cell>
        </row>
        <row r="348">
          <cell r="A348">
            <v>100983</v>
          </cell>
          <cell r="B348" t="str">
            <v>CARGA, MANOBRA E DESCARGA DE ENTULHO EM CAMINHÃO BASCULANTE 14 M³ - CARGA COM ESCAVADEIRA HIDRÁULICA  (CAÇAMBA DE 0,80 M³ / 111 HP) E DESCARGA LIVRE (UNIDADE: M3). AF_07/2020</v>
          </cell>
          <cell r="C348" t="str">
            <v>M3</v>
          </cell>
          <cell r="D348">
            <v>7.95</v>
          </cell>
          <cell r="E348">
            <v>0.81</v>
          </cell>
          <cell r="F348">
            <v>8.76</v>
          </cell>
        </row>
        <row r="349">
          <cell r="A349">
            <v>100984</v>
          </cell>
          <cell r="B349" t="str">
            <v>CARGA, MANOBRA E DESCARGA DE ENTULHO EM CAMINHÃO BASCULANTE 18 M³ - CARGA COM ESCAVADEIRA HIDRÁULICA  (CAÇAMBA DE 0,80 M³ / 111 HP) E DESCARGA LIVRE (UNIDADE: M3). AF_07/2020</v>
          </cell>
          <cell r="C349" t="str">
            <v>M3</v>
          </cell>
          <cell r="D349">
            <v>7.92</v>
          </cell>
          <cell r="E349">
            <v>0.73</v>
          </cell>
          <cell r="F349">
            <v>8.65</v>
          </cell>
        </row>
        <row r="350">
          <cell r="A350">
            <v>100997</v>
          </cell>
          <cell r="B350" t="str">
            <v>CARGA, MANOBRA E DESCARGA DE ENTULHO EM CAMINHÃO BASCULANTE 6 M³ - CARGA COM ESCAVADEIRA HIDRÁULICA  (CAÇAMBA DE 0,80 M³ / 111 HP) E DESCARGA LIVRE (UNIDADE: T). AF_07/2020</v>
          </cell>
          <cell r="C350" t="str">
            <v>T</v>
          </cell>
          <cell r="D350">
            <v>5.18</v>
          </cell>
          <cell r="E350">
            <v>0.86</v>
          </cell>
          <cell r="F350">
            <v>6.04</v>
          </cell>
        </row>
        <row r="351">
          <cell r="A351">
            <v>100998</v>
          </cell>
          <cell r="B351" t="str">
            <v>CARGA, MANOBRA E DESCARGA DE ENTULHO EM CAMINHÃO BASCULANTE 10 M³ - CARGA COM ESCAVADEIRA HIDRÁULICA  (CAÇAMBA DE 0,80 M³ / 111 HP) E DESCARGA LIVRE (UNIDADE: T). AF_07/2020</v>
          </cell>
          <cell r="C351" t="str">
            <v>T</v>
          </cell>
          <cell r="D351">
            <v>5.25</v>
          </cell>
          <cell r="E351">
            <v>0.63</v>
          </cell>
          <cell r="F351">
            <v>5.88</v>
          </cell>
        </row>
        <row r="352">
          <cell r="A352">
            <v>100999</v>
          </cell>
          <cell r="B352" t="str">
            <v>CARGA, MANOBRA E DESCARGA DE ENTULHO EM CAMINHÃO BASCULANTE 14 M³ - CARGA COM ESCAVADEIRA HIDRÁULICA  (CAÇAMBA DE 0,80 M³ / 111 HP) E DESCARGA LIVRE (UNIDADE: T). AF_07/2020</v>
          </cell>
          <cell r="C352" t="str">
            <v>T</v>
          </cell>
          <cell r="D352">
            <v>5.32</v>
          </cell>
          <cell r="E352">
            <v>0.54</v>
          </cell>
          <cell r="F352">
            <v>5.86</v>
          </cell>
        </row>
        <row r="353">
          <cell r="A353">
            <v>101000</v>
          </cell>
          <cell r="B353" t="str">
            <v>CARGA, MANOBRA E DESCARGA DE ENTULHO EM CAMINHÃO BASCULANTE 18 M³ - CARGA COM ESCAVADEIRA HIDRÁULICA  (CAÇAMBA DE 0,80 M³ / 111 HP) E DESCARGA LIVRE (UNIDADE: T). AF_07/2020</v>
          </cell>
          <cell r="C353" t="str">
            <v>T</v>
          </cell>
          <cell r="D353">
            <v>5.28</v>
          </cell>
          <cell r="E353">
            <v>0.48</v>
          </cell>
          <cell r="F353">
            <v>5.76</v>
          </cell>
        </row>
        <row r="354">
          <cell r="A354" t="str">
            <v>AUX0644</v>
          </cell>
          <cell r="B354" t="str">
            <v>CARGA MECANIZADA E REMOÇÃO DE ENTULHO, INCLUSIVE TRANSPORTE ATÉ 1KM</v>
          </cell>
          <cell r="C354" t="str">
            <v>M3</v>
          </cell>
          <cell r="D354">
            <v>9.9600000000000009</v>
          </cell>
          <cell r="E354">
            <v>0.79</v>
          </cell>
          <cell r="F354">
            <v>10.75</v>
          </cell>
        </row>
        <row r="355">
          <cell r="A355" t="str">
            <v>AUX0645</v>
          </cell>
          <cell r="B355" t="str">
            <v>CARGA MANUAL E REMOÇÃO DE ENTULHO, INCLUSIVE TRANSPORTE ATÉ 1 KM</v>
          </cell>
          <cell r="C355" t="str">
            <v>M3</v>
          </cell>
          <cell r="D355">
            <v>16.59</v>
          </cell>
          <cell r="E355">
            <v>18.510000000000002</v>
          </cell>
          <cell r="F355">
            <v>35.1</v>
          </cell>
        </row>
        <row r="356">
          <cell r="A356" t="str">
            <v>AUX0646</v>
          </cell>
          <cell r="B356" t="str">
            <v>REMOÇÃO DE ENTULHO COM CAÇAMBA METÁLICA, INCLUSIVE CARGA MANUAL E DESCARGA EM BOTA-FORA</v>
          </cell>
          <cell r="C356" t="str">
            <v>M3</v>
          </cell>
          <cell r="D356">
            <v>94.87</v>
          </cell>
          <cell r="E356">
            <v>18.02</v>
          </cell>
          <cell r="F356">
            <v>112.89</v>
          </cell>
        </row>
        <row r="357">
          <cell r="A357" t="str">
            <v>AUX1556</v>
          </cell>
          <cell r="B357" t="str">
            <v>COLETA E CARGA MANUAIS DE ENTULHO</v>
          </cell>
          <cell r="C357" t="str">
            <v>M3</v>
          </cell>
          <cell r="D357">
            <v>7.7</v>
          </cell>
          <cell r="E357">
            <v>15.02</v>
          </cell>
          <cell r="F357">
            <v>22.72</v>
          </cell>
        </row>
        <row r="358">
          <cell r="A358"/>
          <cell r="B358" t="str">
            <v>ESCAVAÇÃO MANUAL</v>
          </cell>
          <cell r="C358"/>
          <cell r="D358"/>
          <cell r="E358"/>
          <cell r="F358"/>
        </row>
        <row r="359">
          <cell r="A359">
            <v>96522</v>
          </cell>
          <cell r="B359" t="str">
            <v>ESCAVAÇÃO MANUAL PARA BLOCO DE COROAMENTO OU SAPATA (SEM ESCAVAÇÃO PARA COLOCAÇÃO DE FÔRMAS). AF_06/2017</v>
          </cell>
          <cell r="C359" t="str">
            <v>M3</v>
          </cell>
          <cell r="D359">
            <v>50.47</v>
          </cell>
          <cell r="E359">
            <v>112.56</v>
          </cell>
          <cell r="F359">
            <v>163.03</v>
          </cell>
        </row>
        <row r="360">
          <cell r="A360">
            <v>96523</v>
          </cell>
          <cell r="B360" t="str">
            <v>ESCAVAÇÃO MANUAL PARA BLOCO DE COROAMENTO OU SAPATA (INCLUINDO ESCAVAÇÃO PARA COLOCAÇÃO DE FÔRMAS). AF_06/2017</v>
          </cell>
          <cell r="C360" t="str">
            <v>M3</v>
          </cell>
          <cell r="D360">
            <v>32.83</v>
          </cell>
          <cell r="E360">
            <v>71.180000000000007</v>
          </cell>
          <cell r="F360">
            <v>104.01</v>
          </cell>
        </row>
        <row r="361">
          <cell r="A361">
            <v>96526</v>
          </cell>
          <cell r="B361" t="str">
            <v>ESCAVAÇÃO MANUAL DE VALA PARA VIGA BALDRAME (SEM ESCAVAÇÃO PARA COLOCAÇÃO DE FÔRMAS). AF_06/2017</v>
          </cell>
          <cell r="C361" t="str">
            <v>M3</v>
          </cell>
          <cell r="D361">
            <v>101.27</v>
          </cell>
          <cell r="E361">
            <v>227.97</v>
          </cell>
          <cell r="F361">
            <v>329.24</v>
          </cell>
        </row>
        <row r="362">
          <cell r="A362">
            <v>96527</v>
          </cell>
          <cell r="B362" t="str">
            <v>ESCAVAÇÃO MANUAL DE VALA PARA VIGA BALDRAME (INCLUINDO ESCAVAÇÃO PARA COLOCAÇÃO DE FÔRMAS). AF_06/2017</v>
          </cell>
          <cell r="C362" t="str">
            <v>M3</v>
          </cell>
          <cell r="D362">
            <v>43.3</v>
          </cell>
          <cell r="E362">
            <v>93.23</v>
          </cell>
          <cell r="F362">
            <v>136.53</v>
          </cell>
        </row>
        <row r="363">
          <cell r="A363">
            <v>97082</v>
          </cell>
          <cell r="B363" t="str">
            <v>ESCAVAÇÃO MANUAL DE VIGA DE BORDA PARA RADIER. AF_09/2021</v>
          </cell>
          <cell r="C363" t="str">
            <v>M3</v>
          </cell>
          <cell r="D363">
            <v>22.35</v>
          </cell>
          <cell r="E363">
            <v>43.62</v>
          </cell>
          <cell r="F363">
            <v>65.97</v>
          </cell>
        </row>
        <row r="364">
          <cell r="A364">
            <v>93358</v>
          </cell>
          <cell r="B364" t="str">
            <v>ESCAVAÇÃO MANUAL DE VALA COM PROFUNDIDADE MENOR OU IGUAL A 1,30 M. AF_02/2021</v>
          </cell>
          <cell r="C364" t="str">
            <v>M3</v>
          </cell>
          <cell r="D364">
            <v>30.44</v>
          </cell>
          <cell r="E364">
            <v>59.44</v>
          </cell>
          <cell r="F364">
            <v>89.88</v>
          </cell>
        </row>
        <row r="365">
          <cell r="A365" t="str">
            <v>AUX1886</v>
          </cell>
          <cell r="B365" t="str">
            <v>ESCAVAÇÃO MANUAL DE VALA OU CAVA EM MATERIAL DE 1º CATEGORIA, PROFUNDIDADE ENTRE 1,50 E 3,00M</v>
          </cell>
          <cell r="C365" t="str">
            <v>M3</v>
          </cell>
          <cell r="D365">
            <v>34.65</v>
          </cell>
          <cell r="E365">
            <v>67.59</v>
          </cell>
          <cell r="F365">
            <v>102.24</v>
          </cell>
        </row>
        <row r="366">
          <cell r="A366">
            <v>95606</v>
          </cell>
          <cell r="B366" t="str">
            <v>UMIDIFICAÇÃO DE MATERIAL PARA VALAS COM CAMINHÃO PIPA 10000L. AF_11/2016</v>
          </cell>
          <cell r="C366" t="str">
            <v>M3</v>
          </cell>
          <cell r="D366">
            <v>1.62</v>
          </cell>
          <cell r="E366">
            <v>0.25</v>
          </cell>
          <cell r="F366">
            <v>1.87</v>
          </cell>
        </row>
        <row r="367">
          <cell r="A367" t="str">
            <v>AUX1833</v>
          </cell>
          <cell r="B367" t="str">
            <v>CORTE (MOVIMENTO DE TERRA MANUAL)</v>
          </cell>
          <cell r="C367" t="str">
            <v>M3</v>
          </cell>
          <cell r="D367">
            <v>15.4</v>
          </cell>
          <cell r="E367">
            <v>30.04</v>
          </cell>
          <cell r="F367">
            <v>45.44</v>
          </cell>
        </row>
        <row r="368">
          <cell r="A368" t="str">
            <v>AUX2583</v>
          </cell>
          <cell r="B368" t="str">
            <v>CORTE E ESPALHAMENTO DENTRO DA OBRA</v>
          </cell>
          <cell r="C368" t="str">
            <v>M3</v>
          </cell>
          <cell r="D368">
            <v>19.25</v>
          </cell>
          <cell r="E368">
            <v>37.549999999999997</v>
          </cell>
          <cell r="F368">
            <v>56.8</v>
          </cell>
        </row>
        <row r="369">
          <cell r="A369" t="str">
            <v>AUX1834</v>
          </cell>
          <cell r="B369" t="str">
            <v>CORTE MANUAL EM TERRA</v>
          </cell>
          <cell r="C369" t="str">
            <v>M3</v>
          </cell>
          <cell r="D369">
            <v>21.59</v>
          </cell>
          <cell r="E369">
            <v>43.05</v>
          </cell>
          <cell r="F369">
            <v>64.64</v>
          </cell>
        </row>
        <row r="370">
          <cell r="A370"/>
          <cell r="B370" t="str">
            <v>ESCAVAÇÃO MECÂNICA</v>
          </cell>
          <cell r="C370"/>
          <cell r="D370"/>
          <cell r="E370"/>
          <cell r="F370"/>
        </row>
        <row r="371">
          <cell r="A371">
            <v>96520</v>
          </cell>
          <cell r="B371" t="str">
            <v>ESCAVAÇÃO MECANIZADA PARA BLOCO DE COROAMENTO OU SAPATA COM RETROESCAVADEIRA (SEM ESCAVAÇÃO PARA COLOCAÇÃO DE FÔRMAS). AF_06/2017</v>
          </cell>
          <cell r="C371" t="str">
            <v>M3</v>
          </cell>
          <cell r="D371">
            <v>57.88</v>
          </cell>
          <cell r="E371">
            <v>49.74</v>
          </cell>
          <cell r="F371">
            <v>107.62</v>
          </cell>
        </row>
        <row r="372">
          <cell r="A372">
            <v>96521</v>
          </cell>
          <cell r="B372" t="str">
            <v>ESCAVAÇÃO MECANIZADA PARA BLOCO DE COROAMENTO OU SAPATA COM RETROESCAVADEIRA (INCLUINDO ESCAVAÇÃO PARA COLOCAÇÃO DE FÔRMAS). AF_06/2017</v>
          </cell>
          <cell r="C372" t="str">
            <v>M3</v>
          </cell>
          <cell r="D372">
            <v>32.85</v>
          </cell>
          <cell r="E372">
            <v>13.51</v>
          </cell>
          <cell r="F372">
            <v>46.36</v>
          </cell>
        </row>
        <row r="373">
          <cell r="A373">
            <v>96524</v>
          </cell>
          <cell r="B373" t="str">
            <v>ESCAVAÇÃO MECANIZADA PARA VIGA BALDRAME COM MINI-ESCAVADEIRA (SEM ESCAVAÇÃO PARA COLOCAÇÃO DE FÔRMAS). AF_06/2017</v>
          </cell>
          <cell r="C373" t="str">
            <v>M3</v>
          </cell>
          <cell r="D373">
            <v>78.22</v>
          </cell>
          <cell r="E373">
            <v>115.58</v>
          </cell>
          <cell r="F373">
            <v>193.8</v>
          </cell>
        </row>
        <row r="374">
          <cell r="A374">
            <v>96525</v>
          </cell>
          <cell r="B374" t="str">
            <v>ESCAVAÇÃO MECANIZADA PARA VIGA BALDRAME COM MINI-ESCAVADEIRA (INCLUINDO ESCAVAÇÃO PARA COLOCAÇÃO DE FÔRMAS). AF_06/2017</v>
          </cell>
          <cell r="C374" t="str">
            <v>M3</v>
          </cell>
          <cell r="D374">
            <v>28.59</v>
          </cell>
          <cell r="E374">
            <v>12.55</v>
          </cell>
          <cell r="F374">
            <v>41.14</v>
          </cell>
        </row>
        <row r="375">
          <cell r="A375" t="str">
            <v>AUX2587</v>
          </cell>
          <cell r="B375" t="str">
            <v>CORTE E ESPALHAMENTO DENTRO DA OBRA</v>
          </cell>
          <cell r="C375" t="str">
            <v>M3</v>
          </cell>
          <cell r="D375">
            <v>11.57</v>
          </cell>
          <cell r="E375">
            <v>2.15</v>
          </cell>
          <cell r="F375">
            <v>13.72</v>
          </cell>
        </row>
        <row r="376">
          <cell r="A376">
            <v>102354</v>
          </cell>
          <cell r="B376" t="str">
            <v>DESMONTE DE MATERIAL DE 3ª CATEGORIA (BLOCOS DE ROCHAS OU MATACOS), COM MARTELETE PNEUMÁTICO MANUAL  EXCLUSIVE CARGA E TRANSPORTE. AF_03/2021</v>
          </cell>
          <cell r="C376" t="str">
            <v>M3</v>
          </cell>
          <cell r="D376">
            <v>94.03</v>
          </cell>
          <cell r="E376">
            <v>38.01</v>
          </cell>
          <cell r="F376">
            <v>132.04</v>
          </cell>
        </row>
        <row r="377">
          <cell r="A377">
            <v>102355</v>
          </cell>
          <cell r="B377" t="str">
            <v>DESMONTE DE MATERIAL DE 3ª CATEGORIA (BLOCOS DE ROCHAS OU MATACOS), EM VALA, COM MARTELETE PNEUMÁTICO MANUAL   EXCLUSIVE RETIRADA, CARGA E TRANSPORTE. AF_03/2021</v>
          </cell>
          <cell r="C377" t="str">
            <v>M3</v>
          </cell>
          <cell r="D377">
            <v>103.87</v>
          </cell>
          <cell r="E377">
            <v>50.74</v>
          </cell>
          <cell r="F377">
            <v>154.61000000000001</v>
          </cell>
        </row>
        <row r="378">
          <cell r="A378">
            <v>102360</v>
          </cell>
          <cell r="B378" t="str">
            <v>RETIRADA DE MATERIAL DE 3ª CATEGORIA (APÓS ESCAVAÇÃO/DESMONTE) EM VALAS, COM ESCAVADEIRA HIDRÁULICA - EXCLUSIVE CARGA E TRANSPORTE. AF_03/2021</v>
          </cell>
          <cell r="C378" t="str">
            <v>M3</v>
          </cell>
          <cell r="D378">
            <v>17.579999999999998</v>
          </cell>
          <cell r="E378">
            <v>4.5999999999999996</v>
          </cell>
          <cell r="F378">
            <v>22.18</v>
          </cell>
        </row>
        <row r="379">
          <cell r="A379">
            <v>102361</v>
          </cell>
          <cell r="B379" t="str">
            <v>RETIRADA DE MATERIAL DE 3ª CATEGORIA (APÓS ESCAVAÇÃO/DESMONTE) EM VALAS, COM RETROESCAVADEIRA - EXCLUSIVE CARGA E TRANSPORTE. AF_03/2021</v>
          </cell>
          <cell r="C379" t="str">
            <v>M3</v>
          </cell>
          <cell r="D379">
            <v>20.91</v>
          </cell>
          <cell r="E379">
            <v>9.81</v>
          </cell>
          <cell r="F379">
            <v>30.72</v>
          </cell>
        </row>
        <row r="380">
          <cell r="A380"/>
          <cell r="B380" t="str">
            <v>ESCAVAÇÃO MECÂNICA - TRATOR DE ESTEIRAS</v>
          </cell>
          <cell r="C380"/>
          <cell r="D380"/>
          <cell r="E380"/>
          <cell r="F380"/>
        </row>
        <row r="381">
          <cell r="A381">
            <v>101114</v>
          </cell>
          <cell r="B381" t="str">
            <v>ESCAVAÇÃO HORIZONTAL EM SOLO DE 1A CATEGORIA COM TRATOR DE ESTEIRAS (100HP/LÂMINA: 2,19M3). AF_07/2020</v>
          </cell>
          <cell r="C381" t="str">
            <v>M3</v>
          </cell>
          <cell r="D381">
            <v>3.14</v>
          </cell>
          <cell r="E381">
            <v>1.1599999999999999</v>
          </cell>
          <cell r="F381">
            <v>4.3</v>
          </cell>
        </row>
        <row r="382">
          <cell r="A382">
            <v>101115</v>
          </cell>
          <cell r="B382" t="str">
            <v>ESCAVAÇÃO HORIZONTAL EM SOLO DE 1A CATEGORIA COM TRATOR DE ESTEIRAS (150HP/LÂMINA: 3,18M3). AF_07/2020</v>
          </cell>
          <cell r="C382" t="str">
            <v>M3</v>
          </cell>
          <cell r="D382">
            <v>2.81</v>
          </cell>
          <cell r="E382">
            <v>0.8</v>
          </cell>
          <cell r="F382">
            <v>3.61</v>
          </cell>
        </row>
        <row r="383">
          <cell r="A383">
            <v>101116</v>
          </cell>
          <cell r="B383" t="str">
            <v>ESCAVAÇÃO HORIZONTAL EM SOLO DE 1A CATEGORIA COM TRATOR DE ESTEIRAS (170HP/LÂMINA: 5,20M3). AF_07/2020</v>
          </cell>
          <cell r="C383" t="str">
            <v>M3</v>
          </cell>
          <cell r="D383">
            <v>1.76</v>
          </cell>
          <cell r="E383">
            <v>0.49</v>
          </cell>
          <cell r="F383">
            <v>2.25</v>
          </cell>
        </row>
        <row r="384">
          <cell r="A384">
            <v>101117</v>
          </cell>
          <cell r="B384" t="str">
            <v>ESCAVAÇÃO HORIZONTAL EM SOLO DE 1A CATEGORIA COM TRATOR DE ESTEIRAS (347HP/LÂMINA: 8,70M3). AF_07/2020</v>
          </cell>
          <cell r="C384" t="str">
            <v>M3</v>
          </cell>
          <cell r="D384">
            <v>2.87</v>
          </cell>
          <cell r="E384">
            <v>0.27</v>
          </cell>
          <cell r="F384">
            <v>3.14</v>
          </cell>
        </row>
        <row r="385">
          <cell r="A385">
            <v>101118</v>
          </cell>
          <cell r="B385" t="str">
            <v>ESCAVAÇÃO HORIZONTAL EM SOLO DE 1A CATEGORIA COM TRATOR DE ESTEIRAS (125HP/LÂMINA: 2,70M3). AF_07/2020</v>
          </cell>
          <cell r="C385" t="str">
            <v>M3</v>
          </cell>
          <cell r="D385">
            <v>2.78</v>
          </cell>
          <cell r="E385">
            <v>0.93</v>
          </cell>
          <cell r="F385">
            <v>3.71</v>
          </cell>
        </row>
        <row r="386">
          <cell r="A386">
            <v>101119</v>
          </cell>
          <cell r="B386" t="str">
            <v>ESCAVAÇÃO HORIZONTAL, INCLUINDO ESCARIFICAÇÃO EM SOLO DE 2A CATEGORIA COM TRATOR DE ESTEIRAS (100HP/LÂMINA: 2,19M3). AF_07/2020</v>
          </cell>
          <cell r="C386" t="str">
            <v>M3</v>
          </cell>
          <cell r="D386">
            <v>6.01</v>
          </cell>
          <cell r="E386">
            <v>2.2200000000000002</v>
          </cell>
          <cell r="F386">
            <v>8.23</v>
          </cell>
        </row>
        <row r="387">
          <cell r="A387">
            <v>101120</v>
          </cell>
          <cell r="B387" t="str">
            <v>ESCAVAÇÃO HORIZONTAL, INCLUINDO ESCARIFICAÇÃO EM SOLO DE 2A CATEGORIA COM TRATOR DE ESTEIRAS (150HP/LÂMINA: 3,18M3). AF_07/2020</v>
          </cell>
          <cell r="C387" t="str">
            <v>M3</v>
          </cell>
          <cell r="D387">
            <v>5.39</v>
          </cell>
          <cell r="E387">
            <v>1.52</v>
          </cell>
          <cell r="F387">
            <v>6.91</v>
          </cell>
        </row>
        <row r="388">
          <cell r="A388">
            <v>101121</v>
          </cell>
          <cell r="B388" t="str">
            <v>ESCAVAÇÃO HORIZONTAL, INCLUINDO ESCARIFICAÇÃO EM SOLO DE 2A CATEGORIA COM TRATOR DE ESTEIRAS (170HP/LÂMINA: 5,20M3). AF_07/2020</v>
          </cell>
          <cell r="C388" t="str">
            <v>M3</v>
          </cell>
          <cell r="D388">
            <v>3.39</v>
          </cell>
          <cell r="E388">
            <v>0.93</v>
          </cell>
          <cell r="F388">
            <v>4.32</v>
          </cell>
        </row>
        <row r="389">
          <cell r="A389">
            <v>101122</v>
          </cell>
          <cell r="B389" t="str">
            <v>ESCAVAÇÃO HORIZONTAL, INCLUINDO ESCARIFICAÇÃO EM SOLO DE 2A CATEGORIA COM TRATOR DE ESTEIRAS (347HP/LÂMINA: 8,70M3). AF_07/2020</v>
          </cell>
          <cell r="C389" t="str">
            <v>M3</v>
          </cell>
          <cell r="D389">
            <v>5.44</v>
          </cell>
          <cell r="E389">
            <v>0.55000000000000004</v>
          </cell>
          <cell r="F389">
            <v>5.99</v>
          </cell>
        </row>
        <row r="390">
          <cell r="A390">
            <v>101123</v>
          </cell>
          <cell r="B390" t="str">
            <v>ESCAVAÇÃO HORIZONTAL, INCLUINDO ESCARIFICAÇÃO EM SOLO DE 2A CATEGORIA COM TRATOR DE ESTEIRAS (125HP/LÂMINA: 2,70M3). AF_07/2020</v>
          </cell>
          <cell r="C390" t="str">
            <v>M3</v>
          </cell>
          <cell r="D390">
            <v>5.28</v>
          </cell>
          <cell r="E390">
            <v>1.8</v>
          </cell>
          <cell r="F390">
            <v>7.08</v>
          </cell>
        </row>
        <row r="391">
          <cell r="A391">
            <v>101124</v>
          </cell>
          <cell r="B391" t="str">
            <v>ESCAVAÇÃO HORIZONTAL, INCLUINDO CARGA E DESCARGA EM SOLO DE 1A CATEGORIA COM TRATOR DE ESTEIRAS (100HP/LÂMINA: 2,19M3). AF_07/2020</v>
          </cell>
          <cell r="C391" t="str">
            <v>M3</v>
          </cell>
          <cell r="D391">
            <v>12.52</v>
          </cell>
          <cell r="E391">
            <v>2.33</v>
          </cell>
          <cell r="F391">
            <v>14.85</v>
          </cell>
        </row>
        <row r="392">
          <cell r="A392">
            <v>101125</v>
          </cell>
          <cell r="B392" t="str">
            <v>ESCAVAÇÃO HORIZONTAL, INCLUINDO CARGA E DESCARGA EM SOLO DE 1A CATEGORIA COM TRATOR DE ESTEIRAS (150HP/LÂMINA: 3,18M3). AF_07/2020</v>
          </cell>
          <cell r="C392" t="str">
            <v>M3</v>
          </cell>
          <cell r="D392">
            <v>12.2</v>
          </cell>
          <cell r="E392">
            <v>1.96</v>
          </cell>
          <cell r="F392">
            <v>14.16</v>
          </cell>
        </row>
        <row r="393">
          <cell r="A393">
            <v>101126</v>
          </cell>
          <cell r="B393" t="str">
            <v>ESCAVAÇÃO HORIZONTAL, INCLUINDO CARGA E DESCARGA EM SOLO DE 1A CATEGORIA COM TRATOR DE ESTEIRAS (170HP/LÂMINA: 5,20M3). AF_07/2020</v>
          </cell>
          <cell r="C393" t="str">
            <v>M3</v>
          </cell>
          <cell r="D393">
            <v>11.15</v>
          </cell>
          <cell r="E393">
            <v>1.65</v>
          </cell>
          <cell r="F393">
            <v>12.8</v>
          </cell>
        </row>
        <row r="394">
          <cell r="A394">
            <v>101127</v>
          </cell>
          <cell r="B394" t="str">
            <v>ESCAVAÇÃO HORIZONTAL, INCLUINDO CARGA E DESCARGA EM SOLO DE 1A CATEGORIA COM TRATOR DE ESTEIRAS (347HP/LÂMINA: 8,70M3). AF_07/2020</v>
          </cell>
          <cell r="C394" t="str">
            <v>M3</v>
          </cell>
          <cell r="D394">
            <v>12.25</v>
          </cell>
          <cell r="E394">
            <v>1.44</v>
          </cell>
          <cell r="F394">
            <v>13.69</v>
          </cell>
        </row>
        <row r="395">
          <cell r="A395">
            <v>101128</v>
          </cell>
          <cell r="B395" t="str">
            <v>ESCAVAÇÃO HORIZONTAL, INCLUINDO CARGA E DESCARGA EM SOLO DE 1A CATEGORIA COM TRATOR DE ESTEIRAS (125HP/LÂMINA: 2,70M3). AF_07/2020</v>
          </cell>
          <cell r="C395" t="str">
            <v>M3</v>
          </cell>
          <cell r="D395">
            <v>12.16</v>
          </cell>
          <cell r="E395">
            <v>2.1</v>
          </cell>
          <cell r="F395">
            <v>14.26</v>
          </cell>
        </row>
        <row r="396">
          <cell r="A396">
            <v>101129</v>
          </cell>
          <cell r="B396" t="str">
            <v>ESCAVAÇÃO HORIZONTAL, INCLUINDO ESCARIFICAÇÃO, CARGA E DESCARGA EM SOLO DE 2A CATEGORIA COM TRATOR DE ESTEIRAS (100HP/LÂMINA: 2,19M3). AF_07/2020</v>
          </cell>
          <cell r="C396" t="str">
            <v>M3</v>
          </cell>
          <cell r="D396">
            <v>15.75</v>
          </cell>
          <cell r="E396">
            <v>3.45</v>
          </cell>
          <cell r="F396">
            <v>19.2</v>
          </cell>
        </row>
        <row r="397">
          <cell r="A397">
            <v>101130</v>
          </cell>
          <cell r="B397" t="str">
            <v>ESCAVAÇÃO HORIZONTAL, INCLUINDO ESCARIFICAÇÃO, CARGA E DESCARGA EM SOLO DE 2A CATEGORIA COM TRATOR DE ESTEIRAS (150HP/LÂMINA: 3,18M3). AF_07/2020</v>
          </cell>
          <cell r="C397" t="str">
            <v>M3</v>
          </cell>
          <cell r="D397">
            <v>15.15</v>
          </cell>
          <cell r="E397">
            <v>2.73</v>
          </cell>
          <cell r="F397">
            <v>17.88</v>
          </cell>
        </row>
        <row r="398">
          <cell r="A398">
            <v>101131</v>
          </cell>
          <cell r="B398" t="str">
            <v>ESCAVAÇÃO HORIZONTAL, INCLUINDO ESCARIFICAÇÃO, CARGA E DESCARGA EM SOLO DE 2A CATEGORIA COM TRATOR DE ESTEIRAS (170HP/LÂMINA: 5,20M3). AF_07/2020</v>
          </cell>
          <cell r="C398" t="str">
            <v>M3</v>
          </cell>
          <cell r="D398">
            <v>13.16</v>
          </cell>
          <cell r="E398">
            <v>2.13</v>
          </cell>
          <cell r="F398">
            <v>15.29</v>
          </cell>
        </row>
        <row r="399">
          <cell r="A399">
            <v>101132</v>
          </cell>
          <cell r="B399" t="str">
            <v>ESCAVAÇÃO HORIZONTAL, INCLUINDO ESCARIFICAÇÃO, CARGA E DESCARGA EM SOLO DE 2A CATEGORIA COM TRATOR DE ESTEIRAS (347HP/LÂMINA: 8,70M3). AF_07/2020</v>
          </cell>
          <cell r="C399" t="str">
            <v>M3</v>
          </cell>
          <cell r="D399">
            <v>15.22</v>
          </cell>
          <cell r="E399">
            <v>1.74</v>
          </cell>
          <cell r="F399">
            <v>16.96</v>
          </cell>
        </row>
        <row r="400">
          <cell r="A400">
            <v>101133</v>
          </cell>
          <cell r="B400" t="str">
            <v>ESCAVAÇÃO HORIZONTAL, INCLUINDO ESCARIFICAÇÃO, CARGA E DESCARGA EM SOLO DE 2A CATEGORIA COM TRATOR DE ESTEIRAS (125HP/LÂMINA: 2,70M3). AF_07/2020</v>
          </cell>
          <cell r="C400" t="str">
            <v>M3</v>
          </cell>
          <cell r="D400">
            <v>15.04</v>
          </cell>
          <cell r="E400">
            <v>3.01</v>
          </cell>
          <cell r="F400">
            <v>18.05</v>
          </cell>
        </row>
        <row r="401">
          <cell r="A401">
            <v>101134</v>
          </cell>
          <cell r="B401" t="str">
            <v>ESCAVAÇÃO HORIZONTAL, INCLUINDO CARGA, DESCARGA E TRANSPORTE EM SOLO DE 1A CATEGORIA COM TRATOR DE ESTEIRAS (100HP/LÂMINA: 2,19M3) E CAMINHÃO BASCULANTE DE 10M3, DMT ATÉ 200M. AF_07/2020</v>
          </cell>
          <cell r="C401" t="str">
            <v>M3</v>
          </cell>
          <cell r="D401">
            <v>13.12</v>
          </cell>
          <cell r="E401">
            <v>2.38</v>
          </cell>
          <cell r="F401">
            <v>15.5</v>
          </cell>
        </row>
        <row r="402">
          <cell r="A402">
            <v>101135</v>
          </cell>
          <cell r="B402" t="str">
            <v>ESCAVAÇÃO HORIZONTAL, INCLUINDO CARGA, DESCARGA E TRANSPORTE EM SOLO DE 1A CATEGORIA COM TRATOR DE ESTEIRAS (150HP/LÂMINA: 3,18M3) E CAMINHÃO BASCULANTE DE 10M3, DMT ATÉ 200M AF_07/2020</v>
          </cell>
          <cell r="C402" t="str">
            <v>M3</v>
          </cell>
          <cell r="D402">
            <v>12.8</v>
          </cell>
          <cell r="E402">
            <v>2.0099999999999998</v>
          </cell>
          <cell r="F402">
            <v>14.81</v>
          </cell>
        </row>
        <row r="403">
          <cell r="A403">
            <v>101136</v>
          </cell>
          <cell r="B403" t="str">
            <v>ESCAVAÇÃO HORIZONTAL, INCLUINDO CARGA, DESCARGA E TRANSPORTE EM SOLO DE 1A CATEGORIA COM TRATOR DE ESTEIRAS (170HP/LÂMINA: 5,20M3) E CAMINHÃO BASCULANTE DE 10M3, DMT ATÉ 200M. AF_07/2020</v>
          </cell>
          <cell r="C403" t="str">
            <v>M3</v>
          </cell>
          <cell r="D403">
            <v>11.75</v>
          </cell>
          <cell r="E403">
            <v>1.7</v>
          </cell>
          <cell r="F403">
            <v>13.45</v>
          </cell>
        </row>
        <row r="404">
          <cell r="A404">
            <v>101137</v>
          </cell>
          <cell r="B404" t="str">
            <v>ESCAVAÇÃO HORIZONTAL, INCLUINDO CARGA, DESCARGA E TRANSPORTE EM SOLO DE 1A CATEGORIA COM TRATOR DE ESTEIRAS (347HP/LÂMINA: 8,70M3) E CAMINHÃO BASCULANTE DE 10M3, DMT ATÉ 200M. AF_07/2020</v>
          </cell>
          <cell r="C404" t="str">
            <v>M3</v>
          </cell>
          <cell r="D404">
            <v>12.85</v>
          </cell>
          <cell r="E404">
            <v>1.49</v>
          </cell>
          <cell r="F404">
            <v>14.34</v>
          </cell>
        </row>
        <row r="405">
          <cell r="A405">
            <v>101138</v>
          </cell>
          <cell r="B405" t="str">
            <v>ESCAVAÇÃO HORIZONTAL, INCLUINDO CARGA, DESCARGA E TRANSPORTE EM SOLO DE 1A CATEGORIA COM TRATOR DE ESTEIRAS (125HP/LÂMINA: 2,70M3) E CAMINHÃO BASCULANTE DE 10M3, DMT ATÉ 200M. AF_07/2020</v>
          </cell>
          <cell r="C405" t="str">
            <v>M3</v>
          </cell>
          <cell r="D405">
            <v>12.76</v>
          </cell>
          <cell r="E405">
            <v>2.15</v>
          </cell>
          <cell r="F405">
            <v>14.91</v>
          </cell>
        </row>
        <row r="406">
          <cell r="A406">
            <v>101139</v>
          </cell>
          <cell r="B406" t="str">
            <v>ESCAVAÇÃO HORIZONTAL, INCLUINDO  ESCARIFICAÇÃO, CARGA, DESCARGA E TRANSPORTE EM SOLO DE 2A CATEGORIA COM TRATOR DE ESTEIRAS (100HP/LÂMINA: 2,19M3) E CAMINHÃO BASCULANTE DE 10M3, DMT ATÉ 200M. AF_07/2020</v>
          </cell>
          <cell r="C406" t="str">
            <v>M3</v>
          </cell>
          <cell r="D406">
            <v>16.37</v>
          </cell>
          <cell r="E406">
            <v>3.5</v>
          </cell>
          <cell r="F406">
            <v>19.87</v>
          </cell>
        </row>
        <row r="407">
          <cell r="A407">
            <v>101140</v>
          </cell>
          <cell r="B407" t="str">
            <v>ESCAVAÇÃO HORIZONTAL, INCLUINDO ESCARIFICAÇÃO, CARGA, DESCARGA E TRANSPORTE EM SOLO DE 2A CATEGORIA COM TRATOR DE ESTEIRAS (150HP/LÂMINA: 3,18M3) E CAMINHÃO BASCULANTE DE 10M3, DMT ATÉ 200M. AF_07/2020</v>
          </cell>
          <cell r="C407" t="str">
            <v>M3</v>
          </cell>
          <cell r="D407">
            <v>15.77</v>
          </cell>
          <cell r="E407">
            <v>2.78</v>
          </cell>
          <cell r="F407">
            <v>18.55</v>
          </cell>
        </row>
        <row r="408">
          <cell r="A408">
            <v>101141</v>
          </cell>
          <cell r="B408" t="str">
            <v>ESCAVAÇÃO HORIZONTAL, INCLUINDO ESCARIFICAÇÃO, CARGA, DESCARGA E TRANSPORTE EM SOLO DE 2A CATEGORIA COM TRATOR DE ESTEIRAS (170HP/LÂMINA: 5,20M3) E CAMINHÃO BASCULANTE DE 10M3, DMT ATÉ 200M. AF_07/2020</v>
          </cell>
          <cell r="C408" t="str">
            <v>M3</v>
          </cell>
          <cell r="D408">
            <v>13.78</v>
          </cell>
          <cell r="E408">
            <v>2.1800000000000002</v>
          </cell>
          <cell r="F408">
            <v>15.96</v>
          </cell>
        </row>
        <row r="409">
          <cell r="A409">
            <v>101142</v>
          </cell>
          <cell r="B409" t="str">
            <v>ESCAVAÇÃO HORIZONTAL, INCLUINDO ESCARIFICAÇÃO, CARGA, DESCARGA E TRANSPORTE EM SOLO DE 2A CATEGORIA COM TRATOR DE ESTEIRAS (347HP/LÂMINA: 8,70M3) E CAMINHÃO BASCULANTE DE 10M3, DMT ATÉ 200M. AF_07/2020</v>
          </cell>
          <cell r="C409" t="str">
            <v>M3</v>
          </cell>
          <cell r="D409">
            <v>15.84</v>
          </cell>
          <cell r="E409">
            <v>1.79</v>
          </cell>
          <cell r="F409">
            <v>17.63</v>
          </cell>
        </row>
        <row r="410">
          <cell r="A410">
            <v>101143</v>
          </cell>
          <cell r="B410" t="str">
            <v>ESCAVAÇÃO HORIZONTAL, INCLUINDO ESCARIFICAÇÃO, CARGA, DESCARGA E TRANSPORTE EM SOLO DE 2A CATEGORIA COM TRATOR DE ESTEIRAS (125HP/LÂMINA: 2,70M3) E CAMINHÃO BASCULANTE DE 10M3, DMT ATÉ 200M. AF_07/2020</v>
          </cell>
          <cell r="C410" t="str">
            <v>M3</v>
          </cell>
          <cell r="D410">
            <v>15.66</v>
          </cell>
          <cell r="E410">
            <v>3.06</v>
          </cell>
          <cell r="F410">
            <v>18.72</v>
          </cell>
        </row>
        <row r="411">
          <cell r="A411">
            <v>101144</v>
          </cell>
          <cell r="B411" t="str">
            <v>ESCAVAÇÃO HORIZONTAL, INCLUINDO CARGA, DESCARGA E TRANSPORTE EM SOLO DE 1A CATEGORIA COM TRATOR DE ESTEIRAS (100HP/LÂMINA: 2,19M3) E CAMINHÃO BASCULANTE DE 14M3, DMT ATÉ 200M. AF_07/2020</v>
          </cell>
          <cell r="C411" t="str">
            <v>M3</v>
          </cell>
          <cell r="D411">
            <v>13.19</v>
          </cell>
          <cell r="E411">
            <v>2.19</v>
          </cell>
          <cell r="F411">
            <v>15.38</v>
          </cell>
        </row>
        <row r="412">
          <cell r="A412">
            <v>101145</v>
          </cell>
          <cell r="B412" t="str">
            <v>ESCAVAÇÃO HORIZONTAL, INCLUINDO CARGA, DESCARGA E TRANSPORTE EM SOLO DE 1A CATEGORIA COM TRATOR DE ESTEIRAS (150HP/LÂMINA: 3,18M3) E CAMINHÃO BASCULANTE DE 14M3, DMT ATÉ 200M. AF_07/2020</v>
          </cell>
          <cell r="C412" t="str">
            <v>M3</v>
          </cell>
          <cell r="D412">
            <v>12.86</v>
          </cell>
          <cell r="E412">
            <v>1.83</v>
          </cell>
          <cell r="F412">
            <v>14.69</v>
          </cell>
        </row>
        <row r="413">
          <cell r="A413">
            <v>101146</v>
          </cell>
          <cell r="B413" t="str">
            <v>ESCAVAÇÃO HORIZONTAL, INCLUINDO CARGA, DESCARGA E TRANSPORTE EM SOLO DE 1A CATEGORIA COM TRATOR DE ESTEIRAS (170HP/LÂMINA: 5,20M3) E CAMINHÃO BASCULANTE DE 14M3, DMT ATÉ 200M. AF_07/2020</v>
          </cell>
          <cell r="C413" t="str">
            <v>M3</v>
          </cell>
          <cell r="D413">
            <v>11.82</v>
          </cell>
          <cell r="E413">
            <v>1.51</v>
          </cell>
          <cell r="F413">
            <v>13.33</v>
          </cell>
        </row>
        <row r="414">
          <cell r="A414">
            <v>101147</v>
          </cell>
          <cell r="B414" t="str">
            <v>ESCAVAÇÃO HORIZONTAL, INCLUINDO CARGA, DESCARGA E TRANSPORTE EM SOLO DE 1A CATEGORIA COM TRATOR DE ESTEIRAS (347HP/LÂMINA: 8,70M3) E CAMINHÃO BASCULANTE DE 14M3, DMT ATÉ 200M. AF_07/2020</v>
          </cell>
          <cell r="C414" t="str">
            <v>M3</v>
          </cell>
          <cell r="D414">
            <v>12.92</v>
          </cell>
          <cell r="E414">
            <v>1.3</v>
          </cell>
          <cell r="F414">
            <v>14.22</v>
          </cell>
        </row>
        <row r="415">
          <cell r="A415">
            <v>101148</v>
          </cell>
          <cell r="B415" t="str">
            <v>ESCAVAÇÃO HORIZONTAL, INCLUINDO CARGA, DESCARGA E TRANSPORTE EM SOLO DE 1A CATEGORIA COM TRATOR DE ESTEIRAS (125HP/LÂMINA: 2,70M3) E CAMINHÃO BASCULANTE DE 14M3, DMT ATÉ 200M. AF_07/2020</v>
          </cell>
          <cell r="C415" t="str">
            <v>M3</v>
          </cell>
          <cell r="D415">
            <v>12.83</v>
          </cell>
          <cell r="E415">
            <v>1.96</v>
          </cell>
          <cell r="F415">
            <v>14.79</v>
          </cell>
        </row>
        <row r="416">
          <cell r="A416">
            <v>101149</v>
          </cell>
          <cell r="B416" t="str">
            <v>ESCAVAÇÃO HORIZONTAL, INCLUINDO ESCARIFICAÇÃO, CARGA, DESCARGA E TRANSPORTE EM SOLO DE 2A CATEGORIA COM TRATOR DE ESTEIRAS (100HP/LÂMINA: 2,19M3) E CAMINHÃO BASCULANTE DE 14M3, DMT ATÉ 200M. AF_07/2020</v>
          </cell>
          <cell r="C416" t="str">
            <v>M3</v>
          </cell>
          <cell r="D416">
            <v>16.440000000000001</v>
          </cell>
          <cell r="E416">
            <v>3.32</v>
          </cell>
          <cell r="F416">
            <v>19.760000000000002</v>
          </cell>
        </row>
        <row r="417">
          <cell r="A417">
            <v>101150</v>
          </cell>
          <cell r="B417" t="str">
            <v>ESCAVAÇÃO HORIZONTAL, INCLUINDO ESCARIFICAÇÃO, CARGA, DESCARGA E TRANSPORTE EM SOLO DE 2A CATEGORIA COM TRATOR DE ESTEIRAS (150HP/LÂMINA: 3,18M3) E CAMINHÃO BASCULANTE DE 14M3, DMT ATÉ 200M. AF_07/2020</v>
          </cell>
          <cell r="C417" t="str">
            <v>M3</v>
          </cell>
          <cell r="D417">
            <v>15.84</v>
          </cell>
          <cell r="E417">
            <v>2.6</v>
          </cell>
          <cell r="F417">
            <v>18.440000000000001</v>
          </cell>
        </row>
        <row r="418">
          <cell r="A418">
            <v>101151</v>
          </cell>
          <cell r="B418" t="str">
            <v>ESCAVAÇÃO HORIZONTAL, INCLUINDO ESCARIFICAÇÃO, CARGA, DESCARGA E TRANSPORTE EM SOLO DE 2A CATEGORIA COM TRATOR DE ESTEIRAS (170HP/LÂMINA: 5,20M3) E CAMINHÃO BASCULANTE DE 14M3, DMT ATÉ 200M. AF_07/2020</v>
          </cell>
          <cell r="C418" t="str">
            <v>M3</v>
          </cell>
          <cell r="D418">
            <v>13.85</v>
          </cell>
          <cell r="E418">
            <v>2</v>
          </cell>
          <cell r="F418">
            <v>15.85</v>
          </cell>
        </row>
        <row r="419">
          <cell r="A419">
            <v>101152</v>
          </cell>
          <cell r="B419" t="str">
            <v>ESCAVAÇÃO HORIZONTAL, INCLUINDO ESCARIFICAÇÃO, CARGA, DESCARGA E TRANSPORTE EM SOLO DE 2A CATEGORIA COM TRATOR DE ESTEIRAS (347HP/LÂMINA: 8,70M3) E CAMINHÃO BASCULANTE DE 14M3, DMT ATÉ 200M. AF_07/2020</v>
          </cell>
          <cell r="C419" t="str">
            <v>M3</v>
          </cell>
          <cell r="D419">
            <v>15.91</v>
          </cell>
          <cell r="E419">
            <v>1.61</v>
          </cell>
          <cell r="F419">
            <v>17.52</v>
          </cell>
        </row>
        <row r="420">
          <cell r="A420">
            <v>101153</v>
          </cell>
          <cell r="B420" t="str">
            <v>ESCAVAÇÃO HORIZONTAL, INCLUINDO ESCARIFICAÇÃO, CARGA, DESCARGA E TRANSPORTE EM SOLO DE 2A CATEGORIA COM TRATOR DE ESTEIRAS (125HP/LÂMINA: 2,70M3) E CAMINHÃO BASCULANTE DE 14M3, DMT ATÉ 200M. AF_07/2020</v>
          </cell>
          <cell r="C420" t="str">
            <v>M3</v>
          </cell>
          <cell r="D420">
            <v>15.73</v>
          </cell>
          <cell r="E420">
            <v>2.88</v>
          </cell>
          <cell r="F420">
            <v>18.61</v>
          </cell>
        </row>
        <row r="421">
          <cell r="A421"/>
          <cell r="B421" t="str">
            <v>ESCAVAÇÃO MECÂNICA A CÉU ABERTO, EDIFICAÇÃO - ESCAVADEIRA HIDRÁULICA</v>
          </cell>
          <cell r="C421"/>
          <cell r="D421"/>
          <cell r="E421"/>
          <cell r="F421"/>
        </row>
        <row r="422">
          <cell r="A422">
            <v>101206</v>
          </cell>
          <cell r="B422"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422" t="str">
            <v>M3</v>
          </cell>
          <cell r="D422">
            <v>11.04</v>
          </cell>
          <cell r="E422">
            <v>1.22</v>
          </cell>
          <cell r="F422">
            <v>12.26</v>
          </cell>
        </row>
        <row r="423">
          <cell r="A423">
            <v>101207</v>
          </cell>
          <cell r="B423"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423" t="str">
            <v>M3</v>
          </cell>
          <cell r="D423">
            <v>9.89</v>
          </cell>
          <cell r="E423">
            <v>0.9</v>
          </cell>
          <cell r="F423">
            <v>10.79</v>
          </cell>
        </row>
        <row r="424">
          <cell r="A424">
            <v>101208</v>
          </cell>
          <cell r="B424"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424" t="str">
            <v>M3</v>
          </cell>
          <cell r="D424">
            <v>9.5</v>
          </cell>
          <cell r="E424">
            <v>0.91</v>
          </cell>
          <cell r="F424">
            <v>10.41</v>
          </cell>
        </row>
        <row r="425">
          <cell r="A425">
            <v>101209</v>
          </cell>
          <cell r="B425"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425" t="str">
            <v>M3</v>
          </cell>
          <cell r="D425">
            <v>8.8800000000000008</v>
          </cell>
          <cell r="E425">
            <v>0.83</v>
          </cell>
          <cell r="F425">
            <v>9.7100000000000009</v>
          </cell>
        </row>
        <row r="426">
          <cell r="A426">
            <v>101210</v>
          </cell>
          <cell r="B426"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426" t="str">
            <v>M3</v>
          </cell>
          <cell r="D426">
            <v>15.84</v>
          </cell>
          <cell r="E426">
            <v>1.38</v>
          </cell>
          <cell r="F426">
            <v>17.22</v>
          </cell>
        </row>
        <row r="427">
          <cell r="A427">
            <v>101211</v>
          </cell>
          <cell r="B427"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427" t="str">
            <v>M3</v>
          </cell>
          <cell r="D427">
            <v>17.010000000000002</v>
          </cell>
          <cell r="E427">
            <v>1.45</v>
          </cell>
          <cell r="F427">
            <v>18.46</v>
          </cell>
        </row>
        <row r="428">
          <cell r="A428">
            <v>101212</v>
          </cell>
          <cell r="B428"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428" t="str">
            <v>M3</v>
          </cell>
          <cell r="D428">
            <v>19.78</v>
          </cell>
          <cell r="E428">
            <v>1.69</v>
          </cell>
          <cell r="F428">
            <v>21.47</v>
          </cell>
        </row>
        <row r="429">
          <cell r="A429">
            <v>101213</v>
          </cell>
          <cell r="B429"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429" t="str">
            <v>M3</v>
          </cell>
          <cell r="D429">
            <v>22</v>
          </cell>
          <cell r="E429">
            <v>1.92</v>
          </cell>
          <cell r="F429">
            <v>23.92</v>
          </cell>
        </row>
        <row r="430">
          <cell r="A430">
            <v>101214</v>
          </cell>
          <cell r="B430"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430" t="str">
            <v>M3</v>
          </cell>
          <cell r="D430">
            <v>26.8</v>
          </cell>
          <cell r="E430">
            <v>2.16</v>
          </cell>
          <cell r="F430">
            <v>28.96</v>
          </cell>
        </row>
        <row r="431">
          <cell r="A431">
            <v>101215</v>
          </cell>
          <cell r="B431"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431" t="str">
            <v>M3</v>
          </cell>
          <cell r="D431">
            <v>15.22</v>
          </cell>
          <cell r="E431">
            <v>1.34</v>
          </cell>
          <cell r="F431">
            <v>16.559999999999999</v>
          </cell>
        </row>
        <row r="432">
          <cell r="A432">
            <v>101216</v>
          </cell>
          <cell r="B432"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432" t="str">
            <v>M3</v>
          </cell>
          <cell r="D432">
            <v>16.07</v>
          </cell>
          <cell r="E432">
            <v>1.34</v>
          </cell>
          <cell r="F432">
            <v>17.41</v>
          </cell>
        </row>
        <row r="433">
          <cell r="A433">
            <v>101217</v>
          </cell>
          <cell r="B433"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433" t="str">
            <v>M3</v>
          </cell>
          <cell r="D433">
            <v>18.64</v>
          </cell>
          <cell r="E433">
            <v>1.56</v>
          </cell>
          <cell r="F433">
            <v>20.2</v>
          </cell>
        </row>
        <row r="434">
          <cell r="A434">
            <v>101218</v>
          </cell>
          <cell r="B434"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434" t="str">
            <v>M3</v>
          </cell>
          <cell r="D434">
            <v>19.87</v>
          </cell>
          <cell r="E434">
            <v>1.56</v>
          </cell>
          <cell r="F434">
            <v>21.43</v>
          </cell>
        </row>
        <row r="435">
          <cell r="A435">
            <v>101219</v>
          </cell>
          <cell r="B435"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435" t="str">
            <v>M3</v>
          </cell>
          <cell r="D435">
            <v>24.21</v>
          </cell>
          <cell r="E435">
            <v>1.78</v>
          </cell>
          <cell r="F435">
            <v>25.99</v>
          </cell>
        </row>
        <row r="436">
          <cell r="A436">
            <v>101220</v>
          </cell>
          <cell r="B436"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436" t="str">
            <v>M3</v>
          </cell>
          <cell r="D436">
            <v>14.93</v>
          </cell>
          <cell r="E436">
            <v>1.25</v>
          </cell>
          <cell r="F436">
            <v>16.18</v>
          </cell>
        </row>
        <row r="437">
          <cell r="A437">
            <v>101221</v>
          </cell>
          <cell r="B437"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437" t="str">
            <v>M3</v>
          </cell>
          <cell r="D437">
            <v>15.89</v>
          </cell>
          <cell r="E437">
            <v>1.26</v>
          </cell>
          <cell r="F437">
            <v>17.149999999999999</v>
          </cell>
        </row>
        <row r="438">
          <cell r="A438">
            <v>101222</v>
          </cell>
          <cell r="B438"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438" t="str">
            <v>M3</v>
          </cell>
          <cell r="D438">
            <v>18.47</v>
          </cell>
          <cell r="E438">
            <v>1.43</v>
          </cell>
          <cell r="F438">
            <v>19.899999999999999</v>
          </cell>
        </row>
        <row r="439">
          <cell r="A439">
            <v>101223</v>
          </cell>
          <cell r="B439"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439" t="str">
            <v>M3</v>
          </cell>
          <cell r="D439">
            <v>20.48</v>
          </cell>
          <cell r="E439">
            <v>1.61</v>
          </cell>
          <cell r="F439">
            <v>22.09</v>
          </cell>
        </row>
        <row r="440">
          <cell r="A440">
            <v>101224</v>
          </cell>
          <cell r="B440"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440" t="str">
            <v>M3</v>
          </cell>
          <cell r="D440">
            <v>25.69</v>
          </cell>
          <cell r="E440">
            <v>1.96</v>
          </cell>
          <cell r="F440">
            <v>27.65</v>
          </cell>
        </row>
        <row r="441">
          <cell r="A441">
            <v>101225</v>
          </cell>
          <cell r="B441"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441" t="str">
            <v>M3</v>
          </cell>
          <cell r="D441">
            <v>13.78</v>
          </cell>
          <cell r="E441">
            <v>1.1399999999999999</v>
          </cell>
          <cell r="F441">
            <v>14.92</v>
          </cell>
        </row>
        <row r="442">
          <cell r="A442">
            <v>101226</v>
          </cell>
          <cell r="B442"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442" t="str">
            <v>M3</v>
          </cell>
          <cell r="D442">
            <v>14.62</v>
          </cell>
          <cell r="E442">
            <v>1.1399999999999999</v>
          </cell>
          <cell r="F442">
            <v>15.76</v>
          </cell>
        </row>
        <row r="443">
          <cell r="A443">
            <v>101227</v>
          </cell>
          <cell r="B443"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443" t="str">
            <v>M3</v>
          </cell>
          <cell r="D443">
            <v>16.95</v>
          </cell>
          <cell r="E443">
            <v>1.3</v>
          </cell>
          <cell r="F443">
            <v>18.25</v>
          </cell>
        </row>
        <row r="444">
          <cell r="A444">
            <v>101228</v>
          </cell>
          <cell r="B444"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444" t="str">
            <v>M3</v>
          </cell>
          <cell r="D444">
            <v>18.21</v>
          </cell>
          <cell r="E444">
            <v>1.31</v>
          </cell>
          <cell r="F444">
            <v>19.52</v>
          </cell>
        </row>
        <row r="445">
          <cell r="A445">
            <v>101229</v>
          </cell>
          <cell r="B445"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445" t="str">
            <v>M3</v>
          </cell>
          <cell r="D445">
            <v>22.92</v>
          </cell>
          <cell r="E445">
            <v>1.62</v>
          </cell>
          <cell r="F445">
            <v>24.54</v>
          </cell>
        </row>
        <row r="446">
          <cell r="A446">
            <v>101254</v>
          </cell>
          <cell r="B446"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446" t="str">
            <v>M3</v>
          </cell>
          <cell r="D446">
            <v>11.29</v>
          </cell>
          <cell r="E446">
            <v>1.35</v>
          </cell>
          <cell r="F446">
            <v>12.64</v>
          </cell>
        </row>
        <row r="447">
          <cell r="A447">
            <v>101255</v>
          </cell>
          <cell r="B447"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447" t="str">
            <v>M3</v>
          </cell>
          <cell r="D447">
            <v>10.15</v>
          </cell>
          <cell r="E447">
            <v>1.07</v>
          </cell>
          <cell r="F447">
            <v>11.22</v>
          </cell>
        </row>
        <row r="448">
          <cell r="A448">
            <v>101256</v>
          </cell>
          <cell r="B448"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448" t="str">
            <v>M3</v>
          </cell>
          <cell r="D448">
            <v>17.559999999999999</v>
          </cell>
          <cell r="E448">
            <v>1.87</v>
          </cell>
          <cell r="F448">
            <v>19.43</v>
          </cell>
        </row>
        <row r="449">
          <cell r="A449">
            <v>101257</v>
          </cell>
          <cell r="B449"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449" t="str">
            <v>M3</v>
          </cell>
          <cell r="D449">
            <v>18.66</v>
          </cell>
          <cell r="E449">
            <v>1.87</v>
          </cell>
          <cell r="F449">
            <v>20.53</v>
          </cell>
        </row>
        <row r="450">
          <cell r="A450">
            <v>101258</v>
          </cell>
          <cell r="B450"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450" t="str">
            <v>M3</v>
          </cell>
          <cell r="D450">
            <v>21.65</v>
          </cell>
          <cell r="E450">
            <v>2.13</v>
          </cell>
          <cell r="F450">
            <v>23.78</v>
          </cell>
        </row>
        <row r="451">
          <cell r="A451">
            <v>101259</v>
          </cell>
          <cell r="B451"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451" t="str">
            <v>M3</v>
          </cell>
          <cell r="D451">
            <v>23.96</v>
          </cell>
          <cell r="E451">
            <v>2.39</v>
          </cell>
          <cell r="F451">
            <v>26.35</v>
          </cell>
        </row>
        <row r="452">
          <cell r="A452">
            <v>101260</v>
          </cell>
          <cell r="B452"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452" t="str">
            <v>M3</v>
          </cell>
          <cell r="D452">
            <v>29.97</v>
          </cell>
          <cell r="E452">
            <v>2.91</v>
          </cell>
          <cell r="F452">
            <v>32.880000000000003</v>
          </cell>
        </row>
        <row r="453">
          <cell r="A453">
            <v>101261</v>
          </cell>
          <cell r="B453"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453" t="str">
            <v>M3</v>
          </cell>
          <cell r="D453">
            <v>16.68</v>
          </cell>
          <cell r="E453">
            <v>1.7</v>
          </cell>
          <cell r="F453">
            <v>18.38</v>
          </cell>
        </row>
        <row r="454">
          <cell r="A454">
            <v>101262</v>
          </cell>
          <cell r="B454"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454" t="str">
            <v>M3</v>
          </cell>
          <cell r="D454">
            <v>17.760000000000002</v>
          </cell>
          <cell r="E454">
            <v>1.7</v>
          </cell>
          <cell r="F454">
            <v>19.46</v>
          </cell>
        </row>
        <row r="455">
          <cell r="A455">
            <v>101263</v>
          </cell>
          <cell r="B455"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455" t="str">
            <v>M3</v>
          </cell>
          <cell r="D455">
            <v>20.6</v>
          </cell>
          <cell r="E455">
            <v>1.9</v>
          </cell>
          <cell r="F455">
            <v>22.5</v>
          </cell>
        </row>
        <row r="456">
          <cell r="A456">
            <v>101264</v>
          </cell>
          <cell r="B456"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456" t="str">
            <v>M3</v>
          </cell>
          <cell r="D456">
            <v>22.78</v>
          </cell>
          <cell r="E456">
            <v>2.11</v>
          </cell>
          <cell r="F456">
            <v>24.89</v>
          </cell>
        </row>
        <row r="457">
          <cell r="A457">
            <v>101265</v>
          </cell>
          <cell r="B457"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457" t="str">
            <v>M3</v>
          </cell>
          <cell r="D457">
            <v>28.49</v>
          </cell>
          <cell r="E457">
            <v>2.5299999999999998</v>
          </cell>
          <cell r="F457">
            <v>31.02</v>
          </cell>
        </row>
        <row r="458">
          <cell r="A458"/>
          <cell r="B458" t="str">
            <v>ESCAVAÇÃO MECÂNICA A CÉU ABERTO, INFRAESTRUTURA - ESCAVADEIRA HIDRÁULICA</v>
          </cell>
          <cell r="C458"/>
          <cell r="D458"/>
          <cell r="E458"/>
          <cell r="F458"/>
        </row>
        <row r="459">
          <cell r="A459">
            <v>101230</v>
          </cell>
          <cell r="B459"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459" t="str">
            <v>M3</v>
          </cell>
          <cell r="D459">
            <v>9.82</v>
          </cell>
          <cell r="E459">
            <v>1.02</v>
          </cell>
          <cell r="F459">
            <v>10.84</v>
          </cell>
        </row>
        <row r="460">
          <cell r="A460">
            <v>101231</v>
          </cell>
          <cell r="B460"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460" t="str">
            <v>M3</v>
          </cell>
          <cell r="D460">
            <v>9.4</v>
          </cell>
          <cell r="E460">
            <v>0.94</v>
          </cell>
          <cell r="F460">
            <v>10.34</v>
          </cell>
        </row>
        <row r="461">
          <cell r="A461">
            <v>101232</v>
          </cell>
          <cell r="B461"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461" t="str">
            <v>M3</v>
          </cell>
          <cell r="D461">
            <v>8.5500000000000007</v>
          </cell>
          <cell r="E461">
            <v>0.76</v>
          </cell>
          <cell r="F461">
            <v>9.31</v>
          </cell>
        </row>
        <row r="462">
          <cell r="A462">
            <v>101233</v>
          </cell>
          <cell r="B462"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462" t="str">
            <v>M3</v>
          </cell>
          <cell r="D462">
            <v>7.94</v>
          </cell>
          <cell r="E462">
            <v>0.69</v>
          </cell>
          <cell r="F462">
            <v>8.6300000000000008</v>
          </cell>
        </row>
        <row r="463">
          <cell r="A463">
            <v>101234</v>
          </cell>
          <cell r="B463"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463" t="str">
            <v>M3</v>
          </cell>
          <cell r="D463">
            <v>15.37</v>
          </cell>
          <cell r="E463">
            <v>1.41</v>
          </cell>
          <cell r="F463">
            <v>16.78</v>
          </cell>
        </row>
        <row r="464">
          <cell r="A464">
            <v>101235</v>
          </cell>
          <cell r="B464"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464" t="str">
            <v>M3</v>
          </cell>
          <cell r="D464">
            <v>16.309999999999999</v>
          </cell>
          <cell r="E464">
            <v>1.4</v>
          </cell>
          <cell r="F464">
            <v>17.71</v>
          </cell>
        </row>
        <row r="465">
          <cell r="A465">
            <v>101236</v>
          </cell>
          <cell r="B465"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465" t="str">
            <v>M3</v>
          </cell>
          <cell r="D465">
            <v>18.98</v>
          </cell>
          <cell r="E465">
            <v>1.61</v>
          </cell>
          <cell r="F465">
            <v>20.59</v>
          </cell>
        </row>
        <row r="466">
          <cell r="A466">
            <v>101237</v>
          </cell>
          <cell r="B466"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466" t="str">
            <v>M3</v>
          </cell>
          <cell r="D466">
            <v>20.399999999999999</v>
          </cell>
          <cell r="E466">
            <v>1.6</v>
          </cell>
          <cell r="F466">
            <v>22</v>
          </cell>
        </row>
        <row r="467">
          <cell r="A467">
            <v>101238</v>
          </cell>
          <cell r="B467"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467" t="str">
            <v>M3</v>
          </cell>
          <cell r="D467">
            <v>25.74</v>
          </cell>
          <cell r="E467">
            <v>2</v>
          </cell>
          <cell r="F467">
            <v>27.74</v>
          </cell>
        </row>
        <row r="468">
          <cell r="A468">
            <v>101239</v>
          </cell>
          <cell r="B468"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468" t="str">
            <v>M3</v>
          </cell>
          <cell r="D468">
            <v>13.78</v>
          </cell>
          <cell r="E468">
            <v>1.1200000000000001</v>
          </cell>
          <cell r="F468">
            <v>14.9</v>
          </cell>
        </row>
        <row r="469">
          <cell r="A469">
            <v>101240</v>
          </cell>
          <cell r="B469"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469" t="str">
            <v>M3</v>
          </cell>
          <cell r="D469">
            <v>14.65</v>
          </cell>
          <cell r="E469">
            <v>1.1100000000000001</v>
          </cell>
          <cell r="F469">
            <v>15.76</v>
          </cell>
        </row>
        <row r="470">
          <cell r="A470">
            <v>101241</v>
          </cell>
          <cell r="B470"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470" t="str">
            <v>M3</v>
          </cell>
          <cell r="D470">
            <v>17.07</v>
          </cell>
          <cell r="E470">
            <v>1.3</v>
          </cell>
          <cell r="F470">
            <v>18.37</v>
          </cell>
        </row>
        <row r="471">
          <cell r="A471">
            <v>101242</v>
          </cell>
          <cell r="B471"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471" t="str">
            <v>M3</v>
          </cell>
          <cell r="D471">
            <v>18.97</v>
          </cell>
          <cell r="E471">
            <v>1.48</v>
          </cell>
          <cell r="F471">
            <v>20.45</v>
          </cell>
        </row>
        <row r="472">
          <cell r="A472">
            <v>101243</v>
          </cell>
          <cell r="B472"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472" t="str">
            <v>M3</v>
          </cell>
          <cell r="D472">
            <v>23.17</v>
          </cell>
          <cell r="E472">
            <v>1.67</v>
          </cell>
          <cell r="F472">
            <v>24.84</v>
          </cell>
        </row>
        <row r="473">
          <cell r="A473">
            <v>101244</v>
          </cell>
          <cell r="B473"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473" t="str">
            <v>M3</v>
          </cell>
          <cell r="D473">
            <v>14.29</v>
          </cell>
          <cell r="E473">
            <v>1.21</v>
          </cell>
          <cell r="F473">
            <v>15.5</v>
          </cell>
        </row>
        <row r="474">
          <cell r="A474">
            <v>101245</v>
          </cell>
          <cell r="B474"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474" t="str">
            <v>M3</v>
          </cell>
          <cell r="D474">
            <v>15.24</v>
          </cell>
          <cell r="E474">
            <v>1.21</v>
          </cell>
          <cell r="F474">
            <v>16.45</v>
          </cell>
        </row>
        <row r="475">
          <cell r="A475">
            <v>101246</v>
          </cell>
          <cell r="B475"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475" t="str">
            <v>M3</v>
          </cell>
          <cell r="D475">
            <v>17.739999999999998</v>
          </cell>
          <cell r="E475">
            <v>1.36</v>
          </cell>
          <cell r="F475">
            <v>19.100000000000001</v>
          </cell>
        </row>
        <row r="476">
          <cell r="A476">
            <v>101247</v>
          </cell>
          <cell r="B476"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476" t="str">
            <v>M3</v>
          </cell>
          <cell r="D476">
            <v>19.66</v>
          </cell>
          <cell r="E476">
            <v>1.51</v>
          </cell>
          <cell r="F476">
            <v>21.17</v>
          </cell>
        </row>
        <row r="477">
          <cell r="A477">
            <v>101248</v>
          </cell>
          <cell r="B477"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477" t="str">
            <v>M3</v>
          </cell>
          <cell r="D477">
            <v>24.69</v>
          </cell>
          <cell r="E477">
            <v>1.81</v>
          </cell>
          <cell r="F477">
            <v>26.5</v>
          </cell>
        </row>
        <row r="478">
          <cell r="A478">
            <v>101249</v>
          </cell>
          <cell r="B478"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478" t="str">
            <v>M3</v>
          </cell>
          <cell r="D478">
            <v>12.65</v>
          </cell>
          <cell r="E478">
            <v>0.97</v>
          </cell>
          <cell r="F478">
            <v>13.62</v>
          </cell>
        </row>
        <row r="479">
          <cell r="A479">
            <v>101250</v>
          </cell>
          <cell r="B479"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479" t="str">
            <v>M3</v>
          </cell>
          <cell r="D479">
            <v>13.98</v>
          </cell>
          <cell r="E479">
            <v>1.1000000000000001</v>
          </cell>
          <cell r="F479">
            <v>15.08</v>
          </cell>
        </row>
        <row r="480">
          <cell r="A480">
            <v>101251</v>
          </cell>
          <cell r="B480"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480" t="str">
            <v>M3</v>
          </cell>
          <cell r="D480">
            <v>16.05</v>
          </cell>
          <cell r="E480">
            <v>1.19</v>
          </cell>
          <cell r="F480">
            <v>17.239999999999998</v>
          </cell>
        </row>
        <row r="481">
          <cell r="A481">
            <v>101252</v>
          </cell>
          <cell r="B481"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481" t="str">
            <v>M3</v>
          </cell>
          <cell r="D481">
            <v>17.46</v>
          </cell>
          <cell r="E481">
            <v>1.23</v>
          </cell>
          <cell r="F481">
            <v>18.690000000000001</v>
          </cell>
        </row>
        <row r="482">
          <cell r="A482">
            <v>101253</v>
          </cell>
          <cell r="B482"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482" t="str">
            <v>M3</v>
          </cell>
          <cell r="D482">
            <v>22.02</v>
          </cell>
          <cell r="E482">
            <v>1.5</v>
          </cell>
          <cell r="F482">
            <v>23.52</v>
          </cell>
        </row>
        <row r="483">
          <cell r="A483">
            <v>101266</v>
          </cell>
          <cell r="B483"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483" t="str">
            <v>M3</v>
          </cell>
          <cell r="D483">
            <v>10.119999999999999</v>
          </cell>
          <cell r="E483">
            <v>1.1399999999999999</v>
          </cell>
          <cell r="F483">
            <v>11.26</v>
          </cell>
        </row>
        <row r="484">
          <cell r="A484">
            <v>101267</v>
          </cell>
          <cell r="B484"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484" t="str">
            <v>M3</v>
          </cell>
          <cell r="D484">
            <v>9.69</v>
          </cell>
          <cell r="E484">
            <v>1.0900000000000001</v>
          </cell>
          <cell r="F484">
            <v>10.78</v>
          </cell>
        </row>
        <row r="485">
          <cell r="A485">
            <v>101268</v>
          </cell>
          <cell r="B485"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485" t="str">
            <v>M3</v>
          </cell>
          <cell r="D485">
            <v>16.13</v>
          </cell>
          <cell r="E485">
            <v>1.57</v>
          </cell>
          <cell r="F485">
            <v>17.7</v>
          </cell>
        </row>
        <row r="486">
          <cell r="A486">
            <v>101269</v>
          </cell>
          <cell r="B486"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486" t="str">
            <v>M3</v>
          </cell>
          <cell r="D486">
            <v>17.850000000000001</v>
          </cell>
          <cell r="E486">
            <v>1.79</v>
          </cell>
          <cell r="F486">
            <v>19.64</v>
          </cell>
        </row>
        <row r="487">
          <cell r="A487">
            <v>101270</v>
          </cell>
          <cell r="B487"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487" t="str">
            <v>M3</v>
          </cell>
          <cell r="D487">
            <v>20.73</v>
          </cell>
          <cell r="E487">
            <v>2.0099999999999998</v>
          </cell>
          <cell r="F487">
            <v>22.74</v>
          </cell>
        </row>
        <row r="488">
          <cell r="A488">
            <v>101271</v>
          </cell>
          <cell r="B488"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488" t="str">
            <v>M3</v>
          </cell>
          <cell r="D488">
            <v>22.96</v>
          </cell>
          <cell r="E488">
            <v>2.23</v>
          </cell>
          <cell r="F488">
            <v>25.19</v>
          </cell>
        </row>
        <row r="489">
          <cell r="A489">
            <v>101272</v>
          </cell>
          <cell r="B489"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489" t="str">
            <v>M3</v>
          </cell>
          <cell r="D489">
            <v>28.74</v>
          </cell>
          <cell r="E489">
            <v>2.68</v>
          </cell>
          <cell r="F489">
            <v>31.42</v>
          </cell>
        </row>
        <row r="490">
          <cell r="A490">
            <v>101273</v>
          </cell>
          <cell r="B490"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490" t="str">
            <v>M3</v>
          </cell>
          <cell r="D490">
            <v>15.48</v>
          </cell>
          <cell r="E490">
            <v>1.44</v>
          </cell>
          <cell r="F490">
            <v>16.920000000000002</v>
          </cell>
        </row>
        <row r="491">
          <cell r="A491">
            <v>101274</v>
          </cell>
          <cell r="B491"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491" t="str">
            <v>M3</v>
          </cell>
          <cell r="D491">
            <v>17.059999999999999</v>
          </cell>
          <cell r="E491">
            <v>1.6</v>
          </cell>
          <cell r="F491">
            <v>18.66</v>
          </cell>
        </row>
        <row r="492">
          <cell r="A492">
            <v>101275</v>
          </cell>
          <cell r="B492"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492" t="str">
            <v>M3</v>
          </cell>
          <cell r="D492">
            <v>19.829999999999998</v>
          </cell>
          <cell r="E492">
            <v>1.79</v>
          </cell>
          <cell r="F492">
            <v>21.62</v>
          </cell>
        </row>
        <row r="493">
          <cell r="A493">
            <v>101276</v>
          </cell>
          <cell r="B493"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493" t="str">
            <v>M3</v>
          </cell>
          <cell r="D493">
            <v>21.92</v>
          </cell>
          <cell r="E493">
            <v>1.96</v>
          </cell>
          <cell r="F493">
            <v>23.88</v>
          </cell>
        </row>
        <row r="494">
          <cell r="A494">
            <v>101277</v>
          </cell>
          <cell r="B494"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494" t="str">
            <v>M3</v>
          </cell>
          <cell r="D494">
            <v>27.95</v>
          </cell>
          <cell r="E494">
            <v>2.4900000000000002</v>
          </cell>
          <cell r="F494">
            <v>30.44</v>
          </cell>
        </row>
        <row r="495">
          <cell r="A495"/>
          <cell r="B495" t="str">
            <v>ESCAVAÇÃO MECÂNICA - ESCAVADEIRA HIDRÁULICA</v>
          </cell>
          <cell r="C495"/>
          <cell r="D495"/>
          <cell r="E495"/>
          <cell r="F495"/>
        </row>
        <row r="496">
          <cell r="A496">
            <v>102276</v>
          </cell>
          <cell r="B496" t="str">
            <v>ESCAVAÇÃO MECANIZADA DE VALA COM PROF. ATÉ 1,5 M (MÉDIA MONTANTE E JUSANTE/UMA COMPOSIÇÃO POR TRECHO), ESCAVADEIRA (0,8 M3), LARG. MENOR QUE 1,5 M, EM SOLO DE 1A CATEGORIA, EM LOCAIS COM ALTO NÍVEL DE INTERFERÊNCIA. AF_02/2021</v>
          </cell>
          <cell r="C496" t="str">
            <v>M3</v>
          </cell>
          <cell r="D496">
            <v>10.41</v>
          </cell>
          <cell r="E496">
            <v>2.74</v>
          </cell>
          <cell r="F496">
            <v>13.15</v>
          </cell>
        </row>
        <row r="497">
          <cell r="A497">
            <v>102277</v>
          </cell>
          <cell r="B497" t="str">
            <v>ESCAVAÇÃO MECANIZADA DE VALA COM PROF. MAIOR QUE  4,5 M ATÉ 6,0 M (MÉDIA MONTANTE E JUSANTE/UMA COMPOSIÇÃO POR TRECHO), ESCAVADEIRA (0,8 M3), LARG. MENOR QUE 1,5 M, EM SOLO DE 1A CATEGORIA, EM LOCAIS COM ALTO NÍVEL DE INTERFERÊNCIA. AF_02/2021</v>
          </cell>
          <cell r="C497" t="str">
            <v>M3</v>
          </cell>
          <cell r="D497">
            <v>8.2200000000000006</v>
          </cell>
          <cell r="E497">
            <v>2.16</v>
          </cell>
          <cell r="F497">
            <v>10.38</v>
          </cell>
        </row>
        <row r="498">
          <cell r="A498">
            <v>102278</v>
          </cell>
          <cell r="B498" t="str">
            <v>ESCAVAÇÃO MECANIZADA DE VALA COM PROF. MAIOR QUE 1,50 M ATÉ 3,0 M (MÉDIA MONTANTE E JUSANTE/UMA COMPOSIÇÃO POR TRECHO), ESCAVADEIRA (1,2 M3), LARG. DE 1,5 M A 2,5 M, EM SOLO DE 1A CATEGORIA, EM LOCAIS COM ALTO NÍVEL DE INTERFERÊNCIA. AF_02/2021</v>
          </cell>
          <cell r="C498" t="str">
            <v>M3</v>
          </cell>
          <cell r="D498">
            <v>8.33</v>
          </cell>
          <cell r="E498">
            <v>1.87</v>
          </cell>
          <cell r="F498">
            <v>10.199999999999999</v>
          </cell>
        </row>
        <row r="499">
          <cell r="A499">
            <v>102279</v>
          </cell>
          <cell r="B499" t="str">
            <v>ESCAVAÇÃO MECANIZADA DE VALA COM PROF. ATÉ 1,5 M (MÉDIA MONTANTE E JUSANTE/UMA COMPOSIÇÃO POR TRECHO), ESCAVADEIRA (0,8 M3),LARG. MENOR QUE 1,5 M, EM SOLO DE 1A CATEGORIA, LOCAIS COM BAIXO NÍVEL DE INTERFERÊNCIA. AF_02/2021</v>
          </cell>
          <cell r="C499" t="str">
            <v>M3</v>
          </cell>
          <cell r="D499">
            <v>5.73</v>
          </cell>
          <cell r="E499">
            <v>1.52</v>
          </cell>
          <cell r="F499">
            <v>7.25</v>
          </cell>
        </row>
        <row r="500">
          <cell r="A500">
            <v>102280</v>
          </cell>
          <cell r="B500" t="str">
            <v>ESCAVAÇÃO MECANIZADA DE VALA COM PROF. MAIOR QUE 4,5 M ATÉ 6,0 M (MÉDIA MONTANTE E JUSANTE/UMA COMPOSIÇÃO POR TRECHO),COM ESCAVADEIRA (0,8 M3), LARG. MENOR QUE 1,5 M, EM SOLO DE 1A CATEGORIA, LOCAIS COM BAIXO NÍVEL DE INTERFERÊNCIA. AF_02/2021</v>
          </cell>
          <cell r="C500" t="str">
            <v>M3</v>
          </cell>
          <cell r="D500">
            <v>4.5199999999999996</v>
          </cell>
          <cell r="E500">
            <v>1.2</v>
          </cell>
          <cell r="F500">
            <v>5.72</v>
          </cell>
        </row>
        <row r="501">
          <cell r="A501">
            <v>102281</v>
          </cell>
          <cell r="B501" t="str">
            <v>ESCAVAÇÃO MECANIZADA DE VALA COM PROF. MAIOR QUE 1,5 M ATÉ 3,0 M (MÉDIA MONTANTE E JUSANTE/UMA COMPOSIÇÃO POR TRECHO),COM ESCAVADEIRA (1,2 M3),LARG. DE 1,5 M A 2,5 M, EM SOLO DE 1A CATEGORIA, LOCAIS COM BAIXO NÍVEL DE INTERFERÊNCIA. AF_02/2021</v>
          </cell>
          <cell r="C501" t="str">
            <v>M3</v>
          </cell>
          <cell r="D501">
            <v>4.58</v>
          </cell>
          <cell r="E501">
            <v>1.04</v>
          </cell>
          <cell r="F501">
            <v>5.62</v>
          </cell>
        </row>
        <row r="502">
          <cell r="A502">
            <v>102282</v>
          </cell>
          <cell r="B502" t="str">
            <v>ESCAVAÇÃO MECANIZADA DE VALA COM PROF. ATÉ 1,5 M (MÉDIA MONTANTE E JUSANTE/UMA COMPOSIÇÃO POR TRECHO), ESCAVADEIRA (0,8 M3),LARG. MENOR QUE 1,5 M, EM SOLO DE MOLE, EM LOCAIS COM ALTO NÍVEL DE INTERFERÊNCIA. AF_02/2021</v>
          </cell>
          <cell r="C502" t="str">
            <v>M3</v>
          </cell>
          <cell r="D502">
            <v>11.54</v>
          </cell>
          <cell r="E502">
            <v>3.06</v>
          </cell>
          <cell r="F502">
            <v>14.6</v>
          </cell>
        </row>
        <row r="503">
          <cell r="A503">
            <v>102283</v>
          </cell>
          <cell r="B503" t="str">
            <v>ESCAVAÇÃO MECANIZADA DE VALA COM PROF. ATÉ 1,5 M (MÉDIA MONTANTE E JUSANTE/UMA COMPOSIÇÃO POR TRECHO), ESCAVADEIRA (0,8 M3), LARG. DE 1,5 M A 2,5 M, EM SOLO MOLE, EM LOCAIS COM ALTO NÍVEL DE INTERFERÊNCIA. AF_02/2021</v>
          </cell>
          <cell r="C503" t="str">
            <v>M3</v>
          </cell>
          <cell r="D503">
            <v>10.27</v>
          </cell>
          <cell r="E503">
            <v>2.7</v>
          </cell>
          <cell r="F503">
            <v>12.97</v>
          </cell>
        </row>
        <row r="504">
          <cell r="A504">
            <v>102284</v>
          </cell>
          <cell r="B504" t="str">
            <v>ESCAVAÇÃO MECANIZADA DE VALA COM PROF. MAIOR QUE 1,5 M ATÉ 3,0 M (MÉDIA MONTANTE E JUSANTE/UMA COMPOSIÇÃO POR TRECHO), ESCAVADEIRA (0,8 M3), LARGURA ATÉ 1,5 M, EM SOLO MOLE, EM LOCAIS COM ALTO NÍVEL DE INTERFERÊNCIA. AF_02/2021</v>
          </cell>
          <cell r="C504" t="str">
            <v>M3</v>
          </cell>
          <cell r="D504">
            <v>9.9499999999999993</v>
          </cell>
          <cell r="E504">
            <v>2.62</v>
          </cell>
          <cell r="F504">
            <v>12.57</v>
          </cell>
        </row>
        <row r="505">
          <cell r="A505">
            <v>102285</v>
          </cell>
          <cell r="B505" t="str">
            <v>ESCAVAÇÃO MECANIZADA DE VALA COM PROF. MAIOR QUE 3,0 M ATÉ 4,5 M (MÉDIA MONTANTE E JUSANTE/UMA COMPOSIÇÃO POR TRECHO), ESCAVADEIRA (0,8 M3), LARG. MENOR QUE 1,5 M, EM SOLO  MOLE, EM LOCAIS COM ALTO NÍVEL DE INTERFERÊNCIA. AF_02/2021</v>
          </cell>
          <cell r="C505" t="str">
            <v>M3</v>
          </cell>
          <cell r="D505">
            <v>9.41</v>
          </cell>
          <cell r="E505">
            <v>2.48</v>
          </cell>
          <cell r="F505">
            <v>11.89</v>
          </cell>
        </row>
        <row r="506">
          <cell r="A506">
            <v>102286</v>
          </cell>
          <cell r="B506" t="str">
            <v>ESCAVAÇÃO MECANIZADA DE VALA COM PROF. MAIOR QUE 4,5 M ATÉ 6,0 M (MÉDIA MONTANTE E JUSANTE/UMA COMPOSIÇÃO POR TRECHO), ESCAVADEIRA (0,8 M3),LARG. MENOR QUE 1,5 M, EM SOLO DE MOLE, EM LOCAIS COM ALTO NÍVEL DE INTERFERÊNCIA. AF_02/2021</v>
          </cell>
          <cell r="C506" t="str">
            <v>M3</v>
          </cell>
          <cell r="D506">
            <v>9.14</v>
          </cell>
          <cell r="E506">
            <v>2.41</v>
          </cell>
          <cell r="F506">
            <v>11.55</v>
          </cell>
        </row>
        <row r="507">
          <cell r="A507">
            <v>102287</v>
          </cell>
          <cell r="B507" t="str">
            <v>ESCAVAÇÃO MECANIZADA DE VALA COM PROF. MAIOR QUE 1,5 M ATÉ 3,0 M (MÉDIA MONTANTE E JUSANTE/UMA COMPOSIÇÃO POR TRECHO),COM ESCAVADEIRA (1,2 M3),LARG. DE 1,5 M A 2,5 M, EM SOLO MOLE, EM LOCAIS COM ALTO NÍVEL DE INTERFERÊNCIA. AF_02/2021</v>
          </cell>
          <cell r="C507" t="str">
            <v>M3</v>
          </cell>
          <cell r="D507">
            <v>9.27</v>
          </cell>
          <cell r="E507">
            <v>2.08</v>
          </cell>
          <cell r="F507">
            <v>11.35</v>
          </cell>
        </row>
        <row r="508">
          <cell r="A508">
            <v>102288</v>
          </cell>
          <cell r="B508" t="str">
            <v>ESCAVAÇÃO MECANIZADA DE VALA COM PROF. DE 3,0 M ATÉ 4,5 M (MÉDIA MONTANTE E JUSANTE/UMA COMPOSIÇÃO POR TRECHO), ESCAVADEIRA (1,2 M3), LARG. DE 1,5 M A 2,5 M, EM SOLO MOLE, EM LOCAIS COM ALTO NÍVEL DE INTERFERÊNCIA. AF_02/2021</v>
          </cell>
          <cell r="C508" t="str">
            <v>M3</v>
          </cell>
          <cell r="D508">
            <v>8.8800000000000008</v>
          </cell>
          <cell r="E508">
            <v>2.0099999999999998</v>
          </cell>
          <cell r="F508">
            <v>10.89</v>
          </cell>
        </row>
        <row r="509">
          <cell r="A509">
            <v>102289</v>
          </cell>
          <cell r="B509" t="str">
            <v>ESCAVAÇÃO MECANIZADA DE VALA COM PROF. MAIOR QUE 4,5 M ATÉ 6,0 M (MÉDIA MONTANTE E JUSANTE/UMA COMPOSIÇÃO POR TRECHO), ESCAVADEIRA (1,2 M3), LARG. DE 1,5 M A 2,5 M, EM SOLO MOLE, EM LOCAIS COM ALTO NÍVEL DE INTERFERÊNCIA. AF_02/2021</v>
          </cell>
          <cell r="C509" t="str">
            <v>M3</v>
          </cell>
          <cell r="D509">
            <v>8.69</v>
          </cell>
          <cell r="E509">
            <v>1.95</v>
          </cell>
          <cell r="F509">
            <v>10.64</v>
          </cell>
        </row>
        <row r="510">
          <cell r="A510">
            <v>102290</v>
          </cell>
          <cell r="B510" t="str">
            <v>ESCAVAÇÃO MECANIZADA DE VALA COM PROF. ATÉ 1,5 M (MÉDIA MONTANTE E JUSANTE/UMA COMPOSIÇÃO POR TRECHO), ESCAVADEIRA (0,8 M3),LARG. MENOR QUE 1,5 M, EM SOLO MOLE, LOCAIS COM BAIXO NÍVEL DE INTERFERÊNCIA. AF_02/2021</v>
          </cell>
          <cell r="C510" t="str">
            <v>M3</v>
          </cell>
          <cell r="D510">
            <v>6.37</v>
          </cell>
          <cell r="E510">
            <v>1.69</v>
          </cell>
          <cell r="F510">
            <v>8.06</v>
          </cell>
        </row>
        <row r="511">
          <cell r="A511">
            <v>102291</v>
          </cell>
          <cell r="B511" t="str">
            <v>ESCAVAÇÃO MECANIZADA DE VALA COM PROF. ATÉ 1,5 M (MÉDIA MONTANTE E JUSANTE/UMA COMPOSIÇÃO POR TRECHO), ESCAVADEIRA (0,8 M3), LARG. DE 1,5 M A 2,5 M, EM SOLO MOLE, LOCAIS COM BAIXO NÍVEL DE INTERFERÊNCIA. AF_02/2021</v>
          </cell>
          <cell r="C511" t="str">
            <v>M3</v>
          </cell>
          <cell r="D511">
            <v>5.67</v>
          </cell>
          <cell r="E511">
            <v>1.49</v>
          </cell>
          <cell r="F511">
            <v>7.16</v>
          </cell>
        </row>
        <row r="512">
          <cell r="A512">
            <v>102292</v>
          </cell>
          <cell r="B512" t="str">
            <v>ESCAVAÇÃO MECANIZADA DE VALA COM PROF. MAIOR QUE 1,5 M E ATÉ 3,0 M (MÉDIA MONTANTE E JUSANTE/UMA COMPOSIÇÃO POR TRECHO), ESCAVADEIRA (0,8 M3), LARG. MENOR QUE 1,5 M, EM SOLO MOLE, LOCAIS COM BAIXO NÍVEL DE INTERFERÊNCIA. AF_02/2021</v>
          </cell>
          <cell r="C512" t="str">
            <v>M3</v>
          </cell>
          <cell r="D512">
            <v>5.48</v>
          </cell>
          <cell r="E512">
            <v>1.45</v>
          </cell>
          <cell r="F512">
            <v>6.93</v>
          </cell>
        </row>
        <row r="513">
          <cell r="A513">
            <v>102293</v>
          </cell>
          <cell r="B513" t="str">
            <v>ESCAVAÇÃO MECANIZADA DE VALA COM PROF.MAIOR QUE 3,0 M ATÉ 4,5 M (MÉDIA MONTANTE E JUSANTE/UMA COMPOSIÇÃO POR TRECHO), ESCAVADEIRA (0,8 M3), LARG. MENOR QUE 1,5 M, EM SOLO MOLE, LOCAIS COM BAIXO NÍVEL DE INTERFERÊNCIA. AF_02/2021</v>
          </cell>
          <cell r="C513" t="str">
            <v>M3</v>
          </cell>
          <cell r="D513">
            <v>5.19</v>
          </cell>
          <cell r="E513">
            <v>1.37</v>
          </cell>
          <cell r="F513">
            <v>6.56</v>
          </cell>
        </row>
        <row r="514">
          <cell r="A514">
            <v>102294</v>
          </cell>
          <cell r="B514" t="str">
            <v>ESCAVAÇÃO MECANIZADA DE VALA COM PROF. MAIOR QUE 4,5 M ATÉ 6,0 M (MÉDIA MONTANTE E JUSANTE/UMA COMPOSIÇÃO POR TRECHO),COM ESCAVADEIRA (0,8 M3), LARG. MENOR QUE 1,5 M, EM SOLO MOLE, LOCAIS COM BAIXO NÍVEL DE INTERFERÊNCIA. AF_02/2021</v>
          </cell>
          <cell r="C514" t="str">
            <v>M3</v>
          </cell>
          <cell r="D514">
            <v>5.0599999999999996</v>
          </cell>
          <cell r="E514">
            <v>1.32</v>
          </cell>
          <cell r="F514">
            <v>6.38</v>
          </cell>
        </row>
        <row r="515">
          <cell r="A515">
            <v>102295</v>
          </cell>
          <cell r="B515" t="str">
            <v>ESCAVAÇÃO MECANIZADA DE VALA COM PROF. MAIOR QUE 1,5 M ATÉ 3,0 M (MÉDIA MONTANTE E JUSANTE/UMA COMPOSIÇÃO POR TRECHO),COM ESCAVADEIRA (1,2 M3), LARG. DE 1,5 M A 2,5 M, EM SOLO MOLE, LOCAIS COM BAIXO NÍVEL DE INTERFERÊNCIA. AF_02/2021</v>
          </cell>
          <cell r="C515" t="str">
            <v>M3</v>
          </cell>
          <cell r="D515">
            <v>5.09</v>
          </cell>
          <cell r="E515">
            <v>1.1599999999999999</v>
          </cell>
          <cell r="F515">
            <v>6.25</v>
          </cell>
        </row>
        <row r="516">
          <cell r="A516">
            <v>102296</v>
          </cell>
          <cell r="B516" t="str">
            <v>ESCAVAÇÃO MECANIZADA DE VALA COM PROF. MAIOR QUE 3,0 M ATÉ 4,5 M (MÉDIA MONTANTE E JUSANTE/UMA COMPOSIÇÃO POR TRECHO), ESCAVADEIRA (1,2 M3), LARG. DE 1,5 M A 2,5 M, EM SOLO MOLE, LOCAIS COM BAIXO NÍVEL DE INTERFERÊNCIA. AF_02/2021</v>
          </cell>
          <cell r="C516" t="str">
            <v>M3</v>
          </cell>
          <cell r="D516">
            <v>4.92</v>
          </cell>
          <cell r="E516">
            <v>1.0900000000000001</v>
          </cell>
          <cell r="F516">
            <v>6.01</v>
          </cell>
        </row>
        <row r="517">
          <cell r="A517">
            <v>102297</v>
          </cell>
          <cell r="B517" t="str">
            <v>ESCAVAÇÃO MECANIZADA DE VALA COM PROF. MAIOR QUE 4,5 M ATÉ 6,0 M (MÉDIA MONTANTE E JUSANTE/UMA COMPOSIÇÃO POR TRECHO), ESCAVADEIRA (1,2 M3), LARG. DE 1,5 M A 2,5 M, EM SOLO MOLE, LOCAIS COM BAIXO NÍVEL DE INTERFERÊNCIA. AF_02/2021</v>
          </cell>
          <cell r="C517" t="str">
            <v>M3</v>
          </cell>
          <cell r="D517">
            <v>4.8</v>
          </cell>
          <cell r="E517">
            <v>1.07</v>
          </cell>
          <cell r="F517">
            <v>5.87</v>
          </cell>
        </row>
        <row r="518">
          <cell r="A518">
            <v>102306</v>
          </cell>
          <cell r="B518" t="str">
            <v>ESCAVAÇÃO MECANIZADA DE VALA COM PROF. ATÉ 1,5 M (MÉDIA MONTANTE E JUSANTE/UMA COMPOSIÇÃO POR TRECHO), ESCAVADEIRA (0,8 M3),LARG. ATÉ 1,5 M, EM SOLO DE 2A CATEGORIA, EM LOCAIS COM ALTO NÍVEL DE INTERFERÊNCIA.  AF_02/2021</v>
          </cell>
          <cell r="C518" t="str">
            <v>M3</v>
          </cell>
          <cell r="D518">
            <v>13</v>
          </cell>
          <cell r="E518">
            <v>3.45</v>
          </cell>
          <cell r="F518">
            <v>16.45</v>
          </cell>
        </row>
        <row r="519">
          <cell r="A519">
            <v>102307</v>
          </cell>
          <cell r="B519" t="str">
            <v>ESCAVAÇÃO MECANIZADA DE VALA COM PROF. ATÉ 1,5 M (MÉDIA MONTANTE E JUSANTE/UMA COMPOSIÇÃO POR TRECHO), ESCAVADEIRA (0,8 M3), LARG. DE 1,5 M A 2,5 M, EM SOLO DE 2A CATEGORIA, EM LOCAIS COM ALTO NÍVEL DE INTERFERÊNCIA. AF_02/2021</v>
          </cell>
          <cell r="C519" t="str">
            <v>M3</v>
          </cell>
          <cell r="D519">
            <v>11.54</v>
          </cell>
          <cell r="E519">
            <v>3.06</v>
          </cell>
          <cell r="F519">
            <v>14.6</v>
          </cell>
        </row>
        <row r="520">
          <cell r="A520">
            <v>102308</v>
          </cell>
          <cell r="B520" t="str">
            <v>ESCAVAÇÃO MECANIZADA DE VALA COM PROF. MAIOR QUE 1,5 M ATÉ 3,0 M (MÉDIA MONTANTE E JUSANTE/UMA COMPOSIÇÃO POR TRECHO), ESCAVADEIRA (0,8 M3), LARG. ATÉ 1,5 M, EM SOLO DE 2A CATEGORIA, EM LOCAIS COM ALTO NÍVEL DE INTERFERÊNCIA. AF_02/2021</v>
          </cell>
          <cell r="C520" t="str">
            <v>M3</v>
          </cell>
          <cell r="D520">
            <v>11.2</v>
          </cell>
          <cell r="E520">
            <v>2.95</v>
          </cell>
          <cell r="F520">
            <v>14.15</v>
          </cell>
        </row>
        <row r="521">
          <cell r="A521">
            <v>102309</v>
          </cell>
          <cell r="B521" t="str">
            <v>ESCAVAÇÃO MECANIZADA DE VALA COM PROF. MAIOR QUE 3,0 M ATÉ 4,5 M (MÉDIA MONTANTE E JUSANTE/UMA COMPOSIÇÃO POR TRECHO), ESCAVADEIRA (0,8 M3), LARG. MENOR QUE 1,5 M, EM SOLO DE 2A CATEGORIA, EM LOCAIS COM ALTO NÍVEL DE INTERFERÊNCIA. AF_02/2021</v>
          </cell>
          <cell r="C521" t="str">
            <v>M3</v>
          </cell>
          <cell r="D521">
            <v>10.59</v>
          </cell>
          <cell r="E521">
            <v>2.81</v>
          </cell>
          <cell r="F521">
            <v>13.4</v>
          </cell>
        </row>
        <row r="522">
          <cell r="A522">
            <v>102310</v>
          </cell>
          <cell r="B522" t="str">
            <v>ESCAVAÇÃO MECANIZADA DE VALA COM PROF.MAIOR QUE 4,5 M ATÉ 6,0 M (MÉDIA MONTANTE E JUSANTE/UMA COMPOSIÇÃO POR TRECHO),COM ESCAVADEIRA (0,8 M3), LARG. MENOR QUE 1,5 M, EM SOLO DE 2A CATEGORIA, EM LOCAIS COM ALTO NÍVEL DE INTERFERÊNCIA. AF_02/2021</v>
          </cell>
          <cell r="C522" t="str">
            <v>M3</v>
          </cell>
          <cell r="D522">
            <v>10.28</v>
          </cell>
          <cell r="E522">
            <v>2.71</v>
          </cell>
          <cell r="F522">
            <v>12.99</v>
          </cell>
        </row>
        <row r="523">
          <cell r="A523">
            <v>102311</v>
          </cell>
          <cell r="B523" t="str">
            <v>ESCAVAÇÃO MECANIZADA DE VALA COM PROF. MAIOR QUE 1,5 M ATÉ 3,0 M (MÉDIA MONTANTE E JUSANTE/UMA COMPOSIÇÃO POR TRECHO),COM ESCAVADEIRA (1,2 M3),LARG. DE 1,5 M A 2,5 M, EM SOLO DE 2A CATEGORIA, EM LOCAIS COM ALTO NÍVEL DE INTERFERÊNCIA. AF_02/2021</v>
          </cell>
          <cell r="C523" t="str">
            <v>M3</v>
          </cell>
          <cell r="D523">
            <v>10.4</v>
          </cell>
          <cell r="E523">
            <v>2.35</v>
          </cell>
          <cell r="F523">
            <v>12.75</v>
          </cell>
        </row>
        <row r="524">
          <cell r="A524">
            <v>102312</v>
          </cell>
          <cell r="B524" t="str">
            <v>ESCAVAÇÃO MECANIZADA DE VALA COM PROF. DE 3,0 M ATÉ 4,5 M (MÉDIA MONTANTE E JUSANTE/UMA COMPOSIÇÃO POR TRECHO), ESCAVADEIRA (1,2 M3), LARG. DE 1,5 M A 2,5 M, EM SOLO DE 2A CATEGORIA, EM LOCAIS COM ALTO NÍVEL DE INTERFERÊNCIA. AF_02/2021</v>
          </cell>
          <cell r="C524" t="str">
            <v>M3</v>
          </cell>
          <cell r="D524">
            <v>10</v>
          </cell>
          <cell r="E524">
            <v>2.25</v>
          </cell>
          <cell r="F524">
            <v>12.25</v>
          </cell>
        </row>
        <row r="525">
          <cell r="A525">
            <v>102313</v>
          </cell>
          <cell r="B525" t="str">
            <v>ESCAVAÇÃO MECANIZADA DE VALA COM PROF. MAIOR QUE 4,5 M ATÉ 6,0 M (MÉDIA MONTANTE E JUSANTE/UMA COMPOSIÇÃO POR TRECHO), ESCAVADEIRA (1,2 M3), LARG. DE 1,5 M A 2,5 M, EM SOLO DE 2A CATEGORIA, EM LOCAIS COM ALTO NÍVEL DE INTERFERÊNCIA. AF_02/2021</v>
          </cell>
          <cell r="C525" t="str">
            <v>M3</v>
          </cell>
          <cell r="D525">
            <v>9.7799999999999994</v>
          </cell>
          <cell r="E525">
            <v>2.2000000000000002</v>
          </cell>
          <cell r="F525">
            <v>11.98</v>
          </cell>
        </row>
        <row r="526">
          <cell r="A526">
            <v>102314</v>
          </cell>
          <cell r="B526" t="str">
            <v>ESCAVAÇÃO MECANIZADA DE VALA COM PROF. ATÉ 1,5 M (MÉDIA MONTANTE E JUSANTE/UMA COMPOSIÇÃO POR TRECHO),COM ESCAVADEIRA (0,8 M3), LARG. MENOR QUE 1,5 M, EM SOLO DE 2A CATEGORIA, LOCAIS COM BAIXO NÍVEL DE INTERFERÊNCIA. AF_02/2021</v>
          </cell>
          <cell r="C526" t="str">
            <v>M3</v>
          </cell>
          <cell r="D526">
            <v>7.19</v>
          </cell>
          <cell r="E526">
            <v>1.89</v>
          </cell>
          <cell r="F526">
            <v>9.08</v>
          </cell>
        </row>
        <row r="527">
          <cell r="A527">
            <v>102315</v>
          </cell>
          <cell r="B527" t="str">
            <v>ESCAVAÇÃO MECANIZADA DE VALA COM PROF. ATÉ 1,5 M (MÉDIA MONTANTE E JUSANTE/UMA COMPOSIÇÃO POR TRECHO), ESCAVADEIRA (0,8 M3), LARG. DE 1,5 M A 2,5 M, EM SOLO DE 2A CATEGORIA, LOCAIS COM BAIXO NÍVEL DE INTERFERÊNCIA. AF_02/2021</v>
          </cell>
          <cell r="C527" t="str">
            <v>M3</v>
          </cell>
          <cell r="D527">
            <v>6.37</v>
          </cell>
          <cell r="E527">
            <v>1.69</v>
          </cell>
          <cell r="F527">
            <v>8.06</v>
          </cell>
        </row>
        <row r="528">
          <cell r="A528">
            <v>102316</v>
          </cell>
          <cell r="B528" t="str">
            <v>ESCAVAÇÃO MECANIZADA DE VALA COM PROF. MAIOR QUE 1,5 M E ATÉ 3,0 M (MÉDIA MONTANTE E JUSANTE/UMA COMPOSIÇÃO POR TRECHO), ESCAVADEIRA (0,8 M3), LARG. MENOR QUE 1,5 M, EM SOLO DE 2A CATEGORIA, LOCAIS COM BAIXO NÍVEL DE INTERFERÊNCIA. AF_02/2021</v>
          </cell>
          <cell r="C528" t="str">
            <v>M3</v>
          </cell>
          <cell r="D528">
            <v>6.18</v>
          </cell>
          <cell r="E528">
            <v>1.63</v>
          </cell>
          <cell r="F528">
            <v>7.81</v>
          </cell>
        </row>
        <row r="529">
          <cell r="A529">
            <v>102317</v>
          </cell>
          <cell r="B529" t="str">
            <v>ESCAVAÇÃO MECANIZADA DE VALA COM PROF.MAIOR QUE 3,0 M ATÉ 4,5 M (MÉDIA MONTANTE E JUSANTE/UMA COMPOSIÇÃO POR TRECHO), ESCAVADEIRA (0,8 M3), LARG. MENOR QUE 1,5 M, EM SOLO DE 2A CATEGORIA, LOCAIS COM BAIXO NÍVEL DE INTERFERÊNCIA. AF_02/2021</v>
          </cell>
          <cell r="C529" t="str">
            <v>M3</v>
          </cell>
          <cell r="D529">
            <v>5.83</v>
          </cell>
          <cell r="E529">
            <v>1.54</v>
          </cell>
          <cell r="F529">
            <v>7.37</v>
          </cell>
        </row>
        <row r="530">
          <cell r="A530">
            <v>102318</v>
          </cell>
          <cell r="B530" t="str">
            <v>ESCAVAÇÃO MECANIZADA DE VALA COM PROF.MAIOR QUE 4,5 M ATÉ 6,0 M (MÉDIA MONTANTE E JUSANTE/UMA COMPOSIÇÃO POR TRECHO),COM ESCAVADEIRA (0,8 M3), LARG. MENOR QUE 1,5 M, EM SOLO DE 2A CATEGORIA, EM LOCAIS COM BAIXO NÍVEL DE INTERFERÊNCIA. AF_02/2021</v>
          </cell>
          <cell r="C530" t="str">
            <v>M3</v>
          </cell>
          <cell r="D530">
            <v>5.68</v>
          </cell>
          <cell r="E530">
            <v>1.5</v>
          </cell>
          <cell r="F530">
            <v>7.18</v>
          </cell>
        </row>
        <row r="531">
          <cell r="A531">
            <v>102319</v>
          </cell>
          <cell r="B531" t="str">
            <v>ESCAVAÇÃO MECANIZADA DE VALA COM PROF. MAIOR QUE 1,5 M ATÉ 3,0 M (MÉDIA MONTANTE E JUSANTE/UMA COMPOSIÇÃO POR TRECHO),COM ESCAVADEIRA (1,2 M3),LARG. DE 1,5 M A 2,5 M, EM SOLO DE 2A CATEGORIA, LOCAIS COM BAIXO NÍVEL DE INTERFERÊNCIA. AF_02/2021</v>
          </cell>
          <cell r="C531" t="str">
            <v>M3</v>
          </cell>
          <cell r="D531">
            <v>5.74</v>
          </cell>
          <cell r="E531">
            <v>1.29</v>
          </cell>
          <cell r="F531">
            <v>7.03</v>
          </cell>
        </row>
        <row r="532">
          <cell r="A532">
            <v>102320</v>
          </cell>
          <cell r="B532" t="str">
            <v>ESCAVAÇÃO MECANIZADA DE VALA COM PROF. MAIOR QUE 3,0 M ATÉ 4,5 M (MÉDIA MONTANTE E JUSANTE/UMA COMPOSIÇÃO POR TRECHO), ESCAVADEIRA (1,2 M3), LARG. DE 1,5 M A 2,5 M, EM SOLO DE 2A CATEGORIA, LOCAIS COM BAIXO NÍVEL DE INTERFERÊNCIA. AF_02/2021</v>
          </cell>
          <cell r="C532" t="str">
            <v>M3</v>
          </cell>
          <cell r="D532">
            <v>5.5</v>
          </cell>
          <cell r="E532">
            <v>1.24</v>
          </cell>
          <cell r="F532">
            <v>6.74</v>
          </cell>
        </row>
        <row r="533">
          <cell r="A533">
            <v>102321</v>
          </cell>
          <cell r="B533" t="str">
            <v>ESCAVAÇÃO MECANIZADA DE VALA COM PROF. MAIOR QUE 4,5 M ATÉ 6,0 M (MÉDIA MONTANTE E JUSANTE/UMA COMPOSIÇÃO POR TRECHO), ESCAVADEIRA (1,2 M3), LARG. DE 1,5 M A 2,5 M, EM SOLO DE 2A CATEGORIA, LOCAIS COM BAIXO NÍVEL DE INTERFERÊNCIA. AF_02/2021</v>
          </cell>
          <cell r="C533" t="str">
            <v>M3</v>
          </cell>
          <cell r="D533">
            <v>5.39</v>
          </cell>
          <cell r="E533">
            <v>1.23</v>
          </cell>
          <cell r="F533">
            <v>6.62</v>
          </cell>
        </row>
        <row r="534">
          <cell r="A534">
            <v>90082</v>
          </cell>
          <cell r="B534" t="str">
            <v>ESCAVAÇÃO MECANIZADA DE VALA COM PROF. ATÉ 1,5 M (MÉDIA MONTANTE E JUSANTE/UMA COMPOSIÇÃO POR TRECHO), ESCAVADEIRA (0,8 M3), LARG. DE 1,5 M A 2,5 M, EM SOLO DE 1A CATEGORIA, EM LOCAIS COM ALTO NÍVEL DE INTERFERÊNCIA. AF_02/2021</v>
          </cell>
          <cell r="C534" t="str">
            <v>M3</v>
          </cell>
          <cell r="D534">
            <v>9.25</v>
          </cell>
          <cell r="E534">
            <v>2.44</v>
          </cell>
          <cell r="F534">
            <v>11.69</v>
          </cell>
        </row>
        <row r="535">
          <cell r="A535">
            <v>90084</v>
          </cell>
          <cell r="B535" t="str">
            <v>ESCAVAÇÃO MECANIZADA DE VALA COM PROF. MAIOR QUE 1,5 M ATÉ 3,0 M (MÉDIA MONTANTE E JUSANTE/UMA COMPOSIÇÃO POR TRECHO), ESCAVADEIRA (0,8 M3), LARGURA ATÉ 1,5 M, EM SOLO DE 1A CATEGORIA, EM LOCAIS COM ALTO NÍVEL DE INTERFERÊNCIA. AF_02/2021</v>
          </cell>
          <cell r="C535" t="str">
            <v>M3</v>
          </cell>
          <cell r="D535">
            <v>8.9700000000000006</v>
          </cell>
          <cell r="E535">
            <v>2.36</v>
          </cell>
          <cell r="F535">
            <v>11.33</v>
          </cell>
        </row>
        <row r="536">
          <cell r="A536">
            <v>90086</v>
          </cell>
          <cell r="B536" t="str">
            <v>ESCAVAÇÃO MECANIZADA DE VALA COM PROF. MAIOR QUE 3,0 M ATÉ 4,5 M(MÉDIA MONTANTE E JUSANTE/UMA COMPOSIÇÃO POR TRECHO), ESCAVADEIRA (0,8 M3), LARG. MENOR QUE 1,5 M, EM SOLO DE 1A CATEGORIA, EM LOCAIS COM ALTO NÍVEL DE INTERFERÊNCIA. AF_02/2021</v>
          </cell>
          <cell r="C536" t="str">
            <v>M3</v>
          </cell>
          <cell r="D536">
            <v>8.48</v>
          </cell>
          <cell r="E536">
            <v>2.2200000000000002</v>
          </cell>
          <cell r="F536">
            <v>10.7</v>
          </cell>
        </row>
        <row r="537">
          <cell r="A537">
            <v>90087</v>
          </cell>
          <cell r="B537" t="str">
            <v>ESCAVAÇÃO MECANIZADA DE VALA COM PROF. DE 3,0 M ATÉ 4,5 M(MÉDIA MONTANTE E JUSANTE/UMA COMPOSIÇÃO POR TRECHO), ESCAVADEIRA (1,2 M3), LARG. DE 1,5 M A 2,5 M, EM SOLO DE 1A CATEGORIA, EM LOCAIS COM ALTO NÍVEL DE INTERFERÊNCIA. AF_02/2021</v>
          </cell>
          <cell r="C537" t="str">
            <v>M3</v>
          </cell>
          <cell r="D537">
            <v>7.98</v>
          </cell>
          <cell r="E537">
            <v>1.8</v>
          </cell>
          <cell r="F537">
            <v>9.7799999999999994</v>
          </cell>
        </row>
        <row r="538">
          <cell r="A538">
            <v>90090</v>
          </cell>
          <cell r="B538" t="str">
            <v>ESCAVAÇÃO MECANIZADA DE VALA COM PROF. MAIOR QUE 4,5 M ATÉ 6,0 M(MÉDIA MONTANTE E JUSANTE/UMA COMPOSIÇÃO POR TRECHO), ESCAVADEIRA (1,2 M3), LARG. DE 1,5 M A 2,5 M, EM SOLO DE 1A CATEGORIA, EM LOCAIS COM ALTO NÍVEL DE INTERFERÊNCIA. AF_02/2021</v>
          </cell>
          <cell r="C538" t="str">
            <v>M3</v>
          </cell>
          <cell r="D538">
            <v>7.81</v>
          </cell>
          <cell r="E538">
            <v>1.76</v>
          </cell>
          <cell r="F538">
            <v>9.57</v>
          </cell>
        </row>
        <row r="539">
          <cell r="A539">
            <v>90091</v>
          </cell>
          <cell r="B539" t="str">
            <v>ESCAVAÇÃO MECANIZADA DE VALA COM PROF. ATÉ 1,5 M (MÉDIA MONTANTE E JUSANTE/UMA COMPOSIÇÃO POR TRECHO), ESCAVADEIRA (0,8 M3), LARG. DE 1,5 M A 2,5 M, EM SOLO DE 1A CATEGORIA, LOCAIS COM BAIXO NÍVEL DE INTERFERÊNCIA. AF_02/2021</v>
          </cell>
          <cell r="C539" t="str">
            <v>M3</v>
          </cell>
          <cell r="D539">
            <v>4.99</v>
          </cell>
          <cell r="E539">
            <v>1.33</v>
          </cell>
          <cell r="F539">
            <v>6.32</v>
          </cell>
        </row>
        <row r="540">
          <cell r="A540">
            <v>90092</v>
          </cell>
          <cell r="B540" t="str">
            <v>ESCAVAÇÃO MECANIZADA DE VALA COM PROF. MAIOR QUE 1,5 M E ATÉ 3,0 M(MÉDIA MONTANTE E JUSANTE/UMA COMPOSIÇÃO POR TRECHO), ESCAVADEIRA (0,8 M3), LARG. MENOR QUE 1,5 M, EM SOLO DE 1A CATEGORIA, LOCAIS COM BAIXO NÍVEL DE INTERFERÊNCIA. AF_02/2021</v>
          </cell>
          <cell r="C540" t="str">
            <v>M3</v>
          </cell>
          <cell r="D540">
            <v>4.9400000000000004</v>
          </cell>
          <cell r="E540">
            <v>1.29</v>
          </cell>
          <cell r="F540">
            <v>6.23</v>
          </cell>
        </row>
        <row r="541">
          <cell r="A541">
            <v>90094</v>
          </cell>
          <cell r="B541" t="str">
            <v>ESCAVAÇÃO MECANIZADA DE VALA COM PROF. MAIOR QUE 3,0 M ATÉ 4,5 M (MÉDIA MONTANTE E JUSANTE/UMA COMPOSIÇÃO POR TRECHO), ESCAVADEIRA (0,8 M3), LARG. MENOR QUE 1,5 M, EM SOLO DE 1A CATEGORIA, LOCAIS COM BAIXO NÍVEL DE INTERFERÊNCIA. AF_02/2021</v>
          </cell>
          <cell r="C541" t="str">
            <v>M3</v>
          </cell>
          <cell r="D541">
            <v>4.6900000000000004</v>
          </cell>
          <cell r="E541">
            <v>1.23</v>
          </cell>
          <cell r="F541">
            <v>5.92</v>
          </cell>
        </row>
        <row r="542">
          <cell r="A542">
            <v>90095</v>
          </cell>
          <cell r="B542" t="str">
            <v>ESCAVAÇÃO MECANIZADA DE VALA COM PROF. MAIOR QUE 3,0 M ATÉ 4,5 M (MÉDIA MONTANTE E JUSANTE/UMA COMPOSIÇÃO POR TRECHO), ESCAVADEIRA (1,2 M3), LARG. DE 1,5 M A 2,5 M, EM SOLO DE 1A CATEGORIA, LOCAIS COM BAIXO NÍVEL DE INTERFERÊNCIA. AF_02/2021</v>
          </cell>
          <cell r="C542" t="str">
            <v>M3</v>
          </cell>
          <cell r="D542">
            <v>4.4000000000000004</v>
          </cell>
          <cell r="E542">
            <v>0.98</v>
          </cell>
          <cell r="F542">
            <v>5.38</v>
          </cell>
        </row>
        <row r="543">
          <cell r="A543">
            <v>90098</v>
          </cell>
          <cell r="B543" t="str">
            <v>ESCAVAÇÃO MECANIZADA DE VALA COM PROF. MAIOR QUE 4,5 M ATÉ 6,0 M (MÉDIA MONTANTE E JUSANTE/UMA COMPOSIÇÃO POR TRECHO), ESCAVADEIRA (1,2 M3), LARG. DE 1,5 M A 2,5 M, EM SOLO DE 1A CATEGORIA, LOCAIS COM BAIXO NÍVEL DE INTERFERÊNCIA. AF_02/2021</v>
          </cell>
          <cell r="C543" t="str">
            <v>M3</v>
          </cell>
          <cell r="D543">
            <v>4.34</v>
          </cell>
          <cell r="E543">
            <v>0.96</v>
          </cell>
          <cell r="F543">
            <v>5.3</v>
          </cell>
        </row>
        <row r="544">
          <cell r="A544"/>
          <cell r="B544" t="str">
            <v>ESCAVAÇÃO MECÂNICA - RETROESCAVADEIRA</v>
          </cell>
          <cell r="C544"/>
          <cell r="D544"/>
          <cell r="E544"/>
          <cell r="F544"/>
        </row>
        <row r="545">
          <cell r="A545">
            <v>102298</v>
          </cell>
          <cell r="B545" t="str">
            <v>ESCAVAÇÃO MECANIZADA DE VALA COM PROF. ATÉ 1,5 M (MÉDIA MONTANTE E JUSANTE/UMA COMPOSIÇÃO POR TRECHO), RETROESCAV. (0,26 M3), LARG. MENOR QUE 0,8 M, EM SOLO MOLE, EM LOCAIS COM ALTO NÍVEL DE INTERFERÊNCIA. AF_02/2021</v>
          </cell>
          <cell r="C545" t="str">
            <v>M3</v>
          </cell>
          <cell r="D545">
            <v>12.5</v>
          </cell>
          <cell r="E545">
            <v>5.26</v>
          </cell>
          <cell r="F545">
            <v>17.760000000000002</v>
          </cell>
        </row>
        <row r="546">
          <cell r="A546">
            <v>102299</v>
          </cell>
          <cell r="B546" t="str">
            <v>ESCAVAÇÃO MECANIZADA DE VALA COM PROF. ATÉ 1,5 M (MÉDIA MONTANTE E JUSANTE/UMA COMPOSIÇÃO POR TRECHO), RETROESCAV. (0,26 M3), LARG. DE 0,8 M A 1,5 M, EM SOLO MOLE, EM LOCAIS COM ALTO NÍVEL DE INTERFERÊNCIA. AF_02/2021</v>
          </cell>
          <cell r="C546" t="str">
            <v>M3</v>
          </cell>
          <cell r="D546">
            <v>10.62</v>
          </cell>
          <cell r="E546">
            <v>4.47</v>
          </cell>
          <cell r="F546">
            <v>15.09</v>
          </cell>
        </row>
        <row r="547">
          <cell r="A547">
            <v>102300</v>
          </cell>
          <cell r="B547" t="str">
            <v>ESCAVAÇÃO MECANIZADA DE VALA COM PROF. MAIOR QUE 1,5 M ATÉ 3,0 M (MÉDIA MONTANTE E JUSANTE/UMA COMPOSIÇÃO POR TRECHO), RETROESCAV. (0,26 M3), LARG. MENOR QUE 0,8 M, EM SOLO MOLE, EM LOCAIS COM ALTO NÍVEL DE INTERFERÊNCIA. AF_02/2021</v>
          </cell>
          <cell r="C547" t="str">
            <v>M3</v>
          </cell>
          <cell r="D547">
            <v>10.48</v>
          </cell>
          <cell r="E547">
            <v>4.41</v>
          </cell>
          <cell r="F547">
            <v>14.89</v>
          </cell>
        </row>
        <row r="548">
          <cell r="A548">
            <v>102301</v>
          </cell>
          <cell r="B548" t="str">
            <v>ESCAVAÇÃO MECANIZADA DE VALA COM PROF. MAIOR QUE 1,5 M ATÉ 3,0 M (MÉDIA MONTANTE E JUSANTE/UMA COMPOSIÇÃO POR TRECHO), RETROESCAV. (0,26 M3), LARG. DE 0,8 M A 1,5 M, EM SOLO MOLE, EM LOCAIS COM ALTO NÍVEL DE INTERFERÊNCIA. AF_02/2021</v>
          </cell>
          <cell r="C548" t="str">
            <v>M3</v>
          </cell>
          <cell r="D548">
            <v>9.5299999999999994</v>
          </cell>
          <cell r="E548">
            <v>4.0199999999999996</v>
          </cell>
          <cell r="F548">
            <v>13.55</v>
          </cell>
        </row>
        <row r="549">
          <cell r="A549">
            <v>102302</v>
          </cell>
          <cell r="B549" t="str">
            <v>ESCAVAÇÃO MECANIZADA DE VALA COM PROF. ATÉ 1,5 M (MÉDIA MONTANTE E JUSANTE/UMA COMPOSIÇÃO POR TRECHO), RETROESCAV. (0,26 M3), LARG. MENOR  QUE 0,8 M, EM SOLO MOLE, LOCAIS COM BAIXO NÍVEL DE NTERFERÊNCIA.  AF_02/2021</v>
          </cell>
          <cell r="C549" t="str">
            <v>M3</v>
          </cell>
          <cell r="D549">
            <v>6.88</v>
          </cell>
          <cell r="E549">
            <v>2.91</v>
          </cell>
          <cell r="F549">
            <v>9.7899999999999991</v>
          </cell>
        </row>
        <row r="550">
          <cell r="A550">
            <v>102303</v>
          </cell>
          <cell r="B550" t="str">
            <v>ESCAVAÇÃO MECANIZADA DE VALA COM PROF. ATÉ 1,5 M (MÉDIA MONTANTE E JUSANTE/UMA COMPOSIÇÃO POR TRECHO), RETROESCAV. (0,26 M3), LARG. DE 0,8 M A 1,5 M, EM SOLO MOLE, LOCAIS COM BAIXO NÍVEL DE INTERFERÊNCIA. AF_02/2021</v>
          </cell>
          <cell r="C550" t="str">
            <v>M3</v>
          </cell>
          <cell r="D550">
            <v>5.85</v>
          </cell>
          <cell r="E550">
            <v>2.46</v>
          </cell>
          <cell r="F550">
            <v>8.31</v>
          </cell>
        </row>
        <row r="551">
          <cell r="A551">
            <v>102304</v>
          </cell>
          <cell r="B551" t="str">
            <v>ESCAVAÇÃO MECANIZADA DE VALA COM PROF. MAIOR QUE 1,5 M ATÉ 3,0 M (MÉDIA MONTANTE E JUSANTE/UMA COMPOSIÇÃO POR TRECHO), RETROESCAV. (0,26 M3 ),LARG. MENOR QUE 0,8 M, EM SOLO MOLE, LOCAIS COM BAIXO NÍVEL DE INTERFERÊNCIA. AF_02/2021</v>
          </cell>
          <cell r="C551" t="str">
            <v>M3</v>
          </cell>
          <cell r="D551">
            <v>5.76</v>
          </cell>
          <cell r="E551">
            <v>2.44</v>
          </cell>
          <cell r="F551">
            <v>8.1999999999999993</v>
          </cell>
        </row>
        <row r="552">
          <cell r="A552">
            <v>102305</v>
          </cell>
          <cell r="B552" t="str">
            <v>ESCAVAÇÃO MECANIZADA DE VALA COM PROF. MAIOR QUE 1,5 M ATÉ 3,0 M (MÉDIA MONTANTE E JUSANTE/UMA COMPOSIÇÃO POR TRECHO), RETROESCAV. (0,26 M3), LARG. DE 0,8 M A 1,5 M, EM SOLO MOLE, LOCAIS COM BAIXO NÍVEL DE INTERFERÊNCIA. AF_02/2021</v>
          </cell>
          <cell r="C552" t="str">
            <v>M3</v>
          </cell>
          <cell r="D552">
            <v>5.27</v>
          </cell>
          <cell r="E552">
            <v>2.21</v>
          </cell>
          <cell r="F552">
            <v>7.48</v>
          </cell>
        </row>
        <row r="553">
          <cell r="A553">
            <v>102322</v>
          </cell>
          <cell r="B553" t="str">
            <v>ESCAVAÇÃO MECANIZADA DE VALA COM PROF. ATÉ 1,5 M (MÉDIA MONTANTE E JUSANTE/UMA COMPOSIÇÃO POR TRECHO), RETROESCAV. (0,26 M3), LARG. MENOR QUE 0,8 M, EM SOLO DE 2A CATEGORIA, EM LOCAIS COM ALTO NÍVEL DE INTERFERÊNCIA. AF_02/2021</v>
          </cell>
          <cell r="C553" t="str">
            <v>M3</v>
          </cell>
          <cell r="D553">
            <v>14.06</v>
          </cell>
          <cell r="E553">
            <v>5.93</v>
          </cell>
          <cell r="F553">
            <v>19.989999999999998</v>
          </cell>
        </row>
        <row r="554">
          <cell r="A554">
            <v>102323</v>
          </cell>
          <cell r="B554" t="str">
            <v>ESCAVAÇÃO MECANIZADA DE VALA COM PROF. ATÉ 1,5 M (MÉDIA MONTANTE E JUSANTE/UMA COMPOSIÇÃO POR TRECHO), RETROESCAV. (0,26 M3), LARG. DE 0,8 M A 1,5 M, EM SOLO DE 2A CATEGORIA, EM LOCAIS COM ALTO NÍVEL DE INTERFERÊNCIA. AF_02/2021</v>
          </cell>
          <cell r="C554" t="str">
            <v>M3</v>
          </cell>
          <cell r="D554">
            <v>11.95</v>
          </cell>
          <cell r="E554">
            <v>5.03</v>
          </cell>
          <cell r="F554">
            <v>16.98</v>
          </cell>
        </row>
        <row r="555">
          <cell r="A555">
            <v>102324</v>
          </cell>
          <cell r="B555" t="str">
            <v>ESCAVAÇÃO MECANIZADA DE VALA COM PROF. MAIOR QUE 1,5 M ATÉ 3,0 M (MÉDIA MONTANTE E JUSANTE/UMA COMPOSIÇÃO POR TRECHO), RETROESCAV. (0,26 M3), LARG. MENOR QUE 0,8 M, EM SOLO DE 2A CATEGORIA, EM LOCAIS COM ALTO NÍVEL DE INTERFERÊNCIA. AF_02/2021</v>
          </cell>
          <cell r="C555" t="str">
            <v>M3</v>
          </cell>
          <cell r="D555">
            <v>11.8</v>
          </cell>
          <cell r="E555">
            <v>4.96</v>
          </cell>
          <cell r="F555">
            <v>16.760000000000002</v>
          </cell>
        </row>
        <row r="556">
          <cell r="A556">
            <v>102325</v>
          </cell>
          <cell r="B556" t="str">
            <v>ESCAVAÇÃO MECANIZADA DE VALA COM PROF. MAIOR QUE 1,5 M ATÉ 3,0 M (MÉDIA MONTANTE E JUSANTE/UMA COMPOSIÇÃO POR TRECHO), RETROESCAV. (0,26 M3), LARG. DE 0,8 M A 1,5 M, EM SOLO DE 2A CATEGORIA, EM LOCAIS COM ALTO NÍVEL DE INTERFERÊNCIA. AF_02/2021</v>
          </cell>
          <cell r="C556" t="str">
            <v>M3</v>
          </cell>
          <cell r="D556">
            <v>10.73</v>
          </cell>
          <cell r="E556">
            <v>4.53</v>
          </cell>
          <cell r="F556">
            <v>15.26</v>
          </cell>
        </row>
        <row r="557">
          <cell r="A557">
            <v>102326</v>
          </cell>
          <cell r="B557" t="str">
            <v>ESCAVAÇÃO MECANIZADA DE VALA COM PROF. ATÉ 1,5 M (MÉDIA MONTANTE E JUSANTE/UMA COMPOSIÇÃO POR TRECHO), RETROESCAV. (0,26 M3), LARGURA MENOR  QUE 0,8 M, EM SOLO DE 2A CATEGORIA, EM LOCAIS COM BAIXO NÍVEL DE NTERFERÊNCIA. AF_02/2021</v>
          </cell>
          <cell r="C557" t="str">
            <v>M3</v>
          </cell>
          <cell r="D557">
            <v>7.75</v>
          </cell>
          <cell r="E557">
            <v>3.28</v>
          </cell>
          <cell r="F557">
            <v>11.03</v>
          </cell>
        </row>
        <row r="558">
          <cell r="A558">
            <v>102327</v>
          </cell>
          <cell r="B558" t="str">
            <v>ESCAVAÇÃO MECANIZADA DE VALA COM PROF. ATÉ 1,5 M (MÉDIA MONTANTE E JUSANTE/UMA COMPOSIÇÃO POR TRECHO), RETROESCAV. (0,26 M3 ), LARG. DE 0,8 M A 1,5 M, EM SOLO DE 2A CATEGORIA, EM LOCAIS COM BAIXO NÍVEL DE INTERFERÊNCIA. AF_02/2021</v>
          </cell>
          <cell r="C558" t="str">
            <v>M3</v>
          </cell>
          <cell r="D558">
            <v>6.58</v>
          </cell>
          <cell r="E558">
            <v>2.78</v>
          </cell>
          <cell r="F558">
            <v>9.36</v>
          </cell>
        </row>
        <row r="559">
          <cell r="A559">
            <v>102328</v>
          </cell>
          <cell r="B559" t="str">
            <v>ESCAVAÇÃO MECANIZADA DE VALA COM PROF. MAIOR QUE 1,5 M ATÉ 3,0 M (MÉDIA MONTANTE E JUSANTE/UMA COMPOSIÇÃO POR TRECHO), RETROESCAV. (0,26 M3),LARG. MENOR QUE 0,8 M, EM SOLO DE 2A CATEGORIA, EM LOCAIS COM BAIXO NÍVEL DE INTERFERÊNCIA. AF_02/2021</v>
          </cell>
          <cell r="C559" t="str">
            <v>M3</v>
          </cell>
          <cell r="D559">
            <v>6.49</v>
          </cell>
          <cell r="E559">
            <v>2.75</v>
          </cell>
          <cell r="F559">
            <v>9.24</v>
          </cell>
        </row>
        <row r="560">
          <cell r="A560">
            <v>102329</v>
          </cell>
          <cell r="B560" t="str">
            <v>ESCAVAÇÃO MECANIZADA DE VALA COM PROF. MAIOR QUE 1,5 M ATÉ 3,0 M (MÉDIA MONTANTE E JUSANTE/UMA COMPOSIÇÃO POR TRECHO), RETROESCAV. (0,26 M3), LARG. DE 0,8 M A 1,5 M, EM SOLO DE 2A CATEGORIA, EM LOCAIS COM BAIXO NÍVEL DE INTERFERÊNCIA. AF_02/2021</v>
          </cell>
          <cell r="C560" t="str">
            <v>M3</v>
          </cell>
          <cell r="D560">
            <v>5.93</v>
          </cell>
          <cell r="E560">
            <v>2.4900000000000002</v>
          </cell>
          <cell r="F560">
            <v>8.42</v>
          </cell>
        </row>
        <row r="561">
          <cell r="A561">
            <v>90099</v>
          </cell>
          <cell r="B561" t="str">
            <v>ESCAVAÇÃO MECANIZADA DE VALA COM PROF. ATÉ 1,5 M (MÉDIA MONTANTE E JUSANTE/UMA COMPOSIÇÃO POR TRECHO), RETROESCAV. (0,26 M3), LARG. MENOR QUE 0,8 M, EM SOLO DE 1A CATEGORIA, EM LOCAIS COM ALTO NÍVEL DE INTERFERÊNCIA. AF_02/2021</v>
          </cell>
          <cell r="C561" t="str">
            <v>M3</v>
          </cell>
          <cell r="D561">
            <v>11.25</v>
          </cell>
          <cell r="E561">
            <v>4.7300000000000004</v>
          </cell>
          <cell r="F561">
            <v>15.98</v>
          </cell>
        </row>
        <row r="562">
          <cell r="A562">
            <v>90100</v>
          </cell>
          <cell r="B562" t="str">
            <v>ESCAVAÇÃO MECANIZADA DE VALA COM PROF. ATÉ 1,5 M (MÉDIA MONTANTE E JUSANTE/UMA COMPOSIÇÃO POR TRECHO), RETROESCAV. (0,26 M3), LARG. DE 0,8 M A 1,5 M, EM SOLO DE 1A CATEGORIA, EM LOCAIS COM ALTO NÍVEL DE INTERFERÊNCIA. AF_02/2021</v>
          </cell>
          <cell r="C562" t="str">
            <v>M3</v>
          </cell>
          <cell r="D562">
            <v>9.5399999999999991</v>
          </cell>
          <cell r="E562">
            <v>4.03</v>
          </cell>
          <cell r="F562">
            <v>13.57</v>
          </cell>
        </row>
        <row r="563">
          <cell r="A563">
            <v>90101</v>
          </cell>
          <cell r="B563" t="str">
            <v>ESCAVAÇÃO MECANIZADA DE VALA COM PROF. MAIOR QUE 1,5 M ATÉ 3,0 M (MÉDIA MONTANTE E JUSANTE/UMA COMPOSIÇÃO POR TRECHO), RETROESCAV. (0,26 M3), LARG. MENOR QUE 0,8 M, EM SOLO DE 1A CATEGORIA, EM LOCAIS COM ALTO NÍVEL DE INTERFERÊNCIA. AF_02/2021</v>
          </cell>
          <cell r="C563" t="str">
            <v>M3</v>
          </cell>
          <cell r="D563">
            <v>9.43</v>
          </cell>
          <cell r="E563">
            <v>3.98</v>
          </cell>
          <cell r="F563">
            <v>13.41</v>
          </cell>
        </row>
        <row r="564">
          <cell r="A564">
            <v>90102</v>
          </cell>
          <cell r="B564" t="str">
            <v>ESCAVAÇÃO MECANIZADA DE VALA COM PROF. MAIOR QUE 1,5 M ATÉ 3,0 M (MÉDIA MONTANTE E JUSANTE/UMA COMPOSIÇÃO POR TRECHO), RETROESCAV. (0,26 M3), LARGURA DE 0,8 M A 1,5 M, EM SOLO DE 1A CATEGORIA, EM LOCAIS COM ALTO NÍVEL DE INTERFERÊNCIA. AF_02/2021</v>
          </cell>
          <cell r="C564" t="str">
            <v>M3</v>
          </cell>
          <cell r="D564">
            <v>8.58</v>
          </cell>
          <cell r="E564">
            <v>3.63</v>
          </cell>
          <cell r="F564">
            <v>12.21</v>
          </cell>
        </row>
        <row r="565">
          <cell r="A565">
            <v>90105</v>
          </cell>
          <cell r="B565" t="str">
            <v>ESCAVAÇÃO MECANIZADA DE VALA COM PROFUNDIDADE ATÉ 1,5 M (MÉDIA MONTANTE E JUSANTE/UMA COMPOSIÇÃO POR TRECHO), RETROESCAV. (0,26 M3), LARGURA MENOR QUE 0,8 M, EM SOLO DE 1A CATEGORIA, LOCAIS COM BAIXO NÍVEL DE INTERFERÊNCIA. AF_02/2021</v>
          </cell>
          <cell r="C565" t="str">
            <v>M3</v>
          </cell>
          <cell r="D565">
            <v>6.2</v>
          </cell>
          <cell r="E565">
            <v>2.61</v>
          </cell>
          <cell r="F565">
            <v>8.81</v>
          </cell>
        </row>
        <row r="566">
          <cell r="A566">
            <v>90106</v>
          </cell>
          <cell r="B566" t="str">
            <v>ESCAVAÇÃO MECANIZADA DE VALA COM PROFUNDIDADE ATÉ 1,5 M (MÉDIA MONTANTE E JUSANTE/UMA COMPOSIÇÃO POR TRECHO), RETROESCAV. (0,26 M3), LARGURA DE 0,8 M A 1,5 M, EM SOLO DE 1A CATEGORIA, LOCAIS COM BAIXO NÍVEL DE INTERFERÊNCIA. AF_02/2021</v>
          </cell>
          <cell r="C566" t="str">
            <v>M3</v>
          </cell>
          <cell r="D566">
            <v>5.28</v>
          </cell>
          <cell r="E566">
            <v>2.21</v>
          </cell>
          <cell r="F566">
            <v>7.49</v>
          </cell>
        </row>
        <row r="567">
          <cell r="A567">
            <v>90107</v>
          </cell>
          <cell r="B567" t="str">
            <v>ESCAVAÇÃO MECANIZADA DE VALA COM PROFUNDIDADE MAIOR QUE 1,5 M ATÉ 3,0 M (MÉDIA MONTANTE E JUSANTE/UMA COMPOSIÇÃO POR TRECHO), RETROESCAV. (0,26 M3), LARGURA MENOR QUE 0,8 M, EM SOLO DE 1A CATEGORIA, LOCAIS COM BAIXO NÍVEL DE INTERFERÊNCIA. AF_02/2021</v>
          </cell>
          <cell r="C567" t="str">
            <v>M3</v>
          </cell>
          <cell r="D567">
            <v>5.2</v>
          </cell>
          <cell r="E567">
            <v>2.19</v>
          </cell>
          <cell r="F567">
            <v>7.39</v>
          </cell>
        </row>
        <row r="568">
          <cell r="A568">
            <v>90108</v>
          </cell>
          <cell r="B568" t="str">
            <v>ESCAVAÇÃO MECANIZADA DE VALA COM PROFUNDIDADE MAIOR QUE 1,5 M ATÉ 3,0 M (MÉDIA MONTANTE E JUSANTE/UMA COMPOSIÇÃO POR TRECHO), RETROESCAV (0,26 M3), LARGURA DE 0,8 M A 1,5 M, EM SOLO DE 1A CATEGORIA, LOCAIS COM BAIXO NÍVEL DE INTERFERÊNCIA. AF_02/2021</v>
          </cell>
          <cell r="C568" t="str">
            <v>M3</v>
          </cell>
          <cell r="D568">
            <v>4.75</v>
          </cell>
          <cell r="E568">
            <v>1.99</v>
          </cell>
          <cell r="F568">
            <v>6.74</v>
          </cell>
        </row>
        <row r="569">
          <cell r="A569"/>
          <cell r="B569" t="str">
            <v>ESGOTAMENTO COM BOMBA</v>
          </cell>
          <cell r="C569"/>
          <cell r="D569"/>
          <cell r="E569"/>
          <cell r="F569"/>
        </row>
        <row r="570">
          <cell r="A570">
            <v>104482</v>
          </cell>
          <cell r="B570" t="str">
            <v>ESGOTAMENTO DE VALA COM BOMBA SUBMERSÍVEL. AF_12/2022</v>
          </cell>
          <cell r="C570" t="str">
            <v>H</v>
          </cell>
          <cell r="D570">
            <v>8.7200000000000006</v>
          </cell>
          <cell r="E570">
            <v>21.63</v>
          </cell>
          <cell r="F570">
            <v>30.35</v>
          </cell>
        </row>
        <row r="571">
          <cell r="A571"/>
          <cell r="B571" t="str">
            <v>ESCORAMENTO DE VALAS - BLINDAGEM</v>
          </cell>
          <cell r="C571"/>
          <cell r="D571"/>
          <cell r="E571"/>
          <cell r="F571"/>
        </row>
        <row r="572">
          <cell r="A572">
            <v>101600</v>
          </cell>
          <cell r="B572" t="str">
            <v>ESCORAMENTO DE VALA, TIPO BLINDAGEM, COM PROFUNDIDADE DE 0 A 1,5 M, LARGURA MENOR QUE 1,5 M - EXECUÇÃO, NÃO INCLUI MATERIAL. AF_08/2020</v>
          </cell>
          <cell r="C572" t="str">
            <v>M2</v>
          </cell>
          <cell r="D572">
            <v>12.11</v>
          </cell>
          <cell r="E572">
            <v>5.96</v>
          </cell>
          <cell r="F572">
            <v>18.07</v>
          </cell>
        </row>
        <row r="573">
          <cell r="A573">
            <v>101601</v>
          </cell>
          <cell r="B573" t="str">
            <v>ESCORAMENTO DE VALA, TIPO BLINDAGEM COM PROFUNDIDADE DE 0 A 1,5 M, LARGURA MAIOR OU IGUAL A 1,5 M E MENOR QUE 2,5 M - EXECUÇÃO, NÃO INCLUI MATERIAL. AF_08/2020</v>
          </cell>
          <cell r="C573" t="str">
            <v>M2</v>
          </cell>
          <cell r="D573">
            <v>17.89</v>
          </cell>
          <cell r="E573">
            <v>8.86</v>
          </cell>
          <cell r="F573">
            <v>26.75</v>
          </cell>
        </row>
        <row r="574">
          <cell r="A574">
            <v>101602</v>
          </cell>
          <cell r="B574" t="str">
            <v>ESCORAMENTO DE VALA, TIPO BLINDAGEM, COM PROFUNDIDADE DE 1,5 A 3,0 M, LARGURA MENOR QUE 1,5 M - EXECUÇÃO, NÃO INCLUI MATERIAL. AF_08/2020</v>
          </cell>
          <cell r="C574" t="str">
            <v>M2</v>
          </cell>
          <cell r="D574">
            <v>8.9700000000000006</v>
          </cell>
          <cell r="E574">
            <v>4.43</v>
          </cell>
          <cell r="F574">
            <v>13.4</v>
          </cell>
        </row>
        <row r="575">
          <cell r="A575">
            <v>101603</v>
          </cell>
          <cell r="B575" t="str">
            <v>ESCORAMENTO DE VALA, TIPO BLINDAGEM, COM PROFUNDIDADE DE 1,5 A 3,0 M, LARGURA MAIOR OU IGUAL A 1,5 M E MENOR QUE 2,5 M - EXECUÇÃO, NÃO INCLUI MATERIAL. AF_08/2020</v>
          </cell>
          <cell r="C575" t="str">
            <v>M2</v>
          </cell>
          <cell r="D575">
            <v>14.76</v>
          </cell>
          <cell r="E575">
            <v>7.32</v>
          </cell>
          <cell r="F575">
            <v>22.08</v>
          </cell>
        </row>
        <row r="576">
          <cell r="A576">
            <v>101604</v>
          </cell>
          <cell r="B576" t="str">
            <v>ESCORAMENTO DE VALA, TIPO BLINDAGEM, COM PROFUNDIDADE DE 3,0 A 4,5 M, LARGURA MENOR QUE 1,5 M - EXECUÇÃO, NÃO INCLUI MATERIAL. AF_08/2020</v>
          </cell>
          <cell r="C576" t="str">
            <v>M2</v>
          </cell>
          <cell r="D576">
            <v>5.85</v>
          </cell>
          <cell r="E576">
            <v>2.91</v>
          </cell>
          <cell r="F576">
            <v>8.76</v>
          </cell>
        </row>
        <row r="577">
          <cell r="A577">
            <v>101605</v>
          </cell>
          <cell r="B577" t="str">
            <v>ESCORAMENTO DE VALA, TIPO BLINDAGEM, COM PROFUNDIDADE DE 3,0 A 4,5 M, LARGURA MAIOR OU IGUAL A 1,5 M E MENOR QUE 2,5 M - EXECUÇÃO, NÃO INCLUI MATERIAL. AF_08/2020</v>
          </cell>
          <cell r="C577" t="str">
            <v>M2</v>
          </cell>
          <cell r="D577">
            <v>11.66</v>
          </cell>
          <cell r="E577">
            <v>5.78</v>
          </cell>
          <cell r="F577">
            <v>17.440000000000001</v>
          </cell>
        </row>
        <row r="578">
          <cell r="A578"/>
          <cell r="B578" t="str">
            <v>ESCORAMENTO DE VALAS - CONTÍNUO</v>
          </cell>
          <cell r="C578"/>
          <cell r="D578"/>
          <cell r="E578"/>
          <cell r="F578"/>
        </row>
        <row r="579">
          <cell r="A579">
            <v>101582</v>
          </cell>
          <cell r="B579" t="str">
            <v>ESCORAMENTO DE VALA, TIPO CONTÍNUO, COM PROFUNDIDADE DE 0 A 1,5 M, LARGURA MENOR QUE 1,5 M. AF_08/2020</v>
          </cell>
          <cell r="C579" t="str">
            <v>M2</v>
          </cell>
          <cell r="D579">
            <v>53.28</v>
          </cell>
          <cell r="E579">
            <v>25.93</v>
          </cell>
          <cell r="F579">
            <v>79.209999999999994</v>
          </cell>
        </row>
        <row r="580">
          <cell r="A580">
            <v>101583</v>
          </cell>
          <cell r="B580" t="str">
            <v>ESCORAMENTO DE VALA, TIPO CONTÍNUO, COM PROFUNDIDADE DE 0 A 1,5 M, LARGURA MAIOR OU IGUAL A 1,5 M E MENOR QUE 2,5 M. AF_08/2020</v>
          </cell>
          <cell r="C580" t="str">
            <v>M2</v>
          </cell>
          <cell r="D580">
            <v>58.75</v>
          </cell>
          <cell r="E580">
            <v>38.39</v>
          </cell>
          <cell r="F580">
            <v>97.14</v>
          </cell>
        </row>
        <row r="581">
          <cell r="A581">
            <v>101584</v>
          </cell>
          <cell r="B581" t="str">
            <v>ESCORAMENTO DE VALA, TIPO CONTÍNUO, COM PROFUNDIDADE DE 1,5 M A 3,0 M, LARGURA MENOR QUE 1,5 M. AF_08/2020</v>
          </cell>
          <cell r="C581" t="str">
            <v>M2</v>
          </cell>
          <cell r="D581">
            <v>46.24</v>
          </cell>
          <cell r="E581">
            <v>19.260000000000002</v>
          </cell>
          <cell r="F581">
            <v>65.5</v>
          </cell>
        </row>
        <row r="582">
          <cell r="A582">
            <v>101585</v>
          </cell>
          <cell r="B582" t="str">
            <v>ESCORAMENTO DE VALA, TIPO CONTÍNUO, COM PROFUNDIDADE DE 1,5 A 3,0 M, LARGURA MAIOR OU IGUAL A 1,5 M E MENOR QUE 2,5 M. AF_08/2020</v>
          </cell>
          <cell r="C582" t="str">
            <v>M2</v>
          </cell>
          <cell r="D582">
            <v>51.75</v>
          </cell>
          <cell r="E582">
            <v>31.7</v>
          </cell>
          <cell r="F582">
            <v>83.45</v>
          </cell>
        </row>
        <row r="583">
          <cell r="A583">
            <v>101586</v>
          </cell>
          <cell r="B583" t="str">
            <v>ESCORAMENTO DE VALA, TIPO CONTÍNUO, COM PROFUNDIDADE DE 3,0 A 4,5 M, LARGURA MENOR QUE 1,5 M. AF_08/2020</v>
          </cell>
          <cell r="C583" t="str">
            <v>M2</v>
          </cell>
          <cell r="D583">
            <v>44.83</v>
          </cell>
          <cell r="E583">
            <v>12.58</v>
          </cell>
          <cell r="F583">
            <v>57.41</v>
          </cell>
        </row>
        <row r="584">
          <cell r="A584">
            <v>101587</v>
          </cell>
          <cell r="B584" t="str">
            <v>ESCORAMENTO DE VALA, TIPO CONTÍNUO, COM PROFUNDIDADE DE 3,0 A 4,5 M, LARGURA MAIOR OU IGUAL A 1,5 E MENOR QUE 2,5 M. AF_08/2020</v>
          </cell>
          <cell r="C584" t="str">
            <v>M2</v>
          </cell>
          <cell r="D584">
            <v>50.48</v>
          </cell>
          <cell r="E584">
            <v>25.04</v>
          </cell>
          <cell r="F584">
            <v>75.52</v>
          </cell>
        </row>
        <row r="585">
          <cell r="A585">
            <v>101588</v>
          </cell>
          <cell r="B585" t="str">
            <v>ESCORAMENTO DE VALA, TIPO CONTÍNUO COM PERFIL METÁLICO "U", COM PROFUNDIDADE DE 0 A 1,5 M, LARGURA MENOR QUE 1,5 M. AF_08/2020</v>
          </cell>
          <cell r="C585" t="str">
            <v>M2</v>
          </cell>
          <cell r="D585">
            <v>67.36</v>
          </cell>
          <cell r="E585">
            <v>30.03</v>
          </cell>
          <cell r="F585">
            <v>97.39</v>
          </cell>
        </row>
        <row r="586">
          <cell r="A586">
            <v>101589</v>
          </cell>
          <cell r="B586" t="str">
            <v>ESCORAMENTO DE VALA,TIPO CONTÍNUO COM PERFIL METÁLICO "U", COM PROFUNDIDADE DE 0 A 1,5 M, LARGURA MAIOR OU IGUAL A 1,5 E MENOR QUE 2,5 M. AF_08/2020</v>
          </cell>
          <cell r="C586" t="str">
            <v>M2</v>
          </cell>
          <cell r="D586">
            <v>97.03</v>
          </cell>
          <cell r="E586">
            <v>44.44</v>
          </cell>
          <cell r="F586">
            <v>141.47</v>
          </cell>
        </row>
        <row r="587">
          <cell r="A587">
            <v>101590</v>
          </cell>
          <cell r="B587" t="str">
            <v>ESCORAMENTO DE VALA, TIPO CONTÍNUO COM PERFIL METÁLICO "U", COM PROFUNDIDADE DE 1,5 A 3,0 M, LARGURA MENOR QUE 1,5 M. AF_08/2020</v>
          </cell>
          <cell r="C587" t="str">
            <v>M2</v>
          </cell>
          <cell r="D587">
            <v>51.65</v>
          </cell>
          <cell r="E587">
            <v>22.31</v>
          </cell>
          <cell r="F587">
            <v>73.959999999999994</v>
          </cell>
        </row>
        <row r="588">
          <cell r="A588">
            <v>101591</v>
          </cell>
          <cell r="B588" t="str">
            <v>ESCORAMENTO DE VALA, TIPO CONTÍNUO COM PERFIL METÁLICO "U", COM PROFUNDIDADE DE 1,5 A 3,0 M, LARGURA MAIOR OU IGUAL 1,5 M E MENOR QUE 2,5 M. AF_08/2020</v>
          </cell>
          <cell r="C588" t="str">
            <v>M2</v>
          </cell>
          <cell r="D588">
            <v>81.33</v>
          </cell>
          <cell r="E588">
            <v>36.729999999999997</v>
          </cell>
          <cell r="F588">
            <v>118.06</v>
          </cell>
        </row>
        <row r="589">
          <cell r="A589">
            <v>101592</v>
          </cell>
          <cell r="B589" t="str">
            <v>ESCORAMENTO DE VALA, TIPO CONTÍNUO COM PERFIL METÁLICO "U", COM PROFUNDIDADE DE 3,0 A 4,5 M, LARGURA MENOR QUE 1,5 M. AF_08/2020</v>
          </cell>
          <cell r="C589" t="str">
            <v>M2</v>
          </cell>
          <cell r="D589">
            <v>38</v>
          </cell>
          <cell r="E589">
            <v>14.57</v>
          </cell>
          <cell r="F589">
            <v>52.57</v>
          </cell>
        </row>
        <row r="590">
          <cell r="A590">
            <v>101593</v>
          </cell>
          <cell r="B590" t="str">
            <v>ESCORAMENTO DE VALA, TIPO CONTÍNUO COM PERFIL METÁLICO "U", COM PROFUNDIDADE DE 3,0 A 4,5 M, LARGURA MAIOR OU IGUAL A 1,5 M E MENOR QUE 2,5 M. AF_08/2020</v>
          </cell>
          <cell r="C590" t="str">
            <v>M2</v>
          </cell>
          <cell r="D590">
            <v>67.83</v>
          </cell>
          <cell r="E590">
            <v>28.99</v>
          </cell>
          <cell r="F590">
            <v>96.82</v>
          </cell>
        </row>
        <row r="591">
          <cell r="A591"/>
          <cell r="B591" t="str">
            <v>ESCORAMENTO DE VALAS - PONTALETEAMENTO</v>
          </cell>
          <cell r="C591"/>
          <cell r="D591"/>
          <cell r="E591"/>
          <cell r="F591"/>
        </row>
        <row r="592">
          <cell r="A592">
            <v>101570</v>
          </cell>
          <cell r="B592" t="str">
            <v>ESCORAMENTO DE VALA, TIPO PONTALETEAMENTO, COM PROFUNDIDADE DE 0 A 1,5 M, LARGURA MENOR QUE 1,5 M. AF_08/2020</v>
          </cell>
          <cell r="C592" t="str">
            <v>M2</v>
          </cell>
          <cell r="D592">
            <v>13.47</v>
          </cell>
          <cell r="E592">
            <v>12.64</v>
          </cell>
          <cell r="F592">
            <v>26.11</v>
          </cell>
        </row>
        <row r="593">
          <cell r="A593">
            <v>101571</v>
          </cell>
          <cell r="B593" t="str">
            <v>ESCORAMENTO DE VALA, TIPO PONTALETEAMENTO, COM PROFUNDIDADE DE 0 A 1,5 M, LARGURA MAIOR OU IGUAL A 1,5 M E MENOR QUE 2,5 M. AF_08/2020</v>
          </cell>
          <cell r="C593" t="str">
            <v>M2</v>
          </cell>
          <cell r="D593">
            <v>16.41</v>
          </cell>
          <cell r="E593">
            <v>18.7</v>
          </cell>
          <cell r="F593">
            <v>35.11</v>
          </cell>
        </row>
        <row r="594">
          <cell r="A594">
            <v>101572</v>
          </cell>
          <cell r="B594" t="str">
            <v>ESCORAMENTO DE VALA, TIPO PONTALETEAMENTO, COM PROFUNDIDADE DE 1,5 A 3,0 M, LARGURA MENOR QUE 1,5 M. AF_08/2020</v>
          </cell>
          <cell r="C594" t="str">
            <v>M2</v>
          </cell>
          <cell r="D594">
            <v>11.21</v>
          </cell>
          <cell r="E594">
            <v>9.3800000000000008</v>
          </cell>
          <cell r="F594">
            <v>20.59</v>
          </cell>
        </row>
        <row r="595">
          <cell r="A595">
            <v>101573</v>
          </cell>
          <cell r="B595" t="str">
            <v>ESCORAMENTO DE VALA, TIPO PONTALETEAMENTO, COM PROFUNDIDADE DE 1,5 A 3,0 M, LARGURA MAIOR OU IGUAL A 1,5 M E MENOR QUE 2,5 M. AF_08/2020</v>
          </cell>
          <cell r="C595" t="str">
            <v>M2</v>
          </cell>
          <cell r="D595">
            <v>14.14</v>
          </cell>
          <cell r="E595">
            <v>15.46</v>
          </cell>
          <cell r="F595">
            <v>29.6</v>
          </cell>
        </row>
        <row r="596">
          <cell r="A596">
            <v>101574</v>
          </cell>
          <cell r="B596" t="str">
            <v>ESCORAMENTO DE VALA, TIPO PONTALETEAMENTO, COM PROFUNDIDADE DE 3,0 A 4,5 M, LARGURA MENOR QUE 1,5 M. AF_08/2020</v>
          </cell>
          <cell r="C596" t="str">
            <v>M2</v>
          </cell>
          <cell r="D596">
            <v>9.83</v>
          </cell>
          <cell r="E596">
            <v>6.13</v>
          </cell>
          <cell r="F596">
            <v>15.96</v>
          </cell>
        </row>
        <row r="597">
          <cell r="A597">
            <v>101575</v>
          </cell>
          <cell r="B597" t="str">
            <v>ESCORAMENTO DE VALA, TIPO PONTALETEAMENTO, COM PROFUNDIDADE DE 3,0 A 4,5 M, LARGURA MAIOR OU IGUAL A 1,5 M E MENOR QUE 2,5 M. AF_08/2020</v>
          </cell>
          <cell r="C597" t="str">
            <v>M2</v>
          </cell>
          <cell r="D597">
            <v>12.94</v>
          </cell>
          <cell r="E597">
            <v>12.2</v>
          </cell>
          <cell r="F597">
            <v>25.14</v>
          </cell>
        </row>
        <row r="598">
          <cell r="A598"/>
          <cell r="B598" t="str">
            <v>ESCORAMENTO DE VALAS - DESCONTÍNUO</v>
          </cell>
          <cell r="C598"/>
          <cell r="D598"/>
          <cell r="E598"/>
          <cell r="F598"/>
        </row>
        <row r="599">
          <cell r="A599">
            <v>101576</v>
          </cell>
          <cell r="B599" t="str">
            <v>ESCORAMENTO DE VALA, TIPO DESCONTÍNUO, COM PROFUNDIDADE DE 0 A 1,5 M, LARGURA MENOR QUE 1,5 M. AF_08/2020</v>
          </cell>
          <cell r="C599" t="str">
            <v>M2</v>
          </cell>
          <cell r="D599">
            <v>31.69</v>
          </cell>
          <cell r="E599">
            <v>16.38</v>
          </cell>
          <cell r="F599">
            <v>48.07</v>
          </cell>
        </row>
        <row r="600">
          <cell r="A600">
            <v>101577</v>
          </cell>
          <cell r="B600" t="str">
            <v>ESCORAMENTO DE VALA, TIPO DESCONTÍNUO, COM PROFUNDIDADE DE 0 A 1,5 M, LARGURA MAIOR OU IGUAL A 1,5 M E MENOR QUE 2,5 M. AF_08/2020</v>
          </cell>
          <cell r="C600" t="str">
            <v>M2</v>
          </cell>
          <cell r="D600">
            <v>35.35</v>
          </cell>
          <cell r="E600">
            <v>24.25</v>
          </cell>
          <cell r="F600">
            <v>59.6</v>
          </cell>
        </row>
        <row r="601">
          <cell r="A601">
            <v>101578</v>
          </cell>
          <cell r="B601" t="str">
            <v>ESCORAMENTO DE VALA, TIPO DESCONTÍNUO, COM PROFUNDIDADE DE 1,5 M A 3,0 M, LARGURA MENOR QUE 1,5 M. AF_08/2020</v>
          </cell>
          <cell r="C601" t="str">
            <v>M2</v>
          </cell>
          <cell r="D601">
            <v>27.84</v>
          </cell>
          <cell r="E601">
            <v>12.16</v>
          </cell>
          <cell r="F601">
            <v>40</v>
          </cell>
        </row>
        <row r="602">
          <cell r="A602">
            <v>101579</v>
          </cell>
          <cell r="B602" t="str">
            <v>ESCORAMENTO DE VALA, TIPO DESCONTÍNUO, COM PROFUNDIDADE DE 1,5 A 3,0 M, LARGURA MAIOR OU IGUAL A 1,5 M E MENOR QUE 2,5 M. AF_08/2020</v>
          </cell>
          <cell r="C602" t="str">
            <v>M2</v>
          </cell>
          <cell r="D602">
            <v>31.5</v>
          </cell>
          <cell r="E602">
            <v>20.03</v>
          </cell>
          <cell r="F602">
            <v>51.53</v>
          </cell>
        </row>
        <row r="603">
          <cell r="A603">
            <v>101580</v>
          </cell>
          <cell r="B603" t="str">
            <v>ESCORAMENTO DE VALA, TIPO DESCONTÍNUO, COM PROFUNDIDADE DE 3,0 A 4,5 M, LARGURA MENOR QUE 1,5 M. AF_08/2020</v>
          </cell>
          <cell r="C603" t="str">
            <v>M2</v>
          </cell>
          <cell r="D603">
            <v>28.02</v>
          </cell>
          <cell r="E603">
            <v>7.94</v>
          </cell>
          <cell r="F603">
            <v>35.96</v>
          </cell>
        </row>
        <row r="604">
          <cell r="A604">
            <v>101581</v>
          </cell>
          <cell r="B604" t="str">
            <v>ESCORAMENTO DE VALA, TIPO DESCONTÍNUO, COM PROFUNDIDADE DE 3,0 A 4,5 M, LARGURA MAIOR OU IGUAL A 1,5 E MENOR QUE 2,5 M. AF_08/2020</v>
          </cell>
          <cell r="C604" t="str">
            <v>M2</v>
          </cell>
          <cell r="D604">
            <v>31.85</v>
          </cell>
          <cell r="E604">
            <v>15.8</v>
          </cell>
          <cell r="F604">
            <v>47.65</v>
          </cell>
        </row>
        <row r="605">
          <cell r="A605"/>
          <cell r="B605" t="str">
            <v>ATERRO MANUAL</v>
          </cell>
          <cell r="C605"/>
          <cell r="D605"/>
          <cell r="E605"/>
          <cell r="F605"/>
        </row>
        <row r="606">
          <cell r="A606" t="str">
            <v>AUX1719</v>
          </cell>
          <cell r="B606" t="str">
            <v>ATERRO MANUAL DE ÁREAS, SEM AQUISIÇÃO DE MATERIAL, COM ESPALHAMENTO E COMPACTAÇÃO</v>
          </cell>
          <cell r="C606" t="str">
            <v>M3</v>
          </cell>
          <cell r="D606">
            <v>23.1</v>
          </cell>
          <cell r="E606">
            <v>45.06</v>
          </cell>
          <cell r="F606">
            <v>68.16</v>
          </cell>
        </row>
        <row r="607">
          <cell r="A607" t="str">
            <v>AUX1718</v>
          </cell>
          <cell r="B607" t="str">
            <v>ATERRO DE CAIXÃO DE EDIFICAÇÃO, COM FORNECIMENTO DE AREIA, ADENSADA COM ÁGUA</v>
          </cell>
          <cell r="C607" t="str">
            <v>M3</v>
          </cell>
          <cell r="D607">
            <v>127.2</v>
          </cell>
          <cell r="E607">
            <v>45.06</v>
          </cell>
          <cell r="F607">
            <v>172.26</v>
          </cell>
        </row>
        <row r="608">
          <cell r="A608" t="str">
            <v>AUX2584</v>
          </cell>
          <cell r="B608" t="str">
            <v>ATERRO, INCLUSIVE COMPACTAÇÃO</v>
          </cell>
          <cell r="C608" t="str">
            <v>M3</v>
          </cell>
          <cell r="D608">
            <v>11.55</v>
          </cell>
          <cell r="E608">
            <v>22.53</v>
          </cell>
          <cell r="F608">
            <v>34.08</v>
          </cell>
        </row>
        <row r="609">
          <cell r="A609" t="str">
            <v>AUX1931</v>
          </cell>
          <cell r="B609" t="str">
            <v>ATERRO C/ COMPACTAÇÃO MANUAL S/ CONTROLE, MAT. C/ AQUISIÇÃO</v>
          </cell>
          <cell r="C609" t="str">
            <v>M3</v>
          </cell>
          <cell r="D609">
            <v>60.8</v>
          </cell>
          <cell r="E609">
            <v>25.53</v>
          </cell>
          <cell r="F609">
            <v>86.33</v>
          </cell>
        </row>
        <row r="610">
          <cell r="A610">
            <v>96995</v>
          </cell>
          <cell r="B610" t="str">
            <v>REATERRO MANUAL APILOADO COM SOQUETE. AF_10/2017</v>
          </cell>
          <cell r="C610" t="str">
            <v>M3</v>
          </cell>
          <cell r="D610">
            <v>18.45</v>
          </cell>
          <cell r="E610">
            <v>36.04</v>
          </cell>
          <cell r="F610">
            <v>54.49</v>
          </cell>
        </row>
        <row r="611">
          <cell r="A611">
            <v>94319</v>
          </cell>
          <cell r="B611" t="str">
            <v>ATERRO MANUAL DE VALAS COM SOLO ARGILO-ARENOSO E COMPACTAÇÃO MECANIZADA. AF_05/2016</v>
          </cell>
          <cell r="C611" t="str">
            <v>M3</v>
          </cell>
          <cell r="D611">
            <v>58.27</v>
          </cell>
          <cell r="E611">
            <v>21.23</v>
          </cell>
          <cell r="F611">
            <v>79.5</v>
          </cell>
        </row>
        <row r="612">
          <cell r="A612">
            <v>94342</v>
          </cell>
          <cell r="B612" t="str">
            <v>ATERRO MANUAL DE VALAS COM AREIA PARA ATERRO E COMPACTAÇÃO MECANIZADA. AF_05/2016</v>
          </cell>
          <cell r="C612" t="str">
            <v>M3</v>
          </cell>
          <cell r="D612">
            <v>66.849999999999994</v>
          </cell>
          <cell r="E612">
            <v>21.23</v>
          </cell>
          <cell r="F612">
            <v>88.08</v>
          </cell>
        </row>
        <row r="613">
          <cell r="A613">
            <v>93382</v>
          </cell>
          <cell r="B613" t="str">
            <v>REATERRO MANUAL DE VALAS COM COMPACTAÇÃO MECANIZADA. AF_04/2016</v>
          </cell>
          <cell r="C613" t="str">
            <v>M3</v>
          </cell>
          <cell r="D613">
            <v>12.52</v>
          </cell>
          <cell r="E613">
            <v>21.34</v>
          </cell>
          <cell r="F613">
            <v>33.86</v>
          </cell>
        </row>
        <row r="614">
          <cell r="A614"/>
          <cell r="B614" t="str">
            <v>ATERRO MECANIZADO</v>
          </cell>
          <cell r="C614"/>
          <cell r="D614"/>
          <cell r="E614"/>
          <cell r="F614"/>
        </row>
        <row r="615">
          <cell r="A615">
            <v>96385</v>
          </cell>
          <cell r="B615" t="str">
            <v>EXECUÇÃO E COMPACTAÇÃO DE ATERRO COM SOLO PREDOMINANTEMENTE ARGILOSO - EXCLUSIVE SOLO, ESCAVAÇÃO, CARGA E TRANSPORTE. AF_11/2019</v>
          </cell>
          <cell r="C615" t="str">
            <v>M3</v>
          </cell>
          <cell r="D615">
            <v>8.6999999999999993</v>
          </cell>
          <cell r="E615">
            <v>2.86</v>
          </cell>
          <cell r="F615">
            <v>11.56</v>
          </cell>
        </row>
        <row r="616">
          <cell r="A616" t="str">
            <v>AUX3368</v>
          </cell>
          <cell r="B616" t="str">
            <v>EXECUÇÃO E COMPACTAÇÃO DE ATERRO COM SOLO PREDOMINANTEMENTE ARGILOSO, INCLUSIVE FORNECIMENTO E TRANSPORTE DO SOLO</v>
          </cell>
          <cell r="C616" t="str">
            <v>M3</v>
          </cell>
          <cell r="D616">
            <v>59.86</v>
          </cell>
          <cell r="E616">
            <v>2.86</v>
          </cell>
          <cell r="F616">
            <v>62.72</v>
          </cell>
        </row>
        <row r="617">
          <cell r="A617">
            <v>96386</v>
          </cell>
          <cell r="B617" t="str">
            <v>EXECUÇÃO E COMPACTAÇÃO DE ATERRO COM SOLO PREDOMINANTEMENTE ARENOSO - EXCLUSIVE SOLO, ESCAVAÇÃO, CARGA E TRANSPORTE. AF_11/2019</v>
          </cell>
          <cell r="C617" t="str">
            <v>M3</v>
          </cell>
          <cell r="D617">
            <v>6.72</v>
          </cell>
          <cell r="E617">
            <v>1.64</v>
          </cell>
          <cell r="F617">
            <v>8.36</v>
          </cell>
        </row>
        <row r="618">
          <cell r="A618" t="str">
            <v>AUX3505</v>
          </cell>
          <cell r="B618" t="str">
            <v>ATERRO COM SOLO PREDOMINANTEMENTE ARENOSO, INCLUSIVE FORNECIMENTO E TRANSPORTE DO SOLO</v>
          </cell>
          <cell r="C618" t="str">
            <v>M3</v>
          </cell>
          <cell r="D618">
            <v>112.48</v>
          </cell>
          <cell r="E618">
            <v>26.94</v>
          </cell>
          <cell r="F618">
            <v>139.41999999999999</v>
          </cell>
        </row>
        <row r="619">
          <cell r="A619">
            <v>94304</v>
          </cell>
          <cell r="B619" t="str">
            <v>ATERRO MECANIZADO DE VALA COM ESCAVADEIRA HIDRÁULICA (CAPACIDADE DA CAÇAMBA: 0,8 M³ / POTÊNCIA: 111 HP), LARGURA DE 1,5 A 2,5 M, PROFUNDIDADE ATÉ 1,5 M, COM SOLO ARGILO-ARENOSO. AF_05/2016</v>
          </cell>
          <cell r="C619" t="str">
            <v>M3</v>
          </cell>
          <cell r="D619">
            <v>61.02</v>
          </cell>
          <cell r="E619">
            <v>6.63</v>
          </cell>
          <cell r="F619">
            <v>67.650000000000006</v>
          </cell>
        </row>
        <row r="620">
          <cell r="A620">
            <v>94305</v>
          </cell>
          <cell r="B620" t="str">
            <v>ATERRO MECANIZADO DE VALA COM ESCAVADEIRA HIDRÁULICA (CAPACIDADE DA CAÇAMBA: 0,8 M³ / POTÊNCIA: 111 HP), LARGURA ATÉ 1,5 M, PROFUNDIDADE DE 1,5 A 3,0 M, COM SOLO ARGILO-ARENOSO. AF_05/2016</v>
          </cell>
          <cell r="C620" t="str">
            <v>M3</v>
          </cell>
          <cell r="D620">
            <v>58.63</v>
          </cell>
          <cell r="E620">
            <v>4.9000000000000004</v>
          </cell>
          <cell r="F620">
            <v>63.53</v>
          </cell>
        </row>
        <row r="621">
          <cell r="A621">
            <v>94306</v>
          </cell>
          <cell r="B621" t="str">
            <v>ATERRO MECANIZADO DE VALA COM ESCAVADEIRA HIDRÁULICA (CAPACIDADE DA CAÇAMBA: 0,8 M³ / POTÊNCIA: 111 HP), LARGURA DE 1,5 A 2,5 M, PROFUNDIDADE DE 1,5 A 3,0 M, COM SOLO ARGILO-ARENOSO. AF_05/2016</v>
          </cell>
          <cell r="C621" t="str">
            <v>M3</v>
          </cell>
          <cell r="D621">
            <v>55.64</v>
          </cell>
          <cell r="E621">
            <v>2.69</v>
          </cell>
          <cell r="F621">
            <v>58.33</v>
          </cell>
        </row>
        <row r="622">
          <cell r="A622">
            <v>94307</v>
          </cell>
          <cell r="B622" t="str">
            <v>ATERRO MECANIZADO DE VALA COM ESCAVADEIRA HIDRÁULICA (CAPACIDADE DA CAÇAMBA: 0,8 M³ / POTÊNCIA: 111 HP), LARGURA ATÉ 1,5 M, PROFUNDIDADE DE 3,0 A 4,5 M, COM SOLO ARGILO-ARENOSO. AF_05/2016</v>
          </cell>
          <cell r="C622" t="str">
            <v>M3</v>
          </cell>
          <cell r="D622">
            <v>56.37</v>
          </cell>
          <cell r="E622">
            <v>3.15</v>
          </cell>
          <cell r="F622">
            <v>59.52</v>
          </cell>
        </row>
        <row r="623">
          <cell r="A623">
            <v>94308</v>
          </cell>
          <cell r="B623" t="str">
            <v>ATERRO MECANIZADO DE VALA COM ESCAVADEIRA HIDRÁULICA (CAPACIDADE DA CAÇAMBA: 0,8 M³ / POTÊNCIA: 111 HP), LARGURA DE 1,5 A 2,5 M, PROFUNDIDADE DE 3,0 A 4,5 M, COM SOLO ARGILO-ARENOSO. AF_05/2016</v>
          </cell>
          <cell r="C623" t="str">
            <v>M3</v>
          </cell>
          <cell r="D623">
            <v>54.28</v>
          </cell>
          <cell r="E623">
            <v>2.02</v>
          </cell>
          <cell r="F623">
            <v>56.3</v>
          </cell>
        </row>
        <row r="624">
          <cell r="A624">
            <v>94309</v>
          </cell>
          <cell r="B624" t="str">
            <v>ATERRO MECANIZADO DE VALA COM ESCAVADEIRA HIDRÁULICA (CAPACIDADE DA CAÇAMBA: 0,8 M³ / POTÊNCIA: 111 HP), LARGURA ATÉ 1,5 M, PROFUNDIDADE DE 4,5 A 6,0 M, COM SOLO ARGILO-ARENOSO. AF_05/2016</v>
          </cell>
          <cell r="C624" t="str">
            <v>M3</v>
          </cell>
          <cell r="D624">
            <v>55.29</v>
          </cell>
          <cell r="E624">
            <v>2.48</v>
          </cell>
          <cell r="F624">
            <v>57.77</v>
          </cell>
        </row>
        <row r="625">
          <cell r="A625">
            <v>94310</v>
          </cell>
          <cell r="B625" t="str">
            <v>ATERRO MECANIZADO DE VALA COM ESCAVADEIRA HIDRÁULICA (CAPACIDADE DA CAÇAMBA: 0,8 M³ / POTÊNCIA: 111 HP), LARGURA DE 1,5 A 2,5 M, PROFUNDIDADE DE 4,5 A 6,0 M, COM SOLO ARGILO-ARENOSO. AF_05/2016</v>
          </cell>
          <cell r="C625" t="str">
            <v>M3</v>
          </cell>
          <cell r="D625">
            <v>53.57</v>
          </cell>
          <cell r="E625">
            <v>1.71</v>
          </cell>
          <cell r="F625">
            <v>55.28</v>
          </cell>
        </row>
        <row r="626">
          <cell r="A626">
            <v>94315</v>
          </cell>
          <cell r="B626" t="str">
            <v>ATERRO MECANIZADO DE VALA COM RETROESCAVADEIRA (CAPACIDADE DA CAÇAMBA DA RETRO: 0,26 M³ / POTÊNCIA: 88 HP), LARGURA ATÉ 0,8 M, PROFUNDIDADE ATÉ 1,5 M, COM SOLO ARGILO-ARENOSO. AF_05/2016</v>
          </cell>
          <cell r="C626" t="str">
            <v>M3</v>
          </cell>
          <cell r="D626">
            <v>60.93</v>
          </cell>
          <cell r="E626">
            <v>14.14</v>
          </cell>
          <cell r="F626">
            <v>75.069999999999993</v>
          </cell>
        </row>
        <row r="627">
          <cell r="A627">
            <v>94316</v>
          </cell>
          <cell r="B627" t="str">
            <v>ATERRO MECANIZADO DE VALA COM RETROESCAVADEIRA (CAPACIDADE DA CAÇAMBA DA RETRO: 0,26 M³ / POTÊNCIA: 88 HP), LARGURA DE 0,8 A 1,5 M, PROFUNDIDADE ATÉ 1,5 M, COM SOLO ARGILO-ARENOSO. AF_05/2016</v>
          </cell>
          <cell r="C627" t="str">
            <v>M3</v>
          </cell>
          <cell r="D627">
            <v>56.69</v>
          </cell>
          <cell r="E627">
            <v>9.0500000000000007</v>
          </cell>
          <cell r="F627">
            <v>65.739999999999995</v>
          </cell>
        </row>
        <row r="628">
          <cell r="A628">
            <v>94317</v>
          </cell>
          <cell r="B628" t="str">
            <v>ATERRO MECANIZADO DE VALA COM RETROESCAVADEIRA (CAPACIDADE DA CAÇAMBA DA RETRO: 0,26 M³ / POTÊNCIA: 88 HP), LARGURA ATÉ 0,8 M, PROFUNDIDADE DE 1,5 A 3,0 M, COM SOLO ARGILO-ARENOSO. AF_05/2016</v>
          </cell>
          <cell r="C628" t="str">
            <v>M3</v>
          </cell>
          <cell r="D628">
            <v>54.78</v>
          </cell>
          <cell r="E628">
            <v>6.83</v>
          </cell>
          <cell r="F628">
            <v>61.61</v>
          </cell>
        </row>
        <row r="629">
          <cell r="A629">
            <v>94318</v>
          </cell>
          <cell r="B629" t="str">
            <v>ATERRO MECANIZADO DE VALA COM RETROESCAVADEIRA (CAPACIDADE DA CAÇAMBA DA RETRO: 0,26 M³ / POTÊNCIA: 88 HP), LARGURA DE 0,8 A 1,5 M, PROFUNDIDADE DE 1,5 A 3,0 M, COM SOLO ARGILO-ARENOSO. AF_05/2016</v>
          </cell>
          <cell r="C629" t="str">
            <v>M3</v>
          </cell>
          <cell r="D629">
            <v>52.4</v>
          </cell>
          <cell r="E629">
            <v>3.9</v>
          </cell>
          <cell r="F629">
            <v>56.3</v>
          </cell>
        </row>
        <row r="630">
          <cell r="A630">
            <v>94327</v>
          </cell>
          <cell r="B630" t="str">
            <v>ATERRO MECANIZADO DE VALA COM ESCAVADEIRA HIDRÁULICA (CAPACIDADE DA CAÇAMBA: 0,8 M³ / POTÊNCIA: 111 HP), LARGURA DE 1,5 A 2,5 M, PROFUNDIDADE ATÉ 1,5 M, COM AREIA PARA ATERRO. AF_05/2016</v>
          </cell>
          <cell r="C630" t="str">
            <v>M3</v>
          </cell>
          <cell r="D630">
            <v>69.61</v>
          </cell>
          <cell r="E630">
            <v>6.62</v>
          </cell>
          <cell r="F630">
            <v>76.23</v>
          </cell>
        </row>
        <row r="631">
          <cell r="A631">
            <v>94328</v>
          </cell>
          <cell r="B631" t="str">
            <v>ATERRO MECANIZADO DE VALA COM ESCAVADEIRA HIDRÁULICA (CAPACIDADE DA CAÇAMBA: 0,8 M³ / POTÊNCIA: 111 HP), LARGURA ATÉ 1,5 M, PROFUNDIDADE DE 1,5 A 3,0 M, COM AREIA PARA ATERRO. AF_05/2016</v>
          </cell>
          <cell r="C631" t="str">
            <v>M3</v>
          </cell>
          <cell r="D631">
            <v>67.209999999999994</v>
          </cell>
          <cell r="E631">
            <v>4.9000000000000004</v>
          </cell>
          <cell r="F631">
            <v>72.11</v>
          </cell>
        </row>
        <row r="632">
          <cell r="A632">
            <v>94329</v>
          </cell>
          <cell r="B632" t="str">
            <v>ATERRO MECANIZADO DE VALA COM ESCAVADEIRA HIDRÁULICA (CAPACIDADE DA CAÇAMBA: 0,8 M³ / POTÊNCIA: 111 HP), LARGURA DE 1,5 A 2,5 M, PROFUNDIDADE DE 1,5 A 3,0 M, COM AREIA PARA ATERRO. AF_05/2016</v>
          </cell>
          <cell r="C632" t="str">
            <v>M3</v>
          </cell>
          <cell r="D632">
            <v>64.22</v>
          </cell>
          <cell r="E632">
            <v>2.69</v>
          </cell>
          <cell r="F632">
            <v>66.91</v>
          </cell>
        </row>
        <row r="633">
          <cell r="A633">
            <v>94330</v>
          </cell>
          <cell r="B633" t="str">
            <v>ATERRO MECANIZADO DE VALA COM ESCAVADEIRA HIDRÁULICA (CAPACIDADE DA CAÇAMBA: 0,8 M³ / POTÊNCIA: 111 HP), LARGURA ATÉ 1,5 M, PROFUNDIDADE DE 3,0 A 4,5 M, COM AREIA PARA ATERRO. AF_05/2016</v>
          </cell>
          <cell r="C633" t="str">
            <v>M3</v>
          </cell>
          <cell r="D633">
            <v>64.95</v>
          </cell>
          <cell r="E633">
            <v>3.15</v>
          </cell>
          <cell r="F633">
            <v>68.099999999999994</v>
          </cell>
        </row>
        <row r="634">
          <cell r="A634">
            <v>94331</v>
          </cell>
          <cell r="B634" t="str">
            <v>ATERRO MECANIZADO DE VALA COM ESCAVADEIRA HIDRÁULICA (CAPACIDADE DA CAÇAMBA: 0,8 M³ / POTÊNCIA: 111 HP), LARGURA DE 1,5 A 2,5 M, PROFUNDIDADE DE 3,0 A 4,5 M, COM AREIA PARA ATERRO. AF_05/2016</v>
          </cell>
          <cell r="C634" t="str">
            <v>M3</v>
          </cell>
          <cell r="D634">
            <v>62.87</v>
          </cell>
          <cell r="E634">
            <v>2.0099999999999998</v>
          </cell>
          <cell r="F634">
            <v>64.88</v>
          </cell>
        </row>
        <row r="635">
          <cell r="A635">
            <v>94332</v>
          </cell>
          <cell r="B635" t="str">
            <v>ATERRO MECANIZADO DE VALA COM ESCAVADEIRA HIDRÁULICA (CAPACIDADE DA CAÇAMBA: 0,8 M³ / POTÊNCIA: 111 HP), LARGURA ATÉ 1,5 M, PROFUNDIDADE DE 4,5 A 6,0 M, COM AREIA PARA ATERRO. AF_05/2016</v>
          </cell>
          <cell r="C635" t="str">
            <v>M3</v>
          </cell>
          <cell r="D635">
            <v>63.87</v>
          </cell>
          <cell r="E635">
            <v>2.48</v>
          </cell>
          <cell r="F635">
            <v>66.349999999999994</v>
          </cell>
        </row>
        <row r="636">
          <cell r="A636">
            <v>94333</v>
          </cell>
          <cell r="B636" t="str">
            <v>ATERRO MECANIZADO DE VALA COM ESCAVADEIRA HIDRÁULICA (CAPACIDADE DA CAÇAMBA: 0,8 M³ / POTÊNCIA: 111 HP), LARGURA DE 1,5 A 2,5 M, PROFUNDIDADE DE 4,5 A 6,0 M, COM AREIA PARA ATERRO. AF_05/2016</v>
          </cell>
          <cell r="C636" t="str">
            <v>M3</v>
          </cell>
          <cell r="D636">
            <v>62.15</v>
          </cell>
          <cell r="E636">
            <v>1.71</v>
          </cell>
          <cell r="F636">
            <v>63.86</v>
          </cell>
        </row>
        <row r="637">
          <cell r="A637">
            <v>94338</v>
          </cell>
          <cell r="B637" t="str">
            <v>ATERRO MECANIZADO DE VALA COM RETROESCAVADEIRA (CAPACIDADE DA CAÇAMBA DA RETRO: 0,26 M³ / POTÊNCIA: 88 HP), LARGURA ATÉ 0,8 M, PROFUNDIDADE ATÉ 1,5 M, COM AREIA PARA ATERRO. AF_05/2016</v>
          </cell>
          <cell r="C637" t="str">
            <v>M3</v>
          </cell>
          <cell r="D637">
            <v>69.52</v>
          </cell>
          <cell r="E637">
            <v>14.13</v>
          </cell>
          <cell r="F637">
            <v>83.65</v>
          </cell>
        </row>
        <row r="638">
          <cell r="A638">
            <v>94339</v>
          </cell>
          <cell r="B638" t="str">
            <v>ATERRO MECANIZADO DE VALA COM RETROESCAVADEIRA (CAPACIDADE DA CAÇAMBA DA RETRO: 0,26 M³ / POTÊNCIA: 88 HP), LARGURA DE 0,8 A 1,5 M, PROFUNDIDADE ATÉ 1,5 M, COM AREIA PARA ATERRO. AF_05/2016</v>
          </cell>
          <cell r="C638" t="str">
            <v>M3</v>
          </cell>
          <cell r="D638">
            <v>65.27</v>
          </cell>
          <cell r="E638">
            <v>9.0500000000000007</v>
          </cell>
          <cell r="F638">
            <v>74.319999999999993</v>
          </cell>
        </row>
        <row r="639">
          <cell r="A639">
            <v>94340</v>
          </cell>
          <cell r="B639" t="str">
            <v>ATERRO MECANIZADO DE VALA COM RETROESCAVADEIRA (CAPACIDADE DA CAÇAMBA DA RETRO: 0,26 M³ / POTÊNCIA: 88 HP), LARGURA ATÉ 0,8 M, PROFUNDIDADE DE 1,5 A 3,0 M, COM AREIA PARA ATERRO. AF_05/2016</v>
          </cell>
          <cell r="C639" t="str">
            <v>M3</v>
          </cell>
          <cell r="D639">
            <v>63.37</v>
          </cell>
          <cell r="E639">
            <v>6.82</v>
          </cell>
          <cell r="F639">
            <v>70.19</v>
          </cell>
        </row>
        <row r="640">
          <cell r="A640">
            <v>94341</v>
          </cell>
          <cell r="B640" t="str">
            <v>ATERRO MECANIZADO DE VALA COM RETROESCAVADEIRA (CAPACIDADE DA CAÇAMBA DA RETRO: 0,26 M³ / POTÊNCIA: 88 HP), LARGURA DE 0,8 A 1,5 M, PROFUNDIDADE DE 1,5 A 3,0 M, COM AREIA PARA ATERRO. AF_05/2016</v>
          </cell>
          <cell r="C640" t="str">
            <v>M3</v>
          </cell>
          <cell r="D640">
            <v>60.99</v>
          </cell>
          <cell r="E640">
            <v>3.89</v>
          </cell>
          <cell r="F640">
            <v>64.88</v>
          </cell>
        </row>
        <row r="641">
          <cell r="A641"/>
          <cell r="B641" t="str">
            <v>REATERRO MECANIZADO</v>
          </cell>
          <cell r="C641"/>
          <cell r="D641"/>
          <cell r="E641"/>
          <cell r="F641"/>
        </row>
        <row r="642">
          <cell r="A642">
            <v>93360</v>
          </cell>
          <cell r="B642" t="str">
            <v>REATERRO MECANIZADO DE VALA COM ESCAVADEIRA HIDRÁULICA (CAPACIDADE DA CAÇAMBA: 0,8 M³ / POTÊNCIA: 111 HP), LARGURA DE 1,5 A 2,5 M, PROFUNDIDADE ATÉ 1,5 M, COM SOLO DE 1ª CATEGORIA EM LOCAIS COM ALTO NÍVEL DE INTERFERÊNCIA. AF_04/2016</v>
          </cell>
          <cell r="C642" t="str">
            <v>M3</v>
          </cell>
          <cell r="D642">
            <v>16.54</v>
          </cell>
          <cell r="E642">
            <v>6.99</v>
          </cell>
          <cell r="F642">
            <v>23.53</v>
          </cell>
        </row>
        <row r="643">
          <cell r="A643">
            <v>93361</v>
          </cell>
          <cell r="B643" t="str">
            <v>REATERRO MECANIZADO DE VALA COM ESCAVADEIRA HIDRÁULICA (CAPACIDADE DA CAÇAMBA: 0,8 M³ / POTÊNCIA: 111 HP), LARGURA ATÉ 1,5 M, PROFUNDIDADE DE 1,5 A 3,0 M, COM SOLO DE 1ª CATEGORIA EM LOCAIS COM ALTO NÍVEL DE INTERFERÊNCIA. AF_04/2016</v>
          </cell>
          <cell r="C643" t="str">
            <v>M3</v>
          </cell>
          <cell r="D643">
            <v>14.32</v>
          </cell>
          <cell r="E643">
            <v>5.24</v>
          </cell>
          <cell r="F643">
            <v>19.559999999999999</v>
          </cell>
        </row>
        <row r="644">
          <cell r="A644">
            <v>93362</v>
          </cell>
          <cell r="B644" t="str">
            <v>REATERRO MECANIZADO DE VALA COM ESCAVADEIRA HIDRÁULICA (CAPACIDADE DA CAÇAMBA: 0,8 M³ / POTÊNCIA: 111 HP), LARGURA DE 1,5 A 2,5 M, PROFUNDIDADE DE 1,5 A 3,0 M, COM SOLO DE 1ª CATEGORIA EM LOCAIS COM ALTO NÍVEL DE INTERFERÊNCIA. AF_04/2016</v>
          </cell>
          <cell r="C644" t="str">
            <v>M3</v>
          </cell>
          <cell r="D644">
            <v>11.21</v>
          </cell>
          <cell r="E644">
            <v>3.02</v>
          </cell>
          <cell r="F644">
            <v>14.23</v>
          </cell>
        </row>
        <row r="645">
          <cell r="A645">
            <v>93363</v>
          </cell>
          <cell r="B645" t="str">
            <v>REATERRO MECANIZADO DE VALA COM ESCAVADEIRA HIDRÁULICA (CAPACIDADE DA CAÇAMBA: 0,8 M³ / POTÊNCIA: 111 HP), LARGURA ATÉ 1,5 M, PROFUNDIDADE DE 3,0 A 4,5 M COM SOLO DE 1ª CATEGORIA EM LOCAIS COM ALTO NÍVEL DE INTERFERÊNCIA. AF_04/2016</v>
          </cell>
          <cell r="C645" t="str">
            <v>M3</v>
          </cell>
          <cell r="D645">
            <v>11.91</v>
          </cell>
          <cell r="E645">
            <v>3.5</v>
          </cell>
          <cell r="F645">
            <v>15.41</v>
          </cell>
        </row>
        <row r="646">
          <cell r="A646">
            <v>93364</v>
          </cell>
          <cell r="B646" t="str">
            <v>REATERRO MECANIZADO DE VALA COM ESCAVADEIRA HIDRÁULICA (CAPACIDADE DA CAÇAMBA: 0,8 M³ / POTÊNCIA: 111 HP), LARGURA DE 1,5 A 2,5 M, PROFUNDIDADE DE 3,0  A 4,5 M, COM SOLO (SEM SUBSTITUIÇÃO) DE 1ª CATEGORIA EM LOCAIS COM ALTO NÍVEL DE INTERFERÊNCIA. AF_04/2016</v>
          </cell>
          <cell r="C646" t="str">
            <v>M3</v>
          </cell>
          <cell r="D646">
            <v>9.84</v>
          </cell>
          <cell r="E646">
            <v>2.35</v>
          </cell>
          <cell r="F646">
            <v>12.19</v>
          </cell>
        </row>
        <row r="647">
          <cell r="A647">
            <v>93365</v>
          </cell>
          <cell r="B647" t="str">
            <v>REATERRO MECANIZADO DE VALA COM ESCAVADEIRA HIDRÁULICA (CAPACIDADE DA CAÇAMBA: 0,8 M³ / POTÊNCIA: 111 HP), LARGURA ATÉ 1,5 M, PROFUNDIDADE DE 4,5 A 6,0 M, COM SOLO DE 1ª CATEGORIA EM LOCAIS COM ALTO NÍVEL DE INTERFERÊNCIA. AF_04/2016</v>
          </cell>
          <cell r="C647" t="str">
            <v>M3</v>
          </cell>
          <cell r="D647">
            <v>10.79</v>
          </cell>
          <cell r="E647">
            <v>2.78</v>
          </cell>
          <cell r="F647">
            <v>13.57</v>
          </cell>
        </row>
        <row r="648">
          <cell r="A648">
            <v>93366</v>
          </cell>
          <cell r="B648" t="str">
            <v>REATERRO MECANIZADO DE VALA COM ESCAVADEIRA HIDRÁULICA (CAPACIDADE DA CAÇAMBA: 0,8 M³ / POTÊNCIA: 111 HP), LARGURA DE 1,5 A 2,5 M, PROFUNDIDADE DE 4,5 A 6,0 M, COM SOLO DE 1ª CATEGORIA EM LOCAIS COM ALTO NÍVEL DE INTERFERÊNCIA. AF_04/2016</v>
          </cell>
          <cell r="C648" t="str">
            <v>M3</v>
          </cell>
          <cell r="D648">
            <v>9.16</v>
          </cell>
          <cell r="E648">
            <v>2.04</v>
          </cell>
          <cell r="F648">
            <v>11.2</v>
          </cell>
        </row>
        <row r="649">
          <cell r="A649">
            <v>93367</v>
          </cell>
          <cell r="B649" t="str">
            <v>REATERRO MECANIZADO DE VALA COM ESCAVADEIRA HIDRÁULICA (CAPACIDADE DA CAÇAMBA: 0,8 M³ / POTÊNCIA: 111 HP), LARGURA DE 1,5 A 2,5 M, PROFUNDIDADE ATÉ 1,5 M, COM SOLO DE 1ª CATEGORIA EM LOCAIS COM BAIXO NÍVEL DE INTERFERÊNCIA. AF_04/2016</v>
          </cell>
          <cell r="C649" t="str">
            <v>M3</v>
          </cell>
          <cell r="D649">
            <v>15.31</v>
          </cell>
          <cell r="E649">
            <v>6.68</v>
          </cell>
          <cell r="F649">
            <v>21.99</v>
          </cell>
        </row>
        <row r="650">
          <cell r="A650">
            <v>93368</v>
          </cell>
          <cell r="B650" t="str">
            <v>REATERRO MECANIZADO DE VALA COM ESCAVADEIRA HIDRÁULICA (CAPACIDADE DA CAÇAMBA: 0,8 M³ / POTÊNCIA: 111 HP), LARGURA ATÉ 1,5 M, PROFUNDIDADE DE 1,5 A 3,0 M, COM SOLO DE 1ª CATEGORIA EM LOCAIS COM BAIXO NÍVEL DE INTERFERÊNCIA. AF_04/2016</v>
          </cell>
          <cell r="C650" t="str">
            <v>M3</v>
          </cell>
          <cell r="D650">
            <v>12.92</v>
          </cell>
          <cell r="E650">
            <v>4.97</v>
          </cell>
          <cell r="F650">
            <v>17.89</v>
          </cell>
        </row>
        <row r="651">
          <cell r="A651">
            <v>93369</v>
          </cell>
          <cell r="B651" t="str">
            <v>REATERRO MECANIZADO DE VALA COM ESCAVADEIRA HIDRÁULICA (CAPACIDADE DA CAÇAMBA: 0,8 M³ / POTÊNCIA: 111 HP), LARGURA DE 1,5 A 2,5 M, PROFUNDIDADE DE 1,5 A 3,0 M, COM SOLO (SEM SUBSTITUIÇÃO) DE 1ª CATEGORIA EM LOCAIS COM BAIXO NÍVEL DE INTERFERÊNCIA. AF_04/2016</v>
          </cell>
          <cell r="C651" t="str">
            <v>M3</v>
          </cell>
          <cell r="D651">
            <v>9.9700000000000006</v>
          </cell>
          <cell r="E651">
            <v>2.73</v>
          </cell>
          <cell r="F651">
            <v>12.7</v>
          </cell>
        </row>
        <row r="652">
          <cell r="A652">
            <v>93370</v>
          </cell>
          <cell r="B652" t="str">
            <v>REATERRO MECANIZADO DE VALA COM ESCAVADEIRA HIDRÁULICA (CAPACIDADE DA CAÇAMBA: 0,8 M³ / POTÊNCIA: 111 HP), LARGURA ATÉ 1,5 M, PROFUNDIDADE DE 3,0 A 4,5 M, COM SOLO DE 1ª CATEGORIA EM LOCAIS COM BAIXO NÍVEL DE INTERFERÊNCIA. AF_04/2016</v>
          </cell>
          <cell r="C652" t="str">
            <v>M3</v>
          </cell>
          <cell r="D652">
            <v>10.69</v>
          </cell>
          <cell r="E652">
            <v>3.2</v>
          </cell>
          <cell r="F652">
            <v>13.89</v>
          </cell>
        </row>
        <row r="653">
          <cell r="A653">
            <v>93371</v>
          </cell>
          <cell r="B653" t="str">
            <v>REATERRO MECANIZADO DE VALA COM ESCAVADEIRA HIDRÁULICA (CAPACIDADE DA CAÇAMBA: 0,8 M³ / POTÊNCIA: 111 HP), LARGURA DE 1,5 A 2,5 M, PROFUNDIDADE DE 3,0 A 4,5 M, COM SOLO (SEM SUBSTITUIÇÃO) DE 1ª CATEGORIA EM LOCAIS COM BAIXO NÍVEL DE INTERFERÊNCIA. AF_04/2016</v>
          </cell>
          <cell r="C653" t="str">
            <v>M3</v>
          </cell>
          <cell r="D653">
            <v>8.61</v>
          </cell>
          <cell r="E653">
            <v>2.06</v>
          </cell>
          <cell r="F653">
            <v>10.67</v>
          </cell>
        </row>
        <row r="654">
          <cell r="A654">
            <v>93372</v>
          </cell>
          <cell r="B654" t="str">
            <v>REATERRO MECANIZADO DE VALA COM ESCAVADEIRA HIDRÁULICA (CAPACIDADE DA CAÇAMBA: 0,8 M³ / POTÊNCIA: 111 HP), LARGURA ATÉ 1,5 M, PROFUNDIDADE DE 4,5 A 6,0 M, COM SOLO DE 1ª CATEGORIA EM LOCAIS COM BAIXO NÍVEL DE INTERFERÊNCIA. AF_04/2016</v>
          </cell>
          <cell r="C654" t="str">
            <v>M3</v>
          </cell>
          <cell r="D654">
            <v>9.6</v>
          </cell>
          <cell r="E654">
            <v>2.5299999999999998</v>
          </cell>
          <cell r="F654">
            <v>12.13</v>
          </cell>
        </row>
        <row r="655">
          <cell r="A655">
            <v>93373</v>
          </cell>
          <cell r="B655" t="str">
            <v>REATERRO MECANIZADO DE VALA COM ESCAVADEIRA HIDRÁULICA (CAPACIDADE DA CAÇAMBA: 0,8 M³ / POTÊNCIA: 111 HP), LARGURA DE 1,5 A 2,5 M, PROFUNDIDADE DE 4,5 A 6,0 M, COM SOLO (SEM SUBSTITUIÇÃO) DE 1ª CATEGORIA EM LOCAIS COM BAIXO NÍVEL DE INTERFERÊNCIA. AF_04/2016</v>
          </cell>
          <cell r="C655" t="str">
            <v>M3</v>
          </cell>
          <cell r="D655">
            <v>7.9</v>
          </cell>
          <cell r="E655">
            <v>1.77</v>
          </cell>
          <cell r="F655">
            <v>9.67</v>
          </cell>
        </row>
        <row r="656">
          <cell r="A656">
            <v>93374</v>
          </cell>
          <cell r="B656" t="str">
            <v>REATERRO MECANIZADO DE VALA COM RETROESCAVADEIRA (CAPACIDADE DA CAÇAMBA DA RETRO: 0,26 M³ / POTÊNCIA: 88 HP), LARGURA ATÉ 0,8 M, PROFUNDIDADE ATÉ 1,5 M, COM SOLO (SEM SUBSTITUIÇÃO) DE 1ª CATEGORIA EM LOCAIS COM ALTO NÍVEL DE INTERFERÊNCIA. AF_04/2016</v>
          </cell>
          <cell r="C656" t="str">
            <v>M3</v>
          </cell>
          <cell r="D656">
            <v>15.04</v>
          </cell>
          <cell r="E656">
            <v>11.84</v>
          </cell>
          <cell r="F656">
            <v>26.88</v>
          </cell>
        </row>
        <row r="657">
          <cell r="A657">
            <v>93375</v>
          </cell>
          <cell r="B657" t="str">
            <v>REATERRO MECANIZADO DE VALA COM RETROESCAVADEIRA (CAPACIDADE DA CAÇAMBA DA RETRO: 0,26 M³ / POTÊNCIA: 88 HP), LARGURA DE 0,8 A 1,5 M, PROFUNDIDADE ATÉ 1,5 M, COM SOLO DE 1ª CATEGORIA EM LOCAIS COM ALTO NÍVEL DE INTERFERÊNCIA. AF_04/2016</v>
          </cell>
          <cell r="C657" t="str">
            <v>M3</v>
          </cell>
          <cell r="D657">
            <v>11.66</v>
          </cell>
          <cell r="E657">
            <v>9.09</v>
          </cell>
          <cell r="F657">
            <v>20.75</v>
          </cell>
        </row>
        <row r="658">
          <cell r="A658">
            <v>93376</v>
          </cell>
          <cell r="B658" t="str">
            <v>REATERRO MECANIZADO DE VALA COM RETROESCAVADEIRA (CAPACIDADE DA CAÇAMBA DA RETRO: 0,26 M³ / POTÊNCIA: 88 HP), LARGURA ATÉ 0,8 M, PROFUNDIDADE DE 1,5 A 3,0 M, COM SOLO DE 1ª CATEGORIA EM LOCAIS COM ALTO NÍVEL DE INTERFERÊNCIA. AF_04/2016</v>
          </cell>
          <cell r="C658" t="str">
            <v>M3</v>
          </cell>
          <cell r="D658">
            <v>9.7899999999999991</v>
          </cell>
          <cell r="E658">
            <v>7.17</v>
          </cell>
          <cell r="F658">
            <v>16.96</v>
          </cell>
        </row>
        <row r="659">
          <cell r="A659">
            <v>93377</v>
          </cell>
          <cell r="B659" t="str">
            <v>REATERRO MECANIZADO DE VALA COM RETROESCAVADEIRA (CAPACIDADE DA CAÇAMBA DA RETRO: 0,26 M³ / POTÊNCIA: 88 HP), LARGURA DE 0,8 A 1,5 M, PROFUNDIDADE DE 1,5 A 3,0 M, COM SOLO (SEM SUBSTITUIÇÃO) DE 1ª CATEGORIA EM LOCAIS COM ALTO NÍVEL DE INTERFERÊNCIA. AF_04/2016</v>
          </cell>
          <cell r="C659" t="str">
            <v>M3</v>
          </cell>
          <cell r="D659">
            <v>7.19</v>
          </cell>
          <cell r="E659">
            <v>4.1900000000000004</v>
          </cell>
          <cell r="F659">
            <v>11.38</v>
          </cell>
        </row>
        <row r="660">
          <cell r="A660">
            <v>93378</v>
          </cell>
          <cell r="B660" t="str">
            <v>REATERRO MECANIZADO DE VALA COM RETROESCAVADEIRA (CAPACIDADE DA CAÇAMBA DA RETRO: 0,26 M³ / POTÊNCIA: 88 HP), LARGURA ATÉ 0,8 M, PROFUNDIDADE ATÉ 1,5 M, COM SOLO DE 1ª CATEGORIA EM LOCAIS COM BAIXO NÍVEL DE INTERFERÊNCIA. AF_04/2016</v>
          </cell>
          <cell r="C660" t="str">
            <v>M3</v>
          </cell>
          <cell r="D660">
            <v>13.76</v>
          </cell>
          <cell r="E660">
            <v>11.41</v>
          </cell>
          <cell r="F660">
            <v>25.17</v>
          </cell>
        </row>
        <row r="661">
          <cell r="A661">
            <v>93379</v>
          </cell>
          <cell r="B661" t="str">
            <v>REATERRO MECANIZADO DE VALA COM RETROESCAVADEIRA (CAPACIDADE DA CAÇAMBA DA RETRO: 0,26 M³ / POTÊNCIA: 88 HP), LARGURA DE 0,8 A 1,5 M, PROFUNDIDADE ATÉ 1,5 M, COM SOLO DE 1ª CATEGORIA EM LOCAIS COM BAIXO NÍVEL DE INTERFERÊNCIA. AF_04/2016</v>
          </cell>
          <cell r="C661" t="str">
            <v>M3</v>
          </cell>
          <cell r="D661">
            <v>10.72</v>
          </cell>
          <cell r="E661">
            <v>8.7200000000000006</v>
          </cell>
          <cell r="F661">
            <v>19.440000000000001</v>
          </cell>
        </row>
        <row r="662">
          <cell r="A662">
            <v>93380</v>
          </cell>
          <cell r="B662" t="str">
            <v>REATERRO MECANIZADO DE VALA COM RETROESCAVADEIRA (CAPACIDADE DA CAÇAMBA DA RETRO: 0,26 M³ / POTÊNCIA: 88 HP), LARGURA ATÉ 0,8 M, PROFUNDIDADE DE 1,5 A 3,0 M, COM SOLO DE 1ª CATEGORIA EM LOCAIS COM BAIXO NÍVEL DE INTERFERÊNCIA. AF_04/2016</v>
          </cell>
          <cell r="C662" t="str">
            <v>M3</v>
          </cell>
          <cell r="D662">
            <v>9.0299999999999994</v>
          </cell>
          <cell r="E662">
            <v>6.92</v>
          </cell>
          <cell r="F662">
            <v>15.95</v>
          </cell>
        </row>
        <row r="663">
          <cell r="A663">
            <v>93381</v>
          </cell>
          <cell r="B663" t="str">
            <v>REATERRO MECANIZADO DE VALA COM RETROESCAVADEIRA (CAPACIDADE DA CAÇAMBA DA RETRO: 0,26 M³ / POTÊNCIA: 88 HP), LARGURA DE 0,8 A 1,5 M, PROFUNDIDADE DE 1,5 A 3,0 M, COM SOLO (SEM SUBSTITUIÇÃO) DE 1ª CATEGORIA EM LOCAIS COM BAIXO NÍVEL DE INTERFERÊNCIA. AF_04/2016</v>
          </cell>
          <cell r="C663" t="str">
            <v>M3</v>
          </cell>
          <cell r="D663">
            <v>6.65</v>
          </cell>
          <cell r="E663">
            <v>4.01</v>
          </cell>
          <cell r="F663">
            <v>10.66</v>
          </cell>
        </row>
        <row r="664">
          <cell r="A664"/>
          <cell r="B664" t="str">
            <v>ESPALHAMENTO</v>
          </cell>
          <cell r="C664"/>
          <cell r="D664"/>
          <cell r="E664"/>
          <cell r="F664"/>
        </row>
        <row r="665">
          <cell r="A665">
            <v>100574</v>
          </cell>
          <cell r="B665" t="str">
            <v>ESPALHAMENTO DE MATERIAL COM TRATOR DE ESTEIRAS. AF_11/2019</v>
          </cell>
          <cell r="C665" t="str">
            <v>M3</v>
          </cell>
          <cell r="D665">
            <v>1.1200000000000001</v>
          </cell>
          <cell r="E665">
            <v>0.34</v>
          </cell>
          <cell r="F665">
            <v>1.46</v>
          </cell>
        </row>
        <row r="666">
          <cell r="A666"/>
          <cell r="B666" t="str">
            <v>PREPARO DE FUNDO E REGULARIZAÇÃO</v>
          </cell>
          <cell r="C666"/>
          <cell r="D666"/>
          <cell r="E666"/>
          <cell r="F666"/>
        </row>
        <row r="667">
          <cell r="A667">
            <v>101616</v>
          </cell>
          <cell r="B667" t="str">
            <v>PREPARO DE FUNDO DE VALA COM LARGURA MENOR QUE 1,5 M (ACERTO DO SOLO NATURAL). AF_08/2020</v>
          </cell>
          <cell r="C667" t="str">
            <v>M2</v>
          </cell>
          <cell r="D667">
            <v>1.99</v>
          </cell>
          <cell r="E667">
            <v>4.67</v>
          </cell>
          <cell r="F667">
            <v>6.66</v>
          </cell>
        </row>
        <row r="668">
          <cell r="A668">
            <v>101617</v>
          </cell>
          <cell r="B668" t="str">
            <v>PREPARO DE FUNDO DE VALA COM LARGURA MAIOR OU IGUAL A 1,5 M E MENOR QUE 2,5 M (ACERTO DO SOLO NATURAL). AF_08/2020</v>
          </cell>
          <cell r="C668" t="str">
            <v>M2</v>
          </cell>
          <cell r="D668">
            <v>0.94</v>
          </cell>
          <cell r="E668">
            <v>2.34</v>
          </cell>
          <cell r="F668">
            <v>3.28</v>
          </cell>
        </row>
        <row r="669">
          <cell r="A669">
            <v>101618</v>
          </cell>
          <cell r="B669" t="str">
            <v>PREPARO DE FUNDO DE VALA COM LARGURA MENOR QUE 1,5 M, COM CAMADA DE AREIA, LANÇAMENTO MANUAL. AF_08/2020</v>
          </cell>
          <cell r="C669" t="str">
            <v>M3</v>
          </cell>
          <cell r="D669">
            <v>136.13</v>
          </cell>
          <cell r="E669">
            <v>91.52</v>
          </cell>
          <cell r="F669">
            <v>227.65</v>
          </cell>
        </row>
        <row r="670">
          <cell r="A670">
            <v>101619</v>
          </cell>
          <cell r="B670" t="str">
            <v>PREPARO DE FUNDO DE VALA COM LARGURA MENOR QUE 1,5 M, COM CAMADA DE BRITA, LANÇAMENTO MANUAL. AF_08/2020</v>
          </cell>
          <cell r="C670" t="str">
            <v>M3</v>
          </cell>
          <cell r="D670">
            <v>127.36</v>
          </cell>
          <cell r="E670">
            <v>112.19</v>
          </cell>
          <cell r="F670">
            <v>239.55</v>
          </cell>
        </row>
        <row r="671">
          <cell r="A671">
            <v>101620</v>
          </cell>
          <cell r="B671" t="str">
            <v>PREPARO DE FUNDO DE VALA COM LARGURA MAIOR OU IGUAL A 1,5 M E MENOR QUE 2,5 M, COM CAMADA DE AREIA, LANÇAMENTO MANUAL. AF_08/2020</v>
          </cell>
          <cell r="C671" t="str">
            <v>M3</v>
          </cell>
          <cell r="D671">
            <v>127.87</v>
          </cell>
          <cell r="E671">
            <v>73.06</v>
          </cell>
          <cell r="F671">
            <v>200.93</v>
          </cell>
        </row>
        <row r="672">
          <cell r="A672">
            <v>101621</v>
          </cell>
          <cell r="B672" t="str">
            <v>PREPARO DE FUNDO DE VALA COM LARGURA MAIOR OU IGUAL A 1,5 M E MENOR QUE 2,5 M, COM CAMADA DE BRITA, LANÇAMENTO MANUAL. AF_08/2020</v>
          </cell>
          <cell r="C672" t="str">
            <v>M3</v>
          </cell>
          <cell r="D672">
            <v>119.08</v>
          </cell>
          <cell r="E672">
            <v>93.74</v>
          </cell>
          <cell r="F672">
            <v>212.82</v>
          </cell>
        </row>
        <row r="673">
          <cell r="A673">
            <v>101622</v>
          </cell>
          <cell r="B673" t="str">
            <v>PREPARO DE FUNDO DE VALA COM LARGURA MENOR QUE 1,5 M, COM CAMADA DE AREIA, LANÇAMENTO MECANIZADO. AF_08/2020</v>
          </cell>
          <cell r="C673" t="str">
            <v>M3</v>
          </cell>
          <cell r="D673">
            <v>144.76</v>
          </cell>
          <cell r="E673">
            <v>49</v>
          </cell>
          <cell r="F673">
            <v>193.76</v>
          </cell>
        </row>
        <row r="674">
          <cell r="A674">
            <v>101623</v>
          </cell>
          <cell r="B674" t="str">
            <v>PREPARO DE FUNDO DE VALA COM LARGURA MENOR QUE 1,5 M, COM CAMADA DE BRITA, LANÇAMENTO MECANIZADO. AF_08/2020</v>
          </cell>
          <cell r="C674" t="str">
            <v>M3</v>
          </cell>
          <cell r="D674">
            <v>137.99</v>
          </cell>
          <cell r="E674">
            <v>59.78</v>
          </cell>
          <cell r="F674">
            <v>197.77</v>
          </cell>
        </row>
        <row r="675">
          <cell r="A675">
            <v>101624</v>
          </cell>
          <cell r="B675" t="str">
            <v>PREPARO DE FUNDO DE VALA COM LARGURA MAIOR OU IGUAL A 1,5 M E MENOR QUE 2,5 M, COM CAMADA DE BRITA, LANÇAMENTO MECANIZADO. AF_08/2020</v>
          </cell>
          <cell r="C675" t="str">
            <v>M3</v>
          </cell>
          <cell r="D675">
            <v>114.8</v>
          </cell>
          <cell r="E675">
            <v>36.6</v>
          </cell>
          <cell r="F675">
            <v>151.4</v>
          </cell>
        </row>
        <row r="676">
          <cell r="A676">
            <v>101625</v>
          </cell>
          <cell r="B676" t="str">
            <v>PREPARO DE FUNDO DE VALA COM LARGURA MAIOR OU IGUAL A 1,5 M E MENOR QUE 2,5 M, COM CAMADA DE AREIA, LANÇAMENTO MECANIZADO. AF_08/2020</v>
          </cell>
          <cell r="C676" t="str">
            <v>M3</v>
          </cell>
          <cell r="D676">
            <v>124.56</v>
          </cell>
          <cell r="E676">
            <v>28.69</v>
          </cell>
          <cell r="F676">
            <v>153.25</v>
          </cell>
        </row>
        <row r="677">
          <cell r="A677">
            <v>100575</v>
          </cell>
          <cell r="B677" t="str">
            <v>REGULARIZAÇÃO DE SUPERFÍCIES COM MOTONIVELADORA. AF_11/2019</v>
          </cell>
          <cell r="C677" t="str">
            <v>M2</v>
          </cell>
          <cell r="D677">
            <v>0.09</v>
          </cell>
          <cell r="E677">
            <v>0.04</v>
          </cell>
          <cell r="F677">
            <v>0.13</v>
          </cell>
        </row>
        <row r="678">
          <cell r="A678">
            <v>97113</v>
          </cell>
          <cell r="B678" t="str">
            <v>APLICAÇÃO DE LONA PLÁSTICA PARA EXECUÇÃO DE PAVIMENTOS DE CONCRETO. AF_04/2022</v>
          </cell>
          <cell r="C678" t="str">
            <v>M2</v>
          </cell>
          <cell r="D678">
            <v>2.95</v>
          </cell>
          <cell r="E678">
            <v>0.18</v>
          </cell>
          <cell r="F678">
            <v>3.13</v>
          </cell>
        </row>
        <row r="679">
          <cell r="A679"/>
          <cell r="B679" t="str">
            <v>COMPACTAÇÃO MANUAL</v>
          </cell>
          <cell r="C679"/>
          <cell r="D679"/>
          <cell r="E679"/>
          <cell r="F679"/>
        </row>
        <row r="680">
          <cell r="A680" t="str">
            <v>AUX0655</v>
          </cell>
          <cell r="B680" t="str">
            <v>APILOAMENTO DO FUNDO DE VALAS, PARA SIMPLES REGULARIZAÇÃO</v>
          </cell>
          <cell r="C680" t="str">
            <v>M2</v>
          </cell>
          <cell r="D680">
            <v>1.93</v>
          </cell>
          <cell r="E680">
            <v>3.76</v>
          </cell>
          <cell r="F680">
            <v>5.69</v>
          </cell>
        </row>
        <row r="681">
          <cell r="A681"/>
          <cell r="B681" t="str">
            <v>COMPACTAÇÃO MECÂNICA</v>
          </cell>
          <cell r="C681"/>
          <cell r="D681"/>
          <cell r="E681"/>
          <cell r="F681"/>
        </row>
        <row r="682">
          <cell r="A682">
            <v>97083</v>
          </cell>
          <cell r="B682" t="str">
            <v>COMPACTAÇÃO MECÂNICA DE SOLO PARA EXECUÇÃO DE RADIER, PISO DE CONCRETO OU LAJE SOBRE SOLO, COM COMPACTADOR DE SOLOS A PERCUSSÃO. AF_09/2021</v>
          </cell>
          <cell r="C682" t="str">
            <v>M2</v>
          </cell>
          <cell r="D682">
            <v>1.17</v>
          </cell>
          <cell r="E682">
            <v>2.34</v>
          </cell>
          <cell r="F682">
            <v>3.51</v>
          </cell>
        </row>
        <row r="683">
          <cell r="A683">
            <v>97084</v>
          </cell>
          <cell r="B683" t="str">
            <v>COMPACTAÇÃO MECÂNICA DE SOLO PARA EXECUÇÃO DE RADIER, PISO DE CONCRETO OU LAJE SOBRE SOLO, COM COMPACTADOR DE SOLOS TIPO PLACA VIBRATÓRIA. AF_09/2021</v>
          </cell>
          <cell r="C683" t="str">
            <v>M2</v>
          </cell>
          <cell r="D683">
            <v>0.23</v>
          </cell>
          <cell r="E683">
            <v>0.5</v>
          </cell>
          <cell r="F683">
            <v>0.73</v>
          </cell>
        </row>
        <row r="684">
          <cell r="A684" t="str">
            <v>AUX1804</v>
          </cell>
          <cell r="B684" t="str">
            <v>REGULARIZAÇÃO MANUAL E COMPACTAÇÃO COM PLACA VIBRATÓRIA</v>
          </cell>
          <cell r="C684" t="str">
            <v>M2</v>
          </cell>
          <cell r="D684">
            <v>2.54</v>
          </cell>
          <cell r="E684">
            <v>5.01</v>
          </cell>
          <cell r="F684">
            <v>7.55</v>
          </cell>
        </row>
        <row r="685">
          <cell r="A685"/>
          <cell r="B685" t="str">
            <v>CARGA, MANOBRAS E DESCARGA</v>
          </cell>
          <cell r="C685"/>
          <cell r="D685"/>
          <cell r="E685"/>
          <cell r="F685"/>
        </row>
        <row r="686">
          <cell r="A686" t="str">
            <v>AUX2585</v>
          </cell>
          <cell r="B686" t="str">
            <v>CARGA MECANIZADA E REMOÇÃO DE TERRA, INCLUSIVE TRANSPORTE ATÉ 1KM</v>
          </cell>
          <cell r="C686" t="str">
            <v>M3</v>
          </cell>
          <cell r="D686">
            <v>12.28</v>
          </cell>
          <cell r="E686">
            <v>0.97</v>
          </cell>
          <cell r="F686">
            <v>13.25</v>
          </cell>
        </row>
        <row r="687">
          <cell r="A687" t="str">
            <v>AUX2586</v>
          </cell>
          <cell r="B687" t="str">
            <v>CARGA MANUAL E REMOÇÃO DE TERRA, INCLUSIVE TRANSPORTE ATÉ 1 KM</v>
          </cell>
          <cell r="C687" t="str">
            <v>M3</v>
          </cell>
          <cell r="D687">
            <v>18.38</v>
          </cell>
          <cell r="E687">
            <v>18.63</v>
          </cell>
          <cell r="F687">
            <v>37.01</v>
          </cell>
        </row>
        <row r="688">
          <cell r="A688">
            <v>101019</v>
          </cell>
          <cell r="B688" t="str">
            <v>CARGA, MANOBRA E DESCARGA MANUAL DE TUBOS PLÁSTICOS, DN MENOR OU IGUAL A 100 MM, EM CAMINHÃO CARROCERIA 9T. AF_07/2020</v>
          </cell>
          <cell r="C688" t="str">
            <v>T</v>
          </cell>
          <cell r="D688">
            <v>415.82</v>
          </cell>
          <cell r="E688">
            <v>153.49</v>
          </cell>
          <cell r="F688">
            <v>569.30999999999995</v>
          </cell>
        </row>
        <row r="689">
          <cell r="A689">
            <v>102568</v>
          </cell>
          <cell r="B689" t="str">
            <v>CARGA, MANOBRA E DESCARGA MANUAL DE TUBOS PLÁSTICOS, DN 150 MM, EM CAMINHÃO CARROCERIA 9T. AF_06/2021</v>
          </cell>
          <cell r="C689" t="str">
            <v>T</v>
          </cell>
          <cell r="D689">
            <v>206.38</v>
          </cell>
          <cell r="E689">
            <v>76.19</v>
          </cell>
          <cell r="F689">
            <v>282.57</v>
          </cell>
        </row>
        <row r="690">
          <cell r="A690">
            <v>101479</v>
          </cell>
          <cell r="B690" t="str">
            <v>CARGA, MANOBRA E DESCARGA MANUAL DE TUBOS PLÁSTICOS, DN 200 MM, EM CAMINHÃO CARROCERIA 9T. AF_07/2020</v>
          </cell>
          <cell r="C690" t="str">
            <v>T</v>
          </cell>
          <cell r="D690">
            <v>121.15</v>
          </cell>
          <cell r="E690">
            <v>44.71</v>
          </cell>
          <cell r="F690">
            <v>165.86</v>
          </cell>
        </row>
        <row r="691">
          <cell r="A691">
            <v>101480</v>
          </cell>
          <cell r="B691" t="str">
            <v>CARGA, MANOBRA E DESCARGA DE TUBOS PLÁSTICOS, DN 250 MM, EM CAMINHÃO CARROCERIA COM GUINDAUTO (MUNCK) 11,7 TM. AF_07/2020</v>
          </cell>
          <cell r="C691" t="str">
            <v>T</v>
          </cell>
          <cell r="D691">
            <v>52.67</v>
          </cell>
          <cell r="E691">
            <v>13.05</v>
          </cell>
          <cell r="F691">
            <v>65.72</v>
          </cell>
        </row>
        <row r="692">
          <cell r="A692">
            <v>101481</v>
          </cell>
          <cell r="B692" t="str">
            <v>CARGA, MANOBRA E DESCARGA DE TUBOS PLÁSTICOS, DN 300 MM, EM CAMINHÃO CARROCERIA COM GUINDAUTO (MUNCK) 11,7 TM. AF_07/2020</v>
          </cell>
          <cell r="C692" t="str">
            <v>T</v>
          </cell>
          <cell r="D692">
            <v>38.04</v>
          </cell>
          <cell r="E692">
            <v>9.42</v>
          </cell>
          <cell r="F692">
            <v>47.46</v>
          </cell>
        </row>
        <row r="693">
          <cell r="A693">
            <v>101482</v>
          </cell>
          <cell r="B693" t="str">
            <v>CARGA, MANOBRA E DESCARGA DE TUBOS PLÁSTICOS, DN 400 MM, EM CAMINHÃO CARROCERIA COM GUINDAUTO (MUNCK) 11,7 TM. AF_07/2020</v>
          </cell>
          <cell r="C693" t="str">
            <v>T</v>
          </cell>
          <cell r="D693">
            <v>28.43</v>
          </cell>
          <cell r="E693">
            <v>7.05</v>
          </cell>
          <cell r="F693">
            <v>35.479999999999997</v>
          </cell>
        </row>
        <row r="694">
          <cell r="A694">
            <v>101483</v>
          </cell>
          <cell r="B694" t="str">
            <v>CARGA, MANOBRA E DESCARGA DE TUBOS PLÁSTICOS, DN 500 MM, EM CAMINHÃO CARROCERIA COM GUINDAUTO (MUNCK) 11,7 TM. AF_07/2020</v>
          </cell>
          <cell r="C694" t="str">
            <v>T</v>
          </cell>
          <cell r="D694">
            <v>29.51</v>
          </cell>
          <cell r="E694">
            <v>7.31</v>
          </cell>
          <cell r="F694">
            <v>36.82</v>
          </cell>
        </row>
        <row r="695">
          <cell r="A695">
            <v>101484</v>
          </cell>
          <cell r="B695" t="str">
            <v>CARGA, MANOBRA E DESCARGA DE TUBOS PLÁSTICOS, DN 600 MM, EM CAMINHÃO CARROCERIA COM GUINDAUTO (MUNCK) 11,7 TM. AF_07/2020</v>
          </cell>
          <cell r="C695" t="str">
            <v>T</v>
          </cell>
          <cell r="D695">
            <v>152.94</v>
          </cell>
          <cell r="E695">
            <v>37.89</v>
          </cell>
          <cell r="F695">
            <v>190.83</v>
          </cell>
        </row>
        <row r="696">
          <cell r="A696">
            <v>101485</v>
          </cell>
          <cell r="B696" t="str">
            <v>CARGA, MANOBRA E DESCARGA DE TUBOS PLÁSTICOS, DN 750 MM, EM CAMINHÃO CARROCERIA COM GUINDAUTO (MUNCK) 11,7 TM. AF_07/2020</v>
          </cell>
          <cell r="C696" t="str">
            <v>T</v>
          </cell>
          <cell r="D696">
            <v>117.4</v>
          </cell>
          <cell r="E696">
            <v>29.08</v>
          </cell>
          <cell r="F696">
            <v>146.47999999999999</v>
          </cell>
        </row>
        <row r="697">
          <cell r="A697">
            <v>101486</v>
          </cell>
          <cell r="B697" t="str">
            <v>CARGA, MANOBRA E DESCARGA DE TUBOS PLÁSTICOS, DN 900 MM, EM CAMINHÃO CARROCERIA COM GUINDAUTO (MUNCK) 11,7 TM. AF_07/2020</v>
          </cell>
          <cell r="C697" t="str">
            <v>T</v>
          </cell>
          <cell r="D697">
            <v>105.74</v>
          </cell>
          <cell r="E697">
            <v>26.21</v>
          </cell>
          <cell r="F697">
            <v>131.94999999999999</v>
          </cell>
        </row>
        <row r="698">
          <cell r="A698">
            <v>101487</v>
          </cell>
          <cell r="B698" t="str">
            <v>CARGA, MANOBRA E DESCARGA DE TUBOS PLÁSTICOS, DN 1000 MM, EM CAMINHÃO CARROCERIA COM GUINDAUTO (MUNCK) 11,7 TM. AF_07/2020</v>
          </cell>
          <cell r="C698" t="str">
            <v>T</v>
          </cell>
          <cell r="D698">
            <v>77.42</v>
          </cell>
          <cell r="E698">
            <v>19.190000000000001</v>
          </cell>
          <cell r="F698">
            <v>96.61</v>
          </cell>
        </row>
        <row r="699">
          <cell r="A699">
            <v>101488</v>
          </cell>
          <cell r="B699" t="str">
            <v>CARGA, MANOBRA E DESCARGA DE TUBOS PLÁSTICOS, DN 1200 MM, EM CAMINHÃO CARROCERIA COM GUINDAUTO (MUNCK) 11,7 TM. AF_07/2020</v>
          </cell>
          <cell r="C699" t="str">
            <v>T</v>
          </cell>
          <cell r="D699">
            <v>67</v>
          </cell>
          <cell r="E699">
            <v>16.59</v>
          </cell>
          <cell r="F699">
            <v>83.59</v>
          </cell>
        </row>
        <row r="700">
          <cell r="A700">
            <v>101013</v>
          </cell>
          <cell r="B700" t="str">
            <v>CARGA, MANOBRA E DESCARGA DE TUBOS DE CONCRETO, DN MENOR OU IGUAL A 300 MM, EM CAMINHÃO CARROCERIA COM GUINDAUTO (MUNCK) 11,7 TM. AF_07/2020</v>
          </cell>
          <cell r="C700" t="str">
            <v>T</v>
          </cell>
          <cell r="D700">
            <v>35.880000000000003</v>
          </cell>
          <cell r="E700">
            <v>8.89</v>
          </cell>
          <cell r="F700">
            <v>44.77</v>
          </cell>
        </row>
        <row r="701">
          <cell r="A701">
            <v>101014</v>
          </cell>
          <cell r="B701" t="str">
            <v>CARGA, MANOBRA E DESCARGA DE TUBOS DE CONCRETO, DN 400 MM, EM CAMINHÃO CARROCERIA COM GUINDAUTO (MUNCK) 11,7 TM. AF_07/2020</v>
          </cell>
          <cell r="C701" t="str">
            <v>T</v>
          </cell>
          <cell r="D701">
            <v>32.869999999999997</v>
          </cell>
          <cell r="E701">
            <v>8.15</v>
          </cell>
          <cell r="F701">
            <v>41.02</v>
          </cell>
        </row>
        <row r="702">
          <cell r="A702">
            <v>101015</v>
          </cell>
          <cell r="B702" t="str">
            <v>CARGA, MANOBRA E DESCARGA DE TUBOS DE CONCRETO, DN 500 MM, EM CAMINHÃO CARROCERIA COM GUINDAUTO (MUNCK) 11,7 TM. AF_07/2020</v>
          </cell>
          <cell r="C702" t="str">
            <v>T</v>
          </cell>
          <cell r="D702">
            <v>27</v>
          </cell>
          <cell r="E702">
            <v>6.69</v>
          </cell>
          <cell r="F702">
            <v>33.69</v>
          </cell>
        </row>
        <row r="703">
          <cell r="A703">
            <v>101016</v>
          </cell>
          <cell r="B703" t="str">
            <v>CARGA, MANOBRA E DESCARGA DE TUBOS METÁLICOS, DN MENOR OU IGUAL A 150 MM, EM CAMINHÃO CARROCERIA COM GUINDAUTO (MUNCK) 11,7 TM. AF_07/2020</v>
          </cell>
          <cell r="C703" t="str">
            <v>T</v>
          </cell>
          <cell r="D703">
            <v>31.28</v>
          </cell>
          <cell r="E703">
            <v>7.73</v>
          </cell>
          <cell r="F703">
            <v>39.01</v>
          </cell>
        </row>
        <row r="704">
          <cell r="A704">
            <v>101017</v>
          </cell>
          <cell r="B704" t="str">
            <v>CARGA, MANOBRA E DESCARGA DE TUBOS METÁLICOS, DN 200 MM, EM CAMINHÃO CARROCERIA COM GUINDAUTO (MUNCK) 11,7 TM. AF_07/2020</v>
          </cell>
          <cell r="C704" t="str">
            <v>T</v>
          </cell>
          <cell r="D704">
            <v>23.69</v>
          </cell>
          <cell r="E704">
            <v>5.88</v>
          </cell>
          <cell r="F704">
            <v>29.57</v>
          </cell>
        </row>
        <row r="705">
          <cell r="A705">
            <v>101018</v>
          </cell>
          <cell r="B705" t="str">
            <v>CARGA, MANOBRA E DESCARGA DE TUBOS METÁLICOS, DN 250 MM, EM CAMINHÃO CARROCERIA COM GUINDAUTO (MUNCK) 11,7 TM. AF_07/2020</v>
          </cell>
          <cell r="C705" t="str">
            <v>T</v>
          </cell>
          <cell r="D705">
            <v>19.46</v>
          </cell>
          <cell r="E705">
            <v>4.83</v>
          </cell>
          <cell r="F705">
            <v>24.29</v>
          </cell>
        </row>
        <row r="706">
          <cell r="A706">
            <v>101463</v>
          </cell>
          <cell r="B706" t="str">
            <v>CARGA, MANOBRA E DESCARGA DE TUBOS DE CONCRETO, DN 600 MM, EM CAMINHÃO CARROCERIA COM GUINDAUTO (MUNCK) 11,7 TM. AF_07/2020</v>
          </cell>
          <cell r="C706" t="str">
            <v>T</v>
          </cell>
          <cell r="D706">
            <v>36</v>
          </cell>
          <cell r="E706">
            <v>8.91</v>
          </cell>
          <cell r="F706">
            <v>44.91</v>
          </cell>
        </row>
        <row r="707">
          <cell r="A707">
            <v>101464</v>
          </cell>
          <cell r="B707" t="str">
            <v>CARGA, MANOBRA E DESCARGA DE TUBOS DE CONCRETO, DN 700 MM, EM CAMINHÃO CARROCERIA COM GUINDAUTO (MUNCK) 11,7 TM. AF_07/2020</v>
          </cell>
          <cell r="C707" t="str">
            <v>T</v>
          </cell>
          <cell r="D707">
            <v>27.63</v>
          </cell>
          <cell r="E707">
            <v>6.85</v>
          </cell>
          <cell r="F707">
            <v>34.479999999999997</v>
          </cell>
        </row>
        <row r="708">
          <cell r="A708">
            <v>101465</v>
          </cell>
          <cell r="B708" t="str">
            <v>CARGA, MANOBRA E DESCARGA DE TUBOS DE CONCRETO, DN 800 MM, EM CAMINHÃO CARROCERIA COM GUINDAUTO (MUNCK) 11,7 TM. AF_07/2020</v>
          </cell>
          <cell r="C708" t="str">
            <v>T</v>
          </cell>
          <cell r="D708">
            <v>21.12</v>
          </cell>
          <cell r="E708">
            <v>5.24</v>
          </cell>
          <cell r="F708">
            <v>26.36</v>
          </cell>
        </row>
        <row r="709">
          <cell r="A709">
            <v>101466</v>
          </cell>
          <cell r="B709" t="str">
            <v>CARGA, MANOBRA E DESCARGA DE TUBOS DE CONCRETO, DN 900 MM, EM CAMINHÃO CARROCERIA COM GUINDAUTO (MUNCK) 11,7 TM. AF_07/2020</v>
          </cell>
          <cell r="C709" t="str">
            <v>T</v>
          </cell>
          <cell r="D709">
            <v>17.18</v>
          </cell>
          <cell r="E709">
            <v>4.2699999999999996</v>
          </cell>
          <cell r="F709">
            <v>21.45</v>
          </cell>
        </row>
        <row r="710">
          <cell r="A710">
            <v>101467</v>
          </cell>
          <cell r="B710" t="str">
            <v>CARGA, MANOBRA E DESCARGA DE TUBOS DE CONCRETO, DN 1000 MM, EM CAMINHÃO CARROCERIA COM GUINDAUTO (MUNCK) 11,7 TM. AF_07/2020</v>
          </cell>
          <cell r="C710" t="str">
            <v>T</v>
          </cell>
          <cell r="D710">
            <v>14.39</v>
          </cell>
          <cell r="E710">
            <v>3.56</v>
          </cell>
          <cell r="F710">
            <v>17.95</v>
          </cell>
        </row>
        <row r="711">
          <cell r="A711">
            <v>101468</v>
          </cell>
          <cell r="B711" t="str">
            <v>CARGA, MANOBRA E DESCARGA DE TUBOS DE CONCRETO, DN 1200 MM, EM CAMINHÃO CARROCERIA COM GUINDAUTO (MUNCK) 11,7 TM. AF_07/2020</v>
          </cell>
          <cell r="C711" t="str">
            <v>T</v>
          </cell>
          <cell r="D711">
            <v>13.15</v>
          </cell>
          <cell r="E711">
            <v>3.27</v>
          </cell>
          <cell r="F711">
            <v>16.420000000000002</v>
          </cell>
        </row>
        <row r="712">
          <cell r="A712">
            <v>101469</v>
          </cell>
          <cell r="B712" t="str">
            <v>CARGA, MANOBRA E DESCARGA DE TUBOS METÁLICOS, DN 300 MM, EM CAMINHÃO CARROCERIA COM GUINDAUTO (MUNCK) 11,7 TM. AF_07/2020</v>
          </cell>
          <cell r="C712" t="str">
            <v>T</v>
          </cell>
          <cell r="D712">
            <v>29.45</v>
          </cell>
          <cell r="E712">
            <v>7.3</v>
          </cell>
          <cell r="F712">
            <v>36.75</v>
          </cell>
        </row>
        <row r="713">
          <cell r="A713">
            <v>101470</v>
          </cell>
          <cell r="B713" t="str">
            <v>CARGA, MANOBRA E DESCARGA DE TUBOS METÁLICOS, DN 350 MM, EM CAMINHÃO CARROCERIA COM GUINDAUTO (MUNCK) 11,7 TM. AF_07/2020</v>
          </cell>
          <cell r="C713" t="str">
            <v>T</v>
          </cell>
          <cell r="D713">
            <v>23.37</v>
          </cell>
          <cell r="E713">
            <v>5.8</v>
          </cell>
          <cell r="F713">
            <v>29.17</v>
          </cell>
        </row>
        <row r="714">
          <cell r="A714">
            <v>101471</v>
          </cell>
          <cell r="B714" t="str">
            <v>CARGA, MANOBRA E DESCARGA DE TUBOS METÁLICOS, DN 400 MM, EM CAMINHÃO CARROCERIA COM GUINDAUTO (MUNCK) 11,7 TM. AF_07/2020</v>
          </cell>
          <cell r="C714" t="str">
            <v>T</v>
          </cell>
          <cell r="D714">
            <v>20.05</v>
          </cell>
          <cell r="E714">
            <v>4.97</v>
          </cell>
          <cell r="F714">
            <v>25.02</v>
          </cell>
        </row>
        <row r="715">
          <cell r="A715">
            <v>101472</v>
          </cell>
          <cell r="B715" t="str">
            <v>CARGA, MANOBRA E DESCARGA DE TUBOS METÁLICOS, DN 500 MM, EM CAMINHÃO CARROCERIA COM GUINDAUTO (MUNCK) 11,7 TM. AF_07/2020</v>
          </cell>
          <cell r="C715" t="str">
            <v>T</v>
          </cell>
          <cell r="D715">
            <v>15.62</v>
          </cell>
          <cell r="E715">
            <v>3.86</v>
          </cell>
          <cell r="F715">
            <v>19.48</v>
          </cell>
        </row>
        <row r="716">
          <cell r="A716">
            <v>101473</v>
          </cell>
          <cell r="B716" t="str">
            <v>CARGA, MANOBRA E DESCARGA DE TUBOS METÁLICOS, DN 600 MM, EM CAMINHÃO CARROCERIA COM GUINDAUTO (MUNCK) 11,7 TM. AF_07/2020</v>
          </cell>
          <cell r="C716" t="str">
            <v>T</v>
          </cell>
          <cell r="D716">
            <v>22.46</v>
          </cell>
          <cell r="E716">
            <v>5.58</v>
          </cell>
          <cell r="F716">
            <v>28.04</v>
          </cell>
        </row>
        <row r="717">
          <cell r="A717">
            <v>101474</v>
          </cell>
          <cell r="B717" t="str">
            <v>CARGA, MANOBRA E DESCARGA DE TUBOS METÁLICOS, DN 700 MM, EM CAMINHÃO CARROCERIA COM GUINDAUTO (MUNCK) 11,7 TM. AF_07/2020</v>
          </cell>
          <cell r="C717" t="str">
            <v>T</v>
          </cell>
          <cell r="D717">
            <v>16.07</v>
          </cell>
          <cell r="E717">
            <v>3.98</v>
          </cell>
          <cell r="F717">
            <v>20.05</v>
          </cell>
        </row>
        <row r="718">
          <cell r="A718">
            <v>101475</v>
          </cell>
          <cell r="B718" t="str">
            <v>CARGA, MANOBRA E DESCARGA DE TUBOS METÁLICOS, DN 800 MM, EM CAMINHÃO CARROCERIA COM GUINDAUTO (MUNCK) 11,7 TM. AF_07/2020</v>
          </cell>
          <cell r="C718" t="str">
            <v>T</v>
          </cell>
          <cell r="D718">
            <v>14.26</v>
          </cell>
          <cell r="E718">
            <v>3.54</v>
          </cell>
          <cell r="F718">
            <v>17.8</v>
          </cell>
        </row>
        <row r="719">
          <cell r="A719">
            <v>101476</v>
          </cell>
          <cell r="B719" t="str">
            <v>CARGA, MANOBRA E DESCARGA DE TUBOS METÁLICOS, DN 900 MM, EM CAMINHÃO CARROCERIA COM GUINDAUTO (MUNCK) 11,7 TM. AF_07/2020</v>
          </cell>
          <cell r="C719" t="str">
            <v>T</v>
          </cell>
          <cell r="D719">
            <v>12.72</v>
          </cell>
          <cell r="E719">
            <v>3.15</v>
          </cell>
          <cell r="F719">
            <v>15.87</v>
          </cell>
        </row>
        <row r="720">
          <cell r="A720">
            <v>101477</v>
          </cell>
          <cell r="B720" t="str">
            <v>CARGA, MANOBRA E DESCARGA DE TUBOS METÁLICOS, DN 1000 MM, EM CAMINHÃO CARROCERIA COM GUINDAUTO (MUNCK) 11,7 TM. AF_07/2020</v>
          </cell>
          <cell r="C720" t="str">
            <v>T</v>
          </cell>
          <cell r="D720">
            <v>10.4</v>
          </cell>
          <cell r="E720">
            <v>2.59</v>
          </cell>
          <cell r="F720">
            <v>12.99</v>
          </cell>
        </row>
        <row r="721">
          <cell r="A721">
            <v>101478</v>
          </cell>
          <cell r="B721" t="str">
            <v>CARGA, MANOBRA E DESCARGA DE TUBOS METÁLICOS, DN 1200 MM, EM CAMINHÃO CARROCERIA COM GUINDAUTO (MUNCK) 11,7 TM. AF_07/2020</v>
          </cell>
          <cell r="C721" t="str">
            <v>T</v>
          </cell>
          <cell r="D721">
            <v>8.8699999999999992</v>
          </cell>
          <cell r="E721">
            <v>2.19</v>
          </cell>
          <cell r="F721">
            <v>11.06</v>
          </cell>
        </row>
        <row r="722">
          <cell r="A722">
            <v>101005</v>
          </cell>
          <cell r="B722" t="str">
            <v>CARGA, MANOBRA E DESCARGA DE ÁGUA EM CAMINHÃO PIPA 6 M³. AF_07/2020</v>
          </cell>
          <cell r="C722" t="str">
            <v>M3</v>
          </cell>
          <cell r="D722">
            <v>16.62</v>
          </cell>
          <cell r="E722">
            <v>1.66</v>
          </cell>
          <cell r="F722">
            <v>18.28</v>
          </cell>
        </row>
        <row r="723">
          <cell r="A723">
            <v>101006</v>
          </cell>
          <cell r="B723" t="str">
            <v>CARGA, MANOBRA E DESCARGA DE ÁGUA EM CAMINHÃO PIPA 10 M³. AF_07/2020</v>
          </cell>
          <cell r="C723" t="str">
            <v>M3</v>
          </cell>
          <cell r="D723">
            <v>18.82</v>
          </cell>
          <cell r="E723">
            <v>1.48</v>
          </cell>
          <cell r="F723">
            <v>20.3</v>
          </cell>
        </row>
        <row r="724">
          <cell r="A724">
            <v>101007</v>
          </cell>
          <cell r="B724" t="str">
            <v>CARGA DE ÁGUA EM CAMINHÃO PIPA 6 M³. AF_07/2020</v>
          </cell>
          <cell r="C724" t="str">
            <v>M3</v>
          </cell>
          <cell r="D724">
            <v>4.82</v>
          </cell>
          <cell r="E724">
            <v>0.48</v>
          </cell>
          <cell r="F724">
            <v>5.3</v>
          </cell>
        </row>
        <row r="725">
          <cell r="A725">
            <v>101008</v>
          </cell>
          <cell r="B725" t="str">
            <v>CARGA DE ÁGUA EM CAMINHÃO PIPA 10 M³. AF_07/2020</v>
          </cell>
          <cell r="C725" t="str">
            <v>M3</v>
          </cell>
          <cell r="D725">
            <v>4.99</v>
          </cell>
          <cell r="E725">
            <v>0.38</v>
          </cell>
          <cell r="F725">
            <v>5.37</v>
          </cell>
        </row>
        <row r="726">
          <cell r="A726">
            <v>101009</v>
          </cell>
          <cell r="B726" t="str">
            <v>CARGA, MANOBRA E DESCARGA DE POSTE DE CONCRETO EM CAMINHÃO CARROCERIA COM GUINDAUTO (MUNCK) 11,7 TM. AF_07/2020</v>
          </cell>
          <cell r="C726" t="str">
            <v>T</v>
          </cell>
          <cell r="D726">
            <v>37.979999999999997</v>
          </cell>
          <cell r="E726">
            <v>4.1399999999999997</v>
          </cell>
          <cell r="F726">
            <v>42.12</v>
          </cell>
        </row>
        <row r="727">
          <cell r="A727">
            <v>101010</v>
          </cell>
          <cell r="B727" t="str">
            <v>CARGA, MANOBRA E DESCARGA DE PERFIL METÁLICO EM CAMINHÃO CARROCERIA COM GUINDAUTO (MUNCK) 11,7 TM. AF_07/2020</v>
          </cell>
          <cell r="C727" t="str">
            <v>T</v>
          </cell>
          <cell r="D727">
            <v>23.92</v>
          </cell>
          <cell r="E727">
            <v>2.6</v>
          </cell>
          <cell r="F727">
            <v>26.52</v>
          </cell>
        </row>
        <row r="728">
          <cell r="A728">
            <v>100985</v>
          </cell>
          <cell r="B728" t="str">
            <v>CARGA DE MISTURA ASFÁLTICA EM CAMINHÃO BASCULANTE 6 M³ (UNIDADE: M3). AF_07/2020</v>
          </cell>
          <cell r="C728" t="str">
            <v>M3</v>
          </cell>
          <cell r="D728">
            <v>6.16</v>
          </cell>
          <cell r="E728">
            <v>0.92</v>
          </cell>
          <cell r="F728">
            <v>7.08</v>
          </cell>
        </row>
        <row r="729">
          <cell r="A729">
            <v>100986</v>
          </cell>
          <cell r="B729" t="str">
            <v>CARGA DE MISTURA ASFÁLTICA EM CAMINHÃO BASCULANTE 10 M³ (UNIDADE: M3). AF_07/2020</v>
          </cell>
          <cell r="C729" t="str">
            <v>M3</v>
          </cell>
          <cell r="D729">
            <v>7.96</v>
          </cell>
          <cell r="E729">
            <v>0.77</v>
          </cell>
          <cell r="F729">
            <v>8.73</v>
          </cell>
        </row>
        <row r="730">
          <cell r="A730">
            <v>100987</v>
          </cell>
          <cell r="B730" t="str">
            <v>CARGA DE MISTURA ASFÁLTICA EM CAMINHÃO BASCULANTE 14 M³ (UNIDADE: M3). AF_07/2020</v>
          </cell>
          <cell r="C730" t="str">
            <v>M3</v>
          </cell>
          <cell r="D730">
            <v>9.2100000000000009</v>
          </cell>
          <cell r="E730">
            <v>0.7</v>
          </cell>
          <cell r="F730">
            <v>9.91</v>
          </cell>
        </row>
        <row r="731">
          <cell r="A731">
            <v>100988</v>
          </cell>
          <cell r="B731" t="str">
            <v>CARGA DE MISTURA ASFÁLTICA EM CAMINHÃO BASCULANTE 18 M³ (UNIDADE: M3). AF_07/2020</v>
          </cell>
          <cell r="C731" t="str">
            <v>M3</v>
          </cell>
          <cell r="D731">
            <v>9.9600000000000009</v>
          </cell>
          <cell r="E731">
            <v>0.66</v>
          </cell>
          <cell r="F731">
            <v>10.62</v>
          </cell>
        </row>
        <row r="732">
          <cell r="A732">
            <v>101001</v>
          </cell>
          <cell r="B732" t="str">
            <v>CARGA DE MISTURA ASFÁLTICA EM CAMINHÃO BASCULANTE 6 M³ (UNIDADE: T). AF_07/2020</v>
          </cell>
          <cell r="C732" t="str">
            <v>T</v>
          </cell>
          <cell r="D732">
            <v>4.1100000000000003</v>
          </cell>
          <cell r="E732">
            <v>0.61</v>
          </cell>
          <cell r="F732">
            <v>4.72</v>
          </cell>
        </row>
        <row r="733">
          <cell r="A733">
            <v>101002</v>
          </cell>
          <cell r="B733" t="str">
            <v>CARGA DE MISTURA ASFÁLTICA EM CAMINHÃO BASCULANTE 10 M³ (UNIDADE: T). AF_07/2020</v>
          </cell>
          <cell r="C733" t="str">
            <v>T</v>
          </cell>
          <cell r="D733">
            <v>5.29</v>
          </cell>
          <cell r="E733">
            <v>0.51</v>
          </cell>
          <cell r="F733">
            <v>5.8</v>
          </cell>
        </row>
        <row r="734">
          <cell r="A734">
            <v>101003</v>
          </cell>
          <cell r="B734" t="str">
            <v>CARGA DE MISTURA ASFÁLTICA EM CAMINHÃO BASCULANTE 14 M³ (UNIDADE: T). AF_07/2020</v>
          </cell>
          <cell r="C734" t="str">
            <v>T</v>
          </cell>
          <cell r="D734">
            <v>6.13</v>
          </cell>
          <cell r="E734">
            <v>0.47</v>
          </cell>
          <cell r="F734">
            <v>6.6</v>
          </cell>
        </row>
        <row r="735">
          <cell r="A735">
            <v>101004</v>
          </cell>
          <cell r="B735" t="str">
            <v>CARGA DE MISTURA ASFÁLTICA EM CAMINHÃO BASCULANTE 18 M³ (UNIDADE: T). AF_07/2020</v>
          </cell>
          <cell r="C735" t="str">
            <v>T</v>
          </cell>
          <cell r="D735">
            <v>6.64</v>
          </cell>
          <cell r="E735">
            <v>0.44</v>
          </cell>
          <cell r="F735">
            <v>7.08</v>
          </cell>
        </row>
        <row r="736">
          <cell r="A736">
            <v>100973</v>
          </cell>
          <cell r="B736" t="str">
            <v>CARGA, MANOBRA E DESCARGA DE SOLOS E MATERIAIS GRANULARES EM CAMINHÃO BASCULANTE 6 M³ - CARGA COM PÁ CARREGADEIRA (CAÇAMBA DE 1,7 A 2,8 M³ / 128 HP) E DESCARGA LIVRE (UNIDADE: M3). AF_07/2020</v>
          </cell>
          <cell r="C736" t="str">
            <v>M3</v>
          </cell>
          <cell r="D736">
            <v>7.37</v>
          </cell>
          <cell r="E736">
            <v>1.24</v>
          </cell>
          <cell r="F736">
            <v>8.61</v>
          </cell>
        </row>
        <row r="737">
          <cell r="A737">
            <v>100974</v>
          </cell>
          <cell r="B737" t="str">
            <v>CARGA, MANOBRA E DESCARGA DE SOLOS E MATERIAIS GRANULARES EM CAMINHÃO BASCULANTE 10 M³ - CARGA COM PÁ CARREGADEIRA (CAÇAMBA DE 1,7 A 2,8 M³ / 128 HP) E DESCARGA LIVRE (UNIDADE: M3). AF_07/2020</v>
          </cell>
          <cell r="C737" t="str">
            <v>M3</v>
          </cell>
          <cell r="D737">
            <v>7.52</v>
          </cell>
          <cell r="E737">
            <v>0.92</v>
          </cell>
          <cell r="F737">
            <v>8.44</v>
          </cell>
        </row>
        <row r="738">
          <cell r="A738">
            <v>100975</v>
          </cell>
          <cell r="B738" t="str">
            <v>CARGA, MANOBRA E DESCARGA DE SOLOS E MATERIAIS GRANULARES EM CAMINHÃO BASCULANTE 14 M³ - CARGA COM PÁ CARREGADEIRA (CAÇAMBA DE 1,7 A 2,8 M³ / 128 HP) E DESCARGA LIVRE (UNIDADE: M3). AF_07/2020</v>
          </cell>
          <cell r="C738" t="str">
            <v>M3</v>
          </cell>
          <cell r="D738">
            <v>7.63</v>
          </cell>
          <cell r="E738">
            <v>0.79</v>
          </cell>
          <cell r="F738">
            <v>8.42</v>
          </cell>
        </row>
        <row r="739">
          <cell r="A739">
            <v>100976</v>
          </cell>
          <cell r="B739" t="str">
            <v>CARGA, MANOBRA E DESCARGA DE SOLOS E MATERIAIS GRANULARES EM CAMINHÃO BASCULANTE 18 M³ - CARGA COM PÁ CARREGADEIRA (CAÇAMBA DE 1,7 A 2,8 M³ / 128 HP) E DESCARGA LIVRE (UNIDADE: M3). AF_07/2020</v>
          </cell>
          <cell r="C739" t="str">
            <v>M3</v>
          </cell>
          <cell r="D739">
            <v>7.61</v>
          </cell>
          <cell r="E739">
            <v>0.72</v>
          </cell>
          <cell r="F739">
            <v>8.33</v>
          </cell>
        </row>
        <row r="740">
          <cell r="A740">
            <v>100977</v>
          </cell>
          <cell r="B740" t="str">
            <v>CARGA, MANOBRA E DESCARGA DE SOLOS E MATERIAIS GRANULARES EM CAMINHÃO BASCULANTE 6 M³ - CARGA COM ESCAVADEIRA HIDRÁULICA (CAÇAMBA DE 1,20 M³ / 155 HP) E DESCARGA LIVRE (UNIDADE: M3). AF_07/2020</v>
          </cell>
          <cell r="C740" t="str">
            <v>M3</v>
          </cell>
          <cell r="D740">
            <v>6.33</v>
          </cell>
          <cell r="E740">
            <v>1.05</v>
          </cell>
          <cell r="F740">
            <v>7.38</v>
          </cell>
        </row>
        <row r="741">
          <cell r="A741">
            <v>100978</v>
          </cell>
          <cell r="B741" t="str">
            <v>CARGA, MANOBRA E DESCARGA DE SOLOS E MATERIAIS GRANULARES EM CAMINHÃO BASCULANTE 10 M³ - CARGA COM ESCAVADEIRA HIDRÁULICA (CAÇAMBA DE 1,20 M³ / 155 HP) E DESCARGA LIVRE (UNIDADE: M3). AF_07/2020</v>
          </cell>
          <cell r="C741" t="str">
            <v>M3</v>
          </cell>
          <cell r="D741">
            <v>6.06</v>
          </cell>
          <cell r="E741">
            <v>0.72</v>
          </cell>
          <cell r="F741">
            <v>6.78</v>
          </cell>
        </row>
        <row r="742">
          <cell r="A742">
            <v>100979</v>
          </cell>
          <cell r="B742" t="str">
            <v>CARGA, MANOBRA E DESCARGA DE SOLOS E MATERIAIS GRANULARES EM CAMINHÃO BASCULANTE 14 M³ - CARGA COM ESCAVADEIRA HIDRÁULICA (CAÇAMBA DE 1,20 M³ / 155 HP) E DESCARGA LIVRE (UNIDADE: M3). AF_07/2020</v>
          </cell>
          <cell r="C742" t="str">
            <v>M3</v>
          </cell>
          <cell r="D742">
            <v>5.87</v>
          </cell>
          <cell r="E742">
            <v>0.57999999999999996</v>
          </cell>
          <cell r="F742">
            <v>6.45</v>
          </cell>
        </row>
        <row r="743">
          <cell r="A743">
            <v>100980</v>
          </cell>
          <cell r="B743" t="str">
            <v>CARGA, MANOBRA E DESCARGA DE SOLOS E MATERIAIS GRANULARES EM CAMINHÃO BASCULANTE 18 M³ - CARGA COM ESCAVADEIRA HIDRÁULICA (CAÇAMBA DE 1,20 M³ / 155 HP) E DESCARGA LIVRE (UNIDADE: M3). AF_07/2020</v>
          </cell>
          <cell r="C743" t="str">
            <v>M3</v>
          </cell>
          <cell r="D743">
            <v>5.65</v>
          </cell>
          <cell r="E743">
            <v>0.5</v>
          </cell>
          <cell r="F743">
            <v>6.15</v>
          </cell>
        </row>
        <row r="744">
          <cell r="A744">
            <v>100989</v>
          </cell>
          <cell r="B744" t="str">
            <v>CARGA, MANOBRA E DESCARGA DE SOLOS E MATERIAIS GRANULARES EM CAMINHÃO BASCULANTE 6 M³ - CARGA COM PÁ CARREGADEIRA (CAÇAMBA DE 1,7 A 2,8 M³ / 128 HP) E DESCARGA LIVRE (UNIDADE: T). AF_07/2020</v>
          </cell>
          <cell r="C744" t="str">
            <v>T</v>
          </cell>
          <cell r="D744">
            <v>4.9000000000000004</v>
          </cell>
          <cell r="E744">
            <v>0.85</v>
          </cell>
          <cell r="F744">
            <v>5.75</v>
          </cell>
        </row>
        <row r="745">
          <cell r="A745">
            <v>100990</v>
          </cell>
          <cell r="B745" t="str">
            <v>CARGA, MANOBRA E DESCARGA DE SOLOS E MATERIAIS GRANULARES EM CAMINHÃO BASCULANTE 10 M³ - CARGA COM PÁ CARREGADEIRA (CAÇAMBA DE 1,7 A 2,8 M³ / 128 HP) E DESCARGA LIVRE (UNIDADE: T). AF_07/2020</v>
          </cell>
          <cell r="C745" t="str">
            <v>T</v>
          </cell>
          <cell r="D745">
            <v>5.01</v>
          </cell>
          <cell r="E745">
            <v>0.62</v>
          </cell>
          <cell r="F745">
            <v>5.63</v>
          </cell>
        </row>
        <row r="746">
          <cell r="A746">
            <v>100991</v>
          </cell>
          <cell r="B746" t="str">
            <v>CARGA, MANOBRA E DESCARGA DE SOLOS E MATERIAIS GRANULARES EM CAMINHÃO BASCULANTE 14 M³ - CARGA COM PÁ CARREGADEIRA (CAÇAMBA DE 1,7 A 2,8 M³ / 128 HP) E DESCARGA LIVRE (UNIDADE: T). AF_07/2020</v>
          </cell>
          <cell r="C746" t="str">
            <v>T</v>
          </cell>
          <cell r="D746">
            <v>5.0999999999999996</v>
          </cell>
          <cell r="E746">
            <v>0.53</v>
          </cell>
          <cell r="F746">
            <v>5.63</v>
          </cell>
        </row>
        <row r="747">
          <cell r="A747">
            <v>100992</v>
          </cell>
          <cell r="B747" t="str">
            <v>CARGA, MANOBRA E DESCARGA DE SOLOS E MATERIAIS GRANULARES EM CAMINHÃO BASCULANTE 18 M³ - CARGA COM PÁ CARREGADEIRA (CAÇAMBA DE 1,7 A 2,8 M³ / 128 HP) E DESCARGA LIVRE (UNIDADE: T). AF_07/2020</v>
          </cell>
          <cell r="C747" t="str">
            <v>T</v>
          </cell>
          <cell r="D747">
            <v>5.07</v>
          </cell>
          <cell r="E747">
            <v>0.47</v>
          </cell>
          <cell r="F747">
            <v>5.54</v>
          </cell>
        </row>
        <row r="748">
          <cell r="A748">
            <v>100993</v>
          </cell>
          <cell r="B748" t="str">
            <v>CARGA, MANOBRA E DESCARGA DE SOLOS E MATERIAIS GRANULARES EM CAMINHÃO BASCULANTE 6 M³ - CARGA COM ESCAVADEIRA HIDRÁULICA (CAÇAMBA DE 1,20 M³ / 155 HP) E DESCARGA LIVRE (UNIDADE: T). AF_07/2020</v>
          </cell>
          <cell r="C748" t="str">
            <v>T</v>
          </cell>
          <cell r="D748">
            <v>4.2300000000000004</v>
          </cell>
          <cell r="E748">
            <v>0.69</v>
          </cell>
          <cell r="F748">
            <v>4.92</v>
          </cell>
        </row>
        <row r="749">
          <cell r="A749">
            <v>100994</v>
          </cell>
          <cell r="B749" t="str">
            <v>CARGA, MANOBRA E DESCARGA DE SOLOS E MATERIAIS GRANULARES EM CAMINHÃO BASCULANTE 10 M³ - CARGA COM ESCAVADEIRA HIDRÁULICA (CAÇAMBA DE 1,20 M³ / 155 HP) E DESCARGA LIVRE (UNIDADE: T). AF_07/2020</v>
          </cell>
          <cell r="C749" t="str">
            <v>T</v>
          </cell>
          <cell r="D749">
            <v>4.01</v>
          </cell>
          <cell r="E749">
            <v>0.48</v>
          </cell>
          <cell r="F749">
            <v>4.49</v>
          </cell>
        </row>
        <row r="750">
          <cell r="A750">
            <v>100995</v>
          </cell>
          <cell r="B750" t="str">
            <v>CARGA, MANOBRA E DESCARGA DE SOLOS E MATERIAIS GRANULARES EM CAMINHÃO BASCULANTE 14 M³ - CARGA COM ESCAVADEIRA HIDRÁULICA (CAÇAMBA DE 1,20 M³ / 155 HP) E DESCARGA LIVRE (UNIDADE: T). AF_07/2020</v>
          </cell>
          <cell r="C750" t="str">
            <v>T</v>
          </cell>
          <cell r="D750">
            <v>3.92</v>
          </cell>
          <cell r="E750">
            <v>0.38</v>
          </cell>
          <cell r="F750">
            <v>4.3</v>
          </cell>
        </row>
        <row r="751">
          <cell r="A751">
            <v>100996</v>
          </cell>
          <cell r="B751" t="str">
            <v>CARGA, MANOBRA E DESCARGA DE SOLOS E MATERIAIS GRANULARES EM CAMINHÃO BASCULANTE 18 M³ - CARGA COM ESCAVADEIRA HIDRÁULICA (CAÇAMBA DE 1,20 M³ / 155 HP) E DESCARGA LIVRE (UNIDADE: T). AF_07/2020</v>
          </cell>
          <cell r="C751" t="str">
            <v>T</v>
          </cell>
          <cell r="D751">
            <v>3.76</v>
          </cell>
          <cell r="E751">
            <v>0.33</v>
          </cell>
          <cell r="F751">
            <v>4.09</v>
          </cell>
        </row>
        <row r="752">
          <cell r="A752">
            <v>100981</v>
          </cell>
          <cell r="B752" t="str">
            <v>CARGA, MANOBRA E DESCARGA DE ENTULHO EM CAMINHÃO BASCULANTE 6 M³ - CARGA COM ESCAVADEIRA HIDRÁULICA  (CAÇAMBA DE 0,80 M³ / 111 HP) E DESCARGA LIVRE (UNIDADE: M3). AF_07/2020</v>
          </cell>
          <cell r="C752" t="str">
            <v>M3</v>
          </cell>
          <cell r="D752">
            <v>7.78</v>
          </cell>
          <cell r="E752">
            <v>1.27</v>
          </cell>
          <cell r="F752">
            <v>9.0500000000000007</v>
          </cell>
        </row>
        <row r="753">
          <cell r="A753">
            <v>100982</v>
          </cell>
          <cell r="B753" t="str">
            <v>CARGA, MANOBRA E DESCARGA DE ENTULHO EM CAMINHÃO BASCULANTE 10 M³ - CARGA COM ESCAVADEIRA HIDRÁULICA  (CAÇAMBA DE 0,80 M³ / 111 HP) E DESCARGA LIVRE (UNIDADE: M3). AF_07/2020</v>
          </cell>
          <cell r="C753" t="str">
            <v>M3</v>
          </cell>
          <cell r="D753">
            <v>7.87</v>
          </cell>
          <cell r="E753">
            <v>0.95</v>
          </cell>
          <cell r="F753">
            <v>8.82</v>
          </cell>
        </row>
        <row r="754">
          <cell r="A754">
            <v>100983</v>
          </cell>
          <cell r="B754" t="str">
            <v>CARGA, MANOBRA E DESCARGA DE ENTULHO EM CAMINHÃO BASCULANTE 14 M³ - CARGA COM ESCAVADEIRA HIDRÁULICA  (CAÇAMBA DE 0,80 M³ / 111 HP) E DESCARGA LIVRE (UNIDADE: M3). AF_07/2020</v>
          </cell>
          <cell r="C754" t="str">
            <v>M3</v>
          </cell>
          <cell r="D754">
            <v>7.95</v>
          </cell>
          <cell r="E754">
            <v>0.81</v>
          </cell>
          <cell r="F754">
            <v>8.76</v>
          </cell>
        </row>
        <row r="755">
          <cell r="A755">
            <v>100984</v>
          </cell>
          <cell r="B755" t="str">
            <v>CARGA, MANOBRA E DESCARGA DE ENTULHO EM CAMINHÃO BASCULANTE 18 M³ - CARGA COM ESCAVADEIRA HIDRÁULICA  (CAÇAMBA DE 0,80 M³ / 111 HP) E DESCARGA LIVRE (UNIDADE: M3). AF_07/2020</v>
          </cell>
          <cell r="C755" t="str">
            <v>M3</v>
          </cell>
          <cell r="D755">
            <v>7.92</v>
          </cell>
          <cell r="E755">
            <v>0.73</v>
          </cell>
          <cell r="F755">
            <v>8.65</v>
          </cell>
        </row>
        <row r="756">
          <cell r="A756">
            <v>100997</v>
          </cell>
          <cell r="B756" t="str">
            <v>CARGA, MANOBRA E DESCARGA DE ENTULHO EM CAMINHÃO BASCULANTE 6 M³ - CARGA COM ESCAVADEIRA HIDRÁULICA  (CAÇAMBA DE 0,80 M³ / 111 HP) E DESCARGA LIVRE (UNIDADE: T). AF_07/2020</v>
          </cell>
          <cell r="C756" t="str">
            <v>T</v>
          </cell>
          <cell r="D756">
            <v>5.18</v>
          </cell>
          <cell r="E756">
            <v>0.86</v>
          </cell>
          <cell r="F756">
            <v>6.04</v>
          </cell>
        </row>
        <row r="757">
          <cell r="A757">
            <v>100998</v>
          </cell>
          <cell r="B757" t="str">
            <v>CARGA, MANOBRA E DESCARGA DE ENTULHO EM CAMINHÃO BASCULANTE 10 M³ - CARGA COM ESCAVADEIRA HIDRÁULICA  (CAÇAMBA DE 0,80 M³ / 111 HP) E DESCARGA LIVRE (UNIDADE: T). AF_07/2020</v>
          </cell>
          <cell r="C757" t="str">
            <v>T</v>
          </cell>
          <cell r="D757">
            <v>5.25</v>
          </cell>
          <cell r="E757">
            <v>0.63</v>
          </cell>
          <cell r="F757">
            <v>5.88</v>
          </cell>
        </row>
        <row r="758">
          <cell r="A758">
            <v>100999</v>
          </cell>
          <cell r="B758" t="str">
            <v>CARGA, MANOBRA E DESCARGA DE ENTULHO EM CAMINHÃO BASCULANTE 14 M³ - CARGA COM ESCAVADEIRA HIDRÁULICA  (CAÇAMBA DE 0,80 M³ / 111 HP) E DESCARGA LIVRE (UNIDADE: T). AF_07/2020</v>
          </cell>
          <cell r="C758" t="str">
            <v>T</v>
          </cell>
          <cell r="D758">
            <v>5.32</v>
          </cell>
          <cell r="E758">
            <v>0.54</v>
          </cell>
          <cell r="F758">
            <v>5.86</v>
          </cell>
        </row>
        <row r="759">
          <cell r="A759">
            <v>101000</v>
          </cell>
          <cell r="B759" t="str">
            <v>CARGA, MANOBRA E DESCARGA DE ENTULHO EM CAMINHÃO BASCULANTE 18 M³ - CARGA COM ESCAVADEIRA HIDRÁULICA  (CAÇAMBA DE 0,80 M³ / 111 HP) E DESCARGA LIVRE (UNIDADE: T). AF_07/2020</v>
          </cell>
          <cell r="C759" t="str">
            <v>T</v>
          </cell>
          <cell r="D759">
            <v>5.28</v>
          </cell>
          <cell r="E759">
            <v>0.48</v>
          </cell>
          <cell r="F759">
            <v>5.76</v>
          </cell>
        </row>
        <row r="760">
          <cell r="A760"/>
          <cell r="B760" t="e">
            <v>#N/A</v>
          </cell>
          <cell r="C760"/>
          <cell r="D760"/>
          <cell r="E760"/>
          <cell r="F760"/>
        </row>
        <row r="761">
          <cell r="A761"/>
          <cell r="B761" t="e">
            <v>#N/A</v>
          </cell>
          <cell r="C761"/>
          <cell r="D761"/>
          <cell r="E761"/>
          <cell r="F761"/>
        </row>
        <row r="762">
          <cell r="A762">
            <v>100940</v>
          </cell>
          <cell r="B762" t="str">
            <v>TRANSPORTE COM CAMINHÃO BASCULANTE DE 18 M³, EM VIA INTERNA (DENTRO DO CANTEIRO - UNIDADE: M3XKM). AF_07/2020</v>
          </cell>
          <cell r="C762" t="str">
            <v>M3XKM</v>
          </cell>
          <cell r="D762">
            <v>5.0999999999999996</v>
          </cell>
          <cell r="E762">
            <v>0.31</v>
          </cell>
          <cell r="F762">
            <v>5.41</v>
          </cell>
        </row>
        <row r="763">
          <cell r="A763">
            <v>100944</v>
          </cell>
          <cell r="B763" t="str">
            <v>TRANSPORTE COM CAMINHÃO BASCULANTE DE 18 M³, EM VIA INTERNA (DENTRO DO CANTEIRO - UNIDADE: TXKM). AF_07/2020</v>
          </cell>
          <cell r="C763" t="str">
            <v>TXKM</v>
          </cell>
          <cell r="D763">
            <v>3.41</v>
          </cell>
          <cell r="E763">
            <v>0.21</v>
          </cell>
          <cell r="F763">
            <v>3.62</v>
          </cell>
        </row>
        <row r="764">
          <cell r="A764">
            <v>95427</v>
          </cell>
          <cell r="B764" t="str">
            <v>TRANSPORTE COM CAMINHÃO BASCULANTE DE 18 M³, EM VIA URBANA PAVIMENTADA, ADICIONAL PARA DMT EXCEDENTE A 30 KM (UNIDADE: M3XKM). AF_07/2020</v>
          </cell>
          <cell r="C764" t="str">
            <v>M3XKM</v>
          </cell>
          <cell r="D764">
            <v>0.69</v>
          </cell>
          <cell r="E764">
            <v>0.04</v>
          </cell>
          <cell r="F764">
            <v>0.73</v>
          </cell>
        </row>
        <row r="765">
          <cell r="A765">
            <v>95877</v>
          </cell>
          <cell r="B765" t="str">
            <v>TRANSPORTE COM CAMINHÃO BASCULANTE DE 18 M³, EM VIA URBANA PAVIMENTADA, DMT ATÉ 30 KM (UNIDADE: M3XKM). AF_07/2020</v>
          </cell>
          <cell r="C765" t="str">
            <v>M3XKM</v>
          </cell>
          <cell r="D765">
            <v>1.69</v>
          </cell>
          <cell r="E765">
            <v>0.1</v>
          </cell>
          <cell r="F765">
            <v>1.79</v>
          </cell>
        </row>
        <row r="766">
          <cell r="A766">
            <v>95426</v>
          </cell>
          <cell r="B766" t="str">
            <v>TRANSPORTE COM CAMINHÃO BASCULANTE DE 18 M³, EM VIA URBANA EM REVESTIMENTO PRIMÁRIO (UNIDADE: M3XKM). AF_07/2020</v>
          </cell>
          <cell r="C766" t="str">
            <v>M3XKM</v>
          </cell>
          <cell r="D766">
            <v>1.83</v>
          </cell>
          <cell r="E766">
            <v>0.11</v>
          </cell>
          <cell r="F766">
            <v>1.94</v>
          </cell>
        </row>
        <row r="767">
          <cell r="A767">
            <v>95425</v>
          </cell>
          <cell r="B767" t="str">
            <v>TRANSPORTE COM CAMINHÃO BASCULANTE DE 18 M³, EM VIA URBANA EM LEITO NATURAL (UNIDADE: M3XKM). AF_07/2020</v>
          </cell>
          <cell r="C767" t="str">
            <v>M3XKM</v>
          </cell>
          <cell r="D767">
            <v>2.13</v>
          </cell>
          <cell r="E767">
            <v>0.13</v>
          </cell>
          <cell r="F767">
            <v>2.2599999999999998</v>
          </cell>
        </row>
        <row r="768">
          <cell r="A768">
            <v>95430</v>
          </cell>
          <cell r="B768" t="str">
            <v>TRANSPORTE COM CAMINHÃO BASCULANTE DE 18 M³, EM VIA URBANA PAVIMENTADA, ADICIONAL PARA DMT EXCEDENTE A 30 KM (UNIDADE: TXKM). AF_07/2020</v>
          </cell>
          <cell r="C768" t="str">
            <v>TXKM</v>
          </cell>
          <cell r="D768">
            <v>0.44</v>
          </cell>
          <cell r="E768">
            <v>0.01</v>
          </cell>
          <cell r="F768">
            <v>0.45</v>
          </cell>
        </row>
        <row r="769">
          <cell r="A769">
            <v>95880</v>
          </cell>
          <cell r="B769" t="str">
            <v>TRANSPORTE COM CAMINHÃO BASCULANTE DE 18 M³, EM VIA URBANA PAVIMENTADA, DMT ATÉ 30 KM (UNIDADE: TXKM). AF_07/2020</v>
          </cell>
          <cell r="C769" t="str">
            <v>TXKM</v>
          </cell>
          <cell r="D769">
            <v>1.1200000000000001</v>
          </cell>
          <cell r="E769">
            <v>7.0000000000000007E-2</v>
          </cell>
          <cell r="F769">
            <v>1.19</v>
          </cell>
        </row>
        <row r="770">
          <cell r="A770">
            <v>95429</v>
          </cell>
          <cell r="B770" t="str">
            <v>TRANSPORTE COM CAMINHÃO BASCULANTE DE 18 M³, EM VIA URBANA EM REVESTIMENTO PRIMÁRIO (UNIDADE: TXKM). AF_07/2020</v>
          </cell>
          <cell r="C770" t="str">
            <v>TXKM</v>
          </cell>
          <cell r="D770">
            <v>1.24</v>
          </cell>
          <cell r="E770">
            <v>7.0000000000000007E-2</v>
          </cell>
          <cell r="F770">
            <v>1.31</v>
          </cell>
        </row>
        <row r="771">
          <cell r="A771">
            <v>95428</v>
          </cell>
          <cell r="B771" t="str">
            <v>TRANSPORTE COM CAMINHÃO BASCULANTE DE 18 M³, EM VIA URBANA EM LEITO NATURAL (UNIDADE: TXKM). AF_07/2020</v>
          </cell>
          <cell r="C771" t="str">
            <v>TXKM</v>
          </cell>
          <cell r="D771">
            <v>1.43</v>
          </cell>
          <cell r="E771">
            <v>0.08</v>
          </cell>
          <cell r="F771">
            <v>1.51</v>
          </cell>
        </row>
        <row r="772">
          <cell r="A772"/>
          <cell r="B772" t="str">
            <v>TRANSPORTE COM CAMINHÃO BASCULANTE - CAPACIDADE 14 M3</v>
          </cell>
          <cell r="C772"/>
          <cell r="D772"/>
          <cell r="E772"/>
          <cell r="F772"/>
        </row>
        <row r="773">
          <cell r="A773">
            <v>100939</v>
          </cell>
          <cell r="B773" t="str">
            <v>TRANSPORTE COM CAMINHÃO BASCULANTE DE 14 M³, EM VIA INTERNA (DENTRO DO CANTEIRO - UNIDADE:M3XKM). AF_07/2020</v>
          </cell>
          <cell r="C773" t="str">
            <v>M3XKM</v>
          </cell>
          <cell r="D773">
            <v>5.86</v>
          </cell>
          <cell r="E773">
            <v>0.41</v>
          </cell>
          <cell r="F773">
            <v>6.27</v>
          </cell>
        </row>
        <row r="774">
          <cell r="A774">
            <v>100943</v>
          </cell>
          <cell r="B774" t="str">
            <v>TRANSPORTE COM CAMINHÃO BASCULANTE DE 14 M³, EM VIA INTERNA (DENTRO DO CANTEIRO - UNIDADE: TXKM). AF_07/2020</v>
          </cell>
          <cell r="C774" t="str">
            <v>TXKM</v>
          </cell>
          <cell r="D774">
            <v>3.89</v>
          </cell>
          <cell r="E774">
            <v>0.27</v>
          </cell>
          <cell r="F774">
            <v>4.16</v>
          </cell>
        </row>
        <row r="775">
          <cell r="A775">
            <v>93593</v>
          </cell>
          <cell r="B775" t="str">
            <v>TRANSPORTE COM CAMINHÃO BASCULANTE DE 14 M³, EM VIA URBANA PAVIMENTADA, ADICIONAL PARA DMT EXCEDENTE A 30 KM (UNIDADE: M3XKM). AF_07/2020</v>
          </cell>
          <cell r="C775" t="str">
            <v>M3XKM</v>
          </cell>
          <cell r="D775">
            <v>0.79</v>
          </cell>
          <cell r="E775">
            <v>0.04</v>
          </cell>
          <cell r="F775">
            <v>0.83</v>
          </cell>
        </row>
        <row r="776">
          <cell r="A776">
            <v>95876</v>
          </cell>
          <cell r="B776" t="str">
            <v>TRANSPORTE COM CAMINHÃO BASCULANTE DE 14 M³, EM VIA URBANA PAVIMENTADA, DMT ATÉ 30 KM (UNIDADE: M3XKM). AF_07/2020</v>
          </cell>
          <cell r="C776" t="str">
            <v>M3XKM</v>
          </cell>
          <cell r="D776">
            <v>1.93</v>
          </cell>
          <cell r="E776">
            <v>0.13</v>
          </cell>
          <cell r="F776">
            <v>2.06</v>
          </cell>
        </row>
        <row r="777">
          <cell r="A777">
            <v>93592</v>
          </cell>
          <cell r="B777" t="str">
            <v>TRANSPORTE COM CAMINHÃO BASCULANTE DE 14 M³, EM VIA URBANA EM REVESTIMENTO PRIMÁRIO (UNIDADE: M3XKM). AF_07/2020</v>
          </cell>
          <cell r="C777" t="str">
            <v>M3XKM</v>
          </cell>
          <cell r="D777">
            <v>2.13</v>
          </cell>
          <cell r="E777">
            <v>0.14000000000000001</v>
          </cell>
          <cell r="F777">
            <v>2.27</v>
          </cell>
        </row>
        <row r="778">
          <cell r="A778">
            <v>93591</v>
          </cell>
          <cell r="B778" t="str">
            <v>TRANSPORTE COM CAMINHÃO BASCULANTE DE 14 M³, EM VIA URBANA EM LEITO NATURAL (UNIDADE: M3XKM). AF_07/2020</v>
          </cell>
          <cell r="C778" t="str">
            <v>M3XKM</v>
          </cell>
          <cell r="D778">
            <v>2.4500000000000002</v>
          </cell>
          <cell r="E778">
            <v>0.17</v>
          </cell>
          <cell r="F778">
            <v>2.62</v>
          </cell>
        </row>
        <row r="779">
          <cell r="A779">
            <v>93599</v>
          </cell>
          <cell r="B779" t="str">
            <v>TRANSPORTE COM CAMINHÃO BASCULANTE DE 14 M³, EM VIA URBANA PAVIMENTADA, ADICIONAL PARA DMT EXCEDENTE A 30 KM (UNIDADE: TXKM). AF_07/2020</v>
          </cell>
          <cell r="C779" t="str">
            <v>TXKM</v>
          </cell>
          <cell r="D779">
            <v>0.53</v>
          </cell>
          <cell r="E779">
            <v>0.03</v>
          </cell>
          <cell r="F779">
            <v>0.56000000000000005</v>
          </cell>
        </row>
        <row r="780">
          <cell r="A780">
            <v>95879</v>
          </cell>
          <cell r="B780" t="str">
            <v>TRANSPORTE COM CAMINHÃO BASCULANTE DE 14 M³, EM VIA URBANA PAVIMENTADA, DMT ATÉ 30 KM (UNIDADE: TXKM). AF_07/2020</v>
          </cell>
          <cell r="C780" t="str">
            <v>TXKM</v>
          </cell>
          <cell r="D780">
            <v>1.31</v>
          </cell>
          <cell r="E780">
            <v>0.08</v>
          </cell>
          <cell r="F780">
            <v>1.39</v>
          </cell>
        </row>
        <row r="781">
          <cell r="A781">
            <v>93598</v>
          </cell>
          <cell r="B781" t="str">
            <v>TRANSPORTE COM CAMINHÃO BASCULANTE DE 14 M³, EM VIA URBANA EM REVESTIMENTO PRIMÁRIO (UNIDADE: TXKM). AF_07/2020</v>
          </cell>
          <cell r="C781" t="str">
            <v>TXKM</v>
          </cell>
          <cell r="D781">
            <v>1.4</v>
          </cell>
          <cell r="E781">
            <v>0.1</v>
          </cell>
          <cell r="F781">
            <v>1.5</v>
          </cell>
        </row>
        <row r="782">
          <cell r="A782">
            <v>93597</v>
          </cell>
          <cell r="B782" t="str">
            <v>TRANSPORTE COM CAMINHÃO BASCULANTE DE 14 M³, EM VIA URBANA EM LEITO NATURAL (UNIDADE: TXKM). AF_07/2020</v>
          </cell>
          <cell r="C782" t="str">
            <v>TXKM</v>
          </cell>
          <cell r="D782">
            <v>1.63</v>
          </cell>
          <cell r="E782">
            <v>0.11</v>
          </cell>
          <cell r="F782">
            <v>1.74</v>
          </cell>
        </row>
        <row r="783">
          <cell r="A783"/>
          <cell r="B783" t="str">
            <v>TRANSPORTE COM CAMINHÃO BASCULANTE - CAPACIDADE 10 M3</v>
          </cell>
          <cell r="C783"/>
          <cell r="D783"/>
          <cell r="E783"/>
          <cell r="F783"/>
        </row>
        <row r="784">
          <cell r="A784">
            <v>100938</v>
          </cell>
          <cell r="B784" t="str">
            <v>TRANSPORTE COM CAMINHÃO BASCULANTE DE 10 M³, EM VIA INTERNA (DENTRO DO CANTEIRO - UNIDADE: M3XKM). AF_07/2020</v>
          </cell>
          <cell r="C784" t="str">
            <v>M3XKM</v>
          </cell>
          <cell r="D784">
            <v>6.66</v>
          </cell>
          <cell r="E784">
            <v>0.57999999999999996</v>
          </cell>
          <cell r="F784">
            <v>7.24</v>
          </cell>
        </row>
        <row r="785">
          <cell r="A785">
            <v>100942</v>
          </cell>
          <cell r="B785" t="str">
            <v>TRANSPORTE COM CAMINHÃO BASCULANTE DE 10 M³, EM VIA INTERNA A OBRA (UNIDADE: TXKM). AF_07/2020</v>
          </cell>
          <cell r="C785" t="str">
            <v>TXKM</v>
          </cell>
          <cell r="D785">
            <v>4.4400000000000004</v>
          </cell>
          <cell r="E785">
            <v>0.39</v>
          </cell>
          <cell r="F785">
            <v>4.83</v>
          </cell>
        </row>
        <row r="786">
          <cell r="A786">
            <v>93590</v>
          </cell>
          <cell r="B786" t="str">
            <v>TRANSPORTE COM CAMINHÃO BASCULANTE DE 10 M³, EM VIA URBANA PAVIMENTADA, ADICIONAL PARA DMT EXCEDENTE A 30 KM (UNIDADE: M3XKM). AF_07/2020</v>
          </cell>
          <cell r="C786" t="str">
            <v>M3XKM</v>
          </cell>
          <cell r="D786">
            <v>0.87</v>
          </cell>
          <cell r="E786">
            <v>7.0000000000000007E-2</v>
          </cell>
          <cell r="F786">
            <v>0.94</v>
          </cell>
        </row>
        <row r="787">
          <cell r="A787">
            <v>95875</v>
          </cell>
          <cell r="B787" t="str">
            <v>TRANSPORTE COM CAMINHÃO BASCULANTE DE 10 M³, EM VIA URBANA PAVIMENTADA, DMT ATÉ 30 KM (UNIDADE: M3XKM). AF_07/2020</v>
          </cell>
          <cell r="C787" t="str">
            <v>M3XKM</v>
          </cell>
          <cell r="D787">
            <v>2.2200000000000002</v>
          </cell>
          <cell r="E787">
            <v>0.18</v>
          </cell>
          <cell r="F787">
            <v>2.4</v>
          </cell>
        </row>
        <row r="788">
          <cell r="A788">
            <v>93589</v>
          </cell>
          <cell r="B788" t="str">
            <v>TRANSPORTE COM CAMINHÃO BASCULANTE DE 10 M³, EM VIA URBANA EM REVESTIMENTO PRIMÁRIO (UNIDADE: M3XKM). AF_07/2020</v>
          </cell>
          <cell r="C788" t="str">
            <v>M3XKM</v>
          </cell>
          <cell r="D788">
            <v>2.4</v>
          </cell>
          <cell r="E788">
            <v>0.2</v>
          </cell>
          <cell r="F788">
            <v>2.6</v>
          </cell>
        </row>
        <row r="789">
          <cell r="A789">
            <v>93588</v>
          </cell>
          <cell r="B789" t="str">
            <v>TRANSPORTE COM CAMINHÃO BASCULANTE DE 10 M³, EM VIA URBANA EM LEITO NATURAL (UNIDADE: M3XKM). AF_07/2020</v>
          </cell>
          <cell r="C789" t="str">
            <v>M3XKM</v>
          </cell>
          <cell r="D789">
            <v>2.8</v>
          </cell>
          <cell r="E789">
            <v>0.24</v>
          </cell>
          <cell r="F789">
            <v>3.04</v>
          </cell>
        </row>
        <row r="790">
          <cell r="A790">
            <v>93596</v>
          </cell>
          <cell r="B790" t="str">
            <v>TRANSPORTE COM CAMINHÃO BASCULANTE DE 10 M³, EM VIA URBANA PAVIMENTADA, ADICIONAL PARA DMT EXCEDENTE A 30 KM (UNIDADE: TXKM). AF_07/2020</v>
          </cell>
          <cell r="C790" t="str">
            <v>TXKM</v>
          </cell>
          <cell r="D790">
            <v>0.59</v>
          </cell>
          <cell r="E790">
            <v>0.04</v>
          </cell>
          <cell r="F790">
            <v>0.63</v>
          </cell>
        </row>
        <row r="791">
          <cell r="A791">
            <v>95878</v>
          </cell>
          <cell r="B791" t="str">
            <v>TRANSPORTE COM CAMINHÃO BASCULANTE DE 10 M³, EM VIA URBANA PAVIMENTADA, DMT ATÉ 30 KM (UNIDADE: TXKM). AF_07/2020</v>
          </cell>
          <cell r="C791" t="str">
            <v>TXKM</v>
          </cell>
          <cell r="D791">
            <v>1.49</v>
          </cell>
          <cell r="E791">
            <v>0.12</v>
          </cell>
          <cell r="F791">
            <v>1.61</v>
          </cell>
        </row>
        <row r="792">
          <cell r="A792">
            <v>93595</v>
          </cell>
          <cell r="B792" t="str">
            <v>TRANSPORTE COM CAMINHÃO BASCULANTE DE 10 M³, EM VIA URBANA EM REVESTIMENTO PRIMÁRIO (UNIDADE: TXKM). AF_07/2020</v>
          </cell>
          <cell r="C792" t="str">
            <v>TXKM</v>
          </cell>
          <cell r="D792">
            <v>1.62</v>
          </cell>
          <cell r="E792">
            <v>0.14000000000000001</v>
          </cell>
          <cell r="F792">
            <v>1.76</v>
          </cell>
        </row>
        <row r="793">
          <cell r="A793">
            <v>93594</v>
          </cell>
          <cell r="B793" t="str">
            <v>TRANSPORTE COM CAMINHÃO BASCULANTE DE 10 M³, EM VIA URBANA EM LEITO NATURAL (UNIDADE: TXKM). AF_07/2020</v>
          </cell>
          <cell r="C793" t="str">
            <v>TXKM</v>
          </cell>
          <cell r="D793">
            <v>1.87</v>
          </cell>
          <cell r="E793">
            <v>0.15</v>
          </cell>
          <cell r="F793">
            <v>2.02</v>
          </cell>
        </row>
        <row r="794">
          <cell r="A794"/>
          <cell r="B794" t="str">
            <v>TRANSPORTE COM CAMINHÃO BASCULANTE - CAPACIDADE 6 M3</v>
          </cell>
          <cell r="C794"/>
          <cell r="D794"/>
          <cell r="E794"/>
          <cell r="F794"/>
        </row>
        <row r="795">
          <cell r="A795">
            <v>100937</v>
          </cell>
          <cell r="B795" t="str">
            <v>TRANSPORTE COM CAMINHÃO BASCULANTE DE 6 M³, EM VIA INTERNA (DENTRO DO CANTEIRO - UNIDADE: M3XKM). AF_07/2020</v>
          </cell>
          <cell r="C795" t="str">
            <v>M3XKM</v>
          </cell>
          <cell r="D795">
            <v>7.5</v>
          </cell>
          <cell r="E795">
            <v>0.98</v>
          </cell>
          <cell r="F795">
            <v>8.48</v>
          </cell>
        </row>
        <row r="796">
          <cell r="A796">
            <v>100941</v>
          </cell>
          <cell r="B796" t="str">
            <v>TRANSPORTE COM CAMINHÃO BASCULANTE DE 6 M³, EM VIA INTERNA (DENTRO DO CANTEIRO - UNIDADE: TXKM). AF_07/2020</v>
          </cell>
          <cell r="C796" t="str">
            <v>TXKM</v>
          </cell>
          <cell r="D796">
            <v>5</v>
          </cell>
          <cell r="E796">
            <v>0.65</v>
          </cell>
          <cell r="F796">
            <v>5.65</v>
          </cell>
        </row>
        <row r="797">
          <cell r="A797">
            <v>97912</v>
          </cell>
          <cell r="B797" t="str">
            <v>TRANSPORTE COM CAMINHÃO BASCULANTE DE 6 M³, EM VIA URBANA EM LEITO NATURAL (UNIDADE: M3XKM). AF_07/2020</v>
          </cell>
          <cell r="C797" t="str">
            <v>M3XKM</v>
          </cell>
          <cell r="D797">
            <v>3.14</v>
          </cell>
          <cell r="E797">
            <v>0.41</v>
          </cell>
          <cell r="F797">
            <v>3.55</v>
          </cell>
        </row>
        <row r="798">
          <cell r="A798">
            <v>97913</v>
          </cell>
          <cell r="B798" t="str">
            <v>TRANSPORTE COM CAMINHÃO BASCULANTE DE 6 M³, EM VIA URBANA EM REVESTIMENTO PRIMÁRIO (UNIDADE: M3XKM). AF_07/2020</v>
          </cell>
          <cell r="C798" t="str">
            <v>M3XKM</v>
          </cell>
          <cell r="D798">
            <v>2.73</v>
          </cell>
          <cell r="E798">
            <v>0.36</v>
          </cell>
          <cell r="F798">
            <v>3.09</v>
          </cell>
        </row>
        <row r="799">
          <cell r="A799">
            <v>97914</v>
          </cell>
          <cell r="B799" t="str">
            <v>TRANSPORTE COM CAMINHÃO BASCULANTE DE 6 M³, EM VIA URBANA PAVIMENTADA, DMT ATÉ 30 KM (UNIDADE: M3XKM). AF_07/2020</v>
          </cell>
          <cell r="C799" t="str">
            <v>M3XKM</v>
          </cell>
          <cell r="D799">
            <v>2.5</v>
          </cell>
          <cell r="E799">
            <v>0.32</v>
          </cell>
          <cell r="F799">
            <v>2.82</v>
          </cell>
        </row>
        <row r="800">
          <cell r="A800">
            <v>97915</v>
          </cell>
          <cell r="B800" t="str">
            <v>TRANSPORTE COM CAMINHÃO BASCULANTE DE 6 M³, EM VIA URBANA PAVIMENTADA, ADICIONAL PARA DMT EXCEDENTE A 30 KM (UNIDADE: M3XKM). AF_07/2020</v>
          </cell>
          <cell r="C800" t="str">
            <v>M3XKM</v>
          </cell>
          <cell r="D800">
            <v>0.99</v>
          </cell>
          <cell r="E800">
            <v>0.13</v>
          </cell>
          <cell r="F800">
            <v>1.1200000000000001</v>
          </cell>
        </row>
        <row r="801">
          <cell r="A801">
            <v>97916</v>
          </cell>
          <cell r="B801" t="str">
            <v>TRANSPORTE COM CAMINHÃO BASCULANTE DE 6 M³, EM VIA URBANA EM LEITO NATURAL (UNIDADE: TXKM). AF_07/2020</v>
          </cell>
          <cell r="C801" t="str">
            <v>TXKM</v>
          </cell>
          <cell r="D801">
            <v>2.08</v>
          </cell>
          <cell r="E801">
            <v>0.28000000000000003</v>
          </cell>
          <cell r="F801">
            <v>2.36</v>
          </cell>
        </row>
        <row r="802">
          <cell r="A802">
            <v>97917</v>
          </cell>
          <cell r="B802" t="str">
            <v>TRANSPORTE COM CAMINHÃO BASCULANTE DE 6 M³, EM VIA URBANA EM REVESTIMENTO PRIMÁRIO (UNIDADE: TXKM). AF_07/2020</v>
          </cell>
          <cell r="C802" t="str">
            <v>TXKM</v>
          </cell>
          <cell r="D802">
            <v>1.81</v>
          </cell>
          <cell r="E802">
            <v>0.24</v>
          </cell>
          <cell r="F802">
            <v>2.0499999999999998</v>
          </cell>
        </row>
        <row r="803">
          <cell r="A803">
            <v>97918</v>
          </cell>
          <cell r="B803" t="str">
            <v>TRANSPORTE COM CAMINHÃO BASCULANTE DE 6 M³, EM VIA URBANA PAVIMENTADA, DMT ATÉ 30 KM (UNIDADE: TXKM). AF_07/2020</v>
          </cell>
          <cell r="C803" t="str">
            <v>TXKM</v>
          </cell>
          <cell r="D803">
            <v>1.66</v>
          </cell>
          <cell r="E803">
            <v>0.22</v>
          </cell>
          <cell r="F803">
            <v>1.88</v>
          </cell>
        </row>
        <row r="804">
          <cell r="A804">
            <v>97919</v>
          </cell>
          <cell r="B804" t="str">
            <v>TRANSPORTE COM CAMINHÃO BASCULANTE DE 6 M³, EM VIA URBANA PAVIMENTADA, ADICIONAL PARA DMT EXCEDENTE A 30 KM (UNIDADE: TXKM). AF_07/2020</v>
          </cell>
          <cell r="C804" t="str">
            <v>TXKM</v>
          </cell>
          <cell r="D804">
            <v>0.65</v>
          </cell>
          <cell r="E804">
            <v>0.09</v>
          </cell>
          <cell r="F804">
            <v>0.74</v>
          </cell>
        </row>
        <row r="805">
          <cell r="A805"/>
          <cell r="B805" t="str">
            <v>TRANSPORTE COM CAMINHÃO CARROCERIA, GUINDAUTO (MUNCK)</v>
          </cell>
          <cell r="C805"/>
          <cell r="D805"/>
          <cell r="E805"/>
          <cell r="F805"/>
        </row>
        <row r="806">
          <cell r="A806">
            <v>100950</v>
          </cell>
          <cell r="B806" t="str">
            <v>TRANSPORTE COM CAMINHÃO CARROCERIA COM GUINDAUTO (MUNCK),  MOMENTO MÁXIMO DE CARGA 11,7 TM, EM VIA URBANA EM LEITO NATURAL (UNIDADE: TXKM). AF_07/2020</v>
          </cell>
          <cell r="C806" t="str">
            <v>TXKM</v>
          </cell>
          <cell r="D806">
            <v>3.16</v>
          </cell>
          <cell r="E806">
            <v>0.34</v>
          </cell>
          <cell r="F806">
            <v>3.5</v>
          </cell>
        </row>
        <row r="807">
          <cell r="A807">
            <v>100951</v>
          </cell>
          <cell r="B807" t="str">
            <v>TRANSPORTE COM CAMINHÃO CARROCERIA COM GUINDAUTO (MUNCK),  MOMENTO MÁXIMO DE CARGA 11,7 TM, EM VIA URBANA EM REVESTIMENTO PRIMÁRIO (UNIDADE: TXKM). AF_07/2020</v>
          </cell>
          <cell r="C807" t="str">
            <v>TXKM</v>
          </cell>
          <cell r="D807">
            <v>2.72</v>
          </cell>
          <cell r="E807">
            <v>0.28999999999999998</v>
          </cell>
          <cell r="F807">
            <v>3.01</v>
          </cell>
        </row>
        <row r="808">
          <cell r="A808">
            <v>100952</v>
          </cell>
          <cell r="B808" t="str">
            <v>TRANSPORTE COM CAMINHÃO CARROCERIA COM GUINDAUTO (MUNCK),  MOMENTO MÁXIMO DE CARGA 11,7 TM, EM VIA URBANA PAVIMENTADA, DMT ATÉ 30KM (UNIDADE: TXKM). AF_07/2020</v>
          </cell>
          <cell r="C808" t="str">
            <v>TXKM</v>
          </cell>
          <cell r="D808">
            <v>2.5</v>
          </cell>
          <cell r="E808">
            <v>0.27</v>
          </cell>
          <cell r="F808">
            <v>2.77</v>
          </cell>
        </row>
        <row r="809">
          <cell r="A809">
            <v>100953</v>
          </cell>
          <cell r="B809" t="str">
            <v>TRANSPORTE COM CAMINHÃO CARROCERIA COM GUINDAUTO (MUNCK),  MOMENTO MÁXIMO DE CARGA 11,7 TM, EM VIA URBANA PAVIMENTADA, ADICIONAL PARA DMT EXCEDENTE A 30 KM (UNIDADE: TXKM). AF_07/2020</v>
          </cell>
          <cell r="C809" t="str">
            <v>TXKM</v>
          </cell>
          <cell r="D809">
            <v>0.99</v>
          </cell>
          <cell r="E809">
            <v>0.1</v>
          </cell>
          <cell r="F809">
            <v>1.0900000000000001</v>
          </cell>
        </row>
        <row r="810">
          <cell r="A810">
            <v>100954</v>
          </cell>
          <cell r="B810" t="str">
            <v>TRANSPORTE COM CAMINHÃO CARROCERIA COM GUINDAUTO (MUNCK),  MOMENTO MÁXIMO DE CARGA 11,7 TM, EM VIA INTERNA (DENTRO DO CANTEIRO - UNIDADE: TXKM). AF_07/2020</v>
          </cell>
          <cell r="C810" t="str">
            <v>TXKM</v>
          </cell>
          <cell r="D810">
            <v>7.51</v>
          </cell>
          <cell r="E810">
            <v>0.81</v>
          </cell>
          <cell r="F810">
            <v>8.32</v>
          </cell>
        </row>
        <row r="811">
          <cell r="A811"/>
          <cell r="B811" t="str">
            <v>TRANSPORTE COM CAMINHÃO CARROCERIA - CAPACIDADE 9 TONELADAS</v>
          </cell>
          <cell r="C811"/>
          <cell r="D811"/>
          <cell r="E811"/>
          <cell r="F811"/>
        </row>
        <row r="812">
          <cell r="A812">
            <v>100945</v>
          </cell>
          <cell r="B812" t="str">
            <v>TRANSPORTE COM CAMINHÃO CARROCERIA 9T, EM VIA URBANA EM LEITO NATURAL (UNIDADE: TXKM). AF_07/2020</v>
          </cell>
          <cell r="C812" t="str">
            <v>TXKM</v>
          </cell>
          <cell r="D812">
            <v>2.4500000000000002</v>
          </cell>
          <cell r="E812">
            <v>0.28999999999999998</v>
          </cell>
          <cell r="F812">
            <v>2.74</v>
          </cell>
        </row>
        <row r="813">
          <cell r="A813">
            <v>100946</v>
          </cell>
          <cell r="B813" t="str">
            <v>TRANSPORTE COM CAMINHÃO CARROCERIA 9T, EM VIA URBANA EM REVESTIMENTO PRIMÁRIO (UNIDADE: TXKM). AF_07/2020</v>
          </cell>
          <cell r="C813" t="str">
            <v>TXKM</v>
          </cell>
          <cell r="D813">
            <v>2.11</v>
          </cell>
          <cell r="E813">
            <v>0.25</v>
          </cell>
          <cell r="F813">
            <v>2.36</v>
          </cell>
        </row>
        <row r="814">
          <cell r="A814">
            <v>100947</v>
          </cell>
          <cell r="B814" t="str">
            <v>TRANSPORTE COM CAMINHÃO CARROCERIA 9T, EM VIA URBANA PAVIMENTADA, DMT ATÉ 30KM (UNIDADE: TXKM). AF_07/2020</v>
          </cell>
          <cell r="C814" t="str">
            <v>TXKM</v>
          </cell>
          <cell r="D814">
            <v>1.94</v>
          </cell>
          <cell r="E814">
            <v>0.23</v>
          </cell>
          <cell r="F814">
            <v>2.17</v>
          </cell>
        </row>
        <row r="815">
          <cell r="A815">
            <v>100948</v>
          </cell>
          <cell r="B815" t="str">
            <v>TRANSPORTE COM CAMINHÃO CARROCERIA 9T, EM VIA URBANA PAVIMENTADA, ADICIONAL PARA DMT EXCEDENTE A 30 KM (UNIDADE: TXKM). AF_07/2020</v>
          </cell>
          <cell r="C815" t="str">
            <v>TXKM</v>
          </cell>
          <cell r="D815">
            <v>0.77</v>
          </cell>
          <cell r="E815">
            <v>0.09</v>
          </cell>
          <cell r="F815">
            <v>0.86</v>
          </cell>
        </row>
        <row r="816">
          <cell r="A816">
            <v>100949</v>
          </cell>
          <cell r="B816" t="str">
            <v>TRANSPORTE COM CAMINHÃO CARROCERIA 9T, EM VIA INTERNA (DENTRO DO CANTEIRO - UNIDADE: TXKM). AF_07/2020</v>
          </cell>
          <cell r="C816" t="str">
            <v>TXKM</v>
          </cell>
          <cell r="D816">
            <v>5.82</v>
          </cell>
          <cell r="E816">
            <v>0.69</v>
          </cell>
          <cell r="F816">
            <v>6.51</v>
          </cell>
        </row>
        <row r="817">
          <cell r="A817"/>
          <cell r="B817" t="str">
            <v>TRANSPORTE COM CAMINHÃO PIPA - CAPACIDADE 6M3</v>
          </cell>
          <cell r="C817"/>
          <cell r="D817"/>
          <cell r="E817"/>
          <cell r="F817"/>
        </row>
        <row r="818">
          <cell r="A818">
            <v>100955</v>
          </cell>
          <cell r="B818" t="str">
            <v>TRANSPORTE COM CAMINHÃO PIPA DE 6 M³, EM VIA URBANA EM LEITO NATURAL (UNIDADE: M3XKM). AF_07/2020</v>
          </cell>
          <cell r="C818" t="str">
            <v>M3XKM</v>
          </cell>
          <cell r="D818">
            <v>4.3600000000000003</v>
          </cell>
          <cell r="E818">
            <v>0.44</v>
          </cell>
          <cell r="F818">
            <v>4.8</v>
          </cell>
        </row>
        <row r="819">
          <cell r="A819">
            <v>100956</v>
          </cell>
          <cell r="B819" t="str">
            <v>TRANSPORTE COM CAMINHÃO PIPA DE 6 M³, EM VIA URBANA EM REVESTIMENTO PRIMÁRIO (UNIDADE: M3XKM). AF_07/2020</v>
          </cell>
          <cell r="C819" t="str">
            <v>M3XKM</v>
          </cell>
          <cell r="D819">
            <v>3.79</v>
          </cell>
          <cell r="E819">
            <v>0.38</v>
          </cell>
          <cell r="F819">
            <v>4.17</v>
          </cell>
        </row>
        <row r="820">
          <cell r="A820">
            <v>100957</v>
          </cell>
          <cell r="B820" t="str">
            <v>TRANSPORTE COM CAMINHÃO PIPA DE 6 M³, EM VIA URBANA PAVIMENTADA, DMT ATÉ 30KM (UNIDADE: M3XKM). AF_07/2020</v>
          </cell>
          <cell r="C820" t="str">
            <v>M3XKM</v>
          </cell>
          <cell r="D820">
            <v>3.47</v>
          </cell>
          <cell r="E820">
            <v>0.34</v>
          </cell>
          <cell r="F820">
            <v>3.81</v>
          </cell>
        </row>
        <row r="821">
          <cell r="A821">
            <v>100958</v>
          </cell>
          <cell r="B821" t="str">
            <v>TRANSPORTE COM CAMINHÃO PIPA DE 6 M³, EM VIA URBANA PAVIMENTADA, ADICIONAL PARA DMT EXCEDENTE A 30 KM (UNIDADE: M3XKM). AF_07/2020</v>
          </cell>
          <cell r="C821" t="str">
            <v>M3XKM</v>
          </cell>
          <cell r="D821">
            <v>1.4</v>
          </cell>
          <cell r="E821">
            <v>0.13</v>
          </cell>
          <cell r="F821">
            <v>1.53</v>
          </cell>
        </row>
        <row r="822">
          <cell r="A822">
            <v>100959</v>
          </cell>
          <cell r="B822" t="str">
            <v>TRANSPORTE COM CAMINHÃO PIPA DE 6 M³, EM VIA INTERNA (DENTRO DO CANTEIRO - UNIDADE: M3XKM). AF_07/2020</v>
          </cell>
          <cell r="C822" t="str">
            <v>M3XKM</v>
          </cell>
          <cell r="D822">
            <v>10.41</v>
          </cell>
          <cell r="E822">
            <v>1.04</v>
          </cell>
          <cell r="F822">
            <v>11.45</v>
          </cell>
        </row>
        <row r="823">
          <cell r="A823"/>
          <cell r="B823" t="str">
            <v>TRANSPORTE COM CAMINHÃO PIPA - CAPACIDADE 10M3</v>
          </cell>
          <cell r="C823"/>
          <cell r="D823"/>
          <cell r="E823"/>
          <cell r="F823"/>
        </row>
        <row r="824">
          <cell r="A824">
            <v>100960</v>
          </cell>
          <cell r="B824" t="str">
            <v>TRANSPORTE COM CAMINHÃO PIPA DE 10 M³, EM VIA URBANA EM LEITO NATURAL (UNIDADE: M3XKM). AF_07/2020</v>
          </cell>
          <cell r="C824" t="str">
            <v>M3XKM</v>
          </cell>
          <cell r="D824">
            <v>3.31</v>
          </cell>
          <cell r="E824">
            <v>0.25</v>
          </cell>
          <cell r="F824">
            <v>3.56</v>
          </cell>
        </row>
        <row r="825">
          <cell r="A825">
            <v>100961</v>
          </cell>
          <cell r="B825" t="str">
            <v>TRANSPORTE COM CAMINHÃO PIPA DE 10 M³, EM VIA URBANA EM REVESTIMENTO PRIMÁRIO (UNIDADE: M3XKM). AF_07/2020</v>
          </cell>
          <cell r="C825" t="str">
            <v>M3XKM</v>
          </cell>
          <cell r="D825">
            <v>2.88</v>
          </cell>
          <cell r="E825">
            <v>0.21</v>
          </cell>
          <cell r="F825">
            <v>3.09</v>
          </cell>
        </row>
        <row r="826">
          <cell r="A826">
            <v>100962</v>
          </cell>
          <cell r="B826" t="str">
            <v>TRANSPORTE COM CAMINHÃO PIPA DE 10 M³, EM VIA URBANA PAVIMENTADA, DMT ATÉ 30KM (UNIDADE: M3XKM). AF_07/2020</v>
          </cell>
          <cell r="C826" t="str">
            <v>M3XKM</v>
          </cell>
          <cell r="D826">
            <v>2.62</v>
          </cell>
          <cell r="E826">
            <v>0.2</v>
          </cell>
          <cell r="F826">
            <v>2.82</v>
          </cell>
        </row>
        <row r="827">
          <cell r="A827">
            <v>100963</v>
          </cell>
          <cell r="B827" t="str">
            <v>TRANSPORTE COM CAMINHÃO PIPA DE 10 M³, EM VIA URBANA PAVIMENTADA, ADICIONAL PARA DMT EXCEDENTE A 30 KM (UNIDADE: M3XKM). AF_07/2020</v>
          </cell>
          <cell r="C827" t="str">
            <v>M3XKM</v>
          </cell>
          <cell r="D827">
            <v>1.04</v>
          </cell>
          <cell r="E827">
            <v>7.0000000000000007E-2</v>
          </cell>
          <cell r="F827">
            <v>1.1100000000000001</v>
          </cell>
        </row>
        <row r="828">
          <cell r="A828">
            <v>100964</v>
          </cell>
          <cell r="B828" t="str">
            <v>TRANSPORTE COM CAMINHÃO PIPA DE 10 M³, EM VIA INTERNA (DENTRO DO CANTEIRO - UNIDADE: M3XKM). AF_07/2020</v>
          </cell>
          <cell r="C828" t="str">
            <v>M3XKM</v>
          </cell>
          <cell r="D828">
            <v>7.95</v>
          </cell>
          <cell r="E828">
            <v>0.61</v>
          </cell>
          <cell r="F828">
            <v>8.56</v>
          </cell>
        </row>
        <row r="829">
          <cell r="A829"/>
          <cell r="B829" t="str">
            <v>TRANSPORTE COM CAMINHÃO BASCULANTE - CAPACIDADE 6 M3</v>
          </cell>
          <cell r="C829"/>
          <cell r="D829"/>
          <cell r="E829"/>
          <cell r="F829"/>
        </row>
        <row r="830">
          <cell r="A830">
            <v>100965</v>
          </cell>
          <cell r="B830" t="str">
            <v>TRANSPORTE COM CAMINHÃO TANQUE DE TRANSPORTE DE MATERIAL ASFÁLTICO DE 30000 L, EM VIA URBANA EM  LEITO NATURAL (UNIDADE: TXKM). AF_07/2020</v>
          </cell>
          <cell r="C830" t="str">
            <v>TXKM</v>
          </cell>
          <cell r="D830">
            <v>1.58</v>
          </cell>
          <cell r="E830">
            <v>0.11</v>
          </cell>
          <cell r="F830">
            <v>1.69</v>
          </cell>
        </row>
        <row r="831">
          <cell r="A831">
            <v>100966</v>
          </cell>
          <cell r="B831" t="str">
            <v>TRANSPORTE COM CAMINHÃO TANQUE DE TRANSPORTE DE MATERIAL ASFÁLTICO DE 30000 L, EM VIA URBANA EM  REVESTIMENTO PRIMÁRIO (UNIDADE: TXKM). AF_07/2020</v>
          </cell>
          <cell r="C831" t="str">
            <v>TXKM</v>
          </cell>
          <cell r="D831">
            <v>1.35</v>
          </cell>
          <cell r="E831">
            <v>0.09</v>
          </cell>
          <cell r="F831">
            <v>1.44</v>
          </cell>
        </row>
        <row r="832">
          <cell r="A832">
            <v>100969</v>
          </cell>
          <cell r="B832" t="str">
            <v>TRANSPORTE COM CAMINHÃO TANQUE DE TRANSPORTE DE MATERIAL ASFÁLTICO DE 20000 L, EM VIA URBANA EM LEITO NATURAL (UNIDADE: TXKM). AF_07/2020</v>
          </cell>
          <cell r="C832" t="str">
            <v>TXKM</v>
          </cell>
          <cell r="D832">
            <v>2.0699999999999998</v>
          </cell>
          <cell r="E832">
            <v>0.17</v>
          </cell>
          <cell r="F832">
            <v>2.2400000000000002</v>
          </cell>
        </row>
        <row r="833">
          <cell r="A833">
            <v>100970</v>
          </cell>
          <cell r="B833" t="str">
            <v>TRANSPORTE COM CAMINHÃO TANQUE DE TRANSPORTE DE MATERIAL ASFÁLTICO DE 20000 L, EM VIA URBANA EM  REVESTIMENTO PRIMÁRIO (UNIDADE: TXKM). AF_07/2020</v>
          </cell>
          <cell r="C833" t="str">
            <v>TXKM</v>
          </cell>
          <cell r="D833">
            <v>1.76</v>
          </cell>
          <cell r="E833">
            <v>0.14000000000000001</v>
          </cell>
          <cell r="F833">
            <v>1.9</v>
          </cell>
        </row>
        <row r="834">
          <cell r="A834">
            <v>102330</v>
          </cell>
          <cell r="B834" t="str">
            <v>TRANSPORTE COM CAMINHÃO TANQUE DE TRANSPORTE DE MATERIAL ASFÁLTICO DE 30000 L, EM VIA URBANA PAVIMENTADA, DMT ATÉ 30KM (UNIDADE: TXKM). AF_07/2020</v>
          </cell>
          <cell r="C834" t="str">
            <v>TXKM</v>
          </cell>
          <cell r="D834">
            <v>1.27</v>
          </cell>
          <cell r="E834">
            <v>0.08</v>
          </cell>
          <cell r="F834">
            <v>1.35</v>
          </cell>
        </row>
        <row r="835">
          <cell r="A835">
            <v>102331</v>
          </cell>
          <cell r="B835" t="str">
            <v>TRANSPORTE COM CAMINHÃO TANQUE DE TRANSPORTE DE MATERIAL ASFÁLTICO DE 30000 L, EM VIA URBANA PAVIMENTADA, ADICIONAL PARA DMT EXCEDENTE A 30 KM (UNIDADE: TXKM). AF_07/2020</v>
          </cell>
          <cell r="C835" t="str">
            <v>TXKM</v>
          </cell>
          <cell r="D835">
            <v>0.49</v>
          </cell>
          <cell r="E835">
            <v>0.03</v>
          </cell>
          <cell r="F835">
            <v>0.52</v>
          </cell>
        </row>
        <row r="836">
          <cell r="A836">
            <v>102332</v>
          </cell>
          <cell r="B836" t="str">
            <v>TRANSPORTE COM CAMINHÃO TANQUE DE TRANSPORTE DE MATERIAL ASFÁLTICO DE 20000 L, EM VIA URBANA PAVIMENTADA, DMT ATÉ 30KM (UNIDADE: TXKM). AF_07/2020</v>
          </cell>
          <cell r="C836" t="str">
            <v>TXKM</v>
          </cell>
          <cell r="D836">
            <v>1.65</v>
          </cell>
          <cell r="E836">
            <v>0.13</v>
          </cell>
          <cell r="F836">
            <v>1.78</v>
          </cell>
        </row>
        <row r="837">
          <cell r="A837">
            <v>102333</v>
          </cell>
          <cell r="B837" t="str">
            <v>TRANSPORTE COM CAMINHÃO TANQUE DE TRANSPORTE DE MATERIAL ASFÁLTICO DE 20000 L, EM VIA URBANA PAVIMENTADA, ADICIONAL PARA DMT EXCEDENTE A 30 KM (UNIDADE: TXKM). AF_07/2020</v>
          </cell>
          <cell r="C837" t="str">
            <v>TXKM</v>
          </cell>
          <cell r="D837">
            <v>0.67</v>
          </cell>
          <cell r="E837">
            <v>0.04</v>
          </cell>
          <cell r="F837">
            <v>0.71</v>
          </cell>
        </row>
        <row r="838">
          <cell r="A838"/>
          <cell r="B838" t="str">
            <v>TRANSPORTE DIVERSOS</v>
          </cell>
          <cell r="C838"/>
          <cell r="D838"/>
          <cell r="E838"/>
          <cell r="F838"/>
        </row>
        <row r="839">
          <cell r="A839"/>
          <cell r="B839" t="str">
            <v>TRANSPORTE MANUAL VERTICAL</v>
          </cell>
          <cell r="C839"/>
          <cell r="D839"/>
          <cell r="E839"/>
          <cell r="F839"/>
        </row>
        <row r="840">
          <cell r="A840">
            <v>100229</v>
          </cell>
          <cell r="B840" t="str">
            <v>TRANSPORTE VERTICAL MANUAL, 1 PAVIMENTO, DE SACOS DE 50 KG (UNIDADE: KG). AF_07/2019</v>
          </cell>
          <cell r="C840" t="str">
            <v>KG</v>
          </cell>
          <cell r="D840">
            <v>0</v>
          </cell>
          <cell r="E840">
            <v>0.01</v>
          </cell>
          <cell r="F840">
            <v>0.01</v>
          </cell>
        </row>
        <row r="841">
          <cell r="A841">
            <v>100230</v>
          </cell>
          <cell r="B841" t="str">
            <v>TRANSPORTE VERTICAL MANUAL, 1 PAVIMENTO, DE SACOS DE 30 KG (UNIDADE: KG). AF_07/2019</v>
          </cell>
          <cell r="C841" t="str">
            <v>KG</v>
          </cell>
          <cell r="D841">
            <v>0</v>
          </cell>
          <cell r="E841">
            <v>0.02</v>
          </cell>
          <cell r="F841">
            <v>0.02</v>
          </cell>
        </row>
        <row r="842">
          <cell r="A842">
            <v>100231</v>
          </cell>
          <cell r="B842" t="str">
            <v>TRANSPORTE VERTICAL MANUAL, 1 PAVIMENTO, DE SACOS DE 20 KG (UNIDADE: KG). AF_07/2019</v>
          </cell>
          <cell r="C842" t="str">
            <v>KG</v>
          </cell>
          <cell r="D842">
            <v>0</v>
          </cell>
          <cell r="E842">
            <v>0.04</v>
          </cell>
          <cell r="F842">
            <v>0.04</v>
          </cell>
        </row>
        <row r="843">
          <cell r="A843">
            <v>100232</v>
          </cell>
          <cell r="B843" t="str">
            <v>TRANSPORTE VERTICAL MANUAL, 1 PAVIMENTO, DE BLOCOS VAZADOS DE CONCRETO OU CERÂMICO DE 19X19X39CM (UNIDADE: BLOCO). AF_07/2019</v>
          </cell>
          <cell r="C843" t="str">
            <v>UN</v>
          </cell>
          <cell r="D843">
            <v>0.11</v>
          </cell>
          <cell r="E843">
            <v>0.28000000000000003</v>
          </cell>
          <cell r="F843">
            <v>0.39</v>
          </cell>
        </row>
        <row r="844">
          <cell r="A844">
            <v>100233</v>
          </cell>
          <cell r="B844" t="str">
            <v>TRANSPORTE VERTICAL MANUAL, 1 PAVIMENTO, DE BLOCOS CERÂMICOS FURADOS NA HORIZONTAL DE 9X19X19CM (UNIDADE: BLOCO). AF_07/2019</v>
          </cell>
          <cell r="C844" t="str">
            <v>UN</v>
          </cell>
          <cell r="D844">
            <v>0.04</v>
          </cell>
          <cell r="E844">
            <v>0.15</v>
          </cell>
          <cell r="F844">
            <v>0.19</v>
          </cell>
        </row>
        <row r="845">
          <cell r="A845">
            <v>100234</v>
          </cell>
          <cell r="B845" t="str">
            <v>TRANSPORTE VERTICAL MANUAL, 1 PAVIMENTO, DE CAIXA COM REVESTIMENTO CERÂMICO (UNIDADE: M2). AF_07/2019</v>
          </cell>
          <cell r="C845" t="str">
            <v>M2</v>
          </cell>
          <cell r="D845">
            <v>0.18</v>
          </cell>
          <cell r="E845">
            <v>0.4</v>
          </cell>
          <cell r="F845">
            <v>0.57999999999999996</v>
          </cell>
        </row>
        <row r="846">
          <cell r="A846">
            <v>100235</v>
          </cell>
          <cell r="B846" t="str">
            <v>TRANSPORTE VERTICAL MANUAL, 1 PAVIMENTO, DE LATA DE 18 LITROS (UNIDADE: L). AF_07/2019</v>
          </cell>
          <cell r="C846" t="str">
            <v>L</v>
          </cell>
          <cell r="D846">
            <v>0</v>
          </cell>
          <cell r="E846">
            <v>0.04</v>
          </cell>
          <cell r="F846">
            <v>0.04</v>
          </cell>
        </row>
        <row r="847">
          <cell r="A847">
            <v>100265</v>
          </cell>
          <cell r="B847" t="str">
            <v>TRANSPORTE VERTICAL MANUAL, 1 PAVIMENTO, DE JANELA (UNIDADE: M2). AF_07/2019</v>
          </cell>
          <cell r="C847" t="str">
            <v>M2</v>
          </cell>
          <cell r="D847">
            <v>0.27</v>
          </cell>
          <cell r="E847">
            <v>0.6</v>
          </cell>
          <cell r="F847">
            <v>0.87</v>
          </cell>
        </row>
        <row r="848">
          <cell r="A848">
            <v>100267</v>
          </cell>
          <cell r="B848" t="str">
            <v>TRANSPORTE VERTICAL MANUAL, 1 PAVIMENTO, DE PORTA (UNIDADE: UNID). AF_07/2019</v>
          </cell>
          <cell r="C848" t="str">
            <v>UN</v>
          </cell>
          <cell r="D848">
            <v>0.56999999999999995</v>
          </cell>
          <cell r="E848">
            <v>1.18</v>
          </cell>
          <cell r="F848">
            <v>1.75</v>
          </cell>
        </row>
        <row r="849">
          <cell r="A849">
            <v>100272</v>
          </cell>
          <cell r="B849" t="str">
            <v>TRANSPORTE VERTICAL MANUAL, 1 PAVIMENTO, DE VIDRO (UNIDADE: M2). AF_07/2019</v>
          </cell>
          <cell r="C849" t="str">
            <v>M2</v>
          </cell>
          <cell r="D849">
            <v>0.42</v>
          </cell>
          <cell r="E849">
            <v>0.89</v>
          </cell>
          <cell r="F849">
            <v>1.31</v>
          </cell>
        </row>
        <row r="850">
          <cell r="A850">
            <v>100279</v>
          </cell>
          <cell r="B850" t="str">
            <v>TRANSPORTE VERTICAL MANUAL, 1 PAVIMENTO, DE BACIA SANITÁRIA, CAIXA ACOPLADA, TANQUE OU PIA (UNIDADE: UNID). AF_07/2019</v>
          </cell>
          <cell r="C850" t="str">
            <v>UN</v>
          </cell>
          <cell r="D850">
            <v>0.26</v>
          </cell>
          <cell r="E850">
            <v>0.56000000000000005</v>
          </cell>
          <cell r="F850">
            <v>0.82</v>
          </cell>
        </row>
        <row r="851">
          <cell r="A851">
            <v>100269</v>
          </cell>
          <cell r="B851" t="str">
            <v>TRANSPORTE VERTICAL, BANCADA DE MÁRMORE OU GRANITO PARA COZINHA/LAVATÓRIO OU MÁRMORE SINTÉTICO COM CUBA INTEGRADA, MANUAL, 1 PAVIMENTO, (UNIDADE: UNID). AF_07/2019</v>
          </cell>
          <cell r="C851" t="str">
            <v>UN</v>
          </cell>
          <cell r="D851">
            <v>0.56999999999999995</v>
          </cell>
          <cell r="E851">
            <v>1.18</v>
          </cell>
          <cell r="F851">
            <v>1.75</v>
          </cell>
        </row>
        <row r="852">
          <cell r="A852"/>
          <cell r="B852" t="str">
            <v>TRANSPORTE HORIZONTAL COM CARRINHO PLATAFORMA</v>
          </cell>
          <cell r="C852"/>
          <cell r="D852"/>
          <cell r="E852"/>
          <cell r="F852"/>
        </row>
        <row r="853">
          <cell r="A853">
            <v>100198</v>
          </cell>
          <cell r="B853" t="str">
            <v>TRANSPORTE HORIZONTAL COM CARRINHO PLATAFORMA, DE SACOS DE 50 KG (UNIDADE: KGXKM). AF_07/2019</v>
          </cell>
          <cell r="C853" t="str">
            <v>KGXKM</v>
          </cell>
          <cell r="D853">
            <v>0.08</v>
          </cell>
          <cell r="E853">
            <v>0.21</v>
          </cell>
          <cell r="F853">
            <v>0.28999999999999998</v>
          </cell>
        </row>
        <row r="854">
          <cell r="A854">
            <v>100199</v>
          </cell>
          <cell r="B854" t="str">
            <v>TRANSPORTE HORIZONTAL COM CARRINHO PLATAFORMA, DE SACOS DE 30 KG (UNIDADE: KGXKM). AF_07/2019</v>
          </cell>
          <cell r="C854" t="str">
            <v>KGXKM</v>
          </cell>
          <cell r="D854">
            <v>0.09</v>
          </cell>
          <cell r="E854">
            <v>0.25</v>
          </cell>
          <cell r="F854">
            <v>0.34</v>
          </cell>
        </row>
        <row r="855">
          <cell r="A855">
            <v>100200</v>
          </cell>
          <cell r="B855" t="str">
            <v>TRANSPORTE HORIZONTAL COM CARRINHO PLATAFORMA, DE SACOS DE 20 KG (UNIDADE: KGXKM). AF_07/2019</v>
          </cell>
          <cell r="C855" t="str">
            <v>KGXKM</v>
          </cell>
          <cell r="D855">
            <v>0.13</v>
          </cell>
          <cell r="E855">
            <v>0.28999999999999998</v>
          </cell>
          <cell r="F855">
            <v>0.42</v>
          </cell>
        </row>
        <row r="856">
          <cell r="A856">
            <v>100212</v>
          </cell>
          <cell r="B856" t="str">
            <v>TRANSPORTE HORIZONTAL COM CARRINHO PLATAFORMA, DE BLOCOS VAZADOS DE CONCRETO OU CERÂMICO DE 19X19X39CM (UNIDADE: BLOCOXKM). AF_07/2019</v>
          </cell>
          <cell r="C856" t="str">
            <v>UNXKM</v>
          </cell>
          <cell r="D856">
            <v>2.71</v>
          </cell>
          <cell r="E856">
            <v>5.35</v>
          </cell>
          <cell r="F856">
            <v>8.06</v>
          </cell>
        </row>
        <row r="857">
          <cell r="A857">
            <v>100213</v>
          </cell>
          <cell r="B857" t="str">
            <v>TRANSPORTE HORIZONTAL COM CARRINHO PLATAFORMA, DE BLOCOS CERÂMICOS FURADOS NA HORIZONTAL DE 9X19X19CM (UNIDADE: BLOCOXKM). AF_07/2019</v>
          </cell>
          <cell r="C857" t="str">
            <v>UNXKM</v>
          </cell>
          <cell r="D857">
            <v>0.95</v>
          </cell>
          <cell r="E857">
            <v>1.94</v>
          </cell>
          <cell r="F857">
            <v>2.89</v>
          </cell>
        </row>
        <row r="858">
          <cell r="A858">
            <v>100222</v>
          </cell>
          <cell r="B858" t="str">
            <v>TRANSPORTE HORIZONTAL COM CARRINHO PLATAFORMA, DE CAIXA COM REVESTIMENTO CERÂMICO (UNIDADE: M2XKM). AF_07/2019</v>
          </cell>
          <cell r="C858" t="str">
            <v>M2XKM</v>
          </cell>
          <cell r="D858">
            <v>4.26</v>
          </cell>
          <cell r="E858">
            <v>8.4</v>
          </cell>
          <cell r="F858">
            <v>12.66</v>
          </cell>
        </row>
        <row r="859">
          <cell r="A859">
            <v>100226</v>
          </cell>
          <cell r="B859" t="str">
            <v>TRANSPORTE HORIZONTAL COM CARRINHO PLATAFORMA, DE LATA DE 18 LITROS (UNIDADE: LXKM). AF_07/2019</v>
          </cell>
          <cell r="C859" t="str">
            <v>LXKM</v>
          </cell>
          <cell r="D859">
            <v>0.22</v>
          </cell>
          <cell r="E859">
            <v>0.5</v>
          </cell>
          <cell r="F859">
            <v>0.72</v>
          </cell>
        </row>
        <row r="860">
          <cell r="A860">
            <v>100270</v>
          </cell>
          <cell r="B860" t="str">
            <v>TRANSPORTE HORIZONTAL COM CARRINHO PLATAFORMA, DE BANCADA DE MÁRMORE OU GRANITO PARA COZINHA/LAVATÓRIO OU MÁRMORE SINTÉTICO COM CUBA INTEGRADA (UNIDADE: UNIDXKM). AF_07/2019</v>
          </cell>
          <cell r="C860" t="str">
            <v>UNXKM</v>
          </cell>
          <cell r="D860">
            <v>22.46</v>
          </cell>
          <cell r="E860">
            <v>43.86</v>
          </cell>
          <cell r="F860">
            <v>66.319999999999993</v>
          </cell>
        </row>
        <row r="861">
          <cell r="A861">
            <v>100280</v>
          </cell>
          <cell r="B861" t="str">
            <v>TRANSPORTE HORIZONTAL COM CARRINHO PLATAFORMA, DE BACIA SANITÁRIA, CAIXA ACOPLADA, TANQUE OU PIA (UNIDADE: UNIDXKM). AF_07/2019</v>
          </cell>
          <cell r="C861" t="str">
            <v>UNXKM</v>
          </cell>
          <cell r="D861">
            <v>6.56</v>
          </cell>
          <cell r="E861">
            <v>12.88</v>
          </cell>
          <cell r="F861">
            <v>19.440000000000001</v>
          </cell>
        </row>
        <row r="862">
          <cell r="A862">
            <v>100283</v>
          </cell>
          <cell r="B862" t="str">
            <v>TRANSPORTE HORIZONTAL COM CARRINHO PLATAFORMA, DE TELHA DE CONCRETO OU CERÂMICA (UNIDADE: M2XKM). AF_07/2019</v>
          </cell>
          <cell r="C862" t="str">
            <v>M2XKM</v>
          </cell>
          <cell r="D862">
            <v>9.06</v>
          </cell>
          <cell r="E862">
            <v>17.72</v>
          </cell>
          <cell r="F862">
            <v>26.78</v>
          </cell>
        </row>
        <row r="863">
          <cell r="A863">
            <v>100286</v>
          </cell>
          <cell r="B863" t="str">
            <v>TRANSPORTE HORIZONTAL COM CARRINHO PLATAFORMA, DE BARRAMENTO BLINDADO (UNIDADE: MXKM). AF_07/2019</v>
          </cell>
          <cell r="C863" t="str">
            <v>MXKM</v>
          </cell>
          <cell r="D863">
            <v>4.8899999999999997</v>
          </cell>
          <cell r="E863">
            <v>9.6199999999999992</v>
          </cell>
          <cell r="F863">
            <v>14.51</v>
          </cell>
        </row>
        <row r="864">
          <cell r="A864"/>
          <cell r="B864" t="str">
            <v>TRANSPORTE HORIZONTAL COM CARREGADEIRA</v>
          </cell>
          <cell r="C864"/>
          <cell r="D864"/>
          <cell r="E864"/>
          <cell r="F864"/>
        </row>
        <row r="865">
          <cell r="A865">
            <v>100207</v>
          </cell>
          <cell r="B865" t="str">
            <v>TRANSPORTE HORIZONTAL COM CARREGADEIRA, DE MASSA/ GRANEL (UNIDADE: M3XKM). AF_07/2019</v>
          </cell>
          <cell r="C865" t="str">
            <v>M3XKM</v>
          </cell>
          <cell r="D865">
            <v>296.66000000000003</v>
          </cell>
          <cell r="E865">
            <v>138.02000000000001</v>
          </cell>
          <cell r="F865">
            <v>434.68</v>
          </cell>
        </row>
        <row r="866">
          <cell r="A866"/>
          <cell r="B866" t="str">
            <v>TRANSPORTE HORIZONTAL COM CARRINHO MINI PALETS</v>
          </cell>
          <cell r="C866"/>
          <cell r="D866"/>
          <cell r="E866"/>
          <cell r="F866"/>
        </row>
        <row r="867">
          <cell r="A867">
            <v>100214</v>
          </cell>
          <cell r="B867" t="str">
            <v>TRANSPORTE HORIZONTAL COM CARRINHO MINI PÁLETES, DE BLOCOS VAZADOS DE CONCRETO DE 19X19X39CM (UNIDADE: BLOCOXKM). AF_07/2019</v>
          </cell>
          <cell r="C867" t="str">
            <v>UNXKM</v>
          </cell>
          <cell r="D867">
            <v>1.49</v>
          </cell>
          <cell r="E867">
            <v>2.95</v>
          </cell>
          <cell r="F867">
            <v>4.4400000000000004</v>
          </cell>
        </row>
        <row r="868">
          <cell r="A868">
            <v>100215</v>
          </cell>
          <cell r="B868" t="str">
            <v>TRANSPORTE HORIZONTAL COM CARRINHO MINI PÁLETES, DE BLOCOS CERÂMICOS FURADOS NA VERTICAL DE 19X19X39CM (UNIDADE: BLOCOXKM). AF_07/2019</v>
          </cell>
          <cell r="C868" t="str">
            <v>UNXKM</v>
          </cell>
          <cell r="D868">
            <v>1.27</v>
          </cell>
          <cell r="E868">
            <v>2.54</v>
          </cell>
          <cell r="F868">
            <v>3.81</v>
          </cell>
        </row>
        <row r="869">
          <cell r="A869">
            <v>100216</v>
          </cell>
          <cell r="B869" t="str">
            <v>TRANSPORTE HORIZONTAL COM CARRINHO MINI PÁLETES, DE BLOCOS CERÂMICOS FURADOS NA HORIZONTAL DE 9X19X19CM (UNIDADE: BLOCOXKM). AF_07/2019</v>
          </cell>
          <cell r="C869" t="str">
            <v>UNXKM</v>
          </cell>
          <cell r="D869">
            <v>0.32</v>
          </cell>
          <cell r="E869">
            <v>0.7</v>
          </cell>
          <cell r="F869">
            <v>1.02</v>
          </cell>
        </row>
        <row r="870">
          <cell r="A870">
            <v>100223</v>
          </cell>
          <cell r="B870" t="str">
            <v>TRANSPORTE HORIZONTAL COM CARRINHO MINI PÁLETES, DE CAIXA COM REVESTIMENTO CERÂMICO (UNIDADE: M2XKM). AF_07/2019</v>
          </cell>
          <cell r="C870" t="str">
            <v>M2XKM</v>
          </cell>
          <cell r="D870">
            <v>1.98</v>
          </cell>
          <cell r="E870">
            <v>3.94</v>
          </cell>
          <cell r="F870">
            <v>5.92</v>
          </cell>
        </row>
        <row r="871">
          <cell r="A871"/>
          <cell r="B871" t="str">
            <v>TRANSPORTE HORIZONTAL COM JERICA</v>
          </cell>
          <cell r="C871"/>
          <cell r="D871"/>
          <cell r="E871"/>
          <cell r="F871"/>
        </row>
        <row r="872">
          <cell r="A872">
            <v>100205</v>
          </cell>
          <cell r="B872" t="str">
            <v>TRANSPORTE HORIZONTAL COM JERICA DE 60 L, DE MASSA/ GRANEL (UNIDADE: M3XKM). AF_07/2019</v>
          </cell>
          <cell r="C872" t="str">
            <v>M3XKM</v>
          </cell>
          <cell r="D872">
            <v>525.95000000000005</v>
          </cell>
          <cell r="E872">
            <v>1025.97</v>
          </cell>
          <cell r="F872">
            <v>1551.92</v>
          </cell>
        </row>
        <row r="873">
          <cell r="A873">
            <v>100206</v>
          </cell>
          <cell r="B873" t="str">
            <v>TRANSPORTE HORIZONTAL COM JERICA DE 90 L, DE MASSA/ GRANEL (UNIDADE: M3XKM). AF_07/2019</v>
          </cell>
          <cell r="C873" t="str">
            <v>M3XKM</v>
          </cell>
          <cell r="D873">
            <v>380.16</v>
          </cell>
          <cell r="E873">
            <v>741.61</v>
          </cell>
          <cell r="F873">
            <v>1121.77</v>
          </cell>
        </row>
        <row r="874">
          <cell r="A874"/>
          <cell r="B874" t="str">
            <v>TRANSPORTE HORIZONTAL COM CARRINHO DE MÃO</v>
          </cell>
          <cell r="C874"/>
          <cell r="D874"/>
          <cell r="E874"/>
          <cell r="F874"/>
        </row>
        <row r="875">
          <cell r="A875">
            <v>100201</v>
          </cell>
          <cell r="B875" t="str">
            <v>TRANSPORTE HORIZONTAL COM CARRINHO DE MÃO, DE SACOS DE 50 KG (UNIDADE: KGXKM). AF_07/2019</v>
          </cell>
          <cell r="C875" t="str">
            <v>KGXKM</v>
          </cell>
          <cell r="D875">
            <v>0.27</v>
          </cell>
          <cell r="E875">
            <v>0.56999999999999995</v>
          </cell>
          <cell r="F875">
            <v>0.84</v>
          </cell>
        </row>
        <row r="876">
          <cell r="A876">
            <v>100202</v>
          </cell>
          <cell r="B876" t="str">
            <v>TRANSPORTE HORIZONTAL COM CARRINHO DE MÃO, DE SACOS DE 30 KG (UNIDADE: KGXKM). AF_07/2019</v>
          </cell>
          <cell r="C876" t="str">
            <v>KGXKM</v>
          </cell>
          <cell r="D876">
            <v>0.31</v>
          </cell>
          <cell r="E876">
            <v>0.68</v>
          </cell>
          <cell r="F876">
            <v>0.99</v>
          </cell>
        </row>
        <row r="877">
          <cell r="A877">
            <v>100203</v>
          </cell>
          <cell r="B877" t="str">
            <v>TRANSPORTE HORIZONTAL COM CARRINHO DE MÃO, DE SACOS DE 20 KG (UNIDADE: KGXKM). AF_07/2019</v>
          </cell>
          <cell r="C877" t="str">
            <v>KGXKM</v>
          </cell>
          <cell r="D877">
            <v>0.38</v>
          </cell>
          <cell r="E877">
            <v>0.79</v>
          </cell>
          <cell r="F877">
            <v>1.17</v>
          </cell>
        </row>
        <row r="878">
          <cell r="A878">
            <v>100210</v>
          </cell>
          <cell r="B878" t="str">
            <v>TRANSPORTE HORIZONTAL COM CARRINHO DE MÃO, DE BLOCOS VAZADOS DE CONCRETO OU CERÂMICO DE 19X19X39CM (UNIDADE: BLOCOXKM). AF_07/2019</v>
          </cell>
          <cell r="C878" t="str">
            <v>UNXKM</v>
          </cell>
          <cell r="D878">
            <v>6.39</v>
          </cell>
          <cell r="E878">
            <v>12.52</v>
          </cell>
          <cell r="F878">
            <v>18.91</v>
          </cell>
        </row>
        <row r="879">
          <cell r="A879">
            <v>100211</v>
          </cell>
          <cell r="B879" t="str">
            <v>TRANSPORTE HORIZONTAL COM CARRINHO DE MÃO, DE BLOCOS CERÂMICOS FURADOS NA HORIZONTAL DE 9X19X19CM (UNIDADE: BLOCOXKM). AF_07/2019</v>
          </cell>
          <cell r="C879" t="str">
            <v>UNXKM</v>
          </cell>
          <cell r="D879">
            <v>2.4500000000000002</v>
          </cell>
          <cell r="E879">
            <v>4.84</v>
          </cell>
          <cell r="F879">
            <v>7.29</v>
          </cell>
        </row>
        <row r="880">
          <cell r="A880">
            <v>100221</v>
          </cell>
          <cell r="B880" t="str">
            <v>TRANSPORTE HORIZONTAL COM CARRINHO DE MÃO, DE CAIXA COM REVESTIMENTO CERÂMICO (UNIDADE: M2XKM). AF_07/2019</v>
          </cell>
          <cell r="C880" t="str">
            <v>M2XKM</v>
          </cell>
          <cell r="D880">
            <v>11.3</v>
          </cell>
          <cell r="E880">
            <v>22.13</v>
          </cell>
          <cell r="F880">
            <v>33.43</v>
          </cell>
        </row>
        <row r="881">
          <cell r="A881"/>
          <cell r="B881" t="str">
            <v>TRANSPORTE HORIZONTAL COM CARRINHO RACIONAL</v>
          </cell>
          <cell r="C881"/>
          <cell r="D881"/>
          <cell r="E881"/>
          <cell r="F881"/>
        </row>
        <row r="882">
          <cell r="A882">
            <v>100227</v>
          </cell>
          <cell r="B882" t="str">
            <v>TRANSPORTE HORIZONTAL COM CARRINHO RACIONAL, DE LATA DE 18 LITROS (UNIDADE: LXKM). AF_07/2019</v>
          </cell>
          <cell r="C882" t="str">
            <v>LXKM</v>
          </cell>
          <cell r="D882">
            <v>0.34</v>
          </cell>
          <cell r="E882">
            <v>0.73</v>
          </cell>
          <cell r="F882">
            <v>1.07</v>
          </cell>
        </row>
        <row r="883">
          <cell r="A883"/>
          <cell r="B883" t="str">
            <v>TRANSPORTE MANUAL HORIZONTAL</v>
          </cell>
          <cell r="C883"/>
          <cell r="D883"/>
          <cell r="E883"/>
          <cell r="F883"/>
        </row>
        <row r="884">
          <cell r="A884">
            <v>100195</v>
          </cell>
          <cell r="B884" t="str">
            <v>TRANSPORTE HORIZONTAL MANUAL, DE SACOS DE 50 KG (UNIDADE: KGXKM). AF_07/2019</v>
          </cell>
          <cell r="C884" t="str">
            <v>KGXKM</v>
          </cell>
          <cell r="D884">
            <v>0.26</v>
          </cell>
          <cell r="E884">
            <v>0.56999999999999995</v>
          </cell>
          <cell r="F884">
            <v>0.83</v>
          </cell>
        </row>
        <row r="885">
          <cell r="A885">
            <v>100196</v>
          </cell>
          <cell r="B885" t="str">
            <v>TRANSPORTE HORIZONTAL MANUAL, DE SACOS DE 30 KG (UNIDADE: KGXKM). AF_07/2019</v>
          </cell>
          <cell r="C885" t="str">
            <v>KGXKM</v>
          </cell>
          <cell r="D885">
            <v>0.45</v>
          </cell>
          <cell r="E885">
            <v>0.94</v>
          </cell>
          <cell r="F885">
            <v>1.39</v>
          </cell>
        </row>
        <row r="886">
          <cell r="A886">
            <v>100197</v>
          </cell>
          <cell r="B886" t="str">
            <v>TRANSPORTE HORIZONTAL MANUAL, DE SACOS DE 20 KG (UNIDADE: KGXKM). AF_07/2019</v>
          </cell>
          <cell r="C886" t="str">
            <v>KGXKM</v>
          </cell>
          <cell r="D886">
            <v>0.68</v>
          </cell>
          <cell r="E886">
            <v>1.4</v>
          </cell>
          <cell r="F886">
            <v>2.08</v>
          </cell>
        </row>
        <row r="887">
          <cell r="A887">
            <v>100208</v>
          </cell>
          <cell r="B887" t="str">
            <v>TRANSPORTE HORIZONTAL MANUAL, DE BLOCOS VAZADOS DE CONCRETO OU CERÂMICO DE 19X19X39CM (UNIDADE: BLOCOXKM). AF_07/2019</v>
          </cell>
          <cell r="C887" t="str">
            <v>UNXKM</v>
          </cell>
          <cell r="D887">
            <v>6.94</v>
          </cell>
          <cell r="E887">
            <v>13.59</v>
          </cell>
          <cell r="F887">
            <v>20.53</v>
          </cell>
        </row>
        <row r="888">
          <cell r="A888">
            <v>100209</v>
          </cell>
          <cell r="B888" t="str">
            <v>TRANSPORTE HORIZONTAL MANUAL, DE BLOCOS CERÂMICOS FURADOS NA HORIZONTAL DE 9X19X19CM (UNIDADE: BLOCOXKM). AF_07/2019</v>
          </cell>
          <cell r="C888" t="str">
            <v>UNXKM</v>
          </cell>
          <cell r="D888">
            <v>3.46</v>
          </cell>
          <cell r="E888">
            <v>6.8</v>
          </cell>
          <cell r="F888">
            <v>10.26</v>
          </cell>
        </row>
        <row r="889">
          <cell r="A889">
            <v>100220</v>
          </cell>
          <cell r="B889" t="str">
            <v>TRANSPORTE HORIZONTAL MANUAL, DE CAIXA COM REVESTIMENTO CERÂMICO (UNIDADE: M2XKM). AF_07/2019</v>
          </cell>
          <cell r="C889" t="str">
            <v>M2XKM</v>
          </cell>
          <cell r="D889">
            <v>9.98</v>
          </cell>
          <cell r="E889">
            <v>19.510000000000002</v>
          </cell>
          <cell r="F889">
            <v>29.49</v>
          </cell>
        </row>
        <row r="890">
          <cell r="A890">
            <v>100225</v>
          </cell>
          <cell r="B890" t="str">
            <v>TRANSPORTE HORIZONTAL MANUAL, DE LATA DE 18 LITROS (UNIDADE: LXKM). AF_07/2019</v>
          </cell>
          <cell r="C890" t="str">
            <v>LXKM</v>
          </cell>
          <cell r="D890">
            <v>0.76</v>
          </cell>
          <cell r="E890">
            <v>1.55</v>
          </cell>
          <cell r="F890">
            <v>2.31</v>
          </cell>
        </row>
        <row r="891">
          <cell r="A891">
            <v>100236</v>
          </cell>
          <cell r="B891" t="str">
            <v>TRANSPORTE HORIZONTAL MANUAL, DE TUBO DE PVC SOLDÁVEL COM DIÂMETRO MENOR OU IGUAL A 60 MM (UNIDADE: MXKM). AF_07/2019</v>
          </cell>
          <cell r="C891" t="str">
            <v>MXKM</v>
          </cell>
          <cell r="D891">
            <v>0.97</v>
          </cell>
          <cell r="E891">
            <v>1.97</v>
          </cell>
          <cell r="F891">
            <v>2.94</v>
          </cell>
        </row>
        <row r="892">
          <cell r="A892">
            <v>100237</v>
          </cell>
          <cell r="B892" t="str">
            <v>TRANSPORTE HORIZONTAL MANUAL, DE TUBO DE PVC SOLDÁVEL COM DIÂMETRO MAIOR QUE 60 MM E MENOR OU IGUAL A 85 MM (UNIDADE: MXKM). AF_07/2019</v>
          </cell>
          <cell r="C892" t="str">
            <v>MXKM</v>
          </cell>
          <cell r="D892">
            <v>1.18</v>
          </cell>
          <cell r="E892">
            <v>2.34</v>
          </cell>
          <cell r="F892">
            <v>3.52</v>
          </cell>
        </row>
        <row r="893">
          <cell r="A893">
            <v>100238</v>
          </cell>
          <cell r="B893" t="str">
            <v>TRANSPORTE HORIZONTAL MANUAL, DE TUBO DE CPVC COM DIÂMETRO MENOR OU IGUAL A 73 MM (UNIDADE: MXKM). AF_07/2019</v>
          </cell>
          <cell r="C893" t="str">
            <v>MXKM</v>
          </cell>
          <cell r="D893">
            <v>1.9</v>
          </cell>
          <cell r="E893">
            <v>3.74</v>
          </cell>
          <cell r="F893">
            <v>5.64</v>
          </cell>
        </row>
        <row r="894">
          <cell r="A894">
            <v>100239</v>
          </cell>
          <cell r="B894" t="str">
            <v>TRANSPORTE HORIZONTAL MANUAL, DE TUBO DE CPVC COM DIÂMETRO MAIOR QUE 73 MM E MENOR OU IGUAL A 89 MM (UNIDADE: MXKM). AF_07/2019</v>
          </cell>
          <cell r="C894" t="str">
            <v>MXKM</v>
          </cell>
          <cell r="D894">
            <v>2.37</v>
          </cell>
          <cell r="E894">
            <v>4.68</v>
          </cell>
          <cell r="F894">
            <v>7.05</v>
          </cell>
        </row>
        <row r="895">
          <cell r="A895">
            <v>100240</v>
          </cell>
          <cell r="B895" t="str">
            <v>TRANSPORTE HORIZONTAL MANUAL, DE TUBO DE PPR - PN12 OU PN25 - COM DIÂMETRO MENOR OU IGUAL A 50 MM (UNIDADE: MXKM). AF_07/2019</v>
          </cell>
          <cell r="C895" t="str">
            <v>MXKM</v>
          </cell>
          <cell r="D895">
            <v>1.42</v>
          </cell>
          <cell r="E895">
            <v>2.81</v>
          </cell>
          <cell r="F895">
            <v>4.2300000000000004</v>
          </cell>
        </row>
        <row r="896">
          <cell r="A896">
            <v>100241</v>
          </cell>
          <cell r="B896" t="str">
            <v>TRANSPORTE HORIZONTAL MANUAL, DE TUBO DE PPR - PN12 OU PN25 - COM DIÂMETRO MAIOR QUE 50 MM E MENOR OU IGUAL A 75 MM (UNIDADE: MXKM). AF_07/2019</v>
          </cell>
          <cell r="C896" t="str">
            <v>MXKM</v>
          </cell>
          <cell r="D896">
            <v>2.37</v>
          </cell>
          <cell r="E896">
            <v>4.68</v>
          </cell>
          <cell r="F896">
            <v>7.05</v>
          </cell>
        </row>
        <row r="897">
          <cell r="A897">
            <v>100242</v>
          </cell>
          <cell r="B897" t="str">
            <v>TRANSPORTE HORIZONTAL MANUAL, DE TUBO DE PPR - PN12 OU PN25 - COM DIÂMETRO MAIOR QUE 75 MM E MENOR OU IGUAL A 110 MM (UNIDADE: MXKM). AF_07/2019</v>
          </cell>
          <cell r="C897" t="str">
            <v>MXKM</v>
          </cell>
          <cell r="D897">
            <v>7.04</v>
          </cell>
          <cell r="E897">
            <v>13.81</v>
          </cell>
          <cell r="F897">
            <v>20.85</v>
          </cell>
        </row>
        <row r="898">
          <cell r="A898">
            <v>100243</v>
          </cell>
          <cell r="B898" t="str">
            <v>TRANSPORTE HORIZONTAL MANUAL, DE TUBO DE COBRE - CLASSE E - COM DIÂMETRO MENOR OU IGUAL A 54 MM (UNIDADE: MXKM). AF_07/2019</v>
          </cell>
          <cell r="C898" t="str">
            <v>MXKM</v>
          </cell>
          <cell r="D898">
            <v>1.1200000000000001</v>
          </cell>
          <cell r="E898">
            <v>2.2599999999999998</v>
          </cell>
          <cell r="F898">
            <v>3.38</v>
          </cell>
        </row>
        <row r="899">
          <cell r="A899">
            <v>100244</v>
          </cell>
          <cell r="B899" t="str">
            <v>TRANSPORTE HORIZONTAL MANUAL, DE TUBO DE COBRE - CLASSE E - COM DIÂMETRO MAIOR QUE 54 MM E MENOR OU IGUAL A 79 MM (UNIDADE: MXKM). AF_07/2019</v>
          </cell>
          <cell r="C899" t="str">
            <v>MXKM</v>
          </cell>
          <cell r="D899">
            <v>1.42</v>
          </cell>
          <cell r="E899">
            <v>2.81</v>
          </cell>
          <cell r="F899">
            <v>4.2300000000000004</v>
          </cell>
        </row>
        <row r="900">
          <cell r="A900">
            <v>100245</v>
          </cell>
          <cell r="B900" t="str">
            <v>TRANSPORTE HORIZONTAL MANUAL, DE TUBO DE COBRE - CLASSE E - COM DIÂMETRO MAIOR QUE 79 MM E MENOR OU IGUAL A 104 MM (UNIDADE: MXKM). AF_07/2019</v>
          </cell>
          <cell r="C900" t="str">
            <v>MXKM</v>
          </cell>
          <cell r="D900">
            <v>2.85</v>
          </cell>
          <cell r="E900">
            <v>5.61</v>
          </cell>
          <cell r="F900">
            <v>8.4600000000000009</v>
          </cell>
        </row>
        <row r="901">
          <cell r="A901">
            <v>100246</v>
          </cell>
          <cell r="B901" t="str">
            <v>TRANSPORTE HORIZONTAL MANUAL, DE TUBO DE PVC SÉRIE NORMAL - ESGOTO PREDIAL, OU REFORÇADO PARA ESGOTO OU ÁGUAS PLUVIAIS PREDIAL, COM DIÂMETRO MENOR OU IGUAL A 75 MM (UNIDADE: MXKM). AF_07/2019</v>
          </cell>
          <cell r="C901" t="str">
            <v>MXKM</v>
          </cell>
          <cell r="D901">
            <v>0.94</v>
          </cell>
          <cell r="E901">
            <v>1.88</v>
          </cell>
          <cell r="F901">
            <v>2.82</v>
          </cell>
        </row>
        <row r="902">
          <cell r="A902">
            <v>100247</v>
          </cell>
          <cell r="B902" t="str">
            <v>TRANSPORTE HORIZONTAL MANUAL, DE TUBO DE PVC SÉRIE NORMAL - ESGOTO PREDIAL, OU REFORÇADO PARA ESGOTO OU ÁGUAS PLUVIAIS PREDIAL, COM DIÂMETRO MAIOR QUE 75 MM E MENOR OU IGUAL A 100 MM (UNIDADE: MXKM). AF_07/2019</v>
          </cell>
          <cell r="C902" t="str">
            <v>MXKM</v>
          </cell>
          <cell r="D902">
            <v>1.18</v>
          </cell>
          <cell r="E902">
            <v>2.34</v>
          </cell>
          <cell r="F902">
            <v>3.52</v>
          </cell>
        </row>
        <row r="903">
          <cell r="A903">
            <v>100248</v>
          </cell>
          <cell r="B903" t="str">
            <v>TRANSPORTE HORIZONTAL MANUAL, DE TUBO DE PVC SÉRIE NORMAL - ESGOTO PREDIAL, OU REFORÇADO PARA ESGOTO OU ÁGUAS PLUVIAIS PREDIAL, COM DIÂMETRO MAIOR QUE 100 MM E MENOR OU IGUAL A 150 MM (UNIDADE: MXKM). AF_07/2019</v>
          </cell>
          <cell r="C903" t="str">
            <v>MXKM</v>
          </cell>
          <cell r="D903">
            <v>4.6900000000000004</v>
          </cell>
          <cell r="E903">
            <v>9.2100000000000009</v>
          </cell>
          <cell r="F903">
            <v>13.9</v>
          </cell>
        </row>
        <row r="904">
          <cell r="A904">
            <v>100249</v>
          </cell>
          <cell r="B904" t="str">
            <v>TRANSPORTE HORIZONTAL MANUAL, DE TUBO DE AÇO CARBONO LEVE OU MÉDIO, PRETO OU GALVANIZADO, COM DIÂMETRO MENOR OU IGUAL A 20 MM (UNIDADE: MXKM). AF_07/2019</v>
          </cell>
          <cell r="C904" t="str">
            <v>MXKM</v>
          </cell>
          <cell r="D904">
            <v>0.94</v>
          </cell>
          <cell r="E904">
            <v>1.88</v>
          </cell>
          <cell r="F904">
            <v>2.82</v>
          </cell>
        </row>
        <row r="905">
          <cell r="A905">
            <v>100250</v>
          </cell>
          <cell r="B905" t="str">
            <v>TRANSPORTE HORIZONTAL MANUAL, DE TUBO DE AÇO CARBONO LEVE OU MÉDIO, PRETO OU GALVANIZADO, COM DIÂMETRO MAIOR QUE 20 MM E MENOR OU IGUAL A 32 MM (UNIDADE: MXKM). AF_07/2019</v>
          </cell>
          <cell r="C905" t="str">
            <v>MXKM</v>
          </cell>
          <cell r="D905">
            <v>1.57</v>
          </cell>
          <cell r="E905">
            <v>3.13</v>
          </cell>
          <cell r="F905">
            <v>4.7</v>
          </cell>
        </row>
        <row r="906">
          <cell r="A906">
            <v>100251</v>
          </cell>
          <cell r="B906" t="str">
            <v>TRANSPORTE HORIZONTAL MANUAL, DE TUBO DE AÇO CARBONO LEVE OU MÉDIO, PRETO OU GALVANIZADO, COM DIÂMETRO MAIOR QUE 32 MM E MENOR OU IGUAL A 65 MM (UNIDADE: MXKM). AF_07/2019</v>
          </cell>
          <cell r="C906" t="str">
            <v>MXKM</v>
          </cell>
          <cell r="D906">
            <v>4.6900000000000004</v>
          </cell>
          <cell r="E906">
            <v>9.2100000000000009</v>
          </cell>
          <cell r="F906">
            <v>13.9</v>
          </cell>
        </row>
        <row r="907">
          <cell r="A907">
            <v>100252</v>
          </cell>
          <cell r="B907" t="str">
            <v>TRANSPORTE HORIZONTAL MANUAL, DE TUBO DE AÇO CARBONO LEVE OU MÉDIO, PRETO OU GALVANIZADO, COM DIÂMETRO MAIOR QUE 65 MM E MENOR OU IGUAL A 90 MM (UNIDADE: MXKM). AF_07/2019</v>
          </cell>
          <cell r="C907" t="str">
            <v>MXKM</v>
          </cell>
          <cell r="D907">
            <v>7.04</v>
          </cell>
          <cell r="E907">
            <v>13.81</v>
          </cell>
          <cell r="F907">
            <v>20.85</v>
          </cell>
        </row>
        <row r="908">
          <cell r="A908">
            <v>100253</v>
          </cell>
          <cell r="B908" t="str">
            <v>TRANSPORTE HORIZONTAL MANUAL, DE TUBO DE AÇO CARBONO LEVE OU MÉDIO, PRETO OU GALVANIZADO, COM DIÂMETRO MAIOR QUE 90 MM E MENOR OU IGUAL A 125 MM (UNIDADE: MXKM). AF_07/2019</v>
          </cell>
          <cell r="C908" t="str">
            <v>MXKM</v>
          </cell>
          <cell r="D908">
            <v>9.4</v>
          </cell>
          <cell r="E908">
            <v>18.399999999999999</v>
          </cell>
          <cell r="F908">
            <v>27.8</v>
          </cell>
        </row>
        <row r="909">
          <cell r="A909">
            <v>100254</v>
          </cell>
          <cell r="B909" t="str">
            <v>TRANSPORTE HORIZONTAL MANUAL, DE TUBO DE AÇO CARBONO LEVE OU MÉDIO, PRETO OU GALVANIZADO, COM DIÂMETRO MAIOR QUE 125 MM E MENOR OU IGUAL A 150 MM (UNIDADE: MXKM). AF_07/2019</v>
          </cell>
          <cell r="C909" t="str">
            <v>MXKM</v>
          </cell>
          <cell r="D909">
            <v>14.11</v>
          </cell>
          <cell r="E909">
            <v>27.59</v>
          </cell>
          <cell r="F909">
            <v>41.7</v>
          </cell>
        </row>
        <row r="910">
          <cell r="A910">
            <v>100255</v>
          </cell>
          <cell r="B910" t="str">
            <v>TRANSPORTE HORIZONTAL MANUAL, DE TÁBUAS DE MADEIRA COM SEÇÃO TRANSVERSAL DE 2,5 X 25 CM E 2,5 X 30 CM (UNIDADE: MXKM). AF_07/2019</v>
          </cell>
          <cell r="C910" t="str">
            <v>MXKM</v>
          </cell>
          <cell r="D910">
            <v>4.76</v>
          </cell>
          <cell r="E910">
            <v>9.35</v>
          </cell>
          <cell r="F910">
            <v>14.11</v>
          </cell>
        </row>
        <row r="911">
          <cell r="A911">
            <v>100256</v>
          </cell>
          <cell r="B911" t="str">
            <v>TRANSPORTE HORIZONTAL MANUAL, DE CAIBROS DE MADEIRA COM SEÇÃO TRANSVERSAL DE 7,5 X 6 CM E 6 X 8 CM (UNIDADE: MXKM). AF_07/2019</v>
          </cell>
          <cell r="C911" t="str">
            <v>MXKM</v>
          </cell>
          <cell r="D911">
            <v>3.16</v>
          </cell>
          <cell r="E911">
            <v>6.24</v>
          </cell>
          <cell r="F911">
            <v>9.4</v>
          </cell>
        </row>
        <row r="912">
          <cell r="A912">
            <v>100257</v>
          </cell>
          <cell r="B912" t="str">
            <v>TRANSPORTE HORIZONTAL MANUAL, DE RIPAS DE MADEIRA COM SEÇÃO TRANSVERSAL DE 1 X 5 CM E 2 X 5 CM (UNIDADE: MXKM). AF_07/2019</v>
          </cell>
          <cell r="C912" t="str">
            <v>MXKM</v>
          </cell>
          <cell r="D912">
            <v>1.9</v>
          </cell>
          <cell r="E912">
            <v>3.74</v>
          </cell>
          <cell r="F912">
            <v>5.64</v>
          </cell>
        </row>
        <row r="913">
          <cell r="A913">
            <v>100258</v>
          </cell>
          <cell r="B913" t="str">
            <v>TRANSPORTE HORIZONTAL MANUAL, DE VIGAS DE MADEIRA COM SEÇÃO TRANSVERSAL DE 5 X 12 CM (UNIDADE: MXKM). AF_07/2019</v>
          </cell>
          <cell r="C913" t="str">
            <v>MXKM</v>
          </cell>
          <cell r="D913">
            <v>4.76</v>
          </cell>
          <cell r="E913">
            <v>9.35</v>
          </cell>
          <cell r="F913">
            <v>14.11</v>
          </cell>
        </row>
        <row r="914">
          <cell r="A914">
            <v>100259</v>
          </cell>
          <cell r="B914" t="str">
            <v>TRANSPORTE HORIZONTAL MANUAL, DE VIGAS DE MADEIRA COM SEÇÃO TRANSVERSAL DE 6 X 16 CM (UNIDADE: MXKM). AF_07/2019</v>
          </cell>
          <cell r="C914" t="str">
            <v>MXKM</v>
          </cell>
          <cell r="D914">
            <v>9.4</v>
          </cell>
          <cell r="E914">
            <v>18.399999999999999</v>
          </cell>
          <cell r="F914">
            <v>27.8</v>
          </cell>
        </row>
        <row r="915">
          <cell r="A915">
            <v>100260</v>
          </cell>
          <cell r="B915" t="str">
            <v>TRANSPORTE HORIZONTAL MANUAL, DE VERGALHÕES DE AÇO COM DIÂMETRO DE 5 MM (UNIDADE: KGXKM). AF_07/2019</v>
          </cell>
          <cell r="C915" t="str">
            <v>KGXKM</v>
          </cell>
          <cell r="D915">
            <v>3.08</v>
          </cell>
          <cell r="E915">
            <v>6.08</v>
          </cell>
          <cell r="F915">
            <v>9.16</v>
          </cell>
        </row>
        <row r="916">
          <cell r="A916">
            <v>100261</v>
          </cell>
          <cell r="B916" t="str">
            <v>TRANSPORTE HORIZONTAL MANUAL, DE VERGALHÕES DE AÇO COM DIÂMETRO DE 6,3 MM (UNIDADE: KGXKM). AF_07/2019</v>
          </cell>
          <cell r="C916" t="str">
            <v>KGXKM</v>
          </cell>
          <cell r="D916">
            <v>1.92</v>
          </cell>
          <cell r="E916">
            <v>3.83</v>
          </cell>
          <cell r="F916">
            <v>5.75</v>
          </cell>
        </row>
        <row r="917">
          <cell r="A917">
            <v>100262</v>
          </cell>
          <cell r="B917" t="str">
            <v>TRANSPORTE HORIZONTAL MANUAL, DE VERGALHÕES DE AÇO COM DIÂMETRO DE 8 MM (UNIDADE: KGXKM). AF_07/2019</v>
          </cell>
          <cell r="C917" t="str">
            <v>KGXKM</v>
          </cell>
          <cell r="D917">
            <v>1.18</v>
          </cell>
          <cell r="E917">
            <v>2.39</v>
          </cell>
          <cell r="F917">
            <v>3.57</v>
          </cell>
        </row>
        <row r="918">
          <cell r="A918">
            <v>100263</v>
          </cell>
          <cell r="B918" t="str">
            <v>TRANSPORTE HORIZONTAL MANUAL, DE VERGALHÕES DE AÇO COM DIÂMETRO DE 10 MM; 12,5 MM; 16 MM; 20 MM; 25 MM OU 32 MM (UNIDADE: KGXKM). AF_07/2019</v>
          </cell>
          <cell r="C918" t="str">
            <v>KGXKM</v>
          </cell>
          <cell r="D918">
            <v>0.74</v>
          </cell>
          <cell r="E918">
            <v>1.54</v>
          </cell>
          <cell r="F918">
            <v>2.2799999999999998</v>
          </cell>
        </row>
        <row r="919">
          <cell r="A919">
            <v>100264</v>
          </cell>
          <cell r="B919" t="str">
            <v>TRANSPORTE HORIZONTAL MANUAL, DE JANELA (UNIDADE: M2XKM). AF_07/2019</v>
          </cell>
          <cell r="C919" t="str">
            <v>M2XKM</v>
          </cell>
          <cell r="D919">
            <v>14.09</v>
          </cell>
          <cell r="E919">
            <v>27.54</v>
          </cell>
          <cell r="F919">
            <v>41.63</v>
          </cell>
        </row>
        <row r="920">
          <cell r="A920">
            <v>100266</v>
          </cell>
          <cell r="B920" t="str">
            <v>TRANSPORTE HORIZONTAL MANUAL, DE PORTA (UNIDADE: UNIDXKM). AF_07/2019</v>
          </cell>
          <cell r="C920" t="str">
            <v>UNXKM</v>
          </cell>
          <cell r="D920">
            <v>29.96</v>
          </cell>
          <cell r="E920">
            <v>58.52</v>
          </cell>
          <cell r="F920">
            <v>88.48</v>
          </cell>
        </row>
        <row r="921">
          <cell r="A921">
            <v>100268</v>
          </cell>
          <cell r="B921" t="str">
            <v>TRANSPORTE HORIZONTAL MANUAL, DE BANCADA DE MÁRMORE OU GRANITO PARA COZINHA/LAVATÓRIO OU MÁRMORE SINTÉTICO COM CUBA INTEGRADA (UNIDADE: UNIDXKM). AF_07/2019</v>
          </cell>
          <cell r="C921" t="str">
            <v>UNXKM</v>
          </cell>
          <cell r="D921">
            <v>29.96</v>
          </cell>
          <cell r="E921">
            <v>58.52</v>
          </cell>
          <cell r="F921">
            <v>88.48</v>
          </cell>
        </row>
        <row r="922">
          <cell r="A922">
            <v>100273</v>
          </cell>
          <cell r="B922" t="str">
            <v>TRANSPORTE HORIZONTAL MANUAL, DE TELA DE AÇO (UNIDADE: KGXKM). AF_07/2019</v>
          </cell>
          <cell r="C922" t="str">
            <v>KGXKM</v>
          </cell>
          <cell r="D922">
            <v>1.1599999999999999</v>
          </cell>
          <cell r="E922">
            <v>2.2999999999999998</v>
          </cell>
          <cell r="F922">
            <v>3.46</v>
          </cell>
        </row>
        <row r="923">
          <cell r="A923">
            <v>100274</v>
          </cell>
          <cell r="B923" t="str">
            <v>TRANSPORTE HORIZONTAL MANUAL, DE COMPENSADO DE MADEIRA (UNIDADE: M2XKM). AF_07/2019</v>
          </cell>
          <cell r="C923" t="str">
            <v>M2XKM</v>
          </cell>
          <cell r="D923">
            <v>9.99</v>
          </cell>
          <cell r="E923">
            <v>19.52</v>
          </cell>
          <cell r="F923">
            <v>29.51</v>
          </cell>
        </row>
        <row r="924">
          <cell r="A924">
            <v>100275</v>
          </cell>
          <cell r="B924" t="str">
            <v>TRANSPORTE HORIZONTAL MANUAL, DE TELHA TERMOACÚSTICA OU TELHA DE AÇO ZINCADO (UNIDADE: M2XKM). AF_07/2019</v>
          </cell>
          <cell r="C924" t="str">
            <v>M2XKM</v>
          </cell>
          <cell r="D924">
            <v>6.44</v>
          </cell>
          <cell r="E924">
            <v>12.64</v>
          </cell>
          <cell r="F924">
            <v>19.079999999999998</v>
          </cell>
        </row>
        <row r="925">
          <cell r="A925">
            <v>100276</v>
          </cell>
          <cell r="B925" t="str">
            <v>TRANSPORTE HORIZONTAL MANUAL, DE TELHA DE FIBROCIMENTO OU TELHA ESTRUTURAL DE FIBROCIMENTO, CANALETE 90 OU KALHETÃO (UNIDADE: M2XKM). AF_07/2019</v>
          </cell>
          <cell r="C925" t="str">
            <v>M2XKM</v>
          </cell>
          <cell r="D925">
            <v>11.77</v>
          </cell>
          <cell r="E925">
            <v>23.04</v>
          </cell>
          <cell r="F925">
            <v>34.81</v>
          </cell>
        </row>
        <row r="926">
          <cell r="A926">
            <v>100278</v>
          </cell>
          <cell r="B926" t="str">
            <v>TRANSPORTE HORIZONTAL MANUAL, DE BACIA SANITÁRIA, CAIXA ACOPLADA, TANQUE OU PIA (UNIDADE: UNIDXKM). AF_07/2019</v>
          </cell>
          <cell r="C926" t="str">
            <v>UNXKM</v>
          </cell>
          <cell r="D926">
            <v>14.33</v>
          </cell>
          <cell r="E926">
            <v>28</v>
          </cell>
          <cell r="F926">
            <v>42.33</v>
          </cell>
        </row>
        <row r="927">
          <cell r="A927">
            <v>100282</v>
          </cell>
          <cell r="B927" t="str">
            <v>TRANSPORTE HORIZONTAL MANUAL, DE TELHA DE CONCRETO OU CERÂMICA (UNIDADE: M2XKM). AF_07/2019</v>
          </cell>
          <cell r="C927" t="str">
            <v>M2XKM</v>
          </cell>
          <cell r="D927">
            <v>56.17</v>
          </cell>
          <cell r="E927">
            <v>109.61</v>
          </cell>
          <cell r="F927">
            <v>165.78</v>
          </cell>
        </row>
        <row r="928">
          <cell r="A928">
            <v>100285</v>
          </cell>
          <cell r="B928" t="str">
            <v>TRANSPORTE HORIZONTAL MANUAL, DE BARRAMENTO BLINDADO (UNIDADE: MXKM). AF_07/2019</v>
          </cell>
          <cell r="C928" t="str">
            <v>MXKM</v>
          </cell>
          <cell r="D928">
            <v>15.08</v>
          </cell>
          <cell r="E928">
            <v>29.46</v>
          </cell>
          <cell r="F928">
            <v>44.54</v>
          </cell>
        </row>
        <row r="929">
          <cell r="A929">
            <v>100287</v>
          </cell>
          <cell r="B929" t="str">
            <v>TRANSPORTE HORIZONTAL MANUAL, DE CALHA QUADRADA NÚMERO 24  CORTE 33 (UNIDADE: MXKM). AF_07/2019</v>
          </cell>
          <cell r="C929" t="str">
            <v>MXKM</v>
          </cell>
          <cell r="D929">
            <v>4.6900000000000004</v>
          </cell>
          <cell r="E929">
            <v>9.2100000000000009</v>
          </cell>
          <cell r="F929">
            <v>13.9</v>
          </cell>
        </row>
        <row r="930">
          <cell r="A930">
            <v>100271</v>
          </cell>
          <cell r="B930" t="str">
            <v>TRANSPORTE HORIZONTAL MANUAL, DE VIDRO (UNIDADE: M2XKM). AF_07/2019</v>
          </cell>
          <cell r="C930" t="str">
            <v>M2XKM</v>
          </cell>
          <cell r="D930">
            <v>22.48</v>
          </cell>
          <cell r="E930">
            <v>43.88</v>
          </cell>
          <cell r="F930">
            <v>66.36</v>
          </cell>
        </row>
        <row r="931">
          <cell r="A931"/>
          <cell r="B931" t="str">
            <v>TRANSPORTE HORIZONTAL COM MANIPULADOR TELESCÓPICO</v>
          </cell>
          <cell r="C931"/>
          <cell r="D931"/>
          <cell r="E931"/>
          <cell r="F931"/>
        </row>
        <row r="932">
          <cell r="A932">
            <v>100277</v>
          </cell>
          <cell r="B932" t="str">
            <v>TRANSPORTE HORIZONTAL COM MANIPULADOR TELESCÓPICO, DE TELHAS TERMOACÚSTICAS, FIBROCIMENTO, AÇO ZINCADO, FIBROCIMENTO ESTRUTURAL, CANALETE 90 OU KALHETÃO (UNIDADE: M2XKM). AF_07/2019</v>
          </cell>
          <cell r="C932" t="str">
            <v>M2XKM</v>
          </cell>
          <cell r="D932">
            <v>1.27</v>
          </cell>
          <cell r="E932">
            <v>0.49</v>
          </cell>
          <cell r="F932">
            <v>1.76</v>
          </cell>
        </row>
        <row r="933">
          <cell r="A933">
            <v>100281</v>
          </cell>
          <cell r="B933" t="str">
            <v>TRANSPORTE HORIZONTAL COM MANIPULADOR TELESCÓPICO, DE BACIA SANITÁRIA, CAIXA ACOPLADA, TANQUE OU PIA (UNIDADE: UNIDXKM). AF_07/2019</v>
          </cell>
          <cell r="C933" t="str">
            <v>UNXKM</v>
          </cell>
          <cell r="D933">
            <v>2.48</v>
          </cell>
          <cell r="E933">
            <v>0.9</v>
          </cell>
          <cell r="F933">
            <v>3.38</v>
          </cell>
        </row>
        <row r="934">
          <cell r="A934">
            <v>100204</v>
          </cell>
          <cell r="B934" t="str">
            <v>TRANSPORTE HORIZONTAL COM MANIPULADOR TELESCÓPICO, DE PÁLETE DE SACOS (UNIDADE: KGXKM). AF_07/2019</v>
          </cell>
          <cell r="C934" t="str">
            <v>KGXKM</v>
          </cell>
          <cell r="D934">
            <v>7.0000000000000007E-2</v>
          </cell>
          <cell r="E934">
            <v>0.02</v>
          </cell>
          <cell r="F934">
            <v>0.09</v>
          </cell>
        </row>
        <row r="935">
          <cell r="A935">
            <v>100217</v>
          </cell>
          <cell r="B935" t="str">
            <v>TRANSPORTE HORIZONTAL COM MANIPULADOR TELESCÓPICO, DE BLOCOS VAZADOS DE CONCRETO DE 19X19X39CM (UNIDADE: BLOCOXKM). AF_07/2019</v>
          </cell>
          <cell r="C935" t="str">
            <v>UNXKM</v>
          </cell>
          <cell r="D935">
            <v>2.02</v>
          </cell>
          <cell r="E935">
            <v>0.74</v>
          </cell>
          <cell r="F935">
            <v>2.76</v>
          </cell>
        </row>
        <row r="936">
          <cell r="A936">
            <v>100218</v>
          </cell>
          <cell r="B936" t="str">
            <v>TRANSPORTE HORIZONTAL COM MANIPULADOR TELESCÓPICO, DE BLOCOS CERÂMICOS FURADOS NA VERTICAL DE 19X19X39CM (UNIDADE: BLOCOXKM). AF_07/2019</v>
          </cell>
          <cell r="C936" t="str">
            <v>UNXKM</v>
          </cell>
          <cell r="D936">
            <v>1.38</v>
          </cell>
          <cell r="E936">
            <v>0.51</v>
          </cell>
          <cell r="F936">
            <v>1.89</v>
          </cell>
        </row>
        <row r="937">
          <cell r="A937">
            <v>100219</v>
          </cell>
          <cell r="B937" t="str">
            <v>TRANSPORTE HORIZONTAL COM MANIPULADOR TELESCÓPICO, DE BLOCOS CERÂMICOS FURADOS NA HORIZONTAL DE 9X19X19CM (UNIDADE: BLOCOXKM). AF_07/2019</v>
          </cell>
          <cell r="C937" t="str">
            <v>UNXKM</v>
          </cell>
          <cell r="D937">
            <v>0.3</v>
          </cell>
          <cell r="E937">
            <v>0.11</v>
          </cell>
          <cell r="F937">
            <v>0.41</v>
          </cell>
        </row>
        <row r="938">
          <cell r="A938">
            <v>100224</v>
          </cell>
          <cell r="B938" t="str">
            <v>TRANSPORTE HORIZONTAL COM MANIPULADOR TELESCÓPICO, DE CAIXA COM REVESTIMENTO CERÂMICO (UNIDADE: M2XKM). AF_07/2019</v>
          </cell>
          <cell r="C938" t="str">
            <v>M2XKM</v>
          </cell>
          <cell r="D938">
            <v>2.02</v>
          </cell>
          <cell r="E938">
            <v>0.74</v>
          </cell>
          <cell r="F938">
            <v>2.76</v>
          </cell>
        </row>
        <row r="939">
          <cell r="A939">
            <v>100228</v>
          </cell>
          <cell r="B939" t="str">
            <v>TRANSPORTE HORIZONTAL COM MANIPULADOR TELESCÓPICO, DE LATA DE 18 LITROS (UNIDADE: LXKM). AF_07/2019</v>
          </cell>
          <cell r="C939" t="str">
            <v>LXKM</v>
          </cell>
          <cell r="D939">
            <v>0.2</v>
          </cell>
          <cell r="E939">
            <v>7.0000000000000007E-2</v>
          </cell>
          <cell r="F939">
            <v>0.27</v>
          </cell>
        </row>
        <row r="940">
          <cell r="A940">
            <v>100284</v>
          </cell>
          <cell r="B940" t="str">
            <v>TRANSPORTE HORIZONTAL COM MANIPULADOR TELESCÓPICO, DE TELHA DE CONCRETO OU CERÂMICA (UNIDADE: M2XKM). AF_07/2019</v>
          </cell>
          <cell r="C940" t="str">
            <v>M2XKM</v>
          </cell>
          <cell r="D940">
            <v>7.25</v>
          </cell>
          <cell r="E940">
            <v>2.65</v>
          </cell>
          <cell r="F940">
            <v>9.9</v>
          </cell>
        </row>
        <row r="941">
          <cell r="A941"/>
          <cell r="B941" t="str">
            <v>TRANSPORTE HORIZONTAL DE TUBOS</v>
          </cell>
          <cell r="C941"/>
          <cell r="D941"/>
          <cell r="E941"/>
          <cell r="F941"/>
        </row>
        <row r="942">
          <cell r="A942"/>
          <cell r="B942" t="str">
            <v>TRANSPORTE HORIZONTAL DE BLOCOS - MANUAL</v>
          </cell>
          <cell r="C942"/>
          <cell r="D942"/>
          <cell r="E942"/>
          <cell r="F942"/>
        </row>
        <row r="943">
          <cell r="A943"/>
          <cell r="B943" t="str">
            <v>TRANSPORTE HORIZONTAL DE BLOCOS - CARRINHO PLATAFORMA</v>
          </cell>
          <cell r="C943"/>
          <cell r="D943"/>
          <cell r="E943"/>
          <cell r="F943"/>
        </row>
        <row r="944">
          <cell r="A944"/>
          <cell r="B944" t="str">
            <v>TRANSPORTE HORIZONTAL DE BLOCOS - CARRINHO MINI PALETES</v>
          </cell>
          <cell r="C944"/>
          <cell r="D944"/>
          <cell r="E944"/>
          <cell r="F944"/>
        </row>
        <row r="945">
          <cell r="A945"/>
          <cell r="B945" t="str">
            <v>TRANSPORTE HORIZONTAL DE BLOCOS - MANIPULADOR TELESCÓPICO</v>
          </cell>
          <cell r="C945"/>
          <cell r="D945"/>
          <cell r="E945"/>
          <cell r="F945"/>
        </row>
        <row r="946">
          <cell r="A946"/>
          <cell r="B946" t="str">
            <v>TRANSPORTE HORIZONTAL DE LATAS</v>
          </cell>
          <cell r="C946"/>
          <cell r="D946"/>
          <cell r="E946"/>
          <cell r="F946"/>
        </row>
        <row r="947">
          <cell r="A947"/>
          <cell r="B947" t="str">
            <v>TRANSPORTE HORIZONTAL DE MASSA/GRANEL</v>
          </cell>
          <cell r="C947"/>
          <cell r="D947"/>
          <cell r="E947"/>
          <cell r="F947"/>
        </row>
        <row r="948">
          <cell r="A948"/>
          <cell r="B948" t="str">
            <v>TRANSPORTE HORIZONTAL DE PLACAS CERAMICAS</v>
          </cell>
          <cell r="C948"/>
          <cell r="D948"/>
          <cell r="E948"/>
          <cell r="F948"/>
        </row>
        <row r="949">
          <cell r="A949"/>
          <cell r="B949" t="str">
            <v>TRANSPORTE HORIZONTAL DE SACOS</v>
          </cell>
          <cell r="C949"/>
          <cell r="D949"/>
          <cell r="E949"/>
          <cell r="F949"/>
        </row>
        <row r="950">
          <cell r="A950"/>
          <cell r="B950" t="str">
            <v>TRANSPORTE HORIZONTAL DE SACOS</v>
          </cell>
          <cell r="C950"/>
          <cell r="D950"/>
          <cell r="E950"/>
          <cell r="F950"/>
        </row>
        <row r="951">
          <cell r="A951"/>
          <cell r="B951" t="str">
            <v>TRANSPORTE  DE MADEIRA</v>
          </cell>
          <cell r="C951"/>
          <cell r="D951"/>
          <cell r="E951"/>
          <cell r="F951"/>
        </row>
        <row r="952">
          <cell r="A952"/>
          <cell r="B952" t="str">
            <v>TRANSPORTE  DE AÇO</v>
          </cell>
          <cell r="C952"/>
          <cell r="D952"/>
          <cell r="E952"/>
          <cell r="F952"/>
        </row>
        <row r="953">
          <cell r="A953"/>
          <cell r="B953" t="str">
            <v>TRANSPORTE VERTICAL DE BLOCOS</v>
          </cell>
          <cell r="C953"/>
          <cell r="D953"/>
          <cell r="E953"/>
          <cell r="F953"/>
        </row>
        <row r="954">
          <cell r="A954"/>
          <cell r="B954" t="str">
            <v>TRANSPORTE VERTICAL DE LATAS</v>
          </cell>
          <cell r="C954"/>
          <cell r="D954"/>
          <cell r="E954"/>
          <cell r="F954"/>
        </row>
        <row r="955">
          <cell r="A955"/>
          <cell r="B955" t="str">
            <v>TRANSPORTE VERTICAL DE MASSA/GRANEL</v>
          </cell>
          <cell r="C955"/>
          <cell r="D955"/>
          <cell r="E955"/>
          <cell r="F955"/>
        </row>
        <row r="956">
          <cell r="A956"/>
          <cell r="B956" t="str">
            <v xml:space="preserve"> TRANSPORTE VERTICAL DE PLACAS CERAMICAS</v>
          </cell>
          <cell r="C956"/>
          <cell r="D956"/>
          <cell r="E956"/>
          <cell r="F956"/>
        </row>
        <row r="957">
          <cell r="A957"/>
          <cell r="B957" t="str">
            <v>FUNDAÇÕES</v>
          </cell>
          <cell r="C957"/>
          <cell r="D957"/>
          <cell r="E957"/>
          <cell r="F957"/>
        </row>
        <row r="958">
          <cell r="A958"/>
          <cell r="B958" t="str">
            <v>FUNDAÇÕES - DEMOLIÇÕES</v>
          </cell>
          <cell r="C958"/>
          <cell r="D958"/>
          <cell r="E958"/>
          <cell r="F958"/>
        </row>
        <row r="959">
          <cell r="A959" t="str">
            <v>AUX2588</v>
          </cell>
          <cell r="B959" t="str">
            <v>DEMOLIÇÃO MANUAL DE CONCRETO SIMPLES (FUNDAÇÕES)</v>
          </cell>
          <cell r="C959" t="str">
            <v>M3</v>
          </cell>
          <cell r="D959">
            <v>84.7</v>
          </cell>
          <cell r="E959">
            <v>165.22</v>
          </cell>
          <cell r="F959">
            <v>249.92</v>
          </cell>
        </row>
        <row r="960">
          <cell r="A960" t="str">
            <v>AUX2589</v>
          </cell>
          <cell r="B960" t="str">
            <v>DEMOLIÇÃO MANUAL DE CONCRETO ARMADO (FUNDAÇÕES)</v>
          </cell>
          <cell r="C960" t="str">
            <v>M3</v>
          </cell>
          <cell r="D960">
            <v>154</v>
          </cell>
          <cell r="E960">
            <v>300.39999999999998</v>
          </cell>
          <cell r="F960">
            <v>454.4</v>
          </cell>
        </row>
        <row r="961">
          <cell r="A961" t="str">
            <v>AUX0099</v>
          </cell>
          <cell r="B961" t="str">
            <v>DEMOLIÇÃO MECANIZADA DE CONCRETO SIMPLES (FUNDAÇÕES)</v>
          </cell>
          <cell r="C961" t="str">
            <v>M3</v>
          </cell>
          <cell r="D961">
            <v>114.51</v>
          </cell>
          <cell r="E961">
            <v>63.9</v>
          </cell>
          <cell r="F961">
            <v>178.41</v>
          </cell>
        </row>
        <row r="962">
          <cell r="A962" t="str">
            <v>AUX0100</v>
          </cell>
          <cell r="B962" t="str">
            <v>DEMOLIÇÃO MECANIZADA DE CONCRETO ARMADO  (FUNDAÇÕES)</v>
          </cell>
          <cell r="C962" t="str">
            <v>M3</v>
          </cell>
          <cell r="D962">
            <v>229.02</v>
          </cell>
          <cell r="E962">
            <v>127.8</v>
          </cell>
          <cell r="F962">
            <v>356.82</v>
          </cell>
        </row>
        <row r="963">
          <cell r="A963"/>
          <cell r="B963" t="str">
            <v>ARRASAMENTO DE ESTACA DE CONCRETO ARMADO</v>
          </cell>
          <cell r="C963"/>
          <cell r="D963"/>
          <cell r="E963"/>
          <cell r="F963"/>
        </row>
        <row r="964">
          <cell r="A964" t="str">
            <v>AUX2618</v>
          </cell>
          <cell r="B964" t="str">
            <v>ARRASAMENTO DE ESTACA DE CONCRETO ARMADO, ATÉ 30CM DE LADO OU DIÂMETRO</v>
          </cell>
          <cell r="C964" t="str">
            <v xml:space="preserve">UN </v>
          </cell>
          <cell r="D964">
            <v>19.34</v>
          </cell>
          <cell r="E964">
            <v>40.68</v>
          </cell>
          <cell r="F964">
            <v>60.02</v>
          </cell>
        </row>
        <row r="965">
          <cell r="A965">
            <v>95601</v>
          </cell>
          <cell r="B965" t="str">
            <v>ARRASAMENTO MECANICO DE ESTACA DE CONCRETO ARMADO, DIAMETROS DE ATÉ 40 CM. AF_05/2021</v>
          </cell>
          <cell r="C965" t="str">
            <v>UN</v>
          </cell>
          <cell r="D965">
            <v>5.66</v>
          </cell>
          <cell r="E965">
            <v>11.67</v>
          </cell>
          <cell r="F965">
            <v>17.329999999999998</v>
          </cell>
        </row>
        <row r="966">
          <cell r="A966">
            <v>95602</v>
          </cell>
          <cell r="B966" t="str">
            <v>ARRASAMENTO MECANICO DE ESTACA DE CONCRETO ARMADO, DIAMETROS DE 41 CM A 60 CM. AF_05/2021</v>
          </cell>
          <cell r="C966" t="str">
            <v>UN</v>
          </cell>
          <cell r="D966">
            <v>9.1300000000000008</v>
          </cell>
          <cell r="E966">
            <v>18.62</v>
          </cell>
          <cell r="F966">
            <v>27.75</v>
          </cell>
        </row>
        <row r="967">
          <cell r="A967">
            <v>95603</v>
          </cell>
          <cell r="B967" t="str">
            <v>ARRASAMENTO MECANICO DE ESTACA DE CONCRETO ARMADO, DIAMETROS DE 61 CM A 80 CM. AF_05/2021</v>
          </cell>
          <cell r="C967" t="str">
            <v>UN</v>
          </cell>
          <cell r="D967">
            <v>15.62</v>
          </cell>
          <cell r="E967">
            <v>31.73</v>
          </cell>
          <cell r="F967">
            <v>47.35</v>
          </cell>
        </row>
        <row r="968">
          <cell r="A968">
            <v>95604</v>
          </cell>
          <cell r="B968" t="str">
            <v>ARRASAMENTO MECANICO DE ESTACA DE CONCRETO ARMADO, DIAMETROS DE 81 CM A 100 CM. AF_05/2021</v>
          </cell>
          <cell r="C968" t="str">
            <v>UN</v>
          </cell>
          <cell r="D968">
            <v>24.28</v>
          </cell>
          <cell r="E968">
            <v>49.19</v>
          </cell>
          <cell r="F968">
            <v>73.47</v>
          </cell>
        </row>
        <row r="969">
          <cell r="A969">
            <v>95605</v>
          </cell>
          <cell r="B969" t="str">
            <v>ARRASAMENTO MECANICO DE ESTACA DE CONCRETO ARMADO, DIAMETROS DE 101 CM A 150 CM. AF_05/2021</v>
          </cell>
          <cell r="C969" t="str">
            <v>UN</v>
          </cell>
          <cell r="D969">
            <v>44.65</v>
          </cell>
          <cell r="E969">
            <v>90.27</v>
          </cell>
          <cell r="F969">
            <v>134.91999999999999</v>
          </cell>
        </row>
        <row r="970">
          <cell r="A970">
            <v>102521</v>
          </cell>
          <cell r="B970" t="str">
            <v>ARRASAMENTO MECÂNICO DE ESTACA BARRETE DE CONCRETO ARMADO, SEÇÃO DE 0,40 X 2,50 M. AF_05/2021</v>
          </cell>
          <cell r="C970" t="str">
            <v>UN</v>
          </cell>
          <cell r="D970">
            <v>36.83</v>
          </cell>
          <cell r="E970">
            <v>74.459999999999994</v>
          </cell>
          <cell r="F970">
            <v>111.29</v>
          </cell>
        </row>
        <row r="971">
          <cell r="A971">
            <v>102522</v>
          </cell>
          <cell r="B971" t="str">
            <v>ARRASAMENTO MECÂNICO DE ESTACA BARRETE DE CONCRETO ARMADO, SEÇÃO DE 0,60 X 2,50 M. AF_05/2021</v>
          </cell>
          <cell r="C971" t="str">
            <v>UN</v>
          </cell>
          <cell r="D971">
            <v>54.06</v>
          </cell>
          <cell r="E971">
            <v>109.22</v>
          </cell>
          <cell r="F971">
            <v>163.28</v>
          </cell>
        </row>
        <row r="972">
          <cell r="A972">
            <v>102523</v>
          </cell>
          <cell r="B972" t="str">
            <v>ARRASAMENTO MECÂNICO DE ESTACA BARRETE DE CONCRETO ARMADO, SEÇÃO DE 0,80 X 2,50 M. AF_05/2021</v>
          </cell>
          <cell r="C972" t="str">
            <v>UN</v>
          </cell>
          <cell r="D972">
            <v>71.3</v>
          </cell>
          <cell r="E972">
            <v>143.96</v>
          </cell>
          <cell r="F972">
            <v>215.26</v>
          </cell>
        </row>
        <row r="973">
          <cell r="A973"/>
          <cell r="B973" t="str">
            <v>ESTACA TIPO BROCA</v>
          </cell>
          <cell r="C973"/>
          <cell r="D973"/>
          <cell r="E973"/>
          <cell r="F973"/>
        </row>
        <row r="974">
          <cell r="A974">
            <v>101173</v>
          </cell>
          <cell r="B974" t="str">
            <v>ESTACA BROCA DE CONCRETO, DIÂMETRO DE 20CM, ESCAVAÇÃO MANUAL COM TRADO CONCHA, COM ARMADURA DE ARRANQUE. AF_05/2020</v>
          </cell>
          <cell r="C974" t="str">
            <v>M</v>
          </cell>
          <cell r="D974">
            <v>37.22</v>
          </cell>
          <cell r="E974">
            <v>22.79</v>
          </cell>
          <cell r="F974">
            <v>60.01</v>
          </cell>
        </row>
        <row r="975">
          <cell r="A975">
            <v>101174</v>
          </cell>
          <cell r="B975" t="str">
            <v>ESTACA BROCA DE CONCRETO, DIÂMETRO DE 25CM, ESCAVAÇÃO MANUAL COM TRADO CONCHA, COM ARMADURA DE ARRANQUE. AF_05/2020</v>
          </cell>
          <cell r="C975" t="str">
            <v>M</v>
          </cell>
          <cell r="D975">
            <v>49</v>
          </cell>
          <cell r="E975">
            <v>35.33</v>
          </cell>
          <cell r="F975">
            <v>84.33</v>
          </cell>
        </row>
        <row r="976">
          <cell r="A976">
            <v>101175</v>
          </cell>
          <cell r="B976" t="str">
            <v>ESTACA BROCA DE CONCRETO, DIÂMETRO DE 30CM, ESCAVAÇÃO MANUAL COM TRADO CONCHA, COM ARMADURA DE ARRANQUE. AF_05/2020</v>
          </cell>
          <cell r="C976" t="str">
            <v>M</v>
          </cell>
          <cell r="D976">
            <v>67.06</v>
          </cell>
          <cell r="E976">
            <v>48.02</v>
          </cell>
          <cell r="F976">
            <v>115.08</v>
          </cell>
        </row>
        <row r="977">
          <cell r="A977">
            <v>101176</v>
          </cell>
          <cell r="B977" t="str">
            <v>ESTACA BROCA DE CONCRETO, DIÂMETRO DE 30CM, ESCAVAÇÃO MANUAL COM TRADO CONCHA, INTEIRAMENTE ARMADA. AF_05/2020</v>
          </cell>
          <cell r="C977" t="str">
            <v>M</v>
          </cell>
          <cell r="D977">
            <v>91.38</v>
          </cell>
          <cell r="E977">
            <v>53.17</v>
          </cell>
          <cell r="F977">
            <v>144.55000000000001</v>
          </cell>
        </row>
        <row r="978">
          <cell r="A978" t="str">
            <v>AUX2817</v>
          </cell>
          <cell r="B978" t="str">
            <v>ESTACA BROCA DE CONCRETO, FCK=20MPA, DIÂMETRO DE 20CM, ESCAVAÇÃO MANUAL COM TRADO CONCHA, NÃO ARMADA</v>
          </cell>
          <cell r="C978" t="str">
            <v>M</v>
          </cell>
          <cell r="D978">
            <v>24.31</v>
          </cell>
          <cell r="E978">
            <v>22.48</v>
          </cell>
          <cell r="F978">
            <v>46.79</v>
          </cell>
        </row>
        <row r="979">
          <cell r="A979" t="str">
            <v>AUX2818</v>
          </cell>
          <cell r="B979" t="str">
            <v>ESTACA BROCA DE CONCRETO, FCK=20MPA, DIÂMETRO DE 25CM, ESCAVAÇÃO MANUAL COM TRADO CONCHA, NÃO ARMADA</v>
          </cell>
          <cell r="C979" t="str">
            <v>M</v>
          </cell>
          <cell r="D979">
            <v>36.11</v>
          </cell>
          <cell r="E979">
            <v>35.01</v>
          </cell>
          <cell r="F979">
            <v>71.12</v>
          </cell>
        </row>
        <row r="980">
          <cell r="A980" t="str">
            <v>AUX3427</v>
          </cell>
          <cell r="B980" t="str">
            <v>ESTACA BROCA DE CONCRETO, FCK=20MPA, DIÂMETRO DE 30CM, ESCAVAÇÃO MANUAL COM TRADO CONCHA, NÃO ARMADA</v>
          </cell>
          <cell r="C980" t="str">
            <v>M</v>
          </cell>
          <cell r="D980">
            <v>49.67</v>
          </cell>
          <cell r="E980">
            <v>47.75</v>
          </cell>
          <cell r="F980">
            <v>97.42</v>
          </cell>
        </row>
        <row r="981">
          <cell r="A981" t="str">
            <v>AUX2848</v>
          </cell>
          <cell r="B981" t="str">
            <v>ESTACA BROCA DE CONCRETO, FCK=25MPA, DIÂMETRO DE 20CM, ESCAVAÇÃO MANUAL COM TRADO CONCHA, NÃO ARMADA.</v>
          </cell>
          <cell r="C981" t="str">
            <v>M</v>
          </cell>
          <cell r="D981">
            <v>25.38</v>
          </cell>
          <cell r="E981">
            <v>22.43</v>
          </cell>
          <cell r="F981">
            <v>47.81</v>
          </cell>
        </row>
        <row r="982">
          <cell r="A982" t="str">
            <v>AUX2985</v>
          </cell>
          <cell r="B982" t="str">
            <v>ESTACA BROCA DE CONCRETO, FCK=25MPA, DIÂMETRO DE 25CM, ESCAVAÇÃO MANUAL COM TRADO CONCHA, NÃO ARMADA.</v>
          </cell>
          <cell r="C982" t="str">
            <v>M</v>
          </cell>
          <cell r="D982">
            <v>37.64</v>
          </cell>
          <cell r="E982">
            <v>34.94</v>
          </cell>
          <cell r="F982">
            <v>72.58</v>
          </cell>
        </row>
        <row r="983">
          <cell r="A983" t="str">
            <v>AUX2849</v>
          </cell>
          <cell r="B983" t="str">
            <v>ESTACA BROCA DE CONCRETO, FCK=25MPA, DIÂMETRO DE 30CM, ESCAVAÇÃO MANUAL COM TRADO CONCHA, NÃO ARMADA.</v>
          </cell>
          <cell r="C983" t="str">
            <v>M</v>
          </cell>
          <cell r="D983">
            <v>51.79</v>
          </cell>
          <cell r="E983">
            <v>47.65</v>
          </cell>
          <cell r="F983">
            <v>99.44</v>
          </cell>
        </row>
        <row r="984">
          <cell r="A984"/>
          <cell r="B984" t="str">
            <v>ESTACA HÉLICE CONTÍNUA</v>
          </cell>
          <cell r="C984"/>
          <cell r="D984"/>
          <cell r="E984"/>
          <cell r="F984"/>
        </row>
        <row r="985">
          <cell r="A985">
            <v>100651</v>
          </cell>
          <cell r="B985" t="str">
            <v>ESTACA HÉLICE CONTÍNUA, DIÂMETRO DE 30 CM, INCLUSO CONCRETO FCK=30MPA E ARMADURA MÍNIMA (EXCLUSIVE MOBILIZAÇÃO, DESMOBILIZAÇÃO E BOMBEAMENTO). AF_12/2019</v>
          </cell>
          <cell r="C985" t="str">
            <v>M</v>
          </cell>
          <cell r="D985">
            <v>116.92</v>
          </cell>
          <cell r="E985">
            <v>11.37</v>
          </cell>
          <cell r="F985">
            <v>128.29</v>
          </cell>
        </row>
        <row r="986">
          <cell r="A986">
            <v>100652</v>
          </cell>
          <cell r="B986" t="str">
            <v>ESTACA HÉLICE CONTÍNUA , DIÂMETRO DE 50 CM, INCLUSO CONCRETO FCK=30MPA E ARMADURA MÍNIMA (EXCLUSIVE MOBILIZAÇÃO, DESMOBILIZAÇÃO E BOMBEAMENTO). AF_12/2019</v>
          </cell>
          <cell r="C986" t="str">
            <v>M</v>
          </cell>
          <cell r="D986">
            <v>222.48</v>
          </cell>
          <cell r="E986">
            <v>15</v>
          </cell>
          <cell r="F986">
            <v>237.48</v>
          </cell>
        </row>
        <row r="987">
          <cell r="A987">
            <v>100653</v>
          </cell>
          <cell r="B987" t="str">
            <v>ESTACA HÉLICE CONTÍNUA, DIÂMETRO DE 70 CM, INCLUSO CONCRETO FCK=30MPA E ARMADURA MÍNIMA (EXCLUSIVE MOBILIZAÇÃO, DESMOBILIZAÇÃO E BOMBEAMENTO). AF_12/2019</v>
          </cell>
          <cell r="C987" t="str">
            <v>M</v>
          </cell>
          <cell r="D987">
            <v>370.36</v>
          </cell>
          <cell r="E987">
            <v>18.809999999999999</v>
          </cell>
          <cell r="F987">
            <v>389.17</v>
          </cell>
        </row>
        <row r="988">
          <cell r="A988">
            <v>100654</v>
          </cell>
          <cell r="B988" t="str">
            <v>ESTACA HÉLICE CONTÍNUA, DIÂMETRO DE 80 CM, INCLUSO CONCRETO FCK=30MPA E ARMADURA MÍNIMA (EXCLUSIVE MOBILIZAÇÃO, DESMOBILIZAÇÃO E BOMBEAMENTO). AF_12/2019.</v>
          </cell>
          <cell r="C988" t="str">
            <v>M</v>
          </cell>
          <cell r="D988">
            <v>504.54</v>
          </cell>
          <cell r="E988">
            <v>21.34</v>
          </cell>
          <cell r="F988">
            <v>525.88</v>
          </cell>
        </row>
        <row r="989">
          <cell r="A989">
            <v>100655</v>
          </cell>
          <cell r="B989" t="str">
            <v>ESTACA HÉLICE CONTÍNUA, DIÂMETRO DE 90 CM, INCLUSO CONCRETO FCK=30MPA E ARMADURA MÍNIMA (EXCLUSIVE MOBILIZAÇÃO, DESMOBILIZAÇÃO E BOMBEAMENTO). AF_12/2019.</v>
          </cell>
          <cell r="C989" t="str">
            <v>M</v>
          </cell>
          <cell r="D989">
            <v>588.16</v>
          </cell>
          <cell r="E989">
            <v>18.28</v>
          </cell>
          <cell r="F989">
            <v>606.44000000000005</v>
          </cell>
        </row>
        <row r="990">
          <cell r="A990" t="str">
            <v>AUX2819</v>
          </cell>
          <cell r="B990" t="str">
            <v>ESTACA HÉLICE CONTÍNUA, DIÂMETRO DE 30 CM, INCLUSO CONCRETO FCK=30MPA BOMBEADO, SEM ARMADURA  (EXCLUSIVE MOBILIZAÇÃO E DESMOBILIZAÇÃO)</v>
          </cell>
          <cell r="C990" t="str">
            <v>M</v>
          </cell>
          <cell r="D990">
            <v>90.21</v>
          </cell>
          <cell r="E990">
            <v>10.07</v>
          </cell>
          <cell r="F990">
            <v>100.28</v>
          </cell>
        </row>
        <row r="991">
          <cell r="A991"/>
          <cell r="B991" t="str">
            <v>ESTACA ESCAVADA MECANICAMENTE</v>
          </cell>
          <cell r="C991"/>
          <cell r="D991"/>
          <cell r="E991"/>
          <cell r="F991"/>
        </row>
        <row r="992">
          <cell r="A992">
            <v>100896</v>
          </cell>
          <cell r="B992" t="str">
            <v>ESTACA ESCAVADA MECANICAMENTE, SEM FLUIDO ESTABILIZANTE, COM 25CM DE DIÂMETRO, CONCRETO LANÇADO POR CAMINHÃO BETONEIRA (EXCLUSIVE MOBILIZAÇÃO E DESMOBILIZAÇÃO). AF_01/2020</v>
          </cell>
          <cell r="C992" t="str">
            <v>M</v>
          </cell>
          <cell r="D992">
            <v>51.7</v>
          </cell>
          <cell r="E992">
            <v>5.95</v>
          </cell>
          <cell r="F992">
            <v>57.65</v>
          </cell>
        </row>
        <row r="993">
          <cell r="A993">
            <v>100899</v>
          </cell>
          <cell r="B993" t="str">
            <v>ESTACA ESCAVADA MECANICAMENTE, SEM FLUIDO ESTABILIZANTE, COM 25CM DE DIÂMETRO, CONCRETO LANÇADO MANUALMENTE (EXCLUSIVE MOBILIZAÇÃO E DESMOBILIZAÇÃO). AF_01/2020</v>
          </cell>
          <cell r="C993" t="str">
            <v>M</v>
          </cell>
          <cell r="D993">
            <v>60.3</v>
          </cell>
          <cell r="E993">
            <v>23.48</v>
          </cell>
          <cell r="F993">
            <v>83.78</v>
          </cell>
        </row>
        <row r="994">
          <cell r="A994">
            <v>100897</v>
          </cell>
          <cell r="B994" t="str">
            <v>ESTACA ESCAVADA MECANICAMENTE, SEM FLUIDO ESTABILIZANTE, COM 40CM DE DIÂMETRO, CONCRETO LANÇADO POR CAMINHÃO BETONEIRA (EXCLUSIVE MOBILIZAÇÃO E DESMOBILIZAÇÃO). AF_01/2020</v>
          </cell>
          <cell r="C994" t="str">
            <v>M</v>
          </cell>
          <cell r="D994">
            <v>101.12</v>
          </cell>
          <cell r="E994">
            <v>7.47</v>
          </cell>
          <cell r="F994">
            <v>108.59</v>
          </cell>
        </row>
        <row r="995">
          <cell r="A995">
            <v>100898</v>
          </cell>
          <cell r="B995" t="str">
            <v>ESTACA ESCAVADA MECANICAMENTE, SEM FLUIDO ESTABILIZANTE, COM 60CM DE DIÂMETRO, CONCRETO LANÇADO POR CAMINHÃO BETONEIRA (EXCLUSIVE MOBILIZAÇÃO E DESMOBILIZAÇÃO). AF_01/2020</v>
          </cell>
          <cell r="C995" t="str">
            <v>M</v>
          </cell>
          <cell r="D995">
            <v>195.03</v>
          </cell>
          <cell r="E995">
            <v>9.16</v>
          </cell>
          <cell r="F995">
            <v>204.19</v>
          </cell>
        </row>
        <row r="996">
          <cell r="A996">
            <v>100900</v>
          </cell>
          <cell r="B996" t="str">
            <v>ESTACA ESCAVADA MECANICAMENTE, SEM FLUIDO ESTABILIZANTE, COM 60CM DE DIÂMETRO, CONCRETO LANÇADO POR BOMBA LANÇA (EXCLUSIVE MOBILIZAÇÃO E DESMOBILIZAÇÃO). AF_01/2020</v>
          </cell>
          <cell r="C996" t="str">
            <v>M</v>
          </cell>
          <cell r="D996">
            <v>221.42</v>
          </cell>
          <cell r="E996">
            <v>12.37</v>
          </cell>
          <cell r="F996">
            <v>233.79</v>
          </cell>
        </row>
        <row r="997">
          <cell r="A997" t="str">
            <v>AUX2631</v>
          </cell>
          <cell r="B997" t="str">
            <v>ESTACA ESCAVADA MECANICAMENTE, SEM FLUIDO ESTABILIZANTE, COM 25CM DE DIÂMETRO, CONCRETO LANÇADO POR CAMINHÃO BETONEIRA (EXCLUSIVE MOBILIZAÇÃO, DESMOBILIZAÇÃO E ARMAÇÃO). AF_01/2020</v>
          </cell>
          <cell r="C997" t="str">
            <v>M</v>
          </cell>
          <cell r="D997">
            <v>44.05</v>
          </cell>
          <cell r="E997">
            <v>5.59</v>
          </cell>
          <cell r="F997">
            <v>49.64</v>
          </cell>
        </row>
        <row r="998">
          <cell r="A998" t="str">
            <v>AUX3137</v>
          </cell>
          <cell r="B998" t="str">
            <v>ESTACA ESCAVADA MECANICAMENTE, FCK=25MPA, SEM FLUIDO ESTABILIZANTE, COM 25CM DE DIÂMETRO, CONCRETO LANÇADO MANUALMENTE (EXCLUSIVE MOBILIZAÇÃO, DESMOBILIZAÇÃO E ARMAÇÃO).</v>
          </cell>
          <cell r="C998" t="str">
            <v>M</v>
          </cell>
          <cell r="D998">
            <v>52.75</v>
          </cell>
          <cell r="E998">
            <v>23.03</v>
          </cell>
          <cell r="F998">
            <v>75.78</v>
          </cell>
        </row>
        <row r="999">
          <cell r="A999" t="str">
            <v>AUX2634</v>
          </cell>
          <cell r="B999" t="str">
            <v>ESTACA ESCAVADA MECANICAMENTE, SEM FLUIDO ESTABILIZANTE, COM 30CM DE DIÂMETRO, CONCRETO LANÇADO POR CAMINHÃO BETONEIRA (EXCLUSIVE MOBILIZAÇÃO, DESMOBILIZAÇÃO E ARMAÇÃO). AF_01/2020</v>
          </cell>
          <cell r="C999" t="str">
            <v>M</v>
          </cell>
          <cell r="D999">
            <v>58.94</v>
          </cell>
          <cell r="E999">
            <v>6.11</v>
          </cell>
          <cell r="F999">
            <v>65.05</v>
          </cell>
        </row>
        <row r="1000">
          <cell r="A1000"/>
          <cell r="B1000" t="str">
            <v>ESTACA PRÉ-MOLDADA</v>
          </cell>
          <cell r="C1000"/>
          <cell r="D1000"/>
          <cell r="E1000"/>
          <cell r="F1000"/>
        </row>
        <row r="1001">
          <cell r="A1001">
            <v>100656</v>
          </cell>
          <cell r="B1001" t="str">
            <v>ESTACA PRÉ-MOLDADA DE CONCRETO, SEÇÃO QUADRADA, CAPACIDADE DE 25 TONELADAS, INCLUSO EMENDA (EXCLUSIVE MOBILIZAÇÃO E DESMOBILIZAÇÃO). AF_12/2019</v>
          </cell>
          <cell r="C1001" t="str">
            <v>M</v>
          </cell>
          <cell r="D1001">
            <v>98.79</v>
          </cell>
          <cell r="E1001">
            <v>11.53</v>
          </cell>
          <cell r="F1001">
            <v>110.32</v>
          </cell>
        </row>
        <row r="1002">
          <cell r="A1002" t="str">
            <v>AUX2630</v>
          </cell>
          <cell r="B1002" t="str">
            <v>ESTACA PRÉ-MOLDADA DE 18X18CM EM CONCRETO ARMADO - CARGA MÁXIMA 32T, INCLUSIVE CRAVAÇÃO E EMENDAS</v>
          </cell>
          <cell r="C1002" t="str">
            <v>M</v>
          </cell>
          <cell r="D1002">
            <v>106.75</v>
          </cell>
          <cell r="E1002">
            <v>6.01</v>
          </cell>
          <cell r="F1002">
            <v>112.76</v>
          </cell>
        </row>
        <row r="1003">
          <cell r="A1003">
            <v>100657</v>
          </cell>
          <cell r="B1003" t="str">
            <v>ESTACA PRÉ-MOLDADA DE CONCRETO SEÇÃO QUADRADA, CAPACIDADE DE 50 TONELADAS, INCLUSO EMENDA (EXCLUSIVE MOBILIZAÇÃO E DESMOBILIZAÇÃO). AF_12/2019</v>
          </cell>
          <cell r="C1003" t="str">
            <v>M</v>
          </cell>
          <cell r="D1003">
            <v>130.22999999999999</v>
          </cell>
          <cell r="E1003">
            <v>12.14</v>
          </cell>
          <cell r="F1003">
            <v>142.37</v>
          </cell>
        </row>
        <row r="1004">
          <cell r="A1004" t="str">
            <v>AUX3289</v>
          </cell>
          <cell r="B1004" t="str">
            <v>ESTACA PRÉ-MOLDADA DE 23X23CM EM CONCRETO ARMADO - CARGA MÁXIMA DE 50T, INCLUSIVE CRAVAÇÃO E EMENDAS</v>
          </cell>
          <cell r="C1004" t="str">
            <v>M</v>
          </cell>
          <cell r="D1004">
            <v>145.63</v>
          </cell>
          <cell r="E1004">
            <v>6.01</v>
          </cell>
          <cell r="F1004">
            <v>151.63999999999999</v>
          </cell>
        </row>
        <row r="1005">
          <cell r="A1005" t="str">
            <v>AUX2616</v>
          </cell>
          <cell r="B1005" t="str">
            <v>ESTACA PRÉ-MOLDADA DE 26X26CM EM CONCRETO ARMADO - CARGA MÁXIMA DE 62T, INCLUSIVE CRAVAÇÃO E EMENDAS</v>
          </cell>
          <cell r="C1005" t="str">
            <v>M</v>
          </cell>
          <cell r="D1005">
            <v>158.88</v>
          </cell>
          <cell r="E1005">
            <v>6.01</v>
          </cell>
          <cell r="F1005">
            <v>164.89</v>
          </cell>
        </row>
        <row r="1006">
          <cell r="A1006" t="str">
            <v>AUX2617</v>
          </cell>
          <cell r="B1006" t="str">
            <v>ESTACA PRÉ-MOLDADA DE 30X30CM EM CONCRETO ARMADO - CARGA MÁXIMA DE 80T, INCLUSIVE CRAVAÇÃO E EMENDAS</v>
          </cell>
          <cell r="C1006" t="str">
            <v>M</v>
          </cell>
          <cell r="D1006">
            <v>189.44</v>
          </cell>
          <cell r="E1006">
            <v>6.01</v>
          </cell>
          <cell r="F1006">
            <v>195.45</v>
          </cell>
        </row>
        <row r="1007">
          <cell r="A1007">
            <v>100658</v>
          </cell>
          <cell r="B1007" t="str">
            <v>ESTACA PRÉ-MOLDADA DE CONCRETO CENTRIFUGADO, SEÇÃO CIRCULAR, CAPACIDADE DE 100 TONELADAS, INCLUSO EMENDA (EXCLUSIVE MOBILIZAÇÃO E DESMOBILIZAÇÃO). AF_12/2019</v>
          </cell>
          <cell r="C1007" t="str">
            <v>M</v>
          </cell>
          <cell r="D1007">
            <v>311.82</v>
          </cell>
          <cell r="E1007">
            <v>16.48</v>
          </cell>
          <cell r="F1007">
            <v>328.3</v>
          </cell>
        </row>
        <row r="1008">
          <cell r="A1008"/>
          <cell r="B1008" t="str">
            <v>ESTACA COM PERFIL DE AÇO</v>
          </cell>
          <cell r="C1008"/>
          <cell r="D1008"/>
          <cell r="E1008"/>
          <cell r="F1008"/>
        </row>
        <row r="1009">
          <cell r="A1009">
            <v>100889</v>
          </cell>
          <cell r="B1009" t="str">
            <v>ESTACA METÁLICA PARA FUNDAÇÃO, UTILIZANDO PERFIL LAMINADO HP250X62 (EXCLUSIVE MOBILIZAÇÃO E DESMOBILIZAÇÃO). AF_01/2020</v>
          </cell>
          <cell r="C1009" t="str">
            <v>KG</v>
          </cell>
          <cell r="D1009">
            <v>14.68</v>
          </cell>
          <cell r="E1009">
            <v>0.36</v>
          </cell>
          <cell r="F1009">
            <v>15.04</v>
          </cell>
        </row>
        <row r="1010">
          <cell r="A1010">
            <v>100890</v>
          </cell>
          <cell r="B1010" t="str">
            <v>ESTACA METÁLICA PARA FUNDAÇÃO, UTILIZANDO PERFIL LAMINADO HP310X79 (EXCLUSIVE MOBILIZAÇÃO E DESMOBILIZAÇÃO). AF_01/2020</v>
          </cell>
          <cell r="C1010" t="str">
            <v>KG</v>
          </cell>
          <cell r="D1010">
            <v>14.57</v>
          </cell>
          <cell r="E1010">
            <v>0.28999999999999998</v>
          </cell>
          <cell r="F1010">
            <v>14.86</v>
          </cell>
        </row>
        <row r="1011">
          <cell r="A1011">
            <v>100892</v>
          </cell>
          <cell r="B1011" t="str">
            <v>ESTACA METÁLICA PARA CONTENÇÃO, UTILIZANDO PERFIL LAMINADO W250X32,7 (EXCLUSIVE MOBILIZAÇÃO E DESMOBILIZAÇÃO). AF_01/2020</v>
          </cell>
          <cell r="C1011" t="str">
            <v>KG</v>
          </cell>
          <cell r="D1011">
            <v>13.73</v>
          </cell>
          <cell r="E1011">
            <v>0.57999999999999996</v>
          </cell>
          <cell r="F1011">
            <v>14.31</v>
          </cell>
        </row>
        <row r="1012">
          <cell r="A1012">
            <v>100893</v>
          </cell>
          <cell r="B1012" t="str">
            <v>ESTACA METÁLICA PARA CONTENÇÃO, UTILIZANDO PERFIL LAMINADO W250X38,5 (EXCLUSIVE MOBILIZAÇÃO E DESMOBILIZAÇÃO). AF_01/2020</v>
          </cell>
          <cell r="C1012" t="str">
            <v>KG</v>
          </cell>
          <cell r="D1012">
            <v>13.63</v>
          </cell>
          <cell r="E1012">
            <v>0.5</v>
          </cell>
          <cell r="F1012">
            <v>14.13</v>
          </cell>
        </row>
        <row r="1013">
          <cell r="A1013">
            <v>100894</v>
          </cell>
          <cell r="B1013" t="str">
            <v>ESTACA METÁLICA PARA CONTENÇÃO, UTILIZANDO PERFIL LAMINADO W250X44,8 (EXCLUSIVE MOBILIZAÇÃO E DESMOBILIZAÇÃO). AF_01/2020</v>
          </cell>
          <cell r="C1013" t="str">
            <v>KG</v>
          </cell>
          <cell r="D1013">
            <v>13.58</v>
          </cell>
          <cell r="E1013">
            <v>0.42</v>
          </cell>
          <cell r="F1013">
            <v>14</v>
          </cell>
        </row>
        <row r="1014">
          <cell r="A1014">
            <v>95607</v>
          </cell>
          <cell r="B1014" t="str">
            <v>ARRASAMENTO DE ESTACA METÁLICA, PERFIL LAMINADO TIPO  I  FAMÍLIA 250. AF_05/2021</v>
          </cell>
          <cell r="C1014" t="str">
            <v>UN</v>
          </cell>
          <cell r="D1014">
            <v>12.43</v>
          </cell>
          <cell r="E1014">
            <v>8.91</v>
          </cell>
          <cell r="F1014">
            <v>21.34</v>
          </cell>
        </row>
        <row r="1015">
          <cell r="A1015">
            <v>95608</v>
          </cell>
          <cell r="B1015" t="str">
            <v>ARRASAMENTO MECÂNICO DE ESTACA METÁLICA, PERFIL LAMINADO TIPO  H - FAMÍLIA 250. AF_05/2021</v>
          </cell>
          <cell r="C1015" t="str">
            <v>UN</v>
          </cell>
          <cell r="D1015">
            <v>18.03</v>
          </cell>
          <cell r="E1015">
            <v>12.91</v>
          </cell>
          <cell r="F1015">
            <v>30.94</v>
          </cell>
        </row>
        <row r="1016">
          <cell r="A1016">
            <v>95609</v>
          </cell>
          <cell r="B1016" t="str">
            <v>ARRASAMENTO MECÂNICO DE ESTACA METÁLICA, PERFIL LAMINADO TIPO  H - FAMÍLIA 310. AF_05/2021</v>
          </cell>
          <cell r="C1016" t="str">
            <v>UN</v>
          </cell>
          <cell r="D1016">
            <v>22.88</v>
          </cell>
          <cell r="E1016">
            <v>16.38</v>
          </cell>
          <cell r="F1016">
            <v>39.26</v>
          </cell>
        </row>
        <row r="1017">
          <cell r="A1017" t="str">
            <v>AUX1598</v>
          </cell>
          <cell r="B1017" t="str">
            <v>EMENDA DE TOPO PARA ESTACA METÁLICA PERFIL DE AÇO I - 10"</v>
          </cell>
          <cell r="C1017" t="str">
            <v>UN</v>
          </cell>
          <cell r="D1017">
            <v>537.76</v>
          </cell>
          <cell r="E1017">
            <v>0</v>
          </cell>
          <cell r="F1017">
            <v>537.76</v>
          </cell>
        </row>
        <row r="1018">
          <cell r="A1018" t="str">
            <v>AUX1599</v>
          </cell>
          <cell r="B1018" t="str">
            <v>EMENDA DE TOPO PARA ESTACA METÁLICA PERFIL DE AÇO I - 12"</v>
          </cell>
          <cell r="C1018" t="str">
            <v>UN</v>
          </cell>
          <cell r="D1018">
            <v>595.53</v>
          </cell>
          <cell r="E1018">
            <v>0</v>
          </cell>
          <cell r="F1018">
            <v>595.53</v>
          </cell>
        </row>
        <row r="1019">
          <cell r="A1019" t="str">
            <v>AUX1600</v>
          </cell>
          <cell r="B1019" t="str">
            <v>EMENDA DE TOPO PARA ESTACA METÁLICA PERFIL DE AÇO I - 15"</v>
          </cell>
          <cell r="C1019" t="str">
            <v>UN</v>
          </cell>
          <cell r="D1019">
            <v>695.95</v>
          </cell>
          <cell r="E1019">
            <v>0</v>
          </cell>
          <cell r="F1019">
            <v>695.95</v>
          </cell>
        </row>
        <row r="1020">
          <cell r="A1020"/>
          <cell r="B1020" t="str">
            <v>ESTACA TIPO RAIZ</v>
          </cell>
          <cell r="C1020"/>
          <cell r="D1020"/>
          <cell r="E1020"/>
          <cell r="F1020"/>
        </row>
        <row r="1021">
          <cell r="A1021"/>
          <cell r="B1021" t="str">
            <v>ESTACA TIPO TUBULÃO, CONCRETO IN LOCO E LANÇADO C/ JERICA</v>
          </cell>
          <cell r="C1021"/>
          <cell r="D1021"/>
          <cell r="E1021"/>
          <cell r="F1021"/>
        </row>
        <row r="1022">
          <cell r="A1022">
            <v>101096</v>
          </cell>
          <cell r="B1022" t="str">
            <v>TUBULÃO A CÉU ABERTO, DIÂMETRO DO FUSTE DE 70CM, ESCAVAÇÃO MANUAL, SEM ALARGAMENTO DE BASE, CONCRETO FEITO EM OBRA E LANÇADO COM JERICA. AF_05/2020</v>
          </cell>
          <cell r="C1022" t="str">
            <v>M3</v>
          </cell>
          <cell r="D1022">
            <v>721.13</v>
          </cell>
          <cell r="E1022">
            <v>464.37</v>
          </cell>
          <cell r="F1022">
            <v>1185.5</v>
          </cell>
        </row>
        <row r="1023">
          <cell r="A1023">
            <v>101097</v>
          </cell>
          <cell r="B1023" t="str">
            <v>TUBULÃO A CÉU ABERTO, DIÂMETRO DO FUSTE DE 80CM, ESCAVAÇÃO MANUAL, SEM ALARGAMENTO DE BASE, CONCRETO FEITO EM OBRA E LANÇADO COM JERICA. AF_05/2020</v>
          </cell>
          <cell r="C1023" t="str">
            <v>M3</v>
          </cell>
          <cell r="D1023">
            <v>706</v>
          </cell>
          <cell r="E1023">
            <v>415.85</v>
          </cell>
          <cell r="F1023">
            <v>1121.8499999999999</v>
          </cell>
        </row>
        <row r="1024">
          <cell r="A1024">
            <v>101098</v>
          </cell>
          <cell r="B1024" t="str">
            <v>TUBULÃO A CÉU ABERTO, DIÂMETRO DO FUSTE DE 100CM, ESCAVAÇÃO MANUAL, SEM ALARGAMENTO DE BASE, CONCRETO FEITO EM OBRA E LANÇADO COM JERICA. AF_05/2020</v>
          </cell>
          <cell r="C1024" t="str">
            <v>M3</v>
          </cell>
          <cell r="D1024">
            <v>693.14</v>
          </cell>
          <cell r="E1024">
            <v>347.96</v>
          </cell>
          <cell r="F1024">
            <v>1041.0999999999999</v>
          </cell>
        </row>
        <row r="1025">
          <cell r="A1025">
            <v>101099</v>
          </cell>
          <cell r="B1025" t="str">
            <v>TUBULÃO A CÉU ABERTO, DIÂMETRO DO FUSTE DE 120CM, ESCAVAÇÃO MANUAL, SEM ALARGAMENTO DE BASE, CONCRETO FEITO EM OBRA E LANÇADO COM JERICA. AF_05/2020</v>
          </cell>
          <cell r="C1025" t="str">
            <v>M3</v>
          </cell>
          <cell r="D1025">
            <v>649.53</v>
          </cell>
          <cell r="E1025">
            <v>303.14999999999998</v>
          </cell>
          <cell r="F1025">
            <v>952.68</v>
          </cell>
        </row>
        <row r="1026">
          <cell r="A1026">
            <v>101100</v>
          </cell>
          <cell r="B1026" t="str">
            <v>TUBULÃO A CÉU ABERTO, DIÂMETRO DO FUSTE DE 70CM, ESCAVAÇÃO MECÂNICA, SEM ALARGAMENTO DE BASE, CONCRETO FEITO EM OBRA E LANÇADO COM JERICA. AF_05/2020</v>
          </cell>
          <cell r="C1026" t="str">
            <v>M3</v>
          </cell>
          <cell r="D1026">
            <v>730.35</v>
          </cell>
          <cell r="E1026">
            <v>146.87</v>
          </cell>
          <cell r="F1026">
            <v>877.22</v>
          </cell>
        </row>
        <row r="1027">
          <cell r="A1027">
            <v>101101</v>
          </cell>
          <cell r="B1027" t="str">
            <v>TUBULÃO A CÉU ABERTO, DIÂMETRO DO FUSTE DE 80CM, ESCAVAÇÃO MECÂNICA, SEM ALARGAMENTO DE BASE, CONCRETO FEITO EM OBRA E LANÇADO COM JERICA. AF_05/2020</v>
          </cell>
          <cell r="C1027" t="str">
            <v>M3</v>
          </cell>
          <cell r="D1027">
            <v>716.72</v>
          </cell>
          <cell r="E1027">
            <v>139.18</v>
          </cell>
          <cell r="F1027">
            <v>855.9</v>
          </cell>
        </row>
        <row r="1028">
          <cell r="A1028">
            <v>101102</v>
          </cell>
          <cell r="B1028" t="str">
            <v>TUBULÃO A CÉU ABERTO, DIÂMETRO DO FUSTE DE 100CM, ESCAVAÇÃO MECÂNICA, SEM ALARGAMENTO DE BASE, CONCRETO FEITO EM OBRA E LANÇADO COM JERICA. AF_05/2020</v>
          </cell>
          <cell r="C1028" t="str">
            <v>M3</v>
          </cell>
          <cell r="D1028">
            <v>706.63</v>
          </cell>
          <cell r="E1028">
            <v>127.01</v>
          </cell>
          <cell r="F1028">
            <v>833.64</v>
          </cell>
        </row>
        <row r="1029">
          <cell r="A1029">
            <v>101103</v>
          </cell>
          <cell r="B1029" t="str">
            <v>TUBULÃO A CÉU ABERTO, DIÂMETRO DO FUSTE DE 120CM, ESCAVAÇÃO MECÂNICA, SEM ALARGAMENTO DE BASE, CONCRETO FEITO EM OBRA E LANÇADO COM JERICA. AF_05/2020</v>
          </cell>
          <cell r="C1029" t="str">
            <v>M3</v>
          </cell>
          <cell r="D1029">
            <v>664.83</v>
          </cell>
          <cell r="E1029">
            <v>118.39</v>
          </cell>
          <cell r="F1029">
            <v>783.22</v>
          </cell>
        </row>
        <row r="1030">
          <cell r="A1030">
            <v>101104</v>
          </cell>
          <cell r="B1030" t="str">
            <v>TUBULÃO A CÉU ABERTO, DIÂMETRO DO FUSTE DE 70CM, ESCAVAÇÃO MANUAL, SEM ALARGAMENTO DE BASE, CONCRETO USINADO E LANÇADO COM BOMBA OU DIRETAMENTE DO CAMINHÃO. AF_05/2020</v>
          </cell>
          <cell r="C1030" t="str">
            <v>M3</v>
          </cell>
          <cell r="D1030">
            <v>774.41</v>
          </cell>
          <cell r="E1030">
            <v>381.84</v>
          </cell>
          <cell r="F1030">
            <v>1156.25</v>
          </cell>
        </row>
        <row r="1031">
          <cell r="A1031">
            <v>101105</v>
          </cell>
          <cell r="B1031" t="str">
            <v>TUBULÃO A CÉU ABERTO, DIÂMETRO DO FUSTE DE 80CM, ESCAVAÇÃO MANUAL, SEM ALARGAMENTO DE BASE, CONCRETO USINADO E LANÇADO COM BOMBA OU DIRETAMENTE DO CAMINHÃO. AF_05/2020</v>
          </cell>
          <cell r="C1031" t="str">
            <v>M3</v>
          </cell>
          <cell r="D1031">
            <v>758.49</v>
          </cell>
          <cell r="E1031">
            <v>334.79</v>
          </cell>
          <cell r="F1031">
            <v>1093.28</v>
          </cell>
        </row>
        <row r="1032">
          <cell r="A1032">
            <v>101106</v>
          </cell>
          <cell r="B1032" t="str">
            <v>TUBULÃO A CÉU ABERTO, DIÂMETRO DO FUSTE DE 100CM, ESCAVAÇÃO MANUAL, SEM ALARGAMENTO DE BASE, CONCRETO USINADO E LANÇADO COM BOMBA OU DIRETAMENTE DO CAMINHÃO. AF_05/2020</v>
          </cell>
          <cell r="C1032" t="str">
            <v>M3</v>
          </cell>
          <cell r="D1032">
            <v>744.62</v>
          </cell>
          <cell r="E1032">
            <v>269.44</v>
          </cell>
          <cell r="F1032">
            <v>1014.06</v>
          </cell>
        </row>
        <row r="1033">
          <cell r="A1033">
            <v>101107</v>
          </cell>
          <cell r="B1033" t="str">
            <v>TUBULÃO A CÉU ABERTO, DIÂMETRO DO FUSTE DE 120CM, ESCAVAÇÃO MANUAL, SEM ALARGAMENTO DE BASE, CONCRETO USINADO E LANÇADO COM BOMBA OU DIRETAMENTE DO CAMINHÃO. AF_05/2020</v>
          </cell>
          <cell r="C1033" t="str">
            <v>M3</v>
          </cell>
          <cell r="D1033">
            <v>699.42</v>
          </cell>
          <cell r="E1033">
            <v>227.61</v>
          </cell>
          <cell r="F1033">
            <v>927.03</v>
          </cell>
        </row>
        <row r="1034">
          <cell r="A1034">
            <v>101108</v>
          </cell>
          <cell r="B1034" t="str">
            <v>TUBULÃO A CÉU ABERTO, DIÂMETRO DO FUSTE DE 70CM, ESCAVAÇÃO MECÂNICA, SEM ALARGAMENTO DE BASE, CONCRETO USINADO E LANÇADO COM BOMBA OU DIRETAMENTE DO CAMINHÃO. AF_05/2020</v>
          </cell>
          <cell r="C1034" t="str">
            <v>M3</v>
          </cell>
          <cell r="D1034">
            <v>783.41</v>
          </cell>
          <cell r="E1034">
            <v>59.19</v>
          </cell>
          <cell r="F1034">
            <v>842.6</v>
          </cell>
        </row>
        <row r="1035">
          <cell r="A1035">
            <v>101109</v>
          </cell>
          <cell r="B1035" t="str">
            <v>TUBULÃO A CÉU ABERTO, DIÂMETRO DO FUSTE DE 80CM, ESCAVAÇÃO MECÂNICA, SEM ALARGAMENTO DE BASE, CONCRETO USINADO E LANÇADO COM BOMBA OU DIRETAMENTE DO CAMINHÃO. AF_05/2020</v>
          </cell>
          <cell r="C1035" t="str">
            <v>M3</v>
          </cell>
          <cell r="D1035">
            <v>769.02</v>
          </cell>
          <cell r="E1035">
            <v>53.23</v>
          </cell>
          <cell r="F1035">
            <v>822.25</v>
          </cell>
        </row>
        <row r="1036">
          <cell r="A1036">
            <v>101110</v>
          </cell>
          <cell r="B1036" t="str">
            <v>TUBULÃO A CÉU ABERTO, DIÂMETRO DO FUSTE DE 100CM, ESCAVAÇÃO MECÂNICA, SEM ALARGAMENTO DE BASE, CONCRETO USINADO E LANÇADO COM BOMBA OU DIRETAMENTE DO CAMINHÃO. AF_05/2020</v>
          </cell>
          <cell r="C1036" t="str">
            <v>M3</v>
          </cell>
          <cell r="D1036">
            <v>757.93</v>
          </cell>
          <cell r="E1036">
            <v>44.19</v>
          </cell>
          <cell r="F1036">
            <v>802.12</v>
          </cell>
        </row>
        <row r="1037">
          <cell r="A1037">
            <v>101111</v>
          </cell>
          <cell r="B1037" t="str">
            <v>TUBULÃO A CÉU ABERTO, DIÂMETRO DO FUSTE DE 120CM, ESCAVAÇÃO MECÂNICA, SEM ALARGAMENTO DE BASE, CONCRETO USINADO E LANÇADO COM BOMBA OU DIRETAMENTE DO CAMINHÃO. AF_05/2020</v>
          </cell>
          <cell r="C1037" t="str">
            <v>M3</v>
          </cell>
          <cell r="D1037">
            <v>714.57</v>
          </cell>
          <cell r="E1037">
            <v>39.130000000000003</v>
          </cell>
          <cell r="F1037">
            <v>753.7</v>
          </cell>
        </row>
        <row r="1038">
          <cell r="A1038"/>
          <cell r="B1038" t="str">
            <v>ESTACA TIPO TUBULÃO, CONCRETO IN LOCO E LANÇADO C/ JERICA</v>
          </cell>
          <cell r="C1038"/>
          <cell r="D1038"/>
          <cell r="E1038"/>
          <cell r="F1038"/>
        </row>
        <row r="1039">
          <cell r="A1039"/>
          <cell r="B1039" t="str">
            <v>ESTACA TIPO TUBULÃO, CONCRETO USINADO LANÇADO C/ BOMBA OU DO CAMINHÃO</v>
          </cell>
          <cell r="C1039"/>
          <cell r="D1039"/>
          <cell r="E1039"/>
          <cell r="F1039"/>
        </row>
        <row r="1040">
          <cell r="A1040"/>
          <cell r="B1040" t="str">
            <v>ALARGAMENTO DE BASE DE TUBULÃO</v>
          </cell>
          <cell r="C1040"/>
          <cell r="D1040"/>
          <cell r="E1040"/>
          <cell r="F1040"/>
        </row>
        <row r="1041">
          <cell r="A1041">
            <v>101112</v>
          </cell>
          <cell r="B1041" t="str">
            <v>ALARGAMENTO DE BASE DE TUBULÃO A CÉU ABERTO, ESCAVAÇÃO MANUAL, CONCRETO FEITO EM OBRA E LANÇADO COM JERICA. AF_05/2020</v>
          </cell>
          <cell r="C1041" t="str">
            <v>M3</v>
          </cell>
          <cell r="D1041">
            <v>550.5</v>
          </cell>
          <cell r="E1041">
            <v>282.27999999999997</v>
          </cell>
          <cell r="F1041">
            <v>832.78</v>
          </cell>
        </row>
        <row r="1042">
          <cell r="A1042">
            <v>101113</v>
          </cell>
          <cell r="B1042" t="str">
            <v>ALARGAMENTO DE BASE DE TUBULÃO A CÉU ABERTO, ESCAVAÇÃO MANUAL, CONCRETO USINADO E LANÇADO COM BOMBA OU DIRETAMENTE DO CAMINHÃO. AF_05/2020</v>
          </cell>
          <cell r="C1042" t="str">
            <v>M3</v>
          </cell>
          <cell r="D1042">
            <v>606.08000000000004</v>
          </cell>
          <cell r="E1042">
            <v>201.8</v>
          </cell>
          <cell r="F1042">
            <v>807.88</v>
          </cell>
        </row>
        <row r="1043">
          <cell r="A1043"/>
          <cell r="B1043" t="str">
            <v>ESTACA TIPO STRAUSS</v>
          </cell>
          <cell r="C1043"/>
          <cell r="D1043"/>
          <cell r="E1043"/>
          <cell r="F1043"/>
        </row>
        <row r="1044">
          <cell r="A1044" t="str">
            <v>AUX3366</v>
          </cell>
          <cell r="B1044" t="str">
            <v>ESTACA DE CONCRETO MOLDADA NO LOCAL, TIPO "STRAUSS" - D=32 CM - ATÉ 30 T (EXCLUSIVE CONCRETO)</v>
          </cell>
          <cell r="C1044" t="str">
            <v>M</v>
          </cell>
          <cell r="D1044">
            <v>47.17</v>
          </cell>
          <cell r="E1044">
            <v>1.5</v>
          </cell>
          <cell r="F1044">
            <v>48.67</v>
          </cell>
        </row>
        <row r="1045">
          <cell r="A1045"/>
          <cell r="B1045" t="str">
            <v>RADIER</v>
          </cell>
          <cell r="C1045"/>
          <cell r="D1045"/>
          <cell r="E1045"/>
          <cell r="F1045"/>
        </row>
        <row r="1046">
          <cell r="A1046">
            <v>97083</v>
          </cell>
          <cell r="B1046" t="str">
            <v>COMPACTAÇÃO MECÂNICA DE SOLO PARA EXECUÇÃO DE RADIER, PISO DE CONCRETO OU LAJE SOBRE SOLO, COM COMPACTADOR DE SOLOS A PERCUSSÃO. AF_09/2021</v>
          </cell>
          <cell r="C1046" t="str">
            <v>M2</v>
          </cell>
          <cell r="D1046">
            <v>1.17</v>
          </cell>
          <cell r="E1046">
            <v>2.34</v>
          </cell>
          <cell r="F1046">
            <v>3.51</v>
          </cell>
        </row>
        <row r="1047">
          <cell r="A1047">
            <v>97084</v>
          </cell>
          <cell r="B1047" t="str">
            <v>COMPACTAÇÃO MECÂNICA DE SOLO PARA EXECUÇÃO DE RADIER, PISO DE CONCRETO OU LAJE SOBRE SOLO, COM COMPACTADOR DE SOLOS TIPO PLACA VIBRATÓRIA. AF_09/2021</v>
          </cell>
          <cell r="C1047" t="str">
            <v>M2</v>
          </cell>
          <cell r="D1047">
            <v>0.23</v>
          </cell>
          <cell r="E1047">
            <v>0.5</v>
          </cell>
          <cell r="F1047">
            <v>0.73</v>
          </cell>
        </row>
        <row r="1048">
          <cell r="A1048">
            <v>97087</v>
          </cell>
          <cell r="B1048" t="str">
            <v>CAMADA SEPARADORA PARA EXECUÇÃO DE RADIER, PISO DE CONCRETO OU LAJE SOBRE SOLO, EM LONA PLÁSTICA. AF_09/2021</v>
          </cell>
          <cell r="C1048" t="str">
            <v>M2</v>
          </cell>
          <cell r="D1048">
            <v>2.79</v>
          </cell>
          <cell r="E1048">
            <v>0.36</v>
          </cell>
          <cell r="F1048">
            <v>3.15</v>
          </cell>
        </row>
        <row r="1049">
          <cell r="A1049">
            <v>97086</v>
          </cell>
          <cell r="B1049" t="str">
            <v>FABRICAÇÃO, MONTAGEM E DESMONTAGEM DE FORMA PARA RADIER, PISO DE CONCRETO OU LAJE SOBRE SOLO, EM MADEIRA SERRADA, 4 UTILIZAÇÕES. AF_09/2021</v>
          </cell>
          <cell r="C1049" t="str">
            <v>M2</v>
          </cell>
          <cell r="D1049">
            <v>68.47</v>
          </cell>
          <cell r="E1049">
            <v>73.03</v>
          </cell>
          <cell r="F1049">
            <v>141.5</v>
          </cell>
        </row>
        <row r="1050">
          <cell r="A1050">
            <v>97088</v>
          </cell>
          <cell r="B1050" t="str">
            <v>ARMAÇÃO PARA EXECUÇÃO DE RADIER, PISO DE CONCRETO OU LAJE SOBRE SOLO, COM USO DE TELA Q-92. AF_09/2021</v>
          </cell>
          <cell r="C1050" t="str">
            <v>KG</v>
          </cell>
          <cell r="D1050">
            <v>19.62</v>
          </cell>
          <cell r="E1050">
            <v>1.1000000000000001</v>
          </cell>
          <cell r="F1050">
            <v>20.72</v>
          </cell>
        </row>
        <row r="1051">
          <cell r="A1051">
            <v>97089</v>
          </cell>
          <cell r="B1051" t="str">
            <v>ARMAÇÃO PARA EXECUÇÃO DE RADIER, PISO DE CONCRETO OU LAJE SOBRE SOLO, COM USO DE TELA Q-113. AF_09/2021</v>
          </cell>
          <cell r="C1051" t="str">
            <v>KG</v>
          </cell>
          <cell r="D1051">
            <v>18.010000000000002</v>
          </cell>
          <cell r="E1051">
            <v>0.93</v>
          </cell>
          <cell r="F1051">
            <v>18.940000000000001</v>
          </cell>
        </row>
        <row r="1052">
          <cell r="A1052">
            <v>97090</v>
          </cell>
          <cell r="B1052" t="str">
            <v>ARMAÇÃO PARA EXECUÇÃO DE RADIER, PISO DE CONCRETO OU LAJE SOBRE SOLO, COM USO DE TELA Q-138. AF_09/2021</v>
          </cell>
          <cell r="C1052" t="str">
            <v>KG</v>
          </cell>
          <cell r="D1052">
            <v>17.79</v>
          </cell>
          <cell r="E1052">
            <v>0.8</v>
          </cell>
          <cell r="F1052">
            <v>18.59</v>
          </cell>
        </row>
        <row r="1053">
          <cell r="A1053">
            <v>97091</v>
          </cell>
          <cell r="B1053" t="str">
            <v>ARMAÇÃO PARA EXECUÇÃO DE RADIER, PISO DE CONCRETO OU LAJE SOBRE SOLO, COM USO DE TELA Q-159. AF_09/2021</v>
          </cell>
          <cell r="C1053" t="str">
            <v>KG</v>
          </cell>
          <cell r="D1053">
            <v>17.3</v>
          </cell>
          <cell r="E1053">
            <v>0.72</v>
          </cell>
          <cell r="F1053">
            <v>18.02</v>
          </cell>
        </row>
        <row r="1054">
          <cell r="A1054">
            <v>97092</v>
          </cell>
          <cell r="B1054" t="str">
            <v>ARMAÇÃO PARA EXECUÇÃO DE RADIER, PISO DE CONCRETO OU LAJE SOBRE SOLO, COM USO DE TELA Q-196. AF_09/2021</v>
          </cell>
          <cell r="C1054" t="str">
            <v>KG</v>
          </cell>
          <cell r="D1054">
            <v>16.850000000000001</v>
          </cell>
          <cell r="E1054">
            <v>0.6</v>
          </cell>
          <cell r="F1054">
            <v>17.45</v>
          </cell>
        </row>
        <row r="1055">
          <cell r="A1055">
            <v>97093</v>
          </cell>
          <cell r="B1055" t="str">
            <v>ARMAÇÃO PARA EXECUÇÃO DE RADIER, PISO DE CONCRETO OU LAJE SOBRE SOLO, COM USO DE TELA Q-283. AF_09/2021</v>
          </cell>
          <cell r="C1055" t="str">
            <v>KG</v>
          </cell>
          <cell r="D1055">
            <v>15.89</v>
          </cell>
          <cell r="E1055">
            <v>0.47</v>
          </cell>
          <cell r="F1055">
            <v>16.36</v>
          </cell>
        </row>
        <row r="1056">
          <cell r="A1056" t="str">
            <v>AUX3227</v>
          </cell>
          <cell r="B1056" t="str">
            <v>CONCRETAGEM DE RADIER, PISO OU LAJE SOBRE SOLO, FCK 25 MPA, C/ ADITIVO IMPERMEABILIZANTE - LANÇAMENTO, ADENSAMENTO E ACABAMENTO</v>
          </cell>
          <cell r="C1056" t="str">
            <v>M3</v>
          </cell>
          <cell r="D1056">
            <v>543.47</v>
          </cell>
          <cell r="E1056">
            <v>14.92</v>
          </cell>
          <cell r="F1056">
            <v>558.39</v>
          </cell>
        </row>
        <row r="1057">
          <cell r="A1057" t="str">
            <v>AUX2667</v>
          </cell>
          <cell r="B1057" t="str">
            <v>CONCRETAGEM DE RADIER, PISO DE CONCRETO OU LAJE SOBRE SOLO, FCK 25 MPA - LANÇAMENTO, ADENSAMENTO E ACABAMENTO. AF_09/2021</v>
          </cell>
          <cell r="C1057" t="str">
            <v>M3</v>
          </cell>
          <cell r="D1057">
            <v>487.01</v>
          </cell>
          <cell r="E1057">
            <v>14.92</v>
          </cell>
          <cell r="F1057">
            <v>501.93</v>
          </cell>
        </row>
        <row r="1058">
          <cell r="A1058">
            <v>97096</v>
          </cell>
          <cell r="B1058" t="str">
            <v>CONCRETAGEM DE RADIER, PISO DE CONCRETO OU LAJE SOBRE SOLO, FCK 30 MPA - LANÇAMENTO, ADENSAMENTO E ACABAMENTO. AF_09/2021</v>
          </cell>
          <cell r="C1058" t="str">
            <v>M3</v>
          </cell>
          <cell r="D1058">
            <v>501.81</v>
          </cell>
          <cell r="E1058">
            <v>14.9</v>
          </cell>
          <cell r="F1058">
            <v>516.71</v>
          </cell>
        </row>
        <row r="1059">
          <cell r="A1059">
            <v>97101</v>
          </cell>
          <cell r="B1059" t="str">
            <v>EXECUÇÃO DE RADIER, ESPESSURA DE 10 CM, FCK = 30 MPA, COM USO DE FORMAS EM MADEIRA SERRADA. AF_09/2021</v>
          </cell>
          <cell r="C1059" t="str">
            <v>M2</v>
          </cell>
          <cell r="D1059">
            <v>151.56</v>
          </cell>
          <cell r="E1059">
            <v>18.14</v>
          </cell>
          <cell r="F1059">
            <v>169.7</v>
          </cell>
        </row>
        <row r="1060">
          <cell r="A1060">
            <v>97102</v>
          </cell>
          <cell r="B1060" t="str">
            <v>EXECUÇÃO DE RADIER, ESPESSURA DE 15 CM, FCK = 30 MPA, COM USO DE FORMAS EM MADEIRA SERRADA. AF_09/2021</v>
          </cell>
          <cell r="C1060" t="str">
            <v>M2</v>
          </cell>
          <cell r="D1060">
            <v>191.47</v>
          </cell>
          <cell r="E1060">
            <v>20.51</v>
          </cell>
          <cell r="F1060">
            <v>211.98</v>
          </cell>
        </row>
        <row r="1061">
          <cell r="A1061">
            <v>97103</v>
          </cell>
          <cell r="B1061" t="str">
            <v>EXECUÇÃO DE RADIER, ESPESSURA DE 20 CM, FCK = 30 MPA, COM USO DE FORMAS EM MADEIRA SERRADA. AF_09/2021</v>
          </cell>
          <cell r="C1061" t="str">
            <v>M2</v>
          </cell>
          <cell r="D1061">
            <v>226.85</v>
          </cell>
          <cell r="E1061">
            <v>22.82</v>
          </cell>
          <cell r="F1061">
            <v>249.67</v>
          </cell>
        </row>
        <row r="1062">
          <cell r="A1062">
            <v>103072</v>
          </cell>
          <cell r="B1062" t="str">
            <v>EXECUÇÃO DE RADIER, ESPESSURA DE 25 CM, FCK = 30 MPA, COM USO DE FORMAS EM MADEIRA SERRADA. AF_09/2021</v>
          </cell>
          <cell r="C1062" t="str">
            <v>M2</v>
          </cell>
          <cell r="D1062">
            <v>270.91000000000003</v>
          </cell>
          <cell r="E1062">
            <v>25.14</v>
          </cell>
          <cell r="F1062">
            <v>296.05</v>
          </cell>
        </row>
        <row r="1063">
          <cell r="A1063">
            <v>103073</v>
          </cell>
          <cell r="B1063" t="str">
            <v>EXECUÇÃO DE RADIER, ESPESSURA DE 30 CM, FCK = 30 MPA, COM USO DE FORMAS EM MADEIRA SERRADA. AF_09/2021</v>
          </cell>
          <cell r="C1063" t="str">
            <v>M2</v>
          </cell>
          <cell r="D1063">
            <v>334.92</v>
          </cell>
          <cell r="E1063">
            <v>27.84</v>
          </cell>
          <cell r="F1063">
            <v>362.76</v>
          </cell>
        </row>
        <row r="1064">
          <cell r="A1064"/>
          <cell r="B1064" t="str">
            <v>LAJE SOBRE SOLO</v>
          </cell>
          <cell r="C1064"/>
          <cell r="D1064"/>
          <cell r="E1064"/>
          <cell r="F1064"/>
        </row>
        <row r="1065">
          <cell r="A1065">
            <v>103076</v>
          </cell>
          <cell r="B1065" t="str">
            <v>EXECUÇÃO DE LAJE SOBRE SOLO, ESPESSURA DE 10 CM, FCK = 30 MPA, COM USO DE FORMAS EM MADEIRA SERRADA. AF_09/2021</v>
          </cell>
          <cell r="C1065" t="str">
            <v>M2</v>
          </cell>
          <cell r="D1065">
            <v>132.55000000000001</v>
          </cell>
          <cell r="E1065">
            <v>16.02</v>
          </cell>
          <cell r="F1065">
            <v>148.57</v>
          </cell>
        </row>
        <row r="1066">
          <cell r="A1066">
            <v>103077</v>
          </cell>
          <cell r="B1066" t="str">
            <v>EXECUÇÃO DE LAJE SOBRE SOLO, ESPESSURA DE 15 CM, FCK = 30 MPA, COM USO DE FORMAS EM MADEIRA SERRADA. AF_09/2021</v>
          </cell>
          <cell r="C1066" t="str">
            <v>M2</v>
          </cell>
          <cell r="D1066">
            <v>172.46</v>
          </cell>
          <cell r="E1066">
            <v>18.38</v>
          </cell>
          <cell r="F1066">
            <v>190.84</v>
          </cell>
        </row>
        <row r="1067">
          <cell r="A1067">
            <v>103078</v>
          </cell>
          <cell r="B1067" t="str">
            <v>EXECUÇÃO DE LAJE SOBRE SOLO, ESPESSURA DE 20 CM, FCK = 30 MPA, COM USO DE FORMAS EM MADEIRA SERRADA. AF_09/2021</v>
          </cell>
          <cell r="C1067" t="str">
            <v>M2</v>
          </cell>
          <cell r="D1067">
            <v>207.84</v>
          </cell>
          <cell r="E1067">
            <v>20.7</v>
          </cell>
          <cell r="F1067">
            <v>228.54</v>
          </cell>
        </row>
        <row r="1068">
          <cell r="A1068">
            <v>103079</v>
          </cell>
          <cell r="B1068" t="str">
            <v>EXECUÇÃO DE LAJE SOBRE SOLO, ESPESSURA DE 25 CM, FCK = 30 MPA, COM USO DE FORMAS EM MADEIRA SERRADA. AF_09/2021</v>
          </cell>
          <cell r="C1068" t="str">
            <v>M2</v>
          </cell>
          <cell r="D1068">
            <v>251.89</v>
          </cell>
          <cell r="E1068">
            <v>23.02</v>
          </cell>
          <cell r="F1068">
            <v>274.91000000000003</v>
          </cell>
        </row>
        <row r="1069">
          <cell r="A1069">
            <v>103080</v>
          </cell>
          <cell r="B1069" t="str">
            <v>EXECUÇÃO DE LAJE SOBRE SOLO, ESPESSURA DE 30 CM, FCK = 30 MPA, COM USO DE FORMAS EM MADEIRA SERRADA. AF_09/2021</v>
          </cell>
          <cell r="C1069" t="str">
            <v>M2</v>
          </cell>
          <cell r="D1069">
            <v>315.91000000000003</v>
          </cell>
          <cell r="E1069">
            <v>25.72</v>
          </cell>
          <cell r="F1069">
            <v>341.63</v>
          </cell>
        </row>
        <row r="1070">
          <cell r="A1070"/>
          <cell r="B1070" t="str">
            <v>CORTINA DE CONTENÇÃO</v>
          </cell>
          <cell r="C1070"/>
          <cell r="D1070"/>
          <cell r="E1070"/>
          <cell r="F1070"/>
        </row>
        <row r="1071">
          <cell r="A1071">
            <v>100341</v>
          </cell>
          <cell r="B1071" t="str">
            <v>FABRICAÇÃO, MONTAGEM E DESMONTAGEM DE FÔRMA PARA CORTINA DE CONTENÇÃO, EM CHAPA DE MADEIRA COMPENSADA PLASTIFICADA, E = 18 MM, 10 UTILIZAÇÕES. AF_07/2019</v>
          </cell>
          <cell r="C1071" t="str">
            <v>M2</v>
          </cell>
          <cell r="D1071">
            <v>22.23</v>
          </cell>
          <cell r="E1071">
            <v>14.42</v>
          </cell>
          <cell r="F1071">
            <v>36.65</v>
          </cell>
        </row>
        <row r="1072">
          <cell r="A1072">
            <v>100342</v>
          </cell>
          <cell r="B1072" t="str">
            <v>ARMAÇÃO DE CORTINA DE CONTENÇÃO EM CONCRETO ARMADO, COM AÇO CA-50 DE 6,3 MM - MONTAGEM. AF_07/2019</v>
          </cell>
          <cell r="C1072" t="str">
            <v>KG</v>
          </cell>
          <cell r="D1072">
            <v>11.7</v>
          </cell>
          <cell r="E1072">
            <v>3.28</v>
          </cell>
          <cell r="F1072">
            <v>14.98</v>
          </cell>
        </row>
        <row r="1073">
          <cell r="A1073">
            <v>100343</v>
          </cell>
          <cell r="B1073" t="str">
            <v>ARMAÇÃO DE CORTINA DE CONTENÇÃO EM CONCRETO ARMADO, COM AÇO CA-50 DE 8 MM - MONTAGEM. AF_07/2019</v>
          </cell>
          <cell r="C1073" t="str">
            <v>KG</v>
          </cell>
          <cell r="D1073">
            <v>11.7</v>
          </cell>
          <cell r="E1073">
            <v>2.27</v>
          </cell>
          <cell r="F1073">
            <v>13.97</v>
          </cell>
        </row>
        <row r="1074">
          <cell r="A1074">
            <v>100344</v>
          </cell>
          <cell r="B1074" t="str">
            <v>ARMAÇÃO DE CORTINA DE CONTENÇÃO EM CONCRETO ARMADO, COM AÇO CA-50 DE 10 MM - MONTAGEM. AF_07/2019</v>
          </cell>
          <cell r="C1074" t="str">
            <v>KG</v>
          </cell>
          <cell r="D1074">
            <v>10.82</v>
          </cell>
          <cell r="E1074">
            <v>1.62</v>
          </cell>
          <cell r="F1074">
            <v>12.44</v>
          </cell>
        </row>
        <row r="1075">
          <cell r="A1075">
            <v>100345</v>
          </cell>
          <cell r="B1075" t="str">
            <v>ARMAÇÃO DE CORTINA DE CONTENÇÃO EM CONCRETO ARMADO, COM AÇO CA-50 DE 12,5 MM - MONTAGEM. AF_07/2019</v>
          </cell>
          <cell r="C1075" t="str">
            <v>KG</v>
          </cell>
          <cell r="D1075">
            <v>9.35</v>
          </cell>
          <cell r="E1075">
            <v>1.1499999999999999</v>
          </cell>
          <cell r="F1075">
            <v>10.5</v>
          </cell>
        </row>
        <row r="1076">
          <cell r="A1076">
            <v>100346</v>
          </cell>
          <cell r="B1076" t="str">
            <v>ARMAÇÃO DE CORTINA DE CONTENÇÃO EM CONCRETO ARMADO, COM AÇO CA-50 DE 16 MM - MONTAGEM. AF_07/2019</v>
          </cell>
          <cell r="C1076" t="str">
            <v>KG</v>
          </cell>
          <cell r="D1076">
            <v>9.17</v>
          </cell>
          <cell r="E1076">
            <v>0.74</v>
          </cell>
          <cell r="F1076">
            <v>9.91</v>
          </cell>
        </row>
        <row r="1077">
          <cell r="A1077">
            <v>100347</v>
          </cell>
          <cell r="B1077" t="str">
            <v>ARMAÇÃO DE CORTINA DE CONTENÇÃO EM CONCRETO ARMADO, COM AÇO CA-50 DE 20 MM - MONTAGEM. AF_07/2019</v>
          </cell>
          <cell r="C1077" t="str">
            <v>KG</v>
          </cell>
          <cell r="D1077">
            <v>10.55</v>
          </cell>
          <cell r="E1077">
            <v>0.48</v>
          </cell>
          <cell r="F1077">
            <v>11.03</v>
          </cell>
        </row>
        <row r="1078">
          <cell r="A1078">
            <v>100348</v>
          </cell>
          <cell r="B1078" t="str">
            <v>ARMAÇÃO DE CORTINA DE CONTENÇÃO EM CONCRETO ARMADO, COM AÇO CA-50 DE 25 MM - MONTAGEM. AF_07/2019</v>
          </cell>
          <cell r="C1078" t="str">
            <v>KG</v>
          </cell>
          <cell r="D1078">
            <v>10.47</v>
          </cell>
          <cell r="E1078">
            <v>0.28999999999999998</v>
          </cell>
          <cell r="F1078">
            <v>10.76</v>
          </cell>
        </row>
        <row r="1079">
          <cell r="A1079">
            <v>100349</v>
          </cell>
          <cell r="B1079" t="str">
            <v>CONCRETAGEM DE CORTINA DE CONTENÇÃO, ATRAVÉS DE BOMBA   LANÇAMENTO, ADENSAMENTO E ACABAMENTO. AF_07/2019</v>
          </cell>
          <cell r="C1079" t="str">
            <v>M3</v>
          </cell>
          <cell r="D1079">
            <v>524.17999999999995</v>
          </cell>
          <cell r="E1079">
            <v>23.06</v>
          </cell>
          <cell r="F1079">
            <v>547.24</v>
          </cell>
        </row>
        <row r="1080">
          <cell r="A1080"/>
          <cell r="B1080" t="str">
            <v>FÔRMAS</v>
          </cell>
          <cell r="C1080"/>
          <cell r="D1080"/>
          <cell r="E1080"/>
          <cell r="F1080"/>
        </row>
        <row r="1081">
          <cell r="A1081"/>
          <cell r="B1081" t="str">
            <v>FÔRMAS PARA CORTINA DE CONTENÇÃO</v>
          </cell>
          <cell r="C1081"/>
          <cell r="D1081"/>
          <cell r="E1081"/>
          <cell r="F1081"/>
        </row>
        <row r="1082">
          <cell r="A1082">
            <v>100341</v>
          </cell>
          <cell r="B1082" t="str">
            <v>FABRICAÇÃO, MONTAGEM E DESMONTAGEM DE FÔRMA PARA CORTINA DE CONTENÇÃO, EM CHAPA DE MADEIRA COMPENSADA PLASTIFICADA, E = 18 MM, 10 UTILIZAÇÕES. AF_07/2019</v>
          </cell>
          <cell r="C1082" t="str">
            <v>M2</v>
          </cell>
          <cell r="D1082">
            <v>22.23</v>
          </cell>
          <cell r="E1082">
            <v>14.42</v>
          </cell>
          <cell r="F1082">
            <v>36.65</v>
          </cell>
        </row>
        <row r="1083">
          <cell r="A1083"/>
          <cell r="B1083" t="str">
            <v>FÔRMAS PARA FUNDAÇÕES - RADIER</v>
          </cell>
          <cell r="C1083"/>
          <cell r="D1083"/>
          <cell r="E1083"/>
          <cell r="F1083"/>
        </row>
        <row r="1084">
          <cell r="A1084">
            <v>97086</v>
          </cell>
          <cell r="B1084" t="str">
            <v>FABRICAÇÃO, MONTAGEM E DESMONTAGEM DE FORMA PARA RADIER, PISO DE CONCRETO OU LAJE SOBRE SOLO, EM MADEIRA SERRADA, 4 UTILIZAÇÕES. AF_09/2021</v>
          </cell>
          <cell r="C1084" t="str">
            <v>M2</v>
          </cell>
          <cell r="D1084">
            <v>68.47</v>
          </cell>
          <cell r="E1084">
            <v>73.03</v>
          </cell>
          <cell r="F1084">
            <v>141.5</v>
          </cell>
        </row>
        <row r="1085">
          <cell r="A1085"/>
          <cell r="B1085" t="str">
            <v>FÔRMAS PARA FUNDAÇÕES - BLOCO</v>
          </cell>
          <cell r="C1085"/>
          <cell r="D1085"/>
          <cell r="E1085"/>
          <cell r="F1085"/>
        </row>
        <row r="1086">
          <cell r="A1086">
            <v>96528</v>
          </cell>
          <cell r="B1086" t="str">
            <v>FABRICAÇÃO, MONTAGEM E DESMONTAGEM DE FÔRMA PARA BLOCO DE COROAMENTO, EM MADEIRA SERRADA, E=25 MM, 1 UTILIZAÇÃO. AF_06/2017</v>
          </cell>
          <cell r="C1086" t="str">
            <v>M2</v>
          </cell>
          <cell r="D1086">
            <v>186.36</v>
          </cell>
          <cell r="E1086">
            <v>52.43</v>
          </cell>
          <cell r="F1086">
            <v>238.79</v>
          </cell>
        </row>
        <row r="1087">
          <cell r="A1087">
            <v>96531</v>
          </cell>
          <cell r="B1087" t="str">
            <v>FABRICAÇÃO, MONTAGEM E DESMONTAGEM DE FÔRMA PARA BLOCO DE COROAMENTO, EM MADEIRA SERRADA, E=25 MM, 2 UTILIZAÇÕES. AF_06/2017</v>
          </cell>
          <cell r="C1087" t="str">
            <v>M2</v>
          </cell>
          <cell r="D1087">
            <v>104.09</v>
          </cell>
          <cell r="E1087">
            <v>44.27</v>
          </cell>
          <cell r="F1087">
            <v>148.36000000000001</v>
          </cell>
        </row>
        <row r="1088">
          <cell r="A1088">
            <v>96534</v>
          </cell>
          <cell r="B1088" t="str">
            <v>FABRICAÇÃO, MONTAGEM E DESMONTAGEM DE FÔRMA PARA BLOCO DE COROAMENTO, EM MADEIRA SERRADA, E=25 MM, 4 UTILIZAÇÕES. AF_06/2017</v>
          </cell>
          <cell r="C1088" t="str">
            <v>M2</v>
          </cell>
          <cell r="D1088">
            <v>61.22</v>
          </cell>
          <cell r="E1088">
            <v>39.979999999999997</v>
          </cell>
          <cell r="F1088">
            <v>101.2</v>
          </cell>
        </row>
        <row r="1089">
          <cell r="A1089">
            <v>96537</v>
          </cell>
          <cell r="B1089" t="str">
            <v>FABRICAÇÃO, MONTAGEM E DESMONTAGEM DE FÔRMA PARA BLOCO DE COROAMENTO, EM CHAPA DE MADEIRA COMPENSADA RESINADA, E=17 MM, 2 UTILIZAÇÕES. AF_06/2017</v>
          </cell>
          <cell r="C1089" t="str">
            <v>M2</v>
          </cell>
          <cell r="D1089">
            <v>127.28</v>
          </cell>
          <cell r="E1089">
            <v>72.959999999999994</v>
          </cell>
          <cell r="F1089">
            <v>200.24</v>
          </cell>
        </row>
        <row r="1090">
          <cell r="A1090">
            <v>96540</v>
          </cell>
          <cell r="B1090" t="str">
            <v>FABRICAÇÃO, MONTAGEM E DESMONTAGEM DE FÔRMA PARA BLOCO DE COROAMENTO, EM CHAPA DE MADEIRA COMPENSADA RESINADA, E=17 MM, 4 UTILIZAÇÕES. AF_06/2017</v>
          </cell>
          <cell r="C1090" t="str">
            <v>M2</v>
          </cell>
          <cell r="D1090">
            <v>77.23</v>
          </cell>
          <cell r="E1090">
            <v>62.55</v>
          </cell>
          <cell r="F1090">
            <v>139.78</v>
          </cell>
        </row>
        <row r="1091">
          <cell r="A1091"/>
          <cell r="B1091" t="str">
            <v>FÔRMAS PARA FUNDAÇÕES - SAPATA</v>
          </cell>
          <cell r="C1091"/>
          <cell r="D1091"/>
          <cell r="E1091"/>
          <cell r="F1091"/>
        </row>
        <row r="1092">
          <cell r="A1092">
            <v>96529</v>
          </cell>
          <cell r="B1092" t="str">
            <v>FABRICAÇÃO, MONTAGEM E DESMONTAGEM DE FÔRMA PARA SAPATA, EM MADEIRA SERRADA, E=25 MM, 1 UTILIZAÇÃO. AF_06/2017</v>
          </cell>
          <cell r="C1092" t="str">
            <v>M2</v>
          </cell>
          <cell r="D1092">
            <v>262.60000000000002</v>
          </cell>
          <cell r="E1092">
            <v>124.12</v>
          </cell>
          <cell r="F1092">
            <v>386.72</v>
          </cell>
        </row>
        <row r="1093">
          <cell r="A1093">
            <v>96532</v>
          </cell>
          <cell r="B1093" t="str">
            <v>FABRICAÇÃO, MONTAGEM E DESMONTAGEM DE FÔRMA PARA SAPATA, EM MADEIRA SERRADA, E=25 MM, 2 UTILIZAÇÕES. AF_06/2017</v>
          </cell>
          <cell r="C1093" t="str">
            <v>M2</v>
          </cell>
          <cell r="D1093">
            <v>148.22</v>
          </cell>
          <cell r="E1093">
            <v>94.07</v>
          </cell>
          <cell r="F1093">
            <v>242.29</v>
          </cell>
        </row>
        <row r="1094">
          <cell r="A1094">
            <v>96535</v>
          </cell>
          <cell r="B1094" t="str">
            <v>FABRICAÇÃO, MONTAGEM E DESMONTAGEM DE FÔRMA PARA SAPATA, EM MADEIRA SERRADA, E=25 MM, 4 UTILIZAÇÕES. AF_06/2017</v>
          </cell>
          <cell r="C1094" t="str">
            <v>M2</v>
          </cell>
          <cell r="D1094">
            <v>88.65</v>
          </cell>
          <cell r="E1094">
            <v>78.42</v>
          </cell>
          <cell r="F1094">
            <v>167.07</v>
          </cell>
        </row>
        <row r="1095">
          <cell r="A1095">
            <v>96538</v>
          </cell>
          <cell r="B1095" t="str">
            <v>FABRICAÇÃO, MONTAGEM E DESMONTAGEM DE FÔRMA PARA SAPATA, EM CHAPA DE MADEIRA COMPENSADA RESINADA, E=17 MM, 2 UTILIZAÇÕES. AF_06/2017</v>
          </cell>
          <cell r="C1095" t="str">
            <v>M2</v>
          </cell>
          <cell r="D1095">
            <v>137.93</v>
          </cell>
          <cell r="E1095">
            <v>134.13</v>
          </cell>
          <cell r="F1095">
            <v>272.06</v>
          </cell>
        </row>
        <row r="1096">
          <cell r="A1096">
            <v>96541</v>
          </cell>
          <cell r="B1096" t="str">
            <v>FABRICAÇÃO, MONTAGEM E DESMONTAGEM DE FÔRMA PARA SAPATA, EM CHAPA DE MADEIRA COMPENSADA RESINADA, E=17 MM, 4 UTILIZAÇÕES. AF_06/2017</v>
          </cell>
          <cell r="C1096" t="str">
            <v>M2</v>
          </cell>
          <cell r="D1096">
            <v>87.68</v>
          </cell>
          <cell r="E1096">
            <v>107.35</v>
          </cell>
          <cell r="F1096">
            <v>195.03</v>
          </cell>
        </row>
        <row r="1097">
          <cell r="A1097"/>
          <cell r="B1097" t="str">
            <v>FÔRMAS PARA FUNDAÇÕES - BALDRAME</v>
          </cell>
          <cell r="C1097"/>
          <cell r="D1097"/>
          <cell r="E1097"/>
          <cell r="F1097"/>
        </row>
        <row r="1098">
          <cell r="A1098">
            <v>96530</v>
          </cell>
          <cell r="B1098" t="str">
            <v>FABRICAÇÃO, MONTAGEM E DESMONTAGEM DE FÔRMA PARA VIGA BALDRAME, EM MADEIRA SERRADA, E=25 MM, 1 UTILIZAÇÃO. AF_06/2017</v>
          </cell>
          <cell r="C1098" t="str">
            <v>M2</v>
          </cell>
          <cell r="D1098">
            <v>173.65</v>
          </cell>
          <cell r="E1098">
            <v>44.39</v>
          </cell>
          <cell r="F1098">
            <v>218.04</v>
          </cell>
        </row>
        <row r="1099">
          <cell r="A1099">
            <v>96533</v>
          </cell>
          <cell r="B1099" t="str">
            <v>FABRICAÇÃO, MONTAGEM E DESMONTAGEM DE FÔRMA PARA VIGA BALDRAME, EM MADEIRA SERRADA, E=25 MM, 2 UTILIZAÇÕES. AF_06/2017</v>
          </cell>
          <cell r="C1099" t="str">
            <v>M2</v>
          </cell>
          <cell r="D1099">
            <v>95.95</v>
          </cell>
          <cell r="E1099">
            <v>36.5</v>
          </cell>
          <cell r="F1099">
            <v>132.44999999999999</v>
          </cell>
        </row>
        <row r="1100">
          <cell r="A1100">
            <v>96536</v>
          </cell>
          <cell r="B1100" t="str">
            <v>FABRICAÇÃO, MONTAGEM E DESMONTAGEM DE FÔRMA PARA VIGA BALDRAME, EM MADEIRA SERRADA, E=25 MM, 4 UTILIZAÇÕES. AF_06/2017</v>
          </cell>
          <cell r="C1100" t="str">
            <v>M2</v>
          </cell>
          <cell r="D1100">
            <v>55.51</v>
          </cell>
          <cell r="E1100">
            <v>32.4</v>
          </cell>
          <cell r="F1100">
            <v>87.91</v>
          </cell>
        </row>
        <row r="1101">
          <cell r="A1101">
            <v>96539</v>
          </cell>
          <cell r="B1101" t="str">
            <v>FABRICAÇÃO, MONTAGEM E DESMONTAGEM DE FÔRMA PARA VIGA BALDRAME, EM CHAPA DE MADEIRA COMPENSADA RESINADA, E=17 MM, 2 UTILIZAÇÕES. AF_06/2017</v>
          </cell>
          <cell r="C1101" t="str">
            <v>M2</v>
          </cell>
          <cell r="D1101">
            <v>68.290000000000006</v>
          </cell>
          <cell r="E1101">
            <v>54.9</v>
          </cell>
          <cell r="F1101">
            <v>123.19</v>
          </cell>
        </row>
        <row r="1102">
          <cell r="A1102">
            <v>96542</v>
          </cell>
          <cell r="B1102" t="str">
            <v>FABRICAÇÃO, MONTAGEM E DESMONTAGEM DE FÔRMA PARA VIGA BALDRAME, EM CHAPA DE MADEIRA COMPENSADA RESINADA, E=17 MM, 4 UTILIZAÇÕES. AF_06/2017</v>
          </cell>
          <cell r="C1102" t="str">
            <v>M2</v>
          </cell>
          <cell r="D1102">
            <v>44.38</v>
          </cell>
          <cell r="E1102">
            <v>49.51</v>
          </cell>
          <cell r="F1102">
            <v>93.89</v>
          </cell>
        </row>
        <row r="1103">
          <cell r="A1103"/>
          <cell r="B1103" t="str">
            <v>FÔRMAS PARA ESCADAS 2 LANCES</v>
          </cell>
          <cell r="C1103"/>
          <cell r="D1103"/>
          <cell r="E1103"/>
          <cell r="F1103"/>
        </row>
        <row r="1104">
          <cell r="A1104">
            <v>101974</v>
          </cell>
          <cell r="B1104" t="str">
            <v>MONTAGEM E DESMONTAGEM DE FÔRMA PARA ESCADAS, COM 2 LANCES EM "U" E LAJE PLANA, EM MADEIRA SERRADA, 1 UTILIZAÇÃO. AF_11/2020</v>
          </cell>
          <cell r="C1104" t="str">
            <v>M2</v>
          </cell>
          <cell r="D1104">
            <v>347.76</v>
          </cell>
          <cell r="E1104">
            <v>187.34</v>
          </cell>
          <cell r="F1104">
            <v>535.1</v>
          </cell>
        </row>
        <row r="1105">
          <cell r="A1105">
            <v>101975</v>
          </cell>
          <cell r="B1105" t="str">
            <v>MONTAGEM E DESMONTAGEM DE FÔRMA PARA ESCADAS, COM 2 LANCES EM "U"  E LAJE PLANA, EM MADEIRA SERRADA, 2 UTILIZAÇÕES. AF_11/2020</v>
          </cell>
          <cell r="C1105" t="str">
            <v>M2</v>
          </cell>
          <cell r="D1105">
            <v>306.77999999999997</v>
          </cell>
          <cell r="E1105">
            <v>149.12</v>
          </cell>
          <cell r="F1105">
            <v>455.9</v>
          </cell>
        </row>
        <row r="1106">
          <cell r="A1106">
            <v>101977</v>
          </cell>
          <cell r="B1106" t="str">
            <v>MONTAGEM E DESMONTAGEM DE FÔRMA PARA ESCADAS, COM 2 LANCES EM "U" E LAJE PLANA, EM CHAPA DE MADEIRA COMPENSADA RESINADA, 2 UTILIZAÇÕES. AF_11/2020</v>
          </cell>
          <cell r="C1106" t="str">
            <v>M2</v>
          </cell>
          <cell r="D1106">
            <v>156.72999999999999</v>
          </cell>
          <cell r="E1106">
            <v>128.25</v>
          </cell>
          <cell r="F1106">
            <v>284.98</v>
          </cell>
        </row>
        <row r="1107">
          <cell r="A1107">
            <v>101980</v>
          </cell>
          <cell r="B1107" t="str">
            <v>MONTAGEM E DESMONTAGEM DE FÔRMA PARA ESCADAS, COM 2 LANCES EM "U" E LAJE PLANA, EM CHAPA DE MADEIRA COMPENSADA RESINADA, 4 UTILIZAÇÕES. AF_11/2020</v>
          </cell>
          <cell r="C1107" t="str">
            <v>M2</v>
          </cell>
          <cell r="D1107">
            <v>151.15</v>
          </cell>
          <cell r="E1107">
            <v>102.96</v>
          </cell>
          <cell r="F1107">
            <v>254.11</v>
          </cell>
        </row>
        <row r="1108">
          <cell r="A1108">
            <v>101981</v>
          </cell>
          <cell r="B1108" t="str">
            <v>MONTAGEM E DESMONTAGEM DE FÔRMA PARA ESCADAS, COM 2 LANCES EM "U" E LAJE PLANA, EM CHAPA DE MADEIRA COMPENSADA PLASTIFICADA, 6 UTILIZAÇÕES. AF_11/2020</v>
          </cell>
          <cell r="C1108" t="str">
            <v>M2</v>
          </cell>
          <cell r="D1108">
            <v>130.86000000000001</v>
          </cell>
          <cell r="E1108">
            <v>87.03</v>
          </cell>
          <cell r="F1108">
            <v>217.89</v>
          </cell>
        </row>
        <row r="1109">
          <cell r="A1109">
            <v>101982</v>
          </cell>
          <cell r="B1109" t="str">
            <v>MONTAGEM E DESMONTAGEM DE FÔRMA PARA ESCADAS, COM 2 LANCES EM "U" E LAJE PLANA, EM CHAPA DE MADEIRA COMPENSADA PLASTIFICADA, 8 UTILIZAÇÕES. AF_11/2020</v>
          </cell>
          <cell r="C1109" t="str">
            <v>M2</v>
          </cell>
          <cell r="D1109">
            <v>112.71</v>
          </cell>
          <cell r="E1109">
            <v>80.41</v>
          </cell>
          <cell r="F1109">
            <v>193.12</v>
          </cell>
        </row>
        <row r="1110">
          <cell r="A1110">
            <v>101983</v>
          </cell>
          <cell r="B1110" t="str">
            <v>MONTAGEM E DESMONTAGEM DE FÔRMA PARA ESCADAS, COM 2 LANCES EM "U" E LAJE PLANA, EM CHAPA DE MADEIRA COMPENSADA PLASTIFICADA, 10 UTILIZAÇÕES. AF_11/2020</v>
          </cell>
          <cell r="C1110" t="str">
            <v>M2</v>
          </cell>
          <cell r="D1110">
            <v>101.2</v>
          </cell>
          <cell r="E1110">
            <v>76.349999999999994</v>
          </cell>
          <cell r="F1110">
            <v>177.55</v>
          </cell>
        </row>
        <row r="1111">
          <cell r="A1111">
            <v>102000</v>
          </cell>
          <cell r="B1111" t="str">
            <v>MONTAGEM E DESMONTAGEM DE FÔRMA PARA ESCADAS, COM 2 LANCES EM "U" E LAJE CASCATA, EM MADEIRA SERRADA, 1 UTILIZAÇÃO. AF_11/2020</v>
          </cell>
          <cell r="C1111" t="str">
            <v>M2</v>
          </cell>
          <cell r="D1111">
            <v>378.8</v>
          </cell>
          <cell r="E1111">
            <v>182.45</v>
          </cell>
          <cell r="F1111">
            <v>561.25</v>
          </cell>
        </row>
        <row r="1112">
          <cell r="A1112">
            <v>102001</v>
          </cell>
          <cell r="B1112" t="str">
            <v>MONTAGEM E DESMONTAGEM DE FÔRMA PARA ESCADAS, COM 2 LANCES EM "U" E LAJE CASCATA, EM MADEIRA SERRADA, 2 UTILIZAÇÕES. AF_11/2020</v>
          </cell>
          <cell r="C1112" t="str">
            <v>M2</v>
          </cell>
          <cell r="D1112">
            <v>340.18</v>
          </cell>
          <cell r="E1112">
            <v>145.19</v>
          </cell>
          <cell r="F1112">
            <v>485.37</v>
          </cell>
        </row>
        <row r="1113">
          <cell r="A1113">
            <v>102002</v>
          </cell>
          <cell r="B1113" t="str">
            <v>MONTAGEM E DESMONTAGEM DE FÔRMA PARA ESCADAS, COM 2 LANCES EM "U" E LAJE CASCATA, EM CHAPA DE MADEIRA COMPENSADA RESINADA, 2 UTILIZAÇÕES. AF_11/2020</v>
          </cell>
          <cell r="C1113" t="str">
            <v>M2</v>
          </cell>
          <cell r="D1113">
            <v>151.79</v>
          </cell>
          <cell r="E1113">
            <v>132.32</v>
          </cell>
          <cell r="F1113">
            <v>284.11</v>
          </cell>
        </row>
        <row r="1114">
          <cell r="A1114">
            <v>102003</v>
          </cell>
          <cell r="B1114" t="str">
            <v>MONTAGEM E DESMONTAGEM DE FÔRMA PARA ESCADAS, COM 2 LANCES EM "U" E LAJE CASCATA, EM CHAPA DE MADEIRA COMPENSADA RESINADA, 4 UTILIZAÇÕES. AF_11/2020</v>
          </cell>
          <cell r="C1114" t="str">
            <v>M2</v>
          </cell>
          <cell r="D1114">
            <v>146.75</v>
          </cell>
          <cell r="E1114">
            <v>107.5</v>
          </cell>
          <cell r="F1114">
            <v>254.25</v>
          </cell>
        </row>
        <row r="1115">
          <cell r="A1115">
            <v>102004</v>
          </cell>
          <cell r="B1115" t="str">
            <v>MONTAGEM E DESMONTAGEM DE FÔRMA PARA ESCADAS, COM 2 LANCES EM "U" E LAJE CASCATA, EM CHAPA DE MADEIRA COMPENSADA PLASTIFICADA, 6 UTILIZAÇÕES. AF_11/2020</v>
          </cell>
          <cell r="C1115" t="str">
            <v>M2</v>
          </cell>
          <cell r="D1115">
            <v>132.30000000000001</v>
          </cell>
          <cell r="E1115">
            <v>89.72</v>
          </cell>
          <cell r="F1115">
            <v>222.02</v>
          </cell>
        </row>
        <row r="1116">
          <cell r="A1116">
            <v>102005</v>
          </cell>
          <cell r="B1116" t="str">
            <v>MONTAGEM E DESMONTAGEM DE FÔRMA PARA ESCADAS, COM 2 LANCES EM "U" E LAJE CASCATA, EM CHAPA DE MADEIRA COMPENSADA PLASTIFICADA, 8 UTILIZAÇÕES. AF_11/2020</v>
          </cell>
          <cell r="C1116" t="str">
            <v>M2</v>
          </cell>
          <cell r="D1116">
            <v>113.43</v>
          </cell>
          <cell r="E1116">
            <v>82.68</v>
          </cell>
          <cell r="F1116">
            <v>196.11</v>
          </cell>
        </row>
        <row r="1117">
          <cell r="A1117">
            <v>102006</v>
          </cell>
          <cell r="B1117" t="str">
            <v>MONTAGEM E DESMONTAGEM DE FÔRMA PARA ESCADAS, COM 2 LANCES EM "U" E LAJE CASCATA, EM CHAPA DE MADEIRA COMPENSADA PLASTIFICADA, 10 UTILIZAÇÕES. AF_11/2020</v>
          </cell>
          <cell r="C1117" t="str">
            <v>M2</v>
          </cell>
          <cell r="D1117">
            <v>101.47</v>
          </cell>
          <cell r="E1117">
            <v>78.349999999999994</v>
          </cell>
          <cell r="F1117">
            <v>179.82</v>
          </cell>
        </row>
        <row r="1118">
          <cell r="A1118">
            <v>102007</v>
          </cell>
          <cell r="B1118" t="str">
            <v>MONTAGEM E DESMONTAGEM DE FÔRMA PARA ESCADAS, COM 2 LANCES EM "L" E LAJE PLANA, EM MADEIRA SERRADA, 1 UTILIZAÇÃO. AF_11/2020</v>
          </cell>
          <cell r="C1118" t="str">
            <v>M2</v>
          </cell>
          <cell r="D1118">
            <v>346.71</v>
          </cell>
          <cell r="E1118">
            <v>186.91</v>
          </cell>
          <cell r="F1118">
            <v>533.62</v>
          </cell>
        </row>
        <row r="1119">
          <cell r="A1119">
            <v>102008</v>
          </cell>
          <cell r="B1119" t="str">
            <v>MONTAGEM E DESMONTAGEM DE FÔRMA PARA ESCADAS, COM 2 LANCES EM "L" E LAJE PLANA, EM MADEIRA SERRADA, 2 UTILIZAÇÕES. AF_11/2020</v>
          </cell>
          <cell r="C1119" t="str">
            <v>M2</v>
          </cell>
          <cell r="D1119">
            <v>298.37</v>
          </cell>
          <cell r="E1119">
            <v>147.94999999999999</v>
          </cell>
          <cell r="F1119">
            <v>446.32</v>
          </cell>
        </row>
        <row r="1120">
          <cell r="A1120">
            <v>102009</v>
          </cell>
          <cell r="B1120" t="str">
            <v>MONTAGEM E DESMONTAGEM DE FÔRMA PARA ESCADAS, COM 2 LANCES EM "L" E LAJE PLANA, EM CHAPA DE MADEIRA COMPENSADA RESINADA, 2 UTILIZAÇÕES. AF_11/2020</v>
          </cell>
          <cell r="C1120" t="str">
            <v>M2</v>
          </cell>
          <cell r="D1120">
            <v>156.57</v>
          </cell>
          <cell r="E1120">
            <v>131.77000000000001</v>
          </cell>
          <cell r="F1120">
            <v>288.33999999999997</v>
          </cell>
        </row>
        <row r="1121">
          <cell r="A1121">
            <v>102010</v>
          </cell>
          <cell r="B1121" t="str">
            <v>MONTAGEM E DESMONTAGEM DE FÔRMA PARA ESCADAS, COM 2 LANCES EM "L" E LAJE PLANA, EM CHAPA DE MADEIRA COMPENSADA RESINADA, 4 UTILIZAÇÕES. AF_11/2020</v>
          </cell>
          <cell r="C1121" t="str">
            <v>M2</v>
          </cell>
          <cell r="D1121">
            <v>149.24</v>
          </cell>
          <cell r="E1121">
            <v>106.2</v>
          </cell>
          <cell r="F1121">
            <v>255.44</v>
          </cell>
        </row>
        <row r="1122">
          <cell r="A1122">
            <v>102011</v>
          </cell>
          <cell r="B1122" t="str">
            <v>MONTAGEM E DESMONTAGEM DE FÔRMA PARA ESCADAS, COM 2 LANCES EM "L" E LAJE PLANA, EM CHAPA DE MADEIRA COMPENSADA PLASTIFICADA, 6 UTILIZAÇÕES. AF_11/2020</v>
          </cell>
          <cell r="C1122" t="str">
            <v>M2</v>
          </cell>
          <cell r="D1122">
            <v>127.94</v>
          </cell>
          <cell r="E1122">
            <v>89.02</v>
          </cell>
          <cell r="F1122">
            <v>216.96</v>
          </cell>
        </row>
        <row r="1123">
          <cell r="A1123">
            <v>102012</v>
          </cell>
          <cell r="B1123" t="str">
            <v>MONTAGEM E DESMONTAGEM DE FÔRMA PARA ESCADAS, COM 2 LANCES EM "L" E LAJE PLANA, EM CHAPA DE MADEIRA COMPENSADA PLASTIFICADA, 8 UTILIZAÇÕES. AF_11/2020</v>
          </cell>
          <cell r="C1123" t="str">
            <v>M2</v>
          </cell>
          <cell r="D1123">
            <v>109.49</v>
          </cell>
          <cell r="E1123">
            <v>81.88</v>
          </cell>
          <cell r="F1123">
            <v>191.37</v>
          </cell>
        </row>
        <row r="1124">
          <cell r="A1124">
            <v>102013</v>
          </cell>
          <cell r="B1124" t="str">
            <v>MONTAGEM E DESMONTAGEM DE FÔRMA PARA ESCADAS, COM 2 LANCES EM "L" E LAJE PLANA, EM CHAPA DE MADEIRA COMPENSADA PLASTIFICADA, 10 UTILIZAÇÕES. AF_11/2020</v>
          </cell>
          <cell r="C1124" t="str">
            <v>M2</v>
          </cell>
          <cell r="D1124">
            <v>99.31</v>
          </cell>
          <cell r="E1124">
            <v>77.78</v>
          </cell>
          <cell r="F1124">
            <v>177.09</v>
          </cell>
        </row>
        <row r="1125">
          <cell r="A1125">
            <v>102014</v>
          </cell>
          <cell r="B1125" t="str">
            <v>MONTAGEM E DESMONTAGEM DE FÔRMA PARA ESCADAS, COM 2 LANCES EM "L" E LAJE CASCATA, EM MADEIRA SERRADA, 1 UTILIZAÇÃO. AF_11/2020</v>
          </cell>
          <cell r="C1125" t="str">
            <v>M2</v>
          </cell>
          <cell r="D1125">
            <v>431.41</v>
          </cell>
          <cell r="E1125">
            <v>184.21</v>
          </cell>
          <cell r="F1125">
            <v>615.62</v>
          </cell>
        </row>
        <row r="1126">
          <cell r="A1126">
            <v>102015</v>
          </cell>
          <cell r="B1126" t="str">
            <v>MONTAGEM E DESMONTAGEM DE FÔRMA PARA ESCADAS, COM 2 LANCES EM "L" E LAJE CASCATA, EM MADEIRA SERRADA, 2 UTILIZAÇÕES. AF_11/2020</v>
          </cell>
          <cell r="C1126" t="str">
            <v>M2</v>
          </cell>
          <cell r="D1126">
            <v>370.29</v>
          </cell>
          <cell r="E1126">
            <v>146.25</v>
          </cell>
          <cell r="F1126">
            <v>516.54</v>
          </cell>
        </row>
        <row r="1127">
          <cell r="A1127">
            <v>102016</v>
          </cell>
          <cell r="B1127" t="str">
            <v>MONTAGEM E DESMONTAGEM DE FÔRMA PARA ESCADAS, COM 2 LANCES EM "L" E LAJE CASCATA, EM CHAPA DE MADEIRA COMPENSADA RESINADA, 2 UTILIZAÇÕES. AF_11/2020</v>
          </cell>
          <cell r="C1127" t="str">
            <v>M2</v>
          </cell>
          <cell r="D1127">
            <v>148.54</v>
          </cell>
          <cell r="E1127">
            <v>135.28</v>
          </cell>
          <cell r="F1127">
            <v>283.82</v>
          </cell>
        </row>
        <row r="1128">
          <cell r="A1128">
            <v>102017</v>
          </cell>
          <cell r="B1128" t="str">
            <v>MONTAGEM E DESMONTAGEM DE FÔRMA PARA ESCADAS, COM 2 LANCES EM "L" E LAJE CASCATA, EM CHAPA DE MADEIRA COMPENSADA RESINADA, 4 UTILIZAÇÕES. AF_11/2020</v>
          </cell>
          <cell r="C1128" t="str">
            <v>M2</v>
          </cell>
          <cell r="D1128">
            <v>142.1</v>
          </cell>
          <cell r="E1128">
            <v>110.22</v>
          </cell>
          <cell r="F1128">
            <v>252.32</v>
          </cell>
        </row>
        <row r="1129">
          <cell r="A1129">
            <v>102036</v>
          </cell>
          <cell r="B1129" t="str">
            <v>MONTAGEM E DESMONTAGEM DE FÔRMA PARA ESCADAS, COM 2 LANCES EM "L" E LAJE CASCATA, EM CHAPA DE MADEIRA COMPENSADA PLASTIFICADA, 6 UTILIZAÇÕES. AF_11/2020</v>
          </cell>
          <cell r="C1129" t="str">
            <v>M2</v>
          </cell>
          <cell r="D1129">
            <v>126.83</v>
          </cell>
          <cell r="E1129">
            <v>91.37</v>
          </cell>
          <cell r="F1129">
            <v>218.2</v>
          </cell>
        </row>
        <row r="1130">
          <cell r="A1130">
            <v>102037</v>
          </cell>
          <cell r="B1130" t="str">
            <v>MONTAGEM E DESMONTAGEM DE FÔRMA PARA ESCADAS, COM 2 LANCES EM "L" E LAJE CASCATA, EM CHAPA DE MADEIRA COMPENSADA PLASTIFICADA, 8 UTILIZAÇÕES. AF_11/2020</v>
          </cell>
          <cell r="C1130" t="str">
            <v>M2</v>
          </cell>
          <cell r="D1130">
            <v>108.3</v>
          </cell>
          <cell r="E1130">
            <v>83.88</v>
          </cell>
          <cell r="F1130">
            <v>192.18</v>
          </cell>
        </row>
        <row r="1131">
          <cell r="A1131">
            <v>102038</v>
          </cell>
          <cell r="B1131" t="str">
            <v>MONTAGEM E DESMONTAGEM DE FÔRMA PARA ESCADAS, COM 2 LANCES EM "L" E LAJE CASCATA, EM CHAPA DE MADEIRA COMPENSADA PLASTIFICADA, 10 UTILIZAÇÕES. AF_11/2020</v>
          </cell>
          <cell r="C1131" t="str">
            <v>M2</v>
          </cell>
          <cell r="D1131">
            <v>98.07</v>
          </cell>
          <cell r="E1131">
            <v>79.59</v>
          </cell>
          <cell r="F1131">
            <v>177.66</v>
          </cell>
        </row>
        <row r="1132">
          <cell r="A1132">
            <v>102059</v>
          </cell>
          <cell r="B1132" t="str">
            <v>MONTAGEM E DESMONTAGEM DE FÔRMA PARA ESCADA DUPLA COM 2 LANCES EM "X" E LAJE PLANA, EM MADEIRA SERRADA, 1 UTILIZAÇÃO. AF_11/2020</v>
          </cell>
          <cell r="C1132" t="str">
            <v>M2</v>
          </cell>
          <cell r="D1132">
            <v>351.05</v>
          </cell>
          <cell r="E1132">
            <v>170.02</v>
          </cell>
          <cell r="F1132">
            <v>521.07000000000005</v>
          </cell>
        </row>
        <row r="1133">
          <cell r="A1133">
            <v>102060</v>
          </cell>
          <cell r="B1133" t="str">
            <v>MONTAGEM E DESMONTAGEM DE FÔRMA PARA ESCADA DUPLA COM 2 LANCES EM "X" E LAJE PLANA, EM MADEIRA SERRADA, 2 UTILIZAÇÕES. AF_11/2020</v>
          </cell>
          <cell r="C1133" t="str">
            <v>M2</v>
          </cell>
          <cell r="D1133">
            <v>303.24</v>
          </cell>
          <cell r="E1133">
            <v>135.03</v>
          </cell>
          <cell r="F1133">
            <v>438.27</v>
          </cell>
        </row>
        <row r="1134">
          <cell r="A1134">
            <v>102061</v>
          </cell>
          <cell r="B1134" t="str">
            <v>MONTAGEM E DESMONTAGEM DE FÔRMA PARA ESCADA DUPLA COM 2 LANCES EM "X" E LAJE PLANA, EM CHAPA DE MADEIRA COMPENSADA RESINADA, 2 UTILIZAÇÕES. AF_11/2020</v>
          </cell>
          <cell r="C1134" t="str">
            <v>M2</v>
          </cell>
          <cell r="D1134">
            <v>152.31</v>
          </cell>
          <cell r="E1134">
            <v>112.64</v>
          </cell>
          <cell r="F1134">
            <v>264.95</v>
          </cell>
        </row>
        <row r="1135">
          <cell r="A1135">
            <v>102062</v>
          </cell>
          <cell r="B1135" t="str">
            <v>MONTAGEM E DESMONTAGEM DE FÔRMA PARA ESCADA DUPLA COM 2 LANCES EM "X" E LAJE PLANA, EM CHAPA DE MADEIRA COMPENSADA RESINADA, 4 UTILIZAÇÕES. AF_11/2020</v>
          </cell>
          <cell r="C1135" t="str">
            <v>M2</v>
          </cell>
          <cell r="D1135">
            <v>146.51</v>
          </cell>
          <cell r="E1135">
            <v>91.14</v>
          </cell>
          <cell r="F1135">
            <v>237.65</v>
          </cell>
        </row>
        <row r="1136">
          <cell r="A1136">
            <v>102063</v>
          </cell>
          <cell r="B1136" t="str">
            <v>MONTAGEM E DESMONTAGEM DE FÔRMA PARA ESCADA DUPLA COM 2 LANCES EM "X" E LAJE PLANA, EM CHAPA DE MADEIRA COMPENSADA PLASTIFICADA, 6 UTILIZAÇÕES. AF_11/2020</v>
          </cell>
          <cell r="C1136" t="str">
            <v>M2</v>
          </cell>
          <cell r="D1136">
            <v>125.85</v>
          </cell>
          <cell r="E1136">
            <v>75.95</v>
          </cell>
          <cell r="F1136">
            <v>201.8</v>
          </cell>
        </row>
        <row r="1137">
          <cell r="A1137">
            <v>102064</v>
          </cell>
          <cell r="B1137" t="str">
            <v>MONTAGEM E DESMONTAGEM DE FÔRMA PARA ESCADA DUPLA COM 2 LANCES EM "X" E LAJE PLANA, EM CHAPA DE MADEIRA COMPENSADA PLASTIFICADA, 8 UTILIZAÇÕES. AF_11/2020</v>
          </cell>
          <cell r="C1137" t="str">
            <v>M2</v>
          </cell>
          <cell r="D1137">
            <v>107.15</v>
          </cell>
          <cell r="E1137">
            <v>69.680000000000007</v>
          </cell>
          <cell r="F1137">
            <v>176.83</v>
          </cell>
        </row>
        <row r="1138">
          <cell r="A1138">
            <v>102065</v>
          </cell>
          <cell r="B1138" t="str">
            <v>MONTAGEM E DESMONTAGEM DE FÔRMA PARA ESCADA DUPLA COM 2 LANCES EM "X" E LAJE PLANA, EM CHAPA DE MADEIRA COMPENSADA PLASTIFICADA, 10 UTILIZAÇÕES. AF_11/2020</v>
          </cell>
          <cell r="C1138" t="str">
            <v>M2</v>
          </cell>
          <cell r="D1138">
            <v>96.86</v>
          </cell>
          <cell r="E1138">
            <v>66.099999999999994</v>
          </cell>
          <cell r="F1138">
            <v>162.96</v>
          </cell>
        </row>
        <row r="1139">
          <cell r="A1139">
            <v>102066</v>
          </cell>
          <cell r="B1139" t="str">
            <v>MONTAGEM E DESMONTAGEM DE FÔRMA PARA ESCADA DUPLA COM 2 LANCES EM "X" E LAJE CASCATA, EM MADEIRA SERRADA, 1 UTILIZAÇÃO. AF_11/2020</v>
          </cell>
          <cell r="C1139" t="str">
            <v>M2</v>
          </cell>
          <cell r="D1139">
            <v>389.87</v>
          </cell>
          <cell r="E1139">
            <v>166.49</v>
          </cell>
          <cell r="F1139">
            <v>556.36</v>
          </cell>
        </row>
        <row r="1140">
          <cell r="A1140">
            <v>102067</v>
          </cell>
          <cell r="B1140" t="str">
            <v>MONTAGEM E DESMONTAGEM DE FÔRMA PARA ESCADA DUPLA COM 2 LANCES EM "X" E LAJE CASCATA, EM MADEIRA SERRADA, 2 UTILIZAÇÕES. AF_11/2020</v>
          </cell>
          <cell r="C1140" t="str">
            <v>M2</v>
          </cell>
          <cell r="D1140">
            <v>345.57</v>
          </cell>
          <cell r="E1140">
            <v>132.6</v>
          </cell>
          <cell r="F1140">
            <v>478.17</v>
          </cell>
        </row>
        <row r="1141">
          <cell r="A1141">
            <v>102068</v>
          </cell>
          <cell r="B1141" t="str">
            <v>MONTAGEM E DESMONTAGEM DE FÔRMA PARA ESCADA DUPLA COM 2 LANCES EM "X" E LAJE CASCATA, EM CHAPA DE MADEIRA COMPENSADA RESINADA, 2 UTILIZAÇÕES. AF_11/2020</v>
          </cell>
          <cell r="C1141" t="str">
            <v>M2</v>
          </cell>
          <cell r="D1141">
            <v>137.12</v>
          </cell>
          <cell r="E1141">
            <v>115</v>
          </cell>
          <cell r="F1141">
            <v>252.12</v>
          </cell>
        </row>
        <row r="1142">
          <cell r="A1142">
            <v>102069</v>
          </cell>
          <cell r="B1142" t="str">
            <v>MONTAGEM E DESMONTAGEM DE FÔRMA PARA ESCADA DUPLA COM 2 LANCES EM "X" E LAJE CASCATA, EM CHAPA DE MADEIRA COMPENSADA RESINADA, 4 UTILIZAÇÕES. AF_11/2020</v>
          </cell>
          <cell r="C1142" t="str">
            <v>M2</v>
          </cell>
          <cell r="D1142">
            <v>132.22</v>
          </cell>
          <cell r="E1142">
            <v>94</v>
          </cell>
          <cell r="F1142">
            <v>226.22</v>
          </cell>
        </row>
        <row r="1143">
          <cell r="A1143">
            <v>102070</v>
          </cell>
          <cell r="B1143" t="str">
            <v>MONTAGEM E DESMONTAGEM DE FÔRMA PARA ESCADA DUPLA COM 2 LANCES EM "X" E LAJE CASCATA, EM CHAPA DE MADEIRA COMPENSADA PLASTIFICADA, 6 UTILIZAÇÕES. AF_11/2020</v>
          </cell>
          <cell r="C1143" t="str">
            <v>M2</v>
          </cell>
          <cell r="D1143">
            <v>118.48</v>
          </cell>
          <cell r="E1143">
            <v>77.59</v>
          </cell>
          <cell r="F1143">
            <v>196.07</v>
          </cell>
        </row>
        <row r="1144">
          <cell r="A1144">
            <v>102071</v>
          </cell>
          <cell r="B1144" t="str">
            <v>MONTAGEM E DESMONTAGEM DE FÔRMA PARA ESCADA DUPLA COM 2 LANCES EM "X" E LAJE CASCATA, EM CHAPA DE MADEIRA COMPENSADA PLASTIFICADA, 8 UTILIZAÇÕES. AF_11/2020</v>
          </cell>
          <cell r="C1144" t="str">
            <v>M2</v>
          </cell>
          <cell r="D1144">
            <v>100.94</v>
          </cell>
          <cell r="E1144">
            <v>71.099999999999994</v>
          </cell>
          <cell r="F1144">
            <v>172.04</v>
          </cell>
        </row>
        <row r="1145">
          <cell r="A1145">
            <v>102072</v>
          </cell>
          <cell r="B1145" t="str">
            <v>MONTAGEM E DESMONTAGEM DE FÔRMA PARA ESCADA DUPLA COM 2 LANCES EM "X" E LAJE CASCATA, EM CHAPA DE MADEIRA COMPENSADA PLASTIFICADA, 10 UTILIZAÇÕES. AF_11/2020</v>
          </cell>
          <cell r="C1145" t="str">
            <v>M2</v>
          </cell>
          <cell r="D1145">
            <v>95.32</v>
          </cell>
          <cell r="E1145">
            <v>66.42</v>
          </cell>
          <cell r="F1145">
            <v>161.74</v>
          </cell>
        </row>
        <row r="1146">
          <cell r="A1146"/>
          <cell r="B1146" t="str">
            <v>FÔRMAS PARA ESCADAS 1 LANCE</v>
          </cell>
          <cell r="C1146"/>
          <cell r="D1146"/>
          <cell r="E1146"/>
          <cell r="F1146"/>
        </row>
        <row r="1147">
          <cell r="A1147">
            <v>102039</v>
          </cell>
          <cell r="B1147" t="str">
            <v>MONTAGEM E DESMONTAGEM DE FÔRMA PARA ESCADAS, COM 1 LANCE E LAJE PLANA, EM MADEIRA SERRADA, 1 UTILIZAÇÃO. AF_11/2020</v>
          </cell>
          <cell r="C1147" t="str">
            <v>M2</v>
          </cell>
          <cell r="D1147">
            <v>373.9</v>
          </cell>
          <cell r="E1147">
            <v>186.27</v>
          </cell>
          <cell r="F1147">
            <v>560.16999999999996</v>
          </cell>
        </row>
        <row r="1148">
          <cell r="A1148">
            <v>102040</v>
          </cell>
          <cell r="B1148" t="str">
            <v>MONTAGEM E DESMONTAGEM DE FÔRMA PARA ESCADAS, COM 1 LANCE E LAJE PLANA, EM MADEIRA SERRADA, 2 UTILIZAÇÕES. AF_11/2020</v>
          </cell>
          <cell r="C1148" t="str">
            <v>M2</v>
          </cell>
          <cell r="D1148">
            <v>319.86</v>
          </cell>
          <cell r="E1148">
            <v>147.1</v>
          </cell>
          <cell r="F1148">
            <v>466.96</v>
          </cell>
        </row>
        <row r="1149">
          <cell r="A1149">
            <v>102041</v>
          </cell>
          <cell r="B1149" t="str">
            <v>MONTAGEM E DESMONTAGEM DE FÔRMA PARA ESCADAS, COM 1 LANCE E LAJE PLANA, EM CHAPA DE MADEIRA COMPENSADA RESINADA, 2 UTILIZAÇÕES. AF_11/2020</v>
          </cell>
          <cell r="C1149" t="str">
            <v>M2</v>
          </cell>
          <cell r="D1149">
            <v>160</v>
          </cell>
          <cell r="E1149">
            <v>129.63</v>
          </cell>
          <cell r="F1149">
            <v>289.63</v>
          </cell>
        </row>
        <row r="1150">
          <cell r="A1150">
            <v>102042</v>
          </cell>
          <cell r="B1150" t="str">
            <v>MONTAGEM E DESMONTAGEM DE FÔRMA PARA ESCADAS, COM 1 LANCE E LAJE PLANA, EM CHAPA DE MADEIRA COMPENSADA RESINADA, 4 UTILIZAÇÕES. AF_11/2020</v>
          </cell>
          <cell r="C1150" t="str">
            <v>M2</v>
          </cell>
          <cell r="D1150">
            <v>150.82</v>
          </cell>
          <cell r="E1150">
            <v>103.82</v>
          </cell>
          <cell r="F1150">
            <v>254.64</v>
          </cell>
        </row>
        <row r="1151">
          <cell r="A1151">
            <v>102043</v>
          </cell>
          <cell r="B1151" t="str">
            <v>MONTAGEM E DESMONTAGEM DE FÔRMA PARA ESCADAS, COM 1 LANCE E LAJE PLANA, EM CHAPA DE MADEIRA COMPENSADA PLASTIFICADA, 6 UTILIZAÇÕES. AF_11/2020</v>
          </cell>
          <cell r="C1151" t="str">
            <v>M2</v>
          </cell>
          <cell r="D1151">
            <v>129.84</v>
          </cell>
          <cell r="E1151">
            <v>87.52</v>
          </cell>
          <cell r="F1151">
            <v>217.36</v>
          </cell>
        </row>
        <row r="1152">
          <cell r="A1152">
            <v>102044</v>
          </cell>
          <cell r="B1152" t="str">
            <v>MONTAGEM E DESMONTAGEM DE FÔRMA PARA ESCADAS, COM 1 LANCE E LAJE PLANA, EM CHAPA DE MADEIRA COMPENSADA PLASTIFICADA, 8 UTILIZAÇÕES. AF_11/2020</v>
          </cell>
          <cell r="C1152" t="str">
            <v>M2</v>
          </cell>
          <cell r="D1152">
            <v>111.69</v>
          </cell>
          <cell r="E1152">
            <v>80.849999999999994</v>
          </cell>
          <cell r="F1152">
            <v>192.54</v>
          </cell>
        </row>
        <row r="1153">
          <cell r="A1153">
            <v>102045</v>
          </cell>
          <cell r="B1153" t="str">
            <v>MONTAGEM E DESMONTAGEM DE FÔRMA PARA ESCADAS, COM 1 LANCE E LAJE PLANA, EM CHAPA DE MADEIRA COMPENSADA PLASTIFICADA, 10 UTILIZAÇÕES. AF_11/2020</v>
          </cell>
          <cell r="C1153" t="str">
            <v>M2</v>
          </cell>
          <cell r="D1153">
            <v>100.78</v>
          </cell>
          <cell r="E1153">
            <v>76.849999999999994</v>
          </cell>
          <cell r="F1153">
            <v>177.63</v>
          </cell>
        </row>
        <row r="1154">
          <cell r="A1154">
            <v>102046</v>
          </cell>
          <cell r="B1154" t="str">
            <v>MONTAGEM E DESMONTAGEM DE FÔRMA PARA ESCADAS, COM 1 LANCE E LAJE CASCATA, EM MADEIRA SERRADA, 1 UTILIZAÇÃO. AF_11/2020</v>
          </cell>
          <cell r="C1154" t="str">
            <v>M2</v>
          </cell>
          <cell r="D1154">
            <v>448.87</v>
          </cell>
          <cell r="E1154">
            <v>182.95</v>
          </cell>
          <cell r="F1154">
            <v>631.82000000000005</v>
          </cell>
        </row>
        <row r="1155">
          <cell r="A1155">
            <v>102047</v>
          </cell>
          <cell r="B1155" t="str">
            <v>MONTAGEM E DESMONTAGEM DE FÔRMA PARA ESCADAS, COM 1 LANCE E LAJE CASCATA, EM MADEIRA SERRADA, 2 UTILIZAÇÕES. AF_11/2020</v>
          </cell>
          <cell r="C1155" t="str">
            <v>M2</v>
          </cell>
          <cell r="D1155">
            <v>395.55</v>
          </cell>
          <cell r="E1155">
            <v>144.80000000000001</v>
          </cell>
          <cell r="F1155">
            <v>540.35</v>
          </cell>
        </row>
        <row r="1156">
          <cell r="A1156">
            <v>102048</v>
          </cell>
          <cell r="B1156" t="str">
            <v>MONTAGEM E DESMONTAGEM DE FÔRMA PARA ESCADAS, COM 1 LANCE E LAJE CASCATA, EM CHAPA DE MADEIRA COMPENSADA RESINADA, 2 UTILIZAÇÕES. AF_11/2020</v>
          </cell>
          <cell r="C1156" t="str">
            <v>M2</v>
          </cell>
          <cell r="D1156">
            <v>144.75</v>
          </cell>
          <cell r="E1156">
            <v>134.69</v>
          </cell>
          <cell r="F1156">
            <v>279.44</v>
          </cell>
        </row>
        <row r="1157">
          <cell r="A1157">
            <v>102049</v>
          </cell>
          <cell r="B1157" t="str">
            <v>MONTAGEM E DESMONTAGEM DE FÔRMA PARA ESCADAS, COM 1 LANCE E LAJE CASCATA, EM CHAPA DE MADEIRA COMPENSADA RESINADA, 4 UTILIZAÇÕES. AF_11/2020</v>
          </cell>
          <cell r="C1157" t="str">
            <v>M2</v>
          </cell>
          <cell r="D1157">
            <v>136.26</v>
          </cell>
          <cell r="E1157">
            <v>109.35</v>
          </cell>
          <cell r="F1157">
            <v>245.61</v>
          </cell>
        </row>
        <row r="1158">
          <cell r="A1158">
            <v>102050</v>
          </cell>
          <cell r="B1158" t="str">
            <v>MONTAGEM E DESMONTAGEM DE FÔRMA PARA ESCADAS, COM 1 LANCE E LAJE CASCATA, EM CHAPA DE MADEIRA COMPENSADA PLASTIFICADA, 6 UTILIZAÇÕES. AF_11/2020</v>
          </cell>
          <cell r="C1158" t="str">
            <v>M2</v>
          </cell>
          <cell r="D1158">
            <v>122.45</v>
          </cell>
          <cell r="E1158">
            <v>90.91</v>
          </cell>
          <cell r="F1158">
            <v>213.36</v>
          </cell>
        </row>
        <row r="1159">
          <cell r="A1159">
            <v>102051</v>
          </cell>
          <cell r="B1159" t="str">
            <v>MONTAGEM E DESMONTAGEM DE FÔRMA PARA ESCADAS, COM 1 LANCE E LAJE CASCATA, EM CHAPA DE MADEIRA COMPENSADA PLASTIFICADA, 8 UTILIZAÇÕES. AF_11/2020</v>
          </cell>
          <cell r="C1159" t="str">
            <v>M2</v>
          </cell>
          <cell r="D1159">
            <v>103.9</v>
          </cell>
          <cell r="E1159">
            <v>83.45</v>
          </cell>
          <cell r="F1159">
            <v>187.35</v>
          </cell>
        </row>
        <row r="1160">
          <cell r="A1160">
            <v>102052</v>
          </cell>
          <cell r="B1160" t="str">
            <v>MONTAGEM E DESMONTAGEM DE FÔRMA PARA ESCADAS, COM 1 LANCE E LAJE CASCATA, EM CHAPA DE MADEIRA COMPENSADA PLASTIFICADA, 10 UTILIZAÇÕES. AF_11/2020</v>
          </cell>
          <cell r="C1160" t="str">
            <v>M2</v>
          </cell>
          <cell r="D1160">
            <v>93.67</v>
          </cell>
          <cell r="E1160">
            <v>79.16</v>
          </cell>
          <cell r="F1160">
            <v>172.83</v>
          </cell>
        </row>
        <row r="1161">
          <cell r="A1161"/>
          <cell r="B1161" t="str">
            <v>FÔRMAS CURVAS</v>
          </cell>
          <cell r="C1161"/>
          <cell r="D1161"/>
          <cell r="E1161"/>
          <cell r="F1161"/>
        </row>
        <row r="1162">
          <cell r="A1162">
            <v>96252</v>
          </cell>
          <cell r="B1162" t="str">
            <v>FABRICAÇÃO DE FÔRMA PARA PILARES CIRCULARES, EM CHAPA DE MADEIRA COMPENSADA RESINADA. AF_06/2017</v>
          </cell>
          <cell r="C1162" t="str">
            <v>M2</v>
          </cell>
          <cell r="D1162">
            <v>190.17</v>
          </cell>
          <cell r="E1162">
            <v>56.43</v>
          </cell>
          <cell r="F1162">
            <v>246.6</v>
          </cell>
        </row>
        <row r="1163">
          <cell r="A1163">
            <v>96257</v>
          </cell>
          <cell r="B1163" t="str">
            <v>MONTAGEM E DESMONTAGEM DE FÔRMA DE PILARES CIRCULARES, COM ÁREA MÉDIA DAS SEÇÕES MENOR OU IGUAL A 0,28 M², PÉ-DIREITO SIMPLES, EM MADEIRA, 2 UTILIZAÇÕES. AF_06/2017</v>
          </cell>
          <cell r="C1163" t="str">
            <v>M2</v>
          </cell>
          <cell r="D1163">
            <v>126.06</v>
          </cell>
          <cell r="E1163">
            <v>79.23</v>
          </cell>
          <cell r="F1163">
            <v>205.29</v>
          </cell>
        </row>
        <row r="1164">
          <cell r="A1164">
            <v>96258</v>
          </cell>
          <cell r="B1164" t="str">
            <v>MONTAGEM E DESMONTAGEM DE FÔRMA DE PILARES CIRCULARES, COM ÁREA MÉDIA DAS SEÇÕES MAIOR QUE 0,28 M², PÉ-DIREITO SIMPLES, EM MADEIRA, 2 UTILIZAÇÕES. AF_06/2017</v>
          </cell>
          <cell r="C1164" t="str">
            <v>M2</v>
          </cell>
          <cell r="D1164">
            <v>120.67</v>
          </cell>
          <cell r="E1164">
            <v>71.73</v>
          </cell>
          <cell r="F1164">
            <v>192.4</v>
          </cell>
        </row>
        <row r="1165">
          <cell r="A1165">
            <v>96259</v>
          </cell>
          <cell r="B1165" t="str">
            <v>MONTAGEM E DESMONTAGEM DE FÔRMA DE PILARES CIRCULARES, COM ÁREA MÉDIA DAS SEÇÕES MENOR OU IGUAL A 0,28 M², PÉ-DIREITO DUPLO, EM MADEIRA, 2 UTILIZAÇÕES. AF_06/2017</v>
          </cell>
          <cell r="C1165" t="str">
            <v>M2</v>
          </cell>
          <cell r="D1165">
            <v>131.38999999999999</v>
          </cell>
          <cell r="E1165">
            <v>99.69</v>
          </cell>
          <cell r="F1165">
            <v>231.08</v>
          </cell>
        </row>
        <row r="1166">
          <cell r="A1166">
            <v>97747</v>
          </cell>
          <cell r="B1166" t="str">
            <v>MONTAGEM E DESMONTAGEM DE FÔRMA DE PILARES CIRCULARES, COM ÁREA MÉDIA DAS SEÇÕES MAIOR QUE 0,28 M², PÉ-DIREITO DUPLO, EM MADEIRA, 2 UTILIZAÇÕES.  AF_06/2017</v>
          </cell>
          <cell r="C1166" t="str">
            <v>M2</v>
          </cell>
          <cell r="D1166">
            <v>125.74</v>
          </cell>
          <cell r="E1166">
            <v>88.81</v>
          </cell>
          <cell r="F1166">
            <v>214.55</v>
          </cell>
        </row>
        <row r="1167">
          <cell r="A1167"/>
          <cell r="B1167" t="str">
            <v>FÔRMAS MANUSEÁVEIS PARA PAREDES DE CONCRETO</v>
          </cell>
          <cell r="C1167"/>
          <cell r="D1167"/>
          <cell r="E1167"/>
          <cell r="F1167"/>
        </row>
        <row r="1168">
          <cell r="A1168"/>
          <cell r="B1168" t="str">
            <v>FÔRMAS PARA SUPERESTRUTURA - PILARES (PÉ-DIREITO SIMPLES/ MADEIRA SERRADA)</v>
          </cell>
          <cell r="C1168"/>
          <cell r="D1168"/>
          <cell r="E1168"/>
          <cell r="F1168"/>
        </row>
        <row r="1169">
          <cell r="A1169">
            <v>92409</v>
          </cell>
          <cell r="B1169" t="str">
            <v>MONTAGEM E DESMONTAGEM DE FÔRMA DE PILARES RETANGULARES E ESTRUTURAS SIMILARES, PÉ-DIREITO SIMPLES, EM MADEIRA SERRADA, 1 UTILIZAÇÃO. AF_09/2020</v>
          </cell>
          <cell r="C1169" t="str">
            <v>M2</v>
          </cell>
          <cell r="D1169">
            <v>286.05</v>
          </cell>
          <cell r="E1169">
            <v>93.45</v>
          </cell>
          <cell r="F1169">
            <v>379.5</v>
          </cell>
        </row>
        <row r="1170">
          <cell r="A1170">
            <v>92411</v>
          </cell>
          <cell r="B1170" t="str">
            <v>MONTAGEM E DESMONTAGEM DE FÔRMA DE PILARES RETANGULARES E ESTRUTURAS SIMILARES, PÉ-DIREITO SIMPLES, EM MADEIRA SERRADA, 2 UTILIZAÇÕES. AF_09/2020</v>
          </cell>
          <cell r="C1170" t="str">
            <v>M2</v>
          </cell>
          <cell r="D1170">
            <v>158.97</v>
          </cell>
          <cell r="E1170">
            <v>74.94</v>
          </cell>
          <cell r="F1170">
            <v>233.91</v>
          </cell>
        </row>
        <row r="1171">
          <cell r="A1171">
            <v>92413</v>
          </cell>
          <cell r="B1171" t="str">
            <v>MONTAGEM E DESMONTAGEM DE FÔRMA DE PILARES RETANGULARES E ESTRUTURAS SIMILARES, PÉ-DIREITO SIMPLES, EM MADEIRA SERRADA, 4 UTILIZAÇÕES. AF_09/2020</v>
          </cell>
          <cell r="C1171" t="str">
            <v>M2</v>
          </cell>
          <cell r="D1171">
            <v>88.89</v>
          </cell>
          <cell r="E1171">
            <v>54.96</v>
          </cell>
          <cell r="F1171">
            <v>143.85</v>
          </cell>
        </row>
        <row r="1172">
          <cell r="A1172"/>
          <cell r="B1172" t="str">
            <v>FÔRMAS PARA SUPERESTRUTURA - PILARES (PÉ-DIREITO SIMPLES/ MADEIRA COMPENSADA RESINADA)</v>
          </cell>
          <cell r="C1172"/>
          <cell r="D1172"/>
          <cell r="E1172"/>
          <cell r="F1172"/>
        </row>
        <row r="1173">
          <cell r="A1173">
            <v>92415</v>
          </cell>
          <cell r="B1173" t="str">
            <v>MONTAGEM E DESMONTAGEM DE FÔRMA DE PILARES RETANGULARES E ESTRUTURAS SIMILARES, PÉ-DIREITO SIMPLES, EM CHAPA DE MADEIRA COMPENSADA RESINADA, 2 UTILIZAÇÕES. AF_09/2020</v>
          </cell>
          <cell r="C1173" t="str">
            <v>M2</v>
          </cell>
          <cell r="D1173">
            <v>85.52</v>
          </cell>
          <cell r="E1173">
            <v>45.76</v>
          </cell>
          <cell r="F1173">
            <v>131.28</v>
          </cell>
        </row>
        <row r="1174">
          <cell r="A1174">
            <v>92419</v>
          </cell>
          <cell r="B1174" t="str">
            <v>MONTAGEM E DESMONTAGEM DE FÔRMA DE PILARES RETANGULARES E ESTRUTURAS SIMILARES, PÉ-DIREITO SIMPLES, EM CHAPA DE MADEIRA COMPENSADA RESINADA, 4 UTILIZAÇÕES. AF_09/2020</v>
          </cell>
          <cell r="C1174" t="str">
            <v>M2</v>
          </cell>
          <cell r="D1174">
            <v>52.82</v>
          </cell>
          <cell r="E1174">
            <v>30.2</v>
          </cell>
          <cell r="F1174">
            <v>83.02</v>
          </cell>
        </row>
        <row r="1175">
          <cell r="A1175">
            <v>92423</v>
          </cell>
          <cell r="B1175" t="str">
            <v>MONTAGEM E DESMONTAGEM DE FÔRMA DE PILARES RETANGULARES E ESTRUTURAS SIMILARES, PÉ-DIREITO SIMPLES, EM CHAPA DE MADEIRA COMPENSADA RESINADA, 6 UTILIZAÇÕES. AF_09/2020</v>
          </cell>
          <cell r="C1175" t="str">
            <v>M2</v>
          </cell>
          <cell r="D1175">
            <v>43.07</v>
          </cell>
          <cell r="E1175">
            <v>24.81</v>
          </cell>
          <cell r="F1175">
            <v>67.88</v>
          </cell>
        </row>
        <row r="1176">
          <cell r="A1176">
            <v>92427</v>
          </cell>
          <cell r="B1176" t="str">
            <v>MONTAGEM E DESMONTAGEM DE FÔRMA DE PILARES RETANGULARES E ESTRUTURAS SIMILARES, PÉ-DIREITO SIMPLES, EM CHAPA DE MADEIRA COMPENSADA RESINADA, 8 UTILIZAÇÕES. AF_09/2020</v>
          </cell>
          <cell r="C1176" t="str">
            <v>M2</v>
          </cell>
          <cell r="D1176">
            <v>38.17</v>
          </cell>
          <cell r="E1176">
            <v>22.05</v>
          </cell>
          <cell r="F1176">
            <v>60.22</v>
          </cell>
        </row>
        <row r="1177">
          <cell r="A1177">
            <v>92431</v>
          </cell>
          <cell r="B1177" t="str">
            <v>MONTAGEM E DESMONTAGEM DE FÔRMA DE PILARES RETANGULARES E ESTRUTURAS SIMILARES, PÉ-DIREITO SIMPLES, EM CHAPA DE MADEIRA COMPENSADA PLASTIFICADA, 10 UTILIZAÇÕES. AF_09/2020</v>
          </cell>
          <cell r="C1177" t="str">
            <v>M2</v>
          </cell>
          <cell r="D1177">
            <v>37.04</v>
          </cell>
          <cell r="E1177">
            <v>19.64</v>
          </cell>
          <cell r="F1177">
            <v>56.68</v>
          </cell>
        </row>
        <row r="1178">
          <cell r="A1178">
            <v>92435</v>
          </cell>
          <cell r="B1178" t="str">
            <v>MONTAGEM E DESMONTAGEM DE FÔRMA DE PILARES RETANGULARES E ESTRUTURAS SIMILARES, PÉ-DIREITO SIMPLES, EM CHAPA DE MADEIRA COMPENSADA PLASTIFICADA, 12 UTILIZAÇÕES. AF_09/2020</v>
          </cell>
          <cell r="C1178" t="str">
            <v>M2</v>
          </cell>
          <cell r="D1178">
            <v>35.090000000000003</v>
          </cell>
          <cell r="E1178">
            <v>18.7</v>
          </cell>
          <cell r="F1178">
            <v>53.79</v>
          </cell>
        </row>
        <row r="1179">
          <cell r="A1179">
            <v>92439</v>
          </cell>
          <cell r="B1179" t="str">
            <v>MONTAGEM E DESMONTAGEM DE FÔRMA DE PILARES RETANGULARES E ESTRUTURAS SIMILARES, PÉ-DIREITO SIMPLES, EM CHAPA DE MADEIRA COMPENSADA PLASTIFICADA, 14 UTILIZAÇÕES. AF_09/2020</v>
          </cell>
          <cell r="C1179" t="str">
            <v>M2</v>
          </cell>
          <cell r="D1179">
            <v>33.67</v>
          </cell>
          <cell r="E1179">
            <v>18.04</v>
          </cell>
          <cell r="F1179">
            <v>51.71</v>
          </cell>
        </row>
        <row r="1180">
          <cell r="A1180">
            <v>92443</v>
          </cell>
          <cell r="B1180" t="str">
            <v>MONTAGEM E DESMONTAGEM DE FÔRMA DE PILARES RETANGULARES E ESTRUTURAS SIMILARES, PÉ-DIREITO SIMPLES, EM CHAPA DE MADEIRA COMPENSADA PLASTIFICADA, 18 UTILIZAÇÕES. AF_09/2020</v>
          </cell>
          <cell r="C1180" t="str">
            <v>M2</v>
          </cell>
          <cell r="D1180">
            <v>30.45</v>
          </cell>
          <cell r="E1180">
            <v>16.850000000000001</v>
          </cell>
          <cell r="F1180">
            <v>47.3</v>
          </cell>
        </row>
        <row r="1181">
          <cell r="A1181"/>
          <cell r="B1181" t="str">
            <v>FÔRMAS PARA SUPERESTRUTURA - PILARES (PÉ-DIREITO DUPLO/ MADEIRA COMPENSADA RESINADA)</v>
          </cell>
          <cell r="C1181"/>
          <cell r="D1181"/>
          <cell r="E1181"/>
          <cell r="F1181"/>
        </row>
        <row r="1182">
          <cell r="A1182">
            <v>92417</v>
          </cell>
          <cell r="B1182" t="str">
            <v>MONTAGEM E DESMONTAGEM DE FÔRMA DE PILARES RETANGULARES E ESTRUTURAS SIMILARES, PÉ-DIREITO DUPLO, EM CHAPA DE MADEIRA COMPENSADA RESINADA, 2 UTILIZAÇÕES. AF_09/2020</v>
          </cell>
          <cell r="C1182" t="str">
            <v>M2</v>
          </cell>
          <cell r="D1182">
            <v>92.12</v>
          </cell>
          <cell r="E1182">
            <v>63.27</v>
          </cell>
          <cell r="F1182">
            <v>155.38999999999999</v>
          </cell>
        </row>
        <row r="1183">
          <cell r="A1183">
            <v>92421</v>
          </cell>
          <cell r="B1183" t="str">
            <v>MONTAGEM E DESMONTAGEM DE FÔRMA DE PILARES RETANGULARES E ESTRUTURAS SIMILARES, PÉ-DIREITO DUPLO, EM CHAPA DE MADEIRA COMPENSADA RESINADA, 4 UTILIZAÇÕES. AF_09/2020</v>
          </cell>
          <cell r="C1183" t="str">
            <v>M2</v>
          </cell>
          <cell r="D1183">
            <v>57.87</v>
          </cell>
          <cell r="E1183">
            <v>43.63</v>
          </cell>
          <cell r="F1183">
            <v>101.5</v>
          </cell>
        </row>
        <row r="1184">
          <cell r="A1184">
            <v>92425</v>
          </cell>
          <cell r="B1184" t="str">
            <v>MONTAGEM E DESMONTAGEM DE FÔRMA DE PILARES RETANGULARES E ESTRUTURAS SIMILARES, PÉ-DIREITO DUPLO, EM CHAPA DE MADEIRA COMPENSADA RESINADA, 6 UTILIZAÇÕES. AF_09/2020</v>
          </cell>
          <cell r="C1184" t="str">
            <v>M2</v>
          </cell>
          <cell r="D1184">
            <v>47.46</v>
          </cell>
          <cell r="E1184">
            <v>36.49</v>
          </cell>
          <cell r="F1184">
            <v>83.95</v>
          </cell>
        </row>
        <row r="1185">
          <cell r="A1185">
            <v>92429</v>
          </cell>
          <cell r="B1185" t="str">
            <v>MONTAGEM E DESMONTAGEM DE FÔRMA DE PILARES RETANGULARES E ESTRUTURAS SIMILARES, PÉ-DIREITO DUPLO, EM CHAPA DE MADEIRA COMPENSADA RESINADA, 8 UTILIZAÇÕES. AF_09/2020</v>
          </cell>
          <cell r="C1185" t="str">
            <v>M2</v>
          </cell>
          <cell r="D1185">
            <v>42.24</v>
          </cell>
          <cell r="E1185">
            <v>32.880000000000003</v>
          </cell>
          <cell r="F1185">
            <v>75.12</v>
          </cell>
        </row>
        <row r="1186">
          <cell r="A1186">
            <v>92433</v>
          </cell>
          <cell r="B1186" t="str">
            <v>MONTAGEM E DESMONTAGEM DE FÔRMA DE PILARES RETANGULARES E ESTRUTURAS SIMILARES, PÉ-DIREITO DUPLO, EM CHAPA DE MADEIRA COMPENSADA PLASTIFICADA, 10 UTILIZAÇÕES. AF_09/2020</v>
          </cell>
          <cell r="C1186" t="str">
            <v>M2</v>
          </cell>
          <cell r="D1186">
            <v>40.89</v>
          </cell>
          <cell r="E1186">
            <v>29.93</v>
          </cell>
          <cell r="F1186">
            <v>70.819999999999993</v>
          </cell>
        </row>
        <row r="1187">
          <cell r="A1187">
            <v>92437</v>
          </cell>
          <cell r="B1187" t="str">
            <v>MONTAGEM E DESMONTAGEM DE FÔRMA DE PILARES RETANGULARES E ESTRUTURAS SIMILARES, PÉ-DIREITO DUPLO, EM CHAPA DE MADEIRA COMPENSADA PLASTIFICADA, 12 UTILIZAÇÕES. AF_09/2020</v>
          </cell>
          <cell r="C1187" t="str">
            <v>M2</v>
          </cell>
          <cell r="D1187">
            <v>38.799999999999997</v>
          </cell>
          <cell r="E1187">
            <v>28.65</v>
          </cell>
          <cell r="F1187">
            <v>67.45</v>
          </cell>
        </row>
        <row r="1188">
          <cell r="A1188">
            <v>92441</v>
          </cell>
          <cell r="B1188" t="str">
            <v>MONTAGEM E DESMONTAGEM DE FÔRMA DE PILARES RETANGULARES E ESTRUTURAS SIMILARES, PÉ-DIREITO DUPLO, EM CHAPA DE MADEIRA COMPENSADA PLASTIFICADA, 14 UTILIZAÇÕES. AF_09/2020</v>
          </cell>
          <cell r="C1188" t="str">
            <v>M2</v>
          </cell>
          <cell r="D1188">
            <v>37.31</v>
          </cell>
          <cell r="E1188">
            <v>27.73</v>
          </cell>
          <cell r="F1188">
            <v>65.040000000000006</v>
          </cell>
        </row>
        <row r="1189">
          <cell r="A1189">
            <v>92445</v>
          </cell>
          <cell r="B1189" t="str">
            <v>MONTAGEM E DESMONTAGEM DE FÔRMA DE PILARES RETANGULARES E ESTRUTURAS SIMILARES, PÉ-DIREITO DUPLO, EM CHAPA DE MADEIRA COMPENSADA PLASTIFICADA, 18 UTILIZAÇÕES. AF_09/2020</v>
          </cell>
          <cell r="C1189" t="str">
            <v>M2</v>
          </cell>
          <cell r="D1189">
            <v>33.96</v>
          </cell>
          <cell r="E1189">
            <v>26.19</v>
          </cell>
          <cell r="F1189">
            <v>60.15</v>
          </cell>
        </row>
        <row r="1190">
          <cell r="A1190"/>
          <cell r="B1190" t="str">
            <v>FÔRMAS PARA SUPERESTRUTURA - VIGAS (PÉ-DIREITO SIMPLES)</v>
          </cell>
          <cell r="C1190"/>
          <cell r="D1190"/>
          <cell r="E1190"/>
          <cell r="F1190"/>
        </row>
        <row r="1191">
          <cell r="A1191">
            <v>92446</v>
          </cell>
          <cell r="B1191" t="str">
            <v>MONTAGEM E DESMONTAGEM DE FÔRMA DE VIGA, ESCORAMENTO COM PONTALETE DE MADEIRA, PÉ-DIREITO SIMPLES, EM MADEIRA SERRADA, 1 UTILIZAÇÃO. AF_09/2020</v>
          </cell>
          <cell r="C1191" t="str">
            <v>M2</v>
          </cell>
          <cell r="D1191">
            <v>248.48</v>
          </cell>
          <cell r="E1191">
            <v>90.75</v>
          </cell>
          <cell r="F1191">
            <v>339.23</v>
          </cell>
        </row>
        <row r="1192">
          <cell r="A1192">
            <v>92447</v>
          </cell>
          <cell r="B1192" t="str">
            <v>MONTAGEM E DESMONTAGEM DE FÔRMA DE VIGA, ESCORAMENTO COM PONTALETE DE MADEIRA, PÉ-DIREITO SIMPLES, EM MADEIRA SERRADA, 2 UTILIZAÇÕES. AF_09/2020</v>
          </cell>
          <cell r="C1192" t="str">
            <v>M2</v>
          </cell>
          <cell r="D1192">
            <v>162.04</v>
          </cell>
          <cell r="E1192">
            <v>69.959999999999994</v>
          </cell>
          <cell r="F1192">
            <v>232</v>
          </cell>
        </row>
        <row r="1193">
          <cell r="A1193">
            <v>92448</v>
          </cell>
          <cell r="B1193" t="str">
            <v>MONTAGEM E DESMONTAGEM DE FÔRMA DE VIGA, ESCORAMENTO COM PONTALETE DE MADEIRA, PÉ-DIREITO SIMPLES, EM MADEIRA SERRADA, 4 UTILIZAÇÕES. AF_09/2020</v>
          </cell>
          <cell r="C1193" t="str">
            <v>M2</v>
          </cell>
          <cell r="D1193">
            <v>120.35</v>
          </cell>
          <cell r="E1193">
            <v>56.96</v>
          </cell>
          <cell r="F1193">
            <v>177.31</v>
          </cell>
        </row>
        <row r="1194">
          <cell r="A1194">
            <v>92451</v>
          </cell>
          <cell r="B1194" t="str">
            <v>MONTAGEM E DESMONTAGEM DE FÔRMA DE VIGA, ESCORAMENTO COM GARFO DE MADEIRA, PÉ-DIREITO SIMPLES, EM CHAPA DE MADEIRA RESINADA, 2 UTILIZAÇÕES. AF_09/2020</v>
          </cell>
          <cell r="C1194" t="str">
            <v>M2</v>
          </cell>
          <cell r="D1194">
            <v>126.26</v>
          </cell>
          <cell r="E1194">
            <v>52.96</v>
          </cell>
          <cell r="F1194">
            <v>179.22</v>
          </cell>
        </row>
        <row r="1195">
          <cell r="A1195">
            <v>92455</v>
          </cell>
          <cell r="B1195" t="str">
            <v>MONTAGEM E DESMONTAGEM DE FÔRMA DE VIGA, ESCORAMENTO COM GARFO DE MADEIRA, PÉ-DIREITO SIMPLES, EM CHAPA DE MADEIRA RESINADA, 4 UTILIZAÇÕES. AF_09/2020</v>
          </cell>
          <cell r="C1195" t="str">
            <v>M2</v>
          </cell>
          <cell r="D1195">
            <v>102.16</v>
          </cell>
          <cell r="E1195">
            <v>44.62</v>
          </cell>
          <cell r="F1195">
            <v>146.78</v>
          </cell>
        </row>
        <row r="1196">
          <cell r="A1196">
            <v>92459</v>
          </cell>
          <cell r="B1196" t="str">
            <v>MONTAGEM E DESMONTAGEM DE FÔRMA DE VIGA, ESCORAMENTO COM GARFO DE MADEIRA, PÉ-DIREITO SIMPLES, EM CHAPA DE MADEIRA RESINADA, 6 UTILIZAÇÕES. AF_09/2020</v>
          </cell>
          <cell r="C1196" t="str">
            <v>M2</v>
          </cell>
          <cell r="D1196">
            <v>86.64</v>
          </cell>
          <cell r="E1196">
            <v>38.57</v>
          </cell>
          <cell r="F1196">
            <v>125.21</v>
          </cell>
        </row>
        <row r="1197">
          <cell r="A1197">
            <v>92463</v>
          </cell>
          <cell r="B1197" t="str">
            <v>MONTAGEM E DESMONTAGEM DE FÔRMA DE VIGA, ESCORAMENTO COM GARFO DE MADEIRA, PÉ-DIREITO SIMPLES, EM CHAPA DE MADEIRA RESINADA, 8 UTILIZAÇÕES. AF_09/2020</v>
          </cell>
          <cell r="C1197" t="str">
            <v>M2</v>
          </cell>
          <cell r="D1197">
            <v>78.900000000000006</v>
          </cell>
          <cell r="E1197">
            <v>34.79</v>
          </cell>
          <cell r="F1197">
            <v>113.69</v>
          </cell>
        </row>
        <row r="1198">
          <cell r="A1198">
            <v>92467</v>
          </cell>
          <cell r="B1198" t="str">
            <v>MONTAGEM E DESMONTAGEM DE FÔRMA DE VIGA, ESCORAMENTO COM GARFO DE MADEIRA, PÉ-DIREITO SIMPLES, EM CHAPA DE MADEIRA PLASTIFICADA, 10 UTILIZAÇÕES. AF_09/2020</v>
          </cell>
          <cell r="C1198" t="str">
            <v>M2</v>
          </cell>
          <cell r="D1198">
            <v>65.78</v>
          </cell>
          <cell r="E1198">
            <v>29.09</v>
          </cell>
          <cell r="F1198">
            <v>94.87</v>
          </cell>
        </row>
        <row r="1199">
          <cell r="A1199">
            <v>92471</v>
          </cell>
          <cell r="B1199" t="str">
            <v>MONTAGEM E DESMONTAGEM DE FÔRMA DE VIGA, ESCORAMENTO COM GARFO DE MADEIRA, PÉ-DIREITO SIMPLES, EM CHAPA DE MADEIRA PLASTIFICADA, 12 UTILIZAÇÕES. AF_09/2020</v>
          </cell>
          <cell r="C1199" t="str">
            <v>M2</v>
          </cell>
          <cell r="D1199">
            <v>60.13</v>
          </cell>
          <cell r="E1199">
            <v>26.67</v>
          </cell>
          <cell r="F1199">
            <v>86.8</v>
          </cell>
        </row>
        <row r="1200">
          <cell r="A1200">
            <v>92475</v>
          </cell>
          <cell r="B1200" t="str">
            <v>MONTAGEM E DESMONTAGEM DE FÔRMA DE VIGA, ESCORAMENTO COM GARFO DE MADEIRA, PÉ-DIREITO SIMPLES, EM CHAPA DE MADEIRA PLASTIFICADA, 14 UTILIZAÇÕES. AF_09/2020</v>
          </cell>
          <cell r="C1200" t="str">
            <v>M2</v>
          </cell>
          <cell r="D1200">
            <v>55.68</v>
          </cell>
          <cell r="E1200">
            <v>24.53</v>
          </cell>
          <cell r="F1200">
            <v>80.209999999999994</v>
          </cell>
        </row>
        <row r="1201">
          <cell r="A1201">
            <v>92479</v>
          </cell>
          <cell r="B1201" t="str">
            <v>MONTAGEM E DESMONTAGEM DE FÔRMA DE VIGA, ESCORAMENTO COM GARFO DE MADEIRA, PÉ-DIREITO SIMPLES, EM CHAPA DE MADEIRA PLASTIFICADA, 18 UTILIZAÇÕES. AF_09/2020</v>
          </cell>
          <cell r="C1201" t="str">
            <v>M2</v>
          </cell>
          <cell r="D1201">
            <v>45.84</v>
          </cell>
          <cell r="E1201">
            <v>20.37</v>
          </cell>
          <cell r="F1201">
            <v>66.209999999999994</v>
          </cell>
        </row>
        <row r="1202">
          <cell r="A1202">
            <v>92452</v>
          </cell>
          <cell r="B1202" t="str">
            <v>MONTAGEM E DESMONTAGEM DE FÔRMA DE VIGA, ESCORAMENTO METÁLICO, PÉ-DIREITO SIMPLES, EM CHAPA DE MADEIRA RESINADA, 2 UTILIZAÇÕES. AF_09/2020</v>
          </cell>
          <cell r="C1202" t="str">
            <v>M2</v>
          </cell>
          <cell r="D1202">
            <v>99.37</v>
          </cell>
          <cell r="E1202">
            <v>60.26</v>
          </cell>
          <cell r="F1202">
            <v>159.63</v>
          </cell>
        </row>
        <row r="1203">
          <cell r="A1203">
            <v>92456</v>
          </cell>
          <cell r="B1203" t="str">
            <v>MONTAGEM E DESMONTAGEM DE FÔRMA DE VIGA, ESCORAMENTO METÁLICO, PÉ-DIREITO SIMPLES, EM CHAPA DE MADEIRA RESINADA, 4 UTILIZAÇÕES. AF_09/2020</v>
          </cell>
          <cell r="C1203" t="str">
            <v>M2</v>
          </cell>
          <cell r="D1203">
            <v>79.44</v>
          </cell>
          <cell r="E1203">
            <v>51.14</v>
          </cell>
          <cell r="F1203">
            <v>130.58000000000001</v>
          </cell>
        </row>
        <row r="1204">
          <cell r="A1204">
            <v>92460</v>
          </cell>
          <cell r="B1204" t="str">
            <v>MONTAGEM E DESMONTAGEM DE FÔRMA DE VIGA, ESCORAMENTO METÁLICO, PÉ-DIREITO SIMPLES, EM CHAPA DE MADEIRA RESINADA, 6 UTILIZAÇÕES. AF_09/2020</v>
          </cell>
          <cell r="C1204" t="str">
            <v>M2</v>
          </cell>
          <cell r="D1204">
            <v>62.34</v>
          </cell>
          <cell r="E1204">
            <v>44.83</v>
          </cell>
          <cell r="F1204">
            <v>107.17</v>
          </cell>
        </row>
        <row r="1205">
          <cell r="A1205">
            <v>92464</v>
          </cell>
          <cell r="B1205" t="str">
            <v>MONTAGEM E DESMONTAGEM DE FÔRMA DE VIGA, ESCORAMENTO METÁLICO, PÉ-DIREITO SIMPLES, EM CHAPA DE MADEIRA RESINADA, 8 UTILIZAÇÕES. AF_09/2020</v>
          </cell>
          <cell r="C1205" t="str">
            <v>M2</v>
          </cell>
          <cell r="D1205">
            <v>60.88</v>
          </cell>
          <cell r="E1205">
            <v>40.33</v>
          </cell>
          <cell r="F1205">
            <v>101.21</v>
          </cell>
        </row>
        <row r="1206">
          <cell r="A1206">
            <v>92468</v>
          </cell>
          <cell r="B1206" t="str">
            <v>MONTAGEM E DESMONTAGEM DE FÔRMA DE VIGA, ESCORAMENTO METÁLICO, PÉ-DIREITO SIMPLES, EM CHAPA DE MADEIRA PLASTIFICADA, 10 UTILIZAÇÕES. AF_09/2020</v>
          </cell>
          <cell r="C1206" t="str">
            <v>M2</v>
          </cell>
          <cell r="D1206">
            <v>59.32</v>
          </cell>
          <cell r="E1206">
            <v>35.78</v>
          </cell>
          <cell r="F1206">
            <v>95.1</v>
          </cell>
        </row>
        <row r="1207">
          <cell r="A1207">
            <v>92472</v>
          </cell>
          <cell r="B1207" t="str">
            <v>MONTAGEM E DESMONTAGEM DE FÔRMA DE VIGA, ESCORAMENTO METÁLICO, PÉ-DIREITO SIMPLES, EM CHAPA DE MADEIRA PLASTIFICADA, 12 UTILIZAÇÕES. AF_09/2020</v>
          </cell>
          <cell r="C1207" t="str">
            <v>M2</v>
          </cell>
          <cell r="D1207">
            <v>56.25</v>
          </cell>
          <cell r="E1207">
            <v>32.94</v>
          </cell>
          <cell r="F1207">
            <v>89.19</v>
          </cell>
        </row>
        <row r="1208">
          <cell r="A1208">
            <v>92476</v>
          </cell>
          <cell r="B1208" t="str">
            <v>MONTAGEM E DESMONTAGEM DE FÔRMA DE VIGA, ESCORAMENTO METÁLICO, PÉ-DIREITO SIMPLES, EM CHAPA DE MADEIRA PLASTIFICADA, 14 UTILIZAÇÕES. AF_09/2020</v>
          </cell>
          <cell r="C1208" t="str">
            <v>M2</v>
          </cell>
          <cell r="D1208">
            <v>53.76</v>
          </cell>
          <cell r="E1208">
            <v>30.38</v>
          </cell>
          <cell r="F1208">
            <v>84.14</v>
          </cell>
        </row>
        <row r="1209">
          <cell r="A1209"/>
          <cell r="B1209" t="str">
            <v>FÔRMAS PARA SUPERESTRUTURA - VIGAS (PÉ-DIREITO DUPLO)</v>
          </cell>
          <cell r="C1209"/>
          <cell r="D1209"/>
          <cell r="E1209"/>
          <cell r="F1209"/>
        </row>
        <row r="1210">
          <cell r="A1210">
            <v>92449</v>
          </cell>
          <cell r="B1210" t="str">
            <v>MONTAGEM E DESMONTAGEM DE FÔRMA DE VIGA, ESCORAMENTO COM GARFO DE MADEIRA, PÉ-DIREITO DUPLO, EM CHAPA DE MADEIRA RESINADA, 2 UTILIZAÇÕES. AF_09/2020</v>
          </cell>
          <cell r="C1210" t="str">
            <v>M2</v>
          </cell>
          <cell r="D1210">
            <v>187.99</v>
          </cell>
          <cell r="E1210">
            <v>74.16</v>
          </cell>
          <cell r="F1210">
            <v>262.14999999999998</v>
          </cell>
        </row>
        <row r="1211">
          <cell r="A1211">
            <v>92453</v>
          </cell>
          <cell r="B1211" t="str">
            <v>MONTAGEM E DESMONTAGEM DE FÔRMA DE VIGA, ESCORAMENTO COM GARFO DE MADEIRA, PÉ-DIREITO DUPLO, EM CHAPA DE MADEIRA RESINADA, 4 UTILIZAÇÕES. AF_09/2020</v>
          </cell>
          <cell r="C1211" t="str">
            <v>M2</v>
          </cell>
          <cell r="D1211">
            <v>159.38999999999999</v>
          </cell>
          <cell r="E1211">
            <v>64.45</v>
          </cell>
          <cell r="F1211">
            <v>223.84</v>
          </cell>
        </row>
        <row r="1212">
          <cell r="A1212">
            <v>92457</v>
          </cell>
          <cell r="B1212" t="str">
            <v>MONTAGEM E DESMONTAGEM DE FÔRMA DE VIGA, ESCORAMENTO COM GARFO DE MADEIRA, PÉ-DIREITO DUPLO, EM CHAPA DE MADEIRA RESINADA, 6 UTILIZAÇÕES. AF_09/2020</v>
          </cell>
          <cell r="C1212" t="str">
            <v>M2</v>
          </cell>
          <cell r="D1212">
            <v>138.46</v>
          </cell>
          <cell r="E1212">
            <v>56.69</v>
          </cell>
          <cell r="F1212">
            <v>195.15</v>
          </cell>
        </row>
        <row r="1213">
          <cell r="A1213">
            <v>92461</v>
          </cell>
          <cell r="B1213" t="str">
            <v>MONTAGEM E DESMONTAGEM DE FÔRMA DE VIGA, ESCORAMENTO COM GARFO DE MADEIRA, PÉ-DIREITO DUPLO, EM CHAPA DE MADEIRA RESINADA, 8 UTILIZAÇÕES. AF_09/2020</v>
          </cell>
          <cell r="C1213" t="str">
            <v>M2</v>
          </cell>
          <cell r="D1213">
            <v>128.49</v>
          </cell>
          <cell r="E1213">
            <v>51.76</v>
          </cell>
          <cell r="F1213">
            <v>180.25</v>
          </cell>
        </row>
        <row r="1214">
          <cell r="A1214">
            <v>92465</v>
          </cell>
          <cell r="B1214" t="str">
            <v>MONTAGEM E DESMONTAGEM DE FÔRMA DE VIGA, ESCORAMENTO COM GARFO DE MADEIRA, PÉ-DIREITO DUPLO, EM CHAPA DE MADEIRA PLASTIFICADA, 10 UTILIZAÇÕES. AF_09/2020</v>
          </cell>
          <cell r="C1214" t="str">
            <v>M2</v>
          </cell>
          <cell r="D1214">
            <v>102.48</v>
          </cell>
          <cell r="E1214">
            <v>43.29</v>
          </cell>
          <cell r="F1214">
            <v>145.77000000000001</v>
          </cell>
        </row>
        <row r="1215">
          <cell r="A1215">
            <v>92469</v>
          </cell>
          <cell r="B1215" t="str">
            <v>MONTAGEM E DESMONTAGEM DE FÔRMA DE VIGA, ESCORAMENTO COM GARFO DE MADEIRA, PÉ-DIREITO DUPLO, EM CHAPA DE MADEIRA PLASTIFICADA, 12 UTILIZAÇÕES. AF_09/2020</v>
          </cell>
          <cell r="C1215" t="str">
            <v>M2</v>
          </cell>
          <cell r="D1215">
            <v>93.55</v>
          </cell>
          <cell r="E1215">
            <v>39.619999999999997</v>
          </cell>
          <cell r="F1215">
            <v>133.16999999999999</v>
          </cell>
        </row>
        <row r="1216">
          <cell r="A1216">
            <v>92473</v>
          </cell>
          <cell r="B1216" t="str">
            <v>MONTAGEM E DESMONTAGEM DE FÔRMA DE VIGA, ESCORAMENTO COM GARFO DE MADEIRA, PÉ-DIREITO DUPLO, EM CHAPA DE MADEIRA PLASTIFICADA, 14 UTILIZAÇÕES. AF_09/2020</v>
          </cell>
          <cell r="C1216" t="str">
            <v>M2</v>
          </cell>
          <cell r="D1216">
            <v>86.5</v>
          </cell>
          <cell r="E1216">
            <v>36.43</v>
          </cell>
          <cell r="F1216">
            <v>122.93</v>
          </cell>
        </row>
        <row r="1217">
          <cell r="A1217">
            <v>92477</v>
          </cell>
          <cell r="B1217" t="str">
            <v>MONTAGEM E DESMONTAGEM DE FÔRMA DE VIGA, ESCORAMENTO COM GARFO DE MADEIRA, PÉ-DIREITO DUPLO, EM CHAPA DE MADEIRA PLASTIFICADA, 18 UTILIZAÇÕES. AF_09/2020</v>
          </cell>
          <cell r="C1217" t="str">
            <v>M2</v>
          </cell>
          <cell r="D1217">
            <v>70.91</v>
          </cell>
          <cell r="E1217">
            <v>30.26</v>
          </cell>
          <cell r="F1217">
            <v>101.17</v>
          </cell>
        </row>
        <row r="1218">
          <cell r="A1218">
            <v>92450</v>
          </cell>
          <cell r="B1218" t="str">
            <v>MONTAGEM E DESMONTAGEM DE FÔRMA DE VIGA, ESCORAMENTO METÁLICO, PÉ-DIREITO DUPLO, EM CHAPA DE MADEIRA RESINADA, 2 UTILIZAÇÕES. AF_09/2020</v>
          </cell>
          <cell r="C1218" t="str">
            <v>M2</v>
          </cell>
          <cell r="D1218">
            <v>245.14</v>
          </cell>
          <cell r="E1218">
            <v>74.34</v>
          </cell>
          <cell r="F1218">
            <v>319.48</v>
          </cell>
        </row>
        <row r="1219">
          <cell r="A1219">
            <v>92454</v>
          </cell>
          <cell r="B1219" t="str">
            <v>MONTAGEM E DESMONTAGEM DE FÔRMA DE VIGA, ESCORAMENTO METÁLICO, PÉ-DIREITO DUPLO, EM CHAPA DE MADEIRA RESINADA, 4 UTILIZAÇÕES. AF_09/2020</v>
          </cell>
          <cell r="C1219" t="str">
            <v>M2</v>
          </cell>
          <cell r="D1219">
            <v>226.22</v>
          </cell>
          <cell r="E1219">
            <v>64.17</v>
          </cell>
          <cell r="F1219">
            <v>290.39</v>
          </cell>
        </row>
        <row r="1220">
          <cell r="A1220">
            <v>92458</v>
          </cell>
          <cell r="B1220" t="str">
            <v>MONTAGEM E DESMONTAGEM DE FÔRMA DE VIGA, ESCORAMENTO METÁLICO, PÉ-DIREITO DUPLO, EM CHAPA DE MADEIRA RESINADA, 6 UTILIZAÇÕES. AF_12/2015</v>
          </cell>
          <cell r="C1220" t="str">
            <v>M2</v>
          </cell>
          <cell r="D1220">
            <v>214.94</v>
          </cell>
          <cell r="E1220">
            <v>56.85</v>
          </cell>
          <cell r="F1220">
            <v>271.79000000000002</v>
          </cell>
        </row>
        <row r="1221">
          <cell r="A1221">
            <v>92462</v>
          </cell>
          <cell r="B1221" t="str">
            <v>MONTAGEM E DESMONTAGEM DE FÔRMA DE VIGA, ESCORAMENTO METÁLICO, PÉ-DIREITO DUPLO, EM CHAPA DE MADEIRA RESINADA, 8 UTILIZAÇÕES. AF_09/2020</v>
          </cell>
          <cell r="C1221" t="str">
            <v>M2</v>
          </cell>
          <cell r="D1221">
            <v>208.45</v>
          </cell>
          <cell r="E1221">
            <v>51.43</v>
          </cell>
          <cell r="F1221">
            <v>259.88</v>
          </cell>
        </row>
        <row r="1222">
          <cell r="A1222">
            <v>92466</v>
          </cell>
          <cell r="B1222" t="str">
            <v>MONTAGEM E DESMONTAGEM DE FÔRMA DE VIGA, ESCORAMENTO METÁLICO, PÉ-DIREITO DUPLO, EM CHAPA DE MADEIRA PLASTIFICADA, 10 UTILIZAÇÕES. AF_09/2020</v>
          </cell>
          <cell r="C1222" t="str">
            <v>M2</v>
          </cell>
          <cell r="D1222">
            <v>207.17</v>
          </cell>
          <cell r="E1222">
            <v>46.03</v>
          </cell>
          <cell r="F1222">
            <v>253.2</v>
          </cell>
        </row>
        <row r="1223">
          <cell r="A1223">
            <v>92470</v>
          </cell>
          <cell r="B1223" t="str">
            <v>MONTAGEM E DESMONTAGEM DE FÔRMA DE VIGA, ESCORAMENTO METÁLICO, PÉ-DIREITO DUPLO, EM CHAPA DE MADEIRA PLASTIFICADA, 12 UTILIZAÇÕES. AF_09/2020</v>
          </cell>
          <cell r="C1223" t="str">
            <v>M2</v>
          </cell>
          <cell r="D1223">
            <v>203.95</v>
          </cell>
          <cell r="E1223">
            <v>42.42</v>
          </cell>
          <cell r="F1223">
            <v>246.37</v>
          </cell>
        </row>
        <row r="1224">
          <cell r="A1224">
            <v>92474</v>
          </cell>
          <cell r="B1224" t="str">
            <v>MONTAGEM E DESMONTAGEM DE FÔRMA DE VIGA, ESCORAMENTO METÁLICO, PÉ-DIREITO DUPLO, EM CHAPA DE MADEIRA PLASTIFICADA, 14 UTILIZAÇÕES. AF_09/2020</v>
          </cell>
          <cell r="C1224" t="str">
            <v>M2</v>
          </cell>
          <cell r="D1224">
            <v>201.32</v>
          </cell>
          <cell r="E1224">
            <v>39.15</v>
          </cell>
          <cell r="F1224">
            <v>240.47</v>
          </cell>
        </row>
        <row r="1225">
          <cell r="A1225">
            <v>92478</v>
          </cell>
          <cell r="B1225" t="str">
            <v>MONTAGEM E DESMONTAGEM DE FÔRMA DE VIGA, ESCORAMENTO METÁLICO, PÉ-DIREITO DUPLO, EM CHAPA DE MADEIRA PLASTIFICADA, 18 UTILIZAÇÕES. AF_09/2020</v>
          </cell>
          <cell r="C1225" t="str">
            <v>M2</v>
          </cell>
          <cell r="D1225">
            <v>195.75</v>
          </cell>
          <cell r="E1225">
            <v>33.130000000000003</v>
          </cell>
          <cell r="F1225">
            <v>228.88</v>
          </cell>
        </row>
        <row r="1226">
          <cell r="A1226">
            <v>92480</v>
          </cell>
          <cell r="B1226" t="str">
            <v>MONTAGEM E DESMONTAGEM DE FÔRMA DE VIGA, ESCORAMENTO METÁLICO, PÉ-DIREITO SIMPLES, EM CHAPA DE MADEIRA PLASTIFICADA, 18 UTILIZAÇÕES. AF_09/2020</v>
          </cell>
          <cell r="C1226" t="str">
            <v>M2</v>
          </cell>
          <cell r="D1226">
            <v>48.45</v>
          </cell>
          <cell r="E1226">
            <v>25.67</v>
          </cell>
          <cell r="F1226">
            <v>74.12</v>
          </cell>
        </row>
        <row r="1227">
          <cell r="A1227"/>
          <cell r="B1227" t="str">
            <v>FÔRMAS PARA SUPERESTRUTURA - LAJE MACIÇA</v>
          </cell>
          <cell r="C1227"/>
          <cell r="D1227"/>
          <cell r="E1227"/>
          <cell r="F1227"/>
        </row>
        <row r="1228">
          <cell r="A1228">
            <v>92482</v>
          </cell>
          <cell r="B1228" t="str">
            <v>MONTAGEM E DESMONTAGEM DE FÔRMA DE LAJE MACIÇA, PÉ-DIREITO SIMPLES, EM MADEIRA SERRADA, 1 UTILIZAÇÃO. AF_09/2020</v>
          </cell>
          <cell r="C1228" t="str">
            <v>M2</v>
          </cell>
          <cell r="D1228">
            <v>286.33</v>
          </cell>
          <cell r="E1228">
            <v>100.11</v>
          </cell>
          <cell r="F1228">
            <v>386.44</v>
          </cell>
        </row>
        <row r="1229">
          <cell r="A1229">
            <v>92484</v>
          </cell>
          <cell r="B1229" t="str">
            <v>MONTAGEM E DESMONTAGEM DE FÔRMA DE LAJE MACIÇA, PÉ-DIREITO SIMPLES, EM MADEIRA SERRADA, 2 UTILIZAÇÕES. AF_09/2020</v>
          </cell>
          <cell r="C1229" t="str">
            <v>M2</v>
          </cell>
          <cell r="D1229">
            <v>178.37</v>
          </cell>
          <cell r="E1229">
            <v>82.79</v>
          </cell>
          <cell r="F1229">
            <v>261.16000000000003</v>
          </cell>
        </row>
        <row r="1230">
          <cell r="A1230">
            <v>92486</v>
          </cell>
          <cell r="B1230" t="str">
            <v>MONTAGEM E DESMONTAGEM DE FÔRMA DE LAJE MACIÇA, PÉ-DIREITO SIMPLES, EM MADEIRA SERRADA, 4 UTILIZAÇÕES. AF_09/2020</v>
          </cell>
          <cell r="C1230" t="str">
            <v>M2</v>
          </cell>
          <cell r="D1230">
            <v>114.05</v>
          </cell>
          <cell r="E1230">
            <v>68.430000000000007</v>
          </cell>
          <cell r="F1230">
            <v>182.48</v>
          </cell>
        </row>
        <row r="1231">
          <cell r="A1231">
            <v>92508</v>
          </cell>
          <cell r="B1231" t="str">
            <v>MONTAGEM E DESMONTAGEM DE FÔRMA DE LAJE MACIÇA, PÉ-DIREITO DUPLO, EM CHAPA DE MADEIRA COMPENSADA RESINADA, 2 UTILIZAÇÕES. AF_09/2020</v>
          </cell>
          <cell r="C1231" t="str">
            <v>M2</v>
          </cell>
          <cell r="D1231">
            <v>84.59</v>
          </cell>
          <cell r="E1231">
            <v>28.98</v>
          </cell>
          <cell r="F1231">
            <v>113.57</v>
          </cell>
        </row>
        <row r="1232">
          <cell r="A1232">
            <v>92510</v>
          </cell>
          <cell r="B1232" t="str">
            <v>MONTAGEM E DESMONTAGEM DE FÔRMA DE LAJE MACIÇA, PÉ-DIREITO SIMPLES, EM CHAPA DE MADEIRA COMPENSADA RESINADA, 2 UTILIZAÇÕES. AF_09/2020</v>
          </cell>
          <cell r="C1232" t="str">
            <v>M2</v>
          </cell>
          <cell r="D1232">
            <v>49.55</v>
          </cell>
          <cell r="E1232">
            <v>16.940000000000001</v>
          </cell>
          <cell r="F1232">
            <v>66.489999999999995</v>
          </cell>
        </row>
        <row r="1233">
          <cell r="A1233">
            <v>92512</v>
          </cell>
          <cell r="B1233" t="str">
            <v>MONTAGEM E DESMONTAGEM DE FÔRMA DE LAJE MACIÇA, PÉ-DIREITO DUPLO, EM CHAPA DE MADEIRA COMPENSADA RESINADA, 4 UTILIZAÇÕES. AF_09/2020</v>
          </cell>
          <cell r="C1233" t="str">
            <v>M2</v>
          </cell>
          <cell r="D1233">
            <v>72.39</v>
          </cell>
          <cell r="E1233">
            <v>26.66</v>
          </cell>
          <cell r="F1233">
            <v>99.05</v>
          </cell>
        </row>
        <row r="1234">
          <cell r="A1234">
            <v>92514</v>
          </cell>
          <cell r="B1234" t="str">
            <v>MONTAGEM E DESMONTAGEM DE FÔRMA DE LAJE MACIÇA, PÉ-DIREITO SIMPLES, EM CHAPA DE MADEIRA COMPENSADA RESINADA, 4 UTILIZAÇÕES. AF_09/2020</v>
          </cell>
          <cell r="C1234" t="str">
            <v>M2</v>
          </cell>
          <cell r="D1234">
            <v>37.71</v>
          </cell>
          <cell r="E1234">
            <v>15.5</v>
          </cell>
          <cell r="F1234">
            <v>53.21</v>
          </cell>
        </row>
        <row r="1235">
          <cell r="A1235">
            <v>92515</v>
          </cell>
          <cell r="B1235" t="str">
            <v>MONTAGEM E DESMONTAGEM DE FÔRMA DE LAJE MACIÇA, PÉ-DIREITO DUPLO, EM CHAPA DE MADEIRA COMPENSADA RESINADA, 6 UTILIZAÇÕES. AF_09/2020</v>
          </cell>
          <cell r="C1235" t="str">
            <v>M2</v>
          </cell>
          <cell r="D1235">
            <v>67.03</v>
          </cell>
          <cell r="E1235">
            <v>24.59</v>
          </cell>
          <cell r="F1235">
            <v>91.62</v>
          </cell>
        </row>
        <row r="1236">
          <cell r="A1236">
            <v>92518</v>
          </cell>
          <cell r="B1236" t="str">
            <v>MONTAGEM E DESMONTAGEM DE FÔRMA DE LAJE MACIÇA, PÉ-DIREITO SIMPLES, EM CHAPA DE MADEIRA COMPENSADA RESINADA, 6 UTILIZAÇÕES. AF_09/2020</v>
          </cell>
          <cell r="C1236" t="str">
            <v>M2</v>
          </cell>
          <cell r="D1236">
            <v>32.65</v>
          </cell>
          <cell r="E1236">
            <v>14.3</v>
          </cell>
          <cell r="F1236">
            <v>46.95</v>
          </cell>
        </row>
        <row r="1237">
          <cell r="A1237">
            <v>92520</v>
          </cell>
          <cell r="B1237" t="str">
            <v>MONTAGEM E DESMONTAGEM DE FÔRMA DE LAJE MACIÇA, PÉ-DIREITO DUPLO, EM CHAPA DE MADEIRA COMPENSADA RESINADA, 8 UTILIZAÇÕES. AF_09/2020</v>
          </cell>
          <cell r="C1237" t="str">
            <v>M2</v>
          </cell>
          <cell r="D1237">
            <v>63.94</v>
          </cell>
          <cell r="E1237">
            <v>22.68</v>
          </cell>
          <cell r="F1237">
            <v>86.62</v>
          </cell>
        </row>
        <row r="1238">
          <cell r="A1238">
            <v>92522</v>
          </cell>
          <cell r="B1238" t="str">
            <v>MONTAGEM E DESMONTAGEM DE FÔRMA DE LAJE MACIÇA, PÉ-DIREITO SIMPLES, EM CHAPA DE MADEIRA COMPENSADA RESINADA, 8 UTILIZAÇÕES. AF_09/2020</v>
          </cell>
          <cell r="C1238" t="str">
            <v>M2</v>
          </cell>
          <cell r="D1238">
            <v>29.85</v>
          </cell>
          <cell r="E1238">
            <v>13.17</v>
          </cell>
          <cell r="F1238">
            <v>43.02</v>
          </cell>
        </row>
        <row r="1239">
          <cell r="A1239">
            <v>92524</v>
          </cell>
          <cell r="B1239" t="str">
            <v>MONTAGEM E DESMONTAGEM DE FÔRMA DE LAJE MACIÇA, PÉ-DIREITO DUPLO, EM CHAPA DE MADEIRA COMPENSADA PLASTIFICADA, 10 UTILIZAÇÕES. AF_09/2020</v>
          </cell>
          <cell r="C1239" t="str">
            <v>M2</v>
          </cell>
          <cell r="D1239">
            <v>64.930000000000007</v>
          </cell>
          <cell r="E1239">
            <v>20.94</v>
          </cell>
          <cell r="F1239">
            <v>85.87</v>
          </cell>
        </row>
        <row r="1240">
          <cell r="A1240">
            <v>92526</v>
          </cell>
          <cell r="B1240" t="str">
            <v>MONTAGEM E DESMONTAGEM DE FÔRMA DE LAJE MACIÇA, PÉ-DIREITO SIMPLES, EM CHAPA DE MADEIRA COMPENSADA PLASTIFICADA, 10 UTILIZAÇÕES. AF_09/2020</v>
          </cell>
          <cell r="C1240" t="str">
            <v>M2</v>
          </cell>
          <cell r="D1240">
            <v>31.11</v>
          </cell>
          <cell r="E1240">
            <v>12.16</v>
          </cell>
          <cell r="F1240">
            <v>43.27</v>
          </cell>
        </row>
        <row r="1241">
          <cell r="A1241">
            <v>92528</v>
          </cell>
          <cell r="B1241" t="str">
            <v>MONTAGEM E DESMONTAGEM DE FÔRMA DE LAJE MACIÇA, PÉ-DIREITO DUPLO, EM CHAPA DE MADEIRA COMPENSADA PLASTIFICADA, 12 UTILIZAÇÕES. AF_09/2020</v>
          </cell>
          <cell r="C1241" t="str">
            <v>M2</v>
          </cell>
          <cell r="D1241">
            <v>63.17</v>
          </cell>
          <cell r="E1241">
            <v>19.36</v>
          </cell>
          <cell r="F1241">
            <v>82.53</v>
          </cell>
        </row>
        <row r="1242">
          <cell r="A1242">
            <v>92530</v>
          </cell>
          <cell r="B1242" t="str">
            <v>MONTAGEM E DESMONTAGEM DE FÔRMA DE LAJE MACIÇA, PÉ-DIREITO SIMPLES, EM CHAPA DE MADEIRA COMPENSADA PLASTIFICADA, 12 UTILIZAÇÕES. AF_09/2020</v>
          </cell>
          <cell r="C1242" t="str">
            <v>M2</v>
          </cell>
          <cell r="D1242">
            <v>29.62</v>
          </cell>
          <cell r="E1242">
            <v>11.24</v>
          </cell>
          <cell r="F1242">
            <v>40.86</v>
          </cell>
        </row>
        <row r="1243">
          <cell r="A1243">
            <v>92532</v>
          </cell>
          <cell r="B1243" t="str">
            <v>MONTAGEM E DESMONTAGEM DE FÔRMA DE LAJE MACIÇA, PÉ-DIREITO DUPLO, EM CHAPA DE MADEIRA COMPENSADA PLASTIFICADA, 14 UTILIZAÇÕES. AF_09/2020</v>
          </cell>
          <cell r="C1243" t="str">
            <v>M2</v>
          </cell>
          <cell r="D1243">
            <v>61.74</v>
          </cell>
          <cell r="E1243">
            <v>17.89</v>
          </cell>
          <cell r="F1243">
            <v>79.63</v>
          </cell>
        </row>
        <row r="1244">
          <cell r="A1244">
            <v>92534</v>
          </cell>
          <cell r="B1244" t="str">
            <v>MONTAGEM E DESMONTAGEM DE FÔRMA DE LAJE MACIÇA, PÉ-DIREITO SIMPLES, EM CHAPA DE MADEIRA COMPENSADA PLASTIFICADA, 14 UTILIZAÇÕES. AF_09/2020</v>
          </cell>
          <cell r="C1244" t="str">
            <v>M2</v>
          </cell>
          <cell r="D1244">
            <v>28.42</v>
          </cell>
          <cell r="E1244">
            <v>10.38</v>
          </cell>
          <cell r="F1244">
            <v>38.799999999999997</v>
          </cell>
        </row>
        <row r="1245">
          <cell r="A1245">
            <v>92536</v>
          </cell>
          <cell r="B1245" t="str">
            <v>MONTAGEM E DESMONTAGEM DE FÔRMA DE LAJE MACIÇA, PÉ-DIREITO DUPLO, EM CHAPA DE MADEIRA COMPENSADA PLASTIFICADA, 18 UTILIZAÇÕES. AF_09/2020</v>
          </cell>
          <cell r="C1245" t="str">
            <v>M2</v>
          </cell>
          <cell r="D1245">
            <v>58.82</v>
          </cell>
          <cell r="E1245">
            <v>15.26</v>
          </cell>
          <cell r="F1245">
            <v>74.08</v>
          </cell>
        </row>
        <row r="1246">
          <cell r="A1246">
            <v>92538</v>
          </cell>
          <cell r="B1246" t="str">
            <v>MONTAGEM E DESMONTAGEM DE FÔRMA DE LAJE MACIÇA, PÉ-DIREITO SIMPLES, EM CHAPA DE MADEIRA COMPENSADA PLASTIFICADA, 18 UTILIZAÇÕES. AF_09/2020</v>
          </cell>
          <cell r="C1246" t="str">
            <v>M2</v>
          </cell>
          <cell r="D1246">
            <v>25.89</v>
          </cell>
          <cell r="E1246">
            <v>8.84</v>
          </cell>
          <cell r="F1246">
            <v>34.729999999999997</v>
          </cell>
        </row>
        <row r="1247">
          <cell r="A1247">
            <v>103760</v>
          </cell>
          <cell r="B1247" t="str">
            <v>MONTAGEM E DESMONTAGEM DE FÔRMA DE LAJE MACIÇA, PÉ-DIREITO SIMPLES, EM CHAPA DE MADEIRA COMPENSADA RESINADA E CIMBRAMENTO DE MADEIRA, 2 UTILIZAÇÕES. AF_03/2022</v>
          </cell>
          <cell r="C1247" t="str">
            <v>M2</v>
          </cell>
          <cell r="D1247">
            <v>97.69</v>
          </cell>
          <cell r="E1247">
            <v>27.47</v>
          </cell>
          <cell r="F1247">
            <v>125.16</v>
          </cell>
        </row>
        <row r="1248">
          <cell r="A1248">
            <v>103761</v>
          </cell>
          <cell r="B1248" t="str">
            <v>MONTAGEM E DESMONTAGEM DE FÔRMA DE LAJE MACIÇA, PÉ-DIREITO SIMPLES, EM CHAPA DE MADEIRA COMPENSADA RESINADA E CIMBRAMENTO DE MADEIRA, 4 UTILIZAÇÕES. AF_03/2022</v>
          </cell>
          <cell r="C1248" t="str">
            <v>M2</v>
          </cell>
          <cell r="D1248">
            <v>57.27</v>
          </cell>
          <cell r="E1248">
            <v>25.37</v>
          </cell>
          <cell r="F1248">
            <v>82.64</v>
          </cell>
        </row>
        <row r="1249">
          <cell r="A1249">
            <v>103762</v>
          </cell>
          <cell r="B1249" t="str">
            <v>MONTAGEM E DESMONTAGEM DE FÔRMA DE LAJE MACIÇA, PÉ-DIREITO SIMPLES, EM CHAPA DE MADEIRA COMPENSADA RESINADA E CIMBRAMENTO DE MADEIRA, 6 UTILIZAÇÕES. AF_03/2022</v>
          </cell>
          <cell r="C1249" t="str">
            <v>M2</v>
          </cell>
          <cell r="D1249">
            <v>47.38</v>
          </cell>
          <cell r="E1249">
            <v>23.31</v>
          </cell>
          <cell r="F1249">
            <v>70.69</v>
          </cell>
        </row>
        <row r="1250">
          <cell r="A1250">
            <v>103763</v>
          </cell>
          <cell r="B1250" t="str">
            <v>MONTAGEM E DESMONTAGEM DE FÔRMA DE LAJE MACIÇA, PÉ-DIREITO SIMPLES, EM CHAPA DE MADEIRA COMPENSADA RESINADA E CIMBRAMENTO DE MADEIRA, 8 UTILIZAÇÕES. AF_03/2022</v>
          </cell>
          <cell r="C1250" t="str">
            <v>M2</v>
          </cell>
          <cell r="D1250">
            <v>40.44</v>
          </cell>
          <cell r="E1250">
            <v>21.6</v>
          </cell>
          <cell r="F1250">
            <v>62.04</v>
          </cell>
        </row>
        <row r="1251">
          <cell r="A1251"/>
          <cell r="B1251" t="str">
            <v>FÔRMAS PARA SUPERESTRUTURA - LAJE NERVURADA</v>
          </cell>
          <cell r="C1251"/>
          <cell r="D1251"/>
          <cell r="E1251"/>
          <cell r="F1251"/>
        </row>
        <row r="1252">
          <cell r="A1252">
            <v>92488</v>
          </cell>
          <cell r="B1252" t="str">
            <v>MONTAGEM E DESMONTAGEM DE FÔRMA DE LAJE NERVURADA COM CUBETA E ASSOALHO, PÉ-DIREITO DUPLO, EM CHAPA DE MADEIRA COMPENSADA RESINADA, 8 UTILIZAÇÕES. AF_09/2020</v>
          </cell>
          <cell r="C1252" t="str">
            <v>M2</v>
          </cell>
          <cell r="D1252">
            <v>82.07</v>
          </cell>
          <cell r="E1252">
            <v>37.19</v>
          </cell>
          <cell r="F1252">
            <v>119.26</v>
          </cell>
        </row>
        <row r="1253">
          <cell r="A1253">
            <v>92490</v>
          </cell>
          <cell r="B1253" t="str">
            <v>MONTAGEM E DESMONTAGEM DE FÔRMA DE LAJE NERVURADA COM CUBETA E ASSOALHO, PÉ-DIREITO SIMPLES, EM CHAPA DE MADEIRA COMPENSADA RESINADA, 8 UTILIZAÇÕES. AF_09/2020</v>
          </cell>
          <cell r="C1253" t="str">
            <v>M2</v>
          </cell>
          <cell r="D1253">
            <v>47.57</v>
          </cell>
          <cell r="E1253">
            <v>26.6</v>
          </cell>
          <cell r="F1253">
            <v>74.17</v>
          </cell>
        </row>
        <row r="1254">
          <cell r="A1254">
            <v>92492</v>
          </cell>
          <cell r="B1254" t="str">
            <v>MONTAGEM E DESMONTAGEM DE FÔRMA DE LAJE NERVURADA COM CUBETA E ASSOALHO, PÉ-DIREITO DUPLO, EM CHAPA DE MADEIRA COMPENSADA RESINADA, 10 UTILIZAÇÕES. AF_09/2020</v>
          </cell>
          <cell r="C1254" t="str">
            <v>M2</v>
          </cell>
          <cell r="D1254">
            <v>79.25</v>
          </cell>
          <cell r="E1254">
            <v>34.35</v>
          </cell>
          <cell r="F1254">
            <v>113.6</v>
          </cell>
        </row>
        <row r="1255">
          <cell r="A1255">
            <v>92494</v>
          </cell>
          <cell r="B1255" t="str">
            <v>MONTAGEM E DESMONTAGEM DE FÔRMA DE LAJE NERVURADA COM CUBETA E ASSOALHO, PÉ-DIREITO SIMPLES, EM CHAPA DE MADEIRA COMPENSADA RESINADA, 10 UTILIZAÇÕES. AF_09/2020</v>
          </cell>
          <cell r="C1255" t="str">
            <v>M2</v>
          </cell>
          <cell r="D1255">
            <v>45.09</v>
          </cell>
          <cell r="E1255">
            <v>24.57</v>
          </cell>
          <cell r="F1255">
            <v>69.66</v>
          </cell>
        </row>
        <row r="1256">
          <cell r="A1256">
            <v>92496</v>
          </cell>
          <cell r="B1256" t="str">
            <v>MONTAGEM E DESMONTAGEM DE FÔRMA DE LAJE NERVURADA COM CUBETA E ASSOALHO, PÉ-DIREITO DUPLO, EM CHAPA DE MADEIRA COMPENSADA RESINADA, 12 UTILIZAÇÕES. AF_09/2020</v>
          </cell>
          <cell r="C1256" t="str">
            <v>M2</v>
          </cell>
          <cell r="D1256">
            <v>77.09</v>
          </cell>
          <cell r="E1256">
            <v>31.76</v>
          </cell>
          <cell r="F1256">
            <v>108.85</v>
          </cell>
        </row>
        <row r="1257">
          <cell r="A1257">
            <v>92498</v>
          </cell>
          <cell r="B1257" t="str">
            <v>MONTAGEM E DESMONTAGEM DE FÔRMA DE LAJE NERVURADA COM CUBETA E ASSOALHO, PÉ-DIREITO SIMPLES, EM CHAPA DE MADEIRA COMPENSADA RESINADA, 12 UTILIZAÇÕES. AF_09/2020</v>
          </cell>
          <cell r="C1257" t="str">
            <v>M2</v>
          </cell>
          <cell r="D1257">
            <v>43.18</v>
          </cell>
          <cell r="E1257">
            <v>22.71</v>
          </cell>
          <cell r="F1257">
            <v>65.89</v>
          </cell>
        </row>
        <row r="1258">
          <cell r="A1258">
            <v>92500</v>
          </cell>
          <cell r="B1258" t="str">
            <v>MONTAGEM E DESMONTAGEM DE FÔRMA DE LAJE NERVURADA COM CUBETA E ASSOALHO, PÉ-DIREITO DUPLO, EM CHAPA DE MADEIRA COMPENSADA RESINADA, 14 UTILIZAÇÕES. AF_09/2020</v>
          </cell>
          <cell r="C1258" t="str">
            <v>M2</v>
          </cell>
          <cell r="D1258">
            <v>75.64</v>
          </cell>
          <cell r="E1258">
            <v>29.34</v>
          </cell>
          <cell r="F1258">
            <v>104.98</v>
          </cell>
        </row>
        <row r="1259">
          <cell r="A1259">
            <v>92502</v>
          </cell>
          <cell r="B1259" t="str">
            <v>MONTAGEM E DESMONTAGEM DE FÔRMA DE LAJE NERVURADA COM CUBETA E ASSOALHO, PÉ-DIREITO SIMPLES, EM CHAPA DE MADEIRA COMPENSADA RESINADA, 14 UTILIZAÇÕES. AF_09/2020</v>
          </cell>
          <cell r="C1259" t="str">
            <v>M2</v>
          </cell>
          <cell r="D1259">
            <v>42.01</v>
          </cell>
          <cell r="E1259">
            <v>20.97</v>
          </cell>
          <cell r="F1259">
            <v>62.98</v>
          </cell>
        </row>
        <row r="1260">
          <cell r="A1260">
            <v>92504</v>
          </cell>
          <cell r="B1260" t="str">
            <v>MONTAGEM E DESMONTAGEM DE FÔRMA DE LAJE NERVURADA COM CUBETA E ASSOALHO, PÉ-DIREITO DUPLO, EM CHAPA DE MADEIRA COMPENSADA RESINADA, 18 UTILIZAÇÕES. AF_09/2020</v>
          </cell>
          <cell r="C1260" t="str">
            <v>M2</v>
          </cell>
          <cell r="D1260">
            <v>42.26</v>
          </cell>
          <cell r="E1260">
            <v>25.08</v>
          </cell>
          <cell r="F1260">
            <v>67.34</v>
          </cell>
        </row>
        <row r="1261">
          <cell r="A1261">
            <v>92506</v>
          </cell>
          <cell r="B1261" t="str">
            <v>MONTAGEM E DESMONTAGEM DE FÔRMA DE LAJE NERVURADA COM CUBETA E ASSOALHO, PÉ-DIREITO SIMPLES, EM CHAPA DE MADEIRA COMPENSADA RESINADA, 18 UTILIZAÇÕES. AF_09/2020</v>
          </cell>
          <cell r="C1261" t="str">
            <v>M2</v>
          </cell>
          <cell r="D1261">
            <v>39.700000000000003</v>
          </cell>
          <cell r="E1261">
            <v>17.899999999999999</v>
          </cell>
          <cell r="F1261">
            <v>57.6</v>
          </cell>
        </row>
        <row r="1262">
          <cell r="A1262"/>
          <cell r="B1262" t="str">
            <v>FABRICAÇÃO DE FÔRMAS</v>
          </cell>
          <cell r="C1262"/>
          <cell r="D1262"/>
          <cell r="E1262"/>
          <cell r="F1262"/>
        </row>
        <row r="1263">
          <cell r="A1263">
            <v>92263</v>
          </cell>
          <cell r="B1263" t="str">
            <v>FABRICAÇÃO DE FÔRMA PARA PILARES E ESTRUTURAS SIMILARES, EM CHAPA DE MADEIRA COMPENSADA RESINADA, E = 17 MM. AF_09/2020</v>
          </cell>
          <cell r="C1263" t="str">
            <v>M2</v>
          </cell>
          <cell r="D1263">
            <v>115.87</v>
          </cell>
          <cell r="E1263">
            <v>35.619999999999997</v>
          </cell>
          <cell r="F1263">
            <v>151.49</v>
          </cell>
        </row>
        <row r="1264">
          <cell r="A1264">
            <v>92264</v>
          </cell>
          <cell r="B1264" t="str">
            <v>FABRICAÇÃO DE FÔRMA PARA PILARES E ESTRUTURAS SIMILARES, EM CHAPA DE MADEIRA COMPENSADA PLASTIFICADA, E = 18 MM. AF_09/2020</v>
          </cell>
          <cell r="C1264" t="str">
            <v>M2</v>
          </cell>
          <cell r="D1264">
            <v>158.16</v>
          </cell>
          <cell r="E1264">
            <v>35.61</v>
          </cell>
          <cell r="F1264">
            <v>193.77</v>
          </cell>
        </row>
        <row r="1265">
          <cell r="A1265">
            <v>92269</v>
          </cell>
          <cell r="B1265" t="str">
            <v>FABRICAÇÃO DE FÔRMA PARA PILARES E ESTRUTURAS SIMILARES, EM MADEIRA SERRADA, E=25 MM. AF_09/2020</v>
          </cell>
          <cell r="C1265" t="str">
            <v>M2</v>
          </cell>
          <cell r="D1265">
            <v>252.75</v>
          </cell>
          <cell r="E1265">
            <v>20.37</v>
          </cell>
          <cell r="F1265">
            <v>273.12</v>
          </cell>
        </row>
        <row r="1266">
          <cell r="A1266">
            <v>92265</v>
          </cell>
          <cell r="B1266" t="str">
            <v>FABRICAÇÃO DE FÔRMA PARA VIGAS, EM CHAPA DE MADEIRA COMPENSADA RESINADA, E = 17 MM. AF_09/2020</v>
          </cell>
          <cell r="C1266" t="str">
            <v>M2</v>
          </cell>
          <cell r="D1266">
            <v>83.64</v>
          </cell>
          <cell r="E1266">
            <v>28.5</v>
          </cell>
          <cell r="F1266">
            <v>112.14</v>
          </cell>
        </row>
        <row r="1267">
          <cell r="A1267">
            <v>92266</v>
          </cell>
          <cell r="B1267" t="str">
            <v>FABRICAÇÃO DE FÔRMA PARA VIGAS, EM CHAPA DE MADEIRA COMPENSADA PLASTIFICADA, E = 18 MM. AF_09/2020</v>
          </cell>
          <cell r="C1267" t="str">
            <v>M2</v>
          </cell>
          <cell r="D1267">
            <v>119.92</v>
          </cell>
          <cell r="E1267">
            <v>28.49</v>
          </cell>
          <cell r="F1267">
            <v>148.41</v>
          </cell>
        </row>
        <row r="1268">
          <cell r="A1268">
            <v>92270</v>
          </cell>
          <cell r="B1268" t="str">
            <v>FABRICAÇÃO DE FÔRMA PARA VIGAS, COM MADEIRA SERRADA, E = 25 MM. AF_09/2020</v>
          </cell>
          <cell r="C1268" t="str">
            <v>M2</v>
          </cell>
          <cell r="D1268">
            <v>180.73</v>
          </cell>
          <cell r="E1268">
            <v>25.46</v>
          </cell>
          <cell r="F1268">
            <v>206.19</v>
          </cell>
        </row>
        <row r="1269">
          <cell r="A1269">
            <v>92267</v>
          </cell>
          <cell r="B1269" t="str">
            <v>FABRICAÇÃO DE FÔRMA PARA LAJES, EM CHAPA DE MADEIRA COMPENSADA RESINADA, E = 17 MM. AF_09/2020</v>
          </cell>
          <cell r="C1269" t="str">
            <v>M2</v>
          </cell>
          <cell r="D1269">
            <v>48.19</v>
          </cell>
          <cell r="E1269">
            <v>0.72</v>
          </cell>
          <cell r="F1269">
            <v>48.91</v>
          </cell>
        </row>
        <row r="1270">
          <cell r="A1270">
            <v>92268</v>
          </cell>
          <cell r="B1270" t="str">
            <v>FABRICAÇÃO DE FÔRMA PARA LAJES, EM CHAPA DE MADEIRA COMPENSADA PLASTIFICADA, E = 18 MM. AF_09/2020</v>
          </cell>
          <cell r="C1270" t="str">
            <v>M2</v>
          </cell>
          <cell r="D1270">
            <v>81.42</v>
          </cell>
          <cell r="E1270">
            <v>0.72</v>
          </cell>
          <cell r="F1270">
            <v>82.14</v>
          </cell>
        </row>
        <row r="1271">
          <cell r="A1271">
            <v>92271</v>
          </cell>
          <cell r="B1271" t="str">
            <v>FABRICAÇÃO DE FÔRMA PARA LAJES, EM MADEIRA SERRADA, E=25 MM. AF_09/2020</v>
          </cell>
          <cell r="C1271" t="str">
            <v>M2</v>
          </cell>
          <cell r="D1271">
            <v>137.69</v>
          </cell>
          <cell r="E1271">
            <v>0.37</v>
          </cell>
          <cell r="F1271">
            <v>138.06</v>
          </cell>
        </row>
        <row r="1272">
          <cell r="A1272">
            <v>101969</v>
          </cell>
          <cell r="B1272" t="str">
            <v>FABRICAÇÃO DE FÔRMA PARA ESCADAS, COM 2 LANCES EM "U" E LAJE PLANA, EM CHAPA DE MADEIRA COMPENSADA PLASTIFICADA, E=18 MM. AF_11/2020</v>
          </cell>
          <cell r="C1272" t="str">
            <v>M2</v>
          </cell>
          <cell r="D1272">
            <v>150.69999999999999</v>
          </cell>
          <cell r="E1272">
            <v>22.22</v>
          </cell>
          <cell r="F1272">
            <v>172.92</v>
          </cell>
        </row>
        <row r="1273">
          <cell r="A1273">
            <v>101971</v>
          </cell>
          <cell r="B1273" t="str">
            <v>FABRICAÇÃO DE FÔRMA PARA ESCADAS, COM 2 LANCES EM "U" E LAJE PLANA, EM CHAPA DE MADEIRA COMPENSADA RESINADA, E= 17 MM. AF_11/2020</v>
          </cell>
          <cell r="C1273" t="str">
            <v>M2</v>
          </cell>
          <cell r="D1273">
            <v>112.78</v>
          </cell>
          <cell r="E1273">
            <v>22.22</v>
          </cell>
          <cell r="F1273">
            <v>135</v>
          </cell>
        </row>
        <row r="1274">
          <cell r="A1274">
            <v>101973</v>
          </cell>
          <cell r="B1274" t="str">
            <v>FABRICAÇÃO DE FÔRMA PARA ESCADAS, COM 2 LANCES EM "U" E LAJE PLANA, EM MADEIRA SERRADA, E=25 MM. AF_11/2020</v>
          </cell>
          <cell r="C1274" t="str">
            <v>M2</v>
          </cell>
          <cell r="D1274">
            <v>227.49</v>
          </cell>
          <cell r="E1274">
            <v>24.19</v>
          </cell>
          <cell r="F1274">
            <v>251.68</v>
          </cell>
        </row>
        <row r="1275">
          <cell r="A1275">
            <v>101985</v>
          </cell>
          <cell r="B1275" t="str">
            <v>FABRICAÇÃO DE FÔRMA PARA ESCADAS, COM 2 LANCES EM "U" E LAJE CASCATA, EM CHAPA DE MADEIRA COMPENSADA PLASTIFICADA, E=18 MM. AF_11/2020</v>
          </cell>
          <cell r="C1275" t="str">
            <v>M2</v>
          </cell>
          <cell r="D1275">
            <v>157.21</v>
          </cell>
          <cell r="E1275">
            <v>26.09</v>
          </cell>
          <cell r="F1275">
            <v>183.3</v>
          </cell>
        </row>
        <row r="1276">
          <cell r="A1276">
            <v>101986</v>
          </cell>
          <cell r="B1276" t="str">
            <v>FABRICAÇÃO DE FÔRMA PARA ESCADAS, COM 2 LANCES EM "U" E LAJE CASCATA, EM CHAPA DE MADEIRA COMPENSADA RESINADA, E= 17 MM. AF_11/2020</v>
          </cell>
          <cell r="C1276" t="str">
            <v>M2</v>
          </cell>
          <cell r="D1276">
            <v>109</v>
          </cell>
          <cell r="E1276">
            <v>26.1</v>
          </cell>
          <cell r="F1276">
            <v>135.1</v>
          </cell>
        </row>
        <row r="1277">
          <cell r="A1277">
            <v>101987</v>
          </cell>
          <cell r="B1277" t="str">
            <v>FABRICAÇÃO DE FÔRMA PARA ESCADAS, COM 2 LANCES EM "U" E LAJE CASCATA, EM MADEIRA SERRADA, E=25 MM. AF_11/2020</v>
          </cell>
          <cell r="C1277" t="str">
            <v>M2</v>
          </cell>
          <cell r="D1277">
            <v>275.52999999999997</v>
          </cell>
          <cell r="E1277">
            <v>25.43</v>
          </cell>
          <cell r="F1277">
            <v>300.95999999999998</v>
          </cell>
        </row>
        <row r="1278">
          <cell r="A1278">
            <v>101988</v>
          </cell>
          <cell r="B1278" t="str">
            <v>FABRICAÇÃO DE FÔRMA PARA ESCADAS, COM 2 LANCES EM "L" E LAJE PLANA, EM CHAPA DE MADEIRA COMPENSADA PLASTIFICADA, E=18 MM. AF_11/2020</v>
          </cell>
          <cell r="C1278" t="str">
            <v>M2</v>
          </cell>
          <cell r="D1278">
            <v>153.62</v>
          </cell>
          <cell r="E1278">
            <v>26.7</v>
          </cell>
          <cell r="F1278">
            <v>180.32</v>
          </cell>
        </row>
        <row r="1279">
          <cell r="A1279">
            <v>101989</v>
          </cell>
          <cell r="B1279" t="str">
            <v>FABRICAÇÃO DE FÔRMA PARA ESCADAS, COM 2 LANCES EM "L" E LAJE PLANA, EM CHAPA DE MADEIRA COMPENSADA RESINADA, E= 17 MM. AF_11/2020</v>
          </cell>
          <cell r="C1279" t="str">
            <v>M2</v>
          </cell>
          <cell r="D1279">
            <v>116.18</v>
          </cell>
          <cell r="E1279">
            <v>26.7</v>
          </cell>
          <cell r="F1279">
            <v>142.88</v>
          </cell>
        </row>
        <row r="1280">
          <cell r="A1280">
            <v>101990</v>
          </cell>
          <cell r="B1280" t="str">
            <v>FABRICAÇÃO DE FÔRMA PARA ESCADAS, COM 2 LANCES EM "L" E LAJE PLANA, EM MADEIRA SERRADA, E=25 MM. AF_11/2020</v>
          </cell>
          <cell r="C1280" t="str">
            <v>M2</v>
          </cell>
          <cell r="D1280">
            <v>244.73</v>
          </cell>
          <cell r="E1280">
            <v>26.3</v>
          </cell>
          <cell r="F1280">
            <v>271.02999999999997</v>
          </cell>
        </row>
        <row r="1281">
          <cell r="A1281">
            <v>101991</v>
          </cell>
          <cell r="B1281" t="str">
            <v>FABRICAÇÃO DE FÔRMA PARA ESCADAS, COM 2 LANCES EM "L" E LAJE CASCATA, EM CHAPA DE MADEIRA COMPENSADA PLASTIFICADA, E=18 MM. AF_11/2020</v>
          </cell>
          <cell r="C1281" t="str">
            <v>M2</v>
          </cell>
          <cell r="D1281">
            <v>154.35</v>
          </cell>
          <cell r="E1281">
            <v>29.94</v>
          </cell>
          <cell r="F1281">
            <v>184.29</v>
          </cell>
        </row>
        <row r="1282">
          <cell r="A1282">
            <v>101992</v>
          </cell>
          <cell r="B1282" t="str">
            <v>FABRICAÇÃO DE FÔRMA PARA ESCADAS, COM 2 LANCES EM "L" E LAJE CASCATA, EM CHAPA DE MADEIRA COMPENSADA RESINADA, E= 17 MM. AF_11/2020</v>
          </cell>
          <cell r="C1282" t="str">
            <v>M2</v>
          </cell>
          <cell r="D1282">
            <v>108.26</v>
          </cell>
          <cell r="E1282">
            <v>29.95</v>
          </cell>
          <cell r="F1282">
            <v>138.21</v>
          </cell>
        </row>
        <row r="1283">
          <cell r="A1283">
            <v>101993</v>
          </cell>
          <cell r="B1283" t="str">
            <v>FABRICAÇÃO DE FÔRMA PARA ESCADAS, COM 2 LANCES EM "L" E LAJE CASCATA, EM MADEIRA SERRADA, E=25 MM. AF_11/2020</v>
          </cell>
          <cell r="C1283" t="str">
            <v>M2</v>
          </cell>
          <cell r="D1283">
            <v>327.5</v>
          </cell>
          <cell r="E1283">
            <v>27.44</v>
          </cell>
          <cell r="F1283">
            <v>354.94</v>
          </cell>
        </row>
        <row r="1284">
          <cell r="A1284">
            <v>101994</v>
          </cell>
          <cell r="B1284" t="str">
            <v>FABRICAÇÃO DE FÔRMA PARA ESCADAS, COM 1 LANCE E LAJE PLANA, EM CHAPA DE MADEIRA COMPENSADA PLASTIFICADA, E=18 MM. AF_11/2020</v>
          </cell>
          <cell r="C1284" t="str">
            <v>M2</v>
          </cell>
          <cell r="D1284">
            <v>165.9</v>
          </cell>
          <cell r="E1284">
            <v>24.84</v>
          </cell>
          <cell r="F1284">
            <v>190.74</v>
          </cell>
        </row>
        <row r="1285">
          <cell r="A1285">
            <v>101995</v>
          </cell>
          <cell r="B1285" t="str">
            <v>FABRICAÇÃO DE FÔRMA PARA ESCADAS, COM 1 LANCE E LAJE PLANA, EM CHAPA DE MADEIRA COMPENSADA RESINADA, E= 17 MM. AF_11/2020</v>
          </cell>
          <cell r="C1285" t="str">
            <v>M2</v>
          </cell>
          <cell r="D1285">
            <v>123.87</v>
          </cell>
          <cell r="E1285">
            <v>24.84</v>
          </cell>
          <cell r="F1285">
            <v>148.71</v>
          </cell>
        </row>
        <row r="1286">
          <cell r="A1286">
            <v>101996</v>
          </cell>
          <cell r="B1286" t="str">
            <v>FABRICAÇÃO DE FÔRMA PARA ESCADAS, COM 1 LANCE E LAJE PLANA, EM MADEIRA SERRADA, E=25 MM. AF_11/2020</v>
          </cell>
          <cell r="C1286" t="str">
            <v>M2</v>
          </cell>
          <cell r="D1286">
            <v>266.05</v>
          </cell>
          <cell r="E1286">
            <v>26.2</v>
          </cell>
          <cell r="F1286">
            <v>292.25</v>
          </cell>
        </row>
        <row r="1287">
          <cell r="A1287">
            <v>101997</v>
          </cell>
          <cell r="B1287" t="str">
            <v>FABRICAÇÃO DE FÔRMA PARA ESCADAS, COM 1 LANCE E LAJE CASCATA, EM CHAPA DE MADEIRA COMPENSADA PLASTIFICADA, E=18 MM. AF_11/2020</v>
          </cell>
          <cell r="C1287" t="str">
            <v>M2</v>
          </cell>
          <cell r="D1287">
            <v>154.58000000000001</v>
          </cell>
          <cell r="E1287">
            <v>29.63</v>
          </cell>
          <cell r="F1287">
            <v>184.21</v>
          </cell>
        </row>
        <row r="1288">
          <cell r="A1288">
            <v>101998</v>
          </cell>
          <cell r="B1288" t="str">
            <v>FABRICAÇÃO DE FÔRMA PARA ESCADAS, COM 1 LANCE E LAJE CASCATA, EM CHAPA DE MADEIRA COMPENSADA RESINADA, E= 17 MM. AF_11/2020</v>
          </cell>
          <cell r="C1288" t="str">
            <v>M2</v>
          </cell>
          <cell r="D1288">
            <v>107.45</v>
          </cell>
          <cell r="E1288">
            <v>29.64</v>
          </cell>
          <cell r="F1288">
            <v>137.09</v>
          </cell>
        </row>
        <row r="1289">
          <cell r="A1289">
            <v>101999</v>
          </cell>
          <cell r="B1289" t="str">
            <v>FABRICAÇÃO DE FÔRMA PARA ESCADAS, COM 1 LANCE E LAJE CASCATA, EM MADEIRA SERRADA, E=25 MM. AF_11/2020</v>
          </cell>
          <cell r="C1289" t="str">
            <v>M2</v>
          </cell>
          <cell r="D1289">
            <v>353.04</v>
          </cell>
          <cell r="E1289">
            <v>28.06</v>
          </cell>
          <cell r="F1289">
            <v>381.1</v>
          </cell>
        </row>
        <row r="1290">
          <cell r="A1290">
            <v>102086</v>
          </cell>
          <cell r="B1290" t="str">
            <v>FABRICAÇÃO DE FÔRMA PARA ESCADA DUPLA COM 2 LANCES EM "X" E LAJE PLANA, EM CHAPA DE MADEIRA COMPENSADA PLASTIFICADA, E=18 MM. AF_11/2020</v>
          </cell>
          <cell r="C1290" t="str">
            <v>M2</v>
          </cell>
          <cell r="D1290">
            <v>158.13</v>
          </cell>
          <cell r="E1290">
            <v>24.91</v>
          </cell>
          <cell r="F1290">
            <v>183.04</v>
          </cell>
        </row>
        <row r="1291">
          <cell r="A1291">
            <v>102087</v>
          </cell>
          <cell r="B1291" t="str">
            <v>FABRICAÇÃO DE FÔRMA PARA ESCADA DUPLA COM 2 LANCES EM "X" E LAJE PLANA, EM CHAPA DE MADEIRA COMPENSADA RESINADA, E= 17 MM. AF_11/2020</v>
          </cell>
          <cell r="C1291" t="str">
            <v>M2</v>
          </cell>
          <cell r="D1291">
            <v>118.82</v>
          </cell>
          <cell r="E1291">
            <v>24.91</v>
          </cell>
          <cell r="F1291">
            <v>143.72999999999999</v>
          </cell>
        </row>
        <row r="1292">
          <cell r="A1292">
            <v>102088</v>
          </cell>
          <cell r="B1292" t="str">
            <v>FABRICAÇÃO DE FÔRMA PARA ESCADA DUPLA COM 2 LANCES EM X E LAJE PLANA, EM MADEIRA SERRADA, E=25 MM. AF_11/2020</v>
          </cell>
          <cell r="C1292" t="str">
            <v>M2</v>
          </cell>
          <cell r="D1292">
            <v>245.09</v>
          </cell>
          <cell r="E1292">
            <v>26.1</v>
          </cell>
          <cell r="F1292">
            <v>271.19</v>
          </cell>
        </row>
        <row r="1293">
          <cell r="A1293">
            <v>102089</v>
          </cell>
          <cell r="B1293" t="str">
            <v>FABRICAÇÃO DE FÔRMA PARA ESCADA DUPLA COM 2 LANCES EM "X" E LAJE CASCATA, EM CHAPA DE MADEIRA COMPENSADA PLASTIFICADA, E=18 MM. AF_11/2020</v>
          </cell>
          <cell r="C1293" t="str">
            <v>M2</v>
          </cell>
          <cell r="D1293">
            <v>147.55000000000001</v>
          </cell>
          <cell r="E1293">
            <v>26.96</v>
          </cell>
          <cell r="F1293">
            <v>174.51</v>
          </cell>
        </row>
        <row r="1294">
          <cell r="A1294">
            <v>102090</v>
          </cell>
          <cell r="B1294" t="str">
            <v>FABRICAÇÃO DE FÔRMA PARA ESCADA DUPLA COM 2 LANCES EM "X" E LAJE CASCATA, EM CHAPA DE MADEIRA COMPENSADA RESINADA, E= 17 MM. AF_11/2020</v>
          </cell>
          <cell r="C1294" t="str">
            <v>M2</v>
          </cell>
          <cell r="D1294">
            <v>102.96</v>
          </cell>
          <cell r="E1294">
            <v>26.96</v>
          </cell>
          <cell r="F1294">
            <v>129.91999999999999</v>
          </cell>
        </row>
        <row r="1295">
          <cell r="A1295">
            <v>102091</v>
          </cell>
          <cell r="B1295" t="str">
            <v>FABRICAÇÃO DE FÔRMA PARA ESCADA DUPLA COM 2 LANCES EM X E LAJE CASCATA, EM MADEIRA SERRADA, E=25 MM. AF_11/2020</v>
          </cell>
          <cell r="C1295" t="str">
            <v>M2</v>
          </cell>
          <cell r="D1295">
            <v>293.36</v>
          </cell>
          <cell r="E1295">
            <v>27.24</v>
          </cell>
          <cell r="F1295">
            <v>320.60000000000002</v>
          </cell>
        </row>
        <row r="1296">
          <cell r="A1296"/>
          <cell r="B1296" t="str">
            <v>ESCORAMENTO DE FÔRMAS</v>
          </cell>
          <cell r="C1296"/>
          <cell r="D1296"/>
          <cell r="E1296"/>
          <cell r="F1296"/>
        </row>
        <row r="1297">
          <cell r="A1297">
            <v>101792</v>
          </cell>
          <cell r="B1297" t="str">
            <v>ESCORAMENTO DE FÔRMAS DE LAJE EM MADEIRA NÃO APARELHADA, PÉ-DIREITO SIMPLES, INCLUSO TRAVAMENTO, 4 UTILIZAÇÕES. AF_09/2020</v>
          </cell>
          <cell r="C1297" t="str">
            <v>M3</v>
          </cell>
          <cell r="D1297">
            <v>11.09</v>
          </cell>
          <cell r="E1297">
            <v>5.8</v>
          </cell>
          <cell r="F1297">
            <v>16.89</v>
          </cell>
        </row>
        <row r="1298">
          <cell r="A1298">
            <v>101793</v>
          </cell>
          <cell r="B1298" t="str">
            <v>ESCORAMENTO DE FÔRMAS DE LAJE EM MADEIRA NÃO APARELHADA, PÉ-DIREITO DUPLO, INCLUSO TRAVAMENTO, 4 UTILIZAÇÕES. AF_09/2020</v>
          </cell>
          <cell r="C1298" t="str">
            <v>M3</v>
          </cell>
          <cell r="D1298">
            <v>16.64</v>
          </cell>
          <cell r="E1298">
            <v>7.83</v>
          </cell>
          <cell r="F1298">
            <v>24.47</v>
          </cell>
        </row>
        <row r="1299">
          <cell r="A1299"/>
          <cell r="B1299" t="str">
            <v>ESCORAMENTO METÁLICO</v>
          </cell>
          <cell r="C1299"/>
          <cell r="D1299"/>
          <cell r="E1299"/>
          <cell r="F1299"/>
        </row>
        <row r="1300">
          <cell r="A1300" t="str">
            <v>AUX2483</v>
          </cell>
          <cell r="B1300" t="str">
            <v>ESCORAMENTO TUBULAR TIPO CONVENCIONAL</v>
          </cell>
          <cell r="C1300" t="str">
            <v>M3</v>
          </cell>
          <cell r="D1300">
            <v>43.82</v>
          </cell>
          <cell r="E1300">
            <v>3.47</v>
          </cell>
          <cell r="F1300">
            <v>47.29</v>
          </cell>
        </row>
        <row r="1301">
          <cell r="A1301"/>
          <cell r="B1301" t="str">
            <v>FABRICAÇÃO DE ESCORAS</v>
          </cell>
          <cell r="C1301"/>
          <cell r="D1301"/>
          <cell r="E1301"/>
          <cell r="F1301"/>
        </row>
        <row r="1302">
          <cell r="A1302">
            <v>92272</v>
          </cell>
          <cell r="B1302" t="str">
            <v>FABRICAÇÃO DE ESCORAS DE VIGA DO TIPO GARFO, EM MADEIRA. AF_09/2020</v>
          </cell>
          <cell r="C1302" t="str">
            <v>M</v>
          </cell>
          <cell r="D1302">
            <v>28.29</v>
          </cell>
          <cell r="E1302">
            <v>4.55</v>
          </cell>
          <cell r="F1302">
            <v>32.840000000000003</v>
          </cell>
        </row>
        <row r="1303">
          <cell r="A1303">
            <v>92273</v>
          </cell>
          <cell r="B1303" t="str">
            <v>FABRICAÇÃO DE ESCORAS DO TIPO PONTALETE, EM MADEIRA, PARA PÉ-DIREITO SIMPLES. AF_09/2020</v>
          </cell>
          <cell r="C1303" t="str">
            <v>M</v>
          </cell>
          <cell r="D1303">
            <v>10.45</v>
          </cell>
          <cell r="E1303">
            <v>3.03</v>
          </cell>
          <cell r="F1303">
            <v>13.48</v>
          </cell>
        </row>
        <row r="1304">
          <cell r="A1304">
            <v>101791</v>
          </cell>
          <cell r="B1304" t="str">
            <v>FABRICAÇÃO DE ESCORAS DO TIPO PONTALETE, EM MADEIRA, PARA PÉ-DIREITO DUPLO. AF_09/2020</v>
          </cell>
          <cell r="C1304" t="str">
            <v>M</v>
          </cell>
          <cell r="D1304">
            <v>20.27</v>
          </cell>
          <cell r="E1304">
            <v>1.69</v>
          </cell>
          <cell r="F1304">
            <v>21.96</v>
          </cell>
        </row>
        <row r="1305">
          <cell r="A1305"/>
          <cell r="B1305" t="str">
            <v>ARMADURAS</v>
          </cell>
          <cell r="C1305"/>
          <cell r="D1305"/>
          <cell r="E1305"/>
          <cell r="F1305"/>
        </row>
        <row r="1306">
          <cell r="A1306"/>
          <cell r="B1306" t="str">
            <v>MANUTENÇÃO / REPAROS - ARMADURAS</v>
          </cell>
          <cell r="C1306"/>
          <cell r="D1306"/>
          <cell r="E1306"/>
          <cell r="F1306"/>
        </row>
        <row r="1307">
          <cell r="A1307" t="str">
            <v>AUX0101</v>
          </cell>
          <cell r="B1307" t="str">
            <v>TRATAMENTO DE ARMADURA COM APLICAÇÃO DE PRODUTO INIBIDOR OXIDANTE</v>
          </cell>
          <cell r="C1307" t="str">
            <v>M</v>
          </cell>
          <cell r="D1307">
            <v>2.5499999999999998</v>
          </cell>
          <cell r="E1307">
            <v>3.76</v>
          </cell>
          <cell r="F1307">
            <v>6.31</v>
          </cell>
        </row>
        <row r="1308">
          <cell r="A1308" t="str">
            <v>AUX0102</v>
          </cell>
          <cell r="B1308" t="str">
            <v>ANCORAGEM DE BARRAS DE AÇO COM ADESIVO A BASE DE EPÓXI</v>
          </cell>
          <cell r="C1308" t="str">
            <v>UN</v>
          </cell>
          <cell r="D1308">
            <v>4.74</v>
          </cell>
          <cell r="E1308">
            <v>7.87</v>
          </cell>
          <cell r="F1308">
            <v>12.61</v>
          </cell>
        </row>
        <row r="1309">
          <cell r="A1309" t="str">
            <v>AUX3152</v>
          </cell>
          <cell r="B1309" t="str">
            <v>FURO EM CONCRETO, UTILIZANDO MARTELETE ELÉTRICO (DIÂMETRO 1"/PROFUNDIDADE 40 CM)</v>
          </cell>
          <cell r="C1309" t="str">
            <v xml:space="preserve">UN </v>
          </cell>
          <cell r="D1309">
            <v>11.01</v>
          </cell>
          <cell r="E1309">
            <v>19.13</v>
          </cell>
          <cell r="F1309">
            <v>30.14</v>
          </cell>
        </row>
        <row r="1310">
          <cell r="A1310" t="str">
            <v>AUX1722</v>
          </cell>
          <cell r="B1310" t="str">
            <v>APLICAÇÃO DE ADESIVO ESTRUTURAL BASE RESINA EPÓXI, FLUIDO (CONSUMO=1,67 KG/M2 P/ 1 MM DE ESP.) PARA ANCORAGEM DE CABOS, COLAGEM DE ELEMENTOS PRÉ-MOLDADOS, FIXAÇÃO DE CHUMBADORES, JUNTAS DE CONCRETAGEM, ETC.</v>
          </cell>
          <cell r="C1310" t="str">
            <v>KG</v>
          </cell>
          <cell r="D1310">
            <v>54.32</v>
          </cell>
          <cell r="E1310">
            <v>17.02</v>
          </cell>
          <cell r="F1310">
            <v>71.34</v>
          </cell>
        </row>
        <row r="1311">
          <cell r="A1311" t="str">
            <v>AUX0103</v>
          </cell>
          <cell r="B1311" t="str">
            <v>LIMPEZA DE CONCRETO E ARMADURA COM ESCOVA DE AÇO</v>
          </cell>
          <cell r="C1311" t="str">
            <v>M2</v>
          </cell>
          <cell r="D1311">
            <v>10.41</v>
          </cell>
          <cell r="E1311">
            <v>6.83</v>
          </cell>
          <cell r="F1311">
            <v>17.239999999999998</v>
          </cell>
        </row>
        <row r="1312">
          <cell r="A1312"/>
          <cell r="B1312" t="str">
            <v>ARMAÇÃO CA-25</v>
          </cell>
          <cell r="C1312"/>
          <cell r="D1312"/>
          <cell r="E1312"/>
          <cell r="F1312"/>
        </row>
        <row r="1313">
          <cell r="A1313">
            <v>92882</v>
          </cell>
          <cell r="B1313" t="str">
            <v>ARMAÇÃO UTILIZANDO AÇO CA-25 DE 6,3 MM - MONTAGEM. AF_06/2022</v>
          </cell>
          <cell r="C1313" t="str">
            <v>KG</v>
          </cell>
          <cell r="D1313">
            <v>10.84</v>
          </cell>
          <cell r="E1313">
            <v>3.2</v>
          </cell>
          <cell r="F1313">
            <v>14.04</v>
          </cell>
        </row>
        <row r="1314">
          <cell r="A1314">
            <v>92883</v>
          </cell>
          <cell r="B1314" t="str">
            <v>ARMAÇÃO UTILIZANDO AÇO CA-25 DE 8,0 MM - MONTAGEM. AF_06/2022</v>
          </cell>
          <cell r="C1314" t="str">
            <v>KG</v>
          </cell>
          <cell r="D1314">
            <v>10.73</v>
          </cell>
          <cell r="E1314">
            <v>2.16</v>
          </cell>
          <cell r="F1314">
            <v>12.89</v>
          </cell>
        </row>
        <row r="1315">
          <cell r="A1315">
            <v>92884</v>
          </cell>
          <cell r="B1315" t="str">
            <v>ARMAÇÃO UTILIZANDO AÇO CA-25 DE 10,0 MM - MONTAGEM. AF_06/2022</v>
          </cell>
          <cell r="C1315" t="str">
            <v>KG</v>
          </cell>
          <cell r="D1315">
            <v>11.51</v>
          </cell>
          <cell r="E1315">
            <v>1.52</v>
          </cell>
          <cell r="F1315">
            <v>13.03</v>
          </cell>
        </row>
        <row r="1316">
          <cell r="A1316">
            <v>92885</v>
          </cell>
          <cell r="B1316" t="str">
            <v>ARMAÇÃO UTILIZANDO AÇO CA-25 DE 12,5 MM - MONTAGEM. AF_06/2022</v>
          </cell>
          <cell r="C1316" t="str">
            <v>KG</v>
          </cell>
          <cell r="D1316">
            <v>11.31</v>
          </cell>
          <cell r="E1316">
            <v>1.04</v>
          </cell>
          <cell r="F1316">
            <v>12.35</v>
          </cell>
        </row>
        <row r="1317">
          <cell r="A1317">
            <v>92886</v>
          </cell>
          <cell r="B1317" t="str">
            <v>ARMAÇÃO UTILIZANDO AÇO CA-25 DE 16,0 MM - MONTAGEM. AF_06/2022</v>
          </cell>
          <cell r="C1317" t="str">
            <v>KG</v>
          </cell>
          <cell r="D1317">
            <v>11.11</v>
          </cell>
          <cell r="E1317">
            <v>0.67</v>
          </cell>
          <cell r="F1317">
            <v>11.78</v>
          </cell>
        </row>
        <row r="1318">
          <cell r="A1318">
            <v>92887</v>
          </cell>
          <cell r="B1318" t="str">
            <v>ARMAÇÃO UTILIZANDO AÇO CA-25 DE 20,0 MM - MONTAGEM. AF_06/2022</v>
          </cell>
          <cell r="C1318" t="str">
            <v>KG</v>
          </cell>
          <cell r="D1318">
            <v>11.27</v>
          </cell>
          <cell r="E1318">
            <v>0.43</v>
          </cell>
          <cell r="F1318">
            <v>11.7</v>
          </cell>
        </row>
        <row r="1319">
          <cell r="A1319">
            <v>92888</v>
          </cell>
          <cell r="B1319" t="str">
            <v>ARMAÇÃO UTILIZANDO AÇO CA-25 DE 25,0 MM - MONTAGEM. AF_06/2022</v>
          </cell>
          <cell r="C1319" t="str">
            <v>KG</v>
          </cell>
          <cell r="D1319">
            <v>11.18</v>
          </cell>
          <cell r="E1319">
            <v>0.25</v>
          </cell>
          <cell r="F1319">
            <v>11.43</v>
          </cell>
        </row>
        <row r="1320">
          <cell r="A1320"/>
          <cell r="B1320" t="str">
            <v>ARMAÇÃO CA-50 - BLOCO, BALDRAME E SAPATA</v>
          </cell>
          <cell r="C1320"/>
          <cell r="D1320"/>
          <cell r="E1320"/>
          <cell r="F1320"/>
        </row>
        <row r="1321">
          <cell r="A1321">
            <v>96544</v>
          </cell>
          <cell r="B1321" t="str">
            <v>ARMAÇÃO DE BLOCO, VIGA BALDRAME OU SAPATA UTILIZANDO AÇO CA-50 DE 6,3 MM - MONTAGEM. AF_06/2017</v>
          </cell>
          <cell r="C1321" t="str">
            <v>KG</v>
          </cell>
          <cell r="D1321">
            <v>12.37</v>
          </cell>
          <cell r="E1321">
            <v>4.62</v>
          </cell>
          <cell r="F1321">
            <v>16.989999999999998</v>
          </cell>
        </row>
        <row r="1322">
          <cell r="A1322">
            <v>96545</v>
          </cell>
          <cell r="B1322" t="str">
            <v>ARMAÇÃO DE BLOCO, VIGA BALDRAME OU SAPATA UTILIZANDO AÇO CA-50 DE 8 MM - MONTAGEM. AF_06/2017</v>
          </cell>
          <cell r="C1322" t="str">
            <v>KG</v>
          </cell>
          <cell r="D1322">
            <v>12.18</v>
          </cell>
          <cell r="E1322">
            <v>3.35</v>
          </cell>
          <cell r="F1322">
            <v>15.53</v>
          </cell>
        </row>
        <row r="1323">
          <cell r="A1323">
            <v>96546</v>
          </cell>
          <cell r="B1323" t="str">
            <v>ARMAÇÃO DE BLOCO, VIGA BALDRAME OU SAPATA UTILIZANDO AÇO CA-50 DE 10 MM - MONTAGEM. AF_06/2017</v>
          </cell>
          <cell r="C1323" t="str">
            <v>KG</v>
          </cell>
          <cell r="D1323">
            <v>11.2</v>
          </cell>
          <cell r="E1323">
            <v>2.5</v>
          </cell>
          <cell r="F1323">
            <v>13.7</v>
          </cell>
        </row>
        <row r="1324">
          <cell r="A1324">
            <v>96547</v>
          </cell>
          <cell r="B1324" t="str">
            <v>ARMAÇÃO DE BLOCO, VIGA BALDRAME OU SAPATA UTILIZANDO AÇO CA-50 DE 12,5 MM - MONTAGEM. AF_06/2017</v>
          </cell>
          <cell r="C1324" t="str">
            <v>KG</v>
          </cell>
          <cell r="D1324">
            <v>9.64</v>
          </cell>
          <cell r="E1324">
            <v>1.85</v>
          </cell>
          <cell r="F1324">
            <v>11.49</v>
          </cell>
        </row>
        <row r="1325">
          <cell r="A1325">
            <v>96548</v>
          </cell>
          <cell r="B1325" t="str">
            <v>ARMAÇÃO DE BLOCO, VIGA BALDRAME OU SAPATA UTILIZANDO AÇO CA-50 DE 16 MM - MONTAGEM. AF_06/2017</v>
          </cell>
          <cell r="C1325" t="str">
            <v>KG</v>
          </cell>
          <cell r="D1325">
            <v>9.42</v>
          </cell>
          <cell r="E1325">
            <v>1.32</v>
          </cell>
          <cell r="F1325">
            <v>10.74</v>
          </cell>
        </row>
        <row r="1326">
          <cell r="A1326">
            <v>96549</v>
          </cell>
          <cell r="B1326" t="str">
            <v>ARMAÇÃO DE BLOCO, VIGA BALDRAME OU SAPATA UTILIZANDO AÇO CA-50 DE 20 MM - MONTAGEM. AF_06/2017</v>
          </cell>
          <cell r="C1326" t="str">
            <v>KG</v>
          </cell>
          <cell r="D1326">
            <v>10.78</v>
          </cell>
          <cell r="E1326">
            <v>0.94</v>
          </cell>
          <cell r="F1326">
            <v>11.72</v>
          </cell>
        </row>
        <row r="1327">
          <cell r="A1327">
            <v>96550</v>
          </cell>
          <cell r="B1327" t="str">
            <v>ARMAÇÃO DE BLOCO, VIGA BALDRAME OU SAPATA UTILIZANDO AÇO CA-50 DE 25 MM - MONTAGEM. AF_06/2017</v>
          </cell>
          <cell r="C1327" t="str">
            <v>KG</v>
          </cell>
          <cell r="D1327">
            <v>10.66</v>
          </cell>
          <cell r="E1327">
            <v>0.68</v>
          </cell>
          <cell r="F1327">
            <v>11.34</v>
          </cell>
        </row>
        <row r="1328">
          <cell r="A1328"/>
          <cell r="B1328" t="str">
            <v>ARMAÇÃO CA-50 - CORTINA DE CONTENÇÃO</v>
          </cell>
          <cell r="C1328"/>
          <cell r="D1328"/>
          <cell r="E1328"/>
          <cell r="F1328"/>
        </row>
        <row r="1329">
          <cell r="A1329">
            <v>100342</v>
          </cell>
          <cell r="B1329" t="str">
            <v>ARMAÇÃO DE CORTINA DE CONTENÇÃO EM CONCRETO ARMADO, COM AÇO CA-50 DE 6,3 MM - MONTAGEM. AF_07/2019</v>
          </cell>
          <cell r="C1329" t="str">
            <v>KG</v>
          </cell>
          <cell r="D1329">
            <v>11.7</v>
          </cell>
          <cell r="E1329">
            <v>3.28</v>
          </cell>
          <cell r="F1329">
            <v>14.98</v>
          </cell>
        </row>
        <row r="1330">
          <cell r="A1330">
            <v>100343</v>
          </cell>
          <cell r="B1330" t="str">
            <v>ARMAÇÃO DE CORTINA DE CONTENÇÃO EM CONCRETO ARMADO, COM AÇO CA-50 DE 8 MM - MONTAGEM. AF_07/2019</v>
          </cell>
          <cell r="C1330" t="str">
            <v>KG</v>
          </cell>
          <cell r="D1330">
            <v>11.7</v>
          </cell>
          <cell r="E1330">
            <v>2.27</v>
          </cell>
          <cell r="F1330">
            <v>13.97</v>
          </cell>
        </row>
        <row r="1331">
          <cell r="A1331">
            <v>100344</v>
          </cell>
          <cell r="B1331" t="str">
            <v>ARMAÇÃO DE CORTINA DE CONTENÇÃO EM CONCRETO ARMADO, COM AÇO CA-50 DE 10 MM - MONTAGEM. AF_07/2019</v>
          </cell>
          <cell r="C1331" t="str">
            <v>KG</v>
          </cell>
          <cell r="D1331">
            <v>10.82</v>
          </cell>
          <cell r="E1331">
            <v>1.62</v>
          </cell>
          <cell r="F1331">
            <v>12.44</v>
          </cell>
        </row>
        <row r="1332">
          <cell r="A1332">
            <v>100345</v>
          </cell>
          <cell r="B1332" t="str">
            <v>ARMAÇÃO DE CORTINA DE CONTENÇÃO EM CONCRETO ARMADO, COM AÇO CA-50 DE 12,5 MM - MONTAGEM. AF_07/2019</v>
          </cell>
          <cell r="C1332" t="str">
            <v>KG</v>
          </cell>
          <cell r="D1332">
            <v>9.35</v>
          </cell>
          <cell r="E1332">
            <v>1.1499999999999999</v>
          </cell>
          <cell r="F1332">
            <v>10.5</v>
          </cell>
        </row>
        <row r="1333">
          <cell r="A1333">
            <v>100346</v>
          </cell>
          <cell r="B1333" t="str">
            <v>ARMAÇÃO DE CORTINA DE CONTENÇÃO EM CONCRETO ARMADO, COM AÇO CA-50 DE 16 MM - MONTAGEM. AF_07/2019</v>
          </cell>
          <cell r="C1333" t="str">
            <v>KG</v>
          </cell>
          <cell r="D1333">
            <v>9.17</v>
          </cell>
          <cell r="E1333">
            <v>0.74</v>
          </cell>
          <cell r="F1333">
            <v>9.91</v>
          </cell>
        </row>
        <row r="1334">
          <cell r="A1334">
            <v>100347</v>
          </cell>
          <cell r="B1334" t="str">
            <v>ARMAÇÃO DE CORTINA DE CONTENÇÃO EM CONCRETO ARMADO, COM AÇO CA-50 DE 20 MM - MONTAGEM. AF_07/2019</v>
          </cell>
          <cell r="C1334" t="str">
            <v>KG</v>
          </cell>
          <cell r="D1334">
            <v>10.55</v>
          </cell>
          <cell r="E1334">
            <v>0.48</v>
          </cell>
          <cell r="F1334">
            <v>11.03</v>
          </cell>
        </row>
        <row r="1335">
          <cell r="A1335">
            <v>100348</v>
          </cell>
          <cell r="B1335" t="str">
            <v>ARMAÇÃO DE CORTINA DE CONTENÇÃO EM CONCRETO ARMADO, COM AÇO CA-50 DE 25 MM - MONTAGEM. AF_07/2019</v>
          </cell>
          <cell r="C1335" t="str">
            <v>KG</v>
          </cell>
          <cell r="D1335">
            <v>10.47</v>
          </cell>
          <cell r="E1335">
            <v>0.28999999999999998</v>
          </cell>
          <cell r="F1335">
            <v>10.76</v>
          </cell>
        </row>
        <row r="1336">
          <cell r="A1336"/>
          <cell r="B1336" t="str">
            <v>ARMAÇÃO CA-50 - ESCADA</v>
          </cell>
          <cell r="C1336"/>
          <cell r="D1336"/>
          <cell r="E1336"/>
          <cell r="F1336"/>
        </row>
        <row r="1337">
          <cell r="A1337">
            <v>95944</v>
          </cell>
          <cell r="B1337" t="str">
            <v>ARMAÇÃO DE ESCADA, DE UMA ESTRUTURA CONVENCIONAL DE CONCRETO ARMADO UTILIZANDO AÇO CA-50 DE 6,3 MM - MONTAGEM. AF_11/2020</v>
          </cell>
          <cell r="C1337" t="str">
            <v>KG</v>
          </cell>
          <cell r="D1337">
            <v>13.4</v>
          </cell>
          <cell r="E1337">
            <v>7.69</v>
          </cell>
          <cell r="F1337">
            <v>21.09</v>
          </cell>
        </row>
        <row r="1338">
          <cell r="A1338">
            <v>95945</v>
          </cell>
          <cell r="B1338" t="str">
            <v>ARMAÇÃO DE ESCADA, DE UMA ESTRUTURA CONVENCIONAL DE CONCRETO ARMADO UTILIZANDO AÇO CA-50 DE 8,0 MM - MONTAGEM. AF_11/2020</v>
          </cell>
          <cell r="C1338" t="str">
            <v>KG</v>
          </cell>
          <cell r="D1338">
            <v>12.54</v>
          </cell>
          <cell r="E1338">
            <v>4.47</v>
          </cell>
          <cell r="F1338">
            <v>17.010000000000002</v>
          </cell>
        </row>
        <row r="1339">
          <cell r="A1339">
            <v>95946</v>
          </cell>
          <cell r="B1339" t="str">
            <v>ARMAÇÃO DE ESCADA, DE UMA ESTRUTURA CONVENCIONAL DE CONCRETO ARMADO UTILIZANDO AÇO CA-50 DE 10,0 MM - MONTAGEM. AF_11/2020</v>
          </cell>
          <cell r="C1339" t="str">
            <v>KG</v>
          </cell>
          <cell r="D1339">
            <v>11.13</v>
          </cell>
          <cell r="E1339">
            <v>2.4</v>
          </cell>
          <cell r="F1339">
            <v>13.53</v>
          </cell>
        </row>
        <row r="1340">
          <cell r="A1340">
            <v>95947</v>
          </cell>
          <cell r="B1340" t="str">
            <v>ARMAÇÃO DE ESCADA, DE UMA ESTRUTURA CONVENCIONAL DE CONCRETO ARMADO UTILIZANDO AÇO CA-50 DE 12,5 MM - MONTAGEM. AF_11/2020</v>
          </cell>
          <cell r="C1340" t="str">
            <v>KG</v>
          </cell>
          <cell r="D1340">
            <v>9.31</v>
          </cell>
          <cell r="E1340">
            <v>1.0900000000000001</v>
          </cell>
          <cell r="F1340">
            <v>10.4</v>
          </cell>
        </row>
        <row r="1341">
          <cell r="A1341">
            <v>95948</v>
          </cell>
          <cell r="B1341" t="str">
            <v>ARMAÇÃO DE ESCADA, DE UMA ESTRUTURA CONVENCIONAL DE CONCRETO ARMADO UTILIZANDO AÇO CA-50 DE 16,0 MM - MONTAGEM. AF_11/2020</v>
          </cell>
          <cell r="C1341" t="str">
            <v>KG</v>
          </cell>
          <cell r="D1341">
            <v>8.9600000000000009</v>
          </cell>
          <cell r="E1341">
            <v>0.2</v>
          </cell>
          <cell r="F1341">
            <v>9.16</v>
          </cell>
        </row>
        <row r="1342">
          <cell r="A1342"/>
          <cell r="B1342" t="str">
            <v>ARMAÇÃO CA-50 - PILAR OU VIGA</v>
          </cell>
          <cell r="C1342"/>
          <cell r="D1342"/>
          <cell r="E1342"/>
          <cell r="F1342"/>
        </row>
        <row r="1343">
          <cell r="A1343">
            <v>92760</v>
          </cell>
          <cell r="B1343" t="str">
            <v>ARMAÇÃO DE PILAR OU VIGA DE ESTRUTURA CONVENCIONAL DE CONCRETO ARMADO UTILIZANDO AÇO CA-50 DE 6,3 MM - MONTAGEM. AF_06/2022</v>
          </cell>
          <cell r="C1343" t="str">
            <v>KG</v>
          </cell>
          <cell r="D1343">
            <v>11.48</v>
          </cell>
          <cell r="E1343">
            <v>2.56</v>
          </cell>
          <cell r="F1343">
            <v>14.04</v>
          </cell>
        </row>
        <row r="1344">
          <cell r="A1344">
            <v>92761</v>
          </cell>
          <cell r="B1344" t="str">
            <v>ARMAÇÃO DE PILAR OU VIGA DE ESTRUTURA CONVENCIONAL DE CONCRETO ARMADO UTILIZANDO AÇO CA-50 DE 8,0 MM - MONTAGEM. AF_06/2022</v>
          </cell>
          <cell r="C1344" t="str">
            <v>KG</v>
          </cell>
          <cell r="D1344">
            <v>11.5</v>
          </cell>
          <cell r="E1344">
            <v>1.67</v>
          </cell>
          <cell r="F1344">
            <v>13.17</v>
          </cell>
        </row>
        <row r="1345">
          <cell r="A1345">
            <v>92762</v>
          </cell>
          <cell r="B1345" t="str">
            <v>ARMAÇÃO DE PILAR OU VIGA DE ESTRUTURA CONVENCIONAL DE CONCRETO ARMADO UTILIZANDO AÇO CA-50 DE 10,0 MM - MONTAGEM. AF_06/2022</v>
          </cell>
          <cell r="C1345" t="str">
            <v>KG</v>
          </cell>
          <cell r="D1345">
            <v>10.66</v>
          </cell>
          <cell r="E1345">
            <v>1.1000000000000001</v>
          </cell>
          <cell r="F1345">
            <v>11.76</v>
          </cell>
        </row>
        <row r="1346">
          <cell r="A1346">
            <v>92763</v>
          </cell>
          <cell r="B1346" t="str">
            <v>ARMAÇÃO DE PILAR OU VIGA DE ESTRUTURA CONVENCIONAL DE CONCRETO ARMADO UTILIZANDO AÇO CA-50 DE 12,5 MM - MONTAGEM. AF_06/2022</v>
          </cell>
          <cell r="C1346" t="str">
            <v>KG</v>
          </cell>
          <cell r="D1346">
            <v>9.1999999999999993</v>
          </cell>
          <cell r="E1346">
            <v>0.69</v>
          </cell>
          <cell r="F1346">
            <v>9.89</v>
          </cell>
        </row>
        <row r="1347">
          <cell r="A1347">
            <v>92764</v>
          </cell>
          <cell r="B1347" t="str">
            <v>ARMAÇÃO DE PILAR OU VIGA DE ESTRUTURA CONVENCIONAL DE CONCRETO ARMADO UTILIZANDO AÇO CA-50 DE 16,0 MM - MONTAGEM. AF_06/2022</v>
          </cell>
          <cell r="C1347" t="str">
            <v>KG</v>
          </cell>
          <cell r="D1347">
            <v>9.09</v>
          </cell>
          <cell r="E1347">
            <v>0.49</v>
          </cell>
          <cell r="F1347">
            <v>9.58</v>
          </cell>
        </row>
        <row r="1348">
          <cell r="A1348">
            <v>92765</v>
          </cell>
          <cell r="B1348" t="str">
            <v>ARMAÇÃO DE PILAR OU VIGA DE ESTRUTURA CONVENCIONAL DE CONCRETO ARMADO UTILIZANDO AÇO CA-50 DE 20,0 MM - MONTAGEM. AF_06/2022</v>
          </cell>
          <cell r="C1348" t="str">
            <v>KG</v>
          </cell>
          <cell r="D1348">
            <v>10.52</v>
          </cell>
          <cell r="E1348">
            <v>0.36</v>
          </cell>
          <cell r="F1348">
            <v>10.88</v>
          </cell>
        </row>
        <row r="1349">
          <cell r="A1349">
            <v>92766</v>
          </cell>
          <cell r="B1349" t="str">
            <v>ARMAÇÃO DE PILAR OU VIGA DE ESTRUTURA CONVENCIONAL DE CONCRETO ARMADO UTILIZANDO AÇO CA-50 DE 25,0 MM - MONTAGEM. AF_06/2022</v>
          </cell>
          <cell r="C1349" t="str">
            <v>KG</v>
          </cell>
          <cell r="D1349">
            <v>10.49</v>
          </cell>
          <cell r="E1349">
            <v>0.28000000000000003</v>
          </cell>
          <cell r="F1349">
            <v>10.77</v>
          </cell>
        </row>
        <row r="1350">
          <cell r="A1350">
            <v>104105</v>
          </cell>
          <cell r="B1350" t="str">
            <v>ARMAÇÃO DE PILAR OU VIGA DE ESTRUTURA CONVENCIONAL DE CONCRETO ARMADO UTILIZANDO AÇO CA-50 DE 32,0 MM. AF_06/2022</v>
          </cell>
          <cell r="C1350" t="str">
            <v>KG</v>
          </cell>
          <cell r="D1350">
            <v>11.38</v>
          </cell>
          <cell r="E1350">
            <v>0.22</v>
          </cell>
          <cell r="F1350">
            <v>11.6</v>
          </cell>
        </row>
        <row r="1351">
          <cell r="A1351">
            <v>104110</v>
          </cell>
          <cell r="B1351" t="str">
            <v>ARMAÇÃO DE PILAR OU VIGA DE ESTRUTURA DE CONCRETO ARMADO EMBUTIDA EM ALVENARIA DE VEDAÇÃO UTILIZANDO AÇO CA-50 DE 6,3 MM - MONTAGEM. AF_06/2022</v>
          </cell>
          <cell r="C1351" t="str">
            <v>KG</v>
          </cell>
          <cell r="D1351">
            <v>12.83</v>
          </cell>
          <cell r="E1351">
            <v>6.09</v>
          </cell>
          <cell r="F1351">
            <v>18.920000000000002</v>
          </cell>
        </row>
        <row r="1352">
          <cell r="A1352">
            <v>104109</v>
          </cell>
          <cell r="B1352" t="str">
            <v>ARMAÇÃO DE PILAR OU VIGA DE ESTRUTURA DE CONCRETO ARMADO EMBUTIDA EM ALVENARIA DE VEDAÇÃO UTILIZANDO AÇO CA-50 DE 8,0 MM - MONTAGEM. AF_06/2022</v>
          </cell>
          <cell r="C1352" t="str">
            <v>KG</v>
          </cell>
          <cell r="D1352">
            <v>12.47</v>
          </cell>
          <cell r="E1352">
            <v>4.18</v>
          </cell>
          <cell r="F1352">
            <v>16.649999999999999</v>
          </cell>
        </row>
        <row r="1353">
          <cell r="A1353">
            <v>104108</v>
          </cell>
          <cell r="B1353" t="str">
            <v>ARMAÇÃO DE PILAR OU VIGA DE ESTRUTURA DE CONCRETO ARMADO EMBUTIDA EM ALVENARIA DE VEDAÇÃO UTILIZANDO AÇO CA-50 DE 10,0 MM - MONTAGEM. AF_06/2022</v>
          </cell>
          <cell r="C1353" t="str">
            <v>KG</v>
          </cell>
          <cell r="D1353">
            <v>11.16</v>
          </cell>
          <cell r="E1353">
            <v>2.44</v>
          </cell>
          <cell r="F1353">
            <v>13.6</v>
          </cell>
        </row>
        <row r="1354">
          <cell r="A1354">
            <v>104107</v>
          </cell>
          <cell r="B1354" t="str">
            <v>ARMAÇÃO DE PILAR OU VIGA DE ESTRUTURA DE CONCRETO ARMADO EMBUTIDA EM ALVENARIA DE VEDAÇÃO UTILIZANDO AÇO CA-50 DE 12,5 MM - MONTAGEM. AF_06/2022</v>
          </cell>
          <cell r="C1354" t="str">
            <v>KG</v>
          </cell>
          <cell r="D1354">
            <v>9.65</v>
          </cell>
          <cell r="E1354">
            <v>1.83</v>
          </cell>
          <cell r="F1354">
            <v>11.48</v>
          </cell>
        </row>
        <row r="1355">
          <cell r="A1355">
            <v>104106</v>
          </cell>
          <cell r="B1355" t="str">
            <v>ARMAÇÃO DE PILAR OU VIGA DE ESTRUTURA DE CONCRETO ARMADO EMBUTIDA EM ALVENARIA DE VEDAÇÃO UTILIZANDO AÇO CA-50 DE 16,0 MM - MONTAGEM. AF_06/2022</v>
          </cell>
          <cell r="C1355" t="str">
            <v>KG</v>
          </cell>
          <cell r="D1355">
            <v>9.41</v>
          </cell>
          <cell r="E1355">
            <v>1.36</v>
          </cell>
          <cell r="F1355">
            <v>10.77</v>
          </cell>
        </row>
        <row r="1356">
          <cell r="A1356"/>
          <cell r="B1356" t="str">
            <v>ARMAÇÃO CA-50 - LAJE</v>
          </cell>
          <cell r="C1356"/>
          <cell r="D1356"/>
          <cell r="E1356"/>
          <cell r="F1356"/>
        </row>
        <row r="1357">
          <cell r="A1357">
            <v>92769</v>
          </cell>
          <cell r="B1357" t="str">
            <v>ARMAÇÃO DE LAJE DE ESTRUTURA CONVENCIONAL DE CONCRETO ARMADO UTILIZANDO AÇO CA-50 DE 6,3 MM - MONTAGEM. AF_06/2022</v>
          </cell>
          <cell r="C1357" t="str">
            <v>KG</v>
          </cell>
          <cell r="D1357">
            <v>11.37</v>
          </cell>
          <cell r="E1357">
            <v>2.12</v>
          </cell>
          <cell r="F1357">
            <v>13.49</v>
          </cell>
        </row>
        <row r="1358">
          <cell r="A1358">
            <v>92770</v>
          </cell>
          <cell r="B1358" t="str">
            <v>ARMAÇÃO DE LAJE DE ESTRUTURA CONVENCIONAL DE CONCRETO ARMADO UTILIZANDO AÇO CA-50 DE 8,0 MM - MONTAGEM. AF_06/2022</v>
          </cell>
          <cell r="C1358" t="str">
            <v>KG</v>
          </cell>
          <cell r="D1358">
            <v>11.35</v>
          </cell>
          <cell r="E1358">
            <v>1.3</v>
          </cell>
          <cell r="F1358">
            <v>12.65</v>
          </cell>
        </row>
        <row r="1359">
          <cell r="A1359">
            <v>92771</v>
          </cell>
          <cell r="B1359" t="str">
            <v>ARMAÇÃO DE LAJE DE ESTRUTURA CONVENCIONAL DE CONCRETO ARMADO UTILIZANDO AÇO CA-50 DE 10,0 MM - MONTAGEM. AF_06/2022</v>
          </cell>
          <cell r="C1359" t="str">
            <v>KG</v>
          </cell>
          <cell r="D1359">
            <v>10.49</v>
          </cell>
          <cell r="E1359">
            <v>0.79</v>
          </cell>
          <cell r="F1359">
            <v>11.28</v>
          </cell>
        </row>
        <row r="1360">
          <cell r="A1360">
            <v>92772</v>
          </cell>
          <cell r="B1360" t="str">
            <v>ARMAÇÃO DE LAJE DE ESTRUTURA CONVENCIONAL DE CONCRETO ARMADO UTILIZANDO AÇO CA-50 DE 12,5 MM - MONTAGEM. AF_06/2022</v>
          </cell>
          <cell r="C1360" t="str">
            <v>KG</v>
          </cell>
          <cell r="D1360">
            <v>9.0500000000000007</v>
          </cell>
          <cell r="E1360">
            <v>0.42</v>
          </cell>
          <cell r="F1360">
            <v>9.4700000000000006</v>
          </cell>
        </row>
        <row r="1361">
          <cell r="A1361">
            <v>92773</v>
          </cell>
          <cell r="B1361" t="str">
            <v>ARMAÇÃO DE LAJE DE ESTRUTURA CONVENCIONAL DE CONCRETO ARMADO UTILIZANDO AÇO CA-50 DE 16,0 MM - MONTAGEM. AF_06/2022</v>
          </cell>
          <cell r="C1361" t="str">
            <v>KG</v>
          </cell>
          <cell r="D1361">
            <v>8.98</v>
          </cell>
          <cell r="E1361">
            <v>0.32</v>
          </cell>
          <cell r="F1361">
            <v>9.3000000000000007</v>
          </cell>
        </row>
        <row r="1362">
          <cell r="A1362">
            <v>92774</v>
          </cell>
          <cell r="B1362" t="str">
            <v>ARMAÇÃO DE LAJE DE ESTRUTURA CONVENCIONAL DE CONCRETO ARMADO UTILIZANDO AÇO CA-50 DE 20,0 MM - MONTAGEM. AF_06/2022</v>
          </cell>
          <cell r="C1362" t="str">
            <v>KG</v>
          </cell>
          <cell r="D1362">
            <v>10.47</v>
          </cell>
          <cell r="E1362">
            <v>0.26</v>
          </cell>
          <cell r="F1362">
            <v>10.73</v>
          </cell>
        </row>
        <row r="1363">
          <cell r="A1363"/>
          <cell r="B1363" t="str">
            <v>ARMAÇÃO CA-50 - OUTROS exceto vigas, pilares, lajes e fundações</v>
          </cell>
          <cell r="C1363"/>
          <cell r="D1363"/>
          <cell r="E1363"/>
          <cell r="F1363"/>
        </row>
        <row r="1364">
          <cell r="A1364">
            <v>92916</v>
          </cell>
          <cell r="B1364" t="str">
            <v>ARMAÇÃO DE ESTRUTURAS DIVERSAS DE CONCRETO ARMADO, EXCETO VIGAS, PILARES, LAJES E FUNDAÇÕES, UTILIZANDO AÇO CA-50 DE 6,3 MM - MONTAGEM. AF_06/2022</v>
          </cell>
          <cell r="C1364" t="str">
            <v>KG</v>
          </cell>
          <cell r="D1364">
            <v>12.04</v>
          </cell>
          <cell r="E1364">
            <v>4.08</v>
          </cell>
          <cell r="F1364">
            <v>16.12</v>
          </cell>
        </row>
        <row r="1365">
          <cell r="A1365">
            <v>92917</v>
          </cell>
          <cell r="B1365" t="str">
            <v>ARMAÇÃO DE ESTRUTURAS DIVERSAS DE CONCRETO ARMADO, EXCETO VIGAS, PILARES, LAJES E FUNDAÇÕES, UTILIZANDO AÇO CA-50 DE 8,0 MM - MONTAGEM. AF_06/2022</v>
          </cell>
          <cell r="C1365" t="str">
            <v>KG</v>
          </cell>
          <cell r="D1365">
            <v>11.9</v>
          </cell>
          <cell r="E1365">
            <v>2.75</v>
          </cell>
          <cell r="F1365">
            <v>14.65</v>
          </cell>
        </row>
        <row r="1366">
          <cell r="A1366">
            <v>92919</v>
          </cell>
          <cell r="B1366" t="str">
            <v>ARMAÇÃO DE ESTRUTURAS DIVERSAS DE CONCRETO ARMADO, EXCETO VIGAS, PILARES, LAJES E FUNDAÇÕES, UTILIZANDO AÇO CA-50 DE 10,0 MM - MONTAGEM. AF_06/2022</v>
          </cell>
          <cell r="C1366" t="str">
            <v>KG</v>
          </cell>
          <cell r="D1366">
            <v>10.94</v>
          </cell>
          <cell r="E1366">
            <v>1.86</v>
          </cell>
          <cell r="F1366">
            <v>12.8</v>
          </cell>
        </row>
        <row r="1367">
          <cell r="A1367">
            <v>92921</v>
          </cell>
          <cell r="B1367" t="str">
            <v>ARMAÇÃO DE ESTRUTURAS DIVERSAS DE CONCRETO ARMADO, EXCETO VIGAS, PILARES, LAJES E FUNDAÇÕES, UTILIZANDO AÇO CA-50 DE 12,5 MM - MONTAGEM. AF_06/2022</v>
          </cell>
          <cell r="C1367" t="str">
            <v>KG</v>
          </cell>
          <cell r="D1367">
            <v>9.3800000000000008</v>
          </cell>
          <cell r="E1367">
            <v>1.19</v>
          </cell>
          <cell r="F1367">
            <v>10.57</v>
          </cell>
        </row>
        <row r="1368">
          <cell r="A1368">
            <v>92922</v>
          </cell>
          <cell r="B1368" t="str">
            <v>ARMAÇÃO DE ESTRUTURAS DIVERSAS DE CONCRETO ARMADO, EXCETO VIGAS, PILARES, LAJES E FUNDAÇÕES, UTILIZANDO AÇO CA-50 DE 16,0 MM - MONTAGEM. AF_06/2022</v>
          </cell>
          <cell r="C1368" t="str">
            <v>KG</v>
          </cell>
          <cell r="D1368">
            <v>9.2200000000000006</v>
          </cell>
          <cell r="E1368">
            <v>0.86</v>
          </cell>
          <cell r="F1368">
            <v>10.08</v>
          </cell>
        </row>
        <row r="1369">
          <cell r="A1369">
            <v>92923</v>
          </cell>
          <cell r="B1369" t="str">
            <v>ARMAÇÃO DE ESTRUTURAS DIVERSAS DE CONCRETO ARMADO, EXCETO VIGAS, PILARES, LAJES E FUNDAÇÕES, UTILIZANDO AÇO CA-50 DE 20,0 MM - MONTAGEM. AF_06/2022</v>
          </cell>
          <cell r="C1369" t="str">
            <v>KG</v>
          </cell>
          <cell r="D1369">
            <v>10.64</v>
          </cell>
          <cell r="E1369">
            <v>0.65</v>
          </cell>
          <cell r="F1369">
            <v>11.29</v>
          </cell>
        </row>
        <row r="1370">
          <cell r="A1370">
            <v>92924</v>
          </cell>
          <cell r="B1370" t="str">
            <v>ARMAÇÃO DE ESTRUTURAS DIVERSAS DE CONCRETO ARMADO, EXCETO VIGAS, PILARES, LAJES E FUNDAÇÕES, UTILIZANDO AÇO CA-50 DE 25,0 MM - MONTAGEM. AF_06/2022</v>
          </cell>
          <cell r="C1370" t="str">
            <v>KG</v>
          </cell>
          <cell r="D1370">
            <v>10.57</v>
          </cell>
          <cell r="E1370">
            <v>0.51</v>
          </cell>
          <cell r="F1370">
            <v>11.08</v>
          </cell>
        </row>
        <row r="1371">
          <cell r="A1371">
            <v>104104</v>
          </cell>
          <cell r="B1371" t="str">
            <v>ARMAÇÃO DE ESTRUTURAS DIVERSAS DE CONCRETO ARMADO, EXCETO VIGAS, PILARES, LAJES E FUNDAÇÕES, UTILIZANDO AÇO CA-50 DE 32,0 MM - MONTAGEM. AF_06/2022</v>
          </cell>
          <cell r="C1371" t="str">
            <v>KG</v>
          </cell>
          <cell r="D1371">
            <v>11.39</v>
          </cell>
          <cell r="E1371">
            <v>0.21</v>
          </cell>
          <cell r="F1371">
            <v>11.6</v>
          </cell>
        </row>
        <row r="1372">
          <cell r="A1372" t="str">
            <v>AUX2516</v>
          </cell>
          <cell r="B1372" t="str">
            <v>ARMAÇÃO EM AÇO CA-50</v>
          </cell>
          <cell r="C1372" t="str">
            <v>KG</v>
          </cell>
          <cell r="D1372">
            <v>10.119999999999999</v>
          </cell>
          <cell r="E1372">
            <v>2.88</v>
          </cell>
          <cell r="F1372">
            <v>13</v>
          </cell>
        </row>
        <row r="1373">
          <cell r="A1373">
            <v>103797</v>
          </cell>
          <cell r="B1373" t="str">
            <v>ARMAÇÃO DE DESCIDA DÁGUA UTILIZANDO AÇO CA-60 DE 5 MM - MONTAGEM. AF_08/2022</v>
          </cell>
          <cell r="C1373" t="str">
            <v>KG</v>
          </cell>
          <cell r="D1373">
            <v>11.51</v>
          </cell>
          <cell r="E1373">
            <v>5.53</v>
          </cell>
          <cell r="F1373">
            <v>17.04</v>
          </cell>
        </row>
        <row r="1374">
          <cell r="A1374"/>
          <cell r="B1374" t="str">
            <v>ARMAÇÃO CA-60 - BLOCO, BALDRAME E SAPATA</v>
          </cell>
          <cell r="C1374"/>
          <cell r="D1374"/>
          <cell r="E1374"/>
          <cell r="F1374"/>
        </row>
        <row r="1375">
          <cell r="A1375">
            <v>96543</v>
          </cell>
          <cell r="B1375" t="str">
            <v>ARMAÇÃO DE BLOCO, VIGA BALDRAME E SAPATA UTILIZANDO AÇO CA-60 DE 5 MM - MONTAGEM. AF_06/2017</v>
          </cell>
          <cell r="C1375" t="str">
            <v>KG</v>
          </cell>
          <cell r="D1375">
            <v>12.25</v>
          </cell>
          <cell r="E1375">
            <v>6.4</v>
          </cell>
          <cell r="F1375">
            <v>18.649999999999999</v>
          </cell>
        </row>
        <row r="1376">
          <cell r="A1376"/>
          <cell r="B1376" t="str">
            <v>ARMAÇÃO CA-60 - ESCADA</v>
          </cell>
          <cell r="C1376"/>
          <cell r="D1376"/>
          <cell r="E1376"/>
          <cell r="F1376"/>
        </row>
        <row r="1377">
          <cell r="A1377">
            <v>95943</v>
          </cell>
          <cell r="B1377" t="str">
            <v>ARMAÇÃO DE ESCADA, DE UMA ESTRUTURA CONVENCIONAL DE CONCRETO ARMADO UTILIZANDO AÇO CA-60 DE 5,0 MM - MONTAGEM. AF_11/2020</v>
          </cell>
          <cell r="C1377" t="str">
            <v>KG</v>
          </cell>
          <cell r="D1377">
            <v>13.31</v>
          </cell>
          <cell r="E1377">
            <v>9.9700000000000006</v>
          </cell>
          <cell r="F1377">
            <v>23.28</v>
          </cell>
        </row>
        <row r="1378">
          <cell r="A1378"/>
          <cell r="B1378" t="str">
            <v>ARMAÇÃO CA-60 - PILAR OU VIGA</v>
          </cell>
          <cell r="C1378"/>
          <cell r="D1378"/>
          <cell r="E1378"/>
          <cell r="F1378"/>
        </row>
        <row r="1379">
          <cell r="A1379">
            <v>92759</v>
          </cell>
          <cell r="B1379" t="str">
            <v>ARMAÇÃO DE PILAR OU VIGA DE ESTRUTURA CONVENCIONAL DE CONCRETO ARMADO UTILIZANDO AÇO CA-60 DE 5,0 MM - MONTAGEM. AF_06/2022</v>
          </cell>
          <cell r="C1379" t="str">
            <v>KG</v>
          </cell>
          <cell r="D1379">
            <v>11.04</v>
          </cell>
          <cell r="E1379">
            <v>3.86</v>
          </cell>
          <cell r="F1379">
            <v>14.9</v>
          </cell>
        </row>
        <row r="1380">
          <cell r="A1380">
            <v>104111</v>
          </cell>
          <cell r="B1380" t="str">
            <v>ARMAÇÃO DE PILAR OU VIGA DE ESTRUTURA DE CONCRETO ARMADO EMBUTIDA EM ALVENARIA DE VEDAÇÃO UTILIZANDO AÇO CA-60 DE 5,0 MM - MONTAGEM. AF_06/2022</v>
          </cell>
          <cell r="C1380" t="str">
            <v>KG</v>
          </cell>
          <cell r="D1380">
            <v>12.87</v>
          </cell>
          <cell r="E1380">
            <v>8.64</v>
          </cell>
          <cell r="F1380">
            <v>21.51</v>
          </cell>
        </row>
        <row r="1381">
          <cell r="A1381"/>
          <cell r="B1381" t="str">
            <v>ARMAÇÃO CA-60 - LAJE</v>
          </cell>
          <cell r="C1381"/>
          <cell r="D1381"/>
          <cell r="E1381"/>
          <cell r="F1381"/>
        </row>
        <row r="1382">
          <cell r="A1382">
            <v>92767</v>
          </cell>
          <cell r="B1382" t="str">
            <v>ARMAÇÃO DE LAJE DE ESTRUTURA CONVENCIONAL DE CONCRETO ARMADO UTILIZANDO AÇO CA-60 DE 4,2 MM - MONTAGEM. AF_06/2022</v>
          </cell>
          <cell r="C1382" t="str">
            <v>KG</v>
          </cell>
          <cell r="D1382">
            <v>11.68</v>
          </cell>
          <cell r="E1382">
            <v>4.68</v>
          </cell>
          <cell r="F1382">
            <v>16.36</v>
          </cell>
        </row>
        <row r="1383">
          <cell r="A1383">
            <v>92768</v>
          </cell>
          <cell r="B1383" t="str">
            <v>ARMAÇÃO DE LAJE DE ESTRUTURA CONVENCIONAL DE CONCRETO ARMADO UTILIZANDO AÇO CA-60 DE 5,0 MM - MONTAGEM. AF_06/2022</v>
          </cell>
          <cell r="C1383" t="str">
            <v>KG</v>
          </cell>
          <cell r="D1383">
            <v>11.02</v>
          </cell>
          <cell r="E1383">
            <v>3.31</v>
          </cell>
          <cell r="F1383">
            <v>14.33</v>
          </cell>
        </row>
        <row r="1384">
          <cell r="A1384"/>
          <cell r="B1384" t="str">
            <v>ARMAÇÃO CA-60 - OUTROS exceto vigas, pilares, lajes e fundações</v>
          </cell>
          <cell r="C1384"/>
          <cell r="D1384"/>
          <cell r="E1384"/>
          <cell r="F1384"/>
        </row>
        <row r="1385">
          <cell r="A1385">
            <v>92915</v>
          </cell>
          <cell r="B1385" t="str">
            <v>ARMAÇÃO DE ESTRUTURAS DIVERSAS DE CONCRETO ARMADO, EXCETO VIGAS, PILARES, LAJES E FUNDAÇÕES, UTILIZANDO AÇO CA-60 DE 5,0 MM - MONTAGEM. AF_06/2022</v>
          </cell>
          <cell r="C1385" t="str">
            <v>KG</v>
          </cell>
          <cell r="D1385">
            <v>11.81</v>
          </cell>
          <cell r="E1385">
            <v>5.91</v>
          </cell>
          <cell r="F1385">
            <v>17.72</v>
          </cell>
        </row>
        <row r="1386">
          <cell r="A1386" t="str">
            <v>AUX3027</v>
          </cell>
          <cell r="B1386" t="str">
            <v>ARMAÇÃO DE ESTRUTURAS DE CONCRETO ARMADO, EXCETO VIGAS, PILARES, LAJES E FUNDAÇÕES, UTILIZANDO AÇO CA-60 DE 8,0 MM - MONTAGEM, C/ ESPAÇADOR</v>
          </cell>
          <cell r="C1386" t="str">
            <v>KG</v>
          </cell>
          <cell r="D1386">
            <v>9.69</v>
          </cell>
          <cell r="E1386">
            <v>2.77</v>
          </cell>
          <cell r="F1386">
            <v>12.46</v>
          </cell>
        </row>
        <row r="1387">
          <cell r="A1387" t="str">
            <v>AUX2517</v>
          </cell>
          <cell r="B1387" t="str">
            <v>ARMAÇÃO EM AÇO CA-60</v>
          </cell>
          <cell r="C1387" t="str">
            <v>KG</v>
          </cell>
          <cell r="D1387">
            <v>10.32</v>
          </cell>
          <cell r="E1387">
            <v>2.88</v>
          </cell>
          <cell r="F1387">
            <v>13.2</v>
          </cell>
        </row>
        <row r="1388">
          <cell r="A1388"/>
          <cell r="B1388" t="str">
            <v>ARMAÇÃO EM TELAS</v>
          </cell>
          <cell r="C1388"/>
          <cell r="D1388"/>
          <cell r="E1388"/>
          <cell r="F1388"/>
        </row>
        <row r="1389">
          <cell r="A1389">
            <v>97088</v>
          </cell>
          <cell r="B1389" t="str">
            <v>ARMAÇÃO PARA EXECUÇÃO DE RADIER, PISO DE CONCRETO OU LAJE SOBRE SOLO, COM USO DE TELA Q-92. AF_09/2021</v>
          </cell>
          <cell r="C1389" t="str">
            <v>KG</v>
          </cell>
          <cell r="D1389">
            <v>19.62</v>
          </cell>
          <cell r="E1389">
            <v>1.1000000000000001</v>
          </cell>
          <cell r="F1389">
            <v>20.72</v>
          </cell>
        </row>
        <row r="1390">
          <cell r="A1390">
            <v>97089</v>
          </cell>
          <cell r="B1390" t="str">
            <v>ARMAÇÃO PARA EXECUÇÃO DE RADIER, PISO DE CONCRETO OU LAJE SOBRE SOLO, COM USO DE TELA Q-113. AF_09/2021</v>
          </cell>
          <cell r="C1390" t="str">
            <v>KG</v>
          </cell>
          <cell r="D1390">
            <v>18.010000000000002</v>
          </cell>
          <cell r="E1390">
            <v>0.93</v>
          </cell>
          <cell r="F1390">
            <v>18.940000000000001</v>
          </cell>
        </row>
        <row r="1391">
          <cell r="A1391">
            <v>97090</v>
          </cell>
          <cell r="B1391" t="str">
            <v>ARMAÇÃO PARA EXECUÇÃO DE RADIER, PISO DE CONCRETO OU LAJE SOBRE SOLO, COM USO DE TELA Q-138. AF_09/2021</v>
          </cell>
          <cell r="C1391" t="str">
            <v>KG</v>
          </cell>
          <cell r="D1391">
            <v>17.79</v>
          </cell>
          <cell r="E1391">
            <v>0.8</v>
          </cell>
          <cell r="F1391">
            <v>18.59</v>
          </cell>
        </row>
        <row r="1392">
          <cell r="A1392">
            <v>97091</v>
          </cell>
          <cell r="B1392" t="str">
            <v>ARMAÇÃO PARA EXECUÇÃO DE RADIER, PISO DE CONCRETO OU LAJE SOBRE SOLO, COM USO DE TELA Q-159. AF_09/2021</v>
          </cell>
          <cell r="C1392" t="str">
            <v>KG</v>
          </cell>
          <cell r="D1392">
            <v>17.3</v>
          </cell>
          <cell r="E1392">
            <v>0.72</v>
          </cell>
          <cell r="F1392">
            <v>18.02</v>
          </cell>
        </row>
        <row r="1393">
          <cell r="A1393">
            <v>97092</v>
          </cell>
          <cell r="B1393" t="str">
            <v>ARMAÇÃO PARA EXECUÇÃO DE RADIER, PISO DE CONCRETO OU LAJE SOBRE SOLO, COM USO DE TELA Q-196. AF_09/2021</v>
          </cell>
          <cell r="C1393" t="str">
            <v>KG</v>
          </cell>
          <cell r="D1393">
            <v>16.850000000000001</v>
          </cell>
          <cell r="E1393">
            <v>0.6</v>
          </cell>
          <cell r="F1393">
            <v>17.45</v>
          </cell>
        </row>
        <row r="1394">
          <cell r="A1394">
            <v>97093</v>
          </cell>
          <cell r="B1394" t="str">
            <v>ARMAÇÃO PARA EXECUÇÃO DE RADIER, PISO DE CONCRETO OU LAJE SOBRE SOLO, COM USO DE TELA Q-283. AF_09/2021</v>
          </cell>
          <cell r="C1394" t="str">
            <v>KG</v>
          </cell>
          <cell r="D1394">
            <v>15.89</v>
          </cell>
          <cell r="E1394">
            <v>0.47</v>
          </cell>
          <cell r="F1394">
            <v>16.36</v>
          </cell>
        </row>
        <row r="1395">
          <cell r="A1395" t="str">
            <v>AUX1720</v>
          </cell>
          <cell r="B1395" t="str">
            <v>FORNECIMENTO E INSTALAÇÃO DE TELA DE AÇO SOLDADA NERVURADA CA-60, Q-138, MALHA 10X10 CM, FERRO 4,2 MM (2,20 KG/M2)</v>
          </cell>
          <cell r="C1395" t="str">
            <v>M2</v>
          </cell>
          <cell r="D1395">
            <v>28.36</v>
          </cell>
          <cell r="E1395">
            <v>10.54</v>
          </cell>
          <cell r="F1395">
            <v>38.9</v>
          </cell>
        </row>
        <row r="1396">
          <cell r="A1396" t="str">
            <v>AUX2734</v>
          </cell>
          <cell r="B1396" t="str">
            <v>TELA DE AÇO SOLDADA NERVURADA CA-60, Q-196, MALHA 10X10 CM, FERRO 5,0 MM (3,11 KG/M2) - FORNEC. E INST.</v>
          </cell>
          <cell r="C1396" t="str">
            <v>M2</v>
          </cell>
          <cell r="D1396">
            <v>38.97</v>
          </cell>
          <cell r="E1396">
            <v>10.54</v>
          </cell>
          <cell r="F1396">
            <v>49.51</v>
          </cell>
        </row>
        <row r="1397">
          <cell r="A1397" t="str">
            <v>AUX0903</v>
          </cell>
          <cell r="B1397" t="str">
            <v>FORNECIMENTO E INSTALAÇÃO DE TELA AÇO SOLDADA NERVURADA CA-60, Q-283, MALHA 10X10CM, FERRO 6.02MM (4,48 KG/M2), PAINEL 2,5X6,0 M</v>
          </cell>
          <cell r="C1397" t="str">
            <v>M2</v>
          </cell>
          <cell r="D1397">
            <v>54.07</v>
          </cell>
          <cell r="E1397">
            <v>10.54</v>
          </cell>
          <cell r="F1397">
            <v>64.61</v>
          </cell>
        </row>
        <row r="1398">
          <cell r="A1398" t="str">
            <v>AUX1445</v>
          </cell>
          <cell r="B1398" t="str">
            <v>FORNECIMENTO E INSTALAÇÃO DE TELA AÇO SOLDADA NERVURADA CA-60, Q-61, MALHA 15X15 CM, FERRO 3,4 MM (0,97 KG/M2), PAINEL 2,45X6,0 M</v>
          </cell>
          <cell r="C1398" t="str">
            <v>M2</v>
          </cell>
          <cell r="D1398">
            <v>14.52</v>
          </cell>
          <cell r="E1398">
            <v>10.54</v>
          </cell>
          <cell r="F1398">
            <v>25.06</v>
          </cell>
        </row>
        <row r="1399">
          <cell r="A1399" t="str">
            <v>AUX2678</v>
          </cell>
          <cell r="B1399" t="str">
            <v>FORNECIMENTO E INSTALAÇÃO DE TELA AÇO SOLDADA NERVURADA CA-60, Q-92, MALHA 15X15 CM, FERRO 4,2 MM (1,48 KG/M2), PAINEL 2,45X6,0 M</v>
          </cell>
          <cell r="C1399" t="str">
            <v>M2</v>
          </cell>
          <cell r="D1399">
            <v>21.14</v>
          </cell>
          <cell r="E1399">
            <v>10.54</v>
          </cell>
          <cell r="F1399">
            <v>31.68</v>
          </cell>
        </row>
        <row r="1400">
          <cell r="A1400" t="str">
            <v>AUX0999</v>
          </cell>
          <cell r="B1400" t="str">
            <v>FORNECIMENTO E INSTALAÇÃO DE TELA AÇO SOLDADA NERVURADA CA-60, Q-335, MALHA 15X15CM, FERRO 8.0 0MM (5,37 KG/M2), PAINEL 2,45X6,0 M</v>
          </cell>
          <cell r="C1400" t="str">
            <v>M2</v>
          </cell>
          <cell r="D1400">
            <v>65.650000000000006</v>
          </cell>
          <cell r="E1400">
            <v>10.54</v>
          </cell>
          <cell r="F1400">
            <v>76.19</v>
          </cell>
        </row>
        <row r="1401">
          <cell r="A1401"/>
          <cell r="B1401" t="str">
            <v>ARMAÇÃO PARA ALVENARIA ESTRUTURAL, CINTA, VERGA E CONTRAVERGA</v>
          </cell>
          <cell r="C1401"/>
          <cell r="D1401"/>
          <cell r="E1401"/>
          <cell r="F1401"/>
        </row>
        <row r="1402">
          <cell r="A1402">
            <v>89996</v>
          </cell>
          <cell r="B1402" t="str">
            <v>ARMAÇÃO VERTICAL DE ALVENARIA ESTRUTURAL; DIÂMETRO DE 10,0 MM. AF_09/2021</v>
          </cell>
          <cell r="C1402" t="str">
            <v>KG</v>
          </cell>
          <cell r="D1402">
            <v>9.33</v>
          </cell>
          <cell r="E1402">
            <v>1.89</v>
          </cell>
          <cell r="F1402">
            <v>11.22</v>
          </cell>
        </row>
        <row r="1403">
          <cell r="A1403">
            <v>89997</v>
          </cell>
          <cell r="B1403" t="str">
            <v>ARMAÇÃO VERTICAL DE ALVENARIA ESTRUTURAL; DIÂMETRO DE 12,5 MM. AF_09/2021</v>
          </cell>
          <cell r="C1403" t="str">
            <v>KG</v>
          </cell>
          <cell r="D1403">
            <v>7.91</v>
          </cell>
          <cell r="E1403">
            <v>1.2</v>
          </cell>
          <cell r="F1403">
            <v>9.11</v>
          </cell>
        </row>
        <row r="1404">
          <cell r="A1404">
            <v>102921</v>
          </cell>
          <cell r="B1404" t="str">
            <v>ARMAÇÃO VERTICAL DE ALVENARIA ESTRUTURAL; DIÂMETRO DE 16,0 MM. AF_09/2021</v>
          </cell>
          <cell r="C1404" t="str">
            <v>KG</v>
          </cell>
          <cell r="D1404">
            <v>7.7</v>
          </cell>
          <cell r="E1404">
            <v>0.73</v>
          </cell>
          <cell r="F1404">
            <v>8.43</v>
          </cell>
        </row>
        <row r="1405">
          <cell r="A1405">
            <v>89998</v>
          </cell>
          <cell r="B1405" t="str">
            <v>ARMAÇÃO DE CINTA DE ALVENARIA ESTRUTURAL; DIÂMETRO DE 10,0 MM. AF_09/2021</v>
          </cell>
          <cell r="C1405" t="str">
            <v>KG</v>
          </cell>
          <cell r="D1405">
            <v>9.17</v>
          </cell>
          <cell r="E1405">
            <v>1.49</v>
          </cell>
          <cell r="F1405">
            <v>10.66</v>
          </cell>
        </row>
        <row r="1406">
          <cell r="A1406">
            <v>102920</v>
          </cell>
          <cell r="B1406" t="str">
            <v>ARMAÇÃO DE CINTA DE ALVENARIA ESTRUTURAL; DIÂMETRO DE 12,5 MM. AF_09/2021</v>
          </cell>
          <cell r="C1406" t="str">
            <v>KG</v>
          </cell>
          <cell r="D1406">
            <v>7.8</v>
          </cell>
          <cell r="E1406">
            <v>0.95</v>
          </cell>
          <cell r="F1406">
            <v>8.75</v>
          </cell>
        </row>
        <row r="1407">
          <cell r="A1407">
            <v>102923</v>
          </cell>
          <cell r="B1407" t="str">
            <v>ARMAÇÃO DE CINTA DE ALVENARIA ESTRUTURAL; DIÂMETRO DE 16,0 MM. AF_09/2021</v>
          </cell>
          <cell r="C1407" t="str">
            <v>KG</v>
          </cell>
          <cell r="D1407">
            <v>7.64</v>
          </cell>
          <cell r="E1407">
            <v>0.56999999999999995</v>
          </cell>
          <cell r="F1407">
            <v>8.2100000000000009</v>
          </cell>
        </row>
        <row r="1408">
          <cell r="A1408">
            <v>89999</v>
          </cell>
          <cell r="B1408" t="str">
            <v>ARMAÇÃO DE VERGA E CONTRAVERGA DE ALVENARIA ESTRUTURAL; DIÂMETRO DE 8,0 MM. AF_09/2021</v>
          </cell>
          <cell r="C1408" t="str">
            <v>KG</v>
          </cell>
          <cell r="D1408">
            <v>11.38</v>
          </cell>
          <cell r="E1408">
            <v>5.55</v>
          </cell>
          <cell r="F1408">
            <v>16.93</v>
          </cell>
        </row>
        <row r="1409">
          <cell r="A1409">
            <v>90000</v>
          </cell>
          <cell r="B1409" t="str">
            <v>ARMAÇÃO DE VERGA E CONTRAVERGA DE ALVENARIA ESTRUTURAL; DIÂMETRO DE 10,0 MM. AF_09/2021</v>
          </cell>
          <cell r="C1409" t="str">
            <v>KG</v>
          </cell>
          <cell r="D1409">
            <v>10.01</v>
          </cell>
          <cell r="E1409">
            <v>3.55</v>
          </cell>
          <cell r="F1409">
            <v>13.56</v>
          </cell>
        </row>
        <row r="1410">
          <cell r="A1410">
            <v>103088</v>
          </cell>
          <cell r="B1410" t="str">
            <v>ARMAÇÃO DE VERGA E CONTRAVERGA DE ALVENARIA ESTRUTURAL; DIÂMETRO DE 12,5 MM. AF_09/2021</v>
          </cell>
          <cell r="C1410" t="str">
            <v>KG</v>
          </cell>
          <cell r="D1410">
            <v>8.35</v>
          </cell>
          <cell r="E1410">
            <v>2.2599999999999998</v>
          </cell>
          <cell r="F1410">
            <v>10.61</v>
          </cell>
        </row>
        <row r="1411">
          <cell r="A1411">
            <v>102922</v>
          </cell>
          <cell r="B1411" t="str">
            <v>ARMAÇÃO DE VERGA E CONTRAVERGA DE ALVENARIA ESTRUTURAL; DIÂMETRO DE 16,0 MM. AF_09/2021</v>
          </cell>
          <cell r="C1411" t="str">
            <v>KG</v>
          </cell>
          <cell r="D1411">
            <v>7.97</v>
          </cell>
          <cell r="E1411">
            <v>1.37</v>
          </cell>
          <cell r="F1411">
            <v>9.34</v>
          </cell>
        </row>
        <row r="1412">
          <cell r="A1412"/>
          <cell r="B1412" t="str">
            <v>ARMAÇÃO PARA PAREDES DE CONCRETO</v>
          </cell>
          <cell r="C1412"/>
          <cell r="D1412"/>
          <cell r="E1412"/>
          <cell r="F1412"/>
        </row>
        <row r="1413">
          <cell r="A1413">
            <v>91593</v>
          </cell>
          <cell r="B1413" t="str">
            <v>ARMAÇÃO DO SISTEMA DE PAREDES DE CONCRETO, EXECUTADA EM PAREDES DE EDIFICAÇÕES DE MÚLTIPLOS PAVIMENTOS, TELA Q-138. AF_06/2019</v>
          </cell>
          <cell r="C1413" t="str">
            <v>KG</v>
          </cell>
          <cell r="D1413">
            <v>12.42</v>
          </cell>
          <cell r="E1413">
            <v>0.61</v>
          </cell>
          <cell r="F1413">
            <v>13.03</v>
          </cell>
        </row>
        <row r="1414">
          <cell r="A1414">
            <v>91594</v>
          </cell>
          <cell r="B1414" t="str">
            <v>ARMAÇÃO DO SISTEMA DE PAREDES DE CONCRETO, EXECUTADA EM PAREDES DE EDIFICAÇÕES TÉRREAS OU DE MÚLTIPLOS PAVIMENTOS, TELA Q-92. AF_06/2019</v>
          </cell>
          <cell r="C1414" t="str">
            <v>KG</v>
          </cell>
          <cell r="D1414">
            <v>12.59</v>
          </cell>
          <cell r="E1414">
            <v>0.89</v>
          </cell>
          <cell r="F1414">
            <v>13.48</v>
          </cell>
        </row>
        <row r="1415">
          <cell r="A1415">
            <v>91595</v>
          </cell>
          <cell r="B1415" t="str">
            <v>ARMAÇÃO DO SISTEMA DE PAREDES DE CONCRETO, EXECUTADA EM PAREDES DE EDIFICAÇÕES TÉRREAS, TELA Q-61. AF_06/2019</v>
          </cell>
          <cell r="C1415" t="str">
            <v>KG</v>
          </cell>
          <cell r="D1415">
            <v>12.78</v>
          </cell>
          <cell r="E1415">
            <v>1.44</v>
          </cell>
          <cell r="F1415">
            <v>14.22</v>
          </cell>
        </row>
        <row r="1416">
          <cell r="A1416">
            <v>91596</v>
          </cell>
          <cell r="B1416" t="str">
            <v>ARMAÇÃO DO SISTEMA DE PAREDES DE CONCRETO, EXECUTADA COMO ARMADURA POSITIVA DE LAJES, TELA Q-138. AF_06/2019</v>
          </cell>
          <cell r="C1416" t="str">
            <v>KG</v>
          </cell>
          <cell r="D1416">
            <v>12.52</v>
          </cell>
          <cell r="E1416">
            <v>0.85</v>
          </cell>
          <cell r="F1416">
            <v>13.37</v>
          </cell>
        </row>
        <row r="1417">
          <cell r="A1417">
            <v>91597</v>
          </cell>
          <cell r="B1417" t="str">
            <v>ARMAÇÃO DO SISTEMA DE PAREDES DE CONCRETO, EXECUTADA COMO ARMADURA NEGATIVA DE LAJES, TELA T-196. AF_06/2019</v>
          </cell>
          <cell r="C1417" t="str">
            <v>KG</v>
          </cell>
          <cell r="D1417">
            <v>8.59</v>
          </cell>
          <cell r="E1417">
            <v>0.89</v>
          </cell>
          <cell r="F1417">
            <v>9.48</v>
          </cell>
        </row>
        <row r="1418">
          <cell r="A1418">
            <v>91598</v>
          </cell>
          <cell r="B1418" t="str">
            <v>ARMAÇÃO DO SISTEMA DE PAREDES DE CONCRETO, EXECUTADA COMO ARMADURA POSITIVA DE LAJES, TELA Q-113. AF_06/2019</v>
          </cell>
          <cell r="C1418" t="str">
            <v>KG</v>
          </cell>
          <cell r="D1418">
            <v>12.06</v>
          </cell>
          <cell r="E1418">
            <v>1.04</v>
          </cell>
          <cell r="F1418">
            <v>13.1</v>
          </cell>
        </row>
        <row r="1419">
          <cell r="A1419">
            <v>100064</v>
          </cell>
          <cell r="B1419" t="str">
            <v>ARMAÇÃO DO SISTEMA DE PAREDES DE CONCRETO, EXECUTADA COMO ARMADURA POSITIVA DE LAJES, TELA Q-159. AF_06/2019</v>
          </cell>
          <cell r="C1419" t="str">
            <v>KG</v>
          </cell>
          <cell r="D1419">
            <v>12.57</v>
          </cell>
          <cell r="E1419">
            <v>0.73</v>
          </cell>
          <cell r="F1419">
            <v>13.3</v>
          </cell>
        </row>
        <row r="1420">
          <cell r="A1420">
            <v>91599</v>
          </cell>
          <cell r="B1420" t="str">
            <v>ARMAÇÃO DO SISTEMA DE PAREDES DE CONCRETO, EXECUTADA COMO ARMADURA NEGATIVA DE LAJES, TELA L-159. AF_06/2019</v>
          </cell>
          <cell r="C1420" t="str">
            <v>KG</v>
          </cell>
          <cell r="D1420">
            <v>8.7899999999999991</v>
          </cell>
          <cell r="E1420">
            <v>1.1100000000000001</v>
          </cell>
          <cell r="F1420">
            <v>9.9</v>
          </cell>
        </row>
        <row r="1421">
          <cell r="A1421">
            <v>91600</v>
          </cell>
          <cell r="B1421" t="str">
            <v>ARMAÇÃO DO SISTEMA DE PAREDES DE CONCRETO, EXECUTADA EM PLATIBANDAS, TELA Q-92. AF_06/2019</v>
          </cell>
          <cell r="C1421" t="str">
            <v>KG</v>
          </cell>
          <cell r="D1421">
            <v>13.43</v>
          </cell>
          <cell r="E1421">
            <v>2.71</v>
          </cell>
          <cell r="F1421">
            <v>16.14</v>
          </cell>
        </row>
        <row r="1422">
          <cell r="A1422">
            <v>91601</v>
          </cell>
          <cell r="B1422" t="str">
            <v>ARMAÇÃO DO SISTEMA DE PAREDES DE CONCRETO, EXECUTADA COMO REFORÇO, VERGALHÃO DE 6,3 MM DE DIÂMETRO. AF_06/2019</v>
          </cell>
          <cell r="C1422" t="str">
            <v>KG</v>
          </cell>
          <cell r="D1422">
            <v>11.04</v>
          </cell>
          <cell r="E1422">
            <v>2.0099999999999998</v>
          </cell>
          <cell r="F1422">
            <v>13.05</v>
          </cell>
        </row>
        <row r="1423">
          <cell r="A1423">
            <v>91602</v>
          </cell>
          <cell r="B1423" t="str">
            <v>ARMAÇÃO DO SISTEMA DE PAREDES DE CONCRETO, EXECUTADA COMO REFORÇO, VERGALHÃO DE 8,0 MM DE DIÂMETRO. AF_06/2019</v>
          </cell>
          <cell r="C1423" t="str">
            <v>KG</v>
          </cell>
          <cell r="D1423">
            <v>10.8</v>
          </cell>
          <cell r="E1423">
            <v>1.2</v>
          </cell>
          <cell r="F1423">
            <v>12</v>
          </cell>
        </row>
        <row r="1424">
          <cell r="A1424">
            <v>91603</v>
          </cell>
          <cell r="B1424" t="str">
            <v>ARMAÇÃO DO SISTEMA DE PAREDES DE CONCRETO, EXECUTADA COMO REFORÇO, VERGALHÃO DE 10,0 MM DE DIÂMETRO. AF_06/2019</v>
          </cell>
          <cell r="C1424" t="str">
            <v>KG</v>
          </cell>
          <cell r="D1424">
            <v>10.19</v>
          </cell>
          <cell r="E1424">
            <v>1.1399999999999999</v>
          </cell>
          <cell r="F1424">
            <v>11.33</v>
          </cell>
        </row>
        <row r="1425">
          <cell r="A1425">
            <v>100066</v>
          </cell>
          <cell r="B1425" t="str">
            <v>ARMAÇÃO DO SISTEMA DE PAREDES DE CONCRETO, EXECUTADA COMO ARMADURA POSITIVA DE LAJES, TELA Q-196. AF_06/2019</v>
          </cell>
          <cell r="C1425" t="str">
            <v>KG</v>
          </cell>
          <cell r="D1425">
            <v>12.64</v>
          </cell>
          <cell r="E1425">
            <v>0.59</v>
          </cell>
          <cell r="F1425">
            <v>13.23</v>
          </cell>
        </row>
        <row r="1426">
          <cell r="A1426">
            <v>100067</v>
          </cell>
          <cell r="B1426" t="str">
            <v>ARMAÇÃO DO SISTEMA DE PAREDES DE CONCRETO, EXECUTADA COMO REFORÇO, VERGALHÃO DE 5,0 MM DE DIÂMETRO. AF_06/2019</v>
          </cell>
          <cell r="C1426" t="str">
            <v>KG</v>
          </cell>
          <cell r="D1426">
            <v>10.210000000000001</v>
          </cell>
          <cell r="E1426">
            <v>2.5099999999999998</v>
          </cell>
          <cell r="F1426">
            <v>12.72</v>
          </cell>
        </row>
        <row r="1427">
          <cell r="A1427">
            <v>100068</v>
          </cell>
          <cell r="B1427" t="str">
            <v>ARMAÇÃO DO SISTEMA DE PAREDES DE CONCRETO, EXECUTADA COMO REFORÇO, VERGALHÃO DE 12,5 MM DE DIÂMETRO. AF_06/2019</v>
          </cell>
          <cell r="C1427" t="str">
            <v>KG</v>
          </cell>
          <cell r="D1427">
            <v>8.82</v>
          </cell>
          <cell r="E1427">
            <v>0.87</v>
          </cell>
          <cell r="F1427">
            <v>9.69</v>
          </cell>
        </row>
        <row r="1428">
          <cell r="A1428"/>
          <cell r="B1428" t="str">
            <v>PROTENDIDA</v>
          </cell>
          <cell r="C1428"/>
          <cell r="D1428"/>
          <cell r="E1428"/>
          <cell r="F1428"/>
        </row>
        <row r="1429">
          <cell r="A1429">
            <v>95108</v>
          </cell>
          <cell r="B1429" t="str">
            <v>EXECUÇÃO DE PROTEÇÃO DA CABEÇA DO TIRANTE COM USO DE FÔRMAS EM CHAPA COMPENSADA PLASTIFICADA DE MADEIRA E CONCRETO FCK =15 MPA. AF_07/2016</v>
          </cell>
          <cell r="C1429" t="str">
            <v>UN</v>
          </cell>
          <cell r="D1429">
            <v>13.89</v>
          </cell>
          <cell r="E1429">
            <v>19.18</v>
          </cell>
          <cell r="F1429">
            <v>33.07</v>
          </cell>
        </row>
        <row r="1430">
          <cell r="A1430"/>
          <cell r="B1430" t="str">
            <v>AÇOS</v>
          </cell>
          <cell r="C1430"/>
          <cell r="D1430"/>
          <cell r="E1430"/>
          <cell r="F1430"/>
        </row>
        <row r="1431">
          <cell r="A1431" t="str">
            <v>AUX0194</v>
          </cell>
          <cell r="B1431" t="str">
            <v>AÇO CA-25 - MÉDIA BITOLAS - SÓ MATERIAL</v>
          </cell>
          <cell r="C1431" t="str">
            <v>KG</v>
          </cell>
          <cell r="D1431">
            <v>8.9700000000000006</v>
          </cell>
          <cell r="E1431">
            <v>0</v>
          </cell>
          <cell r="F1431">
            <v>8.9700000000000006</v>
          </cell>
        </row>
        <row r="1432">
          <cell r="A1432"/>
          <cell r="B1432" t="str">
            <v>CORTE E DOBRA DE ACO</v>
          </cell>
          <cell r="C1432"/>
          <cell r="D1432"/>
          <cell r="E1432"/>
          <cell r="F1432"/>
        </row>
        <row r="1433">
          <cell r="A1433" t="str">
            <v>AUX3028</v>
          </cell>
          <cell r="B1433" t="str">
            <v>CORTE E DOBRA DE AÇO CA-60, DIÂMETRO DE 8,0 MM, UTILIZADO EM ESTRUTURAS DIVERSAS, EXCETO LAJES.</v>
          </cell>
          <cell r="C1433" t="str">
            <v>KG</v>
          </cell>
          <cell r="D1433">
            <v>7.94</v>
          </cell>
          <cell r="E1433">
            <v>0.38</v>
          </cell>
          <cell r="F1433">
            <v>8.32</v>
          </cell>
        </row>
        <row r="1434">
          <cell r="A1434">
            <v>92799</v>
          </cell>
          <cell r="B1434" t="str">
            <v>CORTE E DOBRA DE AÇO CA-60, DIÂMETRO DE 4,2 MM. AF_06/2022</v>
          </cell>
          <cell r="C1434" t="str">
            <v>KG</v>
          </cell>
          <cell r="D1434">
            <v>9.4700000000000006</v>
          </cell>
          <cell r="E1434">
            <v>2.19</v>
          </cell>
          <cell r="F1434">
            <v>11.66</v>
          </cell>
        </row>
        <row r="1435">
          <cell r="A1435">
            <v>92800</v>
          </cell>
          <cell r="B1435" t="str">
            <v>CORTE E DOBRA DE AÇO CA-60, DIÂMETRO DE 5,0 MM. AF_06/2022</v>
          </cell>
          <cell r="C1435" t="str">
            <v>KG</v>
          </cell>
          <cell r="D1435">
            <v>9.16</v>
          </cell>
          <cell r="E1435">
            <v>1.35</v>
          </cell>
          <cell r="F1435">
            <v>10.51</v>
          </cell>
        </row>
        <row r="1436">
          <cell r="A1436">
            <v>92801</v>
          </cell>
          <cell r="B1436" t="str">
            <v>CORTE E DOBRA DE AÇO CA-50, DIÂMETRO DE 6,3 MM. AF_06/2022</v>
          </cell>
          <cell r="C1436" t="str">
            <v>KG</v>
          </cell>
          <cell r="D1436">
            <v>9.9</v>
          </cell>
          <cell r="E1436">
            <v>0.71</v>
          </cell>
          <cell r="F1436">
            <v>10.61</v>
          </cell>
        </row>
        <row r="1437">
          <cell r="A1437">
            <v>92802</v>
          </cell>
          <cell r="B1437" t="str">
            <v>CORTE E DOBRA DE AÇO CA-50, DIÂMETRO DE 8,0 MM. AF_06/2022</v>
          </cell>
          <cell r="C1437" t="str">
            <v>KG</v>
          </cell>
          <cell r="D1437">
            <v>10.18</v>
          </cell>
          <cell r="E1437">
            <v>0.36</v>
          </cell>
          <cell r="F1437">
            <v>10.54</v>
          </cell>
        </row>
        <row r="1438">
          <cell r="A1438">
            <v>92803</v>
          </cell>
          <cell r="B1438" t="str">
            <v>CORTE E DOBRA DE AÇO CA-50, DIÂMETRO DE 10,0 MM. AF_06/2022</v>
          </cell>
          <cell r="C1438" t="str">
            <v>KG</v>
          </cell>
          <cell r="D1438">
            <v>9.5299999999999994</v>
          </cell>
          <cell r="E1438">
            <v>0.2</v>
          </cell>
          <cell r="F1438">
            <v>9.73</v>
          </cell>
        </row>
        <row r="1439">
          <cell r="A1439">
            <v>92804</v>
          </cell>
          <cell r="B1439" t="str">
            <v>CORTE E DOBRA DE AÇO CA-50, DIÂMETRO DE 12,5 MM. AF_06/2022</v>
          </cell>
          <cell r="C1439" t="str">
            <v>KG</v>
          </cell>
          <cell r="D1439">
            <v>8.23</v>
          </cell>
          <cell r="E1439">
            <v>0.1</v>
          </cell>
          <cell r="F1439">
            <v>8.33</v>
          </cell>
        </row>
        <row r="1440">
          <cell r="A1440">
            <v>92805</v>
          </cell>
          <cell r="B1440" t="str">
            <v>CORTE E DOBRA DE AÇO CA-50, DIÂMETRO DE 16,0 MM. AF_06/2022</v>
          </cell>
          <cell r="C1440" t="str">
            <v>KG</v>
          </cell>
          <cell r="D1440">
            <v>8.2100000000000009</v>
          </cell>
          <cell r="E1440">
            <v>0.05</v>
          </cell>
          <cell r="F1440">
            <v>8.26</v>
          </cell>
        </row>
        <row r="1441">
          <cell r="A1441">
            <v>92806</v>
          </cell>
          <cell r="B1441" t="str">
            <v>CORTE E DOBRA DE AÇO CA-50, DIÂMETRO DE 20,0 MM. AF_06/2022</v>
          </cell>
          <cell r="C1441" t="str">
            <v>KG</v>
          </cell>
          <cell r="D1441">
            <v>9.7100000000000009</v>
          </cell>
          <cell r="E1441">
            <v>0.02</v>
          </cell>
          <cell r="F1441">
            <v>9.73</v>
          </cell>
        </row>
        <row r="1442">
          <cell r="A1442">
            <v>92798</v>
          </cell>
          <cell r="B1442" t="str">
            <v>CORTE E DOBRA DE AÇO CA-50, DIÂMETRO DE 25,0 MM. AF_06/2022</v>
          </cell>
          <cell r="C1442" t="str">
            <v>KG</v>
          </cell>
          <cell r="D1442">
            <v>9.7100000000000009</v>
          </cell>
          <cell r="E1442">
            <v>0.02</v>
          </cell>
          <cell r="F1442">
            <v>9.73</v>
          </cell>
        </row>
        <row r="1443">
          <cell r="A1443">
            <v>92875</v>
          </cell>
          <cell r="B1443" t="str">
            <v>CORTE E DOBRA DE AÇO CA-25, DIÂMETRO DE 6,3 MM. AF_06/2022</v>
          </cell>
          <cell r="C1443" t="str">
            <v>KG</v>
          </cell>
          <cell r="D1443">
            <v>9.1300000000000008</v>
          </cell>
          <cell r="E1443">
            <v>0.96</v>
          </cell>
          <cell r="F1443">
            <v>10.09</v>
          </cell>
        </row>
        <row r="1444">
          <cell r="A1444">
            <v>92876</v>
          </cell>
          <cell r="B1444" t="str">
            <v>CORTE E DOBRA DE AÇO CA-25, DIÂMETRO DE 8,0 MM. AF_06/2022</v>
          </cell>
          <cell r="C1444" t="str">
            <v>KG</v>
          </cell>
          <cell r="D1444">
            <v>9.2799999999999994</v>
          </cell>
          <cell r="E1444">
            <v>0.5</v>
          </cell>
          <cell r="F1444">
            <v>9.7799999999999994</v>
          </cell>
        </row>
        <row r="1445">
          <cell r="A1445">
            <v>92877</v>
          </cell>
          <cell r="B1445" t="str">
            <v>CORTE E DOBRA DE AÇO CA-25, DIÂMETRO DE 10,0 MM. AF_06/2022</v>
          </cell>
          <cell r="C1445" t="str">
            <v>KG</v>
          </cell>
          <cell r="D1445">
            <v>10.27</v>
          </cell>
          <cell r="E1445">
            <v>0.28000000000000003</v>
          </cell>
          <cell r="F1445">
            <v>10.55</v>
          </cell>
        </row>
        <row r="1446">
          <cell r="A1446">
            <v>92878</v>
          </cell>
          <cell r="B1446" t="str">
            <v>CORTE E DOBRA DE AÇO CA-25, DIÂMETRO DE 12,5 MM. AF_06/2022</v>
          </cell>
          <cell r="C1446" t="str">
            <v>KG</v>
          </cell>
          <cell r="D1446">
            <v>10.220000000000001</v>
          </cell>
          <cell r="E1446">
            <v>0.15</v>
          </cell>
          <cell r="F1446">
            <v>10.37</v>
          </cell>
        </row>
        <row r="1447">
          <cell r="A1447">
            <v>92879</v>
          </cell>
          <cell r="B1447" t="str">
            <v>CORTE E DOBRA DE AÇO CA-25, DIÂMETRO DE 16,0 MM. AF_06/2022</v>
          </cell>
          <cell r="C1447" t="str">
            <v>KG</v>
          </cell>
          <cell r="D1447">
            <v>10.18</v>
          </cell>
          <cell r="E1447">
            <v>7.0000000000000007E-2</v>
          </cell>
          <cell r="F1447">
            <v>10.25</v>
          </cell>
        </row>
        <row r="1448">
          <cell r="A1448">
            <v>92880</v>
          </cell>
          <cell r="B1448" t="str">
            <v>CORTE E DOBRA DE AÇO CA-25, DIÂMETRO DE 20,0 MM. AF_06/2022</v>
          </cell>
          <cell r="C1448" t="str">
            <v>KG</v>
          </cell>
          <cell r="D1448">
            <v>10.44</v>
          </cell>
          <cell r="E1448">
            <v>0.04</v>
          </cell>
          <cell r="F1448">
            <v>10.48</v>
          </cell>
        </row>
        <row r="1449">
          <cell r="A1449">
            <v>92881</v>
          </cell>
          <cell r="B1449" t="str">
            <v>CORTE E DOBRA DE AÇO CA-25, DIÂMETRO DE 25,0 MM. AF_06/2022</v>
          </cell>
          <cell r="C1449" t="str">
            <v>KG</v>
          </cell>
          <cell r="D1449">
            <v>10.44</v>
          </cell>
          <cell r="E1449">
            <v>0.02</v>
          </cell>
          <cell r="F1449">
            <v>10.46</v>
          </cell>
        </row>
        <row r="1450">
          <cell r="A1450">
            <v>95448</v>
          </cell>
          <cell r="B1450" t="str">
            <v>CORTE E DOBRA DE AÇO CA-50, DIÂMERO DE 32 MM. AF_06/2022</v>
          </cell>
          <cell r="C1450" t="str">
            <v>KG</v>
          </cell>
          <cell r="D1450">
            <v>10.65</v>
          </cell>
          <cell r="E1450">
            <v>0.01</v>
          </cell>
          <cell r="F1450">
            <v>10.66</v>
          </cell>
        </row>
        <row r="1451">
          <cell r="A1451"/>
          <cell r="B1451" t="str">
            <v>MONTAGEM DE ARMADURA - ESTACAS</v>
          </cell>
          <cell r="C1451"/>
          <cell r="D1451"/>
          <cell r="E1451"/>
          <cell r="F1451"/>
        </row>
        <row r="1452">
          <cell r="A1452">
            <v>95576</v>
          </cell>
          <cell r="B1452" t="str">
            <v>MONTAGEM DE ARMADURA DE ESTACAS, DIÂMETRO = 8,0 MM. AF_09/2021_PS</v>
          </cell>
          <cell r="C1452" t="str">
            <v>KG</v>
          </cell>
          <cell r="D1452">
            <v>11.47</v>
          </cell>
          <cell r="E1452">
            <v>1.9</v>
          </cell>
          <cell r="F1452">
            <v>13.37</v>
          </cell>
        </row>
        <row r="1453">
          <cell r="A1453">
            <v>95577</v>
          </cell>
          <cell r="B1453" t="str">
            <v>MONTAGEM DE ARMADURA DE ESTACAS, DIÂMETRO = 10,0 MM. AF_09/2021_PS</v>
          </cell>
          <cell r="C1453" t="str">
            <v>KG</v>
          </cell>
          <cell r="D1453">
            <v>10.46</v>
          </cell>
          <cell r="E1453">
            <v>0.91</v>
          </cell>
          <cell r="F1453">
            <v>11.37</v>
          </cell>
        </row>
        <row r="1454">
          <cell r="A1454">
            <v>95578</v>
          </cell>
          <cell r="B1454" t="str">
            <v>MONTAGEM DE ARMADURA DE ESTACAS, DIÂMETRO = 12,5 MM. AF_09/2021_PS</v>
          </cell>
          <cell r="C1454" t="str">
            <v>KG</v>
          </cell>
          <cell r="D1454">
            <v>9</v>
          </cell>
          <cell r="E1454">
            <v>0.48</v>
          </cell>
          <cell r="F1454">
            <v>9.48</v>
          </cell>
        </row>
        <row r="1455">
          <cell r="A1455">
            <v>95579</v>
          </cell>
          <cell r="B1455" t="str">
            <v>MONTAGEM DE ARMADURA DE ESTACAS, DIÂMETRO = 16,0 MM. AF_09/2021_PS</v>
          </cell>
          <cell r="C1455" t="str">
            <v>KG</v>
          </cell>
          <cell r="D1455">
            <v>8.86</v>
          </cell>
          <cell r="E1455">
            <v>0.3</v>
          </cell>
          <cell r="F1455">
            <v>9.16</v>
          </cell>
        </row>
        <row r="1456">
          <cell r="A1456">
            <v>95580</v>
          </cell>
          <cell r="B1456" t="str">
            <v>MONTAGEM DE ARMADURA DE ESTACAS, DIÂMETRO = 20,0 MM. AF_09/2021_PS</v>
          </cell>
          <cell r="C1456" t="str">
            <v>KG</v>
          </cell>
          <cell r="D1456">
            <v>10.33</v>
          </cell>
          <cell r="E1456">
            <v>0.21</v>
          </cell>
          <cell r="F1456">
            <v>10.54</v>
          </cell>
        </row>
        <row r="1457">
          <cell r="A1457">
            <v>95581</v>
          </cell>
          <cell r="B1457" t="str">
            <v>MONTAGEM DE ARMADURA DE ESTACAS, DIÂMETRO = 25,0 MM. AF_09/2021_PS</v>
          </cell>
          <cell r="C1457" t="str">
            <v>KG</v>
          </cell>
          <cell r="D1457">
            <v>10.31</v>
          </cell>
          <cell r="E1457">
            <v>0.2</v>
          </cell>
          <cell r="F1457">
            <v>10.51</v>
          </cell>
        </row>
        <row r="1458">
          <cell r="A1458">
            <v>95582</v>
          </cell>
          <cell r="B1458" t="str">
            <v>MONTAGEM DE ARMADURA DE ESTACAS, DIÂMETRO = 32,0 MM. AF_09/2021_PE</v>
          </cell>
          <cell r="C1458" t="str">
            <v>KG</v>
          </cell>
          <cell r="D1458">
            <v>11.24</v>
          </cell>
          <cell r="E1458">
            <v>0.18</v>
          </cell>
          <cell r="F1458">
            <v>11.42</v>
          </cell>
        </row>
        <row r="1459">
          <cell r="A1459">
            <v>95583</v>
          </cell>
          <cell r="B1459" t="str">
            <v>MONTAGEM DE ARMADURA TRANSVERSAL DE ESTACAS DE SEÇÃO CIRCULAR, DIÂMETRO = 5,0 MM. AF_09/2021_PS</v>
          </cell>
          <cell r="C1459" t="str">
            <v>KG</v>
          </cell>
          <cell r="D1459">
            <v>11.47</v>
          </cell>
          <cell r="E1459">
            <v>5.34</v>
          </cell>
          <cell r="F1459">
            <v>16.809999999999999</v>
          </cell>
        </row>
        <row r="1460">
          <cell r="A1460" t="str">
            <v>AUX3475</v>
          </cell>
          <cell r="B1460" t="str">
            <v>MONTAGEM DE ARMADURA TRANSVERSAL DE ESTACAS DE SEÇÃO CIRCULAR, DIÂMETRO = 6,0 MM</v>
          </cell>
          <cell r="C1460" t="str">
            <v>KG</v>
          </cell>
          <cell r="D1460">
            <v>11.5</v>
          </cell>
          <cell r="E1460">
            <v>5.32</v>
          </cell>
          <cell r="F1460">
            <v>16.82</v>
          </cell>
        </row>
        <row r="1461">
          <cell r="A1461">
            <v>95584</v>
          </cell>
          <cell r="B1461" t="str">
            <v>MONTAGEM DE ARMADURA TRANSVERSAL DE ESTACAS DE SEÇÃO CIRCULAR, DIÂMETRO = 6,30 MM. AF_09/2021_PS</v>
          </cell>
          <cell r="C1461" t="str">
            <v>KG</v>
          </cell>
          <cell r="D1461">
            <v>11.59</v>
          </cell>
          <cell r="E1461">
            <v>3.22</v>
          </cell>
          <cell r="F1461">
            <v>14.81</v>
          </cell>
        </row>
        <row r="1462">
          <cell r="A1462">
            <v>95592</v>
          </cell>
          <cell r="B1462" t="str">
            <v>MONTAGEM DE ARMADURA TRANVERSAL DE ESTACAS DE SEÇÃO RETANGULAR, DIÂMETRO = 5,0 MM. AF_09/2021_PS</v>
          </cell>
          <cell r="C1462" t="str">
            <v>KG</v>
          </cell>
          <cell r="D1462">
            <v>11.47</v>
          </cell>
          <cell r="E1462">
            <v>5.34</v>
          </cell>
          <cell r="F1462">
            <v>16.809999999999999</v>
          </cell>
        </row>
        <row r="1463">
          <cell r="A1463">
            <v>95593</v>
          </cell>
          <cell r="B1463" t="str">
            <v>MONTAGEM DE ARMADURA TRANSVERSAL DE ESTACAS DE SEÇÃO RETANGULAR, DIÂMETRO = 6,30 MM. AF_09/2021_PS</v>
          </cell>
          <cell r="C1463" t="str">
            <v>KG</v>
          </cell>
          <cell r="D1463">
            <v>11.59</v>
          </cell>
          <cell r="E1463">
            <v>3.22</v>
          </cell>
          <cell r="F1463">
            <v>14.81</v>
          </cell>
        </row>
        <row r="1464">
          <cell r="A1464"/>
          <cell r="B1464" t="str">
            <v>CONCRETOS E GRAUTES</v>
          </cell>
          <cell r="C1464"/>
          <cell r="D1464"/>
          <cell r="E1464"/>
          <cell r="F1464"/>
        </row>
        <row r="1465">
          <cell r="A1465"/>
          <cell r="B1465" t="str">
            <v>MANUTENCAO / REPAROS - CONCRETOS</v>
          </cell>
          <cell r="C1465"/>
          <cell r="D1465"/>
          <cell r="E1465"/>
          <cell r="F1465"/>
        </row>
        <row r="1466">
          <cell r="A1466">
            <v>97639</v>
          </cell>
          <cell r="B1466" t="str">
            <v>REMOÇÃO DE PLACAS E PILARETES DE CONCRETO, DE FORMA MANUAL, SEM REAPROVEITAMENTO. AF_12/2017</v>
          </cell>
          <cell r="C1466" t="str">
            <v>M2</v>
          </cell>
          <cell r="D1466">
            <v>6.48</v>
          </cell>
          <cell r="E1466">
            <v>14.5</v>
          </cell>
          <cell r="F1466">
            <v>20.98</v>
          </cell>
        </row>
        <row r="1467">
          <cell r="A1467">
            <v>97626</v>
          </cell>
          <cell r="B1467" t="str">
            <v>DEMOLIÇÃO DE PILARES E VIGAS EM CONCRETO ARMADO, DE FORMA MANUAL, SEM REAPROVEITAMENTO. AF_12/2017</v>
          </cell>
          <cell r="C1467" t="str">
            <v>M3</v>
          </cell>
          <cell r="D1467">
            <v>226.31</v>
          </cell>
          <cell r="E1467">
            <v>409.4</v>
          </cell>
          <cell r="F1467">
            <v>635.71</v>
          </cell>
        </row>
        <row r="1468">
          <cell r="A1468">
            <v>97627</v>
          </cell>
          <cell r="B1468" t="str">
            <v>DEMOLIÇÃO DE PILARES E VIGAS EM CONCRETO ARMADO, DE FORMA MECANIZADA COM MARTELETE, SEM REAPROVEITAMENTO. AF_12/2017</v>
          </cell>
          <cell r="C1468" t="str">
            <v>M3</v>
          </cell>
          <cell r="D1468">
            <v>118.56</v>
          </cell>
          <cell r="E1468">
            <v>182.97</v>
          </cell>
          <cell r="F1468">
            <v>301.52999999999997</v>
          </cell>
        </row>
        <row r="1469">
          <cell r="A1469">
            <v>97628</v>
          </cell>
          <cell r="B1469" t="str">
            <v>DEMOLIÇÃO DE LAJES, DE FORMA MANUAL, SEM REAPROVEITAMENTO. AF_12/2017</v>
          </cell>
          <cell r="C1469" t="str">
            <v>M3</v>
          </cell>
          <cell r="D1469">
            <v>97.17</v>
          </cell>
          <cell r="E1469">
            <v>196.24</v>
          </cell>
          <cell r="F1469">
            <v>293.41000000000003</v>
          </cell>
        </row>
        <row r="1470">
          <cell r="A1470">
            <v>97629</v>
          </cell>
          <cell r="B1470" t="str">
            <v>DEMOLIÇÃO DE LAJES, DE FORMA MECANIZADA COM MARTELETE, SEM REAPROVEITAMENTO. AF_12/2017</v>
          </cell>
          <cell r="C1470" t="str">
            <v>M3</v>
          </cell>
          <cell r="D1470">
            <v>45.5</v>
          </cell>
          <cell r="E1470">
            <v>87.74</v>
          </cell>
          <cell r="F1470">
            <v>133.24</v>
          </cell>
        </row>
        <row r="1471">
          <cell r="A1471" t="str">
            <v>AUX3512</v>
          </cell>
          <cell r="B1471" t="str">
            <v>DEMOLIÇÃO MECANIZADA DE CONCRETO ARMADO COM ROMPEDOR PNEUMÁTICO</v>
          </cell>
          <cell r="C1471" t="str">
            <v>M3</v>
          </cell>
          <cell r="D1471">
            <v>229.02</v>
          </cell>
          <cell r="E1471">
            <v>127.8</v>
          </cell>
          <cell r="F1471">
            <v>356.82</v>
          </cell>
        </row>
        <row r="1472">
          <cell r="A1472" t="str">
            <v>AUX2588</v>
          </cell>
          <cell r="B1472" t="str">
            <v>DEMOLIÇÃO MANUAL DE CONCRETO SIMPLES (FUNDAÇÕES)</v>
          </cell>
          <cell r="C1472" t="str">
            <v>M3</v>
          </cell>
          <cell r="D1472">
            <v>84.7</v>
          </cell>
          <cell r="E1472">
            <v>165.22</v>
          </cell>
          <cell r="F1472">
            <v>249.92</v>
          </cell>
        </row>
        <row r="1473">
          <cell r="A1473" t="str">
            <v>AUX2589</v>
          </cell>
          <cell r="B1473" t="str">
            <v>DEMOLIÇÃO MANUAL DE CONCRETO ARMADO (FUNDAÇÕES)</v>
          </cell>
          <cell r="C1473" t="str">
            <v>M3</v>
          </cell>
          <cell r="D1473">
            <v>154</v>
          </cell>
          <cell r="E1473">
            <v>300.39999999999998</v>
          </cell>
          <cell r="F1473">
            <v>454.4</v>
          </cell>
        </row>
        <row r="1474">
          <cell r="A1474" t="str">
            <v>AUX0099</v>
          </cell>
          <cell r="B1474" t="str">
            <v>DEMOLIÇÃO MECANIZADA DE CONCRETO SIMPLES (FUNDAÇÕES)</v>
          </cell>
          <cell r="C1474" t="str">
            <v>M3</v>
          </cell>
          <cell r="D1474">
            <v>114.51</v>
          </cell>
          <cell r="E1474">
            <v>63.9</v>
          </cell>
          <cell r="F1474">
            <v>178.41</v>
          </cell>
        </row>
        <row r="1475">
          <cell r="A1475" t="str">
            <v>AUX0100</v>
          </cell>
          <cell r="B1475" t="str">
            <v>DEMOLIÇÃO MECANIZADA DE CONCRETO ARMADO  (FUNDAÇÕES)</v>
          </cell>
          <cell r="C1475" t="str">
            <v>M3</v>
          </cell>
          <cell r="D1475">
            <v>229.02</v>
          </cell>
          <cell r="E1475">
            <v>127.8</v>
          </cell>
          <cell r="F1475">
            <v>356.82</v>
          </cell>
        </row>
        <row r="1476">
          <cell r="A1476" t="str">
            <v>AUX2925</v>
          </cell>
          <cell r="B1476" t="str">
            <v>DEMOLIÇÃO DE CONCRETO MANUALMENTE</v>
          </cell>
          <cell r="C1476" t="str">
            <v>M3</v>
          </cell>
          <cell r="D1476">
            <v>110.33</v>
          </cell>
          <cell r="E1476">
            <v>222.92</v>
          </cell>
          <cell r="F1476">
            <v>333.25</v>
          </cell>
        </row>
        <row r="1477">
          <cell r="A1477" t="str">
            <v>AUX2298</v>
          </cell>
          <cell r="B1477" t="str">
            <v>DEMOLIÇÃO DE CONCRETO SIMPLES</v>
          </cell>
          <cell r="C1477" t="str">
            <v>M3</v>
          </cell>
          <cell r="D1477">
            <v>93.36</v>
          </cell>
          <cell r="E1477">
            <v>188.63</v>
          </cell>
          <cell r="F1477">
            <v>281.99</v>
          </cell>
        </row>
        <row r="1478">
          <cell r="A1478" t="str">
            <v>AUX0208</v>
          </cell>
          <cell r="B1478" t="str">
            <v>LIMPEZA E REMOÇÃO DE SUPERFÍCIE DETERIORADA COM JATEAMENTO</v>
          </cell>
          <cell r="C1478" t="str">
            <v>M2</v>
          </cell>
          <cell r="D1478">
            <v>104.28</v>
          </cell>
          <cell r="E1478">
            <v>14.77</v>
          </cell>
          <cell r="F1478">
            <v>119.05</v>
          </cell>
        </row>
        <row r="1479">
          <cell r="A1479" t="str">
            <v>AUX0197</v>
          </cell>
          <cell r="B1479" t="str">
            <v>JATEAMENTO PARA LIMPEZA DE FERRAGENS E SUPERFÍCIES DE CONCRETO</v>
          </cell>
          <cell r="C1479" t="str">
            <v>M2</v>
          </cell>
          <cell r="D1479">
            <v>104.28</v>
          </cell>
          <cell r="E1479">
            <v>14.77</v>
          </cell>
          <cell r="F1479">
            <v>119.05</v>
          </cell>
        </row>
        <row r="1480">
          <cell r="A1480" t="str">
            <v>AUX0106</v>
          </cell>
          <cell r="B1480" t="str">
            <v>LIMPEZA DE JUNTA DE DILATAÇÃO COM REMOÇÃO DO EXCESSO DE CONCRETO - ATÉ 3CM</v>
          </cell>
          <cell r="C1480" t="str">
            <v>M</v>
          </cell>
          <cell r="D1480">
            <v>10.27</v>
          </cell>
          <cell r="E1480">
            <v>18.329999999999998</v>
          </cell>
          <cell r="F1480">
            <v>28.6</v>
          </cell>
        </row>
        <row r="1481">
          <cell r="A1481" t="str">
            <v>AUX0103</v>
          </cell>
          <cell r="B1481" t="str">
            <v>LIMPEZA DE CONCRETO E ARMADURA COM ESCOVA DE AÇO</v>
          </cell>
          <cell r="C1481" t="str">
            <v>M2</v>
          </cell>
          <cell r="D1481">
            <v>10.41</v>
          </cell>
          <cell r="E1481">
            <v>6.83</v>
          </cell>
          <cell r="F1481">
            <v>17.239999999999998</v>
          </cell>
        </row>
        <row r="1482">
          <cell r="A1482" t="str">
            <v>AUX0198</v>
          </cell>
          <cell r="B1482" t="str">
            <v>LIXAMENTO MECÂNICO DE SUPERFÍCIES DE CONCRETO</v>
          </cell>
          <cell r="C1482" t="str">
            <v>M2</v>
          </cell>
          <cell r="D1482">
            <v>3.53</v>
          </cell>
          <cell r="E1482">
            <v>5.76</v>
          </cell>
          <cell r="F1482">
            <v>9.2899999999999991</v>
          </cell>
        </row>
        <row r="1483">
          <cell r="A1483" t="str">
            <v>AUX0199</v>
          </cell>
          <cell r="B1483" t="str">
            <v>POLIMENTO MECÂNICO EM SUPERFÍCIES DE CONCRETO</v>
          </cell>
          <cell r="C1483" t="str">
            <v>M2</v>
          </cell>
          <cell r="D1483">
            <v>2.9</v>
          </cell>
          <cell r="E1483">
            <v>3.76</v>
          </cell>
          <cell r="F1483">
            <v>6.66</v>
          </cell>
        </row>
        <row r="1484">
          <cell r="A1484" t="str">
            <v>AUX3176</v>
          </cell>
          <cell r="B1484" t="str">
            <v>PREPARO DE SUBSTRATO POR ESCARIFICAÇÃO MANUAL (CORTE DE CONCRETO) ATÉ 3,0 CM DE PROFUNDIDADE</v>
          </cell>
          <cell r="C1484" t="str">
            <v>M2</v>
          </cell>
          <cell r="D1484">
            <v>120.59</v>
          </cell>
          <cell r="E1484">
            <v>225.3</v>
          </cell>
          <cell r="F1484">
            <v>345.89</v>
          </cell>
        </row>
        <row r="1485">
          <cell r="A1485" t="str">
            <v>AUX0110</v>
          </cell>
          <cell r="B1485" t="str">
            <v>PREPARAÇÃO DE PONTE DE ADERÊNCIA COM ADESIVO A BASE DE EPÓXI</v>
          </cell>
          <cell r="C1485" t="str">
            <v>M2</v>
          </cell>
          <cell r="D1485">
            <v>82.6</v>
          </cell>
          <cell r="E1485">
            <v>36.299999999999997</v>
          </cell>
          <cell r="F1485">
            <v>118.9</v>
          </cell>
        </row>
        <row r="1486">
          <cell r="A1486" t="str">
            <v>AUX1722</v>
          </cell>
          <cell r="B1486" t="str">
            <v>APLICAÇÃO DE ADESIVO ESTRUTURAL BASE RESINA EPÓXI, FLUIDO (CONSUMO=1,67 KG/M2 P/ 1 MM DE ESP.) PARA ANCORAGEM DE CABOS, COLAGEM DE ELEMENTOS PRÉ-MOLDADOS, FIXAÇÃO DE CHUMBADORES, JUNTAS DE CONCRETAGEM, ETC.</v>
          </cell>
          <cell r="C1486" t="str">
            <v>KG</v>
          </cell>
          <cell r="D1486">
            <v>54.32</v>
          </cell>
          <cell r="E1486">
            <v>17.02</v>
          </cell>
          <cell r="F1486">
            <v>71.34</v>
          </cell>
        </row>
        <row r="1487">
          <cell r="A1487" t="str">
            <v>AUX2505</v>
          </cell>
          <cell r="B1487" t="str">
            <v>PREENCHIMENTO DE TRINCAS EM PISO DE CONCRETO COM RESINA EPÓXI FLUIDA (E=2 MM). SEQUÊNCIA EXECUTIVA: ABRIR AS TRINCAS COM SERRA ELÉTRICA (MAKITA), REMOVER MATERIAIS SOLTOS E POEIRAS, INJETAR EPÓXI FLUIDO, ESPARGIR AREIA SILICOSA ESPALHANDO COM ESPÁTULA. REPETIR O PROCESSO ATÉ NIVELAR COM O PISO. RASPAR OS EXCESSOS E LIXAR PARA IGUALAÇÃO DA TEXTURA.</v>
          </cell>
          <cell r="C1487" t="str">
            <v>M</v>
          </cell>
          <cell r="D1487">
            <v>2.0099999999999998</v>
          </cell>
          <cell r="E1487">
            <v>12.87</v>
          </cell>
          <cell r="F1487">
            <v>14.88</v>
          </cell>
        </row>
        <row r="1488">
          <cell r="A1488">
            <v>102803</v>
          </cell>
          <cell r="B1488" t="str">
            <v>REFORÇO SUPERFICIAL PARA CONTRAPISOS DE ARGAMASSA SEMI-SECA. AF_07/2021</v>
          </cell>
          <cell r="C1488" t="str">
            <v>M2</v>
          </cell>
          <cell r="D1488">
            <v>0.92</v>
          </cell>
          <cell r="E1488">
            <v>1.53</v>
          </cell>
          <cell r="F1488">
            <v>2.4500000000000002</v>
          </cell>
        </row>
        <row r="1489">
          <cell r="A1489" t="str">
            <v>AUX3154</v>
          </cell>
          <cell r="B1489" t="str">
            <v>RECUPERAÇÃO DE CONCRETO, S/ REFORÇO, RECONSTITUIÇÃO C/ ARGAMASSA POLIMÉRICA E=25 MM</v>
          </cell>
          <cell r="C1489" t="str">
            <v>M2</v>
          </cell>
          <cell r="D1489">
            <v>368.73</v>
          </cell>
          <cell r="E1489">
            <v>112.29</v>
          </cell>
          <cell r="F1489">
            <v>481.02</v>
          </cell>
        </row>
        <row r="1490">
          <cell r="A1490" t="str">
            <v>AUX2426</v>
          </cell>
          <cell r="B1490" t="str">
            <v>REPAROS PROFUNDOS EXECUTADOS COM ARGAMASSA BASE CIMENTO MODIFICADA COM POLÍMEROS - ESPESSURA DE 1 A 5CM</v>
          </cell>
          <cell r="C1490" t="str">
            <v>M³</v>
          </cell>
          <cell r="D1490">
            <v>27174.32</v>
          </cell>
          <cell r="E1490">
            <v>2475.94</v>
          </cell>
          <cell r="F1490">
            <v>29650.26</v>
          </cell>
        </row>
        <row r="1491">
          <cell r="A1491" t="str">
            <v>AUX3177</v>
          </cell>
          <cell r="B1491" t="str">
            <v>TRATAMENTO DE FISSURAS COM ARGAMASSA DE CIMENTO E AREIA 1:3 COM ADITIVO BIANCO OU SIMILAR (COM ABERTURA DE ATÉ 3 MM)</v>
          </cell>
          <cell r="C1491" t="str">
            <v>M</v>
          </cell>
          <cell r="D1491">
            <v>6.74</v>
          </cell>
          <cell r="E1491">
            <v>12.86</v>
          </cell>
          <cell r="F1491">
            <v>19.600000000000001</v>
          </cell>
        </row>
        <row r="1492">
          <cell r="A1492" t="str">
            <v>AUX2001</v>
          </cell>
          <cell r="B1492" t="str">
            <v>LIMPEZA COM LIXADEIRA ELÉTRICA, TRATAMENTO DO CONCRETO E LIXAMENTO COM LIXA CARBURETO SILICIO</v>
          </cell>
          <cell r="C1492" t="str">
            <v>M2</v>
          </cell>
          <cell r="D1492">
            <v>6.84</v>
          </cell>
          <cell r="E1492">
            <v>6.27</v>
          </cell>
          <cell r="F1492">
            <v>13.11</v>
          </cell>
        </row>
        <row r="1493">
          <cell r="A1493"/>
          <cell r="B1493" t="str">
            <v>CONCRETO SIMPLES</v>
          </cell>
          <cell r="C1493"/>
          <cell r="D1493"/>
          <cell r="E1493"/>
          <cell r="F1493"/>
        </row>
        <row r="1494">
          <cell r="A1494">
            <v>102487</v>
          </cell>
          <cell r="B1494" t="str">
            <v>CONCRETO CICLÓPICO FCK = 15MPA, 30% PEDRA DE MÃO EM VOLUME REAL, INCLUSIVE LANÇAMENTO. AF_05/2021</v>
          </cell>
          <cell r="C1494" t="str">
            <v>M3</v>
          </cell>
          <cell r="D1494">
            <v>351.44</v>
          </cell>
          <cell r="E1494">
            <v>178.98</v>
          </cell>
          <cell r="F1494">
            <v>530.41999999999996</v>
          </cell>
        </row>
        <row r="1495">
          <cell r="A1495" t="str">
            <v>AUX0105</v>
          </cell>
          <cell r="B1495" t="str">
            <v>CONCRETO FCK=5MPA C/ AGREGADO RECICLADO - SÓ MATERIAL</v>
          </cell>
          <cell r="C1495" t="str">
            <v>M3</v>
          </cell>
          <cell r="D1495">
            <v>204.51</v>
          </cell>
          <cell r="E1495">
            <v>0</v>
          </cell>
          <cell r="F1495">
            <v>204.51</v>
          </cell>
        </row>
        <row r="1496">
          <cell r="A1496" t="str">
            <v>AUX0107</v>
          </cell>
          <cell r="B1496" t="str">
            <v>CONCRETO FCK=5MPA C/ BRITA 2 - SÓ MATERIAL</v>
          </cell>
          <cell r="C1496" t="str">
            <v>M3</v>
          </cell>
          <cell r="D1496">
            <v>203.61</v>
          </cell>
          <cell r="E1496">
            <v>0</v>
          </cell>
          <cell r="F1496">
            <v>203.61</v>
          </cell>
        </row>
        <row r="1497">
          <cell r="A1497" t="str">
            <v>AUX0192</v>
          </cell>
          <cell r="B1497" t="str">
            <v>CONCRETO FCK=15MPA C/ BRITA 2 - SÓ MATERIAL</v>
          </cell>
          <cell r="C1497" t="str">
            <v>M3</v>
          </cell>
          <cell r="D1497">
            <v>336.03</v>
          </cell>
          <cell r="E1497">
            <v>0</v>
          </cell>
          <cell r="F1497">
            <v>336.03</v>
          </cell>
        </row>
        <row r="1498">
          <cell r="A1498" t="str">
            <v>AUX0193</v>
          </cell>
          <cell r="B1498" t="str">
            <v>CONCRETO FCK=20MPA C/ BRITA 2 - SÓ MATERIAL</v>
          </cell>
          <cell r="C1498" t="str">
            <v>M3</v>
          </cell>
          <cell r="D1498">
            <v>356.94</v>
          </cell>
          <cell r="E1498">
            <v>0</v>
          </cell>
          <cell r="F1498">
            <v>356.94</v>
          </cell>
        </row>
        <row r="1499">
          <cell r="A1499" t="str">
            <v>AUX3169</v>
          </cell>
          <cell r="B1499" t="str">
            <v>CONCRETO LEVE FABRICADO NA OBRA, 700 KG/M3, LANÇADO E ADENSADO</v>
          </cell>
          <cell r="C1499" t="str">
            <v>M3</v>
          </cell>
          <cell r="D1499">
            <v>1084.8</v>
          </cell>
          <cell r="E1499">
            <v>119.86</v>
          </cell>
          <cell r="F1499">
            <v>1204.6600000000001</v>
          </cell>
        </row>
        <row r="1500">
          <cell r="A1500"/>
          <cell r="B1500" t="str">
            <v>CONCRETO ESTRUTURAL</v>
          </cell>
          <cell r="C1500"/>
          <cell r="D1500"/>
          <cell r="E1500"/>
          <cell r="F1500"/>
        </row>
        <row r="1501">
          <cell r="A1501">
            <v>94975</v>
          </cell>
          <cell r="B1501" t="str">
            <v>CONCRETO FCK = 15MPA, TRAÇO 1:3,4:3,5 (EM MASSA SECA DE CIMENTO/ AREIA MÉDIA/ BRITA 1) - PREPARO MANUAL. AF_05/2021</v>
          </cell>
          <cell r="C1501" t="str">
            <v>M3</v>
          </cell>
          <cell r="D1501">
            <v>349.25</v>
          </cell>
          <cell r="E1501">
            <v>93.21</v>
          </cell>
          <cell r="F1501">
            <v>442.46</v>
          </cell>
        </row>
        <row r="1502">
          <cell r="A1502">
            <v>94963</v>
          </cell>
          <cell r="B1502" t="str">
            <v>CONCRETO FCK = 15MPA, TRAÇO 1:3,4:3,5 (EM MASSA SECA DE CIMENTO/ AREIA MÉDIA/ BRITA 1) - PREPARO MECÂNICO COM BETONEIRA 400 L. AF_05/2021</v>
          </cell>
          <cell r="C1502" t="str">
            <v>M3</v>
          </cell>
          <cell r="D1502">
            <v>325.35000000000002</v>
          </cell>
          <cell r="E1502">
            <v>57.47</v>
          </cell>
          <cell r="F1502">
            <v>382.82</v>
          </cell>
        </row>
        <row r="1503">
          <cell r="A1503">
            <v>94969</v>
          </cell>
          <cell r="B1503" t="str">
            <v>CONCRETO FCK = 15MPA, TRAÇO 1:3,4:3,5 (EM MASSA SECA DE CIMENTO/ AREIA MÉDIA/ BRITA 1) - PREPARO MECÂNICO COM BETONEIRA 600 L. AF_05/2021</v>
          </cell>
          <cell r="C1503" t="str">
            <v>M3</v>
          </cell>
          <cell r="D1503">
            <v>325.26</v>
          </cell>
          <cell r="E1503">
            <v>50.07</v>
          </cell>
          <cell r="F1503">
            <v>375.33</v>
          </cell>
        </row>
        <row r="1504">
          <cell r="A1504">
            <v>102486</v>
          </cell>
          <cell r="B1504" t="str">
            <v>CONCRETO FCK = 15MPA, TRAÇO 1:3,4:3,4 (EM MASSA SECA DE CIMENTO/ AREIA MÉDIA/ SEIXO ROLADO) - PREPARO MANUAL. AF_05/2021</v>
          </cell>
          <cell r="C1504" t="str">
            <v>M3</v>
          </cell>
          <cell r="D1504">
            <v>438.02</v>
          </cell>
          <cell r="E1504">
            <v>93.69</v>
          </cell>
          <cell r="F1504">
            <v>531.71</v>
          </cell>
        </row>
        <row r="1505">
          <cell r="A1505">
            <v>102474</v>
          </cell>
          <cell r="B1505" t="str">
            <v>CONCRETO FCK = 15MPA, TRAÇO 1:3,4:3,4 (EM MASSA SECA DE CIMENTO/ AREIA MÉDIA/ SEIXO ROLADO) - PREPARO MECÂNICO COM BETONEIRA 400 L. AF_05/2021</v>
          </cell>
          <cell r="C1505" t="str">
            <v>M3</v>
          </cell>
          <cell r="D1505">
            <v>413.19</v>
          </cell>
          <cell r="E1505">
            <v>58.64</v>
          </cell>
          <cell r="F1505">
            <v>471.83</v>
          </cell>
        </row>
        <row r="1506">
          <cell r="A1506">
            <v>102480</v>
          </cell>
          <cell r="B1506" t="str">
            <v>CONCRETO FCK = 15MPA, TRAÇO 1:3,4:3,4 (EM MASSA SECA DE CIMENTO/ AREIA MÉDIA/ SEIXO ROLADO) - PREPARO MECÂNICO COM BETONEIRA 600 L. AF_05/2021</v>
          </cell>
          <cell r="C1506" t="str">
            <v>M3</v>
          </cell>
          <cell r="D1506">
            <v>413.45</v>
          </cell>
          <cell r="E1506">
            <v>51.19</v>
          </cell>
          <cell r="F1506">
            <v>464.64</v>
          </cell>
        </row>
        <row r="1507">
          <cell r="A1507">
            <v>94964</v>
          </cell>
          <cell r="B1507" t="str">
            <v>CONCRETO FCK = 20MPA, TRAÇO 1:2,7:3 (EM MASSA SECA DE CIMENTO/ AREIA MÉDIA/ BRITA 1) - PREPARO MECÂNICO COM BETONEIRA 400 L. AF_05/2021</v>
          </cell>
          <cell r="C1507" t="str">
            <v>M3</v>
          </cell>
          <cell r="D1507">
            <v>359.16</v>
          </cell>
          <cell r="E1507">
            <v>62.62</v>
          </cell>
          <cell r="F1507">
            <v>421.78</v>
          </cell>
        </row>
        <row r="1508">
          <cell r="A1508">
            <v>94970</v>
          </cell>
          <cell r="B1508" t="str">
            <v>CONCRETO FCK = 20MPA, TRAÇO 1:2,7:3 (EM MASSA SECA DE CIMENTO/ AREIA MÉDIA/ BRITA 1) - PREPARO MECÂNICO COM BETONEIRA 600 L. AF_05/2021</v>
          </cell>
          <cell r="C1508" t="str">
            <v>M3</v>
          </cell>
          <cell r="D1508">
            <v>357.53</v>
          </cell>
          <cell r="E1508">
            <v>49.99</v>
          </cell>
          <cell r="F1508">
            <v>407.52</v>
          </cell>
        </row>
        <row r="1509">
          <cell r="A1509">
            <v>102475</v>
          </cell>
          <cell r="B1509" t="str">
            <v>CONCRETO FCK = 20MPA, TRAÇO 1:2,6:2,9 (EM MASSA SECA DE CIMENTO/ AREIA MÉDIA/ SEIXO ROLADO) - PREPARO MECÂNICO COM BETONEIRA 400 L. AF_05/2021</v>
          </cell>
          <cell r="C1509" t="str">
            <v>M3</v>
          </cell>
          <cell r="D1509">
            <v>450.38</v>
          </cell>
          <cell r="E1509">
            <v>64.569999999999993</v>
          </cell>
          <cell r="F1509">
            <v>514.95000000000005</v>
          </cell>
        </row>
        <row r="1510">
          <cell r="A1510">
            <v>102481</v>
          </cell>
          <cell r="B1510" t="str">
            <v>CONCRETO FCK = 20MPA, TRAÇO 1:2,6:2,9 (EM MASSA SECA DE CIMENTO/ AREIA MÉDIA/ SEIXO ROLADO) - PREPARO MECÂNICO COM BETONEIRA 600 L. AF_05/2021</v>
          </cell>
          <cell r="C1510" t="str">
            <v>M3</v>
          </cell>
          <cell r="D1510">
            <v>449.26</v>
          </cell>
          <cell r="E1510">
            <v>51.54</v>
          </cell>
          <cell r="F1510">
            <v>500.8</v>
          </cell>
        </row>
        <row r="1511">
          <cell r="A1511">
            <v>94965</v>
          </cell>
          <cell r="B1511" t="str">
            <v>CONCRETO FCK = 25MPA, TRAÇO 1:2,3:2,7 (EM MASSA SECA DE CIMENTO/ AREIA MÉDIA/ BRITA 1) - PREPARO MECÂNICO COM BETONEIRA 400 L. AF_05/2021</v>
          </cell>
          <cell r="C1511" t="str">
            <v>M3</v>
          </cell>
          <cell r="D1511">
            <v>381.69</v>
          </cell>
          <cell r="E1511">
            <v>57.14</v>
          </cell>
          <cell r="F1511">
            <v>438.83</v>
          </cell>
        </row>
        <row r="1512">
          <cell r="A1512">
            <v>94971</v>
          </cell>
          <cell r="B1512" t="str">
            <v>CONCRETO FCK = 25MPA, TRAÇO 1:2,3:2,7 (EM MASSA SECA DE CIMENTO/ AREIA MÉDIA/ BRITA 1) - PREPARO MECÂNICO COM BETONEIRA 600 L. AF_05/2021</v>
          </cell>
          <cell r="C1512" t="str">
            <v>M3</v>
          </cell>
          <cell r="D1512">
            <v>382.24</v>
          </cell>
          <cell r="E1512">
            <v>48.86</v>
          </cell>
          <cell r="F1512">
            <v>431.1</v>
          </cell>
        </row>
        <row r="1513">
          <cell r="A1513">
            <v>102476</v>
          </cell>
          <cell r="B1513" t="str">
            <v>CONCRETO FCK = 25MPA, TRAÇO 1:2,2:2,5 (EM MASSA SECA DE CIMENTO/ AREIA MÉDIA/ SEIXO ROLADO) - PREPARO MECÂNICO COM BETONEIRA 400 L. AF_05/2021</v>
          </cell>
          <cell r="C1513" t="str">
            <v>M3</v>
          </cell>
          <cell r="D1513">
            <v>476.56</v>
          </cell>
          <cell r="E1513">
            <v>55.54</v>
          </cell>
          <cell r="F1513">
            <v>532.1</v>
          </cell>
        </row>
        <row r="1514">
          <cell r="A1514">
            <v>102482</v>
          </cell>
          <cell r="B1514" t="str">
            <v>CONCRETO FCK = 25MPA, TRAÇO 1:2,2:2,5 (EM MASSA SECA DE CIMENTO/ AREIA MÉDIA/ SEIXO ROLADO) - PREPARO MECÂNICO COM BETONEIRA 600 L. AF_05/2021</v>
          </cell>
          <cell r="C1514" t="str">
            <v>M3</v>
          </cell>
          <cell r="D1514">
            <v>478.93</v>
          </cell>
          <cell r="E1514">
            <v>49.2</v>
          </cell>
          <cell r="F1514">
            <v>528.13</v>
          </cell>
        </row>
        <row r="1515">
          <cell r="A1515">
            <v>94966</v>
          </cell>
          <cell r="B1515" t="str">
            <v>CONCRETO FCK = 30MPA, TRAÇO 1:2,1:2,5 (EM MASSA SECA DE CIMENTO/ AREIA MÉDIA/ BRITA 1) - PREPARO MECÂNICO COM BETONEIRA 400 L. AF_05/2021</v>
          </cell>
          <cell r="C1515" t="str">
            <v>M3</v>
          </cell>
          <cell r="D1515">
            <v>398.26</v>
          </cell>
          <cell r="E1515">
            <v>56.66</v>
          </cell>
          <cell r="F1515">
            <v>454.92</v>
          </cell>
        </row>
        <row r="1516">
          <cell r="A1516">
            <v>94972</v>
          </cell>
          <cell r="B1516" t="str">
            <v>CONCRETO FCK = 30MPA, TRAÇO 1:2,1:2,5 (EM MASSA SECA DE CIMENTO/ AREIA MÉDIA/ BRITA 1) - PREPARO MECÂNICO COM BETONEIRA 600 L. AF_05/2021</v>
          </cell>
          <cell r="C1516" t="str">
            <v>M3</v>
          </cell>
          <cell r="D1516">
            <v>398.74</v>
          </cell>
          <cell r="E1516">
            <v>48.48</v>
          </cell>
          <cell r="F1516">
            <v>447.22</v>
          </cell>
        </row>
        <row r="1517">
          <cell r="A1517">
            <v>102477</v>
          </cell>
          <cell r="B1517" t="str">
            <v>CONCRETO FCK = 30MPA, TRAÇO 1:1,9:2,3 (EM MASSA SECA DE CIMENTO/ AREIA MÉDIA/ SEIXO ROLADO) - PREPARO MECÂNICO COM BETONEIRA 400 L. AF_05/2021</v>
          </cell>
          <cell r="C1517" t="str">
            <v>M3</v>
          </cell>
          <cell r="D1517">
            <v>504.71</v>
          </cell>
          <cell r="E1517">
            <v>61.3</v>
          </cell>
          <cell r="F1517">
            <v>566.01</v>
          </cell>
        </row>
        <row r="1518">
          <cell r="A1518">
            <v>102483</v>
          </cell>
          <cell r="B1518" t="str">
            <v>CONCRETO FCK = 30MPA, TRAÇO 1:1,9:2,3 (EM MASSA SECA DE CIMENTO/ AREIA MÉDIA/ SEIXO ROLADO) - PREPARO MECÂNICO COM BETONEIRA 600 L. AF_05/2021</v>
          </cell>
          <cell r="C1518" t="str">
            <v>M3</v>
          </cell>
          <cell r="D1518">
            <v>506.45</v>
          </cell>
          <cell r="E1518">
            <v>50.81</v>
          </cell>
          <cell r="F1518">
            <v>557.26</v>
          </cell>
        </row>
        <row r="1519">
          <cell r="A1519">
            <v>94967</v>
          </cell>
          <cell r="B1519" t="str">
            <v>CONCRETO FCK = 40MPA, TRAÇO 1:1,6:1,9 (EM MASSA SECA DE CIMENTO/ AREIA MÉDIA/ BRITA 1) - PREPARO MECÂNICO COM BETONEIRA 400 L. AF_05/2021</v>
          </cell>
          <cell r="C1519" t="str">
            <v>M3</v>
          </cell>
          <cell r="D1519">
            <v>464.04</v>
          </cell>
          <cell r="E1519">
            <v>60.23</v>
          </cell>
          <cell r="F1519">
            <v>524.27</v>
          </cell>
        </row>
        <row r="1520">
          <cell r="A1520">
            <v>94973</v>
          </cell>
          <cell r="B1520" t="str">
            <v>CONCRETO FCK = 40MPA, TRAÇO 1:1,6:1,9 (EM MASSA SECA DE CIMENTO/ AREIA MÉDIA/ BRITA 1) - PREPARO MECÂNICO COM BETONEIRA 600 L. AF_05/2021</v>
          </cell>
          <cell r="C1520" t="str">
            <v>M3</v>
          </cell>
          <cell r="D1520">
            <v>464.54</v>
          </cell>
          <cell r="E1520">
            <v>50</v>
          </cell>
          <cell r="F1520">
            <v>514.54</v>
          </cell>
        </row>
        <row r="1521">
          <cell r="A1521">
            <v>102478</v>
          </cell>
          <cell r="B1521" t="str">
            <v>CONCRETO FCK = 40MPA, TRAÇO 1:1,4:1,8 (EM MASSA SECA DE CIMENTO/ AREIA MÉDIA/ SEIXO ROLADO) - PREPARO MECÂNICO COM BETONEIRA 400 L. AF_05/2021</v>
          </cell>
          <cell r="C1521" t="str">
            <v>M3</v>
          </cell>
          <cell r="D1521">
            <v>561.62</v>
          </cell>
          <cell r="E1521">
            <v>55.55</v>
          </cell>
          <cell r="F1521">
            <v>617.16999999999996</v>
          </cell>
        </row>
        <row r="1522">
          <cell r="A1522">
            <v>102484</v>
          </cell>
          <cell r="B1522" t="str">
            <v>CONCRETO FCK = 40MPA, TRAÇO 1:1,4:1,8 (EM MASSA SECA DE CIMENTO/ AREIA MÉDIA/ SEIXO ROLADO) - PREPARO MECÂNICO COM BETONEIRA 600 L. AF_05/2021</v>
          </cell>
          <cell r="C1522" t="str">
            <v>M3</v>
          </cell>
          <cell r="D1522">
            <v>564.46</v>
          </cell>
          <cell r="E1522">
            <v>50.8</v>
          </cell>
          <cell r="F1522">
            <v>615.26</v>
          </cell>
        </row>
        <row r="1523">
          <cell r="A1523"/>
          <cell r="B1523" t="str">
            <v>CONCRETO ESTRUTURAL USINADO</v>
          </cell>
          <cell r="C1523"/>
          <cell r="D1523"/>
          <cell r="E1523"/>
          <cell r="F1523"/>
        </row>
        <row r="1524">
          <cell r="A1524" t="str">
            <v>AUX1495</v>
          </cell>
          <cell r="B1524" t="str">
            <v>CONCRETO SIMPLES USINADO FCK=20 MPA, BOMBEADO, LANÇADO E ADENSADO</v>
          </cell>
          <cell r="C1524" t="str">
            <v>M3</v>
          </cell>
          <cell r="D1524">
            <v>462.77</v>
          </cell>
          <cell r="E1524">
            <v>29.74</v>
          </cell>
          <cell r="F1524">
            <v>492.51</v>
          </cell>
        </row>
        <row r="1525">
          <cell r="A1525" t="str">
            <v>AUX1496</v>
          </cell>
          <cell r="B1525" t="str">
            <v>CONCRETO SIMPLES USINADO FCK=25 MPA, BOMBEADO, LANÇADO E ADENSADO</v>
          </cell>
          <cell r="C1525" t="str">
            <v>M3</v>
          </cell>
          <cell r="D1525">
            <v>474.24</v>
          </cell>
          <cell r="E1525">
            <v>29.74</v>
          </cell>
          <cell r="F1525">
            <v>503.98</v>
          </cell>
        </row>
        <row r="1526">
          <cell r="A1526" t="str">
            <v>AUX1497</v>
          </cell>
          <cell r="B1526" t="str">
            <v>CONCRETO SIMPLES USINADO FCK=30 MPA, BOMBEADO, LANÇADO E ADENSADO</v>
          </cell>
          <cell r="C1526" t="str">
            <v>M3</v>
          </cell>
          <cell r="D1526">
            <v>488.19</v>
          </cell>
          <cell r="E1526">
            <v>29.74</v>
          </cell>
          <cell r="F1526">
            <v>517.92999999999995</v>
          </cell>
        </row>
        <row r="1527">
          <cell r="A1527"/>
          <cell r="B1527" t="str">
            <v>PREPARO, LANÇAMENTO E ADENSAMENTO</v>
          </cell>
          <cell r="C1527"/>
          <cell r="D1527"/>
          <cell r="E1527"/>
          <cell r="F1527"/>
        </row>
        <row r="1528">
          <cell r="A1528">
            <v>103670</v>
          </cell>
          <cell r="B1528" t="str">
            <v>LANÇAMENTO COM USO DE BALDES, ADENSAMENTO E ACABAMENTO DE CONCRETO EM ESTRUTURAS. AF_02/2022</v>
          </cell>
          <cell r="C1528" t="str">
            <v>M3</v>
          </cell>
          <cell r="D1528">
            <v>96.88</v>
          </cell>
          <cell r="E1528">
            <v>215</v>
          </cell>
          <cell r="F1528">
            <v>311.88</v>
          </cell>
        </row>
        <row r="1529">
          <cell r="A1529">
            <v>103673</v>
          </cell>
          <cell r="B1529" t="str">
            <v>LANÇAMENTO COM USO DE BOMBA, ADENSAMENTO E ACABAMENTO DE CONCRETO EM ESTRUTURAS. AF_02/2022</v>
          </cell>
          <cell r="C1529" t="str">
            <v>M3</v>
          </cell>
          <cell r="D1529">
            <v>13.93</v>
          </cell>
          <cell r="E1529">
            <v>29.74</v>
          </cell>
          <cell r="F1529">
            <v>43.67</v>
          </cell>
        </row>
        <row r="1530">
          <cell r="A1530"/>
          <cell r="B1530" t="str">
            <v>CONCRETAGENS DE BLOCOS E BALDRAMES</v>
          </cell>
          <cell r="C1530"/>
          <cell r="D1530"/>
          <cell r="E1530"/>
          <cell r="F1530"/>
        </row>
        <row r="1531">
          <cell r="A1531" t="str">
            <v>AUX3251</v>
          </cell>
          <cell r="B1531" t="str">
            <v>CONCRETAGEM DE BLOCOS DE COROAMENTO E VIGAS BALDRAMES, FCK 20 MPA, COM USO DE BOMBA  LANÇAMENTO, ADENSAMENTO E ACABAMENTO. AF_06/2017</v>
          </cell>
          <cell r="C1531" t="str">
            <v>M3</v>
          </cell>
          <cell r="D1531">
            <v>512.5</v>
          </cell>
          <cell r="E1531">
            <v>15.89</v>
          </cell>
          <cell r="F1531">
            <v>528.39</v>
          </cell>
        </row>
        <row r="1532">
          <cell r="A1532" t="str">
            <v>AUX3119</v>
          </cell>
          <cell r="B1532" t="str">
            <v>CONCRETAGEM DE BLOCOS DE COROAMENTO E VIGAS BALDRAME, FCK 25 MPA, COM USO DE JERICA  LANÇAMENTO, ADENSAMENTO E ACABAMENTO. AF_06/2017</v>
          </cell>
          <cell r="C1532" t="str">
            <v>M3</v>
          </cell>
          <cell r="D1532">
            <v>478.04</v>
          </cell>
          <cell r="E1532">
            <v>143.76</v>
          </cell>
          <cell r="F1532">
            <v>621.79999999999995</v>
          </cell>
        </row>
        <row r="1533">
          <cell r="A1533" t="str">
            <v>AUX1742</v>
          </cell>
          <cell r="B1533" t="str">
            <v>CONCRETAGEM DE BLOCOS DE COROAMENTO E VIGAS BALDRAMES, FCK 25 MPA, COM USO DE BOMBA  LANÇAMENTO, ADENSAMENTO E ACABAMENTO</v>
          </cell>
          <cell r="C1533" t="str">
            <v>M3</v>
          </cell>
          <cell r="D1533">
            <v>528.54</v>
          </cell>
          <cell r="E1533">
            <v>15.89</v>
          </cell>
          <cell r="F1533">
            <v>544.42999999999995</v>
          </cell>
        </row>
        <row r="1534">
          <cell r="A1534" t="str">
            <v>AUX3229</v>
          </cell>
          <cell r="B1534" t="str">
            <v>CONCRETAGEM DE BLOCOS DE COROAMENTO E VIGAS BALDRAMES, FCK 25 MPA, COM USO DE BOMBA , C/ ADITIVO IMPERMEABILIZANTE LANÇAMENTO, ADENSAMENTO E ACABAMENTO</v>
          </cell>
          <cell r="C1534" t="str">
            <v>M3</v>
          </cell>
          <cell r="D1534">
            <v>585</v>
          </cell>
          <cell r="E1534">
            <v>15.89</v>
          </cell>
          <cell r="F1534">
            <v>600.89</v>
          </cell>
        </row>
        <row r="1535">
          <cell r="A1535">
            <v>96555</v>
          </cell>
          <cell r="B1535" t="str">
            <v>CONCRETAGEM DE BLOCOS DE COROAMENTO E VIGAS BALDRAME, FCK 30 MPA, COM USO DE JERICA  LANÇAMENTO, ADENSAMENTO E ACABAMENTO. AF_06/2017</v>
          </cell>
          <cell r="C1535" t="str">
            <v>M3</v>
          </cell>
          <cell r="D1535">
            <v>496.98</v>
          </cell>
          <cell r="E1535">
            <v>143.33000000000001</v>
          </cell>
          <cell r="F1535">
            <v>640.30999999999995</v>
          </cell>
        </row>
        <row r="1536">
          <cell r="A1536">
            <v>96557</v>
          </cell>
          <cell r="B1536" t="str">
            <v>CONCRETAGEM DE BLOCOS DE COROAMENTO E VIGAS BALDRAMES, FCK 30 MPA, COM USO DE BOMBA  LANÇAMENTO, ADENSAMENTO E ACABAMENTO. AF_06/2017</v>
          </cell>
          <cell r="C1536" t="str">
            <v>M3</v>
          </cell>
          <cell r="D1536">
            <v>544.58000000000004</v>
          </cell>
          <cell r="E1536">
            <v>15.87</v>
          </cell>
          <cell r="F1536">
            <v>560.45000000000005</v>
          </cell>
        </row>
        <row r="1537">
          <cell r="A1537"/>
          <cell r="B1537" t="str">
            <v>CONCRETAGENS DE SAPATAS</v>
          </cell>
          <cell r="C1537"/>
          <cell r="D1537"/>
          <cell r="E1537"/>
          <cell r="F1537"/>
        </row>
        <row r="1538">
          <cell r="A1538" t="str">
            <v>AUX3138</v>
          </cell>
          <cell r="B1538" t="str">
            <v>CONCRETAGEM DE SAPATAS, FCK 25 MPA, COM USO DE JERICA  LANÇAMENTO, ADENSAMENTO E ACABAMENTO.</v>
          </cell>
          <cell r="C1538" t="str">
            <v>M3</v>
          </cell>
          <cell r="D1538">
            <v>504.66</v>
          </cell>
          <cell r="E1538">
            <v>210.1</v>
          </cell>
          <cell r="F1538">
            <v>714.76</v>
          </cell>
        </row>
        <row r="1539">
          <cell r="A1539" t="str">
            <v>AUX3024</v>
          </cell>
          <cell r="B1539" t="str">
            <v>CONCRETAGEM DE SAPATAS, FCK 25 MPA, COM USO DE BOMBA  LANÇAMENTO, ADENSAMENTO E ACABAMENTO</v>
          </cell>
          <cell r="C1539" t="str">
            <v>M3</v>
          </cell>
          <cell r="D1539">
            <v>531.12</v>
          </cell>
          <cell r="E1539">
            <v>21.6</v>
          </cell>
          <cell r="F1539">
            <v>552.72</v>
          </cell>
        </row>
        <row r="1540">
          <cell r="A1540">
            <v>96556</v>
          </cell>
          <cell r="B1540" t="str">
            <v>CONCRETAGEM DE SAPATAS, FCK 30 MPA, COM USO DE JERICA  LANÇAMENTO, ADENSAMENTO E ACABAMENTO. AF_06/2017</v>
          </cell>
          <cell r="C1540" t="str">
            <v>M3</v>
          </cell>
          <cell r="D1540">
            <v>523.58000000000004</v>
          </cell>
          <cell r="E1540">
            <v>209.69</v>
          </cell>
          <cell r="F1540">
            <v>733.27</v>
          </cell>
        </row>
        <row r="1541">
          <cell r="A1541">
            <v>96558</v>
          </cell>
          <cell r="B1541" t="str">
            <v>CONCRETAGEM DE SAPATAS, FCK 30 MPA, COM USO DE BOMBA  LANÇAMENTO, ADENSAMENTO E ACABAMENTO. AF_11/2016</v>
          </cell>
          <cell r="C1541" t="str">
            <v>M3</v>
          </cell>
          <cell r="D1541">
            <v>547.16999999999996</v>
          </cell>
          <cell r="E1541">
            <v>21.58</v>
          </cell>
          <cell r="F1541">
            <v>568.75</v>
          </cell>
        </row>
        <row r="1542">
          <cell r="A1542"/>
          <cell r="B1542" t="str">
            <v>CONCRETAGENS DE RADIER</v>
          </cell>
          <cell r="C1542"/>
          <cell r="D1542"/>
          <cell r="E1542"/>
          <cell r="F1542"/>
        </row>
        <row r="1543">
          <cell r="A1543" t="str">
            <v>AUX2667</v>
          </cell>
          <cell r="B1543" t="str">
            <v>CONCRETAGEM DE RADIER, PISO DE CONCRETO OU LAJE SOBRE SOLO, FCK 25 MPA - LANÇAMENTO, ADENSAMENTO E ACABAMENTO. AF_09/2021</v>
          </cell>
          <cell r="C1543" t="str">
            <v>M3</v>
          </cell>
          <cell r="D1543">
            <v>487.01</v>
          </cell>
          <cell r="E1543">
            <v>14.92</v>
          </cell>
          <cell r="F1543">
            <v>501.93</v>
          </cell>
        </row>
        <row r="1544">
          <cell r="A1544" t="str">
            <v>AUX3227</v>
          </cell>
          <cell r="B1544" t="str">
            <v>CONCRETAGEM DE RADIER, PISO OU LAJE SOBRE SOLO, FCK 25 MPA, C/ ADITIVO IMPERMEABILIZANTE - LANÇAMENTO, ADENSAMENTO E ACABAMENTO</v>
          </cell>
          <cell r="C1544" t="str">
            <v>M3</v>
          </cell>
          <cell r="D1544">
            <v>543.47</v>
          </cell>
          <cell r="E1544">
            <v>14.92</v>
          </cell>
          <cell r="F1544">
            <v>558.39</v>
          </cell>
        </row>
        <row r="1545">
          <cell r="A1545">
            <v>97096</v>
          </cell>
          <cell r="B1545" t="str">
            <v>CONCRETAGEM DE RADIER, PISO DE CONCRETO OU LAJE SOBRE SOLO, FCK 30 MPA - LANÇAMENTO, ADENSAMENTO E ACABAMENTO. AF_09/2021</v>
          </cell>
          <cell r="C1545" t="str">
            <v>M3</v>
          </cell>
          <cell r="D1545">
            <v>501.81</v>
          </cell>
          <cell r="E1545">
            <v>14.9</v>
          </cell>
          <cell r="F1545">
            <v>516.71</v>
          </cell>
        </row>
        <row r="1546">
          <cell r="A1546"/>
          <cell r="B1546" t="str">
            <v>CONCRETAGENS DE CORTINA DE CONTENÇÃO</v>
          </cell>
          <cell r="C1546"/>
          <cell r="D1546"/>
          <cell r="E1546"/>
          <cell r="F1546"/>
        </row>
        <row r="1547">
          <cell r="A1547">
            <v>100349</v>
          </cell>
          <cell r="B1547" t="str">
            <v>CONCRETAGEM DE CORTINA DE CONTENÇÃO, ATRAVÉS DE BOMBA   LANÇAMENTO, ADENSAMENTO E ACABAMENTO. AF_07/2019</v>
          </cell>
          <cell r="C1547" t="str">
            <v>M3</v>
          </cell>
          <cell r="D1547">
            <v>524.17999999999995</v>
          </cell>
          <cell r="E1547">
            <v>23.06</v>
          </cell>
          <cell r="F1547">
            <v>547.24</v>
          </cell>
        </row>
        <row r="1548">
          <cell r="A1548"/>
          <cell r="B1548" t="str">
            <v>CONCRETAGENS DE PAREDES, LAJES E PLATIBANDAS COM SISTEMA DE FÔRMAS MANUSEÁVEIS</v>
          </cell>
          <cell r="C1548"/>
          <cell r="D1548"/>
          <cell r="E1548"/>
          <cell r="F1548"/>
        </row>
        <row r="1549">
          <cell r="A1549">
            <v>99235</v>
          </cell>
          <cell r="B1549" t="str">
            <v>CONCRETAGEM DE EDIFICAÇÕES (PAREDES E LAJES) FEITAS COM SISTEMA DE FÔRMAS MANUSEÁVEIS, COM CONCRETO USINADO AUTOADENSÁVEL FCK 25 MPA - LANÇAMENTO E ACABAMENTO. AF_10/2021</v>
          </cell>
          <cell r="C1549" t="str">
            <v>M3</v>
          </cell>
          <cell r="D1549">
            <v>529.9</v>
          </cell>
          <cell r="E1549">
            <v>12.43</v>
          </cell>
          <cell r="F1549">
            <v>542.33000000000004</v>
          </cell>
        </row>
        <row r="1550">
          <cell r="A1550">
            <v>99431</v>
          </cell>
          <cell r="B1550" t="str">
            <v>CONCRETAGEM DE LAJES EM EDIFICAÇÕES UNIFAMILIARES FEITAS COM SISTEMA DE FÔRMAS MANUSEÁVEIS, COM CONCRETO USINADO BOMBEÁVEL FCK 25 MPA - LANÇAMENTO, ADENSAMENTO E ACABAMENTO (EXCLUSIVE BOMBA LANÇA). AF_10/2021</v>
          </cell>
          <cell r="C1550" t="str">
            <v>M3</v>
          </cell>
          <cell r="D1550">
            <v>542.97</v>
          </cell>
          <cell r="E1550">
            <v>21.01</v>
          </cell>
          <cell r="F1550">
            <v>563.98</v>
          </cell>
        </row>
        <row r="1551">
          <cell r="A1551">
            <v>99432</v>
          </cell>
          <cell r="B1551" t="str">
            <v>CONCRETAGEM DE PAREDES EM EDIFICAÇÕES UNIFAMILIARES FEITAS COM SISTEMA DE FÔRMAS MANUSEÁVEIS, COM CONCRETO USINADO BOMBEÁVEL FCK 25 MPA - LANÇAMENTO, ADENSAMENTO E ACABAMENTO (EXCLUSIVE BOMBA LANÇA). AF_10/2021</v>
          </cell>
          <cell r="C1551" t="str">
            <v>M3</v>
          </cell>
          <cell r="D1551">
            <v>527.89</v>
          </cell>
          <cell r="E1551">
            <v>19.47</v>
          </cell>
          <cell r="F1551">
            <v>547.36</v>
          </cell>
        </row>
        <row r="1552">
          <cell r="A1552">
            <v>99433</v>
          </cell>
          <cell r="B1552" t="str">
            <v>CONCRETAGEM DE PLATIBANDA EM EDIFICAÇÕES UNIFAMILIARES FEITAS COM SISTEMA DE FÔRMAS MANUSEÁVEIS, COM CONCRETO USINADO BOMBEÁVEL FCK 25 MPA, - LANÇAMENTO, ADENSAMENTO E ACABAMENTO (EXCLUSIVE BOMBA LANÇA). AF_10/2021</v>
          </cell>
          <cell r="C1552" t="str">
            <v>M3</v>
          </cell>
          <cell r="D1552">
            <v>566.28</v>
          </cell>
          <cell r="E1552">
            <v>30.49</v>
          </cell>
          <cell r="F1552">
            <v>596.77</v>
          </cell>
        </row>
        <row r="1553">
          <cell r="A1553">
            <v>99434</v>
          </cell>
          <cell r="B1553" t="str">
            <v>CONCRETAGEM DE LAJES EM EDIFICAÇÕES MULTIFAMILIARES FEITAS COM SISTEMA DE FÔRMAS MANUSEÁVEIS, COM CONCRETO USINADO BOMBEÁVEL FCK 25 MPA - LANÇAMENTO, ADENSAMENTO E ACABAMENTO (EXCLUSIVE BOMBA LANÇA). AF_10/2021</v>
          </cell>
          <cell r="C1553" t="str">
            <v>M3</v>
          </cell>
          <cell r="D1553">
            <v>544.30999999999995</v>
          </cell>
          <cell r="E1553">
            <v>24.14</v>
          </cell>
          <cell r="F1553">
            <v>568.45000000000005</v>
          </cell>
        </row>
        <row r="1554">
          <cell r="A1554">
            <v>99435</v>
          </cell>
          <cell r="B1554" t="str">
            <v>CONCRETAGEM DE PAREDES EM EDIFICAÇÕES MULTIFAMILIARES FEITAS COM SISTEMA DE FÔRMAS MANUSEÁVEIS, COM CONCRETO USINADO BOMBEÁVEL FCK 25 MPA - LANÇAMENTO, ADENSAMENTO E ACABAMENTO (EXCLUSIVE BOMBA LANÇA). AF_10/2021</v>
          </cell>
          <cell r="C1554" t="str">
            <v>M3</v>
          </cell>
          <cell r="D1554">
            <v>528.82000000000005</v>
          </cell>
          <cell r="E1554">
            <v>21.61</v>
          </cell>
          <cell r="F1554">
            <v>550.42999999999995</v>
          </cell>
        </row>
        <row r="1555">
          <cell r="A1555">
            <v>99436</v>
          </cell>
          <cell r="B1555" t="str">
            <v>CONCRETAGEM DE PLATIBANDA EM EDIFICAÇÕES MULTIFAMILIARES FEITAS COM SISTEMA DE FÔRMAS MANUSEÁVEIS, COM CONCRETO USINADO BOMBEÁVEL FCK 25 MPA - LANÇAMENTO, ADENSAMENTO E ACABAMENTO (EXCLUSIVE BOMBA LANÇA). AF_10/2021</v>
          </cell>
          <cell r="C1555" t="str">
            <v>M3</v>
          </cell>
          <cell r="D1555">
            <v>573.29</v>
          </cell>
          <cell r="E1555">
            <v>46.8</v>
          </cell>
          <cell r="F1555">
            <v>620.09</v>
          </cell>
        </row>
        <row r="1556">
          <cell r="A1556">
            <v>99437</v>
          </cell>
          <cell r="B1556" t="str">
            <v>CONCRETAGEM DE PLATIBANDA EM EDIFICAÇÕES UNIFAMILIARES FEITAS COM SISTEMA DE FÔRMAS MANUSEÁVEIS, COM CONCRETO USINADO AUTOADENSÁVEL FCK 25 MPA - LANÇAMENTO E ACABAMENTO. AF_10/2021</v>
          </cell>
          <cell r="C1556" t="str">
            <v>M3</v>
          </cell>
          <cell r="D1556">
            <v>560.22</v>
          </cell>
          <cell r="E1556">
            <v>15.75</v>
          </cell>
          <cell r="F1556">
            <v>575.97</v>
          </cell>
        </row>
        <row r="1557">
          <cell r="A1557">
            <v>99438</v>
          </cell>
          <cell r="B1557" t="str">
            <v>CONCRETAGEM DE PLATIBANDA EM EDIFICAÇÕES MULTIFAMILIARES FEITAS COM SISTEMA DE FÔRMAS MANUSEÁVEIS, COM CONCRETO USINADO AUTOADENSÁVEL FCK 25 MPA - LANÇAMENTO E ACABAMENTO. AF_10/2021</v>
          </cell>
          <cell r="C1557" t="str">
            <v>M3</v>
          </cell>
          <cell r="D1557">
            <v>562.12</v>
          </cell>
          <cell r="E1557">
            <v>20.260000000000002</v>
          </cell>
          <cell r="F1557">
            <v>582.38</v>
          </cell>
        </row>
        <row r="1558">
          <cell r="A1558">
            <v>99439</v>
          </cell>
          <cell r="B1558" t="str">
            <v>CONCRETAGEM DE EDIFICAÇÕES (PAREDES E LAJES) FEITAS COM SISTEMA DE FÔRMAS MANUSEÁVEIS, COM CONCRETO USINADO BOMBEÁVEL FCK 25 MPA - LANÇAMENTO, ADENSAMENTO E ACABAMENTO (EXCLUSIVE BOMBA LANÇA). AF_10/2021</v>
          </cell>
          <cell r="C1558" t="str">
            <v>M3</v>
          </cell>
          <cell r="D1558">
            <v>533.75</v>
          </cell>
          <cell r="E1558">
            <v>21.91</v>
          </cell>
          <cell r="F1558">
            <v>555.66</v>
          </cell>
        </row>
        <row r="1559">
          <cell r="A1559"/>
          <cell r="B1559" t="str">
            <v>CONCRETAGENS DE PILARES</v>
          </cell>
          <cell r="C1559"/>
          <cell r="D1559"/>
          <cell r="E1559"/>
          <cell r="F1559"/>
        </row>
        <row r="1560">
          <cell r="A1560">
            <v>103669</v>
          </cell>
          <cell r="B1560" t="str">
            <v>CONCRETAGEM DE PILARES, FCK = 25 MPA,  COM USO DE BALDES - LANÇAMENTO, ADENSAMENTO E ACABAMENTO. AF_02/2022</v>
          </cell>
          <cell r="C1560" t="str">
            <v>M3</v>
          </cell>
          <cell r="D1560">
            <v>627.51</v>
          </cell>
          <cell r="E1560">
            <v>214.94</v>
          </cell>
          <cell r="F1560">
            <v>842.45</v>
          </cell>
        </row>
        <row r="1561">
          <cell r="A1561">
            <v>103671</v>
          </cell>
          <cell r="B1561" t="str">
            <v>CONCRETAGEM DE PILARES, FCK = 25 MPA, COM USO DE GRUA - LANÇAMENTO, ADENSAMENTO E ACABAMENTO. AF_02/2022</v>
          </cell>
          <cell r="C1561" t="str">
            <v>M3</v>
          </cell>
          <cell r="D1561">
            <v>546.30999999999995</v>
          </cell>
          <cell r="E1561">
            <v>34.83</v>
          </cell>
          <cell r="F1561">
            <v>581.14</v>
          </cell>
        </row>
        <row r="1562">
          <cell r="A1562">
            <v>103672</v>
          </cell>
          <cell r="B1562" t="str">
            <v>CONCRETAGEM DE PILARES, FCK = 25 MPA, COM USO DE BOMBA - LANÇAMENTO, ADENSAMENTO E ACABAMENTO. AF_02/2022</v>
          </cell>
          <cell r="C1562" t="str">
            <v>M3</v>
          </cell>
          <cell r="D1562">
            <v>514.03</v>
          </cell>
          <cell r="E1562">
            <v>29.67</v>
          </cell>
          <cell r="F1562">
            <v>543.70000000000005</v>
          </cell>
        </row>
        <row r="1563">
          <cell r="A1563">
            <v>103687</v>
          </cell>
          <cell r="B1563" t="str">
            <v>CONCRETAGEM DE PILARES, FCK=25 MPA, COM USO DE JERICAS EM ELEVADOR DE CABO - LANÇAMENTO, ADENSAMENTO E ACABAMENTO. AF_02/2022</v>
          </cell>
          <cell r="C1563" t="str">
            <v>M3</v>
          </cell>
          <cell r="D1563">
            <v>668.08</v>
          </cell>
          <cell r="E1563">
            <v>303.95999999999998</v>
          </cell>
          <cell r="F1563">
            <v>972.04</v>
          </cell>
        </row>
        <row r="1564">
          <cell r="A1564">
            <v>103688</v>
          </cell>
          <cell r="B1564" t="str">
            <v>CONCRETAGEM DE PILARES, FCK=25 MPA, COM USO DE JERICAS EM CREMALHEIRA - LANÇAMENTO, ADENSAMENTO E ACABAMENTO. AF_02/2022</v>
          </cell>
          <cell r="C1564" t="str">
            <v>M3</v>
          </cell>
          <cell r="D1564">
            <v>588.79999999999995</v>
          </cell>
          <cell r="E1564">
            <v>127.14</v>
          </cell>
          <cell r="F1564">
            <v>715.94</v>
          </cell>
        </row>
        <row r="1565">
          <cell r="A1565"/>
          <cell r="B1565" t="str">
            <v>CONCRETAGENS DE VIGAS E LAJES</v>
          </cell>
          <cell r="C1565"/>
          <cell r="D1565"/>
          <cell r="E1565"/>
          <cell r="F1565"/>
        </row>
        <row r="1566">
          <cell r="A1566">
            <v>103674</v>
          </cell>
          <cell r="B1566" t="str">
            <v>CONCRETAGEM DE VIGAS E LAJES, FCK=25 MPA, PARA LAJES PREMOLDADAS COM USO DE BOMBA - LANÇAMENTO, ADENSAMENTO E ACABAMENTO. AF_02/2022</v>
          </cell>
          <cell r="C1566" t="str">
            <v>M3</v>
          </cell>
          <cell r="D1566">
            <v>519.74</v>
          </cell>
          <cell r="E1566">
            <v>45.62</v>
          </cell>
          <cell r="F1566">
            <v>565.36</v>
          </cell>
        </row>
        <row r="1567">
          <cell r="A1567">
            <v>103675</v>
          </cell>
          <cell r="B1567" t="str">
            <v>CONCRETAGEM DE VIGAS E LAJES, FCK=25 MPA, PARA LAJES MACIÇAS OU NERVURADAS COM USO DE BOMBA - LANÇAMENTO, ADENSAMENTO E ACABAMENTO. AF_02/2022</v>
          </cell>
          <cell r="C1567" t="str">
            <v>M3</v>
          </cell>
          <cell r="D1567">
            <v>513.47</v>
          </cell>
          <cell r="E1567">
            <v>31.04</v>
          </cell>
          <cell r="F1567">
            <v>544.51</v>
          </cell>
        </row>
        <row r="1568">
          <cell r="A1568">
            <v>103676</v>
          </cell>
          <cell r="B1568" t="str">
            <v>CONCRETAGEM DE VIGAS E LAJES, FCK=25 MPA, PARA LAJES PREMOLDADAS COM JERICAS EM ELEVADOR DE CABO EM EDIFICAÇÃO DE MULTIPAVIMENTOS ATÉ 16 ANDARES - LANÇAMENTO, ADENSAMENTO E ACABAMENTO. AF_02/2022</v>
          </cell>
          <cell r="C1568" t="str">
            <v>M3</v>
          </cell>
          <cell r="D1568">
            <v>647.54</v>
          </cell>
          <cell r="E1568">
            <v>253.62</v>
          </cell>
          <cell r="F1568">
            <v>901.16</v>
          </cell>
        </row>
        <row r="1569">
          <cell r="A1569">
            <v>103677</v>
          </cell>
          <cell r="B1569" t="str">
            <v>CONCRETAGEM DE VIGAS E LAJES, FCK=25 MPA, PARA LAJES MACIÇAS OU NERVURADAS COM JERICAS EM ELEVADOR DE CABO EM EDIFICAÇÃO DE MULTIPAVIMENTOS ATÉ 16 ANDARES  - LANÇAMENTO, ADENSAMENTO E ACABAMENTO. AF_02/2022</v>
          </cell>
          <cell r="C1569" t="str">
            <v>M3</v>
          </cell>
          <cell r="D1569">
            <v>591.23</v>
          </cell>
          <cell r="E1569">
            <v>131.43</v>
          </cell>
          <cell r="F1569">
            <v>722.66</v>
          </cell>
        </row>
        <row r="1570">
          <cell r="A1570">
            <v>103678</v>
          </cell>
          <cell r="B1570" t="str">
            <v>CONCRETAGEM DE VIGAS E LAJES, FCK=25 MPA, PARA LAJES PREMOLDADAS COM JERICAS EM CREMALHEIRA EM EDIFICAÇÃO DE MULTIPAVIMENTOS ATÉ 16 ANDARES  - LANÇAMENTO, ADENSAMENTO E ACABAMENTO. AF_02/2022</v>
          </cell>
          <cell r="C1570" t="str">
            <v>M3</v>
          </cell>
          <cell r="D1570">
            <v>616.80999999999995</v>
          </cell>
          <cell r="E1570">
            <v>184.29</v>
          </cell>
          <cell r="F1570">
            <v>801.1</v>
          </cell>
        </row>
        <row r="1571">
          <cell r="A1571">
            <v>103679</v>
          </cell>
          <cell r="B1571" t="str">
            <v>CONCRETAGEM DE VIGAS E LAJES, FCK=25 MPA, PARA LAJES MACIÇAS OU NERVURADAS COM JERICAS EM CREMALHEIRA EM EDIFICAÇÃO DE MULTIPAVIMENTOS ATÉ 16 ANDARES - LANÇAMENTO, ADENSAMENTO E ACABAMENTO. AF_02/2022</v>
          </cell>
          <cell r="C1571" t="str">
            <v>M3</v>
          </cell>
          <cell r="D1571">
            <v>577.66</v>
          </cell>
          <cell r="E1571">
            <v>100.58</v>
          </cell>
          <cell r="F1571">
            <v>678.24</v>
          </cell>
        </row>
        <row r="1572">
          <cell r="A1572">
            <v>103680</v>
          </cell>
          <cell r="B1572" t="str">
            <v>CONCRETAGEM DE VIGAS E LAJES, FCK=25 MPA, PARA LAJES PREMOLDADAS COM GRUA DE CAÇAMBA DE 350 L EM EDIFICAÇÃO DE MULTIPAVIMENTOS ATÉ 16 ANDARES - LANÇAMENTO, ADENSAMENTO E ACABAMENTO. AF_02/2022</v>
          </cell>
          <cell r="C1572" t="str">
            <v>M3</v>
          </cell>
          <cell r="D1572">
            <v>589.14</v>
          </cell>
          <cell r="E1572">
            <v>140.07</v>
          </cell>
          <cell r="F1572">
            <v>729.21</v>
          </cell>
        </row>
        <row r="1573">
          <cell r="A1573">
            <v>103681</v>
          </cell>
          <cell r="B1573" t="str">
            <v>CONCRETAGEM DE VIGAS E LAJES, FCK=25 MPA, PARA LAJES MACIÇAS OU NERVURADAS COM GRUA DE CAÇAMBA DE 500 L EM EDIFICAÇÃO DE MULTIPAVIMENTOS ATÉ 16 ANDARES - LANÇAMENTO, ADENSAMENTO E ACABAMENTO. AF_02/2022</v>
          </cell>
          <cell r="C1573" t="str">
            <v>M3</v>
          </cell>
          <cell r="D1573">
            <v>553.66999999999996</v>
          </cell>
          <cell r="E1573">
            <v>55.09</v>
          </cell>
          <cell r="F1573">
            <v>608.76</v>
          </cell>
        </row>
        <row r="1574">
          <cell r="A1574">
            <v>103682</v>
          </cell>
          <cell r="B1574" t="str">
            <v>CONCRETAGEM DE VIGAS E LAJES, FCK=25 MPA, PARA QUALQUER TIPO DE LAJE COM BALDES EM EDIFICAÇÃO TÉRREA - LANÇAMENTO, ADENSAMENTO E ACABAMENTO. AF_02/2022</v>
          </cell>
          <cell r="C1574" t="str">
            <v>M3</v>
          </cell>
          <cell r="D1574">
            <v>633.76</v>
          </cell>
          <cell r="E1574">
            <v>227.33</v>
          </cell>
          <cell r="F1574">
            <v>861.09</v>
          </cell>
        </row>
        <row r="1575">
          <cell r="A1575">
            <v>103683</v>
          </cell>
          <cell r="B1575" t="str">
            <v>CONCRETAGEM DE VIGAS E LAJES, FCK=25 MPA, PARA QUALQUER TIPO DE LAJE COM BALDES EM EDIFICAÇÃO DE MULTIPAVIMENTOS ATÉ 04 ANDARES - LANÇAMENTO, ADENSAMENTO E ACABAMENTO. AF_02/2022</v>
          </cell>
          <cell r="C1575" t="str">
            <v>M3</v>
          </cell>
          <cell r="D1575">
            <v>728.18</v>
          </cell>
          <cell r="E1575">
            <v>435.53</v>
          </cell>
          <cell r="F1575">
            <v>1163.71</v>
          </cell>
        </row>
        <row r="1576">
          <cell r="A1576"/>
          <cell r="B1576" t="str">
            <v>CONCRETAGEM DE ESCADAS</v>
          </cell>
          <cell r="C1576"/>
          <cell r="D1576"/>
          <cell r="E1576"/>
          <cell r="F1576"/>
        </row>
        <row r="1577">
          <cell r="A1577">
            <v>103183</v>
          </cell>
          <cell r="B1577" t="str">
            <v>CONCRETAGEM DE ESCADAS EM EDIFICAÇÕES MULTIFAMILIARES FEITAS COM SISTEMA DE FÔRMAS MANUSEÁVEIS - CONCRETO USINADO BOMBEÁVEL, FCK 25 MPA - LANÇAMENTO, ADENSAMENTO E ACABAMENTO (EXCLUSIVE BOMBA LANÇA). AF_10/2021</v>
          </cell>
          <cell r="C1577" t="str">
            <v>M3</v>
          </cell>
          <cell r="D1577">
            <v>546.98</v>
          </cell>
          <cell r="E1577">
            <v>52.73</v>
          </cell>
          <cell r="F1577">
            <v>599.71</v>
          </cell>
        </row>
        <row r="1578">
          <cell r="A1578">
            <v>103184</v>
          </cell>
          <cell r="B1578" t="str">
            <v>CONCRETAGEM DE ESCADAS EM EDIFICAÇÕES MULTIFAMILIARES FEITAS COM SISTEMA DE FÔRMAS MANUSEÁVEIS - CONCRETO USINADO AUTOADENSÁVEL, FCK 25 MPA - LANÇAMENTO, ADENSAMENTO E ACABAMENTO. AF_10/2021</v>
          </cell>
          <cell r="C1578" t="str">
            <v>M3</v>
          </cell>
          <cell r="D1578">
            <v>533.78</v>
          </cell>
          <cell r="E1578">
            <v>21.51</v>
          </cell>
          <cell r="F1578">
            <v>555.29</v>
          </cell>
        </row>
        <row r="1579">
          <cell r="A1579">
            <v>103686</v>
          </cell>
          <cell r="B1579" t="str">
            <v>CONCRETAGEM DE ESCADAS, FCK=25 MPA, COM USO DE BOMBA - LANÇAMENTO, ADENSAMENTO E ACABAMENTO. AF_02/2022</v>
          </cell>
          <cell r="C1579" t="str">
            <v>M3</v>
          </cell>
          <cell r="D1579">
            <v>531.95000000000005</v>
          </cell>
          <cell r="E1579">
            <v>81.2</v>
          </cell>
          <cell r="F1579">
            <v>613.15</v>
          </cell>
        </row>
        <row r="1580">
          <cell r="A1580"/>
          <cell r="B1580" t="str">
            <v>CONCRETAGEM DIVERSOS</v>
          </cell>
          <cell r="C1580"/>
          <cell r="D1580"/>
          <cell r="E1580"/>
          <cell r="F1580"/>
        </row>
        <row r="1581">
          <cell r="A1581">
            <v>103684</v>
          </cell>
          <cell r="B1581" t="str">
            <v>CONCRETAGEM DE RESERVATÓRIOS, FCK=25 MPA, COM USO DE BOMBA - LANÇAMENTO, ADENSAMENTO E ACABAMENTO. AF_02/2022</v>
          </cell>
          <cell r="C1581" t="str">
            <v>M3</v>
          </cell>
          <cell r="D1581">
            <v>518.9</v>
          </cell>
          <cell r="E1581">
            <v>43.64</v>
          </cell>
          <cell r="F1581">
            <v>562.54</v>
          </cell>
        </row>
        <row r="1582">
          <cell r="A1582">
            <v>103685</v>
          </cell>
          <cell r="B1582" t="str">
            <v>CONCRETAGEM DE MURETAS, FCK=25 MPA, COM USO DE BOMBA - LANÇAMENTO, ADENSAMENTO E ACABAMENTO. AF_02/2022</v>
          </cell>
          <cell r="C1582" t="str">
            <v>M3</v>
          </cell>
          <cell r="D1582">
            <v>514.86</v>
          </cell>
          <cell r="E1582">
            <v>34.51</v>
          </cell>
          <cell r="F1582">
            <v>549.37</v>
          </cell>
        </row>
        <row r="1583">
          <cell r="A1583">
            <v>103798</v>
          </cell>
          <cell r="B1583" t="str">
            <v>CONCRETAGEM DE DISSIPADOR DE ENERGIA, CONCRETO USINADO, FCK = 20 MPA, COM USO DE BOMBA - LANÇAMENTO, ADENSAMENTO E ACABAMENTO. AF_08/2022</v>
          </cell>
          <cell r="C1583" t="str">
            <v>M3</v>
          </cell>
          <cell r="D1583">
            <v>505.63</v>
          </cell>
          <cell r="E1583">
            <v>45.8</v>
          </cell>
          <cell r="F1583">
            <v>551.42999999999995</v>
          </cell>
        </row>
        <row r="1584">
          <cell r="A1584">
            <v>103801</v>
          </cell>
          <cell r="B1584" t="str">
            <v>CONCRETAGEM DE DISSIPADOR DE ENERGIA, FCK = 20 MPA, COM USO DE JERICAS E PREPARO EM BETONEIRA DE 600 L - AREIA E BRITA COMERCIAIS - LANÇAMENTO, ADENSAMENTO E ACABAMENTO. AF_08/2022</v>
          </cell>
          <cell r="C1584" t="str">
            <v>M3</v>
          </cell>
          <cell r="D1584">
            <v>438.07</v>
          </cell>
          <cell r="E1584">
            <v>149.69999999999999</v>
          </cell>
          <cell r="F1584">
            <v>587.77</v>
          </cell>
        </row>
        <row r="1585">
          <cell r="A1585"/>
          <cell r="B1585" t="str">
            <v>GRAUTE</v>
          </cell>
          <cell r="C1585"/>
          <cell r="D1585"/>
          <cell r="E1585"/>
          <cell r="F1585"/>
        </row>
        <row r="1586">
          <cell r="A1586">
            <v>90278</v>
          </cell>
          <cell r="B1586" t="str">
            <v>GRAUTE FGK=15 MPA; TRAÇO 1:0,04:2,2:2,5 (EM MASSA SECA DE CIMENTO/CAL/AREIA GROSSA/BRITA 0) - PREPARO MECÂNICO COM BETONEIRA 400 L. AF_09/2021</v>
          </cell>
          <cell r="C1586" t="str">
            <v>M3</v>
          </cell>
          <cell r="D1586">
            <v>388.7</v>
          </cell>
          <cell r="E1586">
            <v>57.42</v>
          </cell>
          <cell r="F1586">
            <v>446.12</v>
          </cell>
        </row>
        <row r="1587">
          <cell r="A1587">
            <v>90279</v>
          </cell>
          <cell r="B1587" t="str">
            <v>GRAUTE FGK=20 MPA; TRAÇO 1:0,04:1,8:2,1 (EM MASSA SECA DE CIMENTO/ CAL/ AREIA GROSSA/ BRITA 0) - PREPARO MECÂNICO COM BETONEIRA 400 L. AF_09/2021</v>
          </cell>
          <cell r="C1587" t="str">
            <v>M3</v>
          </cell>
          <cell r="D1587">
            <v>433.66</v>
          </cell>
          <cell r="E1587">
            <v>62.89</v>
          </cell>
          <cell r="F1587">
            <v>496.55</v>
          </cell>
        </row>
        <row r="1588">
          <cell r="A1588">
            <v>90280</v>
          </cell>
          <cell r="B1588" t="str">
            <v>GRAUTE FGK=25 MPA; TRAÇO 1:0,02:1,3:1,6 (EM MASSA SECA DE CIMENTO/ CAL/ AREIA GROSSA/ BRITA 0) - PREPARO MECÂNICO COM BETONEIRA 400 L. AF_09/2021</v>
          </cell>
          <cell r="C1588" t="str">
            <v>M3</v>
          </cell>
          <cell r="D1588">
            <v>492.49</v>
          </cell>
          <cell r="E1588">
            <v>62.9</v>
          </cell>
          <cell r="F1588">
            <v>555.39</v>
          </cell>
        </row>
        <row r="1589">
          <cell r="A1589">
            <v>90281</v>
          </cell>
          <cell r="B1589" t="str">
            <v>GRAUTE FGK=30 MPA; TRAÇO 1:0,02:0,9:1,2 (EM MASSA SECA DE CIMENTO/ CAL/ AREIA GROSSA/ BRITA 0) - PREPARO MECÂNICO COM BETONEIRA 400 L. AF_09/2021</v>
          </cell>
          <cell r="C1589" t="str">
            <v>M3</v>
          </cell>
          <cell r="D1589">
            <v>589.25</v>
          </cell>
          <cell r="E1589">
            <v>61.31</v>
          </cell>
          <cell r="F1589">
            <v>650.55999999999995</v>
          </cell>
        </row>
        <row r="1590">
          <cell r="A1590">
            <v>90282</v>
          </cell>
          <cell r="B1590" t="str">
            <v>GRAUTE FGK=15 MPA; TRAÇO 1:2,2:2,5:0,3 (EM MASSA SECA DE CIMENTO/ AREIA GROSSA/ BRITA 0/ ADITIVO) - PREPARO MECÂNICO COM BETONEIRA 400 L. AF_09/2021</v>
          </cell>
          <cell r="C1590" t="str">
            <v>M3</v>
          </cell>
          <cell r="D1590">
            <v>383.87</v>
          </cell>
          <cell r="E1590">
            <v>55.5</v>
          </cell>
          <cell r="F1590">
            <v>439.37</v>
          </cell>
        </row>
        <row r="1591">
          <cell r="A1591">
            <v>90283</v>
          </cell>
          <cell r="B1591" t="str">
            <v>GRAUTE FGK=20 MPA; TRAÇO 1:1,8:2,1:0,4 (EM MASSA SECA DE CIMENTO/ AREIA GROSSA/ BRITA 0/ ADITIVO) - PREPARO MECÂNICO COM BETONEIRA 400 L. AF_09/2021</v>
          </cell>
          <cell r="C1591" t="str">
            <v>M3</v>
          </cell>
          <cell r="D1591">
            <v>429.75</v>
          </cell>
          <cell r="E1591">
            <v>60.65</v>
          </cell>
          <cell r="F1591">
            <v>490.4</v>
          </cell>
        </row>
        <row r="1592">
          <cell r="A1592">
            <v>90284</v>
          </cell>
          <cell r="B1592" t="str">
            <v>GRAUTE FGK=25 MPA; TRAÇO 1:1,3:1,6:0,4 (EM MASSA SECA DE CIMENTO/ AREIA GROSSA/ BRITA 0/ ADITIVO) - PREPARO MECÂNICO COM BETONEIRA 400 L. AF_09/2021</v>
          </cell>
          <cell r="C1592" t="str">
            <v>M3</v>
          </cell>
          <cell r="D1592">
            <v>491.66</v>
          </cell>
          <cell r="E1592">
            <v>60.65</v>
          </cell>
          <cell r="F1592">
            <v>552.30999999999995</v>
          </cell>
        </row>
        <row r="1593">
          <cell r="A1593">
            <v>90285</v>
          </cell>
          <cell r="B1593" t="str">
            <v>GRAUTE FGK=30 MPA; TRAÇO 1:0,9:1,2:0,6 (EM MASSA SECA DE CIMENTO/ AREIA GROSSA/ BRITA 0/ ADITIVO) - PREPARO MECÂNICO COM BETONEIRA 400 L. AF_09/2021</v>
          </cell>
          <cell r="C1593" t="str">
            <v>M3</v>
          </cell>
          <cell r="D1593">
            <v>594.16</v>
          </cell>
          <cell r="E1593">
            <v>59.73</v>
          </cell>
          <cell r="F1593">
            <v>653.89</v>
          </cell>
        </row>
        <row r="1594">
          <cell r="A1594"/>
          <cell r="B1594" t="str">
            <v>GRAUTEAMENTOS</v>
          </cell>
          <cell r="C1594"/>
          <cell r="D1594"/>
          <cell r="E1594"/>
          <cell r="F1594"/>
        </row>
        <row r="1595">
          <cell r="A1595">
            <v>89993</v>
          </cell>
          <cell r="B1595" t="str">
            <v>GRAUTEAMENTO VERTICAL EM ALVENARIA ESTRUTURAL. AF_09/2021</v>
          </cell>
          <cell r="C1595" t="str">
            <v>M3</v>
          </cell>
          <cell r="D1595">
            <v>629.52</v>
          </cell>
          <cell r="E1595">
            <v>335.35</v>
          </cell>
          <cell r="F1595">
            <v>964.87</v>
          </cell>
        </row>
        <row r="1596">
          <cell r="A1596">
            <v>89994</v>
          </cell>
          <cell r="B1596" t="str">
            <v>GRAUTEAMENTO DE CINTA INTERMEDIÁRIA OU DE CONTRAVERGA EM ALVENARIA ESTRUTURAL. AF_09/2021</v>
          </cell>
          <cell r="C1596" t="str">
            <v>M3</v>
          </cell>
          <cell r="D1596">
            <v>584.66999999999996</v>
          </cell>
          <cell r="E1596">
            <v>227.36</v>
          </cell>
          <cell r="F1596">
            <v>812.03</v>
          </cell>
        </row>
        <row r="1597">
          <cell r="A1597">
            <v>89995</v>
          </cell>
          <cell r="B1597" t="str">
            <v>GRAUTEAMENTO DE CINTA SUPERIOR OU DE VERGA EM ALVENARIA ESTRUTURAL. AF_09/2021</v>
          </cell>
          <cell r="C1597" t="str">
            <v>M3</v>
          </cell>
          <cell r="D1597">
            <v>618.04999999999995</v>
          </cell>
          <cell r="E1597">
            <v>307.73</v>
          </cell>
          <cell r="F1597">
            <v>925.78</v>
          </cell>
        </row>
        <row r="1598">
          <cell r="A1598"/>
          <cell r="B1598" t="str">
            <v>LASTROS</v>
          </cell>
          <cell r="C1598"/>
          <cell r="D1598"/>
          <cell r="E1598"/>
          <cell r="F1598"/>
        </row>
        <row r="1599">
          <cell r="A1599"/>
          <cell r="B1599" t="str">
            <v>AGREGADO</v>
          </cell>
          <cell r="C1599"/>
          <cell r="D1599"/>
          <cell r="E1599"/>
          <cell r="F1599"/>
        </row>
        <row r="1600">
          <cell r="A1600" t="str">
            <v>AUX1805</v>
          </cell>
          <cell r="B1600" t="str">
            <v>LASTRO DE BRITA - PISOS</v>
          </cell>
          <cell r="C1600" t="str">
            <v>M3</v>
          </cell>
          <cell r="D1600">
            <v>92.86</v>
          </cell>
          <cell r="E1600">
            <v>37.549999999999997</v>
          </cell>
          <cell r="F1600">
            <v>130.41</v>
          </cell>
        </row>
        <row r="1601">
          <cell r="A1601">
            <v>96621</v>
          </cell>
          <cell r="B1601" t="str">
            <v>LASTRO COM MATERIAL GRANULAR, APLICAÇÃO EM BLOCOS DE COROAMENTO, ESPESSURA DE *5 CM*. AF_08/2017</v>
          </cell>
          <cell r="C1601" t="str">
            <v>M3</v>
          </cell>
          <cell r="D1601">
            <v>105.21</v>
          </cell>
          <cell r="E1601">
            <v>89.26</v>
          </cell>
          <cell r="F1601">
            <v>194.47</v>
          </cell>
        </row>
        <row r="1602">
          <cell r="A1602">
            <v>96622</v>
          </cell>
          <cell r="B1602" t="str">
            <v>LASTRO COM MATERIAL GRANULAR, APLICADO EM PISOS OU LAJES SOBRE SOLO, ESPESSURA DE *5 CM*. AF_08/2017</v>
          </cell>
          <cell r="C1602" t="str">
            <v>M3</v>
          </cell>
          <cell r="D1602">
            <v>82.2</v>
          </cell>
          <cell r="E1602">
            <v>31.81</v>
          </cell>
          <cell r="F1602">
            <v>114.01</v>
          </cell>
        </row>
        <row r="1603">
          <cell r="A1603">
            <v>96623</v>
          </cell>
          <cell r="B1603" t="str">
            <v>LASTRO COM MATERIAL GRANULAR, APLICADO EM BLOCOS DE COROAMENTO, ESPESSURA DE *10 CM*. AF_08/2017</v>
          </cell>
          <cell r="C1603" t="str">
            <v>M3</v>
          </cell>
          <cell r="D1603">
            <v>99.92</v>
          </cell>
          <cell r="E1603">
            <v>75.8</v>
          </cell>
          <cell r="F1603">
            <v>175.72</v>
          </cell>
        </row>
        <row r="1604">
          <cell r="A1604">
            <v>96624</v>
          </cell>
          <cell r="B1604" t="str">
            <v>LASTRO COM MATERIAL GRANULAR (PEDRA BRITADA N.2), APLICADO EM PISOS OU LAJES SOBRE SOLO, ESPESSURA DE *10 CM*. AF_08/2017</v>
          </cell>
          <cell r="C1604" t="str">
            <v>M3</v>
          </cell>
          <cell r="D1604">
            <v>80.33</v>
          </cell>
          <cell r="E1604">
            <v>27.07</v>
          </cell>
          <cell r="F1604">
            <v>107.4</v>
          </cell>
        </row>
        <row r="1605">
          <cell r="A1605">
            <v>100322</v>
          </cell>
          <cell r="B1605" t="str">
            <v>LASTRO COM MATERIAL GRANULAR (PEDRA BRITADA N.3), APLICADO EM PISOS OU LAJES SOBRE SOLO, ESPESSURA DE *10 CM*. AF_07/2019</v>
          </cell>
          <cell r="C1605" t="str">
            <v>M3</v>
          </cell>
          <cell r="D1605">
            <v>76.14</v>
          </cell>
          <cell r="E1605">
            <v>27.07</v>
          </cell>
          <cell r="F1605">
            <v>103.21</v>
          </cell>
        </row>
        <row r="1606">
          <cell r="A1606">
            <v>100323</v>
          </cell>
          <cell r="B1606" t="str">
            <v>LASTRO COM MATERIAL GRANULAR (AREIA MÉDIA), APLICADO EM PISOS OU LAJES SOBRE SOLO, ESPESSURA DE *10 CM*. AF_07/2019</v>
          </cell>
          <cell r="C1606" t="str">
            <v>M3</v>
          </cell>
          <cell r="D1606">
            <v>109.05</v>
          </cell>
          <cell r="E1606">
            <v>27.06</v>
          </cell>
          <cell r="F1606">
            <v>136.11000000000001</v>
          </cell>
        </row>
        <row r="1607">
          <cell r="A1607">
            <v>100324</v>
          </cell>
          <cell r="B1607" t="str">
            <v>LASTRO COM MATERIAL GRANULAR (PEDRA BRITADA N.1 E PEDRA BRITADA N.2), APLICADO EM PISOS OU LAJES SOBRE SOLO, ESPESSURA DE *10 CM*. AF_07/2019</v>
          </cell>
          <cell r="C1607" t="str">
            <v>M3</v>
          </cell>
          <cell r="D1607">
            <v>80.14</v>
          </cell>
          <cell r="E1607">
            <v>27.07</v>
          </cell>
          <cell r="F1607">
            <v>107.21</v>
          </cell>
        </row>
        <row r="1608">
          <cell r="A1608"/>
          <cell r="B1608" t="str">
            <v>CONCRETO MAGRO</v>
          </cell>
          <cell r="C1608"/>
          <cell r="D1608"/>
          <cell r="E1608"/>
          <cell r="F1608"/>
        </row>
        <row r="1609">
          <cell r="A1609">
            <v>96616</v>
          </cell>
          <cell r="B1609" t="str">
            <v>LASTRO DE CONCRETO MAGRO, APLICADO EM BLOCOS DE COROAMENTO OU SAPATAS. AF_08/2017</v>
          </cell>
          <cell r="C1609" t="str">
            <v>M3</v>
          </cell>
          <cell r="D1609">
            <v>385.19</v>
          </cell>
          <cell r="E1609">
            <v>216.45</v>
          </cell>
          <cell r="F1609">
            <v>601.64</v>
          </cell>
        </row>
        <row r="1610">
          <cell r="A1610">
            <v>96617</v>
          </cell>
          <cell r="B1610" t="str">
            <v>LASTRO DE CONCRETO MAGRO, APLICADO EM BLOCOS DE COROAMENTO OU SAPATAS, ESPESSURA DE 3 CM. AF_08/2017</v>
          </cell>
          <cell r="C1610" t="str">
            <v>M2</v>
          </cell>
          <cell r="D1610">
            <v>11.54</v>
          </cell>
          <cell r="E1610">
            <v>6.5</v>
          </cell>
          <cell r="F1610">
            <v>18.04</v>
          </cell>
        </row>
        <row r="1611">
          <cell r="A1611">
            <v>96619</v>
          </cell>
          <cell r="B1611" t="str">
            <v>LASTRO DE CONCRETO MAGRO, APLICADO EM BLOCOS DE COROAMENTO OU SAPATAS, ESPESSURA DE 5 CM. AF_08/2017</v>
          </cell>
          <cell r="C1611" t="str">
            <v>M2</v>
          </cell>
          <cell r="D1611">
            <v>19.239999999999998</v>
          </cell>
          <cell r="E1611">
            <v>10.83</v>
          </cell>
          <cell r="F1611">
            <v>30.07</v>
          </cell>
        </row>
        <row r="1612">
          <cell r="A1612">
            <v>96620</v>
          </cell>
          <cell r="B1612" t="str">
            <v>LASTRO DE CONCRETO MAGRO, APLICADO EM PISOS, LAJES SOBRE SOLO OU RADIERS. AF_08/2017</v>
          </cell>
          <cell r="C1612" t="str">
            <v>M3</v>
          </cell>
          <cell r="D1612">
            <v>377.48</v>
          </cell>
          <cell r="E1612">
            <v>196.78</v>
          </cell>
          <cell r="F1612">
            <v>574.26</v>
          </cell>
        </row>
        <row r="1613">
          <cell r="A1613">
            <v>95240</v>
          </cell>
          <cell r="B1613" t="str">
            <v>LASTRO DE CONCRETO MAGRO, APLICADO EM PISOS, LAJES SOBRE SOLO OU RADIERS, ESPESSURA DE 3 CM. AF_07/2016</v>
          </cell>
          <cell r="C1613" t="str">
            <v>M2</v>
          </cell>
          <cell r="D1613">
            <v>11.3</v>
          </cell>
          <cell r="E1613">
            <v>5.91</v>
          </cell>
          <cell r="F1613">
            <v>17.21</v>
          </cell>
        </row>
        <row r="1614">
          <cell r="A1614">
            <v>95241</v>
          </cell>
          <cell r="B1614" t="str">
            <v>LASTRO DE CONCRETO MAGRO, APLICADO EM PISOS, LAJES SOBRE SOLO OU RADIERS, ESPESSURA DE 5 CM. AF_07/2016</v>
          </cell>
          <cell r="C1614" t="str">
            <v>M2</v>
          </cell>
          <cell r="D1614">
            <v>18.86</v>
          </cell>
          <cell r="E1614">
            <v>9.84</v>
          </cell>
          <cell r="F1614">
            <v>28.7</v>
          </cell>
        </row>
        <row r="1615">
          <cell r="A1615">
            <v>94962</v>
          </cell>
          <cell r="B1615" t="str">
            <v>CONCRETO MAGRO PARA LASTRO, TRAÇO 1:4,5:4,5 (EM MASSA SECA DE CIMENTO/ AREIA MÉDIA/ BRITA 1) - PREPARO MECÂNICO COM BETONEIRA 400 L. AF_05/2021</v>
          </cell>
          <cell r="C1615" t="str">
            <v>M3</v>
          </cell>
          <cell r="D1615">
            <v>284.70999999999998</v>
          </cell>
          <cell r="E1615">
            <v>57.87</v>
          </cell>
          <cell r="F1615">
            <v>342.58</v>
          </cell>
        </row>
        <row r="1616">
          <cell r="A1616">
            <v>94968</v>
          </cell>
          <cell r="B1616" t="str">
            <v>CONCRETO MAGRO PARA LASTRO, TRAÇO 1:4,5:4,5 (EM MASSA SECA DE CIMENTO/ AREIA MÉDIA/ BRITA 1) - PREPARO MECÂNICO COM BETONEIRA 600 L. AF_05/2021</v>
          </cell>
          <cell r="C1616" t="str">
            <v>M3</v>
          </cell>
          <cell r="D1616">
            <v>286.13</v>
          </cell>
          <cell r="E1616">
            <v>52.01</v>
          </cell>
          <cell r="F1616">
            <v>338.14</v>
          </cell>
        </row>
        <row r="1617">
          <cell r="A1617">
            <v>94974</v>
          </cell>
          <cell r="B1617" t="str">
            <v>CONCRETO MAGRO PARA LASTRO, TRAÇO 1:4,5:4,5 (EM MASSA SECA DE CIMENTO/ AREIA MÉDIA/ BRITA 1) - PREPARO MANUAL. AF_05/2021</v>
          </cell>
          <cell r="C1617" t="str">
            <v>M3</v>
          </cell>
          <cell r="D1617">
            <v>312.13</v>
          </cell>
          <cell r="E1617">
            <v>94.41</v>
          </cell>
          <cell r="F1617">
            <v>406.54</v>
          </cell>
        </row>
        <row r="1618">
          <cell r="A1618">
            <v>102473</v>
          </cell>
          <cell r="B1618" t="str">
            <v>CONCRETO MAGRO PARA LASTRO, TRAÇO 1:4,5:4,5 (EM MASSA SECA DE CIMENTO/ AREIA MÉDIA/ SEIXO ROLADO) - PREPARO MECÂNICO COM BETONEIRA 400 L. AF_05/2021</v>
          </cell>
          <cell r="C1618" t="str">
            <v>M3</v>
          </cell>
          <cell r="D1618">
            <v>374.02</v>
          </cell>
          <cell r="E1618">
            <v>58.98</v>
          </cell>
          <cell r="F1618">
            <v>433</v>
          </cell>
        </row>
        <row r="1619">
          <cell r="A1619">
            <v>102479</v>
          </cell>
          <cell r="B1619" t="str">
            <v>CONCRETO MAGRO PARA LASTRO, TRAÇO 1:4,5:4,5 (EM MASSA SECA DE CIMENTO/ AREIA MÉDIA/ SEIXO ROLADO) - PREPARO MECÂNICO COM BETONEIRA 600 L. AF_05/2021</v>
          </cell>
          <cell r="C1619" t="str">
            <v>M3</v>
          </cell>
          <cell r="D1619">
            <v>375.91</v>
          </cell>
          <cell r="E1619">
            <v>52.84</v>
          </cell>
          <cell r="F1619">
            <v>428.75</v>
          </cell>
        </row>
        <row r="1620">
          <cell r="A1620">
            <v>102485</v>
          </cell>
          <cell r="B1620" t="str">
            <v>CONCRETO MAGRO PARA LASTRO, TRAÇO 1:4,5:4,5 (EM MASSA SECA DE CIMENTO/ AREIA MÉDIA/ SEIXO ROLADO) - PREPARO MANUAL. AF_05/2021</v>
          </cell>
          <cell r="C1620" t="str">
            <v>M3</v>
          </cell>
          <cell r="D1620">
            <v>403.65</v>
          </cell>
          <cell r="E1620">
            <v>94.64</v>
          </cell>
          <cell r="F1620">
            <v>498.29</v>
          </cell>
        </row>
        <row r="1621">
          <cell r="A1621"/>
          <cell r="B1621" t="str">
            <v>LASTRO COM ADITIVO IMPERMEABILIZANTE</v>
          </cell>
          <cell r="C1621"/>
          <cell r="D1621"/>
          <cell r="E1621"/>
          <cell r="F1621"/>
        </row>
        <row r="1622">
          <cell r="A1622" t="str">
            <v>AUX2647</v>
          </cell>
          <cell r="B1622" t="str">
            <v>LASTRO DE CONCRETO MAGRO COM ADITIVO IMPERMEABILIZANTE, APLICADO EM PISOS, LAJES SOBRE SOLO OU RADIERS.</v>
          </cell>
          <cell r="C1622" t="str">
            <v>M3</v>
          </cell>
          <cell r="D1622">
            <v>440.06</v>
          </cell>
          <cell r="E1622">
            <v>196.74</v>
          </cell>
          <cell r="F1622">
            <v>636.79999999999995</v>
          </cell>
        </row>
        <row r="1623">
          <cell r="A1623"/>
          <cell r="B1623" t="str">
            <v>ELEMENTOS ESTRUTURAIS EM CONCRETO ARMADO</v>
          </cell>
          <cell r="C1623"/>
          <cell r="D1623"/>
          <cell r="E1623"/>
          <cell r="F1623"/>
        </row>
        <row r="1624">
          <cell r="A1624"/>
          <cell r="B1624" t="str">
            <v>MANUTENÇÃO / REPAROS - ELEMENTOS ESTRUTURAIS</v>
          </cell>
          <cell r="C1624"/>
          <cell r="D1624"/>
          <cell r="E1624"/>
          <cell r="F1624"/>
        </row>
        <row r="1625">
          <cell r="A1625">
            <v>97626</v>
          </cell>
          <cell r="B1625" t="str">
            <v>DEMOLIÇÃO DE PILARES E VIGAS EM CONCRETO ARMADO, DE FORMA MANUAL, SEM REAPROVEITAMENTO. AF_12/2017</v>
          </cell>
          <cell r="C1625" t="str">
            <v>M3</v>
          </cell>
          <cell r="D1625">
            <v>226.31</v>
          </cell>
          <cell r="E1625">
            <v>409.4</v>
          </cell>
          <cell r="F1625">
            <v>635.71</v>
          </cell>
        </row>
        <row r="1626">
          <cell r="A1626">
            <v>97627</v>
          </cell>
          <cell r="B1626" t="str">
            <v>DEMOLIÇÃO DE PILARES E VIGAS EM CONCRETO ARMADO, DE FORMA MECANIZADA COM MARTELETE, SEM REAPROVEITAMENTO. AF_12/2017</v>
          </cell>
          <cell r="C1626" t="str">
            <v>M3</v>
          </cell>
          <cell r="D1626">
            <v>118.56</v>
          </cell>
          <cell r="E1626">
            <v>182.97</v>
          </cell>
          <cell r="F1626">
            <v>301.52999999999997</v>
          </cell>
        </row>
        <row r="1627">
          <cell r="A1627"/>
          <cell r="B1627" t="str">
            <v>ESTRUTURAS EM CONCRETO ARMADO</v>
          </cell>
          <cell r="C1627"/>
          <cell r="D1627"/>
          <cell r="E1627"/>
          <cell r="F1627"/>
        </row>
        <row r="1628">
          <cell r="A1628">
            <v>104483</v>
          </cell>
          <cell r="B1628" t="str">
            <v>COMPOSIÇÃO PARAMÉTRICA PARA EXECUÇÃO DE ESTRUTURAS DE CONCRETO ARMADO CONVENCIONAL, PARA EDIFICAÇÃO HABITACIONAL MULTIFAMILIAR (PRÉDIO), ATÉ 4 PAVIMENTOS, FCK = 25 MPA. AF_11/2022</v>
          </cell>
          <cell r="C1628" t="str">
            <v>M3</v>
          </cell>
          <cell r="D1628">
            <v>1713.93</v>
          </cell>
          <cell r="E1628">
            <v>406.1</v>
          </cell>
          <cell r="F1628">
            <v>2120.0300000000002</v>
          </cell>
        </row>
        <row r="1629">
          <cell r="A1629">
            <v>104484</v>
          </cell>
          <cell r="B1629" t="str">
            <v>COMPOSIÇÃO PARAMÉTRICA PARA EXECUÇÃO DE ESTRUTURAS DE CONCRETO ARMADO, PARA EDIFICAÇÃO HABITACIONAL UNIFAMILIAR COM DOIS PAVIMENTOS (CASA ISOLADA), FCK = 25 MPA. AF_11/2022</v>
          </cell>
          <cell r="C1629" t="str">
            <v>M3</v>
          </cell>
          <cell r="D1629">
            <v>2559.46</v>
          </cell>
          <cell r="E1629">
            <v>1102.82</v>
          </cell>
          <cell r="F1629">
            <v>3662.28</v>
          </cell>
        </row>
        <row r="1630">
          <cell r="A1630">
            <v>104485</v>
          </cell>
          <cell r="B1630" t="str">
            <v>COMPOSIÇÃO PARAMÉTRICA EXECUÇÃO DE ESTRUTURAS DE CONCRETO ARMADO, PARA EDIFICAÇÃO HABITACIONAL UNIFAMILIAR COM DOIS PAVIMENTOS (CASA EM EMPREENDIMENTOS), FCK = 25 MPA. AF_11/2022</v>
          </cell>
          <cell r="C1630" t="str">
            <v>M3</v>
          </cell>
          <cell r="D1630">
            <v>2135.79</v>
          </cell>
          <cell r="E1630">
            <v>714.53</v>
          </cell>
          <cell r="F1630">
            <v>2850.32</v>
          </cell>
        </row>
        <row r="1631">
          <cell r="A1631">
            <v>104486</v>
          </cell>
          <cell r="B1631" t="str">
            <v>COMPOSIÇÃO PARAMÉTRICA PARA EXECUÇÃO DE ESTRUTURAS DE CONCRETO ARMADO, PARA EDIFICAÇÃO HABITACIONAL UNIFAMILIAR TÉRREA (CASA ISOLADA), FCK = 25 MPA. AF_11/2022</v>
          </cell>
          <cell r="C1631" t="str">
            <v>M3</v>
          </cell>
          <cell r="D1631">
            <v>2274.17</v>
          </cell>
          <cell r="E1631">
            <v>816.83</v>
          </cell>
          <cell r="F1631">
            <v>3091</v>
          </cell>
        </row>
        <row r="1632">
          <cell r="A1632">
            <v>104487</v>
          </cell>
          <cell r="B1632" t="str">
            <v>COMPOSIÇÃO PARAMÉTRICA PARA EXECUÇÃO DE ESTRUTURAS DE CONCRETO ARMADO, PARA EDIFICAÇÃO HABITACIONAL UNIFAMILIAR TÉRREA (CASA EM EMPREENDIMENTOS), FCK = 25 MPA. AF_11/2022</v>
          </cell>
          <cell r="C1632" t="str">
            <v>M3</v>
          </cell>
          <cell r="D1632">
            <v>1925.63</v>
          </cell>
          <cell r="E1632">
            <v>560.5</v>
          </cell>
          <cell r="F1632">
            <v>2486.13</v>
          </cell>
        </row>
        <row r="1633">
          <cell r="A1633">
            <v>104488</v>
          </cell>
          <cell r="B1633" t="str">
            <v>COMPOSIÇÃO PARAMÉTRICA PARA EXECUÇÃO DE ESTRUTURAS DE CONCRETO ARMADO, PARA EDIFICAÇÃO INSTITUCIONAL TÉRREA, FCK = 25 MPA. AF_11/2022</v>
          </cell>
          <cell r="C1633" t="str">
            <v>M3</v>
          </cell>
          <cell r="D1633">
            <v>1960.58</v>
          </cell>
          <cell r="E1633">
            <v>438.07</v>
          </cell>
          <cell r="F1633">
            <v>2398.65</v>
          </cell>
        </row>
        <row r="1634">
          <cell r="A1634">
            <v>104490</v>
          </cell>
          <cell r="B1634" t="str">
            <v>COMPOSIÇÃO PARAMÉTRICA PARA EXECUÇÃO DE ESTRUTURAS DE CONCRETO ARMADO CONVENCIONAL, PARA EDIFICAÇÃO HABITACIONAL MULTIFAMILIAR (PRÉDIO), DE 5 A 8 PAVIMENTOS, FCK = 25 MPA. AF_11/2022</v>
          </cell>
          <cell r="C1634" t="str">
            <v>M3</v>
          </cell>
          <cell r="D1634">
            <v>1916.98</v>
          </cell>
          <cell r="E1634">
            <v>420.4</v>
          </cell>
          <cell r="F1634">
            <v>2337.38</v>
          </cell>
        </row>
        <row r="1635">
          <cell r="A1635">
            <v>104489</v>
          </cell>
          <cell r="B1635" t="str">
            <v>COMPOSIÇÃO PARAMÉTRICA PARA EXECUÇÃO DE ESCADA EM CONCRETO ARMADO, MOLDADA IN LOCO, FCK = 25 MPA. AF_11/2022</v>
          </cell>
          <cell r="C1635" t="str">
            <v>M3</v>
          </cell>
          <cell r="D1635">
            <v>2518.4299999999998</v>
          </cell>
          <cell r="E1635">
            <v>1204.83</v>
          </cell>
          <cell r="F1635">
            <v>3723.26</v>
          </cell>
        </row>
        <row r="1636">
          <cell r="A1636"/>
          <cell r="B1636" t="str">
            <v>ELEMENTOS ESTRUTURAIS EM CONCRETO ARMADO - LAJE</v>
          </cell>
          <cell r="C1636"/>
          <cell r="D1636"/>
          <cell r="E1636"/>
          <cell r="F1636"/>
        </row>
        <row r="1637">
          <cell r="A1637" t="str">
            <v>AUX2887</v>
          </cell>
          <cell r="B1637" t="str">
            <v>LAJE MISTA NERVURADA COM BLOCOS DE CONCRETO CELULAR, CONCRETO 25 MPA NAS NERVURAS E CAPA DE 5 CM, INCL. FORMAS E ESCORAMENTO METÁLICO (NÃO INCLUSO ARMADURA DAS NERVURAS E ARMADURA SUPERIOR) - REF. PROJ. PADRÃO 023 - MÓDULO 09</v>
          </cell>
          <cell r="C1637" t="str">
            <v>M2</v>
          </cell>
          <cell r="D1637">
            <v>4069.79</v>
          </cell>
          <cell r="E1637">
            <v>10582.7</v>
          </cell>
          <cell r="F1637">
            <v>14652.49</v>
          </cell>
        </row>
        <row r="1638">
          <cell r="A1638" t="str">
            <v>AUX2511</v>
          </cell>
          <cell r="B1638" t="str">
            <v>LAJE MISTA NERVURADA COM BLOCOS DE CONCRETO CELULAR, CONCRETO 20 MPA NAS NERVURAS E CAPA DE 5 CM, INCL. FORMAS E ESCORAMENTO METÁLICO (NÃO INCLUSO ARMADURA DAS NERVURAS E ARMADURA SUPERIOR) - REF. PROJ. PADRÃO 023 - MÓDULO 08</v>
          </cell>
          <cell r="C1638" t="str">
            <v>M2</v>
          </cell>
          <cell r="D1638">
            <v>270.62</v>
          </cell>
          <cell r="E1638">
            <v>27.93</v>
          </cell>
          <cell r="F1638">
            <v>298.55</v>
          </cell>
        </row>
        <row r="1639">
          <cell r="A1639" t="str">
            <v>AUX3338</v>
          </cell>
          <cell r="B1639" t="str">
            <v>LAJE NERVURADA  PARA ANEXO DO GINÁSIO PADRÃO P26</v>
          </cell>
          <cell r="C1639" t="str">
            <v>M2</v>
          </cell>
          <cell r="D1639">
            <v>248.13</v>
          </cell>
          <cell r="E1639">
            <v>46.02</v>
          </cell>
          <cell r="F1639">
            <v>294.14999999999998</v>
          </cell>
        </row>
        <row r="1640">
          <cell r="A1640"/>
          <cell r="B1640" t="str">
            <v>ELEMENTOS ESTRUTURAIS EM CONCRETO ARMADO - ESCADA</v>
          </cell>
          <cell r="C1640"/>
          <cell r="D1640"/>
          <cell r="E1640"/>
          <cell r="F1640"/>
        </row>
        <row r="1641">
          <cell r="A1641">
            <v>102073</v>
          </cell>
          <cell r="B1641" t="str">
            <v>ESCADA EM CONCRETO ARMADO MOLDADO IN LOCO, FCK 20 MPA, COM 1 LANCE E LAJE PLANA, FÔRMA EM CHAPA DE MADEIRA COMPENSADA RESINADA. AF_11/2020</v>
          </cell>
          <cell r="C1641" t="str">
            <v>M3</v>
          </cell>
          <cell r="D1641">
            <v>2374.38</v>
          </cell>
          <cell r="E1641">
            <v>1044</v>
          </cell>
          <cell r="F1641">
            <v>3418.38</v>
          </cell>
        </row>
        <row r="1642">
          <cell r="A1642">
            <v>102077</v>
          </cell>
          <cell r="B1642" t="str">
            <v>ESCADA EM CONCRETO ARMADO MOLDADO IN LOCO, FCK 20 MPA, COM 1 LANCE E LAJE CASCATA, FÔRMA EM CHAPA DE MADEIRA COMPENSADA RESINADA. AF_11/2020</v>
          </cell>
          <cell r="C1642" t="str">
            <v>M3</v>
          </cell>
          <cell r="D1642">
            <v>3369.78</v>
          </cell>
          <cell r="E1642">
            <v>1568.83</v>
          </cell>
          <cell r="F1642">
            <v>4938.6099999999997</v>
          </cell>
        </row>
        <row r="1643">
          <cell r="A1643">
            <v>102074</v>
          </cell>
          <cell r="B1643" t="str">
            <v>ESCADA EM CONCRETO ARMADO MOLDADO IN LOCO, FCK 20 MPA, COM 2 LANCES EM "U" E LAJE PLANA, FÔRMA EM CHAPA DE MADEIRA COMPENSADA RESINADA. AF_11/2020</v>
          </cell>
          <cell r="C1643" t="str">
            <v>M3</v>
          </cell>
          <cell r="D1643">
            <v>2961.91</v>
          </cell>
          <cell r="E1643">
            <v>1169.1500000000001</v>
          </cell>
          <cell r="F1643">
            <v>4131.0600000000004</v>
          </cell>
        </row>
        <row r="1644">
          <cell r="A1644">
            <v>102075</v>
          </cell>
          <cell r="B1644" t="str">
            <v>ESCADA EM CONCRETO ARMADO MOLDADO IN LOCO, FCK 20 MPA, COM 2 LANCES EM "L" E LAJE PLANA, FÔRMA EM CHAPA DE MADEIRA COMPENSADA RESINADA. AF_11/2020</v>
          </cell>
          <cell r="C1644" t="str">
            <v>M3</v>
          </cell>
          <cell r="D1644">
            <v>3127.5</v>
          </cell>
          <cell r="E1644">
            <v>1213.8599999999999</v>
          </cell>
          <cell r="F1644">
            <v>4341.3599999999997</v>
          </cell>
        </row>
        <row r="1645">
          <cell r="A1645">
            <v>102076</v>
          </cell>
          <cell r="B1645" t="str">
            <v>ESCADA EM CONCRETO ARMADO MOLDADO IN LOCO, FCK 20 MPA, COM 2 LANCES EM "X" E LAJE PLANA, FÔRMA EM CHAPA DE MADEIRA COMPENSADA RESINADA. AF_11/2020</v>
          </cell>
          <cell r="C1645" t="str">
            <v>M3</v>
          </cell>
          <cell r="D1645">
            <v>3243.27</v>
          </cell>
          <cell r="E1645">
            <v>1184.43</v>
          </cell>
          <cell r="F1645">
            <v>4427.7</v>
          </cell>
        </row>
        <row r="1646">
          <cell r="A1646">
            <v>102078</v>
          </cell>
          <cell r="B1646" t="str">
            <v>ESCADA EM CONCRETO ARMADO MOLDADO IN LOCO, FCK 20 MPA, COM 2 LANCES EM "U" E LAJE CASCATA, FÔRMA EM CHAPA DE MADEIRA COMPENSADA RESINADA. AF_11/2020</v>
          </cell>
          <cell r="C1646" t="str">
            <v>M3</v>
          </cell>
          <cell r="D1646">
            <v>3430.45</v>
          </cell>
          <cell r="E1646">
            <v>1545.62</v>
          </cell>
          <cell r="F1646">
            <v>4976.07</v>
          </cell>
        </row>
        <row r="1647">
          <cell r="A1647">
            <v>102079</v>
          </cell>
          <cell r="B1647" t="str">
            <v>ESCADA EM CONCRETO ARMADO MOLDADO IN LOCO, FCK 20 MPA, COM 2 LANCES EM "L" E LAJE CASCATA, FÔRMA EM CHAPA DE MADEIRA COMPENSADA RESINADA. AF_11/2020</v>
          </cell>
          <cell r="C1647" t="str">
            <v>M3</v>
          </cell>
          <cell r="D1647">
            <v>3335.01</v>
          </cell>
          <cell r="E1647">
            <v>1478.29</v>
          </cell>
          <cell r="F1647">
            <v>4813.3</v>
          </cell>
        </row>
        <row r="1648">
          <cell r="A1648">
            <v>102080</v>
          </cell>
          <cell r="B1648" t="str">
            <v>ESCADA EM CONCRETO ARMADO MOLDADO IN LOCO, FCK 20 MPA, COM 2 LANCES EM "X" E LAJE CASCATA, FÔRMA EM CHAPA DE MADEIRA COMPENSADA RESINADA. AF_11/2020</v>
          </cell>
          <cell r="C1648" t="str">
            <v>M3</v>
          </cell>
          <cell r="D1648">
            <v>3038.16</v>
          </cell>
          <cell r="E1648">
            <v>1180.99</v>
          </cell>
          <cell r="F1648">
            <v>4219.1499999999996</v>
          </cell>
        </row>
        <row r="1649">
          <cell r="A1649"/>
          <cell r="B1649" t="str">
            <v>ELEMENTOS ESTRUTURAIS EM CONCRETO ARMADO - VERGA</v>
          </cell>
          <cell r="C1649"/>
          <cell r="D1649"/>
          <cell r="E1649"/>
          <cell r="F1649"/>
        </row>
        <row r="1650">
          <cell r="A1650">
            <v>93186</v>
          </cell>
          <cell r="B1650" t="str">
            <v>VERGA MOLDADA IN LOCO EM CONCRETO PARA JANELAS COM ATÉ 1,5 M DE VÃO. AF_03/2016</v>
          </cell>
          <cell r="C1650" t="str">
            <v>M</v>
          </cell>
          <cell r="D1650">
            <v>82.66</v>
          </cell>
          <cell r="E1650">
            <v>20.98</v>
          </cell>
          <cell r="F1650">
            <v>103.64</v>
          </cell>
        </row>
        <row r="1651">
          <cell r="A1651">
            <v>93187</v>
          </cell>
          <cell r="B1651" t="str">
            <v>VERGA MOLDADA IN LOCO EM CONCRETO PARA JANELAS COM MAIS DE 1,5 M DE VÃO. AF_03/2016</v>
          </cell>
          <cell r="C1651" t="str">
            <v>M</v>
          </cell>
          <cell r="D1651">
            <v>95.97</v>
          </cell>
          <cell r="E1651">
            <v>22.02</v>
          </cell>
          <cell r="F1651">
            <v>117.99</v>
          </cell>
        </row>
        <row r="1652">
          <cell r="A1652">
            <v>93188</v>
          </cell>
          <cell r="B1652" t="str">
            <v>VERGA MOLDADA IN LOCO EM CONCRETO PARA PORTAS COM ATÉ 1,5 M DE VÃO. AF_03/2016</v>
          </cell>
          <cell r="C1652" t="str">
            <v>M</v>
          </cell>
          <cell r="D1652">
            <v>75.48</v>
          </cell>
          <cell r="E1652">
            <v>19.75</v>
          </cell>
          <cell r="F1652">
            <v>95.23</v>
          </cell>
        </row>
        <row r="1653">
          <cell r="A1653">
            <v>93189</v>
          </cell>
          <cell r="B1653" t="str">
            <v>VERGA MOLDADA IN LOCO EM CONCRETO PARA PORTAS COM MAIS DE 1,5 M DE VÃO. AF_03/2016</v>
          </cell>
          <cell r="C1653" t="str">
            <v>M</v>
          </cell>
          <cell r="D1653">
            <v>96.92</v>
          </cell>
          <cell r="E1653">
            <v>21.74</v>
          </cell>
          <cell r="F1653">
            <v>118.66</v>
          </cell>
        </row>
        <row r="1654">
          <cell r="A1654" t="str">
            <v>AUX3335</v>
          </cell>
          <cell r="B1654" t="str">
            <v xml:space="preserve">VERGA MOLDADA IN LOCO EM CONCRETO </v>
          </cell>
          <cell r="C1654" t="str">
            <v>M</v>
          </cell>
          <cell r="D1654">
            <v>75.5</v>
          </cell>
          <cell r="E1654">
            <v>19.77</v>
          </cell>
          <cell r="F1654">
            <v>95.27</v>
          </cell>
        </row>
        <row r="1655">
          <cell r="A1655">
            <v>93190</v>
          </cell>
          <cell r="B1655" t="str">
            <v>VERGA MOLDADA IN LOCO COM UTILIZAÇÃO DE BLOCOS CANALETA PARA JANELAS COM ATÉ 1,5 M DE VÃO. AF_03/2016</v>
          </cell>
          <cell r="C1655" t="str">
            <v>M</v>
          </cell>
          <cell r="D1655">
            <v>35.630000000000003</v>
          </cell>
          <cell r="E1655">
            <v>9.11</v>
          </cell>
          <cell r="F1655">
            <v>44.74</v>
          </cell>
        </row>
        <row r="1656">
          <cell r="A1656">
            <v>93191</v>
          </cell>
          <cell r="B1656" t="str">
            <v>VERGA MOLDADA IN LOCO COM UTILIZAÇÃO DE BLOCOS CANALETA PARA JANELAS COM MAIS DE 1,5 M DE VÃO. AF_03/2016</v>
          </cell>
          <cell r="C1656" t="str">
            <v>M</v>
          </cell>
          <cell r="D1656">
            <v>37.909999999999997</v>
          </cell>
          <cell r="E1656">
            <v>8.59</v>
          </cell>
          <cell r="F1656">
            <v>46.5</v>
          </cell>
        </row>
        <row r="1657">
          <cell r="A1657">
            <v>93192</v>
          </cell>
          <cell r="B1657" t="str">
            <v>VERGA MOLDADA IN LOCO COM UTILIZAÇÃO DE BLOCOS CANALETA PARA PORTAS COM ATÉ 1,5 M DE VÃO. AF_03/2016</v>
          </cell>
          <cell r="C1657" t="str">
            <v>M</v>
          </cell>
          <cell r="D1657">
            <v>39.5</v>
          </cell>
          <cell r="E1657">
            <v>9.4499999999999993</v>
          </cell>
          <cell r="F1657">
            <v>48.95</v>
          </cell>
        </row>
        <row r="1658">
          <cell r="A1658">
            <v>93193</v>
          </cell>
          <cell r="B1658" t="str">
            <v>VERGA MOLDADA IN LOCO COM UTILIZAÇÃO DE BLOCOS CANALETA PARA PORTAS COM MAIS DE 1,5 M DE VÃO. AF_03/2016</v>
          </cell>
          <cell r="C1658" t="str">
            <v>M</v>
          </cell>
          <cell r="D1658">
            <v>39.049999999999997</v>
          </cell>
          <cell r="E1658">
            <v>8.2799999999999994</v>
          </cell>
          <cell r="F1658">
            <v>47.33</v>
          </cell>
        </row>
        <row r="1659">
          <cell r="A1659"/>
          <cell r="B1659" t="str">
            <v>ELEMENTOS ESTRUTURAIS EM CONCRETO ARMADO - CONTRAVERGA</v>
          </cell>
          <cell r="C1659"/>
          <cell r="D1659"/>
          <cell r="E1659"/>
          <cell r="F1659"/>
        </row>
        <row r="1660">
          <cell r="A1660">
            <v>93196</v>
          </cell>
          <cell r="B1660" t="str">
            <v>CONTRAVERGA MOLDADA IN LOCO EM CONCRETO PARA VÃOS DE ATÉ 1,5 M DE COMPRIMENTO. AF_03/2016</v>
          </cell>
          <cell r="C1660" t="str">
            <v>M</v>
          </cell>
          <cell r="D1660">
            <v>80.28</v>
          </cell>
          <cell r="E1660">
            <v>20.98</v>
          </cell>
          <cell r="F1660">
            <v>101.26</v>
          </cell>
        </row>
        <row r="1661">
          <cell r="A1661">
            <v>93197</v>
          </cell>
          <cell r="B1661" t="str">
            <v>CONTRAVERGA MOLDADA IN LOCO EM CONCRETO PARA VÃOS DE MAIS DE 1,5 M DE COMPRIMENTO. AF_03/2016</v>
          </cell>
          <cell r="C1661" t="str">
            <v>M</v>
          </cell>
          <cell r="D1661">
            <v>91.28</v>
          </cell>
          <cell r="E1661">
            <v>22.09</v>
          </cell>
          <cell r="F1661">
            <v>113.37</v>
          </cell>
        </row>
        <row r="1662">
          <cell r="A1662">
            <v>93198</v>
          </cell>
          <cell r="B1662" t="str">
            <v>CONTRAVERGA MOLDADA IN LOCO COM UTILIZAÇÃO DE BLOCOS CANALETA PARA VÃOS DE ATÉ 1,5 M DE COMPRIMENTO. AF_03/2016</v>
          </cell>
          <cell r="C1662" t="str">
            <v>M</v>
          </cell>
          <cell r="D1662">
            <v>28.93</v>
          </cell>
          <cell r="E1662">
            <v>9.1300000000000008</v>
          </cell>
          <cell r="F1662">
            <v>38.06</v>
          </cell>
        </row>
        <row r="1663">
          <cell r="A1663">
            <v>93199</v>
          </cell>
          <cell r="B1663" t="str">
            <v>CONTRAVERGA MOLDADA IN LOCO COM UTILIZAÇÃO DE BLOCOS CANALETA PARA VÃOS DE MAIS DE 1,5 M DE COMPRIMENTO. AF_03/2016</v>
          </cell>
          <cell r="C1663" t="str">
            <v>M</v>
          </cell>
          <cell r="D1663">
            <v>28.75</v>
          </cell>
          <cell r="E1663">
            <v>8.66</v>
          </cell>
          <cell r="F1663">
            <v>37.409999999999997</v>
          </cell>
        </row>
        <row r="1664">
          <cell r="A1664"/>
          <cell r="B1664" t="str">
            <v>CINTA DE AMARRAÇÃO</v>
          </cell>
          <cell r="C1664"/>
          <cell r="D1664"/>
          <cell r="E1664"/>
          <cell r="F1664"/>
        </row>
        <row r="1665">
          <cell r="A1665">
            <v>93204</v>
          </cell>
          <cell r="B1665" t="str">
            <v>CINTA DE AMARRAÇÃO DE ALVENARIA MOLDADA IN LOCO EM CONCRETO. AF_03/2016</v>
          </cell>
          <cell r="C1665" t="str">
            <v>M</v>
          </cell>
          <cell r="D1665">
            <v>55.22</v>
          </cell>
          <cell r="E1665">
            <v>16.510000000000002</v>
          </cell>
          <cell r="F1665">
            <v>71.73</v>
          </cell>
        </row>
        <row r="1666">
          <cell r="A1666">
            <v>93205</v>
          </cell>
          <cell r="B1666" t="str">
            <v>CINTA DE AMARRAÇÃO DE ALVENARIA MOLDADA IN LOCO COM UTILIZAÇÃO DE BLOCOS CANALETA. AF_03/2016</v>
          </cell>
          <cell r="C1666" t="str">
            <v>M</v>
          </cell>
          <cell r="D1666">
            <v>28.29</v>
          </cell>
          <cell r="E1666">
            <v>8.3800000000000008</v>
          </cell>
          <cell r="F1666">
            <v>36.67</v>
          </cell>
        </row>
        <row r="1667">
          <cell r="A1667"/>
          <cell r="B1667" t="str">
            <v>ALVENARIA DE EMBASAMENTO</v>
          </cell>
          <cell r="C1667"/>
          <cell r="D1667"/>
          <cell r="E1667"/>
          <cell r="F1667"/>
        </row>
        <row r="1668">
          <cell r="A1668">
            <v>101165</v>
          </cell>
          <cell r="B1668" t="str">
            <v>ALVENARIA DE EMBASAMENTO COM BLOCO ESTRUTURAL DE CONCRETO, DE 14X19X29CM E ARGAMASSA DE ASSENTAMENTO COM PREPARO EM BETONEIRA. AF_05/2020</v>
          </cell>
          <cell r="C1668" t="str">
            <v>M3</v>
          </cell>
          <cell r="D1668">
            <v>568.63</v>
          </cell>
          <cell r="E1668">
            <v>304.45999999999998</v>
          </cell>
          <cell r="F1668">
            <v>873.09</v>
          </cell>
        </row>
        <row r="1669">
          <cell r="A1669">
            <v>101166</v>
          </cell>
          <cell r="B1669" t="str">
            <v>ALVENARIA DE EMBASAMENTO COM BLOCO ESTRUTURAL DE CERÂMICA, DE 14X19X29CM E ARGAMASSA DE ASSENTAMENTO COM PREPARO EM BETONEIRA. AF_05/2020</v>
          </cell>
          <cell r="C1669" t="str">
            <v>M3</v>
          </cell>
          <cell r="D1669">
            <v>422.66</v>
          </cell>
          <cell r="E1669">
            <v>249.19</v>
          </cell>
          <cell r="F1669">
            <v>671.85</v>
          </cell>
        </row>
        <row r="1670">
          <cell r="A1670"/>
          <cell r="B1670" t="str">
            <v>ELEMENTOS ESTRUTURAIS PRÉ-MOLDADOS</v>
          </cell>
          <cell r="C1670"/>
          <cell r="D1670"/>
          <cell r="E1670"/>
          <cell r="F1670"/>
        </row>
        <row r="1671">
          <cell r="A1671"/>
          <cell r="B1671" t="str">
            <v>MANUTENÇÃO / REPAROS - LAJES</v>
          </cell>
          <cell r="C1671"/>
          <cell r="D1671"/>
          <cell r="E1671"/>
          <cell r="F1671"/>
        </row>
        <row r="1672">
          <cell r="A1672">
            <v>97628</v>
          </cell>
          <cell r="B1672" t="str">
            <v>DEMOLIÇÃO DE LAJES, DE FORMA MANUAL, SEM REAPROVEITAMENTO. AF_12/2017</v>
          </cell>
          <cell r="C1672" t="str">
            <v>M3</v>
          </cell>
          <cell r="D1672">
            <v>97.17</v>
          </cell>
          <cell r="E1672">
            <v>196.24</v>
          </cell>
          <cell r="F1672">
            <v>293.41000000000003</v>
          </cell>
        </row>
        <row r="1673">
          <cell r="A1673">
            <v>97629</v>
          </cell>
          <cell r="B1673" t="str">
            <v>DEMOLIÇÃO DE LAJES, DE FORMA MECANIZADA COM MARTELETE, SEM REAPROVEITAMENTO. AF_12/2017</v>
          </cell>
          <cell r="C1673" t="str">
            <v>M3</v>
          </cell>
          <cell r="D1673">
            <v>45.5</v>
          </cell>
          <cell r="E1673">
            <v>87.74</v>
          </cell>
          <cell r="F1673">
            <v>133.24</v>
          </cell>
        </row>
        <row r="1674">
          <cell r="A1674" t="str">
            <v>AUX0111</v>
          </cell>
          <cell r="B1674" t="str">
            <v>DEMOLIÇÃO DE LAJES MISTAS COM ESPESSURA FINAL IGUAL OU INFERIOR A 16CM</v>
          </cell>
          <cell r="C1674" t="str">
            <v>M2</v>
          </cell>
          <cell r="D1674">
            <v>13.48</v>
          </cell>
          <cell r="E1674">
            <v>26.29</v>
          </cell>
          <cell r="F1674">
            <v>39.770000000000003</v>
          </cell>
        </row>
        <row r="1675">
          <cell r="A1675" t="str">
            <v>AUX0112</v>
          </cell>
          <cell r="B1675" t="str">
            <v>DEMOLIÇÃO DE LAJES MISTAS COM ESPESSURA FINAL SUPERIOR A 16 CM, ATÉ 30CM</v>
          </cell>
          <cell r="C1675" t="str">
            <v>M2</v>
          </cell>
          <cell r="D1675">
            <v>19.25</v>
          </cell>
          <cell r="E1675">
            <v>37.549999999999997</v>
          </cell>
          <cell r="F1675">
            <v>56.8</v>
          </cell>
        </row>
        <row r="1676">
          <cell r="A1676"/>
          <cell r="B1676" t="str">
            <v>ELEMENTOS ESTRUTURAIS PRÉ-MOLDADOS - LAJE</v>
          </cell>
          <cell r="C1676"/>
          <cell r="D1676"/>
          <cell r="E1676"/>
          <cell r="F1676"/>
        </row>
        <row r="1677">
          <cell r="A1677">
            <v>101963</v>
          </cell>
          <cell r="B1677" t="str">
            <v>LAJE PRÉ-MOLDADA UNIDIRECIONAL, BIAPOIADA, PARA PISO, ENCHIMENTO EM CERÂMICA, VIGOTA CONVENCIONAL, ALTURA TOTAL DA LAJE (ENCHIMENTO+CAPA) = (8+4). AF_11/2020</v>
          </cell>
          <cell r="C1677" t="str">
            <v>M2</v>
          </cell>
          <cell r="D1677">
            <v>156.55000000000001</v>
          </cell>
          <cell r="E1677">
            <v>26.87</v>
          </cell>
          <cell r="F1677">
            <v>183.42</v>
          </cell>
        </row>
        <row r="1678">
          <cell r="A1678">
            <v>101964</v>
          </cell>
          <cell r="B1678" t="str">
            <v>LAJE PRÉ-MOLDADA UNIDIRECIONAL, BIAPOIADA, PARA FORRO, ENCHIMENTO EM CERÂMICA, VIGOTA CONVENCIONAL, ALTURA TOTAL DA LAJE (ENCHIMENTO+CAPA) = (8+3). AF_11/2020</v>
          </cell>
          <cell r="C1678" t="str">
            <v>M2</v>
          </cell>
          <cell r="D1678">
            <v>146.86000000000001</v>
          </cell>
          <cell r="E1678">
            <v>25.42</v>
          </cell>
          <cell r="F1678">
            <v>172.28</v>
          </cell>
        </row>
        <row r="1679">
          <cell r="A1679" t="str">
            <v>AUX3543</v>
          </cell>
          <cell r="B1679" t="str">
            <v>LAJE PRÉ-MOLDADA UNIDIRECIONAL, BIAPOIADA, PARA PISO, ENCHIMENTO EM CERÂMICA, VIGOTA TRELIÇADA, ALTURA TOTAL DA LAJE (ENCHIMENTO+CAPA) = (8+4)</v>
          </cell>
          <cell r="C1679" t="str">
            <v>M2</v>
          </cell>
          <cell r="D1679">
            <v>191.89</v>
          </cell>
          <cell r="E1679">
            <v>26.95</v>
          </cell>
          <cell r="F1679">
            <v>218.84</v>
          </cell>
        </row>
        <row r="1680">
          <cell r="A1680" t="str">
            <v>AUX3163</v>
          </cell>
          <cell r="B1680" t="str">
            <v>LAJE PRÉ-FABRICADA TRELIÇADA PARA PISO OU COBERTURA, INTEREIXO 38CM, H=16CM, ENCHIMENTO EM BLOCO CERAMICO H=12CM, INCLUSIVE ESCORAMENTO EM MADEIRA E CAPEAMENTO 4CM.</v>
          </cell>
          <cell r="C1680" t="str">
            <v>M2</v>
          </cell>
          <cell r="D1680">
            <v>207.13</v>
          </cell>
          <cell r="E1680">
            <v>63.26</v>
          </cell>
          <cell r="F1680">
            <v>270.39</v>
          </cell>
        </row>
        <row r="1681">
          <cell r="A1681" t="str">
            <v>AUX3151</v>
          </cell>
          <cell r="B1681" t="str">
            <v>LAJE PRÉ-FABRICADA TRELIÇADA PARA PISO OU COBERTURA, INTEREIXO 38 CM, H=12 CM, ELEMENTO ENCHIMENTO EM EPS H=8 CM, INCLUSIVE ESCORAMENTO EM MADEIRA E CAPEAMENTO 4 CM</v>
          </cell>
          <cell r="C1681" t="str">
            <v>M2</v>
          </cell>
          <cell r="D1681">
            <v>142.19</v>
          </cell>
          <cell r="E1681">
            <v>39.090000000000003</v>
          </cell>
          <cell r="F1681">
            <v>181.28</v>
          </cell>
        </row>
        <row r="1682">
          <cell r="A1682" t="str">
            <v>AUX3153</v>
          </cell>
          <cell r="B1682" t="str">
            <v>LAJE PRÉ-FABRICADA TRELIÇADA PARA PISO OU COBERTURA, INTEREIXO 38 CM, H=16 CM, ELEMENTO ENCHIMENTO EM EPS H=12 CM, INCLUSIVE ESCORAMENTO EM MADEIRA E CAPEAMENTO 4 CM</v>
          </cell>
          <cell r="C1682" t="str">
            <v>M2</v>
          </cell>
          <cell r="D1682">
            <v>196.76</v>
          </cell>
          <cell r="E1682">
            <v>63.26</v>
          </cell>
          <cell r="F1682">
            <v>260.02</v>
          </cell>
        </row>
        <row r="1683">
          <cell r="A1683" t="str">
            <v>AUX3316</v>
          </cell>
          <cell r="B1683" t="str">
            <v>LAJE PRÉ-MOLDADA UNIDIRECIONAL, BIAPOIADA, ENCHIMENTO EM EPS, VIGOTA TRELIÇADA, ALTURA TOTAL DA LAJE (ENCHIMENTO+CAPA) = 17 CM (12+5)</v>
          </cell>
          <cell r="C1683" t="str">
            <v>M2</v>
          </cell>
          <cell r="D1683">
            <v>175.42</v>
          </cell>
          <cell r="E1683">
            <v>21.85</v>
          </cell>
          <cell r="F1683">
            <v>197.27</v>
          </cell>
        </row>
        <row r="1684">
          <cell r="A1684" t="str">
            <v>AUX1971</v>
          </cell>
          <cell r="B1684" t="str">
            <v>LAJE PRÉ-FABRICADA TRELIÇADA PARA PISO OU COBERTURA, INTEREIXO 38CM, H=21CM, ENCHIMENTO EM EPS H=16CM, INCLUSIVE ESCORAMENTO EM MADEIRA E CAPEAMENTO 4CM</v>
          </cell>
          <cell r="C1684" t="str">
            <v>M2</v>
          </cell>
          <cell r="D1684">
            <v>220.8</v>
          </cell>
          <cell r="E1684">
            <v>61.77</v>
          </cell>
          <cell r="F1684">
            <v>282.57</v>
          </cell>
        </row>
        <row r="1685">
          <cell r="A1685"/>
          <cell r="B1685" t="str">
            <v>ELEMENTOS ESTRUTURAIS PRÉ-MOLDADOS - PEÇA RETANGULAR</v>
          </cell>
          <cell r="C1685"/>
          <cell r="D1685"/>
          <cell r="E1685"/>
          <cell r="F1685"/>
        </row>
        <row r="1686">
          <cell r="A1686">
            <v>97733</v>
          </cell>
          <cell r="B1686" t="str">
            <v>PEÇA RETANGULAR PRÉ-MOLDADA, VOLUME DE CONCRETO DE ATÉ 10 LITROS, TAXA DE AÇO APROXIMADA DE 30KG/M³. AF_01/2018</v>
          </cell>
          <cell r="C1686" t="str">
            <v>M3</v>
          </cell>
          <cell r="D1686">
            <v>1720.99</v>
          </cell>
          <cell r="E1686">
            <v>1676.33</v>
          </cell>
          <cell r="F1686">
            <v>3397.32</v>
          </cell>
        </row>
        <row r="1687">
          <cell r="A1687">
            <v>97734</v>
          </cell>
          <cell r="B1687" t="str">
            <v>PEÇA RETANGULAR PRÉ-MOLDADA, VOLUME DE CONCRETO DE 10 A 30 LITROS, TAXA DE AÇO APROXIMADA DE 30KG/M³. AF_01/2018</v>
          </cell>
          <cell r="C1687" t="str">
            <v>M3</v>
          </cell>
          <cell r="D1687">
            <v>1466.88</v>
          </cell>
          <cell r="E1687">
            <v>1498.48</v>
          </cell>
          <cell r="F1687">
            <v>2965.36</v>
          </cell>
        </row>
        <row r="1688">
          <cell r="A1688">
            <v>97735</v>
          </cell>
          <cell r="B1688" t="str">
            <v>PEÇA RETANGULAR PRÉ-MOLDADA, VOLUME DE CONCRETO DE 30 A 100 LITROS, TAXA DE AÇO APROXIMADA DE 30KG/M³. AF_01/2018</v>
          </cell>
          <cell r="C1688" t="str">
            <v>M3</v>
          </cell>
          <cell r="D1688">
            <v>1299.68</v>
          </cell>
          <cell r="E1688">
            <v>1125.96</v>
          </cell>
          <cell r="F1688">
            <v>2425.64</v>
          </cell>
        </row>
        <row r="1689">
          <cell r="A1689">
            <v>97736</v>
          </cell>
          <cell r="B1689" t="str">
            <v>PEÇA RETANGULAR PRÉ-MOLDADA, VOLUME DE CONCRETO ACIMA DE 100 LITROS, TAXA DE AÇO APROXIMADA DE 30KG/M³. AF_01/2018</v>
          </cell>
          <cell r="C1689" t="str">
            <v>M3</v>
          </cell>
          <cell r="D1689">
            <v>1031.25</v>
          </cell>
          <cell r="E1689">
            <v>429.5</v>
          </cell>
          <cell r="F1689">
            <v>1460.75</v>
          </cell>
        </row>
        <row r="1690">
          <cell r="A1690">
            <v>97737</v>
          </cell>
          <cell r="B1690" t="str">
            <v>PEÇA RETANGULAR PRÉ-MOLDADA, VOLUME DE CONCRETO DE 30 A 70 LITROS , TAXA DE AÇO APROXIMADA DE 70KG/M³. AF_01/2018</v>
          </cell>
          <cell r="C1690" t="str">
            <v>M3</v>
          </cell>
          <cell r="D1690">
            <v>1873.96</v>
          </cell>
          <cell r="E1690">
            <v>1340.26</v>
          </cell>
          <cell r="F1690">
            <v>3214.22</v>
          </cell>
        </row>
        <row r="1691">
          <cell r="A1691" t="str">
            <v>AUX1967</v>
          </cell>
          <cell r="B1691" t="str">
            <v>MONTAGEM DE PILARES PRÉ-FABRICADOS PARA EDIFÍCIOS DE ATÉ 2 PAVIMENTOS, INCLUSO IÇAMENTO COM GUINDASTE (NÃO INCLUSO O PILAR)</v>
          </cell>
          <cell r="C1691" t="str">
            <v>M3</v>
          </cell>
          <cell r="D1691">
            <v>246.59</v>
          </cell>
          <cell r="E1691">
            <v>136.51</v>
          </cell>
          <cell r="F1691">
            <v>383.1</v>
          </cell>
        </row>
        <row r="1692">
          <cell r="A1692" t="str">
            <v>AUX3098</v>
          </cell>
          <cell r="B1692" t="str">
            <v>MONTAGEM DE VIGAS PRÉ-FABRICADAS PARA EDIFÍCIOS DE ATÉ 2 PAVIMENTOS, INCLUSO IÇAMENTO COM GUINDASTE (NÃO INCLUSO PEÇA VIGA)</v>
          </cell>
          <cell r="C1692" t="str">
            <v>M3</v>
          </cell>
          <cell r="D1692">
            <v>176.29</v>
          </cell>
          <cell r="E1692">
            <v>97.28</v>
          </cell>
          <cell r="F1692">
            <v>273.57</v>
          </cell>
        </row>
        <row r="1693">
          <cell r="A1693" t="str">
            <v>AUX3336</v>
          </cell>
          <cell r="B1693" t="str">
            <v>INSERT METÁLICO PARA PILARES PRÉ-FABRICADOS DO GINÁSIO - PADRÃO P26</v>
          </cell>
          <cell r="C1693" t="str">
            <v>KG</v>
          </cell>
          <cell r="D1693">
            <v>20.2</v>
          </cell>
          <cell r="E1693">
            <v>11.16</v>
          </cell>
          <cell r="F1693">
            <v>31.36</v>
          </cell>
        </row>
        <row r="1694">
          <cell r="A1694"/>
          <cell r="B1694" t="str">
            <v>ELEMENTOS ESTRUTURAIS PRÉ-MOLDADOS - PEÇA CIRCULAR</v>
          </cell>
          <cell r="C1694"/>
          <cell r="D1694"/>
          <cell r="E1694"/>
          <cell r="F1694"/>
        </row>
        <row r="1695">
          <cell r="A1695">
            <v>97738</v>
          </cell>
          <cell r="B1695" t="str">
            <v>PEÇA CIRCULAR PRÉ-MOLDADA, VOLUME DE CONCRETO DE 10 A 30 LITROS, TAXA DE FIBRA DE POLIPROPILENO APROXIMADA DE 6 KG/M³. AF_01/2018_PS</v>
          </cell>
          <cell r="C1695" t="str">
            <v>M3</v>
          </cell>
          <cell r="D1695">
            <v>3118.77</v>
          </cell>
          <cell r="E1695">
            <v>1807.78</v>
          </cell>
          <cell r="F1695">
            <v>4926.55</v>
          </cell>
        </row>
        <row r="1696">
          <cell r="A1696">
            <v>97739</v>
          </cell>
          <cell r="B1696" t="str">
            <v>PEÇA CIRCULAR PRÉ-MOLDADA, VOLUME DE CONCRETO DE 30 A 100 LITROS, TAXA DE AÇO APROXIMADA DE 30KG/M³. AF_01/2018</v>
          </cell>
          <cell r="C1696" t="str">
            <v>M3</v>
          </cell>
          <cell r="D1696">
            <v>1646.37</v>
          </cell>
          <cell r="E1696">
            <v>1188.93</v>
          </cell>
          <cell r="F1696">
            <v>2835.3</v>
          </cell>
        </row>
        <row r="1697">
          <cell r="A1697">
            <v>97740</v>
          </cell>
          <cell r="B1697" t="str">
            <v>PEÇA CIRCULAR PRÉ-MOLDADA, VOLUME DE CONCRETO ACIMA DE 100 LITROS, TAXA DE AÇO APROXIMADA DE 30KG/M³. AF_01/2018</v>
          </cell>
          <cell r="C1697" t="str">
            <v>M3</v>
          </cell>
          <cell r="D1697">
            <v>1436.45</v>
          </cell>
          <cell r="E1697">
            <v>563.37</v>
          </cell>
          <cell r="F1697">
            <v>1999.82</v>
          </cell>
        </row>
        <row r="1698">
          <cell r="A1698"/>
          <cell r="B1698" t="str">
            <v>ELEMENTOS ESTRUTURAIS PRÉ-MOLDADOS - VERGA</v>
          </cell>
          <cell r="C1698"/>
          <cell r="D1698"/>
          <cell r="E1698"/>
          <cell r="F1698"/>
        </row>
        <row r="1699">
          <cell r="A1699">
            <v>93182</v>
          </cell>
          <cell r="B1699" t="str">
            <v>VERGA PRÉ-MOLDADA PARA JANELAS COM ATÉ 1,5 M DE VÃO. AF_03/2016</v>
          </cell>
          <cell r="C1699" t="str">
            <v>M</v>
          </cell>
          <cell r="D1699">
            <v>45.51</v>
          </cell>
          <cell r="E1699">
            <v>9</v>
          </cell>
          <cell r="F1699">
            <v>54.51</v>
          </cell>
        </row>
        <row r="1700">
          <cell r="A1700">
            <v>93183</v>
          </cell>
          <cell r="B1700" t="str">
            <v>VERGA PRÉ-MOLDADA PARA JANELAS COM MAIS DE 1,5 M DE VÃO. AF_03/2016</v>
          </cell>
          <cell r="C1700" t="str">
            <v>M</v>
          </cell>
          <cell r="D1700">
            <v>59.16</v>
          </cell>
          <cell r="E1700">
            <v>9.99</v>
          </cell>
          <cell r="F1700">
            <v>69.150000000000006</v>
          </cell>
        </row>
        <row r="1701">
          <cell r="A1701">
            <v>93184</v>
          </cell>
          <cell r="B1701" t="str">
            <v>VERGA PRÉ-MOLDADA PARA PORTAS COM ATÉ 1,5 M DE VÃO. AF_03/2016</v>
          </cell>
          <cell r="C1701" t="str">
            <v>M</v>
          </cell>
          <cell r="D1701">
            <v>32.78</v>
          </cell>
          <cell r="E1701">
            <v>7.85</v>
          </cell>
          <cell r="F1701">
            <v>40.630000000000003</v>
          </cell>
        </row>
        <row r="1702">
          <cell r="A1702">
            <v>93185</v>
          </cell>
          <cell r="B1702" t="str">
            <v>VERGA PRÉ-MOLDADA PARA PORTAS COM MAIS DE 1,5 M DE VÃO. AF_03/2016</v>
          </cell>
          <cell r="C1702" t="str">
            <v>M</v>
          </cell>
          <cell r="D1702">
            <v>58.51</v>
          </cell>
          <cell r="E1702">
            <v>9.5500000000000007</v>
          </cell>
          <cell r="F1702">
            <v>68.06</v>
          </cell>
        </row>
        <row r="1703">
          <cell r="A1703" t="str">
            <v>AUX2879</v>
          </cell>
          <cell r="B1703" t="str">
            <v>CINTAS E VERGAS EM CONCRETO ARMADO PRÉ-MOLDADO FCK=15 MPA, SEÇÃO 9X12 CM</v>
          </cell>
          <cell r="C1703" t="str">
            <v>M</v>
          </cell>
          <cell r="D1703">
            <v>46.19</v>
          </cell>
          <cell r="E1703">
            <v>22.31</v>
          </cell>
          <cell r="F1703">
            <v>68.5</v>
          </cell>
        </row>
        <row r="1704">
          <cell r="A1704"/>
          <cell r="B1704" t="str">
            <v>ELEMENTOS ESTRUTURAIS PRÉ-MOLDADOS - CONTRAVERGA</v>
          </cell>
          <cell r="C1704"/>
          <cell r="D1704"/>
          <cell r="E1704"/>
          <cell r="F1704"/>
        </row>
        <row r="1705">
          <cell r="A1705">
            <v>93194</v>
          </cell>
          <cell r="B1705" t="str">
            <v>CONTRAVERGA PRÉ-MOLDADA PARA VÃOS DE ATÉ 1,5 M DE COMPRIMENTO. AF_03/2016</v>
          </cell>
          <cell r="C1705" t="str">
            <v>M</v>
          </cell>
          <cell r="D1705">
            <v>44.42</v>
          </cell>
          <cell r="E1705">
            <v>8.85</v>
          </cell>
          <cell r="F1705">
            <v>53.27</v>
          </cell>
        </row>
        <row r="1706">
          <cell r="A1706">
            <v>93195</v>
          </cell>
          <cell r="B1706" t="str">
            <v>CONTRAVERGA PRÉ-MOLDADA PARA VÃOS DE MAIS DE 1,5 M DE COMPRIMENTO. AF_03/2016</v>
          </cell>
          <cell r="C1706" t="str">
            <v>M</v>
          </cell>
          <cell r="D1706">
            <v>55.23</v>
          </cell>
          <cell r="E1706">
            <v>9.9600000000000009</v>
          </cell>
          <cell r="F1706">
            <v>65.19</v>
          </cell>
        </row>
        <row r="1707">
          <cell r="A1707"/>
          <cell r="B1707" t="str">
            <v>ELEMENTOS EM PRÉ-MOLDADOS - DIVERSOS</v>
          </cell>
          <cell r="C1707"/>
          <cell r="D1707"/>
          <cell r="E1707"/>
          <cell r="F1707"/>
        </row>
        <row r="1708">
          <cell r="A1708" t="str">
            <v>AUX3175</v>
          </cell>
          <cell r="B1708" t="str">
            <v>MOLDURA PRÉ-MOLDADA DE CONCRETO, PINTADA COM SELADOR ACRÍLICO E RESINA ACRÍLICA INCOLOR - FORNECIMENTO E ASSENTAMENTO</v>
          </cell>
          <cell r="C1708" t="str">
            <v>M3</v>
          </cell>
          <cell r="D1708">
            <v>903.66</v>
          </cell>
          <cell r="E1708">
            <v>0</v>
          </cell>
          <cell r="F1708">
            <v>903.66</v>
          </cell>
        </row>
        <row r="1709">
          <cell r="A1709" t="str">
            <v>AUX3498</v>
          </cell>
          <cell r="B1709" t="str">
            <v>MOLDURA DE EPS 8X8 CM, REVESTIDA COM MICRO CONCRETO  -  FORNECIMENTO E INSTALAÇÃO</v>
          </cell>
          <cell r="C1709" t="str">
            <v>M</v>
          </cell>
          <cell r="D1709">
            <v>24.48</v>
          </cell>
          <cell r="E1709">
            <v>36.119999999999997</v>
          </cell>
          <cell r="F1709">
            <v>60.6</v>
          </cell>
        </row>
        <row r="1710">
          <cell r="A1710"/>
          <cell r="B1710" t="str">
            <v>APARELHOS DE APOIO NEOPRENE</v>
          </cell>
          <cell r="C1710"/>
          <cell r="D1710"/>
          <cell r="E1710"/>
          <cell r="F1710"/>
        </row>
        <row r="1711">
          <cell r="A1711" t="str">
            <v>AUX3268</v>
          </cell>
          <cell r="B1711" t="str">
            <v>APARELHO DE APOIO EM NEOPRENE</v>
          </cell>
          <cell r="C1711" t="str">
            <v>KG</v>
          </cell>
          <cell r="D1711">
            <v>42.88</v>
          </cell>
          <cell r="E1711">
            <v>25.66</v>
          </cell>
          <cell r="F1711">
            <v>68.540000000000006</v>
          </cell>
        </row>
        <row r="1712">
          <cell r="A1712"/>
          <cell r="B1712" t="str">
            <v>ELEMENTOS ESTRUTURAIS DIVERSOS EM AÇO</v>
          </cell>
          <cell r="C1712"/>
          <cell r="D1712"/>
          <cell r="E1712"/>
          <cell r="F1712"/>
        </row>
        <row r="1713">
          <cell r="A1713">
            <v>100763</v>
          </cell>
          <cell r="B1713" t="str">
            <v>VIGA METÁLICA EM PERFIL LAMINADO OU SOLDADO EM AÇO ESTRUTURAL, COM CONEXÕES PARAFUSADAS, INCLUSOS MÃO DE OBRA, TRANSPORTE E IÇAMENTO UTILIZANDO GUINDASTE - FORNECIMENTO E INSTALAÇÃO. AF_01/2020_PSA</v>
          </cell>
          <cell r="C1713" t="str">
            <v>KG</v>
          </cell>
          <cell r="D1713">
            <v>16.61</v>
          </cell>
          <cell r="E1713">
            <v>1.1200000000000001</v>
          </cell>
          <cell r="F1713">
            <v>17.73</v>
          </cell>
        </row>
        <row r="1714">
          <cell r="A1714">
            <v>100764</v>
          </cell>
          <cell r="B1714" t="str">
            <v>VIGA METÁLICA EM PERFIL LAMINADO OU SOLDADO EM AÇO ESTRUTURAL, COM CONEXÕES SOLDADAS, INCLUSOS MÃO DE OBRA, TRANSPORTE E IÇAMENTO UTILIZANDO GUINDASTE - FORNECIMENTO E INSTALAÇÃO. AF_01/2020_PA</v>
          </cell>
          <cell r="C1714" t="str">
            <v>KG</v>
          </cell>
          <cell r="D1714">
            <v>16.29</v>
          </cell>
          <cell r="E1714">
            <v>1.2</v>
          </cell>
          <cell r="F1714">
            <v>17.489999999999998</v>
          </cell>
        </row>
        <row r="1715">
          <cell r="A1715">
            <v>100765</v>
          </cell>
          <cell r="B1715" t="str">
            <v>PILAR METÁLICO PERFIL LAMINADO/SOLDADO EM AÇO ESTRUTURAL, COM CONEXÕES PARAFUSADAS, INCLUSOS MÃO DE OBRA, TRANSPORTE E IÇAMENTO UTILIZANDO GUINDASTE - FORNECIMENTO E INSTALAÇÃO. AF_01/2020_PSA</v>
          </cell>
          <cell r="C1715" t="str">
            <v>KG</v>
          </cell>
          <cell r="D1715">
            <v>16.649999999999999</v>
          </cell>
          <cell r="E1715">
            <v>0.51</v>
          </cell>
          <cell r="F1715">
            <v>17.16</v>
          </cell>
        </row>
        <row r="1716">
          <cell r="A1716">
            <v>100766</v>
          </cell>
          <cell r="B1716" t="str">
            <v>PILAR METÁLICO PERFIL LAMINADO OU SOLDADO EM AÇO ESTRUTURAL, COM CONEXÕES SOLDADAS, INCLUSOS MÃO DE OBRA, TRANSPORTE E IÇAMENTO UTILIZANDO GUINDASTE - FORNECIMENTO E INSTALAÇÃO. AF_01/2020_PA</v>
          </cell>
          <cell r="C1716" t="str">
            <v>KG</v>
          </cell>
          <cell r="D1716">
            <v>16.47</v>
          </cell>
          <cell r="E1716">
            <v>0.9</v>
          </cell>
          <cell r="F1716">
            <v>17.37</v>
          </cell>
        </row>
        <row r="1717">
          <cell r="A1717">
            <v>100767</v>
          </cell>
          <cell r="B1717" t="str">
            <v>CONTRAVENTAMENTO COM CANTONEIRAS DE AÇO, ABAS IGUAIS, COM CONEXÕES PARAFUSADAS, INCLUSOS MÃO DE OBRA, TRANSPORTE E IÇAMENTO UTILIZANDO TALHA MANUAL, PARA EDIFÍCIOS DE ATÉ 2 PAVIMENTOS - FORNECIMENTO E INSTALAÇÃO. AF_01/2020_PSA</v>
          </cell>
          <cell r="C1717" t="str">
            <v>KG</v>
          </cell>
          <cell r="D1717">
            <v>15.24</v>
          </cell>
          <cell r="E1717">
            <v>3.21</v>
          </cell>
          <cell r="F1717">
            <v>18.45</v>
          </cell>
        </row>
        <row r="1718">
          <cell r="A1718">
            <v>100768</v>
          </cell>
          <cell r="B1718" t="str">
            <v>CONTRAVENTAMENTO COM CANTONEIRAS DE AÇO, ABAS IGUAIS, COM CONEXÕES SOLDADAS, INCLUSOS MÃO DE OBRA, TRANSPORTE E IÇAMENTO UTILIZANDO TALHA MANUAL, PARA EDIFÍCIOS DE ATÉ 2 PAVIMENTOS - FORNECIMENTO E INSTALAÇÃO. AF_01/2020_PA</v>
          </cell>
          <cell r="C1718" t="str">
            <v>KG</v>
          </cell>
          <cell r="D1718">
            <v>14.28</v>
          </cell>
          <cell r="E1718">
            <v>3.39</v>
          </cell>
          <cell r="F1718">
            <v>17.670000000000002</v>
          </cell>
        </row>
        <row r="1719">
          <cell r="A1719">
            <v>100769</v>
          </cell>
          <cell r="B1719" t="str">
            <v>CONTRAVENTAMENTO COM CANTONEIRAS DE AÇO, ABAS IGUAIS, COM CONEXÕES PARAFUSADAS, INCLUSOS MÃO DE OBRA, TRANSPORTE E IÇAMENTO UTILIZANDO GUINDASTE, PARA EDIFÍCIOS DE 3 A 5 PAVIMENTOS - FORNECIMENTO E INSTALAÇÃO. AF_01/2020_PSA</v>
          </cell>
          <cell r="C1719" t="str">
            <v>KG</v>
          </cell>
          <cell r="D1719">
            <v>21</v>
          </cell>
          <cell r="E1719">
            <v>3.45</v>
          </cell>
          <cell r="F1719">
            <v>24.45</v>
          </cell>
        </row>
        <row r="1720">
          <cell r="A1720">
            <v>100770</v>
          </cell>
          <cell r="B1720" t="str">
            <v>CONTRAVENTAMENTO COM CANTONEIRAS DE AÇO, ABAS IGUAIS, COM CONEXÕES SOLDADAS, INCLUSOS MÃO DE OBRA, TRANSPORTE E IÇAMENTO UTILIZANDO GUINDASTE, PARA EDIFÍCIOS DE 3 A 5 PAVIMENTOS - FORNECIMENTO E INSTALAÇÃO. AF_01/2020_PA</v>
          </cell>
          <cell r="C1720" t="str">
            <v>KG</v>
          </cell>
          <cell r="D1720">
            <v>19.86</v>
          </cell>
          <cell r="E1720">
            <v>3.58</v>
          </cell>
          <cell r="F1720">
            <v>23.44</v>
          </cell>
        </row>
        <row r="1721">
          <cell r="A1721">
            <v>100771</v>
          </cell>
          <cell r="B1721" t="str">
            <v>CONTRAVENTAMENTO COM CANTONEIRAS DE AÇO, ABAS IGUAIS, COM CONEXÕES PARAFUSADAS, INCLUSOS MÃO DE OBRA, TRANSPORTE E IÇAMENTO UTILIZANDO GRUA, PARA EDIFÍCIOS DE 6 A 10 PAVIMENTOS - FORNECIMENTO E INSTALAÇÃO. AF_01/2020_PSA</v>
          </cell>
          <cell r="C1721" t="str">
            <v>KG</v>
          </cell>
          <cell r="D1721">
            <v>16.68</v>
          </cell>
          <cell r="E1721">
            <v>2.9</v>
          </cell>
          <cell r="F1721">
            <v>19.579999999999998</v>
          </cell>
        </row>
        <row r="1722">
          <cell r="A1722">
            <v>100772</v>
          </cell>
          <cell r="B1722" t="str">
            <v>CONTRAVENTAMENTO COM CANTONEIRAS DE AÇO, ABAS IGUAIS, COM CONEXÕES SOLDADAS, INCLUSOS MÃO DE OBRA, TRANSPORTE E IÇAMENTO UTILIZANDO GRUA, PARA EDIFÍCIOS DE 6 A 10 PAVIMENTOS - FORNECIMENTO E INSTALAÇÃO. AF_01/2020_PA</v>
          </cell>
          <cell r="C1722" t="str">
            <v>KG</v>
          </cell>
          <cell r="D1722">
            <v>15.61</v>
          </cell>
          <cell r="E1722">
            <v>3.03</v>
          </cell>
          <cell r="F1722">
            <v>18.64</v>
          </cell>
        </row>
        <row r="1723">
          <cell r="A1723" t="str">
            <v>AUX2801</v>
          </cell>
          <cell r="B1723" t="str">
            <v>CONTRAVENTAMENTO COM PERFIL DE AÇO, COM CONEXÕES PARAFUSADAS, INCLUSOS MÃO DE OBRA, TRANSPORTE E IÇAMENTO UTILIZANDO TALHA MANUAL, PARA EDIFÍCIOS DE ATÉ 2 PAVIMENTOS - FORNECIMENTO E INSTALAÇÃO.</v>
          </cell>
          <cell r="C1723" t="str">
            <v>KG</v>
          </cell>
          <cell r="D1723">
            <v>12.76</v>
          </cell>
          <cell r="E1723">
            <v>3.12</v>
          </cell>
          <cell r="F1723">
            <v>15.88</v>
          </cell>
        </row>
        <row r="1724">
          <cell r="A1724" t="str">
            <v>AUX2870</v>
          </cell>
          <cell r="B1724" t="str">
            <v>CONTRAVENTAMENTO COM BARRA DE AÇO ROSCADA 1/2", FIXADA COM CANTONEIRA - FORNECIMENTO E INSTALAÇÃO</v>
          </cell>
          <cell r="C1724" t="str">
            <v>M</v>
          </cell>
          <cell r="D1724">
            <v>4.05</v>
          </cell>
          <cell r="E1724">
            <v>3.83</v>
          </cell>
          <cell r="F1724">
            <v>7.88</v>
          </cell>
        </row>
        <row r="1725">
          <cell r="A1725" t="str">
            <v>AUX2867</v>
          </cell>
          <cell r="B1725" t="str">
            <v>TERÇA METÁLICA PARA USO EM COBERTURA EM ARCO PARA TELHA ONDULADA DE FIBROCIMENTO, METÁLICA, PLÁSTICA OU TERMOACÚSTICA, INCLUSO 01 DEMÃO DE PINTURA DE FUNDO, TRANSPORTE E IÇAMENTO UTILIZANDO GUINDASTE</v>
          </cell>
          <cell r="C1725" t="str">
            <v>KG</v>
          </cell>
          <cell r="D1725">
            <v>16.02</v>
          </cell>
          <cell r="E1725">
            <v>1.26</v>
          </cell>
          <cell r="F1725">
            <v>17.28</v>
          </cell>
        </row>
        <row r="1726">
          <cell r="A1726" t="str">
            <v>AUX2868</v>
          </cell>
          <cell r="B1726" t="str">
            <v>ESTRUTURA METÁLICA PARA MARQUISE E SUPORTE DE CALHA EM TORNO DE ESTRUTURA DA QUADRA PADRÃO PEQUENO FNDE, INCLUSO 01 DEMÃO DE PINTURA DE FUNDO</v>
          </cell>
          <cell r="C1726" t="str">
            <v>KG</v>
          </cell>
          <cell r="D1726">
            <v>14.37</v>
          </cell>
          <cell r="E1726">
            <v>1.26</v>
          </cell>
          <cell r="F1726">
            <v>15.63</v>
          </cell>
        </row>
        <row r="1727">
          <cell r="A1727" t="str">
            <v>AUX1723</v>
          </cell>
          <cell r="B1727" t="str">
            <v>MONTAGEM DE ESTRUTURA METÁLICA</v>
          </cell>
          <cell r="C1727" t="str">
            <v>KG</v>
          </cell>
          <cell r="D1727">
            <v>3.13</v>
          </cell>
          <cell r="E1727">
            <v>2.2999999999999998</v>
          </cell>
          <cell r="F1727">
            <v>5.43</v>
          </cell>
        </row>
        <row r="1728">
          <cell r="A1728" t="str">
            <v>AUX2981</v>
          </cell>
          <cell r="B1728" t="str">
            <v>PERFIL U EM AÇO DOBRADO 50X25X2,00 MM</v>
          </cell>
          <cell r="C1728" t="str">
            <v>M</v>
          </cell>
          <cell r="D1728">
            <v>24.13</v>
          </cell>
          <cell r="E1728">
            <v>18.34</v>
          </cell>
          <cell r="F1728">
            <v>42.47</v>
          </cell>
        </row>
        <row r="1729">
          <cell r="A1729" t="str">
            <v>AUX2802</v>
          </cell>
          <cell r="B1729" t="str">
            <v>CANTONEIRA DE AÇO ABAS IGUAIS - 5/8" X 1/8" (0,78 KG/M)</v>
          </cell>
          <cell r="C1729" t="str">
            <v>M</v>
          </cell>
          <cell r="D1729">
            <v>53.79</v>
          </cell>
          <cell r="E1729">
            <v>9.08</v>
          </cell>
          <cell r="F1729">
            <v>62.87</v>
          </cell>
        </row>
        <row r="1730">
          <cell r="A1730" t="str">
            <v>AUX1868</v>
          </cell>
          <cell r="B1730" t="str">
            <v>CANTONEIRA DE AÇO ABAS IGUAIS - 2" X 1/4" (4,74 KG/M)</v>
          </cell>
          <cell r="C1730" t="str">
            <v>M</v>
          </cell>
          <cell r="D1730">
            <v>47.65</v>
          </cell>
          <cell r="E1730">
            <v>9.08</v>
          </cell>
          <cell r="F1730">
            <v>56.73</v>
          </cell>
        </row>
        <row r="1731">
          <cell r="A1731" t="str">
            <v>AUX1724</v>
          </cell>
          <cell r="B1731" t="str">
            <v>FORNECIMENTO E INSTALAÇÃO DE VERGALHÃO / TIRANTE C/ ROSCA D=3/8"X1000MM</v>
          </cell>
          <cell r="C1731" t="str">
            <v xml:space="preserve">UN </v>
          </cell>
          <cell r="D1731">
            <v>16.440000000000001</v>
          </cell>
          <cell r="E1731">
            <v>11</v>
          </cell>
          <cell r="F1731">
            <v>27.44</v>
          </cell>
        </row>
        <row r="1732">
          <cell r="A1732" t="str">
            <v>AUX2956</v>
          </cell>
          <cell r="B1732" t="str">
            <v>ESCADA METÁLICA, PADRÃO FUNDEPAR, 2 LANCES, EM CHAPA XADREZ 3/8", LARGURA 1,20 M COM GUARDA CORPO E CORRIMÃO, INCLUSO PINTURA</v>
          </cell>
          <cell r="C1732" t="str">
            <v xml:space="preserve">UN </v>
          </cell>
          <cell r="D1732">
            <v>45938.96</v>
          </cell>
          <cell r="E1732">
            <v>8543.34</v>
          </cell>
          <cell r="F1732">
            <v>54482.3</v>
          </cell>
        </row>
        <row r="1733">
          <cell r="A1733" t="str">
            <v>AUX3311</v>
          </cell>
          <cell r="B1733" t="str">
            <v>ESCADA METÁLICA INCÊNDIO, PADRÃO FUNDEPAR, 2 LANCES, EM CHAPA XADREZ 3/16", LARURA 1,80 M. INCLUSO PINTURA, EXCETO NAS CHAPAS XADREZ.</v>
          </cell>
          <cell r="C1733" t="str">
            <v xml:space="preserve">UN </v>
          </cell>
          <cell r="D1733">
            <v>59094.49</v>
          </cell>
          <cell r="E1733">
            <v>5122.42</v>
          </cell>
          <cell r="F1733">
            <v>64216.91</v>
          </cell>
        </row>
        <row r="1734">
          <cell r="A1734"/>
          <cell r="B1734" t="str">
            <v>ESTRUTURA METÁLICA</v>
          </cell>
          <cell r="C1734"/>
          <cell r="D1734"/>
          <cell r="E1734"/>
          <cell r="F1734"/>
        </row>
        <row r="1735">
          <cell r="A1735">
            <v>104466</v>
          </cell>
          <cell r="B1735" t="str">
            <v>COMPOSIÇÃO PARAMÉTRICA PARA FORNECIMENTO E MONTAGEM DE ESTRUTURA METÁLICA PARA ESTRUTURA PRINCIPAL DE EDIFICAÇÕES (PILARES, VIGAS E CONTRAVENTAMENTO). AF_11/2022</v>
          </cell>
          <cell r="C1735" t="str">
            <v>KG</v>
          </cell>
          <cell r="D1735">
            <v>27.55</v>
          </cell>
          <cell r="E1735">
            <v>2.71</v>
          </cell>
          <cell r="F1735">
            <v>30.26</v>
          </cell>
        </row>
        <row r="1736">
          <cell r="A1736">
            <v>104468</v>
          </cell>
          <cell r="B1736" t="str">
            <v>COMPOSIÇÃO PARAMÉTRICA PARA FORNECIMENTO E MONTAGEM DE ESTRUTURA METÁLICA PARA GALPÕES SEM PONTE ROLANTE. AF_11/2022</v>
          </cell>
          <cell r="C1736" t="str">
            <v>KG</v>
          </cell>
          <cell r="D1736">
            <v>48.75</v>
          </cell>
          <cell r="E1736">
            <v>5.59</v>
          </cell>
          <cell r="F1736">
            <v>54.34</v>
          </cell>
        </row>
        <row r="1737">
          <cell r="A1737">
            <v>104469</v>
          </cell>
          <cell r="B1737" t="str">
            <v>COMPOSIÇÃO PARAMÉTRICA PARA FORNECIMENTO E MONTAGEM DE ESTRUTURA METÁLICA PARA GALPÕES COM PONTE ROLANTE. AF_11/2022</v>
          </cell>
          <cell r="C1737" t="str">
            <v>KG</v>
          </cell>
          <cell r="D1737">
            <v>51.46</v>
          </cell>
          <cell r="E1737">
            <v>5.58</v>
          </cell>
          <cell r="F1737">
            <v>57.04</v>
          </cell>
        </row>
        <row r="1738">
          <cell r="A1738">
            <v>104467</v>
          </cell>
          <cell r="B1738" t="str">
            <v>COMPOSIÇÃO PARAMÉTRICA PARA FORNECIMENTO E MONTAGEM DE ESTRUTURA METÁLICA PARA COBERTURA DE EDIFICAÇÕES COM ESTRUTURA DE APOIO. AF_11/2022</v>
          </cell>
          <cell r="C1738" t="str">
            <v>KG</v>
          </cell>
          <cell r="D1738">
            <v>36.74</v>
          </cell>
          <cell r="E1738">
            <v>4.7300000000000004</v>
          </cell>
          <cell r="F1738">
            <v>41.47</v>
          </cell>
        </row>
        <row r="1739">
          <cell r="A1739">
            <v>104470</v>
          </cell>
          <cell r="B1739" t="str">
            <v>COMPOSIÇÃO PARAMÉTRICA PARA FORNECIMENTO E MONTAGEM DE ESTRUTURA METÁLICA PARA COBERTURA DE GALPÕES COM ESTRUTURA DE APOIO EM VIGAS. AF_11/2022</v>
          </cell>
          <cell r="C1739" t="str">
            <v>KG</v>
          </cell>
          <cell r="D1739">
            <v>28.4</v>
          </cell>
          <cell r="E1739">
            <v>3.24</v>
          </cell>
          <cell r="F1739">
            <v>31.64</v>
          </cell>
        </row>
        <row r="1740">
          <cell r="A1740">
            <v>104471</v>
          </cell>
          <cell r="B1740" t="str">
            <v>COMPOSIÇÃO PARAMÉTRICA PARA FORNECIMENTO E MONTAGEM DE ESTRUTURA METÁLICA PARA COBERTURA DE GALPÕES COM ESTRUTURA DE APOIO EM TRELIÇA TIPO FINK. AF_11/2022</v>
          </cell>
          <cell r="C1740" t="str">
            <v>KG</v>
          </cell>
          <cell r="D1740">
            <v>25.52</v>
          </cell>
          <cell r="E1740">
            <v>2.83</v>
          </cell>
          <cell r="F1740">
            <v>28.35</v>
          </cell>
        </row>
        <row r="1741">
          <cell r="A1741">
            <v>104472</v>
          </cell>
          <cell r="B1741" t="str">
            <v>COMPOSIÇÃO PARAMÉTRICA PARA FORNECIMENTO E MONTAGEM DE ESTRUTURA METÁLICA PARA COBERTURA DE GALPÕES COM ESTRUTURA DE APOIO EM TRELIÇA TIPO ARCO. AF_11/2022</v>
          </cell>
          <cell r="C1741" t="str">
            <v>KG</v>
          </cell>
          <cell r="D1741">
            <v>38.08</v>
          </cell>
          <cell r="E1741">
            <v>4.41</v>
          </cell>
          <cell r="F1741">
            <v>42.49</v>
          </cell>
        </row>
        <row r="1742">
          <cell r="A1742"/>
          <cell r="B1742" t="str">
            <v>ALVENARIA</v>
          </cell>
          <cell r="C1742"/>
          <cell r="D1742"/>
          <cell r="E1742"/>
          <cell r="F1742"/>
        </row>
        <row r="1743">
          <cell r="A1743"/>
          <cell r="B1743" t="str">
            <v>MANUTENÇÃO / REPAROS - ALVENARIA</v>
          </cell>
          <cell r="C1743"/>
          <cell r="D1743"/>
          <cell r="E1743"/>
          <cell r="F1743"/>
        </row>
        <row r="1744">
          <cell r="A1744">
            <v>97621</v>
          </cell>
          <cell r="B1744" t="str">
            <v>DEMOLIÇÃO DE ALVENARIA DE BLOCO FURADO, DE FORMA MANUAL, COM REAPROVEITAMENTO. AF_12/2017</v>
          </cell>
          <cell r="C1744" t="str">
            <v>M3</v>
          </cell>
          <cell r="D1744">
            <v>40.31</v>
          </cell>
          <cell r="E1744">
            <v>81.5</v>
          </cell>
          <cell r="F1744">
            <v>121.81</v>
          </cell>
        </row>
        <row r="1745">
          <cell r="A1745">
            <v>97622</v>
          </cell>
          <cell r="B1745" t="str">
            <v>DEMOLIÇÃO DE ALVENARIA DE BLOCO FURADO, DE FORMA MANUAL, SEM REAPROVEITAMENTO. AF_12/2017</v>
          </cell>
          <cell r="C1745" t="str">
            <v>M3</v>
          </cell>
          <cell r="D1745">
            <v>19.63</v>
          </cell>
          <cell r="E1745">
            <v>39.729999999999997</v>
          </cell>
          <cell r="F1745">
            <v>59.36</v>
          </cell>
        </row>
        <row r="1746">
          <cell r="A1746">
            <v>97623</v>
          </cell>
          <cell r="B1746" t="str">
            <v>DEMOLIÇÃO DE ALVENARIA DE TIJOLO MACIÇO, DE FORMA MANUAL, COM REAPROVEITAMENTO. AF_12/2017</v>
          </cell>
          <cell r="C1746" t="str">
            <v>M3</v>
          </cell>
          <cell r="D1746">
            <v>60.21</v>
          </cell>
          <cell r="E1746">
            <v>121.66</v>
          </cell>
          <cell r="F1746">
            <v>181.87</v>
          </cell>
        </row>
        <row r="1747">
          <cell r="A1747">
            <v>97624</v>
          </cell>
          <cell r="B1747" t="str">
            <v>DEMOLIÇÃO DE ALVENARIA DE TIJOLO MACIÇO, DE FORMA MANUAL, SEM REAPROVEITAMENTO. AF_12/2017</v>
          </cell>
          <cell r="C1747" t="str">
            <v>M3</v>
          </cell>
          <cell r="D1747">
            <v>36.94</v>
          </cell>
          <cell r="E1747">
            <v>74.69</v>
          </cell>
          <cell r="F1747">
            <v>111.63</v>
          </cell>
        </row>
        <row r="1748">
          <cell r="A1748">
            <v>97625</v>
          </cell>
          <cell r="B1748" t="str">
            <v>DEMOLIÇÃO DE ALVENARIA PARA QUALQUER TIPO DE BLOCO, DE FORMA MECANIZADA, SEM REAPROVEITAMENTO. AF_12/2017</v>
          </cell>
          <cell r="C1748" t="str">
            <v>M3</v>
          </cell>
          <cell r="D1748">
            <v>49.25</v>
          </cell>
          <cell r="E1748">
            <v>7.64</v>
          </cell>
          <cell r="F1748">
            <v>56.89</v>
          </cell>
        </row>
        <row r="1749">
          <cell r="A1749" t="str">
            <v>AUX2296</v>
          </cell>
          <cell r="B1749" t="str">
            <v>DEMOLIÇÃO DE ALVENARIA 1/2 VEZ</v>
          </cell>
          <cell r="C1749" t="str">
            <v>M2</v>
          </cell>
          <cell r="D1749">
            <v>1.77</v>
          </cell>
          <cell r="E1749">
            <v>3.57</v>
          </cell>
          <cell r="F1749">
            <v>5.34</v>
          </cell>
        </row>
        <row r="1750">
          <cell r="A1750" t="str">
            <v>AUX2297</v>
          </cell>
          <cell r="B1750" t="str">
            <v>DEMOLIÇÃO DE ALVENARIA 1 VEZ</v>
          </cell>
          <cell r="C1750" t="str">
            <v>M2</v>
          </cell>
          <cell r="D1750">
            <v>2.96</v>
          </cell>
          <cell r="E1750">
            <v>5.96</v>
          </cell>
          <cell r="F1750">
            <v>8.92</v>
          </cell>
        </row>
        <row r="1751">
          <cell r="A1751" t="str">
            <v>AUX1725</v>
          </cell>
          <cell r="B1751" t="str">
            <v>DEMOLIÇÃO DE ALVENARIA DE PEDRA</v>
          </cell>
          <cell r="C1751" t="str">
            <v>M3</v>
          </cell>
          <cell r="D1751">
            <v>33.950000000000003</v>
          </cell>
          <cell r="E1751">
            <v>68.59</v>
          </cell>
          <cell r="F1751">
            <v>102.54</v>
          </cell>
        </row>
        <row r="1752">
          <cell r="A1752" t="str">
            <v>AUX0250</v>
          </cell>
          <cell r="B1752" t="str">
            <v>DEMOLIÇÃO DE ALVENARIA DE EMBASAMENTO - TIJOLOS MACIÇOS COMUNS</v>
          </cell>
          <cell r="C1752" t="str">
            <v>M3</v>
          </cell>
          <cell r="D1752">
            <v>25.46</v>
          </cell>
          <cell r="E1752">
            <v>51.44</v>
          </cell>
          <cell r="F1752">
            <v>76.900000000000006</v>
          </cell>
        </row>
        <row r="1753">
          <cell r="A1753" t="str">
            <v>AUX0618</v>
          </cell>
          <cell r="B1753" t="str">
            <v>DEMOLIÇÃO DE VERGAS, CINTAS E PILARETES DE CONCRETO</v>
          </cell>
          <cell r="C1753" t="str">
            <v>M3</v>
          </cell>
          <cell r="D1753">
            <v>100.1</v>
          </cell>
          <cell r="E1753">
            <v>195.26</v>
          </cell>
          <cell r="F1753">
            <v>295.36</v>
          </cell>
        </row>
        <row r="1754">
          <cell r="A1754" t="str">
            <v>AUX0620</v>
          </cell>
          <cell r="B1754" t="str">
            <v>RETIRADA DE ALVENARIA DE BLOCOS DE PEDRA NATURAL</v>
          </cell>
          <cell r="C1754" t="str">
            <v>M3</v>
          </cell>
          <cell r="D1754">
            <v>50.05</v>
          </cell>
          <cell r="E1754">
            <v>97.63</v>
          </cell>
          <cell r="F1754">
            <v>147.68</v>
          </cell>
        </row>
        <row r="1755">
          <cell r="A1755" t="str">
            <v>AUX0621</v>
          </cell>
          <cell r="B1755" t="str">
            <v>RETIRADA DE ALVENARIA DE TIJOLOS DE VIDRO OU ELEMENTOS VAZADOS</v>
          </cell>
          <cell r="C1755" t="str">
            <v>M2</v>
          </cell>
          <cell r="D1755">
            <v>7.7</v>
          </cell>
          <cell r="E1755">
            <v>15.02</v>
          </cell>
          <cell r="F1755">
            <v>22.72</v>
          </cell>
        </row>
        <row r="1756">
          <cell r="A1756" t="str">
            <v>AUX2598</v>
          </cell>
          <cell r="B1756" t="str">
            <v>RETIRADA DE PLACAS DIVISÓRIAS DE GRANILITE OU SIMILAR</v>
          </cell>
          <cell r="C1756" t="str">
            <v>M2</v>
          </cell>
          <cell r="D1756">
            <v>7.7</v>
          </cell>
          <cell r="E1756">
            <v>15.02</v>
          </cell>
          <cell r="F1756">
            <v>22.72</v>
          </cell>
        </row>
        <row r="1757">
          <cell r="A1757"/>
          <cell r="B1757" t="str">
            <v>TIJOLOS MACIÇOS</v>
          </cell>
          <cell r="C1757"/>
          <cell r="D1757"/>
          <cell r="E1757"/>
          <cell r="F1757"/>
        </row>
        <row r="1758">
          <cell r="A1758">
            <v>101159</v>
          </cell>
          <cell r="B1758" t="str">
            <v>ALVENARIA DE VEDAÇÃO DE BLOCOS CERÂMICOS MACIÇOS DE 5X10X20CM (ESPESSURA 10CM) E ARGAMASSA DE ASSENTAMENTO COM PREPARO EM BETONEIRA. AF_05/2020</v>
          </cell>
          <cell r="C1758" t="str">
            <v>M2</v>
          </cell>
          <cell r="D1758">
            <v>83.64</v>
          </cell>
          <cell r="E1758">
            <v>57.79</v>
          </cell>
          <cell r="F1758">
            <v>141.43</v>
          </cell>
        </row>
        <row r="1759">
          <cell r="A1759" t="str">
            <v>AUX3139</v>
          </cell>
          <cell r="B1759" t="str">
            <v>ALVENARIA TIJOLO CERÂMICO MACIÇO *5X10X20, ESP=0,20 (DOBRADA APARENTE), COM ARGAMASSA TRAÇO T5 - 1:2:8 (CIMENTO/ CAL/ AREIA)</v>
          </cell>
          <cell r="C1759" t="str">
            <v>M2</v>
          </cell>
          <cell r="D1759">
            <v>194.59</v>
          </cell>
          <cell r="E1759">
            <v>98.92</v>
          </cell>
          <cell r="F1759">
            <v>293.51</v>
          </cell>
        </row>
        <row r="1760">
          <cell r="A1760"/>
          <cell r="B1760" t="str">
            <v>TIJOLOS LAMINADOS</v>
          </cell>
          <cell r="C1760"/>
          <cell r="D1760"/>
          <cell r="E1760"/>
          <cell r="F1760"/>
        </row>
        <row r="1761">
          <cell r="A1761" t="str">
            <v>AUX1883</v>
          </cell>
          <cell r="B1761" t="str">
            <v>ALVENARIA TIJOLO CERÂMICO LAMINADO 21 FUROS, 5,5X11X23CM, SINGELA APARENTE, ASSENTADO COM ARGAMASSA 1:2:8 PREPARO MECÂNICO, JUNTA 2CM - FORNEC. E EXEC.</v>
          </cell>
          <cell r="C1761" t="str">
            <v>M2</v>
          </cell>
          <cell r="D1761">
            <v>135.38</v>
          </cell>
          <cell r="E1761">
            <v>46.41</v>
          </cell>
          <cell r="F1761">
            <v>181.79</v>
          </cell>
        </row>
        <row r="1762">
          <cell r="A1762"/>
          <cell r="B1762" t="str">
            <v>TIJOLOS FURADOS NA HORIZONTAL - 9x9x19 CM (ESPESSURA 9 CM)</v>
          </cell>
          <cell r="C1762"/>
          <cell r="D1762"/>
          <cell r="E1762"/>
          <cell r="F1762"/>
        </row>
        <row r="1763">
          <cell r="A1763">
            <v>103350</v>
          </cell>
          <cell r="B1763" t="str">
            <v>ALVENARIA DE VEDAÇÃO DE BLOCOS CERÂMICOS FURADOS NA HORIZONTAL DE 9X9X19 CM (ESPESSURA 9 CM) E ARGAMASSA DE ASSENTAMENTO COM PREPARO EM BETONEIRA. AF_12/2021</v>
          </cell>
          <cell r="C1763" t="str">
            <v>M2</v>
          </cell>
          <cell r="D1763">
            <v>95.71</v>
          </cell>
          <cell r="E1763">
            <v>88.19</v>
          </cell>
          <cell r="F1763">
            <v>183.9</v>
          </cell>
        </row>
        <row r="1764">
          <cell r="A1764">
            <v>103351</v>
          </cell>
          <cell r="B1764" t="str">
            <v>ALVENARIA DE VEDAÇÃO DE BLOCOS CERÂMICOS FURADOS NA HORIZONTAL DE 9X9X19 CM (ESPESSURA 9 CM) E ARGAMASSA DE ASSENTAMENTO COM PREPARO MANUAL. AF_12/2021</v>
          </cell>
          <cell r="C1764" t="str">
            <v>M2</v>
          </cell>
          <cell r="D1764">
            <v>96.34</v>
          </cell>
          <cell r="E1764">
            <v>89.49</v>
          </cell>
          <cell r="F1764">
            <v>185.83</v>
          </cell>
        </row>
        <row r="1765">
          <cell r="A1765"/>
          <cell r="B1765" t="str">
            <v>TIJOLOS FURADOS NA HORIZONTAL - 9x19x19 CM (ESPESSURA 9 CM)</v>
          </cell>
          <cell r="C1765"/>
          <cell r="D1765"/>
          <cell r="E1765"/>
          <cell r="F1765"/>
        </row>
        <row r="1766">
          <cell r="A1766">
            <v>103328</v>
          </cell>
          <cell r="B1766" t="str">
            <v>ALVENARIA DE VEDAÇÃO DE BLOCOS CERÂMICOS FURADOS NA HORIZONTAL DE 9X19X19 CM (ESPESSURA 9 CM) E ARGAMASSA DE ASSENTAMENTO COM PREPARO EM BETONEIRA. AF_12/2021</v>
          </cell>
          <cell r="C1766" t="str">
            <v>M2</v>
          </cell>
          <cell r="D1766">
            <v>46.51</v>
          </cell>
          <cell r="E1766">
            <v>47.03</v>
          </cell>
          <cell r="F1766">
            <v>93.54</v>
          </cell>
        </row>
        <row r="1767">
          <cell r="A1767">
            <v>103329</v>
          </cell>
          <cell r="B1767" t="str">
            <v>ALVENARIA DE VEDAÇÃO DE BLOCOS CERÂMICOS FURADOS NA HORIZONTAL DE 9X19X19 CM (ESPESSURA 9 CM) E ARGAMASSA DE ASSENTAMENTO COM PREPARO MANUAL. AF_12/2021</v>
          </cell>
          <cell r="C1767" t="str">
            <v>M2</v>
          </cell>
          <cell r="D1767">
            <v>46.95</v>
          </cell>
          <cell r="E1767">
            <v>47.91</v>
          </cell>
          <cell r="F1767">
            <v>94.86</v>
          </cell>
        </row>
        <row r="1768">
          <cell r="A1768" t="str">
            <v>AUX3318</v>
          </cell>
          <cell r="B1768" t="str">
            <v>ALVENARIA DE VEDAÇÃO DE BLOCOS CERÂMICOS FURADOS NA HORIZONTAL DE 9X19X19 CM (ESPESSURA 9 CM) E ARGAMASSA DE ASSENTAMENTO COM ADIÇÃO DE IMPERMEABILIZANTE, PREPARO EM BETONEIRA</v>
          </cell>
          <cell r="C1768" t="str">
            <v>M2</v>
          </cell>
          <cell r="D1768">
            <v>48.37</v>
          </cell>
          <cell r="E1768">
            <v>46.87</v>
          </cell>
          <cell r="F1768">
            <v>95.24</v>
          </cell>
        </row>
        <row r="1769">
          <cell r="A1769"/>
          <cell r="B1769" t="str">
            <v>TIJOLOS FURADOS NA HORIZONTAL - 9x14x19 CM (ESPESSURA 9 CM)</v>
          </cell>
          <cell r="C1769"/>
          <cell r="D1769"/>
          <cell r="E1769"/>
          <cell r="F1769"/>
        </row>
        <row r="1770">
          <cell r="A1770">
            <v>103332</v>
          </cell>
          <cell r="B1770" t="str">
            <v>ALVENARIA DE VEDAÇÃO DE BLOCOS CERÂMICOS FURADOS NA HORIZONTAL DE 9X14X19 CM (ESPESSURA 9 CM) E ARGAMASSA DE ASSENTAMENTO COM PREPARO EM BETONEIRA. AF_12/2021</v>
          </cell>
          <cell r="C1770" t="str">
            <v>M2</v>
          </cell>
          <cell r="D1770">
            <v>59.07</v>
          </cell>
          <cell r="E1770">
            <v>64.13</v>
          </cell>
          <cell r="F1770">
            <v>123.2</v>
          </cell>
        </row>
        <row r="1771">
          <cell r="A1771">
            <v>103333</v>
          </cell>
          <cell r="B1771" t="str">
            <v>ALVENARIA DE VEDAÇÃO DE BLOCOS CERÂMICOS FURADOS NA HORIZONTAL DE 9X14X19 CM (ESPESSURA 9 CM) E ARGAMASSA DE ASSENTAMENTO COM PREPARO MANUAL. AF_12/2021</v>
          </cell>
          <cell r="C1771" t="str">
            <v>M2</v>
          </cell>
          <cell r="D1771">
            <v>59.57</v>
          </cell>
          <cell r="E1771">
            <v>65.14</v>
          </cell>
          <cell r="F1771">
            <v>124.71</v>
          </cell>
        </row>
        <row r="1772">
          <cell r="A1772"/>
          <cell r="B1772" t="str">
            <v>TIJOLOS FURADOS NA HORIZONTAL - 9x19x29 CM (ESPESSURA 9 CM)</v>
          </cell>
          <cell r="C1772"/>
          <cell r="D1772"/>
          <cell r="E1772"/>
          <cell r="F1772"/>
        </row>
        <row r="1773">
          <cell r="A1773">
            <v>103356</v>
          </cell>
          <cell r="B1773" t="str">
            <v>ALVENARIA DE VEDAÇÃO DE BLOCOS CERÂMICOS FURADOS NA HORIZONTAL DE 9X19X29 CM (ESPESSURA 9 CM) E ARGAMASSA DE ASSENTAMENTO COM PREPARO EM BETONEIRA. AF_12/2021</v>
          </cell>
          <cell r="C1773" t="str">
            <v>M2</v>
          </cell>
          <cell r="D1773">
            <v>34.450000000000003</v>
          </cell>
          <cell r="E1773">
            <v>22.72</v>
          </cell>
          <cell r="F1773">
            <v>57.17</v>
          </cell>
        </row>
        <row r="1774">
          <cell r="A1774">
            <v>103357</v>
          </cell>
          <cell r="B1774" t="str">
            <v>ALVENARIA DE VEDAÇÃO DE BLOCOS CERÂMICOS FURADOS NA HORIZONTAL DE 9X19X29 CM (ESPESSURA 9 CM) E ARGAMASSA DE ASSENTAMENTO COM PREPARO MANUAL. AF_12/2021</v>
          </cell>
          <cell r="C1774" t="str">
            <v>M2</v>
          </cell>
          <cell r="D1774">
            <v>34.82</v>
          </cell>
          <cell r="E1774">
            <v>23.46</v>
          </cell>
          <cell r="F1774">
            <v>58.28</v>
          </cell>
        </row>
        <row r="1775">
          <cell r="A1775"/>
          <cell r="B1775" t="str">
            <v>TIJOLOS FURADOS NA HORIZONTAL - 14x9x19 CM (ESPESSURA 14 CM)</v>
          </cell>
          <cell r="C1775"/>
          <cell r="D1775"/>
          <cell r="E1775"/>
          <cell r="F1775"/>
        </row>
        <row r="1776">
          <cell r="A1776">
            <v>103334</v>
          </cell>
          <cell r="B1776" t="str">
            <v>ALVENARIA DE VEDAÇÃO DE BLOCOS CERÂMICOS FURADOS NA HORIZONTAL DE 14X9X19 CM (ESPESSURA 14 CM, BLOCO DEITADO) E ARGAMASSA DE ASSENTAMENTO COM PREPARO EM BETONEIRA. AF_12/2021</v>
          </cell>
          <cell r="C1776" t="str">
            <v>M2</v>
          </cell>
          <cell r="D1776">
            <v>79.819999999999993</v>
          </cell>
          <cell r="E1776">
            <v>68.09</v>
          </cell>
          <cell r="F1776">
            <v>147.91</v>
          </cell>
        </row>
        <row r="1777">
          <cell r="A1777">
            <v>103335</v>
          </cell>
          <cell r="B1777" t="str">
            <v>ALVENARIA DE VEDAÇÃO DE BLOCOS CERÂMICOS FURADOS NA HORIZONTAL DE 14X9X19 CM (ESPESSURA 14 CM, BLOCO DEITADO) E ARGAMASSA DE ASSENTAMENTO COM PREPARO MANUAL. AF_12/2021</v>
          </cell>
          <cell r="C1777" t="str">
            <v>M2</v>
          </cell>
          <cell r="D1777">
            <v>80.680000000000007</v>
          </cell>
          <cell r="E1777">
            <v>69.87</v>
          </cell>
          <cell r="F1777">
            <v>150.55000000000001</v>
          </cell>
        </row>
        <row r="1778">
          <cell r="A1778" t="str">
            <v>AUX3322</v>
          </cell>
          <cell r="B1778" t="str">
            <v>ALVENARIA DE VEDAÇÃO DE BLOCOS CERÂMICOS FURADOS NA HORIZONTAL DE 14X9X19 CM (ESPESSURA 14 CM) E ARGAMASSA DE ASSENTAMENTO COM ADIÇÃO DE IMPERMEABILIZANTE, PREPARO EM BETONEIRA</v>
          </cell>
          <cell r="C1778" t="str">
            <v>M2</v>
          </cell>
          <cell r="D1778">
            <v>84.18</v>
          </cell>
          <cell r="E1778">
            <v>69.239999999999995</v>
          </cell>
          <cell r="F1778">
            <v>153.41999999999999</v>
          </cell>
        </row>
        <row r="1779">
          <cell r="A1779"/>
          <cell r="B1779" t="str">
            <v>TIJOLOS FURADOS NA HORIZONTAL - 11,5X19X19CM (ESPESSURA 11,5 CM)</v>
          </cell>
          <cell r="C1779"/>
          <cell r="D1779"/>
          <cell r="E1779"/>
          <cell r="F1779"/>
        </row>
        <row r="1780">
          <cell r="A1780">
            <v>103330</v>
          </cell>
          <cell r="B1780" t="str">
            <v>ALVENARIA DE VEDAÇÃO DE BLOCOS CERÂMICOS FURADOS NA HORIZONTAL DE 11,5X19X19 CM (ESPESSURA 11,5 CM) E ARGAMASSA DE ASSENTAMENTO COM PREPARO EM BETONEIRA. AF_12/2021</v>
          </cell>
          <cell r="C1780" t="str">
            <v>M2</v>
          </cell>
          <cell r="D1780">
            <v>50.25</v>
          </cell>
          <cell r="E1780">
            <v>35.25</v>
          </cell>
          <cell r="F1780">
            <v>85.5</v>
          </cell>
        </row>
        <row r="1781">
          <cell r="A1781">
            <v>103331</v>
          </cell>
          <cell r="B1781" t="str">
            <v>ALVENARIA DE VEDAÇÃO DE BLOCOS CERÂMICOS FURADOS NA HORIZONTAL DE 11,5X19X19 CM (ESPESSURA 11,5 CM) E ARGAMASSA DE ASSENTAMENTO COM PREPARO MANUAL. AF_12/2021</v>
          </cell>
          <cell r="C1781" t="str">
            <v>M2</v>
          </cell>
          <cell r="D1781">
            <v>50.71</v>
          </cell>
          <cell r="E1781">
            <v>36.200000000000003</v>
          </cell>
          <cell r="F1781">
            <v>86.91</v>
          </cell>
        </row>
        <row r="1782">
          <cell r="A1782"/>
          <cell r="B1782" t="str">
            <v>BLOCOS CERÂMICOS FURADOS NA VERTICAL - 9x19x39CM (ESPESSURA 9 CM)</v>
          </cell>
          <cell r="C1782"/>
          <cell r="D1782"/>
          <cell r="E1782"/>
          <cell r="F1782"/>
        </row>
        <row r="1783">
          <cell r="A1783">
            <v>103322</v>
          </cell>
          <cell r="B1783" t="str">
            <v>ALVENARIA DE VEDAÇÃO DE BLOCOS CERÂMICOS FURADOS NA VERTICAL DE 9X19X39 CM (ESPESSURA 9 CM) E ARGAMASSA DE ASSENTAMENTO COM PREPARO EM BETONEIRA. AF_12/2021</v>
          </cell>
          <cell r="C1783" t="str">
            <v>M2</v>
          </cell>
          <cell r="D1783">
            <v>40.619999999999997</v>
          </cell>
          <cell r="E1783">
            <v>17.71</v>
          </cell>
          <cell r="F1783">
            <v>58.33</v>
          </cell>
        </row>
        <row r="1784">
          <cell r="A1784">
            <v>103323</v>
          </cell>
          <cell r="B1784" t="str">
            <v>ALVENARIA DE VEDAÇÃO DE BLOCOS CERÂMICOS FURADOS NA VERTICAL DE 9X19X39 CM (ESPESSURA 9 CM) E ARGAMASSA DE ASSENTAMENTO COM PREPARO MANUAL. AF_12/2021</v>
          </cell>
          <cell r="C1784" t="str">
            <v>M2</v>
          </cell>
          <cell r="D1784">
            <v>41.11</v>
          </cell>
          <cell r="E1784">
            <v>18.72</v>
          </cell>
          <cell r="F1784">
            <v>59.83</v>
          </cell>
        </row>
        <row r="1785">
          <cell r="A1785"/>
          <cell r="B1785" t="str">
            <v>BLOCOS CERÂMICOS FURADOS NA VERTICAL - 14x19x39CM (ESPESSURA 14 CM)</v>
          </cell>
          <cell r="C1785"/>
          <cell r="D1785"/>
          <cell r="E1785"/>
          <cell r="F1785"/>
        </row>
        <row r="1786">
          <cell r="A1786">
            <v>103324</v>
          </cell>
          <cell r="B1786" t="str">
            <v>ALVENARIA DE VEDAÇÃO DE BLOCOS CERÂMICOS FURADOS NA VERTICAL DE 14X19X39 CM (ESPESSURA 14 CM) E ARGAMASSA DE ASSENTAMENTO COM PREPARO EM BETONEIRA. AF_12/2021</v>
          </cell>
          <cell r="C1786" t="str">
            <v>M2</v>
          </cell>
          <cell r="D1786">
            <v>52.91</v>
          </cell>
          <cell r="E1786">
            <v>25.57</v>
          </cell>
          <cell r="F1786">
            <v>78.48</v>
          </cell>
        </row>
        <row r="1787">
          <cell r="A1787">
            <v>103325</v>
          </cell>
          <cell r="B1787" t="str">
            <v>ALVENARIA DE VEDAÇÃO DE BLOCOS CERÂMICOS FURADOS NA VERTICAL DE 14X19X39 CM (ESPESSURA 14 CM) E ARGAMASSA DE ASSENTAMENTO COM PREPARO MANUAL. AF_12/2021</v>
          </cell>
          <cell r="C1787" t="str">
            <v>M2</v>
          </cell>
          <cell r="D1787">
            <v>53.45</v>
          </cell>
          <cell r="E1787">
            <v>26.73</v>
          </cell>
          <cell r="F1787">
            <v>80.180000000000007</v>
          </cell>
        </row>
        <row r="1788">
          <cell r="A1788"/>
          <cell r="B1788" t="str">
            <v>BLOCOS CERÂMICOS FURADOS NA VERTICAL - 19x19x39CM (ESPESSURA 19 CM)</v>
          </cell>
          <cell r="C1788"/>
          <cell r="D1788"/>
          <cell r="E1788"/>
          <cell r="F1788"/>
        </row>
        <row r="1789">
          <cell r="A1789">
            <v>103326</v>
          </cell>
          <cell r="B1789" t="str">
            <v>ALVENARIA DE VEDAÇÃO DE BLOCOS CERÂMICOS FURADOS NA VERTICAL DE 19X19X39 CM (ESPESSURA 19 CM) E ARGAMASSA DE ASSENTAMENTO COM PREPARO EM BETONEIRA. AF_12/2021</v>
          </cell>
          <cell r="C1789" t="str">
            <v>M2</v>
          </cell>
          <cell r="D1789">
            <v>65.25</v>
          </cell>
          <cell r="E1789">
            <v>29.45</v>
          </cell>
          <cell r="F1789">
            <v>94.7</v>
          </cell>
        </row>
        <row r="1790">
          <cell r="A1790">
            <v>103327</v>
          </cell>
          <cell r="B1790" t="str">
            <v>ALVENARIA DE VEDAÇÃO DE BLOCOS CERÂMICOS FURADOS NA VERTICAL DE 19X19X39 CM (ESPESSURA 19 CM) E ARGAMASSA DE ASSENTAMENTO COM PREPARO MANUAL. AF_12/2021</v>
          </cell>
          <cell r="C1790" t="str">
            <v>M2</v>
          </cell>
          <cell r="D1790">
            <v>65.89</v>
          </cell>
          <cell r="E1790">
            <v>30.8</v>
          </cell>
          <cell r="F1790">
            <v>96.69</v>
          </cell>
        </row>
        <row r="1791">
          <cell r="A1791"/>
          <cell r="B1791" t="str">
            <v>BLOCO DE CONCRETO VEDAÇÃO</v>
          </cell>
          <cell r="C1791"/>
          <cell r="D1791"/>
          <cell r="E1791"/>
          <cell r="F1791"/>
        </row>
        <row r="1792">
          <cell r="A1792">
            <v>103316</v>
          </cell>
          <cell r="B1792" t="str">
            <v>ALVENARIA DE VEDAÇÃO DE BLOCOS VAZADOS DE CONCRETO DE 9X19X39 CM (ESPESSURA 9 CM) E ARGAMASSA DE ASSENTAMENTO COM PREPARO EM BETONEIRA. AF_12/2021</v>
          </cell>
          <cell r="C1792" t="str">
            <v>M2</v>
          </cell>
          <cell r="D1792">
            <v>46.09</v>
          </cell>
          <cell r="E1792">
            <v>21.62</v>
          </cell>
          <cell r="F1792">
            <v>67.709999999999994</v>
          </cell>
        </row>
        <row r="1793">
          <cell r="A1793">
            <v>103317</v>
          </cell>
          <cell r="B1793" t="str">
            <v>ALVENARIA DE VEDAÇÃO DE BLOCOS VAZADOS DE CONCRETO DE 9X19X39 CM (ESPESSURA 9 CM) E ARGAMASSA DE ASSENTAMENTO COM PREPARO MANUAL. AF_12/2021</v>
          </cell>
          <cell r="C1793" t="str">
            <v>M2</v>
          </cell>
          <cell r="D1793">
            <v>46.5</v>
          </cell>
          <cell r="E1793">
            <v>22.46</v>
          </cell>
          <cell r="F1793">
            <v>68.959999999999994</v>
          </cell>
        </row>
        <row r="1794">
          <cell r="A1794">
            <v>103318</v>
          </cell>
          <cell r="B1794" t="str">
            <v>ALVENARIA DE VEDAÇÃO DE BLOCOS VAZADOS DE CONCRETO DE 14X19X39 CM (ESPESSURA 14 CM)  E ARGAMASSA DE ASSENTAMENTO COM PREPARO EM BETONEIRA. AF_12/2021</v>
          </cell>
          <cell r="C1794" t="str">
            <v>M2</v>
          </cell>
          <cell r="D1794">
            <v>58.96</v>
          </cell>
          <cell r="E1794">
            <v>29.51</v>
          </cell>
          <cell r="F1794">
            <v>88.47</v>
          </cell>
        </row>
        <row r="1795">
          <cell r="A1795">
            <v>103319</v>
          </cell>
          <cell r="B1795" t="str">
            <v>ALVENARIA DE VEDAÇÃO DE BLOCOS VAZADOS DE CONCRETO DE 14X19X39 CM (ESPESSURA 14 CM) E ARGAMASSA DE ASSENTAMENTO COM PREPARO MANUAL. AF_12/2021</v>
          </cell>
          <cell r="C1795" t="str">
            <v>M2</v>
          </cell>
          <cell r="D1795">
            <v>59.44</v>
          </cell>
          <cell r="E1795">
            <v>30.5</v>
          </cell>
          <cell r="F1795">
            <v>89.94</v>
          </cell>
        </row>
        <row r="1796">
          <cell r="A1796">
            <v>103342</v>
          </cell>
          <cell r="B1796" t="str">
            <v>ALVENARIA DE VEDAÇÃO DE BLOCOS  VAZADOS DE CONCRETO DE 14X19X29 CM (ESPESSURA 14 CM) E ARGAMASSA DE ASSENTAMENTO COM PREPARO EM BETONEIRA. AF_12/2021</v>
          </cell>
          <cell r="C1796" t="str">
            <v>M2</v>
          </cell>
          <cell r="D1796">
            <v>69.45</v>
          </cell>
          <cell r="E1796">
            <v>33.32</v>
          </cell>
          <cell r="F1796">
            <v>102.77</v>
          </cell>
        </row>
        <row r="1797">
          <cell r="A1797">
            <v>103343</v>
          </cell>
          <cell r="B1797" t="str">
            <v>ALVENARIA DE VEDAÇÃO DE BLOCOS  VAZADOS DE CONCRETO DE 14X19X29 CM (ESPESSURA 14 CM) E ARGAMASSA DE ASSENTAMENTO COM PREPARO MANUAL. AF_12/2021</v>
          </cell>
          <cell r="C1797" t="str">
            <v>M2</v>
          </cell>
          <cell r="D1797">
            <v>69.98</v>
          </cell>
          <cell r="E1797">
            <v>34.42</v>
          </cell>
          <cell r="F1797">
            <v>104.4</v>
          </cell>
        </row>
        <row r="1798">
          <cell r="A1798">
            <v>103320</v>
          </cell>
          <cell r="B1798" t="str">
            <v>ALVENARIA DE VEDAÇÃO DE BLOCOS VAZADOS DE CONCRETO DE 19X19X39 CM (ESPESSURA 19 CM) E ARGAMASSA DE ASSENTAMENTO COM PREPARO EM BETONEIRA. AF_12/2021</v>
          </cell>
          <cell r="C1798" t="str">
            <v>M2</v>
          </cell>
          <cell r="D1798">
            <v>72.61</v>
          </cell>
          <cell r="E1798">
            <v>33.42</v>
          </cell>
          <cell r="F1798">
            <v>106.03</v>
          </cell>
        </row>
        <row r="1799">
          <cell r="A1799">
            <v>103321</v>
          </cell>
          <cell r="B1799" t="str">
            <v>ALVENARIA DE VEDAÇÃO DE BLOCOS VAZADOS DE CONCRETO DE 19X19X39 CM (ESPESSURA 19 CM) E ARGAMASSA DE ASSENTAMENTO COM PREPARO MANUAL. AF_12/2021</v>
          </cell>
          <cell r="C1799" t="str">
            <v>M2</v>
          </cell>
          <cell r="D1799">
            <v>73.209999999999994</v>
          </cell>
          <cell r="E1799">
            <v>34.67</v>
          </cell>
          <cell r="F1799">
            <v>107.88</v>
          </cell>
        </row>
        <row r="1800">
          <cell r="A1800"/>
          <cell r="B1800" t="str">
            <v>BLOCO DE CONCRETO VEDAÇÃO - CONCRETO APARENTE</v>
          </cell>
          <cell r="C1800"/>
          <cell r="D1800"/>
          <cell r="E1800"/>
          <cell r="F1800"/>
        </row>
        <row r="1801">
          <cell r="A1801">
            <v>103336</v>
          </cell>
          <cell r="B1801" t="str">
            <v>ALVENARIA DE VEDAÇÃO DE BLOCOS  VAZADOS DE CONCRETO APARENTE DE 9X19X39 CM (ESPESSURA 9 CM) E ARGAMASSA DE ASSENTAMENTO COM PREPARO EM BETONEIRA. AF_12/2021</v>
          </cell>
          <cell r="C1801" t="str">
            <v>M2</v>
          </cell>
          <cell r="D1801">
            <v>49.21</v>
          </cell>
          <cell r="E1801">
            <v>27.96</v>
          </cell>
          <cell r="F1801">
            <v>77.17</v>
          </cell>
        </row>
        <row r="1802">
          <cell r="A1802">
            <v>103337</v>
          </cell>
          <cell r="B1802" t="str">
            <v>ALVENARIA DE VEDAÇÃO DE BLOCOS  VAZADOS DE CONCRETO APARENTE DE 9X19X39 CM (ESPESSURA 9 CM) E ARGAMASSA DE ASSENTAMENTO COM PREPARO MANUAL. AF_12/2021</v>
          </cell>
          <cell r="C1802" t="str">
            <v>M2</v>
          </cell>
          <cell r="D1802">
            <v>49.62</v>
          </cell>
          <cell r="E1802">
            <v>28.8</v>
          </cell>
          <cell r="F1802">
            <v>78.42</v>
          </cell>
        </row>
        <row r="1803">
          <cell r="A1803">
            <v>103338</v>
          </cell>
          <cell r="B1803" t="str">
            <v>ALVENARIA DE VEDAÇÃO DE BLOCOS  VAZADOS DE CONCRETO APARENTE DE 14X19X39 CM (ESPESSURA 14 CM) E ARGAMASSA DE ASSENTAMENTO COM PREPARO EM BETONEIRA. AF_12/2021</v>
          </cell>
          <cell r="C1803" t="str">
            <v>M2</v>
          </cell>
          <cell r="D1803">
            <v>63.97</v>
          </cell>
          <cell r="E1803">
            <v>38.130000000000003</v>
          </cell>
          <cell r="F1803">
            <v>102.1</v>
          </cell>
        </row>
        <row r="1804">
          <cell r="A1804">
            <v>103339</v>
          </cell>
          <cell r="B1804" t="str">
            <v>ALVENARIA DE VEDAÇÃO DE BLOCOS  VAZADOS DE CONCRETO APARENTE DE 14X19X39 CM (ESPESSURA 14 CM) E ARGAMASSA DE ASSENTAMENTO COM PREPARO MANUAL. AF_12/2021</v>
          </cell>
          <cell r="C1804" t="str">
            <v>M2</v>
          </cell>
          <cell r="D1804">
            <v>64.44</v>
          </cell>
          <cell r="E1804">
            <v>39.130000000000003</v>
          </cell>
          <cell r="F1804">
            <v>103.57</v>
          </cell>
        </row>
        <row r="1805">
          <cell r="A1805">
            <v>103340</v>
          </cell>
          <cell r="B1805" t="str">
            <v>ALVENARIA DE VEDAÇÃO DE BLOCOS  VAZADOS DE CONCRETO APARENTE DE 19X19X39 CM (ESPESSURA 19 CM) E ARGAMASSA DE ASSENTAMENTO COM PREPARO EM BETONEIRA. AF_12/2021</v>
          </cell>
          <cell r="C1805" t="str">
            <v>M2</v>
          </cell>
          <cell r="D1805">
            <v>79.72</v>
          </cell>
          <cell r="E1805">
            <v>43.22</v>
          </cell>
          <cell r="F1805">
            <v>122.94</v>
          </cell>
        </row>
        <row r="1806">
          <cell r="A1806">
            <v>103341</v>
          </cell>
          <cell r="B1806" t="str">
            <v>ALVENARIA DE VEDAÇÃO DE BLOCOS  VAZADOS DE CONCRETO APARENTE DE 19X19X39 CM (ESPESSURA 19 CM) E ARGAMASSA DE ASSENTAMENTO COM PREPARO MANUAL. AF_12/2021</v>
          </cell>
          <cell r="C1806" t="str">
            <v>M2</v>
          </cell>
          <cell r="D1806">
            <v>80.33</v>
          </cell>
          <cell r="E1806">
            <v>44.46</v>
          </cell>
          <cell r="F1806">
            <v>124.79</v>
          </cell>
        </row>
        <row r="1807">
          <cell r="A1807"/>
          <cell r="B1807" t="str">
            <v>BLOCO DE CONCRETO ESTRUTURAL</v>
          </cell>
          <cell r="C1807"/>
          <cell r="D1807"/>
          <cell r="E1807"/>
          <cell r="F1807"/>
        </row>
        <row r="1808">
          <cell r="A1808">
            <v>91815</v>
          </cell>
          <cell r="B1808" t="str">
            <v>(COMPOSIÇÃO REPRESENTATIVA) DE ALVENARIA DE BLOCOS DE CONCRETO ESTRUTURAL 14X19X39 CM, (ESPESSURA 14 CM), FBK = 4,5 MPA, UTILIZANDO PALHETA, PARA EDIFICAÇÃO HABITACIONAL. AF_10/2015</v>
          </cell>
          <cell r="C1808" t="str">
            <v>M2</v>
          </cell>
          <cell r="D1808">
            <v>57.22</v>
          </cell>
          <cell r="E1808">
            <v>17.059999999999999</v>
          </cell>
          <cell r="F1808">
            <v>74.28</v>
          </cell>
        </row>
        <row r="1809">
          <cell r="A1809">
            <v>91816</v>
          </cell>
          <cell r="B1809" t="str">
            <v>COMPOSIÇÃO REPRESENTATIVA DE SERVIÇOS DE ALVENARIA DE BLOCOS DE CONCRETO ESTRUTURAL 14X19X29 CM, (ESPESSURA 14 CM), FBK = 4,5 MPA, UTILIZANDO PALHETA, PARA EDIFICAÇÃO HABITACIONAL. AF_10/2015</v>
          </cell>
          <cell r="C1809" t="str">
            <v>M2</v>
          </cell>
          <cell r="D1809">
            <v>72.05</v>
          </cell>
          <cell r="E1809">
            <v>27.67</v>
          </cell>
          <cell r="F1809">
            <v>99.72</v>
          </cell>
        </row>
        <row r="1810">
          <cell r="A1810">
            <v>89453</v>
          </cell>
          <cell r="B1810" t="str">
            <v>ALVENARIA DE BLOCOS DE CONCRETO ESTRUTURAL 14X19X39 CM (ESPESSURA 14 CM), FBK = 4,5 MPA, UTILIZANDO PALHETA. AF_10/2022</v>
          </cell>
          <cell r="C1810" t="str">
            <v>M2</v>
          </cell>
          <cell r="D1810">
            <v>57.22</v>
          </cell>
          <cell r="E1810">
            <v>17.059999999999999</v>
          </cell>
          <cell r="F1810">
            <v>74.28</v>
          </cell>
        </row>
        <row r="1811">
          <cell r="A1811">
            <v>89470</v>
          </cell>
          <cell r="B1811" t="str">
            <v>ALVENARIA DE BLOCOS DE CONCRETO ESTRUTURAL 14X19X39 CM (ESPESSURA 14 CM), FBK = 4,5 MPA, UTILIZANDO COLHER DE PEDREIRO. AF_10/2022</v>
          </cell>
          <cell r="C1811" t="str">
            <v>M2</v>
          </cell>
          <cell r="D1811">
            <v>61.9</v>
          </cell>
          <cell r="E1811">
            <v>23.6</v>
          </cell>
          <cell r="F1811">
            <v>85.5</v>
          </cell>
        </row>
        <row r="1812">
          <cell r="A1812">
            <v>89455</v>
          </cell>
          <cell r="B1812" t="str">
            <v>ALVENARIA DE BLOCOS DE CONCRETO ESTRUTURAL 14X19X39 CM (ESPESSURA 14 CM), FBK = 14 MPA, UTILIZANDO PALHETA. AF_10/2022</v>
          </cell>
          <cell r="C1812" t="str">
            <v>M2</v>
          </cell>
          <cell r="D1812">
            <v>71.739999999999995</v>
          </cell>
          <cell r="E1812">
            <v>18.09</v>
          </cell>
          <cell r="F1812">
            <v>89.83</v>
          </cell>
        </row>
        <row r="1813">
          <cell r="A1813">
            <v>89472</v>
          </cell>
          <cell r="B1813" t="str">
            <v>ALVENARIA DE BLOCOS DE CONCRETO ESTRUTURAL 14X19X39 CM (ESPESSURA 14 CM), FBK = 14 MPA, UTILIZANDO COLHER DE PEDREIRO. AF_10/2022</v>
          </cell>
          <cell r="C1813" t="str">
            <v>M2</v>
          </cell>
          <cell r="D1813">
            <v>76.989999999999995</v>
          </cell>
          <cell r="E1813">
            <v>25.32</v>
          </cell>
          <cell r="F1813">
            <v>102.31</v>
          </cell>
        </row>
        <row r="1814">
          <cell r="A1814">
            <v>89462</v>
          </cell>
          <cell r="B1814" t="str">
            <v>ALVENARIA DE BLOCOS DE CONCRETO ESTRUTURAL 14X19X29 CM (ESPESSURA 14 CM), FBK = 4,5 MPA, UTILIZANDO PALHETA. AF_10/2022</v>
          </cell>
          <cell r="C1814" t="str">
            <v>M2</v>
          </cell>
          <cell r="D1814">
            <v>72.05</v>
          </cell>
          <cell r="E1814">
            <v>27.67</v>
          </cell>
          <cell r="F1814">
            <v>99.72</v>
          </cell>
        </row>
        <row r="1815">
          <cell r="A1815">
            <v>89478</v>
          </cell>
          <cell r="B1815" t="str">
            <v>ALVENARIA DE BLOCOS DE CONCRETO ESTRUTURAL 14X19X29 CM (ESPESSURA 14 CM), FBK = 4,5 MPA, UTILIZANDO COLHER DE PEDREIRO. AF_10/2022</v>
          </cell>
          <cell r="C1815" t="str">
            <v>M2</v>
          </cell>
          <cell r="D1815">
            <v>79.150000000000006</v>
          </cell>
          <cell r="E1815">
            <v>39.35</v>
          </cell>
          <cell r="F1815">
            <v>118.5</v>
          </cell>
        </row>
        <row r="1816">
          <cell r="A1816">
            <v>89464</v>
          </cell>
          <cell r="B1816" t="str">
            <v>ALVENARIA DE BLOCOS DE CONCRETO ESTRUTURAL 14X19X29 CM (ESPESSURA 14 CM), FBK = 4,5 MPA, UTILIZANDO PALHETA. AF_10/2022</v>
          </cell>
          <cell r="C1816" t="str">
            <v>M2</v>
          </cell>
          <cell r="D1816">
            <v>87.21</v>
          </cell>
          <cell r="E1816">
            <v>29.78</v>
          </cell>
          <cell r="F1816">
            <v>116.99</v>
          </cell>
        </row>
        <row r="1817">
          <cell r="A1817">
            <v>89480</v>
          </cell>
          <cell r="B1817" t="str">
            <v>ALVENARIA DE BLOCOS DE CONCRETO ESTRUTURAL 14X19X29 CM (ESPESSURA 14 CM), FBK = 14 MPA, UTILIZANDO COLHER DE PEDREIRO. AF_10/2022</v>
          </cell>
          <cell r="C1817" t="str">
            <v>M2</v>
          </cell>
          <cell r="D1817">
            <v>94.91</v>
          </cell>
          <cell r="E1817">
            <v>42.14</v>
          </cell>
          <cell r="F1817">
            <v>137.05000000000001</v>
          </cell>
        </row>
        <row r="1818">
          <cell r="A1818"/>
          <cell r="B1818" t="str">
            <v>BLOCO CERAMICO ESTRUTURAL</v>
          </cell>
          <cell r="C1818"/>
          <cell r="D1818"/>
          <cell r="E1818"/>
          <cell r="F1818"/>
        </row>
        <row r="1819">
          <cell r="A1819">
            <v>89282</v>
          </cell>
          <cell r="B1819" t="str">
            <v>ALVENARIA ESTRUTURAL DE BLOCOS CERÂMICOS 14X19X39, (ESPESSURA DE 14 CM), PARA PAREDES COM ÁREA LÍQUIDA MENOR QUE 6M², SEM VÃOS, UTILIZANDO PALHETA E ARGAMASSA DE ASSENTAMENTO COM PREPARO EM BETONEIRA. AF_12/2014</v>
          </cell>
          <cell r="C1819" t="str">
            <v>M2</v>
          </cell>
          <cell r="D1819">
            <v>56.25</v>
          </cell>
          <cell r="E1819">
            <v>20</v>
          </cell>
          <cell r="F1819">
            <v>76.25</v>
          </cell>
        </row>
        <row r="1820">
          <cell r="A1820">
            <v>89283</v>
          </cell>
          <cell r="B1820" t="str">
            <v>ALVENARIA ESTRUTURAL DE BLOCOS CERÂMICOS 14X19X39, (ESPESSURA DE 14 CM), PARA PAREDES COM ÁREA LÍQUIDA MENOR QUE 6M², SEM VÃOS, UTILIZANDO PALHETA E ARGAMASSA DE ASSENTAMENTO COM PREPARO MANUAL. AF_12/2014</v>
          </cell>
          <cell r="C1820" t="str">
            <v>M2</v>
          </cell>
          <cell r="D1820">
            <v>56.84</v>
          </cell>
          <cell r="E1820">
            <v>21.14</v>
          </cell>
          <cell r="F1820">
            <v>77.98</v>
          </cell>
        </row>
        <row r="1821">
          <cell r="A1821">
            <v>89284</v>
          </cell>
          <cell r="B1821" t="str">
            <v>ALVENARIA ESTRUTURAL DE BLOCOS CERÂMICOS 14X19X39, (ESPESSURA DE 14 CM), PARA PAREDES COM ÁREA LÍQUIDA MAIOR OU IGUAL QUE 6M², SEM VÃOS, UTILIZANDO PALHETA E ARGAMASSA DE ASSENTAMENTO COM PREPARO EM BETONEIRA. AF_12/2014</v>
          </cell>
          <cell r="C1821" t="str">
            <v>M2</v>
          </cell>
          <cell r="D1821">
            <v>52.29</v>
          </cell>
          <cell r="E1821">
            <v>16.91</v>
          </cell>
          <cell r="F1821">
            <v>69.2</v>
          </cell>
        </row>
        <row r="1822">
          <cell r="A1822">
            <v>89285</v>
          </cell>
          <cell r="B1822" t="str">
            <v>ALVENARIA ESTRUTURAL DE BLOCOS CERÂMICOS 14X19X39, (ESPESSURA DE 14 CM), PARA PAREDES COM ÁREA LÍQUIDA MAIOR OU IGUAL QUE 6M², SEM VÃOS, UTILIZANDO PALHETA E ARGAMASSA DE ASSENTAMENTO COM PREPARO MANUAL. AF_12/2014</v>
          </cell>
          <cell r="C1822" t="str">
            <v>M2</v>
          </cell>
          <cell r="D1822">
            <v>52.88</v>
          </cell>
          <cell r="E1822">
            <v>18.05</v>
          </cell>
          <cell r="F1822">
            <v>70.930000000000007</v>
          </cell>
        </row>
        <row r="1823">
          <cell r="A1823">
            <v>89286</v>
          </cell>
          <cell r="B1823" t="str">
            <v>ALVENARIA ESTRUTURAL DE BLOCOS CERÂMICOS 14X19X39, (ESPESSURA DE 14 CM), PARA PAREDES COM ÁREA LÍQUIDA MENOR QUE 6M², COM VÃOS, UTILIZANDO PALHETA E ARGAMASSA DE ASSENTAMENTO COM PREPARO EM BETONEIRA. AF_12/2014</v>
          </cell>
          <cell r="C1823" t="str">
            <v>M2</v>
          </cell>
          <cell r="D1823">
            <v>58.78</v>
          </cell>
          <cell r="E1823">
            <v>23.1</v>
          </cell>
          <cell r="F1823">
            <v>81.88</v>
          </cell>
        </row>
        <row r="1824">
          <cell r="A1824">
            <v>89287</v>
          </cell>
          <cell r="B1824" t="str">
            <v>ALVENARIA ESTRUTURAL DE BLOCOS CERÂMICOS 14X19X39, (ESPESSURA DE 14 CM), PARA PAREDES COM ÁREA LÍQUIDA MENOR QUE 6M², COM VÃOS, UTILIZANDO PALHETA E ARGAMASSA DE ASSENTAMENTO COM PREPARO MANUAL. AF_12/2014</v>
          </cell>
          <cell r="C1824" t="str">
            <v>M2</v>
          </cell>
          <cell r="D1824">
            <v>59.37</v>
          </cell>
          <cell r="E1824">
            <v>24.24</v>
          </cell>
          <cell r="F1824">
            <v>83.61</v>
          </cell>
        </row>
        <row r="1825">
          <cell r="A1825">
            <v>89288</v>
          </cell>
          <cell r="B1825" t="str">
            <v>ALVENARIA ESTRUTURAL DE BLOCOS CERÂMICOS 14X19X39, (ESPESSURA DE 14 CM), PARA PAREDES COM ÁREA LÍQUIDA MAIOR OU IGUAL A 6M², COM VÃOS, UTILIZANDO PALHETA E ARGAMASSA DE ASSENTAMENTO COM PREPARO EM BETONEIRA. AF_12/2014</v>
          </cell>
          <cell r="C1825" t="str">
            <v>M2</v>
          </cell>
          <cell r="D1825">
            <v>53.77</v>
          </cell>
          <cell r="E1825">
            <v>18.5</v>
          </cell>
          <cell r="F1825">
            <v>72.27</v>
          </cell>
        </row>
        <row r="1826">
          <cell r="A1826">
            <v>89289</v>
          </cell>
          <cell r="B1826" t="str">
            <v>ALVENARIA ESTRUTURAL DE BLOCOS CERÂMICOS 14X19X39, (ESPESSURA DE 14 CM), PARA PAREDES COM ÁREA LÍQUIDA MAIOR OU IGUAL A 6M², COM VÃOS, UTILIZANDO PALHETA E ARGAMASSA DE ASSENTAMENTO COM PREPARO MANUAL. AF_12/2014</v>
          </cell>
          <cell r="C1826" t="str">
            <v>M2</v>
          </cell>
          <cell r="D1826">
            <v>54.37</v>
          </cell>
          <cell r="E1826">
            <v>19.63</v>
          </cell>
          <cell r="F1826">
            <v>74</v>
          </cell>
        </row>
        <row r="1827">
          <cell r="A1827">
            <v>89290</v>
          </cell>
          <cell r="B1827" t="str">
            <v>ALVENARIA ESTRUTURAL DE BLOCOS CERÂMICOS 14X19X29, (ESPESSURA DE 14 CM), PARA PAREDES COM ÁREA LÍQUIDA MENOR QUE 6M², SEM VÃOS, UTILIZANDO PALHETA E ARGAMASSA DE ASSENTAMENTO COM PREPARO EM BETONEIRA. AF_12/2014</v>
          </cell>
          <cell r="C1827" t="str">
            <v>M2</v>
          </cell>
          <cell r="D1827">
            <v>60.57</v>
          </cell>
          <cell r="E1827">
            <v>27.61</v>
          </cell>
          <cell r="F1827">
            <v>88.18</v>
          </cell>
        </row>
        <row r="1828">
          <cell r="A1828">
            <v>89291</v>
          </cell>
          <cell r="B1828" t="str">
            <v>ALVENARIA ESTRUTURAL DE BLOCOS CERÂMICOS 14X19X29, (ESPESSURA DE 14 CM), PARA PAREDES COM ÁREA LÍQUIDA MENOR QUE 6M², SEM VÃOS, UTILIZANDO PALHETA E ARGAMASSA DE ASSENTAMENTO COM PREPARO MANUAL. AF_12/2014</v>
          </cell>
          <cell r="C1828" t="str">
            <v>M2</v>
          </cell>
          <cell r="D1828">
            <v>61.23</v>
          </cell>
          <cell r="E1828">
            <v>28.87</v>
          </cell>
          <cell r="F1828">
            <v>90.1</v>
          </cell>
        </row>
        <row r="1829">
          <cell r="A1829">
            <v>89292</v>
          </cell>
          <cell r="B1829" t="str">
            <v>ALVENARIA ESTRUTURAL DE BLOCOS CERÂMICOS 14X19X29, (ESPESSURA DE 14 CM), PARA PAREDES COM ÁREA LÍQUIDA MAIOR OU IGUAL A 6M², SEM VÃOS, UTILIZANDO PALHETA E ARGAMASSA DE ASSENTAMENTO COM PREPARO EM BETONEIRA. AF_12/2014</v>
          </cell>
          <cell r="C1829" t="str">
            <v>M2</v>
          </cell>
          <cell r="D1829">
            <v>56.58</v>
          </cell>
          <cell r="E1829">
            <v>24.52</v>
          </cell>
          <cell r="F1829">
            <v>81.099999999999994</v>
          </cell>
        </row>
        <row r="1830">
          <cell r="A1830">
            <v>89293</v>
          </cell>
          <cell r="B1830" t="str">
            <v>ALVENARIA ESTRUTURAL DE BLOCOS CERÂMICOS 14X19X29, (ESPESSURA DE 14 CM), PARA PAREDES COM ÁREA LÍQUIDA MAIOR OU IGUAL A 6M2, SEM VÃOS, UTILIZANDO PALHETA E ARGAMASSA DE ASSENTAMENTO COM PREPARO MANUAL. AF_12/2014</v>
          </cell>
          <cell r="C1830" t="str">
            <v>M2</v>
          </cell>
          <cell r="D1830">
            <v>57.24</v>
          </cell>
          <cell r="E1830">
            <v>25.78</v>
          </cell>
          <cell r="F1830">
            <v>83.02</v>
          </cell>
        </row>
        <row r="1831">
          <cell r="A1831">
            <v>89294</v>
          </cell>
          <cell r="B1831" t="str">
            <v>ALVENARIA ESTRUTURAL DE BLOCOS CERÂMICOS 14X19X29, (ESPESSURA DE 14 CM), PARA PAREDES COM ÁREA LÍQUIDA MENOR QUE 6M², COM VÃOS, UTILIZANDO PALHETA E ARGAMASSA DE ASSENTAMENTO COM PREPARO EM BETONEIRA. AF_12/2014</v>
          </cell>
          <cell r="C1831" t="str">
            <v>M2</v>
          </cell>
          <cell r="D1831">
            <v>64.12</v>
          </cell>
          <cell r="E1831">
            <v>32.22</v>
          </cell>
          <cell r="F1831">
            <v>96.34</v>
          </cell>
        </row>
        <row r="1832">
          <cell r="A1832">
            <v>89295</v>
          </cell>
          <cell r="B1832" t="str">
            <v>ALVENARIA ESTRUTURAL DE BLOCOS CERÂMICOS 14X19X29, (ESPESSURA DE 14 CM), PARA PAREDES COM ÁREA LÍQUIDA MENOR QUE 6M², COM VÃOS, UTILIZANDO PALHETA E ARGAMASSA DE ASSENTAMENTO COM PREPARO MANUAL. AF_12/2014</v>
          </cell>
          <cell r="C1832" t="str">
            <v>M2</v>
          </cell>
          <cell r="D1832">
            <v>64.78</v>
          </cell>
          <cell r="E1832">
            <v>33.479999999999997</v>
          </cell>
          <cell r="F1832">
            <v>98.26</v>
          </cell>
        </row>
        <row r="1833">
          <cell r="A1833">
            <v>89296</v>
          </cell>
          <cell r="B1833" t="str">
            <v>ALVENARIA ESTRUTURAL DE BLOCOS CERÂMICOS 14X19X29, (ESPESSURA DE 14 CM), PARA PAREDES COM ÁREA LÍQUIDA MAIOR OU IGUAL A 6M², COM VÃOS, UTILIZANDO PALHETA E ARGAMASSA DE ASSENTAMENTO COM PREPARO EM BETONEIRA. AF_12/2014</v>
          </cell>
          <cell r="C1833" t="str">
            <v>M2</v>
          </cell>
          <cell r="D1833">
            <v>58.46</v>
          </cell>
          <cell r="E1833">
            <v>27.03</v>
          </cell>
          <cell r="F1833">
            <v>85.49</v>
          </cell>
        </row>
        <row r="1834">
          <cell r="A1834">
            <v>89297</v>
          </cell>
          <cell r="B1834" t="str">
            <v>ALVENARIA ESTRUTURAL DE BLOCOS CERÂMICOS 14X19X29, (ESPESSURA DE 14 CM), PARA PAREDES COM ÁREA LÍQUIDA MAIOR OU IGUAL A 6M², COM VÃOS, UTILIZANDO PALHETA E ARGAMASSA DE ASSENTAMENTO COM PREPARO MANUAL. AF_12/2014</v>
          </cell>
          <cell r="C1834" t="str">
            <v>M2</v>
          </cell>
          <cell r="D1834">
            <v>59.12</v>
          </cell>
          <cell r="E1834">
            <v>28.29</v>
          </cell>
          <cell r="F1834">
            <v>87.41</v>
          </cell>
        </row>
        <row r="1835">
          <cell r="A1835">
            <v>89298</v>
          </cell>
          <cell r="B1835" t="str">
            <v>ALVENARIA ESTRUTURAL DE BLOCOS CERÂMICOS 14X19X39, (ESPESSURA DE 14 CM), PARA PAREDES COM ÁREA LÍQUIDA MENOR QUE 6M², SEM VÃOS, UTILIZANDO COLHER DE PEDREIRO E ARGAMASSA DE ASSENTAMENTO COM PREPARO EM BETONEIRA. AF_12/2014</v>
          </cell>
          <cell r="C1835" t="str">
            <v>M2</v>
          </cell>
          <cell r="D1835">
            <v>61.75</v>
          </cell>
          <cell r="E1835">
            <v>28.71</v>
          </cell>
          <cell r="F1835">
            <v>90.46</v>
          </cell>
        </row>
        <row r="1836">
          <cell r="A1836">
            <v>89299</v>
          </cell>
          <cell r="B1836" t="str">
            <v>ALVENARIA ESTRUTURAL DE BLOCOS CERÂMICOS 14X19X39, (ESPESSURA DE 14 CM), PARA PAREDES COM ÁREA LÍQUIDA MENOR QUE 6M², SEM VÃOS, UTILIZANDO COLHER DE PEDREIRO E ARGAMASSA DE ASSENTAMENTO COM PREPARO MANUAL. AF_12/2014</v>
          </cell>
          <cell r="C1836" t="str">
            <v>M2</v>
          </cell>
          <cell r="D1836">
            <v>62.6</v>
          </cell>
          <cell r="E1836">
            <v>30.31</v>
          </cell>
          <cell r="F1836">
            <v>92.91</v>
          </cell>
        </row>
        <row r="1837">
          <cell r="A1837">
            <v>89300</v>
          </cell>
          <cell r="B1837" t="str">
            <v>ALVENARIA ESTRUTURAL DE BLOCOS CERÂMICOS 14X19X39, (ESPESSURA DE 14 CM), PARA PAREDES COM ÁREA LÍQUIDA MAIOR OU IGUAL A 6M², SEM VÃOS, UTILIZANDO COLHER DE PEDREIRO E ARGAMASSA DE ASSENTAMENTO COM PREPARO EM BETONEIRA. AF_12/2014</v>
          </cell>
          <cell r="C1837" t="str">
            <v>M2</v>
          </cell>
          <cell r="D1837">
            <v>57.78</v>
          </cell>
          <cell r="E1837">
            <v>25.62</v>
          </cell>
          <cell r="F1837">
            <v>83.4</v>
          </cell>
        </row>
        <row r="1838">
          <cell r="A1838">
            <v>89301</v>
          </cell>
          <cell r="B1838" t="str">
            <v>ALVENARIA ESTRUTURAL DE BLOCOS CERÂMICOS 14X19X39, (ESPESSURA DE 14 CM), PARA PAREDES COM ÁREA LÍQUIDA MAIOR OU IGUAL A 6M², SEM VÃOS, UTILIZANDO COLHER DE PEDREIRO E ARGAMASSA DE ASSENTAMENTO COM PREPARO MANUAL. AF_12/2014</v>
          </cell>
          <cell r="C1838" t="str">
            <v>M2</v>
          </cell>
          <cell r="D1838">
            <v>58.62</v>
          </cell>
          <cell r="E1838">
            <v>27.23</v>
          </cell>
          <cell r="F1838">
            <v>85.85</v>
          </cell>
        </row>
        <row r="1839">
          <cell r="A1839">
            <v>89302</v>
          </cell>
          <cell r="B1839" t="str">
            <v>ALVENARIA ESTRUTURAL DE BLOCOS CERÂMICOS 14X19X39, (ESPESSURA DE 14 CM), PARA PAREDES COM ÁREA LÍQUIDA MENOR QUE 6M², COM VÃOS, UTILIZANDO COLHER DE PEDREIRO E ARGAMASSA DE ASSENTAMENTO COM PREPARO EM BETONEIRA. AF_12/2014</v>
          </cell>
          <cell r="C1839" t="str">
            <v>M2</v>
          </cell>
          <cell r="D1839">
            <v>65.52</v>
          </cell>
          <cell r="E1839">
            <v>34.840000000000003</v>
          </cell>
          <cell r="F1839">
            <v>100.36</v>
          </cell>
        </row>
        <row r="1840">
          <cell r="A1840">
            <v>89303</v>
          </cell>
          <cell r="B1840" t="str">
            <v>ALVENARIA ESTRUTURAL DE BLOCOS CERÂMICOS 14X19X39, (ESPESSURA DE 14 CM), PARA PAREDES COM ÁREA LÍQUIDA MENOR QUE 6M², COM VÃOS, UTILIZANDO COLHER DE PEDREIRO E ARGAMASSA DE ASSENTAMENTO COM PREPARO MANUAL. AF_12/2014</v>
          </cell>
          <cell r="C1840" t="str">
            <v>M2</v>
          </cell>
          <cell r="D1840">
            <v>66.37</v>
          </cell>
          <cell r="E1840">
            <v>36.44</v>
          </cell>
          <cell r="F1840">
            <v>102.81</v>
          </cell>
        </row>
        <row r="1841">
          <cell r="A1841">
            <v>89304</v>
          </cell>
          <cell r="B1841" t="str">
            <v>ALVENARIA ESTRUTURAL DE BLOCOS CERÂMICOS 14X19X39, (ESPESSURA DE 14 CM), PARA PAREDES COM ÁREA LÍQUIDA MAIOR OU IGUAL A 6M², COM VÃOS, UTILIZANDO COLHER DE PEDREIRO E ARGAMASSA DE ASSENTAMENTO COM PREPARO EM BETONEIRA. AF_12/2014</v>
          </cell>
          <cell r="C1841" t="str">
            <v>M2</v>
          </cell>
          <cell r="D1841">
            <v>60.05</v>
          </cell>
          <cell r="E1841">
            <v>29.08</v>
          </cell>
          <cell r="F1841">
            <v>89.13</v>
          </cell>
        </row>
        <row r="1842">
          <cell r="A1842">
            <v>89305</v>
          </cell>
          <cell r="B1842" t="str">
            <v>ALVENARIA ESTRUTURAL DE BLOCOS CERÂMICOS 14X19X39, (ESPESSURA DE 14 CM), PARA PAREDES COM ÁREA LÍQUIDA MAIOR OU IGUAL A 6M², COM VÃOS, UTILIZANDO COLHER DE PEDREIRO E ARGAMASSA DE ASSENTAMENTO COM PREPARO MANUAL. AF_12/2014</v>
          </cell>
          <cell r="C1842" t="str">
            <v>M2</v>
          </cell>
          <cell r="D1842">
            <v>60.89</v>
          </cell>
          <cell r="E1842">
            <v>30.69</v>
          </cell>
          <cell r="F1842">
            <v>91.58</v>
          </cell>
        </row>
        <row r="1843">
          <cell r="A1843">
            <v>89306</v>
          </cell>
          <cell r="B1843" t="str">
            <v>ALVENARIA ESTRUTURAL DE BLOCOS CERÂMICOS 14X19X29, (ESPESSURA DE 14 CM), PARA PAREDES COM ÁREA LÍQUIDA MENOR QUE 6M², SEM VÃOS, UTILIZANDO COLHER DE PEDREIRO E ARGAMASSA DE ASSENTAMENTO COM PREPARO EM BETONEIRA. AF_12/2014</v>
          </cell>
          <cell r="C1843" t="str">
            <v>M2</v>
          </cell>
          <cell r="D1843">
            <v>66.319999999999993</v>
          </cell>
          <cell r="E1843">
            <v>36.36</v>
          </cell>
          <cell r="F1843">
            <v>102.68</v>
          </cell>
        </row>
        <row r="1844">
          <cell r="A1844">
            <v>89307</v>
          </cell>
          <cell r="B1844" t="str">
            <v>ALVENARIA ESTRUTURAL DE BLOCOS CERÂMICOS 14X19X29, (ESPESSURA DE 14 CM), PARA PAREDES COM ÁREA LÍQUIDA MENOR QUE 6M², SEM VÃOS, UTILIZANDO COLHER DE PEDREIRO E ARGAMASSA DE ASSENTAMENTO COM PREPARO MANUAL. AF_12/2014</v>
          </cell>
          <cell r="C1844" t="str">
            <v>M2</v>
          </cell>
          <cell r="D1844">
            <v>67.25</v>
          </cell>
          <cell r="E1844">
            <v>38.15</v>
          </cell>
          <cell r="F1844">
            <v>105.4</v>
          </cell>
        </row>
        <row r="1845">
          <cell r="A1845">
            <v>89308</v>
          </cell>
          <cell r="B1845" t="str">
            <v>ALVENARIA ESTRUTURAL DE BLOCOS CERÂMICOS 14X19X29, (ESPESSURA DE 14 CM), PARA PAREDES COM ÁREA LÍQUIDA MAIOR OU IGUAL A 6M², SEM VÃOS, UTILIZANDO COLHER DE PEDREIRO E ARGAMASSA DE ASSENTAMENTO COM PREPARO EM BETONEIRA. AF_12/2014</v>
          </cell>
          <cell r="C1845" t="str">
            <v>M2</v>
          </cell>
          <cell r="D1845">
            <v>62.32</v>
          </cell>
          <cell r="E1845">
            <v>33.270000000000003</v>
          </cell>
          <cell r="F1845">
            <v>95.59</v>
          </cell>
        </row>
        <row r="1846">
          <cell r="A1846">
            <v>89309</v>
          </cell>
          <cell r="B1846" t="str">
            <v>ALVENARIA ESTRUTURAL DE BLOCOS CERÂMICOS 14X19X29, (ESPESSURA DE 14 CM), PARA PAREDES COM ÁREA LÍQUIDA MAIOR OU IGUAL A 6M², SEM VÃOS, UTILIZANDO COLHER DE PEDREIRO E ARGAMASSA DE ASSENTAMENTO COM PREPARO MANUAL. AF_12/2014</v>
          </cell>
          <cell r="C1846" t="str">
            <v>M2</v>
          </cell>
          <cell r="D1846">
            <v>63.25</v>
          </cell>
          <cell r="E1846">
            <v>35.06</v>
          </cell>
          <cell r="F1846">
            <v>98.31</v>
          </cell>
        </row>
        <row r="1847">
          <cell r="A1847">
            <v>89310</v>
          </cell>
          <cell r="B1847" t="str">
            <v>ALVENARIA ESTRUTURAL DE BLOCOS CERÂMICOS 14X19X29, (ESPESSURA DE 14 CM), PARA PAREDES COM ÁREA LÍQUIDA MENOR QUE 6M², COM VÃOS, UTILIZANDO COLHER DE PEDREIRO E ARGAMASSA DE ASSENTAMENTO COM PREPARO EM BETONEIRA. AF_12/2014</v>
          </cell>
          <cell r="C1847" t="str">
            <v>M2</v>
          </cell>
          <cell r="D1847">
            <v>73.86</v>
          </cell>
          <cell r="E1847">
            <v>43.99</v>
          </cell>
          <cell r="F1847">
            <v>117.85</v>
          </cell>
        </row>
        <row r="1848">
          <cell r="A1848">
            <v>89311</v>
          </cell>
          <cell r="B1848" t="str">
            <v>ALVENARIA ESTRUTURAL DE BLOCOS CERÂMICOS 14X19X29, (ESPESSURA DE 14 CM), PARA PAREDES COM ÁREA LÍQUIDA MENOR QUE 6M², COM VÃOS, UTILIZANDO COLHER DE PEDREIRO E ARGAMASSA DE ASSENTAMENTO COM PREPARO MANUAL. AF_12/2014</v>
          </cell>
          <cell r="C1848" t="str">
            <v>M2</v>
          </cell>
          <cell r="D1848">
            <v>74.790000000000006</v>
          </cell>
          <cell r="E1848">
            <v>45.78</v>
          </cell>
          <cell r="F1848">
            <v>120.57</v>
          </cell>
        </row>
        <row r="1849">
          <cell r="A1849">
            <v>89312</v>
          </cell>
          <cell r="B1849" t="str">
            <v>ALVENARIA ESTRUTURAL DE BLOCOS CERÂMICOS 14X19X29, (ESPESSURA DE 14 CM), PARA PAREDES COM ÁREA LÍQUIDA MAIOR OU IGUAL A 6M², COM VÃOS, UTILIZANDO COLHER DE PEDREIRO E ARGAMASSA DE ASSENTAMENTO COM PREPARO EM BETONEIRA. AF_12/2014</v>
          </cell>
          <cell r="C1849" t="str">
            <v>M2</v>
          </cell>
          <cell r="D1849">
            <v>64.97</v>
          </cell>
          <cell r="E1849">
            <v>37.67</v>
          </cell>
          <cell r="F1849">
            <v>102.64</v>
          </cell>
        </row>
        <row r="1850">
          <cell r="A1850">
            <v>89313</v>
          </cell>
          <cell r="B1850" t="str">
            <v>ALVENARIA ESTRUTURAL DE BLOCOS CERÂMICOS 14X19X29, (ESPESSURA DE 14 CM), PARA PAREDES COM ÁREA LÍQUIDA MAIOR OU IGUAL A 6M², COM VÃOS, UTILIZANDO COLHER DE PEDREIRO E ARGAMASSA DE ASSENTAMENTO COM PREPARO MANUAL. AF_12/2014</v>
          </cell>
          <cell r="C1850" t="str">
            <v>M2</v>
          </cell>
          <cell r="D1850">
            <v>65.91</v>
          </cell>
          <cell r="E1850">
            <v>39.450000000000003</v>
          </cell>
          <cell r="F1850">
            <v>105.36</v>
          </cell>
        </row>
        <row r="1851">
          <cell r="A1851"/>
          <cell r="B1851" t="str">
            <v>BLOCO DE CONCRETO CELULAR</v>
          </cell>
          <cell r="C1851"/>
          <cell r="D1851"/>
          <cell r="E1851"/>
          <cell r="F1851"/>
        </row>
        <row r="1852">
          <cell r="A1852">
            <v>101154</v>
          </cell>
          <cell r="B1852" t="str">
            <v>ALVENARIA DE VEDAÇÃO DE BLOCOS DE CONCRETO CELULAR DE 10X30X60CM (ESPESSURA 10CM) E ARGAMASSA DE ASSENTAMENTO COM PREPARO EM BETONEIRA. AF_05/2020</v>
          </cell>
          <cell r="C1852" t="str">
            <v>M2</v>
          </cell>
          <cell r="D1852">
            <v>83.42</v>
          </cell>
          <cell r="E1852">
            <v>24.21</v>
          </cell>
          <cell r="F1852">
            <v>107.63</v>
          </cell>
        </row>
        <row r="1853">
          <cell r="A1853">
            <v>101155</v>
          </cell>
          <cell r="B1853" t="str">
            <v>ALVENARIA DE VEDAÇÃO DE BLOCOS DE CONCRETO CELULAR DE 15X30X60CM (ESPESSURA 15CM) E ARGAMASSA DE ASSENTAMENTO COM PREPARO EM BETONEIRA. AF_05/2020</v>
          </cell>
          <cell r="C1853" t="str">
            <v>M2</v>
          </cell>
          <cell r="D1853">
            <v>118.52</v>
          </cell>
          <cell r="E1853">
            <v>32.049999999999997</v>
          </cell>
          <cell r="F1853">
            <v>150.57</v>
          </cell>
        </row>
        <row r="1854">
          <cell r="A1854">
            <v>101156</v>
          </cell>
          <cell r="B1854" t="str">
            <v>ALVENARIA DE VEDAÇÃO DE BLOCOS DE CONCRETO CELULAR DE 20X30X60CM (ESPESSURA 20CM) E ARGAMASSA DE ASSENTAMENTO COM PREPARO EM BETONEIRA. AF_05/2020</v>
          </cell>
          <cell r="C1854" t="str">
            <v>M2</v>
          </cell>
          <cell r="D1854">
            <v>176.11</v>
          </cell>
          <cell r="E1854">
            <v>43.79</v>
          </cell>
          <cell r="F1854">
            <v>219.9</v>
          </cell>
        </row>
        <row r="1855">
          <cell r="A1855"/>
          <cell r="B1855" t="str">
            <v>ELEMENTO VAZADO CERÂMICO</v>
          </cell>
          <cell r="C1855"/>
          <cell r="D1855"/>
          <cell r="E1855"/>
          <cell r="F1855"/>
        </row>
        <row r="1856">
          <cell r="A1856">
            <v>101162</v>
          </cell>
          <cell r="B1856" t="str">
            <v>ALVENARIA DE VEDAÇÃO COM ELEMENTO VAZADO DE CERÂMICA (COBOGÓ) DE 7X20X20CM E ARGAMASSA DE ASSENTAMENTO COM PREPARO EM BETONEIRA. AF_05/2020</v>
          </cell>
          <cell r="C1856" t="str">
            <v>M2</v>
          </cell>
          <cell r="D1856">
            <v>95.21</v>
          </cell>
          <cell r="E1856">
            <v>65.06</v>
          </cell>
          <cell r="F1856">
            <v>160.27000000000001</v>
          </cell>
        </row>
        <row r="1857">
          <cell r="A1857" t="str">
            <v>AUX3117</v>
          </cell>
          <cell r="B1857" t="str">
            <v>ALVENARIA DE VEDAÇÃO COM ELEMENTO VAZADO DE CONCRETO (COBOGÓ) DE 7X40X40CM E ARGAMASSA DE ASSENTAMENTO COM PREPARO EM BETONEIRA.</v>
          </cell>
          <cell r="C1857" t="str">
            <v>M2</v>
          </cell>
          <cell r="D1857">
            <v>158.66</v>
          </cell>
          <cell r="E1857">
            <v>59.66</v>
          </cell>
          <cell r="F1857">
            <v>218.32</v>
          </cell>
        </row>
        <row r="1858">
          <cell r="A1858">
            <v>101161</v>
          </cell>
          <cell r="B1858" t="str">
            <v>ALVENARIA DE VEDAÇÃO COM ELEMENTO VAZADO DE CONCRETO (COBOGÓ) DE 7X50X50CM E ARGAMASSA DE ASSENTAMENTO COM PREPARO EM BETONEIRA. AF_05/2020</v>
          </cell>
          <cell r="C1858" t="str">
            <v>M2</v>
          </cell>
          <cell r="D1858">
            <v>139.87</v>
          </cell>
          <cell r="E1858">
            <v>59.68</v>
          </cell>
          <cell r="F1858">
            <v>199.55</v>
          </cell>
        </row>
        <row r="1859">
          <cell r="A1859"/>
          <cell r="B1859" t="str">
            <v>ELEMENTO VAZADO CONCRETO</v>
          </cell>
          <cell r="C1859"/>
          <cell r="D1859"/>
          <cell r="E1859"/>
          <cell r="F1859"/>
        </row>
        <row r="1860">
          <cell r="A1860" t="str">
            <v>AUX3040</v>
          </cell>
          <cell r="B1860" t="str">
            <v>ELEMENTO VAZADO DE CONCRETO, VENEZIANA, DIMENSÕES *40X30X10* CM</v>
          </cell>
          <cell r="C1860" t="str">
            <v>M2</v>
          </cell>
          <cell r="D1860">
            <v>209.28</v>
          </cell>
          <cell r="E1860">
            <v>19.399999999999999</v>
          </cell>
          <cell r="F1860">
            <v>228.68</v>
          </cell>
        </row>
        <row r="1861">
          <cell r="A1861" t="str">
            <v>AUX2000</v>
          </cell>
          <cell r="B1861" t="str">
            <v>ALVENARIA DE ELEMENTO VAZADO DE CONCRETO (20X20X20CM) C/ARG. CIMENTO E AREIA TRAÇO 1:3</v>
          </cell>
          <cell r="C1861" t="str">
            <v>M2</v>
          </cell>
          <cell r="D1861">
            <v>448</v>
          </cell>
          <cell r="E1861">
            <v>72.98</v>
          </cell>
          <cell r="F1861">
            <v>520.98</v>
          </cell>
        </row>
        <row r="1862">
          <cell r="A1862"/>
          <cell r="B1862" t="str">
            <v>BLOCO DE VIDRO</v>
          </cell>
          <cell r="C1862"/>
          <cell r="D1862"/>
          <cell r="E1862"/>
          <cell r="F1862"/>
        </row>
        <row r="1863">
          <cell r="A1863">
            <v>101163</v>
          </cell>
          <cell r="B1863" t="str">
            <v>ALVENARIA DE VEDAÇÃO COM BLOCO DE VIDRO VAZADO, TIPO VENEZIANA, DE 6X20X20CM E ARGAMASSA DE ASSENTAMENTO COM PREPARO EM BETONEIRA. AF_05/2020</v>
          </cell>
          <cell r="C1863" t="str">
            <v>M2</v>
          </cell>
          <cell r="D1863">
            <v>558.79</v>
          </cell>
          <cell r="E1863">
            <v>121.59</v>
          </cell>
          <cell r="F1863">
            <v>680.38</v>
          </cell>
        </row>
        <row r="1864">
          <cell r="A1864">
            <v>101164</v>
          </cell>
          <cell r="B1864" t="str">
            <v>ALVENARIA DE VEDAÇÃO COM BLOCO DE VIDRO, TIPO CANELADO, DE 8X19X19CM E ARGAMASSA DE ASSENTAMENTO COM PREPARO EM BETONEIRA. AF_05/2020</v>
          </cell>
          <cell r="C1864" t="str">
            <v>M2</v>
          </cell>
          <cell r="D1864">
            <v>567.70000000000005</v>
          </cell>
          <cell r="E1864">
            <v>122.07</v>
          </cell>
          <cell r="F1864">
            <v>689.77</v>
          </cell>
        </row>
        <row r="1865">
          <cell r="A1865" t="str">
            <v>AUX1530</v>
          </cell>
          <cell r="B1865" t="str">
            <v>TIJOLO DE VIDRO - VENTILAÇÃO TIPO VENEZIANA 20X10X10 CM</v>
          </cell>
          <cell r="C1865" t="str">
            <v>M2</v>
          </cell>
          <cell r="D1865">
            <v>550.11</v>
          </cell>
          <cell r="E1865">
            <v>148.08000000000001</v>
          </cell>
          <cell r="F1865">
            <v>698.19</v>
          </cell>
        </row>
        <row r="1866">
          <cell r="A1866" t="str">
            <v>AUX1531</v>
          </cell>
          <cell r="B1866" t="str">
            <v>TIJOLO DE VIDRO - VENTILAÇÃO TIPO CAPELA 20X10X10 CM</v>
          </cell>
          <cell r="C1866" t="str">
            <v>M2</v>
          </cell>
          <cell r="D1866">
            <v>883.36</v>
          </cell>
          <cell r="E1866">
            <v>148.08000000000001</v>
          </cell>
          <cell r="F1866">
            <v>1031.44</v>
          </cell>
        </row>
        <row r="1867">
          <cell r="A1867"/>
          <cell r="B1867" t="str">
            <v>BLOCO DE GESSO</v>
          </cell>
          <cell r="C1867"/>
          <cell r="D1867"/>
          <cell r="E1867"/>
          <cell r="F1867"/>
        </row>
        <row r="1868">
          <cell r="A1868">
            <v>101157</v>
          </cell>
          <cell r="B1868" t="str">
            <v>ALVENARIA DE VEDAÇÃO DE BLOCOS DE GESSO DE 7X50X66CM (ESPESSURA 7CM). AF_05/2020</v>
          </cell>
          <cell r="C1868" t="str">
            <v>M2</v>
          </cell>
          <cell r="D1868">
            <v>48.65</v>
          </cell>
          <cell r="E1868">
            <v>13.92</v>
          </cell>
          <cell r="F1868">
            <v>62.57</v>
          </cell>
        </row>
        <row r="1869">
          <cell r="A1869">
            <v>101158</v>
          </cell>
          <cell r="B1869" t="str">
            <v>ALVENARIA DE VEDAÇÃO DE BLOCOS DE GESSO DE 10X50X66CM (ESPESSURA 10CM). AF_05/2020</v>
          </cell>
          <cell r="C1869" t="str">
            <v>M2</v>
          </cell>
          <cell r="D1869">
            <v>65.260000000000005</v>
          </cell>
          <cell r="E1869">
            <v>16.329999999999998</v>
          </cell>
          <cell r="F1869">
            <v>81.59</v>
          </cell>
        </row>
        <row r="1870">
          <cell r="A1870"/>
          <cell r="B1870" t="str">
            <v>ENCUNHAMENTO</v>
          </cell>
          <cell r="C1870"/>
          <cell r="D1870"/>
          <cell r="E1870"/>
          <cell r="F1870"/>
        </row>
        <row r="1871">
          <cell r="A1871">
            <v>93200</v>
          </cell>
          <cell r="B1871" t="str">
            <v>FIXAÇÃO (ENCUNHAMENTO) DE ALVENARIA DE VEDAÇÃO COM ARGAMASSA APLICADA COM BISNAGA. AF_03/2016</v>
          </cell>
          <cell r="C1871" t="str">
            <v>M</v>
          </cell>
          <cell r="D1871">
            <v>1.68</v>
          </cell>
          <cell r="E1871">
            <v>1.31</v>
          </cell>
          <cell r="F1871">
            <v>2.99</v>
          </cell>
        </row>
        <row r="1872">
          <cell r="A1872">
            <v>93201</v>
          </cell>
          <cell r="B1872" t="str">
            <v>FIXAÇÃO (ENCUNHAMENTO) DE ALVENARIA DE VEDAÇÃO COM ARGAMASSA APLICADA COM COLHER. AF_03/2016</v>
          </cell>
          <cell r="C1872" t="str">
            <v>M</v>
          </cell>
          <cell r="D1872">
            <v>2.65</v>
          </cell>
          <cell r="E1872">
            <v>3.94</v>
          </cell>
          <cell r="F1872">
            <v>6.59</v>
          </cell>
        </row>
        <row r="1873">
          <cell r="A1873">
            <v>93202</v>
          </cell>
          <cell r="B1873" t="str">
            <v>FIXAÇÃO (ENCUNHAMENTO) DE ALVENARIA DE VEDAÇÃO COM TIJOLO MACIÇO. AF_03/2016</v>
          </cell>
          <cell r="C1873" t="str">
            <v>M</v>
          </cell>
          <cell r="D1873">
            <v>14.49</v>
          </cell>
          <cell r="E1873">
            <v>13.24</v>
          </cell>
          <cell r="F1873">
            <v>27.73</v>
          </cell>
        </row>
        <row r="1874">
          <cell r="A1874">
            <v>93203</v>
          </cell>
          <cell r="B1874" t="str">
            <v>FIXAÇÃO (ENCUNHAMENTO) DE ALVENARIA DE VEDAÇÃO COM ESPUMA DE POLIURETANO EXPANSIVA. AF_03/2016</v>
          </cell>
          <cell r="C1874" t="str">
            <v>M</v>
          </cell>
          <cell r="D1874">
            <v>12.41</v>
          </cell>
          <cell r="E1874">
            <v>1.87</v>
          </cell>
          <cell r="F1874">
            <v>14.28</v>
          </cell>
        </row>
        <row r="1875">
          <cell r="A1875"/>
          <cell r="B1875" t="str">
            <v>DIVISÓRIAS E PAREDES</v>
          </cell>
          <cell r="C1875"/>
          <cell r="D1875"/>
          <cell r="E1875"/>
          <cell r="F1875"/>
        </row>
        <row r="1876">
          <cell r="A1876"/>
          <cell r="B1876" t="str">
            <v>MANUTENÇÃO / REPAROS - DIVISÓRIAS E PAREDES</v>
          </cell>
          <cell r="C1876"/>
          <cell r="D1876"/>
          <cell r="E1876"/>
          <cell r="F1876"/>
        </row>
        <row r="1877">
          <cell r="A1877" t="str">
            <v>AUX0622</v>
          </cell>
          <cell r="B1877" t="str">
            <v>RETIRADA DE DIVISÓRIAS - CHAPAS OU TÁBUAS, EXCLUSIVE ENTARUGAMENTO</v>
          </cell>
          <cell r="C1877" t="str">
            <v>M2</v>
          </cell>
          <cell r="D1877">
            <v>3.08</v>
          </cell>
          <cell r="E1877">
            <v>7.96</v>
          </cell>
          <cell r="F1877">
            <v>11.04</v>
          </cell>
        </row>
        <row r="1878">
          <cell r="A1878" t="str">
            <v>AUX0623</v>
          </cell>
          <cell r="B1878" t="str">
            <v>RETIRADA DE DIVISÓRIAS - CHAPAS OU TÁBUAS, INCLUSIVE ENTARUGAMENTO</v>
          </cell>
          <cell r="C1878" t="str">
            <v>M2</v>
          </cell>
          <cell r="D1878">
            <v>6.15</v>
          </cell>
          <cell r="E1878">
            <v>15.92</v>
          </cell>
          <cell r="F1878">
            <v>22.07</v>
          </cell>
        </row>
        <row r="1879">
          <cell r="A1879" t="str">
            <v>AUX2303</v>
          </cell>
          <cell r="B1879" t="str">
            <v>RETIRADA DE DIVISÓRIA DE MADEIRA</v>
          </cell>
          <cell r="C1879" t="str">
            <v>M2</v>
          </cell>
          <cell r="D1879">
            <v>10.15</v>
          </cell>
          <cell r="E1879">
            <v>21.93</v>
          </cell>
          <cell r="F1879">
            <v>32.08</v>
          </cell>
        </row>
        <row r="1880">
          <cell r="A1880" t="str">
            <v>AUX2325</v>
          </cell>
          <cell r="B1880" t="str">
            <v>RETIRADA DE DIVISÓRIA NAVAL</v>
          </cell>
          <cell r="C1880" t="str">
            <v>M2</v>
          </cell>
          <cell r="D1880">
            <v>6.16</v>
          </cell>
          <cell r="E1880">
            <v>14.9</v>
          </cell>
          <cell r="F1880">
            <v>21.06</v>
          </cell>
        </row>
        <row r="1881">
          <cell r="A1881" t="str">
            <v>AUX0619</v>
          </cell>
          <cell r="B1881" t="str">
            <v>DEMOLIÇÃO DE DIVISÓRIAS - CHAPAS OU TÁBUAS, INCLUSIVE ENTARUGAMENTO</v>
          </cell>
          <cell r="C1881" t="str">
            <v>M2</v>
          </cell>
          <cell r="D1881">
            <v>3.08</v>
          </cell>
          <cell r="E1881">
            <v>6.01</v>
          </cell>
          <cell r="F1881">
            <v>9.09</v>
          </cell>
        </row>
        <row r="1882">
          <cell r="A1882" t="str">
            <v>AUX1551</v>
          </cell>
          <cell r="B1882" t="str">
            <v>DEMOLIÇÃO DE DIVISÓRIA LEVE</v>
          </cell>
          <cell r="C1882" t="str">
            <v>M2</v>
          </cell>
          <cell r="D1882">
            <v>4.8600000000000003</v>
          </cell>
          <cell r="E1882">
            <v>10.94</v>
          </cell>
          <cell r="F1882">
            <v>15.8</v>
          </cell>
        </row>
        <row r="1883">
          <cell r="A1883" t="str">
            <v>AUX1532</v>
          </cell>
          <cell r="B1883" t="str">
            <v>DEMOLIÇÃO DE PLACAS DIVISÓRIAS DE GRANILITE OU SIMILAR</v>
          </cell>
          <cell r="C1883" t="str">
            <v>M2</v>
          </cell>
          <cell r="D1883">
            <v>3.85</v>
          </cell>
          <cell r="E1883">
            <v>7.51</v>
          </cell>
          <cell r="F1883">
            <v>11.36</v>
          </cell>
        </row>
        <row r="1884">
          <cell r="A1884">
            <v>97637</v>
          </cell>
          <cell r="B1884" t="str">
            <v>REMOÇÃO DE TAPUME/ CHAPAS METÁLICAS E DE MADEIRA, DE FORMA MANUAL, SEM REAPROVEITAMENTO. AF_12/2017</v>
          </cell>
          <cell r="C1884" t="str">
            <v>M2</v>
          </cell>
          <cell r="D1884">
            <v>0.85</v>
          </cell>
          <cell r="E1884">
            <v>2.0299999999999998</v>
          </cell>
          <cell r="F1884">
            <v>2.88</v>
          </cell>
        </row>
        <row r="1885">
          <cell r="A1885">
            <v>97638</v>
          </cell>
          <cell r="B1885" t="str">
            <v>REMOÇÃO DE CHAPAS E PERFIS DE DRYWALL, DE FORMA MANUAL, SEM REAPROVEITAMENTO. AF_12/2017</v>
          </cell>
          <cell r="C1885" t="str">
            <v>M2</v>
          </cell>
          <cell r="D1885">
            <v>2.5499999999999998</v>
          </cell>
          <cell r="E1885">
            <v>5.86</v>
          </cell>
          <cell r="F1885">
            <v>8.41</v>
          </cell>
        </row>
        <row r="1886">
          <cell r="A1886"/>
          <cell r="B1886" t="str">
            <v>PAREDE DRYWALL</v>
          </cell>
          <cell r="C1886"/>
          <cell r="D1886"/>
          <cell r="E1886"/>
          <cell r="F1886"/>
        </row>
        <row r="1887">
          <cell r="A1887">
            <v>96358</v>
          </cell>
          <cell r="B1887" t="str">
            <v>PAREDE COM PLACAS DE GESSO ACARTONADO (DRYWALL), PARA USO INTERNO, COM DUAS FACES SIMPLES E ESTRUTURA METÁLICA COM GUIAS SIMPLES, SEM VÃOS. AF_06/2017_PS</v>
          </cell>
          <cell r="C1887" t="str">
            <v>M2</v>
          </cell>
          <cell r="D1887">
            <v>86.17</v>
          </cell>
          <cell r="E1887">
            <v>12.74</v>
          </cell>
          <cell r="F1887">
            <v>98.91</v>
          </cell>
        </row>
        <row r="1888">
          <cell r="A1888">
            <v>96359</v>
          </cell>
          <cell r="B1888" t="str">
            <v>PAREDE COM PLACAS DE GESSO ACARTONADO (DRYWALL), PARA USO INTERNO, COM DUAS FACES SIMPLES E ESTRUTURA METÁLICA COM GUIAS SIMPLES, COM VÃOS AF_06/2017_PS</v>
          </cell>
          <cell r="C1888" t="str">
            <v>M2</v>
          </cell>
          <cell r="D1888">
            <v>98.98</v>
          </cell>
          <cell r="E1888">
            <v>14.69</v>
          </cell>
          <cell r="F1888">
            <v>113.67</v>
          </cell>
        </row>
        <row r="1889">
          <cell r="A1889">
            <v>96360</v>
          </cell>
          <cell r="B1889" t="str">
            <v>PAREDE COM PLACAS DE GESSO ACARTONADO (DRYWALL), PARA USO INTERNO, COM DUAS FACES SIMPLES E ESTRUTURA METÁLICA COM GUIAS DUPLAS, SEM VÃOS. AF_06/2017_PS</v>
          </cell>
          <cell r="C1889" t="str">
            <v>M2</v>
          </cell>
          <cell r="D1889">
            <v>120.56</v>
          </cell>
          <cell r="E1889">
            <v>16.13</v>
          </cell>
          <cell r="F1889">
            <v>136.69</v>
          </cell>
        </row>
        <row r="1890">
          <cell r="A1890">
            <v>96361</v>
          </cell>
          <cell r="B1890" t="str">
            <v>PAREDE COM PLACAS DE GESSO ACARTONADO (DRYWALL), PARA USO INTERNO, COM DUAS FACES SIMPLES E ESTRUTURA METÁLICA COM GUIAS DUPLAS, COM VÃOS. AF_06/2017_PS</v>
          </cell>
          <cell r="C1890" t="str">
            <v>M2</v>
          </cell>
          <cell r="D1890">
            <v>145.97</v>
          </cell>
          <cell r="E1890">
            <v>19.55</v>
          </cell>
          <cell r="F1890">
            <v>165.52</v>
          </cell>
        </row>
        <row r="1891">
          <cell r="A1891">
            <v>96362</v>
          </cell>
          <cell r="B1891" t="str">
            <v>PAREDE COM PLACAS DE GESSO ACARTONADO (DRYWALL), PARA USO INTERNO, COM UMA FACE SIMPLES E OUTRA FACE DUPLA E ESTRUTURA METÁLICA COM GUIAS SIMPLES, SEM VÃOS. AF_06/2017_PS</v>
          </cell>
          <cell r="C1891" t="str">
            <v>M2</v>
          </cell>
          <cell r="D1891">
            <v>110.12</v>
          </cell>
          <cell r="E1891">
            <v>14.99</v>
          </cell>
          <cell r="F1891">
            <v>125.11</v>
          </cell>
        </row>
        <row r="1892">
          <cell r="A1892">
            <v>96363</v>
          </cell>
          <cell r="B1892" t="str">
            <v>PAREDE COM PLACAS DE GESSO ACARTONADO (DRYWALL), PARA USO INTERNO, COM UMA FACE SIMPLES E OUTRA FACE DUPLA E ESTRUTURA METÁLICA COM GUIAS SIMPLES, COM VÃOS. AF_06/2017_PS</v>
          </cell>
          <cell r="C1892" t="str">
            <v>M2</v>
          </cell>
          <cell r="D1892">
            <v>123.08</v>
          </cell>
          <cell r="E1892">
            <v>17.25</v>
          </cell>
          <cell r="F1892">
            <v>140.33000000000001</v>
          </cell>
        </row>
        <row r="1893">
          <cell r="A1893">
            <v>96364</v>
          </cell>
          <cell r="B1893" t="str">
            <v>PAREDE COM PLACAS DE GESSO ACARTONADO (DRYWALL), PARA USO INTERNO COM UMA FACE SIMPLES E OUTRA FACE DUPLA E ESTRUTURA METÁLICA COM GUIAS DUPLAS, SEM VÃOS. AF_06/2017_PS</v>
          </cell>
          <cell r="C1893" t="str">
            <v>M2</v>
          </cell>
          <cell r="D1893">
            <v>144.51</v>
          </cell>
          <cell r="E1893">
            <v>18.39</v>
          </cell>
          <cell r="F1893">
            <v>162.9</v>
          </cell>
        </row>
        <row r="1894">
          <cell r="A1894">
            <v>96365</v>
          </cell>
          <cell r="B1894" t="str">
            <v>PAREDE COM PLACAS DE GESSO ACARTONADO (DRYWALL), PARA USO INTERNO, COM UMA FACE SIMPLES E OUTRA FACE DUPLA E   ESTRUTURA METÁLICA COM GUIAS DUPLAS, COM VÃOS. AF_06/2017_PS</v>
          </cell>
          <cell r="C1894" t="str">
            <v>M2</v>
          </cell>
          <cell r="D1894">
            <v>170.05</v>
          </cell>
          <cell r="E1894">
            <v>22.11</v>
          </cell>
          <cell r="F1894">
            <v>192.16</v>
          </cell>
        </row>
        <row r="1895">
          <cell r="A1895">
            <v>96366</v>
          </cell>
          <cell r="B1895" t="str">
            <v>PAREDE COM PLACAS DE GESSO ACARTONADO (DRYWALL), PARA USO INTERNO, COM DUAS FACES DUPLAS E ESTRUTURA METÁLICA COM GUIAS SIMPLES, SEM VÃOS. AF_06/2017_PS</v>
          </cell>
          <cell r="C1895" t="str">
            <v>M2</v>
          </cell>
          <cell r="D1895">
            <v>134.09</v>
          </cell>
          <cell r="E1895">
            <v>17.23</v>
          </cell>
          <cell r="F1895">
            <v>151.32</v>
          </cell>
        </row>
        <row r="1896">
          <cell r="A1896">
            <v>96367</v>
          </cell>
          <cell r="B1896" t="str">
            <v>PAREDE COM PLACAS DE GESSO ACARTONADO (DRYWALL), PARA USO INTERNO, COM DUAS FACES DUPLAS E ESTRUTURA METÁLICA COM GUIAS SIMPLES, COM VÃOS. AF_06/2017_PS</v>
          </cell>
          <cell r="C1896" t="str">
            <v>M2</v>
          </cell>
          <cell r="D1896">
            <v>147.13999999999999</v>
          </cell>
          <cell r="E1896">
            <v>19.82</v>
          </cell>
          <cell r="F1896">
            <v>166.96</v>
          </cell>
        </row>
        <row r="1897">
          <cell r="A1897">
            <v>96368</v>
          </cell>
          <cell r="B1897" t="str">
            <v>PAREDE COM PLACAS DE GESSO ACARTONADO (DRYWALL), PARA USO INTERNO COM DUAS FACES DUPLAS E ESTRUTURA METÁLICA COM GUIAS DUPLAS, SEM VÃOS. AF_06/2017</v>
          </cell>
          <cell r="C1897" t="str">
            <v>M2</v>
          </cell>
          <cell r="D1897">
            <v>168.46</v>
          </cell>
          <cell r="E1897">
            <v>20.64</v>
          </cell>
          <cell r="F1897">
            <v>189.1</v>
          </cell>
        </row>
        <row r="1898">
          <cell r="A1898">
            <v>96369</v>
          </cell>
          <cell r="B1898" t="str">
            <v>PAREDE COM PLACAS DE GESSO ACARTONADO (DRYWALL), PARA USO INTERNO, COM DUAS FACES DUPLAS E ESTRUTURA METÁLICA COM GUIAS DUPLAS, COM VÃOS. AF_06/2017_PS</v>
          </cell>
          <cell r="C1898" t="str">
            <v>M2</v>
          </cell>
          <cell r="D1898">
            <v>194.13</v>
          </cell>
          <cell r="E1898">
            <v>24.68</v>
          </cell>
          <cell r="F1898">
            <v>218.81</v>
          </cell>
        </row>
        <row r="1899">
          <cell r="A1899">
            <v>96370</v>
          </cell>
          <cell r="B1899" t="str">
            <v>PAREDE COM PLACAS DE GESSO ACARTONADO (DRYWALL), PARA USO INTERNO, COM UMA FACE SIMPLES E ESTRUTURA METÁLICA COM GUIAS SIMPLES, SEM VÃOS. AF_06/2017_PS</v>
          </cell>
          <cell r="C1899" t="str">
            <v>M2</v>
          </cell>
          <cell r="D1899">
            <v>60.51</v>
          </cell>
          <cell r="E1899">
            <v>8.49</v>
          </cell>
          <cell r="F1899">
            <v>69</v>
          </cell>
        </row>
        <row r="1900">
          <cell r="A1900">
            <v>96371</v>
          </cell>
          <cell r="B1900" t="str">
            <v>PAREDE COM PLACAS DE GESSO ACARTONADO (DRYWALL), PARA USO INTERNO, COM UMA FACE SIMPLES E ESTRUTURA METÁLICA COM GUIAS SIMPLES, COM VÃOS. AF_06/2017_PS</v>
          </cell>
          <cell r="C1900" t="str">
            <v>M2</v>
          </cell>
          <cell r="D1900">
            <v>73.25</v>
          </cell>
          <cell r="E1900">
            <v>10.26</v>
          </cell>
          <cell r="F1900">
            <v>83.51</v>
          </cell>
        </row>
        <row r="1901">
          <cell r="A1901" t="str">
            <v>AUX0158</v>
          </cell>
          <cell r="B1901" t="str">
            <v>PAREDE DE GESSO ACARTONADO - DRYWALL, CHAPA RU, ESP. = 12,5 MM</v>
          </cell>
          <cell r="C1901" t="str">
            <v>M2</v>
          </cell>
          <cell r="D1901">
            <v>140</v>
          </cell>
          <cell r="E1901">
            <v>0</v>
          </cell>
          <cell r="F1901">
            <v>140</v>
          </cell>
        </row>
        <row r="1902">
          <cell r="A1902"/>
          <cell r="B1902" t="str">
            <v>INSTALAÇÃO DE ISOLAMENTO OU REFORÇO EM DIVISÓRIA DRYWALL</v>
          </cell>
          <cell r="C1902"/>
          <cell r="D1902"/>
          <cell r="E1902"/>
          <cell r="F1902"/>
        </row>
        <row r="1903">
          <cell r="A1903">
            <v>96373</v>
          </cell>
          <cell r="B1903" t="str">
            <v>INSTALAÇÃO DE REFORÇO METÁLICO EM PAREDE DRYWALL. AF_06/2017</v>
          </cell>
          <cell r="C1903" t="str">
            <v>M</v>
          </cell>
          <cell r="D1903">
            <v>12.39</v>
          </cell>
          <cell r="E1903">
            <v>1.46</v>
          </cell>
          <cell r="F1903">
            <v>13.85</v>
          </cell>
        </row>
        <row r="1904">
          <cell r="A1904">
            <v>96374</v>
          </cell>
          <cell r="B1904" t="str">
            <v>INSTALAÇÃO DE REFORÇO DE MADEIRA EM PAREDE DRYWALL. AF_06/2017</v>
          </cell>
          <cell r="C1904" t="str">
            <v>M</v>
          </cell>
          <cell r="D1904">
            <v>35.130000000000003</v>
          </cell>
          <cell r="E1904">
            <v>1.96</v>
          </cell>
          <cell r="F1904">
            <v>37.090000000000003</v>
          </cell>
        </row>
        <row r="1905">
          <cell r="A1905"/>
          <cell r="B1905" t="str">
            <v>DIVISÓRIAS</v>
          </cell>
          <cell r="C1905"/>
          <cell r="D1905"/>
          <cell r="E1905"/>
          <cell r="F1905"/>
        </row>
        <row r="1906">
          <cell r="A1906">
            <v>102235</v>
          </cell>
          <cell r="B1906" t="str">
            <v>DIVISÓRIA FIXA EM VIDRO TEMPERADO 10 MM, SEM ABERTURA. AF_01/2021</v>
          </cell>
          <cell r="C1906" t="str">
            <v>M2</v>
          </cell>
          <cell r="D1906">
            <v>471.46</v>
          </cell>
          <cell r="E1906">
            <v>54.44</v>
          </cell>
          <cell r="F1906">
            <v>525.9</v>
          </cell>
        </row>
        <row r="1907">
          <cell r="A1907" t="str">
            <v>AUX3364</v>
          </cell>
          <cell r="B1907" t="str">
            <v>DIVISORIA NAVAL (PAINEL COM VIDRO), E=40MM, COM PERFIS EM AÇO - FORNECIMENTO E APLICAÇÃO - REV 02</v>
          </cell>
          <cell r="C1907" t="str">
            <v>M2</v>
          </cell>
          <cell r="D1907">
            <v>130</v>
          </cell>
          <cell r="E1907">
            <v>0</v>
          </cell>
          <cell r="F1907">
            <v>130</v>
          </cell>
        </row>
        <row r="1908">
          <cell r="A1908">
            <v>102253</v>
          </cell>
          <cell r="B1908" t="str">
            <v>DIVISORIA SANITÁRIA, TIPO CABINE, EM GRANITO CINZA POLIDO, ESP = 3CM, ASSENTADO COM ARGAMASSA COLANTE AC III-E, EXCLUSIVE FERRAGENS. AF_01/2021</v>
          </cell>
          <cell r="C1908" t="str">
            <v>M2</v>
          </cell>
          <cell r="D1908">
            <v>770.52</v>
          </cell>
          <cell r="E1908">
            <v>73.900000000000006</v>
          </cell>
          <cell r="F1908">
            <v>844.42</v>
          </cell>
        </row>
        <row r="1909">
          <cell r="A1909">
            <v>102254</v>
          </cell>
          <cell r="B1909" t="str">
            <v>DIVISORIA SANITÁRIA, TIPO CABINE, EM MÁRMORE BRANCO POLIDO, ESP = 3CM, ASSENTADO COM ARGAMASSA COLANTE AC III-E, EXCLUSIVE FERRAGENS. AF_01/2021</v>
          </cell>
          <cell r="C1909" t="str">
            <v>M2</v>
          </cell>
          <cell r="D1909">
            <v>850.49</v>
          </cell>
          <cell r="E1909">
            <v>73.900000000000006</v>
          </cell>
          <cell r="F1909">
            <v>924.39</v>
          </cell>
        </row>
        <row r="1910">
          <cell r="A1910">
            <v>102257</v>
          </cell>
          <cell r="B1910" t="str">
            <v>DIVISORIA SANITÁRIA, TIPO CABINE, EM PAINEL DE GRANILITE, ESP = 3CM, ASSENTADO COM ARGAMASSA COLANTE AC III-E, EXCLUSIVE FERRAGENS. AF_01/2021</v>
          </cell>
          <cell r="C1910" t="str">
            <v>M2</v>
          </cell>
          <cell r="D1910">
            <v>288.70999999999998</v>
          </cell>
          <cell r="E1910">
            <v>66.569999999999993</v>
          </cell>
          <cell r="F1910">
            <v>355.28</v>
          </cell>
        </row>
        <row r="1911">
          <cell r="A1911" t="str">
            <v>AUX3362</v>
          </cell>
          <cell r="B1911" t="str">
            <v>DIVISÓRIA EM GRANITO COM DUAS FACES POLIDAS, TIPO ANDORINHA/ QUARTZ/ CASTELO/ CORUMBA OU OUTROS EQUIVALENTES DA REGIAO, E=3CM , INCLUSIVE MONTAGEM COM FERRAGENS</v>
          </cell>
          <cell r="C1911" t="str">
            <v>M2</v>
          </cell>
          <cell r="D1911">
            <v>764.48</v>
          </cell>
          <cell r="E1911">
            <v>87.12</v>
          </cell>
          <cell r="F1911">
            <v>851.6</v>
          </cell>
        </row>
        <row r="1912">
          <cell r="A1912" t="str">
            <v>AUX1453</v>
          </cell>
          <cell r="B1912" t="str">
            <v>DIVISÓRIA EM GRANITO CINZA ANDORINHA POLIDO, E=2 CM, INCLUSIVE MONTAGEM COM FERRAGENS</v>
          </cell>
          <cell r="C1912" t="str">
            <v>M2</v>
          </cell>
          <cell r="D1912">
            <v>615.89</v>
          </cell>
          <cell r="E1912">
            <v>87.12</v>
          </cell>
          <cell r="F1912">
            <v>703.01</v>
          </cell>
        </row>
        <row r="1913">
          <cell r="A1913" t="str">
            <v>AUX0873</v>
          </cell>
          <cell r="B1913" t="str">
            <v>DIVISÓRIA EM GRANITO PRETO POLIDO, E=2 CM, INCLUSIVE MONTAGEM COM FERRAGENS</v>
          </cell>
          <cell r="C1913" t="str">
            <v>M2</v>
          </cell>
          <cell r="D1913">
            <v>790.16</v>
          </cell>
          <cell r="E1913">
            <v>87.12</v>
          </cell>
          <cell r="F1913">
            <v>877.28</v>
          </cell>
        </row>
        <row r="1914">
          <cell r="A1914">
            <v>102255</v>
          </cell>
          <cell r="B1914" t="str">
            <v>TAPA VISTA DE MICTÓRIO EM GRANITO CINZA POLIDO, ESP = 3CM, ASSENTADO COM ARGAMASSA COLANTE AC III-E . AF_01/2021</v>
          </cell>
          <cell r="C1914" t="str">
            <v>M2</v>
          </cell>
          <cell r="D1914">
            <v>738.72</v>
          </cell>
          <cell r="E1914">
            <v>142.82</v>
          </cell>
          <cell r="F1914">
            <v>881.54</v>
          </cell>
        </row>
        <row r="1915">
          <cell r="A1915">
            <v>102256</v>
          </cell>
          <cell r="B1915" t="str">
            <v>TAPA VISTA DE MICTÓRIO EM MÁRMORE BRANCO POLIDO, ESP = 3CM, ASSENTADO COM ARGAMASSA COLANTE AC III-E . AF_01/2021</v>
          </cell>
          <cell r="C1915" t="str">
            <v>M2</v>
          </cell>
          <cell r="D1915">
            <v>921.16</v>
          </cell>
          <cell r="E1915">
            <v>166.98</v>
          </cell>
          <cell r="F1915">
            <v>1088.1400000000001</v>
          </cell>
        </row>
        <row r="1916">
          <cell r="A1916">
            <v>102258</v>
          </cell>
          <cell r="B1916" t="str">
            <v>TAPA VISTA DE MICTÓRIO EM PAINEL DE GRANILITE, ESP = 3CM, ASSENTADO COM ARGAMASSA COLANTE AC III-E . AF_01/2021</v>
          </cell>
          <cell r="C1916" t="str">
            <v>M2</v>
          </cell>
          <cell r="D1916">
            <v>277.68</v>
          </cell>
          <cell r="E1916">
            <v>129.76</v>
          </cell>
          <cell r="F1916">
            <v>407.44</v>
          </cell>
        </row>
        <row r="1917">
          <cell r="A1917" t="str">
            <v>AUX1427</v>
          </cell>
          <cell r="B1917" t="str">
            <v>DIVISÓRIA EM GRANITO CINZA ANDORINHA PARA MICTÓRIOS, POLIDO, E=2 CM, ASSENTADO COM ARGAMASSA TRAÇO 1:3</v>
          </cell>
          <cell r="C1917" t="str">
            <v>M2</v>
          </cell>
          <cell r="D1917">
            <v>554.38</v>
          </cell>
          <cell r="E1917">
            <v>36.69</v>
          </cell>
          <cell r="F1917">
            <v>591.07000000000005</v>
          </cell>
        </row>
        <row r="1918">
          <cell r="A1918"/>
          <cell r="B1918" t="str">
            <v>PAINEL</v>
          </cell>
          <cell r="C1918"/>
          <cell r="D1918"/>
          <cell r="E1918"/>
          <cell r="F1918"/>
        </row>
        <row r="1919">
          <cell r="A1919"/>
          <cell r="B1919" t="str">
            <v>COBERTURA - ESTRUTURA</v>
          </cell>
          <cell r="C1919"/>
          <cell r="D1919"/>
          <cell r="E1919"/>
          <cell r="F1919"/>
        </row>
        <row r="1920">
          <cell r="A1920"/>
          <cell r="B1920" t="str">
            <v>MANUTENÇÃO / REPAROS - COBERTURA - ESTRUTURA</v>
          </cell>
          <cell r="C1920"/>
          <cell r="D1920"/>
          <cell r="E1920"/>
          <cell r="F1920"/>
        </row>
        <row r="1921">
          <cell r="A1921" t="str">
            <v>AUX2682</v>
          </cell>
          <cell r="B1921" t="str">
            <v>IMUNIZAÇÃO DE MADEIRA CONTRA CUPIM, COM APLICAÇÃO DE 01 DEMÃO DE IMUNIZANTE INCOLOR</v>
          </cell>
          <cell r="C1921" t="str">
            <v>M2</v>
          </cell>
          <cell r="D1921">
            <v>10.9</v>
          </cell>
          <cell r="E1921">
            <v>13.72</v>
          </cell>
          <cell r="F1921">
            <v>24.62</v>
          </cell>
        </row>
        <row r="1922">
          <cell r="A1922" t="str">
            <v>AUX1610</v>
          </cell>
          <cell r="B1922" t="str">
            <v>DEMOLIÇÃO DE ESTRUTURA METÁLICA</v>
          </cell>
          <cell r="C1922" t="str">
            <v>M2</v>
          </cell>
          <cell r="D1922">
            <v>14.16</v>
          </cell>
          <cell r="E1922">
            <v>29.03</v>
          </cell>
          <cell r="F1922">
            <v>43.19</v>
          </cell>
        </row>
        <row r="1923">
          <cell r="A1923" t="str">
            <v>AUX1533</v>
          </cell>
          <cell r="B1923" t="str">
            <v>DEMOLIÇÃO DE VIGAS DE FERRO</v>
          </cell>
          <cell r="C1923" t="str">
            <v>KG</v>
          </cell>
          <cell r="D1923">
            <v>0.14000000000000001</v>
          </cell>
          <cell r="E1923">
            <v>0.27</v>
          </cell>
          <cell r="F1923">
            <v>0.41</v>
          </cell>
        </row>
        <row r="1924">
          <cell r="A1924" t="str">
            <v>AUX1534</v>
          </cell>
          <cell r="B1924" t="str">
            <v>DEMOLIÇÃO DE ESTRUTURA DE MADEIRA PARA TELHADOS</v>
          </cell>
          <cell r="C1924" t="str">
            <v>M2</v>
          </cell>
          <cell r="D1924">
            <v>11</v>
          </cell>
          <cell r="E1924">
            <v>23.61</v>
          </cell>
          <cell r="F1924">
            <v>34.61</v>
          </cell>
        </row>
        <row r="1925">
          <cell r="A1925">
            <v>97650</v>
          </cell>
          <cell r="B1925" t="str">
            <v>REMOÇÃO DE TRAMA DE MADEIRA PARA COBERTURA, DE FORMA MANUAL, SEM REAPROVEITAMENTO. AF_12/2017</v>
          </cell>
          <cell r="C1925" t="str">
            <v>M2</v>
          </cell>
          <cell r="D1925">
            <v>2.39</v>
          </cell>
          <cell r="E1925">
            <v>5.36</v>
          </cell>
          <cell r="F1925">
            <v>7.75</v>
          </cell>
        </row>
        <row r="1926">
          <cell r="A1926">
            <v>97651</v>
          </cell>
          <cell r="B1926" t="str">
            <v>REMOÇÃO DE TESOURAS DE MADEIRA, COM VÃO MENOR QUE 8M, DE FORMA MANUAL, SEM REAPROVEITAMENTO. AF_12/2017</v>
          </cell>
          <cell r="C1926" t="str">
            <v>UN</v>
          </cell>
          <cell r="D1926">
            <v>26.77</v>
          </cell>
          <cell r="E1926">
            <v>59.1</v>
          </cell>
          <cell r="F1926">
            <v>85.87</v>
          </cell>
        </row>
        <row r="1927">
          <cell r="A1927">
            <v>97652</v>
          </cell>
          <cell r="B1927" t="str">
            <v>REMOÇÃO DE TESOURAS DE MADEIRA, COM VÃO MAIOR OU IGUAL A 8M, DE FORMA MANUAL, SEM REAPROVEITAMENTO. AF_12/2017</v>
          </cell>
          <cell r="C1927" t="str">
            <v>UN</v>
          </cell>
          <cell r="D1927">
            <v>60.69</v>
          </cell>
          <cell r="E1927">
            <v>133.96</v>
          </cell>
          <cell r="F1927">
            <v>194.65</v>
          </cell>
        </row>
        <row r="1928">
          <cell r="A1928">
            <v>97655</v>
          </cell>
          <cell r="B1928" t="str">
            <v>REMOÇÃO DE TRAMA METÁLICA PARA COBERTURA, DE FORMA MANUAL, SEM REAPROVEITAMENTO. AF_12/2017</v>
          </cell>
          <cell r="C1928" t="str">
            <v>M2</v>
          </cell>
          <cell r="D1928">
            <v>19.82</v>
          </cell>
          <cell r="E1928">
            <v>12.02</v>
          </cell>
          <cell r="F1928">
            <v>31.84</v>
          </cell>
        </row>
        <row r="1929">
          <cell r="A1929">
            <v>97656</v>
          </cell>
          <cell r="B1929" t="str">
            <v>REMOÇÃO DE TESOURAS METÁLICAS, COM VÃO MENOR QUE 8M, DE FORMA MANUAL, SEM REAPROVEITAMENTO. AF_12/2017</v>
          </cell>
          <cell r="C1929" t="str">
            <v>UN</v>
          </cell>
          <cell r="D1929">
            <v>170.77</v>
          </cell>
          <cell r="E1929">
            <v>127.74</v>
          </cell>
          <cell r="F1929">
            <v>298.51</v>
          </cell>
        </row>
        <row r="1930">
          <cell r="A1930">
            <v>97657</v>
          </cell>
          <cell r="B1930" t="str">
            <v>REMOÇÃO DE TESOURAS METÁLICAS, COM VÃO MAIOR OU IGUAL A 8M, DE FORMA MANUAL, SEM REAPROVEITAMENTO. AF_12/2017</v>
          </cell>
          <cell r="C1930" t="str">
            <v>UN</v>
          </cell>
          <cell r="D1930">
            <v>338.51</v>
          </cell>
          <cell r="E1930">
            <v>253.17</v>
          </cell>
          <cell r="F1930">
            <v>591.67999999999995</v>
          </cell>
        </row>
        <row r="1931">
          <cell r="A1931">
            <v>97653</v>
          </cell>
          <cell r="B1931" t="str">
            <v>REMOÇÃO DE TESOURAS DE MADEIRA, COM VÃO MENOR QUE 8M, DE FORMA MECANIZADA, COM REAPROVEITAMENTO. AF_12/2017</v>
          </cell>
          <cell r="C1931" t="str">
            <v>UN</v>
          </cell>
          <cell r="D1931">
            <v>97.61</v>
          </cell>
          <cell r="E1931">
            <v>43.82</v>
          </cell>
          <cell r="F1931">
            <v>141.43</v>
          </cell>
        </row>
        <row r="1932">
          <cell r="A1932">
            <v>97654</v>
          </cell>
          <cell r="B1932" t="str">
            <v>REMOÇÃO DE TESOURAS DE MADEIRA, COM VÃO MAIOR OU IGUAL A 8M, DE FORMA MECANIZADA, COM REAPROVEITAMENTO. AF_12/2017</v>
          </cell>
          <cell r="C1932" t="str">
            <v>UN</v>
          </cell>
          <cell r="D1932">
            <v>106.91</v>
          </cell>
          <cell r="E1932">
            <v>64.31</v>
          </cell>
          <cell r="F1932">
            <v>171.22</v>
          </cell>
        </row>
        <row r="1933">
          <cell r="A1933">
            <v>97658</v>
          </cell>
          <cell r="B1933" t="str">
            <v>REMOÇÃO DE TESOURAS METÁLICAS, COM VÃO MENOR QUE 8M, DE FORMA MECANIZADA, COM REAPROVEITAMENTO. AF_12/2017</v>
          </cell>
          <cell r="C1933" t="str">
            <v>UN</v>
          </cell>
          <cell r="D1933">
            <v>139.9</v>
          </cell>
          <cell r="E1933">
            <v>74.61</v>
          </cell>
          <cell r="F1933">
            <v>214.51</v>
          </cell>
        </row>
        <row r="1934">
          <cell r="A1934">
            <v>97659</v>
          </cell>
          <cell r="B1934" t="str">
            <v>REMOÇÃO DE TESOURAS METÁLICAS, COM VÃO MAIOR OU IGUAL A 8M, DE FORMA MECANIZADA, COM REAPROVEITAMENTO. AF_12/2017</v>
          </cell>
          <cell r="C1934" t="str">
            <v>UN</v>
          </cell>
          <cell r="D1934">
            <v>180.16</v>
          </cell>
          <cell r="E1934">
            <v>112.71</v>
          </cell>
          <cell r="F1934">
            <v>292.87</v>
          </cell>
        </row>
        <row r="1935">
          <cell r="A1935">
            <v>100388</v>
          </cell>
          <cell r="B1935" t="str">
            <v>RETIRADA E RECOLOCAÇÃO DE RIPA EM TELHADOS DE ATÉ 2 ÁGUAS COM TELHA CERÂMICA OU DE CONCRETO DE ENCAIXE, INCLUSO TRANSPORTE VERTICAL. AF_07/2019</v>
          </cell>
          <cell r="C1935" t="str">
            <v>M2</v>
          </cell>
          <cell r="D1935">
            <v>14.84</v>
          </cell>
          <cell r="E1935">
            <v>7.92</v>
          </cell>
          <cell r="F1935">
            <v>22.76</v>
          </cell>
        </row>
        <row r="1936">
          <cell r="A1936">
            <v>100389</v>
          </cell>
          <cell r="B1936" t="str">
            <v>RETIRADA E RECOLOCAÇÃO DE CAIBRO EM TELHADOS DE ATÉ 2 ÁGUAS COM TELHA CERÂMICA OU DE CONCRETO DE ENCAIXE, INCLUSO TRANSPORTE VERTICAL. AF_07/2019</v>
          </cell>
          <cell r="C1936" t="str">
            <v>M2</v>
          </cell>
          <cell r="D1936">
            <v>11.21</v>
          </cell>
          <cell r="E1936">
            <v>8.58</v>
          </cell>
          <cell r="F1936">
            <v>19.79</v>
          </cell>
        </row>
        <row r="1937">
          <cell r="A1937">
            <v>100390</v>
          </cell>
          <cell r="B1937" t="str">
            <v>RETIRADA E RECOLOCAÇÃO DE RIPA EM TELHADOS DE MAIS DE 2 ÁGUAS COM TELHA CERÂMICA OU DE CONCRETO DE ENCAIXE, INCLUSO TRANSPORTE VERTICAL. AF_07/2019</v>
          </cell>
          <cell r="C1937" t="str">
            <v>M2</v>
          </cell>
          <cell r="D1937">
            <v>15.99</v>
          </cell>
          <cell r="E1937">
            <v>10.81</v>
          </cell>
          <cell r="F1937">
            <v>26.8</v>
          </cell>
        </row>
        <row r="1938">
          <cell r="A1938">
            <v>100391</v>
          </cell>
          <cell r="B1938" t="str">
            <v>RETIRADA E RECOLOCAÇÃO DE CAIBRO EM TELHADOS DE MAIS DE 2 ÁGUAS COM TELHA CERÂMICA OU DE CONCRETO DE ENCAIXE, INCLUSO TRANSPORTE VERTICAL. AF_07/2019</v>
          </cell>
          <cell r="C1938" t="str">
            <v>M2</v>
          </cell>
          <cell r="D1938">
            <v>12.01</v>
          </cell>
          <cell r="E1938">
            <v>10.48</v>
          </cell>
          <cell r="F1938">
            <v>22.49</v>
          </cell>
        </row>
        <row r="1939">
          <cell r="A1939">
            <v>100392</v>
          </cell>
          <cell r="B1939" t="str">
            <v>RETIRADA E RECOLOCAÇÃO DE RIPA EM TELHADOS DE ATÉ 2 ÁGUAS COM TELHA CERÂMICA CAPA-CANAL, INCLUSO TRANSPORTE VERTICAL. AF_07/2019</v>
          </cell>
          <cell r="C1939" t="str">
            <v>M2</v>
          </cell>
          <cell r="D1939">
            <v>11.73</v>
          </cell>
          <cell r="E1939">
            <v>6.17</v>
          </cell>
          <cell r="F1939">
            <v>17.899999999999999</v>
          </cell>
        </row>
        <row r="1940">
          <cell r="A1940">
            <v>100393</v>
          </cell>
          <cell r="B1940" t="str">
            <v>RETIRADA E RECOLOCAÇÃO DE CAIBRO EM TELHADOS DE ATÉ 2 ÁGUAS COM TELHA CERÂMICA CAPA-CANAL, INCLUSO TRANSPORTE VERTICAL. AF_07/2019</v>
          </cell>
          <cell r="C1940" t="str">
            <v>M2</v>
          </cell>
          <cell r="D1940">
            <v>12.99</v>
          </cell>
          <cell r="E1940">
            <v>9.73</v>
          </cell>
          <cell r="F1940">
            <v>22.72</v>
          </cell>
        </row>
        <row r="1941">
          <cell r="A1941">
            <v>100394</v>
          </cell>
          <cell r="B1941" t="str">
            <v>RETIRADA E RECOLOCAÇÃO DE RIPA EM TELHADOS DE MAIS DE 2 ÁGUAS COM TELHA CERÂMICA CAPA-CANAL, INCLUSO TRANSPORTE VERTICAL. AF_07/2019</v>
          </cell>
          <cell r="C1941" t="str">
            <v>M2</v>
          </cell>
          <cell r="D1941">
            <v>12.66</v>
          </cell>
          <cell r="E1941">
            <v>8.44</v>
          </cell>
          <cell r="F1941">
            <v>21.1</v>
          </cell>
        </row>
        <row r="1942">
          <cell r="A1942">
            <v>100395</v>
          </cell>
          <cell r="B1942" t="str">
            <v>RETIRADA E RECOLOCAÇÃO DE CAIBRO EM TELHADOS DE MAIS DE 2 ÁGUAS COM TELHA CERÂMICA CAPA-CANAL, INCLUSO TRANSPORTE VERTICAL. AF_07/2019</v>
          </cell>
          <cell r="C1942" t="str">
            <v>M2</v>
          </cell>
          <cell r="D1942">
            <v>14.19</v>
          </cell>
          <cell r="E1942">
            <v>12.61</v>
          </cell>
          <cell r="F1942">
            <v>26.8</v>
          </cell>
        </row>
        <row r="1943">
          <cell r="A1943">
            <v>100328</v>
          </cell>
          <cell r="B1943" t="str">
            <v>RETIRADA E RECOLOCAÇÃO DE  TELHA CERÂMICA DE ENCAIXE, COM ATÉ DUAS ÁGUAS, INCLUSO IÇAMENTO. AF_07/2019</v>
          </cell>
          <cell r="C1943" t="str">
            <v>M2</v>
          </cell>
          <cell r="D1943">
            <v>8.34</v>
          </cell>
          <cell r="E1943">
            <v>6.29</v>
          </cell>
          <cell r="F1943">
            <v>14.63</v>
          </cell>
        </row>
        <row r="1944">
          <cell r="A1944">
            <v>100329</v>
          </cell>
          <cell r="B1944" t="str">
            <v>RETIRADA E RECOLOCAÇÃO DE  TELHA CERÂMICA DE ENCAIXE, COM MAIS DE DUAS ÁGUAS, INCLUSO IÇAMENTO. AF_07/2019</v>
          </cell>
          <cell r="C1944" t="str">
            <v>M2</v>
          </cell>
          <cell r="D1944">
            <v>9.4499999999999993</v>
          </cell>
          <cell r="E1944">
            <v>8.85</v>
          </cell>
          <cell r="F1944">
            <v>18.3</v>
          </cell>
        </row>
        <row r="1945">
          <cell r="A1945">
            <v>100330</v>
          </cell>
          <cell r="B1945" t="str">
            <v>RETIRADA E RECOLOCAÇÃO DE  TELHA CERÂMICA CAPA-CANAL, COM ATÉ DUAS ÁGUAS, INCLUSO IÇAMENTO. AF_07/2019</v>
          </cell>
          <cell r="C1945" t="str">
            <v>M2</v>
          </cell>
          <cell r="D1945">
            <v>11.4</v>
          </cell>
          <cell r="E1945">
            <v>8.4700000000000006</v>
          </cell>
          <cell r="F1945">
            <v>19.87</v>
          </cell>
        </row>
        <row r="1946">
          <cell r="A1946">
            <v>100331</v>
          </cell>
          <cell r="B1946" t="str">
            <v>RETIRADA E RECOLOCAÇÃO DE  TELHA CERÂMICA CAPA-CANAL, COM MAIS DE DUAS ÁGUAS, INCLUSO IÇAMENTO. AF_07/2019</v>
          </cell>
          <cell r="C1946" t="str">
            <v>M2</v>
          </cell>
          <cell r="D1946">
            <v>13.27</v>
          </cell>
          <cell r="E1946">
            <v>12.84</v>
          </cell>
          <cell r="F1946">
            <v>26.11</v>
          </cell>
        </row>
        <row r="1947">
          <cell r="A1947" t="str">
            <v>AUX2591</v>
          </cell>
          <cell r="B1947" t="str">
            <v>RETIRADA DE ESTRUTURA MADEIRA PONTALETADA - PARA TELHAS DE BARRO COZIDO</v>
          </cell>
          <cell r="C1947" t="str">
            <v>M2</v>
          </cell>
          <cell r="D1947">
            <v>4.62</v>
          </cell>
          <cell r="E1947">
            <v>11.17</v>
          </cell>
          <cell r="F1947">
            <v>15.79</v>
          </cell>
        </row>
        <row r="1948">
          <cell r="A1948" t="str">
            <v>AUX2592</v>
          </cell>
          <cell r="B1948" t="str">
            <v>RETIRADA DE ESTRUTURA DE MADEIRA COM TESOURAS - PARA TELHAS DE BARRO COZIDO</v>
          </cell>
          <cell r="C1948" t="str">
            <v>M2</v>
          </cell>
          <cell r="D1948">
            <v>7.7</v>
          </cell>
          <cell r="E1948">
            <v>18.63</v>
          </cell>
          <cell r="F1948">
            <v>26.33</v>
          </cell>
        </row>
        <row r="1949">
          <cell r="A1949" t="str">
            <v>AUX0252</v>
          </cell>
          <cell r="B1949" t="str">
            <v>RETIRADA DE ESTRUTURA MADEIRA PONTALETADA - PARA TELHA ONDULADA DE CIMENTO AMIANTO, ALUMÍNIO OU PLÁSTICO</v>
          </cell>
          <cell r="C1949" t="str">
            <v>M2</v>
          </cell>
          <cell r="D1949">
            <v>3.08</v>
          </cell>
          <cell r="E1949">
            <v>7.44</v>
          </cell>
          <cell r="F1949">
            <v>10.52</v>
          </cell>
        </row>
        <row r="1950">
          <cell r="A1950" t="str">
            <v>AUX0253</v>
          </cell>
          <cell r="B1950" t="str">
            <v>RETIRADA DE ESTRUTURA DE MADEIRA COM TESOURAS - PARA TELHA ONDULADA DE CIMENTO AMIANTO, ALUMÍNIO OU PLÁSTICO</v>
          </cell>
          <cell r="C1950" t="str">
            <v>M2</v>
          </cell>
          <cell r="D1950">
            <v>6.16</v>
          </cell>
          <cell r="E1950">
            <v>14.9</v>
          </cell>
          <cell r="F1950">
            <v>21.06</v>
          </cell>
        </row>
        <row r="1951">
          <cell r="A1951" t="str">
            <v>AUX0254</v>
          </cell>
          <cell r="B1951" t="str">
            <v>RETIRADA PARCIAL DE MADEIRAMENTO DE TELHADO - RIPAS</v>
          </cell>
          <cell r="C1951" t="str">
            <v>M</v>
          </cell>
          <cell r="D1951">
            <v>0.16</v>
          </cell>
          <cell r="E1951">
            <v>0.37</v>
          </cell>
          <cell r="F1951">
            <v>0.53</v>
          </cell>
        </row>
        <row r="1952">
          <cell r="A1952" t="str">
            <v>AUX0255</v>
          </cell>
          <cell r="B1952" t="str">
            <v>RETIRADA PARCIAL DE MADEIRAMENTO DE TELHADO - CAIBROS</v>
          </cell>
          <cell r="C1952" t="str">
            <v>M</v>
          </cell>
          <cell r="D1952">
            <v>0.92</v>
          </cell>
          <cell r="E1952">
            <v>2.23</v>
          </cell>
          <cell r="F1952">
            <v>3.15</v>
          </cell>
        </row>
        <row r="1953">
          <cell r="A1953" t="str">
            <v>AUX0256</v>
          </cell>
          <cell r="B1953" t="str">
            <v>RETIRADA PARCIAL DE MADEIRAMENTO DE TELHADO - VIGAS</v>
          </cell>
          <cell r="C1953" t="str">
            <v>M</v>
          </cell>
          <cell r="D1953">
            <v>1.54</v>
          </cell>
          <cell r="E1953">
            <v>3.73</v>
          </cell>
          <cell r="F1953">
            <v>5.27</v>
          </cell>
        </row>
        <row r="1954">
          <cell r="A1954" t="str">
            <v>AUX0257</v>
          </cell>
          <cell r="B1954" t="str">
            <v>RETIRADA DE FERRAGEM PARA MADEIRAMENTO DE TELHADO</v>
          </cell>
          <cell r="C1954" t="str">
            <v>UN</v>
          </cell>
          <cell r="D1954">
            <v>2.2999999999999998</v>
          </cell>
          <cell r="E1954">
            <v>5.59</v>
          </cell>
          <cell r="F1954">
            <v>7.89</v>
          </cell>
        </row>
        <row r="1955">
          <cell r="A1955" t="str">
            <v>AUX0195</v>
          </cell>
          <cell r="B1955" t="str">
            <v>RETIRADA DE ESTRUTURA METÁLICA INCLUSIVE PERFIS DE FIXAÇÃO</v>
          </cell>
          <cell r="C1955" t="str">
            <v>KG</v>
          </cell>
          <cell r="D1955">
            <v>2.13</v>
          </cell>
          <cell r="E1955">
            <v>1.53</v>
          </cell>
          <cell r="F1955">
            <v>3.66</v>
          </cell>
        </row>
        <row r="1956">
          <cell r="A1956" t="str">
            <v>AUX3253</v>
          </cell>
          <cell r="B1956" t="str">
            <v>REMOÇÃO E REASSENTAMENTO DE TOLDO</v>
          </cell>
          <cell r="C1956" t="str">
            <v>M2</v>
          </cell>
          <cell r="D1956">
            <v>15.57</v>
          </cell>
          <cell r="E1956">
            <v>36.299999999999997</v>
          </cell>
          <cell r="F1956">
            <v>51.87</v>
          </cell>
        </row>
        <row r="1957">
          <cell r="A1957" t="str">
            <v>AUX3254</v>
          </cell>
          <cell r="B1957" t="str">
            <v>REMOÇÃO DE TOLDO</v>
          </cell>
          <cell r="C1957" t="str">
            <v>M2</v>
          </cell>
          <cell r="D1957">
            <v>7.79</v>
          </cell>
          <cell r="E1957">
            <v>18.149999999999999</v>
          </cell>
          <cell r="F1957">
            <v>25.94</v>
          </cell>
        </row>
        <row r="1958">
          <cell r="A1958" t="str">
            <v>AUX2593</v>
          </cell>
          <cell r="B1958" t="str">
            <v>RECOLOCAÇÃO PARCIAL DE MADEIRAMENTO DE TELHADO - RIPAS</v>
          </cell>
          <cell r="C1958" t="str">
            <v>M</v>
          </cell>
          <cell r="D1958">
            <v>0.78</v>
          </cell>
          <cell r="E1958">
            <v>1.86</v>
          </cell>
          <cell r="F1958">
            <v>2.64</v>
          </cell>
        </row>
        <row r="1959">
          <cell r="A1959" t="str">
            <v>AUX2594</v>
          </cell>
          <cell r="B1959" t="str">
            <v>RECOLOCAÇÃO PARCIAL DE MADEIRAMENTO DE TELHADO - CAIBROS</v>
          </cell>
          <cell r="C1959" t="str">
            <v>M</v>
          </cell>
          <cell r="D1959">
            <v>2.5</v>
          </cell>
          <cell r="E1959">
            <v>5.59</v>
          </cell>
          <cell r="F1959">
            <v>8.09</v>
          </cell>
        </row>
        <row r="1960">
          <cell r="A1960" t="str">
            <v>AUX0266</v>
          </cell>
          <cell r="B1960" t="str">
            <v>RECOLOCAÇÃO PARCIAL DE MADEIRAMENTO DE TELHADO - VIGAS</v>
          </cell>
          <cell r="C1960" t="str">
            <v>M</v>
          </cell>
          <cell r="D1960">
            <v>6.66</v>
          </cell>
          <cell r="E1960">
            <v>14.9</v>
          </cell>
          <cell r="F1960">
            <v>21.56</v>
          </cell>
        </row>
        <row r="1961">
          <cell r="A1961" t="str">
            <v>AUX0267</v>
          </cell>
          <cell r="B1961" t="str">
            <v>RECOLOCAÇÃO DE FERRAGEM PARA MADEIRAMENTO DE TELHADO</v>
          </cell>
          <cell r="C1961" t="str">
            <v>UN</v>
          </cell>
          <cell r="D1961">
            <v>4.62</v>
          </cell>
          <cell r="E1961">
            <v>11.17</v>
          </cell>
          <cell r="F1961">
            <v>15.79</v>
          </cell>
        </row>
        <row r="1962">
          <cell r="A1962"/>
          <cell r="B1962" t="str">
            <v>ESTRUTURA PARA COBERTURA EM MADEIRA - TESOURA INTEIRA</v>
          </cell>
          <cell r="C1962"/>
          <cell r="D1962"/>
          <cell r="E1962"/>
          <cell r="F1962"/>
        </row>
        <row r="1963">
          <cell r="A1963">
            <v>92545</v>
          </cell>
          <cell r="B1963" t="str">
            <v>FABRICAÇÃO E INSTALAÇÃO DE TESOURA INTEIRA EM MADEIRA NÃO APARELHADA, VÃO DE 3 M, PARA TELHA CERÂMICA OU DE CONCRETO, INCLUSO IÇAMENTO. AF_07/2019</v>
          </cell>
          <cell r="C1963" t="str">
            <v>UN</v>
          </cell>
          <cell r="D1963">
            <v>906.67</v>
          </cell>
          <cell r="E1963">
            <v>295.11</v>
          </cell>
          <cell r="F1963">
            <v>1201.78</v>
          </cell>
        </row>
        <row r="1964">
          <cell r="A1964">
            <v>92546</v>
          </cell>
          <cell r="B1964" t="str">
            <v>FABRICAÇÃO E INSTALAÇÃO DE TESOURA INTEIRA EM MADEIRA NÃO APARELHADA, VÃO DE 4 M, PARA TELHA CERÂMICA OU DE CONCRETO, INCLUSO IÇAMENTO. AF_07/2019</v>
          </cell>
          <cell r="C1964" t="str">
            <v>UN</v>
          </cell>
          <cell r="D1964">
            <v>1089.67</v>
          </cell>
          <cell r="E1964">
            <v>388.06</v>
          </cell>
          <cell r="F1964">
            <v>1477.73</v>
          </cell>
        </row>
        <row r="1965">
          <cell r="A1965">
            <v>92547</v>
          </cell>
          <cell r="B1965" t="str">
            <v>FABRICAÇÃO E INSTALAÇÃO DE TESOURA INTEIRA EM MADEIRA NÃO APARELHADA, VÃO DE 5 M, PARA TELHA CERÂMICA OU DE CONCRETO, INCLUSO IÇAMENTO. AF_07/2019</v>
          </cell>
          <cell r="C1965" t="str">
            <v>UN</v>
          </cell>
          <cell r="D1965">
            <v>1182.17</v>
          </cell>
          <cell r="E1965">
            <v>388.06</v>
          </cell>
          <cell r="F1965">
            <v>1570.23</v>
          </cell>
        </row>
        <row r="1966">
          <cell r="A1966">
            <v>92548</v>
          </cell>
          <cell r="B1966" t="str">
            <v>FABRICAÇÃO E INSTALAÇÃO DE TESOURA INTEIRA EM MADEIRA NÃO APARELHADA, VÃO DE 6 M, PARA TELHA CERÂMICA OU DE CONCRETO, INCLUSO IÇAMENTO. AF_07/2019</v>
          </cell>
          <cell r="C1966" t="str">
            <v>UN</v>
          </cell>
          <cell r="D1966">
            <v>1311.85</v>
          </cell>
          <cell r="E1966">
            <v>437.65</v>
          </cell>
          <cell r="F1966">
            <v>1749.5</v>
          </cell>
        </row>
        <row r="1967">
          <cell r="A1967">
            <v>92549</v>
          </cell>
          <cell r="B1967" t="str">
            <v>FABRICAÇÃO E INSTALAÇÃO DE TESOURA INTEIRA EM MADEIRA NÃO APARELHADA, VÃO DE 7 M, PARA TELHA CERÂMICA OU DE CONCRETO, INCLUSO IÇAMENTO. AF_07/2019</v>
          </cell>
          <cell r="C1967" t="str">
            <v>UN</v>
          </cell>
          <cell r="D1967">
            <v>1553.21</v>
          </cell>
          <cell r="E1967">
            <v>623.5</v>
          </cell>
          <cell r="F1967">
            <v>2176.71</v>
          </cell>
        </row>
        <row r="1968">
          <cell r="A1968">
            <v>92550</v>
          </cell>
          <cell r="B1968" t="str">
            <v>FABRICAÇÃO E INSTALAÇÃO DE TESOURA INTEIRA EM MADEIRA NÃO APARELHADA, VÃO DE 8 M, PARA TELHA CERÂMICA OU DE CONCRETO, INCLUSO IÇAMENTO. AF_07/2019</v>
          </cell>
          <cell r="C1968" t="str">
            <v>UN</v>
          </cell>
          <cell r="D1968">
            <v>1995.4</v>
          </cell>
          <cell r="E1968">
            <v>671.56</v>
          </cell>
          <cell r="F1968">
            <v>2666.96</v>
          </cell>
        </row>
        <row r="1969">
          <cell r="A1969">
            <v>92551</v>
          </cell>
          <cell r="B1969" t="str">
            <v>FABRICAÇÃO E INSTALAÇÃO DE TESOURA INTEIRA EM MADEIRA NÃO APARELHADA, VÃO DE 9 M, PARA TELHA CERÂMICA OU DE CONCRETO, INCLUSO IÇAMENTO. AF_07/2019</v>
          </cell>
          <cell r="C1969" t="str">
            <v>UN</v>
          </cell>
          <cell r="D1969">
            <v>2114.56</v>
          </cell>
          <cell r="E1969">
            <v>671.55</v>
          </cell>
          <cell r="F1969">
            <v>2786.11</v>
          </cell>
        </row>
        <row r="1970">
          <cell r="A1970">
            <v>92552</v>
          </cell>
          <cell r="B1970" t="str">
            <v>FABRICAÇÃO E INSTALAÇÃO DE TESOURA INTEIRA EM MADEIRA NÃO APARELHADA, VÃO DE 10 M, PARA TELHA CERÂMICA OU DE CONCRETO, INCLUSO IÇAMENTO. AF_07/2019</v>
          </cell>
          <cell r="C1970" t="str">
            <v>UN</v>
          </cell>
          <cell r="D1970">
            <v>2281.5300000000002</v>
          </cell>
          <cell r="E1970">
            <v>748.94</v>
          </cell>
          <cell r="F1970">
            <v>3030.47</v>
          </cell>
        </row>
        <row r="1971">
          <cell r="A1971">
            <v>92553</v>
          </cell>
          <cell r="B1971" t="str">
            <v>FABRICAÇÃO E INSTALAÇÃO DE TESOURA INTEIRA EM MADEIRA NÃO APARELHADA, VÃO DE 11 M, PARA TELHA CERÂMICA OU DE CONCRETO, INCLUSO IÇAMENTO. AF_07/2019</v>
          </cell>
          <cell r="C1971" t="str">
            <v>UN</v>
          </cell>
          <cell r="D1971">
            <v>2534.12</v>
          </cell>
          <cell r="E1971">
            <v>934.81</v>
          </cell>
          <cell r="F1971">
            <v>3468.93</v>
          </cell>
        </row>
        <row r="1972">
          <cell r="A1972">
            <v>92554</v>
          </cell>
          <cell r="B1972" t="str">
            <v>FABRICAÇÃO E INSTALAÇÃO DE TESOURA INTEIRA EM MADEIRA NÃO APARELHADA, VÃO DE 12 M, PARA TELHA CERÂMICA OU DE CONCRETO, INCLUSO IÇAMENTO. AF_07/2019</v>
          </cell>
          <cell r="C1972" t="str">
            <v>UN</v>
          </cell>
          <cell r="D1972">
            <v>2670.81</v>
          </cell>
          <cell r="E1972">
            <v>934.81</v>
          </cell>
          <cell r="F1972">
            <v>3605.62</v>
          </cell>
        </row>
        <row r="1973">
          <cell r="A1973">
            <v>92555</v>
          </cell>
          <cell r="B1973" t="str">
            <v>FABRICAÇÃO E INSTALAÇÃO DE TESOURA INTEIRA EM MADEIRA NÃO APARELHADA, VÃO DE 3 M, PARA TELHA ONDULADA DE FIBROCIMENTO, METÁLICA, PLÁSTICA OU TERMOACÚSTICA, INCLUSO IÇAMENTO. AF_07/2019</v>
          </cell>
          <cell r="C1973" t="str">
            <v>UN</v>
          </cell>
          <cell r="D1973">
            <v>888.38</v>
          </cell>
          <cell r="E1973">
            <v>295.11</v>
          </cell>
          <cell r="F1973">
            <v>1183.49</v>
          </cell>
        </row>
        <row r="1974">
          <cell r="A1974">
            <v>92556</v>
          </cell>
          <cell r="B1974" t="str">
            <v>FABRICAÇÃO E INSTALAÇÃO DE TESOURA INTEIRA EM MADEIRA NÃO APARELHADA, VÃO DE 4 M, PARA TELHA ONDULADA DE FIBROCIMENTO, METÁLICA, PLÁSTICA OU TERMOACÚSTICA, INCLUSO IÇAMENTO. AF_07/2019</v>
          </cell>
          <cell r="C1974" t="str">
            <v>UN</v>
          </cell>
          <cell r="D1974">
            <v>1057.6199999999999</v>
          </cell>
          <cell r="E1974">
            <v>388.06</v>
          </cell>
          <cell r="F1974">
            <v>1445.68</v>
          </cell>
        </row>
        <row r="1975">
          <cell r="A1975">
            <v>92557</v>
          </cell>
          <cell r="B1975" t="str">
            <v>FABRICAÇÃO E INSTALAÇÃO DE TESOURA INTEIRA EM MADEIRA NÃO APARELHADA, VÃO DE 5 M, PARA TELHA ONDULADA DE FIBROCIMENTO, METÁLICA, PLÁSTICA OU TERMOACÚSTICA, INCLUSO IÇAMENTO. AF_07/2019</v>
          </cell>
          <cell r="C1975" t="str">
            <v>UN</v>
          </cell>
          <cell r="D1975">
            <v>1150.1099999999999</v>
          </cell>
          <cell r="E1975">
            <v>388.06</v>
          </cell>
          <cell r="F1975">
            <v>1538.17</v>
          </cell>
        </row>
        <row r="1976">
          <cell r="A1976">
            <v>92558</v>
          </cell>
          <cell r="B1976" t="str">
            <v>FABRICAÇÃO E INSTALAÇÃO DE TESOURA INTEIRA EM MADEIRA NÃO APARELHADA, VÃO DE 6 M, PARA TELHA ONDULADA DE FIBROCIMENTO, METÁLICA, PLÁSTICA OU TERMOACÚSTICA, INCLUSO IÇAMENTO. AF_07/2019</v>
          </cell>
          <cell r="C1976" t="str">
            <v>UN</v>
          </cell>
          <cell r="D1976">
            <v>1293.55</v>
          </cell>
          <cell r="E1976">
            <v>437.65</v>
          </cell>
          <cell r="F1976">
            <v>1731.2</v>
          </cell>
        </row>
        <row r="1977">
          <cell r="A1977">
            <v>92559</v>
          </cell>
          <cell r="B1977" t="str">
            <v>FABRICAÇÃO E INSTALAÇÃO DE TESOURA INTEIRA EM MADEIRA NÃO APARELHADA, VÃO DE 7 M, PARA TELHA ONDULADA DE FIBROCIMENTO, METÁLICA, PLÁSTICA OU TERMOACÚSTICA, INCLUSO IÇAMENTO. AF_07/2019</v>
          </cell>
          <cell r="C1977" t="str">
            <v>UN</v>
          </cell>
          <cell r="D1977">
            <v>1519.14</v>
          </cell>
          <cell r="E1977">
            <v>623.5</v>
          </cell>
          <cell r="F1977">
            <v>2142.64</v>
          </cell>
        </row>
        <row r="1978">
          <cell r="A1978">
            <v>92560</v>
          </cell>
          <cell r="B1978" t="str">
            <v>FABRICAÇÃO E INSTALAÇÃO DE TESOURA INTEIRA EM MADEIRA NÃO APARELHADA, VÃO DE 8 M, PARA TELHA ONDULADA DE FIBROCIMENTO, METÁLICA, PLÁSTICA OU TERMOACÚSTICA, INCLUSO IÇAMENTO. AF_07/2019</v>
          </cell>
          <cell r="C1978" t="str">
            <v>UN</v>
          </cell>
          <cell r="D1978">
            <v>1949</v>
          </cell>
          <cell r="E1978">
            <v>671.56</v>
          </cell>
          <cell r="F1978">
            <v>2620.56</v>
          </cell>
        </row>
        <row r="1979">
          <cell r="A1979">
            <v>92561</v>
          </cell>
          <cell r="B1979" t="str">
            <v>FABRICAÇÃO E INSTALAÇÃO DE TESOURA INTEIRA EM MADEIRA NÃO APARELHADA, VÃO DE 9 M, PARA TELHA ONDULADA DE FIBROCIMENTO, METÁLICA, PLÁSTICA OU TERMOACÚSTICA, INCLUSO IÇAMENTO. AF_07/2019</v>
          </cell>
          <cell r="C1979" t="str">
            <v>UN</v>
          </cell>
          <cell r="D1979">
            <v>2069.41</v>
          </cell>
          <cell r="E1979">
            <v>671.55</v>
          </cell>
          <cell r="F1979">
            <v>2740.96</v>
          </cell>
        </row>
        <row r="1980">
          <cell r="A1980">
            <v>92562</v>
          </cell>
          <cell r="B1980" t="str">
            <v>FABRICAÇÃO E INSTALAÇÃO DE TESOURA INTEIRA EM MADEIRA NÃO APARELHADA, VÃO DE 10 M, PARA TELHA ONDULADA DE FIBROCIMENTO, METÁLICA, PLÁSTICA OU TERMOACÚSTICA, INCLUSO IÇAMENTO. AF_07/2019</v>
          </cell>
          <cell r="C1980" t="str">
            <v>UN</v>
          </cell>
          <cell r="D1980">
            <v>2204.33</v>
          </cell>
          <cell r="E1980">
            <v>748.94</v>
          </cell>
          <cell r="F1980">
            <v>2953.27</v>
          </cell>
        </row>
        <row r="1981">
          <cell r="A1981">
            <v>92563</v>
          </cell>
          <cell r="B1981" t="str">
            <v>FABRICAÇÃO E INSTALAÇÃO DE TESOURA INTEIRA EM MADEIRA NÃO APARELHADA, VÃO DE 11 M, PARA TELHA ONDULADA DE FIBROCIMENTO, METÁLICA, PLÁSTICA OU TERMOACÚSTICA, INCLUSO IÇAMENTO. AF_07/2019</v>
          </cell>
          <cell r="C1981" t="str">
            <v>UN</v>
          </cell>
          <cell r="D1981">
            <v>2443.84</v>
          </cell>
          <cell r="E1981">
            <v>934.81</v>
          </cell>
          <cell r="F1981">
            <v>3378.65</v>
          </cell>
        </row>
        <row r="1982">
          <cell r="A1982">
            <v>92564</v>
          </cell>
          <cell r="B1982" t="str">
            <v>FABRICAÇÃO E INSTALAÇÃO DE TESOURA INTEIRA EM MADEIRA NÃO APARELHADA, VÃO DE 12 M, PARA TELHA ONDULADA DE FIBROCIMENTO, METÁLICA, PLÁSTICA OU TERMOACÚSTICA, INCLUSO IÇAMENTO. AF_07/2019</v>
          </cell>
          <cell r="C1982" t="str">
            <v>UN</v>
          </cell>
          <cell r="D1982">
            <v>2560.23</v>
          </cell>
          <cell r="E1982">
            <v>934.81</v>
          </cell>
          <cell r="F1982">
            <v>3495.04</v>
          </cell>
        </row>
        <row r="1983">
          <cell r="A1983"/>
          <cell r="B1983" t="str">
            <v>ESTRUTURA PARA COBERTURA EM MADEIRA - MEIA TESOURA</v>
          </cell>
          <cell r="C1983"/>
          <cell r="D1983"/>
          <cell r="E1983"/>
          <cell r="F1983"/>
        </row>
        <row r="1984">
          <cell r="A1984">
            <v>100357</v>
          </cell>
          <cell r="B1984" t="str">
            <v>FABRICAÇÃO E INSTALAÇÃO DE MEIA TESOURA DE MADEIRA NÃO APARELHADA, COM VÃO DE 3 M, PARA TELHA CERÂMICA OU DE CONCRETO, INCLUSO IÇAMENTO. AF_07/2019</v>
          </cell>
          <cell r="C1984" t="str">
            <v>UN</v>
          </cell>
          <cell r="D1984">
            <v>958.7</v>
          </cell>
          <cell r="E1984">
            <v>295.11</v>
          </cell>
          <cell r="F1984">
            <v>1253.81</v>
          </cell>
        </row>
        <row r="1985">
          <cell r="A1985">
            <v>100358</v>
          </cell>
          <cell r="B1985" t="str">
            <v>FABRICAÇÃO E INSTALAÇÃO DE MEIA TESOURA DE MADEIRA NÃO APARELHADA, COM VÃO DE 4 M, PARA TELHA CERÂMICA OU DE CONCRETO, INCLUSO IÇAMENTO. AF_07/2019</v>
          </cell>
          <cell r="C1985" t="str">
            <v>UN</v>
          </cell>
          <cell r="D1985">
            <v>1206.8499999999999</v>
          </cell>
          <cell r="E1985">
            <v>481.01</v>
          </cell>
          <cell r="F1985">
            <v>1687.86</v>
          </cell>
        </row>
        <row r="1986">
          <cell r="A1986">
            <v>100359</v>
          </cell>
          <cell r="B1986" t="str">
            <v>FABRICAÇÃO E INSTALAÇÃO DE MEIA TESOURA DE MADEIRA NÃO APARELHADA, COM VÃO DE 5 M, PARA TELHA CERÂMICA OU DE CONCRETO, INCLUSO IÇAMENTO. AF_07/2019</v>
          </cell>
          <cell r="C1986" t="str">
            <v>UN</v>
          </cell>
          <cell r="D1986">
            <v>1301.5999999999999</v>
          </cell>
          <cell r="E1986">
            <v>481.01</v>
          </cell>
          <cell r="F1986">
            <v>1782.61</v>
          </cell>
        </row>
        <row r="1987">
          <cell r="A1987">
            <v>100360</v>
          </cell>
          <cell r="B1987" t="str">
            <v>FABRICAÇÃO E INSTALAÇÃO DE MEIA TESOURA DE MADEIRA NÃO APARELHADA, COM VÃO DE 6 M, PARA TELHA CERÂMICA OU DE CONCRETO, INCLUSO IÇAMENTO. AF_07/2019</v>
          </cell>
          <cell r="C1987" t="str">
            <v>UN</v>
          </cell>
          <cell r="D1987">
            <v>1450.57</v>
          </cell>
          <cell r="E1987">
            <v>530.59</v>
          </cell>
          <cell r="F1987">
            <v>1981.16</v>
          </cell>
        </row>
        <row r="1988">
          <cell r="A1988">
            <v>100361</v>
          </cell>
          <cell r="B1988" t="str">
            <v>FABRICAÇÃO E INSTALAÇÃO DE MEIA TESOURA DE MADEIRA NÃO APARELHADA, COM VÃO DE 7 M, PARA TELHA CERÂMICA OU DE CONCRETO, INCLUSO IÇAMENTO. AF_07/2019</v>
          </cell>
          <cell r="C1988" t="str">
            <v>UN</v>
          </cell>
          <cell r="D1988">
            <v>1739.34</v>
          </cell>
          <cell r="E1988">
            <v>716.45</v>
          </cell>
          <cell r="F1988">
            <v>2455.79</v>
          </cell>
        </row>
        <row r="1989">
          <cell r="A1989">
            <v>100362</v>
          </cell>
          <cell r="B1989" t="str">
            <v>FABRICAÇÃO E INSTALAÇÃO DE MEIA TESOURA DE MADEIRA NÃO APARELHADA, COM VÃO DE 8 M, PARA TELHA CERÂMICA OU DE CONCRETO, INCLUSO IÇAMENTO. AF_07/2019</v>
          </cell>
          <cell r="C1989" t="str">
            <v>UN</v>
          </cell>
          <cell r="D1989">
            <v>2479.73</v>
          </cell>
          <cell r="E1989">
            <v>764.49</v>
          </cell>
          <cell r="F1989">
            <v>3244.22</v>
          </cell>
        </row>
        <row r="1990">
          <cell r="A1990">
            <v>100363</v>
          </cell>
          <cell r="B1990" t="str">
            <v>FABRICAÇÃO E INSTALAÇÃO DE MEIA TESOURA DE MADEIRA NÃO APARELHADA, COM VÃO DE 9 M, PARA TELHA CERÂMICA OU DE CONCRETO, INCLUSO IÇAMENTO. AF_07/2019</v>
          </cell>
          <cell r="C1990" t="str">
            <v>UN</v>
          </cell>
          <cell r="D1990">
            <v>2594.88</v>
          </cell>
          <cell r="E1990">
            <v>764.49</v>
          </cell>
          <cell r="F1990">
            <v>3359.37</v>
          </cell>
        </row>
        <row r="1991">
          <cell r="A1991">
            <v>100364</v>
          </cell>
          <cell r="B1991" t="str">
            <v>FABRICAÇÃO E INSTALAÇÃO DE MEIA TESOURA DE MADEIRA NÃO APARELHADA, COM VÃO DE 10 M, PARA TELHA CERÂMICA OU DE CONCRETO, INCLUSO IÇAMENTO. AF_07/2019</v>
          </cell>
          <cell r="C1991" t="str">
            <v>UN</v>
          </cell>
          <cell r="D1991">
            <v>2810.8</v>
          </cell>
          <cell r="E1991">
            <v>841.87</v>
          </cell>
          <cell r="F1991">
            <v>3652.67</v>
          </cell>
        </row>
        <row r="1992">
          <cell r="A1992">
            <v>100365</v>
          </cell>
          <cell r="B1992" t="str">
            <v>FABRICAÇÃO E INSTALAÇÃO DE MEIA TESOURA DE MADEIRA NÃO APARELHADA, COM VÃO DE 11 M, PARA TELHA CERÂMICA OU DE CONCRETO, INCLUSO IÇAMENTO. AF_07/2019</v>
          </cell>
          <cell r="C1992" t="str">
            <v>UN</v>
          </cell>
          <cell r="D1992">
            <v>3169.16</v>
          </cell>
          <cell r="E1992">
            <v>1027.76</v>
          </cell>
          <cell r="F1992">
            <v>4196.92</v>
          </cell>
        </row>
        <row r="1993">
          <cell r="A1993">
            <v>100366</v>
          </cell>
          <cell r="B1993" t="str">
            <v>FABRICAÇÃO E INSTALAÇÃO DE MEIA TESOURA DE MADEIRA NÃO APARELHADA, COM VÃO DE 12 M, PARA TELHA CERÂMICA OU DE CONCRETO, INCLUSO IÇAMENTO. AF_07/2019</v>
          </cell>
          <cell r="C1993" t="str">
            <v>UN</v>
          </cell>
          <cell r="D1993">
            <v>3480.75</v>
          </cell>
          <cell r="E1993">
            <v>1027.76</v>
          </cell>
          <cell r="F1993">
            <v>4508.51</v>
          </cell>
        </row>
        <row r="1994">
          <cell r="A1994">
            <v>100367</v>
          </cell>
          <cell r="B1994" t="str">
            <v>FABRICAÇÃO E INSTALAÇÃO DE MEIA TESOURA DE MADEIRA NÃO APARELHADA, COM VÃO DE 3 M, PARA TELHA ONDULADA DE FIBROCIMENTO, ALUMÍNIO, PLÁSTICA OU TERMOACÚSTICA, INCLUSO IÇAMENTO. AF_07/2019</v>
          </cell>
          <cell r="C1994" t="str">
            <v>UN</v>
          </cell>
          <cell r="D1994">
            <v>922.11</v>
          </cell>
          <cell r="E1994">
            <v>295.11</v>
          </cell>
          <cell r="F1994">
            <v>1217.22</v>
          </cell>
        </row>
        <row r="1995">
          <cell r="A1995">
            <v>100368</v>
          </cell>
          <cell r="B1995" t="str">
            <v>FABRICAÇÃO E INSTALAÇÃO DE MEIA TESOURA DE MADEIRA NÃO APARELHADA, COM VÃO DE 4 M, PARA TELHA ONDULADA DE FIBROCIMENTO, ALUMÍNIO, PLÁSTICA OU TERMOACÚSTICA, INCLUSO IÇAMENTO. AF_07/2019</v>
          </cell>
          <cell r="C1995" t="str">
            <v>UN</v>
          </cell>
          <cell r="D1995">
            <v>1161.7</v>
          </cell>
          <cell r="E1995">
            <v>481.01</v>
          </cell>
          <cell r="F1995">
            <v>1642.71</v>
          </cell>
        </row>
        <row r="1996">
          <cell r="A1996">
            <v>100369</v>
          </cell>
          <cell r="B1996" t="str">
            <v>FABRICAÇÃO E INSTALAÇÃO DE MEIA TESOURA DE MADEIRA NÃO APARELHADA, COM VÃO DE 5 M, PARA TELHA ONDULADA DE FIBROCIMENTO, ALUMÍNIO, PLÁSTICA OU TERMOACÚSTICA, INCLUSO IÇAMENTO. AF_07/2019</v>
          </cell>
          <cell r="C1996" t="str">
            <v>UN</v>
          </cell>
          <cell r="D1996">
            <v>1256.46</v>
          </cell>
          <cell r="E1996">
            <v>481.01</v>
          </cell>
          <cell r="F1996">
            <v>1737.47</v>
          </cell>
        </row>
        <row r="1997">
          <cell r="A1997">
            <v>100370</v>
          </cell>
          <cell r="B1997" t="str">
            <v>FABRICAÇÃO E INSTALAÇÃO DE MEIA TESOURA DE MADEIRA NÃO APARELHADA, COM VÃO DE 6 M, PARA TELHA ONDULADA DE FIBROCIMENTO, ALUMÍNIO, PLÁSTICA OU TERMOACÚSTICA, INCLUSO IÇAMENTO. AF_07/2019</v>
          </cell>
          <cell r="C1997" t="str">
            <v>UN</v>
          </cell>
          <cell r="D1997">
            <v>1545.26</v>
          </cell>
          <cell r="E1997">
            <v>530.59</v>
          </cell>
          <cell r="F1997">
            <v>2075.85</v>
          </cell>
        </row>
        <row r="1998">
          <cell r="A1998">
            <v>100371</v>
          </cell>
          <cell r="B1998" t="str">
            <v>FABRICAÇÃO E INSTALAÇÃO DE MEIA TESOURA DE MADEIRA NÃO APARELHADA, COM VÃO DE 7 M, PARA TELHA ONDULADA DE FIBROCIMENTO, ALUMÍNIO, PLÁSTICA OU TERMOACÚSTICA, INCLUSO IÇAMENTO. AF_07/2019</v>
          </cell>
          <cell r="C1998" t="str">
            <v>UN</v>
          </cell>
          <cell r="D1998">
            <v>1618.95</v>
          </cell>
          <cell r="E1998">
            <v>716.45</v>
          </cell>
          <cell r="F1998">
            <v>2335.4</v>
          </cell>
        </row>
        <row r="1999">
          <cell r="A1999">
            <v>100372</v>
          </cell>
          <cell r="B1999" t="str">
            <v>FABRICAÇÃO E INSTALAÇÃO DE MEIA TESOURA DE MADEIRA NÃO APARELHADA, COM VÃO DE 8 M, PARA TELHA ONDULADA DE FIBROCIMENTO, ALUMÍNIO, PLÁSTICA OU TERMOACÚSTICA, INCLUSO IÇAMENTO. AF_07/2019</v>
          </cell>
          <cell r="C1999" t="str">
            <v>UN</v>
          </cell>
          <cell r="D1999">
            <v>2273.46</v>
          </cell>
          <cell r="E1999">
            <v>764.5</v>
          </cell>
          <cell r="F1999">
            <v>3037.96</v>
          </cell>
        </row>
        <row r="2000">
          <cell r="A2000">
            <v>100373</v>
          </cell>
          <cell r="B2000" t="str">
            <v>FABRICAÇÃO E INSTALAÇÃO DE MEIA TESOURA DE MADEIRA NÃO APARELHADA, COM VÃO DE 9 M, PARA TELHA ONDULADA DE FIBROCIMENTO, ALUMÍNIO, PLÁSTICA OU TERMOACÚSTICA, INCLUSO IÇAMENTO. AF_07/2019</v>
          </cell>
          <cell r="C2000" t="str">
            <v>UN</v>
          </cell>
          <cell r="D2000">
            <v>2388.34</v>
          </cell>
          <cell r="E2000">
            <v>764.49</v>
          </cell>
          <cell r="F2000">
            <v>3152.83</v>
          </cell>
        </row>
        <row r="2001">
          <cell r="A2001">
            <v>100374</v>
          </cell>
          <cell r="B2001" t="str">
            <v>FABRICAÇÃO E INSTALAÇÃO DE MEIA TESOURA DE MADEIRA NÃO APARELHADA, COM VÃO DE 10 M, PARA TELHA ONDULADA DE FIBROCIMENTO, ALUMÍNIO, PLÁSTICA OU TERMOACÚSTICA, INCLUSO IÇAMENTO. AF_07/2019</v>
          </cell>
          <cell r="C2001" t="str">
            <v>UN</v>
          </cell>
          <cell r="D2001">
            <v>2539.27</v>
          </cell>
          <cell r="E2001">
            <v>841.88</v>
          </cell>
          <cell r="F2001">
            <v>3381.15</v>
          </cell>
        </row>
        <row r="2002">
          <cell r="A2002">
            <v>100375</v>
          </cell>
          <cell r="B2002" t="str">
            <v>FABRICAÇÃO E INSTALAÇÃO DE MEIA TESOURA DE MADEIRA NÃO APARELHADA, COM VÃO DE 11 M, PARA TELHA ONDULADA DE FIBROCIMENTO, ALUMÍNIO, PLÁSTICA OU TERMOACÚSTICA, INCLUSO IÇAMENTO. AF_07/2019</v>
          </cell>
          <cell r="C2002" t="str">
            <v>UN</v>
          </cell>
          <cell r="D2002">
            <v>2763.99</v>
          </cell>
          <cell r="E2002">
            <v>1027.77</v>
          </cell>
          <cell r="F2002">
            <v>3791.76</v>
          </cell>
        </row>
        <row r="2003">
          <cell r="A2003">
            <v>100376</v>
          </cell>
          <cell r="B2003" t="str">
            <v>FABRICAÇÃO E INSTALAÇÃO DE MEIA TESOURA DE MADEIRA NÃO APARELHADA, COM VÃO DE 12 M, PARA TELHA ONDULADA DE FIBROCIMENTO, ALUMÍNIO, PLÁSTICA OU TERMOACÚSTICA, INCLUSO IÇAMENTO. AF_07/2019</v>
          </cell>
          <cell r="C2003" t="str">
            <v>UN</v>
          </cell>
          <cell r="D2003">
            <v>2674.4</v>
          </cell>
          <cell r="E2003">
            <v>1027.77</v>
          </cell>
          <cell r="F2003">
            <v>3702.17</v>
          </cell>
        </row>
        <row r="2004">
          <cell r="A2004"/>
          <cell r="B2004" t="str">
            <v>ESTRUTURA PARA COBERTURA EM MADEIRA - MEIA TESOURA</v>
          </cell>
          <cell r="C2004"/>
          <cell r="D2004"/>
          <cell r="E2004"/>
          <cell r="F2004"/>
        </row>
        <row r="2005">
          <cell r="A2005">
            <v>92259</v>
          </cell>
          <cell r="B2005" t="str">
            <v>INSTALAÇÃO DE TESOURA (INTEIRA OU MEIA), BIAPOIADA, EM MADEIRA NÃO APARELHADA, PARA VÃOS MAIORES OU IGUAIS A 3,0 M E MENORES QUE 6,0 M, INCLUSO IÇAMENTO. AF_07/2019</v>
          </cell>
          <cell r="C2005" t="str">
            <v>UN</v>
          </cell>
          <cell r="D2005">
            <v>446.63</v>
          </cell>
          <cell r="E2005">
            <v>109.25</v>
          </cell>
          <cell r="F2005">
            <v>555.88</v>
          </cell>
        </row>
        <row r="2006">
          <cell r="A2006">
            <v>92260</v>
          </cell>
          <cell r="B2006" t="str">
            <v>INSTALAÇÃO DE TESOURA (INTEIRA OU MEIA), BIAPOIADA, EM MADEIRA NÃO APARELHADA, PARA VÃOS MAIORES OU IGUAIS A 6,0 M E MENORES QUE 8,0 M, INCLUSO IÇAMENTO. AF_07/2019</v>
          </cell>
          <cell r="C2006" t="str">
            <v>UN</v>
          </cell>
          <cell r="D2006">
            <v>465.51</v>
          </cell>
          <cell r="E2006">
            <v>158.85</v>
          </cell>
          <cell r="F2006">
            <v>624.36</v>
          </cell>
        </row>
        <row r="2007">
          <cell r="A2007">
            <v>92261</v>
          </cell>
          <cell r="B2007" t="str">
            <v>INSTALAÇÃO DE TESOURA (INTEIRA OU MEIA), BIAPOIADA, EM MADEIRA NÃO APARELHADA, PARA VÃOS MAIORES OU IGUAIS A 8,0 M E MENORES QUE 10,0 M, INCLUSO IÇAMENTO. AF_07/2019</v>
          </cell>
          <cell r="C2007" t="str">
            <v>UN</v>
          </cell>
          <cell r="D2007">
            <v>483.85</v>
          </cell>
          <cell r="E2007">
            <v>206.92</v>
          </cell>
          <cell r="F2007">
            <v>690.77</v>
          </cell>
        </row>
        <row r="2008">
          <cell r="A2008">
            <v>92262</v>
          </cell>
          <cell r="B2008" t="str">
            <v>INSTALAÇÃO DE TESOURA (INTEIRA OU MEIA), BIAPOIADA, EM MADEIRA NÃO APARELHADA, PARA VÃOS MAIORES OU IGUAIS A 10,0 M E MENORES QUE 12,0 M, INCLUSO IÇAMENTO. AF_07/2019</v>
          </cell>
          <cell r="C2008" t="str">
            <v>UN</v>
          </cell>
          <cell r="D2008">
            <v>513.37</v>
          </cell>
          <cell r="E2008">
            <v>284.31</v>
          </cell>
          <cell r="F2008">
            <v>797.68</v>
          </cell>
        </row>
        <row r="2009">
          <cell r="A2009"/>
          <cell r="B2009" t="str">
            <v>ESTRUTURA PARA COBERTURA EM MADEIRA - PONTALETE</v>
          </cell>
          <cell r="C2009"/>
          <cell r="D2009"/>
          <cell r="E2009"/>
          <cell r="F2009"/>
        </row>
        <row r="2010">
          <cell r="A2010">
            <v>100379</v>
          </cell>
          <cell r="B2010" t="str">
            <v>FABRICAÇÃO E INSTALAÇÃO DE PONTALETES DE MADEIRA NÃO APARELHADA PARA TELHADOS COM ATÉ 2 ÁGUAS E COM TELHA CERÂMICA OU DE CONCRETO EM EDIFÍCIO RESIDENCIAL TÉRREO, INCLUSO TRANSPORTE VERTICAL. AF_07/2019</v>
          </cell>
          <cell r="C2010" t="str">
            <v>M2</v>
          </cell>
          <cell r="D2010">
            <v>35.06</v>
          </cell>
          <cell r="E2010">
            <v>10.43</v>
          </cell>
          <cell r="F2010">
            <v>45.49</v>
          </cell>
        </row>
        <row r="2011">
          <cell r="A2011">
            <v>100380</v>
          </cell>
          <cell r="B2011" t="str">
            <v>FABRICAÇÃO E INSTALAÇÃO DE PONTALETES DE MADEIRA NÃO APARELHADA PARA TELHADOS COM ATÉ 2 ÁGUAS E COM TELHA CERÂMICA OU DE CONCRETO EM EDIFÍCIO RESIDENCIAL DE MÚLTIPLOS PAVIMENTOS, INCLUSO TRANSPORTE VERTICAL. AF_07/2019</v>
          </cell>
          <cell r="C2011" t="str">
            <v>M2</v>
          </cell>
          <cell r="D2011">
            <v>42.87</v>
          </cell>
          <cell r="E2011">
            <v>16.75</v>
          </cell>
          <cell r="F2011">
            <v>59.62</v>
          </cell>
        </row>
        <row r="2012">
          <cell r="A2012">
            <v>100381</v>
          </cell>
          <cell r="B2012" t="str">
            <v>FABRICAÇÃO E INSTALAÇÃO DE PONTALETES DE MADEIRA NÃO APARELHADA PARA TELHADOS COM ATÉ 2 ÁGUAS E COM TELHA CERÂMICA OU DE CONCRETO EM EDIFÍCIO INSTITUCIONAL TÉRREO, INCLUSO TRANSPORTE VERTICAL. AF_07/2019</v>
          </cell>
          <cell r="C2012" t="str">
            <v>M2</v>
          </cell>
          <cell r="D2012">
            <v>45.69</v>
          </cell>
          <cell r="E2012">
            <v>20.72</v>
          </cell>
          <cell r="F2012">
            <v>66.41</v>
          </cell>
        </row>
        <row r="2013">
          <cell r="A2013">
            <v>100382</v>
          </cell>
          <cell r="B2013" t="str">
            <v>FABRICAÇÃO E INSTALAÇÃO DE PONTALETES DE MADEIRA NÃO APARELHADA PARA TELHADOS COM ATÉ 2 ÁGUAS E COM TELHA ONDULADA DE FIBROCIMENTO, ALUMÍNIO OU PLÁSTICA EM EDIFÍCIO RESIDENCIAL TÉRREO, INCLUSO TRANSPORTE VERTICAL. AF_07/2019</v>
          </cell>
          <cell r="C2013" t="str">
            <v>M2</v>
          </cell>
          <cell r="D2013">
            <v>25.1</v>
          </cell>
          <cell r="E2013">
            <v>3.91</v>
          </cell>
          <cell r="F2013">
            <v>29.01</v>
          </cell>
        </row>
        <row r="2014">
          <cell r="A2014">
            <v>100383</v>
          </cell>
          <cell r="B2014" t="str">
            <v>FABRICAÇÃO E INSTALAÇÃO DE PONTALETES DE MADEIRA NÃO APARELHADA PARA TELHADOS COM ATÉ 2 ÁGUAS E COM TELHA ONDULADA DE FIBROCIMENTO, ALUMÍNIO OU PLÁSTICA EM EDIFÍCIO RESIDENCIAL DE MÚLTIPLOS PAVIMENTOS, INCLUSO TRANSPORTE VERTICAL. AF_07/2019</v>
          </cell>
          <cell r="C2014" t="str">
            <v>M2</v>
          </cell>
          <cell r="D2014">
            <v>26.72</v>
          </cell>
          <cell r="E2014">
            <v>4.67</v>
          </cell>
          <cell r="F2014">
            <v>31.39</v>
          </cell>
        </row>
        <row r="2015">
          <cell r="A2015">
            <v>100384</v>
          </cell>
          <cell r="B2015" t="str">
            <v>FABRICAÇÃO E INSTALAÇÃO DE PONTALETES DE MADEIRA NÃO APARELHADA PARA TELHADOS COM ATÉ 2 ÁGUAS E COM TELHA ONDULADA DE FIBROCIMENTO, ALUMÍNIO OU PLÁSTICA EM EDIFÍCIO INSTITUCIONAL TÉRREO, INCLUSO TRANSPORTE VERTICAL. AF_07/2019</v>
          </cell>
          <cell r="C2015" t="str">
            <v>M2</v>
          </cell>
          <cell r="D2015">
            <v>27.05</v>
          </cell>
          <cell r="E2015">
            <v>5.73</v>
          </cell>
          <cell r="F2015">
            <v>32.78</v>
          </cell>
        </row>
        <row r="2016">
          <cell r="A2016">
            <v>100385</v>
          </cell>
          <cell r="B2016" t="str">
            <v>FABRICAÇÃO E INSTALAÇÃO DE PONTALETES DE MADEIRA NÃO APARELHADA PARA TELHADOS COM MAIS QUE 2 ÁGUAS E COM TELHA CERÂMICA OU DE CONCRETO EM EDIFÍCIO RESIDENCIAL TÉRREO, INCLUSO TRANSPORTE VERTICAL. AF_07/2019</v>
          </cell>
          <cell r="C2016" t="str">
            <v>M2</v>
          </cell>
          <cell r="D2016">
            <v>33.39</v>
          </cell>
          <cell r="E2016">
            <v>7.76</v>
          </cell>
          <cell r="F2016">
            <v>41.15</v>
          </cell>
        </row>
        <row r="2017">
          <cell r="A2017">
            <v>100386</v>
          </cell>
          <cell r="B2017" t="str">
            <v>FABRICAÇÃO E INSTALAÇÃO DE PONTALETES DE MADEIRA NÃO APARELHADA PARA TELHADOS COM MAIS QUE 2 ÁGUAS E COM TELHA CERÂMICA OU DE CONCRETO EM EDIFÍCIO RESIDENCIAL DE MÚLTIPLOS PAVIMENTOS. AF_07/2019</v>
          </cell>
          <cell r="C2017" t="str">
            <v>M2</v>
          </cell>
          <cell r="D2017">
            <v>40.619999999999997</v>
          </cell>
          <cell r="E2017">
            <v>11.93</v>
          </cell>
          <cell r="F2017">
            <v>52.55</v>
          </cell>
        </row>
        <row r="2018">
          <cell r="A2018">
            <v>100387</v>
          </cell>
          <cell r="B2018" t="str">
            <v>FABRICAÇÃO E INSTALAÇÃO DE PONTALETES DE MADEIRA NÃO APARELHADA PARA TELHADOS COM MAIS QUE 2 ÁGUAS E COM TELHA CERÂMICA OU DE CONCRETO EM EDIFÍCIO INSTITUCIONAL TÉRREO, INCLUSO TRANSPORTE VERTICAL. AF_07/2019</v>
          </cell>
          <cell r="C2018" t="str">
            <v>M2</v>
          </cell>
          <cell r="D2018">
            <v>49.37</v>
          </cell>
          <cell r="E2018">
            <v>15.01</v>
          </cell>
          <cell r="F2018">
            <v>64.38</v>
          </cell>
        </row>
        <row r="2019">
          <cell r="A2019">
            <v>92565</v>
          </cell>
          <cell r="B2019" t="str">
            <v>FABRICAÇÃO E INSTALAÇÃO DE ESTRUTURA PONTALETADA DE MADEIRA NÃO APARELHADA PARA TELHADOS COM ATÉ 2 ÁGUAS E PARA TELHA CERÂMICA OU DE CONCRETO, INCLUSO TRANSPORTE VERTICAL. AF_12/2015</v>
          </cell>
          <cell r="C2019" t="str">
            <v>M2</v>
          </cell>
          <cell r="D2019">
            <v>35.06</v>
          </cell>
          <cell r="E2019">
            <v>10.43</v>
          </cell>
          <cell r="F2019">
            <v>45.49</v>
          </cell>
        </row>
        <row r="2020">
          <cell r="A2020">
            <v>92566</v>
          </cell>
          <cell r="B2020" t="str">
            <v>FABRICAÇÃO E INSTALAÇÃO DE ESTRUTURA PONTALETADA DE MADEIRA NÃO APARELHADA PARA TELHADOS COM ATÉ 2 ÁGUAS E PARA TELHA ONDULADA DE FIBROCIMENTO, METÁLICA, PLÁSTICA OU TERMOACÚSTICA, INCLUSO TRANSPORTE VERTICAL. AF_12/2015</v>
          </cell>
          <cell r="C2020" t="str">
            <v>M2</v>
          </cell>
          <cell r="D2020">
            <v>25.1</v>
          </cell>
          <cell r="E2020">
            <v>3.91</v>
          </cell>
          <cell r="F2020">
            <v>29.01</v>
          </cell>
        </row>
        <row r="2021">
          <cell r="A2021">
            <v>92567</v>
          </cell>
          <cell r="B2021" t="str">
            <v>FABRICAÇÃO E INSTALAÇÃO DE ESTRUTURA PONTALETADA DE MADEIRA NÃO APARELHADA PARA TELHADOS COM MAIS QUE 2 ÁGUAS E PARA TELHA CERÂMICA OU DE CONCRETO, INCLUSO TRANSPORTE VERTICAL. AF_12/2015</v>
          </cell>
          <cell r="C2021" t="str">
            <v>M2</v>
          </cell>
          <cell r="D2021">
            <v>33.39</v>
          </cell>
          <cell r="E2021">
            <v>7.76</v>
          </cell>
          <cell r="F2021">
            <v>41.15</v>
          </cell>
        </row>
        <row r="2022">
          <cell r="A2022"/>
          <cell r="B2022" t="str">
            <v>ESTRUTURA PARA COBERTURA EM MADEIRA - TRAMA (RIPAS, CAIBROS E TERÇAS)</v>
          </cell>
          <cell r="C2022"/>
          <cell r="D2022"/>
          <cell r="E2022"/>
          <cell r="F2022"/>
        </row>
        <row r="2023">
          <cell r="A2023">
            <v>92539</v>
          </cell>
          <cell r="B2023" t="str">
            <v>TRAMA DE MADEIRA COMPOSTA POR RIPAS, CAIBROS E TERÇAS PARA TELHADOS DE ATÉ 2 ÁGUAS PARA TELHA DE ENCAIXE DE CERÂMICA OU DE CONCRETO, INCLUSO TRANSPORTE VERTICAL. AF_07/2019</v>
          </cell>
          <cell r="C2023" t="str">
            <v>M2</v>
          </cell>
          <cell r="D2023">
            <v>78.61</v>
          </cell>
          <cell r="E2023">
            <v>16.34</v>
          </cell>
          <cell r="F2023">
            <v>94.95</v>
          </cell>
        </row>
        <row r="2024">
          <cell r="A2024">
            <v>92540</v>
          </cell>
          <cell r="B2024" t="str">
            <v>TRAMA DE MADEIRA COMPOSTA POR RIPAS, CAIBROS E TERÇAS PARA TELHADOS DE MAIS QUE 2 ÁGUAS PARA TELHA DE ENCAIXE DE CERÂMICA OU DE CONCRETO, INCLUSO TRANSPORTE VERTICAL. AF_07/2019</v>
          </cell>
          <cell r="C2024" t="str">
            <v>M2</v>
          </cell>
          <cell r="D2024">
            <v>81.88</v>
          </cell>
          <cell r="E2024">
            <v>23.38</v>
          </cell>
          <cell r="F2024">
            <v>105.26</v>
          </cell>
        </row>
        <row r="2025">
          <cell r="A2025">
            <v>92541</v>
          </cell>
          <cell r="B2025" t="str">
            <v>TRAMA DE MADEIRA COMPOSTA POR RIPAS, CAIBROS E TERÇAS PARA TELHADOS DE ATÉ 2 ÁGUAS PARA TELHA CERÂMICA CAPA-CANAL, INCLUSO TRANSPORTE VERTICAL. AF_07/2019</v>
          </cell>
          <cell r="C2025" t="str">
            <v>M2</v>
          </cell>
          <cell r="D2025">
            <v>85.82</v>
          </cell>
          <cell r="E2025">
            <v>16.86</v>
          </cell>
          <cell r="F2025">
            <v>102.68</v>
          </cell>
        </row>
        <row r="2026">
          <cell r="A2026">
            <v>92542</v>
          </cell>
          <cell r="B2026" t="str">
            <v>TRAMA DE MADEIRA COMPOSTA POR RIPAS, CAIBROS E TERÇAS PARA TELHADOS DE MAIS QUE 2 ÁGUAS PARA TELHA CERÂMICA CAPA-CANAL, INCLUSO TRANSPORTE VERTICAL. AF_07/2019</v>
          </cell>
          <cell r="C2026" t="str">
            <v>M2</v>
          </cell>
          <cell r="D2026">
            <v>99.49</v>
          </cell>
          <cell r="E2026">
            <v>24.26</v>
          </cell>
          <cell r="F2026">
            <v>123.75</v>
          </cell>
        </row>
        <row r="2027">
          <cell r="A2027">
            <v>92543</v>
          </cell>
          <cell r="B2027" t="str">
            <v>TRAMA DE MADEIRA COMPOSTA POR TERÇAS PARA TELHADOS DE ATÉ 2 ÁGUAS PARA TELHA ONDULADA DE FIBROCIMENTO, METÁLICA, PLÁSTICA OU TERMOACÚSTICA, INCLUSO TRANSPORTE VERTICAL. AF_07/2019</v>
          </cell>
          <cell r="C2027" t="str">
            <v>M2</v>
          </cell>
          <cell r="D2027">
            <v>25.31</v>
          </cell>
          <cell r="E2027">
            <v>3.72</v>
          </cell>
          <cell r="F2027">
            <v>29.03</v>
          </cell>
        </row>
        <row r="2028">
          <cell r="A2028">
            <v>92544</v>
          </cell>
          <cell r="B2028" t="str">
            <v>TRAMA DE MADEIRA COMPOSTA POR TERÇAS PARA TELHADOS DE ATÉ 2 ÁGUAS PARA TELHA ESTRUTURAL DE FIBROCIMENTO, INCLUSO TRANSPORTE VERTICAL. AF_07/2019</v>
          </cell>
          <cell r="C2028" t="str">
            <v>M2</v>
          </cell>
          <cell r="D2028">
            <v>20.14</v>
          </cell>
          <cell r="E2028">
            <v>2.98</v>
          </cell>
          <cell r="F2028">
            <v>23.12</v>
          </cell>
        </row>
        <row r="2029">
          <cell r="A2029" t="str">
            <v>AUX1334</v>
          </cell>
          <cell r="B2029" t="str">
            <v>TRAMA DE MADEIRA COMPOSTA POR RIPAS, CAIBROS E TERÇAS, CANTONEIRA METÁLICA PARA FIXAÇÃO DAS TERÇAS NA TESOURA METÁLICA, INCLUSO ESTRUTURA DO ZENITAL, PARA TELHADOS DE ATÉ 2 ÁGUAS PARA TELHA DE ENCAIXE DE CERÂMICA OU DE CONCRETO, INCLUSO TRANSPORTE VERTICAL, CONFORME PROJETO PADRÃO 23 - MÓDULO 02</v>
          </cell>
          <cell r="C2029" t="str">
            <v>M2</v>
          </cell>
          <cell r="D2029">
            <v>284.85000000000002</v>
          </cell>
          <cell r="E2029">
            <v>16.350000000000001</v>
          </cell>
          <cell r="F2029">
            <v>301.2</v>
          </cell>
        </row>
        <row r="2030">
          <cell r="A2030" t="str">
            <v>AUX3223</v>
          </cell>
          <cell r="B2030" t="str">
            <v>TRAMA DE MADEIRA COMPOSTA POR RIPAS, CAIBROS E TERÇAS, CANTONEIRA METÁLICA PARA FIXAÇÃO DAS TERÇAS NA TESOURA METÁLICA, PARA TELHADOS DE ATÉ 2 ÁGUAS PARA TELHA DE ENCAIXE DE CERÂMICA OU DE CONCRETO, INCLUSO TRANSPORTE VERTICAL, CONFORME PROJETO PADRÃO 23 - MÓDULO 02M SEM ZENITAL</v>
          </cell>
          <cell r="C2030" t="str">
            <v>M2</v>
          </cell>
          <cell r="D2030">
            <v>299.63</v>
          </cell>
          <cell r="E2030">
            <v>16.350000000000001</v>
          </cell>
          <cell r="F2030">
            <v>315.98</v>
          </cell>
        </row>
        <row r="2031">
          <cell r="A2031" t="str">
            <v>AUX2498</v>
          </cell>
          <cell r="B2031" t="str">
            <v>TRAMA DE MADEIRA PARA TELHA DE FIBROCIMENTO COM 1 ÁGUA, CE MALBA TAHAN - ALTÔNIA</v>
          </cell>
          <cell r="C2031" t="str">
            <v>M2</v>
          </cell>
          <cell r="D2031">
            <v>54.25</v>
          </cell>
          <cell r="E2031">
            <v>3.76</v>
          </cell>
          <cell r="F2031">
            <v>58.01</v>
          </cell>
        </row>
        <row r="2032">
          <cell r="A2032" t="str">
            <v>AUX2496</v>
          </cell>
          <cell r="B2032" t="str">
            <v>ESTRUTURA DE COBERTURA EM MADEIRA (TESOURA E TRAMA) PARA TELHA CERÂMICA COM 3 ÁGUAS, CE MALBA TAHAN - ALTÔNIA.</v>
          </cell>
          <cell r="C2032" t="str">
            <v>M2</v>
          </cell>
          <cell r="D2032">
            <v>191.68</v>
          </cell>
          <cell r="E2032">
            <v>58.49</v>
          </cell>
          <cell r="F2032">
            <v>250.17</v>
          </cell>
        </row>
        <row r="2033">
          <cell r="A2033" t="str">
            <v>AUX2497</v>
          </cell>
          <cell r="B2033" t="str">
            <v>ESTRUTURA DE COBERTURA EM MADEIRA (TESOURA E TRAMA) PARA TELHA CERÂMICA COM 2 ÁGUAS, CE MALBA TAHAN - ALTÔNIA.</v>
          </cell>
          <cell r="C2033" t="str">
            <v>M2</v>
          </cell>
          <cell r="D2033">
            <v>164.35</v>
          </cell>
          <cell r="E2033">
            <v>32.49</v>
          </cell>
          <cell r="F2033">
            <v>196.84</v>
          </cell>
        </row>
        <row r="2034">
          <cell r="A2034" t="str">
            <v>AUX1535</v>
          </cell>
          <cell r="B2034" t="str">
            <v>MADEIRAMENTO DE TELHADO - RIPAS EM MADEIRA APARELHADA 1,5X5 CM</v>
          </cell>
          <cell r="C2034" t="str">
            <v>M</v>
          </cell>
          <cell r="D2034">
            <v>5.4</v>
          </cell>
          <cell r="E2034">
            <v>1.81</v>
          </cell>
          <cell r="F2034">
            <v>7.21</v>
          </cell>
        </row>
        <row r="2035">
          <cell r="A2035" t="str">
            <v>AUX1759</v>
          </cell>
          <cell r="B2035" t="str">
            <v>MADEIRAMENTO DE TELHADO - RIPAS EM MADEIRA NÃO APARELHADA 2,5X5 CM, FIXAÇÃO COM PARAFUSO</v>
          </cell>
          <cell r="C2035" t="str">
            <v>M</v>
          </cell>
          <cell r="D2035">
            <v>7.97</v>
          </cell>
          <cell r="E2035">
            <v>1.86</v>
          </cell>
          <cell r="F2035">
            <v>9.83</v>
          </cell>
        </row>
        <row r="2036">
          <cell r="A2036"/>
          <cell r="B2036" t="str">
            <v>PERGOLADO EM MADEIRA</v>
          </cell>
          <cell r="C2036"/>
          <cell r="D2036"/>
          <cell r="E2036"/>
          <cell r="F2036"/>
        </row>
        <row r="2037">
          <cell r="A2037">
            <v>103314</v>
          </cell>
          <cell r="B2037" t="str">
            <v>INSTALAÇÃO DE PERGOLADO DE MADEIRA, EM MAÇARANDUBA, ANGELIM OU EQUIVALENTE DA REGIÃO, FIXADO COM CONCRETO SOBRE PISO DE CONCRETO EXISTENTE. AF_11/2021</v>
          </cell>
          <cell r="C2037" t="str">
            <v>M2</v>
          </cell>
          <cell r="D2037">
            <v>305.27</v>
          </cell>
          <cell r="E2037">
            <v>23.19</v>
          </cell>
          <cell r="F2037">
            <v>328.46</v>
          </cell>
        </row>
        <row r="2038">
          <cell r="A2038">
            <v>103315</v>
          </cell>
          <cell r="B2038" t="str">
            <v>INSTALAÇÃO DE PERGOLADO DE MADEIRA, EM MAÇARANDUBA, ANGELIM OU EQUIVALENTE DA REGIÃO, FIXADO COM CONCRETO SOBRE SOLO. AF_11/2021</v>
          </cell>
          <cell r="C2038" t="str">
            <v>M2</v>
          </cell>
          <cell r="D2038">
            <v>302.20999999999998</v>
          </cell>
          <cell r="E2038">
            <v>17.600000000000001</v>
          </cell>
          <cell r="F2038">
            <v>319.81</v>
          </cell>
        </row>
        <row r="2039">
          <cell r="A2039"/>
          <cell r="B2039" t="str">
            <v>ESTRUTURA PARA COBERTURA EM ALUMÍNIO ANODIZADO</v>
          </cell>
          <cell r="C2039"/>
          <cell r="D2039"/>
          <cell r="E2039"/>
          <cell r="F2039"/>
        </row>
        <row r="2040">
          <cell r="A2040"/>
          <cell r="B2040" t="str">
            <v>ESTRUTURA TRELIÇADA DE COBERTURA</v>
          </cell>
          <cell r="C2040"/>
          <cell r="D2040"/>
          <cell r="E2040"/>
          <cell r="F2040"/>
        </row>
        <row r="2041">
          <cell r="A2041">
            <v>100773</v>
          </cell>
          <cell r="B2041" t="str">
            <v>ESTRUTURA TRELIÇADA DE COBERTURA, TIPO ARCO, COM LIGAÇÕES SOLDADAS, INCLUSOS PERFIS METÁLICOS, CHAPAS METÁLICAS, MÃO DE OBRA E TRANSPORTE COM GUINDASTE - FORNECIMENTO E INSTALAÇÃO. AF_01/2020_PSA</v>
          </cell>
          <cell r="C2041" t="str">
            <v>KG</v>
          </cell>
          <cell r="D2041">
            <v>19.8</v>
          </cell>
          <cell r="E2041">
            <v>1.27</v>
          </cell>
          <cell r="F2041">
            <v>21.07</v>
          </cell>
        </row>
        <row r="2042">
          <cell r="A2042">
            <v>100774</v>
          </cell>
          <cell r="B2042" t="str">
            <v>ESTRUTURA TRELIÇADA DE COBERTURA, TIPO SHED, COM LIGAÇÕES SOLDADAS, INCLUSOS PERFIS METÁLICOS, CHAPAS METÁLICAS, MÃO DE OBRA E TRANSPORTE COM GUINDASTE - FORNECIMENTO E INSTALAÇÃO. AF_01/2020_PSA</v>
          </cell>
          <cell r="C2042" t="str">
            <v>KG</v>
          </cell>
          <cell r="D2042">
            <v>12.7</v>
          </cell>
          <cell r="E2042">
            <v>0.32</v>
          </cell>
          <cell r="F2042">
            <v>13.02</v>
          </cell>
        </row>
        <row r="2043">
          <cell r="A2043">
            <v>100775</v>
          </cell>
          <cell r="B2043" t="str">
            <v>ESTRUTURA TRELIÇADA DE COBERTURA, TIPO FINK, COM LIGAÇÕES SOLDADAS, INCLUSOS PERFIS METÁLICOS, CHAPAS METÁLICAS, MÃO DE OBRA E TRANSPORTE COM GUINDASTE - FORNECIMENTO E INSTALAÇÃO. AF_01/2020_PSA</v>
          </cell>
          <cell r="C2043" t="str">
            <v>KG</v>
          </cell>
          <cell r="D2043">
            <v>14.2</v>
          </cell>
          <cell r="E2043">
            <v>0.94</v>
          </cell>
          <cell r="F2043">
            <v>15.14</v>
          </cell>
        </row>
        <row r="2044">
          <cell r="A2044">
            <v>100776</v>
          </cell>
          <cell r="B2044" t="str">
            <v>ESTRUTURA TRELIÇADA DE COBERTURA, TIPO ARCO, COM LIGAÇÕES PARAFUSADAS, INCLUSOS PERFIS METÁLICOS, CHAPAS METÁLICAS, MÃO DE OBRA E TRANSPORTE COM GUINDASTE - FORNECIMENTO E INSTALAÇÃO. AF_01/2020_PSA</v>
          </cell>
          <cell r="C2044" t="str">
            <v>KG</v>
          </cell>
          <cell r="D2044">
            <v>20</v>
          </cell>
          <cell r="E2044">
            <v>1.21</v>
          </cell>
          <cell r="F2044">
            <v>21.21</v>
          </cell>
        </row>
        <row r="2045">
          <cell r="A2045">
            <v>100777</v>
          </cell>
          <cell r="B2045" t="str">
            <v>ESTRUTURA TRELIÇADA DE COBERTURA, TIPO SHED, COM LIGAÇÕES PARAFUSADAS, INCLUSOS PERFIS METÁLICOS, CHAPAS METÁLICAS, MÃO DE OBRA E TRANSPORTE COM GUINDASTE - FORNECIMENTO E INSTALAÇÃO. AF_01/2020_PSA</v>
          </cell>
          <cell r="C2045" t="str">
            <v>KG</v>
          </cell>
          <cell r="D2045">
            <v>14.38</v>
          </cell>
          <cell r="E2045">
            <v>1.18</v>
          </cell>
          <cell r="F2045">
            <v>15.56</v>
          </cell>
        </row>
        <row r="2046">
          <cell r="A2046">
            <v>100778</v>
          </cell>
          <cell r="B2046" t="str">
            <v>ESTRUTURA TRELIÇADA DE COBERTURA, TIPO FINK, COM LIGAÇÕES PARAFUSADAS, INCLUSOS PERFIS METÁLICOS, CHAPAS METÁLICAS, MÃO DE OBRA E TRANSPORTE COM GUINDASTE - FORNECIMENTO E INSTALAÇÃO. AF_01/2020_PSA</v>
          </cell>
          <cell r="C2046" t="str">
            <v>KG</v>
          </cell>
          <cell r="D2046">
            <v>11.63</v>
          </cell>
          <cell r="E2046">
            <v>0.16</v>
          </cell>
          <cell r="F2046">
            <v>11.79</v>
          </cell>
        </row>
        <row r="2047">
          <cell r="A2047"/>
          <cell r="B2047" t="str">
            <v>CONTRAVENTAMENTO COM CANTONEIRAS</v>
          </cell>
          <cell r="C2047"/>
          <cell r="D2047"/>
          <cell r="E2047"/>
          <cell r="F2047"/>
        </row>
        <row r="2048">
          <cell r="A2048">
            <v>100767</v>
          </cell>
          <cell r="B2048" t="str">
            <v>CONTRAVENTAMENTO COM CANTONEIRAS DE AÇO, ABAS IGUAIS, COM CONEXÕES PARAFUSADAS, INCLUSOS MÃO DE OBRA, TRANSPORTE E IÇAMENTO UTILIZANDO TALHA MANUAL, PARA EDIFÍCIOS DE ATÉ 2 PAVIMENTOS - FORNECIMENTO E INSTALAÇÃO. AF_01/2020_PSA</v>
          </cell>
          <cell r="C2048" t="str">
            <v>KG</v>
          </cell>
          <cell r="D2048">
            <v>15.24</v>
          </cell>
          <cell r="E2048">
            <v>3.21</v>
          </cell>
          <cell r="F2048">
            <v>18.45</v>
          </cell>
        </row>
        <row r="2049">
          <cell r="A2049">
            <v>100768</v>
          </cell>
          <cell r="B2049" t="str">
            <v>CONTRAVENTAMENTO COM CANTONEIRAS DE AÇO, ABAS IGUAIS, COM CONEXÕES SOLDADAS, INCLUSOS MÃO DE OBRA, TRANSPORTE E IÇAMENTO UTILIZANDO TALHA MANUAL, PARA EDIFÍCIOS DE ATÉ 2 PAVIMENTOS - FORNECIMENTO E INSTALAÇÃO. AF_01/2020_PA</v>
          </cell>
          <cell r="C2049" t="str">
            <v>KG</v>
          </cell>
          <cell r="D2049">
            <v>14.28</v>
          </cell>
          <cell r="E2049">
            <v>3.39</v>
          </cell>
          <cell r="F2049">
            <v>17.670000000000002</v>
          </cell>
        </row>
        <row r="2050">
          <cell r="A2050">
            <v>100769</v>
          </cell>
          <cell r="B2050" t="str">
            <v>CONTRAVENTAMENTO COM CANTONEIRAS DE AÇO, ABAS IGUAIS, COM CONEXÕES PARAFUSADAS, INCLUSOS MÃO DE OBRA, TRANSPORTE E IÇAMENTO UTILIZANDO GUINDASTE, PARA EDIFÍCIOS DE 3 A 5 PAVIMENTOS - FORNECIMENTO E INSTALAÇÃO. AF_01/2020_PSA</v>
          </cell>
          <cell r="C2050" t="str">
            <v>KG</v>
          </cell>
          <cell r="D2050">
            <v>21</v>
          </cell>
          <cell r="E2050">
            <v>3.45</v>
          </cell>
          <cell r="F2050">
            <v>24.45</v>
          </cell>
        </row>
        <row r="2051">
          <cell r="A2051">
            <v>100770</v>
          </cell>
          <cell r="B2051" t="str">
            <v>CONTRAVENTAMENTO COM CANTONEIRAS DE AÇO, ABAS IGUAIS, COM CONEXÕES SOLDADAS, INCLUSOS MÃO DE OBRA, TRANSPORTE E IÇAMENTO UTILIZANDO GUINDASTE, PARA EDIFÍCIOS DE 3 A 5 PAVIMENTOS - FORNECIMENTO E INSTALAÇÃO. AF_01/2020_PA</v>
          </cell>
          <cell r="C2051" t="str">
            <v>KG</v>
          </cell>
          <cell r="D2051">
            <v>19.86</v>
          </cell>
          <cell r="E2051">
            <v>3.58</v>
          </cell>
          <cell r="F2051">
            <v>23.44</v>
          </cell>
        </row>
        <row r="2052">
          <cell r="A2052">
            <v>100771</v>
          </cell>
          <cell r="B2052" t="str">
            <v>CONTRAVENTAMENTO COM CANTONEIRAS DE AÇO, ABAS IGUAIS, COM CONEXÕES PARAFUSADAS, INCLUSOS MÃO DE OBRA, TRANSPORTE E IÇAMENTO UTILIZANDO GRUA, PARA EDIFÍCIOS DE 6 A 10 PAVIMENTOS - FORNECIMENTO E INSTALAÇÃO. AF_01/2020_PSA</v>
          </cell>
          <cell r="C2052" t="str">
            <v>KG</v>
          </cell>
          <cell r="D2052">
            <v>16.68</v>
          </cell>
          <cell r="E2052">
            <v>2.9</v>
          </cell>
          <cell r="F2052">
            <v>19.579999999999998</v>
          </cell>
        </row>
        <row r="2053">
          <cell r="A2053">
            <v>100772</v>
          </cell>
          <cell r="B2053" t="str">
            <v>CONTRAVENTAMENTO COM CANTONEIRAS DE AÇO, ABAS IGUAIS, COM CONEXÕES SOLDADAS, INCLUSOS MÃO DE OBRA, TRANSPORTE E IÇAMENTO UTILIZANDO GRUA, PARA EDIFÍCIOS DE 6 A 10 PAVIMENTOS - FORNECIMENTO E INSTALAÇÃO. AF_01/2020_PA</v>
          </cell>
          <cell r="C2053" t="str">
            <v>KG</v>
          </cell>
          <cell r="D2053">
            <v>15.61</v>
          </cell>
          <cell r="E2053">
            <v>3.03</v>
          </cell>
          <cell r="F2053">
            <v>18.64</v>
          </cell>
        </row>
        <row r="2054">
          <cell r="A2054"/>
          <cell r="B2054" t="str">
            <v>ESTRUTURA PARA COBERTURA EM AÇO</v>
          </cell>
          <cell r="C2054"/>
          <cell r="D2054"/>
          <cell r="E2054"/>
          <cell r="F2054"/>
        </row>
        <row r="2055">
          <cell r="A2055" t="str">
            <v>AUX3321</v>
          </cell>
          <cell r="B2055" t="str">
            <v>ESTRUTURA METÁLICA PARA COBERTURA, VÃO 16,50M - FORNECIMENTO E MONTAGEM (PADRÃO P26 - CENTRO CULTURAL)</v>
          </cell>
          <cell r="C2055" t="str">
            <v>M2</v>
          </cell>
          <cell r="D2055">
            <v>291.87</v>
          </cell>
          <cell r="E2055">
            <v>81.06</v>
          </cell>
          <cell r="F2055">
            <v>372.93</v>
          </cell>
        </row>
        <row r="2056">
          <cell r="A2056" t="str">
            <v>AUX3373</v>
          </cell>
          <cell r="B2056" t="str">
            <v>ESTRUTURA METÁLICA DE COBERTURA EM ARCO PARA GINÁSIO, INCLUSO TERÇAS, VIGAS, CONTRAVENTAMENTO E TIRANTES  - PROJETO PADRÃO P26 FUNDEPAR, SEM PINTURA</v>
          </cell>
          <cell r="C2056" t="str">
            <v>M2</v>
          </cell>
          <cell r="D2056">
            <v>171.03</v>
          </cell>
          <cell r="E2056">
            <v>13.67</v>
          </cell>
          <cell r="F2056">
            <v>184.7</v>
          </cell>
        </row>
        <row r="2057">
          <cell r="A2057" t="str">
            <v>AUX3288</v>
          </cell>
          <cell r="B2057" t="str">
            <v>ESTRUTURA METÁLICA DE COBERTURA PARA O ANEXO 2 DO GINÁSIO, INCLUSO VIGAS E TERÇAS  - PROJETO PADRÃO P26 FUNDEPAR, SEM PINTURA</v>
          </cell>
          <cell r="C2057" t="str">
            <v>M2</v>
          </cell>
          <cell r="D2057">
            <v>173.67</v>
          </cell>
          <cell r="E2057">
            <v>6.1</v>
          </cell>
          <cell r="F2057">
            <v>179.77</v>
          </cell>
        </row>
        <row r="2058">
          <cell r="A2058" t="str">
            <v>AUX2032</v>
          </cell>
          <cell r="B2058" t="str">
            <v>FECHAMENTO COM TELHA TRAPEIZODAL DE AÇO GALVANIZADO 0,5MM, COM PINTURA ELETROLÍTICA NAS DUAS FACES</v>
          </cell>
          <cell r="C2058" t="str">
            <v>M2</v>
          </cell>
          <cell r="D2058">
            <v>98.39</v>
          </cell>
          <cell r="E2058">
            <v>10.89</v>
          </cell>
          <cell r="F2058">
            <v>109.28</v>
          </cell>
        </row>
        <row r="2059">
          <cell r="A2059" t="str">
            <v>AUX2017</v>
          </cell>
          <cell r="B2059" t="str">
            <v>CHAPA POLICARBONATO COMPACTO ESP.= 6MM, COM PERFIL ESTRUTURAL - FORNEC. E INST.</v>
          </cell>
          <cell r="C2059" t="str">
            <v>M2</v>
          </cell>
          <cell r="D2059">
            <v>636.4</v>
          </cell>
          <cell r="E2059">
            <v>25.22</v>
          </cell>
          <cell r="F2059">
            <v>661.62</v>
          </cell>
        </row>
        <row r="2060">
          <cell r="A2060" t="str">
            <v>AUX2458</v>
          </cell>
          <cell r="B2060" t="str">
            <v>ESTRUTURA METÁLICA DA PASSARELA  3,0 M FUNDEPAR - FORNEC. E INST.</v>
          </cell>
          <cell r="C2060" t="str">
            <v>M</v>
          </cell>
          <cell r="D2060">
            <v>421.69</v>
          </cell>
          <cell r="E2060">
            <v>90.17</v>
          </cell>
          <cell r="F2060">
            <v>511.86</v>
          </cell>
        </row>
        <row r="2061">
          <cell r="A2061" t="str">
            <v>AUX2659</v>
          </cell>
          <cell r="B2061" t="str">
            <v>ESTRUTURA METÁLICA DA PASSARELA  3,4M FUNDEPAR - FORNEC. E ISNT.</v>
          </cell>
          <cell r="C2061" t="str">
            <v>M</v>
          </cell>
          <cell r="D2061">
            <v>539.01</v>
          </cell>
          <cell r="E2061">
            <v>96.05</v>
          </cell>
          <cell r="F2061">
            <v>635.05999999999995</v>
          </cell>
        </row>
        <row r="2062">
          <cell r="A2062" t="str">
            <v>AUX3550</v>
          </cell>
          <cell r="B2062" t="str">
            <v>FABRICAÇÃO E INSTALAÇÃO DE TESOURA INTEIRA EM AÇO, VÃO DE 3 M,   PARA PASSARELA  METÁLICA COBERTA PADRÃO, INCLUSO IÇAMENTO.</v>
          </cell>
          <cell r="C2062" t="str">
            <v>UN</v>
          </cell>
          <cell r="D2062">
            <v>423.29</v>
          </cell>
          <cell r="E2062">
            <v>117.97</v>
          </cell>
          <cell r="F2062">
            <v>541.26</v>
          </cell>
        </row>
        <row r="2063">
          <cell r="A2063" t="str">
            <v>AUX3551</v>
          </cell>
          <cell r="B2063" t="str">
            <v>ESTRUTURA METÁLICA DA PASSARELA  3,0 M - PASSARELA METÁLICA COBERTA PADRÃO - (TESOURA, TERÇA, CONTRAVENTAMENTO, ALINHADOR DE TERÇAS, APOIO DE CALHAS,  CHAPA) - FORNEC. E INST.</v>
          </cell>
          <cell r="C2063" t="str">
            <v>KG</v>
          </cell>
          <cell r="D2063">
            <v>17.77</v>
          </cell>
          <cell r="E2063">
            <v>1.85</v>
          </cell>
          <cell r="F2063">
            <v>19.62</v>
          </cell>
        </row>
        <row r="2064">
          <cell r="A2064" t="str">
            <v>AUX1869</v>
          </cell>
          <cell r="B2064" t="str">
            <v>ESTRUTURA DE COBERTURA MÓDULO 01 - PADRÃO 023, TESOURA EM AÇO E RIPAMENTO EM MADEIRA (COBERTURA COM ZENITAL)</v>
          </cell>
          <cell r="C2064" t="str">
            <v>M2</v>
          </cell>
          <cell r="D2064">
            <v>235.05</v>
          </cell>
          <cell r="E2064">
            <v>43.51</v>
          </cell>
          <cell r="F2064">
            <v>278.56</v>
          </cell>
        </row>
        <row r="2065">
          <cell r="A2065" t="str">
            <v>AUX1891</v>
          </cell>
          <cell r="B2065" t="str">
            <v>ESTRUTURA DE COBERTURA MÓDULO 02M - PADRÃO 023 (PARTE SOBRE LAJE), TESOURA EM AÇO E RIPAMENTO EM MADEIRA (COBERTURA COM ZENITAL)</v>
          </cell>
          <cell r="C2065" t="str">
            <v>M2</v>
          </cell>
          <cell r="D2065">
            <v>242.41</v>
          </cell>
          <cell r="E2065">
            <v>45.31</v>
          </cell>
          <cell r="F2065">
            <v>287.72000000000003</v>
          </cell>
        </row>
        <row r="2066">
          <cell r="A2066" t="str">
            <v>AUX1893</v>
          </cell>
          <cell r="B2066" t="str">
            <v>ESTRUTURA DE COBERTURA MÓDULO 04 - PADRÃO 023, TESOURA EM AÇO E RIPAMENTO EM MADEIRA (COBERTURA COM ZENITAL)</v>
          </cell>
          <cell r="C2066" t="str">
            <v>M2</v>
          </cell>
          <cell r="D2066">
            <v>241.32</v>
          </cell>
          <cell r="E2066">
            <v>44.73</v>
          </cell>
          <cell r="F2066">
            <v>286.05</v>
          </cell>
        </row>
        <row r="2067">
          <cell r="A2067" t="str">
            <v>AUX3408</v>
          </cell>
          <cell r="B2067" t="str">
            <v>ESTRUTURA DE COBERTURA MÓDULO 05 - PADRÃO 023, TESOURA EM AÇO E RIPAMENTO EM MADEIRA (COBERTURA COM ZENITAL)</v>
          </cell>
          <cell r="C2067" t="str">
            <v>M2</v>
          </cell>
          <cell r="D2067">
            <v>251.94</v>
          </cell>
          <cell r="E2067">
            <v>46.54</v>
          </cell>
          <cell r="F2067">
            <v>298.48</v>
          </cell>
        </row>
        <row r="2068">
          <cell r="A2068" t="str">
            <v>AUX3409</v>
          </cell>
          <cell r="B2068" t="str">
            <v>ESTRUTURA DE COBERTURA MÓDULO 06 - PADRÃO 023, TESOURA EM AÇO E RIPAMENTO EM MADEIRA (COBERTURA COM ZENITAL)</v>
          </cell>
          <cell r="C2068" t="str">
            <v>M2</v>
          </cell>
          <cell r="D2068">
            <v>235.05</v>
          </cell>
          <cell r="E2068">
            <v>43.51</v>
          </cell>
          <cell r="F2068">
            <v>278.56</v>
          </cell>
        </row>
        <row r="2069">
          <cell r="A2069" t="str">
            <v>AUX3410</v>
          </cell>
          <cell r="B2069" t="str">
            <v>ESTRUTURA DE COBERTURA MÓDULO 07 E 07A - PADRÃO 023, TESOURA EM AÇO E RIPAMENTO EM MADEIRA (COBERTURA COM ZENITAL)</v>
          </cell>
          <cell r="C2069" t="str">
            <v>M2</v>
          </cell>
          <cell r="D2069">
            <v>235.05</v>
          </cell>
          <cell r="E2069">
            <v>43.51</v>
          </cell>
          <cell r="F2069">
            <v>278.56</v>
          </cell>
        </row>
        <row r="2070">
          <cell r="A2070" t="str">
            <v>AUX1897</v>
          </cell>
          <cell r="B2070" t="str">
            <v>ESTRUTURA DE COBERTURA MÓDULO 08 E 08A - PADRÃO 023, TESOURA EM AÇO E RIPAMENTO EM MADEIRA (COBERTURA COM ZENITAL)</v>
          </cell>
          <cell r="C2070" t="str">
            <v>M2</v>
          </cell>
          <cell r="D2070">
            <v>262.23</v>
          </cell>
          <cell r="E2070">
            <v>48.45</v>
          </cell>
          <cell r="F2070">
            <v>310.68</v>
          </cell>
        </row>
        <row r="2071">
          <cell r="A2071" t="str">
            <v>AUX1898</v>
          </cell>
          <cell r="B2071" t="str">
            <v>ESTRUTURA DE COBERTURA MÓDULO 09 - PADRÃO 023, TESOURA EM AÇO E RIPAMENTO EM MADEIRA (COBERTURA COM ZENITAL)</v>
          </cell>
          <cell r="C2071" t="str">
            <v>M2</v>
          </cell>
          <cell r="D2071">
            <v>252.84</v>
          </cell>
          <cell r="E2071">
            <v>46.68</v>
          </cell>
          <cell r="F2071">
            <v>299.52</v>
          </cell>
        </row>
        <row r="2072">
          <cell r="A2072" t="str">
            <v>AUX1899</v>
          </cell>
          <cell r="B2072" t="str">
            <v>ESTRUTURA DE COBERTURA MÓDULO 10 - PADRÃO 023, TESOURA EM AÇO E RIPAMENTO EM MADEIRA (COBERTURA COM ZENITAL)</v>
          </cell>
          <cell r="C2072" t="str">
            <v>M2</v>
          </cell>
          <cell r="D2072">
            <v>284.60000000000002</v>
          </cell>
          <cell r="E2072">
            <v>52.65</v>
          </cell>
          <cell r="F2072">
            <v>337.25</v>
          </cell>
        </row>
        <row r="2073">
          <cell r="A2073" t="str">
            <v>AUX2668</v>
          </cell>
          <cell r="B2073" t="str">
            <v>ESTRUTURA DE COBERTURA MÓDULO 10C - PADRÃO 023, TESOURA EM AÇO E RIPAMENTO EM MADEIRA (COBERTURA COM ZENITAL)</v>
          </cell>
          <cell r="C2073" t="str">
            <v>M2</v>
          </cell>
          <cell r="D2073">
            <v>313.35000000000002</v>
          </cell>
          <cell r="E2073">
            <v>57.52</v>
          </cell>
          <cell r="F2073">
            <v>370.87</v>
          </cell>
        </row>
        <row r="2074">
          <cell r="A2074" t="str">
            <v>AUX3425</v>
          </cell>
          <cell r="B2074" t="str">
            <v>ESTRUTURA DE COBERTURA MÓDULO 11 - PADRÃO 023, TESOURA EM AÇO E RIPAMENTO EM MADEIRA (COBERTURA COM ZENITAL)</v>
          </cell>
          <cell r="C2074" t="str">
            <v>M2</v>
          </cell>
          <cell r="D2074">
            <v>260.33999999999997</v>
          </cell>
          <cell r="E2074">
            <v>48.03</v>
          </cell>
          <cell r="F2074">
            <v>308.37</v>
          </cell>
        </row>
        <row r="2075">
          <cell r="A2075" t="str">
            <v>AUX1901</v>
          </cell>
          <cell r="B2075" t="str">
            <v>ESTRUTURA DE COBERTURA MÓDULO 13 - PADRÃO 023, TESOURA EM AÇO E RIPAMENTO EM MADEIRA (COBERTURA COM ZENITAL)</v>
          </cell>
          <cell r="C2075" t="str">
            <v>M2</v>
          </cell>
          <cell r="D2075">
            <v>247.87</v>
          </cell>
          <cell r="E2075">
            <v>45.77</v>
          </cell>
          <cell r="F2075">
            <v>293.64</v>
          </cell>
        </row>
        <row r="2076">
          <cell r="A2076" t="str">
            <v>AUX3412</v>
          </cell>
          <cell r="B2076" t="str">
            <v>ESTRUTURA DE COBERTURA MÓDULO 14 - PADRÃO 023, TESOURA EM AÇO E RIPAMENTO EM MADEIRA (COBERTURA COM ZENITAL)</v>
          </cell>
          <cell r="C2076" t="str">
            <v>M2</v>
          </cell>
          <cell r="D2076">
            <v>260.33999999999997</v>
          </cell>
          <cell r="E2076">
            <v>48.03</v>
          </cell>
          <cell r="F2076">
            <v>308.37</v>
          </cell>
        </row>
        <row r="2077">
          <cell r="A2077" t="str">
            <v>AUX3413</v>
          </cell>
          <cell r="B2077" t="str">
            <v>ESTRUTURA DE COBERTURA MÓDULO 15 - PADRÃO 023, TESOURA EM AÇO E RIPAMENTO EM MADEIRA (COBERTURA COM ZENITAL)</v>
          </cell>
          <cell r="C2077" t="str">
            <v>M2</v>
          </cell>
          <cell r="D2077">
            <v>235.05</v>
          </cell>
          <cell r="E2077">
            <v>43.51</v>
          </cell>
          <cell r="F2077">
            <v>278.56</v>
          </cell>
        </row>
        <row r="2078">
          <cell r="A2078" t="str">
            <v>AUX1902</v>
          </cell>
          <cell r="B2078" t="str">
            <v>ZENITAL COM COBERTURA EM POLICARBONATO E=6,0 MM FIXADO EM ESTRUTURA DE FERRO TUBULAR 30X40, SENDO DUAS LATERAIS COM VENEZIANA E DUAS EM ALVENARIA, INCLUSO ESTRUTURA DE CONCRETO E ALVENARIA (CONFORME PROJETO PADRÃO 23 SUDE)</v>
          </cell>
          <cell r="C2078" t="str">
            <v xml:space="preserve">UN </v>
          </cell>
          <cell r="D2078">
            <v>2208.81</v>
          </cell>
          <cell r="E2078">
            <v>589.80999999999995</v>
          </cell>
          <cell r="F2078">
            <v>2798.62</v>
          </cell>
        </row>
        <row r="2079">
          <cell r="A2079" t="str">
            <v>AUX3414</v>
          </cell>
          <cell r="B2079" t="str">
            <v>ESTRUTURA DE COBERTURA MÓDULO 01 - PADRÃO 023, TESOURA EM AÇO E RIPAMENTO EM MADEIRA (COBERTURA SEM ZENITAL)</v>
          </cell>
          <cell r="C2079" t="str">
            <v>M2</v>
          </cell>
          <cell r="D2079">
            <v>233.87</v>
          </cell>
          <cell r="E2079">
            <v>43.23</v>
          </cell>
          <cell r="F2079">
            <v>277.10000000000002</v>
          </cell>
        </row>
        <row r="2080">
          <cell r="A2080" t="str">
            <v>AUX3415</v>
          </cell>
          <cell r="B2080" t="str">
            <v>ESTRUTURA DE COBERTURA MÓDULO 03 - PADRÃO 023, TESOURA EM AÇO E RIPAMENTO EM MADEIRA (COBERTURA SEM ZENITAL)</v>
          </cell>
          <cell r="C2080" t="str">
            <v>M2</v>
          </cell>
          <cell r="D2080">
            <v>282.18</v>
          </cell>
          <cell r="E2080">
            <v>51.86</v>
          </cell>
          <cell r="F2080">
            <v>334.04</v>
          </cell>
        </row>
        <row r="2081">
          <cell r="A2081" t="str">
            <v>AUX3416</v>
          </cell>
          <cell r="B2081" t="str">
            <v>ESTRUTURA DE COBERTURA MÓDULO 04 - PADRÃO 023, TESOURA EM AÇO E RIPAMENTO EM MADEIRA (COBERTURA SEM ZENITAL)</v>
          </cell>
          <cell r="C2081" t="str">
            <v>M2</v>
          </cell>
          <cell r="D2081">
            <v>239.38</v>
          </cell>
          <cell r="E2081">
            <v>44.27</v>
          </cell>
          <cell r="F2081">
            <v>283.64999999999998</v>
          </cell>
        </row>
        <row r="2082">
          <cell r="A2082" t="str">
            <v>AUX3417</v>
          </cell>
          <cell r="B2082" t="str">
            <v>ESTRUTURA DE COBERTURA MÓDULO 05 - PADRÃO 023, TESOURA EM AÇO E RIPAMENTO EM MADEIRA (COBERTURA SEM ZENITAL)</v>
          </cell>
          <cell r="C2082" t="str">
            <v>M2</v>
          </cell>
          <cell r="D2082">
            <v>250.62</v>
          </cell>
          <cell r="E2082">
            <v>46.17</v>
          </cell>
          <cell r="F2082">
            <v>296.79000000000002</v>
          </cell>
        </row>
        <row r="2083">
          <cell r="A2083" t="str">
            <v>AUX3418</v>
          </cell>
          <cell r="B2083" t="str">
            <v>ESTRUTURA DE COBERTURA MÓDULO 06 - PADRÃO 023, TESOURA EM AÇO E RIPAMENTO EM MADEIRA (COBERTURA SEM ZENITAL)</v>
          </cell>
          <cell r="C2083" t="str">
            <v>M2</v>
          </cell>
          <cell r="D2083">
            <v>233.87</v>
          </cell>
          <cell r="E2083">
            <v>43.23</v>
          </cell>
          <cell r="F2083">
            <v>277.10000000000002</v>
          </cell>
        </row>
        <row r="2084">
          <cell r="A2084" t="str">
            <v>AUX3419</v>
          </cell>
          <cell r="B2084" t="str">
            <v>ESTRUTURA DE COBERTURA MÓDULO 07 E 07A- PADRÃO 023, TESOURA EM AÇO E RIPAMENTO EM MADEIRA (COBERTURA SEM ZENITAL)</v>
          </cell>
          <cell r="C2084" t="str">
            <v>M2</v>
          </cell>
          <cell r="D2084">
            <v>233.87</v>
          </cell>
          <cell r="E2084">
            <v>43.23</v>
          </cell>
          <cell r="F2084">
            <v>277.10000000000002</v>
          </cell>
        </row>
        <row r="2085">
          <cell r="A2085" t="str">
            <v>AUX3420</v>
          </cell>
          <cell r="B2085" t="str">
            <v>ESTRUTURA DE COBERTURA MÓDULO 08 E 08A - PADRÃO 023, TESOURA EM AÇO E RIPAMENTO EM MADEIRA (COBERTURA SEM ZENITAL)</v>
          </cell>
          <cell r="C2085" t="str">
            <v>M2</v>
          </cell>
          <cell r="D2085">
            <v>259.75</v>
          </cell>
          <cell r="E2085">
            <v>47.89</v>
          </cell>
          <cell r="F2085">
            <v>307.64</v>
          </cell>
        </row>
        <row r="2086">
          <cell r="A2086" t="str">
            <v>AUX3421</v>
          </cell>
          <cell r="B2086" t="str">
            <v>ESTRUTURA DE COBERTURA MÓDULO 09 - PADRÃO 023, TESOURA EM AÇO E RIPAMENTO EM MADEIRA (COBERTURA SEM ZENITAL)</v>
          </cell>
          <cell r="C2086" t="str">
            <v>M2</v>
          </cell>
          <cell r="D2086">
            <v>250.62</v>
          </cell>
          <cell r="E2086">
            <v>46.17</v>
          </cell>
          <cell r="F2086">
            <v>296.79000000000002</v>
          </cell>
        </row>
        <row r="2087">
          <cell r="A2087" t="str">
            <v>AUX3422</v>
          </cell>
          <cell r="B2087" t="str">
            <v>ESTRUTURA DE COBERTURA MÓDULO 10 - PADRÃO 023, TESOURA EM AÇO E RIPAMENTO EM MADEIRA (COBERTURA SEM ZENITAL)</v>
          </cell>
          <cell r="C2087" t="str">
            <v>M2</v>
          </cell>
          <cell r="D2087">
            <v>282.02</v>
          </cell>
          <cell r="E2087">
            <v>51.83</v>
          </cell>
          <cell r="F2087">
            <v>333.85</v>
          </cell>
        </row>
        <row r="2088">
          <cell r="A2088" t="str">
            <v>AUX2669</v>
          </cell>
          <cell r="B2088" t="str">
            <v>ESTRUTURA DE COBERTURA MÓDULO 10C - PADRÃO 023, TESOURA EM AÇO E RIPAMENTO EM MADEIRA (COBERTURA SEM ZENITAL)</v>
          </cell>
          <cell r="C2088" t="str">
            <v>M2</v>
          </cell>
          <cell r="D2088">
            <v>310.82</v>
          </cell>
          <cell r="E2088">
            <v>56.85</v>
          </cell>
          <cell r="F2088">
            <v>367.67</v>
          </cell>
        </row>
        <row r="2089">
          <cell r="A2089" t="str">
            <v>AUX3424</v>
          </cell>
          <cell r="B2089" t="str">
            <v>ESTRUTURA DE COBERTURA MÓDULO 11 - PADRÃO 023, TESOURA EM AÇO E RIPAMENTO EM MADEIRA (COBERTURA SEM ZENITAL)</v>
          </cell>
          <cell r="C2089" t="str">
            <v>M2</v>
          </cell>
          <cell r="D2089">
            <v>259.91000000000003</v>
          </cell>
          <cell r="E2089">
            <v>47.84</v>
          </cell>
          <cell r="F2089">
            <v>307.75</v>
          </cell>
        </row>
        <row r="2090">
          <cell r="A2090" t="str">
            <v>AUX3266</v>
          </cell>
          <cell r="B2090" t="str">
            <v>ESTRUTURA DE COBERTURA MÓDULO 13 - PADRÃO 023, TESOURA EM AÇO E RIPAMENTO EM MADEIRA (COBERTURA SEM ZENITAL)</v>
          </cell>
          <cell r="C2090" t="str">
            <v>M2</v>
          </cell>
          <cell r="D2090">
            <v>247.85</v>
          </cell>
          <cell r="E2090">
            <v>45.65</v>
          </cell>
          <cell r="F2090">
            <v>293.5</v>
          </cell>
        </row>
        <row r="2091">
          <cell r="A2091" t="str">
            <v>AUX3426</v>
          </cell>
          <cell r="B2091" t="str">
            <v>ESTRUTURA DE COBERTURA MÓDULO 14 - PADRÃO 023, TESOURA EM AÇO E RIPAMENTO EM MADEIRA (COBERTURA SEM ZENITAL)</v>
          </cell>
          <cell r="C2091" t="str">
            <v>M2</v>
          </cell>
          <cell r="D2091">
            <v>259.91000000000003</v>
          </cell>
          <cell r="E2091">
            <v>47.84</v>
          </cell>
          <cell r="F2091">
            <v>307.75</v>
          </cell>
        </row>
        <row r="2092">
          <cell r="A2092" t="str">
            <v>AUX3411</v>
          </cell>
          <cell r="B2092" t="str">
            <v>ESTRUTURA DE COBERTURA MÓDULO 15 - PADRÃO 023, TESOURA EM AÇO E RIPAMENTO EM MADEIRA (COBERTURA SEM ZENITAL)</v>
          </cell>
          <cell r="C2092" t="str">
            <v>M2</v>
          </cell>
          <cell r="D2092">
            <v>233.87</v>
          </cell>
          <cell r="E2092">
            <v>43.23</v>
          </cell>
          <cell r="F2092">
            <v>277.10000000000002</v>
          </cell>
        </row>
        <row r="2093">
          <cell r="A2093" t="str">
            <v>AUX2924</v>
          </cell>
          <cell r="B2093" t="str">
            <v>ESTRUTURA DE COBERTURA MÓDULO 12 - PADRÃO 023, TESOURA E TERÇA EM AÇO</v>
          </cell>
          <cell r="C2093" t="str">
            <v>M2</v>
          </cell>
          <cell r="D2093">
            <v>342.94</v>
          </cell>
          <cell r="E2093">
            <v>55.86</v>
          </cell>
          <cell r="F2093">
            <v>398.8</v>
          </cell>
        </row>
        <row r="2094">
          <cell r="A2094" t="str">
            <v>AUX2803</v>
          </cell>
          <cell r="B2094" t="str">
            <v>ESTRUTURA DE COBERTURA MÓDULO 01 - PADRÃO 025, TESOURA E RIPAMENTO EM AÇO</v>
          </cell>
          <cell r="C2094" t="str">
            <v>M2</v>
          </cell>
          <cell r="D2094">
            <v>297.69</v>
          </cell>
          <cell r="E2094">
            <v>27.52</v>
          </cell>
          <cell r="F2094">
            <v>325.20999999999998</v>
          </cell>
        </row>
        <row r="2095">
          <cell r="A2095" t="str">
            <v>AUX2804</v>
          </cell>
          <cell r="B2095" t="str">
            <v>ESTRUTURA DE COBERTURA MÓDULO 02 - PADRÃO 025, TESOURA E RIPAMENTO EM AÇO</v>
          </cell>
          <cell r="C2095" t="str">
            <v>M2</v>
          </cell>
          <cell r="D2095">
            <v>270.86</v>
          </cell>
          <cell r="E2095">
            <v>26.31</v>
          </cell>
          <cell r="F2095">
            <v>297.17</v>
          </cell>
        </row>
        <row r="2096">
          <cell r="A2096" t="str">
            <v>AUX2805</v>
          </cell>
          <cell r="B2096" t="str">
            <v>ESTRUTURA DE COBERTURA MÓDULO 02E - PADRÃO 025, TESOURA E RIPAMENTO EM AÇO</v>
          </cell>
          <cell r="C2096" t="str">
            <v>M2</v>
          </cell>
          <cell r="D2096">
            <v>270.86</v>
          </cell>
          <cell r="E2096">
            <v>26.31</v>
          </cell>
          <cell r="F2096">
            <v>297.17</v>
          </cell>
        </row>
        <row r="2097">
          <cell r="A2097" t="str">
            <v>AUX2806</v>
          </cell>
          <cell r="B2097" t="str">
            <v>ESTRUTURA DE COBERTURA MÓDULO 03 - PADRÃO 025, TESOURA E RIPAMENTO EM AÇO</v>
          </cell>
          <cell r="C2097" t="str">
            <v>M2</v>
          </cell>
          <cell r="D2097">
            <v>371.96</v>
          </cell>
          <cell r="E2097">
            <v>32.49</v>
          </cell>
          <cell r="F2097">
            <v>404.45</v>
          </cell>
        </row>
        <row r="2098">
          <cell r="A2098" t="str">
            <v>AUX2807</v>
          </cell>
          <cell r="B2098" t="str">
            <v>ESTRUTURA DE COBERTURA MÓDULO 04 - PADRÃO 025, TESOURA E RIPAMENTO EM AÇO</v>
          </cell>
          <cell r="C2098" t="str">
            <v>M2</v>
          </cell>
          <cell r="D2098">
            <v>297.69</v>
          </cell>
          <cell r="E2098">
            <v>27.52</v>
          </cell>
          <cell r="F2098">
            <v>325.20999999999998</v>
          </cell>
        </row>
        <row r="2099">
          <cell r="A2099" t="str">
            <v>AUX2808</v>
          </cell>
          <cell r="B2099" t="str">
            <v>ESTRUTURA DE COBERTURA MÓDULO 05 - PADRÃO 025, TESOURA E RIPAMENTO EM AÇO</v>
          </cell>
          <cell r="C2099" t="str">
            <v>M2</v>
          </cell>
          <cell r="D2099">
            <v>297.69</v>
          </cell>
          <cell r="E2099">
            <v>27.52</v>
          </cell>
          <cell r="F2099">
            <v>325.20999999999998</v>
          </cell>
        </row>
        <row r="2100">
          <cell r="A2100" t="str">
            <v>AUX2821</v>
          </cell>
          <cell r="B2100" t="str">
            <v>ESTRUTURA DE COBERTURA MÓDULO 06 - PADRÃO 025, TESOURA E RIPAMENTO EM AÇO</v>
          </cell>
          <cell r="C2100" t="str">
            <v>M2</v>
          </cell>
          <cell r="D2100">
            <v>297.69</v>
          </cell>
          <cell r="E2100">
            <v>27.52</v>
          </cell>
          <cell r="F2100">
            <v>325.20999999999998</v>
          </cell>
        </row>
        <row r="2101">
          <cell r="A2101" t="str">
            <v>AUX2822</v>
          </cell>
          <cell r="B2101" t="str">
            <v>ESTRUTURA DE COBERTURA MÓDULO 07 - PADRÃO 025, TESOURA E RIPAMENTO EM AÇO</v>
          </cell>
          <cell r="C2101" t="str">
            <v>M2</v>
          </cell>
          <cell r="D2101">
            <v>315.99</v>
          </cell>
          <cell r="E2101">
            <v>28.75</v>
          </cell>
          <cell r="F2101">
            <v>344.74</v>
          </cell>
        </row>
        <row r="2102">
          <cell r="A2102" t="str">
            <v>AUX2823</v>
          </cell>
          <cell r="B2102" t="str">
            <v>ESTRUTURA DE COBERTURA MÓDULO 08 - PADRÃO 025, TESOURA E RIPAMENTO EM AÇO</v>
          </cell>
          <cell r="C2102" t="str">
            <v>M2</v>
          </cell>
          <cell r="D2102">
            <v>288.60000000000002</v>
          </cell>
          <cell r="E2102">
            <v>26.92</v>
          </cell>
          <cell r="F2102">
            <v>315.52</v>
          </cell>
        </row>
        <row r="2103">
          <cell r="A2103" t="str">
            <v>AUX2824</v>
          </cell>
          <cell r="B2103" t="str">
            <v>ESTRUTURA DE COBERTURA MÓDULO 09 - PADRÃO 025, TESOURA E RIPAMENTO EM AÇO</v>
          </cell>
          <cell r="C2103" t="str">
            <v>M2</v>
          </cell>
          <cell r="D2103">
            <v>270.86</v>
          </cell>
          <cell r="E2103">
            <v>26.31</v>
          </cell>
          <cell r="F2103">
            <v>297.17</v>
          </cell>
        </row>
        <row r="2104">
          <cell r="A2104" t="str">
            <v>AUX2825</v>
          </cell>
          <cell r="B2104" t="str">
            <v>ESTRUTURA DE COBERTURA MÓDULO 10 - PADRÃO 025, TESOURA E RIPAMENTO EM AÇO</v>
          </cell>
          <cell r="C2104" t="str">
            <v>M2</v>
          </cell>
          <cell r="D2104">
            <v>428.94</v>
          </cell>
          <cell r="E2104">
            <v>38.229999999999997</v>
          </cell>
          <cell r="F2104">
            <v>467.17</v>
          </cell>
        </row>
        <row r="2105">
          <cell r="A2105" t="str">
            <v>AUX2826</v>
          </cell>
          <cell r="B2105" t="str">
            <v>ESTRUTURA DE COBERTURA MÓDULO 11 - PADRÃO 025, TESOURA E RIPAMENTO EM AÇO</v>
          </cell>
          <cell r="C2105" t="str">
            <v>M2</v>
          </cell>
          <cell r="D2105">
            <v>315.99</v>
          </cell>
          <cell r="E2105">
            <v>28.75</v>
          </cell>
          <cell r="F2105">
            <v>344.74</v>
          </cell>
        </row>
        <row r="2106">
          <cell r="A2106" t="str">
            <v>AUX2827</v>
          </cell>
          <cell r="B2106" t="str">
            <v>ESTRUTURA DE COBERTURA MÓDULO 12- PADRÃO 025, TESOURA E RIPAMENTO EM AÇO</v>
          </cell>
          <cell r="C2106" t="str">
            <v>M2</v>
          </cell>
          <cell r="D2106">
            <v>315.99</v>
          </cell>
          <cell r="E2106">
            <v>28.75</v>
          </cell>
          <cell r="F2106">
            <v>344.74</v>
          </cell>
        </row>
        <row r="2107">
          <cell r="A2107" t="str">
            <v>AUX2828</v>
          </cell>
          <cell r="B2107" t="str">
            <v>ESTRUTURA DE COBERTURA MÓDULO 13 - PADRÃO 025, TESOURA E RIPAMENTO EM AÇO</v>
          </cell>
          <cell r="C2107" t="str">
            <v>M2</v>
          </cell>
          <cell r="D2107">
            <v>315.99</v>
          </cell>
          <cell r="E2107">
            <v>28.75</v>
          </cell>
          <cell r="F2107">
            <v>344.74</v>
          </cell>
        </row>
        <row r="2108">
          <cell r="A2108" t="str">
            <v>AUX2829</v>
          </cell>
          <cell r="B2108" t="str">
            <v>ESTRUTURA DE COBERTURA MÓDULO 14 - PADRÃO 025, TESOURA E RIPAMENTO EM AÇO</v>
          </cell>
          <cell r="C2108" t="str">
            <v>M2</v>
          </cell>
          <cell r="D2108">
            <v>288.60000000000002</v>
          </cell>
          <cell r="E2108">
            <v>26.92</v>
          </cell>
          <cell r="F2108">
            <v>315.52</v>
          </cell>
        </row>
        <row r="2109">
          <cell r="A2109" t="str">
            <v>AUX2830</v>
          </cell>
          <cell r="B2109" t="str">
            <v>ESTRUTURA DE COBERTURA MÓDULO 15 - PADRÃO 025, TESOURA E RIPAMENTO EM AÇO</v>
          </cell>
          <cell r="C2109" t="str">
            <v>M2</v>
          </cell>
          <cell r="D2109">
            <v>371.96</v>
          </cell>
          <cell r="E2109">
            <v>32.49</v>
          </cell>
          <cell r="F2109">
            <v>404.45</v>
          </cell>
        </row>
        <row r="2110">
          <cell r="A2110" t="str">
            <v>AUX2831</v>
          </cell>
          <cell r="B2110" t="str">
            <v>ESTRUTURA DE COBERTURA MÓDULO 16 - PADRÃO 025, TESOURA E RIPAMENTO EM AÇO</v>
          </cell>
          <cell r="C2110" t="str">
            <v>M2</v>
          </cell>
          <cell r="D2110">
            <v>315.99</v>
          </cell>
          <cell r="E2110">
            <v>28.75</v>
          </cell>
          <cell r="F2110">
            <v>344.74</v>
          </cell>
        </row>
        <row r="2111">
          <cell r="A2111" t="str">
            <v>AUX2832</v>
          </cell>
          <cell r="B2111" t="str">
            <v>ESTRUTURA DE COBERTURA MÓDULO 16E - PADRÃO 025, TESOURA E RIPAMENTO EM AÇO</v>
          </cell>
          <cell r="C2111" t="str">
            <v>M2</v>
          </cell>
          <cell r="D2111">
            <v>315.99</v>
          </cell>
          <cell r="E2111">
            <v>28.75</v>
          </cell>
          <cell r="F2111">
            <v>344.74</v>
          </cell>
        </row>
        <row r="2112">
          <cell r="A2112" t="str">
            <v>AUX2833</v>
          </cell>
          <cell r="B2112" t="str">
            <v>ESTRUTURA DE COBERTURA MÓDULO 16EM - PADRÃO 025, TESOURA E RIPAMENTO EM AÇO</v>
          </cell>
          <cell r="C2112" t="str">
            <v>M2</v>
          </cell>
          <cell r="D2112">
            <v>297.69</v>
          </cell>
          <cell r="E2112">
            <v>27.52</v>
          </cell>
          <cell r="F2112">
            <v>325.20999999999998</v>
          </cell>
        </row>
        <row r="2113">
          <cell r="A2113" t="str">
            <v>AUX2834</v>
          </cell>
          <cell r="B2113" t="str">
            <v>ESTRUTURA DE COBERTURA MÓDULO 16M - PADRÃO 025, TESOURA E RIPAMENTO EM AÇO</v>
          </cell>
          <cell r="C2113" t="str">
            <v>M2</v>
          </cell>
          <cell r="D2113">
            <v>297.69</v>
          </cell>
          <cell r="E2113">
            <v>27.52</v>
          </cell>
          <cell r="F2113">
            <v>325.20999999999998</v>
          </cell>
        </row>
        <row r="2114">
          <cell r="A2114" t="str">
            <v>AUX2835</v>
          </cell>
          <cell r="B2114" t="str">
            <v>ESTRUTURA DE COBERTURA MÓDULO 17 - PADRÃO 025, TESOURA E RIPAMENTO EM AÇO</v>
          </cell>
          <cell r="C2114" t="str">
            <v>M2</v>
          </cell>
          <cell r="D2114">
            <v>297.69</v>
          </cell>
          <cell r="E2114">
            <v>27.52</v>
          </cell>
          <cell r="F2114">
            <v>325.20999999999998</v>
          </cell>
        </row>
        <row r="2115">
          <cell r="A2115" t="str">
            <v>AUX2836</v>
          </cell>
          <cell r="B2115" t="str">
            <v>ESTRUTURA DE COBERTURA MÓDULO 18 - PADRÃO 025, TESOURA E RIPAMENTO EM AÇO</v>
          </cell>
          <cell r="C2115" t="str">
            <v>M2</v>
          </cell>
          <cell r="D2115">
            <v>270.86</v>
          </cell>
          <cell r="E2115">
            <v>26.31</v>
          </cell>
          <cell r="F2115">
            <v>297.17</v>
          </cell>
        </row>
        <row r="2116">
          <cell r="A2116" t="str">
            <v>AUX2837</v>
          </cell>
          <cell r="B2116" t="str">
            <v>ESTRUTURA DE COBERTURA MÓDULO 18E - PADRÃO 025, TESOURA E RIPAMENTO EM AÇO</v>
          </cell>
          <cell r="C2116" t="str">
            <v>M2</v>
          </cell>
          <cell r="D2116">
            <v>270.86</v>
          </cell>
          <cell r="E2116">
            <v>26.31</v>
          </cell>
          <cell r="F2116">
            <v>297.17</v>
          </cell>
        </row>
        <row r="2117">
          <cell r="A2117" t="str">
            <v>AUX2838</v>
          </cell>
          <cell r="B2117" t="str">
            <v>ESTRUTURA DE COBERTURA MÓDULO 19 - PADRÃO 025, TESOURA E RIPAMENTO EM AÇO</v>
          </cell>
          <cell r="C2117" t="str">
            <v>M2</v>
          </cell>
          <cell r="D2117">
            <v>315.99</v>
          </cell>
          <cell r="E2117">
            <v>28.75</v>
          </cell>
          <cell r="F2117">
            <v>344.74</v>
          </cell>
        </row>
        <row r="2118">
          <cell r="A2118"/>
          <cell r="B2118" t="str">
            <v>ESTRUTURA PARA COBERTURA EM AÇO - MEIA TESOURA</v>
          </cell>
          <cell r="C2118"/>
          <cell r="D2118"/>
          <cell r="E2118"/>
          <cell r="F2118"/>
        </row>
        <row r="2119">
          <cell r="A2119" t="str">
            <v>AUX2798</v>
          </cell>
          <cell r="B2119" t="str">
            <v>FABRICAÇÃO E INSTALAÇÃO DE TESOURA EM AÇO TIPO T1 - PADRÃO 025, VÃO 10,90 M, INCLUSO IÇAMENTO, CONFORME PROJETO PADRÃO 025</v>
          </cell>
          <cell r="C2119" t="str">
            <v xml:space="preserve">UN </v>
          </cell>
          <cell r="D2119">
            <v>4066.83</v>
          </cell>
          <cell r="E2119">
            <v>274.77</v>
          </cell>
          <cell r="F2119">
            <v>4341.6000000000004</v>
          </cell>
        </row>
        <row r="2120">
          <cell r="A2120" t="str">
            <v>AUX2799</v>
          </cell>
          <cell r="B2120" t="str">
            <v>FABRICAÇÃO E INSTALAÇÃO DE TESOURA EM AÇO TIPO T2 - PADRÃO 025, VÃO 10,90 M, INCLUSO IÇAMENTO, CONFORME PROJETO PADRÃO 025</v>
          </cell>
          <cell r="C2120" t="str">
            <v xml:space="preserve">UN </v>
          </cell>
          <cell r="D2120">
            <v>2046.8</v>
          </cell>
          <cell r="E2120">
            <v>274.77</v>
          </cell>
          <cell r="F2120">
            <v>2321.5700000000002</v>
          </cell>
        </row>
        <row r="2121">
          <cell r="A2121" t="str">
            <v>AUX1333</v>
          </cell>
          <cell r="B2121" t="str">
            <v>FABRICAÇÃO E INSTALAÇÃO DE MEIA TESOURA EM AÇO, VÃO DE 9,8 M, PARA TELHA CERÂMICA OU DE CONCRETO, INCLUSO IÇAMENTO, CONFORME PROJETO PADRÃO 23 - MÓDULO 02 E 02M</v>
          </cell>
          <cell r="C2121" t="str">
            <v xml:space="preserve">UN </v>
          </cell>
          <cell r="D2121">
            <v>4304.54</v>
          </cell>
          <cell r="E2121">
            <v>219.79</v>
          </cell>
          <cell r="F2121">
            <v>4524.33</v>
          </cell>
        </row>
        <row r="2122">
          <cell r="A2122" t="str">
            <v>AUX1866</v>
          </cell>
          <cell r="B2122" t="str">
            <v>FABRICAÇÃO E INSTALAÇÃO DE MEIA-TESOURA EM AÇO TIPO T1 - PADRÃO 023, VÃO 8,90 M, INCLUSO IÇAMENTO, CONFORME PROJETO PADRÃO 023</v>
          </cell>
          <cell r="C2122" t="str">
            <v xml:space="preserve">UN </v>
          </cell>
          <cell r="D2122">
            <v>1239.7</v>
          </cell>
          <cell r="E2122">
            <v>219.72</v>
          </cell>
          <cell r="F2122">
            <v>1459.42</v>
          </cell>
        </row>
        <row r="2123">
          <cell r="A2123" t="str">
            <v>AUX1867</v>
          </cell>
          <cell r="B2123" t="str">
            <v>FABRICAÇÃO E INSTALAÇÃO DE MEIA-TESOURA EM AÇO TIPO T2 - PADRÃO 023, VÃO 8,00 M, INCLUSO IÇAMENTO, CONFORME PROJETO PADRÃO 023</v>
          </cell>
          <cell r="C2123" t="str">
            <v xml:space="preserve">UN </v>
          </cell>
          <cell r="D2123">
            <v>1127.1199999999999</v>
          </cell>
          <cell r="E2123">
            <v>203.27</v>
          </cell>
          <cell r="F2123">
            <v>1330.39</v>
          </cell>
        </row>
        <row r="2124">
          <cell r="A2124" t="str">
            <v>AUX2922</v>
          </cell>
          <cell r="B2124" t="str">
            <v>FABRICAÇÃO E INSTALAÇÃO DE TESOURA EM AÇO, VÃO 1,40 M, INCLUSO IÇAMENTO, CONFORME PROJETO PADRÃO 023, MÓDULO 12 (TESOURA T1)</v>
          </cell>
          <cell r="C2124" t="str">
            <v xml:space="preserve">UN </v>
          </cell>
          <cell r="D2124">
            <v>396.7</v>
          </cell>
          <cell r="E2124">
            <v>101.52</v>
          </cell>
          <cell r="F2124">
            <v>498.22</v>
          </cell>
        </row>
        <row r="2125">
          <cell r="A2125" t="str">
            <v>AUX3396</v>
          </cell>
          <cell r="B2125" t="str">
            <v>FABRICAÇÃO E INSTALAÇÃO DE MEIA-TESOURA EM AÇO TIPO T1 E CUMEEIRA - VÃO 9,00 M, INCLUSO IÇAMENTO, CONFORME PROJETO ESPECÍFICO (BLOCO ADM - NRE GOIOERÊ)</v>
          </cell>
          <cell r="C2125" t="str">
            <v xml:space="preserve">UN </v>
          </cell>
          <cell r="D2125">
            <v>1346.7</v>
          </cell>
          <cell r="E2125">
            <v>219.79</v>
          </cell>
          <cell r="F2125">
            <v>1566.49</v>
          </cell>
        </row>
        <row r="2126">
          <cell r="A2126" t="str">
            <v>AUX3397</v>
          </cell>
          <cell r="B2126" t="str">
            <v>FABRICAÇÃO E INSTALAÇÃO DE TESOURA EM AÇO TIPO T2 E CUMEEIRA - VÃO 5,80 M, INCLUSO IÇAMENTO, CONFORME PROJETO ESPECÍFICO (BLOCO ADM - NRE GOIOERÊ)</v>
          </cell>
          <cell r="C2126" t="str">
            <v xml:space="preserve">UN </v>
          </cell>
          <cell r="D2126">
            <v>1490.16</v>
          </cell>
          <cell r="E2126">
            <v>134.4</v>
          </cell>
          <cell r="F2126">
            <v>1624.56</v>
          </cell>
        </row>
        <row r="2127">
          <cell r="A2127" t="str">
            <v>AUX3517</v>
          </cell>
          <cell r="B2127" t="str">
            <v>FABRICAÇÃO E INSTALAÇÃO DE TESOURA EM AÇO TIPO T1 - PADRÃO 025 MODIFICADO, VÃO 11,30 M, INCLUSO IÇAMENTO, CONFORME PROJETO PADRÃO 025 MODIDICADO - P/  CE GUARAITUBA - COLOMBO.</v>
          </cell>
          <cell r="C2127" t="str">
            <v xml:space="preserve">UN </v>
          </cell>
          <cell r="D2127">
            <v>4178.1499999999996</v>
          </cell>
          <cell r="E2127">
            <v>274.77</v>
          </cell>
          <cell r="F2127">
            <v>4452.92</v>
          </cell>
        </row>
        <row r="2128">
          <cell r="A2128"/>
          <cell r="B2128" t="str">
            <v>ESTRUTURA PARA COBERTURA EM AÇO - TESOURA (INTEIRA OU MEIA)</v>
          </cell>
          <cell r="C2128"/>
          <cell r="D2128"/>
          <cell r="E2128"/>
          <cell r="F2128"/>
        </row>
        <row r="2129">
          <cell r="A2129">
            <v>92255</v>
          </cell>
          <cell r="B2129" t="str">
            <v>INSTALAÇÃO DE TESOURA (INTEIRA OU MEIA), EM AÇO, PARA VÃOS MAIORES OU IGUAIS A 3,0 M E MENORES QUE 6,0 M, INCLUSO IÇAMENTO. AF_07/2019</v>
          </cell>
          <cell r="C2129" t="str">
            <v>UN</v>
          </cell>
          <cell r="D2129">
            <v>109.49</v>
          </cell>
          <cell r="E2129">
            <v>85.08</v>
          </cell>
          <cell r="F2129">
            <v>194.57</v>
          </cell>
        </row>
        <row r="2130">
          <cell r="A2130">
            <v>92256</v>
          </cell>
          <cell r="B2130" t="str">
            <v>INSTALAÇÃO DE TESOURA (INTEIRA OU MEIA), EM AÇO, PARA VÃOS MAIORES OU IGUAIS A 6,0 M E MENORES QUE 8,0 M, INCLUSO IÇAMENTO. AF_07/2019</v>
          </cell>
          <cell r="C2130" t="str">
            <v>UN</v>
          </cell>
          <cell r="D2130">
            <v>122.09</v>
          </cell>
          <cell r="E2130">
            <v>119.78</v>
          </cell>
          <cell r="F2130">
            <v>241.87</v>
          </cell>
        </row>
        <row r="2131">
          <cell r="A2131">
            <v>92257</v>
          </cell>
          <cell r="B2131" t="str">
            <v>INSTALAÇÃO DE TESOURA (INTEIRA OU MEIA), EM AÇO, PARA VÃOS MAIORES OU IGUAIS A 8,0 M E MENORES QUE 10,0 M, INCLUSO IÇAMENTO. AF_07/2019</v>
          </cell>
          <cell r="C2131" t="str">
            <v>UN</v>
          </cell>
          <cell r="D2131">
            <v>134.6</v>
          </cell>
          <cell r="E2131">
            <v>154.03</v>
          </cell>
          <cell r="F2131">
            <v>288.63</v>
          </cell>
        </row>
        <row r="2132">
          <cell r="A2132">
            <v>92258</v>
          </cell>
          <cell r="B2132" t="str">
            <v>INSTALAÇÃO DE TESOURA (INTEIRA OU MEIA), EM AÇO, PARA VÃOS MAIORES OU IGUAIS A 10,0 M E MENORES QUE 12,0 M, INCLUSO IÇAMENTO. AF_07/2019</v>
          </cell>
          <cell r="C2132" t="str">
            <v>UN</v>
          </cell>
          <cell r="D2132">
            <v>154.76</v>
          </cell>
          <cell r="E2132">
            <v>209.08</v>
          </cell>
          <cell r="F2132">
            <v>363.84</v>
          </cell>
        </row>
        <row r="2133">
          <cell r="A2133">
            <v>100377</v>
          </cell>
          <cell r="B2133" t="str">
            <v>FABRICAÇÃO E INSTALAÇÃO DE TESOURA (INTEIRA OU MEIA) EM AÇO, VÃOS MAIORES OU IGUAIS A 3,0 M E MENORES OU IGUAL A 6,0 M, INCLUSO IÇAMENTO. AF_07/2019</v>
          </cell>
          <cell r="C2133" t="str">
            <v>KG</v>
          </cell>
          <cell r="D2133">
            <v>11.48</v>
          </cell>
          <cell r="E2133">
            <v>1.48</v>
          </cell>
          <cell r="F2133">
            <v>12.96</v>
          </cell>
        </row>
        <row r="2134">
          <cell r="A2134">
            <v>100378</v>
          </cell>
          <cell r="B2134" t="str">
            <v>FABRICAÇÃO E INSTALAÇÃO DE TESOURA (INTEIRA OU MEIA) EM AÇO, VÃOS MAIORES QUE 6,0 M E MENORES QUE 12,0 M, INCLUSO IÇAMENTO. AF_07/2019</v>
          </cell>
          <cell r="C2134" t="str">
            <v>KG</v>
          </cell>
          <cell r="D2134">
            <v>10.81</v>
          </cell>
          <cell r="E2134">
            <v>1.32</v>
          </cell>
          <cell r="F2134">
            <v>12.13</v>
          </cell>
        </row>
        <row r="2135">
          <cell r="A2135"/>
          <cell r="B2135" t="str">
            <v>ESTRUTURA PARA COBERTURA EM AÇO - TESOURA INTEIRA</v>
          </cell>
          <cell r="C2135"/>
          <cell r="D2135"/>
          <cell r="E2135"/>
          <cell r="F2135"/>
        </row>
        <row r="2136">
          <cell r="A2136">
            <v>92582</v>
          </cell>
          <cell r="B2136" t="str">
            <v>FABRICAÇÃO E INSTALAÇÃO DE TESOURA INTEIRA EM AÇO, VÃO DE 3 M, PARA TELHA CERÂMICA OU DE CONCRETO, INCLUSO IÇAMENTO. AF_12/2015</v>
          </cell>
          <cell r="C2136" t="str">
            <v>UN</v>
          </cell>
          <cell r="D2136">
            <v>657.95</v>
          </cell>
          <cell r="E2136">
            <v>117.88</v>
          </cell>
          <cell r="F2136">
            <v>775.83</v>
          </cell>
        </row>
        <row r="2137">
          <cell r="A2137">
            <v>92584</v>
          </cell>
          <cell r="B2137" t="str">
            <v>FABRICAÇÃO E INSTALAÇÃO DE TESOURA INTEIRA EM AÇO, VÃO DE 4 M, PARA TELHA CERÂMICA OU DE CONCRETO, INCLUSO IÇAMENTO. AF_12/2015</v>
          </cell>
          <cell r="C2137" t="str">
            <v>UN</v>
          </cell>
          <cell r="D2137">
            <v>793.68</v>
          </cell>
          <cell r="E2137">
            <v>117.88</v>
          </cell>
          <cell r="F2137">
            <v>911.56</v>
          </cell>
        </row>
        <row r="2138">
          <cell r="A2138">
            <v>92586</v>
          </cell>
          <cell r="B2138" t="str">
            <v>FABRICAÇÃO E INSTALAÇÃO DE TESOURA INTEIRA EM AÇO, VÃO DE 5 M, PARA TELHA CERÂMICA OU DE CONCRETO, INCLUSO IÇAMENTO. AF_12/2015</v>
          </cell>
          <cell r="C2138" t="str">
            <v>UN</v>
          </cell>
          <cell r="D2138">
            <v>929.43</v>
          </cell>
          <cell r="E2138">
            <v>117.87</v>
          </cell>
          <cell r="F2138">
            <v>1047.3</v>
          </cell>
        </row>
        <row r="2139">
          <cell r="A2139">
            <v>92588</v>
          </cell>
          <cell r="B2139" t="str">
            <v>FABRICAÇÃO E INSTALAÇÃO DE TESOURA INTEIRA EM AÇO, VÃO DE 6 M, PARA TELHA CERÂMICA OU DE CONCRETO, INCLUSO IÇAMENTO. AF_12/2015</v>
          </cell>
          <cell r="C2139" t="str">
            <v>UN</v>
          </cell>
          <cell r="D2139">
            <v>1158.07</v>
          </cell>
          <cell r="E2139">
            <v>169.01</v>
          </cell>
          <cell r="F2139">
            <v>1327.08</v>
          </cell>
        </row>
        <row r="2140">
          <cell r="A2140">
            <v>92590</v>
          </cell>
          <cell r="B2140" t="str">
            <v>FABRICAÇÃO E INSTALAÇÃO DE TESOURA INTEIRA EM AÇO, VÃO DE 7 M, PARA TELHA CERÂMICA OU DE CONCRETO, INCLUSO IÇAMENTO. AF_12/2015</v>
          </cell>
          <cell r="C2140" t="str">
            <v>UN</v>
          </cell>
          <cell r="D2140">
            <v>1293.81</v>
          </cell>
          <cell r="E2140">
            <v>169.01</v>
          </cell>
          <cell r="F2140">
            <v>1462.82</v>
          </cell>
        </row>
        <row r="2141">
          <cell r="A2141">
            <v>92592</v>
          </cell>
          <cell r="B2141" t="str">
            <v>FABRICAÇÃO E INSTALAÇÃO DE TESOURA INTEIRA EM AÇO, VÃO DE 8 M, PARA TELHA CERÂMICA OU DE CONCRETO, INCLUSO IÇAMENTO. AF_12/2015</v>
          </cell>
          <cell r="C2141" t="str">
            <v>UN</v>
          </cell>
          <cell r="D2141">
            <v>1442.06</v>
          </cell>
          <cell r="E2141">
            <v>203.25</v>
          </cell>
          <cell r="F2141">
            <v>1645.31</v>
          </cell>
        </row>
        <row r="2142">
          <cell r="A2142">
            <v>92593</v>
          </cell>
          <cell r="B2142" t="str">
            <v>(COMPOSIÇÃO REPRESENTATIVA) FABRICAÇÃO E INSTALAÇÃO DE TESOURA INTEIRA EM AÇO, PARA VÃOS DE 3 A 12 M E PARA QUALQUER TIPO DE TELHA, INCLUSO IÇAMENTO. AF_12/2015</v>
          </cell>
          <cell r="C2142" t="str">
            <v>KG</v>
          </cell>
          <cell r="D2142">
            <v>10.96</v>
          </cell>
          <cell r="E2142">
            <v>1.52</v>
          </cell>
          <cell r="F2142">
            <v>12.48</v>
          </cell>
        </row>
        <row r="2143">
          <cell r="A2143">
            <v>92594</v>
          </cell>
          <cell r="B2143" t="str">
            <v>FABRICAÇÃO E INSTALAÇÃO DE TESOURA INTEIRA EM AÇO, VÃO DE 9 M, PARA TELHA CERÂMICA OU DE CONCRETO, INCLUSO IÇAMENTO. AF_12/2015</v>
          </cell>
          <cell r="C2143" t="str">
            <v>UN</v>
          </cell>
          <cell r="D2143">
            <v>1692.46</v>
          </cell>
          <cell r="E2143">
            <v>219.69</v>
          </cell>
          <cell r="F2143">
            <v>1912.15</v>
          </cell>
        </row>
        <row r="2144">
          <cell r="A2144">
            <v>92596</v>
          </cell>
          <cell r="B2144" t="str">
            <v>FABRICAÇÃO E INSTALAÇÃO DE TESOURA INTEIRA EM AÇO, VÃO DE 10 M, PARA TELHA CERÂMICA OU DE CONCRETO, INCLUSO IÇAMENTO. AF_12/2015</v>
          </cell>
          <cell r="C2144" t="str">
            <v>UN</v>
          </cell>
          <cell r="D2144">
            <v>1854.18</v>
          </cell>
          <cell r="E2144">
            <v>274.74</v>
          </cell>
          <cell r="F2144">
            <v>2128.92</v>
          </cell>
        </row>
        <row r="2145">
          <cell r="A2145">
            <v>92598</v>
          </cell>
          <cell r="B2145" t="str">
            <v>FABRICAÇÃO E INSTALAÇÃO DE TESOURA INTEIRA EM AÇO, VÃO DE 11 M, PARA TELHA CERÂMICA OU DE CONCRETO, INCLUSO IÇAMENTO. AF_12/2015</v>
          </cell>
          <cell r="C2145" t="str">
            <v>UN</v>
          </cell>
          <cell r="D2145">
            <v>1989.92</v>
          </cell>
          <cell r="E2145">
            <v>274.74</v>
          </cell>
          <cell r="F2145">
            <v>2264.66</v>
          </cell>
        </row>
        <row r="2146">
          <cell r="A2146">
            <v>92600</v>
          </cell>
          <cell r="B2146" t="str">
            <v>FABRICAÇÃO E INSTALAÇÃO DE TESOURA INTEIRA EM AÇO, VÃO DE 12 M, PARA TELHA CERÂMICA OU DE CONCRETO, INCLUSO IÇAMENTO. AF_12/2015</v>
          </cell>
          <cell r="C2146" t="str">
            <v>UN</v>
          </cell>
          <cell r="D2146">
            <v>2160.0300000000002</v>
          </cell>
          <cell r="E2146">
            <v>274.73</v>
          </cell>
          <cell r="F2146">
            <v>2434.7600000000002</v>
          </cell>
        </row>
        <row r="2147">
          <cell r="A2147">
            <v>92602</v>
          </cell>
          <cell r="B2147" t="str">
            <v>FABRICAÇÃO E INSTALAÇÃO DE TESOURA INTEIRA EM AÇO, VÃO DE 3 M, PARA TELHA ONDULADA DE FIBROCIMENTO, METÁLICA, PLÁSTICA OU TERMOACÚSTICA, INCLUSO IÇAMENTO.. AF_12/2015</v>
          </cell>
          <cell r="C2147" t="str">
            <v>UN</v>
          </cell>
          <cell r="D2147">
            <v>657.95</v>
          </cell>
          <cell r="E2147">
            <v>117.88</v>
          </cell>
          <cell r="F2147">
            <v>775.83</v>
          </cell>
        </row>
        <row r="2148">
          <cell r="A2148">
            <v>92604</v>
          </cell>
          <cell r="B2148" t="str">
            <v>FABRICAÇÃO E INSTALAÇÃO DE TESOURA INTEIRA EM AÇO, VÃO DE 4 M, PARA TELHA ONDULADA DE FIBROCIMENTO, METÁLICA, PLÁSTICA OU TERMOACÚSTICA, INCLUSO IÇAMENTO. AF_12/2015</v>
          </cell>
          <cell r="C2148" t="str">
            <v>UN</v>
          </cell>
          <cell r="D2148">
            <v>759.32</v>
          </cell>
          <cell r="E2148">
            <v>117.88</v>
          </cell>
          <cell r="F2148">
            <v>877.2</v>
          </cell>
        </row>
        <row r="2149">
          <cell r="A2149">
            <v>92606</v>
          </cell>
          <cell r="B2149" t="str">
            <v>FABRICAÇÃO E INSTALAÇÃO DE TESOURA INTEIRA EM AÇO, VÃO DE 5 M, PARA TELHA ONDULADA DE FIBROCIMENTO, METÁLICA, PLÁSTICA OU TERMOACÚSTICA, INCLUSO IÇAMENTO. AF_12/2015</v>
          </cell>
          <cell r="C2149" t="str">
            <v>UN</v>
          </cell>
          <cell r="D2149">
            <v>895.06</v>
          </cell>
          <cell r="E2149">
            <v>117.87</v>
          </cell>
          <cell r="F2149">
            <v>1012.93</v>
          </cell>
        </row>
        <row r="2150">
          <cell r="A2150">
            <v>92608</v>
          </cell>
          <cell r="B2150" t="str">
            <v>FABRICAÇÃO E INSTALAÇÃO DE TESOURA INTEIRA EM AÇO, VÃO DE 6 M, PARA TELHA ONDULADA DE FIBROCIMENTO, METÁLICA, PLÁSTICA OU TERMOACÚSTICA, INCLUSO IÇAMENTO. AF_12/2015</v>
          </cell>
          <cell r="C2150" t="str">
            <v>UN</v>
          </cell>
          <cell r="D2150">
            <v>1089.33</v>
          </cell>
          <cell r="E2150">
            <v>169.02</v>
          </cell>
          <cell r="F2150">
            <v>1258.3499999999999</v>
          </cell>
        </row>
        <row r="2151">
          <cell r="A2151">
            <v>92610</v>
          </cell>
          <cell r="B2151" t="str">
            <v>FABRICAÇÃO E INSTALAÇÃO DE TESOURA INTEIRA EM AÇO, VÃO DE 7 M, PARA TELHA ONDULADA DE FIBROCIMENTO, METÁLICA, PLÁSTICA OU TERMOACÚSTICA, INCLUSO IÇAMENTO. AF_12/2015</v>
          </cell>
          <cell r="C2151" t="str">
            <v>UN</v>
          </cell>
          <cell r="D2151">
            <v>1225.08</v>
          </cell>
          <cell r="E2151">
            <v>169.01</v>
          </cell>
          <cell r="F2151">
            <v>1394.09</v>
          </cell>
        </row>
        <row r="2152">
          <cell r="A2152">
            <v>92612</v>
          </cell>
          <cell r="B2152" t="str">
            <v>FABRICAÇÃO E INSTALAÇÃO DE TESOURA INTEIRA EM AÇO, VÃO DE 8 M, PARA TELHA ONDULADA DE FIBROCIMENTO, METÁLICA, PLÁSTICA OU TERMOACÚSTICA, INCLUSO IÇAMENTO, INCLUSO IÇAMENTO. AF_12/2015</v>
          </cell>
          <cell r="C2152" t="str">
            <v>UN</v>
          </cell>
          <cell r="D2152">
            <v>1373.31</v>
          </cell>
          <cell r="E2152">
            <v>203.26</v>
          </cell>
          <cell r="F2152">
            <v>1576.57</v>
          </cell>
        </row>
        <row r="2153">
          <cell r="A2153">
            <v>92614</v>
          </cell>
          <cell r="B2153" t="str">
            <v>FABRICAÇÃO E INSTALAÇÃO DE TESOURA INTEIRA EM AÇO, VÃO DE 9 M, PARA TELHA ONDULADA DE FIBROCIMENTO, METÁLICA, PLÁSTICA OU TERMOACÚSTICA, INCLUSO IÇAMENTO. AF_12/2015</v>
          </cell>
          <cell r="C2153" t="str">
            <v>UN</v>
          </cell>
          <cell r="D2153">
            <v>1554.99</v>
          </cell>
          <cell r="E2153">
            <v>219.69</v>
          </cell>
          <cell r="F2153">
            <v>1774.68</v>
          </cell>
        </row>
        <row r="2154">
          <cell r="A2154">
            <v>92616</v>
          </cell>
          <cell r="B2154" t="str">
            <v>FABRICAÇÃO E INSTALAÇÃO DE TESOURA INTEIRA EM AÇO, VÃO DE 10 M, PARA TELHA ONDULADA DE FIBROCIMENTO, METÁLICA, PLÁSTICA OU TERMOACÚSTICA, INCLUSO IÇAMENTO. AF_12/2015</v>
          </cell>
          <cell r="C2154" t="str">
            <v>UN</v>
          </cell>
          <cell r="D2154">
            <v>1751.08</v>
          </cell>
          <cell r="E2154">
            <v>274.74</v>
          </cell>
          <cell r="F2154">
            <v>2025.82</v>
          </cell>
        </row>
        <row r="2155">
          <cell r="A2155">
            <v>92618</v>
          </cell>
          <cell r="B2155" t="str">
            <v>FABRICAÇÃO E INSTALAÇÃO DE TESOURA INTEIRA EM AÇO, VÃO DE 11 M, PARA TELHA ONDULADA DE FIBROCIMENTO, METÁLICA, PLÁSTICA OU TERMOACÚSTICA, INCLUSO IÇAMENTO. AF_12/2015</v>
          </cell>
          <cell r="C2155" t="str">
            <v>UN</v>
          </cell>
          <cell r="D2155">
            <v>1886.81</v>
          </cell>
          <cell r="E2155">
            <v>274.74</v>
          </cell>
          <cell r="F2155">
            <v>2161.5500000000002</v>
          </cell>
        </row>
        <row r="2156">
          <cell r="A2156">
            <v>92620</v>
          </cell>
          <cell r="B2156" t="str">
            <v>FABRICAÇÃO E INSTALAÇÃO DE TESOURA INTEIRA EM AÇO, VÃO DE 12 M, PARA TELHA ONDULADA DE FIBROCIMENTO, METÁLICA, PLÁSTICA OU TERMOACÚSTICA, INCLUSO IÇAMENTO. AF_12/2015</v>
          </cell>
          <cell r="C2156" t="str">
            <v>UN</v>
          </cell>
          <cell r="D2156">
            <v>2022.55</v>
          </cell>
          <cell r="E2156">
            <v>274.74</v>
          </cell>
          <cell r="F2156">
            <v>2297.29</v>
          </cell>
        </row>
        <row r="2157">
          <cell r="A2157"/>
          <cell r="B2157" t="str">
            <v>TRAMA DE AÇO PARA COBERTURAS</v>
          </cell>
          <cell r="C2157"/>
          <cell r="D2157"/>
          <cell r="E2157"/>
          <cell r="F2157"/>
        </row>
        <row r="2158">
          <cell r="A2158">
            <v>92568</v>
          </cell>
          <cell r="B2158" t="str">
            <v>TRAMA DE AÇO COMPOSTA POR RIPAS, CAIBROS E TERÇAS PARA TELHADOS DE ATÉ 2 ÁGUAS PARA TELHA DE ENCAIXE DE CERÂMICA OU DE CONCRETO, INCLUSO TRANSPORTE VERTICAL. AF_07/2019</v>
          </cell>
          <cell r="C2158" t="str">
            <v>M2</v>
          </cell>
          <cell r="D2158">
            <v>133.41999999999999</v>
          </cell>
          <cell r="E2158">
            <v>10.25</v>
          </cell>
          <cell r="F2158">
            <v>143.66999999999999</v>
          </cell>
        </row>
        <row r="2159">
          <cell r="A2159">
            <v>92569</v>
          </cell>
          <cell r="B2159" t="str">
            <v>TRAMA DE AÇO COMPOSTA POR RIPAS E CAIBROS PARA TELHADOS DE ATÉ 2 ÁGUAS PARA TELHA DE ENCAIXE DE CERÂMICA OU DE CONCRETO, INCLUSO TRANSPORTE VERTICAL. AF_07/2019</v>
          </cell>
          <cell r="C2159" t="str">
            <v>M2</v>
          </cell>
          <cell r="D2159">
            <v>75.28</v>
          </cell>
          <cell r="E2159">
            <v>4.43</v>
          </cell>
          <cell r="F2159">
            <v>79.709999999999994</v>
          </cell>
        </row>
        <row r="2160">
          <cell r="A2160">
            <v>92570</v>
          </cell>
          <cell r="B2160" t="str">
            <v>TRAMA DE AÇO COMPOSTA POR RIPAS PARA TELHADOS DE ATÉ 2 ÁGUAS PARA TELHA DE ENCAIXE DE CERÂMICA OU DE CONCRETO, INCLUSO TRANSPORTE VERTICAL. AF_07/2019</v>
          </cell>
          <cell r="C2160" t="str">
            <v>M2</v>
          </cell>
          <cell r="D2160">
            <v>48.12</v>
          </cell>
          <cell r="E2160">
            <v>2.1</v>
          </cell>
          <cell r="F2160">
            <v>50.22</v>
          </cell>
        </row>
        <row r="2161">
          <cell r="A2161">
            <v>92571</v>
          </cell>
          <cell r="B2161" t="str">
            <v>TRAMA DE AÇO COMPOSTA POR RIPAS, CAIBROS E TERÇAS PARA TELHADOS DE MAIS DE 2 ÁGUAS PARA TELHA DE ENCAIXE DE CERÂMICA OU DE CONCRETO, INCLUSO TRANSPORTE VERTICAL. AF_07/2019</v>
          </cell>
          <cell r="C2161" t="str">
            <v>M2</v>
          </cell>
          <cell r="D2161">
            <v>136.69</v>
          </cell>
          <cell r="E2161">
            <v>16.170000000000002</v>
          </cell>
          <cell r="F2161">
            <v>152.86000000000001</v>
          </cell>
        </row>
        <row r="2162">
          <cell r="A2162">
            <v>92572</v>
          </cell>
          <cell r="B2162" t="str">
            <v>TRAMA DE AÇO COMPOSTA POR RIPAS E CAIBROS PARA TELHADOS DE MAIS DE 2 ÁGUAS PARA TELHA DE ENCAIXE DE CERÂMICA OU DE CONCRETO, INCLUSO TRANSPORTE VERTICAL. AF_07/2019</v>
          </cell>
          <cell r="C2162" t="str">
            <v>M2</v>
          </cell>
          <cell r="D2162">
            <v>83.12</v>
          </cell>
          <cell r="E2162">
            <v>8.2200000000000006</v>
          </cell>
          <cell r="F2162">
            <v>91.34</v>
          </cell>
        </row>
        <row r="2163">
          <cell r="A2163">
            <v>92573</v>
          </cell>
          <cell r="B2163" t="str">
            <v>TRAMA DE AÇO COMPOSTA POR RIPAS PARA TELHADOS DE MAIS DE 2 ÁGUAS PARA TELHA DE ENCAIXE DE CERÂMICA OU DE CONCRETO, INCLUSO TRANSPORTE VERTICAL, INCLUSO TRANSPORTE VERTICAL. AF_07/2019</v>
          </cell>
          <cell r="C2163" t="str">
            <v>M2</v>
          </cell>
          <cell r="D2163">
            <v>49.37</v>
          </cell>
          <cell r="E2163">
            <v>4.75</v>
          </cell>
          <cell r="F2163">
            <v>54.12</v>
          </cell>
        </row>
        <row r="2164">
          <cell r="A2164">
            <v>92574</v>
          </cell>
          <cell r="B2164" t="str">
            <v>TRAMA DE AÇO COMPOSTA POR RIPAS, CAIBROS E TERÇAS PARA TELHADOS DE ATÉ 2 ÁGUAS PARA TELHA CERÂMICA CAPA-CANAL, INCLUSO TRANSPORTE VERTICAL. AF_07/2019</v>
          </cell>
          <cell r="C2164" t="str">
            <v>M2</v>
          </cell>
          <cell r="D2164">
            <v>134.88999999999999</v>
          </cell>
          <cell r="E2164">
            <v>11.12</v>
          </cell>
          <cell r="F2164">
            <v>146.01</v>
          </cell>
        </row>
        <row r="2165">
          <cell r="A2165">
            <v>92575</v>
          </cell>
          <cell r="B2165" t="str">
            <v>TRAMA DE AÇO COMPOSTA POR RIPAS E CAIBROS PARA TELHADOS DE ATÉ 2 ÁGUAS PARA TELHA CERÂMICA CAPA-CANAL, INCLUSO TRANSPORTE VERTICAL. AF_07/2019</v>
          </cell>
          <cell r="C2165" t="str">
            <v>M2</v>
          </cell>
          <cell r="D2165">
            <v>68.569999999999993</v>
          </cell>
          <cell r="E2165">
            <v>4.37</v>
          </cell>
          <cell r="F2165">
            <v>72.94</v>
          </cell>
        </row>
        <row r="2166">
          <cell r="A2166">
            <v>92576</v>
          </cell>
          <cell r="B2166" t="str">
            <v>TRAMA DE AÇO COMPOSTA POR RIPAS PARA TELHADOS DE ATÉ 2 ÁGUAS PARA TELHA CERÂMICA CAPA-CANAL, INCLUSO TRANSPORTE VERTICAL. AF_07/2019</v>
          </cell>
          <cell r="C2166" t="str">
            <v>M2</v>
          </cell>
          <cell r="D2166">
            <v>37.950000000000003</v>
          </cell>
          <cell r="E2166">
            <v>1.65</v>
          </cell>
          <cell r="F2166">
            <v>39.6</v>
          </cell>
        </row>
        <row r="2167">
          <cell r="A2167">
            <v>92577</v>
          </cell>
          <cell r="B2167" t="str">
            <v>TRAMA DE AÇO COMPOSTA POR RIPAS, CAIBROS E TERÇAS PARA TELHADOS DE MAIS DE 2 ÁGUAS PARA TELHA CERÂMICA CAPA-CANAL, INCLUSO TRANSPORTE VERTICAL. AF_07/2019</v>
          </cell>
          <cell r="C2167" t="str">
            <v>M2</v>
          </cell>
          <cell r="D2167">
            <v>138.74</v>
          </cell>
          <cell r="E2167">
            <v>16.97</v>
          </cell>
          <cell r="F2167">
            <v>155.71</v>
          </cell>
        </row>
        <row r="2168">
          <cell r="A2168">
            <v>92578</v>
          </cell>
          <cell r="B2168" t="str">
            <v>TRAMA DE AÇO COMPOSTA POR RIPAS E CAIBROS PARA TELHADOS DE MAIS DE 2 ÁGUAS PARA TELHA CERÂMICA CAPA-CANAL, INCLUSO TRANSPORTE VERTICAL. AF_07/2019</v>
          </cell>
          <cell r="C2168" t="str">
            <v>M2</v>
          </cell>
          <cell r="D2168">
            <v>70.61</v>
          </cell>
          <cell r="E2168">
            <v>7.74</v>
          </cell>
          <cell r="F2168">
            <v>78.349999999999994</v>
          </cell>
        </row>
        <row r="2169">
          <cell r="A2169">
            <v>92579</v>
          </cell>
          <cell r="B2169" t="str">
            <v>TRAMA DE AÇO COMPOSTA POR RIPAS PARA TELHADOS DE MAIS DE 2 ÁGUAS PARA TELHA CERÂMICA CAPA-CANAL, INCLUSO TRANSPORTE VERTICAL. AF_07/2019</v>
          </cell>
          <cell r="C2169" t="str">
            <v>M2</v>
          </cell>
          <cell r="D2169">
            <v>38.94</v>
          </cell>
          <cell r="E2169">
            <v>3.78</v>
          </cell>
          <cell r="F2169">
            <v>42.72</v>
          </cell>
        </row>
        <row r="2170">
          <cell r="A2170">
            <v>92580</v>
          </cell>
          <cell r="B2170" t="str">
            <v>TRAMA DE AÇO COMPOSTA POR TERÇAS PARA TELHADOS DE ATÉ 2 ÁGUAS PARA TELHA ONDULADA DE FIBROCIMENTO, METÁLICA, PLÁSTICA OU TERMOACÚSTICA, INCLUSO TRANSPORTE VERTICAL. AF_07/2019</v>
          </cell>
          <cell r="C2170" t="str">
            <v>M2</v>
          </cell>
          <cell r="D2170">
            <v>47.45</v>
          </cell>
          <cell r="E2170">
            <v>6.07</v>
          </cell>
          <cell r="F2170">
            <v>53.52</v>
          </cell>
        </row>
        <row r="2171">
          <cell r="A2171">
            <v>104314</v>
          </cell>
          <cell r="B2171" t="str">
            <v>TRAMA DE AÇO COMPOSTA POR TERÇAS PARA TELHADOS DE ATÉ 2 ÁGUAS PARA TELHA ONDULADA DE FIBROCIMENTO, METÁLICA, PLÁSTICA OU TERMOACÚSTICA, INCLUSO TRANSPORTE VERTICAL (EM KG). AF_07/2019</v>
          </cell>
          <cell r="C2171" t="str">
            <v>KG</v>
          </cell>
          <cell r="D2171">
            <v>10.94</v>
          </cell>
          <cell r="E2171">
            <v>1.39</v>
          </cell>
          <cell r="F2171">
            <v>12.33</v>
          </cell>
        </row>
        <row r="2172">
          <cell r="A2172">
            <v>92581</v>
          </cell>
          <cell r="B2172" t="str">
            <v>TRAMA DE AÇO COMPOSTA POR TERÇAS PARA TELHADOS DE ATÉ 2 ÁGUAS PARA TELHA ESTRUTURAL DE FIBROCIMENTO, INCLUSO TRANSPORTE VERTICAL. AF_07/2019</v>
          </cell>
          <cell r="C2172" t="str">
            <v>M2</v>
          </cell>
          <cell r="D2172">
            <v>50.25</v>
          </cell>
          <cell r="E2172">
            <v>5.57</v>
          </cell>
          <cell r="F2172">
            <v>55.82</v>
          </cell>
        </row>
        <row r="2173">
          <cell r="A2173" t="str">
            <v>AUX2923</v>
          </cell>
          <cell r="B2173" t="str">
            <v>TRAMA DE AÇO COMPOSTA POR TERÇAS PARA TELHADOS DE ATÉ 2 ÁGUAS, INCLUSO TRANSPORTE VERTICAL, CONFORME PROJETO PADRÃO 023, MÓDULO 12</v>
          </cell>
          <cell r="C2173" t="str">
            <v>M2</v>
          </cell>
          <cell r="D2173">
            <v>148.47999999999999</v>
          </cell>
          <cell r="E2173">
            <v>6.1</v>
          </cell>
          <cell r="F2173">
            <v>154.58000000000001</v>
          </cell>
        </row>
        <row r="2174">
          <cell r="A2174" t="str">
            <v>AUX2800</v>
          </cell>
          <cell r="B2174" t="str">
            <v>TRAMA DE AÇO COMPOSTA POR TERÇAS PARA TELHADO, PADRÃO 025, INCLUSO TRANSPORTE VERTICAL</v>
          </cell>
          <cell r="C2174" t="str">
            <v>M2</v>
          </cell>
          <cell r="D2174">
            <v>102.53</v>
          </cell>
          <cell r="E2174">
            <v>6.1</v>
          </cell>
          <cell r="F2174">
            <v>108.63</v>
          </cell>
        </row>
        <row r="2175">
          <cell r="A2175" t="str">
            <v>AUX2277</v>
          </cell>
          <cell r="B2175" t="str">
            <v>TRAMA DE AÇO COMPOSTA POR TERÇAS PARA TELHADO DO VESTIÁRIO PADRÃO QUADRA FUNDEPAR, INCLUSO TRANSPORTE VERTICAL: FORNEC. E EXEC.</v>
          </cell>
          <cell r="C2175" t="str">
            <v>M2</v>
          </cell>
          <cell r="D2175">
            <v>41.41</v>
          </cell>
          <cell r="E2175">
            <v>6.1</v>
          </cell>
          <cell r="F2175">
            <v>47.51</v>
          </cell>
        </row>
        <row r="2176">
          <cell r="A2176" t="str">
            <v>AUX3518</v>
          </cell>
          <cell r="B2176" t="str">
            <v>TRAMA DE AÇO COMPOSTA POR TERÇAS PARA TELHADO, PADRÃO 025 MODIFICADO, INCLUSO TRANSPORTE VERTICAL - P/  CE GUARAITUBA - COLOMBO.</v>
          </cell>
          <cell r="C2176" t="str">
            <v>M2</v>
          </cell>
          <cell r="D2176">
            <v>35.11</v>
          </cell>
          <cell r="E2176">
            <v>6.1</v>
          </cell>
          <cell r="F2176">
            <v>41.21</v>
          </cell>
        </row>
        <row r="2177">
          <cell r="A2177"/>
          <cell r="B2177" t="str">
            <v>SUBCOBERTURA - PROTEÇÃO TÉRMICA</v>
          </cell>
          <cell r="C2177"/>
          <cell r="D2177"/>
          <cell r="E2177"/>
          <cell r="F2177"/>
        </row>
        <row r="2178">
          <cell r="A2178"/>
          <cell r="B2178" t="str">
            <v>MANUTENÇÃO / REPAROS - SUBCOBERTURA - PROTEÇÃO TÉRMICA</v>
          </cell>
          <cell r="C2178"/>
          <cell r="D2178"/>
          <cell r="E2178"/>
          <cell r="F2178"/>
        </row>
        <row r="2179">
          <cell r="A2179">
            <v>97648</v>
          </cell>
          <cell r="B2179" t="str">
            <v>REMOÇÃO DE PROTEÇÃO TÉRMICA PARA COBERTURA EM EPS, DE FORMA MANUAL, SEM REAPROVEITAMENTO. AF_12/2017</v>
          </cell>
          <cell r="C2179" t="str">
            <v>M2</v>
          </cell>
          <cell r="D2179">
            <v>0.61</v>
          </cell>
          <cell r="E2179">
            <v>1.47</v>
          </cell>
          <cell r="F2179">
            <v>2.08</v>
          </cell>
        </row>
        <row r="2180">
          <cell r="A2180"/>
          <cell r="B2180" t="str">
            <v>SUBCOBERTURA - PROTEÇÃO TÉRMICA COM LÃ MINERAL</v>
          </cell>
          <cell r="C2180"/>
          <cell r="D2180"/>
          <cell r="E2180"/>
          <cell r="F2180"/>
        </row>
        <row r="2181">
          <cell r="A2181"/>
          <cell r="B2181" t="str">
            <v>SUBCOBERTURA - PROTEÇÃO TÉRMICA COM MANTA PLÁSTICA E PELÍCULA DE ALUMÍNIO</v>
          </cell>
          <cell r="C2181"/>
          <cell r="D2181"/>
          <cell r="E2181"/>
          <cell r="F2181"/>
        </row>
        <row r="2182">
          <cell r="A2182">
            <v>94226</v>
          </cell>
          <cell r="B2182" t="str">
            <v>SUBCOBERTURA COM MANTA PLÁSTICA REVESTIDA POR PELÍCULA DE ALUMÍNO, INCLUSO TRANSPORTE VERTICAL. AF_07/2019</v>
          </cell>
          <cell r="C2182" t="str">
            <v>M2</v>
          </cell>
          <cell r="D2182">
            <v>12.5</v>
          </cell>
          <cell r="E2182">
            <v>6.58</v>
          </cell>
          <cell r="F2182">
            <v>19.079999999999998</v>
          </cell>
        </row>
        <row r="2183">
          <cell r="A2183" t="str">
            <v>AUX0127</v>
          </cell>
          <cell r="B2183" t="str">
            <v>SUBCOBERTURA COM FOLHA DE ALUMÍNIO</v>
          </cell>
          <cell r="C2183" t="str">
            <v>M2</v>
          </cell>
          <cell r="D2183">
            <v>8.9499999999999993</v>
          </cell>
          <cell r="E2183">
            <v>3.76</v>
          </cell>
          <cell r="F2183">
            <v>12.71</v>
          </cell>
        </row>
        <row r="2184">
          <cell r="A2184"/>
          <cell r="B2184" t="str">
            <v>SUBCOBERTURA - PROTEÇÃO INFILTRAÇÃO COM LONA PLÁSTICA</v>
          </cell>
          <cell r="C2184"/>
          <cell r="D2184"/>
          <cell r="E2184"/>
          <cell r="F2184"/>
        </row>
        <row r="2185">
          <cell r="A2185" t="str">
            <v>AUX1215</v>
          </cell>
          <cell r="B2185" t="str">
            <v>LONA PLÁSTICA PRETA</v>
          </cell>
          <cell r="C2185" t="str">
            <v>M2</v>
          </cell>
          <cell r="D2185">
            <v>3.55</v>
          </cell>
          <cell r="E2185">
            <v>3</v>
          </cell>
          <cell r="F2185">
            <v>6.55</v>
          </cell>
        </row>
        <row r="2186">
          <cell r="A2186"/>
          <cell r="B2186" t="str">
            <v>ISOLAMENTO TERMOACÚSTICO</v>
          </cell>
          <cell r="C2186"/>
          <cell r="D2186"/>
          <cell r="E2186"/>
          <cell r="F2186"/>
        </row>
        <row r="2187">
          <cell r="A2187"/>
          <cell r="B2187" t="str">
            <v>MANUTENÇÃO / REPAROS - SUBCOBERTURA - PROTEÇÃO TÉRMICA</v>
          </cell>
          <cell r="C2187"/>
          <cell r="D2187"/>
          <cell r="E2187"/>
          <cell r="F2187"/>
        </row>
        <row r="2188">
          <cell r="A2188" t="str">
            <v>AUX0615</v>
          </cell>
          <cell r="B2188" t="str">
            <v>RETIRADA DE ISOLAMENTO TÉRMICO - TIJOLOS CERÂMICOS FURADOS</v>
          </cell>
          <cell r="C2188" t="str">
            <v>M2</v>
          </cell>
          <cell r="D2188">
            <v>2.31</v>
          </cell>
          <cell r="E2188">
            <v>4.51</v>
          </cell>
          <cell r="F2188">
            <v>6.82</v>
          </cell>
        </row>
        <row r="2189">
          <cell r="A2189" t="str">
            <v>AUX0616</v>
          </cell>
          <cell r="B2189" t="str">
            <v>RETIRADA DE ISOLAMENTO TÉRMICO - AGREGADOS SOLTOS EM GERAL</v>
          </cell>
          <cell r="C2189" t="str">
            <v>M3</v>
          </cell>
          <cell r="D2189">
            <v>15.4</v>
          </cell>
          <cell r="E2189">
            <v>30.04</v>
          </cell>
          <cell r="F2189">
            <v>45.44</v>
          </cell>
        </row>
        <row r="2190">
          <cell r="A2190" t="str">
            <v>AUX0617</v>
          </cell>
          <cell r="B2190" t="str">
            <v>RECOLOCAÇÃO DE ISOLAMENTO TÉRMICO - AGREGADOS SOLTOS EM GERAL</v>
          </cell>
          <cell r="C2190" t="str">
            <v>M3</v>
          </cell>
          <cell r="D2190">
            <v>34.65</v>
          </cell>
          <cell r="E2190">
            <v>67.59</v>
          </cell>
          <cell r="F2190">
            <v>102.24</v>
          </cell>
        </row>
        <row r="2191">
          <cell r="A2191"/>
          <cell r="B2191" t="str">
            <v>ISOLAMENTO ACÚSTICO</v>
          </cell>
          <cell r="C2191"/>
          <cell r="D2191"/>
          <cell r="E2191"/>
          <cell r="F2191"/>
        </row>
        <row r="2192">
          <cell r="A2192" t="str">
            <v>AUX3343</v>
          </cell>
          <cell r="B2192" t="str">
            <v>PLACA DE ISOPOR (POLIESTIRENO EXPANDIDO) E= 10 MM, TIPO 2F</v>
          </cell>
          <cell r="C2192" t="str">
            <v>M2</v>
          </cell>
          <cell r="D2192">
            <v>6.18</v>
          </cell>
          <cell r="E2192">
            <v>5.44</v>
          </cell>
          <cell r="F2192">
            <v>11.62</v>
          </cell>
        </row>
        <row r="2193">
          <cell r="A2193" t="str">
            <v>AUX3535</v>
          </cell>
          <cell r="B2193" t="str">
            <v>PAINEL ACÚSTICO PARA PAREDES EM LÃ DE VIDRO, ACABAMENTO EM TECIDO, DIMENSÕES 60X60X2,5 CM</v>
          </cell>
          <cell r="C2193" t="str">
            <v>M2</v>
          </cell>
          <cell r="D2193">
            <v>539.64</v>
          </cell>
          <cell r="E2193">
            <v>28.88</v>
          </cell>
          <cell r="F2193">
            <v>568.52</v>
          </cell>
        </row>
        <row r="2194">
          <cell r="A2194"/>
          <cell r="B2194" t="str">
            <v>ISOLAMENTO TÉRMICO</v>
          </cell>
          <cell r="C2194"/>
          <cell r="D2194"/>
          <cell r="E2194"/>
          <cell r="F2194"/>
        </row>
        <row r="2195">
          <cell r="A2195" t="str">
            <v>AUX0628</v>
          </cell>
          <cell r="B2195" t="str">
            <v>ISOLAMENTO TÉRMICO COM ARGILA EXPANDIDA SOLTA - ESPESSURA 70MM</v>
          </cell>
          <cell r="C2195" t="str">
            <v>M2</v>
          </cell>
          <cell r="D2195">
            <v>64.599999999999994</v>
          </cell>
          <cell r="E2195">
            <v>26.29</v>
          </cell>
          <cell r="F2195">
            <v>90.89</v>
          </cell>
        </row>
        <row r="2196">
          <cell r="A2196"/>
          <cell r="B2196" t="str">
            <v>COBERTURA - TELHAMENTO</v>
          </cell>
          <cell r="C2196"/>
          <cell r="D2196"/>
          <cell r="E2196"/>
          <cell r="F2196"/>
        </row>
        <row r="2197">
          <cell r="A2197"/>
          <cell r="B2197" t="str">
            <v>MANUTENÇÃO / REPAROS - COBERTURA - TELHAMENTO</v>
          </cell>
          <cell r="C2197"/>
          <cell r="D2197"/>
          <cell r="E2197"/>
          <cell r="F2197"/>
        </row>
        <row r="2198">
          <cell r="A2198" t="str">
            <v>AUX0274</v>
          </cell>
          <cell r="B2198" t="str">
            <v>REVISÃO GERAL DE TELHADOS DE BARRO, INCLUSIVE TOMADA DE GOTEIRA</v>
          </cell>
          <cell r="C2198" t="str">
            <v>M2</v>
          </cell>
          <cell r="D2198">
            <v>3.1</v>
          </cell>
          <cell r="E2198">
            <v>6.64</v>
          </cell>
          <cell r="F2198">
            <v>9.74</v>
          </cell>
        </row>
        <row r="2199">
          <cell r="A2199" t="str">
            <v>AUX0275</v>
          </cell>
          <cell r="B2199" t="str">
            <v>REMANEJAMENTO DE TELHAS DE BARRO COZIDO, INCLUSIVE ESCOVAMENTO</v>
          </cell>
          <cell r="C2199" t="str">
            <v>M2</v>
          </cell>
          <cell r="D2199">
            <v>11.64</v>
          </cell>
          <cell r="E2199">
            <v>25.66</v>
          </cell>
          <cell r="F2199">
            <v>37.299999999999997</v>
          </cell>
        </row>
        <row r="2200">
          <cell r="A2200" t="str">
            <v>AUX0276</v>
          </cell>
          <cell r="B2200" t="str">
            <v>REVISÃO, ESCOVAÇÃO, INCLUSIVE  TOMADA DE GOTEIRAS DE TELHADOS EM GERAL, EXCLUSIVE PARA TELHAS DE BARRO COZIDO OU VIDRO</v>
          </cell>
          <cell r="C2200" t="str">
            <v>M2</v>
          </cell>
          <cell r="D2200">
            <v>9.34</v>
          </cell>
          <cell r="E2200">
            <v>21.78</v>
          </cell>
          <cell r="F2200">
            <v>31.12</v>
          </cell>
        </row>
        <row r="2201">
          <cell r="A2201">
            <v>97647</v>
          </cell>
          <cell r="B2201" t="str">
            <v>REMOÇÃO DE TELHAS, DE FIBROCIMENTO, METÁLICA E CERÂMICA, DE FORMA MANUAL, SEM REAPROVEITAMENTO. AF_12/2017</v>
          </cell>
          <cell r="C2201" t="str">
            <v>M2</v>
          </cell>
          <cell r="D2201">
            <v>1.08</v>
          </cell>
          <cell r="E2201">
            <v>2.52</v>
          </cell>
          <cell r="F2201">
            <v>3.6</v>
          </cell>
        </row>
        <row r="2202">
          <cell r="A2202">
            <v>97649</v>
          </cell>
          <cell r="B2202" t="str">
            <v>REMOÇÃO DE TELHAS DE FIBROCIMENTO, METÁLICA E CERÂMICA, DE FORMA MECANIZADA, COM USO DE GUINDASTE, SEM REAPROVEITAMENTO. AF_12/2017</v>
          </cell>
          <cell r="C2202" t="str">
            <v>M2</v>
          </cell>
          <cell r="D2202">
            <v>1.71</v>
          </cell>
          <cell r="E2202">
            <v>2.87</v>
          </cell>
          <cell r="F2202">
            <v>4.58</v>
          </cell>
        </row>
        <row r="2203">
          <cell r="A2203" t="str">
            <v>AUX0251</v>
          </cell>
          <cell r="B2203" t="str">
            <v>DEMOLIÇÃO DE TELHAS EM GERAL, EXCLUSIVE TELHAS DE BARRO COZIDO E VIDRO</v>
          </cell>
          <cell r="C2203" t="str">
            <v>M2</v>
          </cell>
          <cell r="D2203">
            <v>1.93</v>
          </cell>
          <cell r="E2203">
            <v>3.76</v>
          </cell>
          <cell r="F2203">
            <v>5.69</v>
          </cell>
        </row>
        <row r="2204">
          <cell r="A2204" t="str">
            <v>AUX2590</v>
          </cell>
          <cell r="B2204" t="str">
            <v>DEMOLIÇÃO DE TELHAS DE BARRO COZIDO OU VIDRO EM GERAL</v>
          </cell>
          <cell r="C2204" t="str">
            <v>M2</v>
          </cell>
          <cell r="D2204">
            <v>4.62</v>
          </cell>
          <cell r="E2204">
            <v>9.01</v>
          </cell>
          <cell r="F2204">
            <v>13.63</v>
          </cell>
        </row>
        <row r="2205">
          <cell r="A2205" t="str">
            <v>AUX0258</v>
          </cell>
          <cell r="B2205" t="str">
            <v>RETIRADA DE TELHAS DE BARRO COZIDO OU VIDRO - TIPO FRANCESA</v>
          </cell>
          <cell r="C2205" t="str">
            <v>M2</v>
          </cell>
          <cell r="D2205">
            <v>3.85</v>
          </cell>
          <cell r="E2205">
            <v>7.51</v>
          </cell>
          <cell r="F2205">
            <v>11.36</v>
          </cell>
        </row>
        <row r="2206">
          <cell r="A2206" t="str">
            <v>AUX0259</v>
          </cell>
          <cell r="B2206" t="str">
            <v>RETIRADA DE TELHAS DE BARRO COZIDO OU VIDRO - TIPO PAULISTA</v>
          </cell>
          <cell r="C2206" t="str">
            <v>M2</v>
          </cell>
          <cell r="D2206">
            <v>6.93</v>
          </cell>
          <cell r="E2206">
            <v>13.52</v>
          </cell>
          <cell r="F2206">
            <v>20.45</v>
          </cell>
        </row>
        <row r="2207">
          <cell r="A2207" t="str">
            <v>AUX0260</v>
          </cell>
          <cell r="B2207" t="str">
            <v>RETIRADA DE TELHAS DE BARRO COZIDO - TIPO SUPER-PAULISTA (PLAN)</v>
          </cell>
          <cell r="C2207" t="str">
            <v>M2</v>
          </cell>
          <cell r="D2207">
            <v>5.39</v>
          </cell>
          <cell r="E2207">
            <v>10.51</v>
          </cell>
          <cell r="F2207">
            <v>15.9</v>
          </cell>
        </row>
        <row r="2208">
          <cell r="A2208" t="str">
            <v>AUX0261</v>
          </cell>
          <cell r="B2208" t="str">
            <v>RETIRADA DE TELHAS EM GERAL, EXCLUSIVE TELHAS DE BARRO COZIDO, VIDRO E ESTRUTURAIS DE CRFS</v>
          </cell>
          <cell r="C2208" t="str">
            <v>M2</v>
          </cell>
          <cell r="D2208">
            <v>2.7</v>
          </cell>
          <cell r="E2208">
            <v>5.26</v>
          </cell>
          <cell r="F2208">
            <v>7.96</v>
          </cell>
        </row>
        <row r="2209">
          <cell r="A2209" t="str">
            <v>AUX0262</v>
          </cell>
          <cell r="B2209" t="str">
            <v>RETIRADA DE TELHAS ESTRUTURAIS DE CRFS OU CIMENTO AMIANTO - LARGURA ÚTIL=44CM</v>
          </cell>
          <cell r="C2209" t="str">
            <v>M2</v>
          </cell>
          <cell r="D2209">
            <v>2.31</v>
          </cell>
          <cell r="E2209">
            <v>4.51</v>
          </cell>
          <cell r="F2209">
            <v>6.82</v>
          </cell>
        </row>
        <row r="2210">
          <cell r="A2210" t="str">
            <v>AUX0263</v>
          </cell>
          <cell r="B2210" t="str">
            <v>RETIRADA DE TELHAS ESTRUTURAIS DE CRFS OU CIMENTO AMIANTO - LARGURA ÚTIL=90CM</v>
          </cell>
          <cell r="C2210" t="str">
            <v>M2</v>
          </cell>
          <cell r="D2210">
            <v>2.31</v>
          </cell>
          <cell r="E2210">
            <v>4.51</v>
          </cell>
          <cell r="F2210">
            <v>6.82</v>
          </cell>
        </row>
        <row r="2211">
          <cell r="A2211" t="str">
            <v>AUX0264</v>
          </cell>
          <cell r="B2211" t="str">
            <v>RETIRADA DE CUMEEIRAS OU ESPIGÕES DE BARRO COZIDO OU VIDRO EM GERAL</v>
          </cell>
          <cell r="C2211" t="str">
            <v>M</v>
          </cell>
          <cell r="D2211">
            <v>2.31</v>
          </cell>
          <cell r="E2211">
            <v>4.51</v>
          </cell>
          <cell r="F2211">
            <v>6.82</v>
          </cell>
        </row>
        <row r="2212">
          <cell r="A2212" t="str">
            <v>AUX0265</v>
          </cell>
          <cell r="B2212" t="str">
            <v>RETIRADA DE CUMEEIRAS OU ESPIGÕES DE MATERIAIS EM GERAL - EXCLUSIVE BARRO COZIDO OU VIDRO</v>
          </cell>
          <cell r="C2212" t="str">
            <v>M</v>
          </cell>
          <cell r="D2212">
            <v>1.54</v>
          </cell>
          <cell r="E2212">
            <v>3</v>
          </cell>
          <cell r="F2212">
            <v>4.54</v>
          </cell>
        </row>
        <row r="2213">
          <cell r="A2213" t="str">
            <v>AUX2317</v>
          </cell>
          <cell r="B2213" t="str">
            <v>RETIRADA DE TELHA DE FIBROCIMENTO CANALETE 90</v>
          </cell>
          <cell r="C2213" t="str">
            <v>M2</v>
          </cell>
          <cell r="D2213">
            <v>9.24</v>
          </cell>
          <cell r="E2213">
            <v>19.84</v>
          </cell>
          <cell r="F2213">
            <v>29.08</v>
          </cell>
        </row>
        <row r="2214">
          <cell r="A2214" t="str">
            <v>AUX2595</v>
          </cell>
          <cell r="B2214" t="str">
            <v>RECOLOCAÇÃO DE TELHAS DE BARRO COZIDO OU VIDRO - TIPO FRANCESA</v>
          </cell>
          <cell r="C2214" t="str">
            <v>M2</v>
          </cell>
          <cell r="D2214">
            <v>11.64</v>
          </cell>
          <cell r="E2214">
            <v>25.66</v>
          </cell>
          <cell r="F2214">
            <v>37.299999999999997</v>
          </cell>
        </row>
        <row r="2215">
          <cell r="A2215" t="str">
            <v>AUX2596</v>
          </cell>
          <cell r="B2215" t="str">
            <v>RECOLOCAÇÃO DE TELHAS DE BARRO COZIDO - TIPO SUPER-PAULISTA (PLAN)</v>
          </cell>
          <cell r="C2215" t="str">
            <v>M2</v>
          </cell>
          <cell r="D2215">
            <v>18.77</v>
          </cell>
          <cell r="E2215">
            <v>38.99</v>
          </cell>
          <cell r="F2215">
            <v>57.76</v>
          </cell>
        </row>
        <row r="2216">
          <cell r="A2216" t="str">
            <v>AUX0268</v>
          </cell>
          <cell r="B2216" t="str">
            <v>RECOLOCAÇÃO DE TELHAS DE BARRO COZIDO OU VIDRO - TIPO PAULISTA</v>
          </cell>
          <cell r="C2216" t="str">
            <v>M2</v>
          </cell>
          <cell r="D2216">
            <v>28.3</v>
          </cell>
          <cell r="E2216">
            <v>62.01</v>
          </cell>
          <cell r="F2216">
            <v>90.31</v>
          </cell>
        </row>
        <row r="2217">
          <cell r="A2217" t="str">
            <v>AUX0269</v>
          </cell>
          <cell r="B2217" t="str">
            <v>RECOLOCAÇÃO DE TELHAS DE CRF, CIMENTO AMIANTO, ALUMÍNIO OU PLÁSTICO - ONDULADA COMUM</v>
          </cell>
          <cell r="C2217" t="str">
            <v>M2</v>
          </cell>
          <cell r="D2217">
            <v>4.88</v>
          </cell>
          <cell r="E2217">
            <v>10.89</v>
          </cell>
          <cell r="F2217">
            <v>15.77</v>
          </cell>
        </row>
        <row r="2218">
          <cell r="A2218" t="str">
            <v>AUX0270</v>
          </cell>
          <cell r="B2218" t="str">
            <v>RECOLOCAÇÃO DE TELHAS ESTRUTURAIS DE CRFS OU CIMENTO AMIANTO - LARGURA ÚTIL=44CM</v>
          </cell>
          <cell r="C2218" t="str">
            <v>M2</v>
          </cell>
          <cell r="D2218">
            <v>4.8499999999999996</v>
          </cell>
          <cell r="E2218">
            <v>10.89</v>
          </cell>
          <cell r="F2218">
            <v>15.74</v>
          </cell>
        </row>
        <row r="2219">
          <cell r="A2219" t="str">
            <v>AUX0271</v>
          </cell>
          <cell r="B2219" t="str">
            <v>RECOLOCAÇÃO DE TELHAS ESTRUTURAIS DE CRFS OU CIMENTO AMIANTO - LARGURA ÚTIL=90CM</v>
          </cell>
          <cell r="C2219" t="str">
            <v>M2</v>
          </cell>
          <cell r="D2219">
            <v>4.7300000000000004</v>
          </cell>
          <cell r="E2219">
            <v>10.89</v>
          </cell>
          <cell r="F2219">
            <v>15.62</v>
          </cell>
        </row>
        <row r="2220">
          <cell r="A2220" t="str">
            <v>AUX0272</v>
          </cell>
          <cell r="B2220" t="str">
            <v>RECOLOCAÇÃO DE CUMEEIRAS OU ESPIGÕES DE BARRO COZIDO</v>
          </cell>
          <cell r="C2220" t="str">
            <v>M</v>
          </cell>
          <cell r="D2220">
            <v>8.6300000000000008</v>
          </cell>
          <cell r="E2220">
            <v>18.54</v>
          </cell>
          <cell r="F2220">
            <v>27.17</v>
          </cell>
        </row>
        <row r="2221">
          <cell r="A2221" t="str">
            <v>AUX0273</v>
          </cell>
          <cell r="B2221" t="str">
            <v>RECOLOCAÇÃO DE CUMEEIRAS OU ESPIGÕES DE MATERIAIS EM GERAL - EXCLUSIVE BARRO COZIDO OU VIDRO</v>
          </cell>
          <cell r="C2221" t="str">
            <v>M</v>
          </cell>
          <cell r="D2221">
            <v>9.1199999999999992</v>
          </cell>
          <cell r="E2221">
            <v>3.63</v>
          </cell>
          <cell r="F2221">
            <v>12.75</v>
          </cell>
        </row>
        <row r="2222">
          <cell r="A2222" t="str">
            <v>AUX2697</v>
          </cell>
          <cell r="B2222" t="str">
            <v>IMPERMEABILIZAÇÃO DE CALHA, VIGA-CALHA, JARDINEIRA E TELHA FIBROCIMENTO COM MANTA ASFÁLTICA AUTO-ADESIVA E APLICAÇÃO DE PRIMER</v>
          </cell>
          <cell r="C2222" t="str">
            <v>M2</v>
          </cell>
          <cell r="D2222">
            <v>79.930000000000007</v>
          </cell>
          <cell r="E2222">
            <v>1.06</v>
          </cell>
          <cell r="F2222">
            <v>80.989999999999995</v>
          </cell>
        </row>
        <row r="2223">
          <cell r="A2223" t="str">
            <v>AUX1953</v>
          </cell>
          <cell r="B2223" t="str">
            <v>LIMPEZA DE CALHA DE ZINCO</v>
          </cell>
          <cell r="C2223" t="str">
            <v>M</v>
          </cell>
          <cell r="D2223">
            <v>7.7</v>
          </cell>
          <cell r="E2223">
            <v>15.02</v>
          </cell>
          <cell r="F2223">
            <v>22.72</v>
          </cell>
        </row>
        <row r="2224">
          <cell r="A2224"/>
          <cell r="B2224" t="str">
            <v>TELHA METÁLICA</v>
          </cell>
          <cell r="C2224"/>
          <cell r="D2224"/>
          <cell r="E2224"/>
          <cell r="F2224"/>
        </row>
        <row r="2225">
          <cell r="A2225">
            <v>94213</v>
          </cell>
          <cell r="B2225" t="str">
            <v>TELHAMENTO COM TELHA DE AÇO/ALUMÍNIO E = 0,5 MM, COM ATÉ 2 ÁGUAS, INCLUSO IÇAMENTO. AF_07/2019</v>
          </cell>
          <cell r="C2225" t="str">
            <v>M2</v>
          </cell>
          <cell r="D2225">
            <v>75.78</v>
          </cell>
          <cell r="E2225">
            <v>3.37</v>
          </cell>
          <cell r="F2225">
            <v>79.150000000000006</v>
          </cell>
        </row>
        <row r="2226">
          <cell r="A2226" t="str">
            <v>AUX1826</v>
          </cell>
          <cell r="B2226" t="str">
            <v>TELHAMENTO COM TELHA DE AÇO ZINCADO ONDULADA E = 0,5 MM, COM ATÉ 2 ÁGUAS, INCLUSO IÇAMENTO</v>
          </cell>
          <cell r="C2226" t="str">
            <v>M2</v>
          </cell>
          <cell r="D2226">
            <v>72.849999999999994</v>
          </cell>
          <cell r="E2226">
            <v>3.4</v>
          </cell>
          <cell r="F2226">
            <v>76.25</v>
          </cell>
        </row>
        <row r="2227">
          <cell r="A2227" t="str">
            <v>AUX2869</v>
          </cell>
          <cell r="B2227" t="str">
            <v>TELHAMENTO COM TELHA DE AÇO GALVALUME, ONDULADA, OND 17 E = 0,5 MM, PRÉ-PINTADA, INCLUSO IÇAMENTO</v>
          </cell>
          <cell r="C2227" t="str">
            <v>M2</v>
          </cell>
          <cell r="D2227">
            <v>111.13</v>
          </cell>
          <cell r="E2227">
            <v>3.4</v>
          </cell>
          <cell r="F2227">
            <v>114.53</v>
          </cell>
        </row>
        <row r="2228">
          <cell r="A2228" t="str">
            <v>AUX3081</v>
          </cell>
          <cell r="B2228" t="str">
            <v>TELHAMENTO COM TELHA TRAPEZOIDAL DE AÇO E = 0,65 MM, COM ATÉ 2 ÁGUAS, INCLUSO IÇAMENTO.</v>
          </cell>
          <cell r="C2228" t="str">
            <v>M2</v>
          </cell>
          <cell r="D2228">
            <v>187.36</v>
          </cell>
          <cell r="E2228">
            <v>3.4</v>
          </cell>
          <cell r="F2228">
            <v>190.76</v>
          </cell>
        </row>
        <row r="2229">
          <cell r="A2229">
            <v>94216</v>
          </cell>
          <cell r="B2229" t="str">
            <v>TELHAMENTO COM TELHA METÁLICA TERMOACÚSTICA E = 30 MM, COM ATÉ 2 ÁGUAS, INCLUSO IÇAMENTO. AF_07/2019</v>
          </cell>
          <cell r="C2229" t="str">
            <v>M2</v>
          </cell>
          <cell r="D2229">
            <v>231.14</v>
          </cell>
          <cell r="E2229">
            <v>2.11</v>
          </cell>
          <cell r="F2229">
            <v>233.25</v>
          </cell>
        </row>
        <row r="2230">
          <cell r="A2230" t="str">
            <v>AUX2982</v>
          </cell>
          <cell r="B2230" t="str">
            <v>TELHAMENTO COM TELHA METÁLICA TERMOACÚSTICA, COM PREENCHIMENTO PIR E = 30 MM, PRÉ-PINTADA, COM ATÉ 2 ÁGUAS, INCLUSO IÇAMENTO</v>
          </cell>
          <cell r="C2230" t="str">
            <v>M2</v>
          </cell>
          <cell r="D2230">
            <v>353.63</v>
          </cell>
          <cell r="E2230">
            <v>2.13</v>
          </cell>
          <cell r="F2230">
            <v>355.76</v>
          </cell>
        </row>
        <row r="2231">
          <cell r="A2231" t="str">
            <v>AUX1970</v>
          </cell>
          <cell r="B2231" t="str">
            <v>TELHA TRAPEZOIDAL DUP. AÇO GALVANIZADO ESPESSURA DE 0,5MM, REVESTIMENTO B, H=40MM, COM MIOLO POLIURETANO E=30MM</v>
          </cell>
          <cell r="C2231" t="str">
            <v>M2</v>
          </cell>
          <cell r="D2231">
            <v>185.48</v>
          </cell>
          <cell r="E2231">
            <v>14.52</v>
          </cell>
          <cell r="F2231">
            <v>200</v>
          </cell>
        </row>
        <row r="2232">
          <cell r="A2232" t="str">
            <v>AUX0846</v>
          </cell>
          <cell r="B2232" t="str">
            <v>CUMEEIRA ONDULADA EM AÇO GALVANIZADO E=0,5MM, REVESTIMENTO B, H=17,5MM, LARG=0,60M</v>
          </cell>
          <cell r="C2232" t="str">
            <v>M</v>
          </cell>
          <cell r="D2232">
            <v>80.510000000000005</v>
          </cell>
          <cell r="E2232">
            <v>3.63</v>
          </cell>
          <cell r="F2232">
            <v>84.14</v>
          </cell>
        </row>
        <row r="2233">
          <cell r="A2233" t="str">
            <v>AUX0962</v>
          </cell>
          <cell r="B2233" t="str">
            <v>CUMEEIRA TRAPEZOIDAL EM AÇO GALVANIZADO ESP=0,5MM, REVESTIMENTO B, H=40MM, L=0,60 M</v>
          </cell>
          <cell r="C2233" t="str">
            <v>M</v>
          </cell>
          <cell r="D2233">
            <v>81.23</v>
          </cell>
          <cell r="E2233">
            <v>3.63</v>
          </cell>
          <cell r="F2233">
            <v>84.86</v>
          </cell>
        </row>
        <row r="2234">
          <cell r="A2234" t="str">
            <v>AUX2621</v>
          </cell>
          <cell r="B2234" t="str">
            <v>CUMEEIRA TERMOACÚSTICA</v>
          </cell>
          <cell r="C2234" t="str">
            <v>M</v>
          </cell>
          <cell r="D2234">
            <v>141.91</v>
          </cell>
          <cell r="E2234">
            <v>8.66</v>
          </cell>
          <cell r="F2234">
            <v>150.57</v>
          </cell>
        </row>
        <row r="2235">
          <cell r="A2235" t="str">
            <v>AUX3519</v>
          </cell>
          <cell r="B2235" t="str">
            <v>CUMEEIRA PARA TELHA DE TERMOACÚSTICA, INCLUSO ACESSÓRIOS DE FIXAÇÃO E IÇAMENTO.</v>
          </cell>
          <cell r="C2235" t="str">
            <v>M</v>
          </cell>
          <cell r="D2235">
            <v>149.49</v>
          </cell>
          <cell r="E2235">
            <v>2.44</v>
          </cell>
          <cell r="F2235">
            <v>151.93</v>
          </cell>
        </row>
        <row r="2236">
          <cell r="A2236"/>
          <cell r="B2236" t="str">
            <v>TELHA CERÂMICA</v>
          </cell>
          <cell r="C2236"/>
          <cell r="D2236"/>
          <cell r="E2236"/>
          <cell r="F2236"/>
        </row>
        <row r="2237">
          <cell r="A2237">
            <v>94195</v>
          </cell>
          <cell r="B2237" t="str">
            <v>TELHAMENTO COM TELHA CERÂMICA DE ENCAIXE, TIPO PORTUGUESA, COM ATÉ 2 ÁGUAS, INCLUSO TRANSPORTE VERTICAL. AF_07/2019</v>
          </cell>
          <cell r="C2237" t="str">
            <v>M2</v>
          </cell>
          <cell r="D2237">
            <v>31.05</v>
          </cell>
          <cell r="E2237">
            <v>6.61</v>
          </cell>
          <cell r="F2237">
            <v>37.659999999999997</v>
          </cell>
        </row>
        <row r="2238">
          <cell r="A2238">
            <v>94198</v>
          </cell>
          <cell r="B2238" t="str">
            <v>TELHAMENTO COM TELHA CERÂMICA DE ENCAIXE, TIPO PORTUGUESA, COM MAIS DE 2 ÁGUAS, INCLUSO TRANSPORTE VERTICAL. AF_07/2019</v>
          </cell>
          <cell r="C2238" t="str">
            <v>M2</v>
          </cell>
          <cell r="D2238">
            <v>32.14</v>
          </cell>
          <cell r="E2238">
            <v>9.18</v>
          </cell>
          <cell r="F2238">
            <v>41.32</v>
          </cell>
        </row>
        <row r="2239">
          <cell r="A2239">
            <v>94201</v>
          </cell>
          <cell r="B2239" t="str">
            <v>TELHAMENTO COM TELHA CERÂMICA CAPA-CANAL, TIPO COLONIAL, COM ATÉ 2 ÁGUAS, INCLUSO TRANSPORTE VERTICAL. AF_07/2019</v>
          </cell>
          <cell r="C2239" t="str">
            <v>M2</v>
          </cell>
          <cell r="D2239">
            <v>43.34</v>
          </cell>
          <cell r="E2239">
            <v>10.5</v>
          </cell>
          <cell r="F2239">
            <v>53.84</v>
          </cell>
        </row>
        <row r="2240">
          <cell r="A2240">
            <v>94204</v>
          </cell>
          <cell r="B2240" t="str">
            <v>TELHAMENTO COM TELHA CERÂMICA CAPA-CANAL, TIPO COLONIAL, COM MAIS DE 2 ÁGUAS, INCLUSO TRANSPORTE VERTICAL. AF_07/2019</v>
          </cell>
          <cell r="C2240" t="str">
            <v>M2</v>
          </cell>
          <cell r="D2240">
            <v>45.2</v>
          </cell>
          <cell r="E2240">
            <v>14.86</v>
          </cell>
          <cell r="F2240">
            <v>60.06</v>
          </cell>
        </row>
        <row r="2241">
          <cell r="A2241">
            <v>94440</v>
          </cell>
          <cell r="B2241" t="str">
            <v>TELHAMENTO COM TELHA CERÂMICA DE ENCAIXE, TIPO FRANCESA, COM ATÉ 2 ÁGUAS, INCLUSO TRANSPORTE VERTICAL. AF_07/2019</v>
          </cell>
          <cell r="C2241" t="str">
            <v>M2</v>
          </cell>
          <cell r="D2241">
            <v>31.05</v>
          </cell>
          <cell r="E2241">
            <v>6.61</v>
          </cell>
          <cell r="F2241">
            <v>37.659999999999997</v>
          </cell>
        </row>
        <row r="2242">
          <cell r="A2242">
            <v>94441</v>
          </cell>
          <cell r="B2242" t="str">
            <v>TELHAMENTO COM TELHA CERÂMICA DE ENCAIXE, TIPO FRANCESA, COM MAIS DE 2 ÁGUAS, INCLUSO TRANSPORTE VERTICAL. AF_07/2019</v>
          </cell>
          <cell r="C2242" t="str">
            <v>M2</v>
          </cell>
          <cell r="D2242">
            <v>32.14</v>
          </cell>
          <cell r="E2242">
            <v>9.18</v>
          </cell>
          <cell r="F2242">
            <v>41.32</v>
          </cell>
        </row>
        <row r="2243">
          <cell r="A2243">
            <v>94442</v>
          </cell>
          <cell r="B2243" t="str">
            <v>TELHAMENTO COM TELHA CERÂMICA DE ENCAIXE, TIPO ROMANA, COM ATÉ 2 ÁGUAS, INCLUSO TRANSPORTE VERTICAL. AF_07/2019</v>
          </cell>
          <cell r="C2243" t="str">
            <v>M2</v>
          </cell>
          <cell r="D2243">
            <v>31.05</v>
          </cell>
          <cell r="E2243">
            <v>6.61</v>
          </cell>
          <cell r="F2243">
            <v>37.659999999999997</v>
          </cell>
        </row>
        <row r="2244">
          <cell r="A2244">
            <v>94443</v>
          </cell>
          <cell r="B2244" t="str">
            <v>TELHAMENTO COM TELHA CERÂMICA DE ENCAIXE, TIPO ROMANA, COM MAIS DE 2 ÁGUAS, INCLUSO TRANSPORTE VERTICAL. AF_07/2019</v>
          </cell>
          <cell r="C2244" t="str">
            <v>M2</v>
          </cell>
          <cell r="D2244">
            <v>32.14</v>
          </cell>
          <cell r="E2244">
            <v>9.18</v>
          </cell>
          <cell r="F2244">
            <v>41.32</v>
          </cell>
        </row>
        <row r="2245">
          <cell r="A2245">
            <v>94445</v>
          </cell>
          <cell r="B2245" t="str">
            <v>TELHAMENTO COM TELHA CERÂMICA CAPA-CANAL, TIPO PLAN, COM ATÉ 2 ÁGUAS, INCLUSO TRANSPORTE VERTICAL. AF_07/2019</v>
          </cell>
          <cell r="C2245" t="str">
            <v>M2</v>
          </cell>
          <cell r="D2245">
            <v>43.34</v>
          </cell>
          <cell r="E2245">
            <v>10.5</v>
          </cell>
          <cell r="F2245">
            <v>53.84</v>
          </cell>
        </row>
        <row r="2246">
          <cell r="A2246">
            <v>94446</v>
          </cell>
          <cell r="B2246" t="str">
            <v>TELHAMENTO COM TELHA CERÂMICA CAPA-CANAL, TIPO PLAN, COM MAIS DE 2 ÁGUAS, INCLUSO TRANSPORTE VERTICAL. AF_07/2019</v>
          </cell>
          <cell r="C2246" t="str">
            <v>M2</v>
          </cell>
          <cell r="D2246">
            <v>45.2</v>
          </cell>
          <cell r="E2246">
            <v>14.86</v>
          </cell>
          <cell r="F2246">
            <v>60.06</v>
          </cell>
        </row>
        <row r="2247">
          <cell r="A2247">
            <v>94447</v>
          </cell>
          <cell r="B2247" t="str">
            <v>TELHAMENTO COM TELHA CERÂMICA CAPA-CANAL, TIPO PAULISTA, COM ATÉ 2 ÁGUAS, INCLUSO TRANSPORTE VERTICAL. AF_07/2019</v>
          </cell>
          <cell r="C2247" t="str">
            <v>M2</v>
          </cell>
          <cell r="D2247">
            <v>43.34</v>
          </cell>
          <cell r="E2247">
            <v>10.5</v>
          </cell>
          <cell r="F2247">
            <v>53.84</v>
          </cell>
        </row>
        <row r="2248">
          <cell r="A2248">
            <v>94448</v>
          </cell>
          <cell r="B2248" t="str">
            <v>TELHAMENTO COM TELHA CERÂMICA CAPA-CANAL, TIPO PAULISTA, COM MAIS DE 2 ÁGUAS, INCLUSO TRANSPORTE VERTICAL. AF_07/2019</v>
          </cell>
          <cell r="C2248" t="str">
            <v>M2</v>
          </cell>
          <cell r="D2248">
            <v>45.2</v>
          </cell>
          <cell r="E2248">
            <v>14.86</v>
          </cell>
          <cell r="F2248">
            <v>60.06</v>
          </cell>
        </row>
        <row r="2249">
          <cell r="A2249">
            <v>94232</v>
          </cell>
          <cell r="B2249" t="str">
            <v>AMARRAÇÃO DE TELHAS CERÂMICAS OU DE CONCRETO. AF_07/2019</v>
          </cell>
          <cell r="C2249" t="str">
            <v>UN</v>
          </cell>
          <cell r="D2249">
            <v>0.91</v>
          </cell>
          <cell r="E2249">
            <v>2.16</v>
          </cell>
          <cell r="F2249">
            <v>3.07</v>
          </cell>
        </row>
        <row r="2250">
          <cell r="A2250">
            <v>94219</v>
          </cell>
          <cell r="B2250" t="str">
            <v>CUMEEIRA E ESPIGÃO PARA TELHA CERÂMICA EMBOÇADA COM ARGAMASSA TRAÇO 1:2:9 (CIMENTO, CAL E AREIA), PARA TELHADOS COM MAIS DE 2 ÁGUAS, INCLUSO TRANSPORTE VERTICAL. AF_07/2019</v>
          </cell>
          <cell r="C2250" t="str">
            <v>M</v>
          </cell>
          <cell r="D2250">
            <v>20.32</v>
          </cell>
          <cell r="E2250">
            <v>12.81</v>
          </cell>
          <cell r="F2250">
            <v>33.130000000000003</v>
          </cell>
        </row>
        <row r="2251">
          <cell r="A2251">
            <v>94221</v>
          </cell>
          <cell r="B2251" t="str">
            <v>CUMEEIRA PARA TELHA CERÂMICA EMBOÇADA COM ARGAMASSA TRAÇO 1:2:9 (CIMENTO, CAL E AREIA) PARA TELHADOS COM ATÉ 2 ÁGUAS, INCLUSO TRANSPORTE VERTICAL. AF_07/2019</v>
          </cell>
          <cell r="C2251" t="str">
            <v>M</v>
          </cell>
          <cell r="D2251">
            <v>18.18</v>
          </cell>
          <cell r="E2251">
            <v>7.73</v>
          </cell>
          <cell r="F2251">
            <v>25.91</v>
          </cell>
        </row>
        <row r="2252">
          <cell r="A2252"/>
          <cell r="B2252" t="str">
            <v>TELHA DE CONCRETO</v>
          </cell>
          <cell r="C2252"/>
          <cell r="D2252"/>
          <cell r="E2252"/>
          <cell r="F2252"/>
        </row>
        <row r="2253">
          <cell r="A2253">
            <v>94189</v>
          </cell>
          <cell r="B2253" t="str">
            <v>TELHAMENTO COM TELHA DE CONCRETO DE ENCAIXE, COM ATÉ 2 ÁGUAS, INCLUSO TRANSPORTE VERTICAL. AF_07/2019</v>
          </cell>
          <cell r="C2253" t="str">
            <v>M2</v>
          </cell>
          <cell r="D2253">
            <v>30.26</v>
          </cell>
          <cell r="E2253">
            <v>3.87</v>
          </cell>
          <cell r="F2253">
            <v>34.130000000000003</v>
          </cell>
        </row>
        <row r="2254">
          <cell r="A2254">
            <v>94192</v>
          </cell>
          <cell r="B2254" t="str">
            <v>TELHAMENTO COM TELHA DE CONCRETO DE ENCAIXE, COM MAIS DE 2 ÁGUAS, INCLUSO TRANSPORTE VERTICAL. AF_07/2019</v>
          </cell>
          <cell r="C2254" t="str">
            <v>M2</v>
          </cell>
          <cell r="D2254">
            <v>31.08</v>
          </cell>
          <cell r="E2254">
            <v>5.82</v>
          </cell>
          <cell r="F2254">
            <v>36.9</v>
          </cell>
        </row>
        <row r="2255">
          <cell r="A2255">
            <v>94220</v>
          </cell>
          <cell r="B2255" t="str">
            <v>CUMEEIRA E ESPIGÃO PARA TELHA DE CONCRETO EMBOÇADA COM ARGAMASSA TRAÇO 1:2:9 (CIMENTO, CAL E AREIA), PARA TELHADOS COM MAIS DE 2 ÁGUAS, INCLUSO TRANSPORTE VERTICAL. AF_07/2019</v>
          </cell>
          <cell r="C2255" t="str">
            <v>M</v>
          </cell>
          <cell r="D2255">
            <v>36.369999999999997</v>
          </cell>
          <cell r="E2255">
            <v>12.78</v>
          </cell>
          <cell r="F2255">
            <v>49.15</v>
          </cell>
        </row>
        <row r="2256">
          <cell r="A2256">
            <v>94222</v>
          </cell>
          <cell r="B2256" t="str">
            <v>CUMEEIRA PARA TELHA DE CONCRETO EMBOÇADA COM ARGAMASSA TRAÇO 1:2:9 (CIMENTO, CAL E AREIA) PARA TELHADOS COM ATÉ 2 ÁGUAS, INCLUSO TRANSPORTE VERTICAL. AF_07/2019</v>
          </cell>
          <cell r="C2256" t="str">
            <v>M</v>
          </cell>
          <cell r="D2256">
            <v>34.229999999999997</v>
          </cell>
          <cell r="E2256">
            <v>7.7</v>
          </cell>
          <cell r="F2256">
            <v>41.93</v>
          </cell>
        </row>
        <row r="2257">
          <cell r="A2257"/>
          <cell r="B2257" t="str">
            <v>TELHA FIBROCIMENTO</v>
          </cell>
          <cell r="C2257"/>
          <cell r="D2257"/>
          <cell r="E2257"/>
          <cell r="F2257"/>
        </row>
        <row r="2258">
          <cell r="A2258">
            <v>94207</v>
          </cell>
          <cell r="B2258" t="str">
            <v>TELHAMENTO COM TELHA ONDULADA DE FIBROCIMENTO E = 6 MM, COM RECOBRIMENTO LATERAL DE 1/4 DE ONDA PARA TELHADO COM INCLINAÇÃO MAIOR QUE 10°, COM ATÉ 2 ÁGUAS, INCLUSO IÇAMENTO. AF_07/2019</v>
          </cell>
          <cell r="C2258" t="str">
            <v>M2</v>
          </cell>
          <cell r="D2258">
            <v>42.05</v>
          </cell>
          <cell r="E2258">
            <v>4.8499999999999996</v>
          </cell>
          <cell r="F2258">
            <v>46.9</v>
          </cell>
        </row>
        <row r="2259">
          <cell r="A2259">
            <v>94210</v>
          </cell>
          <cell r="B2259" t="str">
            <v>TELHAMENTO COM TELHA ONDULADA DE FIBROCIMENTO E = 6 MM, COM RECOBRIMENTO LATERAL DE 1 1/4 DE ONDA PARA TELHADO COM INCLINAÇÃO MÁXIMA DE 10°, COM ATÉ 2 ÁGUAS, INCLUSO IÇAMENTO. AF_07/2019</v>
          </cell>
          <cell r="C2259" t="str">
            <v>M2</v>
          </cell>
          <cell r="D2259">
            <v>44.54</v>
          </cell>
          <cell r="E2259">
            <v>5.4</v>
          </cell>
          <cell r="F2259">
            <v>49.94</v>
          </cell>
        </row>
        <row r="2260">
          <cell r="A2260">
            <v>94223</v>
          </cell>
          <cell r="B2260" t="str">
            <v>CUMEEIRA PARA TELHA DE FIBROCIMENTO ONDULADA E = 6 MM, INCLUSO ACESSÓRIOS DE FIXAÇÃO E IÇAMENTO. AF_07/2019</v>
          </cell>
          <cell r="C2260" t="str">
            <v>M</v>
          </cell>
          <cell r="D2260">
            <v>75.69</v>
          </cell>
          <cell r="E2260">
            <v>2.41</v>
          </cell>
          <cell r="F2260">
            <v>78.099999999999994</v>
          </cell>
        </row>
        <row r="2261">
          <cell r="A2261">
            <v>94218</v>
          </cell>
          <cell r="B2261" t="str">
            <v>TELHAMENTO COM TELHA ESTRUTURAL DE FIBROCIMENTO E= 8 MM, COM ATÉ 2 ÁGUAS, INCLUSO IÇAMENTO. AF_07/2019_PS</v>
          </cell>
          <cell r="C2261" t="str">
            <v>M2</v>
          </cell>
          <cell r="D2261">
            <v>117.84</v>
          </cell>
          <cell r="E2261">
            <v>5.33</v>
          </cell>
          <cell r="F2261">
            <v>123.17</v>
          </cell>
        </row>
        <row r="2262">
          <cell r="A2262">
            <v>94451</v>
          </cell>
          <cell r="B2262" t="str">
            <v>CUMEEIRA PARA TELHA DE FIBROCIMENTO ESTRUTURAL E = 6 MM, INCLUSO ACESSÓRIOS DE FIXAÇÃO E IÇAMENTO. AF_07/2019</v>
          </cell>
          <cell r="C2262" t="str">
            <v>M</v>
          </cell>
          <cell r="D2262">
            <v>85.19</v>
          </cell>
          <cell r="E2262">
            <v>2.46</v>
          </cell>
          <cell r="F2262">
            <v>87.65</v>
          </cell>
        </row>
        <row r="2263">
          <cell r="A2263">
            <v>100325</v>
          </cell>
          <cell r="B2263" t="str">
            <v>CUMEEIRA SHED PARA TELHA ONDULADA DE FIBROCIMENTO, E = 6 MM, INCLUSO ACESSÓRIOS DE FIXAÇÃO E IÇAMENTO. AF_07/2019</v>
          </cell>
          <cell r="C2263" t="str">
            <v>M</v>
          </cell>
          <cell r="D2263">
            <v>83.23</v>
          </cell>
          <cell r="E2263">
            <v>1.73</v>
          </cell>
          <cell r="F2263">
            <v>84.96</v>
          </cell>
        </row>
        <row r="2264">
          <cell r="A2264"/>
          <cell r="B2264" t="str">
            <v>TELHA FIBRA DE VIDRO/TRANSLÚCIDA</v>
          </cell>
          <cell r="C2264"/>
          <cell r="D2264"/>
          <cell r="E2264"/>
          <cell r="F2264"/>
        </row>
        <row r="2265">
          <cell r="A2265">
            <v>94449</v>
          </cell>
          <cell r="B2265" t="str">
            <v>TELHAMENTO COM TELHA ONDULADA DE FIBRA DE VIDRO E = 0,6 MM, PARA TELHADO COM INCLINAÇÃO MAIOR QUE 10°, COM ATÉ 2 ÁGUAS, INCLUSO IÇAMENTO. AF_07/2019</v>
          </cell>
          <cell r="C2265" t="str">
            <v>M2</v>
          </cell>
          <cell r="D2265">
            <v>73.680000000000007</v>
          </cell>
          <cell r="E2265">
            <v>4.84</v>
          </cell>
          <cell r="F2265">
            <v>78.52</v>
          </cell>
        </row>
        <row r="2266">
          <cell r="A2266">
            <v>94444</v>
          </cell>
          <cell r="B2266" t="str">
            <v>TELHAMENTO COM TELHA DE ENCAIXE, TIPO FRANCESA DE VIDRO, COM ATÉ 2 ÁGUAS, INCLUSO TRANSPORTE VERTICAL. AF_07/2019</v>
          </cell>
          <cell r="C2266" t="str">
            <v>M2</v>
          </cell>
          <cell r="D2266">
            <v>645.36</v>
          </cell>
          <cell r="E2266">
            <v>6.59</v>
          </cell>
          <cell r="F2266">
            <v>651.95000000000005</v>
          </cell>
        </row>
        <row r="2267">
          <cell r="A2267" t="str">
            <v>AUX1318</v>
          </cell>
          <cell r="B2267" t="str">
            <v>CHAPA POLICARBONATO  ALVEOLAR CRISTAL ESP.= 6MM, INCL. PERFIL ESTRUTURAL</v>
          </cell>
          <cell r="C2267" t="str">
            <v>M2</v>
          </cell>
          <cell r="D2267">
            <v>112.71</v>
          </cell>
          <cell r="E2267">
            <v>26.02</v>
          </cell>
          <cell r="F2267">
            <v>138.72999999999999</v>
          </cell>
        </row>
        <row r="2268">
          <cell r="A2268" t="str">
            <v>AUX1174</v>
          </cell>
          <cell r="B2268" t="str">
            <v xml:space="preserve">COBERTURA EM POLICARBONATO ALVEOLAR DE 8MM, FIXADO EM PEÇAS DE ALUMÍNIO INCLUSIVE INSTALAÇÃO </v>
          </cell>
          <cell r="C2268" t="str">
            <v>M2</v>
          </cell>
          <cell r="D2268">
            <v>306</v>
          </cell>
          <cell r="E2268">
            <v>0</v>
          </cell>
          <cell r="F2268">
            <v>306</v>
          </cell>
        </row>
        <row r="2269">
          <cell r="A2269" t="str">
            <v>AUX0761</v>
          </cell>
          <cell r="B2269" t="str">
            <v>TELHAS EM POLICARBONATO ALVEOLAR 6MM COM ESTRUTURA METÁLICA GALVANIZADA, INSTALADA</v>
          </cell>
          <cell r="C2269" t="str">
            <v>M2</v>
          </cell>
          <cell r="D2269">
            <v>565.62</v>
          </cell>
          <cell r="E2269">
            <v>0</v>
          </cell>
          <cell r="F2269">
            <v>565.62</v>
          </cell>
        </row>
        <row r="2270">
          <cell r="A2270" t="str">
            <v>AUX3279</v>
          </cell>
          <cell r="B2270" t="str">
            <v>TELHA ONDULADA EM POLICARBONATO CRISTAL</v>
          </cell>
          <cell r="C2270" t="str">
            <v>M2</v>
          </cell>
          <cell r="D2270">
            <v>84.11</v>
          </cell>
          <cell r="E2270">
            <v>17.91</v>
          </cell>
          <cell r="F2270">
            <v>102.02</v>
          </cell>
        </row>
        <row r="2271">
          <cell r="A2271" t="str">
            <v>AUX2974</v>
          </cell>
          <cell r="B2271" t="str">
            <v>INSTALAÇÃO POLICARBONATO CRISTAL-INCOLOR, E = 3 MM, EM ESQUADRIA DE ALUMÍNIO OU PVC, FIXADO COM BAGUETE</v>
          </cell>
          <cell r="C2271" t="str">
            <v>M2</v>
          </cell>
          <cell r="D2271">
            <v>497.23</v>
          </cell>
          <cell r="E2271">
            <v>28.22</v>
          </cell>
          <cell r="F2271">
            <v>525.45000000000005</v>
          </cell>
        </row>
        <row r="2272">
          <cell r="A2272"/>
          <cell r="B2272" t="str">
            <v>CAPTAÇÃO E CONDUÇÃO DE ÁGUAS PLUVIAIS</v>
          </cell>
          <cell r="C2272"/>
          <cell r="D2272"/>
          <cell r="E2272"/>
          <cell r="F2272"/>
        </row>
        <row r="2273">
          <cell r="A2273"/>
          <cell r="B2273" t="str">
            <v>MANUTENÇÃO / REPAROS - CAPTAÇÃO DE ÁGUAS PLUVIAIS</v>
          </cell>
          <cell r="C2273"/>
          <cell r="D2273"/>
          <cell r="E2273"/>
          <cell r="F2273"/>
        </row>
        <row r="2274">
          <cell r="A2274" t="str">
            <v>AUX2329</v>
          </cell>
          <cell r="B2274" t="str">
            <v>RETIRADA DE CALHAS, RUFOS E CONDUTORES</v>
          </cell>
          <cell r="C2274" t="str">
            <v>M</v>
          </cell>
          <cell r="D2274">
            <v>3.08</v>
          </cell>
          <cell r="E2274">
            <v>6.01</v>
          </cell>
          <cell r="F2274">
            <v>9.09</v>
          </cell>
        </row>
        <row r="2275">
          <cell r="A2275" t="str">
            <v>AUX0563</v>
          </cell>
          <cell r="B2275" t="str">
            <v>RETIRADA DE CALHAS, RUFOS OU RINCÕES EM CHAPA METÁLICA</v>
          </cell>
          <cell r="C2275" t="str">
            <v>M</v>
          </cell>
          <cell r="D2275">
            <v>1.8</v>
          </cell>
          <cell r="E2275">
            <v>5.3</v>
          </cell>
          <cell r="F2275">
            <v>7.1</v>
          </cell>
        </row>
        <row r="2276">
          <cell r="A2276" t="str">
            <v>AUX0564</v>
          </cell>
          <cell r="B2276" t="str">
            <v>RETIRADA DE CONDUTORES APARENTES</v>
          </cell>
          <cell r="C2276" t="str">
            <v>M</v>
          </cell>
          <cell r="D2276">
            <v>1.1499999999999999</v>
          </cell>
          <cell r="E2276">
            <v>3.39</v>
          </cell>
          <cell r="F2276">
            <v>4.54</v>
          </cell>
        </row>
        <row r="2277">
          <cell r="A2277" t="str">
            <v>AUX0543</v>
          </cell>
          <cell r="B2277" t="str">
            <v>DEMOLIÇÃO DE CALHAS, RUFOS OU RINCÕES EM CHAPA METÁLICA</v>
          </cell>
          <cell r="C2277" t="str">
            <v>M</v>
          </cell>
          <cell r="D2277">
            <v>1.65</v>
          </cell>
          <cell r="E2277">
            <v>3.73</v>
          </cell>
          <cell r="F2277">
            <v>5.38</v>
          </cell>
        </row>
        <row r="2278">
          <cell r="A2278" t="str">
            <v>AUX0544</v>
          </cell>
          <cell r="B2278" t="str">
            <v>DEMOLIÇÃO DE CONDUTORES APARENTES</v>
          </cell>
          <cell r="C2278" t="str">
            <v>M</v>
          </cell>
          <cell r="D2278">
            <v>1.08</v>
          </cell>
          <cell r="E2278">
            <v>2.4300000000000002</v>
          </cell>
          <cell r="F2278">
            <v>3.51</v>
          </cell>
        </row>
        <row r="2279">
          <cell r="A2279" t="str">
            <v>AUX0634</v>
          </cell>
          <cell r="B2279" t="str">
            <v>RECOLOCAÇÃO DE CALHAS, RUFOS OU RINCÕES EM CHAPA METÁLICA</v>
          </cell>
          <cell r="C2279" t="str">
            <v>M</v>
          </cell>
          <cell r="D2279">
            <v>35.78</v>
          </cell>
          <cell r="E2279">
            <v>31.83</v>
          </cell>
          <cell r="F2279">
            <v>67.61</v>
          </cell>
        </row>
        <row r="2280">
          <cell r="A2280" t="str">
            <v>AUX0635</v>
          </cell>
          <cell r="B2280" t="str">
            <v>RECOLOCAÇÃO DE CONDUTORES APARENTES</v>
          </cell>
          <cell r="C2280" t="str">
            <v>M</v>
          </cell>
          <cell r="D2280">
            <v>29.05</v>
          </cell>
          <cell r="E2280">
            <v>26.21</v>
          </cell>
          <cell r="F2280">
            <v>55.26</v>
          </cell>
        </row>
        <row r="2281">
          <cell r="A2281" t="str">
            <v>AUX2697</v>
          </cell>
          <cell r="B2281" t="str">
            <v>IMPERMEABILIZAÇÃO DE CALHA, VIGA-CALHA, JARDINEIRA E TELHA FIBROCIMENTO COM MANTA ASFÁLTICA AUTO-ADESIVA E APLICAÇÃO DE PRIMER</v>
          </cell>
          <cell r="C2281" t="str">
            <v>M2</v>
          </cell>
          <cell r="D2281">
            <v>79.930000000000007</v>
          </cell>
          <cell r="E2281">
            <v>1.06</v>
          </cell>
          <cell r="F2281">
            <v>80.989999999999995</v>
          </cell>
        </row>
        <row r="2282">
          <cell r="A2282"/>
          <cell r="B2282" t="str">
            <v>CALHAS</v>
          </cell>
          <cell r="C2282"/>
          <cell r="D2282"/>
          <cell r="E2282"/>
          <cell r="F2282"/>
        </row>
        <row r="2283">
          <cell r="A2283">
            <v>100434</v>
          </cell>
          <cell r="B2283" t="str">
            <v>CALHA DE BEIRAL, SEMICIRCULAR DE PVC, DIAMETRO 125 MM, INCLUINDO CABECEIRAS, EMENDAS, BOCAIS, SUPORTES E VEDAÇÕES, EXCLUINDO CONDUTORES, INCLUSO TRANSPORTE VERTICAL. AF_07/2019</v>
          </cell>
          <cell r="C2283" t="str">
            <v>M</v>
          </cell>
          <cell r="D2283">
            <v>176.04</v>
          </cell>
          <cell r="E2283">
            <v>7.58</v>
          </cell>
          <cell r="F2283">
            <v>183.62</v>
          </cell>
        </row>
        <row r="2284">
          <cell r="A2284">
            <v>94227</v>
          </cell>
          <cell r="B2284" t="str">
            <v>CALHA EM CHAPA DE AÇO GALVANIZADO NÚMERO 24, DESENVOLVIMENTO DE 33 CM, INCLUSO TRANSPORTE VERTICAL. AF_07/2019</v>
          </cell>
          <cell r="C2284" t="str">
            <v>M</v>
          </cell>
          <cell r="D2284">
            <v>70.3</v>
          </cell>
          <cell r="E2284">
            <v>8.74</v>
          </cell>
          <cell r="F2284">
            <v>79.040000000000006</v>
          </cell>
        </row>
        <row r="2285">
          <cell r="A2285">
            <v>94228</v>
          </cell>
          <cell r="B2285" t="str">
            <v>CALHA EM CHAPA DE AÇO GALVANIZADO NÚMERO 24, DESENVOLVIMENTO DE 50 CM, INCLUSO TRANSPORTE VERTICAL. AF_07/2019</v>
          </cell>
          <cell r="C2285" t="str">
            <v>M</v>
          </cell>
          <cell r="D2285">
            <v>94.72</v>
          </cell>
          <cell r="E2285">
            <v>11.92</v>
          </cell>
          <cell r="F2285">
            <v>106.64</v>
          </cell>
        </row>
        <row r="2286">
          <cell r="A2286">
            <v>94229</v>
          </cell>
          <cell r="B2286" t="str">
            <v>CALHA EM CHAPA DE AÇO GALVANIZADO NÚMERO 24, DESENVOLVIMENTO DE 100 CM, INCLUSO TRANSPORTE VERTICAL. AF_07/2019</v>
          </cell>
          <cell r="C2286" t="str">
            <v>M</v>
          </cell>
          <cell r="D2286">
            <v>185.17</v>
          </cell>
          <cell r="E2286">
            <v>21.31</v>
          </cell>
          <cell r="F2286">
            <v>206.48</v>
          </cell>
        </row>
        <row r="2287">
          <cell r="A2287" t="str">
            <v>AUX3432</v>
          </cell>
          <cell r="B2287" t="str">
            <v>CALHA EM CHAPA DE AÇO GALVANIZADO Nº26, DESENVOLVIMENTO 60CM</v>
          </cell>
          <cell r="C2287" t="str">
            <v>M</v>
          </cell>
          <cell r="D2287">
            <v>88.56</v>
          </cell>
          <cell r="E2287">
            <v>70.37</v>
          </cell>
          <cell r="F2287">
            <v>158.93</v>
          </cell>
        </row>
        <row r="2288">
          <cell r="A2288" t="str">
            <v>AUX3107</v>
          </cell>
          <cell r="B2288" t="str">
            <v>CALHA EM CHAPA DE AÇO GALVANIZADO Nº26, DESENVOLVIMENTO 67CM</v>
          </cell>
          <cell r="C2288" t="str">
            <v>M</v>
          </cell>
          <cell r="D2288">
            <v>95.51</v>
          </cell>
          <cell r="E2288">
            <v>70.37</v>
          </cell>
          <cell r="F2288">
            <v>165.88</v>
          </cell>
        </row>
        <row r="2289">
          <cell r="A2289" t="str">
            <v>AUX3108</v>
          </cell>
          <cell r="B2289" t="str">
            <v>CALHA EM CHAPA DE AÇO GALVANIZADO Nº26, DESENVOLVIMENTO 74CM</v>
          </cell>
          <cell r="C2289" t="str">
            <v>M</v>
          </cell>
          <cell r="D2289">
            <v>102.3</v>
          </cell>
          <cell r="E2289">
            <v>70.37</v>
          </cell>
          <cell r="F2289">
            <v>172.67</v>
          </cell>
        </row>
        <row r="2290">
          <cell r="A2290" t="str">
            <v>AUX3109</v>
          </cell>
          <cell r="B2290" t="str">
            <v>CALHA EM CHAPA DE AÇO GALVANIZADO Nº26, DESENVOLVIMENTO 86CM</v>
          </cell>
          <cell r="C2290" t="str">
            <v>M</v>
          </cell>
          <cell r="D2290">
            <v>112.74</v>
          </cell>
          <cell r="E2290">
            <v>70.37</v>
          </cell>
          <cell r="F2290">
            <v>183.11</v>
          </cell>
        </row>
        <row r="2291">
          <cell r="A2291" t="str">
            <v>AUX3433</v>
          </cell>
          <cell r="B2291" t="str">
            <v>CALHA EM CHAPA DE AÇO GALVANIZADO Nº26, DESENVOLVIMENTO 110CM</v>
          </cell>
          <cell r="C2291" t="str">
            <v>M</v>
          </cell>
          <cell r="D2291">
            <v>136.13</v>
          </cell>
          <cell r="E2291">
            <v>70.37</v>
          </cell>
          <cell r="F2291">
            <v>206.5</v>
          </cell>
        </row>
        <row r="2292">
          <cell r="A2292" t="str">
            <v>AUX3120</v>
          </cell>
          <cell r="B2292" t="str">
            <v>CALHA EM CHAPA DE AÇO GALVANIZADO Nº26, DESENVOLVIMENTO 150CM</v>
          </cell>
          <cell r="C2292" t="str">
            <v>M</v>
          </cell>
          <cell r="D2292">
            <v>175.1</v>
          </cell>
          <cell r="E2292">
            <v>70.37</v>
          </cell>
          <cell r="F2292">
            <v>245.47</v>
          </cell>
        </row>
        <row r="2293">
          <cell r="A2293" t="str">
            <v>AUX1996</v>
          </cell>
          <cell r="B2293" t="str">
            <v>GRELHA HEMISFÉRICA DE FERRO FUNDIDO - 75MM, ÁGUAS PLUVIAIS - FORNEC. E ASSENT.</v>
          </cell>
          <cell r="C2293" t="str">
            <v>UN</v>
          </cell>
          <cell r="D2293">
            <v>20.309999999999999</v>
          </cell>
          <cell r="E2293">
            <v>2.12</v>
          </cell>
          <cell r="F2293">
            <v>22.43</v>
          </cell>
        </row>
        <row r="2294">
          <cell r="A2294" t="str">
            <v>AUX2466</v>
          </cell>
          <cell r="B2294" t="str">
            <v>GRELHA HEMISFÉRICA DE FERRO FUNDIDO - 100MM, ÁGUAS PLUVIAIS - FORNEC. E ASSENT.</v>
          </cell>
          <cell r="C2294" t="str">
            <v xml:space="preserve">UN </v>
          </cell>
          <cell r="D2294">
            <v>26.88</v>
          </cell>
          <cell r="E2294">
            <v>2.12</v>
          </cell>
          <cell r="F2294">
            <v>29</v>
          </cell>
        </row>
        <row r="2295">
          <cell r="A2295" t="str">
            <v>AUX2467</v>
          </cell>
          <cell r="B2295" t="str">
            <v>GRELHA HEMISFÉRICA DE FERRO FUNDIDO - 150MM, ÁGUAS PLUVIAIS - FORNEC. E ASSENT.</v>
          </cell>
          <cell r="C2295" t="str">
            <v xml:space="preserve">UN </v>
          </cell>
          <cell r="D2295">
            <v>62.17</v>
          </cell>
          <cell r="E2295">
            <v>2.12</v>
          </cell>
          <cell r="F2295">
            <v>64.290000000000006</v>
          </cell>
        </row>
        <row r="2296">
          <cell r="A2296" t="str">
            <v>AUX2970</v>
          </cell>
          <cell r="B2296" t="str">
            <v>GRELHA HEMISFÉRICA DE FERRO FUNDIDO - 200MM, ÁGUAS PLUVIAIS - FORNEC. E ASSENT.</v>
          </cell>
          <cell r="C2296" t="str">
            <v xml:space="preserve">UN </v>
          </cell>
          <cell r="D2296">
            <v>141.99</v>
          </cell>
          <cell r="E2296">
            <v>2.12</v>
          </cell>
          <cell r="F2296">
            <v>144.11000000000001</v>
          </cell>
        </row>
        <row r="2297">
          <cell r="A2297"/>
          <cell r="B2297" t="str">
            <v>RUFOS</v>
          </cell>
          <cell r="C2297"/>
          <cell r="D2297"/>
          <cell r="E2297"/>
          <cell r="F2297"/>
        </row>
        <row r="2298">
          <cell r="A2298">
            <v>100435</v>
          </cell>
          <cell r="B2298" t="str">
            <v>RUFO EM FIBROCIMENTO PARA TELHA ONDULADA E = 6 MM, ABA DE 26 CM, INCLUSO TRANSPORTE VERTICAL, EXCETO CONTRARRUFO. AF_07/2019</v>
          </cell>
          <cell r="C2298" t="str">
            <v>M</v>
          </cell>
          <cell r="D2298">
            <v>58.31</v>
          </cell>
          <cell r="E2298">
            <v>5.0599999999999996</v>
          </cell>
          <cell r="F2298">
            <v>63.37</v>
          </cell>
        </row>
        <row r="2299">
          <cell r="A2299" t="str">
            <v>AUX1536</v>
          </cell>
          <cell r="B2299" t="str">
            <v>RUFO EM CHAPA DE AÇO GALVANIZADO NÚMERO 26, CORTE DE 25 CM, INCLUSO TRANSPORTE VERTICAL</v>
          </cell>
          <cell r="C2299" t="str">
            <v>M</v>
          </cell>
          <cell r="D2299">
            <v>47.09</v>
          </cell>
          <cell r="E2299">
            <v>6.06</v>
          </cell>
          <cell r="F2299">
            <v>53.15</v>
          </cell>
        </row>
        <row r="2300">
          <cell r="A2300">
            <v>100327</v>
          </cell>
          <cell r="B2300" t="str">
            <v>RUFO EXTERNO/INTERNO EM CHAPA DE AÇO GALVANIZADO NÚMERO 26, CORTE DE 33 CM, INCLUSO IÇAMENTO. AF_07/2019</v>
          </cell>
          <cell r="C2300" t="str">
            <v>M</v>
          </cell>
          <cell r="D2300">
            <v>62.56</v>
          </cell>
          <cell r="E2300">
            <v>7.2</v>
          </cell>
          <cell r="F2300">
            <v>69.760000000000005</v>
          </cell>
        </row>
        <row r="2301">
          <cell r="A2301" t="str">
            <v>AUX2173</v>
          </cell>
          <cell r="B2301" t="str">
            <v>RUFO EM CHAPA DE AÇO GALVANIZADO NÚMERO 26, COM DESENOLVIMENTO 35 CM, INCLUSO TRANSPORTE VERTICAL</v>
          </cell>
          <cell r="C2301" t="str">
            <v>M</v>
          </cell>
          <cell r="D2301">
            <v>53.39</v>
          </cell>
          <cell r="E2301">
            <v>6.06</v>
          </cell>
          <cell r="F2301">
            <v>59.45</v>
          </cell>
        </row>
        <row r="2302">
          <cell r="A2302" t="str">
            <v>AUX1760</v>
          </cell>
          <cell r="B2302" t="str">
            <v>RUFO EM CHAPA DE AÇO GALVANIZADO NÚMERO 26, CORTE DE 50 CM</v>
          </cell>
          <cell r="C2302" t="str">
            <v>M</v>
          </cell>
          <cell r="D2302">
            <v>59.31</v>
          </cell>
          <cell r="E2302">
            <v>20.6</v>
          </cell>
          <cell r="F2302">
            <v>79.91</v>
          </cell>
        </row>
        <row r="2303">
          <cell r="A2303" t="str">
            <v>AUX3110</v>
          </cell>
          <cell r="B2303" t="str">
            <v>RUFO EM CHAPA DE AÇO GALVANIZADO Nº26, DESENVOLVIMENTO 60CM</v>
          </cell>
          <cell r="C2303" t="str">
            <v>M</v>
          </cell>
          <cell r="D2303">
            <v>88.56</v>
          </cell>
          <cell r="E2303">
            <v>70.37</v>
          </cell>
          <cell r="F2303">
            <v>158.93</v>
          </cell>
        </row>
        <row r="2304">
          <cell r="A2304" t="str">
            <v>AUX3111</v>
          </cell>
          <cell r="B2304" t="str">
            <v>RUFO EM CHAPA DE AÇO GALVANIZADO Nº26, DESENVOLVIMENTO 75CM</v>
          </cell>
          <cell r="C2304" t="str">
            <v>M</v>
          </cell>
          <cell r="D2304">
            <v>103.29</v>
          </cell>
          <cell r="E2304">
            <v>70.37</v>
          </cell>
          <cell r="F2304">
            <v>173.66</v>
          </cell>
        </row>
        <row r="2305">
          <cell r="A2305" t="str">
            <v>AUX3112</v>
          </cell>
          <cell r="B2305" t="str">
            <v>RUFO EM CHAPA DE AÇO GALVANIZADO Nº26, DESENVOLVIMENTO 90CM</v>
          </cell>
          <cell r="C2305" t="str">
            <v>M</v>
          </cell>
          <cell r="D2305">
            <v>116.65</v>
          </cell>
          <cell r="E2305">
            <v>70.37</v>
          </cell>
          <cell r="F2305">
            <v>187.02</v>
          </cell>
        </row>
        <row r="2306">
          <cell r="A2306" t="str">
            <v>AUX3113</v>
          </cell>
          <cell r="B2306" t="str">
            <v>RUFO EM CHAPA DE AÇO GALVANIZADO Nº26, DESENVOLVIMENTO 110CM</v>
          </cell>
          <cell r="C2306" t="str">
            <v>M</v>
          </cell>
          <cell r="D2306">
            <v>136.13</v>
          </cell>
          <cell r="E2306">
            <v>70.37</v>
          </cell>
          <cell r="F2306">
            <v>206.5</v>
          </cell>
        </row>
        <row r="2307">
          <cell r="A2307" t="str">
            <v>AUX2186</v>
          </cell>
          <cell r="B2307" t="str">
            <v>RUFO EM CHAPA AÇO GALVANIZADO Nº24 COM DESENVOLVIMENTO 16CM - FORNEC. E ISNT.</v>
          </cell>
          <cell r="C2307" t="str">
            <v>M</v>
          </cell>
          <cell r="D2307">
            <v>40.590000000000003</v>
          </cell>
          <cell r="E2307">
            <v>7.26</v>
          </cell>
          <cell r="F2307">
            <v>47.85</v>
          </cell>
        </row>
        <row r="2308">
          <cell r="A2308">
            <v>94231</v>
          </cell>
          <cell r="B2308" t="str">
            <v>RUFO EM CHAPA DE AÇO GALVANIZADO NÚMERO 24, CORTE DE 25 CM, INCLUSO TRANSPORTE VERTICAL. AF_07/2019</v>
          </cell>
          <cell r="C2308" t="str">
            <v>M</v>
          </cell>
          <cell r="D2308">
            <v>56.16</v>
          </cell>
          <cell r="E2308">
            <v>6.03</v>
          </cell>
          <cell r="F2308">
            <v>62.19</v>
          </cell>
        </row>
        <row r="2309">
          <cell r="A2309" t="str">
            <v>AUX2850</v>
          </cell>
          <cell r="B2309" t="str">
            <v>RUFO EM CHAPA DE AÇO GALVANIZADO N.24 - DESENVOLVIMENTO 100CM</v>
          </cell>
          <cell r="C2309" t="str">
            <v>M</v>
          </cell>
          <cell r="D2309">
            <v>174.09</v>
          </cell>
          <cell r="E2309">
            <v>31.83</v>
          </cell>
          <cell r="F2309">
            <v>205.92</v>
          </cell>
        </row>
        <row r="2310">
          <cell r="A2310"/>
          <cell r="B2310" t="str">
            <v>REAPROVEITAMENTO DE ÁGUAS PLUVIAIS</v>
          </cell>
          <cell r="C2310"/>
          <cell r="D2310"/>
          <cell r="E2310"/>
          <cell r="F2310"/>
        </row>
        <row r="2311">
          <cell r="A2311"/>
          <cell r="B2311" t="str">
            <v>TUBOS COM CONEXÕES DE PVC SÉRIE R - ÁGUAS PLUVIAIS</v>
          </cell>
          <cell r="C2311"/>
          <cell r="D2311"/>
          <cell r="E2311"/>
          <cell r="F2311"/>
        </row>
        <row r="2312">
          <cell r="A2312">
            <v>91789</v>
          </cell>
          <cell r="B2312" t="str">
            <v>(COMPOSIÇÃO REPRESENTATIVA) DO SERVIÇO DE INSTALAÇÃO DE TUBOS DE PVC, SÉRIE R, ÁGUA PLUVIAL, DN 75 MM (INSTALADO EM RAMAL DE ENCAMINHAMENTO, OU CONDUTORES VERTICAIS), INCLUSIVE CONEXÕES, CORTE E FIXAÇÕES, PARA PRÉDIOS. AF_10/2015</v>
          </cell>
          <cell r="C2312" t="str">
            <v>M</v>
          </cell>
          <cell r="D2312">
            <v>47.86</v>
          </cell>
          <cell r="E2312">
            <v>7.31</v>
          </cell>
          <cell r="F2312">
            <v>55.17</v>
          </cell>
        </row>
        <row r="2313">
          <cell r="A2313">
            <v>91790</v>
          </cell>
          <cell r="B2313" t="str">
            <v>(COMPOSIÇÃO REPRESENTATIVA) DO SERVIÇO DE INSTALAÇÃO DE TUBOS DE PVC, SÉRIE R, ÁGUA PLUVIAL, DN 100 MM (INSTALADO EM RAMAL DE ENCAMINHAMENTO, OU CONDUTORES VERTICAIS), INCLUSIVE CONEXÕES, CORTES E FIXAÇÕES, PARA PRÉDIOS. AF_10/2015</v>
          </cell>
          <cell r="C2313" t="str">
            <v>M</v>
          </cell>
          <cell r="D2313">
            <v>51.01</v>
          </cell>
          <cell r="E2313">
            <v>13.02</v>
          </cell>
          <cell r="F2313">
            <v>64.03</v>
          </cell>
        </row>
        <row r="2314">
          <cell r="A2314">
            <v>91791</v>
          </cell>
          <cell r="B2314" t="str">
            <v>(COMPOSIÇÃO REPRESENTATIVA) DO SERVIÇO DE INSTALAÇÃO DE TUBOS DE PVC, SÉRIE R, ÁGUA PLUVIAL, DN 150 MM (INSTALADO EM CONDUTORES VERTICAIS), INCLUSIVE CONEXÕES, CORTES E FIXAÇÕES, PARA PRÉDIOS. AF_10/2015</v>
          </cell>
          <cell r="C2314" t="str">
            <v>M</v>
          </cell>
          <cell r="D2314">
            <v>77.849999999999994</v>
          </cell>
          <cell r="E2314">
            <v>6.04</v>
          </cell>
          <cell r="F2314">
            <v>83.89</v>
          </cell>
        </row>
        <row r="2315">
          <cell r="A2315"/>
          <cell r="B2315" t="str">
            <v>TUBOS E CONEXÕES DE PVC SÉRIE R - EM RAMAL DO ENCAMINHAMENTO DE ÁGUAS PLUVIAIS</v>
          </cell>
          <cell r="C2315"/>
          <cell r="D2315"/>
          <cell r="E2315"/>
          <cell r="F2315"/>
        </row>
        <row r="2316">
          <cell r="A2316">
            <v>89508</v>
          </cell>
          <cell r="B2316" t="str">
            <v>TUBO PVC, SÉRIE R, ÁGUA PLUVIAL, DN 40 MM, FORNECIDO E INSTALADO EM RAMAL DE ENCAMINHAMENTO. AF_06/2022</v>
          </cell>
          <cell r="C2316" t="str">
            <v>M</v>
          </cell>
          <cell r="D2316">
            <v>12.92</v>
          </cell>
          <cell r="E2316">
            <v>5.55</v>
          </cell>
          <cell r="F2316">
            <v>18.47</v>
          </cell>
        </row>
        <row r="2317">
          <cell r="A2317">
            <v>89509</v>
          </cell>
          <cell r="B2317" t="str">
            <v>TUBO PVC, SÉRIE R, ÁGUA PLUVIAL, DN 50 MM, FORNECIDO E INSTALADO EM RAMAL DE ENCAMINHAMENTO. AF_06/2022</v>
          </cell>
          <cell r="C2317" t="str">
            <v>M</v>
          </cell>
          <cell r="D2317">
            <v>17.93</v>
          </cell>
          <cell r="E2317">
            <v>7.09</v>
          </cell>
          <cell r="F2317">
            <v>25.02</v>
          </cell>
        </row>
        <row r="2318">
          <cell r="A2318">
            <v>89511</v>
          </cell>
          <cell r="B2318" t="str">
            <v>TUBO PVC, SÉRIE R, ÁGUA PLUVIAL, DN 75 MM, FORNECIDO E INSTALADO EM RAMAL DE ENCAMINHAMENTO. AF_06/2022</v>
          </cell>
          <cell r="C2318" t="str">
            <v>M</v>
          </cell>
          <cell r="D2318">
            <v>31.8</v>
          </cell>
          <cell r="E2318">
            <v>10.99</v>
          </cell>
          <cell r="F2318">
            <v>42.79</v>
          </cell>
        </row>
        <row r="2319">
          <cell r="A2319">
            <v>89512</v>
          </cell>
          <cell r="B2319" t="str">
            <v>TUBO PVC, SÉRIE R, ÁGUA PLUVIAL, DN 100 MM, FORNECIDO E INSTALADO EM RAMAL DE ENCAMINHAMENTO. AF_06/2022</v>
          </cell>
          <cell r="C2319" t="str">
            <v>M</v>
          </cell>
          <cell r="D2319">
            <v>39.07</v>
          </cell>
          <cell r="E2319">
            <v>15.07</v>
          </cell>
          <cell r="F2319">
            <v>54.14</v>
          </cell>
        </row>
        <row r="2320">
          <cell r="A2320">
            <v>104166</v>
          </cell>
          <cell r="B2320" t="str">
            <v>TUBO PVC, SÉRIE R, ÁGUA PLUVIAL, DN 150 MM, FORNECIDO E INSTALADO EM RAMAL DE ENCAMINHAMENTO. AF_06/2022</v>
          </cell>
          <cell r="C2320" t="str">
            <v>M</v>
          </cell>
          <cell r="D2320">
            <v>73.930000000000007</v>
          </cell>
          <cell r="E2320">
            <v>9.4600000000000009</v>
          </cell>
          <cell r="F2320">
            <v>83.39</v>
          </cell>
        </row>
        <row r="2321">
          <cell r="A2321" t="str">
            <v>AUX2857</v>
          </cell>
          <cell r="B2321" t="str">
            <v>FORNECIMENTO DE TUBO DE PVC DEFOFO, JUNTA ELÁSTICA INTEGRADA, DIÂM = 150 MM, INCLUSO ASSENTAMENTO EM LOCAL COM NÍVEL ALTO DE INTERFERÊNCIAS</v>
          </cell>
          <cell r="C2321" t="str">
            <v>M</v>
          </cell>
          <cell r="D2321">
            <v>138.75</v>
          </cell>
          <cell r="E2321">
            <v>3.64</v>
          </cell>
          <cell r="F2321">
            <v>142.38999999999999</v>
          </cell>
        </row>
        <row r="2322">
          <cell r="A2322" t="str">
            <v>AUX2858</v>
          </cell>
          <cell r="B2322" t="str">
            <v>FORNECIMENTO DE TUBO DE PVC DEFOFO, JUNTA ELÁSTICA INTEGRADA, DIÂM = 200 MM, INCLUSO ASSENTAMENTO EM LOCAL COM NÍVEL ALTO DE INTERFERÊNCIAS</v>
          </cell>
          <cell r="C2322" t="str">
            <v>M</v>
          </cell>
          <cell r="D2322">
            <v>238.18</v>
          </cell>
          <cell r="E2322">
            <v>5.81</v>
          </cell>
          <cell r="F2322">
            <v>243.99</v>
          </cell>
        </row>
        <row r="2323">
          <cell r="A2323" t="str">
            <v>AUX2859</v>
          </cell>
          <cell r="B2323" t="str">
            <v>FORNECIMENTO DE TUBO DE PVC DEFOFO, JUNTA ELÁSTICA INTEGRADA, DIÂM = 300 MM, INCLUSO ASSENTAMENTO EM LOCAL COM NÍVEL ALTO DE INTERFERÊNCIAS</v>
          </cell>
          <cell r="C2323" t="str">
            <v>M</v>
          </cell>
          <cell r="D2323">
            <v>513.73</v>
          </cell>
          <cell r="E2323">
            <v>8.43</v>
          </cell>
          <cell r="F2323">
            <v>522.16</v>
          </cell>
        </row>
        <row r="2324">
          <cell r="A2324">
            <v>89526</v>
          </cell>
          <cell r="B2324" t="str">
            <v>CURVA 87 GRAUS E 30 MINUTOS, PVC, SERIE R, ÁGUA PLUVIAL, DN 75 MM, JUNTA ELÁSTICA, FORNECIDO E INSTALADO EM RAMAL DE ENCAMINHAMENTO. AF_06/2022</v>
          </cell>
          <cell r="C2324" t="str">
            <v>UN</v>
          </cell>
          <cell r="D2324">
            <v>37.75</v>
          </cell>
          <cell r="E2324">
            <v>3.49</v>
          </cell>
          <cell r="F2324">
            <v>41.24</v>
          </cell>
        </row>
        <row r="2325">
          <cell r="A2325">
            <v>89535</v>
          </cell>
          <cell r="B2325" t="str">
            <v>CURVA 87 GRAUS E 30 MINUTOS, PVC, SERIE R, ÁGUA PLUVIAL, DN 100 MM, JUNTA ELÁSTICA, FORNECIDO E INSTALADO EM RAMAL DE ENCAMINHAMENTO. AF_06/2022</v>
          </cell>
          <cell r="C2325" t="str">
            <v>UN</v>
          </cell>
          <cell r="D2325">
            <v>39.869999999999997</v>
          </cell>
          <cell r="E2325">
            <v>4.8099999999999996</v>
          </cell>
          <cell r="F2325">
            <v>44.68</v>
          </cell>
        </row>
        <row r="2326">
          <cell r="A2326">
            <v>95694</v>
          </cell>
          <cell r="B2326" t="str">
            <v>CURVA 90 GRAUS, PVC, SERIE R, ÁGUA PLUVIAL, DN 100 MM, JUNTA ELÁSTICA, FORNECIDO E INSTALADO EM RAMAL DE ENCAMINHAMENTO. AF_06/2022</v>
          </cell>
          <cell r="C2326" t="str">
            <v>UN</v>
          </cell>
          <cell r="D2326">
            <v>52.03</v>
          </cell>
          <cell r="E2326">
            <v>4.8099999999999996</v>
          </cell>
          <cell r="F2326">
            <v>56.84</v>
          </cell>
        </row>
        <row r="2327">
          <cell r="A2327">
            <v>104169</v>
          </cell>
          <cell r="B2327" t="str">
            <v>CURVA 87 GRAUS E 30 MINUTOS, PVC, SERIE R, ÁGUA PLUVIAL, DN 150 MM, JUNTA ELÁSTICA, FORNECIDO E INSTALADO EM RAMAL DE ENCAMINHAMENTO. AF_06/2022</v>
          </cell>
          <cell r="C2327" t="str">
            <v>UN</v>
          </cell>
          <cell r="D2327">
            <v>146.13</v>
          </cell>
          <cell r="E2327">
            <v>9.7200000000000006</v>
          </cell>
          <cell r="F2327">
            <v>155.85</v>
          </cell>
        </row>
        <row r="2328">
          <cell r="A2328">
            <v>89546</v>
          </cell>
          <cell r="B2328" t="str">
            <v>BUCHA DE REDUÇÃO LONGA, PVC, SERIE R, ÁGUA PLUVIAL, DN 50 X 40 MM, JUNTA ELÁSTICA, FORNECIDO E INSTALADO EM RAMAL DE ENCAMINHAMENTO. AF_06/2022</v>
          </cell>
          <cell r="C2328" t="str">
            <v>UN</v>
          </cell>
          <cell r="D2328">
            <v>10.29</v>
          </cell>
          <cell r="E2328">
            <v>1.34</v>
          </cell>
          <cell r="F2328">
            <v>11.63</v>
          </cell>
        </row>
        <row r="2329">
          <cell r="A2329">
            <v>89549</v>
          </cell>
          <cell r="B2329" t="str">
            <v>REDUÇÃO EXCÊNTRICA, PVC, SERIE R, ÁGUA PLUVIAL, DN 75 X 50 MM, JUNTA ELÁSTICA, FORNECIDO E INSTALADO EM RAMAL DE ENCAMINHAMENTO. AF_06/2022</v>
          </cell>
          <cell r="C2329" t="str">
            <v>UN</v>
          </cell>
          <cell r="D2329">
            <v>17.559999999999999</v>
          </cell>
          <cell r="E2329">
            <v>1.92</v>
          </cell>
          <cell r="F2329">
            <v>19.48</v>
          </cell>
        </row>
        <row r="2330">
          <cell r="A2330">
            <v>89557</v>
          </cell>
          <cell r="B2330" t="str">
            <v>REDUÇÃO EXCÊNTRICA, PVC, SERIE R, ÁGUA PLUVIAL, DN 100 X 75 MM, JUNTA ELÁSTICA, FORNECIDO E INSTALADO EM RAMAL DE ENCAMINHAMENTO. AF_06/2022</v>
          </cell>
          <cell r="C2330" t="str">
            <v>UN</v>
          </cell>
          <cell r="D2330">
            <v>30.45</v>
          </cell>
          <cell r="E2330">
            <v>2.76</v>
          </cell>
          <cell r="F2330">
            <v>33.21</v>
          </cell>
        </row>
        <row r="2331">
          <cell r="A2331">
            <v>104173</v>
          </cell>
          <cell r="B2331" t="str">
            <v>REDUÇÃO EXCÊNTRICA, PVC, SERIE R, ÁGUA PLUVIAL, DN 150 X 100 MM, JUNTA ELÁSTICA, FORNECIDO E INSTALADO EM RAMAL DE ENCAMINHAMENTO. AF_06/2022</v>
          </cell>
          <cell r="C2331" t="str">
            <v>UN</v>
          </cell>
          <cell r="D2331">
            <v>83.33</v>
          </cell>
          <cell r="E2331">
            <v>5.66</v>
          </cell>
          <cell r="F2331">
            <v>88.99</v>
          </cell>
        </row>
        <row r="2332">
          <cell r="A2332">
            <v>89516</v>
          </cell>
          <cell r="B2332" t="str">
            <v>JOELHO 45 GRAUS, PVC, SERIE R, ÁGUA PLUVIAL, DN 40 MM, JUNTA SOLDÁVEL, FORNECIDO E INSTALADO EM RAMAL DE ENCAMINHAMENTO. AF_06/2022</v>
          </cell>
          <cell r="C2332" t="str">
            <v>UN</v>
          </cell>
          <cell r="D2332">
            <v>7.38</v>
          </cell>
          <cell r="E2332">
            <v>1.76</v>
          </cell>
          <cell r="F2332">
            <v>9.14</v>
          </cell>
        </row>
        <row r="2333">
          <cell r="A2333">
            <v>89520</v>
          </cell>
          <cell r="B2333" t="str">
            <v>JOELHO 45 GRAUS, PVC, SERIE R, ÁGUA PLUVIAL, DN 50 MM, JUNTA ELÁSTICA, FORNECIDO E INSTALADO EM RAMAL DE ENCAMINHAMENTO. AF_06/2022</v>
          </cell>
          <cell r="C2333" t="str">
            <v>UN</v>
          </cell>
          <cell r="D2333">
            <v>13.92</v>
          </cell>
          <cell r="E2333">
            <v>2.25</v>
          </cell>
          <cell r="F2333">
            <v>16.170000000000002</v>
          </cell>
        </row>
        <row r="2334">
          <cell r="A2334">
            <v>89524</v>
          </cell>
          <cell r="B2334" t="str">
            <v>JOELHO 45 GRAUS, PVC, SERIE R, ÁGUA PLUVIAL, DN 75 MM, JUNTA ELÁSTICA, FORNECIDO E INSTALADO EM RAMAL DE ENCAMINHAMENTO. AF_06/2022</v>
          </cell>
          <cell r="C2334" t="str">
            <v>UN</v>
          </cell>
          <cell r="D2334">
            <v>28.12</v>
          </cell>
          <cell r="E2334">
            <v>3.49</v>
          </cell>
          <cell r="F2334">
            <v>31.61</v>
          </cell>
        </row>
        <row r="2335">
          <cell r="A2335">
            <v>89531</v>
          </cell>
          <cell r="B2335" t="str">
            <v>JOELHO 45 GRAUS, PVC, SERIE R, ÁGUA PLUVIAL, DN 100 MM, JUNTA ELÁSTICA, FORNECIDO E INSTALADO EM RAMAL DE ENCAMINHAMENTO. AF_06/2022</v>
          </cell>
          <cell r="C2335" t="str">
            <v>UN</v>
          </cell>
          <cell r="D2335">
            <v>34.83</v>
          </cell>
          <cell r="E2335">
            <v>4.8099999999999996</v>
          </cell>
          <cell r="F2335">
            <v>39.64</v>
          </cell>
        </row>
        <row r="2336">
          <cell r="A2336">
            <v>104168</v>
          </cell>
          <cell r="B2336" t="str">
            <v>JOELHO 45 GRAUS, PVC, SERIE R, ÁGUA PLUVIAL, DN 150 MM, JUNTA ELÁSTICA, FORNECIDO E INSTALADO EM RAMAL DE ENCAMINHAMENTO. AF_06/2022</v>
          </cell>
          <cell r="C2336" t="str">
            <v>UN</v>
          </cell>
          <cell r="D2336">
            <v>114.58</v>
          </cell>
          <cell r="E2336">
            <v>9.7200000000000006</v>
          </cell>
          <cell r="F2336">
            <v>124.3</v>
          </cell>
        </row>
        <row r="2337">
          <cell r="A2337">
            <v>89514</v>
          </cell>
          <cell r="B2337" t="str">
            <v>JOELHO 90 GRAUS, PVC, SERIE R, ÁGUA PLUVIAL, DN 40 MM, JUNTA SOLDÁVEL, FORNECIDO E INSTALADO EM RAMAL DE ENCAMINHAMENTO. AF_06/2022</v>
          </cell>
          <cell r="C2337" t="str">
            <v>UN</v>
          </cell>
          <cell r="D2337">
            <v>7.28</v>
          </cell>
          <cell r="E2337">
            <v>1.76</v>
          </cell>
          <cell r="F2337">
            <v>9.0399999999999991</v>
          </cell>
        </row>
        <row r="2338">
          <cell r="A2338">
            <v>89518</v>
          </cell>
          <cell r="B2338" t="str">
            <v>JOELHO 90 GRAUS, PVC, SERIE R, ÁGUA PLUVIAL, DN 50 MM, JUNTA ELÁSTICA, FORNECIDO E INSTALADO EM RAMAL DE ENCAMINHAMENTO. AF_06/2022</v>
          </cell>
          <cell r="C2338" t="str">
            <v>UN</v>
          </cell>
          <cell r="D2338">
            <v>13.09</v>
          </cell>
          <cell r="E2338">
            <v>2.2599999999999998</v>
          </cell>
          <cell r="F2338">
            <v>15.35</v>
          </cell>
        </row>
        <row r="2339">
          <cell r="A2339">
            <v>89522</v>
          </cell>
          <cell r="B2339" t="str">
            <v>JOELHO 90 GRAUS, PVC, SERIE R, ÁGUA PLUVIAL, DN 75 MM, JUNTA ELÁSTICA, FORNECIDO E INSTALADO EM RAMAL DE ENCAMINHAMENTO. AF_06/2022</v>
          </cell>
          <cell r="C2339" t="str">
            <v>UN</v>
          </cell>
          <cell r="D2339">
            <v>27.6</v>
          </cell>
          <cell r="E2339">
            <v>3.49</v>
          </cell>
          <cell r="F2339">
            <v>31.09</v>
          </cell>
        </row>
        <row r="2340">
          <cell r="A2340">
            <v>89529</v>
          </cell>
          <cell r="B2340" t="str">
            <v>JOELHO 90 GRAUS, PVC, SERIE R, ÁGUA PLUVIAL, DN 100 MM, JUNTA ELÁSTICA, FORNECIDO E INSTALADO EM RAMAL DE ENCAMINHAMENTO. AF_06/2022</v>
          </cell>
          <cell r="C2340" t="str">
            <v>UN</v>
          </cell>
          <cell r="D2340">
            <v>33.659999999999997</v>
          </cell>
          <cell r="E2340">
            <v>4.8099999999999996</v>
          </cell>
          <cell r="F2340">
            <v>38.47</v>
          </cell>
        </row>
        <row r="2341">
          <cell r="A2341">
            <v>104167</v>
          </cell>
          <cell r="B2341" t="str">
            <v>JOELHO 90 GRAUS, PVC, SERIE R, ÁGUA PLUVIAL, DN 150 MM, JUNTA ELÁSTICA, FORNECIDO E INSTALADO EM RAMAL DE ENCAMINHAMENTO. AF_06/2022</v>
          </cell>
          <cell r="C2341" t="str">
            <v>UN</v>
          </cell>
          <cell r="D2341">
            <v>118.17</v>
          </cell>
          <cell r="E2341">
            <v>9.7200000000000006</v>
          </cell>
          <cell r="F2341">
            <v>127.89</v>
          </cell>
        </row>
        <row r="2342">
          <cell r="A2342">
            <v>89544</v>
          </cell>
          <cell r="B2342" t="str">
            <v>LUVA SIMPLES, PVC, SERIE R, ÁGUA PLUVIAL, DN 40 MM, JUNTA SOLDÁVEL, FORNECIDO E INSTALADO EM RAMAL DE ENCAMINHAMENTO. AF_06/2022</v>
          </cell>
          <cell r="C2342" t="str">
            <v>UN</v>
          </cell>
          <cell r="D2342">
            <v>8.19</v>
          </cell>
          <cell r="E2342">
            <v>1.1599999999999999</v>
          </cell>
          <cell r="F2342">
            <v>9.35</v>
          </cell>
        </row>
        <row r="2343">
          <cell r="A2343">
            <v>89545</v>
          </cell>
          <cell r="B2343" t="str">
            <v>LUVA SIMPLES, PVC, SERIE R, ÁGUA PLUVIAL, DN 50 MM, JUNTA ELÁSTICA, FORNECIDO E INSTALADO EM RAMAL DE ENCAMINHAMENTO. AF_06/2022</v>
          </cell>
          <cell r="C2343" t="str">
            <v>UN</v>
          </cell>
          <cell r="D2343">
            <v>16.37</v>
          </cell>
          <cell r="E2343">
            <v>1.5</v>
          </cell>
          <cell r="F2343">
            <v>17.87</v>
          </cell>
        </row>
        <row r="2344">
          <cell r="A2344">
            <v>89547</v>
          </cell>
          <cell r="B2344" t="str">
            <v>LUVA SIMPLES, PVC, SERIE R, ÁGUA PLUVIAL, DN 75 MM, JUNTA ELÁSTICA, FORNECIDO E INSTALADO EM RAMAL DE ENCAMINHAMENTO. AF_06/2022</v>
          </cell>
          <cell r="C2344" t="str">
            <v>UN</v>
          </cell>
          <cell r="D2344">
            <v>21.48</v>
          </cell>
          <cell r="E2344">
            <v>2.3199999999999998</v>
          </cell>
          <cell r="F2344">
            <v>23.8</v>
          </cell>
        </row>
        <row r="2345">
          <cell r="A2345">
            <v>89548</v>
          </cell>
          <cell r="B2345" t="str">
            <v>LUVA DE CORRER, PVC, SERIE R, ÁGUA PLUVIAL, DN 75 MM, JUNTA ELÁSTICA, FORNECIDO E INSTALADO EM RAMAL DE ENCAMINHAMENTO. AF_06/2022</v>
          </cell>
          <cell r="C2345" t="str">
            <v>UN</v>
          </cell>
          <cell r="D2345">
            <v>21.34</v>
          </cell>
          <cell r="E2345">
            <v>2.3199999999999998</v>
          </cell>
          <cell r="F2345">
            <v>23.66</v>
          </cell>
        </row>
        <row r="2346">
          <cell r="A2346">
            <v>89554</v>
          </cell>
          <cell r="B2346" t="str">
            <v>LUVA SIMPLES, PVC, SERIE R, ÁGUA PLUVIAL, DN 100 MM, JUNTA ELÁSTICA, FORNECIDO E INSTALADO EM RAMAL DE ENCAMINHAMENTO. AF_06/2022</v>
          </cell>
          <cell r="C2346" t="str">
            <v>UN</v>
          </cell>
          <cell r="D2346">
            <v>26.95</v>
          </cell>
          <cell r="E2346">
            <v>3.19</v>
          </cell>
          <cell r="F2346">
            <v>30.14</v>
          </cell>
        </row>
        <row r="2347">
          <cell r="A2347">
            <v>104170</v>
          </cell>
          <cell r="B2347" t="str">
            <v>LUVA SIMPLES, PVC, SERIE R, ÁGUA PLUVIAL, DN 150 MM, JUNTA ELÁSTICA, FORNECIDO E INSTALADO EM RAMAL DE ENCAMINHAMENTO. AF_06/2022</v>
          </cell>
          <cell r="C2347" t="str">
            <v>UN</v>
          </cell>
          <cell r="D2347">
            <v>67.040000000000006</v>
          </cell>
          <cell r="E2347">
            <v>6.48</v>
          </cell>
          <cell r="F2347">
            <v>73.52</v>
          </cell>
        </row>
        <row r="2348">
          <cell r="A2348">
            <v>89556</v>
          </cell>
          <cell r="B2348" t="str">
            <v>LUVA DE CORRER, PVC, SERIE R, ÁGUA PLUVIAL, DN 100 MM, JUNTA ELÁSTICA, FORNECIDO E INSTALADO EM RAMAL DE ENCAMINHAMENTO. AF_06/2022</v>
          </cell>
          <cell r="C2348" t="str">
            <v>UN</v>
          </cell>
          <cell r="D2348">
            <v>38.880000000000003</v>
          </cell>
          <cell r="E2348">
            <v>3.19</v>
          </cell>
          <cell r="F2348">
            <v>42.07</v>
          </cell>
        </row>
        <row r="2349">
          <cell r="A2349">
            <v>104171</v>
          </cell>
          <cell r="B2349" t="str">
            <v>LUVA DE CORRER, PVC, SERIE R, ÁGUA PLUVIAL, DN 150 MM, JUNTA ELÁSTICA, FORNECIDO E INSTALADO EM RAMAL DE ENCAMINHAMENTO. AF_06/2022</v>
          </cell>
          <cell r="C2349" t="str">
            <v>UN</v>
          </cell>
          <cell r="D2349">
            <v>97.76</v>
          </cell>
          <cell r="E2349">
            <v>6.48</v>
          </cell>
          <cell r="F2349">
            <v>104.24</v>
          </cell>
        </row>
        <row r="2350">
          <cell r="A2350">
            <v>89550</v>
          </cell>
          <cell r="B2350" t="str">
            <v>TÊ DE INSPEÇÃO, PVC, SERIE R, ÁGUA PLUVIAL, DN 75 MM, JUNTA ELÁSTICA, FORNECIDO E INSTALADO EM RAMAL DE ENCAMINHAMENTO. AF_06/2022</v>
          </cell>
          <cell r="C2350" t="str">
            <v>UN</v>
          </cell>
          <cell r="D2350">
            <v>41.52</v>
          </cell>
          <cell r="E2350">
            <v>2.3199999999999998</v>
          </cell>
          <cell r="F2350">
            <v>43.84</v>
          </cell>
        </row>
        <row r="2351">
          <cell r="A2351">
            <v>89559</v>
          </cell>
          <cell r="B2351" t="str">
            <v>TÊ DE INSPEÇÃO, PVC, SERIE R, ÁGUA PLUVIAL, DN 100 MM, JUNTA ELÁSTICA, FORNECIDO E INSTALADO EM RAMAL DE ENCAMINHAMENTO. AF_06/2022</v>
          </cell>
          <cell r="C2351" t="str">
            <v>UN</v>
          </cell>
          <cell r="D2351">
            <v>68.709999999999994</v>
          </cell>
          <cell r="E2351">
            <v>3.19</v>
          </cell>
          <cell r="F2351">
            <v>71.900000000000006</v>
          </cell>
        </row>
        <row r="2352">
          <cell r="A2352">
            <v>104172</v>
          </cell>
          <cell r="B2352" t="str">
            <v>TÊ DE INSPEÇÃO, PVC, SERIE R, ÁGUA PLUVIAL, DN 150 MM, JUNTA ELÁSTICA, FORNECIDO E INSTALADO EM RAMAL DE ENCAMINHAMENTO. AF_06/2022</v>
          </cell>
          <cell r="C2352" t="str">
            <v>UN</v>
          </cell>
          <cell r="D2352">
            <v>291.33</v>
          </cell>
          <cell r="E2352">
            <v>6.48</v>
          </cell>
          <cell r="F2352">
            <v>297.81</v>
          </cell>
        </row>
        <row r="2353">
          <cell r="A2353" t="str">
            <v>AUX2918</v>
          </cell>
          <cell r="B2353" t="str">
            <v>TÊ 90° DE PVC RÍGIDO, SÉRIE R, DIÂM = 50 MM</v>
          </cell>
          <cell r="C2353" t="str">
            <v xml:space="preserve">UN </v>
          </cell>
          <cell r="D2353">
            <v>17.87</v>
          </cell>
          <cell r="E2353">
            <v>10.87</v>
          </cell>
          <cell r="F2353">
            <v>28.74</v>
          </cell>
        </row>
        <row r="2354">
          <cell r="A2354">
            <v>89566</v>
          </cell>
          <cell r="B2354" t="str">
            <v>TÊ, PVC, SERIE R, ÁGUA PLUVIAL, DN 75 MM, JUNTA ELÁSTICA, FORNECIDO E INSTALADO EM RAMAL DE ENCAMINHAMENTO. AF_06/2022</v>
          </cell>
          <cell r="C2354" t="str">
            <v>UN</v>
          </cell>
          <cell r="D2354">
            <v>45.08</v>
          </cell>
          <cell r="E2354">
            <v>4.67</v>
          </cell>
          <cell r="F2354">
            <v>49.75</v>
          </cell>
        </row>
        <row r="2355">
          <cell r="A2355">
            <v>89571</v>
          </cell>
          <cell r="B2355" t="str">
            <v>TÊ, PVC, SERIE R, ÁGUA PLUVIAL, DN 100 X 100 MM, JUNTA ELÁSTICA, FORNECIDO E INSTALADO EM RAMAL DE ENCAMINHAMENTO. AF_06/2022</v>
          </cell>
          <cell r="C2355" t="str">
            <v>UN</v>
          </cell>
          <cell r="D2355">
            <v>66.97</v>
          </cell>
          <cell r="E2355">
            <v>6.41</v>
          </cell>
          <cell r="F2355">
            <v>73.38</v>
          </cell>
        </row>
        <row r="2356">
          <cell r="A2356">
            <v>89573</v>
          </cell>
          <cell r="B2356" t="str">
            <v>TÊ, PVC, SERIE R, ÁGUA PLUVIAL, DN 100 X 75 MM, JUNTA ELÁSTICA, FORNECIDO E INSTALADO EM RAMAL DE ENCAMINHAMENTO. AF_06/2022</v>
          </cell>
          <cell r="C2356" t="str">
            <v>UN</v>
          </cell>
          <cell r="D2356">
            <v>75.39</v>
          </cell>
          <cell r="E2356">
            <v>5.83</v>
          </cell>
          <cell r="F2356">
            <v>81.22</v>
          </cell>
        </row>
        <row r="2357">
          <cell r="A2357">
            <v>104177</v>
          </cell>
          <cell r="B2357" t="str">
            <v>TÊ, PVC, SERIE R, ÁGUA PLUVIAL, DN 150 X 150 MM, JUNTA ELÁSTICA, FORNECIDO E INSTALADO EM RAMAL DE ENCAMINHAMENTO. AF_06/2022</v>
          </cell>
          <cell r="C2357" t="str">
            <v>UN</v>
          </cell>
          <cell r="D2357">
            <v>177</v>
          </cell>
          <cell r="E2357">
            <v>12.97</v>
          </cell>
          <cell r="F2357">
            <v>189.97</v>
          </cell>
        </row>
        <row r="2358">
          <cell r="A2358">
            <v>104175</v>
          </cell>
          <cell r="B2358" t="str">
            <v>TÊ, PVC, SERIE R, ÁGUA PLUVIAL, DN 150 X 100 MM, JUNTA ELÁSTICA, FORNECIDO E INSTALADO EM RAMAL DE ENCAMINHAMENTO. AF_06/2022</v>
          </cell>
          <cell r="C2358" t="str">
            <v>UN</v>
          </cell>
          <cell r="D2358">
            <v>134.69</v>
          </cell>
          <cell r="E2358">
            <v>11.88</v>
          </cell>
          <cell r="F2358">
            <v>146.57</v>
          </cell>
        </row>
        <row r="2359">
          <cell r="A2359">
            <v>89561</v>
          </cell>
          <cell r="B2359" t="str">
            <v>JUNÇÃO SIMPLES, PVC, SERIE R, ÁGUA PLUVIAL, DN 40 MM, JUNTA SOLDÁVEL, FORNECIDO E INSTALADO EM RAMAL DE ENCAMINHAMENTO. AF_06/2022</v>
          </cell>
          <cell r="C2359" t="str">
            <v>UN</v>
          </cell>
          <cell r="D2359">
            <v>13.86</v>
          </cell>
          <cell r="E2359">
            <v>2.35</v>
          </cell>
          <cell r="F2359">
            <v>16.21</v>
          </cell>
        </row>
        <row r="2360">
          <cell r="A2360">
            <v>89563</v>
          </cell>
          <cell r="B2360" t="str">
            <v>JUNÇÃO SIMPLES, PVC, SERIE R, ÁGUA PLUVIAL, DN 50 MM, JUNTA ELÁSTICA, FORNECIDO E INSTALADO EM RAMAL DE ENCAMINHAMENTO. AF_06/2022</v>
          </cell>
          <cell r="C2360" t="str">
            <v>UN</v>
          </cell>
          <cell r="D2360">
            <v>33.229999999999997</v>
          </cell>
          <cell r="E2360">
            <v>3.01</v>
          </cell>
          <cell r="F2360">
            <v>36.24</v>
          </cell>
        </row>
        <row r="2361">
          <cell r="A2361">
            <v>89565</v>
          </cell>
          <cell r="B2361" t="str">
            <v>JUNÇÃO SIMPLES, PVC, SERIE R, ÁGUA PLUVIAL, DN 75 X 75 MM, JUNTA ELÁSTICA, FORNECIDO E INSTALADO EM RAMAL DE ENCAMINHAMENTO. AF_06/2022</v>
          </cell>
          <cell r="C2361" t="str">
            <v>UN</v>
          </cell>
          <cell r="D2361">
            <v>54.53</v>
          </cell>
          <cell r="E2361">
            <v>4.67</v>
          </cell>
          <cell r="F2361">
            <v>59.2</v>
          </cell>
        </row>
        <row r="2362">
          <cell r="A2362">
            <v>89567</v>
          </cell>
          <cell r="B2362" t="str">
            <v>JUNÇÃO SIMPLES, PVC, SERIE R, ÁGUA PLUVIAL, DN 100 X 100 MM, JUNTA ELÁSTICA, FORNECIDO E INSTALADO EM RAMAL DE ENCAMINHAMENTO. AF_06/2022</v>
          </cell>
          <cell r="C2362" t="str">
            <v>UN</v>
          </cell>
          <cell r="D2362">
            <v>78.88</v>
          </cell>
          <cell r="E2362">
            <v>6.41</v>
          </cell>
          <cell r="F2362">
            <v>85.29</v>
          </cell>
        </row>
        <row r="2363">
          <cell r="A2363">
            <v>89569</v>
          </cell>
          <cell r="B2363" t="str">
            <v>JUNÇÃO SIMPLES, PVC, SERIE R, ÁGUA PLUVIAL, DN 100 X 75 MM, JUNTA ELÁSTICA, FORNECIDO E INSTALADO EM RAMAL DE ENCAMINHAMENTO. AF_06/2022</v>
          </cell>
          <cell r="C2363" t="str">
            <v>UN</v>
          </cell>
          <cell r="D2363">
            <v>94.67</v>
          </cell>
          <cell r="E2363">
            <v>5.83</v>
          </cell>
          <cell r="F2363">
            <v>100.5</v>
          </cell>
        </row>
        <row r="2364">
          <cell r="A2364">
            <v>104176</v>
          </cell>
          <cell r="B2364" t="str">
            <v>JUNÇÃO SIMPLES, PVC, SERIE R, ÁGUA PLUVIAL, DN 150 X 150 MM, JUNTA ELÁSTICA, FORNECIDO E INSTALADO EM RAMAL DE ENCAMINHAMENTO. AF_06/2022</v>
          </cell>
          <cell r="C2364" t="str">
            <v>UN</v>
          </cell>
          <cell r="D2364">
            <v>253.5</v>
          </cell>
          <cell r="E2364">
            <v>12.97</v>
          </cell>
          <cell r="F2364">
            <v>266.47000000000003</v>
          </cell>
        </row>
        <row r="2365">
          <cell r="A2365">
            <v>104174</v>
          </cell>
          <cell r="B2365" t="str">
            <v>JUNÇÃO SIMPLES, PVC, SERIE R, ÁGUA PLUVIAL, DN 150 X 100 MM, JUNTA ELÁSTICA, FORNECIDO E INSTALADO EM RAMAL DE ENCAMINHAMENTO. AF_06/2022</v>
          </cell>
          <cell r="C2365" t="str">
            <v>UN</v>
          </cell>
          <cell r="D2365">
            <v>188.62</v>
          </cell>
          <cell r="E2365">
            <v>11.88</v>
          </cell>
          <cell r="F2365">
            <v>200.5</v>
          </cell>
        </row>
        <row r="2366">
          <cell r="A2366">
            <v>89574</v>
          </cell>
          <cell r="B2366" t="str">
            <v>JUNÇÃO DUPLA, PVC, SERIE R, ÁGUA PLUVIAL, DN 100 X 100 X 100 MM, JUNTA ELÁSTICA, FORNECIDO E INSTALADO EM RAMAL DE ENCAMINHAMENTO. AF_06/2022</v>
          </cell>
          <cell r="C2366" t="str">
            <v>UN</v>
          </cell>
          <cell r="D2366">
            <v>157.12</v>
          </cell>
          <cell r="E2366">
            <v>9.6300000000000008</v>
          </cell>
          <cell r="F2366">
            <v>166.75</v>
          </cell>
        </row>
        <row r="2367">
          <cell r="A2367">
            <v>104178</v>
          </cell>
          <cell r="B2367" t="str">
            <v>CAP, PVC, SERIE R, ÁGUA PLUVIAL, DN 100 MM, JUNTA ELÁSTICA, FORNECIDO E INSTALADO EM RAMAL DE ENCAMINHAMENTO. AF_06/2022</v>
          </cell>
          <cell r="C2367" t="str">
            <v>UN</v>
          </cell>
          <cell r="D2367">
            <v>20.45</v>
          </cell>
          <cell r="E2367">
            <v>2.41</v>
          </cell>
          <cell r="F2367">
            <v>22.86</v>
          </cell>
        </row>
        <row r="2368">
          <cell r="A2368">
            <v>104179</v>
          </cell>
          <cell r="B2368" t="str">
            <v>CAP, PVC, SERIE R, ÁGUA PLUVIAL, DN 150 MM, JUNTA ELÁSTICA, FORNECIDO E INSTALADO EM RAMAL DE ENCAMINHAMENTO. AF_06/2022</v>
          </cell>
          <cell r="C2368" t="str">
            <v>UN</v>
          </cell>
          <cell r="D2368">
            <v>78.14</v>
          </cell>
          <cell r="E2368">
            <v>3.23</v>
          </cell>
          <cell r="F2368">
            <v>81.37</v>
          </cell>
        </row>
        <row r="2369">
          <cell r="A2369"/>
          <cell r="B2369" t="str">
            <v>TUBOS E CONEXÕES DE PVC - EM CONDUTORES VERTICAIS DE ÁGUAS PLUVIAIS</v>
          </cell>
          <cell r="C2369"/>
          <cell r="D2369"/>
          <cell r="E2369"/>
          <cell r="F2369"/>
        </row>
        <row r="2370">
          <cell r="A2370" t="str">
            <v>AUX2968</v>
          </cell>
          <cell r="B2370" t="str">
            <v>TUBO PVC, SÉRIE R, ÁGUA PLUVIAL, DN 50 MM, FORNECIDO E INSTALADO EM CONDUTORES VERTICAIS</v>
          </cell>
          <cell r="C2370" t="str">
            <v>M</v>
          </cell>
          <cell r="D2370">
            <v>15.65</v>
          </cell>
          <cell r="E2370">
            <v>1.1599999999999999</v>
          </cell>
          <cell r="F2370">
            <v>16.809999999999999</v>
          </cell>
        </row>
        <row r="2371">
          <cell r="A2371">
            <v>89576</v>
          </cell>
          <cell r="B2371" t="str">
            <v>TUBO PVC, SÉRIE R, ÁGUA PLUVIAL, DN 75 MM, FORNECIDO E INSTALADO EM CONDUTORES VERTICAIS DE ÁGUAS PLUVIAIS. AF_06/2022</v>
          </cell>
          <cell r="C2371" t="str">
            <v>M</v>
          </cell>
          <cell r="D2371">
            <v>28.29</v>
          </cell>
          <cell r="E2371">
            <v>1.78</v>
          </cell>
          <cell r="F2371">
            <v>30.07</v>
          </cell>
        </row>
        <row r="2372">
          <cell r="A2372">
            <v>89578</v>
          </cell>
          <cell r="B2372" t="str">
            <v>TUBO PVC, SÉRIE R, ÁGUA PLUVIAL, DN 100 MM, FORNECIDO E INSTALADO EM CONDUTORES VERTICAIS DE ÁGUAS PLUVIAIS. AF_06/2022</v>
          </cell>
          <cell r="C2372" t="str">
            <v>M</v>
          </cell>
          <cell r="D2372">
            <v>34.450000000000003</v>
          </cell>
          <cell r="E2372">
            <v>2.81</v>
          </cell>
          <cell r="F2372">
            <v>37.26</v>
          </cell>
        </row>
        <row r="2373">
          <cell r="A2373">
            <v>89580</v>
          </cell>
          <cell r="B2373" t="str">
            <v>TUBO PVC, SÉRIE R, ÁGUA PLUVIAL, DN 150 MM, FORNECIDO E INSTALADO EM CONDUTORES VERTICAIS DE ÁGUAS PLUVIAIS. AF_06/2022</v>
          </cell>
          <cell r="C2373" t="str">
            <v>M</v>
          </cell>
          <cell r="D2373">
            <v>72.28</v>
          </cell>
          <cell r="E2373">
            <v>4.88</v>
          </cell>
          <cell r="F2373">
            <v>77.16</v>
          </cell>
        </row>
        <row r="2374">
          <cell r="A2374">
            <v>89583</v>
          </cell>
          <cell r="B2374" t="str">
            <v>CURVA 87 GRAUS E 30 MINUTOS, PVC, SERIE R, ÁGUA PLUVIAL, DN 75 MM, JUNTA ELÁSTICA, FORNECIDO E INSTALADO EM CONDUTORES VERTICAIS DE ÁGUAS PLUVIAIS. AF_06/2022</v>
          </cell>
          <cell r="C2374" t="str">
            <v>UN</v>
          </cell>
          <cell r="D2374">
            <v>38.869999999999997</v>
          </cell>
          <cell r="E2374">
            <v>6.49</v>
          </cell>
          <cell r="F2374">
            <v>45.36</v>
          </cell>
        </row>
        <row r="2375">
          <cell r="A2375">
            <v>89587</v>
          </cell>
          <cell r="B2375" t="str">
            <v>CURVA 87 GRAUS E 30 MINUTOS, PVC, SERIE R, ÁGUA PLUVIAL, DN 100 MM, JUNTA ELÁSTICA, FORNECIDO E INSTALADO EM CONDUTORES VERTICAIS DE ÁGUAS PLUVIAIS. AF_06/2022</v>
          </cell>
          <cell r="C2375" t="str">
            <v>UN</v>
          </cell>
          <cell r="D2375">
            <v>41.95</v>
          </cell>
          <cell r="E2375">
            <v>10.210000000000001</v>
          </cell>
          <cell r="F2375">
            <v>52.16</v>
          </cell>
        </row>
        <row r="2376">
          <cell r="A2376">
            <v>89592</v>
          </cell>
          <cell r="B2376" t="str">
            <v>CURVA 87 GRAUS E 30 MINUTOS, PVC, SERIE R, ÁGUA PLUVIAL, DN 150 MM, JUNTA ELÁSTICA, FORNECIDO E INSTALADO EM CONDUTORES VERTICAIS DE ÁGUAS PLUVIAIS. AF_06/2022</v>
          </cell>
          <cell r="C2376" t="str">
            <v>UN</v>
          </cell>
          <cell r="D2376">
            <v>149.16</v>
          </cell>
          <cell r="E2376">
            <v>17.63</v>
          </cell>
          <cell r="F2376">
            <v>166.79</v>
          </cell>
        </row>
        <row r="2377">
          <cell r="A2377">
            <v>95695</v>
          </cell>
          <cell r="B2377" t="str">
            <v>CURVA 90 GRAUS, PVC, SERIE R, ÁGUA PLUVIAL, DN 100 MM, JUNTA ELÁSTICA, FORNECIDO E INSTALADO EM CONDUTORES VERTICAIS DE ÁGUAS PLUVIAIS. AF_06/2022</v>
          </cell>
          <cell r="C2377" t="str">
            <v>UN</v>
          </cell>
          <cell r="D2377">
            <v>54.11</v>
          </cell>
          <cell r="E2377">
            <v>10.210000000000001</v>
          </cell>
          <cell r="F2377">
            <v>64.319999999999993</v>
          </cell>
        </row>
        <row r="2378">
          <cell r="A2378">
            <v>89582</v>
          </cell>
          <cell r="B2378" t="str">
            <v>JOELHO 45 GRAUS, PVC, SERIE R, ÁGUA PLUVIAL, DN 75 MM, JUNTA ELÁSTICA, FORNECIDO E INSTALADO EM CONDUTORES VERTICAIS DE ÁGUAS PLUVIAIS. AF_06/2022</v>
          </cell>
          <cell r="C2378" t="str">
            <v>UN</v>
          </cell>
          <cell r="D2378">
            <v>29.24</v>
          </cell>
          <cell r="E2378">
            <v>6.49</v>
          </cell>
          <cell r="F2378">
            <v>35.729999999999997</v>
          </cell>
        </row>
        <row r="2379">
          <cell r="A2379">
            <v>89585</v>
          </cell>
          <cell r="B2379" t="str">
            <v>JOELHO 45 GRAUS, PVC, SERIE R, ÁGUA PLUVIAL, DN 100 MM, JUNTA ELÁSTICA, FORNECIDO E INSTALADO EM CONDUTORES VERTICAIS DE ÁGUAS PLUVIAIS. AF_06/2022</v>
          </cell>
          <cell r="C2379" t="str">
            <v>UN</v>
          </cell>
          <cell r="D2379">
            <v>36.909999999999997</v>
          </cell>
          <cell r="E2379">
            <v>10.210000000000001</v>
          </cell>
          <cell r="F2379">
            <v>47.12</v>
          </cell>
        </row>
        <row r="2380">
          <cell r="A2380">
            <v>89591</v>
          </cell>
          <cell r="B2380" t="str">
            <v>JOELHO 45 GRAUS, PVC, SERIE R, ÁGUA PLUVIAL, DN 150 MM, JUNTA ELÁSTICA, FORNECIDO E INSTALADO EM CONDUTORES VERTICAIS DE ÁGUAS PLUVIAIS. AF_06/2022</v>
          </cell>
          <cell r="C2380" t="str">
            <v>UN</v>
          </cell>
          <cell r="D2380">
            <v>117.61</v>
          </cell>
          <cell r="E2380">
            <v>17.63</v>
          </cell>
          <cell r="F2380">
            <v>135.24</v>
          </cell>
        </row>
        <row r="2381">
          <cell r="A2381">
            <v>89581</v>
          </cell>
          <cell r="B2381" t="str">
            <v>JOELHO 90 GRAUS, PVC, SERIE R, ÁGUA PLUVIAL, DN 75 MM, JUNTA ELÁSTICA, FORNECIDO E INSTALADO EM CONDUTORES VERTICAIS DE ÁGUAS PLUVIAIS. AF_06/2022</v>
          </cell>
          <cell r="C2381" t="str">
            <v>UN</v>
          </cell>
          <cell r="D2381">
            <v>28.72</v>
          </cell>
          <cell r="E2381">
            <v>6.49</v>
          </cell>
          <cell r="F2381">
            <v>35.21</v>
          </cell>
        </row>
        <row r="2382">
          <cell r="A2382">
            <v>89584</v>
          </cell>
          <cell r="B2382" t="str">
            <v>JOELHO 90 GRAUS, PVC, SERIE R, ÁGUA PLUVIAL, DN 100 MM, JUNTA ELÁSTICA, FORNECIDO E INSTALADO EM CONDUTORES VERTICAIS DE ÁGUAS PLUVIAIS. AF_06/2022</v>
          </cell>
          <cell r="C2382" t="str">
            <v>UN</v>
          </cell>
          <cell r="D2382">
            <v>35.74</v>
          </cell>
          <cell r="E2382">
            <v>10.210000000000001</v>
          </cell>
          <cell r="F2382">
            <v>45.95</v>
          </cell>
        </row>
        <row r="2383">
          <cell r="A2383">
            <v>89590</v>
          </cell>
          <cell r="B2383" t="str">
            <v>JOELHO 90 GRAUS, PVC, SERIE R, ÁGUA PLUVIAL, DN 150 MM, JUNTA ELÁSTICA, FORNECIDO E INSTALADO EM CONDUTORES VERTICAIS DE ÁGUAS PLUVIAIS. AF_06/2022</v>
          </cell>
          <cell r="C2383" t="str">
            <v>UN</v>
          </cell>
          <cell r="D2383">
            <v>121.2</v>
          </cell>
          <cell r="E2383">
            <v>17.63</v>
          </cell>
          <cell r="F2383">
            <v>138.83000000000001</v>
          </cell>
        </row>
        <row r="2384">
          <cell r="A2384">
            <v>89599</v>
          </cell>
          <cell r="B2384" t="str">
            <v>LUVA SIMPLES, PVC, SERIE R, ÁGUA PLUVIAL, DN 75 MM, JUNTA ELÁSTICA, FORNECIDO E INSTALADO EM CONDUTORES VERTICAIS DE ÁGUAS PLUVIAIS. AF_06/2022</v>
          </cell>
          <cell r="C2384" t="str">
            <v>UN</v>
          </cell>
          <cell r="D2384">
            <v>22.23</v>
          </cell>
          <cell r="E2384">
            <v>4.33</v>
          </cell>
          <cell r="F2384">
            <v>26.56</v>
          </cell>
        </row>
        <row r="2385">
          <cell r="A2385">
            <v>89600</v>
          </cell>
          <cell r="B2385" t="str">
            <v>LUVA DE CORRER, PVC, SERIE R, ÁGUA PLUVIAL, DN 75 MM, JUNTA ELÁSTICA, FORNECIDO E INSTALADO EM CONDUTORES VERTICAIS DE ÁGUAS PLUVIAIS. AF_06/2022</v>
          </cell>
          <cell r="C2385" t="str">
            <v>UN</v>
          </cell>
          <cell r="D2385">
            <v>22.08</v>
          </cell>
          <cell r="E2385">
            <v>4.33</v>
          </cell>
          <cell r="F2385">
            <v>26.41</v>
          </cell>
        </row>
        <row r="2386">
          <cell r="A2386">
            <v>89669</v>
          </cell>
          <cell r="B2386" t="str">
            <v>LUVA SIMPLES, PVC, SERIE R, ÁGUA PLUVIAL, DN 100 MM, JUNTA ELÁSTICA, FORNECIDO E INSTALADO EM CONDUTORES VERTICAIS DE ÁGUAS PLUVIAIS. AF_06/2022</v>
          </cell>
          <cell r="C2386" t="str">
            <v>UN</v>
          </cell>
          <cell r="D2386">
            <v>28.36</v>
          </cell>
          <cell r="E2386">
            <v>6.8</v>
          </cell>
          <cell r="F2386">
            <v>35.159999999999997</v>
          </cell>
        </row>
        <row r="2387">
          <cell r="A2387">
            <v>89671</v>
          </cell>
          <cell r="B2387" t="str">
            <v>LUVA DE CORRER, PVC, SERIE R, ÁGUA PLUVIAL, DN 100 MM, JUNTA ELÁSTICA, FORNECIDO E INSTALADO EM CONDUTORES VERTICAIS DE ÁGUAS PLUVIAIS. AF_06/2022</v>
          </cell>
          <cell r="C2387" t="str">
            <v>UN</v>
          </cell>
          <cell r="D2387">
            <v>40.26</v>
          </cell>
          <cell r="E2387">
            <v>6.8</v>
          </cell>
          <cell r="F2387">
            <v>47.06</v>
          </cell>
        </row>
        <row r="2388">
          <cell r="A2388">
            <v>89677</v>
          </cell>
          <cell r="B2388" t="str">
            <v>LUVA SIMPLES, PVC, SERIE R, ÁGUA PLUVIAL, DN 150 MM, JUNTA ELÁSTICA, FORNECIDO E INSTALADO EM CONDUTORES VERTICAIS DE ÁGUAS PLUVIAIS. AF_06/2022</v>
          </cell>
          <cell r="C2388" t="str">
            <v>UN</v>
          </cell>
          <cell r="D2388">
            <v>69.23</v>
          </cell>
          <cell r="E2388">
            <v>11.75</v>
          </cell>
          <cell r="F2388">
            <v>80.98</v>
          </cell>
        </row>
        <row r="2389">
          <cell r="A2389">
            <v>89679</v>
          </cell>
          <cell r="B2389" t="str">
            <v>LUVA DE CORRER, PVC, SERIE R, ÁGUA PLUVIAL, DN 150 MM, JUNTA ELÁSTICA, FORNECIDO E INSTALADO EM CONDUTORES VERTICAIS DE ÁGUAS PLUVIAIS. AF_06/2022</v>
          </cell>
          <cell r="C2389" t="str">
            <v>UN</v>
          </cell>
          <cell r="D2389">
            <v>116.39</v>
          </cell>
          <cell r="E2389">
            <v>11.75</v>
          </cell>
          <cell r="F2389">
            <v>128.13999999999999</v>
          </cell>
        </row>
        <row r="2390">
          <cell r="A2390">
            <v>89685</v>
          </cell>
          <cell r="B2390" t="str">
            <v>JUNÇÃO SIMPLES, PVC, SERIE R, ÁGUA PLUVIAL, DN 75 X 75 MM, JUNTA ELÁSTICA, FORNECIDO E INSTALADO EM CONDUTORES VERTICAIS DE ÁGUAS PLUVIAIS. AF_06/2022</v>
          </cell>
          <cell r="C2390" t="str">
            <v>UN</v>
          </cell>
          <cell r="D2390">
            <v>56.04</v>
          </cell>
          <cell r="E2390">
            <v>8.66</v>
          </cell>
          <cell r="F2390">
            <v>64.7</v>
          </cell>
        </row>
        <row r="2391">
          <cell r="A2391">
            <v>89690</v>
          </cell>
          <cell r="B2391" t="str">
            <v>JUNÇÃO SIMPLES, PVC, SERIE R, ÁGUA PLUVIAL, DN 100 X 100 MM, JUNTA ELÁSTICA, FORNECIDO E INSTALADO EM CONDUTORES VERTICAIS DE ÁGUAS PLUVIAIS. AF_06/2022</v>
          </cell>
          <cell r="C2391" t="str">
            <v>UN</v>
          </cell>
          <cell r="D2391">
            <v>81.64</v>
          </cell>
          <cell r="E2391">
            <v>13.61</v>
          </cell>
          <cell r="F2391">
            <v>95.25</v>
          </cell>
        </row>
        <row r="2392">
          <cell r="A2392">
            <v>89692</v>
          </cell>
          <cell r="B2392" t="str">
            <v>JUNÇÃO SIMPLES, PVC, SERIE R, ÁGUA PLUVIAL, DN 100 X 75 MM, JUNTA ELÁSTICA, FORNECIDO E INSTALADO EM CONDUTORES VERTICAIS DE ÁGUAS PLUVIAIS. AF_06/2022</v>
          </cell>
          <cell r="C2392" t="str">
            <v>UN</v>
          </cell>
          <cell r="D2392">
            <v>97.01</v>
          </cell>
          <cell r="E2392">
            <v>11.95</v>
          </cell>
          <cell r="F2392">
            <v>108.96</v>
          </cell>
        </row>
        <row r="2393">
          <cell r="A2393">
            <v>89698</v>
          </cell>
          <cell r="B2393" t="str">
            <v>JUNÇÃO SIMPLES, PVC, SERIE R, ÁGUA PLUVIAL, DN 150 X 150 MM, JUNTA ELÁSTICA, FORNECIDO E INSTALADO EM CONDUTORES VERTICAIS DE ÁGUAS PLUVIAIS. AF_06/2022</v>
          </cell>
          <cell r="C2393" t="str">
            <v>UN</v>
          </cell>
          <cell r="D2393">
            <v>257.55</v>
          </cell>
          <cell r="E2393">
            <v>23.51</v>
          </cell>
          <cell r="F2393">
            <v>281.06</v>
          </cell>
        </row>
        <row r="2394">
          <cell r="A2394">
            <v>89699</v>
          </cell>
          <cell r="B2394" t="str">
            <v>JUNÇÃO SIMPLES, PVC, SERIE R, ÁGUA PLUVIAL, DN 150 X 100 MM, JUNTA ELÁSTICA, FORNECIDO E INSTALADO EM CONDUTORES VERTICAIS DE ÁGUAS PLUVIAIS. AF_06/2022</v>
          </cell>
          <cell r="C2394" t="str">
            <v>UN</v>
          </cell>
          <cell r="D2394">
            <v>191.82</v>
          </cell>
          <cell r="E2394">
            <v>20.21</v>
          </cell>
          <cell r="F2394">
            <v>212.03</v>
          </cell>
        </row>
        <row r="2395">
          <cell r="A2395">
            <v>89687</v>
          </cell>
          <cell r="B2395" t="str">
            <v>TÊ, PVC, SERIE R, ÁGUA PLUVIAL, DN 75 X 75 MM, JUNTA ELÁSTICA, FORNECIDO E INSTALADO EM CONDUTORES VERTICAIS DE ÁGUAS PLUVIAIS. AF_06/2022</v>
          </cell>
          <cell r="C2395" t="str">
            <v>UN</v>
          </cell>
          <cell r="D2395">
            <v>46.59</v>
          </cell>
          <cell r="E2395">
            <v>8.66</v>
          </cell>
          <cell r="F2395">
            <v>55.25</v>
          </cell>
        </row>
        <row r="2396">
          <cell r="A2396">
            <v>89693</v>
          </cell>
          <cell r="B2396" t="str">
            <v>TÊ, PVC, SERIE R, ÁGUA PLUVIAL, DN 100 X 100 MM, JUNTA ELÁSTICA, FORNECIDO E INSTALADO EM CONDUTORES VERTICAIS DE ÁGUAS PLUVIAIS. AF_06/2022</v>
          </cell>
          <cell r="C2396" t="str">
            <v>UN</v>
          </cell>
          <cell r="D2396">
            <v>69.73</v>
          </cell>
          <cell r="E2396">
            <v>13.61</v>
          </cell>
          <cell r="F2396">
            <v>83.34</v>
          </cell>
        </row>
        <row r="2397">
          <cell r="A2397">
            <v>89696</v>
          </cell>
          <cell r="B2397" t="str">
            <v>TÊ, PVC, SERIE R, ÁGUA PLUVIAL, DN 100 X 75 MM, JUNTA ELÁSTICA, FORNECIDO E INSTALADO EM CONDUTORES VERTICAIS DE ÁGUAS PLUVIAIS. AF_06/2022</v>
          </cell>
          <cell r="C2397" t="str">
            <v>UN</v>
          </cell>
          <cell r="D2397">
            <v>77.73</v>
          </cell>
          <cell r="E2397">
            <v>11.95</v>
          </cell>
          <cell r="F2397">
            <v>89.68</v>
          </cell>
        </row>
        <row r="2398">
          <cell r="A2398">
            <v>89701</v>
          </cell>
          <cell r="B2398" t="str">
            <v>TÊ, PVC, SERIE R, ÁGUA PLUVIAL, DN 150 X 150 MM, JUNTA ELÁSTICA, FORNECIDO E INSTALADO EM CONDUTORES VERTICAIS DE ÁGUAS PLUVIAIS. AF_06/2022</v>
          </cell>
          <cell r="C2398" t="str">
            <v>UN</v>
          </cell>
          <cell r="D2398">
            <v>181.05</v>
          </cell>
          <cell r="E2398">
            <v>23.51</v>
          </cell>
          <cell r="F2398">
            <v>204.56</v>
          </cell>
        </row>
        <row r="2399">
          <cell r="A2399">
            <v>89704</v>
          </cell>
          <cell r="B2399" t="str">
            <v>TÊ, PVC, SERIE R, ÁGUA PLUVIAL, DN 150 X 100 MM, JUNTA ELÁSTICA, FORNECIDO E INSTALADO EM CONDUTORES VERTICAIS DE ÁGUAS PLUVIAIS. AF_06/2022</v>
          </cell>
          <cell r="C2399" t="str">
            <v>UN</v>
          </cell>
          <cell r="D2399">
            <v>137.88</v>
          </cell>
          <cell r="E2399">
            <v>20.22</v>
          </cell>
          <cell r="F2399">
            <v>158.1</v>
          </cell>
        </row>
        <row r="2400">
          <cell r="A2400">
            <v>89667</v>
          </cell>
          <cell r="B2400" t="str">
            <v>TÊ DE INSPEÇÃO, PVC, SERIE R, ÁGUA PLUVIAL, DN 75 MM, JUNTA ELÁSTICA, FORNECIDO E INSTALADO EM CONDUTORES VERTICAIS DE ÁGUAS PLUVIAIS. AF_06/2022</v>
          </cell>
          <cell r="C2400" t="str">
            <v>UN</v>
          </cell>
          <cell r="D2400">
            <v>42.27</v>
          </cell>
          <cell r="E2400">
            <v>4.32</v>
          </cell>
          <cell r="F2400">
            <v>46.59</v>
          </cell>
        </row>
        <row r="2401">
          <cell r="A2401">
            <v>89675</v>
          </cell>
          <cell r="B2401" t="str">
            <v>TÊ DE INSPEÇÃO, PVC, SERIE R, ÁGUA PLUVIAL, DN 100 MM, JUNTA ELÁSTICA, FORNECIDO E INSTALADO EM CONDUTORES VERTICAIS DE ÁGUAS PLUVIAIS. AF_06/2022</v>
          </cell>
          <cell r="C2401" t="str">
            <v>UN</v>
          </cell>
          <cell r="D2401">
            <v>70.099999999999994</v>
          </cell>
          <cell r="E2401">
            <v>6.79</v>
          </cell>
          <cell r="F2401">
            <v>76.89</v>
          </cell>
        </row>
        <row r="2402">
          <cell r="A2402">
            <v>89683</v>
          </cell>
          <cell r="B2402" t="str">
            <v>TÊ DE INSPEÇÃO, PVC, SERIE R, ÁGUA PLUVIAL, DN 150 X 100 MM, JUNTA ELÁSTICA, FORNECIDO E INSTALADO EM CONDUTORES VERTICAIS DE ÁGUAS PLUVIAIS. AF_06/2022</v>
          </cell>
          <cell r="C2402" t="str">
            <v>UN</v>
          </cell>
          <cell r="D2402">
            <v>293.35000000000002</v>
          </cell>
          <cell r="E2402">
            <v>11.75</v>
          </cell>
          <cell r="F2402">
            <v>305.10000000000002</v>
          </cell>
        </row>
        <row r="2403">
          <cell r="A2403">
            <v>89673</v>
          </cell>
          <cell r="B2403" t="str">
            <v>REDUÇÃO EXCÊNTRICA, PVC, SERIE R, ÁGUA PLUVIAL, DN 100 X 75 MM, JUNTA ELÁSTICA, FORNECIDO E INSTALADO EM CONDUTORES VERTICAIS DE ÁGUAS PLUVIAIS. AF_06/2022</v>
          </cell>
          <cell r="C2403" t="str">
            <v>UN</v>
          </cell>
          <cell r="D2403">
            <v>31.5</v>
          </cell>
          <cell r="E2403">
            <v>5.56</v>
          </cell>
          <cell r="F2403">
            <v>37.06</v>
          </cell>
        </row>
        <row r="2404">
          <cell r="A2404">
            <v>89681</v>
          </cell>
          <cell r="B2404" t="str">
            <v>REDUÇÃO EXCÊNTRICA, PVC, SERIE R, ÁGUA PLUVIAL, DN 150 X 100 MM, JUNTA ELÁSTICA, FORNECIDO E INSTALADO EM CONDUTORES VERTICAIS DE ÁGUAS PLUVIAIS. AF_06/2022</v>
          </cell>
          <cell r="C2404" t="str">
            <v>UN</v>
          </cell>
          <cell r="D2404">
            <v>84.71</v>
          </cell>
          <cell r="E2404">
            <v>9.27</v>
          </cell>
          <cell r="F2404">
            <v>93.98</v>
          </cell>
        </row>
        <row r="2405">
          <cell r="A2405"/>
          <cell r="B2405" t="str">
            <v>TUBOS E CONEXÕES DE PVC - ÁGUAS PLUVIAIS</v>
          </cell>
          <cell r="C2405"/>
          <cell r="D2405"/>
          <cell r="E2405"/>
          <cell r="F2405"/>
        </row>
        <row r="2406">
          <cell r="A2406"/>
          <cell r="B2406" t="str">
            <v>ESQUADRIAS E ACESSÓRIOS</v>
          </cell>
          <cell r="C2406"/>
          <cell r="D2406"/>
          <cell r="E2406"/>
          <cell r="F2406"/>
        </row>
        <row r="2407">
          <cell r="A2407"/>
          <cell r="B2407" t="str">
            <v>MANUTENÇÃO / REPAROS - ESQUADRIAS E ACESSÓRIOS</v>
          </cell>
          <cell r="C2407"/>
          <cell r="D2407"/>
          <cell r="E2407"/>
          <cell r="F2407"/>
        </row>
        <row r="2408">
          <cell r="A2408">
            <v>97644</v>
          </cell>
          <cell r="B2408" t="str">
            <v>REMOÇÃO DE PORTAS, DE FORMA MANUAL, SEM REAPROVEITAMENTO. AF_12/2017</v>
          </cell>
          <cell r="C2408" t="str">
            <v>M2</v>
          </cell>
          <cell r="D2408">
            <v>2.98</v>
          </cell>
          <cell r="E2408">
            <v>6.71</v>
          </cell>
          <cell r="F2408">
            <v>9.69</v>
          </cell>
        </row>
        <row r="2409">
          <cell r="A2409">
            <v>97645</v>
          </cell>
          <cell r="B2409" t="str">
            <v>REMOÇÃO DE JANELAS, DE FORMA MANUAL, SEM REAPROVEITAMENTO. AF_12/2017</v>
          </cell>
          <cell r="C2409" t="str">
            <v>M2</v>
          </cell>
          <cell r="D2409">
            <v>16.510000000000002</v>
          </cell>
          <cell r="E2409">
            <v>18.510000000000002</v>
          </cell>
          <cell r="F2409">
            <v>35.020000000000003</v>
          </cell>
        </row>
        <row r="2410">
          <cell r="A2410">
            <v>100695</v>
          </cell>
          <cell r="B2410" t="str">
            <v>RECOLOCAÇÃO DE FOLHAS DE PORTA DE MADEIRA LEVE OU MÉDIA DE 60CM DE LARGURA, CONSIDERANDO REAPROVEITAMENTO DO MATERIAL. AF_12/2019</v>
          </cell>
          <cell r="C2410" t="str">
            <v>UN</v>
          </cell>
          <cell r="D2410">
            <v>19.71</v>
          </cell>
          <cell r="E2410">
            <v>43.61</v>
          </cell>
          <cell r="F2410">
            <v>63.32</v>
          </cell>
        </row>
        <row r="2411">
          <cell r="A2411">
            <v>100696</v>
          </cell>
          <cell r="B2411" t="str">
            <v>RECOLOCAÇÃO DE FOLHAS DE PORTA DE MADEIRA LEVE OU MÉDIA DE 70CM DE LARGURA, CONSIDERANDO REAPROVEITAMENTO DO MATERIAL. AF_12/2019</v>
          </cell>
          <cell r="C2411" t="str">
            <v>UN</v>
          </cell>
          <cell r="D2411">
            <v>21.88</v>
          </cell>
          <cell r="E2411">
            <v>48.6</v>
          </cell>
          <cell r="F2411">
            <v>70.48</v>
          </cell>
        </row>
        <row r="2412">
          <cell r="A2412">
            <v>100697</v>
          </cell>
          <cell r="B2412" t="str">
            <v>RECOLOCAÇÃO DE FOLHAS DE PORTA DE MADEIRA LEVE OU MÉDIA DE 80CM DE LARGURA, CONSIDERANDO REAPROVEITAMENTO DO MATERIAL. AF_12/2019</v>
          </cell>
          <cell r="C2412" t="str">
            <v>UN</v>
          </cell>
          <cell r="D2412">
            <v>24.03</v>
          </cell>
          <cell r="E2412">
            <v>53.66</v>
          </cell>
          <cell r="F2412">
            <v>77.69</v>
          </cell>
        </row>
        <row r="2413">
          <cell r="A2413">
            <v>100698</v>
          </cell>
          <cell r="B2413" t="str">
            <v>RECOLOCAÇÃO DE FOLHAS DE PORTA DE MADEIRA LEVE OU MÉDIA DE 90CM DE LARGURA, CONSIDERANDO REAPROVEITAMENTO DO MATERIAL. AF_12/2019</v>
          </cell>
          <cell r="C2413" t="str">
            <v>UN</v>
          </cell>
          <cell r="D2413">
            <v>26.2</v>
          </cell>
          <cell r="E2413">
            <v>58.66</v>
          </cell>
          <cell r="F2413">
            <v>84.86</v>
          </cell>
        </row>
        <row r="2414">
          <cell r="A2414">
            <v>100699</v>
          </cell>
          <cell r="B2414" t="str">
            <v>RECOLOCAÇÃO DE FOLHAS DE PORTA DE MADEIRA PESADA OU SUPERPESADA DE 80CM DE LARGURA, CONSIDERANDO REAPROVEITAMENTO DO MATERIAL. AF_12/2019</v>
          </cell>
          <cell r="C2414" t="str">
            <v>UN</v>
          </cell>
          <cell r="D2414">
            <v>30.95</v>
          </cell>
          <cell r="E2414">
            <v>70.06</v>
          </cell>
          <cell r="F2414">
            <v>101.01</v>
          </cell>
        </row>
        <row r="2415">
          <cell r="A2415" t="str">
            <v>AUX2307</v>
          </cell>
          <cell r="B2415" t="str">
            <v>RETIRADA DE PORTA MADEIRA 60/70/80 X 210 CM COM CAIXILHO</v>
          </cell>
          <cell r="C2415" t="str">
            <v>UN</v>
          </cell>
          <cell r="D2415">
            <v>23.08</v>
          </cell>
          <cell r="E2415">
            <v>54.11</v>
          </cell>
          <cell r="F2415">
            <v>77.19</v>
          </cell>
        </row>
        <row r="2416">
          <cell r="A2416" t="str">
            <v>AUX0277</v>
          </cell>
          <cell r="B2416" t="str">
            <v>RETIRADA DE FOLHAS DE PORTA DE PASSAGEM OU JANELA</v>
          </cell>
          <cell r="C2416" t="str">
            <v>UN</v>
          </cell>
          <cell r="D2416">
            <v>3.85</v>
          </cell>
          <cell r="E2416">
            <v>9.9499999999999993</v>
          </cell>
          <cell r="F2416">
            <v>13.8</v>
          </cell>
        </row>
        <row r="2417">
          <cell r="A2417" t="str">
            <v>AUX1542</v>
          </cell>
          <cell r="B2417" t="str">
            <v>DEMOLIÇÃO DE PÉRGOLAS OU BRISES</v>
          </cell>
          <cell r="C2417" t="str">
            <v>M3</v>
          </cell>
          <cell r="D2417">
            <v>110.33</v>
          </cell>
          <cell r="E2417">
            <v>222.92</v>
          </cell>
          <cell r="F2417">
            <v>333.25</v>
          </cell>
        </row>
        <row r="2418">
          <cell r="A2418" t="str">
            <v>AUX0278</v>
          </cell>
          <cell r="B2418" t="str">
            <v>RETIRADA DE BATENTES DE MADEIRA</v>
          </cell>
          <cell r="C2418" t="str">
            <v>UN</v>
          </cell>
          <cell r="D2418">
            <v>18.68</v>
          </cell>
          <cell r="E2418">
            <v>43.56</v>
          </cell>
          <cell r="F2418">
            <v>62.24</v>
          </cell>
        </row>
        <row r="2419">
          <cell r="A2419" t="str">
            <v>AUX0279</v>
          </cell>
          <cell r="B2419" t="str">
            <v>RETIRADA DE GUARNIÇÕES OU MOLDURAS DE MADEIRA</v>
          </cell>
          <cell r="C2419" t="str">
            <v>M</v>
          </cell>
          <cell r="D2419">
            <v>0.54</v>
          </cell>
          <cell r="E2419">
            <v>1.39</v>
          </cell>
          <cell r="F2419">
            <v>1.93</v>
          </cell>
        </row>
        <row r="2420">
          <cell r="A2420" t="str">
            <v>AUX0280</v>
          </cell>
          <cell r="B2420" t="str">
            <v>RETIRADA DE GUICHÊS, INCLUSIVE BATENTE E FERRAGENS</v>
          </cell>
          <cell r="C2420" t="str">
            <v>UN</v>
          </cell>
          <cell r="D2420">
            <v>18.68</v>
          </cell>
          <cell r="E2420">
            <v>43.56</v>
          </cell>
          <cell r="F2420">
            <v>62.24</v>
          </cell>
        </row>
        <row r="2421">
          <cell r="A2421" t="str">
            <v>AUX0281</v>
          </cell>
          <cell r="B2421" t="str">
            <v>RETIRADA DE FECHADURAS DE EMBUTIR, COMPLETAS</v>
          </cell>
          <cell r="C2421" t="str">
            <v>UN</v>
          </cell>
          <cell r="D2421">
            <v>3.85</v>
          </cell>
          <cell r="E2421">
            <v>9.9499999999999993</v>
          </cell>
          <cell r="F2421">
            <v>13.8</v>
          </cell>
        </row>
        <row r="2422">
          <cell r="A2422" t="str">
            <v>AUX0282</v>
          </cell>
          <cell r="B2422" t="str">
            <v>RETIRADA DE FECHADURAS, FECHOS OU TARJETAS DE SOBREPOR</v>
          </cell>
          <cell r="C2422" t="str">
            <v>UN</v>
          </cell>
          <cell r="D2422">
            <v>1.54</v>
          </cell>
          <cell r="E2422">
            <v>3.98</v>
          </cell>
          <cell r="F2422">
            <v>5.52</v>
          </cell>
        </row>
        <row r="2423">
          <cell r="A2423" t="str">
            <v>AUX0283</v>
          </cell>
          <cell r="B2423" t="str">
            <v>RETIRADA DE MAÇANETAS</v>
          </cell>
          <cell r="C2423" t="str">
            <v>PAR</v>
          </cell>
          <cell r="D2423">
            <v>2.08</v>
          </cell>
          <cell r="E2423">
            <v>5.37</v>
          </cell>
          <cell r="F2423">
            <v>7.45</v>
          </cell>
        </row>
        <row r="2424">
          <cell r="A2424" t="str">
            <v>AUX0284</v>
          </cell>
          <cell r="B2424" t="str">
            <v>RETIRADA DE ESPELHOS</v>
          </cell>
          <cell r="C2424" t="str">
            <v>PAR</v>
          </cell>
          <cell r="D2424">
            <v>1.31</v>
          </cell>
          <cell r="E2424">
            <v>3.38</v>
          </cell>
          <cell r="F2424">
            <v>4.6900000000000004</v>
          </cell>
        </row>
        <row r="2425">
          <cell r="A2425" t="str">
            <v>AUX0285</v>
          </cell>
          <cell r="B2425" t="str">
            <v>RETIRADA DE ROSETAS OU ENTRADAS DE CHAVE GORGE</v>
          </cell>
          <cell r="C2425" t="str">
            <v>PAR</v>
          </cell>
          <cell r="D2425">
            <v>1.31</v>
          </cell>
          <cell r="E2425">
            <v>3.38</v>
          </cell>
          <cell r="F2425">
            <v>4.6900000000000004</v>
          </cell>
        </row>
        <row r="2426">
          <cell r="A2426" t="str">
            <v>AUX0286</v>
          </cell>
          <cell r="B2426" t="str">
            <v>RETIRADA DE BORBOLETAS OU LEVANTADORES TIPO "UNHA"</v>
          </cell>
          <cell r="C2426" t="str">
            <v>UN</v>
          </cell>
          <cell r="D2426">
            <v>1.04</v>
          </cell>
          <cell r="E2426">
            <v>2.69</v>
          </cell>
          <cell r="F2426">
            <v>3.73</v>
          </cell>
        </row>
        <row r="2427">
          <cell r="A2427" t="str">
            <v>AUX0287</v>
          </cell>
          <cell r="B2427" t="str">
            <v>RETIRADA DE DOBRADIÇAS</v>
          </cell>
          <cell r="C2427" t="str">
            <v>UN</v>
          </cell>
          <cell r="D2427">
            <v>1.54</v>
          </cell>
          <cell r="E2427">
            <v>3.98</v>
          </cell>
          <cell r="F2427">
            <v>5.52</v>
          </cell>
        </row>
        <row r="2428">
          <cell r="A2428" t="str">
            <v>AUX2306</v>
          </cell>
          <cell r="B2428" t="str">
            <v>RETIRADA DE ESQUADRIA METÁLICA</v>
          </cell>
          <cell r="C2428" t="str">
            <v>M2</v>
          </cell>
          <cell r="D2428">
            <v>6.79</v>
          </cell>
          <cell r="E2428">
            <v>13.72</v>
          </cell>
          <cell r="F2428">
            <v>20.51</v>
          </cell>
        </row>
        <row r="2429">
          <cell r="A2429" t="str">
            <v>AUX0299</v>
          </cell>
          <cell r="B2429" t="str">
            <v>RETIRADA DE ESQUADRIAS METÁLICAS EM GERAL, PORTAS OU CAIXILHOS</v>
          </cell>
          <cell r="C2429" t="str">
            <v>M2</v>
          </cell>
          <cell r="D2429">
            <v>10.9</v>
          </cell>
          <cell r="E2429">
            <v>25.41</v>
          </cell>
          <cell r="F2429">
            <v>36.31</v>
          </cell>
        </row>
        <row r="2430">
          <cell r="A2430" t="str">
            <v>AUX0300</v>
          </cell>
          <cell r="B2430" t="str">
            <v>RETIRADA DE BATENTES METÁLICOS</v>
          </cell>
          <cell r="C2430" t="str">
            <v>UN</v>
          </cell>
          <cell r="D2430">
            <v>18.68</v>
          </cell>
          <cell r="E2430">
            <v>43.56</v>
          </cell>
          <cell r="F2430">
            <v>62.24</v>
          </cell>
        </row>
        <row r="2431">
          <cell r="A2431" t="str">
            <v>AUX0301</v>
          </cell>
          <cell r="B2431" t="str">
            <v>RETIRADA DE BRAÇO DE ALAVANCA</v>
          </cell>
          <cell r="C2431" t="str">
            <v>UN</v>
          </cell>
          <cell r="D2431">
            <v>3.94</v>
          </cell>
          <cell r="E2431">
            <v>10.54</v>
          </cell>
          <cell r="F2431">
            <v>14.48</v>
          </cell>
        </row>
        <row r="2432">
          <cell r="A2432" t="str">
            <v>AUX0302</v>
          </cell>
          <cell r="B2432" t="str">
            <v>RETIRADA DE ALAVANCA</v>
          </cell>
          <cell r="C2432" t="str">
            <v>UN</v>
          </cell>
          <cell r="D2432">
            <v>3.15</v>
          </cell>
          <cell r="E2432">
            <v>8.43</v>
          </cell>
          <cell r="F2432">
            <v>11.58</v>
          </cell>
        </row>
        <row r="2433">
          <cell r="A2433" t="str">
            <v>AUX0303</v>
          </cell>
          <cell r="B2433" t="str">
            <v>RETIRADA DE PUXADOR DE ENGATE, PARA CAIXILHOS DE CORRER</v>
          </cell>
          <cell r="C2433" t="str">
            <v>UN</v>
          </cell>
          <cell r="D2433">
            <v>1.1000000000000001</v>
          </cell>
          <cell r="E2433">
            <v>2.95</v>
          </cell>
          <cell r="F2433">
            <v>4.05</v>
          </cell>
        </row>
        <row r="2434">
          <cell r="A2434" t="str">
            <v>AUX2324</v>
          </cell>
          <cell r="B2434" t="str">
            <v>RETIRADA DE PORTA DE MADEIRA 60/70/80 X 2,10 M ( FOLHA )</v>
          </cell>
          <cell r="C2434" t="str">
            <v>UN</v>
          </cell>
          <cell r="D2434">
            <v>6.16</v>
          </cell>
          <cell r="E2434">
            <v>14.43</v>
          </cell>
          <cell r="F2434">
            <v>20.59</v>
          </cell>
        </row>
        <row r="2435">
          <cell r="A2435" t="str">
            <v>AUX2597</v>
          </cell>
          <cell r="B2435" t="str">
            <v>RECOLOCAÇÃO DE FOLHAS DE PORTA DE PASSAGEM OU JANELA</v>
          </cell>
          <cell r="C2435" t="str">
            <v>UN</v>
          </cell>
          <cell r="D2435">
            <v>33.840000000000003</v>
          </cell>
          <cell r="E2435">
            <v>81.92</v>
          </cell>
          <cell r="F2435">
            <v>115.76</v>
          </cell>
        </row>
        <row r="2436">
          <cell r="A2436" t="str">
            <v>AUX0289</v>
          </cell>
          <cell r="B2436" t="str">
            <v>RECOLOCAÇÃO DE BATENTES MADEIRA</v>
          </cell>
          <cell r="C2436" t="str">
            <v>UN</v>
          </cell>
          <cell r="D2436">
            <v>24.21</v>
          </cell>
          <cell r="E2436">
            <v>47.19</v>
          </cell>
          <cell r="F2436">
            <v>71.400000000000006</v>
          </cell>
        </row>
        <row r="2437">
          <cell r="A2437" t="str">
            <v>AUX0290</v>
          </cell>
          <cell r="B2437" t="str">
            <v>RECOLOCAÇÃO DE GUARNIÇÕES OU MOLDURAS DE MADEIRA</v>
          </cell>
          <cell r="C2437" t="str">
            <v>M</v>
          </cell>
          <cell r="D2437">
            <v>0.76</v>
          </cell>
          <cell r="E2437">
            <v>1.81</v>
          </cell>
          <cell r="F2437">
            <v>2.57</v>
          </cell>
        </row>
        <row r="2438">
          <cell r="A2438" t="str">
            <v>AUX0291</v>
          </cell>
          <cell r="B2438" t="str">
            <v>RECOLOCAÇÃO DE GUICHÊS, INCLUSIVE BATENTE E FERRAGENS</v>
          </cell>
          <cell r="C2438" t="str">
            <v>UN</v>
          </cell>
          <cell r="D2438">
            <v>29.36</v>
          </cell>
          <cell r="E2438">
            <v>68.69</v>
          </cell>
          <cell r="F2438">
            <v>98.05</v>
          </cell>
        </row>
        <row r="2439">
          <cell r="A2439" t="str">
            <v>AUX0292</v>
          </cell>
          <cell r="B2439" t="str">
            <v>RECOLOCAÇÃO DE FECHADURAS DE EMBUTIR, COMPLETAS</v>
          </cell>
          <cell r="C2439" t="str">
            <v>UN</v>
          </cell>
          <cell r="D2439">
            <v>12.23</v>
          </cell>
          <cell r="E2439">
            <v>31.64</v>
          </cell>
          <cell r="F2439">
            <v>43.87</v>
          </cell>
        </row>
        <row r="2440">
          <cell r="A2440" t="str">
            <v>AUX0293</v>
          </cell>
          <cell r="B2440" t="str">
            <v>RECOLOCAÇÃO DE FECHADURAS, FECHOS OU TARGETAS DE SOBREPOR</v>
          </cell>
          <cell r="C2440" t="str">
            <v>UN</v>
          </cell>
          <cell r="D2440">
            <v>6.15</v>
          </cell>
          <cell r="E2440">
            <v>15.92</v>
          </cell>
          <cell r="F2440">
            <v>22.07</v>
          </cell>
        </row>
        <row r="2441">
          <cell r="A2441" t="str">
            <v>AUX0294</v>
          </cell>
          <cell r="B2441" t="str">
            <v>RECOLOCAÇÃO DE MAÇANETAS</v>
          </cell>
          <cell r="C2441" t="str">
            <v>PAR</v>
          </cell>
          <cell r="D2441">
            <v>1.31</v>
          </cell>
          <cell r="E2441">
            <v>3.38</v>
          </cell>
          <cell r="F2441">
            <v>4.6900000000000004</v>
          </cell>
        </row>
        <row r="2442">
          <cell r="A2442" t="str">
            <v>AUX0295</v>
          </cell>
          <cell r="B2442" t="str">
            <v>RECOLOCAÇÃO DE ESPELHOS</v>
          </cell>
          <cell r="C2442" t="str">
            <v>PAR</v>
          </cell>
          <cell r="D2442">
            <v>1.31</v>
          </cell>
          <cell r="E2442">
            <v>3.38</v>
          </cell>
          <cell r="F2442">
            <v>4.6900000000000004</v>
          </cell>
        </row>
        <row r="2443">
          <cell r="A2443" t="str">
            <v>AUX0296</v>
          </cell>
          <cell r="B2443" t="str">
            <v>RECOLOCAÇÃO DE ROSETAS OU ENTRADAS DE CHAVE GORGE</v>
          </cell>
          <cell r="C2443" t="str">
            <v>PAR</v>
          </cell>
          <cell r="D2443">
            <v>1.31</v>
          </cell>
          <cell r="E2443">
            <v>3.38</v>
          </cell>
          <cell r="F2443">
            <v>4.6900000000000004</v>
          </cell>
        </row>
        <row r="2444">
          <cell r="A2444" t="str">
            <v>AUX0297</v>
          </cell>
          <cell r="B2444" t="str">
            <v>RECOLOCAÇÃO DE BORBOLETAS OU LEVANTADORES TIPO "UNHA"</v>
          </cell>
          <cell r="C2444" t="str">
            <v>UN</v>
          </cell>
          <cell r="D2444">
            <v>0.96</v>
          </cell>
          <cell r="E2444">
            <v>2.4900000000000002</v>
          </cell>
          <cell r="F2444">
            <v>3.45</v>
          </cell>
        </row>
        <row r="2445">
          <cell r="A2445" t="str">
            <v>AUX0298</v>
          </cell>
          <cell r="B2445" t="str">
            <v>RECOLOCAÇÃO DE DOBRADIÇAS</v>
          </cell>
          <cell r="C2445" t="str">
            <v>UN</v>
          </cell>
          <cell r="D2445">
            <v>1.31</v>
          </cell>
          <cell r="E2445">
            <v>3.38</v>
          </cell>
          <cell r="F2445">
            <v>4.6900000000000004</v>
          </cell>
        </row>
        <row r="2446">
          <cell r="A2446" t="str">
            <v>AUX0304</v>
          </cell>
          <cell r="B2446" t="str">
            <v>RECOLOCAÇÃO DE ESQUADRIAS METÁLICAS EM GERAL, PORTAS OU CAIXILHOS</v>
          </cell>
          <cell r="C2446" t="str">
            <v>M2</v>
          </cell>
          <cell r="D2446">
            <v>15.57</v>
          </cell>
          <cell r="E2446">
            <v>36.299999999999997</v>
          </cell>
          <cell r="F2446">
            <v>51.87</v>
          </cell>
        </row>
        <row r="2447">
          <cell r="A2447" t="str">
            <v>AUX0305</v>
          </cell>
          <cell r="B2447" t="str">
            <v>RECOLOCAÇÃO DE BATENTES METÁLICOS</v>
          </cell>
          <cell r="C2447" t="str">
            <v>UN</v>
          </cell>
          <cell r="D2447">
            <v>20.239999999999998</v>
          </cell>
          <cell r="E2447">
            <v>47.19</v>
          </cell>
          <cell r="F2447">
            <v>67.430000000000007</v>
          </cell>
        </row>
        <row r="2448">
          <cell r="A2448" t="str">
            <v>AUX0306</v>
          </cell>
          <cell r="B2448" t="str">
            <v>RECOLOCAÇÃO DE BRAÇO DE ALAVANCA</v>
          </cell>
          <cell r="C2448" t="str">
            <v>M</v>
          </cell>
          <cell r="D2448">
            <v>9.44</v>
          </cell>
          <cell r="E2448">
            <v>25.28</v>
          </cell>
          <cell r="F2448">
            <v>34.72</v>
          </cell>
        </row>
        <row r="2449">
          <cell r="A2449" t="str">
            <v>AUX0307</v>
          </cell>
          <cell r="B2449" t="str">
            <v>RECOLOCAÇÃO DE ALAVANCA</v>
          </cell>
          <cell r="C2449" t="str">
            <v>UN</v>
          </cell>
          <cell r="D2449">
            <v>8.66</v>
          </cell>
          <cell r="E2449">
            <v>23.18</v>
          </cell>
          <cell r="F2449">
            <v>31.84</v>
          </cell>
        </row>
        <row r="2450">
          <cell r="A2450" t="str">
            <v>AUX0308</v>
          </cell>
          <cell r="B2450" t="str">
            <v>RECOLOCAÇÃO DE PUXADOR DE ENGATE, PARA CAIXILHOS DE CORRER</v>
          </cell>
          <cell r="C2450" t="str">
            <v>UN</v>
          </cell>
          <cell r="D2450">
            <v>1.57</v>
          </cell>
          <cell r="E2450">
            <v>4.21</v>
          </cell>
          <cell r="F2450">
            <v>5.78</v>
          </cell>
        </row>
        <row r="2451">
          <cell r="A2451" t="str">
            <v>AUX1543</v>
          </cell>
          <cell r="B2451" t="str">
            <v>REMOÇÃO DE FERRUGEM EM ESQUADRIAS OU ESTRUTURAS METÁLICAS COM ESCOVA DE AÇO</v>
          </cell>
          <cell r="C2451" t="str">
            <v>M2</v>
          </cell>
          <cell r="D2451">
            <v>20.350000000000001</v>
          </cell>
          <cell r="E2451">
            <v>30.04</v>
          </cell>
          <cell r="F2451">
            <v>50.39</v>
          </cell>
        </row>
        <row r="2452">
          <cell r="A2452" t="str">
            <v>AUX0247</v>
          </cell>
          <cell r="B2452" t="str">
            <v>DEMOLIÇÃO DE VIDROS ENCAIXILHADOS EM GERAL, INCLUSIVE LIMPEZA DO CAIXILHO</v>
          </cell>
          <cell r="C2452" t="str">
            <v>M2</v>
          </cell>
          <cell r="D2452">
            <v>15.74</v>
          </cell>
          <cell r="E2452">
            <v>42.88</v>
          </cell>
          <cell r="F2452">
            <v>58.62</v>
          </cell>
        </row>
        <row r="2453">
          <cell r="A2453" t="str">
            <v>AUX0248</v>
          </cell>
          <cell r="B2453" t="str">
            <v>RETIRADA DE VIDROS ENCAIXILHADOS EM GERAL, INCLUSIVE LIMPEZA DO CAIXILHO</v>
          </cell>
          <cell r="C2453" t="str">
            <v>M2</v>
          </cell>
          <cell r="D2453">
            <v>23.61</v>
          </cell>
          <cell r="E2453">
            <v>64.319999999999993</v>
          </cell>
          <cell r="F2453">
            <v>87.93</v>
          </cell>
        </row>
        <row r="2454">
          <cell r="A2454" t="str">
            <v>AUX0249</v>
          </cell>
          <cell r="B2454" t="str">
            <v>RECOLOCAÇÃO DE VIDROS ENCAIXILHADOS EM GERAL</v>
          </cell>
          <cell r="C2454" t="str">
            <v>M2</v>
          </cell>
          <cell r="D2454">
            <v>31.96</v>
          </cell>
          <cell r="E2454">
            <v>42.88</v>
          </cell>
          <cell r="F2454">
            <v>74.84</v>
          </cell>
        </row>
        <row r="2455">
          <cell r="A2455" t="str">
            <v>AUX1588</v>
          </cell>
          <cell r="B2455" t="str">
            <v>RETIRADA DE GRADE DE FERRO</v>
          </cell>
          <cell r="C2455" t="str">
            <v>M2</v>
          </cell>
          <cell r="D2455">
            <v>3.11</v>
          </cell>
          <cell r="E2455">
            <v>7.26</v>
          </cell>
          <cell r="F2455">
            <v>10.37</v>
          </cell>
        </row>
        <row r="2456">
          <cell r="A2456" t="str">
            <v>AUX2878</v>
          </cell>
          <cell r="B2456" t="str">
            <v>REVISÃO DE ESQUADRIA DE FERRO</v>
          </cell>
          <cell r="C2456" t="str">
            <v>M2</v>
          </cell>
          <cell r="D2456">
            <v>136.31</v>
          </cell>
          <cell r="E2456">
            <v>21.66</v>
          </cell>
          <cell r="F2456">
            <v>157.97</v>
          </cell>
        </row>
        <row r="2457">
          <cell r="A2457" t="str">
            <v>AUX3486</v>
          </cell>
          <cell r="B2457" t="str">
            <v>LUBRIFICAÇÃO DE ESQUADRIAS METÁLICAS</v>
          </cell>
          <cell r="C2457" t="str">
            <v>M2</v>
          </cell>
          <cell r="D2457">
            <v>1.67</v>
          </cell>
          <cell r="E2457">
            <v>1.5</v>
          </cell>
          <cell r="F2457">
            <v>3.17</v>
          </cell>
        </row>
        <row r="2458">
          <cell r="A2458" t="str">
            <v>AUX3026</v>
          </cell>
          <cell r="B2458" t="str">
            <v>INSTALAÇÃO DE BARRA DE APOIO RETA, FIXADA NA PAREDE, SEM FORNECIMENTO</v>
          </cell>
          <cell r="C2458" t="str">
            <v>UN</v>
          </cell>
          <cell r="D2458">
            <v>101.52</v>
          </cell>
          <cell r="E2458">
            <v>24.61</v>
          </cell>
          <cell r="F2458">
            <v>126.13</v>
          </cell>
        </row>
        <row r="2459">
          <cell r="A2459" t="str">
            <v>AUX3489</v>
          </cell>
          <cell r="B2459" t="str">
            <v>DEMOLIÇÃO DE PEITORIL DE GRANITO</v>
          </cell>
          <cell r="C2459" t="str">
            <v>M2</v>
          </cell>
          <cell r="D2459">
            <v>6.79</v>
          </cell>
          <cell r="E2459">
            <v>13.72</v>
          </cell>
          <cell r="F2459">
            <v>20.51</v>
          </cell>
        </row>
        <row r="2460">
          <cell r="A2460"/>
          <cell r="B2460" t="str">
            <v>PUXADORES</v>
          </cell>
          <cell r="C2460"/>
          <cell r="D2460"/>
          <cell r="E2460"/>
          <cell r="F2460"/>
        </row>
        <row r="2461">
          <cell r="A2461"/>
          <cell r="B2461" t="str">
            <v>FERRAGENS PARA ESQUADRIAS</v>
          </cell>
          <cell r="C2461"/>
          <cell r="D2461"/>
          <cell r="E2461"/>
          <cell r="F2461"/>
        </row>
        <row r="2462">
          <cell r="A2462">
            <v>91304</v>
          </cell>
          <cell r="B2462" t="str">
            <v>FECHADURA DE EMBUTIR COM CILINDRO, EXTERNA, COMPLETA, ACABAMENTO PADRÃO POPULAR, INCLUSO EXECUÇÃO DE FURO - FORNECIMENTO E INSTALAÇÃO. AF_12/2019</v>
          </cell>
          <cell r="C2462" t="str">
            <v>UN</v>
          </cell>
          <cell r="D2462">
            <v>87.46</v>
          </cell>
          <cell r="E2462">
            <v>27.46</v>
          </cell>
          <cell r="F2462">
            <v>114.92</v>
          </cell>
        </row>
        <row r="2463">
          <cell r="A2463">
            <v>90830</v>
          </cell>
          <cell r="B2463" t="str">
            <v>FECHADURA DE EMBUTIR COM CILINDRO, EXTERNA, COMPLETA, ACABAMENTO PADRÃO MÉDIO, INCLUSO EXECUÇÃO DE FURO - FORNECIMENTO E INSTALAÇÃO. AF_12/2019</v>
          </cell>
          <cell r="C2463" t="str">
            <v>UN</v>
          </cell>
          <cell r="D2463">
            <v>161.72999999999999</v>
          </cell>
          <cell r="E2463">
            <v>27.45</v>
          </cell>
          <cell r="F2463">
            <v>189.18</v>
          </cell>
        </row>
        <row r="2464">
          <cell r="A2464">
            <v>91305</v>
          </cell>
          <cell r="B2464" t="str">
            <v>FECHADURA DE EMBUTIR PARA PORTA DE BANHEIRO, COMPLETA, ACABAMENTO PADRÃO POPULAR, INCLUSO EXECUÇÃO DE FURO - FORNECIMENTO E INSTALAÇÃO. AF_12/2019</v>
          </cell>
          <cell r="C2464" t="str">
            <v>UN</v>
          </cell>
          <cell r="D2464">
            <v>93.83</v>
          </cell>
          <cell r="E2464">
            <v>21.03</v>
          </cell>
          <cell r="F2464">
            <v>114.86</v>
          </cell>
        </row>
        <row r="2465">
          <cell r="A2465">
            <v>90831</v>
          </cell>
          <cell r="B2465" t="str">
            <v>FECHADURA DE EMBUTIR PARA PORTA DE BANHEIRO, COMPLETA, ACABAMENTO PADRÃO MÉDIO, INCLUSO EXECUÇÃO DE FURO - FORNECIMENTO E INSTALAÇÃO. AF_12/2019</v>
          </cell>
          <cell r="C2465" t="str">
            <v>UN</v>
          </cell>
          <cell r="D2465">
            <v>144.93</v>
          </cell>
          <cell r="E2465">
            <v>21.02</v>
          </cell>
          <cell r="F2465">
            <v>165.95</v>
          </cell>
        </row>
        <row r="2466">
          <cell r="A2466">
            <v>91307</v>
          </cell>
          <cell r="B2466" t="str">
            <v>FECHADURA DE EMBUTIR PARA PORTAS INTERNAS, COMPLETA, ACABAMENTO PADRÃO POPULAR, COM EXECUÇÃO DE FURO - FORNECIMENTO E INSTALAÇÃO. AF_12/2019</v>
          </cell>
          <cell r="C2466" t="str">
            <v>UN</v>
          </cell>
          <cell r="D2466">
            <v>76.59</v>
          </cell>
          <cell r="E2466">
            <v>21.03</v>
          </cell>
          <cell r="F2466">
            <v>97.62</v>
          </cell>
        </row>
        <row r="2467">
          <cell r="A2467">
            <v>91306</v>
          </cell>
          <cell r="B2467" t="str">
            <v>FECHADURA DE EMBUTIR PARA PORTAS INTERNAS, COMPLETA, ACABAMENTO PADRÃO MÉDIO, COM EXECUÇÃO DE FURO - FORNECIMENTO E INSTALAÇÃO. AF_12/2019</v>
          </cell>
          <cell r="C2467" t="str">
            <v>UN</v>
          </cell>
          <cell r="D2467">
            <v>144.93</v>
          </cell>
          <cell r="E2467">
            <v>21.02</v>
          </cell>
          <cell r="F2467">
            <v>165.95</v>
          </cell>
        </row>
        <row r="2468">
          <cell r="A2468" t="str">
            <v>AUX1757</v>
          </cell>
          <cell r="B2468" t="str">
            <v>CONJUNTO DE FECHADURA TIPO TETRA - SOMENTE TRANCA</v>
          </cell>
          <cell r="C2468" t="str">
            <v>CJ</v>
          </cell>
          <cell r="D2468">
            <v>90.14</v>
          </cell>
          <cell r="E2468">
            <v>37.81</v>
          </cell>
          <cell r="F2468">
            <v>127.95</v>
          </cell>
        </row>
        <row r="2469">
          <cell r="A2469" t="str">
            <v>AUX3188</v>
          </cell>
          <cell r="B2469" t="str">
            <v>FECHADURA TIPO GORGE (55MM) - TRÁFEGO INTENSO,  MAÇANETA EM ZEMAC, GUARNIÇÕES EM AÇO, ACABAMENTO CROMADO BRILHANTE</v>
          </cell>
          <cell r="C2469" t="str">
            <v xml:space="preserve">UN </v>
          </cell>
          <cell r="D2469">
            <v>230.47</v>
          </cell>
          <cell r="E2469">
            <v>41.79</v>
          </cell>
          <cell r="F2469">
            <v>272.26</v>
          </cell>
        </row>
        <row r="2470">
          <cell r="A2470" t="str">
            <v>AUX3099</v>
          </cell>
          <cell r="B2470" t="str">
            <v>FECHADURA PARA PORTA DE CORRER, BICO DE PAPAGAIO - FORNEC. E INST.</v>
          </cell>
          <cell r="C2470" t="str">
            <v>UN</v>
          </cell>
          <cell r="D2470">
            <v>126.1</v>
          </cell>
          <cell r="E2470">
            <v>78.58</v>
          </cell>
          <cell r="F2470">
            <v>204.68</v>
          </cell>
        </row>
        <row r="2471">
          <cell r="A2471">
            <v>100874</v>
          </cell>
          <cell r="B2471" t="str">
            <v>PUXADOR PARA PCD, FIXADO NA PORTA - FORNECIMENTO E INSTALAÇÃO. AF_01/2020</v>
          </cell>
          <cell r="C2471" t="str">
            <v>UN</v>
          </cell>
          <cell r="D2471">
            <v>276.63</v>
          </cell>
          <cell r="E2471">
            <v>24.58</v>
          </cell>
          <cell r="F2471">
            <v>301.20999999999998</v>
          </cell>
        </row>
        <row r="2472">
          <cell r="A2472">
            <v>100703</v>
          </cell>
          <cell r="B2472" t="str">
            <v>PUXADOR CENTRAL PARA ESQUADRIA DE MADEIRA. AF_12/2019</v>
          </cell>
          <cell r="C2472" t="str">
            <v>UN</v>
          </cell>
          <cell r="D2472">
            <v>24.1</v>
          </cell>
          <cell r="E2472">
            <v>9.1</v>
          </cell>
          <cell r="F2472">
            <v>33.200000000000003</v>
          </cell>
        </row>
        <row r="2473">
          <cell r="A2473">
            <v>100706</v>
          </cell>
          <cell r="B2473" t="str">
            <v>CREMONA EM LATÃO CROMADO OU POLIDO, COMPLETA. AF_12/2019</v>
          </cell>
          <cell r="C2473" t="str">
            <v>UN</v>
          </cell>
          <cell r="D2473">
            <v>41.19</v>
          </cell>
          <cell r="E2473">
            <v>32.49</v>
          </cell>
          <cell r="F2473">
            <v>73.680000000000007</v>
          </cell>
        </row>
        <row r="2474">
          <cell r="A2474">
            <v>100704</v>
          </cell>
          <cell r="B2474" t="str">
            <v>PORTA CADEADO ZINCADO OXIDADO PRETO COM CADEADO DE AÇO INOX, LARGURA DE *50* MM. AF_12/2019</v>
          </cell>
          <cell r="C2474" t="str">
            <v>UN</v>
          </cell>
          <cell r="D2474">
            <v>55.37</v>
          </cell>
          <cell r="E2474">
            <v>14.53</v>
          </cell>
          <cell r="F2474">
            <v>69.900000000000006</v>
          </cell>
        </row>
        <row r="2475">
          <cell r="A2475">
            <v>102189</v>
          </cell>
          <cell r="B2475" t="str">
            <v>JOGO DE FERRAGENS CROMADAS PARA PORTA DE VIDRO TEMPERADO, UMA FOLHA COMPOSTO DE DOBRADICAS SUPERIOR E INFERIOR, TRINCO, FECHADURA, CONTRA FECHADURA COM CAPUCHINHO SEM MOLA E PUXADOR. AF_01/2021</v>
          </cell>
          <cell r="C2475" t="str">
            <v>UN</v>
          </cell>
          <cell r="D2475">
            <v>205.99</v>
          </cell>
          <cell r="E2475">
            <v>72.72</v>
          </cell>
          <cell r="F2475">
            <v>278.70999999999998</v>
          </cell>
        </row>
        <row r="2476">
          <cell r="A2476">
            <v>100707</v>
          </cell>
          <cell r="B2476" t="str">
            <v>FECHO DE EMBUTIR TIPO UNHA 22CM. AF_12/2019</v>
          </cell>
          <cell r="C2476" t="str">
            <v>UN</v>
          </cell>
          <cell r="D2476">
            <v>117.01</v>
          </cell>
          <cell r="E2476">
            <v>30.85</v>
          </cell>
          <cell r="F2476">
            <v>147.86000000000001</v>
          </cell>
        </row>
        <row r="2477">
          <cell r="A2477">
            <v>100708</v>
          </cell>
          <cell r="B2477" t="str">
            <v>FECHO DE EMBUTIR TIPO UNHA 40CM. AF_12/2019</v>
          </cell>
          <cell r="C2477" t="str">
            <v>UN</v>
          </cell>
          <cell r="D2477">
            <v>150.44999999999999</v>
          </cell>
          <cell r="E2477">
            <v>34.21</v>
          </cell>
          <cell r="F2477">
            <v>184.66</v>
          </cell>
        </row>
        <row r="2478">
          <cell r="A2478">
            <v>100705</v>
          </cell>
          <cell r="B2478" t="str">
            <v>TARJETA TIPO LIVRE/OCUPADO PARA PORTA DE BANHEIRO. AF_12/2019</v>
          </cell>
          <cell r="C2478" t="str">
            <v>UN</v>
          </cell>
          <cell r="D2478">
            <v>56.34</v>
          </cell>
          <cell r="E2478">
            <v>25.04</v>
          </cell>
          <cell r="F2478">
            <v>81.38</v>
          </cell>
        </row>
        <row r="2479">
          <cell r="A2479">
            <v>100710</v>
          </cell>
          <cell r="B2479" t="str">
            <v>DOBRADIÇA TIPO VAI E VEM EM LATÃO POLIDO 3". AF_12/2019</v>
          </cell>
          <cell r="C2479" t="str">
            <v>UN</v>
          </cell>
          <cell r="D2479">
            <v>85</v>
          </cell>
          <cell r="E2479">
            <v>33.49</v>
          </cell>
          <cell r="F2479">
            <v>118.49</v>
          </cell>
        </row>
        <row r="2480">
          <cell r="A2480">
            <v>100709</v>
          </cell>
          <cell r="B2480" t="str">
            <v>DOBRADIÇA EM AÇO/FERRO, 3" X 21/2", E=1,9 A 2MM, SEN ANEL, CROMADO OU ZINCADO, TAMPA BOLA, COM PARAFUSOS. AF_12/2019</v>
          </cell>
          <cell r="C2480" t="str">
            <v>UN</v>
          </cell>
          <cell r="D2480">
            <v>23.92</v>
          </cell>
          <cell r="E2480">
            <v>25.13</v>
          </cell>
          <cell r="F2480">
            <v>49.05</v>
          </cell>
        </row>
        <row r="2481">
          <cell r="A2481" t="str">
            <v>AUX3403</v>
          </cell>
          <cell r="B2481" t="str">
            <v>DOBRADIÇA DE FERRO 65X47 MM EM BARRA CHATA 2 1/2"X1/4" E PINO AÇO 1/2" (EXCETO MÃO DE OBRA)</v>
          </cell>
          <cell r="C2481" t="str">
            <v xml:space="preserve">UN </v>
          </cell>
          <cell r="D2481">
            <v>8.16</v>
          </cell>
          <cell r="E2481">
            <v>0</v>
          </cell>
          <cell r="F2481">
            <v>8.16</v>
          </cell>
        </row>
        <row r="2482">
          <cell r="A2482">
            <v>102188</v>
          </cell>
          <cell r="B2482" t="str">
            <v>MOLA HIDRAULICA DE PISO PARA PORTA DE VIDRO TEMPERADO. AF_01/2021</v>
          </cell>
          <cell r="C2482" t="str">
            <v>UN</v>
          </cell>
          <cell r="D2482">
            <v>970.68</v>
          </cell>
          <cell r="E2482">
            <v>65.5</v>
          </cell>
          <cell r="F2482">
            <v>1036.18</v>
          </cell>
        </row>
        <row r="2483">
          <cell r="A2483" t="str">
            <v>AUX2748</v>
          </cell>
          <cell r="B2483" t="str">
            <v>MOLA PARA PORTA DE FERRO COM LARGURA ATÉ 90CM - FORNECIMENTO E INSTALAÇÃO</v>
          </cell>
          <cell r="C2483" t="str">
            <v xml:space="preserve">UN </v>
          </cell>
          <cell r="D2483">
            <v>206.97</v>
          </cell>
          <cell r="E2483">
            <v>66.790000000000006</v>
          </cell>
          <cell r="F2483">
            <v>273.76</v>
          </cell>
        </row>
        <row r="2484">
          <cell r="A2484" t="str">
            <v>AUX1562</v>
          </cell>
          <cell r="B2484" t="str">
            <v>BARRA ANTIPÂNICO SIMPLES, COM FECHADURA LADO OPOSTO, PARA UMA PORTA</v>
          </cell>
          <cell r="C2484" t="str">
            <v xml:space="preserve">UN </v>
          </cell>
          <cell r="D2484">
            <v>899.94</v>
          </cell>
          <cell r="E2484">
            <v>5.97</v>
          </cell>
          <cell r="F2484">
            <v>905.91</v>
          </cell>
        </row>
        <row r="2485">
          <cell r="A2485" t="str">
            <v>AUX1679</v>
          </cell>
          <cell r="B2485" t="str">
            <v>BARRA ANTIPÂNICO SIMPLES, PARA PORTA DE VIDRO, BATEDOR LATERAL - FORNEC. E INST.</v>
          </cell>
          <cell r="C2485" t="str">
            <v>CJ</v>
          </cell>
          <cell r="D2485">
            <v>966.81</v>
          </cell>
          <cell r="E2485">
            <v>13.93</v>
          </cell>
          <cell r="F2485">
            <v>980.74</v>
          </cell>
        </row>
        <row r="2486">
          <cell r="A2486" t="str">
            <v>AUX1680</v>
          </cell>
          <cell r="B2486" t="str">
            <v>BARRA ANTIPÂNICO DUPLA, PARA PORTA DE VIDRO, BATEDORES E CREMONAS SUPERIORES E INFERIORES - FORNEC. E INST.</v>
          </cell>
          <cell r="C2486" t="str">
            <v>CJ</v>
          </cell>
          <cell r="D2486">
            <v>1480.87</v>
          </cell>
          <cell r="E2486">
            <v>70.489999999999995</v>
          </cell>
          <cell r="F2486">
            <v>1551.36</v>
          </cell>
        </row>
        <row r="2487">
          <cell r="A2487" t="str">
            <v>AUX1884</v>
          </cell>
          <cell r="B2487" t="str">
            <v>BARRA ANTIPÂNICO DUPLA, CEGA LADO OPOSTO, BATEDORES E CREMONAS SUPERIORES E INFERIORES - FORNEC. E INST.</v>
          </cell>
          <cell r="C2487" t="str">
            <v>CJ</v>
          </cell>
          <cell r="D2487">
            <v>1344.92</v>
          </cell>
          <cell r="E2487">
            <v>70.489999999999995</v>
          </cell>
          <cell r="F2487">
            <v>1415.41</v>
          </cell>
        </row>
        <row r="2488">
          <cell r="A2488" t="str">
            <v>AUX3274</v>
          </cell>
          <cell r="B2488" t="str">
            <v>BATENTE FERRO 1X1/8"</v>
          </cell>
          <cell r="C2488" t="str">
            <v>M</v>
          </cell>
          <cell r="D2488">
            <v>22.03</v>
          </cell>
          <cell r="E2488">
            <v>18.71</v>
          </cell>
          <cell r="F2488">
            <v>40.74</v>
          </cell>
        </row>
        <row r="2489">
          <cell r="A2489"/>
          <cell r="B2489" t="str">
            <v>BARRA DE APOIO</v>
          </cell>
          <cell r="C2489"/>
          <cell r="D2489"/>
          <cell r="E2489"/>
          <cell r="F2489"/>
        </row>
        <row r="2490">
          <cell r="A2490" t="str">
            <v>AUX0041</v>
          </cell>
          <cell r="B2490" t="str">
            <v>BARRA DE APOIO, AÇO INOX, LATERAL ARTICULADA, COM TRAVA 70 CM (BARRAS COM DIÂMETRO ENTRE 3,0 E 4,5CM)</v>
          </cell>
          <cell r="C2490" t="str">
            <v>UN</v>
          </cell>
          <cell r="D2490">
            <v>512.02</v>
          </cell>
          <cell r="E2490">
            <v>36.299999999999997</v>
          </cell>
          <cell r="F2490">
            <v>548.32000000000005</v>
          </cell>
        </row>
        <row r="2491">
          <cell r="A2491" t="str">
            <v>AUX0042</v>
          </cell>
          <cell r="B2491" t="str">
            <v>BARRA DE APOIO, AÇO INOX, PARA LAVATÓRIO DE CANTO 55* X 47* CM (BARRAS COM DIÂMETRO ENTRE 3,0 E 4,5CM)</v>
          </cell>
          <cell r="C2491" t="str">
            <v>UN</v>
          </cell>
          <cell r="D2491">
            <v>394.67</v>
          </cell>
          <cell r="E2491">
            <v>36.299999999999997</v>
          </cell>
          <cell r="F2491">
            <v>430.97</v>
          </cell>
        </row>
        <row r="2492">
          <cell r="A2492" t="str">
            <v>AUX2257</v>
          </cell>
          <cell r="B2492" t="str">
            <v>BARRA DE APOIO, PARA LAVATÓRIO,FIXA, CONSTITUIDA DE DUAS BARRAS LATERAIS EM "U", EM AÇO INOX, D=1 1/4", JACKWAL OU SIMILAR - FORNEC. E INST.</v>
          </cell>
          <cell r="C2492" t="str">
            <v>CJ</v>
          </cell>
          <cell r="D2492">
            <v>367.89</v>
          </cell>
          <cell r="E2492">
            <v>6.38</v>
          </cell>
          <cell r="F2492">
            <v>374.27</v>
          </cell>
        </row>
        <row r="2493">
          <cell r="A2493" t="str">
            <v>AUX3146</v>
          </cell>
          <cell r="B2493" t="str">
            <v xml:space="preserve">BARRA DE APOIO, PARA LAVATÓRIO, FIXA, EM "U", EM AÇO INOX, D=1 1/4" </v>
          </cell>
          <cell r="C2493" t="str">
            <v xml:space="preserve">UN </v>
          </cell>
          <cell r="D2493">
            <v>284.29000000000002</v>
          </cell>
          <cell r="E2493">
            <v>24.61</v>
          </cell>
          <cell r="F2493">
            <v>308.89999999999998</v>
          </cell>
        </row>
        <row r="2494">
          <cell r="A2494" t="str">
            <v>AUX3103</v>
          </cell>
          <cell r="B2494" t="str">
            <v>BARRA DE APOIO, AÇO INOX, PARA DEFICIENTES L=20 CM (BARRAS COM DIÂMETRO ENTRE 3,0 E 4,5CM)</v>
          </cell>
          <cell r="C2494" t="str">
            <v>UN</v>
          </cell>
          <cell r="D2494">
            <v>108.93</v>
          </cell>
          <cell r="E2494">
            <v>36.299999999999997</v>
          </cell>
          <cell r="F2494">
            <v>145.22999999999999</v>
          </cell>
        </row>
        <row r="2495">
          <cell r="A2495" t="str">
            <v>AUX2394</v>
          </cell>
          <cell r="B2495" t="str">
            <v>BARRA DE APOIO, RETA, FIXA, EM AÇO INOX, L=30CM, D=1 1/4" - JACKWAL OU SIMILAR - FORNEC. E INST.</v>
          </cell>
          <cell r="C2495" t="str">
            <v>UN</v>
          </cell>
          <cell r="D2495">
            <v>150.69</v>
          </cell>
          <cell r="E2495">
            <v>36.299999999999997</v>
          </cell>
          <cell r="F2495">
            <v>186.99</v>
          </cell>
        </row>
        <row r="2496">
          <cell r="A2496" t="str">
            <v>AUX2665</v>
          </cell>
          <cell r="B2496" t="str">
            <v>BARRA DE APOIO, AÇO INOX, RETA L=40 CM (BARRAS COM DIÂMETRO ENTRE 3,0 E 4,5 CM)</v>
          </cell>
          <cell r="C2496" t="str">
            <v xml:space="preserve">UN </v>
          </cell>
          <cell r="D2496">
            <v>107.26</v>
          </cell>
          <cell r="E2496">
            <v>6.38</v>
          </cell>
          <cell r="F2496">
            <v>113.64</v>
          </cell>
        </row>
        <row r="2497">
          <cell r="A2497" t="str">
            <v>AUX2055</v>
          </cell>
          <cell r="B2497" t="str">
            <v>BARRA DE APOIO, AÇO INOX, PARA DEFICIENTES L=40 CM (BARRAS COM DIÂMETRO ENTRE 3,0 E 4,5CM)</v>
          </cell>
          <cell r="C2497" t="str">
            <v xml:space="preserve">UN </v>
          </cell>
          <cell r="D2497">
            <v>125.69</v>
          </cell>
          <cell r="E2497">
            <v>36.299999999999997</v>
          </cell>
          <cell r="F2497">
            <v>161.99</v>
          </cell>
        </row>
        <row r="2498">
          <cell r="A2498" t="str">
            <v>AUX0031</v>
          </cell>
          <cell r="B2498" t="str">
            <v>BARRA DE APOIO, AÇO INOX, PARA DEFICIENTES L=45 CM (BARRAS COM DIÂMETRO ENTRE 3,0 E 4,5CM)</v>
          </cell>
          <cell r="C2498" t="str">
            <v>UN</v>
          </cell>
          <cell r="D2498">
            <v>160.84</v>
          </cell>
          <cell r="E2498">
            <v>36.299999999999997</v>
          </cell>
          <cell r="F2498">
            <v>197.14</v>
          </cell>
        </row>
        <row r="2499">
          <cell r="A2499" t="str">
            <v>AUX0036</v>
          </cell>
          <cell r="B2499" t="str">
            <v>BARRA DE APOIO, AÇO INOX, PARA DEFICIENTES L=60 CM (BARRAS COM DIÂMETRO ENTRE 3,0 E 4,5CM)</v>
          </cell>
          <cell r="C2499" t="str">
            <v>UN</v>
          </cell>
          <cell r="D2499">
            <v>193.27</v>
          </cell>
          <cell r="E2499">
            <v>36.299999999999997</v>
          </cell>
          <cell r="F2499">
            <v>229.57</v>
          </cell>
        </row>
        <row r="2500">
          <cell r="A2500" t="str">
            <v>AUX0037</v>
          </cell>
          <cell r="B2500" t="str">
            <v>BARRA DE APOIO, AÇO INOX, PARA DEFICIENTES L=70 CM (BARRAS COM DIÂMETRO ENTRE 3,0 E 4,5CM)</v>
          </cell>
          <cell r="C2500" t="str">
            <v>UN</v>
          </cell>
          <cell r="D2500">
            <v>212.63</v>
          </cell>
          <cell r="E2500">
            <v>36.299999999999997</v>
          </cell>
          <cell r="F2500">
            <v>248.93</v>
          </cell>
        </row>
        <row r="2501">
          <cell r="A2501" t="str">
            <v>AUX0032</v>
          </cell>
          <cell r="B2501" t="str">
            <v>BARRA DE APOIO, AÇO INOX, PARA DEFICIENTES L=80 CM (BARRAS COM DIÂMETRO ENTRE 3,0 E 4,5CM)</v>
          </cell>
          <cell r="C2501" t="str">
            <v>UN</v>
          </cell>
          <cell r="D2501">
            <v>225.52</v>
          </cell>
          <cell r="E2501">
            <v>36.299999999999997</v>
          </cell>
          <cell r="F2501">
            <v>261.82</v>
          </cell>
        </row>
        <row r="2502">
          <cell r="A2502" t="str">
            <v>AUX0033</v>
          </cell>
          <cell r="B2502" t="str">
            <v>BARRA DE APOIO, AÇO INOX, PARA DEFICIENTES L=90 CM (BARRAS COM DIÂMETRO ENTRE 3,0 E 4,5CM)</v>
          </cell>
          <cell r="C2502" t="str">
            <v>UN</v>
          </cell>
          <cell r="D2502">
            <v>235.4</v>
          </cell>
          <cell r="E2502">
            <v>36.299999999999997</v>
          </cell>
          <cell r="F2502">
            <v>271.7</v>
          </cell>
        </row>
        <row r="2503">
          <cell r="A2503" t="str">
            <v>AUX0038</v>
          </cell>
          <cell r="B2503" t="str">
            <v>BARRA DE APOIO, AÇO INOX, PARA DEFICIENTES EM "L" 70 X 70 CM (BARRAS COM DIÂMETRO ENTRE 3,0 E 4,5CM)</v>
          </cell>
          <cell r="C2503" t="str">
            <v>UN</v>
          </cell>
          <cell r="D2503">
            <v>424.97</v>
          </cell>
          <cell r="E2503">
            <v>54.45</v>
          </cell>
          <cell r="F2503">
            <v>479.42</v>
          </cell>
        </row>
        <row r="2504">
          <cell r="A2504" t="str">
            <v>AUX0039</v>
          </cell>
          <cell r="B2504" t="str">
            <v>BARRA DE APOIO, AÇO INOX, PARA DEFICIENTES EM "L" 80 X 80 CM (BARRAS COM DIÂMETRO ENTRE 3,0 E 4,5CM)</v>
          </cell>
          <cell r="C2504" t="str">
            <v>UN</v>
          </cell>
          <cell r="D2504">
            <v>474.61</v>
          </cell>
          <cell r="E2504">
            <v>36.299999999999997</v>
          </cell>
          <cell r="F2504">
            <v>510.91</v>
          </cell>
        </row>
        <row r="2505">
          <cell r="A2505" t="str">
            <v>AUX0034</v>
          </cell>
          <cell r="B2505" t="str">
            <v>BARRA DE APOIO, AÇO INOX, PARA CHUVEIRO PARA PORTADORES DE DEFICIÊNCIA FÍSICA (BARRAS COM DIÂMETRO ENTRE 3,0 E 4,5CM)</v>
          </cell>
          <cell r="C2505" t="str">
            <v>UN</v>
          </cell>
          <cell r="D2505">
            <v>315.17</v>
          </cell>
          <cell r="E2505">
            <v>36.299999999999997</v>
          </cell>
          <cell r="F2505">
            <v>351.47</v>
          </cell>
        </row>
        <row r="2506">
          <cell r="A2506">
            <v>100863</v>
          </cell>
          <cell r="B2506" t="str">
            <v>BARRA DE APOIO EM "L", EM ACO INOX POLIDO 70 X 70 CM, FIXADA NA PAREDE - FORNECIMENTO E INSTALACAO. AF_01/2020</v>
          </cell>
          <cell r="C2506" t="str">
            <v>UN</v>
          </cell>
          <cell r="D2506">
            <v>549.99</v>
          </cell>
          <cell r="E2506">
            <v>36.9</v>
          </cell>
          <cell r="F2506">
            <v>586.89</v>
          </cell>
        </row>
        <row r="2507">
          <cell r="A2507">
            <v>100864</v>
          </cell>
          <cell r="B2507" t="str">
            <v>BARRA DE APOIO EM "L", EM ACO INOX POLIDO 80 X 80 CM, FIXADA NA PAREDE - FORNECIMENTO E INSTALACAO. AF_01/2020</v>
          </cell>
          <cell r="C2507" t="str">
            <v>UN</v>
          </cell>
          <cell r="D2507">
            <v>608.72</v>
          </cell>
          <cell r="E2507">
            <v>36.9</v>
          </cell>
          <cell r="F2507">
            <v>645.62</v>
          </cell>
        </row>
        <row r="2508">
          <cell r="A2508">
            <v>100865</v>
          </cell>
          <cell r="B2508" t="str">
            <v>BARRA DE APOIO LATERAL ARTICULADA, COM TRAVA, EM ACO INOX POLIDO, FIXADA NA PAREDE - FORNECIMENTO E INSTALAÇÃO. AF_01/2020</v>
          </cell>
          <cell r="C2508" t="str">
            <v>UN</v>
          </cell>
          <cell r="D2508">
            <v>561.54</v>
          </cell>
          <cell r="E2508">
            <v>16.38</v>
          </cell>
          <cell r="F2508">
            <v>577.91999999999996</v>
          </cell>
        </row>
        <row r="2509">
          <cell r="A2509">
            <v>100866</v>
          </cell>
          <cell r="B2509" t="str">
            <v>BARRA DE APOIO RETA, EM ACO INOX POLIDO, COMPRIMENTO 60CM, FIXADA NA PAREDE - FORNECIMENTO E INSTALAÇÃO. AF_01/2020</v>
          </cell>
          <cell r="C2509" t="str">
            <v>UN</v>
          </cell>
          <cell r="D2509">
            <v>276.63</v>
          </cell>
          <cell r="E2509">
            <v>24.58</v>
          </cell>
          <cell r="F2509">
            <v>301.20999999999998</v>
          </cell>
        </row>
        <row r="2510">
          <cell r="A2510">
            <v>100867</v>
          </cell>
          <cell r="B2510" t="str">
            <v>BARRA DE APOIO RETA, EM ACO INOX POLIDO, COMPRIMENTO 70 CM,  FIXADA NA PAREDE - FORNECIMENTO E INSTALAÇÃO. AF_01/2020</v>
          </cell>
          <cell r="C2510" t="str">
            <v>UN</v>
          </cell>
          <cell r="D2510">
            <v>295.99</v>
          </cell>
          <cell r="E2510">
            <v>24.58</v>
          </cell>
          <cell r="F2510">
            <v>320.57</v>
          </cell>
        </row>
        <row r="2511">
          <cell r="A2511">
            <v>100868</v>
          </cell>
          <cell r="B2511" t="str">
            <v>BARRA DE APOIO RETA, EM ACO INOX POLIDO, COMPRIMENTO 80 CM,  FIXADA NA PAREDE - FORNECIMENTO E INSTALAÇÃO. AF_01/2020</v>
          </cell>
          <cell r="C2511" t="str">
            <v>UN</v>
          </cell>
          <cell r="D2511">
            <v>308.88</v>
          </cell>
          <cell r="E2511">
            <v>24.58</v>
          </cell>
          <cell r="F2511">
            <v>333.46</v>
          </cell>
        </row>
        <row r="2512">
          <cell r="A2512">
            <v>100869</v>
          </cell>
          <cell r="B2512" t="str">
            <v>BARRA DE APOIO RETA, EM ACO INOX POLIDO, COMPRIMENTO 90 CM,  FIXADA NA PAREDE - FORNECIMENTO E INSTALAÇÃO. AF_01/2020</v>
          </cell>
          <cell r="C2512" t="str">
            <v>UN</v>
          </cell>
          <cell r="D2512">
            <v>318.76</v>
          </cell>
          <cell r="E2512">
            <v>24.58</v>
          </cell>
          <cell r="F2512">
            <v>343.34</v>
          </cell>
        </row>
        <row r="2513">
          <cell r="A2513">
            <v>100870</v>
          </cell>
          <cell r="B2513" t="str">
            <v>BARRA DE APOIO RETA, EM ALUMINIO, COMPRIMENTO 60 CM,  FIXADA NA PAREDE - FORNECIMENTO E INSTALAÇÃO. AF_01/2020</v>
          </cell>
          <cell r="C2513" t="str">
            <v>UN</v>
          </cell>
          <cell r="D2513">
            <v>262.7</v>
          </cell>
          <cell r="E2513">
            <v>24.58</v>
          </cell>
          <cell r="F2513">
            <v>287.27999999999997</v>
          </cell>
        </row>
        <row r="2514">
          <cell r="A2514">
            <v>100871</v>
          </cell>
          <cell r="B2514" t="str">
            <v>BARRA DE APOIO RETA, EM ALUMINIO, COMPRIMENTO 70 CM,  FIXADA NA PAREDE - FORNECIMENTO E INSTALAÇÃO. AF_01/2020</v>
          </cell>
          <cell r="C2514" t="str">
            <v>UN</v>
          </cell>
          <cell r="D2514">
            <v>286.33999999999997</v>
          </cell>
          <cell r="E2514">
            <v>24.58</v>
          </cell>
          <cell r="F2514">
            <v>310.92</v>
          </cell>
        </row>
        <row r="2515">
          <cell r="A2515">
            <v>100872</v>
          </cell>
          <cell r="B2515" t="str">
            <v>BARRA DE APOIO RETA, EM ALUMINIO, COMPRIMENTO 80 CM,  FIXADA NA PAREDE - FORNECIMENTO E INSTALAÇÃO. AF_01/2020</v>
          </cell>
          <cell r="C2515" t="str">
            <v>UN</v>
          </cell>
          <cell r="D2515">
            <v>301.43</v>
          </cell>
          <cell r="E2515">
            <v>24.58</v>
          </cell>
          <cell r="F2515">
            <v>326.01</v>
          </cell>
        </row>
        <row r="2516">
          <cell r="A2516">
            <v>100873</v>
          </cell>
          <cell r="B2516" t="str">
            <v>BARRA DE APOIO RETA, EM ALUMINIO, COMPRIMENTO 90 CM,  FIXADA NA PAREDE - FORNECIMENTO E INSTALAÇÃO. AF_01/2020</v>
          </cell>
          <cell r="C2516" t="str">
            <v>UN</v>
          </cell>
          <cell r="D2516">
            <v>310.85000000000002</v>
          </cell>
          <cell r="E2516">
            <v>24.58</v>
          </cell>
          <cell r="F2516">
            <v>335.43</v>
          </cell>
        </row>
        <row r="2517">
          <cell r="A2517">
            <v>100874</v>
          </cell>
          <cell r="B2517" t="str">
            <v>PUXADOR PARA PCD, FIXADO NA PORTA - FORNECIMENTO E INSTALAÇÃO. AF_01/2020</v>
          </cell>
          <cell r="C2517" t="str">
            <v>UN</v>
          </cell>
          <cell r="D2517">
            <v>276.63</v>
          </cell>
          <cell r="E2517">
            <v>24.58</v>
          </cell>
          <cell r="F2517">
            <v>301.20999999999998</v>
          </cell>
        </row>
        <row r="2518">
          <cell r="A2518"/>
          <cell r="B2518" t="str">
            <v>ESQUADRIAS EM MADEIRA</v>
          </cell>
          <cell r="C2518"/>
          <cell r="D2518"/>
          <cell r="E2518"/>
          <cell r="F2518"/>
        </row>
        <row r="2519">
          <cell r="A2519"/>
          <cell r="B2519" t="str">
            <v>PORTA DE MADEIRA FRISADA SEMI-OCA</v>
          </cell>
          <cell r="C2519"/>
          <cell r="D2519"/>
          <cell r="E2519"/>
          <cell r="F2519"/>
        </row>
        <row r="2520">
          <cell r="A2520">
            <v>91295</v>
          </cell>
          <cell r="B2520" t="str">
            <v>PORTA DE MADEIRA FRISADA, SEMI-OCA (LEVE OU MÉDIA), 60X210CM, ESPESSURA DE 3CM, INCLUSO DOBRADIÇAS - FORNECIMENTO E INSTALAÇÃO. AF_12/2019</v>
          </cell>
          <cell r="C2520" t="str">
            <v>UN</v>
          </cell>
          <cell r="D2520">
            <v>300.45</v>
          </cell>
          <cell r="E2520">
            <v>35.119999999999997</v>
          </cell>
          <cell r="F2520">
            <v>335.57</v>
          </cell>
        </row>
        <row r="2521">
          <cell r="A2521">
            <v>91296</v>
          </cell>
          <cell r="B2521" t="str">
            <v>PORTA DE MADEIRA FRISADA, SEMI-OCA (LEVE OU MÉDIA), 70X210CM, ESPESSURA DE 3CM, INCLUSO DOBRADIÇAS - FORNECIMENTO E INSTALAÇÃO. AF_12/2019</v>
          </cell>
          <cell r="C2521" t="str">
            <v>UN</v>
          </cell>
          <cell r="D2521">
            <v>320.70999999999998</v>
          </cell>
          <cell r="E2521">
            <v>38.74</v>
          </cell>
          <cell r="F2521">
            <v>359.45</v>
          </cell>
        </row>
        <row r="2522">
          <cell r="A2522">
            <v>91297</v>
          </cell>
          <cell r="B2522" t="str">
            <v>PORTA DE MADEIRA FRISADA, SEMI-OCA (LEVE OU MÉDIA), 80X210CM, ESPESSURA DE 3,5CM, INCLUSO DOBRADIÇAS - FORNECIMENTO E INSTALAÇÃO. AF_12/2019</v>
          </cell>
          <cell r="C2522" t="str">
            <v>UN</v>
          </cell>
          <cell r="D2522">
            <v>352.54</v>
          </cell>
          <cell r="E2522">
            <v>42.36</v>
          </cell>
          <cell r="F2522">
            <v>394.9</v>
          </cell>
        </row>
        <row r="2523">
          <cell r="A2523"/>
          <cell r="B2523" t="str">
            <v>PORTA DE MADEIRA SEMI-OCA PARA CERA OU VERNIZ</v>
          </cell>
          <cell r="C2523"/>
          <cell r="D2523"/>
          <cell r="E2523"/>
          <cell r="F2523"/>
        </row>
        <row r="2524">
          <cell r="A2524">
            <v>91009</v>
          </cell>
          <cell r="B2524" t="str">
            <v>PORTA DE MADEIRA PARA VERNIZ, SEMI-OCA (LEVE OU MÉDIA), 60X210CM, ESPESSURA DE 3,5CM, INCLUSO DOBRADIÇAS - FORNECIMENTO E INSTALAÇÃO. AF_12/2019</v>
          </cell>
          <cell r="C2524" t="str">
            <v>UN</v>
          </cell>
          <cell r="D2524">
            <v>291.25</v>
          </cell>
          <cell r="E2524">
            <v>35.119999999999997</v>
          </cell>
          <cell r="F2524">
            <v>326.37</v>
          </cell>
        </row>
        <row r="2525">
          <cell r="A2525">
            <v>91010</v>
          </cell>
          <cell r="B2525" t="str">
            <v>PORTA DE MADEIRA PARA VERNIZ, SEMI-OCA (LEVE OU MÉDIA), 70X210CM, ESPESSURA DE 3,5CM, INCLUSO DOBRADIÇAS - FORNECIMENTO E INSTALAÇÃO. AF_12/2019</v>
          </cell>
          <cell r="C2525" t="str">
            <v>UN</v>
          </cell>
          <cell r="D2525">
            <v>295</v>
          </cell>
          <cell r="E2525">
            <v>38.75</v>
          </cell>
          <cell r="F2525">
            <v>333.75</v>
          </cell>
        </row>
        <row r="2526">
          <cell r="A2526">
            <v>91011</v>
          </cell>
          <cell r="B2526" t="str">
            <v>PORTA DE MADEIRA PARA VERNIZ, SEMI-OCA (LEVE OU MÉDIA), 80X210CM, ESPESSURA DE 3,5CM, INCLUSO DOBRADIÇAS - FORNECIMENTO E INSTALAÇÃO. AF_12/2019</v>
          </cell>
          <cell r="C2526" t="str">
            <v>UN</v>
          </cell>
          <cell r="D2526">
            <v>346.41</v>
          </cell>
          <cell r="E2526">
            <v>42.36</v>
          </cell>
          <cell r="F2526">
            <v>388.77</v>
          </cell>
        </row>
        <row r="2527">
          <cell r="A2527">
            <v>91012</v>
          </cell>
          <cell r="B2527" t="str">
            <v>PORTA DE MADEIRA PARA VERNIZ, SEMI-OCA (LEVE OU MÉDIA), 90X210CM, ESPESSURA DE 3,5CM, INCLUSO DOBRADIÇAS - FORNECIMENTO E INSTALAÇÃO. AF_12/2019</v>
          </cell>
          <cell r="C2527" t="str">
            <v>UN</v>
          </cell>
          <cell r="D2527">
            <v>385.16</v>
          </cell>
          <cell r="E2527">
            <v>45.97</v>
          </cell>
          <cell r="F2527">
            <v>431.13</v>
          </cell>
        </row>
        <row r="2528">
          <cell r="A2528" t="str">
            <v>AUX2724</v>
          </cell>
          <cell r="B2528" t="str">
            <v>PORTA DE MADEIRA PARA VERNIZ, SEMI-OCA (LEVE OU MÉDIA), 100X210CM, ESPESSURA DE 3,5CM, INCLUSO DOBRADIÇAS - FORNEC. E INST.</v>
          </cell>
          <cell r="C2528" t="str">
            <v>UN</v>
          </cell>
          <cell r="D2528">
            <v>406.17</v>
          </cell>
          <cell r="E2528">
            <v>45.99</v>
          </cell>
          <cell r="F2528">
            <v>452.16</v>
          </cell>
        </row>
        <row r="2529">
          <cell r="A2529" t="str">
            <v>AUX2562</v>
          </cell>
          <cell r="B2529" t="str">
            <v>PORTA DE MADEIRA - SÓLIDA PADRÃO IMBUIA E CEDRO P/ PINTURA A ÓLEO/VERNIZ - E=35MM, 100X210CM, INCLUSO DOBRADIÇAS - FORNECIMENTO E INSTALAÇÃO.</v>
          </cell>
          <cell r="C2529" t="str">
            <v>UN</v>
          </cell>
          <cell r="D2529">
            <v>637.87</v>
          </cell>
          <cell r="E2529">
            <v>45.99</v>
          </cell>
          <cell r="F2529">
            <v>683.86</v>
          </cell>
        </row>
        <row r="2530">
          <cell r="A2530"/>
          <cell r="B2530" t="str">
            <v>PORTA DE MADEIRA SEMI-OCA PARA PINTURA</v>
          </cell>
          <cell r="C2530"/>
          <cell r="D2530"/>
          <cell r="E2530"/>
          <cell r="F2530"/>
        </row>
        <row r="2531">
          <cell r="A2531">
            <v>90820</v>
          </cell>
          <cell r="B2531" t="str">
            <v>PORTA DE MADEIRA PARA PINTURA, SEMI-OCA (LEVE OU MÉDIA), 60X210CM, ESPESSURA DE 3,5CM, INCLUSO DOBRADIÇAS - FORNECIMENTO E INSTALAÇÃO. AF_12/2019</v>
          </cell>
          <cell r="C2531" t="str">
            <v>UN</v>
          </cell>
          <cell r="D2531">
            <v>280.63</v>
          </cell>
          <cell r="E2531">
            <v>35.119999999999997</v>
          </cell>
          <cell r="F2531">
            <v>315.75</v>
          </cell>
        </row>
        <row r="2532">
          <cell r="A2532">
            <v>90821</v>
          </cell>
          <cell r="B2532" t="str">
            <v>PORTA DE MADEIRA PARA PINTURA, SEMI-OCA (LEVE OU MÉDIA), 70X210CM, ESPESSURA DE 3,5CM, INCLUSO DOBRADIÇAS - FORNECIMENTO E INSTALAÇÃO. AF_12/2019</v>
          </cell>
          <cell r="C2532" t="str">
            <v>UN</v>
          </cell>
          <cell r="D2532">
            <v>283.87</v>
          </cell>
          <cell r="E2532">
            <v>38.75</v>
          </cell>
          <cell r="F2532">
            <v>322.62</v>
          </cell>
        </row>
        <row r="2533">
          <cell r="A2533">
            <v>90822</v>
          </cell>
          <cell r="B2533" t="str">
            <v>PORTA DE MADEIRA PARA PINTURA, SEMI-OCA (LEVE OU MÉDIA), 80X210CM, ESPESSURA DE 3,5CM, INCLUSO DOBRADIÇAS - FORNECIMENTO E INSTALAÇÃO. AF_12/2019</v>
          </cell>
          <cell r="C2533" t="str">
            <v>UN</v>
          </cell>
          <cell r="D2533">
            <v>303.27</v>
          </cell>
          <cell r="E2533">
            <v>42.36</v>
          </cell>
          <cell r="F2533">
            <v>345.63</v>
          </cell>
        </row>
        <row r="2534">
          <cell r="A2534">
            <v>90823</v>
          </cell>
          <cell r="B2534" t="str">
            <v>PORTA DE MADEIRA PARA PINTURA, SEMI-OCA (LEVE OU MÉDIA), 90X210CM, ESPESSURA DE 3,5CM, INCLUSO DOBRADIÇAS - FORNECIMENTO E INSTALAÇÃO. AF_12/2019</v>
          </cell>
          <cell r="C2534" t="str">
            <v>UN</v>
          </cell>
          <cell r="D2534">
            <v>375.74</v>
          </cell>
          <cell r="E2534">
            <v>45.97</v>
          </cell>
          <cell r="F2534">
            <v>421.71</v>
          </cell>
        </row>
        <row r="2535">
          <cell r="A2535">
            <v>90824</v>
          </cell>
          <cell r="B2535" t="str">
            <v>PORTA DE MADEIRA PARA PINTURA, SEMI-OCA (PESADA OU SUPERPESADA), 80X210CM, ESPESSURA DE 3,5CM, INCLUSO DOBRADIÇAS - FORNECIMENTO E INSTALAÇÃO. AF_12/2019</v>
          </cell>
          <cell r="C2535" t="str">
            <v>UN</v>
          </cell>
          <cell r="D2535">
            <v>539.33000000000004</v>
          </cell>
          <cell r="E2535">
            <v>58.79</v>
          </cell>
          <cell r="F2535">
            <v>598.12</v>
          </cell>
        </row>
        <row r="2536">
          <cell r="A2536"/>
          <cell r="B2536" t="str">
            <v>PORTA DE MADEIRA COMPENSADAS</v>
          </cell>
          <cell r="C2536"/>
          <cell r="D2536"/>
          <cell r="E2536"/>
          <cell r="F2536"/>
        </row>
        <row r="2537">
          <cell r="A2537">
            <v>100700</v>
          </cell>
          <cell r="B2537" t="str">
            <v>PORTA DE MADEIRA COMPENSADA LISA PARA PINTURA, 120X210X3,5CM, 2 FOLHAS, INCLUSO ADUELA 2A, ALIZAR 2A E DOBRADIÇAS. AF_12/2019</v>
          </cell>
          <cell r="C2537" t="str">
            <v>UN</v>
          </cell>
          <cell r="D2537">
            <v>707.09</v>
          </cell>
          <cell r="E2537">
            <v>138.05000000000001</v>
          </cell>
          <cell r="F2537">
            <v>845.14</v>
          </cell>
        </row>
        <row r="2538">
          <cell r="A2538" t="str">
            <v>AUX2990</v>
          </cell>
          <cell r="B2538" t="str">
            <v>PORTA EM MADEIRA COMPENSADA (CANELA), LISA, SEMI-OCA, 1,40X*2,40*M, COM DUAS FOLHAS DE ABRIR, INCLUSIVE BATENTES E FERRAGENS</v>
          </cell>
          <cell r="C2538" t="str">
            <v xml:space="preserve">UN </v>
          </cell>
          <cell r="D2538">
            <v>893.64</v>
          </cell>
          <cell r="E2538">
            <v>131.44999999999999</v>
          </cell>
          <cell r="F2538">
            <v>1025.0899999999999</v>
          </cell>
        </row>
        <row r="2539">
          <cell r="A2539" t="str">
            <v>AUX2053</v>
          </cell>
          <cell r="B2539" t="str">
            <v>PORTA EM MADEIRA COMPENSADA (CANELADA), LISA, SEMI-ÔCA, 1.60X2.10M, INCLUSIVE BATENTE E FERRAGENS</v>
          </cell>
          <cell r="C2539" t="str">
            <v xml:space="preserve">UN </v>
          </cell>
          <cell r="D2539">
            <v>1053.2</v>
          </cell>
          <cell r="E2539">
            <v>135.86000000000001</v>
          </cell>
          <cell r="F2539">
            <v>1189.06</v>
          </cell>
        </row>
        <row r="2540">
          <cell r="A2540" t="str">
            <v>AUX1822</v>
          </cell>
          <cell r="B2540" t="str">
            <v>PORTA EM MADEIRA COMPENSADA, LISA, SEMI-OCA, ACABAMENTO PARA PINTURA, 0,60X1,65 M, INCLUSIVE FERRAGENS (LIVRE/OCUPADO), EXCLUSIVE BATENTE, PARA USO EM DIVISÓRIAS GRANITO OU MÁRMORE</v>
          </cell>
          <cell r="C2540" t="str">
            <v xml:space="preserve">UN </v>
          </cell>
          <cell r="D2540">
            <v>889.49</v>
          </cell>
          <cell r="E2540">
            <v>130.96</v>
          </cell>
          <cell r="F2540">
            <v>1020.45</v>
          </cell>
        </row>
        <row r="2541">
          <cell r="A2541" t="str">
            <v>AUX2229</v>
          </cell>
          <cell r="B2541" t="str">
            <v>PORTA EM MADEIRA COMPENSADA, LISA, SEMI-OCA, ACABAMENTO PARA PINTURA, 0,80X1,65 M, INCLUSIVE FERRAGENS (LIVRE/OCUPADO), EXCLUSIVE BATENTE, PARA USO EM DIVISÓRIAS GRANITO OU MÁRMORE</v>
          </cell>
          <cell r="C2541" t="str">
            <v xml:space="preserve">UN </v>
          </cell>
          <cell r="D2541">
            <v>909.09</v>
          </cell>
          <cell r="E2541">
            <v>130.96</v>
          </cell>
          <cell r="F2541">
            <v>1040.05</v>
          </cell>
        </row>
        <row r="2542">
          <cell r="A2542" t="str">
            <v>AUX1823</v>
          </cell>
          <cell r="B2542" t="str">
            <v>PORTA EM MADEIRA COMPENSADA, LISA, SEMI-OCA, REVESTIDA COM LAMINADO TEXTURIZADO, 0,60X1,60 A 1,80 M, INCLUSIVE FERRAGENS (LIVRE/OCUPADO), BATENTE E ALIZAR</v>
          </cell>
          <cell r="C2542" t="str">
            <v xml:space="preserve">UN </v>
          </cell>
          <cell r="D2542">
            <v>729.99</v>
          </cell>
          <cell r="E2542">
            <v>167.95</v>
          </cell>
          <cell r="F2542">
            <v>897.94</v>
          </cell>
        </row>
        <row r="2543">
          <cell r="A2543" t="str">
            <v>AUX3377</v>
          </cell>
          <cell r="B2543" t="str">
            <v>PORTA EM MADEIRA COMPENSADA, LISA, SEMI-OCA, REVESTIDA COM LAMINADO TEXTURIZADO, 0,90X1,60 A 1,80 M, INCLUSIVE FERRAGENS (LIVRE/OCUPADO) E BATENTES</v>
          </cell>
          <cell r="C2543" t="str">
            <v xml:space="preserve">UN </v>
          </cell>
          <cell r="D2543">
            <v>907.27</v>
          </cell>
          <cell r="E2543">
            <v>179.02</v>
          </cell>
          <cell r="F2543">
            <v>1086.29</v>
          </cell>
        </row>
        <row r="2544">
          <cell r="A2544" t="str">
            <v>AUX3280</v>
          </cell>
          <cell r="B2544" t="str">
            <v>PORTA EM MADEIRA COMPENSADA, LISA, SEMI-OCA, REVESTIDA COM LAMINADO TEXTURIZADO, 1,00X1,60 A 1,80 M, INCLUSIVE FERRAGENS (LIVRE/OCUPADO) E BATENTES</v>
          </cell>
          <cell r="C2544" t="str">
            <v xml:space="preserve">UN </v>
          </cell>
          <cell r="D2544">
            <v>957.63</v>
          </cell>
          <cell r="E2544">
            <v>182.77</v>
          </cell>
          <cell r="F2544">
            <v>1140.4000000000001</v>
          </cell>
        </row>
        <row r="2545">
          <cell r="A2545"/>
          <cell r="B2545" t="str">
            <v>PORTA DE MADEIRA - MEXICANAS</v>
          </cell>
          <cell r="C2545"/>
          <cell r="D2545"/>
          <cell r="E2545"/>
          <cell r="F2545"/>
        </row>
        <row r="2546">
          <cell r="A2546">
            <v>90825</v>
          </cell>
          <cell r="B2546" t="str">
            <v>PORTA DE MADEIRA, MACIÇA (PESADA OU SUPERPESADA), 90X210CM, ESPESSURA DE 3,5CM, INCLUSO DOBRADIÇAS - FORNECIMENTO E INSTALAÇÃO. AF_12/2019</v>
          </cell>
          <cell r="C2546" t="str">
            <v>UN</v>
          </cell>
          <cell r="D2546">
            <v>601.07000000000005</v>
          </cell>
          <cell r="E2546">
            <v>63.79</v>
          </cell>
          <cell r="F2546">
            <v>664.86</v>
          </cell>
        </row>
        <row r="2547">
          <cell r="A2547">
            <v>91299</v>
          </cell>
          <cell r="B2547" t="str">
            <v>PORTA DE MADEIRA, TIPO MEXICANA, MACIÇA (PESADA OU SUPERPESADA), 80X210CM, ESPESSURA DE 3,5CM, INCLUSO DOBRADIÇAS - FORNECIMENTO E INSTALAÇÃO. AF_12/2019</v>
          </cell>
          <cell r="C2547" t="str">
            <v>UN</v>
          </cell>
          <cell r="D2547">
            <v>1221.49</v>
          </cell>
          <cell r="E2547">
            <v>58.79</v>
          </cell>
          <cell r="F2547">
            <v>1280.28</v>
          </cell>
        </row>
        <row r="2548">
          <cell r="A2548" t="str">
            <v>AUX1667</v>
          </cell>
          <cell r="B2548" t="str">
            <v>PORTA DE MADEIRA, TIPO MEXICANA, MACIÇA (PESADA OU SUPERPESADA), 90X210CM, ESPESSURA DE 3,5CM, INCLUSO DOBRADIÇAS - FORNEC. E INST.</v>
          </cell>
          <cell r="C2548" t="str">
            <v>UN</v>
          </cell>
          <cell r="D2548">
            <v>1365.42</v>
          </cell>
          <cell r="E2548">
            <v>66.150000000000006</v>
          </cell>
          <cell r="F2548">
            <v>1431.57</v>
          </cell>
        </row>
        <row r="2549">
          <cell r="A2549" t="str">
            <v>AUX2501</v>
          </cell>
          <cell r="B2549" t="str">
            <v>PORTA EM MADEIRA DE LEI, 0,60X1,60 M, INCLUSIVE BATENTE E DOBRADIÇAS</v>
          </cell>
          <cell r="C2549" t="str">
            <v xml:space="preserve">UN </v>
          </cell>
          <cell r="D2549">
            <v>1067.8699999999999</v>
          </cell>
          <cell r="E2549">
            <v>186.13</v>
          </cell>
          <cell r="F2549">
            <v>1254</v>
          </cell>
        </row>
        <row r="2550">
          <cell r="A2550"/>
          <cell r="B2550" t="str">
            <v>PORTA DE MADEIRA - CORRER</v>
          </cell>
          <cell r="C2550"/>
          <cell r="D2550"/>
          <cell r="E2550"/>
          <cell r="F2550"/>
        </row>
        <row r="2551">
          <cell r="A2551" t="str">
            <v>AUX2417</v>
          </cell>
          <cell r="B2551" t="str">
            <v>PORTA EM MADEIRA DE LEI, DE CORRER, LISA, SEMI-ÔCA 0,80X2,10M, INCLUSIVE BATENTES E FERRAGENS</v>
          </cell>
          <cell r="C2551" t="str">
            <v>UN</v>
          </cell>
          <cell r="D2551">
            <v>1015.4</v>
          </cell>
          <cell r="E2551">
            <v>330.7</v>
          </cell>
          <cell r="F2551">
            <v>1346.1</v>
          </cell>
        </row>
        <row r="2552">
          <cell r="A2552" t="str">
            <v>AUX3353</v>
          </cell>
          <cell r="B2552" t="str">
            <v>PORTA EM MADEIRA DE LEI, DE CORRER, LISA, SEMI-OCA 0,90X2,10 M, INCLUSIVE BATENTES E FERRAGENS</v>
          </cell>
          <cell r="C2552" t="str">
            <v xml:space="preserve">UN </v>
          </cell>
          <cell r="D2552">
            <v>1064.3900000000001</v>
          </cell>
          <cell r="E2552">
            <v>398.6</v>
          </cell>
          <cell r="F2552">
            <v>1462.99</v>
          </cell>
        </row>
        <row r="2553">
          <cell r="A2553" t="str">
            <v>AUX2500</v>
          </cell>
          <cell r="B2553" t="str">
            <v>PORTA EM MADEIRA DE LEI, DE CORRER, LISA, 1,20X2,10M, INCLUSIVE BATENTE E FERRAGENS</v>
          </cell>
          <cell r="C2553" t="str">
            <v xml:space="preserve">UN </v>
          </cell>
          <cell r="D2553">
            <v>2630.42</v>
          </cell>
          <cell r="E2553">
            <v>460.98</v>
          </cell>
          <cell r="F2553">
            <v>3091.4</v>
          </cell>
        </row>
        <row r="2554">
          <cell r="A2554"/>
          <cell r="B2554" t="str">
            <v>PORTA DE MADEIRA - VENEZIANA</v>
          </cell>
          <cell r="C2554"/>
          <cell r="D2554"/>
          <cell r="E2554"/>
          <cell r="F2554"/>
        </row>
        <row r="2555">
          <cell r="A2555">
            <v>91298</v>
          </cell>
          <cell r="B2555" t="str">
            <v>PORTA DE MADEIRA TIPO VENEZIANA, 80X210CM, ESPESSURA DE 3CM, INCLUSO DOBRADIÇAS - FORNECIMENTO E INSTALAÇÃO. AF_12/2019</v>
          </cell>
          <cell r="C2555" t="str">
            <v>UN</v>
          </cell>
          <cell r="D2555">
            <v>872.06</v>
          </cell>
          <cell r="E2555">
            <v>42.36</v>
          </cell>
          <cell r="F2555">
            <v>914.42</v>
          </cell>
        </row>
        <row r="2556">
          <cell r="A2556"/>
          <cell r="B2556" t="str">
            <v>PORTA DE MADEIRA - COM VISOR</v>
          </cell>
          <cell r="C2556"/>
          <cell r="D2556"/>
          <cell r="E2556"/>
          <cell r="F2556"/>
        </row>
        <row r="2557">
          <cell r="A2557" t="str">
            <v>AUX3033</v>
          </cell>
          <cell r="B2557" t="str">
            <v>PORTA DE MADEIRA COMPENSADA (CANELA), SEMI-OCA, 80X210CM C/ VISOR 0,16 M2, INCLUSO VIDRO 4 MM E DOBRADIÇAS - FORNECIMENTO E INSTALAÇÃO</v>
          </cell>
          <cell r="C2557" t="str">
            <v xml:space="preserve">UN </v>
          </cell>
          <cell r="D2557">
            <v>443.36</v>
          </cell>
          <cell r="E2557">
            <v>42.38</v>
          </cell>
          <cell r="F2557">
            <v>485.74</v>
          </cell>
        </row>
        <row r="2558">
          <cell r="A2558" t="str">
            <v>AUX3031</v>
          </cell>
          <cell r="B2558" t="str">
            <v>PORTA DE MADEIRA COMPENSADA (CANELA), SEMI-OCA, 90X210CM C/ VISOR 0,16 M2, INCLUSO VIDRO 4 MM E DOBRADIÇAS - FORNECIMENTO E INSTALAÇÃO</v>
          </cell>
          <cell r="C2558" t="str">
            <v xml:space="preserve">UN </v>
          </cell>
          <cell r="D2558">
            <v>470.05</v>
          </cell>
          <cell r="E2558">
            <v>45.99</v>
          </cell>
          <cell r="F2558">
            <v>516.04</v>
          </cell>
        </row>
        <row r="2559">
          <cell r="A2559" t="str">
            <v>AUX3034</v>
          </cell>
          <cell r="B2559" t="str">
            <v>KIT DE PORTA DE MADEIRA COMPENSADA (CANELA), SEMI-OCA, 80X210CM C/ VISOR 0,16 M2, COM VIDRO 4 MM,  ITENS INCLUSOS: DOBRADIÇAS, MONTAGEM E INSTALAÇÃO DO BATENTE, FECHADURA COM EXECUÇÃO DO FURO - FORNECIMENTO E INSTALAÇÃO</v>
          </cell>
          <cell r="C2559" t="str">
            <v xml:space="preserve">UN </v>
          </cell>
          <cell r="D2559">
            <v>811.42</v>
          </cell>
          <cell r="E2559">
            <v>220.87</v>
          </cell>
          <cell r="F2559">
            <v>1032.29</v>
          </cell>
        </row>
        <row r="2560">
          <cell r="A2560" t="str">
            <v>AUX3032</v>
          </cell>
          <cell r="B2560" t="str">
            <v>KIT DE PORTA DE MADEIRA COMPENSADA (CANELA), SEMI-OCA, 90X210CM C/ VISOR 0,16 M2, COM VIDRO 4 MM,  ITENS INCLUSOS: DOBRADIÇAS, MONTAGEM E INSTALAÇÃO DO BATENTE, FECHADURA COM EXECUÇÃO DO FURO - FORNECIMENTO E INSTALAÇÃO</v>
          </cell>
          <cell r="C2560" t="str">
            <v xml:space="preserve">UN </v>
          </cell>
          <cell r="D2560">
            <v>839.44</v>
          </cell>
          <cell r="E2560">
            <v>224.85</v>
          </cell>
          <cell r="F2560">
            <v>1064.29</v>
          </cell>
        </row>
        <row r="2561">
          <cell r="A2561" t="str">
            <v>AUX3036</v>
          </cell>
          <cell r="B2561" t="str">
            <v>PORTA EM MADEIRA COMPENSADA (CANELA), SEMI-OCA, 160X210CM C/ VISOR 0,16M² EM CADA FOLHA, COM VIDRO 4 MM, DUAS FOLHAS DE ABRIR, INCLUSIVE BATENTES E FERRAGENS</v>
          </cell>
          <cell r="C2561" t="str">
            <v xml:space="preserve">UN </v>
          </cell>
          <cell r="D2561">
            <v>1416.09</v>
          </cell>
          <cell r="E2561">
            <v>166.37</v>
          </cell>
          <cell r="F2561">
            <v>1582.46</v>
          </cell>
        </row>
        <row r="2562">
          <cell r="A2562" t="str">
            <v>AUX3082</v>
          </cell>
          <cell r="B2562" t="str">
            <v>PORTA EM MADEIRA COMPENSADA (CANELA), LISA, SEMI-ÔCA, 1,80 X 2,10 M, DUAS FOLHAS, COM VISOR, INCLUSIVE BATENTES E FERRAGENS</v>
          </cell>
          <cell r="C2562" t="str">
            <v xml:space="preserve">UN </v>
          </cell>
          <cell r="D2562">
            <v>1246.45</v>
          </cell>
          <cell r="E2562">
            <v>224.97</v>
          </cell>
          <cell r="F2562">
            <v>1471.42</v>
          </cell>
        </row>
        <row r="2563">
          <cell r="A2563"/>
          <cell r="B2563" t="str">
            <v>PORTA DE MADEIRA PCD</v>
          </cell>
          <cell r="C2563"/>
          <cell r="D2563"/>
          <cell r="E2563"/>
          <cell r="F2563"/>
        </row>
        <row r="2564">
          <cell r="A2564" t="str">
            <v>AUX3369</v>
          </cell>
          <cell r="B2564" t="str">
            <v>KIT DE PORTA DE MADEIRA PARA SANITÁRIO DE PCD, VERNIZ, SEMI-OCA (LEVE OU MÉDIA), PADRÃO POPULAR, 80X210CM, ESPESSURA DE 3,5CM, ITENS INCLUSOS: DOBRADIÇAS, MONTAGEM E INSTALAÇÃO DO BATENTE, FECHADURA, CHAPA EM INOX DE PROTEÇÃO E BARRA DE APOIO - FORNECIMENTO E INSTALAÇÃO</v>
          </cell>
          <cell r="C2564" t="str">
            <v>UN</v>
          </cell>
          <cell r="D2564">
            <v>1780.46</v>
          </cell>
          <cell r="E2564">
            <v>293.45</v>
          </cell>
          <cell r="F2564">
            <v>2073.91</v>
          </cell>
        </row>
        <row r="2565">
          <cell r="A2565" t="str">
            <v>AUX1518</v>
          </cell>
          <cell r="B2565" t="str">
            <v>KIT DE PORTA DE MADEIRA PARA SANITÁRIO DE PCD, VERNIZ, SEMI-OCA (LEVE OU MÉDIA), PADRÃO POPULAR, 90X210CM, ESPESSURA DE 3,5CM, ITENS INCLUSOS: DOBRADIÇAS, MONTAGEM E INSTALAÇÃO DO BATENTE, FECHADURA, CHAPA EM INOX DE PROTEÇÃO E BARRA DE APOIO (NAS DUAS FACES) - FORNECIMENTO E INSTALAÇÃO</v>
          </cell>
          <cell r="C2565" t="str">
            <v>UN</v>
          </cell>
          <cell r="D2565">
            <v>1913.58</v>
          </cell>
          <cell r="E2565">
            <v>297.43</v>
          </cell>
          <cell r="F2565">
            <v>2211.0100000000002</v>
          </cell>
        </row>
        <row r="2566">
          <cell r="A2566" t="str">
            <v>AUX3035</v>
          </cell>
          <cell r="B2566" t="str">
            <v>KIT DE PORTA DE MADEIRA PARA SANITÁRIO DE PCD, PARA VERNIZ SEMI-OCA (LEVE OU MÉDIA), PADRÃO MÉDIO, 90X210CM, ESPESSURA DE 3,5CM, ITENS INCLUSOS: DOBRADIÇAS, MONTAGEM E INSTALAÇÃO DO BATENTE, FECHADURA, CHAPA EM INOX DE PROTEÇÃO E BARRA DE APOIO (APENAS 1 FACE) - FORNECIMENTO E INSTALAÇÃO</v>
          </cell>
          <cell r="C2566" t="str">
            <v xml:space="preserve">UN </v>
          </cell>
          <cell r="D2566">
            <v>1543.17</v>
          </cell>
          <cell r="E2566">
            <v>265.83999999999997</v>
          </cell>
          <cell r="F2566">
            <v>1809.01</v>
          </cell>
        </row>
        <row r="2567">
          <cell r="A2567" t="str">
            <v>AUX1304</v>
          </cell>
          <cell r="B2567" t="str">
            <v>PORTA DE MADEIRA 90X210CM, INCL. DOBRADIÇAS, 1 BARRA DE APOIO E CHAPA AÇO INOX E=4MM H=40CM EM UMA DAS FACES - FORNEC. E INST.</v>
          </cell>
          <cell r="C2567" t="str">
            <v>UN</v>
          </cell>
          <cell r="D2567">
            <v>963.48</v>
          </cell>
          <cell r="E2567">
            <v>87.25</v>
          </cell>
          <cell r="F2567">
            <v>1050.73</v>
          </cell>
        </row>
        <row r="2568">
          <cell r="A2568" t="str">
            <v>AUX2273</v>
          </cell>
          <cell r="B2568" t="str">
            <v>KIT DE PORTA DE MADEIRA PARA SANITÁRIO DE PCD, PARA PINTURA, SEMI-OCA (LEVE OU MÉDIA), PADRÃO MÉDIO, 90X210CM, ESPESSURA DE 3,5CM, ITENS INCLUSOS: DOBRADIÇAS, MONTAGEM E INSTALAÇÃO DO BATENTE, FECHADURA COM EXECUÇÃO DE FURO, CHAPA EM INOX DE PROTEÇÃO E  BARRA DE APOIO (NAS DUAS FACES) - FORNECIMENTO E INSTALAÇÃO</v>
          </cell>
          <cell r="C2568" t="str">
            <v>UN</v>
          </cell>
          <cell r="D2568">
            <v>2105.04</v>
          </cell>
          <cell r="E2568">
            <v>297.16000000000003</v>
          </cell>
          <cell r="F2568">
            <v>2402.1999999999998</v>
          </cell>
        </row>
        <row r="2569">
          <cell r="A2569" t="str">
            <v>AUX2784</v>
          </cell>
          <cell r="B2569" t="str">
            <v>KIT PORTA PRONTA DE MADEIRA PARA SANITÁRIO PCD, 90 X 180CM, E = 35MM, COM MARCO EM AÇO, NÚCLEO SARRAFEADO ACABAMENTO MELAMÍNICO BRANCO (INCLUI MARCO, ALIZARES, DOBRADIÇAS, FECHADURA E BARRA DE APOIO NAS DUAS FACES) - FORNEC. E INST.</v>
          </cell>
          <cell r="C2569" t="str">
            <v>UN</v>
          </cell>
          <cell r="D2569">
            <v>1259.3499999999999</v>
          </cell>
          <cell r="E2569">
            <v>142.44</v>
          </cell>
          <cell r="F2569">
            <v>1401.79</v>
          </cell>
        </row>
        <row r="2570">
          <cell r="A2570" t="str">
            <v>AUX2660</v>
          </cell>
          <cell r="B2570" t="str">
            <v>KIT DE PORTA DE MADEIRA PARA SANITÁRIO PCD, VERNIZ, SEMI-OCA (LEVE OU MÉDIA), PADRÃO MÉDIO, 100X210CM, ESPESSURA DE 3,5CM, ITENS INCLUSOS: DOBRADIÇAS, MONTAGEM E INSTALAÇÃO DE BATENTE, FECHADURA COM EXECUÇÃO DO FURO, CHAPA EM INOX DE PROTEÇÃO E BARRA DE APOIO (NAS DUAS FACES) - FORNECIMENTO E INSTALAÇÃO.</v>
          </cell>
          <cell r="C2570" t="str">
            <v>UN</v>
          </cell>
          <cell r="D2570">
            <v>2230.65</v>
          </cell>
          <cell r="E2570">
            <v>297.52</v>
          </cell>
          <cell r="F2570">
            <v>2528.17</v>
          </cell>
        </row>
        <row r="2571">
          <cell r="A2571" t="str">
            <v>AUX3370</v>
          </cell>
          <cell r="B2571" t="str">
            <v>CHAPA DE AÇO INOX E=4MM PARA PROTEÇÃO DE PORTA PCD</v>
          </cell>
          <cell r="C2571" t="str">
            <v>M2</v>
          </cell>
          <cell r="D2571">
            <v>1177.98</v>
          </cell>
          <cell r="E2571">
            <v>8.3699999999999992</v>
          </cell>
          <cell r="F2571">
            <v>1186.3499999999999</v>
          </cell>
        </row>
        <row r="2572">
          <cell r="A2572">
            <v>100874</v>
          </cell>
          <cell r="B2572" t="str">
            <v>PUXADOR PARA PCD, FIXADO NA PORTA - FORNECIMENTO E INSTALAÇÃO. AF_01/2020</v>
          </cell>
          <cell r="C2572" t="str">
            <v>UN</v>
          </cell>
          <cell r="D2572">
            <v>276.63</v>
          </cell>
          <cell r="E2572">
            <v>24.58</v>
          </cell>
          <cell r="F2572">
            <v>301.20999999999998</v>
          </cell>
        </row>
        <row r="2573">
          <cell r="A2573"/>
          <cell r="B2573" t="str">
            <v>KIT DE PORTA DE MADEIRA MEXICANA, SEM FECHADURA</v>
          </cell>
          <cell r="C2573"/>
          <cell r="D2573"/>
          <cell r="E2573"/>
          <cell r="F2573"/>
        </row>
        <row r="2574">
          <cell r="A2574" t="str">
            <v>AUX1669</v>
          </cell>
          <cell r="B2574" t="str">
            <v>KIT DE PORTA DE MADEIRA TIPO MEXICANA, MACIÇA (PESADA OU SUPERPESADA), PADRÃO MÉDIO, 90X210CM, ESPESSURA DE 3,5CM, ITENS INCLUSOS: DOBRADIÇAS, MONTAGEM E INSTALAÇÃO DO BATENTE/GUARNIÇÃO, SEM FECHADURA - FORNEC. E INST.</v>
          </cell>
          <cell r="C2574" t="str">
            <v>UN</v>
          </cell>
          <cell r="D2574">
            <v>1773.99</v>
          </cell>
          <cell r="E2574">
            <v>217.26</v>
          </cell>
          <cell r="F2574">
            <v>1991.25</v>
          </cell>
        </row>
        <row r="2575">
          <cell r="A2575">
            <v>91336</v>
          </cell>
          <cell r="B2575" t="str">
            <v>KIT DE PORTA DE MADEIRA TIPO MEXICANA, MACIÇA (PESADA OU SUPERPESADA), PADRÃO MÉDIO, 80X210CM, ESPESSURA DE 3CM, ITENS INCLUSOS: DOBRADIÇAS, MONTAGEM E INSTALAÇÃO DO BATENTE, SEM FECHADURA - FORNECIMENTO E INSTALAÇÃO. AF_12/2019</v>
          </cell>
          <cell r="C2575" t="str">
            <v>UN</v>
          </cell>
          <cell r="D2575">
            <v>1628.01</v>
          </cell>
          <cell r="E2575">
            <v>209.47</v>
          </cell>
          <cell r="F2575">
            <v>1837.48</v>
          </cell>
        </row>
        <row r="2576">
          <cell r="A2576">
            <v>91337</v>
          </cell>
          <cell r="B2576" t="str">
            <v>KIT DE PORTA DE MADEIRA TIPO MEXICANA, MACIÇA (PESADA OU SUPERPESADA), PADRÃO POPULAR, 80X210CM, ESPESSURA DE 3CM, ITENS INCLUSOS: DOBRADIÇAS, MONTAGEM E INSTALAÇÃO DO BATENTE, SEM FECHADURA - FORNECIMENTO E INSTALAÇÃO. AF_12/2019</v>
          </cell>
          <cell r="C2576" t="str">
            <v>UN</v>
          </cell>
          <cell r="D2576">
            <v>1502.15</v>
          </cell>
          <cell r="E2576">
            <v>209.76</v>
          </cell>
          <cell r="F2576">
            <v>1711.91</v>
          </cell>
        </row>
        <row r="2577">
          <cell r="A2577"/>
          <cell r="B2577" t="str">
            <v>KIT DE PORTA DE MADEIRA MEXICANA, COM FECHADURA</v>
          </cell>
          <cell r="C2577"/>
          <cell r="D2577"/>
          <cell r="E2577"/>
          <cell r="F2577"/>
        </row>
        <row r="2578">
          <cell r="A2578">
            <v>100693</v>
          </cell>
          <cell r="B2578" t="str">
            <v>KIT DE PORTA DE MADEIRA TIPO MEXICANA, MACIÇA (PESADA OU SUPERPESADA), PADRÃO MÉDIO, 80X210CM, ESPESSURA DE 3,5CM, ITENS INCLUSOS: DOBRADIÇAS, MONTAGEM E INSTALAÇÃO DE BATENTE, FECHADURA COM EXECUÇÃO DO FURO - FORNECIMENTO E INSTALAÇÃO. AF_12/2019</v>
          </cell>
          <cell r="C2578" t="str">
            <v>UN</v>
          </cell>
          <cell r="D2578">
            <v>1789.73</v>
          </cell>
          <cell r="E2578">
            <v>236.93</v>
          </cell>
          <cell r="F2578">
            <v>2026.66</v>
          </cell>
        </row>
        <row r="2579">
          <cell r="A2579">
            <v>100694</v>
          </cell>
          <cell r="B2579" t="str">
            <v>KIT DE PORTA DE MADEIRA TIPO MEXICANA, MACIÇA (PESADA OU SUPERPESADA), PADRÃO POPULAR, 80X210CM, ESPESSURA DE 3,5CM, ITENS INCLUSOS: DOBRADIÇAS, MONTAGEM E INSTALAÇÃO DE BATENTE, FECHADURA COM EXECUÇÃO DO FURO - FORNECIMENTO E INSTALAÇÃO. AF_12/2019</v>
          </cell>
          <cell r="C2579" t="str">
            <v>UN</v>
          </cell>
          <cell r="D2579">
            <v>1589.61</v>
          </cell>
          <cell r="E2579">
            <v>237.22</v>
          </cell>
          <cell r="F2579">
            <v>1826.83</v>
          </cell>
        </row>
        <row r="2580">
          <cell r="A2580"/>
          <cell r="B2580" t="str">
            <v>KIT DE PORTA DE MADEIRA FRISADA SEMI-OCA, COM FECHADURA</v>
          </cell>
          <cell r="C2580"/>
          <cell r="D2580"/>
          <cell r="E2580"/>
          <cell r="F2580"/>
        </row>
        <row r="2581">
          <cell r="A2581">
            <v>100682</v>
          </cell>
          <cell r="B2581" t="str">
            <v>KIT DE PORTA DE MADEIRA FRISADA, SEMI-OCA (LEVE OU MÉDIA), PADRÃO POPULAR, 70X210CM, ESPESSURA DE 3CM, ITENS INCLUSOS: DOBRADIÇAS, MONTAGEM E INSTALAÇÃO DE BATENTE, FECHADURA COM EXECUÇÃO DO FURO - FORNECIMENTO E INSTALAÇÃO. AF_12/2019</v>
          </cell>
          <cell r="C2581" t="str">
            <v>UN</v>
          </cell>
          <cell r="D2581">
            <v>676.5</v>
          </cell>
          <cell r="E2581">
            <v>210.49</v>
          </cell>
          <cell r="F2581">
            <v>886.99</v>
          </cell>
        </row>
        <row r="2582">
          <cell r="A2582">
            <v>100688</v>
          </cell>
          <cell r="B2582" t="str">
            <v>KIT DE PORTA DE MADEIRA FRISADA, SEMI-OCA (LEVE OU MÉDIA), PADRÃO POPULAR, 60X210CM, ESPESSURA DE 3CM, ITENS INCLUSOS: DOBRADIÇAS, MONTAGEM E INSTALAÇÃO DE BATENTE, FECHADURA COM EXECUÇÃO DO FURO - FORNECIMENTO E INSTALAÇÃO. AF_12/2019</v>
          </cell>
          <cell r="C2582" t="str">
            <v>UN</v>
          </cell>
          <cell r="D2582">
            <v>672.15</v>
          </cell>
          <cell r="E2582">
            <v>206.49</v>
          </cell>
          <cell r="F2582">
            <v>878.64</v>
          </cell>
        </row>
        <row r="2583">
          <cell r="A2583">
            <v>100690</v>
          </cell>
          <cell r="B2583" t="str">
            <v>KIT DE PORTA DE MADEIRA FRISADA, SEMI-OCA (LEVE OU MÉDIA), PADRÃO POPULAR, 80X210CM, ESPESSURA DE 3,5CM, ITENS INCLUSOS: DOBRADIÇAS, MONTAGEM E INSTALAÇÃO DE BATENTE, FECHADURA COM EXECUÇÃO DO FURO - FORNECIMENTO E INSTALAÇÃO. AF_12/2019</v>
          </cell>
          <cell r="C2583" t="str">
            <v>UN</v>
          </cell>
          <cell r="D2583">
            <v>720.55</v>
          </cell>
          <cell r="E2583">
            <v>220.9</v>
          </cell>
          <cell r="F2583">
            <v>941.45</v>
          </cell>
        </row>
        <row r="2584">
          <cell r="A2584">
            <v>100681</v>
          </cell>
          <cell r="B2584" t="str">
            <v>KIT DE PORTA DE MADEIRA FRISADA, SEMI-OCA (LEVE OU MÉDIA), PADRÃO MÉDIO, 70X210CM, ESPESSURA DE 3CM, ITENS INCLUSOS: DOBRADIÇAS, MONTAGEM E INSTALAÇÃO DE BATENTE, FECHADURA COM EXECUÇÃO DO FURO - FORNECIMENTO E INSTALAÇÃO. AF_12/2019</v>
          </cell>
          <cell r="C2584" t="str">
            <v>UN</v>
          </cell>
          <cell r="D2584">
            <v>869.95</v>
          </cell>
          <cell r="E2584">
            <v>210.16</v>
          </cell>
          <cell r="F2584">
            <v>1080.1099999999999</v>
          </cell>
        </row>
        <row r="2585">
          <cell r="A2585">
            <v>100687</v>
          </cell>
          <cell r="B2585" t="str">
            <v>KIT DE PORTA DE MADEIRA FRISADA, SEMI-OCA (LEVE OU MÉDIA), PADRÃO MÉDIO, 60X210CM, ESPESSURA DE 3,5CM, ITENS INCLUSOS: DOBRADIÇAS, MONTAGEM E INSTALAÇÃO DE BATENTE, FECHADURA COM EXECUÇÃO DO FURO - FORNECIMENTO E INSTALAÇÃO. AF_12/2019</v>
          </cell>
          <cell r="C2585" t="str">
            <v>UN</v>
          </cell>
          <cell r="D2585">
            <v>847.58</v>
          </cell>
          <cell r="E2585">
            <v>206.16</v>
          </cell>
          <cell r="F2585">
            <v>1053.74</v>
          </cell>
        </row>
        <row r="2586">
          <cell r="A2586">
            <v>100689</v>
          </cell>
          <cell r="B2586" t="str">
            <v>KIT DE PORTA DE MADEIRA FRISADA, SEMI-OCA (LEVE OU MÉDIA), PADRÃO MÉDIO, 80X210CM, ESPESSURA DE 3,5CM, ITENS INCLUSOS: DOBRADIÇAS, MONTAGEM E INSTALAÇÃO DE BATENTE, FECHADURA COM EXECUÇÃO DO FURO - FORNECIMENTO E INSTALAÇÃO. AF_12/2019</v>
          </cell>
          <cell r="C2586" t="str">
            <v>UN</v>
          </cell>
          <cell r="D2586">
            <v>920.7</v>
          </cell>
          <cell r="E2586">
            <v>220.58</v>
          </cell>
          <cell r="F2586">
            <v>1141.28</v>
          </cell>
        </row>
        <row r="2587">
          <cell r="A2587"/>
          <cell r="B2587" t="str">
            <v>KIT DE PORTA DE MADEIRA FRISADA SEMI-OCA, SEM FECHADURA</v>
          </cell>
          <cell r="C2587"/>
          <cell r="D2587"/>
          <cell r="E2587"/>
          <cell r="F2587"/>
        </row>
        <row r="2588">
          <cell r="A2588">
            <v>91329</v>
          </cell>
          <cell r="B2588" t="str">
            <v>KIT DE PORTA DE MADEIRA FRISADA, SEMI-OCA (LEVE OU MÉDIA), PADRÃO POPULAR, 60X210CM, ESPESSURA DE 3CM, ITENS INCLUSOS: DOBRADIÇAS, MONTAGEM E INSTALAÇÃO DO BATENTE, SEM FECHADURA - FORNECIMENTO E INSTALAÇÃO. AF_12/2019</v>
          </cell>
          <cell r="C2588" t="str">
            <v>UN</v>
          </cell>
          <cell r="D2588">
            <v>578.32000000000005</v>
          </cell>
          <cell r="E2588">
            <v>185.46</v>
          </cell>
          <cell r="F2588">
            <v>763.78</v>
          </cell>
        </row>
        <row r="2589">
          <cell r="A2589">
            <v>91328</v>
          </cell>
          <cell r="B2589" t="str">
            <v>KIT DE PORTA DE MADEIRA FRISADA, SEMI-OCA (LEVE OU MÉDIA), PADRÃO MÉDIO 60X210CM, ESPESSURA DE 3CM, ITENS INCLUSOS: DOBRADIÇAS, MONTAGEM E INSTALAÇÃO DO BATENTE, SEM FECHADURA - FORNECIMENTO E INSTALAÇÃO. AF_12/2019</v>
          </cell>
          <cell r="C2589" t="str">
            <v>UN</v>
          </cell>
          <cell r="D2589">
            <v>702.65</v>
          </cell>
          <cell r="E2589">
            <v>185.14</v>
          </cell>
          <cell r="F2589">
            <v>887.79</v>
          </cell>
        </row>
        <row r="2590">
          <cell r="A2590">
            <v>91331</v>
          </cell>
          <cell r="B2590" t="str">
            <v>KIT DE PORTA DE MADEIRA FRISADA, SEMI-OCA (LEVE OU MÉDIA), PADRÃO POPULAR, 70X210CM, ESPESSURA DE 3CM, ITENS INCLUSOS: DOBRADIÇAS, MONTAGEM E INSTALAÇÃO DO BATENTE, SEM FECHADURA - FORNECIMENTO E INSTALAÇÃO. AF_12/2019</v>
          </cell>
          <cell r="C2590" t="str">
            <v>UN</v>
          </cell>
          <cell r="D2590">
            <v>599.91999999999996</v>
          </cell>
          <cell r="E2590">
            <v>189.45</v>
          </cell>
          <cell r="F2590">
            <v>789.37</v>
          </cell>
        </row>
        <row r="2591">
          <cell r="A2591">
            <v>91330</v>
          </cell>
          <cell r="B2591" t="str">
            <v>KIT DE PORTA DE MADEIRA FRISADA, SEMI-OCA (LEVE OU MÉDIA), PADRÃO MÉDIO, 70X210CM, ESPESSURA DE 3CM, ITENS INCLUSOS: DOBRADIÇAS, MONTAGEM E INSTALAÇÃO DO BATENTE, SEM FECHADURA - FORNECIMENTO E INSTALAÇÃO. AF_12/2019</v>
          </cell>
          <cell r="C2591" t="str">
            <v>UN</v>
          </cell>
          <cell r="D2591">
            <v>725.02</v>
          </cell>
          <cell r="E2591">
            <v>189.14</v>
          </cell>
          <cell r="F2591">
            <v>914.16</v>
          </cell>
        </row>
        <row r="2592">
          <cell r="A2592">
            <v>91333</v>
          </cell>
          <cell r="B2592" t="str">
            <v>KIT DE PORTA DE MADEIRA FRISADA, SEMI-OCA (LEVE OU MÉDIA), PADRÃO POPULAR, 80X210CM, ESPESSURA DE 3,5CM, ITENS INCLUSOS: DOBRADIÇAS, MONTAGEM E INSTALAÇÃO DO BATENTE, SEM FECHADURA - FORNECIMENTO E INSTALAÇÃO. AF_12/2019</v>
          </cell>
          <cell r="C2592" t="str">
            <v>UN</v>
          </cell>
          <cell r="D2592">
            <v>633.09</v>
          </cell>
          <cell r="E2592">
            <v>193.44</v>
          </cell>
          <cell r="F2592">
            <v>826.53</v>
          </cell>
        </row>
        <row r="2593">
          <cell r="A2593">
            <v>91332</v>
          </cell>
          <cell r="B2593" t="str">
            <v>KIT DE PORTA DE MADEIRA FRISADA, SEMI-OCA (LEVE OU MÉDIA), PADRÃO MÉDIO, 80X210CM, ESPESSURA DE 3,5CM, ITENS INCLUSOS: DOBRADIÇAS, MONTAGEM E INSTALAÇÃO DO BATENTE, SEM FECHADURA - FORNECIMENTO E INSTALAÇÃO. AF_12/2019</v>
          </cell>
          <cell r="C2593" t="str">
            <v>UN</v>
          </cell>
          <cell r="D2593">
            <v>758.97</v>
          </cell>
          <cell r="E2593">
            <v>193.13</v>
          </cell>
          <cell r="F2593">
            <v>952.1</v>
          </cell>
        </row>
        <row r="2594">
          <cell r="A2594"/>
          <cell r="B2594" t="str">
            <v>KIT DE PORTA DE MADEIRA SEMI-OCA PARA CERA OU VERNIZ, COM FECHADURA</v>
          </cell>
          <cell r="C2594"/>
          <cell r="D2594"/>
          <cell r="E2594"/>
          <cell r="F2594"/>
        </row>
        <row r="2595">
          <cell r="A2595">
            <v>100679</v>
          </cell>
          <cell r="B2595" t="str">
            <v>KIT DE PORTA DE MADEIRA PARA VERNIZ, SEMI-OCA (LEVE OU MÉDIA), PADRÃO POPULAR, 60X210CM, ESPESSURA DE 3,5CM, ITENS INCLUSOS: DOBRADIÇAS, MONTAGEM E INSTALAÇÃO DE BATENTE, FECHADURA COM EXECUÇÃO DO FURO - FORNECIMENTO E INSTALAÇÃO. AF_12/2019</v>
          </cell>
          <cell r="C2595" t="str">
            <v>UN</v>
          </cell>
          <cell r="D2595">
            <v>662.95</v>
          </cell>
          <cell r="E2595">
            <v>206.49</v>
          </cell>
          <cell r="F2595">
            <v>869.44</v>
          </cell>
        </row>
        <row r="2596">
          <cell r="A2596">
            <v>100712</v>
          </cell>
          <cell r="B2596" t="str">
            <v>KIT DE PORTA DE MADEIRA PARA VERNIZ, SEMI-OCA (LEVE OU MÉDIA), PADRÃO POPULAR, 70X210CM, ESPESSURA DE 3,5CM, ITENS INCLUSOS: DOBRADIÇAS, MONTAGEM E INSTALAÇÃO DE BATENTE, FECHADURA COM EXECUÇÃO DO FURO - FORNECIMENTO E INSTALAÇÃO. AF_12/2019</v>
          </cell>
          <cell r="C2596" t="str">
            <v>UN</v>
          </cell>
          <cell r="D2596">
            <v>650.79999999999995</v>
          </cell>
          <cell r="E2596">
            <v>210.49</v>
          </cell>
          <cell r="F2596">
            <v>861.29</v>
          </cell>
        </row>
        <row r="2597">
          <cell r="A2597">
            <v>100684</v>
          </cell>
          <cell r="B2597" t="str">
            <v>KIT DE PORTA DE MADEIRA PARA VERNIZ, SEMI-OCA (LEVE OU MÉDIA), PADRÃO POPULAR, 80X210CM, ESPESSURA DE 3,5CM, ITENS INCLUSOS: DOBRADIÇAS, MONTAGEM E INSTALAÇÃO DE BATENTE, FECHADURA COM EXECUÇÃO DO FURO - FORNECIMENTO E INSTALAÇÃO. AF_12/2019</v>
          </cell>
          <cell r="C2597" t="str">
            <v>UN</v>
          </cell>
          <cell r="D2597">
            <v>714.41</v>
          </cell>
          <cell r="E2597">
            <v>220.91</v>
          </cell>
          <cell r="F2597">
            <v>935.32</v>
          </cell>
        </row>
        <row r="2598">
          <cell r="A2598">
            <v>100686</v>
          </cell>
          <cell r="B2598" t="str">
            <v>KIT DE PORTA DE MADEIRA PARA VERNIZ, SEMI-OCA (LEVE OU MÉDIA), PADRÃO POPULAR, 90X210CM, ESPESSURA DE 3CM, ITENS INCLUSOS: DOBRADIÇAS, MONTAGEM E INSTALAÇÃO DE BATENTE, FECHADURA COM EXECUÇÃO DO FURO - FORNECIMENTO E INSTALAÇÃO. AF_12/2019</v>
          </cell>
          <cell r="C2598" t="str">
            <v>UN</v>
          </cell>
          <cell r="D2598">
            <v>754.5</v>
          </cell>
          <cell r="E2598">
            <v>224.88</v>
          </cell>
          <cell r="F2598">
            <v>979.38</v>
          </cell>
        </row>
        <row r="2599">
          <cell r="A2599">
            <v>100678</v>
          </cell>
          <cell r="B2599" t="str">
            <v>KIT DE PORTA DE MADEIRA PARA VERNIZ, SEMI-OCA (LEVE OU MÉDIA), PADRÃO MÉDIO, 60X210CM, ESPESSURA DE 3,5CM, ITENS INCLUSOS: DOBRADIÇAS, MONTAGEM E INSTALAÇÃO DE BATENTE, FECHADURA COM EXECUÇÃO DO FURO - FORNECIMENTO E INSTALAÇÃO. AF_12/2019</v>
          </cell>
          <cell r="C2599" t="str">
            <v>UN</v>
          </cell>
          <cell r="D2599">
            <v>838.37</v>
          </cell>
          <cell r="E2599">
            <v>206.17</v>
          </cell>
          <cell r="F2599">
            <v>1044.54</v>
          </cell>
        </row>
        <row r="2600">
          <cell r="A2600">
            <v>100680</v>
          </cell>
          <cell r="B2600" t="str">
            <v>KIT DE PORTA DE MADEIRA PARA VERNIZ, SEMI-OCA (LEVE OU MÉDIA), PADRÃO MÉDIO, 70X210CM, ESPESSURA DE 3,5CM, ITENS INCLUSOS: DOBRADIÇAS, MONTAGEM E INSTALAÇÃO DE BATENTE, FECHADURA COM EXECUÇÃO DO FURO - FORNECIMENTO E INSTALAÇÃO. AF_12/2019</v>
          </cell>
          <cell r="C2600" t="str">
            <v>UN</v>
          </cell>
          <cell r="D2600">
            <v>844.25</v>
          </cell>
          <cell r="E2600">
            <v>210.16</v>
          </cell>
          <cell r="F2600">
            <v>1054.4100000000001</v>
          </cell>
        </row>
        <row r="2601">
          <cell r="A2601">
            <v>100683</v>
          </cell>
          <cell r="B2601" t="str">
            <v>KIT DE PORTA DE MADEIRA PARA VERNIZ, SEMI-OCA (LEVE OU MÉDIA), PADRÃO MÉDIO, 80X210CM, ESPESSURA DE 3,5CM, ITENS INCLUSOS: DOBRADIÇAS, MONTAGEM E INSTALAÇÃO DE BATENTE, FECHADURA COM EXECUÇÃO DO FURO - FORNECIMENTO E INSTALAÇÃO. AF_12/2019</v>
          </cell>
          <cell r="C2601" t="str">
            <v>UN</v>
          </cell>
          <cell r="D2601">
            <v>914.57</v>
          </cell>
          <cell r="E2601">
            <v>220.58</v>
          </cell>
          <cell r="F2601">
            <v>1135.1500000000001</v>
          </cell>
        </row>
        <row r="2602">
          <cell r="A2602">
            <v>100685</v>
          </cell>
          <cell r="B2602" t="str">
            <v>KIT DE PORTA DE MADEIRA PARA VERNIZ, SEMI-OCA (LEVE OU MÉDIA), PADRÃO MÉDIO, 90X210CM, ESPESSURA DE 3,5CM, ITENS INCLUSOS: DOBRADIÇAS, MONTAGEM E INSTALAÇÃO DE BATENTE, FECHADURA COM EXECUÇÃO DO FURO - FORNECIMENTO E INSTALAÇÃO. AF_12/2019</v>
          </cell>
          <cell r="C2602" t="str">
            <v>UN</v>
          </cell>
          <cell r="D2602">
            <v>955.43</v>
          </cell>
          <cell r="E2602">
            <v>224.56</v>
          </cell>
          <cell r="F2602">
            <v>1179.99</v>
          </cell>
        </row>
        <row r="2603">
          <cell r="A2603" t="str">
            <v>AUX2723</v>
          </cell>
          <cell r="B2603" t="str">
            <v>KIT DE PORTA DE MADEIRA PARA VERNIZ, SEMI-OCA (LEVE OU MÉDIA), PADRÃO MÉDIO, 100X210CM, ESPESSURA DE 3,5CM, ITENS INCLUSOS: DOBRADIÇAS, MONTAGEM E INSTALAÇÃO DE BATENTE, FECHADURA COM EXECUÇÃO DO FURO - FORNEC. E INST.</v>
          </cell>
          <cell r="C2603" t="str">
            <v>UN</v>
          </cell>
          <cell r="D2603">
            <v>978.59</v>
          </cell>
          <cell r="E2603">
            <v>224.92</v>
          </cell>
          <cell r="F2603">
            <v>1203.51</v>
          </cell>
        </row>
        <row r="2604">
          <cell r="A2604"/>
          <cell r="B2604" t="str">
            <v>KIT DE PORTA DE MADEIRA SEMI-OCA PARA CERA OU VERNIZ, SEM FECHADURA</v>
          </cell>
          <cell r="C2604"/>
          <cell r="D2604"/>
          <cell r="E2604"/>
          <cell r="F2604"/>
        </row>
        <row r="2605">
          <cell r="A2605">
            <v>91324</v>
          </cell>
          <cell r="B2605" t="str">
            <v>KIT DE PORTA DE MADEIRA PARA VERNIZ, SEMI-OCA (LEVE OU MÉDIA), PADRÃO POPULAR, 60X210CM, ESPESSURA DE 3,5CM, ITENS INCLUSOS: DOBRADIÇAS, MONTAGEM E INSTALAÇÃO DO BATENTE, SEM FECHADURA - FORNECIMENTO E INSTALAÇÃO. AF_12/2019</v>
          </cell>
          <cell r="C2605" t="str">
            <v>UN</v>
          </cell>
          <cell r="D2605">
            <v>569.12</v>
          </cell>
          <cell r="E2605">
            <v>185.46</v>
          </cell>
          <cell r="F2605">
            <v>754.58</v>
          </cell>
        </row>
        <row r="2606">
          <cell r="A2606">
            <v>91325</v>
          </cell>
          <cell r="B2606" t="str">
            <v>KIT DE PORTA DE MADEIRA PARA VERNIZ, SEMI-OCA (LEVE OU MÉDIA), PADRÃO POPULAR, 70X210CM, ESPESSURA DE 3,5CM, ITENS INCLUSOS: DOBRADIÇAS, MONTAGEM E INSTALAÇÃO DO BATENTE, SEM FECHADURA - FORNECIMENTO E INSTALAÇÃO. AF_12/2019</v>
          </cell>
          <cell r="C2606" t="str">
            <v>UN</v>
          </cell>
          <cell r="D2606">
            <v>574.21</v>
          </cell>
          <cell r="E2606">
            <v>189.46</v>
          </cell>
          <cell r="F2606">
            <v>763.67</v>
          </cell>
        </row>
        <row r="2607">
          <cell r="A2607">
            <v>91326</v>
          </cell>
          <cell r="B2607" t="str">
            <v>KIT DE PORTA DE MADEIRA PARA VERNIZ, SEMI-OCA (LEVE OU MÉDIA), PADRÃO POPULAR, 80X210CM, ESPESSURA DE 3,5CM, ITENS INCLUSOS: DOBRADIÇAS, MONTAGEM E INSTALAÇÃO DO BATENTE, SEM FECHADURA - FORNECIMENTO E INSTALAÇÃO. AF_12/2019</v>
          </cell>
          <cell r="C2607" t="str">
            <v>UN</v>
          </cell>
          <cell r="D2607">
            <v>626.96</v>
          </cell>
          <cell r="E2607">
            <v>193.44</v>
          </cell>
          <cell r="F2607">
            <v>820.4</v>
          </cell>
        </row>
        <row r="2608">
          <cell r="A2608">
            <v>91327</v>
          </cell>
          <cell r="B2608" t="str">
            <v>KIT DE PORTA DE MADEIRA PARA VERNIZ, SEMI-OCA (LEVE OU MÉDIA), PADRÃO POPULAR, 90X210CM, ESPESSURA DE 3,5CM, ITENS INCLUSOS: DOBRADIÇAS, MONTAGEM E INSTALAÇÃO DO BATENTE, SEM FECHADURA - FORNECIMENTO E INSTALAÇÃO. AF_12/2019</v>
          </cell>
          <cell r="C2608" t="str">
            <v>UN</v>
          </cell>
          <cell r="D2608">
            <v>667.04</v>
          </cell>
          <cell r="E2608">
            <v>197.42</v>
          </cell>
          <cell r="F2608">
            <v>864.46</v>
          </cell>
        </row>
        <row r="2609">
          <cell r="A2609">
            <v>91013</v>
          </cell>
          <cell r="B2609" t="str">
            <v>KIT DE PORTA DE MADEIRA PARA VERNIZ, SEMI-OCA (LEVE OU MÉDIA), PADRÃO MÉDIO, 60X210CM, ESPESSURA DE 3,5CM, ITENS INCLUSOS: DOBRADIÇAS, MONTAGEM E INSTALAÇÃO DO BATENTE, SEM FECHADURA - FORNECIMENTO E INSTALAÇÃO. AF_12/2019</v>
          </cell>
          <cell r="C2609" t="str">
            <v>UN</v>
          </cell>
          <cell r="D2609">
            <v>693.44</v>
          </cell>
          <cell r="E2609">
            <v>185.15</v>
          </cell>
          <cell r="F2609">
            <v>878.59</v>
          </cell>
        </row>
        <row r="2610">
          <cell r="A2610">
            <v>91014</v>
          </cell>
          <cell r="B2610" t="str">
            <v>KIT DE PORTA DE MADEIRA PARA VERNIZ, SEMI-OCA (LEVE OU MÉDIA), PADRÃO MÉDIO, 70X210CM, ESPESSURA DE 3,5CM, ITENS INCLUSOS: DOBRADIÇAS, MONTAGEM E INSTALAÇÃO DO BATENTE, SEM FECHADURA - FORNECIMENTO E INSTALAÇÃO. AF_12/2019</v>
          </cell>
          <cell r="C2610" t="str">
            <v>UN</v>
          </cell>
          <cell r="D2610">
            <v>699.32</v>
          </cell>
          <cell r="E2610">
            <v>189.14</v>
          </cell>
          <cell r="F2610">
            <v>888.46</v>
          </cell>
        </row>
        <row r="2611">
          <cell r="A2611">
            <v>91015</v>
          </cell>
          <cell r="B2611" t="str">
            <v>KIT DE PORTA DE MADEIRA PARA VERNIZ, SEMI-OCA (LEVE OU MÉDIA), PADRÃO MÉDIO, 80X210CM, ESPESSURA DE 3,5CM, ITENS INCLUSOS: DOBRADIÇAS, MONTAGEM E INSTALAÇÃO DO BATENTE, SEM FECHADURA - FORNECIMENTO E INSTALAÇÃO. AF_12/2019</v>
          </cell>
          <cell r="C2611" t="str">
            <v>UN</v>
          </cell>
          <cell r="D2611">
            <v>752.84</v>
          </cell>
          <cell r="E2611">
            <v>193.13</v>
          </cell>
          <cell r="F2611">
            <v>945.97</v>
          </cell>
        </row>
        <row r="2612">
          <cell r="A2612">
            <v>91016</v>
          </cell>
          <cell r="B2612" t="str">
            <v>KIT DE PORTA DE MADEIRA PARA VERNIZ, SEMI-OCA (LEVE OU MÉDIA), PADRÃO MÉDIO, 90X210CM, ESPESSURA DE 3,5CM, ITENS INCLUSOS: DOBRADIÇAS, MONTAGEM E INSTALAÇÃO DO BATENTE, SEM FECHADURA - FORNECIMENTO E INSTALAÇÃO. AF_12/2019</v>
          </cell>
          <cell r="C2612" t="str">
            <v>UN</v>
          </cell>
          <cell r="D2612">
            <v>793.7</v>
          </cell>
          <cell r="E2612">
            <v>197.11</v>
          </cell>
          <cell r="F2612">
            <v>990.81</v>
          </cell>
        </row>
        <row r="2613">
          <cell r="A2613"/>
          <cell r="B2613" t="str">
            <v>KIT DE PORTA DE MADEIRA SEMI-OCA PARA PINTURA, COM FECHADURA</v>
          </cell>
          <cell r="C2613"/>
          <cell r="D2613"/>
          <cell r="E2613"/>
          <cell r="F2613"/>
        </row>
        <row r="2614">
          <cell r="A2614">
            <v>91312</v>
          </cell>
          <cell r="B2614" t="str">
            <v>KIT DE PORTA DE MADEIRA PARA PINTURA, SEMI-OCA (LEVE OU MÉDIA), PADRÃO POPULAR, 60X210CM, ESPESSURA DE 3,5CM, ITENS INCLUSOS: DOBRADIÇAS, MONTAGEM E INSTALAÇÃO DO BATENTE, FECHADURA COM EXECUÇÃO DO FURO - FORNECIMENTO E INSTALAÇÃO. AF_12/2019</v>
          </cell>
          <cell r="C2614" t="str">
            <v>UN</v>
          </cell>
          <cell r="D2614">
            <v>652.33000000000004</v>
          </cell>
          <cell r="E2614">
            <v>206.49</v>
          </cell>
          <cell r="F2614">
            <v>858.82</v>
          </cell>
        </row>
        <row r="2615">
          <cell r="A2615">
            <v>91313</v>
          </cell>
          <cell r="B2615" t="str">
            <v>KIT DE PORTA DE MADEIRA PARA PINTURA, SEMI-OCA (LEVE OU MÉDIA), PADRÃO POPULAR, 70X210CM, ESPESSURA DE 3,5CM, ITENS INCLUSOS: DOBRADIÇAS, MONTAGEM E INSTALAÇÃO DO BATENTE, FECHADURA COM EXECUÇÃO DO FURO - FORNECIMENTO E INSTALAÇÃO. AF_12/2019</v>
          </cell>
          <cell r="C2615" t="str">
            <v>UN</v>
          </cell>
          <cell r="D2615">
            <v>639.66</v>
          </cell>
          <cell r="E2615">
            <v>210.5</v>
          </cell>
          <cell r="F2615">
            <v>850.16</v>
          </cell>
        </row>
        <row r="2616">
          <cell r="A2616">
            <v>91314</v>
          </cell>
          <cell r="B2616" t="str">
            <v>KIT DE PORTA DE MADEIRA PARA PINTURA, SEMI-OCA (LEVE OU MÉDIA), PADRÃO POPULAR, 80X210CM, ESPESSURA DE 3,5CM, ITENS INCLUSOS: DOBRADIÇAS, MONTAGEM E INSTALAÇÃO DO BATENTE, FECHADURA COM EXECUÇÃO DO FURO - FORNECIMENTO E INSTALAÇÃO. AF_12/2019</v>
          </cell>
          <cell r="C2616" t="str">
            <v>UN</v>
          </cell>
          <cell r="D2616">
            <v>671.26</v>
          </cell>
          <cell r="E2616">
            <v>220.92</v>
          </cell>
          <cell r="F2616">
            <v>892.18</v>
          </cell>
        </row>
        <row r="2617">
          <cell r="A2617">
            <v>91315</v>
          </cell>
          <cell r="B2617" t="str">
            <v>KIT DE PORTA DE MADEIRA PARA PINTURA, SEMI-OCA (LEVE OU MÉDIA), PADRÃO POPULAR, 90X210CM, ESPESSURA DE 3,5CM, ITENS INCLUSOS: DOBRADIÇAS, MONTAGEM E INSTALAÇÃO DO BATENTE, FECHADURA COM EXECUÇÃO DO FURO - FORNECIMENTO E INSTALAÇÃO. AF_12/2019</v>
          </cell>
          <cell r="C2617" t="str">
            <v>UN</v>
          </cell>
          <cell r="D2617">
            <v>745.08</v>
          </cell>
          <cell r="E2617">
            <v>224.88</v>
          </cell>
          <cell r="F2617">
            <v>969.96</v>
          </cell>
        </row>
        <row r="2618">
          <cell r="A2618">
            <v>91316</v>
          </cell>
          <cell r="B2618" t="str">
            <v>KIT DE PORTA DE MADEIRA PARA PINTURA, SEMI-OCA (PESADA OU SUPERPESADA), PADRÃO POPULAR, 80X210CM, ESPESSURA DE 3,5CM, ITENS INCLUSOS: DOBRADIÇAS, MONTAGEM E INSTALAÇÃO DO BATENTE, FECHADURA COM EXECUÇÃO DO FURO - FORNECIMENTO E INSTALAÇÃO. AF_12/2019</v>
          </cell>
          <cell r="C2618" t="str">
            <v>UN</v>
          </cell>
          <cell r="D2618">
            <v>907.37</v>
          </cell>
          <cell r="E2618">
            <v>237.3</v>
          </cell>
          <cell r="F2618">
            <v>1144.67</v>
          </cell>
        </row>
        <row r="2619">
          <cell r="A2619">
            <v>91317</v>
          </cell>
          <cell r="B2619" t="str">
            <v>KIT DE PORTA DE MADEIRA PARA PINTURA, SEMI-OCA (PESADA OU SUPERPESADA), PADRÃO POPULAR, 90X210CM, ESPESSURA DE 3,5CM, ITENS INCLUSOS: DOBRADIÇAS, MONTAGEM E INSTALAÇÃO DO BATENTE, FECHADURA COM EXECUÇÃO DO FURO - FORNECIMENTO E INSTALAÇÃO. AF_12/2019</v>
          </cell>
          <cell r="C2619" t="str">
            <v>UN</v>
          </cell>
          <cell r="D2619">
            <v>970.45</v>
          </cell>
          <cell r="E2619">
            <v>242.66</v>
          </cell>
          <cell r="F2619">
            <v>1213.1099999999999</v>
          </cell>
        </row>
        <row r="2620">
          <cell r="A2620">
            <v>90841</v>
          </cell>
          <cell r="B2620" t="str">
            <v>KIT DE PORTA DE MADEIRA PARA PINTURA, SEMI-OCA (LEVE OU MÉDIA), PADRÃO MÉDIO, 60X210CM, ESPESSURA DE 3,5CM, ITENS INCLUSOS: DOBRADIÇAS, MONTAGEM E INSTALAÇÃO DO BATENTE, FECHADURA COM EXECUÇÃO DO FURO - FORNECIMENTO E INSTALAÇÃO. AF_12/2019</v>
          </cell>
          <cell r="C2620" t="str">
            <v>UN</v>
          </cell>
          <cell r="D2620">
            <v>827.75</v>
          </cell>
          <cell r="E2620">
            <v>206.17</v>
          </cell>
          <cell r="F2620">
            <v>1033.92</v>
          </cell>
        </row>
        <row r="2621">
          <cell r="A2621">
            <v>90842</v>
          </cell>
          <cell r="B2621" t="str">
            <v>KIT DE PORTA DE MADEIRA PARA PINTURA, SEMI-OCA (LEVE OU MÉDIA), PADRÃO MÉDIO, 70X210CM, ESPESSURA DE 3,5CM, ITENS INCLUSOS: DOBRADIÇAS, MONTAGEM E INSTALAÇÃO DO BATENTE, FECHADURA COM EXECUÇÃO DO FURO - FORNECIMENTO E INSTALAÇÃO. AF_12/2019</v>
          </cell>
          <cell r="C2621" t="str">
            <v>UN</v>
          </cell>
          <cell r="D2621">
            <v>833.11</v>
          </cell>
          <cell r="E2621">
            <v>210.17</v>
          </cell>
          <cell r="F2621">
            <v>1043.28</v>
          </cell>
        </row>
        <row r="2622">
          <cell r="A2622">
            <v>90843</v>
          </cell>
          <cell r="B2622" t="str">
            <v>KIT DE PORTA DE MADEIRA PARA PINTURA, SEMI-OCA (LEVE OU MÉDIA), PADRÃO MÉDIO, 80X210CM, ESPESSURA DE 3,5CM, ITENS INCLUSOS: DOBRADIÇAS, MONTAGEM E INSTALAÇÃO DO BATENTE, FECHADURA COM EXECUÇÃO DO FURO - FORNECIMENTO E INSTALAÇÃO. AF_12/2019</v>
          </cell>
          <cell r="C2622" t="str">
            <v>UN</v>
          </cell>
          <cell r="D2622">
            <v>871.42</v>
          </cell>
          <cell r="E2622">
            <v>220.59</v>
          </cell>
          <cell r="F2622">
            <v>1092.01</v>
          </cell>
        </row>
        <row r="2623">
          <cell r="A2623">
            <v>90844</v>
          </cell>
          <cell r="B2623" t="str">
            <v>KIT DE PORTA DE MADEIRA PARA PINTURA, SEMI-OCA (LEVE OU MÉDIA), PADRÃO MÉDIO, 90X210CM, ESPESSURA DE 3,5CM, ITENS INCLUSOS: DOBRADIÇAS, MONTAGEM E INSTALAÇÃO DO BATENTE, FECHADURA COM EXECUÇÃO DO FURO - FORNECIMENTO E INSTALAÇÃO. AF_12/2019</v>
          </cell>
          <cell r="C2623" t="str">
            <v>UN</v>
          </cell>
          <cell r="D2623">
            <v>946.01</v>
          </cell>
          <cell r="E2623">
            <v>224.56</v>
          </cell>
          <cell r="F2623">
            <v>1170.57</v>
          </cell>
        </row>
        <row r="2624">
          <cell r="A2624">
            <v>90845</v>
          </cell>
          <cell r="B2624" t="str">
            <v>KIT DE PORTA DE MADEIRA PARA PINTURA, SEMI-OCA (PESADA OU SUPERPESADA), PADRÃO MÉDIO, 80X210CM, ESPESSURA DE 3,5CM, ITENS INCLUSOS: DOBRADIÇAS, MONTAGEM E INSTALAÇÃO DO BATENTE, FECHADURA COM EXECUÇÃO DO FURO - FORNECIMENTO E INSTALAÇÃO. AF_12/2019</v>
          </cell>
          <cell r="C2624" t="str">
            <v>UN</v>
          </cell>
          <cell r="D2624">
            <v>1107.51</v>
          </cell>
          <cell r="E2624">
            <v>236.99</v>
          </cell>
          <cell r="F2624">
            <v>1344.5</v>
          </cell>
        </row>
        <row r="2625">
          <cell r="A2625">
            <v>90846</v>
          </cell>
          <cell r="B2625" t="str">
            <v>KIT DE PORTA DE MADEIRA PARA PINTURA, SEMI-OCA (PESADA OU SUPERPESADA), PADRÃO MÉDIO, 90X210CM, ESPESSURA DE 3,5CM, ITENS INCLUSOS: DOBRADIÇAS, MONTAGEM E INSTALAÇÃO DO BATENTE, FECHADURA COM EXECUÇÃO DO FURO - FORNECIMENTO E INSTALAÇÃO. AF_12/2019</v>
          </cell>
          <cell r="C2625" t="str">
            <v>UN</v>
          </cell>
          <cell r="D2625">
            <v>1171.3699999999999</v>
          </cell>
          <cell r="E2625">
            <v>242.35</v>
          </cell>
          <cell r="F2625">
            <v>1413.72</v>
          </cell>
        </row>
        <row r="2626">
          <cell r="A2626"/>
          <cell r="B2626" t="str">
            <v>KIT DE PORTA DE MADEIRA SEMI-OCA PARA PINTURA, SEM FECHADURA</v>
          </cell>
          <cell r="C2626"/>
          <cell r="D2626"/>
          <cell r="E2626"/>
          <cell r="F2626"/>
        </row>
        <row r="2627">
          <cell r="A2627">
            <v>91318</v>
          </cell>
          <cell r="B2627" t="str">
            <v>KIT DE PORTA DE MADEIRA PARA PINTURA, SEMI-OCA (LEVE OU MÉDIA), PADRÃO POPULAR, 60X210CM, ESPESSURA DE 3,5CM, ITENS INCLUSOS: DOBRADIÇAS, MONTAGEM E INSTALAÇÃO DO BATENTE, SEM FECHADURA - FORNECIMENTO E INSTALAÇÃO. AF_12/2019</v>
          </cell>
          <cell r="C2627" t="str">
            <v>UN</v>
          </cell>
          <cell r="D2627">
            <v>558.5</v>
          </cell>
          <cell r="E2627">
            <v>185.46</v>
          </cell>
          <cell r="F2627">
            <v>743.96</v>
          </cell>
        </row>
        <row r="2628">
          <cell r="A2628">
            <v>91319</v>
          </cell>
          <cell r="B2628" t="str">
            <v>KIT DE PORTA DE MADEIRA PARA PINTURA, SEMI-OCA (LEVE OU MÉDIA), PADRÃO POPULAR, 70X210CM, ESPESSURA DE 3,5CM, ITENS INCLUSOS: DOBRADIÇAS, MONTAGEM E INSTALAÇÃO DO BATENTE, SEM FECHADURA - FORNECIMENTO E INSTALAÇÃO. AF_12/2019</v>
          </cell>
          <cell r="C2628" t="str">
            <v>UN</v>
          </cell>
          <cell r="D2628">
            <v>563.08000000000004</v>
          </cell>
          <cell r="E2628">
            <v>189.46</v>
          </cell>
          <cell r="F2628">
            <v>752.54</v>
          </cell>
        </row>
        <row r="2629">
          <cell r="A2629">
            <v>91320</v>
          </cell>
          <cell r="B2629" t="str">
            <v>KIT DE PORTA DE MADEIRA PARA PINTURA, SEMI-OCA (LEVE OU MÉDIA), PADRÃO POPULAR, 80X210CM, ESPESSURA DE 3,5CM, ITENS INCLUSOS: DOBRADIÇAS, MONTAGEM E INSTALAÇÃO DO BATENTE, SEM FECHADURA - FORNECIMENTO E INSTALAÇÃO. AF_12/2019</v>
          </cell>
          <cell r="C2629" t="str">
            <v>UN</v>
          </cell>
          <cell r="D2629">
            <v>583.79999999999995</v>
          </cell>
          <cell r="E2629">
            <v>193.46</v>
          </cell>
          <cell r="F2629">
            <v>777.26</v>
          </cell>
        </row>
        <row r="2630">
          <cell r="A2630">
            <v>91321</v>
          </cell>
          <cell r="B2630" t="str">
            <v>KIT DE PORTA DE MADEIRA PARA PINTURA, SEMI-OCA (LEVE OU MÉDIA), PADRÃO POPULAR, 90X210CM, ESPESSURA DE 3,5CM, ITENS INCLUSOS: DOBRADIÇAS, MONTAGEM E INSTALAÇÃO DO BATENTE, SEM FECHADURA - FORNECIMENTO E INSTALAÇÃO. AF_12/2019</v>
          </cell>
          <cell r="C2630" t="str">
            <v>UN</v>
          </cell>
          <cell r="D2630">
            <v>657.62</v>
          </cell>
          <cell r="E2630">
            <v>197.42</v>
          </cell>
          <cell r="F2630">
            <v>855.04</v>
          </cell>
        </row>
        <row r="2631">
          <cell r="A2631">
            <v>91322</v>
          </cell>
          <cell r="B2631" t="str">
            <v>KIT DE PORTA DE MADEIRA PARA PINTURA, SEMI-OCA (PESADA OU SUPERPESADA), PADRÃO POPULAR, 80X210CM, ESPESSURA DE 3,5CM, ITENS INCLUSOS: DOBRADIÇAS, MONTAGEM E INSTALAÇÃO DO BATENTE, SEM FECHADURA - FORNECIMENTO E INSTALAÇÃO. AF_12/2019</v>
          </cell>
          <cell r="C2631" t="str">
            <v>UN</v>
          </cell>
          <cell r="D2631">
            <v>819.92</v>
          </cell>
          <cell r="E2631">
            <v>209.83</v>
          </cell>
          <cell r="F2631">
            <v>1029.75</v>
          </cell>
        </row>
        <row r="2632">
          <cell r="A2632">
            <v>91323</v>
          </cell>
          <cell r="B2632" t="str">
            <v>KIT DE PORTA DE MADEIRA PARA PINTURA, SEMI-OCA (PESADA OU SUPERPESADA), PADRÃO POPULAR, 90X210CM, ESPESSURA DE 3,5CM, ITENS INCLUSOS: DOBRADIÇAS, MONTAGEM E INSTALAÇÃO DO BATENTE, SEM FECHADURA - FORNECIMENTO E INSTALAÇÃO. AF_12/2019</v>
          </cell>
          <cell r="C2632" t="str">
            <v>UN</v>
          </cell>
          <cell r="D2632">
            <v>883</v>
          </cell>
          <cell r="E2632">
            <v>215.19</v>
          </cell>
          <cell r="F2632">
            <v>1098.19</v>
          </cell>
        </row>
        <row r="2633">
          <cell r="A2633">
            <v>90847</v>
          </cell>
          <cell r="B2633" t="str">
            <v>KIT DE PORTA DE MADEIRA PARA PINTURA, SEMI-OCA (LEVE OU MÉDIA), PADRÃO MÉDIO, 60X210CM, ESPESSURA DE 3,5CM, ITENS INCLUSOS: DOBRADIÇAS, MONTAGEM E INSTALAÇÃO DO BATENTE, SEM FECHADURA - FORNECIMENTO E INSTALAÇÃO. AF_12/2019</v>
          </cell>
          <cell r="C2633" t="str">
            <v>UN</v>
          </cell>
          <cell r="D2633">
            <v>682.82</v>
          </cell>
          <cell r="E2633">
            <v>185.15</v>
          </cell>
          <cell r="F2633">
            <v>867.97</v>
          </cell>
        </row>
        <row r="2634">
          <cell r="A2634">
            <v>90848</v>
          </cell>
          <cell r="B2634" t="str">
            <v>KIT DE PORTA DE MADEIRA PARA PINTURA, SEMI-OCA (LEVE OU MÉDIA), PADRÃO MÉDIO, 70X210CM, ESPESSURA DE 3,5CM, ITENS INCLUSOS: DOBRADIÇAS, MONTAGEM E INSTALAÇÃO DO BATENTE, SEM FECHADURA - FORNECIMENTO E INSTALAÇÃO. AF_12/2019</v>
          </cell>
          <cell r="C2634" t="str">
            <v>UN</v>
          </cell>
          <cell r="D2634">
            <v>688.18</v>
          </cell>
          <cell r="E2634">
            <v>189.15</v>
          </cell>
          <cell r="F2634">
            <v>877.33</v>
          </cell>
        </row>
        <row r="2635">
          <cell r="A2635">
            <v>90849</v>
          </cell>
          <cell r="B2635" t="str">
            <v>KIT DE PORTA DE MADEIRA PARA PINTURA, SEMI-OCA (LEVE OU MÉDIA), PADRÃO MÉDIO, 80X210CM, ESPESSURA DE 3,5CM, ITENS INCLUSOS: DOBRADIÇAS, MONTAGEM E INSTALAÇÃO DO BATENTE, SEM FECHADURA - FORNECIMENTO E INSTALAÇÃO. AF_12/2019</v>
          </cell>
          <cell r="C2635" t="str">
            <v>UN</v>
          </cell>
          <cell r="D2635">
            <v>709.69</v>
          </cell>
          <cell r="E2635">
            <v>193.14</v>
          </cell>
          <cell r="F2635">
            <v>902.83</v>
          </cell>
        </row>
        <row r="2636">
          <cell r="A2636">
            <v>90850</v>
          </cell>
          <cell r="B2636" t="str">
            <v>KIT DE PORTA DE MADEIRA PARA PINTURA, SEMI-OCA (LEVE OU MÉDIA), PADRÃO MÉDIO, 90X210CM, ESPESSURA DE 3,5CM, ITENS INCLUSOS: DOBRADIÇAS, MONTAGEM E INSTALAÇÃO DO BATENTE, SEM FECHADURA - FORNECIMENTO E INSTALAÇÃO. AF_12/2019</v>
          </cell>
          <cell r="C2636" t="str">
            <v>UN</v>
          </cell>
          <cell r="D2636">
            <v>784.28</v>
          </cell>
          <cell r="E2636">
            <v>197.11</v>
          </cell>
          <cell r="F2636">
            <v>981.39</v>
          </cell>
        </row>
        <row r="2637">
          <cell r="A2637">
            <v>90851</v>
          </cell>
          <cell r="B2637" t="str">
            <v>KIT DE PORTA DE MADEIRA PARA PINTURA, SEMI-OCA (PESADA OU SUPERPESADA), PADRÃO MÉDIO, 80X210CM, ESPESSURA DE 3,5CM, ITENS INCLUSOS: DOBRADIÇAS, MONTAGEM E INSTALAÇÃO DO BATENTE, SEM FECHADURA - FORNECIMENTO E INSTALAÇÃO. AF_12/2019</v>
          </cell>
          <cell r="C2637" t="str">
            <v>UN</v>
          </cell>
          <cell r="D2637">
            <v>945.79</v>
          </cell>
          <cell r="E2637">
            <v>209.53</v>
          </cell>
          <cell r="F2637">
            <v>1155.32</v>
          </cell>
        </row>
        <row r="2638">
          <cell r="A2638">
            <v>90852</v>
          </cell>
          <cell r="B2638" t="str">
            <v>KIT DE PORTA DE MADEIRA PARA PINTURA, SEMI-OCA (PESADA OU SUPERPESADA), PADRÃO MÉDIO, 90X210CM, ESPESSURA DE 3,5CM, ITENS INCLUSOS: DOBRADIÇAS, MONTAGEM E INSTALAÇÃO DO BATENTE, SEM FECHADURA - FORNECIMENTO E INSTALAÇÃO. AF_12/2019</v>
          </cell>
          <cell r="C2638" t="str">
            <v>UN</v>
          </cell>
          <cell r="D2638">
            <v>1009.65</v>
          </cell>
          <cell r="E2638">
            <v>214.89</v>
          </cell>
          <cell r="F2638">
            <v>1224.54</v>
          </cell>
        </row>
        <row r="2639">
          <cell r="A2639"/>
          <cell r="B2639" t="str">
            <v>KIT DE PORTA PRONTA DE MADEIRA EM ACABAMENTO MELAMÍNICO</v>
          </cell>
          <cell r="C2639"/>
          <cell r="D2639"/>
          <cell r="E2639"/>
          <cell r="F2639"/>
        </row>
        <row r="2640">
          <cell r="A2640">
            <v>90788</v>
          </cell>
          <cell r="B2640" t="str">
            <v>KIT DE PORTA-PRONTA DE MADEIRA EM ACABAMENTO MELAMÍNICO BRANCO, FOLHA LEVE OU MÉDIA, 60X210CM, EXCLUSIVE FECHADURA, FIXAÇÃO COM PREENCHIMENTO PARCIAL DE ESPUMA EXPANSIVA - FORNECIMENTO E INSTALAÇÃO. AF_12/2019</v>
          </cell>
          <cell r="C2640" t="str">
            <v>UN</v>
          </cell>
          <cell r="D2640">
            <v>769.36</v>
          </cell>
          <cell r="E2640">
            <v>12.59</v>
          </cell>
          <cell r="F2640">
            <v>781.95</v>
          </cell>
        </row>
        <row r="2641">
          <cell r="A2641">
            <v>90789</v>
          </cell>
          <cell r="B2641" t="str">
            <v>KIT DE PORTA-PRONTA DE MADEIRA EM ACABAMENTO MELAMÍNICO BRANCO, FOLHA LEVE OU MÉDIA, 70X210CM, EXCLUSIVE FECHADURA, FIXAÇÃO COM PREENCHIMENTO PARCIAL DE ESPUMA EXPANSIVA - FORNECIMENTO E INSTALAÇÃO. AF_12/2019</v>
          </cell>
          <cell r="C2641" t="str">
            <v>UN</v>
          </cell>
          <cell r="D2641">
            <v>769.91</v>
          </cell>
          <cell r="E2641">
            <v>13.91</v>
          </cell>
          <cell r="F2641">
            <v>783.82</v>
          </cell>
        </row>
        <row r="2642">
          <cell r="A2642">
            <v>90790</v>
          </cell>
          <cell r="B2642" t="str">
            <v>KIT DE PORTA-PRONTA DE MADEIRA EM ACABAMENTO MELAMÍNICO BRANCO, FOLHA LEVE OU MÉDIA, 80X210CM, EXCLUSIVE FECHADURA, FIXAÇÃO COM PREENCHIMENTO PARCIAL DE ESPUMA EXPANSIVA - FORNECIMENTO E INSTALAÇÃO. AF_12/2019</v>
          </cell>
          <cell r="C2642" t="str">
            <v>UN</v>
          </cell>
          <cell r="D2642">
            <v>793.44</v>
          </cell>
          <cell r="E2642">
            <v>15.19</v>
          </cell>
          <cell r="F2642">
            <v>808.63</v>
          </cell>
        </row>
        <row r="2643">
          <cell r="A2643">
            <v>90791</v>
          </cell>
          <cell r="B2643" t="str">
            <v>KIT DE PORTA-PRONTA DE MADEIRA EM ACABAMENTO MELAMÍNICO BRANCO, FOLHA PESADA OU SUPERPESADA, 80X210CM, FIXAÇÃO COM PREENCHIMENTO PARCIAL DE ESPUMA EXPANSIVA - FORNECIMENTO E INSTALAÇÃO. AF_12/2019</v>
          </cell>
          <cell r="C2643" t="str">
            <v>UN</v>
          </cell>
          <cell r="D2643">
            <v>927.84</v>
          </cell>
          <cell r="E2643">
            <v>20.56</v>
          </cell>
          <cell r="F2643">
            <v>948.4</v>
          </cell>
        </row>
        <row r="2644">
          <cell r="A2644">
            <v>90793</v>
          </cell>
          <cell r="B2644" t="str">
            <v>KIT DE PORTA-PRONTA DE MADEIRA EM ACABAMENTO MELAMÍNICO BRANCO, FOLHA PESADA OU SUPERPESADA, 90X210CM, FIXAÇÃO COM PREENCHIMENTO TOTAL DE ESPUMA EXPANSIVA - FORNECIMENTO E INSTALAÇÃO. AF_12/2019</v>
          </cell>
          <cell r="C2644" t="str">
            <v>UN</v>
          </cell>
          <cell r="D2644">
            <v>976.58</v>
          </cell>
          <cell r="E2644">
            <v>25.44</v>
          </cell>
          <cell r="F2644">
            <v>1002.02</v>
          </cell>
        </row>
        <row r="2645">
          <cell r="A2645">
            <v>100675</v>
          </cell>
          <cell r="B2645" t="str">
            <v>KIT DE PORTA-PRONTA DE MADEIRA EM ACABAMENTO MELAMÍNICO BRANCO, FOLHA LEVE OU MÉDIA, 90X210, EXCLUSIVE FECHADURA, FIXAÇÃO COM PREENCHIMENTO TOTAL DE ESPUMA EXPANSIVA - FORNECIMENTO E INSTALAÇÃO. AF_12/2019</v>
          </cell>
          <cell r="C2645" t="str">
            <v>UN</v>
          </cell>
          <cell r="D2645">
            <v>873.29</v>
          </cell>
          <cell r="E2645">
            <v>18.66</v>
          </cell>
          <cell r="F2645">
            <v>891.95</v>
          </cell>
        </row>
        <row r="2646">
          <cell r="A2646"/>
          <cell r="B2646" t="str">
            <v>KIT DE PORTA PRONTA DE MADEIRA EM ACABAMENTO MELAMÍNICO E BATENTE METÁLICO</v>
          </cell>
          <cell r="C2646"/>
          <cell r="D2646"/>
          <cell r="E2646"/>
          <cell r="F2646"/>
        </row>
        <row r="2647">
          <cell r="A2647">
            <v>90794</v>
          </cell>
          <cell r="B2647" t="str">
            <v>KIT DE PORTA-PRONTA DE MADEIRA EM ACABAMENTO MELAMÍNICO BRANCO, FOLHA LEVE OU MÉDIA, E BATENTE METÁLICO, 60X210CM, FIXAÇÃO COM ARGAMASSA - FORNECIMENTO E INSTALAÇÃO. AF_12/2019</v>
          </cell>
          <cell r="C2647" t="str">
            <v>UN</v>
          </cell>
          <cell r="D2647">
            <v>630.78</v>
          </cell>
          <cell r="E2647">
            <v>53.54</v>
          </cell>
          <cell r="F2647">
            <v>684.32</v>
          </cell>
        </row>
        <row r="2648">
          <cell r="A2648">
            <v>90795</v>
          </cell>
          <cell r="B2648" t="str">
            <v>KIT DE PORTA-PRONTA DE MADEIRA EM ACABAMENTO MELAMÍNICO BRANCO, FOLHA LEVE OU MÉDIA, E BATENTE METÁLICO, 70X210CM, FIXAÇÃO COM ARGAMASSA - FORNECIMENTO E INSTALAÇÃO. AF_12/2019</v>
          </cell>
          <cell r="C2648" t="str">
            <v>UN</v>
          </cell>
          <cell r="D2648">
            <v>633.17999999999995</v>
          </cell>
          <cell r="E2648">
            <v>59.08</v>
          </cell>
          <cell r="F2648">
            <v>692.26</v>
          </cell>
        </row>
        <row r="2649">
          <cell r="A2649">
            <v>90796</v>
          </cell>
          <cell r="B2649" t="str">
            <v>KIT DE PORTA-PRONTA DE MADEIRA EM ACABAMENTO MELAMÍNICO BRANCO, FOLHA LEVE OU MÉDIA, E BATENTE METÁLICO, 80X210CM, FIXAÇÃO COM ARGAMASSA - FORNECIMENTO E INSTALAÇÃO. AF_12/2019</v>
          </cell>
          <cell r="C2649" t="str">
            <v>UN</v>
          </cell>
          <cell r="D2649">
            <v>635.58000000000004</v>
          </cell>
          <cell r="E2649">
            <v>64.62</v>
          </cell>
          <cell r="F2649">
            <v>700.2</v>
          </cell>
        </row>
        <row r="2650">
          <cell r="A2650">
            <v>90797</v>
          </cell>
          <cell r="B2650" t="str">
            <v>KIT DE PORTA-PRONTA DE MADEIRA EM ACABAMENTO MELAMÍNICO BRANCO, FOLHA LEVE OU MÉDIA, E BATENTE METÁLICO, 90X210CM, FIXAÇÃO COM ARGAMASSA - FORNECIMENTO E INSTALAÇÃO. AF_12/2019</v>
          </cell>
          <cell r="C2650" t="str">
            <v>UN</v>
          </cell>
          <cell r="D2650">
            <v>637.98</v>
          </cell>
          <cell r="E2650">
            <v>70.150000000000006</v>
          </cell>
          <cell r="F2650">
            <v>708.13</v>
          </cell>
        </row>
        <row r="2651">
          <cell r="A2651">
            <v>90798</v>
          </cell>
          <cell r="B2651" t="str">
            <v>KIT DE PORTA-PRONTA DE MADEIRA EM ACABAMENTO MELAMÍNICO BRANCO, FOLHA PESADA OU SUPERPESADA, E BATENTE METÁLICO, 80X210CM, FIXAÇÃO COM ARGAMASSA - FORNECIMENTO E INSTALAÇÃO. AF_12/2019</v>
          </cell>
          <cell r="C2651" t="str">
            <v>UN</v>
          </cell>
          <cell r="D2651">
            <v>948.03</v>
          </cell>
          <cell r="E2651">
            <v>72.709999999999994</v>
          </cell>
          <cell r="F2651">
            <v>1020.74</v>
          </cell>
        </row>
        <row r="2652">
          <cell r="A2652">
            <v>90799</v>
          </cell>
          <cell r="B2652" t="str">
            <v>KIT DE PORTA-PRONTA DE MADEIRA EM ACABAMENTO MELAMÍNICO BRANCO, FOLHA PESADA OU SUPERPESADA, E BATENTE METÁLICO, 90X210CM, FIXAÇÃO COM ARGAMASSA - FORNECIMENTO E INSTALAÇÃO. AF_12/2019</v>
          </cell>
          <cell r="C2652" t="str">
            <v>UN</v>
          </cell>
          <cell r="D2652">
            <v>975.31</v>
          </cell>
          <cell r="E2652">
            <v>78.959999999999994</v>
          </cell>
          <cell r="F2652">
            <v>1054.27</v>
          </cell>
        </row>
        <row r="2653">
          <cell r="A2653"/>
          <cell r="B2653" t="str">
            <v>KIT DE PORTA PRONTA DE MADEIRA COM MARCO EM AÇO</v>
          </cell>
          <cell r="C2653"/>
          <cell r="D2653"/>
          <cell r="E2653"/>
          <cell r="F2653"/>
        </row>
        <row r="2654">
          <cell r="A2654" t="str">
            <v>AUX1305</v>
          </cell>
          <cell r="B2654" t="str">
            <v>KIT PORTA PRONTA DE MADEIRA, 60 X 180CM, E = 35MM, COM MARCO EM AÇO, NÚCLEO SARRAFEADO ACABAMENTO MELAMÍNICO BRANCO (INCLUI MARCO, ALIZARES, DOBRADIÇAS E FECHADURA) - FORNEC. E INST.</v>
          </cell>
          <cell r="C2654" t="str">
            <v>CJ</v>
          </cell>
          <cell r="D2654">
            <v>767.86</v>
          </cell>
          <cell r="E2654">
            <v>35.14</v>
          </cell>
          <cell r="F2654">
            <v>803</v>
          </cell>
        </row>
        <row r="2655">
          <cell r="A2655" t="str">
            <v>AUX1306</v>
          </cell>
          <cell r="B2655" t="str">
            <v>KIT PORTA PRONTA DE MADEIRA, 90 X 180CM, E = 35MM, COM MARCO EM AÇO, NÚCLEO SARRAFEADO ACABAMENTO MELAMÍNICO BRANCO (INCLUI MARCO, ALIZARES, DOBRADIÇAS E FECHADURA - FORNEC. E INST.</v>
          </cell>
          <cell r="C2655" t="str">
            <v>CJ</v>
          </cell>
          <cell r="D2655">
            <v>851.73</v>
          </cell>
          <cell r="E2655">
            <v>45.99</v>
          </cell>
          <cell r="F2655">
            <v>897.72</v>
          </cell>
        </row>
        <row r="2656">
          <cell r="A2656"/>
          <cell r="B2656" t="str">
            <v>KIT DE PORTA DE MADEIRA- VENEZIANA, COM FECHADURA</v>
          </cell>
          <cell r="C2656"/>
          <cell r="D2656"/>
          <cell r="E2656"/>
          <cell r="F2656"/>
        </row>
        <row r="2657">
          <cell r="A2657">
            <v>100691</v>
          </cell>
          <cell r="B2657" t="str">
            <v>KIT DE PORTA DE MADEIRA TIPO VENEZIANA, 80X210CM (ESPESSURA DE 3CM), PADRÃO MÉDIO, ITENS INCLUSOS: DOBRADIÇAS, MONTAGEM E INSTALAÇÃO DE BATENTE, FECHADURA COM EXECUÇÃO DO FURO - FORNECIMENTO E INSTALAÇÃO. AF_12/2019</v>
          </cell>
          <cell r="C2657" t="str">
            <v>UN</v>
          </cell>
          <cell r="D2657">
            <v>1440.28</v>
          </cell>
          <cell r="E2657">
            <v>220.52</v>
          </cell>
          <cell r="F2657">
            <v>1660.8</v>
          </cell>
        </row>
        <row r="2658">
          <cell r="A2658">
            <v>100692</v>
          </cell>
          <cell r="B2658" t="str">
            <v>KIT DE PORTA DE MADEIRA TIPO VENEZIANA, 80X210CM (ESPESSURA DE 3CM), PADRÃO POPULAR, ITENS INCLUSOS: DOBRADIÇAS, MONTAGEM E INSTALAÇÃO DE BATENTE, FECHADURA COM EXECUÇÃO DO FURO - FORNECIMENTO E INSTALAÇÃO. AF_12/2019</v>
          </cell>
          <cell r="C2658" t="str">
            <v>UN</v>
          </cell>
          <cell r="D2658">
            <v>1240.1500000000001</v>
          </cell>
          <cell r="E2658">
            <v>220.82</v>
          </cell>
          <cell r="F2658">
            <v>1460.97</v>
          </cell>
        </row>
        <row r="2659">
          <cell r="A2659"/>
          <cell r="B2659" t="str">
            <v>KIT DE PORTA DE MADEIRA- VENEZIANA, SEM FECHADURA</v>
          </cell>
          <cell r="C2659"/>
          <cell r="D2659"/>
          <cell r="E2659"/>
          <cell r="F2659"/>
        </row>
        <row r="2660">
          <cell r="A2660">
            <v>91334</v>
          </cell>
          <cell r="B2660" t="str">
            <v>KIT DE PORTA DE MADEIRA TIPO VENEZIANA, PADRÃO MÉDIO, 80X210CM, ESPESSURA DE 3CM, ITENS INCLUSOS: DOBRADIÇAS, MONTAGEM E INSTALAÇÃO DO BATENTE, SEM FECHADURA - FORNECIMENTO E INSTALAÇÃO. AF_12/2019</v>
          </cell>
          <cell r="C2660" t="str">
            <v>UN</v>
          </cell>
          <cell r="D2660">
            <v>1278.56</v>
          </cell>
          <cell r="E2660">
            <v>193.06</v>
          </cell>
          <cell r="F2660">
            <v>1471.62</v>
          </cell>
        </row>
        <row r="2661">
          <cell r="A2661">
            <v>91335</v>
          </cell>
          <cell r="B2661" t="str">
            <v>KIT DE PORTA DE MADEIRA TIPO VENEZIANA, PADRÃO POPULAR, 80X210CM, ESPESSURA DE 3CM, ITENS INCLUSOS: DOBRADIÇAS, MONTAGEM E INSTALAÇÃO DO BATENTE, SEM FECHADURA - FORNECIMENTO E INSTALAÇÃO. AF_12/2019</v>
          </cell>
          <cell r="C2661" t="str">
            <v>UN</v>
          </cell>
          <cell r="D2661">
            <v>1152.7</v>
          </cell>
          <cell r="E2661">
            <v>193.35</v>
          </cell>
          <cell r="F2661">
            <v>1346.05</v>
          </cell>
        </row>
        <row r="2662">
          <cell r="A2662"/>
          <cell r="B2662" t="str">
            <v>PORTA PARA ARMÁRIO</v>
          </cell>
          <cell r="C2662"/>
          <cell r="D2662"/>
          <cell r="E2662"/>
          <cell r="F2662"/>
        </row>
        <row r="2663">
          <cell r="A2663" t="str">
            <v>AUX1544</v>
          </cell>
          <cell r="B2663" t="str">
            <v>PORTAS PARA ARMÁRIO COM REVESTIMENTO EXTERNO E INTERNO EM LAMINADO MELAMÍNICO</v>
          </cell>
          <cell r="C2663" t="str">
            <v>M2</v>
          </cell>
          <cell r="D2663">
            <v>312.51</v>
          </cell>
          <cell r="E2663">
            <v>60.05</v>
          </cell>
          <cell r="F2663">
            <v>372.56</v>
          </cell>
        </row>
        <row r="2664">
          <cell r="A2664" t="str">
            <v>AUX2543</v>
          </cell>
          <cell r="B2664" t="str">
            <v>PORTAS PARA ARMÁRIO SEM REVESTIMENTO</v>
          </cell>
          <cell r="C2664" t="str">
            <v>M2</v>
          </cell>
          <cell r="D2664">
            <v>97.85</v>
          </cell>
          <cell r="E2664">
            <v>27.12</v>
          </cell>
          <cell r="F2664">
            <v>124.97</v>
          </cell>
        </row>
        <row r="2665">
          <cell r="A2665" t="str">
            <v>AUX2544</v>
          </cell>
          <cell r="B2665" t="str">
            <v>PORTAS PARA ARMÁRIO COM REVESTIMENTO EXTERNO EM LAMINADO MELAMÍNICO</v>
          </cell>
          <cell r="C2665" t="str">
            <v>M2</v>
          </cell>
          <cell r="D2665">
            <v>205.84</v>
          </cell>
          <cell r="E2665">
            <v>44.55</v>
          </cell>
          <cell r="F2665">
            <v>250.39</v>
          </cell>
        </row>
        <row r="2666">
          <cell r="A2666" t="str">
            <v>AUX2545</v>
          </cell>
          <cell r="B2666" t="str">
            <v>PRATELEIRA PARA ARMÁRIO SEM REVESTIMENTO</v>
          </cell>
          <cell r="C2666" t="str">
            <v>M2</v>
          </cell>
          <cell r="D2666">
            <v>81.2</v>
          </cell>
          <cell r="E2666">
            <v>27.12</v>
          </cell>
          <cell r="F2666">
            <v>108.32</v>
          </cell>
        </row>
        <row r="2667">
          <cell r="A2667" t="str">
            <v>AUX2546</v>
          </cell>
          <cell r="B2667" t="str">
            <v>PRATELEIRA PARA ARMÁRIO, REVESTIDA EM 1 FACE EM LAMINADO MELAMÍNICO</v>
          </cell>
          <cell r="C2667" t="str">
            <v>M2</v>
          </cell>
          <cell r="D2667">
            <v>189.19</v>
          </cell>
          <cell r="E2667">
            <v>44.55</v>
          </cell>
          <cell r="F2667">
            <v>233.74</v>
          </cell>
        </row>
        <row r="2668">
          <cell r="A2668" t="str">
            <v>AUX2547</v>
          </cell>
          <cell r="B2668" t="str">
            <v>PRATELEIRA PARA ARMÁRIO, REVESTIDA EM 2 FACES, EM LAMINADO MELAMÍNICO</v>
          </cell>
          <cell r="C2668" t="str">
            <v>M2</v>
          </cell>
          <cell r="D2668">
            <v>295.86</v>
          </cell>
          <cell r="E2668">
            <v>60.05</v>
          </cell>
          <cell r="F2668">
            <v>355.91</v>
          </cell>
        </row>
        <row r="2669">
          <cell r="A2669" t="str">
            <v>AUX2901</v>
          </cell>
          <cell r="B2669" t="str">
            <v>PRATELEIRA DE MADEIRA DE LEI PLAINADA</v>
          </cell>
          <cell r="C2669" t="str">
            <v>M2</v>
          </cell>
          <cell r="D2669">
            <v>229.63</v>
          </cell>
          <cell r="E2669">
            <v>34.369999999999997</v>
          </cell>
          <cell r="F2669">
            <v>264</v>
          </cell>
        </row>
        <row r="2670">
          <cell r="A2670" t="str">
            <v>AUX3588</v>
          </cell>
          <cell r="B2670" t="str">
            <v>PRATELEIRA EM AÇO INOXIDÁVEL,  LARGURA 0,30M</v>
          </cell>
          <cell r="C2670" t="str">
            <v>M2</v>
          </cell>
          <cell r="D2670">
            <v>3250.59</v>
          </cell>
          <cell r="E2670">
            <v>345.24</v>
          </cell>
          <cell r="F2670">
            <v>3595.83</v>
          </cell>
        </row>
        <row r="2671">
          <cell r="A2671"/>
          <cell r="B2671" t="str">
            <v>JANELAS EM MADEIRA</v>
          </cell>
          <cell r="C2671"/>
          <cell r="D2671"/>
          <cell r="E2671"/>
          <cell r="F2671"/>
        </row>
        <row r="2672">
          <cell r="A2672">
            <v>100665</v>
          </cell>
          <cell r="B2672" t="str">
            <v>JANELA DE MADEIRA - CEDRINHO/ANGELIM OU EQUIVALENTE DA REGIÃO - DE ABRIR COM 4 FOLHAS (2 VENEZIANAS E 2 GUILHOTINAS PARA VIDRO), COM BATENTE, ALIZAR E FERRAGENS. EXCLUSIVE VIDROS, ACABAMENTO E CONTRAMARCO. FORNECIMENTO E INSTALAÇÃO. AF_12/2019</v>
          </cell>
          <cell r="C2672" t="str">
            <v>M2</v>
          </cell>
          <cell r="D2672">
            <v>676.35</v>
          </cell>
          <cell r="E2672">
            <v>47.47</v>
          </cell>
          <cell r="F2672">
            <v>723.82</v>
          </cell>
        </row>
        <row r="2673">
          <cell r="A2673">
            <v>100666</v>
          </cell>
          <cell r="B2673" t="str">
            <v>JANELA DE MADEIRA (PINUS/EUCALIPTO OU EQUIV.) DE ABRIR COM 4 FOLHAS (2 VENEZIANAS E 2 GUILHOTINAS PARA VIDRO), COM BATENTE, ALIZAR E FERRAGENS. EXCLUSIVE VIDROS, ACABAMENTO E CONTRAMARCO. FORNECIMENTO E INSTALAÇÃO. AF_12/2019</v>
          </cell>
          <cell r="C2673" t="str">
            <v>M2</v>
          </cell>
          <cell r="D2673">
            <v>534.16</v>
          </cell>
          <cell r="E2673">
            <v>47.47</v>
          </cell>
          <cell r="F2673">
            <v>581.63</v>
          </cell>
        </row>
        <row r="2674">
          <cell r="A2674">
            <v>100667</v>
          </cell>
          <cell r="B2674" t="str">
            <v>JANELA DE MADEIRA (IMBUIA/CEDRO OU EQUIV.) DE ABRIR COM 4 FOLHAS (2 VENEZIANAS E 2 GUILHOTINAS PARA VIDRO), COM BATENTE, ALIZAR E FERRAGENS. EXCLUSIVE VIDROS, ACABAMENTO E CONTRAMARCO. FORNECIMENTO E INSTALAÇÃO. AF_12/2019</v>
          </cell>
          <cell r="C2674" t="str">
            <v>M2</v>
          </cell>
          <cell r="D2674">
            <v>877.36</v>
          </cell>
          <cell r="E2674">
            <v>47.47</v>
          </cell>
          <cell r="F2674">
            <v>924.83</v>
          </cell>
        </row>
        <row r="2675">
          <cell r="A2675" t="str">
            <v>AUX2815</v>
          </cell>
          <cell r="B2675" t="str">
            <v>JANELA DE MADEIRA (IMBUIA/CEDRO OU EQUIV.) DE ABRIR COM 4 FOLHAS (2 VENEZIANAS E 2 DE ABRIR PARA VIDRO), COM BATENTE, ALIZAR E FERRAGENS. EXCLUSIVE VIDROS, ACABAMENTO E CONTRAMARCO - FORNECIMENTO E INSTALAÇÃO</v>
          </cell>
          <cell r="C2675" t="str">
            <v>M2</v>
          </cell>
          <cell r="D2675">
            <v>877.36</v>
          </cell>
          <cell r="E2675">
            <v>47.5</v>
          </cell>
          <cell r="F2675">
            <v>924.86</v>
          </cell>
        </row>
        <row r="2676">
          <cell r="A2676">
            <v>100668</v>
          </cell>
          <cell r="B2676" t="str">
            <v>JANELA DE MADEIRA (CEDRINHO/ANGELIM OU EQUIV.) TIPO MAXIM-AR, PARA VIDRO, COM BATENTE, ALIZAR E FERRAGENS. EXCLUSIVE VIDRO, ACABAMENTO E CONTRAMARCO. FORNECIMENTO E INSTALAÇÃO. AF_12/2019</v>
          </cell>
          <cell r="C2676" t="str">
            <v>M2</v>
          </cell>
          <cell r="D2676">
            <v>1065.5999999999999</v>
          </cell>
          <cell r="E2676">
            <v>106.83</v>
          </cell>
          <cell r="F2676">
            <v>1172.43</v>
          </cell>
        </row>
        <row r="2677">
          <cell r="A2677">
            <v>100669</v>
          </cell>
          <cell r="B2677" t="str">
            <v>JANELA DE MADEIRA (PINUS/EUCALIPTO OU EQUIV.) TIPO BASCULANTE COM 2 FOLHAS PARA VIDRO, COM BATENTE, ALIZAR E FERRAGENS. EXCLUSIVE VIDROS, ACABAMENTO E CONTRAMARCO. FORNECIMENTO E INSTALAÇÃO. AF_12/2019</v>
          </cell>
          <cell r="C2677" t="str">
            <v>M2</v>
          </cell>
          <cell r="D2677">
            <v>617.9</v>
          </cell>
          <cell r="E2677">
            <v>68.38</v>
          </cell>
          <cell r="F2677">
            <v>686.28</v>
          </cell>
        </row>
        <row r="2678">
          <cell r="A2678">
            <v>100670</v>
          </cell>
          <cell r="B2678" t="str">
            <v>JANELA DE MADEIRA (CEDRINHO/ANGELIM OU EQUIV.) DE CORRER COM 6 FOLHAS (2 VENEZ. FIXAS, 2 VENEZ. DE CORRER E 2 DE CORRER PARA VIDRO), COM BATENTE, ALIZAR E FERRAGENS. EXCLUSIVE VIDROS, ACABAMENTO E CONTRAMARCO. FORNECIMENTO E INSTALAÇÃO. AF_12/2019</v>
          </cell>
          <cell r="C2678" t="str">
            <v>M2</v>
          </cell>
          <cell r="D2678">
            <v>844.67</v>
          </cell>
          <cell r="E2678">
            <v>52.76</v>
          </cell>
          <cell r="F2678">
            <v>897.43</v>
          </cell>
        </row>
        <row r="2679">
          <cell r="A2679">
            <v>100671</v>
          </cell>
          <cell r="B2679" t="str">
            <v>JANELA DE MADEIRA (IMBUIA/CEDRO OU EQUIV) DE CORRER COM 6 FOLHAS (2 VENEZIANAS FIXAS, 2 VENEZIANAS DE CORRER E 2 DE CORRER PARA VIDRO), COM BATENTE, ALIZAR E FERRAGENS. EXCLUSIVE VIDROS, ACABAMENTO E CONTRAMARCO. FORNECIMENTO E INSTALAÇÃO. AF_12/2019</v>
          </cell>
          <cell r="C2679" t="str">
            <v>M2</v>
          </cell>
          <cell r="D2679">
            <v>1049.1600000000001</v>
          </cell>
          <cell r="E2679">
            <v>52.76</v>
          </cell>
          <cell r="F2679">
            <v>1101.92</v>
          </cell>
        </row>
        <row r="2680">
          <cell r="A2680">
            <v>100672</v>
          </cell>
          <cell r="B2680" t="str">
            <v>JANELA DE MADEIRA (PINUS/EUCALIPTO OU EQUIV.) DE CORRER COM 6 FOLHAS (2 VENEZ. FIXAS, 2 VENEZ. DE CORRER E 2 DE CORRER PARA VIDRO), COM BATENTE, ALIZAR E FERRAGENS. EXCLUSIVE VIDROS, ACABAMENTO E CONTRAMARCO. FORNECIMENTO EINSTALAÇÃO. AF_12/2019</v>
          </cell>
          <cell r="C2680" t="str">
            <v>M2</v>
          </cell>
          <cell r="D2680">
            <v>676.37</v>
          </cell>
          <cell r="E2680">
            <v>52.76</v>
          </cell>
          <cell r="F2680">
            <v>729.13</v>
          </cell>
        </row>
        <row r="2681">
          <cell r="A2681"/>
          <cell r="B2681" t="str">
            <v>COMPLEMENTOS E OUTROS EM MADEIRA</v>
          </cell>
          <cell r="C2681"/>
          <cell r="D2681"/>
          <cell r="E2681"/>
          <cell r="F2681"/>
        </row>
        <row r="2682">
          <cell r="A2682" t="str">
            <v>AUX2502</v>
          </cell>
          <cell r="B2682" t="str">
            <v>BATENTE EM MADEIRA DE LEI L = 0,14 M (CAIXÃO), PARA PORTAS DE 0,60 A 1,00 M DE LARGURA, H=2,20M, INCLUSO 2 JOGOS DE ALIZAR</v>
          </cell>
          <cell r="C2682" t="str">
            <v xml:space="preserve">UN </v>
          </cell>
          <cell r="D2682">
            <v>298.60000000000002</v>
          </cell>
          <cell r="E2682">
            <v>81.37</v>
          </cell>
          <cell r="F2682">
            <v>379.97</v>
          </cell>
        </row>
        <row r="2683">
          <cell r="A2683" t="str">
            <v>AUX2418</v>
          </cell>
          <cell r="B2683" t="str">
            <v>BATENTE EM MADEIRA DE LEI L = 0,14 M (CAIXÃO), INCLUINDO 02 JOGOS DE ALIZAR</v>
          </cell>
          <cell r="C2683" t="str">
            <v>M</v>
          </cell>
          <cell r="D2683">
            <v>57.44</v>
          </cell>
          <cell r="E2683">
            <v>16.7</v>
          </cell>
          <cell r="F2683">
            <v>74.14</v>
          </cell>
        </row>
        <row r="2684">
          <cell r="A2684">
            <v>91287</v>
          </cell>
          <cell r="B2684" t="str">
            <v>BATENTE PARA PORTA DE MADEIRA, PADRÃO POPULAR - FORNECIMENTO E MONTAGEM. AF_12/2019</v>
          </cell>
          <cell r="C2684" t="str">
            <v>UN</v>
          </cell>
          <cell r="D2684">
            <v>173.95</v>
          </cell>
          <cell r="E2684">
            <v>75.2</v>
          </cell>
          <cell r="F2684">
            <v>249.15</v>
          </cell>
        </row>
        <row r="2685">
          <cell r="A2685">
            <v>91292</v>
          </cell>
          <cell r="B2685" t="str">
            <v>BATENTE PARA PORTA DE MADEIRA, FIXAÇÃO COM ARGAMASSA, PADRÃO POPULAR. FORNECIMENTO E INSTALAÇÃO. AF_12/2019</v>
          </cell>
          <cell r="C2685" t="str">
            <v>UN</v>
          </cell>
          <cell r="D2685">
            <v>213.9</v>
          </cell>
          <cell r="E2685">
            <v>132.43</v>
          </cell>
          <cell r="F2685">
            <v>346.33</v>
          </cell>
        </row>
        <row r="2686">
          <cell r="A2686">
            <v>90801</v>
          </cell>
          <cell r="B2686" t="str">
            <v>BATENTE PARA PORTA DE MADEIRA, PADRÃO MÉDIO - FORNECIMENTO E MONTAGEM. AF_12/2019</v>
          </cell>
          <cell r="C2686" t="str">
            <v>UN</v>
          </cell>
          <cell r="D2686">
            <v>260.8</v>
          </cell>
          <cell r="E2686">
            <v>74.92</v>
          </cell>
          <cell r="F2686">
            <v>335.72</v>
          </cell>
        </row>
        <row r="2687">
          <cell r="A2687">
            <v>90806</v>
          </cell>
          <cell r="B2687" t="str">
            <v>BATENTE PARA PORTA DE MADEIRA, FIXAÇÃO COM ARGAMASSA, PADRÃO MÉDIO - FORNECIMENTO E INSTALAÇÃO. AF_12/2019</v>
          </cell>
          <cell r="C2687" t="str">
            <v>UN</v>
          </cell>
          <cell r="D2687">
            <v>300.76</v>
          </cell>
          <cell r="E2687">
            <v>132.13999999999999</v>
          </cell>
          <cell r="F2687">
            <v>432.9</v>
          </cell>
        </row>
        <row r="2688">
          <cell r="A2688">
            <v>100676</v>
          </cell>
          <cell r="B2688" t="str">
            <v>BATENTE PARA PORTA COM BANDEIRA, FIXAÇÃO COM PARAFUSO E BUCHA. AF_12/2019</v>
          </cell>
          <cell r="C2688" t="str">
            <v>UN</v>
          </cell>
          <cell r="D2688">
            <v>150.9</v>
          </cell>
          <cell r="E2688">
            <v>59.66</v>
          </cell>
          <cell r="F2688">
            <v>210.56</v>
          </cell>
        </row>
        <row r="2689">
          <cell r="A2689">
            <v>100659</v>
          </cell>
          <cell r="B2689" t="str">
            <v>ALIZAR DE 5X1,5CM PARA PORTA FIXADO COM PREGOS, PADRÃO MÉDIO - FORNECIMENTO E INSTALAÇÃO. AF_12/2019</v>
          </cell>
          <cell r="C2689" t="str">
            <v>M</v>
          </cell>
          <cell r="D2689">
            <v>10.57</v>
          </cell>
          <cell r="E2689">
            <v>1.86</v>
          </cell>
          <cell r="F2689">
            <v>12.43</v>
          </cell>
        </row>
        <row r="2690">
          <cell r="A2690">
            <v>100660</v>
          </cell>
          <cell r="B2690" t="str">
            <v>ALIZAR DE 5X1,5CM PARA PORTA FIXADO COM PREGOS, PADRÃO POPULAR - FORNECIMENTO E INSTALAÇÃO. AF_12/2019</v>
          </cell>
          <cell r="C2690" t="str">
            <v>M</v>
          </cell>
          <cell r="D2690">
            <v>6.67</v>
          </cell>
          <cell r="E2690">
            <v>1.86</v>
          </cell>
          <cell r="F2690">
            <v>8.5299999999999994</v>
          </cell>
        </row>
        <row r="2691">
          <cell r="A2691"/>
          <cell r="B2691" t="str">
            <v>ESQUADRIAS  EM ALUMÍNIO</v>
          </cell>
          <cell r="C2691"/>
          <cell r="D2691"/>
          <cell r="E2691"/>
          <cell r="F2691"/>
        </row>
        <row r="2692">
          <cell r="A2692"/>
          <cell r="B2692" t="str">
            <v>PORTAS EM ALUMINIO</v>
          </cell>
          <cell r="C2692"/>
          <cell r="D2692"/>
          <cell r="E2692"/>
          <cell r="F2692"/>
        </row>
        <row r="2693">
          <cell r="A2693">
            <v>100702</v>
          </cell>
          <cell r="B2693" t="str">
            <v>PORTA DE CORRER DE ALUMÍNIO, COM DUAS FOLHAS PARA VIDRO, INCLUSO VIDRO LISO INCOLOR, FECHADURA E PUXADOR, SEM ALIZAR. AF_12/2019</v>
          </cell>
          <cell r="C2693" t="str">
            <v>M2</v>
          </cell>
          <cell r="D2693">
            <v>812.79</v>
          </cell>
          <cell r="E2693">
            <v>8.1</v>
          </cell>
          <cell r="F2693">
            <v>820.89</v>
          </cell>
        </row>
        <row r="2694">
          <cell r="A2694">
            <v>94805</v>
          </cell>
          <cell r="B2694" t="str">
            <v>PORTA DE ALUMÍNIO DE ABRIR PARA VIDRO SEM GUARNIÇÃO, 87X210CM, FIXAÇÃO COM PARAFUSOS, INCLUSIVE VIDROS - FORNECIMENTO E INSTALAÇÃO. AF_12/2019</v>
          </cell>
          <cell r="C2694" t="str">
            <v>UN</v>
          </cell>
          <cell r="D2694">
            <v>1365.27</v>
          </cell>
          <cell r="E2694">
            <v>18.71</v>
          </cell>
          <cell r="F2694">
            <v>1383.98</v>
          </cell>
        </row>
        <row r="2695">
          <cell r="A2695" t="str">
            <v>AUX2759</v>
          </cell>
          <cell r="B2695" t="str">
            <v>PORTA DE ALUMÍNIO DE ABRIR PARA VIDRO SEM GUARNIÇÃO, FIXAÇÃO COM PARAFUSOS, INCLUSIVE VIDROS - FORNECIMENTO E INSTALAÇÃO</v>
          </cell>
          <cell r="C2695" t="str">
            <v>M2</v>
          </cell>
          <cell r="D2695">
            <v>747.27</v>
          </cell>
          <cell r="E2695">
            <v>10.25</v>
          </cell>
          <cell r="F2695">
            <v>757.52</v>
          </cell>
        </row>
        <row r="2696">
          <cell r="A2696" t="str">
            <v>AUX2865</v>
          </cell>
          <cell r="B2696" t="str">
            <v>PORTA EM ALUMÍNIO ANODIZADO, PARA VIDRO, DE ABRIR, 2 FOLHAS</v>
          </cell>
          <cell r="C2696" t="str">
            <v>M2</v>
          </cell>
          <cell r="D2696">
            <v>1016.49</v>
          </cell>
          <cell r="E2696">
            <v>84.37</v>
          </cell>
          <cell r="F2696">
            <v>1100.8599999999999</v>
          </cell>
        </row>
        <row r="2697">
          <cell r="A2697" t="str">
            <v>AUX3487</v>
          </cell>
          <cell r="B2697" t="str">
            <v>PORTA EM ALUMÍNIO E ACRÍLICO, INCLUSIVE FERRAGENS</v>
          </cell>
          <cell r="C2697" t="str">
            <v>M2</v>
          </cell>
          <cell r="D2697">
            <v>158.4</v>
          </cell>
          <cell r="E2697">
            <v>36.299999999999997</v>
          </cell>
          <cell r="F2697">
            <v>194.7</v>
          </cell>
        </row>
        <row r="2698">
          <cell r="A2698">
            <v>91338</v>
          </cell>
          <cell r="B2698" t="str">
            <v>PORTA DE ALUMÍNIO DE ABRIR COM LAMBRI, COM GUARNIÇÃO, FIXAÇÃO COM PARAFUSOS - FORNECIMENTO E INSTALAÇÃO. AF_12/2019</v>
          </cell>
          <cell r="C2698" t="str">
            <v>M2</v>
          </cell>
          <cell r="D2698">
            <v>1488.2</v>
          </cell>
          <cell r="E2698">
            <v>10.23</v>
          </cell>
          <cell r="F2698">
            <v>1498.43</v>
          </cell>
        </row>
        <row r="2699">
          <cell r="A2699">
            <v>91341</v>
          </cell>
          <cell r="B2699" t="str">
            <v>PORTA EM ALUMÍNIO DE ABRIR TIPO VENEZIANA COM GUARNIÇÃO, FIXAÇÃO COM PARAFUSOS - FORNECIMENTO E INSTALAÇÃO. AF_12/2019</v>
          </cell>
          <cell r="C2699" t="str">
            <v>M2</v>
          </cell>
          <cell r="D2699">
            <v>1164.3900000000001</v>
          </cell>
          <cell r="E2699">
            <v>10.99</v>
          </cell>
          <cell r="F2699">
            <v>1175.3800000000001</v>
          </cell>
        </row>
        <row r="2700">
          <cell r="A2700" t="str">
            <v>AUX2519</v>
          </cell>
          <cell r="B2700" t="str">
            <v xml:space="preserve">KIT PORTA EM ALUMÍNIO DE ABRIR TIPO VENEZIANA COM GUARNIÇÃO, TARJETA LIVRE/OCUPADO, 0,60X1,80, FIXAÇÃO COM PARAFUSOS - FORNECIMENTO E INSTALAÇÃO. </v>
          </cell>
          <cell r="C2700" t="str">
            <v>UN</v>
          </cell>
          <cell r="D2700">
            <v>1303.3499999999999</v>
          </cell>
          <cell r="E2700">
            <v>11.89</v>
          </cell>
          <cell r="F2700">
            <v>1315.24</v>
          </cell>
        </row>
        <row r="2701">
          <cell r="A2701" t="str">
            <v>AUX3205</v>
          </cell>
          <cell r="B2701" t="str">
            <v>PORTA EM ALUMÍNIO, COR N/P/B, TIPO VENEZIANA (ATÉ 50%) E VIDRO (ATÉ 50%), DE  ABRIR OU CORRER, COMPLETA, INCLUSIVE CAIXILHOS, DOBRADIÇAS OU ROLDANAS, FECHADURA, EXCLUSIVE VIDRO - FORNEC. E INST.</v>
          </cell>
          <cell r="C2701" t="str">
            <v>M2</v>
          </cell>
          <cell r="D2701">
            <v>286.95</v>
          </cell>
          <cell r="E2701">
            <v>36.450000000000003</v>
          </cell>
          <cell r="F2701">
            <v>323.39999999999998</v>
          </cell>
        </row>
        <row r="2702">
          <cell r="A2702"/>
          <cell r="B2702" t="str">
            <v>JANELAS EM ALUMINIO</v>
          </cell>
          <cell r="C2702"/>
          <cell r="D2702"/>
          <cell r="E2702"/>
          <cell r="F2702"/>
        </row>
        <row r="2703">
          <cell r="A2703">
            <v>100674</v>
          </cell>
          <cell r="B2703" t="str">
            <v>JANELA FIXA DE ALUMÍNIO PARA VIDRO, COM VIDRO, BATENTE E FERRAGENS. EXCLUSIVE ACABAMENTO, ALIZAR E CONTRAMARCO. FORNECIMENTO E INSTALAÇÃO. AF_12/2019</v>
          </cell>
          <cell r="C2703" t="str">
            <v>M2</v>
          </cell>
          <cell r="D2703">
            <v>1468.17</v>
          </cell>
          <cell r="E2703">
            <v>20.72</v>
          </cell>
          <cell r="F2703">
            <v>1488.89</v>
          </cell>
        </row>
        <row r="2704">
          <cell r="A2704" t="str">
            <v>AUX2661</v>
          </cell>
          <cell r="B2704" t="str">
            <v>JANELA BASCULANTE EM ALUMÍNIO - EXCLUSIVE VIDRO</v>
          </cell>
          <cell r="C2704" t="str">
            <v>M2</v>
          </cell>
          <cell r="D2704">
            <v>450.87</v>
          </cell>
          <cell r="E2704">
            <v>78.430000000000007</v>
          </cell>
          <cell r="F2704">
            <v>529.29999999999995</v>
          </cell>
        </row>
        <row r="2705">
          <cell r="A2705">
            <v>94569</v>
          </cell>
          <cell r="B2705" t="str">
            <v>JANELA DE ALUMÍNIO TIPO MAXIM-AR, COM VIDROS, BATENTE E FERRAGENS. EXCLUSIVE ALIZAR, ACABAMENTO E CONTRAMARCO. FORNECIMENTO E INSTALAÇÃO. AF_12/2019</v>
          </cell>
          <cell r="C2705" t="str">
            <v>M2</v>
          </cell>
          <cell r="D2705">
            <v>1267.8699999999999</v>
          </cell>
          <cell r="E2705">
            <v>49.11</v>
          </cell>
          <cell r="F2705">
            <v>1316.98</v>
          </cell>
        </row>
        <row r="2706">
          <cell r="A2706">
            <v>94570</v>
          </cell>
          <cell r="B2706" t="str">
            <v>JANELA DE ALUMÍNIO DE CORRER COM 2 FOLHAS PARA VIDROS, COM VIDROS, BATENTE, ACABAMENTO COM ACETATO OU BRILHANTE E FERRAGENS. EXCLUSIVE ALIZAR E CONTRAMARCO. FORNECIMENTO E INSTALAÇÃO. AF_12/2019</v>
          </cell>
          <cell r="C2706" t="str">
            <v>M2</v>
          </cell>
          <cell r="D2706">
            <v>682.08</v>
          </cell>
          <cell r="E2706">
            <v>14.91</v>
          </cell>
          <cell r="F2706">
            <v>696.99</v>
          </cell>
        </row>
        <row r="2707">
          <cell r="A2707">
            <v>94572</v>
          </cell>
          <cell r="B2707" t="str">
            <v>JANELA DE ALUMÍNIO DE CORRER COM 3 FOLHAS (2 VENEZIANAS E 1 PARA VIDRO), COM VIDROS, BATENTE E FERRAGENS. EXCLUSIVE ACABAMENTO, ALIZAR E CONTRAMARCO. FORNECIMENTO E INSTALAÇÃO. AF_12/2019</v>
          </cell>
          <cell r="C2707" t="str">
            <v>M2</v>
          </cell>
          <cell r="D2707">
            <v>982.73</v>
          </cell>
          <cell r="E2707">
            <v>20.05</v>
          </cell>
          <cell r="F2707">
            <v>1002.78</v>
          </cell>
        </row>
        <row r="2708">
          <cell r="A2708">
            <v>94573</v>
          </cell>
          <cell r="B2708" t="str">
            <v>JANELA DE ALUMÍNIO DE CORRER COM 4 FOLHAS PARA VIDROS, COM VIDROS, BATENTE, ACABAMENTO COM ACETATO OU BRILHANTE E FERRAGENS. EXCLUSIVE ALIZAR E CONTRAMARCO. FORNECIMENTO E INSTALAÇÃO. AF_12/2019</v>
          </cell>
          <cell r="C2708" t="str">
            <v>M2</v>
          </cell>
          <cell r="D2708">
            <v>771.89</v>
          </cell>
          <cell r="E2708">
            <v>27.62</v>
          </cell>
          <cell r="F2708">
            <v>799.51</v>
          </cell>
        </row>
        <row r="2709">
          <cell r="A2709">
            <v>94580</v>
          </cell>
          <cell r="B2709" t="str">
            <v>JANELA DE ALUMÍNIO DE CORRER COM 6 FOLHAS (2 VENEZIANAS FIXAS, 2 VENEZIANAS DE CORRER E 2 PARA VIDRO), COM VIDROS, BATENTE, ACABAMENTO COM ACETATO OU BRILHANTE E FERRAGENS. EXCLUSIVE ALIZAR E CONTRAMARCO. FORNECIMENTO E INSTALAÇÃO. AF_12/2019</v>
          </cell>
          <cell r="C2709" t="str">
            <v>M2</v>
          </cell>
          <cell r="D2709">
            <v>1078.28</v>
          </cell>
          <cell r="E2709">
            <v>32.22</v>
          </cell>
          <cell r="F2709">
            <v>1110.5</v>
          </cell>
        </row>
        <row r="2710">
          <cell r="A2710" t="str">
            <v>AUX1311</v>
          </cell>
          <cell r="B2710" t="str">
            <v>JANELA DE ALUMÍNIO, TIPO VENEZIANA</v>
          </cell>
          <cell r="C2710" t="str">
            <v>M2</v>
          </cell>
          <cell r="D2710">
            <v>590.01</v>
          </cell>
          <cell r="E2710">
            <v>76.86</v>
          </cell>
          <cell r="F2710">
            <v>666.87</v>
          </cell>
        </row>
        <row r="2711">
          <cell r="A2711"/>
          <cell r="B2711" t="str">
            <v>COMPLEMENTOS E OUTROS EM ALUMÍNIO</v>
          </cell>
          <cell r="C2711"/>
          <cell r="D2711"/>
          <cell r="E2711"/>
          <cell r="F2711"/>
        </row>
        <row r="2712">
          <cell r="A2712">
            <v>94589</v>
          </cell>
          <cell r="B2712" t="str">
            <v>CONTRAMARCO DE ALUMÍNIO, FIXAÇÃO COM ARGAMASSA - FORNECIMENTO E INSTALAÇÃO. AF_12/2019</v>
          </cell>
          <cell r="C2712" t="str">
            <v>M</v>
          </cell>
          <cell r="D2712">
            <v>20.32</v>
          </cell>
          <cell r="E2712">
            <v>10.26</v>
          </cell>
          <cell r="F2712">
            <v>30.58</v>
          </cell>
        </row>
        <row r="2713">
          <cell r="A2713">
            <v>94590</v>
          </cell>
          <cell r="B2713" t="str">
            <v>CONTRAMARCO DE ALUMÍNIO, FIXAÇÃO COM PARAFUSO - FORNECIMENTO E INSTALAÇÃO. AF_12/2019</v>
          </cell>
          <cell r="C2713" t="str">
            <v>M</v>
          </cell>
          <cell r="D2713">
            <v>22.1</v>
          </cell>
          <cell r="E2713">
            <v>4.3600000000000003</v>
          </cell>
          <cell r="F2713">
            <v>26.46</v>
          </cell>
        </row>
        <row r="2714">
          <cell r="A2714" t="str">
            <v>AUX3156</v>
          </cell>
          <cell r="B2714" t="str">
            <v>BRISE EM PERFIL DE ALUMÍNIO, LÂMINAS COR BRANCA ACABAMENTO LISO, PARAFUSADAS EM ESTRUTURA AUXILIAR</v>
          </cell>
          <cell r="C2714" t="str">
            <v>M2</v>
          </cell>
          <cell r="D2714">
            <v>796.42</v>
          </cell>
          <cell r="E2714">
            <v>303.22000000000003</v>
          </cell>
          <cell r="F2714">
            <v>1099.6400000000001</v>
          </cell>
        </row>
        <row r="2715">
          <cell r="A2715" t="str">
            <v>AUX3168</v>
          </cell>
          <cell r="B2715" t="str">
            <v>BRISE DE SEÇÃO "U", CONFIGURAÇÃO LINEAR E CONTÍNUA, LARGURA FRONTAL 6 CM, CHAPA ALUNZIC, ACABAMENTO LISO, COR BRANCO, SISTEMA DE CLIP DE FIXAÇÃO, PORTA-PAINEL EM PERFIL L, FIXAÇÃO EM PARAFUSO</v>
          </cell>
          <cell r="C2715" t="str">
            <v>M2</v>
          </cell>
          <cell r="D2715">
            <v>586.48</v>
          </cell>
          <cell r="E2715">
            <v>303.22000000000003</v>
          </cell>
          <cell r="F2715">
            <v>889.7</v>
          </cell>
        </row>
        <row r="2716">
          <cell r="A2716" t="str">
            <v>AUX2494</v>
          </cell>
          <cell r="B2716" t="str">
            <v>ALÇAPÃO DE ALUMÍNIO, TIPO ESCAMA, COR FOSCA</v>
          </cell>
          <cell r="C2716" t="str">
            <v>M2</v>
          </cell>
          <cell r="D2716">
            <v>386.55</v>
          </cell>
          <cell r="E2716">
            <v>43.97</v>
          </cell>
          <cell r="F2716">
            <v>430.52</v>
          </cell>
        </row>
        <row r="2717">
          <cell r="A2717">
            <v>99862</v>
          </cell>
          <cell r="B2717" t="str">
            <v>GRADIL EM ALUMÍNIO FIXADO EM VÃOS DE JANELAS, FORMADO POR TUBOS DE 3/4". AF_04/2019</v>
          </cell>
          <cell r="C2717" t="str">
            <v>M2</v>
          </cell>
          <cell r="D2717">
            <v>331.03</v>
          </cell>
          <cell r="E2717">
            <v>303.22000000000003</v>
          </cell>
          <cell r="F2717">
            <v>634.25</v>
          </cell>
        </row>
        <row r="2718">
          <cell r="A2718" t="str">
            <v>AUX2645</v>
          </cell>
          <cell r="B2718" t="str">
            <v>CANTONEIRA ALUMÍNIO 1 X 1", PARA ARREMATES EM REVESTIMENTO CERÂMICO</v>
          </cell>
          <cell r="C2718" t="str">
            <v>M</v>
          </cell>
          <cell r="D2718">
            <v>24.23</v>
          </cell>
          <cell r="E2718">
            <v>4.26</v>
          </cell>
          <cell r="F2718">
            <v>28.49</v>
          </cell>
        </row>
        <row r="2719">
          <cell r="A2719" t="str">
            <v>AUX2884</v>
          </cell>
          <cell r="B2719" t="str">
            <v>CANTONEIRA DE PROTEÇÃO - PERFIL "L" DE ALUMÍNIO, 1"X1"X1/8"</v>
          </cell>
          <cell r="C2719" t="str">
            <v>M</v>
          </cell>
          <cell r="D2719">
            <v>23.53</v>
          </cell>
          <cell r="E2719">
            <v>18.78</v>
          </cell>
          <cell r="F2719">
            <v>42.31</v>
          </cell>
        </row>
        <row r="2720">
          <cell r="A2720" t="str">
            <v>AUX3037</v>
          </cell>
          <cell r="B2720" t="str">
            <v>CAIXILHO EM ALUMÍNIO ANODIZADO, FIXO, SEM VENTILAÇÃO PERMANENTE</v>
          </cell>
          <cell r="C2720" t="str">
            <v>M2</v>
          </cell>
          <cell r="D2720">
            <v>714.31</v>
          </cell>
          <cell r="E2720">
            <v>43.33</v>
          </cell>
          <cell r="F2720">
            <v>757.64</v>
          </cell>
        </row>
        <row r="2721">
          <cell r="A2721" t="str">
            <v>AUX1824</v>
          </cell>
          <cell r="B2721" t="str">
            <v>TELA DE NYLON TIPO MOSQUITEIRO COM MOLDURA EM ALUMÍNIO ANODIZADO NATURAL</v>
          </cell>
          <cell r="C2721" t="str">
            <v>M2</v>
          </cell>
          <cell r="D2721">
            <v>77.8</v>
          </cell>
          <cell r="E2721">
            <v>27.94</v>
          </cell>
          <cell r="F2721">
            <v>105.74</v>
          </cell>
        </row>
        <row r="2722">
          <cell r="A2722" t="str">
            <v>AUX1825</v>
          </cell>
          <cell r="B2722" t="str">
            <v>TELA GALVANIZADA MOSQUITEIRO COM MOLDURA EM ALUMÍNIO ANODIZADO NATURAL</v>
          </cell>
          <cell r="C2722" t="str">
            <v>M2</v>
          </cell>
          <cell r="D2722">
            <v>249.78</v>
          </cell>
          <cell r="E2722">
            <v>32.79</v>
          </cell>
          <cell r="F2722">
            <v>282.57</v>
          </cell>
        </row>
        <row r="2723">
          <cell r="A2723"/>
          <cell r="B2723" t="str">
            <v>ESQUADRIAS EM FERRO/AÇO</v>
          </cell>
          <cell r="C2723"/>
          <cell r="D2723"/>
          <cell r="E2723"/>
          <cell r="F2723"/>
        </row>
        <row r="2724">
          <cell r="A2724"/>
          <cell r="B2724" t="str">
            <v>PORTAS EM FERRO/ACO</v>
          </cell>
          <cell r="C2724"/>
          <cell r="D2724"/>
          <cell r="E2724"/>
          <cell r="F2724"/>
        </row>
        <row r="2725">
          <cell r="A2725">
            <v>94806</v>
          </cell>
          <cell r="B2725" t="str">
            <v>PORTA EM AÇO DE ABRIR PARA VIDRO SEM GUARNIÇÃO, 87X210CM, FIXAÇÃO COM PARAFUSOS, EXCLUSIVE VIDROS - FORNECIMENTO E INSTALAÇÃO. AF_12/2019</v>
          </cell>
          <cell r="C2725" t="str">
            <v>UN</v>
          </cell>
          <cell r="D2725">
            <v>1627.44</v>
          </cell>
          <cell r="E2725">
            <v>26.45</v>
          </cell>
          <cell r="F2725">
            <v>1653.89</v>
          </cell>
        </row>
        <row r="2726">
          <cell r="A2726" t="str">
            <v>AUX1865</v>
          </cell>
          <cell r="B2726" t="str">
            <v>PORTA EM AÇO DE ABRIR COM TRAVESSAS HORIZONTAIS PARA VIDRO SEM GUARNIÇÃO, INCLUSO MAÇANETA, FECHADURA , FIXAÇÃO COM PARAFUSO E CHUMBADORES, EXCLUSIVE VIDROS - FORNECIMENTO E INSTALAÇÃO</v>
          </cell>
          <cell r="C2726" t="str">
            <v>M2</v>
          </cell>
          <cell r="D2726">
            <v>890.78</v>
          </cell>
          <cell r="E2726">
            <v>14.48</v>
          </cell>
          <cell r="F2726">
            <v>905.26</v>
          </cell>
        </row>
        <row r="2727">
          <cell r="A2727" t="str">
            <v>AUX3312</v>
          </cell>
          <cell r="B2727" t="str">
            <v>PORTA DE FERRO 90X210CM, DOBRADIÇA VAI-E-VEM, COM TELA MOSQUITEIRO GALVANIZADA - PADRÃO 23  - FORNEC. E INST.</v>
          </cell>
          <cell r="C2727" t="str">
            <v>UN</v>
          </cell>
          <cell r="D2727">
            <v>1058.44</v>
          </cell>
          <cell r="E2727">
            <v>275.82</v>
          </cell>
          <cell r="F2727">
            <v>1334.26</v>
          </cell>
        </row>
        <row r="2728">
          <cell r="A2728" t="str">
            <v>AUX2796</v>
          </cell>
          <cell r="B2728" t="str">
            <v>PORTA DE FERRO TIPO GUILHOTINA, QUADRO EM BARRA CHATA 1"X1/4", COM 2 BARRAS CHATA DE 1"X1/4" NOS DOIS LADOS NA HORIZONTAL E REDONDA DE 1" NA VERTICAL, INCLUSIVE TELA, PUXADOR/CONTRA PESO E FEROLHO</v>
          </cell>
          <cell r="C2728" t="str">
            <v>M2</v>
          </cell>
          <cell r="D2728">
            <v>1381.36</v>
          </cell>
          <cell r="E2728">
            <v>251.4</v>
          </cell>
          <cell r="F2728">
            <v>1632.76</v>
          </cell>
        </row>
        <row r="2729">
          <cell r="A2729"/>
          <cell r="B2729" t="str">
            <v>PORTAS EM FERRO TIPO GRADE/CHAPA</v>
          </cell>
          <cell r="C2729"/>
          <cell r="D2729"/>
          <cell r="E2729"/>
          <cell r="F2729"/>
        </row>
        <row r="2730">
          <cell r="A2730">
            <v>100701</v>
          </cell>
          <cell r="B2730" t="str">
            <v>PORTA DE FERRO, DE ABRIR, TIPO GRADE COM CHAPA, COM GUARNIÇÕES. AF_12/2019</v>
          </cell>
          <cell r="C2730" t="str">
            <v>M2</v>
          </cell>
          <cell r="D2730">
            <v>1475.6</v>
          </cell>
          <cell r="E2730">
            <v>14.72</v>
          </cell>
          <cell r="F2730">
            <v>1490.32</v>
          </cell>
        </row>
        <row r="2731">
          <cell r="A2731" t="str">
            <v>AUX1802</v>
          </cell>
          <cell r="B2731" t="str">
            <v>PORTA EM FERRO PERFILADO COM TELA PARA ABRIGO DE GÁS - MONT. E INST.</v>
          </cell>
          <cell r="C2731" t="str">
            <v>M2</v>
          </cell>
          <cell r="D2731">
            <v>318.76</v>
          </cell>
          <cell r="E2731">
            <v>93.93</v>
          </cell>
          <cell r="F2731">
            <v>412.69</v>
          </cell>
        </row>
        <row r="2732">
          <cell r="A2732" t="str">
            <v>AUX1972</v>
          </cell>
          <cell r="B2732" t="str">
            <v>PORTA EM CHAPA DE AÇO, INCLUSO BATENTES E FERRAGENS</v>
          </cell>
          <cell r="C2732" t="str">
            <v>M2</v>
          </cell>
          <cell r="D2732">
            <v>1476.77</v>
          </cell>
          <cell r="E2732">
            <v>69.47</v>
          </cell>
          <cell r="F2732">
            <v>1546.24</v>
          </cell>
        </row>
        <row r="2733">
          <cell r="A2733"/>
          <cell r="B2733" t="str">
            <v>PORTAS EM FERRO/ACO TIPO VENEZIANA</v>
          </cell>
          <cell r="C2733"/>
          <cell r="D2733"/>
          <cell r="E2733"/>
          <cell r="F2733"/>
        </row>
        <row r="2734">
          <cell r="A2734">
            <v>94807</v>
          </cell>
          <cell r="B2734" t="str">
            <v>PORTA EM AÇO DE ABRIR TIPO VENEZIANA SEM GUARNIÇÃO, 87X210CM, FIXAÇÃO COM PARAFUSOS - FORNECIMENTO E INSTALAÇÃO. AF_12/2019</v>
          </cell>
          <cell r="C2734" t="str">
            <v>UN</v>
          </cell>
          <cell r="D2734">
            <v>1465.61</v>
          </cell>
          <cell r="E2734">
            <v>27.85</v>
          </cell>
          <cell r="F2734">
            <v>1493.46</v>
          </cell>
        </row>
        <row r="2735">
          <cell r="A2735"/>
          <cell r="B2735" t="str">
            <v>PORTAS EM ACO DE ENROLAR</v>
          </cell>
          <cell r="C2735"/>
          <cell r="D2735"/>
          <cell r="E2735"/>
          <cell r="F2735"/>
        </row>
        <row r="2736">
          <cell r="A2736" t="str">
            <v>AUX2926</v>
          </cell>
          <cell r="B2736" t="str">
            <v>PORTA DE ENROLAR, EM PERFIL MEIA CANA CEGA, EM CHAPA DE AÇO GALVANIZADO COM PINTURA ELETROSTÁTICA Nº 24</v>
          </cell>
          <cell r="C2736" t="str">
            <v>M2</v>
          </cell>
          <cell r="D2736">
            <v>788.75</v>
          </cell>
          <cell r="E2736">
            <v>29.82</v>
          </cell>
          <cell r="F2736">
            <v>818.57</v>
          </cell>
        </row>
        <row r="2737">
          <cell r="A2737" t="str">
            <v>AUX3148</v>
          </cell>
          <cell r="B2737" t="str">
            <v>PORTA DE ENROLAR MANUAL COMPLETA, PERFIL MEIA CANA VAZADA, EM AÇO GALVANIZADO NATURAL, CHAPA NÚMERO 24</v>
          </cell>
          <cell r="C2737" t="str">
            <v>M2</v>
          </cell>
          <cell r="D2737">
            <v>985.51</v>
          </cell>
          <cell r="E2737">
            <v>29.82</v>
          </cell>
          <cell r="F2737">
            <v>1015.33</v>
          </cell>
        </row>
        <row r="2738">
          <cell r="A2738" t="str">
            <v>AUX3149</v>
          </cell>
          <cell r="B2738" t="str">
            <v>GUICHÊ G1 PADRÃO CEEP'S FNDE - VIDRO FIXO EXTERNO 1,80X1,00 M, PORTA DE ENROLAR INTERNA EM CHAPA PERFURADA 1,80X1,50 M SOBRE BANCADA DE GRANITO CINZA L=0,45 M</v>
          </cell>
          <cell r="C2738" t="str">
            <v xml:space="preserve">UN </v>
          </cell>
          <cell r="D2738">
            <v>5848.09</v>
          </cell>
          <cell r="E2738">
            <v>142.88</v>
          </cell>
          <cell r="F2738">
            <v>5990.97</v>
          </cell>
        </row>
        <row r="2739">
          <cell r="A2739" t="str">
            <v>AUX3095</v>
          </cell>
          <cell r="B2739" t="str">
            <v>GUICHÊ COM PORTA DE ENROLAR MANUAL (1,65X1,25) C/ BANCADA EM GRANITO - FORNEC. E INST.</v>
          </cell>
          <cell r="C2739" t="str">
            <v>CJ</v>
          </cell>
          <cell r="D2739">
            <v>3129.45</v>
          </cell>
          <cell r="E2739">
            <v>356.49</v>
          </cell>
          <cell r="F2739">
            <v>3485.94</v>
          </cell>
        </row>
        <row r="2740">
          <cell r="A2740"/>
          <cell r="B2740" t="str">
            <v>PORTAS EM FERRO DE CORRER</v>
          </cell>
          <cell r="C2740"/>
          <cell r="D2740"/>
          <cell r="E2740"/>
          <cell r="F2740"/>
        </row>
        <row r="2741">
          <cell r="A2741" t="str">
            <v>AUX1545</v>
          </cell>
          <cell r="B2741" t="str">
            <v>PORTA DE FERRO DE CORRER EM CHAPA TIPO PAINEL LAMBRIL COMPLETA, COM REQUADRO, TRILHOS E ROLDANAS INCLUSOS, ACABAMENTO NATURAL</v>
          </cell>
          <cell r="C2741" t="str">
            <v>M2</v>
          </cell>
          <cell r="D2741">
            <v>1341.88</v>
          </cell>
          <cell r="E2741">
            <v>73.95</v>
          </cell>
          <cell r="F2741">
            <v>1415.83</v>
          </cell>
        </row>
        <row r="2742">
          <cell r="A2742"/>
          <cell r="B2742" t="str">
            <v>PORTA CORTA-FOGO</v>
          </cell>
          <cell r="C2742"/>
          <cell r="D2742"/>
          <cell r="E2742"/>
          <cell r="F2742"/>
        </row>
        <row r="2743">
          <cell r="A2743">
            <v>90838</v>
          </cell>
          <cell r="B2743" t="str">
            <v>PORTA CORTA-FOGO 90X210X4CM - FORNECIMENTO E INSTALAÇÃO. AF_12/2019</v>
          </cell>
          <cell r="C2743" t="str">
            <v>UN</v>
          </cell>
          <cell r="D2743">
            <v>3519.72</v>
          </cell>
          <cell r="E2743">
            <v>105.14</v>
          </cell>
          <cell r="F2743">
            <v>3624.86</v>
          </cell>
        </row>
        <row r="2744">
          <cell r="A2744"/>
          <cell r="B2744" t="str">
            <v>JANELAS EM FERRO/AÇO BASCULANTES</v>
          </cell>
          <cell r="C2744"/>
          <cell r="D2744"/>
          <cell r="E2744"/>
          <cell r="F2744"/>
        </row>
        <row r="2745">
          <cell r="A2745">
            <v>94559</v>
          </cell>
          <cell r="B2745" t="str">
            <v>JANELA DE AÇO TIPO BASCULANTE PARA VIDROS, COM BATENTE, FERRAGENS E PINTURA ANTICORROSIVA. EXCLUSIVE VIDROS, ACABAMENTO, ALIZAR E CONTRAMARCO. FORNECIMENTO E INSTALAÇÃO. AF_12/2019</v>
          </cell>
          <cell r="C2745" t="str">
            <v>M2</v>
          </cell>
          <cell r="D2745">
            <v>700.3</v>
          </cell>
          <cell r="E2745">
            <v>134.57</v>
          </cell>
          <cell r="F2745">
            <v>834.87</v>
          </cell>
        </row>
        <row r="2746">
          <cell r="A2746" t="str">
            <v>AUX1758</v>
          </cell>
          <cell r="B2746" t="str">
            <v>JANELA BASCULANTE, MOLDURA EM BARRA CHATA DE FERRO 1X1/4" E CANTONEIRA 1X1X1/4" - EXCLUSIVE VIDRO</v>
          </cell>
          <cell r="C2746" t="str">
            <v>M2</v>
          </cell>
          <cell r="D2746">
            <v>353.44</v>
          </cell>
          <cell r="E2746">
            <v>316.95</v>
          </cell>
          <cell r="F2746">
            <v>670.39</v>
          </cell>
        </row>
        <row r="2747">
          <cell r="A2747" t="str">
            <v>AUX2054</v>
          </cell>
          <cell r="B2747" t="str">
            <v>JANELA DE FERRO TIPO CAIXILHO BASCULANTE OU FIXO</v>
          </cell>
          <cell r="C2747" t="str">
            <v>M2</v>
          </cell>
          <cell r="D2747">
            <v>504.16</v>
          </cell>
          <cell r="E2747">
            <v>68.22</v>
          </cell>
          <cell r="F2747">
            <v>572.38</v>
          </cell>
        </row>
        <row r="2748">
          <cell r="A2748"/>
          <cell r="B2748" t="str">
            <v>JANELAS EM FERRO/AÇO DE CORRER</v>
          </cell>
          <cell r="C2748"/>
          <cell r="D2748"/>
          <cell r="E2748"/>
          <cell r="F2748"/>
        </row>
        <row r="2749">
          <cell r="A2749">
            <v>94562</v>
          </cell>
          <cell r="B2749" t="str">
            <v>JANELA DE AÇO DE CORRER COM 4 FOLHAS PARA VIDRO, COM BATENTE, FERRAGENS E PINTURA ANTICORROSIVA. EXCLUSIVE VIDROS, ALIZAR E CONTRAMARCO. FORNECIMENTO E INSTALAÇÃO. AF_12/2019</v>
          </cell>
          <cell r="C2749" t="str">
            <v>M2</v>
          </cell>
          <cell r="D2749">
            <v>731.51</v>
          </cell>
          <cell r="E2749">
            <v>61.43</v>
          </cell>
          <cell r="F2749">
            <v>792.94</v>
          </cell>
        </row>
        <row r="2750">
          <cell r="A2750"/>
          <cell r="B2750" t="str">
            <v>JANELAS EM FERRO/CAIXILHO FIXO, VENEZIANA, MAXIM AR</v>
          </cell>
          <cell r="C2750"/>
          <cell r="D2750"/>
          <cell r="E2750"/>
          <cell r="F2750"/>
        </row>
        <row r="2751">
          <cell r="A2751" t="str">
            <v>AUX3323</v>
          </cell>
          <cell r="B2751" t="str">
            <v>JANELA DE FERRO TIPO CAIXILHO BASCULANTE OU FIXO</v>
          </cell>
          <cell r="C2751" t="str">
            <v>M2</v>
          </cell>
          <cell r="D2751">
            <v>306.31</v>
          </cell>
          <cell r="E2751">
            <v>68.22</v>
          </cell>
          <cell r="F2751">
            <v>374.53</v>
          </cell>
        </row>
        <row r="2752">
          <cell r="A2752" t="str">
            <v>AUX2004</v>
          </cell>
          <cell r="B2752" t="str">
            <v>VENEZIANA INDUSTRIAL DE PVC RÍGIDO, TRANSLÚCIDO E MONTANTES EM AÇO GALVANIZADO OU ALUMÍNIO - FORNECIMENTO E MONTAGEM</v>
          </cell>
          <cell r="C2752" t="str">
            <v>M2</v>
          </cell>
          <cell r="D2752">
            <v>282.73</v>
          </cell>
          <cell r="E2752">
            <v>0</v>
          </cell>
          <cell r="F2752">
            <v>282.73</v>
          </cell>
        </row>
        <row r="2753">
          <cell r="A2753" t="str">
            <v>AUX3326</v>
          </cell>
          <cell r="B2753" t="str">
            <v>CAIXILHO EM PERFIL DE CHAPA DOBRADA, VENEZIANA, FIXO COM VENTILAÇÃO PERMANENTE</v>
          </cell>
          <cell r="C2753" t="str">
            <v>M2</v>
          </cell>
          <cell r="D2753">
            <v>1042.54</v>
          </cell>
          <cell r="E2753">
            <v>37.6</v>
          </cell>
          <cell r="F2753">
            <v>1080.1400000000001</v>
          </cell>
        </row>
        <row r="2754">
          <cell r="A2754" t="str">
            <v>AUX1415</v>
          </cell>
          <cell r="B2754" t="str">
            <v>JANELA DE AÇO MAXIM-AR, FIXAÇÃO COM PARAFUSO SEM VIDROS, PADRONIZADA - FORNEC. E INST.</v>
          </cell>
          <cell r="C2754" t="str">
            <v>M2</v>
          </cell>
          <cell r="D2754">
            <v>1004.91</v>
          </cell>
          <cell r="E2754">
            <v>48.78</v>
          </cell>
          <cell r="F2754">
            <v>1053.69</v>
          </cell>
        </row>
        <row r="2755">
          <cell r="A2755" t="str">
            <v>AUX3400</v>
          </cell>
          <cell r="B2755" t="str">
            <v>JANELA DE AÇO MAXIM-AR 80X60 CM COM BANDEIRA EM VENEZIANA FIXA COM VENTILAÇÃO PERMANENTE 80X20 CM, FIXAÇÃO COM PARAFUSOS SEM VIDROS</v>
          </cell>
          <cell r="C2755" t="str">
            <v xml:space="preserve">UN </v>
          </cell>
          <cell r="D2755">
            <v>649.16999999999996</v>
          </cell>
          <cell r="E2755">
            <v>29.43</v>
          </cell>
          <cell r="F2755">
            <v>678.6</v>
          </cell>
        </row>
        <row r="2756">
          <cell r="A2756"/>
          <cell r="B2756" t="str">
            <v>COMPLEMENTOS E OUTROS EM FERRO/ACO</v>
          </cell>
          <cell r="C2756"/>
          <cell r="D2756"/>
          <cell r="E2756"/>
          <cell r="F2756"/>
        </row>
        <row r="2757">
          <cell r="A2757" t="str">
            <v>AUX3313</v>
          </cell>
          <cell r="B2757" t="str">
            <v>GUICHE 02, CONFORME PROJETO SUDE- PADRÃO 23 ( 1,80X1,25) C/ BANCADA  BG03 - FORNC. E INST.</v>
          </cell>
          <cell r="C2757" t="str">
            <v>CJ</v>
          </cell>
          <cell r="D2757">
            <v>3328.26</v>
          </cell>
          <cell r="E2757">
            <v>408.24</v>
          </cell>
          <cell r="F2757">
            <v>3736.5</v>
          </cell>
        </row>
        <row r="2758">
          <cell r="A2758" t="str">
            <v>AUX3221</v>
          </cell>
          <cell r="B2758" t="str">
            <v>JANELA/GUICHÊ TIPO BASCULANTE, CHAPA EM AÇO GALVANIZADO, COM REQUADRO E BATENTE</v>
          </cell>
          <cell r="C2758" t="str">
            <v>M2</v>
          </cell>
          <cell r="D2758">
            <v>1631.61</v>
          </cell>
          <cell r="E2758">
            <v>39.299999999999997</v>
          </cell>
          <cell r="F2758">
            <v>1670.91</v>
          </cell>
        </row>
        <row r="2759">
          <cell r="A2759" t="str">
            <v>AUX3220</v>
          </cell>
          <cell r="B2759" t="str">
            <v>JANELA/GUICHÊ TIPO GUILHOTINA, QUADRO EM BARRA CHATA 1"X1/4", COM DUAS BARRAS CHATA 1"X1/4" NOS DOIS LADOS NA HORIZONTAL E CHAPA DE AÇO LISA, INCLUSIVE PUXADOR/CONTRA PESO E FERROLHO</v>
          </cell>
          <cell r="C2759" t="str">
            <v>M2</v>
          </cell>
          <cell r="D2759">
            <v>1206.93</v>
          </cell>
          <cell r="E2759">
            <v>251.54</v>
          </cell>
          <cell r="F2759">
            <v>1458.47</v>
          </cell>
        </row>
        <row r="2760">
          <cell r="A2760" t="str">
            <v>AUX2681</v>
          </cell>
          <cell r="B2760" t="str">
            <v>ALÇAPÃO EM FERRO PERFILADO COM CHAPA</v>
          </cell>
          <cell r="C2760" t="str">
            <v>M2</v>
          </cell>
          <cell r="D2760">
            <v>448.08</v>
          </cell>
          <cell r="E2760">
            <v>90.98</v>
          </cell>
          <cell r="F2760">
            <v>539.05999999999995</v>
          </cell>
        </row>
        <row r="2761">
          <cell r="A2761">
            <v>99861</v>
          </cell>
          <cell r="B2761" t="str">
            <v>GRADIL EM FERRO FIXADO EM VÃOS DE JANELAS, FORMADO POR BARRAS CHATAS DE 25X4,8 MM. AF_04/2019</v>
          </cell>
          <cell r="C2761" t="str">
            <v>M2</v>
          </cell>
          <cell r="D2761">
            <v>359.94</v>
          </cell>
          <cell r="E2761">
            <v>291.98</v>
          </cell>
          <cell r="F2761">
            <v>651.91999999999996</v>
          </cell>
        </row>
        <row r="2762">
          <cell r="A2762" t="str">
            <v>AUX0577</v>
          </cell>
          <cell r="B2762" t="str">
            <v>GRADE FIXA DE PROTEÇÃO EM FERRO REDONDO C/ PINTURA REVÓLVER ESMALTE 2 DEMÃO E ZARCÃO 1 DEMÃO, INCL. CHUMB. - FORNEC. E INST.</v>
          </cell>
          <cell r="C2762" t="str">
            <v>M2</v>
          </cell>
          <cell r="D2762">
            <v>124.01</v>
          </cell>
          <cell r="E2762">
            <v>54.49</v>
          </cell>
          <cell r="F2762">
            <v>178.5</v>
          </cell>
        </row>
        <row r="2763">
          <cell r="A2763" t="str">
            <v>AUX1726</v>
          </cell>
          <cell r="B2763" t="str">
            <v>GRADE DE FERRO COM TELA DE AÇO GALVANIZADO, FIO 12, MALHA 2" E CANTONEIRA EM "L" DE ABAS IGUAIS DE 3/4"X1/8"</v>
          </cell>
          <cell r="C2763" t="str">
            <v>M2</v>
          </cell>
          <cell r="D2763">
            <v>146.76</v>
          </cell>
          <cell r="E2763">
            <v>42.22</v>
          </cell>
          <cell r="F2763">
            <v>188.98</v>
          </cell>
        </row>
        <row r="2764">
          <cell r="A2764" t="str">
            <v>AUX3401</v>
          </cell>
          <cell r="B2764" t="str">
            <v>GRADE DE FERRO COM TELA ELETROSOLDADA, FIO 11, MALHA 10X5 E CANTONEIRA EM "L" DE ABAS IGUAIS DE 3/4"X1/8"</v>
          </cell>
          <cell r="C2764" t="str">
            <v>M2</v>
          </cell>
          <cell r="D2764">
            <v>125.79</v>
          </cell>
          <cell r="E2764">
            <v>42.22</v>
          </cell>
          <cell r="F2764">
            <v>168.01</v>
          </cell>
        </row>
        <row r="2765">
          <cell r="A2765" t="str">
            <v>AUX1561</v>
          </cell>
          <cell r="B2765" t="str">
            <v>QUADRO DE PROTEÇÃO COM TELA DE ARAME GALVANIZADO, ONDULADA, FIO 12, MALHA 5X5 CM, FIXADA COM CANTONEIRAS EM AÇO</v>
          </cell>
          <cell r="C2765" t="str">
            <v>M2</v>
          </cell>
          <cell r="D2765">
            <v>99.84</v>
          </cell>
          <cell r="E2765">
            <v>29.16</v>
          </cell>
          <cell r="F2765">
            <v>129</v>
          </cell>
        </row>
        <row r="2766">
          <cell r="A2766" t="str">
            <v>AUX1831</v>
          </cell>
          <cell r="B2766" t="str">
            <v>TELA DE ARAME GALVANIZADO, FIO 10, MALHA QUADRADA 2X2CM, ONDULADA, FIXADA EM MOLDURA CONSTITUÍDA DE BARRA CHATA DE FERRO - MONT. E INST.</v>
          </cell>
          <cell r="C2766" t="str">
            <v>M2</v>
          </cell>
          <cell r="D2766">
            <v>192.36</v>
          </cell>
          <cell r="E2766">
            <v>20.58</v>
          </cell>
          <cell r="F2766">
            <v>212.94</v>
          </cell>
        </row>
        <row r="2767">
          <cell r="A2767" t="str">
            <v>AUX3121</v>
          </cell>
          <cell r="B2767" t="str">
            <v>ESCADA MARINHEIRO COM GUARDA CORPO, L=45CM, EXECUTADA EM BARRAS CHATA GALVANIZADA 1.1/4" X 5/16", E GUARDA CORPO D=65CM EM BARRA CHATA GALV. D=1" X 1/8", SENDO DEGRAUS EM BARRA RED. D=5/8", ESPAÇADOS DE 30CM, INCLUSIVE LIXAMENTO E PINTURA</v>
          </cell>
          <cell r="C2767" t="str">
            <v>M</v>
          </cell>
          <cell r="D2767">
            <v>1888.83</v>
          </cell>
          <cell r="E2767">
            <v>72.94</v>
          </cell>
          <cell r="F2767">
            <v>1961.77</v>
          </cell>
        </row>
        <row r="2768">
          <cell r="A2768" t="str">
            <v>AUX3122</v>
          </cell>
          <cell r="B2768" t="str">
            <v>ESCADA MARINHEIRO SEM GUARDA CORPO, L=40CM, EXECUTADA EM BARRAS CHATA FERRO GALVANIZADO 1" X 1/4" X 1/4", SENDO OS DEGRAUS BARRA REDONDA FERRO GALVANIZADO D=5/8", ESPAÇADOS DE 30CM, PINTADA, INLCUSIVE INSTALAÇÃO</v>
          </cell>
          <cell r="C2768" t="str">
            <v>M</v>
          </cell>
          <cell r="D2768">
            <v>1072.02</v>
          </cell>
          <cell r="E2768">
            <v>36.64</v>
          </cell>
          <cell r="F2768">
            <v>1108.6600000000001</v>
          </cell>
        </row>
        <row r="2769">
          <cell r="A2769" t="str">
            <v>AUX3589</v>
          </cell>
          <cell r="B2769" t="str">
            <v>MONTANTE/TRAVESSA SUPERIOR EM AÇO INOXIDÁVEL, LARGURA 0,30M</v>
          </cell>
          <cell r="C2769" t="str">
            <v>M2</v>
          </cell>
          <cell r="D2769">
            <v>1759.73</v>
          </cell>
          <cell r="E2769">
            <v>358.28</v>
          </cell>
          <cell r="F2769">
            <v>2118.0100000000002</v>
          </cell>
        </row>
        <row r="2770">
          <cell r="A2770">
            <v>100861</v>
          </cell>
          <cell r="B2770" t="str">
            <v>SUPORTE MÃO FRANCESA EM AÇO, ABAS IGUAIS 30 CM, CAPACIDADE MINIMA 60 KG, BRANCO - FORNECIMENTO E INSTALAÇÃO. AF_01/2020</v>
          </cell>
          <cell r="C2770" t="str">
            <v>UN</v>
          </cell>
          <cell r="D2770">
            <v>27.41</v>
          </cell>
          <cell r="E2770">
            <v>12.3</v>
          </cell>
          <cell r="F2770">
            <v>39.71</v>
          </cell>
        </row>
        <row r="2771">
          <cell r="A2771">
            <v>100862</v>
          </cell>
          <cell r="B2771" t="str">
            <v>SUPORTE MÃO FRANCESA EM ACO, ABAS IGUAIS 40 CM, CAPACIDADE MINIMA 70 KG, BRANCO - FORNECIMENTO E INSTALAÇÃO. AF_01/2020</v>
          </cell>
          <cell r="C2771" t="str">
            <v>UN</v>
          </cell>
          <cell r="D2771">
            <v>31.39</v>
          </cell>
          <cell r="E2771">
            <v>12.3</v>
          </cell>
          <cell r="F2771">
            <v>43.69</v>
          </cell>
        </row>
        <row r="2772">
          <cell r="A2772">
            <v>95541</v>
          </cell>
          <cell r="B2772" t="str">
            <v>FIXAÇÃO UTILIZANDO PARAFUSO E BUCHA DE NYLON, SOMENTE MÃO DE OBRA. AF_10/2016</v>
          </cell>
          <cell r="C2772" t="str">
            <v>UN</v>
          </cell>
          <cell r="D2772">
            <v>1.28</v>
          </cell>
          <cell r="E2772">
            <v>3.85</v>
          </cell>
          <cell r="F2772">
            <v>5.13</v>
          </cell>
        </row>
        <row r="2773">
          <cell r="A2773">
            <v>94587</v>
          </cell>
          <cell r="B2773" t="str">
            <v>CONTRAMARCO DE AÇO, FIXAÇÃO COM ARGAMASSA - FORNECIMENTO E INSTALAÇÃO. AF_12/2019</v>
          </cell>
          <cell r="C2773" t="str">
            <v>M</v>
          </cell>
          <cell r="D2773">
            <v>51.61</v>
          </cell>
          <cell r="E2773">
            <v>19.239999999999998</v>
          </cell>
          <cell r="F2773">
            <v>70.849999999999994</v>
          </cell>
        </row>
        <row r="2774">
          <cell r="A2774">
            <v>94588</v>
          </cell>
          <cell r="B2774" t="str">
            <v>CONTRAMARCO DE AÇO, FIXAÇÃO COM PARAFUSO - FORNECIMENTO E INSTALAÇÃO. AF_12/2019</v>
          </cell>
          <cell r="C2774" t="str">
            <v>M</v>
          </cell>
          <cell r="D2774">
            <v>52.03</v>
          </cell>
          <cell r="E2774">
            <v>9.98</v>
          </cell>
          <cell r="F2774">
            <v>62.01</v>
          </cell>
        </row>
        <row r="2775">
          <cell r="A2775"/>
          <cell r="B2775" t="str">
            <v>GUARDA-CORPO E CORRIMÃO</v>
          </cell>
          <cell r="C2775"/>
          <cell r="D2775"/>
          <cell r="E2775"/>
          <cell r="F2775"/>
        </row>
        <row r="2776">
          <cell r="A2776" t="str">
            <v>AUX2640</v>
          </cell>
          <cell r="B2776" t="str">
            <v>RETIRADA DE GUARDA-CORPO EM TUBOS C/ PEÇAS E CONEXÕES FERRO GALVANIZADO (SEM REAPROVEITAMENTO) DN ATÉ 60MM</v>
          </cell>
          <cell r="C2776" t="str">
            <v>M</v>
          </cell>
          <cell r="D2776">
            <v>13.98</v>
          </cell>
          <cell r="E2776">
            <v>24.17</v>
          </cell>
          <cell r="F2776">
            <v>38.15</v>
          </cell>
        </row>
        <row r="2777">
          <cell r="A2777" t="str">
            <v>AUX1540</v>
          </cell>
          <cell r="B2777" t="str">
            <v>REMOÇÃO DE ESTRUTURA METÁLICA CHUMBADA EM CONCRETO (ALAMBRADO, GUARDA-CORPO)</v>
          </cell>
          <cell r="C2777" t="str">
            <v>M2</v>
          </cell>
          <cell r="D2777">
            <v>23.1</v>
          </cell>
          <cell r="E2777">
            <v>45.06</v>
          </cell>
          <cell r="F2777">
            <v>68.16</v>
          </cell>
        </row>
        <row r="2778">
          <cell r="A2778" t="str">
            <v>AUX3490</v>
          </cell>
          <cell r="B2778" t="str">
            <v>GUARDA-CORPO DE AÇO GALVANIZADO DE 1,10M, DUPLO CORRIMÃO, MONTANTES TUBULARES DE 1 1/2" ESPAÇADOS 1,20M, TRAVESSA SUPERIOR DE 1 1/2", GRADIL DE TUBOS HORIZONTAIS DE 1" E VERTICAIS DE 3/4", FIXADO COM CHUMBADOR MECÂNICO</v>
          </cell>
          <cell r="C2778" t="str">
            <v>M</v>
          </cell>
          <cell r="D2778">
            <v>594.30999999999995</v>
          </cell>
          <cell r="E2778">
            <v>229.82</v>
          </cell>
          <cell r="F2778">
            <v>824.13</v>
          </cell>
        </row>
        <row r="2779">
          <cell r="A2779">
            <v>99837</v>
          </cell>
          <cell r="B2779" t="str">
            <v>GUARDA-CORPO DE AÇO GALVANIZADO DE 1,10M, MONTANTES TUBULARES DE 1.1/4 ESPAÇADOS DE 1,20M, TRAVESSA SUPERIOR DE 1.1/2, GRADIL FORMADO POR TUBOS HORIZONTAIS DE 1 E VERTICAIS DE 3/4, FIXADO COM CHUMBADOR MECÂNICO. AF_04/2019_PS</v>
          </cell>
          <cell r="C2779" t="str">
            <v>M</v>
          </cell>
          <cell r="D2779">
            <v>450.5</v>
          </cell>
          <cell r="E2779">
            <v>189.04</v>
          </cell>
          <cell r="F2779">
            <v>639.54</v>
          </cell>
        </row>
        <row r="2780">
          <cell r="A2780" t="str">
            <v>AUX2675</v>
          </cell>
          <cell r="B2780" t="str">
            <v>GUARDA-CORPO DE AÇO GALVANIZADO DE 1,10M, MONTANTES TUBULARES DE 2.1/2"" ESPAÇADOS DE 1,20M, TRAVESSA SUPERIOR DE 2.1/2", GRADIL FORMADO POR TUBOS HORIZONTAIS DE 1" E VERTICAIS DE 1", FIXADO COM CHUMBADOR MECÂNICO</v>
          </cell>
          <cell r="C2780" t="str">
            <v>M</v>
          </cell>
          <cell r="D2780">
            <v>607.34</v>
          </cell>
          <cell r="E2780">
            <v>189.06</v>
          </cell>
          <cell r="F2780">
            <v>796.4</v>
          </cell>
        </row>
        <row r="2781">
          <cell r="A2781">
            <v>99839</v>
          </cell>
          <cell r="B2781" t="str">
            <v>GUARDA-CORPO DE AÇO GALVANIZADO DE 1,10M DE ALTURA, MONTANTES TUBULARES DE 1.1/2  ESPAÇADOS DE 1,20M, TRAVESSA SUPERIOR DE 2 , GRADIL FORMADO POR BARRAS CHATAS EM FERRO DE 32X4,8MM, FIXADO COM CHUMBADOR MECÂNICO. AF_04/2019_PS</v>
          </cell>
          <cell r="C2781" t="str">
            <v>M</v>
          </cell>
          <cell r="D2781">
            <v>327.79</v>
          </cell>
          <cell r="E2781">
            <v>198.32</v>
          </cell>
          <cell r="F2781">
            <v>526.11</v>
          </cell>
        </row>
        <row r="2782">
          <cell r="A2782">
            <v>99841</v>
          </cell>
          <cell r="B2782" t="str">
            <v>GUARDA-CORPO PANORÂMICO COM PERFIS DE ALUMÍNIO E VIDRO LAMINADO 8 MM, FIXADO COM CHUMBADOR MECÂNICO. AF_04/2019_PS</v>
          </cell>
          <cell r="C2782" t="str">
            <v>M</v>
          </cell>
          <cell r="D2782">
            <v>941.23</v>
          </cell>
          <cell r="E2782">
            <v>115.02</v>
          </cell>
          <cell r="F2782">
            <v>1056.25</v>
          </cell>
        </row>
        <row r="2783">
          <cell r="A2783" t="str">
            <v>AUX2532</v>
          </cell>
          <cell r="B2783" t="str">
            <v>GUARDA-CORPO DE AÇO GALVANIZADO DE 1,10M DE ALTURA, MONTANTES TUBULARES DE 1.1/2 ESPAÇADOS DE 1,20M, TRAVESSA SUPERIOR DE 2", GRADIL FORMADO POR BARRAS CHATAS EM FERRO DE 32X4,8MM E TELA QUADRANGULAR GALVANIZADA FIO 8 BWG MALHA 5X5CM, FIXADO COM CHUMBADOR MECÂNICO - FORNEC. E INST.</v>
          </cell>
          <cell r="C2783" t="str">
            <v>M</v>
          </cell>
          <cell r="D2783">
            <v>341.08</v>
          </cell>
          <cell r="E2783">
            <v>198.32</v>
          </cell>
          <cell r="F2783">
            <v>539.4</v>
          </cell>
        </row>
        <row r="2784">
          <cell r="A2784" t="str">
            <v>AUX3044</v>
          </cell>
          <cell r="B2784" t="str">
            <v>GUARDA-CORPO DE AÇO GALVANIZADO DE 1,10M DE ALTURA, MONTANTES TUBULARES DE 1.1/2 ESPAÇADOS DE 1,20M, TRAVESSA SUPERIOR DE 1 1/2", GRADIL FORMADO POR BARRAS CHATAS EM FERRO DE 32X4,8MM E TELA QUADRANGULAR GALVANIZADA FIO 8 BWG MALHA 5X5CM, FIXADO COM CHUMBADOR MECÂNICO, INCLUSO PINTURA DE ACABAMENTO EPÓXI - FORNEC. E INST.</v>
          </cell>
          <cell r="C2784" t="str">
            <v>M</v>
          </cell>
          <cell r="D2784">
            <v>453.35</v>
          </cell>
          <cell r="E2784">
            <v>207.17</v>
          </cell>
          <cell r="F2784">
            <v>660.52</v>
          </cell>
        </row>
        <row r="2785">
          <cell r="A2785" t="str">
            <v>AUX2537</v>
          </cell>
          <cell r="B2785" t="str">
            <v>GUARDA-CORPO DE AÇO GALVANIZADO DE 15 CM DE ALTURA, MONTANTES TUBULARES DE 1.1/2 ESPAÇADOS DE 1,20M, TRAVESSA SUPERIOR DE 2", FIXADO COM CHUMBADOR MECÂNICO - FORNEC. E INST.</v>
          </cell>
          <cell r="C2785" t="str">
            <v>M</v>
          </cell>
          <cell r="D2785">
            <v>168.22</v>
          </cell>
          <cell r="E2785">
            <v>151.9</v>
          </cell>
          <cell r="F2785">
            <v>320.12</v>
          </cell>
        </row>
        <row r="2786">
          <cell r="A2786" t="str">
            <v>AUX2538</v>
          </cell>
          <cell r="B2786" t="str">
            <v>GUARDA-CORPO DE AÇO GALVANIZADO DE 38 CM DE ALTURA, MONTANTES TUBULARES DE 1.1/2 ESPAÇADOS DE 1,20M, TRAVESSA SUPERIOR DE 2", GRADIL FORMADO POR BARRAS CHATAS EM FERRO DE 32X4,8MM E TELA QUADRANGULAR GALVANIZADA FIO 8 BWG MALHA 5X5CM, FIXADO COM CHUMBADOR MECÂNICO - FORNEC. E INST.</v>
          </cell>
          <cell r="C2786" t="str">
            <v>M</v>
          </cell>
          <cell r="D2786">
            <v>238.48</v>
          </cell>
          <cell r="E2786">
            <v>198.32</v>
          </cell>
          <cell r="F2786">
            <v>436.8</v>
          </cell>
        </row>
        <row r="2787">
          <cell r="A2787" t="str">
            <v>AUX2539</v>
          </cell>
          <cell r="B2787" t="str">
            <v>GUARDA-CORPO DE AÇO GALVANIZADO DE 42 CM DE ALTURA, MONTANTES TUBULARES DE 1.1/2 ESPAÇADOS DE 1,20M, TRAVESSA SUPERIOR DE 2", GRADIL FORMADO POR BARRAS CHATAS EM FERRO DE 32X4,8MM E TELA QUADRANGULAR GALVANIZADA FIO 8 BWG MALHA 5X5CM, FIXADO COM CHUMBADOR MECÂNICO - FORNEC. E INST.</v>
          </cell>
          <cell r="C2787" t="str">
            <v>M</v>
          </cell>
          <cell r="D2787">
            <v>244.47</v>
          </cell>
          <cell r="E2787">
            <v>198.32</v>
          </cell>
          <cell r="F2787">
            <v>442.79</v>
          </cell>
        </row>
        <row r="2788">
          <cell r="A2788" t="str">
            <v>AUX2542</v>
          </cell>
          <cell r="B2788" t="str">
            <v>GUARDA-CORPO DE AÇO GALVANIZADO DE 25 CM DE ALTURA, MONTANTES TUBULARES DE 1.1/2 ESPAÇADOS DE 1,20M, TRAVESSA SUPERIOR DE 2", FIXADO COM CHUMBADOR MECÂNICO - FORNEC. E INST.</v>
          </cell>
          <cell r="C2788" t="str">
            <v>M</v>
          </cell>
          <cell r="D2788">
            <v>168.3</v>
          </cell>
          <cell r="E2788">
            <v>140</v>
          </cell>
          <cell r="F2788">
            <v>308.3</v>
          </cell>
        </row>
        <row r="2789">
          <cell r="A2789" t="str">
            <v>AUX2951</v>
          </cell>
          <cell r="B2789" t="str">
            <v>GUARDA CORPO EM MADEIRA</v>
          </cell>
          <cell r="C2789" t="str">
            <v>M</v>
          </cell>
          <cell r="D2789">
            <v>73.55</v>
          </cell>
          <cell r="E2789">
            <v>24.01</v>
          </cell>
          <cell r="F2789">
            <v>97.56</v>
          </cell>
        </row>
        <row r="2790">
          <cell r="A2790">
            <v>99855</v>
          </cell>
          <cell r="B2790" t="str">
            <v>CORRIMÃO SIMPLES, DIÂMETRO EXTERNO = 1 1/2, EM AÇO GALVANIZADO. AF_04/2019_PS</v>
          </cell>
          <cell r="C2790" t="str">
            <v>M</v>
          </cell>
          <cell r="D2790">
            <v>83</v>
          </cell>
          <cell r="E2790">
            <v>32.51</v>
          </cell>
          <cell r="F2790">
            <v>115.51</v>
          </cell>
        </row>
        <row r="2791">
          <cell r="A2791">
            <v>99857</v>
          </cell>
          <cell r="B2791" t="str">
            <v>CORRIMÃO SIMPLES, DIÂMETRO EXTERNO = 1 1/2, EM ALUMÍNIO. AF_04/2019_PS</v>
          </cell>
          <cell r="C2791" t="str">
            <v>M</v>
          </cell>
          <cell r="D2791">
            <v>48.88</v>
          </cell>
          <cell r="E2791">
            <v>45.66</v>
          </cell>
          <cell r="F2791">
            <v>94.54</v>
          </cell>
        </row>
        <row r="2792">
          <cell r="A2792" t="str">
            <v>AUX0926</v>
          </cell>
          <cell r="B2792" t="str">
            <v>CORRIMÃO EM AÇO INOX  Ø=1 1/2", DUPLO, H=90CM - FORNEC. E INST.</v>
          </cell>
          <cell r="C2792" t="str">
            <v>M</v>
          </cell>
          <cell r="D2792">
            <v>281.38</v>
          </cell>
          <cell r="E2792">
            <v>36.299999999999997</v>
          </cell>
          <cell r="F2792">
            <v>317.68</v>
          </cell>
        </row>
        <row r="2793">
          <cell r="A2793" t="str">
            <v>AUX0928</v>
          </cell>
          <cell r="B2793" t="str">
            <v>CORRIMÃO EM AÇO INOX, ESCOVADO, D=1 1/2"- FORNE. E INST.</v>
          </cell>
          <cell r="C2793" t="str">
            <v>M</v>
          </cell>
          <cell r="D2793">
            <v>83.76</v>
          </cell>
          <cell r="E2793">
            <v>10.9</v>
          </cell>
          <cell r="F2793">
            <v>94.66</v>
          </cell>
        </row>
        <row r="2794">
          <cell r="A2794" t="str">
            <v>AUX0694</v>
          </cell>
          <cell r="B2794" t="str">
            <v>CORRIMÃO DUPLO EM TUBO ACO GALVANIZADO 1 1/4" COM BARRAS VERTICAIS DE A CADA 2 M DE 1 1/2" PARA FIXAÇÃO NO PISO, INCLUINDO 1 DEMÃO DE FUNDO ANTICORROSIVO E 2 DE PINTURA ESMALTE</v>
          </cell>
          <cell r="C2794" t="str">
            <v>M</v>
          </cell>
          <cell r="D2794">
            <v>205.45</v>
          </cell>
          <cell r="E2794">
            <v>82.79</v>
          </cell>
          <cell r="F2794">
            <v>288.24</v>
          </cell>
        </row>
        <row r="2795">
          <cell r="A2795" t="str">
            <v>AUX3491</v>
          </cell>
          <cell r="B2795" t="str">
            <v>CORRIMÃO DUPLO, DIÂMETRO EXTERNO 1 1/2", EM AÇO GALVANIZADO, PARA FIXAÇÃO EM GUARDA-CORPO METÁLICO</v>
          </cell>
          <cell r="C2795" t="str">
            <v>M</v>
          </cell>
          <cell r="D2795">
            <v>147.65</v>
          </cell>
          <cell r="E2795">
            <v>62.73</v>
          </cell>
          <cell r="F2795">
            <v>210.38</v>
          </cell>
        </row>
        <row r="2796">
          <cell r="A2796" t="str">
            <v>AUX3549</v>
          </cell>
          <cell r="B2796" t="str">
            <v>CORRIMÃO DUPLO, DIÂMETRO EXTERNO 1 1/2", EM AÇO GALVANIZADO, PARA FIXAÇÃO EM GUARDA-CORPO METÁLICO, INCLUINDO 1 DEMÃO DE FUNDO ANTICORROSIVO E 2 DEMÃOS DE PINTURA ESMALTE</v>
          </cell>
          <cell r="C2796" t="str">
            <v>M</v>
          </cell>
          <cell r="D2796">
            <v>155.02000000000001</v>
          </cell>
          <cell r="E2796">
            <v>63.85</v>
          </cell>
          <cell r="F2796">
            <v>218.87</v>
          </cell>
        </row>
        <row r="2797">
          <cell r="A2797" t="str">
            <v>AUX2672</v>
          </cell>
          <cell r="B2797" t="str">
            <v>CORRIMÃO DUPLO EM TUBO DE FERRO GALVANIZADO 1 1/2", COM CHUMBADORES PARA FIXAÇÃO EM ALVENARIA, INCLUINDO 1 DEMÃO DE FUNDO ANTICORROSIVO E 2 DEMÃOS DE PINTURA ESMALTE</v>
          </cell>
          <cell r="C2797" t="str">
            <v>M</v>
          </cell>
          <cell r="D2797">
            <v>178.67</v>
          </cell>
          <cell r="E2797">
            <v>27.99</v>
          </cell>
          <cell r="F2797">
            <v>206.66</v>
          </cell>
        </row>
        <row r="2798">
          <cell r="A2798" t="str">
            <v>AUX3042</v>
          </cell>
          <cell r="B2798" t="str">
            <v>CORRIMÃO DUPLO EM TUBO DE FERRO GALVANIZADO 1 1/2", COM CHUMBADORES PARA FIXAÇÃO EM ALVENARIA, INCLUINDO 1 DEMÃO DE PRIMER EPÓXI E 2 DEMÃOS DE ACABAMENTO EPÓXI</v>
          </cell>
          <cell r="C2798" t="str">
            <v>M</v>
          </cell>
          <cell r="D2798">
            <v>187.85</v>
          </cell>
          <cell r="E2798">
            <v>27.99</v>
          </cell>
          <cell r="F2798">
            <v>215.84</v>
          </cell>
        </row>
        <row r="2799">
          <cell r="A2799" t="str">
            <v>AUX2673</v>
          </cell>
          <cell r="B2799" t="str">
            <v>CORRIMÃO DUPLO CENTRAL EM TUBO DE FERRO GALVANZIADO 1 1/2", COM CHUMBADORES PARA FIXAÇÃO NO PISO, INCLUINDO 1 DEMÃO DE FUNDO ANTICORROSIVO E 2 DEMÃOS DE PINTURA ESMALTE</v>
          </cell>
          <cell r="C2799" t="str">
            <v>M</v>
          </cell>
          <cell r="D2799">
            <v>398.56</v>
          </cell>
          <cell r="E2799">
            <v>52.03</v>
          </cell>
          <cell r="F2799">
            <v>450.59</v>
          </cell>
        </row>
        <row r="2800">
          <cell r="A2800" t="str">
            <v>AUX3043</v>
          </cell>
          <cell r="B2800" t="str">
            <v>CORRIMÃO DUPLO CENTRAL EM TUBO DE FERRO GALVANIZADO 1 1/2", COM CHUMBADORES PARA FIXAÇÃO NO PISO, INCLUINDO 1 DEMÃO DE PRIMER EPÓXO E 2 DEMÃOS DE ACABAMENTO EPÓXI</v>
          </cell>
          <cell r="C2800" t="str">
            <v>M</v>
          </cell>
          <cell r="D2800">
            <v>420.74</v>
          </cell>
          <cell r="E2800">
            <v>52.03</v>
          </cell>
          <cell r="F2800">
            <v>472.77</v>
          </cell>
        </row>
        <row r="2801">
          <cell r="A2801" t="str">
            <v>AUX3430</v>
          </cell>
          <cell r="B2801" t="str">
            <v>CORRIMÃO DUPLO EM TUBO ACO GALVANIZADO 1 1/2" COM BARRAS VERTICAIS DE A CADA 2 M DE 1 1/2" PARA FIXAÇÃO NO PISO, INCLUINDO 1 DEMÃO DE FUNDO ANTICORROSIVO E 2 DE PINTURA ESMALTE</v>
          </cell>
          <cell r="C2801" t="str">
            <v>M</v>
          </cell>
          <cell r="D2801">
            <v>224.79</v>
          </cell>
          <cell r="E2801">
            <v>82.97</v>
          </cell>
          <cell r="F2801">
            <v>307.76</v>
          </cell>
        </row>
        <row r="2802">
          <cell r="A2802" t="str">
            <v>AUX2549</v>
          </cell>
          <cell r="B2802" t="str">
            <v>CORRIMÃO DE AÇO GALVANIZADO PARA ARQUIBANCADA, MAIOR ALTURA 1,10M, MONTANTES TUBULARES DE 2" ESPAÇADOS DE 24CM, TRAVESSA SUPERIOR DE 2", FIXADO COM CHUMBADOR MECÂNICO - FORNEC. E INST.</v>
          </cell>
          <cell r="C2802" t="str">
            <v>UN</v>
          </cell>
          <cell r="D2802">
            <v>251.78</v>
          </cell>
          <cell r="E2802">
            <v>124.43</v>
          </cell>
          <cell r="F2802">
            <v>376.21</v>
          </cell>
        </row>
        <row r="2803">
          <cell r="A2803" t="str">
            <v>AUX2245</v>
          </cell>
          <cell r="B2803" t="str">
            <v>CORRIMÃO EM TUBO DE AÇO GALVANIZADO 3", COM CHUMBADORES PARA FIXAÇÃO EM ALVENARIA - FORNEC. E INST.</v>
          </cell>
          <cell r="C2803" t="str">
            <v>M</v>
          </cell>
          <cell r="D2803">
            <v>115.65</v>
          </cell>
          <cell r="E2803">
            <v>22.59</v>
          </cell>
          <cell r="F2803">
            <v>138.24</v>
          </cell>
        </row>
        <row r="2804">
          <cell r="A2804"/>
          <cell r="B2804" t="str">
            <v>VIDROS E ESPELHOS</v>
          </cell>
          <cell r="C2804"/>
          <cell r="D2804"/>
          <cell r="E2804"/>
          <cell r="F2804"/>
        </row>
        <row r="2805">
          <cell r="A2805"/>
          <cell r="B2805" t="str">
            <v>MANUTENÇÃO / REPAROS - VIDROS E ESPELHOS</v>
          </cell>
          <cell r="C2805"/>
          <cell r="D2805"/>
          <cell r="E2805"/>
          <cell r="F2805"/>
        </row>
        <row r="2806">
          <cell r="A2806">
            <v>102190</v>
          </cell>
          <cell r="B2806" t="str">
            <v>REMOÇÃO DE VIDRO LISO COMUM DE ESQUADRIA COM BAGUETE DE MADEIRA. AF_01/2021</v>
          </cell>
          <cell r="C2806" t="str">
            <v>M2</v>
          </cell>
          <cell r="D2806">
            <v>6.1</v>
          </cell>
          <cell r="E2806">
            <v>14.51</v>
          </cell>
          <cell r="F2806">
            <v>20.61</v>
          </cell>
        </row>
        <row r="2807">
          <cell r="A2807">
            <v>102191</v>
          </cell>
          <cell r="B2807" t="str">
            <v>REMOÇÃO DE VIDRO LISO COMUM DE ESQUADRIA COM BAGUETE DE ALUMÍNIO OU PVC. AF_01/2021</v>
          </cell>
          <cell r="C2807" t="str">
            <v>M2</v>
          </cell>
          <cell r="D2807">
            <v>7.43</v>
          </cell>
          <cell r="E2807">
            <v>17.600000000000001</v>
          </cell>
          <cell r="F2807">
            <v>25.03</v>
          </cell>
        </row>
        <row r="2808">
          <cell r="A2808">
            <v>102192</v>
          </cell>
          <cell r="B2808" t="str">
            <v>REMOÇÃO DE VIDRO TEMPERADO FIXADO EM PERFIL U. AF_01/2021</v>
          </cell>
          <cell r="C2808" t="str">
            <v>M2</v>
          </cell>
          <cell r="D2808">
            <v>5.3</v>
          </cell>
          <cell r="E2808">
            <v>12.56</v>
          </cell>
          <cell r="F2808">
            <v>17.86</v>
          </cell>
        </row>
        <row r="2809">
          <cell r="A2809" t="str">
            <v>AUX1557</v>
          </cell>
          <cell r="B2809" t="str">
            <v>RETIRADA DE VIDROS C/ REAPROVEITAMENTO</v>
          </cell>
          <cell r="C2809" t="str">
            <v>M2</v>
          </cell>
          <cell r="D2809">
            <v>17.8</v>
          </cell>
          <cell r="E2809">
            <v>37.76</v>
          </cell>
          <cell r="F2809">
            <v>55.56</v>
          </cell>
        </row>
        <row r="2810">
          <cell r="A2810"/>
          <cell r="B2810" t="str">
            <v>PORTA DE VIDRO</v>
          </cell>
          <cell r="C2810"/>
          <cell r="D2810"/>
          <cell r="E2810"/>
          <cell r="F2810"/>
        </row>
        <row r="2811">
          <cell r="A2811">
            <v>102182</v>
          </cell>
          <cell r="B2811" t="str">
            <v>PORTA PIVOTANTE DE VIDRO TEMPERADO, 90X210 CM, ESPESSURA 10 MM, INCLUSIVE ACESSÓRIOS. AF_01/2021</v>
          </cell>
          <cell r="C2811" t="str">
            <v>UN</v>
          </cell>
          <cell r="D2811">
            <v>1092.73</v>
          </cell>
          <cell r="E2811">
            <v>69.19</v>
          </cell>
          <cell r="F2811">
            <v>1161.92</v>
          </cell>
        </row>
        <row r="2812">
          <cell r="A2812">
            <v>102183</v>
          </cell>
          <cell r="B2812" t="str">
            <v>PORTA PIVOTANTE DE VIDRO TEMPERADO, 2 FOLHAS DE 90X210 CM, ESPESSURA DE 10MM, INCLUSIVE ACESSÓRIOS. AF_01/2021</v>
          </cell>
          <cell r="C2812" t="str">
            <v>UN</v>
          </cell>
          <cell r="D2812">
            <v>2189.46</v>
          </cell>
          <cell r="E2812">
            <v>147.79</v>
          </cell>
          <cell r="F2812">
            <v>2337.25</v>
          </cell>
        </row>
        <row r="2813">
          <cell r="A2813">
            <v>102184</v>
          </cell>
          <cell r="B2813" t="str">
            <v>PORTA DE ABRIR COM MOLA HIDRÁULICA, EM VIDRO TEMPERADO, 90X210 CM, ESPESSURA 10 MM, INCLUSIVE ACESSÓRIOS. AF_01/2021</v>
          </cell>
          <cell r="C2813" t="str">
            <v>UN</v>
          </cell>
          <cell r="D2813">
            <v>2055.9499999999998</v>
          </cell>
          <cell r="E2813">
            <v>117.23</v>
          </cell>
          <cell r="F2813">
            <v>2173.1799999999998</v>
          </cell>
        </row>
        <row r="2814">
          <cell r="A2814">
            <v>102185</v>
          </cell>
          <cell r="B2814" t="str">
            <v>PORTA DE ABRIR COM MOLA HIDRÁULICA, EM VIDRO TEMPERADO, 2 FOLHAS DE 90X210 CM, ESPESSURA DD 10MM, INCLUSIVE ACESSÓRIOS. AF_01/2021</v>
          </cell>
          <cell r="C2814" t="str">
            <v>UN</v>
          </cell>
          <cell r="D2814">
            <v>4115.8</v>
          </cell>
          <cell r="E2814">
            <v>243.6</v>
          </cell>
          <cell r="F2814">
            <v>4359.3999999999996</v>
          </cell>
        </row>
        <row r="2815">
          <cell r="A2815"/>
          <cell r="B2815" t="str">
            <v>VIDROS</v>
          </cell>
          <cell r="C2815"/>
          <cell r="D2815"/>
          <cell r="E2815"/>
          <cell r="F2815"/>
        </row>
        <row r="2816">
          <cell r="A2816">
            <v>102151</v>
          </cell>
          <cell r="B2816" t="str">
            <v>INSTALAÇÃO DE VIDRO LISO INCOLOR, E = 3 MM, EM ESQUADRIA DE MADEIRA, FIXADO COM BAGUETE. AF_01/2021</v>
          </cell>
          <cell r="C2816" t="str">
            <v>M2</v>
          </cell>
          <cell r="D2816">
            <v>133.81</v>
          </cell>
          <cell r="E2816">
            <v>23.27</v>
          </cell>
          <cell r="F2816">
            <v>157.08000000000001</v>
          </cell>
        </row>
        <row r="2817">
          <cell r="A2817">
            <v>102152</v>
          </cell>
          <cell r="B2817" t="str">
            <v>INSTALAÇÃO DE VIDRO LISO, E = 4 MM, EM ESQUADRIA DE MADEIRA, FIXADO COM BAGUETE. AF_01/2021</v>
          </cell>
          <cell r="C2817" t="str">
            <v>M2</v>
          </cell>
          <cell r="D2817">
            <v>149.75</v>
          </cell>
          <cell r="E2817">
            <v>23.27</v>
          </cell>
          <cell r="F2817">
            <v>173.02</v>
          </cell>
        </row>
        <row r="2818">
          <cell r="A2818">
            <v>102154</v>
          </cell>
          <cell r="B2818" t="str">
            <v>INSTALAÇÃO DE VIDRO LISO INCOLOR, E = 5 MM, EM ESQUADRIA DE MADEIRA, FIXADO COM BAGUETE. AF_01/2021</v>
          </cell>
          <cell r="C2818" t="str">
            <v>M2</v>
          </cell>
          <cell r="D2818">
            <v>166.76</v>
          </cell>
          <cell r="E2818">
            <v>18.579999999999998</v>
          </cell>
          <cell r="F2818">
            <v>185.34</v>
          </cell>
        </row>
        <row r="2819">
          <cell r="A2819">
            <v>102156</v>
          </cell>
          <cell r="B2819" t="str">
            <v>INSTALAÇÃO DE VIDRO LISO INCOLOR, E = 6 MM, EM ESQUADRIA DE MADEIRA, FIXADO COM BAGUETE. AF_01/2021</v>
          </cell>
          <cell r="C2819" t="str">
            <v>M2</v>
          </cell>
          <cell r="D2819">
            <v>194.46</v>
          </cell>
          <cell r="E2819">
            <v>14.19</v>
          </cell>
          <cell r="F2819">
            <v>208.65</v>
          </cell>
        </row>
        <row r="2820">
          <cell r="A2820">
            <v>102158</v>
          </cell>
          <cell r="B2820" t="str">
            <v>INSTALAÇÃO DE VIDRO LISO INCOLOR, E = 8 MM, EM ESQUADRIA DE MADEIRA, FIXADO COM BAGUETE. AF_01/2021</v>
          </cell>
          <cell r="C2820" t="str">
            <v>M2</v>
          </cell>
          <cell r="D2820">
            <v>273.79000000000002</v>
          </cell>
          <cell r="E2820">
            <v>10.54</v>
          </cell>
          <cell r="F2820">
            <v>284.33</v>
          </cell>
        </row>
        <row r="2821">
          <cell r="A2821">
            <v>102159</v>
          </cell>
          <cell r="B2821" t="str">
            <v>INSTALAÇÃO DE VIDRO LISO INCOLOR, E = 10 MM, EM ESQUADRIA DE MADEIRA, FIXADO COM BAGUETE. AF_01/2021</v>
          </cell>
          <cell r="C2821" t="str">
            <v>M2</v>
          </cell>
          <cell r="D2821">
            <v>327.74</v>
          </cell>
          <cell r="E2821">
            <v>9.25</v>
          </cell>
          <cell r="F2821">
            <v>336.99</v>
          </cell>
        </row>
        <row r="2822">
          <cell r="A2822">
            <v>102153</v>
          </cell>
          <cell r="B2822" t="str">
            <v>INSTALAÇÃO DE VIDRO LISO FUME, E = 4 MM, EM ESQUADRIA DE MADEIRA, FIXADO COM BAGUETE. AF_01/2021</v>
          </cell>
          <cell r="C2822" t="str">
            <v>M2</v>
          </cell>
          <cell r="D2822">
            <v>192.24</v>
          </cell>
          <cell r="E2822">
            <v>23.27</v>
          </cell>
          <cell r="F2822">
            <v>215.51</v>
          </cell>
        </row>
        <row r="2823">
          <cell r="A2823">
            <v>102155</v>
          </cell>
          <cell r="B2823" t="str">
            <v>INSTALAÇÃO DE VIDRO LISO FUME, E = 5 MM, EM ESQUADRIA DE MADEIRA, FIXADO COM BAGUETE. AF_01/2021</v>
          </cell>
          <cell r="C2823" t="str">
            <v>M2</v>
          </cell>
          <cell r="D2823">
            <v>201.52</v>
          </cell>
          <cell r="E2823">
            <v>18.579999999999998</v>
          </cell>
          <cell r="F2823">
            <v>220.1</v>
          </cell>
        </row>
        <row r="2824">
          <cell r="A2824">
            <v>102157</v>
          </cell>
          <cell r="B2824" t="str">
            <v>INSTALAÇÃO DE VIDRO LISO FUME, E = 6 MM, EM ESQUADRIA DE MADEIRA, FIXADO COM BAGUETE. AF_01/2021</v>
          </cell>
          <cell r="C2824" t="str">
            <v>M2</v>
          </cell>
          <cell r="D2824">
            <v>268.83999999999997</v>
          </cell>
          <cell r="E2824">
            <v>14.19</v>
          </cell>
          <cell r="F2824">
            <v>283.02999999999997</v>
          </cell>
        </row>
        <row r="2825">
          <cell r="A2825">
            <v>102160</v>
          </cell>
          <cell r="B2825" t="str">
            <v>INSTALAÇÃO DE VIDRO IMPRESSO, E = 4 MM, EM ESQUADRIA DE MADEIRA, FIXADO COM BAGUETE. AF_01/2021</v>
          </cell>
          <cell r="C2825" t="str">
            <v>M2</v>
          </cell>
          <cell r="D2825">
            <v>128.49</v>
          </cell>
          <cell r="E2825">
            <v>23.27</v>
          </cell>
          <cell r="F2825">
            <v>151.76</v>
          </cell>
        </row>
        <row r="2826">
          <cell r="A2826">
            <v>102161</v>
          </cell>
          <cell r="B2826" t="str">
            <v>INSTALAÇÃO DE VIDRO LISO INCOLOR, E = 3 MM, EM ESQUADRIA DE ALUMÍNIO OU PVC, FIXADO COM BAGUETE. AF_01/2021_PS</v>
          </cell>
          <cell r="C2826" t="str">
            <v>M2</v>
          </cell>
          <cell r="D2826">
            <v>338.66</v>
          </cell>
          <cell r="E2826">
            <v>28.2</v>
          </cell>
          <cell r="F2826">
            <v>366.86</v>
          </cell>
        </row>
        <row r="2827">
          <cell r="A2827">
            <v>102162</v>
          </cell>
          <cell r="B2827" t="str">
            <v>INSTALAÇÃO DE VIDRO LISO INCOLOR, E = 4 MM, EM ESQUADRIA DE ALUMÍNIO OU PVC, FIXADO COM BAGUETE. AF_01/2021_PS</v>
          </cell>
          <cell r="C2827" t="str">
            <v>M2</v>
          </cell>
          <cell r="D2827">
            <v>354.6</v>
          </cell>
          <cell r="E2827">
            <v>28.2</v>
          </cell>
          <cell r="F2827">
            <v>382.8</v>
          </cell>
        </row>
        <row r="2828">
          <cell r="A2828">
            <v>102164</v>
          </cell>
          <cell r="B2828" t="str">
            <v>INSTALAÇÃO DE VIDRO LISO INCOLOR, E = 5 MM, EM ESQUADRIA DE ALUMÍNIO OU PVC, FIXADO COM BAGUETE. AF_01/2021_PS</v>
          </cell>
          <cell r="C2828" t="str">
            <v>M2</v>
          </cell>
          <cell r="D2828">
            <v>333.98</v>
          </cell>
          <cell r="E2828">
            <v>22.58</v>
          </cell>
          <cell r="F2828">
            <v>356.56</v>
          </cell>
        </row>
        <row r="2829">
          <cell r="A2829">
            <v>102166</v>
          </cell>
          <cell r="B2829" t="str">
            <v>INSTALAÇÃO DE VIDRO LISO INCOLOR, E = 6 MM, EM ESQUADRIA DE ALUMÍNIO OU PVC, FIXADO COM BAGUETE. AF_01/2021_PS</v>
          </cell>
          <cell r="C2829" t="str">
            <v>M2</v>
          </cell>
          <cell r="D2829">
            <v>324.01</v>
          </cell>
          <cell r="E2829">
            <v>17.25</v>
          </cell>
          <cell r="F2829">
            <v>341.26</v>
          </cell>
        </row>
        <row r="2830">
          <cell r="A2830">
            <v>102168</v>
          </cell>
          <cell r="B2830" t="str">
            <v>INSTALAÇÃO DE VIDRO LISO INCOLOR, E = 8 MM, EM ESQUADRIA DE ALUMÍNIO OU PVC, FIXADO COM BAGUETE. AF_01/2021_PS</v>
          </cell>
          <cell r="C2830" t="str">
            <v>M2</v>
          </cell>
          <cell r="D2830">
            <v>369.8</v>
          </cell>
          <cell r="E2830">
            <v>12.81</v>
          </cell>
          <cell r="F2830">
            <v>382.61</v>
          </cell>
        </row>
        <row r="2831">
          <cell r="A2831">
            <v>102169</v>
          </cell>
          <cell r="B2831" t="str">
            <v>INSTALAÇÃO DE VIDRO LISO INCOLOR, E = 10 MM, EM ESQUADRIA DE ALUMÍNIO OU PVC, FIXADO COM BAGUETE. AF_01/2021_PS</v>
          </cell>
          <cell r="C2831" t="str">
            <v>M2</v>
          </cell>
          <cell r="D2831">
            <v>411.36</v>
          </cell>
          <cell r="E2831">
            <v>11.21</v>
          </cell>
          <cell r="F2831">
            <v>422.57</v>
          </cell>
        </row>
        <row r="2832">
          <cell r="A2832">
            <v>102163</v>
          </cell>
          <cell r="B2832" t="str">
            <v>INSTALAÇÃO DE VIDRO LISO FUME, E = 4 MM, EM ESQUADRIA DE ALUMÍNIO OU PVC, FIXADO COM BAGUETE. AF_01/2021_PS</v>
          </cell>
          <cell r="C2832" t="str">
            <v>M2</v>
          </cell>
          <cell r="D2832">
            <v>397.09</v>
          </cell>
          <cell r="E2832">
            <v>28.2</v>
          </cell>
          <cell r="F2832">
            <v>425.29</v>
          </cell>
        </row>
        <row r="2833">
          <cell r="A2833">
            <v>102165</v>
          </cell>
          <cell r="B2833" t="str">
            <v>INSTALAÇÃO DE VIDRO LISO FUME, E = 5 MM, EM ESQUADRIA DE ALUMÍNIO OU PVC, FIXADO COM BAGUETE. AF_01/2021_PS</v>
          </cell>
          <cell r="C2833" t="str">
            <v>M2</v>
          </cell>
          <cell r="D2833">
            <v>368.74</v>
          </cell>
          <cell r="E2833">
            <v>22.58</v>
          </cell>
          <cell r="F2833">
            <v>391.32</v>
          </cell>
        </row>
        <row r="2834">
          <cell r="A2834">
            <v>102167</v>
          </cell>
          <cell r="B2834" t="str">
            <v>INSTALAÇÃO DE VIDRO LISO FUME, E = 6 MM, EM ESQUADRIA DE ALUMÍNIO OU PVC, FIXADO COM BAGUETE. AF_01/2021_PS</v>
          </cell>
          <cell r="C2834" t="str">
            <v>M2</v>
          </cell>
          <cell r="D2834">
            <v>398.39</v>
          </cell>
          <cell r="E2834">
            <v>17.25</v>
          </cell>
          <cell r="F2834">
            <v>415.64</v>
          </cell>
        </row>
        <row r="2835">
          <cell r="A2835">
            <v>102170</v>
          </cell>
          <cell r="B2835" t="str">
            <v>INSTALAÇÃO DE VIDRO IMPRESSO, E = 4 MM, EM ESQUADRIA DE ALUMÍNIO OU PVC, FIXADO COM BAGUETE. AF_01/2021_PS</v>
          </cell>
          <cell r="C2835" t="str">
            <v>M2</v>
          </cell>
          <cell r="D2835">
            <v>333.34</v>
          </cell>
          <cell r="E2835">
            <v>28.2</v>
          </cell>
          <cell r="F2835">
            <v>361.54</v>
          </cell>
        </row>
        <row r="2836">
          <cell r="A2836">
            <v>102171</v>
          </cell>
          <cell r="B2836" t="str">
            <v>INSTALAÇÃO DE VIDRO ARAMADO, E = 6 MM, EM ESQUADRIA DE ALUMÍNIO OU PVC, FIXADO COM BAGUETE. AF_01/2021_PS</v>
          </cell>
          <cell r="C2836" t="str">
            <v>M2</v>
          </cell>
          <cell r="D2836">
            <v>503.98</v>
          </cell>
          <cell r="E2836">
            <v>22.58</v>
          </cell>
          <cell r="F2836">
            <v>526.55999999999995</v>
          </cell>
        </row>
        <row r="2837">
          <cell r="A2837">
            <v>102172</v>
          </cell>
          <cell r="B2837" t="str">
            <v>INSTALAÇÃO DE VIDRO ARAMADO, E = 7 MM, EM ESQUADRIA DE ALUMÍNIO OU PVC, FIXADO COM BAGUETE. AF_01/2021_PS</v>
          </cell>
          <cell r="C2837" t="str">
            <v>M2</v>
          </cell>
          <cell r="D2837">
            <v>472.76</v>
          </cell>
          <cell r="E2837">
            <v>17.25</v>
          </cell>
          <cell r="F2837">
            <v>490.01</v>
          </cell>
        </row>
        <row r="2838">
          <cell r="A2838">
            <v>102176</v>
          </cell>
          <cell r="B2838" t="str">
            <v>INSTALAÇÃO DE VIDRO LAMINADO, E = 8 MM (4+4), ENCAIXADO EM PERFIL U. AF_01/2021_PS</v>
          </cell>
          <cell r="C2838" t="str">
            <v>M2</v>
          </cell>
          <cell r="D2838">
            <v>780.93</v>
          </cell>
          <cell r="E2838">
            <v>60.01</v>
          </cell>
          <cell r="F2838">
            <v>840.94</v>
          </cell>
        </row>
        <row r="2839">
          <cell r="A2839">
            <v>102177</v>
          </cell>
          <cell r="B2839" t="str">
            <v>INSTALAÇÃO DE VIDRO LAMINADO, E = 12 MM (4+4+4), ENCAIXADO EM PERFIL U. AF_01/2021_PS</v>
          </cell>
          <cell r="C2839" t="str">
            <v>M2</v>
          </cell>
          <cell r="D2839">
            <v>1530.69</v>
          </cell>
          <cell r="E2839">
            <v>54.59</v>
          </cell>
          <cell r="F2839">
            <v>1585.28</v>
          </cell>
        </row>
        <row r="2840">
          <cell r="A2840">
            <v>102178</v>
          </cell>
          <cell r="B2840" t="str">
            <v>INSTALAÇÃO DE VIDRO LAMINADO, E = 15 MM (5+5+5), ENCAIXADO EM PERFIL U. AF_01/2021_PS</v>
          </cell>
          <cell r="C2840" t="str">
            <v>M2</v>
          </cell>
          <cell r="D2840">
            <v>1748.79</v>
          </cell>
          <cell r="E2840">
            <v>50.01</v>
          </cell>
          <cell r="F2840">
            <v>1798.8</v>
          </cell>
        </row>
        <row r="2841">
          <cell r="A2841">
            <v>102179</v>
          </cell>
          <cell r="B2841" t="str">
            <v>INSTALAÇÃO DE VIDRO TEMPERADO, E = 6 MM, ENCAIXADO EM PERFIL U. AF_01/2021_PS</v>
          </cell>
          <cell r="C2841" t="str">
            <v>M2</v>
          </cell>
          <cell r="D2841">
            <v>341.28</v>
          </cell>
          <cell r="E2841">
            <v>57.15</v>
          </cell>
          <cell r="F2841">
            <v>398.43</v>
          </cell>
        </row>
        <row r="2842">
          <cell r="A2842">
            <v>102180</v>
          </cell>
          <cell r="B2842" t="str">
            <v>INSTALAÇÃO DE VIDRO TEMPERADO, E = 8 MM, ENCAIXADO EM PERFIL U. AF_01/2021_PS</v>
          </cell>
          <cell r="C2842" t="str">
            <v>M2</v>
          </cell>
          <cell r="D2842">
            <v>410.58</v>
          </cell>
          <cell r="E2842">
            <v>54.45</v>
          </cell>
          <cell r="F2842">
            <v>465.03</v>
          </cell>
        </row>
        <row r="2843">
          <cell r="A2843">
            <v>102181</v>
          </cell>
          <cell r="B2843" t="str">
            <v>INSTALAÇÃO DE VIDRO TEMPERADO, E = 10 MM, ENCAIXADO EM PERFIL U. AF_01/2021_PS</v>
          </cell>
          <cell r="C2843" t="str">
            <v>M2</v>
          </cell>
          <cell r="D2843">
            <v>503.28</v>
          </cell>
          <cell r="E2843">
            <v>51.08</v>
          </cell>
          <cell r="F2843">
            <v>554.36</v>
          </cell>
        </row>
        <row r="2844">
          <cell r="A2844" t="str">
            <v>AUX2886</v>
          </cell>
          <cell r="B2844" t="str">
            <v>VIDRO LISO COMUM, TRANSPARENTE INCOLOR - ESPESSURA 3MM</v>
          </cell>
          <cell r="C2844" t="str">
            <v>M2</v>
          </cell>
          <cell r="D2844">
            <v>138.46</v>
          </cell>
          <cell r="E2844">
            <v>42.88</v>
          </cell>
          <cell r="F2844">
            <v>181.34</v>
          </cell>
        </row>
        <row r="2845">
          <cell r="A2845" t="str">
            <v>AUX2599</v>
          </cell>
          <cell r="B2845" t="str">
            <v>VIDRO LISO COMUM, TRANSPARENTE INCOLOR - ESPESSURA 4MM</v>
          </cell>
          <cell r="C2845" t="str">
            <v>M2</v>
          </cell>
          <cell r="D2845">
            <v>155.99</v>
          </cell>
          <cell r="E2845">
            <v>42.88</v>
          </cell>
          <cell r="F2845">
            <v>198.87</v>
          </cell>
        </row>
        <row r="2846">
          <cell r="A2846" t="str">
            <v>AUX2600</v>
          </cell>
          <cell r="B2846" t="str">
            <v>VIDRO LISO COMUM, TRANSPARENTE INCOLOR - ESPESSURA 5MM</v>
          </cell>
          <cell r="C2846" t="str">
            <v>M2</v>
          </cell>
          <cell r="D2846">
            <v>179.37</v>
          </cell>
          <cell r="E2846">
            <v>42.88</v>
          </cell>
          <cell r="F2846">
            <v>222.25</v>
          </cell>
        </row>
        <row r="2847">
          <cell r="A2847" t="str">
            <v>AUX2601</v>
          </cell>
          <cell r="B2847" t="str">
            <v>VIDRO LISO COMUM, TRANSPARENTE INCOLOR - ESPESSURA 6MM</v>
          </cell>
          <cell r="C2847" t="str">
            <v>M2</v>
          </cell>
          <cell r="D2847">
            <v>214.42</v>
          </cell>
          <cell r="E2847">
            <v>42.88</v>
          </cell>
          <cell r="F2847">
            <v>257.3</v>
          </cell>
        </row>
        <row r="2848">
          <cell r="A2848" t="str">
            <v>AUX2602</v>
          </cell>
          <cell r="B2848" t="str">
            <v>VIDRO LISO DE SEGURANÇA, LAMINADO DUPLO INCOLOR - ESPESSURA 6MM</v>
          </cell>
          <cell r="C2848" t="str">
            <v>M2</v>
          </cell>
          <cell r="D2848">
            <v>614.29</v>
          </cell>
          <cell r="E2848">
            <v>81.47</v>
          </cell>
          <cell r="F2848">
            <v>695.76</v>
          </cell>
        </row>
        <row r="2849">
          <cell r="A2849" t="str">
            <v>AUX0730</v>
          </cell>
          <cell r="B2849" t="str">
            <v>VIDRO COMUM LAMINADO, LISO, INCOLOR, DUPLO, ESPESSURA TOTAL 6 MM (CADA CAMADA E= 3 MM) - COLOCADO</v>
          </cell>
          <cell r="C2849" t="str">
            <v>M2</v>
          </cell>
          <cell r="D2849">
            <v>531.25</v>
          </cell>
          <cell r="E2849">
            <v>0</v>
          </cell>
          <cell r="F2849">
            <v>531.25</v>
          </cell>
        </row>
        <row r="2850">
          <cell r="A2850" t="str">
            <v>AUX2604</v>
          </cell>
          <cell r="B2850" t="str">
            <v>VIDRO IMPRESSO COMUM, TRANSLÚCIDO INCOLOR - TIPO CANELADO, 4MM</v>
          </cell>
          <cell r="C2850" t="str">
            <v>M2</v>
          </cell>
          <cell r="D2850">
            <v>132.6</v>
          </cell>
          <cell r="E2850">
            <v>42.88</v>
          </cell>
          <cell r="F2850">
            <v>175.48</v>
          </cell>
        </row>
        <row r="2851">
          <cell r="A2851" t="str">
            <v>AUX3585</v>
          </cell>
          <cell r="B2851" t="str">
            <v>BOX PARA BANHEIRO EM VIDRO TEMPERADO 8 MM, LISO, INCOLOR, DE CORRER, EM ALUMINÍO BRANCO, INCLUSIVE FERRAGENS - FORNECIMENTO E INSTALAÇÃO - REV.02_10/2021</v>
          </cell>
          <cell r="C2851" t="str">
            <v>M2</v>
          </cell>
          <cell r="D2851">
            <v>343.82</v>
          </cell>
          <cell r="E2851">
            <v>0</v>
          </cell>
          <cell r="F2851">
            <v>343.82</v>
          </cell>
        </row>
        <row r="2852">
          <cell r="A2852" t="str">
            <v>AUX3592</v>
          </cell>
          <cell r="B2852" t="str">
            <v xml:space="preserve">INSTALAÇÃO DE VIDRO LISO LEITOSO, E = 6 MM, EM ESQUADRIA DE ALUMÍNIO OU PVC, FIXADO COM BAGUETE. </v>
          </cell>
          <cell r="C2852" t="str">
            <v>M2</v>
          </cell>
          <cell r="D2852">
            <v>575.09</v>
          </cell>
          <cell r="E2852">
            <v>17.27</v>
          </cell>
          <cell r="F2852">
            <v>592.36</v>
          </cell>
        </row>
        <row r="2853">
          <cell r="A2853" t="str">
            <v>AUX3593</v>
          </cell>
          <cell r="B2853" t="str">
            <v xml:space="preserve">INSTALAÇÃO DE VIDRO LAMINADO, E = 8 MM(4+4), EM ESQUADRIA DE ALUMÍNIO OU PVC, FIXADO COM BAGUETE. </v>
          </cell>
          <cell r="C2853" t="str">
            <v>M2</v>
          </cell>
          <cell r="D2853">
            <v>795.65</v>
          </cell>
          <cell r="E2853">
            <v>22.59</v>
          </cell>
          <cell r="F2853">
            <v>818.24</v>
          </cell>
        </row>
        <row r="2854">
          <cell r="A2854"/>
          <cell r="B2854" t="str">
            <v>ESQUADRIAS</v>
          </cell>
          <cell r="C2854"/>
          <cell r="D2854"/>
          <cell r="E2854"/>
          <cell r="F2854"/>
        </row>
        <row r="2855">
          <cell r="A2855"/>
          <cell r="B2855" t="str">
            <v>ESPELHOS</v>
          </cell>
          <cell r="C2855"/>
          <cell r="D2855"/>
          <cell r="E2855"/>
          <cell r="F2855"/>
        </row>
        <row r="2856">
          <cell r="A2856" t="str">
            <v>AUX2605</v>
          </cell>
          <cell r="B2856" t="str">
            <v>ESPELHO COMUM - ESPESSURA 4MM</v>
          </cell>
          <cell r="C2856" t="str">
            <v>M2</v>
          </cell>
          <cell r="D2856">
            <v>373.37</v>
          </cell>
          <cell r="E2856">
            <v>21.44</v>
          </cell>
          <cell r="F2856">
            <v>394.81</v>
          </cell>
        </row>
        <row r="2857">
          <cell r="A2857"/>
          <cell r="B2857" t="str">
            <v>ELETRIFICAÇÃO E ILUMINAÇÃO PÚBLICA</v>
          </cell>
          <cell r="C2857"/>
          <cell r="D2857"/>
          <cell r="E2857"/>
          <cell r="F2857"/>
        </row>
        <row r="2858">
          <cell r="A2858"/>
          <cell r="B2858" t="str">
            <v>MANUTENÇÃO / REPAROS - ELETRIFICAÇÃO E ILUMINAÇÃO PÚBLICA</v>
          </cell>
          <cell r="C2858"/>
          <cell r="D2858"/>
          <cell r="E2858"/>
          <cell r="F2858"/>
        </row>
        <row r="2859">
          <cell r="A2859" t="str">
            <v>AUX1558</v>
          </cell>
          <cell r="B2859" t="str">
            <v>REMOÇÃO E REPOSIÇÃO DE POSTE DE FERRO GALVANIZADO SIMPLES (6 A 10M)</v>
          </cell>
          <cell r="C2859" t="str">
            <v>UN</v>
          </cell>
          <cell r="D2859">
            <v>31.84</v>
          </cell>
          <cell r="E2859">
            <v>39.17</v>
          </cell>
          <cell r="F2859">
            <v>71.010000000000005</v>
          </cell>
        </row>
        <row r="2860">
          <cell r="A2860" t="str">
            <v>AUX0309</v>
          </cell>
          <cell r="B2860" t="str">
            <v>REMOÇÃO DE POSTE DE ENTRADA DE ENERGIA EM BAIXA TENSÃO - GALVANIZADO</v>
          </cell>
          <cell r="C2860" t="str">
            <v>UN</v>
          </cell>
          <cell r="D2860">
            <v>62.88</v>
          </cell>
          <cell r="E2860">
            <v>152.72</v>
          </cell>
          <cell r="F2860">
            <v>215.6</v>
          </cell>
        </row>
        <row r="2861">
          <cell r="A2861" t="str">
            <v>AUX0310</v>
          </cell>
          <cell r="B2861" t="str">
            <v>REMOÇÃO DE POSTE DE ENTRADA DE ENERGIA EM BAIXA TENSÃO - CONCRETO</v>
          </cell>
          <cell r="C2861" t="str">
            <v>UN</v>
          </cell>
          <cell r="D2861">
            <v>78.599999999999994</v>
          </cell>
          <cell r="E2861">
            <v>190.9</v>
          </cell>
          <cell r="F2861">
            <v>269.5</v>
          </cell>
        </row>
        <row r="2862">
          <cell r="A2862" t="str">
            <v>AUX0311</v>
          </cell>
          <cell r="B2862" t="str">
            <v>REMOÇÃO DE CAIXA DE ENTRADA DE ENERGIA EM BAIXA TENSÃO</v>
          </cell>
          <cell r="C2862" t="str">
            <v>UN</v>
          </cell>
          <cell r="D2862">
            <v>62.88</v>
          </cell>
          <cell r="E2862">
            <v>152.72</v>
          </cell>
          <cell r="F2862">
            <v>215.6</v>
          </cell>
        </row>
        <row r="2863">
          <cell r="A2863" t="str">
            <v>AUX0312</v>
          </cell>
          <cell r="B2863" t="str">
            <v>REMOÇÃO DE ARMAÇÃO TIPO BRAQUETE</v>
          </cell>
          <cell r="C2863" t="str">
            <v>UN</v>
          </cell>
          <cell r="D2863">
            <v>7.86</v>
          </cell>
          <cell r="E2863">
            <v>19.100000000000001</v>
          </cell>
          <cell r="F2863">
            <v>26.96</v>
          </cell>
        </row>
        <row r="2864">
          <cell r="A2864" t="str">
            <v>AUX0313</v>
          </cell>
          <cell r="B2864" t="str">
            <v>REMOÇÃO DE CABEÇOTE TIPO "TELESP"</v>
          </cell>
          <cell r="C2864" t="str">
            <v>UN</v>
          </cell>
          <cell r="D2864">
            <v>3.94</v>
          </cell>
          <cell r="E2864">
            <v>9.5500000000000007</v>
          </cell>
          <cell r="F2864">
            <v>13.49</v>
          </cell>
        </row>
        <row r="2865">
          <cell r="A2865" t="str">
            <v>AUX0314</v>
          </cell>
          <cell r="B2865" t="str">
            <v>REMOÇÃO DE CAIXA DE ENTRADA DE TELEFONE TIPO "TELESP"</v>
          </cell>
          <cell r="C2865" t="str">
            <v>UN</v>
          </cell>
          <cell r="D2865">
            <v>31.44</v>
          </cell>
          <cell r="E2865">
            <v>76.36</v>
          </cell>
          <cell r="F2865">
            <v>107.8</v>
          </cell>
        </row>
        <row r="2866">
          <cell r="A2866" t="str">
            <v>AUX0325</v>
          </cell>
          <cell r="B2866" t="str">
            <v>REMOÇÃO DE SUPORTE-ISOLADOR TIPO ROLDANA</v>
          </cell>
          <cell r="C2866" t="str">
            <v>UN</v>
          </cell>
          <cell r="D2866">
            <v>3.14</v>
          </cell>
          <cell r="E2866">
            <v>7.64</v>
          </cell>
          <cell r="F2866">
            <v>10.78</v>
          </cell>
        </row>
        <row r="2867">
          <cell r="A2867" t="str">
            <v>AUX0326</v>
          </cell>
          <cell r="B2867" t="str">
            <v>REMOÇÃO DE ISOLADORES EM QUADROS ELÉTRICOS</v>
          </cell>
          <cell r="C2867" t="str">
            <v>UN</v>
          </cell>
          <cell r="D2867">
            <v>3.14</v>
          </cell>
          <cell r="E2867">
            <v>7.64</v>
          </cell>
          <cell r="F2867">
            <v>10.78</v>
          </cell>
        </row>
        <row r="2868">
          <cell r="A2868" t="str">
            <v>AUX0335</v>
          </cell>
          <cell r="B2868" t="str">
            <v>REMOÇÃO DE DISJUNTOR AUTOMÁTICO TIPO "QUICK-LAG"</v>
          </cell>
          <cell r="C2868" t="str">
            <v>UN</v>
          </cell>
          <cell r="D2868">
            <v>3.94</v>
          </cell>
          <cell r="E2868">
            <v>9.5500000000000007</v>
          </cell>
          <cell r="F2868">
            <v>13.49</v>
          </cell>
        </row>
        <row r="2869">
          <cell r="A2869" t="str">
            <v>AUX0336</v>
          </cell>
          <cell r="B2869" t="str">
            <v>REMOÇÃO DE BASE EM CHAPA DE FERRO PARA DISJUNTOR TIPO "QUICK-LAG"</v>
          </cell>
          <cell r="C2869" t="str">
            <v>UN</v>
          </cell>
          <cell r="D2869">
            <v>3.94</v>
          </cell>
          <cell r="E2869">
            <v>9.5500000000000007</v>
          </cell>
          <cell r="F2869">
            <v>13.49</v>
          </cell>
        </row>
        <row r="2870">
          <cell r="A2870" t="str">
            <v>AUX0337</v>
          </cell>
          <cell r="B2870" t="str">
            <v>REMOÇÃO DE CAPACITOR PARA CORREÇÃO DE FATOR DE POTÊNCIA</v>
          </cell>
          <cell r="C2870" t="str">
            <v>UN</v>
          </cell>
          <cell r="D2870">
            <v>86.46</v>
          </cell>
          <cell r="E2870">
            <v>212.85</v>
          </cell>
          <cell r="F2870">
            <v>299.31</v>
          </cell>
        </row>
        <row r="2871">
          <cell r="A2871" t="str">
            <v>AUX0338</v>
          </cell>
          <cell r="B2871" t="str">
            <v>REMOÇÃO DE CHAVE SECCIONADORA TIPO FACA - BASE DE MÁRMORE OU ARDÓSIA</v>
          </cell>
          <cell r="C2871" t="str">
            <v>UN</v>
          </cell>
          <cell r="D2871">
            <v>7.86</v>
          </cell>
          <cell r="E2871">
            <v>19.100000000000001</v>
          </cell>
          <cell r="F2871">
            <v>26.96</v>
          </cell>
        </row>
        <row r="2872">
          <cell r="A2872" t="str">
            <v>AUX0339</v>
          </cell>
          <cell r="B2872" t="str">
            <v>REMOÇÃO DE CHAVE SECCIONADORA OU BASE PARA FUSÍVEIS TIPO NH - UNIPOLAR</v>
          </cell>
          <cell r="C2872" t="str">
            <v>UN</v>
          </cell>
          <cell r="D2872">
            <v>7.86</v>
          </cell>
          <cell r="E2872">
            <v>19.100000000000001</v>
          </cell>
          <cell r="F2872">
            <v>26.96</v>
          </cell>
        </row>
        <row r="2873">
          <cell r="A2873" t="str">
            <v>AUX0340</v>
          </cell>
          <cell r="B2873" t="str">
            <v>REMOÇÃO DE CHAVE SECCIONADORA OU BASE PARA FUSÍVEIS TIPO NH - TRIPOLAR</v>
          </cell>
          <cell r="C2873" t="str">
            <v>UN</v>
          </cell>
          <cell r="D2873">
            <v>11.8</v>
          </cell>
          <cell r="E2873">
            <v>28.63</v>
          </cell>
          <cell r="F2873">
            <v>40.43</v>
          </cell>
        </row>
        <row r="2874">
          <cell r="A2874" t="str">
            <v>AUX0341</v>
          </cell>
          <cell r="B2874" t="str">
            <v>REMOÇÃO DE BASE PARA FUSÍVEIS TIPO "DIAZED"</v>
          </cell>
          <cell r="C2874" t="str">
            <v>UN</v>
          </cell>
          <cell r="D2874">
            <v>3.94</v>
          </cell>
          <cell r="E2874">
            <v>9.5500000000000007</v>
          </cell>
          <cell r="F2874">
            <v>13.49</v>
          </cell>
        </row>
        <row r="2875">
          <cell r="A2875" t="str">
            <v>AUX0369</v>
          </cell>
          <cell r="B2875" t="str">
            <v>REMOÇÃO DE CONTACTOR MAGNÉTICO E RELÊS PARA QUADRO DE COMANDO</v>
          </cell>
          <cell r="C2875" t="str">
            <v>UN</v>
          </cell>
          <cell r="D2875">
            <v>15.72</v>
          </cell>
          <cell r="E2875">
            <v>38.18</v>
          </cell>
          <cell r="F2875">
            <v>53.9</v>
          </cell>
        </row>
        <row r="2876">
          <cell r="A2876" t="str">
            <v>AUX0370</v>
          </cell>
          <cell r="B2876" t="str">
            <v>REMOÇÃO DE POSTE DE FERRO, INCLUSIVE BASE DE FIXAÇÃO</v>
          </cell>
          <cell r="C2876" t="str">
            <v>UN</v>
          </cell>
          <cell r="D2876">
            <v>78.599999999999994</v>
          </cell>
          <cell r="E2876">
            <v>190.9</v>
          </cell>
          <cell r="F2876">
            <v>269.5</v>
          </cell>
        </row>
        <row r="2877">
          <cell r="A2877" t="str">
            <v>AUX0371</v>
          </cell>
          <cell r="B2877" t="str">
            <v>REMOÇÃO DE POSTE DE FERRO ENGASTADO NO SOLO</v>
          </cell>
          <cell r="C2877" t="str">
            <v>UN</v>
          </cell>
          <cell r="D2877">
            <v>125.76</v>
          </cell>
          <cell r="E2877">
            <v>305.44</v>
          </cell>
          <cell r="F2877">
            <v>431.2</v>
          </cell>
        </row>
        <row r="2878">
          <cell r="A2878" t="str">
            <v>AUX0372</v>
          </cell>
          <cell r="B2878" t="str">
            <v>REMOÇÃO DE POSTE DE CONCRETO EM REDE DE ENERGIA</v>
          </cell>
          <cell r="C2878" t="str">
            <v>UN</v>
          </cell>
          <cell r="D2878">
            <v>78.599999999999994</v>
          </cell>
          <cell r="E2878">
            <v>190.9</v>
          </cell>
          <cell r="F2878">
            <v>269.5</v>
          </cell>
        </row>
        <row r="2879">
          <cell r="A2879" t="str">
            <v>AUX0400</v>
          </cell>
          <cell r="B2879" t="str">
            <v>RETIRADA DE POSTE DE ENTRADA DE ENERGIA EM BAIXA TENSÃO - GALVANIZADO</v>
          </cell>
          <cell r="C2879" t="str">
            <v>UN</v>
          </cell>
          <cell r="D2879">
            <v>62.88</v>
          </cell>
          <cell r="E2879">
            <v>152.72</v>
          </cell>
          <cell r="F2879">
            <v>215.6</v>
          </cell>
        </row>
        <row r="2880">
          <cell r="A2880" t="str">
            <v>AUX0401</v>
          </cell>
          <cell r="B2880" t="str">
            <v>RETIRADA DE POSTE DE ENTRADA DE ENERGIA EM BAIXA TENSÃO - CONCRETO</v>
          </cell>
          <cell r="C2880" t="str">
            <v>UN</v>
          </cell>
          <cell r="D2880">
            <v>78.599999999999994</v>
          </cell>
          <cell r="E2880">
            <v>190.9</v>
          </cell>
          <cell r="F2880">
            <v>269.5</v>
          </cell>
        </row>
        <row r="2881">
          <cell r="A2881" t="str">
            <v>AUX0402</v>
          </cell>
          <cell r="B2881" t="str">
            <v>RETIRADA DE CAIXA DE ENTRADA DE ENERGIA EM BAIXA TENSÃO</v>
          </cell>
          <cell r="C2881" t="str">
            <v>UN</v>
          </cell>
          <cell r="D2881">
            <v>70.739999999999995</v>
          </cell>
          <cell r="E2881">
            <v>171.82</v>
          </cell>
          <cell r="F2881">
            <v>242.56</v>
          </cell>
        </row>
        <row r="2882">
          <cell r="A2882" t="str">
            <v>AUX0403</v>
          </cell>
          <cell r="B2882" t="str">
            <v>RETIRADA DE ARMAÇÃO TIPO BRAQUETE</v>
          </cell>
          <cell r="C2882" t="str">
            <v>UN</v>
          </cell>
          <cell r="D2882">
            <v>7.86</v>
          </cell>
          <cell r="E2882">
            <v>19.100000000000001</v>
          </cell>
          <cell r="F2882">
            <v>26.96</v>
          </cell>
        </row>
        <row r="2883">
          <cell r="A2883" t="str">
            <v>AUX0404</v>
          </cell>
          <cell r="B2883" t="str">
            <v>RETIRADA DE CABEÇOTE TIPO "TELESP"</v>
          </cell>
          <cell r="C2883" t="str">
            <v>UN</v>
          </cell>
          <cell r="D2883">
            <v>3.94</v>
          </cell>
          <cell r="E2883">
            <v>9.5500000000000007</v>
          </cell>
          <cell r="F2883">
            <v>13.49</v>
          </cell>
        </row>
        <row r="2884">
          <cell r="A2884" t="str">
            <v>AUX0423</v>
          </cell>
          <cell r="B2884" t="str">
            <v>RETIRADA DE DISJUNTOR AUTOMÁTICO TIPO "QUICK-LAG"</v>
          </cell>
          <cell r="C2884" t="str">
            <v>UN</v>
          </cell>
          <cell r="D2884">
            <v>4.72</v>
          </cell>
          <cell r="E2884">
            <v>11.46</v>
          </cell>
          <cell r="F2884">
            <v>16.18</v>
          </cell>
        </row>
        <row r="2885">
          <cell r="A2885" t="str">
            <v>AUX0424</v>
          </cell>
          <cell r="B2885" t="str">
            <v>RETIRADA DE BASE EM CHAPA DE FERRO, PARA DISJUNTOR TIPO "QUICK-LAG"</v>
          </cell>
          <cell r="C2885" t="str">
            <v>UN</v>
          </cell>
          <cell r="D2885">
            <v>3.94</v>
          </cell>
          <cell r="E2885">
            <v>9.5500000000000007</v>
          </cell>
          <cell r="F2885">
            <v>13.49</v>
          </cell>
        </row>
        <row r="2886">
          <cell r="A2886" t="str">
            <v>AUX0425</v>
          </cell>
          <cell r="B2886" t="str">
            <v>RETIRADA DE CAPACITOR PARA CORREÇÃO DE FATOR DE POTÊNCIA</v>
          </cell>
          <cell r="C2886" t="str">
            <v>UN</v>
          </cell>
          <cell r="D2886">
            <v>172.92</v>
          </cell>
          <cell r="E2886">
            <v>425.7</v>
          </cell>
          <cell r="F2886">
            <v>598.62</v>
          </cell>
        </row>
        <row r="2887">
          <cell r="A2887" t="str">
            <v>AUX0426</v>
          </cell>
          <cell r="B2887" t="str">
            <v>RETIRADA DE CHAVE SECCIONADORA OU BASE PARA FUSÍVEIS TIPO NH UNIPOLAR</v>
          </cell>
          <cell r="C2887" t="str">
            <v>UN</v>
          </cell>
          <cell r="D2887">
            <v>7.86</v>
          </cell>
          <cell r="E2887">
            <v>19.100000000000001</v>
          </cell>
          <cell r="F2887">
            <v>26.96</v>
          </cell>
        </row>
        <row r="2888">
          <cell r="A2888" t="str">
            <v>AUX0427</v>
          </cell>
          <cell r="B2888" t="str">
            <v>RETIRADA DE CHAVE SECCIONADORA OU BASE PARA FUSÍVEIS TIPO NH TRIPOLAR</v>
          </cell>
          <cell r="C2888" t="str">
            <v>UN</v>
          </cell>
          <cell r="D2888">
            <v>11.8</v>
          </cell>
          <cell r="E2888">
            <v>28.63</v>
          </cell>
          <cell r="F2888">
            <v>40.43</v>
          </cell>
        </row>
        <row r="2889">
          <cell r="A2889" t="str">
            <v>AUX0428</v>
          </cell>
          <cell r="B2889" t="str">
            <v>RETIRADA DE BASE PARA FUSÍVEIS TIPO DIAZED</v>
          </cell>
          <cell r="C2889" t="str">
            <v>UN</v>
          </cell>
          <cell r="D2889">
            <v>3.94</v>
          </cell>
          <cell r="E2889">
            <v>9.5500000000000007</v>
          </cell>
          <cell r="F2889">
            <v>13.49</v>
          </cell>
        </row>
        <row r="2890">
          <cell r="A2890" t="str">
            <v>AUX0446</v>
          </cell>
          <cell r="B2890" t="str">
            <v>RETIRADA DE POSTE DE FERRO, INCLUSIVE BASE DE FIXAÇÃO</v>
          </cell>
          <cell r="C2890" t="str">
            <v>UN</v>
          </cell>
          <cell r="D2890">
            <v>78.599999999999994</v>
          </cell>
          <cell r="E2890">
            <v>190.9</v>
          </cell>
          <cell r="F2890">
            <v>269.5</v>
          </cell>
        </row>
        <row r="2891">
          <cell r="A2891" t="str">
            <v>AUX0447</v>
          </cell>
          <cell r="B2891" t="str">
            <v>RETIRADA DE POSTE DE FERRO ENGASTADO NO SOLO</v>
          </cell>
          <cell r="C2891" t="str">
            <v>UN</v>
          </cell>
          <cell r="D2891">
            <v>125.76</v>
          </cell>
          <cell r="E2891">
            <v>305.44</v>
          </cell>
          <cell r="F2891">
            <v>431.2</v>
          </cell>
        </row>
        <row r="2892">
          <cell r="A2892" t="str">
            <v>AUX0448</v>
          </cell>
          <cell r="B2892" t="str">
            <v>RETIRADA DE POSTE DE CONCRETO EM REDE DE ENERGIA</v>
          </cell>
          <cell r="C2892" t="str">
            <v>UN</v>
          </cell>
          <cell r="D2892">
            <v>196.5</v>
          </cell>
          <cell r="E2892">
            <v>439.15</v>
          </cell>
          <cell r="F2892">
            <v>635.65</v>
          </cell>
        </row>
        <row r="2893">
          <cell r="A2893" t="str">
            <v>AUX0469</v>
          </cell>
          <cell r="B2893" t="str">
            <v>RECOLOCAÇÃO DE POSTE DE ENTRADA DE ENERGIA EM BAIXA TENSÃO - GALVANIZADO</v>
          </cell>
          <cell r="C2893" t="str">
            <v>UN</v>
          </cell>
          <cell r="D2893">
            <v>110.04</v>
          </cell>
          <cell r="E2893">
            <v>272.98</v>
          </cell>
          <cell r="F2893">
            <v>383.02</v>
          </cell>
        </row>
        <row r="2894">
          <cell r="A2894" t="str">
            <v>AUX0470</v>
          </cell>
          <cell r="B2894" t="str">
            <v>RECOLOCAÇÃO DE POSTE DE ENTRADA DE ENERGIA EM BAIXA TENSÃO - CONCRETO</v>
          </cell>
          <cell r="C2894" t="str">
            <v>UN</v>
          </cell>
          <cell r="D2894">
            <v>157.19999999999999</v>
          </cell>
          <cell r="E2894">
            <v>382.44</v>
          </cell>
          <cell r="F2894">
            <v>539.64</v>
          </cell>
        </row>
        <row r="2895">
          <cell r="A2895" t="str">
            <v>AUX0471</v>
          </cell>
          <cell r="B2895" t="str">
            <v>RECOLOCAÇÃO DE CAIXA DE ENTRADA DE ENERGIA EM BAIXA TENSÃO</v>
          </cell>
          <cell r="C2895" t="str">
            <v>UN</v>
          </cell>
          <cell r="D2895">
            <v>78.599999999999994</v>
          </cell>
          <cell r="E2895">
            <v>190.9</v>
          </cell>
          <cell r="F2895">
            <v>269.5</v>
          </cell>
        </row>
        <row r="2896">
          <cell r="A2896" t="str">
            <v>AUX0472</v>
          </cell>
          <cell r="B2896" t="str">
            <v>RECOLOCAÇÃO DE ARMAÇÃO TIPO BRAQUETE</v>
          </cell>
          <cell r="C2896" t="str">
            <v>UN</v>
          </cell>
          <cell r="D2896">
            <v>6.28</v>
          </cell>
          <cell r="E2896">
            <v>15.27</v>
          </cell>
          <cell r="F2896">
            <v>21.55</v>
          </cell>
        </row>
        <row r="2897">
          <cell r="A2897" t="str">
            <v>AUX0473</v>
          </cell>
          <cell r="B2897" t="str">
            <v>RECOLOCAÇÃO DE CABEÇOTE TIPO "TELESP"</v>
          </cell>
          <cell r="C2897" t="str">
            <v>UN</v>
          </cell>
          <cell r="D2897">
            <v>6.28</v>
          </cell>
          <cell r="E2897">
            <v>15.27</v>
          </cell>
          <cell r="F2897">
            <v>21.55</v>
          </cell>
        </row>
        <row r="2898">
          <cell r="A2898" t="str">
            <v>AUX0483</v>
          </cell>
          <cell r="B2898" t="str">
            <v>RECOLOCAÇÃO DE SUPORTE-ISOLADOR TIPO ROLDANA</v>
          </cell>
          <cell r="C2898" t="str">
            <v>UN</v>
          </cell>
          <cell r="D2898">
            <v>4.72</v>
          </cell>
          <cell r="E2898">
            <v>11.46</v>
          </cell>
          <cell r="F2898">
            <v>16.18</v>
          </cell>
        </row>
        <row r="2899">
          <cell r="A2899" t="str">
            <v>AUX0484</v>
          </cell>
          <cell r="B2899" t="str">
            <v>RECOLOCAÇÃO DE BARRAMENTOS EM QUADROS ELÉTRICOS</v>
          </cell>
          <cell r="C2899" t="str">
            <v>M</v>
          </cell>
          <cell r="D2899">
            <v>15.72</v>
          </cell>
          <cell r="E2899">
            <v>38.18</v>
          </cell>
          <cell r="F2899">
            <v>53.9</v>
          </cell>
        </row>
        <row r="2900">
          <cell r="A2900" t="str">
            <v>AUX0485</v>
          </cell>
          <cell r="B2900" t="str">
            <v>RECOLOCAÇÃO DE ISOLADORES EM QUADROS ELÉTRICOS</v>
          </cell>
          <cell r="C2900" t="str">
            <v>UN</v>
          </cell>
          <cell r="D2900">
            <v>3.94</v>
          </cell>
          <cell r="E2900">
            <v>9.5500000000000007</v>
          </cell>
          <cell r="F2900">
            <v>13.49</v>
          </cell>
        </row>
        <row r="2901">
          <cell r="A2901" t="str">
            <v>AUX0489</v>
          </cell>
          <cell r="B2901" t="str">
            <v>RECOLOCAÇÃO DE CAIXA PARA FUSÍVEL OU TOMADA, INSTALADA EM PERFILADOS</v>
          </cell>
          <cell r="C2901" t="str">
            <v>UN</v>
          </cell>
          <cell r="D2901">
            <v>7.86</v>
          </cell>
          <cell r="E2901">
            <v>19.100000000000001</v>
          </cell>
          <cell r="F2901">
            <v>26.96</v>
          </cell>
        </row>
        <row r="2902">
          <cell r="A2902" t="str">
            <v>AUX0492</v>
          </cell>
          <cell r="B2902" t="str">
            <v>RECOLOCAÇÃO DE DISJUNTOR AUTOMÁTICO TIPO "QUICK-LAG"</v>
          </cell>
          <cell r="C2902" t="str">
            <v>UN</v>
          </cell>
          <cell r="D2902">
            <v>4.72</v>
          </cell>
          <cell r="E2902">
            <v>11.46</v>
          </cell>
          <cell r="F2902">
            <v>16.18</v>
          </cell>
        </row>
        <row r="2903">
          <cell r="A2903" t="str">
            <v>AUX0493</v>
          </cell>
          <cell r="B2903" t="str">
            <v>RECOLOCAÇÃO DE BASE EM CHAPA DE FERRO, PARA DISJUNTOR TIPO "QUICK-LAG"</v>
          </cell>
          <cell r="C2903" t="str">
            <v>UN</v>
          </cell>
          <cell r="D2903">
            <v>15.72</v>
          </cell>
          <cell r="E2903">
            <v>38.18</v>
          </cell>
          <cell r="F2903">
            <v>53.9</v>
          </cell>
        </row>
        <row r="2904">
          <cell r="A2904" t="str">
            <v>AUX0494</v>
          </cell>
          <cell r="B2904" t="str">
            <v>RECOLOCAÇÃO DE CAPACITOR PARA CORREÇÃO DE FATOR DE POTÊNCIA</v>
          </cell>
          <cell r="C2904" t="str">
            <v>UN</v>
          </cell>
          <cell r="D2904">
            <v>172.92</v>
          </cell>
          <cell r="E2904">
            <v>425.7</v>
          </cell>
          <cell r="F2904">
            <v>598.62</v>
          </cell>
        </row>
        <row r="2905">
          <cell r="A2905" t="str">
            <v>AUX0495</v>
          </cell>
          <cell r="B2905" t="str">
            <v>RECOLOCAÇÃO DE CHAVE SECCIONADA OU BASE PARA FUSÍVEL TIPO NH-UNIPOLAR</v>
          </cell>
          <cell r="C2905" t="str">
            <v>UN</v>
          </cell>
          <cell r="D2905">
            <v>11</v>
          </cell>
          <cell r="E2905">
            <v>26.73</v>
          </cell>
          <cell r="F2905">
            <v>37.729999999999997</v>
          </cell>
        </row>
        <row r="2906">
          <cell r="A2906" t="str">
            <v>AUX0496</v>
          </cell>
          <cell r="B2906" t="str">
            <v>RECOLOCAÇÃO DE CHAVE SECCIONADA OU BASE PARA FUSÍVEL TIPO NH-TRIPOLAR</v>
          </cell>
          <cell r="C2906" t="str">
            <v>UN</v>
          </cell>
          <cell r="D2906">
            <v>15.72</v>
          </cell>
          <cell r="E2906">
            <v>38.18</v>
          </cell>
          <cell r="F2906">
            <v>53.9</v>
          </cell>
        </row>
        <row r="2907">
          <cell r="A2907" t="str">
            <v>AUX0497</v>
          </cell>
          <cell r="B2907" t="str">
            <v>RECOLOCAÇÃO DE BASE DE FUSÍVEIS TIPO " DIAZED"</v>
          </cell>
          <cell r="C2907" t="str">
            <v>UN</v>
          </cell>
          <cell r="D2907">
            <v>7.86</v>
          </cell>
          <cell r="E2907">
            <v>19.100000000000001</v>
          </cell>
          <cell r="F2907">
            <v>26.96</v>
          </cell>
        </row>
        <row r="2908">
          <cell r="A2908" t="str">
            <v>AUX0514</v>
          </cell>
          <cell r="B2908" t="str">
            <v>RECOLOCAÇÃO DE POSTE DE FERRO, INCLUSIVE BASE DE FIXAÇÃO</v>
          </cell>
          <cell r="C2908" t="str">
            <v>UN</v>
          </cell>
          <cell r="D2908">
            <v>110.04</v>
          </cell>
          <cell r="E2908">
            <v>272.98</v>
          </cell>
          <cell r="F2908">
            <v>383.02</v>
          </cell>
        </row>
        <row r="2909">
          <cell r="A2909" t="str">
            <v>AUX0515</v>
          </cell>
          <cell r="B2909" t="str">
            <v>RECOLOCAÇÃO DE POSTE DE FERRO ENGASTADO NO SOLO</v>
          </cell>
          <cell r="C2909" t="str">
            <v>UN</v>
          </cell>
          <cell r="D2909">
            <v>157.19999999999999</v>
          </cell>
          <cell r="E2909">
            <v>382.44</v>
          </cell>
          <cell r="F2909">
            <v>539.64</v>
          </cell>
        </row>
        <row r="2910">
          <cell r="A2910" t="str">
            <v>AUX0516</v>
          </cell>
          <cell r="B2910" t="str">
            <v>RECOLOCAÇÃO DE POSTE DE CONCRETO EM REDE DE ENERGIA</v>
          </cell>
          <cell r="C2910" t="str">
            <v>UN</v>
          </cell>
          <cell r="D2910">
            <v>212.22</v>
          </cell>
          <cell r="E2910">
            <v>472.25</v>
          </cell>
          <cell r="F2910">
            <v>684.47</v>
          </cell>
        </row>
        <row r="2911">
          <cell r="A2911"/>
          <cell r="B2911" t="str">
            <v>GRAMPO PARALELO</v>
          </cell>
          <cell r="C2911"/>
          <cell r="D2911"/>
          <cell r="E2911"/>
          <cell r="F2911"/>
        </row>
        <row r="2912">
          <cell r="A2912">
            <v>101549</v>
          </cell>
          <cell r="B2912" t="str">
            <v>GRAMPO PARALELO METÁLICO, PARA REDES AÉREAS DE DISTRIBUIÇÃO DE ENERGIA ELÉTRICA DE BAIXA TENSÃO - FORNECIMENTO E INSTALAÇÃO. AF_07/2020</v>
          </cell>
          <cell r="C2912" t="str">
            <v>UN</v>
          </cell>
          <cell r="D2912">
            <v>16.68</v>
          </cell>
          <cell r="E2912">
            <v>4.7</v>
          </cell>
          <cell r="F2912">
            <v>21.38</v>
          </cell>
        </row>
        <row r="2913">
          <cell r="A2913"/>
          <cell r="B2913" t="str">
            <v>LAÇO DE ROLDANA E ALÇA PRÉ-FORMADA</v>
          </cell>
          <cell r="C2913"/>
          <cell r="D2913"/>
          <cell r="E2913"/>
          <cell r="F2913"/>
        </row>
        <row r="2914">
          <cell r="A2914">
            <v>101553</v>
          </cell>
          <cell r="B2914" t="str">
            <v>ALÇA PREFORMADA DE DISTRIBUIÇÃO, EM  AÇO GALVANIZADO, AWG 1 - FORNECIMENTO E INSTALAÇÃO. AF_07/2020</v>
          </cell>
          <cell r="C2914" t="str">
            <v>UN</v>
          </cell>
          <cell r="D2914">
            <v>7.07</v>
          </cell>
          <cell r="E2914">
            <v>3.68</v>
          </cell>
          <cell r="F2914">
            <v>10.75</v>
          </cell>
        </row>
        <row r="2915">
          <cell r="A2915">
            <v>101554</v>
          </cell>
          <cell r="B2915" t="str">
            <v>ALÇA PREFORMADA DE DISTRIBUIÇÃO, EM  AÇO GALVANIZADO, AWG 2 - FORNECIMENTO E INSTALAÇÃO. AF_07/2020</v>
          </cell>
          <cell r="C2915" t="str">
            <v>UN</v>
          </cell>
          <cell r="D2915">
            <v>4.8</v>
          </cell>
          <cell r="E2915">
            <v>3.69</v>
          </cell>
          <cell r="F2915">
            <v>8.49</v>
          </cell>
        </row>
        <row r="2916">
          <cell r="A2916">
            <v>101555</v>
          </cell>
          <cell r="B2916" t="str">
            <v>ALÇA PREFORMADA DE DISTRIBUIÇÃO, EM  AÇO GALVANIZADO, AWG 4 - FORNECIMENTO E INSTALAÇÃO. AF_07/2020</v>
          </cell>
          <cell r="C2916" t="str">
            <v>UN</v>
          </cell>
          <cell r="D2916">
            <v>2.71</v>
          </cell>
          <cell r="E2916">
            <v>3.71</v>
          </cell>
          <cell r="F2916">
            <v>6.42</v>
          </cell>
        </row>
        <row r="2917">
          <cell r="A2917">
            <v>101556</v>
          </cell>
          <cell r="B2917" t="str">
            <v>ALÇA PREFORMADA DE DISTRIBUIÇÃO, EM  AÇO GALVANIZADO, AWG 6 - FORNECIMENTO E INSTALAÇÃO. AF_07/2020</v>
          </cell>
          <cell r="C2917" t="str">
            <v>UN</v>
          </cell>
          <cell r="D2917">
            <v>2.38</v>
          </cell>
          <cell r="E2917">
            <v>3.71</v>
          </cell>
          <cell r="F2917">
            <v>6.09</v>
          </cell>
        </row>
        <row r="2918">
          <cell r="A2918"/>
          <cell r="B2918" t="str">
            <v>ARMAÇÃO SECUNDÁRIA</v>
          </cell>
          <cell r="C2918"/>
          <cell r="D2918"/>
          <cell r="E2918"/>
          <cell r="F2918"/>
        </row>
        <row r="2919">
          <cell r="A2919">
            <v>101538</v>
          </cell>
          <cell r="B2919" t="str">
            <v>ARMAÇÃO SECUNDÁRIA, COM 1 ESTRIBO E 1 ISOLADOR - FORNECIMENTO E INSTALAÇÃO. AF_07/2020</v>
          </cell>
          <cell r="C2919" t="str">
            <v>UN</v>
          </cell>
          <cell r="D2919">
            <v>23.13</v>
          </cell>
          <cell r="E2919">
            <v>8.76</v>
          </cell>
          <cell r="F2919">
            <v>31.89</v>
          </cell>
        </row>
        <row r="2920">
          <cell r="A2920">
            <v>101539</v>
          </cell>
          <cell r="B2920" t="str">
            <v>ARMAÇÃO SECUNDÁRIA, COM 2 ESTRIBOS E 2 ISOLADORES - FORNECIMENTO E INSTALAÇÃO. AF_07/2020</v>
          </cell>
          <cell r="C2920" t="str">
            <v>UN</v>
          </cell>
          <cell r="D2920">
            <v>38.270000000000003</v>
          </cell>
          <cell r="E2920">
            <v>17.52</v>
          </cell>
          <cell r="F2920">
            <v>55.79</v>
          </cell>
        </row>
        <row r="2921">
          <cell r="A2921">
            <v>101540</v>
          </cell>
          <cell r="B2921" t="str">
            <v>ARMAÇÃO SECUNDÁRIA, COM 3 ESTRIBOS E 3 ISOLADORES - FORNECIMENTO E INSTALAÇÃO. AF_07/2020</v>
          </cell>
          <cell r="C2921" t="str">
            <v>UN</v>
          </cell>
          <cell r="D2921">
            <v>64.5</v>
          </cell>
          <cell r="E2921">
            <v>26.29</v>
          </cell>
          <cell r="F2921">
            <v>90.79</v>
          </cell>
        </row>
        <row r="2922">
          <cell r="A2922">
            <v>101541</v>
          </cell>
          <cell r="B2922" t="str">
            <v>ARMAÇÃO SECUNDÁRIA, COM 4 ESTRIBOS E 4 ISOLADORES - FORNECIMENTO E INSTALAÇÃO. AF_07/2020</v>
          </cell>
          <cell r="C2922" t="str">
            <v>UN</v>
          </cell>
          <cell r="D2922">
            <v>84.14</v>
          </cell>
          <cell r="E2922">
            <v>35.049999999999997</v>
          </cell>
          <cell r="F2922">
            <v>119.19</v>
          </cell>
        </row>
        <row r="2923">
          <cell r="A2923">
            <v>101542</v>
          </cell>
          <cell r="B2923" t="str">
            <v>ARMAÇÃO SECUNDÁRIA, COM 1 ESTRIBO, SEM ISOLADOR - FORNECIMENTO E INSTALAÇÃO. AF_07/2020</v>
          </cell>
          <cell r="C2923" t="str">
            <v>UN</v>
          </cell>
          <cell r="D2923">
            <v>17.89</v>
          </cell>
          <cell r="E2923">
            <v>7.32</v>
          </cell>
          <cell r="F2923">
            <v>25.21</v>
          </cell>
        </row>
        <row r="2924">
          <cell r="A2924">
            <v>101543</v>
          </cell>
          <cell r="B2924" t="str">
            <v>ARMAÇÃO SECUNDÁRIA, COM 2 ESTRIBOS, SEM ISOLADOR - FORNECIMENTO E INSTALAÇÃO. AF_07/2020</v>
          </cell>
          <cell r="C2924" t="str">
            <v>UN</v>
          </cell>
          <cell r="D2924">
            <v>31.95</v>
          </cell>
          <cell r="E2924">
            <v>14.62</v>
          </cell>
          <cell r="F2924">
            <v>46.57</v>
          </cell>
        </row>
        <row r="2925">
          <cell r="A2925">
            <v>101544</v>
          </cell>
          <cell r="B2925" t="str">
            <v>ARMAÇÃO SECUNDÁRIA, COM 3 ESTRIBOS, SEM ISOLADOR - FORNECIMENTO E INSTALAÇÃO. AF_07/2020</v>
          </cell>
          <cell r="C2925" t="str">
            <v>UN</v>
          </cell>
          <cell r="D2925">
            <v>51.01</v>
          </cell>
          <cell r="E2925">
            <v>21.93</v>
          </cell>
          <cell r="F2925">
            <v>72.94</v>
          </cell>
        </row>
        <row r="2926">
          <cell r="A2926">
            <v>101545</v>
          </cell>
          <cell r="B2926" t="str">
            <v>ARMAÇÃO SECUNDÁRIA, COM 4 ESTRIBOS, SEM ISOLADOR - FORNECIMENTO E INSTALAÇÃO. AF_07/2020</v>
          </cell>
          <cell r="C2926" t="str">
            <v>UN</v>
          </cell>
          <cell r="D2926">
            <v>73.84</v>
          </cell>
          <cell r="E2926">
            <v>29.23</v>
          </cell>
          <cell r="F2926">
            <v>103.07</v>
          </cell>
        </row>
        <row r="2927">
          <cell r="A2927"/>
          <cell r="B2927" t="str">
            <v>SUPORTE E CHUMBADOR PARA POSTE</v>
          </cell>
          <cell r="C2927"/>
          <cell r="D2927"/>
          <cell r="E2927"/>
          <cell r="F2927"/>
        </row>
        <row r="2928">
          <cell r="A2928">
            <v>102109</v>
          </cell>
          <cell r="B2928" t="str">
            <v>SUPORTE PARA TRANSFORMADOR EM POSTE DE CONCRETO CIRCULAR - FORNECIMENTO E INSTALAÇÃO. AF_12/2020</v>
          </cell>
          <cell r="C2928" t="str">
            <v>UN</v>
          </cell>
          <cell r="D2928">
            <v>26.31</v>
          </cell>
          <cell r="E2928">
            <v>16.920000000000002</v>
          </cell>
          <cell r="F2928">
            <v>43.23</v>
          </cell>
        </row>
        <row r="2929">
          <cell r="A2929">
            <v>102110</v>
          </cell>
          <cell r="B2929" t="str">
            <v>SUPORTE PARA TRANSFORMADOR EM POSTE DE CONCRETO DUPLO T - FORNECIMENTO E INSTALAÇÃO. AF_12/2020</v>
          </cell>
          <cell r="C2929" t="str">
            <v>UN</v>
          </cell>
          <cell r="D2929">
            <v>91.3</v>
          </cell>
          <cell r="E2929">
            <v>16.91</v>
          </cell>
          <cell r="F2929">
            <v>108.21</v>
          </cell>
        </row>
        <row r="2930">
          <cell r="A2930" t="str">
            <v>AUX1903</v>
          </cell>
          <cell r="B2930" t="str">
            <v>FITA AÇO INOX PARA CINTAR POSTE, L=19 MM, E=0,5 MM - FORNECIMENTO</v>
          </cell>
          <cell r="C2930" t="str">
            <v>M</v>
          </cell>
          <cell r="D2930">
            <v>3.45</v>
          </cell>
          <cell r="E2930">
            <v>0</v>
          </cell>
          <cell r="F2930">
            <v>3.45</v>
          </cell>
        </row>
        <row r="2931">
          <cell r="A2931"/>
          <cell r="B2931" t="str">
            <v>TRANSFORMADORES DE DISTRIBUIÇÃO</v>
          </cell>
          <cell r="C2931"/>
          <cell r="D2931"/>
          <cell r="E2931"/>
          <cell r="F2931"/>
        </row>
        <row r="2932">
          <cell r="A2932">
            <v>102102</v>
          </cell>
          <cell r="B2932" t="str">
            <v>TRANSFORMADOR DE DISTRIBUIÇÃO, 30 KVA, TRIFÁSICO, 60 HZ, CLASSE 15 KV, IMERSO EM ÓLEO MINERAL, INSTALAÇÃO EM POSTE (NÃO INCLUSO SUPORTE) - FORNECIMENTO E INSTALAÇÃO. AF_12/2020</v>
          </cell>
          <cell r="C2932" t="str">
            <v>UN</v>
          </cell>
          <cell r="D2932">
            <v>8829.66</v>
          </cell>
          <cell r="E2932">
            <v>336.12</v>
          </cell>
          <cell r="F2932">
            <v>9165.7800000000007</v>
          </cell>
        </row>
        <row r="2933">
          <cell r="A2933">
            <v>102103</v>
          </cell>
          <cell r="B2933" t="str">
            <v>TRANSFORMADOR DE DISTRIBUIÇÃO, 45 KVA, TRIFÁSICO, 60 HZ, CLASSE 15 KV, IMERSO EM ÓLEO MINERAL, INSTALAÇÃO EM POSTE (NÃO INCLUSO SUPORTE) - FORNECIMENTO E INSTALAÇÃO. AF_12/2020</v>
          </cell>
          <cell r="C2933" t="str">
            <v>UN</v>
          </cell>
          <cell r="D2933">
            <v>9849.67</v>
          </cell>
          <cell r="E2933">
            <v>341.86</v>
          </cell>
          <cell r="F2933">
            <v>10191.530000000001</v>
          </cell>
        </row>
        <row r="2934">
          <cell r="A2934">
            <v>102104</v>
          </cell>
          <cell r="B2934" t="str">
            <v>TRANSFORMADOR DE DISTRIBUIÇÃO, 75 KVA, TRIFÁSICO, 60 HZ, CLASSE 15 KV, IMERSO EM ÓLEO MINERAL, INSTALAÇÃO EM POSTE (NÃO INCLUSO SUPORTE) - FORNECIMENTO E INSTALAÇÃO. AF_12/2020</v>
          </cell>
          <cell r="C2934" t="str">
            <v>UN</v>
          </cell>
          <cell r="D2934">
            <v>12697.14</v>
          </cell>
          <cell r="E2934">
            <v>351.7</v>
          </cell>
          <cell r="F2934">
            <v>13048.84</v>
          </cell>
        </row>
        <row r="2935">
          <cell r="A2935">
            <v>102105</v>
          </cell>
          <cell r="B2935" t="str">
            <v>TRANSFORMADOR DE DISTRIBUIÇÃO, 112,5 KVA, TRIFÁSICO, 60 HZ, CLASSE 15 KV, IMERSO EM ÓLEO MINERAL, INSTALAÇÃO EM POSTE (NÃO INCLUSO SUPORTE) - FORNECIMENTO E INSTALAÇÃO. AF_12/2020</v>
          </cell>
          <cell r="C2935" t="str">
            <v>UN</v>
          </cell>
          <cell r="D2935">
            <v>15655.95</v>
          </cell>
          <cell r="E2935">
            <v>361.55</v>
          </cell>
          <cell r="F2935">
            <v>16017.5</v>
          </cell>
        </row>
        <row r="2936">
          <cell r="A2936">
            <v>102106</v>
          </cell>
          <cell r="B2936" t="str">
            <v>TRANSFORMADOR DE DISTRIBUIÇÃO, 150 KVA, TRIFÁSICO, 60 HZ, CLASSE 15 KV, IMERSO EM ÓLEO MINERAL, INSTALAÇÃO EM POSTE (NÃO INCLUSO SUPORTE) - FORNECIMENTO E INSTALAÇÃO. AF_12/2020</v>
          </cell>
          <cell r="C2936" t="str">
            <v>UN</v>
          </cell>
          <cell r="D2936">
            <v>19698.73</v>
          </cell>
          <cell r="E2936">
            <v>367.29</v>
          </cell>
          <cell r="F2936">
            <v>20066.02</v>
          </cell>
        </row>
        <row r="2937">
          <cell r="A2937">
            <v>102107</v>
          </cell>
          <cell r="B2937" t="str">
            <v>TRANSFORMADOR DE DISTRIBUIÇÃO, 225 KVA, TRIFÁSICO, 60 HZ, CLASSE 15 KV, IMERSO EM ÓLEO MINERAL, INSTALAÇÃO EM POSTE (NÃO INCLUSO SUPORTE) - FORNECIMENTO E INSTALAÇÃO. AF_12/2020</v>
          </cell>
          <cell r="C2937" t="str">
            <v>UN</v>
          </cell>
          <cell r="D2937">
            <v>27575.57</v>
          </cell>
          <cell r="E2937">
            <v>388.61</v>
          </cell>
          <cell r="F2937">
            <v>27964.18</v>
          </cell>
        </row>
        <row r="2938">
          <cell r="A2938">
            <v>102108</v>
          </cell>
          <cell r="B2938" t="str">
            <v>TRANSFORMADOR DE DISTRIBUIÇÃO, 300 KVA, TRIFÁSICO, 60 HZ, CLASSE 15 KV, IMERSO EM ÓLEO MINERAL, INSTALAÇÃO EM POSTE (NÃO INCLUSO SUPORTE) - FORNECIMENTO E INSTALAÇÃO. AF_12/2020</v>
          </cell>
          <cell r="C2938" t="str">
            <v>UN</v>
          </cell>
          <cell r="D2938">
            <v>32148.2</v>
          </cell>
          <cell r="E2938">
            <v>401.72</v>
          </cell>
          <cell r="F2938">
            <v>32549.919999999998</v>
          </cell>
        </row>
        <row r="2939">
          <cell r="A2939">
            <v>103654</v>
          </cell>
          <cell r="B2939" t="str">
            <v>TRANSFORMADOR DE DISTRIBUIÇÃO, 500KVA, TRIFÁSICO, 60 HZ, CLASSE 15 KV, IMERSO EM ÓLEO MINERAL, INSTALAÇÃO EM SOLO (NÃO INCLUSO ABRIGO) - FORNECIMENTO E INSTALAÇÃO. AF_02/2022</v>
          </cell>
          <cell r="C2939" t="str">
            <v>UN</v>
          </cell>
          <cell r="D2939">
            <v>52222.22</v>
          </cell>
          <cell r="E2939">
            <v>402.67</v>
          </cell>
          <cell r="F2939">
            <v>52624.89</v>
          </cell>
        </row>
        <row r="2940">
          <cell r="A2940">
            <v>103655</v>
          </cell>
          <cell r="B2940" t="str">
            <v>TRANSFORMADOR DE DISTRIBUIÇÃO, 750 KVA, TRIFÁSICO, 60 HZ, CLASSE 15 KV, IMERSO EM ÓLEO MINERAL, INSTALAÇÃO EM SOLO (NÃO INCLUSO ABRIGO) - FORNECIMENTO E INSTALAÇÃO. AF_02/2022</v>
          </cell>
          <cell r="C2940" t="str">
            <v>UN</v>
          </cell>
          <cell r="D2940">
            <v>71595.3</v>
          </cell>
          <cell r="E2940">
            <v>471.4</v>
          </cell>
          <cell r="F2940">
            <v>72066.7</v>
          </cell>
        </row>
        <row r="2941">
          <cell r="A2941">
            <v>103656</v>
          </cell>
          <cell r="B2941" t="str">
            <v>TRANSFORMADOR DE DISTRIBUIÇÃO, 1000 KVA, TRIFÁSICO, 60 HZ, CLASSE 15 KV, IMERSO EM ÓLEO MINERAL, INSTALAÇÃO EM SOLO (NÃO INCLUSO ABRIGO) - FORNECIMENTO E INSTALAÇÃO. AF_02/2022</v>
          </cell>
          <cell r="C2941" t="str">
            <v>UN</v>
          </cell>
          <cell r="D2941">
            <v>100185.74</v>
          </cell>
          <cell r="E2941">
            <v>539.69000000000005</v>
          </cell>
          <cell r="F2941">
            <v>100725.43</v>
          </cell>
        </row>
        <row r="2942">
          <cell r="A2942"/>
          <cell r="B2942" t="str">
            <v>DIVERSOS P/ DISTRIBUIÇÃO DE ENERGIA</v>
          </cell>
          <cell r="C2942"/>
          <cell r="D2942"/>
          <cell r="E2942"/>
          <cell r="F2942"/>
        </row>
        <row r="2943">
          <cell r="A2943">
            <v>101546</v>
          </cell>
          <cell r="B2943" t="str">
            <v>ISOLADOR, TIPO PINO, PARA TENSÃO 15 KV - FORNECIMENTO E INSTALAÇÃO. AF_07/2020</v>
          </cell>
          <cell r="C2943" t="str">
            <v>UN</v>
          </cell>
          <cell r="D2943">
            <v>26.68</v>
          </cell>
          <cell r="E2943">
            <v>1.43</v>
          </cell>
          <cell r="F2943">
            <v>28.11</v>
          </cell>
        </row>
        <row r="2944">
          <cell r="A2944">
            <v>101547</v>
          </cell>
          <cell r="B2944" t="str">
            <v>ISOLADOR, TIPO DISCO, PARA TENSÃO 15 KV - FORNECIMENTO E INSTALAÇÃO. AF_07/2020</v>
          </cell>
          <cell r="C2944" t="str">
            <v>UN</v>
          </cell>
          <cell r="D2944">
            <v>85.91</v>
          </cell>
          <cell r="E2944">
            <v>1.43</v>
          </cell>
          <cell r="F2944">
            <v>87.34</v>
          </cell>
        </row>
        <row r="2945">
          <cell r="A2945">
            <v>101548</v>
          </cell>
          <cell r="B2945" t="str">
            <v>ISOLADOR, TIPO ROLDANA, PARA BAIXA TENSÃO - FORNECIMENTO E INSTALAÇÃO. AF_07/2020</v>
          </cell>
          <cell r="C2945" t="str">
            <v>UN</v>
          </cell>
          <cell r="D2945">
            <v>5.78</v>
          </cell>
          <cell r="E2945">
            <v>1.44</v>
          </cell>
          <cell r="F2945">
            <v>7.22</v>
          </cell>
        </row>
        <row r="2946">
          <cell r="A2946" t="str">
            <v>AUX3445</v>
          </cell>
          <cell r="B2946" t="str">
            <v>ISOLADOR DE PEDESTAL 36 KV</v>
          </cell>
          <cell r="C2946" t="str">
            <v>UN</v>
          </cell>
          <cell r="D2946">
            <v>767.77</v>
          </cell>
          <cell r="E2946">
            <v>1.45</v>
          </cell>
          <cell r="F2946">
            <v>769.22</v>
          </cell>
        </row>
        <row r="2947">
          <cell r="A2947" t="str">
            <v>AUX2994</v>
          </cell>
          <cell r="B2947" t="str">
            <v>MUFLA UNIPOLAR INTERNA PARA CABO ATÉ 35MM2 - 15KV</v>
          </cell>
          <cell r="C2947" t="str">
            <v>UN</v>
          </cell>
          <cell r="D2947">
            <v>286.57</v>
          </cell>
          <cell r="E2947">
            <v>122.98</v>
          </cell>
          <cell r="F2947">
            <v>409.55</v>
          </cell>
        </row>
        <row r="2948">
          <cell r="A2948" t="str">
            <v>AUX2995</v>
          </cell>
          <cell r="B2948" t="str">
            <v>MUFLA UNIPOLAR EXTERNA PARA CABO ATÉ 35MM2 - 15KV</v>
          </cell>
          <cell r="C2948" t="str">
            <v>UN</v>
          </cell>
          <cell r="D2948">
            <v>345.49</v>
          </cell>
          <cell r="E2948">
            <v>177.71</v>
          </cell>
          <cell r="F2948">
            <v>523.20000000000005</v>
          </cell>
        </row>
        <row r="2949">
          <cell r="A2949" t="str">
            <v>AUX2996</v>
          </cell>
          <cell r="B2949" t="str">
            <v>MUFLA TRIPOLAR INTERNA PARA CABO ATÉ 35MM2 - 15KV</v>
          </cell>
          <cell r="C2949" t="str">
            <v>UN</v>
          </cell>
          <cell r="D2949">
            <v>686.61</v>
          </cell>
          <cell r="E2949">
            <v>245.95</v>
          </cell>
          <cell r="F2949">
            <v>932.56</v>
          </cell>
        </row>
        <row r="2950">
          <cell r="A2950" t="str">
            <v>AUX2997</v>
          </cell>
          <cell r="B2950" t="str">
            <v>MUFLA TRIPOLAR EXTERNA PARA CABO ATÉ 35MM2 - 15KV</v>
          </cell>
          <cell r="C2950" t="str">
            <v>UN</v>
          </cell>
          <cell r="D2950">
            <v>1071.03</v>
          </cell>
          <cell r="E2950">
            <v>300.68</v>
          </cell>
          <cell r="F2950">
            <v>1371.71</v>
          </cell>
        </row>
        <row r="2951">
          <cell r="A2951" t="str">
            <v>AUX3446</v>
          </cell>
          <cell r="B2951" t="str">
            <v>TERMINAL PARA CABO (MUFLA) EXTERNO</v>
          </cell>
          <cell r="C2951" t="str">
            <v>UN</v>
          </cell>
          <cell r="D2951">
            <v>1228.9100000000001</v>
          </cell>
          <cell r="E2951">
            <v>300.68</v>
          </cell>
          <cell r="F2951">
            <v>1529.59</v>
          </cell>
        </row>
        <row r="2952">
          <cell r="A2952" t="str">
            <v>AUX3447</v>
          </cell>
          <cell r="B2952" t="str">
            <v>TERMINAL PARA CABO (MUFLA) INTERNO</v>
          </cell>
          <cell r="C2952" t="str">
            <v>UN</v>
          </cell>
          <cell r="D2952">
            <v>763.21</v>
          </cell>
          <cell r="E2952">
            <v>245.95</v>
          </cell>
          <cell r="F2952">
            <v>1009.16</v>
          </cell>
        </row>
        <row r="2953">
          <cell r="A2953" t="str">
            <v>AUX1519</v>
          </cell>
          <cell r="B2953" t="str">
            <v>FORNECIMENTO E INSTALAÇÃO DE PINO ROSCA EXTERNA, EM AÇO GALVANIZADO, PARA ISOLADOR DE 15 KV</v>
          </cell>
          <cell r="C2953" t="str">
            <v xml:space="preserve">UN </v>
          </cell>
          <cell r="D2953">
            <v>15.5</v>
          </cell>
          <cell r="E2953">
            <v>3.24</v>
          </cell>
          <cell r="F2953">
            <v>18.739999999999998</v>
          </cell>
        </row>
        <row r="2954">
          <cell r="A2954" t="str">
            <v>AUX1855</v>
          </cell>
          <cell r="B2954" t="str">
            <v>CABEÇOTE DE ALUMÍNIO PARA ELETRODUTO DN 1 1/4" - FORNEC. E INST.</v>
          </cell>
          <cell r="C2954" t="str">
            <v xml:space="preserve">UN </v>
          </cell>
          <cell r="D2954">
            <v>9.5399999999999991</v>
          </cell>
          <cell r="E2954">
            <v>5.84</v>
          </cell>
          <cell r="F2954">
            <v>15.38</v>
          </cell>
        </row>
        <row r="2955">
          <cell r="A2955" t="str">
            <v>AUX0762</v>
          </cell>
          <cell r="B2955" t="str">
            <v>CABEÇOTE DE ALUMÍNIO PARA ELETRODUTO DN 2 1/2" - FORNEC. E INST.</v>
          </cell>
          <cell r="C2955" t="str">
            <v>UN</v>
          </cell>
          <cell r="D2955">
            <v>34.119999999999997</v>
          </cell>
          <cell r="E2955">
            <v>5.84</v>
          </cell>
          <cell r="F2955">
            <v>39.96</v>
          </cell>
        </row>
        <row r="2956">
          <cell r="A2956" t="str">
            <v>AUX2743</v>
          </cell>
          <cell r="B2956" t="str">
            <v>CABEÇOTE DE ALUMÍNIO PARA ELETRODUTO DN 3" - FORNEC. E INST.</v>
          </cell>
          <cell r="C2956" t="str">
            <v xml:space="preserve">UN </v>
          </cell>
          <cell r="D2956">
            <v>52.23</v>
          </cell>
          <cell r="E2956">
            <v>5.84</v>
          </cell>
          <cell r="F2956">
            <v>58.07</v>
          </cell>
        </row>
        <row r="2957">
          <cell r="A2957" t="str">
            <v>AUX2018</v>
          </cell>
          <cell r="B2957" t="str">
            <v>CABEÇOTE DE ALUMÍNIO PARA ELETRODUTO DN 4" - FORNEC. E INST.</v>
          </cell>
          <cell r="C2957" t="str">
            <v>UN</v>
          </cell>
          <cell r="D2957">
            <v>71.48</v>
          </cell>
          <cell r="E2957">
            <v>5.84</v>
          </cell>
          <cell r="F2957">
            <v>77.319999999999993</v>
          </cell>
        </row>
        <row r="2958">
          <cell r="A2958" t="str">
            <v>AUX2742</v>
          </cell>
          <cell r="B2958" t="str">
            <v>FORNECIMENTO E INSTALAÇÃO DE PÁRA-RAIOS DE DISTRIBUIÇÃO POLIMÉRICO, 15KV</v>
          </cell>
          <cell r="C2958" t="str">
            <v xml:space="preserve">UN </v>
          </cell>
          <cell r="D2958">
            <v>215.52</v>
          </cell>
          <cell r="E2958">
            <v>24.23</v>
          </cell>
          <cell r="F2958">
            <v>239.75</v>
          </cell>
        </row>
        <row r="2959">
          <cell r="A2959" t="str">
            <v>AUX3006</v>
          </cell>
          <cell r="B2959" t="str">
            <v>CABO 3X35 EM ALUMÍNIO XLPE - FORNEC. E INST.</v>
          </cell>
          <cell r="C2959" t="str">
            <v>M</v>
          </cell>
          <cell r="D2959">
            <v>25.42</v>
          </cell>
          <cell r="E2959">
            <v>17.559999999999999</v>
          </cell>
          <cell r="F2959">
            <v>42.98</v>
          </cell>
        </row>
        <row r="2960">
          <cell r="A2960" t="str">
            <v>AUX3007</v>
          </cell>
          <cell r="B2960" t="str">
            <v>CABO DE ALUMÍNIO QUADRIPLEX DE 35MM² - FORNEC. E INST.</v>
          </cell>
          <cell r="C2960" t="str">
            <v>M</v>
          </cell>
          <cell r="D2960">
            <v>34.020000000000003</v>
          </cell>
          <cell r="E2960">
            <v>17.559999999999999</v>
          </cell>
          <cell r="F2960">
            <v>51.58</v>
          </cell>
        </row>
        <row r="2961">
          <cell r="A2961" t="str">
            <v>AUX3008</v>
          </cell>
          <cell r="B2961" t="str">
            <v>CONECTOR "T" PARA TUBO DE COBRE ELETROLÍTICO Ø 3/8" IPS - FORNEC. E INST.</v>
          </cell>
          <cell r="C2961" t="str">
            <v>UN</v>
          </cell>
          <cell r="D2961">
            <v>32.43</v>
          </cell>
          <cell r="E2961">
            <v>15.27</v>
          </cell>
          <cell r="F2961">
            <v>47.7</v>
          </cell>
        </row>
        <row r="2962">
          <cell r="A2962" t="str">
            <v>AUX3009</v>
          </cell>
          <cell r="B2962" t="str">
            <v>RELÉ DE FALTA DE FASE - FORNEC. E INST.</v>
          </cell>
          <cell r="C2962" t="str">
            <v>UN</v>
          </cell>
          <cell r="D2962">
            <v>658.65</v>
          </cell>
          <cell r="E2962">
            <v>20.36</v>
          </cell>
          <cell r="F2962">
            <v>679.01</v>
          </cell>
        </row>
        <row r="2963">
          <cell r="A2963" t="str">
            <v>AUX3011</v>
          </cell>
          <cell r="B2963" t="str">
            <v>DISJUNTOR A VÁCUO 15KV, MARCA BEGHIM, TIPO MAF 15-630-350, MANUAL C/RELÉ URPE 7104 + JG DE CONTATO 3NF+3NA, BOBINA DE FECHAMENTO, BLOQUEIO KIRK, DISPARADOR TCC, BOBINA ABERT.+3TCS (OU SIMILAR)</v>
          </cell>
          <cell r="C2963" t="str">
            <v>UN</v>
          </cell>
          <cell r="D2963">
            <v>33389.440000000002</v>
          </cell>
          <cell r="E2963">
            <v>572.70000000000005</v>
          </cell>
          <cell r="F2963">
            <v>33962.14</v>
          </cell>
        </row>
        <row r="2964">
          <cell r="A2964" t="str">
            <v>AUX3012</v>
          </cell>
          <cell r="B2964" t="str">
            <v>RELÉS DE SOBRECORRENTE 3X(50/51) E 1X(50/51N) PARA SISTEMA DE PROTEÇÃO SECUNDÁRIA - FORNEC. E INST.</v>
          </cell>
          <cell r="C2964" t="str">
            <v>UN</v>
          </cell>
          <cell r="D2964">
            <v>26812.15</v>
          </cell>
          <cell r="E2964">
            <v>229.08</v>
          </cell>
          <cell r="F2964">
            <v>27041.23</v>
          </cell>
        </row>
        <row r="2965">
          <cell r="A2965" t="str">
            <v>AUX3013</v>
          </cell>
          <cell r="B2965" t="str">
            <v>CABO DE COBRE COBERTO COM XLPE 16MM² - FORNEC. E INST.</v>
          </cell>
          <cell r="C2965" t="str">
            <v>M</v>
          </cell>
          <cell r="D2965">
            <v>17.25</v>
          </cell>
          <cell r="E2965">
            <v>5.72</v>
          </cell>
          <cell r="F2965">
            <v>22.97</v>
          </cell>
        </row>
        <row r="2966">
          <cell r="A2966" t="str">
            <v>AUX3014</v>
          </cell>
          <cell r="B2966" t="str">
            <v>MÃO FRANCESA 619MM - FORNEC. E INST.</v>
          </cell>
          <cell r="C2966" t="str">
            <v>UN</v>
          </cell>
          <cell r="D2966">
            <v>11.35</v>
          </cell>
          <cell r="E2966">
            <v>5.72</v>
          </cell>
          <cell r="F2966">
            <v>17.07</v>
          </cell>
        </row>
        <row r="2967">
          <cell r="A2967" t="str">
            <v>AUX3015</v>
          </cell>
          <cell r="B2967" t="str">
            <v>BUCHA EM ALUMÍNIO 4''- FORNEC. E INST.</v>
          </cell>
          <cell r="C2967" t="str">
            <v>UN</v>
          </cell>
          <cell r="D2967">
            <v>11.75</v>
          </cell>
          <cell r="E2967">
            <v>0.39</v>
          </cell>
          <cell r="F2967">
            <v>12.14</v>
          </cell>
        </row>
        <row r="2968">
          <cell r="A2968" t="str">
            <v>AUX3449</v>
          </cell>
          <cell r="B2968" t="str">
            <v>BUCHA DE PASSAGEM COM SUPORTE INTERNO/INTERNO , 400A</v>
          </cell>
          <cell r="C2968" t="str">
            <v>UN</v>
          </cell>
          <cell r="D2968">
            <v>879.11</v>
          </cell>
          <cell r="E2968">
            <v>19.100000000000001</v>
          </cell>
          <cell r="F2968">
            <v>898.21</v>
          </cell>
        </row>
        <row r="2969">
          <cell r="A2969" t="str">
            <v>AUX3016</v>
          </cell>
          <cell r="B2969" t="str">
            <v>CABO DE ALUMÍNIO UNIPOLAR, 50 MM2, CLASSE 5, FLEXÍVEL, ISOLAÇÃO 12/20 KV EPR - FORNEC. E INST.</v>
          </cell>
          <cell r="C2969" t="str">
            <v>M</v>
          </cell>
          <cell r="D2969">
            <v>11.28</v>
          </cell>
          <cell r="E2969">
            <v>11.84</v>
          </cell>
          <cell r="F2969">
            <v>23.12</v>
          </cell>
        </row>
        <row r="2970">
          <cell r="A2970" t="str">
            <v>AUX3017</v>
          </cell>
          <cell r="B2970" t="str">
            <v>PORCA OLHAL EM AÇO GALVANIZADO, DIÂMETRO NOMINAL DE 16 MM  - FORNEC.</v>
          </cell>
          <cell r="C2970" t="str">
            <v>UN</v>
          </cell>
          <cell r="D2970">
            <v>22.02</v>
          </cell>
          <cell r="E2970">
            <v>0</v>
          </cell>
          <cell r="F2970">
            <v>22.02</v>
          </cell>
        </row>
        <row r="2971">
          <cell r="A2971" t="str">
            <v>AUX3018</v>
          </cell>
          <cell r="B2971" t="str">
            <v xml:space="preserve">GANCHO OLHAL EM AÇO GALVANIZADO, ESPESSURA 16MM, ABERTURA 21MM - FORNEC. </v>
          </cell>
          <cell r="C2971" t="str">
            <v>UN</v>
          </cell>
          <cell r="D2971">
            <v>7.23</v>
          </cell>
          <cell r="E2971">
            <v>0</v>
          </cell>
          <cell r="F2971">
            <v>7.23</v>
          </cell>
        </row>
        <row r="2972">
          <cell r="A2972" t="str">
            <v>AUX3019</v>
          </cell>
          <cell r="B2972" t="str">
            <v>TRANSFORMADOR DE POTENCIAL A SECO 13,2/ 0,11 - 0,22KV - 1000VA</v>
          </cell>
          <cell r="C2972" t="str">
            <v>UN</v>
          </cell>
          <cell r="D2972">
            <v>3777.33</v>
          </cell>
          <cell r="E2972">
            <v>879.9</v>
          </cell>
          <cell r="F2972">
            <v>4657.2299999999996</v>
          </cell>
        </row>
        <row r="2973">
          <cell r="A2973" t="str">
            <v>AUX3450</v>
          </cell>
          <cell r="B2973" t="str">
            <v>ESTRADO DE BORRACHA ISOLANTE, 1,00X1,00 M</v>
          </cell>
          <cell r="C2973" t="str">
            <v>M2</v>
          </cell>
          <cell r="D2973">
            <v>528.41999999999996</v>
          </cell>
          <cell r="E2973">
            <v>0.83</v>
          </cell>
          <cell r="F2973">
            <v>529.25</v>
          </cell>
        </row>
        <row r="2974">
          <cell r="A2974" t="str">
            <v>AUX3451</v>
          </cell>
          <cell r="B2974" t="str">
            <v>LUVA DE BORRACHA ISOLAÇÃO</v>
          </cell>
          <cell r="C2974" t="str">
            <v>PAR</v>
          </cell>
          <cell r="D2974">
            <v>586.08000000000004</v>
          </cell>
          <cell r="E2974">
            <v>0.83</v>
          </cell>
          <cell r="F2974">
            <v>586.91</v>
          </cell>
        </row>
        <row r="2975">
          <cell r="A2975" t="str">
            <v>AUX3452</v>
          </cell>
          <cell r="B2975" t="str">
            <v>CAIXA DE MADEIRA PARA ARMAZENAMENTO DE LUVA ISOLANTE</v>
          </cell>
          <cell r="C2975" t="str">
            <v>UN</v>
          </cell>
          <cell r="D2975">
            <v>73.08</v>
          </cell>
          <cell r="E2975">
            <v>0</v>
          </cell>
          <cell r="F2975">
            <v>73.08</v>
          </cell>
        </row>
        <row r="2976">
          <cell r="A2976" t="str">
            <v>AUX3453</v>
          </cell>
          <cell r="B2976" t="str">
            <v>TRANSFORMADOR DE CORRENTE PARA PROTEÇÃO RELAÇÃO 50:5A</v>
          </cell>
          <cell r="C2976" t="str">
            <v>UN</v>
          </cell>
          <cell r="D2976">
            <v>1211.73</v>
          </cell>
          <cell r="E2976">
            <v>62.84</v>
          </cell>
          <cell r="F2976">
            <v>1274.57</v>
          </cell>
        </row>
        <row r="2977">
          <cell r="A2977" t="str">
            <v>AUX3454</v>
          </cell>
          <cell r="B2977" t="str">
            <v>VERGALHÃO DE COBRE 3/8" (10MM)</v>
          </cell>
          <cell r="C2977" t="str">
            <v>M</v>
          </cell>
          <cell r="D2977">
            <v>81.37</v>
          </cell>
          <cell r="E2977">
            <v>15.27</v>
          </cell>
          <cell r="F2977">
            <v>96.64</v>
          </cell>
        </row>
        <row r="2978">
          <cell r="A2978" t="str">
            <v>AUX3455</v>
          </cell>
          <cell r="B2978" t="str">
            <v>CABO DE COBRE EPR 50 MM2</v>
          </cell>
          <cell r="C2978" t="str">
            <v>M</v>
          </cell>
          <cell r="D2978">
            <v>99.76</v>
          </cell>
          <cell r="E2978">
            <v>3.17</v>
          </cell>
          <cell r="F2978">
            <v>102.93</v>
          </cell>
        </row>
        <row r="2979">
          <cell r="A2979" t="str">
            <v>AUX3456</v>
          </cell>
          <cell r="B2979" t="str">
            <v>TRANSFORMADOR DE POTENCIAL EM EPÓXI</v>
          </cell>
          <cell r="C2979" t="str">
            <v>UN</v>
          </cell>
          <cell r="D2979">
            <v>4285.34</v>
          </cell>
          <cell r="E2979">
            <v>879.9</v>
          </cell>
          <cell r="F2979">
            <v>5165.24</v>
          </cell>
        </row>
        <row r="2980">
          <cell r="A2980" t="str">
            <v>AUX3457</v>
          </cell>
          <cell r="B2980" t="str">
            <v>TERMINAL CONCÊNTRICO (DERIVAÇÃO) PARA VERGALHÃO 3/8"</v>
          </cell>
          <cell r="C2980" t="str">
            <v>UN</v>
          </cell>
          <cell r="D2980">
            <v>32.43</v>
          </cell>
          <cell r="E2980">
            <v>15.27</v>
          </cell>
          <cell r="F2980">
            <v>47.7</v>
          </cell>
        </row>
        <row r="2981">
          <cell r="A2981" t="str">
            <v>AUX3458</v>
          </cell>
          <cell r="B2981" t="str">
            <v>TERMINAL TERMOCONTRATIL PARA CABO 50MM²</v>
          </cell>
          <cell r="C2981" t="str">
            <v>UN</v>
          </cell>
          <cell r="D2981">
            <v>799.32</v>
          </cell>
          <cell r="E2981">
            <v>9.5500000000000007</v>
          </cell>
          <cell r="F2981">
            <v>808.87</v>
          </cell>
        </row>
        <row r="2982">
          <cell r="A2982" t="str">
            <v>AUX3460</v>
          </cell>
          <cell r="B2982" t="str">
            <v>EXAUSTOR PARA VENTILAÇÃO</v>
          </cell>
          <cell r="C2982" t="str">
            <v>UN</v>
          </cell>
          <cell r="D2982">
            <v>328.62</v>
          </cell>
          <cell r="E2982">
            <v>8.65</v>
          </cell>
          <cell r="F2982">
            <v>337.27</v>
          </cell>
        </row>
        <row r="2983">
          <cell r="A2983" t="str">
            <v>AUX3461</v>
          </cell>
          <cell r="B2983" t="str">
            <v>CONECTOR EMENDA E MEDIÇÃO PARA CABO ATÉ 50MM² 4P</v>
          </cell>
          <cell r="C2983" t="str">
            <v>UN</v>
          </cell>
          <cell r="D2983">
            <v>27.7</v>
          </cell>
          <cell r="E2983">
            <v>15.27</v>
          </cell>
          <cell r="F2983">
            <v>42.97</v>
          </cell>
        </row>
        <row r="2984">
          <cell r="A2984" t="str">
            <v>AUX3459</v>
          </cell>
          <cell r="B2984" t="str">
            <v>QUADRO DE PROTEÇÃO COM RELE DE PROTEÇÃO E FONTE CAPACITIVA - SUBESTAÇÃO</v>
          </cell>
          <cell r="C2984" t="str">
            <v>UN</v>
          </cell>
          <cell r="D2984">
            <v>13270.04</v>
          </cell>
          <cell r="E2984">
            <v>179.96</v>
          </cell>
          <cell r="F2984">
            <v>13450</v>
          </cell>
        </row>
        <row r="2985">
          <cell r="A2985"/>
          <cell r="B2985" t="str">
            <v>CHAVES EM GERAL, FUSÍVEIS E CONECTORES</v>
          </cell>
          <cell r="C2985"/>
          <cell r="D2985"/>
          <cell r="E2985"/>
          <cell r="F2985"/>
        </row>
        <row r="2986">
          <cell r="A2986" t="str">
            <v>AUX1021</v>
          </cell>
          <cell r="B2986" t="str">
            <v>BASE DE FUSÍVEL TIPO DIAZED (OU SIMILAR) ATÉ 25A, COM FUSÍVEL DIAZED (OU SIMILAR) 2 A 25A, PARA QUADRO DE DISTRIBUIÇÃO DE ENERGIA - FORNEC. E INST.</v>
          </cell>
          <cell r="C2986" t="str">
            <v xml:space="preserve">UN </v>
          </cell>
          <cell r="D2986">
            <v>87.31</v>
          </cell>
          <cell r="E2986">
            <v>16.489999999999998</v>
          </cell>
          <cell r="F2986">
            <v>103.8</v>
          </cell>
        </row>
        <row r="2987">
          <cell r="A2987" t="str">
            <v>AUX3448</v>
          </cell>
          <cell r="B2987" t="str">
            <v>CHAVE SECCIONADORA TRIPOLAR, 400A, COM PUNHO E ACESSÓRIOS</v>
          </cell>
          <cell r="C2987" t="str">
            <v>UN</v>
          </cell>
          <cell r="D2987">
            <v>6522.79</v>
          </cell>
          <cell r="E2987">
            <v>38.18</v>
          </cell>
          <cell r="F2987">
            <v>6560.97</v>
          </cell>
        </row>
        <row r="2988">
          <cell r="A2988" t="str">
            <v>AUX3599</v>
          </cell>
          <cell r="B2988" t="str">
            <v>CHAVE SECCIONADORA FUSÍVEL NH SEM CARGA 250 A</v>
          </cell>
          <cell r="C2988" t="str">
            <v xml:space="preserve">UN </v>
          </cell>
          <cell r="D2988">
            <v>1060.8599999999999</v>
          </cell>
          <cell r="E2988">
            <v>21.63</v>
          </cell>
          <cell r="F2988">
            <v>1082.49</v>
          </cell>
        </row>
        <row r="2989">
          <cell r="A2989" t="str">
            <v>AUX3600</v>
          </cell>
          <cell r="B2989" t="str">
            <v>FUSÍVEL NH00, 125 A, CAPACIDADE DE INTERRUPÇÃO DE 120 KA, TENSÃO NOMINAL DE 500 V</v>
          </cell>
          <cell r="C2989" t="str">
            <v xml:space="preserve">UN </v>
          </cell>
          <cell r="D2989">
            <v>25.8</v>
          </cell>
          <cell r="E2989">
            <v>4.33</v>
          </cell>
          <cell r="F2989">
            <v>30.13</v>
          </cell>
        </row>
        <row r="2990">
          <cell r="A2990" t="str">
            <v>AUX3601</v>
          </cell>
          <cell r="B2990" t="str">
            <v>FUSÍVEL NH00, 160 A, CAPACIDADE DE INTERRUPÇÃO DE 120 KA, TENSÃO NOMINAL DE 500 V</v>
          </cell>
          <cell r="C2990" t="str">
            <v xml:space="preserve">UN </v>
          </cell>
          <cell r="D2990">
            <v>26.17</v>
          </cell>
          <cell r="E2990">
            <v>4.33</v>
          </cell>
          <cell r="F2990">
            <v>30.5</v>
          </cell>
        </row>
        <row r="2991">
          <cell r="A2991"/>
          <cell r="B2991" t="str">
            <v>ASSENTAMENTO DE POSTE DE CONCRETO</v>
          </cell>
          <cell r="C2991"/>
          <cell r="D2991"/>
          <cell r="E2991"/>
          <cell r="F2991"/>
        </row>
        <row r="2992">
          <cell r="A2992">
            <v>100578</v>
          </cell>
          <cell r="B2992" t="str">
            <v>ASSENTAMENTO DE POSTE DE CONCRETO COM COMPRIMENTO NOMINAL DE 9 M, CARGA NOMINAL MENOR OU IGUAL A 1000 DAN, ENGASTAMENTO SIMPLES COM 1,5 M DE SOLO (NÃO INCLUI FORNECIMENTO). AF_11/2019</v>
          </cell>
          <cell r="C2992" t="str">
            <v>UN</v>
          </cell>
          <cell r="D2992">
            <v>383.79</v>
          </cell>
          <cell r="E2992">
            <v>108.68</v>
          </cell>
          <cell r="F2992">
            <v>492.47</v>
          </cell>
        </row>
        <row r="2993">
          <cell r="A2993">
            <v>100579</v>
          </cell>
          <cell r="B2993" t="str">
            <v>ASSENTAMENTO DE POSTE DE CONCRETO COM COMPRIMENTO NOMINAL DE 10 M, CARGA NOMINAL MENOR OU IGUAL A 1000 DAN, ENGASTAMENTO SIMPLES COM 1,6 M DE SOLO (NÃO INCLUI FORNECIMENTO). AF_11/2019</v>
          </cell>
          <cell r="C2993" t="str">
            <v>UN</v>
          </cell>
          <cell r="D2993">
            <v>423.08</v>
          </cell>
          <cell r="E2993">
            <v>116.84</v>
          </cell>
          <cell r="F2993">
            <v>539.91999999999996</v>
          </cell>
        </row>
        <row r="2994">
          <cell r="A2994">
            <v>100580</v>
          </cell>
          <cell r="B2994" t="str">
            <v>ASSENTAMENTO DE POSTE DE CONCRETO COM COMPRIMENTO NOMINAL DE 10 M, CARGA NOMINAL MAIOR QUE 1000 DAN, ENGASTAMENTO SIMPLES COM 1,6 M DE SOLO (NÃO INCLUI FORNECIMENTO). AF_11/2019</v>
          </cell>
          <cell r="C2994" t="str">
            <v>UN</v>
          </cell>
          <cell r="D2994">
            <v>439.16</v>
          </cell>
          <cell r="E2994">
            <v>152.29</v>
          </cell>
          <cell r="F2994">
            <v>591.45000000000005</v>
          </cell>
        </row>
        <row r="2995">
          <cell r="A2995">
            <v>100581</v>
          </cell>
          <cell r="B2995" t="str">
            <v>ASSENTAMENTO DE POSTE DE CONCRETO COM COMPRIMENTO NOMINAL DE 10,5 M, CARGA NOMINAL MENOR OU IGUAL A 1000 DAN, ENGASTAMENTO SIMPLES COM 1,65 M DE SOLO (NÃO INCLUI FORNECIMENTO). AF_11/2019</v>
          </cell>
          <cell r="C2995" t="str">
            <v>UN</v>
          </cell>
          <cell r="D2995">
            <v>442.56</v>
          </cell>
          <cell r="E2995">
            <v>120.85</v>
          </cell>
          <cell r="F2995">
            <v>563.41</v>
          </cell>
        </row>
        <row r="2996">
          <cell r="A2996">
            <v>100582</v>
          </cell>
          <cell r="B2996" t="str">
            <v>ASSENTAMENTO DE POSTE DE CONCRETO COM COMPRIMENTO NOMINAL DE 10,5 M, CARGA NOMINAL MAIOR QUE 1000 DAN, ENGASTAMENTO SIMPLES COM 1,65 M DE SOLO (NÃO INCLUI FORNECIMENTO). AF_11/2019</v>
          </cell>
          <cell r="C2996" t="str">
            <v>UN</v>
          </cell>
          <cell r="D2996">
            <v>471.17</v>
          </cell>
          <cell r="E2996">
            <v>185.11</v>
          </cell>
          <cell r="F2996">
            <v>656.28</v>
          </cell>
        </row>
        <row r="2997">
          <cell r="A2997">
            <v>100583</v>
          </cell>
          <cell r="B2997" t="str">
            <v>ASSENTAMENTO DE POSTE DE CONCRETO COM COMPRIMENTO NOMINAL DE 11 M, CARGA NOMINAL MENOR OU IGUAL A 1000 DAN, ENGASTAMENTO SIMPLES COM 1,7 M DE SOLO (NÃO INCLUI FORNECIMENTO). AF_11/2019</v>
          </cell>
          <cell r="C2997" t="str">
            <v>UN</v>
          </cell>
          <cell r="D2997">
            <v>462.72</v>
          </cell>
          <cell r="E2997">
            <v>125.88</v>
          </cell>
          <cell r="F2997">
            <v>588.6</v>
          </cell>
        </row>
        <row r="2998">
          <cell r="A2998">
            <v>100584</v>
          </cell>
          <cell r="B2998" t="str">
            <v>ASSENTAMENTO DE POSTE DE CONCRETO COM COMPRIMENTO NOMINAL DE 11 M, CARGA NOMINAL MAIOR QUE 1000 DAN, ENGASTAMENTO SIMPLES COM 1,7 M DE SOLO (NÃO INCLUI FORNECIMENTO). AF_11/2019</v>
          </cell>
          <cell r="C2998" t="str">
            <v>UN</v>
          </cell>
          <cell r="D2998">
            <v>480.16</v>
          </cell>
          <cell r="E2998">
            <v>164.29</v>
          </cell>
          <cell r="F2998">
            <v>644.45000000000005</v>
          </cell>
        </row>
        <row r="2999">
          <cell r="A2999">
            <v>100585</v>
          </cell>
          <cell r="B2999" t="str">
            <v>ASSENTAMENTO DE POSTE DE CONCRETO COM COMPRIMENTO NOMINAL DE 12 M, CARGA NOMINAL MENOR OU IGUAL A 1000 DAN, ENGASTAMENTO SIMPLES COM 1,8 M DE SOLO (NÃO INCLUI FORNECIMENTO). AF_11/2019</v>
          </cell>
          <cell r="C2999" t="str">
            <v>UN</v>
          </cell>
          <cell r="D2999">
            <v>502.43</v>
          </cell>
          <cell r="E2999">
            <v>135.12</v>
          </cell>
          <cell r="F2999">
            <v>637.54999999999995</v>
          </cell>
        </row>
        <row r="3000">
          <cell r="A3000">
            <v>100586</v>
          </cell>
          <cell r="B3000" t="str">
            <v>ASSENTAMENTO DE POSTE DE CONCRETO COM COMPRIMENTO NOMINAL DE 12 M, CARGA NOMINAL MAIOR QUE 1000 DAN, ENGASTAMENTO SIMPLES COM 1,8 M DE SOLO (NÃO INCLUI FORNECIMENTO). AF_11/2019</v>
          </cell>
          <cell r="C3000" t="str">
            <v>UN</v>
          </cell>
          <cell r="D3000">
            <v>530.49</v>
          </cell>
          <cell r="E3000">
            <v>196.08</v>
          </cell>
          <cell r="F3000">
            <v>726.57</v>
          </cell>
        </row>
        <row r="3001">
          <cell r="A3001">
            <v>100587</v>
          </cell>
          <cell r="B3001" t="str">
            <v>ASSENTAMENTO DE POSTE DE CONCRETO COM COMPRIMENTO NOMINAL DE 13 M, CARGA NOMINAL MENOR OU IGUAL A 1000 DAN, ENGASTAMENTO SIMPLES COM 1,9 M DE SOLO (NÃO INCLUI FORNECIMENTO). AF_11/2019</v>
          </cell>
          <cell r="C3001" t="str">
            <v>UN</v>
          </cell>
          <cell r="D3001">
            <v>542.62</v>
          </cell>
          <cell r="E3001">
            <v>145.63</v>
          </cell>
          <cell r="F3001">
            <v>688.25</v>
          </cell>
        </row>
        <row r="3002">
          <cell r="A3002">
            <v>100588</v>
          </cell>
          <cell r="B3002" t="str">
            <v>ASSENTAMENTO DE POSTE DE CONCRETO COM COMPRIMENTO NOMINAL DE 13 M, CARGA NOMINAL MAIOR QUE 1000 DAN, ENGASTAMENTO SIMPLES COM 1,9 M DE SOLO (NÃO INCLUI FORNECIMENTO). AF_11/2019</v>
          </cell>
          <cell r="C3002" t="str">
            <v>UN</v>
          </cell>
          <cell r="D3002">
            <v>564.47</v>
          </cell>
          <cell r="E3002">
            <v>192.97</v>
          </cell>
          <cell r="F3002">
            <v>757.44</v>
          </cell>
        </row>
        <row r="3003">
          <cell r="A3003">
            <v>100589</v>
          </cell>
          <cell r="B3003" t="str">
            <v>ASSENTAMENTO DE POSTE DE CONCRETO COM COMPRIMENTO NOMINAL DE 13,5 M, CARGA NOMINAL MENOR OU IGUAL A 1000 DAN, ENGASTAMENTO SIMPLES COM 1,95 M DE SOLO (NÃO INCLUI FORNECIMENTO). AF_11/2019</v>
          </cell>
          <cell r="C3003" t="str">
            <v>UN</v>
          </cell>
          <cell r="D3003">
            <v>576.99</v>
          </cell>
          <cell r="E3003">
            <v>184.54</v>
          </cell>
          <cell r="F3003">
            <v>761.53</v>
          </cell>
        </row>
        <row r="3004">
          <cell r="A3004">
            <v>100590</v>
          </cell>
          <cell r="B3004" t="str">
            <v>ASSENTAMENTO DE POSTE DE CONCRETO COM COMPRIMENTO NOMINAL DE 13,5 M, CARGA NOMINAL MAIOR QUE 1000 DAN, ENGASTAMENTO SIMPLES COM 1,95 M DE SOLO (NÃO INCLUI FORNECIMENTO). AF_11/2019</v>
          </cell>
          <cell r="C3004" t="str">
            <v>UN</v>
          </cell>
          <cell r="D3004">
            <v>597.91</v>
          </cell>
          <cell r="E3004">
            <v>231.98</v>
          </cell>
          <cell r="F3004">
            <v>829.89</v>
          </cell>
        </row>
        <row r="3005">
          <cell r="A3005">
            <v>100591</v>
          </cell>
          <cell r="B3005" t="str">
            <v>ASSENTAMENTO DE POSTE DE CONCRETO COM COMPRIMENTO NOMINAL DE 14 M, CARGA NOMINAL MENOR OU IGUAL A 1000 DAN, ENGASTAMENTO SIMPLES COM 2 M DE SOLO (NÃO INCLUI FORNECIMENTO). AF_11/2019</v>
          </cell>
          <cell r="C3005" t="str">
            <v>UN</v>
          </cell>
          <cell r="D3005">
            <v>588.91</v>
          </cell>
          <cell r="E3005">
            <v>168.19</v>
          </cell>
          <cell r="F3005">
            <v>757.1</v>
          </cell>
        </row>
        <row r="3006">
          <cell r="A3006">
            <v>100592</v>
          </cell>
          <cell r="B3006" t="str">
            <v>ASSENTAMENTO DE POSTE DE CONCRETO COM COMPRIMENTO NOMINAL DE 14 M, CARGA NOMINAL MAIOR QUE 1000 DAN, ENGASTAMENTO SIMPLES COM 2 M DE SOLO (NÃO INCLUI FORNECIMENTO). AF_11/2019</v>
          </cell>
          <cell r="C3006" t="str">
            <v>UN</v>
          </cell>
          <cell r="D3006">
            <v>606.41</v>
          </cell>
          <cell r="E3006">
            <v>207.35</v>
          </cell>
          <cell r="F3006">
            <v>813.76</v>
          </cell>
        </row>
        <row r="3007">
          <cell r="A3007">
            <v>100593</v>
          </cell>
          <cell r="B3007" t="str">
            <v>ASSENTAMENTO DE POSTE DE CONCRETO COM COMPRIMENTO NOMINAL DE 15 M, CARGA NOMINAL MENOR OU IGUAL A 1000 DAN, ENGASTAMENTO SIMPLES COM 2,1 M DE SOLO (NÃO INCLUI FORNECIMENTO). AF_11/2019</v>
          </cell>
          <cell r="C3007" t="str">
            <v>UN</v>
          </cell>
          <cell r="D3007">
            <v>630.14</v>
          </cell>
          <cell r="E3007">
            <v>180.76</v>
          </cell>
          <cell r="F3007">
            <v>810.9</v>
          </cell>
        </row>
        <row r="3008">
          <cell r="A3008">
            <v>100594</v>
          </cell>
          <cell r="B3008" t="str">
            <v>ASSENTAMENTO DE POSTE DE CONCRETO COM COMPRIMENTO NOMINAL DE 15 M, CARGA NOMINAL MAIOR QUE 1000 DAN, ENGASTAMENTO SIMPLES COM 2,1 M DE SOLO (NÃO INCLUI FORNECIMENTO). AF_11/2019</v>
          </cell>
          <cell r="C3008" t="str">
            <v>UN</v>
          </cell>
          <cell r="D3008">
            <v>660.36</v>
          </cell>
          <cell r="E3008">
            <v>246.62</v>
          </cell>
          <cell r="F3008">
            <v>906.98</v>
          </cell>
        </row>
        <row r="3009">
          <cell r="A3009">
            <v>100595</v>
          </cell>
          <cell r="B3009" t="str">
            <v>ASSENTAMENTO DE POSTE DE CONCRETO COM COMPRIMENTO NOMINAL DE 18 M, CARGA NOMINAL MENOR OU IGUAL A 1000 DAN, ENGASTAMENTO SIMPLES COM 2,4 M DE SOLO (NÃO INCLUI FORNECIMENTO). AF_11/2019</v>
          </cell>
          <cell r="C3009" t="str">
            <v>UN</v>
          </cell>
          <cell r="D3009">
            <v>753.48</v>
          </cell>
          <cell r="E3009">
            <v>218.82</v>
          </cell>
          <cell r="F3009">
            <v>972.3</v>
          </cell>
        </row>
        <row r="3010">
          <cell r="A3010">
            <v>100596</v>
          </cell>
          <cell r="B3010" t="str">
            <v>ASSENTAMENTO DE POSTE DE CONCRETO COM COMPRIMENTO NOMINAL DE 18 M, CARGA NOMINAL MAIOR QUE 1000 DAN, ENGASTAMENTO SIMPLES COM 2,4 M DE SOLO (NÃO INCLUI FORNECIMENTO). AF_11/2019</v>
          </cell>
          <cell r="C3010" t="str">
            <v>UN</v>
          </cell>
          <cell r="D3010">
            <v>794.79</v>
          </cell>
          <cell r="E3010">
            <v>307.16000000000003</v>
          </cell>
          <cell r="F3010">
            <v>1101.95</v>
          </cell>
        </row>
        <row r="3011">
          <cell r="A3011">
            <v>100597</v>
          </cell>
          <cell r="B3011" t="str">
            <v>ASSENTAMENTO DE POSTE DE CONCRETO COM COMPRIMENTO NOMINAL DE 20 M, CARGA NOMINAL MENOR OU IGUAL A 1000 DAN, ENGASTAMENTO SIMPLES COM 2,6 M DE SOLO (NÃO INCLUI FORNECIMENTO). AF_11/2019</v>
          </cell>
          <cell r="C3011" t="str">
            <v>UN</v>
          </cell>
          <cell r="D3011">
            <v>849.61</v>
          </cell>
          <cell r="E3011">
            <v>274.38</v>
          </cell>
          <cell r="F3011">
            <v>1123.99</v>
          </cell>
        </row>
        <row r="3012">
          <cell r="A3012">
            <v>100598</v>
          </cell>
          <cell r="B3012" t="str">
            <v>ASSENTAMENTO DE POSTE DE CONCRETO COM COMPRIMENTO NOMINAL DE 20 M, CARGA NOMINAL MAIOR QUE 1000, ENGASTAMENTO SIMPLES COM 2,6 M DE SOLO (NÃO INCLUI FORNECIMENTO). AF_11/2019</v>
          </cell>
          <cell r="C3012" t="str">
            <v>UN</v>
          </cell>
          <cell r="D3012">
            <v>883.72</v>
          </cell>
          <cell r="E3012">
            <v>347.17</v>
          </cell>
          <cell r="F3012">
            <v>1230.8900000000001</v>
          </cell>
        </row>
        <row r="3013">
          <cell r="A3013">
            <v>100599</v>
          </cell>
          <cell r="B3013" t="str">
            <v>ASSENTAMENTO DE POSTE DE CONCRETO COM COMPRIMENTO NOMINAL DE 9 M, CARGA NOMINAL DE 150 DAN, ENGASTAMENTO BASE CONCRETADA COM 1 M DE CONCRETO E 0,5 M DE SOLO (NÃO INCLUI FORNECIMENTO). AF_11/2019</v>
          </cell>
          <cell r="C3013" t="str">
            <v>UN</v>
          </cell>
          <cell r="D3013">
            <v>414.03</v>
          </cell>
          <cell r="E3013">
            <v>90.18</v>
          </cell>
          <cell r="F3013">
            <v>504.21</v>
          </cell>
        </row>
        <row r="3014">
          <cell r="A3014">
            <v>100600</v>
          </cell>
          <cell r="B3014" t="str">
            <v>ASSENTAMENTO DE POSTE DE CONCRETO COM COMPRIMENTO NOMINAL DE 9 M, CARGA NOMINAL DE 300 DAN, ENGASTAMENTO BASE CONCRETADA COM 1 M DE CONCRETO E 0,5 M DE SOLO (NÃO INCLUI FORNECIMENTO). AF_11/2019</v>
          </cell>
          <cell r="C3014" t="str">
            <v>UN</v>
          </cell>
          <cell r="D3014">
            <v>463.24</v>
          </cell>
          <cell r="E3014">
            <v>131.66</v>
          </cell>
          <cell r="F3014">
            <v>594.9</v>
          </cell>
        </row>
        <row r="3015">
          <cell r="A3015">
            <v>100601</v>
          </cell>
          <cell r="B3015" t="str">
            <v>ASSENTAMENTO DE POSTE DE CONCRETO COM COMPRIMENTO NOMINAL DE 9 M, CARGA NOMINAL DE 400 DAN, ENGASTAMENTO BASE CONCRETADA COM 1 M DE CONCRETO E 0,5 M DE SOLO (NÃO INCLUI FORNECIMENTO). AF_11/2019</v>
          </cell>
          <cell r="C3015" t="str">
            <v>UN</v>
          </cell>
          <cell r="D3015">
            <v>553.13</v>
          </cell>
          <cell r="E3015">
            <v>193.4</v>
          </cell>
          <cell r="F3015">
            <v>746.53</v>
          </cell>
        </row>
        <row r="3016">
          <cell r="A3016">
            <v>100602</v>
          </cell>
          <cell r="B3016" t="str">
            <v>ASSENTAMENTO DE POSTE DE CONCRETO COM COMPRIMENTO NOMINAL DE 9 M, CARGA NOMINAL DE 600 DAN, ENGASTAMENTO BASE CONCRETADA COM 1 M DE CONCRETO E 0,5 M DE SOLO (NÃO INCLUI FORNECIMENTO). AF_11/2019</v>
          </cell>
          <cell r="C3016" t="str">
            <v>UN</v>
          </cell>
          <cell r="D3016">
            <v>665.16</v>
          </cell>
          <cell r="E3016">
            <v>270.55</v>
          </cell>
          <cell r="F3016">
            <v>935.71</v>
          </cell>
        </row>
        <row r="3017">
          <cell r="A3017">
            <v>100603</v>
          </cell>
          <cell r="B3017" t="str">
            <v>ASSENTAMENTO DE POSTE DE CONCRETO COM COMPRIMENTO NOMINAL DE 9 M, CARGA NOMINAL DE 1000 DAN, ENGASTAMENTO BASE CONCRETADA COM 1 M DE CONCRETO E 0,5 M DE SOLO (NÃO INCLUI FORNECIMENTO). AF_11/2019</v>
          </cell>
          <cell r="C3017" t="str">
            <v>UN</v>
          </cell>
          <cell r="D3017">
            <v>951.12</v>
          </cell>
          <cell r="E3017">
            <v>471.8</v>
          </cell>
          <cell r="F3017">
            <v>1422.92</v>
          </cell>
        </row>
        <row r="3018">
          <cell r="A3018">
            <v>100604</v>
          </cell>
          <cell r="B3018" t="str">
            <v>ASSENTAMENTO DE POSTE DE CONCRETO COM COMPRIMENTO NOMINAL DE 10 M, CARGA NOMINAL DE 300 DAN, ENGASTAMENTO BASE CONCRETADA COM 1 M DE CONCRETO E 0,6 M DE SOLO (NÃO INCLUI FORNECIMENTO). AF_11/2019</v>
          </cell>
          <cell r="C3018" t="str">
            <v>UN</v>
          </cell>
          <cell r="D3018">
            <v>497.31</v>
          </cell>
          <cell r="E3018">
            <v>135.88999999999999</v>
          </cell>
          <cell r="F3018">
            <v>633.20000000000005</v>
          </cell>
        </row>
        <row r="3019">
          <cell r="A3019">
            <v>100605</v>
          </cell>
          <cell r="B3019" t="str">
            <v>ASSENTAMENTO DE POSTE DE CONCRETO COM COMPRIMENTO NOMINAL DE 10 M, CARGA NOMINAL DE 600 DAN, ENGASTAMENTO BASE CONCRETADA COM 1 M DE CONCRETO E 0,6 M DE SOLO (NÃO INCLUI FORNECIMENTO). AF_11/2019</v>
          </cell>
          <cell r="C3019" t="str">
            <v>UN</v>
          </cell>
          <cell r="D3019">
            <v>701.66</v>
          </cell>
          <cell r="E3019">
            <v>281.77</v>
          </cell>
          <cell r="F3019">
            <v>983.43</v>
          </cell>
        </row>
        <row r="3020">
          <cell r="A3020">
            <v>100606</v>
          </cell>
          <cell r="B3020" t="str">
            <v>ASSENTAMENTO DE POSTE DE CONCRETO COM COMPRIMENTO NOMINAL DE 10 M, CARGA NOMINAL DE 1000 DAN, ENGASTAMENTO BASE CONCRETADA COM 1 M DE CONCRETO E 0,6 M DE SOLO (NÃO INCLUI FORNECIMENTO). AF_11/2019</v>
          </cell>
          <cell r="C3020" t="str">
            <v>UN</v>
          </cell>
          <cell r="D3020">
            <v>990.48</v>
          </cell>
          <cell r="E3020">
            <v>492.37</v>
          </cell>
          <cell r="F3020">
            <v>1482.85</v>
          </cell>
        </row>
        <row r="3021">
          <cell r="A3021">
            <v>100607</v>
          </cell>
          <cell r="B3021" t="str">
            <v>ASSENTAMENTO DE POSTE DE CONCRETO COM COMPRIMENTO NOMINAL DE 10,5 M, CARGA NOMINAL DE 300 DAN, ENGASTAMENTO BASE CONCRETADA COM 1 M DE CONCRETO E 0,65 M DE SOLO (NÃO INCLUI FORNECIMENTO). AF_11/2019</v>
          </cell>
          <cell r="C3021" t="str">
            <v>UN</v>
          </cell>
          <cell r="D3021">
            <v>513.65</v>
          </cell>
          <cell r="E3021">
            <v>137.85</v>
          </cell>
          <cell r="F3021">
            <v>651.5</v>
          </cell>
        </row>
        <row r="3022">
          <cell r="A3022">
            <v>100608</v>
          </cell>
          <cell r="B3022" t="str">
            <v>ASSENTAMENTO DE POSTE DE CONCRETO COM COMPRIMENTO NOMINAL DE 10,5 M, CARGA NOMINAL DE 600 DAN, ENGASTAMENTO BASE CONCRETADA COM 1 M DE CONCRETO E 0,65 M DE SOLO (NÃO INCLUI FORNECIMENTO). AF_11/2019</v>
          </cell>
          <cell r="C3022" t="str">
            <v>UN</v>
          </cell>
          <cell r="D3022">
            <v>719.65</v>
          </cell>
          <cell r="E3022">
            <v>287.31</v>
          </cell>
          <cell r="F3022">
            <v>1006.96</v>
          </cell>
        </row>
        <row r="3023">
          <cell r="A3023">
            <v>100609</v>
          </cell>
          <cell r="B3023" t="str">
            <v>ASSENTAMENTO DE POSTE DE CONCRETO COM COMPRIMENTO NOMINAL DE 10,5 M, CARGA NOMINAL DE 1000 DAN, ENGASTAMENTO BASE CONCRETADA COM 1 M DE CONCRETO E 0,65 M DE SOLO (NÃO INCLUI FORNECIMENTO). AF_11/2019</v>
          </cell>
          <cell r="C3023" t="str">
            <v>UN</v>
          </cell>
          <cell r="D3023">
            <v>1010.98</v>
          </cell>
          <cell r="E3023">
            <v>503.89</v>
          </cell>
          <cell r="F3023">
            <v>1514.87</v>
          </cell>
        </row>
        <row r="3024">
          <cell r="A3024">
            <v>100610</v>
          </cell>
          <cell r="B3024" t="str">
            <v>ASSENTAMENTO DE POSTE DE CONCRETO COM COMPRIMENTO NOMINAL DE 11 M, CARGA NOMINAL DE 300 DAN, ENGASTAMENTO BASE CONCRETADA COM 1 M DE CONCRETO E 0,7 M DE SOLO (NÃO INCLUI FORNECIMENTO). AF_11/2019</v>
          </cell>
          <cell r="C3024" t="str">
            <v>UN</v>
          </cell>
          <cell r="D3024">
            <v>530.15</v>
          </cell>
          <cell r="E3024">
            <v>139.58000000000001</v>
          </cell>
          <cell r="F3024">
            <v>669.73</v>
          </cell>
        </row>
        <row r="3025">
          <cell r="A3025">
            <v>100611</v>
          </cell>
          <cell r="B3025" t="str">
            <v>ASSENTAMENTO DE POSTE DE CONCRETO COM COMPRIMENTO NOMINAL DE 11 M, CARGA NOMINAL DE 400 DAN, ENGASTAMENTO BASE CONCRETADA COM 1 M DE CONCRETO E 0,7 M DE SOLO (NÃO INCLUI FORNECIMENTO). AF_11/2019</v>
          </cell>
          <cell r="C3025" t="str">
            <v>UN</v>
          </cell>
          <cell r="D3025">
            <v>622.14</v>
          </cell>
          <cell r="E3025">
            <v>207.56</v>
          </cell>
          <cell r="F3025">
            <v>829.7</v>
          </cell>
        </row>
        <row r="3026">
          <cell r="A3026">
            <v>100612</v>
          </cell>
          <cell r="B3026" t="str">
            <v>ASSENTAMENTO DE POSTE DE CONCRETO COM COMPRIMENTO NOMINAL DE 11 M, CARGA NOMINAL DE 600 DAN, ENGASTAMENTO BASE CONCRETADA COM 1 M DE CONCRETO E 0,7 M DE SOLO (NÃO INCLUI FORNECIMENTO). AF_11/2019</v>
          </cell>
          <cell r="C3026" t="str">
            <v>UN</v>
          </cell>
          <cell r="D3026">
            <v>737.52</v>
          </cell>
          <cell r="E3026">
            <v>292.60000000000002</v>
          </cell>
          <cell r="F3026">
            <v>1030.1199999999999</v>
          </cell>
        </row>
        <row r="3027">
          <cell r="A3027">
            <v>100613</v>
          </cell>
          <cell r="B3027" t="str">
            <v>ASSENTAMENTO DE POSTE DE CONCRETO COM COMPRIMENTO NOMINAL DE 11 M, CARGA NOMINAL DE 1000 DAN, ENGASTAMENTO BASE CONCRETADA COM 1 M DE CONCRETO E 0,7 M DE SOLO (NÃO INCLUI FORNECIMENTO). AF_11/2019</v>
          </cell>
          <cell r="C3027" t="str">
            <v>UN</v>
          </cell>
          <cell r="D3027">
            <v>1030.92</v>
          </cell>
          <cell r="E3027">
            <v>515.27</v>
          </cell>
          <cell r="F3027">
            <v>1546.19</v>
          </cell>
        </row>
        <row r="3028">
          <cell r="A3028">
            <v>100614</v>
          </cell>
          <cell r="B3028" t="str">
            <v>ASSENTAMENTO DE POSTE DE CONCRETO COM COMPRIMENTO NOMINAL DE 12 M, CARGA NOMINAL DE 400 DAN, ENGASTAMENTO BASE CONCRETADA COM 1 M DE CONCRETO E 0,8 M DE SOLO (NÃO INCLUI FORNECIMENTO). AF_11/2019</v>
          </cell>
          <cell r="C3028" t="str">
            <v>UN</v>
          </cell>
          <cell r="D3028">
            <v>656.41</v>
          </cell>
          <cell r="E3028">
            <v>214.21</v>
          </cell>
          <cell r="F3028">
            <v>870.62</v>
          </cell>
        </row>
        <row r="3029">
          <cell r="A3029">
            <v>100615</v>
          </cell>
          <cell r="B3029" t="str">
            <v>ASSENTAMENTO DE POSTE DE CONCRETO COM COMPRIMENTO NOMINAL DE 12 M, CARGA NOMINAL DE 600 DAN, ENGASTAMENTO BASE CONCRETADA COM 1 M DE CONCRETO E 0,8 M DE SOLO (NÃO INCLUI FORNECIMENTO). AF_11/2019</v>
          </cell>
          <cell r="C3029" t="str">
            <v>UN</v>
          </cell>
          <cell r="D3029">
            <v>772.99</v>
          </cell>
          <cell r="E3029">
            <v>303.13</v>
          </cell>
          <cell r="F3029">
            <v>1076.1199999999999</v>
          </cell>
        </row>
        <row r="3030">
          <cell r="A3030">
            <v>100616</v>
          </cell>
          <cell r="B3030" t="str">
            <v>ASSENTAMENTO DE POSTE DE CONCRETO COM COMPRIMENTO NOMINAL DE 12 M, CARGA NOMINAL DE 1000 DAN, ENGASTAMENTO BASE CONCRETADA COM 1 M DE CONCRETO E 0,8 M DE SOLO (NÃO INCLUI FORNECIMENTO). AF_11/2019</v>
          </cell>
          <cell r="C3030" t="str">
            <v>UN</v>
          </cell>
          <cell r="D3030">
            <v>1072.08</v>
          </cell>
          <cell r="E3030">
            <v>540</v>
          </cell>
          <cell r="F3030">
            <v>1612.08</v>
          </cell>
        </row>
        <row r="3031">
          <cell r="A3031">
            <v>100617</v>
          </cell>
          <cell r="B3031" t="str">
            <v>ASSENTAMENTO DE POSTE DE CONCRETO COM COMPRIMENTO NOMINAL DE 13 M, CARGA NOMINAL DE 600 DAN, ENGASTAMENTO BASE CONCRETADA COM 1 M DE CONCRETO E 0,9 M DE SOLO (NÃO INCLUI FORNECIMENTO). AF_11/2019</v>
          </cell>
          <cell r="C3031" t="str">
            <v>UN</v>
          </cell>
          <cell r="D3031">
            <v>808.22</v>
          </cell>
          <cell r="E3031">
            <v>313.73</v>
          </cell>
          <cell r="F3031">
            <v>1121.95</v>
          </cell>
        </row>
        <row r="3032">
          <cell r="A3032">
            <v>100618</v>
          </cell>
          <cell r="B3032" t="str">
            <v>ASSENTAMENTO DE POSTE DE CONCRETO COM COMPRIMENTO NOMINAL DE 13 M, CARGA NOMINAL DE 1000 DAN, ENGASTAMENTO BASE CONCRETADA COM 1 M DE CONCRETO E 0,9 M DE SOLO - SOMENTE INSTALAÇÃO, SEM FORNECIMENTO. AF_11/2019</v>
          </cell>
          <cell r="C3032" t="str">
            <v>UN</v>
          </cell>
          <cell r="D3032">
            <v>1119.07</v>
          </cell>
          <cell r="E3032">
            <v>562.73</v>
          </cell>
          <cell r="F3032">
            <v>1681.8</v>
          </cell>
        </row>
        <row r="3033">
          <cell r="A3033"/>
          <cell r="B3033" t="str">
            <v>POSTES</v>
          </cell>
          <cell r="C3033"/>
          <cell r="D3033"/>
          <cell r="E3033"/>
          <cell r="F3033"/>
        </row>
        <row r="3034">
          <cell r="A3034" t="str">
            <v>AUX3392</v>
          </cell>
          <cell r="B3034" t="str">
            <v>POSTE DE ENTRADA DE ENERGIA, DUPLO "T" - 7,5M/300DAN</v>
          </cell>
          <cell r="C3034" t="str">
            <v xml:space="preserve">UN </v>
          </cell>
          <cell r="D3034">
            <v>1043.71</v>
          </cell>
          <cell r="E3034">
            <v>364.76</v>
          </cell>
          <cell r="F3034">
            <v>1408.47</v>
          </cell>
        </row>
        <row r="3035">
          <cell r="A3035" t="str">
            <v>AUX2989</v>
          </cell>
          <cell r="B3035" t="str">
            <v>POSTE DE CONCRETO DUPLO T H=9M CARGA NOMINAL 150 DAN INCLUSIVE ASSENTAMENTO E ENGASTAMENTO DA BASE - FORNEC. E INST.</v>
          </cell>
          <cell r="C3035" t="str">
            <v xml:space="preserve">UN </v>
          </cell>
          <cell r="D3035">
            <v>1018.77</v>
          </cell>
          <cell r="E3035">
            <v>90.18</v>
          </cell>
          <cell r="F3035">
            <v>1108.95</v>
          </cell>
        </row>
        <row r="3036">
          <cell r="A3036" t="str">
            <v>AUX3086</v>
          </cell>
          <cell r="B3036" t="str">
            <v>POSTE DE CONCRETO DUPLO T 9/600 - FORNECIMENTO E ASSENTAMENTO</v>
          </cell>
          <cell r="C3036" t="str">
            <v>UN</v>
          </cell>
          <cell r="D3036">
            <v>1691.81</v>
          </cell>
          <cell r="E3036">
            <v>153.97999999999999</v>
          </cell>
          <cell r="F3036">
            <v>1845.79</v>
          </cell>
        </row>
        <row r="3037">
          <cell r="A3037" t="str">
            <v>AUX2999</v>
          </cell>
          <cell r="B3037" t="str">
            <v>POSTE DE CONCRETO DUPLO T H=12M CARGA NOMINAL 300 KG INCLUSIVE ASSENTAMENTO E ENGASTAMENTO DA BASE - FORNEC. E INST.</v>
          </cell>
          <cell r="C3037" t="str">
            <v>UN</v>
          </cell>
          <cell r="D3037">
            <v>1832.39</v>
          </cell>
          <cell r="E3037">
            <v>139.58000000000001</v>
          </cell>
          <cell r="F3037">
            <v>1971.97</v>
          </cell>
        </row>
        <row r="3038">
          <cell r="A3038" t="str">
            <v>AUX2998</v>
          </cell>
          <cell r="B3038" t="str">
            <v>POSTE DE CONCRETO DUPLO T H=10,5M TIPO B, 600DAN INCLUSIVE ASSENTAMENTO E ENGASTAMENTO DA BASE - FORNEC. E INST.</v>
          </cell>
          <cell r="C3038" t="str">
            <v>UN</v>
          </cell>
          <cell r="D3038">
            <v>2362.87</v>
          </cell>
          <cell r="E3038">
            <v>287.31</v>
          </cell>
          <cell r="F3038">
            <v>2650.18</v>
          </cell>
        </row>
        <row r="3039">
          <cell r="A3039" t="str">
            <v>AUX2740</v>
          </cell>
          <cell r="B3039" t="str">
            <v>POSTE DE CONCRETO ARMADO DE SECAO DUPLO T, EXTENSAO DE 11,00 M, RESISTENCIA DE 600 DAN, TIPO B</v>
          </cell>
          <cell r="C3039" t="str">
            <v xml:space="preserve">UN </v>
          </cell>
          <cell r="D3039">
            <v>1643.22</v>
          </cell>
          <cell r="E3039">
            <v>0</v>
          </cell>
          <cell r="F3039">
            <v>1643.22</v>
          </cell>
        </row>
        <row r="3040">
          <cell r="A3040" t="str">
            <v>AUX2741</v>
          </cell>
          <cell r="B3040" t="str">
            <v>FORNECIMENTO DE CRUZETA EM CONCRETO ARMADO, RETANGULAR, 1900 MM</v>
          </cell>
          <cell r="C3040" t="str">
            <v xml:space="preserve">UN </v>
          </cell>
          <cell r="D3040">
            <v>203.59</v>
          </cell>
          <cell r="E3040">
            <v>0</v>
          </cell>
          <cell r="F3040">
            <v>203.59</v>
          </cell>
        </row>
        <row r="3041">
          <cell r="A3041" t="str">
            <v>AUX2744</v>
          </cell>
          <cell r="B3041" t="str">
            <v>MÃO FRANCESA PLANA PARA SUPORTE DE CRUZETA</v>
          </cell>
          <cell r="C3041" t="str">
            <v>PAR</v>
          </cell>
          <cell r="D3041">
            <v>24.96</v>
          </cell>
          <cell r="E3041">
            <v>16.940000000000001</v>
          </cell>
          <cell r="F3041">
            <v>41.9</v>
          </cell>
        </row>
        <row r="3042">
          <cell r="A3042" t="str">
            <v>AUX3020</v>
          </cell>
          <cell r="B3042" t="str">
            <v>CRUZETA DE CONCRETO 250 DAN 2,0M - FORNEC. E INST.</v>
          </cell>
          <cell r="C3042" t="str">
            <v>UN</v>
          </cell>
          <cell r="D3042">
            <v>86.46</v>
          </cell>
          <cell r="E3042">
            <v>14.68</v>
          </cell>
          <cell r="F3042">
            <v>101.14</v>
          </cell>
        </row>
        <row r="3043">
          <cell r="A3043" t="str">
            <v>AUX3021</v>
          </cell>
          <cell r="B3043" t="str">
            <v>CRUZETA DE CONCRETO LEVE, COMP. 2000 MM - FORNEC. E INST.</v>
          </cell>
          <cell r="C3043" t="str">
            <v>UN</v>
          </cell>
          <cell r="D3043">
            <v>86.46</v>
          </cell>
          <cell r="E3043">
            <v>14.68</v>
          </cell>
          <cell r="F3043">
            <v>101.14</v>
          </cell>
        </row>
        <row r="3044">
          <cell r="A3044">
            <v>100620</v>
          </cell>
          <cell r="B3044" t="str">
            <v>POSTE DE AÇO CONICO CONTÍNUO CURVO SIMPLES, FLANGEADO, H=9M, INCLUSIVE LUMINÁRIA, SEM LÂMPADA - FORNECIMENTO E INSTALACAO. AF_11/2019</v>
          </cell>
          <cell r="C3044" t="str">
            <v>UN</v>
          </cell>
          <cell r="D3044">
            <v>3434.73</v>
          </cell>
          <cell r="E3044">
            <v>59.36</v>
          </cell>
          <cell r="F3044">
            <v>3494.09</v>
          </cell>
        </row>
        <row r="3045">
          <cell r="A3045">
            <v>100621</v>
          </cell>
          <cell r="B3045" t="str">
            <v>POSTE DE AÇO CONICO CONTÍNUO CURVO DUPLO, FLANGEADO, H=9M, INCLUSIVE LUMINÁRIAS, SEM LÂMPADAS - FORNECIMENTO E INSTALACAO. AF_11/2019</v>
          </cell>
          <cell r="C3045" t="str">
            <v>UN</v>
          </cell>
          <cell r="D3045">
            <v>3899.17</v>
          </cell>
          <cell r="E3045">
            <v>84.53</v>
          </cell>
          <cell r="F3045">
            <v>3983.7</v>
          </cell>
        </row>
        <row r="3046">
          <cell r="A3046">
            <v>100622</v>
          </cell>
          <cell r="B3046" t="str">
            <v>POSTE DE AÇO CONICO CONTÍNUO CURVO SIMPLES, ENGASTADO, H=9M, INCLUSIVE LUMINÁRIA, SEM LÂMPADA - FORNECIMENTO E INSTALACAO. AF_11/2019</v>
          </cell>
          <cell r="C3046" t="str">
            <v>UN</v>
          </cell>
          <cell r="D3046">
            <v>2469.58</v>
          </cell>
          <cell r="E3046">
            <v>99.86</v>
          </cell>
          <cell r="F3046">
            <v>2569.44</v>
          </cell>
        </row>
        <row r="3047">
          <cell r="A3047">
            <v>100623</v>
          </cell>
          <cell r="B3047" t="str">
            <v>POSTE DE AÇO CONICO CONTÍNUO CURVO DUPLO, ENGASTADO, H=9M, INCLUSIVE LUMINÁRIAS, SEM LÂMPADAS - FORNECIMENTO E INSTALACAO. AF_11/2019</v>
          </cell>
          <cell r="C3047" t="str">
            <v>UN</v>
          </cell>
          <cell r="D3047">
            <v>2651.93</v>
          </cell>
          <cell r="E3047">
            <v>124.98</v>
          </cell>
          <cell r="F3047">
            <v>2776.91</v>
          </cell>
        </row>
        <row r="3048">
          <cell r="A3048"/>
          <cell r="B3048" t="str">
            <v>ENTRADA DE ENERGIA</v>
          </cell>
          <cell r="C3048"/>
          <cell r="D3048"/>
          <cell r="E3048"/>
          <cell r="F3048"/>
        </row>
        <row r="3049">
          <cell r="A3049">
            <v>101489</v>
          </cell>
          <cell r="B3049" t="str">
            <v>ENTRADA DE ENERGIA ELÉTRICA, AÉREA, MONOFÁSICA, COM CAIXA DE SOBREPOR, CABO DE 10 MM2 E DISJUNTOR DIN 50A (NÃO INCLUSO O POSTE DE CONCRETO). AF_07/2020_PS</v>
          </cell>
          <cell r="C3049" t="str">
            <v>UN</v>
          </cell>
          <cell r="D3049">
            <v>1138.33</v>
          </cell>
          <cell r="E3049">
            <v>320.70999999999998</v>
          </cell>
          <cell r="F3049">
            <v>1459.04</v>
          </cell>
        </row>
        <row r="3050">
          <cell r="A3050">
            <v>101490</v>
          </cell>
          <cell r="B3050" t="str">
            <v>ENTRADA DE ENERGIA ELÉTRICA, AÉREA, MONOFÁSICA, COM CAIXA DE SOBREPOR, CABO DE 16 MM2 E DISJUNTOR DIN 50A (NÃO INCLUSO O POSTE DE CONCRETO). AF_07/2020_PS</v>
          </cell>
          <cell r="C3050" t="str">
            <v>UN</v>
          </cell>
          <cell r="D3050">
            <v>1217.8900000000001</v>
          </cell>
          <cell r="E3050">
            <v>336.74</v>
          </cell>
          <cell r="F3050">
            <v>1554.63</v>
          </cell>
        </row>
        <row r="3051">
          <cell r="A3051">
            <v>101491</v>
          </cell>
          <cell r="B3051" t="str">
            <v>ENTRADA DE ENERGIA ELÉTRICA, AÉREA, MONOFÁSICA, COM CAIXA DE SOBREPOR, CABO DE 25 MM2 E DISJUNTOR DIN 50A (NÃO INCLUSO O POSTE DE CONCRETO). AF_07/2020_PS</v>
          </cell>
          <cell r="C3051" t="str">
            <v>UN</v>
          </cell>
          <cell r="D3051">
            <v>1272.1400000000001</v>
          </cell>
          <cell r="E3051">
            <v>313.73</v>
          </cell>
          <cell r="F3051">
            <v>1585.87</v>
          </cell>
        </row>
        <row r="3052">
          <cell r="A3052">
            <v>101492</v>
          </cell>
          <cell r="B3052" t="str">
            <v>ENTRADA DE ENERGIA ELÉTRICA, AÉREA, MONOFÁSICA, COM CAIXA DE SOBREPOR, CABO DE 35 MM2 E DISJUNTOR DIN 50A (NÃO INCLUSO O POSTE DE CONCRETO). AF_07/2020_PS</v>
          </cell>
          <cell r="C3052" t="str">
            <v>UN</v>
          </cell>
          <cell r="D3052">
            <v>1411.96</v>
          </cell>
          <cell r="E3052">
            <v>327.92</v>
          </cell>
          <cell r="F3052">
            <v>1739.88</v>
          </cell>
        </row>
        <row r="3053">
          <cell r="A3053">
            <v>101493</v>
          </cell>
          <cell r="B3053" t="str">
            <v>ENTRADA DE ENERGIA ELÉTRICA, AÉREA, MONOFÁSICA, COM CAIXA DE EMBUTIR, CABO DE 10 MM2 E DISJUNTOR DIN 50A (NÃO INCLUSO O POSTE DE CONCRETO). AF_07/2020_PS</v>
          </cell>
          <cell r="C3053" t="str">
            <v>UN</v>
          </cell>
          <cell r="D3053">
            <v>1134.79</v>
          </cell>
          <cell r="E3053">
            <v>306.5</v>
          </cell>
          <cell r="F3053">
            <v>1441.29</v>
          </cell>
        </row>
        <row r="3054">
          <cell r="A3054">
            <v>101494</v>
          </cell>
          <cell r="B3054" t="str">
            <v>ENTRADA DE ENERGIA ELÉTRICA, AÉREA, MONOFÁSICA, COM CAIXA DE EMBUTIR, CABO DE 16 MM2 E DISJUNTOR DIN 50A (NÃO INCLUSO O POSTE DE CONCRETO). AF_07/2020_PS</v>
          </cell>
          <cell r="C3054" t="str">
            <v>UN</v>
          </cell>
          <cell r="D3054">
            <v>1214.3499999999999</v>
          </cell>
          <cell r="E3054">
            <v>322.52999999999997</v>
          </cell>
          <cell r="F3054">
            <v>1536.88</v>
          </cell>
        </row>
        <row r="3055">
          <cell r="A3055">
            <v>101495</v>
          </cell>
          <cell r="B3055" t="str">
            <v>ENTRADA DE ENERGIA ELÉTRICA, AÉREA, MONOFÁSICA, COM CAIXA DE EMBUTIR, CABO DE 25 MM2 E DISJUNTOR DIN 50A (NÃO INCLUSO O POSTE DE CONCRETO). AF_07/2020_PS</v>
          </cell>
          <cell r="C3055" t="str">
            <v>UN</v>
          </cell>
          <cell r="D3055">
            <v>1268.5999999999999</v>
          </cell>
          <cell r="E3055">
            <v>299.52</v>
          </cell>
          <cell r="F3055">
            <v>1568.12</v>
          </cell>
        </row>
        <row r="3056">
          <cell r="A3056">
            <v>101496</v>
          </cell>
          <cell r="B3056" t="str">
            <v>ENTRADA DE ENERGIA ELÉTRICA, AÉREA, MONOFÁSICA, COM CAIXA DE EMBUTIR, CABO DE 35 MM2 E DISJUNTOR DIN 50A (NÃO INCLUSO O POSTE DE CONCRETO). AF_07/2020_PS</v>
          </cell>
          <cell r="C3056" t="str">
            <v>UN</v>
          </cell>
          <cell r="D3056">
            <v>1408.42</v>
          </cell>
          <cell r="E3056">
            <v>313.70999999999998</v>
          </cell>
          <cell r="F3056">
            <v>1722.13</v>
          </cell>
        </row>
        <row r="3057">
          <cell r="A3057">
            <v>101497</v>
          </cell>
          <cell r="B3057" t="str">
            <v>ENTRADA DE ENERGIA ELÉTRICA, AÉREA, BIFÁSICA, COM CAIXA DE SOBREPOR, CABO DE 10 MM2 E DISJUNTOR DIN 50A (NÃO INCLUSO O POSTE DE CONCRETO). AF_07/2020_PS</v>
          </cell>
          <cell r="C3057" t="str">
            <v>UN</v>
          </cell>
          <cell r="D3057">
            <v>1381.12</v>
          </cell>
          <cell r="E3057">
            <v>344.47</v>
          </cell>
          <cell r="F3057">
            <v>1725.59</v>
          </cell>
        </row>
        <row r="3058">
          <cell r="A3058">
            <v>101498</v>
          </cell>
          <cell r="B3058" t="str">
            <v>ENTRADA DE ENERGIA ELÉTRICA, AÉREA, BIFÁSICA, COM CAIXA DE SOBREPOR, CABO DE 16 MM2 E DISJUNTOR DIN 50A (NÃO INCLUSO O POSTE DE CONCRETO). AF_07/2020_PS</v>
          </cell>
          <cell r="C3058" t="str">
            <v>UN</v>
          </cell>
          <cell r="D3058">
            <v>1501.54</v>
          </cell>
          <cell r="E3058">
            <v>368.74</v>
          </cell>
          <cell r="F3058">
            <v>1870.28</v>
          </cell>
        </row>
        <row r="3059">
          <cell r="A3059">
            <v>101499</v>
          </cell>
          <cell r="B3059" t="str">
            <v>ENTRADA DE ENERGIA ELÉTRICA, AÉREA, BIFÁSICA, COM CAIXA DE SOBREPOR, CABO DE 25 MM2 E DISJUNTOR DIN 50A (NÃO INCLUSO O POSTE DE CONCRETO). AF_07/2020_PS</v>
          </cell>
          <cell r="C3059" t="str">
            <v>UN</v>
          </cell>
          <cell r="D3059">
            <v>1583.66</v>
          </cell>
          <cell r="E3059">
            <v>333.91</v>
          </cell>
          <cell r="F3059">
            <v>1917.57</v>
          </cell>
        </row>
        <row r="3060">
          <cell r="A3060">
            <v>101500</v>
          </cell>
          <cell r="B3060" t="str">
            <v>ENTRADA DE ENERGIA ELÉTRICA, AÉREA, BIFÁSICA, COM CAIXA DE SOBREPOR, CABO DE 35 MM2 E DISJUNTOR DIN 50A (NÃO INCLUSO O POSTE DE CONCRETO). AF_07/2020_PS</v>
          </cell>
          <cell r="C3060" t="str">
            <v>UN</v>
          </cell>
          <cell r="D3060">
            <v>1779.34</v>
          </cell>
          <cell r="E3060">
            <v>350.15</v>
          </cell>
          <cell r="F3060">
            <v>2129.4899999999998</v>
          </cell>
        </row>
        <row r="3061">
          <cell r="A3061">
            <v>101501</v>
          </cell>
          <cell r="B3061" t="str">
            <v>ENTRADA DE ENERGIA ELÉTRICA, AÉREA, BIFÁSICA, COM CAIXA DE EMBUTIR, CABO DE 10 MM2 E DISJUNTOR DIN 50A (NÃO INCLUSO O POSTE DE CONCRETO). AF_07/2020_PS</v>
          </cell>
          <cell r="C3061" t="str">
            <v>UN</v>
          </cell>
          <cell r="D3061">
            <v>1382.01</v>
          </cell>
          <cell r="E3061">
            <v>333.24</v>
          </cell>
          <cell r="F3061">
            <v>1715.25</v>
          </cell>
        </row>
        <row r="3062">
          <cell r="A3062">
            <v>101502</v>
          </cell>
          <cell r="B3062" t="str">
            <v>ENTRADA DE ENERGIA ELÉTRICA, AÉREA, BIFÁSICA, COM CAIXA DE EMBUTIR, CABO DE 16 MM2 E DISJUNTOR DIN 50A (NÃO INCLUSO O POSTE DE CONCRETO). AF_07/2020_PS</v>
          </cell>
          <cell r="C3062" t="str">
            <v>UN</v>
          </cell>
          <cell r="D3062">
            <v>1502.44</v>
          </cell>
          <cell r="E3062">
            <v>357.5</v>
          </cell>
          <cell r="F3062">
            <v>1859.94</v>
          </cell>
        </row>
        <row r="3063">
          <cell r="A3063">
            <v>101503</v>
          </cell>
          <cell r="B3063" t="str">
            <v>ENTRADA DE ENERGIA ELÉTRICA, AÉREA, BIFÁSICA, COM CAIXA DE EMBUTIR, CABO DE 25 MM2 E DISJUNTOR DIN 50A (NÃO INCLUSO O POSTE DE CONCRETO). AF_07/2020_PS</v>
          </cell>
          <cell r="C3063" t="str">
            <v>UN</v>
          </cell>
          <cell r="D3063">
            <v>1584.56</v>
          </cell>
          <cell r="E3063">
            <v>322.67</v>
          </cell>
          <cell r="F3063">
            <v>1907.23</v>
          </cell>
        </row>
        <row r="3064">
          <cell r="A3064">
            <v>101504</v>
          </cell>
          <cell r="B3064" t="str">
            <v>ENTRADA DE ENERGIA ELÉTRICA, AÉREA, BIFÁSICA, COM CAIXA DE EMBUTIR, CABO DE 35 MM2 E DISJUNTOR DIN 50A (NÃO INCLUSO O POSTE DE CONCRETO). AF_07/2020_PS</v>
          </cell>
          <cell r="C3064" t="str">
            <v>UN</v>
          </cell>
          <cell r="D3064">
            <v>1780.24</v>
          </cell>
          <cell r="E3064">
            <v>338.91</v>
          </cell>
          <cell r="F3064">
            <v>2119.15</v>
          </cell>
        </row>
        <row r="3065">
          <cell r="A3065">
            <v>101505</v>
          </cell>
          <cell r="B3065" t="str">
            <v>ENTRADA DE ENERGIA ELÉTRICA, AÉREA, TRIFÁSICA, COM CAIXA DE SOBREPOR, CABO DE 10 MM2 E DISJUNTOR DIN 50A (NÃO INCLUSO O POSTE DE CONCRETO). AF_07/2020_PS</v>
          </cell>
          <cell r="C3065" t="str">
            <v>UN</v>
          </cell>
          <cell r="D3065">
            <v>1467.71</v>
          </cell>
          <cell r="E3065">
            <v>368.01</v>
          </cell>
          <cell r="F3065">
            <v>1835.72</v>
          </cell>
        </row>
        <row r="3066">
          <cell r="A3066">
            <v>101506</v>
          </cell>
          <cell r="B3066" t="str">
            <v>ENTRADA DE ENERGIA ELÉTRICA, AÉREA, TRIFÁSICA, COM CAIXA DE SOBREPOR, CABO DE 16 MM2 E DISJUNTOR DIN 50A (NÃO INCLUSO O POSTE DE CONCRETO). AF_07/2020_PS</v>
          </cell>
          <cell r="C3066" t="str">
            <v>UN</v>
          </cell>
          <cell r="D3066">
            <v>1628.28</v>
          </cell>
          <cell r="E3066">
            <v>400.36</v>
          </cell>
          <cell r="F3066">
            <v>2028.64</v>
          </cell>
        </row>
        <row r="3067">
          <cell r="A3067">
            <v>101507</v>
          </cell>
          <cell r="B3067" t="str">
            <v>ENTRADA DE ENERGIA ELÉTRICA, AÉREA, TRIFÁSICA, COM CAIXA DE SOBREPOR, CABO DE 25 MM2 E DISJUNTOR DIN 50A (NÃO INCLUSO O POSTE DE CONCRETO). AF_07/2020_PS</v>
          </cell>
          <cell r="C3067" t="str">
            <v>UN</v>
          </cell>
          <cell r="D3067">
            <v>1737.77</v>
          </cell>
          <cell r="E3067">
            <v>353.91</v>
          </cell>
          <cell r="F3067">
            <v>2091.6799999999998</v>
          </cell>
        </row>
        <row r="3068">
          <cell r="A3068">
            <v>101508</v>
          </cell>
          <cell r="B3068" t="str">
            <v>ENTRADA DE ENERGIA ELÉTRICA, AÉREA, TRIFÁSICA, COM CAIXA DE SOBREPOR, CABO DE 35 MM2 E DISJUNTOR DIN 50A (NÃO INCLUSO O POSTE DE CONCRETO). AF_07/2020_PS</v>
          </cell>
          <cell r="C3068" t="str">
            <v>UN</v>
          </cell>
          <cell r="D3068">
            <v>1988.33</v>
          </cell>
          <cell r="E3068">
            <v>372.16</v>
          </cell>
          <cell r="F3068">
            <v>2360.4899999999998</v>
          </cell>
        </row>
        <row r="3069">
          <cell r="A3069">
            <v>101509</v>
          </cell>
          <cell r="B3069" t="str">
            <v>ENTRADA DE ENERGIA ELÉTRICA, AÉREA, TRIFÁSICA, COM CAIXA DE EMBUTIR, CABO DE 10 MM2 E DISJUNTOR DIN 50A (NÃO INCLUSO O POSTE DE CONCRETO). AF_07/2020_PS</v>
          </cell>
          <cell r="C3069" t="str">
            <v>UN</v>
          </cell>
          <cell r="D3069">
            <v>1613.71</v>
          </cell>
          <cell r="E3069">
            <v>357.2</v>
          </cell>
          <cell r="F3069">
            <v>1970.91</v>
          </cell>
        </row>
        <row r="3070">
          <cell r="A3070">
            <v>101510</v>
          </cell>
          <cell r="B3070" t="str">
            <v>ENTRADA DE ENERGIA ELÉTRICA, AÉREA, TRIFÁSICA, COM CAIXA DE EMBUTIR, CABO DE 16 MM2 E DISJUNTOR DIN 50A (NÃO INCLUSO O POSTE DE CONCRETO). AF_07/2020_PS</v>
          </cell>
          <cell r="C3070" t="str">
            <v>UN</v>
          </cell>
          <cell r="D3070">
            <v>1774.27</v>
          </cell>
          <cell r="E3070">
            <v>389.56</v>
          </cell>
          <cell r="F3070">
            <v>2163.83</v>
          </cell>
        </row>
        <row r="3071">
          <cell r="A3071">
            <v>101511</v>
          </cell>
          <cell r="B3071" t="str">
            <v>ENTRADA DE ENERGIA ELÉTRICA, AÉREA, TRIFÁSICA, COM CAIXA DE EMBUTIR, CABO DE 25 MM2 E DISJUNTOR DIN 50A (NÃO INCLUSO O POSTE DE CONCRETO). AF_07/2020_PS</v>
          </cell>
          <cell r="C3071" t="str">
            <v>UN</v>
          </cell>
          <cell r="D3071">
            <v>1883.76</v>
          </cell>
          <cell r="E3071">
            <v>343.11</v>
          </cell>
          <cell r="F3071">
            <v>2226.87</v>
          </cell>
        </row>
        <row r="3072">
          <cell r="A3072">
            <v>101512</v>
          </cell>
          <cell r="B3072" t="str">
            <v>ENTRADA DE ENERGIA ELÉTRICA, AÉREA, TRIFÁSICA, COM CAIXA DE EMBUTIR, CABO DE 35 MM2 E DISJUNTOR DIN 50A (NÃO INCLUSO O POSTE DE CONCRETO). AF_07/2020_PS</v>
          </cell>
          <cell r="C3072" t="str">
            <v>UN</v>
          </cell>
          <cell r="D3072">
            <v>2134.3200000000002</v>
          </cell>
          <cell r="E3072">
            <v>361.36</v>
          </cell>
          <cell r="F3072">
            <v>2495.6799999999998</v>
          </cell>
        </row>
        <row r="3073">
          <cell r="A3073">
            <v>101513</v>
          </cell>
          <cell r="B3073" t="str">
            <v>ENTRADA DE ENERGIA ELÉTRICA, SUBTERRÂNEA, MONOFÁSICA, COM CAIXA DE SOBREPOR, CABO DE 10 MM2 E DISJUNTOR DIN 50A (NÃO INCLUSA MURETA DE ALVENARIA). AF_07/2020_PS</v>
          </cell>
          <cell r="C3073" t="str">
            <v>UN</v>
          </cell>
          <cell r="D3073">
            <v>671.8</v>
          </cell>
          <cell r="E3073">
            <v>141.19</v>
          </cell>
          <cell r="F3073">
            <v>812.99</v>
          </cell>
        </row>
        <row r="3074">
          <cell r="A3074">
            <v>101514</v>
          </cell>
          <cell r="B3074" t="str">
            <v>ENTRADA DE ENERGIA ELÉTRICA, SUBTERRÂNEA, MONOFÁSICA, COM CAIXA DE SOBREPOR, CABO DE 16 MM2 E DISJUNTOR DIN 50A (NÃO INCLUSA MURETA DE ALVENARIA). AF_07/2020_PS</v>
          </cell>
          <cell r="C3074" t="str">
            <v>UN</v>
          </cell>
          <cell r="D3074">
            <v>767.27</v>
          </cell>
          <cell r="E3074">
            <v>160.43</v>
          </cell>
          <cell r="F3074">
            <v>927.7</v>
          </cell>
        </row>
        <row r="3075">
          <cell r="A3075">
            <v>101515</v>
          </cell>
          <cell r="B3075" t="str">
            <v>ENTRADA DE ENERGIA ELÉTRICA, SUBTERRÂNEA, MONOFÁSICA, COM CAIXA DE SOBREPOR, CABO DE 25 MM2 E DISJUNTOR DIN 50A (NÃO INCLUSA MURETA DE ALVENARIA). AF_07/2020_PS</v>
          </cell>
          <cell r="C3075" t="str">
            <v>UN</v>
          </cell>
          <cell r="D3075">
            <v>832.4</v>
          </cell>
          <cell r="E3075">
            <v>132.78</v>
          </cell>
          <cell r="F3075">
            <v>965.18</v>
          </cell>
        </row>
        <row r="3076">
          <cell r="A3076">
            <v>101516</v>
          </cell>
          <cell r="B3076" t="str">
            <v>ENTRADA DE ENERGIA ELÉTRICA, SUBTERRÂNEA, MONOFÁSICA, COM CAIXA DE SOBREPOR, CABO DE 35 MM2 E DISJUNTOR DIN 50A (NÃO INCLUSA MURETA DE ALVENARIA). AF_07/2020_PS</v>
          </cell>
          <cell r="C3076" t="str">
            <v>UN</v>
          </cell>
          <cell r="D3076">
            <v>962.94</v>
          </cell>
          <cell r="E3076">
            <v>137.54</v>
          </cell>
          <cell r="F3076">
            <v>1100.48</v>
          </cell>
        </row>
        <row r="3077">
          <cell r="A3077">
            <v>101517</v>
          </cell>
          <cell r="B3077" t="str">
            <v>ENTRADA DE ENERGIA ELÉTRICA, SUBTERRÂNEA, MONOFÁSICA, COM CAIXA DE EMBUTIR, CABO DE 10 MM2 E DISJUNTOR DIN 50A (NÃO INCLUSA MURETA DE ALVENARIA). AF_07/2020_PS</v>
          </cell>
          <cell r="C3077" t="str">
            <v>UN</v>
          </cell>
          <cell r="D3077">
            <v>668.27</v>
          </cell>
          <cell r="E3077">
            <v>126.98</v>
          </cell>
          <cell r="F3077">
            <v>795.25</v>
          </cell>
        </row>
        <row r="3078">
          <cell r="A3078">
            <v>101518</v>
          </cell>
          <cell r="B3078" t="str">
            <v>ENTRADA DE ENERGIA ELÉTRICA, SUBTERRÂNEA, MONOFÁSICA, COM CAIXA DE EMBUTIR, CABO DE 16 MM2 E DISJUNTOR DIN 50A (NÃO INCLUSA MURETA DE ALVENARIA). AF_07/2020_PS</v>
          </cell>
          <cell r="C3078" t="str">
            <v>UN</v>
          </cell>
          <cell r="D3078">
            <v>763.73</v>
          </cell>
          <cell r="E3078">
            <v>146.22999999999999</v>
          </cell>
          <cell r="F3078">
            <v>909.96</v>
          </cell>
        </row>
        <row r="3079">
          <cell r="A3079">
            <v>101519</v>
          </cell>
          <cell r="B3079" t="str">
            <v>ENTRADA DE ENERGIA ELÉTRICA, SUBTERRÂNEA, MONOFÁSICA, COM CAIXA DE EMBUTIR, CABO DE 25 MM2 E DISJUNTOR DIN 50A (NÃO INCLUSA MURETA DE ALVENARIA). AF_07/2020_PS</v>
          </cell>
          <cell r="C3079" t="str">
            <v>UN</v>
          </cell>
          <cell r="D3079">
            <v>828.86</v>
          </cell>
          <cell r="E3079">
            <v>118.58</v>
          </cell>
          <cell r="F3079">
            <v>947.44</v>
          </cell>
        </row>
        <row r="3080">
          <cell r="A3080">
            <v>101520</v>
          </cell>
          <cell r="B3080" t="str">
            <v>ENTRADA DE ENERGIA ELÉTRICA, SUBTERRÂNEA, MONOFÁSICA, COM CAIXA DE EMBUTIR, CABO DE 35 MM2 E DISJUNTOR DIN 50A (NÃO INCLUSA MURETA DE ALVENARIA). AF_07/2020_PS</v>
          </cell>
          <cell r="C3080" t="str">
            <v>UN</v>
          </cell>
          <cell r="D3080">
            <v>959.4</v>
          </cell>
          <cell r="E3080">
            <v>123.34</v>
          </cell>
          <cell r="F3080">
            <v>1082.74</v>
          </cell>
        </row>
        <row r="3081">
          <cell r="A3081">
            <v>101521</v>
          </cell>
          <cell r="B3081" t="str">
            <v>ENTRADA DE ENERGIA ELÉTRICA, SUBTERRÂNEA, BIFÁSICA, COM CAIXA DE SOBREPOR, CABO DE 10 MM2 E DISJUNTOR DIN 50A (NÃO INCLUSA MURETA DE ALVENARIA). AF_07/2020_PS</v>
          </cell>
          <cell r="C3081" t="str">
            <v>UN</v>
          </cell>
          <cell r="D3081">
            <v>926.47</v>
          </cell>
          <cell r="E3081">
            <v>167.71</v>
          </cell>
          <cell r="F3081">
            <v>1094.18</v>
          </cell>
        </row>
        <row r="3082">
          <cell r="A3082">
            <v>101522</v>
          </cell>
          <cell r="B3082" t="str">
            <v>ENTRADA DE ENERGIA ELÉTRICA, SUBTERRÂNEA, BIFÁSICA, COM CAIXA DE SOBREPOR, CABO DE 16 MM2 E DISJUNTOR DIN 50A (NÃO INCLUSA MURETA DE ALVENARIA). AF_07/2020_PS</v>
          </cell>
          <cell r="C3082" t="str">
            <v>UN</v>
          </cell>
          <cell r="D3082">
            <v>1069.6500000000001</v>
          </cell>
          <cell r="E3082">
            <v>196.6</v>
          </cell>
          <cell r="F3082">
            <v>1266.25</v>
          </cell>
        </row>
        <row r="3083">
          <cell r="A3083">
            <v>101523</v>
          </cell>
          <cell r="B3083" t="str">
            <v>ENTRADA DE ENERGIA ELÉTRICA, SUBTERRÂNEA, BIFÁSICA, COM CAIXA DE SOBREPOR, CABO DE 25 MM2 E DISJUNTOR DIN 50A (NÃO INCLUSA MURETA DE ALVENARIA). AF_07/2020_PS</v>
          </cell>
          <cell r="C3083" t="str">
            <v>UN</v>
          </cell>
          <cell r="D3083">
            <v>1167.3499999999999</v>
          </cell>
          <cell r="E3083">
            <v>155.13</v>
          </cell>
          <cell r="F3083">
            <v>1322.48</v>
          </cell>
        </row>
        <row r="3084">
          <cell r="A3084">
            <v>101524</v>
          </cell>
          <cell r="B3084" t="str">
            <v>ENTRADA DE ENERGIA ELÉTRICA, SUBTERRÂNEA, BIFÁSICA, COM CAIXA DE SOBREPOR, CABO DE 35 MM2 E DISJUNTOR DIN 50A (NÃO INCLUSA MURETA DE ALVENARIA). AF_07/2020_PS</v>
          </cell>
          <cell r="C3084" t="str">
            <v>UN</v>
          </cell>
          <cell r="D3084">
            <v>1363.15</v>
          </cell>
          <cell r="E3084">
            <v>162.28</v>
          </cell>
          <cell r="F3084">
            <v>1525.43</v>
          </cell>
        </row>
        <row r="3085">
          <cell r="A3085">
            <v>101525</v>
          </cell>
          <cell r="B3085" t="str">
            <v>ENTRADA DE ENERGIA ELÉTRICA, SUBTERRÂNEA, BIFÁSICA, COM CAIXA DE EMBUTIR, CABO DE 10 MM2 E DISJUNTOR DIN 50A (NÃO INCLUSA MURETA DE ALVENARIA). AF_07/2020_PS</v>
          </cell>
          <cell r="C3085" t="str">
            <v>UN</v>
          </cell>
          <cell r="D3085">
            <v>927.38</v>
          </cell>
          <cell r="E3085">
            <v>156.46</v>
          </cell>
          <cell r="F3085">
            <v>1083.8399999999999</v>
          </cell>
        </row>
        <row r="3086">
          <cell r="A3086">
            <v>101526</v>
          </cell>
          <cell r="B3086" t="str">
            <v>ENTRADA DE ENERGIA ELÉTRICA, SUBTERRÂNEA, BIFÁSICA, COM CAIXA DE EMBUTIR, CABO DE 16 MM2 E DISJUNTOR DIN 50A (NÃO INCLUSA MURETA DE ALVENARIA). AF_07/2020_PS</v>
          </cell>
          <cell r="C3086" t="str">
            <v>UN</v>
          </cell>
          <cell r="D3086">
            <v>1070.56</v>
          </cell>
          <cell r="E3086">
            <v>185.35</v>
          </cell>
          <cell r="F3086">
            <v>1255.9100000000001</v>
          </cell>
        </row>
        <row r="3087">
          <cell r="A3087">
            <v>101527</v>
          </cell>
          <cell r="B3087" t="str">
            <v>ENTRADA DE ENERGIA ELÉTRICA, SUBTERRÂNEA, BIFÁSICA, COM CAIXA DE EMBUTIR, CABO DE 25 MM2 E DISJUNTOR DIN 50A (NÃO INCLUSA MURETA DE ALVENARIA). AF_07/2020_PS</v>
          </cell>
          <cell r="C3087" t="str">
            <v>UN</v>
          </cell>
          <cell r="D3087">
            <v>1168.26</v>
          </cell>
          <cell r="E3087">
            <v>143.88</v>
          </cell>
          <cell r="F3087">
            <v>1312.14</v>
          </cell>
        </row>
        <row r="3088">
          <cell r="A3088">
            <v>101528</v>
          </cell>
          <cell r="B3088" t="str">
            <v>ENTRADA DE ENERGIA ELÉTRICA, SUBTERRÂNEA, BIFÁSICA, COM CAIXA DE EMBUTIR, CABO DE 35 MM2 E DISJUNTOR DIN 50A (NÃO INCLUSA MURETA DE ALVENARIA). AF_07/2020_PS</v>
          </cell>
          <cell r="C3088" t="str">
            <v>UN</v>
          </cell>
          <cell r="D3088">
            <v>1364.06</v>
          </cell>
          <cell r="E3088">
            <v>151.03</v>
          </cell>
          <cell r="F3088">
            <v>1515.09</v>
          </cell>
        </row>
        <row r="3089">
          <cell r="A3089">
            <v>101529</v>
          </cell>
          <cell r="B3089" t="str">
            <v>ENTRADA DE ENERGIA ELÉTRICA, SUBTERRÂNEA, TRIFÁSICA, COM CAIXA DE SOBREPOR, CABO DE 10 MM2 E DISJUNTOR DIN 50A (NÃO INCLUSA MURETA DE ALVENARIA). AF_07/2020_PS</v>
          </cell>
          <cell r="C3089" t="str">
            <v>UN</v>
          </cell>
          <cell r="D3089">
            <v>1026.17</v>
          </cell>
          <cell r="E3089">
            <v>194.32</v>
          </cell>
          <cell r="F3089">
            <v>1220.49</v>
          </cell>
        </row>
        <row r="3090">
          <cell r="A3090">
            <v>101530</v>
          </cell>
          <cell r="B3090" t="str">
            <v>ENTRADA DE ENERGIA ELÉTRICA, SUBTERRÂNEA, TRIFÁSICA, COM CAIXA DE SOBREPOR, CABO DE 16 MM2 E DISJUNTOR DIN 50A (NÃO INCLUSA MURETA DE ALVENARIA). AF_07/2020_PS</v>
          </cell>
          <cell r="C3090" t="str">
            <v>UN</v>
          </cell>
          <cell r="D3090">
            <v>1217.0899999999999</v>
          </cell>
          <cell r="E3090">
            <v>232.82</v>
          </cell>
          <cell r="F3090">
            <v>1449.91</v>
          </cell>
        </row>
        <row r="3091">
          <cell r="A3091">
            <v>101531</v>
          </cell>
          <cell r="B3091" t="str">
            <v>ENTRADA DE ENERGIA ELÉTRICA, SUBTERRÂNEA, TRIFÁSICA, COM CAIXA DE SOBREPOR, CABO DE 25 MM2 E DISJUNTOR DIN 50A (NÃO INCLUSA MURETA DE ALVENARIA). AF_07/2020_PS</v>
          </cell>
          <cell r="C3091" t="str">
            <v>UN</v>
          </cell>
          <cell r="D3091">
            <v>1347.34</v>
          </cell>
          <cell r="E3091">
            <v>177.54</v>
          </cell>
          <cell r="F3091">
            <v>1524.88</v>
          </cell>
        </row>
        <row r="3092">
          <cell r="A3092">
            <v>101532</v>
          </cell>
          <cell r="B3092" t="str">
            <v>ENTRADA DE ENERGIA ELÉTRICA, SUBTERRÂNEA, TRIFÁSICA, COM CAIXA DE SOBREPOR, CABO DE 35 MM2 E DISJUNTOR DIN 50A (NÃO INCLUSA MURETA DE ALVENARIA). AF_07/2020_PS</v>
          </cell>
          <cell r="C3092" t="str">
            <v>UN</v>
          </cell>
          <cell r="D3092">
            <v>1608.41</v>
          </cell>
          <cell r="E3092">
            <v>187.07</v>
          </cell>
          <cell r="F3092">
            <v>1795.48</v>
          </cell>
        </row>
        <row r="3093">
          <cell r="A3093">
            <v>101533</v>
          </cell>
          <cell r="B3093" t="str">
            <v>ENTRADA DE ENERGIA ELÉTRICA, SUBTERRÂNEA, TRIFÁSICA, COM CAIXA DE EMBUTIR, CABO DE 10 MM2 E DISJUNTOR DIN 50A (NÃO INCLUSA MURETA DE ALVENARIA). AF_07/2020_PS</v>
          </cell>
          <cell r="C3093" t="str">
            <v>UN</v>
          </cell>
          <cell r="D3093">
            <v>1172.2</v>
          </cell>
          <cell r="E3093">
            <v>183.48</v>
          </cell>
          <cell r="F3093">
            <v>1355.68</v>
          </cell>
        </row>
        <row r="3094">
          <cell r="A3094">
            <v>101534</v>
          </cell>
          <cell r="B3094" t="str">
            <v>ENTRADA DE ENERGIA ELÉTRICA, SUBTERRÂNEA, TRIFÁSICA, COM CAIXA DE EMBUTIR, CABO DE 16 MM2 E DISJUNTOR DIN 50A (NÃO INCLUSA MURETA DE ALVENARIA). AF_07/2020_PS</v>
          </cell>
          <cell r="C3094" t="str">
            <v>UN</v>
          </cell>
          <cell r="D3094">
            <v>1363.1</v>
          </cell>
          <cell r="E3094">
            <v>222</v>
          </cell>
          <cell r="F3094">
            <v>1585.1</v>
          </cell>
        </row>
        <row r="3095">
          <cell r="A3095">
            <v>101535</v>
          </cell>
          <cell r="B3095" t="str">
            <v>ENTRADA DE ENERGIA ELÉTRICA, SUBTERRÂNEA, TRIFÁSICA, COM CAIXA DE EMBUTIR, CABO DE 25 MM2 E DISJUNTOR DIN 50A (NÃO INCLUSA MURETA DE ALVENARIA). AF_07/2020_PS</v>
          </cell>
          <cell r="C3095" t="str">
            <v>UN</v>
          </cell>
          <cell r="D3095">
            <v>1493.34</v>
          </cell>
          <cell r="E3095">
            <v>166.73</v>
          </cell>
          <cell r="F3095">
            <v>1660.07</v>
          </cell>
        </row>
        <row r="3096">
          <cell r="A3096">
            <v>101536</v>
          </cell>
          <cell r="B3096" t="str">
            <v>ENTRADA DE ENERGIA ELÉTRICA, SUBTERRÂNEA, TRIFÁSICA, COM CAIXA DE EMBUTIR, CABO DE 35 MM2 E DISJUNTOR DIN 50A (NÃO INCLUSA MURETA DE ALVENARIA). AF_07/2020_PS</v>
          </cell>
          <cell r="C3096" t="str">
            <v>UN</v>
          </cell>
          <cell r="D3096">
            <v>1754.41</v>
          </cell>
          <cell r="E3096">
            <v>176.26</v>
          </cell>
          <cell r="F3096">
            <v>1930.67</v>
          </cell>
        </row>
        <row r="3097">
          <cell r="A3097">
            <v>101938</v>
          </cell>
          <cell r="B3097" t="str">
            <v>CAIXA DE PROTEÇÃO PARA MEDIDOR MONOFÁSICO DE EMBUTIR - FORNECIMENTO E INSTALAÇÃO. AF_10/2020</v>
          </cell>
          <cell r="C3097" t="str">
            <v>UN</v>
          </cell>
          <cell r="D3097">
            <v>104.36</v>
          </cell>
          <cell r="E3097">
            <v>16.5</v>
          </cell>
          <cell r="F3097">
            <v>120.86</v>
          </cell>
        </row>
        <row r="3098">
          <cell r="A3098" t="str">
            <v>AUX2019</v>
          </cell>
          <cell r="B3098" t="str">
            <v>CABO DE COBRE NÚ 25 MM² - FORNECIMENTO</v>
          </cell>
          <cell r="C3098" t="str">
            <v>M</v>
          </cell>
          <cell r="D3098">
            <v>24.38</v>
          </cell>
          <cell r="E3098">
            <v>0</v>
          </cell>
          <cell r="F3098">
            <v>24.38</v>
          </cell>
        </row>
        <row r="3099">
          <cell r="A3099" t="str">
            <v>AUX2972</v>
          </cell>
          <cell r="B3099" t="str">
            <v>CABO DE COBRE FLEXÍVEL ISOLADO, SEÇÃO 95 MM², 0,6/1,0 KV, PARA REDE AÉREA DE DISTRIBUIÇÃO DE ENERGIA ELÉTRICA DE BAIXA TENSÃO - FORNECIMENTO</v>
          </cell>
          <cell r="C3099" t="str">
            <v>M</v>
          </cell>
          <cell r="D3099">
            <v>91.92</v>
          </cell>
          <cell r="E3099">
            <v>0</v>
          </cell>
          <cell r="F3099">
            <v>91.92</v>
          </cell>
        </row>
        <row r="3100">
          <cell r="A3100" t="str">
            <v>AUX2020</v>
          </cell>
          <cell r="B3100" t="str">
            <v>CABO DE COBRE FLEXÍVEL ISOLADO, SEÇÃO 120 MM², ANTICHAMA 0,6/1,0 KV - FORNECIMENTO</v>
          </cell>
          <cell r="C3100" t="str">
            <v>M</v>
          </cell>
          <cell r="D3100">
            <v>115.57</v>
          </cell>
          <cell r="E3100">
            <v>0</v>
          </cell>
          <cell r="F3100">
            <v>115.57</v>
          </cell>
        </row>
        <row r="3101">
          <cell r="A3101" t="str">
            <v>AUX1875</v>
          </cell>
          <cell r="B3101" t="str">
            <v>TRANSFORMADOR DE CORRENTE DE 400/5A - FORNEC. E INST.</v>
          </cell>
          <cell r="C3101" t="str">
            <v>UN</v>
          </cell>
          <cell r="D3101">
            <v>220.36</v>
          </cell>
          <cell r="E3101">
            <v>19.100000000000001</v>
          </cell>
          <cell r="F3101">
            <v>239.46</v>
          </cell>
        </row>
        <row r="3102">
          <cell r="A3102" t="str">
            <v>AUX2980</v>
          </cell>
          <cell r="B3102" t="str">
            <v>TRANSFORMADOR DE CORRENTE EM QD - FAIXA 50 A 250/5A</v>
          </cell>
          <cell r="C3102" t="str">
            <v>UN</v>
          </cell>
          <cell r="D3102">
            <v>185.61</v>
          </cell>
          <cell r="E3102">
            <v>19.100000000000001</v>
          </cell>
          <cell r="F3102">
            <v>204.71</v>
          </cell>
        </row>
        <row r="3103">
          <cell r="A3103" t="str">
            <v>AUX2991</v>
          </cell>
          <cell r="B3103" t="str">
            <v>TRANSFORMADOR DE CORRENTE EM QD - FAIXA 200 A 400/5A</v>
          </cell>
          <cell r="C3103" t="str">
            <v>UN</v>
          </cell>
          <cell r="D3103">
            <v>210.94</v>
          </cell>
          <cell r="E3103">
            <v>19.100000000000001</v>
          </cell>
          <cell r="F3103">
            <v>230.04</v>
          </cell>
        </row>
        <row r="3104">
          <cell r="A3104" t="str">
            <v>AUX2992</v>
          </cell>
          <cell r="B3104" t="str">
            <v>TRANSFORMADOR DE CORRENTE EM QD - FAIXA 400 A 800/5A</v>
          </cell>
          <cell r="C3104" t="str">
            <v>UN</v>
          </cell>
          <cell r="D3104">
            <v>211.68</v>
          </cell>
          <cell r="E3104">
            <v>19.100000000000001</v>
          </cell>
          <cell r="F3104">
            <v>230.78</v>
          </cell>
        </row>
        <row r="3105">
          <cell r="A3105" t="str">
            <v>AUX3617</v>
          </cell>
          <cell r="B3105" t="str">
            <v>MURETA PARA ENTRADA DE ENERGIA 4,00X2,00 M EM ALVENARIA DE CONCRETO</v>
          </cell>
          <cell r="C3105" t="str">
            <v xml:space="preserve">UN </v>
          </cell>
          <cell r="D3105">
            <v>2718.99</v>
          </cell>
          <cell r="E3105">
            <v>1629.05</v>
          </cell>
          <cell r="F3105">
            <v>4348.04</v>
          </cell>
        </row>
        <row r="3106">
          <cell r="A3106" t="str">
            <v>AUX2775</v>
          </cell>
          <cell r="B3106" t="str">
            <v>MURETA DE CONCRETO ARMADO E ALVENARIA PARA ENTRADA DE ENERGIA DE 200 A, 1,80X1,10 M, PINTADA. FORNEC E EXEC.</v>
          </cell>
          <cell r="C3106" t="str">
            <v>UN</v>
          </cell>
          <cell r="D3106">
            <v>881.33</v>
          </cell>
          <cell r="E3106">
            <v>570.76</v>
          </cell>
          <cell r="F3106">
            <v>1452.09</v>
          </cell>
        </row>
        <row r="3107">
          <cell r="A3107" t="str">
            <v>AUX3391</v>
          </cell>
          <cell r="B3107" t="str">
            <v>MURETA DE ALVENARIA 1,50X1,70 PARA ENTRADA DE ENERGIA, INCLUSO PINTURA</v>
          </cell>
          <cell r="C3107" t="str">
            <v xml:space="preserve">UN </v>
          </cell>
          <cell r="D3107">
            <v>519.95000000000005</v>
          </cell>
          <cell r="E3107">
            <v>378.84</v>
          </cell>
          <cell r="F3107">
            <v>898.79</v>
          </cell>
        </row>
        <row r="3108">
          <cell r="A3108" t="str">
            <v>AUX2810</v>
          </cell>
          <cell r="B3108" t="str">
            <v>MURETA DE ALVENARIA 1,50X0,60 M PARA QDG</v>
          </cell>
          <cell r="C3108" t="str">
            <v xml:space="preserve">UN </v>
          </cell>
          <cell r="D3108">
            <v>145.01</v>
          </cell>
          <cell r="E3108">
            <v>103.35</v>
          </cell>
          <cell r="F3108">
            <v>248.36</v>
          </cell>
        </row>
        <row r="3109">
          <cell r="A3109" t="str">
            <v>AUX2782</v>
          </cell>
          <cell r="B3109" t="str">
            <v>EXECUÇÃO DE CONEXÃO DE RAMAL DE ENTRADA DE SERVIÇO DA REDE ATÉ MURETA, POR EMPRESA CADASTRADA NA COPEL, COM TODA A DOCUMENTAÇÃO NECESSÁRIA, EMISSÃO DE DOCUMENTAÇÃO OBRIGATÓRIA, ART, TRÂMITES PARA VISTORIA, PASSAGEM DO CABEAMENTO E FORNECIMENTO DE CONECTORES/TERMINAIS</v>
          </cell>
          <cell r="C3109" t="str">
            <v xml:space="preserve">UN </v>
          </cell>
          <cell r="D3109">
            <v>1601.76</v>
          </cell>
          <cell r="E3109">
            <v>8277.1200000000008</v>
          </cell>
          <cell r="F3109">
            <v>9878.8799999999992</v>
          </cell>
        </row>
        <row r="3110">
          <cell r="A3110"/>
          <cell r="B3110" t="str">
            <v>ELETRODUTOS, PERFILADOS, ELETROCALHAS, CANALETAS</v>
          </cell>
          <cell r="C3110"/>
          <cell r="D3110"/>
          <cell r="E3110"/>
          <cell r="F3110"/>
        </row>
        <row r="3111">
          <cell r="A3111"/>
          <cell r="B3111" t="str">
            <v>INSTALAÇÃO- ELETRODUTOS, PERFILADOS, ELETROCALHAS, CANALETAS</v>
          </cell>
          <cell r="C3111"/>
          <cell r="D3111"/>
          <cell r="E3111"/>
          <cell r="F3111"/>
        </row>
        <row r="3112">
          <cell r="A3112">
            <v>103490</v>
          </cell>
          <cell r="B3112" t="str">
            <v>PLACA DE CONCRETO PRÉ-MOLDADO COMO PROTEÇÃO MECÂNICA ADICIONAL NO REATERRO PARA REDE ENTERRADA DE DISTRIBUIÇÃO DE ENERGIA ELÉTRICA - FORNECIMENTO E INSTALAÇÃO. AF_12/2021</v>
          </cell>
          <cell r="C3112" t="str">
            <v>M3</v>
          </cell>
          <cell r="D3112">
            <v>1514.82</v>
          </cell>
          <cell r="E3112">
            <v>1615.21</v>
          </cell>
          <cell r="F3112">
            <v>3130.03</v>
          </cell>
        </row>
        <row r="3113">
          <cell r="A3113">
            <v>103491</v>
          </cell>
          <cell r="B3113" t="str">
            <v>CONCRETAGEM COMO PROTEÇÃO MECÂNICA ADICIONAL NO REATERRO PARA REDE ENTERRADA DE DISTRIBUIÇÃO DE ENERGIA ELÉTRICA - FORNECIMENTO E INSTALAÇÃO. AF_12/2021</v>
          </cell>
          <cell r="C3113" t="str">
            <v>M3</v>
          </cell>
          <cell r="D3113">
            <v>421.36</v>
          </cell>
          <cell r="E3113">
            <v>359.85</v>
          </cell>
          <cell r="F3113">
            <v>781.21</v>
          </cell>
        </row>
        <row r="3114">
          <cell r="A3114"/>
          <cell r="B3114" t="str">
            <v>MANUTENÇÃO / REPAROS - ELETRODUTOS, PERFILADOS, ELETROCALHAS, CANALETAS</v>
          </cell>
          <cell r="C3114"/>
          <cell r="D3114"/>
          <cell r="E3114"/>
          <cell r="F3114"/>
        </row>
        <row r="3115">
          <cell r="A3115" t="str">
            <v>AUX0315</v>
          </cell>
          <cell r="B3115" t="str">
            <v>REMOÇÃO DE PERFILADOS</v>
          </cell>
          <cell r="C3115" t="str">
            <v>M</v>
          </cell>
          <cell r="D3115">
            <v>6.28</v>
          </cell>
          <cell r="E3115">
            <v>15.27</v>
          </cell>
          <cell r="F3115">
            <v>21.55</v>
          </cell>
        </row>
        <row r="3116">
          <cell r="A3116" t="str">
            <v>AUX0316</v>
          </cell>
          <cell r="B3116" t="str">
            <v>REMOÇÃO DE ELETRODUTOS EMBUTIDOS - ATÉ 2"</v>
          </cell>
          <cell r="C3116" t="str">
            <v>M</v>
          </cell>
          <cell r="D3116">
            <v>7.86</v>
          </cell>
          <cell r="E3116">
            <v>19.100000000000001</v>
          </cell>
          <cell r="F3116">
            <v>26.96</v>
          </cell>
        </row>
        <row r="3117">
          <cell r="A3117" t="str">
            <v>AUX0317</v>
          </cell>
          <cell r="B3117" t="str">
            <v>REMOÇÃO DE ELETRODUTOS EMBUTIDOS - ACIMA DE 2"</v>
          </cell>
          <cell r="C3117" t="str">
            <v>M</v>
          </cell>
          <cell r="D3117">
            <v>15.72</v>
          </cell>
          <cell r="E3117">
            <v>38.18</v>
          </cell>
          <cell r="F3117">
            <v>53.9</v>
          </cell>
        </row>
        <row r="3118">
          <cell r="A3118" t="str">
            <v>AUX0318</v>
          </cell>
          <cell r="B3118" t="str">
            <v>REMOÇÃO DE ELETRODUTOS APARENTES - ATÉ 2"</v>
          </cell>
          <cell r="C3118" t="str">
            <v>M</v>
          </cell>
          <cell r="D3118">
            <v>3.94</v>
          </cell>
          <cell r="E3118">
            <v>9.5500000000000007</v>
          </cell>
          <cell r="F3118">
            <v>13.49</v>
          </cell>
        </row>
        <row r="3119">
          <cell r="A3119" t="str">
            <v>AUX0319</v>
          </cell>
          <cell r="B3119" t="str">
            <v>REMOÇÃO DE ELETRODUTOS APARENTES - ACIMA DE 2"</v>
          </cell>
          <cell r="C3119" t="str">
            <v>M</v>
          </cell>
          <cell r="D3119">
            <v>7.86</v>
          </cell>
          <cell r="E3119">
            <v>19.100000000000001</v>
          </cell>
          <cell r="F3119">
            <v>26.96</v>
          </cell>
        </row>
        <row r="3120">
          <cell r="A3120" t="str">
            <v>AUX0406</v>
          </cell>
          <cell r="B3120" t="str">
            <v>RETIRADA DE PERFILADOS</v>
          </cell>
          <cell r="C3120" t="str">
            <v>M</v>
          </cell>
          <cell r="D3120">
            <v>6.28</v>
          </cell>
          <cell r="E3120">
            <v>15.27</v>
          </cell>
          <cell r="F3120">
            <v>21.55</v>
          </cell>
        </row>
        <row r="3121">
          <cell r="A3121" t="str">
            <v>AUX0407</v>
          </cell>
          <cell r="B3121" t="str">
            <v>RETIRADA DE ELETRODUTOS APARENTES - ATÉ 2"</v>
          </cell>
          <cell r="C3121" t="str">
            <v>M</v>
          </cell>
          <cell r="D3121">
            <v>3.94</v>
          </cell>
          <cell r="E3121">
            <v>9.5500000000000007</v>
          </cell>
          <cell r="F3121">
            <v>13.49</v>
          </cell>
        </row>
        <row r="3122">
          <cell r="A3122" t="str">
            <v>AUX0408</v>
          </cell>
          <cell r="B3122" t="str">
            <v>RETIRADA DE ELETRODUTOS APARENTES - ACIMA DE 2"</v>
          </cell>
          <cell r="C3122" t="str">
            <v>M</v>
          </cell>
          <cell r="D3122">
            <v>7.86</v>
          </cell>
          <cell r="E3122">
            <v>19.100000000000001</v>
          </cell>
          <cell r="F3122">
            <v>26.96</v>
          </cell>
        </row>
        <row r="3123">
          <cell r="A3123" t="str">
            <v>AUX0475</v>
          </cell>
          <cell r="B3123" t="str">
            <v>RECOLOCAÇÃO DE PERFILADOS</v>
          </cell>
          <cell r="C3123" t="str">
            <v>M</v>
          </cell>
          <cell r="D3123">
            <v>7.86</v>
          </cell>
          <cell r="E3123">
            <v>19.100000000000001</v>
          </cell>
          <cell r="F3123">
            <v>26.96</v>
          </cell>
        </row>
        <row r="3124">
          <cell r="A3124" t="str">
            <v>AUX0476</v>
          </cell>
          <cell r="B3124" t="str">
            <v>RECOLOCAÇÃO DE ELETRODUTOS APARENTES - ATÉ 2"</v>
          </cell>
          <cell r="C3124" t="str">
            <v>M</v>
          </cell>
          <cell r="D3124">
            <v>4.72</v>
          </cell>
          <cell r="E3124">
            <v>11.46</v>
          </cell>
          <cell r="F3124">
            <v>16.18</v>
          </cell>
        </row>
        <row r="3125">
          <cell r="A3125" t="str">
            <v>AUX0477</v>
          </cell>
          <cell r="B3125" t="str">
            <v>RECOLOCAÇÃO DE ELETRODUTOS APARENTES - ACIMA DE 2"</v>
          </cell>
          <cell r="C3125" t="str">
            <v>M</v>
          </cell>
          <cell r="D3125">
            <v>9.44</v>
          </cell>
          <cell r="E3125">
            <v>22.91</v>
          </cell>
          <cell r="F3125">
            <v>32.35</v>
          </cell>
        </row>
        <row r="3126">
          <cell r="A3126" t="str">
            <v>AUX0201</v>
          </cell>
          <cell r="B3126" t="str">
            <v>ENVELOPAMENTO DE ELETRODUTO ENTERRADO, COM CONCRETO FCK=5MPA C/ BRITA 2</v>
          </cell>
          <cell r="C3126" t="str">
            <v>M</v>
          </cell>
          <cell r="D3126">
            <v>17.97</v>
          </cell>
          <cell r="E3126">
            <v>16.16</v>
          </cell>
          <cell r="F3126">
            <v>34.130000000000003</v>
          </cell>
        </row>
        <row r="3127">
          <cell r="A3127" t="str">
            <v>AUX0202</v>
          </cell>
          <cell r="B3127" t="str">
            <v>ENVELOPAMENTO DE ELETRODUTO ENTERRADO COM CONCRETO FCK=5MPA C/  AGREGADO RECICLADO</v>
          </cell>
          <cell r="C3127" t="str">
            <v>M</v>
          </cell>
          <cell r="D3127">
            <v>18.02</v>
          </cell>
          <cell r="E3127">
            <v>16.16</v>
          </cell>
          <cell r="F3127">
            <v>34.18</v>
          </cell>
        </row>
        <row r="3128">
          <cell r="A3128" t="str">
            <v>AUX3222</v>
          </cell>
          <cell r="B3128" t="str">
            <v>GUIA PARA CABOS EM ARAME GALVANIZADO Nº 16</v>
          </cell>
          <cell r="C3128" t="str">
            <v>M</v>
          </cell>
          <cell r="D3128">
            <v>2.14</v>
          </cell>
          <cell r="E3128">
            <v>4.33</v>
          </cell>
          <cell r="F3128">
            <v>6.47</v>
          </cell>
        </row>
        <row r="3129">
          <cell r="A3129" t="str">
            <v>AUX3439</v>
          </cell>
          <cell r="B3129" t="str">
            <v>FITA DE SINALIZAÇÃO SUBTERRÂNEA PARA REDE ENTERRADA DE DISTRIBUIÇÃO DE ENERGIA ELÉTRICA</v>
          </cell>
          <cell r="C3129" t="str">
            <v>M</v>
          </cell>
          <cell r="D3129">
            <v>1.49</v>
          </cell>
          <cell r="E3129">
            <v>0.16</v>
          </cell>
          <cell r="F3129">
            <v>1.65</v>
          </cell>
        </row>
        <row r="3130">
          <cell r="A3130"/>
          <cell r="B3130" t="str">
            <v>ELETRODUTOS PVC FLEXÍVEIS</v>
          </cell>
          <cell r="C3130"/>
          <cell r="D3130"/>
          <cell r="E3130"/>
          <cell r="F3130"/>
        </row>
        <row r="3131">
          <cell r="A3131">
            <v>91831</v>
          </cell>
          <cell r="B3131" t="str">
            <v>ELETRODUTO FLEXÍVEL CORRUGADO, PVC, DN 20 MM (1/2"), PARA CIRCUITOS TERMINAIS, INSTALADO EM FORRO - FORNECIMENTO E INSTALAÇÃO. AF_12/2015</v>
          </cell>
          <cell r="C3131" t="str">
            <v>M</v>
          </cell>
          <cell r="D3131">
            <v>6.62</v>
          </cell>
          <cell r="E3131">
            <v>3.73</v>
          </cell>
          <cell r="F3131">
            <v>10.35</v>
          </cell>
        </row>
        <row r="3132">
          <cell r="A3132">
            <v>91842</v>
          </cell>
          <cell r="B3132" t="str">
            <v>ELETRODUTO FLEXÍVEL CORRUGADO, PVC, DN 20 MM (1/2"), PARA CIRCUITOS TERMINAIS, INSTALADO EM LAJE - FORNECIMENTO E INSTALAÇÃO. AF_12/2015</v>
          </cell>
          <cell r="C3132" t="str">
            <v>M</v>
          </cell>
          <cell r="D3132">
            <v>5.17</v>
          </cell>
          <cell r="E3132">
            <v>2.73</v>
          </cell>
          <cell r="F3132">
            <v>7.9</v>
          </cell>
        </row>
        <row r="3133">
          <cell r="A3133">
            <v>91852</v>
          </cell>
          <cell r="B3133" t="str">
            <v>ELETRODUTO FLEXÍVEL CORRUGADO, PVC, DN 20 MM (1/2"), PARA CIRCUITOS TERMINAIS, INSTALADO EM PAREDE - FORNECIMENTO E INSTALAÇÃO. AF_12/2015</v>
          </cell>
          <cell r="C3133" t="str">
            <v>M</v>
          </cell>
          <cell r="D3133">
            <v>5.7</v>
          </cell>
          <cell r="E3133">
            <v>4.93</v>
          </cell>
          <cell r="F3133">
            <v>10.63</v>
          </cell>
        </row>
        <row r="3134">
          <cell r="A3134">
            <v>91834</v>
          </cell>
          <cell r="B3134" t="str">
            <v>ELETRODUTO FLEXÍVEL CORRUGADO, PVC, DN 25 MM (3/4"), PARA CIRCUITOS TERMINAIS, INSTALADO EM FORRO - FORNECIMENTO E INSTALAÇÃO. AF_12/2015</v>
          </cell>
          <cell r="C3134" t="str">
            <v>M</v>
          </cell>
          <cell r="D3134">
            <v>7.18</v>
          </cell>
          <cell r="E3134">
            <v>4.3</v>
          </cell>
          <cell r="F3134">
            <v>11.48</v>
          </cell>
        </row>
        <row r="3135">
          <cell r="A3135">
            <v>91844</v>
          </cell>
          <cell r="B3135" t="str">
            <v>ELETRODUTO FLEXÍVEL CORRUGADO, PVC, DN 25 MM (3/4"), PARA CIRCUITOS TERMINAIS, INSTALADO EM LAJE - FORNECIMENTO E INSTALAÇÃO. AF_12/2015</v>
          </cell>
          <cell r="C3135" t="str">
            <v>M</v>
          </cell>
          <cell r="D3135">
            <v>5.7</v>
          </cell>
          <cell r="E3135">
            <v>3.34</v>
          </cell>
          <cell r="F3135">
            <v>9.0399999999999991</v>
          </cell>
        </row>
        <row r="3136">
          <cell r="A3136">
            <v>91854</v>
          </cell>
          <cell r="B3136" t="str">
            <v>ELETRODUTO FLEXÍVEL CORRUGADO, PVC, DN 25 MM (3/4"), PARA CIRCUITOS TERMINAIS, INSTALADO EM PAREDE - FORNECIMENTO E INSTALAÇÃO. AF_12/2015</v>
          </cell>
          <cell r="C3136" t="str">
            <v>M</v>
          </cell>
          <cell r="D3136">
            <v>6.25</v>
          </cell>
          <cell r="E3136">
            <v>5.49</v>
          </cell>
          <cell r="F3136">
            <v>11.74</v>
          </cell>
        </row>
        <row r="3137">
          <cell r="A3137">
            <v>91836</v>
          </cell>
          <cell r="B3137" t="str">
            <v>ELETRODUTO FLEXÍVEL CORRUGADO, PVC, DN 32 MM (1"), PARA CIRCUITOS TERMINAIS, INSTALADO EM FORRO - FORNECIMENTO E INSTALAÇÃO. AF_12/2015</v>
          </cell>
          <cell r="C3137" t="str">
            <v>M</v>
          </cell>
          <cell r="D3137">
            <v>10.57</v>
          </cell>
          <cell r="E3137">
            <v>5.0599999999999996</v>
          </cell>
          <cell r="F3137">
            <v>15.63</v>
          </cell>
        </row>
        <row r="3138">
          <cell r="A3138">
            <v>91846</v>
          </cell>
          <cell r="B3138" t="str">
            <v>ELETRODUTO FLEXÍVEL CORRUGADO, PVC, DN 32 MM (1"), PARA CIRCUITOS TERMINAIS, INSTALADO EM LAJE - FORNECIMENTO E INSTALAÇÃO. AF_12/2015</v>
          </cell>
          <cell r="C3138" t="str">
            <v>M</v>
          </cell>
          <cell r="D3138">
            <v>9.1300000000000008</v>
          </cell>
          <cell r="E3138">
            <v>4.07</v>
          </cell>
          <cell r="F3138">
            <v>13.2</v>
          </cell>
        </row>
        <row r="3139">
          <cell r="A3139">
            <v>91856</v>
          </cell>
          <cell r="B3139" t="str">
            <v>ELETRODUTO FLEXÍVEL CORRUGADO, PVC, DN 32 MM (1"), PARA CIRCUITOS TERMINAIS, INSTALADO EM PAREDE - FORNECIMENTO E INSTALAÇÃO. AF_12/2015</v>
          </cell>
          <cell r="C3139" t="str">
            <v>M</v>
          </cell>
          <cell r="D3139">
            <v>9.4</v>
          </cell>
          <cell r="E3139">
            <v>6.26</v>
          </cell>
          <cell r="F3139">
            <v>15.66</v>
          </cell>
        </row>
        <row r="3140">
          <cell r="A3140"/>
          <cell r="B3140" t="str">
            <v>ELETRODUTOS PVC FLEXÍVEL REFORÇADO</v>
          </cell>
          <cell r="C3140"/>
          <cell r="D3140"/>
          <cell r="E3140"/>
          <cell r="F3140"/>
        </row>
        <row r="3141">
          <cell r="A3141">
            <v>91833</v>
          </cell>
          <cell r="B3141" t="str">
            <v>ELETRODUTO FLEXÍVEL CORRUGADO REFORÇADO, PVC, DN 20 MM (1/2"), PARA CIRCUITOS TERMINAIS, INSTALADO EM FORRO - FORNECIMENTO E INSTALAÇÃO. AF_12/2015</v>
          </cell>
          <cell r="C3141" t="str">
            <v>M</v>
          </cell>
          <cell r="D3141">
            <v>7.51</v>
          </cell>
          <cell r="E3141">
            <v>3.72</v>
          </cell>
          <cell r="F3141">
            <v>11.23</v>
          </cell>
        </row>
        <row r="3142">
          <cell r="A3142">
            <v>91835</v>
          </cell>
          <cell r="B3142" t="str">
            <v>ELETRODUTO FLEXÍVEL CORRUGADO REFORÇADO, PVC, DN 25 MM (3/4"), PARA CIRCUITOS TERMINAIS, INSTALADO EM FORRO - FORNECIMENTO E INSTALAÇÃO. AF_12/2015</v>
          </cell>
          <cell r="C3142" t="str">
            <v>M</v>
          </cell>
          <cell r="D3142">
            <v>9.4499999999999993</v>
          </cell>
          <cell r="E3142">
            <v>4.29</v>
          </cell>
          <cell r="F3142">
            <v>13.74</v>
          </cell>
        </row>
        <row r="3143">
          <cell r="A3143">
            <v>91837</v>
          </cell>
          <cell r="B3143" t="str">
            <v>ELETRODUTO FLEXÍVEL CORRUGADO REFORÇADO, PVC, DN 32 MM (1"), PARA CIRCUITOS TERMINAIS, INSTALADO EM FORRO - FORNECIMENTO E INSTALAÇÃO. AF_12/2015</v>
          </cell>
          <cell r="C3143" t="str">
            <v>M</v>
          </cell>
          <cell r="D3143">
            <v>15.86</v>
          </cell>
          <cell r="E3143">
            <v>5.05</v>
          </cell>
          <cell r="F3143">
            <v>20.91</v>
          </cell>
        </row>
        <row r="3144">
          <cell r="A3144">
            <v>91843</v>
          </cell>
          <cell r="B3144" t="str">
            <v>ELETRODUTO FLEXÍVEL CORRUGADO REFORÇADO, PVC, DN 20 MM (1/2"), PARA CIRCUITOS TERMINAIS, INSTALADO EM LAJE - FORNECIMENTO E INSTALAÇÃO. AF_12/2015</v>
          </cell>
          <cell r="C3144" t="str">
            <v>M</v>
          </cell>
          <cell r="D3144">
            <v>6.05</v>
          </cell>
          <cell r="E3144">
            <v>2.73</v>
          </cell>
          <cell r="F3144">
            <v>8.7799999999999994</v>
          </cell>
        </row>
        <row r="3145">
          <cell r="A3145">
            <v>91845</v>
          </cell>
          <cell r="B3145" t="str">
            <v>ELETRODUTO FLEXÍVEL CORRUGADO REFORÇADO, PVC, DN 25 MM (3/4"), PARA CIRCUITOS TERMINAIS, INSTALADO EM LAJE - FORNECIMENTO E INSTALAÇÃO. AF_12/2015</v>
          </cell>
          <cell r="C3145" t="str">
            <v>M</v>
          </cell>
          <cell r="D3145">
            <v>7.97</v>
          </cell>
          <cell r="E3145">
            <v>3.33</v>
          </cell>
          <cell r="F3145">
            <v>11.3</v>
          </cell>
        </row>
        <row r="3146">
          <cell r="A3146">
            <v>91847</v>
          </cell>
          <cell r="B3146" t="str">
            <v>ELETRODUTO FLEXÍVEL CORRUGADO REFORÇADO, PVC, DN 32 MM (1"), PARA CIRCUITOS TERMINAIS, INSTALADO EM LAJE - FORNECIMENTO E INSTALAÇÃO. AF_12/2015</v>
          </cell>
          <cell r="C3146" t="str">
            <v>M</v>
          </cell>
          <cell r="D3146">
            <v>14.41</v>
          </cell>
          <cell r="E3146">
            <v>4.07</v>
          </cell>
          <cell r="F3146">
            <v>18.48</v>
          </cell>
        </row>
        <row r="3147">
          <cell r="A3147">
            <v>91853</v>
          </cell>
          <cell r="B3147" t="str">
            <v>ELETRODUTO FLEXÍVEL CORRUGADO REFORÇADO, PVC, DN 20 MM (1/2"), PARA CIRCUITOS TERMINAIS, INSTALADO EM PAREDE - FORNECIMENTO E INSTALAÇÃO. AF_12/2015</v>
          </cell>
          <cell r="C3147" t="str">
            <v>M</v>
          </cell>
          <cell r="D3147">
            <v>6.51</v>
          </cell>
          <cell r="E3147">
            <v>4.93</v>
          </cell>
          <cell r="F3147">
            <v>11.44</v>
          </cell>
        </row>
        <row r="3148">
          <cell r="A3148">
            <v>91855</v>
          </cell>
          <cell r="B3148" t="str">
            <v>ELETRODUTO FLEXÍVEL CORRUGADO REFORÇADO, PVC, DN 25 MM (3/4"), PARA CIRCUITOS TERMINAIS, INSTALADO EM PAREDE - FORNECIMENTO E INSTALAÇÃO. AF_12/2015</v>
          </cell>
          <cell r="C3148" t="str">
            <v>M</v>
          </cell>
          <cell r="D3148">
            <v>8.35</v>
          </cell>
          <cell r="E3148">
            <v>5.49</v>
          </cell>
          <cell r="F3148">
            <v>13.84</v>
          </cell>
        </row>
        <row r="3149">
          <cell r="A3149">
            <v>91857</v>
          </cell>
          <cell r="B3149" t="str">
            <v>ELETRODUTO FLEXÍVEL CORRUGADO REFORÇADO, PVC, DN 32 MM (1"), PARA CIRCUITOS TERMINAIS, INSTALADO EM PAREDE - FORNECIMENTO E INSTALAÇÃO. AF_12/2015</v>
          </cell>
          <cell r="C3149" t="str">
            <v>M</v>
          </cell>
          <cell r="D3149">
            <v>14.28</v>
          </cell>
          <cell r="E3149">
            <v>6.26</v>
          </cell>
          <cell r="F3149">
            <v>20.54</v>
          </cell>
        </row>
        <row r="3150">
          <cell r="A3150" t="str">
            <v>AUX0676</v>
          </cell>
          <cell r="B3150" t="str">
            <v>ELETRODUTO FLEXÍVEL CORRUGADO REFORÇADO, PVC, DN 20 MM (1/2"), PARA CIRCUITOS TERMINAIS, INSTALADO EM PISO, SEM ESCAVAÇÃO - FORNECIMENTO E INSTALAÇÃO</v>
          </cell>
          <cell r="C3150" t="str">
            <v>M</v>
          </cell>
          <cell r="D3150">
            <v>6.05</v>
          </cell>
          <cell r="E3150">
            <v>2.75</v>
          </cell>
          <cell r="F3150">
            <v>8.8000000000000007</v>
          </cell>
        </row>
        <row r="3151">
          <cell r="A3151" t="str">
            <v>AUX0675</v>
          </cell>
          <cell r="B3151" t="str">
            <v>ELETRODUTO FLEXÍVEL CORRUGADO REFORÇADO, PVC, DN 25 MM (3/4"), PARA CIRCUITOS TERMINAIS, INSTALADO EM PISO, SEM ESCAVAÇÃO - FORNECIMENTO E INSTALAÇÃO</v>
          </cell>
          <cell r="C3151" t="str">
            <v>M</v>
          </cell>
          <cell r="D3151">
            <v>8</v>
          </cell>
          <cell r="E3151">
            <v>3.32</v>
          </cell>
          <cell r="F3151">
            <v>11.32</v>
          </cell>
        </row>
        <row r="3152">
          <cell r="A3152" t="str">
            <v>AUX0672</v>
          </cell>
          <cell r="B3152" t="str">
            <v>ELETRODUTO FLEXÍVEL CORRUGADO REFORÇADO, PVC, DN 32 MM (1"), PARA CIRCUITOS TERMINAIS, INSTALADO EM PISO, SEM ESCAVAÇÃO - FORNECIMENTO E INSTALAÇÃO</v>
          </cell>
          <cell r="C3152" t="str">
            <v>M</v>
          </cell>
          <cell r="D3152">
            <v>14.4</v>
          </cell>
          <cell r="E3152">
            <v>4.08</v>
          </cell>
          <cell r="F3152">
            <v>18.48</v>
          </cell>
        </row>
        <row r="3153">
          <cell r="A3153"/>
          <cell r="B3153" t="str">
            <v>ELETRODUTO CORRUGADO FLEXÍVEL PEAD</v>
          </cell>
          <cell r="C3153"/>
          <cell r="D3153"/>
          <cell r="E3153"/>
          <cell r="F3153"/>
        </row>
        <row r="3154">
          <cell r="A3154">
            <v>91840</v>
          </cell>
          <cell r="B3154" t="str">
            <v>ELETRODUTO FLEXÍVEL CORRUGADO, PEAD, DN 40 MM (1 1/4"), PARA CIRCUITOS TERMINAIS, INSTALADO EM FORRO - FORNECIMENTO E INSTALAÇÃO. AF_12/2015</v>
          </cell>
          <cell r="C3154" t="str">
            <v>M</v>
          </cell>
          <cell r="D3154">
            <v>7.89</v>
          </cell>
          <cell r="E3154">
            <v>5.97</v>
          </cell>
          <cell r="F3154">
            <v>13.86</v>
          </cell>
        </row>
        <row r="3155">
          <cell r="A3155">
            <v>91850</v>
          </cell>
          <cell r="B3155" t="str">
            <v>ELETRODUTO FLEXÍVEL CORRUGADO, PEAD, DN 40 MM (1 1/4"), PARA CIRCUITOS TERMINAIS, INSTALADO EM LAJE - FORNECIMENTO E INSTALAÇÃO. AF_12/2015</v>
          </cell>
          <cell r="C3155" t="str">
            <v>M</v>
          </cell>
          <cell r="D3155">
            <v>6.48</v>
          </cell>
          <cell r="E3155">
            <v>5.01</v>
          </cell>
          <cell r="F3155">
            <v>11.49</v>
          </cell>
        </row>
        <row r="3156">
          <cell r="A3156">
            <v>91860</v>
          </cell>
          <cell r="B3156" t="str">
            <v>ELETRODUTO FLEXÍVEL CORRUGADO, PEAD, DN 40 MM (1 1/4"), PARA CIRCUITOS TERMINAIS, INSTALADO EM PAREDE - FORNECIMENTO E INSTALAÇÃO. AF_12/2015</v>
          </cell>
          <cell r="C3156" t="str">
            <v>M</v>
          </cell>
          <cell r="D3156">
            <v>6.98</v>
          </cell>
          <cell r="E3156">
            <v>7.19</v>
          </cell>
          <cell r="F3156">
            <v>14.17</v>
          </cell>
        </row>
        <row r="3157">
          <cell r="A3157" t="str">
            <v>AUX3245</v>
          </cell>
          <cell r="B3157" t="str">
            <v>ELETRODUTO FLEXÍVEL CORRUGADO REFORÇADO, PEAD, DN 40 MM (1 1/4"), PARA CIRCUITOS TERMINAIS, INSTALADO EM PISO, SEM ESCAVAÇÃO - FORNECIMENTO E INSTALAÇÃO</v>
          </cell>
          <cell r="C3157" t="str">
            <v>M</v>
          </cell>
          <cell r="D3157">
            <v>6.51</v>
          </cell>
          <cell r="E3157">
            <v>5</v>
          </cell>
          <cell r="F3157">
            <v>11.51</v>
          </cell>
        </row>
        <row r="3158">
          <cell r="A3158" t="str">
            <v>AUX2581</v>
          </cell>
          <cell r="B3158" t="str">
            <v>ELETRODUTO FLEXÍVEL CORRUGADO, PEAD, DN 40 (1 1/4")  - FORNEC. E INST.</v>
          </cell>
          <cell r="C3158" t="str">
            <v>M</v>
          </cell>
          <cell r="D3158">
            <v>5.45</v>
          </cell>
          <cell r="E3158">
            <v>2.56</v>
          </cell>
          <cell r="F3158">
            <v>8.01</v>
          </cell>
        </row>
        <row r="3159">
          <cell r="A3159">
            <v>97667</v>
          </cell>
          <cell r="B3159" t="str">
            <v>ELETRODUTO FLEXÍVEL CORRUGADO, PEAD, DN 50 (1 1/2"), PARA REDE ENTERRADA DE DISTRIBUIÇÃO DE ENERGIA ELÉTRICA - FORNECIMENTO E INSTALAÇÃO. AF_12/2021</v>
          </cell>
          <cell r="C3159" t="str">
            <v>M</v>
          </cell>
          <cell r="D3159">
            <v>6.08</v>
          </cell>
          <cell r="E3159">
            <v>2.57</v>
          </cell>
          <cell r="F3159">
            <v>8.65</v>
          </cell>
        </row>
        <row r="3160">
          <cell r="A3160">
            <v>97668</v>
          </cell>
          <cell r="B3160" t="str">
            <v>ELETRODUTO FLEXÍVEL CORRUGADO, PEAD, DN 63 (2"), PARA REDE ENTERRADA DE DISTRIBUIÇÃO DE ENERGIA ELÉTRICA - FORNECIMENTO E INSTALAÇÃO. AF_12/2021</v>
          </cell>
          <cell r="C3160" t="str">
            <v>M</v>
          </cell>
          <cell r="D3160">
            <v>8.7100000000000009</v>
          </cell>
          <cell r="E3160">
            <v>3.6</v>
          </cell>
          <cell r="F3160">
            <v>12.31</v>
          </cell>
        </row>
        <row r="3161">
          <cell r="A3161">
            <v>97669</v>
          </cell>
          <cell r="B3161" t="str">
            <v>ELETRODUTO FLEXÍVEL CORRUGADO, PEAD, DN 90 (3"), PARA REDE ENTERRADA DE DISTRIBUIÇÃO DE ENERGIA ELÉTRICA - FORNECIMENTO E INSTALAÇÃO. AF_12/2021</v>
          </cell>
          <cell r="C3161" t="str">
            <v>M</v>
          </cell>
          <cell r="D3161">
            <v>12.51</v>
          </cell>
          <cell r="E3161">
            <v>5.76</v>
          </cell>
          <cell r="F3161">
            <v>18.27</v>
          </cell>
        </row>
        <row r="3162">
          <cell r="A3162">
            <v>97670</v>
          </cell>
          <cell r="B3162" t="str">
            <v>ELETRODUTO FLEXÍVEL CORRUGADO, PEAD, DN 100 (4"), PARA REDE ENTERRADA DE DISTRIBUIÇÃO DE ENERGIA ELÉTRICA - FORNECIMENTO E INSTALAÇÃO. AF_12/2021</v>
          </cell>
          <cell r="C3162" t="str">
            <v>M</v>
          </cell>
          <cell r="D3162">
            <v>16.829999999999998</v>
          </cell>
          <cell r="E3162">
            <v>6.57</v>
          </cell>
          <cell r="F3162">
            <v>23.4</v>
          </cell>
        </row>
        <row r="3163">
          <cell r="A3163" t="str">
            <v>AUX2656</v>
          </cell>
          <cell r="B3163" t="str">
            <v>DUTO CORRUGADO FLEXÍVEL EM PEAD Ø = 2", LANÇADO DIRETAMENTE NO SOLO, EXCLUSIVE ESCAVAÇÃO E ATERRO</v>
          </cell>
          <cell r="C3163" t="str">
            <v>M</v>
          </cell>
          <cell r="D3163">
            <v>10.15</v>
          </cell>
          <cell r="E3163">
            <v>6.76</v>
          </cell>
          <cell r="F3163">
            <v>16.91</v>
          </cell>
        </row>
        <row r="3164">
          <cell r="A3164"/>
          <cell r="B3164" t="str">
            <v>ELETRODUTO LISO FLEXÍVEL PEAD</v>
          </cell>
          <cell r="C3164"/>
          <cell r="D3164"/>
          <cell r="E3164"/>
          <cell r="F3164"/>
        </row>
        <row r="3165">
          <cell r="A3165" t="str">
            <v>AUX3465</v>
          </cell>
          <cell r="B3165" t="str">
            <v xml:space="preserve">ELETRODUTO METÁLICO FLEXÍVEL, SEM REVESTIMENTO, DIÂMETRO  1”  </v>
          </cell>
          <cell r="C3165" t="str">
            <v>M</v>
          </cell>
          <cell r="D3165">
            <v>18.920000000000002</v>
          </cell>
          <cell r="E3165">
            <v>5.07</v>
          </cell>
          <cell r="F3165">
            <v>23.99</v>
          </cell>
        </row>
        <row r="3166">
          <cell r="A3166" t="str">
            <v>AUX3466</v>
          </cell>
          <cell r="B3166" t="str">
            <v>CONECTOR PARA ELETRODUTO METÁLICO FLEXÍVEL DE 1"</v>
          </cell>
          <cell r="C3166" t="str">
            <v>UN</v>
          </cell>
          <cell r="D3166">
            <v>25.04</v>
          </cell>
          <cell r="E3166">
            <v>2.81</v>
          </cell>
          <cell r="F3166">
            <v>27.85</v>
          </cell>
        </row>
        <row r="3167">
          <cell r="A3167" t="str">
            <v>AUX1853</v>
          </cell>
          <cell r="B3167" t="str">
            <v>ELETRODUTO FLEXÍVEL PEAD DN 25 - FORNEC. E INST.</v>
          </cell>
          <cell r="C3167" t="str">
            <v>M</v>
          </cell>
          <cell r="D3167">
            <v>3.7</v>
          </cell>
          <cell r="E3167">
            <v>4.08</v>
          </cell>
          <cell r="F3167">
            <v>7.78</v>
          </cell>
        </row>
        <row r="3168">
          <cell r="A3168" t="str">
            <v>AUX1854</v>
          </cell>
          <cell r="B3168" t="str">
            <v>ELETRODUTO FLEXÍVEL PEAD DN 32 - FORNEC. E INST.</v>
          </cell>
          <cell r="C3168" t="str">
            <v>M</v>
          </cell>
          <cell r="D3168">
            <v>4.63</v>
          </cell>
          <cell r="E3168">
            <v>4.08</v>
          </cell>
          <cell r="F3168">
            <v>8.7100000000000009</v>
          </cell>
        </row>
        <row r="3169">
          <cell r="A3169">
            <v>91839</v>
          </cell>
          <cell r="B3169" t="str">
            <v>ELETRODUTO FLEXÍVEL LISO, PEAD, DN 32 MM (1"), PARA CIRCUITOS TERMINAIS, INSTALADO EM FORRO - FORNECIMENTO E INSTALAÇÃO. AF_12/2015</v>
          </cell>
          <cell r="C3169" t="str">
            <v>M</v>
          </cell>
          <cell r="D3169">
            <v>6.07</v>
          </cell>
          <cell r="E3169">
            <v>5.07</v>
          </cell>
          <cell r="F3169">
            <v>11.14</v>
          </cell>
        </row>
        <row r="3170">
          <cell r="A3170">
            <v>91849</v>
          </cell>
          <cell r="B3170" t="str">
            <v>ELETRODUTO FLEXÍVEL LISO, PEAD, DN 32 MM (1"), PARA CIRCUITOS TERMINAIS, INSTALADO EM LAJE - FORNECIMENTO E INSTALAÇÃO. AF_12/2015</v>
          </cell>
          <cell r="C3170" t="str">
            <v>M</v>
          </cell>
          <cell r="D3170">
            <v>4.63</v>
          </cell>
          <cell r="E3170">
            <v>4.08</v>
          </cell>
          <cell r="F3170">
            <v>8.7100000000000009</v>
          </cell>
        </row>
        <row r="3171">
          <cell r="A3171">
            <v>91859</v>
          </cell>
          <cell r="B3171" t="str">
            <v>ELETRODUTO FLEXÍVEL LISO, PEAD, DN 32 MM (1"), PARA CIRCUITOS TERMINAIS, INSTALADO EM PAREDE - FORNECIMENTO E INSTALAÇÃO. AF_12/2015</v>
          </cell>
          <cell r="C3171" t="str">
            <v>M</v>
          </cell>
          <cell r="D3171">
            <v>5.23</v>
          </cell>
          <cell r="E3171">
            <v>6.28</v>
          </cell>
          <cell r="F3171">
            <v>11.51</v>
          </cell>
        </row>
        <row r="3172">
          <cell r="A3172">
            <v>91841</v>
          </cell>
          <cell r="B3172" t="str">
            <v>ELETRODUTO FLEXÍVEL LISO, PEAD, DN 40 MM (1 1/4"), PARA CIRCUITOS TERMINAIS, INSTALADO EM FORRO - FORNECIMENTO E INSTALAÇÃO. AF_12/2015</v>
          </cell>
          <cell r="C3172" t="str">
            <v>M</v>
          </cell>
          <cell r="D3172">
            <v>7.21</v>
          </cell>
          <cell r="E3172">
            <v>5.98</v>
          </cell>
          <cell r="F3172">
            <v>13.19</v>
          </cell>
        </row>
        <row r="3173">
          <cell r="A3173">
            <v>91851</v>
          </cell>
          <cell r="B3173" t="str">
            <v>ELETRODUTO FLEXÍVEL LISO, PEAD, DN 40 MM (1 1/4"), PARA CIRCUITOS TERMINAIS, INSTALADO EM LAJE - FORNECIMENTO E INSTALAÇÃO. AF_12/2015</v>
          </cell>
          <cell r="C3173" t="str">
            <v>M</v>
          </cell>
          <cell r="D3173">
            <v>5.8</v>
          </cell>
          <cell r="E3173">
            <v>5.0199999999999996</v>
          </cell>
          <cell r="F3173">
            <v>10.82</v>
          </cell>
        </row>
        <row r="3174">
          <cell r="A3174">
            <v>91861</v>
          </cell>
          <cell r="B3174" t="str">
            <v>ELETRODUTO FLEXÍVEL LISO, PEAD, DN 40 MM (1 1/4"), PARA CIRCUITOS TERMINAIS, INSTALADO EM PAREDE - FORNECIMENTO E INSTALAÇÃO. AF_12/2015</v>
          </cell>
          <cell r="C3174" t="str">
            <v>M</v>
          </cell>
          <cell r="D3174">
            <v>6.36</v>
          </cell>
          <cell r="E3174">
            <v>7.19</v>
          </cell>
          <cell r="F3174">
            <v>13.55</v>
          </cell>
        </row>
        <row r="3175">
          <cell r="A3175" t="str">
            <v>AUX1644</v>
          </cell>
          <cell r="B3175" t="str">
            <v>DUTOS FLEXÍVEIS EM PEAD (POLIETILENO DE ALTA DENSIDADE) - D=5", INCLUSIVE CONEXÕES - FORNEC. E INST.</v>
          </cell>
          <cell r="C3175" t="str">
            <v>M</v>
          </cell>
          <cell r="D3175">
            <v>57.11</v>
          </cell>
          <cell r="E3175">
            <v>53.45</v>
          </cell>
          <cell r="F3175">
            <v>110.56</v>
          </cell>
        </row>
        <row r="3176">
          <cell r="A3176" t="str">
            <v>AUX1645</v>
          </cell>
          <cell r="B3176" t="str">
            <v>DUTOS FLEXÍVEIS EM PEAD (POLIETILENO DE ALTA DENSIDADE) - D=6", INCLUSIVE CONEXÕES - FORNEC. E INST.</v>
          </cell>
          <cell r="C3176" t="str">
            <v>M</v>
          </cell>
          <cell r="D3176">
            <v>59.17</v>
          </cell>
          <cell r="E3176">
            <v>57.28</v>
          </cell>
          <cell r="F3176">
            <v>116.45</v>
          </cell>
        </row>
        <row r="3177">
          <cell r="A3177"/>
          <cell r="B3177" t="str">
            <v>ELETRODUTOS PVC RÍGIDOS</v>
          </cell>
          <cell r="C3177"/>
          <cell r="D3177"/>
          <cell r="E3177"/>
          <cell r="F3177"/>
        </row>
        <row r="3178">
          <cell r="A3178">
            <v>91862</v>
          </cell>
          <cell r="B3178" t="str">
            <v>ELETRODUTO RÍGIDO ROSCÁVEL, PVC, DN 20 MM (1/2"), PARA CIRCUITOS TERMINAIS, INSTALADO EM FORRO - FORNECIMENTO E INSTALAÇÃO. AF_12/2015</v>
          </cell>
          <cell r="C3178" t="str">
            <v>M</v>
          </cell>
          <cell r="D3178">
            <v>8.8800000000000008</v>
          </cell>
          <cell r="E3178">
            <v>4.1100000000000003</v>
          </cell>
          <cell r="F3178">
            <v>12.99</v>
          </cell>
        </row>
        <row r="3179">
          <cell r="A3179">
            <v>91866</v>
          </cell>
          <cell r="B3179" t="str">
            <v>ELETRODUTO RÍGIDO ROSCÁVEL, PVC, DN 20 MM (1/2"), PARA CIRCUITOS TERMINAIS, INSTALADO EM LAJE - FORNECIMENTO E INSTALAÇÃO. AF_12/2015</v>
          </cell>
          <cell r="C3179" t="str">
            <v>M</v>
          </cell>
          <cell r="D3179">
            <v>7.47</v>
          </cell>
          <cell r="E3179">
            <v>3.24</v>
          </cell>
          <cell r="F3179">
            <v>10.71</v>
          </cell>
        </row>
        <row r="3180">
          <cell r="A3180">
            <v>91870</v>
          </cell>
          <cell r="B3180" t="str">
            <v>ELETRODUTO RÍGIDO ROSCÁVEL, PVC, DN 20 MM (1/2"), PARA CIRCUITOS TERMINAIS, INSTALADO EM PAREDE - FORNECIMENTO E INSTALAÇÃO. AF_12/2015</v>
          </cell>
          <cell r="C3180" t="str">
            <v>M</v>
          </cell>
          <cell r="D3180">
            <v>8.49</v>
          </cell>
          <cell r="E3180">
            <v>5.8</v>
          </cell>
          <cell r="F3180">
            <v>14.29</v>
          </cell>
        </row>
        <row r="3181">
          <cell r="A3181">
            <v>91863</v>
          </cell>
          <cell r="B3181" t="str">
            <v>ELETRODUTO RÍGIDO ROSCÁVEL, PVC, DN 25 MM (3/4"), PARA CIRCUITOS TERMINAIS, INSTALADO EM FORRO - FORNECIMENTO E INSTALAÇÃO. AF_12/2015</v>
          </cell>
          <cell r="C3181" t="str">
            <v>M</v>
          </cell>
          <cell r="D3181">
            <v>10.66</v>
          </cell>
          <cell r="E3181">
            <v>4.74</v>
          </cell>
          <cell r="F3181">
            <v>15.4</v>
          </cell>
        </row>
        <row r="3182">
          <cell r="A3182">
            <v>91867</v>
          </cell>
          <cell r="B3182" t="str">
            <v>ELETRODUTO RÍGIDO ROSCÁVEL, PVC, DN 25 MM (3/4"), PARA CIRCUITOS TERMINAIS, INSTALADO EM LAJE - FORNECIMENTO E INSTALAÇÃO. AF_12/2015</v>
          </cell>
          <cell r="C3182" t="str">
            <v>M</v>
          </cell>
          <cell r="D3182">
            <v>9.2100000000000009</v>
          </cell>
          <cell r="E3182">
            <v>3.9</v>
          </cell>
          <cell r="F3182">
            <v>13.11</v>
          </cell>
        </row>
        <row r="3183">
          <cell r="A3183">
            <v>91871</v>
          </cell>
          <cell r="B3183" t="str">
            <v>ELETRODUTO RÍGIDO ROSCÁVEL, PVC, DN 25 MM (3/4"), PARA CIRCUITOS TERMINAIS, INSTALADO EM PAREDE - FORNECIMENTO E INSTALAÇÃO. AF_12/2015</v>
          </cell>
          <cell r="C3183" t="str">
            <v>M</v>
          </cell>
          <cell r="D3183">
            <v>10.26</v>
          </cell>
          <cell r="E3183">
            <v>6.48</v>
          </cell>
          <cell r="F3183">
            <v>16.739999999999998</v>
          </cell>
        </row>
        <row r="3184">
          <cell r="A3184" t="str">
            <v>AUX3129</v>
          </cell>
          <cell r="B3184" t="str">
            <v>ELETRODUTO DE PVC RÍGIDO, ROSCÁVEL - 25MM (3/4")</v>
          </cell>
          <cell r="C3184" t="str">
            <v>M</v>
          </cell>
          <cell r="D3184">
            <v>12.94</v>
          </cell>
          <cell r="E3184">
            <v>11.46</v>
          </cell>
          <cell r="F3184">
            <v>24.4</v>
          </cell>
        </row>
        <row r="3185">
          <cell r="A3185" t="str">
            <v>AUX2412</v>
          </cell>
          <cell r="B3185" t="str">
            <v>ELETRODUTO RÍGIDO ROSCÁVEL, PVC, DN 25 MM (3/4"), PARA CIRCUITOS TERMINAIS, COM FIO GUIA DE ACO GALVANIZADO, INSTALADO EM PISO, SEM ESCAVAÇÃO - FORNECIMENTO E INSTALAÇÃO</v>
          </cell>
          <cell r="C3185" t="str">
            <v>M</v>
          </cell>
          <cell r="D3185">
            <v>9.6300000000000008</v>
          </cell>
          <cell r="E3185">
            <v>3.32</v>
          </cell>
          <cell r="F3185">
            <v>12.95</v>
          </cell>
        </row>
        <row r="3186">
          <cell r="A3186">
            <v>91864</v>
          </cell>
          <cell r="B3186" t="str">
            <v>ELETRODUTO RÍGIDO ROSCÁVEL, PVC, DN 32 MM (1"), PARA CIRCUITOS TERMINAIS, INSTALADO EM FORRO - FORNECIMENTO E INSTALAÇÃO. AF_12/2015</v>
          </cell>
          <cell r="C3186" t="str">
            <v>M</v>
          </cell>
          <cell r="D3186">
            <v>15.32</v>
          </cell>
          <cell r="E3186">
            <v>5.64</v>
          </cell>
          <cell r="F3186">
            <v>20.96</v>
          </cell>
        </row>
        <row r="3187">
          <cell r="A3187">
            <v>91868</v>
          </cell>
          <cell r="B3187" t="str">
            <v>ELETRODUTO RÍGIDO ROSCÁVEL, PVC, DN 32 MM (1"), PARA CIRCUITOS TERMINAIS, INSTALADO EM LAJE - FORNECIMENTO E INSTALAÇÃO. AF_12/2015</v>
          </cell>
          <cell r="C3187" t="str">
            <v>M</v>
          </cell>
          <cell r="D3187">
            <v>13.88</v>
          </cell>
          <cell r="E3187">
            <v>4.8099999999999996</v>
          </cell>
          <cell r="F3187">
            <v>18.690000000000001</v>
          </cell>
        </row>
        <row r="3188">
          <cell r="A3188">
            <v>91872</v>
          </cell>
          <cell r="B3188" t="str">
            <v>ELETRODUTO RÍGIDO ROSCÁVEL, PVC, DN 32 MM (1"), PARA CIRCUITOS TERMINAIS, INSTALADO EM PAREDE - FORNECIMENTO E INSTALAÇÃO. AF_12/2015</v>
          </cell>
          <cell r="C3188" t="str">
            <v>M</v>
          </cell>
          <cell r="D3188">
            <v>14.91</v>
          </cell>
          <cell r="E3188">
            <v>7.4</v>
          </cell>
          <cell r="F3188">
            <v>22.31</v>
          </cell>
        </row>
        <row r="3189">
          <cell r="A3189" t="str">
            <v>AUX3130</v>
          </cell>
          <cell r="B3189" t="str">
            <v>ELETRODUTO DE PVC RÍGIDO, ROSCÁVEL - 32MM (1")</v>
          </cell>
          <cell r="C3189" t="str">
            <v>M</v>
          </cell>
          <cell r="D3189">
            <v>17.559999999999999</v>
          </cell>
          <cell r="E3189">
            <v>11.46</v>
          </cell>
          <cell r="F3189">
            <v>29.02</v>
          </cell>
        </row>
        <row r="3190">
          <cell r="A3190" t="str">
            <v>AUX2413</v>
          </cell>
          <cell r="B3190" t="str">
            <v>ELETRODUTO RÍGIDO ROSCÁVEL, PVC, DN 32 MM (1"), PARA CIRCUITOS TERMINAIS, COM FIO GUIA DE ACO GALVANIZADO, INSTALADO EM PISO, SEM ESCAVAÇÃO - FORNECIMENTO E INSTALAÇÃO</v>
          </cell>
          <cell r="C3190" t="str">
            <v>M</v>
          </cell>
          <cell r="D3190">
            <v>14.57</v>
          </cell>
          <cell r="E3190">
            <v>4.08</v>
          </cell>
          <cell r="F3190">
            <v>18.649999999999999</v>
          </cell>
        </row>
        <row r="3191">
          <cell r="A3191">
            <v>91865</v>
          </cell>
          <cell r="B3191" t="str">
            <v>ELETRODUTO RÍGIDO ROSCÁVEL, PVC, DN 40 MM (1 1/4"), PARA CIRCUITOS TERMINAIS, INSTALADO EM FORRO - FORNECIMENTO E INSTALAÇÃO. AF_12/2015</v>
          </cell>
          <cell r="C3191" t="str">
            <v>M</v>
          </cell>
          <cell r="D3191">
            <v>19.690000000000001</v>
          </cell>
          <cell r="E3191">
            <v>6.73</v>
          </cell>
          <cell r="F3191">
            <v>26.42</v>
          </cell>
        </row>
        <row r="3192">
          <cell r="A3192">
            <v>91869</v>
          </cell>
          <cell r="B3192" t="str">
            <v>ELETRODUTO RÍGIDO ROSCÁVEL, PVC, DN 40 MM (1 1/4"), PARA CIRCUITOS TERMINAIS, INSTALADO EM LAJE - FORNECIMENTO E INSTALAÇÃO. AF_12/2015</v>
          </cell>
          <cell r="C3192" t="str">
            <v>M</v>
          </cell>
          <cell r="D3192">
            <v>18.28</v>
          </cell>
          <cell r="E3192">
            <v>5.87</v>
          </cell>
          <cell r="F3192">
            <v>24.15</v>
          </cell>
        </row>
        <row r="3193">
          <cell r="A3193">
            <v>91873</v>
          </cell>
          <cell r="B3193" t="str">
            <v>ELETRODUTO RÍGIDO ROSCÁVEL, PVC, DN 40 MM (1 1/4"), PARA CIRCUITOS TERMINAIS, INSTALADO EM PAREDE - FORNECIMENTO E INSTALAÇÃO. AF_12/2015</v>
          </cell>
          <cell r="C3193" t="str">
            <v>M</v>
          </cell>
          <cell r="D3193">
            <v>19.27</v>
          </cell>
          <cell r="E3193">
            <v>8.43</v>
          </cell>
          <cell r="F3193">
            <v>27.7</v>
          </cell>
        </row>
        <row r="3194">
          <cell r="A3194" t="str">
            <v>AUX3171</v>
          </cell>
          <cell r="B3194" t="str">
            <v>ELETRODUTO DE PVC RÍGIDO, ROSCÁVEL - 40MM (1 1/4")</v>
          </cell>
          <cell r="C3194" t="str">
            <v>M</v>
          </cell>
          <cell r="D3194">
            <v>24.17</v>
          </cell>
          <cell r="E3194">
            <v>17.18</v>
          </cell>
          <cell r="F3194">
            <v>41.35</v>
          </cell>
        </row>
        <row r="3195">
          <cell r="A3195">
            <v>93008</v>
          </cell>
          <cell r="B3195" t="str">
            <v>ELETRODUTO RÍGIDO ROSCÁVEL, PVC, DN 50 MM (1 1/2"), PARA REDE ENTERRADA DE DISTRIBUIÇÃO DE ENERGIA ELÉTRICA - FORNECIMENTO E INSTALAÇÃO. AF_12/2021</v>
          </cell>
          <cell r="C3195" t="str">
            <v>M</v>
          </cell>
          <cell r="D3195">
            <v>20.54</v>
          </cell>
          <cell r="E3195">
            <v>4.2699999999999996</v>
          </cell>
          <cell r="F3195">
            <v>24.81</v>
          </cell>
        </row>
        <row r="3196">
          <cell r="A3196">
            <v>93009</v>
          </cell>
          <cell r="B3196" t="str">
            <v>ELETRODUTO RÍGIDO ROSCÁVEL, PVC, DN 60 MM (2"), PARA REDE ENTERRADA DE DISTRIBUIÇÃO DE ENERGIA ELÉTRICA - FORNECIMENTO E INSTALAÇÃO. AF_12/2021</v>
          </cell>
          <cell r="C3196" t="str">
            <v>M</v>
          </cell>
          <cell r="D3196">
            <v>32.74</v>
          </cell>
          <cell r="E3196">
            <v>4.91</v>
          </cell>
          <cell r="F3196">
            <v>37.65</v>
          </cell>
        </row>
        <row r="3197">
          <cell r="A3197">
            <v>93010</v>
          </cell>
          <cell r="B3197" t="str">
            <v>ELETRODUTO RÍGIDO ROSCÁVEL, PVC, DN 75 MM (2 1/2"), PARA REDE ENTERRADA DE DISTRIBUIÇÃO DE ENERGIA ELÉTRICA - FORNECIMENTO E INSTALAÇÃO. AF_12/2021</v>
          </cell>
          <cell r="C3197" t="str">
            <v>M</v>
          </cell>
          <cell r="D3197">
            <v>47.23</v>
          </cell>
          <cell r="E3197">
            <v>5.87</v>
          </cell>
          <cell r="F3197">
            <v>53.1</v>
          </cell>
        </row>
        <row r="3198">
          <cell r="A3198">
            <v>93011</v>
          </cell>
          <cell r="B3198" t="str">
            <v>ELETRODUTO RÍGIDO ROSCÁVEL, PVC, DN 85 MM (3"), PARA REDE ENTERRADA DE DISTRIBUIÇÃO DE ENERGIA ELÉTRICA - FORNECIMENTO E INSTALAÇÃO. AF_12/2021</v>
          </cell>
          <cell r="C3198" t="str">
            <v>M</v>
          </cell>
          <cell r="D3198">
            <v>58.88</v>
          </cell>
          <cell r="E3198">
            <v>6.51</v>
          </cell>
          <cell r="F3198">
            <v>65.39</v>
          </cell>
        </row>
        <row r="3199">
          <cell r="A3199">
            <v>93012</v>
          </cell>
          <cell r="B3199" t="str">
            <v>ELETRODUTO RÍGIDO ROSCÁVEL, PVC, DN 110 MM (4"), PARA REDE ENTERRADA DE DISTRIBUIÇÃO DE ENERGIA ELÉTRICA - FORNECIMENTO E INSTALAÇÃO. AF_12/2021</v>
          </cell>
          <cell r="C3199" t="str">
            <v>M</v>
          </cell>
          <cell r="D3199">
            <v>91.88</v>
          </cell>
          <cell r="E3199">
            <v>8.1199999999999992</v>
          </cell>
          <cell r="F3199">
            <v>100</v>
          </cell>
        </row>
        <row r="3200">
          <cell r="A3200" t="str">
            <v>AUX2976</v>
          </cell>
          <cell r="B3200" t="str">
            <v>ELETRODUTO RÍGIDO SOLDÁVEL, PVC, CLASSE B, DN 25 MM (3/4"), PARA CIRCUITOS TERMINAIS, INSTALADO EM PAREDE - FORNEC. E INST.</v>
          </cell>
          <cell r="C3200" t="str">
            <v>M</v>
          </cell>
          <cell r="D3200">
            <v>7.12</v>
          </cell>
          <cell r="E3200">
            <v>6.49</v>
          </cell>
          <cell r="F3200">
            <v>13.61</v>
          </cell>
        </row>
        <row r="3201">
          <cell r="A3201" t="str">
            <v>AUX2713</v>
          </cell>
          <cell r="B3201" t="str">
            <v>ELETRODUTO RÍGIDO SOLDÁVEL, PVC, CLASSE B, DN 32 MM (1"), PARA CIRCUITOS TERMINAIS, INSTALADO EM PAREDE - FORNEC. E INST.</v>
          </cell>
          <cell r="C3201" t="str">
            <v>M</v>
          </cell>
          <cell r="D3201">
            <v>9.89</v>
          </cell>
          <cell r="E3201">
            <v>7.41</v>
          </cell>
          <cell r="F3201">
            <v>17.3</v>
          </cell>
        </row>
        <row r="3202">
          <cell r="A3202" t="str">
            <v>AUX2977</v>
          </cell>
          <cell r="B3202" t="str">
            <v>ELETRODUTO RÍGIDO SOLDÁVEL, PVC, CLASSE B, DN 40 MM (1 1/4"), PARA CIRCUITOS TERMINAIS, INSTALADO EM PAREDE - FORNEC. E INST.</v>
          </cell>
          <cell r="C3202" t="str">
            <v>M</v>
          </cell>
          <cell r="D3202">
            <v>13.02</v>
          </cell>
          <cell r="E3202">
            <v>8.44</v>
          </cell>
          <cell r="F3202">
            <v>21.46</v>
          </cell>
        </row>
        <row r="3203">
          <cell r="A3203" t="str">
            <v>AUX2712</v>
          </cell>
          <cell r="B3203" t="str">
            <v>ELETRODUTO RÍGIDO SOLDÁVEL, PVC, CLASSE B, DN 60 MM (2") - FORNEC. E INST.</v>
          </cell>
          <cell r="C3203" t="str">
            <v>M</v>
          </cell>
          <cell r="D3203">
            <v>20.21</v>
          </cell>
          <cell r="E3203">
            <v>4.92</v>
          </cell>
          <cell r="F3203">
            <v>25.13</v>
          </cell>
        </row>
        <row r="3204">
          <cell r="A3204" t="str">
            <v>AUX3473</v>
          </cell>
          <cell r="B3204" t="str">
            <v>ELETRODUTO DE PVC RÍGIDO, ROSCÁVEL - 50MM (1 1/2") APARENTE EM PAREDES</v>
          </cell>
          <cell r="C3204" t="str">
            <v>M</v>
          </cell>
          <cell r="D3204">
            <v>20.85</v>
          </cell>
          <cell r="E3204">
            <v>8.44</v>
          </cell>
          <cell r="F3204">
            <v>29.29</v>
          </cell>
        </row>
        <row r="3205">
          <cell r="A3205" t="str">
            <v>AUX3493</v>
          </cell>
          <cell r="B3205" t="str">
            <v>ELETRODUTO DE PVC RÍGIDO, ROSCÁVEL - 60MM (2 1/2") APARENTE EM PAREDES</v>
          </cell>
          <cell r="C3205" t="str">
            <v>M</v>
          </cell>
          <cell r="D3205">
            <v>44.9</v>
          </cell>
          <cell r="E3205">
            <v>8.44</v>
          </cell>
          <cell r="F3205">
            <v>53.34</v>
          </cell>
        </row>
        <row r="3206">
          <cell r="A3206" t="str">
            <v>AUX3494</v>
          </cell>
          <cell r="B3206" t="str">
            <v>ELETRODUTO DE PVC RÍGIDO, ROSCÁVEL - 85MM (3") APARENTE EM PAREDES</v>
          </cell>
          <cell r="C3206" t="str">
            <v>M</v>
          </cell>
          <cell r="D3206">
            <v>55.43</v>
          </cell>
          <cell r="E3206">
            <v>8.44</v>
          </cell>
          <cell r="F3206">
            <v>63.87</v>
          </cell>
        </row>
        <row r="3207">
          <cell r="A3207"/>
          <cell r="B3207" t="str">
            <v>CONEXÕES DE ELETRODUTOS</v>
          </cell>
          <cell r="C3207"/>
          <cell r="D3207"/>
          <cell r="E3207"/>
          <cell r="F3207"/>
        </row>
        <row r="3208">
          <cell r="A3208">
            <v>91874</v>
          </cell>
          <cell r="B3208" t="str">
            <v>LUVA PARA ELETRODUTO, PVC, ROSCÁVEL, DN 20 MM (1/2"), PARA CIRCUITOS TERMINAIS, INSTALADA EM FORRO - FORNECIMENTO E INSTALAÇÃO. AF_12/2015</v>
          </cell>
          <cell r="C3208" t="str">
            <v>UN</v>
          </cell>
          <cell r="D3208">
            <v>2.44</v>
          </cell>
          <cell r="E3208">
            <v>3.18</v>
          </cell>
          <cell r="F3208">
            <v>5.62</v>
          </cell>
        </row>
        <row r="3209">
          <cell r="A3209">
            <v>91878</v>
          </cell>
          <cell r="B3209" t="str">
            <v>LUVA PARA ELETRODUTO, PVC, ROSCÁVEL, DN 20 MM (1/2"), PARA CIRCUITOS TERMINAIS, INSTALADA EM LAJE - FORNECIMENTO E INSTALAÇÃO. AF_12/2015</v>
          </cell>
          <cell r="C3209" t="str">
            <v>UN</v>
          </cell>
          <cell r="D3209">
            <v>2.87</v>
          </cell>
          <cell r="E3209">
            <v>4.32</v>
          </cell>
          <cell r="F3209">
            <v>7.19</v>
          </cell>
        </row>
        <row r="3210">
          <cell r="A3210">
            <v>91882</v>
          </cell>
          <cell r="B3210" t="str">
            <v>LUVA PARA ELETRODUTO, PVC, ROSCÁVEL, DN 20 MM (1/2"), PARA CIRCUITOS TERMINAIS, INSTALADA EM PAREDE - FORNECIMENTO E INSTALAÇÃO. AF_12/2015</v>
          </cell>
          <cell r="C3210" t="str">
            <v>UN</v>
          </cell>
          <cell r="D3210">
            <v>3.39</v>
          </cell>
          <cell r="E3210">
            <v>5.47</v>
          </cell>
          <cell r="F3210">
            <v>8.86</v>
          </cell>
        </row>
        <row r="3211">
          <cell r="A3211">
            <v>91875</v>
          </cell>
          <cell r="B3211" t="str">
            <v>LUVA PARA ELETRODUTO, PVC, ROSCÁVEL, DN 25 MM (3/4"), PARA CIRCUITOS TERMINAIS, INSTALADA EM FORRO - FORNECIMENTO E INSTALAÇÃO. AF_12/2015</v>
          </cell>
          <cell r="C3211" t="str">
            <v>UN</v>
          </cell>
          <cell r="D3211">
            <v>3.37</v>
          </cell>
          <cell r="E3211">
            <v>4.0999999999999996</v>
          </cell>
          <cell r="F3211">
            <v>7.47</v>
          </cell>
        </row>
        <row r="3212">
          <cell r="A3212">
            <v>91879</v>
          </cell>
          <cell r="B3212" t="str">
            <v>LUVA PARA ELETRODUTO, PVC, ROSCÁVEL, DN 25 MM (3/4"), PARA CIRCUITOS TERMINAIS, INSTALADA EM LAJE - FORNECIMENTO E INSTALAÇÃO. AF_12/2015</v>
          </cell>
          <cell r="C3212" t="str">
            <v>UN</v>
          </cell>
          <cell r="D3212">
            <v>3.79</v>
          </cell>
          <cell r="E3212">
            <v>5.19</v>
          </cell>
          <cell r="F3212">
            <v>8.98</v>
          </cell>
        </row>
        <row r="3213">
          <cell r="A3213">
            <v>91884</v>
          </cell>
          <cell r="B3213" t="str">
            <v>LUVA PARA ELETRODUTO, PVC, ROSCÁVEL, DN 25 MM (3/4"), PARA CIRCUITOS TERMINAIS, INSTALADA EM PAREDE - FORNECIMENTO E INSTALAÇÃO. AF_12/2015</v>
          </cell>
          <cell r="C3213" t="str">
            <v>UN</v>
          </cell>
          <cell r="D3213">
            <v>4.1900000000000004</v>
          </cell>
          <cell r="E3213">
            <v>6.08</v>
          </cell>
          <cell r="F3213">
            <v>10.27</v>
          </cell>
        </row>
        <row r="3214">
          <cell r="A3214" t="str">
            <v>AUX3133</v>
          </cell>
          <cell r="B3214" t="str">
            <v>LUVA P/ELETRODUTO PVC ROSC. D= 25MM (3/4")</v>
          </cell>
          <cell r="C3214" t="str">
            <v xml:space="preserve">UN </v>
          </cell>
          <cell r="D3214">
            <v>2.19</v>
          </cell>
          <cell r="E3214">
            <v>1.1499999999999999</v>
          </cell>
          <cell r="F3214">
            <v>3.34</v>
          </cell>
        </row>
        <row r="3215">
          <cell r="A3215">
            <v>91876</v>
          </cell>
          <cell r="B3215" t="str">
            <v>LUVA PARA ELETRODUTO, PVC, ROSCÁVEL, DN 32 MM (1"), PARA CIRCUITOS TERMINAIS, INSTALADA EM FORRO - FORNECIMENTO E INSTALAÇÃO. AF_12/2015</v>
          </cell>
          <cell r="C3215" t="str">
            <v>UN</v>
          </cell>
          <cell r="D3215">
            <v>4.5199999999999996</v>
          </cell>
          <cell r="E3215">
            <v>5.35</v>
          </cell>
          <cell r="F3215">
            <v>9.8699999999999992</v>
          </cell>
        </row>
        <row r="3216">
          <cell r="A3216">
            <v>91880</v>
          </cell>
          <cell r="B3216" t="str">
            <v>LUVA PARA ELETRODUTO, PVC, ROSCÁVEL, DN 32 MM (1"), PARA CIRCUITOS TERMINAIS, INSTALADA EM LAJE - FORNECIMENTO E INSTALAÇÃO. AF_12/2015</v>
          </cell>
          <cell r="C3216" t="str">
            <v>UN</v>
          </cell>
          <cell r="D3216">
            <v>5.01</v>
          </cell>
          <cell r="E3216">
            <v>6.43</v>
          </cell>
          <cell r="F3216">
            <v>11.44</v>
          </cell>
        </row>
        <row r="3217">
          <cell r="A3217">
            <v>91885</v>
          </cell>
          <cell r="B3217" t="str">
            <v>LUVA PARA ELETRODUTO, PVC, ROSCÁVEL, DN 32 MM (1"), PARA CIRCUITOS TERMINAIS, INSTALADA EM PAREDE - FORNECIMENTO E INSTALAÇÃO. AF_12/2015</v>
          </cell>
          <cell r="C3217" t="str">
            <v>UN</v>
          </cell>
          <cell r="D3217">
            <v>5.21</v>
          </cell>
          <cell r="E3217">
            <v>6.98</v>
          </cell>
          <cell r="F3217">
            <v>12.19</v>
          </cell>
        </row>
        <row r="3218">
          <cell r="A3218" t="str">
            <v>AUX3134</v>
          </cell>
          <cell r="B3218" t="str">
            <v>LUVA P/ELETRODUTO PVC ROSC. D= 32MM (1")</v>
          </cell>
          <cell r="C3218" t="str">
            <v xml:space="preserve">UN </v>
          </cell>
          <cell r="D3218">
            <v>3.17</v>
          </cell>
          <cell r="E3218">
            <v>1.91</v>
          </cell>
          <cell r="F3218">
            <v>5.08</v>
          </cell>
        </row>
        <row r="3219">
          <cell r="A3219">
            <v>91877</v>
          </cell>
          <cell r="B3219" t="str">
            <v>LUVA PARA ELETRODUTO, PVC, ROSCÁVEL, DN 40 MM (1 1/4"), PARA CIRCUITOS TERMINAIS, INSTALADA EM FORRO - FORNECIMENTO E INSTALAÇÃO. AF_12/2015</v>
          </cell>
          <cell r="C3219" t="str">
            <v>UN</v>
          </cell>
          <cell r="D3219">
            <v>6.46</v>
          </cell>
          <cell r="E3219">
            <v>6.73</v>
          </cell>
          <cell r="F3219">
            <v>13.19</v>
          </cell>
        </row>
        <row r="3220">
          <cell r="A3220">
            <v>91881</v>
          </cell>
          <cell r="B3220" t="str">
            <v>LUVA PARA ELETRODUTO, PVC, ROSCÁVEL, DN 40 MM (1 1/4"), PARA CIRCUITOS TERMINAIS, INSTALADA EM LAJE - FORNECIMENTO E INSTALAÇÃO. AF_12/2015</v>
          </cell>
          <cell r="C3220" t="str">
            <v>UN</v>
          </cell>
          <cell r="D3220">
            <v>6.9</v>
          </cell>
          <cell r="E3220">
            <v>7.85</v>
          </cell>
          <cell r="F3220">
            <v>14.75</v>
          </cell>
        </row>
        <row r="3221">
          <cell r="A3221">
            <v>91886</v>
          </cell>
          <cell r="B3221" t="str">
            <v>LUVA PARA ELETRODUTO, PVC, ROSCÁVEL, DN 40 MM (1 1/4"), PARA CIRCUITOS TERMINAIS, INSTALADA EM PAREDE - FORNECIMENTO E INSTALAÇÃO. AF_12/2015</v>
          </cell>
          <cell r="C3221" t="str">
            <v>UN</v>
          </cell>
          <cell r="D3221">
            <v>6.93</v>
          </cell>
          <cell r="E3221">
            <v>7.98</v>
          </cell>
          <cell r="F3221">
            <v>14.91</v>
          </cell>
        </row>
        <row r="3222">
          <cell r="A3222" t="str">
            <v>AUX3172</v>
          </cell>
          <cell r="B3222" t="str">
            <v>LUVA P/ELETRODUTO PVC ROSC. D= 40MM (1 1/4")</v>
          </cell>
          <cell r="C3222" t="str">
            <v xml:space="preserve">UN </v>
          </cell>
          <cell r="D3222">
            <v>4.8099999999999996</v>
          </cell>
          <cell r="E3222">
            <v>2.67</v>
          </cell>
          <cell r="F3222">
            <v>7.48</v>
          </cell>
        </row>
        <row r="3223">
          <cell r="A3223" t="str">
            <v>AUX3495</v>
          </cell>
          <cell r="B3223" t="str">
            <v xml:space="preserve">LUVA PARA ELETRODUTO, PVC, ROSCÁVEL, DN 85 MM (3'') </v>
          </cell>
          <cell r="C3223" t="str">
            <v>UN</v>
          </cell>
          <cell r="D3223">
            <v>25.32</v>
          </cell>
          <cell r="E3223">
            <v>7.94</v>
          </cell>
          <cell r="F3223">
            <v>33.26</v>
          </cell>
        </row>
        <row r="3224">
          <cell r="A3224">
            <v>93013</v>
          </cell>
          <cell r="B3224" t="str">
            <v>LUVA PARA ELETRODUTO, PVC, ROSCÁVEL, DN 50 MM (1 1/2"), PARA REDE ENTERRADA DE DISTRIBUIÇÃO DE ENERGIA ELÉTRICA - FORNECIMENTO E INSTALAÇÃO. AF_12/2021</v>
          </cell>
          <cell r="C3224" t="str">
            <v>UN</v>
          </cell>
          <cell r="D3224">
            <v>8.6199999999999992</v>
          </cell>
          <cell r="E3224">
            <v>8.56</v>
          </cell>
          <cell r="F3224">
            <v>17.18</v>
          </cell>
        </row>
        <row r="3225">
          <cell r="A3225">
            <v>93014</v>
          </cell>
          <cell r="B3225" t="str">
            <v>LUVA PARA ELETRODUTO, PVC, ROSCÁVEL, DN 60 MM (2"), PARA REDE ENTERRADA DE DISTRIBUIÇÃO DE ENERGIA ELÉTRICA - FORNECIMENTO E INSTALAÇÃO. AF_12/2021</v>
          </cell>
          <cell r="C3225" t="str">
            <v>UN</v>
          </cell>
          <cell r="D3225">
            <v>11.44</v>
          </cell>
          <cell r="E3225">
            <v>9.84</v>
          </cell>
          <cell r="F3225">
            <v>21.28</v>
          </cell>
        </row>
        <row r="3226">
          <cell r="A3226">
            <v>93015</v>
          </cell>
          <cell r="B3226" t="str">
            <v>LUVA PARA ELETRODUTO, PVC, ROSCÁVEL, DN 75 MM (2 1/2"), PARA REDE ENTERRADA DE DISTRIBUIÇÃO DE ENERGIA ELÉTRICA - FORNECIMENTO E INSTALAÇÃO. AF_12/2021</v>
          </cell>
          <cell r="C3226" t="str">
            <v>UN</v>
          </cell>
          <cell r="D3226">
            <v>21.27</v>
          </cell>
          <cell r="E3226">
            <v>11.77</v>
          </cell>
          <cell r="F3226">
            <v>33.04</v>
          </cell>
        </row>
        <row r="3227">
          <cell r="A3227">
            <v>93016</v>
          </cell>
          <cell r="B3227" t="str">
            <v>LUVA PARA ELETRODUTO, PVC, ROSCÁVEL, DN 85 MM (3"), PARA REDE ENTERRADA DE DISTRIBUIÇÃO DE ENERGIA ELÉTRICA - FORNECIMENTO E INSTALAÇÃO. AF_12/2021</v>
          </cell>
          <cell r="C3227" t="str">
            <v>UN</v>
          </cell>
          <cell r="D3227">
            <v>27.42</v>
          </cell>
          <cell r="E3227">
            <v>13.06</v>
          </cell>
          <cell r="F3227">
            <v>40.479999999999997</v>
          </cell>
        </row>
        <row r="3228">
          <cell r="A3228">
            <v>93017</v>
          </cell>
          <cell r="B3228" t="str">
            <v>LUVA PARA ELETRODUTO, PVC, ROSCÁVEL, DN 110 MM (4"), PARA REDE ENTERRADA DE DISTRIBUIÇÃO DE ENERGIA ELÉTRICA - FORNECIMENTO E INSTALAÇÃO. AF_12/2021</v>
          </cell>
          <cell r="C3228" t="str">
            <v>UN</v>
          </cell>
          <cell r="D3228">
            <v>45.46</v>
          </cell>
          <cell r="E3228">
            <v>16.260000000000002</v>
          </cell>
          <cell r="F3228">
            <v>61.72</v>
          </cell>
        </row>
        <row r="3229">
          <cell r="A3229">
            <v>91887</v>
          </cell>
          <cell r="B3229" t="str">
            <v>CURVA 90 GRAUS PARA ELETRODUTO, PVC, ROSCÁVEL, DN 20 MM (1/2"), PARA CIRCUITOS TERMINAIS, INSTALADA EM FORRO - FORNECIMENTO E INSTALAÇÃO. AF_12/2015</v>
          </cell>
          <cell r="C3229" t="str">
            <v>UN</v>
          </cell>
          <cell r="D3229">
            <v>5.84</v>
          </cell>
          <cell r="E3229">
            <v>4.79</v>
          </cell>
          <cell r="F3229">
            <v>10.63</v>
          </cell>
        </row>
        <row r="3230">
          <cell r="A3230">
            <v>91899</v>
          </cell>
          <cell r="B3230" t="str">
            <v>CURVA 90 GRAUS PARA ELETRODUTO, PVC, ROSCÁVEL, DN 20 MM (1/2"), PARA CIRCUITOS TERMINAIS, INSTALADA EM LAJE - FORNECIMENTO E INSTALAÇÃO. AF_12/2015</v>
          </cell>
          <cell r="C3230" t="str">
            <v>UN</v>
          </cell>
          <cell r="D3230">
            <v>6.52</v>
          </cell>
          <cell r="E3230">
            <v>6.37</v>
          </cell>
          <cell r="F3230">
            <v>12.89</v>
          </cell>
        </row>
        <row r="3231">
          <cell r="A3231">
            <v>91911</v>
          </cell>
          <cell r="B3231" t="str">
            <v>CURVA 90 GRAUS PARA ELETRODUTO, PVC, ROSCÁVEL, DN 20 MM (1/2"), PARA CIRCUITOS TERMINAIS, INSTALADA EM PAREDE - FORNECIMENTO E INSTALAÇÃO. AF_12/2015</v>
          </cell>
          <cell r="C3231" t="str">
            <v>UN</v>
          </cell>
          <cell r="D3231">
            <v>7.25</v>
          </cell>
          <cell r="E3231">
            <v>8.23</v>
          </cell>
          <cell r="F3231">
            <v>15.48</v>
          </cell>
        </row>
        <row r="3232">
          <cell r="A3232">
            <v>91890</v>
          </cell>
          <cell r="B3232" t="str">
            <v>CURVA 90 GRAUS PARA ELETRODUTO, PVC, ROSCÁVEL, DN 25 MM (3/4"), PARA CIRCUITOS TERMINAIS, INSTALADA EM FORRO - FORNECIMENTO E INSTALAÇÃO. AF_12/2015</v>
          </cell>
          <cell r="C3232" t="str">
            <v>UN</v>
          </cell>
          <cell r="D3232">
            <v>6.45</v>
          </cell>
          <cell r="E3232">
            <v>6.11</v>
          </cell>
          <cell r="F3232">
            <v>12.56</v>
          </cell>
        </row>
        <row r="3233">
          <cell r="A3233">
            <v>91902</v>
          </cell>
          <cell r="B3233" t="str">
            <v>CURVA 90 GRAUS PARA ELETRODUTO, PVC, ROSCÁVEL, DN 25 MM (3/4"), PARA CIRCUITOS TERMINAIS, INSTALADA EM LAJE - FORNECIMENTO E INSTALAÇÃO. AF_12/2015</v>
          </cell>
          <cell r="C3233" t="str">
            <v>UN</v>
          </cell>
          <cell r="D3233">
            <v>7.11</v>
          </cell>
          <cell r="E3233">
            <v>7.72</v>
          </cell>
          <cell r="F3233">
            <v>14.83</v>
          </cell>
        </row>
        <row r="3234">
          <cell r="A3234">
            <v>91914</v>
          </cell>
          <cell r="B3234" t="str">
            <v>CURVA 90 GRAUS PARA ELETRODUTO, PVC, ROSCÁVEL, DN 25 MM (3/4"), PARA CIRCUITOS TERMINAIS, INSTALADA EM PAREDE - FORNECIMENTO E INSTALAÇÃO. AF_12/2015</v>
          </cell>
          <cell r="C3234" t="str">
            <v>UN</v>
          </cell>
          <cell r="D3234">
            <v>7.68</v>
          </cell>
          <cell r="E3234">
            <v>9.14</v>
          </cell>
          <cell r="F3234">
            <v>16.82</v>
          </cell>
        </row>
        <row r="3235">
          <cell r="A3235" t="str">
            <v>AUX3131</v>
          </cell>
          <cell r="B3235" t="str">
            <v>CURVA P/ELETRODUTO PVC ROSC. D= 25MM (3/4")</v>
          </cell>
          <cell r="C3235" t="str">
            <v xml:space="preserve">UN </v>
          </cell>
          <cell r="D3235">
            <v>5.53</v>
          </cell>
          <cell r="E3235">
            <v>3.82</v>
          </cell>
          <cell r="F3235">
            <v>9.35</v>
          </cell>
        </row>
        <row r="3236">
          <cell r="A3236">
            <v>91893</v>
          </cell>
          <cell r="B3236" t="str">
            <v>CURVA 90 GRAUS PARA ELETRODUTO, PVC, ROSCÁVEL, DN 32 MM (1"), PARA CIRCUITOS TERMINAIS, INSTALADA EM FORRO - FORNECIMENTO E INSTALAÇÃO. AF_12/2015</v>
          </cell>
          <cell r="C3236" t="str">
            <v>UN</v>
          </cell>
          <cell r="D3236">
            <v>9.25</v>
          </cell>
          <cell r="E3236">
            <v>8</v>
          </cell>
          <cell r="F3236">
            <v>17.25</v>
          </cell>
        </row>
        <row r="3237">
          <cell r="A3237">
            <v>91905</v>
          </cell>
          <cell r="B3237" t="str">
            <v>CURVA 90 GRAUS PARA ELETRODUTO, PVC, ROSCÁVEL, DN 32 MM (1"), PARA CIRCUITOS TERMINAIS, INSTALADA EM LAJE - FORNECIMENTO E INSTALAÇÃO. AF_12/2015</v>
          </cell>
          <cell r="C3237" t="str">
            <v>UN</v>
          </cell>
          <cell r="D3237">
            <v>9.92</v>
          </cell>
          <cell r="E3237">
            <v>9.59</v>
          </cell>
          <cell r="F3237">
            <v>19.510000000000002</v>
          </cell>
        </row>
        <row r="3238">
          <cell r="A3238">
            <v>91917</v>
          </cell>
          <cell r="B3238" t="str">
            <v>CURVA 90 GRAUS PARA ELETRODUTO, PVC, ROSCÁVEL, DN 32 MM (1"), PARA CIRCUITOS TERMINAIS, INSTALADA EM PAREDE - FORNECIMENTO E INSTALAÇÃO. AF_12/2015</v>
          </cell>
          <cell r="C3238" t="str">
            <v>UN</v>
          </cell>
          <cell r="D3238">
            <v>10.26</v>
          </cell>
          <cell r="E3238">
            <v>10.44</v>
          </cell>
          <cell r="F3238">
            <v>20.7</v>
          </cell>
        </row>
        <row r="3239">
          <cell r="A3239" t="str">
            <v>AUX3132</v>
          </cell>
          <cell r="B3239" t="str">
            <v>CURVA P/ELETRODUTO PVC ROSC. D= 32MM (1")</v>
          </cell>
          <cell r="C3239" t="str">
            <v xml:space="preserve">UN </v>
          </cell>
          <cell r="D3239">
            <v>8.0299999999999994</v>
          </cell>
          <cell r="E3239">
            <v>4.96</v>
          </cell>
          <cell r="F3239">
            <v>12.99</v>
          </cell>
        </row>
        <row r="3240">
          <cell r="A3240">
            <v>91896</v>
          </cell>
          <cell r="B3240" t="str">
            <v>CURVA 90 GRAUS PARA ELETRODUTO, PVC, ROSCÁVEL, DN 40 MM (1 1/4"), PARA CIRCUITOS TERMINAIS, INSTALADA EM FORRO - FORNECIMENTO E INSTALAÇÃO. AF_12/2015</v>
          </cell>
          <cell r="C3240" t="str">
            <v>UN</v>
          </cell>
          <cell r="D3240">
            <v>10.89</v>
          </cell>
          <cell r="E3240">
            <v>10.08</v>
          </cell>
          <cell r="F3240">
            <v>20.97</v>
          </cell>
        </row>
        <row r="3241">
          <cell r="A3241">
            <v>91908</v>
          </cell>
          <cell r="B3241" t="str">
            <v>CURVA 90 GRAUS PARA ELETRODUTO, PVC, ROSCÁVEL, DN 40 MM (1 1/4"), PARA CIRCUITOS TERMINAIS, INSTALADA EM LAJE - FORNECIMENTO E INSTALAÇÃO. AF_12/2015</v>
          </cell>
          <cell r="C3241" t="str">
            <v>UN</v>
          </cell>
          <cell r="D3241">
            <v>11.54</v>
          </cell>
          <cell r="E3241">
            <v>11.75</v>
          </cell>
          <cell r="F3241">
            <v>23.29</v>
          </cell>
        </row>
        <row r="3242">
          <cell r="A3242">
            <v>91920</v>
          </cell>
          <cell r="B3242" t="str">
            <v>CURVA 90 GRAUS PARA ELETRODUTO, PVC, ROSCÁVEL, DN 40 MM (1 1/4"), PARA CIRCUITOS TERMINAIS, INSTALADA EM PAREDE - FORNECIMENTO E INSTALAÇÃO. AF_12/2015</v>
          </cell>
          <cell r="C3242" t="str">
            <v>UN</v>
          </cell>
          <cell r="D3242">
            <v>11.62</v>
          </cell>
          <cell r="E3242">
            <v>11.94</v>
          </cell>
          <cell r="F3242">
            <v>23.56</v>
          </cell>
        </row>
        <row r="3243">
          <cell r="A3243" t="str">
            <v>AUX3496</v>
          </cell>
          <cell r="B3243" t="str">
            <v>CURVA 90° PARA ELETRODUTO, PVC, ROSCÁVEL, DN 85 MM (3'')</v>
          </cell>
          <cell r="C3243" t="str">
            <v>UN</v>
          </cell>
          <cell r="D3243">
            <v>38.85</v>
          </cell>
          <cell r="E3243">
            <v>11.91</v>
          </cell>
          <cell r="F3243">
            <v>50.76</v>
          </cell>
        </row>
        <row r="3244">
          <cell r="A3244">
            <v>93018</v>
          </cell>
          <cell r="B3244" t="str">
            <v>CURVA 90 GRAUS PARA ELETRODUTO, PVC, ROSCÁVEL, DN 50 MM (1 1/2"), PARA REDE ENTERRADA DE DISTRIBUIÇÃO DE ENERGIA ELÉTRICA - FORNECIMENTO E INSTALAÇÃO. AF_12/2021</v>
          </cell>
          <cell r="C3244" t="str">
            <v>UN</v>
          </cell>
          <cell r="D3244">
            <v>13.45</v>
          </cell>
          <cell r="E3244">
            <v>12.86</v>
          </cell>
          <cell r="F3244">
            <v>26.31</v>
          </cell>
        </row>
        <row r="3245">
          <cell r="A3245">
            <v>93020</v>
          </cell>
          <cell r="B3245" t="str">
            <v>CURVA 90 GRAUS PARA ELETRODUTO, PVC, ROSCÁVEL, DN 60 MM (2"), PARA REDE ENTERRADA DE DISTRIBUIÇÃO DE ENERGIA ELÉTRICA - FORNECIMENTO E INSTALAÇÃO. AF_12/2021</v>
          </cell>
          <cell r="C3245" t="str">
            <v>UN</v>
          </cell>
          <cell r="D3245">
            <v>19.36</v>
          </cell>
          <cell r="E3245">
            <v>14.77</v>
          </cell>
          <cell r="F3245">
            <v>34.130000000000003</v>
          </cell>
        </row>
        <row r="3246">
          <cell r="A3246">
            <v>93022</v>
          </cell>
          <cell r="B3246" t="str">
            <v>CURVA 90 GRAUS PARA ELETRODUTO, PVC, ROSCÁVEL, DN 75 MM (2 1/2"), PARA REDE ENTERRADA DE DISTRIBUIÇÃO DE ENERGIA ELÉTRICA - FORNECIMENTO E INSTALAÇÃO. AF_12/2021</v>
          </cell>
          <cell r="C3246" t="str">
            <v>UN</v>
          </cell>
          <cell r="D3246">
            <v>41.17</v>
          </cell>
          <cell r="E3246">
            <v>17.649999999999999</v>
          </cell>
          <cell r="F3246">
            <v>58.82</v>
          </cell>
        </row>
        <row r="3247">
          <cell r="A3247">
            <v>93024</v>
          </cell>
          <cell r="B3247" t="str">
            <v>CURVA 90 GRAUS PARA ELETRODUTO, PVC, ROSCÁVEL, DN 85 MM (3"), PARA REDE ENTERRADA DE DISTRIBUIÇÃO DE ENERGIA ELÉTRICA - FORNECIMENTO E INSTALAÇÃO. AF_12/2021</v>
          </cell>
          <cell r="C3247" t="str">
            <v>UN</v>
          </cell>
          <cell r="D3247">
            <v>42.01</v>
          </cell>
          <cell r="E3247">
            <v>19.579999999999998</v>
          </cell>
          <cell r="F3247">
            <v>61.59</v>
          </cell>
        </row>
        <row r="3248">
          <cell r="A3248">
            <v>93026</v>
          </cell>
          <cell r="B3248" t="str">
            <v>CURVA 90 GRAUS PARA ELETRODUTO, PVC, ROSCÁVEL, DN 110 MM (4"), PARA REDE ENTERRADA DE DISTRIBUIÇÃO DE ENERGIA ELÉTRICA - FORNECIMENTO E INSTALAÇÃO. AF_12/2021</v>
          </cell>
          <cell r="C3248" t="str">
            <v>UN</v>
          </cell>
          <cell r="D3248">
            <v>78.260000000000005</v>
          </cell>
          <cell r="E3248">
            <v>24.39</v>
          </cell>
          <cell r="F3248">
            <v>102.65</v>
          </cell>
        </row>
        <row r="3249">
          <cell r="A3249">
            <v>97559</v>
          </cell>
          <cell r="B3249" t="str">
            <v>CURVA 135 GRAUS PARA ELETRODUTO, PVC, ROSCÁVEL, DN 25 MM (3/4), PARA CIRCUITOS TERMINAIS, INSTALADA EM FORRO - FORNECIMENTO E INSTALAÇÃO. AF_12/2015</v>
          </cell>
          <cell r="C3249" t="str">
            <v>UN</v>
          </cell>
          <cell r="D3249">
            <v>6.13</v>
          </cell>
          <cell r="E3249">
            <v>6.11</v>
          </cell>
          <cell r="F3249">
            <v>12.24</v>
          </cell>
        </row>
        <row r="3250">
          <cell r="A3250">
            <v>97562</v>
          </cell>
          <cell r="B3250" t="str">
            <v>CURVA 135 GRAUS PARA ELETRODUTO, PVC, ROSCÁVEL, DN 25 MM (3/4), PARA CIRCUITOS TERMINAIS, INSTALADA EM LAJE - FORNECIMENTO E INSTALAÇÃO. AF_12/2015</v>
          </cell>
          <cell r="C3250" t="str">
            <v>UN</v>
          </cell>
          <cell r="D3250">
            <v>6.79</v>
          </cell>
          <cell r="E3250">
            <v>7.72</v>
          </cell>
          <cell r="F3250">
            <v>14.51</v>
          </cell>
        </row>
        <row r="3251">
          <cell r="A3251">
            <v>97564</v>
          </cell>
          <cell r="B3251" t="str">
            <v>CURVA 135 GRAUS PARA ELETRODUTO, PVC, ROSCÁVEL, DN 25 MM (3/4), PARA CIRCUITOS TERMINAIS, INSTALADA EM PAREDE - FORNECIMENTO E INSTALAÇÃO. AF_12/2015</v>
          </cell>
          <cell r="C3251" t="str">
            <v>UN</v>
          </cell>
          <cell r="D3251">
            <v>7.36</v>
          </cell>
          <cell r="E3251">
            <v>9.14</v>
          </cell>
          <cell r="F3251">
            <v>16.5</v>
          </cell>
        </row>
        <row r="3252">
          <cell r="A3252">
            <v>91895</v>
          </cell>
          <cell r="B3252" t="str">
            <v>CURVA 180 GRAUS PARA ELETRODUTO, PVC, ROSCÁVEL, DN 32 MM (1"), PARA CIRCUITOS TERMINAIS, INSTALADA EM FORRO - FORNECIMENTO E INSTALAÇÃO. AF_12/2015</v>
          </cell>
          <cell r="C3252" t="str">
            <v>UN</v>
          </cell>
          <cell r="D3252">
            <v>12.13</v>
          </cell>
          <cell r="E3252">
            <v>7.99</v>
          </cell>
          <cell r="F3252">
            <v>20.12</v>
          </cell>
        </row>
        <row r="3253">
          <cell r="A3253">
            <v>91907</v>
          </cell>
          <cell r="B3253" t="str">
            <v>CURVA 180 GRAUS PARA ELETRODUTO, PVC, ROSCÁVEL, DN 32 MM (1), PARA CIRCUITOS TERMINAIS, INSTALADA EM LAJE - FORNECIMENTO E INSTALAÇÃO. AF_12/2015</v>
          </cell>
          <cell r="C3253" t="str">
            <v>UN</v>
          </cell>
          <cell r="D3253">
            <v>12.79</v>
          </cell>
          <cell r="E3253">
            <v>9.59</v>
          </cell>
          <cell r="F3253">
            <v>22.38</v>
          </cell>
        </row>
        <row r="3254">
          <cell r="A3254">
            <v>91919</v>
          </cell>
          <cell r="B3254" t="str">
            <v>CURVA 180 GRAUS PARA ELETRODUTO, PVC, ROSCÁVEL, DN 32 MM (1), PARA CIRCUITOS TERMINAIS, INSTALADA EM PAREDE - FORNECIMENTO E INSTALAÇÃO. AF_12/2015</v>
          </cell>
          <cell r="C3254" t="str">
            <v>UN</v>
          </cell>
          <cell r="D3254">
            <v>13.14</v>
          </cell>
          <cell r="E3254">
            <v>10.43</v>
          </cell>
          <cell r="F3254">
            <v>23.57</v>
          </cell>
        </row>
        <row r="3255">
          <cell r="A3255">
            <v>91889</v>
          </cell>
          <cell r="B3255" t="str">
            <v>CURVA 180 GRAUS PARA ELETRODUTO, PVC, ROSCÁVEL, DN 20 MM (1/2"), PARA CIRCUITOS TERMINAIS, INSTALADA EM FORRO - FORNECIMENTO E INSTALAÇÃO. AF_12/2015</v>
          </cell>
          <cell r="C3255" t="str">
            <v>UN</v>
          </cell>
          <cell r="D3255">
            <v>5.42</v>
          </cell>
          <cell r="E3255">
            <v>4.79</v>
          </cell>
          <cell r="F3255">
            <v>10.210000000000001</v>
          </cell>
        </row>
        <row r="3256">
          <cell r="A3256">
            <v>91901</v>
          </cell>
          <cell r="B3256" t="str">
            <v>CURVA 180 GRAUS PARA ELETRODUTO, PVC, ROSCÁVEL, DN 20 MM (1/2"), PARA CIRCUITOS TERMINAIS, INSTALADA EM LAJE - FORNECIMENTO E INSTALAÇÃO. AF_12/2015</v>
          </cell>
          <cell r="C3256" t="str">
            <v>UN</v>
          </cell>
          <cell r="D3256">
            <v>6.09</v>
          </cell>
          <cell r="E3256">
            <v>6.38</v>
          </cell>
          <cell r="F3256">
            <v>12.47</v>
          </cell>
        </row>
        <row r="3257">
          <cell r="A3257">
            <v>91913</v>
          </cell>
          <cell r="B3257" t="str">
            <v>CURVA 180 GRAUS PARA ELETRODUTO, PVC, ROSCÁVEL, DN 20 MM (1/2"), PARA CIRCUITOS TERMINAIS, INSTALADA EM PAREDE - FORNECIMENTO E INSTALAÇÃO. AF_12/2015</v>
          </cell>
          <cell r="C3257" t="str">
            <v>UN</v>
          </cell>
          <cell r="D3257">
            <v>6.83</v>
          </cell>
          <cell r="E3257">
            <v>8.23</v>
          </cell>
          <cell r="F3257">
            <v>15.06</v>
          </cell>
        </row>
        <row r="3258">
          <cell r="A3258">
            <v>91892</v>
          </cell>
          <cell r="B3258" t="str">
            <v>CURVA 180 GRAUS PARA ELETRODUTO, PVC, ROSCÁVEL, DN 25 MM (3/4"), PARA CIRCUITOS TERMINAIS, INSTALADA EM FORRO - FORNECIMENTO E INSTALAÇÃO. AF_12/2015</v>
          </cell>
          <cell r="C3258" t="str">
            <v>UN</v>
          </cell>
          <cell r="D3258">
            <v>9.2899999999999991</v>
          </cell>
          <cell r="E3258">
            <v>6.1</v>
          </cell>
          <cell r="F3258">
            <v>15.39</v>
          </cell>
        </row>
        <row r="3259">
          <cell r="A3259">
            <v>91904</v>
          </cell>
          <cell r="B3259" t="str">
            <v>CURVA 180 GRAUS PARA ELETRODUTO, PVC, ROSCÁVEL, DN 25 MM (3/4"), PARA CIRCUITOS TERMINAIS, INSTALADA EM LAJE - FORNECIMENTO E INSTALAÇÃO. AF_12/2015</v>
          </cell>
          <cell r="C3259" t="str">
            <v>UN</v>
          </cell>
          <cell r="D3259">
            <v>9.9499999999999993</v>
          </cell>
          <cell r="E3259">
            <v>7.71</v>
          </cell>
          <cell r="F3259">
            <v>17.66</v>
          </cell>
        </row>
        <row r="3260">
          <cell r="A3260">
            <v>91916</v>
          </cell>
          <cell r="B3260" t="str">
            <v>CURVA 180 GRAUS PARA ELETRODUTO, PVC, ROSCÁVEL, DN 25 MM (3/4"), PARA CIRCUITOS TERMINAIS, INSTALADA EM PAREDE - FORNECIMENTO E INSTALAÇÃO. AF_12/2015</v>
          </cell>
          <cell r="C3260" t="str">
            <v>UN</v>
          </cell>
          <cell r="D3260">
            <v>10.52</v>
          </cell>
          <cell r="E3260">
            <v>9.1300000000000008</v>
          </cell>
          <cell r="F3260">
            <v>19.649999999999999</v>
          </cell>
        </row>
        <row r="3261">
          <cell r="A3261">
            <v>91898</v>
          </cell>
          <cell r="B3261" t="str">
            <v>CURVA 180 GRAUS PARA ELETRODUTO, PVC, ROSCÁVEL, DN 40 MM (1 1/4"), PARA CIRCUITOS TERMINAIS, INSTALADA EM FORRO - FORNECIMENTO E INSTALAÇÃO. AF_12/2015</v>
          </cell>
          <cell r="C3261" t="str">
            <v>UN</v>
          </cell>
          <cell r="D3261">
            <v>13.97</v>
          </cell>
          <cell r="E3261">
            <v>10.08</v>
          </cell>
          <cell r="F3261">
            <v>24.05</v>
          </cell>
        </row>
        <row r="3262">
          <cell r="A3262">
            <v>91910</v>
          </cell>
          <cell r="B3262" t="str">
            <v>CURVA 180 GRAUS PARA ELETRODUTO, PVC, ROSCÁVEL, DN 40 MM (1 1/4"), PARA CIRCUITOS TERMINAIS, INSTALADA EM LAJE - FORNECIMENTO E INSTALAÇÃO. AF_12/2015</v>
          </cell>
          <cell r="C3262" t="str">
            <v>UN</v>
          </cell>
          <cell r="D3262">
            <v>14.63</v>
          </cell>
          <cell r="E3262">
            <v>11.74</v>
          </cell>
          <cell r="F3262">
            <v>26.37</v>
          </cell>
        </row>
        <row r="3263">
          <cell r="A3263">
            <v>91922</v>
          </cell>
          <cell r="B3263" t="str">
            <v>CURVA 180 GRAUS PARA ELETRODUTO, PVC, ROSCÁVEL, DN 40 MM (1 1/4"), PARA CIRCUITOS TERMINAIS, INSTALADA EM PAREDE - FORNECIMENTO E INSTALAÇÃO. AF_12/2015</v>
          </cell>
          <cell r="C3263" t="str">
            <v>UN</v>
          </cell>
          <cell r="D3263">
            <v>14.71</v>
          </cell>
          <cell r="E3263">
            <v>11.93</v>
          </cell>
          <cell r="F3263">
            <v>26.64</v>
          </cell>
        </row>
        <row r="3264">
          <cell r="A3264" t="str">
            <v>AUX3437</v>
          </cell>
          <cell r="B3264" t="str">
            <v>JOELHO DE 90º DE PVC RÍGIDO ROSCÁVEL DIÂM = 1 1/4" - FORNECIMENTO E INSTALAÇÃO</v>
          </cell>
          <cell r="C3264" t="str">
            <v xml:space="preserve">UN </v>
          </cell>
          <cell r="D3264">
            <v>19.829999999999998</v>
          </cell>
          <cell r="E3264">
            <v>12.32</v>
          </cell>
          <cell r="F3264">
            <v>32.15</v>
          </cell>
        </row>
        <row r="3265">
          <cell r="A3265" t="str">
            <v>AUX3050</v>
          </cell>
          <cell r="B3265" t="str">
            <v>BUCHA E ARRUELA EM ALUMÍNIO PARA ELETRODUTO Ø19MM (3/4") - FORNEC. E INST.</v>
          </cell>
          <cell r="C3265" t="str">
            <v xml:space="preserve">UN </v>
          </cell>
          <cell r="D3265">
            <v>2.0499999999999998</v>
          </cell>
          <cell r="E3265">
            <v>0.39</v>
          </cell>
          <cell r="F3265">
            <v>2.44</v>
          </cell>
        </row>
        <row r="3266">
          <cell r="A3266" t="str">
            <v>AUX2231</v>
          </cell>
          <cell r="B3266" t="str">
            <v>BUCHA E ARRUELA EM ALUMÍNIO PARA ELETRODUTO Ø25MM (1") - FORNEC. E INST.</v>
          </cell>
          <cell r="C3266" t="str">
            <v xml:space="preserve">UN </v>
          </cell>
          <cell r="D3266">
            <v>2.5</v>
          </cell>
          <cell r="E3266">
            <v>0.39</v>
          </cell>
          <cell r="F3266">
            <v>2.89</v>
          </cell>
        </row>
        <row r="3267">
          <cell r="A3267" t="str">
            <v>AUX2232</v>
          </cell>
          <cell r="B3267" t="str">
            <v>BUCHA E ARRUELA EM ALUMÍNIO PARA ELETRODUTO Ø50MM (2") - FORNEC.E INST.</v>
          </cell>
          <cell r="C3267" t="str">
            <v xml:space="preserve">UN </v>
          </cell>
          <cell r="D3267">
            <v>8.98</v>
          </cell>
          <cell r="E3267">
            <v>2.29</v>
          </cell>
          <cell r="F3267">
            <v>11.27</v>
          </cell>
        </row>
        <row r="3268">
          <cell r="A3268" t="str">
            <v>AUX2268</v>
          </cell>
          <cell r="B3268" t="str">
            <v>BUCHA COM ARRUELA EM LIGA ESPECIAL ZAMAK P/ELETRODUTO 25MM, D=1"</v>
          </cell>
          <cell r="C3268" t="str">
            <v>UN</v>
          </cell>
          <cell r="D3268">
            <v>1.4</v>
          </cell>
          <cell r="E3268">
            <v>0.37</v>
          </cell>
          <cell r="F3268">
            <v>1.77</v>
          </cell>
        </row>
        <row r="3269">
          <cell r="A3269" t="str">
            <v>AUX2416</v>
          </cell>
          <cell r="B3269" t="str">
            <v>BUCHA COM ARRUELA EM LIGA ESPECIAL ZAMAK P/ELETRODUTO 32MM, D=1 1/4"</v>
          </cell>
          <cell r="C3269" t="str">
            <v>UN</v>
          </cell>
          <cell r="D3269">
            <v>1.74</v>
          </cell>
          <cell r="E3269">
            <v>0.37</v>
          </cell>
          <cell r="F3269">
            <v>2.11</v>
          </cell>
        </row>
        <row r="3270">
          <cell r="A3270" t="str">
            <v>AUX2263</v>
          </cell>
          <cell r="B3270" t="str">
            <v>BUCHA COM ARRUELA EM LIGA ESPECIAL ZAMAK P/ELETRODUTO 75MM, D=2 1/2"</v>
          </cell>
          <cell r="C3270" t="str">
            <v>UN</v>
          </cell>
          <cell r="D3270">
            <v>10.77</v>
          </cell>
          <cell r="E3270">
            <v>2.2000000000000002</v>
          </cell>
          <cell r="F3270">
            <v>12.97</v>
          </cell>
        </row>
        <row r="3271">
          <cell r="A3271"/>
          <cell r="B3271" t="str">
            <v>ELETRODUTOS E CONEXÕES AÇO GALVANIZADO APARENTES</v>
          </cell>
          <cell r="C3271"/>
          <cell r="D3271"/>
          <cell r="E3271"/>
          <cell r="F3271"/>
        </row>
        <row r="3272">
          <cell r="A3272" t="str">
            <v>AUX2897</v>
          </cell>
          <cell r="B3272" t="str">
            <v>ELETRODUTO DE AÇO GALVANIZADO ELETROLÍTICO, TIPO LEVE I - 3/4" - FORNEC. E INST.</v>
          </cell>
          <cell r="C3272" t="str">
            <v>M</v>
          </cell>
          <cell r="D3272">
            <v>19.829999999999998</v>
          </cell>
          <cell r="E3272">
            <v>19.100000000000001</v>
          </cell>
          <cell r="F3272">
            <v>38.93</v>
          </cell>
        </row>
        <row r="3273">
          <cell r="A3273" t="str">
            <v>AUX2898</v>
          </cell>
          <cell r="B3273" t="str">
            <v>ELETRODUTO DE AÇO GALVANIZADO ELETROLÍTICO, TIPO LEVE I - 1" - FORNEC. E INST.</v>
          </cell>
          <cell r="C3273" t="str">
            <v>M</v>
          </cell>
          <cell r="D3273">
            <v>23.33</v>
          </cell>
          <cell r="E3273">
            <v>19.100000000000001</v>
          </cell>
          <cell r="F3273">
            <v>42.43</v>
          </cell>
        </row>
        <row r="3274">
          <cell r="A3274" t="str">
            <v>AUX1628</v>
          </cell>
          <cell r="B3274" t="str">
            <v>ELETRODUTO DE AÇO GALVANIZADO ELETROLÍTICO, TIPO LEVE I - 1 1/4" - FORNEC. E INST.</v>
          </cell>
          <cell r="C3274" t="str">
            <v>M</v>
          </cell>
          <cell r="D3274">
            <v>41.56</v>
          </cell>
          <cell r="E3274">
            <v>28.63</v>
          </cell>
          <cell r="F3274">
            <v>70.19</v>
          </cell>
        </row>
        <row r="3275">
          <cell r="A3275" t="str">
            <v>AUX1629</v>
          </cell>
          <cell r="B3275" t="str">
            <v>ELETRODUTO DE AÇO GALVANIZADO ELETROLÍTICO, TIPO LEVE I - 1 1/2" - FORNEC. E INST.</v>
          </cell>
          <cell r="C3275" t="str">
            <v>M</v>
          </cell>
          <cell r="D3275">
            <v>42.03</v>
          </cell>
          <cell r="E3275">
            <v>28.63</v>
          </cell>
          <cell r="F3275">
            <v>70.66</v>
          </cell>
        </row>
        <row r="3276">
          <cell r="A3276" t="str">
            <v>AUX1630</v>
          </cell>
          <cell r="B3276" t="str">
            <v>ELETRODUTO DE AÇO GALVANIZADO ELETROLÍTICO, TIPO LEVE I - 2" - FORNEC. E INST.</v>
          </cell>
          <cell r="C3276" t="str">
            <v>M</v>
          </cell>
          <cell r="D3276">
            <v>60.06</v>
          </cell>
          <cell r="E3276">
            <v>28.63</v>
          </cell>
          <cell r="F3276">
            <v>88.69</v>
          </cell>
        </row>
        <row r="3277">
          <cell r="A3277" t="str">
            <v>AUX1631</v>
          </cell>
          <cell r="B3277" t="str">
            <v>ELETRODUTO DE AÇO GALVANIZADO ELETROLÍTICO, TIPO LEVE I - 2 1/2" - FORNEC. E INST.</v>
          </cell>
          <cell r="C3277" t="str">
            <v>M</v>
          </cell>
          <cell r="D3277">
            <v>68.03</v>
          </cell>
          <cell r="E3277">
            <v>38.18</v>
          </cell>
          <cell r="F3277">
            <v>106.21</v>
          </cell>
        </row>
        <row r="3278">
          <cell r="A3278" t="str">
            <v>AUX1632</v>
          </cell>
          <cell r="B3278" t="str">
            <v>ELETRODUTO DE AÇO GALVANIZADO ELETROLÍTICO, TIPO LEVE I - 3" - FORNEC. E INST.</v>
          </cell>
          <cell r="C3278" t="str">
            <v>M</v>
          </cell>
          <cell r="D3278">
            <v>74.94</v>
          </cell>
          <cell r="E3278">
            <v>38.18</v>
          </cell>
          <cell r="F3278">
            <v>113.12</v>
          </cell>
        </row>
        <row r="3279">
          <cell r="A3279" t="str">
            <v>AUX1633</v>
          </cell>
          <cell r="B3279" t="str">
            <v>ELETRODUTO DE AÇO GALVANIZADO ELETROLÍTICO, TIPO LEVE I - 4" - FORNEC. E INST.</v>
          </cell>
          <cell r="C3279" t="str">
            <v>M</v>
          </cell>
          <cell r="D3279">
            <v>105.13</v>
          </cell>
          <cell r="E3279">
            <v>38.18</v>
          </cell>
          <cell r="F3279">
            <v>143.31</v>
          </cell>
        </row>
        <row r="3280">
          <cell r="A3280" t="str">
            <v>AUX1634</v>
          </cell>
          <cell r="B3280" t="str">
            <v>ELETRODUTO DE AÇO GALVANIZADO A FOGO, TIPO SEMI-PESADO/ MÉDIO - 1/2" - FORNEC. E INST.</v>
          </cell>
          <cell r="C3280" t="str">
            <v>M</v>
          </cell>
          <cell r="D3280">
            <v>27.4</v>
          </cell>
          <cell r="E3280">
            <v>19.100000000000001</v>
          </cell>
          <cell r="F3280">
            <v>46.5</v>
          </cell>
        </row>
        <row r="3281">
          <cell r="A3281" t="str">
            <v>AUX1635</v>
          </cell>
          <cell r="B3281" t="str">
            <v>ELETRODUTO DE AÇO GALVANIZADO A FOGO, TIPO SEMI-PESADO/ MÉDIO - 3/4" - FORNEC. E INST.</v>
          </cell>
          <cell r="C3281" t="str">
            <v>M</v>
          </cell>
          <cell r="D3281">
            <v>31.26</v>
          </cell>
          <cell r="E3281">
            <v>19.100000000000001</v>
          </cell>
          <cell r="F3281">
            <v>50.36</v>
          </cell>
        </row>
        <row r="3282">
          <cell r="A3282" t="str">
            <v>AUX3358</v>
          </cell>
          <cell r="B3282" t="str">
            <v>ELETRODUTO DE AÇO GALVANIZADO A FOGO, TIPO SEMI-PESADO/ MÉDIO - 1" - FORNEC. E INST.</v>
          </cell>
          <cell r="C3282" t="str">
            <v>M</v>
          </cell>
          <cell r="D3282">
            <v>37.74</v>
          </cell>
          <cell r="E3282">
            <v>19.100000000000001</v>
          </cell>
          <cell r="F3282">
            <v>56.84</v>
          </cell>
        </row>
        <row r="3283">
          <cell r="A3283" t="str">
            <v>AUX2895</v>
          </cell>
          <cell r="B3283" t="str">
            <v>ELETRODUTO DE AÇO GALVANIZADO A FOGO, TIPO SEMI-PESADO/ MÉDIO - 1 1/4" - FORNEC. E INST.</v>
          </cell>
          <cell r="C3283" t="str">
            <v>M</v>
          </cell>
          <cell r="D3283">
            <v>39.11</v>
          </cell>
          <cell r="E3283">
            <v>28.63</v>
          </cell>
          <cell r="F3283">
            <v>67.739999999999995</v>
          </cell>
        </row>
        <row r="3284">
          <cell r="A3284" t="str">
            <v>AUX2896</v>
          </cell>
          <cell r="B3284" t="str">
            <v>ELETRODUTO DE AÇO GALVANIZADO A FOGO, TIPO SEMI-PESADO/ MÉDIO - 1 1/2" - FORNEC. E INST.</v>
          </cell>
          <cell r="C3284" t="str">
            <v>M</v>
          </cell>
          <cell r="D3284">
            <v>43.59</v>
          </cell>
          <cell r="E3284">
            <v>28.63</v>
          </cell>
          <cell r="F3284">
            <v>72.22</v>
          </cell>
        </row>
        <row r="3285">
          <cell r="A3285" t="str">
            <v>AUX1636</v>
          </cell>
          <cell r="B3285" t="str">
            <v>ELETRODUTO DE AÇO GALVANIZADO A FOGO, TIPO SEMI-PESADO/ MÉDIO - 2" - FORNEC. E INST.</v>
          </cell>
          <cell r="C3285" t="str">
            <v>M</v>
          </cell>
          <cell r="D3285">
            <v>51.72</v>
          </cell>
          <cell r="E3285">
            <v>28.63</v>
          </cell>
          <cell r="F3285">
            <v>80.349999999999994</v>
          </cell>
        </row>
        <row r="3286">
          <cell r="A3286" t="str">
            <v>AUX1637</v>
          </cell>
          <cell r="B3286" t="str">
            <v>ELETRODUTO DE AÇO GALVANIZADO A FOGO, TIPO SEMI-PESADO/ MÉDIO - 2 1/2" - FORNEC. E INST.</v>
          </cell>
          <cell r="C3286" t="str">
            <v>M</v>
          </cell>
          <cell r="D3286">
            <v>83.33</v>
          </cell>
          <cell r="E3286">
            <v>38.18</v>
          </cell>
          <cell r="F3286">
            <v>121.51</v>
          </cell>
        </row>
        <row r="3287">
          <cell r="A3287" t="str">
            <v>AUX1638</v>
          </cell>
          <cell r="B3287" t="str">
            <v>ELETRODUTO DE AÇO GALVANIZADO A FOGO, TIPO SEMI-PESADO/ MÉDIO - 3" - FORNEC. E INST.</v>
          </cell>
          <cell r="C3287" t="str">
            <v>M</v>
          </cell>
          <cell r="D3287">
            <v>100.01</v>
          </cell>
          <cell r="E3287">
            <v>38.18</v>
          </cell>
          <cell r="F3287">
            <v>138.19</v>
          </cell>
        </row>
        <row r="3288">
          <cell r="A3288" t="str">
            <v>AUX1639</v>
          </cell>
          <cell r="B3288" t="str">
            <v>ELETRODUTO DE AÇO GALVANIZADO A FOGO, TIPO SEMI-PESADO/ MÉDIO - 4" - FORNEC. E INST.</v>
          </cell>
          <cell r="C3288" t="str">
            <v>M</v>
          </cell>
          <cell r="D3288">
            <v>124.15</v>
          </cell>
          <cell r="E3288">
            <v>38.18</v>
          </cell>
          <cell r="F3288">
            <v>162.33000000000001</v>
          </cell>
        </row>
        <row r="3289">
          <cell r="A3289" t="str">
            <v>AUX2011</v>
          </cell>
          <cell r="B3289" t="str">
            <v>LUVA DE EMENDA PARA ELETRODUTO, AÇO GALVANIZADO, DN 50 MM (2'') - FORNEC. E INST.</v>
          </cell>
          <cell r="C3289" t="str">
            <v>UN</v>
          </cell>
          <cell r="D3289">
            <v>14.56</v>
          </cell>
          <cell r="E3289">
            <v>14.12</v>
          </cell>
          <cell r="F3289">
            <v>28.68</v>
          </cell>
        </row>
        <row r="3290">
          <cell r="A3290" t="str">
            <v>AUX2839</v>
          </cell>
          <cell r="B3290" t="str">
            <v>CURVA 90 GRAUS PARA ELETRODUTO DE AÇO GALVANIZADO, DIÂM=25MM (1")</v>
          </cell>
          <cell r="C3290" t="str">
            <v xml:space="preserve">UN </v>
          </cell>
          <cell r="D3290">
            <v>10.02</v>
          </cell>
          <cell r="E3290">
            <v>5.78</v>
          </cell>
          <cell r="F3290">
            <v>15.8</v>
          </cell>
        </row>
        <row r="3291">
          <cell r="A3291" t="str">
            <v>AUX3559</v>
          </cell>
          <cell r="B3291" t="str">
            <v xml:space="preserve">CURVA PARA ELETRODUTO GALVANIZADO, DIÂM = 3/4" </v>
          </cell>
          <cell r="C3291" t="str">
            <v>UN</v>
          </cell>
          <cell r="D3291">
            <v>8.8699999999999992</v>
          </cell>
          <cell r="E3291">
            <v>8.02</v>
          </cell>
          <cell r="F3291">
            <v>16.89</v>
          </cell>
        </row>
        <row r="3292">
          <cell r="A3292" t="str">
            <v>AUX3566</v>
          </cell>
          <cell r="B3292" t="str">
            <v xml:space="preserve">CURVA PARA ELETRODUTO GALVANIZADO, DIÂM = 1" </v>
          </cell>
          <cell r="C3292" t="str">
            <v>UN</v>
          </cell>
          <cell r="D3292">
            <v>40.49</v>
          </cell>
          <cell r="E3292">
            <v>8.02</v>
          </cell>
          <cell r="F3292">
            <v>48.51</v>
          </cell>
        </row>
        <row r="3293">
          <cell r="A3293" t="str">
            <v>AUX3560</v>
          </cell>
          <cell r="B3293" t="str">
            <v xml:space="preserve">CURVA PARA ELETRODUTO GALVANIZADO, DIÂM = 1 1/4" </v>
          </cell>
          <cell r="C3293" t="str">
            <v>UN</v>
          </cell>
          <cell r="D3293">
            <v>20.53</v>
          </cell>
          <cell r="E3293">
            <v>8.02</v>
          </cell>
          <cell r="F3293">
            <v>28.55</v>
          </cell>
        </row>
        <row r="3294">
          <cell r="A3294" t="str">
            <v>AUX3631</v>
          </cell>
          <cell r="B3294" t="str">
            <v>CURVA PARA ELETRODUTO GALVANIZADO, DIÂM = 2"</v>
          </cell>
          <cell r="C3294" t="str">
            <v xml:space="preserve">UN </v>
          </cell>
          <cell r="D3294">
            <v>34.159999999999997</v>
          </cell>
          <cell r="E3294">
            <v>8.02</v>
          </cell>
          <cell r="F3294">
            <v>42.18</v>
          </cell>
        </row>
        <row r="3295">
          <cell r="A3295" t="str">
            <v>AUX3000</v>
          </cell>
          <cell r="B3295" t="str">
            <v>CURVA DE FERRO GALVANIZADO À FOGO 4" COM LUVA - FORNEC. E INST.</v>
          </cell>
          <cell r="C3295" t="str">
            <v>UN</v>
          </cell>
          <cell r="D3295">
            <v>660.27</v>
          </cell>
          <cell r="E3295">
            <v>10.69</v>
          </cell>
          <cell r="F3295">
            <v>670.96</v>
          </cell>
        </row>
        <row r="3296">
          <cell r="A3296" t="str">
            <v>AUX3615</v>
          </cell>
          <cell r="B3296" t="str">
            <v>CURVA PARA ELETRODUTO GALVANIZADO, DIÂM = 4"</v>
          </cell>
          <cell r="C3296" t="str">
            <v xml:space="preserve">UN </v>
          </cell>
          <cell r="D3296">
            <v>217.8</v>
          </cell>
          <cell r="E3296">
            <v>14.26</v>
          </cell>
          <cell r="F3296">
            <v>232.06</v>
          </cell>
        </row>
        <row r="3297">
          <cell r="A3297"/>
          <cell r="B3297" t="str">
            <v>ELETRODUTOS E CONEXÕES PVC RÍGIDOS APARENTES</v>
          </cell>
          <cell r="C3297"/>
          <cell r="D3297"/>
          <cell r="E3297"/>
          <cell r="F3297"/>
        </row>
        <row r="3298">
          <cell r="A3298">
            <v>95726</v>
          </cell>
          <cell r="B3298" t="str">
            <v>ELETRODUTO RÍGIDO SOLDÁVEL, PVC, DN 20 MM (½''), APARENTE - FORNECIMENTO E INSTALAÇÃO. AF_10/2022</v>
          </cell>
          <cell r="C3298" t="str">
            <v>M</v>
          </cell>
          <cell r="D3298">
            <v>6.44</v>
          </cell>
          <cell r="E3298">
            <v>4.07</v>
          </cell>
          <cell r="F3298">
            <v>10.51</v>
          </cell>
        </row>
        <row r="3299">
          <cell r="A3299">
            <v>95727</v>
          </cell>
          <cell r="B3299" t="str">
            <v>ELETRODUTO RÍGIDO SOLDÁVEL, PVC, DN 25 MM (3/4''), APARENTE - FORNECIMENTO E INSTALAÇÃO. AF_10/2022</v>
          </cell>
          <cell r="C3299" t="str">
            <v>M</v>
          </cell>
          <cell r="D3299">
            <v>8.26</v>
          </cell>
          <cell r="E3299">
            <v>6.3</v>
          </cell>
          <cell r="F3299">
            <v>14.56</v>
          </cell>
        </row>
        <row r="3300">
          <cell r="A3300">
            <v>95728</v>
          </cell>
          <cell r="B3300" t="str">
            <v>ELETRODUTO RÍGIDO SOLDÁVEL, PVC, DN 32 MM (1''), APARENTE - FORNECIMENTO E INSTALAÇÃO. AF_10/2022</v>
          </cell>
          <cell r="C3300" t="str">
            <v>M</v>
          </cell>
          <cell r="D3300">
            <v>12.05</v>
          </cell>
          <cell r="E3300">
            <v>9.3800000000000008</v>
          </cell>
          <cell r="F3300">
            <v>21.43</v>
          </cell>
        </row>
        <row r="3301">
          <cell r="A3301"/>
          <cell r="B3301" t="str">
            <v>PERFILADO PARA SUPORTE</v>
          </cell>
          <cell r="C3301"/>
          <cell r="D3301"/>
          <cell r="E3301"/>
          <cell r="F3301"/>
        </row>
        <row r="3302">
          <cell r="A3302">
            <v>90462</v>
          </cell>
          <cell r="B3302" t="str">
            <v>SUPORTE PARA ATÉ 3 TUBOS VERTICAIS, ESPAÇADO A CADA 3 M, EM PERFILADO DE SEÇÃO 38X38 MM, POR METRO DE TUBULAÇÃO FIXADA. AF_05/2015</v>
          </cell>
          <cell r="C3302" t="str">
            <v>M</v>
          </cell>
          <cell r="D3302">
            <v>1.37</v>
          </cell>
          <cell r="E3302">
            <v>0.34</v>
          </cell>
          <cell r="F3302">
            <v>1.71</v>
          </cell>
        </row>
        <row r="3303">
          <cell r="A3303">
            <v>90463</v>
          </cell>
          <cell r="B3303" t="str">
            <v>SUPORTE PARA MAIS DE 3 TUBOS VERTICAIS, ESPAÇADO A CADA 3 M, EM PERFILADO DE SEÇÃO 38X38 MM, POR METRO DE TUBULAÇÃO FIXADA. AF_05/2015</v>
          </cell>
          <cell r="C3303" t="str">
            <v>M</v>
          </cell>
          <cell r="D3303">
            <v>1.0900000000000001</v>
          </cell>
          <cell r="E3303">
            <v>0.39</v>
          </cell>
          <cell r="F3303">
            <v>1.48</v>
          </cell>
        </row>
        <row r="3304">
          <cell r="A3304">
            <v>90460</v>
          </cell>
          <cell r="B3304" t="str">
            <v>SUPORTE PARA ATÉ 3 TUBOS HORIZONTAIS, ESPAÇADO A CADA 1 M, EM PERFILADO DE SEÇÃO 38X76 MM, POR METRO DE TUBULAÇÃO FIXADA. AF_05/2015</v>
          </cell>
          <cell r="C3304" t="str">
            <v>M</v>
          </cell>
          <cell r="D3304">
            <v>11.43</v>
          </cell>
          <cell r="E3304">
            <v>1.26</v>
          </cell>
          <cell r="F3304">
            <v>12.69</v>
          </cell>
        </row>
        <row r="3305">
          <cell r="A3305">
            <v>90461</v>
          </cell>
          <cell r="B3305" t="str">
            <v>SUPORTE PARA MAIS DE 3 TUBOS HORIZONTAIS, ESPAÇADO A CADA 1 M, EM PERFILADO DE SEÇÃO 38X76 MM, POR METRO DE TUBULAÇÃO FIXADA. AF_05/2015</v>
          </cell>
          <cell r="C3305" t="str">
            <v>M</v>
          </cell>
          <cell r="D3305">
            <v>6.7</v>
          </cell>
          <cell r="E3305">
            <v>1.44</v>
          </cell>
          <cell r="F3305">
            <v>8.14</v>
          </cell>
        </row>
        <row r="3306">
          <cell r="A3306">
            <v>96559</v>
          </cell>
          <cell r="B3306" t="str">
            <v>SUPORTE PARA DUTO EM CHAPA GALVANIZADA BITOLA 26, ESPAÇADO A CADA 1 M, EM PERFILADO DE SEÇÃO 38X76 MM, POR ÁREA DE DUTO FIXADO. AF_07/2017</v>
          </cell>
          <cell r="C3306" t="str">
            <v>M2</v>
          </cell>
          <cell r="D3306">
            <v>31.69</v>
          </cell>
          <cell r="E3306">
            <v>3.63</v>
          </cell>
          <cell r="F3306">
            <v>35.32</v>
          </cell>
        </row>
        <row r="3307">
          <cell r="A3307">
            <v>96560</v>
          </cell>
          <cell r="B3307" t="str">
            <v>SUPORTE PARA DUTO EM CHAPA GALVANIZADA BITOLA 24, ESPAÇADO A CADA 1 M, EM PERFILADO DE SEÇÃO 38X76 MM, POR ÁREA DE DUTO FIXADO. AF_07/2017</v>
          </cell>
          <cell r="C3307" t="str">
            <v>M2</v>
          </cell>
          <cell r="D3307">
            <v>19.88</v>
          </cell>
          <cell r="E3307">
            <v>3.59</v>
          </cell>
          <cell r="F3307">
            <v>23.47</v>
          </cell>
        </row>
        <row r="3308">
          <cell r="A3308">
            <v>96561</v>
          </cell>
          <cell r="B3308" t="str">
            <v>SUPORTE PARA DUTO EM CHAPA GALVANIZADA BITOLA 22, ESPAÇADO A CADA 1 M, EM PERFILADO DE SEÇÃO 38X76 MM, POR ÁREA DE DUTO FIXADO. AF_07/2017</v>
          </cell>
          <cell r="C3308" t="str">
            <v>M2</v>
          </cell>
          <cell r="D3308">
            <v>15.14</v>
          </cell>
          <cell r="E3308">
            <v>1.98</v>
          </cell>
          <cell r="F3308">
            <v>17.12</v>
          </cell>
        </row>
        <row r="3309">
          <cell r="A3309">
            <v>96562</v>
          </cell>
          <cell r="B3309" t="str">
            <v>SUPORTE PARA ELETROCALHA LISA OU PERFURADA EM AÇO GALVANIZADO, LARGURA 200 OU 400 MM E ALTURA 50 MM, ESPAÇADO A CADA 1,5 M, EM PERFILADO DE SEÇÃO 38X76 MM, POR METRO DE ELETRECOLHA FIXADA. AF_07/2017</v>
          </cell>
          <cell r="C3309" t="str">
            <v>M</v>
          </cell>
          <cell r="D3309">
            <v>18.09</v>
          </cell>
          <cell r="E3309">
            <v>3.78</v>
          </cell>
          <cell r="F3309">
            <v>21.87</v>
          </cell>
        </row>
        <row r="3310">
          <cell r="A3310">
            <v>96563</v>
          </cell>
          <cell r="B3310" t="str">
            <v>SUPORTE PARA ELETROCALHA LISA OU PERFURADA EM AÇO GALVANIZADO, LARGURA 500 OU 800 MM E ALTURA 50 MM, ESPAÇADO A CADA 1,5 M, EM PERFILADO DE SEÇÃO 38X76 MM, POR METRO DE ELETROCALHA FIXADA. AF_07/2017</v>
          </cell>
          <cell r="C3310" t="str">
            <v>M</v>
          </cell>
          <cell r="D3310">
            <v>23.63</v>
          </cell>
          <cell r="E3310">
            <v>3.77</v>
          </cell>
          <cell r="F3310">
            <v>27.4</v>
          </cell>
        </row>
        <row r="3311">
          <cell r="A3311"/>
          <cell r="B3311" t="str">
            <v>ELETROCALHA - CONEXÕES E SUPORTES</v>
          </cell>
          <cell r="C3311"/>
          <cell r="D3311"/>
          <cell r="E3311"/>
          <cell r="F3311"/>
        </row>
        <row r="3312">
          <cell r="A3312" t="str">
            <v>AUX3360</v>
          </cell>
          <cell r="B3312" t="str">
            <v>CRUZETA 100X50 MM PARA ELETROCALHA PERFURADA METÁLICA</v>
          </cell>
          <cell r="C3312" t="str">
            <v xml:space="preserve">UN </v>
          </cell>
          <cell r="D3312">
            <v>36.28</v>
          </cell>
          <cell r="E3312">
            <v>7.64</v>
          </cell>
          <cell r="F3312">
            <v>43.92</v>
          </cell>
        </row>
        <row r="3313">
          <cell r="A3313" t="str">
            <v>AUX1009</v>
          </cell>
          <cell r="B3313" t="str">
            <v>CURVA DE INVERSÃO 100 X 50 MM - FORNEC. E INST.</v>
          </cell>
          <cell r="C3313" t="str">
            <v xml:space="preserve">UN </v>
          </cell>
          <cell r="D3313">
            <v>40.72</v>
          </cell>
          <cell r="E3313">
            <v>14.66</v>
          </cell>
          <cell r="F3313">
            <v>55.38</v>
          </cell>
        </row>
        <row r="3314">
          <cell r="A3314" t="str">
            <v>AUX2905</v>
          </cell>
          <cell r="B3314" t="str">
            <v>CURVA DE INVERSÃO 150 X 100 MM PARA ELETROCALHA METÁLICA - FORNEC. E INST.</v>
          </cell>
          <cell r="C3314" t="str">
            <v>UN</v>
          </cell>
          <cell r="D3314">
            <v>72.64</v>
          </cell>
          <cell r="E3314">
            <v>7.64</v>
          </cell>
          <cell r="F3314">
            <v>80.28</v>
          </cell>
        </row>
        <row r="3315">
          <cell r="A3315" t="str">
            <v>AUX2906</v>
          </cell>
          <cell r="B3315" t="str">
            <v>CURVA HORIZONTAL 150 X 100 MM PARA ELETROCALHA METÁLICA, COM ÂNGULO 90° - FORNEC. E INST.</v>
          </cell>
          <cell r="C3315" t="str">
            <v>UN</v>
          </cell>
          <cell r="D3315">
            <v>46.24</v>
          </cell>
          <cell r="E3315">
            <v>7.64</v>
          </cell>
          <cell r="F3315">
            <v>53.88</v>
          </cell>
        </row>
        <row r="3316">
          <cell r="A3316" t="str">
            <v>AUX3628</v>
          </cell>
          <cell r="B3316" t="str">
            <v>CURVA HORIZONTAL 100X50 MM PARA ELETROCALHA METÁLICA, COM ÃNGULO 90°</v>
          </cell>
          <cell r="C3316" t="str">
            <v xml:space="preserve">UN </v>
          </cell>
          <cell r="D3316">
            <v>23.64</v>
          </cell>
          <cell r="E3316">
            <v>7.64</v>
          </cell>
          <cell r="F3316">
            <v>31.28</v>
          </cell>
        </row>
        <row r="3317">
          <cell r="A3317" t="str">
            <v>AUX2907</v>
          </cell>
          <cell r="B3317" t="str">
            <v>CURVA VERTICAL 150 X 100 MM PARA ELETROCALHA METÁLICA, COM ÂNGULO 90° - FORNEC. E INST.</v>
          </cell>
          <cell r="C3317" t="str">
            <v>UN</v>
          </cell>
          <cell r="D3317">
            <v>48.34</v>
          </cell>
          <cell r="E3317">
            <v>7.64</v>
          </cell>
          <cell r="F3317">
            <v>55.98</v>
          </cell>
        </row>
        <row r="3318">
          <cell r="A3318" t="str">
            <v>AUX3385</v>
          </cell>
          <cell r="B3318" t="str">
            <v>CURVA VERTICAL 50X50 MM PARA ELETROCALHA METÁLICA, COM ÂNGULO 90° - FORNEC. E INST.</v>
          </cell>
          <cell r="C3318" t="str">
            <v xml:space="preserve">UN </v>
          </cell>
          <cell r="D3318">
            <v>17.04</v>
          </cell>
          <cell r="E3318">
            <v>7.64</v>
          </cell>
          <cell r="F3318">
            <v>24.68</v>
          </cell>
        </row>
        <row r="3319">
          <cell r="A3319" t="str">
            <v>AUX2910</v>
          </cell>
          <cell r="B3319" t="str">
            <v>TÊ HORIZONTAL 150 X 100MM PARA ELETROCALHA METÁLICA - FORNEC. E INST.</v>
          </cell>
          <cell r="C3319" t="str">
            <v>UN</v>
          </cell>
          <cell r="D3319">
            <v>87.49</v>
          </cell>
          <cell r="E3319">
            <v>7.64</v>
          </cell>
          <cell r="F3319">
            <v>95.13</v>
          </cell>
        </row>
        <row r="3320">
          <cell r="A3320" t="str">
            <v>AUX3384</v>
          </cell>
          <cell r="B3320" t="str">
            <v>TÊ HORIZONTAL 100X50 MM COM BASE LISA PERFURADA PARA ELETROCALHA METÁLICA</v>
          </cell>
          <cell r="C3320" t="str">
            <v xml:space="preserve">UN </v>
          </cell>
          <cell r="D3320">
            <v>47.04</v>
          </cell>
          <cell r="E3320">
            <v>7.64</v>
          </cell>
          <cell r="F3320">
            <v>54.68</v>
          </cell>
        </row>
        <row r="3321">
          <cell r="A3321" t="str">
            <v>AUX0948</v>
          </cell>
          <cell r="B3321" t="str">
            <v>TÊ HORIZONTAL 38X38MM PARA ELETROCALHA METÁLICA - FORNEC. E INST.</v>
          </cell>
          <cell r="C3321" t="str">
            <v>UN</v>
          </cell>
          <cell r="D3321">
            <v>9.17</v>
          </cell>
          <cell r="E3321">
            <v>5.72</v>
          </cell>
          <cell r="F3321">
            <v>14.89</v>
          </cell>
        </row>
        <row r="3322">
          <cell r="A3322" t="str">
            <v>AUX3382</v>
          </cell>
          <cell r="B3322" t="str">
            <v>REDUÇÃO CONCÊNTRICA 100X75 MM PARA ELETROCALHA METÁLICA</v>
          </cell>
          <cell r="C3322" t="str">
            <v xml:space="preserve">UN </v>
          </cell>
          <cell r="D3322">
            <v>12.87</v>
          </cell>
          <cell r="E3322">
            <v>5.72</v>
          </cell>
          <cell r="F3322">
            <v>18.59</v>
          </cell>
        </row>
        <row r="3323">
          <cell r="A3323" t="str">
            <v>AUX3383</v>
          </cell>
          <cell r="B3323" t="str">
            <v>REDUÇÃO CONCÊNTRICA LISA ZINCADA 100X75 MM PARA 75X50 MM PARA ELETROCALHA METÁLICA</v>
          </cell>
          <cell r="C3323" t="str">
            <v xml:space="preserve">UN </v>
          </cell>
          <cell r="D3323">
            <v>33.51</v>
          </cell>
          <cell r="E3323">
            <v>5.72</v>
          </cell>
          <cell r="F3323">
            <v>39.229999999999997</v>
          </cell>
        </row>
        <row r="3324">
          <cell r="A3324" t="str">
            <v>AUX3630</v>
          </cell>
          <cell r="B3324" t="str">
            <v>FLANGE DE LIGAÇÃO 100X50 MM PARA ELETROCALHA METÁLICA</v>
          </cell>
          <cell r="C3324" t="str">
            <v xml:space="preserve">UN </v>
          </cell>
          <cell r="D3324">
            <v>11.13</v>
          </cell>
          <cell r="E3324">
            <v>7.64</v>
          </cell>
          <cell r="F3324">
            <v>18.77</v>
          </cell>
        </row>
        <row r="3325">
          <cell r="A3325" t="str">
            <v>AUX3010</v>
          </cell>
          <cell r="B3325" t="str">
            <v>SUPORTE HORIZONTAL 100 X 50 MM PARA FIXAÇÃO DE ELETROCALHA METÁLICA - FORNEC. E INST.</v>
          </cell>
          <cell r="C3325" t="str">
            <v>UN</v>
          </cell>
          <cell r="D3325">
            <v>5.79</v>
          </cell>
          <cell r="E3325">
            <v>7.64</v>
          </cell>
          <cell r="F3325">
            <v>13.43</v>
          </cell>
        </row>
        <row r="3326">
          <cell r="A3326" t="str">
            <v>AUX0847</v>
          </cell>
          <cell r="B3326" t="str">
            <v>SUPORTE VERTICAL 50X50 MM PARA FIXAÇÃO DE ELETROCALHA METÁLICA</v>
          </cell>
          <cell r="C3326" t="str">
            <v xml:space="preserve">UN </v>
          </cell>
          <cell r="D3326">
            <v>8.61</v>
          </cell>
          <cell r="E3326">
            <v>7.33</v>
          </cell>
          <cell r="F3326">
            <v>15.94</v>
          </cell>
        </row>
        <row r="3327">
          <cell r="A3327" t="str">
            <v>AUX1564</v>
          </cell>
          <cell r="B3327" t="str">
            <v>TALA PLANA PERFURADA 50 MM PARA ELETROCALHA METÁLICA</v>
          </cell>
          <cell r="C3327" t="str">
            <v xml:space="preserve">UN </v>
          </cell>
          <cell r="D3327">
            <v>2.8</v>
          </cell>
          <cell r="E3327">
            <v>3.66</v>
          </cell>
          <cell r="F3327">
            <v>6.46</v>
          </cell>
        </row>
        <row r="3328">
          <cell r="A3328" t="str">
            <v>AUX3611</v>
          </cell>
          <cell r="B3328" t="str">
            <v>FIXAÇÃO DE ELETROCALHAS E PERFILADOS COM VERGALHÃO (TIRANTE) COM ROSCA Ø 1/4"X1000 MM</v>
          </cell>
          <cell r="C3328" t="str">
            <v>M</v>
          </cell>
          <cell r="D3328">
            <v>21.82</v>
          </cell>
          <cell r="E3328">
            <v>11.46</v>
          </cell>
          <cell r="F3328">
            <v>33.28</v>
          </cell>
        </row>
        <row r="3329">
          <cell r="A3329" t="str">
            <v>AUX2367</v>
          </cell>
          <cell r="B3329" t="str">
            <v>CURVA VERTICAL PARA CANALETA METÁLICA</v>
          </cell>
          <cell r="C3329" t="str">
            <v xml:space="preserve">UN </v>
          </cell>
          <cell r="D3329">
            <v>39.43</v>
          </cell>
          <cell r="E3329">
            <v>14.66</v>
          </cell>
          <cell r="F3329">
            <v>54.09</v>
          </cell>
        </row>
        <row r="3330">
          <cell r="A3330" t="str">
            <v>AUX2369</v>
          </cell>
          <cell r="B3330" t="str">
            <v>CAIXA DE DERIVAÇÃO PARA CANALETA METÁLICA</v>
          </cell>
          <cell r="C3330" t="str">
            <v xml:space="preserve">UN </v>
          </cell>
          <cell r="D3330">
            <v>39.43</v>
          </cell>
          <cell r="E3330">
            <v>14.66</v>
          </cell>
          <cell r="F3330">
            <v>54.09</v>
          </cell>
        </row>
        <row r="3331">
          <cell r="A3331" t="str">
            <v>AUX3608</v>
          </cell>
          <cell r="B3331" t="str">
            <v>ACOPLAMENTO PARA ELETROCALHA METÁLICA 38X38 MM</v>
          </cell>
          <cell r="C3331" t="str">
            <v xml:space="preserve">UN </v>
          </cell>
          <cell r="D3331">
            <v>7.82</v>
          </cell>
          <cell r="E3331">
            <v>7.64</v>
          </cell>
          <cell r="F3331">
            <v>15.46</v>
          </cell>
        </row>
        <row r="3332">
          <cell r="A3332" t="str">
            <v>AUX3609</v>
          </cell>
          <cell r="B3332" t="str">
            <v>SAÍDA HORIZONTAL DE ELETROCALHA PARA ELETRODUTO 3/4"</v>
          </cell>
          <cell r="C3332" t="str">
            <v xml:space="preserve">UN </v>
          </cell>
          <cell r="D3332">
            <v>4.93</v>
          </cell>
          <cell r="E3332">
            <v>2.29</v>
          </cell>
          <cell r="F3332">
            <v>7.22</v>
          </cell>
        </row>
        <row r="3333">
          <cell r="A3333" t="str">
            <v>AUX3629</v>
          </cell>
          <cell r="B3333" t="str">
            <v>SAÍDA HORIZONTAL PARA ELETRODUTO 1"</v>
          </cell>
          <cell r="C3333" t="str">
            <v xml:space="preserve">UN </v>
          </cell>
          <cell r="D3333">
            <v>5.98</v>
          </cell>
          <cell r="E3333">
            <v>4.59</v>
          </cell>
          <cell r="F3333">
            <v>10.57</v>
          </cell>
        </row>
        <row r="3334">
          <cell r="A3334"/>
          <cell r="B3334" t="str">
            <v>ELETROCALHA LISA</v>
          </cell>
          <cell r="C3334"/>
          <cell r="D3334"/>
          <cell r="E3334"/>
          <cell r="F3334"/>
        </row>
        <row r="3335">
          <cell r="A3335" t="str">
            <v>AUX0585</v>
          </cell>
          <cell r="B3335" t="str">
            <v>ELETROCALHA LISA GALVANIZADA ELETROLÍTICA CHAPA 14 - 100X50MM  COM TAMPA - FORNEC. E INST.</v>
          </cell>
          <cell r="C3335" t="str">
            <v>M</v>
          </cell>
          <cell r="D3335">
            <v>100.75</v>
          </cell>
          <cell r="E3335">
            <v>38.18</v>
          </cell>
          <cell r="F3335">
            <v>138.93</v>
          </cell>
        </row>
        <row r="3336">
          <cell r="A3336" t="str">
            <v>AUX0586</v>
          </cell>
          <cell r="B3336" t="str">
            <v>ELETROCALHA LISA GALVANIZADA ELETROLÍTICA CHAPA 14 - 125X50MM  COM TAMPA - FORNEC. E INST.</v>
          </cell>
          <cell r="C3336" t="str">
            <v>M</v>
          </cell>
          <cell r="D3336">
            <v>112.71</v>
          </cell>
          <cell r="E3336">
            <v>42</v>
          </cell>
          <cell r="F3336">
            <v>154.71</v>
          </cell>
        </row>
        <row r="3337">
          <cell r="A3337" t="str">
            <v>AUX0587</v>
          </cell>
          <cell r="B3337" t="str">
            <v>ELETROCALHA LISA GALVANIZADA ELETROLÍTICA CHAPA 14 - 150X50MM  COM TAMPA - FORNEC. E INST.</v>
          </cell>
          <cell r="C3337" t="str">
            <v>M</v>
          </cell>
          <cell r="D3337">
            <v>127.21</v>
          </cell>
          <cell r="E3337">
            <v>45.82</v>
          </cell>
          <cell r="F3337">
            <v>173.03</v>
          </cell>
        </row>
        <row r="3338">
          <cell r="A3338" t="str">
            <v>AUX0592</v>
          </cell>
          <cell r="B3338" t="str">
            <v>ELETROCALHA LISA GALVANIZADA ELETROLÍTICA CHAPA 14 - 150X100MM  COM TAMPA - FORNEC. E INST.</v>
          </cell>
          <cell r="C3338" t="str">
            <v>M</v>
          </cell>
          <cell r="D3338">
            <v>166.98</v>
          </cell>
          <cell r="E3338">
            <v>61.09</v>
          </cell>
          <cell r="F3338">
            <v>228.07</v>
          </cell>
        </row>
        <row r="3339">
          <cell r="A3339" t="str">
            <v>AUX0588</v>
          </cell>
          <cell r="B3339" t="str">
            <v>ELETROCALHA LISA GALVANIZADA ELETROLÍTICA CHAPA 14 - 175X50MM   COM TAMPA - FORNEC. E INST.</v>
          </cell>
          <cell r="C3339" t="str">
            <v>M</v>
          </cell>
          <cell r="D3339">
            <v>141.54</v>
          </cell>
          <cell r="E3339">
            <v>49.64</v>
          </cell>
          <cell r="F3339">
            <v>191.18</v>
          </cell>
        </row>
        <row r="3340">
          <cell r="A3340" t="str">
            <v>AUX0589</v>
          </cell>
          <cell r="B3340" t="str">
            <v>ELETROCALHA LISA GALVANIZADA ELETROLÍTICA CHAPA 14 - 200X50MM  COM TAMPA - FORNEC. E INST.</v>
          </cell>
          <cell r="C3340" t="str">
            <v>M</v>
          </cell>
          <cell r="D3340">
            <v>152.47999999999999</v>
          </cell>
          <cell r="E3340">
            <v>53.45</v>
          </cell>
          <cell r="F3340">
            <v>205.93</v>
          </cell>
        </row>
        <row r="3341">
          <cell r="A3341" t="str">
            <v>AUX0593</v>
          </cell>
          <cell r="B3341" t="str">
            <v>ELETROCALHA LISA GALVANIZADA ELETROLÍTICA CHAPA 14 - 200X100MM COM TAMPA - FORNEC. E INST.</v>
          </cell>
          <cell r="C3341" t="str">
            <v>M</v>
          </cell>
          <cell r="D3341">
            <v>187.01</v>
          </cell>
          <cell r="E3341">
            <v>64.91</v>
          </cell>
          <cell r="F3341">
            <v>251.92</v>
          </cell>
        </row>
        <row r="3342">
          <cell r="A3342" t="str">
            <v>AUX0590</v>
          </cell>
          <cell r="B3342" t="str">
            <v>ELETROCALHA LISA GALVANIZADA ELETROLÍTICA CHAPA 14 - 250X50MM  COM TAMPA - FORNEC. E INST.</v>
          </cell>
          <cell r="C3342" t="str">
            <v>M</v>
          </cell>
          <cell r="D3342">
            <v>177.74</v>
          </cell>
          <cell r="E3342">
            <v>57.28</v>
          </cell>
          <cell r="F3342">
            <v>235.02</v>
          </cell>
        </row>
        <row r="3343">
          <cell r="A3343" t="str">
            <v>AUX0594</v>
          </cell>
          <cell r="B3343" t="str">
            <v>ELETROCALHA LISA GALVANIZADA ELETROLÍTICA CHAPA 14 - 250X100MM COM TAMPA - FORNEC. E INST.</v>
          </cell>
          <cell r="C3343" t="str">
            <v>M</v>
          </cell>
          <cell r="D3343">
            <v>219.03</v>
          </cell>
          <cell r="E3343">
            <v>68.72</v>
          </cell>
          <cell r="F3343">
            <v>287.75</v>
          </cell>
        </row>
        <row r="3344">
          <cell r="A3344" t="str">
            <v>AUX0591</v>
          </cell>
          <cell r="B3344" t="str">
            <v>ELETROCALHA LISA GALVANIZADA ELETROLÍTICA CHAPA 14 - 300X50MM  COM TAMPA - FORNEC. E INST.</v>
          </cell>
          <cell r="C3344" t="str">
            <v>M</v>
          </cell>
          <cell r="D3344">
            <v>200.95</v>
          </cell>
          <cell r="E3344">
            <v>57.28</v>
          </cell>
          <cell r="F3344">
            <v>258.23</v>
          </cell>
        </row>
        <row r="3345">
          <cell r="A3345" t="str">
            <v>AUX0595</v>
          </cell>
          <cell r="B3345" t="str">
            <v>ELETROCALHA LISA GALVANIZADA ELETROLÍTICA CHAPA 14 - 300X100MM COM TAMPA - FORNEC. E INST.</v>
          </cell>
          <cell r="C3345" t="str">
            <v>M</v>
          </cell>
          <cell r="D3345">
            <v>240.58</v>
          </cell>
          <cell r="E3345">
            <v>72.55</v>
          </cell>
          <cell r="F3345">
            <v>313.13</v>
          </cell>
        </row>
        <row r="3346">
          <cell r="A3346" t="str">
            <v>AUX0596</v>
          </cell>
          <cell r="B3346" t="str">
            <v>ELETROCALHA LISA GALVANIZADA ELETROLÍTICA CHAPA 14 - 400X100MM COM TAMPA - FORNEC. E INST.</v>
          </cell>
          <cell r="C3346" t="str">
            <v>M</v>
          </cell>
          <cell r="D3346">
            <v>299.73</v>
          </cell>
          <cell r="E3346">
            <v>76.36</v>
          </cell>
          <cell r="F3346">
            <v>376.09</v>
          </cell>
        </row>
        <row r="3347">
          <cell r="A3347"/>
          <cell r="B3347" t="str">
            <v>ELETROCALHA PERFURADA</v>
          </cell>
          <cell r="C3347"/>
          <cell r="D3347"/>
          <cell r="E3347"/>
          <cell r="F3347"/>
        </row>
        <row r="3348">
          <cell r="A3348" t="str">
            <v>AUX1827</v>
          </cell>
          <cell r="B3348" t="str">
            <v>ELETROCALHA LISA OU PERFURADA EM AÇO GALVANIZADO, LARGURA 50 MM E ALTURA 50 MM, INCLUSIVE EMENDA E FIXAÇÃO - FORNECIMENTO E INSTALAÇÃO</v>
          </cell>
          <cell r="C3348" t="str">
            <v>M</v>
          </cell>
          <cell r="D3348">
            <v>22.21</v>
          </cell>
          <cell r="E3348">
            <v>4.03</v>
          </cell>
          <cell r="F3348">
            <v>26.24</v>
          </cell>
        </row>
        <row r="3349">
          <cell r="A3349" t="str">
            <v>AUX1828</v>
          </cell>
          <cell r="B3349" t="str">
            <v>ELETROCALHA LISA OU PERFURADA EM AÇO GALVANIZADO, LARGURA 75 MM E ALTURA 50 MM, INCLUSIVE EMENDA E FIXAÇÃO - FORNECIMENTO E INSTALAÇÃO</v>
          </cell>
          <cell r="C3349" t="str">
            <v>M</v>
          </cell>
          <cell r="D3349">
            <v>23.86</v>
          </cell>
          <cell r="E3349">
            <v>5.1100000000000003</v>
          </cell>
          <cell r="F3349">
            <v>28.97</v>
          </cell>
        </row>
        <row r="3350">
          <cell r="A3350" t="str">
            <v>AUX1829</v>
          </cell>
          <cell r="B3350" t="str">
            <v>ELETROCALHA LISA OU PERFURADA EM AÇO GALVANIZADO, LARGURA 100 MM E ALTURA 50 MM, INCLUSIVE EMENDA E FIXAÇÃO - FORNECIMENTO E INSTALAÇÃO</v>
          </cell>
          <cell r="C3350" t="str">
            <v>M</v>
          </cell>
          <cell r="D3350">
            <v>27.37</v>
          </cell>
          <cell r="E3350">
            <v>5.1100000000000003</v>
          </cell>
          <cell r="F3350">
            <v>32.479999999999997</v>
          </cell>
        </row>
        <row r="3351">
          <cell r="A3351" t="str">
            <v>AUX1841</v>
          </cell>
          <cell r="B3351" t="str">
            <v>ELETROCALHA LISA OU PERFURADA EM AÇO GALVANIZADO, LARGURA 150 MM E ALTURA 50 MM, INCLUSIVE EMENDA E FIXAÇÃO - FORNECIMENTO E INSTALAÇÃO</v>
          </cell>
          <cell r="C3351" t="str">
            <v>M</v>
          </cell>
          <cell r="D3351">
            <v>40.369999999999997</v>
          </cell>
          <cell r="E3351">
            <v>6.22</v>
          </cell>
          <cell r="F3351">
            <v>46.59</v>
          </cell>
        </row>
        <row r="3352">
          <cell r="A3352" t="str">
            <v>AUX0597</v>
          </cell>
          <cell r="B3352" t="str">
            <v>ELETROCALHA PERFURADA GALVANIZADA ELETROLÍTICA CHAPA 14 - 100X50MM COM TAMPA - FORNEC. E INST.</v>
          </cell>
          <cell r="C3352" t="str">
            <v>M</v>
          </cell>
          <cell r="D3352">
            <v>118.34</v>
          </cell>
          <cell r="E3352">
            <v>38.18</v>
          </cell>
          <cell r="F3352">
            <v>156.52000000000001</v>
          </cell>
        </row>
        <row r="3353">
          <cell r="A3353" t="str">
            <v>AUX0598</v>
          </cell>
          <cell r="B3353" t="str">
            <v>ELETROCALHA PERFURADA GALVANIZADA ELETROLÍTICA CHAPA 14 - 125X50MM COM TAMPA - FORNEC. E INST.</v>
          </cell>
          <cell r="C3353" t="str">
            <v>M</v>
          </cell>
          <cell r="D3353">
            <v>139.93</v>
          </cell>
          <cell r="E3353">
            <v>42</v>
          </cell>
          <cell r="F3353">
            <v>181.93</v>
          </cell>
        </row>
        <row r="3354">
          <cell r="A3354" t="str">
            <v>AUX0599</v>
          </cell>
          <cell r="B3354" t="str">
            <v>ELETROCALHA PERFURADA GALVANIZADA ELETROLÍTICA CHAPA 14 - 150X50MM COM TAMPA - FORNEC. E INST.</v>
          </cell>
          <cell r="C3354" t="str">
            <v>M</v>
          </cell>
          <cell r="D3354">
            <v>159.16</v>
          </cell>
          <cell r="E3354">
            <v>45.82</v>
          </cell>
          <cell r="F3354">
            <v>204.98</v>
          </cell>
        </row>
        <row r="3355">
          <cell r="A3355" t="str">
            <v>AUX0604</v>
          </cell>
          <cell r="B3355" t="str">
            <v>ELETROCALHA PERFURADA GALVANIZADA ELETROLÍTICA CHAPA 14 - 150X100MM COM TAMPA - FORNEC. E INST.</v>
          </cell>
          <cell r="C3355" t="str">
            <v>M</v>
          </cell>
          <cell r="D3355">
            <v>211.56</v>
          </cell>
          <cell r="E3355">
            <v>61.09</v>
          </cell>
          <cell r="F3355">
            <v>272.64999999999998</v>
          </cell>
        </row>
        <row r="3356">
          <cell r="A3356" t="str">
            <v>AUX0600</v>
          </cell>
          <cell r="B3356" t="str">
            <v>ELETROCALHA PERFURADA GALVANIZADA ELETROLÍTICA CHAPA 14 - 175X50MM COM TAMPA - FORNEC. E INST.</v>
          </cell>
          <cell r="C3356" t="str">
            <v>M</v>
          </cell>
          <cell r="D3356">
            <v>174.82</v>
          </cell>
          <cell r="E3356">
            <v>49.64</v>
          </cell>
          <cell r="F3356">
            <v>224.46</v>
          </cell>
        </row>
        <row r="3357">
          <cell r="A3357" t="str">
            <v>AUX0601</v>
          </cell>
          <cell r="B3357" t="str">
            <v>ELETROCALHA PERFURADA GALVANIZADA ELETROLÍTICA CHAPA 14 - 200X50MM COM TAMPA - FORNEC. E INST.</v>
          </cell>
          <cell r="C3357" t="str">
            <v>M</v>
          </cell>
          <cell r="D3357">
            <v>189.68</v>
          </cell>
          <cell r="E3357">
            <v>53.45</v>
          </cell>
          <cell r="F3357">
            <v>243.13</v>
          </cell>
        </row>
        <row r="3358">
          <cell r="A3358" t="str">
            <v>AUX0605</v>
          </cell>
          <cell r="B3358" t="str">
            <v>ELETROCALHA PERFURADA GALVANIZADA ELETROLÍTICA CHAPA 14 - 200X100MM COM TAMPA - FORNEC. E INST.</v>
          </cell>
          <cell r="C3358" t="str">
            <v>M</v>
          </cell>
          <cell r="D3358">
            <v>228.39</v>
          </cell>
          <cell r="E3358">
            <v>64.91</v>
          </cell>
          <cell r="F3358">
            <v>293.3</v>
          </cell>
        </row>
        <row r="3359">
          <cell r="A3359" t="str">
            <v>AUX0602</v>
          </cell>
          <cell r="B3359" t="str">
            <v>ELETROCALHA PERFURADA GALVANIZADA ELETROLÍTICA CHAPA 14 - 250X50MM COM TAMPA - FORNEC. E INST.</v>
          </cell>
          <cell r="C3359" t="str">
            <v>M</v>
          </cell>
          <cell r="D3359">
            <v>222.19</v>
          </cell>
          <cell r="E3359">
            <v>57.28</v>
          </cell>
          <cell r="F3359">
            <v>279.47000000000003</v>
          </cell>
        </row>
        <row r="3360">
          <cell r="A3360" t="str">
            <v>AUX0606</v>
          </cell>
          <cell r="B3360" t="str">
            <v>ELETROCALHA PERFURADA GALVANIZADA ELETROLÍTICA CHAPA 14 - 250X100MM COM TAMPA - FORNEC. E INST.</v>
          </cell>
          <cell r="C3360" t="str">
            <v>M</v>
          </cell>
          <cell r="D3360">
            <v>265.07</v>
          </cell>
          <cell r="E3360">
            <v>68.72</v>
          </cell>
          <cell r="F3360">
            <v>333.79</v>
          </cell>
        </row>
        <row r="3361">
          <cell r="A3361" t="str">
            <v>AUX0603</v>
          </cell>
          <cell r="B3361" t="str">
            <v>ELETROCALHA PERFURADA GALVANIZADA ELETROLÍTICA CHAPA 14 - 300X50MM COM TAMPA - FORNEC. E INST.</v>
          </cell>
          <cell r="C3361" t="str">
            <v>M</v>
          </cell>
          <cell r="D3361">
            <v>252.05</v>
          </cell>
          <cell r="E3361">
            <v>57.28</v>
          </cell>
          <cell r="F3361">
            <v>309.33</v>
          </cell>
        </row>
        <row r="3362">
          <cell r="A3362" t="str">
            <v>AUX0607</v>
          </cell>
          <cell r="B3362" t="str">
            <v>ELETROCALHA PERFURADA GALVANIZADA ELETROLÍTICA CHAPA 14 - 400X100MM COM TAMPA - FORNEC. E INST.</v>
          </cell>
          <cell r="C3362" t="str">
            <v>M</v>
          </cell>
          <cell r="D3362">
            <v>361.16</v>
          </cell>
          <cell r="E3362">
            <v>76.36</v>
          </cell>
          <cell r="F3362">
            <v>437.52</v>
          </cell>
        </row>
        <row r="3363">
          <cell r="A3363" t="str">
            <v>AUX1568</v>
          </cell>
          <cell r="B3363" t="str">
            <v>TAMPA DE ENCAIXE 50X3000 MM, GALVANIZADA À FOGO, PARA ELETROCALHA METÁLICA</v>
          </cell>
          <cell r="C3363" t="str">
            <v xml:space="preserve">UN </v>
          </cell>
          <cell r="D3363">
            <v>27.11</v>
          </cell>
          <cell r="E3363">
            <v>7.33</v>
          </cell>
          <cell r="F3363">
            <v>34.44</v>
          </cell>
        </row>
        <row r="3364">
          <cell r="A3364" t="str">
            <v>AUX3359</v>
          </cell>
          <cell r="B3364" t="str">
            <v>TAMPA DE ENCAIXE 75X3000 MM, ZINCADA, PARA ELETROCALHA METÁLICA</v>
          </cell>
          <cell r="C3364" t="str">
            <v xml:space="preserve">UN </v>
          </cell>
          <cell r="D3364">
            <v>38.299999999999997</v>
          </cell>
          <cell r="E3364">
            <v>1.91</v>
          </cell>
          <cell r="F3364">
            <v>40.21</v>
          </cell>
        </row>
        <row r="3365">
          <cell r="A3365" t="str">
            <v>AUX1706</v>
          </cell>
          <cell r="B3365" t="str">
            <v>TAMPA DE ENCAIXE 100X3000 MM, GALVANIZADA À FOGO, PARA ELETROCALHA METÁLICA</v>
          </cell>
          <cell r="C3365" t="str">
            <v xml:space="preserve">UN </v>
          </cell>
          <cell r="D3365">
            <v>82.8</v>
          </cell>
          <cell r="E3365">
            <v>7.33</v>
          </cell>
          <cell r="F3365">
            <v>90.13</v>
          </cell>
        </row>
        <row r="3366">
          <cell r="A3366" t="str">
            <v>AUX1708</v>
          </cell>
          <cell r="B3366" t="str">
            <v>TAMPA DE ENCAIXE 150X3000 MM, GALVANIZADA À FOGO, PARA ELETROCALHA METÁLICA</v>
          </cell>
          <cell r="C3366" t="str">
            <v xml:space="preserve">UN </v>
          </cell>
          <cell r="D3366">
            <v>121.6</v>
          </cell>
          <cell r="E3366">
            <v>7.33</v>
          </cell>
          <cell r="F3366">
            <v>128.93</v>
          </cell>
        </row>
        <row r="3367">
          <cell r="A3367" t="str">
            <v>AUX1293</v>
          </cell>
          <cell r="B3367" t="str">
            <v>DUTO PERFURADO - ELETROCALHA CHAPA DE AÇO 25X20MM - FORNEC. E INST.</v>
          </cell>
          <cell r="C3367" t="str">
            <v>M</v>
          </cell>
          <cell r="D3367">
            <v>25.47</v>
          </cell>
          <cell r="E3367">
            <v>34.369999999999997</v>
          </cell>
          <cell r="F3367">
            <v>59.84</v>
          </cell>
        </row>
        <row r="3368">
          <cell r="A3368" t="str">
            <v>AUX1294</v>
          </cell>
          <cell r="B3368" t="str">
            <v>DUTO PERFURADO - ELETROCALHA CHAPA DE AÇO 25X75MM - FORNEC. E INST.</v>
          </cell>
          <cell r="C3368" t="str">
            <v>M</v>
          </cell>
          <cell r="D3368">
            <v>31.03</v>
          </cell>
          <cell r="E3368">
            <v>34.369999999999997</v>
          </cell>
          <cell r="F3368">
            <v>65.400000000000006</v>
          </cell>
        </row>
        <row r="3369">
          <cell r="A3369" t="str">
            <v>AUX1642</v>
          </cell>
          <cell r="B3369" t="str">
            <v>DUTO PERFURADO - ELETROCALHA CHAPA DE AÇO 50X50MM</v>
          </cell>
          <cell r="C3369" t="str">
            <v>M</v>
          </cell>
          <cell r="D3369">
            <v>32.96</v>
          </cell>
          <cell r="E3369">
            <v>34.369999999999997</v>
          </cell>
          <cell r="F3369">
            <v>67.33</v>
          </cell>
        </row>
        <row r="3370">
          <cell r="A3370" t="str">
            <v>AUX1296</v>
          </cell>
          <cell r="B3370" t="str">
            <v>DUTO PERFURADO - ELETROCALHA CHAPA DE AÇO 50X75MM - FORNEC. E INST.</v>
          </cell>
          <cell r="C3370" t="str">
            <v>M</v>
          </cell>
          <cell r="D3370">
            <v>35.659999999999997</v>
          </cell>
          <cell r="E3370">
            <v>38.18</v>
          </cell>
          <cell r="F3370">
            <v>73.84</v>
          </cell>
        </row>
        <row r="3371">
          <cell r="A3371" t="str">
            <v>AUX1641</v>
          </cell>
          <cell r="B3371" t="str">
            <v>DUTO PERFURADO - ELETROCALHA CHAPA DE AÇO 50X100MM</v>
          </cell>
          <cell r="C3371" t="str">
            <v>M</v>
          </cell>
          <cell r="D3371">
            <v>42.39</v>
          </cell>
          <cell r="E3371">
            <v>45.82</v>
          </cell>
          <cell r="F3371">
            <v>88.21</v>
          </cell>
        </row>
        <row r="3372">
          <cell r="A3372" t="str">
            <v>AUX1295</v>
          </cell>
          <cell r="B3372" t="str">
            <v>DUTO PERFURADO - ELETROCALHA CHAPA DE AÇO 75X75MM - FORNEC. E INST.</v>
          </cell>
          <cell r="C3372" t="str">
            <v>M</v>
          </cell>
          <cell r="D3372">
            <v>35.6</v>
          </cell>
          <cell r="E3372">
            <v>38.18</v>
          </cell>
          <cell r="F3372">
            <v>73.78</v>
          </cell>
        </row>
        <row r="3373">
          <cell r="A3373" t="str">
            <v>AUX1292</v>
          </cell>
          <cell r="B3373" t="str">
            <v>DUTO PERFURADO - ELETROCALHA CHAPA DE AÇO 100X100MM - FORNEC. E INST.</v>
          </cell>
          <cell r="C3373" t="str">
            <v>M</v>
          </cell>
          <cell r="D3373">
            <v>54.35</v>
          </cell>
          <cell r="E3373">
            <v>45.82</v>
          </cell>
          <cell r="F3373">
            <v>100.17</v>
          </cell>
        </row>
        <row r="3374">
          <cell r="A3374" t="str">
            <v>AUX1643</v>
          </cell>
          <cell r="B3374" t="str">
            <v>DUTO PERFURADO - ELETROCALHA CHAPA DE AÇO 100X200MM</v>
          </cell>
          <cell r="C3374" t="str">
            <v>M</v>
          </cell>
          <cell r="D3374">
            <v>67.83</v>
          </cell>
          <cell r="E3374">
            <v>49.64</v>
          </cell>
          <cell r="F3374">
            <v>117.47</v>
          </cell>
        </row>
        <row r="3375">
          <cell r="A3375" t="str">
            <v>AUX1297</v>
          </cell>
          <cell r="B3375" t="str">
            <v>DUTO PERFURADO - ELETROCALHA CHAPA DE AÇO 100X300MM - FORNEC. E INST.</v>
          </cell>
          <cell r="C3375" t="str">
            <v>M</v>
          </cell>
          <cell r="D3375">
            <v>135.46</v>
          </cell>
          <cell r="E3375">
            <v>49.64</v>
          </cell>
          <cell r="F3375">
            <v>185.1</v>
          </cell>
        </row>
        <row r="3376">
          <cell r="A3376" t="str">
            <v>AUX1298</v>
          </cell>
          <cell r="B3376" t="str">
            <v>TAMPA NORMAL P/DUTO PERFURADO, ATÉ (100X100)MM - FORNEC. E INST.</v>
          </cell>
          <cell r="C3376" t="str">
            <v>M</v>
          </cell>
          <cell r="D3376">
            <v>57.23</v>
          </cell>
          <cell r="E3376">
            <v>28.63</v>
          </cell>
          <cell r="F3376">
            <v>85.86</v>
          </cell>
        </row>
        <row r="3377">
          <cell r="A3377" t="str">
            <v>AUX1299</v>
          </cell>
          <cell r="B3377" t="str">
            <v>TAMPA NORMAL P/DUTO PERFURADO, ATÉ (100X200)MM - FORNEC. E INST.</v>
          </cell>
          <cell r="C3377" t="str">
            <v>M</v>
          </cell>
          <cell r="D3377">
            <v>73.94</v>
          </cell>
          <cell r="E3377">
            <v>42</v>
          </cell>
          <cell r="F3377">
            <v>115.94</v>
          </cell>
        </row>
        <row r="3378">
          <cell r="A3378" t="str">
            <v>AUX1300</v>
          </cell>
          <cell r="B3378" t="str">
            <v>TAMPA NORMAL P/DUTO PERFURADO, ATÉ (100X300)MM - FORNEC. E INST.</v>
          </cell>
          <cell r="C3378" t="str">
            <v>M</v>
          </cell>
          <cell r="D3378">
            <v>102.3</v>
          </cell>
          <cell r="E3378">
            <v>42</v>
          </cell>
          <cell r="F3378">
            <v>144.30000000000001</v>
          </cell>
        </row>
        <row r="3379">
          <cell r="A3379"/>
          <cell r="B3379" t="str">
            <v>PERFILADO LISO</v>
          </cell>
          <cell r="C3379"/>
          <cell r="D3379"/>
          <cell r="E3379"/>
          <cell r="F3379"/>
        </row>
        <row r="3380">
          <cell r="A3380" t="str">
            <v>AUX0579</v>
          </cell>
          <cell r="B3380" t="str">
            <v>PERFILADO LISO CHAPA 14-GE-MED. 19X38MM COM TAMPA - FORNEC. E INST.</v>
          </cell>
          <cell r="C3380" t="str">
            <v>M</v>
          </cell>
          <cell r="D3380">
            <v>50.38</v>
          </cell>
          <cell r="E3380">
            <v>30.54</v>
          </cell>
          <cell r="F3380">
            <v>80.92</v>
          </cell>
        </row>
        <row r="3381">
          <cell r="A3381" t="str">
            <v>AUX0580</v>
          </cell>
          <cell r="B3381" t="str">
            <v>PERFILADO LISO CHAPA 14-GE-MED. 38X38MM COM TAMPA - FORNEC. E INST.</v>
          </cell>
          <cell r="C3381" t="str">
            <v>M</v>
          </cell>
          <cell r="D3381">
            <v>65.66</v>
          </cell>
          <cell r="E3381">
            <v>32.46</v>
          </cell>
          <cell r="F3381">
            <v>98.12</v>
          </cell>
        </row>
        <row r="3382">
          <cell r="A3382" t="str">
            <v>AUX0581</v>
          </cell>
          <cell r="B3382" t="str">
            <v>PERFILADO LISO CHAPA 14-GE-MED. 38X76MM COM TAMPA - FORNEC. E INST.</v>
          </cell>
          <cell r="C3382" t="str">
            <v>M</v>
          </cell>
          <cell r="D3382">
            <v>77.180000000000007</v>
          </cell>
          <cell r="E3382">
            <v>34.369999999999997</v>
          </cell>
          <cell r="F3382">
            <v>111.55</v>
          </cell>
        </row>
        <row r="3383">
          <cell r="A3383"/>
          <cell r="B3383" t="str">
            <v>PERFILADO PERFURADO</v>
          </cell>
          <cell r="C3383"/>
          <cell r="D3383"/>
          <cell r="E3383"/>
          <cell r="F3383"/>
        </row>
        <row r="3384">
          <cell r="A3384" t="str">
            <v>AUX1289</v>
          </cell>
          <cell r="B3384" t="str">
            <v>DUTO PERFURADO - PERFILADOS CHAPA DE AÇO 15X35MM - FORNEC. E INST.</v>
          </cell>
          <cell r="C3384" t="str">
            <v>M</v>
          </cell>
          <cell r="D3384">
            <v>20.29</v>
          </cell>
          <cell r="E3384">
            <v>30.54</v>
          </cell>
          <cell r="F3384">
            <v>50.83</v>
          </cell>
        </row>
        <row r="3385">
          <cell r="A3385" t="str">
            <v>AUX1290</v>
          </cell>
          <cell r="B3385" t="str">
            <v>DUTO PERFURADO - PERFILADOS CHAPA DE AÇO 25X25MM - FORNEC. E INST.</v>
          </cell>
          <cell r="C3385" t="str">
            <v>M</v>
          </cell>
          <cell r="D3385">
            <v>25.13</v>
          </cell>
          <cell r="E3385">
            <v>30.54</v>
          </cell>
          <cell r="F3385">
            <v>55.67</v>
          </cell>
        </row>
        <row r="3386">
          <cell r="A3386" t="str">
            <v>AUX1291</v>
          </cell>
          <cell r="B3386" t="str">
            <v>DUTO PERFURADO - PERFILADOS CHAPA DE AÇO 35X35MM - FORNEC. E INST.</v>
          </cell>
          <cell r="C3386" t="str">
            <v>M</v>
          </cell>
          <cell r="D3386">
            <v>25.67</v>
          </cell>
          <cell r="E3386">
            <v>30.54</v>
          </cell>
          <cell r="F3386">
            <v>56.21</v>
          </cell>
        </row>
        <row r="3387">
          <cell r="A3387" t="str">
            <v>AUX0582</v>
          </cell>
          <cell r="B3387" t="str">
            <v>PERFILADO PERFURADO CHAPA 22-GE-MED. 19X38MM COM TAMPA - FORNEC. E INST.</v>
          </cell>
          <cell r="C3387" t="str">
            <v>M</v>
          </cell>
          <cell r="D3387">
            <v>27.54</v>
          </cell>
          <cell r="E3387">
            <v>30.54</v>
          </cell>
          <cell r="F3387">
            <v>58.08</v>
          </cell>
        </row>
        <row r="3388">
          <cell r="A3388" t="str">
            <v>AUX0583</v>
          </cell>
          <cell r="B3388" t="str">
            <v>PERFILADO PERFURADO CHAPA 22-GE-MED. 38X38MM COM TAMPA - FORNEC. E INST.</v>
          </cell>
          <cell r="C3388" t="str">
            <v>M</v>
          </cell>
          <cell r="D3388">
            <v>34.83</v>
          </cell>
          <cell r="E3388">
            <v>32.46</v>
          </cell>
          <cell r="F3388">
            <v>67.290000000000006</v>
          </cell>
        </row>
        <row r="3389">
          <cell r="A3389" t="str">
            <v>AUX0584</v>
          </cell>
          <cell r="B3389" t="str">
            <v>PERFILADO PERFURADO CHAPA 22-GE-MED. 38X76MM COM TAMPA - FORNEC. E INST.</v>
          </cell>
          <cell r="C3389" t="str">
            <v>M</v>
          </cell>
          <cell r="D3389">
            <v>52.07</v>
          </cell>
          <cell r="E3389">
            <v>34.369999999999997</v>
          </cell>
          <cell r="F3389">
            <v>86.44</v>
          </cell>
        </row>
        <row r="3390">
          <cell r="A3390"/>
          <cell r="B3390" t="str">
            <v>PERFILADO - CONEXÕES</v>
          </cell>
          <cell r="C3390"/>
          <cell r="D3390"/>
          <cell r="E3390"/>
          <cell r="F3390"/>
        </row>
        <row r="3391">
          <cell r="A3391" t="str">
            <v>AUX2034</v>
          </cell>
          <cell r="B3391" t="str">
            <v>SAÍDA PARA ELETRODUTO EM PERFILADO 1"</v>
          </cell>
          <cell r="C3391" t="str">
            <v xml:space="preserve">UN </v>
          </cell>
          <cell r="D3391">
            <v>5.68</v>
          </cell>
          <cell r="E3391">
            <v>3.82</v>
          </cell>
          <cell r="F3391">
            <v>9.5</v>
          </cell>
        </row>
        <row r="3392">
          <cell r="A3392" t="str">
            <v>AUX2036</v>
          </cell>
          <cell r="B3392" t="str">
            <v>SAÍDA PARA ELETRODUTO EM PERFILADO 1.1/2"</v>
          </cell>
          <cell r="C3392" t="str">
            <v xml:space="preserve">UN </v>
          </cell>
          <cell r="D3392">
            <v>6.78</v>
          </cell>
          <cell r="E3392">
            <v>3.82</v>
          </cell>
          <cell r="F3392">
            <v>10.6</v>
          </cell>
        </row>
        <row r="3393">
          <cell r="A3393" t="str">
            <v>AUX2038</v>
          </cell>
          <cell r="B3393" t="str">
            <v>SAÍDA PARA ELETRODUTO EM PERFILADO 2"</v>
          </cell>
          <cell r="C3393" t="str">
            <v xml:space="preserve">UN </v>
          </cell>
          <cell r="D3393">
            <v>10.08</v>
          </cell>
          <cell r="E3393">
            <v>3.82</v>
          </cell>
          <cell r="F3393">
            <v>13.9</v>
          </cell>
        </row>
        <row r="3394">
          <cell r="A3394" t="str">
            <v>AUX0151</v>
          </cell>
          <cell r="B3394" t="str">
            <v>SAÍDA PARA ELETRODUTO EM PERFILADO 3/4" GE</v>
          </cell>
          <cell r="C3394" t="str">
            <v>UN</v>
          </cell>
          <cell r="D3394">
            <v>4.3600000000000003</v>
          </cell>
          <cell r="E3394">
            <v>3.82</v>
          </cell>
          <cell r="F3394">
            <v>8.18</v>
          </cell>
        </row>
        <row r="3395">
          <cell r="A3395" t="str">
            <v>AUX1658</v>
          </cell>
          <cell r="B3395" t="str">
            <v>EMENDA INTERNA P/ PERFILADO 38X38 "I" GE - FORNEC. E INST.</v>
          </cell>
          <cell r="C3395" t="str">
            <v>UN</v>
          </cell>
          <cell r="D3395">
            <v>5.72</v>
          </cell>
          <cell r="E3395">
            <v>7.64</v>
          </cell>
          <cell r="F3395">
            <v>13.36</v>
          </cell>
        </row>
        <row r="3396">
          <cell r="A3396" t="str">
            <v>AUX1659</v>
          </cell>
          <cell r="B3396" t="str">
            <v>EMENDA INTERNA P/ PERFILADO 38X38 "T" GE - FORNEC. E INST.</v>
          </cell>
          <cell r="C3396" t="str">
            <v>UN</v>
          </cell>
          <cell r="D3396">
            <v>10.66</v>
          </cell>
          <cell r="E3396">
            <v>11.46</v>
          </cell>
          <cell r="F3396">
            <v>22.12</v>
          </cell>
        </row>
        <row r="3397">
          <cell r="A3397" t="str">
            <v>AUX3612</v>
          </cell>
          <cell r="B3397" t="str">
            <v xml:space="preserve">EMENDA INTERNA PARA PERFILADO 38X38 TIPO "L" </v>
          </cell>
          <cell r="C3397" t="str">
            <v xml:space="preserve">UN </v>
          </cell>
          <cell r="D3397">
            <v>11.26</v>
          </cell>
          <cell r="E3397">
            <v>7.64</v>
          </cell>
          <cell r="F3397">
            <v>18.899999999999999</v>
          </cell>
        </row>
        <row r="3398">
          <cell r="A3398" t="str">
            <v>AUX1660</v>
          </cell>
          <cell r="B3398" t="str">
            <v>CAIXA DE DERIVAÇÃO P/ PERFILADO 38X38 TP "C" GE - CHAPA 14 - FORNEC. E INST.</v>
          </cell>
          <cell r="C3398" t="str">
            <v>UN</v>
          </cell>
          <cell r="D3398">
            <v>28.46</v>
          </cell>
          <cell r="E3398">
            <v>9.5500000000000007</v>
          </cell>
          <cell r="F3398">
            <v>38.01</v>
          </cell>
        </row>
        <row r="3399">
          <cell r="A3399" t="str">
            <v>AUX1661</v>
          </cell>
          <cell r="B3399" t="str">
            <v>CAIXA DE DERIVAÇÃO P/ PERFILADO 38X38 TP "L" GE - CHAPA 14 - FORNEC. E INST.</v>
          </cell>
          <cell r="C3399" t="str">
            <v>UN</v>
          </cell>
          <cell r="D3399">
            <v>21.51</v>
          </cell>
          <cell r="E3399">
            <v>9.5500000000000007</v>
          </cell>
          <cell r="F3399">
            <v>31.06</v>
          </cell>
        </row>
        <row r="3400">
          <cell r="A3400" t="str">
            <v>AUX1662</v>
          </cell>
          <cell r="B3400" t="str">
            <v>CAIXA DE DERIVAÇÃO P/ PERFILADO 38X76 TP "X" GE - CHAPA 14 - FORNEC. E INST.</v>
          </cell>
          <cell r="C3400" t="str">
            <v>UN</v>
          </cell>
          <cell r="D3400">
            <v>38.96</v>
          </cell>
          <cell r="E3400">
            <v>9.5500000000000007</v>
          </cell>
          <cell r="F3400">
            <v>48.51</v>
          </cell>
        </row>
        <row r="3401">
          <cell r="A3401" t="str">
            <v>AUX1663</v>
          </cell>
          <cell r="B3401" t="str">
            <v>CAIXA DE DERIVAÇÃO P/ PERFILADO 38X76 TP "C" GE - CHAPA 14 - FORNEC. E INST.</v>
          </cell>
          <cell r="C3401" t="str">
            <v>UN</v>
          </cell>
          <cell r="D3401">
            <v>35.340000000000003</v>
          </cell>
          <cell r="E3401">
            <v>11.46</v>
          </cell>
          <cell r="F3401">
            <v>46.8</v>
          </cell>
        </row>
        <row r="3402">
          <cell r="A3402" t="str">
            <v>AUX1664</v>
          </cell>
          <cell r="B3402" t="str">
            <v>CAIXA DE DERIVAÇÃO P/ PERFILADO 38X76 TP "L" GE - CHAPA 14 - FORNEC. E INST.</v>
          </cell>
          <cell r="C3402" t="str">
            <v>UN</v>
          </cell>
          <cell r="D3402">
            <v>37.369999999999997</v>
          </cell>
          <cell r="E3402">
            <v>11.46</v>
          </cell>
          <cell r="F3402">
            <v>48.83</v>
          </cell>
        </row>
        <row r="3403">
          <cell r="A3403" t="str">
            <v>AUX1665</v>
          </cell>
          <cell r="B3403" t="str">
            <v>CAIXA DE DERIVAÇÃO P/ PERFILADO 38X76 TP "T" GE - CHAPA 14 - FORNEC. E INST.</v>
          </cell>
          <cell r="C3403" t="str">
            <v>UN</v>
          </cell>
          <cell r="D3403">
            <v>54.59</v>
          </cell>
          <cell r="E3403">
            <v>15.27</v>
          </cell>
          <cell r="F3403">
            <v>69.86</v>
          </cell>
        </row>
        <row r="3404">
          <cell r="A3404" t="str">
            <v>AUX1666</v>
          </cell>
          <cell r="B3404" t="str">
            <v>CAIXA EM ALUMÍNIO P/ TOMADA FIXAÇÃO EM PERFILADO - MED. 38X40X120MM - FORNEC. E INST.</v>
          </cell>
          <cell r="C3404" t="str">
            <v>UN</v>
          </cell>
          <cell r="D3404">
            <v>17.420000000000002</v>
          </cell>
          <cell r="E3404">
            <v>30.54</v>
          </cell>
          <cell r="F3404">
            <v>47.96</v>
          </cell>
        </row>
        <row r="3405">
          <cell r="A3405" t="str">
            <v>AUX2364</v>
          </cell>
          <cell r="B3405" t="str">
            <v>JUNÇÃO INTERNA TIPO "I" PARA PERFILADO</v>
          </cell>
          <cell r="C3405" t="str">
            <v xml:space="preserve">UN </v>
          </cell>
          <cell r="D3405">
            <v>8.1</v>
          </cell>
          <cell r="E3405">
            <v>7.33</v>
          </cell>
          <cell r="F3405">
            <v>15.43</v>
          </cell>
        </row>
        <row r="3406">
          <cell r="A3406" t="str">
            <v>AUX2365</v>
          </cell>
          <cell r="B3406" t="str">
            <v>JUNÇÃO INTERNA TIPO "L" PARA PERFILADO</v>
          </cell>
          <cell r="C3406" t="str">
            <v xml:space="preserve">UN </v>
          </cell>
          <cell r="D3406">
            <v>8.01</v>
          </cell>
          <cell r="E3406">
            <v>7.33</v>
          </cell>
          <cell r="F3406">
            <v>15.34</v>
          </cell>
        </row>
        <row r="3407">
          <cell r="A3407" t="str">
            <v>AUX3610</v>
          </cell>
          <cell r="B3407" t="str">
            <v>GANCHO CURTO PARA PERFILADO</v>
          </cell>
          <cell r="C3407" t="str">
            <v xml:space="preserve">UN </v>
          </cell>
          <cell r="D3407">
            <v>7.94</v>
          </cell>
          <cell r="E3407">
            <v>7.64</v>
          </cell>
          <cell r="F3407">
            <v>15.58</v>
          </cell>
        </row>
        <row r="3408">
          <cell r="A3408" t="str">
            <v>AUX1654</v>
          </cell>
          <cell r="B3408" t="str">
            <v>SUPORTE DE EQUIPAMENTOS P/INSTALAÇÃO DE TOMADAS E INTERRUPTORES EM DUTOS DE ALUMÍNIO C/DIM. 73MM X 25MM - FORNEC. E INST.</v>
          </cell>
          <cell r="C3408" t="str">
            <v>UN</v>
          </cell>
          <cell r="D3408">
            <v>19.309999999999999</v>
          </cell>
          <cell r="E3408">
            <v>3.82</v>
          </cell>
          <cell r="F3408">
            <v>23.13</v>
          </cell>
        </row>
        <row r="3409">
          <cell r="A3409" t="str">
            <v>AUX1655</v>
          </cell>
          <cell r="B3409" t="str">
            <v>SUPORTE P/ PERFILADO 100X38MM GE - FORNEC. E INST.</v>
          </cell>
          <cell r="C3409" t="str">
            <v>UN</v>
          </cell>
          <cell r="D3409">
            <v>5.56</v>
          </cell>
          <cell r="E3409">
            <v>7.64</v>
          </cell>
          <cell r="F3409">
            <v>13.2</v>
          </cell>
        </row>
        <row r="3410">
          <cell r="A3410" t="str">
            <v>AUX1656</v>
          </cell>
          <cell r="B3410" t="str">
            <v>SUPORTE CURTO PARA LUMINÁRIA 100X38MM GE - FORNEC. E INST.</v>
          </cell>
          <cell r="C3410" t="str">
            <v>UN</v>
          </cell>
          <cell r="D3410">
            <v>6.17</v>
          </cell>
          <cell r="E3410">
            <v>9.5500000000000007</v>
          </cell>
          <cell r="F3410">
            <v>15.72</v>
          </cell>
        </row>
        <row r="3411">
          <cell r="A3411" t="str">
            <v>AUX1657</v>
          </cell>
          <cell r="B3411" t="str">
            <v>SUPORTE LONGO PARA LUMINÁRIA 165X38MM GE - FORNEC. E INST.</v>
          </cell>
          <cell r="C3411" t="str">
            <v>UN</v>
          </cell>
          <cell r="D3411">
            <v>7.33</v>
          </cell>
          <cell r="E3411">
            <v>9.5500000000000007</v>
          </cell>
          <cell r="F3411">
            <v>16.88</v>
          </cell>
        </row>
        <row r="3412">
          <cell r="A3412" t="str">
            <v>AUX1668</v>
          </cell>
          <cell r="B3412" t="str">
            <v>VERGALHÃO DE AÇO C/ ROSCA TOTAL 5/16" GE - FORNEC. E INST.</v>
          </cell>
          <cell r="C3412" t="str">
            <v>M</v>
          </cell>
          <cell r="D3412">
            <v>21.17</v>
          </cell>
          <cell r="E3412">
            <v>30.54</v>
          </cell>
          <cell r="F3412">
            <v>51.71</v>
          </cell>
        </row>
        <row r="3413">
          <cell r="A3413"/>
          <cell r="B3413" t="str">
            <v>CANALETA SISTEMA "X"</v>
          </cell>
          <cell r="C3413"/>
          <cell r="D3413"/>
          <cell r="E3413"/>
          <cell r="F3413"/>
        </row>
        <row r="3414">
          <cell r="A3414" t="str">
            <v>AUX1640</v>
          </cell>
          <cell r="B3414" t="str">
            <v>CANALETA PLÁSTICA (110 X 20)MM, SISTEMA "X" - FORNEC. E INST.</v>
          </cell>
          <cell r="C3414" t="str">
            <v>M</v>
          </cell>
          <cell r="D3414">
            <v>75.58</v>
          </cell>
          <cell r="E3414">
            <v>6.49</v>
          </cell>
          <cell r="F3414">
            <v>82.07</v>
          </cell>
        </row>
        <row r="3415">
          <cell r="A3415" t="str">
            <v>AUX1646</v>
          </cell>
          <cell r="B3415" t="str">
            <v>CANALETA PLÁSTICA (50 X 20)MM, SISTEMA "X" - FORNEC. E INST.</v>
          </cell>
          <cell r="C3415" t="str">
            <v>M</v>
          </cell>
          <cell r="D3415">
            <v>25.22</v>
          </cell>
          <cell r="E3415">
            <v>6.49</v>
          </cell>
          <cell r="F3415">
            <v>31.71</v>
          </cell>
        </row>
        <row r="3416">
          <cell r="A3416" t="str">
            <v>AUX1647</v>
          </cell>
          <cell r="B3416" t="str">
            <v>CANALETA PLÁSTICA (20 X 10)MM, SISTEMA "X" - FORNEC. E INST.</v>
          </cell>
          <cell r="C3416" t="str">
            <v>M</v>
          </cell>
          <cell r="D3416">
            <v>6.08</v>
          </cell>
          <cell r="E3416">
            <v>6.49</v>
          </cell>
          <cell r="F3416">
            <v>12.57</v>
          </cell>
        </row>
        <row r="3417">
          <cell r="A3417" t="str">
            <v>AUX1955</v>
          </cell>
          <cell r="B3417" t="str">
            <v>CAIXA DE PASSAGEM PVC 4"X 2", SISTEMA X, COM TAMPA</v>
          </cell>
          <cell r="C3417" t="str">
            <v xml:space="preserve">UN </v>
          </cell>
          <cell r="D3417">
            <v>11.98</v>
          </cell>
          <cell r="E3417">
            <v>14.66</v>
          </cell>
          <cell r="F3417">
            <v>26.64</v>
          </cell>
        </row>
        <row r="3418">
          <cell r="A3418"/>
          <cell r="B3418" t="str">
            <v>CANALETA E CONEXÕES SISTEMA DLP</v>
          </cell>
          <cell r="C3418"/>
          <cell r="D3418"/>
          <cell r="E3418"/>
          <cell r="F3418"/>
        </row>
        <row r="3419">
          <cell r="A3419" t="str">
            <v>AUX1565</v>
          </cell>
          <cell r="B3419" t="str">
            <v>FORNECIMENTO E INSTALAÇÃO DE CANALETA EM ALUMÍNIO 73X25 MM, COM DIVISÓRIA, PERFIL SEM TAMPA, ACABAMENTO BRANCO</v>
          </cell>
          <cell r="C3419" t="str">
            <v>M</v>
          </cell>
          <cell r="D3419">
            <v>91.05</v>
          </cell>
          <cell r="E3419">
            <v>12.83</v>
          </cell>
          <cell r="F3419">
            <v>103.88</v>
          </cell>
        </row>
        <row r="3420">
          <cell r="A3420" t="str">
            <v>AUX1566</v>
          </cell>
          <cell r="B3420" t="str">
            <v>TAMPA PARA CANALETA ALUMÍNIO 73 MM, RANHURADA, ACABAMENTO BRANCO</v>
          </cell>
          <cell r="C3420" t="str">
            <v>M</v>
          </cell>
          <cell r="D3420">
            <v>52.79</v>
          </cell>
          <cell r="E3420">
            <v>8.7899999999999991</v>
          </cell>
          <cell r="F3420">
            <v>61.58</v>
          </cell>
        </row>
        <row r="3421">
          <cell r="A3421" t="str">
            <v>AUX1648</v>
          </cell>
          <cell r="B3421" t="str">
            <v>CANALETA EVOLUTIVA SISTEMA DLP 60MM X 50MM COM DIVISÓRIA INTERNA - FORNEC. E INST.</v>
          </cell>
          <cell r="C3421" t="str">
            <v>M</v>
          </cell>
          <cell r="D3421">
            <v>79.13</v>
          </cell>
          <cell r="E3421">
            <v>5.83</v>
          </cell>
          <cell r="F3421">
            <v>84.96</v>
          </cell>
        </row>
        <row r="3422">
          <cell r="A3422" t="str">
            <v>AUX1649</v>
          </cell>
          <cell r="B3422" t="str">
            <v>COTOVELO INTERNO SISTEMA DLP PARA CANALETA 60MM X 50MM COM DIVISÓRIA INTERNA - FORNEC. E INST.</v>
          </cell>
          <cell r="C3422" t="str">
            <v>UN</v>
          </cell>
          <cell r="D3422">
            <v>48.32</v>
          </cell>
          <cell r="E3422">
            <v>6.49</v>
          </cell>
          <cell r="F3422">
            <v>54.81</v>
          </cell>
        </row>
        <row r="3423">
          <cell r="A3423" t="str">
            <v>AUX1650</v>
          </cell>
          <cell r="B3423" t="str">
            <v>COTOVELO 90 VARIAVEL SISTEMA DLP PARA CANALETA 60MM X 50MM COM DIVISÓRIA INTERNA - FORNEC. E INST.</v>
          </cell>
          <cell r="C3423" t="str">
            <v>UN</v>
          </cell>
          <cell r="D3423">
            <v>45.94</v>
          </cell>
          <cell r="E3423">
            <v>6.49</v>
          </cell>
          <cell r="F3423">
            <v>52.43</v>
          </cell>
        </row>
        <row r="3424">
          <cell r="A3424" t="str">
            <v>AUX1651</v>
          </cell>
          <cell r="B3424" t="str">
            <v>LUVA PARA CANALETA SISTEMA DLP 60MM X 50MM - FORNEC. E INST.</v>
          </cell>
          <cell r="C3424" t="str">
            <v>UN</v>
          </cell>
          <cell r="D3424">
            <v>15.09</v>
          </cell>
          <cell r="E3424">
            <v>5.72</v>
          </cell>
          <cell r="F3424">
            <v>20.81</v>
          </cell>
        </row>
        <row r="3425">
          <cell r="A3425" t="str">
            <v>AUX1652</v>
          </cell>
          <cell r="B3425" t="str">
            <v>DERIVAÇÃO EM PVC SISTEMA DLP 60MM X 50MM - FORNEC. E INST.</v>
          </cell>
          <cell r="C3425" t="str">
            <v>UN</v>
          </cell>
          <cell r="D3425">
            <v>51.45</v>
          </cell>
          <cell r="E3425">
            <v>6.49</v>
          </cell>
          <cell r="F3425">
            <v>57.94</v>
          </cell>
        </row>
        <row r="3426">
          <cell r="A3426" t="str">
            <v>AUX1653</v>
          </cell>
          <cell r="B3426" t="str">
            <v>GRAMPO DE SUSTENTAÇÃO DOS CABOS PARA CANALETA EM PVC SISTEMA DLP 60MM X 50MM - FORNEC. E INST.</v>
          </cell>
          <cell r="C3426" t="str">
            <v>UN</v>
          </cell>
          <cell r="D3426">
            <v>6.35</v>
          </cell>
          <cell r="E3426">
            <v>4.6399999999999997</v>
          </cell>
          <cell r="F3426">
            <v>10.99</v>
          </cell>
        </row>
        <row r="3427">
          <cell r="A3427"/>
          <cell r="B3427" t="str">
            <v>CAIXAS PARA ELÉTRICA, LÓGICA, TELEFONE E SPDA</v>
          </cell>
          <cell r="C3427"/>
          <cell r="D3427"/>
          <cell r="E3427"/>
          <cell r="F3427"/>
        </row>
        <row r="3428">
          <cell r="A3428"/>
          <cell r="B3428" t="str">
            <v>MANUTENÇÃO / REPAROS - CAIXAS PARA ELÉTRICA, LÓGICA, TELEFONE E SPDA</v>
          </cell>
          <cell r="C3428"/>
          <cell r="D3428"/>
          <cell r="E3428"/>
          <cell r="F3428"/>
        </row>
        <row r="3429">
          <cell r="A3429" t="str">
            <v>AUX0330</v>
          </cell>
          <cell r="B3429" t="str">
            <v>REMOÇÃO DE CAIXA PARA FUSÍVEL OU TOMADA, INSTALADA EM PERFILADOS</v>
          </cell>
          <cell r="C3429" t="str">
            <v>UN</v>
          </cell>
          <cell r="D3429">
            <v>7.86</v>
          </cell>
          <cell r="E3429">
            <v>19.100000000000001</v>
          </cell>
          <cell r="F3429">
            <v>26.96</v>
          </cell>
        </row>
        <row r="3430">
          <cell r="A3430" t="str">
            <v>AUX0405</v>
          </cell>
          <cell r="B3430" t="str">
            <v>RETIRADA DE CONDULETE</v>
          </cell>
          <cell r="C3430" t="str">
            <v>UN</v>
          </cell>
          <cell r="D3430">
            <v>7.86</v>
          </cell>
          <cell r="E3430">
            <v>19.100000000000001</v>
          </cell>
          <cell r="F3430">
            <v>26.96</v>
          </cell>
        </row>
        <row r="3431">
          <cell r="A3431" t="str">
            <v>AUX0420</v>
          </cell>
          <cell r="B3431" t="str">
            <v>RETIRADA DE CAIXA PARA FUSÍVEL OU TOMADA, INSTALADA EM PERFILADOS</v>
          </cell>
          <cell r="C3431" t="str">
            <v>UN</v>
          </cell>
          <cell r="D3431">
            <v>7.86</v>
          </cell>
          <cell r="E3431">
            <v>19.100000000000001</v>
          </cell>
          <cell r="F3431">
            <v>26.96</v>
          </cell>
        </row>
        <row r="3432">
          <cell r="A3432" t="str">
            <v>AUX0421</v>
          </cell>
          <cell r="B3432" t="str">
            <v>RETIRADA DE QUADRO DE DISTRIBUIÇÃO OU CAIXA DE PASSAGEM</v>
          </cell>
          <cell r="C3432" t="str">
            <v>M2</v>
          </cell>
          <cell r="D3432">
            <v>31.44</v>
          </cell>
          <cell r="E3432">
            <v>76.36</v>
          </cell>
          <cell r="F3432">
            <v>107.8</v>
          </cell>
        </row>
        <row r="3433">
          <cell r="A3433" t="str">
            <v>AUX0474</v>
          </cell>
          <cell r="B3433" t="str">
            <v>RECOLOCAÇÃO DE CONDULETE</v>
          </cell>
          <cell r="C3433" t="str">
            <v>UN</v>
          </cell>
          <cell r="D3433">
            <v>7.86</v>
          </cell>
          <cell r="E3433">
            <v>19.100000000000001</v>
          </cell>
          <cell r="F3433">
            <v>26.96</v>
          </cell>
        </row>
        <row r="3434">
          <cell r="A3434"/>
          <cell r="B3434" t="str">
            <v>CAIXAS ENTERRADAS - ELÉTRICA</v>
          </cell>
          <cell r="C3434"/>
          <cell r="D3434"/>
          <cell r="E3434"/>
          <cell r="F3434"/>
        </row>
        <row r="3435">
          <cell r="A3435">
            <v>97886</v>
          </cell>
          <cell r="B3435" t="str">
            <v>CAIXA ENTERRADA ELÉTRICA RETANGULAR, EM ALVENARIA COM TIJOLOS CERÂMICOS MACIÇOS, FUNDO COM BRITA, DIMENSÕES INTERNAS: 0,3X0,3X0,3 M. AF_12/2020</v>
          </cell>
          <cell r="C3435" t="str">
            <v>UN</v>
          </cell>
          <cell r="D3435">
            <v>91.69</v>
          </cell>
          <cell r="E3435">
            <v>74.34</v>
          </cell>
          <cell r="F3435">
            <v>166.03</v>
          </cell>
        </row>
        <row r="3436">
          <cell r="A3436" t="str">
            <v>AUX2657</v>
          </cell>
          <cell r="B3436" t="str">
            <v>CAIXA ENTERRADA ELÉTRICA RETANGULAR, EM ALVENARIA COM TIJOLOS CERÂMICOS MACIÇOS, FUNDO COM BRITA, DIMENSÕES INTERNAS: 0,3X0,3X0,4 M. AF_12/2020</v>
          </cell>
          <cell r="C3436" t="str">
            <v>UN</v>
          </cell>
          <cell r="D3436">
            <v>101.92</v>
          </cell>
          <cell r="E3436">
            <v>74.91</v>
          </cell>
          <cell r="F3436">
            <v>176.83</v>
          </cell>
        </row>
        <row r="3437">
          <cell r="A3437" t="str">
            <v>AUX2272</v>
          </cell>
          <cell r="B3437" t="str">
            <v xml:space="preserve">CAIXA ENTERRADA ELÉTRICA RETANGULAR, EM ALVENARIA COM TIJOLOS CERÂMICOS MACIÇOS, FUNDO COM BRITA, DIMENSÕES INTERNAS: 0,3X0,3X0,5 M. </v>
          </cell>
          <cell r="C3437" t="str">
            <v>UN</v>
          </cell>
          <cell r="D3437">
            <v>133.11000000000001</v>
          </cell>
          <cell r="E3437">
            <v>103.32</v>
          </cell>
          <cell r="F3437">
            <v>236.43</v>
          </cell>
        </row>
        <row r="3438">
          <cell r="A3438">
            <v>97887</v>
          </cell>
          <cell r="B3438" t="str">
            <v>CAIXA ENTERRADA ELÉTRICA RETANGULAR, EM ALVENARIA COM TIJOLOS CERÂMICOS MACIÇOS, FUNDO COM BRITA, DIMENSÕES INTERNAS: 0,4X0,4X0,4 M. AF_12/2020</v>
          </cell>
          <cell r="C3438" t="str">
            <v>UN</v>
          </cell>
          <cell r="D3438">
            <v>145.56</v>
          </cell>
          <cell r="E3438">
            <v>116.51</v>
          </cell>
          <cell r="F3438">
            <v>262.07</v>
          </cell>
        </row>
        <row r="3439">
          <cell r="A3439" t="str">
            <v>AUX2658</v>
          </cell>
          <cell r="B3439" t="str">
            <v>CAIXA ENTERRADA ELÉTRICA RETANGULAR, EM ALVENARIA COM TIJOLOS CERÂMICOS MACIÇOS, FUNDO COM BRITA, DIMENSÕES INTERNAS: 0,4X0,4X0,5 M. AF_12/2020</v>
          </cell>
          <cell r="C3439" t="str">
            <v>UN</v>
          </cell>
          <cell r="D3439">
            <v>175.76</v>
          </cell>
          <cell r="E3439">
            <v>147.79</v>
          </cell>
          <cell r="F3439">
            <v>323.55</v>
          </cell>
        </row>
        <row r="3440">
          <cell r="A3440" t="str">
            <v>AUX2953</v>
          </cell>
          <cell r="B3440" t="str">
            <v>CAIXA ENTERRADA ELÉTRICA RETANGULAR, EM ALVENARIA COM TIJOLOS CERÂMICOS MACIÇOS, FUNDO COM BRITA, DIMENSÕES INTERNAS: 0,5X0,5X0,5 M.</v>
          </cell>
          <cell r="C3440" t="str">
            <v xml:space="preserve">UN </v>
          </cell>
          <cell r="D3440">
            <v>227.77</v>
          </cell>
          <cell r="E3440">
            <v>181.77</v>
          </cell>
          <cell r="F3440">
            <v>409.54</v>
          </cell>
        </row>
        <row r="3441">
          <cell r="A3441">
            <v>97888</v>
          </cell>
          <cell r="B3441" t="str">
            <v>CAIXA ENTERRADA ELÉTRICA RETANGULAR, EM ALVENARIA COM TIJOLOS CERÂMICOS MACIÇOS, FUNDO COM BRITA, DIMENSÕES INTERNAS: 0,6X0,6X0,6 M. AF_12/2020</v>
          </cell>
          <cell r="C3441" t="str">
            <v>UN</v>
          </cell>
          <cell r="D3441">
            <v>289.32</v>
          </cell>
          <cell r="E3441">
            <v>217.26</v>
          </cell>
          <cell r="F3441">
            <v>506.58</v>
          </cell>
        </row>
        <row r="3442">
          <cell r="A3442">
            <v>97889</v>
          </cell>
          <cell r="B3442" t="str">
            <v>CAIXA ENTERRADA ELÉTRICA RETANGULAR, EM ALVENARIA COM TIJOLOS CERÂMICOS MACIÇOS, FUNDO COM BRITA, DIMENSÕES INTERNAS: 0,8X0,8X0,6 M. AF_12/2020</v>
          </cell>
          <cell r="C3442" t="str">
            <v>UN</v>
          </cell>
          <cell r="D3442">
            <v>390.14</v>
          </cell>
          <cell r="E3442">
            <v>295.60000000000002</v>
          </cell>
          <cell r="F3442">
            <v>685.74</v>
          </cell>
        </row>
        <row r="3443">
          <cell r="A3443">
            <v>97890</v>
          </cell>
          <cell r="B3443" t="str">
            <v>CAIXA ENTERRADA ELÉTRICA RETANGULAR, EM ALVENARIA COM TIJOLOS CERÂMICOS MACIÇOS, FUNDO COM BRITA, DIMENSÕES INTERNAS: 1X1X0,6 M. AF_12/2020</v>
          </cell>
          <cell r="C3443" t="str">
            <v>UN</v>
          </cell>
          <cell r="D3443">
            <v>473.21</v>
          </cell>
          <cell r="E3443">
            <v>301.51</v>
          </cell>
          <cell r="F3443">
            <v>774.72</v>
          </cell>
        </row>
        <row r="3444">
          <cell r="A3444">
            <v>97891</v>
          </cell>
          <cell r="B3444" t="str">
            <v>CAIXA ENTERRADA ELÉTRICA RETANGULAR, EM ALVENARIA COM BLOCOS DE CONCRETO, FUNDO COM BRITA, DIMENSÕES INTERNAS: 0,4X0,4X0,4 M. AF_12/2020</v>
          </cell>
          <cell r="C3444" t="str">
            <v>UN</v>
          </cell>
          <cell r="D3444">
            <v>103.87</v>
          </cell>
          <cell r="E3444">
            <v>90.94</v>
          </cell>
          <cell r="F3444">
            <v>194.81</v>
          </cell>
        </row>
        <row r="3445">
          <cell r="A3445">
            <v>97892</v>
          </cell>
          <cell r="B3445" t="str">
            <v>CAIXA ENTERRADA ELÉTRICA RETANGULAR, EM ALVENARIA COM BLOCOS DE CONCRETO, FUNDO COM BRITA, DIMENSÕES INTERNAS: 0,6X0,6X0,6 M. AF_12/2020</v>
          </cell>
          <cell r="C3445" t="str">
            <v>UN</v>
          </cell>
          <cell r="D3445">
            <v>201.24</v>
          </cell>
          <cell r="E3445">
            <v>163.16</v>
          </cell>
          <cell r="F3445">
            <v>364.4</v>
          </cell>
        </row>
        <row r="3446">
          <cell r="A3446">
            <v>97893</v>
          </cell>
          <cell r="B3446" t="str">
            <v>CAIXA ENTERRADA ELÉTRICA RETANGULAR, EM ALVENARIA COM BLOCOS DE CONCRETO, FUNDO COM BRITA, DIMENSÕES INTERNAS: 0,8X0,8X0,6 M. AF_12/2020</v>
          </cell>
          <cell r="C3446" t="str">
            <v>UN</v>
          </cell>
          <cell r="D3446">
            <v>277.75</v>
          </cell>
          <cell r="E3446">
            <v>226.64</v>
          </cell>
          <cell r="F3446">
            <v>504.39</v>
          </cell>
        </row>
        <row r="3447">
          <cell r="A3447">
            <v>97894</v>
          </cell>
          <cell r="B3447" t="str">
            <v>CAIXA ENTERRADA ELÉTRICA RETANGULAR, EM ALVENARIA COM BLOCOS DE CONCRETO, FUNDO COM BRITA, DIMENSÕES INTERNAS: 1X1X0,6 M. AF_12/2020</v>
          </cell>
          <cell r="C3447" t="str">
            <v>UN</v>
          </cell>
          <cell r="D3447">
            <v>337.08</v>
          </cell>
          <cell r="E3447">
            <v>217.89</v>
          </cell>
          <cell r="F3447">
            <v>554.97</v>
          </cell>
        </row>
        <row r="3448">
          <cell r="A3448">
            <v>97881</v>
          </cell>
          <cell r="B3448" t="str">
            <v>CAIXA ENTERRADA ELÉTRICA RETANGULAR, EM CONCRETO PRÉ-MOLDADO, FUNDO COM BRITA, DIMENSÕES INTERNAS: 0,3X0,3X0,3 M. AF_12/2020</v>
          </cell>
          <cell r="C3448" t="str">
            <v>UN</v>
          </cell>
          <cell r="D3448">
            <v>84.97</v>
          </cell>
          <cell r="E3448">
            <v>20.03</v>
          </cell>
          <cell r="F3448">
            <v>105</v>
          </cell>
        </row>
        <row r="3449">
          <cell r="A3449">
            <v>97882</v>
          </cell>
          <cell r="B3449" t="str">
            <v>CAIXA ENTERRADA ELÉTRICA RETANGULAR, EM CONCRETO PRÉ-MOLDADO, FUNDO COM BRITA, DIMENSÕES INTERNAS: 0,4X0,4X0,4 M. AF_12/2020</v>
          </cell>
          <cell r="C3449" t="str">
            <v>UN</v>
          </cell>
          <cell r="D3449">
            <v>135.29</v>
          </cell>
          <cell r="E3449">
            <v>28.63</v>
          </cell>
          <cell r="F3449">
            <v>163.92</v>
          </cell>
        </row>
        <row r="3450">
          <cell r="A3450">
            <v>97883</v>
          </cell>
          <cell r="B3450" t="str">
            <v>CAIXA ENTERRADA ELÉTRICA RETANGULAR, EM CONCRETO PRÉ-MOLDADO, FUNDO COM BRITA, DIMENSÕES INTERNAS: 0,6X0,6X0,5 M. AF_12/2020</v>
          </cell>
          <cell r="C3450" t="str">
            <v>UN</v>
          </cell>
          <cell r="D3450">
            <v>267.24</v>
          </cell>
          <cell r="E3450">
            <v>49.75</v>
          </cell>
          <cell r="F3450">
            <v>316.99</v>
          </cell>
        </row>
        <row r="3451">
          <cell r="A3451">
            <v>97884</v>
          </cell>
          <cell r="B3451" t="str">
            <v>CAIXA ENTERRADA ELÉTRICA RETANGULAR, EM CONCRETO PRÉ-MOLDADO, FUNDO COM BRITA, DIMENSÕES INTERNAS: 0,8X0,8X0,5 M. AF_12/2020</v>
          </cell>
          <cell r="C3451" t="str">
            <v>UN</v>
          </cell>
          <cell r="D3451">
            <v>530.49</v>
          </cell>
          <cell r="E3451">
            <v>83.42</v>
          </cell>
          <cell r="F3451">
            <v>613.91</v>
          </cell>
        </row>
        <row r="3452">
          <cell r="A3452">
            <v>97885</v>
          </cell>
          <cell r="B3452" t="str">
            <v>CAIXA ENTERRADA ELÉTRICA RETANGULAR, EM CONCRETO PRÉ-MOLDADO, FUNDO COM BRITA, DIMENSÕES INTERNAS: 1X1X0,5 M. AF_12/2020</v>
          </cell>
          <cell r="C3452" t="str">
            <v>UN</v>
          </cell>
          <cell r="D3452">
            <v>825.7</v>
          </cell>
          <cell r="E3452">
            <v>112.95</v>
          </cell>
          <cell r="F3452">
            <v>938.65</v>
          </cell>
        </row>
        <row r="3453">
          <cell r="A3453" t="str">
            <v>AUX3442</v>
          </cell>
          <cell r="B3453" t="str">
            <v>CAIXA ENTERRADA ELÉTRICA RETANGULAR, EM ALVENARIA COM TIJOLOS CERÂMICOS MACIÇOS, FUNDO COM BRITA, DIMENSÕES INTERNAS: 0,3X0,3X0,3 M, COM TAMPA DE FERRO FUNDIDO</v>
          </cell>
          <cell r="C3453" t="str">
            <v>UN</v>
          </cell>
          <cell r="D3453">
            <v>228.01</v>
          </cell>
          <cell r="E3453">
            <v>47.89</v>
          </cell>
          <cell r="F3453">
            <v>275.89999999999998</v>
          </cell>
        </row>
        <row r="3454">
          <cell r="A3454" t="str">
            <v>AUX2993</v>
          </cell>
          <cell r="B3454" t="str">
            <v>CAIXA ENTERRADA ELÉTRICA RETANGULAR, EM ALVENARIA COM BLOCOS DE CONCRETO, FUNDO COM BRITA, DIMENSÕES INTERNAS: 0,8X0,8X0,8M, TAMPÃO FERRO FUNDIDO - FORNEC. E INST.</v>
          </cell>
          <cell r="C3454" t="str">
            <v>UN</v>
          </cell>
          <cell r="D3454">
            <v>590.89</v>
          </cell>
          <cell r="E3454">
            <v>216.26</v>
          </cell>
          <cell r="F3454">
            <v>807.15</v>
          </cell>
        </row>
        <row r="3455">
          <cell r="A3455" t="str">
            <v>AUX2736</v>
          </cell>
          <cell r="B3455" t="str">
            <v>CAIXA ENTERRADA ELÉTRICA RETANGULAR, EM ALVENARIA COM BLOCOS DE CONCRETO, FUNDO COM BRITA, DIMENSÕES INTERNAS: 0,8X0,8X0,6M, TAMPÃO FERRO FUNDIDO - FORNEC. E INST.</v>
          </cell>
          <cell r="C3455" t="str">
            <v>UN</v>
          </cell>
          <cell r="D3455">
            <v>538.35</v>
          </cell>
          <cell r="E3455">
            <v>170.67</v>
          </cell>
          <cell r="F3455">
            <v>709.02</v>
          </cell>
        </row>
        <row r="3456">
          <cell r="A3456"/>
          <cell r="B3456" t="str">
            <v>CAIXAS DE PASSAGEM - CHAPA METÁLICA</v>
          </cell>
          <cell r="C3456"/>
          <cell r="D3456"/>
          <cell r="E3456"/>
          <cell r="F3456"/>
        </row>
        <row r="3457">
          <cell r="A3457" t="str">
            <v>AUX3407</v>
          </cell>
          <cell r="B3457" t="str">
            <v>CAIXA DE PASSAGEM EM CHAPA METÁLICA COM TAMPA PARAFUSADA - 10X10X8CM</v>
          </cell>
          <cell r="C3457" t="str">
            <v xml:space="preserve">UN </v>
          </cell>
          <cell r="D3457">
            <v>19.95</v>
          </cell>
          <cell r="E3457">
            <v>17.95</v>
          </cell>
          <cell r="F3457">
            <v>37.9</v>
          </cell>
        </row>
        <row r="3458">
          <cell r="A3458" t="str">
            <v>AUX1523</v>
          </cell>
          <cell r="B3458" t="str">
            <v>CAIXA DE PASSAGEM EM CHAPA METÁLICA COM TAMPA PARAFUSADA - 15X15X10CM - FORNEC. E INST.</v>
          </cell>
          <cell r="C3458" t="str">
            <v>UN</v>
          </cell>
          <cell r="D3458">
            <v>37.950000000000003</v>
          </cell>
          <cell r="E3458">
            <v>17.95</v>
          </cell>
          <cell r="F3458">
            <v>55.9</v>
          </cell>
        </row>
        <row r="3459">
          <cell r="A3459" t="str">
            <v>AUX0143</v>
          </cell>
          <cell r="B3459" t="str">
            <v>CAIXA DE PASSAGEM EM CHAPA METÁLICA COM TAMPA PARAFUSADA - 20X20X10CM - FORNEC. E INST.</v>
          </cell>
          <cell r="C3459" t="str">
            <v>UN</v>
          </cell>
          <cell r="D3459">
            <v>54.64</v>
          </cell>
          <cell r="E3459">
            <v>26.92</v>
          </cell>
          <cell r="F3459">
            <v>81.56</v>
          </cell>
        </row>
        <row r="3460">
          <cell r="A3460" t="str">
            <v>AUX0142</v>
          </cell>
          <cell r="B3460" t="str">
            <v>CAIXA DE PASSAGEM EM CHAPA METÁLICA COM TAMPA PARAFUSADA - 30X30X10CM - FORNEC. E INST.</v>
          </cell>
          <cell r="C3460" t="str">
            <v>UN</v>
          </cell>
          <cell r="D3460">
            <v>100.7</v>
          </cell>
          <cell r="E3460">
            <v>35.89</v>
          </cell>
          <cell r="F3460">
            <v>136.59</v>
          </cell>
        </row>
        <row r="3461">
          <cell r="A3461" t="str">
            <v>AUX1521</v>
          </cell>
          <cell r="B3461" t="str">
            <v>CAIXA DE PASSAGEM EM CHAPA METÁLICA COM TAMPA PARAFUSADA - 35X35X12CM - FORNEC. E INST.</v>
          </cell>
          <cell r="C3461" t="str">
            <v>UN</v>
          </cell>
          <cell r="D3461">
            <v>115.53</v>
          </cell>
          <cell r="E3461">
            <v>35.89</v>
          </cell>
          <cell r="F3461">
            <v>151.41999999999999</v>
          </cell>
        </row>
        <row r="3462">
          <cell r="A3462" t="str">
            <v>AUX0145</v>
          </cell>
          <cell r="B3462" t="str">
            <v>CAIXA DE PASSAGEM EM CHAPA METÁLICA COM TAMPA PARAFUSADA - 40X40X15CM - FORNEC. E INST.</v>
          </cell>
          <cell r="C3462" t="str">
            <v>UN</v>
          </cell>
          <cell r="D3462">
            <v>156.80000000000001</v>
          </cell>
          <cell r="E3462">
            <v>44.86</v>
          </cell>
          <cell r="F3462">
            <v>201.66</v>
          </cell>
        </row>
        <row r="3463">
          <cell r="A3463"/>
          <cell r="B3463" t="str">
            <v>CAIXAS PARA TELEFONIA</v>
          </cell>
          <cell r="C3463"/>
          <cell r="D3463"/>
          <cell r="E3463"/>
          <cell r="F3463"/>
        </row>
        <row r="3464">
          <cell r="A3464">
            <v>100556</v>
          </cell>
          <cell r="B3464" t="str">
            <v>CAIXA DE PASSAGEM PARA TELEFONE 15X15X10CM (SOBREPOR), FORNECIMENTO E INSTALACAO. AF_11/2019</v>
          </cell>
          <cell r="C3464" t="str">
            <v>UN</v>
          </cell>
          <cell r="D3464">
            <v>36.299999999999997</v>
          </cell>
          <cell r="E3464">
            <v>13.21</v>
          </cell>
          <cell r="F3464">
            <v>49.51</v>
          </cell>
        </row>
        <row r="3465">
          <cell r="A3465">
            <v>100557</v>
          </cell>
          <cell r="B3465" t="str">
            <v>CAIXA DE PASSAGEM PARA TELEFONE 80X80X15CM (SOBREPOR) FORNECIMENTO E INSTALACAO. AF_11/2019</v>
          </cell>
          <cell r="C3465" t="str">
            <v>UN</v>
          </cell>
          <cell r="D3465">
            <v>593.14</v>
          </cell>
          <cell r="E3465">
            <v>39.46</v>
          </cell>
          <cell r="F3465">
            <v>632.6</v>
          </cell>
        </row>
        <row r="3466">
          <cell r="A3466" t="str">
            <v>AUX1461</v>
          </cell>
          <cell r="B3466" t="str">
            <v>CAIXA DE PASSAGEM DE EMBUTIR Nº 6 PARA TELEFONE 120X120X15CM - FORNEC. E INST.</v>
          </cell>
          <cell r="C3466" t="str">
            <v>UN</v>
          </cell>
          <cell r="D3466">
            <v>981.47</v>
          </cell>
          <cell r="E3466">
            <v>133.63999999999999</v>
          </cell>
          <cell r="F3466">
            <v>1115.1099999999999</v>
          </cell>
        </row>
        <row r="3467">
          <cell r="A3467">
            <v>101795</v>
          </cell>
          <cell r="B3467" t="str">
            <v>CAIXA ENTERRADA PARA INSTALAÇÕES TELEFÔNICAS TIPO R1, EM ALVENARIA COM BLOCOS DE CONCRETO, DIMENSÕES INTERNAS: 0,35X0,60X0,60 M, EXCLUINDO TAMPÃO. AF_12/2020</v>
          </cell>
          <cell r="C3467" t="str">
            <v>UN</v>
          </cell>
          <cell r="D3467">
            <v>348.5</v>
          </cell>
          <cell r="E3467">
            <v>203.24</v>
          </cell>
          <cell r="F3467">
            <v>551.74</v>
          </cell>
        </row>
        <row r="3468">
          <cell r="A3468">
            <v>101798</v>
          </cell>
          <cell r="B3468" t="str">
            <v>TAMPA PARA CAIXA TIPO R1, EM FERRO FUNDIDO, DIMENSÕES INTERNAS: 0,40 X 0,60 M - FORNECIMENTO E INSTALAÇÃO. AF_12/2020</v>
          </cell>
          <cell r="C3468" t="str">
            <v>UN</v>
          </cell>
          <cell r="D3468">
            <v>361.41</v>
          </cell>
          <cell r="E3468">
            <v>33.58</v>
          </cell>
          <cell r="F3468">
            <v>394.99</v>
          </cell>
        </row>
        <row r="3469">
          <cell r="A3469">
            <v>101799</v>
          </cell>
          <cell r="B3469" t="str">
            <v>TAMPA PARA CAIXA TIPO R2 E R3, EM FERRO FUNDIDO, DIMENSÕES INTERNAS: 0,55 X 1,10 M - FORNECIMENTO E INSTALAÇÃO. AF_12/2020</v>
          </cell>
          <cell r="C3469" t="str">
            <v>UN</v>
          </cell>
          <cell r="D3469">
            <v>902.7</v>
          </cell>
          <cell r="E3469">
            <v>55.41</v>
          </cell>
          <cell r="F3469">
            <v>958.11</v>
          </cell>
        </row>
        <row r="3470">
          <cell r="A3470"/>
          <cell r="B3470" t="str">
            <v>CAIXA CONDULETE - ALUMÍNIO</v>
          </cell>
          <cell r="C3470"/>
          <cell r="D3470"/>
          <cell r="E3470"/>
          <cell r="F3470"/>
        </row>
        <row r="3471">
          <cell r="A3471">
            <v>95777</v>
          </cell>
          <cell r="B3471" t="str">
            <v>CONDULETE DE ALUMÍNIO, TIPO B, PARA ELETRODUTO DE AÇO GALVANIZADO DN 20 MM (3/4''), APARENTE - FORNECIMENTO E INSTALAÇÃO. AF_10/2022</v>
          </cell>
          <cell r="C3471" t="str">
            <v>UN</v>
          </cell>
          <cell r="D3471">
            <v>17.91</v>
          </cell>
          <cell r="E3471">
            <v>8.7799999999999994</v>
          </cell>
          <cell r="F3471">
            <v>26.69</v>
          </cell>
        </row>
        <row r="3472">
          <cell r="A3472">
            <v>95778</v>
          </cell>
          <cell r="B3472" t="str">
            <v>CONDULETE DE ALUMÍNIO, TIPO C, PARA ELETRODUTO DE AÇO GALVANIZADO DN 20 MM (3/4''), APARENTE - FORNECIMENTO E INSTALAÇÃO. AF_10/2022</v>
          </cell>
          <cell r="C3472" t="str">
            <v>UN</v>
          </cell>
          <cell r="D3472">
            <v>19.399999999999999</v>
          </cell>
          <cell r="E3472">
            <v>10.41</v>
          </cell>
          <cell r="F3472">
            <v>29.81</v>
          </cell>
        </row>
        <row r="3473">
          <cell r="A3473">
            <v>95779</v>
          </cell>
          <cell r="B3473" t="str">
            <v>CONDULETE DE ALUMÍNIO, TIPO E, PARA ELETRODUTO DE AÇO GALVANIZADO DN 20 MM (3/4''), APARENTE - FORNECIMENTO E INSTALAÇÃO. AF_10/2022</v>
          </cell>
          <cell r="C3473" t="str">
            <v>UN</v>
          </cell>
          <cell r="D3473">
            <v>15.98</v>
          </cell>
          <cell r="E3473">
            <v>8.7899999999999991</v>
          </cell>
          <cell r="F3473">
            <v>24.77</v>
          </cell>
        </row>
        <row r="3474">
          <cell r="A3474">
            <v>95787</v>
          </cell>
          <cell r="B3474" t="str">
            <v>CONDULETE DE ALUMÍNIO, TIPO LR, PARA ELETRODUTO DE AÇO GALVANIZADO DN 20 MM (3/4''), APARENTE - FORNECIMENTO E INSTALAÇÃO. AF_10/2022</v>
          </cell>
          <cell r="C3474" t="str">
            <v>UN</v>
          </cell>
          <cell r="D3474">
            <v>17.72</v>
          </cell>
          <cell r="E3474">
            <v>12.04</v>
          </cell>
          <cell r="F3474">
            <v>29.76</v>
          </cell>
        </row>
        <row r="3475">
          <cell r="A3475">
            <v>95795</v>
          </cell>
          <cell r="B3475" t="str">
            <v>CONDULETE DE ALUMÍNIO, TIPO T, PARA ELETRODUTO DE AÇO GALVANIZADO DN 20 MM (3/4''), APARENTE - FORNECIMENTO E INSTALAÇÃO. AF_10/2022</v>
          </cell>
          <cell r="C3475" t="str">
            <v>UN</v>
          </cell>
          <cell r="D3475">
            <v>20.22</v>
          </cell>
          <cell r="E3475">
            <v>13.7</v>
          </cell>
          <cell r="F3475">
            <v>33.92</v>
          </cell>
        </row>
        <row r="3476">
          <cell r="A3476">
            <v>95801</v>
          </cell>
          <cell r="B3476" t="str">
            <v>CONDULETE DE ALUMÍNIO, TIPO X, PARA ELETRODUTO DE AÇO GALVANIZADO DN 20 MM (3/4''), APARENTE - FORNECIMENTO E INSTALAÇÃO. AF_10/2022</v>
          </cell>
          <cell r="C3476" t="str">
            <v>UN</v>
          </cell>
          <cell r="D3476">
            <v>25.35</v>
          </cell>
          <cell r="E3476">
            <v>15.31</v>
          </cell>
          <cell r="F3476">
            <v>40.659999999999997</v>
          </cell>
        </row>
        <row r="3477">
          <cell r="A3477">
            <v>95780</v>
          </cell>
          <cell r="B3477" t="str">
            <v>CONDULETE DE ALUMÍNIO, TIPO B, PARA ELETRODUTO DE AÇO GALVANIZADO DN 25 MM (1''), APARENTE - FORNECIMENTO E INSTALAÇÃO. AF_10/2022</v>
          </cell>
          <cell r="C3477" t="str">
            <v>UN</v>
          </cell>
          <cell r="D3477">
            <v>22.12</v>
          </cell>
          <cell r="E3477">
            <v>9.73</v>
          </cell>
          <cell r="F3477">
            <v>31.85</v>
          </cell>
        </row>
        <row r="3478">
          <cell r="A3478">
            <v>95781</v>
          </cell>
          <cell r="B3478" t="str">
            <v>CONDULETE DE ALUMÍNIO, TIPO C, PARA ELETRODUTO DE AÇO GALVANIZADO DN 25 MM (1''), APARENTE - FORNECIMENTO E INSTALAÇÃO. AF_10/2022</v>
          </cell>
          <cell r="C3478" t="str">
            <v>UN</v>
          </cell>
          <cell r="D3478">
            <v>23.79</v>
          </cell>
          <cell r="E3478">
            <v>12.32</v>
          </cell>
          <cell r="F3478">
            <v>36.11</v>
          </cell>
        </row>
        <row r="3479">
          <cell r="A3479">
            <v>95782</v>
          </cell>
          <cell r="B3479" t="str">
            <v>CONDULETE DE ALUMÍNIO, TIPO E, ELETRODUTO DE AÇO GALVANIZADO DN 25 MM (1''), APARENTE - FORNECIMENTO E INSTALAÇÃO. AF_10/2022</v>
          </cell>
          <cell r="C3479" t="str">
            <v>UN</v>
          </cell>
          <cell r="D3479">
            <v>24.32</v>
          </cell>
          <cell r="E3479">
            <v>9.73</v>
          </cell>
          <cell r="F3479">
            <v>34.049999999999997</v>
          </cell>
        </row>
        <row r="3480">
          <cell r="A3480">
            <v>95789</v>
          </cell>
          <cell r="B3480" t="str">
            <v>CONDULETE DE ALUMÍNIO, TIPO LR, PARA ELETRODUTO DE AÇO GALVANIZADO DN 25 MM (1''), APARENTE - FORNECIMENTO E INSTALAÇÃO. AF_10/2022</v>
          </cell>
          <cell r="C3480" t="str">
            <v>UN</v>
          </cell>
          <cell r="D3480">
            <v>25.79</v>
          </cell>
          <cell r="E3480">
            <v>14.9</v>
          </cell>
          <cell r="F3480">
            <v>40.69</v>
          </cell>
        </row>
        <row r="3481">
          <cell r="A3481">
            <v>95796</v>
          </cell>
          <cell r="B3481" t="str">
            <v>CONDULETE DE ALUMÍNIO, TIPO T, PARA ELETRODUTO DE AÇO GALVANIZADO DN 25 MM (1''), APARENTE - FORNECIMENTO E INSTALAÇÃO. AF_10/2022</v>
          </cell>
          <cell r="C3481" t="str">
            <v>UN</v>
          </cell>
          <cell r="D3481">
            <v>30.3</v>
          </cell>
          <cell r="E3481">
            <v>17.48</v>
          </cell>
          <cell r="F3481">
            <v>47.78</v>
          </cell>
        </row>
        <row r="3482">
          <cell r="A3482">
            <v>95802</v>
          </cell>
          <cell r="B3482" t="str">
            <v>CONDULETE DE ALUMÍNIO, TIPO X, PARA ELETRODUTO DE AÇO GALVANIZADO DN 25 MM (1''), APARENTE - FORNECIMENTO E INSTALAÇÃO. AF_10/2022</v>
          </cell>
          <cell r="C3482" t="str">
            <v>UN</v>
          </cell>
          <cell r="D3482">
            <v>30.4</v>
          </cell>
          <cell r="E3482">
            <v>20.059999999999999</v>
          </cell>
          <cell r="F3482">
            <v>50.46</v>
          </cell>
        </row>
        <row r="3483">
          <cell r="A3483">
            <v>95785</v>
          </cell>
          <cell r="B3483" t="str">
            <v>CONDULETE DE ALUMÍNIO, TIPO E, PARA ELETRODUTO DE AÇO GALVANIZADO DN 32 MM (1 1/4''), APARENTE - FORNECIMENTO E INSTALAÇÃO. AF_10/2022</v>
          </cell>
          <cell r="C3483" t="str">
            <v>UN</v>
          </cell>
          <cell r="D3483">
            <v>29.32</v>
          </cell>
          <cell r="E3483">
            <v>11.05</v>
          </cell>
          <cell r="F3483">
            <v>40.369999999999997</v>
          </cell>
        </row>
        <row r="3484">
          <cell r="A3484">
            <v>95791</v>
          </cell>
          <cell r="B3484" t="str">
            <v>CONDULETE DE ALUMÍNIO, TIPO LR, PARA ELETRODUTO DE AÇO GALVANIZADO DN 32 MM (1 1/4''), APARENTE - FORNECIMENTO E INSTALAÇÃO. AF_10/2022</v>
          </cell>
          <cell r="C3484" t="str">
            <v>UN</v>
          </cell>
          <cell r="D3484">
            <v>37.840000000000003</v>
          </cell>
          <cell r="E3484">
            <v>18.89</v>
          </cell>
          <cell r="F3484">
            <v>56.73</v>
          </cell>
        </row>
        <row r="3485">
          <cell r="A3485">
            <v>95797</v>
          </cell>
          <cell r="B3485" t="str">
            <v>CONDULETE DE ALUMÍNIO, TIPO T, PARA ELETRODUTO DE AÇO GALVANIZADO DN 32 MM (1 1/4''), APARENTE - FORNECIMENTO E INSTALAÇÃO. AF_10/2022</v>
          </cell>
          <cell r="C3485" t="str">
            <v>UN</v>
          </cell>
          <cell r="D3485">
            <v>43.39</v>
          </cell>
          <cell r="E3485">
            <v>22.8</v>
          </cell>
          <cell r="F3485">
            <v>66.19</v>
          </cell>
        </row>
        <row r="3486">
          <cell r="A3486">
            <v>95803</v>
          </cell>
          <cell r="B3486" t="str">
            <v>CONDULETE DE ALUMÍNIO, TIPO X, PARA ELETRODUTO DE AÇO GALVANIZADO DN 32 MM (1 1/4''), APARENTE - FORNECIMENTO E INSTALAÇÃO. AF_10/2022</v>
          </cell>
          <cell r="C3486" t="str">
            <v>UN</v>
          </cell>
          <cell r="D3486">
            <v>46.91</v>
          </cell>
          <cell r="E3486">
            <v>26.71</v>
          </cell>
          <cell r="F3486">
            <v>73.62</v>
          </cell>
        </row>
        <row r="3487">
          <cell r="A3487" t="str">
            <v>AUX1514</v>
          </cell>
          <cell r="B3487" t="str">
            <v>CONDULETE DE ALUMÍNIO, TIPO X, PARA ELETRODUTO DE AÇO GALVANIZADO DN 40 MM (1 1/2''), APARENTE - FORNECIMENTO E INSTALAÇÃO</v>
          </cell>
          <cell r="C3487" t="str">
            <v xml:space="preserve">UN </v>
          </cell>
          <cell r="D3487">
            <v>52.79</v>
          </cell>
          <cell r="E3487">
            <v>26.72</v>
          </cell>
          <cell r="F3487">
            <v>79.510000000000005</v>
          </cell>
        </row>
        <row r="3488">
          <cell r="A3488" t="str">
            <v>AUX1879</v>
          </cell>
          <cell r="B3488" t="str">
            <v>CONDULETE DE ALUMÍNIO, TIPO LR, PARA ELETRODUTO DE AÇO GALVANIZADO DN 50 MM (2''), APARENTE - FORNEC. E INST.</v>
          </cell>
          <cell r="C3488" t="str">
            <v>UN</v>
          </cell>
          <cell r="D3488">
            <v>64.8</v>
          </cell>
          <cell r="E3488">
            <v>18.89</v>
          </cell>
          <cell r="F3488">
            <v>83.69</v>
          </cell>
        </row>
        <row r="3489">
          <cell r="A3489" t="str">
            <v>AUX1880</v>
          </cell>
          <cell r="B3489" t="str">
            <v>CONDULETE DE ALUMÍNIO, TIPO T, PARA ELETRODUTO DE AÇO GALVANIZADO DN 50 MM (2''), APARENTE - FORNEC. E INST.</v>
          </cell>
          <cell r="C3489" t="str">
            <v>UN</v>
          </cell>
          <cell r="D3489">
            <v>70.099999999999994</v>
          </cell>
          <cell r="E3489">
            <v>22.81</v>
          </cell>
          <cell r="F3489">
            <v>92.91</v>
          </cell>
        </row>
        <row r="3490">
          <cell r="A3490" t="str">
            <v>AUX3633</v>
          </cell>
          <cell r="B3490" t="str">
            <v>CONDULETE DE ALUMÍNIO, TIPO X, PARA ELETRODUTO DE AÇO GALVANIZADO DN 50 MM (2''), APARENTE</v>
          </cell>
          <cell r="C3490" t="str">
            <v xml:space="preserve">UN </v>
          </cell>
          <cell r="D3490">
            <v>69.97</v>
          </cell>
          <cell r="E3490">
            <v>14.12</v>
          </cell>
          <cell r="F3490">
            <v>84.09</v>
          </cell>
        </row>
        <row r="3491">
          <cell r="A3491" t="str">
            <v>AUX3443</v>
          </cell>
          <cell r="B3491" t="str">
            <v>TAMPÃO PARA CONDULETE MÚLTIPLO DE ALUMÍNIO 3/4'' A 1"</v>
          </cell>
          <cell r="C3491" t="str">
            <v>UN</v>
          </cell>
          <cell r="D3491">
            <v>29.29</v>
          </cell>
          <cell r="E3491">
            <v>1.66</v>
          </cell>
          <cell r="F3491">
            <v>30.95</v>
          </cell>
        </row>
        <row r="3492">
          <cell r="A3492" t="str">
            <v>AUX3635</v>
          </cell>
          <cell r="B3492" t="str">
            <v>TAMPÃO PARA CONDULETE MÚLTIPLO DE 3/4" A 2"</v>
          </cell>
          <cell r="C3492" t="str">
            <v xml:space="preserve">UN </v>
          </cell>
          <cell r="D3492">
            <v>4.1900000000000004</v>
          </cell>
          <cell r="E3492">
            <v>2.16</v>
          </cell>
          <cell r="F3492">
            <v>6.35</v>
          </cell>
        </row>
        <row r="3493">
          <cell r="A3493" t="str">
            <v>AUX3502</v>
          </cell>
          <cell r="B3493" t="str">
            <v>CONECTOR PARA CONDULETE MULTIPLO, 3/4''.</v>
          </cell>
          <cell r="C3493" t="str">
            <v>UN</v>
          </cell>
          <cell r="D3493">
            <v>2.78</v>
          </cell>
          <cell r="E3493">
            <v>1.21</v>
          </cell>
          <cell r="F3493">
            <v>3.99</v>
          </cell>
        </row>
        <row r="3494">
          <cell r="A3494" t="str">
            <v>AUX3568</v>
          </cell>
          <cell r="B3494" t="str">
            <v>CONECTOR PARA CONDULETE MULTIPLO, 1''</v>
          </cell>
          <cell r="C3494" t="str">
            <v>UN</v>
          </cell>
          <cell r="D3494">
            <v>4.62</v>
          </cell>
          <cell r="E3494">
            <v>1.21</v>
          </cell>
          <cell r="F3494">
            <v>5.83</v>
          </cell>
        </row>
        <row r="3495">
          <cell r="A3495" t="str">
            <v>AUX3562</v>
          </cell>
          <cell r="B3495" t="str">
            <v>CONECTOR PARA CONDULETE MULTIPLO, 1 1/4''.</v>
          </cell>
          <cell r="C3495" t="str">
            <v>UN</v>
          </cell>
          <cell r="D3495">
            <v>6.31</v>
          </cell>
          <cell r="E3495">
            <v>1.21</v>
          </cell>
          <cell r="F3495">
            <v>7.52</v>
          </cell>
        </row>
        <row r="3496">
          <cell r="A3496" t="str">
            <v>AUX3634</v>
          </cell>
          <cell r="B3496" t="str">
            <v>CONECTOR PARA CONDULETE MULTIPLO, 2''</v>
          </cell>
          <cell r="C3496" t="str">
            <v xml:space="preserve">UN </v>
          </cell>
          <cell r="D3496">
            <v>10.59</v>
          </cell>
          <cell r="E3496">
            <v>1.21</v>
          </cell>
          <cell r="F3496">
            <v>11.8</v>
          </cell>
        </row>
        <row r="3497">
          <cell r="A3497"/>
          <cell r="B3497" t="str">
            <v>CAIXA CONDULETE - PVC</v>
          </cell>
          <cell r="C3497"/>
          <cell r="D3497"/>
          <cell r="E3497"/>
          <cell r="F3497"/>
        </row>
        <row r="3498">
          <cell r="A3498">
            <v>95804</v>
          </cell>
          <cell r="B3498" t="str">
            <v>CONDULETE DE PVC, TIPO B, PARA ELETRODUTO DE PVC SOLDÁVEL DN 20 MM (1/2''), APARENTE - FORNECIMENTO E INSTALAÇÃO. AF_10/2022</v>
          </cell>
          <cell r="C3498" t="str">
            <v>UN</v>
          </cell>
          <cell r="D3498">
            <v>18.399999999999999</v>
          </cell>
          <cell r="E3498">
            <v>8.1999999999999993</v>
          </cell>
          <cell r="F3498">
            <v>26.6</v>
          </cell>
        </row>
        <row r="3499">
          <cell r="A3499">
            <v>95805</v>
          </cell>
          <cell r="B3499" t="str">
            <v>CONDULETE DE PVC, TIPO B, PARA ELETRODUTO DE PVC SOLDÁVEL DN 25 MM (3/4''), APARENTE - FORNECIMENTO E INSTALAÇÃO. AF_10/2022</v>
          </cell>
          <cell r="C3499" t="str">
            <v>UN</v>
          </cell>
          <cell r="D3499">
            <v>18.79</v>
          </cell>
          <cell r="E3499">
            <v>9.15</v>
          </cell>
          <cell r="F3499">
            <v>27.94</v>
          </cell>
        </row>
        <row r="3500">
          <cell r="A3500">
            <v>95806</v>
          </cell>
          <cell r="B3500" t="str">
            <v>CONDULETE DE PVC, TIPO B, PARA ELETRODUTO DE PVC SOLDÁVEL DN 32 MM (1''), APARENTE - FORNECIMENTO E INSTALAÇÃO. AF_10/2022</v>
          </cell>
          <cell r="C3500" t="str">
            <v>UN</v>
          </cell>
          <cell r="D3500">
            <v>19.98</v>
          </cell>
          <cell r="E3500">
            <v>10.49</v>
          </cell>
          <cell r="F3500">
            <v>30.47</v>
          </cell>
        </row>
        <row r="3501">
          <cell r="A3501">
            <v>104401</v>
          </cell>
          <cell r="B3501" t="str">
            <v>CONDULETE DE PVC, TIPO C, PARA ELETRODUTO DE PVC SOLDÁVEL DN 20 MM (1/2''), APARENTE - FORNECIMENTO E INSTALAÇÃO. AF_10/2022</v>
          </cell>
          <cell r="C3501" t="str">
            <v>UN</v>
          </cell>
          <cell r="D3501">
            <v>20.25</v>
          </cell>
          <cell r="E3501">
            <v>9.26</v>
          </cell>
          <cell r="F3501">
            <v>29.51</v>
          </cell>
        </row>
        <row r="3502">
          <cell r="A3502">
            <v>104402</v>
          </cell>
          <cell r="B3502" t="str">
            <v>CONDULETE DE PVC, TIPO C, PARA ELETRODUTO DE PVC SOLDÁVEL DN 25 MM (3/4''), APARENTE - FORNECIMENTO E INSTALAÇÃO. AF_10/2022</v>
          </cell>
          <cell r="C3502" t="str">
            <v>UN</v>
          </cell>
          <cell r="D3502">
            <v>19.309999999999999</v>
          </cell>
          <cell r="E3502">
            <v>11.14</v>
          </cell>
          <cell r="F3502">
            <v>30.45</v>
          </cell>
        </row>
        <row r="3503">
          <cell r="A3503">
            <v>104403</v>
          </cell>
          <cell r="B3503" t="str">
            <v>CONDULETE DE PVC, TIPO C, PARA ELETRODUTO DE PVC SOLDÁVEL DN 32 MM (1''), APARENTE - FORNECIMENTO E INSTALAÇÃO. AF_10/2022</v>
          </cell>
          <cell r="C3503" t="str">
            <v>UN</v>
          </cell>
          <cell r="D3503">
            <v>24</v>
          </cell>
          <cell r="E3503">
            <v>13.81</v>
          </cell>
          <cell r="F3503">
            <v>37.81</v>
          </cell>
        </row>
        <row r="3504">
          <cell r="A3504">
            <v>104395</v>
          </cell>
          <cell r="B3504" t="str">
            <v>CONDULETE DE PVC, TIPO E, PARA ELETRODUTO DE PVC SOLDÁVEL DN 20 MM (1/2''), APARENTE - FORNECIMENTO E INSTALAÇÃO. AF_10/2022</v>
          </cell>
          <cell r="C3504" t="str">
            <v>UN</v>
          </cell>
          <cell r="D3504">
            <v>17.739999999999998</v>
          </cell>
          <cell r="E3504">
            <v>8.1999999999999993</v>
          </cell>
          <cell r="F3504">
            <v>25.94</v>
          </cell>
        </row>
        <row r="3505">
          <cell r="A3505">
            <v>104396</v>
          </cell>
          <cell r="B3505" t="str">
            <v>CONDULETE DE PVC, TIPO E, PARA ELETRODUTO DE PVC SOLDÁVEL DN 25 MM (3/4''), APARENTE - FORNECIMENTO E INSTALAÇÃO. AF_10/2022</v>
          </cell>
          <cell r="C3505" t="str">
            <v>UN</v>
          </cell>
          <cell r="D3505">
            <v>17.04</v>
          </cell>
          <cell r="E3505">
            <v>9.15</v>
          </cell>
          <cell r="F3505">
            <v>26.19</v>
          </cell>
        </row>
        <row r="3506">
          <cell r="A3506">
            <v>104397</v>
          </cell>
          <cell r="B3506" t="str">
            <v>CONDULETE DE PVC, TIPO E, PARA ELETRODUTO DE PVC SOLDÁVEL DN 32 MM (1''), APARENTE - FORNECIMENTO E INSTALAÇÃO. AF_10/2022</v>
          </cell>
          <cell r="C3506" t="str">
            <v>UN</v>
          </cell>
          <cell r="D3506">
            <v>20.82</v>
          </cell>
          <cell r="E3506">
            <v>10.49</v>
          </cell>
          <cell r="F3506">
            <v>31.31</v>
          </cell>
        </row>
        <row r="3507">
          <cell r="A3507">
            <v>95807</v>
          </cell>
          <cell r="B3507" t="str">
            <v>CONDULETE DE PVC, TIPO LL, PARA ELETRODUTO DE PVC SOLDÁVEL DN 20 MM (1/2''), APARENTE - FORNECIMENTO E INSTALAÇÃO. AF_10/2022</v>
          </cell>
          <cell r="C3507" t="str">
            <v>UN</v>
          </cell>
          <cell r="D3507">
            <v>20.73</v>
          </cell>
          <cell r="E3507">
            <v>10.29</v>
          </cell>
          <cell r="F3507">
            <v>31.02</v>
          </cell>
        </row>
        <row r="3508">
          <cell r="A3508">
            <v>95808</v>
          </cell>
          <cell r="B3508" t="str">
            <v>CONDULETE DE PVC, TIPO LL, PARA ELETRODUTO DE PVC SOLDÁVEL DN 25 MM (3/4''), APARENTE - FORNECIMENTO E INSTALAÇÃO. AF_10/2022</v>
          </cell>
          <cell r="C3508" t="str">
            <v>UN</v>
          </cell>
          <cell r="D3508">
            <v>21.9</v>
          </cell>
          <cell r="E3508">
            <v>13.14</v>
          </cell>
          <cell r="F3508">
            <v>35.04</v>
          </cell>
        </row>
        <row r="3509">
          <cell r="A3509">
            <v>95809</v>
          </cell>
          <cell r="B3509" t="str">
            <v>CONDULETE DE PVC, TIPO LL, PARA ELETRODUTO DE PVC SOLDÁVEL DN 32 MM (1''), APARENTE - FORNECIMENTO E INSTALAÇÃO. AF_10/2022</v>
          </cell>
          <cell r="C3509" t="str">
            <v>UN</v>
          </cell>
          <cell r="D3509">
            <v>26.14</v>
          </cell>
          <cell r="E3509">
            <v>17.14</v>
          </cell>
          <cell r="F3509">
            <v>43.28</v>
          </cell>
        </row>
        <row r="3510">
          <cell r="A3510">
            <v>95810</v>
          </cell>
          <cell r="B3510" t="str">
            <v>CONDULETE DE PVC, TIPO LB, PARA ELETRODUTO DE PVC SOLDÁVEL DN 20 MM (1/2''), APARENTE - FORNECIMENTO E INSTALAÇÃO. AF_10/2022</v>
          </cell>
          <cell r="C3510" t="str">
            <v>UN</v>
          </cell>
          <cell r="D3510">
            <v>17.09</v>
          </cell>
          <cell r="E3510">
            <v>3.12</v>
          </cell>
          <cell r="F3510">
            <v>20.21</v>
          </cell>
        </row>
        <row r="3511">
          <cell r="A3511">
            <v>95811</v>
          </cell>
          <cell r="B3511" t="str">
            <v>CONDULETE DE PVC, TIPO LB, PARA ELETRODUTO DE PVC SOLDÁVEL DN 25 MM (3/4''), APARENTE - FORNECIMENTO E INSTALAÇÃO. AF_10/2022</v>
          </cell>
          <cell r="C3511" t="str">
            <v>UN</v>
          </cell>
          <cell r="D3511">
            <v>18.260000000000002</v>
          </cell>
          <cell r="E3511">
            <v>5.98</v>
          </cell>
          <cell r="F3511">
            <v>24.24</v>
          </cell>
        </row>
        <row r="3512">
          <cell r="A3512">
            <v>95812</v>
          </cell>
          <cell r="B3512" t="str">
            <v>CONDULETE DE PVC, TIPO LB, PARA ELETRODUTO DE PVC SOLDÁVEL DN 32 MM (1''), APARENTE - FORNECIMENTO E INSTALAÇÃO. AF_10/2022</v>
          </cell>
          <cell r="C3512" t="str">
            <v>UN</v>
          </cell>
          <cell r="D3512">
            <v>22.48</v>
          </cell>
          <cell r="E3512">
            <v>9.99</v>
          </cell>
          <cell r="F3512">
            <v>32.47</v>
          </cell>
        </row>
        <row r="3513">
          <cell r="A3513">
            <v>104398</v>
          </cell>
          <cell r="B3513" t="str">
            <v>CONDULETE DE PVC, TIPO LR, PARA ELETRODUTO DE PVC SOLDÁVEL DN 20 MM (1/2''), APARENTE - FORNECIMENTO E INSTALAÇÃO. AF_10/2022</v>
          </cell>
          <cell r="C3513" t="str">
            <v>UN</v>
          </cell>
          <cell r="D3513">
            <v>20.7</v>
          </cell>
          <cell r="E3513">
            <v>10.29</v>
          </cell>
          <cell r="F3513">
            <v>30.99</v>
          </cell>
        </row>
        <row r="3514">
          <cell r="A3514">
            <v>104399</v>
          </cell>
          <cell r="B3514" t="str">
            <v>CONDULETE DE PVC, TIPO LR, PARA ELETRODUTO DE PVC SOLDÁVEL DN 25 MM (3/4''), APARENTE - FORNECIMENTO E INSTALAÇÃO. AF_10/2022</v>
          </cell>
          <cell r="C3514" t="str">
            <v>UN</v>
          </cell>
          <cell r="D3514">
            <v>20.13</v>
          </cell>
          <cell r="E3514">
            <v>13.14</v>
          </cell>
          <cell r="F3514">
            <v>33.270000000000003</v>
          </cell>
        </row>
        <row r="3515">
          <cell r="A3515">
            <v>104400</v>
          </cell>
          <cell r="B3515" t="str">
            <v>CONDULETE DE PVC, TIPO LR, PARA ELETRODUTO DE PVC SOLDÁVEL DN 32 MM (1''), APARENTE - FORNECIMENTO E INSTALAÇÃO. AF_10/2022</v>
          </cell>
          <cell r="C3515" t="str">
            <v>UN</v>
          </cell>
          <cell r="D3515">
            <v>25.38</v>
          </cell>
          <cell r="E3515">
            <v>17.14</v>
          </cell>
          <cell r="F3515">
            <v>42.52</v>
          </cell>
        </row>
        <row r="3516">
          <cell r="A3516">
            <v>104404</v>
          </cell>
          <cell r="B3516" t="str">
            <v>CONDULETE DE PVC, TIPO T, PARA ELETRODUTO DE PVC SOLDÁVEL DN 25 MM (3/4''), APARENTE - FORNECIMENTO E INSTALAÇÃO. AF_10/2022</v>
          </cell>
          <cell r="C3516" t="str">
            <v>UN</v>
          </cell>
          <cell r="D3516">
            <v>23.8</v>
          </cell>
          <cell r="E3516">
            <v>15.13</v>
          </cell>
          <cell r="F3516">
            <v>38.93</v>
          </cell>
        </row>
        <row r="3517">
          <cell r="A3517">
            <v>104405</v>
          </cell>
          <cell r="B3517" t="str">
            <v>CONDULETE DE PVC, TIPO T, PARA ELETRODUTO DE PVC SOLDÁVEL DN 32 MM (1''), APARENTE - FORNECIMENTO E INSTALAÇÃO. AF_10/2022</v>
          </cell>
          <cell r="C3517" t="str">
            <v>UN</v>
          </cell>
          <cell r="D3517">
            <v>32.090000000000003</v>
          </cell>
          <cell r="E3517">
            <v>20.47</v>
          </cell>
          <cell r="F3517">
            <v>52.56</v>
          </cell>
        </row>
        <row r="3518">
          <cell r="A3518">
            <v>95813</v>
          </cell>
          <cell r="B3518" t="str">
            <v>CONDULETE DE PVC, TIPO TB, PARA ELETRODUTO DE PVC SOLDÁVEL DN 20 MM (1/2''), APARENTE - FORNECIMENTO E INSTALAÇÃO. AF_10/2022</v>
          </cell>
          <cell r="C3518" t="str">
            <v>UN</v>
          </cell>
          <cell r="D3518">
            <v>19.149999999999999</v>
          </cell>
          <cell r="E3518">
            <v>4.17</v>
          </cell>
          <cell r="F3518">
            <v>23.32</v>
          </cell>
        </row>
        <row r="3519">
          <cell r="A3519">
            <v>95814</v>
          </cell>
          <cell r="B3519" t="str">
            <v>CONDULETE DE PVC, TIPO TB, PARA ELETRODUTO DE PVC SOLDÁVEL DN 25 MM (3/4''), APARENTE - FORNECIMENTO E INSTALAÇÃO. AF_10/2022</v>
          </cell>
          <cell r="C3519" t="str">
            <v>UN</v>
          </cell>
          <cell r="D3519">
            <v>20.7</v>
          </cell>
          <cell r="E3519">
            <v>7.99</v>
          </cell>
          <cell r="F3519">
            <v>28.69</v>
          </cell>
        </row>
        <row r="3520">
          <cell r="A3520">
            <v>95815</v>
          </cell>
          <cell r="B3520" t="str">
            <v>CONDULETE DE PVC, TIPO TB, PARA ELETRODUTO DE PVC SOLDÁVEL DN 32 MM (1''), APARENTE - FORNECIMENTO E INSTALAÇÃO. AF_10/2022</v>
          </cell>
          <cell r="C3520" t="str">
            <v>UN</v>
          </cell>
          <cell r="D3520">
            <v>28.44</v>
          </cell>
          <cell r="E3520">
            <v>13.32</v>
          </cell>
          <cell r="F3520">
            <v>41.76</v>
          </cell>
        </row>
        <row r="3521">
          <cell r="A3521">
            <v>95816</v>
          </cell>
          <cell r="B3521" t="str">
            <v>CONDULETE DE PVC, TIPO X, PARA ELETRODUTO DE PVC SOLDÁVEL DN 20 MM (1/2''), APARENTE - FORNECIMENTO E INSTALAÇÃO. AF_10/2022</v>
          </cell>
          <cell r="C3521" t="str">
            <v>UN</v>
          </cell>
          <cell r="D3521">
            <v>25.16</v>
          </cell>
          <cell r="E3521">
            <v>12.4</v>
          </cell>
          <cell r="F3521">
            <v>37.56</v>
          </cell>
        </row>
        <row r="3522">
          <cell r="A3522">
            <v>95817</v>
          </cell>
          <cell r="B3522" t="str">
            <v>CONDULETE DE PVC, TIPO X, PARA ELETRODUTO DE PVC SOLDÁVEL DN 25 MM (3/4), APARENTE - FORNECIMENTO E INSTALAÇÃO. AF_10/2022</v>
          </cell>
          <cell r="C3522" t="str">
            <v>UN</v>
          </cell>
          <cell r="D3522">
            <v>26.51</v>
          </cell>
          <cell r="E3522">
            <v>17.14</v>
          </cell>
          <cell r="F3522">
            <v>43.65</v>
          </cell>
        </row>
        <row r="3523">
          <cell r="A3523">
            <v>95818</v>
          </cell>
          <cell r="B3523" t="str">
            <v>CONDULETE DE PVC, TIPO X, PARA ELETRODUTO DE PVC SOLDÁVEL DN 32 MM (1''), APARENTE - FORNECIMENTO E INSTALAÇÃO. AF_10/2022</v>
          </cell>
          <cell r="C3523" t="str">
            <v>UN</v>
          </cell>
          <cell r="D3523">
            <v>36.74</v>
          </cell>
          <cell r="E3523">
            <v>23.79</v>
          </cell>
          <cell r="F3523">
            <v>60.53</v>
          </cell>
        </row>
        <row r="3524">
          <cell r="A3524" t="str">
            <v>AUX0952</v>
          </cell>
          <cell r="B3524" t="str">
            <v>CONDULETE EM PVC RÍGIDO, P/ ELETRODUTO DE 1", SEM TAMPA (MODELOS: C - E - LB, LL - LR) - FORNEC. E INST.</v>
          </cell>
          <cell r="C3524" t="str">
            <v>UN</v>
          </cell>
          <cell r="D3524">
            <v>23.83</v>
          </cell>
          <cell r="E3524">
            <v>12.83</v>
          </cell>
          <cell r="F3524">
            <v>36.659999999999997</v>
          </cell>
        </row>
        <row r="3525">
          <cell r="A3525" t="str">
            <v>AUX0953</v>
          </cell>
          <cell r="B3525" t="str">
            <v>CONDULETE EM PVC RÍGIDO, P/ ELETRODUTO DE 1", SEM TAMPA (MODELO: T) - FORNEC. E INST.</v>
          </cell>
          <cell r="C3525" t="str">
            <v>UN</v>
          </cell>
          <cell r="D3525">
            <v>28.42</v>
          </cell>
          <cell r="E3525">
            <v>12.83</v>
          </cell>
          <cell r="F3525">
            <v>41.25</v>
          </cell>
        </row>
        <row r="3526">
          <cell r="A3526"/>
          <cell r="B3526" t="str">
            <v>CAIXA PARA PONTO ELÉTRICO</v>
          </cell>
          <cell r="C3526"/>
          <cell r="D3526"/>
          <cell r="E3526"/>
          <cell r="F3526"/>
        </row>
        <row r="3527">
          <cell r="A3527">
            <v>91937</v>
          </cell>
          <cell r="B3527" t="str">
            <v>CAIXA OCTOGONAL 3" X 3", PVC, INSTALADA EM LAJE - FORNECIMENTO E INSTALAÇÃO. AF_12/2015</v>
          </cell>
          <cell r="C3527" t="str">
            <v>UN</v>
          </cell>
          <cell r="D3527">
            <v>8.36</v>
          </cell>
          <cell r="E3527">
            <v>5.44</v>
          </cell>
          <cell r="F3527">
            <v>13.8</v>
          </cell>
        </row>
        <row r="3528">
          <cell r="A3528">
            <v>91936</v>
          </cell>
          <cell r="B3528" t="str">
            <v>CAIXA OCTOGONAL 4" X 4", PVC, INSTALADA EM LAJE - FORNECIMENTO E INSTALAÇÃO. AF_12/2015</v>
          </cell>
          <cell r="C3528" t="str">
            <v>UN</v>
          </cell>
          <cell r="D3528">
            <v>11.07</v>
          </cell>
          <cell r="E3528">
            <v>5.44</v>
          </cell>
          <cell r="F3528">
            <v>16.510000000000002</v>
          </cell>
        </row>
        <row r="3529">
          <cell r="A3529">
            <v>91939</v>
          </cell>
          <cell r="B3529" t="str">
            <v>CAIXA RETANGULAR 4" X 2" ALTA (2,00 M DO PISO), PVC, INSTALADA EM PAREDE - FORNECIMENTO E INSTALAÇÃO. AF_12/2015</v>
          </cell>
          <cell r="C3529" t="str">
            <v>UN</v>
          </cell>
          <cell r="D3529">
            <v>11.95</v>
          </cell>
          <cell r="E3529">
            <v>19.98</v>
          </cell>
          <cell r="F3529">
            <v>31.93</v>
          </cell>
        </row>
        <row r="3530">
          <cell r="A3530">
            <v>91940</v>
          </cell>
          <cell r="B3530" t="str">
            <v>CAIXA RETANGULAR 4" X 2" MÉDIA (1,30 M DO PISO), PVC, INSTALADA EM PAREDE - FORNECIMENTO E INSTALAÇÃO. AF_12/2015</v>
          </cell>
          <cell r="C3530" t="str">
            <v>UN</v>
          </cell>
          <cell r="D3530">
            <v>7.69</v>
          </cell>
          <cell r="E3530">
            <v>9.58</v>
          </cell>
          <cell r="F3530">
            <v>17.27</v>
          </cell>
        </row>
        <row r="3531">
          <cell r="A3531">
            <v>91941</v>
          </cell>
          <cell r="B3531" t="str">
            <v>CAIXA RETANGULAR 4" X 2" BAIXA (0,30 M DO PISO), PVC, INSTALADA EM PAREDE - FORNECIMENTO E INSTALAÇÃO. AF_12/2015</v>
          </cell>
          <cell r="C3531" t="str">
            <v>UN</v>
          </cell>
          <cell r="D3531">
            <v>6.1</v>
          </cell>
          <cell r="E3531">
            <v>5.67</v>
          </cell>
          <cell r="F3531">
            <v>11.77</v>
          </cell>
        </row>
        <row r="3532">
          <cell r="A3532">
            <v>91942</v>
          </cell>
          <cell r="B3532" t="str">
            <v>CAIXA RETANGULAR 4" X 4" ALTA (2,00 M DO PISO), PVC, INSTALADA EM PAREDE - FORNECIMENTO E INSTALAÇÃO. AF_12/2015</v>
          </cell>
          <cell r="C3532" t="str">
            <v>UN</v>
          </cell>
          <cell r="D3532">
            <v>16.690000000000001</v>
          </cell>
          <cell r="E3532">
            <v>22.95</v>
          </cell>
          <cell r="F3532">
            <v>39.64</v>
          </cell>
        </row>
        <row r="3533">
          <cell r="A3533">
            <v>91943</v>
          </cell>
          <cell r="B3533" t="str">
            <v>CAIXA RETANGULAR 4" X 4" MÉDIA (1,30 M DO PISO), PVC, INSTALADA EM PAREDE - FORNECIMENTO E INSTALAÇÃO. AF_12/2015</v>
          </cell>
          <cell r="C3533" t="str">
            <v>UN</v>
          </cell>
          <cell r="D3533">
            <v>11.8</v>
          </cell>
          <cell r="E3533">
            <v>10.97</v>
          </cell>
          <cell r="F3533">
            <v>22.77</v>
          </cell>
        </row>
        <row r="3534">
          <cell r="A3534">
            <v>91944</v>
          </cell>
          <cell r="B3534" t="str">
            <v>CAIXA RETANGULAR 4" X 4" BAIXA (0,30 M DO PISO), PVC, INSTALADA EM PAREDE - FORNECIMENTO E INSTALAÇÃO. AF_12/2015</v>
          </cell>
          <cell r="C3534" t="str">
            <v>UN</v>
          </cell>
          <cell r="D3534">
            <v>9.9600000000000009</v>
          </cell>
          <cell r="E3534">
            <v>6.51</v>
          </cell>
          <cell r="F3534">
            <v>16.47</v>
          </cell>
        </row>
        <row r="3535">
          <cell r="A3535">
            <v>92865</v>
          </cell>
          <cell r="B3535" t="str">
            <v>CAIXA OCTOGONAL 4" X 4", METÁLICA, INSTALADA EM LAJE - FORNECIMENTO E INSTALAÇÃO. AF_12/2015</v>
          </cell>
          <cell r="C3535" t="str">
            <v>UN</v>
          </cell>
          <cell r="D3535">
            <v>6.83</v>
          </cell>
          <cell r="E3535">
            <v>5.45</v>
          </cell>
          <cell r="F3535">
            <v>12.28</v>
          </cell>
        </row>
        <row r="3536">
          <cell r="A3536">
            <v>92866</v>
          </cell>
          <cell r="B3536" t="str">
            <v>CAIXA SEXTAVADA 3" X 3", METÁLICA, INSTALADA EM LAJE - FORNECIMENTO E INSTALAÇÃO. AF_12/2015</v>
          </cell>
          <cell r="C3536" t="str">
            <v>UN</v>
          </cell>
          <cell r="D3536">
            <v>4.34</v>
          </cell>
          <cell r="E3536">
            <v>5.46</v>
          </cell>
          <cell r="F3536">
            <v>9.8000000000000007</v>
          </cell>
        </row>
        <row r="3537">
          <cell r="A3537">
            <v>92867</v>
          </cell>
          <cell r="B3537" t="str">
            <v>CAIXA RETANGULAR 4" X 2" ALTA (2,00 M DO PISO), METÁLICA, INSTALADA EM PAREDE - FORNECIMENTO E INSTALAÇÃO. AF_12/2015</v>
          </cell>
          <cell r="C3537" t="str">
            <v>UN</v>
          </cell>
          <cell r="D3537">
            <v>10.7</v>
          </cell>
          <cell r="E3537">
            <v>19.989999999999998</v>
          </cell>
          <cell r="F3537">
            <v>30.69</v>
          </cell>
        </row>
        <row r="3538">
          <cell r="A3538">
            <v>92868</v>
          </cell>
          <cell r="B3538" t="str">
            <v>CAIXA RETANGULAR 4" X 2" MÉDIA (1,30 M DO PISO), METÁLICA, INSTALADA EM PAREDE - FORNECIMENTO E INSTALAÇÃO. AF_12/2015</v>
          </cell>
          <cell r="C3538" t="str">
            <v>UN</v>
          </cell>
          <cell r="D3538">
            <v>6.44</v>
          </cell>
          <cell r="E3538">
            <v>9.59</v>
          </cell>
          <cell r="F3538">
            <v>16.03</v>
          </cell>
        </row>
        <row r="3539">
          <cell r="A3539">
            <v>92869</v>
          </cell>
          <cell r="B3539" t="str">
            <v>CAIXA RETANGULAR 4" X 2" BAIXA (0,30 M DO PISO), METÁLICA, INSTALADA EM PAREDE - FORNECIMENTO E INSTALAÇÃO. AF_12/2015</v>
          </cell>
          <cell r="C3539" t="str">
            <v>UN</v>
          </cell>
          <cell r="D3539">
            <v>4.84</v>
          </cell>
          <cell r="E3539">
            <v>5.69</v>
          </cell>
          <cell r="F3539">
            <v>10.53</v>
          </cell>
        </row>
        <row r="3540">
          <cell r="A3540" t="str">
            <v>AUX3174</v>
          </cell>
          <cell r="B3540" t="str">
            <v>CAIXA DE PISO 4"X2", EM AÇO ESMALTADA</v>
          </cell>
          <cell r="C3540" t="str">
            <v xml:space="preserve">UN </v>
          </cell>
          <cell r="D3540">
            <v>9.25</v>
          </cell>
          <cell r="E3540">
            <v>17.18</v>
          </cell>
          <cell r="F3540">
            <v>26.43</v>
          </cell>
        </row>
        <row r="3541">
          <cell r="A3541">
            <v>92870</v>
          </cell>
          <cell r="B3541" t="str">
            <v>CAIXA RETANGULAR 4" X 4" ALTA (2,00 M DO PISO), METÁLICA, INSTALADA EM PAREDE - FORNECIMENTO E INSTALAÇÃO. AF_12/2015</v>
          </cell>
          <cell r="C3541" t="str">
            <v>UN</v>
          </cell>
          <cell r="D3541">
            <v>14.48</v>
          </cell>
          <cell r="E3541">
            <v>22.96</v>
          </cell>
          <cell r="F3541">
            <v>37.44</v>
          </cell>
        </row>
        <row r="3542">
          <cell r="A3542">
            <v>92871</v>
          </cell>
          <cell r="B3542" t="str">
            <v>CAIXA RETANGULAR 4" X 4" MÉDIA (1,30 M DO PISO), METÁLICA, INSTALADA EM PAREDE - FORNECIMENTO E INSTALAÇÃO. AF_12/2015</v>
          </cell>
          <cell r="C3542" t="str">
            <v>UN</v>
          </cell>
          <cell r="D3542">
            <v>9.58</v>
          </cell>
          <cell r="E3542">
            <v>10.99</v>
          </cell>
          <cell r="F3542">
            <v>20.57</v>
          </cell>
        </row>
        <row r="3543">
          <cell r="A3543">
            <v>92872</v>
          </cell>
          <cell r="B3543" t="str">
            <v>CAIXA RETANGULAR 4" X 4" BAIXA (0,30 M DO PISO), METÁLICA, INSTALADA EM PAREDE - FORNECIMENTO E INSTALAÇÃO. AF_12/2015</v>
          </cell>
          <cell r="C3543" t="str">
            <v>UN</v>
          </cell>
          <cell r="D3543">
            <v>7.75</v>
          </cell>
          <cell r="E3543">
            <v>6.52</v>
          </cell>
          <cell r="F3543">
            <v>14.27</v>
          </cell>
        </row>
        <row r="3544">
          <cell r="A3544" t="str">
            <v>AUX3500</v>
          </cell>
          <cell r="B3544" t="str">
            <v>CAIXA DE PASSAGEM PVC 180X140X80MM</v>
          </cell>
          <cell r="C3544" t="str">
            <v>UN</v>
          </cell>
          <cell r="D3544">
            <v>51.02</v>
          </cell>
          <cell r="E3544">
            <v>15.27</v>
          </cell>
          <cell r="F3544">
            <v>66.290000000000006</v>
          </cell>
        </row>
        <row r="3545">
          <cell r="A3545"/>
          <cell r="B3545" t="str">
            <v>SUPORTE PARA PONTO ELÉTRICO</v>
          </cell>
          <cell r="C3545"/>
          <cell r="D3545"/>
          <cell r="E3545"/>
          <cell r="F3545"/>
        </row>
        <row r="3546">
          <cell r="A3546">
            <v>91945</v>
          </cell>
          <cell r="B3546" t="str">
            <v>SUPORTE PARAFUSADO COM PLACA DE ENCAIXE 4" X 2" ALTO (2,00 M DO PISO) PARA PONTO ELÉTRICO - FORNECIMENTO E INSTALAÇÃO. AF_12/2015</v>
          </cell>
          <cell r="C3546" t="str">
            <v>UN</v>
          </cell>
          <cell r="D3546">
            <v>6.58</v>
          </cell>
          <cell r="E3546">
            <v>3.93</v>
          </cell>
          <cell r="F3546">
            <v>10.51</v>
          </cell>
        </row>
        <row r="3547">
          <cell r="A3547">
            <v>91946</v>
          </cell>
          <cell r="B3547" t="str">
            <v>SUPORTE PARAFUSADO COM PLACA DE ENCAIXE 4" X 2" MÉDIO (1,30 M DO PISO) PARA PONTO ELÉTRICO - FORNECIMENTO E INSTALAÇÃO. AF_12/2015</v>
          </cell>
          <cell r="C3547" t="str">
            <v>UN</v>
          </cell>
          <cell r="D3547">
            <v>6.12</v>
          </cell>
          <cell r="E3547">
            <v>2.68</v>
          </cell>
          <cell r="F3547">
            <v>8.8000000000000007</v>
          </cell>
        </row>
        <row r="3548">
          <cell r="A3548" t="str">
            <v>AUX1117</v>
          </cell>
          <cell r="B3548" t="str">
            <v>SUPORTE PARAFUSADO  (SEM PLACA) DE ENCAIXE 4" X 2" MÉDIO (1,30 M DO PISO) PARA PONTO ELÉTRICO - FORNECIMENTO E INSTALAÇÃO</v>
          </cell>
          <cell r="C3548" t="str">
            <v>UN</v>
          </cell>
          <cell r="D3548">
            <v>2.73</v>
          </cell>
          <cell r="E3548">
            <v>2.68</v>
          </cell>
          <cell r="F3548">
            <v>5.41</v>
          </cell>
        </row>
        <row r="3549">
          <cell r="A3549">
            <v>91947</v>
          </cell>
          <cell r="B3549" t="str">
            <v>SUPORTE PARAFUSADO COM PLACA DE ENCAIXE 4" X 2" BAIXO (0,30 M DO PISO) PARA PONTO ELÉTRICO - FORNECIMENTO E INSTALAÇÃO. AF_12/2015</v>
          </cell>
          <cell r="C3549" t="str">
            <v>UN</v>
          </cell>
          <cell r="D3549">
            <v>5.84</v>
          </cell>
          <cell r="E3549">
            <v>1.9</v>
          </cell>
          <cell r="F3549">
            <v>7.74</v>
          </cell>
        </row>
        <row r="3550">
          <cell r="A3550">
            <v>91949</v>
          </cell>
          <cell r="B3550" t="str">
            <v>SUPORTE PARAFUSADO COM PLACA DE ENCAIXE 4" X 4" ALTO (2,00 M DO PISO) PARA PONTO ELÉTRICO - FORNECIMENTO E INSTALAÇÃO. AF_12/2015</v>
          </cell>
          <cell r="C3550" t="str">
            <v>UN</v>
          </cell>
          <cell r="D3550">
            <v>11.46</v>
          </cell>
          <cell r="E3550">
            <v>4.67</v>
          </cell>
          <cell r="F3550">
            <v>16.13</v>
          </cell>
        </row>
        <row r="3551">
          <cell r="A3551">
            <v>91950</v>
          </cell>
          <cell r="B3551" t="str">
            <v>SUPORTE PARAFUSADO COM PLACA DE ENCAIXE 4" X 4" MÉDIO (1,30 M DO PISO) PARA PONTO ELÉTRICO - FORNECIMENTO E INSTALAÇÃO. AF_12/2015</v>
          </cell>
          <cell r="C3551" t="str">
            <v>UN</v>
          </cell>
          <cell r="D3551">
            <v>10.93</v>
          </cell>
          <cell r="E3551">
            <v>3.14</v>
          </cell>
          <cell r="F3551">
            <v>14.07</v>
          </cell>
        </row>
        <row r="3552">
          <cell r="A3552">
            <v>91951</v>
          </cell>
          <cell r="B3552" t="str">
            <v>SUPORTE PARAFUSADO COM PLACA DE ENCAIXE 4" X 4" BAIXO (0,30 M DO PISO) PARA PONTO ELÉTRICO - FORNECIMENTO E INSTALAÇÃO. AF_12/2015</v>
          </cell>
          <cell r="C3552" t="str">
            <v>UN</v>
          </cell>
          <cell r="D3552">
            <v>10.59</v>
          </cell>
          <cell r="E3552">
            <v>2.2400000000000002</v>
          </cell>
          <cell r="F3552">
            <v>12.83</v>
          </cell>
        </row>
        <row r="3553">
          <cell r="A3553" t="str">
            <v>AUX2670</v>
          </cell>
          <cell r="B3553" t="str">
            <v>SUPORTE PARAFUSADO COM PLACA CEGA DE ENCAIXE 4" X 4" ALTO (2,00 M DO PISO) - FORNECIMENTO E INSTALAÇÃO</v>
          </cell>
          <cell r="C3553" t="str">
            <v xml:space="preserve">UN </v>
          </cell>
          <cell r="D3553">
            <v>10.56</v>
          </cell>
          <cell r="E3553">
            <v>4.67</v>
          </cell>
          <cell r="F3553">
            <v>15.23</v>
          </cell>
        </row>
        <row r="3554">
          <cell r="A3554" t="str">
            <v>AUX2671</v>
          </cell>
          <cell r="B3554" t="str">
            <v>SUPORTE PARAFUSADO COM PLACA CEGA DE ENCAIXE 4" X 4" MÉDIO (1,30 M DO PISO) - FORNECIMENTO E INSTALAÇÃO</v>
          </cell>
          <cell r="C3554" t="str">
            <v xml:space="preserve">UN </v>
          </cell>
          <cell r="D3554">
            <v>10.01</v>
          </cell>
          <cell r="E3554">
            <v>3.16</v>
          </cell>
          <cell r="F3554">
            <v>13.17</v>
          </cell>
        </row>
        <row r="3555">
          <cell r="A3555"/>
          <cell r="B3555" t="str">
            <v>QUADROS DE DISTRIBUIÇÃO E DISJUTORES</v>
          </cell>
          <cell r="C3555"/>
          <cell r="D3555"/>
          <cell r="E3555"/>
          <cell r="F3555"/>
        </row>
        <row r="3556">
          <cell r="A3556"/>
          <cell r="B3556" t="str">
            <v>MANUTENÇÃO / REPAROS - QUADROS DE DISTRIBUIÇÃO E DISJUTORES</v>
          </cell>
          <cell r="C3556"/>
          <cell r="D3556"/>
          <cell r="E3556"/>
          <cell r="F3556"/>
        </row>
        <row r="3557">
          <cell r="A3557" t="str">
            <v>AUX0327</v>
          </cell>
          <cell r="B3557" t="str">
            <v>REMOÇÃO DE DISJUNTOR AUTOMÁTICO UNIPOLAR ATÉ 50A</v>
          </cell>
          <cell r="C3557" t="str">
            <v>UN</v>
          </cell>
          <cell r="D3557">
            <v>4.72</v>
          </cell>
          <cell r="E3557">
            <v>11.46</v>
          </cell>
          <cell r="F3557">
            <v>16.18</v>
          </cell>
        </row>
        <row r="3558">
          <cell r="A3558" t="str">
            <v>AUX0328</v>
          </cell>
          <cell r="B3558" t="str">
            <v>REMOÇÃO DE DISJUNTOR AUTOMÁTICO BIPOLAR ATÉ 50A</v>
          </cell>
          <cell r="C3558" t="str">
            <v>UN</v>
          </cell>
          <cell r="D3558">
            <v>11</v>
          </cell>
          <cell r="E3558">
            <v>26.73</v>
          </cell>
          <cell r="F3558">
            <v>37.729999999999997</v>
          </cell>
        </row>
        <row r="3559">
          <cell r="A3559" t="str">
            <v>AUX0329</v>
          </cell>
          <cell r="B3559" t="str">
            <v>REMOÇÃO DE DISJUNTOR AUTOMÁTICO TRIPOLAR ATÉ 50A</v>
          </cell>
          <cell r="C3559" t="str">
            <v>UN</v>
          </cell>
          <cell r="D3559">
            <v>20.440000000000001</v>
          </cell>
          <cell r="E3559">
            <v>49.64</v>
          </cell>
          <cell r="F3559">
            <v>70.08</v>
          </cell>
        </row>
        <row r="3560">
          <cell r="A3560" t="str">
            <v>AUX0331</v>
          </cell>
          <cell r="B3560" t="str">
            <v>REMOÇÃO DE QUADRO DE DISTRIBUIÇÃO OU CAIXA DE PASSAGEM</v>
          </cell>
          <cell r="C3560" t="str">
            <v>UN</v>
          </cell>
          <cell r="D3560">
            <v>15.72</v>
          </cell>
          <cell r="E3560">
            <v>38.18</v>
          </cell>
          <cell r="F3560">
            <v>53.9</v>
          </cell>
        </row>
        <row r="3561">
          <cell r="A3561" t="str">
            <v>AUX0332</v>
          </cell>
          <cell r="B3561" t="str">
            <v>REMOÇÃO DE FUNDO DE QUADRO DE DISTRIBUIÇÃO OU CAIXA DE PASSAGEM</v>
          </cell>
          <cell r="C3561" t="str">
            <v>M2</v>
          </cell>
          <cell r="D3561">
            <v>15.72</v>
          </cell>
          <cell r="E3561">
            <v>38.18</v>
          </cell>
          <cell r="F3561">
            <v>53.9</v>
          </cell>
        </row>
        <row r="3562">
          <cell r="A3562" t="str">
            <v>AUX0333</v>
          </cell>
          <cell r="B3562" t="str">
            <v>REMOÇÃO DE TAMPA DE QUADRO DE DISTRIBUIÇÃO OU CAIXA DE PASSAGEM</v>
          </cell>
          <cell r="C3562" t="str">
            <v>M2</v>
          </cell>
          <cell r="D3562">
            <v>15.72</v>
          </cell>
          <cell r="E3562">
            <v>38.18</v>
          </cell>
          <cell r="F3562">
            <v>53.9</v>
          </cell>
        </row>
        <row r="3563">
          <cell r="A3563" t="str">
            <v>AUX0334</v>
          </cell>
          <cell r="B3563" t="str">
            <v>REMOÇÃO DE FECHADURA DE QUADRO DE DISTRIBUIÇÃO OU CAIXA DE PASSAGEM</v>
          </cell>
          <cell r="C3563" t="str">
            <v>UN</v>
          </cell>
          <cell r="D3563">
            <v>3.14</v>
          </cell>
          <cell r="E3563">
            <v>7.64</v>
          </cell>
          <cell r="F3563">
            <v>10.78</v>
          </cell>
        </row>
        <row r="3564">
          <cell r="A3564" t="str">
            <v>AUX0429</v>
          </cell>
          <cell r="B3564" t="str">
            <v>RETIRADA DE BARRAMENTO DE COBRE</v>
          </cell>
          <cell r="C3564" t="str">
            <v>UN</v>
          </cell>
          <cell r="D3564">
            <v>7.86</v>
          </cell>
          <cell r="E3564">
            <v>19.100000000000001</v>
          </cell>
          <cell r="F3564">
            <v>26.96</v>
          </cell>
        </row>
        <row r="3565">
          <cell r="A3565" t="str">
            <v>AUX0415</v>
          </cell>
          <cell r="B3565" t="str">
            <v>RETIRADA DE BARRAMENTOS EM QUADROS ELÉTRICOS</v>
          </cell>
          <cell r="C3565" t="str">
            <v>M</v>
          </cell>
          <cell r="D3565">
            <v>12.58</v>
          </cell>
          <cell r="E3565">
            <v>30.54</v>
          </cell>
          <cell r="F3565">
            <v>43.12</v>
          </cell>
        </row>
        <row r="3566">
          <cell r="A3566" t="str">
            <v>AUX0416</v>
          </cell>
          <cell r="B3566" t="str">
            <v>RETIRADA DE ISOLADORES EM QUADROS ELÉTRICOS</v>
          </cell>
          <cell r="C3566" t="str">
            <v>UN</v>
          </cell>
          <cell r="D3566">
            <v>3.14</v>
          </cell>
          <cell r="E3566">
            <v>7.64</v>
          </cell>
          <cell r="F3566">
            <v>10.78</v>
          </cell>
        </row>
        <row r="3567">
          <cell r="A3567" t="str">
            <v>AUX0417</v>
          </cell>
          <cell r="B3567" t="str">
            <v>RETIRADA DE DISJUNTOR AUTOMÁTICO UNIPOLAR ATÉ 50A</v>
          </cell>
          <cell r="C3567" t="str">
            <v>UN</v>
          </cell>
          <cell r="D3567">
            <v>4.72</v>
          </cell>
          <cell r="E3567">
            <v>11.46</v>
          </cell>
          <cell r="F3567">
            <v>16.18</v>
          </cell>
        </row>
        <row r="3568">
          <cell r="A3568" t="str">
            <v>AUX0418</v>
          </cell>
          <cell r="B3568" t="str">
            <v>RETIRADA DE DISJUNTOR AUTOMÁTICO BIPOLAR ATÉ 50A</v>
          </cell>
          <cell r="C3568" t="str">
            <v>UN</v>
          </cell>
          <cell r="D3568">
            <v>11</v>
          </cell>
          <cell r="E3568">
            <v>26.73</v>
          </cell>
          <cell r="F3568">
            <v>37.729999999999997</v>
          </cell>
        </row>
        <row r="3569">
          <cell r="A3569" t="str">
            <v>AUX0419</v>
          </cell>
          <cell r="B3569" t="str">
            <v>RETIRADA DE DISJUNTOR AUTOMÁTICO TRIPOLAR ATÉ 50A</v>
          </cell>
          <cell r="C3569" t="str">
            <v>UN</v>
          </cell>
          <cell r="D3569">
            <v>20.440000000000001</v>
          </cell>
          <cell r="E3569">
            <v>49.64</v>
          </cell>
          <cell r="F3569">
            <v>70.08</v>
          </cell>
        </row>
        <row r="3570">
          <cell r="A3570" t="str">
            <v>AUX0421</v>
          </cell>
          <cell r="B3570" t="str">
            <v>RETIRADA DE QUADRO DE DISTRIBUIÇÃO OU CAIXA DE PASSAGEM</v>
          </cell>
          <cell r="C3570" t="str">
            <v>M2</v>
          </cell>
          <cell r="D3570">
            <v>31.44</v>
          </cell>
          <cell r="E3570">
            <v>76.36</v>
          </cell>
          <cell r="F3570">
            <v>107.8</v>
          </cell>
        </row>
        <row r="3571">
          <cell r="A3571" t="str">
            <v>AUX0422</v>
          </cell>
          <cell r="B3571" t="str">
            <v>RETIRADA DE FECHADURA DE QUADRO DE DISTRIBUIÇÃO OU CAIXA DE PASSAGEM</v>
          </cell>
          <cell r="C3571" t="str">
            <v>UN</v>
          </cell>
          <cell r="D3571">
            <v>3.14</v>
          </cell>
          <cell r="E3571">
            <v>7.64</v>
          </cell>
          <cell r="F3571">
            <v>10.78</v>
          </cell>
        </row>
        <row r="3572">
          <cell r="A3572" t="str">
            <v>AUX0486</v>
          </cell>
          <cell r="B3572" t="str">
            <v>RECOLOCAÇÃO DE DISJUNTOR AUTOMÁTICO UNIPOLAR ATÉ 50A</v>
          </cell>
          <cell r="C3572" t="str">
            <v>UN</v>
          </cell>
          <cell r="D3572">
            <v>7.86</v>
          </cell>
          <cell r="E3572">
            <v>19.100000000000001</v>
          </cell>
          <cell r="F3572">
            <v>26.96</v>
          </cell>
        </row>
        <row r="3573">
          <cell r="A3573" t="str">
            <v>AUX0487</v>
          </cell>
          <cell r="B3573" t="str">
            <v>RECOLOCAÇÃO DE DISJUNTOR AUTOMÁTICO BIPOLAR ATÉ 50A</v>
          </cell>
          <cell r="C3573" t="str">
            <v>UN</v>
          </cell>
          <cell r="D3573">
            <v>12.58</v>
          </cell>
          <cell r="E3573">
            <v>30.54</v>
          </cell>
          <cell r="F3573">
            <v>43.12</v>
          </cell>
        </row>
        <row r="3574">
          <cell r="A3574" t="str">
            <v>AUX0488</v>
          </cell>
          <cell r="B3574" t="str">
            <v>RECOLOCAÇÃO DE DISJUNTOR AUTOMÁTICO TRIPOLAR ATÉ 50A</v>
          </cell>
          <cell r="C3574" t="str">
            <v>UN</v>
          </cell>
          <cell r="D3574">
            <v>23.58</v>
          </cell>
          <cell r="E3574">
            <v>57.28</v>
          </cell>
          <cell r="F3574">
            <v>80.86</v>
          </cell>
        </row>
        <row r="3575">
          <cell r="A3575" t="str">
            <v>AUX0490</v>
          </cell>
          <cell r="B3575" t="str">
            <v>RECOLOCAÇÃO DE QUADRO DE DISTRIBUIÇÃO OU CAIXA DE PASSAGEM</v>
          </cell>
          <cell r="C3575" t="str">
            <v>M2</v>
          </cell>
          <cell r="D3575">
            <v>94.36</v>
          </cell>
          <cell r="E3575">
            <v>237.84</v>
          </cell>
          <cell r="F3575">
            <v>332.2</v>
          </cell>
        </row>
        <row r="3576">
          <cell r="A3576" t="str">
            <v>AUX0491</v>
          </cell>
          <cell r="B3576" t="str">
            <v>RECOLOCAÇÃO DE FECHADURA DE QUADRO DE DISTRIBUIÇÃO OU CAIXA DE PASSAGEM</v>
          </cell>
          <cell r="C3576" t="str">
            <v>UN</v>
          </cell>
          <cell r="D3576">
            <v>3.94</v>
          </cell>
          <cell r="E3576">
            <v>9.5500000000000007</v>
          </cell>
          <cell r="F3576">
            <v>13.49</v>
          </cell>
        </row>
        <row r="3577">
          <cell r="A3577" t="str">
            <v>AUX0498</v>
          </cell>
          <cell r="B3577" t="str">
            <v>RECOLOCAÇÃO DE BARRAMENTO DE COBRE</v>
          </cell>
          <cell r="C3577" t="str">
            <v>UN</v>
          </cell>
          <cell r="D3577">
            <v>7.86</v>
          </cell>
          <cell r="E3577">
            <v>19.100000000000001</v>
          </cell>
          <cell r="F3577">
            <v>26.96</v>
          </cell>
        </row>
        <row r="3578">
          <cell r="A3578"/>
          <cell r="B3578" t="str">
            <v>MANUTENÇÃO / REPAROS - CABINE PRIMÁRIA</v>
          </cell>
          <cell r="C3578"/>
          <cell r="D3578"/>
          <cell r="E3578"/>
          <cell r="F3578"/>
        </row>
        <row r="3579">
          <cell r="A3579" t="str">
            <v>AUX0380</v>
          </cell>
          <cell r="B3579" t="str">
            <v>REMOÇÃO DE VERGALHÃO DE COBRE 3/8"</v>
          </cell>
          <cell r="C3579" t="str">
            <v>M</v>
          </cell>
          <cell r="D3579">
            <v>3.14</v>
          </cell>
          <cell r="E3579">
            <v>7.64</v>
          </cell>
          <cell r="F3579">
            <v>10.78</v>
          </cell>
        </row>
        <row r="3580">
          <cell r="A3580" t="str">
            <v>AUX0381</v>
          </cell>
          <cell r="B3580" t="str">
            <v>REMOÇÃO DE TERMINAL OU CONECTOR PARA VERGALHÃO DE COBRE</v>
          </cell>
          <cell r="C3580" t="str">
            <v>UN</v>
          </cell>
          <cell r="D3580">
            <v>1.57</v>
          </cell>
          <cell r="E3580">
            <v>3.31</v>
          </cell>
          <cell r="F3580">
            <v>4.88</v>
          </cell>
        </row>
        <row r="3581">
          <cell r="A3581" t="str">
            <v>AUX0389</v>
          </cell>
          <cell r="B3581" t="str">
            <v>REMOÇÃO DE PÁRA-RAIOS TIPO CRISTAL VALVE CLASSE 15KV</v>
          </cell>
          <cell r="C3581" t="str">
            <v>UN</v>
          </cell>
          <cell r="D3581">
            <v>35.369999999999997</v>
          </cell>
          <cell r="E3581">
            <v>82.1</v>
          </cell>
          <cell r="F3581">
            <v>117.47</v>
          </cell>
        </row>
        <row r="3582">
          <cell r="A3582" t="str">
            <v>AUX0373</v>
          </cell>
          <cell r="B3582" t="str">
            <v>REMOÇÃO DE ISOLADOR TIPO DISCO, INCLUSIVE GANCHO DE SUSTENTAÇÃO</v>
          </cell>
          <cell r="C3582" t="str">
            <v>UN</v>
          </cell>
          <cell r="D3582">
            <v>2.36</v>
          </cell>
          <cell r="E3582">
            <v>5.72</v>
          </cell>
          <cell r="F3582">
            <v>8.08</v>
          </cell>
        </row>
        <row r="3583">
          <cell r="A3583" t="str">
            <v>AUX0374</v>
          </cell>
          <cell r="B3583" t="str">
            <v>REMOÇÃO DE ISOLADOR TIPO CASTANHA, INCLUSIVE GANCHO DE SUSTENTAÇÃO</v>
          </cell>
          <cell r="C3583" t="str">
            <v>UN</v>
          </cell>
          <cell r="D3583">
            <v>0.79</v>
          </cell>
          <cell r="E3583">
            <v>1.66</v>
          </cell>
          <cell r="F3583">
            <v>2.4500000000000002</v>
          </cell>
        </row>
        <row r="3584">
          <cell r="A3584" t="str">
            <v>AUX0375</v>
          </cell>
          <cell r="B3584" t="str">
            <v>REMOÇÃO DE ISOLADOR TIPO PINO PARA A.T. INCLUSIVE PINO</v>
          </cell>
          <cell r="C3584" t="str">
            <v>UN</v>
          </cell>
          <cell r="D3584">
            <v>3.94</v>
          </cell>
          <cell r="E3584">
            <v>9.5500000000000007</v>
          </cell>
          <cell r="F3584">
            <v>13.49</v>
          </cell>
        </row>
        <row r="3585">
          <cell r="A3585" t="str">
            <v>AUX0376</v>
          </cell>
          <cell r="B3585" t="str">
            <v>REMOÇÃO DE ISOLADOR TIPO PEDESTAL PARA A.T.</v>
          </cell>
          <cell r="C3585" t="str">
            <v>UN</v>
          </cell>
          <cell r="D3585">
            <v>3.14</v>
          </cell>
          <cell r="E3585">
            <v>7.64</v>
          </cell>
          <cell r="F3585">
            <v>10.78</v>
          </cell>
        </row>
        <row r="3586">
          <cell r="A3586" t="str">
            <v>AUX0377</v>
          </cell>
          <cell r="B3586" t="str">
            <v>REMOÇÃO DE CRUZETA DE MADEIRA</v>
          </cell>
          <cell r="C3586" t="str">
            <v>UN</v>
          </cell>
          <cell r="D3586">
            <v>23.58</v>
          </cell>
          <cell r="E3586">
            <v>54.73</v>
          </cell>
          <cell r="F3586">
            <v>78.31</v>
          </cell>
        </row>
        <row r="3587">
          <cell r="A3587" t="str">
            <v>AUX0378</v>
          </cell>
          <cell r="B3587" t="str">
            <v>REMOÇÃO DE BUCHA DE PASSAGEM INTERNA/EXTERNA PARA A.T.</v>
          </cell>
          <cell r="C3587" t="str">
            <v>UN</v>
          </cell>
          <cell r="D3587">
            <v>6.28</v>
          </cell>
          <cell r="E3587">
            <v>15.27</v>
          </cell>
          <cell r="F3587">
            <v>21.55</v>
          </cell>
        </row>
        <row r="3588">
          <cell r="A3588" t="str">
            <v>AUX0379</v>
          </cell>
          <cell r="B3588" t="str">
            <v>REMOÇÃO DE CHAPA DE FERRO PARA BUCHA DE PASSAGEM</v>
          </cell>
          <cell r="C3588" t="str">
            <v>UN</v>
          </cell>
          <cell r="D3588">
            <v>6.28</v>
          </cell>
          <cell r="E3588">
            <v>15.27</v>
          </cell>
          <cell r="F3588">
            <v>21.55</v>
          </cell>
        </row>
        <row r="3589">
          <cell r="A3589" t="str">
            <v>AUX0382</v>
          </cell>
          <cell r="B3589" t="str">
            <v>REMOÇÃO DE CHAVE SECCIONADORA TRIPOLAR</v>
          </cell>
          <cell r="C3589" t="str">
            <v>UN</v>
          </cell>
          <cell r="D3589">
            <v>47.16</v>
          </cell>
          <cell r="E3589">
            <v>109.46</v>
          </cell>
          <cell r="F3589">
            <v>156.62</v>
          </cell>
        </row>
        <row r="3590">
          <cell r="A3590" t="str">
            <v>AUX0383</v>
          </cell>
          <cell r="B3590" t="str">
            <v>REMOÇÃO DE TRANSFORMADOR DE POTENCIAL</v>
          </cell>
          <cell r="C3590" t="str">
            <v>UN</v>
          </cell>
          <cell r="D3590">
            <v>10.220000000000001</v>
          </cell>
          <cell r="E3590">
            <v>24.82</v>
          </cell>
          <cell r="F3590">
            <v>35.04</v>
          </cell>
        </row>
        <row r="3591">
          <cell r="A3591" t="str">
            <v>AUX0384</v>
          </cell>
          <cell r="B3591" t="str">
            <v>REMOÇÃO DE DISJUNTOR A ÓLEO - VOL NORMAL OU REDUZIDO</v>
          </cell>
          <cell r="C3591" t="str">
            <v>UN</v>
          </cell>
          <cell r="D3591">
            <v>55.02</v>
          </cell>
          <cell r="E3591">
            <v>136.49</v>
          </cell>
          <cell r="F3591">
            <v>191.51</v>
          </cell>
        </row>
        <row r="3592">
          <cell r="A3592" t="str">
            <v>AUX0385</v>
          </cell>
          <cell r="B3592" t="str">
            <v>REMOÇÃO DE TRANSFORMADOR DE POTÊNCIA CLASSE 15KV</v>
          </cell>
          <cell r="C3592" t="str">
            <v>UN</v>
          </cell>
          <cell r="D3592">
            <v>113.97</v>
          </cell>
          <cell r="E3592">
            <v>273.32</v>
          </cell>
          <cell r="F3592">
            <v>387.29</v>
          </cell>
        </row>
        <row r="3593">
          <cell r="A3593" t="str">
            <v>AUX0386</v>
          </cell>
          <cell r="B3593" t="str">
            <v>REMOÇÃO DE CHAVE FUSÍVEL TIPO MATHEUS</v>
          </cell>
          <cell r="C3593" t="str">
            <v>UN</v>
          </cell>
          <cell r="D3593">
            <v>23.58</v>
          </cell>
          <cell r="E3593">
            <v>57.28</v>
          </cell>
          <cell r="F3593">
            <v>80.86</v>
          </cell>
        </row>
        <row r="3594">
          <cell r="A3594" t="str">
            <v>AUX0387</v>
          </cell>
          <cell r="B3594" t="str">
            <v>REMOÇÃO DE SUPORTE DE TRANSFORMADOR EM POSTE</v>
          </cell>
          <cell r="C3594" t="str">
            <v>UN</v>
          </cell>
          <cell r="D3594">
            <v>12.58</v>
          </cell>
          <cell r="E3594">
            <v>26.48</v>
          </cell>
          <cell r="F3594">
            <v>39.06</v>
          </cell>
        </row>
        <row r="3595">
          <cell r="A3595" t="str">
            <v>AUX0388</v>
          </cell>
          <cell r="B3595" t="str">
            <v>REMOÇÃO DE CABOS DE A.T. EM LINHA AÉREA ATÉ 35MM2</v>
          </cell>
          <cell r="C3595" t="str">
            <v>M</v>
          </cell>
          <cell r="D3595">
            <v>11.79</v>
          </cell>
          <cell r="E3595">
            <v>27.37</v>
          </cell>
          <cell r="F3595">
            <v>39.159999999999997</v>
          </cell>
        </row>
        <row r="3596">
          <cell r="A3596" t="str">
            <v>AUX0390</v>
          </cell>
          <cell r="B3596" t="str">
            <v>REMOÇÃO DE CONTATORES E RELÊS EM GERAL</v>
          </cell>
          <cell r="C3596" t="str">
            <v>UN</v>
          </cell>
          <cell r="D3596">
            <v>26.72</v>
          </cell>
          <cell r="E3596">
            <v>68.09</v>
          </cell>
          <cell r="F3596">
            <v>94.81</v>
          </cell>
        </row>
        <row r="3597">
          <cell r="A3597" t="str">
            <v>AUX0391</v>
          </cell>
          <cell r="B3597" t="str">
            <v>REMOÇÃO DE MUFLA INTERNA UNIPOLAR/TRIPOLAR</v>
          </cell>
          <cell r="C3597" t="str">
            <v>UN</v>
          </cell>
          <cell r="D3597">
            <v>23.58</v>
          </cell>
          <cell r="E3597">
            <v>54.73</v>
          </cell>
          <cell r="F3597">
            <v>78.31</v>
          </cell>
        </row>
        <row r="3598">
          <cell r="A3598" t="str">
            <v>AUX0392</v>
          </cell>
          <cell r="B3598" t="str">
            <v>REMOÇÃO DE BUCHA DE PASSAGEM PARA NEUTRO - 1KV</v>
          </cell>
          <cell r="C3598" t="str">
            <v>UN</v>
          </cell>
          <cell r="D3598">
            <v>4.72</v>
          </cell>
          <cell r="E3598">
            <v>11.46</v>
          </cell>
          <cell r="F3598">
            <v>16.18</v>
          </cell>
        </row>
        <row r="3599">
          <cell r="A3599" t="str">
            <v>AUX0393</v>
          </cell>
          <cell r="B3599" t="str">
            <v>REMOÇÃO DE ÓLEO ISOLANTE DE TRANSFORMADOR OU DISJUNTOR</v>
          </cell>
          <cell r="C3599" t="str">
            <v>L</v>
          </cell>
          <cell r="D3599">
            <v>0.31</v>
          </cell>
          <cell r="E3599">
            <v>0.66</v>
          </cell>
          <cell r="F3599">
            <v>0.97</v>
          </cell>
        </row>
        <row r="3600">
          <cell r="A3600" t="str">
            <v>AUX0394</v>
          </cell>
          <cell r="B3600" t="str">
            <v>REMOÇÃO DE SELA PARA CRUZETA DE MADEIRA</v>
          </cell>
          <cell r="C3600" t="str">
            <v>UN</v>
          </cell>
          <cell r="D3600">
            <v>3.93</v>
          </cell>
          <cell r="E3600">
            <v>8.2799999999999994</v>
          </cell>
          <cell r="F3600">
            <v>12.21</v>
          </cell>
        </row>
        <row r="3601">
          <cell r="A3601" t="str">
            <v>AUX0395</v>
          </cell>
          <cell r="B3601" t="str">
            <v>REMOÇÃO DE FUSÍVEL EM ALTA TENSÃO TIPO "HH"</v>
          </cell>
          <cell r="C3601" t="str">
            <v>UN</v>
          </cell>
          <cell r="D3601">
            <v>7.86</v>
          </cell>
          <cell r="E3601">
            <v>19.100000000000001</v>
          </cell>
          <cell r="F3601">
            <v>26.96</v>
          </cell>
        </row>
        <row r="3602">
          <cell r="A3602" t="str">
            <v>AUX0396</v>
          </cell>
          <cell r="B3602" t="str">
            <v>REMOÇÃO DE ELO FUSÍVEL EM CHAVE TIPO MATHEUS</v>
          </cell>
          <cell r="C3602" t="str">
            <v>UN</v>
          </cell>
          <cell r="D3602">
            <v>4.72</v>
          </cell>
          <cell r="E3602">
            <v>11.46</v>
          </cell>
          <cell r="F3602">
            <v>16.18</v>
          </cell>
        </row>
        <row r="3603">
          <cell r="A3603" t="str">
            <v>AUX0397</v>
          </cell>
          <cell r="B3603" t="str">
            <v>REMOÇÃO DE RELÊ OU BOBINA - DISJUNTOR DE A.T.</v>
          </cell>
          <cell r="C3603" t="str">
            <v>UN</v>
          </cell>
          <cell r="D3603">
            <v>6.29</v>
          </cell>
          <cell r="E3603">
            <v>13.24</v>
          </cell>
          <cell r="F3603">
            <v>19.53</v>
          </cell>
        </row>
        <row r="3604">
          <cell r="A3604" t="str">
            <v>AUX0398</v>
          </cell>
          <cell r="B3604" t="str">
            <v>REMOÇÃO DE MUFLA EXTERNA UNIPOLAR / TRIPOLAR</v>
          </cell>
          <cell r="C3604" t="str">
            <v>UN</v>
          </cell>
          <cell r="D3604">
            <v>35.369999999999997</v>
          </cell>
          <cell r="E3604">
            <v>82.1</v>
          </cell>
          <cell r="F3604">
            <v>117.47</v>
          </cell>
        </row>
        <row r="3605">
          <cell r="A3605" t="str">
            <v>AUX0399</v>
          </cell>
          <cell r="B3605" t="str">
            <v>REMOÇÃO DE MUFLA INTERNA UNIPOLAR / TRIPOLAR</v>
          </cell>
          <cell r="C3605" t="str">
            <v>UN</v>
          </cell>
          <cell r="D3605">
            <v>23.58</v>
          </cell>
          <cell r="E3605">
            <v>54.73</v>
          </cell>
          <cell r="F3605">
            <v>78.31</v>
          </cell>
        </row>
        <row r="3606">
          <cell r="A3606" t="str">
            <v>AUX0456</v>
          </cell>
          <cell r="B3606" t="str">
            <v>RETIRADA DE VERGALHÃO DE COBRE 3/8"</v>
          </cell>
          <cell r="C3606" t="str">
            <v>M</v>
          </cell>
          <cell r="D3606">
            <v>3.14</v>
          </cell>
          <cell r="E3606">
            <v>7.64</v>
          </cell>
          <cell r="F3606">
            <v>10.78</v>
          </cell>
        </row>
        <row r="3607">
          <cell r="A3607" t="str">
            <v>AUX0457</v>
          </cell>
          <cell r="B3607" t="str">
            <v>RETIRADA DE TERMINAL OU CONECTOR PARA VERGALHÃO DE COBRE</v>
          </cell>
          <cell r="C3607" t="str">
            <v>UN</v>
          </cell>
          <cell r="D3607">
            <v>1.57</v>
          </cell>
          <cell r="E3607">
            <v>3.31</v>
          </cell>
          <cell r="F3607">
            <v>4.88</v>
          </cell>
        </row>
        <row r="3608">
          <cell r="A3608" t="str">
            <v>AUX0465</v>
          </cell>
          <cell r="B3608" t="str">
            <v>RETIRADA DE PÁRA-RAIO TIPO CRISTAL VALVE 15KV</v>
          </cell>
          <cell r="C3608" t="str">
            <v>UN</v>
          </cell>
          <cell r="D3608">
            <v>22.01</v>
          </cell>
          <cell r="E3608">
            <v>54.59</v>
          </cell>
          <cell r="F3608">
            <v>76.599999999999994</v>
          </cell>
        </row>
        <row r="3609">
          <cell r="A3609" t="str">
            <v>AUX0449</v>
          </cell>
          <cell r="B3609" t="str">
            <v>RETIRADA DE ISOLADOR TIPO DISCO INCLUSIVE GANCHO DE SUSTENTAÇÃO</v>
          </cell>
          <cell r="C3609" t="str">
            <v>UN</v>
          </cell>
          <cell r="D3609">
            <v>15.72</v>
          </cell>
          <cell r="E3609">
            <v>38.18</v>
          </cell>
          <cell r="F3609">
            <v>53.9</v>
          </cell>
        </row>
        <row r="3610">
          <cell r="A3610" t="str">
            <v>AUX0450</v>
          </cell>
          <cell r="B3610" t="str">
            <v>RETIRADA DE ISOLADOR TIPO CASTANHA INCLUSIVE GANCHO DE SUSTENTAÇÃO</v>
          </cell>
          <cell r="C3610" t="str">
            <v>UN</v>
          </cell>
          <cell r="D3610">
            <v>0.79</v>
          </cell>
          <cell r="E3610">
            <v>1.66</v>
          </cell>
          <cell r="F3610">
            <v>2.4500000000000002</v>
          </cell>
        </row>
        <row r="3611">
          <cell r="A3611" t="str">
            <v>AUX0451</v>
          </cell>
          <cell r="B3611" t="str">
            <v>RETIRADA DE ISOLADOR TIPO PINO A.T. INCLUSIVE PINO</v>
          </cell>
          <cell r="C3611" t="str">
            <v>UN</v>
          </cell>
          <cell r="D3611">
            <v>3.94</v>
          </cell>
          <cell r="E3611">
            <v>9.5500000000000007</v>
          </cell>
          <cell r="F3611">
            <v>13.49</v>
          </cell>
        </row>
        <row r="3612">
          <cell r="A3612" t="str">
            <v>AUX0452</v>
          </cell>
          <cell r="B3612" t="str">
            <v>RETIRADA DE ISOLADOR TIPO PEDESTAL PARA A.T.</v>
          </cell>
          <cell r="C3612" t="str">
            <v>UN</v>
          </cell>
          <cell r="D3612">
            <v>3.14</v>
          </cell>
          <cell r="E3612">
            <v>7.64</v>
          </cell>
          <cell r="F3612">
            <v>10.78</v>
          </cell>
        </row>
        <row r="3613">
          <cell r="A3613" t="str">
            <v>AUX0414</v>
          </cell>
          <cell r="B3613" t="str">
            <v>RETIRADA DE SUPORTE-ISOLADOR TIPO ROLDANA</v>
          </cell>
          <cell r="C3613" t="str">
            <v>UN</v>
          </cell>
          <cell r="D3613">
            <v>3.14</v>
          </cell>
          <cell r="E3613">
            <v>7.64</v>
          </cell>
          <cell r="F3613">
            <v>10.78</v>
          </cell>
        </row>
        <row r="3614">
          <cell r="A3614" t="str">
            <v>AUX0453</v>
          </cell>
          <cell r="B3614" t="str">
            <v>RETIRADA DE CRUZETA DE MADEIRA</v>
          </cell>
          <cell r="C3614" t="str">
            <v>UN</v>
          </cell>
          <cell r="D3614">
            <v>35.369999999999997</v>
          </cell>
          <cell r="E3614">
            <v>82.1</v>
          </cell>
          <cell r="F3614">
            <v>117.47</v>
          </cell>
        </row>
        <row r="3615">
          <cell r="A3615" t="str">
            <v>AUX0454</v>
          </cell>
          <cell r="B3615" t="str">
            <v>RETIRADA DE BUCHA DE PASSAGEM INTERNA/EXTERNA PARA A.T.</v>
          </cell>
          <cell r="C3615" t="str">
            <v>UN</v>
          </cell>
          <cell r="D3615">
            <v>6.28</v>
          </cell>
          <cell r="E3615">
            <v>15.27</v>
          </cell>
          <cell r="F3615">
            <v>21.55</v>
          </cell>
        </row>
        <row r="3616">
          <cell r="A3616" t="str">
            <v>AUX0455</v>
          </cell>
          <cell r="B3616" t="str">
            <v>RETIRADA DE CHAPA DE FERRO PARA BUCHA DE PASSAGEM</v>
          </cell>
          <cell r="C3616" t="str">
            <v>UN</v>
          </cell>
          <cell r="D3616">
            <v>6.28</v>
          </cell>
          <cell r="E3616">
            <v>15.27</v>
          </cell>
          <cell r="F3616">
            <v>21.55</v>
          </cell>
        </row>
        <row r="3617">
          <cell r="A3617" t="str">
            <v>AUX0458</v>
          </cell>
          <cell r="B3617" t="str">
            <v>RETIRADA DE CHAVE SECCIONADORA TRIPOLAR CLASSE 15 K.V.</v>
          </cell>
          <cell r="C3617" t="str">
            <v>UN</v>
          </cell>
          <cell r="D3617">
            <v>47.16</v>
          </cell>
          <cell r="E3617">
            <v>109.46</v>
          </cell>
          <cell r="F3617">
            <v>156.62</v>
          </cell>
        </row>
        <row r="3618">
          <cell r="A3618" t="str">
            <v>AUX0459</v>
          </cell>
          <cell r="B3618" t="str">
            <v>RETIRADA DE TRANSFORMADOR DE POTENCIAL</v>
          </cell>
          <cell r="C3618" t="str">
            <v>UN</v>
          </cell>
          <cell r="D3618">
            <v>10.220000000000001</v>
          </cell>
          <cell r="E3618">
            <v>24.82</v>
          </cell>
          <cell r="F3618">
            <v>35.04</v>
          </cell>
        </row>
        <row r="3619">
          <cell r="A3619" t="str">
            <v>AUX0460</v>
          </cell>
          <cell r="B3619" t="str">
            <v>RETIRADA DE DISJUNTOR A.T. DE VOL. NORMAL OU REDUZIDO DE ÓLEO</v>
          </cell>
          <cell r="C3619" t="str">
            <v>UN</v>
          </cell>
          <cell r="D3619">
            <v>55.02</v>
          </cell>
          <cell r="E3619">
            <v>136.49</v>
          </cell>
          <cell r="F3619">
            <v>191.51</v>
          </cell>
        </row>
        <row r="3620">
          <cell r="A3620" t="str">
            <v>AUX0461</v>
          </cell>
          <cell r="B3620" t="str">
            <v>RETIRADA DE TRANSFORMADOR DE POTÊNCIA CLASSE 15 KV</v>
          </cell>
          <cell r="C3620" t="str">
            <v>UN</v>
          </cell>
          <cell r="D3620">
            <v>113.97</v>
          </cell>
          <cell r="E3620">
            <v>273.32</v>
          </cell>
          <cell r="F3620">
            <v>387.29</v>
          </cell>
        </row>
        <row r="3621">
          <cell r="A3621" t="str">
            <v>AUX0462</v>
          </cell>
          <cell r="B3621" t="str">
            <v>RETIRADA DE CHAVE FUSÍVEL TIPO MATHEUS</v>
          </cell>
          <cell r="C3621" t="str">
            <v>UN</v>
          </cell>
          <cell r="D3621">
            <v>23.58</v>
          </cell>
          <cell r="E3621">
            <v>57.28</v>
          </cell>
          <cell r="F3621">
            <v>80.86</v>
          </cell>
        </row>
        <row r="3622">
          <cell r="A3622" t="str">
            <v>AUX0463</v>
          </cell>
          <cell r="B3622" t="str">
            <v>RETIRADA DE SUPORTE DE TRANSFORMADOR EM POSTE</v>
          </cell>
          <cell r="C3622" t="str">
            <v>UN</v>
          </cell>
          <cell r="D3622">
            <v>12.58</v>
          </cell>
          <cell r="E3622">
            <v>26.48</v>
          </cell>
          <cell r="F3622">
            <v>39.06</v>
          </cell>
        </row>
        <row r="3623">
          <cell r="A3623" t="str">
            <v>AUX0464</v>
          </cell>
          <cell r="B3623" t="str">
            <v>RETIRADA DE CABO DE A.T. EM LINHA AÉREA ATÉ 35MM2</v>
          </cell>
          <cell r="C3623" t="str">
            <v>M</v>
          </cell>
          <cell r="D3623">
            <v>2.36</v>
          </cell>
          <cell r="E3623">
            <v>5.72</v>
          </cell>
          <cell r="F3623">
            <v>8.08</v>
          </cell>
        </row>
        <row r="3624">
          <cell r="A3624" t="str">
            <v>AUX0466</v>
          </cell>
          <cell r="B3624" t="str">
            <v>RETIRADA DE CONTATORES E RELÊS EM GERAL</v>
          </cell>
          <cell r="C3624" t="str">
            <v>UN</v>
          </cell>
          <cell r="D3624">
            <v>43.23</v>
          </cell>
          <cell r="E3624">
            <v>108.98</v>
          </cell>
          <cell r="F3624">
            <v>152.21</v>
          </cell>
        </row>
        <row r="3625">
          <cell r="A3625" t="str">
            <v>AUX0467</v>
          </cell>
          <cell r="B3625" t="str">
            <v>RETIRADA DE FUSÍVEL EM ALTA TENSÃO TIPO "HH"</v>
          </cell>
          <cell r="C3625" t="str">
            <v>UN</v>
          </cell>
          <cell r="D3625">
            <v>7.86</v>
          </cell>
          <cell r="E3625">
            <v>19.100000000000001</v>
          </cell>
          <cell r="F3625">
            <v>26.96</v>
          </cell>
        </row>
        <row r="3626">
          <cell r="A3626" t="str">
            <v>AUX0468</v>
          </cell>
          <cell r="B3626" t="str">
            <v>RETIRADA DE ELO FUSÍVEL EM CHAVE TIPO MATHEUS</v>
          </cell>
          <cell r="C3626" t="str">
            <v>UN</v>
          </cell>
          <cell r="D3626">
            <v>4.72</v>
          </cell>
          <cell r="E3626">
            <v>11.46</v>
          </cell>
          <cell r="F3626">
            <v>16.18</v>
          </cell>
        </row>
        <row r="3627">
          <cell r="A3627" t="str">
            <v>AUX0524</v>
          </cell>
          <cell r="B3627" t="str">
            <v>RECOLOCAÇÃO DE VERGALHÃO DE COBRE 3/8"</v>
          </cell>
          <cell r="C3627" t="str">
            <v>M</v>
          </cell>
          <cell r="D3627">
            <v>6.28</v>
          </cell>
          <cell r="E3627">
            <v>15.27</v>
          </cell>
          <cell r="F3627">
            <v>21.55</v>
          </cell>
        </row>
        <row r="3628">
          <cell r="A3628" t="str">
            <v>AUX0525</v>
          </cell>
          <cell r="B3628" t="str">
            <v>RECOLOCAÇÃO DE TERMINAL OU CONECTOR PARA VERGALHÃO DE COBRE</v>
          </cell>
          <cell r="C3628" t="str">
            <v>UN</v>
          </cell>
          <cell r="D3628">
            <v>3.14</v>
          </cell>
          <cell r="E3628">
            <v>7.64</v>
          </cell>
          <cell r="F3628">
            <v>10.78</v>
          </cell>
        </row>
        <row r="3629">
          <cell r="A3629" t="str">
            <v>AUX0533</v>
          </cell>
          <cell r="B3629" t="str">
            <v>RECOLOCAÇÃO DE PÁRA-RAIO TIPO CRISTAL VALVE 15KV</v>
          </cell>
          <cell r="C3629" t="str">
            <v>UN</v>
          </cell>
          <cell r="D3629">
            <v>50.31</v>
          </cell>
          <cell r="E3629">
            <v>151.9</v>
          </cell>
          <cell r="F3629">
            <v>202.21</v>
          </cell>
        </row>
        <row r="3630">
          <cell r="A3630" t="str">
            <v>AUX0517</v>
          </cell>
          <cell r="B3630" t="str">
            <v>RECOLOCAÇÃO DE ISOLADOR TIPO DISCO INCLUSIVE GANCHO DE SUSTENTAÇÃO</v>
          </cell>
          <cell r="C3630" t="str">
            <v>UN</v>
          </cell>
          <cell r="D3630">
            <v>3.14</v>
          </cell>
          <cell r="E3630">
            <v>7.64</v>
          </cell>
          <cell r="F3630">
            <v>10.78</v>
          </cell>
        </row>
        <row r="3631">
          <cell r="A3631" t="str">
            <v>AUX0518</v>
          </cell>
          <cell r="B3631" t="str">
            <v>RECOLOCAÇÃO DE ISOLADOR TIPO CASTANHA INCLUSIVE GANCHO DE SUSTENTAÇÃO</v>
          </cell>
          <cell r="C3631" t="str">
            <v>UN</v>
          </cell>
          <cell r="D3631">
            <v>3.14</v>
          </cell>
          <cell r="E3631">
            <v>7.64</v>
          </cell>
          <cell r="F3631">
            <v>10.78</v>
          </cell>
        </row>
        <row r="3632">
          <cell r="A3632" t="str">
            <v>AUX0519</v>
          </cell>
          <cell r="B3632" t="str">
            <v>RECOLOCAÇÃO DE ISOLADOR TIPO PINO PARA A.T. INCLUSIVE PINO</v>
          </cell>
          <cell r="C3632" t="str">
            <v>UN</v>
          </cell>
          <cell r="D3632">
            <v>10.220000000000001</v>
          </cell>
          <cell r="E3632">
            <v>24.82</v>
          </cell>
          <cell r="F3632">
            <v>35.04</v>
          </cell>
        </row>
        <row r="3633">
          <cell r="A3633" t="str">
            <v>AUX0520</v>
          </cell>
          <cell r="B3633" t="str">
            <v>RECOLOCAÇÃO DE ISOLADOR TIPO PEDESTAL PARA A.T.</v>
          </cell>
          <cell r="C3633" t="str">
            <v>UN</v>
          </cell>
          <cell r="D3633">
            <v>9.44</v>
          </cell>
          <cell r="E3633">
            <v>22.91</v>
          </cell>
          <cell r="F3633">
            <v>32.35</v>
          </cell>
        </row>
        <row r="3634">
          <cell r="A3634" t="str">
            <v>AUX0521</v>
          </cell>
          <cell r="B3634" t="str">
            <v>RECOLOCAÇÃO DE CRUZETA DE MADEIRA</v>
          </cell>
          <cell r="C3634" t="str">
            <v>UN</v>
          </cell>
          <cell r="D3634">
            <v>47.16</v>
          </cell>
          <cell r="E3634">
            <v>109.46</v>
          </cell>
          <cell r="F3634">
            <v>156.62</v>
          </cell>
        </row>
        <row r="3635">
          <cell r="A3635" t="str">
            <v>AUX0522</v>
          </cell>
          <cell r="B3635" t="str">
            <v>RECOLOCAÇÃO DE BUCHA DE PASSAGEM INTERNA/EXTERNA PARA A.T.</v>
          </cell>
          <cell r="C3635" t="str">
            <v>UN</v>
          </cell>
          <cell r="D3635">
            <v>7.86</v>
          </cell>
          <cell r="E3635">
            <v>19.100000000000001</v>
          </cell>
          <cell r="F3635">
            <v>26.96</v>
          </cell>
        </row>
        <row r="3636">
          <cell r="A3636" t="str">
            <v>AUX0523</v>
          </cell>
          <cell r="B3636" t="str">
            <v>RECOLOCAÇÃO DE CHAPA DE FERRO PARA BUCHA DE PASSAGEM</v>
          </cell>
          <cell r="C3636" t="str">
            <v>UN</v>
          </cell>
          <cell r="D3636">
            <v>7.86</v>
          </cell>
          <cell r="E3636">
            <v>19.100000000000001</v>
          </cell>
          <cell r="F3636">
            <v>26.96</v>
          </cell>
        </row>
        <row r="3637">
          <cell r="A3637" t="str">
            <v>AUX0526</v>
          </cell>
          <cell r="B3637" t="str">
            <v>RECOLOCAÇÃO DE CHAVE SECCIONADORA TRIPOLAR CLASSE 15KV</v>
          </cell>
          <cell r="C3637" t="str">
            <v>UN</v>
          </cell>
          <cell r="D3637">
            <v>74.67</v>
          </cell>
          <cell r="E3637">
            <v>177.71</v>
          </cell>
          <cell r="F3637">
            <v>252.38</v>
          </cell>
        </row>
        <row r="3638">
          <cell r="A3638" t="str">
            <v>AUX0527</v>
          </cell>
          <cell r="B3638" t="str">
            <v>RECOLOCAÇÃO DE TRANSFORMADOR DE POTENCIAL</v>
          </cell>
          <cell r="C3638" t="str">
            <v>UN</v>
          </cell>
          <cell r="D3638">
            <v>25.94</v>
          </cell>
          <cell r="E3638">
            <v>62.84</v>
          </cell>
          <cell r="F3638">
            <v>88.78</v>
          </cell>
        </row>
        <row r="3639">
          <cell r="A3639" t="str">
            <v>AUX0528</v>
          </cell>
          <cell r="B3639" t="str">
            <v>RECOLOCAÇÃO DE DISJUNTOR A.T. DE VOLUME NORMAL OU REDUZIDO DE ÓLEO</v>
          </cell>
          <cell r="C3639" t="str">
            <v>UN</v>
          </cell>
          <cell r="D3639">
            <v>133.62</v>
          </cell>
          <cell r="E3639">
            <v>332.47</v>
          </cell>
          <cell r="F3639">
            <v>466.09</v>
          </cell>
        </row>
        <row r="3640">
          <cell r="A3640" t="str">
            <v>AUX0529</v>
          </cell>
          <cell r="B3640" t="str">
            <v>RECOLOCAÇÃO DE TRANSFORMADOR DE POTÊNCIA CLASSE 15KV</v>
          </cell>
          <cell r="C3640" t="str">
            <v>UN</v>
          </cell>
          <cell r="D3640">
            <v>220.08</v>
          </cell>
          <cell r="E3640">
            <v>545.96</v>
          </cell>
          <cell r="F3640">
            <v>766.04</v>
          </cell>
        </row>
        <row r="3641">
          <cell r="A3641" t="str">
            <v>AUX0530</v>
          </cell>
          <cell r="B3641" t="str">
            <v>RECOLOCAÇÃO DE CHAVE FUSÍVEL TIPO MATHEUS</v>
          </cell>
          <cell r="C3641" t="str">
            <v>UN</v>
          </cell>
          <cell r="D3641">
            <v>21.23</v>
          </cell>
          <cell r="E3641">
            <v>51.89</v>
          </cell>
          <cell r="F3641">
            <v>73.12</v>
          </cell>
        </row>
        <row r="3642">
          <cell r="A3642" t="str">
            <v>AUX0531</v>
          </cell>
          <cell r="B3642" t="str">
            <v>RECOLOCAÇÃO DE SUPORTE DE TRANSFORMADOR EM POSTE</v>
          </cell>
          <cell r="C3642" t="str">
            <v>UN</v>
          </cell>
          <cell r="D3642">
            <v>47.16</v>
          </cell>
          <cell r="E3642">
            <v>109.46</v>
          </cell>
          <cell r="F3642">
            <v>156.62</v>
          </cell>
        </row>
        <row r="3643">
          <cell r="A3643" t="str">
            <v>AUX0532</v>
          </cell>
          <cell r="B3643" t="str">
            <v>RECOLOCAÇÃO DE CABO DE A.T. EM LINHA AÉREA ATÉ 35MM2</v>
          </cell>
          <cell r="C3643" t="str">
            <v>M</v>
          </cell>
          <cell r="D3643">
            <v>4.72</v>
          </cell>
          <cell r="E3643">
            <v>11.46</v>
          </cell>
          <cell r="F3643">
            <v>16.18</v>
          </cell>
        </row>
        <row r="3644">
          <cell r="A3644" t="str">
            <v>AUX0534</v>
          </cell>
          <cell r="B3644" t="str">
            <v>RECOLOCAÇÃO DE CONTATORES E RELÊS EM GERAL</v>
          </cell>
          <cell r="C3644" t="str">
            <v>UN</v>
          </cell>
          <cell r="D3644">
            <v>86.46</v>
          </cell>
          <cell r="E3644">
            <v>217.93</v>
          </cell>
          <cell r="F3644">
            <v>304.39</v>
          </cell>
        </row>
        <row r="3645">
          <cell r="A3645" t="str">
            <v>AUX0535</v>
          </cell>
          <cell r="B3645" t="str">
            <v>RECOLOCAÇÃO DE FUSÍVEL EM ALTA TENSÃO TIPO "HH"</v>
          </cell>
          <cell r="C3645" t="str">
            <v>UN</v>
          </cell>
          <cell r="D3645">
            <v>7.86</v>
          </cell>
          <cell r="E3645">
            <v>19.100000000000001</v>
          </cell>
          <cell r="F3645">
            <v>26.96</v>
          </cell>
        </row>
        <row r="3646">
          <cell r="A3646" t="str">
            <v>AUX0536</v>
          </cell>
          <cell r="B3646" t="str">
            <v>RECOLOCAÇÃO DE ELO FUSÍVEL EM CHAVE TIPO MATHEUS</v>
          </cell>
          <cell r="C3646" t="str">
            <v>UN</v>
          </cell>
          <cell r="D3646">
            <v>4.72</v>
          </cell>
          <cell r="E3646">
            <v>11.46</v>
          </cell>
          <cell r="F3646">
            <v>16.18</v>
          </cell>
        </row>
        <row r="3647">
          <cell r="A3647"/>
          <cell r="B3647" t="str">
            <v>QUADRO ELÉTRICO PARA BOMBAS</v>
          </cell>
          <cell r="C3647"/>
          <cell r="D3647"/>
          <cell r="E3647"/>
          <cell r="F3647"/>
        </row>
        <row r="3648">
          <cell r="A3648">
            <v>102136</v>
          </cell>
          <cell r="B3648" t="str">
            <v>INSTALAÇÃO DE QUADRO ELÉTRICO PARA BOMBAS TRIFÁSICAS ATÉ 25 CV (NÃO INCLUI O FORNECIMENTO DO QUADRO). AF_12/2020</v>
          </cell>
          <cell r="C3648" t="str">
            <v>UN</v>
          </cell>
          <cell r="D3648">
            <v>23.43</v>
          </cell>
          <cell r="E3648">
            <v>53.62</v>
          </cell>
          <cell r="F3648">
            <v>77.05</v>
          </cell>
        </row>
        <row r="3649">
          <cell r="A3649" t="str">
            <v>AUX2813</v>
          </cell>
          <cell r="B3649" t="str">
            <v>QUADRO COMANDO PARA CONJUNTO MOTOR-BOMBA TRIFÁSICO, 10 HP</v>
          </cell>
          <cell r="C3649" t="str">
            <v xml:space="preserve">UN </v>
          </cell>
          <cell r="D3649">
            <v>3232.26</v>
          </cell>
          <cell r="E3649">
            <v>236.72</v>
          </cell>
          <cell r="F3649">
            <v>3468.98</v>
          </cell>
        </row>
        <row r="3650">
          <cell r="A3650" t="str">
            <v>AUX3062</v>
          </cell>
          <cell r="B3650" t="str">
            <v>QUADRO DE COMANDO PARA BOMBA TRIFÁSICA, 5 HP</v>
          </cell>
          <cell r="C3650" t="str">
            <v xml:space="preserve">UN </v>
          </cell>
          <cell r="D3650">
            <v>2271.33</v>
          </cell>
          <cell r="E3650">
            <v>236.72</v>
          </cell>
          <cell r="F3650">
            <v>2508.0500000000002</v>
          </cell>
        </row>
        <row r="3651">
          <cell r="A3651" t="str">
            <v>AUX3063</v>
          </cell>
          <cell r="B3651" t="str">
            <v>QUADRO DE COMANDO PARA CONJUNTO MOTOR-BOMBA, TRIFÁSICO - ATÉ 5 HP</v>
          </cell>
          <cell r="C3651" t="str">
            <v xml:space="preserve">UN </v>
          </cell>
          <cell r="D3651">
            <v>2862.05</v>
          </cell>
          <cell r="E3651">
            <v>236.72</v>
          </cell>
          <cell r="F3651">
            <v>3098.77</v>
          </cell>
        </row>
        <row r="3652">
          <cell r="A3652" t="str">
            <v>AUX2814</v>
          </cell>
          <cell r="B3652" t="str">
            <v>QUADRO DE BOMBA DE INCÊNDIO</v>
          </cell>
          <cell r="C3652" t="str">
            <v xml:space="preserve">UN </v>
          </cell>
          <cell r="D3652">
            <v>995.37</v>
          </cell>
          <cell r="E3652">
            <v>340.97</v>
          </cell>
          <cell r="F3652">
            <v>1336.34</v>
          </cell>
        </row>
        <row r="3653">
          <cell r="A3653" t="str">
            <v>AUX1911</v>
          </cell>
          <cell r="B3653" t="str">
            <v>QUADRO DE BOMBA DE RECALQUE</v>
          </cell>
          <cell r="C3653" t="str">
            <v xml:space="preserve">UN </v>
          </cell>
          <cell r="D3653">
            <v>2106.0500000000002</v>
          </cell>
          <cell r="E3653">
            <v>1096</v>
          </cell>
          <cell r="F3653">
            <v>3202.05</v>
          </cell>
        </row>
        <row r="3654">
          <cell r="A3654"/>
          <cell r="B3654" t="str">
            <v>QUADRO DE DISTRIBUIÇÃO PARA TELEFONIA</v>
          </cell>
          <cell r="C3654"/>
          <cell r="D3654"/>
          <cell r="E3654"/>
          <cell r="F3654"/>
        </row>
        <row r="3655">
          <cell r="A3655">
            <v>100560</v>
          </cell>
          <cell r="B3655" t="str">
            <v>QUADRO DE DISTRIBUIÇÃO PARA TELEFONE N.2, 20X20X12CM EM CHAPA METALICA, DE EMBUTIR, SEM ACESSORIOS, PADRÃO TELEBRAS, FORNECIMENTO E INSTALAÇÃO. AF_11/2019</v>
          </cell>
          <cell r="C3655" t="str">
            <v>UN</v>
          </cell>
          <cell r="D3655">
            <v>99.71</v>
          </cell>
          <cell r="E3655">
            <v>34.31</v>
          </cell>
          <cell r="F3655">
            <v>134.02000000000001</v>
          </cell>
        </row>
        <row r="3656">
          <cell r="A3656">
            <v>100561</v>
          </cell>
          <cell r="B3656" t="str">
            <v>QUADRO DE DISTRIBUICAO PARA TELEFONE N.3, 40X40X12CM EM CHAPA METALICA, DE EMBUTIR, SEM ACESSORIOS, PADRAO TELEBRAS, FORNECIMENTO E INSTALAÇÃO. AF_11/2019</v>
          </cell>
          <cell r="C3656" t="str">
            <v>UN</v>
          </cell>
          <cell r="D3656">
            <v>207.38</v>
          </cell>
          <cell r="E3656">
            <v>39.200000000000003</v>
          </cell>
          <cell r="F3656">
            <v>246.58</v>
          </cell>
        </row>
        <row r="3657">
          <cell r="A3657">
            <v>100562</v>
          </cell>
          <cell r="B3657" t="str">
            <v>QUADRO DE DISTRIBUICAO PARA TELEFONE N.4, 60X60X12CM EM CHAPA METALICA, DE EMBUTIR, SEM ACESSORIOS, PADRAO TELEBRAS, FORNECIMENTO E INSTALAÇÃO. AF_11/2019</v>
          </cell>
          <cell r="C3657" t="str">
            <v>UN</v>
          </cell>
          <cell r="D3657">
            <v>337.6</v>
          </cell>
          <cell r="E3657">
            <v>44.71</v>
          </cell>
          <cell r="F3657">
            <v>382.31</v>
          </cell>
        </row>
        <row r="3658">
          <cell r="A3658">
            <v>100563</v>
          </cell>
          <cell r="B3658" t="str">
            <v>QUADRO DE DISTRIBUIÇÃO PARA TELEFONE N.5, 80X80X12CM EM CHAPA METALICA, SEM ACESSORIOS, PADRAO TELEBRAS, FORNECIMENTO E INSTALAÇÃO. AF_11/2019</v>
          </cell>
          <cell r="C3658" t="str">
            <v>UN</v>
          </cell>
          <cell r="D3658">
            <v>500.46</v>
          </cell>
          <cell r="E3658">
            <v>50.94</v>
          </cell>
          <cell r="F3658">
            <v>551.4</v>
          </cell>
        </row>
        <row r="3659">
          <cell r="A3659" t="str">
            <v>AUX1712</v>
          </cell>
          <cell r="B3659" t="str">
            <v>BLOCO TERMINAL PARA TELEFONE - 10 PARES</v>
          </cell>
          <cell r="C3659" t="str">
            <v xml:space="preserve">UN </v>
          </cell>
          <cell r="D3659">
            <v>12.11</v>
          </cell>
          <cell r="E3659">
            <v>7.33</v>
          </cell>
          <cell r="F3659">
            <v>19.440000000000001</v>
          </cell>
        </row>
        <row r="3660">
          <cell r="A3660"/>
          <cell r="B3660" t="str">
            <v>QUADROS DE DISTRIBUIÇÃO DE ENERGIA</v>
          </cell>
          <cell r="C3660"/>
          <cell r="D3660"/>
          <cell r="E3660"/>
          <cell r="F3660"/>
        </row>
        <row r="3661">
          <cell r="A3661">
            <v>101878</v>
          </cell>
          <cell r="B3661" t="str">
            <v>QUADRO DE DISTRIBUIÇÃO DE ENERGIA EM CHAPA DE AÇO GALVANIZADO, DE SOBREPOR, COM BARRAMENTO TRIFÁSICO, PARA 18 DISJUNTORES DIN 100A - FORNECIMENTO E INSTALAÇÃO. AF_10/2020</v>
          </cell>
          <cell r="C3661" t="str">
            <v>UN</v>
          </cell>
          <cell r="D3661">
            <v>660.78</v>
          </cell>
          <cell r="E3661">
            <v>58.14</v>
          </cell>
          <cell r="F3661">
            <v>718.92</v>
          </cell>
        </row>
        <row r="3662">
          <cell r="A3662">
            <v>101877</v>
          </cell>
          <cell r="B3662" t="str">
            <v>QUADRO DE DISTRIBUIÇÃO DE ENERGIA EM PVC, DE EMBUTIR, SEM BARRAMENTO, PARA 3 DISJUNTORES - FORNECIMENTO E INSTALAÇÃO. AF_10/2020</v>
          </cell>
          <cell r="C3662" t="str">
            <v>UN</v>
          </cell>
          <cell r="D3662">
            <v>50.4</v>
          </cell>
          <cell r="E3662">
            <v>11.69</v>
          </cell>
          <cell r="F3662">
            <v>62.09</v>
          </cell>
        </row>
        <row r="3663">
          <cell r="A3663">
            <v>101876</v>
          </cell>
          <cell r="B3663" t="str">
            <v>QUADRO DE DISTRIBUIÇÃO DE ENERGIA EM PVC, DE EMBUTIR, SEM BARRAMENTO, PARA 6 DISJUNTORES - FORNECIMENTO E INSTALAÇÃO. AF_10/2020</v>
          </cell>
          <cell r="C3663" t="str">
            <v>UN</v>
          </cell>
          <cell r="D3663">
            <v>77.099999999999994</v>
          </cell>
          <cell r="E3663">
            <v>13.17</v>
          </cell>
          <cell r="F3663">
            <v>90.27</v>
          </cell>
        </row>
        <row r="3664">
          <cell r="A3664" t="str">
            <v>AUX2140</v>
          </cell>
          <cell r="B3664" t="str">
            <v>QUADRO DE DISTRIBUIÇÃO DE EMBUTIR, EM CHAPA DE AÇO, PARA ATÉ 08 DISJUNTORES, COM BARRAMENTO, PADRÃO DIN, EXCLUSIVE DISJUNTORES</v>
          </cell>
          <cell r="C3664" t="str">
            <v>UN</v>
          </cell>
          <cell r="D3664">
            <v>101.1</v>
          </cell>
          <cell r="E3664">
            <v>52.37</v>
          </cell>
          <cell r="F3664">
            <v>153.47</v>
          </cell>
        </row>
        <row r="3665">
          <cell r="A3665">
            <v>101875</v>
          </cell>
          <cell r="B3665" t="str">
            <v>QUADRO DE DISTRIBUIÇÃO DE ENERGIA EM CHAPA DE AÇO GALVANIZADO, DE EMBUTIR, COM BARRAMENTO TRIFÁSICO, PARA 12 DISJUNTORES DIN 100A - FORNECIMENTO E INSTALAÇÃO. AF_10/2020</v>
          </cell>
          <cell r="C3665" t="str">
            <v>UN</v>
          </cell>
          <cell r="D3665">
            <v>503.86</v>
          </cell>
          <cell r="E3665">
            <v>20.309999999999999</v>
          </cell>
          <cell r="F3665">
            <v>524.16999999999996</v>
          </cell>
        </row>
        <row r="3666">
          <cell r="A3666">
            <v>101883</v>
          </cell>
          <cell r="B3666" t="str">
            <v>QUADRO DE DISTRIBUIÇÃO DE ENERGIA EM CHAPA DE AÇO GALVANIZADO, DE EMBUTIR, COM BARRAMENTO TRIFÁSICO, PARA 18 DISJUNTORES DIN 100A - FORNECIMENTO E INSTALAÇÃO. AF_10/2020</v>
          </cell>
          <cell r="C3666" t="str">
            <v>UN</v>
          </cell>
          <cell r="D3666">
            <v>702.53</v>
          </cell>
          <cell r="E3666">
            <v>22.6</v>
          </cell>
          <cell r="F3666">
            <v>725.13</v>
          </cell>
        </row>
        <row r="3667">
          <cell r="A3667">
            <v>101879</v>
          </cell>
          <cell r="B3667" t="str">
            <v>QUADRO DE DISTRIBUIÇÃO DE ENERGIA EM CHAPA DE AÇO GALVANIZADO, DE EMBUTIR, COM BARRAMENTO TRIFÁSICO, PARA 24 DISJUNTORES DIN 100A - FORNECIMENTO E INSTALAÇÃO. AF_10/2020</v>
          </cell>
          <cell r="C3667" t="str">
            <v>UN</v>
          </cell>
          <cell r="D3667">
            <v>738</v>
          </cell>
          <cell r="E3667">
            <v>22.82</v>
          </cell>
          <cell r="F3667">
            <v>760.82</v>
          </cell>
        </row>
        <row r="3668">
          <cell r="A3668" t="str">
            <v>AUX3159</v>
          </cell>
          <cell r="B3668" t="str">
            <v>QUADRO DE DISTRIBUIÇÃO DE EMBUTIR, EM CHAPA DE AÇO, PARA ATÉ 24 DISJUNTORES, COM BARRAMENTO, PADRÃO DIN, EXCLUSIVE DISJUNTORES</v>
          </cell>
          <cell r="C3668" t="str">
            <v xml:space="preserve">UN </v>
          </cell>
          <cell r="D3668">
            <v>691.68</v>
          </cell>
          <cell r="E3668">
            <v>157.18</v>
          </cell>
          <cell r="F3668">
            <v>848.86</v>
          </cell>
        </row>
        <row r="3669">
          <cell r="A3669">
            <v>101880</v>
          </cell>
          <cell r="B3669" t="str">
            <v>QUADRO DE DISTRIBUIÇÃO DE ENERGIA EM CHAPA DE AÇO GALVANIZADO, DE EMBUTIR, COM BARRAMENTO TRIFÁSICO, PARA 30 DISJUNTORES DIN 150A - FORNECIMENTO E INSTALAÇÃO. AF_10/2020</v>
          </cell>
          <cell r="C3669" t="str">
            <v>UN</v>
          </cell>
          <cell r="D3669">
            <v>847.89</v>
          </cell>
          <cell r="E3669">
            <v>27.4</v>
          </cell>
          <cell r="F3669">
            <v>875.29</v>
          </cell>
        </row>
        <row r="3670">
          <cell r="A3670">
            <v>101882</v>
          </cell>
          <cell r="B3670" t="str">
            <v>QUADRO DE DISTRIBUIÇÃO DE ENERGIA EM CHAPA DE AÇO GALVANIZADO, DE EMBUTIR, COM BARRAMENTO TRIFÁSICO, PARA 30 DISJUNTORES DIN 225A - FORNECIMENTO E INSTALAÇÃO. AF_10/2020</v>
          </cell>
          <cell r="C3670" t="str">
            <v>UN</v>
          </cell>
          <cell r="D3670">
            <v>1769.56</v>
          </cell>
          <cell r="E3670">
            <v>27.46</v>
          </cell>
          <cell r="F3670">
            <v>1797.02</v>
          </cell>
        </row>
        <row r="3671">
          <cell r="A3671">
            <v>101881</v>
          </cell>
          <cell r="B3671" t="str">
            <v>QUADRO DE DISTRIBUIÇÃO DE ENERGIA EM CHAPA DE AÇO GALVANIZADO, DE EMBUTIR, COM BARRAMENTO TRIFÁSICO, PARA 40 DISJUNTORES DIN 100A - FORNECIMENTO E INSTALAÇÃO. AF_10/2020</v>
          </cell>
          <cell r="C3671" t="str">
            <v>UN</v>
          </cell>
          <cell r="D3671">
            <v>1235.3699999999999</v>
          </cell>
          <cell r="E3671">
            <v>27.53</v>
          </cell>
          <cell r="F3671">
            <v>1262.9000000000001</v>
          </cell>
        </row>
        <row r="3672">
          <cell r="A3672" t="str">
            <v>AUX2762</v>
          </cell>
          <cell r="B3672" t="str">
            <v>QUADRO DE DISTRIBUIÇÃO DE EMBUTIR, EM CHAPA DE AÇO, PARA ATÉ 56 DISJUNTORES, COM BARRAMENTO, PADRÃO DIN, EXCLUSIVE DISJUNTORES</v>
          </cell>
          <cell r="C3672" t="str">
            <v xml:space="preserve">UN </v>
          </cell>
          <cell r="D3672">
            <v>2145.2600000000002</v>
          </cell>
          <cell r="E3672">
            <v>366.06</v>
          </cell>
          <cell r="F3672">
            <v>2511.3200000000002</v>
          </cell>
        </row>
        <row r="3673">
          <cell r="A3673" t="str">
            <v>AUX2840</v>
          </cell>
          <cell r="B3673" t="str">
            <v>QUADRO DE DISTRIBUIÇÃO EM CHAPA METÁLICA - PARA ATÉ 70 DISJUNTORES</v>
          </cell>
          <cell r="C3673" t="str">
            <v xml:space="preserve">UN </v>
          </cell>
          <cell r="D3673">
            <v>3175.39</v>
          </cell>
          <cell r="E3673">
            <v>178.38</v>
          </cell>
          <cell r="F3673">
            <v>3353.77</v>
          </cell>
        </row>
        <row r="3674">
          <cell r="A3674" t="str">
            <v>AUX1741</v>
          </cell>
          <cell r="B3674" t="str">
            <v>QUADRO DE DISTRIBUIÇÃO DE SOBREPOR, COM BARRAMENTO,EM CHAPA DE AÇO, ATÉ 30 DISJUNTORES</v>
          </cell>
          <cell r="C3674" t="str">
            <v>UN</v>
          </cell>
          <cell r="D3674">
            <v>914.78</v>
          </cell>
          <cell r="E3674">
            <v>119.16</v>
          </cell>
          <cell r="F3674">
            <v>1033.94</v>
          </cell>
        </row>
        <row r="3675">
          <cell r="A3675" t="str">
            <v>AUX3349</v>
          </cell>
          <cell r="B3675" t="str">
            <v>PAINEL DE DISTRIBUIÇÃO 80X40X160 CM, COM BARRAMENTO PARA 800 A.</v>
          </cell>
          <cell r="C3675" t="str">
            <v>UN</v>
          </cell>
          <cell r="D3675">
            <v>8306.49</v>
          </cell>
          <cell r="E3675">
            <v>654.16</v>
          </cell>
          <cell r="F3675">
            <v>8960.65</v>
          </cell>
        </row>
        <row r="3676">
          <cell r="A3676" t="str">
            <v>AUX3350</v>
          </cell>
          <cell r="B3676" t="str">
            <v>PAINEL DE DISTRIBUIÇÃO 80X40X160 CM, COM BARRAMENTO PARA 125 A.</v>
          </cell>
          <cell r="C3676" t="str">
            <v>UN</v>
          </cell>
          <cell r="D3676">
            <v>4296.93</v>
          </cell>
          <cell r="E3676">
            <v>63.16</v>
          </cell>
          <cell r="F3676">
            <v>4360.09</v>
          </cell>
        </row>
        <row r="3677">
          <cell r="A3677" t="str">
            <v>AUX0662</v>
          </cell>
          <cell r="B3677" t="str">
            <v>BARRAMENTO DE COBRE PARA 30A - 6,35X1,58MM</v>
          </cell>
          <cell r="C3677" t="str">
            <v>M</v>
          </cell>
          <cell r="D3677">
            <v>11.33</v>
          </cell>
          <cell r="E3677">
            <v>5.41</v>
          </cell>
          <cell r="F3677">
            <v>16.739999999999998</v>
          </cell>
        </row>
        <row r="3678">
          <cell r="A3678" t="str">
            <v>AUX0663</v>
          </cell>
          <cell r="B3678" t="str">
            <v>BARRAMENTO DE COBRE PARA 60A - 9,52X2,38MM</v>
          </cell>
          <cell r="C3678" t="str">
            <v>M</v>
          </cell>
          <cell r="D3678">
            <v>21.77</v>
          </cell>
          <cell r="E3678">
            <v>5.41</v>
          </cell>
          <cell r="F3678">
            <v>27.18</v>
          </cell>
        </row>
        <row r="3679">
          <cell r="A3679" t="str">
            <v>AUX0664</v>
          </cell>
          <cell r="B3679" t="str">
            <v>BARRAMENTO DE COBRE PARA 100A - 15X3MM</v>
          </cell>
          <cell r="C3679" t="str">
            <v>M</v>
          </cell>
          <cell r="D3679">
            <v>53.78</v>
          </cell>
          <cell r="E3679">
            <v>5.41</v>
          </cell>
          <cell r="F3679">
            <v>59.19</v>
          </cell>
        </row>
        <row r="3680">
          <cell r="A3680" t="str">
            <v>AUX0665</v>
          </cell>
          <cell r="B3680" t="str">
            <v>BARRAMENTO DE COBRE PARA 150A - 20X4MM</v>
          </cell>
          <cell r="C3680" t="str">
            <v>M</v>
          </cell>
          <cell r="D3680">
            <v>111.57</v>
          </cell>
          <cell r="E3680">
            <v>6.49</v>
          </cell>
          <cell r="F3680">
            <v>118.06</v>
          </cell>
        </row>
        <row r="3681">
          <cell r="A3681" t="str">
            <v>AUX0666</v>
          </cell>
          <cell r="B3681" t="str">
            <v>BARRAMENTO DE COBRE PARA 200A - 25X4MM</v>
          </cell>
          <cell r="C3681" t="str">
            <v>M</v>
          </cell>
          <cell r="D3681">
            <v>124.46</v>
          </cell>
          <cell r="E3681">
            <v>6.49</v>
          </cell>
          <cell r="F3681">
            <v>130.94999999999999</v>
          </cell>
        </row>
        <row r="3682">
          <cell r="A3682" t="str">
            <v>AUX0667</v>
          </cell>
          <cell r="B3682" t="str">
            <v>BARRAMENTO DE COBRE PARA 400A - 40X7MM</v>
          </cell>
          <cell r="C3682" t="str">
            <v>M</v>
          </cell>
          <cell r="D3682">
            <v>303.12</v>
          </cell>
          <cell r="E3682">
            <v>6.49</v>
          </cell>
          <cell r="F3682">
            <v>309.61</v>
          </cell>
        </row>
        <row r="3683">
          <cell r="A3683" t="str">
            <v>AUX0668</v>
          </cell>
          <cell r="B3683" t="str">
            <v>BARRAMENTO DE COBRE PARA 600A - 7X60MM</v>
          </cell>
          <cell r="C3683" t="str">
            <v>M</v>
          </cell>
          <cell r="D3683">
            <v>518.98</v>
          </cell>
          <cell r="E3683">
            <v>95.46</v>
          </cell>
          <cell r="F3683">
            <v>614.44000000000005</v>
          </cell>
        </row>
        <row r="3684">
          <cell r="A3684" t="str">
            <v>AUX0669</v>
          </cell>
          <cell r="B3684" t="str">
            <v>BARRAMENTO DE COBRE PARA 800A - 10X80MM</v>
          </cell>
          <cell r="C3684" t="str">
            <v>M</v>
          </cell>
          <cell r="D3684">
            <v>779.83</v>
          </cell>
          <cell r="E3684">
            <v>104.99</v>
          </cell>
          <cell r="F3684">
            <v>884.82</v>
          </cell>
        </row>
        <row r="3685">
          <cell r="A3685"/>
          <cell r="B3685" t="str">
            <v>QUADROS DE MEDIÇÃO GERAL</v>
          </cell>
          <cell r="C3685"/>
          <cell r="D3685"/>
          <cell r="E3685"/>
          <cell r="F3685"/>
        </row>
        <row r="3686">
          <cell r="A3686">
            <v>97359</v>
          </cell>
          <cell r="B3686" t="str">
            <v>QUADRO DE MEDIÇÃO GERAL DE ENERGIA COM 8 MEDIDORES - FORNECIMENTO E INSTALAÇÃO. AF_10/2020</v>
          </cell>
          <cell r="C3686" t="str">
            <v>UN</v>
          </cell>
          <cell r="D3686">
            <v>3925.26</v>
          </cell>
          <cell r="E3686">
            <v>139.72</v>
          </cell>
          <cell r="F3686">
            <v>4064.98</v>
          </cell>
        </row>
        <row r="3687">
          <cell r="A3687">
            <v>97360</v>
          </cell>
          <cell r="B3687" t="str">
            <v>QUADRO DE MEDIÇÃO GERAL DE ENERGIA COM 12 MEDIDORES - FORNECIMENTO E INSTALAÇÃO. AF_10/2020</v>
          </cell>
          <cell r="C3687" t="str">
            <v>UN</v>
          </cell>
          <cell r="D3687">
            <v>7628.37</v>
          </cell>
          <cell r="E3687">
            <v>209.61</v>
          </cell>
          <cell r="F3687">
            <v>7837.98</v>
          </cell>
        </row>
        <row r="3688">
          <cell r="A3688">
            <v>97361</v>
          </cell>
          <cell r="B3688" t="str">
            <v>QUADRO DE MEDIÇÃO GERAL DE ENERGIA COM 16 MEDIDORES - FORNECIMENTO E INSTALAÇÃO. AF_10/2020</v>
          </cell>
          <cell r="C3688" t="str">
            <v>UN</v>
          </cell>
          <cell r="D3688">
            <v>10171.17</v>
          </cell>
          <cell r="E3688">
            <v>279.47000000000003</v>
          </cell>
          <cell r="F3688">
            <v>10450.64</v>
          </cell>
        </row>
        <row r="3689">
          <cell r="A3689">
            <v>97362</v>
          </cell>
          <cell r="B3689" t="str">
            <v>QUADRO DE MEDIÇÃO GERAL DE ENERGIA PARA BARRAMENTO BLINDADO COM 4 MEDIDORES - FORNECIMENTO E INSTALAÇÃO. AF_10/2020</v>
          </cell>
          <cell r="C3689" t="str">
            <v>UN</v>
          </cell>
          <cell r="D3689">
            <v>2436.73</v>
          </cell>
          <cell r="E3689">
            <v>32.369999999999997</v>
          </cell>
          <cell r="F3689">
            <v>2469.1</v>
          </cell>
        </row>
        <row r="3690">
          <cell r="A3690">
            <v>101946</v>
          </cell>
          <cell r="B3690" t="str">
            <v>QUADRO DE MEDIÇÃO GERAL DE ENERGIA PARA 1 MEDIDOR DE SOBREPOR - FORNECIMENTO E INSTALAÇÃO. AF_10/2020</v>
          </cell>
          <cell r="C3690" t="str">
            <v>UN</v>
          </cell>
          <cell r="D3690">
            <v>119.62</v>
          </cell>
          <cell r="E3690">
            <v>58.15</v>
          </cell>
          <cell r="F3690">
            <v>177.77</v>
          </cell>
        </row>
        <row r="3691">
          <cell r="A3691" t="str">
            <v>AUX2776</v>
          </cell>
          <cell r="B3691" t="str">
            <v>CAIXA DE MEDIÇÃO PARA 1 MEDIDOR TRIFÁSICO, COM VISOR, EM CHAPA DE AÇO 18 USG (PADRÃO DA CONCESSIONÁRIA LOCAL)</v>
          </cell>
          <cell r="C3691" t="str">
            <v xml:space="preserve">UN </v>
          </cell>
          <cell r="D3691">
            <v>460.28</v>
          </cell>
          <cell r="E3691">
            <v>150.35</v>
          </cell>
          <cell r="F3691">
            <v>610.63</v>
          </cell>
        </row>
        <row r="3692">
          <cell r="A3692" t="str">
            <v>AUX1715</v>
          </cell>
          <cell r="B3692" t="str">
            <v>CAIXA DE EQUIPOTENCIALIZAÇÃO EM AÇO 200X200X90 MM, COM TAMPA, INCLUSO BARRAMENTO (BEP) E 9 TERMINAIS</v>
          </cell>
          <cell r="C3692" t="str">
            <v xml:space="preserve">UN </v>
          </cell>
          <cell r="D3692">
            <v>547.44000000000005</v>
          </cell>
          <cell r="E3692">
            <v>32.450000000000003</v>
          </cell>
          <cell r="F3692">
            <v>579.89</v>
          </cell>
        </row>
        <row r="3693">
          <cell r="A3693" t="str">
            <v>AUX2780</v>
          </cell>
          <cell r="B3693" t="str">
            <v>CAIXA DE EQUIPOTENCIALIZAÇÃO EM AÇO *40X40* CM, PARA EMBUTIR COM TAMPA, COM 11 TERMINAIS, INCLUSO BARRAMENTO</v>
          </cell>
          <cell r="C3693" t="str">
            <v xml:space="preserve">UN </v>
          </cell>
          <cell r="D3693">
            <v>551.16999999999996</v>
          </cell>
          <cell r="E3693">
            <v>32.450000000000003</v>
          </cell>
          <cell r="F3693">
            <v>583.62</v>
          </cell>
        </row>
        <row r="3694">
          <cell r="A3694"/>
          <cell r="B3694" t="str">
            <v>CAIXA DE PROTEÇÃO PARA MEDIDOR</v>
          </cell>
          <cell r="C3694"/>
          <cell r="D3694"/>
          <cell r="E3694"/>
          <cell r="F3694"/>
        </row>
        <row r="3695">
          <cell r="A3695">
            <v>101938</v>
          </cell>
          <cell r="B3695" t="str">
            <v>CAIXA DE PROTEÇÃO PARA MEDIDOR MONOFÁSICO DE EMBUTIR - FORNECIMENTO E INSTALAÇÃO. AF_10/2020</v>
          </cell>
          <cell r="C3695" t="str">
            <v>UN</v>
          </cell>
          <cell r="D3695">
            <v>104.36</v>
          </cell>
          <cell r="E3695">
            <v>16.5</v>
          </cell>
          <cell r="F3695">
            <v>120.86</v>
          </cell>
        </row>
        <row r="3696">
          <cell r="A3696" t="str">
            <v>AUX2777</v>
          </cell>
          <cell r="B3696" t="str">
            <v>CAIXA DE PROTEÇÃO GERAL SECCIONADORA PARA DISJUNTOR TRIFÁSICO, EM CHAPA DE AÇO, *160X60* CM (PADRÃO CONCESSIONÁRIA LOCAL)</v>
          </cell>
          <cell r="C3696" t="str">
            <v xml:space="preserve">UN </v>
          </cell>
          <cell r="D3696">
            <v>1815.08</v>
          </cell>
          <cell r="E3696">
            <v>150.35</v>
          </cell>
          <cell r="F3696">
            <v>1965.43</v>
          </cell>
        </row>
        <row r="3697">
          <cell r="A3697" t="str">
            <v>AUX2746</v>
          </cell>
          <cell r="B3697" t="str">
            <v>CAIXA DE PROTEÇÃO PARA TRANSFORMADOR DE CORRENTE (TC'S), EM CHAPA DE AÇO 18 USG (PADRÃO DA CONCESSIONÁRIA LOCAL)</v>
          </cell>
          <cell r="C3697" t="str">
            <v xml:space="preserve">UN </v>
          </cell>
          <cell r="D3697">
            <v>1216.58</v>
          </cell>
          <cell r="E3697">
            <v>111.46</v>
          </cell>
          <cell r="F3697">
            <v>1328.04</v>
          </cell>
        </row>
        <row r="3698">
          <cell r="A3698" t="str">
            <v>AUX2778</v>
          </cell>
          <cell r="B3698" t="str">
            <v>CAIXA PARA DISPOSITIVO DE PROTEÇÃO (DPS), EM CHAPA DE AÇO, *20X30* CM (PADRÃO DA CONCESSIONÁRIA LOCAL)</v>
          </cell>
          <cell r="C3698" t="str">
            <v xml:space="preserve">UN </v>
          </cell>
          <cell r="D3698">
            <v>292.88</v>
          </cell>
          <cell r="E3698">
            <v>150.35</v>
          </cell>
          <cell r="F3698">
            <v>443.23</v>
          </cell>
        </row>
        <row r="3699">
          <cell r="A3699"/>
          <cell r="B3699" t="str">
            <v>CONTATORES</v>
          </cell>
          <cell r="C3699"/>
          <cell r="D3699"/>
          <cell r="E3699"/>
          <cell r="F3699"/>
        </row>
        <row r="3700">
          <cell r="A3700">
            <v>101901</v>
          </cell>
          <cell r="B3700" t="str">
            <v>CONTATOR TRIPOLAR I NOMINAL 12A - FORNECIMENTO E INSTALAÇÃO. AF_10/2020</v>
          </cell>
          <cell r="C3700" t="str">
            <v>UN</v>
          </cell>
          <cell r="D3700">
            <v>99.07</v>
          </cell>
          <cell r="E3700">
            <v>5.43</v>
          </cell>
          <cell r="F3700">
            <v>104.5</v>
          </cell>
        </row>
        <row r="3701">
          <cell r="A3701">
            <v>101902</v>
          </cell>
          <cell r="B3701" t="str">
            <v>CONTATOR TRIPOLAR I NOMINAL 22A - FORNECIMENTO E INSTALAÇÃO. AF_10/2020</v>
          </cell>
          <cell r="C3701" t="str">
            <v>UN</v>
          </cell>
          <cell r="D3701">
            <v>122.03</v>
          </cell>
          <cell r="E3701">
            <v>7.57</v>
          </cell>
          <cell r="F3701">
            <v>129.6</v>
          </cell>
        </row>
        <row r="3702">
          <cell r="A3702" t="str">
            <v>AUX3438</v>
          </cell>
          <cell r="B3702" t="str">
            <v>CONTATOR TRIPOLAR I NOMINAL 25A - FORNECIMENTO E INSTALAÇÃO</v>
          </cell>
          <cell r="C3702" t="str">
            <v>UN</v>
          </cell>
          <cell r="D3702">
            <v>136.08000000000001</v>
          </cell>
          <cell r="E3702">
            <v>7.59</v>
          </cell>
          <cell r="F3702">
            <v>143.66999999999999</v>
          </cell>
        </row>
        <row r="3703">
          <cell r="A3703">
            <v>101903</v>
          </cell>
          <cell r="B3703" t="str">
            <v>CONTATOR TRIPOLAR I NOMINAL 38A - FORNECIMENTO E INSTALAÇÃO. AF_10/2020</v>
          </cell>
          <cell r="C3703" t="str">
            <v>UN</v>
          </cell>
          <cell r="D3703">
            <v>254.05</v>
          </cell>
          <cell r="E3703">
            <v>15.47</v>
          </cell>
          <cell r="F3703">
            <v>269.52</v>
          </cell>
        </row>
        <row r="3704">
          <cell r="A3704">
            <v>101904</v>
          </cell>
          <cell r="B3704" t="str">
            <v>CONTATOR TRIPOLAR I NOMIMAL 95A - FORNECIMENTO E INSTALAÇÃO. AF_10/2020</v>
          </cell>
          <cell r="C3704" t="str">
            <v>UN</v>
          </cell>
          <cell r="D3704">
            <v>945.02</v>
          </cell>
          <cell r="E3704">
            <v>29.88</v>
          </cell>
          <cell r="F3704">
            <v>974.9</v>
          </cell>
        </row>
        <row r="3705">
          <cell r="A3705"/>
          <cell r="B3705" t="str">
            <v>DISJUNTOR MONOPOLAR</v>
          </cell>
          <cell r="C3705"/>
          <cell r="D3705"/>
          <cell r="E3705"/>
          <cell r="F3705"/>
        </row>
        <row r="3706">
          <cell r="A3706">
            <v>101890</v>
          </cell>
          <cell r="B3706" t="str">
            <v>DISJUNTOR MONOPOLAR TIPO NEMA, CORRENTE NOMINAL DE 10 ATÉ 30A - FORNECIMENTO E INSTALAÇÃO. AF_10/2020</v>
          </cell>
          <cell r="C3706" t="str">
            <v>UN</v>
          </cell>
          <cell r="D3706">
            <v>14.07</v>
          </cell>
          <cell r="E3706">
            <v>2.52</v>
          </cell>
          <cell r="F3706">
            <v>16.59</v>
          </cell>
        </row>
        <row r="3707">
          <cell r="A3707">
            <v>101891</v>
          </cell>
          <cell r="B3707" t="str">
            <v>DISJUNTOR MONOPOLAR TIPO NEMA, CORRENTE NOMINAL DE 35 ATÉ 50A - FORNECIMENTO E INSTALAÇÃO. AF_10/2020</v>
          </cell>
          <cell r="C3707" t="str">
            <v>UN</v>
          </cell>
          <cell r="D3707">
            <v>23.54</v>
          </cell>
          <cell r="E3707">
            <v>5.15</v>
          </cell>
          <cell r="F3707">
            <v>28.69</v>
          </cell>
        </row>
        <row r="3708">
          <cell r="A3708">
            <v>93653</v>
          </cell>
          <cell r="B3708" t="str">
            <v>DISJUNTOR MONOPOLAR TIPO DIN, CORRENTE NOMINAL DE 10A - FORNECIMENTO E INSTALAÇÃO. AF_10/2020</v>
          </cell>
          <cell r="C3708" t="str">
            <v>UN</v>
          </cell>
          <cell r="D3708">
            <v>10.61</v>
          </cell>
          <cell r="E3708">
            <v>1.33</v>
          </cell>
          <cell r="F3708">
            <v>11.94</v>
          </cell>
        </row>
        <row r="3709">
          <cell r="A3709">
            <v>93654</v>
          </cell>
          <cell r="B3709" t="str">
            <v>DISJUNTOR MONOPOLAR TIPO DIN, CORRENTE NOMINAL DE 16A - FORNECIMENTO E INSTALAÇÃO. AF_10/2020</v>
          </cell>
          <cell r="C3709" t="str">
            <v>UN</v>
          </cell>
          <cell r="D3709">
            <v>10.83</v>
          </cell>
          <cell r="E3709">
            <v>1.79</v>
          </cell>
          <cell r="F3709">
            <v>12.62</v>
          </cell>
        </row>
        <row r="3710">
          <cell r="A3710">
            <v>93655</v>
          </cell>
          <cell r="B3710" t="str">
            <v>DISJUNTOR MONOPOLAR TIPO DIN, CORRENTE NOMINAL DE 20A - FORNECIMENTO E INSTALAÇÃO. AF_10/2020</v>
          </cell>
          <cell r="C3710" t="str">
            <v>UN</v>
          </cell>
          <cell r="D3710">
            <v>11.35</v>
          </cell>
          <cell r="E3710">
            <v>2.5299999999999998</v>
          </cell>
          <cell r="F3710">
            <v>13.88</v>
          </cell>
        </row>
        <row r="3711">
          <cell r="A3711">
            <v>93656</v>
          </cell>
          <cell r="B3711" t="str">
            <v>DISJUNTOR MONOPOLAR TIPO DIN, CORRENTE NOMINAL DE 25A - FORNECIMENTO E INSTALAÇÃO. AF_10/2020</v>
          </cell>
          <cell r="C3711" t="str">
            <v>UN</v>
          </cell>
          <cell r="D3711">
            <v>11.35</v>
          </cell>
          <cell r="E3711">
            <v>2.5299999999999998</v>
          </cell>
          <cell r="F3711">
            <v>13.88</v>
          </cell>
        </row>
        <row r="3712">
          <cell r="A3712">
            <v>93657</v>
          </cell>
          <cell r="B3712" t="str">
            <v>DISJUNTOR MONOPOLAR TIPO DIN, CORRENTE NOMINAL DE 32A - FORNECIMENTO E INSTALAÇÃO. AF_10/2020</v>
          </cell>
          <cell r="C3712" t="str">
            <v>UN</v>
          </cell>
          <cell r="D3712">
            <v>11.96</v>
          </cell>
          <cell r="E3712">
            <v>3.47</v>
          </cell>
          <cell r="F3712">
            <v>15.43</v>
          </cell>
        </row>
        <row r="3713">
          <cell r="A3713">
            <v>93658</v>
          </cell>
          <cell r="B3713" t="str">
            <v>DISJUNTOR MONOPOLAR TIPO DIN, CORRENTE NOMINAL DE 40A - FORNECIMENTO E INSTALAÇÃO. AF_10/2020</v>
          </cell>
          <cell r="C3713" t="str">
            <v>UN</v>
          </cell>
          <cell r="D3713">
            <v>17.2</v>
          </cell>
          <cell r="E3713">
            <v>5.15</v>
          </cell>
          <cell r="F3713">
            <v>22.35</v>
          </cell>
        </row>
        <row r="3714">
          <cell r="A3714">
            <v>93659</v>
          </cell>
          <cell r="B3714" t="str">
            <v>DISJUNTOR MONOPOLAR TIPO DIN, CORRENTE NOMINAL DE 50A - FORNECIMENTO E INSTALAÇÃO. AF_10/2020</v>
          </cell>
          <cell r="C3714" t="str">
            <v>UN</v>
          </cell>
          <cell r="D3714">
            <v>18.309999999999999</v>
          </cell>
          <cell r="E3714">
            <v>7.21</v>
          </cell>
          <cell r="F3714">
            <v>25.52</v>
          </cell>
        </row>
        <row r="3715">
          <cell r="A3715"/>
          <cell r="B3715" t="str">
            <v>DISJUNTOR BIPOLAR</v>
          </cell>
          <cell r="C3715"/>
          <cell r="D3715"/>
          <cell r="E3715"/>
          <cell r="F3715"/>
        </row>
        <row r="3716">
          <cell r="A3716">
            <v>101892</v>
          </cell>
          <cell r="B3716" t="str">
            <v>DISJUNTOR BIPOLAR TIPO NEMA, CORRENTE NOMINAL DE 10 ATÉ 50A - FORNECIMENTO E INSTALAÇÃO. AF_10/2020</v>
          </cell>
          <cell r="C3716" t="str">
            <v>UN</v>
          </cell>
          <cell r="D3716">
            <v>68.39</v>
          </cell>
          <cell r="E3716">
            <v>5.04</v>
          </cell>
          <cell r="F3716">
            <v>73.430000000000007</v>
          </cell>
        </row>
        <row r="3717">
          <cell r="A3717">
            <v>93660</v>
          </cell>
          <cell r="B3717" t="str">
            <v>DISJUNTOR BIPOLAR TIPO DIN, CORRENTE NOMINAL DE 10A - FORNECIMENTO E INSTALAÇÃO. AF_10/2020</v>
          </cell>
          <cell r="C3717" t="str">
            <v>UN</v>
          </cell>
          <cell r="D3717">
            <v>55.53</v>
          </cell>
          <cell r="E3717">
            <v>2.66</v>
          </cell>
          <cell r="F3717">
            <v>58.19</v>
          </cell>
        </row>
        <row r="3718">
          <cell r="A3718">
            <v>93661</v>
          </cell>
          <cell r="B3718" t="str">
            <v>DISJUNTOR BIPOLAR TIPO DIN, CORRENTE NOMINAL DE 16A - FORNECIMENTO E INSTALAÇÃO. AF_10/2020</v>
          </cell>
          <cell r="C3718" t="str">
            <v>UN</v>
          </cell>
          <cell r="D3718">
            <v>55.92</v>
          </cell>
          <cell r="E3718">
            <v>3.61</v>
          </cell>
          <cell r="F3718">
            <v>59.53</v>
          </cell>
        </row>
        <row r="3719">
          <cell r="A3719">
            <v>93662</v>
          </cell>
          <cell r="B3719" t="str">
            <v>DISJUNTOR BIPOLAR TIPO DIN, CORRENTE NOMINAL DE 20A - FORNECIMENTO E INSTALAÇÃO. AF_10/2020</v>
          </cell>
          <cell r="C3719" t="str">
            <v>UN</v>
          </cell>
          <cell r="D3719">
            <v>57.02</v>
          </cell>
          <cell r="E3719">
            <v>5.04</v>
          </cell>
          <cell r="F3719">
            <v>62.06</v>
          </cell>
        </row>
        <row r="3720">
          <cell r="A3720">
            <v>93663</v>
          </cell>
          <cell r="B3720" t="str">
            <v>DISJUNTOR BIPOLAR TIPO DIN, CORRENTE NOMINAL DE 25A - FORNECIMENTO E INSTALAÇÃO. AF_10/2020</v>
          </cell>
          <cell r="C3720" t="str">
            <v>UN</v>
          </cell>
          <cell r="D3720">
            <v>57.02</v>
          </cell>
          <cell r="E3720">
            <v>5.04</v>
          </cell>
          <cell r="F3720">
            <v>62.06</v>
          </cell>
        </row>
        <row r="3721">
          <cell r="A3721">
            <v>93664</v>
          </cell>
          <cell r="B3721" t="str">
            <v>DISJUNTOR BIPOLAR TIPO DIN, CORRENTE NOMINAL DE 32A - FORNECIMENTO E INSTALAÇÃO. AF_10/2020</v>
          </cell>
          <cell r="C3721" t="str">
            <v>UN</v>
          </cell>
          <cell r="D3721">
            <v>58.22</v>
          </cell>
          <cell r="E3721">
            <v>6.94</v>
          </cell>
          <cell r="F3721">
            <v>65.16</v>
          </cell>
        </row>
        <row r="3722">
          <cell r="A3722">
            <v>93665</v>
          </cell>
          <cell r="B3722" t="str">
            <v>DISJUNTOR BIPOLAR TIPO DIN, CORRENTE NOMINAL DE 40A - FORNECIMENTO E INSTALAÇÃO. AF_10/2020</v>
          </cell>
          <cell r="C3722" t="str">
            <v>UN</v>
          </cell>
          <cell r="D3722">
            <v>59.02</v>
          </cell>
          <cell r="E3722">
            <v>10.31</v>
          </cell>
          <cell r="F3722">
            <v>69.33</v>
          </cell>
        </row>
        <row r="3723">
          <cell r="A3723">
            <v>93666</v>
          </cell>
          <cell r="B3723" t="str">
            <v>DISJUNTOR BIPOLAR TIPO DIN, CORRENTE NOMINAL DE 50A - FORNECIMENTO E INSTALAÇÃO. AF_10/2020</v>
          </cell>
          <cell r="C3723" t="str">
            <v>UN</v>
          </cell>
          <cell r="D3723">
            <v>61.25</v>
          </cell>
          <cell r="E3723">
            <v>14.43</v>
          </cell>
          <cell r="F3723">
            <v>75.680000000000007</v>
          </cell>
        </row>
        <row r="3724">
          <cell r="A3724" t="str">
            <v>AUX2684</v>
          </cell>
          <cell r="B3724" t="str">
            <v>DISJUNTOR BIPOLAR TIPO DIN, CORRENTE NOMINAL DE 63A - FORNECIMENTO E INSTALAÇÃO</v>
          </cell>
          <cell r="C3724" t="str">
            <v xml:space="preserve">UN </v>
          </cell>
          <cell r="D3724">
            <v>87.16</v>
          </cell>
          <cell r="E3724">
            <v>22.91</v>
          </cell>
          <cell r="F3724">
            <v>110.07</v>
          </cell>
        </row>
        <row r="3725">
          <cell r="A3725" t="str">
            <v>AUX0754</v>
          </cell>
          <cell r="B3725" t="str">
            <v>DISJUNTOR  TERMOMAGNÉTICO BIPOLAR 80 A, PADRÃO DIN (EUROPEU - LINHA BRANCA), CURVA C, CORRENTE 5 KA</v>
          </cell>
          <cell r="C3725" t="str">
            <v>UN</v>
          </cell>
          <cell r="D3725">
            <v>68.239999999999995</v>
          </cell>
          <cell r="E3725">
            <v>21.99</v>
          </cell>
          <cell r="F3725">
            <v>90.23</v>
          </cell>
        </row>
        <row r="3726">
          <cell r="A3726"/>
          <cell r="B3726" t="str">
            <v>DISJUNTOR TRIPOLAR</v>
          </cell>
          <cell r="C3726"/>
          <cell r="D3726"/>
          <cell r="E3726"/>
          <cell r="F3726"/>
        </row>
        <row r="3727">
          <cell r="A3727">
            <v>101893</v>
          </cell>
          <cell r="B3727" t="str">
            <v>DISJUNTOR TRIPOLAR TIPO NEMA, CORRENTE NOMINAL DE 10 ATÉ 50A - FORNECIMENTO E INSTALAÇÃO. AF_10/2020</v>
          </cell>
          <cell r="C3727" t="str">
            <v>UN</v>
          </cell>
          <cell r="D3727">
            <v>86.41</v>
          </cell>
          <cell r="E3727">
            <v>7.57</v>
          </cell>
          <cell r="F3727">
            <v>93.98</v>
          </cell>
        </row>
        <row r="3728">
          <cell r="A3728">
            <v>101894</v>
          </cell>
          <cell r="B3728" t="str">
            <v>DISJUNTOR TRIPOLAR TIPO NEMA, CORRENTE NOMINAL DE 60 ATÉ 100A - FORNECIMENTO E INSTALAÇÃO. AF_10/2020</v>
          </cell>
          <cell r="C3728" t="str">
            <v>UN</v>
          </cell>
          <cell r="D3728">
            <v>132.03</v>
          </cell>
          <cell r="E3728">
            <v>29.89</v>
          </cell>
          <cell r="F3728">
            <v>161.91999999999999</v>
          </cell>
        </row>
        <row r="3729">
          <cell r="A3729">
            <v>101895</v>
          </cell>
          <cell r="B3729" t="str">
            <v>DISJUNTOR TERMOMAGNÉTICO TRIPOLAR , CORRENTE NOMINAL DE 125A - FORNECIMENTO E INSTALAÇÃO. AF_10/2020</v>
          </cell>
          <cell r="C3729" t="str">
            <v>UN</v>
          </cell>
          <cell r="D3729">
            <v>386.78</v>
          </cell>
          <cell r="E3729">
            <v>50.51</v>
          </cell>
          <cell r="F3729">
            <v>437.29</v>
          </cell>
        </row>
        <row r="3730">
          <cell r="A3730" t="str">
            <v>AUX3620</v>
          </cell>
          <cell r="B3730" t="str">
            <v>DISJUNTOR TERMOMAGNÉTICO TRIPOLAR 63 A COM CAIXA MOLDADA 10 KA</v>
          </cell>
          <cell r="C3730" t="str">
            <v xml:space="preserve">UN </v>
          </cell>
          <cell r="D3730">
            <v>460.44</v>
          </cell>
          <cell r="E3730">
            <v>22.91</v>
          </cell>
          <cell r="F3730">
            <v>483.35</v>
          </cell>
        </row>
        <row r="3731">
          <cell r="A3731" t="str">
            <v>AUX2477</v>
          </cell>
          <cell r="B3731" t="str">
            <v>DISJUNTOR TERMOMAGNÉTICO TRIPOLAR 200A, PADRÃO NEMA (AMERICANO), CORRENTE 10KA</v>
          </cell>
          <cell r="C3731" t="str">
            <v>UN</v>
          </cell>
          <cell r="D3731">
            <v>239.56</v>
          </cell>
          <cell r="E3731">
            <v>36.65</v>
          </cell>
          <cell r="F3731">
            <v>276.20999999999998</v>
          </cell>
        </row>
        <row r="3732">
          <cell r="A3732" t="str">
            <v>AUX2851</v>
          </cell>
          <cell r="B3732" t="str">
            <v>DISJUNTOR TERMOMAGNÉTICO TRIPOLAR , CORRENTE NOMINAL DE 225A - FORNECIMENTO E INSTALAÇÃO.</v>
          </cell>
          <cell r="C3732" t="str">
            <v xml:space="preserve">UN </v>
          </cell>
          <cell r="D3732">
            <v>251.04</v>
          </cell>
          <cell r="E3732">
            <v>48.49</v>
          </cell>
          <cell r="F3732">
            <v>299.52999999999997</v>
          </cell>
        </row>
        <row r="3733">
          <cell r="A3733" t="str">
            <v>AUX3619</v>
          </cell>
          <cell r="B3733" t="str">
            <v>DISJUNTOR TERMOMAGNÉTICO TRIPOLAR 300 A COM CAIXA MOLDADA 10 KA</v>
          </cell>
          <cell r="C3733" t="str">
            <v xml:space="preserve">UN </v>
          </cell>
          <cell r="D3733">
            <v>1704.23</v>
          </cell>
          <cell r="E3733">
            <v>22.91</v>
          </cell>
          <cell r="F3733">
            <v>1727.14</v>
          </cell>
        </row>
        <row r="3734">
          <cell r="A3734">
            <v>101896</v>
          </cell>
          <cell r="B3734" t="str">
            <v>DISJUNTOR TERMOMAGNÉTICO TRIPOLAR , CORRENTE NOMINAL DE 200A - FORNECIMENTO E INSTALAÇÃO. AF_10/2020</v>
          </cell>
          <cell r="C3734" t="str">
            <v>UN</v>
          </cell>
          <cell r="D3734">
            <v>602.70000000000005</v>
          </cell>
          <cell r="E3734">
            <v>50.5</v>
          </cell>
          <cell r="F3734">
            <v>653.20000000000005</v>
          </cell>
        </row>
        <row r="3735">
          <cell r="A3735">
            <v>101897</v>
          </cell>
          <cell r="B3735" t="str">
            <v>DISJUNTOR TERMOMAGNÉTICO TRIPOLAR , CORRENTE NOMINAL DE 250A - FORNECIMENTO E INSTALAÇÃO. AF_10/2020</v>
          </cell>
          <cell r="C3735" t="str">
            <v>UN</v>
          </cell>
          <cell r="D3735">
            <v>989.51</v>
          </cell>
          <cell r="E3735">
            <v>50.5</v>
          </cell>
          <cell r="F3735">
            <v>1040.01</v>
          </cell>
        </row>
        <row r="3736">
          <cell r="A3736" t="str">
            <v>AUX2811</v>
          </cell>
          <cell r="B3736" t="str">
            <v>DISJUNTOR TERMOMAGNÉTICO TRIPOLAR , CORRENTE NOMINAL DE 300A - FORNECIMENTO E INSTALAÇÃO</v>
          </cell>
          <cell r="C3736" t="str">
            <v xml:space="preserve">UN </v>
          </cell>
          <cell r="D3736">
            <v>1340.13</v>
          </cell>
          <cell r="E3736">
            <v>50.52</v>
          </cell>
          <cell r="F3736">
            <v>1390.65</v>
          </cell>
        </row>
        <row r="3737">
          <cell r="A3737">
            <v>101898</v>
          </cell>
          <cell r="B3737" t="str">
            <v>DISJUNTOR TERMOMAGNÉTICO TRIPOLAR , CORRENTE NOMINAL DE 400A - FORNECIMENTO E INSTALAÇÃO. AF_10/2020</v>
          </cell>
          <cell r="C3737" t="str">
            <v>UN</v>
          </cell>
          <cell r="D3737">
            <v>1340.14</v>
          </cell>
          <cell r="E3737">
            <v>50.5</v>
          </cell>
          <cell r="F3737">
            <v>1390.64</v>
          </cell>
        </row>
        <row r="3738">
          <cell r="A3738">
            <v>101899</v>
          </cell>
          <cell r="B3738" t="str">
            <v>DISJUNTOR TERMOMAGNÉTICO TRIPOLAR , CORRENTE NOMINAL DE 600A - FORNECIMENTO E INSTALAÇÃO. AF_10/2020</v>
          </cell>
          <cell r="C3738" t="str">
            <v>UN</v>
          </cell>
          <cell r="D3738">
            <v>2174.16</v>
          </cell>
          <cell r="E3738">
            <v>50.5</v>
          </cell>
          <cell r="F3738">
            <v>2224.66</v>
          </cell>
        </row>
        <row r="3739">
          <cell r="A3739">
            <v>101900</v>
          </cell>
          <cell r="B3739" t="str">
            <v>DISJUNTOR BAIXA TENSÃO TRIPOLAR A SECO  800A/600V - FORNECIMENTO E INSTALAÇÃO. AF_10/2020</v>
          </cell>
          <cell r="C3739" t="str">
            <v>UN</v>
          </cell>
          <cell r="D3739">
            <v>4589.83</v>
          </cell>
          <cell r="E3739">
            <v>50.5</v>
          </cell>
          <cell r="F3739">
            <v>4640.33</v>
          </cell>
        </row>
        <row r="3740">
          <cell r="A3740">
            <v>93667</v>
          </cell>
          <cell r="B3740" t="str">
            <v>DISJUNTOR TRIPOLAR TIPO DIN, CORRENTE NOMINAL DE 10A - FORNECIMENTO E INSTALAÇÃO. AF_10/2020</v>
          </cell>
          <cell r="C3740" t="str">
            <v>UN</v>
          </cell>
          <cell r="D3740">
            <v>68.81</v>
          </cell>
          <cell r="E3740">
            <v>4.01</v>
          </cell>
          <cell r="F3740">
            <v>72.819999999999993</v>
          </cell>
        </row>
        <row r="3741">
          <cell r="A3741">
            <v>93668</v>
          </cell>
          <cell r="B3741" t="str">
            <v>DISJUNTOR TRIPOLAR TIPO DIN, CORRENTE NOMINAL DE 16A - FORNECIMENTO E INSTALAÇÃO. AF_10/2020</v>
          </cell>
          <cell r="C3741" t="str">
            <v>UN</v>
          </cell>
          <cell r="D3741">
            <v>69.400000000000006</v>
          </cell>
          <cell r="E3741">
            <v>5.43</v>
          </cell>
          <cell r="F3741">
            <v>74.83</v>
          </cell>
        </row>
        <row r="3742">
          <cell r="A3742">
            <v>93669</v>
          </cell>
          <cell r="B3742" t="str">
            <v>DISJUNTOR TRIPOLAR TIPO DIN, CORRENTE NOMINAL DE 20A - FORNECIMENTO E INSTALAÇÃO. AF_10/2020</v>
          </cell>
          <cell r="C3742" t="str">
            <v>UN</v>
          </cell>
          <cell r="D3742">
            <v>71.06</v>
          </cell>
          <cell r="E3742">
            <v>7.57</v>
          </cell>
          <cell r="F3742">
            <v>78.63</v>
          </cell>
        </row>
        <row r="3743">
          <cell r="A3743">
            <v>93670</v>
          </cell>
          <cell r="B3743" t="str">
            <v>DISJUNTOR TRIPOLAR TIPO DIN, CORRENTE NOMINAL DE 25A - FORNECIMENTO E INSTALAÇÃO. AF_10/2020</v>
          </cell>
          <cell r="C3743" t="str">
            <v>UN</v>
          </cell>
          <cell r="D3743">
            <v>71.06</v>
          </cell>
          <cell r="E3743">
            <v>7.57</v>
          </cell>
          <cell r="F3743">
            <v>78.63</v>
          </cell>
        </row>
        <row r="3744">
          <cell r="A3744">
            <v>93671</v>
          </cell>
          <cell r="B3744" t="str">
            <v>DISJUNTOR TRIPOLAR TIPO DIN, CORRENTE NOMINAL DE 32A - FORNECIMENTO E INSTALAÇÃO. AF_10/2020</v>
          </cell>
          <cell r="C3744" t="str">
            <v>UN</v>
          </cell>
          <cell r="D3744">
            <v>72.86</v>
          </cell>
          <cell r="E3744">
            <v>10.42</v>
          </cell>
          <cell r="F3744">
            <v>83.28</v>
          </cell>
        </row>
        <row r="3745">
          <cell r="A3745">
            <v>93672</v>
          </cell>
          <cell r="B3745" t="str">
            <v>DISJUNTOR TRIPOLAR TIPO DIN, CORRENTE NOMINAL DE 40A - FORNECIMENTO E INSTALAÇÃO. AF_10/2020</v>
          </cell>
          <cell r="C3745" t="str">
            <v>UN</v>
          </cell>
          <cell r="D3745">
            <v>75.260000000000005</v>
          </cell>
          <cell r="E3745">
            <v>15.48</v>
          </cell>
          <cell r="F3745">
            <v>90.74</v>
          </cell>
        </row>
        <row r="3746">
          <cell r="A3746">
            <v>93673</v>
          </cell>
          <cell r="B3746" t="str">
            <v>DISJUNTOR TRIPOLAR TIPO DIN, CORRENTE NOMINAL DE 50A - FORNECIMENTO E INSTALAÇÃO. AF_10/2020</v>
          </cell>
          <cell r="C3746" t="str">
            <v>UN</v>
          </cell>
          <cell r="D3746">
            <v>78.61</v>
          </cell>
          <cell r="E3746">
            <v>21.67</v>
          </cell>
          <cell r="F3746">
            <v>100.28</v>
          </cell>
        </row>
        <row r="3747">
          <cell r="A3747" t="str">
            <v>AUX2812</v>
          </cell>
          <cell r="B3747" t="str">
            <v>DISJUNTOR TERMOMAGNÉTICO TRIPOLAR 63 A, PADRÃO DIN, CURVA C</v>
          </cell>
          <cell r="C3747" t="str">
            <v xml:space="preserve">UN </v>
          </cell>
          <cell r="D3747">
            <v>99.96</v>
          </cell>
          <cell r="E3747">
            <v>38.18</v>
          </cell>
          <cell r="F3747">
            <v>138.13999999999999</v>
          </cell>
        </row>
        <row r="3748">
          <cell r="A3748" t="str">
            <v>AUX2754</v>
          </cell>
          <cell r="B3748" t="str">
            <v>DISJUNTOR TERMOMAGNETICO TRIPOLAR 70 A, PADRÃO DIN (EUROPEU - LINHA BRANCA), CURVA C, 5KA</v>
          </cell>
          <cell r="C3748" t="str">
            <v xml:space="preserve">UN </v>
          </cell>
          <cell r="D3748">
            <v>135.06</v>
          </cell>
          <cell r="E3748">
            <v>36.65</v>
          </cell>
          <cell r="F3748">
            <v>171.71</v>
          </cell>
        </row>
        <row r="3749">
          <cell r="A3749" t="str">
            <v>AUX2952</v>
          </cell>
          <cell r="B3749" t="str">
            <v>DISJUNTOR TERMOMAGNÉTICO TRIPOLAR 80A, PADRÃO DIN (EUROPEU - LINHA BRANCA), CURVA C, CORRENTE 5KA</v>
          </cell>
          <cell r="C3749" t="str">
            <v xml:space="preserve">UN </v>
          </cell>
          <cell r="D3749">
            <v>136.41</v>
          </cell>
          <cell r="E3749">
            <v>36.65</v>
          </cell>
          <cell r="F3749">
            <v>173.06</v>
          </cell>
        </row>
        <row r="3750">
          <cell r="A3750" t="str">
            <v>AUX2764</v>
          </cell>
          <cell r="B3750" t="str">
            <v>DISJUNTOR TERMOMAGNETICO TRIPOLAR 100 A, PADRÃO DIN (EUROPEU - LINHA BRANCA), 10KA</v>
          </cell>
          <cell r="C3750" t="str">
            <v xml:space="preserve">UN </v>
          </cell>
          <cell r="D3750">
            <v>482.12</v>
          </cell>
          <cell r="E3750">
            <v>73.3</v>
          </cell>
          <cell r="F3750">
            <v>555.41999999999996</v>
          </cell>
        </row>
        <row r="3751">
          <cell r="A3751" t="str">
            <v>AUX2763</v>
          </cell>
          <cell r="B3751" t="str">
            <v>DISJUNTOR TERMOMAGNETICO TRIPOLAR 150 A, PADRÃO DIN (EUROPEU - LINHA BRANCA), CORRENTE 10 KA</v>
          </cell>
          <cell r="C3751" t="str">
            <v xml:space="preserve">UN </v>
          </cell>
          <cell r="D3751">
            <v>231.3</v>
          </cell>
          <cell r="E3751">
            <v>73.3</v>
          </cell>
          <cell r="F3751">
            <v>304.60000000000002</v>
          </cell>
        </row>
        <row r="3752">
          <cell r="A3752"/>
          <cell r="B3752" t="str">
            <v>DISPOSITIVO DE PROTEÇÃO</v>
          </cell>
          <cell r="C3752"/>
          <cell r="D3752"/>
          <cell r="E3752"/>
          <cell r="F3752"/>
        </row>
        <row r="3753">
          <cell r="A3753" t="str">
            <v>AUX2841</v>
          </cell>
          <cell r="B3753" t="str">
            <v>DISJUNTOR MONOPOLAR DR 20 A - DISPOSITIVO RESIDUAL DIFERENCIAL MONOPOLAR, 30MA</v>
          </cell>
          <cell r="C3753" t="str">
            <v xml:space="preserve">UN </v>
          </cell>
          <cell r="D3753">
            <v>426.91</v>
          </cell>
          <cell r="E3753">
            <v>14.66</v>
          </cell>
          <cell r="F3753">
            <v>441.57</v>
          </cell>
        </row>
        <row r="3754">
          <cell r="A3754" t="str">
            <v>AUX3378</v>
          </cell>
          <cell r="B3754" t="str">
            <v>DISJUNTOR TERMOMAGNÉTICO DIFERENCIAL BIPOLAR - 16A - SENSIBILIDADE 30MA - 230V</v>
          </cell>
          <cell r="C3754" t="str">
            <v xml:space="preserve">UN </v>
          </cell>
          <cell r="D3754">
            <v>695.61</v>
          </cell>
          <cell r="E3754">
            <v>59.34</v>
          </cell>
          <cell r="F3754">
            <v>754.95</v>
          </cell>
        </row>
        <row r="3755">
          <cell r="A3755" t="str">
            <v>AUX3379</v>
          </cell>
          <cell r="B3755" t="str">
            <v>DISJUNTOR TERMOMAGNÉTICO DIFERENCIAL BIPOLAR - 20A - SENSIBILIDADE 30MA - 230V</v>
          </cell>
          <cell r="C3755" t="str">
            <v xml:space="preserve">UN </v>
          </cell>
          <cell r="D3755">
            <v>551.52</v>
          </cell>
          <cell r="E3755">
            <v>59.34</v>
          </cell>
          <cell r="F3755">
            <v>610.86</v>
          </cell>
        </row>
        <row r="3756">
          <cell r="A3756" t="str">
            <v>AUX3157</v>
          </cell>
          <cell r="B3756" t="str">
            <v>DISJUNTOR BIPOLAR DR 20 A, DISPOSITIVO RESIDUAL DIFERENCIAL, TIPO AC, 30MA, SIEMENS OU SIMILAR - FORNEC. E INST.</v>
          </cell>
          <cell r="C3756" t="str">
            <v xml:space="preserve">UN </v>
          </cell>
          <cell r="D3756">
            <v>36.24</v>
          </cell>
          <cell r="E3756">
            <v>21.99</v>
          </cell>
          <cell r="F3756">
            <v>58.23</v>
          </cell>
        </row>
        <row r="3757">
          <cell r="A3757" t="str">
            <v>AUX3380</v>
          </cell>
          <cell r="B3757" t="str">
            <v>DISJUNTOR TERMOMAGNÉTICO DIFERENCIAL BIPOLAR - 25A - SENSIBILIDADE 30MA - 240V</v>
          </cell>
          <cell r="C3757" t="str">
            <v xml:space="preserve">UN </v>
          </cell>
          <cell r="D3757">
            <v>717.32</v>
          </cell>
          <cell r="E3757">
            <v>59.34</v>
          </cell>
          <cell r="F3757">
            <v>776.66</v>
          </cell>
        </row>
        <row r="3758">
          <cell r="A3758" t="str">
            <v>AUX3381</v>
          </cell>
          <cell r="B3758" t="str">
            <v>DISJUNTOR TERMOMAGNÉTICO DIFERENCIAL BIPOLAR - 32A - SENSIBILIDADE 30MA - 230V</v>
          </cell>
          <cell r="C3758" t="str">
            <v xml:space="preserve">UN </v>
          </cell>
          <cell r="D3758">
            <v>718.9</v>
          </cell>
          <cell r="E3758">
            <v>63.16</v>
          </cell>
          <cell r="F3758">
            <v>782.06</v>
          </cell>
        </row>
        <row r="3759">
          <cell r="A3759" t="str">
            <v>AUX3158</v>
          </cell>
          <cell r="B3759" t="str">
            <v>DISJUNTOR BIPOLAR DR 32 A, DISPOSITIVO RESIDUAL DIFERENCIAL, TIPO AC, 30MA, SIEMENS OU SIMILAR - FORNEC. E INST.</v>
          </cell>
          <cell r="C3759" t="str">
            <v xml:space="preserve">UN </v>
          </cell>
          <cell r="D3759">
            <v>202.78</v>
          </cell>
          <cell r="E3759">
            <v>21.99</v>
          </cell>
          <cell r="F3759">
            <v>224.77</v>
          </cell>
        </row>
        <row r="3760">
          <cell r="A3760" t="str">
            <v>AUX3404</v>
          </cell>
          <cell r="B3760" t="str">
            <v>DISJUNTOR TERMOMAGNÉTICO DIFERENCIAL BIPOLAR - 40A - SENSIBILIDADE 30MA - 240V</v>
          </cell>
          <cell r="C3760" t="str">
            <v xml:space="preserve">UN </v>
          </cell>
          <cell r="D3760">
            <v>664.6</v>
          </cell>
          <cell r="E3760">
            <v>70.8</v>
          </cell>
          <cell r="F3760">
            <v>735.4</v>
          </cell>
        </row>
        <row r="3761">
          <cell r="A3761" t="str">
            <v>AUX3423</v>
          </cell>
          <cell r="B3761" t="str">
            <v>DISJUNTOR TERMOMAGNÉTICO DIFERENCIAL BIPOLAR - 63A - SENSIBILIDADE 30MA - 240V</v>
          </cell>
          <cell r="C3761" t="str">
            <v xml:space="preserve">UN </v>
          </cell>
          <cell r="D3761">
            <v>739.84</v>
          </cell>
          <cell r="E3761">
            <v>78.430000000000007</v>
          </cell>
          <cell r="F3761">
            <v>818.27</v>
          </cell>
        </row>
        <row r="3762">
          <cell r="A3762" t="str">
            <v>AUX3405</v>
          </cell>
          <cell r="B3762" t="str">
            <v>DISJUNTOR TERMOMAGNÉTICO DIFERENCIAL TRIPOLAR - 63A - SENSIBILIDADE 30MA - 240V</v>
          </cell>
          <cell r="C3762" t="str">
            <v xml:space="preserve">UN </v>
          </cell>
          <cell r="D3762">
            <v>1034.18</v>
          </cell>
          <cell r="E3762">
            <v>82.24</v>
          </cell>
          <cell r="F3762">
            <v>1116.42</v>
          </cell>
        </row>
        <row r="3763">
          <cell r="A3763" t="str">
            <v>AUX1878</v>
          </cell>
          <cell r="B3763" t="str">
            <v>INTERRUPTOR DIFERENCIAL RESIDUAL BIPOLAR 25A - SENSIBILIDADE 30MA - 220V</v>
          </cell>
          <cell r="C3763" t="str">
            <v xml:space="preserve">UN </v>
          </cell>
          <cell r="D3763">
            <v>171.35</v>
          </cell>
          <cell r="E3763">
            <v>77.31</v>
          </cell>
          <cell r="F3763">
            <v>248.66</v>
          </cell>
        </row>
        <row r="3764">
          <cell r="A3764" t="str">
            <v>AUX3064</v>
          </cell>
          <cell r="B3764" t="str">
            <v>INTERRUPTOR DIFERENCIAL RESIDUAL BIPOLAR 32A - SENSIBILIDADE 30MA - 220V</v>
          </cell>
          <cell r="C3764" t="str">
            <v>UN</v>
          </cell>
          <cell r="D3764">
            <v>437.47</v>
          </cell>
          <cell r="E3764">
            <v>77.31</v>
          </cell>
          <cell r="F3764">
            <v>514.78</v>
          </cell>
        </row>
        <row r="3765">
          <cell r="A3765" t="str">
            <v>AUX0131</v>
          </cell>
          <cell r="B3765" t="str">
            <v>INTERRUPTOR DIFERENCIAL RESIDUAL BIPOLAR 40A - SENSIBILIDADE 30MA - 220V</v>
          </cell>
          <cell r="C3765" t="str">
            <v>UN</v>
          </cell>
          <cell r="D3765">
            <v>173.87</v>
          </cell>
          <cell r="E3765">
            <v>77.31</v>
          </cell>
          <cell r="F3765">
            <v>251.18</v>
          </cell>
        </row>
        <row r="3766">
          <cell r="A3766" t="str">
            <v>AUX0132</v>
          </cell>
          <cell r="B3766" t="str">
            <v>INTERRUPTOR DIFERENCIAL RESIDUAL BIPOLAR 63A, SENSIBILIDADE 30MA - 220V</v>
          </cell>
          <cell r="C3766" t="str">
            <v>UN</v>
          </cell>
          <cell r="D3766">
            <v>183.86</v>
          </cell>
          <cell r="E3766">
            <v>77.31</v>
          </cell>
          <cell r="F3766">
            <v>261.17</v>
          </cell>
        </row>
        <row r="3767">
          <cell r="A3767" t="str">
            <v>AUX3357</v>
          </cell>
          <cell r="B3767" t="str">
            <v>INTERRUPTOR DIFERENCIAL TETRAPOLAR - 25A - SENSIBILIDADE 30MA - 380V</v>
          </cell>
          <cell r="C3767" t="str">
            <v xml:space="preserve">UN </v>
          </cell>
          <cell r="D3767">
            <v>181.63</v>
          </cell>
          <cell r="E3767">
            <v>54.4</v>
          </cell>
          <cell r="F3767">
            <v>236.03</v>
          </cell>
        </row>
        <row r="3768">
          <cell r="A3768" t="str">
            <v>AUX3354</v>
          </cell>
          <cell r="B3768" t="str">
            <v>INTERRUPTOR DIFERENCIAL TETRAPOLAR - 40A - SENSIBILIDADE 30MA - 380V</v>
          </cell>
          <cell r="C3768" t="str">
            <v xml:space="preserve">UN </v>
          </cell>
          <cell r="D3768">
            <v>191.19</v>
          </cell>
          <cell r="E3768">
            <v>77.31</v>
          </cell>
          <cell r="F3768">
            <v>268.5</v>
          </cell>
        </row>
        <row r="3769">
          <cell r="A3769" t="str">
            <v>AUX3355</v>
          </cell>
          <cell r="B3769" t="str">
            <v>INTERRUPTOR DIFERENCIAL TETRAPOLAR - 63A SENSIBILIDADE 30MA - 380V</v>
          </cell>
          <cell r="C3769" t="str">
            <v xml:space="preserve">UN </v>
          </cell>
          <cell r="D3769">
            <v>208.87</v>
          </cell>
          <cell r="E3769">
            <v>84.94</v>
          </cell>
          <cell r="F3769">
            <v>293.81</v>
          </cell>
        </row>
        <row r="3770">
          <cell r="A3770" t="str">
            <v>AUX3356</v>
          </cell>
          <cell r="B3770" t="str">
            <v>INTERRUPTOR DIFERENCIAL TETRAPOLAR - 80A SENSIBILIDADE 30MA - 380V</v>
          </cell>
          <cell r="C3770" t="str">
            <v xml:space="preserve">UN </v>
          </cell>
          <cell r="D3770">
            <v>362.73</v>
          </cell>
          <cell r="E3770">
            <v>88.77</v>
          </cell>
          <cell r="F3770">
            <v>451.5</v>
          </cell>
        </row>
        <row r="3771">
          <cell r="A3771" t="str">
            <v>AUX0133</v>
          </cell>
          <cell r="B3771" t="str">
            <v>INTERRUPTOR DIFERENCIAL TETRAPOLAR - 100A SENSIBILIDADE 30MA - 380V</v>
          </cell>
          <cell r="C3771" t="str">
            <v>UN</v>
          </cell>
          <cell r="D3771">
            <v>361.91</v>
          </cell>
          <cell r="E3771">
            <v>92.58</v>
          </cell>
          <cell r="F3771">
            <v>454.49</v>
          </cell>
        </row>
        <row r="3772">
          <cell r="A3772" t="str">
            <v>AUX0134</v>
          </cell>
          <cell r="B3772" t="str">
            <v>INTERRUPTOR DIFERENCIAL TETRAPOLAR - 125A SENSIBILIDADE 30MA - 380V</v>
          </cell>
          <cell r="C3772" t="str">
            <v>UN</v>
          </cell>
          <cell r="D3772">
            <v>2289.94</v>
          </cell>
          <cell r="E3772">
            <v>96.4</v>
          </cell>
          <cell r="F3772">
            <v>2386.34</v>
          </cell>
        </row>
        <row r="3773">
          <cell r="A3773" t="str">
            <v>AUX0136</v>
          </cell>
          <cell r="B3773" t="str">
            <v>INTERRUPTOR DIFERENCIAL TETRAPOLAR - 63A SENSIBILIDADE 300MA - 380V</v>
          </cell>
          <cell r="C3773" t="str">
            <v>UN</v>
          </cell>
          <cell r="D3773">
            <v>262.18</v>
          </cell>
          <cell r="E3773">
            <v>92.58</v>
          </cell>
          <cell r="F3773">
            <v>354.76</v>
          </cell>
        </row>
        <row r="3774">
          <cell r="A3774" t="str">
            <v>AUX0137</v>
          </cell>
          <cell r="B3774" t="str">
            <v>INTERRUPTOR DIFERENCIAL TETRAPOLAR - 80A SENSIBILIDADE 300MA - 380V</v>
          </cell>
          <cell r="C3774" t="str">
            <v>UN</v>
          </cell>
          <cell r="D3774">
            <v>561.34</v>
          </cell>
          <cell r="E3774">
            <v>96.4</v>
          </cell>
          <cell r="F3774">
            <v>657.74</v>
          </cell>
        </row>
        <row r="3775">
          <cell r="A3775" t="str">
            <v>AUX0138</v>
          </cell>
          <cell r="B3775" t="str">
            <v>INTERRUPTOR DIFERENCIAL TETRAPOLAR - 100A SENSIBILIDADE 300MA - 380V</v>
          </cell>
          <cell r="C3775" t="str">
            <v>UN</v>
          </cell>
          <cell r="D3775">
            <v>566.99</v>
          </cell>
          <cell r="E3775">
            <v>100.22</v>
          </cell>
          <cell r="F3775">
            <v>667.21</v>
          </cell>
        </row>
        <row r="3776">
          <cell r="A3776" t="str">
            <v>AUX0139</v>
          </cell>
          <cell r="B3776" t="str">
            <v>INTERRUPTOR DIFERENCIAL TETRAPOLAR - 125A SENSIBILIDADE 300MA - 380V</v>
          </cell>
          <cell r="C3776" t="str">
            <v>UN</v>
          </cell>
          <cell r="D3776">
            <v>2494.29</v>
          </cell>
          <cell r="E3776">
            <v>104.04</v>
          </cell>
          <cell r="F3776">
            <v>2598.33</v>
          </cell>
        </row>
        <row r="3777">
          <cell r="A3777" t="str">
            <v>AUX2013</v>
          </cell>
          <cell r="B3777" t="str">
            <v>DISPOSITIVO DE PROTEÇÃO CONTRA SURTOS 175V - 10KA</v>
          </cell>
          <cell r="C3777" t="str">
            <v>UN</v>
          </cell>
          <cell r="D3777">
            <v>73.47</v>
          </cell>
          <cell r="E3777">
            <v>11.46</v>
          </cell>
          <cell r="F3777">
            <v>84.93</v>
          </cell>
        </row>
        <row r="3778">
          <cell r="A3778" t="str">
            <v>AUX3527</v>
          </cell>
          <cell r="B3778" t="str">
            <v>DISPOSITIVO DE PROTEÇÃO CONTRA SURTOS 175V - 20KA</v>
          </cell>
          <cell r="C3778" t="str">
            <v xml:space="preserve">UN </v>
          </cell>
          <cell r="D3778">
            <v>73.42</v>
          </cell>
          <cell r="E3778">
            <v>11</v>
          </cell>
          <cell r="F3778">
            <v>84.42</v>
          </cell>
        </row>
        <row r="3779">
          <cell r="A3779" t="str">
            <v>AUX1975</v>
          </cell>
          <cell r="B3779" t="str">
            <v>DISPOSITIVO DE PROTEÇÃO CONTRA SURTOS 175V - 30KA</v>
          </cell>
          <cell r="C3779" t="str">
            <v xml:space="preserve">UN </v>
          </cell>
          <cell r="D3779">
            <v>82.02</v>
          </cell>
          <cell r="E3779">
            <v>11</v>
          </cell>
          <cell r="F3779">
            <v>93.02</v>
          </cell>
        </row>
        <row r="3780">
          <cell r="A3780" t="str">
            <v>AUX0094</v>
          </cell>
          <cell r="B3780" t="str">
            <v>DISPOSITIVO DE PROTEÇÃO CONTRA SURTOS 275V - 15KA</v>
          </cell>
          <cell r="C3780" t="str">
            <v>UN</v>
          </cell>
          <cell r="D3780">
            <v>76.349999999999994</v>
          </cell>
          <cell r="E3780">
            <v>12.98</v>
          </cell>
          <cell r="F3780">
            <v>89.33</v>
          </cell>
        </row>
        <row r="3781">
          <cell r="A3781" t="str">
            <v>AUX0095</v>
          </cell>
          <cell r="B3781" t="str">
            <v>DISPOSITIVO DE PROTEÇÃO CONTRA SURTOS 275V - 40KA</v>
          </cell>
          <cell r="C3781" t="str">
            <v>UN</v>
          </cell>
          <cell r="D3781">
            <v>110.49</v>
          </cell>
          <cell r="E3781">
            <v>12.98</v>
          </cell>
          <cell r="F3781">
            <v>123.47</v>
          </cell>
        </row>
        <row r="3782">
          <cell r="A3782" t="str">
            <v>AUX1717</v>
          </cell>
          <cell r="B3782" t="str">
            <v>DISPOSITIVO DE PROTEÇÃO CONTRA SURTOS 275V - 80KA</v>
          </cell>
          <cell r="C3782" t="str">
            <v xml:space="preserve">UN </v>
          </cell>
          <cell r="D3782">
            <v>188.45</v>
          </cell>
          <cell r="E3782">
            <v>11</v>
          </cell>
          <cell r="F3782">
            <v>199.45</v>
          </cell>
        </row>
        <row r="3783">
          <cell r="A3783" t="str">
            <v>AUX2779</v>
          </cell>
          <cell r="B3783" t="str">
            <v>DISPOSITIVO DE PROTEÇÃO CONTRA SURTOS 275V - 60KA</v>
          </cell>
          <cell r="C3783" t="str">
            <v xml:space="preserve">UN </v>
          </cell>
          <cell r="D3783">
            <v>102.57</v>
          </cell>
          <cell r="E3783">
            <v>11</v>
          </cell>
          <cell r="F3783">
            <v>113.57</v>
          </cell>
        </row>
        <row r="3784">
          <cell r="A3784"/>
          <cell r="B3784" t="str">
            <v>TERMINAIS, CONECTORES E CABEAMENTO ELÉTRICO</v>
          </cell>
          <cell r="C3784"/>
          <cell r="D3784"/>
          <cell r="E3784"/>
          <cell r="F3784"/>
        </row>
        <row r="3785">
          <cell r="A3785"/>
          <cell r="B3785" t="str">
            <v>MANUTENÇÃO / REPAROS - TERMINAIS, CONECTORES E CABEAMENTO ELÉTRICO</v>
          </cell>
          <cell r="C3785"/>
          <cell r="D3785"/>
          <cell r="E3785"/>
          <cell r="F3785"/>
        </row>
        <row r="3786">
          <cell r="A3786">
            <v>97661</v>
          </cell>
          <cell r="B3786" t="str">
            <v>REMOÇÃO DE CABOS ELÉTRICOS, DE FORMA MANUAL, SEM REAPROVEITAMENTO. AF_12/2017</v>
          </cell>
          <cell r="C3786" t="str">
            <v>M</v>
          </cell>
          <cell r="D3786">
            <v>0.19</v>
          </cell>
          <cell r="E3786">
            <v>0.51</v>
          </cell>
          <cell r="F3786">
            <v>0.7</v>
          </cell>
        </row>
        <row r="3787">
          <cell r="A3787" t="str">
            <v>AUX0320</v>
          </cell>
          <cell r="B3787" t="str">
            <v>REMOÇÃO DE CABO EMBUTIDO - ATÉ 16MM2</v>
          </cell>
          <cell r="C3787" t="str">
            <v>M</v>
          </cell>
          <cell r="D3787">
            <v>0.78</v>
          </cell>
          <cell r="E3787">
            <v>1.91</v>
          </cell>
          <cell r="F3787">
            <v>2.69</v>
          </cell>
        </row>
        <row r="3788">
          <cell r="A3788" t="str">
            <v>AUX0321</v>
          </cell>
          <cell r="B3788" t="str">
            <v>REMOÇÃO DE CABO EMBUTIDO - ACIMA DE 16MM2</v>
          </cell>
          <cell r="C3788" t="str">
            <v>M</v>
          </cell>
          <cell r="D3788">
            <v>1.58</v>
          </cell>
          <cell r="E3788">
            <v>3.82</v>
          </cell>
          <cell r="F3788">
            <v>5.4</v>
          </cell>
        </row>
        <row r="3789">
          <cell r="A3789" t="str">
            <v>AUX0322</v>
          </cell>
          <cell r="B3789" t="str">
            <v>REMOÇÃO DE CABO APARENTE - ATÉ 16MM2</v>
          </cell>
          <cell r="C3789" t="str">
            <v>M</v>
          </cell>
          <cell r="D3789">
            <v>0.94</v>
          </cell>
          <cell r="E3789">
            <v>2.29</v>
          </cell>
          <cell r="F3789">
            <v>3.23</v>
          </cell>
        </row>
        <row r="3790">
          <cell r="A3790" t="str">
            <v>AUX0323</v>
          </cell>
          <cell r="B3790" t="str">
            <v>REMOÇÃO DE CABO APARENTE - ACIMA DE 16MM2</v>
          </cell>
          <cell r="C3790" t="str">
            <v>M</v>
          </cell>
          <cell r="D3790">
            <v>1.88</v>
          </cell>
          <cell r="E3790">
            <v>4.59</v>
          </cell>
          <cell r="F3790">
            <v>6.47</v>
          </cell>
        </row>
        <row r="3791">
          <cell r="A3791" t="str">
            <v>AUX0324</v>
          </cell>
          <cell r="B3791" t="str">
            <v>REMOÇÃO DE TERMINAIS OU CONECTORES DE PRESSÃO PARA CABOS</v>
          </cell>
          <cell r="C3791" t="str">
            <v>UN</v>
          </cell>
          <cell r="D3791">
            <v>3.14</v>
          </cell>
          <cell r="E3791">
            <v>7.64</v>
          </cell>
          <cell r="F3791">
            <v>10.78</v>
          </cell>
        </row>
        <row r="3792">
          <cell r="A3792" t="str">
            <v>AUX0409</v>
          </cell>
          <cell r="B3792" t="str">
            <v>RETIRADA DE FIO EMBUTIDO - ATÉ 16MM2</v>
          </cell>
          <cell r="C3792" t="str">
            <v>M</v>
          </cell>
          <cell r="D3792">
            <v>0.78</v>
          </cell>
          <cell r="E3792">
            <v>1.91</v>
          </cell>
          <cell r="F3792">
            <v>2.69</v>
          </cell>
        </row>
        <row r="3793">
          <cell r="A3793" t="str">
            <v>AUX0410</v>
          </cell>
          <cell r="B3793" t="str">
            <v>RETIRADA DE CABO EMBUTIDO - ACIMA DE 16MM2</v>
          </cell>
          <cell r="C3793" t="str">
            <v>M</v>
          </cell>
          <cell r="D3793">
            <v>1.58</v>
          </cell>
          <cell r="E3793">
            <v>3.82</v>
          </cell>
          <cell r="F3793">
            <v>5.4</v>
          </cell>
        </row>
        <row r="3794">
          <cell r="A3794" t="str">
            <v>AUX0411</v>
          </cell>
          <cell r="B3794" t="str">
            <v>RETIRADA DE FIO APARENTE - ATÉ 16MM2</v>
          </cell>
          <cell r="C3794" t="str">
            <v>M</v>
          </cell>
          <cell r="D3794">
            <v>0.94</v>
          </cell>
          <cell r="E3794">
            <v>2.29</v>
          </cell>
          <cell r="F3794">
            <v>3.23</v>
          </cell>
        </row>
        <row r="3795">
          <cell r="A3795" t="str">
            <v>AUX0412</v>
          </cell>
          <cell r="B3795" t="str">
            <v>RETIRADA DE CABO APARENTE - ACIMA DE 16MM2</v>
          </cell>
          <cell r="C3795" t="str">
            <v>M</v>
          </cell>
          <cell r="D3795">
            <v>1.88</v>
          </cell>
          <cell r="E3795">
            <v>4.59</v>
          </cell>
          <cell r="F3795">
            <v>6.47</v>
          </cell>
        </row>
        <row r="3796">
          <cell r="A3796" t="str">
            <v>AUX0413</v>
          </cell>
          <cell r="B3796" t="str">
            <v>RETIRADA DE TERMINAIS OU CONECTORES DE PRESSÃO PARA CABOS</v>
          </cell>
          <cell r="C3796" t="str">
            <v>UN</v>
          </cell>
          <cell r="D3796">
            <v>3.14</v>
          </cell>
          <cell r="E3796">
            <v>7.64</v>
          </cell>
          <cell r="F3796">
            <v>10.78</v>
          </cell>
        </row>
        <row r="3797">
          <cell r="A3797" t="str">
            <v>AUX0478</v>
          </cell>
          <cell r="B3797" t="str">
            <v>RECOLOCAÇÃO DE FIO EMBUTIDO - ATÉ 16MM2</v>
          </cell>
          <cell r="C3797" t="str">
            <v>M</v>
          </cell>
          <cell r="D3797">
            <v>0.78</v>
          </cell>
          <cell r="E3797">
            <v>1.91</v>
          </cell>
          <cell r="F3797">
            <v>2.69</v>
          </cell>
        </row>
        <row r="3798">
          <cell r="A3798" t="str">
            <v>AUX0479</v>
          </cell>
          <cell r="B3798" t="str">
            <v>RECOLOCAÇÃO DE CABO EMBUTIDO - ACIMA DE 16MM2</v>
          </cell>
          <cell r="C3798" t="str">
            <v>M</v>
          </cell>
          <cell r="D3798">
            <v>11</v>
          </cell>
          <cell r="E3798">
            <v>26.73</v>
          </cell>
          <cell r="F3798">
            <v>37.729999999999997</v>
          </cell>
        </row>
        <row r="3799">
          <cell r="A3799" t="str">
            <v>AUX0480</v>
          </cell>
          <cell r="B3799" t="str">
            <v>RECOLOCAÇÃO DE FIO APARENTE - ATÉ 16MM2</v>
          </cell>
          <cell r="C3799" t="str">
            <v>M</v>
          </cell>
          <cell r="D3799">
            <v>0.48</v>
          </cell>
          <cell r="E3799">
            <v>1.1499999999999999</v>
          </cell>
          <cell r="F3799">
            <v>1.63</v>
          </cell>
        </row>
        <row r="3800">
          <cell r="A3800" t="str">
            <v>AUX0481</v>
          </cell>
          <cell r="B3800" t="str">
            <v>RECOLOCAÇÃO DE CABO APARENTE - ACIMA DE 16MM2</v>
          </cell>
          <cell r="C3800" t="str">
            <v>M</v>
          </cell>
          <cell r="D3800">
            <v>4.72</v>
          </cell>
          <cell r="E3800">
            <v>11.46</v>
          </cell>
          <cell r="F3800">
            <v>16.18</v>
          </cell>
        </row>
        <row r="3801">
          <cell r="A3801" t="str">
            <v>AUX0482</v>
          </cell>
          <cell r="B3801" t="str">
            <v>RECOLOCAÇÃO DE TERMINAIS OU CONECTORES DE PRESSÃO PARA CABOS</v>
          </cell>
          <cell r="C3801" t="str">
            <v>UN</v>
          </cell>
          <cell r="D3801">
            <v>6.28</v>
          </cell>
          <cell r="E3801">
            <v>15.27</v>
          </cell>
          <cell r="F3801">
            <v>21.55</v>
          </cell>
        </row>
        <row r="3802">
          <cell r="A3802"/>
          <cell r="B3802" t="str">
            <v>AMARRAÇÃO DE CABEAMENTO</v>
          </cell>
          <cell r="C3802"/>
          <cell r="D3802"/>
          <cell r="E3802"/>
          <cell r="F3802"/>
        </row>
        <row r="3803">
          <cell r="A3803"/>
          <cell r="B3803" t="str">
            <v>TERMINAIS E CONECTORES</v>
          </cell>
          <cell r="C3803"/>
          <cell r="D3803"/>
          <cell r="E3803"/>
          <cell r="F3803"/>
        </row>
        <row r="3804">
          <cell r="A3804" t="str">
            <v>AUX2608</v>
          </cell>
          <cell r="B3804" t="str">
            <v>TERMINAL OU CONECTOR DE PRESSÃO - PARA FIO ATÉ 6MM2</v>
          </cell>
          <cell r="C3804" t="str">
            <v>UN</v>
          </cell>
          <cell r="D3804">
            <v>8.6999999999999993</v>
          </cell>
          <cell r="E3804">
            <v>9.5500000000000007</v>
          </cell>
          <cell r="F3804">
            <v>18.25</v>
          </cell>
        </row>
        <row r="3805">
          <cell r="A3805" t="str">
            <v>AUX2609</v>
          </cell>
          <cell r="B3805" t="str">
            <v>TERMINAL OU CONECTOR DE PRESSÃO - PARA CABO 10MM2</v>
          </cell>
          <cell r="C3805" t="str">
            <v>UN</v>
          </cell>
          <cell r="D3805">
            <v>9.48</v>
          </cell>
          <cell r="E3805">
            <v>11.46</v>
          </cell>
          <cell r="F3805">
            <v>20.94</v>
          </cell>
        </row>
        <row r="3806">
          <cell r="A3806" t="str">
            <v>AUX2610</v>
          </cell>
          <cell r="B3806" t="str">
            <v>TERMINAL OU CONECTOR DE PRESSÃO - PARA CABO 16MM2</v>
          </cell>
          <cell r="C3806" t="str">
            <v>UN</v>
          </cell>
          <cell r="D3806">
            <v>9.39</v>
          </cell>
          <cell r="E3806">
            <v>11.46</v>
          </cell>
          <cell r="F3806">
            <v>20.85</v>
          </cell>
        </row>
        <row r="3807">
          <cell r="A3807" t="str">
            <v>AUX2611</v>
          </cell>
          <cell r="B3807" t="str">
            <v>TERMINAL OU CONECTOR DE PRESSÃO - PARA CABO 25MM2</v>
          </cell>
          <cell r="C3807" t="str">
            <v>UN</v>
          </cell>
          <cell r="D3807">
            <v>10.63</v>
          </cell>
          <cell r="E3807">
            <v>11.46</v>
          </cell>
          <cell r="F3807">
            <v>22.09</v>
          </cell>
        </row>
        <row r="3808">
          <cell r="A3808" t="str">
            <v>AUX2687</v>
          </cell>
          <cell r="B3808" t="str">
            <v>TERMINAL OU CONECTOR DE PRESSÃO - PARA CABO 35MM2</v>
          </cell>
          <cell r="C3808" t="str">
            <v>UN</v>
          </cell>
          <cell r="D3808">
            <v>10.74</v>
          </cell>
          <cell r="E3808">
            <v>11.46</v>
          </cell>
          <cell r="F3808">
            <v>22.2</v>
          </cell>
        </row>
        <row r="3809">
          <cell r="A3809" t="str">
            <v>AUX2688</v>
          </cell>
          <cell r="B3809" t="str">
            <v>TERMINAL OU CONECTOR DE PRESSÃO - PARA CABO 50MM2</v>
          </cell>
          <cell r="C3809" t="str">
            <v>UN</v>
          </cell>
          <cell r="D3809">
            <v>14.54</v>
          </cell>
          <cell r="E3809">
            <v>15.27</v>
          </cell>
          <cell r="F3809">
            <v>29.81</v>
          </cell>
        </row>
        <row r="3810">
          <cell r="A3810" t="str">
            <v>AUX2689</v>
          </cell>
          <cell r="B3810" t="str">
            <v>TERMINAL OU CONECTOR DE PRESSÃO - PARA CABO 70MM2</v>
          </cell>
          <cell r="C3810" t="str">
            <v>UN</v>
          </cell>
          <cell r="D3810">
            <v>14.8</v>
          </cell>
          <cell r="E3810">
            <v>15.27</v>
          </cell>
          <cell r="F3810">
            <v>30.07</v>
          </cell>
        </row>
        <row r="3811">
          <cell r="A3811" t="str">
            <v>AUX2690</v>
          </cell>
          <cell r="B3811" t="str">
            <v>TERMINAL OU CONECTOR DE PRESSÃO - PARA CABO 95MM2</v>
          </cell>
          <cell r="C3811" t="str">
            <v>UN</v>
          </cell>
          <cell r="D3811">
            <v>21.29</v>
          </cell>
          <cell r="E3811">
            <v>15.27</v>
          </cell>
          <cell r="F3811">
            <v>36.56</v>
          </cell>
        </row>
        <row r="3812">
          <cell r="A3812" t="str">
            <v>AUX2691</v>
          </cell>
          <cell r="B3812" t="str">
            <v>TERMINAL OU CONECTOR DE PRESSÃO - PARA CABO 120MM2</v>
          </cell>
          <cell r="C3812" t="str">
            <v>UN</v>
          </cell>
          <cell r="D3812">
            <v>30.11</v>
          </cell>
          <cell r="E3812">
            <v>19.100000000000001</v>
          </cell>
          <cell r="F3812">
            <v>49.21</v>
          </cell>
        </row>
        <row r="3813">
          <cell r="A3813" t="str">
            <v>AUX2692</v>
          </cell>
          <cell r="B3813" t="str">
            <v>TERMINAL OU CONECTOR DE PRESSÃO - PARA CABO 150MM2</v>
          </cell>
          <cell r="C3813" t="str">
            <v>UN</v>
          </cell>
          <cell r="D3813">
            <v>30.57</v>
          </cell>
          <cell r="E3813">
            <v>19.100000000000001</v>
          </cell>
          <cell r="F3813">
            <v>49.67</v>
          </cell>
        </row>
        <row r="3814">
          <cell r="A3814" t="str">
            <v>AUX2693</v>
          </cell>
          <cell r="B3814" t="str">
            <v>TERMINAL OU CONECTOR DE PRESSÃO - PARA CABO 185MM2</v>
          </cell>
          <cell r="C3814" t="str">
            <v>UN</v>
          </cell>
          <cell r="D3814">
            <v>32.68</v>
          </cell>
          <cell r="E3814">
            <v>19.100000000000001</v>
          </cell>
          <cell r="F3814">
            <v>51.78</v>
          </cell>
        </row>
        <row r="3815">
          <cell r="A3815" t="str">
            <v>AUX2694</v>
          </cell>
          <cell r="B3815" t="str">
            <v>TERMINAL OU CONECTOR DE PRESSÃO - PARA CABO 240MM2</v>
          </cell>
          <cell r="C3815" t="str">
            <v>UN</v>
          </cell>
          <cell r="D3815">
            <v>40.61</v>
          </cell>
          <cell r="E3815">
            <v>19.100000000000001</v>
          </cell>
          <cell r="F3815">
            <v>59.71</v>
          </cell>
        </row>
        <row r="3816">
          <cell r="A3816" t="str">
            <v>AUX2695</v>
          </cell>
          <cell r="B3816" t="str">
            <v>TERMINAL OU CONECTOR DE PRESSÃO - PARA CABO 300MM2</v>
          </cell>
          <cell r="C3816" t="str">
            <v>UN</v>
          </cell>
          <cell r="D3816">
            <v>55.51</v>
          </cell>
          <cell r="E3816">
            <v>19.100000000000001</v>
          </cell>
          <cell r="F3816">
            <v>74.61</v>
          </cell>
        </row>
        <row r="3817">
          <cell r="A3817" t="str">
            <v>AUX3526</v>
          </cell>
          <cell r="B3817" t="str">
            <v>TERMINAL DE COMPRESSÃO PRÉ ISOLADO PARA CABO 2,5MM2</v>
          </cell>
          <cell r="C3817" t="str">
            <v xml:space="preserve">UN </v>
          </cell>
          <cell r="D3817">
            <v>0.69</v>
          </cell>
          <cell r="E3817">
            <v>0.87</v>
          </cell>
          <cell r="F3817">
            <v>1.56</v>
          </cell>
        </row>
        <row r="3818">
          <cell r="A3818" t="str">
            <v>AUX3528</v>
          </cell>
          <cell r="B3818" t="str">
            <v>TERMINAL DE COMPRESSÃO PRÉ ISOLADO PARA CABO 4,0 MM2</v>
          </cell>
          <cell r="C3818" t="str">
            <v xml:space="preserve">UN </v>
          </cell>
          <cell r="D3818">
            <v>0.97</v>
          </cell>
          <cell r="E3818">
            <v>0.87</v>
          </cell>
          <cell r="F3818">
            <v>1.84</v>
          </cell>
        </row>
        <row r="3819">
          <cell r="A3819" t="str">
            <v>AUX3529</v>
          </cell>
          <cell r="B3819" t="str">
            <v>TERMINAL DE COMPRESSÃO PRÉ ISOLADO  PARA CABO 6,0 MM2</v>
          </cell>
          <cell r="C3819" t="str">
            <v xml:space="preserve">UN </v>
          </cell>
          <cell r="D3819">
            <v>0.97</v>
          </cell>
          <cell r="E3819">
            <v>0.87</v>
          </cell>
          <cell r="F3819">
            <v>1.84</v>
          </cell>
        </row>
        <row r="3820">
          <cell r="A3820" t="str">
            <v>AUX3602</v>
          </cell>
          <cell r="B3820" t="str">
            <v>TERMINAL A COMPRESSÃO EM COBRE ESTANHADO PARA CABO 2,5 MM²</v>
          </cell>
          <cell r="C3820" t="str">
            <v xml:space="preserve">UN </v>
          </cell>
          <cell r="D3820">
            <v>1.27</v>
          </cell>
          <cell r="E3820">
            <v>0.87</v>
          </cell>
          <cell r="F3820">
            <v>2.14</v>
          </cell>
        </row>
        <row r="3821">
          <cell r="A3821" t="str">
            <v>AUX3603</v>
          </cell>
          <cell r="B3821" t="str">
            <v>TERMINAL A COMPRESSÃO EM COBRE ESTANHADO PARA CABO 4 MM²</v>
          </cell>
          <cell r="C3821" t="str">
            <v xml:space="preserve">UN </v>
          </cell>
          <cell r="D3821">
            <v>1.53</v>
          </cell>
          <cell r="E3821">
            <v>0.87</v>
          </cell>
          <cell r="F3821">
            <v>2.4</v>
          </cell>
        </row>
        <row r="3822">
          <cell r="A3822" t="str">
            <v>AUX3604</v>
          </cell>
          <cell r="B3822" t="str">
            <v>TERMINAL A COMPRESSÃO EM COBRE ESTANHADO PARA CABO 6 MM²</v>
          </cell>
          <cell r="C3822" t="str">
            <v xml:space="preserve">UN </v>
          </cell>
          <cell r="D3822">
            <v>1.74</v>
          </cell>
          <cell r="E3822">
            <v>0.87</v>
          </cell>
          <cell r="F3822">
            <v>2.61</v>
          </cell>
        </row>
        <row r="3823">
          <cell r="A3823" t="str">
            <v>AUX3605</v>
          </cell>
          <cell r="B3823" t="str">
            <v>TERMINAL A COMPRESSÃO EM COBRE ESTANHADO PARA CABO 10 MM²</v>
          </cell>
          <cell r="C3823" t="str">
            <v xml:space="preserve">UN </v>
          </cell>
          <cell r="D3823">
            <v>1.85</v>
          </cell>
          <cell r="E3823">
            <v>0.87</v>
          </cell>
          <cell r="F3823">
            <v>2.72</v>
          </cell>
        </row>
        <row r="3824">
          <cell r="A3824" t="str">
            <v>AUX3606</v>
          </cell>
          <cell r="B3824" t="str">
            <v>TERMINAL A COMPRESSÃO EM COBRE ESTANHADO PARA CABO 16 MM²</v>
          </cell>
          <cell r="C3824" t="str">
            <v xml:space="preserve">UN </v>
          </cell>
          <cell r="D3824">
            <v>2.14</v>
          </cell>
          <cell r="E3824">
            <v>0.87</v>
          </cell>
          <cell r="F3824">
            <v>3.01</v>
          </cell>
        </row>
        <row r="3825">
          <cell r="A3825" t="str">
            <v>AUX3607</v>
          </cell>
          <cell r="B3825" t="str">
            <v>TERMINAL A COMPRESSÃO EM COBRE ESTANHADO PARA CABO 25 MM²</v>
          </cell>
          <cell r="C3825" t="str">
            <v xml:space="preserve">UN </v>
          </cell>
          <cell r="D3825">
            <v>2.89</v>
          </cell>
          <cell r="E3825">
            <v>1.08</v>
          </cell>
          <cell r="F3825">
            <v>3.97</v>
          </cell>
        </row>
        <row r="3826">
          <cell r="A3826" t="str">
            <v>AUX2606</v>
          </cell>
          <cell r="B3826" t="str">
            <v>CONECTOR TIPO "SPLIT-BOLT" - PARA CABO DE 16MM2</v>
          </cell>
          <cell r="C3826" t="str">
            <v>UN</v>
          </cell>
          <cell r="D3826">
            <v>9.84</v>
          </cell>
          <cell r="E3826">
            <v>7.64</v>
          </cell>
          <cell r="F3826">
            <v>17.48</v>
          </cell>
        </row>
        <row r="3827">
          <cell r="A3827" t="str">
            <v>AUX2607</v>
          </cell>
          <cell r="B3827" t="str">
            <v>CONECTOR TIPO "SPLIT-BOLT" - PARA CABO DE 35MM2</v>
          </cell>
          <cell r="C3827" t="str">
            <v>UN</v>
          </cell>
          <cell r="D3827">
            <v>11.97</v>
          </cell>
          <cell r="E3827">
            <v>7.64</v>
          </cell>
          <cell r="F3827">
            <v>19.61</v>
          </cell>
        </row>
        <row r="3828">
          <cell r="A3828" t="str">
            <v>AUX0575</v>
          </cell>
          <cell r="B3828" t="str">
            <v>CONECTOR PARA HASTE "COPPERWELD"</v>
          </cell>
          <cell r="C3828" t="str">
            <v>UN</v>
          </cell>
          <cell r="D3828">
            <v>55.68</v>
          </cell>
          <cell r="E3828">
            <v>7.64</v>
          </cell>
          <cell r="F3828">
            <v>63.32</v>
          </cell>
        </row>
        <row r="3829">
          <cell r="A3829" t="str">
            <v>AUX1838</v>
          </cell>
          <cell r="B3829" t="str">
            <v>CONECTOR CABO-HASTE EM BRONZE NATURAL PARA 2 CABOS COBRE DE 16MM² A 70MM² COM GRAMPO "U" E PORCAS DE AÇO GALV.REF:TEL-583 OU SIMILAR - FORNEC. E INST.</v>
          </cell>
          <cell r="C3829" t="str">
            <v>UN</v>
          </cell>
          <cell r="D3829">
            <v>6.09</v>
          </cell>
          <cell r="E3829">
            <v>3.82</v>
          </cell>
          <cell r="F3829">
            <v>9.91</v>
          </cell>
        </row>
        <row r="3830">
          <cell r="A3830"/>
          <cell r="B3830" t="str">
            <v>CABO DE COBRE ISOLAMENTO 450/750V</v>
          </cell>
          <cell r="C3830"/>
          <cell r="D3830"/>
          <cell r="E3830"/>
          <cell r="F3830"/>
        </row>
        <row r="3831">
          <cell r="A3831">
            <v>101884</v>
          </cell>
          <cell r="B3831" t="str">
            <v>CABO DE COBRE ISOLADO, 10 MM², ANTI-CHAMA 450/750 V, INSTALADO EM ELETROCALHA OU PERFILADO - FORNECIMENTO E INSTALAÇÃO. AF_10/2020</v>
          </cell>
          <cell r="C3831" t="str">
            <v>M</v>
          </cell>
          <cell r="D3831">
            <v>10.27</v>
          </cell>
          <cell r="E3831">
            <v>0.13</v>
          </cell>
          <cell r="F3831">
            <v>10.4</v>
          </cell>
        </row>
        <row r="3832">
          <cell r="A3832">
            <v>101886</v>
          </cell>
          <cell r="B3832" t="str">
            <v>CABO DE COBRE ISOLADO, 16 MM², ANTI-CHAMA 450/750 V, INSTALADO EM ELETROCALHA OU PERFILADO - FORNECIMENTO E INSTALAÇÃO. AF_10/2020</v>
          </cell>
          <cell r="C3832" t="str">
            <v>M</v>
          </cell>
          <cell r="D3832">
            <v>14.68</v>
          </cell>
          <cell r="E3832">
            <v>0.25</v>
          </cell>
          <cell r="F3832">
            <v>14.93</v>
          </cell>
        </row>
        <row r="3833">
          <cell r="A3833">
            <v>101888</v>
          </cell>
          <cell r="B3833" t="str">
            <v>CABO DE COBRE ISOLADO, 25 MM², ANTI-CHAMA 450/750 V, INSTALADO EM ELETROCALHA OU PERFILADO - FORNECIMENTO E INSTALAÇÃO. AF_10/2020</v>
          </cell>
          <cell r="C3833" t="str">
            <v>M</v>
          </cell>
          <cell r="D3833">
            <v>22.99</v>
          </cell>
          <cell r="E3833">
            <v>0.42</v>
          </cell>
          <cell r="F3833">
            <v>23.41</v>
          </cell>
        </row>
        <row r="3834">
          <cell r="A3834">
            <v>91924</v>
          </cell>
          <cell r="B3834" t="str">
            <v>CABO DE COBRE FLEXÍVEL ISOLADO, 1,5 MM², ANTI-CHAMA 450/750 V, PARA CIRCUITOS TERMINAIS - FORNECIMENTO E INSTALAÇÃO. AF_12/2015</v>
          </cell>
          <cell r="C3834" t="str">
            <v>M</v>
          </cell>
          <cell r="D3834">
            <v>2.06</v>
          </cell>
          <cell r="E3834">
            <v>0.9</v>
          </cell>
          <cell r="F3834">
            <v>2.96</v>
          </cell>
        </row>
        <row r="3835">
          <cell r="A3835">
            <v>91926</v>
          </cell>
          <cell r="B3835" t="str">
            <v>CABO DE COBRE FLEXÍVEL ISOLADO, 2,5 MM², ANTI-CHAMA 450/750 V, PARA CIRCUITOS TERMINAIS - FORNECIMENTO E INSTALAÇÃO. AF_12/2015</v>
          </cell>
          <cell r="C3835" t="str">
            <v>M</v>
          </cell>
          <cell r="D3835">
            <v>3.11</v>
          </cell>
          <cell r="E3835">
            <v>1.1299999999999999</v>
          </cell>
          <cell r="F3835">
            <v>4.24</v>
          </cell>
        </row>
        <row r="3836">
          <cell r="A3836">
            <v>91928</v>
          </cell>
          <cell r="B3836" t="str">
            <v>CABO DE COBRE FLEXÍVEL ISOLADO, 4 MM², ANTI-CHAMA 450/750 V, PARA CIRCUITOS TERMINAIS - FORNECIMENTO E INSTALAÇÃO. AF_12/2015</v>
          </cell>
          <cell r="C3836" t="str">
            <v>M</v>
          </cell>
          <cell r="D3836">
            <v>4.95</v>
          </cell>
          <cell r="E3836">
            <v>1.52</v>
          </cell>
          <cell r="F3836">
            <v>6.47</v>
          </cell>
        </row>
        <row r="3837">
          <cell r="A3837">
            <v>91930</v>
          </cell>
          <cell r="B3837" t="str">
            <v>CABO DE COBRE FLEXÍVEL ISOLADO, 6 MM², ANTI-CHAMA 450/750 V, PARA CIRCUITOS TERMINAIS - FORNECIMENTO E INSTALAÇÃO. AF_12/2015</v>
          </cell>
          <cell r="C3837" t="str">
            <v>M</v>
          </cell>
          <cell r="D3837">
            <v>7.01</v>
          </cell>
          <cell r="E3837">
            <v>1.98</v>
          </cell>
          <cell r="F3837">
            <v>8.99</v>
          </cell>
        </row>
        <row r="3838">
          <cell r="A3838">
            <v>91932</v>
          </cell>
          <cell r="B3838" t="str">
            <v>CABO DE COBRE FLEXÍVEL ISOLADO, 10 MM², ANTI-CHAMA 450/750 V, PARA CIRCUITOS TERMINAIS - FORNECIMENTO E INSTALAÇÃO. AF_12/2015</v>
          </cell>
          <cell r="C3838" t="str">
            <v>M</v>
          </cell>
          <cell r="D3838">
            <v>13.02</v>
          </cell>
          <cell r="E3838">
            <v>2.93</v>
          </cell>
          <cell r="F3838">
            <v>15.95</v>
          </cell>
        </row>
        <row r="3839">
          <cell r="A3839">
            <v>91934</v>
          </cell>
          <cell r="B3839" t="str">
            <v>CABO DE COBRE FLEXÍVEL ISOLADO, 16 MM², ANTI-CHAMA 450/750 V, PARA CIRCUITOS TERMINAIS - FORNECIMENTO E INSTALAÇÃO. AF_12/2015</v>
          </cell>
          <cell r="C3839" t="str">
            <v>M</v>
          </cell>
          <cell r="D3839">
            <v>18.66</v>
          </cell>
          <cell r="E3839">
            <v>4.3899999999999997</v>
          </cell>
          <cell r="F3839">
            <v>23.05</v>
          </cell>
        </row>
        <row r="3840">
          <cell r="A3840">
            <v>92979</v>
          </cell>
          <cell r="B3840" t="str">
            <v>CABO DE COBRE FLEXÍVEL ISOLADO, 10 MM², ANTI-CHAMA 450/750 V, PARA DISTRIBUIÇÃO - FORNECIMENTO E INSTALAÇÃO. AF_12/2015</v>
          </cell>
          <cell r="C3840" t="str">
            <v>M</v>
          </cell>
          <cell r="D3840">
            <v>10.35</v>
          </cell>
          <cell r="E3840">
            <v>0.32</v>
          </cell>
          <cell r="F3840">
            <v>10.67</v>
          </cell>
        </row>
        <row r="3841">
          <cell r="A3841">
            <v>92981</v>
          </cell>
          <cell r="B3841" t="str">
            <v>CABO DE COBRE FLEXÍVEL ISOLADO, 16 MM², ANTI-CHAMA 450/750 V, PARA DISTRIBUIÇÃO - FORNECIMENTO E INSTALAÇÃO. AF_12/2015</v>
          </cell>
          <cell r="C3841" t="str">
            <v>M</v>
          </cell>
          <cell r="D3841">
            <v>14.77</v>
          </cell>
          <cell r="E3841">
            <v>0.48</v>
          </cell>
          <cell r="F3841">
            <v>15.25</v>
          </cell>
        </row>
        <row r="3842">
          <cell r="A3842"/>
          <cell r="B3842" t="str">
            <v>CABO DE COBRE ISOLAMENTO 0,6/1KV</v>
          </cell>
          <cell r="C3842"/>
          <cell r="D3842"/>
          <cell r="E3842"/>
          <cell r="F3842"/>
        </row>
        <row r="3843">
          <cell r="A3843">
            <v>101885</v>
          </cell>
          <cell r="B3843" t="str">
            <v>CABO DE COBRE ISOLADO, 10 MM², ANTI-CHAMA 0,6/1 KV, INSTALADO EM ELETROCALHA OU PERFILADO - FORNECIMENTO E INSTALAÇÃO. AF_10/2020</v>
          </cell>
          <cell r="C3843" t="str">
            <v>M</v>
          </cell>
          <cell r="D3843">
            <v>9.8000000000000007</v>
          </cell>
          <cell r="E3843">
            <v>0.13</v>
          </cell>
          <cell r="F3843">
            <v>9.93</v>
          </cell>
        </row>
        <row r="3844">
          <cell r="A3844">
            <v>101887</v>
          </cell>
          <cell r="B3844" t="str">
            <v>CABO DE COBRE ISOLADO, 16 MM², ANTI-CHAMA 0,6/1 KV, INSTALADO EM ELETROCALHA OU PERFILADO - FORNECIMENTO E INSTALAÇÃO. AF_10/2020</v>
          </cell>
          <cell r="C3844" t="str">
            <v>M</v>
          </cell>
          <cell r="D3844">
            <v>15.58</v>
          </cell>
          <cell r="E3844">
            <v>0.25</v>
          </cell>
          <cell r="F3844">
            <v>15.83</v>
          </cell>
        </row>
        <row r="3845">
          <cell r="A3845">
            <v>101889</v>
          </cell>
          <cell r="B3845" t="str">
            <v>CABO DE COBRE ISOLADO, 25 MM², ANTI-CHAMA 0,6/1 KV, INSTALADO EM ELETROCALHA OU PERFILADO - FORNECIMENTO E INSTALAÇÃO. AF_10/2020</v>
          </cell>
          <cell r="C3845" t="str">
            <v>M</v>
          </cell>
          <cell r="D3845">
            <v>24.17</v>
          </cell>
          <cell r="E3845">
            <v>0.42</v>
          </cell>
          <cell r="F3845">
            <v>24.59</v>
          </cell>
        </row>
        <row r="3846">
          <cell r="A3846">
            <v>91925</v>
          </cell>
          <cell r="B3846" t="str">
            <v>CABO DE COBRE FLEXÍVEL ISOLADO, 1,5 MM², ANTI-CHAMA 0,6/1,0 KV, PARA CIRCUITOS TERMINAIS - FORNECIMENTO E INSTALAÇÃO. AF_12/2015</v>
          </cell>
          <cell r="C3846" t="str">
            <v>M</v>
          </cell>
          <cell r="D3846">
            <v>2.63</v>
          </cell>
          <cell r="E3846">
            <v>0.9</v>
          </cell>
          <cell r="F3846">
            <v>3.53</v>
          </cell>
        </row>
        <row r="3847">
          <cell r="A3847">
            <v>91927</v>
          </cell>
          <cell r="B3847" t="str">
            <v>CABO DE COBRE FLEXÍVEL ISOLADO, 2,5 MM², ANTI-CHAMA 0,6/1,0 KV, PARA CIRCUITOS TERMINAIS - FORNECIMENTO E INSTALAÇÃO. AF_12/2015</v>
          </cell>
          <cell r="C3847" t="str">
            <v>M</v>
          </cell>
          <cell r="D3847">
            <v>3.6</v>
          </cell>
          <cell r="E3847">
            <v>1.1299999999999999</v>
          </cell>
          <cell r="F3847">
            <v>4.7300000000000004</v>
          </cell>
        </row>
        <row r="3848">
          <cell r="A3848">
            <v>91929</v>
          </cell>
          <cell r="B3848" t="str">
            <v>CABO DE COBRE FLEXÍVEL ISOLADO, 4 MM², ANTI-CHAMA 0,6/1,0 KV, PARA CIRCUITOS TERMINAIS - FORNECIMENTO E INSTALAÇÃO. AF_12/2015</v>
          </cell>
          <cell r="C3848" t="str">
            <v>M</v>
          </cell>
          <cell r="D3848">
            <v>5.37</v>
          </cell>
          <cell r="E3848">
            <v>1.52</v>
          </cell>
          <cell r="F3848">
            <v>6.89</v>
          </cell>
        </row>
        <row r="3849">
          <cell r="A3849">
            <v>91931</v>
          </cell>
          <cell r="B3849" t="str">
            <v>CABO DE COBRE FLEXÍVEL ISOLADO, 6 MM², ANTI-CHAMA 0,6/1,0 KV, PARA CIRCUITOS TERMINAIS - FORNECIMENTO E INSTALAÇÃO. AF_12/2015</v>
          </cell>
          <cell r="C3849" t="str">
            <v>M</v>
          </cell>
          <cell r="D3849">
            <v>7.7</v>
          </cell>
          <cell r="E3849">
            <v>1.98</v>
          </cell>
          <cell r="F3849">
            <v>9.68</v>
          </cell>
        </row>
        <row r="3850">
          <cell r="A3850">
            <v>91933</v>
          </cell>
          <cell r="B3850" t="str">
            <v>CABO DE COBRE FLEXÍVEL ISOLADO, 10 MM², ANTI-CHAMA 0,6/1,0 KV, PARA CIRCUITOS TERMINAIS - FORNECIMENTO E INSTALAÇÃO. AF_12/2015</v>
          </cell>
          <cell r="C3850" t="str">
            <v>M</v>
          </cell>
          <cell r="D3850">
            <v>12.48</v>
          </cell>
          <cell r="E3850">
            <v>2.93</v>
          </cell>
          <cell r="F3850">
            <v>15.41</v>
          </cell>
        </row>
        <row r="3851">
          <cell r="A3851">
            <v>91935</v>
          </cell>
          <cell r="B3851" t="str">
            <v>CABO DE COBRE FLEXÍVEL ISOLADO, 16 MM², ANTI-CHAMA 0,6/1,0 KV, PARA CIRCUITOS TERMINAIS - FORNECIMENTO E INSTALAÇÃO. AF_12/2015</v>
          </cell>
          <cell r="C3851" t="str">
            <v>M</v>
          </cell>
          <cell r="D3851">
            <v>19.71</v>
          </cell>
          <cell r="E3851">
            <v>4.3899999999999997</v>
          </cell>
          <cell r="F3851">
            <v>24.1</v>
          </cell>
        </row>
        <row r="3852">
          <cell r="A3852">
            <v>92980</v>
          </cell>
          <cell r="B3852" t="str">
            <v>CABO DE COBRE FLEXÍVEL ISOLADO, 10 MM², ANTI-CHAMA 0,6/1,0 KV, PARA DISTRIBUIÇÃO - FORNECIMENTO E INSTALAÇÃO. AF_12/2015</v>
          </cell>
          <cell r="C3852" t="str">
            <v>M</v>
          </cell>
          <cell r="D3852">
            <v>9.8800000000000008</v>
          </cell>
          <cell r="E3852">
            <v>0.32</v>
          </cell>
          <cell r="F3852">
            <v>10.199999999999999</v>
          </cell>
        </row>
        <row r="3853">
          <cell r="A3853">
            <v>92982</v>
          </cell>
          <cell r="B3853" t="str">
            <v>CABO DE COBRE FLEXÍVEL ISOLADO, 16 MM², ANTI-CHAMA 0,6/1,0 KV, PARA DISTRIBUIÇÃO - FORNECIMENTO E INSTALAÇÃO. AF_12/2015</v>
          </cell>
          <cell r="C3853" t="str">
            <v>M</v>
          </cell>
          <cell r="D3853">
            <v>15.67</v>
          </cell>
          <cell r="E3853">
            <v>0.48</v>
          </cell>
          <cell r="F3853">
            <v>16.149999999999999</v>
          </cell>
        </row>
        <row r="3854">
          <cell r="A3854">
            <v>92984</v>
          </cell>
          <cell r="B3854" t="str">
            <v>CABO DE COBRE FLEXÍVEL ISOLADO, 25 MM², ANTI-CHAMA 0,6/1,0 KV, PARA REDE ENTERRADA DE DISTRIBUIÇÃO DE ENERGIA ELÉTRICA - FORNECIMENTO E INSTALAÇÃO. AF_12/2021</v>
          </cell>
          <cell r="C3854" t="str">
            <v>M</v>
          </cell>
          <cell r="D3854">
            <v>24.65</v>
          </cell>
          <cell r="E3854">
            <v>2.29</v>
          </cell>
          <cell r="F3854">
            <v>26.94</v>
          </cell>
        </row>
        <row r="3855">
          <cell r="A3855">
            <v>92986</v>
          </cell>
          <cell r="B3855" t="str">
            <v>CABO DE COBRE FLEXÍVEL ISOLADO, 35 MM², ANTI-CHAMA 0,6/1,0 KV, PARA REDE ENTERRADA DE DISTRIBUIÇÃO DE ENERGIA ELÉTRICA - FORNECIMENTO E INSTALAÇÃO. AF_12/2021</v>
          </cell>
          <cell r="C3855" t="str">
            <v>M</v>
          </cell>
          <cell r="D3855">
            <v>34.54</v>
          </cell>
          <cell r="E3855">
            <v>2.65</v>
          </cell>
          <cell r="F3855">
            <v>37.19</v>
          </cell>
        </row>
        <row r="3856">
          <cell r="A3856">
            <v>92988</v>
          </cell>
          <cell r="B3856" t="str">
            <v>CABO DE COBRE FLEXÍVEL ISOLADO, 50 MM², ANTI-CHAMA 0,6/1,0 KV, PARA REDE ENTERRADA DE DISTRIBUIÇÃO DE ENERGIA ELÉTRICA - FORNECIMENTO E INSTALAÇÃO. AF_12/2021</v>
          </cell>
          <cell r="C3856" t="str">
            <v>M</v>
          </cell>
          <cell r="D3856">
            <v>50.74</v>
          </cell>
          <cell r="E3856">
            <v>3.15</v>
          </cell>
          <cell r="F3856">
            <v>53.89</v>
          </cell>
        </row>
        <row r="3857">
          <cell r="A3857">
            <v>92990</v>
          </cell>
          <cell r="B3857" t="str">
            <v>CABO DE COBRE FLEXÍVEL ISOLADO, 70 MM², ANTI-CHAMA 0,6/1,0 KV, PARA REDE ENTERRADA DE DISTRIBUIÇÃO DE ENERGIA ELÉTRICA - FORNECIMENTO E INSTALAÇÃO. AF_12/2021</v>
          </cell>
          <cell r="C3857" t="str">
            <v>M</v>
          </cell>
          <cell r="D3857">
            <v>70.72</v>
          </cell>
          <cell r="E3857">
            <v>3.83</v>
          </cell>
          <cell r="F3857">
            <v>74.55</v>
          </cell>
        </row>
        <row r="3858">
          <cell r="A3858">
            <v>92992</v>
          </cell>
          <cell r="B3858" t="str">
            <v>CABO DE COBRE FLEXÍVEL ISOLADO, 95 MM², ANTI-CHAMA 0,6/1,0 KV, PARA REDE ENTERRADA DE DISTRIBUIÇÃO DE ENERGIA ELÉTRICA - FORNECIMENTO E INSTALAÇÃO. AF_12/2021</v>
          </cell>
          <cell r="C3858" t="str">
            <v>M</v>
          </cell>
          <cell r="D3858">
            <v>91.7</v>
          </cell>
          <cell r="E3858">
            <v>4.66</v>
          </cell>
          <cell r="F3858">
            <v>96.36</v>
          </cell>
        </row>
        <row r="3859">
          <cell r="A3859">
            <v>92994</v>
          </cell>
          <cell r="B3859" t="str">
            <v>CABO DE COBRE FLEXÍVEL ISOLADO, 120 MM², ANTI-CHAMA 0,6/1,0 KV, PARA REDE ENTERRADA DE DISTRIBUIÇÃO DE ENERGIA ELÉTRICA - FORNECIMENTO E INSTALAÇÃO. AF_12/2021</v>
          </cell>
          <cell r="C3859" t="str">
            <v>M</v>
          </cell>
          <cell r="D3859">
            <v>119.65</v>
          </cell>
          <cell r="E3859">
            <v>5.5</v>
          </cell>
          <cell r="F3859">
            <v>125.15</v>
          </cell>
        </row>
        <row r="3860">
          <cell r="A3860">
            <v>92996</v>
          </cell>
          <cell r="B3860" t="str">
            <v>CABO DE COBRE FLEXÍVEL ISOLADO, 150 MM², ANTI-CHAMA 0,6/1,0 KV, PARA REDE ENTERRADA DE DISTRIBUIÇÃO DE ENERGIA ELÉTRICA - FORNECIMENTO E INSTALAÇÃO. AF_12/2021</v>
          </cell>
          <cell r="C3860" t="str">
            <v>M</v>
          </cell>
          <cell r="D3860">
            <v>144.87</v>
          </cell>
          <cell r="E3860">
            <v>6.53</v>
          </cell>
          <cell r="F3860">
            <v>151.4</v>
          </cell>
        </row>
        <row r="3861">
          <cell r="A3861">
            <v>92998</v>
          </cell>
          <cell r="B3861" t="str">
            <v>CABO DE COBRE FLEXÍVEL ISOLADO, 185 MM², ANTI-CHAMA 0,6/1,0 KV, PARA REDE ENTERRADA DE DISTRIBUIÇÃO DE ENERGIA ELÉTRICA - FORNECIMENTO E INSTALAÇÃO. AF_12/2021</v>
          </cell>
          <cell r="C3861" t="str">
            <v>M</v>
          </cell>
          <cell r="D3861">
            <v>177.8</v>
          </cell>
          <cell r="E3861">
            <v>7.71</v>
          </cell>
          <cell r="F3861">
            <v>185.51</v>
          </cell>
        </row>
        <row r="3862">
          <cell r="A3862">
            <v>93000</v>
          </cell>
          <cell r="B3862" t="str">
            <v>CABO DE COBRE FLEXÍVEL ISOLADO, 240 MM², ANTI-CHAMA 0,6/1,0 KV, PARA REDE ENTERRADA DE DISTRIBUIÇÃO DE ENERGIA ELÉTRICA - FORNECIMENTO E INSTALAÇÃO. AF_12/2021</v>
          </cell>
          <cell r="C3862" t="str">
            <v>M</v>
          </cell>
          <cell r="D3862">
            <v>235.97</v>
          </cell>
          <cell r="E3862">
            <v>9.57</v>
          </cell>
          <cell r="F3862">
            <v>245.54</v>
          </cell>
        </row>
        <row r="3863">
          <cell r="A3863">
            <v>93002</v>
          </cell>
          <cell r="B3863" t="str">
            <v>CABO DE COBRE FLEXÍVEL ISOLADO, 300 MM², ANTI-CHAMA 0,6/1,0 KV, PARA REDE ENTERRADA DE DISTRIBUIÇÃO DE ENERGIA ELÉTRICA - FORNECIMENTO E INSTALAÇÃO. AF_12/2021</v>
          </cell>
          <cell r="C3863" t="str">
            <v>M</v>
          </cell>
          <cell r="D3863">
            <v>305.83</v>
          </cell>
          <cell r="E3863">
            <v>11.59</v>
          </cell>
          <cell r="F3863">
            <v>317.42</v>
          </cell>
        </row>
        <row r="3864">
          <cell r="A3864">
            <v>101560</v>
          </cell>
          <cell r="B3864" t="str">
            <v>CABO DE COBRE FLEXÍVEL ISOLADO, 10 MM², 0,6/1,0 KV, PARA REDE AÉREA DE DISTRIBUIÇÃO DE ENERGIA ELÉTRICA DE BAIXA TENSÃO - FORNECIMENTO E INSTALAÇÃO. AF_07/2020</v>
          </cell>
          <cell r="C3864" t="str">
            <v>M</v>
          </cell>
          <cell r="D3864">
            <v>9.82</v>
          </cell>
          <cell r="E3864">
            <v>0.06</v>
          </cell>
          <cell r="F3864">
            <v>9.8800000000000008</v>
          </cell>
        </row>
        <row r="3865">
          <cell r="A3865">
            <v>101561</v>
          </cell>
          <cell r="B3865" t="str">
            <v>CABO DE COBRE FLEXÍVEL ISOLADO, 16 MM², 0,6/1,0 KV, PARA REDE AÉREA DE DISTRIBUIÇÃO DE ENERGIA ELÉTRICA DE BAIXA TENSÃO - FORNECIMENTO E INSTALAÇÃO. AF_07/2020</v>
          </cell>
          <cell r="C3865" t="str">
            <v>M</v>
          </cell>
          <cell r="D3865">
            <v>15.63</v>
          </cell>
          <cell r="E3865">
            <v>0.06</v>
          </cell>
          <cell r="F3865">
            <v>15.69</v>
          </cell>
        </row>
        <row r="3866">
          <cell r="A3866">
            <v>101562</v>
          </cell>
          <cell r="B3866" t="str">
            <v>CABO DE COBRE FLEXÍVEL ISOLADO, 25 MM², 0,6/1,0 KV, PARA REDE AÉREA DE DISTRIBUIÇÃO DE ENERGIA ELÉTRICA DE BAIXA TENSÃO - FORNECIMENTO E INSTALAÇÃO. AF_07/2020</v>
          </cell>
          <cell r="C3866" t="str">
            <v>M</v>
          </cell>
          <cell r="D3866">
            <v>24.23</v>
          </cell>
          <cell r="E3866">
            <v>0.06</v>
          </cell>
          <cell r="F3866">
            <v>24.29</v>
          </cell>
        </row>
        <row r="3867">
          <cell r="A3867">
            <v>101563</v>
          </cell>
          <cell r="B3867" t="str">
            <v>CABO DE COBRE FLEXÍVEL ISOLADO, 35 MM², 0,6/1,0 KV, PARA REDE AÉREA DE DISTRIBUIÇÃO DE ENERGIA ELÉTRICA DE BAIXA TENSÃO - FORNECIMENTO E INSTALAÇÃO. AF_07/2020</v>
          </cell>
          <cell r="C3867" t="str">
            <v>M</v>
          </cell>
          <cell r="D3867">
            <v>34.229999999999997</v>
          </cell>
          <cell r="E3867">
            <v>0.06</v>
          </cell>
          <cell r="F3867">
            <v>34.29</v>
          </cell>
        </row>
        <row r="3868">
          <cell r="A3868">
            <v>101564</v>
          </cell>
          <cell r="B3868" t="str">
            <v>CABO DE COBRE FLEXÍVEL ISOLADO, 50 MM², 0,6/1,0 KV, PARA REDE AÉREA DE DISTRIBUIÇÃO DE ENERGIA ELÉTRICA DE BAIXA TENSÃO - FORNECIMENTO E INSTALAÇÃO. AF_07/2020</v>
          </cell>
          <cell r="C3868" t="str">
            <v>M</v>
          </cell>
          <cell r="D3868">
            <v>50.63</v>
          </cell>
          <cell r="E3868">
            <v>0.06</v>
          </cell>
          <cell r="F3868">
            <v>50.69</v>
          </cell>
        </row>
        <row r="3869">
          <cell r="A3869">
            <v>101565</v>
          </cell>
          <cell r="B3869" t="str">
            <v>CABO DE COBRE FLEXÍVEL ISOLADO, 70 MM², 0,6/1,0 KV, PARA REDE AÉREA DE DISTRIBUIÇÃO DE ENERGIA ELÉTRICA DE BAIXA TENSÃO - FORNECIMENTO E INSTALAÇÃO. AF_07/2020</v>
          </cell>
          <cell r="C3869" t="str">
            <v>M</v>
          </cell>
          <cell r="D3869">
            <v>70.819999999999993</v>
          </cell>
          <cell r="E3869">
            <v>0.06</v>
          </cell>
          <cell r="F3869">
            <v>70.88</v>
          </cell>
        </row>
        <row r="3870">
          <cell r="A3870">
            <v>101567</v>
          </cell>
          <cell r="B3870" t="str">
            <v>CABO DE COBRE FLEXÍVEL ISOLADO, 95 MM², 0,6/1,0 KV, PARA REDE AÉREA DE DISTRIBUIÇÃO DE ENERGIA ELÉTRICA DE BAIXA TENSÃO - FORNECIMENTO E INSTALAÇÃO. AF_07/2020</v>
          </cell>
          <cell r="C3870" t="str">
            <v>M</v>
          </cell>
          <cell r="D3870">
            <v>91.95</v>
          </cell>
          <cell r="E3870">
            <v>0.06</v>
          </cell>
          <cell r="F3870">
            <v>92.01</v>
          </cell>
        </row>
        <row r="3871">
          <cell r="A3871">
            <v>101568</v>
          </cell>
          <cell r="B3871" t="str">
            <v>CABO DE COBRE FLEXÍVEL ISOLADO, 120 MM², 0,6/1,0 KV, PARA REDE AÉREA DE DISTRIBUIÇÃO DE ENERGIA ELÉTRICA DE BAIXA TENSÃO - FORNECIMENTO E INSTALAÇÃO. AF_07/2020</v>
          </cell>
          <cell r="C3871" t="str">
            <v>M</v>
          </cell>
          <cell r="D3871">
            <v>120.23</v>
          </cell>
          <cell r="E3871">
            <v>0.06</v>
          </cell>
          <cell r="F3871">
            <v>120.29</v>
          </cell>
        </row>
        <row r="3872">
          <cell r="A3872"/>
          <cell r="B3872" t="str">
            <v>DIVERSOS</v>
          </cell>
          <cell r="C3872"/>
          <cell r="D3872"/>
          <cell r="E3872"/>
          <cell r="F3872"/>
        </row>
        <row r="3873">
          <cell r="A3873" t="str">
            <v>AUX1024</v>
          </cell>
          <cell r="B3873" t="str">
            <v>CABO DE COBRE PP 2X1,5 MM2, 450/750V</v>
          </cell>
          <cell r="C3873" t="str">
            <v>M</v>
          </cell>
          <cell r="D3873">
            <v>5.43</v>
          </cell>
          <cell r="E3873">
            <v>4.4000000000000004</v>
          </cell>
          <cell r="F3873">
            <v>9.83</v>
          </cell>
        </row>
        <row r="3874">
          <cell r="A3874"/>
          <cell r="B3874" t="str">
            <v>INTERRUPTORES E TOMADAS</v>
          </cell>
          <cell r="C3874"/>
          <cell r="D3874"/>
          <cell r="E3874"/>
          <cell r="F3874"/>
        </row>
        <row r="3875">
          <cell r="A3875"/>
          <cell r="B3875" t="str">
            <v>MANUTENÇÃO / REPAROS - INTERRUPTORES E TOMADAS</v>
          </cell>
          <cell r="C3875"/>
          <cell r="D3875"/>
          <cell r="E3875"/>
          <cell r="F3875"/>
        </row>
        <row r="3876">
          <cell r="A3876">
            <v>97660</v>
          </cell>
          <cell r="B3876" t="str">
            <v>REMOÇÃO DE INTERRUPTORES/TOMADAS ELÉTRICAS, DE FORMA MANUAL, SEM REAPROVEITAMENTO. AF_12/2017</v>
          </cell>
          <cell r="C3876" t="str">
            <v>UN</v>
          </cell>
          <cell r="D3876">
            <v>0.19</v>
          </cell>
          <cell r="E3876">
            <v>0.51</v>
          </cell>
          <cell r="F3876">
            <v>0.7</v>
          </cell>
        </row>
        <row r="3877">
          <cell r="A3877" t="str">
            <v>AUX0347</v>
          </cell>
          <cell r="B3877" t="str">
            <v>REMOÇÃO DE INTERRUPTOR, TOMADA, BOTÃO DE CAMPAINHA OU CIGARRA</v>
          </cell>
          <cell r="C3877" t="str">
            <v>UN</v>
          </cell>
          <cell r="D3877">
            <v>6.28</v>
          </cell>
          <cell r="E3877">
            <v>15.27</v>
          </cell>
          <cell r="F3877">
            <v>21.55</v>
          </cell>
        </row>
        <row r="3878">
          <cell r="A3878" t="str">
            <v>AUX0369</v>
          </cell>
          <cell r="B3878" t="str">
            <v>REMOÇÃO DE CONTACTOR MAGNÉTICO E RELÊS PARA QUADRO DE COMANDO</v>
          </cell>
          <cell r="C3878" t="str">
            <v>UN</v>
          </cell>
          <cell r="D3878">
            <v>15.72</v>
          </cell>
          <cell r="E3878">
            <v>38.18</v>
          </cell>
          <cell r="F3878">
            <v>53.9</v>
          </cell>
        </row>
        <row r="3879">
          <cell r="A3879">
            <v>101633</v>
          </cell>
          <cell r="B3879" t="str">
            <v>SUBSTITUIÇÃO DE RELÉ FOTOELÉTRICO PARA COMANDO DE ILUMINAÇÃO EXTERNA 1000 W - FORNECIMENTO E INSTALAÇÃO. AF_08/2020</v>
          </cell>
          <cell r="C3879" t="str">
            <v>UN</v>
          </cell>
          <cell r="D3879">
            <v>105.2</v>
          </cell>
          <cell r="E3879">
            <v>6.17</v>
          </cell>
          <cell r="F3879">
            <v>111.37</v>
          </cell>
        </row>
        <row r="3880">
          <cell r="A3880" t="str">
            <v>AUX1735</v>
          </cell>
          <cell r="B3880" t="str">
            <v>ESPELHO/PLACA DE 3 POSTOS EM PLÁSTICO DE 3 POSTOS - 4"X2"</v>
          </cell>
          <cell r="C3880" t="str">
            <v xml:space="preserve">UN </v>
          </cell>
          <cell r="D3880">
            <v>4.18</v>
          </cell>
          <cell r="E3880">
            <v>1.66</v>
          </cell>
          <cell r="F3880">
            <v>5.84</v>
          </cell>
        </row>
        <row r="3881">
          <cell r="A3881" t="str">
            <v>AUX1736</v>
          </cell>
          <cell r="B3881" t="str">
            <v>ESPELHO/PLACA CEGA EM PLÁSTICO - 4"X2"</v>
          </cell>
          <cell r="C3881" t="str">
            <v xml:space="preserve">UN </v>
          </cell>
          <cell r="D3881">
            <v>3.61</v>
          </cell>
          <cell r="E3881">
            <v>1.66</v>
          </cell>
          <cell r="F3881">
            <v>5.27</v>
          </cell>
        </row>
        <row r="3882">
          <cell r="A3882" t="str">
            <v>AUX2045</v>
          </cell>
          <cell r="B3882" t="str">
            <v>ESPELHO/ PLACA CEGA EM PLÁSTICO-  4"X4"</v>
          </cell>
          <cell r="C3882" t="str">
            <v xml:space="preserve">UN </v>
          </cell>
          <cell r="D3882">
            <v>6.77</v>
          </cell>
          <cell r="E3882">
            <v>1.66</v>
          </cell>
          <cell r="F3882">
            <v>8.43</v>
          </cell>
        </row>
        <row r="3883">
          <cell r="A3883"/>
          <cell r="B3883" t="str">
            <v>INTERRUPTOR SIMPLES</v>
          </cell>
          <cell r="C3883"/>
          <cell r="D3883"/>
          <cell r="E3883"/>
          <cell r="F3883"/>
        </row>
        <row r="3884">
          <cell r="A3884">
            <v>91952</v>
          </cell>
          <cell r="B3884" t="str">
            <v>INTERRUPTOR SIMPLES (1 MÓDULO), 10A/250V, SEM SUPORTE E SEM PLACA - FORNECIMENTO E INSTALAÇÃO. AF_12/2015</v>
          </cell>
          <cell r="C3884" t="str">
            <v>UN</v>
          </cell>
          <cell r="D3884">
            <v>11.54</v>
          </cell>
          <cell r="E3884">
            <v>8.59</v>
          </cell>
          <cell r="F3884">
            <v>20.13</v>
          </cell>
        </row>
        <row r="3885">
          <cell r="A3885">
            <v>91953</v>
          </cell>
          <cell r="B3885" t="str">
            <v>INTERRUPTOR SIMPLES (1 MÓDULO), 10A/250V, INCLUINDO SUPORTE E PLACA - FORNECIMENTO E INSTALAÇÃO. AF_12/2015</v>
          </cell>
          <cell r="C3885" t="str">
            <v>UN</v>
          </cell>
          <cell r="D3885">
            <v>17.649999999999999</v>
          </cell>
          <cell r="E3885">
            <v>11.28</v>
          </cell>
          <cell r="F3885">
            <v>28.93</v>
          </cell>
        </row>
        <row r="3886">
          <cell r="A3886">
            <v>91958</v>
          </cell>
          <cell r="B3886" t="str">
            <v>INTERRUPTOR SIMPLES (2 MÓDULOS), 10A/250V, SEM SUPORTE E SEM PLACA - FORNECIMENTO E INSTALAÇÃO. AF_12/2015</v>
          </cell>
          <cell r="C3886" t="str">
            <v>UN</v>
          </cell>
          <cell r="D3886">
            <v>22.13</v>
          </cell>
          <cell r="E3886">
            <v>14.9</v>
          </cell>
          <cell r="F3886">
            <v>37.03</v>
          </cell>
        </row>
        <row r="3887">
          <cell r="A3887">
            <v>91959</v>
          </cell>
          <cell r="B3887" t="str">
            <v>INTERRUPTOR SIMPLES (2 MÓDULOS), 10A/250V, INCLUINDO SUPORTE E PLACA - FORNECIMENTO E INSTALAÇÃO. AF_12/2015</v>
          </cell>
          <cell r="C3887" t="str">
            <v>UN</v>
          </cell>
          <cell r="D3887">
            <v>28.24</v>
          </cell>
          <cell r="E3887">
            <v>17.59</v>
          </cell>
          <cell r="F3887">
            <v>45.83</v>
          </cell>
        </row>
        <row r="3888">
          <cell r="A3888">
            <v>91966</v>
          </cell>
          <cell r="B3888" t="str">
            <v>INTERRUPTOR SIMPLES (3 MÓDULOS), 10A/250V, SEM SUPORTE E SEM PLACA - FORNECIMENTO E INSTALAÇÃO. AF_12/2015</v>
          </cell>
          <cell r="C3888" t="str">
            <v>UN</v>
          </cell>
          <cell r="D3888">
            <v>32.74</v>
          </cell>
          <cell r="E3888">
            <v>21.19</v>
          </cell>
          <cell r="F3888">
            <v>53.93</v>
          </cell>
        </row>
        <row r="3889">
          <cell r="A3889">
            <v>91967</v>
          </cell>
          <cell r="B3889" t="str">
            <v>INTERRUPTOR SIMPLES (3 MÓDULOS), 10A/250V, INCLUINDO SUPORTE E PLACA - FORNECIMENTO E INSTALAÇÃO. AF_12/2015</v>
          </cell>
          <cell r="C3889" t="str">
            <v>UN</v>
          </cell>
          <cell r="D3889">
            <v>38.85</v>
          </cell>
          <cell r="E3889">
            <v>23.88</v>
          </cell>
          <cell r="F3889">
            <v>62.73</v>
          </cell>
        </row>
        <row r="3890">
          <cell r="A3890">
            <v>91974</v>
          </cell>
          <cell r="B3890" t="str">
            <v>INTERRUPTOR SIMPLES (4 MÓDULOS), 10A/250V, SEM SUPORTE E SEM PLACA - FORNECIMENTO E INSTALAÇÃO. AF_12/2015</v>
          </cell>
          <cell r="C3890" t="str">
            <v>UN</v>
          </cell>
          <cell r="D3890">
            <v>43.44</v>
          </cell>
          <cell r="E3890">
            <v>27.72</v>
          </cell>
          <cell r="F3890">
            <v>71.16</v>
          </cell>
        </row>
        <row r="3891">
          <cell r="A3891">
            <v>91975</v>
          </cell>
          <cell r="B3891" t="str">
            <v>INTERRUPTOR SIMPLES (4 MÓDULOS), 10A/250V, INCLUINDO SUPORTE E PLACA - FORNECIMENTO E INSTALAÇÃO. AF_12/2015</v>
          </cell>
          <cell r="C3891" t="str">
            <v>UN</v>
          </cell>
          <cell r="D3891">
            <v>54.36</v>
          </cell>
          <cell r="E3891">
            <v>30.87</v>
          </cell>
          <cell r="F3891">
            <v>85.23</v>
          </cell>
        </row>
        <row r="3892">
          <cell r="A3892">
            <v>91976</v>
          </cell>
          <cell r="B3892" t="str">
            <v>INTERRUPTOR SIMPLES (6 MÓDULOS), 10A/250V, SEM SUPORTE E SEM PLACA - FORNECIMENTO E INSTALAÇÃO. AF_12/2015</v>
          </cell>
          <cell r="C3892" t="str">
            <v>UN</v>
          </cell>
          <cell r="D3892">
            <v>64.67</v>
          </cell>
          <cell r="E3892">
            <v>40.409999999999997</v>
          </cell>
          <cell r="F3892">
            <v>105.08</v>
          </cell>
        </row>
        <row r="3893">
          <cell r="A3893">
            <v>91977</v>
          </cell>
          <cell r="B3893" t="str">
            <v>INTERRUPTOR SIMPLES (6 MÓDULOS), 10A/250V, INCLUINDO SUPORTE E PLACA - FORNECIMENTO E INSTALAÇÃO. AF_12/2015</v>
          </cell>
          <cell r="C3893" t="str">
            <v>UN</v>
          </cell>
          <cell r="D3893">
            <v>75.59</v>
          </cell>
          <cell r="E3893">
            <v>43.56</v>
          </cell>
          <cell r="F3893">
            <v>119.15</v>
          </cell>
        </row>
        <row r="3894">
          <cell r="A3894"/>
          <cell r="B3894" t="str">
            <v>INTERRUPTOR SIMPLES COM PARALELO</v>
          </cell>
          <cell r="C3894"/>
          <cell r="D3894"/>
          <cell r="E3894"/>
          <cell r="F3894"/>
        </row>
        <row r="3895">
          <cell r="A3895">
            <v>91956</v>
          </cell>
          <cell r="B3895" t="str">
            <v>INTERRUPTOR SIMPLES (1 MÓDULO) COM INTERRUPTOR PARALELO (1 MÓDULO), 10A/250V, SEM SUPORTE E SEM PLACA - FORNECIMENTO E INSTALAÇÃO. AF_12/2015</v>
          </cell>
          <cell r="C3895" t="str">
            <v>UN</v>
          </cell>
          <cell r="D3895">
            <v>25.84</v>
          </cell>
          <cell r="E3895">
            <v>18.03</v>
          </cell>
          <cell r="F3895">
            <v>43.87</v>
          </cell>
        </row>
        <row r="3896">
          <cell r="A3896">
            <v>91957</v>
          </cell>
          <cell r="B3896" t="str">
            <v>INTERRUPTOR SIMPLES (1 MÓDULO) COM INTERRUPTOR PARALELO (1 MÓDULO), 10A/250V, INCLUINDO SUPORTE E PLACA - FORNECIMENTO E INSTALAÇÃO. AF_12/2015</v>
          </cell>
          <cell r="C3896" t="str">
            <v>UN</v>
          </cell>
          <cell r="D3896">
            <v>31.95</v>
          </cell>
          <cell r="E3896">
            <v>20.72</v>
          </cell>
          <cell r="F3896">
            <v>52.67</v>
          </cell>
        </row>
        <row r="3897">
          <cell r="A3897">
            <v>91962</v>
          </cell>
          <cell r="B3897" t="str">
            <v>INTERRUPTOR SIMPLES (1 MÓDULO) COM INTERRUPTOR PARALELO (2 MÓDULOS), 10A/250V, SEM SUPORTE E SEM PLACA - FORNECIMENTO E INSTALAÇÃO. AF_12/2015</v>
          </cell>
          <cell r="C3897" t="str">
            <v>UN</v>
          </cell>
          <cell r="D3897">
            <v>40.18</v>
          </cell>
          <cell r="E3897">
            <v>27.49</v>
          </cell>
          <cell r="F3897">
            <v>67.67</v>
          </cell>
        </row>
        <row r="3898">
          <cell r="A3898">
            <v>91963</v>
          </cell>
          <cell r="B3898" t="str">
            <v>INTERRUPTOR SIMPLES (1 MÓDULO) COM INTERRUPTOR PARALELO (2 MÓDULOS), 10A/250V, INCLUINDO SUPORTE E PLACA - FORNECIMENTO E INSTALAÇÃO. AF_12/2015</v>
          </cell>
          <cell r="C3898" t="str">
            <v>UN</v>
          </cell>
          <cell r="D3898">
            <v>46.29</v>
          </cell>
          <cell r="E3898">
            <v>30.18</v>
          </cell>
          <cell r="F3898">
            <v>76.47</v>
          </cell>
        </row>
        <row r="3899">
          <cell r="A3899">
            <v>91964</v>
          </cell>
          <cell r="B3899" t="str">
            <v>INTERRUPTOR SIMPLES (2 MÓDULOS) COM INTERRUPTOR PARALELO (1 MÓDULO), 10A/250V, SEM SUPORTE E SEM PLACA - FORNECIMENTO E INSTALAÇÃO. AF_12/2015</v>
          </cell>
          <cell r="C3899" t="str">
            <v>UN</v>
          </cell>
          <cell r="D3899">
            <v>36.44</v>
          </cell>
          <cell r="E3899">
            <v>24.33</v>
          </cell>
          <cell r="F3899">
            <v>60.77</v>
          </cell>
        </row>
        <row r="3900">
          <cell r="A3900">
            <v>91965</v>
          </cell>
          <cell r="B3900" t="str">
            <v>INTERRUPTOR SIMPLES (2 MÓDULOS) COM INTERRUPTOR PARALELO (1 MÓDULO), 10A/250V, INCLUINDO SUPORTE E PLACA - FORNECIMENTO E INSTALAÇÃO. AF_12/2015</v>
          </cell>
          <cell r="C3900" t="str">
            <v>UN</v>
          </cell>
          <cell r="D3900">
            <v>42.55</v>
          </cell>
          <cell r="E3900">
            <v>27.02</v>
          </cell>
          <cell r="F3900">
            <v>69.569999999999993</v>
          </cell>
        </row>
        <row r="3901">
          <cell r="A3901">
            <v>91970</v>
          </cell>
          <cell r="B3901" t="str">
            <v>INTERRUPTOR SIMPLES (3 MÓDULOS) COM INTERRUPTOR PARALELO (1 MÓDULO), 10A/250V, SEM SUPORTE E SEM PLACA - FORNECIMENTO E INSTALAÇÃO. AF_12/2015</v>
          </cell>
          <cell r="C3901" t="str">
            <v>UN</v>
          </cell>
          <cell r="D3901">
            <v>47.16</v>
          </cell>
          <cell r="E3901">
            <v>30.89</v>
          </cell>
          <cell r="F3901">
            <v>78.05</v>
          </cell>
        </row>
        <row r="3902">
          <cell r="A3902">
            <v>91971</v>
          </cell>
          <cell r="B3902" t="str">
            <v>INTERRUPTOR SIMPLES (3 MÓDULOS) COM INTERRUPTOR PARALELO (1 MÓDULO), 10A/250V, INCLUINDO SUPORTE E PLACA - FORNECIMENTO E INSTALAÇÃO. AF_12/2015</v>
          </cell>
          <cell r="C3902" t="str">
            <v>UN</v>
          </cell>
          <cell r="D3902">
            <v>58.08</v>
          </cell>
          <cell r="E3902">
            <v>34.04</v>
          </cell>
          <cell r="F3902">
            <v>92.12</v>
          </cell>
        </row>
        <row r="3903">
          <cell r="A3903">
            <v>91972</v>
          </cell>
          <cell r="B3903" t="str">
            <v>INTERRUPTOR SIMPLES (2 MÓDULOS) COM INTERRUPTOR PARALELO (2 MÓDULOS), 10A/250V, SEM SUPORTE E SEM PLACA - FORNECIMENTO E INSTALAÇÃO. AF_12/2015</v>
          </cell>
          <cell r="C3903" t="str">
            <v>UN</v>
          </cell>
          <cell r="D3903">
            <v>50.89</v>
          </cell>
          <cell r="E3903">
            <v>34.06</v>
          </cell>
          <cell r="F3903">
            <v>84.95</v>
          </cell>
        </row>
        <row r="3904">
          <cell r="A3904">
            <v>91973</v>
          </cell>
          <cell r="B3904" t="str">
            <v>INTERRUPTOR SIMPLES (2 MÓDULOS) COM INTERRUPTOR PARALELO (2 MÓDULOS), 10A/250V, INCLUINDO SUPORTE E PLACA - FORNECIMENTO E INSTALAÇÃO. AF_12/2015</v>
          </cell>
          <cell r="C3904" t="str">
            <v>UN</v>
          </cell>
          <cell r="D3904">
            <v>61.8</v>
          </cell>
          <cell r="E3904">
            <v>37.22</v>
          </cell>
          <cell r="F3904">
            <v>99.02</v>
          </cell>
        </row>
        <row r="3905">
          <cell r="A3905"/>
          <cell r="B3905" t="str">
            <v>INTERRUPTOR SIMPLES COM TOMADA</v>
          </cell>
          <cell r="C3905"/>
          <cell r="D3905"/>
          <cell r="E3905"/>
          <cell r="F3905"/>
        </row>
        <row r="3906">
          <cell r="A3906">
            <v>92022</v>
          </cell>
          <cell r="B3906" t="str">
            <v>INTERRUPTOR SIMPLES (1 MÓDULO) COM 1 TOMADA DE EMBUTIR 2P+T 10 A,  SEM SUPORTE E SEM PLACA - FORNECIMENTO E INSTALAÇÃO. AF_12/2015</v>
          </cell>
          <cell r="C3906" t="str">
            <v>UN</v>
          </cell>
          <cell r="D3906">
            <v>24.52</v>
          </cell>
          <cell r="E3906">
            <v>18.03</v>
          </cell>
          <cell r="F3906">
            <v>42.55</v>
          </cell>
        </row>
        <row r="3907">
          <cell r="A3907">
            <v>92023</v>
          </cell>
          <cell r="B3907" t="str">
            <v>INTERRUPTOR SIMPLES (1 MÓDULO) COM 1 TOMADA DE EMBUTIR 2P+T 10 A,  INCLUINDO SUPORTE E PLACA - FORNECIMENTO E INSTALAÇÃO. AF_12/2015</v>
          </cell>
          <cell r="C3907" t="str">
            <v>UN</v>
          </cell>
          <cell r="D3907">
            <v>30.63</v>
          </cell>
          <cell r="E3907">
            <v>20.72</v>
          </cell>
          <cell r="F3907">
            <v>51.35</v>
          </cell>
        </row>
        <row r="3908">
          <cell r="A3908" t="str">
            <v>AUX1098</v>
          </cell>
          <cell r="B3908" t="str">
            <v>INTERRUPTOR SIMPLES (1 MÓDULO) COM 1 TOMADA DE EMBUTIR 2P+T 20 A, SEM SUPORTE E SEM PLACA - FORNECIMENTO E INSTALAÇÃO</v>
          </cell>
          <cell r="C3908" t="str">
            <v>UN</v>
          </cell>
          <cell r="D3908">
            <v>27.09</v>
          </cell>
          <cell r="E3908">
            <v>18.02</v>
          </cell>
          <cell r="F3908">
            <v>45.11</v>
          </cell>
        </row>
        <row r="3909">
          <cell r="A3909" t="str">
            <v>AUX1116</v>
          </cell>
          <cell r="B3909" t="str">
            <v>INTERRUPTOR SIMPLES (1 MÓDULO) COM 1 TOMADA DE EMBUTIR 2P+T 20 A, INCLUINDO SUPORTE E PLACA - FORNECIMENTO E INSTALAÇÃO</v>
          </cell>
          <cell r="C3909" t="str">
            <v>UN</v>
          </cell>
          <cell r="D3909">
            <v>33.21</v>
          </cell>
          <cell r="E3909">
            <v>20.7</v>
          </cell>
          <cell r="F3909">
            <v>53.91</v>
          </cell>
        </row>
        <row r="3910">
          <cell r="A3910">
            <v>92024</v>
          </cell>
          <cell r="B3910" t="str">
            <v>INTERRUPTOR SIMPLES (1 MÓDULO) COM 2 TOMADAS DE EMBUTIR 2P+T 10 A,  SEM SUPORTE E SEM PLACA - FORNECIMENTO E INSTALAÇÃO. AF_12/2015</v>
          </cell>
          <cell r="C3910" t="str">
            <v>UN</v>
          </cell>
          <cell r="D3910">
            <v>37.54</v>
          </cell>
          <cell r="E3910">
            <v>27.49</v>
          </cell>
          <cell r="F3910">
            <v>65.03</v>
          </cell>
        </row>
        <row r="3911">
          <cell r="A3911">
            <v>92025</v>
          </cell>
          <cell r="B3911" t="str">
            <v>INTERRUPTOR SIMPLES (1 MÓDULO) COM 2 TOMADAS DE EMBUTIR 2P+T 10 A,  INCLUINDO SUPORTE E PLACA - FORNECIMENTO E INSTALAÇÃO. AF_12/2015</v>
          </cell>
          <cell r="C3911" t="str">
            <v>UN</v>
          </cell>
          <cell r="D3911">
            <v>43.64</v>
          </cell>
          <cell r="E3911">
            <v>30.19</v>
          </cell>
          <cell r="F3911">
            <v>73.83</v>
          </cell>
        </row>
        <row r="3912">
          <cell r="A3912">
            <v>92026</v>
          </cell>
          <cell r="B3912" t="str">
            <v>INTERRUPTOR SIMPLES (2 MÓDULOS) COM 1 TOMADA DE EMBUTIR 2P+T 10 A,  SEM SUPORTE E SEM PLACA - FORNECIMENTO E INSTALAÇÃO. AF_12/2015</v>
          </cell>
          <cell r="C3912" t="str">
            <v>UN</v>
          </cell>
          <cell r="D3912">
            <v>35.119999999999997</v>
          </cell>
          <cell r="E3912">
            <v>24.33</v>
          </cell>
          <cell r="F3912">
            <v>59.45</v>
          </cell>
        </row>
        <row r="3913">
          <cell r="A3913">
            <v>92027</v>
          </cell>
          <cell r="B3913" t="str">
            <v>INTERRUPTOR SIMPLES (2 MÓDULOS) COM 1 TOMADA DE EMBUTIR 2P+T 10 A,  INCLUINDO SUPORTE E PLACA - FORNECIMENTO E INSTALAÇÃO. AF_12/2015</v>
          </cell>
          <cell r="C3913" t="str">
            <v>UN</v>
          </cell>
          <cell r="D3913">
            <v>41.23</v>
          </cell>
          <cell r="E3913">
            <v>27.02</v>
          </cell>
          <cell r="F3913">
            <v>68.25</v>
          </cell>
        </row>
        <row r="3914">
          <cell r="A3914"/>
          <cell r="B3914" t="str">
            <v>INTERRUPTOR SIMPLES COM PARALELO E TOMADA</v>
          </cell>
          <cell r="C3914"/>
          <cell r="D3914"/>
          <cell r="E3914"/>
          <cell r="F3914"/>
        </row>
        <row r="3915">
          <cell r="A3915">
            <v>92034</v>
          </cell>
          <cell r="B3915" t="str">
            <v>INTERRUPTOR SIMPLES (1 MÓDULO), INTERRUPTOR PARALELO (1 MÓDULO) E 1 TOMADA DE EMBUTIR 2P+T 10 A,  SEM SUPORTE E SEM PLACA - FORNECIMENTO E INSTALAÇÃO. AF_12/2015</v>
          </cell>
          <cell r="C3915" t="str">
            <v>UN</v>
          </cell>
          <cell r="D3915">
            <v>38.86</v>
          </cell>
          <cell r="E3915">
            <v>27.49</v>
          </cell>
          <cell r="F3915">
            <v>66.349999999999994</v>
          </cell>
        </row>
        <row r="3916">
          <cell r="A3916">
            <v>92035</v>
          </cell>
          <cell r="B3916" t="str">
            <v>INTERRUPTOR SIMPLES (1 MÓDULO), INTERRUPTOR PARALELO (1 MÓDULO) E 1 TOMADA DE EMBUTIR 2P+T 10 A,  INCLUINDO SUPORTE E PLACA - FORNECIMENTO E INSTALAÇÃO. AF_12/2015</v>
          </cell>
          <cell r="C3916" t="str">
            <v>UN</v>
          </cell>
          <cell r="D3916">
            <v>44.96</v>
          </cell>
          <cell r="E3916">
            <v>30.19</v>
          </cell>
          <cell r="F3916">
            <v>75.150000000000006</v>
          </cell>
        </row>
        <row r="3917">
          <cell r="A3917"/>
          <cell r="B3917" t="str">
            <v>INTERRUPTOR PARALELO</v>
          </cell>
          <cell r="C3917"/>
          <cell r="D3917"/>
          <cell r="E3917"/>
          <cell r="F3917"/>
        </row>
        <row r="3918">
          <cell r="A3918">
            <v>91954</v>
          </cell>
          <cell r="B3918" t="str">
            <v>INTERRUPTOR PARALELO (1 MÓDULO), 10A/250V, SEM SUPORTE E SEM PLACA - FORNECIMENTO E INSTALAÇÃO. AF_12/2015</v>
          </cell>
          <cell r="C3918" t="str">
            <v>UN</v>
          </cell>
          <cell r="D3918">
            <v>15.26</v>
          </cell>
          <cell r="E3918">
            <v>11.76</v>
          </cell>
          <cell r="F3918">
            <v>27.02</v>
          </cell>
        </row>
        <row r="3919">
          <cell r="A3919">
            <v>91955</v>
          </cell>
          <cell r="B3919" t="str">
            <v>INTERRUPTOR PARALELO (1 MÓDULO), 10A/250V, INCLUINDO SUPORTE E PLACA - FORNECIMENTO E INSTALAÇÃO. AF_12/2015</v>
          </cell>
          <cell r="C3919" t="str">
            <v>UN</v>
          </cell>
          <cell r="D3919">
            <v>21.37</v>
          </cell>
          <cell r="E3919">
            <v>14.45</v>
          </cell>
          <cell r="F3919">
            <v>35.82</v>
          </cell>
        </row>
        <row r="3920">
          <cell r="A3920">
            <v>91960</v>
          </cell>
          <cell r="B3920" t="str">
            <v>INTERRUPTOR PARALELO (2 MÓDULOS), 10A/250V, SEM SUPORTE E SEM PLACA - FORNECIMENTO E INSTALAÇÃO. AF_12/2015</v>
          </cell>
          <cell r="C3920" t="str">
            <v>UN</v>
          </cell>
          <cell r="D3920">
            <v>29.57</v>
          </cell>
          <cell r="E3920">
            <v>21.19</v>
          </cell>
          <cell r="F3920">
            <v>50.76</v>
          </cell>
        </row>
        <row r="3921">
          <cell r="A3921">
            <v>91961</v>
          </cell>
          <cell r="B3921" t="str">
            <v>INTERRUPTOR PARALELO (2 MÓDULOS), 10A/250V, INCLUINDO SUPORTE E PLACA - FORNECIMENTO E INSTALAÇÃO. AF_12/2015</v>
          </cell>
          <cell r="C3921" t="str">
            <v>UN</v>
          </cell>
          <cell r="D3921">
            <v>35.67</v>
          </cell>
          <cell r="E3921">
            <v>23.89</v>
          </cell>
          <cell r="F3921">
            <v>59.56</v>
          </cell>
        </row>
        <row r="3922">
          <cell r="A3922">
            <v>91968</v>
          </cell>
          <cell r="B3922" t="str">
            <v>INTERRUPTOR PARALELO (3 MÓDULOS), 10A/250V, SEM SUPORTE E SEM PLACA - FORNECIMENTO E INSTALAÇÃO. AF_12/2015</v>
          </cell>
          <cell r="C3922" t="str">
            <v>UN</v>
          </cell>
          <cell r="D3922">
            <v>43.88</v>
          </cell>
          <cell r="E3922">
            <v>30.63</v>
          </cell>
          <cell r="F3922">
            <v>74.510000000000005</v>
          </cell>
        </row>
        <row r="3923">
          <cell r="A3923">
            <v>91969</v>
          </cell>
          <cell r="B3923" t="str">
            <v>INTERRUPTOR PARALELO (3 MÓDULOS), 10A/250V, INCLUINDO SUPORTE E PLACA - FORNECIMENTO E INSTALAÇÃO. AF_12/2015</v>
          </cell>
          <cell r="C3923" t="str">
            <v>UN</v>
          </cell>
          <cell r="D3923">
            <v>49.99</v>
          </cell>
          <cell r="E3923">
            <v>33.32</v>
          </cell>
          <cell r="F3923">
            <v>83.31</v>
          </cell>
        </row>
        <row r="3924">
          <cell r="A3924"/>
          <cell r="B3924" t="str">
            <v>INTERRUPTOR PARALELO COM TOMADA</v>
          </cell>
          <cell r="C3924"/>
          <cell r="D3924"/>
          <cell r="E3924"/>
          <cell r="F3924"/>
        </row>
        <row r="3925">
          <cell r="A3925">
            <v>92028</v>
          </cell>
          <cell r="B3925" t="str">
            <v>INTERRUPTOR PARALELO (1 MÓDULO) COM 1 TOMADA DE EMBUTIR 2P+T 10 A,  SEM SUPORTE E SEM PLACA - FORNECIMENTO E INSTALAÇÃO. AF_12/2015</v>
          </cell>
          <cell r="C3925" t="str">
            <v>UN</v>
          </cell>
          <cell r="D3925">
            <v>28.24</v>
          </cell>
          <cell r="E3925">
            <v>21.2</v>
          </cell>
          <cell r="F3925">
            <v>49.44</v>
          </cell>
        </row>
        <row r="3926">
          <cell r="A3926">
            <v>92029</v>
          </cell>
          <cell r="B3926" t="str">
            <v>INTERRUPTOR PARALELO (1 MÓDULO) COM 1 TOMADA DE EMBUTIR 2P+T 10 A,  INCLUINDO SUPORTE E PLACA - FORNECIMENTO E INSTALAÇÃO. AF_12/2015</v>
          </cell>
          <cell r="C3926" t="str">
            <v>UN</v>
          </cell>
          <cell r="D3926">
            <v>34.35</v>
          </cell>
          <cell r="E3926">
            <v>23.89</v>
          </cell>
          <cell r="F3926">
            <v>58.24</v>
          </cell>
        </row>
        <row r="3927">
          <cell r="A3927">
            <v>92030</v>
          </cell>
          <cell r="B3927" t="str">
            <v>INTERRUPTOR PARALELO (1 MÓDULO) COM 2 TOMADAS DE EMBUTIR 2P+T 10 A,  SEM SUPORTE E SEM PLACA - FORNECIMENTO E INSTALAÇÃO. AF_12/2015</v>
          </cell>
          <cell r="C3927" t="str">
            <v>UN</v>
          </cell>
          <cell r="D3927">
            <v>41.24</v>
          </cell>
          <cell r="E3927">
            <v>30.63</v>
          </cell>
          <cell r="F3927">
            <v>71.87</v>
          </cell>
        </row>
        <row r="3928">
          <cell r="A3928">
            <v>92031</v>
          </cell>
          <cell r="B3928" t="str">
            <v>INTERRUPTOR PARALELO (1 MÓDULO) COM 2 TOMADAS DE EMBUTIR 2P+T 10 A,  INCLUINDO SUPORTE E PLACA - FORNECIMENTO E INSTALAÇÃO. AF_12/2015</v>
          </cell>
          <cell r="C3928" t="str">
            <v>UN</v>
          </cell>
          <cell r="D3928">
            <v>47.35</v>
          </cell>
          <cell r="E3928">
            <v>33.32</v>
          </cell>
          <cell r="F3928">
            <v>80.67</v>
          </cell>
        </row>
        <row r="3929">
          <cell r="A3929">
            <v>92032</v>
          </cell>
          <cell r="B3929" t="str">
            <v>INTERRUPTOR PARALELO (2 MÓDULOS) COM 1 TOMADA DE EMBUTIR 2P+T 10 A,  SEM SUPORTE E SEM PLACA - FORNECIMENTO E INSTALAÇÃO. AF_12/2015</v>
          </cell>
          <cell r="C3929" t="str">
            <v>UN</v>
          </cell>
          <cell r="D3929">
            <v>42.56</v>
          </cell>
          <cell r="E3929">
            <v>30.63</v>
          </cell>
          <cell r="F3929">
            <v>73.19</v>
          </cell>
        </row>
        <row r="3930">
          <cell r="A3930">
            <v>92033</v>
          </cell>
          <cell r="B3930" t="str">
            <v>INTERRUPTOR PARALELO (2 MÓDULOS) COM 1 TOMADA DE EMBUTIR 2P+T 10 A,  INCLUINDO SUPORTE E PLACA - FORNECIMENTO E INSTALAÇÃO. AF_12/2015</v>
          </cell>
          <cell r="C3930" t="str">
            <v>UN</v>
          </cell>
          <cell r="D3930">
            <v>48.67</v>
          </cell>
          <cell r="E3930">
            <v>33.32</v>
          </cell>
          <cell r="F3930">
            <v>81.99</v>
          </cell>
        </row>
        <row r="3931">
          <cell r="A3931"/>
          <cell r="B3931" t="str">
            <v>INTERRUPTOR INTERMEDIÁRIO</v>
          </cell>
          <cell r="C3931"/>
          <cell r="D3931"/>
          <cell r="E3931"/>
          <cell r="F3931"/>
        </row>
        <row r="3932">
          <cell r="A3932">
            <v>91978</v>
          </cell>
          <cell r="B3932" t="str">
            <v>INTERRUPTOR INTERMEDIÁRIO (1 MÓDULO), 10A/250V, SEM SUPORTE E SEM PLACA - FORNECIMENTO E INSTALAÇÃO. AF_09/2017</v>
          </cell>
          <cell r="C3932" t="str">
            <v>UN</v>
          </cell>
          <cell r="D3932">
            <v>28.28</v>
          </cell>
          <cell r="E3932">
            <v>14.89</v>
          </cell>
          <cell r="F3932">
            <v>43.17</v>
          </cell>
        </row>
        <row r="3933">
          <cell r="A3933">
            <v>91979</v>
          </cell>
          <cell r="B3933" t="str">
            <v>INTERRUPTOR INTERMEDIÁRIO (1 MÓDULO), 10A/250V, INCLUINDO SUPORTE E PLACA - FORNECIMENTO E INSTALAÇÃO. AF_09/2017</v>
          </cell>
          <cell r="C3933" t="str">
            <v>UN</v>
          </cell>
          <cell r="D3933">
            <v>34.39</v>
          </cell>
          <cell r="E3933">
            <v>17.579999999999998</v>
          </cell>
          <cell r="F3933">
            <v>51.97</v>
          </cell>
        </row>
        <row r="3934">
          <cell r="A3934"/>
          <cell r="B3934" t="str">
            <v>INTERRUPTOR PULSADOR</v>
          </cell>
          <cell r="C3934"/>
          <cell r="D3934"/>
          <cell r="E3934"/>
          <cell r="F3934"/>
        </row>
        <row r="3935">
          <cell r="A3935">
            <v>91984</v>
          </cell>
          <cell r="B3935" t="str">
            <v>INTERRUPTOR PULSADOR CAMPAINHA (1 MÓDULO), 10A/250V, SEM SUPORTE E SEM PLACA - FORNECIMENTO E INSTALAÇÃO. AF_09/2017</v>
          </cell>
          <cell r="C3935" t="str">
            <v>UN</v>
          </cell>
          <cell r="D3935">
            <v>10.23</v>
          </cell>
          <cell r="E3935">
            <v>8.6</v>
          </cell>
          <cell r="F3935">
            <v>18.829999999999998</v>
          </cell>
        </row>
        <row r="3936">
          <cell r="A3936">
            <v>91985</v>
          </cell>
          <cell r="B3936" t="str">
            <v>INTERRUPTOR PULSADOR CAMPAINHA (1 MÓDULO), 10A/250V, INCLUINDO SUPORTE E PLACA - FORNECIMENTO E INSTALAÇÃO. AF_09/2017</v>
          </cell>
          <cell r="C3936" t="str">
            <v>UN</v>
          </cell>
          <cell r="D3936">
            <v>16.34</v>
          </cell>
          <cell r="E3936">
            <v>11.29</v>
          </cell>
          <cell r="F3936">
            <v>27.63</v>
          </cell>
        </row>
        <row r="3937">
          <cell r="A3937">
            <v>91988</v>
          </cell>
          <cell r="B3937" t="str">
            <v>INTERRUPTOR PULSADOR MINUTERIA (1 MÓDULO), 10A/250V, SEM SUPORTE E SEM PLACA - FORNECIMENTO E INSTALAÇÃO. AF_09/2017</v>
          </cell>
          <cell r="C3937" t="str">
            <v>UN</v>
          </cell>
          <cell r="D3937">
            <v>14.96</v>
          </cell>
          <cell r="E3937">
            <v>8.59</v>
          </cell>
          <cell r="F3937">
            <v>23.55</v>
          </cell>
        </row>
        <row r="3938">
          <cell r="A3938">
            <v>91989</v>
          </cell>
          <cell r="B3938" t="str">
            <v>INTERRUPTOR PULSADOR MINUTERIA (1 MÓDULO), 10A/250V, INCLUINDO SUPORTE E PLACA - FORNECIMENTO E INSTALAÇÃO. AF_09/2017</v>
          </cell>
          <cell r="C3938" t="str">
            <v>UN</v>
          </cell>
          <cell r="D3938">
            <v>21.07</v>
          </cell>
          <cell r="E3938">
            <v>11.28</v>
          </cell>
          <cell r="F3938">
            <v>32.35</v>
          </cell>
        </row>
        <row r="3939">
          <cell r="A3939"/>
          <cell r="B3939" t="str">
            <v>INTERRUPTOR BIPOLAR</v>
          </cell>
          <cell r="C3939"/>
          <cell r="D3939"/>
          <cell r="E3939"/>
          <cell r="F3939"/>
        </row>
        <row r="3940">
          <cell r="A3940">
            <v>91980</v>
          </cell>
          <cell r="B3940" t="str">
            <v>INTERRUPTOR BIPOLAR (1 MÓDULO), 10A/250V, SEM SUPORTE E SEM PLACA - FORNECIMENTO E INSTALAÇÃO. AF_09/2017</v>
          </cell>
          <cell r="C3940" t="str">
            <v>UN</v>
          </cell>
          <cell r="D3940">
            <v>26.87</v>
          </cell>
          <cell r="E3940">
            <v>14.89</v>
          </cell>
          <cell r="F3940">
            <v>41.76</v>
          </cell>
        </row>
        <row r="3941">
          <cell r="A3941">
            <v>91981</v>
          </cell>
          <cell r="B3941" t="str">
            <v>INTERRUPTOR BIPOLAR (1 MÓDULO), 10A/250V, INCLUINDO SUPORTE E PLACA - FORNECIMENTO E INSTALAÇÃO. AF_09/2017</v>
          </cell>
          <cell r="C3941" t="str">
            <v>UN</v>
          </cell>
          <cell r="D3941">
            <v>32.979999999999997</v>
          </cell>
          <cell r="E3941">
            <v>17.579999999999998</v>
          </cell>
          <cell r="F3941">
            <v>50.56</v>
          </cell>
        </row>
        <row r="3942">
          <cell r="A3942" t="str">
            <v>AUX0709</v>
          </cell>
          <cell r="B3942" t="str">
            <v>INTERRUPTOR BIPOLAR (2 MÓDULOS), 10A/250V, INCLUINDO SUPORTE E PLACA - FORNECIMENTO E INSTALAÇÃO</v>
          </cell>
          <cell r="C3942" t="str">
            <v xml:space="preserve">UN </v>
          </cell>
          <cell r="D3942">
            <v>56.34</v>
          </cell>
          <cell r="E3942">
            <v>23.87</v>
          </cell>
          <cell r="F3942">
            <v>80.209999999999994</v>
          </cell>
        </row>
        <row r="3943">
          <cell r="A3943"/>
          <cell r="B3943" t="str">
            <v>DIMMER</v>
          </cell>
          <cell r="C3943"/>
          <cell r="D3943"/>
          <cell r="E3943"/>
          <cell r="F3943"/>
        </row>
        <row r="3944">
          <cell r="A3944">
            <v>91982</v>
          </cell>
          <cell r="B3944" t="str">
            <v>DIMMER ROTATIVO (1 MÓDULO), 220V/600W, SEM SUPORTE E SEM PLACA - FORNECIMENTO E INSTALAÇÃO. AF_09/2017</v>
          </cell>
          <cell r="C3944" t="str">
            <v>UN</v>
          </cell>
          <cell r="D3944">
            <v>92.69</v>
          </cell>
          <cell r="E3944">
            <v>8.57</v>
          </cell>
          <cell r="F3944">
            <v>101.26</v>
          </cell>
        </row>
        <row r="3945">
          <cell r="A3945">
            <v>91983</v>
          </cell>
          <cell r="B3945" t="str">
            <v>DIMMER ROTATIVO (1 MÓDULO), 220V/600W, INCLUINDO SUPORTE E PLACA - FORNECIMENTO E INSTALAÇÃO. AF_09/2017</v>
          </cell>
          <cell r="C3945" t="str">
            <v>UN</v>
          </cell>
          <cell r="D3945">
            <v>98.8</v>
          </cell>
          <cell r="E3945">
            <v>11.26</v>
          </cell>
          <cell r="F3945">
            <v>110.06</v>
          </cell>
        </row>
        <row r="3946">
          <cell r="A3946"/>
          <cell r="B3946" t="str">
            <v>TOMADAS</v>
          </cell>
          <cell r="C3946"/>
          <cell r="D3946"/>
          <cell r="E3946"/>
          <cell r="F3946"/>
        </row>
        <row r="3947">
          <cell r="A3947" t="str">
            <v>AUX2737</v>
          </cell>
          <cell r="B3947" t="str">
            <v>TOMADA 3P+T 30A - 440V, COM TRAVA E PLACA</v>
          </cell>
          <cell r="C3947" t="str">
            <v xml:space="preserve">UN </v>
          </cell>
          <cell r="D3947">
            <v>59.81</v>
          </cell>
          <cell r="E3947">
            <v>17.18</v>
          </cell>
          <cell r="F3947">
            <v>76.989999999999995</v>
          </cell>
        </row>
        <row r="3948">
          <cell r="A3948" t="str">
            <v>AUX1053</v>
          </cell>
          <cell r="B3948" t="str">
            <v>CAIXA METÁLICA COM UMA TOMADA 2P+T PARA INSTALAÇÃO APARENTE</v>
          </cell>
          <cell r="C3948" t="str">
            <v xml:space="preserve">UN </v>
          </cell>
          <cell r="D3948">
            <v>28.69</v>
          </cell>
          <cell r="E3948">
            <v>5.49</v>
          </cell>
          <cell r="F3948">
            <v>34.18</v>
          </cell>
        </row>
        <row r="3949">
          <cell r="A3949" t="str">
            <v>AUX0753</v>
          </cell>
          <cell r="B3949" t="str">
            <v>CAIXA METÁLICA COM DUAS TOMADAS 2P+T PARA INSTALAÇÃO APARENTE</v>
          </cell>
          <cell r="C3949" t="str">
            <v>UN</v>
          </cell>
          <cell r="D3949">
            <v>70.599999999999994</v>
          </cell>
          <cell r="E3949">
            <v>5.49</v>
          </cell>
          <cell r="F3949">
            <v>76.09</v>
          </cell>
        </row>
        <row r="3950">
          <cell r="A3950" t="str">
            <v>AUX0578</v>
          </cell>
          <cell r="B3950" t="str">
            <v>TOMADA SIMPLES DE EMBUTIR - PARA PISO</v>
          </cell>
          <cell r="C3950" t="str">
            <v>UN</v>
          </cell>
          <cell r="D3950">
            <v>46.62</v>
          </cell>
          <cell r="E3950">
            <v>9.5500000000000007</v>
          </cell>
          <cell r="F3950">
            <v>56.17</v>
          </cell>
        </row>
        <row r="3951">
          <cell r="A3951"/>
          <cell r="B3951" t="str">
            <v>TOMADA ALTA</v>
          </cell>
          <cell r="C3951"/>
          <cell r="D3951"/>
          <cell r="E3951"/>
          <cell r="F3951"/>
        </row>
        <row r="3952">
          <cell r="A3952">
            <v>91990</v>
          </cell>
          <cell r="B3952" t="str">
            <v>TOMADA ALTA DE EMBUTIR (1 MÓDULO), 2P+T 10 A, SEM SUPORTE E SEM PLACA - FORNECIMENTO E INSTALAÇÃO. AF_12/2015</v>
          </cell>
          <cell r="C3952" t="str">
            <v>UN</v>
          </cell>
          <cell r="D3952">
            <v>16.86</v>
          </cell>
          <cell r="E3952">
            <v>18.97</v>
          </cell>
          <cell r="F3952">
            <v>35.83</v>
          </cell>
        </row>
        <row r="3953">
          <cell r="A3953">
            <v>91991</v>
          </cell>
          <cell r="B3953" t="str">
            <v>TOMADA ALTA DE EMBUTIR (1 MÓDULO), 2P+T 20 A, SEM SUPORTE E SEM PLACA - FORNECIMENTO E INSTALAÇÃO. AF_12/2015</v>
          </cell>
          <cell r="C3953" t="str">
            <v>UN</v>
          </cell>
          <cell r="D3953">
            <v>19.43</v>
          </cell>
          <cell r="E3953">
            <v>18.95</v>
          </cell>
          <cell r="F3953">
            <v>38.380000000000003</v>
          </cell>
        </row>
        <row r="3954">
          <cell r="A3954">
            <v>91992</v>
          </cell>
          <cell r="B3954" t="str">
            <v>TOMADA ALTA DE EMBUTIR (1 MÓDULO), 2P+T 10 A, INCLUINDO SUPORTE E PLACA - FORNECIMENTO E INSTALAÇÃO. AF_12/2015</v>
          </cell>
          <cell r="C3954" t="str">
            <v>UN</v>
          </cell>
          <cell r="D3954">
            <v>22.98</v>
          </cell>
          <cell r="E3954">
            <v>21.65</v>
          </cell>
          <cell r="F3954">
            <v>44.63</v>
          </cell>
        </row>
        <row r="3955">
          <cell r="A3955">
            <v>91993</v>
          </cell>
          <cell r="B3955" t="str">
            <v>TOMADA ALTA DE EMBUTIR (1 MÓDULO), 2P+T 20 A, INCLUINDO SUPORTE E PLACA - FORNECIMENTO E INSTALAÇÃO. AF_12/2015</v>
          </cell>
          <cell r="C3955" t="str">
            <v>UN</v>
          </cell>
          <cell r="D3955">
            <v>25.53</v>
          </cell>
          <cell r="E3955">
            <v>21.65</v>
          </cell>
          <cell r="F3955">
            <v>47.18</v>
          </cell>
        </row>
        <row r="3956">
          <cell r="A3956"/>
          <cell r="B3956" t="str">
            <v>TOMADA MÉDIA</v>
          </cell>
          <cell r="C3956"/>
          <cell r="D3956"/>
          <cell r="E3956"/>
          <cell r="F3956"/>
        </row>
        <row r="3957">
          <cell r="A3957">
            <v>91994</v>
          </cell>
          <cell r="B3957" t="str">
            <v>TOMADA MÉDIA DE EMBUTIR (1 MÓDULO), 2P+T 10 A, SEM SUPORTE E SEM PLACA - FORNECIMENTO E INSTALAÇÃO. AF_12/2015</v>
          </cell>
          <cell r="C3957" t="str">
            <v>UN</v>
          </cell>
          <cell r="D3957">
            <v>13.94</v>
          </cell>
          <cell r="E3957">
            <v>11.76</v>
          </cell>
          <cell r="F3957">
            <v>25.7</v>
          </cell>
        </row>
        <row r="3958">
          <cell r="A3958">
            <v>91995</v>
          </cell>
          <cell r="B3958" t="str">
            <v>TOMADA MÉDIA DE EMBUTIR (1 MÓDULO), 2P+T 20 A, SEM SUPORTE E SEM PLACA - FORNECIMENTO E INSTALAÇÃO. AF_12/2015</v>
          </cell>
          <cell r="C3958" t="str">
            <v>UN</v>
          </cell>
          <cell r="D3958">
            <v>16.489999999999998</v>
          </cell>
          <cell r="E3958">
            <v>11.76</v>
          </cell>
          <cell r="F3958">
            <v>28.25</v>
          </cell>
        </row>
        <row r="3959">
          <cell r="A3959">
            <v>91996</v>
          </cell>
          <cell r="B3959" t="str">
            <v>TOMADA MÉDIA DE EMBUTIR (1 MÓDULO), 2P+T 10 A, INCLUINDO SUPORTE E PLACA - FORNECIMENTO E INSTALAÇÃO. AF_12/2015</v>
          </cell>
          <cell r="C3959" t="str">
            <v>UN</v>
          </cell>
          <cell r="D3959">
            <v>20.05</v>
          </cell>
          <cell r="E3959">
            <v>14.45</v>
          </cell>
          <cell r="F3959">
            <v>34.5</v>
          </cell>
        </row>
        <row r="3960">
          <cell r="A3960">
            <v>91997</v>
          </cell>
          <cell r="B3960" t="str">
            <v>TOMADA MÉDIA DE EMBUTIR (1 MÓDULO), 2P+T 20 A, INCLUINDO SUPORTE E PLACA - FORNECIMENTO E INSTALAÇÃO. AF_12/2015</v>
          </cell>
          <cell r="C3960" t="str">
            <v>UN</v>
          </cell>
          <cell r="D3960">
            <v>22.6</v>
          </cell>
          <cell r="E3960">
            <v>14.45</v>
          </cell>
          <cell r="F3960">
            <v>37.049999999999997</v>
          </cell>
        </row>
        <row r="3961">
          <cell r="A3961">
            <v>92002</v>
          </cell>
          <cell r="B3961" t="str">
            <v>TOMADA MÉDIA DE EMBUTIR (2 MÓDULOS), 2P+T 10 A, SEM SUPORTE E SEM PLACA - FORNECIMENTO E INSTALAÇÃO. AF_12/2015</v>
          </cell>
          <cell r="C3961" t="str">
            <v>UN</v>
          </cell>
          <cell r="D3961">
            <v>26.92</v>
          </cell>
          <cell r="E3961">
            <v>21.2</v>
          </cell>
          <cell r="F3961">
            <v>48.12</v>
          </cell>
        </row>
        <row r="3962">
          <cell r="A3962">
            <v>92003</v>
          </cell>
          <cell r="B3962" t="str">
            <v>TOMADA MÉDIA DE EMBUTIR (2 MÓDULOS), 2P+T 20 A, SEM SUPORTE E SEM PLACA - FORNECIMENTO E INSTALAÇÃO. AF_12/2015</v>
          </cell>
          <cell r="C3962" t="str">
            <v>UN</v>
          </cell>
          <cell r="D3962">
            <v>32.03</v>
          </cell>
          <cell r="E3962">
            <v>21.19</v>
          </cell>
          <cell r="F3962">
            <v>53.22</v>
          </cell>
        </row>
        <row r="3963">
          <cell r="A3963">
            <v>92004</v>
          </cell>
          <cell r="B3963" t="str">
            <v>TOMADA MÉDIA DE EMBUTIR (2 MÓDULOS), 2P+T 10 A, INCLUINDO SUPORTE E PLACA - FORNECIMENTO E INSTALAÇÃO. AF_12/2015</v>
          </cell>
          <cell r="C3963" t="str">
            <v>UN</v>
          </cell>
          <cell r="D3963">
            <v>33.03</v>
          </cell>
          <cell r="E3963">
            <v>23.89</v>
          </cell>
          <cell r="F3963">
            <v>56.92</v>
          </cell>
        </row>
        <row r="3964">
          <cell r="A3964">
            <v>92005</v>
          </cell>
          <cell r="B3964" t="str">
            <v>TOMADA MÉDIA DE EMBUTIR (2 MÓDULOS), 2P+T 20 A, INCLUINDO SUPORTE E PLACA - FORNECIMENTO E INSTALAÇÃO. AF_12/2015</v>
          </cell>
          <cell r="C3964" t="str">
            <v>UN</v>
          </cell>
          <cell r="D3964">
            <v>38.14</v>
          </cell>
          <cell r="E3964">
            <v>23.88</v>
          </cell>
          <cell r="F3964">
            <v>62.02</v>
          </cell>
        </row>
        <row r="3965">
          <cell r="A3965">
            <v>92010</v>
          </cell>
          <cell r="B3965" t="str">
            <v>TOMADA MÉDIA DE EMBUTIR (3 MÓDULOS), 2P+T 10 A, SEM SUPORTE E SEM PLACA - FORNECIMENTO E INSTALAÇÃO. AF_12/2015</v>
          </cell>
          <cell r="C3965" t="str">
            <v>UN</v>
          </cell>
          <cell r="D3965">
            <v>39.92</v>
          </cell>
          <cell r="E3965">
            <v>30.63</v>
          </cell>
          <cell r="F3965">
            <v>70.55</v>
          </cell>
        </row>
        <row r="3966">
          <cell r="A3966">
            <v>92011</v>
          </cell>
          <cell r="B3966" t="str">
            <v>TOMADA MÉDIA DE EMBUTIR (3 MÓDULOS), 2P+T 20 A, SEM SUPORTE E SEM PLACA - FORNECIMENTO E INSTALAÇÃO. AF_12/2015</v>
          </cell>
          <cell r="C3966" t="str">
            <v>UN</v>
          </cell>
          <cell r="D3966">
            <v>47.57</v>
          </cell>
          <cell r="E3966">
            <v>30.63</v>
          </cell>
          <cell r="F3966">
            <v>78.2</v>
          </cell>
        </row>
        <row r="3967">
          <cell r="A3967">
            <v>92012</v>
          </cell>
          <cell r="B3967" t="str">
            <v>TOMADA MÉDIA DE EMBUTIR (3 MÓDULOS), 2P+T 10 A, INCLUINDO SUPORTE E PLACA - FORNECIMENTO E INSTALAÇÃO. AF_12/2015</v>
          </cell>
          <cell r="C3967" t="str">
            <v>UN</v>
          </cell>
          <cell r="D3967">
            <v>46.03</v>
          </cell>
          <cell r="E3967">
            <v>33.32</v>
          </cell>
          <cell r="F3967">
            <v>79.349999999999994</v>
          </cell>
        </row>
        <row r="3968">
          <cell r="A3968">
            <v>92013</v>
          </cell>
          <cell r="B3968" t="str">
            <v>TOMADA MÉDIA DE EMBUTIR (3 MÓDULOS), 2P+T 20 A, INCLUINDO SUPORTE E PLACA - FORNECIMENTO E INSTALAÇÃO. AF_12/2015</v>
          </cell>
          <cell r="C3968" t="str">
            <v>UN</v>
          </cell>
          <cell r="D3968">
            <v>53.68</v>
          </cell>
          <cell r="E3968">
            <v>33.32</v>
          </cell>
          <cell r="F3968">
            <v>87</v>
          </cell>
        </row>
        <row r="3969">
          <cell r="A3969"/>
          <cell r="B3969" t="str">
            <v>TOMADA BAIXA</v>
          </cell>
          <cell r="C3969"/>
          <cell r="D3969"/>
          <cell r="E3969"/>
          <cell r="F3969"/>
        </row>
        <row r="3970">
          <cell r="A3970">
            <v>91998</v>
          </cell>
          <cell r="B3970" t="str">
            <v>TOMADA BAIXA DE EMBUTIR (1 MÓDULO), 2P+T 10 A, SEM SUPORTE E SEM PLACA - FORNECIMENTO E INSTALAÇÃO. AF_12/2015</v>
          </cell>
          <cell r="C3970" t="str">
            <v>UN</v>
          </cell>
          <cell r="D3970">
            <v>12.79</v>
          </cell>
          <cell r="E3970">
            <v>8.98</v>
          </cell>
          <cell r="F3970">
            <v>21.77</v>
          </cell>
        </row>
        <row r="3971">
          <cell r="A3971">
            <v>91999</v>
          </cell>
          <cell r="B3971" t="str">
            <v>TOMADA BAIXA DE EMBUTIR (1 MÓDULO), 2P+T 20 A, SEM SUPORTE E SEM PLACA - FORNECIMENTO E INSTALAÇÃO. AF_12/2015</v>
          </cell>
          <cell r="C3971" t="str">
            <v>UN</v>
          </cell>
          <cell r="D3971">
            <v>15.34</v>
          </cell>
          <cell r="E3971">
            <v>8.98</v>
          </cell>
          <cell r="F3971">
            <v>24.32</v>
          </cell>
        </row>
        <row r="3972">
          <cell r="A3972">
            <v>92000</v>
          </cell>
          <cell r="B3972" t="str">
            <v>TOMADA BAIXA DE EMBUTIR (1 MÓDULO), 2P+T 10 A, INCLUINDO SUPORTE E PLACA - FORNECIMENTO E INSTALAÇÃO. AF_12/2015</v>
          </cell>
          <cell r="C3972" t="str">
            <v>UN</v>
          </cell>
          <cell r="D3972">
            <v>18.899999999999999</v>
          </cell>
          <cell r="E3972">
            <v>11.67</v>
          </cell>
          <cell r="F3972">
            <v>30.57</v>
          </cell>
        </row>
        <row r="3973">
          <cell r="A3973">
            <v>92001</v>
          </cell>
          <cell r="B3973" t="str">
            <v>TOMADA BAIXA DE EMBUTIR (1 MÓDULO), 2P+T 20 A, INCLUINDO SUPORTE E PLACA - FORNECIMENTO E INSTALAÇÃO. AF_12/2015</v>
          </cell>
          <cell r="C3973" t="str">
            <v>UN</v>
          </cell>
          <cell r="D3973">
            <v>21.45</v>
          </cell>
          <cell r="E3973">
            <v>11.67</v>
          </cell>
          <cell r="F3973">
            <v>33.119999999999997</v>
          </cell>
        </row>
        <row r="3974">
          <cell r="A3974">
            <v>92006</v>
          </cell>
          <cell r="B3974" t="str">
            <v>TOMADA BAIXA DE EMBUTIR (2 MÓDULOS), 2P+T 10 A, SEM SUPORTE E SEM PLACA - FORNECIMENTO E INSTALAÇÃO. AF_12/2015</v>
          </cell>
          <cell r="C3974" t="str">
            <v>UN</v>
          </cell>
          <cell r="D3974">
            <v>24.64</v>
          </cell>
          <cell r="E3974">
            <v>15.62</v>
          </cell>
          <cell r="F3974">
            <v>40.26</v>
          </cell>
        </row>
        <row r="3975">
          <cell r="A3975">
            <v>92007</v>
          </cell>
          <cell r="B3975" t="str">
            <v>TOMADA BAIXA DE EMBUTIR (2 MÓDULOS), 2P+T 20 A, SEM SUPORTE E SEM PLACA - FORNECIMENTO E INSTALAÇÃO. AF_12/2015</v>
          </cell>
          <cell r="C3975" t="str">
            <v>UN</v>
          </cell>
          <cell r="D3975">
            <v>29.74</v>
          </cell>
          <cell r="E3975">
            <v>15.62</v>
          </cell>
          <cell r="F3975">
            <v>45.36</v>
          </cell>
        </row>
        <row r="3976">
          <cell r="A3976">
            <v>92008</v>
          </cell>
          <cell r="B3976" t="str">
            <v>TOMADA BAIXA DE EMBUTIR (2 MÓDULOS), 2P+T 10 A, INCLUINDO SUPORTE E PLACA - FORNECIMENTO E INSTALAÇÃO. AF_12/2015</v>
          </cell>
          <cell r="C3976" t="str">
            <v>UN</v>
          </cell>
          <cell r="D3976">
            <v>30.75</v>
          </cell>
          <cell r="E3976">
            <v>18.309999999999999</v>
          </cell>
          <cell r="F3976">
            <v>49.06</v>
          </cell>
        </row>
        <row r="3977">
          <cell r="A3977">
            <v>92009</v>
          </cell>
          <cell r="B3977" t="str">
            <v>TOMADA BAIXA DE EMBUTIR (2 MÓDULOS), 2P+T 20 A, INCLUINDO SUPORTE E PLACA - FORNECIMENTO E INSTALAÇÃO. AF_12/2015</v>
          </cell>
          <cell r="C3977" t="str">
            <v>UN</v>
          </cell>
          <cell r="D3977">
            <v>35.85</v>
          </cell>
          <cell r="E3977">
            <v>18.309999999999999</v>
          </cell>
          <cell r="F3977">
            <v>54.16</v>
          </cell>
        </row>
        <row r="3978">
          <cell r="A3978">
            <v>92014</v>
          </cell>
          <cell r="B3978" t="str">
            <v>TOMADA BAIXA DE EMBUTIR (3 MÓDULOS), 2P+T 10 A, SEM SUPORTE E SEM PLACA - FORNECIMENTO E INSTALAÇÃO. AF_12/2015</v>
          </cell>
          <cell r="C3978" t="str">
            <v>UN</v>
          </cell>
          <cell r="D3978">
            <v>36.49</v>
          </cell>
          <cell r="E3978">
            <v>22.26</v>
          </cell>
          <cell r="F3978">
            <v>58.75</v>
          </cell>
        </row>
        <row r="3979">
          <cell r="A3979">
            <v>92015</v>
          </cell>
          <cell r="B3979" t="str">
            <v>TOMADA BAIXA DE EMBUTIR (3 MÓDULOS), 2P+T 20 A, SEM SUPORTE E SEM PLACA - FORNECIMENTO E INSTALAÇÃO. AF_12/2015</v>
          </cell>
          <cell r="C3979" t="str">
            <v>UN</v>
          </cell>
          <cell r="D3979">
            <v>44.14</v>
          </cell>
          <cell r="E3979">
            <v>22.26</v>
          </cell>
          <cell r="F3979">
            <v>66.400000000000006</v>
          </cell>
        </row>
        <row r="3980">
          <cell r="A3980">
            <v>92016</v>
          </cell>
          <cell r="B3980" t="str">
            <v>TOMADA BAIXA DE EMBUTIR (3 MÓDULOS), 2P+T 10 A, INCLUINDO SUPORTE E PLACA - FORNECIMENTO E INSTALAÇÃO. AF_12/2015</v>
          </cell>
          <cell r="C3980" t="str">
            <v>UN</v>
          </cell>
          <cell r="D3980">
            <v>42.6</v>
          </cell>
          <cell r="E3980">
            <v>24.95</v>
          </cell>
          <cell r="F3980">
            <v>67.55</v>
          </cell>
        </row>
        <row r="3981">
          <cell r="A3981">
            <v>92017</v>
          </cell>
          <cell r="B3981" t="str">
            <v>TOMADA BAIXA DE EMBUTIR (3 MÓDULOS), 2P+T 20 A, INCLUINDO SUPORTE E PLACA - FORNECIMENTO E INSTALAÇÃO. AF_12/2015</v>
          </cell>
          <cell r="C3981" t="str">
            <v>UN</v>
          </cell>
          <cell r="D3981">
            <v>50.26</v>
          </cell>
          <cell r="E3981">
            <v>24.94</v>
          </cell>
          <cell r="F3981">
            <v>75.2</v>
          </cell>
        </row>
        <row r="3982">
          <cell r="A3982">
            <v>92018</v>
          </cell>
          <cell r="B3982" t="str">
            <v>TOMADA BAIXA DE EMBUTIR (4 MÓDULOS), 2P+T 10 A, SEM SUPORTE E SEM PLACA - FORNECIMENTO E INSTALAÇÃO. AF_12/2015</v>
          </cell>
          <cell r="C3982" t="str">
            <v>UN</v>
          </cell>
          <cell r="D3982">
            <v>48.48</v>
          </cell>
          <cell r="E3982">
            <v>29.29</v>
          </cell>
          <cell r="F3982">
            <v>77.77</v>
          </cell>
        </row>
        <row r="3983">
          <cell r="A3983">
            <v>92019</v>
          </cell>
          <cell r="B3983" t="str">
            <v>TOMADA BAIXA DE EMBUTIR (4 MÓDULOS), 2P+T 10 A, INCLUINDO SUPORTE E PLACA - FORNECIMENTO E INSTALAÇÃO. AF_12/2015</v>
          </cell>
          <cell r="C3983" t="str">
            <v>UN</v>
          </cell>
          <cell r="D3983">
            <v>59.4</v>
          </cell>
          <cell r="E3983">
            <v>32.44</v>
          </cell>
          <cell r="F3983">
            <v>91.84</v>
          </cell>
        </row>
        <row r="3984">
          <cell r="A3984">
            <v>92020</v>
          </cell>
          <cell r="B3984" t="str">
            <v>TOMADA BAIXA DE EMBUTIR (6 MÓDULOS), 2P+T 10 A, SEM SUPORTE E SEM PLACA - FORNECIMENTO E INSTALAÇÃO. AF_12/2015</v>
          </cell>
          <cell r="C3984" t="str">
            <v>UN</v>
          </cell>
          <cell r="D3984">
            <v>72.25</v>
          </cell>
          <cell r="E3984">
            <v>42.76</v>
          </cell>
          <cell r="F3984">
            <v>115.01</v>
          </cell>
        </row>
        <row r="3985">
          <cell r="A3985">
            <v>92021</v>
          </cell>
          <cell r="B3985" t="str">
            <v>TOMADA BAIXA DE EMBUTIR (6 MÓDULOS), 2P+T 10 A, INCLUINDO SUPORTE E PLACA - FORNECIMENTO E INSTALAÇÃO. AF_12/2015</v>
          </cell>
          <cell r="C3985" t="str">
            <v>UN</v>
          </cell>
          <cell r="D3985">
            <v>83.17</v>
          </cell>
          <cell r="E3985">
            <v>45.91</v>
          </cell>
          <cell r="F3985">
            <v>129.08000000000001</v>
          </cell>
        </row>
        <row r="3986">
          <cell r="A3986"/>
          <cell r="B3986" t="str">
            <v>PONTO DE TOMADAS</v>
          </cell>
          <cell r="C3986"/>
          <cell r="D3986"/>
          <cell r="E3986"/>
          <cell r="F3986"/>
        </row>
        <row r="3987">
          <cell r="A3987">
            <v>104475</v>
          </cell>
          <cell r="B3987" t="str">
            <v>COMPOSIÇÃO PARAMÉTRICA DE PONTO ELÉTRICO DE TOMADA DE USO GERAL 2P+T (10A/250V) EM EDIFÍCIO RESIDENCIAL COM ELETRODUTO EMBUTIDO EM RASGOS NAS PAREDES, INCLUSO TOMADA, ELETRODUTO, CABO, RASGO, QUEBRA E CHUMBAMENTO. AF_11/2022</v>
          </cell>
          <cell r="C3987" t="str">
            <v>UN</v>
          </cell>
          <cell r="D3987">
            <v>86.28</v>
          </cell>
          <cell r="E3987">
            <v>60.25</v>
          </cell>
          <cell r="F3987">
            <v>146.53</v>
          </cell>
        </row>
        <row r="3988">
          <cell r="A3988">
            <v>104476</v>
          </cell>
          <cell r="B3988" t="str">
            <v>COMPOSIÇÃO PARAMÉTRICA DE PONTO ELÉTRICO DE TOMADA DE USO ESPECÍFICO 2P+T (20A/250V) EM EDIFÍCIO RESIDENCIAL COM ELETRODUTO EMBUTIDO EM RASGOS NAS PAREDES, INCLUSO TOMADA, ELETRODUTO, CABO, RASGO, QUEBRA E CHUMBAMENTO (EXCETO CHUVEIRO). AF_11/2022</v>
          </cell>
          <cell r="C3988" t="str">
            <v>UN</v>
          </cell>
          <cell r="D3988">
            <v>104.06</v>
          </cell>
          <cell r="E3988">
            <v>83.81</v>
          </cell>
          <cell r="F3988">
            <v>187.87</v>
          </cell>
        </row>
        <row r="3989">
          <cell r="A3989">
            <v>104479</v>
          </cell>
          <cell r="B3989" t="str">
            <v>COMPOSIÇÃO PARAMÉTRICA DE PONTO ELÉTRICO DE TOMADA DE USO GERAL 2P+T (10A/250V) EM EDIFÍCIO RESIDENCIAL COM ELETRODUTO EMBUTIDO SEM NECESSIDADE DE RASGOS, INCLUSO TOMADA, ELETRODUTO, CABO E QUEBRA. AF_11/2022</v>
          </cell>
          <cell r="C3989" t="str">
            <v>UN</v>
          </cell>
          <cell r="D3989">
            <v>80.569999999999993</v>
          </cell>
          <cell r="E3989">
            <v>47</v>
          </cell>
          <cell r="F3989">
            <v>127.57</v>
          </cell>
        </row>
        <row r="3990">
          <cell r="A3990">
            <v>104480</v>
          </cell>
          <cell r="B3990" t="str">
            <v>COMPOSIÇÃO PARAMÉTRICA DE PONTO ELÉTRICO DE TOMADA DE USO ESPECÍFICO 2P+T (20A/250V) EM EDIFÍCIO RESIDENCIAL COM ELETRODUTO EMBUTIDO SEM NECESSIDADE DE RASGOS, INCLUSO TOMADA, ELETRODUTO, CABO E QUEBRA (EXCETO CHUVEIRO). AF_11/2022</v>
          </cell>
          <cell r="C3990" t="str">
            <v>UN</v>
          </cell>
          <cell r="D3990">
            <v>91.5</v>
          </cell>
          <cell r="E3990">
            <v>54.9</v>
          </cell>
          <cell r="F3990">
            <v>146.4</v>
          </cell>
        </row>
        <row r="3991">
          <cell r="A3991">
            <v>104481</v>
          </cell>
          <cell r="B3991" t="str">
            <v>COMPOSIÇÃO PARAMÉTRICA DE PONTO ELÉTRICO DE TOMADA PARA CHUVEIRO (20A/250V) EM EDIFÍCIO RESIDENCIAL COM ELETRODUTO EMBUTIDO EM RASGOS NAS PAREDES, INCLUSO TOMADA, ELETRODUTO, CABO, RASGO, QUEBRA E CHUMBAMENTO. AF_11/2022</v>
          </cell>
          <cell r="C3991" t="str">
            <v>UN</v>
          </cell>
          <cell r="D3991">
            <v>222.37</v>
          </cell>
          <cell r="E3991">
            <v>124.79</v>
          </cell>
          <cell r="F3991">
            <v>347.16</v>
          </cell>
        </row>
        <row r="3992">
          <cell r="A3992"/>
          <cell r="B3992" t="str">
            <v>CAMPAINHA CIGARRA</v>
          </cell>
          <cell r="C3992"/>
          <cell r="D3992"/>
          <cell r="E3992"/>
          <cell r="F3992"/>
        </row>
        <row r="3993">
          <cell r="A3993">
            <v>91986</v>
          </cell>
          <cell r="B3993" t="str">
            <v>CAMPAINHA CIGARRA (1 MÓDULO), 10A/250V, SEM SUPORTE E SEM PLACA - FORNECIMENTO E INSTALAÇÃO. AF_09/2017</v>
          </cell>
          <cell r="C3993" t="str">
            <v>UN</v>
          </cell>
          <cell r="D3993">
            <v>26.99</v>
          </cell>
          <cell r="E3993">
            <v>13.38</v>
          </cell>
          <cell r="F3993">
            <v>40.369999999999997</v>
          </cell>
        </row>
        <row r="3994">
          <cell r="A3994">
            <v>91987</v>
          </cell>
          <cell r="B3994" t="str">
            <v>CAMPAINHA CIGARRA (1 MÓDULO), 10A/250V, INCLUINDO SUPORTE E PLACA - FORNECIMENTO E INSTALAÇÃO. AF_09/2017</v>
          </cell>
          <cell r="C3994" t="str">
            <v>UN</v>
          </cell>
          <cell r="D3994">
            <v>33.1</v>
          </cell>
          <cell r="E3994">
            <v>16.07</v>
          </cell>
          <cell r="F3994">
            <v>49.17</v>
          </cell>
        </row>
        <row r="3995">
          <cell r="A3995" t="str">
            <v>AUX1806</v>
          </cell>
          <cell r="B3995" t="str">
            <v xml:space="preserve">CAMPAINHA ALTA POTÊNCIA 110V / 220V, DIÂMETRO 150 MM </v>
          </cell>
          <cell r="C3995" t="str">
            <v xml:space="preserve">UN </v>
          </cell>
          <cell r="D3995">
            <v>167.27</v>
          </cell>
          <cell r="E3995">
            <v>21.99</v>
          </cell>
          <cell r="F3995">
            <v>189.26</v>
          </cell>
        </row>
        <row r="3996">
          <cell r="A3996"/>
          <cell r="B3996" t="str">
            <v>RELÉ FOTOELÉTRICO</v>
          </cell>
          <cell r="C3996"/>
          <cell r="D3996"/>
          <cell r="E3996"/>
          <cell r="F3996"/>
        </row>
        <row r="3997">
          <cell r="A3997">
            <v>101632</v>
          </cell>
          <cell r="B3997" t="str">
            <v>RELÉ FOTOELÉTRICO PARA COMANDO DE ILUMINAÇÃO EXTERNA 1000 W - FORNECIMENTO E INSTALAÇÃO. AF_08/2020</v>
          </cell>
          <cell r="C3997" t="str">
            <v>UN</v>
          </cell>
          <cell r="D3997">
            <v>44.73</v>
          </cell>
          <cell r="E3997">
            <v>0.62</v>
          </cell>
          <cell r="F3997">
            <v>45.35</v>
          </cell>
        </row>
        <row r="3998">
          <cell r="A3998"/>
          <cell r="B3998" t="str">
            <v>SENSOR DE PRESENÇA</v>
          </cell>
          <cell r="C3998"/>
          <cell r="D3998"/>
          <cell r="E3998"/>
          <cell r="F3998"/>
        </row>
        <row r="3999">
          <cell r="A3999">
            <v>97595</v>
          </cell>
          <cell r="B3999" t="str">
            <v>SENSOR DE PRESENÇA COM FOTOCÉLULA, FIXAÇÃO EM PAREDE - FORNECIMENTO E INSTALAÇÃO. AF_02/2020</v>
          </cell>
          <cell r="C3999" t="str">
            <v>UN</v>
          </cell>
          <cell r="D3999">
            <v>104.21</v>
          </cell>
          <cell r="E3999">
            <v>16.09</v>
          </cell>
          <cell r="F3999">
            <v>120.3</v>
          </cell>
        </row>
        <row r="4000">
          <cell r="A4000">
            <v>97597</v>
          </cell>
          <cell r="B4000" t="str">
            <v>SENSOR DE PRESENÇA COM FOTOCÉLULA, FIXAÇÃO EM TETO - FORNECIMENTO E INSTALAÇÃO. AF_02/2020</v>
          </cell>
          <cell r="C4000" t="str">
            <v>UN</v>
          </cell>
          <cell r="D4000">
            <v>72.349999999999994</v>
          </cell>
          <cell r="E4000">
            <v>10.71</v>
          </cell>
          <cell r="F4000">
            <v>83.06</v>
          </cell>
        </row>
        <row r="4001">
          <cell r="A4001">
            <v>97596</v>
          </cell>
          <cell r="B4001" t="str">
            <v>SENSOR DE PRESENÇA SEM FOTOCÉLULA, FIXAÇÃO EM PAREDE - FORNECIMENTO E INSTALAÇÃO. AF_02/2020</v>
          </cell>
          <cell r="C4001" t="str">
            <v>UN</v>
          </cell>
          <cell r="D4001">
            <v>66.849999999999994</v>
          </cell>
          <cell r="E4001">
            <v>16.09</v>
          </cell>
          <cell r="F4001">
            <v>82.94</v>
          </cell>
        </row>
        <row r="4002">
          <cell r="A4002">
            <v>97598</v>
          </cell>
          <cell r="B4002" t="str">
            <v>SENSOR DE PRESENÇA SEM FOTOCÉLULA, FIXAÇÃO EM TETO - FORNECIMENTO E INSTALAÇÃO. AF_02/2020</v>
          </cell>
          <cell r="C4002" t="str">
            <v>UN</v>
          </cell>
          <cell r="D4002">
            <v>67.569999999999993</v>
          </cell>
          <cell r="E4002">
            <v>10.71</v>
          </cell>
          <cell r="F4002">
            <v>78.28</v>
          </cell>
        </row>
        <row r="4003">
          <cell r="A4003"/>
          <cell r="B4003" t="str">
            <v>ILUMINAÇÃO</v>
          </cell>
          <cell r="C4003"/>
          <cell r="D4003"/>
          <cell r="E4003"/>
          <cell r="F4003"/>
        </row>
        <row r="4004">
          <cell r="A4004"/>
          <cell r="B4004" t="str">
            <v>MANUTENÇÃO / REPAROS - ILUMINAÇÃO DE EDIFICAÇÕES</v>
          </cell>
          <cell r="C4004"/>
          <cell r="D4004"/>
          <cell r="E4004"/>
          <cell r="F4004"/>
        </row>
        <row r="4005">
          <cell r="A4005">
            <v>97665</v>
          </cell>
          <cell r="B4005" t="str">
            <v>REMOÇÃO DE LUMINÁRIAS, DE FORMA MANUAL, SEM REAPROVEITAMENTO. AF_12/2017</v>
          </cell>
          <cell r="C4005" t="str">
            <v>UN</v>
          </cell>
          <cell r="D4005">
            <v>0.39</v>
          </cell>
          <cell r="E4005">
            <v>0.95</v>
          </cell>
          <cell r="F4005">
            <v>1.34</v>
          </cell>
        </row>
        <row r="4006">
          <cell r="A4006">
            <v>101630</v>
          </cell>
          <cell r="B4006" t="str">
            <v>SUBSTITUIÇÃO DE REATOR PARA ILUMINAÇÃO PÚBLICA (NÃO INCLUI FORNECIMENTO). AF_08/2020</v>
          </cell>
          <cell r="C4006" t="str">
            <v>UN</v>
          </cell>
          <cell r="D4006">
            <v>64.56</v>
          </cell>
          <cell r="E4006">
            <v>15.52</v>
          </cell>
          <cell r="F4006">
            <v>80.08</v>
          </cell>
        </row>
        <row r="4007">
          <cell r="A4007">
            <v>101651</v>
          </cell>
          <cell r="B4007" t="str">
            <v>SUBSTITUIÇÃO DE LÂMPADA PARA ILUMINAÇÃO PÚBLICA (NÃO INCLUI FORNECIMENTO). AF_08/2020</v>
          </cell>
          <cell r="C4007" t="str">
            <v>UN</v>
          </cell>
          <cell r="D4007">
            <v>61.14</v>
          </cell>
          <cell r="E4007">
            <v>7.13</v>
          </cell>
          <cell r="F4007">
            <v>68.27</v>
          </cell>
        </row>
        <row r="4008">
          <cell r="A4008">
            <v>101661</v>
          </cell>
          <cell r="B4008" t="str">
            <v>SUBSTITUIÇÃO DE LUMINÁRIA DE VAPOR DE MERCÚRIO/VAPOR DE SÓDIO POR LUMINÁRIA DE LED PARA ILUMINAÇÃO PÚBLICA (NÃO INCLUI FORNECIMENTO). AF_08/2020</v>
          </cell>
          <cell r="C4008" t="str">
            <v>UN</v>
          </cell>
          <cell r="D4008">
            <v>76.67</v>
          </cell>
          <cell r="E4008">
            <v>44.97</v>
          </cell>
          <cell r="F4008">
            <v>121.64</v>
          </cell>
        </row>
        <row r="4009">
          <cell r="A4009" t="str">
            <v>AUX0346</v>
          </cell>
          <cell r="B4009" t="str">
            <v>REMOÇÃO DE PLACA DIFUSORA PARA LÂMPADA FLUORESCENTE</v>
          </cell>
          <cell r="C4009" t="str">
            <v>UN</v>
          </cell>
          <cell r="D4009">
            <v>0.79</v>
          </cell>
          <cell r="E4009">
            <v>1.66</v>
          </cell>
          <cell r="F4009">
            <v>2.4500000000000002</v>
          </cell>
        </row>
        <row r="4010">
          <cell r="A4010" t="str">
            <v>AUX0350</v>
          </cell>
          <cell r="B4010" t="str">
            <v>REMOÇÃO DE LUMINÁRIA INTERNA PARA LÂMPADA INCANDESCENTE</v>
          </cell>
          <cell r="C4010" t="str">
            <v>UN</v>
          </cell>
          <cell r="D4010">
            <v>6.28</v>
          </cell>
          <cell r="E4010">
            <v>15.27</v>
          </cell>
          <cell r="F4010">
            <v>21.55</v>
          </cell>
        </row>
        <row r="4011">
          <cell r="A4011" t="str">
            <v>AUX0351</v>
          </cell>
          <cell r="B4011" t="str">
            <v>REMOÇÃO DE LUMINÁRIA INTERNA PARA LÂMPADA FLUORESCENTE</v>
          </cell>
          <cell r="C4011" t="str">
            <v>UN</v>
          </cell>
          <cell r="D4011">
            <v>11.8</v>
          </cell>
          <cell r="E4011">
            <v>28.63</v>
          </cell>
          <cell r="F4011">
            <v>40.43</v>
          </cell>
        </row>
        <row r="4012">
          <cell r="A4012" t="str">
            <v>AUX0352</v>
          </cell>
          <cell r="B4012" t="str">
            <v>REMOÇÃO DE LUMINÁRIA EXTERNA INSTALADA EM POSTE</v>
          </cell>
          <cell r="C4012" t="str">
            <v>UN</v>
          </cell>
          <cell r="D4012">
            <v>23.58</v>
          </cell>
          <cell r="E4012">
            <v>57.28</v>
          </cell>
          <cell r="F4012">
            <v>80.86</v>
          </cell>
        </row>
        <row r="4013">
          <cell r="A4013" t="str">
            <v>AUX0353</v>
          </cell>
          <cell r="B4013" t="str">
            <v>REMOÇÃO DE LUMINÁRIA EXTERNA INSTALADA EM BRAÇO DE FERRO</v>
          </cell>
          <cell r="C4013" t="str">
            <v>UN</v>
          </cell>
          <cell r="D4013">
            <v>23.58</v>
          </cell>
          <cell r="E4013">
            <v>57.28</v>
          </cell>
          <cell r="F4013">
            <v>80.86</v>
          </cell>
        </row>
        <row r="4014">
          <cell r="A4014" t="str">
            <v>AUX0354</v>
          </cell>
          <cell r="B4014" t="str">
            <v>REMOÇÃO DE LUMINÁRIA A PROVA DE TEMPO, GASES E VAPOR</v>
          </cell>
          <cell r="C4014" t="str">
            <v>UN</v>
          </cell>
          <cell r="D4014">
            <v>7.86</v>
          </cell>
          <cell r="E4014">
            <v>19.100000000000001</v>
          </cell>
          <cell r="F4014">
            <v>26.96</v>
          </cell>
        </row>
        <row r="4015">
          <cell r="A4015" t="str">
            <v>AUX0355</v>
          </cell>
          <cell r="B4015" t="str">
            <v>REMOÇÃO DE PROJETOR DE FACHADA</v>
          </cell>
          <cell r="C4015" t="str">
            <v>UN</v>
          </cell>
          <cell r="D4015">
            <v>23.58</v>
          </cell>
          <cell r="E4015">
            <v>57.28</v>
          </cell>
          <cell r="F4015">
            <v>80.86</v>
          </cell>
        </row>
        <row r="4016">
          <cell r="A4016" t="str">
            <v>AUX0356</v>
          </cell>
          <cell r="B4016" t="str">
            <v>REMOÇÃO DE PROJETOR DE JARDIM</v>
          </cell>
          <cell r="C4016" t="str">
            <v>UN</v>
          </cell>
          <cell r="D4016">
            <v>15.72</v>
          </cell>
          <cell r="E4016">
            <v>38.18</v>
          </cell>
          <cell r="F4016">
            <v>53.9</v>
          </cell>
        </row>
        <row r="4017">
          <cell r="A4017" t="str">
            <v>AUX0357</v>
          </cell>
          <cell r="B4017" t="str">
            <v>REMOÇÃO DE CRUZETA DE FERRO PARA FIXAÇÃO DE PROJETOR</v>
          </cell>
          <cell r="C4017" t="str">
            <v>UN</v>
          </cell>
          <cell r="D4017">
            <v>23.58</v>
          </cell>
          <cell r="E4017">
            <v>57.28</v>
          </cell>
          <cell r="F4017">
            <v>80.86</v>
          </cell>
        </row>
        <row r="4018">
          <cell r="A4018" t="str">
            <v>AUX0358</v>
          </cell>
          <cell r="B4018" t="str">
            <v>REMOÇÃO DE BRAÇO DE LUMINÁRIA</v>
          </cell>
          <cell r="C4018" t="str">
            <v>UN</v>
          </cell>
          <cell r="D4018">
            <v>12.58</v>
          </cell>
          <cell r="E4018">
            <v>30.54</v>
          </cell>
          <cell r="F4018">
            <v>43.12</v>
          </cell>
        </row>
        <row r="4019">
          <cell r="A4019" t="str">
            <v>AUX0434</v>
          </cell>
          <cell r="B4019" t="str">
            <v>RETIRADA DE PLACA DIFUSORA PARA LÂMPADA FLUORESCENTE</v>
          </cell>
          <cell r="C4019" t="str">
            <v>UN</v>
          </cell>
          <cell r="D4019">
            <v>0.79</v>
          </cell>
          <cell r="E4019">
            <v>1.66</v>
          </cell>
          <cell r="F4019">
            <v>2.4500000000000002</v>
          </cell>
        </row>
        <row r="4020">
          <cell r="A4020" t="str">
            <v>AUX0435</v>
          </cell>
          <cell r="B4020" t="str">
            <v>RETIRADA DE LUMINÁRIA INTERNA PARA LÂMPADA INCANDESCENTE</v>
          </cell>
          <cell r="C4020" t="str">
            <v>UN</v>
          </cell>
          <cell r="D4020">
            <v>6.28</v>
          </cell>
          <cell r="E4020">
            <v>15.27</v>
          </cell>
          <cell r="F4020">
            <v>21.55</v>
          </cell>
        </row>
        <row r="4021">
          <cell r="A4021" t="str">
            <v>AUX0436</v>
          </cell>
          <cell r="B4021" t="str">
            <v>RETIRADA DE LUMINÁRIA INTERNA PARA LÂMPADA FLUORESCENTE</v>
          </cell>
          <cell r="C4021" t="str">
            <v>UN</v>
          </cell>
          <cell r="D4021">
            <v>11.8</v>
          </cell>
          <cell r="E4021">
            <v>28.63</v>
          </cell>
          <cell r="F4021">
            <v>40.43</v>
          </cell>
        </row>
        <row r="4022">
          <cell r="A4022" t="str">
            <v>AUX0437</v>
          </cell>
          <cell r="B4022" t="str">
            <v>RETIRADA DE LUMINÁRIA EXTERNA INSTALADA EM POSTE</v>
          </cell>
          <cell r="C4022" t="str">
            <v>UN</v>
          </cell>
          <cell r="D4022">
            <v>23.58</v>
          </cell>
          <cell r="E4022">
            <v>57.28</v>
          </cell>
          <cell r="F4022">
            <v>80.86</v>
          </cell>
        </row>
        <row r="4023">
          <cell r="A4023" t="str">
            <v>AUX0438</v>
          </cell>
          <cell r="B4023" t="str">
            <v>RETIRADA DE LUMINÁRIA EXTERNA INSTALADA EM BRAÇO DE FERRO</v>
          </cell>
          <cell r="C4023" t="str">
            <v>UN</v>
          </cell>
          <cell r="D4023">
            <v>23.58</v>
          </cell>
          <cell r="E4023">
            <v>57.28</v>
          </cell>
          <cell r="F4023">
            <v>80.86</v>
          </cell>
        </row>
        <row r="4024">
          <cell r="A4024" t="str">
            <v>AUX0439</v>
          </cell>
          <cell r="B4024" t="str">
            <v>RETIRADA DE LUMINÁRIA A PROVA DE TEMPO, GASES E VAPOR</v>
          </cell>
          <cell r="C4024" t="str">
            <v>UN</v>
          </cell>
          <cell r="D4024">
            <v>7.86</v>
          </cell>
          <cell r="E4024">
            <v>19.100000000000001</v>
          </cell>
          <cell r="F4024">
            <v>26.96</v>
          </cell>
        </row>
        <row r="4025">
          <cell r="A4025" t="str">
            <v>AUX0440</v>
          </cell>
          <cell r="B4025" t="str">
            <v>RETIRADA DE PROJETOR DE FACHADA</v>
          </cell>
          <cell r="C4025" t="str">
            <v>UN</v>
          </cell>
          <cell r="D4025">
            <v>23.58</v>
          </cell>
          <cell r="E4025">
            <v>57.28</v>
          </cell>
          <cell r="F4025">
            <v>80.86</v>
          </cell>
        </row>
        <row r="4026">
          <cell r="A4026" t="str">
            <v>AUX0441</v>
          </cell>
          <cell r="B4026" t="str">
            <v>RETIRADA DE PROJETOR DE JARDIM</v>
          </cell>
          <cell r="C4026" t="str">
            <v>UN</v>
          </cell>
          <cell r="D4026">
            <v>15.72</v>
          </cell>
          <cell r="E4026">
            <v>38.18</v>
          </cell>
          <cell r="F4026">
            <v>53.9</v>
          </cell>
        </row>
        <row r="4027">
          <cell r="A4027" t="str">
            <v>AUX0442</v>
          </cell>
          <cell r="B4027" t="str">
            <v>RETIRADA DE BRAÇO DE LUMINÁRIA</v>
          </cell>
          <cell r="C4027" t="str">
            <v>UN</v>
          </cell>
          <cell r="D4027">
            <v>15.72</v>
          </cell>
          <cell r="E4027">
            <v>38.18</v>
          </cell>
          <cell r="F4027">
            <v>53.9</v>
          </cell>
        </row>
        <row r="4028">
          <cell r="A4028" t="str">
            <v>AUX0503</v>
          </cell>
          <cell r="B4028" t="str">
            <v>RECOLOCAÇÃO DE PLACA DIFUSORA PARA LÂMPADA FLUORESCENTE</v>
          </cell>
          <cell r="C4028" t="str">
            <v>UN</v>
          </cell>
          <cell r="D4028">
            <v>0.79</v>
          </cell>
          <cell r="E4028">
            <v>1.66</v>
          </cell>
          <cell r="F4028">
            <v>2.4500000000000002</v>
          </cell>
        </row>
        <row r="4029">
          <cell r="A4029" t="str">
            <v>AUX0504</v>
          </cell>
          <cell r="B4029" t="str">
            <v>RECOLOCAÇÃO DE LUMINÁRIA INTERNA PARA LÂMPADA FLUORESCENTE</v>
          </cell>
          <cell r="C4029" t="str">
            <v>UN</v>
          </cell>
          <cell r="D4029">
            <v>23.58</v>
          </cell>
          <cell r="E4029">
            <v>57.28</v>
          </cell>
          <cell r="F4029">
            <v>80.86</v>
          </cell>
        </row>
        <row r="4030">
          <cell r="A4030" t="str">
            <v>AUX0505</v>
          </cell>
          <cell r="B4030" t="str">
            <v>RECOLOCAÇÃO DE LUMINÁRIA EXTERNA INSTALADA EM POSTE</v>
          </cell>
          <cell r="C4030" t="str">
            <v>UN</v>
          </cell>
          <cell r="D4030">
            <v>62.88</v>
          </cell>
          <cell r="E4030">
            <v>152.72</v>
          </cell>
          <cell r="F4030">
            <v>215.6</v>
          </cell>
        </row>
        <row r="4031">
          <cell r="A4031" t="str">
            <v>AUX0506</v>
          </cell>
          <cell r="B4031" t="str">
            <v>RECOLOCAÇÃO DE LUMINÁRIA EXTERNA INSTALADA EM BRAÇO DE FERRO</v>
          </cell>
          <cell r="C4031" t="str">
            <v>UN</v>
          </cell>
          <cell r="D4031">
            <v>31.44</v>
          </cell>
          <cell r="E4031">
            <v>76.36</v>
          </cell>
          <cell r="F4031">
            <v>107.8</v>
          </cell>
        </row>
        <row r="4032">
          <cell r="A4032" t="str">
            <v>AUX0507</v>
          </cell>
          <cell r="B4032" t="str">
            <v>RECOLOCAÇÃO DE LUMINÁRIA A PROVA DE TEMPO, GASES E VAPOR</v>
          </cell>
          <cell r="C4032" t="str">
            <v>UN</v>
          </cell>
          <cell r="D4032">
            <v>15.72</v>
          </cell>
          <cell r="E4032">
            <v>38.18</v>
          </cell>
          <cell r="F4032">
            <v>53.9</v>
          </cell>
        </row>
        <row r="4033">
          <cell r="A4033" t="str">
            <v>AUX0508</v>
          </cell>
          <cell r="B4033" t="str">
            <v>RECOLOCAÇÃO DE PROJETOR DE FACHADA</v>
          </cell>
          <cell r="C4033" t="str">
            <v>UN</v>
          </cell>
          <cell r="D4033">
            <v>15.72</v>
          </cell>
          <cell r="E4033">
            <v>38.18</v>
          </cell>
          <cell r="F4033">
            <v>53.9</v>
          </cell>
        </row>
        <row r="4034">
          <cell r="A4034" t="str">
            <v>AUX0509</v>
          </cell>
          <cell r="B4034" t="str">
            <v>RECOLOCAÇÃO DE PROJETOR DE JARDIM</v>
          </cell>
          <cell r="C4034" t="str">
            <v>UN</v>
          </cell>
          <cell r="D4034">
            <v>12.58</v>
          </cell>
          <cell r="E4034">
            <v>30.54</v>
          </cell>
          <cell r="F4034">
            <v>43.12</v>
          </cell>
        </row>
        <row r="4035">
          <cell r="A4035" t="str">
            <v>AUX0510</v>
          </cell>
          <cell r="B4035" t="str">
            <v>RECOLOCAÇÃO DE BRAÇO DE LUMINÁRIA</v>
          </cell>
          <cell r="C4035" t="str">
            <v>UN</v>
          </cell>
          <cell r="D4035">
            <v>15.72</v>
          </cell>
          <cell r="E4035">
            <v>38.18</v>
          </cell>
          <cell r="F4035">
            <v>53.9</v>
          </cell>
        </row>
        <row r="4036">
          <cell r="A4036"/>
          <cell r="B4036" t="str">
            <v>LUMINÁRIAS SOBREPOR</v>
          </cell>
          <cell r="C4036"/>
          <cell r="D4036"/>
          <cell r="E4036"/>
          <cell r="F4036"/>
        </row>
        <row r="4037">
          <cell r="A4037">
            <v>100904</v>
          </cell>
          <cell r="B4037" t="str">
            <v>LUMINÁRIA TIPO CALHA, DE SOBREPOR, COM 1 LÂMPADA TUBULAR FLUORESCENTE DE 20 W, COM REATOR DE PARTIDA CONVENCIONAL - FORNECIMENTO E INSTALAÇÃO. AF_02/2020</v>
          </cell>
          <cell r="C4037" t="str">
            <v>UN</v>
          </cell>
          <cell r="D4037">
            <v>91.25</v>
          </cell>
          <cell r="E4037">
            <v>10.37</v>
          </cell>
          <cell r="F4037">
            <v>101.62</v>
          </cell>
        </row>
        <row r="4038">
          <cell r="A4038">
            <v>100905</v>
          </cell>
          <cell r="B4038" t="str">
            <v>LUMINÁRIA DUPLA TIPO CALHA, DE SOBREPOR, COM 4 LÂMPADAS TUBULARES FLUORESCENTES DE 18 W,COM REATORES DE PARTIDA RÁPIDA - FORNECIMENTO E INSTALAÇÃO. AF_02/2020</v>
          </cell>
          <cell r="C4038" t="str">
            <v>UN</v>
          </cell>
          <cell r="D4038">
            <v>250.87</v>
          </cell>
          <cell r="E4038">
            <v>23.63</v>
          </cell>
          <cell r="F4038">
            <v>274.5</v>
          </cell>
        </row>
        <row r="4039">
          <cell r="A4039">
            <v>100906</v>
          </cell>
          <cell r="B4039" t="str">
            <v>LUMINÁRIA DUPLA TIPO CALHA, DE SOBREPOR, COM 4 LÂMPADAS TUBULARES FLUORESCENTES DE 36 W, COM REATORES DE PARTIDA RÁPIDA -FORNECIMENTO E INSTALAÇÃO. AF_02/2020</v>
          </cell>
          <cell r="C4039" t="str">
            <v>UN</v>
          </cell>
          <cell r="D4039">
            <v>350.97</v>
          </cell>
          <cell r="E4039">
            <v>23.63</v>
          </cell>
          <cell r="F4039">
            <v>374.6</v>
          </cell>
        </row>
        <row r="4040">
          <cell r="A4040">
            <v>97583</v>
          </cell>
          <cell r="B4040" t="str">
            <v>LUMINÁRIA TIPO CALHA, DE SOBREPOR, COM 1 LÂMPADA TUBULAR FLUORESCENTE DE 18 W, COM REATOR DE PARTIDA RÁPIDA - FORNECIMENTO E INSTALAÇÃO. AF_02/2020</v>
          </cell>
          <cell r="C4040" t="str">
            <v>UN</v>
          </cell>
          <cell r="D4040">
            <v>91.25</v>
          </cell>
          <cell r="E4040">
            <v>10.37</v>
          </cell>
          <cell r="F4040">
            <v>101.62</v>
          </cell>
        </row>
        <row r="4041">
          <cell r="A4041">
            <v>97584</v>
          </cell>
          <cell r="B4041" t="str">
            <v>LUMINÁRIA TIPO CALHA, DE SOBREPOR, COM 1 LÂMPADA TUBULAR FLUORESCENTE DE 36 W, COM REATOR DE PARTIDA RÁPIDA - FORNECIMENTO E INSTALAÇÃO. AF_02/2020</v>
          </cell>
          <cell r="C4041" t="str">
            <v>UN</v>
          </cell>
          <cell r="D4041">
            <v>132.69999999999999</v>
          </cell>
          <cell r="E4041">
            <v>10.37</v>
          </cell>
          <cell r="F4041">
            <v>143.07</v>
          </cell>
        </row>
        <row r="4042">
          <cell r="A4042">
            <v>97585</v>
          </cell>
          <cell r="B4042" t="str">
            <v>LUMINÁRIA TIPO CALHA, DE SOBREPOR, COM 2 LÂMPADAS TUBULARES FLUORESCENTES DE 18 W, COM REATOR DE PARTIDA RÁPIDA - FORNECIMENTO E INSTALAÇÃO. AF_02/2020</v>
          </cell>
          <cell r="C4042" t="str">
            <v>UN</v>
          </cell>
          <cell r="D4042">
            <v>125.45</v>
          </cell>
          <cell r="E4042">
            <v>11.8</v>
          </cell>
          <cell r="F4042">
            <v>137.25</v>
          </cell>
        </row>
        <row r="4043">
          <cell r="A4043">
            <v>97586</v>
          </cell>
          <cell r="B4043" t="str">
            <v>LUMINÁRIA TIPO CALHA, DE SOBREPOR, COM 2 LÂMPADAS TUBULARES FLUORESCENTES DE 36 W, COM REATOR DE PARTIDA RÁPIDA - FORNECIMENTO E INSTALAÇÃO. AF_02/2020</v>
          </cell>
          <cell r="C4043" t="str">
            <v>UN</v>
          </cell>
          <cell r="D4043">
            <v>175.5</v>
          </cell>
          <cell r="E4043">
            <v>11.8</v>
          </cell>
          <cell r="F4043">
            <v>187.3</v>
          </cell>
        </row>
        <row r="4044">
          <cell r="A4044" t="str">
            <v>AUX0946</v>
          </cell>
          <cell r="B4044" t="str">
            <v>LUMINÁRIA COMERCIAL DE SOBREPOR, COM CORPO, ALETAS PLANAS E TAMPA PORTA LÂMPADAS EM CHAPA DE AÇO TRATADA E PINTURA NA COR BRANCA, REFLETOR COM ACABAMENTO ESPECULAR DE ALTO BRILHO, P/ 2 LÂMPADAS FLUORESCENTES 32/40W, COM REATOR - NÃO INCLUSO LÂMPADAS</v>
          </cell>
          <cell r="C4044" t="str">
            <v>UN</v>
          </cell>
          <cell r="D4044">
            <v>258.18</v>
          </cell>
          <cell r="E4044">
            <v>57.28</v>
          </cell>
          <cell r="F4044">
            <v>315.45999999999998</v>
          </cell>
        </row>
        <row r="4045">
          <cell r="A4045" t="str">
            <v>AUX0947</v>
          </cell>
          <cell r="B4045" t="str">
            <v>LUMINÁRIA COMERCIAL DE SOBREPOR, COM CORPO, ALETAS PLANAS E TAMPA PORTA LÂMPADAS EM CHAPA DE AÇO TRATADA E PINTURA NA COR BRANCA, REFLETOR COM ACABAMENTO ESPECULAR DE ALTO BRILHO, 2 LÂMPADAS FLUORESCENTES 28W, COM REATOR</v>
          </cell>
          <cell r="C4045" t="str">
            <v>UN</v>
          </cell>
          <cell r="D4045">
            <v>289.48</v>
          </cell>
          <cell r="E4045">
            <v>57.28</v>
          </cell>
          <cell r="F4045">
            <v>346.76</v>
          </cell>
        </row>
        <row r="4046">
          <cell r="A4046" t="str">
            <v>AUX1842</v>
          </cell>
          <cell r="B4046" t="str">
            <v>LUMINÁRIA DE SOBREPOR ABERTA PARA LÂMPADA FLUORESCENTE 2X18/20 W OU TUBO LED 2X9/10W, COMPLETA, COM LÂMPADA TUBO LED</v>
          </cell>
          <cell r="C4046" t="str">
            <v xml:space="preserve">UN </v>
          </cell>
          <cell r="D4046">
            <v>77.569999999999993</v>
          </cell>
          <cell r="E4046">
            <v>36.65</v>
          </cell>
          <cell r="F4046">
            <v>114.22</v>
          </cell>
        </row>
        <row r="4047">
          <cell r="A4047" t="str">
            <v>AUX1843</v>
          </cell>
          <cell r="B4047" t="str">
            <v>LUMINÁRIA DE SOBREPOR ABERTA PARA LÂMPADA FLUORESCENTE 2X36/40 W OU TUBO LED 2X18/20W, COMPLETA, COM LÂMPADA TUBO LED</v>
          </cell>
          <cell r="C4047" t="str">
            <v xml:space="preserve">UN </v>
          </cell>
          <cell r="D4047">
            <v>99.61</v>
          </cell>
          <cell r="E4047">
            <v>36.65</v>
          </cell>
          <cell r="F4047">
            <v>136.26</v>
          </cell>
        </row>
        <row r="4048">
          <cell r="A4048" t="str">
            <v>AUX3537</v>
          </cell>
          <cell r="B4048" t="str">
            <v>LUMINÁRIA HERMÉTICA DE SOBREPOR, PARA LÂMPADAS TUBULAR T8, 2X10W, IP65, 65 CM</v>
          </cell>
          <cell r="C4048" t="str">
            <v xml:space="preserve">UN </v>
          </cell>
          <cell r="D4048">
            <v>248.99</v>
          </cell>
          <cell r="E4048">
            <v>22.91</v>
          </cell>
          <cell r="F4048">
            <v>271.89999999999998</v>
          </cell>
        </row>
        <row r="4049">
          <cell r="A4049" t="str">
            <v>AUX1071</v>
          </cell>
          <cell r="B4049" t="str">
            <v>LUMINÁRIA HERMÉTICA DE SOBREPOR IP65, 2 LÂMPADAS LED 18/20W - FORNEC. E INST.</v>
          </cell>
          <cell r="C4049" t="str">
            <v xml:space="preserve">UN </v>
          </cell>
          <cell r="D4049">
            <v>266.63</v>
          </cell>
          <cell r="E4049">
            <v>41.52</v>
          </cell>
          <cell r="F4049">
            <v>308.14999999999998</v>
          </cell>
        </row>
        <row r="4050">
          <cell r="A4050" t="str">
            <v>AUX2106</v>
          </cell>
          <cell r="B4050" t="str">
            <v>LUMINÁRIA DE SOBREPOR, (TECNOLUX REF.FLP-6478/2X20) TUBLED CORPO/ REFLETOR E ALETAS FABRICADAS EM CHAPA DE AÇO TRATADA E PINTADA EM EPOXI BRANCO, 2 LAMPADAS TUBLED DE 20W - FORNEC. E INST.</v>
          </cell>
          <cell r="C4050" t="str">
            <v>UN</v>
          </cell>
          <cell r="D4050">
            <v>210.68</v>
          </cell>
          <cell r="E4050">
            <v>36.65</v>
          </cell>
          <cell r="F4050">
            <v>247.33</v>
          </cell>
        </row>
        <row r="4051">
          <cell r="A4051" t="str">
            <v>AUX2108</v>
          </cell>
          <cell r="B4051" t="str">
            <v>LUMINÁRIA  COMERCIAL DE SOBREPOR, COM CORPO, ALETAS PLANAS E TAMPA, PORTA LÂMPADAS EM CHAPA DE AÇO TRATADO E PINTURA NA COR BRANCA, REFLETOR COM ACABAMENTO ESPECULAR DE ALTO BRILHO, COM 2 LÂMPADAS LED TUBULAR  BIVOLT 9/10W - FORNEC. E INST.</v>
          </cell>
          <cell r="C4051" t="str">
            <v>CJ</v>
          </cell>
          <cell r="D4051">
            <v>128.38</v>
          </cell>
          <cell r="E4051">
            <v>56.63</v>
          </cell>
          <cell r="F4051">
            <v>185.01</v>
          </cell>
        </row>
        <row r="4052">
          <cell r="A4052">
            <v>97589</v>
          </cell>
          <cell r="B4052" t="str">
            <v>LUMINÁRIA TIPO PLAFON EM PLÁSTICO, DE SOBREPOR, COM 1 LÂMPADA FLUORESCENTE DE 15 W, SEM REATOR - FORNECIMENTO E INSTALAÇÃO. AF_02/2020</v>
          </cell>
          <cell r="C4052" t="str">
            <v>UN</v>
          </cell>
          <cell r="D4052">
            <v>30.23</v>
          </cell>
          <cell r="E4052">
            <v>15.27</v>
          </cell>
          <cell r="F4052">
            <v>45.5</v>
          </cell>
        </row>
        <row r="4053">
          <cell r="A4053">
            <v>97590</v>
          </cell>
          <cell r="B4053" t="str">
            <v>LUMINÁRIA TIPO PLAFON REDONDO COM VIDRO FOSCO, DE SOBREPOR, COM 1 LÂMPADA FLUORESCENTE DE 15 W, SEM REATOR - FORNECIMENTO E INSTALAÇÃO. AF_02/2020</v>
          </cell>
          <cell r="C4053" t="str">
            <v>UN</v>
          </cell>
          <cell r="D4053">
            <v>99.41</v>
          </cell>
          <cell r="E4053">
            <v>15.25</v>
          </cell>
          <cell r="F4053">
            <v>114.66</v>
          </cell>
        </row>
        <row r="4054">
          <cell r="A4054">
            <v>97591</v>
          </cell>
          <cell r="B4054" t="str">
            <v>LUMINÁRIA TIPO PLAFON REDONDO COM VIDRO FOSCO, DE SOBREPOR, COM 2 LÂMPADAS FLUORESCENTES DE 15 W, SEM REATOR - FORNECIMENTO E INSTALAÇÃO. AF_02/2020</v>
          </cell>
          <cell r="C4054" t="str">
            <v>UN</v>
          </cell>
          <cell r="D4054">
            <v>129.41999999999999</v>
          </cell>
          <cell r="E4054">
            <v>19.73</v>
          </cell>
          <cell r="F4054">
            <v>149.15</v>
          </cell>
        </row>
        <row r="4055">
          <cell r="A4055">
            <v>103782</v>
          </cell>
          <cell r="B4055" t="str">
            <v>LUMINÁRIA TIPO PLAFON CIRCULAR, DE SOBREPOR, COM LED DE 12/13 W - FORNECIMENTO E INSTALAÇÃO. AF_03/2022</v>
          </cell>
          <cell r="C4055" t="str">
            <v>UN</v>
          </cell>
          <cell r="D4055">
            <v>25.53</v>
          </cell>
          <cell r="E4055">
            <v>14.12</v>
          </cell>
          <cell r="F4055">
            <v>39.65</v>
          </cell>
        </row>
        <row r="4056">
          <cell r="A4056" t="str">
            <v>AUX2234</v>
          </cell>
          <cell r="B4056" t="str">
            <v>LUMINÁRIA TIPO PLAFON REDONDO COM VIDRO FOSCO, DE SOBREPOR, COM 1 LÂMPADA LED 10 W - FORNECIMENTO E INSTALAÇÃO</v>
          </cell>
          <cell r="C4056" t="str">
            <v>UN</v>
          </cell>
          <cell r="D4056">
            <v>91.9</v>
          </cell>
          <cell r="E4056">
            <v>15.27</v>
          </cell>
          <cell r="F4056">
            <v>107.17</v>
          </cell>
        </row>
        <row r="4057">
          <cell r="A4057" t="str">
            <v>AUX3394</v>
          </cell>
          <cell r="B4057" t="str">
            <v>LUMINÁRIA TIPO PLAFON REDONDO COM VIDRO FOSCO, DE SOBREPOR, COM 1 LÂMPADA DE LED 15 W - FORNECIMENTO E INSTALAÇÃO</v>
          </cell>
          <cell r="C4057" t="str">
            <v xml:space="preserve">UN </v>
          </cell>
          <cell r="D4057">
            <v>106.31</v>
          </cell>
          <cell r="E4057">
            <v>15.27</v>
          </cell>
          <cell r="F4057">
            <v>121.58</v>
          </cell>
        </row>
        <row r="4058">
          <cell r="A4058" t="str">
            <v>AUX3387</v>
          </cell>
          <cell r="B4058" t="str">
            <v>LUMINÁRIA TIPO PLAFON REDONDO COM VIDRO FOSCO, DE SOBREPOR, COM 1 LÂMPADA DE LED 20 W - FORNECIMENTO E INSTALAÇÃO</v>
          </cell>
          <cell r="C4058" t="str">
            <v xml:space="preserve">UN </v>
          </cell>
          <cell r="D4058">
            <v>104.02</v>
          </cell>
          <cell r="E4058">
            <v>15.27</v>
          </cell>
          <cell r="F4058">
            <v>119.29</v>
          </cell>
        </row>
        <row r="4059">
          <cell r="A4059" t="str">
            <v>AUX3388</v>
          </cell>
          <cell r="B4059" t="str">
            <v>LUMINÁRIA TIPO PLAFON REDONDO COM VIDRO FOSCO, DE SOBREPOR, COM 1 LÂMPADA DE LED 25 W - FORNECIMENTO E INSTALAÇÃO</v>
          </cell>
          <cell r="C4059" t="str">
            <v xml:space="preserve">UN </v>
          </cell>
          <cell r="D4059">
            <v>119.67</v>
          </cell>
          <cell r="E4059">
            <v>15.27</v>
          </cell>
          <cell r="F4059">
            <v>134.94</v>
          </cell>
        </row>
        <row r="4060">
          <cell r="A4060" t="str">
            <v>AUX3395</v>
          </cell>
          <cell r="B4060" t="str">
            <v>LUMINÁRIA TIPO PLAFON REDONDO COM VIDRO FOSCO, DE SOBREPOR, COM 1 LÂMPADA DE LED 30 W - FORNECIMENTO E INSTALAÇÃO</v>
          </cell>
          <cell r="C4060" t="str">
            <v xml:space="preserve">UN </v>
          </cell>
          <cell r="D4060">
            <v>109.9</v>
          </cell>
          <cell r="E4060">
            <v>15.27</v>
          </cell>
          <cell r="F4060">
            <v>125.17</v>
          </cell>
        </row>
        <row r="4061">
          <cell r="A4061" t="str">
            <v>AUX3244</v>
          </cell>
          <cell r="B4061" t="str">
            <v>LUMINÁRIA TIPO PLAFON REDONDO COM VIDRO FOSCO, DE SOBREPOR, POTÊNCIA MÁXIMA 40/60 W, COM 2 LÂMPADAS LED - FORNECIMENTO E INSTALAÇÃO</v>
          </cell>
          <cell r="C4061" t="str">
            <v xml:space="preserve">UN </v>
          </cell>
          <cell r="D4061">
            <v>112.19</v>
          </cell>
          <cell r="E4061">
            <v>19.739999999999998</v>
          </cell>
          <cell r="F4061">
            <v>131.93</v>
          </cell>
        </row>
        <row r="4062">
          <cell r="A4062" t="str">
            <v>AUX2044</v>
          </cell>
          <cell r="B4062" t="str">
            <v>LUMINÁRIA COMERCIAL DE SOBREPOR COM DIFUSOR TRANSPARENTE OU FOSCO PARA 2 LÂMPADAS TUBULARES DE LED 9/10W - COMPLETA</v>
          </cell>
          <cell r="C4062" t="str">
            <v xml:space="preserve">UN </v>
          </cell>
          <cell r="D4062">
            <v>253.25</v>
          </cell>
          <cell r="E4062">
            <v>42</v>
          </cell>
          <cell r="F4062">
            <v>295.25</v>
          </cell>
        </row>
        <row r="4063">
          <cell r="A4063">
            <v>97593</v>
          </cell>
          <cell r="B4063" t="str">
            <v>LUMINÁRIA TIPO SPOT, DE SOBREPOR, COM 1 LÂMPADA FLUORESCENTE DE 15 W, SEM REATOR - FORNECIMENTO E INSTALAÇÃO. AF_02/2020</v>
          </cell>
          <cell r="C4063" t="str">
            <v>UN</v>
          </cell>
          <cell r="D4063">
            <v>155.44</v>
          </cell>
          <cell r="E4063">
            <v>12.78</v>
          </cell>
          <cell r="F4063">
            <v>168.22</v>
          </cell>
        </row>
        <row r="4064">
          <cell r="A4064">
            <v>97594</v>
          </cell>
          <cell r="B4064" t="str">
            <v>LUMINÁRIA TIPO SPOT, DE SOBREPOR, COM 2 LÂMPADAS FLUORESCENTES DE 15 W, SEM REATOR - FORNECIMENTO E INSTALAÇÃO. AF_02/2020</v>
          </cell>
          <cell r="C4064" t="str">
            <v>UN</v>
          </cell>
          <cell r="D4064">
            <v>133.9</v>
          </cell>
          <cell r="E4064">
            <v>16.64</v>
          </cell>
          <cell r="F4064">
            <v>150.54</v>
          </cell>
        </row>
        <row r="4065">
          <cell r="A4065">
            <v>102085</v>
          </cell>
          <cell r="B4065" t="str">
            <v>LUMINÁRIA ESTANQUE COM PROTEÇÃO CONTRA ÁGUA, POEIRA OU IMPACTOS - FORNECIMENTO E INSTALAÇÃO. AF_08/2020</v>
          </cell>
          <cell r="C4065" t="str">
            <v>UN</v>
          </cell>
          <cell r="D4065">
            <v>209.06</v>
          </cell>
          <cell r="E4065">
            <v>25.52</v>
          </cell>
          <cell r="F4065">
            <v>234.58</v>
          </cell>
        </row>
        <row r="4066">
          <cell r="A4066" t="str">
            <v>AUX2051</v>
          </cell>
          <cell r="B4066" t="str">
            <v>LUMINÁRIA PENDENTE SIMPLES COM 1 LÂMPADA LED 6W</v>
          </cell>
          <cell r="C4066" t="str">
            <v xml:space="preserve">UN </v>
          </cell>
          <cell r="D4066">
            <v>184.34</v>
          </cell>
          <cell r="E4066">
            <v>30.54</v>
          </cell>
          <cell r="F4066">
            <v>214.88</v>
          </cell>
        </row>
        <row r="4067">
          <cell r="A4067" t="str">
            <v>AUX3087</v>
          </cell>
          <cell r="B4067" t="str">
            <v>LUMINÁRIA PENDENTE SIMPLES COM 1 LÂMPADA LED 50W</v>
          </cell>
          <cell r="C4067" t="str">
            <v xml:space="preserve">UN </v>
          </cell>
          <cell r="D4067">
            <v>272.88</v>
          </cell>
          <cell r="E4067">
            <v>30.54</v>
          </cell>
          <cell r="F4067">
            <v>303.42</v>
          </cell>
        </row>
        <row r="4068">
          <cell r="A4068" t="str">
            <v>AUX3539</v>
          </cell>
          <cell r="B4068" t="str">
            <v>LUMINÁRIA PENDENTE SIMPLES COM 1 LÂMPADA PAR 30 LED 15W</v>
          </cell>
          <cell r="C4068" t="str">
            <v xml:space="preserve">UN </v>
          </cell>
          <cell r="D4068">
            <v>243.24</v>
          </cell>
          <cell r="E4068">
            <v>30.54</v>
          </cell>
          <cell r="F4068">
            <v>273.77999999999997</v>
          </cell>
        </row>
        <row r="4069">
          <cell r="A4069" t="str">
            <v>AUX3173</v>
          </cell>
          <cell r="B4069" t="str">
            <v>LUMINÁRIA PENDENTE EM LED, FACHO DE LUZ FECHADO (&lt;60°), CORPO EM ALUMÍNIO E REFLETOR EM ALUMÍNIO ANODIZADO DE ALTO BRILHO, POTÊNCIA MÍNIMA 90W E MÁXIMA 100W</v>
          </cell>
          <cell r="C4069" t="str">
            <v xml:space="preserve">UN </v>
          </cell>
          <cell r="D4069">
            <v>461.44</v>
          </cell>
          <cell r="E4069">
            <v>76.36</v>
          </cell>
          <cell r="F4069">
            <v>537.79999999999995</v>
          </cell>
        </row>
        <row r="4070">
          <cell r="A4070" t="str">
            <v>AUX3386</v>
          </cell>
          <cell r="B4070" t="str">
            <v>LUMINÁRIA PENDENTE ABERTA, CORPO EM CHAPA DE AÇO E DIFUSOR PRISMÁTICO EM POLIESTIRENO, D=49 CM, SUPORTADA POR CABO, INCLUSO LÂMPADA LED 25W/E27</v>
          </cell>
          <cell r="C4070" t="str">
            <v xml:space="preserve">UN </v>
          </cell>
          <cell r="D4070">
            <v>362.21</v>
          </cell>
          <cell r="E4070">
            <v>19.100000000000001</v>
          </cell>
          <cell r="F4070">
            <v>381.31</v>
          </cell>
        </row>
        <row r="4071">
          <cell r="A4071"/>
          <cell r="B4071" t="str">
            <v>LUMINÁRIAS DE EMBUTIR</v>
          </cell>
          <cell r="C4071"/>
          <cell r="D4071"/>
          <cell r="E4071"/>
          <cell r="F4071"/>
        </row>
        <row r="4072">
          <cell r="A4072">
            <v>97587</v>
          </cell>
          <cell r="B4072" t="str">
            <v>LUMINÁRIA TIPO CALHA, DE EMBUTIR, COM 2 LÂMPADAS FLUORESCENTES DE 14 W, COM REATOR DE PARTIDA RÁPIDA - FORNECIMENTO E INSTALAÇÃO. AF_02/2020</v>
          </cell>
          <cell r="C4072" t="str">
            <v>UN</v>
          </cell>
          <cell r="D4072">
            <v>334.16</v>
          </cell>
          <cell r="E4072">
            <v>10.11</v>
          </cell>
          <cell r="F4072">
            <v>344.27</v>
          </cell>
        </row>
        <row r="4073">
          <cell r="A4073" t="str">
            <v>AUX1189</v>
          </cell>
          <cell r="B4073" t="str">
            <v>LUMINÁRIA DE EMBUTIR PARA FLUORESCENTE TUBULAR 2X40W - COMPLETA, COM LÂMPADA E REATOR - FORNECIMENTO E INSTALAÇÃO</v>
          </cell>
          <cell r="C4073" t="str">
            <v>UN</v>
          </cell>
          <cell r="D4073">
            <v>96.94</v>
          </cell>
          <cell r="E4073">
            <v>42</v>
          </cell>
          <cell r="F4073">
            <v>138.94</v>
          </cell>
        </row>
        <row r="4074">
          <cell r="A4074" t="str">
            <v>AUX1703</v>
          </cell>
          <cell r="B4074" t="str">
            <v>LUMINÁRIA DE EMBUTIR ABERTA PARA LÂMPADA LED TUBULAR 2X9/10 W, COMPLETA, INCLUINDO 2 LÂMPADAS</v>
          </cell>
          <cell r="C4074" t="str">
            <v xml:space="preserve">UN </v>
          </cell>
          <cell r="D4074">
            <v>156.35</v>
          </cell>
          <cell r="E4074">
            <v>36.65</v>
          </cell>
          <cell r="F4074">
            <v>193</v>
          </cell>
        </row>
        <row r="4075">
          <cell r="A4075" t="str">
            <v>AUX1437</v>
          </cell>
          <cell r="B4075" t="str">
            <v>LUMINÁRIA COMERCIAL DE EMBUTIR COM DIFUSOR TRANSPARENTE OU FOSCO PARA 2 LÂMPADAS TUBULARES LED DE 10W - BASE G13-IRC&gt;=80 - COMPLETA - FORNEC. E INST.</v>
          </cell>
          <cell r="C4075" t="str">
            <v>UN</v>
          </cell>
          <cell r="D4075">
            <v>246.43</v>
          </cell>
          <cell r="E4075">
            <v>49.64</v>
          </cell>
          <cell r="F4075">
            <v>296.07</v>
          </cell>
        </row>
        <row r="4076">
          <cell r="A4076" t="str">
            <v>AUX2043</v>
          </cell>
          <cell r="B4076" t="str">
            <v>LUMINÁRIA COMERCIAL DE EMBUTIR COM DIFUSOR TRANSPARENTE OU FOSCO PARA 2 LÂMPADAS TUBULARES DE LED 18/20W - COMPLETA</v>
          </cell>
          <cell r="C4076" t="str">
            <v>UN</v>
          </cell>
          <cell r="D4076">
            <v>257.95</v>
          </cell>
          <cell r="E4076">
            <v>53.45</v>
          </cell>
          <cell r="F4076">
            <v>311.39999999999998</v>
          </cell>
        </row>
        <row r="4077">
          <cell r="A4077" t="str">
            <v>AUX3541</v>
          </cell>
          <cell r="B4077" t="str">
            <v>LUMINÁRIA DE EMBUTIR EM FORRO, 1250X625, COM ALETAS EM ALUMÍNIO ANODIZADO, 4 LÂMPADAS LED TUBULAR DE 18 W</v>
          </cell>
          <cell r="C4077" t="str">
            <v xml:space="preserve">UN </v>
          </cell>
          <cell r="D4077">
            <v>425.29</v>
          </cell>
          <cell r="E4077">
            <v>10.130000000000001</v>
          </cell>
          <cell r="F4077">
            <v>435.42</v>
          </cell>
        </row>
        <row r="4078">
          <cell r="A4078" t="str">
            <v>AUX3542</v>
          </cell>
          <cell r="B4078" t="str">
            <v>LUMINÁRIA DE EMBUTIR EM FORRO, 625X625, COM ALETAS COM ALUMÍNIO ANODIZADO, 4 LÂMPADAS LED TUBULAR DE 9 W</v>
          </cell>
          <cell r="C4078" t="str">
            <v xml:space="preserve">UN </v>
          </cell>
          <cell r="D4078">
            <v>238.32</v>
          </cell>
          <cell r="E4078">
            <v>10.130000000000001</v>
          </cell>
          <cell r="F4078">
            <v>248.45</v>
          </cell>
        </row>
        <row r="4079">
          <cell r="A4079" t="str">
            <v>AUX3540</v>
          </cell>
          <cell r="B4079" t="str">
            <v>LUMINÁRIA PLAFON LED 18W DE EMBUTIR QUADRADA 22X22</v>
          </cell>
          <cell r="C4079" t="str">
            <v xml:space="preserve">UN </v>
          </cell>
          <cell r="D4079">
            <v>35.630000000000003</v>
          </cell>
          <cell r="E4079">
            <v>10.130000000000001</v>
          </cell>
          <cell r="F4079">
            <v>45.76</v>
          </cell>
        </row>
        <row r="4080">
          <cell r="A4080" t="str">
            <v>AUX1702</v>
          </cell>
          <cell r="B4080" t="str">
            <v>LUMINÁRIA TIPO SPOT DE EMBUTIR COM LÂMPADA LED 15W</v>
          </cell>
          <cell r="C4080" t="str">
            <v xml:space="preserve">UN </v>
          </cell>
          <cell r="D4080">
            <v>65.819999999999993</v>
          </cell>
          <cell r="E4080">
            <v>40.31</v>
          </cell>
          <cell r="F4080">
            <v>106.13</v>
          </cell>
        </row>
        <row r="4081">
          <cell r="A4081" t="str">
            <v>AUX2050</v>
          </cell>
          <cell r="B4081" t="str">
            <v>LUMINÁRIA TIPO BALIZADOR DE EMBUTIR COM SOQUETE E-27 PARA LÂMPADA LED 6W</v>
          </cell>
          <cell r="C4081" t="str">
            <v xml:space="preserve">UN </v>
          </cell>
          <cell r="D4081">
            <v>35.9</v>
          </cell>
          <cell r="E4081">
            <v>38.18</v>
          </cell>
          <cell r="F4081">
            <v>74.08</v>
          </cell>
        </row>
        <row r="4082">
          <cell r="A4082"/>
          <cell r="B4082" t="str">
            <v>ILUMINAÇÃO DE EMERGÊNCIA</v>
          </cell>
          <cell r="C4082"/>
          <cell r="D4082"/>
          <cell r="E4082"/>
          <cell r="F4082"/>
        </row>
        <row r="4083">
          <cell r="A4083">
            <v>97599</v>
          </cell>
          <cell r="B4083" t="str">
            <v>LUMINÁRIA DE EMERGÊNCIA, COM 30 LÂMPADAS LED DE 2 W, SEM REATOR - FORNECIMENTO E INSTALAÇÃO. AF_02/2020</v>
          </cell>
          <cell r="C4083" t="str">
            <v>UN</v>
          </cell>
          <cell r="D4083">
            <v>23.55</v>
          </cell>
          <cell r="E4083">
            <v>5.1100000000000003</v>
          </cell>
          <cell r="F4083">
            <v>28.66</v>
          </cell>
        </row>
        <row r="4084">
          <cell r="A4084" t="str">
            <v>AUX1683</v>
          </cell>
          <cell r="B4084" t="str">
            <v>LUMINÁRIA DE EMERGÊNCIA AUTÔNOMA COM LÂMPADA FLUORESCENTE 9W - FORNEC. E INST.</v>
          </cell>
          <cell r="C4084" t="str">
            <v>UN</v>
          </cell>
          <cell r="D4084">
            <v>250.84</v>
          </cell>
          <cell r="E4084">
            <v>57.28</v>
          </cell>
          <cell r="F4084">
            <v>308.12</v>
          </cell>
        </row>
        <row r="4085">
          <cell r="A4085" t="str">
            <v>AUX1681</v>
          </cell>
          <cell r="B4085" t="str">
            <v>LUMINÁRIA DE EMERGÊNCIA AUTÔNOMA COM LÂMPADA FLUORESCENTE 15W - FORNEC. E INST.</v>
          </cell>
          <cell r="C4085" t="str">
            <v>UN</v>
          </cell>
          <cell r="D4085">
            <v>180.35</v>
          </cell>
          <cell r="E4085">
            <v>57.28</v>
          </cell>
          <cell r="F4085">
            <v>237.63</v>
          </cell>
        </row>
        <row r="4086">
          <cell r="A4086" t="str">
            <v>AUX1682</v>
          </cell>
          <cell r="B4086" t="str">
            <v>LUMINÁRIA DE EMERGÊNCIA AUTÔNOMA COM 2 PROJETORES 55W/12VCC - FORNEC. E INST.</v>
          </cell>
          <cell r="C4086" t="str">
            <v>UN</v>
          </cell>
          <cell r="D4086">
            <v>671.78</v>
          </cell>
          <cell r="E4086">
            <v>57.28</v>
          </cell>
          <cell r="F4086">
            <v>729.06</v>
          </cell>
        </row>
        <row r="4087">
          <cell r="A4087" t="str">
            <v>AUX1684</v>
          </cell>
          <cell r="B4087" t="str">
            <v>LUMINÁRIA DE EMERGÊNCIA AUTÔNOMA COM 30 LEDS - 2W - AUTONOMIA MIN. 3H - FORNEC. E INST.</v>
          </cell>
          <cell r="C4087" t="str">
            <v>UN</v>
          </cell>
          <cell r="D4087">
            <v>40.86</v>
          </cell>
          <cell r="E4087">
            <v>49.64</v>
          </cell>
          <cell r="F4087">
            <v>90.5</v>
          </cell>
        </row>
        <row r="4088">
          <cell r="A4088" t="str">
            <v>AUX0942</v>
          </cell>
          <cell r="B4088" t="str">
            <v>LUMINÁRIA DE EMERGÊNCIA, DE SOBREPOR, TIPO BALIZAMENTO COM BLOCO AUTÔNOMO, COM AUTONOMIA DE 3H, MODELO LLE 1106-1DFB, DA KBR OU SIMILAR - FORNEC. E INST.</v>
          </cell>
          <cell r="C4088" t="str">
            <v>UN</v>
          </cell>
          <cell r="D4088">
            <v>205.98</v>
          </cell>
          <cell r="E4088">
            <v>18.329999999999998</v>
          </cell>
          <cell r="F4088">
            <v>224.31</v>
          </cell>
        </row>
        <row r="4089">
          <cell r="A4089" t="str">
            <v>AUX2262</v>
          </cell>
          <cell r="B4089" t="str">
            <v>LUMINÁRIA DE EMERGÊNCIA, TIPO BALIZAMENTO, COM AUTONOMIA DE 3H, MODELO LED - 3000 LUMENS, SEGURIMAX OU SIMILAR</v>
          </cell>
          <cell r="C4089" t="str">
            <v>UN</v>
          </cell>
          <cell r="D4089">
            <v>267.58</v>
          </cell>
          <cell r="E4089">
            <v>18.329999999999998</v>
          </cell>
          <cell r="F4089">
            <v>285.91000000000003</v>
          </cell>
        </row>
        <row r="4090">
          <cell r="A4090"/>
          <cell r="B4090" t="str">
            <v>LUMINÁRIA INDUSTRIAL</v>
          </cell>
          <cell r="C4090"/>
          <cell r="D4090"/>
          <cell r="E4090"/>
          <cell r="F4090"/>
        </row>
        <row r="4091">
          <cell r="A4091" t="str">
            <v>AUX0146</v>
          </cell>
          <cell r="B4091" t="str">
            <v>LUMINÁRIA INDUSTRIAL, CORPO REFLETOR REPUXADO EM CHAPA DE ALUMÍNIO ANODIZADO E SELADO, C/GRADE DE PROTEÇÃO - FLANGE DE FIXAÇÃO EM LIGA DE ALUMÍNIO FUNDIDO  PARA LÂMPADA DE VAPOR DE MERCÚRIO ATÉ 400W</v>
          </cell>
          <cell r="C4091" t="str">
            <v>UN</v>
          </cell>
          <cell r="D4091">
            <v>473.6</v>
          </cell>
          <cell r="E4091">
            <v>114.54</v>
          </cell>
          <cell r="F4091">
            <v>588.14</v>
          </cell>
        </row>
        <row r="4092">
          <cell r="A4092"/>
          <cell r="B4092" t="str">
            <v>ARANDELAS</v>
          </cell>
          <cell r="C4092"/>
          <cell r="D4092"/>
          <cell r="E4092"/>
          <cell r="F4092"/>
        </row>
        <row r="4093">
          <cell r="A4093">
            <v>97605</v>
          </cell>
          <cell r="B4093" t="str">
            <v>LUMINÁRIA ARANDELA TIPO MEIA LUA, DE SOBREPOR, COM 1 LÂMPADA LED DE 6 W, SEM REATOR - FORNECIMENTO E INSTALAÇÃO. AF_02/2020</v>
          </cell>
          <cell r="C4093" t="str">
            <v>UN</v>
          </cell>
          <cell r="D4093">
            <v>94.3</v>
          </cell>
          <cell r="E4093">
            <v>13.5</v>
          </cell>
          <cell r="F4093">
            <v>107.8</v>
          </cell>
        </row>
        <row r="4094">
          <cell r="A4094" t="str">
            <v>AUX2040</v>
          </cell>
          <cell r="B4094" t="str">
            <v>LUMINÁRIA ARANDELA TIPO MEIA-LUA, PARA 1 LÂMPADA LED 10W - FORNECIMENTO E INSTALAÇÃO. AF_11/2017</v>
          </cell>
          <cell r="C4094" t="str">
            <v xml:space="preserve">UN </v>
          </cell>
          <cell r="D4094">
            <v>95.44</v>
          </cell>
          <cell r="E4094">
            <v>13.5</v>
          </cell>
          <cell r="F4094">
            <v>108.94</v>
          </cell>
        </row>
        <row r="4095">
          <cell r="A4095" t="str">
            <v>AUX3390</v>
          </cell>
          <cell r="B4095" t="str">
            <v>LUMINÁRIA ARANDELA TIPO MEIA-LUA, PARA 1 LÂMPADA LED 25 W - FORNECIMENTO E INSTALAÇÃO</v>
          </cell>
          <cell r="C4095" t="str">
            <v xml:space="preserve">UN </v>
          </cell>
          <cell r="D4095">
            <v>123.21</v>
          </cell>
          <cell r="E4095">
            <v>13.5</v>
          </cell>
          <cell r="F4095">
            <v>136.71</v>
          </cell>
        </row>
        <row r="4096">
          <cell r="A4096">
            <v>97606</v>
          </cell>
          <cell r="B4096" t="str">
            <v>LUMINÁRIA ARANDELA TIPO MEIA LUA, DE SOBREPOR, COM 1 LÂMPADA FLUORESCENTE DE 15 W, SEM REATOR - FORNECIMENTO E INSTALAÇÃO. AF_02/2020</v>
          </cell>
          <cell r="C4096" t="str">
            <v>UN</v>
          </cell>
          <cell r="D4096">
            <v>102.93</v>
          </cell>
          <cell r="E4096">
            <v>13.49</v>
          </cell>
          <cell r="F4096">
            <v>116.42</v>
          </cell>
        </row>
        <row r="4097">
          <cell r="A4097">
            <v>97607</v>
          </cell>
          <cell r="B4097" t="str">
            <v>LUMINÁRIA ARANDELA TIPO TARTARUGA, DE SOBREPOR, COM 1 LÂMPADA LED DE 6 W, SEM REATOR - FORNECIMENTO E INSTALAÇÃO. AF_02/2020</v>
          </cell>
          <cell r="C4097" t="str">
            <v>UN</v>
          </cell>
          <cell r="D4097">
            <v>114.6</v>
          </cell>
          <cell r="E4097">
            <v>15.72</v>
          </cell>
          <cell r="F4097">
            <v>130.32</v>
          </cell>
        </row>
        <row r="4098">
          <cell r="A4098" t="str">
            <v>AUX2041</v>
          </cell>
          <cell r="B4098" t="str">
            <v>LUMINÁRIA ARANDELA TIPO TARTARUGA PARA 1 LÂMPADA LED 10W - FORNECIMENTO E INSTALAÇÃO. AF_11/2017</v>
          </cell>
          <cell r="C4098" t="str">
            <v>UN</v>
          </cell>
          <cell r="D4098">
            <v>115.72</v>
          </cell>
          <cell r="E4098">
            <v>15.74</v>
          </cell>
          <cell r="F4098">
            <v>131.46</v>
          </cell>
        </row>
        <row r="4099">
          <cell r="A4099" t="str">
            <v>AUX3538</v>
          </cell>
          <cell r="B4099" t="str">
            <v>LUMINÁRIA ARANDELA TIPO TARTARUGA, DE SOBREPOR, COM 1 LÂMPADA LED DE 15 W, SEM REATOR</v>
          </cell>
          <cell r="C4099" t="str">
            <v>UN</v>
          </cell>
          <cell r="D4099">
            <v>130.13</v>
          </cell>
          <cell r="E4099">
            <v>15.74</v>
          </cell>
          <cell r="F4099">
            <v>145.87</v>
          </cell>
        </row>
        <row r="4100">
          <cell r="A4100">
            <v>97608</v>
          </cell>
          <cell r="B4100" t="str">
            <v>LUMINÁRIA ARANDELA TIPO TARTARUGA, COM GRADE, DE SOBREPOR, COM 1 LÂMPADA FLUORESCENTE DE 15 W, SEM REATOR - FORNECIMENTO E INSTALAÇÃO. AF_02/2020</v>
          </cell>
          <cell r="C4100" t="str">
            <v>UN</v>
          </cell>
          <cell r="D4100">
            <v>123.22</v>
          </cell>
          <cell r="E4100">
            <v>15.72</v>
          </cell>
          <cell r="F4100">
            <v>138.94</v>
          </cell>
        </row>
        <row r="4101">
          <cell r="A4101" t="str">
            <v>AUX2107</v>
          </cell>
          <cell r="B4101" t="str">
            <v xml:space="preserve">LUMINÁRIA ARANDELA TIPO TARTARUGA, COM GRADE, PARA 1 LÂMPADA LED DE 10 W - FORNECIMENTO E INSTALAÇÃO. </v>
          </cell>
          <cell r="C4101" t="str">
            <v>UN</v>
          </cell>
          <cell r="D4101">
            <v>115.72</v>
          </cell>
          <cell r="E4101">
            <v>15.74</v>
          </cell>
          <cell r="F4101">
            <v>131.46</v>
          </cell>
        </row>
        <row r="4102">
          <cell r="A4102" t="str">
            <v>AUX3389</v>
          </cell>
          <cell r="B4102" t="str">
            <v>LUMINÁRIA ARANDELA TIPO TARTARUGA, COM GRADE, DE SOBREPOR, COM 1 LÂMPADA DE LED DE 20 W, SEM REATOR - FORNECIMENTO E INSTALAÇÃO</v>
          </cell>
          <cell r="C4102" t="str">
            <v xml:space="preserve">UN </v>
          </cell>
          <cell r="D4102">
            <v>127.84</v>
          </cell>
          <cell r="E4102">
            <v>15.74</v>
          </cell>
          <cell r="F4102">
            <v>143.58000000000001</v>
          </cell>
        </row>
        <row r="4103">
          <cell r="A4103"/>
          <cell r="B4103" t="str">
            <v>REFLETORES / PROJETORES</v>
          </cell>
          <cell r="C4103"/>
          <cell r="D4103"/>
          <cell r="E4103"/>
          <cell r="F4103"/>
        </row>
        <row r="4104">
          <cell r="A4104">
            <v>97600</v>
          </cell>
          <cell r="B4104" t="str">
            <v>REFLETOR EM ALUMÍNIO, DE SUPORTE E ALÇA, COM 1 LÂMPADA VAPOR DE MERCÚRIO DE 125 W, COM REATOR ALTO FATOR DE POTÊNCIA - FORNECIMENTO E INSTALAÇÃO. AF_02/2020</v>
          </cell>
          <cell r="C4104" t="str">
            <v>UN</v>
          </cell>
          <cell r="D4104">
            <v>350.01</v>
          </cell>
          <cell r="E4104">
            <v>11.86</v>
          </cell>
          <cell r="F4104">
            <v>361.87</v>
          </cell>
        </row>
        <row r="4105">
          <cell r="A4105">
            <v>97601</v>
          </cell>
          <cell r="B4105" t="str">
            <v>REFLETOR EM ALUMÍNIO, DE SUPORTE E ALÇA, COM LÂMPADA VAPOR DE MERCÚRIO DE 250 W, COM REATOR ALTO FATOR DE POTÊNCIA - FORNECIMENTO E INSTALAÇÃO. AF_02/2020</v>
          </cell>
          <cell r="C4105" t="str">
            <v>UN</v>
          </cell>
          <cell r="D4105">
            <v>370.24</v>
          </cell>
          <cell r="E4105">
            <v>11.86</v>
          </cell>
          <cell r="F4105">
            <v>382.1</v>
          </cell>
        </row>
        <row r="4106">
          <cell r="A4106">
            <v>101666</v>
          </cell>
          <cell r="B4106" t="str">
            <v>REFLETOR RETANGULAR FECHADO, COM LÂMPADA VAPOR METÁLICO 400 W - FORNECIMENTO E INSTALAÇÃO. AF_08/2020</v>
          </cell>
          <cell r="C4106" t="str">
            <v>UN</v>
          </cell>
          <cell r="D4106">
            <v>440.97</v>
          </cell>
          <cell r="E4106">
            <v>22.45</v>
          </cell>
          <cell r="F4106">
            <v>463.42</v>
          </cell>
        </row>
        <row r="4107">
          <cell r="A4107" t="str">
            <v>AUX3069</v>
          </cell>
          <cell r="B4107" t="str">
            <v>LUMINÁRIA LED TIPO REFLETOR RETANGULAR, LUZ BRANCA, 30 W - FORNEC. E INST.</v>
          </cell>
          <cell r="C4107" t="str">
            <v>UN</v>
          </cell>
          <cell r="D4107">
            <v>51.13</v>
          </cell>
          <cell r="E4107">
            <v>15.79</v>
          </cell>
          <cell r="F4107">
            <v>66.92</v>
          </cell>
        </row>
        <row r="4108">
          <cell r="A4108" t="str">
            <v>AUX1507</v>
          </cell>
          <cell r="B4108" t="str">
            <v>LUMINÁRIA LED TIPO REFLETOR RETANGULAR, LUZ BRANCA, 50 W - FORNEC. E INST.</v>
          </cell>
          <cell r="C4108" t="str">
            <v xml:space="preserve">UN </v>
          </cell>
          <cell r="D4108">
            <v>56.58</v>
          </cell>
          <cell r="E4108">
            <v>15.33</v>
          </cell>
          <cell r="F4108">
            <v>71.91</v>
          </cell>
        </row>
        <row r="4109">
          <cell r="A4109" t="str">
            <v>AUX2768</v>
          </cell>
          <cell r="B4109" t="str">
            <v>REFLETOR SIMPLES LED 100W DE POTÊNCIA, BRANCO FRIO, 6500K, BIVOLT</v>
          </cell>
          <cell r="C4109" t="str">
            <v>UN</v>
          </cell>
          <cell r="D4109">
            <v>159.88</v>
          </cell>
          <cell r="E4109">
            <v>15.33</v>
          </cell>
          <cell r="F4109">
            <v>175.21</v>
          </cell>
        </row>
        <row r="4110">
          <cell r="A4110" t="str">
            <v>AUX2877</v>
          </cell>
          <cell r="B4110" t="str">
            <v xml:space="preserve">REFLETOR LED 200 W  DE POTÊNCIA, BRANCO FRIO, 6500K, AUTOVOLT, MARCA G-LIGHT OU SIMILAR </v>
          </cell>
          <cell r="C4110" t="str">
            <v xml:space="preserve">UN </v>
          </cell>
          <cell r="D4110">
            <v>289.45999999999998</v>
          </cell>
          <cell r="E4110">
            <v>15.33</v>
          </cell>
          <cell r="F4110">
            <v>304.79000000000002</v>
          </cell>
        </row>
        <row r="4111">
          <cell r="A4111" t="str">
            <v>AUX3225</v>
          </cell>
          <cell r="B4111" t="str">
            <v>CAIXA DE CONCRETO PARA REFLETOR/PROJETOR 40X40X60CM NO PISO, INCL. ESCAVAÇÃO</v>
          </cell>
          <cell r="C4111" t="str">
            <v>UN</v>
          </cell>
          <cell r="D4111">
            <v>329.73</v>
          </cell>
          <cell r="E4111">
            <v>183.17</v>
          </cell>
          <cell r="F4111">
            <v>512.9</v>
          </cell>
        </row>
        <row r="4112">
          <cell r="A4112" t="str">
            <v>AUX1721</v>
          </cell>
          <cell r="B4112" t="str">
            <v>TELA DE PROTEÇÃO PARA REFLETOR 50X50 CM COM DOBRADILA E PORTA CADEADO</v>
          </cell>
          <cell r="C4112" t="str">
            <v xml:space="preserve">UN </v>
          </cell>
          <cell r="D4112">
            <v>95.01</v>
          </cell>
          <cell r="E4112">
            <v>58.32</v>
          </cell>
          <cell r="F4112">
            <v>153.33000000000001</v>
          </cell>
        </row>
        <row r="4113">
          <cell r="A4113" t="str">
            <v>AUX3291</v>
          </cell>
          <cell r="B4113" t="str">
            <v>SUPORTE PARA FIXAÇÃO DE PROJETOR ELÉTRICO</v>
          </cell>
          <cell r="C4113" t="str">
            <v xml:space="preserve">UN </v>
          </cell>
          <cell r="D4113">
            <v>14.92</v>
          </cell>
          <cell r="E4113">
            <v>7.33</v>
          </cell>
          <cell r="F4113">
            <v>22.25</v>
          </cell>
        </row>
        <row r="4114">
          <cell r="A4114"/>
          <cell r="B4114" t="str">
            <v>ILUMINAÇÃO PÚBLICA</v>
          </cell>
          <cell r="C4114"/>
          <cell r="D4114"/>
          <cell r="E4114"/>
          <cell r="F4114"/>
        </row>
        <row r="4115">
          <cell r="A4115">
            <v>101652</v>
          </cell>
          <cell r="B4115" t="str">
            <v>LUMINÁRIA FECHADA, PARA ILUMINAÇÃO PÚBLICA, PARA LÂMPADA DE VAPOR - FORNECIMENTO E INSTALAÇÃO (EXCLUSIVE LÂMPADA E REATOR). AF_08/2020</v>
          </cell>
          <cell r="C4115" t="str">
            <v>UN</v>
          </cell>
          <cell r="D4115">
            <v>560.55999999999995</v>
          </cell>
          <cell r="E4115">
            <v>35.840000000000003</v>
          </cell>
          <cell r="F4115">
            <v>596.4</v>
          </cell>
        </row>
        <row r="4116">
          <cell r="A4116">
            <v>101662</v>
          </cell>
          <cell r="B4116" t="str">
            <v>LUMINÁRIA FECHADA PARA ILUMINAÇÃO PÚBLICA, COM REATOR DE PARTIDA RÁPIDA, COM LÂMPADA VAPOR DE MERCÚRIO 250 W - FORNECIMENTO E INSTALAÇÃO. AF_08/2020</v>
          </cell>
          <cell r="C4116" t="str">
            <v>UN</v>
          </cell>
          <cell r="D4116">
            <v>777.56</v>
          </cell>
          <cell r="E4116">
            <v>44.31</v>
          </cell>
          <cell r="F4116">
            <v>821.87</v>
          </cell>
        </row>
        <row r="4117">
          <cell r="A4117">
            <v>101653</v>
          </cell>
          <cell r="B4117" t="str">
            <v>LUMINÁRIA ABERTA PARA ILUMINAÇÃO PÚBLICA, PARA LÂMPADA VAPOR DE MERCÚRIO ATÉ 400 W E MISTA ATÉ 500 W, COM BRAÇO EM TUBO DE AÇO GALV 1", COMPRIMENTO DE 1,50 M, PARA POSTE DE CONCRETO - FORNECIMENTO E INSTALAÇÃO (EXCLUSIVE LÂMPADA E REATOR). AF_08/2020</v>
          </cell>
          <cell r="C4117" t="str">
            <v>UN</v>
          </cell>
          <cell r="D4117">
            <v>249.73</v>
          </cell>
          <cell r="E4117">
            <v>61.56</v>
          </cell>
          <cell r="F4117">
            <v>311.29000000000002</v>
          </cell>
        </row>
        <row r="4118">
          <cell r="A4118">
            <v>101654</v>
          </cell>
          <cell r="B4118" t="str">
            <v>LUMINÁRIA DE LED PARA ILUMINAÇÃO PÚBLICA, DE 33 W ATÉ 50 W - FORNECIMENTO E INSTALAÇÃO. AF_08/2020</v>
          </cell>
          <cell r="C4118" t="str">
            <v>UN</v>
          </cell>
          <cell r="D4118">
            <v>285.16000000000003</v>
          </cell>
          <cell r="E4118">
            <v>13.98</v>
          </cell>
          <cell r="F4118">
            <v>299.14</v>
          </cell>
        </row>
        <row r="4119">
          <cell r="A4119">
            <v>101655</v>
          </cell>
          <cell r="B4119" t="str">
            <v>LUMINÁRIA DE LED PARA ILUMINAÇÃO PÚBLICA, DE 51 W ATÉ 67 W - FORNECIMENTO E INSTALAÇÃO. AF_08/2020</v>
          </cell>
          <cell r="C4119" t="str">
            <v>UN</v>
          </cell>
          <cell r="D4119">
            <v>472.06</v>
          </cell>
          <cell r="E4119">
            <v>13.98</v>
          </cell>
          <cell r="F4119">
            <v>486.04</v>
          </cell>
        </row>
        <row r="4120">
          <cell r="A4120">
            <v>101656</v>
          </cell>
          <cell r="B4120" t="str">
            <v>LUMINÁRIA DE LED PARA ILUMINAÇÃO PÚBLICA, DE 68 W ATÉ 97 W - FORNECIMENTO E INSTALAÇÃO. AF_08/2020</v>
          </cell>
          <cell r="C4120" t="str">
            <v>UN</v>
          </cell>
          <cell r="D4120">
            <v>515.69000000000005</v>
          </cell>
          <cell r="E4120">
            <v>13.98</v>
          </cell>
          <cell r="F4120">
            <v>529.66999999999996</v>
          </cell>
        </row>
        <row r="4121">
          <cell r="A4121">
            <v>101657</v>
          </cell>
          <cell r="B4121" t="str">
            <v>LUMINÁRIA DE LED PARA ILUMINAÇÃO PÚBLICA, DE 98 W ATÉ 137 W - FORNECIMENTO E INSTALAÇÃO. AF_08/2020</v>
          </cell>
          <cell r="C4121" t="str">
            <v>UN</v>
          </cell>
          <cell r="D4121">
            <v>608.65</v>
          </cell>
          <cell r="E4121">
            <v>13.98</v>
          </cell>
          <cell r="F4121">
            <v>622.63</v>
          </cell>
        </row>
        <row r="4122">
          <cell r="A4122">
            <v>101658</v>
          </cell>
          <cell r="B4122" t="str">
            <v>LUMINÁRIA DE LED PARA ILUMINAÇÃO PÚBLICA, DE 138 W ATÉ 180 W - FORNECIMENTO E INSTALAÇÃO. AF_08/2020</v>
          </cell>
          <cell r="C4122" t="str">
            <v>UN</v>
          </cell>
          <cell r="D4122">
            <v>799.78</v>
          </cell>
          <cell r="E4122">
            <v>13.98</v>
          </cell>
          <cell r="F4122">
            <v>813.76</v>
          </cell>
        </row>
        <row r="4123">
          <cell r="A4123">
            <v>101659</v>
          </cell>
          <cell r="B4123" t="str">
            <v>LUMINÁRIA DE LED PARA ILUMINAÇÃO PÚBLICA, DE 181 W ATÉ 239 W - FORNECIMENTO E INSTALAÇÃO. AF_08/2020</v>
          </cell>
          <cell r="C4123" t="str">
            <v>UN</v>
          </cell>
          <cell r="D4123">
            <v>918.66</v>
          </cell>
          <cell r="E4123">
            <v>13.98</v>
          </cell>
          <cell r="F4123">
            <v>932.64</v>
          </cell>
        </row>
        <row r="4124">
          <cell r="A4124">
            <v>101660</v>
          </cell>
          <cell r="B4124" t="str">
            <v>LUMINÁRIA DE LED PARA ILUMINAÇÃO PÚBLICA, DE 240 W ATÉ 350 W - FORNECIMENTO E INSTALAÇÃO. AF_08/2020</v>
          </cell>
          <cell r="C4124" t="str">
            <v>UN</v>
          </cell>
          <cell r="D4124">
            <v>1479.83</v>
          </cell>
          <cell r="E4124">
            <v>13.98</v>
          </cell>
          <cell r="F4124">
            <v>1493.81</v>
          </cell>
        </row>
        <row r="4125">
          <cell r="A4125"/>
          <cell r="B4125" t="str">
            <v>BRAÇOS E FIXACÃO P/ ILUMINAÇÃO PÚBLICA</v>
          </cell>
          <cell r="C4125"/>
          <cell r="D4125"/>
          <cell r="E4125"/>
          <cell r="F4125"/>
        </row>
        <row r="4126">
          <cell r="A4126">
            <v>101636</v>
          </cell>
          <cell r="B4126" t="str">
            <v>BRAÇO PARA ILUMINAÇÃO PÚBLICA, EM TUBO DE AÇO GALVANIZADO, COMPRIMENTO DE 1,50 M, PARA FIXAÇÃO EM POSTE DE CONCRETO - FORNECIMENTO E INSTALAÇÃO. AF_08/2020</v>
          </cell>
          <cell r="C4126" t="str">
            <v>UN</v>
          </cell>
          <cell r="D4126">
            <v>132.41999999999999</v>
          </cell>
          <cell r="E4126">
            <v>30.62</v>
          </cell>
          <cell r="F4126">
            <v>163.04</v>
          </cell>
        </row>
        <row r="4127">
          <cell r="A4127">
            <v>101637</v>
          </cell>
          <cell r="B4127" t="str">
            <v>BRAÇO PARA ILUMINAÇÃO PÚBLICA, EM TUBO DE AÇO GALVANIZADO, COMPRIMENTO DE 1,50 M, PARA FIXAÇÃO EM POSTE METÁLICO - FORNECIMENTO E INSTALAÇÃO. AF_08/2020</v>
          </cell>
          <cell r="C4127" t="str">
            <v>UN</v>
          </cell>
          <cell r="D4127">
            <v>127.26</v>
          </cell>
          <cell r="E4127">
            <v>30.62</v>
          </cell>
          <cell r="F4127">
            <v>157.88</v>
          </cell>
        </row>
        <row r="4128">
          <cell r="A4128">
            <v>101663</v>
          </cell>
          <cell r="B4128" t="str">
            <v>ABRAÇADEIRA DE FIXAÇÃO DE BRAÇOS DE LUMINÁRIAS DE 2" - FORNECIMENTO E INSTALAÇÃO. AF_08/2020</v>
          </cell>
          <cell r="C4128" t="str">
            <v>UN</v>
          </cell>
          <cell r="D4128">
            <v>12.9</v>
          </cell>
          <cell r="E4128">
            <v>14.06</v>
          </cell>
          <cell r="F4128">
            <v>26.96</v>
          </cell>
        </row>
        <row r="4129">
          <cell r="A4129">
            <v>101664</v>
          </cell>
          <cell r="B4129" t="str">
            <v>ABRAÇADEIRA DE FIXAÇÃO DE BRAÇOS DE LUMINÁRIAS DE 3" - FORNECIMENTO E INSTALAÇÃO. AF_08/2020</v>
          </cell>
          <cell r="C4129" t="str">
            <v>UN</v>
          </cell>
          <cell r="D4129">
            <v>13.94</v>
          </cell>
          <cell r="E4129">
            <v>14.06</v>
          </cell>
          <cell r="F4129">
            <v>28</v>
          </cell>
        </row>
        <row r="4130">
          <cell r="A4130">
            <v>101665</v>
          </cell>
          <cell r="B4130" t="str">
            <v>ABRAÇADEIRA DE FIXAÇÃO DE BRAÇOS DE LUMINÁRIAS DE 4" - FORNECIMENTO E INSTALAÇÃO. AF_08/2020</v>
          </cell>
          <cell r="C4130" t="str">
            <v>UN</v>
          </cell>
          <cell r="D4130">
            <v>18.45</v>
          </cell>
          <cell r="E4130">
            <v>14.04</v>
          </cell>
          <cell r="F4130">
            <v>32.49</v>
          </cell>
        </row>
        <row r="4131">
          <cell r="A4131"/>
          <cell r="B4131" t="str">
            <v>ILUMINAÇÃO PÚBLICA</v>
          </cell>
          <cell r="C4131"/>
          <cell r="D4131"/>
          <cell r="E4131"/>
          <cell r="F4131"/>
        </row>
        <row r="4132">
          <cell r="A4132"/>
          <cell r="B4132" t="str">
            <v>PONTO DE ILUMINAÇÃO E TOMADA</v>
          </cell>
          <cell r="C4132"/>
          <cell r="D4132"/>
          <cell r="E4132"/>
          <cell r="F4132"/>
        </row>
        <row r="4133">
          <cell r="A4133"/>
          <cell r="B4133" t="str">
            <v>PONTO DE ILUMINAÇÃO</v>
          </cell>
          <cell r="C4133"/>
          <cell r="D4133"/>
          <cell r="E4133"/>
          <cell r="F4133"/>
        </row>
        <row r="4134">
          <cell r="A4134">
            <v>104473</v>
          </cell>
          <cell r="B4134" t="str">
            <v>COMPOSIÇÃO PARAMÉTRICA DE PONTO ELÉTRICO DE ILUMINAÇÃO, COM INTERRUPTOR SIMPLES, EM EDIFÍCIO RESIDENCIAL COM ELETRODUTO EMBUTIDO EM RASGOS NAS PAREDES, INCLUSO TOMADA, ELETRODUTO, CABO, RASGO E CHUMBAMENTO (SEM LUMINÁRIA E LÂMPADA). AF_11/2022</v>
          </cell>
          <cell r="C4134" t="str">
            <v>UN</v>
          </cell>
          <cell r="D4134">
            <v>97.42</v>
          </cell>
          <cell r="E4134">
            <v>74.03</v>
          </cell>
          <cell r="F4134">
            <v>171.45</v>
          </cell>
        </row>
        <row r="4135">
          <cell r="A4135">
            <v>104474</v>
          </cell>
          <cell r="B4135" t="str">
            <v>COMPOSIÇÃO PARAMÉTRICA DE PONTO ELÉTRICO DE ILUMINAÇÃO, COM INTERRUPTOR PARALELO, EM EDIFÍCIO RESIDENCIAL COM ELETRODUTO EMBUTIDO EM RASGOS NAS PAREDES, INCLUSO CAIXA ELÉTRICA, MÓDULO DE TOMADA, ELETRODUTO, CABO, RASGO, QUEBRA E CHUMBAMENTO (SEM LUMINÁRIA E LÂMPADA). AF_11/2022</v>
          </cell>
          <cell r="C4135" t="str">
            <v>UN</v>
          </cell>
          <cell r="D4135">
            <v>216.62</v>
          </cell>
          <cell r="E4135">
            <v>154.83000000000001</v>
          </cell>
          <cell r="F4135">
            <v>371.45</v>
          </cell>
        </row>
        <row r="4136">
          <cell r="A4136">
            <v>104477</v>
          </cell>
          <cell r="B4136" t="str">
            <v>COMPOSIÇÃO PARAMÉTRICA DE PONTO ELÉTRICO DE ILUMINAÇÃO, COM INTERRUPTOR SIMPLES, EM EDIFÍCIO RESIDENCIAL COM ELETRODUTO EMBUTIDO SEM NECESSIDADE DE RASGOS, INCLUSO TOMADA, ELETRODUTO, CABO E QUEBRA (SEM LUMINÁRIA E LÂMPADA). AF_11/2022</v>
          </cell>
          <cell r="C4136" t="str">
            <v>UN</v>
          </cell>
          <cell r="D4136">
            <v>89.37</v>
          </cell>
          <cell r="E4136">
            <v>55.45</v>
          </cell>
          <cell r="F4136">
            <v>144.82</v>
          </cell>
        </row>
        <row r="4137">
          <cell r="A4137">
            <v>104478</v>
          </cell>
          <cell r="B4137" t="str">
            <v>COMPOSIÇÃO PARAMÉTRICA DE PONTO ELÉTRICO DE ILUMINAÇÃO, COM INTERRUPTOR PARALELO, EM EDIFÍCIO RESIDENCIAL COM ELETRODUTO EMBUTIDO SEM NECESSIDADE DE RASGOS, INCLUSO TOMADA, ELETRODUTO, CABO E QUEBRA (SEM LUMINÁRIA E LÂMPADA). AF_11/2022</v>
          </cell>
          <cell r="C4137" t="str">
            <v>UN</v>
          </cell>
          <cell r="D4137">
            <v>202.3</v>
          </cell>
          <cell r="E4137">
            <v>122.01</v>
          </cell>
          <cell r="F4137">
            <v>324.31</v>
          </cell>
        </row>
        <row r="4138">
          <cell r="A4138"/>
          <cell r="B4138" t="str">
            <v>LÂMPADAS E REATORES</v>
          </cell>
          <cell r="C4138"/>
          <cell r="D4138"/>
          <cell r="E4138"/>
          <cell r="F4138"/>
        </row>
        <row r="4139">
          <cell r="A4139"/>
          <cell r="B4139" t="str">
            <v>MANUTENÇÃO / REPAROS - LÂMPADAS E REATORES</v>
          </cell>
          <cell r="C4139"/>
          <cell r="D4139"/>
          <cell r="E4139"/>
          <cell r="F4139"/>
        </row>
        <row r="4140">
          <cell r="A4140" t="str">
            <v>AUX0342</v>
          </cell>
          <cell r="B4140" t="str">
            <v>REMOÇÃO DE SOQUETE</v>
          </cell>
          <cell r="C4140" t="str">
            <v>UN</v>
          </cell>
          <cell r="D4140">
            <v>3.14</v>
          </cell>
          <cell r="E4140">
            <v>7.64</v>
          </cell>
          <cell r="F4140">
            <v>10.78</v>
          </cell>
        </row>
        <row r="4141">
          <cell r="A4141" t="str">
            <v>AUX0343</v>
          </cell>
          <cell r="B4141" t="str">
            <v>REMOÇÃO DE REATOR PARA LÂMPADA FLUORESCENTE</v>
          </cell>
          <cell r="C4141" t="str">
            <v>UN</v>
          </cell>
          <cell r="D4141">
            <v>7.86</v>
          </cell>
          <cell r="E4141">
            <v>19.100000000000001</v>
          </cell>
          <cell r="F4141">
            <v>26.96</v>
          </cell>
        </row>
        <row r="4142">
          <cell r="A4142" t="str">
            <v>AUX0344</v>
          </cell>
          <cell r="B4142" t="str">
            <v>REMOÇÃO DE LÂMPADA INCANDESCENTE OU FLUORESCENTE</v>
          </cell>
          <cell r="C4142" t="str">
            <v>UN</v>
          </cell>
          <cell r="D4142">
            <v>0.79</v>
          </cell>
          <cell r="E4142">
            <v>1.66</v>
          </cell>
          <cell r="F4142">
            <v>2.4500000000000002</v>
          </cell>
        </row>
        <row r="4143">
          <cell r="A4143" t="str">
            <v>AUX0345</v>
          </cell>
          <cell r="B4143" t="str">
            <v>REMOÇÃO DE LÂMPADA DE VAPOR DE MERCÚRIO, SÓDIO OU MISTA</v>
          </cell>
          <cell r="C4143" t="str">
            <v>UN</v>
          </cell>
          <cell r="D4143">
            <v>4.72</v>
          </cell>
          <cell r="E4143">
            <v>11.46</v>
          </cell>
          <cell r="F4143">
            <v>16.18</v>
          </cell>
        </row>
        <row r="4144">
          <cell r="A4144" t="str">
            <v>AUX0430</v>
          </cell>
          <cell r="B4144" t="str">
            <v>RETIRADA DE SOQUETES EM LUMINÁRIAS</v>
          </cell>
          <cell r="C4144" t="str">
            <v>UN</v>
          </cell>
          <cell r="D4144">
            <v>3.94</v>
          </cell>
          <cell r="E4144">
            <v>9.5500000000000007</v>
          </cell>
          <cell r="F4144">
            <v>13.49</v>
          </cell>
        </row>
        <row r="4145">
          <cell r="A4145" t="str">
            <v>AUX0431</v>
          </cell>
          <cell r="B4145" t="str">
            <v>RETIRADA DE REATOR EM LUMINÁRIA FLUORESCENTE</v>
          </cell>
          <cell r="C4145" t="str">
            <v>UN</v>
          </cell>
          <cell r="D4145">
            <v>1.58</v>
          </cell>
          <cell r="E4145">
            <v>3.82</v>
          </cell>
          <cell r="F4145">
            <v>5.4</v>
          </cell>
        </row>
        <row r="4146">
          <cell r="A4146" t="str">
            <v>AUX0432</v>
          </cell>
          <cell r="B4146" t="str">
            <v>RETIRADA DE LÂMPADA INCANDESCENTE OU FLUORESCENTE</v>
          </cell>
          <cell r="C4146" t="str">
            <v>UN</v>
          </cell>
          <cell r="D4146">
            <v>0.79</v>
          </cell>
          <cell r="E4146">
            <v>1.66</v>
          </cell>
          <cell r="F4146">
            <v>2.4500000000000002</v>
          </cell>
        </row>
        <row r="4147">
          <cell r="A4147" t="str">
            <v>AUX0433</v>
          </cell>
          <cell r="B4147" t="str">
            <v>RETIRADA DE LÂMPADA VAPOR DE MERCÚRIO, SÓDIO OU MISTA</v>
          </cell>
          <cell r="C4147" t="str">
            <v>UN</v>
          </cell>
          <cell r="D4147">
            <v>4.72</v>
          </cell>
          <cell r="E4147">
            <v>11.46</v>
          </cell>
          <cell r="F4147">
            <v>16.18</v>
          </cell>
        </row>
        <row r="4148">
          <cell r="A4148" t="str">
            <v>AUX0499</v>
          </cell>
          <cell r="B4148" t="str">
            <v>RECOLOCAÇÃO DE SOQUETES EM LUMINÁRIAS</v>
          </cell>
          <cell r="C4148" t="str">
            <v>UN</v>
          </cell>
          <cell r="D4148">
            <v>4.72</v>
          </cell>
          <cell r="E4148">
            <v>11.46</v>
          </cell>
          <cell r="F4148">
            <v>16.18</v>
          </cell>
        </row>
        <row r="4149">
          <cell r="A4149" t="str">
            <v>AUX0500</v>
          </cell>
          <cell r="B4149" t="str">
            <v>RECOLOCAÇÃO DE REATOR EM LUMINÁRIA FLUORESCENTE</v>
          </cell>
          <cell r="C4149" t="str">
            <v>UN</v>
          </cell>
          <cell r="D4149">
            <v>10.220000000000001</v>
          </cell>
          <cell r="E4149">
            <v>24.82</v>
          </cell>
          <cell r="F4149">
            <v>35.04</v>
          </cell>
        </row>
        <row r="4150">
          <cell r="A4150" t="str">
            <v>AUX0501</v>
          </cell>
          <cell r="B4150" t="str">
            <v>RECOLOCAÇÃO DE LÂMPADA FLUORESCENTE</v>
          </cell>
          <cell r="C4150" t="str">
            <v>UN</v>
          </cell>
          <cell r="D4150">
            <v>0.79</v>
          </cell>
          <cell r="E4150">
            <v>1.66</v>
          </cell>
          <cell r="F4150">
            <v>2.4500000000000002</v>
          </cell>
        </row>
        <row r="4151">
          <cell r="A4151" t="str">
            <v>AUX0502</v>
          </cell>
          <cell r="B4151" t="str">
            <v>RECOLOCAÇÃO DE LÂMPADA VAPOR DE MERCÚRIO, SÓDIO OU MISTA</v>
          </cell>
          <cell r="C4151" t="str">
            <v>UN</v>
          </cell>
          <cell r="D4151">
            <v>4.72</v>
          </cell>
          <cell r="E4151">
            <v>11.46</v>
          </cell>
          <cell r="F4151">
            <v>16.18</v>
          </cell>
        </row>
        <row r="4152">
          <cell r="A4152" t="str">
            <v>AUX0348</v>
          </cell>
          <cell r="B4152" t="str">
            <v>REMOÇÃO DE REATOR PARA LÂMPADA HG/NA - EM CAIXA DE PASSAGEM</v>
          </cell>
          <cell r="C4152" t="str">
            <v>UN</v>
          </cell>
          <cell r="D4152">
            <v>7.86</v>
          </cell>
          <cell r="E4152">
            <v>19.100000000000001</v>
          </cell>
          <cell r="F4152">
            <v>26.96</v>
          </cell>
        </row>
        <row r="4153">
          <cell r="A4153" t="str">
            <v>AUX0349</v>
          </cell>
          <cell r="B4153" t="str">
            <v>REMOÇÃO DE REATOR PARA LÂMPADA HG/NA - EM POSTE</v>
          </cell>
          <cell r="C4153" t="str">
            <v>UN</v>
          </cell>
          <cell r="D4153">
            <v>15.72</v>
          </cell>
          <cell r="E4153">
            <v>38.18</v>
          </cell>
          <cell r="F4153">
            <v>53.9</v>
          </cell>
        </row>
        <row r="4154">
          <cell r="A4154"/>
          <cell r="B4154" t="str">
            <v>LÂMPADAS COMPACTAS</v>
          </cell>
          <cell r="C4154"/>
          <cell r="D4154"/>
          <cell r="E4154"/>
          <cell r="F4154"/>
        </row>
        <row r="4155">
          <cell r="A4155"/>
          <cell r="B4155" t="str">
            <v>LÂMPADAS FLUORESCENTES</v>
          </cell>
          <cell r="C4155"/>
          <cell r="D4155"/>
          <cell r="E4155"/>
          <cell r="F4155"/>
        </row>
        <row r="4156">
          <cell r="A4156">
            <v>97611</v>
          </cell>
          <cell r="B4156" t="str">
            <v>LÂMPADA COMPACTA FLUORESCENTE DE 15 W, BASE E27 - FORNECIMENTO E INSTALAÇÃO. AF_02/2020</v>
          </cell>
          <cell r="C4156" t="str">
            <v>UN</v>
          </cell>
          <cell r="D4156">
            <v>21.91</v>
          </cell>
          <cell r="E4156">
            <v>4.71</v>
          </cell>
          <cell r="F4156">
            <v>26.62</v>
          </cell>
        </row>
        <row r="4157">
          <cell r="A4157">
            <v>97612</v>
          </cell>
          <cell r="B4157" t="str">
            <v>LÂMPADA COMPACTA FLUORESCENTE DE 20 W, BASE E27 - FORNECIMENTO E INSTALAÇÃO. AF_02/2020</v>
          </cell>
          <cell r="C4157" t="str">
            <v>UN</v>
          </cell>
          <cell r="D4157">
            <v>24.17</v>
          </cell>
          <cell r="E4157">
            <v>4.71</v>
          </cell>
          <cell r="F4157">
            <v>28.88</v>
          </cell>
        </row>
        <row r="4158">
          <cell r="A4158">
            <v>97615</v>
          </cell>
          <cell r="B4158" t="str">
            <v>LÂMPADA TUBULAR FLUORESCENTE T8 DE 16/18 W, BASE G13 - FORNECIMENTO E INSTALAÇÃO. AF_02/2020_PS</v>
          </cell>
          <cell r="C4158" t="str">
            <v>UN</v>
          </cell>
          <cell r="D4158">
            <v>56.2</v>
          </cell>
          <cell r="E4158">
            <v>7.05</v>
          </cell>
          <cell r="F4158">
            <v>63.25</v>
          </cell>
        </row>
        <row r="4159">
          <cell r="A4159">
            <v>97616</v>
          </cell>
          <cell r="B4159" t="str">
            <v>LÂMPADA TUBULAR FLUORESCENTE T8 DE 32/36 W, BASE G13 - FORNECIMENTO E INSTALAÇÃO. AF_02/2020_PS</v>
          </cell>
          <cell r="C4159" t="str">
            <v>UN</v>
          </cell>
          <cell r="D4159">
            <v>65.7</v>
          </cell>
          <cell r="E4159">
            <v>7.05</v>
          </cell>
          <cell r="F4159">
            <v>72.75</v>
          </cell>
        </row>
        <row r="4160">
          <cell r="A4160">
            <v>97617</v>
          </cell>
          <cell r="B4160" t="str">
            <v>LÂMPADA TUBULAR FLUORESCENTE T10 DE 20/40 W, BASE G13 - FORNECIMENTO E INSTALAÇÃO. AF_02/2020_PS</v>
          </cell>
          <cell r="C4160" t="str">
            <v>UN</v>
          </cell>
          <cell r="D4160">
            <v>65.349999999999994</v>
          </cell>
          <cell r="E4160">
            <v>7.05</v>
          </cell>
          <cell r="F4160">
            <v>72.400000000000006</v>
          </cell>
        </row>
        <row r="4161">
          <cell r="A4161">
            <v>97618</v>
          </cell>
          <cell r="B4161" t="str">
            <v>LÂMPADA TUBULAR FLUORESCENTE T5 DE 14 W, BASE G13 - FORNECIMENTO E INSTALAÇÃO. AF_02/2020_PS</v>
          </cell>
          <cell r="C4161" t="str">
            <v>UN</v>
          </cell>
          <cell r="D4161">
            <v>59.38</v>
          </cell>
          <cell r="E4161">
            <v>7.05</v>
          </cell>
          <cell r="F4161">
            <v>66.430000000000007</v>
          </cell>
        </row>
        <row r="4162">
          <cell r="A4162">
            <v>100919</v>
          </cell>
          <cell r="B4162" t="str">
            <v>LÂMPADA FLUORESCENTE ESPIRAL BRANCA 45 W, BASE E27 - FORNECIMENTO E INSTALAÇÃO. AF_02/2020</v>
          </cell>
          <cell r="C4162" t="str">
            <v>UN</v>
          </cell>
          <cell r="D4162">
            <v>67.75</v>
          </cell>
          <cell r="E4162">
            <v>4.7</v>
          </cell>
          <cell r="F4162">
            <v>72.45</v>
          </cell>
        </row>
        <row r="4163">
          <cell r="A4163">
            <v>100920</v>
          </cell>
          <cell r="B4163" t="str">
            <v>LÂMPADA FLUORESCENTE ESPIRAL BRANCA 65 W, BASE E27 - FORNECIMENTO E INSTALAÇÃO. AF_02/2020</v>
          </cell>
          <cell r="C4163" t="str">
            <v>UN</v>
          </cell>
          <cell r="D4163">
            <v>117.85</v>
          </cell>
          <cell r="E4163">
            <v>4.7</v>
          </cell>
          <cell r="F4163">
            <v>122.55</v>
          </cell>
        </row>
        <row r="4164">
          <cell r="A4164"/>
          <cell r="B4164" t="str">
            <v>LÂMPADAS VAPOR METÁLICO</v>
          </cell>
          <cell r="C4164"/>
          <cell r="D4164"/>
          <cell r="E4164"/>
          <cell r="F4164"/>
        </row>
        <row r="4165">
          <cell r="A4165">
            <v>97614</v>
          </cell>
          <cell r="B4165" t="str">
            <v>LÂMPADA COMPACTA DE VAPOR METÁLICO OVOIDE 150 W, BASE E27 - FORNECIMENTO E INSTALAÇÃO. AF_02/2020</v>
          </cell>
          <cell r="C4165" t="str">
            <v>UN</v>
          </cell>
          <cell r="D4165">
            <v>58.87</v>
          </cell>
          <cell r="E4165">
            <v>4.7</v>
          </cell>
          <cell r="F4165">
            <v>63.57</v>
          </cell>
        </row>
        <row r="4166">
          <cell r="A4166">
            <v>101640</v>
          </cell>
          <cell r="B4166" t="str">
            <v>LÂMPADA VAPOR METÁLICO 400 W - FORNECIMENTO E INSTALAÇÃO. AF_08/2020</v>
          </cell>
          <cell r="C4166" t="str">
            <v>UN</v>
          </cell>
          <cell r="D4166">
            <v>104.19</v>
          </cell>
          <cell r="E4166">
            <v>1.03</v>
          </cell>
          <cell r="F4166">
            <v>105.22</v>
          </cell>
        </row>
        <row r="4167">
          <cell r="A4167">
            <v>101641</v>
          </cell>
          <cell r="B4167" t="str">
            <v>LÂMPADA VAPOR METÁLICO 150 W - FORNECIMENTO E INSTALAÇÃO. AF_08/2020</v>
          </cell>
          <cell r="C4167" t="str">
            <v>UN</v>
          </cell>
          <cell r="D4167">
            <v>53.45</v>
          </cell>
          <cell r="E4167">
            <v>1.03</v>
          </cell>
          <cell r="F4167">
            <v>54.48</v>
          </cell>
        </row>
        <row r="4168">
          <cell r="A4168"/>
          <cell r="B4168" t="str">
            <v>LÂMPADAS VAPOR DE MERCÚRIO</v>
          </cell>
          <cell r="C4168"/>
          <cell r="D4168"/>
          <cell r="E4168"/>
          <cell r="F4168"/>
        </row>
        <row r="4169">
          <cell r="A4169">
            <v>97613</v>
          </cell>
          <cell r="B4169" t="str">
            <v>LÂMPADA COMPACTA DE VAPOR MERCURIO 125 W, BASE E27 - FORNECIMENTO E INSTALAÇÃO. AF_02/2020</v>
          </cell>
          <cell r="C4169" t="str">
            <v>UN</v>
          </cell>
          <cell r="D4169">
            <v>31.7</v>
          </cell>
          <cell r="E4169">
            <v>4.71</v>
          </cell>
          <cell r="F4169">
            <v>36.409999999999997</v>
          </cell>
        </row>
        <row r="4170">
          <cell r="A4170">
            <v>101642</v>
          </cell>
          <cell r="B4170" t="str">
            <v>LÂMPADA VAPOR DE MERCÚRIO 125 W - FORNECIMENTO E INSTALAÇÃO. AF_08/2020</v>
          </cell>
          <cell r="C4170" t="str">
            <v>UN</v>
          </cell>
          <cell r="D4170">
            <v>26.29</v>
          </cell>
          <cell r="E4170">
            <v>1.03</v>
          </cell>
          <cell r="F4170">
            <v>27.32</v>
          </cell>
        </row>
        <row r="4171">
          <cell r="A4171">
            <v>101643</v>
          </cell>
          <cell r="B4171" t="str">
            <v>LÂMPADA VAPOR DE MERCÚRIO 250 W - FORNECIMENTO E INSTALAÇÃO. AF_08/2020</v>
          </cell>
          <cell r="C4171" t="str">
            <v>UN</v>
          </cell>
          <cell r="D4171">
            <v>46.52</v>
          </cell>
          <cell r="E4171">
            <v>1.03</v>
          </cell>
          <cell r="F4171">
            <v>47.55</v>
          </cell>
        </row>
        <row r="4172">
          <cell r="A4172">
            <v>101644</v>
          </cell>
          <cell r="B4172" t="str">
            <v>LÂMPADA VAPOR DE MERCÚRIO 400 W - FORNECIMENTO E INSTALAÇÃO. AF_08/2020</v>
          </cell>
          <cell r="C4172" t="str">
            <v>UN</v>
          </cell>
          <cell r="D4172">
            <v>63.33</v>
          </cell>
          <cell r="E4172">
            <v>1.03</v>
          </cell>
          <cell r="F4172">
            <v>64.36</v>
          </cell>
        </row>
        <row r="4173">
          <cell r="A4173"/>
          <cell r="B4173" t="str">
            <v>LÂMPADAS VAPOR DE SÓDIO</v>
          </cell>
          <cell r="C4173"/>
          <cell r="D4173"/>
          <cell r="E4173"/>
          <cell r="F4173"/>
        </row>
        <row r="4174">
          <cell r="A4174">
            <v>101648</v>
          </cell>
          <cell r="B4174" t="str">
            <v>LÂMPADA VAPOR DE SÓDIO 150 W - FORNECIMENTO E INSTALAÇÃO. AF_08/2020</v>
          </cell>
          <cell r="C4174" t="str">
            <v>UN</v>
          </cell>
          <cell r="D4174">
            <v>56.44</v>
          </cell>
          <cell r="E4174">
            <v>1.03</v>
          </cell>
          <cell r="F4174">
            <v>57.47</v>
          </cell>
        </row>
        <row r="4175">
          <cell r="A4175">
            <v>101649</v>
          </cell>
          <cell r="B4175" t="str">
            <v>LÂMPADA VAPOR DE SÓDIO 250 W - FORNECIMENTO E INSTALAÇÃO. AF_08/2020</v>
          </cell>
          <cell r="C4175" t="str">
            <v>UN</v>
          </cell>
          <cell r="D4175">
            <v>65.2</v>
          </cell>
          <cell r="E4175">
            <v>1.03</v>
          </cell>
          <cell r="F4175">
            <v>66.23</v>
          </cell>
        </row>
        <row r="4176">
          <cell r="A4176">
            <v>101650</v>
          </cell>
          <cell r="B4176" t="str">
            <v>LÂMPADA VAPOR DE SÓDIO 400 W - FORNECIMENTO E INSTALAÇÃO. AF_08/2020</v>
          </cell>
          <cell r="C4176" t="str">
            <v>UN</v>
          </cell>
          <cell r="D4176">
            <v>75.95</v>
          </cell>
          <cell r="E4176">
            <v>1.03</v>
          </cell>
          <cell r="F4176">
            <v>76.98</v>
          </cell>
        </row>
        <row r="4177">
          <cell r="A4177"/>
          <cell r="B4177" t="str">
            <v>LÂMPADAS MISTAS</v>
          </cell>
          <cell r="C4177"/>
          <cell r="D4177"/>
          <cell r="E4177"/>
          <cell r="F4177"/>
        </row>
        <row r="4178">
          <cell r="A4178">
            <v>101645</v>
          </cell>
          <cell r="B4178" t="str">
            <v>LÂMPADA MISTA 160 W - FORNECIMENTO E INSTALAÇÃO. AF_08/2020</v>
          </cell>
          <cell r="C4178" t="str">
            <v>UN</v>
          </cell>
          <cell r="D4178">
            <v>29.42</v>
          </cell>
          <cell r="E4178">
            <v>1.03</v>
          </cell>
          <cell r="F4178">
            <v>30.45</v>
          </cell>
        </row>
        <row r="4179">
          <cell r="A4179">
            <v>101646</v>
          </cell>
          <cell r="B4179" t="str">
            <v>LÂMPADA MISTA 250 W - FORNECIMENTO E INSTALAÇÃO. AF_08/2020</v>
          </cell>
          <cell r="C4179" t="str">
            <v>UN</v>
          </cell>
          <cell r="D4179">
            <v>39.42</v>
          </cell>
          <cell r="E4179">
            <v>1.03</v>
          </cell>
          <cell r="F4179">
            <v>40.450000000000003</v>
          </cell>
        </row>
        <row r="4180">
          <cell r="A4180">
            <v>101647</v>
          </cell>
          <cell r="B4180" t="str">
            <v>LÂMPADA MISTA 500 W - FORNECIMENTO E INSTALAÇÃO. AF_08/2020</v>
          </cell>
          <cell r="C4180" t="str">
            <v>UN</v>
          </cell>
          <cell r="D4180">
            <v>73.28</v>
          </cell>
          <cell r="E4180">
            <v>1.03</v>
          </cell>
          <cell r="F4180">
            <v>74.31</v>
          </cell>
        </row>
        <row r="4181">
          <cell r="A4181"/>
          <cell r="B4181" t="str">
            <v>LÂMPADAS LED</v>
          </cell>
          <cell r="C4181"/>
          <cell r="D4181"/>
          <cell r="E4181"/>
          <cell r="F4181"/>
        </row>
        <row r="4182">
          <cell r="A4182">
            <v>100902</v>
          </cell>
          <cell r="B4182" t="str">
            <v>LÂMPADA TUBULAR LED DE 9/10 W, BASE G13 - FORNECIMENTO E INSTALAÇÃO. AF_02/2020_PS</v>
          </cell>
          <cell r="C4182" t="str">
            <v>UN</v>
          </cell>
          <cell r="D4182">
            <v>22.21</v>
          </cell>
          <cell r="E4182">
            <v>7.06</v>
          </cell>
          <cell r="F4182">
            <v>29.27</v>
          </cell>
        </row>
        <row r="4183">
          <cell r="A4183">
            <v>100903</v>
          </cell>
          <cell r="B4183" t="str">
            <v>LÂMPADA TUBULAR LED DE 18/20 W, BASE G13 - FORNECIMENTO E INSTALAÇÃO. AF_02/2020_PS</v>
          </cell>
          <cell r="C4183" t="str">
            <v>UN</v>
          </cell>
          <cell r="D4183">
            <v>27.19</v>
          </cell>
          <cell r="E4183">
            <v>7.06</v>
          </cell>
          <cell r="F4183">
            <v>34.25</v>
          </cell>
        </row>
        <row r="4184">
          <cell r="A4184">
            <v>97609</v>
          </cell>
          <cell r="B4184" t="str">
            <v>LÂMPADA COMPACTA DE LED 6 W, BASE E27 - FORNECIMENTO E INSTALAÇÃO. AF_02/2020</v>
          </cell>
          <cell r="C4184" t="str">
            <v>UN</v>
          </cell>
          <cell r="D4184">
            <v>13.28</v>
          </cell>
          <cell r="E4184">
            <v>4.72</v>
          </cell>
          <cell r="F4184">
            <v>18</v>
          </cell>
        </row>
        <row r="4185">
          <cell r="A4185">
            <v>97610</v>
          </cell>
          <cell r="B4185" t="str">
            <v>LÂMPADA COMPACTA DE LED 10 W, BASE E27 - FORNECIMENTO E INSTALAÇÃO. AF_02/2020</v>
          </cell>
          <cell r="C4185" t="str">
            <v>UN</v>
          </cell>
          <cell r="D4185">
            <v>14.41</v>
          </cell>
          <cell r="E4185">
            <v>4.72</v>
          </cell>
          <cell r="F4185">
            <v>19.13</v>
          </cell>
        </row>
        <row r="4186">
          <cell r="A4186" t="str">
            <v>AUX2615</v>
          </cell>
          <cell r="B4186" t="str">
            <v>LÂMPADA LED TUBULAR BIVOLT 18/20W, BASE G13</v>
          </cell>
          <cell r="C4186" t="str">
            <v xml:space="preserve">UN </v>
          </cell>
          <cell r="D4186">
            <v>17.63</v>
          </cell>
          <cell r="E4186">
            <v>3.24</v>
          </cell>
          <cell r="F4186">
            <v>20.87</v>
          </cell>
        </row>
        <row r="4187">
          <cell r="A4187"/>
          <cell r="B4187" t="str">
            <v>REATORES E OUTROS</v>
          </cell>
          <cell r="C4187"/>
          <cell r="D4187"/>
          <cell r="E4187"/>
          <cell r="F4187"/>
        </row>
        <row r="4188">
          <cell r="A4188">
            <v>100921</v>
          </cell>
          <cell r="B4188" t="str">
            <v>REATOR DE PARTIDA RÁPIDA PARA LÂMPADA FLUORESCENTE 2X40W - FORNECIMENTO E INSTALAÇÃO. AF_02/2020</v>
          </cell>
          <cell r="C4188" t="str">
            <v>UN</v>
          </cell>
          <cell r="D4188">
            <v>56.35</v>
          </cell>
          <cell r="E4188">
            <v>19.649999999999999</v>
          </cell>
          <cell r="F4188">
            <v>76</v>
          </cell>
        </row>
        <row r="4189">
          <cell r="A4189">
            <v>100922</v>
          </cell>
          <cell r="B4189" t="str">
            <v>REATOR DE PARTIDA RÁPIDA PARA LÂMPADA FLUORESCENTE 1X20W - FORNECIMENTO E INSTALAÇÃO. AF_02/2020</v>
          </cell>
          <cell r="C4189" t="str">
            <v>UN</v>
          </cell>
          <cell r="D4189">
            <v>41.16</v>
          </cell>
          <cell r="E4189">
            <v>13.52</v>
          </cell>
          <cell r="F4189">
            <v>54.68</v>
          </cell>
        </row>
        <row r="4190">
          <cell r="A4190">
            <v>100923</v>
          </cell>
          <cell r="B4190" t="str">
            <v>REATOR DE PARTIDA RÁPIDA PARA LÂMPADA FLUORESCENTE 1X40W - FORNECIMENTO E INSTALAÇÃO. AF_02/2020</v>
          </cell>
          <cell r="C4190" t="str">
            <v>UN</v>
          </cell>
          <cell r="D4190">
            <v>50.09</v>
          </cell>
          <cell r="E4190">
            <v>13.52</v>
          </cell>
          <cell r="F4190">
            <v>63.61</v>
          </cell>
        </row>
        <row r="4191">
          <cell r="A4191">
            <v>101626</v>
          </cell>
          <cell r="B4191" t="str">
            <v>REATOR PARA LÂMPADA VAPOR DE MERCÚRIO 400 W, USO EXTERNO - FORNECIMENTO E INSTALAÇÃO. AF_08/2020</v>
          </cell>
          <cell r="C4191" t="str">
            <v>UN</v>
          </cell>
          <cell r="D4191">
            <v>195.91</v>
          </cell>
          <cell r="E4191">
            <v>7.4</v>
          </cell>
          <cell r="F4191">
            <v>203.31</v>
          </cell>
        </row>
        <row r="4192">
          <cell r="A4192">
            <v>101627</v>
          </cell>
          <cell r="B4192" t="str">
            <v>REATOR PARA LÂMPADA VAPOR DE SÓDIO 250 W, USO EXTERNO - FORNECIMENTO E INSTALAÇÃO. AF_08/2020</v>
          </cell>
          <cell r="C4192" t="str">
            <v>UN</v>
          </cell>
          <cell r="D4192">
            <v>309.24</v>
          </cell>
          <cell r="E4192">
            <v>7.4</v>
          </cell>
          <cell r="F4192">
            <v>316.64</v>
          </cell>
        </row>
        <row r="4193">
          <cell r="A4193">
            <v>101628</v>
          </cell>
          <cell r="B4193" t="str">
            <v>REATOR PARA LÂMPADA VAPOR DE MERCÚRIO 125 W, USO EXTERNO - FORNECIMENTO E INSTALAÇÃO. AF_08/2020</v>
          </cell>
          <cell r="C4193" t="str">
            <v>UN</v>
          </cell>
          <cell r="D4193">
            <v>143.47999999999999</v>
          </cell>
          <cell r="E4193">
            <v>7.4</v>
          </cell>
          <cell r="F4193">
            <v>150.88</v>
          </cell>
        </row>
        <row r="4194">
          <cell r="A4194">
            <v>101629</v>
          </cell>
          <cell r="B4194" t="str">
            <v>REATOR PARA LÂMPADA VAPOR DE MERCÚRIO 250 W, USO EXTERNO - FORNECIMENTO E INSTALAÇÃO. AF_08/2020</v>
          </cell>
          <cell r="C4194" t="str">
            <v>UN</v>
          </cell>
          <cell r="D4194">
            <v>170.48</v>
          </cell>
          <cell r="E4194">
            <v>7.4</v>
          </cell>
          <cell r="F4194">
            <v>177.88</v>
          </cell>
        </row>
        <row r="4195">
          <cell r="A4195">
            <v>101631</v>
          </cell>
          <cell r="B4195" t="str">
            <v>IGNITOR PARA PARTIDA LÂMPADA VAPOR SÓDIO / VAPOR METÁLICO ATÉ 400 W - FORNECIMENTO E INSTALAÇÃO. AF_08/2020</v>
          </cell>
          <cell r="C4195" t="str">
            <v>UN</v>
          </cell>
          <cell r="D4195">
            <v>28.78</v>
          </cell>
          <cell r="E4195">
            <v>7.41</v>
          </cell>
          <cell r="F4195">
            <v>36.19</v>
          </cell>
        </row>
        <row r="4196">
          <cell r="A4196"/>
          <cell r="B4196" t="str">
            <v>EQUIPAMENTOS ELÉTRICOS</v>
          </cell>
          <cell r="C4196"/>
          <cell r="D4196"/>
          <cell r="E4196"/>
          <cell r="F4196"/>
        </row>
        <row r="4197">
          <cell r="A4197"/>
          <cell r="B4197" t="str">
            <v>MANUTENÇÃO / REPAROS - EQUIPAMENTOS ELÉTRICOS</v>
          </cell>
          <cell r="C4197"/>
          <cell r="D4197"/>
          <cell r="E4197"/>
          <cell r="F4197"/>
        </row>
        <row r="4198">
          <cell r="A4198" t="str">
            <v>AUX2313</v>
          </cell>
          <cell r="B4198" t="str">
            <v>RETIRADA DE CHUVEIRO ELÉTRICO</v>
          </cell>
          <cell r="C4198" t="str">
            <v>UN</v>
          </cell>
          <cell r="D4198">
            <v>3.6</v>
          </cell>
          <cell r="E4198">
            <v>9.36</v>
          </cell>
          <cell r="F4198">
            <v>12.96</v>
          </cell>
        </row>
        <row r="4199">
          <cell r="A4199" t="str">
            <v>AUX3548</v>
          </cell>
          <cell r="B4199" t="str">
            <v>REMOÇÃO DE VENTILADOR DE TETO</v>
          </cell>
          <cell r="C4199" t="str">
            <v>UN</v>
          </cell>
          <cell r="D4199">
            <v>1.71</v>
          </cell>
          <cell r="E4199">
            <v>4.03</v>
          </cell>
          <cell r="F4199">
            <v>5.74</v>
          </cell>
        </row>
        <row r="4200">
          <cell r="A4200"/>
          <cell r="B4200" t="str">
            <v>CHUVEIROS</v>
          </cell>
          <cell r="C4200"/>
          <cell r="D4200"/>
          <cell r="E4200"/>
          <cell r="F4200"/>
        </row>
        <row r="4201">
          <cell r="A4201">
            <v>100860</v>
          </cell>
          <cell r="B4201" t="str">
            <v>CHUVEIRO ELÉTRICO COMUM CORPO PLÁSTICO, TIPO DUCHA  FORNECIMENTO E INSTALAÇÃO. AF_01/2020</v>
          </cell>
          <cell r="C4201" t="str">
            <v>UN</v>
          </cell>
          <cell r="D4201">
            <v>80.53</v>
          </cell>
          <cell r="E4201">
            <v>11.57</v>
          </cell>
          <cell r="F4201">
            <v>92.1</v>
          </cell>
        </row>
        <row r="4202">
          <cell r="A4202" t="str">
            <v>AUX2421</v>
          </cell>
          <cell r="B4202" t="str">
            <v>CHUVEIRO E LAVA-OLHOS DE EMERGÊNCIA E BACIA EM AÇO INOX, DA MARCA ADAMO, REF. 01486 OU SIMILAR</v>
          </cell>
          <cell r="C4202" t="str">
            <v>UN</v>
          </cell>
          <cell r="D4202">
            <v>1699.61</v>
          </cell>
          <cell r="E4202">
            <v>21.21</v>
          </cell>
          <cell r="F4202">
            <v>1720.82</v>
          </cell>
        </row>
        <row r="4203">
          <cell r="A4203"/>
          <cell r="B4203" t="str">
            <v>APARELHOS SINALIZADORES</v>
          </cell>
          <cell r="C4203"/>
          <cell r="D4203"/>
          <cell r="E4203"/>
          <cell r="F4203"/>
        </row>
        <row r="4204">
          <cell r="A4204">
            <v>101537</v>
          </cell>
          <cell r="B4204" t="str">
            <v>APARELHO SINALIZADOR DE SAÍDA DE GARAGEM, COM CÉLULA FOTOELÉTRICA - FORNECIMENTO E INSTALAÇÃO. AF_07/2020</v>
          </cell>
          <cell r="C4204" t="str">
            <v>UN</v>
          </cell>
          <cell r="D4204">
            <v>106.48</v>
          </cell>
          <cell r="E4204">
            <v>31.26</v>
          </cell>
          <cell r="F4204">
            <v>137.74</v>
          </cell>
        </row>
        <row r="4205">
          <cell r="A4205" t="str">
            <v>AUX1014</v>
          </cell>
          <cell r="B4205" t="str">
            <v>SINALEIRO MONOBLOCO LED 110/220V  - FORNEC. E INST.</v>
          </cell>
          <cell r="C4205" t="str">
            <v xml:space="preserve">UN </v>
          </cell>
          <cell r="D4205">
            <v>44.87</v>
          </cell>
          <cell r="E4205">
            <v>14.66</v>
          </cell>
          <cell r="F4205">
            <v>59.53</v>
          </cell>
        </row>
        <row r="4206">
          <cell r="A4206" t="str">
            <v>AUX0129</v>
          </cell>
          <cell r="B4206" t="str">
            <v>SINALIZADOR LUMINOSO DIÂMETRO 22MM, COM LÂMPADA</v>
          </cell>
          <cell r="C4206" t="str">
            <v>UN</v>
          </cell>
          <cell r="D4206">
            <v>137.33000000000001</v>
          </cell>
          <cell r="E4206">
            <v>11.46</v>
          </cell>
          <cell r="F4206">
            <v>148.79</v>
          </cell>
        </row>
        <row r="4207">
          <cell r="A4207" t="str">
            <v>AUX0130</v>
          </cell>
          <cell r="B4207" t="str">
            <v>SINALIZADOR LUMINOSO DIÂMETRO 30 MM, COM LÂMPADA</v>
          </cell>
          <cell r="C4207" t="str">
            <v>UN</v>
          </cell>
          <cell r="D4207">
            <v>151.19</v>
          </cell>
          <cell r="E4207">
            <v>11.46</v>
          </cell>
          <cell r="F4207">
            <v>162.65</v>
          </cell>
        </row>
        <row r="4208">
          <cell r="A4208" t="str">
            <v>AUX1525</v>
          </cell>
          <cell r="B4208" t="str">
            <v>SIRENE DE ALCANCE - 500M, 100A/220V - FORNEC. E INST.</v>
          </cell>
          <cell r="C4208" t="str">
            <v>UN</v>
          </cell>
          <cell r="D4208">
            <v>563.53</v>
          </cell>
          <cell r="E4208">
            <v>26.5</v>
          </cell>
          <cell r="F4208">
            <v>590.03</v>
          </cell>
        </row>
        <row r="4209">
          <cell r="A4209" t="str">
            <v>AUX1526</v>
          </cell>
          <cell r="B4209" t="str">
            <v>SIRENE DE ALCANCE - 1.500M, 100A/220V, COM ESTROBO - FORNEC. E INST.</v>
          </cell>
          <cell r="C4209" t="str">
            <v>UN</v>
          </cell>
          <cell r="D4209">
            <v>655.53</v>
          </cell>
          <cell r="E4209">
            <v>26.5</v>
          </cell>
          <cell r="F4209">
            <v>682.03</v>
          </cell>
        </row>
        <row r="4210">
          <cell r="A4210" t="str">
            <v>AUX1546</v>
          </cell>
          <cell r="B4210" t="str">
            <v>SIRENE AUDIO-VISUAL 120DB PARA ALARME DE INCÊNDIO, ENDEREÇÁVEL - FORNEC. E INST.</v>
          </cell>
          <cell r="C4210" t="str">
            <v>UN</v>
          </cell>
          <cell r="D4210">
            <v>185.89</v>
          </cell>
          <cell r="E4210">
            <v>26.5</v>
          </cell>
          <cell r="F4210">
            <v>212.39</v>
          </cell>
        </row>
        <row r="4211">
          <cell r="A4211" t="str">
            <v>AUX1807</v>
          </cell>
          <cell r="B4211" t="str">
            <v>ALARME SONORO/VISUAL, SIRENE 120 DB, COM ACIONADOR MANUAL, ALIMENTAÇÃO 220 VAC</v>
          </cell>
          <cell r="C4211" t="str">
            <v xml:space="preserve">UN </v>
          </cell>
          <cell r="D4211">
            <v>224.4</v>
          </cell>
          <cell r="E4211">
            <v>0</v>
          </cell>
          <cell r="F4211">
            <v>224.4</v>
          </cell>
        </row>
        <row r="4212">
          <cell r="A4212" t="str">
            <v>AUX2258</v>
          </cell>
          <cell r="B4212" t="str">
            <v>ALARME BANHEIRO PNE DEFICIENTE FÍSICO CONFORME NBR 9050 COM ACIONADOR</v>
          </cell>
          <cell r="C4212" t="str">
            <v>UN</v>
          </cell>
          <cell r="D4212">
            <v>546.29</v>
          </cell>
          <cell r="E4212">
            <v>6.23</v>
          </cell>
          <cell r="F4212">
            <v>552.52</v>
          </cell>
        </row>
        <row r="4213">
          <cell r="A4213"/>
          <cell r="B4213" t="str">
            <v>VENTILADORES</v>
          </cell>
          <cell r="C4213"/>
          <cell r="D4213"/>
          <cell r="E4213"/>
          <cell r="F4213"/>
        </row>
        <row r="4214">
          <cell r="A4214" t="str">
            <v>AUX0051</v>
          </cell>
          <cell r="B4214" t="str">
            <v>VENTILADOR DE PAREDE C/ GRADE CROMADA, DIÂM. MÍN. DE 65 CM, BI-VOLT, POT. 150 W, VELOC. REGULÁVEL E MOVIMENTO OSCILANTE</v>
          </cell>
          <cell r="C4214" t="str">
            <v>UN</v>
          </cell>
          <cell r="D4214">
            <v>653.04</v>
          </cell>
          <cell r="E4214">
            <v>57.28</v>
          </cell>
          <cell r="F4214">
            <v>710.32</v>
          </cell>
        </row>
        <row r="4215">
          <cell r="A4215" t="str">
            <v>AUX1821</v>
          </cell>
          <cell r="B4215" t="str">
            <v>VENTILADOR DE PAREDE 50 CM, 127 V</v>
          </cell>
          <cell r="C4215" t="str">
            <v xml:space="preserve">UN </v>
          </cell>
          <cell r="D4215">
            <v>161.19</v>
          </cell>
          <cell r="E4215">
            <v>36.65</v>
          </cell>
          <cell r="F4215">
            <v>197.84</v>
          </cell>
        </row>
        <row r="4216">
          <cell r="A4216"/>
          <cell r="B4216" t="str">
            <v>BEBEDOURO</v>
          </cell>
          <cell r="C4216"/>
          <cell r="D4216"/>
          <cell r="E4216"/>
          <cell r="F4216"/>
        </row>
        <row r="4217">
          <cell r="A4217" t="str">
            <v>AUX1819</v>
          </cell>
          <cell r="B4217" t="str">
            <v>BEBEDOURO CONJUGADO, ELÉTRICO, REFRIGERAÇÃO POR COMPRESSÃO, 110V</v>
          </cell>
          <cell r="C4217" t="str">
            <v xml:space="preserve">UN </v>
          </cell>
          <cell r="D4217">
            <v>976.37</v>
          </cell>
          <cell r="E4217">
            <v>18.12</v>
          </cell>
          <cell r="F4217">
            <v>994.49</v>
          </cell>
        </row>
        <row r="4218">
          <cell r="A4218" t="str">
            <v>AUX1820</v>
          </cell>
          <cell r="B4218" t="str">
            <v>BEBEDOURO DE COLUNA SIMPLES, ELÉTRICO, DE PRESSÃO 40 LITROS, 110V</v>
          </cell>
          <cell r="C4218" t="str">
            <v xml:space="preserve">UN </v>
          </cell>
          <cell r="D4218">
            <v>699.08</v>
          </cell>
          <cell r="E4218">
            <v>57.86</v>
          </cell>
          <cell r="F4218">
            <v>756.94</v>
          </cell>
        </row>
        <row r="4219">
          <cell r="A4219" t="str">
            <v>AUX3155</v>
          </cell>
          <cell r="B4219" t="str">
            <v>PURIFICADOR DE ÁGUA EM INOX SUSPENSO, USO INTERNO E EXTERNO, VOLUME INTERNO DE 3,0 L, DIMENSÕES 670X460X480, REF. IBBL PDF300-2T</v>
          </cell>
          <cell r="C4219" t="str">
            <v xml:space="preserve">UN </v>
          </cell>
          <cell r="D4219">
            <v>2578.98</v>
          </cell>
          <cell r="E4219">
            <v>75.62</v>
          </cell>
          <cell r="F4219">
            <v>2654.6</v>
          </cell>
        </row>
        <row r="4220">
          <cell r="A4220"/>
          <cell r="B4220" t="str">
            <v>PLATAFORMA ELEVATÓRIA E ELEVADOR</v>
          </cell>
          <cell r="C4220"/>
          <cell r="D4220"/>
          <cell r="E4220"/>
          <cell r="F4220"/>
        </row>
        <row r="4221">
          <cell r="A4221" t="str">
            <v>AUX2512</v>
          </cell>
          <cell r="B4221" t="str">
            <v>PLATAFORMA ELEVATÓRIA PARA PORTADORES DE NECESSIDADES ESPECIAIS, 02 PARADAS, DIM. CABINA 1100X1400X1300MM, P/ 01 CADEIRANTE E 01 ACOMPANHANTE EM CHAPA DE FERRO PINTADO, C/ 01 ENTRADA, VEL. 05M/MIN, PERCURSO 4,0M</v>
          </cell>
          <cell r="C4221" t="str">
            <v xml:space="preserve">UN </v>
          </cell>
          <cell r="D4221">
            <v>31750</v>
          </cell>
          <cell r="E4221">
            <v>0</v>
          </cell>
          <cell r="F4221">
            <v>31750</v>
          </cell>
        </row>
        <row r="4222">
          <cell r="A4222"/>
          <cell r="B4222" t="str">
            <v>SISTEMAS DE AQUECIMENTO DE ÁGUA</v>
          </cell>
          <cell r="C4222"/>
          <cell r="D4222"/>
          <cell r="E4222"/>
          <cell r="F4222"/>
        </row>
        <row r="4223">
          <cell r="A4223">
            <v>103517</v>
          </cell>
          <cell r="B4223" t="str">
            <v>AQUECEDOR SOLAR COMPACTO, KIT PARA 1 COLETOR SOLAR EM VIDRO TEMPERADO E SERPENTINA EM TUBO DE COBRE COM SUPORTE, RESERVATÓRIO, FIXAÇÕES E TUBOS - FORNECIMENTO E INSTALAÇÃO. AF_12/2021</v>
          </cell>
          <cell r="C4223" t="str">
            <v>UN</v>
          </cell>
          <cell r="D4223">
            <v>3223.66</v>
          </cell>
          <cell r="E4223">
            <v>84.51</v>
          </cell>
          <cell r="F4223">
            <v>3308.17</v>
          </cell>
        </row>
        <row r="4224">
          <cell r="A4224">
            <v>103519</v>
          </cell>
          <cell r="B4224" t="str">
            <v>BLOCO CONCRETADO NO LOCAL, 20X20X15CM, PARA BASE DE FIXAÇÃO DA ESTRUTURA SOLAR PARA LAJE DE CONCRETO - FORNECIMENTO E INSTALAÇÃO. AF_12/2021</v>
          </cell>
          <cell r="C4224" t="str">
            <v>UN</v>
          </cell>
          <cell r="D4224">
            <v>6.45</v>
          </cell>
          <cell r="E4224">
            <v>3.72</v>
          </cell>
          <cell r="F4224">
            <v>10.17</v>
          </cell>
        </row>
        <row r="4225">
          <cell r="A4225">
            <v>103520</v>
          </cell>
          <cell r="B4225" t="str">
            <v>RESERVATÓRIO TÉRMICO/BOILER SOLAR EM AÇO INOX 400 L COM 2 PLACAS COLETORAS EM VIDRO TEMPERADO COM SERPENTINA EM TUBO DE COBRE 2 X 1 M - FORNECIMENTO E INSTALAÇÃO. AF_12/2021</v>
          </cell>
          <cell r="C4225" t="str">
            <v>UN</v>
          </cell>
          <cell r="D4225">
            <v>5418.44</v>
          </cell>
          <cell r="E4225">
            <v>23.21</v>
          </cell>
          <cell r="F4225">
            <v>5441.65</v>
          </cell>
        </row>
        <row r="4226">
          <cell r="A4226">
            <v>103521</v>
          </cell>
          <cell r="B4226" t="str">
            <v>RESERVATÓRIO TÉRMICO/BOILER SOLAR EM AÇO INOX 600 L COM 3 PLACAS COLETORAS EM VIDRO TEMPERADO COM SERPENTINA EM TUBO DE COBRE 2 X 1 M - FORNECIMENTO E INSTALAÇÃO. AF_12/2021</v>
          </cell>
          <cell r="C4226" t="str">
            <v>UN</v>
          </cell>
          <cell r="D4226">
            <v>7192.32</v>
          </cell>
          <cell r="E4226">
            <v>33.36</v>
          </cell>
          <cell r="F4226">
            <v>7225.68</v>
          </cell>
        </row>
        <row r="4227">
          <cell r="A4227">
            <v>103522</v>
          </cell>
          <cell r="B4227" t="str">
            <v>RESERVATÓRIO TÉRMICO/BOILER SOLAR EM AÇO INOX 800 L COM 4 PLACAS COLETORAS EM VIDRO TEMPERADO COM SERPENTINA EM TUBO DE COBRE 2 X 1 M - FORNECIMENTO E INSTALAÇÃO. AF_12/2021</v>
          </cell>
          <cell r="C4227" t="str">
            <v>UN</v>
          </cell>
          <cell r="D4227">
            <v>7137.39</v>
          </cell>
          <cell r="E4227">
            <v>220.48</v>
          </cell>
          <cell r="F4227">
            <v>7357.87</v>
          </cell>
        </row>
        <row r="4228">
          <cell r="A4228">
            <v>103523</v>
          </cell>
          <cell r="B4228" t="str">
            <v>RESERVATÓRIO TÉRMICO/BOILER SOLAR EM AÇO INOX 1000 L COM 5 PLACAS COLETORAS EM VIDRO TEMPERADO COM SERPENTINA EM TUBO DE COBRE 2 X 1 M - FORNECIMENTO E INSTALAÇÃO. AF_12/2021</v>
          </cell>
          <cell r="C4228" t="str">
            <v>UN</v>
          </cell>
          <cell r="D4228">
            <v>10806.78</v>
          </cell>
          <cell r="E4228">
            <v>226.92</v>
          </cell>
          <cell r="F4228">
            <v>11033.7</v>
          </cell>
        </row>
        <row r="4229">
          <cell r="A4229" t="str">
            <v>AUX2760</v>
          </cell>
          <cell r="B4229" t="str">
            <v xml:space="preserve">SISTEMA DE AQUECIMENTO SOLAR, FORNECIMENTO E INSTALÇÃO DE RESERVATÓRIO TÉRMICO 250L, ALTA PRESSÃO </v>
          </cell>
          <cell r="C4229" t="str">
            <v xml:space="preserve">UN </v>
          </cell>
          <cell r="D4229">
            <v>8453.8700000000008</v>
          </cell>
          <cell r="E4229">
            <v>0</v>
          </cell>
          <cell r="F4229">
            <v>8453.8700000000008</v>
          </cell>
        </row>
        <row r="4230">
          <cell r="A4230"/>
          <cell r="B4230" t="str">
            <v>SISTEMA DE PROTEÇÃO CONTRA DESCARGAS ATMOSFÉRICAS - SPDA</v>
          </cell>
          <cell r="C4230"/>
          <cell r="D4230"/>
          <cell r="E4230"/>
          <cell r="F4230"/>
        </row>
        <row r="4231">
          <cell r="A4231"/>
          <cell r="B4231" t="str">
            <v>MANUTENÇÃO / REPAROS - SPDA</v>
          </cell>
          <cell r="C4231"/>
          <cell r="D4231"/>
          <cell r="E4231"/>
          <cell r="F4231"/>
        </row>
        <row r="4232">
          <cell r="A4232" t="str">
            <v>AUX0361</v>
          </cell>
          <cell r="B4232" t="str">
            <v>REMOÇÃO DE CORDOALHA DE COBRE NÚ</v>
          </cell>
          <cell r="C4232" t="str">
            <v>M</v>
          </cell>
          <cell r="D4232">
            <v>3.14</v>
          </cell>
          <cell r="E4232">
            <v>7.64</v>
          </cell>
          <cell r="F4232">
            <v>10.78</v>
          </cell>
        </row>
        <row r="4233">
          <cell r="A4233" t="str">
            <v>AUX0362</v>
          </cell>
          <cell r="B4233" t="str">
            <v>REMOÇÃO DE CABO DE COBRE NÚ, PARA ATERRAMENTO</v>
          </cell>
          <cell r="C4233" t="str">
            <v>M</v>
          </cell>
          <cell r="D4233">
            <v>3.94</v>
          </cell>
          <cell r="E4233">
            <v>9.5500000000000007</v>
          </cell>
          <cell r="F4233">
            <v>13.49</v>
          </cell>
        </row>
        <row r="4234">
          <cell r="A4234" t="str">
            <v>AUX0363</v>
          </cell>
          <cell r="B4234" t="str">
            <v>REMOÇÃO DE CONECTOR TIPO "SPLIT-BOLT"</v>
          </cell>
          <cell r="C4234" t="str">
            <v>UN</v>
          </cell>
          <cell r="D4234">
            <v>3.14</v>
          </cell>
          <cell r="E4234">
            <v>7.64</v>
          </cell>
          <cell r="F4234">
            <v>10.78</v>
          </cell>
        </row>
        <row r="4235">
          <cell r="A4235" t="str">
            <v>AUX0364</v>
          </cell>
          <cell r="B4235" t="str">
            <v>REMOÇÃO DE BASE E HASTE DE PÁRA-RAIOS</v>
          </cell>
          <cell r="C4235" t="str">
            <v>UN</v>
          </cell>
          <cell r="D4235">
            <v>15.72</v>
          </cell>
          <cell r="E4235">
            <v>38.18</v>
          </cell>
          <cell r="F4235">
            <v>53.9</v>
          </cell>
        </row>
        <row r="4236">
          <cell r="A4236" t="str">
            <v>AUX0365</v>
          </cell>
          <cell r="B4236" t="str">
            <v>REMOÇÃO DE CABO DE AÇO E ESTICADORES</v>
          </cell>
          <cell r="C4236" t="str">
            <v>M</v>
          </cell>
          <cell r="D4236">
            <v>7.86</v>
          </cell>
          <cell r="E4236">
            <v>19.100000000000001</v>
          </cell>
          <cell r="F4236">
            <v>26.96</v>
          </cell>
        </row>
        <row r="4237">
          <cell r="A4237" t="str">
            <v>AUX0366</v>
          </cell>
          <cell r="B4237" t="str">
            <v>REMOÇÃO DE BRAÇADEIRA PARA 3 ESTAIS</v>
          </cell>
          <cell r="C4237" t="str">
            <v>UN</v>
          </cell>
          <cell r="D4237">
            <v>7.86</v>
          </cell>
          <cell r="E4237">
            <v>19.100000000000001</v>
          </cell>
          <cell r="F4237">
            <v>26.96</v>
          </cell>
        </row>
        <row r="4238">
          <cell r="A4238" t="str">
            <v>AUX0367</v>
          </cell>
          <cell r="B4238" t="str">
            <v>REMOÇÃO DE TUBO DE PROTEÇÃO PARA CORDOALHA, INCLUSIVE FIXAÇÕES</v>
          </cell>
          <cell r="C4238" t="str">
            <v>UN</v>
          </cell>
          <cell r="D4238">
            <v>15.72</v>
          </cell>
          <cell r="E4238">
            <v>38.18</v>
          </cell>
          <cell r="F4238">
            <v>53.9</v>
          </cell>
        </row>
        <row r="4239">
          <cell r="A4239" t="str">
            <v>AUX0359</v>
          </cell>
          <cell r="B4239" t="str">
            <v>REMOÇÃO DE CAPTOR DE PÁRA-RAIOS - TIPO FRANKLIN</v>
          </cell>
          <cell r="C4239" t="str">
            <v>UN</v>
          </cell>
          <cell r="D4239">
            <v>7.86</v>
          </cell>
          <cell r="E4239">
            <v>19.100000000000001</v>
          </cell>
          <cell r="F4239">
            <v>26.96</v>
          </cell>
        </row>
        <row r="4240">
          <cell r="A4240" t="str">
            <v>AUX0360</v>
          </cell>
          <cell r="B4240" t="str">
            <v>REMOÇÃO DE CAPTOR DE PÁRA-RAIOS - RADIOATIVO</v>
          </cell>
          <cell r="C4240" t="str">
            <v>UN</v>
          </cell>
          <cell r="D4240">
            <v>7.86</v>
          </cell>
          <cell r="E4240">
            <v>19.100000000000001</v>
          </cell>
          <cell r="F4240">
            <v>26.96</v>
          </cell>
        </row>
        <row r="4241">
          <cell r="A4241" t="str">
            <v>AUX0445</v>
          </cell>
          <cell r="B4241" t="str">
            <v>RETIRADA DE CONECTOR TIPO "SPLIT-BOLT"</v>
          </cell>
          <cell r="C4241" t="str">
            <v>UN</v>
          </cell>
          <cell r="D4241">
            <v>3.14</v>
          </cell>
          <cell r="E4241">
            <v>7.64</v>
          </cell>
          <cell r="F4241">
            <v>10.78</v>
          </cell>
        </row>
        <row r="4242">
          <cell r="A4242" t="str">
            <v>AUX0443</v>
          </cell>
          <cell r="B4242" t="str">
            <v>RETIRADA DE CORDOALHA DE COBRE NÚ</v>
          </cell>
          <cell r="C4242" t="str">
            <v>M</v>
          </cell>
          <cell r="D4242">
            <v>3.14</v>
          </cell>
          <cell r="E4242">
            <v>7.64</v>
          </cell>
          <cell r="F4242">
            <v>10.78</v>
          </cell>
        </row>
        <row r="4243">
          <cell r="A4243" t="str">
            <v>AUX0444</v>
          </cell>
          <cell r="B4243" t="str">
            <v>RETIRADA DE CORDOALHA DE COBRE NÚ PARA ATERRAMENTO</v>
          </cell>
          <cell r="C4243" t="str">
            <v>M</v>
          </cell>
          <cell r="D4243">
            <v>3.94</v>
          </cell>
          <cell r="E4243">
            <v>9.5500000000000007</v>
          </cell>
          <cell r="F4243">
            <v>13.49</v>
          </cell>
        </row>
        <row r="4244">
          <cell r="A4244" t="str">
            <v>AUX0511</v>
          </cell>
          <cell r="B4244" t="str">
            <v>RECOLOCAÇÃO DE CORDOALHA DE COBRE NÚ</v>
          </cell>
          <cell r="C4244" t="str">
            <v>M</v>
          </cell>
          <cell r="D4244">
            <v>7.86</v>
          </cell>
          <cell r="E4244">
            <v>19.100000000000001</v>
          </cell>
          <cell r="F4244">
            <v>26.96</v>
          </cell>
        </row>
        <row r="4245">
          <cell r="A4245" t="str">
            <v>AUX0512</v>
          </cell>
          <cell r="B4245" t="str">
            <v>RECOLOCAÇÃO CORDOALHA DE COBRE NÚ PARA ATERRAMENTO</v>
          </cell>
          <cell r="C4245" t="str">
            <v>M</v>
          </cell>
          <cell r="D4245">
            <v>7.86</v>
          </cell>
          <cell r="E4245">
            <v>19.100000000000001</v>
          </cell>
          <cell r="F4245">
            <v>26.96</v>
          </cell>
        </row>
        <row r="4246">
          <cell r="A4246" t="str">
            <v>AUX0513</v>
          </cell>
          <cell r="B4246" t="str">
            <v>RECOLOCAÇÃO DE CONECTOR TIPO "SPLIT_BOLT"</v>
          </cell>
          <cell r="C4246" t="str">
            <v>UN</v>
          </cell>
          <cell r="D4246">
            <v>4.72</v>
          </cell>
          <cell r="E4246">
            <v>11.46</v>
          </cell>
          <cell r="F4246">
            <v>16.18</v>
          </cell>
        </row>
        <row r="4247">
          <cell r="A4247" t="str">
            <v>AUX2783</v>
          </cell>
          <cell r="B4247" t="str">
            <v>MEDIÇÃO DE RESISTÊNCIA ÔHMICA DO SOLO, MEDIÇÃO DE CONTINUIDADE ELÉTRICA, REALIZAÇÃO DE VISTORIA, FORNECIMENTO DE LAUDO (SPDA) E ART</v>
          </cell>
          <cell r="C4247" t="str">
            <v xml:space="preserve">UN </v>
          </cell>
          <cell r="D4247">
            <v>46.32</v>
          </cell>
          <cell r="E4247">
            <v>2305.92</v>
          </cell>
          <cell r="F4247">
            <v>2352.2399999999998</v>
          </cell>
        </row>
        <row r="4248">
          <cell r="A4248"/>
          <cell r="B4248" t="str">
            <v>HASTE DE ATERRAMENTO</v>
          </cell>
          <cell r="C4248"/>
          <cell r="D4248"/>
          <cell r="E4248"/>
          <cell r="F4248"/>
        </row>
        <row r="4249">
          <cell r="A4249">
            <v>96985</v>
          </cell>
          <cell r="B4249" t="str">
            <v>HASTE DE ATERRAMENTO 5/8  PARA SPDA - FORNECIMENTO E INSTALAÇÃO. AF_12/2017</v>
          </cell>
          <cell r="C4249" t="str">
            <v>UN</v>
          </cell>
          <cell r="D4249">
            <v>80.73</v>
          </cell>
          <cell r="E4249">
            <v>9.65</v>
          </cell>
          <cell r="F4249">
            <v>90.38</v>
          </cell>
        </row>
        <row r="4250">
          <cell r="A4250">
            <v>96986</v>
          </cell>
          <cell r="B4250" t="str">
            <v>HASTE DE ATERRAMENTO 3/4  PARA SPDA - FORNECIMENTO E INSTALAÇÃO. AF_12/2017</v>
          </cell>
          <cell r="C4250" t="str">
            <v>UN</v>
          </cell>
          <cell r="D4250">
            <v>119.79</v>
          </cell>
          <cell r="E4250">
            <v>15.09</v>
          </cell>
          <cell r="F4250">
            <v>134.88</v>
          </cell>
        </row>
        <row r="4251">
          <cell r="A4251" t="str">
            <v>AUX1839</v>
          </cell>
          <cell r="B4251" t="str">
            <v>HASTE COBREADA COPPERWELD P/ATERRAMENTO D= 5/8" X 2,40M, EXCLUSO CONECTOR - FORNEC. E INST.</v>
          </cell>
          <cell r="C4251" t="str">
            <v>M</v>
          </cell>
          <cell r="D4251">
            <v>34.32</v>
          </cell>
          <cell r="E4251">
            <v>11.46</v>
          </cell>
          <cell r="F4251">
            <v>45.78</v>
          </cell>
        </row>
        <row r="4252">
          <cell r="A4252" t="str">
            <v>AUX0575</v>
          </cell>
          <cell r="B4252" t="str">
            <v>CONECTOR PARA HASTE "COPPERWELD"</v>
          </cell>
          <cell r="C4252" t="str">
            <v>UN</v>
          </cell>
          <cell r="D4252">
            <v>55.68</v>
          </cell>
          <cell r="E4252">
            <v>7.64</v>
          </cell>
          <cell r="F4252">
            <v>63.32</v>
          </cell>
        </row>
        <row r="4253">
          <cell r="A4253"/>
          <cell r="B4253" t="str">
            <v>PARA RAIOS / TERMINAL AÉREO / MASTRO</v>
          </cell>
          <cell r="C4253"/>
          <cell r="D4253"/>
          <cell r="E4253"/>
          <cell r="F4253"/>
        </row>
        <row r="4254">
          <cell r="A4254">
            <v>96989</v>
          </cell>
          <cell r="B4254" t="str">
            <v>CAPTOR TIPO FRANKLIN PARA SPDA - FORNECIMENTO E INSTALAÇÃO. AF_12/2017</v>
          </cell>
          <cell r="C4254" t="str">
            <v>UN</v>
          </cell>
          <cell r="D4254">
            <v>139.30000000000001</v>
          </cell>
          <cell r="E4254">
            <v>4.8099999999999996</v>
          </cell>
          <cell r="F4254">
            <v>144.11000000000001</v>
          </cell>
        </row>
        <row r="4255">
          <cell r="A4255" t="str">
            <v>AUX2704</v>
          </cell>
          <cell r="B4255" t="str">
            <v>SINALIZADOR DUPLO (LUZ DE TOPO) COM RELÉ FOTOCÉLULA, INCL. LÂMAPADA FLUORESCENTE COMPACTA 15W, EXCETO FIAÇÃO - FORNEC. E INST.</v>
          </cell>
          <cell r="C4255" t="str">
            <v>UN</v>
          </cell>
          <cell r="D4255">
            <v>522.51</v>
          </cell>
          <cell r="E4255">
            <v>60.3</v>
          </cell>
          <cell r="F4255">
            <v>582.80999999999995</v>
          </cell>
        </row>
        <row r="4256">
          <cell r="A4256">
            <v>96987</v>
          </cell>
          <cell r="B4256" t="str">
            <v>BASE METÁLICA PARA MASTRO 1 ½  PARA SPDA - FORNECIMENTO E INSTALAÇÃO. AF_12/2017</v>
          </cell>
          <cell r="C4256" t="str">
            <v>UN</v>
          </cell>
          <cell r="D4256">
            <v>73.209999999999994</v>
          </cell>
          <cell r="E4256">
            <v>43.25</v>
          </cell>
          <cell r="F4256">
            <v>116.46</v>
          </cell>
        </row>
        <row r="4257">
          <cell r="A4257" t="str">
            <v>AUX2703</v>
          </cell>
          <cell r="B4257" t="str">
            <v>BASE METÁLICA PARA MASTRO 2"  PARA SPDA - FORNEC. E INST.</v>
          </cell>
          <cell r="C4257" t="str">
            <v>UN</v>
          </cell>
          <cell r="D4257">
            <v>78.56</v>
          </cell>
          <cell r="E4257">
            <v>43.25</v>
          </cell>
          <cell r="F4257">
            <v>121.81</v>
          </cell>
        </row>
        <row r="4258">
          <cell r="A4258" t="str">
            <v>AUX0150</v>
          </cell>
          <cell r="B4258" t="str">
            <v>BASE E ESTAIS PARA MASTRO DE PÁRA-RAIOS</v>
          </cell>
          <cell r="C4258" t="str">
            <v>UN</v>
          </cell>
          <cell r="D4258">
            <v>261.24</v>
          </cell>
          <cell r="E4258">
            <v>57.28</v>
          </cell>
          <cell r="F4258">
            <v>318.52</v>
          </cell>
        </row>
        <row r="4259">
          <cell r="A4259">
            <v>96988</v>
          </cell>
          <cell r="B4259" t="str">
            <v>MASTRO 1 ½  PARA SPDA - FORNECIMENTO E INSTALAÇÃO. AF_12/2017</v>
          </cell>
          <cell r="C4259" t="str">
            <v>UN</v>
          </cell>
          <cell r="D4259">
            <v>166.21</v>
          </cell>
          <cell r="E4259">
            <v>6.02</v>
          </cell>
          <cell r="F4259">
            <v>172.23</v>
          </cell>
        </row>
        <row r="4260">
          <cell r="A4260" t="str">
            <v>AUX2010</v>
          </cell>
          <cell r="B4260" t="str">
            <v>MASTRO 2", COMPRIMENTO 3M,  PARA SPDA - FORNEC. E INST.</v>
          </cell>
          <cell r="C4260" t="str">
            <v>UN</v>
          </cell>
          <cell r="D4260">
            <v>198.89</v>
          </cell>
          <cell r="E4260">
            <v>6.04</v>
          </cell>
          <cell r="F4260">
            <v>204.93</v>
          </cell>
        </row>
        <row r="4261">
          <cell r="A4261" t="str">
            <v>AUX2711</v>
          </cell>
          <cell r="B4261" t="str">
            <v>MASTRO 2", COMPRIMENTO 4,5M,  PARA SPDA - FORNEC. E INST.</v>
          </cell>
          <cell r="C4261" t="str">
            <v>UN</v>
          </cell>
          <cell r="D4261">
            <v>297.10000000000002</v>
          </cell>
          <cell r="E4261">
            <v>6.04</v>
          </cell>
          <cell r="F4261">
            <v>303.14</v>
          </cell>
        </row>
        <row r="4262">
          <cell r="A4262" t="str">
            <v>AUX2012</v>
          </cell>
          <cell r="B4262" t="str">
            <v>MASTRO 2", COMPRIMENTO 6M,  PARA SPDA - FORNEC. E INST.</v>
          </cell>
          <cell r="C4262" t="str">
            <v>UN</v>
          </cell>
          <cell r="D4262">
            <v>409.86</v>
          </cell>
          <cell r="E4262">
            <v>20.16</v>
          </cell>
          <cell r="F4262">
            <v>430.02</v>
          </cell>
        </row>
        <row r="4263">
          <cell r="A4263" t="str">
            <v>AUX1317</v>
          </cell>
          <cell r="B4263" t="str">
            <v>TERMINAL AÉREO EM AÇO GALVANIZADO 3/8" X 50CM, COM FIXAÇÃO HORIZONTAL</v>
          </cell>
          <cell r="C4263" t="str">
            <v>UN</v>
          </cell>
          <cell r="D4263">
            <v>15.86</v>
          </cell>
          <cell r="E4263">
            <v>19.100000000000001</v>
          </cell>
          <cell r="F4263">
            <v>34.96</v>
          </cell>
        </row>
        <row r="4264">
          <cell r="A4264" t="str">
            <v>AUX3060</v>
          </cell>
          <cell r="B4264" t="str">
            <v>TERMINAL AÉREO EM AÇO GALVANIZADO 3/8" X 35CM, COM FIXAÇÃO HORIZONTAL E BANDEIRINHA</v>
          </cell>
          <cell r="C4264" t="str">
            <v>UN</v>
          </cell>
          <cell r="D4264">
            <v>13.22</v>
          </cell>
          <cell r="E4264">
            <v>19.100000000000001</v>
          </cell>
          <cell r="F4264">
            <v>32.32</v>
          </cell>
        </row>
        <row r="4265">
          <cell r="A4265" t="str">
            <v>AUX2606</v>
          </cell>
          <cell r="B4265" t="str">
            <v>CONECTOR TIPO "SPLIT-BOLT" - PARA CABO DE 16MM2</v>
          </cell>
          <cell r="C4265" t="str">
            <v>UN</v>
          </cell>
          <cell r="D4265">
            <v>9.84</v>
          </cell>
          <cell r="E4265">
            <v>7.64</v>
          </cell>
          <cell r="F4265">
            <v>17.48</v>
          </cell>
        </row>
        <row r="4266">
          <cell r="A4266" t="str">
            <v>AUX2607</v>
          </cell>
          <cell r="B4266" t="str">
            <v>CONECTOR TIPO "SPLIT-BOLT" - PARA CABO DE 35MM2</v>
          </cell>
          <cell r="C4266" t="str">
            <v>UN</v>
          </cell>
          <cell r="D4266">
            <v>11.97</v>
          </cell>
          <cell r="E4266">
            <v>7.64</v>
          </cell>
          <cell r="F4266">
            <v>19.61</v>
          </cell>
        </row>
        <row r="4267">
          <cell r="A4267" t="str">
            <v>AUX2710</v>
          </cell>
          <cell r="B4267" t="str">
            <v xml:space="preserve">CONECTOR DE MEDIÇÃO EM BRONZE C/4 PARAFUSOS P/CABOS DE COBRE 16-70MM² (SPDA) - FORNEC. </v>
          </cell>
          <cell r="C4267" t="str">
            <v>UN</v>
          </cell>
          <cell r="D4267">
            <v>37.840000000000003</v>
          </cell>
          <cell r="E4267">
            <v>5.49</v>
          </cell>
          <cell r="F4267">
            <v>43.33</v>
          </cell>
        </row>
        <row r="4268">
          <cell r="A4268" t="str">
            <v>AUX3616</v>
          </cell>
          <cell r="B4268" t="str">
            <v>CONECTOR EM LATÃO TIPO MINI GAR PARA CABOS 16 A 50 MM2 (SPDA)</v>
          </cell>
          <cell r="C4268" t="str">
            <v xml:space="preserve">UN </v>
          </cell>
          <cell r="D4268">
            <v>27.39</v>
          </cell>
          <cell r="E4268">
            <v>1.73</v>
          </cell>
          <cell r="F4268">
            <v>29.12</v>
          </cell>
        </row>
        <row r="4269">
          <cell r="A4269" t="str">
            <v>AUX2809</v>
          </cell>
          <cell r="B4269" t="str">
            <v>CONECTOR PARAFUSO FENDIDO PARA CABO DE 12O MM2 - FORNECIMENTO E INSTALAÇÃO</v>
          </cell>
          <cell r="C4269" t="str">
            <v xml:space="preserve">UN </v>
          </cell>
          <cell r="D4269">
            <v>31.56</v>
          </cell>
          <cell r="E4269">
            <v>3.66</v>
          </cell>
          <cell r="F4269">
            <v>35.22</v>
          </cell>
        </row>
        <row r="4270">
          <cell r="A4270">
            <v>98463</v>
          </cell>
          <cell r="B4270" t="str">
            <v>SUPORTE ISOLADOR PARA CORDOALHA DE COBRE - FORNECIMENTO E INSTALAÇÃO. AF_12/2017</v>
          </cell>
          <cell r="C4270" t="str">
            <v>UN</v>
          </cell>
          <cell r="D4270">
            <v>13.45</v>
          </cell>
          <cell r="E4270">
            <v>12.08</v>
          </cell>
          <cell r="F4270">
            <v>25.53</v>
          </cell>
        </row>
        <row r="4271">
          <cell r="A4271" t="str">
            <v>AUX3441</v>
          </cell>
          <cell r="B4271" t="str">
            <v xml:space="preserve">SUPORTE GUIA SIMPLES COM FIXAÇÃO COLADA OU APARAFUSADA </v>
          </cell>
          <cell r="C4271" t="str">
            <v>UN</v>
          </cell>
          <cell r="D4271">
            <v>14.57</v>
          </cell>
          <cell r="E4271">
            <v>12.08</v>
          </cell>
          <cell r="F4271">
            <v>26.65</v>
          </cell>
        </row>
        <row r="4272">
          <cell r="A4272" t="str">
            <v>AUX2706</v>
          </cell>
          <cell r="B4272" t="str">
            <v>SUPORTE ISOLADOR SIMPLES PARA CORDOALHA DE COBRE (SPDA), COM ROSCA SOBERBA - FORNEC. E INST.</v>
          </cell>
          <cell r="C4272" t="str">
            <v>UN</v>
          </cell>
          <cell r="D4272">
            <v>10.87</v>
          </cell>
          <cell r="E4272">
            <v>12.08</v>
          </cell>
          <cell r="F4272">
            <v>22.95</v>
          </cell>
        </row>
        <row r="4273">
          <cell r="A4273" t="str">
            <v>AUX1870</v>
          </cell>
          <cell r="B4273" t="str">
            <v>PRESILHA DE LATÃO, L=20MM, PARA FIXAÇÃO DE CABOS SPDA, FURO D=7MM - FORNEC. E INST.</v>
          </cell>
          <cell r="C4273" t="str">
            <v>UN</v>
          </cell>
          <cell r="D4273">
            <v>2.2999999999999998</v>
          </cell>
          <cell r="E4273">
            <v>0.21</v>
          </cell>
          <cell r="F4273">
            <v>2.5099999999999998</v>
          </cell>
        </row>
        <row r="4274">
          <cell r="A4274" t="str">
            <v>AUX2707</v>
          </cell>
          <cell r="B4274" t="str">
            <v>ABRAÇADEIRA GUIA REFORÇADO 1 DESCIDA PARA MASTRO 2" (SPDA), INCLUSIVE PARAFUSO SEXTAVADO - FORNEC. E INST.</v>
          </cell>
          <cell r="C4274" t="str">
            <v>UN</v>
          </cell>
          <cell r="D4274">
            <v>18.78</v>
          </cell>
          <cell r="E4274">
            <v>12.08</v>
          </cell>
          <cell r="F4274">
            <v>30.86</v>
          </cell>
        </row>
        <row r="4275">
          <cell r="A4275" t="str">
            <v>AUX2708</v>
          </cell>
          <cell r="B4275" t="str">
            <v>ABRAÇADEIRA GUIA SIMPLES 1 DESCIDA PARA MASTRO 2" (SPDA), INCLUSIVE PARAFUSO SEXTAVADO - FORNEC. E INST.</v>
          </cell>
          <cell r="C4275" t="str">
            <v>UN</v>
          </cell>
          <cell r="D4275">
            <v>17.13</v>
          </cell>
          <cell r="E4275">
            <v>12.08</v>
          </cell>
          <cell r="F4275">
            <v>29.21</v>
          </cell>
        </row>
        <row r="4276">
          <cell r="A4276"/>
          <cell r="B4276" t="str">
            <v>CORDOALHA</v>
          </cell>
          <cell r="C4276"/>
          <cell r="D4276"/>
          <cell r="E4276"/>
          <cell r="F4276"/>
        </row>
        <row r="4277">
          <cell r="A4277">
            <v>96971</v>
          </cell>
          <cell r="B4277" t="str">
            <v>CORDOALHA DE COBRE NU 16 MM², NÃO ENTERRADA, COM ISOLADOR - FORNECIMENTO E INSTALAÇÃO. AF_12/2017</v>
          </cell>
          <cell r="C4277" t="str">
            <v>M</v>
          </cell>
          <cell r="D4277">
            <v>26.19</v>
          </cell>
          <cell r="E4277">
            <v>9.68</v>
          </cell>
          <cell r="F4277">
            <v>35.869999999999997</v>
          </cell>
        </row>
        <row r="4278">
          <cell r="A4278">
            <v>96972</v>
          </cell>
          <cell r="B4278" t="str">
            <v>CORDOALHA DE COBRE NU 25 MM², NÃO ENTERRADA, COM ISOLADOR - FORNECIMENTO E INSTALAÇÃO. AF_12/2017</v>
          </cell>
          <cell r="C4278" t="str">
            <v>M</v>
          </cell>
          <cell r="D4278">
            <v>35.22</v>
          </cell>
          <cell r="E4278">
            <v>13.12</v>
          </cell>
          <cell r="F4278">
            <v>48.34</v>
          </cell>
        </row>
        <row r="4279">
          <cell r="A4279">
            <v>96973</v>
          </cell>
          <cell r="B4279" t="str">
            <v>CORDOALHA DE COBRE NU 35 MM², NÃO ENTERRADA, COM ISOLADOR - FORNECIMENTO E INSTALAÇÃO. AF_12/2017</v>
          </cell>
          <cell r="C4279" t="str">
            <v>M</v>
          </cell>
          <cell r="D4279">
            <v>48.4</v>
          </cell>
          <cell r="E4279">
            <v>15.7</v>
          </cell>
          <cell r="F4279">
            <v>64.099999999999994</v>
          </cell>
        </row>
        <row r="4280">
          <cell r="A4280">
            <v>96974</v>
          </cell>
          <cell r="B4280" t="str">
            <v>CORDOALHA DE COBRE NU 50 MM², NÃO ENTERRADA, COM ISOLADOR - FORNECIMENTO E INSTALAÇÃO. AF_12/2017</v>
          </cell>
          <cell r="C4280" t="str">
            <v>M</v>
          </cell>
          <cell r="D4280">
            <v>65.55</v>
          </cell>
          <cell r="E4280">
            <v>18.43</v>
          </cell>
          <cell r="F4280">
            <v>83.98</v>
          </cell>
        </row>
        <row r="4281">
          <cell r="A4281">
            <v>96975</v>
          </cell>
          <cell r="B4281" t="str">
            <v>CORDOALHA DE COBRE NU 70 MM², NÃO ENTERRADA, COM ISOLADOR - FORNECIMENTO E INSTALAÇÃO. AF_12/2017</v>
          </cell>
          <cell r="C4281" t="str">
            <v>M</v>
          </cell>
          <cell r="D4281">
            <v>83.85</v>
          </cell>
          <cell r="E4281">
            <v>21.02</v>
          </cell>
          <cell r="F4281">
            <v>104.87</v>
          </cell>
        </row>
        <row r="4282">
          <cell r="A4282">
            <v>96976</v>
          </cell>
          <cell r="B4282" t="str">
            <v>CORDOALHA DE COBRE NU 95 MM², NÃO ENTERRADA, COM ISOLADOR - FORNECIMENTO E INSTALAÇÃO. AF_12/2017</v>
          </cell>
          <cell r="C4282" t="str">
            <v>M</v>
          </cell>
          <cell r="D4282">
            <v>115.94</v>
          </cell>
          <cell r="E4282">
            <v>23.35</v>
          </cell>
          <cell r="F4282">
            <v>139.29</v>
          </cell>
        </row>
        <row r="4283">
          <cell r="A4283" t="str">
            <v>AUX2781</v>
          </cell>
          <cell r="B4283" t="str">
            <v>CORDOALHA DE COBRE NU 25 MM², NÃO ENTERRADA, SEM ISOLADOR - FORNECIMENTO E INSTALAÇÃO</v>
          </cell>
          <cell r="C4283" t="str">
            <v>M</v>
          </cell>
          <cell r="D4283">
            <v>28.52</v>
          </cell>
          <cell r="E4283">
            <v>7.08</v>
          </cell>
          <cell r="F4283">
            <v>35.6</v>
          </cell>
        </row>
        <row r="4284">
          <cell r="A4284" t="str">
            <v>AUX2709</v>
          </cell>
          <cell r="B4284" t="str">
            <v>CORDOALHA DE COBRE NU 35 MM², NÃO ENTERRADA, SEM ISOLADOR - FORNECIMENTO E INSTALAÇÃO</v>
          </cell>
          <cell r="C4284" t="str">
            <v>M</v>
          </cell>
          <cell r="D4284">
            <v>41.69</v>
          </cell>
          <cell r="E4284">
            <v>9.67</v>
          </cell>
          <cell r="F4284">
            <v>51.36</v>
          </cell>
        </row>
        <row r="4285">
          <cell r="A4285" t="str">
            <v>AUX2745</v>
          </cell>
          <cell r="B4285" t="str">
            <v>CORDOALHA DE COBRE NU 120 MM², NÃO ENTERRADA, SEM ISOLADOR - FORNECIMENTO E INSTALAÇÃO</v>
          </cell>
          <cell r="C4285" t="str">
            <v>M</v>
          </cell>
          <cell r="D4285">
            <v>139.80000000000001</v>
          </cell>
          <cell r="E4285">
            <v>17.559999999999999</v>
          </cell>
          <cell r="F4285">
            <v>157.36000000000001</v>
          </cell>
        </row>
        <row r="4286">
          <cell r="A4286" t="str">
            <v>AUX1876</v>
          </cell>
          <cell r="B4286" t="str">
            <v>CORDOALHA DE COBRE NÚ 25 MM², ENTERRADA, SEM ISOLADOR - FORNEC. E INST.</v>
          </cell>
          <cell r="C4286" t="str">
            <v>M</v>
          </cell>
          <cell r="D4286">
            <v>27.34</v>
          </cell>
          <cell r="E4286">
            <v>1.29</v>
          </cell>
          <cell r="F4286">
            <v>28.63</v>
          </cell>
        </row>
        <row r="4287">
          <cell r="A4287">
            <v>96977</v>
          </cell>
          <cell r="B4287" t="str">
            <v>CORDOALHA DE COBRE NU 50 MM², ENTERRADA, SEM ISOLADOR - FORNECIMENTO E INSTALAÇÃO. AF_12/2017</v>
          </cell>
          <cell r="C4287" t="str">
            <v>M</v>
          </cell>
          <cell r="D4287">
            <v>56.81</v>
          </cell>
          <cell r="E4287">
            <v>1.27</v>
          </cell>
          <cell r="F4287">
            <v>58.08</v>
          </cell>
        </row>
        <row r="4288">
          <cell r="A4288">
            <v>96978</v>
          </cell>
          <cell r="B4288" t="str">
            <v>CORDOALHA DE COBRE NU 70 MM², ENTERRADA, SEM ISOLADOR - FORNECIMENTO E INSTALAÇÃO. AF_12/2017</v>
          </cell>
          <cell r="C4288" t="str">
            <v>M</v>
          </cell>
          <cell r="D4288">
            <v>74.989999999999995</v>
          </cell>
          <cell r="E4288">
            <v>1.53</v>
          </cell>
          <cell r="F4288">
            <v>76.52</v>
          </cell>
        </row>
        <row r="4289">
          <cell r="A4289">
            <v>96979</v>
          </cell>
          <cell r="B4289" t="str">
            <v>CORDOALHA DE COBRE NU 95 MM², ENTERRADA, SEM ISOLADOR - FORNECIMENTO E INSTALAÇÃO. AF_12/2017</v>
          </cell>
          <cell r="C4289" t="str">
            <v>M</v>
          </cell>
          <cell r="D4289">
            <v>107.66</v>
          </cell>
          <cell r="E4289">
            <v>1.78</v>
          </cell>
          <cell r="F4289">
            <v>109.44</v>
          </cell>
        </row>
        <row r="4290">
          <cell r="A4290" t="str">
            <v>AUX2175</v>
          </cell>
          <cell r="B4290" t="str">
            <v>CABO DE COBRE NÚ 10MM2 - FORNECIMENTO E ASSENTAMENTO (10,85M/KG)</v>
          </cell>
          <cell r="C4290" t="str">
            <v>KG</v>
          </cell>
          <cell r="D4290">
            <v>110.71</v>
          </cell>
          <cell r="E4290">
            <v>2.29</v>
          </cell>
          <cell r="F4290">
            <v>113</v>
          </cell>
        </row>
        <row r="4291">
          <cell r="A4291" t="str">
            <v>AUX3001</v>
          </cell>
          <cell r="B4291" t="str">
            <v>CABO DE COBRE NÚ 25 MM2 - FORNECIMENTO E ASSENTAMENTO (4,51M/KG)</v>
          </cell>
          <cell r="C4291" t="str">
            <v>KG</v>
          </cell>
          <cell r="D4291">
            <v>107.43</v>
          </cell>
          <cell r="E4291">
            <v>3.05</v>
          </cell>
          <cell r="F4291">
            <v>110.48</v>
          </cell>
        </row>
        <row r="4292">
          <cell r="A4292" t="str">
            <v>AUX2410</v>
          </cell>
          <cell r="B4292" t="str">
            <v>CABO DE COBRE NÚ 35 MM2 - FORNECIMENTO E ASSENTAMENTO (3,16M/KG)</v>
          </cell>
          <cell r="C4292" t="str">
            <v>KG</v>
          </cell>
          <cell r="D4292">
            <v>104.51</v>
          </cell>
          <cell r="E4292">
            <v>4.4000000000000004</v>
          </cell>
          <cell r="F4292">
            <v>108.91</v>
          </cell>
        </row>
        <row r="4293">
          <cell r="A4293">
            <v>96984</v>
          </cell>
          <cell r="B4293" t="str">
            <v>ELETRODUTO PVC 40MM (1 ¼ ) PARA SPDA - FORNECIMENTO E INSTALAÇÃO. AF_12/2017</v>
          </cell>
          <cell r="C4293" t="str">
            <v>UN</v>
          </cell>
          <cell r="D4293">
            <v>42.82</v>
          </cell>
          <cell r="E4293">
            <v>31.6</v>
          </cell>
          <cell r="F4293">
            <v>74.42</v>
          </cell>
        </row>
        <row r="4294">
          <cell r="A4294" t="str">
            <v>AUX2705</v>
          </cell>
          <cell r="B4294" t="str">
            <v>ELETRODUTO PVC 50MM (2") PARA SPDA - FORNEC. E INST.</v>
          </cell>
          <cell r="C4294" t="str">
            <v>UN</v>
          </cell>
          <cell r="D4294">
            <v>54.03</v>
          </cell>
          <cell r="E4294">
            <v>33.880000000000003</v>
          </cell>
          <cell r="F4294">
            <v>87.91</v>
          </cell>
        </row>
        <row r="4295">
          <cell r="A4295"/>
          <cell r="B4295" t="str">
            <v>BARRA CHATA DE ALUMÍNIO</v>
          </cell>
          <cell r="C4295"/>
          <cell r="D4295"/>
          <cell r="E4295"/>
          <cell r="F4295"/>
        </row>
        <row r="4296">
          <cell r="A4296" t="str">
            <v>AUX1835</v>
          </cell>
          <cell r="B4296" t="str">
            <v>BARRA CHATA DE ALUMÍNIO TIPO FITA 1/4" X 3/4" - FORNEC. E INST.</v>
          </cell>
          <cell r="C4296" t="str">
            <v>M</v>
          </cell>
          <cell r="D4296">
            <v>21.46</v>
          </cell>
          <cell r="E4296">
            <v>12.73</v>
          </cell>
          <cell r="F4296">
            <v>34.19</v>
          </cell>
        </row>
        <row r="4297">
          <cell r="A4297" t="str">
            <v>AUX1836</v>
          </cell>
          <cell r="B4297" t="str">
            <v>BARRA CHATA DE ALUMÍNIO TIPO FITA 1/8" X 7/8" - FORNEC. E INST.</v>
          </cell>
          <cell r="C4297" t="str">
            <v>M</v>
          </cell>
          <cell r="D4297">
            <v>12.52</v>
          </cell>
          <cell r="E4297">
            <v>12.73</v>
          </cell>
          <cell r="F4297">
            <v>25.25</v>
          </cell>
        </row>
        <row r="4298">
          <cell r="A4298"/>
          <cell r="B4298" t="str">
            <v>CABO DE ALUMÍNIO NÚ</v>
          </cell>
          <cell r="C4298"/>
          <cell r="D4298"/>
          <cell r="E4298"/>
          <cell r="F4298"/>
        </row>
        <row r="4299">
          <cell r="A4299" t="str">
            <v>AUX3061</v>
          </cell>
          <cell r="B4299" t="str">
            <v>CABO DE ALUMÍNIO NÚ, SEM ALMA DE AÇO, BITOLA 2/0 AWG 70MM², NÃO ENTERRADA, COM ISOLADOR REFORÇADO</v>
          </cell>
          <cell r="C4299" t="str">
            <v>M</v>
          </cell>
          <cell r="D4299">
            <v>22.99</v>
          </cell>
          <cell r="E4299">
            <v>21.04</v>
          </cell>
          <cell r="F4299">
            <v>44.03</v>
          </cell>
        </row>
        <row r="4300">
          <cell r="A4300"/>
          <cell r="B4300" t="str">
            <v>CONEXÃO EXOTÉRMICA</v>
          </cell>
          <cell r="C4300"/>
          <cell r="D4300"/>
          <cell r="E4300"/>
          <cell r="F4300"/>
        </row>
        <row r="4301">
          <cell r="A4301" t="str">
            <v>AUX1871</v>
          </cell>
          <cell r="B4301" t="str">
            <v>CONEXÃO EXOTÉRMICA CABO/CABO - FORNEC. E EXEC.</v>
          </cell>
          <cell r="C4301" t="str">
            <v>UN</v>
          </cell>
          <cell r="D4301">
            <v>98.38</v>
          </cell>
          <cell r="E4301">
            <v>21.63</v>
          </cell>
          <cell r="F4301">
            <v>120.01</v>
          </cell>
        </row>
        <row r="4302">
          <cell r="A4302" t="str">
            <v>AUX1872</v>
          </cell>
          <cell r="B4302" t="str">
            <v>CONEXÃO EXOTÉRMICA CABO/HASTE - FORNEC. E EXEC.</v>
          </cell>
          <cell r="C4302" t="str">
            <v>UN</v>
          </cell>
          <cell r="D4302">
            <v>151.44999999999999</v>
          </cell>
          <cell r="E4302">
            <v>21.63</v>
          </cell>
          <cell r="F4302">
            <v>173.08</v>
          </cell>
        </row>
        <row r="4303">
          <cell r="A4303"/>
          <cell r="B4303" t="str">
            <v>INSTALAÇÕES DE TELEFONIA E LÓGICA</v>
          </cell>
          <cell r="C4303"/>
          <cell r="D4303"/>
          <cell r="E4303"/>
          <cell r="F4303"/>
        </row>
        <row r="4304">
          <cell r="A4304"/>
          <cell r="B4304" t="str">
            <v>MANUTENÇÃO / REPAROS - INSTALAÇÕES DE TELEFONIA E LOGICA</v>
          </cell>
          <cell r="C4304"/>
          <cell r="D4304"/>
          <cell r="E4304"/>
          <cell r="F4304"/>
        </row>
        <row r="4305">
          <cell r="A4305"/>
          <cell r="B4305" t="str">
            <v>CERTIFICAÇÃO DE LÓGICA</v>
          </cell>
          <cell r="C4305"/>
          <cell r="D4305"/>
          <cell r="E4305"/>
          <cell r="F4305"/>
        </row>
        <row r="4306">
          <cell r="A4306" t="str">
            <v>AUX1235</v>
          </cell>
          <cell r="B4306" t="str">
            <v>CERTIFICAÇÃO DE REDE LÓGICA - ATÉ 50 PONTOS</v>
          </cell>
          <cell r="C4306" t="str">
            <v>GL</v>
          </cell>
          <cell r="D4306">
            <v>1669.33</v>
          </cell>
          <cell r="E4306">
            <v>0</v>
          </cell>
          <cell r="F4306">
            <v>1669.33</v>
          </cell>
        </row>
        <row r="4307">
          <cell r="A4307" t="str">
            <v>AUX1236</v>
          </cell>
          <cell r="B4307" t="str">
            <v>CERTIFICAÇÃO DE REDE LÓGICA - EXCEDENTE 50 PONTOS</v>
          </cell>
          <cell r="C4307" t="str">
            <v>PTO</v>
          </cell>
          <cell r="D4307">
            <v>30.12</v>
          </cell>
          <cell r="E4307">
            <v>0</v>
          </cell>
          <cell r="F4307">
            <v>30.12</v>
          </cell>
        </row>
        <row r="4308">
          <cell r="A4308"/>
          <cell r="B4308" t="str">
            <v>CENTRAL DE TELEFONIA</v>
          </cell>
          <cell r="C4308"/>
          <cell r="D4308"/>
          <cell r="E4308"/>
          <cell r="F4308"/>
        </row>
        <row r="4309">
          <cell r="A4309" t="str">
            <v>AUX1272</v>
          </cell>
          <cell r="B4309" t="str">
            <v>CENTRAL DE TELEFONIA C/ 50 RAMAIS E 10LINHAS TRONCO (FORN./MONTAGEM)</v>
          </cell>
          <cell r="C4309" t="str">
            <v>UN</v>
          </cell>
          <cell r="D4309">
            <v>8365.18</v>
          </cell>
          <cell r="E4309">
            <v>0</v>
          </cell>
          <cell r="F4309">
            <v>8365.18</v>
          </cell>
        </row>
        <row r="4310">
          <cell r="A4310"/>
          <cell r="B4310" t="str">
            <v>CABO TELEFÔNICO CTP</v>
          </cell>
          <cell r="C4310"/>
          <cell r="D4310"/>
          <cell r="E4310"/>
          <cell r="F4310"/>
        </row>
        <row r="4311">
          <cell r="A4311">
            <v>98400</v>
          </cell>
          <cell r="B4311" t="str">
            <v>CABO TELEFÔNICO CTP-APL-50 10 PARES INSTALADO EM ENTRADA DE EDIFICAÇÃO - FORNECIMENTO E INSTALAÇÃO. AF_11/2019</v>
          </cell>
          <cell r="C4311" t="str">
            <v>M</v>
          </cell>
          <cell r="D4311">
            <v>12.8</v>
          </cell>
          <cell r="E4311">
            <v>3.51</v>
          </cell>
          <cell r="F4311">
            <v>16.309999999999999</v>
          </cell>
        </row>
        <row r="4312">
          <cell r="A4312">
            <v>98401</v>
          </cell>
          <cell r="B4312" t="str">
            <v>CABO TELEFÔNICO CTP-APL-50 20 PARES INSTALADO EM ENTRADA DE EDIFICAÇÃO - FORNECIMENTO E INSTALAÇÃO. AF_11/2019</v>
          </cell>
          <cell r="C4312" t="str">
            <v>M</v>
          </cell>
          <cell r="D4312">
            <v>21.65</v>
          </cell>
          <cell r="E4312">
            <v>3.96</v>
          </cell>
          <cell r="F4312">
            <v>25.61</v>
          </cell>
        </row>
        <row r="4313">
          <cell r="A4313">
            <v>98402</v>
          </cell>
          <cell r="B4313" t="str">
            <v>CABO TELEFÔNICO CTP-APL-50 30 PARES INSTALADO EM ENTRADA DE EDIFICAÇÃO - FORNECIMENTO E INSTALAÇÃO. AF_11/2019</v>
          </cell>
          <cell r="C4313" t="str">
            <v>M</v>
          </cell>
          <cell r="D4313">
            <v>25.54</v>
          </cell>
          <cell r="E4313">
            <v>4.3600000000000003</v>
          </cell>
          <cell r="F4313">
            <v>29.9</v>
          </cell>
        </row>
        <row r="4314">
          <cell r="A4314" t="str">
            <v>AUX2900</v>
          </cell>
          <cell r="B4314" t="str">
            <v>CABO TELEFÔNICO CTP-APL-50 50 PARES INSTALADO EM ENTRADA DE EDIFICAÇÃO - FORNEC. E INST.</v>
          </cell>
          <cell r="C4314" t="str">
            <v>M</v>
          </cell>
          <cell r="D4314">
            <v>29.74</v>
          </cell>
          <cell r="E4314">
            <v>10.69</v>
          </cell>
          <cell r="F4314">
            <v>40.43</v>
          </cell>
        </row>
        <row r="4315">
          <cell r="A4315" t="str">
            <v>AUX2046</v>
          </cell>
          <cell r="B4315" t="str">
            <v>CABO TELEFÔNICO CCE - 2</v>
          </cell>
          <cell r="C4315" t="str">
            <v>M</v>
          </cell>
          <cell r="D4315">
            <v>6.57</v>
          </cell>
          <cell r="E4315">
            <v>5.72</v>
          </cell>
          <cell r="F4315">
            <v>12.29</v>
          </cell>
        </row>
        <row r="4316">
          <cell r="A4316"/>
          <cell r="B4316" t="str">
            <v>CABO TELEFÔNICO CCI</v>
          </cell>
          <cell r="C4316"/>
          <cell r="D4316"/>
          <cell r="E4316"/>
          <cell r="F4316"/>
        </row>
        <row r="4317">
          <cell r="A4317">
            <v>98261</v>
          </cell>
          <cell r="B4317" t="str">
            <v>CABO TELEFÔNICO CCI-50 1 PAR, INSTALADO EM ENTRADA DE EDIFICAÇÃO - FORNECIMENTO E INSTALAÇÃO. AF_11/2019</v>
          </cell>
          <cell r="C4317" t="str">
            <v>M</v>
          </cell>
          <cell r="D4317">
            <v>1.87</v>
          </cell>
          <cell r="E4317">
            <v>2.36</v>
          </cell>
          <cell r="F4317">
            <v>4.2300000000000004</v>
          </cell>
        </row>
        <row r="4318">
          <cell r="A4318">
            <v>98262</v>
          </cell>
          <cell r="B4318" t="str">
            <v>CABO TELEFÔNICO CCI-50 2 PARES, SEM BLINDAGEM, INSTALADO EM ENTRADA DE EDIFICAÇÃO - FORNECIMENTO E INSTALAÇÃO. AF_11/2019</v>
          </cell>
          <cell r="C4318" t="str">
            <v>M</v>
          </cell>
          <cell r="D4318">
            <v>2.81</v>
          </cell>
          <cell r="E4318">
            <v>2.4500000000000002</v>
          </cell>
          <cell r="F4318">
            <v>5.26</v>
          </cell>
        </row>
        <row r="4319">
          <cell r="A4319">
            <v>98263</v>
          </cell>
          <cell r="B4319" t="str">
            <v>CABO TELEFÔNICO CCI-50 3 PARES, SEM BLINDAGEM, INSTALADO EM ENTRADA DE EDIFICAÇÃO - FORNECIMENTO E INSTALAÇÃO. AF_11/2019</v>
          </cell>
          <cell r="C4319" t="str">
            <v>M</v>
          </cell>
          <cell r="D4319">
            <v>2.94</v>
          </cell>
          <cell r="E4319">
            <v>2.56</v>
          </cell>
          <cell r="F4319">
            <v>5.5</v>
          </cell>
        </row>
        <row r="4320">
          <cell r="A4320">
            <v>98264</v>
          </cell>
          <cell r="B4320" t="str">
            <v>CABO TELEFÔNICO CCI-50 4 PARES, SEM BLINDAGEM, INSTALADO EM ENTRADA DE EDIFICAÇÃO - FORNECIMENTO E INSTALAÇÃO. AF_11/2019</v>
          </cell>
          <cell r="C4320" t="str">
            <v>M</v>
          </cell>
          <cell r="D4320">
            <v>3.96</v>
          </cell>
          <cell r="E4320">
            <v>2.64</v>
          </cell>
          <cell r="F4320">
            <v>6.6</v>
          </cell>
        </row>
        <row r="4321">
          <cell r="A4321">
            <v>98265</v>
          </cell>
          <cell r="B4321" t="str">
            <v>CABO TELEFÔNICO CCI-50 5 PARES, SEM BLINDAGEM, INSTALADO EM ENTRADA DE EDIFICAÇÃO - FORNECIMENTO E INSTALAÇÃO. AF_11/2019</v>
          </cell>
          <cell r="C4321" t="str">
            <v>M</v>
          </cell>
          <cell r="D4321">
            <v>4.66</v>
          </cell>
          <cell r="E4321">
            <v>2.67</v>
          </cell>
          <cell r="F4321">
            <v>7.33</v>
          </cell>
        </row>
        <row r="4322">
          <cell r="A4322">
            <v>98266</v>
          </cell>
          <cell r="B4322" t="str">
            <v>CABO TELEFÔNICO CCI-50 6 PARES, SEM BLINDAGEM, INSTALADO EM ENTRADA DE EDIFICAÇÃO - FORNECIMENTO E INSTALAÇÃO. AF_11/2019</v>
          </cell>
          <cell r="C4322" t="str">
            <v>M</v>
          </cell>
          <cell r="D4322">
            <v>5.64</v>
          </cell>
          <cell r="E4322">
            <v>2.71</v>
          </cell>
          <cell r="F4322">
            <v>8.35</v>
          </cell>
        </row>
        <row r="4323">
          <cell r="A4323">
            <v>98273</v>
          </cell>
          <cell r="B4323" t="str">
            <v>CABO TELEFÔNICO CCI-50 4 PARES, SEM BLINDAGEM, INSTALADO EM PRUMADA - FORNECIMENTO E INSTALAÇÃO. AF_11/2019</v>
          </cell>
          <cell r="C4323" t="str">
            <v>M</v>
          </cell>
          <cell r="D4323">
            <v>3.05</v>
          </cell>
          <cell r="E4323">
            <v>0.3</v>
          </cell>
          <cell r="F4323">
            <v>3.35</v>
          </cell>
        </row>
        <row r="4324">
          <cell r="A4324">
            <v>98274</v>
          </cell>
          <cell r="B4324" t="str">
            <v>CABO TELEFÔNICO CCI-50 5 PARES, SEM BLINDAGEM, INSTALADO EM PRUMADA - FORNECIMENTO E INSTALAÇÃO. AF_11/2019</v>
          </cell>
          <cell r="C4324" t="str">
            <v>M</v>
          </cell>
          <cell r="D4324">
            <v>3.73</v>
          </cell>
          <cell r="E4324">
            <v>0.35</v>
          </cell>
          <cell r="F4324">
            <v>4.08</v>
          </cell>
        </row>
        <row r="4325">
          <cell r="A4325">
            <v>98275</v>
          </cell>
          <cell r="B4325" t="str">
            <v>CABO TELEFÔNICO CCI-50 6 PARES, SEM BLINDAGEM, INSTALADO EM PRUMADA - FORNECIMENTO E INSTALAÇÃO. AF_11/2019</v>
          </cell>
          <cell r="C4325" t="str">
            <v>M</v>
          </cell>
          <cell r="D4325">
            <v>4.71</v>
          </cell>
          <cell r="E4325">
            <v>0.39</v>
          </cell>
          <cell r="F4325">
            <v>5.0999999999999996</v>
          </cell>
        </row>
        <row r="4326">
          <cell r="A4326">
            <v>98280</v>
          </cell>
          <cell r="B4326" t="str">
            <v>CABO TELEFÔNICO CCI-50 1 PAR, SEM BLINDAGEM, INSTALADO EM DISTRIBUIÇÃO DE EDIFICAÇÃO RESIDENCIAL - FORNECIMENTO E INSTALAÇÃO. AF_11/2019</v>
          </cell>
          <cell r="C4326" t="str">
            <v>M</v>
          </cell>
          <cell r="D4326">
            <v>3.06</v>
          </cell>
          <cell r="E4326">
            <v>5.35</v>
          </cell>
          <cell r="F4326">
            <v>8.41</v>
          </cell>
        </row>
        <row r="4327">
          <cell r="A4327">
            <v>98281</v>
          </cell>
          <cell r="B4327" t="str">
            <v>CABO TELEFÔNICO CCI-50 2 PARES, SEM BLINDAGEM, INSTALADO EM DISTRIBUIÇÃO DE EDIFICAÇÃO RESIDENCIAL - FORNECIMENTO E INSTALAÇÃO. AF_11/2019</v>
          </cell>
          <cell r="C4327" t="str">
            <v>M</v>
          </cell>
          <cell r="D4327">
            <v>4.01</v>
          </cell>
          <cell r="E4327">
            <v>5.42</v>
          </cell>
          <cell r="F4327">
            <v>9.43</v>
          </cell>
        </row>
        <row r="4328">
          <cell r="A4328">
            <v>98282</v>
          </cell>
          <cell r="B4328" t="str">
            <v>CABO TELEFÔNICO CCI-50 3 PARES, SEM BLINDAGEM, INSTALADO EM DISTRIBUIÇÃO DE EDIFICAÇÃO RESIDENCIAL - FORNECIMENTO E INSTALAÇÃO. AF_11/2019</v>
          </cell>
          <cell r="C4328" t="str">
            <v>M</v>
          </cell>
          <cell r="D4328">
            <v>4.16</v>
          </cell>
          <cell r="E4328">
            <v>5.51</v>
          </cell>
          <cell r="F4328">
            <v>9.67</v>
          </cell>
        </row>
        <row r="4329">
          <cell r="A4329">
            <v>98283</v>
          </cell>
          <cell r="B4329" t="str">
            <v>CABO TELEFÔNICO CCI-50 4 PARES, SEM BLINDAGEM, INSTALADO EM DISTRIBUIÇÃO DE EDIFICAÇÃO RESIDENCIAL - FORNECIMENTO E INSTALAÇÃO. AF_11/2019</v>
          </cell>
          <cell r="C4329" t="str">
            <v>M</v>
          </cell>
          <cell r="D4329">
            <v>5.17</v>
          </cell>
          <cell r="E4329">
            <v>5.6</v>
          </cell>
          <cell r="F4329">
            <v>10.77</v>
          </cell>
        </row>
        <row r="4330">
          <cell r="A4330">
            <v>98284</v>
          </cell>
          <cell r="B4330" t="str">
            <v>CABO TELEFÔNICO CCI-50 5 PARES, SEM BLINDAGEM, INSTALADO EM DISTRIBUIÇÃO DE EDIFICAÇÃO RESIDENCIAL - FORNECIMENTO E INSTALAÇÃO. AF_11/2019</v>
          </cell>
          <cell r="C4330" t="str">
            <v>M</v>
          </cell>
          <cell r="D4330">
            <v>5.84</v>
          </cell>
          <cell r="E4330">
            <v>5.66</v>
          </cell>
          <cell r="F4330">
            <v>11.5</v>
          </cell>
        </row>
        <row r="4331">
          <cell r="A4331">
            <v>98285</v>
          </cell>
          <cell r="B4331" t="str">
            <v>CABO TELEFÔNICO CCI-50 6 PARES, SEM BLINDAGEM, INSTALADO EM DISTRIBUIÇÃO DE EDIFICAÇÃO RESIDENCIAL - FORNECIMENTO E INSTALAÇÃO. AF_11/2019</v>
          </cell>
          <cell r="C4331" t="str">
            <v>M</v>
          </cell>
          <cell r="D4331">
            <v>6.84</v>
          </cell>
          <cell r="E4331">
            <v>5.69</v>
          </cell>
          <cell r="F4331">
            <v>12.53</v>
          </cell>
        </row>
        <row r="4332">
          <cell r="A4332">
            <v>98287</v>
          </cell>
          <cell r="B4332" t="str">
            <v>CABO TELEFÔNICO CCI-50 1 PAR, SEM BLINDAGEM, INSTALADO EM DISTRIBUIÇÃO DE EDIFICAÇÃO INSTITUCIONAL - FORNECIMENTO E INSTALAÇÃO. AF_11/2019</v>
          </cell>
          <cell r="C4332" t="str">
            <v>M</v>
          </cell>
          <cell r="D4332">
            <v>1.17</v>
          </cell>
          <cell r="E4332">
            <v>0.56000000000000005</v>
          </cell>
          <cell r="F4332">
            <v>1.73</v>
          </cell>
        </row>
        <row r="4333">
          <cell r="A4333">
            <v>98288</v>
          </cell>
          <cell r="B4333" t="str">
            <v>CABO TELEFÔNICO CCI-50 2 PARES, SEM BLINDAGEM, INSTALADO EM DISTRIBUIÇÃO DE EDIFICAÇÃO INSTITUCIONAL - FORNECIMENTO E INSTALAÇÃO. AF_11/2019</v>
          </cell>
          <cell r="C4333" t="str">
            <v>M</v>
          </cell>
          <cell r="D4333">
            <v>2.08</v>
          </cell>
          <cell r="E4333">
            <v>0.66</v>
          </cell>
          <cell r="F4333">
            <v>2.74</v>
          </cell>
        </row>
        <row r="4334">
          <cell r="A4334">
            <v>98289</v>
          </cell>
          <cell r="B4334" t="str">
            <v>CABO TELEFÔNICO CCI-50 3 PARES, SEM BLINDAGEM, INSTALADO EM DISTRIBUIÇÃO DE EDIFICAÇÃO INSTITUCIONAL - FORNECIMENTO E INSTALAÇÃO. AF_11/2019</v>
          </cell>
          <cell r="C4334" t="str">
            <v>M</v>
          </cell>
          <cell r="D4334">
            <v>2.2400000000000002</v>
          </cell>
          <cell r="E4334">
            <v>0.76</v>
          </cell>
          <cell r="F4334">
            <v>3</v>
          </cell>
        </row>
        <row r="4335">
          <cell r="A4335">
            <v>98290</v>
          </cell>
          <cell r="B4335" t="str">
            <v>CABO TELEFÔNICO CCI-50 4 PARES, SEM BLINDAGEM, INSTALADO EM DISTRIBUIÇÃO DE EDIFICAÇÃO INSTITUCIONAL - FORNECIMENTO E INSTALAÇÃO. AF_11/2019</v>
          </cell>
          <cell r="C4335" t="str">
            <v>M</v>
          </cell>
          <cell r="D4335">
            <v>3.25</v>
          </cell>
          <cell r="E4335">
            <v>0.84</v>
          </cell>
          <cell r="F4335">
            <v>4.09</v>
          </cell>
        </row>
        <row r="4336">
          <cell r="A4336">
            <v>98291</v>
          </cell>
          <cell r="B4336" t="str">
            <v>CABO TELEFÔNICO CCI-50 5 PARES, SEM BLINDAGEM, INSTALADO EM DISTRIBUIÇÃO DE EDIFICAÇÃO INSTITUCIONAL - FORNECIMENTO E INSTALAÇÃO. AF_11/2019</v>
          </cell>
          <cell r="C4336" t="str">
            <v>M</v>
          </cell>
          <cell r="D4336">
            <v>3.94</v>
          </cell>
          <cell r="E4336">
            <v>0.89</v>
          </cell>
          <cell r="F4336">
            <v>4.83</v>
          </cell>
        </row>
        <row r="4337">
          <cell r="A4337">
            <v>98292</v>
          </cell>
          <cell r="B4337" t="str">
            <v>CABO TELEFÔNICO CCI-50 6 PARES, SEM BLINDAGEM, INSTALADO EM DISTRIBUIÇÃO DE EDIFICAÇÃO INSTITUCIONAL - FORNECIMENTO E INSTALAÇÃO. AF_11/2019</v>
          </cell>
          <cell r="C4337" t="str">
            <v>M</v>
          </cell>
          <cell r="D4337">
            <v>4.93</v>
          </cell>
          <cell r="E4337">
            <v>0.92</v>
          </cell>
          <cell r="F4337">
            <v>5.85</v>
          </cell>
        </row>
        <row r="4338">
          <cell r="A4338"/>
          <cell r="B4338" t="str">
            <v>CABO TELEFÔNICO CI</v>
          </cell>
          <cell r="C4338"/>
          <cell r="D4338"/>
          <cell r="E4338"/>
          <cell r="F4338"/>
        </row>
        <row r="4339">
          <cell r="A4339">
            <v>98267</v>
          </cell>
          <cell r="B4339" t="str">
            <v>CABO TELEFÔNICO CI-50 10 PARES INSTALADO EM ENTRADA DE EDIFICAÇÃO - FORNECIMENTO E INSTALAÇÃO. AF_11/2019</v>
          </cell>
          <cell r="C4339" t="str">
            <v>M</v>
          </cell>
          <cell r="D4339">
            <v>9.74</v>
          </cell>
          <cell r="E4339">
            <v>3.51</v>
          </cell>
          <cell r="F4339">
            <v>13.25</v>
          </cell>
        </row>
        <row r="4340">
          <cell r="A4340">
            <v>98268</v>
          </cell>
          <cell r="B4340" t="str">
            <v>CABO TELEFÔNICO CI-50 20 PARES INSTALADO EM ENTRADA DE EDIFICAÇÃO - FORNECIMENTO E INSTALAÇÃO. AF_11/2019</v>
          </cell>
          <cell r="C4340" t="str">
            <v>M</v>
          </cell>
          <cell r="D4340">
            <v>17.399999999999999</v>
          </cell>
          <cell r="E4340">
            <v>3.97</v>
          </cell>
          <cell r="F4340">
            <v>21.37</v>
          </cell>
        </row>
        <row r="4341">
          <cell r="A4341">
            <v>98269</v>
          </cell>
          <cell r="B4341" t="str">
            <v>CABO TELEFÔNICO CI-50 30 PARES INSTALADO EM ENTRADA DE EDIFICAÇÃO - FORNECIMENTO E INSTALAÇÃO. AF_11/2019</v>
          </cell>
          <cell r="C4341" t="str">
            <v>M</v>
          </cell>
          <cell r="D4341">
            <v>24.87</v>
          </cell>
          <cell r="E4341">
            <v>4.3600000000000003</v>
          </cell>
          <cell r="F4341">
            <v>29.23</v>
          </cell>
        </row>
        <row r="4342">
          <cell r="A4342">
            <v>98270</v>
          </cell>
          <cell r="B4342" t="str">
            <v>CABO TELEFÔNICO CI-50 50 PARES INSTALADO EM ENTRADA DE EDIFICAÇÃO - FORNECIMENTO E INSTALAÇÃO. AF_11/2019</v>
          </cell>
          <cell r="C4342" t="str">
            <v>M</v>
          </cell>
          <cell r="D4342">
            <v>39.32</v>
          </cell>
          <cell r="E4342">
            <v>4.82</v>
          </cell>
          <cell r="F4342">
            <v>44.14</v>
          </cell>
        </row>
        <row r="4343">
          <cell r="A4343">
            <v>98271</v>
          </cell>
          <cell r="B4343" t="str">
            <v>CABO TELEFÔNICO CI-50 75 PARES INSTALADO EM ENTRADA DE EDIFICAÇÃO - FORNECIMENTO E INSTALAÇÃO. AF_11/2019</v>
          </cell>
          <cell r="C4343" t="str">
            <v>M</v>
          </cell>
          <cell r="D4343">
            <v>56.83</v>
          </cell>
          <cell r="E4343">
            <v>5.28</v>
          </cell>
          <cell r="F4343">
            <v>62.11</v>
          </cell>
        </row>
        <row r="4344">
          <cell r="A4344">
            <v>98272</v>
          </cell>
          <cell r="B4344" t="str">
            <v>CABO TELEFÔNICO CI-50 200 PARES INSTALADO EM ENTRADA DE EDIFICAÇÃO - FORNECIMENTO E INSTALAÇÃO. AF_11/2019</v>
          </cell>
          <cell r="C4344" t="str">
            <v>M</v>
          </cell>
          <cell r="D4344">
            <v>135.41999999999999</v>
          </cell>
          <cell r="E4344">
            <v>7.23</v>
          </cell>
          <cell r="F4344">
            <v>142.65</v>
          </cell>
        </row>
        <row r="4345">
          <cell r="A4345">
            <v>98276</v>
          </cell>
          <cell r="B4345" t="str">
            <v>CABO TELEFÔNICO CI-50 10 PARES INSTALADO EM PRUMADA - FORNECIMENTO E INSTALAÇÃO. AF_11/2019</v>
          </cell>
          <cell r="C4345" t="str">
            <v>M</v>
          </cell>
          <cell r="D4345">
            <v>8.81</v>
          </cell>
          <cell r="E4345">
            <v>1.19</v>
          </cell>
          <cell r="F4345">
            <v>10</v>
          </cell>
        </row>
        <row r="4346">
          <cell r="A4346">
            <v>98277</v>
          </cell>
          <cell r="B4346" t="str">
            <v>CABO TELEFÔNICO CI-50 20 PARES INSTALADO EM PRUMADA - FORNECIMENTO E INSTALAÇÃO. AF_11/2019</v>
          </cell>
          <cell r="C4346" t="str">
            <v>M</v>
          </cell>
          <cell r="D4346">
            <v>16.48</v>
          </cell>
          <cell r="E4346">
            <v>1.65</v>
          </cell>
          <cell r="F4346">
            <v>18.13</v>
          </cell>
        </row>
        <row r="4347">
          <cell r="A4347">
            <v>98278</v>
          </cell>
          <cell r="B4347" t="str">
            <v>CABO TELEFÔNICO CI-50 30 PARES INSTALADO EM PRUMADA - FORNECIMENTO E INSTALAÇÃO. AF_11/2019</v>
          </cell>
          <cell r="C4347" t="str">
            <v>M</v>
          </cell>
          <cell r="D4347">
            <v>23.93</v>
          </cell>
          <cell r="E4347">
            <v>2.0499999999999998</v>
          </cell>
          <cell r="F4347">
            <v>25.98</v>
          </cell>
        </row>
        <row r="4348">
          <cell r="A4348">
            <v>98279</v>
          </cell>
          <cell r="B4348" t="str">
            <v>CABO TELEFÔNICO CI-50 50 PARES INSTALADO EM PRUMADA - FORNECIMENTO E INSTALAÇÃO. AF_11/2019</v>
          </cell>
          <cell r="C4348" t="str">
            <v>M</v>
          </cell>
          <cell r="D4348">
            <v>38.36</v>
          </cell>
          <cell r="E4348">
            <v>2.52</v>
          </cell>
          <cell r="F4348">
            <v>40.880000000000003</v>
          </cell>
        </row>
        <row r="4349">
          <cell r="A4349">
            <v>98286</v>
          </cell>
          <cell r="B4349" t="str">
            <v>CABO TELEFÔNICO CI-50 10 PARES INSTALADO EM DISTRIBUIÇÃO DE EDIFICAÇÃO RESIDENCIAL - FORNECIMENTO E INSTALAÇÃO. AF_11/2019</v>
          </cell>
          <cell r="C4349" t="str">
            <v>M</v>
          </cell>
          <cell r="D4349">
            <v>10.96</v>
          </cell>
          <cell r="E4349">
            <v>6.46</v>
          </cell>
          <cell r="F4349">
            <v>17.420000000000002</v>
          </cell>
        </row>
        <row r="4350">
          <cell r="A4350">
            <v>98293</v>
          </cell>
          <cell r="B4350" t="str">
            <v>CABO TELEFÔNICO CI-50 10 PARES INSTALADO EM DISTRIBUIÇÃO DE EDIFICAÇÃO INSTITUCIONAL - FORNECIMENTO E INSTALAÇÃO. AF_11/2019</v>
          </cell>
          <cell r="C4350" t="str">
            <v>M</v>
          </cell>
          <cell r="D4350">
            <v>9.02</v>
          </cell>
          <cell r="E4350">
            <v>1.71</v>
          </cell>
          <cell r="F4350">
            <v>10.73</v>
          </cell>
        </row>
        <row r="4351">
          <cell r="A4351"/>
          <cell r="B4351" t="str">
            <v>CABO UTP</v>
          </cell>
          <cell r="C4351"/>
          <cell r="D4351"/>
          <cell r="E4351"/>
          <cell r="F4351"/>
        </row>
        <row r="4352">
          <cell r="A4352">
            <v>98294</v>
          </cell>
          <cell r="B4352" t="str">
            <v>CABO ELETRÔNICO CATEGORIA 5E, INSTALADO EM EDIFICAÇÃO RESIDENCIAL - FORNECIMENTO E INSTALAÇÃO. AF_11/2019</v>
          </cell>
          <cell r="C4352" t="str">
            <v>M</v>
          </cell>
          <cell r="D4352">
            <v>7.6</v>
          </cell>
          <cell r="E4352">
            <v>0.63</v>
          </cell>
          <cell r="F4352">
            <v>8.23</v>
          </cell>
        </row>
        <row r="4353">
          <cell r="A4353">
            <v>98295</v>
          </cell>
          <cell r="B4353" t="str">
            <v>CABO ELETRÔNICO CATEGORIA 5E, INSTALADO EM EDIFICAÇÃO INSTITUCIONAL - FORNECIMENTO E INSTALAÇÃO. AF_11/2019</v>
          </cell>
          <cell r="C4353" t="str">
            <v>M</v>
          </cell>
          <cell r="D4353">
            <v>7.38</v>
          </cell>
          <cell r="E4353">
            <v>0.09</v>
          </cell>
          <cell r="F4353">
            <v>7.47</v>
          </cell>
        </row>
        <row r="4354">
          <cell r="A4354">
            <v>98296</v>
          </cell>
          <cell r="B4354" t="str">
            <v>CABO ELETRÔNICO CATEGORIA 6, INSTALADO EM EDIFICAÇÃO RESIDENCIAL - FORNECIMENTO E INSTALAÇÃO. AF_11/2019</v>
          </cell>
          <cell r="C4354" t="str">
            <v>M</v>
          </cell>
          <cell r="D4354">
            <v>10.99</v>
          </cell>
          <cell r="E4354">
            <v>1.01</v>
          </cell>
          <cell r="F4354">
            <v>12</v>
          </cell>
        </row>
        <row r="4355">
          <cell r="A4355">
            <v>98297</v>
          </cell>
          <cell r="B4355" t="str">
            <v>CABO ELETRÔNICO CATEGORIA 6, INSTALADO EM EDIFICAÇÃO INSTITUCIONAL - FORNECIMENTO E INSTALAÇÃO. AF_11/2019</v>
          </cell>
          <cell r="C4355" t="str">
            <v>M</v>
          </cell>
          <cell r="D4355">
            <v>10.63</v>
          </cell>
          <cell r="E4355">
            <v>0.16</v>
          </cell>
          <cell r="F4355">
            <v>10.79</v>
          </cell>
        </row>
        <row r="4356">
          <cell r="A4356">
            <v>98298</v>
          </cell>
          <cell r="B4356" t="str">
            <v>CABO ELETRÔNICO CATEGORIA 6A, INSTALADO EM EDIFICAÇÃO RESIDENCIAL - FORNECIMENTO E INSTALAÇÃO. AF_11/2019</v>
          </cell>
          <cell r="C4356" t="str">
            <v>M</v>
          </cell>
          <cell r="D4356">
            <v>28.34</v>
          </cell>
          <cell r="E4356">
            <v>1.24</v>
          </cell>
          <cell r="F4356">
            <v>29.58</v>
          </cell>
        </row>
        <row r="4357">
          <cell r="A4357">
            <v>98299</v>
          </cell>
          <cell r="B4357" t="str">
            <v>CABO ELETRÔNICO CATEGORIA 6A, INSTALADO EM EDIFICAÇÃO INSTITUCIONAL - FORNECIMENTO E INSTALAÇÃO. AF_11/2019</v>
          </cell>
          <cell r="C4357" t="str">
            <v>M</v>
          </cell>
          <cell r="D4357">
            <v>27.91</v>
          </cell>
          <cell r="E4357">
            <v>0.19</v>
          </cell>
          <cell r="F4357">
            <v>28.1</v>
          </cell>
        </row>
        <row r="4358">
          <cell r="A4358"/>
          <cell r="B4358" t="str">
            <v>CABO FIBRA ÓTICA</v>
          </cell>
          <cell r="C4358"/>
          <cell r="D4358"/>
          <cell r="E4358"/>
          <cell r="F4358"/>
        </row>
        <row r="4359">
          <cell r="A4359" t="str">
            <v>AUX3294</v>
          </cell>
          <cell r="B4359" t="str">
            <v>CABO DE FIBRA ÓTICA DE 6 VIAS</v>
          </cell>
          <cell r="C4359" t="str">
            <v>M</v>
          </cell>
          <cell r="D4359">
            <v>15.71</v>
          </cell>
          <cell r="E4359">
            <v>6.76</v>
          </cell>
          <cell r="F4359">
            <v>22.47</v>
          </cell>
        </row>
        <row r="4360">
          <cell r="A4360"/>
          <cell r="B4360" t="str">
            <v>CABO COAXIAL</v>
          </cell>
          <cell r="C4360"/>
          <cell r="D4360"/>
          <cell r="E4360"/>
          <cell r="F4360"/>
        </row>
        <row r="4361">
          <cell r="A4361">
            <v>98300</v>
          </cell>
          <cell r="B4361" t="str">
            <v>CABO COAXIAL RG6 95% - FORNECIMENTO E INSTALAÇÃO. AF_11/2019</v>
          </cell>
          <cell r="C4361" t="str">
            <v>M</v>
          </cell>
          <cell r="D4361">
            <v>3.69</v>
          </cell>
          <cell r="E4361">
            <v>2.86</v>
          </cell>
          <cell r="F4361">
            <v>6.55</v>
          </cell>
        </row>
        <row r="4362">
          <cell r="A4362">
            <v>100553</v>
          </cell>
          <cell r="B4362" t="str">
            <v>CABO COAXIAL RG11 95% - FORNECIMENTO E INSTALAÇÃO. AF_11/2019</v>
          </cell>
          <cell r="C4362" t="str">
            <v>M</v>
          </cell>
          <cell r="D4362">
            <v>28.34</v>
          </cell>
          <cell r="E4362">
            <v>2.89</v>
          </cell>
          <cell r="F4362">
            <v>31.23</v>
          </cell>
        </row>
        <row r="4363">
          <cell r="A4363">
            <v>100554</v>
          </cell>
          <cell r="B4363" t="str">
            <v>CABO COAXIAL RG59 95% - FORNECIMENTO E INSTALAÇÃO. AF_11/2019</v>
          </cell>
          <cell r="C4363" t="str">
            <v>M</v>
          </cell>
          <cell r="D4363">
            <v>3.53</v>
          </cell>
          <cell r="E4363">
            <v>2.71</v>
          </cell>
          <cell r="F4363">
            <v>6.24</v>
          </cell>
        </row>
        <row r="4364">
          <cell r="A4364"/>
          <cell r="B4364" t="str">
            <v>TOMADAS PARA TELEFONE E LÓGICA</v>
          </cell>
          <cell r="C4364"/>
          <cell r="D4364"/>
          <cell r="E4364"/>
          <cell r="F4364"/>
        </row>
        <row r="4365">
          <cell r="A4365" t="str">
            <v>AUX3406</v>
          </cell>
          <cell r="B4365" t="str">
            <v>PORTA EQUIPAMENTO COM 1 TOMADA 2P+T 10A E 2 TOMADAS PARA LÓGICA RJ45</v>
          </cell>
          <cell r="C4365" t="str">
            <v xml:space="preserve">UN </v>
          </cell>
          <cell r="D4365">
            <v>135.79</v>
          </cell>
          <cell r="E4365">
            <v>25.65</v>
          </cell>
          <cell r="F4365">
            <v>161.44</v>
          </cell>
        </row>
        <row r="4366">
          <cell r="A4366">
            <v>98307</v>
          </cell>
          <cell r="B4366" t="str">
            <v>TOMADA DE REDE RJ45 - FORNECIMENTO E INSTALAÇÃO. AF_11/2019</v>
          </cell>
          <cell r="C4366" t="str">
            <v>UN</v>
          </cell>
          <cell r="D4366">
            <v>44.91</v>
          </cell>
          <cell r="E4366">
            <v>7.86</v>
          </cell>
          <cell r="F4366">
            <v>52.77</v>
          </cell>
        </row>
        <row r="4367">
          <cell r="A4367" t="str">
            <v>AUX1710</v>
          </cell>
          <cell r="B4367" t="str">
            <v>TOMADA DE REDE RJ45 (1 MÓDULO), SEM SUPORTE E SEM PLACA - FORNECIMENTO E INSTALAÇÃO</v>
          </cell>
          <cell r="C4367" t="str">
            <v xml:space="preserve">UN </v>
          </cell>
          <cell r="D4367">
            <v>40.76</v>
          </cell>
          <cell r="E4367">
            <v>7.87</v>
          </cell>
          <cell r="F4367">
            <v>48.63</v>
          </cell>
        </row>
        <row r="4368">
          <cell r="A4368" t="str">
            <v>AUX1462</v>
          </cell>
          <cell r="B4368" t="str">
            <v>TOMADA PARA LÓGICA, COM 2 CONECTORES RJ45, 8 FIOS, CAT-5E, APENAS MÓDULO (SUPORTE, PLACA E CAIXA 4"X2" NÃO INCLUSOS) - FORNEC. E INST.</v>
          </cell>
          <cell r="C4368" t="str">
            <v>UN</v>
          </cell>
          <cell r="D4368">
            <v>79.599999999999994</v>
          </cell>
          <cell r="E4368">
            <v>11.07</v>
          </cell>
          <cell r="F4368">
            <v>90.67</v>
          </cell>
        </row>
        <row r="4369">
          <cell r="A4369" t="str">
            <v>AUX1463</v>
          </cell>
          <cell r="B4369" t="str">
            <v>TOMADA PARA LÓGICA, COM 6 CONECTORES RJ45, 8 FIOS, CAT-5E, APENAS MÓDULO (SUPORTE, PLACA E CAIXA 4"X2" NÃO INCLUSOS) - FORNEC. E INST.</v>
          </cell>
          <cell r="C4369" t="str">
            <v>UN</v>
          </cell>
          <cell r="D4369">
            <v>252.48</v>
          </cell>
          <cell r="E4369">
            <v>66.44</v>
          </cell>
          <cell r="F4369">
            <v>318.92</v>
          </cell>
        </row>
        <row r="4370">
          <cell r="A4370" t="str">
            <v>AUX1302</v>
          </cell>
          <cell r="B4370" t="str">
            <v>TOMADA PARA LÓGICA, COM 1 CONECTOR RJ45, 8 FIOS, CAT-5E, COMPLETA PARA CAIXA 4"X4" (NÃO INCLUSA)</v>
          </cell>
          <cell r="C4370" t="str">
            <v>UN</v>
          </cell>
          <cell r="D4370">
            <v>41.75</v>
          </cell>
          <cell r="E4370">
            <v>7.87</v>
          </cell>
          <cell r="F4370">
            <v>49.62</v>
          </cell>
        </row>
        <row r="4371">
          <cell r="A4371" t="str">
            <v>AUX2988</v>
          </cell>
          <cell r="B4371" t="str">
            <v>TOMADA PARA LÓGICA, RJ45, COM CAIXA METÁLICA 4"X2" DE SOBREPOR, APARENTE</v>
          </cell>
          <cell r="C4371" t="str">
            <v xml:space="preserve">UN </v>
          </cell>
          <cell r="D4371">
            <v>54.83</v>
          </cell>
          <cell r="E4371">
            <v>26.73</v>
          </cell>
          <cell r="F4371">
            <v>81.56</v>
          </cell>
        </row>
        <row r="4372">
          <cell r="A4372">
            <v>98308</v>
          </cell>
          <cell r="B4372" t="str">
            <v>TOMADA PARA TELEFONE RJ11 - FORNECIMENTO E INSTALAÇÃO. AF_11/2019</v>
          </cell>
          <cell r="C4372" t="str">
            <v>UN</v>
          </cell>
          <cell r="D4372">
            <v>26.86</v>
          </cell>
          <cell r="E4372">
            <v>7.86</v>
          </cell>
          <cell r="F4372">
            <v>34.72</v>
          </cell>
        </row>
        <row r="4373">
          <cell r="A4373" t="str">
            <v>AUX1711</v>
          </cell>
          <cell r="B4373" t="str">
            <v>TOMADA PARA TELEFONE RJ11 (1 MÓDULO), SEM SUPORTE E SEM PLACA - FORNECIMENTO E INSTALAÇÃO</v>
          </cell>
          <cell r="C4373" t="str">
            <v>UN</v>
          </cell>
          <cell r="D4373">
            <v>22.4</v>
          </cell>
          <cell r="E4373">
            <v>7.87</v>
          </cell>
          <cell r="F4373">
            <v>30.27</v>
          </cell>
        </row>
        <row r="4374">
          <cell r="A4374" t="str">
            <v>AUX3398</v>
          </cell>
          <cell r="B4374" t="str">
            <v>TOMADA PARA TELEFONE E LÓGICA, COM 1 CONECTOR RJ45 E 1 CONECTOR RJ11, APENAS MÓDULO (SUPORTE, PLACA E CAIXA 4"X2" NÃO INCLUSOS) - FORNEC. E INST.</v>
          </cell>
          <cell r="C4374" t="str">
            <v>UN</v>
          </cell>
          <cell r="D4374">
            <v>61.24</v>
          </cell>
          <cell r="E4374">
            <v>11.07</v>
          </cell>
          <cell r="F4374">
            <v>72.31</v>
          </cell>
        </row>
        <row r="4375">
          <cell r="A4375"/>
          <cell r="B4375" t="str">
            <v>RACK</v>
          </cell>
          <cell r="C4375"/>
          <cell r="D4375"/>
          <cell r="E4375"/>
          <cell r="F4375"/>
        </row>
        <row r="4376">
          <cell r="A4376">
            <v>98305</v>
          </cell>
          <cell r="B4376" t="str">
            <v>RACK FECHADO PARA SERVIDOR - FORNECIMENTO E INSTALAÇÃO. AF_11/2019</v>
          </cell>
          <cell r="C4376" t="str">
            <v>UN</v>
          </cell>
          <cell r="D4376">
            <v>3259.06</v>
          </cell>
          <cell r="E4376">
            <v>39.15</v>
          </cell>
          <cell r="F4376">
            <v>3298.21</v>
          </cell>
        </row>
        <row r="4377">
          <cell r="A4377">
            <v>100555</v>
          </cell>
          <cell r="B4377" t="str">
            <v>RACK ABERTO EM COLUNA 44U PARA SERVIDOR - FORNECIMENTO E INSTALAÇÃO. AF_11/2019</v>
          </cell>
          <cell r="C4377" t="str">
            <v>UN</v>
          </cell>
          <cell r="D4377">
            <v>1609.84</v>
          </cell>
          <cell r="E4377">
            <v>39.159999999999997</v>
          </cell>
          <cell r="F4377">
            <v>1649</v>
          </cell>
        </row>
        <row r="4378">
          <cell r="A4378" t="str">
            <v>AUX2904</v>
          </cell>
          <cell r="B4378" t="str">
            <v>RACK DE PAREDE 6U, 19" 450MM - FORNEC. E INST.</v>
          </cell>
          <cell r="C4378" t="str">
            <v>UN</v>
          </cell>
          <cell r="D4378">
            <v>388.46</v>
          </cell>
          <cell r="E4378">
            <v>76.36</v>
          </cell>
          <cell r="F4378">
            <v>464.82</v>
          </cell>
        </row>
        <row r="4379">
          <cell r="A4379" t="str">
            <v>AUX1237</v>
          </cell>
          <cell r="B4379" t="str">
            <v>RACK 8U'S COM VENTILAÇÃO, BANDEJA FIXA E RÉGUA DE TOMADAS - INSTALADO</v>
          </cell>
          <cell r="C4379" t="str">
            <v>UN</v>
          </cell>
          <cell r="D4379">
            <v>630.75</v>
          </cell>
          <cell r="E4379">
            <v>0</v>
          </cell>
          <cell r="F4379">
            <v>630.75</v>
          </cell>
        </row>
        <row r="4380">
          <cell r="A4380" t="str">
            <v>AUX3135</v>
          </cell>
          <cell r="B4380" t="str">
            <v>FORNECIMENTO E INSTALAÇÃO DE RACK DE PAREDE 19"X 8U</v>
          </cell>
          <cell r="C4380" t="str">
            <v xml:space="preserve">UN </v>
          </cell>
          <cell r="D4380">
            <v>691.1</v>
          </cell>
          <cell r="E4380">
            <v>76.36</v>
          </cell>
          <cell r="F4380">
            <v>767.46</v>
          </cell>
        </row>
        <row r="4381">
          <cell r="A4381" t="str">
            <v>AUX2987</v>
          </cell>
          <cell r="B4381" t="str">
            <v>FORNECIMENTO E INSTALAÇÃO DE RACK DE PAREDE 19"X 9U</v>
          </cell>
          <cell r="C4381" t="str">
            <v xml:space="preserve">UN </v>
          </cell>
          <cell r="D4381">
            <v>506.34</v>
          </cell>
          <cell r="E4381">
            <v>76.36</v>
          </cell>
          <cell r="F4381">
            <v>582.70000000000005</v>
          </cell>
        </row>
        <row r="4382">
          <cell r="A4382" t="str">
            <v>AUX1731</v>
          </cell>
          <cell r="B4382" t="str">
            <v>FORNECIMENTO E INSTALAÇÃO DE RACK DE PISO 19" X 12U X 450 MM</v>
          </cell>
          <cell r="C4382" t="str">
            <v xml:space="preserve">UN </v>
          </cell>
          <cell r="D4382">
            <v>569.02</v>
          </cell>
          <cell r="E4382">
            <v>73.3</v>
          </cell>
          <cell r="F4382">
            <v>642.32000000000005</v>
          </cell>
        </row>
        <row r="4383">
          <cell r="A4383" t="str">
            <v>AUX0992</v>
          </cell>
          <cell r="B4383" t="str">
            <v>FORNECIMENTO E INSTALAÇÃO DE RACK DE PISO 19" X 16U X 570 MM (GABINETE)</v>
          </cell>
          <cell r="C4383" t="str">
            <v xml:space="preserve">UN </v>
          </cell>
          <cell r="D4383">
            <v>627.91999999999996</v>
          </cell>
          <cell r="E4383">
            <v>73.3</v>
          </cell>
          <cell r="F4383">
            <v>701.22</v>
          </cell>
        </row>
        <row r="4384">
          <cell r="A4384" t="str">
            <v>AUX1709</v>
          </cell>
          <cell r="B4384" t="str">
            <v>FORNECIMENTO E INSTALAÇÃO DE RACK DE PISO 19" X 16U X 570 MM (GABINETE) INCLUSIVE ACESSÓRIOS</v>
          </cell>
          <cell r="C4384" t="str">
            <v xml:space="preserve">UN </v>
          </cell>
          <cell r="D4384">
            <v>1485.76</v>
          </cell>
          <cell r="E4384">
            <v>73.3</v>
          </cell>
          <cell r="F4384">
            <v>1559.06</v>
          </cell>
        </row>
        <row r="4385">
          <cell r="A4385" t="str">
            <v>AUX1278</v>
          </cell>
          <cell r="B4385" t="str">
            <v>RACK FECHADO 24 U'S, 670MM PROFUNDIDADE PADRÃO 19" - FORNEC. E INST.</v>
          </cell>
          <cell r="C4385" t="str">
            <v>UN</v>
          </cell>
          <cell r="D4385">
            <v>2423.7600000000002</v>
          </cell>
          <cell r="E4385">
            <v>521.67999999999995</v>
          </cell>
          <cell r="F4385">
            <v>2945.44</v>
          </cell>
        </row>
        <row r="4386">
          <cell r="A4386" t="str">
            <v>AUX1279</v>
          </cell>
          <cell r="B4386" t="str">
            <v>RACK FECHADO 36 U'S, 670MM PROFUNDIDADE PADRÃO 19" - FORNEC. E INST.</v>
          </cell>
          <cell r="C4386" t="str">
            <v>UN</v>
          </cell>
          <cell r="D4386">
            <v>2583.61</v>
          </cell>
          <cell r="E4386">
            <v>521.67999999999995</v>
          </cell>
          <cell r="F4386">
            <v>3105.29</v>
          </cell>
        </row>
        <row r="4387">
          <cell r="A4387" t="str">
            <v>AUX1280</v>
          </cell>
          <cell r="B4387" t="str">
            <v>RACK FECHADO 44 U'S, 670MM PROFUNDIDADE PADRÃO 19" - FORNEC. E INST.</v>
          </cell>
          <cell r="C4387" t="str">
            <v>UN</v>
          </cell>
          <cell r="D4387">
            <v>3046.59</v>
          </cell>
          <cell r="E4387">
            <v>521.67999999999995</v>
          </cell>
          <cell r="F4387">
            <v>3568.27</v>
          </cell>
        </row>
        <row r="4388">
          <cell r="A4388"/>
          <cell r="B4388" t="str">
            <v>PATCH CORD</v>
          </cell>
          <cell r="C4388"/>
          <cell r="D4388"/>
          <cell r="E4388"/>
          <cell r="F4388"/>
        </row>
        <row r="4389">
          <cell r="A4389" t="str">
            <v>AUX1259</v>
          </cell>
          <cell r="B4389" t="str">
            <v>PATCH CORD RJ-45, CATEGORIA 5E - 1,50M</v>
          </cell>
          <cell r="C4389" t="str">
            <v>UN</v>
          </cell>
          <cell r="D4389">
            <v>16.71</v>
          </cell>
          <cell r="E4389">
            <v>0</v>
          </cell>
          <cell r="F4389">
            <v>16.71</v>
          </cell>
        </row>
        <row r="4390">
          <cell r="A4390" t="str">
            <v>AUX1260</v>
          </cell>
          <cell r="B4390" t="str">
            <v>PATCH CORD RJ-45, CATEGORIA 5E - 2,50M</v>
          </cell>
          <cell r="C4390" t="str">
            <v>UN</v>
          </cell>
          <cell r="D4390">
            <v>18.149999999999999</v>
          </cell>
          <cell r="E4390">
            <v>0</v>
          </cell>
          <cell r="F4390">
            <v>18.149999999999999</v>
          </cell>
        </row>
        <row r="4391">
          <cell r="A4391" t="str">
            <v>AUX2902</v>
          </cell>
          <cell r="B4391" t="str">
            <v>PATCH CORD RJ-45, CATEGORIA 6 - 1,50M</v>
          </cell>
          <cell r="C4391" t="str">
            <v>UN</v>
          </cell>
          <cell r="D4391">
            <v>31.78</v>
          </cell>
          <cell r="E4391">
            <v>0</v>
          </cell>
          <cell r="F4391">
            <v>31.78</v>
          </cell>
        </row>
        <row r="4392">
          <cell r="A4392" t="str">
            <v>AUX2903</v>
          </cell>
          <cell r="B4392" t="str">
            <v>PATCH CORD RJ-45, CATEGORIA 6 - 2,50M</v>
          </cell>
          <cell r="C4392" t="str">
            <v>UN</v>
          </cell>
          <cell r="D4392">
            <v>42.99</v>
          </cell>
          <cell r="E4392">
            <v>0</v>
          </cell>
          <cell r="F4392">
            <v>42.99</v>
          </cell>
        </row>
        <row r="4393">
          <cell r="A4393"/>
          <cell r="B4393" t="str">
            <v>PATCH PANEL</v>
          </cell>
          <cell r="C4393"/>
          <cell r="D4393"/>
          <cell r="E4393"/>
          <cell r="F4393"/>
        </row>
        <row r="4394">
          <cell r="A4394">
            <v>98301</v>
          </cell>
          <cell r="B4394" t="str">
            <v>PATCH PANEL 24 PORTAS, CATEGORIA 5E - FORNECIMENTO E INSTALAÇÃO. AF_11/2019</v>
          </cell>
          <cell r="C4394" t="str">
            <v>UN</v>
          </cell>
          <cell r="D4394">
            <v>495.97</v>
          </cell>
          <cell r="E4394">
            <v>236.73</v>
          </cell>
          <cell r="F4394">
            <v>732.7</v>
          </cell>
        </row>
        <row r="4395">
          <cell r="A4395">
            <v>98302</v>
          </cell>
          <cell r="B4395" t="str">
            <v>PATCH PANEL 24 PORTAS, CATEGORIA 6 - FORNECIMENTO E INSTALAÇÃO. AF_11/2019</v>
          </cell>
          <cell r="C4395" t="str">
            <v>UN</v>
          </cell>
          <cell r="D4395">
            <v>1164.69</v>
          </cell>
          <cell r="E4395">
            <v>236.73</v>
          </cell>
          <cell r="F4395">
            <v>1401.42</v>
          </cell>
        </row>
        <row r="4396">
          <cell r="A4396">
            <v>98304</v>
          </cell>
          <cell r="B4396" t="str">
            <v>PATCH PANEL 48 PORTAS, CATEGORIA 6 - FORNECIMENTO E INSTALAÇÃO. AF_11/2019</v>
          </cell>
          <cell r="C4396" t="str">
            <v>UN</v>
          </cell>
          <cell r="D4396">
            <v>3955.14</v>
          </cell>
          <cell r="E4396">
            <v>470.5</v>
          </cell>
          <cell r="F4396">
            <v>4425.6400000000003</v>
          </cell>
        </row>
        <row r="4397">
          <cell r="A4397">
            <v>98593</v>
          </cell>
          <cell r="B4397" t="str">
            <v>PATCH PANEL 48 PORTAS, CATEGORIA 5E - FORNECIMENTO E INSTALAÇÃO. AF_11/2019</v>
          </cell>
          <cell r="C4397" t="str">
            <v>UN</v>
          </cell>
          <cell r="D4397">
            <v>2591.6</v>
          </cell>
          <cell r="E4397">
            <v>470.51</v>
          </cell>
          <cell r="F4397">
            <v>3062.11</v>
          </cell>
        </row>
        <row r="4398">
          <cell r="A4398"/>
          <cell r="B4398" t="str">
            <v>DISTRIBUIDOR INTERNO ÓTICO</v>
          </cell>
          <cell r="C4398"/>
          <cell r="D4398"/>
          <cell r="E4398"/>
          <cell r="F4398"/>
        </row>
        <row r="4399">
          <cell r="A4399" t="str">
            <v>AUX1277</v>
          </cell>
          <cell r="B4399" t="str">
            <v>DISTRIBUIDOR INTERNO ÓPTICO PARA 24 FIBRAS</v>
          </cell>
          <cell r="C4399" t="str">
            <v>UN</v>
          </cell>
          <cell r="D4399">
            <v>913.33</v>
          </cell>
          <cell r="E4399">
            <v>95.46</v>
          </cell>
          <cell r="F4399">
            <v>1008.79</v>
          </cell>
        </row>
        <row r="4400">
          <cell r="A4400" t="str">
            <v>AUX1262</v>
          </cell>
          <cell r="B4400" t="str">
            <v>DISTRIBUIDOR INTERNO ÓPTICO - D.I.O. PARA 12 FIBRAS MONO-MODO, COM CONCETORES ST, PADRÃO 19"</v>
          </cell>
          <cell r="C4400" t="str">
            <v>UN</v>
          </cell>
          <cell r="D4400">
            <v>555.01</v>
          </cell>
          <cell r="E4400">
            <v>95.46</v>
          </cell>
          <cell r="F4400">
            <v>650.47</v>
          </cell>
        </row>
        <row r="4401">
          <cell r="A4401" t="str">
            <v>AUX1263</v>
          </cell>
          <cell r="B4401" t="str">
            <v>DISTRIBUIDOR INTERNO ÓPTICO - D.I.O. PARA 24 FIBRAS MONO-MODO, COM CONECTORES ST, PADRÃO 19"</v>
          </cell>
          <cell r="C4401" t="str">
            <v>UN</v>
          </cell>
          <cell r="D4401">
            <v>913.33</v>
          </cell>
          <cell r="E4401">
            <v>95.46</v>
          </cell>
          <cell r="F4401">
            <v>1008.79</v>
          </cell>
        </row>
        <row r="4402">
          <cell r="A4402"/>
          <cell r="B4402" t="str">
            <v>SWITCH</v>
          </cell>
          <cell r="C4402"/>
          <cell r="D4402"/>
          <cell r="E4402"/>
          <cell r="F4402"/>
        </row>
        <row r="4403">
          <cell r="A4403" t="str">
            <v>AUX3399</v>
          </cell>
          <cell r="B4403" t="str">
            <v>SWITCH 08 PORTAS 10/100 MBPS - FORNECIMENTO</v>
          </cell>
          <cell r="C4403" t="str">
            <v xml:space="preserve">UN </v>
          </cell>
          <cell r="D4403">
            <v>76.3</v>
          </cell>
          <cell r="E4403">
            <v>0</v>
          </cell>
          <cell r="F4403">
            <v>76.3</v>
          </cell>
        </row>
        <row r="4404">
          <cell r="A4404" t="str">
            <v>AUX1238</v>
          </cell>
          <cell r="B4404" t="str">
            <v>SWITCH - 24 PORTAS - INSTALADO</v>
          </cell>
          <cell r="C4404" t="str">
            <v>UN</v>
          </cell>
          <cell r="D4404">
            <v>515.01</v>
          </cell>
          <cell r="E4404">
            <v>0</v>
          </cell>
          <cell r="F4404">
            <v>515.01</v>
          </cell>
        </row>
        <row r="4405">
          <cell r="A4405"/>
          <cell r="B4405" t="str">
            <v>BLOCOS</v>
          </cell>
          <cell r="C4405"/>
          <cell r="D4405"/>
          <cell r="E4405"/>
          <cell r="F4405"/>
        </row>
        <row r="4406">
          <cell r="A4406">
            <v>98306</v>
          </cell>
          <cell r="B4406" t="str">
            <v>BLOCO DE ENGATE RÁPIDO PARA BASTIDOR TIPO M10 - FORNECIMENTO E INSTALAÇÃO. AF_11/2019</v>
          </cell>
          <cell r="C4406" t="str">
            <v>UN</v>
          </cell>
          <cell r="D4406">
            <v>45.96</v>
          </cell>
          <cell r="E4406">
            <v>26.06</v>
          </cell>
          <cell r="F4406">
            <v>72.02</v>
          </cell>
        </row>
        <row r="4407">
          <cell r="A4407" t="str">
            <v>AUX1268</v>
          </cell>
          <cell r="B4407" t="str">
            <v>BLOCO IDC-100 PARES INTERNO, IDC-IDC, PADRÃO 19" - FORNEC. E INST.</v>
          </cell>
          <cell r="C4407" t="str">
            <v>UN</v>
          </cell>
          <cell r="D4407">
            <v>310.41000000000003</v>
          </cell>
          <cell r="E4407">
            <v>9.5500000000000007</v>
          </cell>
          <cell r="F4407">
            <v>319.95999999999998</v>
          </cell>
        </row>
        <row r="4408">
          <cell r="A4408" t="str">
            <v>AUX1269</v>
          </cell>
          <cell r="B4408" t="str">
            <v>BLOCO DE LIGAÇÃO INTERNO BLI - 10 - FORNEC. E INST.</v>
          </cell>
          <cell r="C4408" t="str">
            <v>UN</v>
          </cell>
          <cell r="D4408">
            <v>9.43</v>
          </cell>
          <cell r="E4408">
            <v>11.46</v>
          </cell>
          <cell r="F4408">
            <v>20.89</v>
          </cell>
        </row>
        <row r="4409">
          <cell r="A4409"/>
          <cell r="B4409" t="str">
            <v>OUTROS</v>
          </cell>
          <cell r="C4409"/>
          <cell r="D4409"/>
          <cell r="E4409"/>
          <cell r="F4409"/>
        </row>
        <row r="4410">
          <cell r="A4410" t="str">
            <v>AUX1265</v>
          </cell>
          <cell r="B4410" t="str">
            <v>RÉGUA DE TOMADAS ELÉTRICAS, COM 08 TOMADAS, PADRÃO RACK 19"</v>
          </cell>
          <cell r="C4410" t="str">
            <v>UN</v>
          </cell>
          <cell r="D4410">
            <v>121.29</v>
          </cell>
          <cell r="E4410">
            <v>0</v>
          </cell>
          <cell r="F4410">
            <v>121.29</v>
          </cell>
        </row>
        <row r="4411">
          <cell r="A4411" t="str">
            <v>AUX1266</v>
          </cell>
          <cell r="B4411" t="str">
            <v>ORGANIZADOR DE CABOS HORIZONTAL, ABERTO, PADRÃO RACK 19" - FORNEC. E INST.</v>
          </cell>
          <cell r="C4411" t="str">
            <v>UN</v>
          </cell>
          <cell r="D4411">
            <v>45.61</v>
          </cell>
          <cell r="E4411">
            <v>4.1399999999999997</v>
          </cell>
          <cell r="F4411">
            <v>49.75</v>
          </cell>
        </row>
        <row r="4412">
          <cell r="A4412" t="str">
            <v>AUX1267</v>
          </cell>
          <cell r="B4412" t="str">
            <v>BANDEJA MÓVEL, PADRÃO 19" - FORNEC. E INST.</v>
          </cell>
          <cell r="C4412" t="str">
            <v>UN</v>
          </cell>
          <cell r="D4412">
            <v>47.45</v>
          </cell>
          <cell r="E4412">
            <v>28.63</v>
          </cell>
          <cell r="F4412">
            <v>76.08</v>
          </cell>
        </row>
        <row r="4413">
          <cell r="A4413" t="str">
            <v>AUX1508</v>
          </cell>
          <cell r="B4413" t="str">
            <v>GUIA ORGANIZADORA DE CABOS 19" - 1V - INSTALADA</v>
          </cell>
          <cell r="C4413" t="str">
            <v>UN</v>
          </cell>
          <cell r="D4413">
            <v>19.32</v>
          </cell>
          <cell r="E4413">
            <v>0</v>
          </cell>
          <cell r="F4413">
            <v>19.32</v>
          </cell>
        </row>
        <row r="4414">
          <cell r="A4414" t="str">
            <v>AUX1271</v>
          </cell>
          <cell r="B4414" t="str">
            <v>ADAPTER CABLE, CAT. "6" DE 2,50M</v>
          </cell>
          <cell r="C4414" t="str">
            <v>UN</v>
          </cell>
          <cell r="D4414">
            <v>35.840000000000003</v>
          </cell>
          <cell r="E4414">
            <v>5.41</v>
          </cell>
          <cell r="F4414">
            <v>41.25</v>
          </cell>
        </row>
        <row r="4415">
          <cell r="A4415" t="str">
            <v>AUX1264</v>
          </cell>
          <cell r="B4415" t="str">
            <v>ROTEADOR AUTO-GERENCIÁVEL P/ COMUNICAÇÃO DE DADOS, PARA FIBRA ÓPTICA MONO-MODO, COM CONECTORES ST - PADRÃO RACK 19" - FORNECIMENTO E INSTALAÇÃO</v>
          </cell>
          <cell r="C4415" t="str">
            <v>UN</v>
          </cell>
          <cell r="D4415">
            <v>5451.74</v>
          </cell>
          <cell r="E4415">
            <v>0</v>
          </cell>
          <cell r="F4415">
            <v>5451.74</v>
          </cell>
        </row>
        <row r="4416">
          <cell r="A4416" t="str">
            <v>AUX1273</v>
          </cell>
          <cell r="B4416" t="str">
            <v>CONTROLADOR LÓGICO PROGRAMÁVEL MODULAR</v>
          </cell>
          <cell r="C4416" t="str">
            <v>M</v>
          </cell>
          <cell r="D4416">
            <v>24662.799999999999</v>
          </cell>
          <cell r="E4416">
            <v>0</v>
          </cell>
          <cell r="F4416">
            <v>24662.799999999999</v>
          </cell>
        </row>
        <row r="4417">
          <cell r="A4417" t="str">
            <v>AUX1274</v>
          </cell>
          <cell r="B4417" t="str">
            <v>SWITCHER AUTO-GERENCIÁVEL P/ COMUNICACÃO DE DADOS COM 24 PORTAS EM CONECTORES RJ 45, 10/100 KBPS E DUAS PORTAS 10/100/1000 KBPS - PADRÃO RACK 19"</v>
          </cell>
          <cell r="C4417" t="str">
            <v>UN</v>
          </cell>
          <cell r="D4417">
            <v>5413.51</v>
          </cell>
          <cell r="E4417">
            <v>0</v>
          </cell>
          <cell r="F4417">
            <v>5413.51</v>
          </cell>
        </row>
        <row r="4418">
          <cell r="A4418" t="str">
            <v>AUX1275</v>
          </cell>
          <cell r="B4418" t="str">
            <v>CONJUNTO DE CONVERSORES (EMISSOR E RECEPTOR) DE UTP/COAXIAL COM TERMINAIS DE CONEXÃO, CAIXAS DE PROTEÇÃO E FONTE DE ALIMENTAÇÃO</v>
          </cell>
          <cell r="C4418" t="str">
            <v>UN</v>
          </cell>
          <cell r="D4418">
            <v>1231.8800000000001</v>
          </cell>
          <cell r="E4418">
            <v>0</v>
          </cell>
          <cell r="F4418">
            <v>1231.8800000000001</v>
          </cell>
        </row>
        <row r="4419">
          <cell r="A4419" t="str">
            <v>AUX1276</v>
          </cell>
          <cell r="B4419" t="str">
            <v>HUB TIPO 24 PORTAS</v>
          </cell>
          <cell r="C4419" t="str">
            <v>UN</v>
          </cell>
          <cell r="D4419">
            <v>1891.44</v>
          </cell>
          <cell r="E4419">
            <v>521.67999999999995</v>
          </cell>
          <cell r="F4419">
            <v>2413.12</v>
          </cell>
        </row>
        <row r="4420">
          <cell r="A4420" t="str">
            <v>AUX0990</v>
          </cell>
          <cell r="B4420" t="str">
            <v>FORNECIMENTO E INSTALAÇÃO DE VOICE PANEL 24 PORTAS CAT 6</v>
          </cell>
          <cell r="C4420" t="str">
            <v xml:space="preserve">UN </v>
          </cell>
          <cell r="D4420">
            <v>256.79000000000002</v>
          </cell>
          <cell r="E4420">
            <v>21.63</v>
          </cell>
          <cell r="F4420">
            <v>278.42</v>
          </cell>
        </row>
        <row r="4421">
          <cell r="A4421"/>
          <cell r="B4421" t="str">
            <v>PONTO DE LÓGICA</v>
          </cell>
          <cell r="C4421"/>
          <cell r="D4421"/>
          <cell r="E4421"/>
          <cell r="F4421"/>
        </row>
        <row r="4422">
          <cell r="A4422" t="str">
            <v>AUX0986</v>
          </cell>
          <cell r="B4422" t="str">
            <v>PONTO DE LÓGICA COM 1 TOMADA RJ45 E ESPELHO EM CAIXA METÁLICA 4”X2” APARENTE</v>
          </cell>
          <cell r="C4422" t="str">
            <v>CJ</v>
          </cell>
          <cell r="D4422">
            <v>55.02</v>
          </cell>
          <cell r="E4422">
            <v>25.65</v>
          </cell>
          <cell r="F4422">
            <v>80.67</v>
          </cell>
        </row>
        <row r="4423">
          <cell r="A4423" t="str">
            <v>AUX0987</v>
          </cell>
          <cell r="B4423" t="str">
            <v>PONTO DE LÓGICA COM 2 TOMADAS RJ45 E ESPELHO EM CAIXA METÁLICA 4”X4” APARENTE</v>
          </cell>
          <cell r="C4423" t="str">
            <v>CJ</v>
          </cell>
          <cell r="D4423">
            <v>99.82</v>
          </cell>
          <cell r="E4423">
            <v>25.65</v>
          </cell>
          <cell r="F4423">
            <v>125.47</v>
          </cell>
        </row>
        <row r="4424">
          <cell r="A4424"/>
          <cell r="B4424" t="str">
            <v>INSTALAÇÕES PARA SISTEMAS DE VENTILAÇÃO</v>
          </cell>
          <cell r="C4424"/>
          <cell r="D4424"/>
          <cell r="E4424"/>
          <cell r="F4424"/>
        </row>
        <row r="4425">
          <cell r="A4425"/>
          <cell r="B4425" t="str">
            <v>INSTALAÇÃO - SISTEMAS DE VENTILACÃO</v>
          </cell>
          <cell r="C4425"/>
          <cell r="D4425"/>
          <cell r="E4425"/>
          <cell r="F4425"/>
        </row>
        <row r="4426">
          <cell r="A4426">
            <v>103288</v>
          </cell>
          <cell r="B4426" t="str">
            <v>RASGO E CHUMBAMENTO EM ALVENARIA PARA TUBOS DE SPLIT PAREDE DE 9000 A 24000 BTUS/H. AF_11/2021</v>
          </cell>
          <cell r="C4426" t="str">
            <v>UN</v>
          </cell>
          <cell r="D4426">
            <v>5.3</v>
          </cell>
          <cell r="E4426">
            <v>13.3</v>
          </cell>
          <cell r="F4426">
            <v>18.600000000000001</v>
          </cell>
        </row>
        <row r="4427">
          <cell r="A4427"/>
          <cell r="B4427" t="str">
            <v>MANUTENÇÃO / REPAROS - INSTALAÇÕES PARA SISTEMAS DE VENTILACÃO</v>
          </cell>
          <cell r="C4427"/>
          <cell r="D4427"/>
          <cell r="E4427"/>
          <cell r="F4427"/>
        </row>
        <row r="4428">
          <cell r="A4428" t="str">
            <v>AUX1555</v>
          </cell>
          <cell r="B4428" t="str">
            <v>RETIRADA DE CAIXA DE AR CONDICIONADO</v>
          </cell>
          <cell r="C4428" t="str">
            <v>UN</v>
          </cell>
          <cell r="D4428">
            <v>31.14</v>
          </cell>
          <cell r="E4428">
            <v>72.599999999999994</v>
          </cell>
          <cell r="F4428">
            <v>103.74</v>
          </cell>
        </row>
        <row r="4429">
          <cell r="A4429"/>
          <cell r="B4429" t="str">
            <v>TUBO DE COBRE FLEXÍVEL COM ISOLAMENTO - AR CONDICIONADO</v>
          </cell>
          <cell r="C4429"/>
          <cell r="D4429"/>
          <cell r="E4429"/>
          <cell r="F4429"/>
        </row>
        <row r="4430">
          <cell r="A4430">
            <v>97327</v>
          </cell>
          <cell r="B4430" t="str">
            <v>TUBO EM COBRE FLEXÍVEL, DN 1/4, COM ISOLAMENTO, INSTALADO EM RAMAL DE ALIMENTAÇÃO DE AR CONDICIONADO COM CONDENSADORA INDIVIDUAL   FORNECIMENTO E INSTALAÇÃO. AF_12/2015</v>
          </cell>
          <cell r="C4430" t="str">
            <v>M</v>
          </cell>
          <cell r="D4430">
            <v>27.63</v>
          </cell>
          <cell r="E4430">
            <v>1.93</v>
          </cell>
          <cell r="F4430">
            <v>29.56</v>
          </cell>
        </row>
        <row r="4431">
          <cell r="A4431">
            <v>97328</v>
          </cell>
          <cell r="B4431" t="str">
            <v>TUBO EM COBRE FLEXÍVEL, DN 3/8", COM ISOLAMENTO, INSTALADO EM RAMAL DE ALIMENTAÇÃO DE AR CONDICIONADO COM CONDENSADORA INDIVIDUAL  FORNECIMENTO E INSTALAÇÃO. AF_12/2015</v>
          </cell>
          <cell r="C4431" t="str">
            <v>M</v>
          </cell>
          <cell r="D4431">
            <v>49.82</v>
          </cell>
          <cell r="E4431">
            <v>2.11</v>
          </cell>
          <cell r="F4431">
            <v>51.93</v>
          </cell>
        </row>
        <row r="4432">
          <cell r="A4432">
            <v>97329</v>
          </cell>
          <cell r="B4432" t="str">
            <v>TUBO EM COBRE FLEXÍVEL, DN 1/2", COM ISOLAMENTO, INSTALADO EM RAMAL DE ALIMENTAÇÃO DE AR CONDICIONADO COM CONDENSADORA INDIVIDUAL  FORNECIMENTO E INSTALAÇÃO. AF_12/2015</v>
          </cell>
          <cell r="C4432" t="str">
            <v>M</v>
          </cell>
          <cell r="D4432">
            <v>62.28</v>
          </cell>
          <cell r="E4432">
            <v>2.27</v>
          </cell>
          <cell r="F4432">
            <v>64.55</v>
          </cell>
        </row>
        <row r="4433">
          <cell r="A4433">
            <v>97330</v>
          </cell>
          <cell r="B4433" t="str">
            <v>TUBO EM COBRE FLEXÍVEL, DN 5/8", COM ISOLAMENTO, INSTALADO EM RAMAL DE ALIMENTAÇÃO DE AR CONDICIONADO COM CONDENSADORA INDIVIDUAL  FORNECIMENTO E INSTALAÇÃO. AF_12/2015</v>
          </cell>
          <cell r="C4433" t="str">
            <v>M</v>
          </cell>
          <cell r="D4433">
            <v>76.25</v>
          </cell>
          <cell r="E4433">
            <v>2.37</v>
          </cell>
          <cell r="F4433">
            <v>78.62</v>
          </cell>
        </row>
        <row r="4434">
          <cell r="A4434">
            <v>97331</v>
          </cell>
          <cell r="B4434" t="str">
            <v>TUBO EM COBRE FLEXÍVEL, DN 1/4", COM ISOLAMENTO, INSTALADO EM RAMAL DE ALIMENTAÇÃO DE AR CONDICIONADO COM CONDENSADORA CENTRAL  FORNECIMENTO E INSTALAÇÃO. AF_12/2015</v>
          </cell>
          <cell r="C4434" t="str">
            <v>M</v>
          </cell>
          <cell r="D4434">
            <v>27.75</v>
          </cell>
          <cell r="E4434">
            <v>2.1800000000000002</v>
          </cell>
          <cell r="F4434">
            <v>29.93</v>
          </cell>
        </row>
        <row r="4435">
          <cell r="A4435">
            <v>97332</v>
          </cell>
          <cell r="B4435" t="str">
            <v>TUBO EM COBRE FLEXÍVEL, DN 3/8", COM ISOLAMENTO, INSTALADO EM RAMAL DE ALIMENTAÇÃO DE AR CONDICIONADO COM CONDENSADORA CENTRAL  FORNECIMENTO E INSTALAÇÃO. AF_12/2015</v>
          </cell>
          <cell r="C4435" t="str">
            <v>M</v>
          </cell>
          <cell r="D4435">
            <v>49.94</v>
          </cell>
          <cell r="E4435">
            <v>2.41</v>
          </cell>
          <cell r="F4435">
            <v>52.35</v>
          </cell>
        </row>
        <row r="4436">
          <cell r="A4436">
            <v>97333</v>
          </cell>
          <cell r="B4436" t="str">
            <v>TUBO EM COBRE FLEXÍVEL, DN 1/2", COM ISOLAMENTO, INSTALADO EM RAMAL DE ALIMENTAÇÃO DE AR CONDICIONADO COM CONDENSADORA CENTRAL  FORNECIMENTO E INSTALAÇÃO. AF_12/2015</v>
          </cell>
          <cell r="C4436" t="str">
            <v>M</v>
          </cell>
          <cell r="D4436">
            <v>62.43</v>
          </cell>
          <cell r="E4436">
            <v>2.64</v>
          </cell>
          <cell r="F4436">
            <v>65.069999999999993</v>
          </cell>
        </row>
        <row r="4437">
          <cell r="A4437">
            <v>97334</v>
          </cell>
          <cell r="B4437" t="str">
            <v>TUBO EM COBRE FLEXÍVEL, DN 5/8, COM ISOLAMENTO, INSTALADO EM RAMAL DE ALIMENTAÇÃO DE AR CONDICIONADO COM CONDENSADORA CENTRAL   FORNECIMENTO E INSTALAÇÃO. AF_12/2015</v>
          </cell>
          <cell r="C4437" t="str">
            <v>M</v>
          </cell>
          <cell r="D4437">
            <v>76.41</v>
          </cell>
          <cell r="E4437">
            <v>2.79</v>
          </cell>
          <cell r="F4437">
            <v>79.2</v>
          </cell>
        </row>
        <row r="4438">
          <cell r="A4438">
            <v>103289</v>
          </cell>
          <cell r="B4438" t="str">
            <v>TUBO EM COBRE FLEXÍVEL, DN 1/4", COM ISOLAMENTO, INSTALADO EM FORRO, PARA RAMAL DE ALIMENTAÇÃO DE AR CONDICIONADO, INCLUSO FIXADOR. AF_11/2021</v>
          </cell>
          <cell r="C4438" t="str">
            <v>M</v>
          </cell>
          <cell r="D4438">
            <v>30.56</v>
          </cell>
          <cell r="E4438">
            <v>3.87</v>
          </cell>
          <cell r="F4438">
            <v>34.43</v>
          </cell>
        </row>
        <row r="4439">
          <cell r="A4439">
            <v>103290</v>
          </cell>
          <cell r="B4439" t="str">
            <v>TUBO EM COBRE FLEXÍVEL, DN 3/8", COM ISOLAMENTO, INSTALADO EM FORRO, PARA RAMAL DE ALIMENTAÇÃO DE AR CONDICIONADO, INCLUSO FIXADOR. AF_11/2021</v>
          </cell>
          <cell r="C4439" t="str">
            <v>M</v>
          </cell>
          <cell r="D4439">
            <v>52.75</v>
          </cell>
          <cell r="E4439">
            <v>4.0999999999999996</v>
          </cell>
          <cell r="F4439">
            <v>56.85</v>
          </cell>
        </row>
        <row r="4440">
          <cell r="A4440">
            <v>103291</v>
          </cell>
          <cell r="B4440" t="str">
            <v>TUBO EM COBRE FLEXÍVEL, DN 1/2", COM ISOLAMENTO, INSTALADO EM FORRO, PARA RAMAL DE ALIMENTAÇÃO DE AR CONDICIONADO, INCLUSO FIXADOR. AF_11/2021</v>
          </cell>
          <cell r="C4440" t="str">
            <v>M</v>
          </cell>
          <cell r="D4440">
            <v>65.25</v>
          </cell>
          <cell r="E4440">
            <v>4.32</v>
          </cell>
          <cell r="F4440">
            <v>69.569999999999993</v>
          </cell>
        </row>
        <row r="4441">
          <cell r="A4441">
            <v>103292</v>
          </cell>
          <cell r="B4441" t="str">
            <v>TUBO EM COBRE FLEXÍVEL, DN 5/8", COM ISOLAMENTO, INSTALADO EM FORRO, PARA RAMAL DE ALIMENTAÇÃO DE AR CONDICIONADO, INCLUSO FIXADOR. AF_11/2021</v>
          </cell>
          <cell r="C4441" t="str">
            <v>M</v>
          </cell>
          <cell r="D4441">
            <v>79.23</v>
          </cell>
          <cell r="E4441">
            <v>4.47</v>
          </cell>
          <cell r="F4441">
            <v>83.7</v>
          </cell>
        </row>
        <row r="4442">
          <cell r="A4442" t="str">
            <v>AUX1041</v>
          </cell>
          <cell r="B4442" t="str">
            <v>TUBO EM COBRE FLEXÍVEL, DN 3/4", COM ISOLAMENTO, P/ INSTALAÇÕES AR-CONDICIONADO</v>
          </cell>
          <cell r="C4442" t="str">
            <v>M</v>
          </cell>
          <cell r="D4442">
            <v>182.16</v>
          </cell>
          <cell r="E4442">
            <v>5.58</v>
          </cell>
          <cell r="F4442">
            <v>187.74</v>
          </cell>
        </row>
        <row r="4443">
          <cell r="A4443"/>
          <cell r="B4443" t="str">
            <v>TUBOS E CONEXÕES DE PVC - DRENOS DE AR-CONDICIONADO</v>
          </cell>
          <cell r="C4443"/>
          <cell r="D4443"/>
          <cell r="E4443"/>
          <cell r="F4443"/>
        </row>
        <row r="4444">
          <cell r="A4444">
            <v>104315</v>
          </cell>
          <cell r="B4444" t="str">
            <v>TUBO, PVC, SOLDÁVEL, DN 20 MM, INSTALADO EM DRENO DE AR CONDICIONADO - FORNECIMENTO E INSTALAÇÃO. AF_08/2022</v>
          </cell>
          <cell r="C4444" t="str">
            <v>M</v>
          </cell>
          <cell r="D4444">
            <v>7.82</v>
          </cell>
          <cell r="E4444">
            <v>9.11</v>
          </cell>
          <cell r="F4444">
            <v>16.93</v>
          </cell>
        </row>
        <row r="4445">
          <cell r="A4445">
            <v>89865</v>
          </cell>
          <cell r="B4445" t="str">
            <v>TUBO, PVC, SOLDÁVEL, DN 25MM, INSTALADO EM DRENO DE AR-CONDICIONADO - FORNECIMENTO E INSTALAÇÃO. AF_08/2022</v>
          </cell>
          <cell r="C4445" t="str">
            <v>M</v>
          </cell>
          <cell r="D4445">
            <v>8.57</v>
          </cell>
          <cell r="E4445">
            <v>9.58</v>
          </cell>
          <cell r="F4445">
            <v>18.149999999999999</v>
          </cell>
        </row>
        <row r="4446">
          <cell r="A4446">
            <v>104316</v>
          </cell>
          <cell r="B4446" t="str">
            <v>TUBO, PVC, SOLDÁVEL, DN 32 MM, INSTALADO EM DRENO DE AR CONDICIONADO - FORNECIMENTO E INSTALAÇÃO. AF_08/2022</v>
          </cell>
          <cell r="C4446" t="str">
            <v>M</v>
          </cell>
          <cell r="D4446">
            <v>14.57</v>
          </cell>
          <cell r="E4446">
            <v>10.210000000000001</v>
          </cell>
          <cell r="F4446">
            <v>24.78</v>
          </cell>
        </row>
        <row r="4447">
          <cell r="A4447">
            <v>104317</v>
          </cell>
          <cell r="B4447" t="str">
            <v>JOELHO 90 GRAUS, PVC, SOLDÁVEL, DN 20 MM, INSTALADO EM DRENO DE AR CONDICIONADO - FORNECIMENTO E INSTALAÇÃO. AF_08/2022</v>
          </cell>
          <cell r="C4447" t="str">
            <v>UN</v>
          </cell>
          <cell r="D4447">
            <v>3.1</v>
          </cell>
          <cell r="E4447">
            <v>3.97</v>
          </cell>
          <cell r="F4447">
            <v>7.07</v>
          </cell>
        </row>
        <row r="4448">
          <cell r="A4448">
            <v>89866</v>
          </cell>
          <cell r="B4448" t="str">
            <v>JOELHO 90 GRAUS, PVC, SOLDÁVEL, DN 25MM, INSTALADO EM DRENO DE AR-CONDICIONADO - FORNECIMENTO E INSTALAÇÃO. AF_08/2022</v>
          </cell>
          <cell r="C4448" t="str">
            <v>UN</v>
          </cell>
          <cell r="D4448">
            <v>3.61</v>
          </cell>
          <cell r="E4448">
            <v>4.18</v>
          </cell>
          <cell r="F4448">
            <v>7.79</v>
          </cell>
        </row>
        <row r="4449">
          <cell r="A4449">
            <v>104319</v>
          </cell>
          <cell r="B4449" t="str">
            <v>JOELHO 90 GRAUS, PVC, SOLDÁVEL, DN 32 MM, INSTALADO EM DRENO DE AR CONDICIONADO - FORNECIMENTO E INSTALAÇÃO. AF_08/2022</v>
          </cell>
          <cell r="C4449" t="str">
            <v>UN</v>
          </cell>
          <cell r="D4449">
            <v>6.06</v>
          </cell>
          <cell r="E4449">
            <v>4.4400000000000004</v>
          </cell>
          <cell r="F4449">
            <v>10.5</v>
          </cell>
        </row>
        <row r="4450">
          <cell r="A4450">
            <v>104318</v>
          </cell>
          <cell r="B4450" t="str">
            <v>JOELHO 45 GRAUS, PVC, SOLDÁVEL, DN 20 MM, INSTALADO EM DRENO DE AR CONDICIONADO - FORNECIMENTO E INSTALAÇÃO. AF_08/2022</v>
          </cell>
          <cell r="C4450" t="str">
            <v>UN</v>
          </cell>
          <cell r="D4450">
            <v>3.7</v>
          </cell>
          <cell r="E4450">
            <v>3.97</v>
          </cell>
          <cell r="F4450">
            <v>7.67</v>
          </cell>
        </row>
        <row r="4451">
          <cell r="A4451">
            <v>89867</v>
          </cell>
          <cell r="B4451" t="str">
            <v>JOELHO 45 GRAUS, PVC, SOLDÁVEL, DN 25MM, INSTALADO EM DRENO DE AR-CONDICIONADO - FORNECIMENTO E INSTALAÇÃO. AF_08/2022</v>
          </cell>
          <cell r="C4451" t="str">
            <v>UN</v>
          </cell>
          <cell r="D4451">
            <v>4.5</v>
          </cell>
          <cell r="E4451">
            <v>4.16</v>
          </cell>
          <cell r="F4451">
            <v>8.66</v>
          </cell>
        </row>
        <row r="4452">
          <cell r="A4452">
            <v>104320</v>
          </cell>
          <cell r="B4452" t="str">
            <v>JOELHO 45 GRAUS, PVC, SOLDÁVEL, DN 32 MM, INSTALADO EM DRENO DE AR CONDICIONADO - FORNECIMENTO E INSTALAÇÃO. AF_08/2022</v>
          </cell>
          <cell r="C4452" t="str">
            <v>UN</v>
          </cell>
          <cell r="D4452">
            <v>8</v>
          </cell>
          <cell r="E4452">
            <v>4.43</v>
          </cell>
          <cell r="F4452">
            <v>12.43</v>
          </cell>
        </row>
        <row r="4453">
          <cell r="A4453">
            <v>104321</v>
          </cell>
          <cell r="B4453" t="str">
            <v>LUVA, PVC, SOLDÁVEL, DN 20 MM, INSTALADO EM DRENO DE AR CONDICIONADO - FORNECIMENTO E INSTALAÇÃO. AF_08/2022</v>
          </cell>
          <cell r="C4453" t="str">
            <v>UN</v>
          </cell>
          <cell r="D4453">
            <v>2.83</v>
          </cell>
          <cell r="E4453">
            <v>2.63</v>
          </cell>
          <cell r="F4453">
            <v>5.46</v>
          </cell>
        </row>
        <row r="4454">
          <cell r="A4454">
            <v>89868</v>
          </cell>
          <cell r="B4454" t="str">
            <v>LUVA, PVC, SOLDÁVEL, DN 25MM, INSTALADO EM DRENO DE AR-CONDICIONADO - FORNECIMENTO E INSTALAÇÃO. AF_08/2022</v>
          </cell>
          <cell r="C4454" t="str">
            <v>UN</v>
          </cell>
          <cell r="D4454">
            <v>3.2</v>
          </cell>
          <cell r="E4454">
            <v>2.77</v>
          </cell>
          <cell r="F4454">
            <v>5.97</v>
          </cell>
        </row>
        <row r="4455">
          <cell r="A4455">
            <v>104322</v>
          </cell>
          <cell r="B4455" t="str">
            <v>LUVA, PVC, SOLDÁVEL, DN 32 MM, INSTALADO EM DRENO DE AR CONDICIONADO - FORNECIMENTO E INSTALAÇÃO. AF_08/2022</v>
          </cell>
          <cell r="C4455" t="str">
            <v>UN</v>
          </cell>
          <cell r="D4455">
            <v>5.01</v>
          </cell>
          <cell r="E4455">
            <v>2.97</v>
          </cell>
          <cell r="F4455">
            <v>7.98</v>
          </cell>
        </row>
        <row r="4456">
          <cell r="A4456">
            <v>104323</v>
          </cell>
          <cell r="B4456" t="str">
            <v>TE, PVC, SOLDÁVEL, DN 20 MM, INSTALADO EM DRENO DE AR CONDICIONADO - FORNECIMENTO E INSTALAÇÃO. AF_08/2022</v>
          </cell>
          <cell r="C4456" t="str">
            <v>UN</v>
          </cell>
          <cell r="D4456">
            <v>4.62</v>
          </cell>
          <cell r="E4456">
            <v>5.27</v>
          </cell>
          <cell r="F4456">
            <v>9.89</v>
          </cell>
        </row>
        <row r="4457">
          <cell r="A4457">
            <v>89869</v>
          </cell>
          <cell r="B4457" t="str">
            <v>TE, PVC, SOLDÁVEL, DN 25MM, INSTALADO EM DRENO DE AR-CONDICIONADO - FORNECIMENTO E INSTALAÇÃO. AF_08/2022</v>
          </cell>
          <cell r="C4457" t="str">
            <v>UN</v>
          </cell>
          <cell r="D4457">
            <v>5.27</v>
          </cell>
          <cell r="E4457">
            <v>5.55</v>
          </cell>
          <cell r="F4457">
            <v>10.82</v>
          </cell>
        </row>
        <row r="4458">
          <cell r="A4458">
            <v>104324</v>
          </cell>
          <cell r="B4458" t="str">
            <v>TE, PVC, SOLDÁVEL, DN 32 MM, INSTALADO EM DRENO DE AR CONDICIONADO - FORNECIMENTO E INSTALAÇÃO. AF_08/2022</v>
          </cell>
          <cell r="C4458" t="str">
            <v>UN</v>
          </cell>
          <cell r="D4458">
            <v>8.99</v>
          </cell>
          <cell r="E4458">
            <v>5.91</v>
          </cell>
          <cell r="F4458">
            <v>14.9</v>
          </cell>
        </row>
        <row r="4459">
          <cell r="A4459"/>
          <cell r="B4459" t="str">
            <v>AR CONDICIONADO</v>
          </cell>
          <cell r="C4459"/>
          <cell r="D4459"/>
          <cell r="E4459"/>
          <cell r="F4459"/>
        </row>
        <row r="4460">
          <cell r="A4460">
            <v>103244</v>
          </cell>
          <cell r="B4460" t="str">
            <v>AR CONDICIONADO SPLIT INVERTER, HI-WALL (PAREDE), 9000 BTU/H, CICLO FRIO - FORNECIMENTO E INSTALAÇÃO. AF_11/2021_PE</v>
          </cell>
          <cell r="C4460" t="str">
            <v>UN</v>
          </cell>
          <cell r="D4460">
            <v>2093.85</v>
          </cell>
          <cell r="E4460">
            <v>93.11</v>
          </cell>
          <cell r="F4460">
            <v>2186.96</v>
          </cell>
        </row>
        <row r="4461">
          <cell r="A4461">
            <v>103245</v>
          </cell>
          <cell r="B4461" t="str">
            <v>AR CONDICIONADO SPLIT ON/OFF, HI-WALL (PAREDE), 9000 BTUS/H, CICLO FRIO - FORNECIMENTO E INSTALAÇÃO. AF_11/2021_PE</v>
          </cell>
          <cell r="C4461" t="str">
            <v>UN</v>
          </cell>
          <cell r="D4461">
            <v>1637.27</v>
          </cell>
          <cell r="E4461">
            <v>93.11</v>
          </cell>
          <cell r="F4461">
            <v>1730.38</v>
          </cell>
        </row>
        <row r="4462">
          <cell r="A4462">
            <v>103246</v>
          </cell>
          <cell r="B4462" t="str">
            <v>AR CONDICIONADO SPLIT ON/OFF, HI-WALL (PAREDE), 9000 BTUS/H, CICLO QUENTE/FRIO - FORNECIMENTO E INSTALAÇÃO. AF_11/2021_PE</v>
          </cell>
          <cell r="C4462" t="str">
            <v>UN</v>
          </cell>
          <cell r="D4462">
            <v>1791.68</v>
          </cell>
          <cell r="E4462">
            <v>93.11</v>
          </cell>
          <cell r="F4462">
            <v>1884.79</v>
          </cell>
        </row>
        <row r="4463">
          <cell r="A4463">
            <v>103247</v>
          </cell>
          <cell r="B4463" t="str">
            <v>AR CONDICIONADO SPLIT INVERTER, HI-WALL (PAREDE), 12000 BTU/H, CICLO FRIO - FORNECIMENTO E INSTALAÇÃO. AF_11/2021_PE</v>
          </cell>
          <cell r="C4463" t="str">
            <v>UN</v>
          </cell>
          <cell r="D4463">
            <v>2331.33</v>
          </cell>
          <cell r="E4463">
            <v>93.11</v>
          </cell>
          <cell r="F4463">
            <v>2424.44</v>
          </cell>
        </row>
        <row r="4464">
          <cell r="A4464">
            <v>103248</v>
          </cell>
          <cell r="B4464" t="str">
            <v>AR CONDICIONADO SPLIT ON/OFF, HI-WALL (PAREDE), 12000 BTUS/H, CICLO FRIO - FORNECIMENTO E INSTALAÇÃO. AF_11/2021_PE</v>
          </cell>
          <cell r="C4464" t="str">
            <v>UN</v>
          </cell>
          <cell r="D4464">
            <v>1892.78</v>
          </cell>
          <cell r="E4464">
            <v>93.11</v>
          </cell>
          <cell r="F4464">
            <v>1985.89</v>
          </cell>
        </row>
        <row r="4465">
          <cell r="A4465">
            <v>103249</v>
          </cell>
          <cell r="B4465" t="str">
            <v>AR CONDICIONADO SPLIT ON/OFF, HI-WALL (PAREDE), 12000 BTUS/H, CICLO QUENTE/FRIO - FORNECIMENTO E INSTALAÇÃO. AF_11/2021_PE</v>
          </cell>
          <cell r="C4465" t="str">
            <v>UN</v>
          </cell>
          <cell r="D4465">
            <v>2038.5</v>
          </cell>
          <cell r="E4465">
            <v>93.11</v>
          </cell>
          <cell r="F4465">
            <v>2131.61</v>
          </cell>
        </row>
        <row r="4466">
          <cell r="A4466">
            <v>103250</v>
          </cell>
          <cell r="B4466" t="str">
            <v>AR CONDICIONADO SPLIT INVERTER, HI-WALL (PAREDE), 18000 BTU/H, CICLO FRIO - FORNECIMENTO E INSTALAÇÃO. AF_11/2021_PE</v>
          </cell>
          <cell r="C4466" t="str">
            <v>UN</v>
          </cell>
          <cell r="D4466">
            <v>3410.53</v>
          </cell>
          <cell r="E4466">
            <v>100.68</v>
          </cell>
          <cell r="F4466">
            <v>3511.21</v>
          </cell>
        </row>
        <row r="4467">
          <cell r="A4467">
            <v>103251</v>
          </cell>
          <cell r="B4467" t="str">
            <v>AR CONDICIONADO SPLIT ON/OFF, HI-WALL (PAREDE), 18000 BTUS/H, CICLO FRIO - FORNECIMENTO E INSTALAÇÃO. AF_11/2021_PE</v>
          </cell>
          <cell r="C4467" t="str">
            <v>UN</v>
          </cell>
          <cell r="D4467">
            <v>2678.08</v>
          </cell>
          <cell r="E4467">
            <v>100.68</v>
          </cell>
          <cell r="F4467">
            <v>2778.76</v>
          </cell>
        </row>
        <row r="4468">
          <cell r="A4468">
            <v>103252</v>
          </cell>
          <cell r="B4468" t="str">
            <v>AR CONDICIONADO SPLIT ON/OFF, HI-WALL (PAREDE), 18000 BTUS/H, CICLO QUENTE/FRIO - FORNECIMENTO E INSTALAÇÃO. AF_11/2021_PE</v>
          </cell>
          <cell r="C4468" t="str">
            <v>UN</v>
          </cell>
          <cell r="D4468">
            <v>2973.46</v>
          </cell>
          <cell r="E4468">
            <v>100.68</v>
          </cell>
          <cell r="F4468">
            <v>3074.14</v>
          </cell>
        </row>
        <row r="4469">
          <cell r="A4469">
            <v>103253</v>
          </cell>
          <cell r="B4469" t="str">
            <v>AR CONDICIONADO SPLIT INVERTER, HI-WALL (PAREDE), 24000 BTU/H, CICLO FRIO - FORNECIMENTO E INSTALAÇÃO. AF_11/2021_PE</v>
          </cell>
          <cell r="C4469" t="str">
            <v>UN</v>
          </cell>
          <cell r="D4469">
            <v>4672.21</v>
          </cell>
          <cell r="E4469">
            <v>105.09</v>
          </cell>
          <cell r="F4469">
            <v>4777.3</v>
          </cell>
        </row>
        <row r="4470">
          <cell r="A4470">
            <v>103254</v>
          </cell>
          <cell r="B4470" t="str">
            <v>AR CONDICIONADO SPLIT ON/OFF, HI-WALL (PAREDE), 24000 BTUS/H, CICLO FRIO - FORNECIMENTO E INSTALAÇÃO. AF_11/2021_PE</v>
          </cell>
          <cell r="C4470" t="str">
            <v>UN</v>
          </cell>
          <cell r="D4470">
            <v>3474.73</v>
          </cell>
          <cell r="E4470">
            <v>105.09</v>
          </cell>
          <cell r="F4470">
            <v>3579.82</v>
          </cell>
        </row>
        <row r="4471">
          <cell r="A4471">
            <v>103255</v>
          </cell>
          <cell r="B4471" t="str">
            <v>AR CONDICIONADO SPLIT ON/OFF, HI-WALL (PAREDE), 24000 BTUS/H, CICLO QUENTE/FRIO - FORNECIMENTO E INSTALAÇÃO. AF_11/2021_PE</v>
          </cell>
          <cell r="C4471" t="str">
            <v>UN</v>
          </cell>
          <cell r="D4471">
            <v>3897.23</v>
          </cell>
          <cell r="E4471">
            <v>105.09</v>
          </cell>
          <cell r="F4471">
            <v>4002.32</v>
          </cell>
        </row>
        <row r="4472">
          <cell r="A4472">
            <v>103256</v>
          </cell>
          <cell r="B4472" t="str">
            <v>AR CONDICIONADO SPLIT INVERTER, PISO TETO, 18000 BTU/H, CICLO FRIO - FORNECIMENTO E INSTALAÇÃO. AF_11/2021_PE</v>
          </cell>
          <cell r="C4472" t="str">
            <v>UN</v>
          </cell>
          <cell r="D4472">
            <v>8700.27</v>
          </cell>
          <cell r="E4472">
            <v>154.43</v>
          </cell>
          <cell r="F4472">
            <v>8854.7000000000007</v>
          </cell>
        </row>
        <row r="4473">
          <cell r="A4473">
            <v>103257</v>
          </cell>
          <cell r="B4473" t="str">
            <v>AR CONDICIONADO SPLIT ON/OFF, PISO TETO, 18.000 BTU/H, CICLO FRIO - FORNECIMENTO E INSTALAÇÃO. AF_11/2021_PE</v>
          </cell>
          <cell r="C4473" t="str">
            <v>UN</v>
          </cell>
          <cell r="D4473">
            <v>4920.34</v>
          </cell>
          <cell r="E4473">
            <v>154.43</v>
          </cell>
          <cell r="F4473">
            <v>5074.7700000000004</v>
          </cell>
        </row>
        <row r="4474">
          <cell r="A4474">
            <v>103258</v>
          </cell>
          <cell r="B4474" t="str">
            <v>AR CONDICIONADO SPLIT INVERTER, PISO TETO, 24000 BTU/H, CICLO FRIO - FORNECIMENTO E INSTALAÇÃO. AF_11/2021_PE</v>
          </cell>
          <cell r="C4474" t="str">
            <v>UN</v>
          </cell>
          <cell r="D4474">
            <v>9737.32</v>
          </cell>
          <cell r="E4474">
            <v>158.54</v>
          </cell>
          <cell r="F4474">
            <v>9895.86</v>
          </cell>
        </row>
        <row r="4475">
          <cell r="A4475">
            <v>103259</v>
          </cell>
          <cell r="B4475" t="str">
            <v>AR CONDICIONADO SPLIT ON/OFF, PISO TETO, 24.000 BTU/H, CICLO FRIO - FORNECIMENTO E INSTALAÇÃO. AF_11/2021_PE</v>
          </cell>
          <cell r="C4475" t="str">
            <v>UN</v>
          </cell>
          <cell r="D4475">
            <v>5190.75</v>
          </cell>
          <cell r="E4475">
            <v>158.54</v>
          </cell>
          <cell r="F4475">
            <v>5349.29</v>
          </cell>
        </row>
        <row r="4476">
          <cell r="A4476">
            <v>103260</v>
          </cell>
          <cell r="B4476" t="str">
            <v>AR CONDICIONADO SPLIT INVERTER, PISO TETO, 24000 BTU/H, QUENTE/FRIO - FORNECIMENTO E INSTALAÇÃO. AF_11/2021_PE</v>
          </cell>
          <cell r="C4476" t="str">
            <v>UN</v>
          </cell>
          <cell r="D4476">
            <v>5335.44</v>
          </cell>
          <cell r="E4476">
            <v>158.54</v>
          </cell>
          <cell r="F4476">
            <v>5493.98</v>
          </cell>
        </row>
        <row r="4477">
          <cell r="A4477">
            <v>103261</v>
          </cell>
          <cell r="B4477" t="str">
            <v>AR CONDICIONADO SPLIT INVERTER, PISO TETO, 36000 BTU/H, CICLO FRIO - FORNECIMENTO E INSTALAÇÃO. AF_11/2021_PE</v>
          </cell>
          <cell r="C4477" t="str">
            <v>UN</v>
          </cell>
          <cell r="D4477">
            <v>10987.69</v>
          </cell>
          <cell r="E4477">
            <v>174.06</v>
          </cell>
          <cell r="F4477">
            <v>11161.75</v>
          </cell>
        </row>
        <row r="4478">
          <cell r="A4478">
            <v>103262</v>
          </cell>
          <cell r="B4478" t="str">
            <v>AR CONDICIONADO SPLIT ON/OFF, PISO TETO, 36.000 BTU/H, CICLO FRIO - FORNECIMENTO E INSTALAÇÃO. AF_11/2021_PE</v>
          </cell>
          <cell r="C4478" t="str">
            <v>UN</v>
          </cell>
          <cell r="D4478">
            <v>6845.15</v>
          </cell>
          <cell r="E4478">
            <v>174.06</v>
          </cell>
          <cell r="F4478">
            <v>7019.21</v>
          </cell>
        </row>
        <row r="4479">
          <cell r="A4479">
            <v>103263</v>
          </cell>
          <cell r="B4479" t="str">
            <v>AR CONDICIONADO SPLIT INVERTER, PISO TETO, 48000 BTU/H, CICLO FRIO - FORNECIMENTO E INSTALAÇÃO. AF_11/2021_PE</v>
          </cell>
          <cell r="C4479" t="str">
            <v>UN</v>
          </cell>
          <cell r="D4479">
            <v>15256.64</v>
          </cell>
          <cell r="E4479">
            <v>266.73</v>
          </cell>
          <cell r="F4479">
            <v>15523.37</v>
          </cell>
        </row>
        <row r="4480">
          <cell r="A4480">
            <v>103264</v>
          </cell>
          <cell r="B4480" t="str">
            <v>AR CONDICIONADO SPLIT ON/OFF, PISO TETO, 48.000 BTU/H, CICLO FRIO - FORNECIMENTO E INSTALAÇÃO. AF_11/2021_PE</v>
          </cell>
          <cell r="C4480" t="str">
            <v>UN</v>
          </cell>
          <cell r="D4480">
            <v>8474.11</v>
          </cell>
          <cell r="E4480">
            <v>266.73</v>
          </cell>
          <cell r="F4480">
            <v>8740.84</v>
          </cell>
        </row>
        <row r="4481">
          <cell r="A4481">
            <v>103265</v>
          </cell>
          <cell r="B4481" t="str">
            <v>AR CONDICIONADO SPLIT INVERTER, PISO TETO, APRESENTANDO ENTRE 54000 E 58000 BTU/H, CICLO FRIO - FORNECIMENTO E INSTALAÇÃO. AF_11/2021_PE</v>
          </cell>
          <cell r="C4481" t="str">
            <v>UN</v>
          </cell>
          <cell r="D4481">
            <v>18431.41</v>
          </cell>
          <cell r="E4481">
            <v>266.73</v>
          </cell>
          <cell r="F4481">
            <v>18698.14</v>
          </cell>
        </row>
        <row r="4482">
          <cell r="A4482">
            <v>103266</v>
          </cell>
          <cell r="B4482" t="str">
            <v>AR CONDICIONADO SPLIT ON/OFF, PISO TETO, 60.000 BTU/H, CICLO FRIO - FORNECIMENTO E INSTALAÇÃO. AF_11/2021_PE</v>
          </cell>
          <cell r="C4482" t="str">
            <v>UN</v>
          </cell>
          <cell r="D4482">
            <v>9485.83</v>
          </cell>
          <cell r="E4482">
            <v>266.73</v>
          </cell>
          <cell r="F4482">
            <v>9752.56</v>
          </cell>
        </row>
        <row r="4483">
          <cell r="A4483">
            <v>103267</v>
          </cell>
          <cell r="B4483" t="str">
            <v>AR CONDICIONADO SPLIT ON/OFF, CASSETE (TETO), FRIO 4 VIAS 18000 BTU/H - FORNECIMENTO E INSTALAÇÃO. AF_11/2021_PE</v>
          </cell>
          <cell r="C4483" t="str">
            <v>UN</v>
          </cell>
          <cell r="D4483">
            <v>5387.57</v>
          </cell>
          <cell r="E4483">
            <v>158.47</v>
          </cell>
          <cell r="F4483">
            <v>5546.04</v>
          </cell>
        </row>
        <row r="4484">
          <cell r="A4484">
            <v>103268</v>
          </cell>
          <cell r="B4484" t="str">
            <v>AR CONDICIONADO SPLIT ON/OFF, CASSETE (TETO), 18000 BTU/H, CICLO QUENTE/FRIO - FORNECIMENTO E INSTALAÇÃO. AF_11/2021_PE</v>
          </cell>
          <cell r="C4484" t="str">
            <v>UN</v>
          </cell>
          <cell r="D4484">
            <v>6418.09</v>
          </cell>
          <cell r="E4484">
            <v>158.47</v>
          </cell>
          <cell r="F4484">
            <v>6576.56</v>
          </cell>
        </row>
        <row r="4485">
          <cell r="A4485">
            <v>103269</v>
          </cell>
          <cell r="B4485" t="str">
            <v>AR CONDICIONADO SPLIT ON/OFF, CASSETE (TETO), FRIO 4 VIAS 24000 BTU/H - FORNECIMENTO E INSTALAÇÃO. AF_11/2021_PE</v>
          </cell>
          <cell r="C4485" t="str">
            <v>UN</v>
          </cell>
          <cell r="D4485">
            <v>6644.72</v>
          </cell>
          <cell r="E4485">
            <v>164.75</v>
          </cell>
          <cell r="F4485">
            <v>6809.47</v>
          </cell>
        </row>
        <row r="4486">
          <cell r="A4486">
            <v>103270</v>
          </cell>
          <cell r="B4486" t="str">
            <v>AR CONDICIONADO SPLIT ON/OFF, CASSETE (TETO), 24000 BTU/H, CICLO QUENTE/FRIO - FORNECIMENTO E INSTALAÇÃO. AF_11/2021_PE</v>
          </cell>
          <cell r="C4486" t="str">
            <v>UN</v>
          </cell>
          <cell r="D4486">
            <v>6902.16</v>
          </cell>
          <cell r="E4486">
            <v>164.75</v>
          </cell>
          <cell r="F4486">
            <v>7066.91</v>
          </cell>
        </row>
        <row r="4487">
          <cell r="A4487">
            <v>103271</v>
          </cell>
          <cell r="B4487" t="str">
            <v>AR CONDICIONADO SPLIT ON/OFF, CASSETE (TETO), FRIO 4 VIAS 36000 BTU/H - FORNECIMENTO E INSTALAÇÃO. AF_11/2021_PE</v>
          </cell>
          <cell r="C4487" t="str">
            <v>UN</v>
          </cell>
          <cell r="D4487">
            <v>9811.6299999999992</v>
          </cell>
          <cell r="E4487">
            <v>189.67</v>
          </cell>
          <cell r="F4487">
            <v>10001.299999999999</v>
          </cell>
        </row>
        <row r="4488">
          <cell r="A4488">
            <v>103272</v>
          </cell>
          <cell r="B4488" t="str">
            <v>AR CONDICIONADO SPLIT ON/OFF, CASSETE (TETO), 36000 BTU/H, CICLO QUENTE/FRIO - FORNECIMENTO E INSTALAÇÃO. AF_11/2021_PE</v>
          </cell>
          <cell r="C4488" t="str">
            <v>UN</v>
          </cell>
          <cell r="D4488">
            <v>10139.01</v>
          </cell>
          <cell r="E4488">
            <v>189.67</v>
          </cell>
          <cell r="F4488">
            <v>10328.68</v>
          </cell>
        </row>
        <row r="4489">
          <cell r="A4489">
            <v>103273</v>
          </cell>
          <cell r="B4489" t="str">
            <v>AR CONDICIONADO SPLIT ON/OFF, CASSETE (TETO), FRIO 4 VIAS 48000 BTU/H - FORNECIMENTO E INSTALAÇÃO. AF_11/2021_PE</v>
          </cell>
          <cell r="C4489" t="str">
            <v>UN</v>
          </cell>
          <cell r="D4489">
            <v>10379.42</v>
          </cell>
          <cell r="E4489">
            <v>284.07</v>
          </cell>
          <cell r="F4489">
            <v>10663.49</v>
          </cell>
        </row>
        <row r="4490">
          <cell r="A4490">
            <v>103274</v>
          </cell>
          <cell r="B4490" t="str">
            <v>AR CONDICIONADO SPLIT ON/OFF, CASSETE (TETO), 48000 BTU/H, CICLO QUENTE/FRIO - FORNECIMENTO E INSTALAÇÃO. AF_11/2021_PE</v>
          </cell>
          <cell r="C4490" t="str">
            <v>UN</v>
          </cell>
          <cell r="D4490">
            <v>11919.13</v>
          </cell>
          <cell r="E4490">
            <v>284.07</v>
          </cell>
          <cell r="F4490">
            <v>12203.2</v>
          </cell>
        </row>
        <row r="4491">
          <cell r="A4491">
            <v>103275</v>
          </cell>
          <cell r="B4491" t="str">
            <v>AR CONDICIONADO SPLIT ON/OFF, CASSETE (TETO), FRIO 4 VIAS 60000 BTU/H - FORNECIMENTO E INSTALAÇÃO. AF_11/2021_PE</v>
          </cell>
          <cell r="C4491" t="str">
            <v>UN</v>
          </cell>
          <cell r="D4491">
            <v>11856.27</v>
          </cell>
          <cell r="E4491">
            <v>284.07</v>
          </cell>
          <cell r="F4491">
            <v>12140.34</v>
          </cell>
        </row>
        <row r="4492">
          <cell r="A4492">
            <v>103276</v>
          </cell>
          <cell r="B4492" t="str">
            <v>AR CONDICIONADO SPLIT ON/OFF, CASSETE (TETO), 60000 BTU/H, CICLO QUENTE/FRIO - FORNECIMENTO E INSTALAÇÃO. AF_11/2021_PE</v>
          </cell>
          <cell r="C4492" t="str">
            <v>UN</v>
          </cell>
          <cell r="D4492">
            <v>12451.78</v>
          </cell>
          <cell r="E4492">
            <v>284.07</v>
          </cell>
          <cell r="F4492">
            <v>12735.85</v>
          </cell>
        </row>
        <row r="4493">
          <cell r="A4493">
            <v>103277</v>
          </cell>
          <cell r="B4493" t="str">
            <v>AR CONDICIONADO SPLITÃO 10 TR - FORNECIMENTO E INSTALAÇÃO. AF_11/2021_PE</v>
          </cell>
          <cell r="C4493" t="str">
            <v>UN</v>
          </cell>
          <cell r="D4493">
            <v>23109.360000000001</v>
          </cell>
          <cell r="E4493">
            <v>382.26</v>
          </cell>
          <cell r="F4493">
            <v>23491.62</v>
          </cell>
        </row>
        <row r="4494">
          <cell r="A4494">
            <v>103278</v>
          </cell>
          <cell r="B4494" t="str">
            <v>AR CONDICIONADO SPLITÃO 15 TR - FORNECIMENTO E INSTALAÇÃO. AF_11/2021_PE</v>
          </cell>
          <cell r="C4494" t="str">
            <v>UN</v>
          </cell>
          <cell r="D4494">
            <v>29645.11</v>
          </cell>
          <cell r="E4494">
            <v>390.46</v>
          </cell>
          <cell r="F4494">
            <v>30035.57</v>
          </cell>
        </row>
        <row r="4495">
          <cell r="A4495" t="str">
            <v>AUX1036</v>
          </cell>
          <cell r="B4495" t="str">
            <v>GRELHA TIPO VENEZIANA, Ø = 100MM, COM CAIXA ADAPTADORA - PARA SAÍDA DE AR CONDICIONADO</v>
          </cell>
          <cell r="C4495" t="str">
            <v xml:space="preserve">UN </v>
          </cell>
          <cell r="D4495">
            <v>28.21</v>
          </cell>
          <cell r="E4495">
            <v>8.16</v>
          </cell>
          <cell r="F4495">
            <v>36.369999999999997</v>
          </cell>
        </row>
        <row r="4496">
          <cell r="A4496" t="str">
            <v>AUX1037</v>
          </cell>
          <cell r="B4496" t="str">
            <v>GRELHA TIPO VENEZIANA, Ø = 150MM, COM CAIXA ADAPTADORA - PARA SAÍDA DE AR CONDICIONADO</v>
          </cell>
          <cell r="C4496" t="str">
            <v xml:space="preserve">UN </v>
          </cell>
          <cell r="D4496">
            <v>33.369999999999997</v>
          </cell>
          <cell r="E4496">
            <v>8.16</v>
          </cell>
          <cell r="F4496">
            <v>41.53</v>
          </cell>
        </row>
        <row r="4497">
          <cell r="A4497"/>
          <cell r="B4497" t="str">
            <v>INSTALAÇÕES PARA GÁS -  instalações de água fria e água quente, gases combustíveis, instalações de combate a incêndio por hidrante e sprinklers e de gases medicinais</v>
          </cell>
          <cell r="C4497"/>
          <cell r="D4497"/>
          <cell r="E4497"/>
          <cell r="F4497"/>
        </row>
        <row r="4498">
          <cell r="A4498"/>
          <cell r="B4498" t="str">
            <v>MANUTENÇÃO / REPAROS - GLP</v>
          </cell>
          <cell r="C4498"/>
          <cell r="D4498"/>
          <cell r="E4498"/>
          <cell r="F4498"/>
        </row>
        <row r="4499">
          <cell r="A4499"/>
          <cell r="B4499" t="str">
            <v>INSTALAÇÕES GÁS CENTRAL</v>
          </cell>
          <cell r="C4499"/>
          <cell r="D4499"/>
          <cell r="E4499"/>
          <cell r="F4499"/>
        </row>
        <row r="4500">
          <cell r="A4500">
            <v>103029</v>
          </cell>
          <cell r="B4500" t="str">
            <v>REGISTRO OU REGULADOR DE GÁS DE COZINHA - FORNECIMENTO E INSTALAÇÃO. AF_08/2021</v>
          </cell>
          <cell r="C4500" t="str">
            <v>UN</v>
          </cell>
          <cell r="D4500">
            <v>42.84</v>
          </cell>
          <cell r="E4500">
            <v>4.1100000000000003</v>
          </cell>
          <cell r="F4500">
            <v>46.95</v>
          </cell>
        </row>
        <row r="4501">
          <cell r="A4501" t="str">
            <v>AUX2761</v>
          </cell>
          <cell r="B4501" t="str">
            <v>REGISTRO REGULADOR DE VAZÃO - 1/2"</v>
          </cell>
          <cell r="C4501" t="str">
            <v xml:space="preserve">UN </v>
          </cell>
          <cell r="D4501">
            <v>83.56</v>
          </cell>
          <cell r="E4501">
            <v>37.44</v>
          </cell>
          <cell r="F4501">
            <v>121</v>
          </cell>
        </row>
        <row r="4502">
          <cell r="A4502" t="str">
            <v>AUX2758</v>
          </cell>
          <cell r="B4502" t="str">
            <v>MANGUEIRA PARA GÁS GLP D=3/8" X 120CM, EM PVC TRANSPARENTE C/TARJA AMARELA, USO DOMESTICO</v>
          </cell>
          <cell r="C4502" t="str">
            <v xml:space="preserve">UN </v>
          </cell>
          <cell r="D4502">
            <v>26.51</v>
          </cell>
          <cell r="E4502">
            <v>2.5499999999999998</v>
          </cell>
          <cell r="F4502">
            <v>29.06</v>
          </cell>
        </row>
        <row r="4503">
          <cell r="A4503" t="str">
            <v>AUX1799</v>
          </cell>
          <cell r="B4503" t="str">
            <v>PIG TAIL OU CHICOTE FLEXÍVEL DE COBRE, PARA CONDUÇÃO DE GÁS - FORNEC. E INST.</v>
          </cell>
          <cell r="C4503" t="str">
            <v>UN</v>
          </cell>
          <cell r="D4503">
            <v>47.3</v>
          </cell>
          <cell r="E4503">
            <v>5.61</v>
          </cell>
          <cell r="F4503">
            <v>52.91</v>
          </cell>
        </row>
        <row r="4504">
          <cell r="A4504" t="str">
            <v>AUX1800</v>
          </cell>
          <cell r="B4504" t="str">
            <v>VÁLVULA DE RETENÇÃO EM LATÃO COM ROSCA DE 1/2" NPT X 7/16" NPT, PARA INSTALAÇÕES GÁS - FORNEC. E INST.</v>
          </cell>
          <cell r="C4504" t="str">
            <v>UN</v>
          </cell>
          <cell r="D4504">
            <v>20.18</v>
          </cell>
          <cell r="E4504">
            <v>3.18</v>
          </cell>
          <cell r="F4504">
            <v>23.36</v>
          </cell>
        </row>
        <row r="4505">
          <cell r="A4505" t="str">
            <v>AUX1801</v>
          </cell>
          <cell r="B4505" t="str">
            <v>CILINDRO DE G.L.P. DE 45KG COM CARGA - FORNEC. E COLOC.</v>
          </cell>
          <cell r="C4505" t="str">
            <v>UN</v>
          </cell>
          <cell r="D4505">
            <v>979.86</v>
          </cell>
          <cell r="E4505">
            <v>1.06</v>
          </cell>
          <cell r="F4505">
            <v>980.92</v>
          </cell>
        </row>
        <row r="4506">
          <cell r="A4506">
            <v>100788</v>
          </cell>
          <cell r="B4506" t="str">
            <v>KIT CAVALETE PARA GÁS - SEM MEDIDOR OU REGULADOR - ENTRADA INDIVIDUAL PRINCIPAL, EM AÇO GALVANIZADO DN 15 E 25 MM (1/2" E 1") - FORNECIMENTO E INSTALAÇÃO. AF_01/2020</v>
          </cell>
          <cell r="C4506" t="str">
            <v>UN</v>
          </cell>
          <cell r="D4506">
            <v>595.6</v>
          </cell>
          <cell r="E4506">
            <v>141.93</v>
          </cell>
          <cell r="F4506">
            <v>737.53</v>
          </cell>
        </row>
        <row r="4507">
          <cell r="A4507" t="str">
            <v>AUX2753</v>
          </cell>
          <cell r="B4507" t="str">
            <v>MEDIDOR DE GÁS GLP, CLASSE 300, D=28MM</v>
          </cell>
          <cell r="C4507" t="str">
            <v xml:space="preserve">UN </v>
          </cell>
          <cell r="D4507">
            <v>417.41</v>
          </cell>
          <cell r="E4507">
            <v>4.24</v>
          </cell>
          <cell r="F4507">
            <v>421.65</v>
          </cell>
        </row>
        <row r="4508">
          <cell r="A4508" t="str">
            <v>AUX1798</v>
          </cell>
          <cell r="B4508" t="str">
            <v>REGULADOR DE ALTA PRESSÃO (1º ESTÁGIO) PARA GÁS, RP-21, COM MANÔMETRO - FORNEC. E INST.</v>
          </cell>
          <cell r="C4508" t="str">
            <v>UN</v>
          </cell>
          <cell r="D4508">
            <v>45.5</v>
          </cell>
          <cell r="E4508">
            <v>10.61</v>
          </cell>
          <cell r="F4508">
            <v>56.11</v>
          </cell>
        </row>
        <row r="4509">
          <cell r="A4509" t="str">
            <v>AUX2752</v>
          </cell>
          <cell r="B4509" t="str">
            <v>REGULADOR DE GÁS 2º ESTÁGIO DE 7 KG/H (INSTALAÇÃO GÁS)</v>
          </cell>
          <cell r="C4509" t="str">
            <v xml:space="preserve">UN </v>
          </cell>
          <cell r="D4509">
            <v>40.130000000000003</v>
          </cell>
          <cell r="E4509">
            <v>18.12</v>
          </cell>
          <cell r="F4509">
            <v>58.25</v>
          </cell>
        </row>
        <row r="4510">
          <cell r="A4510" t="str">
            <v>AUX2641</v>
          </cell>
          <cell r="B4510" t="str">
            <v>REGULADOR DE BAIXA PRESSÃO, D=15MM, TIPO FISHER, CLASSE 300, 2º ESTÁGIO (INSTALAÇÃO GÁS)</v>
          </cell>
          <cell r="C4510" t="str">
            <v xml:space="preserve">UN </v>
          </cell>
          <cell r="D4510">
            <v>600.94000000000005</v>
          </cell>
          <cell r="E4510">
            <v>18.12</v>
          </cell>
          <cell r="F4510">
            <v>619.05999999999995</v>
          </cell>
        </row>
        <row r="4511">
          <cell r="A4511" t="str">
            <v>AUX3431</v>
          </cell>
          <cell r="B4511" t="str">
            <v>BOTIJÃO DE GÁS DE 13KG COM CARGA</v>
          </cell>
          <cell r="C4511" t="str">
            <v xml:space="preserve">UN </v>
          </cell>
          <cell r="D4511">
            <v>320.18</v>
          </cell>
          <cell r="E4511">
            <v>0</v>
          </cell>
          <cell r="F4511">
            <v>320.18</v>
          </cell>
        </row>
        <row r="4512">
          <cell r="A4512"/>
          <cell r="B4512" t="str">
            <v>MANÔMETROS</v>
          </cell>
          <cell r="C4512"/>
          <cell r="D4512"/>
          <cell r="E4512"/>
          <cell r="F4512"/>
        </row>
        <row r="4513">
          <cell r="A4513">
            <v>101917</v>
          </cell>
          <cell r="B4513" t="str">
            <v>MANÔMETRO 0 A 200 PSI (0 A 14 KGF/CM2), D = 50MM - FORNECIMENTO E INSTALAÇÃO. AF_10/2020</v>
          </cell>
          <cell r="C4513" t="str">
            <v>UN</v>
          </cell>
          <cell r="D4513">
            <v>126.73</v>
          </cell>
          <cell r="E4513">
            <v>31.55</v>
          </cell>
          <cell r="F4513">
            <v>158.28</v>
          </cell>
        </row>
        <row r="4514">
          <cell r="A4514" t="str">
            <v>AUX3363</v>
          </cell>
          <cell r="B4514" t="str">
            <v>MANÔMETRO 0 A 150 PSI (0 A 10 KGF/CM2), D = 63MM, CONEXAO DE 1/4 - FORNECIMENTO E INSTALAÇÃO</v>
          </cell>
          <cell r="C4514" t="str">
            <v xml:space="preserve">UN </v>
          </cell>
          <cell r="D4514">
            <v>126.73</v>
          </cell>
          <cell r="E4514">
            <v>31.56</v>
          </cell>
          <cell r="F4514">
            <v>158.29</v>
          </cell>
        </row>
        <row r="4515">
          <cell r="A4515"/>
          <cell r="B4515" t="str">
            <v>PRESSOSTATO</v>
          </cell>
          <cell r="C4515"/>
          <cell r="D4515"/>
          <cell r="E4515"/>
          <cell r="F4515"/>
        </row>
        <row r="4516">
          <cell r="A4516" t="str">
            <v>AUX0872</v>
          </cell>
          <cell r="B4516" t="str">
            <v>PRESSOSTATO 0 A 10 KGF/CM2 - FORNECIMENTO E INSTALAÇÃO</v>
          </cell>
          <cell r="C4516" t="str">
            <v>UN</v>
          </cell>
          <cell r="D4516">
            <v>180.35</v>
          </cell>
          <cell r="E4516">
            <v>36.229999999999997</v>
          </cell>
          <cell r="F4516">
            <v>216.58</v>
          </cell>
        </row>
        <row r="4517">
          <cell r="A4517"/>
          <cell r="B4517" t="str">
            <v>TUBOS E CONEXÕES DE AÇO GALVANIZADO - MEDIÇÃO DE GÁS</v>
          </cell>
          <cell r="C4517"/>
          <cell r="D4517"/>
          <cell r="E4517"/>
          <cell r="F4517"/>
        </row>
        <row r="4518">
          <cell r="A4518">
            <v>101936</v>
          </cell>
          <cell r="B4518" t="str">
            <v>INSTALAÇÃO DE TUBOS E CONEXÕES, EM AÇO/FERRO GALVANIZADO, PARA O CENTRO DE MEDIÇÃO DE GÁS DE EDIFÍCIO RESIDENCIAL, COM 4 PAVIMENTOS, 16 UNIDADES HABITACIONAIS, DN 32 (1 1/4) - FORNECIMENTO E INSTALAÇÃO. AF_10/2020</v>
          </cell>
          <cell r="C4518" t="str">
            <v>UN</v>
          </cell>
          <cell r="D4518">
            <v>5769.81</v>
          </cell>
          <cell r="E4518">
            <v>2764.97</v>
          </cell>
          <cell r="F4518">
            <v>8534.7800000000007</v>
          </cell>
        </row>
        <row r="4519">
          <cell r="A4519">
            <v>101937</v>
          </cell>
          <cell r="B4519" t="str">
            <v>INSTALAÇÃO DE TUBOS E CONEXÕES, EM AÇO/FERRO GALVANIZADO, PARA O CENTRO DE MEDIÇÃO DE GÁS DE EDIFÍCIO RESIDENCIAL, COM 4 PAVIMENTOS, 16 UNIDADES HABITACIONAIS, DN 50 (2) - FORNECIMENTO E INSTALAÇÃO. AF_10/2020</v>
          </cell>
          <cell r="C4519" t="str">
            <v>UN</v>
          </cell>
          <cell r="D4519">
            <v>9494.76</v>
          </cell>
          <cell r="E4519">
            <v>5979.54</v>
          </cell>
          <cell r="F4519">
            <v>15474.3</v>
          </cell>
        </row>
        <row r="4520">
          <cell r="A4520"/>
          <cell r="B4520" t="str">
            <v>TUBOS PEX - INSTALAÇÕES DE GÁS</v>
          </cell>
          <cell r="C4520"/>
          <cell r="D4520"/>
          <cell r="E4520"/>
          <cell r="F4520"/>
        </row>
        <row r="4521">
          <cell r="A4521">
            <v>100791</v>
          </cell>
          <cell r="B4521" t="str">
            <v>TUBO, PEX, MULTICAMADA, DN 16, INSTALADO EM IMPLANTAÇÃO DE INSTALAÇÕES DE GÁS - FORNECIMENTO E INSTALAÇÃO. AF_01/2020</v>
          </cell>
          <cell r="C4521" t="str">
            <v>M</v>
          </cell>
          <cell r="D4521">
            <v>13.32</v>
          </cell>
          <cell r="E4521">
            <v>5.94</v>
          </cell>
          <cell r="F4521">
            <v>19.260000000000002</v>
          </cell>
        </row>
        <row r="4522">
          <cell r="A4522">
            <v>100792</v>
          </cell>
          <cell r="B4522" t="str">
            <v>TUBO, PEX, MULTICAMADA, DN 20, INSTALADO EM IMPLANTAÇÃO DE INSTALAÇÕES DE GÁS - FORNECIMENTO E INSTALAÇÃO. AF_01/2020</v>
          </cell>
          <cell r="C4522" t="str">
            <v>M</v>
          </cell>
          <cell r="D4522">
            <v>20.85</v>
          </cell>
          <cell r="E4522">
            <v>7.05</v>
          </cell>
          <cell r="F4522">
            <v>27.9</v>
          </cell>
        </row>
        <row r="4523">
          <cell r="A4523">
            <v>100793</v>
          </cell>
          <cell r="B4523" t="str">
            <v>TUBO, PEX, MULTICAMADA, DN 26, INSTALADO EM IMPLANTAÇÃO DE INSTALAÇÕES DE GÁS - FORNECIMENTO E INSTALAÇÃO. AF_01/2020</v>
          </cell>
          <cell r="C4523" t="str">
            <v>M</v>
          </cell>
          <cell r="D4523">
            <v>28.42</v>
          </cell>
          <cell r="E4523">
            <v>8.42</v>
          </cell>
          <cell r="F4523">
            <v>36.840000000000003</v>
          </cell>
        </row>
        <row r="4524">
          <cell r="A4524">
            <v>100794</v>
          </cell>
          <cell r="B4524" t="str">
            <v>TUBO, PEX, MULTICAMADA, DN 32, INSTALADO EM IMPLANTAÇÃO DE INSTALAÇÕES DE GÁS - FORNECIMENTO E INSTALAÇÃO. AF_01/2020</v>
          </cell>
          <cell r="C4524" t="str">
            <v>M</v>
          </cell>
          <cell r="D4524">
            <v>39.119999999999997</v>
          </cell>
          <cell r="E4524">
            <v>10.36</v>
          </cell>
          <cell r="F4524">
            <v>49.48</v>
          </cell>
        </row>
        <row r="4525">
          <cell r="A4525">
            <v>100799</v>
          </cell>
          <cell r="B4525" t="str">
            <v>TUBO, PEX, MULTICAMADA, COM TUBO LUVA, DN 16, INSTALADO EM IMPLANTAÇÃO DE INSTALAÇÕES DE GÁS - FORNECIMENTO E INSTALAÇÃO. AF_01/2020</v>
          </cell>
          <cell r="C4525" t="str">
            <v>M</v>
          </cell>
          <cell r="D4525">
            <v>13.45</v>
          </cell>
          <cell r="E4525">
            <v>6.32</v>
          </cell>
          <cell r="F4525">
            <v>19.77</v>
          </cell>
        </row>
        <row r="4526">
          <cell r="A4526">
            <v>100800</v>
          </cell>
          <cell r="B4526" t="str">
            <v>TUBO, PEX, MULTICAMADA, COM TUBO LUVA, DN 20, INSTALADO EM IMPLANTAÇÃO DE INSTALAÇÕES DE GÁS - FORNECIMENTO E INSTALAÇÃO. AF_01/2020</v>
          </cell>
          <cell r="C4526" t="str">
            <v>M</v>
          </cell>
          <cell r="D4526">
            <v>20.98</v>
          </cell>
          <cell r="E4526">
            <v>7.43</v>
          </cell>
          <cell r="F4526">
            <v>28.41</v>
          </cell>
        </row>
        <row r="4527">
          <cell r="A4527">
            <v>100801</v>
          </cell>
          <cell r="B4527" t="str">
            <v>TUBO, PEX, MULTICAMADA, COM TUBO LUVA, DN 26, INSTALADO EM IMPLANTAÇÃO DE INSTALAÇÕES DE GÁS - FORNECIMENTO E INSTALAÇÃO. AF_01/2020</v>
          </cell>
          <cell r="C4527" t="str">
            <v>M</v>
          </cell>
          <cell r="D4527">
            <v>28.54</v>
          </cell>
          <cell r="E4527">
            <v>8.81</v>
          </cell>
          <cell r="F4527">
            <v>37.35</v>
          </cell>
        </row>
        <row r="4528">
          <cell r="A4528">
            <v>100802</v>
          </cell>
          <cell r="B4528" t="str">
            <v>TUBO, PEX, MULTICAMADA, COM TUBO LUVA, DN 32, INSTALADO EM IMPLANTAÇÃO DE INSTALAÇÕES DE GÁS - FORNECIMENTO E INSTALAÇÃO. AF_01/2020</v>
          </cell>
          <cell r="C4528" t="str">
            <v>M</v>
          </cell>
          <cell r="D4528">
            <v>39.26</v>
          </cell>
          <cell r="E4528">
            <v>10.74</v>
          </cell>
          <cell r="F4528">
            <v>50</v>
          </cell>
        </row>
        <row r="4529">
          <cell r="A4529">
            <v>100803</v>
          </cell>
          <cell r="B4529" t="str">
            <v>TUBO, PEX, MULTICAMADA, DN 16, INSTALADO EM RAMAL INTERNO DE INSTALAÇÕES DE GÁS - FORNECIMENTO E INSTALAÇÃO. AF_01/2020</v>
          </cell>
          <cell r="C4529" t="str">
            <v>M</v>
          </cell>
          <cell r="D4529">
            <v>13.05</v>
          </cell>
          <cell r="E4529">
            <v>5.16</v>
          </cell>
          <cell r="F4529">
            <v>18.21</v>
          </cell>
        </row>
        <row r="4530">
          <cell r="A4530">
            <v>100804</v>
          </cell>
          <cell r="B4530" t="str">
            <v>TUBO, PEX, MULTICAMADA, DN 20, INSTALADO EM RAMAL INTERNO DE INSTALAÇÕES DE GÁS - FORNECIMENTO E INSTALAÇÃO. AF_01/2020</v>
          </cell>
          <cell r="C4530" t="str">
            <v>M</v>
          </cell>
          <cell r="D4530">
            <v>20.52</v>
          </cell>
          <cell r="E4530">
            <v>6.14</v>
          </cell>
          <cell r="F4530">
            <v>26.66</v>
          </cell>
        </row>
        <row r="4531">
          <cell r="A4531">
            <v>100805</v>
          </cell>
          <cell r="B4531" t="str">
            <v>TUBO, PEX, MULTICAMADA, DN 26, INSTALADO EM RAMAL INTERNO DE INSTALAÇÕES DE GÁS - FORNECIMENTO E INSTALAÇÃO. AF_01/2020</v>
          </cell>
          <cell r="C4531" t="str">
            <v>M</v>
          </cell>
          <cell r="D4531">
            <v>28.02</v>
          </cell>
          <cell r="E4531">
            <v>7.33</v>
          </cell>
          <cell r="F4531">
            <v>35.35</v>
          </cell>
        </row>
        <row r="4532">
          <cell r="A4532">
            <v>100806</v>
          </cell>
          <cell r="B4532" t="str">
            <v>TUBO, PEX, MULTICAMADA, DN 32, INSTALADO EM RAMAL INTERNO DE INSTALAÇÕES DE GÁS - FORNECIMENTO E INSTALAÇÃO. AF_01/2020</v>
          </cell>
          <cell r="C4532" t="str">
            <v>M</v>
          </cell>
          <cell r="D4532">
            <v>38.64</v>
          </cell>
          <cell r="E4532">
            <v>9.02</v>
          </cell>
          <cell r="F4532">
            <v>47.66</v>
          </cell>
        </row>
        <row r="4533">
          <cell r="A4533">
            <v>100807</v>
          </cell>
          <cell r="B4533" t="str">
            <v>TUBO, PEX, MULTICAMADA, COM TUBO LUVA, DN 16, INSTALADO EM RAMAL INTERNO DE INSTALAÇÕES DE GÁS - FORNECIMENTO E INSTALAÇÃO. AF_01/2020</v>
          </cell>
          <cell r="C4533" t="str">
            <v>M</v>
          </cell>
          <cell r="D4533">
            <v>15.02</v>
          </cell>
          <cell r="E4533">
            <v>10.73</v>
          </cell>
          <cell r="F4533">
            <v>25.75</v>
          </cell>
        </row>
        <row r="4534">
          <cell r="A4534">
            <v>100808</v>
          </cell>
          <cell r="B4534" t="str">
            <v>TUBO, PEX, MULTICAMADA, COM TUBO LUVA, DN 20, INSTALADO EM RAMAL INTERNO DE INSTALAÇÕES DE GÁS - FORNECIMENTO E INSTALAÇÃO. AF_01/2020</v>
          </cell>
          <cell r="C4534" t="str">
            <v>M</v>
          </cell>
          <cell r="D4534">
            <v>22.86</v>
          </cell>
          <cell r="E4534">
            <v>12.65</v>
          </cell>
          <cell r="F4534">
            <v>35.51</v>
          </cell>
        </row>
        <row r="4535">
          <cell r="A4535">
            <v>100809</v>
          </cell>
          <cell r="B4535" t="str">
            <v>TUBO, PEX, MULTICAMADA, COM TUBO LUVA, DN 26, INSTALADO EM RAMAL INTERNO DE INSTALAÇÕES DE GÁS - FORNECIMENTO E INSTALAÇÃO. AF_01/2020</v>
          </cell>
          <cell r="C4535" t="str">
            <v>M</v>
          </cell>
          <cell r="D4535">
            <v>30.77</v>
          </cell>
          <cell r="E4535">
            <v>15.06</v>
          </cell>
          <cell r="F4535">
            <v>45.83</v>
          </cell>
        </row>
        <row r="4536">
          <cell r="A4536">
            <v>100810</v>
          </cell>
          <cell r="B4536" t="str">
            <v>TUBO, PEX, MULTICAMADA, COM TUBO LUVA, DN 32, INSTALADO EM RAMAL INTERNO DE INSTALAÇÕES DE GÁS - FORNECIMENTO E INSTALAÇÃO. AF_01/2020</v>
          </cell>
          <cell r="C4536" t="str">
            <v>M</v>
          </cell>
          <cell r="D4536">
            <v>42</v>
          </cell>
          <cell r="E4536">
            <v>18.43</v>
          </cell>
          <cell r="F4536">
            <v>60.43</v>
          </cell>
        </row>
        <row r="4537">
          <cell r="A4537"/>
          <cell r="B4537" t="str">
            <v>TUBOS DE AÇO PRETO</v>
          </cell>
          <cell r="C4537"/>
          <cell r="D4537"/>
          <cell r="E4537"/>
          <cell r="F4537"/>
        </row>
        <row r="4538">
          <cell r="A4538" t="str">
            <v>AUX0786</v>
          </cell>
          <cell r="B4538" t="str">
            <v>TUBO DE AÇO CARBONO PRETO COM COSTURA, CLASSE SCH-40 - 1 1/4"</v>
          </cell>
          <cell r="C4538" t="str">
            <v>M</v>
          </cell>
          <cell r="D4538">
            <v>87.82</v>
          </cell>
          <cell r="E4538">
            <v>44.93</v>
          </cell>
          <cell r="F4538">
            <v>132.75</v>
          </cell>
        </row>
        <row r="4539">
          <cell r="A4539">
            <v>92691</v>
          </cell>
          <cell r="B4539" t="str">
            <v>TUBO DE AÇO PRETO SEM COSTURA, CLASSE MÉDIA, CONEXÃO SOLDADA, DN 25 (1"), INSTALADO EM RAMAIS  E SUB-RAMAIS DE GÁS - FORNECIMENTO E INSTALAÇÃO. AF_10/2020</v>
          </cell>
          <cell r="C4539" t="str">
            <v>M</v>
          </cell>
          <cell r="D4539">
            <v>75.489999999999995</v>
          </cell>
          <cell r="E4539">
            <v>22.56</v>
          </cell>
          <cell r="F4539">
            <v>98.05</v>
          </cell>
        </row>
        <row r="4540">
          <cell r="A4540">
            <v>92338</v>
          </cell>
          <cell r="B4540" t="str">
            <v>TUBO DE AÇO PRETO SEM COSTURA, CONEXÃO SOLDADA, DN 50 (2"), INSTALADO EM PRUMADAS - FORNECIMENTO E INSTALAÇÃO. AF_10/2020</v>
          </cell>
          <cell r="C4540" t="str">
            <v>M</v>
          </cell>
          <cell r="D4540">
            <v>128.22999999999999</v>
          </cell>
          <cell r="E4540">
            <v>22.31</v>
          </cell>
          <cell r="F4540">
            <v>150.54</v>
          </cell>
        </row>
        <row r="4541">
          <cell r="A4541">
            <v>92339</v>
          </cell>
          <cell r="B4541" t="str">
            <v>TUBO DE AÇO PRETO SEM COSTURA, CONEXÃO SOLDADA, DN 65 (2 1/2"), INSTALADO EM PRUMADAS - FORNECIMENTO E INSTALAÇÃO. AF_10/2020</v>
          </cell>
          <cell r="C4541" t="str">
            <v>M</v>
          </cell>
          <cell r="D4541">
            <v>203.28</v>
          </cell>
          <cell r="E4541">
            <v>24.74</v>
          </cell>
          <cell r="F4541">
            <v>228.02</v>
          </cell>
        </row>
        <row r="4542">
          <cell r="A4542">
            <v>92648</v>
          </cell>
          <cell r="B4542" t="str">
            <v>TUBO DE AÇO PRETO SEM COSTURA, CONEXÃO SOLDADA, DN 40 (1 1/2"), INSTALADO EM REDE DE ALIMENTAÇÃO PARA SPRINKLER - FORNECIMENTO E INSTALAÇÃO. AF_10/2020</v>
          </cell>
          <cell r="C4542" t="str">
            <v>M</v>
          </cell>
          <cell r="D4542">
            <v>100.38</v>
          </cell>
          <cell r="E4542">
            <v>7.66</v>
          </cell>
          <cell r="F4542">
            <v>108.04</v>
          </cell>
        </row>
        <row r="4543">
          <cell r="A4543">
            <v>92649</v>
          </cell>
          <cell r="B4543" t="str">
            <v>TUBO DE AÇO PRETO SEM COSTURA, CONEXÃO SOLDADA, DN 50 (2"), INSTALADO EM REDE DE ALIMENTAÇÃO PARA SPRINKLER - FORNECIMENTO E INSTALAÇÃO. AF_10/2020</v>
          </cell>
          <cell r="C4543" t="str">
            <v>M</v>
          </cell>
          <cell r="D4543">
            <v>122.98</v>
          </cell>
          <cell r="E4543">
            <v>8.83</v>
          </cell>
          <cell r="F4543">
            <v>131.81</v>
          </cell>
        </row>
        <row r="4544">
          <cell r="A4544">
            <v>92650</v>
          </cell>
          <cell r="B4544" t="str">
            <v>TUBO DE AÇO PRETO SEM COSTURA, CONEXÃO SOLDADA, DN 65 (2 1/2"), INSTALADO EM REDE DE ALIMENTAÇÃO PARA SPRINKLER - FORNECIMENTO E INSTALAÇÃO. AF_10/2020</v>
          </cell>
          <cell r="C4544" t="str">
            <v>M</v>
          </cell>
          <cell r="D4544">
            <v>197.77</v>
          </cell>
          <cell r="E4544">
            <v>10.61</v>
          </cell>
          <cell r="F4544">
            <v>208.38</v>
          </cell>
        </row>
        <row r="4545">
          <cell r="A4545">
            <v>92689</v>
          </cell>
          <cell r="B4545" t="str">
            <v>TUBO DE AÇO PRETO SEM COSTURA, CLASSE MÉDIA, CONEXÃO SOLDADA, DN 15 (1/2"), INSTALADO EM RAMAIS E SUB-RAMAIS DE GÁS - FORNECIMENTO E INSTALAÇÃO. AF_10/2020</v>
          </cell>
          <cell r="C4545" t="str">
            <v>M</v>
          </cell>
          <cell r="D4545">
            <v>46.07</v>
          </cell>
          <cell r="E4545">
            <v>6.71</v>
          </cell>
          <cell r="F4545">
            <v>52.78</v>
          </cell>
        </row>
        <row r="4546">
          <cell r="A4546">
            <v>92690</v>
          </cell>
          <cell r="B4546" t="str">
            <v>TUBO DE AÇO PRETO SEM COSTURA, CLASSE MÉDIA, CONEXÃO SOLDADA, DN 20 (3/4"), INSTALADO EM RAMAIS E SUB-RAMAIS DE GÁS - FORNECIMENTO E INSTALAÇÃO. AF_10/2020</v>
          </cell>
          <cell r="C4546" t="str">
            <v>M</v>
          </cell>
          <cell r="D4546">
            <v>63.79</v>
          </cell>
          <cell r="E4546">
            <v>11.56</v>
          </cell>
          <cell r="F4546">
            <v>75.349999999999994</v>
          </cell>
        </row>
        <row r="4547">
          <cell r="A4547"/>
          <cell r="B4547" t="str">
            <v>TUBOS E CONEXÕES DE AÇO GALVANIZADO COM COSTURA, SOLDADA, GÁS</v>
          </cell>
          <cell r="C4547"/>
          <cell r="D4547"/>
          <cell r="E4547"/>
          <cell r="F4547"/>
        </row>
        <row r="4548">
          <cell r="A4548">
            <v>97537</v>
          </cell>
          <cell r="B4548" t="str">
            <v>LUVA, EM AÇO, CONEXÃO SOLDADA, DN 15 (1/2"), INSTALADO EM RAMAIS E SUB-RAMAIS DE GÁS - FORNECIMENTO E INSTALAÇÃO. AF_10/2020</v>
          </cell>
          <cell r="C4548" t="str">
            <v>UN</v>
          </cell>
          <cell r="D4548">
            <v>20.38</v>
          </cell>
          <cell r="E4548">
            <v>6.73</v>
          </cell>
          <cell r="F4548">
            <v>27.11</v>
          </cell>
        </row>
        <row r="4549">
          <cell r="A4549">
            <v>97540</v>
          </cell>
          <cell r="B4549" t="str">
            <v>LUVA, EM AÇO, CONEXÃO SOLDADA, DN 20 (3/4"), INSTALADO EM RAMAIS E SUB-RAMAIS DE GÁS - FORNECIMENTO E INSTALAÇÃO. AF_10/2020</v>
          </cell>
          <cell r="C4549" t="str">
            <v>UN</v>
          </cell>
          <cell r="D4549">
            <v>24.52</v>
          </cell>
          <cell r="E4549">
            <v>11.58</v>
          </cell>
          <cell r="F4549">
            <v>36.1</v>
          </cell>
        </row>
        <row r="4550">
          <cell r="A4550">
            <v>97541</v>
          </cell>
          <cell r="B4550" t="str">
            <v>LUVA COM REDUÇÃO, EM AÇO, CONEXÃO SOLDADA, DN 20 X 15 MM (3/4" X 1/2"), INSTALADO EM RAMAIS E SUB-RAMAIS DE GÁS - FORNECIMENTO E INSTALAÇÃO. AF_10/2020</v>
          </cell>
          <cell r="C4550" t="str">
            <v>UN</v>
          </cell>
          <cell r="D4550">
            <v>18.96</v>
          </cell>
          <cell r="E4550">
            <v>11.59</v>
          </cell>
          <cell r="F4550">
            <v>30.55</v>
          </cell>
        </row>
        <row r="4551">
          <cell r="A4551">
            <v>97543</v>
          </cell>
          <cell r="B4551" t="str">
            <v>LUVA, EM AÇO, CONEXÃO SOLDADA, DN 25 (1"), INSTALADO EM RAMAIS E SUB-RAMAIS DE GÁS - FORNECIMENTO E INSTALAÇÃO. AF_10/2020</v>
          </cell>
          <cell r="C4551" t="str">
            <v>UN</v>
          </cell>
          <cell r="D4551">
            <v>35.68</v>
          </cell>
          <cell r="E4551">
            <v>22.52</v>
          </cell>
          <cell r="F4551">
            <v>58.2</v>
          </cell>
        </row>
        <row r="4552">
          <cell r="A4552">
            <v>97544</v>
          </cell>
          <cell r="B4552" t="str">
            <v>LUVA COM REDUÇÃO, EM AÇO, CONEXÃO SOLDADA, DN 25 X 20 MM (1" X 3/4"), INSTALADO EM RAMAIS E SUB-RAMAIS DE GÁS - FORNECIMENTO E INSTALAÇÃO. AF_10/2020</v>
          </cell>
          <cell r="C4552" t="str">
            <v>UN</v>
          </cell>
          <cell r="D4552">
            <v>29</v>
          </cell>
          <cell r="E4552">
            <v>22.52</v>
          </cell>
          <cell r="F4552">
            <v>51.52</v>
          </cell>
        </row>
        <row r="4553">
          <cell r="A4553">
            <v>97546</v>
          </cell>
          <cell r="B4553" t="str">
            <v>CURVA 45 GRAUS, EM AÇO, CONEXÃO SOLDADA, DN 15 (1/2"), INSTALADO EM RAMAIS E SUB-RAMAIS DE GÁS - FORNECIMENTO E INSTALAÇÃO. AF_10/2020</v>
          </cell>
          <cell r="C4553" t="str">
            <v>UN</v>
          </cell>
          <cell r="D4553">
            <v>27.67</v>
          </cell>
          <cell r="E4553">
            <v>10.16</v>
          </cell>
          <cell r="F4553">
            <v>37.83</v>
          </cell>
        </row>
        <row r="4554">
          <cell r="A4554">
            <v>97547</v>
          </cell>
          <cell r="B4554" t="str">
            <v>CURVA 90 GRAUS, EM AÇO, CONEXÃO SOLDADA, DN 15 (1/2"), INSTALADO EM RAMAIS E SUB-RAMAIS DE GÁS - FORNECIMENTO E INSTALAÇÃO. AF_10/2020</v>
          </cell>
          <cell r="C4554" t="str">
            <v>UN</v>
          </cell>
          <cell r="D4554">
            <v>27.67</v>
          </cell>
          <cell r="E4554">
            <v>10.16</v>
          </cell>
          <cell r="F4554">
            <v>37.83</v>
          </cell>
        </row>
        <row r="4555">
          <cell r="A4555">
            <v>97548</v>
          </cell>
          <cell r="B4555" t="str">
            <v>CURVA 45 GRAUS, EM AÇO, CONEXÃO SOLDADA, DN 20 (3/4"), INSTALADO EM RAMAIS E SUB-RAMAIS DE GÁS - FORNECIMENTO E INSTALAÇÃO. AF_10/2020</v>
          </cell>
          <cell r="C4555" t="str">
            <v>UN</v>
          </cell>
          <cell r="D4555">
            <v>38.39</v>
          </cell>
          <cell r="E4555">
            <v>17.37</v>
          </cell>
          <cell r="F4555">
            <v>55.76</v>
          </cell>
        </row>
        <row r="4556">
          <cell r="A4556">
            <v>97549</v>
          </cell>
          <cell r="B4556" t="str">
            <v>CURVA 90 GRAUS, EM AÇO, CONEXÃO SOLDADA, DN 20 (3/4"), INSTALADO EM RAMAIS E SUB-RAMAIS DE GÁS - FORNECIMENTO E INSTALAÇÃO. AF_10/2020</v>
          </cell>
          <cell r="C4556" t="str">
            <v>UN</v>
          </cell>
          <cell r="D4556">
            <v>38.39</v>
          </cell>
          <cell r="E4556">
            <v>17.37</v>
          </cell>
          <cell r="F4556">
            <v>55.76</v>
          </cell>
        </row>
        <row r="4557">
          <cell r="A4557">
            <v>97550</v>
          </cell>
          <cell r="B4557" t="str">
            <v>CURVA 45 GRAUS, EM AÇO, CONEXÃO SOLDADA, DN 25 (1"), INSTALADO EM RAMAIS E SUB-RAMAIS DE GÁS - FORNECIMENTO E INSTALAÇÃO. AF_10/2020</v>
          </cell>
          <cell r="C4557" t="str">
            <v>UN</v>
          </cell>
          <cell r="D4557">
            <v>58.1</v>
          </cell>
          <cell r="E4557">
            <v>33.799999999999997</v>
          </cell>
          <cell r="F4557">
            <v>91.9</v>
          </cell>
        </row>
        <row r="4558">
          <cell r="A4558">
            <v>97551</v>
          </cell>
          <cell r="B4558" t="str">
            <v>CURVA 90 GRAUS, EM AÇO, CONEXÃO SOLDADA, DN 25 (1"), INSTALADO EM RAMAIS E SUB-RAMAIS DE GÁS - FORNECIMENTO E INSTALAÇÃO. AF_10/2020</v>
          </cell>
          <cell r="C4558" t="str">
            <v>UN</v>
          </cell>
          <cell r="D4558">
            <v>58.1</v>
          </cell>
          <cell r="E4558">
            <v>33.799999999999997</v>
          </cell>
          <cell r="F4558">
            <v>91.9</v>
          </cell>
        </row>
        <row r="4559">
          <cell r="A4559">
            <v>97552</v>
          </cell>
          <cell r="B4559" t="str">
            <v>TÊ, EM AÇO, CONEXÃO SOLDADA, DN 15 (1/2"), INSTALADO EM RAMAIS E SUB-RAMAIS DE GÁS - FORNECIMENTO E INSTALAÇÃO. AF_10/2020</v>
          </cell>
          <cell r="C4559" t="str">
            <v>UN</v>
          </cell>
          <cell r="D4559">
            <v>41.78</v>
          </cell>
          <cell r="E4559">
            <v>13.51</v>
          </cell>
          <cell r="F4559">
            <v>55.29</v>
          </cell>
        </row>
        <row r="4560">
          <cell r="A4560">
            <v>97553</v>
          </cell>
          <cell r="B4560" t="str">
            <v>TÊ, EM AÇO, CONEXÃO SOLDADA, DN 20 (3/4"), INSTALADO EM RAMAIS E SUB-RAMAIS DE GÁS - FORNECIMENTO E INSTALAÇÃO. AF_10/2020</v>
          </cell>
          <cell r="C4560" t="str">
            <v>UN</v>
          </cell>
          <cell r="D4560">
            <v>56.03</v>
          </cell>
          <cell r="E4560">
            <v>23.17</v>
          </cell>
          <cell r="F4560">
            <v>79.2</v>
          </cell>
        </row>
        <row r="4561">
          <cell r="A4561">
            <v>97554</v>
          </cell>
          <cell r="B4561" t="str">
            <v>TÊ, EM AÇO, CONEXÃO SOLDADA, DN 25 (1"), INSTALADO EM RAMAIS E SUB-RAMAIS DE GÁS - FORNECIMENTO E INSTALAÇÃO. AF_10/2020</v>
          </cell>
          <cell r="C4561" t="str">
            <v>UN</v>
          </cell>
          <cell r="D4561">
            <v>91.37</v>
          </cell>
          <cell r="E4561">
            <v>45.07</v>
          </cell>
          <cell r="F4561">
            <v>136.44</v>
          </cell>
        </row>
        <row r="4562">
          <cell r="A4562"/>
          <cell r="B4562" t="str">
            <v>TUBOS E CONEXÕES DE AÇO GALVANIZADO COM COSTURA, ROSQUEADA, GÁS</v>
          </cell>
          <cell r="C4562"/>
          <cell r="D4562"/>
          <cell r="E4562"/>
          <cell r="F4562"/>
        </row>
        <row r="4563">
          <cell r="A4563" t="str">
            <v>AUX3209</v>
          </cell>
          <cell r="B4563" t="str">
            <v>TUBO DE AÇO GALVANIZADO COM COSTURA, CLASSE MÉDIA, CONEXÃO ROSQUEADA, DN 32 (1 1/4")</v>
          </cell>
          <cell r="C4563" t="str">
            <v>M</v>
          </cell>
          <cell r="D4563">
            <v>58.14</v>
          </cell>
          <cell r="E4563">
            <v>18.73</v>
          </cell>
          <cell r="F4563">
            <v>76.87</v>
          </cell>
        </row>
        <row r="4564">
          <cell r="A4564">
            <v>97536</v>
          </cell>
          <cell r="B4564" t="str">
            <v>TUBO DE AÇO GALVANIZADO COM COSTURA, CLASSE MÉDIA, CONEXÃO ROSQUEADA, DN 25 (1"), INSTALADO EM RAMAIS  E SUB-RAMAIS DE GÁS - FORNECIMENTO E INSTALAÇÃO. AF_10/2020</v>
          </cell>
          <cell r="C4564" t="str">
            <v>M</v>
          </cell>
          <cell r="D4564">
            <v>48.28</v>
          </cell>
          <cell r="E4564">
            <v>18.07</v>
          </cell>
          <cell r="F4564">
            <v>66.349999999999994</v>
          </cell>
        </row>
        <row r="4565">
          <cell r="A4565">
            <v>92687</v>
          </cell>
          <cell r="B4565" t="str">
            <v>TUBO DE AÇO GALVANIZADO COM COSTURA, CLASSE MÉDIA, CONEXÃO ROSQUEADA, DN 15 (1/2"), INSTALADO EM RAMAIS E SUB-RAMAIS DE GÁS - FORNECIMENTO E INSTALAÇÃO. AF_10/2020</v>
          </cell>
          <cell r="C4565" t="str">
            <v>M</v>
          </cell>
          <cell r="D4565">
            <v>24.51</v>
          </cell>
          <cell r="E4565">
            <v>6.47</v>
          </cell>
          <cell r="F4565">
            <v>30.98</v>
          </cell>
        </row>
        <row r="4566">
          <cell r="A4566">
            <v>92688</v>
          </cell>
          <cell r="B4566" t="str">
            <v>TUBO DE AÇO GALVANIZADO COM COSTURA, CLASSE MÉDIA, CONEXÃO ROSQUEADA, DN 20 (3/4"), INSTALADO EM RAMAIS E SUB-RAMAIS DE GÁS - FORNECIMENTO E INSTALAÇÃO. AF_10/2020</v>
          </cell>
          <cell r="C4566" t="str">
            <v>M</v>
          </cell>
          <cell r="D4566">
            <v>32.11</v>
          </cell>
          <cell r="E4566">
            <v>11.12</v>
          </cell>
          <cell r="F4566">
            <v>43.23</v>
          </cell>
        </row>
        <row r="4567">
          <cell r="A4567">
            <v>92693</v>
          </cell>
          <cell r="B4567" t="str">
            <v>LUVA, EM FERRO GALVANIZADO, CONEXÃO ROSQUEADA, DN 15 (1/2"), INSTALADO EM RAMAIS E SUB-RAMAIS DE GÁS - FORNECIMENTO E INSTALAÇÃO. AF_10/2020</v>
          </cell>
          <cell r="C4567" t="str">
            <v>UN</v>
          </cell>
          <cell r="D4567">
            <v>9.0299999999999994</v>
          </cell>
          <cell r="E4567">
            <v>6.49</v>
          </cell>
          <cell r="F4567">
            <v>15.52</v>
          </cell>
        </row>
        <row r="4568">
          <cell r="A4568">
            <v>92695</v>
          </cell>
          <cell r="B4568" t="str">
            <v>LUVA, EM FERRO GALVANIZADO, CONEXÃO ROSQUEADA, DN 20 (3/4"), INSTALADO EM RAMAIS E SUB-RAMAIS DE GÁS - FORNECIMENTO E INSTALAÇÃO. AF_10/2020</v>
          </cell>
          <cell r="C4568" t="str">
            <v>UN</v>
          </cell>
          <cell r="D4568">
            <v>13.19</v>
          </cell>
          <cell r="E4568">
            <v>11.13</v>
          </cell>
          <cell r="F4568">
            <v>24.32</v>
          </cell>
        </row>
        <row r="4569">
          <cell r="A4569">
            <v>92697</v>
          </cell>
          <cell r="B4569" t="str">
            <v>LUVA, EM FERRO GALVANIZADO, CONEXÃO ROSQUEADA, DN 25 (1"), INSTALADO EM RAMAIS E SUB-RAMAIS DE GÁS - FORNECIMENTO E INSTALAÇÃO. AF_10/2020</v>
          </cell>
          <cell r="C4569" t="str">
            <v>UN</v>
          </cell>
          <cell r="D4569">
            <v>21.3</v>
          </cell>
          <cell r="E4569">
            <v>18.05</v>
          </cell>
          <cell r="F4569">
            <v>39.35</v>
          </cell>
        </row>
        <row r="4570">
          <cell r="A4570">
            <v>92953</v>
          </cell>
          <cell r="B4570" t="str">
            <v>LUVA DE REDUÇÃO, EM FERRO GALVANIZADO, 3/4" X 1/2", CONEXÃO ROSQUEADA, INSTALADO EM RAMAIS E SUB-RAMAIS DE GÁS - FORNECIMENTO E INSTALAÇÃO. AF_10/2020</v>
          </cell>
          <cell r="C4570" t="str">
            <v>UN</v>
          </cell>
          <cell r="D4570">
            <v>14.59</v>
          </cell>
          <cell r="E4570">
            <v>11.13</v>
          </cell>
          <cell r="F4570">
            <v>25.72</v>
          </cell>
        </row>
        <row r="4571">
          <cell r="A4571">
            <v>92692</v>
          </cell>
          <cell r="B4571" t="str">
            <v>NIPLE, EM FERRO GALVANIZADO, CONEXÃO ROSQUEADA, DN 15 (1/2"), INSTALADO EM RAMAIS E SUB-RAMAIS DE GÁS - FORNECIMENTO E INSTALAÇÃO. AF_10/2020</v>
          </cell>
          <cell r="C4571" t="str">
            <v>UN</v>
          </cell>
          <cell r="D4571">
            <v>8.6</v>
          </cell>
          <cell r="E4571">
            <v>6.49</v>
          </cell>
          <cell r="F4571">
            <v>15.09</v>
          </cell>
        </row>
        <row r="4572">
          <cell r="A4572">
            <v>92694</v>
          </cell>
          <cell r="B4572" t="str">
            <v>NIPLE, EM FERRO GALVANIZADO, CONEXÃO ROSQUEADA, DN 20 (3/4"), INSTALADO EM RAMAIS E SUB-RAMAIS DE GÁS - FORNECIMENTO E INSTALAÇÃO. AF_10/2020</v>
          </cell>
          <cell r="C4572" t="str">
            <v>UN</v>
          </cell>
          <cell r="D4572">
            <v>12.76</v>
          </cell>
          <cell r="E4572">
            <v>11.13</v>
          </cell>
          <cell r="F4572">
            <v>23.89</v>
          </cell>
        </row>
        <row r="4573">
          <cell r="A4573">
            <v>92696</v>
          </cell>
          <cell r="B4573" t="str">
            <v>NIPLE, EM FERRO GALVANIZADO, CONEXÃO ROSQUEADA, DN 25 (1"), INSTALADO EM RAMAIS E SUB-RAMAIS DE GÁS - FORNECIMENTO E INSTALAÇÃO. AF_10/2020</v>
          </cell>
          <cell r="C4573" t="str">
            <v>UN</v>
          </cell>
          <cell r="D4573">
            <v>19.36</v>
          </cell>
          <cell r="E4573">
            <v>18.05</v>
          </cell>
          <cell r="F4573">
            <v>37.409999999999997</v>
          </cell>
        </row>
        <row r="4574">
          <cell r="A4574">
            <v>92704</v>
          </cell>
          <cell r="B4574" t="str">
            <v>TÊ, EM FERRO GALVANIZADO, CONEXÃO ROSQUEADA, DN 15 (1/2"), INSTALADO EM RAMAIS E SUB-RAMAIS DE GÁS - FORNECIMENTO E INSTALAÇÃO. AF_10/2020</v>
          </cell>
          <cell r="C4574" t="str">
            <v>UN</v>
          </cell>
          <cell r="D4574">
            <v>15.18</v>
          </cell>
          <cell r="E4574">
            <v>12.96</v>
          </cell>
          <cell r="F4574">
            <v>28.14</v>
          </cell>
        </row>
        <row r="4575">
          <cell r="A4575">
            <v>92705</v>
          </cell>
          <cell r="B4575" t="str">
            <v>TÊ, EM FERRO GALVANIZADO, CONEXÃO ROSQUEADA, DN 20 (3/4"), INSTALADO EM RAMAIS E SUB-RAMAIS DE GÁS - FORNECIMENTO E INSTALAÇÃO. AF_10/2020</v>
          </cell>
          <cell r="C4575" t="str">
            <v>UN</v>
          </cell>
          <cell r="D4575">
            <v>23</v>
          </cell>
          <cell r="E4575">
            <v>22.22</v>
          </cell>
          <cell r="F4575">
            <v>45.22</v>
          </cell>
        </row>
        <row r="4576">
          <cell r="A4576">
            <v>92706</v>
          </cell>
          <cell r="B4576" t="str">
            <v>TÊ, EM FERRO GALVANIZADO, CONEXÃO ROSQUEADA, DN 25 (1"), INSTALADO EM RAMAIS E SUB-RAMAIS DE GÁS - FORNECIMENTO E INSTALAÇÃO. AF_10/2020</v>
          </cell>
          <cell r="C4576" t="str">
            <v>UN</v>
          </cell>
          <cell r="D4576">
            <v>37.03</v>
          </cell>
          <cell r="E4576">
            <v>36.15</v>
          </cell>
          <cell r="F4576">
            <v>73.180000000000007</v>
          </cell>
        </row>
        <row r="4577">
          <cell r="A4577" t="str">
            <v>AUX3211</v>
          </cell>
          <cell r="B4577" t="str">
            <v>TÊ EM FERRO GALVANIZADO, DN 32 (1 1/4")</v>
          </cell>
          <cell r="C4577" t="str">
            <v xml:space="preserve">UN </v>
          </cell>
          <cell r="D4577">
            <v>45.88</v>
          </cell>
          <cell r="E4577">
            <v>29.2</v>
          </cell>
          <cell r="F4577">
            <v>75.08</v>
          </cell>
        </row>
        <row r="4578">
          <cell r="A4578" t="str">
            <v>AUX2756</v>
          </cell>
          <cell r="B4578" t="str">
            <v>TE DE REDUÇÃO DE FERRO GALVANIZADO, COM ROSCA BSP, DE 3" X 2 1/2" - FORNECIMENTO E INSTALAÇÃO</v>
          </cell>
          <cell r="C4578" t="str">
            <v xml:space="preserve">UN </v>
          </cell>
          <cell r="D4578">
            <v>211.71</v>
          </cell>
          <cell r="E4578">
            <v>15.58</v>
          </cell>
          <cell r="F4578">
            <v>227.29</v>
          </cell>
        </row>
        <row r="4579">
          <cell r="A4579">
            <v>92904</v>
          </cell>
          <cell r="B4579" t="str">
            <v>UNIÃO, EM FERRO GALVANIZADO, CONEXÃO ROSQUEADA, DN 15 (1/2"), INSTALADO EM RAMAIS E SUB-RAMAIS DE GÁS - FORNECIMENTO E INSTALAÇÃO. AF_10/2020</v>
          </cell>
          <cell r="C4579" t="str">
            <v>UN</v>
          </cell>
          <cell r="D4579">
            <v>28.16</v>
          </cell>
          <cell r="E4579">
            <v>6.47</v>
          </cell>
          <cell r="F4579">
            <v>34.630000000000003</v>
          </cell>
        </row>
        <row r="4580">
          <cell r="A4580">
            <v>92905</v>
          </cell>
          <cell r="B4580" t="str">
            <v>UNIÃO, EM FERRO GALVANIZADO, CONEXÃO ROSQUEADA, DN 20 (3/4"), INSTALADO EM RAMAIS E SUB-RAMAIS DE GÁS - FORNECIMENTO E INSTALAÇÃO. AF_10/2020</v>
          </cell>
          <cell r="C4580" t="str">
            <v>UN</v>
          </cell>
          <cell r="D4580">
            <v>38.28</v>
          </cell>
          <cell r="E4580">
            <v>11.11</v>
          </cell>
          <cell r="F4580">
            <v>49.39</v>
          </cell>
        </row>
        <row r="4581">
          <cell r="A4581">
            <v>92906</v>
          </cell>
          <cell r="B4581" t="str">
            <v>UNIÃO, EM FERRO GALVANIZADO, CONEXÃO ROSQUEADA, DN 25 (1"), INSTALADO EM RAMAIS E SUB-RAMAIS DE GÁS - FORNECIMENTO E INSTALAÇÃO. AF_10/2020</v>
          </cell>
          <cell r="C4581" t="str">
            <v>UN</v>
          </cell>
          <cell r="D4581">
            <v>42.13</v>
          </cell>
          <cell r="E4581">
            <v>18.04</v>
          </cell>
          <cell r="F4581">
            <v>60.17</v>
          </cell>
        </row>
        <row r="4582">
          <cell r="A4582">
            <v>92698</v>
          </cell>
          <cell r="B4582" t="str">
            <v>JOELHO 45 GRAUS, EM FERRO GALVANIZADO, CONEXÃO ROSQUEADA, DN 15 (1/2"), INSTALADO EM RAMAIS E SUB-RAMAIS DE GÁS - FORNECIMENTO E INSTALAÇÃO. AF_10/2020</v>
          </cell>
          <cell r="C4582" t="str">
            <v>UN</v>
          </cell>
          <cell r="D4582">
            <v>12.59</v>
          </cell>
          <cell r="E4582">
            <v>9.6999999999999993</v>
          </cell>
          <cell r="F4582">
            <v>22.29</v>
          </cell>
        </row>
        <row r="4583">
          <cell r="A4583">
            <v>92700</v>
          </cell>
          <cell r="B4583" t="str">
            <v>JOELHO 45 GRAUS, EM FERRO GALVANIZADO, CONEXÃO ROSQUEADA, DN 20 (3/4"), INSTALADO EM RAMAIS E SUB-RAMAIS DE GÁS - FORNECIMENTO E INSTALAÇÃO. AF_10/2020</v>
          </cell>
          <cell r="C4583" t="str">
            <v>UN</v>
          </cell>
          <cell r="D4583">
            <v>19.64</v>
          </cell>
          <cell r="E4583">
            <v>16.670000000000002</v>
          </cell>
          <cell r="F4583">
            <v>36.31</v>
          </cell>
        </row>
        <row r="4584">
          <cell r="A4584">
            <v>92702</v>
          </cell>
          <cell r="B4584" t="str">
            <v>JOELHO 45 GRAUS, EM FERRO GALVANIZADO, CONEXÃO ROSQUEADA, DN 25 (1"), INSTALADO EM RAMAIS E SUB-RAMAIS DE GÁS - FORNECIMENTO E INSTALAÇÃO. AF_10/2020</v>
          </cell>
          <cell r="C4584" t="str">
            <v>UN</v>
          </cell>
          <cell r="D4584">
            <v>29.65</v>
          </cell>
          <cell r="E4584">
            <v>27.1</v>
          </cell>
          <cell r="F4584">
            <v>56.75</v>
          </cell>
        </row>
        <row r="4585">
          <cell r="A4585">
            <v>92699</v>
          </cell>
          <cell r="B4585" t="str">
            <v>JOELHO 90 GRAUS, EM FERRO GALVANIZADO, CONEXÃO ROSQUEADA, DN 15 (1/2"), INSTALADO EM RAMAIS E SUB-RAMAIS DE GÁS - FORNECIMENTO E INSTALAÇÃO. AF_10/2020</v>
          </cell>
          <cell r="C4585" t="str">
            <v>UN</v>
          </cell>
          <cell r="D4585">
            <v>11.19</v>
          </cell>
          <cell r="E4585">
            <v>9.6999999999999993</v>
          </cell>
          <cell r="F4585">
            <v>20.89</v>
          </cell>
        </row>
        <row r="4586">
          <cell r="A4586">
            <v>92701</v>
          </cell>
          <cell r="B4586" t="str">
            <v>JOELHO 90 GRAUS, EM FERRO GALVANIZADO, CONEXÃO ROSQUEADA, DN 20 (3/4"), INSTALADO EM RAMAIS E SUB-RAMAIS DE GÁS - FORNECIMENTO E INSTALAÇÃO. AF_10/2020</v>
          </cell>
          <cell r="C4586" t="str">
            <v>UN</v>
          </cell>
          <cell r="D4586">
            <v>17.559999999999999</v>
          </cell>
          <cell r="E4586">
            <v>16.670000000000002</v>
          </cell>
          <cell r="F4586">
            <v>34.229999999999997</v>
          </cell>
        </row>
        <row r="4587">
          <cell r="A4587">
            <v>92703</v>
          </cell>
          <cell r="B4587" t="str">
            <v>JOELHO 90 GRAUS, EM FERRO GALVANIZADO, CONEXÃO ROSQUEADA, DN 25 (1"), INSTALADO EM RAMAIS E SUB-RAMAIS DE GÁS - FORNECIMENTO E INSTALAÇÃO. AF_10/2020</v>
          </cell>
          <cell r="C4587" t="str">
            <v>UN</v>
          </cell>
          <cell r="D4587">
            <v>27.06</v>
          </cell>
          <cell r="E4587">
            <v>27.12</v>
          </cell>
          <cell r="F4587">
            <v>54.18</v>
          </cell>
        </row>
        <row r="4588">
          <cell r="A4588" t="str">
            <v>AUX3210</v>
          </cell>
          <cell r="B4588" t="str">
            <v>COTOVELO FERRO GALVANIZADO, CONEXÃO ROSQUEADA, DN 32 (1 1/4")</v>
          </cell>
          <cell r="C4588" t="str">
            <v xml:space="preserve">UN </v>
          </cell>
          <cell r="D4588">
            <v>35.65</v>
          </cell>
          <cell r="E4588">
            <v>26.21</v>
          </cell>
          <cell r="F4588">
            <v>61.86</v>
          </cell>
        </row>
        <row r="4589">
          <cell r="A4589" t="str">
            <v>AUX1791</v>
          </cell>
          <cell r="B4589" t="str">
            <v>BUCHA DE REDUÇÃO, EM FERRO GALVANIZADO, CONEXÃO ROSQUEADA, 1/2" X 1/4", INSTALADO EM RAMAIS E SUB-RAMAIS DE GÁS - FORNEC. E INST.</v>
          </cell>
          <cell r="C4589" t="str">
            <v>UN</v>
          </cell>
          <cell r="D4589">
            <v>8.89</v>
          </cell>
          <cell r="E4589">
            <v>7.49</v>
          </cell>
          <cell r="F4589">
            <v>16.38</v>
          </cell>
        </row>
        <row r="4590">
          <cell r="A4590" t="str">
            <v>AUX1792</v>
          </cell>
          <cell r="B4590" t="str">
            <v>BUCHA DE REDUÇÃO, EM FERRO GALVANIZADO, CONEXÃO ROSQUEADA,  3/4" X 1/2", INSTALADO EM RAMAIS E SUB-RAMAIS DE GÁS - FORNEC. E INST.</v>
          </cell>
          <cell r="C4590" t="str">
            <v>UN</v>
          </cell>
          <cell r="D4590">
            <v>9.68</v>
          </cell>
          <cell r="E4590">
            <v>6.37</v>
          </cell>
          <cell r="F4590">
            <v>16.05</v>
          </cell>
        </row>
        <row r="4591">
          <cell r="A4591" t="str">
            <v>AUX1793</v>
          </cell>
          <cell r="B4591" t="str">
            <v>BUCHA DE REDUÇÃO, EM FERRO GALVANIZADO, CONEXÃO ROSQUEADA, 1" X 1/2", INSTALADO EM RAMAIS E SUB-RAMAIS DE GÁS - FORNEC. E INST.</v>
          </cell>
          <cell r="C4591" t="str">
            <v>UN</v>
          </cell>
          <cell r="D4591">
            <v>16.25</v>
          </cell>
          <cell r="E4591">
            <v>14.97</v>
          </cell>
          <cell r="F4591">
            <v>31.22</v>
          </cell>
        </row>
        <row r="4592">
          <cell r="A4592" t="str">
            <v>AUX1794</v>
          </cell>
          <cell r="B4592" t="str">
            <v>BUCHA DE REDUÇÃO, EM FERRO GALVANIZADO, CONEXÃO ROSQUEADA, 1" X 3/4", INSTALADO EM RAMAIS E SUB-RAMAIS DE GÁS - FORNEC. E INST.</v>
          </cell>
          <cell r="C4592" t="str">
            <v>UN</v>
          </cell>
          <cell r="D4592">
            <v>13.37</v>
          </cell>
          <cell r="E4592">
            <v>7.49</v>
          </cell>
          <cell r="F4592">
            <v>20.86</v>
          </cell>
        </row>
        <row r="4593">
          <cell r="A4593" t="str">
            <v>AUX1795</v>
          </cell>
          <cell r="B4593" t="str">
            <v>BUCHA DE REDUÇÃO, EM FERRO GALVANIZADO, CONEXÃO ROSQUEADA, 1 1/4" X 1", INSTALADO EM RAMAIS E SUB-RAMAIS DE GÁS - FORNEC. E INST.</v>
          </cell>
          <cell r="C4593" t="str">
            <v>UN</v>
          </cell>
          <cell r="D4593">
            <v>19.98</v>
          </cell>
          <cell r="E4593">
            <v>8.61</v>
          </cell>
          <cell r="F4593">
            <v>28.59</v>
          </cell>
        </row>
        <row r="4594">
          <cell r="A4594" t="str">
            <v>AUX1796</v>
          </cell>
          <cell r="B4594" t="str">
            <v>BUCHA DE REDUÇÃO, EM FERRO GALVANIZADO, CONEXÃO ROSQUEADA, 1 1/2" X 3/4", INSTALADO EM RAMAIS E SUB-RAMAIS DE GÁS - FORNEC. E INST.</v>
          </cell>
          <cell r="C4594" t="str">
            <v>UN</v>
          </cell>
          <cell r="D4594">
            <v>27.46</v>
          </cell>
          <cell r="E4594">
            <v>14.97</v>
          </cell>
          <cell r="F4594">
            <v>42.43</v>
          </cell>
        </row>
        <row r="4595">
          <cell r="A4595" t="str">
            <v>AUX1797</v>
          </cell>
          <cell r="B4595" t="str">
            <v>BUCHA DE REDUÇÃO, EM FERRO GALVANIZADO, CONEXÃO ROSQUEADA, 1 1/2" X 1", INSTALADO EM RAMAIS E SUB-RAMAIS DE GÁS - FORNEC. E INST.</v>
          </cell>
          <cell r="C4595" t="str">
            <v>UN</v>
          </cell>
          <cell r="D4595">
            <v>25.58</v>
          </cell>
          <cell r="E4595">
            <v>10.11</v>
          </cell>
          <cell r="F4595">
            <v>35.69</v>
          </cell>
        </row>
        <row r="4596">
          <cell r="A4596" t="str">
            <v>AUX1784</v>
          </cell>
          <cell r="B4596" t="str">
            <v>CAP OU TAMPÃO, EM FERRO GALVANIZADO, CONEXÃO ROSQUEADA, DN 15 (1/2"), INSTALADO EM RAMAIS E SUB-RAMAIS DE GÁS - FORNEC. E INST.</v>
          </cell>
          <cell r="C4596" t="str">
            <v>UN</v>
          </cell>
          <cell r="D4596">
            <v>8.1</v>
          </cell>
          <cell r="E4596">
            <v>6.37</v>
          </cell>
          <cell r="F4596">
            <v>14.47</v>
          </cell>
        </row>
        <row r="4597">
          <cell r="A4597" t="str">
            <v>AUX1785</v>
          </cell>
          <cell r="B4597" t="str">
            <v>CAP OU TAMPÃO, EM FERRO GALVANIZADO, CONEXÃO ROSQUEADA, DN 20 (3/4"), INSTALADO EM RAMAIS E SUB-RAMAIS DE GÁS - FORNEC. E INST.</v>
          </cell>
          <cell r="C4597" t="str">
            <v>UN</v>
          </cell>
          <cell r="D4597">
            <v>10.199999999999999</v>
          </cell>
          <cell r="E4597">
            <v>7.49</v>
          </cell>
          <cell r="F4597">
            <v>17.690000000000001</v>
          </cell>
        </row>
        <row r="4598">
          <cell r="A4598" t="str">
            <v>AUX1786</v>
          </cell>
          <cell r="B4598" t="str">
            <v>CAP OU TAMPÃO, EM FERRO GALVANIZADO, CONEXÃO ROSQUEADA, DN 25 (1"), INSTALADO EM RAMAIS E SUB-RAMAIS DE GÁS - FORNEC. E INST.</v>
          </cell>
          <cell r="C4598" t="str">
            <v>UN</v>
          </cell>
          <cell r="D4598">
            <v>13.97</v>
          </cell>
          <cell r="E4598">
            <v>8.61</v>
          </cell>
          <cell r="F4598">
            <v>22.58</v>
          </cell>
        </row>
        <row r="4599">
          <cell r="A4599" t="str">
            <v>AUX1787</v>
          </cell>
          <cell r="B4599" t="str">
            <v>CAP OU TAMPÃO, EM FERRO GALVANIZADO, CONEXÃO ROSQUEADA, DN 32 (1 1/4"), INSTALADO EM RAMAIS E SUB-RAMAIS DE GÁS - FORNEC. E INST.</v>
          </cell>
          <cell r="C4599" t="str">
            <v>UN</v>
          </cell>
          <cell r="D4599">
            <v>20.170000000000002</v>
          </cell>
          <cell r="E4599">
            <v>10.11</v>
          </cell>
          <cell r="F4599">
            <v>30.28</v>
          </cell>
        </row>
        <row r="4600">
          <cell r="A4600" t="str">
            <v>AUX1788</v>
          </cell>
          <cell r="B4600" t="str">
            <v>CAP OU TAMPÃO, EM FERRO GALVANIZADO, CONEXÃO ROSQUEADA, DN 40 (1 1/2"), INSTALADO EM RAMAIS E SUB-RAMAIS DE GÁS - FORNEC. E INST.</v>
          </cell>
          <cell r="C4600" t="str">
            <v>UN</v>
          </cell>
          <cell r="D4600">
            <v>24.43</v>
          </cell>
          <cell r="E4600">
            <v>11.23</v>
          </cell>
          <cell r="F4600">
            <v>35.659999999999997</v>
          </cell>
        </row>
        <row r="4601">
          <cell r="A4601" t="str">
            <v>AUX1790</v>
          </cell>
          <cell r="B4601" t="str">
            <v>CAP OU TAMPÃO, EM FERRO GALVANIZADO, CONEXÃO ROSQUEADA, DN 65 (2 1/2"), INSTALADO EM RAMAIS E SUB-RAMAIS DE GÁS - FORNEC. E INST.</v>
          </cell>
          <cell r="C4601" t="str">
            <v>UN</v>
          </cell>
          <cell r="D4601">
            <v>58.16</v>
          </cell>
          <cell r="E4601">
            <v>14.97</v>
          </cell>
          <cell r="F4601">
            <v>73.13</v>
          </cell>
        </row>
        <row r="4602">
          <cell r="A4602"/>
          <cell r="B4602" t="str">
            <v>TUBOS DE COBRE - CLASSE A (instalações de água fria e água quente, gases combustíveis, instalações de combate a incêndio por hidrante e sprinklers e de gases medicinais)</v>
          </cell>
          <cell r="C4602"/>
          <cell r="D4602"/>
          <cell r="E4602"/>
          <cell r="F4602"/>
        </row>
        <row r="4603">
          <cell r="A4603">
            <v>97335</v>
          </cell>
          <cell r="B4603" t="str">
            <v>TUBO EM COBRE RÍGIDO, DN 22 MM, CLASSE A, SEM ISOLAMENTO, INSTALADO EM PRUMADA DE GÁS COMBUSTÍVEL - FORNECIMENTO E INSTALAÇÃO. AF_04/2022</v>
          </cell>
          <cell r="C4603" t="str">
            <v>M</v>
          </cell>
          <cell r="D4603">
            <v>76.400000000000006</v>
          </cell>
          <cell r="E4603">
            <v>1.62</v>
          </cell>
          <cell r="F4603">
            <v>78.02</v>
          </cell>
        </row>
        <row r="4604">
          <cell r="A4604">
            <v>97336</v>
          </cell>
          <cell r="B4604" t="str">
            <v>TUBO EM COBRE RÍGIDO, DN 28 MM, CLASSE A, SEM ISOLAMENTO, INSTALADO EM PRUMADA DE GÁS COMBUSTÍVEL - FORNECIMENTO E INSTALAÇÃO. AF_04/2022</v>
          </cell>
          <cell r="C4604" t="str">
            <v>M</v>
          </cell>
          <cell r="D4604">
            <v>97.21</v>
          </cell>
          <cell r="E4604">
            <v>2.11</v>
          </cell>
          <cell r="F4604">
            <v>99.32</v>
          </cell>
        </row>
        <row r="4605">
          <cell r="A4605">
            <v>97337</v>
          </cell>
          <cell r="B4605" t="str">
            <v>TUBO EM COBRE RÍGIDO, DN 35 MM, CLASSE A, SEM ISOLAMENTO, INSTALADO EM PRUMADA DE GÁS COMBUSTÍVEL - FORNECIMENTO E INSTALAÇÃO. AF_04/2022</v>
          </cell>
          <cell r="C4605" t="str">
            <v>M</v>
          </cell>
          <cell r="D4605">
            <v>146.63</v>
          </cell>
          <cell r="E4605">
            <v>2.65</v>
          </cell>
          <cell r="F4605">
            <v>149.28</v>
          </cell>
        </row>
        <row r="4606">
          <cell r="A4606">
            <v>97338</v>
          </cell>
          <cell r="B4606" t="str">
            <v>TUBO EM COBRE RÍGIDO, DN 42 MM, CLASSE A, SEM ISOLAMENTO, INSTALADO EM PRUMADA DE GÁS COMBUSTÍVEL - FORNECIMENTO E INSTALAÇÃO. AF_04/2022</v>
          </cell>
          <cell r="C4606" t="str">
            <v>M</v>
          </cell>
          <cell r="D4606">
            <v>176.41</v>
          </cell>
          <cell r="E4606">
            <v>3.21</v>
          </cell>
          <cell r="F4606">
            <v>179.62</v>
          </cell>
        </row>
        <row r="4607">
          <cell r="A4607">
            <v>97339</v>
          </cell>
          <cell r="B4607" t="str">
            <v>TUBO EM COBRE RÍGIDO, DN 54 MM, CLASSE A, SEM ISOLAMENTO, INSTALADO EM PRUMADA DE GÁS COMBUSTÍVEL - FORNECIMENTO E INSTALAÇÃO. AF_04/2022</v>
          </cell>
          <cell r="C4607" t="str">
            <v>M</v>
          </cell>
          <cell r="D4607">
            <v>189.4</v>
          </cell>
          <cell r="E4607">
            <v>4.17</v>
          </cell>
          <cell r="F4607">
            <v>193.57</v>
          </cell>
        </row>
        <row r="4608">
          <cell r="A4608">
            <v>97340</v>
          </cell>
          <cell r="B4608" t="str">
            <v>TUBO EM COBRE RÍGIDO, DN 66 MM, CLASSE A, SEM ISOLAMENTO, INSTALADO EM PRUMADA DE GÁS COMBUSTÍVEL - FORNECIMENTO E INSTALAÇÃO. AF_04/2022</v>
          </cell>
          <cell r="C4608" t="str">
            <v>M</v>
          </cell>
          <cell r="D4608">
            <v>189.77</v>
          </cell>
          <cell r="E4608">
            <v>5.12</v>
          </cell>
          <cell r="F4608">
            <v>194.89</v>
          </cell>
        </row>
        <row r="4609">
          <cell r="A4609"/>
          <cell r="B4609" t="str">
            <v>TUBOS DE COBRE - CLASSE I (instalações de água fria e água quente, gases combustíveis, instalações de combate a incêndio por hidrante e sprinklers, de gases medicinais e industriais de alta pressão e vapor)</v>
          </cell>
          <cell r="C4609"/>
          <cell r="D4609"/>
          <cell r="E4609"/>
          <cell r="F4609"/>
        </row>
        <row r="4610">
          <cell r="A4610">
            <v>97347</v>
          </cell>
          <cell r="B4610" t="str">
            <v>TUBO EM COBRE RÍGIDO, DN 22 MM, CLASSE I, SEM ISOLAMENTO, INSTALADO EM PRUMADA  FORNECIMENTO E INSTALAÇÃO. AF_12/2015</v>
          </cell>
          <cell r="C4610" t="str">
            <v>M</v>
          </cell>
          <cell r="D4610">
            <v>92.26</v>
          </cell>
          <cell r="E4610">
            <v>1.73</v>
          </cell>
          <cell r="F4610">
            <v>93.99</v>
          </cell>
        </row>
        <row r="4611">
          <cell r="A4611">
            <v>97348</v>
          </cell>
          <cell r="B4611" t="str">
            <v>TUBO EM COBRE RÍGIDO, DN 28 MM, CLASSE I, SEM ISOLAMENTO, INSTALADO EM PRUMADA  FORNECIMENTO E INSTALAÇÃO. AF_12/2015</v>
          </cell>
          <cell r="C4611" t="str">
            <v>M</v>
          </cell>
          <cell r="D4611">
            <v>127.67</v>
          </cell>
          <cell r="E4611">
            <v>2.08</v>
          </cell>
          <cell r="F4611">
            <v>129.75</v>
          </cell>
        </row>
        <row r="4612">
          <cell r="A4612">
            <v>97349</v>
          </cell>
          <cell r="B4612" t="str">
            <v>TUBO EM COBRE RÍGIDO, DN 35 MM, CLASSE I, SEM ISOLAMENTO, INSTALADO EM PRUMADA  FORNECIMENTO E INSTALAÇÃO. AF_12/2015</v>
          </cell>
          <cell r="C4612" t="str">
            <v>M</v>
          </cell>
          <cell r="D4612">
            <v>184.43</v>
          </cell>
          <cell r="E4612">
            <v>2.4500000000000002</v>
          </cell>
          <cell r="F4612">
            <v>186.88</v>
          </cell>
        </row>
        <row r="4613">
          <cell r="A4613">
            <v>97350</v>
          </cell>
          <cell r="B4613" t="str">
            <v>TUBO EM COBRE RÍGIDO, DN 42 MM, CLASSE I, SEM ISOLAMENTO, INSTALADO EM PRUMADA  FORNECIMENTO E INSTALAÇÃO. AF_12/2015</v>
          </cell>
          <cell r="C4613" t="str">
            <v>M</v>
          </cell>
          <cell r="D4613">
            <v>224.03</v>
          </cell>
          <cell r="E4613">
            <v>2.83</v>
          </cell>
          <cell r="F4613">
            <v>226.86</v>
          </cell>
        </row>
        <row r="4614">
          <cell r="A4614">
            <v>97351</v>
          </cell>
          <cell r="B4614" t="str">
            <v>TUBO EM COBRE RÍGIDO, DN 54 MM, CLASSE I, SEM ISOLAMENTO, INSTALADO EM PRUMADA  FORNECIMENTO E INSTALAÇÃO. AF_12/2015</v>
          </cell>
          <cell r="C4614" t="str">
            <v>M</v>
          </cell>
          <cell r="D4614">
            <v>310.12</v>
          </cell>
          <cell r="E4614">
            <v>3.49</v>
          </cell>
          <cell r="F4614">
            <v>313.61</v>
          </cell>
        </row>
        <row r="4615">
          <cell r="A4615">
            <v>97352</v>
          </cell>
          <cell r="B4615" t="str">
            <v>TUBO EM COBRE RÍGIDO, DN 66 MM, CLASSE I, SEM ISOLAMENTO, INSTALADO EM PRUMADA  FORNECIMENTO E INSTALAÇÃO. AF_12/2015</v>
          </cell>
          <cell r="C4615" t="str">
            <v>M</v>
          </cell>
          <cell r="D4615">
            <v>402.18</v>
          </cell>
          <cell r="E4615">
            <v>4.1399999999999997</v>
          </cell>
          <cell r="F4615">
            <v>406.32</v>
          </cell>
        </row>
        <row r="4616">
          <cell r="A4616">
            <v>97353</v>
          </cell>
          <cell r="B4616" t="str">
            <v>TUBO EM COBRE RÍGIDO, DN 15 MM, CLASSE I, SEM ISOLAMENTO, INSTALADO EM RAMAL DE DISTRIBUIÇÃO  FORNECIMENTO E INSTALAÇÃO. AF_12/2015</v>
          </cell>
          <cell r="C4616" t="str">
            <v>M</v>
          </cell>
          <cell r="D4616">
            <v>57.98</v>
          </cell>
          <cell r="E4616">
            <v>4.66</v>
          </cell>
          <cell r="F4616">
            <v>62.64</v>
          </cell>
        </row>
        <row r="4617">
          <cell r="A4617">
            <v>97354</v>
          </cell>
          <cell r="B4617" t="str">
            <v>TUBO EM COBRE RÍGIDO, DN 22 MM, CLASSE I, SEM ISOLAMENTO, INSTALADO EM RAMAL DE DISTRIBUIÇÃO FORNECIMENTO E INSTALAÇÃO. AF_12/2015</v>
          </cell>
          <cell r="C4617" t="str">
            <v>M</v>
          </cell>
          <cell r="D4617">
            <v>93.64</v>
          </cell>
          <cell r="E4617">
            <v>5.37</v>
          </cell>
          <cell r="F4617">
            <v>99.01</v>
          </cell>
        </row>
        <row r="4618">
          <cell r="A4618">
            <v>97355</v>
          </cell>
          <cell r="B4618" t="str">
            <v>TUBO EM COBRE RÍGIDO, DN 28 MM, CLASSE I, SEM ISOLAMENTO, INSTALADO EM RAMAL DE DISTRIBUIÇÃO FORNECIMENTO E INSTALAÇÃO. AF_12/2015</v>
          </cell>
          <cell r="C4618" t="str">
            <v>M</v>
          </cell>
          <cell r="D4618">
            <v>129.16</v>
          </cell>
          <cell r="E4618">
            <v>5.97</v>
          </cell>
          <cell r="F4618">
            <v>135.13</v>
          </cell>
        </row>
        <row r="4619">
          <cell r="A4619">
            <v>97356</v>
          </cell>
          <cell r="B4619" t="str">
            <v>TUBO EM COBRE RÍGIDO, DN 15 MM, CLASSE I, SEM ISOLAMENTO, INSTALADO EM RAMAL E SUB-RAMAL  FORNECIMENTO E INSTALAÇÃO. AF_12/2015</v>
          </cell>
          <cell r="C4619" t="str">
            <v>M</v>
          </cell>
          <cell r="D4619">
            <v>61.03</v>
          </cell>
          <cell r="E4619">
            <v>12.64</v>
          </cell>
          <cell r="F4619">
            <v>73.67</v>
          </cell>
        </row>
        <row r="4620">
          <cell r="A4620">
            <v>97357</v>
          </cell>
          <cell r="B4620" t="str">
            <v>TUBO EM COBRE RÍGIDO, DN 22 MM, CLASSE I, SEM ISOLAMENTO, INSTALADO EM RAMAL E SUB-RAMAL  FORNECIMENTO E INSTALAÇÃO. AF_12/2015</v>
          </cell>
          <cell r="C4620" t="str">
            <v>M</v>
          </cell>
          <cell r="D4620">
            <v>98.9</v>
          </cell>
          <cell r="E4620">
            <v>19.079999999999998</v>
          </cell>
          <cell r="F4620">
            <v>117.98</v>
          </cell>
        </row>
        <row r="4621">
          <cell r="A4621">
            <v>97358</v>
          </cell>
          <cell r="B4621" t="str">
            <v>TUBO EM COBRE RÍGIDO, DN 28 MM, CLASSE I, SEM ISOLAMENTO, INSTALADO EM RAMAL E SUB-RAMAL  FORNECIMENTO E INSTALAÇÃO. AF_12/2015</v>
          </cell>
          <cell r="C4621" t="str">
            <v>M</v>
          </cell>
          <cell r="D4621">
            <v>136.33000000000001</v>
          </cell>
          <cell r="E4621">
            <v>24.66</v>
          </cell>
          <cell r="F4621">
            <v>160.99</v>
          </cell>
        </row>
        <row r="4622">
          <cell r="A4622"/>
          <cell r="B4622" t="str">
            <v>TUBOS DE COBRE - CLASSE E - HIDRÁULICA PREDIAL</v>
          </cell>
          <cell r="C4622"/>
          <cell r="D4622"/>
          <cell r="E4622"/>
          <cell r="F4622"/>
        </row>
        <row r="4623">
          <cell r="A4623">
            <v>92275</v>
          </cell>
          <cell r="B4623" t="str">
            <v>TUBO EM COBRE RÍGIDO, DN 22 MM, CLASSE E, SEM ISOLAMENTO, INSTALADO EM PRUMADA DE HIDRÁULICA PREDIAL - FORNECIMENTO E INSTALAÇÃO. AF_04/2022</v>
          </cell>
          <cell r="C4623" t="str">
            <v>M</v>
          </cell>
          <cell r="D4623">
            <v>52.66</v>
          </cell>
          <cell r="E4623">
            <v>1.62</v>
          </cell>
          <cell r="F4623">
            <v>54.28</v>
          </cell>
        </row>
        <row r="4624">
          <cell r="A4624">
            <v>92276</v>
          </cell>
          <cell r="B4624" t="str">
            <v>TUBO EM COBRE RÍGIDO, DN 28 MM, CLASSE E, SEM ISOLAMENTO, INSTALADO EM PRUMADA DE HIDRÁULICA PREDIAL - FORNECIMENTO E INSTALAÇÃO. AF_04/2022</v>
          </cell>
          <cell r="C4624" t="str">
            <v>M</v>
          </cell>
          <cell r="D4624">
            <v>66.849999999999994</v>
          </cell>
          <cell r="E4624">
            <v>2.11</v>
          </cell>
          <cell r="F4624">
            <v>68.959999999999994</v>
          </cell>
        </row>
        <row r="4625">
          <cell r="A4625">
            <v>92277</v>
          </cell>
          <cell r="B4625" t="str">
            <v>TUBO EM COBRE RÍGIDO, DN 35 MM, CLASSE E, SEM ISOLAMENTO, INSTALADO EM PRUMADA DE HIDRÁULICA PREDIAL - FORNECIMENTO E INSTALAÇÃO. AF_04/2022</v>
          </cell>
          <cell r="C4625" t="str">
            <v>M</v>
          </cell>
          <cell r="D4625">
            <v>96.94</v>
          </cell>
          <cell r="E4625">
            <v>2.65</v>
          </cell>
          <cell r="F4625">
            <v>99.59</v>
          </cell>
        </row>
        <row r="4626">
          <cell r="A4626">
            <v>92278</v>
          </cell>
          <cell r="B4626" t="str">
            <v>TUBO EM COBRE RÍGIDO, DN 42 MM, CLASSE E, SEM ISOLAMENTO, INSTALADO EM PRUMADA DE HIDRÁULICA PREDIAL - FORNECIMENTO E INSTALAÇÃO. AF_04/2022</v>
          </cell>
          <cell r="C4626" t="str">
            <v>M</v>
          </cell>
          <cell r="D4626">
            <v>130.74</v>
          </cell>
          <cell r="E4626">
            <v>3.21</v>
          </cell>
          <cell r="F4626">
            <v>133.94999999999999</v>
          </cell>
        </row>
        <row r="4627">
          <cell r="A4627">
            <v>92279</v>
          </cell>
          <cell r="B4627" t="str">
            <v>TUBO EM COBRE RÍGIDO, DN 54 MM, CLASSE E, SEM ISOLAMENTO, INSTALADO EM PRUMADA DE HIDRÁULICA PREDIAL - FORNECIMENTO E INSTALAÇÃO. AF_04/2022</v>
          </cell>
          <cell r="C4627" t="str">
            <v>M</v>
          </cell>
          <cell r="D4627">
            <v>189.4</v>
          </cell>
          <cell r="E4627">
            <v>4.17</v>
          </cell>
          <cell r="F4627">
            <v>193.57</v>
          </cell>
        </row>
        <row r="4628">
          <cell r="A4628">
            <v>92280</v>
          </cell>
          <cell r="B4628" t="str">
            <v>TUBO EM COBRE RÍGIDO, DN 66 MM, CLASSE E, SEM ISOLAMENTO, INSTALADO EM PRUMADA DE HIDRÁULICA PREDIAL - FORNECIMENTO E INSTALAÇÃO. AF_04/2022</v>
          </cell>
          <cell r="C4628" t="str">
            <v>M</v>
          </cell>
          <cell r="D4628">
            <v>266.54000000000002</v>
          </cell>
          <cell r="E4628">
            <v>5.12</v>
          </cell>
          <cell r="F4628">
            <v>271.66000000000003</v>
          </cell>
        </row>
        <row r="4629">
          <cell r="A4629">
            <v>92305</v>
          </cell>
          <cell r="B4629" t="str">
            <v>TUBO EM COBRE RÍGIDO, DN 15 MM, CLASSE E, SEM ISOLAMENTO, INSTALADO EM RAMAL DE DISTRIBUIÇÃO DE HIDRÁULICA PREDIAL - FORNECIMENTO E INSTALAÇÃO. AF_04/2022</v>
          </cell>
          <cell r="C4629" t="str">
            <v>M</v>
          </cell>
          <cell r="D4629">
            <v>32.19</v>
          </cell>
          <cell r="E4629">
            <v>5.08</v>
          </cell>
          <cell r="F4629">
            <v>37.270000000000003</v>
          </cell>
        </row>
        <row r="4630">
          <cell r="A4630">
            <v>92306</v>
          </cell>
          <cell r="B4630" t="str">
            <v>TUBO EM COBRE RÍGIDO, DN 22 MM, CLASSE E, SEM ISOLAMENTO, INSTALADO EM RAMAL DE DISTRIBUIÇÃO DE HIDRÁULICA PREDIAL - FORNECIMENTO E INSTALAÇÃO. AF_04/2022</v>
          </cell>
          <cell r="C4630" t="str">
            <v>M</v>
          </cell>
          <cell r="D4630">
            <v>54.28</v>
          </cell>
          <cell r="E4630">
            <v>5.85</v>
          </cell>
          <cell r="F4630">
            <v>60.13</v>
          </cell>
        </row>
        <row r="4631">
          <cell r="A4631">
            <v>92307</v>
          </cell>
          <cell r="B4631" t="str">
            <v>TUBO EM COBRE RÍGIDO, DN 28 MM, CLASSE E, SEM ISOLAMENTO, INSTALADO EM RAMAL DE DISTRIBUIÇÃO DE HIDRÁULICA PREDIAL - FORNECIMENTO E INSTALAÇÃO. AF_04/2022</v>
          </cell>
          <cell r="C4631" t="str">
            <v>M</v>
          </cell>
          <cell r="D4631">
            <v>68.540000000000006</v>
          </cell>
          <cell r="E4631">
            <v>6.52</v>
          </cell>
          <cell r="F4631">
            <v>75.06</v>
          </cell>
        </row>
        <row r="4632">
          <cell r="A4632">
            <v>92320</v>
          </cell>
          <cell r="B4632" t="str">
            <v>TUBO EM COBRE RÍGIDO, DN 15 MM, CLASSE E, SEM ISOLAMENTO, INSTALADO EM RAMAL E SUB-RAMAL DE HIDRÁULICA PREDIAL - FORNECIMENTO E INSTALAÇÃO. AF_04/2022</v>
          </cell>
          <cell r="C4632" t="str">
            <v>M</v>
          </cell>
          <cell r="D4632">
            <v>35.51</v>
          </cell>
          <cell r="E4632">
            <v>13.76</v>
          </cell>
          <cell r="F4632">
            <v>49.27</v>
          </cell>
        </row>
        <row r="4633">
          <cell r="A4633">
            <v>92321</v>
          </cell>
          <cell r="B4633" t="str">
            <v>TUBO EM COBRE RÍGIDO, DN 22 MM, CLASSE E, SEM ISOLAMENTO, INSTALADO EM RAMAL E SUB-RAMAL DE HIDRÁULICA PREDIAL - FORNECIMENTO E INSTALAÇÃO. AF_04/2022</v>
          </cell>
          <cell r="C4633" t="str">
            <v>M</v>
          </cell>
          <cell r="D4633">
            <v>60</v>
          </cell>
          <cell r="E4633">
            <v>20.81</v>
          </cell>
          <cell r="F4633">
            <v>80.81</v>
          </cell>
        </row>
        <row r="4634">
          <cell r="A4634">
            <v>92322</v>
          </cell>
          <cell r="B4634" t="str">
            <v>TUBO EM COBRE RÍGIDO, DN 28 MM, CLASSE E, SEM ISOLAMENTO, INSTALADO EM RAMAL E SUB-RAMAL DE HIDRÁULICA PREDIAL - FORNECIMENTO E INSTALAÇÃO. AF_04/2022</v>
          </cell>
          <cell r="C4634" t="str">
            <v>M</v>
          </cell>
          <cell r="D4634">
            <v>76.34</v>
          </cell>
          <cell r="E4634">
            <v>26.85</v>
          </cell>
          <cell r="F4634">
            <v>103.19</v>
          </cell>
        </row>
        <row r="4635">
          <cell r="A4635">
            <v>94602</v>
          </cell>
          <cell r="B4635" t="str">
            <v>TUBO EM COBRE RÍGIDO, DN 54 MM, CLASSE E, SEM ISOLAMENTO, INSTALADO EM RESERVAÇÃO DE ÁGUA DE EDIFICAÇÃO QUE POSSUA RESERVATÓRIO DE FIBRA/FIBROCIMENTO  FORNECIMENTO E INSTALAÇÃO. AF_06/2016</v>
          </cell>
          <cell r="C4635" t="str">
            <v>M</v>
          </cell>
          <cell r="D4635">
            <v>184.65</v>
          </cell>
          <cell r="E4635">
            <v>25.52</v>
          </cell>
          <cell r="F4635">
            <v>210.17</v>
          </cell>
        </row>
        <row r="4636">
          <cell r="A4636">
            <v>94603</v>
          </cell>
          <cell r="B4636" t="str">
            <v>TUBO EM COBRE RÍGIDO, DN 66 MM, CLASSE E, SEM ISOLAMENTO, INSTALADO EM RESERVAÇÃO DE ÁGUA DE EDIFICAÇÃO QUE POSSUA RESERVATÓRIO DE FIBRA/FIBROCIMENTO  FORNECIMENTO E INSTALAÇÃO. AF_06/2016</v>
          </cell>
          <cell r="C4636" t="str">
            <v>M</v>
          </cell>
          <cell r="D4636">
            <v>256.14</v>
          </cell>
          <cell r="E4636">
            <v>25.51</v>
          </cell>
          <cell r="F4636">
            <v>281.64999999999998</v>
          </cell>
        </row>
        <row r="4637">
          <cell r="A4637">
            <v>94604</v>
          </cell>
          <cell r="B4637" t="str">
            <v>TUBO EM COBRE RÍGIDO, DN 79 MM, CLASSE E, SEM ISOLAMENTO, INSTALADO EM RESERVAÇÃO DE ÁGUA DE EDIFICAÇÃO QUE POSSUA RESERVATÓRIO DE FIBRA/FIBROCIMENTO  FORNECIMENTO E INSTALAÇÃO. AF_06/2016</v>
          </cell>
          <cell r="C4637" t="str">
            <v>M</v>
          </cell>
          <cell r="D4637">
            <v>356.42</v>
          </cell>
          <cell r="E4637">
            <v>27.79</v>
          </cell>
          <cell r="F4637">
            <v>384.21</v>
          </cell>
        </row>
        <row r="4638">
          <cell r="A4638">
            <v>94605</v>
          </cell>
          <cell r="B4638" t="str">
            <v>TUBO EM COBRE RÍGIDO, DN 104 MM, CLASSE E, SEM ISOLAMENTO, INSTALADO EM RESERVAÇÃO DE ÁGUA DE EDIFICAÇÃO QUE POSSUA RESERVATÓRIO DE FIBRA/FIBROCIMENTO  FORNECIMENTO E INSTALAÇÃO. AF_06/2016</v>
          </cell>
          <cell r="C4638" t="str">
            <v>M</v>
          </cell>
          <cell r="D4638">
            <v>520.47</v>
          </cell>
          <cell r="E4638">
            <v>27.79</v>
          </cell>
          <cell r="F4638">
            <v>548.26</v>
          </cell>
        </row>
        <row r="4639">
          <cell r="A4639">
            <v>94606</v>
          </cell>
          <cell r="B4639" t="str">
            <v>LUVA EM COBRE, DN 54 MM, SEM ANEL DE SOLDA, INSTALADO EM RESERVAÇÃO DE ÁGUA DE EDIFICAÇÃO QUE POSSUA RESERVATÓRIO DE FIBRA/FIBROCIMENTO  FORNECIMENTO E INSTALAÇÃO. AF_06/2016</v>
          </cell>
          <cell r="C4639" t="str">
            <v>UN</v>
          </cell>
          <cell r="D4639">
            <v>63.93</v>
          </cell>
          <cell r="E4639">
            <v>15.29</v>
          </cell>
          <cell r="F4639">
            <v>79.22</v>
          </cell>
        </row>
        <row r="4640">
          <cell r="A4640">
            <v>94608</v>
          </cell>
          <cell r="B4640" t="str">
            <v>LUVA EM COBRE, DN 66 MM, SEM ANEL DE SOLDA, INSTALADO EM RESERVAÇÃO DE ÁGUA DE EDIFICAÇÃO QUE POSSUA RESERVATÓRIO DE FIBRA/FIBROCIMENTO  FORNECIMENTO E INSTALAÇÃO. AF_06/2016</v>
          </cell>
          <cell r="C4640" t="str">
            <v>UN</v>
          </cell>
          <cell r="D4640">
            <v>174.9</v>
          </cell>
          <cell r="E4640">
            <v>15.29</v>
          </cell>
          <cell r="F4640">
            <v>190.19</v>
          </cell>
        </row>
        <row r="4641">
          <cell r="A4641">
            <v>94610</v>
          </cell>
          <cell r="B4641" t="str">
            <v>LUVA EM COBRE, DN 79 MM, SEM ANEL DE SOLDA, INSTALADO EM RESERVAÇÃO DE ÁGUA DE EDIFICAÇÃO QUE POSSUA RESERVATÓRIO DE FIBRA/FIBROCIMENTO  FORNECIMENTO E INSTALAÇÃO. AF_06/2016</v>
          </cell>
          <cell r="C4641" t="str">
            <v>UN</v>
          </cell>
          <cell r="D4641">
            <v>264.60000000000002</v>
          </cell>
          <cell r="E4641">
            <v>16.68</v>
          </cell>
          <cell r="F4641">
            <v>281.27999999999997</v>
          </cell>
        </row>
        <row r="4642">
          <cell r="A4642">
            <v>94612</v>
          </cell>
          <cell r="B4642" t="str">
            <v>LUVA DE COBRE, DN 104 MM, SEM ANEL DE SOLDA, INSTALADO EM RESERVAÇÃO DE ÁGUA DE EDIFICAÇÃO QUE POSSUA RESERVATÓRIO DE FIBRA/FIBROCIMENTO  FORNECIMENTO E INSTALAÇÃO. AF_06/2016</v>
          </cell>
          <cell r="C4642" t="str">
            <v>UN</v>
          </cell>
          <cell r="D4642">
            <v>376.62</v>
          </cell>
          <cell r="E4642">
            <v>16.68</v>
          </cell>
          <cell r="F4642">
            <v>393.3</v>
          </cell>
        </row>
        <row r="4643">
          <cell r="A4643">
            <v>94614</v>
          </cell>
          <cell r="B4643" t="str">
            <v>COTOVELO EM COBRE, DN 54 MM, 90 GRAUS, SEM ANEL DE SOLDA, INSTALADO EM RESERVAÇÃO DE ÁGUA DE EDIFICAÇÃO QUE POSSUA RESERVATÓRIO DE FIBRA/FIBROCIMENTO  FORNECIMENTO E INSTALAÇÃO. AF_06/2016</v>
          </cell>
          <cell r="C4643" t="str">
            <v>UN</v>
          </cell>
          <cell r="D4643">
            <v>110.42</v>
          </cell>
          <cell r="E4643">
            <v>22.98</v>
          </cell>
          <cell r="F4643">
            <v>133.4</v>
          </cell>
        </row>
        <row r="4644">
          <cell r="A4644">
            <v>94615</v>
          </cell>
          <cell r="B4644" t="str">
            <v>CURVA EM COBRE, DN 54 MM, 45 GRAUS, SEM ANEL DE SOLDA, BOLSA X BOLSA, INSTALADO EM RESERVAÇÃO DE ÁGUA DE EDIFICAÇÃO QUE POSSUA RESERVATÓRIO DE FIBRA/FIBROCIMENTO  FORNECIMENTO E INSTALAÇÃO. AF_06/2016</v>
          </cell>
          <cell r="C4644" t="str">
            <v>UN</v>
          </cell>
          <cell r="D4644">
            <v>127.84</v>
          </cell>
          <cell r="E4644">
            <v>22.98</v>
          </cell>
          <cell r="F4644">
            <v>150.82</v>
          </cell>
        </row>
        <row r="4645">
          <cell r="A4645">
            <v>94616</v>
          </cell>
          <cell r="B4645" t="str">
            <v>COTOVELO EM COBRE, DN 66 MM, 90 GRAUS, SEM ANEL DE SOLDA, INSTALADO EM RESERVAÇÃO DE ÁGUA DE EDIFICAÇÃO QUE POSSUA RESERVATÓRIO DE FIBRA/FIBROCIMENTO  FORNECIMENTO E INSTALAÇÃO. AF_06/2016</v>
          </cell>
          <cell r="C4645" t="str">
            <v>UN</v>
          </cell>
          <cell r="D4645">
            <v>339.37</v>
          </cell>
          <cell r="E4645">
            <v>22.97</v>
          </cell>
          <cell r="F4645">
            <v>362.34</v>
          </cell>
        </row>
        <row r="4646">
          <cell r="A4646">
            <v>94617</v>
          </cell>
          <cell r="B4646" t="str">
            <v>CURVA EM COBRE, DN 66 MM, 45 GRAUS, SEM ANEL DE SOLDA, BOLSA X BOLSA, INSTALADO EM RESERVAÇÃO DE ÁGUA DE EDIFICAÇÃO QUE POSSUA RESERVATÓRIO DE FIBRA/FIBROCIMENTO  FORNECIMENTO E INSTALAÇÃO. AF_06/2016</v>
          </cell>
          <cell r="C4646" t="str">
            <v>UN</v>
          </cell>
          <cell r="D4646">
            <v>278.81</v>
          </cell>
          <cell r="E4646">
            <v>22.97</v>
          </cell>
          <cell r="F4646">
            <v>301.77999999999997</v>
          </cell>
        </row>
        <row r="4647">
          <cell r="A4647">
            <v>94618</v>
          </cell>
          <cell r="B4647" t="str">
            <v>COTOVELO EM COBRE, DN 79 MM, 90 GRAUS, SEM ANEL DE SOLDA, INSTALADO EM RESERVAÇÃO DE ÁGUA DE EDIFICAÇÃO QUE POSSUA RESERVATÓRIO DE FIBRA/FIBROCIMENTO  FORNECIMENTO E INSTALAÇÃO. AF_06/2016</v>
          </cell>
          <cell r="C4647" t="str">
            <v>UN</v>
          </cell>
          <cell r="D4647">
            <v>331.34</v>
          </cell>
          <cell r="E4647">
            <v>25</v>
          </cell>
          <cell r="F4647">
            <v>356.34</v>
          </cell>
        </row>
        <row r="4648">
          <cell r="A4648">
            <v>94620</v>
          </cell>
          <cell r="B4648" t="str">
            <v>COTOVELO EM COBRE, DN 104 MM, 90 GRAUS, SEM ANEL DE SOLDA, INSTALADO EM RESERVAÇÃO DE ÁGUA DE EDIFICAÇÃO QUE POSSUA RESERVATÓRIO DE FIBRA/FIBROCIMENTO  FORNECIMENTO E INSTALAÇÃO. AF_06/2016</v>
          </cell>
          <cell r="C4648" t="str">
            <v>UN</v>
          </cell>
          <cell r="D4648">
            <v>784.4</v>
          </cell>
          <cell r="E4648">
            <v>25</v>
          </cell>
          <cell r="F4648">
            <v>809.4</v>
          </cell>
        </row>
        <row r="4649">
          <cell r="A4649"/>
          <cell r="B4649" t="str">
            <v>TUBOS DE COBRE - CLASSE E COM ISOLAMENTO - HIDRÁULICA PREDIAL</v>
          </cell>
          <cell r="C4649"/>
          <cell r="D4649"/>
          <cell r="E4649"/>
          <cell r="F4649"/>
        </row>
        <row r="4650">
          <cell r="A4650">
            <v>92281</v>
          </cell>
          <cell r="B4650" t="str">
            <v>TUBO EM COBRE RÍGIDO, DN 22 MM, CLASSE E, COM ISOLAMENTO, INSTALADO EM PRUMADA DE HIDRÁULICA PREDIAL - FORNECIMENTO E INSTALAÇÃO. AF_04/2022</v>
          </cell>
          <cell r="C4650" t="str">
            <v>M</v>
          </cell>
          <cell r="D4650">
            <v>159.83000000000001</v>
          </cell>
          <cell r="E4650">
            <v>2.4</v>
          </cell>
          <cell r="F4650">
            <v>162.22999999999999</v>
          </cell>
        </row>
        <row r="4651">
          <cell r="A4651">
            <v>92282</v>
          </cell>
          <cell r="B4651" t="str">
            <v>TUBO EM COBRE RÍGIDO, DN 28 MM, CLASSE E, COM ISOLAMENTO, INSTALADO EM PRUMADA DE HIDRÁULICA PREDIAL - FORNECIMENTO E INSTALAÇÃO. AF_04/2022</v>
          </cell>
          <cell r="C4651" t="str">
            <v>M</v>
          </cell>
          <cell r="D4651">
            <v>178.42</v>
          </cell>
          <cell r="E4651">
            <v>2.89</v>
          </cell>
          <cell r="F4651">
            <v>181.31</v>
          </cell>
        </row>
        <row r="4652">
          <cell r="A4652">
            <v>92283</v>
          </cell>
          <cell r="B4652" t="str">
            <v>TUBO EM COBRE RÍGIDO, DN 35 MM, CLASSE E, COM ISOLAMENTO, INSTALADO EM PRUMADA DE HIDRÁULICA PREDIAL - FORNECIMENTO E INSTALAÇÃO. AF_04/2022</v>
          </cell>
          <cell r="C4652" t="str">
            <v>M</v>
          </cell>
          <cell r="D4652">
            <v>238.24</v>
          </cell>
          <cell r="E4652">
            <v>3.42</v>
          </cell>
          <cell r="F4652">
            <v>241.66</v>
          </cell>
        </row>
        <row r="4653">
          <cell r="A4653">
            <v>92284</v>
          </cell>
          <cell r="B4653" t="str">
            <v>TUBO EM COBRE RÍGIDO, DN 42 MM, CLASSE E, COM ISOLAMENTO, INSTALADO EM PRUMADA DE HIDRÁULICA PREDIAL - FORNECIMENTO E INSTALAÇÃO. AF_04/2022</v>
          </cell>
          <cell r="C4653" t="str">
            <v>M</v>
          </cell>
          <cell r="D4653">
            <v>291.95999999999998</v>
          </cell>
          <cell r="E4653">
            <v>3.99</v>
          </cell>
          <cell r="F4653">
            <v>295.95</v>
          </cell>
        </row>
        <row r="4654">
          <cell r="A4654">
            <v>92285</v>
          </cell>
          <cell r="B4654" t="str">
            <v>TUBO EM COBRE RÍGIDO, DN 54 MM, CLASSE E, COM ISOLAMENTO, INSTALADO EM PRUMADA DE HIDRÁULICA PREDIAL - FORNECIMENTO E INSTALAÇÃO. AF_04/2022</v>
          </cell>
          <cell r="C4654" t="str">
            <v>M</v>
          </cell>
          <cell r="D4654">
            <v>382.28</v>
          </cell>
          <cell r="E4654">
            <v>4.95</v>
          </cell>
          <cell r="F4654">
            <v>387.23</v>
          </cell>
        </row>
        <row r="4655">
          <cell r="A4655">
            <v>92286</v>
          </cell>
          <cell r="B4655" t="str">
            <v>TUBO EM COBRE RÍGIDO, DN 66 MM, CLASSE E, COM ISOLAMENTO, INSTALADO EM PRUMADA DE HIDRÁULICA PREDIAL - FORNECIMENTO E INSTALAÇÃO. AF_04/2022</v>
          </cell>
          <cell r="C4655" t="str">
            <v>M</v>
          </cell>
          <cell r="D4655">
            <v>462.16</v>
          </cell>
          <cell r="E4655">
            <v>5.89</v>
          </cell>
          <cell r="F4655">
            <v>468.05</v>
          </cell>
        </row>
        <row r="4656">
          <cell r="A4656">
            <v>92308</v>
          </cell>
          <cell r="B4656" t="str">
            <v>TUBO EM COBRE RÍGIDO, DN 15 MM, CLASSE E, COM ISOLAMENTO, INSTALADO EM RAMAL DE DISTRIBUIÇÃO DE HIDRÁULICA PREDIAL - FORNECIMENTO E INSTALAÇÃO. AF_04/2022</v>
          </cell>
          <cell r="C4656" t="str">
            <v>M</v>
          </cell>
          <cell r="D4656">
            <v>54.95</v>
          </cell>
          <cell r="E4656">
            <v>7.95</v>
          </cell>
          <cell r="F4656">
            <v>62.9</v>
          </cell>
        </row>
        <row r="4657">
          <cell r="A4657">
            <v>92309</v>
          </cell>
          <cell r="B4657" t="str">
            <v>TUBO EM COBRE RÍGIDO, DN 22 MM, CLASSE E, COM ISOLAMENTO, INSTALADO EM RAMAL DE DISTRIBUIÇÃO DE HIDRÁULICA PREDIAL - FORNECIMENTO E INSTALAÇÃO. AF_04/2022</v>
          </cell>
          <cell r="C4657" t="str">
            <v>M</v>
          </cell>
          <cell r="D4657">
            <v>162.25</v>
          </cell>
          <cell r="E4657">
            <v>8.74</v>
          </cell>
          <cell r="F4657">
            <v>170.99</v>
          </cell>
        </row>
        <row r="4658">
          <cell r="A4658">
            <v>92310</v>
          </cell>
          <cell r="B4658" t="str">
            <v>TUBO EM COBRE RÍGIDO, DN 28 MM, CLASSE E, COM ISOLAMENTO, INSTALADO EM RAMAL DE DISTRIBUIÇÃO DE HIDRÁULICA PREDIAL - FORNECIMENTO E INSTALAÇÃO. AF_04/2022</v>
          </cell>
          <cell r="C4658" t="str">
            <v>M</v>
          </cell>
          <cell r="D4658">
            <v>180.95</v>
          </cell>
          <cell r="E4658">
            <v>9.39</v>
          </cell>
          <cell r="F4658">
            <v>190.34</v>
          </cell>
        </row>
        <row r="4659">
          <cell r="A4659">
            <v>92323</v>
          </cell>
          <cell r="B4659" t="str">
            <v>TUBO EM COBRE RÍGIDO, DN 15 MM, CLASSE E, COM ISOLAMENTO, INSTALADO EM RAMAL E SUB-RAMAL DE HIDRÁULICA PREDIAL - FORNECIMENTO E INSTALAÇÃO. AF_04/2022</v>
          </cell>
          <cell r="C4659" t="str">
            <v>M</v>
          </cell>
          <cell r="D4659">
            <v>57.47</v>
          </cell>
          <cell r="E4659">
            <v>14.55</v>
          </cell>
          <cell r="F4659">
            <v>72.02</v>
          </cell>
        </row>
        <row r="4660">
          <cell r="A4660">
            <v>92324</v>
          </cell>
          <cell r="B4660" t="str">
            <v>TUBO EM COBRE RÍGIDO, DN 22 MM, CLASSE E, COM ISOLAMENTO, INSTALADO EM RAMAL E SUB-RAMAL DE HIDRÁULICA PREDIAL - FORNECIMENTO E INSTALAÇÃO. AF_04/2022</v>
          </cell>
          <cell r="C4660" t="str">
            <v>M</v>
          </cell>
          <cell r="D4660">
            <v>167.2</v>
          </cell>
          <cell r="E4660">
            <v>21.59</v>
          </cell>
          <cell r="F4660">
            <v>188.79</v>
          </cell>
        </row>
        <row r="4661">
          <cell r="A4661">
            <v>92325</v>
          </cell>
          <cell r="B4661" t="str">
            <v>TUBO EM COBRE RÍGIDO, DN 28 MM, CLASSE E, COM ISOLAMENTO, INSTALADO EM RAMAL E SUB-RAMAL DE HIDRÁULICA PREDIAL - FORNECIMENTO E INSTALAÇÃO. AF_04/2022</v>
          </cell>
          <cell r="C4661" t="str">
            <v>M</v>
          </cell>
          <cell r="D4661">
            <v>187.94</v>
          </cell>
          <cell r="E4661">
            <v>27.63</v>
          </cell>
          <cell r="F4661">
            <v>215.57</v>
          </cell>
        </row>
        <row r="4662">
          <cell r="A4662"/>
          <cell r="B4662" t="str">
            <v>CONEXÕES DE COBRE - PRUMADA DE HIDRÁULICA PREDIAL</v>
          </cell>
          <cell r="C4662"/>
          <cell r="D4662"/>
          <cell r="E4662"/>
          <cell r="F4662"/>
        </row>
        <row r="4663">
          <cell r="A4663">
            <v>92287</v>
          </cell>
          <cell r="B4663" t="str">
            <v>COTOVELO EM COBRE, DN 22 MM, 90 GRAUS, SEM ANEL DE SOLDA, INSTALADO EM PRUMADA DE HIDRÁULICA PREDIAL - FORNECIMENTO E INSTALAÇÃO. AF_04/2022</v>
          </cell>
          <cell r="C4663" t="str">
            <v>UN</v>
          </cell>
          <cell r="D4663">
            <v>13.96</v>
          </cell>
          <cell r="E4663">
            <v>3.32</v>
          </cell>
          <cell r="F4663">
            <v>17.28</v>
          </cell>
        </row>
        <row r="4664">
          <cell r="A4664">
            <v>92288</v>
          </cell>
          <cell r="B4664" t="str">
            <v>COTOVELO EM COBRE, DN 28 MM, 90 GRAUS, SEM ANEL DE SOLDA, INSTALADO EM PRUMADA DE HIDRÁULICA PREDIAL - FORNECIMENTO E INSTALAÇÃO. AF_04/2022</v>
          </cell>
          <cell r="C4664" t="str">
            <v>UN</v>
          </cell>
          <cell r="D4664">
            <v>22.87</v>
          </cell>
          <cell r="E4664">
            <v>4.29</v>
          </cell>
          <cell r="F4664">
            <v>27.16</v>
          </cell>
        </row>
        <row r="4665">
          <cell r="A4665">
            <v>92289</v>
          </cell>
          <cell r="B4665" t="str">
            <v>COTOVELO EM COBRE, DN 35 MM, 90 GRAUS, SEM ANEL DE SOLDA, INSTALADO EM PRUMADA DE HIDRÁULICA PREDIAL - FORNECIMENTO E INSTALAÇÃO. AF_04/2022</v>
          </cell>
          <cell r="C4665" t="str">
            <v>UN</v>
          </cell>
          <cell r="D4665">
            <v>42.52</v>
          </cell>
          <cell r="E4665">
            <v>5.4</v>
          </cell>
          <cell r="F4665">
            <v>47.92</v>
          </cell>
        </row>
        <row r="4666">
          <cell r="A4666">
            <v>92290</v>
          </cell>
          <cell r="B4666" t="str">
            <v>COTOVELO EM COBRE, DN 42 MM, 90 GRAUS, SEM ANEL DE SOLDA, INSTALADO EM PRUMADA DE HIDRÁULICA PREDIAL - FORNECIMENTO E INSTALAÇÃO. AF_04/2022</v>
          </cell>
          <cell r="C4666" t="str">
            <v>UN</v>
          </cell>
          <cell r="D4666">
            <v>65.91</v>
          </cell>
          <cell r="E4666">
            <v>6.53</v>
          </cell>
          <cell r="F4666">
            <v>72.44</v>
          </cell>
        </row>
        <row r="4667">
          <cell r="A4667">
            <v>92291</v>
          </cell>
          <cell r="B4667" t="str">
            <v>COTOVELO EM COBRE, DN 54 MM, 90 GRAUS, SEM ANEL DE SOLDA, INSTALADO EM PRUMADA DE HIDRÁULICA PREDIAL - FORNECIMENTO E INSTALAÇÃO. AF_04/2022</v>
          </cell>
          <cell r="C4667" t="str">
            <v>UN</v>
          </cell>
          <cell r="D4667">
            <v>103.66</v>
          </cell>
          <cell r="E4667">
            <v>8.4499999999999993</v>
          </cell>
          <cell r="F4667">
            <v>112.11</v>
          </cell>
        </row>
        <row r="4668">
          <cell r="A4668">
            <v>92292</v>
          </cell>
          <cell r="B4668" t="str">
            <v>COTOVELO EM COBRE, DN 66 MM, 90 GRAUS, SEM ANEL DE SOLDA, INSTALADO EM PRUMADA DE HIDRÁULICA PREDIAL - FORNECIMENTO E INSTALAÇÃO. AF_04/2022</v>
          </cell>
          <cell r="C4668" t="str">
            <v>UN</v>
          </cell>
          <cell r="D4668">
            <v>335.34</v>
          </cell>
          <cell r="E4668">
            <v>10.4</v>
          </cell>
          <cell r="F4668">
            <v>345.74</v>
          </cell>
        </row>
        <row r="4669">
          <cell r="A4669">
            <v>92293</v>
          </cell>
          <cell r="B4669" t="str">
            <v>LUVA EM COBRE, DN 22 MM, SEM ANEL DE SOLDA, INSTALADO EM PRUMADA DE HIDRÁULICA PREDIAL - FORNECIMENTO E INSTALAÇÃO. AF_04/2022</v>
          </cell>
          <cell r="C4669" t="str">
            <v>UN</v>
          </cell>
          <cell r="D4669">
            <v>7.63</v>
          </cell>
          <cell r="E4669">
            <v>2.21</v>
          </cell>
          <cell r="F4669">
            <v>9.84</v>
          </cell>
        </row>
        <row r="4670">
          <cell r="A4670">
            <v>92294</v>
          </cell>
          <cell r="B4670" t="str">
            <v>LUVA EM COBRE, DN 28 MM, SEM ANEL DE SOLDA, INSTALADO EM PRUMADA DE HIDRÁULICA PREDIAL - FORNECIMENTO E INSTALAÇÃO. AF_04/2022</v>
          </cell>
          <cell r="C4670" t="str">
            <v>UN</v>
          </cell>
          <cell r="D4670">
            <v>13.72</v>
          </cell>
          <cell r="E4670">
            <v>2.85</v>
          </cell>
          <cell r="F4670">
            <v>16.57</v>
          </cell>
        </row>
        <row r="4671">
          <cell r="A4671">
            <v>92295</v>
          </cell>
          <cell r="B4671" t="str">
            <v>LUVA EM COBRE, DN 35 MM, SEM ANEL DE SOLDA, INSTALADO EM PRUMADA DE HIDRÁULICA PREDIAL - FORNECIMENTO E INSTALAÇÃO. AF_04/2022</v>
          </cell>
          <cell r="C4671" t="str">
            <v>UN</v>
          </cell>
          <cell r="D4671">
            <v>27.49</v>
          </cell>
          <cell r="E4671">
            <v>3.59</v>
          </cell>
          <cell r="F4671">
            <v>31.08</v>
          </cell>
        </row>
        <row r="4672">
          <cell r="A4672">
            <v>92296</v>
          </cell>
          <cell r="B4672" t="str">
            <v>LUVA EM COBRE, DN 42 MM, SEM ANEL DE SOLDA, INSTALADO EM PRUMADA DE HIDRÁULICA PREDIAL - FORNECIMENTO E INSTALAÇÃO. AF_04/2022</v>
          </cell>
          <cell r="C4672" t="str">
            <v>UN</v>
          </cell>
          <cell r="D4672">
            <v>36.82</v>
          </cell>
          <cell r="E4672">
            <v>4.34</v>
          </cell>
          <cell r="F4672">
            <v>41.16</v>
          </cell>
        </row>
        <row r="4673">
          <cell r="A4673">
            <v>92297</v>
          </cell>
          <cell r="B4673" t="str">
            <v>LUVA EM COBRE, DN 54 MM, SEM ANEL DE SOLDA, INSTALADO EM PRUMADA DE HIDRÁULICA PREDIAL - FORNECIMENTO E INSTALAÇÃO. AF_04/2022</v>
          </cell>
          <cell r="C4673" t="str">
            <v>UN</v>
          </cell>
          <cell r="D4673">
            <v>58.11</v>
          </cell>
          <cell r="E4673">
            <v>5.63</v>
          </cell>
          <cell r="F4673">
            <v>63.74</v>
          </cell>
        </row>
        <row r="4674">
          <cell r="A4674">
            <v>92298</v>
          </cell>
          <cell r="B4674" t="str">
            <v>LUVA EM COBRE, DN 66 MM, SEM ANEL DE SOLDA, INSTALADO EM PRUMADA DE HIDRÁULICA PREDIAL - FORNECIMENTO E INSTALAÇÃO. AF_04/2022</v>
          </cell>
          <cell r="C4674" t="str">
            <v>UN</v>
          </cell>
          <cell r="D4674">
            <v>171.33</v>
          </cell>
          <cell r="E4674">
            <v>6.93</v>
          </cell>
          <cell r="F4674">
            <v>178.26</v>
          </cell>
        </row>
        <row r="4675">
          <cell r="A4675">
            <v>92299</v>
          </cell>
          <cell r="B4675" t="str">
            <v>TE EM COBRE, DN 22 MM, SEM ANEL DE SOLDA, INSTALADO EM PRUMADA DE HIDRÁULICA PREDIAL - FORNECIMENTO E INSTALAÇÃO. AF_04/2022</v>
          </cell>
          <cell r="C4675" t="str">
            <v>UN</v>
          </cell>
          <cell r="D4675">
            <v>18.32</v>
          </cell>
          <cell r="E4675">
            <v>4.42</v>
          </cell>
          <cell r="F4675">
            <v>22.74</v>
          </cell>
        </row>
        <row r="4676">
          <cell r="A4676">
            <v>92300</v>
          </cell>
          <cell r="B4676" t="str">
            <v>TE EM COBRE, DN 28 MM, SEM ANEL DE SOLDA, INSTALADO EM PRUMADA DE HIDRÁULICA PREDIAL - FORNECIMENTO E INSTALAÇÃO. AF_04/2022</v>
          </cell>
          <cell r="C4676" t="str">
            <v>UN</v>
          </cell>
          <cell r="D4676">
            <v>28.85</v>
          </cell>
          <cell r="E4676">
            <v>5.71</v>
          </cell>
          <cell r="F4676">
            <v>34.56</v>
          </cell>
        </row>
        <row r="4677">
          <cell r="A4677">
            <v>92301</v>
          </cell>
          <cell r="B4677" t="str">
            <v>TE EM COBRE, DN 35 MM, SEM ANEL DE SOLDA, INSTALADO EM PRUMADA DE HIDRÁULICA PREDIAL - FORNECIMENTO E INSTALAÇÃO. AF_04/2022</v>
          </cell>
          <cell r="C4677" t="str">
            <v>UN</v>
          </cell>
          <cell r="D4677">
            <v>60.81</v>
          </cell>
          <cell r="E4677">
            <v>7.21</v>
          </cell>
          <cell r="F4677">
            <v>68.02</v>
          </cell>
        </row>
        <row r="4678">
          <cell r="A4678">
            <v>92302</v>
          </cell>
          <cell r="B4678" t="str">
            <v>TE EM COBRE, DN 42 MM, SEM ANEL DE SOLDA, INSTALADO EM PRUMADA DE HIDRÁULICA PREDIAL - FORNECIMENTO E INSTALAÇÃO. AF_04/2022</v>
          </cell>
          <cell r="C4678" t="str">
            <v>UN</v>
          </cell>
          <cell r="D4678">
            <v>81.08</v>
          </cell>
          <cell r="E4678">
            <v>8.7100000000000009</v>
          </cell>
          <cell r="F4678">
            <v>89.79</v>
          </cell>
        </row>
        <row r="4679">
          <cell r="A4679">
            <v>92303</v>
          </cell>
          <cell r="B4679" t="str">
            <v>TE EM COBRE, DN 54 MM, SEM ANEL DE SOLDA, INSTALADO EM PRUMADA DE HIDRÁULICA PREDIAL - FORNECIMENTO E INSTALAÇÃO. AF_04/2022</v>
          </cell>
          <cell r="C4679" t="str">
            <v>UN</v>
          </cell>
          <cell r="D4679">
            <v>153.07</v>
          </cell>
          <cell r="E4679">
            <v>11.29</v>
          </cell>
          <cell r="F4679">
            <v>164.36</v>
          </cell>
        </row>
        <row r="4680">
          <cell r="A4680">
            <v>92304</v>
          </cell>
          <cell r="B4680" t="str">
            <v>TE EM COBRE, DN 66 MM, SEM ANEL DE SOLDA, INSTALADO EM PRUMADA DE HIDRÁULICA PREDIAL - FORNECIMENTO E INSTALAÇÃO. AF_04/2022</v>
          </cell>
          <cell r="C4680" t="str">
            <v>UN</v>
          </cell>
          <cell r="D4680">
            <v>411.36</v>
          </cell>
          <cell r="E4680">
            <v>13.87</v>
          </cell>
          <cell r="F4680">
            <v>425.23</v>
          </cell>
        </row>
        <row r="4681">
          <cell r="A4681" t="str">
            <v>AUX2387</v>
          </cell>
          <cell r="B4681" t="str">
            <v>TÊ DE COBRE OU BRONZE D = 22 X 15 X 22 MM</v>
          </cell>
          <cell r="C4681" t="str">
            <v xml:space="preserve">UN </v>
          </cell>
          <cell r="D4681">
            <v>22.54</v>
          </cell>
          <cell r="E4681">
            <v>6.8</v>
          </cell>
          <cell r="F4681">
            <v>29.34</v>
          </cell>
        </row>
        <row r="4682">
          <cell r="A4682">
            <v>93119</v>
          </cell>
          <cell r="B4682" t="str">
            <v>CURVA EM COBRE, DN 22 MM, 45 GRAUS, SEM ANEL DE SOLDA, BOLSA X BOLSA, INSTALADO EM PRUMADA DE HIDRÁULICA PREDIAL - FORNECIMENTO E INSTALAÇÃO. AF_04/2022</v>
          </cell>
          <cell r="C4682" t="str">
            <v>UN</v>
          </cell>
          <cell r="D4682">
            <v>13.68</v>
          </cell>
          <cell r="E4682">
            <v>3.32</v>
          </cell>
          <cell r="F4682">
            <v>17</v>
          </cell>
        </row>
        <row r="4683">
          <cell r="A4683">
            <v>93122</v>
          </cell>
          <cell r="B4683" t="str">
            <v>CURVA EM COBRE, DN 28 MM, 45 GRAUS, SEM ANEL DE SOLDA, BOLSA X BOLSA, INSTALADO EM PRUMADA DE HIDRÁULICA PREDIAL - FORNECIMENTO E INSTALAÇÃO. AF_04/2022</v>
          </cell>
          <cell r="C4683" t="str">
            <v>UN</v>
          </cell>
          <cell r="D4683">
            <v>21.16</v>
          </cell>
          <cell r="E4683">
            <v>4.29</v>
          </cell>
          <cell r="F4683">
            <v>25.45</v>
          </cell>
        </row>
        <row r="4684">
          <cell r="A4684">
            <v>93123</v>
          </cell>
          <cell r="B4684" t="str">
            <v>CURVA EM COBRE, DN 35 MM, 45 GRAUS, SEM ANEL DE SOLDA, BOLSA X BOLSA, INSTALADO EM PRUMADA DE HIDRÁULICA PREDIAL -  FORNECIMENTO E INSTALAÇÃO. AF_04/2022</v>
          </cell>
          <cell r="C4684" t="str">
            <v>UN</v>
          </cell>
          <cell r="D4684">
            <v>50.89</v>
          </cell>
          <cell r="E4684">
            <v>5.4</v>
          </cell>
          <cell r="F4684">
            <v>56.29</v>
          </cell>
        </row>
        <row r="4685">
          <cell r="A4685">
            <v>93124</v>
          </cell>
          <cell r="B4685" t="str">
            <v>CURVA EM COBRE, DN 42 MM, 45 GRAUS, SEM ANEL DE SOLDA, BOLSA X BOLSA, INSTALADO EM PRUMADA DE HIDRÁULICA PREDIAL - FORNECIMENTO E INSTALAÇÃO. AF_04/2022</v>
          </cell>
          <cell r="C4685" t="str">
            <v>UN</v>
          </cell>
          <cell r="D4685">
            <v>81.64</v>
          </cell>
          <cell r="E4685">
            <v>6.53</v>
          </cell>
          <cell r="F4685">
            <v>88.17</v>
          </cell>
        </row>
        <row r="4686">
          <cell r="A4686">
            <v>93125</v>
          </cell>
          <cell r="B4686" t="str">
            <v>CURVA EM COBRE, DN 54 MM, 45 GRAUS, SEM ANEL DE SOLDA, BOLSA X BOLSA, INSTALADO EM PRUMADA DE HIDRÁULICA PREDIAL - FORNECIMENTO E INSTALAÇÃO. AF_04/2022</v>
          </cell>
          <cell r="C4686" t="str">
            <v>UN</v>
          </cell>
          <cell r="D4686">
            <v>121.08</v>
          </cell>
          <cell r="E4686">
            <v>8.4499999999999993</v>
          </cell>
          <cell r="F4686">
            <v>129.53</v>
          </cell>
        </row>
        <row r="4687">
          <cell r="A4687">
            <v>93126</v>
          </cell>
          <cell r="B4687" t="str">
            <v>CURVA EM COBRE, DN 66 MM, 45 GRAUS, SEM ANEL DE SOLDA, BOLSA X BOLSA, INSTALADO EM PRUMADA DE HIDRÁULICA PREDIAL - FORNECIMENTO E INSTALAÇÃO. AF_04/2022</v>
          </cell>
          <cell r="C4687" t="str">
            <v>UN</v>
          </cell>
          <cell r="D4687">
            <v>274.77999999999997</v>
          </cell>
          <cell r="E4687">
            <v>10.4</v>
          </cell>
          <cell r="F4687">
            <v>285.18</v>
          </cell>
        </row>
        <row r="4688">
          <cell r="A4688">
            <v>93050</v>
          </cell>
          <cell r="B4688" t="str">
            <v>LUVA PASSANTE EM COBRE, DN 22 MM, SEM ANEL DE SOLDA, INSTALADO EM PRUMADA DE HIDRÁULICA PREDIAL - FORNECIMENTO E INSTALAÇÃO. AF_04/2022</v>
          </cell>
          <cell r="C4688" t="str">
            <v>UN</v>
          </cell>
          <cell r="D4688">
            <v>8.9</v>
          </cell>
          <cell r="E4688">
            <v>2.21</v>
          </cell>
          <cell r="F4688">
            <v>11.11</v>
          </cell>
        </row>
        <row r="4689">
          <cell r="A4689">
            <v>93056</v>
          </cell>
          <cell r="B4689" t="str">
            <v>LUVA PASSANTE EM COBRE, DN 28 MM, SEM ANEL DE SOLDA, INSTALADO EM PRUMADA DE HIDRÁULICA PREDIAL - FORNECIMENTO E INSTALAÇÃO. AF_04/2022</v>
          </cell>
          <cell r="C4689" t="str">
            <v>UN</v>
          </cell>
          <cell r="D4689">
            <v>13.72</v>
          </cell>
          <cell r="E4689">
            <v>2.85</v>
          </cell>
          <cell r="F4689">
            <v>16.57</v>
          </cell>
        </row>
        <row r="4690">
          <cell r="A4690">
            <v>93061</v>
          </cell>
          <cell r="B4690" t="str">
            <v>LUVA PASSANTE EM COBRE, DN 35 MM, SEM ANEL DE SOLDA, INSTALADO EM PRUMADA DE HIDRÁULICA PREDIAL - FORNECIMENTO E INSTALAÇÃO. AF_04/2022</v>
          </cell>
          <cell r="C4690" t="str">
            <v>UN</v>
          </cell>
          <cell r="D4690">
            <v>27.61</v>
          </cell>
          <cell r="E4690">
            <v>3.59</v>
          </cell>
          <cell r="F4690">
            <v>31.2</v>
          </cell>
        </row>
        <row r="4691">
          <cell r="A4691">
            <v>93064</v>
          </cell>
          <cell r="B4691" t="str">
            <v>LUVA PASSANTE EM COBRE, DN 42 MM, SEM ANEL DE SOLDA, INSTALADO EM PRUMADA DE HIDRÁULICA PREDIAL - FORNECIMENTO E INSTALAÇÃO. AF_04/2022</v>
          </cell>
          <cell r="C4691" t="str">
            <v>UN</v>
          </cell>
          <cell r="D4691">
            <v>43.44</v>
          </cell>
          <cell r="E4691">
            <v>4.34</v>
          </cell>
          <cell r="F4691">
            <v>47.78</v>
          </cell>
        </row>
        <row r="4692">
          <cell r="A4692">
            <v>93067</v>
          </cell>
          <cell r="B4692" t="str">
            <v>LUVA PASSANTE EM COBRE, DN 54 MM, SEM ANEL DE SOLDA, INSTALADO EM PRUMADA DE HIDRÁULICA PREDIAL - FORNECIMENTO E INSTALAÇÃO. AF_04/2022</v>
          </cell>
          <cell r="C4692" t="str">
            <v>UN</v>
          </cell>
          <cell r="D4692">
            <v>65.319999999999993</v>
          </cell>
          <cell r="E4692">
            <v>5.63</v>
          </cell>
          <cell r="F4692">
            <v>70.95</v>
          </cell>
        </row>
        <row r="4693">
          <cell r="A4693">
            <v>93070</v>
          </cell>
          <cell r="B4693" t="str">
            <v>LUVA PASSANTE EM COBRE, DN 66 MM, SEM ANEL DE SOLDA, INSTALADO EM PRUMADA DE HIDRÁULICA PREDIAL - FORNECIMENTO E INSTALAÇÃO. AF_04/2022</v>
          </cell>
          <cell r="C4693" t="str">
            <v>UN</v>
          </cell>
          <cell r="D4693">
            <v>171.33</v>
          </cell>
          <cell r="E4693">
            <v>6.93</v>
          </cell>
          <cell r="F4693">
            <v>178.26</v>
          </cell>
        </row>
        <row r="4694">
          <cell r="A4694">
            <v>93057</v>
          </cell>
          <cell r="B4694" t="str">
            <v>BUCHA DE REDUÇÃO EM COBRE, DN 28 MM X 22 MM, SEM ANEL DE SOLDA, PONTA X BOLSA, INSTALADO EM PRUMADA DE HIDRÁULICA PREDIAL - FORNECIMENTO E INSTALAÇÃO. AF_04/2022</v>
          </cell>
          <cell r="C4694" t="str">
            <v>UN</v>
          </cell>
          <cell r="D4694">
            <v>11.26</v>
          </cell>
          <cell r="E4694">
            <v>2.54</v>
          </cell>
          <cell r="F4694">
            <v>13.8</v>
          </cell>
        </row>
        <row r="4695">
          <cell r="A4695">
            <v>93062</v>
          </cell>
          <cell r="B4695" t="str">
            <v>BUCHA DE REDUÇÃO EM COBRE, DN 35 MM X 28 MM, SEM ANEL DE SOLDA, PONTA X BOLSA, INSTALADO EM PRUMADA DE HIDRÁULICA PREDIAL - FORNECIMENTO E INSTALAÇÃO. AF_04/2022</v>
          </cell>
          <cell r="C4695" t="str">
            <v>UN</v>
          </cell>
          <cell r="D4695">
            <v>23.1</v>
          </cell>
          <cell r="E4695">
            <v>3.23</v>
          </cell>
          <cell r="F4695">
            <v>26.33</v>
          </cell>
        </row>
        <row r="4696">
          <cell r="A4696">
            <v>93065</v>
          </cell>
          <cell r="B4696" t="str">
            <v>BUCHA DE REDUÇÃO EM COBRE, DN 42 MM X 35 MM, SEM ANEL DE SOLDA, PONTA X BOLSA, INSTALADO EM PRUMADA DE HIDRÁULICA PREDIAL - FORNECIMENTO E INSTALAÇÃO. AF_04/2022</v>
          </cell>
          <cell r="C4696" t="str">
            <v>UN</v>
          </cell>
          <cell r="D4696">
            <v>38.93</v>
          </cell>
          <cell r="E4696">
            <v>3.97</v>
          </cell>
          <cell r="F4696">
            <v>42.9</v>
          </cell>
        </row>
        <row r="4697">
          <cell r="A4697">
            <v>93068</v>
          </cell>
          <cell r="B4697" t="str">
            <v>BUCHA DE REDUÇÃO EM COBRE, DN 54 MM X 42 MM, SEM ANEL DE SOLDA, PONTA X BOLSA, INSTALADO EM PRUMADA DE HIDRÁULICA PREDIAL - FORNECIMENTO E INSTALAÇÃO. AF_04/2022</v>
          </cell>
          <cell r="C4697" t="str">
            <v>UN</v>
          </cell>
          <cell r="D4697">
            <v>55.34</v>
          </cell>
          <cell r="E4697">
            <v>5</v>
          </cell>
          <cell r="F4697">
            <v>60.34</v>
          </cell>
        </row>
        <row r="4698">
          <cell r="A4698">
            <v>93071</v>
          </cell>
          <cell r="B4698" t="str">
            <v>BUCHA DE REDUÇÃO EM COBRE, DN 66 MM X 54 MM, SEM ANEL DE SOLDA, PONTA X BOLSA, INSTALADO EM PRUMADA DE HIDRÁULICA PREDIAL - FORNECIMENTO E INSTALAÇÃO. AF_04/2022</v>
          </cell>
          <cell r="C4698" t="str">
            <v>UN</v>
          </cell>
          <cell r="D4698">
            <v>157.58000000000001</v>
          </cell>
          <cell r="E4698">
            <v>6.28</v>
          </cell>
          <cell r="F4698">
            <v>163.86</v>
          </cell>
        </row>
        <row r="4699">
          <cell r="A4699">
            <v>93052</v>
          </cell>
          <cell r="B4699" t="str">
            <v>JUNTA DE EXPANSÃO EM COBRE, DN 22 MM, PONTA X PONTA, INSTALADO EM PRUMADA DE HIDRÁULICA PREDIAL - FORNECIMENTO E INSTALAÇÃO. AF_04/2022</v>
          </cell>
          <cell r="C4699" t="str">
            <v>UN</v>
          </cell>
          <cell r="D4699">
            <v>499.26</v>
          </cell>
          <cell r="E4699">
            <v>2.2000000000000002</v>
          </cell>
          <cell r="F4699">
            <v>501.46</v>
          </cell>
        </row>
        <row r="4700">
          <cell r="A4700">
            <v>93058</v>
          </cell>
          <cell r="B4700" t="str">
            <v>JUNTA DE EXPANSÃO EM COBRE, DN 28 MM, PONTA X PONTA, INSTALADO EM PRUMADA DE HIDRÁULICA PREDIAL - FORNECIMENTO E INSTALAÇÃO. AF_04/2022</v>
          </cell>
          <cell r="C4700" t="str">
            <v>UN</v>
          </cell>
          <cell r="D4700">
            <v>548.89</v>
          </cell>
          <cell r="E4700">
            <v>2.84</v>
          </cell>
          <cell r="F4700">
            <v>551.73</v>
          </cell>
        </row>
        <row r="4701">
          <cell r="A4701" t="str">
            <v>AUX2559</v>
          </cell>
          <cell r="B4701" t="str">
            <v>CONECTOR DE BRONZE D=15 MM X 1/2"</v>
          </cell>
          <cell r="C4701" t="str">
            <v>UN</v>
          </cell>
          <cell r="D4701">
            <v>18.23</v>
          </cell>
          <cell r="E4701">
            <v>9.06</v>
          </cell>
          <cell r="F4701">
            <v>27.29</v>
          </cell>
        </row>
        <row r="4702">
          <cell r="A4702"/>
          <cell r="B4702" t="str">
            <v>CONEXÕES DE COBRE - RAMAL DE DISTRIBUIÇÃO DE HIDRÁULICA PREDIAL</v>
          </cell>
          <cell r="C4702"/>
          <cell r="D4702"/>
          <cell r="E4702"/>
          <cell r="F4702"/>
        </row>
        <row r="4703">
          <cell r="A4703">
            <v>92311</v>
          </cell>
          <cell r="B4703" t="str">
            <v>COTOVELO EM COBRE, DN 15 MM, 90 GRAUS, SEM ANEL DE SOLDA, INSTALADO EM RAMAL DE DISTRIBUIÇÃO   FORNECIMENTO E INSTALAÇÃO. AF_04/2022</v>
          </cell>
          <cell r="C4703" t="str">
            <v>UN</v>
          </cell>
          <cell r="D4703">
            <v>7.97</v>
          </cell>
          <cell r="E4703">
            <v>5.15</v>
          </cell>
          <cell r="F4703">
            <v>13.12</v>
          </cell>
        </row>
        <row r="4704">
          <cell r="A4704">
            <v>92312</v>
          </cell>
          <cell r="B4704" t="str">
            <v>COTOVELO EM COBRE, DN 22 MM, 90 GRAUS, SEM ANEL DE SOLDA, INSTALADO EM RAMAL DE DISTRIBUIÇÃO DE HIDRÁULICA PREDIAL - FORNECIMENTO E INSTALAÇÃO. AF_04/2022</v>
          </cell>
          <cell r="C4704" t="str">
            <v>UN</v>
          </cell>
          <cell r="D4704">
            <v>15.19</v>
          </cell>
          <cell r="E4704">
            <v>6.45</v>
          </cell>
          <cell r="F4704">
            <v>21.64</v>
          </cell>
        </row>
        <row r="4705">
          <cell r="A4705">
            <v>92313</v>
          </cell>
          <cell r="B4705" t="str">
            <v>COTOVELO EM COBRE, DN 28 MM, 90 GRAUS, SEM ANEL DE SOLDA, INSTALADO EM RAMAL DE DISTRIBUIÇÃO DE HIDRÁULICA PREDIAL - FORNECIMENTO E INSTALAÇÃO. AF_04/2022</v>
          </cell>
          <cell r="C4705" t="str">
            <v>UN</v>
          </cell>
          <cell r="D4705">
            <v>24</v>
          </cell>
          <cell r="E4705">
            <v>7.18</v>
          </cell>
          <cell r="F4705">
            <v>31.18</v>
          </cell>
        </row>
        <row r="4706">
          <cell r="A4706">
            <v>92314</v>
          </cell>
          <cell r="B4706" t="str">
            <v>LUVA EM COBRE, DN 15 MM, SEM ANEL DE SOLDA, INSTALADO EM RAMAL DE DISTRIBUIÇÃO DE HIDRÁULICA PREDIAL - FORNECIMENTO E INSTALAÇÃO. AF_04/2022</v>
          </cell>
          <cell r="C4706" t="str">
            <v>UN</v>
          </cell>
          <cell r="D4706">
            <v>5.09</v>
          </cell>
          <cell r="E4706">
            <v>3.72</v>
          </cell>
          <cell r="F4706">
            <v>8.81</v>
          </cell>
        </row>
        <row r="4707">
          <cell r="A4707">
            <v>92315</v>
          </cell>
          <cell r="B4707" t="str">
            <v>LUVA EM COBRE, DN 22 MM, SEM ANEL DE SOLDA, INSTALADO EM RAMAL DE DISTRIBUIÇÃO DE HIDRÁULICA PREDIAL - FORNECIMENTO E INSTALAÇÃO. AF_04/2022</v>
          </cell>
          <cell r="C4707" t="str">
            <v>UN</v>
          </cell>
          <cell r="D4707">
            <v>8.4600000000000009</v>
          </cell>
          <cell r="E4707">
            <v>4.3099999999999996</v>
          </cell>
          <cell r="F4707">
            <v>12.77</v>
          </cell>
        </row>
        <row r="4708">
          <cell r="A4708">
            <v>92316</v>
          </cell>
          <cell r="B4708" t="str">
            <v>LUVA EM COBRE, DN 28 MM, SEM ANEL DE SOLDA, INSTALADO EM RAMAL DE DISTRIBUIÇÃO DE HIDRÁULICA PREDIAL - FORNECIMENTO E INSTALAÇÃO. AF_04/2022</v>
          </cell>
          <cell r="C4708" t="str">
            <v>UN</v>
          </cell>
          <cell r="D4708">
            <v>14.48</v>
          </cell>
          <cell r="E4708">
            <v>4.78</v>
          </cell>
          <cell r="F4708">
            <v>19.260000000000002</v>
          </cell>
        </row>
        <row r="4709">
          <cell r="A4709">
            <v>92317</v>
          </cell>
          <cell r="B4709" t="str">
            <v>TE EM COBRE, DN 15 MM, SEM ANEL DE SOLDA, INSTALADO EM RAMAL DE DISTRIBUIÇÃO DE HIDRÁULICA PREDIAL - FORNECIMENTO E INSTALAÇÃO. AF_04/2022</v>
          </cell>
          <cell r="C4709" t="str">
            <v>UN</v>
          </cell>
          <cell r="D4709">
            <v>10.98</v>
          </cell>
          <cell r="E4709">
            <v>7.45</v>
          </cell>
          <cell r="F4709">
            <v>18.43</v>
          </cell>
        </row>
        <row r="4710">
          <cell r="A4710">
            <v>92318</v>
          </cell>
          <cell r="B4710" t="str">
            <v>TE EM COBRE, DN 22 MM, SEM ANEL DE SOLDA, INSTALADO EM RAMAL DE DISTRIBUIÇÃO DE HIDRÁULICA PREDIAL - FORNECIMENTO E INSTALAÇÃO. AF_04/2022</v>
          </cell>
          <cell r="C4710" t="str">
            <v>UN</v>
          </cell>
          <cell r="D4710">
            <v>19.98</v>
          </cell>
          <cell r="E4710">
            <v>8.59</v>
          </cell>
          <cell r="F4710">
            <v>28.57</v>
          </cell>
        </row>
        <row r="4711">
          <cell r="A4711">
            <v>92319</v>
          </cell>
          <cell r="B4711" t="str">
            <v>TE EM COBRE, DN 28 MM, SEM ANEL DE SOLDA, INSTALADO EM RAMAL DE DISTRIBUIÇÃO DE HIDRÁULICA PREDIAL - FORNECIMENTO E INSTALAÇÃO. AF_04/2022</v>
          </cell>
          <cell r="C4711" t="str">
            <v>UN</v>
          </cell>
          <cell r="D4711">
            <v>30.37</v>
          </cell>
          <cell r="E4711">
            <v>9.57</v>
          </cell>
          <cell r="F4711">
            <v>39.94</v>
          </cell>
        </row>
        <row r="4712">
          <cell r="A4712">
            <v>93074</v>
          </cell>
          <cell r="B4712" t="str">
            <v>CURVA EM COBRE, DN 15 MM, 45 GRAUS, SEM ANEL DE SOLDA, BOLSA X BOLSA, INSTALADO EM RAMAL DE DISTRIBUIÇÃO DE HIDRÁULICA PREDIAL - FORNECIMENTO E INSTALAÇÃO. AF_04/2022</v>
          </cell>
          <cell r="C4712" t="str">
            <v>UN</v>
          </cell>
          <cell r="D4712">
            <v>7.98</v>
          </cell>
          <cell r="E4712">
            <v>5.6</v>
          </cell>
          <cell r="F4712">
            <v>13.58</v>
          </cell>
        </row>
        <row r="4713">
          <cell r="A4713">
            <v>93076</v>
          </cell>
          <cell r="B4713" t="str">
            <v>CURVA EM COBRE, DN 22 MM, 45 GRAUS, SEM ANEL DE SOLDA, BOLSA X BOLSA, INSTALADO EM RAMAL DE DISTRIBUIÇÃO DE HIDRÁULICA PREDIAL - FORNECIMENTO E INSTALAÇÃO. AF_04/2022</v>
          </cell>
          <cell r="C4713" t="str">
            <v>UN</v>
          </cell>
          <cell r="D4713">
            <v>14.91</v>
          </cell>
          <cell r="E4713">
            <v>6.45</v>
          </cell>
          <cell r="F4713">
            <v>21.36</v>
          </cell>
        </row>
        <row r="4714">
          <cell r="A4714">
            <v>93079</v>
          </cell>
          <cell r="B4714" t="str">
            <v>CURVA EM COBRE, DN 28 MM, 45 GRAUS, SEM ANEL DE SOLDA, BOLSA X BOLSA, INSTALADO EM RAMAL DE DISTRIBUIÇÃO DE HIDRÁULICA PREDIAL - FORNECIMENTO E INSTALAÇÃO. AF_04/2022</v>
          </cell>
          <cell r="C4714" t="str">
            <v>UN</v>
          </cell>
          <cell r="D4714">
            <v>22.29</v>
          </cell>
          <cell r="E4714">
            <v>7.18</v>
          </cell>
          <cell r="F4714">
            <v>29.47</v>
          </cell>
        </row>
        <row r="4715">
          <cell r="A4715">
            <v>93080</v>
          </cell>
          <cell r="B4715" t="str">
            <v>LUVA PASSANTE EM COBRE, DN 15 MM, SEM ANEL DE SOLDA, INSTALADO EM RAMAL DE DISTRIBUIÇÃO DE HIDRÁULICA PREDIAL - FORNECIMENTO E INSTALAÇÃO. AF_04/2022</v>
          </cell>
          <cell r="C4715" t="str">
            <v>UN</v>
          </cell>
          <cell r="D4715">
            <v>5.12</v>
          </cell>
          <cell r="E4715">
            <v>3.72</v>
          </cell>
          <cell r="F4715">
            <v>8.84</v>
          </cell>
        </row>
        <row r="4716">
          <cell r="A4716">
            <v>93084</v>
          </cell>
          <cell r="B4716" t="str">
            <v>LUVA PASSANTE EM COBRE, DN 22 MM, SEM ANEL DE SOLDA, INSTALADO EM RAMAL DE DISTRIBUIÇÃO DE HIDRÁULICA PREDIAL - FORNECIMENTO E INSTALAÇÃO. AF_04/2022</v>
          </cell>
          <cell r="C4716" t="str">
            <v>UN</v>
          </cell>
          <cell r="D4716">
            <v>9.73</v>
          </cell>
          <cell r="E4716">
            <v>4.3099999999999996</v>
          </cell>
          <cell r="F4716">
            <v>14.04</v>
          </cell>
        </row>
        <row r="4717">
          <cell r="A4717">
            <v>93090</v>
          </cell>
          <cell r="B4717" t="str">
            <v>LUVA PASSANTE EM COBRE, DN 28 MM, SEM ANEL DE SOLDA, INSTALADO EM RAMAL DE DISTRIBUIÇÃO DE HIDRÁULICA PREDIAL - FORNECIMENTO E INSTALAÇÃO. AF_04/2022</v>
          </cell>
          <cell r="C4717" t="str">
            <v>UN</v>
          </cell>
          <cell r="D4717">
            <v>14.48</v>
          </cell>
          <cell r="E4717">
            <v>4.78</v>
          </cell>
          <cell r="F4717">
            <v>19.260000000000002</v>
          </cell>
        </row>
        <row r="4718">
          <cell r="A4718">
            <v>93085</v>
          </cell>
          <cell r="B4718" t="str">
            <v>BUCHA DE REDUÇÃO EM COBRE, DN 22 MM X 15 MM, SEM ANEL DE SOLDA, PONTA X BOLSA, INSTALADO EM RAMAL DE DISTRIBUIÇÃO DE HIDRÁULICA PREDIAL - FORNECIMENTO E INSTALAÇÃO. AF_04/2022</v>
          </cell>
          <cell r="C4718" t="str">
            <v>UN</v>
          </cell>
          <cell r="D4718">
            <v>9.23</v>
          </cell>
          <cell r="E4718">
            <v>6.02</v>
          </cell>
          <cell r="F4718">
            <v>15.25</v>
          </cell>
        </row>
        <row r="4719">
          <cell r="A4719">
            <v>93091</v>
          </cell>
          <cell r="B4719" t="str">
            <v>BUCHA DE REDUÇÃO EM COBRE, DN 28 MM X 22 MM, SEM ANEL DE SOLDA, INSTALADO EM RAMAL DE DISTRIBUIÇÃO DE HIDRÁULICA PREDIAL - FORNECIMENTO E INSTALAÇÃO. AF_04/2022</v>
          </cell>
          <cell r="C4719" t="str">
            <v>UN</v>
          </cell>
          <cell r="D4719">
            <v>12.07</v>
          </cell>
          <cell r="E4719">
            <v>4.54</v>
          </cell>
          <cell r="F4719">
            <v>16.61</v>
          </cell>
        </row>
        <row r="4720">
          <cell r="A4720">
            <v>93083</v>
          </cell>
          <cell r="B4720" t="str">
            <v>JUNTA DE EXPANSÃO EM COBRE, DN 15 MM, PONTA X PONTA, INSTALADO EM RAMAL DE DISTRIBUIÇÃO DE HIDRÁULICA PREDIAL - FORNECIMENTO E INSTALAÇÃO. AF_04/2022</v>
          </cell>
          <cell r="C4720" t="str">
            <v>UN</v>
          </cell>
          <cell r="D4720">
            <v>430.76</v>
          </cell>
          <cell r="E4720">
            <v>3.7</v>
          </cell>
          <cell r="F4720">
            <v>434.46</v>
          </cell>
        </row>
        <row r="4721">
          <cell r="A4721">
            <v>93086</v>
          </cell>
          <cell r="B4721" t="str">
            <v>JUNTA DE EXPANSÃO EM COBRE, DN 22 MM, PONTA X PONTA, INSTALADO EM RAMAL DE DISTRIBUIÇÃO DE HIDRÁULICA PREDIAL - FORNECIMENTO E INSTALAÇÃO. AF_04/2022</v>
          </cell>
          <cell r="C4721" t="str">
            <v>UN</v>
          </cell>
          <cell r="D4721">
            <v>500.1</v>
          </cell>
          <cell r="E4721">
            <v>4.29</v>
          </cell>
          <cell r="F4721">
            <v>504.39</v>
          </cell>
        </row>
        <row r="4722">
          <cell r="A4722">
            <v>93092</v>
          </cell>
          <cell r="B4722" t="str">
            <v>JUNTA DE EXPANSÃO EM COBRE, DN 28 MM, PONTA X PONTA, INSTALADO EM RAMAL DE DISTRIBUIÇÃO DE HIDRÁULICA PREDIAL - FORNECIMENTO E INSTALAÇÃO. AF_04/2022</v>
          </cell>
          <cell r="C4722" t="str">
            <v>UN</v>
          </cell>
          <cell r="D4722">
            <v>549.65</v>
          </cell>
          <cell r="E4722">
            <v>4.7699999999999996</v>
          </cell>
          <cell r="F4722">
            <v>554.41999999999996</v>
          </cell>
        </row>
        <row r="4723">
          <cell r="A4723"/>
          <cell r="B4723" t="str">
            <v>CONEXÕES DE COBRE - RAMAL E SUB-RAMAL DE HIDRÁULICA PREDIAL</v>
          </cell>
          <cell r="C4723"/>
          <cell r="D4723"/>
          <cell r="E4723"/>
          <cell r="F4723"/>
        </row>
        <row r="4724">
          <cell r="A4724">
            <v>92326</v>
          </cell>
          <cell r="B4724" t="str">
            <v>COTOVELO EM COBRE, DN 15 MM, 90 GRAUS, SEM ANEL DE SOLDA, INSTALADO EM RAMAL E SUB-RAMAL DE HIDRÁULICA PREDIAL - FORNECIMENTO E INSTALAÇÃO. AF_04/2022</v>
          </cell>
          <cell r="C4724" t="str">
            <v>UN</v>
          </cell>
          <cell r="D4724">
            <v>8.08</v>
          </cell>
          <cell r="E4724">
            <v>5.8</v>
          </cell>
          <cell r="F4724">
            <v>13.88</v>
          </cell>
        </row>
        <row r="4725">
          <cell r="A4725">
            <v>92327</v>
          </cell>
          <cell r="B4725" t="str">
            <v>COTOVELO EM COBRE, DN 22 MM, 90 GRAUS, SEM ANEL DE SOLDA, INSTALADO EM RAMAL E SUB-RAMAL DE HIDRÁULICA PREDIAL - FORNECIMENTO E INSTALAÇÃO. AF_04/2022</v>
          </cell>
          <cell r="C4725" t="str">
            <v>UN</v>
          </cell>
          <cell r="D4725">
            <v>16.11</v>
          </cell>
          <cell r="E4725">
            <v>8.76</v>
          </cell>
          <cell r="F4725">
            <v>24.87</v>
          </cell>
        </row>
        <row r="4726">
          <cell r="A4726">
            <v>92328</v>
          </cell>
          <cell r="B4726" t="str">
            <v>COTOVELO EM COBRE, DN 28 MM, 90 GRAUS, SEM ANEL DE SOLDA, INSTALADO EM RAMAL E SUB-RAMAL DE HIDRÁULICA PREDIAL - FORNECIMENTO E INSTALAÇÃO. AF_04/2022</v>
          </cell>
          <cell r="C4726" t="str">
            <v>UN</v>
          </cell>
          <cell r="D4726">
            <v>25.65</v>
          </cell>
          <cell r="E4726">
            <v>11.3</v>
          </cell>
          <cell r="F4726">
            <v>36.950000000000003</v>
          </cell>
        </row>
        <row r="4727">
          <cell r="A4727">
            <v>92329</v>
          </cell>
          <cell r="B4727" t="str">
            <v>LUVA EM COBRE, DN 15 MM, SEM ANEL DE SOLDA, INSTALADO EM RAMAL E SUB-RAMAL DE HIDRÁULICA PREDIAL - FORNECIMENTO E INSTALAÇÃO. AF_04/2022</v>
          </cell>
          <cell r="C4727" t="str">
            <v>UN</v>
          </cell>
          <cell r="D4727">
            <v>5.13</v>
          </cell>
          <cell r="E4727">
            <v>3.87</v>
          </cell>
          <cell r="F4727">
            <v>9</v>
          </cell>
        </row>
        <row r="4728">
          <cell r="A4728">
            <v>92330</v>
          </cell>
          <cell r="B4728" t="str">
            <v>LUVA EM COBRE, DN 22 MM, SEM ANEL DE SOLDA, INSTALADO EM RAMAL E SUB-RAMAL DE HIDRÁULICA PREDIAL - FORNECIMENTO E INSTALAÇÃO. AF_04/2022</v>
          </cell>
          <cell r="C4728" t="str">
            <v>UN</v>
          </cell>
          <cell r="D4728">
            <v>9.09</v>
          </cell>
          <cell r="E4728">
            <v>5.84</v>
          </cell>
          <cell r="F4728">
            <v>14.93</v>
          </cell>
        </row>
        <row r="4729">
          <cell r="A4729">
            <v>92331</v>
          </cell>
          <cell r="B4729" t="str">
            <v>LUVA EM COBRE, DN 28 MM, SEM ANEL DE SOLDA, INSTALADO EM RAMAL E SUB-RAMAL DE HIDRÁULICA PREDIAL - FORNECIMENTO E INSTALAÇÃO. AF_04/2022</v>
          </cell>
          <cell r="C4729" t="str">
            <v>UN</v>
          </cell>
          <cell r="D4729">
            <v>15.6</v>
          </cell>
          <cell r="E4729">
            <v>7.53</v>
          </cell>
          <cell r="F4729">
            <v>23.13</v>
          </cell>
        </row>
        <row r="4730">
          <cell r="A4730">
            <v>92332</v>
          </cell>
          <cell r="B4730" t="str">
            <v>TE EM COBRE, DN 15 MM, SEM ANEL DE SOLDA, INSTALADO EM RAMAL E SUB-RAMAL DE HIDRÁULICA PREDIAL - FORNECIMENTO E INSTALAÇÃO. AF_04/2022</v>
          </cell>
          <cell r="C4730" t="str">
            <v>UN</v>
          </cell>
          <cell r="D4730">
            <v>11.06</v>
          </cell>
          <cell r="E4730">
            <v>7.73</v>
          </cell>
          <cell r="F4730">
            <v>18.79</v>
          </cell>
        </row>
        <row r="4731">
          <cell r="A4731">
            <v>92333</v>
          </cell>
          <cell r="B4731" t="str">
            <v>TE EM COBRE, DN 22 MM, SEM ANEL DE SOLDA, INSTALADO EM RAMAL E SUB-RAMAL DE HIDRÁULICA PREDIAL - FORNECIMENTO E INSTALAÇÃO. AF_04/2022</v>
          </cell>
          <cell r="C4731" t="str">
            <v>UN</v>
          </cell>
          <cell r="D4731">
            <v>21.2</v>
          </cell>
          <cell r="E4731">
            <v>11.68</v>
          </cell>
          <cell r="F4731">
            <v>32.880000000000003</v>
          </cell>
        </row>
        <row r="4732">
          <cell r="A4732">
            <v>92334</v>
          </cell>
          <cell r="B4732" t="str">
            <v>TE EM COBRE, DN 28 MM, SEM ANEL DE SOLDA, INSTALADO EM RAMAL E SUB-RAMAL DE HIDRÁULICA PREDIAL - FORNECIMENTO E INSTALAÇÃO. AF_04/2022</v>
          </cell>
          <cell r="C4732" t="str">
            <v>UN</v>
          </cell>
          <cell r="D4732">
            <v>32.56</v>
          </cell>
          <cell r="E4732">
            <v>15.07</v>
          </cell>
          <cell r="F4732">
            <v>47.63</v>
          </cell>
        </row>
        <row r="4733">
          <cell r="A4733">
            <v>93097</v>
          </cell>
          <cell r="B4733" t="str">
            <v>CURVA EM COBRE, DN 15 MM, 45 GRAUS, SEM ANEL DE SOLDA, BOLSA X BOLSA, INSTALADO EM RAMAL E SUB-RAMAL DE HIDRÁULICA PREDIAL - FORNECIMENTO E INSTALAÇÃO. AF_04/2022</v>
          </cell>
          <cell r="C4733" t="str">
            <v>UN</v>
          </cell>
          <cell r="D4733">
            <v>8.06</v>
          </cell>
          <cell r="E4733">
            <v>5.8</v>
          </cell>
          <cell r="F4733">
            <v>13.86</v>
          </cell>
        </row>
        <row r="4734">
          <cell r="A4734">
            <v>93099</v>
          </cell>
          <cell r="B4734" t="str">
            <v>CURVA EM COBRE, DN 22 MM, 45 GRAUS, SEM ANEL DE SOLDA, BOLSA X BOLSA, INSTALADO EM RAMAL E SUB-RAMAL DE HIDRÁULICA PREDIAL - FORNECIMENTO E INSTALAÇÃO. AF_04/2022</v>
          </cell>
          <cell r="C4734" t="str">
            <v>UN</v>
          </cell>
          <cell r="D4734">
            <v>15.83</v>
          </cell>
          <cell r="E4734">
            <v>8.76</v>
          </cell>
          <cell r="F4734">
            <v>24.59</v>
          </cell>
        </row>
        <row r="4735">
          <cell r="A4735">
            <v>93102</v>
          </cell>
          <cell r="B4735" t="str">
            <v>CURVA EM COBRE, DN 28 MM, 45 GRAUS, SEM ANEL DE SOLDA, BOLSA X BOLSA, INSTALADO EM RAMAL E SUB-RAMAL DE HIDRÁULICA PREDIAL - FORNECIMENTO E INSTALAÇÃO. AF_04/2022</v>
          </cell>
          <cell r="C4735" t="str">
            <v>UN</v>
          </cell>
          <cell r="D4735">
            <v>23.94</v>
          </cell>
          <cell r="E4735">
            <v>11.3</v>
          </cell>
          <cell r="F4735">
            <v>35.24</v>
          </cell>
        </row>
        <row r="4736">
          <cell r="A4736">
            <v>93103</v>
          </cell>
          <cell r="B4736" t="str">
            <v>LUVA PASSANTE EM COBRE, DN 15 MM, SEM ANEL DE SOLDA, INSTALADO EM RAMAL E SUB-RAMAL DE HIDRÁULICA PREDIAL - FORNECIMENTO E INSTALAÇÃO. AF_04/2022</v>
          </cell>
          <cell r="C4736" t="str">
            <v>UN</v>
          </cell>
          <cell r="D4736">
            <v>5.16</v>
          </cell>
          <cell r="E4736">
            <v>3.87</v>
          </cell>
          <cell r="F4736">
            <v>9.0299999999999994</v>
          </cell>
        </row>
        <row r="4737">
          <cell r="A4737">
            <v>93106</v>
          </cell>
          <cell r="B4737" t="str">
            <v>JUNTA DE EXPANSÃO EM COBRE, DN 15 MM, PONTA X PONTA, INSTALADO EM RAMAL E SUB-RAMAL DE HIDRÁULICA PREDIAL - FORNECIMENTO E INSTALAÇÃO. AF_04/2022</v>
          </cell>
          <cell r="C4737" t="str">
            <v>UN</v>
          </cell>
          <cell r="D4737">
            <v>430.8</v>
          </cell>
          <cell r="E4737">
            <v>3.85</v>
          </cell>
          <cell r="F4737">
            <v>434.65</v>
          </cell>
        </row>
        <row r="4738">
          <cell r="A4738">
            <v>93107</v>
          </cell>
          <cell r="B4738" t="str">
            <v>LUVA PASSANTE EM COBRE, DN 22 MM, SEM ANEL DE SOLDA, INSTALADO EM RAMAL E SUB-RAMAL DE HIDRÁULICA PREDIAL - FORNECIMENTO E INSTALAÇÃO. AF_04/2022</v>
          </cell>
          <cell r="C4738" t="str">
            <v>UN</v>
          </cell>
          <cell r="D4738">
            <v>10.36</v>
          </cell>
          <cell r="E4738">
            <v>5.84</v>
          </cell>
          <cell r="F4738">
            <v>16.2</v>
          </cell>
        </row>
        <row r="4739">
          <cell r="A4739">
            <v>93108</v>
          </cell>
          <cell r="B4739" t="str">
            <v>BUCHA DE REDUÇÃO EM COBRE, DN 22 MM X 15 MM, SEM ANEL DE SOLDA, PONTA X BOLSA, INSTALADO EM RAMAL E SUB-RAMAL DE HIDRÁULICA PREDIAL - FORNECIMENTO E INSTALAÇÃO. AF_04/2022</v>
          </cell>
          <cell r="C4739" t="str">
            <v>UN</v>
          </cell>
          <cell r="D4739">
            <v>8.7899999999999991</v>
          </cell>
          <cell r="E4739">
            <v>4.84</v>
          </cell>
          <cell r="F4739">
            <v>13.63</v>
          </cell>
        </row>
        <row r="4740">
          <cell r="A4740">
            <v>93109</v>
          </cell>
          <cell r="B4740" t="str">
            <v>JUNTA DE EXPANSÃO EM COBRE, DN 22 MM, PONTA X PONTA, INSTALADO EM RAMAL E SUB-RAMAL DE HIDRÁULICA PREDIAL - FORNECIMENTO E INSTALAÇÃO. AF_04/2022</v>
          </cell>
          <cell r="C4740" t="str">
            <v>UN</v>
          </cell>
          <cell r="D4740">
            <v>500.73</v>
          </cell>
          <cell r="E4740">
            <v>5.82</v>
          </cell>
          <cell r="F4740">
            <v>506.55</v>
          </cell>
        </row>
        <row r="4741">
          <cell r="A4741">
            <v>93113</v>
          </cell>
          <cell r="B4741" t="str">
            <v>LUVA PASSANTE EM COBRE, DN 28 MM, SEM ANEL DE SOLDA, INSTALADO EM RAMAL E SUB-RAMAL  DE HIDRÁULICA PREDIAL - FORNECIMENTO E INSTALAÇÃO. AF_04/2022</v>
          </cell>
          <cell r="C4741" t="str">
            <v>UN</v>
          </cell>
          <cell r="D4741">
            <v>15.6</v>
          </cell>
          <cell r="E4741">
            <v>7.53</v>
          </cell>
          <cell r="F4741">
            <v>23.13</v>
          </cell>
        </row>
        <row r="4742">
          <cell r="A4742">
            <v>93116</v>
          </cell>
          <cell r="B4742" t="str">
            <v>JUNTA DE EXPANSÃO EM COBRE, DN 28 MM, PONTA X PONTA, INSTALADO EM RAMAL E SUB-RAMAL DE HIDRÁULICA PREDIAL - FORNECIMENTO E INSTALAÇÃO. AF_04/2022</v>
          </cell>
          <cell r="C4742" t="str">
            <v>UN</v>
          </cell>
          <cell r="D4742">
            <v>550.78</v>
          </cell>
          <cell r="E4742">
            <v>7.51</v>
          </cell>
          <cell r="F4742">
            <v>558.29</v>
          </cell>
        </row>
        <row r="4743">
          <cell r="A4743">
            <v>93133</v>
          </cell>
          <cell r="B4743" t="str">
            <v>BUCHA DE REDUÇÃO EM COBRE, DN 28 MM X 22 MM, SEM ANEL DE SOLDA, INSTALADO EM RAMAL E SUB-RAMAL DE HIDRÁULICA PREDIAL - FORNECIMENTO E INSTALAÇÃO. AF_04/2022</v>
          </cell>
          <cell r="C4743" t="str">
            <v>UN</v>
          </cell>
          <cell r="D4743">
            <v>12.94</v>
          </cell>
          <cell r="E4743">
            <v>6.68</v>
          </cell>
          <cell r="F4743">
            <v>19.62</v>
          </cell>
        </row>
        <row r="4744">
          <cell r="A4744"/>
          <cell r="B4744" t="str">
            <v>TUBO DE COBRE RÍGIDO - GÁS COMBUSTÍVEL, GÁS MEDICINAL E AQUECIMENTO SOLAR</v>
          </cell>
          <cell r="C4744"/>
          <cell r="D4744"/>
          <cell r="E4744"/>
          <cell r="F4744"/>
        </row>
        <row r="4745">
          <cell r="A4745">
            <v>103802</v>
          </cell>
          <cell r="B4745" t="str">
            <v>TUBO EM COBRE RÍGIDO, DN 15 MM, CLASSE E, SEM ISOLAMENTO, INSTALADO EM RAMAL E SUB-RAMAL DE GÁS COMBUSTÍVEL - FORNECIMENTO E INSTALAÇÃO. AF_04/2022</v>
          </cell>
          <cell r="C4745" t="str">
            <v>M</v>
          </cell>
          <cell r="D4745">
            <v>32.83</v>
          </cell>
          <cell r="E4745">
            <v>6.75</v>
          </cell>
          <cell r="F4745">
            <v>39.58</v>
          </cell>
        </row>
        <row r="4746">
          <cell r="A4746">
            <v>103803</v>
          </cell>
          <cell r="B4746" t="str">
            <v>TUBO EM COBRE RÍGIDO, DN 22 MM, CLASSE E, SEM ISOLAMENTO, INSTALADO EM RAMAL E SUB-RAMAL DE GÁS COMBUSTÍVEL - FORNECIMENTO E INSTALAÇÃO. AF_04/2022</v>
          </cell>
          <cell r="C4746" t="str">
            <v>M</v>
          </cell>
          <cell r="D4746">
            <v>56.46</v>
          </cell>
          <cell r="E4746">
            <v>11.56</v>
          </cell>
          <cell r="F4746">
            <v>68.02</v>
          </cell>
        </row>
        <row r="4747">
          <cell r="A4747">
            <v>103804</v>
          </cell>
          <cell r="B4747" t="str">
            <v>TUBO EM COBRE RÍGIDO, DN 28 MM, CLASSE E, SEM ISOLAMENTO, INSTALADO EM RAMAL E SUB-RAMAL DE GÁS COMBUSTÍVEL - FORNECIMENTO E INSTALAÇÃO. AF_04/2022</v>
          </cell>
          <cell r="C4747" t="str">
            <v>M</v>
          </cell>
          <cell r="D4747">
            <v>70.47</v>
          </cell>
          <cell r="E4747">
            <v>11.56</v>
          </cell>
          <cell r="F4747">
            <v>82.03</v>
          </cell>
        </row>
        <row r="4748">
          <cell r="A4748">
            <v>103835</v>
          </cell>
          <cell r="B4748" t="str">
            <v>TUBO EM COBRE RÍGIDO, DN 15 MM, CLASSE A, SEM ISOLAMENTO, INSTALADO EM RAMAL E SUB-RAMAL DE GÁS MEDICINAL - FORNECIMENTO E INSTALAÇÃO. AF_04/2022</v>
          </cell>
          <cell r="C4748" t="str">
            <v>M</v>
          </cell>
          <cell r="D4748">
            <v>51.03</v>
          </cell>
          <cell r="E4748">
            <v>10.87</v>
          </cell>
          <cell r="F4748">
            <v>61.9</v>
          </cell>
        </row>
        <row r="4749">
          <cell r="A4749">
            <v>103836</v>
          </cell>
          <cell r="B4749" t="str">
            <v>TUBO EM COBRE RÍGIDO, DN 22 MM, CLASSE A, SEM ISOLAMENTO, INSTALADO EM RAMAL E SUB-RAMAL DE GÁS MEDICINAL - FORNECIMENTO E INSTALAÇÃO. AF_04/2022</v>
          </cell>
          <cell r="C4749" t="str">
            <v>M</v>
          </cell>
          <cell r="D4749">
            <v>81.34</v>
          </cell>
          <cell r="E4749">
            <v>14.49</v>
          </cell>
          <cell r="F4749">
            <v>95.83</v>
          </cell>
        </row>
        <row r="4750">
          <cell r="A4750">
            <v>103837</v>
          </cell>
          <cell r="B4750" t="str">
            <v>TUBO EM COBRE RÍGIDO, DN 28 MM, CLASSE A, SEM ISOLAMENTO, INSTALADO EM RAMAL E SUB-RAMAL DE GÁS MEDICINAL - FORNECIMENTO E INSTALAÇÃO. AF_04/2022</v>
          </cell>
          <cell r="C4750" t="str">
            <v>M</v>
          </cell>
          <cell r="D4750">
            <v>103.17</v>
          </cell>
          <cell r="E4750">
            <v>17.600000000000001</v>
          </cell>
          <cell r="F4750">
            <v>120.77</v>
          </cell>
        </row>
        <row r="4751">
          <cell r="A4751">
            <v>103868</v>
          </cell>
          <cell r="B4751" t="str">
            <v>TUBO EM COBRE RÍGIDO, DN 15 MM, CLASSE E, SEM ISOLAMENTO, INSTALADO EM RAMAL E SUB-RAMAL DE AQUECIMENTO SOLAR - FORNECIMENTO E INSTALAÇÃO. AF_04/2022</v>
          </cell>
          <cell r="C4751" t="str">
            <v>M</v>
          </cell>
          <cell r="D4751">
            <v>35.71</v>
          </cell>
          <cell r="E4751">
            <v>14.22</v>
          </cell>
          <cell r="F4751">
            <v>49.93</v>
          </cell>
        </row>
        <row r="4752">
          <cell r="A4752">
            <v>103869</v>
          </cell>
          <cell r="B4752" t="str">
            <v>TUBO EM COBRE RÍGIDO, DN 22 MM, CLASSE E, SEM ISOLAMENTO, INSTALADO EM RAMAL E SUB-RAMAL DE AQUECIMENTO SOLAR - FORNECIMENTO E INSTALAÇÃO. AF_04/2022</v>
          </cell>
          <cell r="C4752" t="str">
            <v>M</v>
          </cell>
          <cell r="D4752">
            <v>58.48</v>
          </cell>
          <cell r="E4752">
            <v>16.8</v>
          </cell>
          <cell r="F4752">
            <v>75.28</v>
          </cell>
        </row>
        <row r="4753">
          <cell r="A4753">
            <v>103870</v>
          </cell>
          <cell r="B4753" t="str">
            <v>TUBO EM COBRE RÍGIDO, DN 28 MM, CLASSE E, SEM ISOLAMENTO, INSTALADO EM RAMAL E SUB-RAMAL DE AQUECIMENTO SOLAR - FORNECIMENTO E INSTALAÇÃO. AF_04/2022</v>
          </cell>
          <cell r="C4753" t="str">
            <v>M</v>
          </cell>
          <cell r="D4753">
            <v>73.33</v>
          </cell>
          <cell r="E4753">
            <v>19.010000000000002</v>
          </cell>
          <cell r="F4753">
            <v>92.34</v>
          </cell>
        </row>
        <row r="4754">
          <cell r="A4754">
            <v>103871</v>
          </cell>
          <cell r="B4754" t="str">
            <v>TUBO EM COBRE RÍGIDO, DN 15 MM, CLASSE E, COM ISOLAMENTO, INSTALADO EM RAMAL E SUB-RAMAL DE AQUECIMENTO SOLAR - FORNECIMENTO E INSTALAÇÃO. AF_04/2022</v>
          </cell>
          <cell r="C4754" t="str">
            <v>M</v>
          </cell>
          <cell r="D4754">
            <v>57.62</v>
          </cell>
          <cell r="E4754">
            <v>14.93</v>
          </cell>
          <cell r="F4754">
            <v>72.55</v>
          </cell>
        </row>
        <row r="4755">
          <cell r="A4755">
            <v>103872</v>
          </cell>
          <cell r="B4755" t="str">
            <v>TUBO EM COBRE RÍGIDO, DN 22 MM, CLASSE E, COM ISOLAMENTO, INSTALADO EM RAMAL E SUB-RAMAL DE AQUECIMENTO SOLAR - FORNECIMENTO E INSTALAÇÃO. AF_04/2022</v>
          </cell>
          <cell r="C4755" t="str">
            <v>M</v>
          </cell>
          <cell r="D4755">
            <v>165.63</v>
          </cell>
          <cell r="E4755">
            <v>17.510000000000002</v>
          </cell>
          <cell r="F4755">
            <v>183.14</v>
          </cell>
        </row>
        <row r="4756">
          <cell r="A4756">
            <v>103873</v>
          </cell>
          <cell r="B4756" t="str">
            <v>TUBO EM COBRE RÍGIDO, DN 28 MM, CLASSE E, COM ISOLAMENTO, INSTALADO EM RAMAL E SUB-RAMAL DE AQUECIMENTO SOLAR - FORNECIMENTO E INSTALAÇÃO. AF_04/2022</v>
          </cell>
          <cell r="C4756" t="str">
            <v>M</v>
          </cell>
          <cell r="D4756">
            <v>184.9</v>
          </cell>
          <cell r="E4756">
            <v>19.71</v>
          </cell>
          <cell r="F4756">
            <v>204.61</v>
          </cell>
        </row>
        <row r="4757">
          <cell r="A4757"/>
          <cell r="B4757" t="str">
            <v>CONEXÕES DE COBRE - P/ GÁS COMBUSTÍVEL</v>
          </cell>
          <cell r="C4757"/>
          <cell r="D4757"/>
          <cell r="E4757"/>
          <cell r="F4757"/>
        </row>
        <row r="4758">
          <cell r="A4758">
            <v>103805</v>
          </cell>
          <cell r="B4758" t="str">
            <v>COTOVELO EM COBRE, DN 15 MM, 90 GRAUS, SEM ANEL DE SOLDA, INSTALADO EM RAMAL E SUB-RAMAL DE GÁS COMBUSTÍVEL - FORNECIMENTO E INSTALAÇÃO. AF_04/2022</v>
          </cell>
          <cell r="C4758" t="str">
            <v>UN</v>
          </cell>
          <cell r="D4758">
            <v>9.41</v>
          </cell>
          <cell r="E4758">
            <v>9.1</v>
          </cell>
          <cell r="F4758">
            <v>18.510000000000002</v>
          </cell>
        </row>
        <row r="4759">
          <cell r="A4759">
            <v>103808</v>
          </cell>
          <cell r="B4759" t="str">
            <v>COTOVELO EM COBRE, DN 22 MM, 90 GRAUS, SEM ANEL DE SOLDA, INSTALADO EM RAMAL E SUB-RAMAL DE GÁS COMBUSTÍVEL - FORNECIMENTO E INSTALAÇÃO. AF_04/2022</v>
          </cell>
          <cell r="C4759" t="str">
            <v>UN</v>
          </cell>
          <cell r="D4759">
            <v>18.84</v>
          </cell>
          <cell r="E4759">
            <v>15.6</v>
          </cell>
          <cell r="F4759">
            <v>34.44</v>
          </cell>
        </row>
        <row r="4760">
          <cell r="A4760">
            <v>103812</v>
          </cell>
          <cell r="B4760" t="str">
            <v>COTOVELO EM COBRE, DN 28 MM, 90 GRAUS, SEM ANEL DE SOLDA, INSTALADO EM RAMAL E SUB-RAMAL DE GÁS COMBUSTÍVEL - FORNECIMENTO E INSTALAÇÃO. AF_04/2022</v>
          </cell>
          <cell r="C4760" t="str">
            <v>UN</v>
          </cell>
          <cell r="D4760">
            <v>29.6</v>
          </cell>
          <cell r="E4760">
            <v>21.15</v>
          </cell>
          <cell r="F4760">
            <v>50.75</v>
          </cell>
        </row>
        <row r="4761">
          <cell r="A4761">
            <v>103806</v>
          </cell>
          <cell r="B4761" t="str">
            <v>CURVA EM COBRE, DN 15 MM, 45 GRAUS, SEM ANEL DE SOLDA, BOLSA X BOLSA, INSTALADO EM RAMAL E SUB-RAMAL DE GÁS COMBUSTÍVEL - FORNECIMENTO E INSTALAÇÃO. AF_04/2022</v>
          </cell>
          <cell r="C4761" t="str">
            <v>UN</v>
          </cell>
          <cell r="D4761">
            <v>9.3800000000000008</v>
          </cell>
          <cell r="E4761">
            <v>9.1</v>
          </cell>
          <cell r="F4761">
            <v>18.48</v>
          </cell>
        </row>
        <row r="4762">
          <cell r="A4762">
            <v>103809</v>
          </cell>
          <cell r="B4762" t="str">
            <v>CURVA EM COBRE, DN 22 MM, 45 GRAUS, SEM ANEL DE SOLDA, BOLSA X BOLSA, INSTALADO EM RAMAL E SUB-RAMAL DE GÁS COMBUSTÍVEL - FORNECIMENTO E INSTALAÇÃO. AF_04/2022</v>
          </cell>
          <cell r="C4762" t="str">
            <v>UN</v>
          </cell>
          <cell r="D4762">
            <v>18.559999999999999</v>
          </cell>
          <cell r="E4762">
            <v>15.6</v>
          </cell>
          <cell r="F4762">
            <v>34.159999999999997</v>
          </cell>
        </row>
        <row r="4763">
          <cell r="A4763">
            <v>103813</v>
          </cell>
          <cell r="B4763" t="str">
            <v>CURVA EM COBRE, DN 28 MM, 45 GRAUS, SEM ANEL DE SOLDA, BOLSA X BOLSA, INSTALADO EM RAMAL E SUB-RAMAL DE GÁS COMBUSTÍVEL - FORNECIMENTO E INSTALAÇÃO. AF_04/2022</v>
          </cell>
          <cell r="C4763" t="str">
            <v>UN</v>
          </cell>
          <cell r="D4763">
            <v>27.89</v>
          </cell>
          <cell r="E4763">
            <v>21.15</v>
          </cell>
          <cell r="F4763">
            <v>49.04</v>
          </cell>
        </row>
        <row r="4764">
          <cell r="A4764">
            <v>103815</v>
          </cell>
          <cell r="B4764" t="str">
            <v>LUVA PASSANTE EM COBRE, DN 15 MM, SEM ANEL DE SOLDA, INSTALADO EM RAMAL E SUB-RAMAL DE GÁS COMBUSTÍVEL - FORNECIMENTO E INSTALAÇÃO. AF_04/2022</v>
          </cell>
          <cell r="C4764" t="str">
            <v>UN</v>
          </cell>
          <cell r="D4764">
            <v>6.07</v>
          </cell>
          <cell r="E4764">
            <v>6.07</v>
          </cell>
          <cell r="F4764">
            <v>12.14</v>
          </cell>
        </row>
        <row r="4765">
          <cell r="A4765">
            <v>103820</v>
          </cell>
          <cell r="B4765" t="str">
            <v>LUVA PASSANTE EM COBRE, DN 22 MM, SEM ANEL DE SOLDA, INSTALADO EM RAMAL E SUB-RAMAL DE GÁS COMBUSTÍVEL - FORNECIMENTO E INSTALAÇÃO. AF_04/2022</v>
          </cell>
          <cell r="C4765" t="str">
            <v>UN</v>
          </cell>
          <cell r="D4765">
            <v>12.22</v>
          </cell>
          <cell r="E4765">
            <v>10.4</v>
          </cell>
          <cell r="F4765">
            <v>22.62</v>
          </cell>
        </row>
        <row r="4766">
          <cell r="A4766">
            <v>103827</v>
          </cell>
          <cell r="B4766" t="str">
            <v>LUVA PASSANTE EM COBRE, DN 28 MM, SEM ANEL DE SOLDA, INSTALADO EM RAMAL E SUB-RAMAL DE GÁS COMBUSTÍVEL - FORNECIMENTO E INSTALAÇÃO. AF_04/2022</v>
          </cell>
          <cell r="C4766" t="str">
            <v>UN</v>
          </cell>
          <cell r="D4766">
            <v>17.82</v>
          </cell>
          <cell r="E4766">
            <v>14.1</v>
          </cell>
          <cell r="F4766">
            <v>31.92</v>
          </cell>
        </row>
        <row r="4767">
          <cell r="A4767">
            <v>103814</v>
          </cell>
          <cell r="B4767" t="str">
            <v>LUVA EM COBRE, DN 15 MM, SEM ANEL DE SOLDA, INSTALADO EM RAMAL E SUB-RAMAL DE GÁS COMBUSTÍVEL - FORNECIMENTO E INSTALAÇÃO. AF_04/2022</v>
          </cell>
          <cell r="C4767" t="str">
            <v>UN</v>
          </cell>
          <cell r="D4767">
            <v>6.03</v>
          </cell>
          <cell r="E4767">
            <v>6.08</v>
          </cell>
          <cell r="F4767">
            <v>12.11</v>
          </cell>
        </row>
        <row r="4768">
          <cell r="A4768">
            <v>103819</v>
          </cell>
          <cell r="B4768" t="str">
            <v>LUVA EM COBRE, DN 22 MM, SEM ANEL DE SOLDA, INSTALADO EM RAMAL E SUB-RAMAL DE GÁS COMBUSTÍVEL - FORNECIMENTO E INSTALAÇÃO. AF_04/2022</v>
          </cell>
          <cell r="C4768" t="str">
            <v>UN</v>
          </cell>
          <cell r="D4768">
            <v>10.95</v>
          </cell>
          <cell r="E4768">
            <v>10.4</v>
          </cell>
          <cell r="F4768">
            <v>21.35</v>
          </cell>
        </row>
        <row r="4769">
          <cell r="A4769">
            <v>103826</v>
          </cell>
          <cell r="B4769" t="str">
            <v>LUVA EM COBRE, DN 28 MM, SEM ANEL DE SOLDA, INSTALADO EM RAMAL E SUB-RAMAL DE GÁS COMBUSTÍVEL - FORNECIMENTO E INSTALAÇÃO. AF_04/2022</v>
          </cell>
          <cell r="C4769" t="str">
            <v>UN</v>
          </cell>
          <cell r="D4769">
            <v>17.82</v>
          </cell>
          <cell r="E4769">
            <v>14.1</v>
          </cell>
          <cell r="F4769">
            <v>31.92</v>
          </cell>
        </row>
        <row r="4770">
          <cell r="A4770">
            <v>103817</v>
          </cell>
          <cell r="B4770" t="str">
            <v>JUNTA DE EXPANSÃO EM COBRE, DN 15 MM, PONTA X PONTA, INSTALADO EM RAMAL E SUB-RAMAL DE GÁS COMBUSTÍVEL - FORNECIMENTO E INSTALAÇÃO. AF_04/2022</v>
          </cell>
          <cell r="C4770" t="str">
            <v>UN</v>
          </cell>
          <cell r="D4770">
            <v>431.72</v>
          </cell>
          <cell r="E4770">
            <v>6.04</v>
          </cell>
          <cell r="F4770">
            <v>437.76</v>
          </cell>
        </row>
        <row r="4771">
          <cell r="A4771">
            <v>103821</v>
          </cell>
          <cell r="B4771" t="str">
            <v>JUNTA DE EXPANSÃO EM COBRE, DN 22 MM, PONTA X PONTA, INSTALADO EM RAMAL E SUB-RAMAL DE GÁS COMBUSTÍVEL - FORNECIMENTO E INSTALAÇÃO. AF_04/2022</v>
          </cell>
          <cell r="C4771" t="str">
            <v>UN</v>
          </cell>
          <cell r="D4771">
            <v>502.6</v>
          </cell>
          <cell r="E4771">
            <v>10.37</v>
          </cell>
          <cell r="F4771">
            <v>512.97</v>
          </cell>
        </row>
        <row r="4772">
          <cell r="A4772">
            <v>103829</v>
          </cell>
          <cell r="B4772" t="str">
            <v>JUNTA DE EXPANSÃO EM COBRE, DN 28 MM, PONTA X PONTA, INSTALADO EM RAMAL E SUB-RAMAL DE GÁS COMBUSTÍVEL - FORNECIMENTO E INSTALAÇÃO. AF_04/2022</v>
          </cell>
          <cell r="C4772" t="str">
            <v>UN</v>
          </cell>
          <cell r="D4772">
            <v>553</v>
          </cell>
          <cell r="E4772">
            <v>14.08</v>
          </cell>
          <cell r="F4772">
            <v>567.08000000000004</v>
          </cell>
        </row>
        <row r="4773">
          <cell r="A4773">
            <v>103823</v>
          </cell>
          <cell r="B4773" t="str">
            <v>BUCHA DE REDUÇÃO EM COBRE, DN 22 MM X 15 MM, SEM ANEL DE SOLDA, PONTA X BOLSA, INSTALADO EM RAMAL E SUB-RAMAL DE GÁS COMBUSTÍVEL - FORNECIMENTO E INSTALAÇÃO. AF_04/2022</v>
          </cell>
          <cell r="C4773" t="str">
            <v>UN</v>
          </cell>
          <cell r="D4773">
            <v>10.17</v>
          </cell>
          <cell r="E4773">
            <v>8.2200000000000006</v>
          </cell>
          <cell r="F4773">
            <v>18.39</v>
          </cell>
        </row>
        <row r="4774">
          <cell r="A4774">
            <v>103831</v>
          </cell>
          <cell r="B4774" t="str">
            <v>BUCHA DE REDUÇÃO EM COBRE, DN 28 MM X 22 MM, SEM ANEL DE SOLDA, INSTALADO EM RAMAL E SUB-RAMAL DE GÁS COMBUSTÍVEL - FORNECIMENTO E INSTALAÇÃO. AF_04/2022</v>
          </cell>
          <cell r="C4774" t="str">
            <v>UN</v>
          </cell>
          <cell r="D4774">
            <v>15.22</v>
          </cell>
          <cell r="E4774">
            <v>12.23</v>
          </cell>
          <cell r="F4774">
            <v>27.45</v>
          </cell>
        </row>
        <row r="4775">
          <cell r="A4775">
            <v>103832</v>
          </cell>
          <cell r="B4775" t="str">
            <v>TÊ EM COBRE, DN 15 MM, SEM ANEL DE SOLDA, INSTALADO EM RAMAL E SUB-RAMAL DE GÁS COMBUSTÍVEL - FORNECIMENTO E INSTALAÇÃO. AF_04/2022</v>
          </cell>
          <cell r="C4775" t="str">
            <v>UN</v>
          </cell>
          <cell r="D4775">
            <v>12.84</v>
          </cell>
          <cell r="E4775">
            <v>12.14</v>
          </cell>
          <cell r="F4775">
            <v>24.98</v>
          </cell>
        </row>
        <row r="4776">
          <cell r="A4776">
            <v>103833</v>
          </cell>
          <cell r="B4776" t="str">
            <v>TE EM COBRE, DN 22 MM, SEM ANEL DE SOLDA, INSTALADO EM RAMAL E SUB-RAMAL DE GÁS COMBUSTÍVEL - FORNECIMENTO E INSTALAÇÃO. AF_04/2022</v>
          </cell>
          <cell r="C4776" t="str">
            <v>UN</v>
          </cell>
          <cell r="D4776">
            <v>24.87</v>
          </cell>
          <cell r="E4776">
            <v>20.79</v>
          </cell>
          <cell r="F4776">
            <v>45.66</v>
          </cell>
        </row>
        <row r="4777">
          <cell r="A4777">
            <v>103834</v>
          </cell>
          <cell r="B4777" t="str">
            <v>TÊ EM COBRE, DN 28 MM, SEM ANEL DE SOLDA, INSTALADO EM RAMAL E SUB-RAMAL DE GÁS COMBUSTÍVEL - FORNECIMENTO E INSTALAÇÃO. AF_04/2022</v>
          </cell>
          <cell r="C4777" t="str">
            <v>UN</v>
          </cell>
          <cell r="D4777">
            <v>37.869999999999997</v>
          </cell>
          <cell r="E4777">
            <v>28.2</v>
          </cell>
          <cell r="F4777">
            <v>66.069999999999993</v>
          </cell>
        </row>
        <row r="4778">
          <cell r="A4778"/>
          <cell r="B4778" t="str">
            <v>CONEXÕES DE COBRE - P/ GÁS MEDICINAL</v>
          </cell>
          <cell r="C4778"/>
          <cell r="D4778"/>
          <cell r="E4778"/>
          <cell r="F4778"/>
        </row>
        <row r="4779">
          <cell r="A4779">
            <v>103838</v>
          </cell>
          <cell r="B4779" t="str">
            <v>COTOVELO EM COBRE, DN 15 MM, 90 GRAUS, SEM ANEL DE SOLDA, INSTALADO EM RAMAL E SUB-RAMAL DE GÁS MEDICINAL - FORNECIMENTO E INSTALAÇÃO. AF_04/2022</v>
          </cell>
          <cell r="C4779" t="str">
            <v>UN</v>
          </cell>
          <cell r="D4779">
            <v>9.2100000000000009</v>
          </cell>
          <cell r="E4779">
            <v>8.56</v>
          </cell>
          <cell r="F4779">
            <v>17.77</v>
          </cell>
        </row>
        <row r="4780">
          <cell r="A4780">
            <v>103841</v>
          </cell>
          <cell r="B4780" t="str">
            <v>COTOVELO EM COBRE, DN 22 MM, 90 GRAUS, SEM ANEL DE SOLDA, INSTALADO EM RAMAL E SUB-RAMAL DE GÁS MEDICINAL - FORNECIMENTO E INSTALAÇÃO. AF_04/2022</v>
          </cell>
          <cell r="C4780" t="str">
            <v>UN</v>
          </cell>
          <cell r="D4780">
            <v>17.18</v>
          </cell>
          <cell r="E4780">
            <v>11.41</v>
          </cell>
          <cell r="F4780">
            <v>28.59</v>
          </cell>
        </row>
        <row r="4781">
          <cell r="A4781">
            <v>103845</v>
          </cell>
          <cell r="B4781" t="str">
            <v>COTOVELO EM COBRE, DN 28 MM, 90 GRAUS, SEM ANEL DE SOLDA, INSTALADO EM RAMAL E SUB-RAMAL DE GÁS MEDICINAL - FORNECIMENTO E INSTALAÇÃO. AF_04/2022</v>
          </cell>
          <cell r="C4781" t="str">
            <v>UN</v>
          </cell>
          <cell r="D4781">
            <v>26.66</v>
          </cell>
          <cell r="E4781">
            <v>13.84</v>
          </cell>
          <cell r="F4781">
            <v>40.5</v>
          </cell>
        </row>
        <row r="4782">
          <cell r="A4782">
            <v>103839</v>
          </cell>
          <cell r="B4782" t="str">
            <v>CURVA EM COBRE, DN 15 MM, 45 GRAUS, SEM ANEL DE SOLDA, BOLSA X BOLSA, INSTALADO EM RAMAL E SUB-RAMAL DE GÁS MEDICINAL - FORNECIMENTO E INSTALAÇÃO. AF_04/2022</v>
          </cell>
          <cell r="C4782" t="str">
            <v>UN</v>
          </cell>
          <cell r="D4782">
            <v>9.18</v>
          </cell>
          <cell r="E4782">
            <v>8.56</v>
          </cell>
          <cell r="F4782">
            <v>17.739999999999998</v>
          </cell>
        </row>
        <row r="4783">
          <cell r="A4783">
            <v>103842</v>
          </cell>
          <cell r="B4783" t="str">
            <v>CURVA EM COBRE, DN 22 MM, 45 GRAUS, SEM ANEL DE SOLDA, BOLSA X BOLSA, INSTALADO EM RAMAL E SUB-RAMAL DE GÁS MEDICINAL - FORNECIMENTO E INSTALAÇÃO. AF_04/2022</v>
          </cell>
          <cell r="C4783" t="str">
            <v>UN</v>
          </cell>
          <cell r="D4783">
            <v>16.899999999999999</v>
          </cell>
          <cell r="E4783">
            <v>11.41</v>
          </cell>
          <cell r="F4783">
            <v>28.31</v>
          </cell>
        </row>
        <row r="4784">
          <cell r="A4784">
            <v>103846</v>
          </cell>
          <cell r="B4784" t="str">
            <v>CURVA EM COBRE, DN 28 MM, 45 GRAUS, SEM ANEL DE SOLDA, BOLSA X BOLSA, INSTALADO EM RAMAL E SUB-RAMAL DE GÁS MEDICINAL - FORNECIMENTO E INSTALAÇÃO. AF_04/2022</v>
          </cell>
          <cell r="C4784" t="str">
            <v>UN</v>
          </cell>
          <cell r="D4784">
            <v>24.95</v>
          </cell>
          <cell r="E4784">
            <v>13.84</v>
          </cell>
          <cell r="F4784">
            <v>38.79</v>
          </cell>
        </row>
        <row r="4785">
          <cell r="A4785">
            <v>103848</v>
          </cell>
          <cell r="B4785" t="str">
            <v>LUVA PASSANTE EM COBRE, DN 15 MM, SEM ANEL DE SOLDA, INSTALADO EM RAMAL E SUB-RAMAL DE GÁS MEDICINAL - FORNECIMENTO E INSTALAÇÃO. AF_04/2022</v>
          </cell>
          <cell r="C4785" t="str">
            <v>UN</v>
          </cell>
          <cell r="D4785">
            <v>5.93</v>
          </cell>
          <cell r="E4785">
            <v>5.7</v>
          </cell>
          <cell r="F4785">
            <v>11.63</v>
          </cell>
        </row>
        <row r="4786">
          <cell r="A4786">
            <v>103853</v>
          </cell>
          <cell r="B4786" t="str">
            <v>LUVA PASSANTE EM COBRE, DN 22 MM, SEM ANEL DE SOLDA, INSTALADO EM RAMAL E SUB-RAMAL DE GÁS MEDICINAL - FORNECIMENTO E INSTALAÇÃO. AF_04/2022</v>
          </cell>
          <cell r="C4786" t="str">
            <v>UN</v>
          </cell>
          <cell r="D4786">
            <v>11.09</v>
          </cell>
          <cell r="E4786">
            <v>7.6</v>
          </cell>
          <cell r="F4786">
            <v>18.690000000000001</v>
          </cell>
        </row>
        <row r="4787">
          <cell r="A4787">
            <v>103860</v>
          </cell>
          <cell r="B4787" t="str">
            <v>LUVA PASSANTE EM COBRE, DN 28 MM, SEM ANEL DE SOLDA, INSTALADO EM RAMAL E SUB-RAMAL DE GÁS MEDICINAL - FORNECIMENTO E INSTALAÇÃO. AF_04/2022</v>
          </cell>
          <cell r="C4787" t="str">
            <v>UN</v>
          </cell>
          <cell r="D4787">
            <v>16.29</v>
          </cell>
          <cell r="E4787">
            <v>9.23</v>
          </cell>
          <cell r="F4787">
            <v>25.52</v>
          </cell>
        </row>
        <row r="4788">
          <cell r="A4788">
            <v>103847</v>
          </cell>
          <cell r="B4788" t="str">
            <v>LUVA EM COBRE, DN 15 MM, SEM ANEL DE SOLDA, INSTALADO EM RAMAL E SUB-RAMAL DE GÁS MEDICINAL - FORNECIMENTO E INSTALAÇÃO. AF_04/2022</v>
          </cell>
          <cell r="C4788" t="str">
            <v>UN</v>
          </cell>
          <cell r="D4788">
            <v>5.9</v>
          </cell>
          <cell r="E4788">
            <v>5.7</v>
          </cell>
          <cell r="F4788">
            <v>11.6</v>
          </cell>
        </row>
        <row r="4789">
          <cell r="A4789">
            <v>103852</v>
          </cell>
          <cell r="B4789" t="str">
            <v>LUVA EM COBRE, DN 22 MM, SEM ANEL DE SOLDA, INSTALADO EM RAMAL E SUB-RAMAL DE GÁS MEDICINAL - FORNECIMENTO E INSTALAÇÃO. AF_04/2022</v>
          </cell>
          <cell r="C4789" t="str">
            <v>UN</v>
          </cell>
          <cell r="D4789">
            <v>9.81</v>
          </cell>
          <cell r="E4789">
            <v>7.61</v>
          </cell>
          <cell r="F4789">
            <v>17.420000000000002</v>
          </cell>
        </row>
        <row r="4790">
          <cell r="A4790">
            <v>103859</v>
          </cell>
          <cell r="B4790" t="str">
            <v>LUVA EM COBRE, DN 28 MM, SEM ANEL DE SOLDA, INSTALADO EM RAMAL E SUB-RAMAL DE GÁS MEDICINAL - FORNECIMENTO E INSTALAÇÃO. AF_04/2022</v>
          </cell>
          <cell r="C4790" t="str">
            <v>UN</v>
          </cell>
          <cell r="D4790">
            <v>16.29</v>
          </cell>
          <cell r="E4790">
            <v>9.23</v>
          </cell>
          <cell r="F4790">
            <v>25.52</v>
          </cell>
        </row>
        <row r="4791">
          <cell r="A4791">
            <v>103850</v>
          </cell>
          <cell r="B4791" t="str">
            <v>JUNTA DE EXPANSÃO EM COBRE, DN 15 MM, PONTA X PONTA, INSTALADO EM RAMAL E SUB-RAMAL DE GÁS MEDICINAL - FORNECIMENTO E INSTALAÇÃO. AF_04/2022</v>
          </cell>
          <cell r="C4791" t="str">
            <v>UN</v>
          </cell>
          <cell r="D4791">
            <v>431.57</v>
          </cell>
          <cell r="E4791">
            <v>5.68</v>
          </cell>
          <cell r="F4791">
            <v>437.25</v>
          </cell>
        </row>
        <row r="4792">
          <cell r="A4792">
            <v>103854</v>
          </cell>
          <cell r="B4792" t="str">
            <v>JUNTA DE EXPANSÃO EM COBRE, DN 22 MM, PONTA X PONTA, INSTALADO EM RAMAL E SUB-RAMAL DE GÁS MEDICINAL - FORNECIMENTO E INSTALAÇÃO. AF_04/2022</v>
          </cell>
          <cell r="C4792" t="str">
            <v>UN</v>
          </cell>
          <cell r="D4792">
            <v>501.46</v>
          </cell>
          <cell r="E4792">
            <v>7.58</v>
          </cell>
          <cell r="F4792">
            <v>509.04</v>
          </cell>
        </row>
        <row r="4793">
          <cell r="A4793">
            <v>103862</v>
          </cell>
          <cell r="B4793" t="str">
            <v>JUNTA DE EXPANSÃO EM COBRE, DN 28 MM, PONTA X PONTA, INSTALADO EM RAMAL E SUB-RAMAL DE GÁS MEDICINAL - FORNECIMENTO E INSTALAÇÃO. AF_04/2022</v>
          </cell>
          <cell r="C4793" t="str">
            <v>UN</v>
          </cell>
          <cell r="D4793">
            <v>551.47</v>
          </cell>
          <cell r="E4793">
            <v>9.2100000000000009</v>
          </cell>
          <cell r="F4793">
            <v>560.67999999999995</v>
          </cell>
        </row>
        <row r="4794">
          <cell r="A4794">
            <v>103856</v>
          </cell>
          <cell r="B4794" t="str">
            <v>BUCHA DE REDUÇÃO EM COBRE, DN 22 MM X 15 MM, SEM ANEL DE SOLDA, PONTA X BOLSA, INSTALADO EM RAMAL E SUB-RAMAL DE GÁS MEDICINAL - FORNECIMENTO E INSTALAÇÃO. AF_04/2022</v>
          </cell>
          <cell r="C4794" t="str">
            <v>UN</v>
          </cell>
          <cell r="D4794">
            <v>9.61</v>
          </cell>
          <cell r="E4794">
            <v>6.66</v>
          </cell>
          <cell r="F4794">
            <v>16.27</v>
          </cell>
        </row>
        <row r="4795">
          <cell r="A4795">
            <v>103864</v>
          </cell>
          <cell r="B4795" t="str">
            <v>BUCHA DE REDUÇÃO EM COBRE, DN 28 MM X 22 MM, SEM ANEL DE SOLDA, INSTALADO EM RAMAL E SUB-RAMAL DE GÁS MEDICINAL - FORNECIMENTO E INSTALAÇÃO. AF_04/2022</v>
          </cell>
          <cell r="C4795" t="str">
            <v>UN</v>
          </cell>
          <cell r="D4795">
            <v>13.75</v>
          </cell>
          <cell r="E4795">
            <v>8.42</v>
          </cell>
          <cell r="F4795">
            <v>22.17</v>
          </cell>
        </row>
        <row r="4796">
          <cell r="A4796">
            <v>103865</v>
          </cell>
          <cell r="B4796" t="str">
            <v>TÊ EM COBRE, DN 15 MM, SEM ANEL DE SOLDA, INSTALADO EM RAMAL E SUB-RAMAL DE GÁS MEDICINAL - FORNECIMENTO E INSTALAÇÃO. AF_04/2022</v>
          </cell>
          <cell r="C4796" t="str">
            <v>UN</v>
          </cell>
          <cell r="D4796">
            <v>12.55</v>
          </cell>
          <cell r="E4796">
            <v>11.42</v>
          </cell>
          <cell r="F4796">
            <v>23.97</v>
          </cell>
        </row>
        <row r="4797">
          <cell r="A4797">
            <v>103866</v>
          </cell>
          <cell r="B4797" t="str">
            <v>TÊ EM COBRE, DN 22 MM, SEM ANEL DE SOLDA, INSTALADO EM RAMAL E SUB-RAMAL DE GÁS MEDICINAL - FORNECIMENTO E INSTALAÇÃO. AF_04/2022</v>
          </cell>
          <cell r="C4797" t="str">
            <v>UN</v>
          </cell>
          <cell r="D4797">
            <v>22.62</v>
          </cell>
          <cell r="E4797">
            <v>15.22</v>
          </cell>
          <cell r="F4797">
            <v>37.840000000000003</v>
          </cell>
        </row>
        <row r="4798">
          <cell r="A4798">
            <v>103867</v>
          </cell>
          <cell r="B4798" t="str">
            <v>TÊ EM COBRE, DN 28 MM, SEM ANEL DE SOLDA, INSTALADO EM RAMAL E SUB-RAMAL DE GÁS MEDICINAL - FORNECIMENTO E INSTALAÇÃO. AF_04/2022</v>
          </cell>
          <cell r="C4798" t="str">
            <v>UN</v>
          </cell>
          <cell r="D4798">
            <v>33.93</v>
          </cell>
          <cell r="E4798">
            <v>18.46</v>
          </cell>
          <cell r="F4798">
            <v>52.39</v>
          </cell>
        </row>
        <row r="4799">
          <cell r="A4799"/>
          <cell r="B4799" t="str">
            <v>CONEXÕES DE COBRE - P/ AQUECIMENTO SOLAR</v>
          </cell>
          <cell r="C4799"/>
          <cell r="D4799"/>
          <cell r="E4799"/>
          <cell r="F4799"/>
        </row>
        <row r="4800">
          <cell r="A4800">
            <v>103874</v>
          </cell>
          <cell r="B4800" t="str">
            <v>COTOVELO EM COBRE, DN 15 MM, 90 GRAUS, SEM ANEL DE SOLDA, INSTALADO EM RAMAL E SUB-RAMAL DE AQUECIMENTO SOLAR - FORNECIMENTO E INSTALAÇÃO. AF_04/2022</v>
          </cell>
          <cell r="C4800" t="str">
            <v>UN</v>
          </cell>
          <cell r="D4800">
            <v>9.3800000000000008</v>
          </cell>
          <cell r="E4800">
            <v>9.1999999999999993</v>
          </cell>
          <cell r="F4800">
            <v>18.579999999999998</v>
          </cell>
        </row>
        <row r="4801">
          <cell r="A4801">
            <v>103877</v>
          </cell>
          <cell r="B4801" t="str">
            <v>COTOVELO EM COBRE, DN 22 MM, 90 GRAUS, SEM ANEL DE SOLDA, INSTALADO EM RAMAL E SUB-RAMAL DE AQUECIMENTO SOLAR - FORNECIMENTO E INSTALAÇÃO. AF_04/2022</v>
          </cell>
          <cell r="C4801" t="str">
            <v>UN</v>
          </cell>
          <cell r="D4801">
            <v>16.89</v>
          </cell>
          <cell r="E4801">
            <v>10.84</v>
          </cell>
          <cell r="F4801">
            <v>27.73</v>
          </cell>
        </row>
        <row r="4802">
          <cell r="A4802">
            <v>103881</v>
          </cell>
          <cell r="B4802" t="str">
            <v>COTOVELO EM COBRE, DN 28 MM, 90 GRAUS, SEM ANEL DE SOLDA, INSTALADO EM RAMAL E SUB-RAMAL DE AQUECIMENTO SOLAR - FORNECIMENTO E INSTALAÇÃO. AF_04/2022</v>
          </cell>
          <cell r="C4802" t="str">
            <v>UN</v>
          </cell>
          <cell r="D4802">
            <v>25.97</v>
          </cell>
          <cell r="E4802">
            <v>12.26</v>
          </cell>
          <cell r="F4802">
            <v>38.229999999999997</v>
          </cell>
        </row>
        <row r="4803">
          <cell r="A4803">
            <v>103875</v>
          </cell>
          <cell r="B4803" t="str">
            <v>CURVA EM COBRE, DN 15 MM, 45 GRAUS, SEM ANEL DE SOLDA, BOLSA X BOLSA, INSTALADO EM RAMAL E SUB-RAMAL DE AQUECIMENTO SOLAR - FORNECIMENTO E INSTALAÇÃO. AF_04/2022</v>
          </cell>
          <cell r="C4803" t="str">
            <v>UN</v>
          </cell>
          <cell r="D4803">
            <v>9.35</v>
          </cell>
          <cell r="E4803">
            <v>9.1999999999999993</v>
          </cell>
          <cell r="F4803">
            <v>18.55</v>
          </cell>
        </row>
        <row r="4804">
          <cell r="A4804">
            <v>103878</v>
          </cell>
          <cell r="B4804" t="str">
            <v>CURVA EM COBRE, DN 22 MM, 45 GRAUS, SEM ANEL DE SOLDA, BOLSA X BOLSA, INSTALADO EM RAMAL E SUB-RAMAL DE AQUECIMENTO SOLAR - FORNECIMENTO E INSTALAÇÃO. AF_04/2022</v>
          </cell>
          <cell r="C4804" t="str">
            <v>UN</v>
          </cell>
          <cell r="D4804">
            <v>16.61</v>
          </cell>
          <cell r="E4804">
            <v>10.84</v>
          </cell>
          <cell r="F4804">
            <v>27.45</v>
          </cell>
        </row>
        <row r="4805">
          <cell r="A4805">
            <v>103882</v>
          </cell>
          <cell r="B4805" t="str">
            <v>CURVA EM COBRE, DN 28 MM, 45 GRAUS, SEM ANEL DE SOLDA, BOLSA X BOLSA, INSTALADO EM RAMAL E SUB-RAMAL DE AQUECIMENTO SOLAR - FORNECIMENTO E INSTALAÇÃO. AF_04/2022</v>
          </cell>
          <cell r="C4805" t="str">
            <v>UN</v>
          </cell>
          <cell r="D4805">
            <v>24.26</v>
          </cell>
          <cell r="E4805">
            <v>12.26</v>
          </cell>
          <cell r="F4805">
            <v>36.520000000000003</v>
          </cell>
        </row>
        <row r="4806">
          <cell r="A4806">
            <v>103884</v>
          </cell>
          <cell r="B4806" t="str">
            <v>LUVA PASSANTE EM COBRE, DN 15 MM, SEM ANEL DE SOLDA, INSTALADO EM RAMAL E SUB-RAMAL DE AQUECIMENTO SOLAR - FORNECIMENTO E INSTALAÇÃO. AF_04/2022</v>
          </cell>
          <cell r="C4806" t="str">
            <v>UN</v>
          </cell>
          <cell r="D4806">
            <v>6.02</v>
          </cell>
          <cell r="E4806">
            <v>6.14</v>
          </cell>
          <cell r="F4806">
            <v>12.16</v>
          </cell>
        </row>
        <row r="4807">
          <cell r="A4807">
            <v>103889</v>
          </cell>
          <cell r="B4807" t="str">
            <v>LUVA PASSANTE EM COBRE, DN 22 MM, SEM ANEL DE SOLDA, INSTALADO EM RAMAL E SUB-RAMAL DE AQUECIMENTO SOLAR - FORNECIMENTO E INSTALAÇÃO. AF_04/2022</v>
          </cell>
          <cell r="C4807" t="str">
            <v>UN</v>
          </cell>
          <cell r="D4807">
            <v>10.88</v>
          </cell>
          <cell r="E4807">
            <v>7.22</v>
          </cell>
          <cell r="F4807">
            <v>18.100000000000001</v>
          </cell>
        </row>
        <row r="4808">
          <cell r="A4808">
            <v>103896</v>
          </cell>
          <cell r="B4808" t="str">
            <v>LUVA PASSANTE EM COBRE, DN 28 MM, SEM ANEL DE SOLDA, INSTALADO EM RAMAL E SUB-RAMAL DE AQUECIMENTO SOLAR - FORNECIMENTO E INSTALAÇÃO. AF_04/2022</v>
          </cell>
          <cell r="C4808" t="str">
            <v>UN</v>
          </cell>
          <cell r="D4808">
            <v>15.78</v>
          </cell>
          <cell r="E4808">
            <v>8.18</v>
          </cell>
          <cell r="F4808">
            <v>23.96</v>
          </cell>
        </row>
        <row r="4809">
          <cell r="A4809">
            <v>103883</v>
          </cell>
          <cell r="B4809" t="str">
            <v>LUVA EM COBRE, DN 15 MM, SEM ANEL DE SOLDA, INSTALADO EM RAMAL E SUB-RAMAL DE AQUECIMENTO SOLAR - FORNECIMENTO E INSTALAÇÃO. AF_04/2022</v>
          </cell>
          <cell r="C4809" t="str">
            <v>UN</v>
          </cell>
          <cell r="D4809">
            <v>5.99</v>
          </cell>
          <cell r="E4809">
            <v>6.14</v>
          </cell>
          <cell r="F4809">
            <v>12.13</v>
          </cell>
        </row>
        <row r="4810">
          <cell r="A4810">
            <v>103888</v>
          </cell>
          <cell r="B4810" t="str">
            <v>LUVA EM COBRE, DN 22 MM, SEM ANEL DE SOLDA, INSTALADO EM RAMAL E SUB-RAMAL DE AQUECIMENTO SOLAR - FORNECIMENTO E INSTALAÇÃO. AF_04/2022</v>
          </cell>
          <cell r="C4810" t="str">
            <v>UN</v>
          </cell>
          <cell r="D4810">
            <v>9.6</v>
          </cell>
          <cell r="E4810">
            <v>7.23</v>
          </cell>
          <cell r="F4810">
            <v>16.829999999999998</v>
          </cell>
        </row>
        <row r="4811">
          <cell r="A4811">
            <v>103895</v>
          </cell>
          <cell r="B4811" t="str">
            <v>LUVA EM COBRE, DN 28 MM, SEM ANEL DE SOLDA, INSTALADO EM RAMAL E SUB-RAMAL DE AQUECIMENTO SOLAR - FORNECIMENTO E INSTALAÇÃO. AF_04/2022</v>
          </cell>
          <cell r="C4811" t="str">
            <v>UN</v>
          </cell>
          <cell r="D4811">
            <v>15.78</v>
          </cell>
          <cell r="E4811">
            <v>8.18</v>
          </cell>
          <cell r="F4811">
            <v>23.96</v>
          </cell>
        </row>
        <row r="4812">
          <cell r="A4812">
            <v>103886</v>
          </cell>
          <cell r="B4812" t="str">
            <v>JUNTA DE EXPANSÃO EM COBRE, DN 15 MM, PONTA X PONTA, INSTALADO EM RAMAL E SUB-RAMAL DE AQUECIMENTO SOLAR - FORNECIMENTO E INSTALAÇÃO. AF_04/2022</v>
          </cell>
          <cell r="C4812" t="str">
            <v>UN</v>
          </cell>
          <cell r="D4812">
            <v>431.68</v>
          </cell>
          <cell r="E4812">
            <v>6.1</v>
          </cell>
          <cell r="F4812">
            <v>437.78</v>
          </cell>
        </row>
        <row r="4813">
          <cell r="A4813">
            <v>103890</v>
          </cell>
          <cell r="B4813" t="str">
            <v>JUNTA DE EXPANSÃO EM COBRE, DN 22 MM, PONTA X PONTA, INSTALADO EM RAMAL E SUB-RAMAL DE AQUECIMENTO SOLAR - FORNECIMENTO E INSTALAÇÃO. AF_04/2022</v>
          </cell>
          <cell r="C4813" t="str">
            <v>UN</v>
          </cell>
          <cell r="D4813">
            <v>501.24</v>
          </cell>
          <cell r="E4813">
            <v>7.21</v>
          </cell>
          <cell r="F4813">
            <v>508.45</v>
          </cell>
        </row>
        <row r="4814">
          <cell r="A4814">
            <v>103898</v>
          </cell>
          <cell r="B4814" t="str">
            <v>JUNTA DE EXPANSÃO EM COBRE, DN 28 MM, PONTA X PONTA, INSTALADO EM RAMAL E SUB-RAMAL DE AQUECIMENTO SOLAR - FORNECIMENTO E INSTALAÇÃO. AF_04/2022</v>
          </cell>
          <cell r="C4814" t="str">
            <v>UN</v>
          </cell>
          <cell r="D4814">
            <v>550.97</v>
          </cell>
          <cell r="E4814">
            <v>8.15</v>
          </cell>
          <cell r="F4814">
            <v>559.12</v>
          </cell>
        </row>
        <row r="4815">
          <cell r="A4815">
            <v>103892</v>
          </cell>
          <cell r="B4815" t="str">
            <v>BUCHA DE REDUÇÃO EM COBRE, DN 22 MM X 15 MM, SEM ANEL DE SOLDA, PONTA X BOLSA, INSTALADO EM RAMAL E SUB-RAMAL DE AQUECIMENTO SOLAR - FORNECIMENTO E INSTALAÇÃO. AF_04/2022</v>
          </cell>
          <cell r="C4815" t="str">
            <v>UN</v>
          </cell>
          <cell r="D4815">
            <v>9.6199999999999992</v>
          </cell>
          <cell r="E4815">
            <v>6.68</v>
          </cell>
          <cell r="F4815">
            <v>16.3</v>
          </cell>
        </row>
        <row r="4816">
          <cell r="A4816">
            <v>103900</v>
          </cell>
          <cell r="B4816" t="str">
            <v>BUCHA DE REDUÇÃO EM COBRE, DN 28 MM X 22 MM, SEM ANEL DE SOLDA, INSTALADO EM RAMAL E SUB-RAMAL DE AQUECIMENTO SOLAR - FORNECIMENTO E INSTALAÇÃO. AF_04/2022</v>
          </cell>
          <cell r="C4816" t="str">
            <v>UN</v>
          </cell>
          <cell r="D4816">
            <v>13.27</v>
          </cell>
          <cell r="E4816">
            <v>7.71</v>
          </cell>
          <cell r="F4816">
            <v>20.98</v>
          </cell>
        </row>
        <row r="4817">
          <cell r="A4817">
            <v>103901</v>
          </cell>
          <cell r="B4817" t="str">
            <v>TÊ EM COBRE, DN 15 MM, SEM ANEL DE SOLDA, INSTALADO EM RAMAL E SUB-RAMAL DE AQUECIMENTO SOLAR - FORNECIMENTO E INSTALAÇÃO. AF_04/2022</v>
          </cell>
          <cell r="C4817" t="str">
            <v>UN</v>
          </cell>
          <cell r="D4817">
            <v>12.83</v>
          </cell>
          <cell r="E4817">
            <v>12.23</v>
          </cell>
          <cell r="F4817">
            <v>25.06</v>
          </cell>
        </row>
        <row r="4818">
          <cell r="A4818">
            <v>103902</v>
          </cell>
          <cell r="B4818" t="str">
            <v>TÊ EM COBRE, DN 22 MM, SEM ANEL DE SOLDA, INSTALADO EM RAMAL E SUB-RAMAL DE AQUECIMENTO SOLAR - FORNECIMENTO E INSTALAÇÃO. AF_04/2022</v>
          </cell>
          <cell r="C4818" t="str">
            <v>UN</v>
          </cell>
          <cell r="D4818">
            <v>22.23</v>
          </cell>
          <cell r="E4818">
            <v>14.46</v>
          </cell>
          <cell r="F4818">
            <v>36.69</v>
          </cell>
        </row>
        <row r="4819">
          <cell r="A4819">
            <v>103903</v>
          </cell>
          <cell r="B4819" t="str">
            <v>TÊ EM COBRE, DN 28 MM, SEM ANEL DE SOLDA, INSTALADO EM RAMAL E SUB-RAMAL DE AQUECIMENTO SOLAR - FORNECIMENTO E INSTALAÇÃO. AF_04/2022</v>
          </cell>
          <cell r="C4819" t="str">
            <v>UN</v>
          </cell>
          <cell r="D4819">
            <v>32.97</v>
          </cell>
          <cell r="E4819">
            <v>16.36</v>
          </cell>
          <cell r="F4819">
            <v>49.33</v>
          </cell>
        </row>
        <row r="4820">
          <cell r="A4820"/>
          <cell r="B4820" t="str">
            <v>CONEXÕES DE BRONZE/LATÃO - PRUMADA DE HIDRÁULICA PREDIAL</v>
          </cell>
          <cell r="C4820"/>
          <cell r="D4820"/>
          <cell r="E4820"/>
          <cell r="F4820"/>
        </row>
        <row r="4821">
          <cell r="A4821">
            <v>98602</v>
          </cell>
          <cell r="B4821" t="str">
            <v>CONECTOR EM BRONZE/LATÃO, DN 22 MM X 1/2", SEM ANEL DE SOLDA, BOLSA X ROSCA F, INSTALADO EM PRUMADA DE HIDRÁULICA PREDIAL - FORNECIMENTO E INSTALAÇÃO. AF_04/2022</v>
          </cell>
          <cell r="C4821" t="str">
            <v>UN</v>
          </cell>
          <cell r="D4821">
            <v>15.29</v>
          </cell>
          <cell r="E4821">
            <v>2.44</v>
          </cell>
          <cell r="F4821">
            <v>17.73</v>
          </cell>
        </row>
        <row r="4822">
          <cell r="A4822">
            <v>93054</v>
          </cell>
          <cell r="B4822" t="str">
            <v>CONECTOR EM BRONZE/LATÃO, DN 22 MM X 3/4", SEM ANEL DE SOLDA, BOLSA X ROSCA F, INSTALADO EM PRUMADA DE HIDRÁULICA PREDIAL - FORNECIMENTO E INSTALAÇÃO. AF_04/2022</v>
          </cell>
          <cell r="C4822" t="str">
            <v>UN</v>
          </cell>
          <cell r="D4822">
            <v>18.850000000000001</v>
          </cell>
          <cell r="E4822">
            <v>3.16</v>
          </cell>
          <cell r="F4822">
            <v>22.01</v>
          </cell>
        </row>
        <row r="4823">
          <cell r="A4823">
            <v>93059</v>
          </cell>
          <cell r="B4823" t="str">
            <v>CONECTOR EM BRONZE/LATÃO, DN 28 MM X 1/2", SEM ANEL DE SOLDA, BOLSA X ROSCA F, INSTALADO EM PRUMADA DE HIDRÁULICA PREDIAL - FORNECIMENTO E INSTALAÇÃO. AF_04/2022</v>
          </cell>
          <cell r="C4823" t="str">
            <v>UN</v>
          </cell>
          <cell r="D4823">
            <v>25.81</v>
          </cell>
          <cell r="E4823">
            <v>2.76</v>
          </cell>
          <cell r="F4823">
            <v>28.57</v>
          </cell>
        </row>
        <row r="4824">
          <cell r="A4824">
            <v>93055</v>
          </cell>
          <cell r="B4824" t="str">
            <v>CURVA DE TRANSPOSIÇÃO EM BRONZE/LATÃO, DN 22 MM, SEM ANEL DE SOLDA, BOLSA X BOLSA, INSTALADO EM PRUMADA DE HIDRÁULICA PREDIAL - FORNECIMENTO E INSTALAÇÃO. AF_04/2022</v>
          </cell>
          <cell r="C4824" t="str">
            <v>UN</v>
          </cell>
          <cell r="D4824">
            <v>41.39</v>
          </cell>
          <cell r="E4824">
            <v>2.2000000000000002</v>
          </cell>
          <cell r="F4824">
            <v>43.59</v>
          </cell>
        </row>
        <row r="4825">
          <cell r="A4825">
            <v>93060</v>
          </cell>
          <cell r="B4825" t="str">
            <v>CURVA DE TRANSPOSIÇÃO EM BRONZE/LATÃO, DN 28 MM, SEM ANEL DE SOLDA, BOLSA X BOLSA, INSTALADO EM PRUMADA DE HIDRÁULICA PREDIAL - FORNECIMENTO E INSTALAÇÃO. AF_04/2022</v>
          </cell>
          <cell r="C4825" t="str">
            <v>UN</v>
          </cell>
          <cell r="D4825">
            <v>73.44</v>
          </cell>
          <cell r="E4825">
            <v>2.84</v>
          </cell>
          <cell r="F4825">
            <v>76.28</v>
          </cell>
        </row>
        <row r="4826">
          <cell r="A4826">
            <v>93063</v>
          </cell>
          <cell r="B4826" t="str">
            <v>JUNTA DE EXPANSÃO EM BRONZE/LATÃO, DN 35 MM, PONTA X PONTA, INSTALADO EM PRUMADA DE HIDRÁULICA PREDIAL - FORNECIMENTO E INSTALAÇÃO. AF_04/2022</v>
          </cell>
          <cell r="C4826" t="str">
            <v>UN</v>
          </cell>
          <cell r="D4826">
            <v>628.67999999999995</v>
          </cell>
          <cell r="E4826">
            <v>3.59</v>
          </cell>
          <cell r="F4826">
            <v>632.27</v>
          </cell>
        </row>
        <row r="4827">
          <cell r="A4827">
            <v>93066</v>
          </cell>
          <cell r="B4827" t="str">
            <v>JUNTA DE EXPANSÃO EM BRONZE/LATÃO, DN 42 MM, PONTA X PONTA, INSTALADO EM PRUMADA DE HIDRÁULICA PREDIAL - FORNECIMENTO E INSTALAÇÃO. AF_04/2022</v>
          </cell>
          <cell r="C4827" t="str">
            <v>UN</v>
          </cell>
          <cell r="D4827">
            <v>789.12</v>
          </cell>
          <cell r="E4827">
            <v>4.34</v>
          </cell>
          <cell r="F4827">
            <v>793.46</v>
          </cell>
        </row>
        <row r="4828">
          <cell r="A4828">
            <v>93069</v>
          </cell>
          <cell r="B4828" t="str">
            <v>JUNTA DE EXPANSÃO EM BRONZE/LATÃO, DN 54 MM, PONTA X PONTA, INSTALADO EM PRUMADA DE HIDRÁULICA PREDIAL - FORNECIMENTO E INSTALAÇÃO. AF_04/2022</v>
          </cell>
          <cell r="C4828" t="str">
            <v>UN</v>
          </cell>
          <cell r="D4828">
            <v>1094.17</v>
          </cell>
          <cell r="E4828">
            <v>5.63</v>
          </cell>
          <cell r="F4828">
            <v>1099.8</v>
          </cell>
        </row>
        <row r="4829">
          <cell r="A4829">
            <v>93072</v>
          </cell>
          <cell r="B4829" t="str">
            <v>JUNTA DE EXPANSÃO EM BRONZE/LATÃO, DN 66 MM, PONTA X PONTA, INSTALADO EM PRUMADA DE HIDRÁULICA PREDIAL - FORNECIMENTO E INSTALAÇÃO. AF_04/2022</v>
          </cell>
          <cell r="C4829" t="str">
            <v>UN</v>
          </cell>
          <cell r="D4829">
            <v>1444.46</v>
          </cell>
          <cell r="E4829">
            <v>6.93</v>
          </cell>
          <cell r="F4829">
            <v>1451.39</v>
          </cell>
        </row>
        <row r="4830">
          <cell r="A4830">
            <v>93120</v>
          </cell>
          <cell r="B4830" t="str">
            <v>COTOVELO EM BRONZE/LATÃO, DN 22 MM X 1/2", 90 GRAUS, SEM ANEL DE SOLDA, BOLSA X ROSCA F, INSTALADO EM PRUMADA DE HIDRÁULICA PREDIAL - FORNECIMENTO E INSTALAÇÃO. AF_04/2022</v>
          </cell>
          <cell r="C4830" t="str">
            <v>UN</v>
          </cell>
          <cell r="D4830">
            <v>22.25</v>
          </cell>
          <cell r="E4830">
            <v>3</v>
          </cell>
          <cell r="F4830">
            <v>25.25</v>
          </cell>
        </row>
        <row r="4831">
          <cell r="A4831">
            <v>93121</v>
          </cell>
          <cell r="B4831" t="str">
            <v>COTOVELO EM BRONZE/LATÃO, DN 22 MM X 3/4", 90 GRAUS, SEM ANEL DE SOLDA, BOLSA X ROSCA F, INSTALADO EM PRUMADA DE HIDRÁULICA PREDIAL - FORNECIMENTO E INSTALAÇÃO. AF_04/2022</v>
          </cell>
          <cell r="C4831" t="str">
            <v>UN</v>
          </cell>
          <cell r="D4831">
            <v>25.01</v>
          </cell>
          <cell r="E4831">
            <v>3.7</v>
          </cell>
          <cell r="F4831">
            <v>28.71</v>
          </cell>
        </row>
        <row r="4832">
          <cell r="A4832"/>
          <cell r="B4832" t="str">
            <v>CONEXÕES DE BRONZE/LATÃO - RAMAL E SUB-RAMAL DE HIDRÁULICA PREDIAL</v>
          </cell>
          <cell r="C4832"/>
          <cell r="D4832"/>
          <cell r="E4832"/>
          <cell r="F4832"/>
        </row>
        <row r="4833">
          <cell r="A4833">
            <v>93105</v>
          </cell>
          <cell r="B4833" t="str">
            <v>CURVA DE TRANSPOSIÇÃO EM BRONZE/LATÃO, DN 15 MM, SEM ANEL DE SOLDA, BOLSA X BOLSA, INSTALADO EM RAMAL E SUB-RAMAL DE HIDRÁULICA PREDIAL - FORNECIMENTO E INSTALAÇÃO. AF_04/2022</v>
          </cell>
          <cell r="C4833" t="str">
            <v>UN</v>
          </cell>
          <cell r="D4833">
            <v>19.96</v>
          </cell>
          <cell r="E4833">
            <v>3.85</v>
          </cell>
          <cell r="F4833">
            <v>23.81</v>
          </cell>
        </row>
        <row r="4834">
          <cell r="A4834">
            <v>93112</v>
          </cell>
          <cell r="B4834" t="str">
            <v>CURVA DE TRANSPOSIÇÃO EM BRONZE/LATÃO, DN 22 MM, SEM ANEL DE SOLDA, BOLSA X BOLSA, INSTALADO EM RAMAL E SUB-RAMAL DE HIDRÁULICA PREDIAL - FORNECIMENTO E INSTALAÇÃO. AF_04/2022</v>
          </cell>
          <cell r="C4834" t="str">
            <v>UN</v>
          </cell>
          <cell r="D4834">
            <v>42.86</v>
          </cell>
          <cell r="E4834">
            <v>5.82</v>
          </cell>
          <cell r="F4834">
            <v>48.68</v>
          </cell>
        </row>
        <row r="4835">
          <cell r="A4835">
            <v>93115</v>
          </cell>
          <cell r="B4835" t="str">
            <v>CURVA DE TRANSPOSIÇÃO EM BRONZE/LATÃO, DN 28 MM, SEM ANEL DE SOLDA, BOLSA X BOLSA, INSTALADO EM RAMAL E SUB-RAMAL DE HIDRÁULICA PREDIAL - FORNECIMENTO E INSTALAÇÃO. AF_04/2022</v>
          </cell>
          <cell r="C4835" t="str">
            <v>UN</v>
          </cell>
          <cell r="D4835">
            <v>75.33</v>
          </cell>
          <cell r="E4835">
            <v>7.51</v>
          </cell>
          <cell r="F4835">
            <v>82.84</v>
          </cell>
        </row>
        <row r="4836">
          <cell r="A4836">
            <v>93104</v>
          </cell>
          <cell r="B4836" t="str">
            <v>CONECTOR EM BRONZE/LATÃO, DN 15 MM X 1/2", SEM ANEL DE SOLDA, BOLSA X ROSCA F, INSTALADO EM RAMAL E SUB-RAMAL DE HIDRÁULICA PREDIAL - FORNECIMENTO E INSTALAÇÃO. AF_04/2022</v>
          </cell>
          <cell r="C4836" t="str">
            <v>UN</v>
          </cell>
          <cell r="D4836">
            <v>15.13</v>
          </cell>
          <cell r="E4836">
            <v>3.27</v>
          </cell>
          <cell r="F4836">
            <v>18.399999999999999</v>
          </cell>
        </row>
        <row r="4837">
          <cell r="A4837">
            <v>93110</v>
          </cell>
          <cell r="B4837" t="str">
            <v>CONECTOR EM BRONZE/LATÃO, DN 22 MM X 1/2", SEM ANEL DE SOLDA, BOLSA X ROSCA F, INSTALADO EM RAMAL E SUB-RAMAL DE HIDRÁULICA PREDIAL - FORNECIMENTO E INSTALAÇÃO. AF_04/2022</v>
          </cell>
          <cell r="C4837" t="str">
            <v>UN</v>
          </cell>
          <cell r="D4837">
            <v>16.010000000000002</v>
          </cell>
          <cell r="E4837">
            <v>4.26</v>
          </cell>
          <cell r="F4837">
            <v>20.27</v>
          </cell>
        </row>
        <row r="4838">
          <cell r="A4838">
            <v>93111</v>
          </cell>
          <cell r="B4838" t="str">
            <v>CONECTOR EM BRONZE/LATÃO, DN 22 MM X 3/4", SEM ANEL DE SOLDA, BOLSA X ROSCA F, INSTALADO EM RAMAL E SUB-RAMAL DE HIDRÁULICA PREDIAL - FORNECIMENTO E INSTALAÇÃO. AF_04/2022</v>
          </cell>
          <cell r="C4838" t="str">
            <v>UN</v>
          </cell>
          <cell r="D4838">
            <v>19.579999999999998</v>
          </cell>
          <cell r="E4838">
            <v>4.9800000000000004</v>
          </cell>
          <cell r="F4838">
            <v>24.56</v>
          </cell>
        </row>
        <row r="4839">
          <cell r="A4839">
            <v>93114</v>
          </cell>
          <cell r="B4839" t="str">
            <v>CONECTOR EM BRONZE/LATÃO, DN 28 MM X 1/2", SEM ANEL DE SOLDA, BOLSA X ROSCA F, INSTALADO EM RAMAL E SUB-RAMAL DE HIDRÁULICA PREDIAL - FORNECIMENTO E INSTALAÇÃO. AF_04/2022</v>
          </cell>
          <cell r="C4839" t="str">
            <v>UN</v>
          </cell>
          <cell r="D4839">
            <v>26.74</v>
          </cell>
          <cell r="E4839">
            <v>5.1100000000000003</v>
          </cell>
          <cell r="F4839">
            <v>31.85</v>
          </cell>
        </row>
        <row r="4840">
          <cell r="A4840">
            <v>93117</v>
          </cell>
          <cell r="B4840" t="str">
            <v>TE DUPLA CURVA EM BRONZE/LATÃO, DN 1/2" X 15 MM X 1/2", SEM ANEL DE SOLDA, ROSCA F X BOLSA X ROSCA F, INSTALADO EM RAMAL E SUB-RAMAL DE HIDRÁULICA PREDIAL - FORNECIMENTO E INSTALAÇÃO. AF_04/2022</v>
          </cell>
          <cell r="C4840" t="str">
            <v>UN</v>
          </cell>
          <cell r="D4840">
            <v>51.41</v>
          </cell>
          <cell r="E4840">
            <v>5.24</v>
          </cell>
          <cell r="F4840">
            <v>56.65</v>
          </cell>
        </row>
        <row r="4841">
          <cell r="A4841">
            <v>93118</v>
          </cell>
          <cell r="B4841" t="str">
            <v>TE DUPLA CURVA EM BRONZE/LATÃO, DN 3/4" X 22 MM X 3/4", SEM ANEL DE SOLDA, ROSCA F X BOLSA X ROSCA F, INSTALADO EM RAMAL E SUB-RAMAL DE HIDRÁULICA PREDIAL - FORNECIMENTO E INSTALAÇÃO. AF_04/2022</v>
          </cell>
          <cell r="C4841" t="str">
            <v>UN</v>
          </cell>
          <cell r="D4841">
            <v>75.540000000000006</v>
          </cell>
          <cell r="E4841">
            <v>8</v>
          </cell>
          <cell r="F4841">
            <v>83.54</v>
          </cell>
        </row>
        <row r="4842">
          <cell r="A4842">
            <v>93098</v>
          </cell>
          <cell r="B4842" t="str">
            <v>COTOVELO EM BRONZE/LATÃO, DN 15 MM X 1/2", 90 GRAUS, SEM ANEL DE SOLDA, BOLSA X ROSCA F, INSTALADO EM RAMAL E SUB-RAMAL DE HIDRÁULICA PREDIAL - FORNECIMENTO E INSTALAÇÃO. AF_04/2022</v>
          </cell>
          <cell r="C4842" t="str">
            <v>UN</v>
          </cell>
          <cell r="D4842">
            <v>15.4</v>
          </cell>
          <cell r="E4842">
            <v>4.24</v>
          </cell>
          <cell r="F4842">
            <v>19.64</v>
          </cell>
        </row>
        <row r="4843">
          <cell r="A4843">
            <v>93100</v>
          </cell>
          <cell r="B4843" t="str">
            <v>COTOVELO EM BRONZE/LATÃO, DN 22 MM X 1/2", 90 GRAUS, SEM ANEL DE SOLDA, BOLSA X ROSCA F, INSTALADO EM RAMAL E SUB-RAMAL DE HIDRÁULICA PREDIAL - FORNECIMENTO E INSTALAÇÃO. AF_04/2022</v>
          </cell>
          <cell r="C4843" t="str">
            <v>UN</v>
          </cell>
          <cell r="D4843">
            <v>23.34</v>
          </cell>
          <cell r="E4843">
            <v>5.71</v>
          </cell>
          <cell r="F4843">
            <v>29.05</v>
          </cell>
        </row>
        <row r="4844">
          <cell r="A4844">
            <v>93101</v>
          </cell>
          <cell r="B4844" t="str">
            <v>COTOVELO EM BRONZE/LATÃO, DN 22 MM X 3/4", 90 GRAUS, SEM ANEL DE SOLDA, BOLSA X ROSCA F, INSTALADO EM RAMAL E SUB-RAMAL DE HIDRÁULICA PREDIAL - FORNECIMENTO E INSTALAÇÃO. AF_04/2022</v>
          </cell>
          <cell r="C4844" t="str">
            <v>UN</v>
          </cell>
          <cell r="D4844">
            <v>26.07</v>
          </cell>
          <cell r="E4844">
            <v>6.44</v>
          </cell>
          <cell r="F4844">
            <v>32.51</v>
          </cell>
        </row>
        <row r="4845">
          <cell r="A4845"/>
          <cell r="B4845" t="str">
            <v>CONEXÕES DE BRONZE/LATÃO - RAMAL DE DISTRIBUIÇÃO DE HIDRÁULICA PREDIAL</v>
          </cell>
          <cell r="C4845"/>
          <cell r="D4845"/>
          <cell r="E4845"/>
          <cell r="F4845"/>
        </row>
        <row r="4846">
          <cell r="A4846">
            <v>93082</v>
          </cell>
          <cell r="B4846" t="str">
            <v>CURVA DE TRANSPOSIÇÃO EM BRONZE/LATÃO, DN 15 MM, SEM ANEL DE SOLDA, BOLSA X BOLSA, INSTALADO EM RAMAL DE DISTRIBUIÇÃO DE HIDRÁULICA PREDIAL - FORNECIMENTO E INSTALAÇÃO. AF_04/2022</v>
          </cell>
          <cell r="C4846" t="str">
            <v>UN</v>
          </cell>
          <cell r="D4846">
            <v>19.91</v>
          </cell>
          <cell r="E4846">
            <v>3.71</v>
          </cell>
          <cell r="F4846">
            <v>23.62</v>
          </cell>
        </row>
        <row r="4847">
          <cell r="A4847">
            <v>93089</v>
          </cell>
          <cell r="B4847" t="str">
            <v>CURVA DE TRANSPOSIÇÃO EM BRONZE/LATÃO, DN 22 MM, SEM ANEL DE SOLDA, BOLSA X BOLSA, INSTALADO EM RAMAL DE DISTRIBUIÇÃO DE HIDRÁULICA PREDIAL - FORNECIMENTO E INSTALAÇÃO. AF_04/2022</v>
          </cell>
          <cell r="C4847" t="str">
            <v>UN</v>
          </cell>
          <cell r="D4847">
            <v>42.23</v>
          </cell>
          <cell r="E4847">
            <v>4.29</v>
          </cell>
          <cell r="F4847">
            <v>46.52</v>
          </cell>
        </row>
        <row r="4848">
          <cell r="A4848">
            <v>93094</v>
          </cell>
          <cell r="B4848" t="str">
            <v>CURVA DE TRANSPOSIÇÃO EM BRONZE/LATÃO, DN 28 MM, SEM ANEL DE SOLDA, BOLSA X BOLSA, INSTALADO EM RAMAL DE DISTRIBUIÇÃO DE HIDRÁULICA PREDIAL - FORNECIMENTO E INSTALAÇÃO. AF_04/2022</v>
          </cell>
          <cell r="C4848" t="str">
            <v>UN</v>
          </cell>
          <cell r="D4848">
            <v>74.2</v>
          </cell>
          <cell r="E4848">
            <v>4.7699999999999996</v>
          </cell>
          <cell r="F4848">
            <v>78.97</v>
          </cell>
        </row>
        <row r="4849">
          <cell r="A4849">
            <v>93075</v>
          </cell>
          <cell r="B4849" t="str">
            <v>COTOVELO EM BRONZE/LATÃO, DN 15 MM X 1/2", 90 GRAUS, SEM ANEL DE SOLDA, BOLSA X ROSCA F, INSTALADO EM RAMAL DE DISTRIBUIÇÃO DE HIDRÁULICA PREDIAL - FORNECIMENTO E INSTALAÇÃO. AF_04/2022</v>
          </cell>
          <cell r="C4849" t="str">
            <v>UN</v>
          </cell>
          <cell r="D4849">
            <v>15.36</v>
          </cell>
          <cell r="E4849">
            <v>4.1399999999999997</v>
          </cell>
          <cell r="F4849">
            <v>19.5</v>
          </cell>
        </row>
        <row r="4850">
          <cell r="A4850">
            <v>93077</v>
          </cell>
          <cell r="B4850" t="str">
            <v>COTOVELO EM BRONZE/LATÃO, DN 22 MM X 1/2", 90 GRAUS, SEM ANEL DE SOLDA, BOLSA X ROSCA F, INSTALADO EM RAMAL DE DISTRIBUIÇÃO DE HIDRÁULICA PREDIAL - FORNECIMENTO E INSTALAÇÃO. AF_04/2022</v>
          </cell>
          <cell r="C4850" t="str">
            <v>UN</v>
          </cell>
          <cell r="D4850">
            <v>22.88</v>
          </cell>
          <cell r="E4850">
            <v>4.5599999999999996</v>
          </cell>
          <cell r="F4850">
            <v>27.44</v>
          </cell>
        </row>
        <row r="4851">
          <cell r="A4851">
            <v>93078</v>
          </cell>
          <cell r="B4851" t="str">
            <v>COTOVELO EM BRONZE/LATÃO, DN 22 MM X 3/4", 90 GRAUS, SEM ANEL DE SOLDA, BOLSA X ROSCA F, INSTALADO EM RAMAL DE DISTRIBUIÇÃO DE HIDRÁULICA PREDIAL - FORNECIMENTO E INSTALAÇÃO. AF_04/2022</v>
          </cell>
          <cell r="C4851" t="str">
            <v>UN</v>
          </cell>
          <cell r="D4851">
            <v>25.61</v>
          </cell>
          <cell r="E4851">
            <v>5.28</v>
          </cell>
          <cell r="F4851">
            <v>30.89</v>
          </cell>
        </row>
        <row r="4852">
          <cell r="A4852">
            <v>93081</v>
          </cell>
          <cell r="B4852" t="str">
            <v>CONECTOR EM BRONZE/LATÃO, DN 15 MM X 1/2", SEM ANEL DE SOLDA, BOLSA X ROSCA F, INSTALADO EM RAMAL DE DISTRIBUIÇÃO DE HIDRÁULICA PREDIAL - FORNECIMENTO E INSTALAÇÃO. AF_04/2022</v>
          </cell>
          <cell r="C4852" t="str">
            <v>UN</v>
          </cell>
          <cell r="D4852">
            <v>15.1</v>
          </cell>
          <cell r="E4852">
            <v>3.2</v>
          </cell>
          <cell r="F4852">
            <v>18.3</v>
          </cell>
        </row>
        <row r="4853">
          <cell r="A4853">
            <v>93087</v>
          </cell>
          <cell r="B4853" t="str">
            <v>CONECTOR EM BRONZE/LATÃO, DN 22 MM X 1/2", SEM ANEL DE SOLDA, BOLSA X ROSCA F, INSTALADO EM RAMAL DE DISTRIBUIÇÃO DE HIDRÁULICA PREDIAL - FORNECIMENTO E INSTALAÇÃO. AF_04/2022</v>
          </cell>
          <cell r="C4853" t="str">
            <v>UN</v>
          </cell>
          <cell r="D4853">
            <v>15.71</v>
          </cell>
          <cell r="E4853">
            <v>3.48</v>
          </cell>
          <cell r="F4853">
            <v>19.190000000000001</v>
          </cell>
        </row>
        <row r="4854">
          <cell r="A4854">
            <v>93088</v>
          </cell>
          <cell r="B4854" t="str">
            <v>CONECTOR EM BRONZE/LATÃO, DN 22 MM X 3/4", SEM ANEL DE SOLDA, BOLSA X ROSCA F, INSTALADO EM RAMAL DE DISTRIBUIÇÃO DE HIDRÁULICA PREDIAL - FORNECIMENTO E INSTALAÇÃO. AF_04/2022</v>
          </cell>
          <cell r="C4854" t="str">
            <v>UN</v>
          </cell>
          <cell r="D4854">
            <v>19.559999999999999</v>
          </cell>
          <cell r="E4854">
            <v>4.21</v>
          </cell>
          <cell r="F4854">
            <v>23.77</v>
          </cell>
        </row>
        <row r="4855">
          <cell r="A4855">
            <v>93093</v>
          </cell>
          <cell r="B4855" t="str">
            <v>CONECTOR EM BRONZE/LATÃO, DN 28 MM X 1/2", SEM ANEL DE SOLDA, BOLSA X ROSCA F, INSTALADO EM RAMAL DE DISTRIBUIÇÃO DE HIDRÁULICA PREDIAL - FORNECIMENTO E INSTALAÇÃO. AF_04/2022</v>
          </cell>
          <cell r="C4855" t="str">
            <v>UN</v>
          </cell>
          <cell r="D4855">
            <v>26.2</v>
          </cell>
          <cell r="E4855">
            <v>3.73</v>
          </cell>
          <cell r="F4855">
            <v>29.93</v>
          </cell>
        </row>
        <row r="4856">
          <cell r="A4856"/>
          <cell r="B4856" t="str">
            <v>CONEXÕES DE BRONZE/LATÃO - P/ GÁS COMBUSTÍVEL</v>
          </cell>
          <cell r="C4856"/>
          <cell r="D4856"/>
          <cell r="E4856"/>
          <cell r="F4856"/>
        </row>
        <row r="4857">
          <cell r="A4857">
            <v>103818</v>
          </cell>
          <cell r="B4857" t="str">
            <v>CONECTOR EM BRONZE/LATÃO, DN 15 MM X 1/2, SEM ANEL DE SOLDA, BOLSA X ROSCA F, INSTALADO EM RAMAL E SUB-RAMAL DE GÁS COMBUSTÍVEL - FORNECIMENTO E INSTALAÇÃO. AF_04/2022</v>
          </cell>
          <cell r="C4857" t="str">
            <v>UN</v>
          </cell>
          <cell r="D4857">
            <v>15.58</v>
          </cell>
          <cell r="E4857">
            <v>4.37</v>
          </cell>
          <cell r="F4857">
            <v>19.95</v>
          </cell>
        </row>
        <row r="4858">
          <cell r="A4858">
            <v>103824</v>
          </cell>
          <cell r="B4858" t="str">
            <v>CONECTOR EM BRONZE/LATÃO, DN 22 MM X 1/2, SEM ANEL DE SOLDA, BOLSA X ROSCA F, INSTALADO EM RAMAL E SUB-RAMAL DE GÁS COMBUSTÍVEL - FORNECIMENTO E INSTALAÇÃO. AF_04/2022</v>
          </cell>
          <cell r="C4858" t="str">
            <v>UN</v>
          </cell>
          <cell r="D4858">
            <v>16.96</v>
          </cell>
          <cell r="E4858">
            <v>6.53</v>
          </cell>
          <cell r="F4858">
            <v>23.49</v>
          </cell>
        </row>
        <row r="4859">
          <cell r="A4859">
            <v>103825</v>
          </cell>
          <cell r="B4859" t="str">
            <v>CONECTOR EM BRONZE/LATÃO, DN 22 MM X 3/4, SEM ANEL DE SOLDA, BOLSA X ROSCA F, INSTALADO EM RAMAL E SUB-RAMAL DE GÁS COMBUSTÍVEL - FORNECIMENTO E INSTALAÇÃO. AF_04/2022</v>
          </cell>
          <cell r="C4859" t="str">
            <v>UN</v>
          </cell>
          <cell r="D4859">
            <v>20.53</v>
          </cell>
          <cell r="E4859">
            <v>7.24</v>
          </cell>
          <cell r="F4859">
            <v>27.77</v>
          </cell>
        </row>
        <row r="4860">
          <cell r="A4860">
            <v>103830</v>
          </cell>
          <cell r="B4860" t="str">
            <v>CONECTOR EM BRONZE/LATÃO, DN 28 MM X 1/2, SEM ANEL DE SOLDA, BOLSA X ROSCA F, INSTALADO EM RAMAL E SUB-RAMAL DE GÁS COMBUSTÍVEL - FORNECIMENTO E INSTALAÇÃO. AF_04/2022</v>
          </cell>
          <cell r="C4860" t="str">
            <v>UN</v>
          </cell>
          <cell r="D4860">
            <v>27.88</v>
          </cell>
          <cell r="E4860">
            <v>8.3800000000000008</v>
          </cell>
          <cell r="F4860">
            <v>36.26</v>
          </cell>
        </row>
        <row r="4861">
          <cell r="A4861">
            <v>103816</v>
          </cell>
          <cell r="B4861" t="str">
            <v>CURVA DE TRANSPOSIÇÃO EM BRONZE/LATÃO, DN 15 MM, SEM ANEL DE SOLDA, BOLSA X BOLSA, INSTALADO EM RAMAL E SUB-RAMAL DE GÁS COMBUSTÍVEL - FORNECIMENTO E INSTALAÇÃO. AF_04/2022</v>
          </cell>
          <cell r="C4861" t="str">
            <v>UN</v>
          </cell>
          <cell r="D4861">
            <v>20.87</v>
          </cell>
          <cell r="E4861">
            <v>6.05</v>
          </cell>
          <cell r="F4861">
            <v>26.92</v>
          </cell>
        </row>
        <row r="4862">
          <cell r="A4862">
            <v>103822</v>
          </cell>
          <cell r="B4862" t="str">
            <v>CURVA DE TRANSPOSIÇÃO EM BRONZE/LATÃO, DN 22 MM, SEM ANEL DE SOLDA, BOLSA X BOLSA, INSTALADO EM RAMAL E SUB-RAMAL DE GÁS COMBUSTÍVEL - FORNECIMENTO E INSTALAÇÃO. AF_04/2022</v>
          </cell>
          <cell r="C4862" t="str">
            <v>UN</v>
          </cell>
          <cell r="D4862">
            <v>44.72</v>
          </cell>
          <cell r="E4862">
            <v>10.38</v>
          </cell>
          <cell r="F4862">
            <v>55.1</v>
          </cell>
        </row>
        <row r="4863">
          <cell r="A4863">
            <v>103828</v>
          </cell>
          <cell r="B4863" t="str">
            <v>CURVA DE TRANSPOSIÇÃO EM BRONZE/LATÃO, DN 28 MM, SEM ANEL DE SOLDA, BOLSA X BOLSA, INSTALADO EM RAMAL E SUB-RAMAL DE GÁS COMBUSTÍVEL - FORNECIMENTO E INSTALAÇÃO. AF_04/2022</v>
          </cell>
          <cell r="C4863" t="str">
            <v>UN</v>
          </cell>
          <cell r="D4863">
            <v>77.55</v>
          </cell>
          <cell r="E4863">
            <v>14.08</v>
          </cell>
          <cell r="F4863">
            <v>91.63</v>
          </cell>
        </row>
        <row r="4864">
          <cell r="A4864">
            <v>103807</v>
          </cell>
          <cell r="B4864" t="str">
            <v>COTOVELO EM BRONZE/LATÃO, DN 15 MM X 1/2, 90 GRAUS, SEM ANEL DE SOLDA, BOLSA X ROSCA F, INSTALADO EM RAMAL E SUB-RAMAL DE GÁS COMBUSTÍVEL - FORNECIMENTO E INSTALAÇÃO. AF_04/2022</v>
          </cell>
          <cell r="C4864" t="str">
            <v>UN</v>
          </cell>
          <cell r="D4864">
            <v>16.07</v>
          </cell>
          <cell r="E4864">
            <v>5.89</v>
          </cell>
          <cell r="F4864">
            <v>21.96</v>
          </cell>
        </row>
        <row r="4865">
          <cell r="A4865">
            <v>103810</v>
          </cell>
          <cell r="B4865" t="str">
            <v>COTOVELO EM BRONZE/LATÃO, DN 22 MM X 1/2, 90 GRAUS, SEM ANEL DE SOLDA, BOLSA X ROSCA F, INSTALADO EM RAMAL E SUB-RAMAL DE GÁS COMBUSTÍVEL - FORNECIMENTO E INSTALAÇÃO. AF_04/2022</v>
          </cell>
          <cell r="C4865" t="str">
            <v>UN</v>
          </cell>
          <cell r="D4865">
            <v>24.69</v>
          </cell>
          <cell r="E4865">
            <v>9.14</v>
          </cell>
          <cell r="F4865">
            <v>33.83</v>
          </cell>
        </row>
        <row r="4866">
          <cell r="A4866">
            <v>103811</v>
          </cell>
          <cell r="B4866" t="str">
            <v>COTOVELO EM BRONZE/LATÃO, DN 22 MM X 3/4, 90 GRAUS, SEM ANEL DE SOLDA, BOLSA X ROSCA F, INSTALADO EM RAMAL E SUB-RAMAL DE GÁS COMBUSTÍVEL - FORNECIMENTO E INSTALAÇÃO. AF_04/2022</v>
          </cell>
          <cell r="C4866" t="str">
            <v>UN</v>
          </cell>
          <cell r="D4866">
            <v>27.44</v>
          </cell>
          <cell r="E4866">
            <v>9.85</v>
          </cell>
          <cell r="F4866">
            <v>37.29</v>
          </cell>
        </row>
        <row r="4867">
          <cell r="A4867"/>
          <cell r="B4867" t="str">
            <v>CONEXÕES DE BRONZE/LATÃO - P/ GÁS MEDICINAL</v>
          </cell>
          <cell r="C4867"/>
          <cell r="D4867"/>
          <cell r="E4867"/>
          <cell r="F4867"/>
        </row>
        <row r="4868">
          <cell r="A4868">
            <v>103851</v>
          </cell>
          <cell r="B4868" t="str">
            <v>CONECTOR EM BRONZE/LATÃO, DN 15 MM X 1/2, SEM ANEL DE SOLDA, BOLSA X ROSCA F, INSTALADO EM RAMAL E SUB-RAMAL DE GÁS MEDICINAL - FORNECIMENTO E INSTALAÇÃO. AF_04/2022</v>
          </cell>
          <cell r="C4868" t="str">
            <v>UN</v>
          </cell>
          <cell r="D4868">
            <v>15.51</v>
          </cell>
          <cell r="E4868">
            <v>4.1900000000000004</v>
          </cell>
          <cell r="F4868">
            <v>19.7</v>
          </cell>
        </row>
        <row r="4869">
          <cell r="A4869">
            <v>103857</v>
          </cell>
          <cell r="B4869" t="str">
            <v>CONECTOR EM BRONZE/LATÃO, DN 22 MM X 1/2", SEM ANEL DE SOLDA, BOLSA X ROSCA F, INSTALADO EM RAMAL E SUB-RAMAL DE GÁS MEDICINAL - FORNECIMENTO E INSTALAÇÃO. AF_04/2022</v>
          </cell>
          <cell r="C4869" t="str">
            <v>UN</v>
          </cell>
          <cell r="D4869">
            <v>16.38</v>
          </cell>
          <cell r="E4869">
            <v>5.15</v>
          </cell>
          <cell r="F4869">
            <v>21.53</v>
          </cell>
        </row>
        <row r="4870">
          <cell r="A4870">
            <v>103858</v>
          </cell>
          <cell r="B4870" t="str">
            <v>CONECTOR EM BRONZE/LATÃO, DN 22 MM X 3/4", SEM ANEL DE SOLDA, BOLSA X ROSCA F, INSTALADO EM RAMAL E SUB-RAMAL DE GÁS MEDICINAL - FORNECIMENTO E INSTALAÇÃO. AF_04/2022</v>
          </cell>
          <cell r="C4870" t="str">
            <v>UN</v>
          </cell>
          <cell r="D4870">
            <v>19.95</v>
          </cell>
          <cell r="E4870">
            <v>5.86</v>
          </cell>
          <cell r="F4870">
            <v>25.81</v>
          </cell>
        </row>
        <row r="4871">
          <cell r="A4871">
            <v>103863</v>
          </cell>
          <cell r="B4871" t="str">
            <v>CONECTOR EM BRONZE/LATÃO, DN 28 MM X 1/2", SEM ANEL DE SOLDA, BOLSA X ROSCA F, INSTALADO EM RAMAL E SUB-RAMAL DE GÁS MEDICINAL - FORNECIMENTO E INSTALAÇÃO. AF_04/2022</v>
          </cell>
          <cell r="C4871" t="str">
            <v>UN</v>
          </cell>
          <cell r="D4871">
            <v>27.11</v>
          </cell>
          <cell r="E4871">
            <v>5.94</v>
          </cell>
          <cell r="F4871">
            <v>33.049999999999997</v>
          </cell>
        </row>
        <row r="4872">
          <cell r="A4872">
            <v>103849</v>
          </cell>
          <cell r="B4872" t="str">
            <v>CURVA DE TRANSPOSIÇÃO EM BRONZE/LATÃO, DN 15 MM, SEM ANEL DE SOLDA, BOLSA X BOLSA, INSTALADO EM RAMAL E SUB-RAMAL DE GÁS MEDICINAL - FORNECIMENTO E INSTALAÇÃO. AF_04/2022</v>
          </cell>
          <cell r="C4872" t="str">
            <v>UN</v>
          </cell>
          <cell r="D4872">
            <v>20.72</v>
          </cell>
          <cell r="E4872">
            <v>5.69</v>
          </cell>
          <cell r="F4872">
            <v>26.41</v>
          </cell>
        </row>
        <row r="4873">
          <cell r="A4873">
            <v>103855</v>
          </cell>
          <cell r="B4873" t="str">
            <v>CURVA DE TRANSPOSIÇÃO EM BRONZE/LATÃO, DN 22 MM, SEM ANEL DE SOLDA, BOLSA X BOLSA, INSTALADO EM RAMAL E SUB-RAMAL DE GÁS MEDICINAL - FORNECIMENTO E INSTALAÇÃO. AF_04/2022</v>
          </cell>
          <cell r="C4873" t="str">
            <v>UN</v>
          </cell>
          <cell r="D4873">
            <v>43.58</v>
          </cell>
          <cell r="E4873">
            <v>7.59</v>
          </cell>
          <cell r="F4873">
            <v>51.17</v>
          </cell>
        </row>
        <row r="4874">
          <cell r="A4874">
            <v>103861</v>
          </cell>
          <cell r="B4874" t="str">
            <v>CURVA DE TRANSPOSIÇÃO EM BRONZE/LATÃO, DN 28 MM, SEM ANEL DE SOLDA, BOLSA X BOLSA, INSTALADO EM RAMAL E SUB-RAMAL DE GÁS MEDICINAL - FORNECIMENTO E INSTALAÇÃO. AF_04/2022</v>
          </cell>
          <cell r="C4874" t="str">
            <v>UN</v>
          </cell>
          <cell r="D4874">
            <v>76.02</v>
          </cell>
          <cell r="E4874">
            <v>9.2100000000000009</v>
          </cell>
          <cell r="F4874">
            <v>85.23</v>
          </cell>
        </row>
        <row r="4875">
          <cell r="A4875">
            <v>103840</v>
          </cell>
          <cell r="B4875" t="str">
            <v>COTOVELO EM BRONZE/LATÃO, DN 15 MM X 1/2, 90 GRAUS, SEM ANEL DE SOLDA, BOLSA X ROSCA F, INSTALADO EM RAMAL E SUB-RAMAL DE GÁS MEDICINAL - FORNECIMENTO E INSTALAÇÃO. AF_04/2022</v>
          </cell>
          <cell r="C4875" t="str">
            <v>UN</v>
          </cell>
          <cell r="D4875">
            <v>15.96</v>
          </cell>
          <cell r="E4875">
            <v>5.62</v>
          </cell>
          <cell r="F4875">
            <v>21.58</v>
          </cell>
        </row>
        <row r="4876">
          <cell r="A4876">
            <v>103843</v>
          </cell>
          <cell r="B4876" t="str">
            <v>COTOVELO EM BRONZE/LATÃO, DN 22 MM X 1/2, 90 GRAUS, SEM ANEL DE SOLDA, BOLSA X ROSCA F, INSTALADO EM RAMAL E SUB-RAMAL DE GÁS MEDICINAL - FORNECIMENTO E INSTALAÇÃO. AF_04/2022</v>
          </cell>
          <cell r="C4876" t="str">
            <v>UN</v>
          </cell>
          <cell r="D4876">
            <v>23.87</v>
          </cell>
          <cell r="E4876">
            <v>7.03</v>
          </cell>
          <cell r="F4876">
            <v>30.9</v>
          </cell>
        </row>
        <row r="4877">
          <cell r="A4877">
            <v>103844</v>
          </cell>
          <cell r="B4877" t="str">
            <v>COTOVELO EM BRONZE/LATÃO, DN 22 MM X 3/4, 90 GRAUS, SEM ANEL DE SOLDA, BOLSA X ROSCA F, INSTALADO EM RAMAL E SUB-RAMAL DE GÁS MEDICINAL - FORNECIMENTO E INSTALAÇÃO. AF_04/2022</v>
          </cell>
          <cell r="C4877" t="str">
            <v>UN</v>
          </cell>
          <cell r="D4877">
            <v>26.6</v>
          </cell>
          <cell r="E4877">
            <v>7.77</v>
          </cell>
          <cell r="F4877">
            <v>34.369999999999997</v>
          </cell>
        </row>
        <row r="4878">
          <cell r="A4878"/>
          <cell r="B4878" t="str">
            <v>CONEXÕES DE BRONZE/LATÃO - P/ AQUECIMENTO SOLAR</v>
          </cell>
          <cell r="C4878"/>
          <cell r="D4878"/>
          <cell r="E4878"/>
          <cell r="F4878"/>
        </row>
        <row r="4879">
          <cell r="A4879">
            <v>103887</v>
          </cell>
          <cell r="B4879" t="str">
            <v>CONECTOR EM BRONZE/LATÃO, DN 15 MM X 1/2", SEM ANEL DE SOLDA, BOLSA X ROSCA F, INSTALADO EM RAMAL E SUB-RAMAL DE AQUECIMENTO SOLAR - FORNECIMENTO E INSTALAÇÃO. AF_04/2022</v>
          </cell>
          <cell r="C4879" t="str">
            <v>UN</v>
          </cell>
          <cell r="D4879">
            <v>15.57</v>
          </cell>
          <cell r="E4879">
            <v>4.4000000000000004</v>
          </cell>
          <cell r="F4879">
            <v>19.97</v>
          </cell>
        </row>
        <row r="4880">
          <cell r="A4880">
            <v>103893</v>
          </cell>
          <cell r="B4880" t="str">
            <v>CONECTOR EM BRONZE/LATÃO, DN 22 MM X 1/2", SEM ANEL DE SOLDA, BOLSA X ROSCA F, INSTALADO EM RAMAL E SUB-RAMAL DE AQUECIMENTO SOLAR - FORNECIMENTO E INSTALAÇÃO. AF_04/2022</v>
          </cell>
          <cell r="C4880" t="str">
            <v>UN</v>
          </cell>
          <cell r="D4880">
            <v>16.28</v>
          </cell>
          <cell r="E4880">
            <v>4.95</v>
          </cell>
          <cell r="F4880">
            <v>21.23</v>
          </cell>
        </row>
        <row r="4881">
          <cell r="A4881">
            <v>103894</v>
          </cell>
          <cell r="B4881" t="str">
            <v>CONECTOR EM BRONZE/LATÃO, DN 22 MM X 3/4", SEM ANEL DE SOLDA, BOLSA X ROSCA F, INSTALADO EM RAMAL E SUB-RAMAL DE AQUECIMENTO SOLAR - FORNECIMENTO E INSTALAÇÃO. AF_04/2022</v>
          </cell>
          <cell r="C4881" t="str">
            <v>UN</v>
          </cell>
          <cell r="D4881">
            <v>19.850000000000001</v>
          </cell>
          <cell r="E4881">
            <v>5.66</v>
          </cell>
          <cell r="F4881">
            <v>25.51</v>
          </cell>
        </row>
        <row r="4882">
          <cell r="A4882">
            <v>103899</v>
          </cell>
          <cell r="B4882" t="str">
            <v>CONECTOR EM BRONZE/LATÃO, DN 28 MM X 1/2", SEM ANEL DE SOLDA, BOLSA X ROSCA F, INSTALADO EM RAMAL E SUB-RAMAL DE AQUECIMENTO SOLAR - FORNECIMENTO E INSTALAÇÃO. AF_04/2022</v>
          </cell>
          <cell r="C4882" t="str">
            <v>UN</v>
          </cell>
          <cell r="D4882">
            <v>26.85</v>
          </cell>
          <cell r="E4882">
            <v>5.43</v>
          </cell>
          <cell r="F4882">
            <v>32.28</v>
          </cell>
        </row>
        <row r="4883">
          <cell r="A4883">
            <v>103885</v>
          </cell>
          <cell r="B4883" t="str">
            <v>CURVA DE TRANSPOSIÇÃO EM BRONZE/LATÃO, DN 15 MM, SEM ANEL DE SOLDA, BOLSA X BOLSA, INSTALADO EM RAMAL E SUB-RAMAL DE AQUECIMENTO SOLAR - FORNECIMENTO E INSTALAÇÃO. AF_04/2022</v>
          </cell>
          <cell r="C4883" t="str">
            <v>UN</v>
          </cell>
          <cell r="D4883">
            <v>20.83</v>
          </cell>
          <cell r="E4883">
            <v>6.11</v>
          </cell>
          <cell r="F4883">
            <v>26.94</v>
          </cell>
        </row>
        <row r="4884">
          <cell r="A4884">
            <v>103891</v>
          </cell>
          <cell r="B4884" t="str">
            <v>CURVA DE TRANSPOSIÇÃO EM BRONZE/LATÃO, DN 22 MM, SEM ANEL DE SOLDA, BOLSA X BOLSA, INSTALADO EM RAMAL E SUB-RAMAL DE AQUECIMENTO SOLAR - FORNECIMENTO E INSTALAÇÃO. AF_04/2022</v>
          </cell>
          <cell r="C4884" t="str">
            <v>UN</v>
          </cell>
          <cell r="D4884">
            <v>43.37</v>
          </cell>
          <cell r="E4884">
            <v>7.21</v>
          </cell>
          <cell r="F4884">
            <v>50.58</v>
          </cell>
        </row>
        <row r="4885">
          <cell r="A4885">
            <v>103897</v>
          </cell>
          <cell r="B4885" t="str">
            <v>CURVA DE TRANSPOSIÇÃO EM BRONZE/LATÃO, DN 28 MM, SEM ANEL DE SOLDA, BOLSA X BOLSA, INSTALADO EM RAMAL E SUB-RAMAL DE AQUECIMENTO SOLAR - FORNECIMENTO E INSTALAÇÃO. AF_04/2022</v>
          </cell>
          <cell r="C4885" t="str">
            <v>UN</v>
          </cell>
          <cell r="D4885">
            <v>75.52</v>
          </cell>
          <cell r="E4885">
            <v>8.15</v>
          </cell>
          <cell r="F4885">
            <v>83.67</v>
          </cell>
        </row>
        <row r="4886">
          <cell r="A4886">
            <v>103876</v>
          </cell>
          <cell r="B4886" t="str">
            <v>COTOVELO EM BRONZE/LATÃO, DN 15 MM X 1/2", 90 GRAUS, SEM ANEL DE SOLDA, BOLSA X ROSCA F, INSTALADO EM RAMAL E SUB-RAMAL DE AQUECIMENTO SOLAR - FORNECIMENTO E INSTALAÇÃO. AF_04/2022</v>
          </cell>
          <cell r="C4886" t="str">
            <v>UN</v>
          </cell>
          <cell r="D4886">
            <v>16.07</v>
          </cell>
          <cell r="E4886">
            <v>5.92</v>
          </cell>
          <cell r="F4886">
            <v>21.99</v>
          </cell>
        </row>
        <row r="4887">
          <cell r="A4887">
            <v>103879</v>
          </cell>
          <cell r="B4887" t="str">
            <v>COTOVELO EM BRONZE/LATÃO, DN 22 MM X 1/2", 90 GRAUS, SEM ANEL DE SOLDA, BOLSA X ROSCA F, INSTALADO EM RAMAL E SUB-RAMAL DE AQUECIMENTO SOLAR - FORNECIMENTO E INSTALAÇÃO. AF_04/2022</v>
          </cell>
          <cell r="C4887" t="str">
            <v>UN</v>
          </cell>
          <cell r="D4887">
            <v>23.71</v>
          </cell>
          <cell r="E4887">
            <v>6.77</v>
          </cell>
          <cell r="F4887">
            <v>30.48</v>
          </cell>
        </row>
        <row r="4888">
          <cell r="A4888">
            <v>103880</v>
          </cell>
          <cell r="B4888" t="str">
            <v>COTOVELO EM BRONZE/LATÃO, DN 22 MM X 3/4", 90 GRAUS, SEM ANEL DE SOLDA, BOLSA X ROSCA F, INSTALADO EM RAMAL E SUB-RAMAL DE AQUECIMENTO SOLAR - FORNECIMENTO E INSTALAÇÃO. AF_04/2022</v>
          </cell>
          <cell r="C4888" t="str">
            <v>UN</v>
          </cell>
          <cell r="D4888">
            <v>26.47</v>
          </cell>
          <cell r="E4888">
            <v>7.47</v>
          </cell>
          <cell r="F4888">
            <v>33.94</v>
          </cell>
        </row>
        <row r="4889">
          <cell r="A4889"/>
          <cell r="B4889" t="str">
            <v>INSTALAÇÕES DE SEGURANÇA CONTRA INCÊNDIO E PÂNICO</v>
          </cell>
          <cell r="C4889"/>
          <cell r="D4889"/>
          <cell r="E4889"/>
          <cell r="F4889"/>
        </row>
        <row r="4890">
          <cell r="A4890"/>
          <cell r="B4890" t="str">
            <v>MANUTENCAO / REPAROS - PSCI</v>
          </cell>
          <cell r="C4890"/>
          <cell r="D4890"/>
          <cell r="E4890"/>
          <cell r="F4890"/>
        </row>
        <row r="4891">
          <cell r="A4891" t="str">
            <v>AUX0560</v>
          </cell>
          <cell r="B4891" t="str">
            <v>RETIRADA DE CONJUNTOS MOTOR-BOMBA</v>
          </cell>
          <cell r="C4891" t="str">
            <v>UN</v>
          </cell>
          <cell r="D4891">
            <v>57.52</v>
          </cell>
          <cell r="E4891">
            <v>169.68</v>
          </cell>
          <cell r="F4891">
            <v>227.2</v>
          </cell>
        </row>
        <row r="4892">
          <cell r="A4892" t="str">
            <v>AUX0631</v>
          </cell>
          <cell r="B4892" t="str">
            <v>RECOLOCAÇÃO DE CONJUNTOS MOTOR-BOMBA</v>
          </cell>
          <cell r="C4892" t="str">
            <v>UN</v>
          </cell>
          <cell r="D4892">
            <v>57.52</v>
          </cell>
          <cell r="E4892">
            <v>149.76</v>
          </cell>
          <cell r="F4892">
            <v>207.28</v>
          </cell>
        </row>
        <row r="4893">
          <cell r="A4893" t="str">
            <v>AUX0562</v>
          </cell>
          <cell r="B4893" t="str">
            <v>RETIRADA DE HIDRANTES DE PAREDE</v>
          </cell>
          <cell r="C4893" t="str">
            <v>UN</v>
          </cell>
          <cell r="D4893">
            <v>21.57</v>
          </cell>
          <cell r="E4893">
            <v>63.63</v>
          </cell>
          <cell r="F4893">
            <v>85.2</v>
          </cell>
        </row>
        <row r="4894">
          <cell r="A4894" t="str">
            <v>AUX0633</v>
          </cell>
          <cell r="B4894" t="str">
            <v>RECOLOCAÇÃO DE HIDRANTES DE PAREDE</v>
          </cell>
          <cell r="C4894" t="str">
            <v>UN</v>
          </cell>
          <cell r="D4894">
            <v>74.78</v>
          </cell>
          <cell r="E4894">
            <v>194.69</v>
          </cell>
          <cell r="F4894">
            <v>269.47000000000003</v>
          </cell>
        </row>
        <row r="4895">
          <cell r="A4895">
            <v>90459</v>
          </cell>
          <cell r="B4895" t="str">
            <v>QUEBRA EM ALVENARIA PARA INSTALAÇÃO DE ABRIGO PARA MANGUEIRAS (90X60 CM). AF_05/2015</v>
          </cell>
          <cell r="C4895" t="str">
            <v>UN</v>
          </cell>
          <cell r="D4895">
            <v>10.88</v>
          </cell>
          <cell r="E4895">
            <v>31.26</v>
          </cell>
          <cell r="F4895">
            <v>42.14</v>
          </cell>
        </row>
        <row r="4896">
          <cell r="A4896"/>
          <cell r="B4896" t="str">
            <v>SINALIZAÇÃO</v>
          </cell>
          <cell r="C4896"/>
          <cell r="D4896"/>
          <cell r="E4896"/>
          <cell r="F4896"/>
        </row>
        <row r="4897">
          <cell r="A4897" t="str">
            <v>AUX0812</v>
          </cell>
          <cell r="B4897" t="str">
            <v>PLACA DE SINALIZAÇÃO DE SEGURANCA CONTRA INCÊNDIO, FOTOLUMINESCENTE, QUADRADA, *20 X 20* CM, EM PVC *2* MM ANTI-CHAMAS (SÍMBOLOS, CORES E PICTOGRAMAS CONFORME NBR 13434) - FORNEC. E INST.</v>
          </cell>
          <cell r="C4897" t="str">
            <v>UN</v>
          </cell>
          <cell r="D4897">
            <v>13.1</v>
          </cell>
          <cell r="E4897">
            <v>3</v>
          </cell>
          <cell r="F4897">
            <v>16.100000000000001</v>
          </cell>
        </row>
        <row r="4898">
          <cell r="A4898" t="str">
            <v>AUX1690</v>
          </cell>
          <cell r="B4898" t="str">
            <v>PLACA DE SINALIZAÇÃO DE SEGURANÇA CONTRA INCÊNDIO - ALERTA, TRIANGULAR, BASE DE *30* CM, EM PVC *2* MM ANTI-CHAMAS (SÍMBOLOS, CORES E PICTOGRAMAS CONFORME NBR 13434), FIXADA COM ADESIVO ACRÍLICO/COLA DE CONTATO - FORNEC. E INST.</v>
          </cell>
          <cell r="C4898" t="str">
            <v>UN</v>
          </cell>
          <cell r="D4898">
            <v>23.03</v>
          </cell>
          <cell r="E4898">
            <v>2.25</v>
          </cell>
          <cell r="F4898">
            <v>25.28</v>
          </cell>
        </row>
        <row r="4899">
          <cell r="A4899" t="str">
            <v>AUX1691</v>
          </cell>
          <cell r="B4899" t="str">
            <v>PLACA DE SINALIZAÇÃO DE SEGURANÇA CONTRA INCÊNDIO, FOTOLUMINESCENTE, QUADRADA, *14 X 14* CM, EM PVC *2* MM ANTI-CHAMAS (SÍMBOLOS, CORES E PICTOGRAMAS CONFORME NBR 13434), FIXADA COM ADESIVO ACRÍLICO/COLA DE CONTATO - FORNEC. E INST.</v>
          </cell>
          <cell r="C4899" t="str">
            <v>UN</v>
          </cell>
          <cell r="D4899">
            <v>9.32</v>
          </cell>
          <cell r="E4899">
            <v>2.25</v>
          </cell>
          <cell r="F4899">
            <v>11.57</v>
          </cell>
        </row>
        <row r="4900">
          <cell r="A4900" t="str">
            <v>AUX1692</v>
          </cell>
          <cell r="B4900" t="str">
            <v>PLACA DE SINALIZAÇÃO DE SEGURANÇA CONTRA INCÊNDIO, FOTOLUMINESCENTE, QUADRADA, *20 X 20* CM, EM PVC *2* MM ANTI-CHAMAS (SÍMBOLOS, CORES E PICTOGRAMAS CONFORME NBR 13434), FIXADA COM ADESIVO ACRÍLICO/COLA DE CONTATO - FORNEC. E INST.</v>
          </cell>
          <cell r="C4900" t="str">
            <v>UN</v>
          </cell>
          <cell r="D4900">
            <v>14.91</v>
          </cell>
          <cell r="E4900">
            <v>2.25</v>
          </cell>
          <cell r="F4900">
            <v>17.16</v>
          </cell>
        </row>
        <row r="4901">
          <cell r="A4901" t="str">
            <v>AUX1693</v>
          </cell>
          <cell r="B4901" t="str">
            <v>PLACA DE SINALIZAÇÃO DE SEGURANÇA CONTRA INCÊNDIO, FOTOLUMINESCENTE, RETANGULAR, *12 X 40* CM, EM PVC *2* MM ANTI-CHAMAS (SÍMBOLOS, CORES E PICTOGRAMAS CONFORME NBR 13434), FIXADA COM ADESIVO ACRÍLICO/COLA DE CONTATO - FORNEC. E INST.</v>
          </cell>
          <cell r="C4901" t="str">
            <v>UN</v>
          </cell>
          <cell r="D4901">
            <v>17.53</v>
          </cell>
          <cell r="E4901">
            <v>2.25</v>
          </cell>
          <cell r="F4901">
            <v>19.78</v>
          </cell>
        </row>
        <row r="4902">
          <cell r="A4902" t="str">
            <v>AUX1694</v>
          </cell>
          <cell r="B4902" t="str">
            <v>PLACA DE SINALIZAÇÃO DE SEGURANÇA CONTRA INCÊNDIO, FOTOLUMINESCENTE, RETANGULAR, *13 X 26* CM, EM PVC *2* MM ANTI-CHAMAS (SÍMBOLOS, CORES E PICTOGRAMAS CONFORME NBR 13434), FIXADA COM ADESIVO ACRÍLICO/COLA DE CONTATO - FORNEC. E INST.</v>
          </cell>
          <cell r="C4902" t="str">
            <v>UN</v>
          </cell>
          <cell r="D4902">
            <v>13.35</v>
          </cell>
          <cell r="E4902">
            <v>2.25</v>
          </cell>
          <cell r="F4902">
            <v>15.6</v>
          </cell>
        </row>
        <row r="4903">
          <cell r="A4903" t="str">
            <v>AUX1695</v>
          </cell>
          <cell r="B4903" t="str">
            <v>PLACA DE SINALIZAÇÃO DE SEGURANÇA CONTRA INCÊNDIO, FOTOLUMINESCENTE, RETANGULAR, *20 X 40* CM, EM PVC *2* MM ANTI-CHAMAS (SÍMBOLOS, CORES E PICTOGRAMAS CONFORME NBR 13434), FIXADA COM ADESIVO ACRÍLICO/COLA DE CONTATO - FORNEC. E INST.</v>
          </cell>
          <cell r="C4903" t="str">
            <v>UN</v>
          </cell>
          <cell r="D4903">
            <v>21.99</v>
          </cell>
          <cell r="E4903">
            <v>2.25</v>
          </cell>
          <cell r="F4903">
            <v>24.24</v>
          </cell>
        </row>
        <row r="4904">
          <cell r="A4904" t="str">
            <v>AUX2454</v>
          </cell>
          <cell r="B4904" t="str">
            <v>PLACA DE SINALIZAÇÃO DE SEGURANÇA CONTRA INCÊNDIO, FOTOLUMINESCENTE, QUADRADA, *30 X 30* CM, EM PVC *2* MM ANTI-CHAMAS (SÍMBOLOS, CORES E PICTOGRAMAS CONFORME NBR 13434)</v>
          </cell>
          <cell r="C4904" t="str">
            <v xml:space="preserve">UN </v>
          </cell>
          <cell r="D4904">
            <v>47.08</v>
          </cell>
          <cell r="E4904">
            <v>3</v>
          </cell>
          <cell r="F4904">
            <v>50.08</v>
          </cell>
        </row>
        <row r="4905">
          <cell r="A4905" t="str">
            <v>AUX2481</v>
          </cell>
          <cell r="B4905" t="str">
            <v>PLACA DE SINALIZAÇÃO DE SEGURANÇA CONTRA INCÊNDIO, FOTOLUMINESCENTE, RETANGULAR, *45 X 78* CM, EM PVC *2* MM ANTI-CHAMAS (SÍMBOLOS, CORES E PICTOGRAMAS CONFORME NBR 13434)</v>
          </cell>
          <cell r="C4905" t="str">
            <v xml:space="preserve">UN </v>
          </cell>
          <cell r="D4905">
            <v>148.99</v>
          </cell>
          <cell r="E4905">
            <v>3</v>
          </cell>
          <cell r="F4905">
            <v>151.99</v>
          </cell>
        </row>
        <row r="4906">
          <cell r="A4906" t="str">
            <v>AUX2491</v>
          </cell>
          <cell r="B4906" t="str">
            <v>PLACA DE SINALIZAÇÃO DE SEGURANÇA CONTRA INCÊNDIO, FOTOLUMINESCENTE, DIÂMETRO 30 CM, EM PVC *2* MM ANTI-CHAMAS (SÍMBOLOS, CORES E PICTOGRAMAS CONFORME NBR 13434)</v>
          </cell>
          <cell r="C4906" t="str">
            <v xml:space="preserve">UN </v>
          </cell>
          <cell r="D4906">
            <v>57.2</v>
          </cell>
          <cell r="E4906">
            <v>3</v>
          </cell>
          <cell r="F4906">
            <v>60.2</v>
          </cell>
        </row>
        <row r="4907">
          <cell r="A4907" t="str">
            <v>AUX0168</v>
          </cell>
          <cell r="B4907" t="str">
            <v>SETA PARA HIDRANTE/EXTINTOR DE INCÊNDIO, FIXADA COM ADESIVO ACRÍLICO/COLA DE CONTATO - FORNEC. E INST.</v>
          </cell>
          <cell r="C4907" t="str">
            <v>UN</v>
          </cell>
          <cell r="D4907">
            <v>21.43</v>
          </cell>
          <cell r="E4907">
            <v>2.25</v>
          </cell>
          <cell r="F4907">
            <v>23.68</v>
          </cell>
        </row>
        <row r="4908">
          <cell r="A4908" t="str">
            <v>AUX1685</v>
          </cell>
          <cell r="B4908" t="str">
            <v>SINALIZAÇÃO C/ PINTURA EM PISO PARA EXTINTOR/HIDRANTE - FORNEC. E EXEC.</v>
          </cell>
          <cell r="C4908" t="str">
            <v>UN</v>
          </cell>
          <cell r="D4908">
            <v>21.75</v>
          </cell>
          <cell r="E4908">
            <v>44.65</v>
          </cell>
          <cell r="F4908">
            <v>66.400000000000006</v>
          </cell>
        </row>
        <row r="4909">
          <cell r="A4909"/>
          <cell r="B4909" t="str">
            <v>ILUMINAÇÃO DE EMERGÊNCIA</v>
          </cell>
          <cell r="C4909"/>
          <cell r="D4909"/>
          <cell r="E4909"/>
          <cell r="F4909"/>
        </row>
        <row r="4910">
          <cell r="A4910">
            <v>97599</v>
          </cell>
          <cell r="B4910" t="str">
            <v>LUMINÁRIA DE EMERGÊNCIA, COM 30 LÂMPADAS LED DE 2 W, SEM REATOR - FORNECIMENTO E INSTALAÇÃO. AF_02/2020</v>
          </cell>
          <cell r="C4910" t="str">
            <v>UN</v>
          </cell>
          <cell r="D4910">
            <v>23.55</v>
          </cell>
          <cell r="E4910">
            <v>5.1100000000000003</v>
          </cell>
          <cell r="F4910">
            <v>28.66</v>
          </cell>
        </row>
        <row r="4911">
          <cell r="A4911" t="str">
            <v>AUX1683</v>
          </cell>
          <cell r="B4911" t="str">
            <v>LUMINÁRIA DE EMERGÊNCIA AUTÔNOMA COM LÂMPADA FLUORESCENTE 9W - FORNEC. E INST.</v>
          </cell>
          <cell r="C4911" t="str">
            <v>UN</v>
          </cell>
          <cell r="D4911">
            <v>250.84</v>
          </cell>
          <cell r="E4911">
            <v>57.28</v>
          </cell>
          <cell r="F4911">
            <v>308.12</v>
          </cell>
        </row>
        <row r="4912">
          <cell r="A4912" t="str">
            <v>AUX1681</v>
          </cell>
          <cell r="B4912" t="str">
            <v>LUMINÁRIA DE EMERGÊNCIA AUTÔNOMA COM LÂMPADA FLUORESCENTE 15W - FORNEC. E INST.</v>
          </cell>
          <cell r="C4912" t="str">
            <v>UN</v>
          </cell>
          <cell r="D4912">
            <v>180.35</v>
          </cell>
          <cell r="E4912">
            <v>57.28</v>
          </cell>
          <cell r="F4912">
            <v>237.63</v>
          </cell>
        </row>
        <row r="4913">
          <cell r="A4913" t="str">
            <v>AUX1682</v>
          </cell>
          <cell r="B4913" t="str">
            <v>LUMINÁRIA DE EMERGÊNCIA AUTÔNOMA COM 2 PROJETORES 55W/12VCC - FORNEC. E INST.</v>
          </cell>
          <cell r="C4913" t="str">
            <v>UN</v>
          </cell>
          <cell r="D4913">
            <v>671.78</v>
          </cell>
          <cell r="E4913">
            <v>57.28</v>
          </cell>
          <cell r="F4913">
            <v>729.06</v>
          </cell>
        </row>
        <row r="4914">
          <cell r="A4914" t="str">
            <v>AUX1684</v>
          </cell>
          <cell r="B4914" t="str">
            <v>LUMINÁRIA DE EMERGÊNCIA AUTÔNOMA COM 30 LEDS - 2W - AUTONOMIA MIN. 3H - FORNEC. E INST.</v>
          </cell>
          <cell r="C4914" t="str">
            <v>UN</v>
          </cell>
          <cell r="D4914">
            <v>40.86</v>
          </cell>
          <cell r="E4914">
            <v>49.64</v>
          </cell>
          <cell r="F4914">
            <v>90.5</v>
          </cell>
        </row>
        <row r="4915">
          <cell r="A4915" t="str">
            <v>AUX0942</v>
          </cell>
          <cell r="B4915" t="str">
            <v>LUMINÁRIA DE EMERGÊNCIA, DE SOBREPOR, TIPO BALIZAMENTO COM BLOCO AUTÔNOMO, COM AUTONOMIA DE 3H, MODELO LLE 1106-1DFB, DA KBR OU SIMILAR - FORNEC. E INST.</v>
          </cell>
          <cell r="C4915" t="str">
            <v>UN</v>
          </cell>
          <cell r="D4915">
            <v>205.98</v>
          </cell>
          <cell r="E4915">
            <v>18.329999999999998</v>
          </cell>
          <cell r="F4915">
            <v>224.31</v>
          </cell>
        </row>
        <row r="4916">
          <cell r="A4916"/>
          <cell r="B4916" t="str">
            <v>ALARME</v>
          </cell>
          <cell r="C4916"/>
          <cell r="D4916"/>
          <cell r="E4916"/>
          <cell r="F4916"/>
        </row>
        <row r="4917">
          <cell r="A4917" t="str">
            <v>AUX0870</v>
          </cell>
          <cell r="B4917" t="str">
            <v>CENTRAL DE ALARME DE INCÊNDIO ATÉ 12 LAÇOS</v>
          </cell>
          <cell r="C4917" t="str">
            <v>UN</v>
          </cell>
          <cell r="D4917">
            <v>668.27</v>
          </cell>
          <cell r="E4917">
            <v>391.26</v>
          </cell>
          <cell r="F4917">
            <v>1059.53</v>
          </cell>
        </row>
        <row r="4918">
          <cell r="A4918" t="str">
            <v>AUX0871</v>
          </cell>
          <cell r="B4918" t="str">
            <v>CENTRAL DE ALARME DE INCÊNDIO ATÉ 24 LAÇOS</v>
          </cell>
          <cell r="C4918" t="str">
            <v>UN</v>
          </cell>
          <cell r="D4918">
            <v>920.82</v>
          </cell>
          <cell r="E4918">
            <v>586.89</v>
          </cell>
          <cell r="F4918">
            <v>1507.71</v>
          </cell>
        </row>
        <row r="4919">
          <cell r="A4919" t="str">
            <v>AUX1023</v>
          </cell>
          <cell r="B4919" t="str">
            <v>CENTRAL DE ALARME E DETECÇÃO DE INCÊNDIO, CAPACIDADE: 2 BATERIAS, 8 LAÇOS, COM 2 LINHAS</v>
          </cell>
          <cell r="C4919" t="str">
            <v xml:space="preserve">UN </v>
          </cell>
          <cell r="D4919">
            <v>404.22</v>
          </cell>
          <cell r="E4919">
            <v>21.63</v>
          </cell>
          <cell r="F4919">
            <v>425.85</v>
          </cell>
        </row>
        <row r="4920">
          <cell r="A4920" t="str">
            <v>AUX2156</v>
          </cell>
          <cell r="B4920" t="str">
            <v>CABO BLINDADO PARA ALARME E DETECÇÃO DE INCÊNCIO 3 X 1,5MM2</v>
          </cell>
          <cell r="C4920" t="str">
            <v>M</v>
          </cell>
          <cell r="D4920">
            <v>17.79</v>
          </cell>
          <cell r="E4920">
            <v>5.49</v>
          </cell>
          <cell r="F4920">
            <v>23.28</v>
          </cell>
        </row>
        <row r="4921">
          <cell r="A4921" t="str">
            <v>AUX1525</v>
          </cell>
          <cell r="B4921" t="str">
            <v>SIRENE DE ALCANCE - 500M, 100A/220V - FORNEC. E INST.</v>
          </cell>
          <cell r="C4921" t="str">
            <v>UN</v>
          </cell>
          <cell r="D4921">
            <v>563.53</v>
          </cell>
          <cell r="E4921">
            <v>26.5</v>
          </cell>
          <cell r="F4921">
            <v>590.03</v>
          </cell>
        </row>
        <row r="4922">
          <cell r="A4922" t="str">
            <v>AUX1526</v>
          </cell>
          <cell r="B4922" t="str">
            <v>SIRENE DE ALCANCE - 1.500M, 100A/220V, COM ESTROBO - FORNEC. E INST.</v>
          </cell>
          <cell r="C4922" t="str">
            <v>UN</v>
          </cell>
          <cell r="D4922">
            <v>655.53</v>
          </cell>
          <cell r="E4922">
            <v>26.5</v>
          </cell>
          <cell r="F4922">
            <v>682.03</v>
          </cell>
        </row>
        <row r="4923">
          <cell r="A4923" t="str">
            <v>AUX1546</v>
          </cell>
          <cell r="B4923" t="str">
            <v>SIRENE AUDIO-VISUAL 120DB PARA ALARME DE INCÊNDIO, ENDEREÇÁVEL - FORNEC. E INST.</v>
          </cell>
          <cell r="C4923" t="str">
            <v>UN</v>
          </cell>
          <cell r="D4923">
            <v>185.89</v>
          </cell>
          <cell r="E4923">
            <v>26.5</v>
          </cell>
          <cell r="F4923">
            <v>212.39</v>
          </cell>
        </row>
        <row r="4924">
          <cell r="A4924" t="str">
            <v>AUX1807</v>
          </cell>
          <cell r="B4924" t="str">
            <v>ALARME SONORO/VISUAL, SIRENE 120 DB, COM ACIONADOR MANUAL, ALIMENTAÇÃO 220 VAC</v>
          </cell>
          <cell r="C4924" t="str">
            <v xml:space="preserve">UN </v>
          </cell>
          <cell r="D4924">
            <v>224.4</v>
          </cell>
          <cell r="E4924">
            <v>0</v>
          </cell>
          <cell r="F4924">
            <v>224.4</v>
          </cell>
        </row>
        <row r="4925">
          <cell r="A4925" t="str">
            <v>AUX1912</v>
          </cell>
          <cell r="B4925" t="str">
            <v>BOTOEIRA LIGA-DESLIGA PARA BOMBA DE INCÊNDIO</v>
          </cell>
          <cell r="C4925" t="str">
            <v xml:space="preserve">UN </v>
          </cell>
          <cell r="D4925">
            <v>124.04</v>
          </cell>
          <cell r="E4925">
            <v>18.329999999999998</v>
          </cell>
          <cell r="F4925">
            <v>142.37</v>
          </cell>
        </row>
        <row r="4926">
          <cell r="A4926" t="str">
            <v>AUX0147</v>
          </cell>
          <cell r="B4926" t="str">
            <v>ACIONADOR LIGA-DESLIGA PARA BOMBA COM MARTELO QUEBRA VIDRO</v>
          </cell>
          <cell r="C4926" t="str">
            <v>UN</v>
          </cell>
          <cell r="D4926">
            <v>100.41</v>
          </cell>
          <cell r="E4926">
            <v>76.36</v>
          </cell>
          <cell r="F4926">
            <v>176.77</v>
          </cell>
        </row>
        <row r="4927">
          <cell r="A4927" t="str">
            <v>AUX0148</v>
          </cell>
          <cell r="B4927" t="str">
            <v>ACIONADOR MANUAL TIPO "QUEBRE O VIDRO"</v>
          </cell>
          <cell r="C4927" t="str">
            <v>UN</v>
          </cell>
          <cell r="D4927">
            <v>80.44</v>
          </cell>
          <cell r="E4927">
            <v>19.100000000000001</v>
          </cell>
          <cell r="F4927">
            <v>99.54</v>
          </cell>
        </row>
        <row r="4928">
          <cell r="A4928" t="str">
            <v>AUX0149</v>
          </cell>
          <cell r="B4928" t="str">
            <v>DETECTOR ÓPTICO DE FUMAÇA PARA SISTEMAS ENDEREÇÁVEIS</v>
          </cell>
          <cell r="C4928" t="str">
            <v>UN</v>
          </cell>
          <cell r="D4928">
            <v>196.81</v>
          </cell>
          <cell r="E4928">
            <v>19.100000000000001</v>
          </cell>
          <cell r="F4928">
            <v>215.91</v>
          </cell>
        </row>
        <row r="4929">
          <cell r="A4929"/>
          <cell r="B4929" t="str">
            <v>ACESSÓRIOS PARA HIDRANTES E CAIXAS</v>
          </cell>
          <cell r="C4929"/>
          <cell r="D4929"/>
          <cell r="E4929"/>
          <cell r="F4929"/>
        </row>
        <row r="4930">
          <cell r="A4930" t="str">
            <v>AUX1779</v>
          </cell>
          <cell r="B4930" t="str">
            <v>ADAPTADOR, EM LATÃO, ENGATE RÁPIDO 2 1/2" X ROSCA INTERNA 5 FIOS 2 1/2", PARA INSTALAÇÃO PREDIAL COMBATE A INCÊNDIO - FORNEC. E INST.</v>
          </cell>
          <cell r="C4930" t="str">
            <v>UN</v>
          </cell>
          <cell r="D4930">
            <v>127.05</v>
          </cell>
          <cell r="E4930">
            <v>43.05</v>
          </cell>
          <cell r="F4930">
            <v>170.1</v>
          </cell>
        </row>
        <row r="4931">
          <cell r="A4931" t="str">
            <v>AUX1780</v>
          </cell>
          <cell r="B4931" t="str">
            <v>ADAPTADOR, EM LATÃO, ENGATE RÁPIDO 1 1/2" X ROSCA INTERNA 5 FIOS 2 1/2", PARA INSTALAÇÃO PREDIAL COMBATE A INCÊNDIO - FORNEC. E INST.</v>
          </cell>
          <cell r="C4931" t="str">
            <v>UN</v>
          </cell>
          <cell r="D4931">
            <v>103.24</v>
          </cell>
          <cell r="E4931">
            <v>43.05</v>
          </cell>
          <cell r="F4931">
            <v>146.29</v>
          </cell>
        </row>
        <row r="4932">
          <cell r="A4932" t="str">
            <v>AUX2932</v>
          </cell>
          <cell r="B4932" t="str">
            <v>ADAPTADOR STORZ ENGATE RÁPIDO 2 1/2" X 2 1/2", COM TAMPÃO E CORRENTE, PARA INSTALAÇÃO PREDIAL COMBATE A INCÊNDIO - FORNEC. E INST.</v>
          </cell>
          <cell r="C4932" t="str">
            <v>UN</v>
          </cell>
          <cell r="D4932">
            <v>367.53</v>
          </cell>
          <cell r="E4932">
            <v>43.05</v>
          </cell>
          <cell r="F4932">
            <v>410.58</v>
          </cell>
        </row>
        <row r="4933">
          <cell r="A4933" t="str">
            <v>AUX2728</v>
          </cell>
          <cell r="B4933" t="str">
            <v>ESGUICHO JATO REGULÁVEL, TIPO ELKHART, ENGATE RÁPIDO 1.1/2", PARA COMBATE A INCÊNDIO - FORNEC. E INST.</v>
          </cell>
          <cell r="C4933" t="str">
            <v>UN</v>
          </cell>
          <cell r="D4933">
            <v>311.36</v>
          </cell>
          <cell r="E4933">
            <v>43.05</v>
          </cell>
          <cell r="F4933">
            <v>354.41</v>
          </cell>
        </row>
        <row r="4934">
          <cell r="A4934" t="str">
            <v>AUX2729</v>
          </cell>
          <cell r="B4934" t="str">
            <v>ESGUICHO JATO REGULÁVEL, TIPO ELKHART, ENGATE RÁPIDO 2.1/2", PARA COMBATE A INCÊNDIO - FORNEC. E INST.</v>
          </cell>
          <cell r="C4934" t="str">
            <v>UN</v>
          </cell>
          <cell r="D4934">
            <v>373.68</v>
          </cell>
          <cell r="E4934">
            <v>43.05</v>
          </cell>
          <cell r="F4934">
            <v>416.73</v>
          </cell>
        </row>
        <row r="4935">
          <cell r="A4935" t="str">
            <v>AUX1769</v>
          </cell>
          <cell r="B4935" t="str">
            <v>ESGUICHO TIPO JATO SÓLIDO, EM LATÃO, ENGATE RÁPIDO 1 1/2" X 13 MM, PARA MANGUEIRA EM INSTALAÇÃO PREDIAL COMBATE A INCÊNDIO - FORNEC. E INST.</v>
          </cell>
          <cell r="C4935" t="str">
            <v>UN</v>
          </cell>
          <cell r="D4935">
            <v>91.05</v>
          </cell>
          <cell r="E4935">
            <v>3.74</v>
          </cell>
          <cell r="F4935">
            <v>94.79</v>
          </cell>
        </row>
        <row r="4936">
          <cell r="A4936" t="str">
            <v>AUX1770</v>
          </cell>
          <cell r="B4936" t="str">
            <v>ESGUICHO TIPO JATO SÓLIDO, EM LATÃO, ENGATE RÁPIDO 1 1/2" X 16 MM, PARA MANGUEIRA EM INSTALAÇÃO PREDIAL COMBATE A INCÊNDIO - FORNEC. E INST.</v>
          </cell>
          <cell r="C4936" t="str">
            <v>UN</v>
          </cell>
          <cell r="D4936">
            <v>91.89</v>
          </cell>
          <cell r="E4936">
            <v>3.74</v>
          </cell>
          <cell r="F4936">
            <v>95.63</v>
          </cell>
        </row>
        <row r="4937">
          <cell r="A4937" t="str">
            <v>AUX1771</v>
          </cell>
          <cell r="B4937" t="str">
            <v>ESGUICHO TIPO JATO SÓLIDO, EM LATÃO, ENGATE RÁPIDO 1 1/2" X 19 MM, PARA MANGUEIRA EM INSTALAÇÃO PREDIAL COMBATE A INCÊNDIO - FORNEC. E INST.</v>
          </cell>
          <cell r="C4937" t="str">
            <v>UN</v>
          </cell>
          <cell r="D4937">
            <v>98.83</v>
          </cell>
          <cell r="E4937">
            <v>3.74</v>
          </cell>
          <cell r="F4937">
            <v>102.57</v>
          </cell>
        </row>
        <row r="4938">
          <cell r="A4938" t="str">
            <v>AUX1772</v>
          </cell>
          <cell r="B4938" t="str">
            <v>ESGUICHO TIPO JATO SÓLIDO, EM LATÃO, ENGATE RÁPIDO 2 1/2" X 13 MM, PARA MANGUEIRA EM INSTALAÇÃO PREDIAL COMBATE A INCÊNDIO - FORNEC. E INST.</v>
          </cell>
          <cell r="C4938" t="str">
            <v>UN</v>
          </cell>
          <cell r="D4938">
            <v>149.05000000000001</v>
          </cell>
          <cell r="E4938">
            <v>3.74</v>
          </cell>
          <cell r="F4938">
            <v>152.79</v>
          </cell>
        </row>
        <row r="4939">
          <cell r="A4939" t="str">
            <v>AUX1773</v>
          </cell>
          <cell r="B4939" t="str">
            <v>ESGUICHO TIPO JATO SÓLIDO, EM LATÃO, ENGATE RÁPIDO 2 1/2" X 16 MM, PARA MANGUEIRA EM INSTALAÇÃO PREDIAL COMBATE A INCÊNDIO - FORNEC. E INST.</v>
          </cell>
          <cell r="C4939" t="str">
            <v>UN</v>
          </cell>
          <cell r="D4939">
            <v>149.05000000000001</v>
          </cell>
          <cell r="E4939">
            <v>3.74</v>
          </cell>
          <cell r="F4939">
            <v>152.79</v>
          </cell>
        </row>
        <row r="4940">
          <cell r="A4940" t="str">
            <v>AUX1774</v>
          </cell>
          <cell r="B4940" t="str">
            <v>ESGUICHO TIPO JATO SÓLIDO, EM LATÃO, ENGATE RÁPIDO 2 1/2" X 19 MM, PARA MANGUEIRA EM INSTALAÇÃO PREDIAL COMBATE A INCÊNDIO - FORNEC. E INST.</v>
          </cell>
          <cell r="C4940" t="str">
            <v>UN</v>
          </cell>
          <cell r="D4940">
            <v>163.34</v>
          </cell>
          <cell r="E4940">
            <v>3.74</v>
          </cell>
          <cell r="F4940">
            <v>167.08</v>
          </cell>
        </row>
        <row r="4941">
          <cell r="A4941" t="str">
            <v>AUX1775</v>
          </cell>
          <cell r="B4941" t="str">
            <v>CHAVE DUPLA PARA CONEXÕES TIPO STORZ, ENGATE RÁPIDO 1 1/2" X 2 1/2", EM LATÃO, PARA INSTALAÇÃO PREDIAL COMBATE A INCÊNDIO - FORNEC. E INST.</v>
          </cell>
          <cell r="C4941" t="str">
            <v>UN</v>
          </cell>
          <cell r="D4941">
            <v>24.16</v>
          </cell>
          <cell r="E4941">
            <v>0.81</v>
          </cell>
          <cell r="F4941">
            <v>24.97</v>
          </cell>
        </row>
        <row r="4942">
          <cell r="A4942" t="str">
            <v>AUX1776</v>
          </cell>
          <cell r="B4942" t="str">
            <v>REDUÇÃO FIXA TIPO STORZ, ENGATE RÁPIDO 2 1/2" X 1 1/2", EM LATÃO, PARA INSTALAÇÃO PREDIAL COMBATE A INCÊNDIO - FORNEC. E INST.</v>
          </cell>
          <cell r="C4942" t="str">
            <v>UN</v>
          </cell>
          <cell r="D4942">
            <v>196.1</v>
          </cell>
          <cell r="E4942">
            <v>43.05</v>
          </cell>
          <cell r="F4942">
            <v>239.15</v>
          </cell>
        </row>
        <row r="4943">
          <cell r="A4943" t="str">
            <v>AUX1777</v>
          </cell>
          <cell r="B4943" t="str">
            <v>UNIÃO TIPO STORZ, COM EMPATAÇÃO INTERNA TIPO ANEL DE EXPANSÃO, ENGATE RÁPIDO 1 1/2", PARA MANGUEIRA EM INSTALAÇÃO PREDIAL COMBATE A INCÊNDIO - FORNEC. E INST.</v>
          </cell>
          <cell r="C4943" t="str">
            <v>UN</v>
          </cell>
          <cell r="D4943">
            <v>158.86000000000001</v>
          </cell>
          <cell r="E4943">
            <v>14.97</v>
          </cell>
          <cell r="F4943">
            <v>173.83</v>
          </cell>
        </row>
        <row r="4944">
          <cell r="A4944" t="str">
            <v>AUX1778</v>
          </cell>
          <cell r="B4944" t="str">
            <v>UNIÃO TIPO STORZ, COM EMPATAÇÃO INTERNA TIPO ANEL DE EXPANSÃO, ENGATE RÁPIDO 2 1/2", PARA MANGUEIRA EM INSTALAÇÃO PREDIAL COMBATE A INCÊNDIO - FORNEC. E INST.</v>
          </cell>
          <cell r="C4944" t="str">
            <v>UN</v>
          </cell>
          <cell r="D4944">
            <v>224.8</v>
          </cell>
          <cell r="E4944">
            <v>14.97</v>
          </cell>
          <cell r="F4944">
            <v>239.77</v>
          </cell>
        </row>
        <row r="4945">
          <cell r="A4945"/>
          <cell r="B4945" t="str">
            <v>MANGUEIRAS</v>
          </cell>
          <cell r="C4945"/>
          <cell r="D4945"/>
          <cell r="E4945"/>
          <cell r="F4945"/>
        </row>
        <row r="4946">
          <cell r="A4946">
            <v>101915</v>
          </cell>
          <cell r="B4946" t="str">
            <v>CONJUNTO DE MANGUEIRA PARA COMBATE A INCÊNDIO EM FIBRA DE POLIESTER PURA, COM 1.1/2", REVESTIDA INTERNAMENTE, COMPRIMENTO DE 15M - FORNECIMENTO E INSTALAÇÃO. AF_10/2020</v>
          </cell>
          <cell r="C4946" t="str">
            <v>UN</v>
          </cell>
          <cell r="D4946">
            <v>321.05</v>
          </cell>
          <cell r="E4946">
            <v>5.28</v>
          </cell>
          <cell r="F4946">
            <v>326.33</v>
          </cell>
        </row>
        <row r="4947">
          <cell r="A4947" t="str">
            <v>AUX2731</v>
          </cell>
          <cell r="B4947" t="str">
            <v>CONJUNTO DE MANGUEIRA PARA COMBATE A INCÊNDIO EM FIBRA DE POLIÉSTER PURA, TIPO 2, COM 1.1/2", REVESTIDA INTERNAMENTE, COMPRIMENTO DE 15M - FORNEC. E INST.</v>
          </cell>
          <cell r="C4947" t="str">
            <v>UN</v>
          </cell>
          <cell r="D4947">
            <v>474.22</v>
          </cell>
          <cell r="E4947">
            <v>5.3</v>
          </cell>
          <cell r="F4947">
            <v>479.52</v>
          </cell>
        </row>
        <row r="4948">
          <cell r="A4948" t="str">
            <v>AUX1696</v>
          </cell>
          <cell r="B4948" t="str">
            <v xml:space="preserve">MANGUEIRA DE INCÊNDIO, TIPO 1, DE 1 1/2", COMPRIMENTO = 15 M, TECIDO EM FIO DE POLIESTER E TUBO INTERNO EM BORRACHA SINTÉTICA, COM UNIÕES ENGATE RÁPIDO - FORNEC. E INST. </v>
          </cell>
          <cell r="C4948" t="str">
            <v>UN</v>
          </cell>
          <cell r="D4948">
            <v>320.8</v>
          </cell>
          <cell r="E4948">
            <v>4.0599999999999996</v>
          </cell>
          <cell r="F4948">
            <v>324.86</v>
          </cell>
        </row>
        <row r="4949">
          <cell r="A4949" t="str">
            <v>AUX1697</v>
          </cell>
          <cell r="B4949" t="str">
            <v xml:space="preserve">MANGUEIRA DE INCÊNDIO, TIPO 1, DE 1 1/2", COMPRIMENTO = 20 M, TECIDO EM FIO DE POLIESTER E TUBO INTERNO EM BORRACHA SINTÉTICA, COM UNIÕES ENGATE RÁPIDO - FORNEC. E INST. </v>
          </cell>
          <cell r="C4949" t="str">
            <v>UN</v>
          </cell>
          <cell r="D4949">
            <v>395.02</v>
          </cell>
          <cell r="E4949">
            <v>4.0599999999999996</v>
          </cell>
          <cell r="F4949">
            <v>399.08</v>
          </cell>
        </row>
        <row r="4950">
          <cell r="A4950" t="str">
            <v>AUX1698</v>
          </cell>
          <cell r="B4950" t="str">
            <v xml:space="preserve">MANGUEIRA DE INCÊNDIO, TIPO 1, DE 1 1/2", COMPRIMENTO = 25 M, TECIDO EM FIO DE POLIESTER E TUBO INTERNO EM BORRACHA SINTÉTICA, COM UNIÕES ENGATE RÁPIDO - FORNEC. E INST. </v>
          </cell>
          <cell r="C4950" t="str">
            <v>UN</v>
          </cell>
          <cell r="D4950">
            <v>491.35</v>
          </cell>
          <cell r="E4950">
            <v>4.0599999999999996</v>
          </cell>
          <cell r="F4950">
            <v>495.41</v>
          </cell>
        </row>
        <row r="4951">
          <cell r="A4951" t="str">
            <v>AUX1699</v>
          </cell>
          <cell r="B4951" t="str">
            <v xml:space="preserve">MANGUEIRA DE INCÊNDIO, TIPO 1, DE 1 1/2", COMPRIMENTO = 30 M, TECIDO EM FIO DE POLIESTER E TUBO INTERNO EM BORRACHA SINTÉTICA, COM UNIÕES ENGATE RÁPIDO - FORNEC. E INST. </v>
          </cell>
          <cell r="C4951" t="str">
            <v>UN</v>
          </cell>
          <cell r="D4951">
            <v>524.51</v>
          </cell>
          <cell r="E4951">
            <v>4.0599999999999996</v>
          </cell>
          <cell r="F4951">
            <v>528.57000000000005</v>
          </cell>
        </row>
        <row r="4952">
          <cell r="A4952" t="str">
            <v>AUX1700</v>
          </cell>
          <cell r="B4952" t="str">
            <v xml:space="preserve">MANGUEIRA DE INCÊNDIO, TIPO 2, DE 1 1/2", COMPRIMENTO = 15 M, TECIDO EM FIO DE POLIESTER E TUBO INTERNO EM BORRACHA SINTÉTICA, COM UNIÕES ENGATE RÁPIDO - FORNEC. E INST. </v>
          </cell>
          <cell r="C4952" t="str">
            <v>UN</v>
          </cell>
          <cell r="D4952">
            <v>473.98</v>
          </cell>
          <cell r="E4952">
            <v>4.0599999999999996</v>
          </cell>
          <cell r="F4952">
            <v>478.04</v>
          </cell>
        </row>
        <row r="4953">
          <cell r="A4953" t="str">
            <v>AUX1762</v>
          </cell>
          <cell r="B4953" t="str">
            <v xml:space="preserve">MANGUEIRA DE INCÊNDIO, TIPO 2, DE 1 1/2", COMPRIMENTO = 20 M, TECIDO EM FIO DE POLIESTER E TUBO INTERNO EM BORRACHA SINTÉTICA, COM UNIÕES ENGATE RÁPIDO - FORNEC. E INST. </v>
          </cell>
          <cell r="C4953" t="str">
            <v>UN</v>
          </cell>
          <cell r="D4953">
            <v>564.78</v>
          </cell>
          <cell r="E4953">
            <v>4.0599999999999996</v>
          </cell>
          <cell r="F4953">
            <v>568.84</v>
          </cell>
        </row>
        <row r="4954">
          <cell r="A4954" t="str">
            <v>AUX1763</v>
          </cell>
          <cell r="B4954" t="str">
            <v xml:space="preserve">MANGUEIRA DE INCÊNDIO, TIPO 2, DE 1 1/2", COMPRIMENTO = 25 M, TECIDO EM FIO DE POLIESTER E TUBO INTERNO EM BORRACHA SINTÉTICA, COM UNIÕES ENGATE RÁPIDO - FORNEC. E INST. </v>
          </cell>
          <cell r="C4954" t="str">
            <v>UN</v>
          </cell>
          <cell r="D4954">
            <v>570.30999999999995</v>
          </cell>
          <cell r="E4954">
            <v>4.0599999999999996</v>
          </cell>
          <cell r="F4954">
            <v>574.37</v>
          </cell>
        </row>
        <row r="4955">
          <cell r="A4955" t="str">
            <v>AUX1764</v>
          </cell>
          <cell r="B4955" t="str">
            <v>MANGUEIRA DE INCÊNDIO, TIPO 2, DE 1 1/2", COMPRIMENTO = 30 M, TECIDO EM FIO DE POLIESTER E TUBO INTERNO EM BORRACHA SINTÉTICA, COM UNIÕES ENGATE RÁPIDO - FORNEC. E INST.</v>
          </cell>
          <cell r="C4955" t="str">
            <v>UN</v>
          </cell>
          <cell r="D4955">
            <v>744.02</v>
          </cell>
          <cell r="E4955">
            <v>4.0599999999999996</v>
          </cell>
          <cell r="F4955">
            <v>748.08</v>
          </cell>
        </row>
        <row r="4956">
          <cell r="A4956" t="str">
            <v>AUX1765</v>
          </cell>
          <cell r="B4956" t="str">
            <v xml:space="preserve">MANGUEIRA DE INCÊNDIO, TIPO 2, DE 2 1/2", COMPRIMENTO = 15 M, TECIDO EM FIO DE POLIESTER E TUBO INTERNO EM BORRACHA SINTÉTICA, COM UNIÕES ENGATE RÁPIDO - FORNEC. E INST. </v>
          </cell>
          <cell r="C4956" t="str">
            <v>UN</v>
          </cell>
          <cell r="D4956">
            <v>635.05999999999995</v>
          </cell>
          <cell r="E4956">
            <v>4.0599999999999996</v>
          </cell>
          <cell r="F4956">
            <v>639.12</v>
          </cell>
        </row>
        <row r="4957">
          <cell r="A4957" t="str">
            <v>AUX1766</v>
          </cell>
          <cell r="B4957" t="str">
            <v xml:space="preserve">MANGUEIRA DE INCÊNDIO, TIPO 2, DE 2 1/2", COMPRIMENTO = 20 M, TECIDO EM FIO DE POLIESTER E TUBO INTERNO EM BORRACHA SINTÉTICA, COM UNIÕES ENGATE RÁPIDO - FORNEC. E INST. </v>
          </cell>
          <cell r="C4957" t="str">
            <v>UN</v>
          </cell>
          <cell r="D4957">
            <v>799.3</v>
          </cell>
          <cell r="E4957">
            <v>4.0599999999999996</v>
          </cell>
          <cell r="F4957">
            <v>803.36</v>
          </cell>
        </row>
        <row r="4958">
          <cell r="A4958" t="str">
            <v>AUX1767</v>
          </cell>
          <cell r="B4958" t="str">
            <v xml:space="preserve">MANGUEIRA DE INCÊNDIO, TIPO 2, DE 2 1/2", COMPRIMENTO = 25 M, TECIDO EM FIO DE POLIESTER E TUBO INTERNO EM BORRACHA SINTÉTICA, COM UNIÕES ENGATE RÁPIDO - FORNEC. E INST. </v>
          </cell>
          <cell r="C4958" t="str">
            <v>UN</v>
          </cell>
          <cell r="D4958">
            <v>971.43</v>
          </cell>
          <cell r="E4958">
            <v>4.0599999999999996</v>
          </cell>
          <cell r="F4958">
            <v>975.49</v>
          </cell>
        </row>
        <row r="4959">
          <cell r="A4959" t="str">
            <v>AUX1768</v>
          </cell>
          <cell r="B4959" t="str">
            <v>MANGUEIRA DE INCÊNDIO, TIPO 2, DE 2 1/2", COMPRIMENTO = 30 M, TECIDO EM FIO DE POLIESTER E TUBO INTERNO EM BORRACHA SINTÉTICA, COM UNIÕES ENGATE RÁPIDO - FORNEC. E INST.</v>
          </cell>
          <cell r="C4959" t="str">
            <v>UN</v>
          </cell>
          <cell r="D4959">
            <v>1107.24</v>
          </cell>
          <cell r="E4959">
            <v>4.0599999999999996</v>
          </cell>
          <cell r="F4959">
            <v>1111.3</v>
          </cell>
        </row>
        <row r="4960">
          <cell r="A4960"/>
          <cell r="B4960" t="str">
            <v>ABRIGOS PARA HIDRANTES</v>
          </cell>
          <cell r="C4960"/>
          <cell r="D4960"/>
          <cell r="E4960"/>
          <cell r="F4960"/>
        </row>
        <row r="4961">
          <cell r="A4961">
            <v>96765</v>
          </cell>
          <cell r="B4961" t="str">
            <v>ABRIGO PARA HIDRANTE, 90X60X17CM, COM REGISTRO GLOBO ANGULAR 45 GRAUS 2 1/2", ADAPTADOR STORZ 2 1/2", MANGUEIRA DE INCÊNDIO 20M, REDUÇÃO 2 1/2" X 1 1/2" E ESGUICHO EM LATÃO 1 1/2" - FORNECIMENTO E INSTALAÇÃO. AF_10/2020</v>
          </cell>
          <cell r="C4961" t="str">
            <v>UN</v>
          </cell>
          <cell r="D4961">
            <v>1562.67</v>
          </cell>
          <cell r="E4961">
            <v>113.69</v>
          </cell>
          <cell r="F4961">
            <v>1676.36</v>
          </cell>
        </row>
        <row r="4962">
          <cell r="A4962" t="str">
            <v>AUX2733</v>
          </cell>
          <cell r="B4962" t="str">
            <v>ABRIGO PARA HIDRANTE, 90X60X17CM, COM REGISTRO GLOBO ANGULAR 45 GRAUS 2 1/2", ADAPTADOR STORZ 1 1/2", MANGUEIRA DE INCÊNDIO 15M 1 1/2" TIPO 2, REDUÇÃO 2 1/2" X 1 1/2" E ESGUICHO EM LATÃO 1 1/2" - FORNEC. E INST.</v>
          </cell>
          <cell r="C4962" t="str">
            <v>UN</v>
          </cell>
          <cell r="D4962">
            <v>1641.63</v>
          </cell>
          <cell r="E4962">
            <v>113.7</v>
          </cell>
          <cell r="F4962">
            <v>1755.33</v>
          </cell>
        </row>
        <row r="4963">
          <cell r="A4963">
            <v>101912</v>
          </cell>
          <cell r="B4963" t="str">
            <v>ABRIGO PARA HIDRANTE, 75X45X17CM, COM REGISTRO GLOBO ANGULAR 45 GRAUS 2 1/2", ADAPTADOR STORZ 2 1/2", MANGUEIRA DE INCÊNDIO 15M 2 1/2" E ESGUICHO EM LATÃO 2 1/2" - FORNECIMENTO E INSTALAÇÃO. AF_10/2020</v>
          </cell>
          <cell r="C4963" t="str">
            <v>UN</v>
          </cell>
          <cell r="D4963">
            <v>1901.48</v>
          </cell>
          <cell r="E4963">
            <v>120.9</v>
          </cell>
          <cell r="F4963">
            <v>2022.38</v>
          </cell>
        </row>
        <row r="4964">
          <cell r="A4964" t="str">
            <v>AUX1386</v>
          </cell>
          <cell r="B4964" t="str">
            <v>ABRIGO DE RECALQUE COM TAMPA FF COM REGISTRO GLOBO ANGULAR NO PASSEIO D= 65MM (2 1/2")</v>
          </cell>
          <cell r="C4964" t="str">
            <v>UN</v>
          </cell>
          <cell r="D4964">
            <v>699.74</v>
          </cell>
          <cell r="E4964">
            <v>184.99</v>
          </cell>
          <cell r="F4964">
            <v>884.73</v>
          </cell>
        </row>
        <row r="4965">
          <cell r="A4965"/>
          <cell r="B4965" t="str">
            <v>REGISTRO GLOBO ANGULAR</v>
          </cell>
          <cell r="C4965"/>
          <cell r="D4965"/>
          <cell r="E4965"/>
          <cell r="F4965"/>
        </row>
        <row r="4966">
          <cell r="A4966">
            <v>103019</v>
          </cell>
          <cell r="B4966" t="str">
            <v>REGISTRO OU VÁLVULA GLOBO ANGULAR EM LATÃO, PARA HIDRANTES EM INSTALAÇÃO PREDIAL DE INCÊNDIO, 45 GRAUS, 2 1/2" - FORNECIMENTO E INSTALAÇÃO. AF_08/2021</v>
          </cell>
          <cell r="C4966" t="str">
            <v>UN</v>
          </cell>
          <cell r="D4966">
            <v>257.08</v>
          </cell>
          <cell r="E4966">
            <v>17</v>
          </cell>
          <cell r="F4966">
            <v>274.08</v>
          </cell>
        </row>
        <row r="4967">
          <cell r="A4967"/>
          <cell r="B4967" t="str">
            <v>HIDRANTE SUBTERRÂNEO</v>
          </cell>
          <cell r="C4967"/>
          <cell r="D4967"/>
          <cell r="E4967"/>
          <cell r="F4967"/>
        </row>
        <row r="4968">
          <cell r="A4968">
            <v>101916</v>
          </cell>
          <cell r="B4968" t="str">
            <v>HIDRANTE SUBTERRÂNEO PREDIAL (COM CURVA LONGA E CAIXA), DN 75 MM - FORNECIMENTO E INSTALAÇÃO. AF_10/2020</v>
          </cell>
          <cell r="C4968" t="str">
            <v>UN</v>
          </cell>
          <cell r="D4968">
            <v>3431.52</v>
          </cell>
          <cell r="E4968">
            <v>166.16</v>
          </cell>
          <cell r="F4968">
            <v>3597.68</v>
          </cell>
        </row>
        <row r="4969">
          <cell r="A4969" t="str">
            <v>AUX2490</v>
          </cell>
          <cell r="B4969" t="str">
            <v>HIDRANTE DE RECALQUE INCLUINDO CAIXA EM ALVENARIA DE TIJOLOS MACIÇOS ESP = 0,12M, DIM. INT. = 0,40X0,60X0,35M, COM TAMPA EM FERRO FUNDIDO 0,40X0,60 E FUNDO COM BRITA</v>
          </cell>
          <cell r="C4969" t="str">
            <v xml:space="preserve">UN </v>
          </cell>
          <cell r="D4969">
            <v>902.61</v>
          </cell>
          <cell r="E4969">
            <v>74.099999999999994</v>
          </cell>
          <cell r="F4969">
            <v>976.71</v>
          </cell>
        </row>
        <row r="4970">
          <cell r="A4970"/>
          <cell r="B4970" t="str">
            <v>CAIXAS DE INCÊNDIO</v>
          </cell>
          <cell r="C4970"/>
          <cell r="D4970"/>
          <cell r="E4970"/>
          <cell r="F4970"/>
        </row>
        <row r="4971">
          <cell r="A4971">
            <v>101913</v>
          </cell>
          <cell r="B4971" t="str">
            <v>CAIXA DE INCÊNDIO 45X75X17CM - FORNECIMENTO E INSTALAÇÃO. AF_10/2020</v>
          </cell>
          <cell r="C4971" t="str">
            <v>UN</v>
          </cell>
          <cell r="D4971">
            <v>394.42</v>
          </cell>
          <cell r="E4971">
            <v>40.47</v>
          </cell>
          <cell r="F4971">
            <v>434.89</v>
          </cell>
        </row>
        <row r="4972">
          <cell r="A4972">
            <v>101914</v>
          </cell>
          <cell r="B4972" t="str">
            <v>CAIXA DE INCÊNDIO 60X90X17CM - FORNECIMENTO E INSTALAÇÃO. AF_10/2020</v>
          </cell>
          <cell r="C4972" t="str">
            <v>UN</v>
          </cell>
          <cell r="D4972">
            <v>501.63</v>
          </cell>
          <cell r="E4972">
            <v>50.68</v>
          </cell>
          <cell r="F4972">
            <v>552.30999999999995</v>
          </cell>
        </row>
        <row r="4973">
          <cell r="A4973"/>
          <cell r="B4973" t="str">
            <v>REDE DE ALIMENTAÇÃO PARA HIDRANTES - AÇO PRETO</v>
          </cell>
          <cell r="C4973"/>
          <cell r="D4973"/>
          <cell r="E4973"/>
          <cell r="F4973"/>
        </row>
        <row r="4974">
          <cell r="A4974">
            <v>95697</v>
          </cell>
          <cell r="B4974" t="str">
            <v>TUBO DE AÇO PRETO SEM COSTURA, CONEXÃO SOLDADA, DN 40 (1 1/2"), INSTALADO EM REDE DE ALIMENTAÇÃO PARA HIDRANTE - FORNECIMENTO E INSTALAÇÃO. AF_10/2020</v>
          </cell>
          <cell r="C4974" t="str">
            <v>M</v>
          </cell>
          <cell r="D4974">
            <v>99.22</v>
          </cell>
          <cell r="E4974">
            <v>4.71</v>
          </cell>
          <cell r="F4974">
            <v>103.93</v>
          </cell>
        </row>
        <row r="4975">
          <cell r="A4975">
            <v>92361</v>
          </cell>
          <cell r="B4975" t="str">
            <v>TUBO DE AÇO PRETO SEM COSTURA, CONEXÃO SOLDADA, DN 50 (2"), INSTALADO EM REDE DE ALIMENTAÇÃO PARA HIDRANTE - FORNECIMENTO E INSTALAÇÃO. AF_10/2020</v>
          </cell>
          <cell r="C4975" t="str">
            <v>M</v>
          </cell>
          <cell r="D4975">
            <v>121.81</v>
          </cell>
          <cell r="E4975">
            <v>5.89</v>
          </cell>
          <cell r="F4975">
            <v>127.7</v>
          </cell>
        </row>
        <row r="4976">
          <cell r="A4976">
            <v>92362</v>
          </cell>
          <cell r="B4976" t="str">
            <v>TUBO DE AÇO PRETO SEM COSTURA, CONEXÃO SOLDADA, DN 65 (2 1/2"), INSTALADO EM REDE DE ALIMENTAÇÃO PARA HIDRANTE - FORNECIMENTO E INSTALAÇÃO. AF_10/2020</v>
          </cell>
          <cell r="C4976" t="str">
            <v>M</v>
          </cell>
          <cell r="D4976">
            <v>196.61</v>
          </cell>
          <cell r="E4976">
            <v>7.66</v>
          </cell>
          <cell r="F4976">
            <v>204.27</v>
          </cell>
        </row>
        <row r="4977">
          <cell r="A4977">
            <v>92359</v>
          </cell>
          <cell r="B4977" t="str">
            <v>TUBO DE AÇO PRETO SEM COSTURA, CONEXÃO SOLDADA, DN 25 (1"), INSTALADO EM REDE DE ALIMENTAÇÃO PARA HIDRANTE - FORNECIMENTO E INSTALAÇÃO. AF_10/2020</v>
          </cell>
          <cell r="C4977" t="str">
            <v>M</v>
          </cell>
          <cell r="D4977">
            <v>67.849999999999994</v>
          </cell>
          <cell r="E4977">
            <v>2.93</v>
          </cell>
          <cell r="F4977">
            <v>70.78</v>
          </cell>
        </row>
        <row r="4978">
          <cell r="A4978">
            <v>92360</v>
          </cell>
          <cell r="B4978" t="str">
            <v>TUBO DE AÇO PRETO SEM COSTURA, CONEXÃO SOLDADA, DN 32 (1 1/4"), INSTALADO EM REDE DE ALIMENTAÇÃO PARA HIDRANTE - FORNECIMENTO E INSTALAÇÃO. AF_10/2020</v>
          </cell>
          <cell r="C4978" t="str">
            <v>M</v>
          </cell>
          <cell r="D4978">
            <v>90.85</v>
          </cell>
          <cell r="E4978">
            <v>3.74</v>
          </cell>
          <cell r="F4978">
            <v>94.59</v>
          </cell>
        </row>
        <row r="4979">
          <cell r="A4979">
            <v>92645</v>
          </cell>
          <cell r="B4979" t="str">
            <v>TUBO DE AÇO PRETO SEM COSTURA, CONEXÃO SOLDADA, DN 25 (1"), INSTALADO EM REDE DE ALIMENTAÇÃO PARA SPRINKLER - FORNECIMENTO E INSTALAÇÃO. AF_10/2020</v>
          </cell>
          <cell r="C4979" t="str">
            <v>M</v>
          </cell>
          <cell r="D4979">
            <v>69</v>
          </cell>
          <cell r="E4979">
            <v>5.89</v>
          </cell>
          <cell r="F4979">
            <v>74.89</v>
          </cell>
        </row>
        <row r="4980">
          <cell r="A4980">
            <v>92646</v>
          </cell>
          <cell r="B4980" t="str">
            <v>TUBO DE AÇO PRETO SEM COSTURA, CONEXÃO SOLDADA, DN 32 (1 1/4"), INSTALADO EM REDE DE ALIMENTAÇÃO PARA SPRINKLER - FORNECIMENTO E INSTALAÇÃO. AF_10/2020</v>
          </cell>
          <cell r="C4980" t="str">
            <v>M</v>
          </cell>
          <cell r="D4980">
            <v>92</v>
          </cell>
          <cell r="E4980">
            <v>6.7</v>
          </cell>
          <cell r="F4980">
            <v>98.7</v>
          </cell>
        </row>
        <row r="4981">
          <cell r="A4981"/>
          <cell r="B4981" t="str">
            <v>REDE DE ALIMENTAÇÃO PARA HIDRANTES - AÇO GALVANIZADO, CONEXÃO ROSQUEADA</v>
          </cell>
          <cell r="C4981"/>
          <cell r="D4981"/>
          <cell r="E4981"/>
          <cell r="F4981"/>
        </row>
        <row r="4982">
          <cell r="A4982">
            <v>97498</v>
          </cell>
          <cell r="B4982" t="str">
            <v>TUBO DE AÇO GALVANIZADO COM COSTURA, CLASSE MÉDIA, DN 25 (1"), CONEXÃO ROSQUEADA, INSTALADO EM REDE DE ALIMENTAÇÃO PARA HIDRANTE - FORNECIMENTO E INSTALAÇÃO. AF_10/2020</v>
          </cell>
          <cell r="C4982" t="str">
            <v>M</v>
          </cell>
          <cell r="D4982">
            <v>43.68</v>
          </cell>
          <cell r="E4982">
            <v>6.08</v>
          </cell>
          <cell r="F4982">
            <v>49.76</v>
          </cell>
        </row>
        <row r="4983">
          <cell r="A4983">
            <v>92364</v>
          </cell>
          <cell r="B4983" t="str">
            <v>TUBO DE AÇO GALVANIZADO COM COSTURA, CLASSE MÉDIA, DN 32 (1 1/4"), CONEXÃO ROSQUEADA, INSTALADO EM REDE DE ALIMENTAÇÃO PARA HIDRANTE - FORNECIMENTO E INSTALAÇÃO. AF_10/2020</v>
          </cell>
          <cell r="C4983" t="str">
            <v>M</v>
          </cell>
          <cell r="D4983">
            <v>54.69</v>
          </cell>
          <cell r="E4983">
            <v>6.64</v>
          </cell>
          <cell r="F4983">
            <v>61.33</v>
          </cell>
        </row>
        <row r="4984">
          <cell r="A4984">
            <v>92365</v>
          </cell>
          <cell r="B4984" t="str">
            <v>TUBO DE AÇO GALVANIZADO COM COSTURA, CLASSE MÉDIA, DN 40 (1 1/2"), CONEXÃO ROSQUEADA, INSTALADO EM REDE DE ALIMENTAÇÃO PARA HIDRANTE - FORNECIMENTO E INSTALAÇÃO. AF_10/2020</v>
          </cell>
          <cell r="C4984" t="str">
            <v>M</v>
          </cell>
          <cell r="D4984">
            <v>63.35</v>
          </cell>
          <cell r="E4984">
            <v>7.24</v>
          </cell>
          <cell r="F4984">
            <v>70.59</v>
          </cell>
        </row>
        <row r="4985">
          <cell r="A4985">
            <v>92366</v>
          </cell>
          <cell r="B4985" t="str">
            <v>TUBO DE AÇO GALVANIZADO COM COSTURA, CLASSE MÉDIA, DN 50 (2"), CONEXÃO ROSQUEADA, INSTALADO EM REDE DE ALIMENTAÇÃO PARA HIDRANTE - FORNECIMENTO E INSTALAÇÃO. AF_10/2020</v>
          </cell>
          <cell r="C4985" t="str">
            <v>M</v>
          </cell>
          <cell r="D4985">
            <v>90.41</v>
          </cell>
          <cell r="E4985">
            <v>8.0299999999999994</v>
          </cell>
          <cell r="F4985">
            <v>98.44</v>
          </cell>
        </row>
        <row r="4986">
          <cell r="A4986">
            <v>92367</v>
          </cell>
          <cell r="B4986" t="str">
            <v>TUBO DE AÇO GALVANIZADO COM COSTURA, CLASSE MÉDIA, DN 65 (2 1/2"), CONEXÃO ROSQUEADA, INSTALADO EM REDE DE ALIMENTAÇÃO PARA HIDRANTE - FORNECIMENTO E INSTALAÇÃO. AF_10/2020</v>
          </cell>
          <cell r="C4986" t="str">
            <v>M</v>
          </cell>
          <cell r="D4986">
            <v>111.88</v>
          </cell>
          <cell r="E4986">
            <v>9.16</v>
          </cell>
          <cell r="F4986">
            <v>121.04</v>
          </cell>
        </row>
        <row r="4987">
          <cell r="A4987">
            <v>92368</v>
          </cell>
          <cell r="B4987" t="str">
            <v>TUBO DE AÇO GALVANIZADO COM COSTURA, CLASSE MÉDIA, DN 80 (3"), CONEXÃO ROSQUEADA, INSTALADO EM REDE DE ALIMENTAÇÃO PARA HIDRANTE - FORNECIMENTO E INSTALAÇÃO. AF_10/2020</v>
          </cell>
          <cell r="C4987" t="str">
            <v>M</v>
          </cell>
          <cell r="D4987">
            <v>149.80000000000001</v>
          </cell>
          <cell r="E4987">
            <v>10.31</v>
          </cell>
          <cell r="F4987">
            <v>160.11000000000001</v>
          </cell>
        </row>
        <row r="4988">
          <cell r="A4988">
            <v>101927</v>
          </cell>
          <cell r="B4988" t="str">
            <v>TUBO DE AÇO GALVANIZADO COM COSTURA, CLASSE MÉDIA, DN 100 (4"), CONEXÃO ROSQUEADA, INSTALADO EM REDE DE ALIMENTAÇÃO PARA HIDRANTE - FORNECIMENTO E INSTALAÇÃO. AF_10/2020</v>
          </cell>
          <cell r="C4988" t="str">
            <v>M</v>
          </cell>
          <cell r="D4988">
            <v>205.44</v>
          </cell>
          <cell r="E4988">
            <v>11.91</v>
          </cell>
          <cell r="F4988">
            <v>217.35</v>
          </cell>
        </row>
        <row r="4989">
          <cell r="A4989">
            <v>101928</v>
          </cell>
          <cell r="B4989" t="str">
            <v>UNIÃO, EM FERRO GALVANIZADO, 4", CONEXÃO ROSQUEADA, INSTALADO EM REDE DE ALIMENTAÇÃO PARA HIDRANTE - FORNECIMENTO E INSTALAÇÃO. AF_10/2020</v>
          </cell>
          <cell r="C4989" t="str">
            <v>UN</v>
          </cell>
          <cell r="D4989">
            <v>399.16</v>
          </cell>
          <cell r="E4989">
            <v>35.72</v>
          </cell>
          <cell r="F4989">
            <v>434.88</v>
          </cell>
        </row>
        <row r="4990">
          <cell r="A4990">
            <v>92374</v>
          </cell>
          <cell r="B4990" t="str">
            <v>LUVA, EM FERRO GALVANIZADO, DN 40 (1 1/2"), CONEXÃO ROSQUEADA, INSTALADO EM REDE DE ALIMENTAÇÃO PARA HIDRANTE - FORNECIMENTO E INSTALAÇÃO. AF_10/2020</v>
          </cell>
          <cell r="C4990" t="str">
            <v>UN</v>
          </cell>
          <cell r="D4990">
            <v>32.93</v>
          </cell>
          <cell r="E4990">
            <v>21.79</v>
          </cell>
          <cell r="F4990">
            <v>54.72</v>
          </cell>
        </row>
        <row r="4991">
          <cell r="A4991">
            <v>92376</v>
          </cell>
          <cell r="B4991" t="str">
            <v>LUVA, EM FERRO GALVANIZADO, DN 50 (2"), CONEXÃO ROSQUEADA, INSTALADO EM REDE DE ALIMENTAÇÃO PARA HIDRANTE - FORNECIMENTO E INSTALAÇÃO. AF_10/2020</v>
          </cell>
          <cell r="C4991" t="str">
            <v>UN</v>
          </cell>
          <cell r="D4991">
            <v>46.73</v>
          </cell>
          <cell r="E4991">
            <v>24.1</v>
          </cell>
          <cell r="F4991">
            <v>70.83</v>
          </cell>
        </row>
        <row r="4992">
          <cell r="A4992">
            <v>101929</v>
          </cell>
          <cell r="B4992" t="str">
            <v>LUVA, EM FERRO GALVANIZADO, 4", CONEXÃO ROSQUEADA, INSTALADO EM REDE DE ALIMENTAÇÃO PARA HIDRANTE - FORNECIMENTO E INSTALAÇÃO. AF_10/2020</v>
          </cell>
          <cell r="C4992" t="str">
            <v>UN</v>
          </cell>
          <cell r="D4992">
            <v>174.73</v>
          </cell>
          <cell r="E4992">
            <v>35.729999999999997</v>
          </cell>
          <cell r="F4992">
            <v>210.46</v>
          </cell>
        </row>
        <row r="4993">
          <cell r="A4993">
            <v>92372</v>
          </cell>
          <cell r="B4993" t="str">
            <v>LUVA, EM FERRO GALVANIZADO, DN 32 (1 1/4"), CONEXÃO ROSQUEADA, INSTALADO EM REDE DE ALIMENTAÇÃO PARA HIDRANTE - FORNECIMENTO E INSTALAÇÃO. AF_10/2020</v>
          </cell>
          <cell r="C4993" t="str">
            <v>UN</v>
          </cell>
          <cell r="D4993">
            <v>27.74</v>
          </cell>
          <cell r="E4993">
            <v>19.96</v>
          </cell>
          <cell r="F4993">
            <v>47.7</v>
          </cell>
        </row>
        <row r="4994">
          <cell r="A4994">
            <v>92370</v>
          </cell>
          <cell r="B4994" t="str">
            <v>LUVA, EM FERRO GALVANIZADO, DN 25 (1"), CONEXÃO ROSQUEADA, INSTALADO EM REDE DE ALIMENTAÇÃO PARA HIDRANTE - FORNECIMENTO E INSTALAÇÃO. AF_10/2020</v>
          </cell>
          <cell r="C4994" t="str">
            <v>UN</v>
          </cell>
          <cell r="D4994">
            <v>21.41</v>
          </cell>
          <cell r="E4994">
            <v>18.36</v>
          </cell>
          <cell r="F4994">
            <v>39.770000000000003</v>
          </cell>
        </row>
        <row r="4995">
          <cell r="A4995">
            <v>92918</v>
          </cell>
          <cell r="B4995" t="str">
            <v>LUVA DE REDUÇÃO, EM FERRO GALVANIZADO, 1" X 1/2", CONEXÃO ROSQUEADA, INSTALADO EM REDE DE ALIMENTAÇÃO PARA HIDRANTE - FORNECIMENTO E INSTALAÇÃO. AF_10/2020</v>
          </cell>
          <cell r="C4995" t="str">
            <v>UN</v>
          </cell>
          <cell r="D4995">
            <v>21.25</v>
          </cell>
          <cell r="E4995">
            <v>18.36</v>
          </cell>
          <cell r="F4995">
            <v>39.61</v>
          </cell>
        </row>
        <row r="4996">
          <cell r="A4996">
            <v>92920</v>
          </cell>
          <cell r="B4996" t="str">
            <v>LUVA DE REDUÇÃO, EM FERRO GALVANIZADO, 1" X 3/4", CONEXÃO ROSQUEADA, INSTALADO EM REDE DE ALIMENTAÇÃO PARA HIDRANTE - FORNECIMENTO E INSTALAÇÃO. AF_10/2020</v>
          </cell>
          <cell r="C4996" t="str">
            <v>UN</v>
          </cell>
          <cell r="D4996">
            <v>21.52</v>
          </cell>
          <cell r="E4996">
            <v>18.36</v>
          </cell>
          <cell r="F4996">
            <v>39.880000000000003</v>
          </cell>
        </row>
        <row r="4997">
          <cell r="A4997">
            <v>92925</v>
          </cell>
          <cell r="B4997" t="str">
            <v>LUVA DE REDUÇÃO, EM FERRO GALVANIZADO, 1 1/4" X 1", CONEXÃO ROSQUEADA, INSTALADO EM REDE DE ALIMENTAÇÃO PARA HIDRANTE - FORNECIMENTO E INSTALAÇÃO. AF_10/2020</v>
          </cell>
          <cell r="C4997" t="str">
            <v>UN</v>
          </cell>
          <cell r="D4997">
            <v>29.18</v>
          </cell>
          <cell r="E4997">
            <v>19.96</v>
          </cell>
          <cell r="F4997">
            <v>49.14</v>
          </cell>
        </row>
        <row r="4998">
          <cell r="A4998">
            <v>92926</v>
          </cell>
          <cell r="B4998" t="str">
            <v>LUVA DE REDUÇÃO, EM FERRO GALVANIZADO, 1 1/4" X 1/2", CONEXÃO ROSQUEADA, INSTALADO EM REDE DE ALIMENTAÇÃO PARA HIDRANTE - FORNECIMENTO E INSTALAÇÃO. AF_10/2020</v>
          </cell>
          <cell r="C4998" t="str">
            <v>UN</v>
          </cell>
          <cell r="D4998">
            <v>29.17</v>
          </cell>
          <cell r="E4998">
            <v>19.96</v>
          </cell>
          <cell r="F4998">
            <v>49.13</v>
          </cell>
        </row>
        <row r="4999">
          <cell r="A4999">
            <v>92927</v>
          </cell>
          <cell r="B4999" t="str">
            <v>LUVA DE REDUÇÃO, EM FERRO GALVANIZADO, 1 1/4" X 3/4", CONEXÃO ROSQUEADA, INSTALADO EM REDE DE ALIMENTAÇÃO PARA HIDRANTE - FORNECIMENTO E INSTALAÇÃO. AF_10/2020</v>
          </cell>
          <cell r="C4999" t="str">
            <v>UN</v>
          </cell>
          <cell r="D4999">
            <v>29.17</v>
          </cell>
          <cell r="E4999">
            <v>19.96</v>
          </cell>
          <cell r="F4999">
            <v>49.13</v>
          </cell>
        </row>
        <row r="5000">
          <cell r="A5000">
            <v>92928</v>
          </cell>
          <cell r="B5000" t="str">
            <v>LUVA DE REDUÇÃO, EM FERRO GALVANIZADO, 1 1/2" X 1 1/4", CONEXÃO ROSQUEADA, INSTALADO EM REDE DE ALIMENTAÇÃO PARA HIDRANTE - FORNECIMENTO E INSTALAÇÃO. AF_10/2020</v>
          </cell>
          <cell r="C5000" t="str">
            <v>UN</v>
          </cell>
          <cell r="D5000">
            <v>34.42</v>
          </cell>
          <cell r="E5000">
            <v>21.79</v>
          </cell>
          <cell r="F5000">
            <v>56.21</v>
          </cell>
        </row>
        <row r="5001">
          <cell r="A5001">
            <v>92929</v>
          </cell>
          <cell r="B5001" t="str">
            <v>LUVA DE REDUÇÃO, EM FERRO GALVANIZADO, 1 1/2" X 1", CONEXÃO ROSQUEADA, INSTALADO EM REDE DE ALIMENTAÇÃO PARA HIDRANTE - FORNECIMENTO E INSTALAÇÃO. AF_10/2020</v>
          </cell>
          <cell r="C5001" t="str">
            <v>UN</v>
          </cell>
          <cell r="D5001">
            <v>34.42</v>
          </cell>
          <cell r="E5001">
            <v>21.79</v>
          </cell>
          <cell r="F5001">
            <v>56.21</v>
          </cell>
        </row>
        <row r="5002">
          <cell r="A5002">
            <v>92930</v>
          </cell>
          <cell r="B5002" t="str">
            <v>LUVA DE REDUÇÃO, EM FERRO GALVANIZADO, 1 1/2" X 3/4", CONEXÃO ROSQUEADA, INSTALADO EM REDE DE ALIMENTAÇÃO PARA HIDRANTE - FORNECIMENTO E INSTALAÇÃO. AF_10/2020</v>
          </cell>
          <cell r="C5002" t="str">
            <v>UN</v>
          </cell>
          <cell r="D5002">
            <v>34.42</v>
          </cell>
          <cell r="E5002">
            <v>21.79</v>
          </cell>
          <cell r="F5002">
            <v>56.21</v>
          </cell>
        </row>
        <row r="5003">
          <cell r="A5003">
            <v>92931</v>
          </cell>
          <cell r="B5003" t="str">
            <v>LUVA DE REDUÇÃO, EM FERRO GALVANIZADO, 2" X 1 1/2", CONEXÃO ROSQUEADA, INSTALADO EM REDE DE ALIMENTAÇÃO PARA HIDRANTE - FORNECIMENTO E INSTALAÇÃO. AF_10/2020</v>
          </cell>
          <cell r="C5003" t="str">
            <v>UN</v>
          </cell>
          <cell r="D5003">
            <v>50.8</v>
          </cell>
          <cell r="E5003">
            <v>24.1</v>
          </cell>
          <cell r="F5003">
            <v>74.900000000000006</v>
          </cell>
        </row>
        <row r="5004">
          <cell r="A5004">
            <v>92932</v>
          </cell>
          <cell r="B5004" t="str">
            <v>LUVA DE REDUÇÃO, EM FERRO GALVANIZADO, 2" X 1 1/4", CONEXÃO ROSQUEADA, INSTALADO EM REDE DE ALIMENTAÇÃO PARA HIDRANTE - FORNECIMENTO E INSTALAÇÃO. AF_10/2020</v>
          </cell>
          <cell r="C5004" t="str">
            <v>UN</v>
          </cell>
          <cell r="D5004">
            <v>50.8</v>
          </cell>
          <cell r="E5004">
            <v>24.1</v>
          </cell>
          <cell r="F5004">
            <v>74.900000000000006</v>
          </cell>
        </row>
        <row r="5005">
          <cell r="A5005">
            <v>92933</v>
          </cell>
          <cell r="B5005" t="str">
            <v>LUVA DE REDUÇÃO, EM FERRO GALVANIZADO, 2" X 1", CONEXÃO ROSQUEADA, INSTALADO EM REDE DE ALIMENTAÇÃO PARA HIDRANTE - FORNECIMENTO E INSTALAÇÃO. AF_10/2020</v>
          </cell>
          <cell r="C5005" t="str">
            <v>UN</v>
          </cell>
          <cell r="D5005">
            <v>50.8</v>
          </cell>
          <cell r="E5005">
            <v>24.1</v>
          </cell>
          <cell r="F5005">
            <v>74.900000000000006</v>
          </cell>
        </row>
        <row r="5006">
          <cell r="A5006">
            <v>92934</v>
          </cell>
          <cell r="B5006" t="str">
            <v>LUVA DE REDUÇÃO, EM FERRO GALVANIZADO, 2 1/2" X 1 1/2", CONEXÃO ROSQUEADA, INSTALADO EM REDE DE ALIMENTAÇÃO PARA HIDRANTE - FORNECIMENTO E INSTALAÇÃO. AF_10/2020</v>
          </cell>
          <cell r="C5006" t="str">
            <v>UN</v>
          </cell>
          <cell r="D5006">
            <v>83.11</v>
          </cell>
          <cell r="E5006">
            <v>27.55</v>
          </cell>
          <cell r="F5006">
            <v>110.66</v>
          </cell>
        </row>
        <row r="5007">
          <cell r="A5007">
            <v>92935</v>
          </cell>
          <cell r="B5007" t="str">
            <v>LUVA DE REDUÇÃO, EM FERRO GALVANIZADO, 2 1/2" X 2", CONEXÃO ROSQUEADA, INSTALADO EM REDE DE ALIMENTAÇÃO PARA HIDRANTE - FORNECIMENTO E INSTALAÇÃO. AF_10/2020</v>
          </cell>
          <cell r="C5007" t="str">
            <v>UN</v>
          </cell>
          <cell r="D5007">
            <v>83.11</v>
          </cell>
          <cell r="E5007">
            <v>27.55</v>
          </cell>
          <cell r="F5007">
            <v>110.66</v>
          </cell>
        </row>
        <row r="5008">
          <cell r="A5008">
            <v>92936</v>
          </cell>
          <cell r="B5008" t="str">
            <v>LUVA DE REDUÇÃO, EM FERRO GALVANIZADO, 3" X 2 1/2", CONEXÃO ROSQUEADA, INSTALADO EM REDE DE ALIMENTAÇÃO PARA HIDRANTE - FORNECIMENTO E INSTALAÇÃO. AF_10/2020</v>
          </cell>
          <cell r="C5008" t="str">
            <v>UN</v>
          </cell>
          <cell r="D5008">
            <v>122.1</v>
          </cell>
          <cell r="E5008">
            <v>30.99</v>
          </cell>
          <cell r="F5008">
            <v>153.09</v>
          </cell>
        </row>
        <row r="5009">
          <cell r="A5009">
            <v>92937</v>
          </cell>
          <cell r="B5009" t="str">
            <v>LUVA DE REDUÇÃO, EM FERRO GALVANIZADO, 3" X 2", CONEXÃO ROSQUEADA, INSTALADO EM REDE DE ALIMENTAÇÃO PARA HIDRANTE - FORNECIMENTO E INSTALAÇÃO. AF_10/2020</v>
          </cell>
          <cell r="C5009" t="str">
            <v>UN</v>
          </cell>
          <cell r="D5009">
            <v>122.1</v>
          </cell>
          <cell r="E5009">
            <v>30.99</v>
          </cell>
          <cell r="F5009">
            <v>153.09</v>
          </cell>
        </row>
        <row r="5010">
          <cell r="A5010">
            <v>101930</v>
          </cell>
          <cell r="B5010" t="str">
            <v>LUVA DE REDUÇÃO, EM FERRO GALVANIZADO, 4" X 2 1/2", CONEXÃO ROSQUEADA, INSTALADO EM REDE DE ALIMENTAÇÃO PARA HIDRANTE - FORNECIMENTO E INSTALAÇÃO. AF_10/2020</v>
          </cell>
          <cell r="C5010" t="str">
            <v>UN</v>
          </cell>
          <cell r="D5010">
            <v>203.63</v>
          </cell>
          <cell r="E5010">
            <v>35.729999999999997</v>
          </cell>
          <cell r="F5010">
            <v>239.36</v>
          </cell>
        </row>
        <row r="5011">
          <cell r="A5011">
            <v>101931</v>
          </cell>
          <cell r="B5011" t="str">
            <v>LUVA DE REDUÇÃO, EM FERRO GALVANIZADO, 4" X 2", CONEXÃO ROSQUEADA, INSTALADO EM REDE DE ALIMENTAÇÃO PARA HIDRANTE - FORNECIMENTO E INSTALAÇÃO. AF_10/2020</v>
          </cell>
          <cell r="C5011" t="str">
            <v>UN</v>
          </cell>
          <cell r="D5011">
            <v>203.63</v>
          </cell>
          <cell r="E5011">
            <v>35.729999999999997</v>
          </cell>
          <cell r="F5011">
            <v>239.36</v>
          </cell>
        </row>
        <row r="5012">
          <cell r="A5012">
            <v>101932</v>
          </cell>
          <cell r="B5012" t="str">
            <v>LUVA DE REDUÇÃO, EM FERRO GALVANIZADO, 4" X 3", CONEXÃO ROSQUEADA, INSTALADO EM REDE DE ALIMENTAÇÃO PARA HIDRANTE - FORNECIMENTO E INSTALAÇÃO. AF_10/2020</v>
          </cell>
          <cell r="C5012" t="str">
            <v>UN</v>
          </cell>
          <cell r="D5012">
            <v>203.63</v>
          </cell>
          <cell r="E5012">
            <v>35.729999999999997</v>
          </cell>
          <cell r="F5012">
            <v>239.36</v>
          </cell>
        </row>
        <row r="5013">
          <cell r="A5013">
            <v>101934</v>
          </cell>
          <cell r="B5013" t="str">
            <v>JOELHO 90°, EM FERRO GALVANIZADO, 4", CONEXÃO ROSQUEADA, INSTALADO EM REDE DE ALIMENTAÇÃO PARA HIDRANTE - FORNECIMENTO E INSTALAÇÃO. AF_10/2020</v>
          </cell>
          <cell r="C5013" t="str">
            <v>UN</v>
          </cell>
          <cell r="D5013">
            <v>277.16000000000003</v>
          </cell>
          <cell r="E5013">
            <v>53.59</v>
          </cell>
          <cell r="F5013">
            <v>330.75</v>
          </cell>
        </row>
        <row r="5014">
          <cell r="A5014">
            <v>101933</v>
          </cell>
          <cell r="B5014" t="str">
            <v>NIPLE, EM FERRO GALVANIZADO, 4", CONEXÃO ROSQUEADA, INSTALADO EM REDE DE ALIMENTAÇÃO PARA HIDRANTE - FORNECIMENTO E INSTALAÇÃO. AF_10/2020</v>
          </cell>
          <cell r="C5014" t="str">
            <v>UN</v>
          </cell>
          <cell r="D5014">
            <v>162.63999999999999</v>
          </cell>
          <cell r="E5014">
            <v>35.729999999999997</v>
          </cell>
          <cell r="F5014">
            <v>198.37</v>
          </cell>
        </row>
        <row r="5015">
          <cell r="A5015">
            <v>92369</v>
          </cell>
          <cell r="B5015" t="str">
            <v>NIPLE, EM FERRO GALVANIZADO, DN 25 (1"), CONEXÃO ROSQUEADA, INSTALADO EM REDE DE ALIMENTAÇÃO PARA HIDRANTE - FORNECIMENTO E INSTALAÇÃO. AF_10/2020</v>
          </cell>
          <cell r="C5015" t="str">
            <v>UN</v>
          </cell>
          <cell r="D5015">
            <v>19.47</v>
          </cell>
          <cell r="E5015">
            <v>18.36</v>
          </cell>
          <cell r="F5015">
            <v>37.83</v>
          </cell>
        </row>
        <row r="5016">
          <cell r="A5016">
            <v>92371</v>
          </cell>
          <cell r="B5016" t="str">
            <v>NIPLE, EM FERRO GALVANIZADO, DN 32 (1 1/4"), CONEXÃO ROSQUEADA, INSTALADO EM REDE DE ALIMENTAÇÃO PARA HIDRANTE - FORNECIMENTO E INSTALAÇÃO. AF_10/2020</v>
          </cell>
          <cell r="C5016" t="str">
            <v>UN</v>
          </cell>
          <cell r="D5016">
            <v>25.94</v>
          </cell>
          <cell r="E5016">
            <v>19.96</v>
          </cell>
          <cell r="F5016">
            <v>45.9</v>
          </cell>
        </row>
        <row r="5017">
          <cell r="A5017">
            <v>92373</v>
          </cell>
          <cell r="B5017" t="str">
            <v>NIPLE, EM FERRO GALVANIZADO, DN 40 (1 1/2"), CONEXÃO ROSQUEADA, INSTALADO EM REDE DE ALIMENTAÇÃO PARA HIDRANTE - FORNECIMENTO E INSTALAÇÃO. AF_10/2020</v>
          </cell>
          <cell r="C5017" t="str">
            <v>UN</v>
          </cell>
          <cell r="D5017">
            <v>32.58</v>
          </cell>
          <cell r="E5017">
            <v>21.79</v>
          </cell>
          <cell r="F5017">
            <v>54.37</v>
          </cell>
        </row>
        <row r="5018">
          <cell r="A5018">
            <v>92375</v>
          </cell>
          <cell r="B5018" t="str">
            <v>NIPLE, EM FERRO GALVANIZADO, DN 50 (2"), CONEXÃO ROSQUEADA, INSTALADO EM REDE DE ALIMENTAÇÃO PARA HIDRANTE - FORNECIMENTO E INSTALAÇÃO. AF_10/2020</v>
          </cell>
          <cell r="C5018" t="str">
            <v>UN</v>
          </cell>
          <cell r="D5018">
            <v>46.76</v>
          </cell>
          <cell r="E5018">
            <v>24.1</v>
          </cell>
          <cell r="F5018">
            <v>70.86</v>
          </cell>
        </row>
        <row r="5019">
          <cell r="A5019">
            <v>92377</v>
          </cell>
          <cell r="B5019" t="str">
            <v>NIPLE, EM FERRO GALVANIZADO, DN 65 (2 1/2"), CONEXÃO ROSQUEADA, INSTALADO EM REDE DE ALIMENTAÇÃO PARA HIDRANTE - FORNECIMENTO E INSTALAÇÃO. AF_10/2020</v>
          </cell>
          <cell r="C5019" t="str">
            <v>UN</v>
          </cell>
          <cell r="D5019">
            <v>67.77</v>
          </cell>
          <cell r="E5019">
            <v>27.56</v>
          </cell>
          <cell r="F5019">
            <v>95.33</v>
          </cell>
        </row>
        <row r="5020">
          <cell r="A5020">
            <v>92378</v>
          </cell>
          <cell r="B5020" t="str">
            <v>LUVA, EM FERRO GALVANIZADO, DN 65 (2 1/2"), CONEXÃO ROSQUEADA, INSTALADO EM REDE DE ALIMENTAÇÃO PARA HIDRANTE - FORNECIMENTO E INSTALAÇÃO. AF_10/2020</v>
          </cell>
          <cell r="C5020" t="str">
            <v>UN</v>
          </cell>
          <cell r="D5020">
            <v>78.56</v>
          </cell>
          <cell r="E5020">
            <v>27.55</v>
          </cell>
          <cell r="F5020">
            <v>106.11</v>
          </cell>
        </row>
        <row r="5021">
          <cell r="A5021">
            <v>92379</v>
          </cell>
          <cell r="B5021" t="str">
            <v>NIPLE, EM FERRO GALVANIZADO, DN 80 (3"), CONEXÃO ROSQUEADA, INSTALADO EM REDE DE ALIMENTAÇÃO PARA HIDRANTE - FORNECIMENTO E INSTALAÇÃO. AF_10/2020</v>
          </cell>
          <cell r="C5021" t="str">
            <v>UN</v>
          </cell>
          <cell r="D5021">
            <v>104.57</v>
          </cell>
          <cell r="E5021">
            <v>30.99</v>
          </cell>
          <cell r="F5021">
            <v>135.56</v>
          </cell>
        </row>
        <row r="5022">
          <cell r="A5022" t="str">
            <v>AUX2947</v>
          </cell>
          <cell r="B5022" t="str">
            <v>NIPLE DUPLO AÇO GALVANIZADO D=65MM (2 1/2")  À 80MM (3")</v>
          </cell>
          <cell r="C5022" t="str">
            <v>UN</v>
          </cell>
          <cell r="D5022">
            <v>62.16</v>
          </cell>
          <cell r="E5022">
            <v>14.97</v>
          </cell>
          <cell r="F5022">
            <v>77.13</v>
          </cell>
        </row>
        <row r="5023">
          <cell r="A5023" t="str">
            <v>AUX2948</v>
          </cell>
          <cell r="B5023" t="str">
            <v>NIPLE DUPLO AÇO GALVANIZADO D=100MM (4")</v>
          </cell>
          <cell r="C5023" t="str">
            <v>UN</v>
          </cell>
          <cell r="D5023">
            <v>154.91999999999999</v>
          </cell>
          <cell r="E5023">
            <v>18.73</v>
          </cell>
          <cell r="F5023">
            <v>173.65</v>
          </cell>
        </row>
        <row r="5024">
          <cell r="A5024">
            <v>92380</v>
          </cell>
          <cell r="B5024" t="str">
            <v>LUVA, EM FERRO GALVANIZADO, DN 80 (3"), CONEXÃO ROSQUEADA, INSTALADO EM REDE DE ALIMENTAÇÃO PARA HIDRANTE - FORNECIMENTO E INSTALAÇÃO. AF_10/2020</v>
          </cell>
          <cell r="C5024" t="str">
            <v>UN</v>
          </cell>
          <cell r="D5024">
            <v>114.16</v>
          </cell>
          <cell r="E5024">
            <v>30.99</v>
          </cell>
          <cell r="F5024">
            <v>145.15</v>
          </cell>
        </row>
        <row r="5025">
          <cell r="A5025">
            <v>92381</v>
          </cell>
          <cell r="B5025" t="str">
            <v>JOELHO 45 GRAUS, EM FERRO GALVANIZADO, DN 25 (1"), CONEXÃO ROSQUEADA, INSTALADO EM REDE DE ALIMENTAÇÃO PARA HIDRANTE - FORNECIMENTO E INSTALAÇÃO. AF_10/2020</v>
          </cell>
          <cell r="C5025" t="str">
            <v>UN</v>
          </cell>
          <cell r="D5025">
            <v>29.8</v>
          </cell>
          <cell r="E5025">
            <v>27.52</v>
          </cell>
          <cell r="F5025">
            <v>57.32</v>
          </cell>
        </row>
        <row r="5026">
          <cell r="A5026">
            <v>92382</v>
          </cell>
          <cell r="B5026" t="str">
            <v>JOELHO 90 GRAUS, EM FERRO GALVANIZADO, DN 25 (1"), CONEXÃO ROSQUEADA, INSTALADO EM REDE DE ALIMENTAÇÃO PARA HIDRANTE - FORNECIMENTO E INSTALAÇÃO. AF_10/2020</v>
          </cell>
          <cell r="C5026" t="str">
            <v>UN</v>
          </cell>
          <cell r="D5026">
            <v>27.21</v>
          </cell>
          <cell r="E5026">
            <v>27.54</v>
          </cell>
          <cell r="F5026">
            <v>54.75</v>
          </cell>
        </row>
        <row r="5027">
          <cell r="A5027">
            <v>92383</v>
          </cell>
          <cell r="B5027" t="str">
            <v>JOELHO 45 GRAUS, EM FERRO GALVANIZADO, DN 32 (1 1/4"), CONEXÃO ROSQUEADA, INSTALADO EM REDE DE ALIMENTAÇÃO PARA HIDRANTE - FORNECIMENTO E INSTALAÇÃO. AF_10/2020</v>
          </cell>
          <cell r="C5027" t="str">
            <v>UN</v>
          </cell>
          <cell r="D5027">
            <v>42.64</v>
          </cell>
          <cell r="E5027">
            <v>29.92</v>
          </cell>
          <cell r="F5027">
            <v>72.56</v>
          </cell>
        </row>
        <row r="5028">
          <cell r="A5028">
            <v>92384</v>
          </cell>
          <cell r="B5028" t="str">
            <v>JOELHO 90 GRAUS, EM FERRO GALVANIZADO, DN 32 (1 1/4"), CONEXÃO ROSQUEADA, INSTALADO EM REDE DE ALIMENTAÇÃO PARA HIDRANTE - FORNECIMENTO E INSTALAÇÃO. AF_10/2020</v>
          </cell>
          <cell r="C5028" t="str">
            <v>UN</v>
          </cell>
          <cell r="D5028">
            <v>37.520000000000003</v>
          </cell>
          <cell r="E5028">
            <v>29.92</v>
          </cell>
          <cell r="F5028">
            <v>67.44</v>
          </cell>
        </row>
        <row r="5029">
          <cell r="A5029">
            <v>92385</v>
          </cell>
          <cell r="B5029" t="str">
            <v>JOELHO 45 GRAUS, EM FERRO GALVANIZADO, DN 40 (1 1/2"), CONEXÃO ROSQUEADA, INSTALADO EM REDE DE ALIMENTAÇÃO PARA HIDRANTE - FORNECIMENTO E INSTALAÇÃO. AF_10/2020</v>
          </cell>
          <cell r="C5029" t="str">
            <v>UN</v>
          </cell>
          <cell r="D5029">
            <v>50.61</v>
          </cell>
          <cell r="E5029">
            <v>32.69</v>
          </cell>
          <cell r="F5029">
            <v>83.3</v>
          </cell>
        </row>
        <row r="5030">
          <cell r="A5030">
            <v>92386</v>
          </cell>
          <cell r="B5030" t="str">
            <v>JOELHO 90 GRAUS, EM FERRO GALVANIZADO, DN 40 (1 1/2"), CONEXÃO ROSQUEADA, INSTALADO EM REDE DE ALIMENTAÇÃO PARA HIDRANTE - FORNECIMENTO E INSTALAÇÃO. AF_10/2020</v>
          </cell>
          <cell r="C5030" t="str">
            <v>UN</v>
          </cell>
          <cell r="D5030">
            <v>47.08</v>
          </cell>
          <cell r="E5030">
            <v>32.69</v>
          </cell>
          <cell r="F5030">
            <v>79.77</v>
          </cell>
        </row>
        <row r="5031">
          <cell r="A5031">
            <v>92387</v>
          </cell>
          <cell r="B5031" t="str">
            <v>JOELHO 45 GRAUS, EM FERRO GALVANIZADO, DN 50 (2"), CONEXÃO ROSQUEADA, INSTALADO EM REDE DE ALIMENTAÇÃO PARA HIDRANTE - FORNECIMENTO E INSTALAÇÃO. AF_10/2020</v>
          </cell>
          <cell r="C5031" t="str">
            <v>UN</v>
          </cell>
          <cell r="D5031">
            <v>69.22</v>
          </cell>
          <cell r="E5031">
            <v>36.14</v>
          </cell>
          <cell r="F5031">
            <v>105.36</v>
          </cell>
        </row>
        <row r="5032">
          <cell r="A5032">
            <v>92388</v>
          </cell>
          <cell r="B5032" t="str">
            <v>JOELHO 90 GRAUS, EM FERRO GALVANIZADO, DN 50 (2"), CONEXÃO ROSQUEADA, INSTALADO EM REDE DE ALIMENTAÇÃO PARA HIDRANTE - FORNECIMENTO E INSTALAÇÃO. AF_10/2020</v>
          </cell>
          <cell r="C5032" t="str">
            <v>UN</v>
          </cell>
          <cell r="D5032">
            <v>66.819999999999993</v>
          </cell>
          <cell r="E5032">
            <v>36.14</v>
          </cell>
          <cell r="F5032">
            <v>102.96</v>
          </cell>
        </row>
        <row r="5033">
          <cell r="A5033">
            <v>92389</v>
          </cell>
          <cell r="B5033" t="str">
            <v>JOELHO 45 GRAUS, EM FERRO GALVANIZADO, DN 65 (2 1/2"), CONEXÃO ROSQUEADA, INSTALADO EM REDE DE ALIMENTAÇÃO PARA HIDRANTE - FORNECIMENTO E INSTALAÇÃO. AF_10/2020</v>
          </cell>
          <cell r="C5033" t="str">
            <v>UN</v>
          </cell>
          <cell r="D5033">
            <v>122.4</v>
          </cell>
          <cell r="E5033">
            <v>41.34</v>
          </cell>
          <cell r="F5033">
            <v>163.74</v>
          </cell>
        </row>
        <row r="5034">
          <cell r="A5034">
            <v>92390</v>
          </cell>
          <cell r="B5034" t="str">
            <v>JOELHO 90 GRAUS, EM FERRO GALVANIZADO, DN 65 (2 1/2"), CONEXÃO ROSQUEADA, INSTALADO EM REDE DE ALIMENTAÇÃO PARA HIDRANTE - FORNECIMENTO E INSTALAÇÃO. AF_10/2020</v>
          </cell>
          <cell r="C5034" t="str">
            <v>UN</v>
          </cell>
          <cell r="D5034">
            <v>111.86</v>
          </cell>
          <cell r="E5034">
            <v>41.34</v>
          </cell>
          <cell r="F5034">
            <v>153.19999999999999</v>
          </cell>
        </row>
        <row r="5035">
          <cell r="A5035">
            <v>92635</v>
          </cell>
          <cell r="B5035" t="str">
            <v>JOELHO 45 GRAUS, EM FERRO GALVANIZADO, CONEXÃO ROSQUEADA, DN 80 (3"), INSTALADO EM REDE DE ALIMENTAÇÃO PARA HIDRANTE - FORNECIMENTO E INSTALAÇÃO. AF_10/2020</v>
          </cell>
          <cell r="C5035" t="str">
            <v>UN</v>
          </cell>
          <cell r="D5035">
            <v>173.37</v>
          </cell>
          <cell r="E5035">
            <v>46.49</v>
          </cell>
          <cell r="F5035">
            <v>219.86</v>
          </cell>
        </row>
        <row r="5036">
          <cell r="A5036">
            <v>92636</v>
          </cell>
          <cell r="B5036" t="str">
            <v>JOELHO 90 GRAUS, EM FERRO GALVANIZADO, CONEXÃO ROSQUEADA, DN 80 (3"), INSTALADO EM REDE DE ALIMENTAÇÃO PARA HIDRANTE - FORNECIMENTO E INSTALAÇÃO. AF_10/2020</v>
          </cell>
          <cell r="C5036" t="str">
            <v>UN</v>
          </cell>
          <cell r="D5036">
            <v>153.04</v>
          </cell>
          <cell r="E5036">
            <v>46.5</v>
          </cell>
          <cell r="F5036">
            <v>199.54</v>
          </cell>
        </row>
        <row r="5037">
          <cell r="A5037">
            <v>92637</v>
          </cell>
          <cell r="B5037" t="str">
            <v>TÊ, EM FERRO GALVANIZADO, CONEXÃO ROSQUEADA, DN 25 (1"), INSTALADO EM REDE DE ALIMENTAÇÃO PARA HIDRANTE - FORNECIMENTO E INSTALAÇÃO. AF_10/2020</v>
          </cell>
          <cell r="C5037" t="str">
            <v>UN</v>
          </cell>
          <cell r="D5037">
            <v>37.25</v>
          </cell>
          <cell r="E5037">
            <v>36.71</v>
          </cell>
          <cell r="F5037">
            <v>73.959999999999994</v>
          </cell>
        </row>
        <row r="5038">
          <cell r="A5038">
            <v>92638</v>
          </cell>
          <cell r="B5038" t="str">
            <v>TÊ, EM FERRO GALVANIZADO, CONEXÃO ROSQUEADA, DN 32 (1 1/4"), INSTALADO EM REDE DE ALIMENTAÇÃO PARA HIDRANTE - FORNECIMENTO E INSTALAÇÃO. AF_10/2020</v>
          </cell>
          <cell r="C5038" t="str">
            <v>UN</v>
          </cell>
          <cell r="D5038">
            <v>50.65</v>
          </cell>
          <cell r="E5038">
            <v>39.909999999999997</v>
          </cell>
          <cell r="F5038">
            <v>90.56</v>
          </cell>
        </row>
        <row r="5039">
          <cell r="A5039">
            <v>92639</v>
          </cell>
          <cell r="B5039" t="str">
            <v>TÊ, EM FERRO GALVANIZADO, CONEXÃO ROSQUEADA, DN 40 (1 1/2"), INSTALADO EM REDE DE ALIMENTAÇÃO PARA HIDRANTE - FORNECIMENTO E INSTALAÇÃO. AF_10/2020</v>
          </cell>
          <cell r="C5039" t="str">
            <v>UN</v>
          </cell>
          <cell r="D5039">
            <v>61.42</v>
          </cell>
          <cell r="E5039">
            <v>43.58</v>
          </cell>
          <cell r="F5039">
            <v>105</v>
          </cell>
        </row>
        <row r="5040">
          <cell r="A5040">
            <v>92640</v>
          </cell>
          <cell r="B5040" t="str">
            <v>TÊ, EM FERRO GALVANIZADO, CONEXÃO ROSQUEADA, DN 50 (2"), INSTALADO EM REDE DE ALIMENTAÇÃO PARA HIDRANTE - FORNECIMENTO E INSTALAÇÃO. AF_10/2020</v>
          </cell>
          <cell r="C5040" t="str">
            <v>UN</v>
          </cell>
          <cell r="D5040">
            <v>89.02</v>
          </cell>
          <cell r="E5040">
            <v>48.19</v>
          </cell>
          <cell r="F5040">
            <v>137.21</v>
          </cell>
        </row>
        <row r="5041">
          <cell r="A5041">
            <v>92642</v>
          </cell>
          <cell r="B5041" t="str">
            <v>TÊ, EM FERRO GALVANIZADO, CONEXÃO ROSQUEADA, DN 65 (2 1/2"), INSTALADO EM REDE DE ALIMENTAÇÃO PARA HIDRANTE - FORNECIMENTO E INSTALAÇÃO. AF_10/2020</v>
          </cell>
          <cell r="C5041" t="str">
            <v>UN</v>
          </cell>
          <cell r="D5041">
            <v>154.41999999999999</v>
          </cell>
          <cell r="E5041">
            <v>55.07</v>
          </cell>
          <cell r="F5041">
            <v>209.49</v>
          </cell>
        </row>
        <row r="5042">
          <cell r="A5042">
            <v>92644</v>
          </cell>
          <cell r="B5042" t="str">
            <v>TÊ, EM FERRO GALVANIZADO, CONEXÃO ROSQUEADA, DN 80 (3"), INSTALADO EM REDE DE ALIMENTAÇÃO PARA HIDRANTE - FORNECIMENTO E INSTALAÇÃO. AF_10/2020</v>
          </cell>
          <cell r="C5042" t="str">
            <v>UN</v>
          </cell>
          <cell r="D5042">
            <v>202.11</v>
          </cell>
          <cell r="E5042">
            <v>62</v>
          </cell>
          <cell r="F5042">
            <v>264.11</v>
          </cell>
        </row>
        <row r="5043">
          <cell r="A5043">
            <v>101935</v>
          </cell>
          <cell r="B5043" t="str">
            <v>TÊ, EM FERRO GALVANIZADO, 4", CONEXÃO ROSQUEADA, INSTALADO EM REDE DE ALIMENTAÇÃO PARA HIDRANTE - FORNECIMENTO E INSTALAÇÃO. AF_10/2020</v>
          </cell>
          <cell r="C5043" t="str">
            <v>UN</v>
          </cell>
          <cell r="D5043">
            <v>355.34</v>
          </cell>
          <cell r="E5043">
            <v>71.459999999999994</v>
          </cell>
          <cell r="F5043">
            <v>426.8</v>
          </cell>
        </row>
        <row r="5044">
          <cell r="A5044" t="str">
            <v>AUX3213</v>
          </cell>
          <cell r="B5044" t="str">
            <v>TÊ REDUÇÃO EM FERRO GALVANIZADO DN 32X15 (1 1/4" X 1/2")</v>
          </cell>
          <cell r="C5044" t="str">
            <v xml:space="preserve">UN </v>
          </cell>
          <cell r="D5044">
            <v>50.28</v>
          </cell>
          <cell r="E5044">
            <v>29.2</v>
          </cell>
          <cell r="F5044">
            <v>79.48</v>
          </cell>
        </row>
        <row r="5045">
          <cell r="A5045" t="str">
            <v>AUX2861</v>
          </cell>
          <cell r="B5045" t="str">
            <v>TÊ DE REDUÇÃO, EM FERRO GALVANIZADO, CONEXÃO ROSQUEADA, 2 1/2" X 1", INSTALADO EM REDE DE ALIMENTAÇÃO PARA HIDRANTE - FORNECIMENTO E INSTALAÇÃO.</v>
          </cell>
          <cell r="C5045" t="str">
            <v xml:space="preserve">UN </v>
          </cell>
          <cell r="D5045">
            <v>165.11</v>
          </cell>
          <cell r="E5045">
            <v>55.07</v>
          </cell>
          <cell r="F5045">
            <v>220.18</v>
          </cell>
        </row>
        <row r="5046">
          <cell r="A5046" t="str">
            <v>AUX2485</v>
          </cell>
          <cell r="B5046" t="str">
            <v>TÊ DE REDUÇÃO, EM FERRO GALVANIZADO, 2.1/2" X 1.1/2", CONEXÃO ROSQUEADA, INSTALADO EM REDE DE ALIMENTAÇÃO PARA HIDRANTE - FORNEC. E INST.</v>
          </cell>
          <cell r="C5046" t="str">
            <v xml:space="preserve">UN </v>
          </cell>
          <cell r="D5046">
            <v>163.47999999999999</v>
          </cell>
          <cell r="E5046">
            <v>51.24</v>
          </cell>
          <cell r="F5046">
            <v>214.72</v>
          </cell>
        </row>
        <row r="5047">
          <cell r="A5047" t="str">
            <v>AUX2876</v>
          </cell>
          <cell r="B5047" t="str">
            <v>TÊ DE REDUÇÃO, EM FERRO GALVANIZADO, 2.1/2" X 1.1/4", CONEXÃO ROSQUEADA, INSTALADO EM REDE DE ALIMENTAÇÃO PARA HIDRANTE - FORNEC. E INST.</v>
          </cell>
          <cell r="C5047" t="str">
            <v xml:space="preserve">UN </v>
          </cell>
          <cell r="D5047">
            <v>162.99</v>
          </cell>
          <cell r="E5047">
            <v>50.02</v>
          </cell>
          <cell r="F5047">
            <v>213.01</v>
          </cell>
        </row>
        <row r="5048">
          <cell r="A5048" t="str">
            <v>AUX1457</v>
          </cell>
          <cell r="B5048" t="str">
            <v>TÊ DE REDUÇÃO, EM FERRO GALVANIZADO, 3" X 1.1/2", CONEXÃO ROSQUEADA, INSTALADO EM REDE DE ALIMENTAÇÃO PARA HIDRANTE - FORNEC. E INST.</v>
          </cell>
          <cell r="C5048" t="str">
            <v>UN</v>
          </cell>
          <cell r="D5048">
            <v>227.99</v>
          </cell>
          <cell r="E5048">
            <v>55.87</v>
          </cell>
          <cell r="F5048">
            <v>283.86</v>
          </cell>
        </row>
        <row r="5049">
          <cell r="A5049" t="str">
            <v>AUX1458</v>
          </cell>
          <cell r="B5049" t="str">
            <v>TÊ DE REDUÇÃO, EM FERRO GALVANIZADO, 3" X 1.1/4", CONEXÃO ROSQUEADA, INSTALADO EM REDE DE ALIMENTAÇÃO PARA HIDRANTE - FORNEC. E INST.</v>
          </cell>
          <cell r="C5049" t="str">
            <v>UN</v>
          </cell>
          <cell r="D5049">
            <v>227.47</v>
          </cell>
          <cell r="E5049">
            <v>54.63</v>
          </cell>
          <cell r="F5049">
            <v>282.10000000000002</v>
          </cell>
        </row>
        <row r="5050">
          <cell r="A5050" t="str">
            <v>AUX1459</v>
          </cell>
          <cell r="B5050" t="str">
            <v>TÊ DE REDUÇÃO, EM FERRO GALVANIZADO, 3" X 1", CONEXÃO ROSQUEADA, INSTALADO EM REDE DE ALIMENTAÇÃO PARA HIDRANTE - FORNEC. E INST.</v>
          </cell>
          <cell r="C5050" t="str">
            <v>UN</v>
          </cell>
          <cell r="D5050">
            <v>227.03</v>
          </cell>
          <cell r="E5050">
            <v>53.56</v>
          </cell>
          <cell r="F5050">
            <v>280.58999999999997</v>
          </cell>
        </row>
        <row r="5051">
          <cell r="A5051" t="str">
            <v>AUX1460</v>
          </cell>
          <cell r="B5051" t="str">
            <v>TÊ DE REDUÇÃO, EM FERRO GALVANIZADO, 3" X 2.1/2", CONEXÃO ROSQUEADA, INSTALADO EM REDE DE ALIMENTAÇÃO PARA HIDRANTE - FORNEC. E INST.</v>
          </cell>
          <cell r="C5051" t="str">
            <v>UN</v>
          </cell>
          <cell r="D5051">
            <v>229.6</v>
          </cell>
          <cell r="E5051">
            <v>59.7</v>
          </cell>
          <cell r="F5051">
            <v>289.3</v>
          </cell>
        </row>
        <row r="5052">
          <cell r="A5052" t="str">
            <v>AUX2962</v>
          </cell>
          <cell r="B5052" t="str">
            <v>TÊ DE REDUÇÃO DE FERRO GALVANIZADO DE 4" X 3"</v>
          </cell>
          <cell r="C5052" t="str">
            <v>UN</v>
          </cell>
          <cell r="D5052">
            <v>395.5</v>
          </cell>
          <cell r="E5052">
            <v>17.600000000000001</v>
          </cell>
          <cell r="F5052">
            <v>413.1</v>
          </cell>
        </row>
        <row r="5053">
          <cell r="A5053">
            <v>92892</v>
          </cell>
          <cell r="B5053" t="str">
            <v>UNIÃO, EM FERRO GALVANIZADO, DN 25 (1"), CONEXÃO ROSQUEADA, INSTALADO EM REDE DE ALIMENTAÇÃO PARA HIDRANTE - FORNECIMENTO E INSTALAÇÃO. AF_10/2020</v>
          </cell>
          <cell r="C5053" t="str">
            <v>UN</v>
          </cell>
          <cell r="D5053">
            <v>42.24</v>
          </cell>
          <cell r="E5053">
            <v>18.350000000000001</v>
          </cell>
          <cell r="F5053">
            <v>60.59</v>
          </cell>
        </row>
        <row r="5054">
          <cell r="A5054">
            <v>92893</v>
          </cell>
          <cell r="B5054" t="str">
            <v>UNIÃO, EM FERRO GALVANIZADO, DN 32 (1 1/4"), CONEXÃO ROSQUEADA, INSTALADO EM REDE DE ALIMENTAÇÃO PARA HIDRANTE - FORNECIMENTO E INSTALAÇÃO. AF_10/2020</v>
          </cell>
          <cell r="C5054" t="str">
            <v>UN</v>
          </cell>
          <cell r="D5054">
            <v>66.459999999999994</v>
          </cell>
          <cell r="E5054">
            <v>19.940000000000001</v>
          </cell>
          <cell r="F5054">
            <v>86.4</v>
          </cell>
        </row>
        <row r="5055">
          <cell r="A5055">
            <v>92894</v>
          </cell>
          <cell r="B5055" t="str">
            <v>UNIÃO, EM FERRO GALVANIZADO, DN 40 (1 1/2"), CONEXÃO ROSQUEADA, INSTALADO EM REDE DE ALIMENTAÇÃO PARA HIDRANTE - FORNECIMENTO E INSTALAÇÃO. AF_10/2020</v>
          </cell>
          <cell r="C5055" t="str">
            <v>UN</v>
          </cell>
          <cell r="D5055">
            <v>81.510000000000005</v>
          </cell>
          <cell r="E5055">
            <v>21.78</v>
          </cell>
          <cell r="F5055">
            <v>103.29</v>
          </cell>
        </row>
        <row r="5056">
          <cell r="A5056">
            <v>92895</v>
          </cell>
          <cell r="B5056" t="str">
            <v>UNIÃO, EM FERRO GALVANIZADO, DN 50 (2"), CONEXÃO ROSQUEADA, INSTALADO EM REDE DE ALIMENTAÇÃO PARA HIDRANTE - FORNECIMENTO E INSTALAÇÃO. AF_10/2020</v>
          </cell>
          <cell r="C5056" t="str">
            <v>UN</v>
          </cell>
          <cell r="D5056">
            <v>116.7</v>
          </cell>
          <cell r="E5056">
            <v>24.09</v>
          </cell>
          <cell r="F5056">
            <v>140.79</v>
          </cell>
        </row>
        <row r="5057">
          <cell r="A5057">
            <v>92896</v>
          </cell>
          <cell r="B5057" t="str">
            <v>UNIÃO, EM FERRO GALVANIZADO, DN 65 (2 1/2"), CONEXÃO ROSQUEADA, INSTALADO EM REDE DE ALIMENTAÇÃO PARA HIDRANTE - FORNECIMENTO E INSTALAÇÃO. AF_10/2020</v>
          </cell>
          <cell r="C5057" t="str">
            <v>UN</v>
          </cell>
          <cell r="D5057">
            <v>188.06</v>
          </cell>
          <cell r="E5057">
            <v>27.54</v>
          </cell>
          <cell r="F5057">
            <v>215.6</v>
          </cell>
        </row>
        <row r="5058">
          <cell r="A5058">
            <v>92897</v>
          </cell>
          <cell r="B5058" t="str">
            <v>UNIÃO, EM FERRO GALVANIZADO, DN 80 (3"), CONEXÃO ROSQUEADA, INSTALADO EM REDE DE ALIMENTAÇÃO PARA HIDRANTE - FORNECIMENTO E INSTALAÇÃO. AF_10/2020</v>
          </cell>
          <cell r="C5058" t="str">
            <v>UN</v>
          </cell>
          <cell r="D5058">
            <v>286.52999999999997</v>
          </cell>
          <cell r="E5058">
            <v>30.98</v>
          </cell>
          <cell r="F5058">
            <v>317.51</v>
          </cell>
        </row>
        <row r="5059">
          <cell r="A5059" t="str">
            <v>AUX2487</v>
          </cell>
          <cell r="B5059" t="str">
            <v>FORNECIMENTO E ASSENTAMENTO DE FLANGE SEXTAVADO DE FERRO GALVANIZADO DE 1.1/4"</v>
          </cell>
          <cell r="C5059" t="str">
            <v xml:space="preserve">UN </v>
          </cell>
          <cell r="D5059">
            <v>50</v>
          </cell>
          <cell r="E5059">
            <v>14.49</v>
          </cell>
          <cell r="F5059">
            <v>64.489999999999995</v>
          </cell>
        </row>
        <row r="5060">
          <cell r="A5060" t="str">
            <v>AUX2488</v>
          </cell>
          <cell r="B5060" t="str">
            <v>FORNECIMENTO E ASSENTAMENTO DE FLANGE SEXTAVADO DE FERRO GALVANIZADO DE 2.1/2"</v>
          </cell>
          <cell r="C5060" t="str">
            <v xml:space="preserve">UN </v>
          </cell>
          <cell r="D5060">
            <v>112.36</v>
          </cell>
          <cell r="E5060">
            <v>21.74</v>
          </cell>
          <cell r="F5060">
            <v>134.1</v>
          </cell>
        </row>
        <row r="5061">
          <cell r="A5061" t="str">
            <v>AUX1909</v>
          </cell>
          <cell r="B5061" t="str">
            <v>FORNECIMENTO E ASSENTAMENTO DE FLANGE SEXTAVADO DE FERRO GALVANIZADO DE 3"</v>
          </cell>
          <cell r="C5061" t="str">
            <v xml:space="preserve">UN </v>
          </cell>
          <cell r="D5061">
            <v>149.63</v>
          </cell>
          <cell r="E5061">
            <v>24.27</v>
          </cell>
          <cell r="F5061">
            <v>173.9</v>
          </cell>
        </row>
        <row r="5062">
          <cell r="A5062" t="str">
            <v>AUX2961</v>
          </cell>
          <cell r="B5062" t="str">
            <v>BUCHA DE REDUÇÃO DE FERRO GALVANIZADO DE 4" X 3"</v>
          </cell>
          <cell r="C5062" t="str">
            <v>UN</v>
          </cell>
          <cell r="D5062">
            <v>134.38999999999999</v>
          </cell>
          <cell r="E5062">
            <v>17.600000000000001</v>
          </cell>
          <cell r="F5062">
            <v>151.99</v>
          </cell>
        </row>
        <row r="5063">
          <cell r="A5063" t="str">
            <v>AUX2266</v>
          </cell>
          <cell r="B5063" t="str">
            <v xml:space="preserve">FORNECIMENTO E ASSENTAMENTO DE CURVA 90 DE FERRO GALVANIZADO DE 2 1/2" </v>
          </cell>
          <cell r="C5063" t="str">
            <v>UN</v>
          </cell>
          <cell r="D5063">
            <v>225.65</v>
          </cell>
          <cell r="E5063">
            <v>14.49</v>
          </cell>
          <cell r="F5063">
            <v>240.14</v>
          </cell>
        </row>
        <row r="5064">
          <cell r="A5064" t="str">
            <v>AUX2949</v>
          </cell>
          <cell r="B5064" t="str">
            <v>COTOVELO 90 GRAUS DE FERRO GALVANIZADO, COM ROSCA BSP MACHO/FÊMEA, DE 3"</v>
          </cell>
          <cell r="C5064" t="str">
            <v>UN</v>
          </cell>
          <cell r="D5064">
            <v>200.33</v>
          </cell>
          <cell r="E5064">
            <v>29.95</v>
          </cell>
          <cell r="F5064">
            <v>230.28</v>
          </cell>
        </row>
        <row r="5065">
          <cell r="A5065"/>
          <cell r="B5065" t="str">
            <v>REDE DE ALIMENTAÇÃO PARA HIDRANTES - AÇO GALVANIZADO, CONEXÃO SOLDADA</v>
          </cell>
          <cell r="C5065"/>
          <cell r="D5065"/>
          <cell r="E5065"/>
          <cell r="F5065"/>
        </row>
        <row r="5066">
          <cell r="A5066">
            <v>97461</v>
          </cell>
          <cell r="B5066" t="str">
            <v>LUVA, EM AÇO, CONEXÃO SOLDADA, DN 25 (1"), INSTALADO EM REDE DE ALIMENTAÇÃO PARA HIDRANTE - FORNECIMENTO E INSTALAÇÃO. AF_10/2020</v>
          </cell>
          <cell r="C5066" t="str">
            <v>UN</v>
          </cell>
          <cell r="D5066">
            <v>30.37</v>
          </cell>
          <cell r="E5066">
            <v>8.85</v>
          </cell>
          <cell r="F5066">
            <v>39.22</v>
          </cell>
        </row>
        <row r="5067">
          <cell r="A5067">
            <v>97462</v>
          </cell>
          <cell r="B5067" t="str">
            <v>LUVA COM REDUÇÃO, EM AÇO, CONEXÃO SOLDADA, DN 25 X 20 MM (1  X 3/4"), INSTALADO EM REDE DE ALIMENTAÇÃO PARA HIDRANTE - FORNECIMENTO E INSTALAÇÃO. AF_10/2020</v>
          </cell>
          <cell r="C5067" t="str">
            <v>UN</v>
          </cell>
          <cell r="D5067">
            <v>23.69</v>
          </cell>
          <cell r="E5067">
            <v>8.85</v>
          </cell>
          <cell r="F5067">
            <v>32.54</v>
          </cell>
        </row>
        <row r="5068">
          <cell r="A5068">
            <v>97464</v>
          </cell>
          <cell r="B5068" t="str">
            <v>LUVA, EM AÇO, CONEXÃO SOLDADA, DN 32 (1 1/4"), INSTALADO EM REDE DE ALIMENTAÇÃO PARA HIDRANTE - FORNECIMENTO E INSTALAÇÃO. AF_10/2020</v>
          </cell>
          <cell r="C5068" t="str">
            <v>UN</v>
          </cell>
          <cell r="D5068">
            <v>45.36</v>
          </cell>
          <cell r="E5068">
            <v>11.32</v>
          </cell>
          <cell r="F5068">
            <v>56.68</v>
          </cell>
        </row>
        <row r="5069">
          <cell r="A5069">
            <v>97465</v>
          </cell>
          <cell r="B5069" t="str">
            <v>LUVA COM REDUÇÃO, EM AÇO, CONEXÃO SOLDADA, DN 32 X 25 MM (1 1/4"  X 1"), INSTALADO EM REDE DE ALIMENTAÇÃO PARA HIDRANTE - FORNECIMENTO E INSTALAÇÃO. AF_10/2020</v>
          </cell>
          <cell r="C5069" t="str">
            <v>UN</v>
          </cell>
          <cell r="D5069">
            <v>56.64</v>
          </cell>
          <cell r="E5069">
            <v>11.31</v>
          </cell>
          <cell r="F5069">
            <v>67.95</v>
          </cell>
        </row>
        <row r="5070">
          <cell r="A5070">
            <v>97467</v>
          </cell>
          <cell r="B5070" t="str">
            <v>LUVA, EM AÇO, CONEXÃO SOLDADA, DN 40 (1 1/2"), INSTALADO EM REDE DE ALIMENTAÇÃO PARA HIDRANTE - FORNECIMENTO E INSTALAÇÃO. AF_10/2020</v>
          </cell>
          <cell r="C5070" t="str">
            <v>UN</v>
          </cell>
          <cell r="D5070">
            <v>57.79</v>
          </cell>
          <cell r="E5070">
            <v>14.18</v>
          </cell>
          <cell r="F5070">
            <v>71.97</v>
          </cell>
        </row>
        <row r="5071">
          <cell r="A5071">
            <v>97468</v>
          </cell>
          <cell r="B5071" t="str">
            <v>LUVA COM REDUÇÃO, EM AÇO, CONEXÃO SOLDADA, DN 40  X 32 MM (1 1/2" X 1 1/4"), INSTALADO EM REDE DE ALIMENTAÇÃO PARA HIDRANTE - FORNECIMENTO E INSTALAÇÃO. AF_10/2020</v>
          </cell>
          <cell r="C5071" t="str">
            <v>UN</v>
          </cell>
          <cell r="D5071">
            <v>72.23</v>
          </cell>
          <cell r="E5071">
            <v>14.17</v>
          </cell>
          <cell r="F5071">
            <v>86.4</v>
          </cell>
        </row>
        <row r="5072">
          <cell r="A5072">
            <v>97470</v>
          </cell>
          <cell r="B5072" t="str">
            <v>LUVA, EM AÇO, CONEXÃO SOLDADA, DN 50 (2"), INSTALADO EM REDE DE ALIMENTAÇÃO PARA HIDRANTE - FORNECIMENTO E INSTALAÇÃO. AF_10/2020</v>
          </cell>
          <cell r="C5072" t="str">
            <v>UN</v>
          </cell>
          <cell r="D5072">
            <v>89.04</v>
          </cell>
          <cell r="E5072">
            <v>17.71</v>
          </cell>
          <cell r="F5072">
            <v>106.75</v>
          </cell>
        </row>
        <row r="5073">
          <cell r="A5073">
            <v>97471</v>
          </cell>
          <cell r="B5073" t="str">
            <v>LUVA COM REDUÇÃO, EM AÇO, CONEXÃO SOLDADA, DN 50 X 40 MM (2" X 1 1/2"), INSTALADO EM REDE DE ALIMENTAÇÃO PARA HIDRANTE - FORNECIMENTO E INSTALAÇÃO. AF_10/2020</v>
          </cell>
          <cell r="C5073" t="str">
            <v>UN</v>
          </cell>
          <cell r="D5073">
            <v>111.86</v>
          </cell>
          <cell r="E5073">
            <v>17.71</v>
          </cell>
          <cell r="F5073">
            <v>129.57</v>
          </cell>
        </row>
        <row r="5074">
          <cell r="A5074">
            <v>97474</v>
          </cell>
          <cell r="B5074" t="str">
            <v>LUVA, EM AÇO, CONEXÃO SOLDADA, DN 65 (2 1/2"), INSTALADO EM REDE DE ALIMENTAÇÃO PARA HIDRANTE - FORNECIMENTO E INSTALAÇÃO. AF_10/2020</v>
          </cell>
          <cell r="C5074" t="str">
            <v>UN</v>
          </cell>
          <cell r="D5074">
            <v>173.57</v>
          </cell>
          <cell r="E5074">
            <v>23.02</v>
          </cell>
          <cell r="F5074">
            <v>196.59</v>
          </cell>
        </row>
        <row r="5075">
          <cell r="A5075">
            <v>97475</v>
          </cell>
          <cell r="B5075" t="str">
            <v>LUVA COM REDUÇÃO, EM AÇO, CONEXÃO SOLDADA, DN 65 X 50 MM (2 1/2" X 2"), INSTALADO EM REDE DE ALIMENTAÇÃO PARA HIDRANTE - FORNECIMENTO E INSTALAÇÃO. AF_10/2020</v>
          </cell>
          <cell r="C5075" t="str">
            <v>UN</v>
          </cell>
          <cell r="D5075">
            <v>219.71</v>
          </cell>
          <cell r="E5075">
            <v>23.02</v>
          </cell>
          <cell r="F5075">
            <v>242.73</v>
          </cell>
        </row>
        <row r="5076">
          <cell r="A5076">
            <v>97477</v>
          </cell>
          <cell r="B5076" t="str">
            <v>LUVA, EM AÇO, CONEXÃO SOLDADA, DN 80 (3"), INSTALADO EM REDE DE ALIMENTAÇÃO PARA HIDRANTE - FORNECIMENTO E INSTALAÇÃO. AF_10/2020</v>
          </cell>
          <cell r="C5076" t="str">
            <v>UN</v>
          </cell>
          <cell r="D5076">
            <v>233.82</v>
          </cell>
          <cell r="E5076">
            <v>28.41</v>
          </cell>
          <cell r="F5076">
            <v>262.23</v>
          </cell>
        </row>
        <row r="5077">
          <cell r="A5077">
            <v>97478</v>
          </cell>
          <cell r="B5077" t="str">
            <v>LUVA COM REDUÇÃO, EM AÇO, CONEXÃO SOLDADA, DN 80 X 65 MM (3" X 2 1/2"), INSTALADO EM REDE DE ALIMENTAÇÃO PARA HIDRANTE - FORNECIMENTO E INSTALAÇÃO. AF_10/2020</v>
          </cell>
          <cell r="C5077" t="str">
            <v>UN</v>
          </cell>
          <cell r="D5077">
            <v>295.97000000000003</v>
          </cell>
          <cell r="E5077">
            <v>28.4</v>
          </cell>
          <cell r="F5077">
            <v>324.37</v>
          </cell>
        </row>
        <row r="5078">
          <cell r="A5078">
            <v>97479</v>
          </cell>
          <cell r="B5078" t="str">
            <v>CURVA 45 GRAUS, EM AÇO, CONEXÃO SOLDADA, DN 25 (1"), INSTALADO EM REDE DE ALIMENTAÇÃO PARA HIDRANTE - FORNECIMENTO E INSTALAÇÃO. AF_10/2020</v>
          </cell>
          <cell r="C5078" t="str">
            <v>UN</v>
          </cell>
          <cell r="D5078">
            <v>50.11</v>
          </cell>
          <cell r="E5078">
            <v>13.28</v>
          </cell>
          <cell r="F5078">
            <v>63.39</v>
          </cell>
        </row>
        <row r="5079">
          <cell r="A5079">
            <v>97480</v>
          </cell>
          <cell r="B5079" t="str">
            <v>CURVA 90 GRAUS, EM AÇO, CONEXÃO SOLDADA, DN 25 (1"), INSTALADO EM REDE DE ALIMENTAÇÃO PARA HIDRANTE - FORNECIMENTO E INSTALAÇÃO. AF_10/2020</v>
          </cell>
          <cell r="C5079" t="str">
            <v>UN</v>
          </cell>
          <cell r="D5079">
            <v>50.11</v>
          </cell>
          <cell r="E5079">
            <v>13.28</v>
          </cell>
          <cell r="F5079">
            <v>63.39</v>
          </cell>
        </row>
        <row r="5080">
          <cell r="A5080">
            <v>97481</v>
          </cell>
          <cell r="B5080" t="str">
            <v>CURVA 45 GRAUS, EM AÇO, CONEXÃO SOLDADA, DN 32 (1 1/4"), INSTALADO EM REDE DE ALIMENTAÇÃO PARA HIDRANTE - FORNECIMENTO E INSTALAÇÃO. AF_10/2020</v>
          </cell>
          <cell r="C5080" t="str">
            <v>UN</v>
          </cell>
          <cell r="D5080">
            <v>75.17</v>
          </cell>
          <cell r="E5080">
            <v>17</v>
          </cell>
          <cell r="F5080">
            <v>92.17</v>
          </cell>
        </row>
        <row r="5081">
          <cell r="A5081">
            <v>97482</v>
          </cell>
          <cell r="B5081" t="str">
            <v>CURVA 90 GRAUS, EM AÇO, CONEXÃO SOLDADA, DN 32 (1 1/4"), INSTALADO EM REDE DE ALIMENTAÇÃO PARA HIDRANTE - FORNECIMENTO E INSTALAÇÃO. AF_10/2020</v>
          </cell>
          <cell r="C5081" t="str">
            <v>UN</v>
          </cell>
          <cell r="D5081">
            <v>75.17</v>
          </cell>
          <cell r="E5081">
            <v>17</v>
          </cell>
          <cell r="F5081">
            <v>92.17</v>
          </cell>
        </row>
        <row r="5082">
          <cell r="A5082">
            <v>97483</v>
          </cell>
          <cell r="B5082" t="str">
            <v>CURVA 45 GRAUS, EM AÇO, CONEXÃO SOLDADA, DN 40 (1 1/2"), INSTALADO EM REDE DE ALIMENTAÇÃO PARA HIDRANTE - FORNECIMENTO E INSTALAÇÃO. AF_10/2020</v>
          </cell>
          <cell r="C5082" t="str">
            <v>UN</v>
          </cell>
          <cell r="D5082">
            <v>108.18</v>
          </cell>
          <cell r="E5082">
            <v>21.26</v>
          </cell>
          <cell r="F5082">
            <v>129.44</v>
          </cell>
        </row>
        <row r="5083">
          <cell r="A5083">
            <v>97484</v>
          </cell>
          <cell r="B5083" t="str">
            <v>CURVA 90 GRAUS, EM AÇO, CONEXÃO SOLDADA, DN 40 (1 1/2"), INSTALADO EM REDE DE ALIMENTAÇÃO PARA HIDRANTE - FORNECIMENTO E INSTALAÇÃO. AF_10/2020</v>
          </cell>
          <cell r="C5083" t="str">
            <v>UN</v>
          </cell>
          <cell r="D5083">
            <v>108.18</v>
          </cell>
          <cell r="E5083">
            <v>21.26</v>
          </cell>
          <cell r="F5083">
            <v>129.44</v>
          </cell>
        </row>
        <row r="5084">
          <cell r="A5084">
            <v>97485</v>
          </cell>
          <cell r="B5084" t="str">
            <v>CURVA 45 GRAUS, EM AÇO, CONEXÃO SOLDADA, DN 50 (2"), INSTALADO EM REDE DE ALIMENTAÇÃO PARA HIDRANTE - FORNECIMENTO E INSTALAÇÃO. AF_10/2020</v>
          </cell>
          <cell r="C5084" t="str">
            <v>UN</v>
          </cell>
          <cell r="D5084">
            <v>152.31</v>
          </cell>
          <cell r="E5084">
            <v>26.57</v>
          </cell>
          <cell r="F5084">
            <v>178.88</v>
          </cell>
        </row>
        <row r="5085">
          <cell r="A5085">
            <v>97486</v>
          </cell>
          <cell r="B5085" t="str">
            <v>CURVA 90 GRAUS, EM AÇO, CONEXÃO SOLDADA, DN 50 (2"), INSTALADO EM REDE DE ALIMENTAÇÃO PARA HIDRANTE - FORNECIMENTO E INSTALAÇÃO. AF_10/2020</v>
          </cell>
          <cell r="C5085" t="str">
            <v>UN</v>
          </cell>
          <cell r="D5085">
            <v>165.34</v>
          </cell>
          <cell r="E5085">
            <v>26.57</v>
          </cell>
          <cell r="F5085">
            <v>191.91</v>
          </cell>
        </row>
        <row r="5086">
          <cell r="A5086">
            <v>97487</v>
          </cell>
          <cell r="B5086" t="str">
            <v>CURVA 45 GRAUS, EM AÇO, CONEXÃO SOLDADA, DN 65 (2 1/2"), INSTALADO EM REDE DE ALIMENTAÇÃO PARA HIDRANTE - FORNECIMENTO E INSTALAÇÃO. AF_10/2020</v>
          </cell>
          <cell r="C5086" t="str">
            <v>UN</v>
          </cell>
          <cell r="D5086">
            <v>296.66000000000003</v>
          </cell>
          <cell r="E5086">
            <v>34.6</v>
          </cell>
          <cell r="F5086">
            <v>331.26</v>
          </cell>
        </row>
        <row r="5087">
          <cell r="A5087">
            <v>97488</v>
          </cell>
          <cell r="B5087" t="str">
            <v>CURVA 90 GRAUS, EM AÇO, CONEXÃO SOLDADA, DN 65 (2 1/2"), INSTALADO EM REDE DE ALIMENTAÇÃO PARA HIDRANTE - FORNECIMENTO E INSTALAÇÃO. AF_10/2020</v>
          </cell>
          <cell r="C5087" t="str">
            <v>UN</v>
          </cell>
          <cell r="D5087">
            <v>317.49</v>
          </cell>
          <cell r="E5087">
            <v>34.6</v>
          </cell>
          <cell r="F5087">
            <v>352.09</v>
          </cell>
        </row>
        <row r="5088">
          <cell r="A5088">
            <v>97489</v>
          </cell>
          <cell r="B5088" t="str">
            <v>CURVA 45 GRAUS, EM AÇO, CONEXÃO SOLDADA, DN 80 (3"), INSTALADO EM REDE DE ALIMENTAÇÃO PARA HIDRANTE - FORNECIMENTO E INSTALAÇÃO. AF_10/2020</v>
          </cell>
          <cell r="C5088" t="str">
            <v>UN</v>
          </cell>
          <cell r="D5088">
            <v>748.34</v>
          </cell>
          <cell r="E5088">
            <v>42.58</v>
          </cell>
          <cell r="F5088">
            <v>790.92</v>
          </cell>
        </row>
        <row r="5089">
          <cell r="A5089">
            <v>97490</v>
          </cell>
          <cell r="B5089" t="str">
            <v>CURVA 90 GRAUS, EM AÇO, CONEXÃO SOLDADA, DN 80 (3"), INSTALADO EM REDE DE ALIMENTAÇÃO PARA HIDRANTE - FORNECIMENTO E INSTALAÇÃO. AF_10/2020</v>
          </cell>
          <cell r="C5089" t="str">
            <v>UN</v>
          </cell>
          <cell r="D5089">
            <v>654.88</v>
          </cell>
          <cell r="E5089">
            <v>42.58</v>
          </cell>
          <cell r="F5089">
            <v>697.46</v>
          </cell>
        </row>
        <row r="5090">
          <cell r="A5090">
            <v>97491</v>
          </cell>
          <cell r="B5090" t="str">
            <v>TÊ, EM AÇO, CONEXÃO SOLDADA, DN 25 (1"), INSTALADO EM REDE DE ALIMENTAÇÃO PARA HIDRANTE - FORNECIMENTO E INSTALAÇÃO. AF_10/2020</v>
          </cell>
          <cell r="C5090" t="str">
            <v>UN</v>
          </cell>
          <cell r="D5090">
            <v>80.680000000000007</v>
          </cell>
          <cell r="E5090">
            <v>17.64</v>
          </cell>
          <cell r="F5090">
            <v>98.32</v>
          </cell>
        </row>
        <row r="5091">
          <cell r="A5091">
            <v>97492</v>
          </cell>
          <cell r="B5091" t="str">
            <v>TÊ, EM AÇO, CONEXÃO SOLDADA, DN 32 (1 1/4"), INSTALADO EM REDE DE ALIMENTAÇÃO PARA HIDRANTE - FORNECIMENTO E INSTALAÇÃO. AF_10/2020</v>
          </cell>
          <cell r="C5091" t="str">
            <v>UN</v>
          </cell>
          <cell r="D5091">
            <v>122.02</v>
          </cell>
          <cell r="E5091">
            <v>22.66</v>
          </cell>
          <cell r="F5091">
            <v>144.68</v>
          </cell>
        </row>
        <row r="5092">
          <cell r="A5092">
            <v>97493</v>
          </cell>
          <cell r="B5092" t="str">
            <v>TÊ, EM AÇO, CONEXÃO SOLDADA, DN 40 (1 1/2"), INSTALADO EM REDE DE ALIMENTAÇÃO PARA HIDRANTE - FORNECIMENTO E INSTALAÇÃO. AF_10/2020</v>
          </cell>
          <cell r="C5092" t="str">
            <v>UN</v>
          </cell>
          <cell r="D5092">
            <v>158.36000000000001</v>
          </cell>
          <cell r="E5092">
            <v>28.35</v>
          </cell>
          <cell r="F5092">
            <v>186.71</v>
          </cell>
        </row>
        <row r="5093">
          <cell r="A5093">
            <v>97494</v>
          </cell>
          <cell r="B5093" t="str">
            <v>TÊ, EM AÇO, CONEXÃO SOLDADA, DN 50 (2"), INSTALADO EM REDE DE ALIMENTAÇÃO PARA HIDRANTE - FORNECIMENTO E INSTALAÇÃO. AF_10/2020</v>
          </cell>
          <cell r="C5093" t="str">
            <v>UN</v>
          </cell>
          <cell r="D5093">
            <v>255.34</v>
          </cell>
          <cell r="E5093">
            <v>35.44</v>
          </cell>
          <cell r="F5093">
            <v>290.77999999999997</v>
          </cell>
        </row>
        <row r="5094">
          <cell r="A5094">
            <v>97495</v>
          </cell>
          <cell r="B5094" t="str">
            <v>TÊ, EM AÇO, CONEXÃO SOLDADA, DN 65 (2 1/2"), INSTALADO EM REDE DE ALIMENTAÇÃO PARA HIDRANTE - FORNECIMENTO E INSTALAÇÃO. AF_10/2020</v>
          </cell>
          <cell r="C5094" t="str">
            <v>UN</v>
          </cell>
          <cell r="D5094">
            <v>489.07</v>
          </cell>
          <cell r="E5094">
            <v>46.13</v>
          </cell>
          <cell r="F5094">
            <v>535.20000000000005</v>
          </cell>
        </row>
        <row r="5095">
          <cell r="A5095">
            <v>97496</v>
          </cell>
          <cell r="B5095" t="str">
            <v>TÊ, EM AÇO, CONEXÃO SOLDADA, DN 80 (3"), INSTALADO EM REDE DE ALIMENTAÇÃO PARA HIDRANTE - FORNECIMENTO E INSTALAÇÃO. AF_10/2020</v>
          </cell>
          <cell r="C5095" t="str">
            <v>UN</v>
          </cell>
          <cell r="D5095">
            <v>791.62</v>
          </cell>
          <cell r="E5095">
            <v>56.81</v>
          </cell>
          <cell r="F5095">
            <v>848.43</v>
          </cell>
        </row>
        <row r="5096">
          <cell r="A5096"/>
          <cell r="B5096" t="str">
            <v>TUBOS DE AÇO GALVANIZADO COM COSTURA, ROSQUEADA, SPRINKLER</v>
          </cell>
          <cell r="C5096"/>
          <cell r="D5096"/>
          <cell r="E5096"/>
          <cell r="F5096"/>
        </row>
        <row r="5097">
          <cell r="A5097">
            <v>97535</v>
          </cell>
          <cell r="B5097" t="str">
            <v>TUBO DE AÇO GALVANIZADO COM COSTURA, CLASSE MÉDIA, CONEXÃO ROSQUEADA, DN 25 (1"), INSTALADO EM REDE DE ALIMENTAÇÃO PARA SPRINKLER - FORNECIMENTO E INSTALAÇÃO. AF_10/2020</v>
          </cell>
          <cell r="C5097" t="str">
            <v>M</v>
          </cell>
          <cell r="D5097">
            <v>45.06</v>
          </cell>
          <cell r="E5097">
            <v>9.73</v>
          </cell>
          <cell r="F5097">
            <v>54.79</v>
          </cell>
        </row>
        <row r="5098">
          <cell r="A5098">
            <v>92652</v>
          </cell>
          <cell r="B5098" t="str">
            <v>TUBO DE AÇO GALVANIZADO COM COSTURA, CLASSE MÉDIA, CONEXÃO ROSQUEADA, DN 32 (1 1/4"), INSTALADO EM REDE DE ALIMENTAÇÃO PARA SPRINKLER - FORNECIMENTO E INSTALAÇÃO. AF_10/2020</v>
          </cell>
          <cell r="C5098" t="str">
            <v>M</v>
          </cell>
          <cell r="D5098">
            <v>56.08</v>
          </cell>
          <cell r="E5098">
            <v>10.29</v>
          </cell>
          <cell r="F5098">
            <v>66.37</v>
          </cell>
        </row>
        <row r="5099">
          <cell r="A5099">
            <v>92653</v>
          </cell>
          <cell r="B5099" t="str">
            <v>TUBO DE AÇO GALVANIZADO COM COSTURA, CLASSE MÉDIA, CONEXÃO ROSQUEADA, DN 40 (1 1/2"), INSTALADO EM REDE DE ALIMENTAÇÃO PARA SPRINKLER - FORNECIMENTO E INSTALAÇÃO. AF_10/2020</v>
          </cell>
          <cell r="C5099" t="str">
            <v>M</v>
          </cell>
          <cell r="D5099">
            <v>64.760000000000005</v>
          </cell>
          <cell r="E5099">
            <v>10.91</v>
          </cell>
          <cell r="F5099">
            <v>75.67</v>
          </cell>
        </row>
        <row r="5100">
          <cell r="A5100">
            <v>92654</v>
          </cell>
          <cell r="B5100" t="str">
            <v>TUBO DE AÇO GALVANIZADO COM COSTURA, CLASSE MÉDIA, CONEXÃO ROSQUEADA, DN 50 (2"), INSTALADO EM REDE DE ALIMENTAÇÃO PARA SPRINKLER - FORNECIMENTO E INSTALAÇÃO. AF_10/2020</v>
          </cell>
          <cell r="C5100" t="str">
            <v>M</v>
          </cell>
          <cell r="D5100">
            <v>91.82</v>
          </cell>
          <cell r="E5100">
            <v>11.7</v>
          </cell>
          <cell r="F5100">
            <v>103.52</v>
          </cell>
        </row>
        <row r="5101">
          <cell r="A5101">
            <v>92655</v>
          </cell>
          <cell r="B5101" t="str">
            <v>TUBO DE AÇO GALVANIZADO COM COSTURA, CLASSE MÉDIA, CONEXÃO ROSQUEADA, DN 65 (2 1/2"), INSTALADO EM REDE DE ALIMENTAÇÃO PARA SPRINKLER - FORNECIMENTO E INSTALAÇÃO. AF_10/2020</v>
          </cell>
          <cell r="C5101" t="str">
            <v>M</v>
          </cell>
          <cell r="D5101">
            <v>113.32</v>
          </cell>
          <cell r="E5101">
            <v>12.9</v>
          </cell>
          <cell r="F5101">
            <v>126.22</v>
          </cell>
        </row>
        <row r="5102">
          <cell r="A5102">
            <v>92656</v>
          </cell>
          <cell r="B5102" t="str">
            <v>TUBO DE AÇO GALVANIZADO COM COSTURA, CLASSE MÉDIA, CONEXÃO ROSQUEADA, DN 80 (3"), INSTALADO EM REDE DE ALIMENTAÇÃO PARA SPRINKLER - FORNECIMENTO E INSTALAÇÃO. AF_10/2020</v>
          </cell>
          <cell r="C5102" t="str">
            <v>M</v>
          </cell>
          <cell r="D5102">
            <v>151.24</v>
          </cell>
          <cell r="E5102">
            <v>14.05</v>
          </cell>
          <cell r="F5102">
            <v>165.29</v>
          </cell>
        </row>
        <row r="5103">
          <cell r="A5103"/>
          <cell r="B5103" t="str">
            <v>SPRINKLER E CONEXÕES EM FERRO GALVANIZADO, ROSQUEADA, PARA SPRINKLER</v>
          </cell>
          <cell r="C5103"/>
          <cell r="D5103"/>
          <cell r="E5103"/>
          <cell r="F5103"/>
        </row>
        <row r="5104">
          <cell r="A5104">
            <v>95696</v>
          </cell>
          <cell r="B5104" t="str">
            <v>SPRINKLER TIPO PENDENTE, 68 °C, UNIÃO POR ROSCA DN 15 (1/2") - FORNECIMENTO E INSTALAÇÃO. AF_10/2020</v>
          </cell>
          <cell r="C5104" t="str">
            <v>UN</v>
          </cell>
          <cell r="D5104">
            <v>57.8</v>
          </cell>
          <cell r="E5104">
            <v>2.6</v>
          </cell>
          <cell r="F5104">
            <v>60.4</v>
          </cell>
        </row>
        <row r="5105">
          <cell r="A5105">
            <v>92657</v>
          </cell>
          <cell r="B5105" t="str">
            <v>NIPLE, EM FERRO GALVANIZADO, CONEXÃO ROSQUEADA, DN 25 (1"), INSTALADO EM REDE DE ALIMENTAÇÃO PARA SPRINKLER - FORNECIMENTO E INSTALAÇÃO. AF_10/2020</v>
          </cell>
          <cell r="C5105" t="str">
            <v>UN</v>
          </cell>
          <cell r="D5105">
            <v>16.760000000000002</v>
          </cell>
          <cell r="E5105">
            <v>11.27</v>
          </cell>
          <cell r="F5105">
            <v>28.03</v>
          </cell>
        </row>
        <row r="5106">
          <cell r="A5106">
            <v>92658</v>
          </cell>
          <cell r="B5106" t="str">
            <v>LUVA, EM FERRO GALVANIZADO, CONEXÃO ROSQUEADA, DN 25 (1"), INSTALADO EM REDE DE ALIMENTAÇÃO PARA SPRINKLER - FORNECIMENTO E INSTALAÇÃO. AF_10/2020</v>
          </cell>
          <cell r="C5106" t="str">
            <v>UN</v>
          </cell>
          <cell r="D5106">
            <v>18.71</v>
          </cell>
          <cell r="E5106">
            <v>11.26</v>
          </cell>
          <cell r="F5106">
            <v>29.97</v>
          </cell>
        </row>
        <row r="5107">
          <cell r="A5107">
            <v>92659</v>
          </cell>
          <cell r="B5107" t="str">
            <v>NIPLE, EM FERRO GALVANIZADO, CONEXÃO ROSQUEADA, DN 32 (1 1/4"), INSTALADO EM REDE DE ALIMENTAÇÃO PARA SPRINKLER - FORNECIMENTO E INSTALAÇÃO. AF_10/2020</v>
          </cell>
          <cell r="C5107" t="str">
            <v>UN</v>
          </cell>
          <cell r="D5107">
            <v>22.86</v>
          </cell>
          <cell r="E5107">
            <v>11.9</v>
          </cell>
          <cell r="F5107">
            <v>34.76</v>
          </cell>
        </row>
        <row r="5108">
          <cell r="A5108">
            <v>92660</v>
          </cell>
          <cell r="B5108" t="str">
            <v>LUVA, EM FERRO GALVANIZADO, CONEXÃO ROSQUEADA, DN 32 (1 1/4"), INSTALADO EM REDE DE ALIMENTAÇÃO PARA SPRINKLER - FORNECIMENTO E INSTALAÇÃO. AF_10/2020</v>
          </cell>
          <cell r="C5108" t="str">
            <v>UN</v>
          </cell>
          <cell r="D5108">
            <v>24.66</v>
          </cell>
          <cell r="E5108">
            <v>11.9</v>
          </cell>
          <cell r="F5108">
            <v>36.56</v>
          </cell>
        </row>
        <row r="5109">
          <cell r="A5109">
            <v>92661</v>
          </cell>
          <cell r="B5109" t="str">
            <v>NIPLE, EM FERRO GALVANIZADO, CONEXÃO ROSQUEADA, DN 40 (1 1/2"), INSTALADO EM REDE DE ALIMENTAÇÃO PARA SPRINKLER - FORNECIMENTO E INSTALAÇÃO. AF_10/2020</v>
          </cell>
          <cell r="C5109" t="str">
            <v>UN</v>
          </cell>
          <cell r="D5109">
            <v>29.06</v>
          </cell>
          <cell r="E5109">
            <v>12.62</v>
          </cell>
          <cell r="F5109">
            <v>41.68</v>
          </cell>
        </row>
        <row r="5110">
          <cell r="A5110">
            <v>92662</v>
          </cell>
          <cell r="B5110" t="str">
            <v>LUVA, EM FERRO GALVANIZADO, CONEXÃO ROSQUEADA, DN 40 (1 1/2"), INSTALADO EM REDE DE ALIMENTAÇÃO PARA SPRINKLER - FORNECIMENTO E INSTALAÇÃO. AF_10/2020</v>
          </cell>
          <cell r="C5110" t="str">
            <v>UN</v>
          </cell>
          <cell r="D5110">
            <v>29.41</v>
          </cell>
          <cell r="E5110">
            <v>12.62</v>
          </cell>
          <cell r="F5110">
            <v>42.03</v>
          </cell>
        </row>
        <row r="5111">
          <cell r="A5111">
            <v>92663</v>
          </cell>
          <cell r="B5111" t="str">
            <v>NIPLE, EM FERRO GALVANIZADO, CONEXÃO ROSQUEADA, DN 50 (2"), INSTALADO EM REDE DE ALIMENTAÇÃO PARA SPRINKLER - FORNECIMENTO E INSTALAÇÃO. AF_10/2020</v>
          </cell>
          <cell r="C5111" t="str">
            <v>UN</v>
          </cell>
          <cell r="D5111">
            <v>42.71</v>
          </cell>
          <cell r="E5111">
            <v>13.54</v>
          </cell>
          <cell r="F5111">
            <v>56.25</v>
          </cell>
        </row>
        <row r="5112">
          <cell r="A5112">
            <v>92664</v>
          </cell>
          <cell r="B5112" t="str">
            <v>LUVA, EM FERRO GALVANIZADO, CONEXÃO ROSQUEADA, DN 50 (2"), INSTALADO EM REDE DE ALIMENTAÇÃO PARA SPRINKLER - FORNECIMENTO E INSTALAÇÃO. AF_10/2020</v>
          </cell>
          <cell r="C5112" t="str">
            <v>UN</v>
          </cell>
          <cell r="D5112">
            <v>42.68</v>
          </cell>
          <cell r="E5112">
            <v>13.54</v>
          </cell>
          <cell r="F5112">
            <v>56.22</v>
          </cell>
        </row>
        <row r="5113">
          <cell r="A5113">
            <v>92665</v>
          </cell>
          <cell r="B5113" t="str">
            <v>NIPLE, EM FERRO GALVANIZADO, CONEXÃO ROSQUEADA, DN 65 (2 1/2"), INSTALADO EM REDE DE ALIMENTAÇÃO PARA SPRINKLER - FORNECIMENTO E INSTALAÇÃO. AF_10/2020</v>
          </cell>
          <cell r="C5113" t="str">
            <v>UN</v>
          </cell>
          <cell r="D5113">
            <v>62.93</v>
          </cell>
          <cell r="E5113">
            <v>14.89</v>
          </cell>
          <cell r="F5113">
            <v>77.819999999999993</v>
          </cell>
        </row>
        <row r="5114">
          <cell r="A5114">
            <v>92666</v>
          </cell>
          <cell r="B5114" t="str">
            <v>LUVA, EM FERRO GALVANIZADO, CONEXÃO ROSQUEADA, DN 65 (2 1/2"), INSTALADO EM REDE DE ALIMENTAÇÃO PARA SPRINKLER - FORNECIMENTO E INSTALAÇÃO. AF_10/2020</v>
          </cell>
          <cell r="C5114" t="str">
            <v>UN</v>
          </cell>
          <cell r="D5114">
            <v>73.709999999999994</v>
          </cell>
          <cell r="E5114">
            <v>14.89</v>
          </cell>
          <cell r="F5114">
            <v>88.6</v>
          </cell>
        </row>
        <row r="5115">
          <cell r="A5115">
            <v>92667</v>
          </cell>
          <cell r="B5115" t="str">
            <v>NIPLE, EM FERRO GALVANIZADO, CONEXÃO ROSQUEADA, DN 80 (3"), INSTALADO EM REDE DE ALIMENTAÇÃO PARA SPRINKLER - FORNECIMENTO E INSTALAÇÃO. AF_10/2020</v>
          </cell>
          <cell r="C5115" t="str">
            <v>UN</v>
          </cell>
          <cell r="D5115">
            <v>98.92</v>
          </cell>
          <cell r="E5115">
            <v>16.27</v>
          </cell>
          <cell r="F5115">
            <v>115.19</v>
          </cell>
        </row>
        <row r="5116">
          <cell r="A5116">
            <v>92668</v>
          </cell>
          <cell r="B5116" t="str">
            <v>LUVA, EM FERRO GALVANIZADO, CONEXÃO ROSQUEADA, DN 80 (3"), INSTALADO EM REDE DE ALIMENTAÇÃO PARA SPRINKLER - FORNECIMENTO E INSTALAÇÃO. AF_10/2020</v>
          </cell>
          <cell r="C5116" t="str">
            <v>UN</v>
          </cell>
          <cell r="D5116">
            <v>108.51</v>
          </cell>
          <cell r="E5116">
            <v>16.27</v>
          </cell>
          <cell r="F5116">
            <v>124.78</v>
          </cell>
        </row>
        <row r="5117">
          <cell r="A5117">
            <v>92669</v>
          </cell>
          <cell r="B5117" t="str">
            <v>JOELHO 45 GRAUS, EM FERRO GALVANIZADO, CONEXÃO ROSQUEADA, DN 25 (1"), INSTALADO EM REDE DE ALIMENTAÇÃO PARA SPRINKLER - FORNECIMENTO E INSTALAÇÃO. AF_10/2020</v>
          </cell>
          <cell r="C5117" t="str">
            <v>UN</v>
          </cell>
          <cell r="D5117">
            <v>25.71</v>
          </cell>
          <cell r="E5117">
            <v>16.89</v>
          </cell>
          <cell r="F5117">
            <v>42.6</v>
          </cell>
        </row>
        <row r="5118">
          <cell r="A5118">
            <v>92670</v>
          </cell>
          <cell r="B5118" t="str">
            <v>JOELHO 90 GRAUS, EM FERRO GALVANIZADO, CONEXÃO ROSQUEADA, DN 25 (1"), INSTALADO EM REDE DE ALIMENTAÇÃO PARA SPRINKLER - FORNECIMENTO E INSTALAÇÃO. AF_10/2020</v>
          </cell>
          <cell r="C5118" t="str">
            <v>UN</v>
          </cell>
          <cell r="D5118">
            <v>23.14</v>
          </cell>
          <cell r="E5118">
            <v>16.89</v>
          </cell>
          <cell r="F5118">
            <v>40.03</v>
          </cell>
        </row>
        <row r="5119">
          <cell r="A5119">
            <v>92671</v>
          </cell>
          <cell r="B5119" t="str">
            <v>JOELHO 45 GRAUS, EM FERRO GALVANIZADO, CONEXÃO ROSQUEADA, DN 32 (1 1/4"), INSTALADO EM REDE DE ALIMENTAÇÃO PARA SPRINKLER - FORNECIMENTO E INSTALAÇÃO. AF_10/2020</v>
          </cell>
          <cell r="C5119" t="str">
            <v>UN</v>
          </cell>
          <cell r="D5119">
            <v>38.020000000000003</v>
          </cell>
          <cell r="E5119">
            <v>17.850000000000001</v>
          </cell>
          <cell r="F5119">
            <v>55.87</v>
          </cell>
        </row>
        <row r="5120">
          <cell r="A5120">
            <v>92672</v>
          </cell>
          <cell r="B5120" t="str">
            <v>JOELHO 90 GRAUS, EM FERRO GALVANIZADO, CONEXÃO ROSQUEADA, DN 32 (1 1/4"), INSTALADO EM REDE DE ALIMENTAÇÃO PARA SPRINKLER - FORNECIMENTO E INSTALAÇÃO. AF_10/2020</v>
          </cell>
          <cell r="C5120" t="str">
            <v>UN</v>
          </cell>
          <cell r="D5120">
            <v>32.9</v>
          </cell>
          <cell r="E5120">
            <v>17.850000000000001</v>
          </cell>
          <cell r="F5120">
            <v>50.75</v>
          </cell>
        </row>
        <row r="5121">
          <cell r="A5121">
            <v>92673</v>
          </cell>
          <cell r="B5121" t="str">
            <v>JOELHO 45 GRAUS, EM FERRO GALVANIZADO, CONEXÃO ROSQUEADA, DN 40 (1 1/2"), INSTALADO EM REDE DE ALIMENTAÇÃO PARA SPRINKLER - FORNECIMENTO E INSTALAÇÃO. AF_10/2020</v>
          </cell>
          <cell r="C5121" t="str">
            <v>UN</v>
          </cell>
          <cell r="D5121">
            <v>45.34</v>
          </cell>
          <cell r="E5121">
            <v>18.95</v>
          </cell>
          <cell r="F5121">
            <v>64.290000000000006</v>
          </cell>
        </row>
        <row r="5122">
          <cell r="A5122">
            <v>92674</v>
          </cell>
          <cell r="B5122" t="str">
            <v>JOELHO 90 GRAUS, EM FERRO GALVANIZADO, CONEXÃO ROSQUEADA, DN 40 (1 1/2"), INSTALADO EM REDE DE ALIMENTAÇÃO PARA SPRINKLER - FORNECIMENTO E INSTALAÇÃO. AF_10/2020</v>
          </cell>
          <cell r="C5122" t="str">
            <v>UN</v>
          </cell>
          <cell r="D5122">
            <v>41.81</v>
          </cell>
          <cell r="E5122">
            <v>18.95</v>
          </cell>
          <cell r="F5122">
            <v>60.76</v>
          </cell>
        </row>
        <row r="5123">
          <cell r="A5123">
            <v>92675</v>
          </cell>
          <cell r="B5123" t="str">
            <v>JOELHO 45 GRAUS, EM FERRO GALVANIZADO, CONEXÃO ROSQUEADA, DN 50 (2"), INSTALADO EM REDE DE ALIMENTAÇÃO PARA SPRINKLER - FORNECIMENTO E INSTALAÇÃO. AF_10/2020</v>
          </cell>
          <cell r="C5123" t="str">
            <v>UN</v>
          </cell>
          <cell r="D5123">
            <v>63.16</v>
          </cell>
          <cell r="E5123">
            <v>20.329999999999998</v>
          </cell>
          <cell r="F5123">
            <v>83.49</v>
          </cell>
        </row>
        <row r="5124">
          <cell r="A5124">
            <v>92676</v>
          </cell>
          <cell r="B5124" t="str">
            <v>JOELHO 90 GRAUS, EM FERRO GALVANIZADO, CONEXÃO ROSQUEADA, DN 50 (2"), INSTALADO EM REDE DE ALIMENTAÇÃO PARA SPRINKLER - FORNECIMENTO E INSTALAÇÃO. AF_10/2020</v>
          </cell>
          <cell r="C5124" t="str">
            <v>UN</v>
          </cell>
          <cell r="D5124">
            <v>60.76</v>
          </cell>
          <cell r="E5124">
            <v>20.329999999999998</v>
          </cell>
          <cell r="F5124">
            <v>81.09</v>
          </cell>
        </row>
        <row r="5125">
          <cell r="A5125">
            <v>92677</v>
          </cell>
          <cell r="B5125" t="str">
            <v>JOELHO 45 GRAUS, EM FERRO GALVANIZADO, CONEXÃO ROSQUEADA, DN 65 (2 1/2"), INSTALADO EM REDE DE ALIMENTAÇÃO PARA SPRINKLER - FORNECIMENTO E INSTALAÇÃO. AF_10/2020</v>
          </cell>
          <cell r="C5125" t="str">
            <v>UN</v>
          </cell>
          <cell r="D5125">
            <v>115.15</v>
          </cell>
          <cell r="E5125">
            <v>22.37</v>
          </cell>
          <cell r="F5125">
            <v>137.52000000000001</v>
          </cell>
        </row>
        <row r="5126">
          <cell r="A5126">
            <v>92678</v>
          </cell>
          <cell r="B5126" t="str">
            <v>JOELHO 90 GRAUS, EM FERRO GALVANIZADO, CONEXÃO ROSQUEADA, DN 65 (2 1/2"), INSTALADO EM REDE DE ALIMENTAÇÃO PARA SPRINKLER - FORNECIMENTO E INSTALAÇÃO. AF_10/2020</v>
          </cell>
          <cell r="C5126" t="str">
            <v>UN</v>
          </cell>
          <cell r="D5126">
            <v>104.61</v>
          </cell>
          <cell r="E5126">
            <v>22.37</v>
          </cell>
          <cell r="F5126">
            <v>126.98</v>
          </cell>
        </row>
        <row r="5127">
          <cell r="A5127">
            <v>92679</v>
          </cell>
          <cell r="B5127" t="str">
            <v>JOELHO 45 GRAUS, EM FERRO GALVANIZADO, CONEXÃO ROSQUEADA, DN 80 (3"), INSTALADO EM REDE DE ALIMENTAÇÃO PARA SPRINKLER - FORNECIMENTO E INSTALAÇÃO. AF_10/2020</v>
          </cell>
          <cell r="C5127" t="str">
            <v>UN</v>
          </cell>
          <cell r="D5127">
            <v>164.9</v>
          </cell>
          <cell r="E5127">
            <v>24.44</v>
          </cell>
          <cell r="F5127">
            <v>189.34</v>
          </cell>
        </row>
        <row r="5128">
          <cell r="A5128">
            <v>92680</v>
          </cell>
          <cell r="B5128" t="str">
            <v>JOELHO 90 GRAUS, EM FERRO GALVANIZADO, CONEXÃO ROSQUEADA, DN 80 (3"), INSTALADO EM REDE DE ALIMENTAÇÃO PARA SPRINKLER - FORNECIMENTO E INSTALAÇÃO. AF_10/2020</v>
          </cell>
          <cell r="C5128" t="str">
            <v>UN</v>
          </cell>
          <cell r="D5128">
            <v>144.58000000000001</v>
          </cell>
          <cell r="E5128">
            <v>24.44</v>
          </cell>
          <cell r="F5128">
            <v>169.02</v>
          </cell>
        </row>
        <row r="5129">
          <cell r="A5129">
            <v>92681</v>
          </cell>
          <cell r="B5129" t="str">
            <v>TÊ, EM FERRO GALVANIZADO, CONEXÃO ROSQUEADA, DN 25 (1"), INSTALADO EM REDE DE ALIMENTAÇÃO PARA SPRINKLER - FORNECIMENTO E INSTALAÇÃO. AF_10/2020</v>
          </cell>
          <cell r="C5129" t="str">
            <v>UN</v>
          </cell>
          <cell r="D5129">
            <v>31.8</v>
          </cell>
          <cell r="E5129">
            <v>22.51</v>
          </cell>
          <cell r="F5129">
            <v>54.31</v>
          </cell>
        </row>
        <row r="5130">
          <cell r="A5130">
            <v>92682</v>
          </cell>
          <cell r="B5130" t="str">
            <v>TÊ, EM FERRO GALVANIZADO, CONEXÃO ROSQUEADA, DN 32 (1 1/4"), INSTALADO EM REDE DE ALIMENTAÇÃO PARA SPRINKLER - FORNECIMENTO E INSTALAÇÃO. AF_10/2020</v>
          </cell>
          <cell r="C5130" t="str">
            <v>UN</v>
          </cell>
          <cell r="D5130">
            <v>44.45</v>
          </cell>
          <cell r="E5130">
            <v>23.78</v>
          </cell>
          <cell r="F5130">
            <v>68.23</v>
          </cell>
        </row>
        <row r="5131">
          <cell r="A5131">
            <v>92683</v>
          </cell>
          <cell r="B5131" t="str">
            <v>TÊ, EM FERRO GALVANIZADO, CONEXÃO ROSQUEADA, DN 40 (1 1/2"), INSTALADO EM REDE DE ALIMENTAÇÃO PARA SPRINKLER - FORNECIMENTO E INSTALAÇÃO. AF_10/2020</v>
          </cell>
          <cell r="C5131" t="str">
            <v>UN</v>
          </cell>
          <cell r="D5131">
            <v>54.38</v>
          </cell>
          <cell r="E5131">
            <v>25.28</v>
          </cell>
          <cell r="F5131">
            <v>79.66</v>
          </cell>
        </row>
        <row r="5132">
          <cell r="A5132">
            <v>92684</v>
          </cell>
          <cell r="B5132" t="str">
            <v>TÊ, EM FERRO GALVANIZADO, CONEXÃO ROSQUEADA, DN 50 (2"), INSTALADO EM REDE DE ALIMENTAÇÃO PARA SPRINKLER - FORNECIMENTO E INSTALAÇÃO. AF_10/2020</v>
          </cell>
          <cell r="C5132" t="str">
            <v>UN</v>
          </cell>
          <cell r="D5132">
            <v>80.930000000000007</v>
          </cell>
          <cell r="E5132">
            <v>27.1</v>
          </cell>
          <cell r="F5132">
            <v>108.03</v>
          </cell>
        </row>
        <row r="5133">
          <cell r="A5133">
            <v>92685</v>
          </cell>
          <cell r="B5133" t="str">
            <v>TÊ, EM FERRO GALVANIZADO, CONEXÃO ROSQUEADA, DN 65 (2 1/2"), INSTALADO EM REDE DE ALIMENTAÇÃO PARA SPRINKLER - FORNECIMENTO E INSTALAÇÃO. AF_10/2020</v>
          </cell>
          <cell r="C5133" t="str">
            <v>UN</v>
          </cell>
          <cell r="D5133">
            <v>144.72999999999999</v>
          </cell>
          <cell r="E5133">
            <v>29.83</v>
          </cell>
          <cell r="F5133">
            <v>174.56</v>
          </cell>
        </row>
        <row r="5134">
          <cell r="A5134">
            <v>92686</v>
          </cell>
          <cell r="B5134" t="str">
            <v>TÊ, EM FERRO GALVANIZADO, CONEXÃO ROSQUEADA, DN 80 (3"), INSTALADO EM REDE DE ALIMENTAÇÃO PARA SPRINKLER - FORNECIMENTO E INSTALAÇÃO. AF_10/2020</v>
          </cell>
          <cell r="C5134" t="str">
            <v>UN</v>
          </cell>
          <cell r="D5134">
            <v>190.81</v>
          </cell>
          <cell r="E5134">
            <v>32.56</v>
          </cell>
          <cell r="F5134">
            <v>223.37</v>
          </cell>
        </row>
        <row r="5135">
          <cell r="A5135">
            <v>92898</v>
          </cell>
          <cell r="B5135" t="str">
            <v>UNIÃO, EM FERRO GALVANIZADO, CONEXÃO ROSQUEADA, DN 25 (1"), INSTALADO EM REDE DE ALIMENTAÇÃO PARA SPRINKLER - FORNECIMENTO E INSTALAÇÃO. AF_10/2020</v>
          </cell>
          <cell r="C5135" t="str">
            <v>UN</v>
          </cell>
          <cell r="D5135">
            <v>39.53</v>
          </cell>
          <cell r="E5135">
            <v>11.26</v>
          </cell>
          <cell r="F5135">
            <v>50.79</v>
          </cell>
        </row>
        <row r="5136">
          <cell r="A5136">
            <v>92899</v>
          </cell>
          <cell r="B5136" t="str">
            <v>UNIÃO, EM FERRO GALVANIZADO, CONEXÃO ROSQUEADA, DN 32 (1 1/4"), INSTALADO EM REDE DE ALIMENTAÇÃO PARA SPRINKLER - FORNECIMENTO E INSTALAÇÃO. AF_10/2020</v>
          </cell>
          <cell r="C5136" t="str">
            <v>UN</v>
          </cell>
          <cell r="D5136">
            <v>63.37</v>
          </cell>
          <cell r="E5136">
            <v>11.89</v>
          </cell>
          <cell r="F5136">
            <v>75.260000000000005</v>
          </cell>
        </row>
        <row r="5137">
          <cell r="A5137">
            <v>92900</v>
          </cell>
          <cell r="B5137" t="str">
            <v>UNIÃO, EM FERRO GALVANIZADO, CONEXÃO ROSQUEADA, DN 40 (1 1/2"), INSTALADO EM REDE DE ALIMENTAÇÃO PARA SPRINKLER - FORNECIMENTO E INSTALAÇÃO. AF_10/2020</v>
          </cell>
          <cell r="C5137" t="str">
            <v>UN</v>
          </cell>
          <cell r="D5137">
            <v>77.989999999999995</v>
          </cell>
          <cell r="E5137">
            <v>12.61</v>
          </cell>
          <cell r="F5137">
            <v>90.6</v>
          </cell>
        </row>
        <row r="5138">
          <cell r="A5138">
            <v>92901</v>
          </cell>
          <cell r="B5138" t="str">
            <v>UNIÃO, EM FERRO GALVANIZADO, CONEXÃO ROSQUEADA, DN 50 (2"), INSTALADO EM REDE DE ALIMENTAÇÃO PARA SPRINKLER - FORNECIMENTO E INSTALAÇÃO. AF_10/2020</v>
          </cell>
          <cell r="C5138" t="str">
            <v>UN</v>
          </cell>
          <cell r="D5138">
            <v>112.65</v>
          </cell>
          <cell r="E5138">
            <v>13.53</v>
          </cell>
          <cell r="F5138">
            <v>126.18</v>
          </cell>
        </row>
        <row r="5139">
          <cell r="A5139">
            <v>92902</v>
          </cell>
          <cell r="B5139" t="str">
            <v>UNIÃO, EM FERRO GALVANIZADO, CONEXÃO ROSQUEADA, DN 65 (2 1/2"), INSTALADO EM REDE DE ALIMENTAÇÃO PARA SPRINKLER - FORNECIMENTO E INSTALAÇÃO. AF_10/2020</v>
          </cell>
          <cell r="C5139" t="str">
            <v>UN</v>
          </cell>
          <cell r="D5139">
            <v>183.21</v>
          </cell>
          <cell r="E5139">
            <v>14.88</v>
          </cell>
          <cell r="F5139">
            <v>198.09</v>
          </cell>
        </row>
        <row r="5140">
          <cell r="A5140">
            <v>92903</v>
          </cell>
          <cell r="B5140" t="str">
            <v>UNIÃO, EM FERRO GALVANIZADO, CONEXÃO ROSQUEADA, DN 80 (3"), INSTALADO EM REDE DE ALIMENTAÇÃO PARA SPRINKLER - FORNECIMENTO E INSTALAÇÃO. AF_10/2020</v>
          </cell>
          <cell r="C5140" t="str">
            <v>UN</v>
          </cell>
          <cell r="D5140">
            <v>280.88</v>
          </cell>
          <cell r="E5140">
            <v>16.260000000000002</v>
          </cell>
          <cell r="F5140">
            <v>297.14</v>
          </cell>
        </row>
        <row r="5141">
          <cell r="A5141">
            <v>92938</v>
          </cell>
          <cell r="B5141" t="str">
            <v>LUVA DE REDUÇÃO, EM FERRO GALVANIZADO, 1" X 1/2", CONEXÃO ROSQUEADA, INSTALADO EM REDE DE ALIMENTAÇÃO PARA SPRINKLER - FORNECIMENTO E INSTALAÇÃO. AF_10/2020</v>
          </cell>
          <cell r="C5141" t="str">
            <v>UN</v>
          </cell>
          <cell r="D5141">
            <v>18.55</v>
          </cell>
          <cell r="E5141">
            <v>11.26</v>
          </cell>
          <cell r="F5141">
            <v>29.81</v>
          </cell>
        </row>
        <row r="5142">
          <cell r="A5142">
            <v>92939</v>
          </cell>
          <cell r="B5142" t="str">
            <v>LUVA DE REDUÇÃO, EM FERRO GALVANIZADO, 1" X 3/4", CONEXÃO ROSQUEADA, INSTALADO EM REDE DE ALIMENTAÇÃO PARA SPRINKLER - FORNECIMENTO E INSTALAÇÃO. AF_10/2020</v>
          </cell>
          <cell r="C5142" t="str">
            <v>UN</v>
          </cell>
          <cell r="D5142">
            <v>18.82</v>
          </cell>
          <cell r="E5142">
            <v>11.26</v>
          </cell>
          <cell r="F5142">
            <v>30.08</v>
          </cell>
        </row>
        <row r="5143">
          <cell r="A5143">
            <v>92940</v>
          </cell>
          <cell r="B5143" t="str">
            <v>LUVA DE REDUÇÃO, EM FERRO GALVANIZADO, 1 1/4" X 1", CONEXÃO ROSQUEADA, INSTALADO EM REDE DE ALIMENTAÇÃO PARA SPRINKLER - FORNECIMENTO E INSTALAÇÃO. AF_10/2020</v>
          </cell>
          <cell r="C5143" t="str">
            <v>UN</v>
          </cell>
          <cell r="D5143">
            <v>26.1</v>
          </cell>
          <cell r="E5143">
            <v>11.9</v>
          </cell>
          <cell r="F5143">
            <v>38</v>
          </cell>
        </row>
        <row r="5144">
          <cell r="A5144">
            <v>92941</v>
          </cell>
          <cell r="B5144" t="str">
            <v>LUVA DE REDUÇÃO, EM FERRO GALVANIZADO, 1 1/4" X 1/2", CONEXÃO ROSQUEADA, INSTALADO EM REDE DE ALIMENTAÇÃO PARA SPRINKLER - FORNECIMENTO E INSTALAÇÃO. AF_10/2020</v>
          </cell>
          <cell r="C5144" t="str">
            <v>UN</v>
          </cell>
          <cell r="D5144">
            <v>26.09</v>
          </cell>
          <cell r="E5144">
            <v>11.9</v>
          </cell>
          <cell r="F5144">
            <v>37.99</v>
          </cell>
        </row>
        <row r="5145">
          <cell r="A5145">
            <v>92942</v>
          </cell>
          <cell r="B5145" t="str">
            <v>LUVA DE REDUÇÃO, EM FERRO GALVANIZADO, 1 1/4" X 3/4", CONEXÃO ROSQUEADA, INSTALADO EM REDE DE ALIMENTAÇÃO PARA SPRINKLER - FORNECIMENTO E INSTALAÇÃO. AF_10/2020</v>
          </cell>
          <cell r="C5145" t="str">
            <v>UN</v>
          </cell>
          <cell r="D5145">
            <v>26.09</v>
          </cell>
          <cell r="E5145">
            <v>11.9</v>
          </cell>
          <cell r="F5145">
            <v>37.99</v>
          </cell>
        </row>
        <row r="5146">
          <cell r="A5146">
            <v>92943</v>
          </cell>
          <cell r="B5146" t="str">
            <v>LUVA DE REDUÇÃO, EM FERRO GALVANIZADO, 1 1/2" X 1 1/4", CONEXÃO ROSQUEADA, INSTALADO EM REDE DE ALIMENTAÇÃO PARA SPRINKLER - FORNECIMENTO E INSTALAÇÃO. AF_10/2020</v>
          </cell>
          <cell r="C5146" t="str">
            <v>UN</v>
          </cell>
          <cell r="D5146">
            <v>30.9</v>
          </cell>
          <cell r="E5146">
            <v>12.62</v>
          </cell>
          <cell r="F5146">
            <v>43.52</v>
          </cell>
        </row>
        <row r="5147">
          <cell r="A5147">
            <v>92944</v>
          </cell>
          <cell r="B5147" t="str">
            <v>LUVA DE REDUÇÃO, EM FERRO GALVANIZADO, 1 1/2" X 1", CONEXÃO ROSQUEADA, INSTALADO EM REDE DE ALIMENTAÇÃO PARA SPRINKLER - FORNECIMENTO E INSTALAÇÃO. AF_10/2020</v>
          </cell>
          <cell r="C5147" t="str">
            <v>UN</v>
          </cell>
          <cell r="D5147">
            <v>30.9</v>
          </cell>
          <cell r="E5147">
            <v>12.62</v>
          </cell>
          <cell r="F5147">
            <v>43.52</v>
          </cell>
        </row>
        <row r="5148">
          <cell r="A5148">
            <v>92945</v>
          </cell>
          <cell r="B5148" t="str">
            <v>LUVA DE REDUÇÃO, EM FERRO GALVANIZADO, 1 1/2" X 3/4", CONEXÃO ROSQUEADA, INSTALADO EM REDE DE ALIMENTAÇÃO PARA SPRINKLER - FORNECIMENTO E INSTALAÇÃO. AF_10/2020</v>
          </cell>
          <cell r="C5148" t="str">
            <v>UN</v>
          </cell>
          <cell r="D5148">
            <v>30.9</v>
          </cell>
          <cell r="E5148">
            <v>12.62</v>
          </cell>
          <cell r="F5148">
            <v>43.52</v>
          </cell>
        </row>
        <row r="5149">
          <cell r="A5149">
            <v>92946</v>
          </cell>
          <cell r="B5149" t="str">
            <v>LUVA DE REDUÇÃO, EM FERRO GALVANIZADO, 2" X 1 1/2", CONEXÃO ROSQUEADA, INSTALADO EM REDE DE ALIMENTAÇÃO PARA SPRINKLER - FORNECIMENTO E INSTALAÇÃO. AF_10/2020</v>
          </cell>
          <cell r="C5149" t="str">
            <v>UN</v>
          </cell>
          <cell r="D5149">
            <v>46.75</v>
          </cell>
          <cell r="E5149">
            <v>13.54</v>
          </cell>
          <cell r="F5149">
            <v>60.29</v>
          </cell>
        </row>
        <row r="5150">
          <cell r="A5150">
            <v>92947</v>
          </cell>
          <cell r="B5150" t="str">
            <v>LUVA DE REDUÇÃO, EM FERRO GALVANIZADO, 2" X 1 1/4", CONEXÃO ROSQUEADA, INSTALADO EM REDE DE ALIMENTAÇÃO PARA SPRINKLER - FORNECIMENTO E INSTALAÇÃO. AF_10/2020</v>
          </cell>
          <cell r="C5150" t="str">
            <v>UN</v>
          </cell>
          <cell r="D5150">
            <v>46.75</v>
          </cell>
          <cell r="E5150">
            <v>13.54</v>
          </cell>
          <cell r="F5150">
            <v>60.29</v>
          </cell>
        </row>
        <row r="5151">
          <cell r="A5151">
            <v>92948</v>
          </cell>
          <cell r="B5151" t="str">
            <v>LUVA DE REDUÇÃO, EM FERRO GALVANIZADO, 2" X 1", CONEXÃO ROSQUEADA, INSTALADO EM REDE DE ALIMENTAÇÃO PARA SPRINKLER - FORNECIMENTO E INSTALAÇÃO. AF_10/2020</v>
          </cell>
          <cell r="C5151" t="str">
            <v>UN</v>
          </cell>
          <cell r="D5151">
            <v>46.75</v>
          </cell>
          <cell r="E5151">
            <v>13.54</v>
          </cell>
          <cell r="F5151">
            <v>60.29</v>
          </cell>
        </row>
        <row r="5152">
          <cell r="A5152">
            <v>92949</v>
          </cell>
          <cell r="B5152" t="str">
            <v>LUVA DE REDUÇÃO, EM FERRO GALVANIZADO, 2 1/2" X 1 1/2", CONEXÃO ROSQUEADA, INSTALADO EM REDE DE ALIMENTAÇÃO PARA SPRINKLER - FORNECIMENTO E INSTALAÇÃO. AF_10/2020</v>
          </cell>
          <cell r="C5152" t="str">
            <v>UN</v>
          </cell>
          <cell r="D5152">
            <v>78.260000000000005</v>
          </cell>
          <cell r="E5152">
            <v>14.89</v>
          </cell>
          <cell r="F5152">
            <v>93.15</v>
          </cell>
        </row>
        <row r="5153">
          <cell r="A5153">
            <v>92950</v>
          </cell>
          <cell r="B5153" t="str">
            <v>LUVA DE REDUÇÃO, EM FERRO GALVANIZADO, 2 1/2" X 2", CONEXÃO ROSQUEADA, INSTALADO EM REDE DE ALIMENTAÇÃO PARA SPRINKLER - FORNECIMENTO E INSTALAÇÃO. AF_10/2020</v>
          </cell>
          <cell r="C5153" t="str">
            <v>UN</v>
          </cell>
          <cell r="D5153">
            <v>78.260000000000005</v>
          </cell>
          <cell r="E5153">
            <v>14.89</v>
          </cell>
          <cell r="F5153">
            <v>93.15</v>
          </cell>
        </row>
        <row r="5154">
          <cell r="A5154">
            <v>92951</v>
          </cell>
          <cell r="B5154" t="str">
            <v>LUVA DE REDUÇÃO, EM FERRO GALVANIZADO, 3" X 2 1/2", CONEXÃO ROSQUEADA, INSTALADO EM REDE DE ALIMENTAÇÃO PARA SPRINKLER - FORNECIMENTO E INSTALAÇÃO. AF_10/2020</v>
          </cell>
          <cell r="C5154" t="str">
            <v>UN</v>
          </cell>
          <cell r="D5154">
            <v>116.45</v>
          </cell>
          <cell r="E5154">
            <v>16.27</v>
          </cell>
          <cell r="F5154">
            <v>132.72</v>
          </cell>
        </row>
        <row r="5155">
          <cell r="A5155">
            <v>92952</v>
          </cell>
          <cell r="B5155" t="str">
            <v>LUVA DE REDUÇÃO, EM FERRO GALVANIZADO, 3" X 2", CONEXÃO ROSQUEADA, INSTALADO EM REDE DE ALIMENTAÇÃO PARA SPRINKLER - FORNECIMENTO E INSTALAÇÃO. AF_10/2020</v>
          </cell>
          <cell r="C5155" t="str">
            <v>UN</v>
          </cell>
          <cell r="D5155">
            <v>116.45</v>
          </cell>
          <cell r="E5155">
            <v>16.27</v>
          </cell>
          <cell r="F5155">
            <v>132.72</v>
          </cell>
        </row>
        <row r="5156">
          <cell r="A5156"/>
          <cell r="B5156" t="str">
            <v>CONEXÕES EM FERRO GALVANIZADO, SOLDADA, PARA SPRINKLER</v>
          </cell>
          <cell r="C5156"/>
          <cell r="D5156"/>
          <cell r="E5156"/>
          <cell r="F5156"/>
        </row>
        <row r="5157">
          <cell r="A5157">
            <v>97499</v>
          </cell>
          <cell r="B5157" t="str">
            <v>LUVA, EM AÇO, CONEXÃO SOLDADA, DN 25 (1"), INSTALADO EM REDE DE ALIMENTAÇÃO PARA SPRINKLER - FORNECIMENTO E INSTALAÇÃO. AF_10/2020</v>
          </cell>
          <cell r="C5157" t="str">
            <v>UN</v>
          </cell>
          <cell r="D5157">
            <v>29.58</v>
          </cell>
          <cell r="E5157">
            <v>6.84</v>
          </cell>
          <cell r="F5157">
            <v>36.42</v>
          </cell>
        </row>
        <row r="5158">
          <cell r="A5158">
            <v>97500</v>
          </cell>
          <cell r="B5158" t="str">
            <v>LUVA COM REDUÇÃO, EM AÇO, CONEXÃO SOLDADA, DN 25 X 20 MM (1" X 3/4"), INSTALADO EM REDE DE ALIMENTAÇÃO PARA SPRINKLER - FORNECIMENTO E INSTALAÇÃO. AF_10/2020</v>
          </cell>
          <cell r="C5158" t="str">
            <v>UN</v>
          </cell>
          <cell r="D5158">
            <v>22.89</v>
          </cell>
          <cell r="E5158">
            <v>6.85</v>
          </cell>
          <cell r="F5158">
            <v>29.74</v>
          </cell>
        </row>
        <row r="5159">
          <cell r="A5159">
            <v>97502</v>
          </cell>
          <cell r="B5159" t="str">
            <v>LUVA, EM AÇO, CONEXÃO SOLDADA, DN 32 (1 1/4"), INSTALADO EM REDE DE ALIMENTAÇÃO PARA SPRINKLER - FORNECIMENTO E INSTALAÇÃO. AF_10/2020</v>
          </cell>
          <cell r="C5159" t="str">
            <v>UN</v>
          </cell>
          <cell r="D5159">
            <v>43.91</v>
          </cell>
          <cell r="E5159">
            <v>7.59</v>
          </cell>
          <cell r="F5159">
            <v>51.5</v>
          </cell>
        </row>
        <row r="5160">
          <cell r="A5160">
            <v>97503</v>
          </cell>
          <cell r="B5160" t="str">
            <v>LUVA COM REDUÇÃO, EM AÇO, CONEXÃO SOLDADA, DN 32 X 25 MM (1 1/4"  X 1"), INSTALADO EM REDE DE ALIMENTAÇÃO PARA SPRINKLER - FORNECIMENTO E INSTALAÇÃO. AF_10/2020</v>
          </cell>
          <cell r="C5160" t="str">
            <v>UN</v>
          </cell>
          <cell r="D5160">
            <v>55.25</v>
          </cell>
          <cell r="E5160">
            <v>7.77</v>
          </cell>
          <cell r="F5160">
            <v>63.02</v>
          </cell>
        </row>
        <row r="5161">
          <cell r="A5161">
            <v>97505</v>
          </cell>
          <cell r="B5161" t="str">
            <v>LUVA, EM AÇO, CONEXÃO SOLDADA, DN 40 (1 1/2"), INSTALADO EM REDE DE ALIMENTAÇÃO PARA SPRINKLER - FORNECIMENTO E INSTALAÇÃO. AF_10/2020</v>
          </cell>
          <cell r="C5161" t="str">
            <v>UN</v>
          </cell>
          <cell r="D5161">
            <v>55.75</v>
          </cell>
          <cell r="E5161">
            <v>8.9</v>
          </cell>
          <cell r="F5161">
            <v>64.650000000000006</v>
          </cell>
        </row>
        <row r="5162">
          <cell r="A5162">
            <v>97506</v>
          </cell>
          <cell r="B5162" t="str">
            <v>LUVA COM REDUÇÃO, EM AÇO, CONEXÃO SOLDADA, DN 40  X 32 MM (1 1/2" X 1 1/4"), INSTALADO EM REDE DE ALIMENTAÇÃO PARA SPRINKLER - FORNECIMENTO E INSTALAÇÃO. AF_10/2020</v>
          </cell>
          <cell r="C5162" t="str">
            <v>UN</v>
          </cell>
          <cell r="D5162">
            <v>70.180000000000007</v>
          </cell>
          <cell r="E5162">
            <v>8.9</v>
          </cell>
          <cell r="F5162">
            <v>79.08</v>
          </cell>
        </row>
        <row r="5163">
          <cell r="A5163">
            <v>97508</v>
          </cell>
          <cell r="B5163" t="str">
            <v>LUVA, EM AÇO, CONEXÃO SOLDADA, DN 50 (2"), INSTALADO EM REDE DE ALIMENTAÇÃO PARA SPRINKLER - FORNECIMENTO E INSTALAÇÃO. AF_10/2020</v>
          </cell>
          <cell r="C5163" t="str">
            <v>UN</v>
          </cell>
          <cell r="D5163">
            <v>86.13</v>
          </cell>
          <cell r="E5163">
            <v>10.27</v>
          </cell>
          <cell r="F5163">
            <v>96.4</v>
          </cell>
        </row>
        <row r="5164">
          <cell r="A5164">
            <v>97509</v>
          </cell>
          <cell r="B5164" t="str">
            <v>LUVA COM REDUÇÃO, EM AÇO, CONEXÃO SOLDADA, DN 50 X 40 MM (2" X 1 1/2"), INSTALADO EM REDE DE ALIMENTAÇÃO PARA SPRINKLER - FORNECIMENTO E INSTALAÇÃO. AF_10/2020</v>
          </cell>
          <cell r="C5164" t="str">
            <v>UN</v>
          </cell>
          <cell r="D5164">
            <v>108.95</v>
          </cell>
          <cell r="E5164">
            <v>10.27</v>
          </cell>
          <cell r="F5164">
            <v>119.22</v>
          </cell>
        </row>
        <row r="5165">
          <cell r="A5165">
            <v>97511</v>
          </cell>
          <cell r="B5165" t="str">
            <v>LUVA, EM AÇO, CONEXÃO SOLDADA, DN 65 (2 1/2"), INSTALADO EM REDE DE ALIMENTAÇÃO PARA SPRINKLER - FORNECIMENTO E INSTALAÇÃO. AF_10/2020</v>
          </cell>
          <cell r="C5165" t="str">
            <v>UN</v>
          </cell>
          <cell r="D5165">
            <v>169.38</v>
          </cell>
          <cell r="E5165">
            <v>12.33</v>
          </cell>
          <cell r="F5165">
            <v>181.71</v>
          </cell>
        </row>
        <row r="5166">
          <cell r="A5166">
            <v>97512</v>
          </cell>
          <cell r="B5166" t="str">
            <v>LUVA COM REDUÇÃO, EM AÇO, CONEXÃO SOLDADA, DN 65 X 50 MM (2 1/2" X 2"), INSTALADO EM REDE DE ALIMENTAÇÃO PARA SPRINKLER - FORNECIMENTO E INSTALAÇÃO. AF_10/2020</v>
          </cell>
          <cell r="C5166" t="str">
            <v>UN</v>
          </cell>
          <cell r="D5166">
            <v>215.52</v>
          </cell>
          <cell r="E5166">
            <v>12.33</v>
          </cell>
          <cell r="F5166">
            <v>227.85</v>
          </cell>
        </row>
        <row r="5167">
          <cell r="A5167">
            <v>97514</v>
          </cell>
          <cell r="B5167" t="str">
            <v>LUVA, EM AÇO, CONEXÃO SOLDADA, DN 80 (3"), INSTALADO EM REDE DE ALIMENTAÇÃO PARA SPRINKLER - FORNECIMENTO E INSTALAÇÃO. AF_10/2020</v>
          </cell>
          <cell r="C5167" t="str">
            <v>UN</v>
          </cell>
          <cell r="D5167">
            <v>228.33</v>
          </cell>
          <cell r="E5167">
            <v>14.34</v>
          </cell>
          <cell r="F5167">
            <v>242.67</v>
          </cell>
        </row>
        <row r="5168">
          <cell r="A5168">
            <v>97515</v>
          </cell>
          <cell r="B5168" t="str">
            <v>LUVA COM REDUÇÃO, EM AÇO, CONEXÃO SOLDADA, DN 80 X 65 MM (3" X 2 1/2"), INSTALADO EM REDE DE ALIMENTAÇÃO PARA SPRINKLER - FORNECIMENTO E INSTALAÇÃO. AF_10/2020</v>
          </cell>
          <cell r="C5168" t="str">
            <v>UN</v>
          </cell>
          <cell r="D5168">
            <v>290.47000000000003</v>
          </cell>
          <cell r="E5168">
            <v>14.34</v>
          </cell>
          <cell r="F5168">
            <v>304.81</v>
          </cell>
        </row>
        <row r="5169">
          <cell r="A5169">
            <v>97517</v>
          </cell>
          <cell r="B5169" t="str">
            <v>CURVA 45 GRAUS, EM AÇO, CONEXÃO SOLDADA, DN 25 (1"), INSTALADO EM REDE DE ALIMENTAÇÃO PARA SPRINKLER - FORNECIMENTO E INSTALAÇÃO. AF_10/2020</v>
          </cell>
          <cell r="C5169" t="str">
            <v>UN</v>
          </cell>
          <cell r="D5169">
            <v>48.92</v>
          </cell>
          <cell r="E5169">
            <v>10.28</v>
          </cell>
          <cell r="F5169">
            <v>59.2</v>
          </cell>
        </row>
        <row r="5170">
          <cell r="A5170">
            <v>97518</v>
          </cell>
          <cell r="B5170" t="str">
            <v>CURVA 90 GRAUS, EM AÇO, CONEXÃO SOLDADA, DN 25 (1"), INSTALADO EM REDE DE ALIMENTAÇÃO PARA SPRINKLER - FORNECIMENTO E INSTALAÇÃO. AF_10/2020</v>
          </cell>
          <cell r="C5170" t="str">
            <v>UN</v>
          </cell>
          <cell r="D5170">
            <v>48.92</v>
          </cell>
          <cell r="E5170">
            <v>10.28</v>
          </cell>
          <cell r="F5170">
            <v>59.2</v>
          </cell>
        </row>
        <row r="5171">
          <cell r="A5171">
            <v>97519</v>
          </cell>
          <cell r="B5171" t="str">
            <v>CURVA 45 GRAUS, EM AÇO, CONEXÃO SOLDADA, DN 32 (1 1/4"), INSTALADO EM REDE DE ALIMENTAÇÃO PARA SPRINKLER - FORNECIMENTO E INSTALAÇÃO. AF_10/2020</v>
          </cell>
          <cell r="C5171" t="str">
            <v>UN</v>
          </cell>
          <cell r="D5171">
            <v>73.11</v>
          </cell>
          <cell r="E5171">
            <v>11.67</v>
          </cell>
          <cell r="F5171">
            <v>84.78</v>
          </cell>
        </row>
        <row r="5172">
          <cell r="A5172">
            <v>97520</v>
          </cell>
          <cell r="B5172" t="str">
            <v>CURVA 90 GRAUS, EM AÇO, CONEXÃO SOLDADA, DN 32 (1 1/4"), INSTALADO EM REDE DE ALIMENTAÇÃO PARA SPRINKLER - FORNECIMENTO E INSTALAÇÃO. AF_10/2020</v>
          </cell>
          <cell r="C5172" t="str">
            <v>UN</v>
          </cell>
          <cell r="D5172">
            <v>73.11</v>
          </cell>
          <cell r="E5172">
            <v>11.67</v>
          </cell>
          <cell r="F5172">
            <v>84.78</v>
          </cell>
        </row>
        <row r="5173">
          <cell r="A5173">
            <v>97521</v>
          </cell>
          <cell r="B5173" t="str">
            <v>CURVA 45 GRAUS, EM AÇO, CONEXÃO SOLDADA, DN 40 (1 1/2"), INSTALADO EM REDE DE ALIMENTAÇÃO PARA SPRINKLER - FORNECIMENTO E INSTALAÇÃO. AF_10/2020</v>
          </cell>
          <cell r="C5173" t="str">
            <v>UN</v>
          </cell>
          <cell r="D5173">
            <v>105.1</v>
          </cell>
          <cell r="E5173">
            <v>13.33</v>
          </cell>
          <cell r="F5173">
            <v>118.43</v>
          </cell>
        </row>
        <row r="5174">
          <cell r="A5174">
            <v>97522</v>
          </cell>
          <cell r="B5174" t="str">
            <v>CURVA 90 GRAUS, EM AÇO, CONEXÃO SOLDADA, DN 40 (1 1/2"), INSTALADO EM REDE DE ALIMENTAÇÃO PARA SPRINKLER - FORNECIMENTO E INSTALAÇÃO. AF_10/2020</v>
          </cell>
          <cell r="C5174" t="str">
            <v>UN</v>
          </cell>
          <cell r="D5174">
            <v>105.1</v>
          </cell>
          <cell r="E5174">
            <v>13.33</v>
          </cell>
          <cell r="F5174">
            <v>118.43</v>
          </cell>
        </row>
        <row r="5175">
          <cell r="A5175">
            <v>97523</v>
          </cell>
          <cell r="B5175" t="str">
            <v>CURVA 45 GRAUS, EM AÇO, CONEXÃO SOLDADA, DN 50 (2"), INSTALADO EM REDE DE ALIMENTAÇÃO PARA SPRINKLER - FORNECIMENTO E INSTALAÇÃO. AF_10/2020</v>
          </cell>
          <cell r="C5175" t="str">
            <v>UN</v>
          </cell>
          <cell r="D5175">
            <v>147.94999999999999</v>
          </cell>
          <cell r="E5175">
            <v>15.4</v>
          </cell>
          <cell r="F5175">
            <v>163.35</v>
          </cell>
        </row>
        <row r="5176">
          <cell r="A5176">
            <v>97524</v>
          </cell>
          <cell r="B5176" t="str">
            <v>CURVA 90 GRAUS, EM AÇO, CONEXÃO SOLDADA, DN 50 (2"), INSTALADO EM REDE DE ALIMENTAÇÃO PARA SPRINKLER - FORNECIMENTO E INSTALAÇÃO. AF_10/2020</v>
          </cell>
          <cell r="C5176" t="str">
            <v>UN</v>
          </cell>
          <cell r="D5176">
            <v>160.97999999999999</v>
          </cell>
          <cell r="E5176">
            <v>15.4</v>
          </cell>
          <cell r="F5176">
            <v>176.38</v>
          </cell>
        </row>
        <row r="5177">
          <cell r="A5177">
            <v>97525</v>
          </cell>
          <cell r="B5177" t="str">
            <v>CURVA 45 GRAUS, EM AÇO, CONEXÃO SOLDADA, DN 65 (2 1/2"), INSTALADO EM REDE DE ALIMENTAÇÃO PARA SPRINKLER - FORNECIMENTO E INSTALAÇÃO. AF_10/2020</v>
          </cell>
          <cell r="C5177" t="str">
            <v>UN</v>
          </cell>
          <cell r="D5177">
            <v>290.36</v>
          </cell>
          <cell r="E5177">
            <v>18.46</v>
          </cell>
          <cell r="F5177">
            <v>308.82</v>
          </cell>
        </row>
        <row r="5178">
          <cell r="A5178">
            <v>97526</v>
          </cell>
          <cell r="B5178" t="str">
            <v>CURVA 90 GRAUS, EM AÇO, CONEXÃO SOLDADA, DN 65 (2 1/2"), INSTALADO EM REDE DE ALIMENTAÇÃO PARA SPRINKLER - FORNECIMENTO E INSTALAÇÃO. AF_10/2020</v>
          </cell>
          <cell r="C5178" t="str">
            <v>UN</v>
          </cell>
          <cell r="D5178">
            <v>311.19</v>
          </cell>
          <cell r="E5178">
            <v>18.46</v>
          </cell>
          <cell r="F5178">
            <v>329.65</v>
          </cell>
        </row>
        <row r="5179">
          <cell r="A5179">
            <v>97527</v>
          </cell>
          <cell r="B5179" t="str">
            <v>CURVA 45 GRAUS, EM AÇO, CONEXÃO SOLDADA, DN 80 (3"), INSTALADO EM REDE DE ALIMENTAÇÃO PARA SPRINKLER - FORNECIMENTO E INSTALAÇÃO. AF_10/2020</v>
          </cell>
          <cell r="C5179" t="str">
            <v>UN</v>
          </cell>
          <cell r="D5179">
            <v>740.13</v>
          </cell>
          <cell r="E5179">
            <v>21.54</v>
          </cell>
          <cell r="F5179">
            <v>761.67</v>
          </cell>
        </row>
        <row r="5180">
          <cell r="A5180">
            <v>97528</v>
          </cell>
          <cell r="B5180" t="str">
            <v>CURVA 90 GRAUS, EM AÇO, CONEXÃO SOLDADA, DN 80 (3"), INSTALADO EM REDE DE ALIMENTAÇÃO PARA SPRINKLER - FORNECIMENTO E INSTALAÇÃO. AF_10/2020</v>
          </cell>
          <cell r="C5180" t="str">
            <v>UN</v>
          </cell>
          <cell r="D5180">
            <v>646.66999999999996</v>
          </cell>
          <cell r="E5180">
            <v>21.54</v>
          </cell>
          <cell r="F5180">
            <v>668.21</v>
          </cell>
        </row>
        <row r="5181">
          <cell r="A5181">
            <v>97529</v>
          </cell>
          <cell r="B5181" t="str">
            <v>TÊ, EM AÇO, CONEXÃO SOLDADA, DN 25 (1"), INSTALADO EM REDE DE ALIMENTAÇÃO PARA SPRINKLER - FORNECIMENTO E INSTALAÇÃO. AF_10/2020</v>
          </cell>
          <cell r="C5181" t="str">
            <v>UN</v>
          </cell>
          <cell r="D5181">
            <v>79.12</v>
          </cell>
          <cell r="E5181">
            <v>13.69</v>
          </cell>
          <cell r="F5181">
            <v>92.81</v>
          </cell>
        </row>
        <row r="5182">
          <cell r="A5182">
            <v>97530</v>
          </cell>
          <cell r="B5182" t="str">
            <v>TÊ, EM AÇO, CONEXÃO SOLDADA, DN 32 (1 1/4"), INSTALADO EM REDE DE ALIMENTAÇÃO PARA SPRINKLER - FORNECIMENTO E INSTALAÇÃO. AF_10/2020</v>
          </cell>
          <cell r="C5182" t="str">
            <v>UN</v>
          </cell>
          <cell r="D5182">
            <v>119.25</v>
          </cell>
          <cell r="E5182">
            <v>15.57</v>
          </cell>
          <cell r="F5182">
            <v>134.82</v>
          </cell>
        </row>
        <row r="5183">
          <cell r="A5183">
            <v>97531</v>
          </cell>
          <cell r="B5183" t="str">
            <v>TÊ, EM AÇO, CONEXÃO SOLDADA, DN 40 (1 1/2"), INSTALADO EM REDE DE ALIMENTAÇÃO PARA SPRINKLER - FORNECIMENTO E INSTALAÇÃO. AF_10/2020</v>
          </cell>
          <cell r="C5183" t="str">
            <v>UN</v>
          </cell>
          <cell r="D5183">
            <v>154.22</v>
          </cell>
          <cell r="E5183">
            <v>17.760000000000002</v>
          </cell>
          <cell r="F5183">
            <v>171.98</v>
          </cell>
        </row>
        <row r="5184">
          <cell r="A5184">
            <v>97532</v>
          </cell>
          <cell r="B5184" t="str">
            <v>TÊ, EM AÇO, CONEXÃO SOLDADA, DN 50 (2"), INSTALADO EM REDE DE ALIMENTAÇÃO PARA SPRINKLER - FORNECIMENTO E INSTALAÇÃO. AF_10/2020</v>
          </cell>
          <cell r="C5184" t="str">
            <v>UN</v>
          </cell>
          <cell r="D5184">
            <v>249.54</v>
          </cell>
          <cell r="E5184">
            <v>20.53</v>
          </cell>
          <cell r="F5184">
            <v>270.07</v>
          </cell>
        </row>
        <row r="5185">
          <cell r="A5185">
            <v>97533</v>
          </cell>
          <cell r="B5185" t="str">
            <v>TÊ, EM AÇO, CONEXÃO SOLDADA, DN 65 (2 1/2"), INSTALADO EM REDE DE ALIMENTAÇÃO PARA SPRINKLER - FORNECIMENTO E INSTALAÇÃO. AF_10/2020</v>
          </cell>
          <cell r="C5185" t="str">
            <v>UN</v>
          </cell>
          <cell r="D5185">
            <v>481.91</v>
          </cell>
          <cell r="E5185">
            <v>27.8</v>
          </cell>
          <cell r="F5185">
            <v>509.71</v>
          </cell>
        </row>
        <row r="5186">
          <cell r="A5186">
            <v>97534</v>
          </cell>
          <cell r="B5186" t="str">
            <v>TÊ, EM AÇO, CONEXÃO SOLDADA, DN 80 (3"), INSTALADO EM REDE DE ALIMENTAÇÃO PARA SPRINKLER - FORNECIMENTO E INSTALAÇÃO. AF_10/2020</v>
          </cell>
          <cell r="C5186" t="str">
            <v>UN</v>
          </cell>
          <cell r="D5186">
            <v>780.65</v>
          </cell>
          <cell r="E5186">
            <v>28.74</v>
          </cell>
          <cell r="F5186">
            <v>809.39</v>
          </cell>
        </row>
        <row r="5187">
          <cell r="A5187"/>
          <cell r="B5187" t="str">
            <v>EXTINTORES</v>
          </cell>
          <cell r="C5187"/>
          <cell r="D5187"/>
          <cell r="E5187"/>
          <cell r="F5187"/>
        </row>
        <row r="5188">
          <cell r="A5188" t="str">
            <v>AUX1689</v>
          </cell>
          <cell r="B5188" t="str">
            <v>ABRIGO DE SOBREPOR EM CHAPA DE AÇO CARBONO PINTADO COM TINTA A BASE DE EPOXI VERMELHA, DIMENSÕES 75X35X25CM - FORNEC. E INST.</v>
          </cell>
          <cell r="C5188" t="str">
            <v>UN</v>
          </cell>
          <cell r="D5188">
            <v>332.07</v>
          </cell>
          <cell r="E5188">
            <v>36.299999999999997</v>
          </cell>
          <cell r="F5188">
            <v>368.37</v>
          </cell>
        </row>
        <row r="5189">
          <cell r="A5189">
            <v>101905</v>
          </cell>
          <cell r="B5189" t="str">
            <v>EXTINTOR DE INCÊNDIO PORTÁTIL COM CARGA DE ÁGUA PRESSURIZADA DE 10 L, CLASSE A - FORNECIMENTO E INSTALAÇÃO. AF_10/2020_PE</v>
          </cell>
          <cell r="C5189" t="str">
            <v>UN</v>
          </cell>
          <cell r="D5189">
            <v>185.23</v>
          </cell>
          <cell r="E5189">
            <v>17.100000000000001</v>
          </cell>
          <cell r="F5189">
            <v>202.33</v>
          </cell>
        </row>
        <row r="5190">
          <cell r="A5190">
            <v>101906</v>
          </cell>
          <cell r="B5190" t="str">
            <v>EXTINTOR DE INCÊNDIO PORTÁTIL COM CARGA DE CO2 DE 4 KG, CLASSE BC - FORNECIMENTO E INSTALAÇÃO. AF_10/2020_PE</v>
          </cell>
          <cell r="C5190" t="str">
            <v>UN</v>
          </cell>
          <cell r="D5190">
            <v>569.37</v>
          </cell>
          <cell r="E5190">
            <v>17.100000000000001</v>
          </cell>
          <cell r="F5190">
            <v>586.47</v>
          </cell>
        </row>
        <row r="5191">
          <cell r="A5191">
            <v>101907</v>
          </cell>
          <cell r="B5191" t="str">
            <v>EXTINTOR DE INCÊNDIO PORTÁTIL COM CARGA DE CO2 DE 6 KG, CLASSE BC - FORNECIMENTO E INSTALAÇÃO. AF_10/2020_PE</v>
          </cell>
          <cell r="C5191" t="str">
            <v>UN</v>
          </cell>
          <cell r="D5191">
            <v>616.17999999999995</v>
          </cell>
          <cell r="E5191">
            <v>17.100000000000001</v>
          </cell>
          <cell r="F5191">
            <v>633.28</v>
          </cell>
        </row>
        <row r="5192">
          <cell r="A5192">
            <v>101908</v>
          </cell>
          <cell r="B5192" t="str">
            <v>EXTINTOR DE INCÊNDIO PORTÁTIL COM CARGA DE PQS DE 4 KG, CLASSE BC - FORNECIMENTO E INSTALAÇÃO. AF_10/2020_PE</v>
          </cell>
          <cell r="C5192" t="str">
            <v>UN</v>
          </cell>
          <cell r="D5192">
            <v>179.37</v>
          </cell>
          <cell r="E5192">
            <v>17.100000000000001</v>
          </cell>
          <cell r="F5192">
            <v>196.47</v>
          </cell>
        </row>
        <row r="5193">
          <cell r="A5193">
            <v>101909</v>
          </cell>
          <cell r="B5193" t="str">
            <v>EXTINTOR DE INCÊNDIO PORTÁTIL COM CARGA DE PQS DE 6 KG, CLASSE BC - FORNECIMENTO E INSTALAÇÃO. AF_10/2020_PE</v>
          </cell>
          <cell r="C5193" t="str">
            <v>UN</v>
          </cell>
          <cell r="D5193">
            <v>210.58</v>
          </cell>
          <cell r="E5193">
            <v>17.100000000000001</v>
          </cell>
          <cell r="F5193">
            <v>227.68</v>
          </cell>
        </row>
        <row r="5194">
          <cell r="A5194">
            <v>101910</v>
          </cell>
          <cell r="B5194" t="str">
            <v>EXTINTOR DE INCÊNDIO PORTÁTIL COM CARGA DE PQS DE 8 KG, CLASSE BC - FORNECIMENTO E INSTALAÇÃO. AF_10/2020_PE</v>
          </cell>
          <cell r="C5194" t="str">
            <v>UN</v>
          </cell>
          <cell r="D5194">
            <v>249.57</v>
          </cell>
          <cell r="E5194">
            <v>17.100000000000001</v>
          </cell>
          <cell r="F5194">
            <v>266.67</v>
          </cell>
        </row>
        <row r="5195">
          <cell r="A5195">
            <v>101911</v>
          </cell>
          <cell r="B5195" t="str">
            <v>EXTINTOR DE INCÊNDIO PORTÁTIL COM CARGA DE PQS DE 12 KG, CLASSE BC - FORNECIMENTO E INSTALAÇÃO. AF_10/2020_PE</v>
          </cell>
          <cell r="C5195" t="str">
            <v>UN</v>
          </cell>
          <cell r="D5195">
            <v>288.57</v>
          </cell>
          <cell r="E5195">
            <v>17.100000000000001</v>
          </cell>
          <cell r="F5195">
            <v>305.67</v>
          </cell>
        </row>
        <row r="5196">
          <cell r="A5196" t="str">
            <v>AUX1686</v>
          </cell>
          <cell r="B5196" t="str">
            <v>EXTINTOR DE PÓ QUÍMICO ABC, CAPACIDADE 4KG, ALCANCE MÉDIO DO JATO 4,5M, TEMPO DE DESCARGA 11S, NBR 9443, 9444, 10721 - FORNEC. E INST.</v>
          </cell>
          <cell r="C5196" t="str">
            <v>UN</v>
          </cell>
          <cell r="D5196">
            <v>172.36</v>
          </cell>
          <cell r="E5196">
            <v>1.5</v>
          </cell>
          <cell r="F5196">
            <v>173.86</v>
          </cell>
        </row>
        <row r="5197">
          <cell r="A5197" t="str">
            <v>AUX1687</v>
          </cell>
          <cell r="B5197" t="str">
            <v>EXTINTOR DE PÓ QUÍMICO ABC, CAPACIDADE 6KG, ALCANCE MÉDIO DO JATO 5M, TEMPO DE DESCARGA 12S, NBR 9443, 9444, 10721 - FORNEC. E INST.</v>
          </cell>
          <cell r="C5197" t="str">
            <v>UN</v>
          </cell>
          <cell r="D5197">
            <v>203.57</v>
          </cell>
          <cell r="E5197">
            <v>1.5</v>
          </cell>
          <cell r="F5197">
            <v>205.07</v>
          </cell>
        </row>
        <row r="5198">
          <cell r="A5198" t="str">
            <v>AUX1688</v>
          </cell>
          <cell r="B5198" t="str">
            <v>EXTINTOR DE PÓ QUÍMICO ACB, CAPACIDADE 8KG, ALCANCE MÉDIO DO JATO 5M, TEMPO DE DESCARGA 12S, NBR 9443, 9444, 10721 - FORNEC. E INST.</v>
          </cell>
          <cell r="C5198" t="str">
            <v>UN</v>
          </cell>
          <cell r="D5198">
            <v>242.56</v>
          </cell>
          <cell r="E5198">
            <v>1.5</v>
          </cell>
          <cell r="F5198">
            <v>244.06</v>
          </cell>
        </row>
        <row r="5199">
          <cell r="A5199"/>
          <cell r="B5199" t="str">
            <v>FIXAÇÃO DE TUBULAÇÃO</v>
          </cell>
          <cell r="C5199"/>
          <cell r="D5199"/>
          <cell r="E5199"/>
          <cell r="F5199"/>
        </row>
        <row r="5200">
          <cell r="A5200"/>
          <cell r="B5200" t="str">
            <v>ABERTURA E FECHAMENTO DE RASGO</v>
          </cell>
          <cell r="C5200"/>
          <cell r="D5200"/>
          <cell r="E5200"/>
          <cell r="F5200"/>
        </row>
        <row r="5201">
          <cell r="A5201">
            <v>90443</v>
          </cell>
          <cell r="B5201" t="str">
            <v>RASGO EM ALVENARIA PARA RAMAIS/ DISTRIBUIÇÃO COM DIAMETROS MENORES OU IGUAIS A 40 MM. AF_05/2015</v>
          </cell>
          <cell r="C5201" t="str">
            <v>M</v>
          </cell>
          <cell r="D5201">
            <v>3.7</v>
          </cell>
          <cell r="E5201">
            <v>10.68</v>
          </cell>
          <cell r="F5201">
            <v>14.38</v>
          </cell>
        </row>
        <row r="5202">
          <cell r="A5202">
            <v>91222</v>
          </cell>
          <cell r="B5202" t="str">
            <v>RASGO EM ALVENARIA PARA RAMAIS/ DISTRIBUIÇÃO COM DIÂMETROS MAIORES QUE 40 MM E MENORES OU IGUAIS A 75 MM. AF_05/2015</v>
          </cell>
          <cell r="C5202" t="str">
            <v>M</v>
          </cell>
          <cell r="D5202">
            <v>3.97</v>
          </cell>
          <cell r="E5202">
            <v>11.51</v>
          </cell>
          <cell r="F5202">
            <v>15.48</v>
          </cell>
        </row>
        <row r="5203">
          <cell r="A5203">
            <v>90444</v>
          </cell>
          <cell r="B5203" t="str">
            <v>RASGO EM CONTRAPISO PARA RAMAIS/ DISTRIBUIÇÃO COM DIÂMETROS MENORES OU IGUAIS A 40 MM. AF_05/2015</v>
          </cell>
          <cell r="C5203" t="str">
            <v>M</v>
          </cell>
          <cell r="D5203">
            <v>8.4600000000000009</v>
          </cell>
          <cell r="E5203">
            <v>20.55</v>
          </cell>
          <cell r="F5203">
            <v>29.01</v>
          </cell>
        </row>
        <row r="5204">
          <cell r="A5204">
            <v>90445</v>
          </cell>
          <cell r="B5204" t="str">
            <v>RASGO EM CONTRAPISO PARA RAMAIS/ DISTRIBUIÇÃO COM DIÂMETROS MAIORES QUE 40 MM E MENORES OU IGUAIS A 75 MM. AF_05/2015</v>
          </cell>
          <cell r="C5204" t="str">
            <v>M</v>
          </cell>
          <cell r="D5204">
            <v>9.0399999999999991</v>
          </cell>
          <cell r="E5204">
            <v>21.92</v>
          </cell>
          <cell r="F5204">
            <v>30.96</v>
          </cell>
        </row>
        <row r="5205">
          <cell r="A5205">
            <v>90446</v>
          </cell>
          <cell r="B5205" t="str">
            <v>RASGO EM CONTRAPISO PARA RAMAIS/ DISTRIBUIÇÃO COM DIÂMETROS MAIORES QUE 75 MM. AF_05/2015</v>
          </cell>
          <cell r="C5205" t="str">
            <v>M</v>
          </cell>
          <cell r="D5205">
            <v>9.81</v>
          </cell>
          <cell r="E5205">
            <v>23.82</v>
          </cell>
          <cell r="F5205">
            <v>33.630000000000003</v>
          </cell>
        </row>
        <row r="5206">
          <cell r="A5206">
            <v>90447</v>
          </cell>
          <cell r="B5206" t="str">
            <v>RASGO EM ALVENARIA PARA ELETRODUTOS COM DIAMETROS MENORES OU IGUAIS A 40 MM. AF_05/2015</v>
          </cell>
          <cell r="C5206" t="str">
            <v>M</v>
          </cell>
          <cell r="D5206">
            <v>1.9</v>
          </cell>
          <cell r="E5206">
            <v>5.28</v>
          </cell>
          <cell r="F5206">
            <v>7.18</v>
          </cell>
        </row>
        <row r="5207">
          <cell r="A5207" t="str">
            <v>AUX2370</v>
          </cell>
          <cell r="B5207" t="str">
            <v>RASGO EM ALVENARIA PARA PASSAGEM DE TUBULAÇÃO DIÂMETRO 1.1/4" A 2"</v>
          </cell>
          <cell r="C5207" t="str">
            <v>M</v>
          </cell>
          <cell r="D5207">
            <v>4.1399999999999997</v>
          </cell>
          <cell r="E5207">
            <v>9.5</v>
          </cell>
          <cell r="F5207">
            <v>13.64</v>
          </cell>
        </row>
        <row r="5208">
          <cell r="A5208" t="str">
            <v>AUX2371</v>
          </cell>
          <cell r="B5208" t="str">
            <v>RASGO EM ALVENARIA PARA PASSAGEM DE TUBULAÇÃO DIÂMETRO 2.1/2" A 4"</v>
          </cell>
          <cell r="C5208" t="str">
            <v>M</v>
          </cell>
          <cell r="D5208">
            <v>3.73</v>
          </cell>
          <cell r="E5208">
            <v>9.06</v>
          </cell>
          <cell r="F5208">
            <v>12.79</v>
          </cell>
        </row>
        <row r="5209">
          <cell r="A5209" t="str">
            <v>AUX1882</v>
          </cell>
          <cell r="B5209" t="str">
            <v>RASGO EM ALVENARIA P/TUBULAÇÕES D=65 A 100MM (2 1/2" A 4")</v>
          </cell>
          <cell r="C5209" t="str">
            <v>M</v>
          </cell>
          <cell r="D5209">
            <v>5.75</v>
          </cell>
          <cell r="E5209">
            <v>13.98</v>
          </cell>
          <cell r="F5209">
            <v>19.73</v>
          </cell>
        </row>
        <row r="5210">
          <cell r="A5210" t="str">
            <v>AUX1438</v>
          </cell>
          <cell r="B5210" t="str">
            <v>RASGO EM CONCRETO P/TUBULAÇÕES D=15 A 25MM (1/2" A 1")</v>
          </cell>
          <cell r="C5210" t="str">
            <v>M</v>
          </cell>
          <cell r="D5210">
            <v>6.47</v>
          </cell>
          <cell r="E5210">
            <v>15.85</v>
          </cell>
          <cell r="F5210">
            <v>22.32</v>
          </cell>
        </row>
        <row r="5211">
          <cell r="A5211" t="str">
            <v>AUX1469</v>
          </cell>
          <cell r="B5211" t="str">
            <v>RASGO EM CONCRETO P/TUBULAÇÕES D=32 A 50MM (1 1/4" A 2")</v>
          </cell>
          <cell r="C5211" t="str">
            <v>M</v>
          </cell>
          <cell r="D5211">
            <v>10.07</v>
          </cell>
          <cell r="E5211">
            <v>24.71</v>
          </cell>
          <cell r="F5211">
            <v>34.78</v>
          </cell>
        </row>
        <row r="5212">
          <cell r="A5212" t="str">
            <v>AUX1504</v>
          </cell>
          <cell r="B5212" t="str">
            <v>RASGO EM CONCRETO P/TUBULAÇÕES D=65 A 100MM (2 1/2" A 4")</v>
          </cell>
          <cell r="C5212" t="str">
            <v>M</v>
          </cell>
          <cell r="D5212">
            <v>14.39</v>
          </cell>
          <cell r="E5212">
            <v>34.96</v>
          </cell>
          <cell r="F5212">
            <v>49.35</v>
          </cell>
        </row>
        <row r="5213">
          <cell r="A5213">
            <v>90466</v>
          </cell>
          <cell r="B5213" t="str">
            <v>CHUMBAMENTO LINEAR EM ALVENARIA PARA RAMAIS/DISTRIBUIÇÃO COM DIÂMETROS MENORES OU IGUAIS A 40 MM. AF_05/2015</v>
          </cell>
          <cell r="C5213" t="str">
            <v>M</v>
          </cell>
          <cell r="D5213">
            <v>4.62</v>
          </cell>
          <cell r="E5213">
            <v>9.6300000000000008</v>
          </cell>
          <cell r="F5213">
            <v>14.25</v>
          </cell>
        </row>
        <row r="5214">
          <cell r="A5214">
            <v>90467</v>
          </cell>
          <cell r="B5214" t="str">
            <v>CHUMBAMENTO LINEAR EM ALVENARIA PARA RAMAIS/DISTRIBUIÇÃO COM DIÂMETROS MAIORES QUE 40 MM E MENORES OU IGUAIS A 75 MM. AF_05/2015</v>
          </cell>
          <cell r="C5214" t="str">
            <v>M</v>
          </cell>
          <cell r="D5214">
            <v>7.44</v>
          </cell>
          <cell r="E5214">
            <v>15.09</v>
          </cell>
          <cell r="F5214">
            <v>22.53</v>
          </cell>
        </row>
        <row r="5215">
          <cell r="A5215">
            <v>90468</v>
          </cell>
          <cell r="B5215" t="str">
            <v>CHUMBAMENTO LINEAR EM CONTRAPISO PARA RAMAIS/DISTRIBUIÇÃO COM DIÂMETROS MENORES OU IGUAIS A 40 MM. AF_05/2015</v>
          </cell>
          <cell r="C5215" t="str">
            <v>M</v>
          </cell>
          <cell r="D5215">
            <v>2.5499999999999998</v>
          </cell>
          <cell r="E5215">
            <v>3.65</v>
          </cell>
          <cell r="F5215">
            <v>6.2</v>
          </cell>
        </row>
        <row r="5216">
          <cell r="A5216">
            <v>90469</v>
          </cell>
          <cell r="B5216" t="str">
            <v>CHUMBAMENTO LINEAR EM CONTRAPISO PARA RAMAIS/DISTRIBUIÇÃO COM DIÂMETROS MAIORES QUE 40 MM E MENORES OU IGUAIS A 75 MM. AF_05/2015</v>
          </cell>
          <cell r="C5216" t="str">
            <v>M</v>
          </cell>
          <cell r="D5216">
            <v>4.2</v>
          </cell>
          <cell r="E5216">
            <v>5.72</v>
          </cell>
          <cell r="F5216">
            <v>9.92</v>
          </cell>
        </row>
        <row r="5217">
          <cell r="A5217">
            <v>90470</v>
          </cell>
          <cell r="B5217" t="str">
            <v>CHUMBAMENTO LINEAR EM CONTRAPISO PARA RAMAIS/DISTRIBUIÇÃO COM DIÂMETROS MAIORES QUE 75 MM. AF_05/2015</v>
          </cell>
          <cell r="C5217" t="str">
            <v>M</v>
          </cell>
          <cell r="D5217">
            <v>6.15</v>
          </cell>
          <cell r="E5217">
            <v>7.45</v>
          </cell>
          <cell r="F5217">
            <v>13.6</v>
          </cell>
        </row>
        <row r="5218">
          <cell r="A5218">
            <v>91188</v>
          </cell>
          <cell r="B5218" t="str">
            <v>CHUMBAMENTO PONTUAL DE ABERTURA EM LAJE COM PASSAGEM DE 1 TUBO DE DIAMETRO EQUIVALENTE IGUAL À  50 MM. AF_05/2015</v>
          </cell>
          <cell r="C5218" t="str">
            <v>UN</v>
          </cell>
          <cell r="D5218">
            <v>3.11</v>
          </cell>
          <cell r="E5218">
            <v>4.6100000000000003</v>
          </cell>
          <cell r="F5218">
            <v>7.72</v>
          </cell>
        </row>
        <row r="5219">
          <cell r="A5219">
            <v>91189</v>
          </cell>
          <cell r="B5219" t="str">
            <v>CHUMBAMENTO PONTUAL DE ABERTURA EM LAJE COM PASSAGEM DE MAIS DE 1 TUBO DE  DIAMETRO EQUIVALENTE IGUAL À  50 MM. AF_05/2015</v>
          </cell>
          <cell r="C5219" t="str">
            <v>UN</v>
          </cell>
          <cell r="D5219">
            <v>31.76</v>
          </cell>
          <cell r="E5219">
            <v>20.55</v>
          </cell>
          <cell r="F5219">
            <v>52.31</v>
          </cell>
        </row>
        <row r="5220">
          <cell r="A5220">
            <v>91190</v>
          </cell>
          <cell r="B5220" t="str">
            <v>CHUMBAMENTO PONTUAL EM PASSAGEM DE TUBO COM DIÂMETRO MENOR OU IGUAL A 40 MM. AF_05/2015</v>
          </cell>
          <cell r="C5220" t="str">
            <v>UN</v>
          </cell>
          <cell r="D5220">
            <v>1.7</v>
          </cell>
          <cell r="E5220">
            <v>3.83</v>
          </cell>
          <cell r="F5220">
            <v>5.53</v>
          </cell>
        </row>
        <row r="5221">
          <cell r="A5221">
            <v>91191</v>
          </cell>
          <cell r="B5221" t="str">
            <v>CHUMBAMENTO PONTUAL EM PASSAGEM DE TUBO COM DIÂMETROS ENTRE 40 MM E 75 MM. AF_05/2015</v>
          </cell>
          <cell r="C5221" t="str">
            <v>UN</v>
          </cell>
          <cell r="D5221">
            <v>1.78</v>
          </cell>
          <cell r="E5221">
            <v>4.08</v>
          </cell>
          <cell r="F5221">
            <v>5.86</v>
          </cell>
        </row>
        <row r="5222">
          <cell r="A5222">
            <v>91192</v>
          </cell>
          <cell r="B5222" t="str">
            <v>CHUMBAMENTO PONTUAL EM PASSAGEM DE TUBO COM DIÂMETRO MAIOR QUE 75 MM. AF_05/2015</v>
          </cell>
          <cell r="C5222" t="str">
            <v>UN</v>
          </cell>
          <cell r="D5222">
            <v>1.94</v>
          </cell>
          <cell r="E5222">
            <v>4.5599999999999996</v>
          </cell>
          <cell r="F5222">
            <v>6.5</v>
          </cell>
        </row>
        <row r="5223">
          <cell r="A5223"/>
          <cell r="B5223" t="str">
            <v>FURO E PASSANTE PARA PASSAGEM DE TUBOS</v>
          </cell>
          <cell r="C5223"/>
          <cell r="D5223"/>
          <cell r="E5223"/>
          <cell r="F5223"/>
        </row>
        <row r="5224">
          <cell r="A5224">
            <v>90436</v>
          </cell>
          <cell r="B5224" t="str">
            <v>FURO EM ALVENARIA PARA DIÂMETROS MENORES OU IGUAIS A 40 MM. AF_05/2015</v>
          </cell>
          <cell r="C5224" t="str">
            <v>UN</v>
          </cell>
          <cell r="D5224">
            <v>4.05</v>
          </cell>
          <cell r="E5224">
            <v>11.77</v>
          </cell>
          <cell r="F5224">
            <v>15.82</v>
          </cell>
        </row>
        <row r="5225">
          <cell r="A5225">
            <v>90437</v>
          </cell>
          <cell r="B5225" t="str">
            <v>FURO EM ALVENARIA PARA DIÂMETROS MAIORES QUE 40 MM E MENORES OU IGUAIS A 75 MM. AF_05/2015</v>
          </cell>
          <cell r="C5225" t="str">
            <v>UN</v>
          </cell>
          <cell r="D5225">
            <v>9.93</v>
          </cell>
          <cell r="E5225">
            <v>28.52</v>
          </cell>
          <cell r="F5225">
            <v>38.450000000000003</v>
          </cell>
        </row>
        <row r="5226">
          <cell r="A5226">
            <v>90438</v>
          </cell>
          <cell r="B5226" t="str">
            <v>FURO EM ALVENARIA PARA DIÂMETROS MAIORES QUE 75 MM. AF_05/2015</v>
          </cell>
          <cell r="C5226" t="str">
            <v>UN</v>
          </cell>
          <cell r="D5226">
            <v>14.24</v>
          </cell>
          <cell r="E5226">
            <v>40.86</v>
          </cell>
          <cell r="F5226">
            <v>55.1</v>
          </cell>
        </row>
        <row r="5227">
          <cell r="A5227">
            <v>90439</v>
          </cell>
          <cell r="B5227" t="str">
            <v>FURO EM CONCRETO PARA DIÂMETROS MENORES OU IGUAIS A 40 MM. AF_05/2015</v>
          </cell>
          <cell r="C5227" t="str">
            <v>UN</v>
          </cell>
          <cell r="D5227">
            <v>19.829999999999998</v>
          </cell>
          <cell r="E5227">
            <v>47.75</v>
          </cell>
          <cell r="F5227">
            <v>67.58</v>
          </cell>
        </row>
        <row r="5228">
          <cell r="A5228">
            <v>90440</v>
          </cell>
          <cell r="B5228" t="str">
            <v>FURO EM CONCRETO PARA DIÂMETROS MAIORES QUE 40 MM E MENORES OU IGUAIS A 75 MM. AF_05/2015</v>
          </cell>
          <cell r="C5228" t="str">
            <v>UN</v>
          </cell>
          <cell r="D5228">
            <v>31.83</v>
          </cell>
          <cell r="E5228">
            <v>76.41</v>
          </cell>
          <cell r="F5228">
            <v>108.24</v>
          </cell>
        </row>
        <row r="5229">
          <cell r="A5229">
            <v>90441</v>
          </cell>
          <cell r="B5229" t="str">
            <v>FURO EM CONCRETO PARA DIÂMETROS MAIORES QUE 75 MM. AF_05/2015</v>
          </cell>
          <cell r="C5229" t="str">
            <v>UN</v>
          </cell>
          <cell r="D5229">
            <v>40.67</v>
          </cell>
          <cell r="E5229">
            <v>97.58</v>
          </cell>
          <cell r="F5229">
            <v>138.25</v>
          </cell>
        </row>
        <row r="5230">
          <cell r="A5230">
            <v>90453</v>
          </cell>
          <cell r="B5230" t="str">
            <v>PASSANTE TIPO TUBO DE DIÂMETRO MENOR OU IGUAL A 40 MM, FIXADO EM LAJE. AF_05/2015</v>
          </cell>
          <cell r="C5230" t="str">
            <v>UN</v>
          </cell>
          <cell r="D5230">
            <v>1.78</v>
          </cell>
          <cell r="E5230">
            <v>1.56</v>
          </cell>
          <cell r="F5230">
            <v>3.34</v>
          </cell>
        </row>
        <row r="5231">
          <cell r="A5231">
            <v>90454</v>
          </cell>
          <cell r="B5231" t="str">
            <v>PASSANTE TIPO TUBO DE DIÂMETRO MAIORES QUE 40 MM E MENORES OU IGUAIS A 75 MM, FIXADO EM LAJE. AF_05/2015</v>
          </cell>
          <cell r="C5231" t="str">
            <v>UN</v>
          </cell>
          <cell r="D5231">
            <v>3.38</v>
          </cell>
          <cell r="E5231">
            <v>2.4</v>
          </cell>
          <cell r="F5231">
            <v>5.78</v>
          </cell>
        </row>
        <row r="5232">
          <cell r="A5232">
            <v>90455</v>
          </cell>
          <cell r="B5232" t="str">
            <v>PASSANTE TIPO TUBO DE DIÂMETRO MAIOR QUE 75 MM, FIXADO EM LAJE. AF_05/2015</v>
          </cell>
          <cell r="C5232" t="str">
            <v>UN</v>
          </cell>
          <cell r="D5232">
            <v>3.88</v>
          </cell>
          <cell r="E5232">
            <v>3.5</v>
          </cell>
          <cell r="F5232">
            <v>7.38</v>
          </cell>
        </row>
        <row r="5233">
          <cell r="A5233">
            <v>90451</v>
          </cell>
          <cell r="B5233" t="str">
            <v>PASSANTE TIPO PEÇA EM POLIESTIRENO PARA ABERTURA PARA PASSAGEM DE 1 TUBO, FIXADO EM LAJE. AF_05/2015</v>
          </cell>
          <cell r="C5233" t="str">
            <v>UN</v>
          </cell>
          <cell r="D5233">
            <v>2.02</v>
          </cell>
          <cell r="E5233">
            <v>2.83</v>
          </cell>
          <cell r="F5233">
            <v>4.8499999999999996</v>
          </cell>
        </row>
        <row r="5234">
          <cell r="A5234">
            <v>90452</v>
          </cell>
          <cell r="B5234" t="str">
            <v>PASSANTE TIPO PEÇA EM POLIESTIRENO PARA ABERTURA PARA PASSAGEM DE MAIS DE 1 TUBO, FIXADO EM LAJE. AF_05/2015</v>
          </cell>
          <cell r="C5234" t="str">
            <v>UN</v>
          </cell>
          <cell r="D5234">
            <v>15.74</v>
          </cell>
          <cell r="E5234">
            <v>4.28</v>
          </cell>
          <cell r="F5234">
            <v>20.02</v>
          </cell>
        </row>
        <row r="5235">
          <cell r="A5235"/>
          <cell r="B5235" t="str">
            <v>FURO EM CAIXA D'ÁGUA</v>
          </cell>
          <cell r="C5235"/>
          <cell r="D5235"/>
          <cell r="E5235"/>
          <cell r="F5235"/>
        </row>
        <row r="5236">
          <cell r="A5236">
            <v>102587</v>
          </cell>
          <cell r="B5236" t="str">
            <v>FURO EM CAIXA D'ÁGUA COM ESPESSURA DE 2 ATÉ 5 MM E DIÂMETRO DE 15 MM. AF_06/2021</v>
          </cell>
          <cell r="C5236" t="str">
            <v>UN</v>
          </cell>
          <cell r="D5236">
            <v>0.97</v>
          </cell>
          <cell r="E5236">
            <v>2.64</v>
          </cell>
          <cell r="F5236">
            <v>3.61</v>
          </cell>
        </row>
        <row r="5237">
          <cell r="A5237">
            <v>102588</v>
          </cell>
          <cell r="B5237" t="str">
            <v>FURO EM CAIXA D'ÁGUA COM ESPESSURA DE 6 ATÉ 8 MM E DIÂMETRO DE 15 MM. AF_06/2021</v>
          </cell>
          <cell r="C5237" t="str">
            <v>UN</v>
          </cell>
          <cell r="D5237">
            <v>1.41</v>
          </cell>
          <cell r="E5237">
            <v>3.83</v>
          </cell>
          <cell r="F5237">
            <v>5.24</v>
          </cell>
        </row>
        <row r="5238">
          <cell r="A5238">
            <v>102589</v>
          </cell>
          <cell r="B5238" t="str">
            <v>FURO EM CAIXA D'ÁGUA COM ESPESSURA DE 2 ATÉ 5 MM E DIÂMETRO DE 20 MM. AF_06/2021</v>
          </cell>
          <cell r="C5238" t="str">
            <v>UN</v>
          </cell>
          <cell r="D5238">
            <v>1.06</v>
          </cell>
          <cell r="E5238">
            <v>2.96</v>
          </cell>
          <cell r="F5238">
            <v>4.0199999999999996</v>
          </cell>
        </row>
        <row r="5239">
          <cell r="A5239">
            <v>102590</v>
          </cell>
          <cell r="B5239" t="str">
            <v>FURO EM CAIXA D'ÁGUA COM ESPESSURA DE 6 ATÉ 8 MM E DIÂMETRO DE 20 MM. AF_06/2021</v>
          </cell>
          <cell r="C5239" t="str">
            <v>UN</v>
          </cell>
          <cell r="D5239">
            <v>1.53</v>
          </cell>
          <cell r="E5239">
            <v>4.1100000000000003</v>
          </cell>
          <cell r="F5239">
            <v>5.64</v>
          </cell>
        </row>
        <row r="5240">
          <cell r="A5240">
            <v>102591</v>
          </cell>
          <cell r="B5240" t="str">
            <v>FURO EM CAIXA D'ÁGUA COM ESPESSURA DE 2 ATÉ 5 MM E DIÂMETRO DE 25 MM. AF_06/2021</v>
          </cell>
          <cell r="C5240" t="str">
            <v>UN</v>
          </cell>
          <cell r="D5240">
            <v>1.18</v>
          </cell>
          <cell r="E5240">
            <v>3.25</v>
          </cell>
          <cell r="F5240">
            <v>4.43</v>
          </cell>
        </row>
        <row r="5241">
          <cell r="A5241">
            <v>102592</v>
          </cell>
          <cell r="B5241" t="str">
            <v>FURO EM CAIXA D'ÁGUA COM ESPESSURA DE 6 ATÉ 8 MM E DIÂMETRO DE 25 MM. AF_06/2021</v>
          </cell>
          <cell r="C5241" t="str">
            <v>UN</v>
          </cell>
          <cell r="D5241">
            <v>1.63</v>
          </cell>
          <cell r="E5241">
            <v>4.41</v>
          </cell>
          <cell r="F5241">
            <v>6.04</v>
          </cell>
        </row>
        <row r="5242">
          <cell r="A5242">
            <v>102593</v>
          </cell>
          <cell r="B5242" t="str">
            <v>FURO EM CAIXA D'ÁGUA COM ESPESSURA DE 2 ATÉ 5 MM E DIÂMETRO DE 32 MM. AF_06/2021</v>
          </cell>
          <cell r="C5242" t="str">
            <v>UN</v>
          </cell>
          <cell r="D5242">
            <v>1.35</v>
          </cell>
          <cell r="E5242">
            <v>3.65</v>
          </cell>
          <cell r="F5242">
            <v>5</v>
          </cell>
        </row>
        <row r="5243">
          <cell r="A5243">
            <v>102594</v>
          </cell>
          <cell r="B5243" t="str">
            <v>FURO EM CAIXA D'ÁGUA COM ESPESSURA DE 6 ATÉ 8 MM E DIÂMETRO DE 32 MM. AF_06/2021</v>
          </cell>
          <cell r="C5243" t="str">
            <v>UN</v>
          </cell>
          <cell r="D5243">
            <v>1.8</v>
          </cell>
          <cell r="E5243">
            <v>4.82</v>
          </cell>
          <cell r="F5243">
            <v>6.62</v>
          </cell>
        </row>
        <row r="5244">
          <cell r="A5244">
            <v>102595</v>
          </cell>
          <cell r="B5244" t="str">
            <v>FURO EM CAIXA D'ÁGUA COM ESPESSURA DE 2 ATÉ 5 MM E DIÂMETRO DE 40 MM. AF_06/2021</v>
          </cell>
          <cell r="C5244" t="str">
            <v>UN</v>
          </cell>
          <cell r="D5244">
            <v>1.53</v>
          </cell>
          <cell r="E5244">
            <v>4.12</v>
          </cell>
          <cell r="F5244">
            <v>5.65</v>
          </cell>
        </row>
        <row r="5245">
          <cell r="A5245">
            <v>102596</v>
          </cell>
          <cell r="B5245" t="str">
            <v>FURO EM CAIXA D'ÁGUA COM ESPESSURA DE 6 ATÉ 8 MM E DIÂMETRO DE 40 MM. AF_06/2021</v>
          </cell>
          <cell r="C5245" t="str">
            <v>UN</v>
          </cell>
          <cell r="D5245">
            <v>1.99</v>
          </cell>
          <cell r="E5245">
            <v>5.29</v>
          </cell>
          <cell r="F5245">
            <v>7.28</v>
          </cell>
        </row>
        <row r="5246">
          <cell r="A5246">
            <v>102597</v>
          </cell>
          <cell r="B5246" t="str">
            <v>FURO EM CAIXA D'ÁGUA COM ESPESSURA DE 2 ATÉ 5 MM E DIÂMETRO DE 50 MM. AF_06/2021</v>
          </cell>
          <cell r="C5246" t="str">
            <v>UN</v>
          </cell>
          <cell r="D5246">
            <v>1.75</v>
          </cell>
          <cell r="E5246">
            <v>4.72</v>
          </cell>
          <cell r="F5246">
            <v>6.47</v>
          </cell>
        </row>
        <row r="5247">
          <cell r="A5247">
            <v>102598</v>
          </cell>
          <cell r="B5247" t="str">
            <v>FURO EM CAIXA D'ÁGUA COM ESPESSURA DE 6 ATÉ 8 MM E DIÂMETRO DE 50 MM. AF_06/2021</v>
          </cell>
          <cell r="C5247" t="str">
            <v>UN</v>
          </cell>
          <cell r="D5247">
            <v>2.21</v>
          </cell>
          <cell r="E5247">
            <v>5.88</v>
          </cell>
          <cell r="F5247">
            <v>8.09</v>
          </cell>
        </row>
        <row r="5248">
          <cell r="A5248">
            <v>102599</v>
          </cell>
          <cell r="B5248" t="str">
            <v>FURO EM CAIXA D'ÁGUA COM ESPESSURA DE 2 ATÉ 5 MM E DIÂMETRO DE 60 MM. AF_06/2021</v>
          </cell>
          <cell r="C5248" t="str">
            <v>UN</v>
          </cell>
          <cell r="D5248">
            <v>1.99</v>
          </cell>
          <cell r="E5248">
            <v>5.29</v>
          </cell>
          <cell r="F5248">
            <v>7.28</v>
          </cell>
        </row>
        <row r="5249">
          <cell r="A5249">
            <v>102600</v>
          </cell>
          <cell r="B5249" t="str">
            <v>FURO EM CAIXA D'ÁGUA COM ESPESSURA DE 6 ATÉ 8 MM E DIÂMETRO DE 60 MM. AF_06/2021</v>
          </cell>
          <cell r="C5249" t="str">
            <v>UN</v>
          </cell>
          <cell r="D5249">
            <v>2.4300000000000002</v>
          </cell>
          <cell r="E5249">
            <v>6.48</v>
          </cell>
          <cell r="F5249">
            <v>8.91</v>
          </cell>
        </row>
        <row r="5250">
          <cell r="A5250">
            <v>102601</v>
          </cell>
          <cell r="B5250" t="str">
            <v>FURO EM CAIXA D'ÁGUA COM ESPESSURA DE 2 ATÉ 5 MM E DIÂMETRO DE 75 MM. AF_06/2021</v>
          </cell>
          <cell r="C5250" t="str">
            <v>UN</v>
          </cell>
          <cell r="D5250">
            <v>2.33</v>
          </cell>
          <cell r="E5250">
            <v>6.19</v>
          </cell>
          <cell r="F5250">
            <v>8.52</v>
          </cell>
        </row>
        <row r="5251">
          <cell r="A5251">
            <v>102602</v>
          </cell>
          <cell r="B5251" t="str">
            <v>FURO EM CAIXA D'ÁGUA COM ESPESSURA DE 6 ATÉ 8 MM E DIÂMETRO DE 75 MM. AF_06/2021</v>
          </cell>
          <cell r="C5251" t="str">
            <v>UN</v>
          </cell>
          <cell r="D5251">
            <v>2.77</v>
          </cell>
          <cell r="E5251">
            <v>7.36</v>
          </cell>
          <cell r="F5251">
            <v>10.130000000000001</v>
          </cell>
        </row>
        <row r="5252">
          <cell r="A5252">
            <v>102603</v>
          </cell>
          <cell r="B5252" t="str">
            <v>FURO EM CAIXA D'ÁGUA COM ESPESSURA DE 2 ATÉ 5 MM E DIÂMETRO DE 100 MM. AF_06/2021</v>
          </cell>
          <cell r="C5252" t="str">
            <v>UN</v>
          </cell>
          <cell r="D5252">
            <v>2.89</v>
          </cell>
          <cell r="E5252">
            <v>7.67</v>
          </cell>
          <cell r="F5252">
            <v>10.56</v>
          </cell>
        </row>
        <row r="5253">
          <cell r="A5253">
            <v>102604</v>
          </cell>
          <cell r="B5253" t="str">
            <v>FURO EM CAIXA D'ÁGUA COM ESPESSURA DE 6 ATÉ 8 MM E DIÂMETRO DE 100 MM. AF_06/2021</v>
          </cell>
          <cell r="C5253" t="str">
            <v>UN</v>
          </cell>
          <cell r="D5253">
            <v>3.33</v>
          </cell>
          <cell r="E5253">
            <v>8.84</v>
          </cell>
          <cell r="F5253">
            <v>12.17</v>
          </cell>
        </row>
        <row r="5254">
          <cell r="A5254"/>
          <cell r="B5254" t="str">
            <v>FIXAÇÃO DE TUBOS HORIZONTAIS - PPR</v>
          </cell>
          <cell r="C5254"/>
          <cell r="D5254"/>
          <cell r="E5254"/>
          <cell r="F5254"/>
        </row>
        <row r="5255">
          <cell r="A5255">
            <v>91176</v>
          </cell>
          <cell r="B5255" t="str">
            <v>FIXAÇÃO DE TUBOS HORIZONTAIS DE PPR DIÂMETROS MENORES OU IGUAIS A 40 MM COM ABRAÇADEIRA METÁLICA RÍGIDA TIPO  D  1/2" , FIXADA DIRETAMENTE NA LAJE. AF_05/2015</v>
          </cell>
          <cell r="C5255" t="str">
            <v>M</v>
          </cell>
          <cell r="D5255">
            <v>17.670000000000002</v>
          </cell>
          <cell r="E5255">
            <v>12.85</v>
          </cell>
          <cell r="F5255">
            <v>30.52</v>
          </cell>
        </row>
        <row r="5256">
          <cell r="A5256">
            <v>91177</v>
          </cell>
          <cell r="B5256" t="str">
            <v>FIXAÇÃO DE TUBOS HORIZONTAIS DE PPR DIÂMETROS MAIORES QUE 40 MM E MENORES OU IGUAIS A 75 MM COM ABRAÇADEIRA METÁLICA RÍGIDA TIPO  D  1 1/2" , FIXADA DIRETAMENTE NA LAJE. AF_05/2015</v>
          </cell>
          <cell r="C5256" t="str">
            <v>M</v>
          </cell>
          <cell r="D5256">
            <v>7.58</v>
          </cell>
          <cell r="E5256">
            <v>7.2</v>
          </cell>
          <cell r="F5256">
            <v>14.78</v>
          </cell>
        </row>
        <row r="5257">
          <cell r="A5257">
            <v>91178</v>
          </cell>
          <cell r="B5257" t="str">
            <v>FIXAÇÃO DE TUBOS HORIZONTAIS DE PPR DIÂMETROS MAIORES QUE 75 MM COM ABRAÇADEIRA METÁLICA RÍGIDA TIPO  D  3" , FIXADA DIRETAMENTE NA LAJE. AF_05/2015</v>
          </cell>
          <cell r="C5257" t="str">
            <v>M</v>
          </cell>
          <cell r="D5257">
            <v>9.3699999999999992</v>
          </cell>
          <cell r="E5257">
            <v>7.4</v>
          </cell>
          <cell r="F5257">
            <v>16.77</v>
          </cell>
        </row>
        <row r="5258">
          <cell r="A5258">
            <v>91167</v>
          </cell>
          <cell r="B5258" t="str">
            <v>FIXAÇÃO DE TUBOS HORIZONTAIS DE PPR DIÂMETROS MENORES OU IGUAIS A 40 MM COM ABRAÇADEIRA METÁLICA RÍGIDA TIPO D 1/2", FIXADA EM PERFILADO EM LAJE. AF_05/2015</v>
          </cell>
          <cell r="C5258" t="str">
            <v>M</v>
          </cell>
          <cell r="D5258">
            <v>6.96</v>
          </cell>
          <cell r="E5258">
            <v>6.28</v>
          </cell>
          <cell r="F5258">
            <v>13.24</v>
          </cell>
        </row>
        <row r="5259">
          <cell r="A5259">
            <v>91168</v>
          </cell>
          <cell r="B5259" t="str">
            <v>FIXAÇÃO DE TUBOS HORIZONTAIS DE PPR DIÂMETROS MAIORES QUE 40 MM E MENORES OU IGUAIS A 75 MM COM ABRAÇADEIRA METÁLICA RÍGIDA TIPO D 1 1/2", FIXADA EM PERFILADO EM LAJE. AF_05/2015</v>
          </cell>
          <cell r="C5259" t="str">
            <v>M</v>
          </cell>
          <cell r="D5259">
            <v>5.4</v>
          </cell>
          <cell r="E5259">
            <v>4.6399999999999997</v>
          </cell>
          <cell r="F5259">
            <v>10.039999999999999</v>
          </cell>
        </row>
        <row r="5260">
          <cell r="A5260">
            <v>91169</v>
          </cell>
          <cell r="B5260" t="str">
            <v>FIXAÇÃO DE TUBOS HORIZONTAIS DE PPR DIÂMETROS MAIORES QUE 75 MM COM ABRAÇADEIRA METÁLICA RÍGIDA TIPO D 3", FIXADA EM PERFILADO EM LAJE. AF_05/2015</v>
          </cell>
          <cell r="C5260" t="str">
            <v>M</v>
          </cell>
          <cell r="D5260">
            <v>6.35</v>
          </cell>
          <cell r="E5260">
            <v>5.55</v>
          </cell>
          <cell r="F5260">
            <v>11.9</v>
          </cell>
        </row>
        <row r="5261">
          <cell r="A5261">
            <v>91182</v>
          </cell>
          <cell r="B5261" t="str">
            <v>FIXAÇÃO DE TUBOS HORIZONTAIS DE PPR DIÂMETROS MENORES OU IGUAIS A 40 MM COM ABRAÇADEIRA METÁLICA FLEXÍVEL 18 MM, FIXADA DIRETAMENTE NA LAJE. AF_05/2015</v>
          </cell>
          <cell r="C5261" t="str">
            <v>M</v>
          </cell>
          <cell r="D5261">
            <v>10.73</v>
          </cell>
          <cell r="E5261">
            <v>19.3</v>
          </cell>
          <cell r="F5261">
            <v>30.03</v>
          </cell>
        </row>
        <row r="5262">
          <cell r="A5262">
            <v>91183</v>
          </cell>
          <cell r="B5262" t="str">
            <v>FIXAÇÃO DE TUBOS HORIZONTAIS DE PPR DIÂMETROS MAIORES QUE 40 MM E MENORES OU IGUAIS A 75 MM COM ABRAÇADEIRA METÁLICA FLEXÍVEL 18 MM, FIXADA DIRETAMENTE NA LAJE. AF_05/2015</v>
          </cell>
          <cell r="C5262" t="str">
            <v>M</v>
          </cell>
          <cell r="D5262">
            <v>5.09</v>
          </cell>
          <cell r="E5262">
            <v>9.6999999999999993</v>
          </cell>
          <cell r="F5262">
            <v>14.79</v>
          </cell>
        </row>
        <row r="5263">
          <cell r="A5263">
            <v>91184</v>
          </cell>
          <cell r="B5263" t="str">
            <v>FIXAÇÃO DE TUBOS HORIZONTAIS DE PPR DIÂMETROS MAIORES QUE 75 MM COM ABRAÇADEIRA METÁLICA FLEXÍVEL 18 MM, FIXADA DIRETAMENTE NA LAJE. AF_05/2015</v>
          </cell>
          <cell r="C5263" t="str">
            <v>M</v>
          </cell>
          <cell r="D5263">
            <v>4.57</v>
          </cell>
          <cell r="E5263">
            <v>9.25</v>
          </cell>
          <cell r="F5263">
            <v>13.82</v>
          </cell>
        </row>
        <row r="5264">
          <cell r="A5264"/>
          <cell r="B5264" t="str">
            <v>FIXAÇÃO DE TUBOS VERTICAIS - PPR</v>
          </cell>
          <cell r="C5264"/>
          <cell r="D5264"/>
          <cell r="E5264"/>
          <cell r="F5264"/>
        </row>
        <row r="5265">
          <cell r="A5265">
            <v>91173</v>
          </cell>
          <cell r="B5265" t="str">
            <v>FIXAÇÃO DE TUBOS VERTICAIS DE PPR DIÂMETROS MENORES OU IGUAIS A 40 MM COM ABRAÇADEIRA METÁLICA RÍGIDA TIPO D 1/2", FIXADA EM PERFILADO EM ALVENARIA. AF_05/2015</v>
          </cell>
          <cell r="C5265" t="str">
            <v>M</v>
          </cell>
          <cell r="D5265">
            <v>0.9</v>
          </cell>
          <cell r="E5265">
            <v>0.82</v>
          </cell>
          <cell r="F5265">
            <v>1.72</v>
          </cell>
        </row>
        <row r="5266">
          <cell r="A5266">
            <v>91174</v>
          </cell>
          <cell r="B5266" t="str">
            <v>FIXAÇÃO DE TUBOS VERTICAIS DE PPR DIÂMETROS MAIORES QUE 40 MM E MENORES OU IGUAIS A 75 MM COM ABRAÇADEIRA METÁLICA RÍGIDA TIPO D 1 1/2", FIXADA EM PERFILADO EM ALVENARIA. AF_05/2015</v>
          </cell>
          <cell r="C5266" t="str">
            <v>M</v>
          </cell>
          <cell r="D5266">
            <v>1.82</v>
          </cell>
          <cell r="E5266">
            <v>1.58</v>
          </cell>
          <cell r="F5266">
            <v>3.4</v>
          </cell>
        </row>
        <row r="5267">
          <cell r="A5267">
            <v>91175</v>
          </cell>
          <cell r="B5267" t="str">
            <v>FIXAÇÃO DE TUBOS VERTICAIS DE PPR DIÂMETROS MAIORES QUE 75 MM COM ABRAÇADEIRA METÁLICA RÍGIDA TIPO D 3", FIXADA EM PERFILADO EM ALVENARIA. AF_05/2015</v>
          </cell>
          <cell r="C5267" t="str">
            <v>M</v>
          </cell>
          <cell r="D5267">
            <v>2.94</v>
          </cell>
          <cell r="E5267">
            <v>2.59</v>
          </cell>
          <cell r="F5267">
            <v>5.53</v>
          </cell>
        </row>
        <row r="5268">
          <cell r="A5268" t="str">
            <v>AUX2398</v>
          </cell>
          <cell r="B5268" t="str">
            <v>FIXAÇÃO DE TUBOS VERTICAIS DE PVC COM ABRAÇADEIRA METÁLICA RÍGIDA TIPO D 4", FIXADA EM PERFILADO EM ALVENARIA</v>
          </cell>
          <cell r="C5268" t="str">
            <v>M</v>
          </cell>
          <cell r="D5268">
            <v>3.56</v>
          </cell>
          <cell r="E5268">
            <v>2.57</v>
          </cell>
          <cell r="F5268">
            <v>6.13</v>
          </cell>
        </row>
        <row r="5269">
          <cell r="A5269" t="str">
            <v>AUX2399</v>
          </cell>
          <cell r="B5269" t="str">
            <v>FIXAÇÃO DE TUBOS VERTICAIS DE PVC DIÂMETROS MAIORES QUE 40 MM E MENORES OU IGUAIS A 75 MM COM ABRAÇADEIRA METÁLICA RÍGIDA TIPO D 1 1/2", FIXADA EM PERFILADO EM ALVENARIA</v>
          </cell>
          <cell r="C5269" t="str">
            <v>M</v>
          </cell>
          <cell r="D5269">
            <v>1.84</v>
          </cell>
          <cell r="E5269">
            <v>1.57</v>
          </cell>
          <cell r="F5269">
            <v>3.41</v>
          </cell>
        </row>
        <row r="5270">
          <cell r="A5270"/>
          <cell r="B5270" t="str">
            <v>FIXAÇÃO DE TUBOS HORIZONTAIS - PVC, CPVC OU COBRE</v>
          </cell>
          <cell r="C5270"/>
          <cell r="D5270"/>
          <cell r="E5270"/>
          <cell r="F5270"/>
        </row>
        <row r="5271">
          <cell r="A5271">
            <v>91179</v>
          </cell>
          <cell r="B5271" t="str">
            <v>FIXAÇÃO DE TUBOS HORIZONTAIS DE PVC, CPVC OU COBRE DIÂMETROS MENORES OU IGUAIS A 40 MM COM ABRAÇADEIRA METÁLICA RÍGIDA TIPO  D  1/2" , FIXADA DIRETAMENTE NA LAJE. AF_05/2015</v>
          </cell>
          <cell r="C5271" t="str">
            <v>M</v>
          </cell>
          <cell r="D5271">
            <v>4.53</v>
          </cell>
          <cell r="E5271">
            <v>3.31</v>
          </cell>
          <cell r="F5271">
            <v>7.84</v>
          </cell>
        </row>
        <row r="5272">
          <cell r="A5272">
            <v>91180</v>
          </cell>
          <cell r="B5272" t="str">
            <v>FIXAÇÃO DE TUBOS HORIZONTAIS DE PVC, CPVC OU COBRE DIÂMETROS MAIORES QUE 40 MM E MENORES OU IGUAIS A 75 MM COM ABRAÇADEIRA METÁLICA RÍGIDA TIPO D 1 1/2, FIXADA DIRETAMENTE NA LAJE. AF_05/2015</v>
          </cell>
          <cell r="C5272" t="str">
            <v>M</v>
          </cell>
          <cell r="D5272">
            <v>4.05</v>
          </cell>
          <cell r="E5272">
            <v>3.06</v>
          </cell>
          <cell r="F5272">
            <v>7.11</v>
          </cell>
        </row>
        <row r="5273">
          <cell r="A5273">
            <v>91181</v>
          </cell>
          <cell r="B5273" t="str">
            <v>FIXAÇÃO DE TUBOS HORIZONTAIS DE PVC, CPVC OU COBRE DIÂMETROS MAIORES QUE 75 MM COM ABRAÇADEIRA METÁLICA RÍGIDA TIPO  D  3" , FIXADA DIRETAMENTE NA LAJE. AF_05/2015</v>
          </cell>
          <cell r="C5273" t="str">
            <v>M</v>
          </cell>
          <cell r="D5273">
            <v>4.07</v>
          </cell>
          <cell r="E5273">
            <v>3.92</v>
          </cell>
          <cell r="F5273">
            <v>7.99</v>
          </cell>
        </row>
        <row r="5274">
          <cell r="A5274">
            <v>91170</v>
          </cell>
          <cell r="B5274" t="str">
            <v>FIXAÇÃO DE TUBOS HORIZONTAIS DE PVC, CPVC OU COBRE DIÂMETROS MENORES OU IGUAIS A 40 MM OU ELETROCALHAS ATÉ 150MM DE LARGURA, COM ABRAÇADEIRA METÁLICA RÍGIDA TIPO D 1/2, FIXADA EM PERFILADO EM LAJE. AF_05/2015</v>
          </cell>
          <cell r="C5274" t="str">
            <v>M</v>
          </cell>
          <cell r="D5274">
            <v>1.77</v>
          </cell>
          <cell r="E5274">
            <v>1.63</v>
          </cell>
          <cell r="F5274">
            <v>3.4</v>
          </cell>
        </row>
        <row r="5275">
          <cell r="A5275">
            <v>91171</v>
          </cell>
          <cell r="B5275" t="str">
            <v>FIXAÇÃO DE TUBOS HORIZONTAIS DE PVC, CPVC OU COBRE DIÂMETROS MAIORES QUE 40 MM E MENORES OU IGUAIS A 75 MM COM ABRAÇADEIRA METÁLICA RÍGIDA TIPO D 1 1/2", FIXADA EM PERFILADO EM LAJE. AF_05/2015</v>
          </cell>
          <cell r="C5275" t="str">
            <v>M</v>
          </cell>
          <cell r="D5275">
            <v>2.2999999999999998</v>
          </cell>
          <cell r="E5275">
            <v>1.98</v>
          </cell>
          <cell r="F5275">
            <v>4.28</v>
          </cell>
        </row>
        <row r="5276">
          <cell r="A5276">
            <v>91172</v>
          </cell>
          <cell r="B5276" t="str">
            <v>FIXAÇÃO DE TUBOS HORIZONTAIS DE PVC, CPVC OU COBRE DIÂMETROS MAIORES QUE 75 MM COM ABRAÇADEIRA METÁLICA RÍGIDA TIPO D 3", FIXADA EM PERFILADO EM LAJE. AF_05/2015</v>
          </cell>
          <cell r="C5276" t="str">
            <v>M</v>
          </cell>
          <cell r="D5276">
            <v>3.34</v>
          </cell>
          <cell r="E5276">
            <v>2.94</v>
          </cell>
          <cell r="F5276">
            <v>6.28</v>
          </cell>
        </row>
        <row r="5277">
          <cell r="A5277">
            <v>91185</v>
          </cell>
          <cell r="B5277" t="str">
            <v>FIXAÇÃO DE TUBOS HORIZONTAIS DE PVC, CPVC OU COBRE DIÂMETROS MENORES OU IGUAIS A 40 MM COM ABRAÇADEIRA METÁLICA FLEXÍVEL 18 MM, FIXADA DIRETAMENTE NA LAJE. AF_05/2015</v>
          </cell>
          <cell r="C5277" t="str">
            <v>M</v>
          </cell>
          <cell r="D5277">
            <v>2.72</v>
          </cell>
          <cell r="E5277">
            <v>4.9800000000000004</v>
          </cell>
          <cell r="F5277">
            <v>7.7</v>
          </cell>
        </row>
        <row r="5278">
          <cell r="A5278">
            <v>91186</v>
          </cell>
          <cell r="B5278" t="str">
            <v>FIXAÇÃO DE TUBOS HORIZONTAIS DE PVC, CPVC OU COBRE DIÂMETROS MAIORES QUE 40 MM E MENORES OU IGUAIS A 75 MM COM ABRAÇADEIRA METÁLICA FLEXÍVEL 18 MM, FIXADA DIRETAMENTE NA LAJE. AF_05/2015</v>
          </cell>
          <cell r="C5278" t="str">
            <v>M</v>
          </cell>
          <cell r="D5278">
            <v>2.17</v>
          </cell>
          <cell r="E5278">
            <v>4.1500000000000004</v>
          </cell>
          <cell r="F5278">
            <v>6.32</v>
          </cell>
        </row>
        <row r="5279">
          <cell r="A5279">
            <v>91187</v>
          </cell>
          <cell r="B5279" t="str">
            <v>FIXAÇÃO DE TUBOS HORIZONTAIS DE PVC, CPVC OU COBRE DIÂMETROS MAIORES QUE 75 MM COM ABRAÇADEIRA METÁLICA FLEXÍVEL 18 MM, FIXADA DIRETAMENTE NA LAJE. AF_05/2015</v>
          </cell>
          <cell r="C5279" t="str">
            <v>M</v>
          </cell>
          <cell r="D5279">
            <v>2.37</v>
          </cell>
          <cell r="E5279">
            <v>4.92</v>
          </cell>
          <cell r="F5279">
            <v>7.29</v>
          </cell>
        </row>
        <row r="5280">
          <cell r="A5280"/>
          <cell r="B5280" t="str">
            <v>FIXAÇÃO DE TUBOS HORIZONTAIS - PEX</v>
          </cell>
          <cell r="C5280"/>
          <cell r="D5280"/>
          <cell r="E5280"/>
          <cell r="F5280"/>
        </row>
        <row r="5281">
          <cell r="A5281">
            <v>91166</v>
          </cell>
          <cell r="B5281" t="str">
            <v>FIXAÇÃO DE TUBOS HORIZONTAIS DE PEX DIAMETROS IGUAIS OU INFERIORES A 40 MM COM ABRAÇADEIRA PLÁSTICA 390 MM, FIXADA EM LAJE. AF_05/2015</v>
          </cell>
          <cell r="C5281" t="str">
            <v>M</v>
          </cell>
          <cell r="D5281">
            <v>2.8</v>
          </cell>
          <cell r="E5281">
            <v>1.7</v>
          </cell>
          <cell r="F5281">
            <v>4.5</v>
          </cell>
        </row>
        <row r="5282">
          <cell r="A5282"/>
          <cell r="B5282" t="str">
            <v>AMARRAÇÃO E FIXAÇÃO DE ELETRODUTOS</v>
          </cell>
          <cell r="C5282"/>
          <cell r="D5282"/>
          <cell r="E5282"/>
          <cell r="F5282"/>
        </row>
        <row r="5283">
          <cell r="A5283" t="str">
            <v>AUX3571</v>
          </cell>
          <cell r="B5283" t="str">
            <v>ABRAÇADEIRA METÁLICA TIPO "D" COM 1"</v>
          </cell>
          <cell r="C5283" t="str">
            <v xml:space="preserve">UN    </v>
          </cell>
          <cell r="D5283">
            <v>3.82</v>
          </cell>
          <cell r="E5283">
            <v>3.77</v>
          </cell>
          <cell r="F5283">
            <v>7.59</v>
          </cell>
        </row>
        <row r="5284">
          <cell r="A5284" t="str">
            <v>AUX3613</v>
          </cell>
          <cell r="B5284" t="str">
            <v>ABRAÇADEIRA METÁLICA TIPO "D" DE 1 1/4"</v>
          </cell>
          <cell r="C5284" t="str">
            <v xml:space="preserve">UN </v>
          </cell>
          <cell r="D5284">
            <v>5.19</v>
          </cell>
          <cell r="E5284">
            <v>3.74</v>
          </cell>
          <cell r="F5284">
            <v>8.93</v>
          </cell>
        </row>
        <row r="5285">
          <cell r="A5285" t="str">
            <v>AUX1956</v>
          </cell>
          <cell r="B5285" t="str">
            <v>ABRAÇADEIRA METÁLICA TIPO "D" DE 1 1/2"</v>
          </cell>
          <cell r="C5285" t="str">
            <v xml:space="preserve">UN </v>
          </cell>
          <cell r="D5285">
            <v>4.29</v>
          </cell>
          <cell r="E5285">
            <v>3.62</v>
          </cell>
          <cell r="F5285">
            <v>7.91</v>
          </cell>
        </row>
        <row r="5286">
          <cell r="A5286" t="str">
            <v>AUX1744</v>
          </cell>
          <cell r="B5286" t="str">
            <v>ABRAÇADEIRA EM AÇO PARA AMARRAÇÃO DE ELETRODUTOS 1 1/2", TIPO D, INCLUSO PARAFUSO DE FIXAÇÃO</v>
          </cell>
          <cell r="C5286" t="str">
            <v>UN</v>
          </cell>
          <cell r="D5286">
            <v>5.45</v>
          </cell>
          <cell r="E5286">
            <v>3.77</v>
          </cell>
          <cell r="F5286">
            <v>9.2200000000000006</v>
          </cell>
        </row>
        <row r="5287">
          <cell r="A5287" t="str">
            <v>AUX3632</v>
          </cell>
          <cell r="B5287" t="str">
            <v>ABRAÇADEIRA METÁLICA TIPO "D" DE 2"</v>
          </cell>
          <cell r="C5287" t="str">
            <v xml:space="preserve">UN </v>
          </cell>
          <cell r="D5287">
            <v>5.61</v>
          </cell>
          <cell r="E5287">
            <v>3.82</v>
          </cell>
          <cell r="F5287">
            <v>9.43</v>
          </cell>
        </row>
        <row r="5288">
          <cell r="A5288" t="str">
            <v>AUX3614</v>
          </cell>
          <cell r="B5288" t="str">
            <v>ABRAÇADEIRA METÁLICA TIPO "D" DE 3"</v>
          </cell>
          <cell r="C5288" t="str">
            <v xml:space="preserve">UN </v>
          </cell>
          <cell r="D5288">
            <v>7.64</v>
          </cell>
          <cell r="E5288">
            <v>3.74</v>
          </cell>
          <cell r="F5288">
            <v>11.38</v>
          </cell>
        </row>
        <row r="5289">
          <cell r="A5289" t="str">
            <v>AUX2856</v>
          </cell>
          <cell r="B5289" t="str">
            <v>ABRAÇADEIRA EM AÇO PARA AMARRAÇÃO DE ELETRODUTOS 4", TIPO D, INCLUSO PARAFUSO DE FIXAÇÃO</v>
          </cell>
          <cell r="C5289" t="str">
            <v xml:space="preserve">UN </v>
          </cell>
          <cell r="D5289">
            <v>9.49</v>
          </cell>
          <cell r="E5289">
            <v>3.62</v>
          </cell>
          <cell r="F5289">
            <v>13.11</v>
          </cell>
        </row>
        <row r="5290">
          <cell r="A5290" t="str">
            <v>AUX2035</v>
          </cell>
          <cell r="B5290" t="str">
            <v>ABRAÇADEIRA METÁLICA TIPO "U" DE 3/4" (26 MM) COM FIXAÇÕES P/ TUBO GALVANIZADO</v>
          </cell>
          <cell r="C5290" t="str">
            <v xml:space="preserve">UN </v>
          </cell>
          <cell r="D5290">
            <v>2.06</v>
          </cell>
          <cell r="E5290">
            <v>2.9</v>
          </cell>
          <cell r="F5290">
            <v>4.96</v>
          </cell>
        </row>
        <row r="5291">
          <cell r="A5291" t="str">
            <v>AUX1781</v>
          </cell>
          <cell r="B5291" t="str">
            <v>ABRAÇADEIRA EM AÇO PARA FIXAÇÃO DE TUBULAÇÃO, TIPO U SIMPLES, COM 2 1/2", INCL. PARAFUSO E BUCHA S-8 - FORNEC. E INST.</v>
          </cell>
          <cell r="C5291" t="str">
            <v>UN</v>
          </cell>
          <cell r="D5291">
            <v>8.81</v>
          </cell>
          <cell r="E5291">
            <v>11.46</v>
          </cell>
          <cell r="F5291">
            <v>20.27</v>
          </cell>
        </row>
        <row r="5292">
          <cell r="A5292"/>
          <cell r="B5292" t="str">
            <v>QUEBRA EM ALVENARIA CAIXAS/QUADROS</v>
          </cell>
          <cell r="C5292"/>
          <cell r="D5292"/>
          <cell r="E5292"/>
          <cell r="F5292"/>
        </row>
        <row r="5293">
          <cell r="A5293">
            <v>90456</v>
          </cell>
          <cell r="B5293" t="str">
            <v>QUEBRA EM ALVENARIA PARA INSTALAÇÃO DE CAIXA DE TOMADA (4X4 OU 4X2). AF_05/2015</v>
          </cell>
          <cell r="C5293" t="str">
            <v>UN</v>
          </cell>
          <cell r="D5293">
            <v>1.1499999999999999</v>
          </cell>
          <cell r="E5293">
            <v>3.46</v>
          </cell>
          <cell r="F5293">
            <v>4.6100000000000003</v>
          </cell>
        </row>
        <row r="5294">
          <cell r="A5294">
            <v>90457</v>
          </cell>
          <cell r="B5294" t="str">
            <v>QUEBRA EM ALVENARIA PARA INSTALAÇÃO DE QUADRO DISTRIBUIÇÃO PEQUENO (19X25 CM). AF_05/2015</v>
          </cell>
          <cell r="C5294" t="str">
            <v>UN</v>
          </cell>
          <cell r="D5294">
            <v>2.69</v>
          </cell>
          <cell r="E5294">
            <v>7.84</v>
          </cell>
          <cell r="F5294">
            <v>10.53</v>
          </cell>
        </row>
        <row r="5295">
          <cell r="A5295">
            <v>90458</v>
          </cell>
          <cell r="B5295" t="str">
            <v>QUEBRA EM ALVENARIA PARA INSTALAÇÃO DE QUADRO DISTRIBUIÇÃO GRANDE (76X40 CM). AF_05/2015</v>
          </cell>
          <cell r="C5295" t="str">
            <v>UN</v>
          </cell>
          <cell r="D5295">
            <v>7.71</v>
          </cell>
          <cell r="E5295">
            <v>22.16</v>
          </cell>
          <cell r="F5295">
            <v>29.87</v>
          </cell>
        </row>
        <row r="5296">
          <cell r="A5296"/>
          <cell r="B5296" t="str">
            <v>ÁGUA FRIA E QUENTE</v>
          </cell>
          <cell r="C5296"/>
          <cell r="D5296"/>
          <cell r="E5296"/>
          <cell r="F5296"/>
        </row>
        <row r="5297">
          <cell r="A5297"/>
          <cell r="B5297" t="str">
            <v>MANUTENÇÃO / REPAROS - ÁGUA FRIA E QUENTE</v>
          </cell>
          <cell r="C5297"/>
          <cell r="D5297"/>
          <cell r="E5297"/>
          <cell r="F5297"/>
        </row>
        <row r="5298">
          <cell r="A5298" t="str">
            <v>AUX3212</v>
          </cell>
          <cell r="B5298" t="str">
            <v>AQUECEDOR DE ÁGUA À GÁS 20 LITROS, DIGITAL, BIVOLT EM INOX - FORNECIMENTO E INSTALAÇÃO</v>
          </cell>
          <cell r="C5298" t="str">
            <v xml:space="preserve">UN </v>
          </cell>
          <cell r="D5298">
            <v>2639.69</v>
          </cell>
          <cell r="E5298">
            <v>149.76</v>
          </cell>
          <cell r="F5298">
            <v>2789.45</v>
          </cell>
        </row>
        <row r="5299">
          <cell r="A5299" t="str">
            <v>AUX1677</v>
          </cell>
          <cell r="B5299" t="str">
            <v>PROTEÇÃO ANTICORROSIVA PARA TUBULAÇÃO ENTERRADA</v>
          </cell>
          <cell r="C5299" t="str">
            <v>M</v>
          </cell>
          <cell r="D5299">
            <v>2.95</v>
          </cell>
          <cell r="E5299">
            <v>1.3</v>
          </cell>
          <cell r="F5299">
            <v>4.25</v>
          </cell>
        </row>
        <row r="5300">
          <cell r="A5300">
            <v>97662</v>
          </cell>
          <cell r="B5300" t="str">
            <v>REMOÇÃO DE TUBULAÇÕES (TUBOS E CONEXÕES) DE ÁGUA FRIA, DE FORMA MANUAL, SEM REAPROVEITAMENTO. AF_12/2017</v>
          </cell>
          <cell r="C5300" t="str">
            <v>M</v>
          </cell>
          <cell r="D5300">
            <v>0.11</v>
          </cell>
          <cell r="E5300">
            <v>0.4</v>
          </cell>
          <cell r="F5300">
            <v>0.51</v>
          </cell>
        </row>
        <row r="5301">
          <cell r="A5301">
            <v>97663</v>
          </cell>
          <cell r="B5301" t="str">
            <v>REMOÇÃO DE LOUÇAS, DE FORMA MANUAL, SEM REAPROVEITAMENTO. AF_12/2017</v>
          </cell>
          <cell r="C5301" t="str">
            <v>UN</v>
          </cell>
          <cell r="D5301">
            <v>3.88</v>
          </cell>
          <cell r="E5301">
            <v>8.93</v>
          </cell>
          <cell r="F5301">
            <v>12.81</v>
          </cell>
        </row>
        <row r="5302">
          <cell r="A5302">
            <v>97664</v>
          </cell>
          <cell r="B5302" t="str">
            <v>REMOÇÃO DE ACESSÓRIOS, DE FORMA MANUAL, SEM REAPROVEITAMENTO. AF_12/2017</v>
          </cell>
          <cell r="C5302" t="str">
            <v>UN</v>
          </cell>
          <cell r="D5302">
            <v>0.44</v>
          </cell>
          <cell r="E5302">
            <v>1.1499999999999999</v>
          </cell>
          <cell r="F5302">
            <v>1.59</v>
          </cell>
        </row>
        <row r="5303">
          <cell r="A5303">
            <v>97666</v>
          </cell>
          <cell r="B5303" t="str">
            <v>REMOÇÃO DE METAIS SANITÁRIOS, DE FORMA MANUAL, SEM REAPROVEITAMENTO. AF_12/2017</v>
          </cell>
          <cell r="C5303" t="str">
            <v>UN</v>
          </cell>
          <cell r="D5303">
            <v>2.81</v>
          </cell>
          <cell r="E5303">
            <v>6.53</v>
          </cell>
          <cell r="F5303">
            <v>9.34</v>
          </cell>
        </row>
        <row r="5304">
          <cell r="A5304" t="str">
            <v>AUX0542</v>
          </cell>
          <cell r="B5304" t="str">
            <v>DEMOLIÇÃO DE REGISTROS</v>
          </cell>
          <cell r="C5304" t="str">
            <v>UN</v>
          </cell>
          <cell r="D5304">
            <v>1.8</v>
          </cell>
          <cell r="E5304">
            <v>4.0599999999999996</v>
          </cell>
          <cell r="F5304">
            <v>5.86</v>
          </cell>
        </row>
        <row r="5305">
          <cell r="A5305" t="str">
            <v>AUX0537</v>
          </cell>
          <cell r="B5305" t="str">
            <v>DEMOLIÇÃO DE TUBULAÇÃO DE AÇO PRETO OU GALVANIZADO - ATÉ 2"</v>
          </cell>
          <cell r="C5305" t="str">
            <v>M</v>
          </cell>
          <cell r="D5305">
            <v>2.16</v>
          </cell>
          <cell r="E5305">
            <v>4.87</v>
          </cell>
          <cell r="F5305">
            <v>7.03</v>
          </cell>
        </row>
        <row r="5306">
          <cell r="A5306" t="str">
            <v>AUX0538</v>
          </cell>
          <cell r="B5306" t="str">
            <v>DEMOLIÇÃO DE TUBULAÇÃO DE AÇO PRETO OU GALVANIZADO - ACIMA DE 2"</v>
          </cell>
          <cell r="C5306" t="str">
            <v>M</v>
          </cell>
          <cell r="D5306">
            <v>3.6</v>
          </cell>
          <cell r="E5306">
            <v>8.1199999999999992</v>
          </cell>
          <cell r="F5306">
            <v>11.72</v>
          </cell>
        </row>
        <row r="5307">
          <cell r="A5307" t="str">
            <v>AUX0539</v>
          </cell>
          <cell r="B5307" t="str">
            <v>DEMOLIÇÃO DE TUBULAÇÃO DE PVC RÍGIDO - ATÉ 4"</v>
          </cell>
          <cell r="C5307" t="str">
            <v>M</v>
          </cell>
          <cell r="D5307">
            <v>1.8</v>
          </cell>
          <cell r="E5307">
            <v>4.0599999999999996</v>
          </cell>
          <cell r="F5307">
            <v>5.86</v>
          </cell>
        </row>
        <row r="5308">
          <cell r="A5308" t="str">
            <v>AUX0540</v>
          </cell>
          <cell r="B5308" t="str">
            <v>DEMOLIÇÃO DE TUBULAÇÃO DE PVC RÍGIDO - ACIMA DE 4"</v>
          </cell>
          <cell r="C5308" t="str">
            <v>M</v>
          </cell>
          <cell r="D5308">
            <v>3.24</v>
          </cell>
          <cell r="E5308">
            <v>7.3</v>
          </cell>
          <cell r="F5308">
            <v>10.54</v>
          </cell>
        </row>
        <row r="5309">
          <cell r="A5309" t="str">
            <v>AUX0541</v>
          </cell>
          <cell r="B5309" t="str">
            <v>DEMOLIÇÃO DE TUBULAÇÃO DE COBRE - ATÉ 1 1/4"</v>
          </cell>
          <cell r="C5309" t="str">
            <v>M</v>
          </cell>
          <cell r="D5309">
            <v>2.16</v>
          </cell>
          <cell r="E5309">
            <v>4.87</v>
          </cell>
          <cell r="F5309">
            <v>7.03</v>
          </cell>
        </row>
        <row r="5310">
          <cell r="A5310" t="str">
            <v>AUX1611</v>
          </cell>
          <cell r="B5310" t="str">
            <v>DEMOLIÇÃO DE LOUÇA SANITÁRIA</v>
          </cell>
          <cell r="C5310" t="str">
            <v>UN</v>
          </cell>
          <cell r="D5310">
            <v>7.63</v>
          </cell>
          <cell r="E5310">
            <v>17.510000000000002</v>
          </cell>
          <cell r="F5310">
            <v>25.14</v>
          </cell>
        </row>
        <row r="5311">
          <cell r="A5311" t="str">
            <v>AUX0368</v>
          </cell>
          <cell r="B5311" t="str">
            <v>REMOÇÃO DE AUTOMÁTICO DE BÓIA</v>
          </cell>
          <cell r="C5311" t="str">
            <v>UN</v>
          </cell>
          <cell r="D5311">
            <v>9.44</v>
          </cell>
          <cell r="E5311">
            <v>22.91</v>
          </cell>
          <cell r="F5311">
            <v>32.35</v>
          </cell>
        </row>
        <row r="5312">
          <cell r="A5312" t="str">
            <v>AUX0545</v>
          </cell>
          <cell r="B5312" t="str">
            <v>RETIRADA DE TUBULAÇÃO DE AÇO PRETO OU GALVANIZADO - ATÉ 2"</v>
          </cell>
          <cell r="C5312" t="str">
            <v>M</v>
          </cell>
          <cell r="D5312">
            <v>3.6</v>
          </cell>
          <cell r="E5312">
            <v>10.61</v>
          </cell>
          <cell r="F5312">
            <v>14.21</v>
          </cell>
        </row>
        <row r="5313">
          <cell r="A5313" t="str">
            <v>AUX0546</v>
          </cell>
          <cell r="B5313" t="str">
            <v>RETIRADA DE TUBULAÇÃO DE AÇO PRETO OU GALVANIZADO - ACIMA DE 2"</v>
          </cell>
          <cell r="C5313" t="str">
            <v>M</v>
          </cell>
          <cell r="D5313">
            <v>4.3099999999999996</v>
          </cell>
          <cell r="E5313">
            <v>12.73</v>
          </cell>
          <cell r="F5313">
            <v>17.04</v>
          </cell>
        </row>
        <row r="5314">
          <cell r="A5314" t="str">
            <v>AUX0547</v>
          </cell>
          <cell r="B5314" t="str">
            <v>RETIRADA DE TUBULAÇÃO DE PVC RÍGIDO - ATÉ 4"</v>
          </cell>
          <cell r="C5314" t="str">
            <v>M</v>
          </cell>
          <cell r="D5314">
            <v>3.24</v>
          </cell>
          <cell r="E5314">
            <v>9.5399999999999991</v>
          </cell>
          <cell r="F5314">
            <v>12.78</v>
          </cell>
        </row>
        <row r="5315">
          <cell r="A5315" t="str">
            <v>AUX0548</v>
          </cell>
          <cell r="B5315" t="str">
            <v>RETIRADA DE TUBULAÇÃO DE PVC RÍGIDO - ACIMA DE 4"</v>
          </cell>
          <cell r="C5315" t="str">
            <v>M</v>
          </cell>
          <cell r="D5315">
            <v>3.95</v>
          </cell>
          <cell r="E5315">
            <v>11.67</v>
          </cell>
          <cell r="F5315">
            <v>15.62</v>
          </cell>
        </row>
        <row r="5316">
          <cell r="A5316" t="str">
            <v>AUX0549</v>
          </cell>
          <cell r="B5316" t="str">
            <v>RETIRADA DE TUBULAÇÃO DE COBRE - ATÉ 1 1/4"</v>
          </cell>
          <cell r="C5316" t="str">
            <v>M</v>
          </cell>
          <cell r="D5316">
            <v>3.6</v>
          </cell>
          <cell r="E5316">
            <v>10.61</v>
          </cell>
          <cell r="F5316">
            <v>14.21</v>
          </cell>
        </row>
        <row r="5317">
          <cell r="A5317" t="str">
            <v>AUX0550</v>
          </cell>
          <cell r="B5317" t="str">
            <v>RETIRADA DE TUBULAÇÃO DE COBRE - ACIMA DE 1 1/4"</v>
          </cell>
          <cell r="C5317" t="str">
            <v>M</v>
          </cell>
          <cell r="D5317">
            <v>4.3099999999999996</v>
          </cell>
          <cell r="E5317">
            <v>12.73</v>
          </cell>
          <cell r="F5317">
            <v>17.04</v>
          </cell>
        </row>
        <row r="5318">
          <cell r="A5318" t="str">
            <v>AUX0551</v>
          </cell>
          <cell r="B5318" t="str">
            <v>RETIRADA DE TUBULAÇÃO DE FERRO FUNDIDO - ATÉ 4"</v>
          </cell>
          <cell r="C5318" t="str">
            <v>M</v>
          </cell>
          <cell r="D5318">
            <v>3.6</v>
          </cell>
          <cell r="E5318">
            <v>10.61</v>
          </cell>
          <cell r="F5318">
            <v>14.21</v>
          </cell>
        </row>
        <row r="5319">
          <cell r="A5319" t="str">
            <v>AUX0552</v>
          </cell>
          <cell r="B5319" t="str">
            <v>RETIRADA DE TUBULAÇÃO DE FERRO FUNDIDO - ACIMA DE 4"</v>
          </cell>
          <cell r="C5319" t="str">
            <v>M</v>
          </cell>
          <cell r="D5319">
            <v>4.3099999999999996</v>
          </cell>
          <cell r="E5319">
            <v>12.73</v>
          </cell>
          <cell r="F5319">
            <v>17.04</v>
          </cell>
        </row>
        <row r="5320">
          <cell r="A5320" t="str">
            <v>AUX0553</v>
          </cell>
          <cell r="B5320" t="str">
            <v>RETIRADA DE TUBULAÇÃO DE CIMENTO-AMIANTO - ATÉ 3"</v>
          </cell>
          <cell r="C5320" t="str">
            <v>M</v>
          </cell>
          <cell r="D5320">
            <v>3.24</v>
          </cell>
          <cell r="E5320">
            <v>9.5399999999999991</v>
          </cell>
          <cell r="F5320">
            <v>12.78</v>
          </cell>
        </row>
        <row r="5321">
          <cell r="A5321" t="str">
            <v>AUX0554</v>
          </cell>
          <cell r="B5321" t="str">
            <v>RETIRADA DE TUBULAÇÃO DE CIMENTO-AMIANTO - ACIMA DE 3"</v>
          </cell>
          <cell r="C5321" t="str">
            <v>M</v>
          </cell>
          <cell r="D5321">
            <v>3.95</v>
          </cell>
          <cell r="E5321">
            <v>11.67</v>
          </cell>
          <cell r="F5321">
            <v>15.62</v>
          </cell>
        </row>
        <row r="5322">
          <cell r="A5322" t="str">
            <v>AUX0555</v>
          </cell>
          <cell r="B5322" t="str">
            <v>RETIRADA DE TUBULAÇÃO DE CERÂMICA VIDRADA - ATÉ 6"</v>
          </cell>
          <cell r="C5322" t="str">
            <v>M</v>
          </cell>
          <cell r="D5322">
            <v>5.03</v>
          </cell>
          <cell r="E5322">
            <v>14.85</v>
          </cell>
          <cell r="F5322">
            <v>19.88</v>
          </cell>
        </row>
        <row r="5323">
          <cell r="A5323" t="str">
            <v>AUX0556</v>
          </cell>
          <cell r="B5323" t="str">
            <v>RETIRADA DE TUBULAÇÃO DE CERÂMICA VIDRADA - ACIMA DE 6"</v>
          </cell>
          <cell r="C5323" t="str">
            <v>M</v>
          </cell>
          <cell r="D5323">
            <v>5.75</v>
          </cell>
          <cell r="E5323">
            <v>16.97</v>
          </cell>
          <cell r="F5323">
            <v>22.72</v>
          </cell>
        </row>
        <row r="5324">
          <cell r="A5324" t="str">
            <v>AUX0557</v>
          </cell>
          <cell r="B5324" t="str">
            <v>RETIRADA DE RESERVATÓRIOS DE CIMENTO-AMIANTO - ATÉ 1000 LITROS</v>
          </cell>
          <cell r="C5324" t="str">
            <v>UN</v>
          </cell>
          <cell r="D5324">
            <v>43.14</v>
          </cell>
          <cell r="E5324">
            <v>112.32</v>
          </cell>
          <cell r="F5324">
            <v>155.46</v>
          </cell>
        </row>
        <row r="5325">
          <cell r="A5325" t="str">
            <v>AUX0558</v>
          </cell>
          <cell r="B5325" t="str">
            <v>RETIRADA DE REGISTROS OU VÁLVULAS FLUXÍVEIS</v>
          </cell>
          <cell r="C5325" t="str">
            <v>UN</v>
          </cell>
          <cell r="D5325">
            <v>29.11</v>
          </cell>
          <cell r="E5325">
            <v>84.88</v>
          </cell>
          <cell r="F5325">
            <v>113.99</v>
          </cell>
        </row>
        <row r="5326">
          <cell r="A5326" t="str">
            <v>AUX0559</v>
          </cell>
          <cell r="B5326" t="str">
            <v>RETIRADA DE VÁLVULAS DE RETENÇÃO</v>
          </cell>
          <cell r="C5326" t="str">
            <v>UN</v>
          </cell>
          <cell r="D5326">
            <v>7.91</v>
          </cell>
          <cell r="E5326">
            <v>23.33</v>
          </cell>
          <cell r="F5326">
            <v>31.24</v>
          </cell>
        </row>
        <row r="5327">
          <cell r="A5327" t="str">
            <v>AUX0565</v>
          </cell>
          <cell r="B5327" t="str">
            <v>RETIRADA DE APARELHOS SANITÁRIOS, INCLUSIVE ACESSÓRIOS</v>
          </cell>
          <cell r="C5327" t="str">
            <v>UN</v>
          </cell>
          <cell r="D5327">
            <v>10.79</v>
          </cell>
          <cell r="E5327">
            <v>31.82</v>
          </cell>
          <cell r="F5327">
            <v>42.61</v>
          </cell>
        </row>
        <row r="5328">
          <cell r="A5328" t="str">
            <v>AUX0566</v>
          </cell>
          <cell r="B5328" t="str">
            <v>RETIRADA DE SIFÕES</v>
          </cell>
          <cell r="C5328" t="str">
            <v>UN</v>
          </cell>
          <cell r="D5328">
            <v>2.88</v>
          </cell>
          <cell r="E5328">
            <v>8.48</v>
          </cell>
          <cell r="F5328">
            <v>11.36</v>
          </cell>
        </row>
        <row r="5329">
          <cell r="A5329" t="str">
            <v>AUX0567</v>
          </cell>
          <cell r="B5329" t="str">
            <v>RETIRADA DE TORNEIRAS</v>
          </cell>
          <cell r="C5329" t="str">
            <v>UN</v>
          </cell>
          <cell r="D5329">
            <v>1.87</v>
          </cell>
          <cell r="E5329">
            <v>5.51</v>
          </cell>
          <cell r="F5329">
            <v>7.38</v>
          </cell>
        </row>
        <row r="5330">
          <cell r="A5330" t="str">
            <v>AUX0568</v>
          </cell>
          <cell r="B5330" t="str">
            <v>RETIRADA DE CAIXAS DE DESCARGA DE SOBREPOR</v>
          </cell>
          <cell r="C5330" t="str">
            <v>UN</v>
          </cell>
          <cell r="D5330">
            <v>5.46</v>
          </cell>
          <cell r="E5330">
            <v>16.12</v>
          </cell>
          <cell r="F5330">
            <v>21.58</v>
          </cell>
        </row>
        <row r="5331">
          <cell r="A5331" t="str">
            <v>AUX0569</v>
          </cell>
          <cell r="B5331" t="str">
            <v>RETIRADA DO TAMPO ÚMIDO</v>
          </cell>
          <cell r="C5331" t="str">
            <v>M2</v>
          </cell>
          <cell r="D5331">
            <v>3.9</v>
          </cell>
          <cell r="E5331">
            <v>9.08</v>
          </cell>
          <cell r="F5331">
            <v>12.98</v>
          </cell>
        </row>
        <row r="5332">
          <cell r="A5332" t="str">
            <v>AUX1570</v>
          </cell>
          <cell r="B5332" t="str">
            <v>RETIRADA DE TUBO PVC ENTERRADO DN=50MM</v>
          </cell>
          <cell r="C5332" t="str">
            <v>M</v>
          </cell>
          <cell r="D5332">
            <v>2.88</v>
          </cell>
          <cell r="E5332">
            <v>6.99</v>
          </cell>
          <cell r="F5332">
            <v>9.8699999999999992</v>
          </cell>
        </row>
        <row r="5333">
          <cell r="A5333" t="str">
            <v>AUX1571</v>
          </cell>
          <cell r="B5333" t="str">
            <v>RETIRADA DE TUBO PVC ENTERRADO DN=75MM</v>
          </cell>
          <cell r="C5333" t="str">
            <v>M</v>
          </cell>
          <cell r="D5333">
            <v>3.6</v>
          </cell>
          <cell r="E5333">
            <v>8.61</v>
          </cell>
          <cell r="F5333">
            <v>12.21</v>
          </cell>
        </row>
        <row r="5334">
          <cell r="A5334" t="str">
            <v>AUX1572</v>
          </cell>
          <cell r="B5334" t="str">
            <v>RETIRADA DE TUBO PVC ENTERRADO DN=85MM</v>
          </cell>
          <cell r="C5334" t="str">
            <v>M</v>
          </cell>
          <cell r="D5334">
            <v>3.96</v>
          </cell>
          <cell r="E5334">
            <v>9.42</v>
          </cell>
          <cell r="F5334">
            <v>13.38</v>
          </cell>
        </row>
        <row r="5335">
          <cell r="A5335" t="str">
            <v>AUX1573</v>
          </cell>
          <cell r="B5335" t="str">
            <v>RETIRADA DE TUBO PVC ENTERRADO DN=100MM</v>
          </cell>
          <cell r="C5335" t="str">
            <v>M</v>
          </cell>
          <cell r="D5335">
            <v>4.32</v>
          </cell>
          <cell r="E5335">
            <v>10.24</v>
          </cell>
          <cell r="F5335">
            <v>14.56</v>
          </cell>
        </row>
        <row r="5336">
          <cell r="A5336" t="str">
            <v>AUX1574</v>
          </cell>
          <cell r="B5336" t="str">
            <v>RETIRADA DE TUBO PVC ENTERRADO DN=150MM</v>
          </cell>
          <cell r="C5336" t="str">
            <v>M</v>
          </cell>
          <cell r="D5336">
            <v>5.75</v>
          </cell>
          <cell r="E5336">
            <v>13.98</v>
          </cell>
          <cell r="F5336">
            <v>19.73</v>
          </cell>
        </row>
        <row r="5337">
          <cell r="A5337" t="str">
            <v>AUX1575</v>
          </cell>
          <cell r="B5337" t="str">
            <v>RETIRADA DE TUBO PVC ENTERRADO DN=200MM</v>
          </cell>
          <cell r="C5337" t="str">
            <v>M</v>
          </cell>
          <cell r="D5337">
            <v>7.91</v>
          </cell>
          <cell r="E5337">
            <v>19.34</v>
          </cell>
          <cell r="F5337">
            <v>27.25</v>
          </cell>
        </row>
        <row r="5338">
          <cell r="A5338" t="str">
            <v>AUX1576</v>
          </cell>
          <cell r="B5338" t="str">
            <v>RETIRADA DE TUBO PVC ENTERRADO DN=250MM</v>
          </cell>
          <cell r="C5338" t="str">
            <v>M</v>
          </cell>
          <cell r="D5338">
            <v>9.35</v>
          </cell>
          <cell r="E5338">
            <v>22.59</v>
          </cell>
          <cell r="F5338">
            <v>31.94</v>
          </cell>
        </row>
        <row r="5339">
          <cell r="A5339" t="str">
            <v>AUX1577</v>
          </cell>
          <cell r="B5339" t="str">
            <v>RETIRADA DE TUBO PVC ENTERRADO DN=300MM</v>
          </cell>
          <cell r="C5339" t="str">
            <v>M</v>
          </cell>
          <cell r="D5339">
            <v>12.23</v>
          </cell>
          <cell r="E5339">
            <v>29.58</v>
          </cell>
          <cell r="F5339">
            <v>41.81</v>
          </cell>
        </row>
        <row r="5340">
          <cell r="A5340">
            <v>103050</v>
          </cell>
          <cell r="B5340" t="str">
            <v>SUBSTITUIÇÃO DE REGISTRO OU VÁLVULA, ROSCÁVEL, DN  20 MM. AF_08/2021</v>
          </cell>
          <cell r="C5340" t="str">
            <v>UN</v>
          </cell>
          <cell r="D5340">
            <v>11.51</v>
          </cell>
          <cell r="E5340">
            <v>14.77</v>
          </cell>
          <cell r="F5340">
            <v>26.28</v>
          </cell>
        </row>
        <row r="5341">
          <cell r="A5341">
            <v>103051</v>
          </cell>
          <cell r="B5341" t="str">
            <v>SUBSTITUIÇÃO DE REGISTRO OU VÁLVULA, ROSCÁVEL, DN  25 MM. AF_08/2021</v>
          </cell>
          <cell r="C5341" t="str">
            <v>UN</v>
          </cell>
          <cell r="D5341">
            <v>13.86</v>
          </cell>
          <cell r="E5341">
            <v>17.95</v>
          </cell>
          <cell r="F5341">
            <v>31.81</v>
          </cell>
        </row>
        <row r="5342">
          <cell r="A5342">
            <v>103052</v>
          </cell>
          <cell r="B5342" t="str">
            <v>SUBSTITUIÇÃO DE REGISTRO OU VÁLVULA, ROSCÁVEL, DN  32 MM. AF_08/2021</v>
          </cell>
          <cell r="C5342" t="str">
            <v>UN</v>
          </cell>
          <cell r="D5342">
            <v>20.73</v>
          </cell>
          <cell r="E5342">
            <v>22.19</v>
          </cell>
          <cell r="F5342">
            <v>42.92</v>
          </cell>
        </row>
        <row r="5343">
          <cell r="A5343" t="str">
            <v>AUX0629</v>
          </cell>
          <cell r="B5343" t="str">
            <v>RECOLOCAÇÃO DE REGISTROS OU VÁLVULAS FLEXÍVEIS</v>
          </cell>
          <cell r="C5343" t="str">
            <v>UN</v>
          </cell>
          <cell r="D5343">
            <v>30.49</v>
          </cell>
          <cell r="E5343">
            <v>74.88</v>
          </cell>
          <cell r="F5343">
            <v>105.37</v>
          </cell>
        </row>
        <row r="5344">
          <cell r="A5344" t="str">
            <v>AUX0630</v>
          </cell>
          <cell r="B5344" t="str">
            <v>RECOLOCAÇÃO DE VÁLVULAS DE RETENÇÃO</v>
          </cell>
          <cell r="C5344" t="str">
            <v>UN</v>
          </cell>
          <cell r="D5344">
            <v>16.78</v>
          </cell>
          <cell r="E5344">
            <v>37.44</v>
          </cell>
          <cell r="F5344">
            <v>54.22</v>
          </cell>
        </row>
        <row r="5345">
          <cell r="A5345" t="str">
            <v>AUX0636</v>
          </cell>
          <cell r="B5345" t="str">
            <v>RECOLOCAÇÃO DE APARELHOS SANITÁRIOS, INCLUSIVE ACESSÓRIOS</v>
          </cell>
          <cell r="C5345" t="str">
            <v>UN</v>
          </cell>
          <cell r="D5345">
            <v>43.14</v>
          </cell>
          <cell r="E5345">
            <v>112.32</v>
          </cell>
          <cell r="F5345">
            <v>155.46</v>
          </cell>
        </row>
        <row r="5346">
          <cell r="A5346" t="str">
            <v>AUX0637</v>
          </cell>
          <cell r="B5346" t="str">
            <v>RECOLOCAÇÃO DE SIFÕES</v>
          </cell>
          <cell r="C5346" t="str">
            <v>UN</v>
          </cell>
          <cell r="D5346">
            <v>7.2</v>
          </cell>
          <cell r="E5346">
            <v>18.73</v>
          </cell>
          <cell r="F5346">
            <v>25.93</v>
          </cell>
        </row>
        <row r="5347">
          <cell r="A5347" t="str">
            <v>AUX0638</v>
          </cell>
          <cell r="B5347" t="str">
            <v>RECOLOCAÇÃO DE TORNEIRAS</v>
          </cell>
          <cell r="C5347" t="str">
            <v>UN</v>
          </cell>
          <cell r="D5347">
            <v>3.6</v>
          </cell>
          <cell r="E5347">
            <v>10.61</v>
          </cell>
          <cell r="F5347">
            <v>14.21</v>
          </cell>
        </row>
        <row r="5348">
          <cell r="A5348" t="str">
            <v>AUX0639</v>
          </cell>
          <cell r="B5348" t="str">
            <v>RECOLOCAÇÃO DE CAIXAS DE DESCARGA DE SOBREPOR</v>
          </cell>
          <cell r="C5348" t="str">
            <v>UN</v>
          </cell>
          <cell r="D5348">
            <v>35.96</v>
          </cell>
          <cell r="E5348">
            <v>93.61</v>
          </cell>
          <cell r="F5348">
            <v>129.57</v>
          </cell>
        </row>
        <row r="5349">
          <cell r="A5349"/>
          <cell r="B5349" t="str">
            <v>PONTO DE ÁGUA</v>
          </cell>
          <cell r="C5349"/>
          <cell r="D5349"/>
          <cell r="E5349"/>
          <cell r="F5349"/>
        </row>
        <row r="5350">
          <cell r="A5350">
            <v>89957</v>
          </cell>
          <cell r="B5350" t="str">
            <v>PONTO DE CONSUMO TERMINAL DE ÁGUA FRIA (SUBRAMAL) COM TUBULAÇÃO DE PVC, DN 25 MM, INSTALADO EM RAMAL DE ÁGUA, INCLUSOS RASGO E CHUMBAMENTO EM ALVENARIA. AF_12/2014</v>
          </cell>
          <cell r="C5350" t="str">
            <v>UN</v>
          </cell>
          <cell r="D5350">
            <v>62.88</v>
          </cell>
          <cell r="E5350">
            <v>92.84</v>
          </cell>
          <cell r="F5350">
            <v>155.72</v>
          </cell>
        </row>
        <row r="5351">
          <cell r="A5351"/>
          <cell r="B5351" t="str">
            <v>LIGAÇÕES PREDIAIS DE ÁGUA</v>
          </cell>
          <cell r="C5351"/>
          <cell r="D5351"/>
          <cell r="E5351"/>
          <cell r="F5351"/>
        </row>
        <row r="5352">
          <cell r="A5352">
            <v>104112</v>
          </cell>
          <cell r="B5352" t="str">
            <v>(COMPOSIÇÃO REPRESENTATIVA) LIGAÇÃO PREDIAL DE ÁGUA, REDE DN 50 MM, RAMAL PREDIAL DE 20 MM, L = 2,0 M, LARGURA DA VALA = 0,65 M; COM COLAR DE TOMADA DE PVC; ESCAVAÇÃO MECANIZADA, PREPARO DE FUNDO DE VALA E REATERRO COMPACTADO. AF_06/2022</v>
          </cell>
          <cell r="C5352" t="str">
            <v>UN</v>
          </cell>
          <cell r="D5352">
            <v>99.36</v>
          </cell>
          <cell r="E5352">
            <v>62.8</v>
          </cell>
          <cell r="F5352">
            <v>162.16</v>
          </cell>
        </row>
        <row r="5353">
          <cell r="A5353">
            <v>104114</v>
          </cell>
          <cell r="B5353" t="str">
            <v>(COMPOSIÇÃO REPRESENTATIVA) LIGAÇÃO PREDIAL DE ÁGUA, REDE DN 50 MM, RAMAL PREDIAL DE 20 MM, L = 4,0 M, LARGURA DA VALA = 0,65 M; COM COLAR DE TOMADA DE PVC; ESCAVAÇÃO MECANIZADA, PREPARO DE FUNDO DE VALA E REATERRO COMPACTADO. AF_06/2022</v>
          </cell>
          <cell r="C5353" t="str">
            <v>UN</v>
          </cell>
          <cell r="D5353">
            <v>145.36000000000001</v>
          </cell>
          <cell r="E5353">
            <v>96.16</v>
          </cell>
          <cell r="F5353">
            <v>241.52</v>
          </cell>
        </row>
        <row r="5354">
          <cell r="A5354">
            <v>104116</v>
          </cell>
          <cell r="B5354" t="str">
            <v>(COMPOSIÇÃO REPRESENTATIVA) LIGAÇÃO PREDIAL DE ÁGUA, REDE DN 50 MM, RAMAL PREDIAL DE 20 MM, L = 6,0 M, LARGURA DA VALA = 0,65 M; COM COLAR DE TOMADA DE PVC; ESCAVAÇÃO MECANIZADA, PREPARO DE FUNDO DE VALA E REATERRO COMPACTADO. AF_06/2022</v>
          </cell>
          <cell r="C5354" t="str">
            <v>UN</v>
          </cell>
          <cell r="D5354">
            <v>191.36</v>
          </cell>
          <cell r="E5354">
            <v>129.53</v>
          </cell>
          <cell r="F5354">
            <v>320.89</v>
          </cell>
        </row>
        <row r="5355">
          <cell r="A5355">
            <v>104118</v>
          </cell>
          <cell r="B5355" t="str">
            <v>(COMPOSIÇÃO REPRESENTATIVA) LIGAÇÃO PREDIAL DE ÁGUA, REDE DN 50 MM, RAMAL PREDIAL DE 20 MM, L = 2,0 M, LARGURA DA VALA = 0,65 M; COM COLAR DE TOMADA DE PVC; ESCAVAÇÃO MANUAL, PREPARO DE FUNDO DE VALA E REATERRO COMPACTADO. AF_06/2022</v>
          </cell>
          <cell r="C5355" t="str">
            <v>UN</v>
          </cell>
          <cell r="D5355">
            <v>126.53</v>
          </cell>
          <cell r="E5355">
            <v>145.12</v>
          </cell>
          <cell r="F5355">
            <v>271.64999999999998</v>
          </cell>
        </row>
        <row r="5356">
          <cell r="A5356">
            <v>104120</v>
          </cell>
          <cell r="B5356" t="str">
            <v>(COMPOSIÇÃO REPRESENTATIVA) LIGAÇÃO PREDIAL DE ÁGUA, REDE DN 50 MM, RAMAL PREDIAL DE 20 MM, L = 4,0 M, LARGURA DA VALA = 0,65 M; COM COLAR DE TOMADA DE PVC; ESCAVAÇÃO MANUAL, PREPARO DE FUNDO DE VALA E REATERRO COMPACTADO. AF_06/2022</v>
          </cell>
          <cell r="C5356" t="str">
            <v>UN</v>
          </cell>
          <cell r="D5356">
            <v>191.12</v>
          </cell>
          <cell r="E5356">
            <v>236.07</v>
          </cell>
          <cell r="F5356">
            <v>427.19</v>
          </cell>
        </row>
        <row r="5357">
          <cell r="A5357">
            <v>104122</v>
          </cell>
          <cell r="B5357" t="str">
            <v>(COMPOSIÇÃO REPRESENTATIVA) LIGAÇÃO PREDIAL DE ÁGUA, REDE DN 50 MM, RAMAL PREDIAL DE 20 MM, L = 6,0 M, LARGURA DA VALA = 0,65 M; COM COLAR DE TOMADA DE PVC; ESCAVAÇÃO MANUAL, PREPARO DE FUNDO DE VALA E REATERRO COMPACTADO. AF_06/2022</v>
          </cell>
          <cell r="C5357" t="str">
            <v>UN</v>
          </cell>
          <cell r="D5357">
            <v>255.77</v>
          </cell>
          <cell r="E5357">
            <v>326.95999999999998</v>
          </cell>
          <cell r="F5357">
            <v>582.73</v>
          </cell>
        </row>
        <row r="5358">
          <cell r="A5358">
            <v>104060</v>
          </cell>
          <cell r="B5358" t="str">
            <v>TUBO, PEAD, PE-80, DE = 20 MM X 2,3 MM, PARA LIGAÇÃO PREDIAL DE ÁGUA. AF_06/2022</v>
          </cell>
          <cell r="C5358" t="str">
            <v>M</v>
          </cell>
          <cell r="D5358">
            <v>6.81</v>
          </cell>
          <cell r="E5358">
            <v>2.74</v>
          </cell>
          <cell r="F5358">
            <v>9.5500000000000007</v>
          </cell>
        </row>
        <row r="5359">
          <cell r="A5359">
            <v>104061</v>
          </cell>
          <cell r="B5359" t="str">
            <v>TUBO, PEAD, PE-80, DE = 32 MM X 3,0 MM, PARA LIGAÇÃO PREDIAL DE ÁGUA. AF_06/2022</v>
          </cell>
          <cell r="C5359" t="str">
            <v>M</v>
          </cell>
          <cell r="D5359">
            <v>12.98</v>
          </cell>
          <cell r="E5359">
            <v>4.13</v>
          </cell>
          <cell r="F5359">
            <v>17.11</v>
          </cell>
        </row>
        <row r="5360">
          <cell r="A5360">
            <v>104031</v>
          </cell>
          <cell r="B5360" t="str">
            <v>COLAR DE TOMADA, PVC, COM TRAVAS, DE 60 MM X 1/2" OU 60 MM X 3/4", PARA LIGAÇÃO PREDIAL DE ÁGUA. AF_06/2022</v>
          </cell>
          <cell r="C5360" t="str">
            <v>UN</v>
          </cell>
          <cell r="D5360">
            <v>13.41</v>
          </cell>
          <cell r="E5360">
            <v>7.35</v>
          </cell>
          <cell r="F5360">
            <v>20.76</v>
          </cell>
        </row>
        <row r="5361">
          <cell r="A5361">
            <v>104032</v>
          </cell>
          <cell r="B5361" t="str">
            <v>COLAR DE TOMADA, PVC, COM TRAVAS, DE 75 MM X 1/2" OU 75 MM X 3/4", PARA LIGAÇÃO PREDIAL DE ÁGUA. AF_06/2022</v>
          </cell>
          <cell r="C5361" t="str">
            <v>UN</v>
          </cell>
          <cell r="D5361">
            <v>18.55</v>
          </cell>
          <cell r="E5361">
            <v>7.52</v>
          </cell>
          <cell r="F5361">
            <v>26.07</v>
          </cell>
        </row>
        <row r="5362">
          <cell r="A5362">
            <v>104033</v>
          </cell>
          <cell r="B5362" t="str">
            <v>COLAR DE TOMADA, PVC, COM TRAVAS, DE 85 MM X 1/2" OU 85 MM X 3/4", PARA LIGAÇÃO PREDIAL DE ÁGUA. AF_06/2022</v>
          </cell>
          <cell r="C5362" t="str">
            <v>UN</v>
          </cell>
          <cell r="D5362">
            <v>16.190000000000001</v>
          </cell>
          <cell r="E5362">
            <v>7.61</v>
          </cell>
          <cell r="F5362">
            <v>23.8</v>
          </cell>
        </row>
        <row r="5363">
          <cell r="A5363">
            <v>104034</v>
          </cell>
          <cell r="B5363" t="str">
            <v>COLAR DE TOMADA, PVC, COM TRAVAS, DE 110 MM X 1/2" OU 110 MM X 3/4", PARA LIGAÇÃO PREDIAL DE ÁGUA. AF_06/2022</v>
          </cell>
          <cell r="C5363" t="str">
            <v>UN</v>
          </cell>
          <cell r="D5363">
            <v>23.19</v>
          </cell>
          <cell r="E5363">
            <v>7.79</v>
          </cell>
          <cell r="F5363">
            <v>30.98</v>
          </cell>
        </row>
        <row r="5364">
          <cell r="A5364">
            <v>104035</v>
          </cell>
          <cell r="B5364" t="str">
            <v>COLAR DE TOMADA, POLIPROPILENO, COM PARAFUSOS, 63 MM X 1/2", PARA LIGAÇÃO PREDIAL DE ÁGUA. AF_06/2022</v>
          </cell>
          <cell r="C5364" t="str">
            <v>UN</v>
          </cell>
          <cell r="D5364">
            <v>24.66</v>
          </cell>
          <cell r="E5364">
            <v>16.329999999999998</v>
          </cell>
          <cell r="F5364">
            <v>40.99</v>
          </cell>
        </row>
        <row r="5365">
          <cell r="A5365">
            <v>104036</v>
          </cell>
          <cell r="B5365" t="str">
            <v>COLAR DE TOMADA, POLIPROPILENO, COM PARAFUSOS, 63 MM X 3/4", PARA LIGAÇÃO PREDIAL DE ÁGUA. AF_06/2022</v>
          </cell>
          <cell r="C5365" t="str">
            <v>UN</v>
          </cell>
          <cell r="D5365">
            <v>25.38</v>
          </cell>
          <cell r="E5365">
            <v>16.920000000000002</v>
          </cell>
          <cell r="F5365">
            <v>42.3</v>
          </cell>
        </row>
        <row r="5366">
          <cell r="A5366" t="str">
            <v>AUX3545</v>
          </cell>
          <cell r="B5366" t="str">
            <v>COLAR DE TOMADA DE F° F° 1" PARA LIGAÇÃO PREDIAL DE ÁGUA</v>
          </cell>
          <cell r="C5366" t="str">
            <v>UN</v>
          </cell>
          <cell r="D5366">
            <v>43.72</v>
          </cell>
          <cell r="E5366">
            <v>17.27</v>
          </cell>
          <cell r="F5366">
            <v>60.99</v>
          </cell>
        </row>
        <row r="5367">
          <cell r="A5367">
            <v>104049</v>
          </cell>
          <cell r="B5367" t="str">
            <v>ADAPTADOR, PVC, CURTO COM BOLSA E ROSCA, 20 MM X 1/2", PARA LIGAÇÃO PREDIAL DE ÁGUA. AF_06/2022</v>
          </cell>
          <cell r="C5367" t="str">
            <v>UN</v>
          </cell>
          <cell r="D5367">
            <v>2.58</v>
          </cell>
          <cell r="E5367">
            <v>3.67</v>
          </cell>
          <cell r="F5367">
            <v>6.25</v>
          </cell>
        </row>
        <row r="5368">
          <cell r="A5368">
            <v>104050</v>
          </cell>
          <cell r="B5368" t="str">
            <v>ADAPTADOR, PVC, CURTO COM BOLSA E ROSCA, 32 MM X 1", PARA LIGAÇÃO PREDIAL DE ÁGUA. AF_06/2022</v>
          </cell>
          <cell r="C5368" t="str">
            <v>UN</v>
          </cell>
          <cell r="D5368">
            <v>4.41</v>
          </cell>
          <cell r="E5368">
            <v>5</v>
          </cell>
          <cell r="F5368">
            <v>9.41</v>
          </cell>
        </row>
        <row r="5369">
          <cell r="A5369">
            <v>104043</v>
          </cell>
          <cell r="B5369" t="str">
            <v>ADAPTADOR, POLIPROPILENO, PARA TUBOS EM PEAD, 20 MM X 1/2", PARA LIGAÇÃO PREDIAL DE ÁGUA. AF_06/2022</v>
          </cell>
          <cell r="C5369" t="str">
            <v>UN</v>
          </cell>
          <cell r="D5369">
            <v>5.93</v>
          </cell>
          <cell r="E5369">
            <v>3.2</v>
          </cell>
          <cell r="F5369">
            <v>9.1300000000000008</v>
          </cell>
        </row>
        <row r="5370">
          <cell r="A5370">
            <v>104044</v>
          </cell>
          <cell r="B5370" t="str">
            <v>ADAPTADOR, POLIPROPILENO, PARA TUBOS EM PEAD, 20 MM X 3/4", PARA LIGAÇÃO PREDIAL DE ÁGUA. AF_06/2022</v>
          </cell>
          <cell r="C5370" t="str">
            <v>UN</v>
          </cell>
          <cell r="D5370">
            <v>5.91</v>
          </cell>
          <cell r="E5370">
            <v>3.79</v>
          </cell>
          <cell r="F5370">
            <v>9.6999999999999993</v>
          </cell>
        </row>
        <row r="5371">
          <cell r="A5371">
            <v>104045</v>
          </cell>
          <cell r="B5371" t="str">
            <v>ADAPTADOR, POLIPROPILENO, PARA TUBOS EM PEAD, 32 MM X 1", PARA LIGAÇÃO PREDIAL DE ÁGUA. AF_06/2022</v>
          </cell>
          <cell r="C5371" t="str">
            <v>UN</v>
          </cell>
          <cell r="D5371">
            <v>10.87</v>
          </cell>
          <cell r="E5371">
            <v>4.3600000000000003</v>
          </cell>
          <cell r="F5371">
            <v>15.23</v>
          </cell>
        </row>
        <row r="5372">
          <cell r="A5372">
            <v>104046</v>
          </cell>
          <cell r="B5372" t="str">
            <v>COTOVELO/JOELHO COM ADAPTADOR, POLIPROPILENO, PARA TUBOS EM PEAD, 20 MM X 1/2", PARA LIGAÇÃO PREDIAL DE ÁGUA. AF_06/2022</v>
          </cell>
          <cell r="C5372" t="str">
            <v>UN</v>
          </cell>
          <cell r="D5372">
            <v>5.52</v>
          </cell>
          <cell r="E5372">
            <v>3.2</v>
          </cell>
          <cell r="F5372">
            <v>8.7200000000000006</v>
          </cell>
        </row>
        <row r="5373">
          <cell r="A5373">
            <v>104047</v>
          </cell>
          <cell r="B5373" t="str">
            <v>COTOVELO/JOELHO COM ADAPTADOR, POLIPROPILENO, PARA TUBOS EM PEAD, 20 MM X 3/4", PARA LIGAÇÃO PREDIAL DE ÁGUA. AF_06/2022</v>
          </cell>
          <cell r="C5373" t="str">
            <v>UN</v>
          </cell>
          <cell r="D5373">
            <v>6.33</v>
          </cell>
          <cell r="E5373">
            <v>3.78</v>
          </cell>
          <cell r="F5373">
            <v>10.11</v>
          </cell>
        </row>
        <row r="5374">
          <cell r="A5374">
            <v>104048</v>
          </cell>
          <cell r="B5374" t="str">
            <v>COTOVELO/JOELHO COM ADAPTADOR, POLIPROPILENO, PARA TUBOS EM PEAD, 32 MM X 1", PARA LIGAÇÃO PREDIAL DE ÁGUA. AF_06/2022</v>
          </cell>
          <cell r="C5374" t="str">
            <v>UN</v>
          </cell>
          <cell r="D5374">
            <v>10.51</v>
          </cell>
          <cell r="E5374">
            <v>4.3600000000000003</v>
          </cell>
          <cell r="F5374">
            <v>14.87</v>
          </cell>
        </row>
        <row r="5375">
          <cell r="A5375">
            <v>104051</v>
          </cell>
          <cell r="B5375" t="str">
            <v>COTOVELO/JOELHO 90°, POLIPROPILENO, PARA TUBOS EM PEAD, 20 X 20 MM, PARA LIGAÇÃO PREDIAL DE ÁGUA. AF_06/2022</v>
          </cell>
          <cell r="C5375" t="str">
            <v>UN</v>
          </cell>
          <cell r="D5375">
            <v>5.0999999999999996</v>
          </cell>
          <cell r="E5375">
            <v>3.02</v>
          </cell>
          <cell r="F5375">
            <v>8.1199999999999992</v>
          </cell>
        </row>
        <row r="5376">
          <cell r="A5376">
            <v>104052</v>
          </cell>
          <cell r="B5376" t="str">
            <v>COTOVELO/JOELHO 90°, POLIPROPILENO, PARA TUBOS EM PEAD, 32 X 32 MM, PARA LIGAÇÃO PREDIAL DE ÁGUA. AF_06/2022</v>
          </cell>
          <cell r="C5376" t="str">
            <v>UN</v>
          </cell>
          <cell r="D5376">
            <v>7.26</v>
          </cell>
          <cell r="E5376">
            <v>4.13</v>
          </cell>
          <cell r="F5376">
            <v>11.39</v>
          </cell>
        </row>
        <row r="5377">
          <cell r="A5377">
            <v>104058</v>
          </cell>
          <cell r="B5377" t="str">
            <v>LUVA, PVC, ROSCÁVEL, 1/2", PARA LIGAÇÃO PREDIAL DE ÁGUA. AF_06/2022</v>
          </cell>
          <cell r="C5377" t="str">
            <v>UN</v>
          </cell>
          <cell r="D5377">
            <v>3.11</v>
          </cell>
          <cell r="E5377">
            <v>3.73</v>
          </cell>
          <cell r="F5377">
            <v>6.84</v>
          </cell>
        </row>
        <row r="5378">
          <cell r="A5378">
            <v>104059</v>
          </cell>
          <cell r="B5378" t="str">
            <v>LUVA, PVC, ROSCÁVEL, 1", PARA LIGAÇÃO PREDIAL DE ÁGUA. AF_06/2022</v>
          </cell>
          <cell r="C5378" t="str">
            <v>UN</v>
          </cell>
          <cell r="D5378">
            <v>7.07</v>
          </cell>
          <cell r="E5378">
            <v>4.59</v>
          </cell>
          <cell r="F5378">
            <v>11.66</v>
          </cell>
        </row>
        <row r="5379">
          <cell r="A5379">
            <v>104055</v>
          </cell>
          <cell r="B5379" t="str">
            <v>REGISTRO ESFERA, PVC, DE PASSEIO, PARA POLIETILENO, 20 MM, PARA LIGAÇÃO PREDIAL DE ÁGUA. AF_06/2022</v>
          </cell>
          <cell r="C5379" t="str">
            <v>UN</v>
          </cell>
          <cell r="D5379">
            <v>13.05</v>
          </cell>
          <cell r="E5379">
            <v>3.01</v>
          </cell>
          <cell r="F5379">
            <v>16.059999999999999</v>
          </cell>
        </row>
        <row r="5380">
          <cell r="A5380">
            <v>104056</v>
          </cell>
          <cell r="B5380" t="str">
            <v>REGISTRO ESFERA, PVC, COM ROSCA, 1/2", PARA LIGAÇÃO PREDIAL DE ÁGUA. AF_06/2022</v>
          </cell>
          <cell r="C5380" t="str">
            <v>UN</v>
          </cell>
          <cell r="D5380">
            <v>20.66</v>
          </cell>
          <cell r="E5380">
            <v>3.37</v>
          </cell>
          <cell r="F5380">
            <v>24.03</v>
          </cell>
        </row>
        <row r="5381">
          <cell r="A5381">
            <v>104039</v>
          </cell>
          <cell r="B5381" t="str">
            <v>TÊ DE SERVIÇO INTEGRADO, POLIPROPILENO, PARA TUBOS EM PEAD, 63 MM X 20 MM, PARA LIGAÇÃO PREDIAL DE ÁGUA. AF_06/2022</v>
          </cell>
          <cell r="C5381" t="str">
            <v>UN</v>
          </cell>
          <cell r="D5381">
            <v>63.24</v>
          </cell>
          <cell r="E5381">
            <v>16.13</v>
          </cell>
          <cell r="F5381">
            <v>79.37</v>
          </cell>
        </row>
        <row r="5382">
          <cell r="A5382">
            <v>104053</v>
          </cell>
          <cell r="B5382" t="str">
            <v>UNIÃO, POLIPROPILENO, PARA TUBOS EM PEAD, 20 MM, PARA LIGAÇÃO PREDIAL DE ÁGUA. AF_06/2022</v>
          </cell>
          <cell r="C5382" t="str">
            <v>UN</v>
          </cell>
          <cell r="D5382">
            <v>6.46</v>
          </cell>
          <cell r="E5382">
            <v>3.01</v>
          </cell>
          <cell r="F5382">
            <v>9.4700000000000006</v>
          </cell>
        </row>
        <row r="5383">
          <cell r="A5383">
            <v>104054</v>
          </cell>
          <cell r="B5383" t="str">
            <v>UNIÃO, POLIPROPILENO, PARA TUBOS EM PEAD, 32 MM, PARA LIGAÇÃO PREDIAL DE ÁGUA. AF_06/2022</v>
          </cell>
          <cell r="C5383" t="str">
            <v>UN</v>
          </cell>
          <cell r="D5383">
            <v>14.68</v>
          </cell>
          <cell r="E5383">
            <v>4.12</v>
          </cell>
          <cell r="F5383">
            <v>18.8</v>
          </cell>
        </row>
        <row r="5384">
          <cell r="A5384"/>
          <cell r="B5384" t="str">
            <v>ENTRADA DE ÁGUA - KIT CAVALETE</v>
          </cell>
          <cell r="C5384"/>
          <cell r="D5384"/>
          <cell r="E5384"/>
          <cell r="F5384"/>
        </row>
        <row r="5385">
          <cell r="A5385">
            <v>95634</v>
          </cell>
          <cell r="B5385" t="str">
            <v>KIT CAVALETE PARA MEDIÇÃO DE ÁGUA - ENTRADA PRINCIPAL, EM PVC SOLDÁVEL DN 20 (½")   FORNECIMENTO E INSTALAÇÃO (EXCLUSIVE HIDRÔMETRO). AF_11/2016</v>
          </cell>
          <cell r="C5385" t="str">
            <v>UN</v>
          </cell>
          <cell r="D5385">
            <v>188.89</v>
          </cell>
          <cell r="E5385">
            <v>55.1</v>
          </cell>
          <cell r="F5385">
            <v>243.99</v>
          </cell>
        </row>
        <row r="5386">
          <cell r="A5386">
            <v>95635</v>
          </cell>
          <cell r="B5386" t="str">
            <v>KIT CAVALETE PARA MEDIÇÃO DE ÁGUA - ENTRADA PRINCIPAL, EM PVC SOLDÁVEL DN 25 (¾")   FORNECIMENTO E INSTALAÇÃO (EXCLUSIVE HIDRÔMETRO). AF_11/2016</v>
          </cell>
          <cell r="C5386" t="str">
            <v>UN</v>
          </cell>
          <cell r="D5386">
            <v>195.01</v>
          </cell>
          <cell r="E5386">
            <v>63.74</v>
          </cell>
          <cell r="F5386">
            <v>258.75</v>
          </cell>
        </row>
        <row r="5387">
          <cell r="A5387">
            <v>95636</v>
          </cell>
          <cell r="B5387" t="str">
            <v>KIT CAVALETE PARA MEDIÇÃO DE ÁGUA - ENTRADA PRINCIPAL, EM AÇO GALVANIZADO DN 25 (1 )   FORNECIMENTO E INSTALAÇÃO (EXCLUSIVE HIDRÔMETRO). AF_11/2016</v>
          </cell>
          <cell r="C5387" t="str">
            <v>UN</v>
          </cell>
          <cell r="D5387">
            <v>263.64999999999998</v>
          </cell>
          <cell r="E5387">
            <v>122.83</v>
          </cell>
          <cell r="F5387">
            <v>386.48</v>
          </cell>
        </row>
        <row r="5388">
          <cell r="A5388">
            <v>95637</v>
          </cell>
          <cell r="B5388" t="str">
            <v>KIT CAVALETE PARA MEDIÇÃO DE ÁGUA - ENTRADA PRINCIPAL, EM AÇO GALVANIZADO DN 32 (1 ¼)  FORNECIMENTO E INSTALAÇÃO (EXCLUSIVE HIDRÔMETRO). AF_11/2016</v>
          </cell>
          <cell r="C5388" t="str">
            <v>UN</v>
          </cell>
          <cell r="D5388">
            <v>390.68</v>
          </cell>
          <cell r="E5388">
            <v>210.29</v>
          </cell>
          <cell r="F5388">
            <v>600.97</v>
          </cell>
        </row>
        <row r="5389">
          <cell r="A5389">
            <v>95638</v>
          </cell>
          <cell r="B5389" t="str">
            <v>KIT CAVALETE PARA MEDIÇÃO DE ÁGUA - ENTRADA PRINCIPAL, EM AÇO GALVANIZADO DN 40 (1 ½)  FORNECIMENTO E INSTALAÇÃO (EXCLUSIVE HIDRÔMETRO). AF_11/2016</v>
          </cell>
          <cell r="C5389" t="str">
            <v>UN</v>
          </cell>
          <cell r="D5389">
            <v>487.78</v>
          </cell>
          <cell r="E5389">
            <v>242.46</v>
          </cell>
          <cell r="F5389">
            <v>730.24</v>
          </cell>
        </row>
        <row r="5390">
          <cell r="A5390">
            <v>95639</v>
          </cell>
          <cell r="B5390" t="str">
            <v>KIT CAVALETE PARA MEDIÇÃO DE ÁGUA - ENTRADA PRINCIPAL, EM AÇO GALVANIZADO DN 50 (2)  FORNECIMENTO E INSTALAÇÃO (EXCLUSIVE HIDRÔMETRO). AF_11/2016</v>
          </cell>
          <cell r="C5390" t="str">
            <v>UN</v>
          </cell>
          <cell r="D5390">
            <v>683.55</v>
          </cell>
          <cell r="E5390">
            <v>249.61</v>
          </cell>
          <cell r="F5390">
            <v>933.16</v>
          </cell>
        </row>
        <row r="5391">
          <cell r="A5391">
            <v>97741</v>
          </cell>
          <cell r="B5391" t="str">
            <v>KIT CAVALETE PARA MEDIÇÃO DE ÁGUA - ENTRADA INDIVIDUALIZADA, EM PVC DN 25 (¾), PARA 1 MEDIDOR  FORNECIMENTO E INSTALAÇÃO (EXCLUSIVE HIDRÔMETRO). AF_11/2016</v>
          </cell>
          <cell r="C5391" t="str">
            <v>UN</v>
          </cell>
          <cell r="D5391">
            <v>127.87</v>
          </cell>
          <cell r="E5391">
            <v>54.31</v>
          </cell>
          <cell r="F5391">
            <v>182.18</v>
          </cell>
        </row>
        <row r="5392">
          <cell r="A5392">
            <v>95641</v>
          </cell>
          <cell r="B5392" t="str">
            <v>KIT CAVALETE PARA MEDIÇÃO DE ÁGUA - ENTRADA INDIVIDUALIZADA, EM PVC DN 25 (¾), PARA 2 MEDIDORES  FORNECIMENTO E INSTALAÇÃO (EXCLUSIVE HIDRÔMETRO). AF_11/2016</v>
          </cell>
          <cell r="C5392" t="str">
            <v>UN</v>
          </cell>
          <cell r="D5392">
            <v>230.87</v>
          </cell>
          <cell r="E5392">
            <v>95.31</v>
          </cell>
          <cell r="F5392">
            <v>326.18</v>
          </cell>
        </row>
        <row r="5393">
          <cell r="A5393">
            <v>95642</v>
          </cell>
          <cell r="B5393" t="str">
            <v>KIT CAVALETE PARA MEDIÇÃO DE ÁGUA - ENTRADA INDIVIDUALIZADA, EM PVC DN 25 (¾), PARA 3 MEDIDORES  FORNECIMENTO E INSTALAÇÃO (EXCLUSIVE HIDRÔMETRO). AF_11/2016</v>
          </cell>
          <cell r="C5393" t="str">
            <v>UN</v>
          </cell>
          <cell r="D5393">
            <v>341.58</v>
          </cell>
          <cell r="E5393">
            <v>140.9</v>
          </cell>
          <cell r="F5393">
            <v>482.48</v>
          </cell>
        </row>
        <row r="5394">
          <cell r="A5394">
            <v>95643</v>
          </cell>
          <cell r="B5394" t="str">
            <v>KIT CAVALETE PARA MEDIÇÃO DE ÁGUA - ENTRADA INDIVIDUALIZADA, EM PVC DN 25 (¾), PARA 4 MEDIDORES  FORNECIMENTO E INSTALAÇÃO (EXCLUSIVE HIDRÔMETRO). AF_11/2016</v>
          </cell>
          <cell r="C5394" t="str">
            <v>UN</v>
          </cell>
          <cell r="D5394">
            <v>448.31</v>
          </cell>
          <cell r="E5394">
            <v>183.29</v>
          </cell>
          <cell r="F5394">
            <v>631.6</v>
          </cell>
        </row>
        <row r="5395">
          <cell r="A5395">
            <v>95644</v>
          </cell>
          <cell r="B5395" t="str">
            <v>KIT CAVALETE PARA MEDIÇÃO DE ÁGUA - ENTRADA INDIVIDUALIZADA, EM PVC DN 32 (1), PARA 1 MEDIDOR  FORNECIMENTO E INSTALAÇÃO (EXCLUSIVE HIDRÔMETRO). AF_11/2016</v>
          </cell>
          <cell r="C5395" t="str">
            <v>UN</v>
          </cell>
          <cell r="D5395">
            <v>177.61</v>
          </cell>
          <cell r="E5395">
            <v>60.32</v>
          </cell>
          <cell r="F5395">
            <v>237.93</v>
          </cell>
        </row>
        <row r="5396">
          <cell r="A5396">
            <v>95645</v>
          </cell>
          <cell r="B5396" t="str">
            <v>KIT CAVALETE PARA MEDIÇÃO DE ÁGUA - ENTRADA INDIVIDUALIZADA, EM PVC DN 32 (1), PARA 2 MEDIDORES  FORNECIMENTO E INSTALAÇÃO (EXCLUSIVE HIDRÔMETRO). AF_11/2016</v>
          </cell>
          <cell r="C5396" t="str">
            <v>UN</v>
          </cell>
          <cell r="D5396">
            <v>329.43</v>
          </cell>
          <cell r="E5396">
            <v>107.17</v>
          </cell>
          <cell r="F5396">
            <v>436.6</v>
          </cell>
        </row>
        <row r="5397">
          <cell r="A5397">
            <v>95646</v>
          </cell>
          <cell r="B5397" t="str">
            <v>KIT CAVALETE PARA MEDIÇÃO DE ÁGUA - ENTRADA INDIVIDUALIZADA, EM PVC DN 32 (1), PARA 3 MEDIDORES  FORNECIMENTO E INSTALAÇÃO (EXCLUSIVE HIDRÔMETRO). AF_11/2016</v>
          </cell>
          <cell r="C5397" t="str">
            <v>UN</v>
          </cell>
          <cell r="D5397">
            <v>491.68</v>
          </cell>
          <cell r="E5397">
            <v>159.13</v>
          </cell>
          <cell r="F5397">
            <v>650.80999999999995</v>
          </cell>
        </row>
        <row r="5398">
          <cell r="A5398">
            <v>95647</v>
          </cell>
          <cell r="B5398" t="str">
            <v>KIT CAVALETE PARA MEDIÇÃO DE ÁGUA - ENTRADA INDIVIDUALIZADA, EM PVC DN 32 (1), PARA 4 MEDIDORES  FORNECIMENTO E INSTALAÇÃO (EXCLUSIVE HIDRÔMETRO). AF_11/2016</v>
          </cell>
          <cell r="C5398" t="str">
            <v>UN</v>
          </cell>
          <cell r="D5398">
            <v>646.59</v>
          </cell>
          <cell r="E5398">
            <v>207.26</v>
          </cell>
          <cell r="F5398">
            <v>853.85</v>
          </cell>
        </row>
        <row r="5399">
          <cell r="A5399">
            <v>95648</v>
          </cell>
          <cell r="B5399" t="str">
            <v>KIT CAVALETE PARA MEDIÇÃO DE ÁGUA - ENTRADA INDIVIDUALIZADA, EM CPVC DN 28 (1"), PARA 1 MEDIDOR - FORNECIMENTO E INSTALAÇÃO (EXCLUSIVE HIDRÔMETRO). AF_11/2016</v>
          </cell>
          <cell r="C5399" t="str">
            <v>UN</v>
          </cell>
          <cell r="D5399">
            <v>531.54999999999995</v>
          </cell>
          <cell r="E5399">
            <v>58.22</v>
          </cell>
          <cell r="F5399">
            <v>589.77</v>
          </cell>
        </row>
        <row r="5400">
          <cell r="A5400">
            <v>95649</v>
          </cell>
          <cell r="B5400" t="str">
            <v>KIT CAVALETE PARA MEDIÇÃO DE ÁGUA - ENTRADA INDIVIDUALIZADA, EM CPVC DN 28 (1"), PARA 2 MEDIDORES - FORNECIMENTO E INSTALAÇÃO (EXCLUSIVE HIDRÔMETRO). AF_11/2016</v>
          </cell>
          <cell r="C5400" t="str">
            <v>UN</v>
          </cell>
          <cell r="D5400">
            <v>911.71</v>
          </cell>
          <cell r="E5400">
            <v>102.18</v>
          </cell>
          <cell r="F5400">
            <v>1013.89</v>
          </cell>
        </row>
        <row r="5401">
          <cell r="A5401">
            <v>95650</v>
          </cell>
          <cell r="B5401" t="str">
            <v>KIT CAVALETE PARA MEDIÇÃO DE ÁGUA - ENTRADA INDIVIDUALIZADA, EM CPVC DN 28 (1"), PARA 3 MEDIDORES - FORNECIMENTO E INSTALAÇÃO (EXCLUSIVE HIDRÔMETRO). AF_11/2016</v>
          </cell>
          <cell r="C5401" t="str">
            <v>UN</v>
          </cell>
          <cell r="D5401">
            <v>1329.36</v>
          </cell>
          <cell r="E5401">
            <v>151.1</v>
          </cell>
          <cell r="F5401">
            <v>1480.46</v>
          </cell>
        </row>
        <row r="5402">
          <cell r="A5402">
            <v>95651</v>
          </cell>
          <cell r="B5402" t="str">
            <v>KIT CAVALETE PARA MEDIÇÃO DE ÁGUA - ENTRADA INDIVIDUALIZADA, EM CPVC DN 28 (1"), PARA 4 MEDIDORES - FORNECIMENTO E INSTALAÇÃO (EXCLUSIVE HIDRÔMETRO). AF_11/2016</v>
          </cell>
          <cell r="C5402" t="str">
            <v>UN</v>
          </cell>
          <cell r="D5402">
            <v>1725.31</v>
          </cell>
          <cell r="E5402">
            <v>196.56</v>
          </cell>
          <cell r="F5402">
            <v>1921.87</v>
          </cell>
        </row>
        <row r="5403">
          <cell r="A5403">
            <v>95652</v>
          </cell>
          <cell r="B5403" t="str">
            <v>KIT CAVALETE PARA MEDIÇÃO DE ÁGUA - ENTRADA INDIVIDUALIZADA, EM CPVC DN 35 (1 ¼"), PARA 1 MEDIDOR - FORNECIMENTO E INSTALAÇÃO (EXCLUSIVE HIDRÔMETRO). AF_11/2016</v>
          </cell>
          <cell r="C5403" t="str">
            <v>UN</v>
          </cell>
          <cell r="D5403">
            <v>668.15</v>
          </cell>
          <cell r="E5403">
            <v>64.67</v>
          </cell>
          <cell r="F5403">
            <v>732.82</v>
          </cell>
        </row>
        <row r="5404">
          <cell r="A5404">
            <v>95653</v>
          </cell>
          <cell r="B5404" t="str">
            <v>KIT CAVALETE PARA MEDIÇÃO DE ÁGUA - ENTRADA INDIVIDUALIZADA, EM CPVC DN 35 (1 ¼"), PARA 2 MEDIDORES - FORNECIMENTO E INSTALAÇÃO (EXCLUSIVE HIDRÔMETRO). AF_11/2016</v>
          </cell>
          <cell r="C5404" t="str">
            <v>UN</v>
          </cell>
          <cell r="D5404">
            <v>1183.1400000000001</v>
          </cell>
          <cell r="E5404">
            <v>114.92</v>
          </cell>
          <cell r="F5404">
            <v>1298.06</v>
          </cell>
        </row>
        <row r="5405">
          <cell r="A5405">
            <v>95654</v>
          </cell>
          <cell r="B5405" t="str">
            <v>KIT CAVALETE PARA MEDIÇÃO DE ÁGUA - ENTRADA INDIVIDUALIZADA, EM CPVC DN 35 (1 ¼"), PARA 3 MEDIDORES - FORNECIMENTO E INSTALAÇÃO (EXCLUSIVE HIDRÔMETRO). AF_11/2016</v>
          </cell>
          <cell r="C5405" t="str">
            <v>UN</v>
          </cell>
          <cell r="D5405">
            <v>1740.93</v>
          </cell>
          <cell r="E5405">
            <v>170.64</v>
          </cell>
          <cell r="F5405">
            <v>1911.57</v>
          </cell>
        </row>
        <row r="5406">
          <cell r="A5406">
            <v>95655</v>
          </cell>
          <cell r="B5406" t="str">
            <v>KIT CAVALETE PARA MEDIÇÃO DE ÁGUA - ENTRADA INDIVIDUALIZADA, EM CPVC DN 35 (1 ¼"), PARA 4 MEDIDORES - FORNECIMENTO E INSTALAÇÃO (EXCLUSIVE HIDRÔMETRO). AF_11/2016</v>
          </cell>
          <cell r="C5406" t="str">
            <v>UN</v>
          </cell>
          <cell r="D5406">
            <v>2270.56</v>
          </cell>
          <cell r="E5406">
            <v>222.26</v>
          </cell>
          <cell r="F5406">
            <v>2492.8200000000002</v>
          </cell>
        </row>
        <row r="5407">
          <cell r="A5407">
            <v>95657</v>
          </cell>
          <cell r="B5407" t="str">
            <v>KIT CAVALETE PARA MEDIÇÃO DE ÁGUA - ENTRADA INDIVIDUALIZADA, EM PPR PN20 DN 25 (¾") PARA 1 MEDIDOR - FORNECIMENTO E INSTALAÇÃO (EXCLUSIVE HIDRÔMETRO). AF_11/2016</v>
          </cell>
          <cell r="C5407" t="str">
            <v>UN</v>
          </cell>
          <cell r="D5407">
            <v>232.24</v>
          </cell>
          <cell r="E5407">
            <v>52.44</v>
          </cell>
          <cell r="F5407">
            <v>284.68</v>
          </cell>
        </row>
        <row r="5408">
          <cell r="A5408">
            <v>95658</v>
          </cell>
          <cell r="B5408" t="str">
            <v>KIT CAVALETE PARA MEDIÇÃO DE ÁGUA - ENTRADA INDIVIDUALIZADA, EM PPR PN20 DN 25 (¾" ) PARA 2 MEDIDORES - FORNECIMENTO E INSTALAÇÃO (EXCLUSIVE HIDRÔMETRO). AF_11/2016</v>
          </cell>
          <cell r="C5408" t="str">
            <v>UN</v>
          </cell>
          <cell r="D5408">
            <v>432.76</v>
          </cell>
          <cell r="E5408">
            <v>101.45</v>
          </cell>
          <cell r="F5408">
            <v>534.21</v>
          </cell>
        </row>
        <row r="5409">
          <cell r="A5409">
            <v>95659</v>
          </cell>
          <cell r="B5409" t="str">
            <v>KIT CAVALETE PARA MEDIÇÃO DE ÁGUA - ENTRADA INDIVIDUALIZADA, EM PPR PN20 DN 25 (¾") PARA 3 MEDIDORES - FORNECIMENTO E INSTALAÇÃO (EXCLUSIVE HIDRÔMETRO). AF_11/2016</v>
          </cell>
          <cell r="C5409" t="str">
            <v>UN</v>
          </cell>
          <cell r="D5409">
            <v>588.4</v>
          </cell>
          <cell r="E5409">
            <v>158.77000000000001</v>
          </cell>
          <cell r="F5409">
            <v>747.17</v>
          </cell>
        </row>
        <row r="5410">
          <cell r="A5410">
            <v>95660</v>
          </cell>
          <cell r="B5410" t="str">
            <v>KIT CAVALETE PARA MEDIÇÃO DE ÁGUA - ENTRADA INDIVIDUALIZADA, EM PPR PN20 DN 25 (¾") PARA 4 MEDIDORES - FORNECIMENTO E INSTALAÇÃO (EXCLUSIVE HIDRÔMETRO). AF_11/2016</v>
          </cell>
          <cell r="C5410" t="str">
            <v>UN</v>
          </cell>
          <cell r="D5410">
            <v>854.86</v>
          </cell>
          <cell r="E5410">
            <v>208.87</v>
          </cell>
          <cell r="F5410">
            <v>1063.73</v>
          </cell>
        </row>
        <row r="5411">
          <cell r="A5411">
            <v>95661</v>
          </cell>
          <cell r="B5411" t="str">
            <v>KIT CAVALETE PARA MEDIÇÃO DE ÁGUA - ENTRADA INDIVIDUALIZADA, EM PPR PN20 DN 32 (1") PARA 1 MEDIDOR - FORNECIMENTO E INSTALAÇÃO (EXCLUSIVE HIDRÔMETRO). AF_11/2016</v>
          </cell>
          <cell r="C5411" t="str">
            <v>UN</v>
          </cell>
          <cell r="D5411">
            <v>302.77999999999997</v>
          </cell>
          <cell r="E5411">
            <v>62.55</v>
          </cell>
          <cell r="F5411">
            <v>365.33</v>
          </cell>
        </row>
        <row r="5412">
          <cell r="A5412">
            <v>95662</v>
          </cell>
          <cell r="B5412" t="str">
            <v>KIT CAVALETE PARA MEDIÇÃO DE ÁGUA - ENTRADA INDIVIDUALIZADA, EM PPR PN20 DN 32 (1") PARA 2 MEDIDORES - FORNECIMENTO E INSTALAÇÃO (EXCLUSIVE HIDRÔMETRO). AF_11/2016</v>
          </cell>
          <cell r="C5412" t="str">
            <v>UN</v>
          </cell>
          <cell r="D5412">
            <v>573.48</v>
          </cell>
          <cell r="E5412">
            <v>123.4</v>
          </cell>
          <cell r="F5412">
            <v>696.88</v>
          </cell>
        </row>
        <row r="5413">
          <cell r="A5413">
            <v>95663</v>
          </cell>
          <cell r="B5413" t="str">
            <v>KIT CAVALETE PARA MEDIÇÃO DE ÁGUA - ENTRADA INDIVIDUALIZADA, EM PPR PN20 DN 32 (1") PARA 3 MEDIDORES - FORNECIMENTO E INSTALAÇÃO (EXCLUSIVE HIDRÔMETRO). AF_11/2016</v>
          </cell>
          <cell r="C5413" t="str">
            <v>UN</v>
          </cell>
          <cell r="D5413">
            <v>862.57</v>
          </cell>
          <cell r="E5413">
            <v>189.32</v>
          </cell>
          <cell r="F5413">
            <v>1051.8900000000001</v>
          </cell>
        </row>
        <row r="5414">
          <cell r="A5414">
            <v>95664</v>
          </cell>
          <cell r="B5414" t="str">
            <v>KIT CAVALETE PARA MEDIÇÃO DE ÁGUA - ENTRADA INDIVIDUALIZADA, EM PPR PN20 DN 32 (1") PARA 4 MEDIDORES - FORNECIMENTO E INSTALAÇÃO (EXCLUSIVE HIDRÔMETRO). AF_11/2016</v>
          </cell>
          <cell r="C5414" t="str">
            <v>UN</v>
          </cell>
          <cell r="D5414">
            <v>1136.23</v>
          </cell>
          <cell r="E5414">
            <v>249.06</v>
          </cell>
          <cell r="F5414">
            <v>1385.29</v>
          </cell>
        </row>
        <row r="5415">
          <cell r="A5415">
            <v>95665</v>
          </cell>
          <cell r="B5415" t="str">
            <v>KIT CAVALETE PARA MEDIÇÃO DE ÁGUA - ENTRADA INDIVIDUALIZADA, EM PPR PN25 DN 25 (¾") PARA 1 MEDIDOR - FORNECIMENTO E INSTALAÇÃO (EXCLUSIVE HIDRÔMETRO). AF_11/2016</v>
          </cell>
          <cell r="C5415" t="str">
            <v>UN</v>
          </cell>
          <cell r="D5415">
            <v>243.39</v>
          </cell>
          <cell r="E5415">
            <v>54.84</v>
          </cell>
          <cell r="F5415">
            <v>298.23</v>
          </cell>
        </row>
        <row r="5416">
          <cell r="A5416">
            <v>95666</v>
          </cell>
          <cell r="B5416" t="str">
            <v>KIT CAVALETE PARA MEDIÇÃO DE ÁGUA - ENTRADA INDIVIDUALIZADA, EM PPR PN25 DN 25 (¾") PARA 2 MEDIDORES - FORNECIMENTO E INSTALAÇÃO (EXCLUSIVE HIDRÔMETRO). AF_11/2016</v>
          </cell>
          <cell r="C5416" t="str">
            <v>UN</v>
          </cell>
          <cell r="D5416">
            <v>458.06</v>
          </cell>
          <cell r="E5416">
            <v>108.18</v>
          </cell>
          <cell r="F5416">
            <v>566.24</v>
          </cell>
        </row>
        <row r="5417">
          <cell r="A5417">
            <v>95667</v>
          </cell>
          <cell r="B5417" t="str">
            <v>KIT CAVALETE PARA MEDIÇÃO DE ÁGUA - ENTRADA INDIVIDUALIZADA, EM PPR PN25 DN 25 (¾") PARA 3 MEDIDORES - FORNECIMENTO E INSTALAÇÃO (EXCLUSIVE HIDRÔMETRO). AF_11/2016</v>
          </cell>
          <cell r="C5417" t="str">
            <v>UN</v>
          </cell>
          <cell r="D5417">
            <v>680.05</v>
          </cell>
          <cell r="E5417">
            <v>166.13</v>
          </cell>
          <cell r="F5417">
            <v>846.18</v>
          </cell>
        </row>
        <row r="5418">
          <cell r="A5418">
            <v>95668</v>
          </cell>
          <cell r="B5418" t="str">
            <v>KIT CAVALETE PARA MEDIÇÃO DE ÁGUA - ENTRADA INDIVIDUALIZADA, EM PPR PN25 DN 25 (¾") PARA 4 MEDIDORES - FORNECIMENTO E INSTALAÇÃO (EXCLUSIVE HIDRÔMETRO). AF_11/2016</v>
          </cell>
          <cell r="C5418" t="str">
            <v>UN</v>
          </cell>
          <cell r="D5418">
            <v>891.16</v>
          </cell>
          <cell r="E5418">
            <v>218.43</v>
          </cell>
          <cell r="F5418">
            <v>1109.5899999999999</v>
          </cell>
        </row>
        <row r="5419">
          <cell r="A5419">
            <v>95669</v>
          </cell>
          <cell r="B5419" t="str">
            <v>KIT CAVALETE PARA MEDIÇÃO DE ÁGUA - ENTRADA INDIVIDUALIZADA, EM PPR PN25 DN 32 (1") PARA 1 MEDIDOR - FORNECIMENTO E INSTALAÇÃO (EXCLUSIVE HIDRÔMETRO). AF_11/2016</v>
          </cell>
          <cell r="C5419" t="str">
            <v>UN</v>
          </cell>
          <cell r="D5419">
            <v>326.5</v>
          </cell>
          <cell r="E5419">
            <v>65.41</v>
          </cell>
          <cell r="F5419">
            <v>391.91</v>
          </cell>
        </row>
        <row r="5420">
          <cell r="A5420">
            <v>95670</v>
          </cell>
          <cell r="B5420" t="str">
            <v>KIT CAVALETE PARA MEDIÇÃO DE ÁGUA - ENTRADA INDIVIDUALIZADA, EM PPR PN25 DN 32 (1") PARA 2 MEDIDORES - FORNECIMENTO E INSTALAÇÃO (EXCLUSIVE HIDRÔMETRO). AF_11/2016</v>
          </cell>
          <cell r="C5420" t="str">
            <v>UN</v>
          </cell>
          <cell r="D5420">
            <v>598.23</v>
          </cell>
          <cell r="E5420">
            <v>129.01</v>
          </cell>
          <cell r="F5420">
            <v>727.24</v>
          </cell>
        </row>
        <row r="5421">
          <cell r="A5421">
            <v>95671</v>
          </cell>
          <cell r="B5421" t="str">
            <v>KIT CAVALETE PARA MEDIÇÃO DE ÁGUA - ENTRADA INDIVIDUALIZADA, EM PPR PN25 DN 32 (1") PARA 3 MEDIDORES - FORNECIMENTO E INSTALAÇÃO (EXCLUSIVE HIDRÔMETRO). AF_11/2016</v>
          </cell>
          <cell r="C5421" t="str">
            <v>UN</v>
          </cell>
          <cell r="D5421">
            <v>893.58</v>
          </cell>
          <cell r="E5421">
            <v>198.08</v>
          </cell>
          <cell r="F5421">
            <v>1091.6600000000001</v>
          </cell>
        </row>
        <row r="5422">
          <cell r="A5422">
            <v>95672</v>
          </cell>
          <cell r="B5422" t="str">
            <v>KIT CAVALETE PARA MEDIÇÃO DE ÁGUA - ENTRADA INDIVIDUALIZADA, EM PPR PN25 DN 32 (1") PARA 4 MEDIDORES - FORNECIMENTO E INSTALAÇÃO (EXCLUSIVE HIDRÔMETRO). AF_11/2016</v>
          </cell>
          <cell r="C5422" t="str">
            <v>UN</v>
          </cell>
          <cell r="D5422">
            <v>1198.8</v>
          </cell>
          <cell r="E5422">
            <v>260.45999999999998</v>
          </cell>
          <cell r="F5422">
            <v>1459.26</v>
          </cell>
        </row>
        <row r="5423">
          <cell r="A5423"/>
          <cell r="B5423" t="str">
            <v>ENTRADA DE ÁGUA - HIDRÔMETRO</v>
          </cell>
          <cell r="C5423"/>
          <cell r="D5423"/>
          <cell r="E5423"/>
          <cell r="F5423"/>
        </row>
        <row r="5424">
          <cell r="A5424">
            <v>95673</v>
          </cell>
          <cell r="B5424" t="str">
            <v>HIDRÔMETRO DN 20 (½), 1,5 M³/H  FORNECIMENTO E INSTALAÇÃO. AF_11/2016</v>
          </cell>
          <cell r="C5424" t="str">
            <v>UN</v>
          </cell>
          <cell r="D5424">
            <v>94.32</v>
          </cell>
          <cell r="E5424">
            <v>17.010000000000002</v>
          </cell>
          <cell r="F5424">
            <v>111.33</v>
          </cell>
        </row>
        <row r="5425">
          <cell r="A5425">
            <v>95674</v>
          </cell>
          <cell r="B5425" t="str">
            <v>HIDRÔMETRO DN 20 (½), 3,0 M³/H  FORNECIMENTO E INSTALAÇÃO. AF_11/2016</v>
          </cell>
          <cell r="C5425" t="str">
            <v>UN</v>
          </cell>
          <cell r="D5425">
            <v>100.75</v>
          </cell>
          <cell r="E5425">
            <v>17.010000000000002</v>
          </cell>
          <cell r="F5425">
            <v>117.76</v>
          </cell>
        </row>
        <row r="5426">
          <cell r="A5426">
            <v>95675</v>
          </cell>
          <cell r="B5426" t="str">
            <v>HIDRÔMETRO DN 25 (¾ ), 5,0 M³/H FORNECIMENTO E INSTALAÇÃO. AF_11/2016</v>
          </cell>
          <cell r="C5426" t="str">
            <v>UN</v>
          </cell>
          <cell r="D5426">
            <v>123.72</v>
          </cell>
          <cell r="E5426">
            <v>19.670000000000002</v>
          </cell>
          <cell r="F5426">
            <v>143.38999999999999</v>
          </cell>
        </row>
        <row r="5427">
          <cell r="A5427" t="str">
            <v>AUX3198</v>
          </cell>
          <cell r="B5427" t="str">
            <v>HIDRÔMETRO VAZÃO MÁXIMA DE 7,0 M3/H, DE 1" - FORNEC. E INST.</v>
          </cell>
          <cell r="C5427" t="str">
            <v xml:space="preserve">UN </v>
          </cell>
          <cell r="D5427">
            <v>344.68</v>
          </cell>
          <cell r="E5427">
            <v>25.21</v>
          </cell>
          <cell r="F5427">
            <v>369.89</v>
          </cell>
        </row>
        <row r="5428">
          <cell r="A5428">
            <v>95676</v>
          </cell>
          <cell r="B5428" t="str">
            <v>CAIXA EM CONCRETO PRÉ-MOLDADO PARA ABRIGO DE HIDRÔMETRO COM DN 20 (½)  FORNECIMENTO E INSTALAÇÃO. AF_11/2016</v>
          </cell>
          <cell r="C5428" t="str">
            <v>UN</v>
          </cell>
          <cell r="D5428">
            <v>85.13</v>
          </cell>
          <cell r="E5428">
            <v>8.1</v>
          </cell>
          <cell r="F5428">
            <v>93.23</v>
          </cell>
        </row>
        <row r="5429">
          <cell r="A5429"/>
          <cell r="B5429" t="str">
            <v>POÇOS</v>
          </cell>
          <cell r="C5429"/>
          <cell r="D5429"/>
          <cell r="E5429"/>
          <cell r="F5429"/>
        </row>
        <row r="5430">
          <cell r="A5430"/>
          <cell r="B5430" t="str">
            <v>RESERVATÓRIOS - FIBRA DE VIDRO</v>
          </cell>
          <cell r="C5430"/>
          <cell r="D5430"/>
          <cell r="E5430"/>
          <cell r="F5430"/>
        </row>
        <row r="5431">
          <cell r="A5431" t="str">
            <v>AUX1937</v>
          </cell>
          <cell r="B5431" t="str">
            <v>CAIXA D´ÁGUA EM FIBRA DE VIDRO COM TAMPA, CAP. 1000 L, NÃO INCLUSO ACESSÓRIOS</v>
          </cell>
          <cell r="C5431" t="str">
            <v xml:space="preserve">UN </v>
          </cell>
          <cell r="D5431">
            <v>417.56</v>
          </cell>
          <cell r="E5431">
            <v>10.51</v>
          </cell>
          <cell r="F5431">
            <v>428.07</v>
          </cell>
        </row>
        <row r="5432">
          <cell r="A5432" t="str">
            <v>AUX2685</v>
          </cell>
          <cell r="B5432" t="str">
            <v>CAIXA D'ÁGUA EM FIBRA DE VIDRO - INSTALADA, SEM ESTRUTURA DE SUPORTE CAP. 2.000 LITROS</v>
          </cell>
          <cell r="C5432" t="str">
            <v xml:space="preserve">UN </v>
          </cell>
          <cell r="D5432">
            <v>1363.96</v>
          </cell>
          <cell r="E5432">
            <v>152.43</v>
          </cell>
          <cell r="F5432">
            <v>1516.39</v>
          </cell>
        </row>
        <row r="5433">
          <cell r="A5433" t="str">
            <v>AUX2235</v>
          </cell>
          <cell r="B5433" t="str">
            <v>CAIXA D'ÁGUA EM FIBRA DE VIDRO CAP. 10.000 L - INSTALADA, SEM ESTRUTURA DE SUPORTE</v>
          </cell>
          <cell r="C5433" t="str">
            <v xml:space="preserve">UN </v>
          </cell>
          <cell r="D5433">
            <v>4597.38</v>
          </cell>
          <cell r="E5433">
            <v>157.44</v>
          </cell>
          <cell r="F5433">
            <v>4754.82</v>
          </cell>
        </row>
        <row r="5434">
          <cell r="A5434" t="str">
            <v>AUX3070</v>
          </cell>
          <cell r="B5434" t="str">
            <v>CAIXA D'ÁGUA EM FIBRA DE VIDRO 20.000L, NÃO INCLUSO SUPORTE E CONEXÕES - FORNECIMENTO</v>
          </cell>
          <cell r="C5434" t="str">
            <v>UN</v>
          </cell>
          <cell r="D5434">
            <v>7689</v>
          </cell>
          <cell r="E5434">
            <v>0</v>
          </cell>
          <cell r="F5434">
            <v>7689</v>
          </cell>
        </row>
        <row r="5435">
          <cell r="A5435"/>
          <cell r="B5435" t="str">
            <v>RESERVATÓRIOS - POLIÉSTER REFORÇADO COM FIBRA DE VIDRO</v>
          </cell>
          <cell r="C5435"/>
          <cell r="D5435"/>
          <cell r="E5435"/>
          <cell r="F5435"/>
        </row>
        <row r="5436">
          <cell r="A5436">
            <v>102611</v>
          </cell>
          <cell r="B5436" t="str">
            <v>CAIXA D´ÁGUA EM POLIÉSTER REFORÇADO COM FIBRA DE VIDRO, 500 LITROS - FORNECIMENTO E INSTALAÇÃO. AF_06/2021</v>
          </cell>
          <cell r="C5436" t="str">
            <v>UN</v>
          </cell>
          <cell r="D5436">
            <v>301.56</v>
          </cell>
          <cell r="E5436">
            <v>4.29</v>
          </cell>
          <cell r="F5436">
            <v>305.85000000000002</v>
          </cell>
        </row>
        <row r="5437">
          <cell r="A5437">
            <v>102613</v>
          </cell>
          <cell r="B5437" t="str">
            <v>CAIXA D´ÁGUA EM POLIÉSTER REFORÇADO COM FIBRA DE VIDRO, 1000 LITROS - FORNECIMENTO E INSTALAÇÃO. AF_06/2021</v>
          </cell>
          <cell r="C5437" t="str">
            <v>UN</v>
          </cell>
          <cell r="D5437">
            <v>414.39</v>
          </cell>
          <cell r="E5437">
            <v>5.73</v>
          </cell>
          <cell r="F5437">
            <v>420.12</v>
          </cell>
        </row>
        <row r="5438">
          <cell r="A5438">
            <v>102614</v>
          </cell>
          <cell r="B5438" t="str">
            <v>CAIXA D´ÁGUA EM POLIÉSTER REFORÇADO COM FIBRA DE VIDRO, 1500 LITROS - FORNECIMENTO E INSTALAÇÃO. AF_06/2021</v>
          </cell>
          <cell r="C5438" t="str">
            <v>UN</v>
          </cell>
          <cell r="D5438">
            <v>671.59</v>
          </cell>
          <cell r="E5438">
            <v>7.37</v>
          </cell>
          <cell r="F5438">
            <v>678.96</v>
          </cell>
        </row>
        <row r="5439">
          <cell r="A5439">
            <v>102615</v>
          </cell>
          <cell r="B5439" t="str">
            <v>CAIXA D´ÁGUA EM POLIÉSTER REFORÇADO COM FIBRA DE VIDRO, 2000 LITROS - FORNECIMENTO E INSTALAÇÃO. AF_06/2021</v>
          </cell>
          <cell r="C5439" t="str">
            <v>UN</v>
          </cell>
          <cell r="D5439">
            <v>865.63</v>
          </cell>
          <cell r="E5439">
            <v>9.23</v>
          </cell>
          <cell r="F5439">
            <v>874.86</v>
          </cell>
        </row>
        <row r="5440">
          <cell r="A5440">
            <v>102617</v>
          </cell>
          <cell r="B5440" t="str">
            <v>CAIXA D´ÁGUA EM POLIÉSTER REFORÇADO COM FIBRA DE VIDRO, 5000 LITROS - FORNECIMENTO E INSTALAÇÃO. AF_06/2021</v>
          </cell>
          <cell r="C5440" t="str">
            <v>UN</v>
          </cell>
          <cell r="D5440">
            <v>2337.94</v>
          </cell>
          <cell r="E5440">
            <v>183.73</v>
          </cell>
          <cell r="F5440">
            <v>2521.67</v>
          </cell>
        </row>
        <row r="5441">
          <cell r="A5441">
            <v>102619</v>
          </cell>
          <cell r="B5441" t="str">
            <v>CAIXA D´ÁGUA EM POLIÉSTER REFORÇADO COM FIBRA DE VIDRO, 10000 LITROS - FORNECIMENTO E INSTALAÇÃO. AF_06/2021</v>
          </cell>
          <cell r="C5441" t="str">
            <v>UN</v>
          </cell>
          <cell r="D5441">
            <v>4399.1400000000003</v>
          </cell>
          <cell r="E5441">
            <v>183.72</v>
          </cell>
          <cell r="F5441">
            <v>4582.8599999999997</v>
          </cell>
        </row>
        <row r="5442">
          <cell r="A5442"/>
          <cell r="B5442" t="str">
            <v>RESERVATÓRIOS - POLIETILENO</v>
          </cell>
          <cell r="C5442"/>
          <cell r="D5442"/>
          <cell r="E5442"/>
          <cell r="F5442"/>
        </row>
        <row r="5443">
          <cell r="A5443">
            <v>102622</v>
          </cell>
          <cell r="B5443" t="str">
            <v>CAIXA D´ÁGUA EM POLIETILENO, 500 LITROS (INCLUSOS TUBOS, CONEXÕES E TORNEIRA DE BÓIA) - FORNECIMENTO E INSTALAÇÃO. AF_06/2021</v>
          </cell>
          <cell r="C5443" t="str">
            <v>UN</v>
          </cell>
          <cell r="D5443">
            <v>557.70000000000005</v>
          </cell>
          <cell r="E5443">
            <v>90.01</v>
          </cell>
          <cell r="F5443">
            <v>647.71</v>
          </cell>
        </row>
        <row r="5444">
          <cell r="A5444" t="str">
            <v>AUX1808</v>
          </cell>
          <cell r="B5444" t="str">
            <v>CAIXA D'ÁGUA DE POLIETILENO - INSTALADA (INCLUSO ADAPTADORES), EXCETO BASE DE APOIO, CAP. 500 LITROS</v>
          </cell>
          <cell r="C5444" t="str">
            <v xml:space="preserve">UN </v>
          </cell>
          <cell r="D5444">
            <v>473.34</v>
          </cell>
          <cell r="E5444">
            <v>278.97000000000003</v>
          </cell>
          <cell r="F5444">
            <v>752.31</v>
          </cell>
        </row>
        <row r="5445">
          <cell r="A5445">
            <v>102605</v>
          </cell>
          <cell r="B5445" t="str">
            <v>CAIXA D´ÁGUA EM POLIETILENO, 500 LITROS - FORNECIMENTO E INSTALAÇÃO. AF_06/2021</v>
          </cell>
          <cell r="C5445" t="str">
            <v>UN</v>
          </cell>
          <cell r="D5445">
            <v>288.01</v>
          </cell>
          <cell r="E5445">
            <v>3.93</v>
          </cell>
          <cell r="F5445">
            <v>291.94</v>
          </cell>
        </row>
        <row r="5446">
          <cell r="A5446" t="str">
            <v>AUX1809</v>
          </cell>
          <cell r="B5446" t="str">
            <v>CAIXA D'ÁGUA EM POLIETILENO, EXCETO ACESSÓRIOS , CAP. 500 LITROS</v>
          </cell>
          <cell r="C5446" t="str">
            <v xml:space="preserve">UN </v>
          </cell>
          <cell r="D5446">
            <v>291.89</v>
          </cell>
          <cell r="E5446">
            <v>10.51</v>
          </cell>
          <cell r="F5446">
            <v>302.39999999999998</v>
          </cell>
        </row>
        <row r="5447">
          <cell r="A5447">
            <v>102606</v>
          </cell>
          <cell r="B5447" t="str">
            <v>CAIXA D´ÁGUA EM POLIETILENO, 750 LITROS - FORNECIMENTO E INSTALAÇÃO. AF_06/2021</v>
          </cell>
          <cell r="C5447" t="str">
            <v>UN</v>
          </cell>
          <cell r="D5447">
            <v>493.18</v>
          </cell>
          <cell r="E5447">
            <v>4.84</v>
          </cell>
          <cell r="F5447">
            <v>498.02</v>
          </cell>
        </row>
        <row r="5448">
          <cell r="A5448">
            <v>102623</v>
          </cell>
          <cell r="B5448" t="str">
            <v>CAIXA D´ÁGUA EM POLIETILENO, 1000 LITROS (INCLUSOS TUBOS, CONEXÕES E TORNEIRA DE BÓIA) - FORNECIMENTO E INSTALAÇÃO. AF_06/2021</v>
          </cell>
          <cell r="C5448" t="str">
            <v>UN</v>
          </cell>
          <cell r="D5448">
            <v>822.3</v>
          </cell>
          <cell r="E5448">
            <v>102.33</v>
          </cell>
          <cell r="F5448">
            <v>924.63</v>
          </cell>
        </row>
        <row r="5449">
          <cell r="A5449">
            <v>102607</v>
          </cell>
          <cell r="B5449" t="str">
            <v>CAIXA D´ÁGUA EM POLIETILENO, 1000 LITROS - FORNECIMENTO E INSTALAÇÃO. AF_06/2021</v>
          </cell>
          <cell r="C5449" t="str">
            <v>UN</v>
          </cell>
          <cell r="D5449">
            <v>501.18</v>
          </cell>
          <cell r="E5449">
            <v>5.63</v>
          </cell>
          <cell r="F5449">
            <v>506.81</v>
          </cell>
        </row>
        <row r="5450">
          <cell r="A5450">
            <v>102608</v>
          </cell>
          <cell r="B5450" t="str">
            <v>CAIXA D´ÁGUA EM POLIETILENO, 1500 LITROS - FORNECIMENTO E INSTALAÇÃO. AF_06/2021</v>
          </cell>
          <cell r="C5450" t="str">
            <v>UN</v>
          </cell>
          <cell r="D5450">
            <v>1016.36</v>
          </cell>
          <cell r="E5450">
            <v>7.5</v>
          </cell>
          <cell r="F5450">
            <v>1023.86</v>
          </cell>
        </row>
        <row r="5451">
          <cell r="A5451">
            <v>102609</v>
          </cell>
          <cell r="B5451" t="str">
            <v>CAIXA D´ÁGUA EM POLIETILENO, 2000 LITROS - FORNECIMENTO E INSTALAÇÃO. AF_06/2021</v>
          </cell>
          <cell r="C5451" t="str">
            <v>UN</v>
          </cell>
          <cell r="D5451">
            <v>1142.25</v>
          </cell>
          <cell r="E5451">
            <v>10.039999999999999</v>
          </cell>
          <cell r="F5451">
            <v>1152.29</v>
          </cell>
        </row>
        <row r="5452">
          <cell r="A5452" t="str">
            <v>AUX3128</v>
          </cell>
          <cell r="B5452" t="str">
            <v>CAIXA D'ÁGUA DE POLIETILENO 5000 LITROS</v>
          </cell>
          <cell r="C5452" t="str">
            <v xml:space="preserve">UN </v>
          </cell>
          <cell r="D5452">
            <v>3676.36</v>
          </cell>
          <cell r="E5452">
            <v>299.52</v>
          </cell>
          <cell r="F5452">
            <v>3975.88</v>
          </cell>
        </row>
        <row r="5453">
          <cell r="A5453" t="str">
            <v>AUX2873</v>
          </cell>
          <cell r="B5453" t="str">
            <v>CAIXA D'ÁGUA DE POLIETILENO 10.000 LITROS, COM ACESSÓRIOS</v>
          </cell>
          <cell r="C5453" t="str">
            <v xml:space="preserve">UN </v>
          </cell>
          <cell r="D5453">
            <v>6012.32</v>
          </cell>
          <cell r="E5453">
            <v>299.52</v>
          </cell>
          <cell r="F5453">
            <v>6311.84</v>
          </cell>
        </row>
        <row r="5454">
          <cell r="A5454" t="str">
            <v>AUX2874</v>
          </cell>
          <cell r="B5454" t="str">
            <v>CAIXA D'ÁGUA DE POLIETILENO 15.000 LITROS, COM ACESSÓRIOS</v>
          </cell>
          <cell r="C5454" t="str">
            <v xml:space="preserve">UN </v>
          </cell>
          <cell r="D5454">
            <v>8946.36</v>
          </cell>
          <cell r="E5454">
            <v>299.52</v>
          </cell>
          <cell r="F5454">
            <v>9245.8799999999992</v>
          </cell>
        </row>
        <row r="5455">
          <cell r="A5455" t="str">
            <v>AUX3203</v>
          </cell>
          <cell r="B5455" t="str">
            <v>CISTERNA VERTICAL, MODULAR 1000 LITROS. REÚSO DE ÁGUA, COM FILTRO - FORNEC. E INST.</v>
          </cell>
          <cell r="C5455" t="str">
            <v xml:space="preserve">UN </v>
          </cell>
          <cell r="D5455">
            <v>2289.5100000000002</v>
          </cell>
          <cell r="E5455">
            <v>5.65</v>
          </cell>
          <cell r="F5455">
            <v>2295.16</v>
          </cell>
        </row>
        <row r="5456">
          <cell r="A5456"/>
          <cell r="B5456" t="str">
            <v>RESERVATÓRIOS - METÁLICO</v>
          </cell>
          <cell r="C5456"/>
          <cell r="D5456"/>
          <cell r="E5456"/>
          <cell r="F5456"/>
        </row>
        <row r="5457">
          <cell r="A5457"/>
          <cell r="B5457" t="str">
            <v>RESERVATÓRIOS - BÓIA</v>
          </cell>
          <cell r="C5457"/>
          <cell r="D5457"/>
          <cell r="E5457"/>
          <cell r="F5457"/>
        </row>
        <row r="5458">
          <cell r="A5458">
            <v>94795</v>
          </cell>
          <cell r="B5458" t="str">
            <v>TORNEIRA DE BOIA PARA CAIXA D'ÁGUA, ROSCÁVEL, 1/2" - FORNECIMENTO E INSTALAÇÃO. AF_08/2021</v>
          </cell>
          <cell r="C5458" t="str">
            <v>UN</v>
          </cell>
          <cell r="D5458">
            <v>31.38</v>
          </cell>
          <cell r="E5458">
            <v>4.63</v>
          </cell>
          <cell r="F5458">
            <v>36.01</v>
          </cell>
        </row>
        <row r="5459">
          <cell r="A5459">
            <v>94796</v>
          </cell>
          <cell r="B5459" t="str">
            <v>TORNEIRA DE BOIA PARA CAIXA D'ÁGUA, ROSCÁVEL, 3/4" - FORNECIMENTO E INSTALAÇÃO. AF_08/2021</v>
          </cell>
          <cell r="C5459" t="str">
            <v>UN</v>
          </cell>
          <cell r="D5459">
            <v>34.71</v>
          </cell>
          <cell r="E5459">
            <v>7.11</v>
          </cell>
          <cell r="F5459">
            <v>41.82</v>
          </cell>
        </row>
        <row r="5460">
          <cell r="A5460">
            <v>94797</v>
          </cell>
          <cell r="B5460" t="str">
            <v>TORNEIRA DE BOIA PARA CAIXA D'ÁGUA, ROSCÁVEL, 1" - FORNECIMENTO E INSTALAÇÃO. AF_08/2021</v>
          </cell>
          <cell r="C5460" t="str">
            <v>UN</v>
          </cell>
          <cell r="D5460">
            <v>75.52</v>
          </cell>
          <cell r="E5460">
            <v>9.59</v>
          </cell>
          <cell r="F5460">
            <v>85.11</v>
          </cell>
        </row>
        <row r="5461">
          <cell r="A5461">
            <v>94798</v>
          </cell>
          <cell r="B5461" t="str">
            <v>TORNEIRA DE BOIA PARA CAIXA D'ÁGUA, ROSCÁVEL, 1 1/4" - FORNECIMENTO E INSTALAÇÃO. AF_08/2021</v>
          </cell>
          <cell r="C5461" t="str">
            <v>UN</v>
          </cell>
          <cell r="D5461">
            <v>127.33</v>
          </cell>
          <cell r="E5461">
            <v>13.04</v>
          </cell>
          <cell r="F5461">
            <v>140.37</v>
          </cell>
        </row>
        <row r="5462">
          <cell r="A5462">
            <v>94799</v>
          </cell>
          <cell r="B5462" t="str">
            <v>TORNEIRA DE BOIA PARA CAIXA D'ÁGUA, ROSCÁVEL, 1 1/2" - FORNECIMENTO E INSTALAÇÃO. AF_08/2021</v>
          </cell>
          <cell r="C5462" t="str">
            <v>UN</v>
          </cell>
          <cell r="D5462">
            <v>155.6</v>
          </cell>
          <cell r="E5462">
            <v>17</v>
          </cell>
          <cell r="F5462">
            <v>172.6</v>
          </cell>
        </row>
        <row r="5463">
          <cell r="A5463">
            <v>94800</v>
          </cell>
          <cell r="B5463" t="str">
            <v>TORNEIRA DE BOIA PARA CAIXA D'ÁGUA, ROSCÁVEL, 2" - FORNECIMENTO E INSTALAÇÃO. AF_08/2021</v>
          </cell>
          <cell r="C5463" t="str">
            <v>UN</v>
          </cell>
          <cell r="D5463">
            <v>199.68</v>
          </cell>
          <cell r="E5463">
            <v>21.96</v>
          </cell>
          <cell r="F5463">
            <v>221.64</v>
          </cell>
        </row>
        <row r="5464">
          <cell r="A5464">
            <v>102137</v>
          </cell>
          <cell r="B5464" t="str">
            <v>CHAVE DE BOIA AUTOMÁTICA SUPERIOR/INFERIOR 15A/250V - FORNECIMENTO E INSTALAÇÃO. AF_12/2020</v>
          </cell>
          <cell r="C5464" t="str">
            <v>UN</v>
          </cell>
          <cell r="D5464">
            <v>49.85</v>
          </cell>
          <cell r="E5464">
            <v>24.16</v>
          </cell>
          <cell r="F5464">
            <v>74.010000000000005</v>
          </cell>
        </row>
        <row r="5465">
          <cell r="A5465"/>
          <cell r="B5465" t="str">
            <v>RESERVATÓRIOS - SUPORTE</v>
          </cell>
          <cell r="C5465"/>
          <cell r="D5465"/>
          <cell r="E5465"/>
          <cell r="F5465"/>
        </row>
        <row r="5466">
          <cell r="A5466" t="str">
            <v>AUX3096</v>
          </cell>
          <cell r="B5466" t="str">
            <v>BASE DE MADEIRA PARA CAIXA D'ÁGUA CAP. 500~1.000L - FORNEC. E INST.</v>
          </cell>
          <cell r="C5466" t="str">
            <v>UN</v>
          </cell>
          <cell r="D5466">
            <v>682.66</v>
          </cell>
          <cell r="E5466">
            <v>100.13</v>
          </cell>
          <cell r="F5466">
            <v>782.79</v>
          </cell>
        </row>
        <row r="5467">
          <cell r="A5467" t="str">
            <v>AUX3344</v>
          </cell>
          <cell r="B5467" t="str">
            <v>BASE DE MADEIRA PARA CAIXA D'ÁGUA CAP. 2.000L - FORNEC. E INST.</v>
          </cell>
          <cell r="C5467" t="str">
            <v>UM</v>
          </cell>
          <cell r="D5467">
            <v>789.33</v>
          </cell>
          <cell r="E5467">
            <v>100.13</v>
          </cell>
          <cell r="F5467">
            <v>889.46</v>
          </cell>
        </row>
        <row r="5468">
          <cell r="A5468" t="str">
            <v>AUX3339</v>
          </cell>
          <cell r="B5468" t="str">
            <v>BASE DE APOIO PARA CAIXA D'ÁGUA 10.000L, EM MADEIRA DE LEI MAÇARANDUBA, ANGELIM OU EQUIVALENTE DA REGIÃO - FORNEC. E EXEC.</v>
          </cell>
          <cell r="C5468" t="str">
            <v>UN</v>
          </cell>
          <cell r="D5468">
            <v>4762.51</v>
          </cell>
          <cell r="E5468">
            <v>144.08000000000001</v>
          </cell>
          <cell r="F5468">
            <v>4906.59</v>
          </cell>
        </row>
        <row r="5469">
          <cell r="A5469"/>
          <cell r="B5469" t="str">
            <v>TUBOS DE AÇO GALVANIZADO COM COSTURA, RANHURADA, EM PRUMADAS</v>
          </cell>
          <cell r="C5469"/>
          <cell r="D5469"/>
          <cell r="E5469"/>
          <cell r="F5469"/>
        </row>
        <row r="5470">
          <cell r="A5470">
            <v>92335</v>
          </cell>
          <cell r="B5470" t="str">
            <v>TUBO DE AÇO GALVANIZADO COM COSTURA, CLASSE MÉDIA, CONEXÃO RANHURADA, DN 50 (2"), INSTALADO EM PRUMADAS - FORNECIMENTO E INSTALAÇÃO. AF_10/2020</v>
          </cell>
          <cell r="C5470" t="str">
            <v>M</v>
          </cell>
          <cell r="D5470">
            <v>91.15</v>
          </cell>
          <cell r="E5470">
            <v>9.91</v>
          </cell>
          <cell r="F5470">
            <v>101.06</v>
          </cell>
        </row>
        <row r="5471">
          <cell r="A5471">
            <v>92336</v>
          </cell>
          <cell r="B5471" t="str">
            <v>TUBO DE AÇO GALVANIZADO COM COSTURA, CLASSE MÉDIA, CONEXÃO RANHURADA, DN 65 (2 1/2"), INSTALADO EM PRUMADAS - FORNECIMENTO E INSTALAÇÃO. AF_10/2020</v>
          </cell>
          <cell r="C5471" t="str">
            <v>M</v>
          </cell>
          <cell r="D5471">
            <v>112.77</v>
          </cell>
          <cell r="E5471">
            <v>11.44</v>
          </cell>
          <cell r="F5471">
            <v>124.21</v>
          </cell>
        </row>
        <row r="5472">
          <cell r="A5472">
            <v>92337</v>
          </cell>
          <cell r="B5472" t="str">
            <v>TUBO DE AÇO GALVANIZADO COM COSTURA, CLASSE MÉDIA, CONEXÃO RANHURADA, DN 80 (3"), INSTALADO EM PRUMADAS - FORNECIMENTO E INSTALAÇÃO. AF_10/2020</v>
          </cell>
          <cell r="C5472" t="str">
            <v>M</v>
          </cell>
          <cell r="D5472">
            <v>150.80000000000001</v>
          </cell>
          <cell r="E5472">
            <v>12.94</v>
          </cell>
          <cell r="F5472">
            <v>163.74</v>
          </cell>
        </row>
        <row r="5473">
          <cell r="A5473"/>
          <cell r="B5473" t="str">
            <v>TUBOS E CONEXÕES DE AÇO GALVANIZADO COM COSTURA, ROSQUEADA, EM PRUMADAS</v>
          </cell>
          <cell r="C5473"/>
          <cell r="D5473"/>
          <cell r="E5473"/>
          <cell r="F5473"/>
        </row>
        <row r="5474">
          <cell r="A5474">
            <v>92341</v>
          </cell>
          <cell r="B5474" t="str">
            <v>TUBO DE AÇO GALVANIZADO COM COSTURA, CLASSE MÉDIA, DN 50 (2"), CONEXÃO ROSQUEADA, INSTALADO EM PRUMADAS - FORNECIMENTO E INSTALAÇÃO. AF_10/2020</v>
          </cell>
          <cell r="C5474" t="str">
            <v>M</v>
          </cell>
          <cell r="D5474">
            <v>94.19</v>
          </cell>
          <cell r="E5474">
            <v>17.88</v>
          </cell>
          <cell r="F5474">
            <v>112.07</v>
          </cell>
        </row>
        <row r="5475">
          <cell r="A5475">
            <v>92342</v>
          </cell>
          <cell r="B5475" t="str">
            <v>TUBO DE AÇO GALVANIZADO COM COSTURA, CLASSE MÉDIA, DN 65 (2 1/2"), CONEXÃO ROSQUEADA, INSTALADO EM PRUMADAS - FORNECIMENTO E INSTALAÇÃO. AF_10/2020</v>
          </cell>
          <cell r="C5475" t="str">
            <v>M</v>
          </cell>
          <cell r="D5475">
            <v>115.84</v>
          </cell>
          <cell r="E5475">
            <v>19.45</v>
          </cell>
          <cell r="F5475">
            <v>135.29</v>
          </cell>
        </row>
        <row r="5476">
          <cell r="A5476">
            <v>92343</v>
          </cell>
          <cell r="B5476" t="str">
            <v>TUBO DE AÇO GALVANIZADO COM COSTURA, CLASSE MÉDIA, DN 80 (3"), CONEXÃO ROSQUEADA, INSTALADO EM PRUMADAS - FORNECIMENTO E INSTALAÇÃO. AF_10/2020</v>
          </cell>
          <cell r="C5476" t="str">
            <v>M</v>
          </cell>
          <cell r="D5476">
            <v>153.91</v>
          </cell>
          <cell r="E5476">
            <v>21.03</v>
          </cell>
          <cell r="F5476">
            <v>174.94</v>
          </cell>
        </row>
        <row r="5477">
          <cell r="A5477">
            <v>101918</v>
          </cell>
          <cell r="B5477" t="str">
            <v>TUBO DE AÇO GALVANIZADO COM COSTURA, CLASSE MÉDIA, DN 100 (4"), CONEXÃO ROSQUEADA, INSTALADO EM PRUMADAS - FORNECIMENTO E INSTALAÇÃO. AF_10/2020</v>
          </cell>
          <cell r="C5477" t="str">
            <v>M</v>
          </cell>
          <cell r="D5477">
            <v>209.79</v>
          </cell>
          <cell r="E5477">
            <v>23.24</v>
          </cell>
          <cell r="F5477">
            <v>233.03</v>
          </cell>
        </row>
        <row r="5478">
          <cell r="A5478">
            <v>101919</v>
          </cell>
          <cell r="B5478" t="str">
            <v>UNIÃO, EM FERRO GALVANIZADO, 4", CONEXÃO ROSQUEADA, INSTALADO EM PRUMADAS - FORNECIMENTO E INSTALAÇÃO. AF_10/2020</v>
          </cell>
          <cell r="C5478" t="str">
            <v>UN</v>
          </cell>
          <cell r="D5478">
            <v>397.49</v>
          </cell>
          <cell r="E5478">
            <v>31.39</v>
          </cell>
          <cell r="F5478">
            <v>428.88</v>
          </cell>
        </row>
        <row r="5479">
          <cell r="A5479">
            <v>101920</v>
          </cell>
          <cell r="B5479" t="str">
            <v>LUVA, EM FERRO GALVANIZADO, 4", CONEXÃO ROSQUEADA, INSTALADO EM PRUMADAS - FORNECIMENTO E INSTALAÇÃO. AF_10/2020</v>
          </cell>
          <cell r="C5479" t="str">
            <v>UN</v>
          </cell>
          <cell r="D5479">
            <v>173.06</v>
          </cell>
          <cell r="E5479">
            <v>31.4</v>
          </cell>
          <cell r="F5479">
            <v>204.46</v>
          </cell>
        </row>
        <row r="5480">
          <cell r="A5480">
            <v>101921</v>
          </cell>
          <cell r="B5480" t="str">
            <v>LUVA DE REDUÇÃO, EM FERRO GALVANIZADO, 4" X 2 1/2", CONEXÃO ROSQUEADA, INSTALADO EM PRUMADAS - FORNECIMENTO E INSTALAÇÃO. AF_10/2020</v>
          </cell>
          <cell r="C5480" t="str">
            <v>UN</v>
          </cell>
          <cell r="D5480">
            <v>201.96</v>
          </cell>
          <cell r="E5480">
            <v>31.4</v>
          </cell>
          <cell r="F5480">
            <v>233.36</v>
          </cell>
        </row>
        <row r="5481">
          <cell r="A5481">
            <v>101922</v>
          </cell>
          <cell r="B5481" t="str">
            <v>LUVA DE REDUÇÃO, EM FERRO GALVANIZADO, 4" X 2", CONEXÃO ROSQUEADA, INSTALADO EM PRUMADAS - FORNECIMENTO E INSTALAÇÃO. AF_10/2020</v>
          </cell>
          <cell r="C5481" t="str">
            <v>UN</v>
          </cell>
          <cell r="D5481">
            <v>201.96</v>
          </cell>
          <cell r="E5481">
            <v>31.4</v>
          </cell>
          <cell r="F5481">
            <v>233.36</v>
          </cell>
        </row>
        <row r="5482">
          <cell r="A5482">
            <v>101923</v>
          </cell>
          <cell r="B5482" t="str">
            <v>LUVA DE REDUÇÃO, EM FERRO GALVANIZADO, 4" X 3", CONEXÃO ROSQUEADA, INSTALADO EM PRUMADAS - FORNECIMENTO E INSTALAÇÃO. AF_10/2020</v>
          </cell>
          <cell r="C5482" t="str">
            <v>UN</v>
          </cell>
          <cell r="D5482">
            <v>201.96</v>
          </cell>
          <cell r="E5482">
            <v>31.4</v>
          </cell>
          <cell r="F5482">
            <v>233.36</v>
          </cell>
        </row>
        <row r="5483">
          <cell r="A5483">
            <v>101924</v>
          </cell>
          <cell r="B5483" t="str">
            <v>NIPLE, EM FERRO GALVANIZADO, 4", CONEXÃO ROSQUEADA, INSTALADO EM PRUMADAS - FORNECIMENTO E INSTALAÇÃO. AF_10/2020</v>
          </cell>
          <cell r="C5483" t="str">
            <v>UN</v>
          </cell>
          <cell r="D5483">
            <v>160.97</v>
          </cell>
          <cell r="E5483">
            <v>31.4</v>
          </cell>
          <cell r="F5483">
            <v>192.37</v>
          </cell>
        </row>
        <row r="5484">
          <cell r="A5484">
            <v>101925</v>
          </cell>
          <cell r="B5484" t="str">
            <v>JOELHO 90°, EM FERRO GALVANIZADO, 4", CONEXÃO ROSQUEADA, INSTALADO EM PRUMADAS - FORNECIMENTO E INSTALAÇÃO. AF_10/2020</v>
          </cell>
          <cell r="C5484" t="str">
            <v>UN</v>
          </cell>
          <cell r="D5484">
            <v>274.66000000000003</v>
          </cell>
          <cell r="E5484">
            <v>47.08</v>
          </cell>
          <cell r="F5484">
            <v>321.74</v>
          </cell>
        </row>
        <row r="5485">
          <cell r="A5485">
            <v>101926</v>
          </cell>
          <cell r="B5485" t="str">
            <v>TÊ, EM FERRO GALVANIZADO, 4", CONEXÃO ROSQUEADA, INSTALADO EM PRUMADAS - FORNECIMENTO E INSTALAÇÃO. AF_10/2020</v>
          </cell>
          <cell r="C5485" t="str">
            <v>UN</v>
          </cell>
          <cell r="D5485">
            <v>352.01</v>
          </cell>
          <cell r="E5485">
            <v>62.79</v>
          </cell>
          <cell r="F5485">
            <v>414.8</v>
          </cell>
        </row>
        <row r="5486">
          <cell r="A5486"/>
          <cell r="B5486" t="str">
            <v>TUBOS DE AÇO GALVANIZADO COM COSTURA, ROSQUEADA, RESERVAÇÃO DE ÁGUA</v>
          </cell>
          <cell r="C5486"/>
          <cell r="D5486"/>
          <cell r="E5486"/>
          <cell r="F5486"/>
        </row>
        <row r="5487">
          <cell r="A5487">
            <v>94462</v>
          </cell>
          <cell r="B5487" t="str">
            <v>TUBO DE AÇO GALVANIZADO COM COSTURA, CLASSE MÉDIA, DN 50 (2), CONEXÃO ROSQUEADA, INSTALADO EM RESERVAÇÃO DE ÁGUA DE EDIFICAÇÃO QUE POSSUA RESERVATÓRIO DE FIBRA/FIBROCIMENTO  FORNECIMENTO E INSTALAÇÃO. AF_06/2016</v>
          </cell>
          <cell r="C5487" t="str">
            <v>M</v>
          </cell>
          <cell r="D5487">
            <v>88.86</v>
          </cell>
          <cell r="E5487">
            <v>21.7</v>
          </cell>
          <cell r="F5487">
            <v>110.56</v>
          </cell>
        </row>
        <row r="5488">
          <cell r="A5488">
            <v>94463</v>
          </cell>
          <cell r="B5488" t="str">
            <v>TUBO DE AÇO GALVANIZADO COM COSTURA, CLASSE MÉDIA, DN 65 (2 1/2), CONEXÃO ROSQUEADA, INSTALADO EM RESERVAÇÃO DE ÁGUA DE EDIFICAÇÃO QUE POSSUA RESERVATÓRIO DE FIBRA/FIBROCIMENTO  FORNECIMENTO E INSTALAÇÃO. AF_06/2016</v>
          </cell>
          <cell r="C5488" t="str">
            <v>M</v>
          </cell>
          <cell r="D5488">
            <v>108.26</v>
          </cell>
          <cell r="E5488">
            <v>21.7</v>
          </cell>
          <cell r="F5488">
            <v>129.96</v>
          </cell>
        </row>
        <row r="5489">
          <cell r="A5489">
            <v>94464</v>
          </cell>
          <cell r="B5489" t="str">
            <v>TUBO DE AÇO GALVANIZADO COM COSTURA, CLASSE MÉDIA, DN 80 (3), CONEXÃO ROSQUEADA, INSTALADO EM RESERVAÇÃO DE ÁGUA DE EDIFICAÇÃO QUE POSSUA RESERVATÓRIO DE FIBRA/FIBROCIMENTO  FORNECIMENTO E INSTALAÇÃO. AF_06/2016</v>
          </cell>
          <cell r="C5489" t="str">
            <v>M</v>
          </cell>
          <cell r="D5489">
            <v>156.26</v>
          </cell>
          <cell r="E5489">
            <v>27.12</v>
          </cell>
          <cell r="F5489">
            <v>183.38</v>
          </cell>
        </row>
        <row r="5490">
          <cell r="A5490">
            <v>94465</v>
          </cell>
          <cell r="B5490" t="str">
            <v>LUVA, EM FERRO GALVANIZADO, CONEXÃO ROSQUEADA, DN 50 (2), INSTALADO EM RESERVAÇÃO DE ÁGUA DE EDIFICAÇÃO QUE POSSUA RESERVATÓRIO DE FIBRA/FIBROCIMENTO  FORNECIMENTO E INSTALAÇÃO. AF_06/2016</v>
          </cell>
          <cell r="C5490" t="str">
            <v>UN</v>
          </cell>
          <cell r="D5490">
            <v>42.41</v>
          </cell>
          <cell r="E5490">
            <v>13.02</v>
          </cell>
          <cell r="F5490">
            <v>55.43</v>
          </cell>
        </row>
        <row r="5491">
          <cell r="A5491">
            <v>94466</v>
          </cell>
          <cell r="B5491" t="str">
            <v>NIPLE, EM FERRO GALVANIZADO, CONEXÃO ROSQUEADA, DN 50 (2), INSTALADO EM RESERVAÇÃO DE ÁGUA DE EDIFICAÇÃO QUE POSSUA RESERVATÓRIO DE FIBRA/FIBROCIMENTO  FORNECIMENTO E INSTALAÇÃO. AF_06/2016</v>
          </cell>
          <cell r="C5491" t="str">
            <v>UN</v>
          </cell>
          <cell r="D5491">
            <v>42.44</v>
          </cell>
          <cell r="E5491">
            <v>13.02</v>
          </cell>
          <cell r="F5491">
            <v>55.46</v>
          </cell>
        </row>
        <row r="5492">
          <cell r="A5492">
            <v>94467</v>
          </cell>
          <cell r="B5492" t="str">
            <v>LUVA, EM FERRO GALVANIZADO, CONEXÃO ROSQUEADA, DN 65 (2 1/2), INSTALADO EM RESERVAÇÃO DE ÁGUA DE EDIFICAÇÃO QUE POSSUA RESERVATÓRIO DE FIBRA/FIBROCIMENTO  FORNECIMENTO E INSTALAÇÃO. AF_06/2016</v>
          </cell>
          <cell r="C5492" t="str">
            <v>UN</v>
          </cell>
          <cell r="D5492">
            <v>72.77</v>
          </cell>
          <cell r="E5492">
            <v>13.02</v>
          </cell>
          <cell r="F5492">
            <v>85.79</v>
          </cell>
        </row>
        <row r="5493">
          <cell r="A5493">
            <v>94468</v>
          </cell>
          <cell r="B5493" t="str">
            <v>NIPLE, EM FERRO GALVANIZADO, CONEXÃO ROSQUEADA, DN 65 (2 1/2), INSTALADO EM RESERVAÇÃO DE ÁGUA DE EDIFICAÇÃO QUE POSSUA RESERVATÓRIO DE FIBRA/FIBROCIMENTO  FORNECIMENTO E INSTALAÇÃO. AF_06/2016</v>
          </cell>
          <cell r="C5493" t="str">
            <v>UN</v>
          </cell>
          <cell r="D5493">
            <v>61.99</v>
          </cell>
          <cell r="E5493">
            <v>13.02</v>
          </cell>
          <cell r="F5493">
            <v>75.010000000000005</v>
          </cell>
        </row>
        <row r="5494">
          <cell r="A5494">
            <v>94469</v>
          </cell>
          <cell r="B5494" t="str">
            <v>LUVA, EM FERRO GALVANIZADO, CONEXÃO ROSQUEADA, DN 80 (3), INSTALADO EM RESERVAÇÃO DE ÁGUA DE EDIFICAÇÃO QUE POSSUA RESERVATÓRIO DE FIBRA/FIBROCIMENTO  FORNECIMENTO E INSTALAÇÃO. AF_06/2016</v>
          </cell>
          <cell r="C5494" t="str">
            <v>UN</v>
          </cell>
          <cell r="D5494">
            <v>108.36</v>
          </cell>
          <cell r="E5494">
            <v>16.27</v>
          </cell>
          <cell r="F5494">
            <v>124.63</v>
          </cell>
        </row>
        <row r="5495">
          <cell r="A5495">
            <v>94470</v>
          </cell>
          <cell r="B5495" t="str">
            <v>NIPLE, EM FERRO GALVANIZADO, CONEXÃO ROSQUEADA, DN 80 (3), INSTALADO EM RESERVAÇÃO DE ÁGUA DE EDIFICAÇÃO QUE POSSUA RESERVATÓRIO DE FIBRA/FIBROCIMENTO  FORNECIMENTO E INSTALAÇÃO. AF_06/2016</v>
          </cell>
          <cell r="C5495" t="str">
            <v>UN</v>
          </cell>
          <cell r="D5495">
            <v>98.77</v>
          </cell>
          <cell r="E5495">
            <v>16.27</v>
          </cell>
          <cell r="F5495">
            <v>115.04</v>
          </cell>
        </row>
        <row r="5496">
          <cell r="A5496">
            <v>94471</v>
          </cell>
          <cell r="B5496" t="str">
            <v>COTOVELO 90 GRAUS, EM FERRO GALVANIZADO, CONEXÃO ROSQUEADA, DN 50 (2), INSTALADO EM RESERVAÇÃO DE ÁGUA DE EDIFICAÇÃO QUE POSSUA RESERVATÓRIO DE FIBRA/FIBROCIMENTO  FORNECIMENTO E INSTALAÇÃO. AF_06/2016</v>
          </cell>
          <cell r="C5496" t="str">
            <v>UN</v>
          </cell>
          <cell r="D5496">
            <v>60.39</v>
          </cell>
          <cell r="E5496">
            <v>19.54</v>
          </cell>
          <cell r="F5496">
            <v>79.930000000000007</v>
          </cell>
        </row>
        <row r="5497">
          <cell r="A5497">
            <v>94472</v>
          </cell>
          <cell r="B5497" t="str">
            <v>COTOVELO 45 GRAUS, EM FERRO GALVANIZADO, CONEXÃO ROSQUEADA, DN 50 (2), INSTALADO EM RESERVAÇÃO DE ÁGUA DE EDIFICAÇÃO QUE POSSUA RESERVATÓRIO DE FIBRA/FIBROCIMENTO  FORNECIMENTO E INSTALAÇÃO. AF_06/2016</v>
          </cell>
          <cell r="C5497" t="str">
            <v>UN</v>
          </cell>
          <cell r="D5497">
            <v>62.79</v>
          </cell>
          <cell r="E5497">
            <v>19.54</v>
          </cell>
          <cell r="F5497">
            <v>82.33</v>
          </cell>
        </row>
        <row r="5498">
          <cell r="A5498">
            <v>94473</v>
          </cell>
          <cell r="B5498" t="str">
            <v>COTOVELO 90 GRAUS, EM FERRO GALVANIZADO, CONEXÃO ROSQUEADA, DN 65 (2 1/2), INSTALADO EM RESERVAÇÃO DE ÁGUA DE EDIFICAÇÃO QUE POSSUA RESERVATÓRIO DE FIBRA/FIBROCIMENTO  FORNECIMENTO E INSTALAÇÃO. AF_06/2016</v>
          </cell>
          <cell r="C5498" t="str">
            <v>UN</v>
          </cell>
          <cell r="D5498">
            <v>103.29</v>
          </cell>
          <cell r="E5498">
            <v>19.53</v>
          </cell>
          <cell r="F5498">
            <v>122.82</v>
          </cell>
        </row>
        <row r="5499">
          <cell r="A5499">
            <v>94474</v>
          </cell>
          <cell r="B5499" t="str">
            <v>COTOVELO 45 GRAUS, EM FERRO GALVANIZADO, CONEXÃO ROSQUEADA, DN 65 (2 1/2), INSTALADO EM RESERVAÇÃO DE ÁGUA DE EDIFICAÇÃO QUE POSSUA RESERVATÓRIO DE FIBRA/FIBROCIMENTO  FORNECIMENTO E INSTALAÇÃO. AF_06/2016</v>
          </cell>
          <cell r="C5499" t="str">
            <v>UN</v>
          </cell>
          <cell r="D5499">
            <v>113.83</v>
          </cell>
          <cell r="E5499">
            <v>19.53</v>
          </cell>
          <cell r="F5499">
            <v>133.36000000000001</v>
          </cell>
        </row>
        <row r="5500">
          <cell r="A5500">
            <v>94475</v>
          </cell>
          <cell r="B5500" t="str">
            <v>COTOVELO 90 GRAUS, EM FERRO GALVANIZADO, CONEXÃO ROSQUEADA, DN 80 (3), INSTALADO EM RESERVAÇÃO DE ÁGUA DE EDIFICAÇÃO QUE POSSUA RESERVATÓRIO DE FIBRA/FIBROCIMENTO  FORNECIMENTO E INSTALAÇÃO. AF_06/2016</v>
          </cell>
          <cell r="C5500" t="str">
            <v>UN</v>
          </cell>
          <cell r="D5500">
            <v>144.41999999999999</v>
          </cell>
          <cell r="E5500">
            <v>24.39</v>
          </cell>
          <cell r="F5500">
            <v>168.81</v>
          </cell>
        </row>
        <row r="5501">
          <cell r="A5501">
            <v>94476</v>
          </cell>
          <cell r="B5501" t="str">
            <v>COTOVELO 45 GRAUS, EM FERRO GALVANIZADO, CONEXÃO ROSQUEADA, DN 80 (3), INSTALADO EM RESERVAÇÃO DE ÁGUA DE EDIFICAÇÃO QUE POSSUA RESERVATÓRIO DE FIBRA/FIBROCIMENTO  FORNECIMENTO E INSTALAÇÃO. AF_06/2016</v>
          </cell>
          <cell r="C5501" t="str">
            <v>UN</v>
          </cell>
          <cell r="D5501">
            <v>164.74</v>
          </cell>
          <cell r="E5501">
            <v>24.39</v>
          </cell>
          <cell r="F5501">
            <v>189.13</v>
          </cell>
        </row>
        <row r="5502">
          <cell r="A5502">
            <v>94477</v>
          </cell>
          <cell r="B5502" t="str">
            <v>TÊ, EM FERRO GALVANIZADO, CONEXÃO ROSQUEADA, DN 50 (2), INSTALADO EM RESERVAÇÃO DE ÁGUA DE EDIFICAÇÃO QUE POSSUA RESERVATÓRIO DE FIBRA/FIBROCIMENTO  FORNECIMENTO E INSTALAÇÃO. AF_06/2016</v>
          </cell>
          <cell r="C5502" t="str">
            <v>UN</v>
          </cell>
          <cell r="D5502">
            <v>80.37</v>
          </cell>
          <cell r="E5502">
            <v>26.01</v>
          </cell>
          <cell r="F5502">
            <v>106.38</v>
          </cell>
        </row>
        <row r="5503">
          <cell r="A5503">
            <v>94478</v>
          </cell>
          <cell r="B5503" t="str">
            <v>TÊ, EM FERRO GALVANIZADO, CONEXÃO ROSQUEADA, DN 65 (2 1/2), INSTALADO EM RESERVAÇÃO DE ÁGUA DE EDIFICAÇÃO QUE POSSUA RESERVATÓRIO DE FIBRA/FIBROCIMENTO  FORNECIMENTO E INSTALAÇÃO. AF_06/2016</v>
          </cell>
          <cell r="C5503" t="str">
            <v>UN</v>
          </cell>
          <cell r="D5503">
            <v>142.88999999999999</v>
          </cell>
          <cell r="E5503">
            <v>26</v>
          </cell>
          <cell r="F5503">
            <v>168.89</v>
          </cell>
        </row>
        <row r="5504">
          <cell r="A5504">
            <v>94479</v>
          </cell>
          <cell r="B5504" t="str">
            <v>TÊ, EM FERRO GALVANIZADO, CONEXÃO ROSQUEADA, DN 80 (3), INSTALADO EM RESERVAÇÃO DE ÁGUA DE EDIFICAÇÃO QUE POSSUA RESERVATÓRIO DE FIBRA/FIBROCIMENTO  FORNECIMENTO E INSTALAÇÃO. AF_06/2016</v>
          </cell>
          <cell r="C5504" t="str">
            <v>UN</v>
          </cell>
          <cell r="D5504">
            <v>190.45</v>
          </cell>
          <cell r="E5504">
            <v>32.520000000000003</v>
          </cell>
          <cell r="F5504">
            <v>222.97</v>
          </cell>
        </row>
        <row r="5505">
          <cell r="A5505">
            <v>94622</v>
          </cell>
          <cell r="B5505" t="str">
            <v>TE EM COBRE, DN 54 MM, SEM ANEL DE SOLDA, INSTALADO EM RESERVAÇÃO DE ÁGUA DE EDIFICAÇÃO QUE POSSUA RESERVATÓRIO DE FIBRA/FIBROCIMENTO  FORNECIMENTO E INSTALAÇÃO. AF_06/2016</v>
          </cell>
          <cell r="C5505" t="str">
            <v>UN</v>
          </cell>
          <cell r="D5505">
            <v>163.93</v>
          </cell>
          <cell r="E5505">
            <v>30.61</v>
          </cell>
          <cell r="F5505">
            <v>194.54</v>
          </cell>
        </row>
        <row r="5506">
          <cell r="A5506">
            <v>94623</v>
          </cell>
          <cell r="B5506" t="str">
            <v>TE EM COBRE, DN 66 MM, SEM ANEL DE SOLDA, INSTALADO EM RESERVAÇÃO DE ÁGUA DE EDIFICAÇÃO QUE POSSUA RESERVATÓRIO DE FIBRA/FIBROCIMENTO  FORNECIMENTO E INSTALAÇÃO. AF_06/2016</v>
          </cell>
          <cell r="C5506" t="str">
            <v>UN</v>
          </cell>
          <cell r="D5506">
            <v>418.59</v>
          </cell>
          <cell r="E5506">
            <v>30.61</v>
          </cell>
          <cell r="F5506">
            <v>449.2</v>
          </cell>
        </row>
        <row r="5507">
          <cell r="A5507">
            <v>94624</v>
          </cell>
          <cell r="B5507" t="str">
            <v>TE EM COBRE, DN 79 MM, SEM ANEL DE SOLDA, INSTALADO EM RESERVAÇÃO DE ÁGUA DE EDIFICAÇÃO QUE POSSUA RESERVATÓRIO DE FIBRA/FIBROCIMENTO  FORNECIMENTO E INSTALAÇÃO. AF_06/2016</v>
          </cell>
          <cell r="C5507" t="str">
            <v>UN</v>
          </cell>
          <cell r="D5507">
            <v>647.54999999999995</v>
          </cell>
          <cell r="E5507">
            <v>33.340000000000003</v>
          </cell>
          <cell r="F5507">
            <v>680.89</v>
          </cell>
        </row>
        <row r="5508">
          <cell r="A5508">
            <v>94625</v>
          </cell>
          <cell r="B5508" t="str">
            <v>TE EM COBRE, DN 104 MM, SEM ANEL DE SOLDA, INSTALADO EM RESERVAÇÃO DE ÁGUA DE EDIFICAÇÃO QUE POSSUA RESERVATÓRIO DE FIBRA/FIBROCIMENTO  FORNECIMENTO E INSTALAÇÃO. AF_06/2016</v>
          </cell>
          <cell r="C5508" t="str">
            <v>UN</v>
          </cell>
          <cell r="D5508">
            <v>1376.25</v>
          </cell>
          <cell r="E5508">
            <v>33.340000000000003</v>
          </cell>
          <cell r="F5508">
            <v>1409.59</v>
          </cell>
        </row>
        <row r="5509">
          <cell r="A5509"/>
          <cell r="B5509" t="str">
            <v>ÁGUA FRIA - TUBOS e CONEXÕES DE PVC  (EM RESERVATÓRIOS)</v>
          </cell>
          <cell r="C5509"/>
          <cell r="D5509"/>
          <cell r="E5509"/>
          <cell r="F5509"/>
        </row>
        <row r="5510">
          <cell r="A5510">
            <v>94648</v>
          </cell>
          <cell r="B5510" t="str">
            <v>TUBO, PVC, SOLDÁVEL, DN  25 MM, INSTALADO EM RESERVAÇÃO DE ÁGUA DE EDIFICAÇÃO QUE POSSUA RESERVATÓRIO DE FIBRA/FIBROCIMENTO   FORNECIMENTO E INSTALAÇÃO. AF_06/2016</v>
          </cell>
          <cell r="C5510" t="str">
            <v>M</v>
          </cell>
          <cell r="D5510">
            <v>6.78</v>
          </cell>
          <cell r="E5510">
            <v>4.97</v>
          </cell>
          <cell r="F5510">
            <v>11.75</v>
          </cell>
        </row>
        <row r="5511">
          <cell r="A5511">
            <v>94649</v>
          </cell>
          <cell r="B5511" t="str">
            <v>TUBO, PVC, SOLDÁVEL, DN 32 MM, INSTALADO EM RESERVAÇÃO DE ÁGUA DE EDIFICAÇÃO QUE POSSUA RESERVATÓRIO DE FIBRA/FIBROCIMENTO   FORNECIMENTO E INSTALAÇÃO. AF_06/2016</v>
          </cell>
          <cell r="C5511" t="str">
            <v>M</v>
          </cell>
          <cell r="D5511">
            <v>12.42</v>
          </cell>
          <cell r="E5511">
            <v>4.97</v>
          </cell>
          <cell r="F5511">
            <v>17.39</v>
          </cell>
        </row>
        <row r="5512">
          <cell r="A5512">
            <v>94650</v>
          </cell>
          <cell r="B5512" t="str">
            <v>TUBO, PVC, SOLDÁVEL, DN 40 MM, INSTALADO EM RESERVAÇÃO DE ÁGUA DE EDIFICAÇÃO QUE POSSUA RESERVATÓRIO DE FIBRA/FIBROCIMENTO   FORNECIMENTO E INSTALAÇÃO. AF_06/2016</v>
          </cell>
          <cell r="C5512" t="str">
            <v>M</v>
          </cell>
          <cell r="D5512">
            <v>18.98</v>
          </cell>
          <cell r="E5512">
            <v>7.07</v>
          </cell>
          <cell r="F5512">
            <v>26.05</v>
          </cell>
        </row>
        <row r="5513">
          <cell r="A5513">
            <v>94651</v>
          </cell>
          <cell r="B5513" t="str">
            <v>TUBO, PVC, SOLDÁVEL, DN 50 MM, INSTALADO EM RESERVAÇÃO DE ÁGUA DE EDIFICAÇÃO QUE POSSUA RESERVATÓRIO DE FIBRA/FIBROCIMENTO   FORNECIMENTO E INSTALAÇÃO. AF_06/2016</v>
          </cell>
          <cell r="C5513" t="str">
            <v>M</v>
          </cell>
          <cell r="D5513">
            <v>20.55</v>
          </cell>
          <cell r="E5513">
            <v>7.07</v>
          </cell>
          <cell r="F5513">
            <v>27.62</v>
          </cell>
        </row>
        <row r="5514">
          <cell r="A5514">
            <v>94652</v>
          </cell>
          <cell r="B5514" t="str">
            <v>TUBO, PVC, SOLDÁVEL, DN 60 MM, INSTALADO EM RESERVAÇÃO DE ÁGUA DE EDIFICAÇÃO QUE POSSUA RESERVATÓRIO DE FIBRA/FIBROCIMENTO   FORNECIMENTO E INSTALAÇÃO. AF_06/2016</v>
          </cell>
          <cell r="C5514" t="str">
            <v>M</v>
          </cell>
          <cell r="D5514">
            <v>32.729999999999997</v>
          </cell>
          <cell r="E5514">
            <v>11.49</v>
          </cell>
          <cell r="F5514">
            <v>44.22</v>
          </cell>
        </row>
        <row r="5515">
          <cell r="A5515">
            <v>94653</v>
          </cell>
          <cell r="B5515" t="str">
            <v>TUBO, PVC, SOLDÁVEL, DN 75 MM, INSTALADO EM RESERVAÇÃO DE ÁGUA DE EDIFICAÇÃO QUE POSSUA RESERVATÓRIO DE FIBRA/FIBROCIMENTO   FORNECIMENTO E INSTALAÇÃO. AF_06/2016</v>
          </cell>
          <cell r="C5515" t="str">
            <v>M</v>
          </cell>
          <cell r="D5515">
            <v>51.33</v>
          </cell>
          <cell r="E5515">
            <v>11.48</v>
          </cell>
          <cell r="F5515">
            <v>62.81</v>
          </cell>
        </row>
        <row r="5516">
          <cell r="A5516">
            <v>94654</v>
          </cell>
          <cell r="B5516" t="str">
            <v>TUBO, PVC, SOLDÁVEL, DN 85 MM, INSTALADO EM RESERVAÇÃO DE ÁGUA DE EDIFICAÇÃO QUE POSSUA RESERVATÓRIO DE FIBRA/FIBROCIMENTO   FORNECIMENTO E INSTALAÇÃO. AF_06/2016</v>
          </cell>
          <cell r="C5516" t="str">
            <v>M</v>
          </cell>
          <cell r="D5516">
            <v>69.78</v>
          </cell>
          <cell r="E5516">
            <v>20.14</v>
          </cell>
          <cell r="F5516">
            <v>89.92</v>
          </cell>
        </row>
        <row r="5517">
          <cell r="A5517">
            <v>94655</v>
          </cell>
          <cell r="B5517" t="str">
            <v>TUBO, PVC, SOLDÁVEL, DN 110 MM, INSTALADO EM RESERVAÇÃO DE ÁGUA DE EDIFICAÇÃO QUE POSSUA RESERVATÓRIO DE FIBRA/FIBROCIMENTO   FORNECIMENTO E INSTALAÇÃO. AF_06/2016</v>
          </cell>
          <cell r="C5517" t="str">
            <v>M</v>
          </cell>
          <cell r="D5517">
            <v>104.82</v>
          </cell>
          <cell r="E5517">
            <v>20.13</v>
          </cell>
          <cell r="F5517">
            <v>124.95</v>
          </cell>
        </row>
        <row r="5518">
          <cell r="A5518">
            <v>94656</v>
          </cell>
          <cell r="B5518" t="str">
            <v>ADAPTADOR CURTO COM BOLSA E ROSCA PARA REGISTRO, PVC, SOLDÁVEL, DN  25 MM X 3/4 , INSTALADO EM RESERVAÇÃO DE ÁGUA DE EDIFICAÇÃO QUE POSSUA RESERVATÓRIO DE FIBRA/FIBROCIMENTO   FORNECIMENTO E INSTALAÇÃO. AF_06/2016</v>
          </cell>
          <cell r="C5518" t="str">
            <v>UN</v>
          </cell>
          <cell r="D5518">
            <v>4</v>
          </cell>
          <cell r="E5518">
            <v>3</v>
          </cell>
          <cell r="F5518">
            <v>7</v>
          </cell>
        </row>
        <row r="5519">
          <cell r="A5519">
            <v>94658</v>
          </cell>
          <cell r="B5519" t="str">
            <v>ADAPTADOR CURTO COM BOLSA E ROSCA PARA REGISTRO, PVC, SOLDÁVEL, DN 32 MM X 1 , INSTALADO EM RESERVAÇÃO DE ÁGUA DE EDIFICAÇÃO QUE POSSUA RESERVATÓRIO DE FIBRA/FIBROCIMENTO   FORNECIMENTO E INSTALAÇÃO. AF_06/2016</v>
          </cell>
          <cell r="C5519" t="str">
            <v>UN</v>
          </cell>
          <cell r="D5519">
            <v>5.01</v>
          </cell>
          <cell r="E5519">
            <v>3</v>
          </cell>
          <cell r="F5519">
            <v>8.01</v>
          </cell>
        </row>
        <row r="5520">
          <cell r="A5520">
            <v>94660</v>
          </cell>
          <cell r="B5520" t="str">
            <v>ADAPTADOR CURTO COM BOLSA E ROSCA PARA REGISTRO, PVC, SOLDÁVEL, DN 40 MM X 1 1/4 , INSTALADO EM RESERVAÇÃO DE ÁGUA DE EDIFICAÇÃO QUE POSSUA RESERVATÓRIO DE FIBRA/FIBROCIMENTO   FORNECIMENTO E INSTALAÇÃO. AF_06/2016</v>
          </cell>
          <cell r="C5520" t="str">
            <v>UN</v>
          </cell>
          <cell r="D5520">
            <v>9.1199999999999992</v>
          </cell>
          <cell r="E5520">
            <v>4.2699999999999996</v>
          </cell>
          <cell r="F5520">
            <v>13.39</v>
          </cell>
        </row>
        <row r="5521">
          <cell r="A5521">
            <v>94662</v>
          </cell>
          <cell r="B5521" t="str">
            <v>ADAPTADOR CURTO COM BOLSA E ROSCA PARA REGISTRO, PVC, SOLDÁVEL, DN 50 MM X 1 1/2 , INSTALADO EM RESERVAÇÃO DE ÁGUA DE EDIFICAÇÃO QUE POSSUA RESERVATÓRIO DE FIBRA/FIBROCIMENTO   FORNECIMENTO E INSTALAÇÃO. AF_06/2016</v>
          </cell>
          <cell r="C5521" t="str">
            <v>UN</v>
          </cell>
          <cell r="D5521">
            <v>9.9700000000000006</v>
          </cell>
          <cell r="E5521">
            <v>4.2699999999999996</v>
          </cell>
          <cell r="F5521">
            <v>14.24</v>
          </cell>
        </row>
        <row r="5522">
          <cell r="A5522">
            <v>94664</v>
          </cell>
          <cell r="B5522" t="str">
            <v>ADAPTADOR CURTO COM BOLSA E ROSCA PARA REGISTRO, PVC, SOLDÁVEL, DN 60 MM X 2 , INSTALADO EM RESERVAÇÃO DE ÁGUA DE EDIFICAÇÃO QUE POSSUA RESERVATÓRIO DE FIBRA/FIBROCIMENTO   FORNECIMENTO E INSTALAÇÃO. AF_06/2016</v>
          </cell>
          <cell r="C5522" t="str">
            <v>UN</v>
          </cell>
          <cell r="D5522">
            <v>22.57</v>
          </cell>
          <cell r="E5522">
            <v>6.89</v>
          </cell>
          <cell r="F5522">
            <v>29.46</v>
          </cell>
        </row>
        <row r="5523">
          <cell r="A5523">
            <v>94666</v>
          </cell>
          <cell r="B5523" t="str">
            <v>ADAPTADOR CURTO COM BOLSA E ROSCA PARA REGISTRO, PVC, SOLDÁVEL, DN 75 MM X 2 1/2 , INSTALADO EM RESERVAÇÃO DE ÁGUA DE EDIFICAÇÃO QUE POSSUA RESERVATÓRIO DE FIBRA/FIBROCIMENTO   FORNECIMENTO E INSTALAÇÃO. AF_06/2016</v>
          </cell>
          <cell r="C5523" t="str">
            <v>UN</v>
          </cell>
          <cell r="D5523">
            <v>31.87</v>
          </cell>
          <cell r="E5523">
            <v>6.89</v>
          </cell>
          <cell r="F5523">
            <v>38.76</v>
          </cell>
        </row>
        <row r="5524">
          <cell r="A5524">
            <v>94668</v>
          </cell>
          <cell r="B5524" t="str">
            <v>ADAPTADOR CURTO COM BOLSA E ROSCA PARA REGISTRO, PVC, SOLDÁVEL, DN 85 MM X 3 , INSTALADO EM RESERVAÇÃO DE ÁGUA DE EDIFICAÇÃO QUE POSSUA RESERVATÓRIO DE FIBRA/FIBROCIMENTO   FORNECIMENTO E INSTALAÇÃO. AF_06/2016</v>
          </cell>
          <cell r="C5524" t="str">
            <v>UN</v>
          </cell>
          <cell r="D5524">
            <v>48.58</v>
          </cell>
          <cell r="E5524">
            <v>12.08</v>
          </cell>
          <cell r="F5524">
            <v>60.66</v>
          </cell>
        </row>
        <row r="5525">
          <cell r="A5525">
            <v>94670</v>
          </cell>
          <cell r="B5525" t="str">
            <v>ADAPTADOR CURTO COM BOLSA E ROSCA PARA REGISTRO, PVC, SOLDÁVEL, DN 110 MM X 4 , INSTALADO EM RESERVAÇÃO DE ÁGUA DE EDIFICAÇÃO QUE POSSUA RESERVATÓRIO DE FIBRA/FIBROCIMENTO   FORNECIMENTO E INSTALAÇÃO. AF_06/2016</v>
          </cell>
          <cell r="C5525" t="str">
            <v>UN</v>
          </cell>
          <cell r="D5525">
            <v>67.08</v>
          </cell>
          <cell r="E5525">
            <v>12.08</v>
          </cell>
          <cell r="F5525">
            <v>79.16</v>
          </cell>
        </row>
        <row r="5526">
          <cell r="A5526">
            <v>94657</v>
          </cell>
          <cell r="B5526" t="str">
            <v>LUVA PVC, SOLDÁVEL, DN  25 MM, INSTALADA EM RESERVAÇÃO DE ÁGUA DE EDIFICAÇÃO QUE POSSUA RESERVATÓRIO DE FIBRA/FIBROCIMENTO   FORNECIMENTO E INSTALAÇÃO. AF_06/2016</v>
          </cell>
          <cell r="C5526" t="str">
            <v>UN</v>
          </cell>
          <cell r="D5526">
            <v>3.92</v>
          </cell>
          <cell r="E5526">
            <v>3</v>
          </cell>
          <cell r="F5526">
            <v>6.92</v>
          </cell>
        </row>
        <row r="5527">
          <cell r="A5527">
            <v>94659</v>
          </cell>
          <cell r="B5527" t="str">
            <v>LUVA PVC, SOLDÁVEL, DN 32 MM, INSTALADA EM RESERVAÇÃO DE ÁGUA DE EDIFICAÇÃO QUE POSSUA RESERVATÓRIO DE FIBRA/FIBROCIMENTO   FORNECIMENTO E INSTALAÇÃO. AF_06/2016</v>
          </cell>
          <cell r="C5527" t="str">
            <v>UN</v>
          </cell>
          <cell r="D5527">
            <v>5.25</v>
          </cell>
          <cell r="E5527">
            <v>3</v>
          </cell>
          <cell r="F5527">
            <v>8.25</v>
          </cell>
        </row>
        <row r="5528">
          <cell r="A5528">
            <v>94661</v>
          </cell>
          <cell r="B5528" t="str">
            <v>LUVA, PVC, SOLDÁVEL, DN 40 MM, INSTALADO EM RESERVAÇÃO DE ÁGUA DE EDIFICAÇÃO QUE POSSUA RESERVATÓRIO DE FIBRA/FIBROCIMENTO   FORNECIMENTO E INSTALAÇÃO. AF_06/2016</v>
          </cell>
          <cell r="C5528" t="str">
            <v>UN</v>
          </cell>
          <cell r="D5528">
            <v>9.73</v>
          </cell>
          <cell r="E5528">
            <v>4.2699999999999996</v>
          </cell>
          <cell r="F5528">
            <v>14</v>
          </cell>
        </row>
        <row r="5529">
          <cell r="A5529">
            <v>94663</v>
          </cell>
          <cell r="B5529" t="str">
            <v>LUVA, PVC, SOLDÁVEL, DN 50 MM, INSTALADO EM RESERVAÇÃO DE ÁGUA DE EDIFICAÇÃO QUE POSSUA RESERVATÓRIO DE FIBRA/FIBROCIMENTO   FORNECIMENTO E INSTALAÇÃO. AF_06/2016</v>
          </cell>
          <cell r="C5529" t="str">
            <v>UN</v>
          </cell>
          <cell r="D5529">
            <v>9.85</v>
          </cell>
          <cell r="E5529">
            <v>4.2699999999999996</v>
          </cell>
          <cell r="F5529">
            <v>14.12</v>
          </cell>
        </row>
        <row r="5530">
          <cell r="A5530">
            <v>94665</v>
          </cell>
          <cell r="B5530" t="str">
            <v>LUVA, PVC, SOLDÁVEL, DN 60 MM, INSTALADO EM RESERVAÇÃO DE ÁGUA DE EDIFICAÇÃO QUE POSSUA RESERVATÓRIO DE FIBRA/FIBROCIMENTO   FORNECIMENTO E INSTALAÇÃO. AF_06/2016</v>
          </cell>
          <cell r="C5530" t="str">
            <v>UN</v>
          </cell>
          <cell r="D5530">
            <v>25.03</v>
          </cell>
          <cell r="E5530">
            <v>6.89</v>
          </cell>
          <cell r="F5530">
            <v>31.92</v>
          </cell>
        </row>
        <row r="5531">
          <cell r="A5531">
            <v>94667</v>
          </cell>
          <cell r="B5531" t="str">
            <v>LUVA, PVC, SOLDÁVEL, DN 75 MM, INSTALADO EM RESERVAÇÃO DE ÁGUA DE EDIFICAÇÃO QUE POSSUA RESERVATÓRIO DE FIBRA/FIBROCIMENTO   FORNECIMENTO E INSTALAÇÃO. AF_06/2016</v>
          </cell>
          <cell r="C5531" t="str">
            <v>UN</v>
          </cell>
          <cell r="D5531">
            <v>31.97</v>
          </cell>
          <cell r="E5531">
            <v>6.89</v>
          </cell>
          <cell r="F5531">
            <v>38.86</v>
          </cell>
        </row>
        <row r="5532">
          <cell r="A5532">
            <v>94669</v>
          </cell>
          <cell r="B5532" t="str">
            <v>LUVA, PVC, SOLDÁVEL, DN 85 MM, INSTALADO EM RESERVAÇÃO DE ÁGUA DE EDIFICAÇÃO QUE POSSUA RESERVATÓRIO DE FIBRA/FIBROCIMENTO   FORNECIMENTO E INSTALAÇÃO. AF_06/2016</v>
          </cell>
          <cell r="C5532" t="str">
            <v>UN</v>
          </cell>
          <cell r="D5532">
            <v>67.75</v>
          </cell>
          <cell r="E5532">
            <v>12.08</v>
          </cell>
          <cell r="F5532">
            <v>79.83</v>
          </cell>
        </row>
        <row r="5533">
          <cell r="A5533">
            <v>94671</v>
          </cell>
          <cell r="B5533" t="str">
            <v>LUVA, PVC, SOLDÁVEL, DN 110 MM, INSTALADO EM RESERVAÇÃO DE ÁGUA DE EDIFICAÇÃO QUE POSSUA RESERVATÓRIO DE FIBRA/FIBROCIMENTO   FORNECIMENTO E INSTALAÇÃO. AF_06/2016</v>
          </cell>
          <cell r="C5533" t="str">
            <v>UN</v>
          </cell>
          <cell r="D5533">
            <v>102.19</v>
          </cell>
          <cell r="E5533">
            <v>12.07</v>
          </cell>
          <cell r="F5533">
            <v>114.26</v>
          </cell>
        </row>
        <row r="5534">
          <cell r="A5534">
            <v>94672</v>
          </cell>
          <cell r="B5534" t="str">
            <v>JOELHO 90 GRAUS COM BUCHA DE LATÃO, PVC, SOLDÁVEL, DN  25 MM, X 3/4 INSTALADO EM RESERVAÇÃO DE ÁGUA DE EDIFICAÇÃO QUE POSSUA RESERVATÓRIO DE FIBRA/FIBROCIMENTO   FORNECIMENTO E INSTALAÇÃO. AF_06/2016</v>
          </cell>
          <cell r="C5534" t="str">
            <v>UN</v>
          </cell>
          <cell r="D5534">
            <v>6.31</v>
          </cell>
          <cell r="E5534">
            <v>4.5</v>
          </cell>
          <cell r="F5534">
            <v>10.81</v>
          </cell>
        </row>
        <row r="5535">
          <cell r="A5535">
            <v>94674</v>
          </cell>
          <cell r="B5535" t="str">
            <v>JOELHO 90 GRAUS, PVC, SOLDÁVEL, DN 32 MM INSTALADO EM RESERVAÇÃO DE ÁGUA DE EDIFICAÇÃO QUE POSSUA RESERVATÓRIO DE FIBRA/FIBROCIMENTO   FORNECIMENTO E INSTALAÇÃO. AF_06/2016</v>
          </cell>
          <cell r="C5535" t="str">
            <v>UN</v>
          </cell>
          <cell r="D5535">
            <v>6.31</v>
          </cell>
          <cell r="E5535">
            <v>4.5</v>
          </cell>
          <cell r="F5535">
            <v>10.81</v>
          </cell>
        </row>
        <row r="5536">
          <cell r="A5536">
            <v>94676</v>
          </cell>
          <cell r="B5536" t="str">
            <v>JOELHO 90 GRAUS, PVC, SOLDÁVEL, DN 40 MM INSTALADO EM RESERVAÇÃO DE ÁGUA DE EDIFICAÇÃO QUE POSSUA RESERVATÓRIO DE FIBRA/FIBROCIMENTO   FORNECIMENTO E INSTALAÇÃO. AF_06/2016</v>
          </cell>
          <cell r="C5536" t="str">
            <v>UN</v>
          </cell>
          <cell r="D5536">
            <v>12.42</v>
          </cell>
          <cell r="E5536">
            <v>6.41</v>
          </cell>
          <cell r="F5536">
            <v>18.829999999999998</v>
          </cell>
        </row>
        <row r="5537">
          <cell r="A5537">
            <v>94678</v>
          </cell>
          <cell r="B5537" t="str">
            <v>JOELHO 90 GRAUS, PVC, SOLDÁVEL, DN 50 MM INSTALADO EM RESERVAÇÃO DE ÁGUA DE EDIFICAÇÃO QUE POSSUA RESERVATÓRIO DE FIBRA/FIBROCIMENTO   FORNECIMENTO E INSTALAÇÃO. AF_06/2016</v>
          </cell>
          <cell r="C5537" t="str">
            <v>UN</v>
          </cell>
          <cell r="D5537">
            <v>11.39</v>
          </cell>
          <cell r="E5537">
            <v>6.41</v>
          </cell>
          <cell r="F5537">
            <v>17.8</v>
          </cell>
        </row>
        <row r="5538">
          <cell r="A5538">
            <v>94680</v>
          </cell>
          <cell r="B5538" t="str">
            <v>JOELHO 90 GRAUS, PVC, SOLDÁVEL, DN 60 MM INSTALADO EM RESERVAÇÃO DE ÁGUA DE EDIFICAÇÃO QUE POSSUA RESERVATÓRIO DE FIBRA/FIBROCIMENTO   FORNECIMENTO E INSTALAÇÃO. AF_06/2016</v>
          </cell>
          <cell r="C5538" t="str">
            <v>UN</v>
          </cell>
          <cell r="D5538">
            <v>43.92</v>
          </cell>
          <cell r="E5538">
            <v>10.32</v>
          </cell>
          <cell r="F5538">
            <v>54.24</v>
          </cell>
        </row>
        <row r="5539">
          <cell r="A5539">
            <v>94682</v>
          </cell>
          <cell r="B5539" t="str">
            <v>JOELHO 90 GRAUS, PVC, SOLDÁVEL, DN 75 MM INSTALADO EM RESERVAÇÃO DE ÁGUA DE EDIFICAÇÃO QUE POSSUA RESERVATÓRIO DE FIBRA/FIBROCIMENTO   FORNECIMENTO E INSTALAÇÃO. AF_06/2016</v>
          </cell>
          <cell r="C5539" t="str">
            <v>UN</v>
          </cell>
          <cell r="D5539">
            <v>107.38</v>
          </cell>
          <cell r="E5539">
            <v>10.31</v>
          </cell>
          <cell r="F5539">
            <v>117.69</v>
          </cell>
        </row>
        <row r="5540">
          <cell r="A5540">
            <v>94684</v>
          </cell>
          <cell r="B5540" t="str">
            <v>JOELHO 90 GRAUS, PVC, SOLDÁVEL, DN 85 MM INSTALADO EM RESERVAÇÃO DE ÁGUA DE EDIFICAÇÃO QUE POSSUA RESERVATÓRIO DE FIBRA/FIBROCIMENTO   FORNECIMENTO E INSTALAÇÃO. AF_06/2016</v>
          </cell>
          <cell r="C5540" t="str">
            <v>UN</v>
          </cell>
          <cell r="D5540">
            <v>135.57</v>
          </cell>
          <cell r="E5540">
            <v>18.14</v>
          </cell>
          <cell r="F5540">
            <v>153.71</v>
          </cell>
        </row>
        <row r="5541">
          <cell r="A5541">
            <v>94686</v>
          </cell>
          <cell r="B5541" t="str">
            <v>JOELHO 90 GRAUS, PVC, SOLDÁVEL, DN 110 MM INSTALADO EM RESERVAÇÃO DE ÁGUA DE EDIFICAÇÃO QUE POSSUA RESERVATÓRIO DE FIBRA/FIBROCIMENTO   FORNECIMENTO E INSTALAÇÃO. AF_06/2016</v>
          </cell>
          <cell r="C5541" t="str">
            <v>UN</v>
          </cell>
          <cell r="D5541">
            <v>253.37</v>
          </cell>
          <cell r="E5541">
            <v>18.13</v>
          </cell>
          <cell r="F5541">
            <v>271.5</v>
          </cell>
        </row>
        <row r="5542">
          <cell r="A5542">
            <v>94673</v>
          </cell>
          <cell r="B5542" t="str">
            <v>CURVA 90 GRAUS, PVC, SOLDÁVEL, DN  25 MM, INSTALADO EM RESERVAÇÃO DE ÁGUA DE EDIFICAÇÃO QUE POSSUA RESERVATÓRIO DE FIBRA/FIBROCIMENTO   FORNECIMENTO E INSTALAÇÃO. AF_06/2016</v>
          </cell>
          <cell r="C5542" t="str">
            <v>UN</v>
          </cell>
          <cell r="D5542">
            <v>6.94</v>
          </cell>
          <cell r="E5542">
            <v>4.5</v>
          </cell>
          <cell r="F5542">
            <v>11.44</v>
          </cell>
        </row>
        <row r="5543">
          <cell r="A5543">
            <v>94675</v>
          </cell>
          <cell r="B5543" t="str">
            <v>CURVA 90 GRAUS, PVC, SOLDÁVEL, DN 32 MM, INSTALADO EM RESERVAÇÃO DE ÁGUA DE EDIFICAÇÃO QUE POSSUA RESERVATÓRIO DE FIBRA/FIBROCIMENTO   FORNECIMENTO E INSTALAÇÃO. AF_06/2016</v>
          </cell>
          <cell r="C5543" t="str">
            <v>UN</v>
          </cell>
          <cell r="D5543">
            <v>10.85</v>
          </cell>
          <cell r="E5543">
            <v>4.49</v>
          </cell>
          <cell r="F5543">
            <v>15.34</v>
          </cell>
        </row>
        <row r="5544">
          <cell r="A5544">
            <v>94677</v>
          </cell>
          <cell r="B5544" t="str">
            <v>CURVA 90 GRAUS, PVC, SOLDÁVEL, DN 40 MM, INSTALADO EM RESERVAÇÃO DE ÁGUA DE EDIFICAÇÃO QUE POSSUA RESERVATÓRIO DE FIBRA/FIBROCIMENTO   FORNECIMENTO E INSTALAÇÃO. AF_06/2016</v>
          </cell>
          <cell r="C5544" t="str">
            <v>UN</v>
          </cell>
          <cell r="D5544">
            <v>19.309999999999999</v>
          </cell>
          <cell r="E5544">
            <v>6.4</v>
          </cell>
          <cell r="F5544">
            <v>25.71</v>
          </cell>
        </row>
        <row r="5545">
          <cell r="A5545">
            <v>94679</v>
          </cell>
          <cell r="B5545" t="str">
            <v>CURVA 90 GRAUS, PVC, SOLDÁVEL, DN 50 MM, INSTALADO EM RESERVAÇÃO DE ÁGUA DE EDIFICAÇÃO QUE POSSUA RESERVATÓRIO DE FIBRA/FIBROCIMENTO   FORNECIMENTO E INSTALAÇÃO. AF_06/2016</v>
          </cell>
          <cell r="C5545" t="str">
            <v>UN</v>
          </cell>
          <cell r="D5545">
            <v>20.46</v>
          </cell>
          <cell r="E5545">
            <v>6.4</v>
          </cell>
          <cell r="F5545">
            <v>26.86</v>
          </cell>
        </row>
        <row r="5546">
          <cell r="A5546">
            <v>94681</v>
          </cell>
          <cell r="B5546" t="str">
            <v>CURVA 90 GRAUS, PVC, SOLDÁVEL, DN 60 MM, INSTALADO EM RESERVAÇÃO DE ÁGUA DE EDIFICAÇÃO QUE POSSUA RESERVATÓRIO DE FIBRA/FIBROCIMENTO   FORNECIMENTO E INSTALAÇÃO. AF_06/2016</v>
          </cell>
          <cell r="C5546" t="str">
            <v>UN</v>
          </cell>
          <cell r="D5546">
            <v>49.71</v>
          </cell>
          <cell r="E5546">
            <v>10.32</v>
          </cell>
          <cell r="F5546">
            <v>60.03</v>
          </cell>
        </row>
        <row r="5547">
          <cell r="A5547">
            <v>94683</v>
          </cell>
          <cell r="B5547" t="str">
            <v>CURVA 90 GRAUS, PVC, SOLDÁVEL, DN 75 MM, INSTALADO EM RESERVAÇÃO DE ÁGUA DE EDIFICAÇÃO QUE POSSUA RESERVATÓRIO DE FIBRA/FIBROCIMENTO   FORNECIMENTO E INSTALAÇÃO. AF_06/2016</v>
          </cell>
          <cell r="C5547" t="str">
            <v>UN</v>
          </cell>
          <cell r="D5547">
            <v>70.239999999999995</v>
          </cell>
          <cell r="E5547">
            <v>10.32</v>
          </cell>
          <cell r="F5547">
            <v>80.56</v>
          </cell>
        </row>
        <row r="5548">
          <cell r="A5548">
            <v>94685</v>
          </cell>
          <cell r="B5548" t="str">
            <v>CURVA 90 GRAUS, PVC, SOLDÁVEL, DN 85 MM, INSTALADO EM RESERVAÇÃO DE ÁGUA DE EDIFICAÇÃO QUE POSSUA RESERVATÓRIO DE FIBRA/FIBROCIMENTO   FORNECIMENTO E INSTALAÇÃO. AF_06/2016</v>
          </cell>
          <cell r="C5548" t="str">
            <v>UN</v>
          </cell>
          <cell r="D5548">
            <v>96.22</v>
          </cell>
          <cell r="E5548">
            <v>18.14</v>
          </cell>
          <cell r="F5548">
            <v>114.36</v>
          </cell>
        </row>
        <row r="5549">
          <cell r="A5549">
            <v>94687</v>
          </cell>
          <cell r="B5549" t="str">
            <v>CURVA 90 GRAUS, PVC, SOLDÁVEL, DN 110 MM, INSTALADO EM RESERVAÇÃO DE ÁGUA DE EDIFICAÇÃO QUE POSSUA RESERVATÓRIO DE FIBRA/FIBROCIMENTO   FORNECIMENTO E INSTALAÇÃO. AF_06/2016</v>
          </cell>
          <cell r="C5549" t="str">
            <v>UN</v>
          </cell>
          <cell r="D5549">
            <v>227.25</v>
          </cell>
          <cell r="E5549">
            <v>18.13</v>
          </cell>
          <cell r="F5549">
            <v>245.38</v>
          </cell>
        </row>
        <row r="5550">
          <cell r="A5550">
            <v>94688</v>
          </cell>
          <cell r="B5550" t="str">
            <v>TÊ, PVC, SOLDÁVEL, DN  25 MM INSTALADO EM RESERVAÇÃO DE ÁGUA DE EDIFICAÇÃO QUE POSSUA RESERVATÓRIO DE FIBRA/FIBROCIMENTO   FORNECIMENTO E INSTALAÇÃO. AF_06/2016</v>
          </cell>
          <cell r="C5550" t="str">
            <v>UN</v>
          </cell>
          <cell r="D5550">
            <v>6.36</v>
          </cell>
          <cell r="E5550">
            <v>5.95</v>
          </cell>
          <cell r="F5550">
            <v>12.31</v>
          </cell>
        </row>
        <row r="5551">
          <cell r="A5551">
            <v>94689</v>
          </cell>
          <cell r="B5551" t="str">
            <v>TÊ COM BUCHA DE LATÃO NA BOLSA CENTRAL, PVC, SOLDÁVEL, DN  25 MM X 3/4 , INSTALADO EM RESERVAÇÃO DE ÁGUA DE EDIFICAÇÃO QUE POSSUA RESERVATÓRIO DE FIBRA/FIBROCIMENTO   FORNECIMENTO E INSTALAÇÃO. AF_06/2016</v>
          </cell>
          <cell r="C5551" t="str">
            <v>UN</v>
          </cell>
          <cell r="D5551">
            <v>9.76</v>
          </cell>
          <cell r="E5551">
            <v>5.95</v>
          </cell>
          <cell r="F5551">
            <v>15.71</v>
          </cell>
        </row>
        <row r="5552">
          <cell r="A5552">
            <v>94690</v>
          </cell>
          <cell r="B5552" t="str">
            <v>TÊ, PVC, SOLDÁVEL, DN 32 MM INSTALADO EM RESERVAÇÃO DE ÁGUA DE EDIFICAÇÃO QUE POSSUA RESERVATÓRIO DE FIBRA/FIBROCIMENTO   FORNECIMENTO E INSTALAÇÃO. AF_06/2016</v>
          </cell>
          <cell r="C5552" t="str">
            <v>UN</v>
          </cell>
          <cell r="D5552">
            <v>9.25</v>
          </cell>
          <cell r="E5552">
            <v>5.95</v>
          </cell>
          <cell r="F5552">
            <v>15.2</v>
          </cell>
        </row>
        <row r="5553">
          <cell r="A5553">
            <v>94692</v>
          </cell>
          <cell r="B5553" t="str">
            <v>TÊ, PVC, SOLDÁVEL, DN 40 MM INSTALADO EM RESERVAÇÃO DE ÁGUA DE EDIFICAÇÃO QUE POSSUA RESERVATÓRIO DE FIBRA/FIBROCIMENTO   FORNECIMENTO E INSTALAÇÃO. AF_06/2016</v>
          </cell>
          <cell r="C5553" t="str">
            <v>UN</v>
          </cell>
          <cell r="D5553">
            <v>18.68</v>
          </cell>
          <cell r="E5553">
            <v>8.49</v>
          </cell>
          <cell r="F5553">
            <v>27.17</v>
          </cell>
        </row>
        <row r="5554">
          <cell r="A5554">
            <v>94694</v>
          </cell>
          <cell r="B5554" t="str">
            <v>TÊ, PVC, SOLDÁVEL, DN 50 MM INSTALADO EM RESERVAÇÃO DE ÁGUA DE EDIFICAÇÃO QUE POSSUA RESERVATÓRIO DE FIBRA/FIBROCIMENTO   FORNECIMENTO E INSTALAÇÃO. AF_06/2016</v>
          </cell>
          <cell r="C5554" t="str">
            <v>UN</v>
          </cell>
          <cell r="D5554">
            <v>19.149999999999999</v>
          </cell>
          <cell r="E5554">
            <v>8.49</v>
          </cell>
          <cell r="F5554">
            <v>27.64</v>
          </cell>
        </row>
        <row r="5555">
          <cell r="A5555">
            <v>94696</v>
          </cell>
          <cell r="B5555" t="str">
            <v>TÊ, PVC, SOLDÁVEL, DN 60 MM INSTALADO EM RESERVAÇÃO DE ÁGUA DE EDIFICAÇÃO QUE POSSUA RESERVATÓRIO DE FIBRA/FIBROCIMENTO   FORNECIMENTO E INSTALAÇÃO. AF_06/2016</v>
          </cell>
          <cell r="C5555" t="str">
            <v>UN</v>
          </cell>
          <cell r="D5555">
            <v>51.28</v>
          </cell>
          <cell r="E5555">
            <v>13.78</v>
          </cell>
          <cell r="F5555">
            <v>65.06</v>
          </cell>
        </row>
        <row r="5556">
          <cell r="A5556">
            <v>94697</v>
          </cell>
          <cell r="B5556" t="str">
            <v>TÊ, PVC, SOLDÁVEL, DN 75 MM INSTALADO EM RESERVAÇÃO DE ÁGUA DE EDIFICAÇÃO QUE POSSUA RESERVATÓRIO DE FIBRA/FIBROCIMENTO   FORNECIMENTO E INSTALAÇÃO. AF_06/2016</v>
          </cell>
          <cell r="C5556" t="str">
            <v>UN</v>
          </cell>
          <cell r="D5556">
            <v>81.05</v>
          </cell>
          <cell r="E5556">
            <v>13.78</v>
          </cell>
          <cell r="F5556">
            <v>94.83</v>
          </cell>
        </row>
        <row r="5557">
          <cell r="A5557">
            <v>94699</v>
          </cell>
          <cell r="B5557" t="str">
            <v>TÊ, PVC, SOLDÁVEL, DN 85 MM INSTALADO EM RESERVAÇÃO DE ÁGUA DE EDIFICAÇÃO QUE POSSUA RESERVATÓRIO DE FIBRA/FIBROCIMENTO   FORNECIMENTO E INSTALAÇÃO. AF_06/2016</v>
          </cell>
          <cell r="C5557" t="str">
            <v>UN</v>
          </cell>
          <cell r="D5557">
            <v>117.87</v>
          </cell>
          <cell r="E5557">
            <v>24.18</v>
          </cell>
          <cell r="F5557">
            <v>142.05000000000001</v>
          </cell>
        </row>
        <row r="5558">
          <cell r="A5558">
            <v>94701</v>
          </cell>
          <cell r="B5558" t="str">
            <v>TÊ, PVC, SOLDÁVEL, DN 110 MM INSTALADO EM RESERVAÇÃO DE ÁGUA DE EDIFICAÇÃO QUE POSSUA RESERVATÓRIO DE FIBRA/FIBROCIMENTO   FORNECIMENTO E INSTALAÇÃO. AF_06/2016</v>
          </cell>
          <cell r="C5558" t="str">
            <v>UN</v>
          </cell>
          <cell r="D5558">
            <v>218.61</v>
          </cell>
          <cell r="E5558">
            <v>24.17</v>
          </cell>
          <cell r="F5558">
            <v>242.78</v>
          </cell>
        </row>
        <row r="5559">
          <cell r="A5559">
            <v>94691</v>
          </cell>
          <cell r="B5559" t="str">
            <v>TÊ DE REDUÇÃO, PVC, SOLDÁVEL, DN 32 MM X  25 MM, INSTALADO EM RESERVAÇÃO DE ÁGUA DE EDIFICAÇÃO QUE POSSUA RESERVATÓRIO DE FIBRA/FIBROCIMENTO   FORNECIMENTO E INSTALAÇÃO. AF_06/2016</v>
          </cell>
          <cell r="C5559" t="str">
            <v>UN</v>
          </cell>
          <cell r="D5559">
            <v>12.53</v>
          </cell>
          <cell r="E5559">
            <v>5.94</v>
          </cell>
          <cell r="F5559">
            <v>18.47</v>
          </cell>
        </row>
        <row r="5560">
          <cell r="A5560">
            <v>94693</v>
          </cell>
          <cell r="B5560" t="str">
            <v>TÊ DE REDUÇÃO, PVC, SOLDÁVEL, DN 40 MM X 32 MM, INSTALADO EM RESERVAÇÃO DE ÁGUA DE EDIFICAÇÃO QUE POSSUA RESERVATÓRIO DE FIBRA/FIBROCIMENTO   FORNECIMENTO E INSTALAÇÃO. AF_06/2016</v>
          </cell>
          <cell r="C5560" t="str">
            <v>UN</v>
          </cell>
          <cell r="D5560">
            <v>18.059999999999999</v>
          </cell>
          <cell r="E5560">
            <v>8.49</v>
          </cell>
          <cell r="F5560">
            <v>26.55</v>
          </cell>
        </row>
        <row r="5561">
          <cell r="A5561">
            <v>94695</v>
          </cell>
          <cell r="B5561" t="str">
            <v>TÊ DE REDUÇÃO, PVC, SOLDÁVEL, DN 50 MM X 40 MM, INSTALADO EM RESERVAÇÃO DE ÁGUA DE EDIFICAÇÃO QUE POSSUA RESERVATÓRIO DE FIBRA/FIBROCIMENTO   FORNECIMENTO E INSTALAÇÃO. AF_06/2016</v>
          </cell>
          <cell r="C5561" t="str">
            <v>UN</v>
          </cell>
          <cell r="D5561">
            <v>28.66</v>
          </cell>
          <cell r="E5561">
            <v>8.48</v>
          </cell>
          <cell r="F5561">
            <v>37.14</v>
          </cell>
        </row>
        <row r="5562">
          <cell r="A5562">
            <v>94698</v>
          </cell>
          <cell r="B5562" t="str">
            <v>TÊ DE REDUÇÃO, PVC, SOLDÁVEL, DN 75 MM X 50 MM, INSTALADO EM RESERVAÇÃO DE ÁGUA DE EDIFICAÇÃO QUE POSSUA RESERVATÓRIO DE FIBRA/FIBROCIMENTO   FORNECIMENTO E INSTALAÇÃO. AF_06/2016</v>
          </cell>
          <cell r="C5562" t="str">
            <v>UN</v>
          </cell>
          <cell r="D5562">
            <v>64.36</v>
          </cell>
          <cell r="E5562">
            <v>13.78</v>
          </cell>
          <cell r="F5562">
            <v>78.14</v>
          </cell>
        </row>
        <row r="5563">
          <cell r="A5563">
            <v>94700</v>
          </cell>
          <cell r="B5563" t="str">
            <v>TÊ DE REDUÇÃO, PVC, SOLDÁVEL, DN 85 MM X 60 MM, INSTALADO EM RESERVAÇÃO DE ÁGUA DE EDIFICAÇÃO QUE POSSUA RESERVATÓRIO DE FIBRA/FIBROCIMENTO   FORNECIMENTO E INSTALAÇÃO. AF_06/2016</v>
          </cell>
          <cell r="C5563" t="str">
            <v>UN</v>
          </cell>
          <cell r="D5563">
            <v>140.72999999999999</v>
          </cell>
          <cell r="E5563">
            <v>24.18</v>
          </cell>
          <cell r="F5563">
            <v>164.91</v>
          </cell>
        </row>
        <row r="5564">
          <cell r="A5564">
            <v>94702</v>
          </cell>
          <cell r="B5564" t="str">
            <v>TÊ DE REDUÇÃO, PVC, SOLDÁVEL, DN 110 MM X 60 MM, INSTALADO EM RESERVAÇÃO DE ÁGUA DE EDIFICAÇÃO QUE POSSUA RESERVATÓRIO DE FIBRA/FIBROCIMENTO   FORNECIMENTO E INSTALAÇÃO. AF_06/2016</v>
          </cell>
          <cell r="C5564" t="str">
            <v>UN</v>
          </cell>
          <cell r="D5564">
            <v>190.18</v>
          </cell>
          <cell r="E5564">
            <v>24.17</v>
          </cell>
          <cell r="F5564">
            <v>214.35</v>
          </cell>
        </row>
        <row r="5565">
          <cell r="A5565">
            <v>94783</v>
          </cell>
          <cell r="B5565" t="str">
            <v>ADAPTADOR COM FLANGE E ANEL DE VEDAÇÃO, PVC, SOLDÁVEL, DN  20 MM X 1/2 , INSTALADO EM RESERVAÇÃO DE ÁGUA DE EDIFICAÇÃO QUE POSSUA RESERVATÓRIO DE FIBRA/FIBROCIMENTO   FORNECIMENTO E INSTALAÇÃO. AF_06/2016</v>
          </cell>
          <cell r="C5565" t="str">
            <v>UN</v>
          </cell>
          <cell r="D5565">
            <v>16.79</v>
          </cell>
          <cell r="E5565">
            <v>5.09</v>
          </cell>
          <cell r="F5565">
            <v>21.88</v>
          </cell>
        </row>
        <row r="5566">
          <cell r="A5566">
            <v>94703</v>
          </cell>
          <cell r="B5566" t="str">
            <v>ADAPTADOR COM FLANGE E ANEL DE VEDAÇÃO, PVC, SOLDÁVEL, DN  25 MM X 3/4 , INSTALADO EM RESERVAÇÃO DE ÁGUA DE EDIFICAÇÃO QUE POSSUA RESERVATÓRIO DE FIBRA/FIBROCIMENTO   FORNECIMENTO E INSTALAÇÃO. AF_06/2016</v>
          </cell>
          <cell r="C5566" t="str">
            <v>UN</v>
          </cell>
          <cell r="D5566">
            <v>17.899999999999999</v>
          </cell>
          <cell r="E5566">
            <v>5.09</v>
          </cell>
          <cell r="F5566">
            <v>22.99</v>
          </cell>
        </row>
        <row r="5567">
          <cell r="A5567">
            <v>94704</v>
          </cell>
          <cell r="B5567" t="str">
            <v>ADAPTADOR COM FLANGE E ANEL DE VEDAÇÃO, PVC, SOLDÁVEL, DN 32 MM X 1 , INSTALADO EM RESERVAÇÃO DE ÁGUA DE EDIFICAÇÃO QUE POSSUA RESERVATÓRIO DE FIBRA/FIBROCIMENTO   FORNECIMENTO E INSTALAÇÃO. AF_06/2016</v>
          </cell>
          <cell r="C5567" t="str">
            <v>UN</v>
          </cell>
          <cell r="D5567">
            <v>24.89</v>
          </cell>
          <cell r="E5567">
            <v>5.09</v>
          </cell>
          <cell r="F5567">
            <v>29.98</v>
          </cell>
        </row>
        <row r="5568">
          <cell r="A5568">
            <v>94705</v>
          </cell>
          <cell r="B5568" t="str">
            <v>ADAPTADOR COM FLANGE E ANEL DE VEDAÇÃO, PVC, SOLDÁVEL, DN 40 MM X 1 1/4 , INSTALADO EM RESERVAÇÃO DE ÁGUA DE EDIFICAÇÃO QUE POSSUA RESERVATÓRIO DE FIBRA/FIBROCIMENTO   FORNECIMENTO E INSTALAÇÃO. AF_06/2016</v>
          </cell>
          <cell r="C5568" t="str">
            <v>UN</v>
          </cell>
          <cell r="D5568">
            <v>35.25</v>
          </cell>
          <cell r="E5568">
            <v>5.09</v>
          </cell>
          <cell r="F5568">
            <v>40.340000000000003</v>
          </cell>
        </row>
        <row r="5569">
          <cell r="A5569">
            <v>94706</v>
          </cell>
          <cell r="B5569" t="str">
            <v>ADAPTADOR COM FLANGE E ANEL DE VEDAÇÃO, PVC, SOLDÁVEL, DN 50 MM X 1 1/2 , INSTALADO EM RESERVAÇÃO DE ÁGUA DE EDIFICAÇÃO QUE POSSUA RESERVATÓRIO DE FIBRA/FIBROCIMENTO   FORNECIMENTO E INSTALAÇÃO. AF_06/2016</v>
          </cell>
          <cell r="C5569" t="str">
            <v>UN</v>
          </cell>
          <cell r="D5569">
            <v>41.43</v>
          </cell>
          <cell r="E5569">
            <v>6.76</v>
          </cell>
          <cell r="F5569">
            <v>48.19</v>
          </cell>
        </row>
        <row r="5570">
          <cell r="A5570">
            <v>94707</v>
          </cell>
          <cell r="B5570" t="str">
            <v>ADAPTADOR COM FLANGE E ANEL DE VEDAÇÃO, PVC, SOLDÁVEL, DN 60 MM X 2 , INSTALADO EM RESERVAÇÃO DE ÁGUA DE EDIFICAÇÃO QUE POSSUA RESERVATÓRIO DE FIBRA/FIBROCIMENTO   FORNECIMENTO E INSTALAÇÃO. AF_06/2016</v>
          </cell>
          <cell r="C5570" t="str">
            <v>UN</v>
          </cell>
          <cell r="D5570">
            <v>63.46</v>
          </cell>
          <cell r="E5570">
            <v>6.76</v>
          </cell>
          <cell r="F5570">
            <v>70.22</v>
          </cell>
        </row>
        <row r="5571">
          <cell r="A5571">
            <v>94713</v>
          </cell>
          <cell r="B5571" t="str">
            <v>ADAPTADOR COM FLANGES LIVRES, PVC, SOLDÁVEL, DN 75 MM X 2 1/2 , INSTALADO EM RESERVAÇÃO DE ÁGUA DE EDIFICAÇÃO QUE POSSUA RESERVATÓRIO DE FIBRA/FIBROCIMENTO   FORNECIMENTO E INSTALAÇÃO. AF_06/2016</v>
          </cell>
          <cell r="C5571" t="str">
            <v>UN</v>
          </cell>
          <cell r="D5571">
            <v>253.93</v>
          </cell>
          <cell r="E5571">
            <v>11.52</v>
          </cell>
          <cell r="F5571">
            <v>265.45</v>
          </cell>
        </row>
        <row r="5572">
          <cell r="A5572">
            <v>94714</v>
          </cell>
          <cell r="B5572" t="str">
            <v>ADAPTADOR COM FLANGES LIVRES, PVC, SOLDÁVEL, DN 85 MM X 3 , INSTALADO EM RESERVAÇÃO DE ÁGUA DE EDIFICAÇÃO QUE POSSUA RESERVATÓRIO DE FIBRA/FIBROCIMENTO   FORNECIMENTO E INSTALAÇÃO. AF_06/2016</v>
          </cell>
          <cell r="C5572" t="str">
            <v>UN</v>
          </cell>
          <cell r="D5572">
            <v>357.13</v>
          </cell>
          <cell r="E5572">
            <v>11.52</v>
          </cell>
          <cell r="F5572">
            <v>368.65</v>
          </cell>
        </row>
        <row r="5573">
          <cell r="A5573">
            <v>94715</v>
          </cell>
          <cell r="B5573" t="str">
            <v>ADAPTADOR COM FLANGES LIVRES, PVC, SOLDÁVEL, DN 110 MM X 4 , INSTALADO EM RESERVAÇÃO DE ÁGUA DE EDIFICAÇÃO QUE POSSUA RESERVATÓRIO DE FIBRA/FIBROCIMENTO   FORNECIMENTO E INSTALAÇÃO. AF_06/2016</v>
          </cell>
          <cell r="C5573" t="str">
            <v>UN</v>
          </cell>
          <cell r="D5573">
            <v>314.17</v>
          </cell>
          <cell r="E5573">
            <v>11.52</v>
          </cell>
          <cell r="F5573">
            <v>325.69</v>
          </cell>
        </row>
        <row r="5574">
          <cell r="A5574">
            <v>94785</v>
          </cell>
          <cell r="B5574" t="str">
            <v>ADAPTADOR COM FLANGES LIVRES, PVC, SOLDÁVEL LONGO, DN 32 MM X 1 , INSTALADO EM RESERVAÇÃO DE ÁGUA DE EDIFICAÇÃO QUE POSSUA RESERVATÓRIO DE FIBRA/FIBROCIMENTO   FORNECIMENTO E INSTALAÇÃO. AF_06/2016</v>
          </cell>
          <cell r="C5574" t="str">
            <v>UN</v>
          </cell>
          <cell r="D5574">
            <v>17.649999999999999</v>
          </cell>
          <cell r="E5574">
            <v>8.64</v>
          </cell>
          <cell r="F5574">
            <v>26.29</v>
          </cell>
        </row>
        <row r="5575">
          <cell r="A5575">
            <v>94789</v>
          </cell>
          <cell r="B5575" t="str">
            <v>ADAPTADOR COM FLANGES LIVRES, PVC, SOLDÁVEL LONGO, DN 75 MM X 2 1/2 , INSTALADO EM RESERVAÇÃO DE ÁGUA DE EDIFICAÇÃO QUE POSSUA RESERVATÓRIO DE FIBRA/FIBROCIMENTO   FORNECIMENTO E INSTALAÇÃO. AF_06/2016</v>
          </cell>
          <cell r="C5575" t="str">
            <v>UN</v>
          </cell>
          <cell r="D5575">
            <v>242.26</v>
          </cell>
          <cell r="E5575">
            <v>11.52</v>
          </cell>
          <cell r="F5575">
            <v>253.78</v>
          </cell>
        </row>
        <row r="5576">
          <cell r="A5576">
            <v>94790</v>
          </cell>
          <cell r="B5576" t="str">
            <v>ADAPTADOR COM FLANGES LIVRES, PVC, SOLDÁVEL LONGO, DN 85 MM X 3 , INSTALADO EM RESERVAÇÃO DE ÁGUA DE EDIFICAÇÃO QUE POSSUA RESERVATÓRIO DE FIBRA/FIBROCIMENTO   FORNECIMENTO E INSTALAÇÃO. AF_06/2016</v>
          </cell>
          <cell r="C5576" t="str">
            <v>UN</v>
          </cell>
          <cell r="D5576">
            <v>337.54</v>
          </cell>
          <cell r="E5576">
            <v>11.52</v>
          </cell>
          <cell r="F5576">
            <v>349.06</v>
          </cell>
        </row>
        <row r="5577">
          <cell r="A5577">
            <v>94791</v>
          </cell>
          <cell r="B5577" t="str">
            <v>ADAPTADOR COM FLANGES LIVRES, PVC, SOLDÁVEL LONGO, DN 110 MM X 4 , INSTALADO EM RESERVAÇÃO DE ÁGUA DE EDIFICAÇÃO QUE POSSUA RESERVATÓRIO DE FIBRA/FIBROCIMENTO   FORNECIMENTO E INSTALAÇÃO. AF_06/2016</v>
          </cell>
          <cell r="C5577" t="str">
            <v>UN</v>
          </cell>
          <cell r="D5577">
            <v>447.95</v>
          </cell>
          <cell r="E5577">
            <v>11.52</v>
          </cell>
          <cell r="F5577">
            <v>459.47</v>
          </cell>
        </row>
        <row r="5578">
          <cell r="A5578"/>
          <cell r="B5578" t="str">
            <v>ÁGUA FRIA - TUBOS e CONEXÕES DE PVC  (EM PRUMADA)</v>
          </cell>
          <cell r="C5578"/>
          <cell r="D5578"/>
          <cell r="E5578"/>
          <cell r="F5578"/>
        </row>
        <row r="5579">
          <cell r="A5579">
            <v>91784</v>
          </cell>
          <cell r="B5579" t="str">
            <v>(COMPOSIÇÃO REPRESENTATIVA) DO SERVIÇO DE INSTALAÇÃO DE TUBOS DE PVC, SOLDÁVEL, ÁGUA FRIA, DN 20 MM (INSTALADO EM RAMAL, SUB-RAMAL OU RAMAL DE DISTRIBUIÇÃO), INCLUSIVE CONEXÕES, CORTES E FIXAÇÕES, PARA PRÉDIOS. AF_10/2015</v>
          </cell>
          <cell r="C5579" t="str">
            <v>M</v>
          </cell>
          <cell r="D5579">
            <v>21.94</v>
          </cell>
          <cell r="E5579">
            <v>27.6</v>
          </cell>
          <cell r="F5579">
            <v>49.54</v>
          </cell>
        </row>
        <row r="5580">
          <cell r="A5580">
            <v>91785</v>
          </cell>
          <cell r="B5580" t="str">
            <v>(COMPOSIÇÃO REPRESENTATIVA) DO SERVIÇO DE INSTALAÇÃO DE TUBOS DE PVC, SOLDÁVEL, ÁGUA FRIA, DN 25 MM (INSTALADO EM RAMAL, SUB-RAMAL, RAMAL DE DISTRIBUIÇÃO OU PRUMADA), INCLUSIVE CONEXÕES, CORTES E FIXAÇÕES, PARA PRÉDIOS. AF_10/2015</v>
          </cell>
          <cell r="C5580" t="str">
            <v>M</v>
          </cell>
          <cell r="D5580">
            <v>21.59</v>
          </cell>
          <cell r="E5580">
            <v>26.86</v>
          </cell>
          <cell r="F5580">
            <v>48.45</v>
          </cell>
        </row>
        <row r="5581">
          <cell r="A5581">
            <v>91786</v>
          </cell>
          <cell r="B5581" t="str">
            <v>(COMPOSIÇÃO REPRESENTATIVA) DO SERVIÇO DE INSTALAÇÃO TUBOS DE PVC, SOLDÁVEL, ÁGUA FRIA, DN 32 MM (INSTALADO EM RAMAL, SUB-RAMAL, RAMAL DE DISTRIBUIÇÃO OU PRUMADA), INCLUSIVE CONEXÕES, CORTES E FIXAÇÕES, PARA PRÉDIOS. AF_10/2015</v>
          </cell>
          <cell r="C5581" t="str">
            <v>M</v>
          </cell>
          <cell r="D5581">
            <v>22.29</v>
          </cell>
          <cell r="E5581">
            <v>11.73</v>
          </cell>
          <cell r="F5581">
            <v>34.020000000000003</v>
          </cell>
        </row>
        <row r="5582">
          <cell r="A5582" t="str">
            <v>AUX0859</v>
          </cell>
          <cell r="B5582" t="str">
            <v>TUBO PVC RÍGIDO SOLDÁVEL MARROM P/ ÁGUA, D=40 MM (1 1/4")</v>
          </cell>
          <cell r="C5582" t="str">
            <v>M</v>
          </cell>
          <cell r="D5582">
            <v>19.07</v>
          </cell>
          <cell r="E5582">
            <v>7.24</v>
          </cell>
          <cell r="F5582">
            <v>26.31</v>
          </cell>
        </row>
        <row r="5583">
          <cell r="A5583" t="str">
            <v>AUX0784</v>
          </cell>
          <cell r="B5583" t="str">
            <v>TUBO PVC RÍGIDO SOLDÁVEL MARROM P/ ÁGUA, D=50 MM (1 1/2")</v>
          </cell>
          <cell r="C5583" t="str">
            <v>M</v>
          </cell>
          <cell r="D5583">
            <v>21.26</v>
          </cell>
          <cell r="E5583">
            <v>8.69</v>
          </cell>
          <cell r="F5583">
            <v>29.95</v>
          </cell>
        </row>
        <row r="5584">
          <cell r="A5584" t="str">
            <v>AUX2888</v>
          </cell>
          <cell r="B5584" t="str">
            <v>TUBO PVC RÍGIDO SOLDÁVEL MARROM P/ ÁGUA, D=60 MM (2")</v>
          </cell>
          <cell r="C5584" t="str">
            <v>M</v>
          </cell>
          <cell r="D5584">
            <v>33.51</v>
          </cell>
          <cell r="E5584">
            <v>10.87</v>
          </cell>
          <cell r="F5584">
            <v>44.38</v>
          </cell>
        </row>
        <row r="5585">
          <cell r="A5585">
            <v>89446</v>
          </cell>
          <cell r="B5585" t="str">
            <v>TUBO, PVC, SOLDÁVEL, DN 25MM, INSTALADO EM PRUMADA DE ÁGUA - FORNECIMENTO E INSTALAÇÃO. AF_06/2022</v>
          </cell>
          <cell r="C5585" t="str">
            <v>M</v>
          </cell>
          <cell r="D5585">
            <v>5.19</v>
          </cell>
          <cell r="E5585">
            <v>0.71</v>
          </cell>
          <cell r="F5585">
            <v>5.9</v>
          </cell>
        </row>
        <row r="5586">
          <cell r="A5586">
            <v>89447</v>
          </cell>
          <cell r="B5586" t="str">
            <v>TUBO, PVC, SOLDÁVEL, DN 32MM, INSTALADO EM PRUMADA DE ÁGUA - FORNECIMENTO E INSTALAÇÃO. AF_06/2022</v>
          </cell>
          <cell r="C5586" t="str">
            <v>M</v>
          </cell>
          <cell r="D5586">
            <v>10.94</v>
          </cell>
          <cell r="E5586">
            <v>0.85</v>
          </cell>
          <cell r="F5586">
            <v>11.79</v>
          </cell>
        </row>
        <row r="5587">
          <cell r="A5587">
            <v>91787</v>
          </cell>
          <cell r="B5587" t="str">
            <v>(COMPOSIÇÃO REPRESENTATIVA) DO SERVIÇO DE INSTALAÇÃO DE TUBOS DE PVC, SOLDÁVEL, ÁGUA FRIA, DN 40 MM (INSTALADO EM PRUMADA), INCLUSIVE CONEXÕES, CORTES E FIXAÇÕES, PARA PRÉDIOS. AF_10/2015</v>
          </cell>
          <cell r="C5587" t="str">
            <v>M</v>
          </cell>
          <cell r="D5587">
            <v>32.06</v>
          </cell>
          <cell r="E5587">
            <v>5.17</v>
          </cell>
          <cell r="F5587">
            <v>37.229999999999997</v>
          </cell>
        </row>
        <row r="5588">
          <cell r="A5588">
            <v>91788</v>
          </cell>
          <cell r="B5588" t="str">
            <v>(COMPOSIÇÃO REPRESENTATIVA) DO SERVIÇO DE INSTALAÇÃO DE TUBOS DE PVC, SOLDÁVEL, ÁGUA FRIA, DN 50 MM (INSTALADO EM PRUMADA), INCLUSIVE CONEXÕES, CORTES E FIXAÇÕES, PARA PRÉDIOS. AF_10/2015</v>
          </cell>
          <cell r="C5588" t="str">
            <v>M</v>
          </cell>
          <cell r="D5588">
            <v>36.909999999999997</v>
          </cell>
          <cell r="E5588">
            <v>8.58</v>
          </cell>
          <cell r="F5588">
            <v>45.49</v>
          </cell>
        </row>
        <row r="5589">
          <cell r="A5589">
            <v>89448</v>
          </cell>
          <cell r="B5589" t="str">
            <v>TUBO, PVC, SOLDÁVEL, DN 40MM, INSTALADO EM PRUMADA DE ÁGUA - FORNECIMENTO E INSTALAÇÃO. AF_06/2022</v>
          </cell>
          <cell r="C5589" t="str">
            <v>M</v>
          </cell>
          <cell r="D5589">
            <v>17.05</v>
          </cell>
          <cell r="E5589">
            <v>1.03</v>
          </cell>
          <cell r="F5589">
            <v>18.079999999999998</v>
          </cell>
        </row>
        <row r="5590">
          <cell r="A5590">
            <v>89449</v>
          </cell>
          <cell r="B5590" t="str">
            <v>TUBO, PVC, SOLDÁVEL, DN 50MM, INSTALADO EM PRUMADA DE ÁGUA - FORNECIMENTO E INSTALAÇÃO. AF_06/2022</v>
          </cell>
          <cell r="C5590" t="str">
            <v>M</v>
          </cell>
          <cell r="D5590">
            <v>18.71</v>
          </cell>
          <cell r="E5590">
            <v>1.26</v>
          </cell>
          <cell r="F5590">
            <v>19.97</v>
          </cell>
        </row>
        <row r="5591">
          <cell r="A5591">
            <v>89450</v>
          </cell>
          <cell r="B5591" t="str">
            <v>TUBO, PVC, SOLDÁVEL, DN 60MM, INSTALADO EM PRUMADA DE ÁGUA - FORNECIMENTO E INSTALAÇÃO. AF_06/2022</v>
          </cell>
          <cell r="C5591" t="str">
            <v>M</v>
          </cell>
          <cell r="D5591">
            <v>30.55</v>
          </cell>
          <cell r="E5591">
            <v>1.48</v>
          </cell>
          <cell r="F5591">
            <v>32.03</v>
          </cell>
        </row>
        <row r="5592">
          <cell r="A5592">
            <v>89451</v>
          </cell>
          <cell r="B5592" t="str">
            <v>TUBO, PVC, SOLDÁVEL, DN 75MM, INSTALADO EM PRUMADA DE ÁGUA - FORNECIMENTO E INSTALAÇÃO. AF_06/2022</v>
          </cell>
          <cell r="C5592" t="str">
            <v>M</v>
          </cell>
          <cell r="D5592">
            <v>50.4</v>
          </cell>
          <cell r="E5592">
            <v>1.82</v>
          </cell>
          <cell r="F5592">
            <v>52.22</v>
          </cell>
        </row>
        <row r="5593">
          <cell r="A5593">
            <v>89452</v>
          </cell>
          <cell r="B5593" t="str">
            <v>TUBO, PVC, SOLDÁVEL, DN 85MM, INSTALADO EM PRUMADA DE ÁGUA - FORNECIMENTO E INSTALAÇÃO. AF_06/2022</v>
          </cell>
          <cell r="C5593" t="str">
            <v>M</v>
          </cell>
          <cell r="D5593">
            <v>69.89</v>
          </cell>
          <cell r="E5593">
            <v>2.06</v>
          </cell>
          <cell r="F5593">
            <v>71.95</v>
          </cell>
        </row>
        <row r="5594">
          <cell r="A5594">
            <v>89540</v>
          </cell>
          <cell r="B5594" t="str">
            <v>CURVA DE TRANSPOSIÇÃO, PVC, SOLDÁVEL, DN 25MM, INSTALADO EM PRUMADA DE ÁGUA  - FORNECIMENTO E INSTALAÇÃO. AF_06/2022</v>
          </cell>
          <cell r="C5594" t="str">
            <v>UN</v>
          </cell>
          <cell r="D5594">
            <v>9.44</v>
          </cell>
          <cell r="E5594">
            <v>1.75</v>
          </cell>
          <cell r="F5594">
            <v>11.19</v>
          </cell>
        </row>
        <row r="5595">
          <cell r="A5595">
            <v>89555</v>
          </cell>
          <cell r="B5595" t="str">
            <v>CURVA DE TRANSPOSIÇÃO, PVC, SOLDÁVEL, DN 32MM, INSTALADO EM PRUMADA DE ÁGUA   FORNECIMENTO E INSTALAÇÃO. AF_06/2022</v>
          </cell>
          <cell r="C5595" t="str">
            <v>UN</v>
          </cell>
          <cell r="D5595">
            <v>21.06</v>
          </cell>
          <cell r="E5595">
            <v>2.14</v>
          </cell>
          <cell r="F5595">
            <v>23.2</v>
          </cell>
        </row>
        <row r="5596">
          <cell r="A5596">
            <v>89579</v>
          </cell>
          <cell r="B5596" t="str">
            <v>LUVA DE REDUÇÃO, PVC, SOLDÁVEL, DN 50MM X 25MM, INSTALADO EM PRUMADA DE ÁGUA   FORNECIMENTO E INSTALAÇÃO. AF_06/2022</v>
          </cell>
          <cell r="C5596" t="str">
            <v>UN</v>
          </cell>
          <cell r="D5596">
            <v>10.16</v>
          </cell>
          <cell r="E5596">
            <v>2.4500000000000002</v>
          </cell>
          <cell r="F5596">
            <v>12.61</v>
          </cell>
        </row>
        <row r="5597">
          <cell r="A5597">
            <v>89542</v>
          </cell>
          <cell r="B5597" t="str">
            <v>LUVA DE CORRER, PVC, SOLDÁVEL, DN 32MM, INSTALADO EM PRUMADA DE ÁGUA - FORNECIMENTO E INSTALAÇÃO. AF_06/2022</v>
          </cell>
          <cell r="C5597" t="str">
            <v>UN</v>
          </cell>
          <cell r="D5597">
            <v>27.15</v>
          </cell>
          <cell r="E5597">
            <v>2.14</v>
          </cell>
          <cell r="F5597">
            <v>29.29</v>
          </cell>
        </row>
        <row r="5598">
          <cell r="A5598">
            <v>89598</v>
          </cell>
          <cell r="B5598" t="str">
            <v>LUVA DE CORRER, PVC, SOLDÁVEL, DN 60MM, INSTALADO EM PRUMADA DE ÁGUA   FORNECIMENTO E INSTALAÇÃO. AF_06/2022</v>
          </cell>
          <cell r="C5598" t="str">
            <v>UN</v>
          </cell>
          <cell r="D5598">
            <v>49.82</v>
          </cell>
          <cell r="E5598">
            <v>3.73</v>
          </cell>
          <cell r="F5598">
            <v>53.55</v>
          </cell>
        </row>
        <row r="5599">
          <cell r="A5599">
            <v>89981</v>
          </cell>
          <cell r="B5599" t="str">
            <v>LUVA SOLDÁVEL E COM BUCHA DE LATÃO, PVC, SOLDÁVEL, DN 32MM X 1 , INSTALADO EM PRUMADA DE ÁGUA   FORNECIMENTO E INSTALAÇÃO. AF_06/2022</v>
          </cell>
          <cell r="C5599" t="str">
            <v>UN</v>
          </cell>
          <cell r="D5599">
            <v>21.74</v>
          </cell>
          <cell r="E5599">
            <v>1.95</v>
          </cell>
          <cell r="F5599">
            <v>23.69</v>
          </cell>
        </row>
        <row r="5600">
          <cell r="A5600">
            <v>89553</v>
          </cell>
          <cell r="B5600" t="str">
            <v>ADAPTADOR CURTO COM BOLSA E ROSCA PARA REGISTRO, PVC, SOLDÁVEL, DN 32MM X 1 , INSTALADO EM PRUMADA DE ÁGUA - FORNECIMENTO E INSTALAÇÃO. AF_06/2022</v>
          </cell>
          <cell r="C5600" t="str">
            <v>UN</v>
          </cell>
          <cell r="D5600">
            <v>4.1900000000000004</v>
          </cell>
          <cell r="E5600">
            <v>1.97</v>
          </cell>
          <cell r="F5600">
            <v>6.16</v>
          </cell>
        </row>
        <row r="5601">
          <cell r="A5601">
            <v>89570</v>
          </cell>
          <cell r="B5601" t="str">
            <v>ADAPTADOR CURTO COM BOLSA E ROSCA PARA REGISTRO, PVC, SOLDÁVEL, DN 40MM X 1.1/2 , INSTALADO EM PRUMADA DE ÁGUA - FORNECIMENTO E INSTALAÇÃO. AF_06/2022</v>
          </cell>
          <cell r="C5601" t="str">
            <v>UN</v>
          </cell>
          <cell r="D5601">
            <v>9.86</v>
          </cell>
          <cell r="E5601">
            <v>2.4500000000000002</v>
          </cell>
          <cell r="F5601">
            <v>12.31</v>
          </cell>
        </row>
        <row r="5602">
          <cell r="A5602">
            <v>89572</v>
          </cell>
          <cell r="B5602" t="str">
            <v>ADAPTADOR CURTO COM BOLSA E ROSCA PARA REGISTRO, PVC, SOLDÁVEL, DN 40MM X 1.1/4 , INSTALADO EM PRUMADA DE ÁGUA - FORNECIMENTO E INSTALAÇÃO. AF_06/2022</v>
          </cell>
          <cell r="C5602" t="str">
            <v>UN</v>
          </cell>
          <cell r="D5602">
            <v>6.97</v>
          </cell>
          <cell r="E5602">
            <v>2.37</v>
          </cell>
          <cell r="F5602">
            <v>9.34</v>
          </cell>
        </row>
        <row r="5603">
          <cell r="A5603">
            <v>89595</v>
          </cell>
          <cell r="B5603" t="str">
            <v>ADAPTADOR CURTO COM BOLSA E ROSCA PARA REGISTRO, PVC, SOLDÁVEL, DN 50MM X 1.1/4 , INSTALADO EM PRUMADA DE ÁGUA - FORNECIMENTO E INSTALAÇÃO. AF_06/2022</v>
          </cell>
          <cell r="C5603" t="str">
            <v>UN</v>
          </cell>
          <cell r="D5603">
            <v>12.93</v>
          </cell>
          <cell r="E5603">
            <v>2.65</v>
          </cell>
          <cell r="F5603">
            <v>15.58</v>
          </cell>
        </row>
        <row r="5604">
          <cell r="A5604">
            <v>89596</v>
          </cell>
          <cell r="B5604" t="str">
            <v>ADAPTADOR CURTO COM BOLSA E ROSCA PARA REGISTRO, PVC, SOLDÁVEL, DN 50MM X 1.1/2 , INSTALADO EM PRUMADA DE ÁGUA - FORNECIMENTO E INSTALAÇÃO. AF_06/2022</v>
          </cell>
          <cell r="C5604" t="str">
            <v>UN</v>
          </cell>
          <cell r="D5604">
            <v>8.5</v>
          </cell>
          <cell r="E5604">
            <v>2.75</v>
          </cell>
          <cell r="F5604">
            <v>11.25</v>
          </cell>
        </row>
        <row r="5605">
          <cell r="A5605">
            <v>89610</v>
          </cell>
          <cell r="B5605" t="str">
            <v>ADAPTADOR CURTO COM BOLSA E ROSCA PARA REGISTRO, PVC, SOLDÁVEL, DN 60MM X 2 , INSTALADO EM PRUMADA DE ÁGUA - FORNECIMENTO E INSTALAÇÃO. AF_06/2022</v>
          </cell>
          <cell r="C5605" t="str">
            <v>UN</v>
          </cell>
          <cell r="D5605">
            <v>17.600000000000001</v>
          </cell>
          <cell r="E5605">
            <v>3.45</v>
          </cell>
          <cell r="F5605">
            <v>21.05</v>
          </cell>
        </row>
        <row r="5606">
          <cell r="A5606">
            <v>89613</v>
          </cell>
          <cell r="B5606" t="str">
            <v>ADAPTADOR CURTO COM BOLSA E ROSCA PARA REGISTRO, PVC, SOLDÁVEL, DN 75MM X 2.1/2, INSTALADO EM PRUMADA DE ÁGUA - FORNECIMENTO E INSTALAÇÃO. AF_12/2014</v>
          </cell>
          <cell r="C5606" t="str">
            <v>UN</v>
          </cell>
          <cell r="D5606">
            <v>28.73</v>
          </cell>
          <cell r="E5606">
            <v>4.1500000000000004</v>
          </cell>
          <cell r="F5606">
            <v>32.880000000000003</v>
          </cell>
        </row>
        <row r="5607">
          <cell r="A5607">
            <v>89616</v>
          </cell>
          <cell r="B5607" t="str">
            <v>ADAPTADOR CURTO COM BOLSA E ROSCA PARA REGISTRO, PVC, SOLDÁVEL, DN 85MM X 3 , INSTALADO EM PRUMADA DE ÁGUA - FORNECIMENTO E INSTALAÇÃO. AF_06/2022</v>
          </cell>
          <cell r="C5607" t="str">
            <v>UN</v>
          </cell>
          <cell r="D5607">
            <v>39.14</v>
          </cell>
          <cell r="E5607">
            <v>4.8499999999999996</v>
          </cell>
          <cell r="F5607">
            <v>43.99</v>
          </cell>
        </row>
        <row r="5608">
          <cell r="A5608">
            <v>89485</v>
          </cell>
          <cell r="B5608" t="str">
            <v>JOELHO 45 GRAUS, PVC, SOLDÁVEL, DN 25MM, INSTALADO EM PRUMADA DE ÁGUA - FORNECIMENTO E INSTALAÇÃO. AF_06/2022</v>
          </cell>
          <cell r="C5608" t="str">
            <v>UN</v>
          </cell>
          <cell r="D5608">
            <v>3.95</v>
          </cell>
          <cell r="E5608">
            <v>2.64</v>
          </cell>
          <cell r="F5608">
            <v>6.59</v>
          </cell>
        </row>
        <row r="5609">
          <cell r="A5609">
            <v>89493</v>
          </cell>
          <cell r="B5609" t="str">
            <v>JOELHO 45 GRAUS, PVC, SOLDÁVEL, DN 32MM, INSTALADO EM PRUMADA DE ÁGUA - FORNECIMENTO E INSTALAÇÃO. AF_06/2022</v>
          </cell>
          <cell r="C5609" t="str">
            <v>UN</v>
          </cell>
          <cell r="D5609">
            <v>7.56</v>
          </cell>
          <cell r="E5609">
            <v>3.21</v>
          </cell>
          <cell r="F5609">
            <v>10.77</v>
          </cell>
        </row>
        <row r="5610">
          <cell r="A5610">
            <v>89498</v>
          </cell>
          <cell r="B5610" t="str">
            <v>JOELHO 45 GRAUS, PVC, SOLDÁVEL, DN 40MM, INSTALADO EM PRUMADA DE ÁGUA - FORNECIMENTO E INSTALAÇÃO. AF_06/2022</v>
          </cell>
          <cell r="C5610" t="str">
            <v>UN</v>
          </cell>
          <cell r="D5610">
            <v>10.32</v>
          </cell>
          <cell r="E5610">
            <v>3.92</v>
          </cell>
          <cell r="F5610">
            <v>14.24</v>
          </cell>
        </row>
        <row r="5611">
          <cell r="A5611">
            <v>89502</v>
          </cell>
          <cell r="B5611" t="str">
            <v>JOELHO 45 GRAUS, PVC, SOLDÁVEL, DN 50MM, INSTALADO EM PRUMADA DE ÁGUA - FORNECIMENTO E INSTALAÇÃO. AF_06/2022</v>
          </cell>
          <cell r="C5611" t="str">
            <v>UN</v>
          </cell>
          <cell r="D5611">
            <v>13.41</v>
          </cell>
          <cell r="E5611">
            <v>4.75</v>
          </cell>
          <cell r="F5611">
            <v>18.16</v>
          </cell>
        </row>
        <row r="5612">
          <cell r="A5612">
            <v>89506</v>
          </cell>
          <cell r="B5612" t="str">
            <v>JOELHO 45 GRAUS, PVC, SOLDÁVEL, DN 60MM, INSTALADO EM PRUMADA DE ÁGUA - FORNECIMENTO E INSTALAÇÃO. AF_06/2022</v>
          </cell>
          <cell r="C5612" t="str">
            <v>UN</v>
          </cell>
          <cell r="D5612">
            <v>37</v>
          </cell>
          <cell r="E5612">
            <v>5.61</v>
          </cell>
          <cell r="F5612">
            <v>42.61</v>
          </cell>
        </row>
        <row r="5613">
          <cell r="A5613">
            <v>89515</v>
          </cell>
          <cell r="B5613" t="str">
            <v>JOELHO 45 GRAUS, PVC, SOLDÁVEL, DN 75MM, INSTALADO EM PRUMADA DE ÁGUA - FORNECIMENTO E INSTALAÇÃO. AF_06/2022</v>
          </cell>
          <cell r="C5613" t="str">
            <v>UN</v>
          </cell>
          <cell r="D5613">
            <v>82.32</v>
          </cell>
          <cell r="E5613">
            <v>6.9</v>
          </cell>
          <cell r="F5613">
            <v>89.22</v>
          </cell>
        </row>
        <row r="5614">
          <cell r="A5614">
            <v>89523</v>
          </cell>
          <cell r="B5614" t="str">
            <v>JOELHO 45 GRAUS, PVC, SOLDÁVEL, DN 85MM, INSTALADO EM PRUMADA DE ÁGUA - FORNECIMENTO E INSTALAÇÃO. AF_06/2022</v>
          </cell>
          <cell r="C5614" t="str">
            <v>UN</v>
          </cell>
          <cell r="D5614">
            <v>101.41</v>
          </cell>
          <cell r="E5614">
            <v>7.74</v>
          </cell>
          <cell r="F5614">
            <v>109.15</v>
          </cell>
        </row>
        <row r="5615">
          <cell r="A5615">
            <v>89481</v>
          </cell>
          <cell r="B5615" t="str">
            <v>JOELHO 90 GRAUS, PVC, SOLDÁVEL, DN 25MM, INSTALADO EM PRUMADA DE ÁGUA - FORNECIMENTO E INSTALAÇÃO. AF_06/2022</v>
          </cell>
          <cell r="C5615" t="str">
            <v>UN</v>
          </cell>
          <cell r="D5615">
            <v>3.08</v>
          </cell>
          <cell r="E5615">
            <v>2.64</v>
          </cell>
          <cell r="F5615">
            <v>5.72</v>
          </cell>
        </row>
        <row r="5616">
          <cell r="A5616">
            <v>89492</v>
          </cell>
          <cell r="B5616" t="str">
            <v>JOELHO 90 GRAUS, PVC, SOLDÁVEL, DN 32MM, INSTALADO EM PRUMADA DE ÁGUA - FORNECIMENTO E INSTALAÇÃO. AF_06/2022</v>
          </cell>
          <cell r="C5616" t="str">
            <v>UN</v>
          </cell>
          <cell r="D5616">
            <v>5.62</v>
          </cell>
          <cell r="E5616">
            <v>3.22</v>
          </cell>
          <cell r="F5616">
            <v>8.84</v>
          </cell>
        </row>
        <row r="5617">
          <cell r="A5617">
            <v>89497</v>
          </cell>
          <cell r="B5617" t="str">
            <v>JOELHO 90 GRAUS, PVC, SOLDÁVEL, DN 40MM, INSTALADO EM PRUMADA DE ÁGUA - FORNECIMENTO E INSTALAÇÃO. AF_06/2022</v>
          </cell>
          <cell r="C5617" t="str">
            <v>UN</v>
          </cell>
          <cell r="D5617">
            <v>10.26</v>
          </cell>
          <cell r="E5617">
            <v>3.92</v>
          </cell>
          <cell r="F5617">
            <v>14.18</v>
          </cell>
        </row>
        <row r="5618">
          <cell r="A5618">
            <v>89501</v>
          </cell>
          <cell r="B5618" t="str">
            <v>JOELHO 90 GRAUS, PVC, SOLDÁVEL, DN 50MM, INSTALADO EM PRUMADA DE ÁGUA - FORNECIMENTO E INSTALAÇÃO. AF_06/2022</v>
          </cell>
          <cell r="C5618" t="str">
            <v>UN</v>
          </cell>
          <cell r="D5618">
            <v>10.6</v>
          </cell>
          <cell r="E5618">
            <v>4.75</v>
          </cell>
          <cell r="F5618">
            <v>15.35</v>
          </cell>
        </row>
        <row r="5619">
          <cell r="A5619">
            <v>89505</v>
          </cell>
          <cell r="B5619" t="str">
            <v>JOELHO 90 GRAUS, PVC, SOLDÁVEL, DN 60MM, INSTALADO EM PRUMADA DE ÁGUA - FORNECIMENTO E INSTALAÇÃO. AF_06/2022</v>
          </cell>
          <cell r="C5619" t="str">
            <v>UN</v>
          </cell>
          <cell r="D5619">
            <v>38.96</v>
          </cell>
          <cell r="E5619">
            <v>5.61</v>
          </cell>
          <cell r="F5619">
            <v>44.57</v>
          </cell>
        </row>
        <row r="5620">
          <cell r="A5620">
            <v>89513</v>
          </cell>
          <cell r="B5620" t="str">
            <v>JOELHO 90 GRAUS, PVC, SOLDÁVEL, DN 75MM, INSTALADO EM PRUMADA DE ÁGUA - FORNECIMENTO E INSTALAÇÃO. AF_06/2022</v>
          </cell>
          <cell r="C5620" t="str">
            <v>UN</v>
          </cell>
          <cell r="D5620">
            <v>104.99</v>
          </cell>
          <cell r="E5620">
            <v>6.9</v>
          </cell>
          <cell r="F5620">
            <v>111.89</v>
          </cell>
        </row>
        <row r="5621">
          <cell r="A5621">
            <v>89521</v>
          </cell>
          <cell r="B5621" t="str">
            <v>JOELHO 90 GRAUS, PVC, SOLDÁVEL, DN 85MM, INSTALADO EM PRUMADA DE ÁGUA - FORNECIMENTO E INSTALAÇÃO. AF_06/2022</v>
          </cell>
          <cell r="C5621" t="str">
            <v>UN</v>
          </cell>
          <cell r="D5621">
            <v>125.67</v>
          </cell>
          <cell r="E5621">
            <v>7.74</v>
          </cell>
          <cell r="F5621">
            <v>133.41</v>
          </cell>
        </row>
        <row r="5622">
          <cell r="A5622">
            <v>103974</v>
          </cell>
          <cell r="B5622" t="str">
            <v>JOELHO DE REDUÇÃO, 90 GRAUS, PVC, SOLDÁVEL, DN 32 MM X 25 MM, INSTALADO EM PRUMADA DE ÁGUA - FORNECIMENTO E INSTALAÇÃO. AF_06/2022</v>
          </cell>
          <cell r="C5622" t="str">
            <v>UN</v>
          </cell>
          <cell r="D5622">
            <v>8.39</v>
          </cell>
          <cell r="E5622">
            <v>2.93</v>
          </cell>
          <cell r="F5622">
            <v>11.32</v>
          </cell>
        </row>
        <row r="5623">
          <cell r="A5623">
            <v>89489</v>
          </cell>
          <cell r="B5623" t="str">
            <v>CURVA 90 GRAUS, PVC, SOLDÁVEL, DN 25MM, INSTALADO EM PRUMADA DE ÁGUA - FORNECIMENTO E INSTALAÇÃO. AF_06/2022</v>
          </cell>
          <cell r="C5623" t="str">
            <v>UN</v>
          </cell>
          <cell r="D5623">
            <v>5.63</v>
          </cell>
          <cell r="E5623">
            <v>2.63</v>
          </cell>
          <cell r="F5623">
            <v>8.26</v>
          </cell>
        </row>
        <row r="5624">
          <cell r="A5624">
            <v>89494</v>
          </cell>
          <cell r="B5624" t="str">
            <v>CURVA 90 GRAUS, PVC, SOLDÁVEL, DN 32MM, INSTALADO EM PRUMADA DE ÁGUA - FORNECIMENTO E INSTALAÇÃO. AF_06/2022</v>
          </cell>
          <cell r="C5624" t="str">
            <v>UN</v>
          </cell>
          <cell r="D5624">
            <v>10.16</v>
          </cell>
          <cell r="E5624">
            <v>3.21</v>
          </cell>
          <cell r="F5624">
            <v>13.37</v>
          </cell>
        </row>
        <row r="5625">
          <cell r="A5625">
            <v>89499</v>
          </cell>
          <cell r="B5625" t="str">
            <v>CURVA 90 GRAUS, PVC, SOLDÁVEL, DN 40MM, INSTALADO EM PRUMADA DE ÁGUA - FORNECIMENTO E INSTALAÇÃO. AF_06/2022</v>
          </cell>
          <cell r="C5625" t="str">
            <v>UN</v>
          </cell>
          <cell r="D5625">
            <v>17.149999999999999</v>
          </cell>
          <cell r="E5625">
            <v>3.91</v>
          </cell>
          <cell r="F5625">
            <v>21.06</v>
          </cell>
        </row>
        <row r="5626">
          <cell r="A5626">
            <v>89503</v>
          </cell>
          <cell r="B5626" t="str">
            <v>CURVA 90 GRAUS, PVC, SOLDÁVEL, DN 50MM, INSTALADO EM PRUMADA DE ÁGUA - FORNECIMENTO E INSTALAÇÃO. AF_06/2022</v>
          </cell>
          <cell r="C5626" t="str">
            <v>UN</v>
          </cell>
          <cell r="D5626">
            <v>19.670000000000002</v>
          </cell>
          <cell r="E5626">
            <v>4.74</v>
          </cell>
          <cell r="F5626">
            <v>24.41</v>
          </cell>
        </row>
        <row r="5627">
          <cell r="A5627">
            <v>89507</v>
          </cell>
          <cell r="B5627" t="str">
            <v>CURVA 90 GRAUS, PVC, SOLDÁVEL, DN 60MM, INSTALADO EM PRUMADA DE ÁGUA - FORNECIMENTO E INSTALAÇÃO. AF_06/2022</v>
          </cell>
          <cell r="C5627" t="str">
            <v>UN</v>
          </cell>
          <cell r="D5627">
            <v>44.75</v>
          </cell>
          <cell r="E5627">
            <v>5.61</v>
          </cell>
          <cell r="F5627">
            <v>50.36</v>
          </cell>
        </row>
        <row r="5628">
          <cell r="A5628">
            <v>89517</v>
          </cell>
          <cell r="B5628" t="str">
            <v>CURVA 90 GRAUS, PVC, SOLDÁVEL, DN 75MM, INSTALADO EM PRUMADA DE ÁGUA - FORNECIMENTO E INSTALAÇÃO. AF_06/2022</v>
          </cell>
          <cell r="C5628" t="str">
            <v>UN</v>
          </cell>
          <cell r="D5628">
            <v>67.86</v>
          </cell>
          <cell r="E5628">
            <v>6.9</v>
          </cell>
          <cell r="F5628">
            <v>74.760000000000005</v>
          </cell>
        </row>
        <row r="5629">
          <cell r="A5629">
            <v>89525</v>
          </cell>
          <cell r="B5629" t="str">
            <v>CURVA 90 GRAUS, PVC, SOLDÁVEL, DN 85MM, INSTALADO EM PRUMADA DE ÁGUA - FORNECIMENTO E INSTALAÇÃO. AF_06/2022</v>
          </cell>
          <cell r="C5629" t="str">
            <v>UN</v>
          </cell>
          <cell r="D5629">
            <v>86.32</v>
          </cell>
          <cell r="E5629">
            <v>7.74</v>
          </cell>
          <cell r="F5629">
            <v>94.06</v>
          </cell>
        </row>
        <row r="5630">
          <cell r="A5630">
            <v>89490</v>
          </cell>
          <cell r="B5630" t="str">
            <v>CURVA 45 GRAUS, PVC, SOLDÁVEL, DN 25MM, INSTALADO EM PRUMADA DE ÁGUA - FORNECIMENTO E INSTALAÇÃO. AF_06/2022</v>
          </cell>
          <cell r="C5630" t="str">
            <v>UN</v>
          </cell>
          <cell r="D5630">
            <v>5.03</v>
          </cell>
          <cell r="E5630">
            <v>2.63</v>
          </cell>
          <cell r="F5630">
            <v>7.66</v>
          </cell>
        </row>
        <row r="5631">
          <cell r="A5631">
            <v>89496</v>
          </cell>
          <cell r="B5631" t="str">
            <v>CURVA 45 GRAUS, PVC, SOLDÁVEL, DN 32MM, INSTALADO EM PRUMADA DE ÁGUA - FORNECIMENTO E INSTALAÇÃO. AF_06/2022</v>
          </cell>
          <cell r="C5631" t="str">
            <v>UN</v>
          </cell>
          <cell r="D5631">
            <v>7.92</v>
          </cell>
          <cell r="E5631">
            <v>3.21</v>
          </cell>
          <cell r="F5631">
            <v>11.13</v>
          </cell>
        </row>
        <row r="5632">
          <cell r="A5632">
            <v>89500</v>
          </cell>
          <cell r="B5632" t="str">
            <v>CURVA 45 GRAUS, PVC, SOLDÁVEL, DN 40MM, INSTALADO EM PRUMADA DE ÁGUA - FORNECIMENTO E INSTALAÇÃO. AF_06/2022</v>
          </cell>
          <cell r="C5632" t="str">
            <v>UN</v>
          </cell>
          <cell r="D5632">
            <v>9.7100000000000009</v>
          </cell>
          <cell r="E5632">
            <v>3.92</v>
          </cell>
          <cell r="F5632">
            <v>13.63</v>
          </cell>
        </row>
        <row r="5633">
          <cell r="A5633">
            <v>89504</v>
          </cell>
          <cell r="B5633" t="str">
            <v>CURVA 45 GRAUS, PVC, SOLDÁVEL, DN 50MM, INSTALADO EM PRUMADA DE ÁGUA - FORNECIMENTO E INSTALAÇÃO. AF_06/2022</v>
          </cell>
          <cell r="C5633" t="str">
            <v>UN</v>
          </cell>
          <cell r="D5633">
            <v>15.43</v>
          </cell>
          <cell r="E5633">
            <v>4.74</v>
          </cell>
          <cell r="F5633">
            <v>20.170000000000002</v>
          </cell>
        </row>
        <row r="5634">
          <cell r="A5634">
            <v>89510</v>
          </cell>
          <cell r="B5634" t="str">
            <v>CURVA 45 GRAUS, PVC, SOLDÁVEL, DN 60MM, INSTALADO EM PRUMADA DE ÁGUA - FORNECIMENTO E INSTALAÇÃO. AF_06/2022</v>
          </cell>
          <cell r="C5634" t="str">
            <v>UN</v>
          </cell>
          <cell r="D5634">
            <v>23.23</v>
          </cell>
          <cell r="E5634">
            <v>5.62</v>
          </cell>
          <cell r="F5634">
            <v>28.85</v>
          </cell>
        </row>
        <row r="5635">
          <cell r="A5635">
            <v>89519</v>
          </cell>
          <cell r="B5635" t="str">
            <v>CURVA 45 GRAUS, PVC, SOLDÁVEL, DN 75MM, INSTALADO EM PRUMADA DE ÁGUA - FORNECIMENTO E INSTALAÇÃO. AF_06/2022</v>
          </cell>
          <cell r="C5635" t="str">
            <v>UN</v>
          </cell>
          <cell r="D5635">
            <v>43.8</v>
          </cell>
          <cell r="E5635">
            <v>6.9</v>
          </cell>
          <cell r="F5635">
            <v>50.7</v>
          </cell>
        </row>
        <row r="5636">
          <cell r="A5636">
            <v>89527</v>
          </cell>
          <cell r="B5636" t="str">
            <v>CURVA 45 GRAUS, PVC, SOLDÁVEL, DN 85MM, INSTALADO EM PRUMADA DE ÁGUA - FORNECIMENTO E INSTALAÇÃO. AF_06/2022</v>
          </cell>
          <cell r="C5636" t="str">
            <v>UN</v>
          </cell>
          <cell r="D5636">
            <v>53.38</v>
          </cell>
          <cell r="E5636">
            <v>7.75</v>
          </cell>
          <cell r="F5636">
            <v>61.13</v>
          </cell>
        </row>
        <row r="5637">
          <cell r="A5637">
            <v>89528</v>
          </cell>
          <cell r="B5637" t="str">
            <v>LUVA, PVC, SOLDÁVEL, DN 25MM, INSTALADO EM PRUMADA DE ÁGUA - FORNECIMENTO E INSTALAÇÃO. AF_06/2022</v>
          </cell>
          <cell r="C5637" t="str">
            <v>UN</v>
          </cell>
          <cell r="D5637">
            <v>2.83</v>
          </cell>
          <cell r="E5637">
            <v>1.77</v>
          </cell>
          <cell r="F5637">
            <v>4.5999999999999996</v>
          </cell>
        </row>
        <row r="5638">
          <cell r="A5638">
            <v>89541</v>
          </cell>
          <cell r="B5638" t="str">
            <v>LUVA, PVC, SOLDÁVEL, DN 32MM, INSTALADO EM PRUMADA DE ÁGUA - FORNECIMENTO E INSTALAÇÃO. AF_06/2022</v>
          </cell>
          <cell r="C5638" t="str">
            <v>UN</v>
          </cell>
          <cell r="D5638">
            <v>4.7300000000000004</v>
          </cell>
          <cell r="E5638">
            <v>2.17</v>
          </cell>
          <cell r="F5638">
            <v>6.9</v>
          </cell>
        </row>
        <row r="5639">
          <cell r="A5639">
            <v>89558</v>
          </cell>
          <cell r="B5639" t="str">
            <v>LUVA, PVC, SOLDÁVEL, DN 40MM, INSTALADO EM PRUMADA DE ÁGUA - FORNECIMENTO E INSTALAÇÃO. AF_06/2022</v>
          </cell>
          <cell r="C5639" t="str">
            <v>UN</v>
          </cell>
          <cell r="D5639">
            <v>7.9</v>
          </cell>
          <cell r="E5639">
            <v>2.59</v>
          </cell>
          <cell r="F5639">
            <v>10.49</v>
          </cell>
        </row>
        <row r="5640">
          <cell r="A5640">
            <v>89575</v>
          </cell>
          <cell r="B5640" t="str">
            <v>LUVA, PVC, SOLDÁVEL, DN 50MM, INSTALADO EM PRUMADA DE ÁGUA - FORNECIMENTO E INSTALAÇÃO. AF_06/2022</v>
          </cell>
          <cell r="C5640" t="str">
            <v>UN</v>
          </cell>
          <cell r="D5640">
            <v>9.2899999999999991</v>
          </cell>
          <cell r="E5640">
            <v>3.16</v>
          </cell>
          <cell r="F5640">
            <v>12.45</v>
          </cell>
        </row>
        <row r="5641">
          <cell r="A5641">
            <v>89597</v>
          </cell>
          <cell r="B5641" t="str">
            <v>LUVA, PVC, SOLDÁVEL, DN 60MM, INSTALADO EM PRUMADA DE ÁGUA - FORNECIMENTO E INSTALAÇÃO. AF_06/2022</v>
          </cell>
          <cell r="C5641" t="str">
            <v>UN</v>
          </cell>
          <cell r="D5641">
            <v>20.69</v>
          </cell>
          <cell r="E5641">
            <v>3.74</v>
          </cell>
          <cell r="F5641">
            <v>24.43</v>
          </cell>
        </row>
        <row r="5642">
          <cell r="A5642">
            <v>89611</v>
          </cell>
          <cell r="B5642" t="str">
            <v>LUVA, PVC, SOLDÁVEL, DN 75MM, INSTALADO EM PRUMADA DE ÁGUA - FORNECIMENTO E INSTALAÇÃO. AF_06/2022</v>
          </cell>
          <cell r="C5642" t="str">
            <v>UN</v>
          </cell>
          <cell r="D5642">
            <v>30.06</v>
          </cell>
          <cell r="E5642">
            <v>4.5599999999999996</v>
          </cell>
          <cell r="F5642">
            <v>34.619999999999997</v>
          </cell>
        </row>
        <row r="5643">
          <cell r="A5643">
            <v>89614</v>
          </cell>
          <cell r="B5643" t="str">
            <v>LUVA, PVC, SOLDÁVEL, DN 85MM, INSTALADO EM PRUMADA DE ÁGUA - FORNECIMENTO E INSTALAÇÃO. AF_06/2022</v>
          </cell>
          <cell r="C5643" t="str">
            <v>UN</v>
          </cell>
          <cell r="D5643">
            <v>59.21</v>
          </cell>
          <cell r="E5643">
            <v>5.14</v>
          </cell>
          <cell r="F5643">
            <v>64.349999999999994</v>
          </cell>
        </row>
        <row r="5644">
          <cell r="A5644">
            <v>89530</v>
          </cell>
          <cell r="B5644" t="str">
            <v>LUVA DE CORRER, PVC, SOLDÁVEL, DN 25MM, INSTALADO EM PRUMADA DE ÁGUA - FORNECIMENTO E INSTALAÇÃO. AF_06/2022</v>
          </cell>
          <cell r="C5644" t="str">
            <v>UN</v>
          </cell>
          <cell r="D5644">
            <v>15.81</v>
          </cell>
          <cell r="E5644">
            <v>1.75</v>
          </cell>
          <cell r="F5644">
            <v>17.559999999999999</v>
          </cell>
        </row>
        <row r="5645">
          <cell r="A5645">
            <v>89560</v>
          </cell>
          <cell r="B5645" t="str">
            <v>LUVA DE CORRER, PVC, SOLDÁVEL, DN 40MM, INSTALADO EM PRUMADA DE ÁGUA   FORNECIMENTO E INSTALAÇÃO. AF_06/2022</v>
          </cell>
          <cell r="C5645" t="str">
            <v>UN</v>
          </cell>
          <cell r="D5645">
            <v>34.979999999999997</v>
          </cell>
          <cell r="E5645">
            <v>2.58</v>
          </cell>
          <cell r="F5645">
            <v>37.56</v>
          </cell>
        </row>
        <row r="5646">
          <cell r="A5646">
            <v>89577</v>
          </cell>
          <cell r="B5646" t="str">
            <v>LUVA DE CORRER, PVC, SOLDÁVEL, DN 50MM, INSTALADO EM PRUMADA DE ÁGUA - FORNECIMENTO E INSTALAÇÃO. AF_06/2022</v>
          </cell>
          <cell r="C5646" t="str">
            <v>UN</v>
          </cell>
          <cell r="D5646">
            <v>36.51</v>
          </cell>
          <cell r="E5646">
            <v>3.15</v>
          </cell>
          <cell r="F5646">
            <v>39.659999999999997</v>
          </cell>
        </row>
        <row r="5647">
          <cell r="A5647">
            <v>89532</v>
          </cell>
          <cell r="B5647" t="str">
            <v>LUVA DE REDUÇÃO, PVC, SOLDÁVEL, DN 32MM X 25MM, INSTALADO EM PRUMADA DE ÁGUA - FORNECIMENTO E INSTALAÇÃO. AF_06/2022</v>
          </cell>
          <cell r="C5647" t="str">
            <v>UN</v>
          </cell>
          <cell r="D5647">
            <v>5.68</v>
          </cell>
          <cell r="E5647">
            <v>1.96</v>
          </cell>
          <cell r="F5647">
            <v>7.64</v>
          </cell>
        </row>
        <row r="5648">
          <cell r="A5648">
            <v>89562</v>
          </cell>
          <cell r="B5648" t="str">
            <v>LUVA DE REDUÇÃO, PVC, SOLDÁVEL, DN 40MM X 32MM, INSTALADO EM PRUMADA DE ÁGUA - FORNECIMENTO E INSTALAÇÃO. AF_06/2022</v>
          </cell>
          <cell r="C5648" t="str">
            <v>UN</v>
          </cell>
          <cell r="D5648">
            <v>8.77</v>
          </cell>
          <cell r="E5648">
            <v>2.36</v>
          </cell>
          <cell r="F5648">
            <v>11.13</v>
          </cell>
        </row>
        <row r="5649">
          <cell r="A5649">
            <v>89605</v>
          </cell>
          <cell r="B5649" t="str">
            <v>LUVA DE REDUÇÃO, PVC, SOLDÁVEL, DN 60MM X 50MM, INSTALADO EM PRUMADA DE ÁGUA - FORNECIMENTO E INSTALAÇÃO. AF_06/2022</v>
          </cell>
          <cell r="C5649" t="str">
            <v>UN</v>
          </cell>
          <cell r="D5649">
            <v>18.79</v>
          </cell>
          <cell r="E5649">
            <v>3.45</v>
          </cell>
          <cell r="F5649">
            <v>22.24</v>
          </cell>
        </row>
        <row r="5650">
          <cell r="A5650" t="str">
            <v>AUX3532</v>
          </cell>
          <cell r="B5650" t="str">
            <v xml:space="preserve">LUVA DE REDUÇÃO, PVC, SOLDÁVEL, DN 75MM X 60MM, INSTALADO EM PRUMADA DE ÁGUA - FORNECIMENTO E INSTALAÇÃO. </v>
          </cell>
          <cell r="C5650" t="str">
            <v>UN</v>
          </cell>
          <cell r="D5650">
            <v>20.03</v>
          </cell>
          <cell r="E5650">
            <v>3.46</v>
          </cell>
          <cell r="F5650">
            <v>23.49</v>
          </cell>
        </row>
        <row r="5651">
          <cell r="A5651">
            <v>89551</v>
          </cell>
          <cell r="B5651" t="str">
            <v>LUVA SOLDÁVEL E COM ROSCA, PVC, SOLDÁVEL, DN 32MM X 1 , INSTALADO EM PRUMADA DE ÁGUA - FORNECIMENTO E INSTALAÇÃO. AF_06/2022</v>
          </cell>
          <cell r="C5651" t="str">
            <v>UN</v>
          </cell>
          <cell r="D5651">
            <v>7.25</v>
          </cell>
          <cell r="E5651">
            <v>1.96</v>
          </cell>
          <cell r="F5651">
            <v>9.2100000000000009</v>
          </cell>
        </row>
        <row r="5652">
          <cell r="A5652">
            <v>89564</v>
          </cell>
          <cell r="B5652" t="str">
            <v>LUVA COM ROSCA, PVC, SOLDÁVEL, DN 40MM X 1.1/4 , INSTALADO EM PRUMADA DE ÁGUA - FORNECIMENTO E INSTALAÇÃO. AF_06/2022</v>
          </cell>
          <cell r="C5652" t="str">
            <v>UN</v>
          </cell>
          <cell r="D5652">
            <v>14.42</v>
          </cell>
          <cell r="E5652">
            <v>2.36</v>
          </cell>
          <cell r="F5652">
            <v>16.78</v>
          </cell>
        </row>
        <row r="5653">
          <cell r="A5653">
            <v>89593</v>
          </cell>
          <cell r="B5653" t="str">
            <v>LUVA COM ROSCA, PVC, SOLDÁVEL, DN 50MM X 1.1/2 , INSTALADO EM PRUMADA DE ÁGUA - FORNECIMENTO E INSTALAÇÃO. AF_06/2022</v>
          </cell>
          <cell r="C5653" t="str">
            <v>UN</v>
          </cell>
          <cell r="D5653">
            <v>24.03</v>
          </cell>
          <cell r="E5653">
            <v>2.74</v>
          </cell>
          <cell r="F5653">
            <v>26.77</v>
          </cell>
        </row>
        <row r="5654">
          <cell r="A5654">
            <v>89536</v>
          </cell>
          <cell r="B5654" t="str">
            <v>UNIÃO, PVC, SOLDÁVEL, DN 25MM, INSTALADO EM PRUMADA DE ÁGUA - FORNECIMENTO E INSTALAÇÃO. AF_06/2022</v>
          </cell>
          <cell r="C5654" t="str">
            <v>UN</v>
          </cell>
          <cell r="D5654">
            <v>10.91</v>
          </cell>
          <cell r="E5654">
            <v>1.75</v>
          </cell>
          <cell r="F5654">
            <v>12.66</v>
          </cell>
        </row>
        <row r="5655">
          <cell r="A5655">
            <v>89552</v>
          </cell>
          <cell r="B5655" t="str">
            <v>UNIÃO, PVC, SOLDÁVEL, DN 32MM, INSTALADO EM PRUMADA DE ÁGUA - FORNECIMENTO E INSTALAÇÃO. AF_06/2022</v>
          </cell>
          <cell r="C5655" t="str">
            <v>UN</v>
          </cell>
          <cell r="D5655">
            <v>17.63</v>
          </cell>
          <cell r="E5655">
            <v>2.15</v>
          </cell>
          <cell r="F5655">
            <v>19.78</v>
          </cell>
        </row>
        <row r="5656">
          <cell r="A5656">
            <v>89568</v>
          </cell>
          <cell r="B5656" t="str">
            <v>UNIÃO, PVC, SOLDÁVEL, DN 40MM, INSTALADO EM PRUMADA DE ÁGUA - FORNECIMENTO E INSTALAÇÃO. AF_06/2022</v>
          </cell>
          <cell r="C5656" t="str">
            <v>UN</v>
          </cell>
          <cell r="D5656">
            <v>32.229999999999997</v>
          </cell>
          <cell r="E5656">
            <v>2.58</v>
          </cell>
          <cell r="F5656">
            <v>34.81</v>
          </cell>
        </row>
        <row r="5657">
          <cell r="A5657">
            <v>89594</v>
          </cell>
          <cell r="B5657" t="str">
            <v>UNIÃO, PVC, SOLDÁVEL, DN 50MM, INSTALADO EM PRUMADA DE ÁGUA - FORNECIMENTO E INSTALAÇÃO. AF_06/2022</v>
          </cell>
          <cell r="C5657" t="str">
            <v>UN</v>
          </cell>
          <cell r="D5657">
            <v>35.47</v>
          </cell>
          <cell r="E5657">
            <v>3.15</v>
          </cell>
          <cell r="F5657">
            <v>38.619999999999997</v>
          </cell>
        </row>
        <row r="5658">
          <cell r="A5658">
            <v>89609</v>
          </cell>
          <cell r="B5658" t="str">
            <v>UNIÃO, PVC, SOLDÁVEL, DN 60MM, INSTALADO EM PRUMADA DE ÁGUA - FORNECIMENTO E INSTALAÇÃO. AF_06/2022</v>
          </cell>
          <cell r="C5658" t="str">
            <v>UN</v>
          </cell>
          <cell r="D5658">
            <v>86.53</v>
          </cell>
          <cell r="E5658">
            <v>3.73</v>
          </cell>
          <cell r="F5658">
            <v>90.26</v>
          </cell>
        </row>
        <row r="5659">
          <cell r="A5659">
            <v>89612</v>
          </cell>
          <cell r="B5659" t="str">
            <v>UNIÃO, PVC, SOLDÁVEL, DN 75MM, INSTALADO EM PRUMADA DE ÁGUA - FORNECIMENTO E INSTALAÇÃO. AF_06/2022</v>
          </cell>
          <cell r="C5659" t="str">
            <v>UN</v>
          </cell>
          <cell r="D5659">
            <v>172.76</v>
          </cell>
          <cell r="E5659">
            <v>4.55</v>
          </cell>
          <cell r="F5659">
            <v>177.31</v>
          </cell>
        </row>
        <row r="5660">
          <cell r="A5660">
            <v>89615</v>
          </cell>
          <cell r="B5660" t="str">
            <v>UNIÃO, PVC, SOLDÁVEL, DN 85MM, INSTALADO EM PRUMADA DE ÁGUA - FORNECIMENTO E INSTALAÇÃO. AF_06/2022</v>
          </cell>
          <cell r="C5660" t="str">
            <v>UN</v>
          </cell>
          <cell r="D5660">
            <v>204.3</v>
          </cell>
          <cell r="E5660">
            <v>5.14</v>
          </cell>
          <cell r="F5660">
            <v>209.44</v>
          </cell>
        </row>
        <row r="5661">
          <cell r="A5661">
            <v>89617</v>
          </cell>
          <cell r="B5661" t="str">
            <v>TE, PVC, SOLDÁVEL, DN 25MM, INSTALADO EM PRUMADA DE ÁGUA - FORNECIMENTO E INSTALAÇÃO. AF_06/2022</v>
          </cell>
          <cell r="C5661" t="str">
            <v>UN</v>
          </cell>
          <cell r="D5661">
            <v>4.5599999999999996</v>
          </cell>
          <cell r="E5661">
            <v>3.52</v>
          </cell>
          <cell r="F5661">
            <v>8.08</v>
          </cell>
        </row>
        <row r="5662">
          <cell r="A5662">
            <v>89620</v>
          </cell>
          <cell r="B5662" t="str">
            <v>TE, PVC, SOLDÁVEL, DN 32MM, INSTALADO EM PRUMADA DE ÁGUA - FORNECIMENTO E INSTALAÇÃO. AF_06/2022</v>
          </cell>
          <cell r="C5662" t="str">
            <v>UN</v>
          </cell>
          <cell r="D5662">
            <v>8.4</v>
          </cell>
          <cell r="E5662">
            <v>4.33</v>
          </cell>
          <cell r="F5662">
            <v>12.73</v>
          </cell>
        </row>
        <row r="5663">
          <cell r="A5663">
            <v>89623</v>
          </cell>
          <cell r="B5663" t="str">
            <v>TE, PVC, SOLDÁVEL, DN 40MM, INSTALADO EM PRUMADA DE ÁGUA - FORNECIMENTO E INSTALAÇÃO. AF_06/2022</v>
          </cell>
          <cell r="C5663" t="str">
            <v>UN</v>
          </cell>
          <cell r="D5663">
            <v>15.56</v>
          </cell>
          <cell r="E5663">
            <v>5.24</v>
          </cell>
          <cell r="F5663">
            <v>20.8</v>
          </cell>
        </row>
        <row r="5664">
          <cell r="A5664">
            <v>89625</v>
          </cell>
          <cell r="B5664" t="str">
            <v>TE, PVC, SOLDÁVEL, DN 50MM, INSTALADO EM PRUMADA DE ÁGUA - FORNECIMENTO E INSTALAÇÃO. AF_06/2022</v>
          </cell>
          <cell r="C5664" t="str">
            <v>UN</v>
          </cell>
          <cell r="D5664">
            <v>18.05</v>
          </cell>
          <cell r="E5664">
            <v>6.33</v>
          </cell>
          <cell r="F5664">
            <v>24.38</v>
          </cell>
        </row>
        <row r="5665">
          <cell r="A5665">
            <v>89628</v>
          </cell>
          <cell r="B5665" t="str">
            <v>TE, PVC, SOLDÁVEL, DN 60MM, INSTALADO EM PRUMADA DE ÁGUA - FORNECIMENTO E INSTALAÇÃO. AF_06/2022</v>
          </cell>
          <cell r="C5665" t="str">
            <v>UN</v>
          </cell>
          <cell r="D5665">
            <v>44.05</v>
          </cell>
          <cell r="E5665">
            <v>7.48</v>
          </cell>
          <cell r="F5665">
            <v>51.53</v>
          </cell>
        </row>
        <row r="5666">
          <cell r="A5666">
            <v>89629</v>
          </cell>
          <cell r="B5666" t="str">
            <v>TE, PVC, SOLDÁVEL, DN 75MM, INSTALADO EM PRUMADA DE ÁGUA - FORNECIMENTO E INSTALAÇÃO. AF_06/2022</v>
          </cell>
          <cell r="C5666" t="str">
            <v>UN</v>
          </cell>
          <cell r="D5666">
            <v>77.63</v>
          </cell>
          <cell r="E5666">
            <v>9.18</v>
          </cell>
          <cell r="F5666">
            <v>86.81</v>
          </cell>
        </row>
        <row r="5667">
          <cell r="A5667">
            <v>89631</v>
          </cell>
          <cell r="B5667" t="str">
            <v>TE, PVC, SOLDÁVEL, DN 85MM, INSTALADO EM PRUMADA DE ÁGUA - FORNECIMENTO E INSTALAÇÃO. AF_06/2022</v>
          </cell>
          <cell r="C5667" t="str">
            <v>UN</v>
          </cell>
          <cell r="D5667">
            <v>103.67</v>
          </cell>
          <cell r="E5667">
            <v>10.33</v>
          </cell>
          <cell r="F5667">
            <v>114</v>
          </cell>
        </row>
        <row r="5668">
          <cell r="A5668">
            <v>89622</v>
          </cell>
          <cell r="B5668" t="str">
            <v>TÊ DE REDUÇÃO, PVC, SOLDÁVEL, DN 32MM X 25MM, INSTALADO EM PRUMADA DE ÁGUA - FORNECIMENTO E INSTALAÇÃO. AF_06/2022</v>
          </cell>
          <cell r="C5668" t="str">
            <v>UN</v>
          </cell>
          <cell r="D5668">
            <v>11.21</v>
          </cell>
          <cell r="E5668">
            <v>3.92</v>
          </cell>
          <cell r="F5668">
            <v>15.13</v>
          </cell>
        </row>
        <row r="5669">
          <cell r="A5669">
            <v>89624</v>
          </cell>
          <cell r="B5669" t="str">
            <v>TÊ DE REDUÇÃO, PVC, SOLDÁVEL, DN 40MM X 32MM, INSTALADO EM PRUMADA DE ÁGUA - FORNECIMENTO E INSTALAÇÃO. AF_06/2022</v>
          </cell>
          <cell r="C5669" t="str">
            <v>UN</v>
          </cell>
          <cell r="D5669">
            <v>14.46</v>
          </cell>
          <cell r="E5669">
            <v>4.7699999999999996</v>
          </cell>
          <cell r="F5669">
            <v>19.23</v>
          </cell>
        </row>
        <row r="5670">
          <cell r="A5670">
            <v>89626</v>
          </cell>
          <cell r="B5670" t="str">
            <v>TÊ DE REDUÇÃO, PVC, SOLDÁVEL, DN 50MM X 40MM, INSTALADO EM PRUMADA DE ÁGUA - FORNECIMENTO E INSTALAÇÃO. AF_06/2022</v>
          </cell>
          <cell r="C5670" t="str">
            <v>UN</v>
          </cell>
          <cell r="D5670">
            <v>26.55</v>
          </cell>
          <cell r="E5670">
            <v>5.79</v>
          </cell>
          <cell r="F5670">
            <v>32.340000000000003</v>
          </cell>
        </row>
        <row r="5671">
          <cell r="A5671">
            <v>103976</v>
          </cell>
          <cell r="B5671" t="str">
            <v>TE DE REDUÇÃO, 90 GRAUS, PVC, SOLDÁVEL, DN 50 MM X 32 MM, INSTALADO EM PRUMADA DE ÁGUA - FORNECIMENTO E INSTALAÇÃO. AF_06/2022</v>
          </cell>
          <cell r="C5671" t="str">
            <v>UN</v>
          </cell>
          <cell r="D5671">
            <v>22.34</v>
          </cell>
          <cell r="E5671">
            <v>5.32</v>
          </cell>
          <cell r="F5671">
            <v>27.66</v>
          </cell>
        </row>
        <row r="5672">
          <cell r="A5672">
            <v>89627</v>
          </cell>
          <cell r="B5672" t="str">
            <v>TÊ DE REDUÇÃO, PVC, SOLDÁVEL, DN 50MM X 25MM, INSTALADO EM PRUMADA DE ÁGUA - FORNECIMENTO E INSTALAÇÃO. AF_06/2022</v>
          </cell>
          <cell r="C5672" t="str">
            <v>UN</v>
          </cell>
          <cell r="D5672">
            <v>16.670000000000002</v>
          </cell>
          <cell r="E5672">
            <v>4.92</v>
          </cell>
          <cell r="F5672">
            <v>21.59</v>
          </cell>
        </row>
        <row r="5673">
          <cell r="A5673">
            <v>103975</v>
          </cell>
          <cell r="B5673" t="str">
            <v>TE DE REDUÇÃO, 90 GRAUS, PVC, SOLDÁVEL, DN 50 MM X 20 MM, INSTALADO EM PRUMADA DE ÁGUA - FORNECIMENTO E INSTALAÇÃO. AF_06/2022</v>
          </cell>
          <cell r="C5673" t="str">
            <v>UN</v>
          </cell>
          <cell r="D5673">
            <v>14.54</v>
          </cell>
          <cell r="E5673">
            <v>4.5599999999999996</v>
          </cell>
          <cell r="F5673">
            <v>19.100000000000001</v>
          </cell>
        </row>
        <row r="5674">
          <cell r="A5674">
            <v>89630</v>
          </cell>
          <cell r="B5674" t="str">
            <v>TE DE REDUÇÃO, PVC, SOLDÁVEL, DN 75MM X 50MM, INSTALADO EM PRUMADA DE ÁGUA - FORNECIMENTO E INSTALAÇÃO. AF_06/2022</v>
          </cell>
          <cell r="C5674" t="str">
            <v>UN</v>
          </cell>
          <cell r="D5674">
            <v>58.02</v>
          </cell>
          <cell r="E5674">
            <v>7.77</v>
          </cell>
          <cell r="F5674">
            <v>65.790000000000006</v>
          </cell>
        </row>
        <row r="5675">
          <cell r="A5675">
            <v>89632</v>
          </cell>
          <cell r="B5675" t="str">
            <v>TE DE REDUÇÃO, PVC, SOLDÁVEL, DN 85MM X 60MM, INSTALADO EM PRUMADA DE ÁGUA - FORNECIMENTO E INSTALAÇÃO. AF_06/2022</v>
          </cell>
          <cell r="C5675" t="str">
            <v>UN</v>
          </cell>
          <cell r="D5675">
            <v>123.22</v>
          </cell>
          <cell r="E5675">
            <v>8.91</v>
          </cell>
          <cell r="F5675">
            <v>132.13</v>
          </cell>
        </row>
        <row r="5676">
          <cell r="A5676">
            <v>103977</v>
          </cell>
          <cell r="B5676" t="str">
            <v>BUCHA DE REDUÇÃO, PVC, SOLDÁVEL, DN 40MM X 32MM, INSTALADO EM PRUMADA DE ÁGUA - FORNECIMENTO E INSTALAÇÃO. AF_06/2022</v>
          </cell>
          <cell r="C5676" t="str">
            <v>UN</v>
          </cell>
          <cell r="D5676">
            <v>5.17</v>
          </cell>
          <cell r="E5676">
            <v>2.37</v>
          </cell>
          <cell r="F5676">
            <v>7.54</v>
          </cell>
        </row>
        <row r="5677">
          <cell r="A5677">
            <v>103957</v>
          </cell>
          <cell r="B5677" t="str">
            <v>BUCHA DE REDUÇÃO, CURTA, PVC, SOLDÁVEL, DN 32 X 25 MM, INSTALADO EM PRUMADA DE ÁGUA - FORNECIMENTO E INSTALAÇÃO. AF_06/2022</v>
          </cell>
          <cell r="C5677" t="str">
            <v>UN</v>
          </cell>
          <cell r="D5677">
            <v>3.25</v>
          </cell>
          <cell r="E5677">
            <v>1.97</v>
          </cell>
          <cell r="F5677">
            <v>5.22</v>
          </cell>
        </row>
        <row r="5678">
          <cell r="A5678">
            <v>103958</v>
          </cell>
          <cell r="B5678" t="str">
            <v>BUCHA DE REDUÇÃO, CURTA, PVC, SOLDÁVEL, DN 50 X 40 MM, INSTALADO EM PRUMADA DE ÁGUA - FORNECIMENTO E INSTALAÇÃO. AF_06/2022</v>
          </cell>
          <cell r="C5678" t="str">
            <v>UN</v>
          </cell>
          <cell r="D5678">
            <v>7.86</v>
          </cell>
          <cell r="E5678">
            <v>2.88</v>
          </cell>
          <cell r="F5678">
            <v>10.74</v>
          </cell>
        </row>
        <row r="5679">
          <cell r="A5679">
            <v>103959</v>
          </cell>
          <cell r="B5679" t="str">
            <v>BUCHA DE REDUÇÃO, CURTA, PVC, SOLDÁVEL, DN 60 X 50 MM, INSTALADO EM PRUMADA DE ÁGUA - FORNECIMENTO E INSTALAÇÃO. AF_06/2022</v>
          </cell>
          <cell r="C5679" t="str">
            <v>UN</v>
          </cell>
          <cell r="D5679">
            <v>12.71</v>
          </cell>
          <cell r="E5679">
            <v>3.45</v>
          </cell>
          <cell r="F5679">
            <v>16.16</v>
          </cell>
        </row>
        <row r="5680">
          <cell r="A5680">
            <v>103962</v>
          </cell>
          <cell r="B5680" t="str">
            <v>BUCHA DE REDUÇÃO, LONGA, PVC, SOLDÁVEL, DN 32 X 20 MM, INSTALADO EM PRUMADA DE ÁGUA - FORNECIMENTO E INSTALAÇÃO. AF_06/2022</v>
          </cell>
          <cell r="C5680" t="str">
            <v>UN</v>
          </cell>
          <cell r="D5680">
            <v>5.14</v>
          </cell>
          <cell r="E5680">
            <v>1.76</v>
          </cell>
          <cell r="F5680">
            <v>6.9</v>
          </cell>
        </row>
        <row r="5681">
          <cell r="A5681">
            <v>103964</v>
          </cell>
          <cell r="B5681" t="str">
            <v>BUCHA DE REDUÇÃO, LONGA, PVC, SOLDÁVEL, DN 40 X 25 MM, INSTALADO EM PRUMADA DE ÁGUA - FORNECIMENTO E INSTALAÇÃO. AF_06/2022</v>
          </cell>
          <cell r="C5681" t="str">
            <v>UN</v>
          </cell>
          <cell r="D5681">
            <v>6.61</v>
          </cell>
          <cell r="E5681">
            <v>2.17</v>
          </cell>
          <cell r="F5681">
            <v>8.7799999999999994</v>
          </cell>
        </row>
        <row r="5682">
          <cell r="A5682">
            <v>103966</v>
          </cell>
          <cell r="B5682" t="str">
            <v>BUCHA DE REDUÇÃO, LONGA, PVC, SOLDÁVEL, DN 50 X 25 MM, INSTALADO EM PRUMADA DE ÁGUA - FORNECIMENTO E INSTALAÇÃO. AF_06/2022</v>
          </cell>
          <cell r="C5682" t="str">
            <v>UN</v>
          </cell>
          <cell r="D5682">
            <v>7.92</v>
          </cell>
          <cell r="E5682">
            <v>2.46</v>
          </cell>
          <cell r="F5682">
            <v>10.38</v>
          </cell>
        </row>
        <row r="5683">
          <cell r="A5683">
            <v>103967</v>
          </cell>
          <cell r="B5683" t="str">
            <v>BUCHA DE REDUÇÃO , LONGA, PVC, SOLDÁVEL, DN 50 X 32 MM, INSTALADO EM PRUMADA DE ÁGUA - FORNECIMENTO E INSTALAÇÃO. AF_06/2022</v>
          </cell>
          <cell r="C5683" t="str">
            <v>UN</v>
          </cell>
          <cell r="D5683">
            <v>9.8699999999999992</v>
          </cell>
          <cell r="E5683">
            <v>2.66</v>
          </cell>
          <cell r="F5683">
            <v>12.53</v>
          </cell>
        </row>
        <row r="5684">
          <cell r="A5684">
            <v>103968</v>
          </cell>
          <cell r="B5684" t="str">
            <v>BUCHA DE REDUÇÃO, LONGA, PVC, SOLDÁVEL, DN 60 X 25 MM, INSTALADO EM PRUMADA DE ÁGUA - FORNECIMENTO E INSTALAÇÃO. AF_06/2022</v>
          </cell>
          <cell r="C5684" t="str">
            <v>UN</v>
          </cell>
          <cell r="D5684">
            <v>15.23</v>
          </cell>
          <cell r="E5684">
            <v>2.74</v>
          </cell>
          <cell r="F5684">
            <v>17.97</v>
          </cell>
        </row>
        <row r="5685">
          <cell r="A5685">
            <v>103969</v>
          </cell>
          <cell r="B5685" t="str">
            <v>BUCHA DE REDUÇÃO, LONGA, PVC, SOLDÁVEL, DN 60 X 32 MM, INSTALADO EM PRUMADA DE ÁGUA - FORNECIMENTO E INSTALAÇÃO. AF_06/2022</v>
          </cell>
          <cell r="C5685" t="str">
            <v>UN</v>
          </cell>
          <cell r="D5685">
            <v>18.28</v>
          </cell>
          <cell r="E5685">
            <v>2.95</v>
          </cell>
          <cell r="F5685">
            <v>21.23</v>
          </cell>
        </row>
        <row r="5686">
          <cell r="A5686">
            <v>103971</v>
          </cell>
          <cell r="B5686" t="str">
            <v>BUCHA DE REDUÇÃO, LONGA, PVC, SOLDÁVEL, DN 60 X 50 MM, INSTALADO EM PRUMADA DE ÁGUA - FORNECIMENTO E INSTALAÇÃO. AF_06/2022</v>
          </cell>
          <cell r="C5686" t="str">
            <v>UN</v>
          </cell>
          <cell r="D5686">
            <v>23.6</v>
          </cell>
          <cell r="E5686">
            <v>3.45</v>
          </cell>
          <cell r="F5686">
            <v>27.05</v>
          </cell>
        </row>
        <row r="5687">
          <cell r="A5687">
            <v>103972</v>
          </cell>
          <cell r="B5687" t="str">
            <v>BUCHA DE REDUÇÃO, LONGA, PVC, SOLDÁVEL, DN 75 X 50 MM, INSTALADO EM PRUMADA DE ÁGUA - FORNECIMENTO E INSTALAÇÃO. AF_06/2022</v>
          </cell>
          <cell r="C5687" t="str">
            <v>UN</v>
          </cell>
          <cell r="D5687">
            <v>27.46</v>
          </cell>
          <cell r="E5687">
            <v>3.86</v>
          </cell>
          <cell r="F5687">
            <v>31.32</v>
          </cell>
        </row>
        <row r="5688">
          <cell r="A5688"/>
          <cell r="B5688" t="str">
            <v>ÁGUA FRIA - TUBOS e CONEXÕES DE PVC  (EM RAMAL OU SUB-RAMAL)</v>
          </cell>
          <cell r="C5688"/>
          <cell r="D5688"/>
          <cell r="E5688"/>
          <cell r="F5688"/>
        </row>
        <row r="5689">
          <cell r="A5689">
            <v>91784</v>
          </cell>
          <cell r="B5689" t="str">
            <v>(COMPOSIÇÃO REPRESENTATIVA) DO SERVIÇO DE INSTALAÇÃO DE TUBOS DE PVC, SOLDÁVEL, ÁGUA FRIA, DN 20 MM (INSTALADO EM RAMAL, SUB-RAMAL OU RAMAL DE DISTRIBUIÇÃO), INCLUSIVE CONEXÕES, CORTES E FIXAÇÕES, PARA PRÉDIOS. AF_10/2015</v>
          </cell>
          <cell r="C5689" t="str">
            <v>M</v>
          </cell>
          <cell r="D5689">
            <v>21.94</v>
          </cell>
          <cell r="E5689">
            <v>27.6</v>
          </cell>
          <cell r="F5689">
            <v>49.54</v>
          </cell>
        </row>
        <row r="5690">
          <cell r="A5690">
            <v>91785</v>
          </cell>
          <cell r="B5690" t="str">
            <v>(COMPOSIÇÃO REPRESENTATIVA) DO SERVIÇO DE INSTALAÇÃO DE TUBOS DE PVC, SOLDÁVEL, ÁGUA FRIA, DN 25 MM (INSTALADO EM RAMAL, SUB-RAMAL, RAMAL DE DISTRIBUIÇÃO OU PRUMADA), INCLUSIVE CONEXÕES, CORTES E FIXAÇÕES, PARA PRÉDIOS. AF_10/2015</v>
          </cell>
          <cell r="C5690" t="str">
            <v>M</v>
          </cell>
          <cell r="D5690">
            <v>21.59</v>
          </cell>
          <cell r="E5690">
            <v>26.86</v>
          </cell>
          <cell r="F5690">
            <v>48.45</v>
          </cell>
        </row>
        <row r="5691">
          <cell r="A5691">
            <v>91786</v>
          </cell>
          <cell r="B5691" t="str">
            <v>(COMPOSIÇÃO REPRESENTATIVA) DO SERVIÇO DE INSTALAÇÃO TUBOS DE PVC, SOLDÁVEL, ÁGUA FRIA, DN 32 MM (INSTALADO EM RAMAL, SUB-RAMAL, RAMAL DE DISTRIBUIÇÃO OU PRUMADA), INCLUSIVE CONEXÕES, CORTES E FIXAÇÕES, PARA PRÉDIOS. AF_10/2015</v>
          </cell>
          <cell r="C5691" t="str">
            <v>M</v>
          </cell>
          <cell r="D5691">
            <v>22.29</v>
          </cell>
          <cell r="E5691">
            <v>11.73</v>
          </cell>
          <cell r="F5691">
            <v>34.020000000000003</v>
          </cell>
        </row>
        <row r="5692">
          <cell r="A5692">
            <v>89355</v>
          </cell>
          <cell r="B5692" t="str">
            <v>TUBO, PVC, SOLDÁVEL, DN 20MM, INSTALADO EM RAMAL OU SUB-RAMAL DE ÁGUA - FORNECIMENTO E INSTALAÇÃO. AF_06/2022</v>
          </cell>
          <cell r="C5692" t="str">
            <v>M</v>
          </cell>
          <cell r="D5692">
            <v>9.19</v>
          </cell>
          <cell r="E5692">
            <v>12.28</v>
          </cell>
          <cell r="F5692">
            <v>21.47</v>
          </cell>
        </row>
        <row r="5693">
          <cell r="A5693">
            <v>89356</v>
          </cell>
          <cell r="B5693" t="str">
            <v>TUBO, PVC, SOLDÁVEL, DN 25MM, INSTALADO EM RAMAL OU SUB-RAMAL DE ÁGUA - FORNECIMENTO E INSTALAÇÃO. AF_06/2022</v>
          </cell>
          <cell r="C5693" t="str">
            <v>M</v>
          </cell>
          <cell r="D5693">
            <v>10.51</v>
          </cell>
          <cell r="E5693">
            <v>14.24</v>
          </cell>
          <cell r="F5693">
            <v>24.75</v>
          </cell>
        </row>
        <row r="5694">
          <cell r="A5694">
            <v>89357</v>
          </cell>
          <cell r="B5694" t="str">
            <v>TUBO, PVC, SOLDÁVEL, DN 32MM, INSTALADO EM RAMAL OU SUB-RAMAL DE ÁGUA - FORNECIMENTO E INSTALAÇÃO. AF_06/2022</v>
          </cell>
          <cell r="C5694" t="str">
            <v>M</v>
          </cell>
          <cell r="D5694">
            <v>17.27</v>
          </cell>
          <cell r="E5694">
            <v>16.97</v>
          </cell>
          <cell r="F5694">
            <v>34.24</v>
          </cell>
        </row>
        <row r="5695">
          <cell r="A5695" t="str">
            <v>AUX0859</v>
          </cell>
          <cell r="B5695" t="str">
            <v>TUBO PVC RÍGIDO SOLDÁVEL MARROM P/ ÁGUA, D=40 MM (1 1/4")</v>
          </cell>
          <cell r="C5695" t="str">
            <v>M</v>
          </cell>
          <cell r="D5695">
            <v>19.07</v>
          </cell>
          <cell r="E5695">
            <v>7.24</v>
          </cell>
          <cell r="F5695">
            <v>26.31</v>
          </cell>
        </row>
        <row r="5696">
          <cell r="A5696" t="str">
            <v>AUX0784</v>
          </cell>
          <cell r="B5696" t="str">
            <v>TUBO PVC RÍGIDO SOLDÁVEL MARROM P/ ÁGUA, D=50 MM (1 1/2")</v>
          </cell>
          <cell r="C5696" t="str">
            <v>M</v>
          </cell>
          <cell r="D5696">
            <v>21.26</v>
          </cell>
          <cell r="E5696">
            <v>8.69</v>
          </cell>
          <cell r="F5696">
            <v>29.95</v>
          </cell>
        </row>
        <row r="5697">
          <cell r="A5697" t="str">
            <v>AUX2888</v>
          </cell>
          <cell r="B5697" t="str">
            <v>TUBO PVC RÍGIDO SOLDÁVEL MARROM P/ ÁGUA, D=60 MM (2")</v>
          </cell>
          <cell r="C5697" t="str">
            <v>M</v>
          </cell>
          <cell r="D5697">
            <v>33.51</v>
          </cell>
          <cell r="E5697">
            <v>10.87</v>
          </cell>
          <cell r="F5697">
            <v>44.38</v>
          </cell>
        </row>
        <row r="5698">
          <cell r="A5698">
            <v>89376</v>
          </cell>
          <cell r="B5698" t="str">
            <v>ADAPTADOR CURTO COM BOLSA E ROSCA PARA REGISTRO, PVC, SOLDÁVEL, DN 20MM X 1/2 , INSTALADO EM RAMAL OU SUB-RAMAL DE ÁGUA - FORNECIMENTO E INSTALAÇÃO. AF_06/2022</v>
          </cell>
          <cell r="C5698" t="str">
            <v>UN</v>
          </cell>
          <cell r="D5698">
            <v>2.94</v>
          </cell>
          <cell r="E5698">
            <v>3.04</v>
          </cell>
          <cell r="F5698">
            <v>5.98</v>
          </cell>
        </row>
        <row r="5699">
          <cell r="A5699">
            <v>89383</v>
          </cell>
          <cell r="B5699" t="str">
            <v>ADAPTADOR CURTO COM BOLSA E ROSCA PARA REGISTRO, PVC, SOLDÁVEL, DN 25MM X 3/4 , INSTALADO EM RAMAL OU SUB-RAMAL DE ÁGUA - FORNECIMENTO E INSTALAÇÃO. AF_06/2022</v>
          </cell>
          <cell r="C5699" t="str">
            <v>UN</v>
          </cell>
          <cell r="D5699">
            <v>3.43</v>
          </cell>
          <cell r="E5699">
            <v>3.56</v>
          </cell>
          <cell r="F5699">
            <v>6.99</v>
          </cell>
        </row>
        <row r="5700">
          <cell r="A5700">
            <v>89391</v>
          </cell>
          <cell r="B5700" t="str">
            <v>ADAPTADOR CURTO COM BOLSA E ROSCA PARA REGISTRO, PVC, SOLDÁVEL, DN 32MM X 1 , INSTALADO EM RAMAL OU SUB-RAMAL DE ÁGUA - FORNECIMENTO E INSTALAÇÃO. AF_06/2022</v>
          </cell>
          <cell r="C5700" t="str">
            <v>UN</v>
          </cell>
          <cell r="D5700">
            <v>5.09</v>
          </cell>
          <cell r="E5700">
            <v>4.17</v>
          </cell>
          <cell r="F5700">
            <v>9.26</v>
          </cell>
        </row>
        <row r="5701">
          <cell r="A5701">
            <v>89360</v>
          </cell>
          <cell r="B5701" t="str">
            <v>CURVA 90 GRAUS, PVC, SOLDÁVEL, DN 20MM, INSTALADO EM RAMAL OU SUB-RAMAL DE ÁGUA - FORNECIMENTO E INSTALAÇÃO. AF_06/2022</v>
          </cell>
          <cell r="C5701" t="str">
            <v>UN</v>
          </cell>
          <cell r="D5701">
            <v>5.15</v>
          </cell>
          <cell r="E5701">
            <v>4.92</v>
          </cell>
          <cell r="F5701">
            <v>10.07</v>
          </cell>
        </row>
        <row r="5702">
          <cell r="A5702">
            <v>89364</v>
          </cell>
          <cell r="B5702" t="str">
            <v>CURVA 90 GRAUS, PVC, SOLDÁVEL, DN 25MM, INSTALADO EM RAMAL OU SUB-RAMAL DE ÁGUA - FORNECIMENTO E INSTALAÇÃO. AF_06/2022</v>
          </cell>
          <cell r="C5702" t="str">
            <v>UN</v>
          </cell>
          <cell r="D5702">
            <v>6.82</v>
          </cell>
          <cell r="E5702">
            <v>5.69</v>
          </cell>
          <cell r="F5702">
            <v>12.51</v>
          </cell>
        </row>
        <row r="5703">
          <cell r="A5703">
            <v>89369</v>
          </cell>
          <cell r="B5703" t="str">
            <v>CURVA 90 GRAUS, PVC, SOLDÁVEL, DN 32MM, INSTALADO EM RAMAL OU SUB-RAMAL DE ÁGUA - FORNECIMENTO E INSTALAÇÃO. AF_06/2022</v>
          </cell>
          <cell r="C5703" t="str">
            <v>UN</v>
          </cell>
          <cell r="D5703">
            <v>11.58</v>
          </cell>
          <cell r="E5703">
            <v>6.79</v>
          </cell>
          <cell r="F5703">
            <v>18.37</v>
          </cell>
        </row>
        <row r="5704">
          <cell r="A5704">
            <v>89361</v>
          </cell>
          <cell r="B5704" t="str">
            <v>CURVA 45 GRAUS, PVC, SOLDÁVEL, DN 20MM, INSTALADO EM RAMAL OU SUB-RAMAL DE ÁGUA - FORNECIMENTO E INSTALAÇÃO. AF_06/2022</v>
          </cell>
          <cell r="C5704" t="str">
            <v>UN</v>
          </cell>
          <cell r="D5704">
            <v>5.24</v>
          </cell>
          <cell r="E5704">
            <v>4.92</v>
          </cell>
          <cell r="F5704">
            <v>10.16</v>
          </cell>
        </row>
        <row r="5705">
          <cell r="A5705">
            <v>89365</v>
          </cell>
          <cell r="B5705" t="str">
            <v>CURVA 45 GRAUS, PVC, SOLDÁVEL, DN 25MM, INSTALADO EM RAMAL OU SUB-RAMAL DE ÁGUA - FORNECIMENTO E INSTALAÇÃO. AF_06/2022</v>
          </cell>
          <cell r="C5705" t="str">
            <v>UN</v>
          </cell>
          <cell r="D5705">
            <v>6.22</v>
          </cell>
          <cell r="E5705">
            <v>5.69</v>
          </cell>
          <cell r="F5705">
            <v>11.91</v>
          </cell>
        </row>
        <row r="5706">
          <cell r="A5706">
            <v>89370</v>
          </cell>
          <cell r="B5706" t="str">
            <v>CURVA 45 GRAUS, PVC, SOLDÁVEL, DN 32MM, INSTALADO EM RAMAL OU SUB-RAMAL DE ÁGUA - FORNECIMENTO E INSTALAÇÃO. AF_06/2022</v>
          </cell>
          <cell r="C5706" t="str">
            <v>UN</v>
          </cell>
          <cell r="D5706">
            <v>9.34</v>
          </cell>
          <cell r="E5706">
            <v>6.79</v>
          </cell>
          <cell r="F5706">
            <v>16.13</v>
          </cell>
        </row>
        <row r="5707">
          <cell r="A5707">
            <v>89377</v>
          </cell>
          <cell r="B5707" t="str">
            <v>CURVA DE TRANSPOSIÇÃO, PVC, SOLDÁVEL, DN 20MM, INSTALADO EM RAMAL OU SUB-RAMAL DE ÁGUA - FORNECIMENTO E INSTALAÇÃO. AF_06/2022</v>
          </cell>
          <cell r="C5707" t="str">
            <v>UN</v>
          </cell>
          <cell r="D5707">
            <v>7.7</v>
          </cell>
          <cell r="E5707">
            <v>3.27</v>
          </cell>
          <cell r="F5707">
            <v>10.97</v>
          </cell>
        </row>
        <row r="5708">
          <cell r="A5708">
            <v>89384</v>
          </cell>
          <cell r="B5708" t="str">
            <v>CURVA DE TRANSPOSIÇÃO, PVC, SOLDÁVEL, DN 25MM, INSTALADO EM RAMAL OU SUB-RAMAL DE ÁGUA   FORNECIMENTO E INSTALAÇÃO. AF_06/2022</v>
          </cell>
          <cell r="C5708" t="str">
            <v>UN</v>
          </cell>
          <cell r="D5708">
            <v>10.26</v>
          </cell>
          <cell r="E5708">
            <v>3.78</v>
          </cell>
          <cell r="F5708">
            <v>14.04</v>
          </cell>
        </row>
        <row r="5709">
          <cell r="A5709">
            <v>89392</v>
          </cell>
          <cell r="B5709" t="str">
            <v>CURVA DE TRANSPOSIÇÃO, PVC, SOLDÁVEL, DN 32MM, INSTALADO EM RAMAL OU SUB-RAMAL DE ÁGUA   FORNECIMENTO E INSTALAÇÃO. AF_06/2022</v>
          </cell>
          <cell r="C5709" t="str">
            <v>UN</v>
          </cell>
          <cell r="D5709">
            <v>22.02</v>
          </cell>
          <cell r="E5709">
            <v>4.51</v>
          </cell>
          <cell r="F5709">
            <v>26.53</v>
          </cell>
        </row>
        <row r="5710">
          <cell r="A5710">
            <v>89359</v>
          </cell>
          <cell r="B5710" t="str">
            <v>JOELHO 45 GRAUS, PVC, SOLDÁVEL, DN 20MM, INSTALADO EM RAMAL OU SUB-RAMAL DE ÁGUA - FORNECIMENTO E INSTALAÇÃO. AF_06/2022</v>
          </cell>
          <cell r="C5710" t="str">
            <v>UN</v>
          </cell>
          <cell r="D5710">
            <v>4.04</v>
          </cell>
          <cell r="E5710">
            <v>4.93</v>
          </cell>
          <cell r="F5710">
            <v>8.9700000000000006</v>
          </cell>
        </row>
        <row r="5711">
          <cell r="A5711">
            <v>89363</v>
          </cell>
          <cell r="B5711" t="str">
            <v>JOELHO 45 GRAUS, PVC, SOLDÁVEL, DN 25MM, INSTALADO EM RAMAL OU SUB-RAMAL DE ÁGUA - FORNECIMENTO E INSTALAÇÃO. AF_06/2022</v>
          </cell>
          <cell r="C5711" t="str">
            <v>UN</v>
          </cell>
          <cell r="D5711">
            <v>5.14</v>
          </cell>
          <cell r="E5711">
            <v>5.7</v>
          </cell>
          <cell r="F5711">
            <v>10.84</v>
          </cell>
        </row>
        <row r="5712">
          <cell r="A5712">
            <v>89368</v>
          </cell>
          <cell r="B5712" t="str">
            <v>JOELHO 45 GRAUS, PVC, SOLDÁVEL, DN 32MM, INSTALADO EM RAMAL OU SUB-RAMAL DE ÁGUA - FORNECIMENTO E INSTALAÇÃO. AF_06/2022</v>
          </cell>
          <cell r="C5712" t="str">
            <v>UN</v>
          </cell>
          <cell r="D5712">
            <v>8.9700000000000006</v>
          </cell>
          <cell r="E5712">
            <v>6.8</v>
          </cell>
          <cell r="F5712">
            <v>15.77</v>
          </cell>
        </row>
        <row r="5713">
          <cell r="A5713">
            <v>89358</v>
          </cell>
          <cell r="B5713" t="str">
            <v>JOELHO 90 GRAUS, PVC, SOLDÁVEL, DN 20MM, INSTALADO EM RAMAL OU SUB-RAMAL DE ÁGUA - FORNECIMENTO E INSTALAÇÃO. AF_06/2022</v>
          </cell>
          <cell r="C5713" t="str">
            <v>UN</v>
          </cell>
          <cell r="D5713">
            <v>3.43</v>
          </cell>
          <cell r="E5713">
            <v>4.9400000000000004</v>
          </cell>
          <cell r="F5713">
            <v>8.3699999999999992</v>
          </cell>
        </row>
        <row r="5714">
          <cell r="A5714">
            <v>89362</v>
          </cell>
          <cell r="B5714" t="str">
            <v>JOELHO 90 GRAUS, PVC, SOLDÁVEL, DN 25MM, INSTALADO EM RAMAL OU SUB-RAMAL DE ÁGUA - FORNECIMENTO E INSTALAÇÃO. AF_06/2022</v>
          </cell>
          <cell r="C5714" t="str">
            <v>UN</v>
          </cell>
          <cell r="D5714">
            <v>4.2699999999999996</v>
          </cell>
          <cell r="E5714">
            <v>5.7</v>
          </cell>
          <cell r="F5714">
            <v>9.9700000000000006</v>
          </cell>
        </row>
        <row r="5715">
          <cell r="A5715">
            <v>89367</v>
          </cell>
          <cell r="B5715" t="str">
            <v>JOELHO 90 GRAUS, PVC, SOLDÁVEL, DN 32MM, INSTALADO EM RAMAL OU SUB-RAMAL DE ÁGUA - FORNECIMENTO E INSTALAÇÃO. AF_06/2022</v>
          </cell>
          <cell r="C5715" t="str">
            <v>UN</v>
          </cell>
          <cell r="D5715">
            <v>7.04</v>
          </cell>
          <cell r="E5715">
            <v>6.8</v>
          </cell>
          <cell r="F5715">
            <v>13.84</v>
          </cell>
        </row>
        <row r="5716">
          <cell r="A5716" t="str">
            <v>AUX0860</v>
          </cell>
          <cell r="B5716" t="str">
            <v>JOELHO 90° DE PVC RÍGIDO SOLDÁVEL MARROM D=40 MM</v>
          </cell>
          <cell r="C5716" t="str">
            <v xml:space="preserve">UN </v>
          </cell>
          <cell r="D5716">
            <v>12.06</v>
          </cell>
          <cell r="E5716">
            <v>10.15</v>
          </cell>
          <cell r="F5716">
            <v>22.21</v>
          </cell>
        </row>
        <row r="5717">
          <cell r="A5717" t="str">
            <v>AUX0783</v>
          </cell>
          <cell r="B5717" t="str">
            <v>JOELHO 90° DE PVC RÍGIDO SOLDÁVEL, MARROM D=50 MM</v>
          </cell>
          <cell r="C5717" t="str">
            <v xml:space="preserve">UN </v>
          </cell>
          <cell r="D5717">
            <v>11.55</v>
          </cell>
          <cell r="E5717">
            <v>10.15</v>
          </cell>
          <cell r="F5717">
            <v>21.7</v>
          </cell>
        </row>
        <row r="5718">
          <cell r="A5718" t="str">
            <v>AUX2863</v>
          </cell>
          <cell r="B5718" t="str">
            <v>JOELHO 90° DE PVC RÍGIDO SOLDÁVEL, MARROM, D=60 MM</v>
          </cell>
          <cell r="C5718" t="str">
            <v xml:space="preserve">UN </v>
          </cell>
          <cell r="D5718">
            <v>39.020000000000003</v>
          </cell>
          <cell r="E5718">
            <v>10.15</v>
          </cell>
          <cell r="F5718">
            <v>49.17</v>
          </cell>
        </row>
        <row r="5719">
          <cell r="A5719">
            <v>89366</v>
          </cell>
          <cell r="B5719" t="str">
            <v>JOELHO 90 GRAUS COM BUCHA DE LATÃO, PVC, SOLDÁVEL, DN 25MM, X 3/4  INSTALADO EM RAMAL OU SUB-RAMAL DE ÁGUA - FORNECIMENTO E INSTALAÇÃO. AF_06/2022</v>
          </cell>
          <cell r="C5719" t="str">
            <v>UN</v>
          </cell>
          <cell r="D5719">
            <v>12.19</v>
          </cell>
          <cell r="E5719">
            <v>5.3</v>
          </cell>
          <cell r="F5719">
            <v>17.489999999999998</v>
          </cell>
        </row>
        <row r="5720">
          <cell r="A5720">
            <v>90373</v>
          </cell>
          <cell r="B5720" t="str">
            <v>JOELHO 90 GRAUS COM BUCHA DE LATÃO, PVC, SOLDÁVEL, DN 25MM, X 1/2  INSTALADO EM RAMAL OU SUB-RAMAL DE ÁGUA - FORNECIMENTO E INSTALAÇÃO. AF_06/2022</v>
          </cell>
          <cell r="C5720" t="str">
            <v>UN</v>
          </cell>
          <cell r="D5720">
            <v>8.99</v>
          </cell>
          <cell r="E5720">
            <v>4.92</v>
          </cell>
          <cell r="F5720">
            <v>13.91</v>
          </cell>
        </row>
        <row r="5721">
          <cell r="A5721" t="str">
            <v>AUX1844</v>
          </cell>
          <cell r="B5721" t="str">
            <v>JOELHO 90° DE PVC RÍGIDO COM BUCHA DE LATÃO 20MMX1/2" - FORNECIMENTO E INSTALAÇÃO</v>
          </cell>
          <cell r="C5721" t="str">
            <v xml:space="preserve">UN </v>
          </cell>
          <cell r="D5721">
            <v>10.89</v>
          </cell>
          <cell r="E5721">
            <v>7.97</v>
          </cell>
          <cell r="F5721">
            <v>18.86</v>
          </cell>
        </row>
        <row r="5722">
          <cell r="A5722">
            <v>103950</v>
          </cell>
          <cell r="B5722" t="str">
            <v>JOELHO DE REDUÇÃO, 90 GRAUS, PVC, SOLDÁVEL, DN 25 MM X 20 MM, INSTALADO EM RAMAL OU SUB-RAMAL DE ÁGUA - FORNECIMENTO E INSTALAÇÃO. AF_06/2022</v>
          </cell>
          <cell r="C5722" t="str">
            <v>UN</v>
          </cell>
          <cell r="D5722">
            <v>6.2</v>
          </cell>
          <cell r="E5722">
            <v>5.31</v>
          </cell>
          <cell r="F5722">
            <v>11.51</v>
          </cell>
        </row>
        <row r="5723">
          <cell r="A5723">
            <v>103951</v>
          </cell>
          <cell r="B5723" t="str">
            <v>JOELHO DE REDUÇÃO, 90 GRAUS, PVC, SOLDÁVEL, DN 32 MM X 25 MM, INSTALADO EM RAMAL OU SUB-RAMAL DE ÁGUA - FORNECIMENTO E INSTALAÇÃO. AF_06/2022</v>
          </cell>
          <cell r="C5723" t="str">
            <v>UN</v>
          </cell>
          <cell r="D5723">
            <v>9.7100000000000009</v>
          </cell>
          <cell r="E5723">
            <v>6.24</v>
          </cell>
          <cell r="F5723">
            <v>15.95</v>
          </cell>
        </row>
        <row r="5724">
          <cell r="A5724" t="str">
            <v>AUX1520</v>
          </cell>
          <cell r="B5724" t="str">
            <v>JOELHO DE REDUÇÃO 90° DE PVC SOLDÁVEL ÁGUA FRIA 25X20MM - FORNECIMENTO E INSTALAÇÃO</v>
          </cell>
          <cell r="C5724" t="str">
            <v>UN</v>
          </cell>
          <cell r="D5724">
            <v>6.72</v>
          </cell>
          <cell r="E5724">
            <v>6.52</v>
          </cell>
          <cell r="F5724">
            <v>13.24</v>
          </cell>
        </row>
        <row r="5725">
          <cell r="A5725" t="str">
            <v>AUX1516</v>
          </cell>
          <cell r="B5725" t="str">
            <v>JOELHO DE REDUÇÃO 90° DE PVC SOLDÁVEL ÁGUA FRIA 32X25MM - FORNECIMENTO E INSTALAÇÃO</v>
          </cell>
          <cell r="C5725" t="str">
            <v>UN</v>
          </cell>
          <cell r="D5725">
            <v>9.9</v>
          </cell>
          <cell r="E5725">
            <v>6.52</v>
          </cell>
          <cell r="F5725">
            <v>16.420000000000002</v>
          </cell>
        </row>
        <row r="5726">
          <cell r="A5726" t="str">
            <v>AUX3324</v>
          </cell>
          <cell r="B5726" t="str">
            <v>JOELHO DE REDUÇÃO 90° DE PVC, SOLDÁVEL COM ROSCA, DN 25MM, X 1/2" - FORNECIMENTO E INSTALAÇÃO</v>
          </cell>
          <cell r="C5726" t="str">
            <v xml:space="preserve">UN </v>
          </cell>
          <cell r="D5726">
            <v>7.22</v>
          </cell>
          <cell r="E5726">
            <v>4.91</v>
          </cell>
          <cell r="F5726">
            <v>12.13</v>
          </cell>
        </row>
        <row r="5727">
          <cell r="A5727">
            <v>89371</v>
          </cell>
          <cell r="B5727" t="str">
            <v>LUVA, PVC, SOLDÁVEL, DN 20MM, INSTALADO EM RAMAL OU SUB-RAMAL DE ÁGUA - FORNECIMENTO E INSTALAÇÃO. AF_06/2022</v>
          </cell>
          <cell r="C5727" t="str">
            <v>UN</v>
          </cell>
          <cell r="D5727">
            <v>3</v>
          </cell>
          <cell r="E5727">
            <v>3.3</v>
          </cell>
          <cell r="F5727">
            <v>6.3</v>
          </cell>
        </row>
        <row r="5728">
          <cell r="A5728">
            <v>89378</v>
          </cell>
          <cell r="B5728" t="str">
            <v>LUVA, PVC, SOLDÁVEL, DN 25MM, INSTALADO EM RAMAL OU SUB-RAMAL DE ÁGUA - FORNECIMENTO E INSTALAÇÃO. AF_06/2022</v>
          </cell>
          <cell r="C5728" t="str">
            <v>UN</v>
          </cell>
          <cell r="D5728">
            <v>3.64</v>
          </cell>
          <cell r="E5728">
            <v>3.81</v>
          </cell>
          <cell r="F5728">
            <v>7.45</v>
          </cell>
        </row>
        <row r="5729">
          <cell r="A5729">
            <v>89386</v>
          </cell>
          <cell r="B5729" t="str">
            <v>LUVA, PVC, SOLDÁVEL, DN 32MM, INSTALADO EM RAMAL OU SUB-RAMAL DE ÁGUA - FORNECIMENTO E INSTALAÇÃO. AF_06/2022</v>
          </cell>
          <cell r="C5729" t="str">
            <v>UN</v>
          </cell>
          <cell r="D5729">
            <v>5.7</v>
          </cell>
          <cell r="E5729">
            <v>4.53</v>
          </cell>
          <cell r="F5729">
            <v>10.23</v>
          </cell>
        </row>
        <row r="5730">
          <cell r="A5730">
            <v>89372</v>
          </cell>
          <cell r="B5730" t="str">
            <v>LUVA DE CORRER, PVC, SOLDÁVEL, DN 20MM, INSTALADO EM RAMAL OU SUB-RAMAL DE ÁGUA - FORNECIMENTO E INSTALAÇÃO. AF_06/2022</v>
          </cell>
          <cell r="C5730" t="str">
            <v>UN</v>
          </cell>
          <cell r="D5730">
            <v>14.09</v>
          </cell>
          <cell r="E5730">
            <v>3.26</v>
          </cell>
          <cell r="F5730">
            <v>17.350000000000001</v>
          </cell>
        </row>
        <row r="5731">
          <cell r="A5731">
            <v>89379</v>
          </cell>
          <cell r="B5731" t="str">
            <v>LUVA DE CORRER, PVC, SOLDÁVEL, DN 25MM, INSTALADO EM RAMAL OU SUB-RAMAL DE ÁGUA - FORNECIMENTO E INSTALAÇÃO. AF_12/2014</v>
          </cell>
          <cell r="C5731" t="str">
            <v>UN</v>
          </cell>
          <cell r="D5731">
            <v>16.63</v>
          </cell>
          <cell r="E5731">
            <v>3.78</v>
          </cell>
          <cell r="F5731">
            <v>20.41</v>
          </cell>
        </row>
        <row r="5732">
          <cell r="A5732">
            <v>89387</v>
          </cell>
          <cell r="B5732" t="str">
            <v>LUVA DE CORRER, PVC, SOLDÁVEL, DN 32MM, INSTALADO EM RAMAL OU SUB-RAMAL DE ÁGUA   FORNECIMENTO E INSTALAÇÃO. AF_06/2022</v>
          </cell>
          <cell r="C5732" t="str">
            <v>UN</v>
          </cell>
          <cell r="D5732">
            <v>28.11</v>
          </cell>
          <cell r="E5732">
            <v>4.51</v>
          </cell>
          <cell r="F5732">
            <v>32.619999999999997</v>
          </cell>
        </row>
        <row r="5733">
          <cell r="A5733">
            <v>89979</v>
          </cell>
          <cell r="B5733" t="str">
            <v>LUVA COM BUCHA DE LATÃO, PVC, SOLDÁVEL, DN 32MM X 1 , INSTALADO EM RAMAL OU SUB-RAMAL DE ÁGUA   FORNECIMENTO E INSTALAÇÃO. AF_06/2022</v>
          </cell>
          <cell r="C5733" t="str">
            <v>UN</v>
          </cell>
          <cell r="D5733">
            <v>22.64</v>
          </cell>
          <cell r="E5733">
            <v>4.1500000000000004</v>
          </cell>
          <cell r="F5733">
            <v>26.79</v>
          </cell>
        </row>
        <row r="5734">
          <cell r="A5734">
            <v>89373</v>
          </cell>
          <cell r="B5734" t="str">
            <v>LUVA DE REDUÇÃO, PVC, SOLDÁVEL, DN 25MM X 20MM, INSTALADO EM RAMAL OU SUB-RAMAL DE ÁGUA - FORNECIMENTO E INSTALAÇÃO. AF_06/2022</v>
          </cell>
          <cell r="C5734" t="str">
            <v>UN</v>
          </cell>
          <cell r="D5734">
            <v>4.03</v>
          </cell>
          <cell r="E5734">
            <v>3.54</v>
          </cell>
          <cell r="F5734">
            <v>7.57</v>
          </cell>
        </row>
        <row r="5735">
          <cell r="A5735">
            <v>89380</v>
          </cell>
          <cell r="B5735" t="str">
            <v>LUVA DE REDUÇÃO, PVC, SOLDÁVEL, DN 32MM X 25MM, INSTALADO EM RAMAL OU SUB-RAMAL DE ÁGUA - FORNECIMENTO E INSTALAÇÃO. AF_06/2022</v>
          </cell>
          <cell r="C5735" t="str">
            <v>UN</v>
          </cell>
          <cell r="D5735">
            <v>6.58</v>
          </cell>
          <cell r="E5735">
            <v>4.16</v>
          </cell>
          <cell r="F5735">
            <v>10.74</v>
          </cell>
        </row>
        <row r="5736">
          <cell r="A5736">
            <v>89374</v>
          </cell>
          <cell r="B5736" t="str">
            <v>LUVA COM BUCHA DE LATÃO, PVC, SOLDÁVEL, DN 20MM X 1/2", INSTALADO EM RAMAL OU SUB-RAMAL DE ÁGUA - FORNECIMENTO E INSTALAÇÃO. AF_06/2022</v>
          </cell>
          <cell r="C5736" t="str">
            <v>UN</v>
          </cell>
          <cell r="D5736">
            <v>7.87</v>
          </cell>
          <cell r="E5736">
            <v>3.01</v>
          </cell>
          <cell r="F5736">
            <v>10.88</v>
          </cell>
        </row>
        <row r="5737">
          <cell r="A5737">
            <v>89381</v>
          </cell>
          <cell r="B5737" t="str">
            <v>LUVA COM BUCHA DE LATÃO, PVC, SOLDÁVEL, DN 25MM X 3/4 , INSTALADO EM RAMAL OU SUB-RAMAL DE ÁGUA - FORNECIMENTO E INSTALAÇÃO. AF_06/2022</v>
          </cell>
          <cell r="C5737" t="str">
            <v>UN</v>
          </cell>
          <cell r="D5737">
            <v>9.84</v>
          </cell>
          <cell r="E5737">
            <v>3.53</v>
          </cell>
          <cell r="F5737">
            <v>13.37</v>
          </cell>
        </row>
        <row r="5738">
          <cell r="A5738">
            <v>89385</v>
          </cell>
          <cell r="B5738" t="str">
            <v>LUVA SOLDÁVEL E COM ROSCA, PVC, SOLDÁVEL, DN 25MM X 3/4 , INSTALADO EM RAMAL OU SUB-RAMAL DE ÁGUA - FORNECIMENTO E INSTALAÇÃO. AF_06/2022</v>
          </cell>
          <cell r="C5738" t="str">
            <v>UN</v>
          </cell>
          <cell r="D5738">
            <v>4.1500000000000004</v>
          </cell>
          <cell r="E5738">
            <v>3.54</v>
          </cell>
          <cell r="F5738">
            <v>7.69</v>
          </cell>
        </row>
        <row r="5739">
          <cell r="A5739">
            <v>89389</v>
          </cell>
          <cell r="B5739" t="str">
            <v>LUVA SOLDÁVEL E COM ROSCA, PVC, SOLDÁVEL, DN 32MM X 1 , INSTALADO EM RAMAL OU SUB-RAMAL DE ÁGUA - FORNECIMENTO E INSTALAÇÃO. AF_06/2022</v>
          </cell>
          <cell r="C5739" t="str">
            <v>UN</v>
          </cell>
          <cell r="D5739">
            <v>8.15</v>
          </cell>
          <cell r="E5739">
            <v>4.16</v>
          </cell>
          <cell r="F5739">
            <v>12.31</v>
          </cell>
        </row>
        <row r="5740">
          <cell r="A5740">
            <v>89397</v>
          </cell>
          <cell r="B5740" t="str">
            <v>TÊ DE REDUÇÃO, PVC, SOLDÁVEL, DN 25MM X 20MM, INSTALADO EM RAMAL OU SUB-RAMAL DE ÁGUA - FORNECIMENTO E INSTALAÇÃO. AF_06/2022</v>
          </cell>
          <cell r="C5740" t="str">
            <v>UN</v>
          </cell>
          <cell r="D5740">
            <v>8.68</v>
          </cell>
          <cell r="E5740">
            <v>7.05</v>
          </cell>
          <cell r="F5740">
            <v>15.73</v>
          </cell>
        </row>
        <row r="5741">
          <cell r="A5741">
            <v>89400</v>
          </cell>
          <cell r="B5741" t="str">
            <v>TÊ DE REDUÇÃO, PVC, SOLDÁVEL, DN 32MM X 25MM, INSTALADO EM RAMAL OU SUB-RAMAL DE ÁGUA - FORNECIMENTO E INSTALAÇÃO. AF_06/2022</v>
          </cell>
          <cell r="C5741" t="str">
            <v>UN</v>
          </cell>
          <cell r="D5741">
            <v>12.99</v>
          </cell>
          <cell r="E5741">
            <v>8.3000000000000007</v>
          </cell>
          <cell r="F5741">
            <v>21.29</v>
          </cell>
        </row>
        <row r="5742">
          <cell r="A5742" t="str">
            <v>AUX3127</v>
          </cell>
          <cell r="B5742" t="str">
            <v>TÊ DE REDUÇÃO 90° DE PVC RÍGIDO SOLDÁVEL MARROM D=40X25 MM</v>
          </cell>
          <cell r="C5742" t="str">
            <v xml:space="preserve">UN </v>
          </cell>
          <cell r="D5742">
            <v>12.05</v>
          </cell>
          <cell r="E5742">
            <v>10.87</v>
          </cell>
          <cell r="F5742">
            <v>22.92</v>
          </cell>
        </row>
        <row r="5743">
          <cell r="A5743" t="str">
            <v>AUX0861</v>
          </cell>
          <cell r="B5743" t="str">
            <v>TÊ DE REDUÇÃO 90° DE PVC RÍGIDO SOLDÁVEL MARROM D=40X32 MM</v>
          </cell>
          <cell r="C5743" t="str">
            <v xml:space="preserve">UN </v>
          </cell>
          <cell r="D5743">
            <v>17.2</v>
          </cell>
          <cell r="E5743">
            <v>10.87</v>
          </cell>
          <cell r="F5743">
            <v>28.07</v>
          </cell>
        </row>
        <row r="5744">
          <cell r="A5744" t="str">
            <v>AUX2853</v>
          </cell>
          <cell r="B5744" t="str">
            <v>TÊ DE REDUÇÃO 90° DE PVC RÍGIDO SOLDÁVEL MARROM D=50X32 MM</v>
          </cell>
          <cell r="C5744" t="str">
            <v xml:space="preserve">UN </v>
          </cell>
          <cell r="D5744">
            <v>25.22</v>
          </cell>
          <cell r="E5744">
            <v>10.87</v>
          </cell>
          <cell r="F5744">
            <v>36.090000000000003</v>
          </cell>
        </row>
        <row r="5745">
          <cell r="A5745" t="str">
            <v>AUX2457</v>
          </cell>
          <cell r="B5745" t="str">
            <v>TÊ DE REDUÇÃO 90° DE PVC RÍGIDO SOLDÁVEL MARROM D=50X40 MM</v>
          </cell>
          <cell r="C5745" t="str">
            <v xml:space="preserve">UN </v>
          </cell>
          <cell r="D5745">
            <v>28.95</v>
          </cell>
          <cell r="E5745">
            <v>11.23</v>
          </cell>
          <cell r="F5745">
            <v>40.18</v>
          </cell>
        </row>
        <row r="5746">
          <cell r="A5746">
            <v>89393</v>
          </cell>
          <cell r="B5746" t="str">
            <v>TE, PVC, SOLDÁVEL, DN 20MM, INSTALADO EM RAMAL OU SUB-RAMAL DE ÁGUA - FORNECIMENTO E INSTALAÇÃO. AF_06/2022</v>
          </cell>
          <cell r="C5746" t="str">
            <v>UN</v>
          </cell>
          <cell r="D5746">
            <v>5.07</v>
          </cell>
          <cell r="E5746">
            <v>6.56</v>
          </cell>
          <cell r="F5746">
            <v>11.63</v>
          </cell>
        </row>
        <row r="5747">
          <cell r="A5747">
            <v>89395</v>
          </cell>
          <cell r="B5747" t="str">
            <v>TE, PVC, SOLDÁVEL, DN 25MM, INSTALADO EM RAMAL OU SUB-RAMAL DE ÁGUA - FORNECIMENTO E INSTALAÇÃO. AF_06/2022</v>
          </cell>
          <cell r="C5747" t="str">
            <v>UN</v>
          </cell>
          <cell r="D5747">
            <v>6.17</v>
          </cell>
          <cell r="E5747">
            <v>7.6</v>
          </cell>
          <cell r="F5747">
            <v>13.77</v>
          </cell>
        </row>
        <row r="5748">
          <cell r="A5748">
            <v>89398</v>
          </cell>
          <cell r="B5748" t="str">
            <v>TE, PVC, SOLDÁVEL, DN 32MM, INSTALADO EM RAMAL OU SUB-RAMAL DE ÁGUA - FORNECIMENTO E INSTALAÇÃO. AF_06/2022</v>
          </cell>
          <cell r="C5748" t="str">
            <v>UN</v>
          </cell>
          <cell r="D5748">
            <v>10.3</v>
          </cell>
          <cell r="E5748">
            <v>9.06</v>
          </cell>
          <cell r="F5748">
            <v>19.36</v>
          </cell>
        </row>
        <row r="5749">
          <cell r="A5749" t="str">
            <v>AUX1936</v>
          </cell>
          <cell r="B5749" t="str">
            <v>TÊ 90° DE PVC RÍGIDO SOLDÁVEL, MARROM  D=40 MM</v>
          </cell>
          <cell r="C5749" t="str">
            <v xml:space="preserve">UN </v>
          </cell>
          <cell r="D5749">
            <v>16.7</v>
          </cell>
          <cell r="E5749">
            <v>10.87</v>
          </cell>
          <cell r="F5749">
            <v>27.57</v>
          </cell>
        </row>
        <row r="5750">
          <cell r="A5750" t="str">
            <v>AUX0782</v>
          </cell>
          <cell r="B5750" t="str">
            <v>TÊ 90° DE PVC RÍGIDO SOLDÁVEL, MARROM  D=50 MM</v>
          </cell>
          <cell r="C5750" t="str">
            <v xml:space="preserve">UN </v>
          </cell>
          <cell r="D5750">
            <v>17.97</v>
          </cell>
          <cell r="E5750">
            <v>10.87</v>
          </cell>
          <cell r="F5750">
            <v>28.84</v>
          </cell>
        </row>
        <row r="5751">
          <cell r="A5751" t="str">
            <v>AUX2912</v>
          </cell>
          <cell r="B5751" t="str">
            <v>TÊ 90° DE PVC RÍGIDO SOLDÁVEL, MARROM D=60 MM</v>
          </cell>
          <cell r="C5751" t="str">
            <v xml:space="preserve">UN </v>
          </cell>
          <cell r="D5751">
            <v>42.83</v>
          </cell>
          <cell r="E5751">
            <v>10.87</v>
          </cell>
          <cell r="F5751">
            <v>53.7</v>
          </cell>
        </row>
        <row r="5752">
          <cell r="A5752">
            <v>89394</v>
          </cell>
          <cell r="B5752" t="str">
            <v>TÊ COM BUCHA DE LATÃO NA BOLSA CENTRAL, PVC, SOLDÁVEL, DN 20MM X 1/2 , INSTALADO EM RAMAL OU SUB-RAMAL DE ÁGUA - FORNECIMENTO E INSTALAÇÃO. AF_06/2022</v>
          </cell>
          <cell r="C5752" t="str">
            <v>UN</v>
          </cell>
          <cell r="D5752">
            <v>14</v>
          </cell>
          <cell r="E5752">
            <v>6.01</v>
          </cell>
          <cell r="F5752">
            <v>20.010000000000002</v>
          </cell>
        </row>
        <row r="5753">
          <cell r="A5753">
            <v>89396</v>
          </cell>
          <cell r="B5753" t="str">
            <v>TÊ COM BUCHA DE LATÃO NA BOLSA CENTRAL, PVC, SOLDÁVEL, DN 25MM X 1/2 , INSTALADO EM RAMAL OU SUB-RAMAL DE ÁGUA - FORNECIMENTO E INSTALAÇÃO. AF_06/2022</v>
          </cell>
          <cell r="C5753" t="str">
            <v>UN</v>
          </cell>
          <cell r="D5753">
            <v>15.42</v>
          </cell>
          <cell r="E5753">
            <v>6.54</v>
          </cell>
          <cell r="F5753">
            <v>21.96</v>
          </cell>
        </row>
        <row r="5754">
          <cell r="A5754">
            <v>90374</v>
          </cell>
          <cell r="B5754" t="str">
            <v>TÊ COM BUCHA DE LATÃO NA BOLSA CENTRAL, PVC, SOLDÁVEL, DN 25MM X 3/4 , INSTALADO EM RAMAL OU SUB-RAMAL DE ÁGUA - FORNECIMENTO E INSTALAÇÃO. AF_06/2022</v>
          </cell>
          <cell r="C5754" t="str">
            <v>UN</v>
          </cell>
          <cell r="D5754">
            <v>16.75</v>
          </cell>
          <cell r="E5754">
            <v>7.05</v>
          </cell>
          <cell r="F5754">
            <v>23.8</v>
          </cell>
        </row>
        <row r="5755">
          <cell r="A5755">
            <v>89399</v>
          </cell>
          <cell r="B5755" t="str">
            <v>TÊ COM BUCHA DE LATÃO NA BOLSA CENTRAL, PVC, SOLDÁVEL, DN 32MM X 3/4 , INSTALADO EM RAMAL OU SUB-RAMAL DE ÁGUA - FORNECIMENTO E INSTALAÇÃO. AF_06/2022</v>
          </cell>
          <cell r="C5755" t="str">
            <v>UN</v>
          </cell>
          <cell r="D5755">
            <v>19.25</v>
          </cell>
          <cell r="E5755">
            <v>7.42</v>
          </cell>
          <cell r="F5755">
            <v>26.67</v>
          </cell>
        </row>
        <row r="5756">
          <cell r="A5756">
            <v>103947</v>
          </cell>
          <cell r="B5756" t="str">
            <v>BUCHA DE REDUÇÃO, CURTA, PVC, SOLDÁVEL, DN 25 X 20 MM, INSTALADO EM RAMAL OU SUB-RAMAL DE ÁGUA - FORNECIMENTO E INSTALAÇÃO. AF_06/2022</v>
          </cell>
          <cell r="C5756" t="str">
            <v>UN</v>
          </cell>
          <cell r="D5756">
            <v>3.1</v>
          </cell>
          <cell r="E5756">
            <v>3.56</v>
          </cell>
          <cell r="F5756">
            <v>6.66</v>
          </cell>
        </row>
        <row r="5757">
          <cell r="A5757">
            <v>103948</v>
          </cell>
          <cell r="B5757" t="str">
            <v>BUCHA DE REDUÇÃO, CURTA, PVC, SOLDÁVEL, DN 32 X 25 MM, INSTALADO EM RAMAL OU SUB-RAMAL DE ÁGUA - FORNECIMENTO E INSTALAÇÃO. AF_06/2022</v>
          </cell>
          <cell r="C5757" t="str">
            <v>UN</v>
          </cell>
          <cell r="D5757">
            <v>4.1399999999999997</v>
          </cell>
          <cell r="E5757">
            <v>4.18</v>
          </cell>
          <cell r="F5757">
            <v>8.32</v>
          </cell>
        </row>
        <row r="5758">
          <cell r="A5758">
            <v>103949</v>
          </cell>
          <cell r="B5758" t="str">
            <v>BUCHA DE REDUÇÃO, LONGA, PVC, SOLDÁVEL, DN 32 X 20 MM, INSTALADO EM RAMAL OU SUB-RAMAL DE ÁGUA - FORNECIMENTO E INSTALAÇÃO. AF_06/2022</v>
          </cell>
          <cell r="C5758" t="str">
            <v>UN</v>
          </cell>
          <cell r="D5758">
            <v>5.96</v>
          </cell>
          <cell r="E5758">
            <v>3.91</v>
          </cell>
          <cell r="F5758">
            <v>9.8699999999999992</v>
          </cell>
        </row>
        <row r="5759">
          <cell r="A5759" t="str">
            <v>AUX3533</v>
          </cell>
          <cell r="B5759" t="str">
            <v xml:space="preserve">BUCHA DE REDUÇÃO CURTA DE PVC RÍGIDO SOLDÁVEL, MARROM, DIÂM = 75X60MM </v>
          </cell>
          <cell r="C5759" t="str">
            <v>UN</v>
          </cell>
          <cell r="D5759">
            <v>31.02</v>
          </cell>
          <cell r="E5759">
            <v>7.11</v>
          </cell>
          <cell r="F5759">
            <v>38.130000000000003</v>
          </cell>
        </row>
        <row r="5760">
          <cell r="A5760" t="str">
            <v>AUX3530</v>
          </cell>
          <cell r="B5760" t="str">
            <v>BUCHA DE REDUÇÃO LONGA DE PVC RÍGIDO SOLDÁVEL, MARROM, DIÂM = 75X50 MM</v>
          </cell>
          <cell r="C5760" t="str">
            <v xml:space="preserve">UN </v>
          </cell>
          <cell r="D5760">
            <v>33.200000000000003</v>
          </cell>
          <cell r="E5760">
            <v>11.24</v>
          </cell>
          <cell r="F5760">
            <v>44.44</v>
          </cell>
        </row>
        <row r="5761">
          <cell r="A5761" t="str">
            <v>AUX2890</v>
          </cell>
          <cell r="B5761" t="str">
            <v>BUCHA DE REDUÇÃO CURTA DE PVC RÍGIDO SOLDÁVEL, MARROM, DIÂM = 60X50 MM</v>
          </cell>
          <cell r="C5761" t="str">
            <v xml:space="preserve">UN </v>
          </cell>
          <cell r="D5761">
            <v>12.74</v>
          </cell>
          <cell r="E5761">
            <v>5.07</v>
          </cell>
          <cell r="F5761">
            <v>17.809999999999999</v>
          </cell>
        </row>
        <row r="5762">
          <cell r="A5762" t="str">
            <v>AUX2889</v>
          </cell>
          <cell r="B5762" t="str">
            <v>BUCHA DE REDUÇÃO CURTA DE PVC RÍGIDO SOLDÁVEL, MARROM, DIÂM = 50X40 MM</v>
          </cell>
          <cell r="C5762" t="str">
            <v xml:space="preserve">UN </v>
          </cell>
          <cell r="D5762">
            <v>9.01</v>
          </cell>
          <cell r="E5762">
            <v>5.07</v>
          </cell>
          <cell r="F5762">
            <v>14.08</v>
          </cell>
        </row>
        <row r="5763">
          <cell r="A5763" t="str">
            <v>AUX2929</v>
          </cell>
          <cell r="B5763" t="str">
            <v>BUCHA DE REDUÇÃO CURTA DE PVC RÍGIDO SOLDÁVEL, MARROM, DIÂM = 32X25 MM</v>
          </cell>
          <cell r="C5763" t="str">
            <v xml:space="preserve">UN </v>
          </cell>
          <cell r="D5763">
            <v>3.81</v>
          </cell>
          <cell r="E5763">
            <v>3.26</v>
          </cell>
          <cell r="F5763">
            <v>7.07</v>
          </cell>
        </row>
        <row r="5764">
          <cell r="A5764" t="str">
            <v>AUX3481</v>
          </cell>
          <cell r="B5764" t="str">
            <v>BUCHA DE REDUÇÃO LONGA DE PVC RÍGIDO SOLDÁVEL, MARROM, DIÂM = 110X60 CM</v>
          </cell>
          <cell r="C5764" t="str">
            <v xml:space="preserve">UN </v>
          </cell>
          <cell r="D5764">
            <v>41.27</v>
          </cell>
          <cell r="E5764">
            <v>12.68</v>
          </cell>
          <cell r="F5764">
            <v>53.95</v>
          </cell>
        </row>
        <row r="5765">
          <cell r="A5765" t="str">
            <v>AUX2644</v>
          </cell>
          <cell r="B5765" t="str">
            <v>BUCHA DE REDUÇÃO LONGA DE PVC RÍGIDO SOLDÁVEL, MARROM, DIÂM=60X40MM</v>
          </cell>
          <cell r="C5765" t="str">
            <v xml:space="preserve">UN </v>
          </cell>
          <cell r="D5765">
            <v>24.82</v>
          </cell>
          <cell r="E5765">
            <v>10.15</v>
          </cell>
          <cell r="F5765">
            <v>34.97</v>
          </cell>
        </row>
        <row r="5766">
          <cell r="A5766" t="str">
            <v>AUX2862</v>
          </cell>
          <cell r="B5766" t="str">
            <v>BUCHA DE REDUÇÃO LONGA DE PVC RÍGIDO SOLDÁVEL, MARROM, DIÂM = 60X32 MM</v>
          </cell>
          <cell r="C5766" t="str">
            <v xml:space="preserve">UN </v>
          </cell>
          <cell r="D5766">
            <v>21.54</v>
          </cell>
          <cell r="E5766">
            <v>9.42</v>
          </cell>
          <cell r="F5766">
            <v>30.96</v>
          </cell>
        </row>
        <row r="5767">
          <cell r="A5767" t="str">
            <v>AUX2930</v>
          </cell>
          <cell r="B5767" t="str">
            <v>BUCHA DE REDUÇÃO LONGA DE PVC RÍGIDO SOLDÁVEL, MARROM, DIÂM = 60X25 MM</v>
          </cell>
          <cell r="C5767" t="str">
            <v xml:space="preserve">UN </v>
          </cell>
          <cell r="D5767">
            <v>20.79</v>
          </cell>
          <cell r="E5767">
            <v>9.06</v>
          </cell>
          <cell r="F5767">
            <v>29.85</v>
          </cell>
        </row>
        <row r="5768">
          <cell r="A5768" t="str">
            <v>AUX0862</v>
          </cell>
          <cell r="B5768" t="str">
            <v>BUCHA DE REDUÇÃO LONGA DE PVC RÍGIDO SOLDÁVEL, MARROM, DIÂM = 50X32 MM</v>
          </cell>
          <cell r="C5768" t="str">
            <v xml:space="preserve">UN </v>
          </cell>
          <cell r="D5768">
            <v>14.91</v>
          </cell>
          <cell r="E5768">
            <v>9.06</v>
          </cell>
          <cell r="F5768">
            <v>23.97</v>
          </cell>
        </row>
        <row r="5769">
          <cell r="A5769" t="str">
            <v>AUX2024</v>
          </cell>
          <cell r="B5769" t="str">
            <v>BUCHA DE REDUÇÃO LONGA DE PVC RÍGIDO SOLDÁVEL, MARROM, DIÂM=50X25MM</v>
          </cell>
          <cell r="C5769" t="str">
            <v xml:space="preserve">UN </v>
          </cell>
          <cell r="D5769">
            <v>12.59</v>
          </cell>
          <cell r="E5769">
            <v>8.69</v>
          </cell>
          <cell r="F5769">
            <v>21.28</v>
          </cell>
        </row>
        <row r="5770">
          <cell r="A5770" t="str">
            <v>AUX1517</v>
          </cell>
          <cell r="B5770" t="str">
            <v>BUCHA DE REDUÇÃO LONGA DE PVC RÍGIDO SOLDÁVEL, MARROM, DIÂM=50X20 MM</v>
          </cell>
          <cell r="C5770" t="str">
            <v xml:space="preserve">UN </v>
          </cell>
          <cell r="D5770">
            <v>7.31</v>
          </cell>
          <cell r="E5770">
            <v>8.33</v>
          </cell>
          <cell r="F5770">
            <v>15.64</v>
          </cell>
        </row>
        <row r="5771">
          <cell r="A5771" t="str">
            <v>AUX2355</v>
          </cell>
          <cell r="B5771" t="str">
            <v>BUCHA DE REDUÇÃO LONGA DE PVC RÍGIDO SOLDÁVEL, MARROM, DIÂM=40X25MM</v>
          </cell>
          <cell r="C5771" t="str">
            <v xml:space="preserve">UN </v>
          </cell>
          <cell r="D5771">
            <v>10.48</v>
          </cell>
          <cell r="E5771">
            <v>7.97</v>
          </cell>
          <cell r="F5771">
            <v>18.45</v>
          </cell>
        </row>
        <row r="5772">
          <cell r="A5772" t="str">
            <v>AUX3511</v>
          </cell>
          <cell r="B5772" t="str">
            <v>BUCHA DE REDUÇÃO DE PVC RÍGIDO ROSCÁVEL DIÂM = 3" X 2" (75MM X 50MM)</v>
          </cell>
          <cell r="C5772" t="str">
            <v>UN</v>
          </cell>
          <cell r="D5772">
            <v>31.34</v>
          </cell>
          <cell r="E5772">
            <v>7.11</v>
          </cell>
          <cell r="F5772">
            <v>38.450000000000003</v>
          </cell>
        </row>
        <row r="5773">
          <cell r="A5773" t="str">
            <v>AUX1515</v>
          </cell>
          <cell r="B5773" t="str">
            <v>LUVA DE PVC RÍGIDO ROSCÁVEL DIÂM = 3/4"</v>
          </cell>
          <cell r="C5773" t="str">
            <v xml:space="preserve">UN </v>
          </cell>
          <cell r="D5773">
            <v>4.7300000000000004</v>
          </cell>
          <cell r="E5773">
            <v>3.98</v>
          </cell>
          <cell r="F5773">
            <v>8.7100000000000009</v>
          </cell>
        </row>
        <row r="5774">
          <cell r="A5774">
            <v>89375</v>
          </cell>
          <cell r="B5774" t="str">
            <v>UNIÃO, PVC, SOLDÁVEL, DN 20MM, INSTALADO EM RAMAL OU SUB-RAMAL DE ÁGUA - FORNECIMENTO E INSTALAÇÃO. AF_06/2022</v>
          </cell>
          <cell r="C5774" t="str">
            <v>UN</v>
          </cell>
          <cell r="D5774">
            <v>9.61</v>
          </cell>
          <cell r="E5774">
            <v>3.27</v>
          </cell>
          <cell r="F5774">
            <v>12.88</v>
          </cell>
        </row>
        <row r="5775">
          <cell r="A5775">
            <v>89382</v>
          </cell>
          <cell r="B5775" t="str">
            <v>UNIÃO, PVC, SOLDÁVEL, DN 25MM, INSTALADO EM RAMAL OU SUB-RAMAL DE ÁGUA - FORNECIMENTO E INSTALAÇÃO. AF_06/2022</v>
          </cell>
          <cell r="C5775" t="str">
            <v>UN</v>
          </cell>
          <cell r="D5775">
            <v>11.73</v>
          </cell>
          <cell r="E5775">
            <v>3.78</v>
          </cell>
          <cell r="F5775">
            <v>15.51</v>
          </cell>
        </row>
        <row r="5776">
          <cell r="A5776">
            <v>89390</v>
          </cell>
          <cell r="B5776" t="str">
            <v>UNIÃO, PVC, SOLDÁVEL, DN 32MM, INSTALADO EM RAMAL OU SUB-RAMAL DE ÁGUA - FORNECIMENTO E INSTALAÇÃO. AF_06/2022</v>
          </cell>
          <cell r="C5776" t="str">
            <v>UN</v>
          </cell>
          <cell r="D5776">
            <v>18.600000000000001</v>
          </cell>
          <cell r="E5776">
            <v>4.51</v>
          </cell>
          <cell r="F5776">
            <v>23.11</v>
          </cell>
        </row>
        <row r="5777">
          <cell r="A5777" t="str">
            <v>AUX2023</v>
          </cell>
          <cell r="B5777" t="str">
            <v>CAP DE PVC RÍGIDO SOLDÁVEL, MARROM, DIÂM=50MM</v>
          </cell>
          <cell r="C5777" t="str">
            <v xml:space="preserve">UN </v>
          </cell>
          <cell r="D5777">
            <v>9.83</v>
          </cell>
          <cell r="E5777">
            <v>2.5299999999999998</v>
          </cell>
          <cell r="F5777">
            <v>12.36</v>
          </cell>
        </row>
        <row r="5778">
          <cell r="A5778" t="str">
            <v>AUX2636</v>
          </cell>
          <cell r="B5778" t="str">
            <v>CAP DE PVC RÍGIDO SOLDÁVEL, MARROM, DIÂM=75MM</v>
          </cell>
          <cell r="C5778" t="str">
            <v xml:space="preserve">UN </v>
          </cell>
          <cell r="D5778">
            <v>28.59</v>
          </cell>
          <cell r="E5778">
            <v>3.26</v>
          </cell>
          <cell r="F5778">
            <v>31.85</v>
          </cell>
        </row>
        <row r="5779">
          <cell r="A5779"/>
          <cell r="B5779" t="str">
            <v>ÁGUA FRIA - TUBOS e CONEXÕES DE PVC  (EM RAMAL DE DISTRIBUIÇÃO)</v>
          </cell>
          <cell r="C5779"/>
          <cell r="D5779"/>
          <cell r="E5779"/>
          <cell r="F5779"/>
        </row>
        <row r="5780">
          <cell r="A5780">
            <v>91784</v>
          </cell>
          <cell r="B5780" t="str">
            <v>(COMPOSIÇÃO REPRESENTATIVA) DO SERVIÇO DE INSTALAÇÃO DE TUBOS DE PVC, SOLDÁVEL, ÁGUA FRIA, DN 20 MM (INSTALADO EM RAMAL, SUB-RAMAL OU RAMAL DE DISTRIBUIÇÃO), INCLUSIVE CONEXÕES, CORTES E FIXAÇÕES, PARA PRÉDIOS. AF_10/2015</v>
          </cell>
          <cell r="C5780" t="str">
            <v>M</v>
          </cell>
          <cell r="D5780">
            <v>21.94</v>
          </cell>
          <cell r="E5780">
            <v>27.6</v>
          </cell>
          <cell r="F5780">
            <v>49.54</v>
          </cell>
        </row>
        <row r="5781">
          <cell r="A5781">
            <v>91785</v>
          </cell>
          <cell r="B5781" t="str">
            <v>(COMPOSIÇÃO REPRESENTATIVA) DO SERVIÇO DE INSTALAÇÃO DE TUBOS DE PVC, SOLDÁVEL, ÁGUA FRIA, DN 25 MM (INSTALADO EM RAMAL, SUB-RAMAL, RAMAL DE DISTRIBUIÇÃO OU PRUMADA), INCLUSIVE CONEXÕES, CORTES E FIXAÇÕES, PARA PRÉDIOS. AF_10/2015</v>
          </cell>
          <cell r="C5781" t="str">
            <v>M</v>
          </cell>
          <cell r="D5781">
            <v>21.59</v>
          </cell>
          <cell r="E5781">
            <v>26.86</v>
          </cell>
          <cell r="F5781">
            <v>48.45</v>
          </cell>
        </row>
        <row r="5782">
          <cell r="A5782">
            <v>91786</v>
          </cell>
          <cell r="B5782" t="str">
            <v>(COMPOSIÇÃO REPRESENTATIVA) DO SERVIÇO DE INSTALAÇÃO TUBOS DE PVC, SOLDÁVEL, ÁGUA FRIA, DN 32 MM (INSTALADO EM RAMAL, SUB-RAMAL, RAMAL DE DISTRIBUIÇÃO OU PRUMADA), INCLUSIVE CONEXÕES, CORTES E FIXAÇÕES, PARA PRÉDIOS. AF_10/2015</v>
          </cell>
          <cell r="C5782" t="str">
            <v>M</v>
          </cell>
          <cell r="D5782">
            <v>22.29</v>
          </cell>
          <cell r="E5782">
            <v>11.73</v>
          </cell>
          <cell r="F5782">
            <v>34.020000000000003</v>
          </cell>
        </row>
        <row r="5783">
          <cell r="A5783">
            <v>89401</v>
          </cell>
          <cell r="B5783" t="str">
            <v>TUBO, PVC, SOLDÁVEL, DN 20MM, INSTALADO EM RAMAL DE DISTRIBUIÇÃO DE ÁGUA - FORNECIMENTO E INSTALAÇÃO. AF_06/2022</v>
          </cell>
          <cell r="C5783" t="str">
            <v>M</v>
          </cell>
          <cell r="D5783">
            <v>6.34</v>
          </cell>
          <cell r="E5783">
            <v>5.14</v>
          </cell>
          <cell r="F5783">
            <v>11.48</v>
          </cell>
        </row>
        <row r="5784">
          <cell r="A5784">
            <v>89402</v>
          </cell>
          <cell r="B5784" t="str">
            <v>TUBO, PVC, SOLDÁVEL, DN 25MM, INSTALADO EM RAMAL DE DISTRIBUIÇÃO DE ÁGUA - FORNECIMENTO E INSTALAÇÃO. AF_06/2022</v>
          </cell>
          <cell r="C5784" t="str">
            <v>M</v>
          </cell>
          <cell r="D5784">
            <v>7.25</v>
          </cell>
          <cell r="E5784">
            <v>5.93</v>
          </cell>
          <cell r="F5784">
            <v>13.18</v>
          </cell>
        </row>
        <row r="5785">
          <cell r="A5785">
            <v>89403</v>
          </cell>
          <cell r="B5785" t="str">
            <v>TUBO, PVC, SOLDÁVEL, DN 32MM, INSTALADO EM RAMAL DE DISTRIBUIÇÃO DE ÁGUA - FORNECIMENTO E INSTALAÇÃO. AF_06/2022</v>
          </cell>
          <cell r="C5785" t="str">
            <v>M</v>
          </cell>
          <cell r="D5785">
            <v>13.37</v>
          </cell>
          <cell r="E5785">
            <v>7.07</v>
          </cell>
          <cell r="F5785">
            <v>20.440000000000001</v>
          </cell>
        </row>
        <row r="5786">
          <cell r="A5786">
            <v>103978</v>
          </cell>
          <cell r="B5786" t="str">
            <v>TUBO, PVC, SOLDÁVEL, DN 40MM, INSTALADO EM RAMAL DE DISTRIBUIÇÃO DE ÁGUA - FORNECIMENTO E INSTALAÇÃO. AF_06/2022</v>
          </cell>
          <cell r="C5786" t="str">
            <v>M</v>
          </cell>
          <cell r="D5786">
            <v>19.88</v>
          </cell>
          <cell r="E5786">
            <v>8.3800000000000008</v>
          </cell>
          <cell r="F5786">
            <v>28.26</v>
          </cell>
        </row>
        <row r="5787">
          <cell r="A5787">
            <v>103979</v>
          </cell>
          <cell r="B5787" t="str">
            <v>TUBO, PVC, SOLDÁVEL, DN 50MM, INSTALADO EM RAMAL DE DISTRIBUIÇÃO DE ÁGUA - FORNECIMENTO E INSTALAÇÃO. AF_06/2022</v>
          </cell>
          <cell r="C5787" t="str">
            <v>M</v>
          </cell>
          <cell r="D5787">
            <v>22.11</v>
          </cell>
          <cell r="E5787">
            <v>10.02</v>
          </cell>
          <cell r="F5787">
            <v>32.130000000000003</v>
          </cell>
        </row>
        <row r="5788">
          <cell r="A5788">
            <v>89423</v>
          </cell>
          <cell r="B5788" t="str">
            <v>CURVA DE TRANSPOSIÇÃO, PVC, SOLDÁVEL, DN 20MM, INSTALADO EM RAMAL DE DISTRIBUIÇÃO DE ÁGUA   FORNECIMENTO E INSTALAÇÃO. AF_06/2022</v>
          </cell>
          <cell r="C5788" t="str">
            <v>UN</v>
          </cell>
          <cell r="D5788">
            <v>7.55</v>
          </cell>
          <cell r="E5788">
            <v>2.93</v>
          </cell>
          <cell r="F5788">
            <v>10.48</v>
          </cell>
        </row>
        <row r="5789">
          <cell r="A5789">
            <v>89430</v>
          </cell>
          <cell r="B5789" t="str">
            <v>CURVA DE TRANSPOSIÇÃO, PVC, SOLDÁVEL, DN 25MM, INSTALADO EM RAMAL DE DISTRIBUIÇÃO DE ÁGUA   FORNECIMENTO E INSTALAÇÃO. AF_06/2022</v>
          </cell>
          <cell r="C5789" t="str">
            <v>UN</v>
          </cell>
          <cell r="D5789">
            <v>10.1</v>
          </cell>
          <cell r="E5789">
            <v>3.39</v>
          </cell>
          <cell r="F5789">
            <v>13.49</v>
          </cell>
        </row>
        <row r="5790">
          <cell r="A5790">
            <v>89437</v>
          </cell>
          <cell r="B5790" t="str">
            <v>CURVA DE TRANSPOSIÇÃO, PVC, SOLDÁVEL, DN 32MM, INSTALADO EM RAMAL DE DISTRIBUIÇÃO DE ÁGUA   FORNECIMENTO E INSTALAÇÃO. AF_06/2022</v>
          </cell>
          <cell r="C5790" t="str">
            <v>UN</v>
          </cell>
          <cell r="D5790">
            <v>21.82</v>
          </cell>
          <cell r="E5790">
            <v>4.05</v>
          </cell>
          <cell r="F5790">
            <v>25.87</v>
          </cell>
        </row>
        <row r="5791">
          <cell r="A5791">
            <v>95237</v>
          </cell>
          <cell r="B5791" t="str">
            <v>LUVA COM BUCHA DE LATÃO, PVC, SOLDÁVEL, DN 32MM X 1 , INSTALADO EM RAMAL DE DISTRIBUIÇÃO DE ÁGUA   FORNECIMENTO E INSTALAÇÃO. AF_06/2022</v>
          </cell>
          <cell r="C5791" t="str">
            <v>UN</v>
          </cell>
          <cell r="D5791">
            <v>22.48</v>
          </cell>
          <cell r="E5791">
            <v>3.69</v>
          </cell>
          <cell r="F5791">
            <v>26.17</v>
          </cell>
        </row>
        <row r="5792">
          <cell r="A5792">
            <v>89429</v>
          </cell>
          <cell r="B5792" t="str">
            <v>ADAPTADOR CURTO COM BOLSA E ROSCA PARA REGISTRO, PVC, SOLDÁVEL, DN 25MM X 3/4 , INSTALADO EM RAMAL DE DISTRIBUIÇÃO DE ÁGUA - FORNECIMENTO E INSTALAÇÃO. AF_06/2022</v>
          </cell>
          <cell r="C5792" t="str">
            <v>UN</v>
          </cell>
          <cell r="D5792">
            <v>3.28</v>
          </cell>
          <cell r="E5792">
            <v>3.17</v>
          </cell>
          <cell r="F5792">
            <v>6.45</v>
          </cell>
        </row>
        <row r="5793">
          <cell r="A5793">
            <v>89436</v>
          </cell>
          <cell r="B5793" t="str">
            <v>ADAPTADOR CURTO COM BOLSA E ROSCA PARA REGISTRO, PVC, SOLDÁVEL, DN 32MM X 1 , INSTALADO EM RAMAL DE DISTRIBUIÇÃO DE ÁGUA - FORNECIMENTO E INSTALAÇÃO. AF_06/2022</v>
          </cell>
          <cell r="C5793" t="str">
            <v>UN</v>
          </cell>
          <cell r="D5793">
            <v>4.92</v>
          </cell>
          <cell r="E5793">
            <v>3.72</v>
          </cell>
          <cell r="F5793">
            <v>8.64</v>
          </cell>
        </row>
        <row r="5794">
          <cell r="A5794">
            <v>103992</v>
          </cell>
          <cell r="B5794" t="str">
            <v>ADAPTADOR CURTO COM BOLSA E ROSCA PARA REGISTRO, PVC, SOLDÁVEL, DN 40MM X 1.1/4, INSTALADO EM RAMAL DE DISTRIBUIÇÃO DE ÁGUA - FORNECIMENTO E INSTALAÇÃO. AF_06/2022</v>
          </cell>
          <cell r="C5794" t="str">
            <v>UN</v>
          </cell>
          <cell r="D5794">
            <v>7.79</v>
          </cell>
          <cell r="E5794">
            <v>4.43</v>
          </cell>
          <cell r="F5794">
            <v>12.22</v>
          </cell>
        </row>
        <row r="5795">
          <cell r="A5795">
            <v>103994</v>
          </cell>
          <cell r="B5795" t="str">
            <v>ADAPTADOR CURTO COM BOLSA E ROSCA PARA REGISTRO, PVC, SOLDÁVEL, DN 40MM X 1.1/2, INSTALADO EM RAMAL DE DISTRIBUIÇÃO DE ÁGUA - FORNECIMENTO E INSTALAÇÃO. AF_06/2022</v>
          </cell>
          <cell r="C5795" t="str">
            <v>UN</v>
          </cell>
          <cell r="D5795">
            <v>10.83</v>
          </cell>
          <cell r="E5795">
            <v>4.32</v>
          </cell>
          <cell r="F5795">
            <v>15.15</v>
          </cell>
        </row>
        <row r="5796">
          <cell r="A5796">
            <v>104002</v>
          </cell>
          <cell r="B5796" t="str">
            <v>ADAPTADOR CURTO COM BOLSA E ROSCA PARA REGISTRO, PVC, SOLDÁVEL, DN 50MM X 1.1/4, INSTALADO EM RAMAL DE DISTRIBUIÇÃO DE ÁGUA - FORNECIMENTO E INSTALAÇÃO. AF_06/2022</v>
          </cell>
          <cell r="C5796" t="str">
            <v>UN</v>
          </cell>
          <cell r="D5796">
            <v>13.82</v>
          </cell>
          <cell r="E5796">
            <v>4.88</v>
          </cell>
          <cell r="F5796">
            <v>18.7</v>
          </cell>
        </row>
        <row r="5797">
          <cell r="A5797">
            <v>104001</v>
          </cell>
          <cell r="B5797" t="str">
            <v>ADAPTADOR CURTO COM BOLSA E ROSCA PARA REGISTRO, PVC, SOLDÁVEL, DN 50MM X 1.1/2, INSTALADO EM RAMAL DE DISTRIBUIÇÃO DE ÁGUA - FORNECIMENTO E INSTALAÇÃO. AF_06/2022</v>
          </cell>
          <cell r="C5797" t="str">
            <v>UN</v>
          </cell>
          <cell r="D5797">
            <v>9.65</v>
          </cell>
          <cell r="E5797">
            <v>5.03</v>
          </cell>
          <cell r="F5797">
            <v>14.68</v>
          </cell>
        </row>
        <row r="5798">
          <cell r="A5798">
            <v>89404</v>
          </cell>
          <cell r="B5798" t="str">
            <v>JOELHO 90 GRAUS, PVC, SOLDÁVEL, DN 20MM, INSTALADO EM RAMAL DE DISTRIBUIÇÃO DE ÁGUA - FORNECIMENTO E INSTALAÇÃO. AF_06/2022</v>
          </cell>
          <cell r="C5798" t="str">
            <v>UN</v>
          </cell>
          <cell r="D5798">
            <v>3.22</v>
          </cell>
          <cell r="E5798">
            <v>4.42</v>
          </cell>
          <cell r="F5798">
            <v>7.64</v>
          </cell>
        </row>
        <row r="5799">
          <cell r="A5799">
            <v>89408</v>
          </cell>
          <cell r="B5799" t="str">
            <v>JOELHO 90 GRAUS, PVC, SOLDÁVEL, DN 25MM, INSTALADO EM RAMAL DE DISTRIBUIÇÃO DE ÁGUA - FORNECIMENTO E INSTALAÇÃO. AF_06/2022</v>
          </cell>
          <cell r="C5799" t="str">
            <v>UN</v>
          </cell>
          <cell r="D5799">
            <v>4.0199999999999996</v>
          </cell>
          <cell r="E5799">
            <v>5.12</v>
          </cell>
          <cell r="F5799">
            <v>9.14</v>
          </cell>
        </row>
        <row r="5800">
          <cell r="A5800">
            <v>89412</v>
          </cell>
          <cell r="B5800" t="str">
            <v>JOELHO 90 GRAUS, PVC, SOLDÁVEL, DN 25MM, X 3/4  INSTALADO EM RAMAL DE DISTRIBUIÇÃO DE ÁGUA - FORNECIMENTO E INSTALAÇÃO. AF_06/2022</v>
          </cell>
          <cell r="C5800" t="str">
            <v>UN</v>
          </cell>
          <cell r="D5800">
            <v>5.62</v>
          </cell>
          <cell r="E5800">
            <v>4.75</v>
          </cell>
          <cell r="F5800">
            <v>10.37</v>
          </cell>
        </row>
        <row r="5801">
          <cell r="A5801">
            <v>89413</v>
          </cell>
          <cell r="B5801" t="str">
            <v>JOELHO 90 GRAUS, PVC, SOLDÁVEL, DN 32MM, INSTALADO EM RAMAL DE DISTRIBUIÇÃO DE ÁGUA - FORNECIMENTO E INSTALAÇÃO. AF_06/2022</v>
          </cell>
          <cell r="C5801" t="str">
            <v>UN</v>
          </cell>
          <cell r="D5801">
            <v>6.77</v>
          </cell>
          <cell r="E5801">
            <v>6.07</v>
          </cell>
          <cell r="F5801">
            <v>12.84</v>
          </cell>
        </row>
        <row r="5802">
          <cell r="A5802">
            <v>103980</v>
          </cell>
          <cell r="B5802" t="str">
            <v>JOELHO 90 GRAUS, PVC, SOLDÁVEL, DN 40MM, INSTALADO EM RAMAL DE DISTRIBUIÇÃO DE ÁGUA - FORNECIMENTO E INSTALAÇÃO. AF_06/2022</v>
          </cell>
          <cell r="C5802" t="str">
            <v>UN</v>
          </cell>
          <cell r="D5802">
            <v>11.56</v>
          </cell>
          <cell r="E5802">
            <v>7.19</v>
          </cell>
          <cell r="F5802">
            <v>18.75</v>
          </cell>
        </row>
        <row r="5803">
          <cell r="A5803">
            <v>103984</v>
          </cell>
          <cell r="B5803" t="str">
            <v>JOELHO 90 GRAUS, PVC, SOLDÁVEL, DN 50MM, INSTALADO EM RAMAL DE DISTRIBUIÇÃO DE ÁGUA - FORNECIMENTO E INSTALAÇÃO. AF_06/2022</v>
          </cell>
          <cell r="C5803" t="str">
            <v>UN</v>
          </cell>
          <cell r="D5803">
            <v>12.14</v>
          </cell>
          <cell r="E5803">
            <v>8.59</v>
          </cell>
          <cell r="F5803">
            <v>20.73</v>
          </cell>
        </row>
        <row r="5804">
          <cell r="A5804" t="str">
            <v>AUX3531</v>
          </cell>
          <cell r="B5804" t="str">
            <v>JOELHO 90 GRAUS, PVC, SOLDÁVEL, DN 75MM, INSTALADO EM RAMAL DE DISTRIBUIÇÃO DE ÁGUA - FORNECIMENTO E INSTALAÇÃO</v>
          </cell>
          <cell r="C5804" t="str">
            <v>UN</v>
          </cell>
          <cell r="D5804">
            <v>105</v>
          </cell>
          <cell r="E5804">
            <v>6.92</v>
          </cell>
          <cell r="F5804">
            <v>111.92</v>
          </cell>
        </row>
        <row r="5805">
          <cell r="A5805">
            <v>89405</v>
          </cell>
          <cell r="B5805" t="str">
            <v>JOELHO 45 GRAUS, PVC, SOLDÁVEL, DN 20MM, INSTALADO EM RAMAL DE DISTRIBUIÇÃO DE ÁGUA - FORNECIMENTO E INSTALAÇÃO. AF_06/2022</v>
          </cell>
          <cell r="C5805" t="str">
            <v>UN</v>
          </cell>
          <cell r="D5805">
            <v>3.83</v>
          </cell>
          <cell r="E5805">
            <v>4.41</v>
          </cell>
          <cell r="F5805">
            <v>8.24</v>
          </cell>
        </row>
        <row r="5806">
          <cell r="A5806">
            <v>89409</v>
          </cell>
          <cell r="B5806" t="str">
            <v>JOELHO 45 GRAUS, PVC, SOLDÁVEL, DN 25MM, INSTALADO EM RAMAL DE DISTRIBUIÇÃO DE ÁGUA - FORNECIMENTO E INSTALAÇÃO. AF_06/2022</v>
          </cell>
          <cell r="C5806" t="str">
            <v>UN</v>
          </cell>
          <cell r="D5806">
            <v>4.8899999999999997</v>
          </cell>
          <cell r="E5806">
            <v>5.12</v>
          </cell>
          <cell r="F5806">
            <v>10.01</v>
          </cell>
        </row>
        <row r="5807">
          <cell r="A5807">
            <v>89414</v>
          </cell>
          <cell r="B5807" t="str">
            <v>JOELHO 45 GRAUS, PVC, SOLDÁVEL, DN 32MM, INSTALADO EM RAMAL DE DISTRIBUIÇÃO DE ÁGUA - FORNECIMENTO E INSTALAÇÃO. AF_06/2022</v>
          </cell>
          <cell r="C5807" t="str">
            <v>UN</v>
          </cell>
          <cell r="D5807">
            <v>8.6999999999999993</v>
          </cell>
          <cell r="E5807">
            <v>6.07</v>
          </cell>
          <cell r="F5807">
            <v>14.77</v>
          </cell>
        </row>
        <row r="5808">
          <cell r="A5808">
            <v>103981</v>
          </cell>
          <cell r="B5808" t="str">
            <v>JOELHO 45 GRAUS, PVC, SOLDÁVEL, DN 40MM, INSTALADO EM RAMAL DE DISTRIBUIÇÃO DE ÁGUA - FORNECIMENTO E INSTALAÇÃO. AF_06/2022</v>
          </cell>
          <cell r="C5808" t="str">
            <v>UN</v>
          </cell>
          <cell r="D5808">
            <v>11.62</v>
          </cell>
          <cell r="E5808">
            <v>7.19</v>
          </cell>
          <cell r="F5808">
            <v>18.809999999999999</v>
          </cell>
        </row>
        <row r="5809">
          <cell r="A5809">
            <v>103985</v>
          </cell>
          <cell r="B5809" t="str">
            <v>JOELHO 45 GRAUS, PVC, SOLDÁVEL, DN 50MM, INSTALADO EM RAMAL DE DISTRIBUIÇÃO DE ÁGUA - FORNECIMENTO E INSTALAÇÃO. AF_06/2022</v>
          </cell>
          <cell r="C5809" t="str">
            <v>UN</v>
          </cell>
          <cell r="D5809">
            <v>14.96</v>
          </cell>
          <cell r="E5809">
            <v>8.58</v>
          </cell>
          <cell r="F5809">
            <v>23.54</v>
          </cell>
        </row>
        <row r="5810">
          <cell r="A5810">
            <v>103955</v>
          </cell>
          <cell r="B5810" t="str">
            <v>JOELHO DE REDUÇÃO, 90 GRAUS, PVC, SOLDÁVEL, DN 25 MM X 20 MM, INSTALADO EM RAMAL DE DISTRIBUIÇÃO DE ÁGUA - FORNECIMENTO E INSTALAÇÃO. AF_06/2022</v>
          </cell>
          <cell r="C5810" t="str">
            <v>UN</v>
          </cell>
          <cell r="D5810">
            <v>5.97</v>
          </cell>
          <cell r="E5810">
            <v>4.75</v>
          </cell>
          <cell r="F5810">
            <v>10.72</v>
          </cell>
        </row>
        <row r="5811">
          <cell r="A5811">
            <v>103956</v>
          </cell>
          <cell r="B5811" t="str">
            <v>JOELHO DE REDUÇÃO, 90 GRAUS, PVC, SOLDÁVEL, DN 32 MM X 25 MM, INSTALADO EM RAMAL DE DISTRIBUIÇÃO DE ÁGUA - FORNECIMENTO E INSTALAÇÃO. AF_06/2022</v>
          </cell>
          <cell r="C5811" t="str">
            <v>UN</v>
          </cell>
          <cell r="D5811">
            <v>9.44</v>
          </cell>
          <cell r="E5811">
            <v>5.58</v>
          </cell>
          <cell r="F5811">
            <v>15.02</v>
          </cell>
        </row>
        <row r="5812">
          <cell r="A5812">
            <v>89406</v>
          </cell>
          <cell r="B5812" t="str">
            <v>CURVA 90 GRAUS, PVC, SOLDÁVEL, DN 20MM, INSTALADO EM RAMAL DE DISTRIBUIÇÃO DE ÁGUA - FORNECIMENTO E INSTALAÇÃO. AF_06/2022</v>
          </cell>
          <cell r="C5812" t="str">
            <v>UN</v>
          </cell>
          <cell r="D5812">
            <v>4.9400000000000004</v>
          </cell>
          <cell r="E5812">
            <v>4.4000000000000004</v>
          </cell>
          <cell r="F5812">
            <v>9.34</v>
          </cell>
        </row>
        <row r="5813">
          <cell r="A5813">
            <v>89410</v>
          </cell>
          <cell r="B5813" t="str">
            <v>CURVA 90 GRAUS, PVC, SOLDÁVEL, DN 25MM, INSTALADO EM RAMAL DE DISTRIBUIÇÃO DE ÁGUA - FORNECIMENTO E INSTALAÇÃO. AF_06/2022</v>
          </cell>
          <cell r="C5813" t="str">
            <v>UN</v>
          </cell>
          <cell r="D5813">
            <v>6.58</v>
          </cell>
          <cell r="E5813">
            <v>5.0999999999999996</v>
          </cell>
          <cell r="F5813">
            <v>11.68</v>
          </cell>
        </row>
        <row r="5814">
          <cell r="A5814">
            <v>89415</v>
          </cell>
          <cell r="B5814" t="str">
            <v>CURVA 90 GRAUS, PVC, SOLDÁVEL, DN 32MM, INSTALADO EM RAMAL DE DISTRIBUIÇÃO DE ÁGUA - FORNECIMENTO E INSTALAÇÃO. AF_06/2022</v>
          </cell>
          <cell r="C5814" t="str">
            <v>UN</v>
          </cell>
          <cell r="D5814">
            <v>11.3</v>
          </cell>
          <cell r="E5814">
            <v>6.07</v>
          </cell>
          <cell r="F5814">
            <v>17.37</v>
          </cell>
        </row>
        <row r="5815">
          <cell r="A5815">
            <v>103982</v>
          </cell>
          <cell r="B5815" t="str">
            <v>CURVA 90 GRAUS, PVC, SOLDÁVEL, DN 40MM, INSTALADO EM RAMAL DE DISTRIBUIÇÃO DE ÁGUA - FORNECIMENTO E INSTALAÇÃO. AF_06/2022</v>
          </cell>
          <cell r="C5815" t="str">
            <v>UN</v>
          </cell>
          <cell r="D5815">
            <v>18.45</v>
          </cell>
          <cell r="E5815">
            <v>7.18</v>
          </cell>
          <cell r="F5815">
            <v>25.63</v>
          </cell>
        </row>
        <row r="5816">
          <cell r="A5816">
            <v>103986</v>
          </cell>
          <cell r="B5816" t="str">
            <v>CURVA 90 GRAUS, PVC, SOLDÁVEL, DN 50MM, INSTALADO EM RAMAL DE DISTRIBUIÇÃO DE ÁGUA - FORNECIMENTO E INSTALAÇÃO. AF_06/2022</v>
          </cell>
          <cell r="C5816" t="str">
            <v>UN</v>
          </cell>
          <cell r="D5816">
            <v>21.21</v>
          </cell>
          <cell r="E5816">
            <v>8.58</v>
          </cell>
          <cell r="F5816">
            <v>29.79</v>
          </cell>
        </row>
        <row r="5817">
          <cell r="A5817">
            <v>89407</v>
          </cell>
          <cell r="B5817" t="str">
            <v>CURVA 45 GRAUS, PVC, SOLDÁVEL, DN 20MM, INSTALADO EM RAMAL DE DISTRIBUIÇÃO DE ÁGUA - FORNECIMENTO E INSTALAÇÃO. AF_06/2022</v>
          </cell>
          <cell r="C5817" t="str">
            <v>UN</v>
          </cell>
          <cell r="D5817">
            <v>5.03</v>
          </cell>
          <cell r="E5817">
            <v>4.4000000000000004</v>
          </cell>
          <cell r="F5817">
            <v>9.43</v>
          </cell>
        </row>
        <row r="5818">
          <cell r="A5818">
            <v>89411</v>
          </cell>
          <cell r="B5818" t="str">
            <v>CURVA 45 GRAUS, PVC, SOLDÁVEL, DN 25MM, INSTALADO EM RAMAL DE DISTRIBUIÇÃO DE ÁGUA - FORNECIMENTO E INSTALAÇÃO. AF_06/2022</v>
          </cell>
          <cell r="C5818" t="str">
            <v>UN</v>
          </cell>
          <cell r="D5818">
            <v>5.98</v>
          </cell>
          <cell r="E5818">
            <v>5.0999999999999996</v>
          </cell>
          <cell r="F5818">
            <v>11.08</v>
          </cell>
        </row>
        <row r="5819">
          <cell r="A5819">
            <v>89416</v>
          </cell>
          <cell r="B5819" t="str">
            <v>CURVA 45 GRAUS, PVC, SOLDÁVEL, DN 32MM, INSTALADO EM RAMAL DE DISTRIBUIÇÃO DE ÁGUA - FORNECIMENTO E INSTALAÇÃO. AF_06/2022</v>
          </cell>
          <cell r="C5819" t="str">
            <v>UN</v>
          </cell>
          <cell r="D5819">
            <v>9.06</v>
          </cell>
          <cell r="E5819">
            <v>6.07</v>
          </cell>
          <cell r="F5819">
            <v>15.13</v>
          </cell>
        </row>
        <row r="5820">
          <cell r="A5820">
            <v>103983</v>
          </cell>
          <cell r="B5820" t="str">
            <v>CURVA 45 GRAUS, PVC, SOLDÁVEL, DN 40MM, INSTALADO EM RAMAL DE DISTRIBUIÇÃO DE ÁGUA - FORNECIMENTO E INSTALAÇÃO. AF_06/2022</v>
          </cell>
          <cell r="C5820" t="str">
            <v>UN</v>
          </cell>
          <cell r="D5820">
            <v>11.01</v>
          </cell>
          <cell r="E5820">
            <v>7.19</v>
          </cell>
          <cell r="F5820">
            <v>18.2</v>
          </cell>
        </row>
        <row r="5821">
          <cell r="A5821">
            <v>103987</v>
          </cell>
          <cell r="B5821" t="str">
            <v>CURVA 45 GRAUS, PVC, SOLDÁVEL, DN 50MM, INSTALADO EM RAMAL DE DISTRIBUIÇÃO DE ÁGUA - FORNECIMENTO E INSTALAÇÃO. AF_06/2022</v>
          </cell>
          <cell r="C5821" t="str">
            <v>UN</v>
          </cell>
          <cell r="D5821">
            <v>16.97</v>
          </cell>
          <cell r="E5821">
            <v>8.58</v>
          </cell>
          <cell r="F5821">
            <v>25.55</v>
          </cell>
        </row>
        <row r="5822">
          <cell r="A5822">
            <v>89417</v>
          </cell>
          <cell r="B5822" t="str">
            <v>LUVA, PVC, SOLDÁVEL, DN 20MM, INSTALADO EM RAMAL DE DISTRIBUIÇÃO DE ÁGUA - FORNECIMENTO E INSTALAÇÃO. AF_06/2022</v>
          </cell>
          <cell r="C5822" t="str">
            <v>UN</v>
          </cell>
          <cell r="D5822">
            <v>2.85</v>
          </cell>
          <cell r="E5822">
            <v>2.96</v>
          </cell>
          <cell r="F5822">
            <v>5.81</v>
          </cell>
        </row>
        <row r="5823">
          <cell r="A5823">
            <v>89424</v>
          </cell>
          <cell r="B5823" t="str">
            <v>LUVA, PVC, SOLDÁVEL, DN 25MM, INSTALADO EM RAMAL DE DISTRIBUIÇÃO DE ÁGUA - FORNECIMENTO E INSTALAÇÃO. AF_06/2022</v>
          </cell>
          <cell r="C5823" t="str">
            <v>UN</v>
          </cell>
          <cell r="D5823">
            <v>3.5</v>
          </cell>
          <cell r="E5823">
            <v>3.4</v>
          </cell>
          <cell r="F5823">
            <v>6.9</v>
          </cell>
        </row>
        <row r="5824">
          <cell r="A5824">
            <v>89431</v>
          </cell>
          <cell r="B5824" t="str">
            <v>LUVA, PVC, SOLDÁVEL, DN 32MM, INSTALADO EM RAMAL DE DISTRIBUIÇÃO DE ÁGUA - FORNECIMENTO E INSTALAÇÃO. AF_06/2022</v>
          </cell>
          <cell r="C5824" t="str">
            <v>UN</v>
          </cell>
          <cell r="D5824">
            <v>5.5</v>
          </cell>
          <cell r="E5824">
            <v>4.07</v>
          </cell>
          <cell r="F5824">
            <v>9.57</v>
          </cell>
        </row>
        <row r="5825">
          <cell r="A5825">
            <v>103988</v>
          </cell>
          <cell r="B5825" t="str">
            <v>LUVA, PVC, SOLDÁVEL, DN 40MM, INSTALADO EM RAMAL DE DISTRIBUIÇÃO DE ÁGUA - FORNECIMENTO E INSTALAÇÃO. AF_06/2022</v>
          </cell>
          <cell r="C5825" t="str">
            <v>UN</v>
          </cell>
          <cell r="D5825">
            <v>8.7899999999999991</v>
          </cell>
          <cell r="E5825">
            <v>4.78</v>
          </cell>
          <cell r="F5825">
            <v>13.57</v>
          </cell>
        </row>
        <row r="5826">
          <cell r="A5826">
            <v>103995</v>
          </cell>
          <cell r="B5826" t="str">
            <v>LUVA, PVC, SOLDÁVEL, DN 50MM, INSTALADO EM RAMAL DE DISTRIBUIÇÃO DE ÁGUA - FORNECIMENTO E INSTALAÇÃO. AF_06/2022</v>
          </cell>
          <cell r="C5826" t="str">
            <v>UN</v>
          </cell>
          <cell r="D5826">
            <v>10.34</v>
          </cell>
          <cell r="E5826">
            <v>5.72</v>
          </cell>
          <cell r="F5826">
            <v>16.059999999999999</v>
          </cell>
        </row>
        <row r="5827">
          <cell r="A5827">
            <v>89418</v>
          </cell>
          <cell r="B5827" t="str">
            <v>LUVA DE CORRER, PVC, SOLDÁVEL, DN 20MM, INSTALADO EM RAMAL DE DISTRIBUIÇÃO DE ÁGUA - FORNECIMENTO E INSTALAÇÃO. AF_06/2022</v>
          </cell>
          <cell r="C5827" t="str">
            <v>UN</v>
          </cell>
          <cell r="D5827">
            <v>13.94</v>
          </cell>
          <cell r="E5827">
            <v>2.92</v>
          </cell>
          <cell r="F5827">
            <v>16.86</v>
          </cell>
        </row>
        <row r="5828">
          <cell r="A5828">
            <v>89425</v>
          </cell>
          <cell r="B5828" t="str">
            <v>LUVA DE CORRER, PVC, SOLDÁVEL, DN 25MM, INSTALADO EM RAMAL DE DISTRIBUIÇÃO DE ÁGUA - FORNECIMENTO E INSTALAÇÃO. AF_06/2022</v>
          </cell>
          <cell r="C5828" t="str">
            <v>UN</v>
          </cell>
          <cell r="D5828">
            <v>16.48</v>
          </cell>
          <cell r="E5828">
            <v>3.38</v>
          </cell>
          <cell r="F5828">
            <v>19.86</v>
          </cell>
        </row>
        <row r="5829">
          <cell r="A5829">
            <v>89432</v>
          </cell>
          <cell r="B5829" t="str">
            <v>LUVA DE CORRER, PVC, SOLDÁVEL, DN 32MM, INSTALADO EM RAMAL DE DISTRIBUIÇÃO DE ÁGUA   FORNECIMENTO E INSTALAÇÃO. AF_06/2022</v>
          </cell>
          <cell r="C5829" t="str">
            <v>UN</v>
          </cell>
          <cell r="D5829">
            <v>27.91</v>
          </cell>
          <cell r="E5829">
            <v>4.05</v>
          </cell>
          <cell r="F5829">
            <v>31.96</v>
          </cell>
        </row>
        <row r="5830">
          <cell r="A5830">
            <v>104159</v>
          </cell>
          <cell r="B5830" t="str">
            <v>LUVA DE CORRER, PVC, SOLDÁVEL, DN 40MM, INSTALADO EM RAMAL DE DISTRIBUIÇÃO DE ÁGUA  FORNECIMENTO E INSTALAÇÃO. AF_06/2022</v>
          </cell>
          <cell r="C5830" t="str">
            <v>UN</v>
          </cell>
          <cell r="D5830">
            <v>35.880000000000003</v>
          </cell>
          <cell r="E5830">
            <v>4.76</v>
          </cell>
          <cell r="F5830">
            <v>40.64</v>
          </cell>
        </row>
        <row r="5831">
          <cell r="A5831">
            <v>103996</v>
          </cell>
          <cell r="B5831" t="str">
            <v>LUVA DE CORRER, PVC, SOLDÁVEL, DN 50MM, INSTALADO EM RAMAL DE DISTRIBUIÇÃO DE ÁGUA - FORNECIMENTO E INSTALAÇÃO. AF_06/2022</v>
          </cell>
          <cell r="C5831" t="str">
            <v>UN</v>
          </cell>
          <cell r="D5831">
            <v>37.56</v>
          </cell>
          <cell r="E5831">
            <v>5.71</v>
          </cell>
          <cell r="F5831">
            <v>43.27</v>
          </cell>
        </row>
        <row r="5832">
          <cell r="A5832">
            <v>89419</v>
          </cell>
          <cell r="B5832" t="str">
            <v>LUVA DE REDUÇÃO, PVC, SOLDÁVEL, DN 25MM X 20MM, INSTALADO EM RAMAL DE DISTRIBUIÇÃO DE ÁGUA - FORNECIMENTO E INSTALAÇÃO. AF_06/2022</v>
          </cell>
          <cell r="C5832" t="str">
            <v>UN</v>
          </cell>
          <cell r="D5832">
            <v>3.86</v>
          </cell>
          <cell r="E5832">
            <v>3.17</v>
          </cell>
          <cell r="F5832">
            <v>7.03</v>
          </cell>
        </row>
        <row r="5833">
          <cell r="A5833">
            <v>89426</v>
          </cell>
          <cell r="B5833" t="str">
            <v>LUVA DE REDUÇÃO, PVC, SOLDÁVEL, DN 32MM X 25MM, INSTALADO EM RAMAL DE DISTRIBUIÇÃO DE ÁGUA - FORNECIMENTO E INSTALAÇÃO. AF_06/2022</v>
          </cell>
          <cell r="C5833" t="str">
            <v>UN</v>
          </cell>
          <cell r="D5833">
            <v>6.41</v>
          </cell>
          <cell r="E5833">
            <v>3.71</v>
          </cell>
          <cell r="F5833">
            <v>10.119999999999999</v>
          </cell>
        </row>
        <row r="5834">
          <cell r="A5834">
            <v>89433</v>
          </cell>
          <cell r="B5834" t="str">
            <v>LUVA DE REDUÇÃO, PVC, SOLDÁVEL, DN 40MM X 32MM, INSTALADO EM RAMAL DE DISTRIBUIÇÃO DE ÁGUA - FORNECIMENTO E INSTALAÇÃO. AF_06/2022</v>
          </cell>
          <cell r="C5834" t="str">
            <v>UN</v>
          </cell>
          <cell r="D5834">
            <v>9.59</v>
          </cell>
          <cell r="E5834">
            <v>4.42</v>
          </cell>
          <cell r="F5834">
            <v>14.01</v>
          </cell>
        </row>
        <row r="5835">
          <cell r="A5835">
            <v>103998</v>
          </cell>
          <cell r="B5835" t="str">
            <v>LUVA DE REDUÇÃO, PVC, SOLDÁVEL, DN 50MM X 25MM, INSTALADO EM RAMAL DE DISTRIBUIÇÃO DE ÁGUA   FORNECIMENTO E INSTALAÇÃO. AF_06/2022</v>
          </cell>
          <cell r="C5835" t="str">
            <v>UN</v>
          </cell>
          <cell r="D5835">
            <v>11</v>
          </cell>
          <cell r="E5835">
            <v>4.5599999999999996</v>
          </cell>
          <cell r="F5835">
            <v>15.56</v>
          </cell>
        </row>
        <row r="5836">
          <cell r="A5836">
            <v>89427</v>
          </cell>
          <cell r="B5836" t="str">
            <v>LUVA COM BUCHA DE LATÃO, PVC, SOLDÁVEL, DN 25MM X 3/4 , INSTALADO EM RAMAL DE DISTRIBUIÇÃO DE ÁGUA - FORNECIMENTO E INSTALAÇÃO. AF_06/2022</v>
          </cell>
          <cell r="C5836" t="str">
            <v>UN</v>
          </cell>
          <cell r="D5836">
            <v>9.68</v>
          </cell>
          <cell r="E5836">
            <v>3.15</v>
          </cell>
          <cell r="F5836">
            <v>12.83</v>
          </cell>
        </row>
        <row r="5837">
          <cell r="A5837">
            <v>89434</v>
          </cell>
          <cell r="B5837" t="str">
            <v>LUVA SOLDÁVEL E COM ROSCA, PVC, SOLDÁVEL, DN 32MM X 1 , INSTALADO EM RAMAL DE DISTRIBUIÇÃO DE ÁGUA - FORNECIMENTO E INSTALAÇÃO. AF_06/2022</v>
          </cell>
          <cell r="C5837" t="str">
            <v>UN</v>
          </cell>
          <cell r="D5837">
            <v>7.98</v>
          </cell>
          <cell r="E5837">
            <v>3.71</v>
          </cell>
          <cell r="F5837">
            <v>11.69</v>
          </cell>
        </row>
        <row r="5838">
          <cell r="A5838">
            <v>103991</v>
          </cell>
          <cell r="B5838" t="str">
            <v>LUVA COM ROSCA, PVC, SOLDÁVEL, DN 40MM X 1.1/4, INSTALADO EM RAMAL DE DISTRIBUIÇÃO DE ÁGUA - FORNECIMENTO E INSTALAÇÃO. AF_06/2022</v>
          </cell>
          <cell r="C5838" t="str">
            <v>UN</v>
          </cell>
          <cell r="D5838">
            <v>15.24</v>
          </cell>
          <cell r="E5838">
            <v>4.42</v>
          </cell>
          <cell r="F5838">
            <v>19.66</v>
          </cell>
        </row>
        <row r="5839">
          <cell r="A5839">
            <v>104000</v>
          </cell>
          <cell r="B5839" t="str">
            <v>LUVA COM ROSCA, PVC, SOLDÁVEL, DN 50MM X 1.1/2, INSTALADO EM RAMAL DE DISTRIBUIÇÃO DE ÁGUA - FORNECIMENTO E INSTALAÇÃO. AF_06/2022</v>
          </cell>
          <cell r="C5839" t="str">
            <v>UN</v>
          </cell>
          <cell r="D5839">
            <v>25.18</v>
          </cell>
          <cell r="E5839">
            <v>5.0199999999999996</v>
          </cell>
          <cell r="F5839">
            <v>30.2</v>
          </cell>
        </row>
        <row r="5840">
          <cell r="A5840">
            <v>89421</v>
          </cell>
          <cell r="B5840" t="str">
            <v>UNIÃO, PVC, SOLDÁVEL, DN 20MM, INSTALADO EM RAMAL DE DISTRIBUIÇÃO DE ÁGUA - FORNECIMENTO E INSTALAÇÃO. AF_06/2022</v>
          </cell>
          <cell r="C5840" t="str">
            <v>UN</v>
          </cell>
          <cell r="D5840">
            <v>9.4700000000000006</v>
          </cell>
          <cell r="E5840">
            <v>2.92</v>
          </cell>
          <cell r="F5840">
            <v>12.39</v>
          </cell>
        </row>
        <row r="5841">
          <cell r="A5841">
            <v>89428</v>
          </cell>
          <cell r="B5841" t="str">
            <v>UNIÃO, PVC, SOLDÁVEL, DN 25MM, INSTALADO EM RAMAL DE DISTRIBUIÇÃO DE ÁGUA - FORNECIMENTO E INSTALAÇÃO. AF_06/2022</v>
          </cell>
          <cell r="C5841" t="str">
            <v>UN</v>
          </cell>
          <cell r="D5841">
            <v>11.58</v>
          </cell>
          <cell r="E5841">
            <v>3.38</v>
          </cell>
          <cell r="F5841">
            <v>14.96</v>
          </cell>
        </row>
        <row r="5842">
          <cell r="A5842">
            <v>89435</v>
          </cell>
          <cell r="B5842" t="str">
            <v>UNIÃO, PVC, SOLDÁVEL, DN 32MM, INSTALADO EM RAMAL DE DISTRIBUIÇÃO DE ÁGUA - FORNECIMENTO E INSTALAÇÃO. AF_06/2022</v>
          </cell>
          <cell r="C5842" t="str">
            <v>UN</v>
          </cell>
          <cell r="D5842">
            <v>18.399999999999999</v>
          </cell>
          <cell r="E5842">
            <v>4.05</v>
          </cell>
          <cell r="F5842">
            <v>22.45</v>
          </cell>
        </row>
        <row r="5843">
          <cell r="A5843">
            <v>103990</v>
          </cell>
          <cell r="B5843" t="str">
            <v>UNIÃO, PVC, SOLDÁVEL, DN 40MM, INSTALADO EM RAMAL DE DISTRIBUIÇÃO DE ÁGUA - FORNECIMENTO E INSTALAÇÃO. AF_06/2022</v>
          </cell>
          <cell r="C5843" t="str">
            <v>UN</v>
          </cell>
          <cell r="D5843">
            <v>33.119999999999997</v>
          </cell>
          <cell r="E5843">
            <v>4.7699999999999996</v>
          </cell>
          <cell r="F5843">
            <v>37.89</v>
          </cell>
        </row>
        <row r="5844">
          <cell r="A5844">
            <v>103997</v>
          </cell>
          <cell r="B5844" t="str">
            <v>UNIÃO, PVC, SOLDÁVEL, DN 50MM, INSTALADO EM RAMAL DE DISTRIBUIÇÃO DE ÁGUA - FORNECIMENTO E INSTALAÇÃO. AF_06/2022</v>
          </cell>
          <cell r="C5844" t="str">
            <v>UN</v>
          </cell>
          <cell r="D5844">
            <v>36.520000000000003</v>
          </cell>
          <cell r="E5844">
            <v>5.71</v>
          </cell>
          <cell r="F5844">
            <v>42.23</v>
          </cell>
        </row>
        <row r="5845">
          <cell r="A5845">
            <v>89438</v>
          </cell>
          <cell r="B5845" t="str">
            <v>TE, PVC, SOLDÁVEL, DN 20MM, INSTALADO EM RAMAL DE DISTRIBUIÇÃO DE ÁGUA - FORNECIMENTO E INSTALAÇÃO. AF_06/2022</v>
          </cell>
          <cell r="C5845" t="str">
            <v>UN</v>
          </cell>
          <cell r="D5845">
            <v>4.79</v>
          </cell>
          <cell r="E5845">
            <v>5.87</v>
          </cell>
          <cell r="F5845">
            <v>10.66</v>
          </cell>
        </row>
        <row r="5846">
          <cell r="A5846">
            <v>89440</v>
          </cell>
          <cell r="B5846" t="str">
            <v>TE, PVC, SOLDÁVEL, DN 25MM, INSTALADO EM RAMAL DE DISTRIBUIÇÃO DE ÁGUA - FORNECIMENTO E INSTALAÇÃO. AF_06/2022</v>
          </cell>
          <cell r="C5846" t="str">
            <v>UN</v>
          </cell>
          <cell r="D5846">
            <v>5.84</v>
          </cell>
          <cell r="E5846">
            <v>6.81</v>
          </cell>
          <cell r="F5846">
            <v>12.65</v>
          </cell>
        </row>
        <row r="5847">
          <cell r="A5847">
            <v>89443</v>
          </cell>
          <cell r="B5847" t="str">
            <v>TE, PVC, SOLDÁVEL, DN 32MM, INSTALADO EM RAMAL DE DISTRIBUIÇÃO DE ÁGUA - FORNECIMENTO E INSTALAÇÃO. AF_06/2022</v>
          </cell>
          <cell r="C5847" t="str">
            <v>UN</v>
          </cell>
          <cell r="D5847">
            <v>9.91</v>
          </cell>
          <cell r="E5847">
            <v>8.11</v>
          </cell>
          <cell r="F5847">
            <v>18.02</v>
          </cell>
        </row>
        <row r="5848">
          <cell r="A5848">
            <v>104011</v>
          </cell>
          <cell r="B5848" t="str">
            <v>TE, PVC, SOLDÁVEL, DN 40MM, INSTALADO EM RAMAL DE DISTRIBUIÇÃO DE ÁGUA - FORNECIMENTO E INSTALAÇÃO. AF_06/2022</v>
          </cell>
          <cell r="C5848" t="str">
            <v>UN</v>
          </cell>
          <cell r="D5848">
            <v>17.329999999999998</v>
          </cell>
          <cell r="E5848">
            <v>9.57</v>
          </cell>
          <cell r="F5848">
            <v>26.9</v>
          </cell>
        </row>
        <row r="5849">
          <cell r="A5849">
            <v>104004</v>
          </cell>
          <cell r="B5849" t="str">
            <v>TE, PVC, SOLDÁVEL, DN 50MM, INSTALADO EM RAMAL DE DISTRIBUIÇÃO DE ÁGUA - FORNECIMENTO E INSTALAÇÃO. AF_06/2022</v>
          </cell>
          <cell r="C5849" t="str">
            <v>UN</v>
          </cell>
          <cell r="D5849">
            <v>20.09</v>
          </cell>
          <cell r="E5849">
            <v>11.46</v>
          </cell>
          <cell r="F5849">
            <v>31.55</v>
          </cell>
        </row>
        <row r="5850">
          <cell r="A5850">
            <v>89442</v>
          </cell>
          <cell r="B5850" t="str">
            <v>TÊ DE REDUÇÃO, PVC, SOLDÁVEL, DN 25MM X 20MM, INSTALADO EM RAMAL DE DISTRIBUIÇÃO DE ÁGUA - FORNECIMENTO E INSTALAÇÃO. AF_06/2022</v>
          </cell>
          <cell r="C5850" t="str">
            <v>UN</v>
          </cell>
          <cell r="D5850">
            <v>8.3800000000000008</v>
          </cell>
          <cell r="E5850">
            <v>6.32</v>
          </cell>
          <cell r="F5850">
            <v>14.7</v>
          </cell>
        </row>
        <row r="5851">
          <cell r="A5851">
            <v>89445</v>
          </cell>
          <cell r="B5851" t="str">
            <v>TÊ DE REDUÇÃO, PVC, SOLDÁVEL, DN 32MM X 25MM, INSTALADO EM RAMAL DE DISTRIBUIÇÃO DE ÁGUA - FORNECIMENTO E INSTALAÇÃO. AF_06/2022</v>
          </cell>
          <cell r="C5851" t="str">
            <v>UN</v>
          </cell>
          <cell r="D5851">
            <v>12.64</v>
          </cell>
          <cell r="E5851">
            <v>7.43</v>
          </cell>
          <cell r="F5851">
            <v>20.07</v>
          </cell>
        </row>
        <row r="5852">
          <cell r="A5852">
            <v>104012</v>
          </cell>
          <cell r="B5852" t="str">
            <v>TÊ DE REDUÇÃO, PVC, SOLDÁVEL, DN 40MM X 32MM, INSTALADO EM RAMAL DE DISTRIBUIÇÃO DE ÁGUA - FORNECIMENTO E INSTALAÇÃO. AF_06/2022</v>
          </cell>
          <cell r="C5852" t="str">
            <v>UN</v>
          </cell>
          <cell r="D5852">
            <v>16.07</v>
          </cell>
          <cell r="E5852">
            <v>8.85</v>
          </cell>
          <cell r="F5852">
            <v>24.92</v>
          </cell>
        </row>
        <row r="5853">
          <cell r="A5853">
            <v>104007</v>
          </cell>
          <cell r="B5853" t="str">
            <v>TE DE REDUÇÃO, 90 GRAUS, PVC, SOLDÁVEL, DN 50 MM X 20 MM, INSTALADO EM RAMAL DE DISTRIBUIÇÃO DE ÁGUA - FORNECIMENTO E INSTALAÇÃO. AF_06/2022</v>
          </cell>
          <cell r="C5853" t="str">
            <v>UN</v>
          </cell>
          <cell r="D5853">
            <v>15.82</v>
          </cell>
          <cell r="E5853">
            <v>7.65</v>
          </cell>
          <cell r="F5853">
            <v>23.47</v>
          </cell>
        </row>
        <row r="5854">
          <cell r="A5854">
            <v>104006</v>
          </cell>
          <cell r="B5854" t="str">
            <v>TÊ DE REDUÇÃO, PVC, SOLDÁVEL, DN 50MM X 25MM, INSTALADO EM RAMAL DE DISTRIBUIÇÃO DE ÁGUA - FORNECIMENTO E INSTALAÇÃO. AF_06/2022</v>
          </cell>
          <cell r="C5854" t="str">
            <v>UN</v>
          </cell>
          <cell r="D5854">
            <v>18.170000000000002</v>
          </cell>
          <cell r="E5854">
            <v>8.66</v>
          </cell>
          <cell r="F5854">
            <v>26.83</v>
          </cell>
        </row>
        <row r="5855">
          <cell r="A5855">
            <v>104008</v>
          </cell>
          <cell r="B5855" t="str">
            <v>TE DE REDUÇÃO, 90 GRAUS, PVC, SOLDÁVEL, DN 50 MM X 32 MM, INSTALADO EM RAMAL DE DISTRIBUIÇÃO DE ÁGUA - FORNECIMENTO E INSTALAÇÃO. AF_06/2022</v>
          </cell>
          <cell r="C5855" t="str">
            <v>UN</v>
          </cell>
          <cell r="D5855">
            <v>24.12</v>
          </cell>
          <cell r="E5855">
            <v>9.77</v>
          </cell>
          <cell r="F5855">
            <v>33.89</v>
          </cell>
        </row>
        <row r="5856">
          <cell r="A5856">
            <v>104005</v>
          </cell>
          <cell r="B5856" t="str">
            <v>TÊ DE REDUÇÃO, PVC, SOLDÁVEL, DN 50MM X 40MM, INSTALADO EM RAMAL DE DISTRIBUIÇÃO DE ÁGUA - FORNECIMENTO E INSTALAÇÃO. AF_06/2022</v>
          </cell>
          <cell r="C5856" t="str">
            <v>UN</v>
          </cell>
          <cell r="D5856">
            <v>28.46</v>
          </cell>
          <cell r="E5856">
            <v>10.52</v>
          </cell>
          <cell r="F5856">
            <v>38.979999999999997</v>
          </cell>
        </row>
        <row r="5857">
          <cell r="A5857">
            <v>89439</v>
          </cell>
          <cell r="B5857" t="str">
            <v>TÊ SOLDÁVEL E COM ROSCA NA BOLSA CENTRAL, PVC, SOLDÁVEL, DN 20MM X 1/2 , INSTALADO EM RAMAL DE DISTRIBUIÇÃO DE ÁGUA - FORNECIMENTO E INSTALAÇÃO. AF_06/2022</v>
          </cell>
          <cell r="C5857" t="str">
            <v>UN</v>
          </cell>
          <cell r="D5857">
            <v>6.47</v>
          </cell>
          <cell r="E5857">
            <v>5.85</v>
          </cell>
          <cell r="F5857">
            <v>12.32</v>
          </cell>
        </row>
        <row r="5858">
          <cell r="A5858">
            <v>89444</v>
          </cell>
          <cell r="B5858" t="str">
            <v>TÊ COM BUCHA DE LATÃO NA BOLSA CENTRAL, PVC, SOLDÁVEL, DN 32MM X 3/4 , INSTALADO EM RAMAL DE DISTRIBUIÇÃO DE ÁGUA - FORNECIMENTO E INSTALAÇÃO. AF_06/2022</v>
          </cell>
          <cell r="C5858" t="str">
            <v>UN</v>
          </cell>
          <cell r="D5858">
            <v>19.07</v>
          </cell>
          <cell r="E5858">
            <v>6.96</v>
          </cell>
          <cell r="F5858">
            <v>26.03</v>
          </cell>
        </row>
        <row r="5859">
          <cell r="A5859">
            <v>103993</v>
          </cell>
          <cell r="B5859" t="str">
            <v>BUCHA DE REDUÇÃO, PVC, SOLDÁVEL, DN 40MM X 32MM, INSTALADO EM RAMAL DE DISTRIBUIÇÃO DE ÁGUA - FORNECIMENTO E INSTALAÇÃO. AF_06/2022</v>
          </cell>
          <cell r="C5859" t="str">
            <v>UN</v>
          </cell>
          <cell r="D5859">
            <v>5.99</v>
          </cell>
          <cell r="E5859">
            <v>4.43</v>
          </cell>
          <cell r="F5859">
            <v>10.42</v>
          </cell>
        </row>
        <row r="5860">
          <cell r="A5860">
            <v>103952</v>
          </cell>
          <cell r="B5860" t="str">
            <v>BUCHA DE REDUÇÃO, CURTA, PVC, SOLDÁVEL, DN 25 X 20 MM, INSTALADO EM RAMAL DE DISTRIBUIÇÃO DE ÁGUA - FORNECIMENTO E INSTALAÇÃO. AF_06/2022</v>
          </cell>
          <cell r="C5860" t="str">
            <v>UN</v>
          </cell>
          <cell r="D5860">
            <v>2.93</v>
          </cell>
          <cell r="E5860">
            <v>3.19</v>
          </cell>
          <cell r="F5860">
            <v>6.12</v>
          </cell>
        </row>
        <row r="5861">
          <cell r="A5861">
            <v>103953</v>
          </cell>
          <cell r="B5861" t="str">
            <v>BUCHA DE REDUÇÃO, CURTA, PVC, SOLDÁVEL, DN 32 X 25 MM, INSTALADO EM RAMAL DE DISTRIBUIÇÃO DE ÁGUA - FORNECIMENTO E INSTALAÇÃO. AF_06/2022</v>
          </cell>
          <cell r="C5861" t="str">
            <v>UN</v>
          </cell>
          <cell r="D5861">
            <v>3.98</v>
          </cell>
          <cell r="E5861">
            <v>3.72</v>
          </cell>
          <cell r="F5861">
            <v>7.7</v>
          </cell>
        </row>
        <row r="5862">
          <cell r="A5862">
            <v>104009</v>
          </cell>
          <cell r="B5862" t="str">
            <v>BUCHA DE REDUÇÃO, CURTA, PVC, SOLDÁVEL, DN 50 X 40 MM, INSTALADO EM RAMAL DE DISTRIBUIÇÃO DE ÁGUA - FORNECIMENTO E INSTALAÇÃO. AF_06/2022</v>
          </cell>
          <cell r="C5862" t="str">
            <v>UN</v>
          </cell>
          <cell r="D5862">
            <v>8.84</v>
          </cell>
          <cell r="E5862">
            <v>5.26</v>
          </cell>
          <cell r="F5862">
            <v>14.1</v>
          </cell>
        </row>
        <row r="5863">
          <cell r="A5863">
            <v>103954</v>
          </cell>
          <cell r="B5863" t="str">
            <v>BUCHA DE REDUÇÃO, LONGA, PVC, SOLDÁVEL, DN 32 X 20 MM, INSTALADO EM RAMAL DE DISTRIBUIÇÃO DE ÁGUA - FORNECIMENTO E INSTALAÇÃO. AF_06/2022</v>
          </cell>
          <cell r="C5863" t="str">
            <v>UN</v>
          </cell>
          <cell r="D5863">
            <v>5.81</v>
          </cell>
          <cell r="E5863">
            <v>3.49</v>
          </cell>
          <cell r="F5863">
            <v>9.3000000000000007</v>
          </cell>
        </row>
        <row r="5864">
          <cell r="A5864">
            <v>104014</v>
          </cell>
          <cell r="B5864" t="str">
            <v>BUCHA DE REDUÇÃO, LONGA, PVC, SOLDÁVEL, DN 40 X 25 MM, INSTALADO EM RAMAL DE DISTRIBUIÇÃO DE ÁGUA - FORNECIMENTO E INSTALAÇÃO. AF_06/2022</v>
          </cell>
          <cell r="C5864" t="str">
            <v>UN</v>
          </cell>
          <cell r="D5864">
            <v>7.38</v>
          </cell>
          <cell r="E5864">
            <v>4.09</v>
          </cell>
          <cell r="F5864">
            <v>11.47</v>
          </cell>
        </row>
        <row r="5865">
          <cell r="A5865">
            <v>103999</v>
          </cell>
          <cell r="B5865" t="str">
            <v>BUCHA DE REDUÇÃO, LONGA, PVC, SOLDÁVEL, DN 50 X 25 MM, INSTALADO EM RAMAL DE DISTRIBUIÇÃO DE ÁGUA - FORNECIMENTO E INSTALAÇÃO. AF_06/2022</v>
          </cell>
          <cell r="C5865" t="str">
            <v>UN</v>
          </cell>
          <cell r="D5865">
            <v>8.77</v>
          </cell>
          <cell r="E5865">
            <v>4.5599999999999996</v>
          </cell>
          <cell r="F5865">
            <v>13.33</v>
          </cell>
        </row>
        <row r="5866">
          <cell r="A5866">
            <v>104003</v>
          </cell>
          <cell r="B5866" t="str">
            <v>BUCHA DE REDUÇÃO , LONGA, PVC, SOLDÁVEL, DN 50 X 32 MM, INSTALADO EM RAMAL DE DISTRIBUIÇÃO DE ÁGUA - FORNECIMENTO E INSTALAÇÃO. AF_06/2022</v>
          </cell>
          <cell r="C5866" t="str">
            <v>UN</v>
          </cell>
          <cell r="D5866">
            <v>10.77</v>
          </cell>
          <cell r="E5866">
            <v>4.88</v>
          </cell>
          <cell r="F5866">
            <v>15.65</v>
          </cell>
        </row>
        <row r="5867">
          <cell r="A5867"/>
          <cell r="B5867" t="str">
            <v>TUBOS DE AÇO GALVANIZADO COM COSTURA</v>
          </cell>
          <cell r="C5867"/>
          <cell r="D5867"/>
          <cell r="E5867"/>
          <cell r="F5867"/>
        </row>
        <row r="5868">
          <cell r="A5868"/>
          <cell r="B5868" t="str">
            <v>CONEXÕES DE AÇO GALVANIZADO</v>
          </cell>
          <cell r="C5868"/>
          <cell r="D5868"/>
          <cell r="E5868"/>
          <cell r="F5868"/>
        </row>
        <row r="5869">
          <cell r="A5869">
            <v>97425</v>
          </cell>
          <cell r="B5869" t="str">
            <v>FLANGE EM AÇO, DN 15 MM X 1/2'', INSTALADO EM RESERVAÇÃO DE ÁGUA DE EDIFICAÇÃO QUE POSSUA RESERVATÓRIO DE FIBRA/FIBROCIMENTO - FORNECIMENTO E INSTALAÇÃO. AF_06/2016</v>
          </cell>
          <cell r="C5869" t="str">
            <v>UN</v>
          </cell>
          <cell r="D5869">
            <v>23.34</v>
          </cell>
          <cell r="E5869">
            <v>9.81</v>
          </cell>
          <cell r="F5869">
            <v>33.15</v>
          </cell>
        </row>
        <row r="5870">
          <cell r="A5870">
            <v>97426</v>
          </cell>
          <cell r="B5870" t="str">
            <v>FLANGE EM AÇO, DN 20 MM X 3/4'', INSTALADO EM RESERVAÇÃO DE ÁGUA DE EDIFICAÇÃO QUE POSSUA RESERVATÓRIO DE FIBRA/FIBROCIMENTO - FORNECIMENTO E INSTALAÇÃO. AF_06/2016</v>
          </cell>
          <cell r="C5870" t="str">
            <v>UN</v>
          </cell>
          <cell r="D5870">
            <v>30.4</v>
          </cell>
          <cell r="E5870">
            <v>9.8000000000000007</v>
          </cell>
          <cell r="F5870">
            <v>40.200000000000003</v>
          </cell>
        </row>
        <row r="5871">
          <cell r="A5871">
            <v>97427</v>
          </cell>
          <cell r="B5871" t="str">
            <v>FLANGE EM AÇO, DN 25 MM X 1'', INSTALADO EM RESERVAÇÃO DE ÁGUA DE EDIFICAÇÃO QUE POSSUA RESERVATÓRIO DE FIBRA/FIBROCIMENTO - FORNECIMENTO E INSTALAÇÃO. AF_06/2016</v>
          </cell>
          <cell r="C5871" t="str">
            <v>UN</v>
          </cell>
          <cell r="D5871">
            <v>35.74</v>
          </cell>
          <cell r="E5871">
            <v>9.8000000000000007</v>
          </cell>
          <cell r="F5871">
            <v>45.54</v>
          </cell>
        </row>
        <row r="5872">
          <cell r="A5872">
            <v>97428</v>
          </cell>
          <cell r="B5872" t="str">
            <v>FLANGE EM AÇO, DN 32 MM X 1 1/4'', INSTALADO EM RESERVAÇÃO DE ÁGUA DE EDIFICAÇÃO QUE POSSUA RESERVATÓRIO DE FIBRA/FIBROCIMENTO - FORNECIMENTO E INSTALAÇÃO. AF_06/2016</v>
          </cell>
          <cell r="C5872" t="str">
            <v>UN</v>
          </cell>
          <cell r="D5872">
            <v>48.11</v>
          </cell>
          <cell r="E5872">
            <v>9.8000000000000007</v>
          </cell>
          <cell r="F5872">
            <v>57.91</v>
          </cell>
        </row>
        <row r="5873">
          <cell r="A5873">
            <v>97429</v>
          </cell>
          <cell r="B5873" t="str">
            <v>FLANGE EM AÇO, DN 40 MM X 1 1/2'', INSTALADO EM RESERVAÇÃO DE ÁGUA DE EDIFICAÇÃO QUE POSSUA RESERVATÓRIO DE FIBRA/FIBROCIMENTO - FORNECIMENTO E INSTALAÇÃO. AF_06/2016</v>
          </cell>
          <cell r="C5873" t="str">
            <v>UN</v>
          </cell>
          <cell r="D5873">
            <v>59.5</v>
          </cell>
          <cell r="E5873">
            <v>9.8000000000000007</v>
          </cell>
          <cell r="F5873">
            <v>69.3</v>
          </cell>
        </row>
        <row r="5874">
          <cell r="A5874">
            <v>97430</v>
          </cell>
          <cell r="B5874" t="str">
            <v>ACOPLAMENTO RÍGIDO EM AÇO, CONEXÃO RANHURADA, DN 50 (2"), INSTALADO EM PRUMADAS - FORNECIMENTO E INSTALAÇÃO. AF_10/2020</v>
          </cell>
          <cell r="C5874" t="str">
            <v>UN</v>
          </cell>
          <cell r="D5874">
            <v>32.07</v>
          </cell>
          <cell r="E5874">
            <v>13.4</v>
          </cell>
          <cell r="F5874">
            <v>45.47</v>
          </cell>
        </row>
        <row r="5875">
          <cell r="A5875">
            <v>97431</v>
          </cell>
          <cell r="B5875" t="str">
            <v>ACOPLAMENTO RÍGIDO EM AÇO, CONEXÃO RANHURADA, DN 65 (2 1/2"), INSTALADO EM PRUMADAS - FORNECIMENTO E INSTALAÇÃO. AF_10/2020</v>
          </cell>
          <cell r="C5875" t="str">
            <v>UN</v>
          </cell>
          <cell r="D5875">
            <v>35.21</v>
          </cell>
          <cell r="E5875">
            <v>15.46</v>
          </cell>
          <cell r="F5875">
            <v>50.67</v>
          </cell>
        </row>
        <row r="5876">
          <cell r="A5876">
            <v>97432</v>
          </cell>
          <cell r="B5876" t="str">
            <v>ACOPLAMENTO RÍGIDO EM AÇO, CONEXÃO RANHURADA, DN 80 (3"), INSTALADO EM PRUMADAS - FORNECIMENTO E INSTALAÇÃO. AF_10/2020</v>
          </cell>
          <cell r="C5876" t="str">
            <v>UN</v>
          </cell>
          <cell r="D5876">
            <v>39.67</v>
          </cell>
          <cell r="E5876">
            <v>17.48</v>
          </cell>
          <cell r="F5876">
            <v>57.15</v>
          </cell>
        </row>
        <row r="5877">
          <cell r="A5877">
            <v>97433</v>
          </cell>
          <cell r="B5877" t="str">
            <v>CURVA 45 GRAUS, EM AÇO, CONEXÃO RANHURADA, DN 50 (2"), INSTALADO EM PRUMADAS - FORNECIMENTO E INSTALAÇÃO. AF_10/2020</v>
          </cell>
          <cell r="C5877" t="str">
            <v>UN</v>
          </cell>
          <cell r="D5877">
            <v>84.98</v>
          </cell>
          <cell r="E5877">
            <v>20.09</v>
          </cell>
          <cell r="F5877">
            <v>105.07</v>
          </cell>
        </row>
        <row r="5878">
          <cell r="A5878">
            <v>97434</v>
          </cell>
          <cell r="B5878" t="str">
            <v>CURVA 90 GRAUS, EM AÇO, CONEXÃO RANHURADA, DN 50 (2"), INSTALADO EM PRUMADAS - FORNECIMENTO E INSTALAÇÃO. AF_10/2020</v>
          </cell>
          <cell r="C5878" t="str">
            <v>UN</v>
          </cell>
          <cell r="D5878">
            <v>87</v>
          </cell>
          <cell r="E5878">
            <v>20.09</v>
          </cell>
          <cell r="F5878">
            <v>107.09</v>
          </cell>
        </row>
        <row r="5879">
          <cell r="A5879">
            <v>97435</v>
          </cell>
          <cell r="B5879" t="str">
            <v>CURVA 45 GRAUS, EM AÇO, CONEXÃO RANHURADA, DN 65 (2 1/2"), INSTALADO EM PRUMADAS - FORNECIMENTO E INSTALAÇÃO. AF_10/2020</v>
          </cell>
          <cell r="C5879" t="str">
            <v>UN</v>
          </cell>
          <cell r="D5879">
            <v>99.78</v>
          </cell>
          <cell r="E5879">
            <v>23.17</v>
          </cell>
          <cell r="F5879">
            <v>122.95</v>
          </cell>
        </row>
        <row r="5880">
          <cell r="A5880">
            <v>97436</v>
          </cell>
          <cell r="B5880" t="str">
            <v>CURVA 90 GRAUS, EM AÇO, CONEXÃO RANHURADA, DN 65 (2 1/2"), INSTALADO EM PRUMADAS - FORNECIMENTO E INSTALAÇÃO. AF_10/2020</v>
          </cell>
          <cell r="C5880" t="str">
            <v>UN</v>
          </cell>
          <cell r="D5880">
            <v>103.66</v>
          </cell>
          <cell r="E5880">
            <v>23.17</v>
          </cell>
          <cell r="F5880">
            <v>126.83</v>
          </cell>
        </row>
        <row r="5881">
          <cell r="A5881">
            <v>97437</v>
          </cell>
          <cell r="B5881" t="str">
            <v>CURVA 45 GRAUS, EM AÇO, CONEXÃO RANHURADA, DN 80 (3), INSTALADO EM PRUMADAS - FORNECIMENTO E INSTALAÇÃO. AF_10/2020</v>
          </cell>
          <cell r="C5881" t="str">
            <v>UN</v>
          </cell>
          <cell r="D5881">
            <v>114.49</v>
          </cell>
          <cell r="E5881">
            <v>26.24</v>
          </cell>
          <cell r="F5881">
            <v>140.72999999999999</v>
          </cell>
        </row>
        <row r="5882">
          <cell r="A5882">
            <v>97438</v>
          </cell>
          <cell r="B5882" t="str">
            <v>CURVA 90 GRAUS, EM AÇO, CONEXÃO RANHURADA, DN 80 (3"), INSTALADO EM PRUMADAS - FORNECIMENTO E INSTALAÇÃO. AF_10/2020</v>
          </cell>
          <cell r="C5882" t="str">
            <v>UN</v>
          </cell>
          <cell r="D5882">
            <v>118.64</v>
          </cell>
          <cell r="E5882">
            <v>26.24</v>
          </cell>
          <cell r="F5882">
            <v>144.88</v>
          </cell>
        </row>
        <row r="5883">
          <cell r="A5883">
            <v>97439</v>
          </cell>
          <cell r="B5883" t="str">
            <v>TÊ, EM AÇO, CONEXÃO RANHURADA, DN 50 (2"), INSTALADO EM PRUMADAS - FORNECIMENTO E INSTALAÇÃO. AF_10/2020</v>
          </cell>
          <cell r="C5883" t="str">
            <v>UN</v>
          </cell>
          <cell r="D5883">
            <v>132.63999999999999</v>
          </cell>
          <cell r="E5883">
            <v>26.79</v>
          </cell>
          <cell r="F5883">
            <v>159.43</v>
          </cell>
        </row>
        <row r="5884">
          <cell r="A5884">
            <v>97440</v>
          </cell>
          <cell r="B5884" t="str">
            <v>TÊ, EM AÇO, CONEXÃO RANHURADA, DN 65 (2 1/2"), INSTALADO EM PRUMADAS - FORNECIMENTO E INSTALAÇÃO. AF_10/2020</v>
          </cell>
          <cell r="C5884" t="str">
            <v>UN</v>
          </cell>
          <cell r="D5884">
            <v>160.43</v>
          </cell>
          <cell r="E5884">
            <v>30.88</v>
          </cell>
          <cell r="F5884">
            <v>191.31</v>
          </cell>
        </row>
        <row r="5885">
          <cell r="A5885">
            <v>97442</v>
          </cell>
          <cell r="B5885" t="str">
            <v>TÊ, EM AÇO, CONEXÃO RANHURADA, DN 80 (3"), INSTALADO EM PRUMADAS - FORNECIMENTO E INSTALAÇÃO. AF_10/2020</v>
          </cell>
          <cell r="C5885" t="str">
            <v>UN</v>
          </cell>
          <cell r="D5885">
            <v>176.22</v>
          </cell>
          <cell r="E5885">
            <v>34.96</v>
          </cell>
          <cell r="F5885">
            <v>211.18</v>
          </cell>
        </row>
        <row r="5886">
          <cell r="A5886">
            <v>97443</v>
          </cell>
          <cell r="B5886" t="str">
            <v>LUVA, EM AÇO, CONEXÃO SOLDADA, DN 50 (2"), INSTALADO EM PRUMADAS - FORNECIMENTO E INSTALAÇÃO. AF_10/2020</v>
          </cell>
          <cell r="C5886" t="str">
            <v>UN</v>
          </cell>
          <cell r="D5886">
            <v>93.9</v>
          </cell>
          <cell r="E5886">
            <v>30.19</v>
          </cell>
          <cell r="F5886">
            <v>124.09</v>
          </cell>
        </row>
        <row r="5887">
          <cell r="A5887">
            <v>97444</v>
          </cell>
          <cell r="B5887" t="str">
            <v>LUVA COM REDUÇÃO, EM AÇO, CONEXÃO SOLDADA, DN 50 X 40 MM (2  X 1 1/2"), INSTALADO EM PRUMADAS - FORNECIMENTO E INSTALAÇÃO. AF_10/2020</v>
          </cell>
          <cell r="C5887" t="str">
            <v>UN</v>
          </cell>
          <cell r="D5887">
            <v>116.73</v>
          </cell>
          <cell r="E5887">
            <v>30.18</v>
          </cell>
          <cell r="F5887">
            <v>146.91</v>
          </cell>
        </row>
        <row r="5888">
          <cell r="A5888">
            <v>97446</v>
          </cell>
          <cell r="B5888" t="str">
            <v>LUVA, EM AÇO, CONEXÃO SOLDADA, DN 65 (2 1/2"), INSTALADO EM PRUMADAS - FORNECIMENTO E INSTALAÇÃO. AF_10/2020</v>
          </cell>
          <cell r="C5888" t="str">
            <v>UN</v>
          </cell>
          <cell r="D5888">
            <v>223.73</v>
          </cell>
          <cell r="E5888">
            <v>33.380000000000003</v>
          </cell>
          <cell r="F5888">
            <v>257.11</v>
          </cell>
        </row>
        <row r="5889">
          <cell r="A5889">
            <v>97447</v>
          </cell>
          <cell r="B5889" t="str">
            <v>LUVA COM REDUÇÃO, EM AÇO, CONEXÃO SOLDADA, DN 65 X 50 MM (2 1/2" X 2"), INSTALADO EM PRUMADAS - FORNECIMENTO E INSTALAÇÃO. AF_10/2020</v>
          </cell>
          <cell r="C5889" t="str">
            <v>UN</v>
          </cell>
          <cell r="D5889">
            <v>223.73</v>
          </cell>
          <cell r="E5889">
            <v>33.380000000000003</v>
          </cell>
          <cell r="F5889">
            <v>257.11</v>
          </cell>
        </row>
        <row r="5890">
          <cell r="A5890">
            <v>97449</v>
          </cell>
          <cell r="B5890" t="str">
            <v>LUVA, EM AÇO, CONEXÃO SOLDADA, DN 80 (3"), INSTALADO EM PRUMADAS - FORNECIMENTO E INSTALAÇÃO. AF_10/2020</v>
          </cell>
          <cell r="C5890" t="str">
            <v>UN</v>
          </cell>
          <cell r="D5890">
            <v>237.04</v>
          </cell>
          <cell r="E5890">
            <v>36.61</v>
          </cell>
          <cell r="F5890">
            <v>273.64999999999998</v>
          </cell>
        </row>
        <row r="5891">
          <cell r="A5891">
            <v>97450</v>
          </cell>
          <cell r="B5891" t="str">
            <v>LUVA COM REDUÇÃO, EM AÇO, CONEXÃO SOLDADA, DN 80 X 65 MM (3" X 2 1/2"), INSTALADO EM PRUMADAS - FORNECIMENTO E INSTALAÇÃO. AF_10/2020</v>
          </cell>
          <cell r="C5891" t="str">
            <v>UN</v>
          </cell>
          <cell r="D5891">
            <v>299.18</v>
          </cell>
          <cell r="E5891">
            <v>36.61</v>
          </cell>
          <cell r="F5891">
            <v>335.79</v>
          </cell>
        </row>
        <row r="5892">
          <cell r="A5892">
            <v>97452</v>
          </cell>
          <cell r="B5892" t="str">
            <v>CURVA 45 GRAUS, EM AÇO, CONEXÃO SOLDADA, DN 50 (2"), INSTALADO EM PRUMADAS - FORNECIMENTO E INSTALAÇÃO. AF_10/2020</v>
          </cell>
          <cell r="C5892" t="str">
            <v>UN</v>
          </cell>
          <cell r="D5892">
            <v>159.59</v>
          </cell>
          <cell r="E5892">
            <v>45.25</v>
          </cell>
          <cell r="F5892">
            <v>204.84</v>
          </cell>
        </row>
        <row r="5893">
          <cell r="A5893">
            <v>97453</v>
          </cell>
          <cell r="B5893" t="str">
            <v>CURVA 90 GRAUS, EM AÇO, CONEXÃO SOLDADA, DN 50 (2"), INSTALADO EM PRUMADAS - FORNECIMENTO E INSTALAÇÃO. AF_10/2020</v>
          </cell>
          <cell r="C5893" t="str">
            <v>UN</v>
          </cell>
          <cell r="D5893">
            <v>172.62</v>
          </cell>
          <cell r="E5893">
            <v>45.25</v>
          </cell>
          <cell r="F5893">
            <v>217.87</v>
          </cell>
        </row>
        <row r="5894">
          <cell r="A5894">
            <v>97454</v>
          </cell>
          <cell r="B5894" t="str">
            <v>CURVA 45 GRAUS, EM AÇO, CONEXÃO SOLDADA, DN 65 (2 1/2"), INSTALADO EM PRUMADAS - FORNECIMENTO E INSTALAÇÃO. AF_10/2020</v>
          </cell>
          <cell r="C5894" t="str">
            <v>UN</v>
          </cell>
          <cell r="D5894">
            <v>302.7</v>
          </cell>
          <cell r="E5894">
            <v>50.09</v>
          </cell>
          <cell r="F5894">
            <v>352.79</v>
          </cell>
        </row>
        <row r="5895">
          <cell r="A5895">
            <v>97455</v>
          </cell>
          <cell r="B5895" t="str">
            <v>CURVA 90 GRAUS, EM AÇO, CONEXÃO SOLDADA, DN 65 (2 1/2"), INSTALADO EM PRUMADAS - FORNECIMENTO E INSTALAÇÃO. AF_10/2020</v>
          </cell>
          <cell r="C5895" t="str">
            <v>UN</v>
          </cell>
          <cell r="D5895">
            <v>323.52999999999997</v>
          </cell>
          <cell r="E5895">
            <v>50.09</v>
          </cell>
          <cell r="F5895">
            <v>373.62</v>
          </cell>
        </row>
        <row r="5896">
          <cell r="A5896">
            <v>97456</v>
          </cell>
          <cell r="B5896" t="str">
            <v>CURVA 45 GRAUS, EM AÇO, CONEXÃO SOLDADA, DN 80 (3"), INSTALADO EM PRUMADAS - FORNECIMENTO E INSTALAÇÃO. AF_10/2020</v>
          </cell>
          <cell r="C5896" t="str">
            <v>UN</v>
          </cell>
          <cell r="D5896">
            <v>753.18</v>
          </cell>
          <cell r="E5896">
            <v>54.93</v>
          </cell>
          <cell r="F5896">
            <v>808.11</v>
          </cell>
        </row>
        <row r="5897">
          <cell r="A5897">
            <v>97457</v>
          </cell>
          <cell r="B5897" t="str">
            <v>CURVA 90 GRAUS, EM AÇO, CONEXÃO SOLDADA, DN 80 (3"), INSTALADO EM PRUMADAS - FORNECIMENTO E INSTALAÇÃO. AF_10/2020</v>
          </cell>
          <cell r="C5897" t="str">
            <v>UN</v>
          </cell>
          <cell r="D5897">
            <v>659.72</v>
          </cell>
          <cell r="E5897">
            <v>54.93</v>
          </cell>
          <cell r="F5897">
            <v>714.65</v>
          </cell>
        </row>
        <row r="5898">
          <cell r="A5898">
            <v>97458</v>
          </cell>
          <cell r="B5898" t="str">
            <v>TÊ, EM AÇO, CONEXÃO SOLDADA, DN 50 (2"), INSTALADO EM PRUMADAS - FORNECIMENTO E INSTALAÇÃO. AF_10/2020</v>
          </cell>
          <cell r="C5898" t="str">
            <v>UN</v>
          </cell>
          <cell r="D5898">
            <v>265.08</v>
          </cell>
          <cell r="E5898">
            <v>60.37</v>
          </cell>
          <cell r="F5898">
            <v>325.45</v>
          </cell>
        </row>
        <row r="5899">
          <cell r="A5899">
            <v>97459</v>
          </cell>
          <cell r="B5899" t="str">
            <v>TÊ, EM AÇO, CONEXÃO SOLDADA, DN 65 (2 1/2"), INSTALADO EM PRUMADAS - FORNECIMENTO E INSTALAÇÃO. AF_10/2020</v>
          </cell>
          <cell r="C5899" t="str">
            <v>UN</v>
          </cell>
          <cell r="D5899">
            <v>497.14</v>
          </cell>
          <cell r="E5899">
            <v>66.81</v>
          </cell>
          <cell r="F5899">
            <v>563.95000000000005</v>
          </cell>
        </row>
        <row r="5900">
          <cell r="A5900">
            <v>97460</v>
          </cell>
          <cell r="B5900" t="str">
            <v>TÊ, EM AÇO, CONEXÃO SOLDADA, DN 80 (3"), INSTALADO EM PRUMADAS - FORNECIMENTO E INSTALAÇÃO. AF_10/2020</v>
          </cell>
          <cell r="C5900" t="str">
            <v>UN</v>
          </cell>
          <cell r="D5900">
            <v>798.02</v>
          </cell>
          <cell r="E5900">
            <v>73.25</v>
          </cell>
          <cell r="F5900">
            <v>871.27</v>
          </cell>
        </row>
        <row r="5901">
          <cell r="A5901">
            <v>92345</v>
          </cell>
          <cell r="B5901" t="str">
            <v>LUVA, EM FERRO GALVANIZADO, DN 50 (2"), CONEXÃO ROSQUEADA, INSTALADO EM PRUMADAS - FORNECIMENTO E INSTALAÇÃO. AF_10/2020</v>
          </cell>
          <cell r="C5901" t="str">
            <v>UN</v>
          </cell>
          <cell r="D5901">
            <v>46.73</v>
          </cell>
          <cell r="E5901">
            <v>24.15</v>
          </cell>
          <cell r="F5901">
            <v>70.88</v>
          </cell>
        </row>
        <row r="5902">
          <cell r="A5902">
            <v>92347</v>
          </cell>
          <cell r="B5902" t="str">
            <v>LUVA, EM FERRO GALVANIZADO, DN 65 (2 1/2"), CONEXÃO ROSQUEADA, INSTALADO EM PRUMADAS - FORNECIMENTO E INSTALAÇÃO. AF_10/2020</v>
          </cell>
          <cell r="C5902" t="str">
            <v>UN</v>
          </cell>
          <cell r="D5902">
            <v>78.069999999999993</v>
          </cell>
          <cell r="E5902">
            <v>26.28</v>
          </cell>
          <cell r="F5902">
            <v>104.35</v>
          </cell>
        </row>
        <row r="5903">
          <cell r="A5903">
            <v>92349</v>
          </cell>
          <cell r="B5903" t="str">
            <v>LUVA, EM FERRO GALVANIZADO, DN 80 (3"), CONEXÃO ROSQUEADA, INSTALADO EM PRUMADAS - FORNECIMENTO E INSTALAÇÃO. AF_10/2020</v>
          </cell>
          <cell r="C5903" t="str">
            <v>UN</v>
          </cell>
          <cell r="D5903">
            <v>113.15</v>
          </cell>
          <cell r="E5903">
            <v>28.37</v>
          </cell>
          <cell r="F5903">
            <v>141.52000000000001</v>
          </cell>
        </row>
        <row r="5904">
          <cell r="A5904">
            <v>92907</v>
          </cell>
          <cell r="B5904" t="str">
            <v>LUVA DE REDUÇÃO, EM FERRO GALVANIZADO, 2" X 1 1/2", CONEXÃO ROSQUEADA, INSTALADO EM PRUMADAS - FORNECIMENTO E INSTALAÇÃO. AF_10/2020</v>
          </cell>
          <cell r="C5904" t="str">
            <v>UN</v>
          </cell>
          <cell r="D5904">
            <v>50.81</v>
          </cell>
          <cell r="E5904">
            <v>24.14</v>
          </cell>
          <cell r="F5904">
            <v>74.95</v>
          </cell>
        </row>
        <row r="5905">
          <cell r="A5905">
            <v>92908</v>
          </cell>
          <cell r="B5905" t="str">
            <v>LUVA DE REDUÇÃO, EM FERRO GALVANIZADO, 2" X 1 1/4", CONEXÃO ROSQUEADA, INSTALADO EM PRUMADAS - FORNECIMENTO E INSTALAÇÃO. AF_10/2020</v>
          </cell>
          <cell r="C5905" t="str">
            <v>UN</v>
          </cell>
          <cell r="D5905">
            <v>50.81</v>
          </cell>
          <cell r="E5905">
            <v>24.14</v>
          </cell>
          <cell r="F5905">
            <v>74.95</v>
          </cell>
        </row>
        <row r="5906">
          <cell r="A5906">
            <v>92909</v>
          </cell>
          <cell r="B5906" t="str">
            <v>LUVA DE REDUÇÃO, EM FERRO GALVANIZADO, 2" X 1", CONEXÃO ROSQUEADA, INSTALADO EM PRUMADAS - FORNECIMENTO E INSTALAÇÃO. AF_10/2020</v>
          </cell>
          <cell r="C5906" t="str">
            <v>UN</v>
          </cell>
          <cell r="D5906">
            <v>50.81</v>
          </cell>
          <cell r="E5906">
            <v>24.14</v>
          </cell>
          <cell r="F5906">
            <v>74.95</v>
          </cell>
        </row>
        <row r="5907">
          <cell r="A5907">
            <v>92910</v>
          </cell>
          <cell r="B5907" t="str">
            <v>LUVA DE REDUÇÃO, EM FERRO GALVANIZADO, 2 1/2" X 1 1/2", CONEXÃO ROSQUEADA, INSTALADO EM PRUMADAS - FORNECIMENTO E INSTALAÇÃO. AF_10/2020</v>
          </cell>
          <cell r="C5907" t="str">
            <v>UN</v>
          </cell>
          <cell r="D5907">
            <v>82.62</v>
          </cell>
          <cell r="E5907">
            <v>26.28</v>
          </cell>
          <cell r="F5907">
            <v>108.9</v>
          </cell>
        </row>
        <row r="5908">
          <cell r="A5908">
            <v>92911</v>
          </cell>
          <cell r="B5908" t="str">
            <v>LUVA DE REDUÇÃO, EM FERRO GALVANIZADO, 2 1/2" X 2", CONEXÃO ROSQUEADA, INSTALADO EM PRUMADAS - FORNECIMENTO E INSTALAÇÃO. AF_10/2020</v>
          </cell>
          <cell r="C5908" t="str">
            <v>UN</v>
          </cell>
          <cell r="D5908">
            <v>82.62</v>
          </cell>
          <cell r="E5908">
            <v>26.28</v>
          </cell>
          <cell r="F5908">
            <v>108.9</v>
          </cell>
        </row>
        <row r="5909">
          <cell r="A5909">
            <v>92912</v>
          </cell>
          <cell r="B5909" t="str">
            <v>LUVA DE REDUÇÃO, EM FERRO GALVANIZADO, 3" X 1 1/2", CONEXÃO ROSQUEADA, INSTALADO EM PRUMADAS - FORNECIMENTO E INSTALAÇÃO. AF_10/2020</v>
          </cell>
          <cell r="C5909" t="str">
            <v>UN</v>
          </cell>
          <cell r="D5909">
            <v>120.17</v>
          </cell>
          <cell r="E5909">
            <v>26.28</v>
          </cell>
          <cell r="F5909">
            <v>146.44999999999999</v>
          </cell>
        </row>
        <row r="5910">
          <cell r="A5910">
            <v>92913</v>
          </cell>
          <cell r="B5910" t="str">
            <v>LUVA DE REDUÇÃO, EM FERRO GALVANIZADO, 3" X 2 1/2", CONEXÃO ROSQUEADA, INSTALADO EM PRUMADAS - FORNECIMENTO E INSTALAÇÃO. AF_10/2020</v>
          </cell>
          <cell r="C5910" t="str">
            <v>UN</v>
          </cell>
          <cell r="D5910">
            <v>121.1</v>
          </cell>
          <cell r="E5910">
            <v>28.36</v>
          </cell>
          <cell r="F5910">
            <v>149.46</v>
          </cell>
        </row>
        <row r="5911">
          <cell r="A5911">
            <v>92914</v>
          </cell>
          <cell r="B5911" t="str">
            <v>LUVA DE REDUÇÃO, EM FERRO GALVANIZADO, 3" X 2", CONEXÃO ROSQUEADA, INSTALADO EM PRUMADAS - FORNECIMENTO E INSTALAÇÃO. AF_10/2020</v>
          </cell>
          <cell r="C5911" t="str">
            <v>UN</v>
          </cell>
          <cell r="D5911">
            <v>121.1</v>
          </cell>
          <cell r="E5911">
            <v>28.36</v>
          </cell>
          <cell r="F5911">
            <v>149.46</v>
          </cell>
        </row>
        <row r="5912">
          <cell r="A5912">
            <v>92344</v>
          </cell>
          <cell r="B5912" t="str">
            <v>NIPLE, EM FERRO GALVANIZADO, DN 50 (2"), CONEXÃO ROSQUEADA, INSTALADO EM PRUMADAS - FORNECIMENTO E INSTALAÇÃO. AF_10/2020</v>
          </cell>
          <cell r="C5912" t="str">
            <v>UN</v>
          </cell>
          <cell r="D5912">
            <v>46.76</v>
          </cell>
          <cell r="E5912">
            <v>24.15</v>
          </cell>
          <cell r="F5912">
            <v>70.91</v>
          </cell>
        </row>
        <row r="5913">
          <cell r="A5913">
            <v>92346</v>
          </cell>
          <cell r="B5913" t="str">
            <v>NIPLE, EM FERRO GALVANIZADO, DN 65 (2 1/2"), CONEXÃO ROSQUEADA, INSTALADO EM PRUMADAS - FORNECIMENTO E INSTALAÇÃO. AF_10/2020</v>
          </cell>
          <cell r="C5913" t="str">
            <v>UN</v>
          </cell>
          <cell r="D5913">
            <v>67.290000000000006</v>
          </cell>
          <cell r="E5913">
            <v>26.28</v>
          </cell>
          <cell r="F5913">
            <v>93.57</v>
          </cell>
        </row>
        <row r="5914">
          <cell r="A5914">
            <v>92348</v>
          </cell>
          <cell r="B5914" t="str">
            <v>NIPLE, EM FERRO GALVANIZADO, DN 80 (3"), CONEXÃO ROSQUEADA, INSTALADO EM PRUMADAS - FORNECIMENTO E INSTALAÇÃO. AF_10/2020</v>
          </cell>
          <cell r="C5914" t="str">
            <v>UN</v>
          </cell>
          <cell r="D5914">
            <v>103.56</v>
          </cell>
          <cell r="E5914">
            <v>28.37</v>
          </cell>
          <cell r="F5914">
            <v>131.93</v>
          </cell>
        </row>
        <row r="5915">
          <cell r="A5915" t="str">
            <v>AUX1385</v>
          </cell>
          <cell r="B5915" t="str">
            <v>NIPLE DUPLO EM FERRO GALVANIZADO 2 1/2"</v>
          </cell>
          <cell r="C5915" t="str">
            <v>UN</v>
          </cell>
          <cell r="D5915">
            <v>62.16</v>
          </cell>
          <cell r="E5915">
            <v>14.97</v>
          </cell>
          <cell r="F5915">
            <v>77.13</v>
          </cell>
        </row>
        <row r="5916">
          <cell r="A5916" t="str">
            <v>AUX2941</v>
          </cell>
          <cell r="B5916" t="str">
            <v>NIPLE DUPLO DE REDUÇÃO AÇO GALVANIZADO D=32X15MM (1 1/4"X1/2")</v>
          </cell>
          <cell r="C5916" t="str">
            <v>UN</v>
          </cell>
          <cell r="D5916">
            <v>30.22</v>
          </cell>
          <cell r="E5916">
            <v>13.1</v>
          </cell>
          <cell r="F5916">
            <v>43.32</v>
          </cell>
        </row>
        <row r="5917">
          <cell r="A5917" t="str">
            <v>AUX2942</v>
          </cell>
          <cell r="B5917" t="str">
            <v>NIPLE DUPLO REDUÇÃO AÇO GALVANIZADO D=32X15MM (1 1/4"X1/2")  À  50X40MM (2"X1 1/2")</v>
          </cell>
          <cell r="C5917" t="str">
            <v>UN</v>
          </cell>
          <cell r="D5917">
            <v>30.22</v>
          </cell>
          <cell r="E5917">
            <v>13.1</v>
          </cell>
          <cell r="F5917">
            <v>43.32</v>
          </cell>
        </row>
        <row r="5918">
          <cell r="A5918" t="str">
            <v>AUX2943</v>
          </cell>
          <cell r="B5918" t="str">
            <v>NIPLE DUPLO DE REDUÇÃO AÇO GALVANIZADO D=65X32MM(2 1/2"X1 1/4")  À  80X65MM(3"X2 1/2")</v>
          </cell>
          <cell r="C5918" t="str">
            <v>UN</v>
          </cell>
          <cell r="D5918">
            <v>75.47</v>
          </cell>
          <cell r="E5918">
            <v>14.97</v>
          </cell>
          <cell r="F5918">
            <v>90.44</v>
          </cell>
        </row>
        <row r="5919">
          <cell r="A5919" t="str">
            <v>AUX2944</v>
          </cell>
          <cell r="B5919" t="str">
            <v>NIPLE DUPLO DE REDUÇÃO AÇO GALVANIZADO D=80X50MM (3"X2")  À  80X65MM (3"X2 1/2")</v>
          </cell>
          <cell r="C5919" t="str">
            <v>UN</v>
          </cell>
          <cell r="D5919">
            <v>131.77000000000001</v>
          </cell>
          <cell r="E5919">
            <v>14.97</v>
          </cell>
          <cell r="F5919">
            <v>146.74</v>
          </cell>
        </row>
        <row r="5920">
          <cell r="A5920">
            <v>92356</v>
          </cell>
          <cell r="B5920" t="str">
            <v>TÊ, EM FERRO GALVANIZADO, DN 50 (2"), CONEXÃO ROSQUEADA, INSTALADO EM PRUMADAS - FORNECIMENTO E INSTALAÇÃO. AF_10/2020</v>
          </cell>
          <cell r="C5920" t="str">
            <v>UN</v>
          </cell>
          <cell r="D5920">
            <v>89.07</v>
          </cell>
          <cell r="E5920">
            <v>48.29</v>
          </cell>
          <cell r="F5920">
            <v>137.36000000000001</v>
          </cell>
        </row>
        <row r="5921">
          <cell r="A5921">
            <v>92357</v>
          </cell>
          <cell r="B5921" t="str">
            <v>TÊ, EM FERRO GALVANIZADO, DN 65 (2 1/2"), CONEXÃO ROSQUEADA, INSTALADO EM PRUMADAS - FORNECIMENTO E INSTALAÇÃO. AF_10/2020</v>
          </cell>
          <cell r="C5921" t="str">
            <v>UN</v>
          </cell>
          <cell r="D5921">
            <v>153.43</v>
          </cell>
          <cell r="E5921">
            <v>52.53</v>
          </cell>
          <cell r="F5921">
            <v>205.96</v>
          </cell>
        </row>
        <row r="5922">
          <cell r="A5922">
            <v>92358</v>
          </cell>
          <cell r="B5922" t="str">
            <v>TÊ, EM FERRO GALVANIZADO, DN 80 (3"), CONEXÃO ROSQUEADA, INSTALADO EM PRUMADAS - FORNECIMENTO E INSTALAÇÃO. AF_10/2020</v>
          </cell>
          <cell r="C5922" t="str">
            <v>UN</v>
          </cell>
          <cell r="D5922">
            <v>200.1</v>
          </cell>
          <cell r="E5922">
            <v>56.75</v>
          </cell>
          <cell r="F5922">
            <v>256.85000000000002</v>
          </cell>
        </row>
        <row r="5923">
          <cell r="A5923">
            <v>92889</v>
          </cell>
          <cell r="B5923" t="str">
            <v>UNIÃO, EM FERRO GALVANIZADO, DN 50 (2"), CONEXÃO ROSQUEADA, INSTALADO EM PRUMADAS - FORNECIMENTO E INSTALAÇÃO. AF_10/2020</v>
          </cell>
          <cell r="C5923" t="str">
            <v>UN</v>
          </cell>
          <cell r="D5923">
            <v>116.7</v>
          </cell>
          <cell r="E5923">
            <v>24.14</v>
          </cell>
          <cell r="F5923">
            <v>140.84</v>
          </cell>
        </row>
        <row r="5924">
          <cell r="A5924">
            <v>92890</v>
          </cell>
          <cell r="B5924" t="str">
            <v>UNIÃO, EM FERRO GALVANIZADO, DN 65 (2 1/2"), CONEXÃO ROSQUEADA, INSTALADO EM PRUMADAS - FORNECIMENTO E INSTALAÇÃO. AF_10/2020</v>
          </cell>
          <cell r="C5924" t="str">
            <v>UN</v>
          </cell>
          <cell r="D5924">
            <v>187.57</v>
          </cell>
          <cell r="E5924">
            <v>26.27</v>
          </cell>
          <cell r="F5924">
            <v>213.84</v>
          </cell>
        </row>
        <row r="5925">
          <cell r="A5925">
            <v>92891</v>
          </cell>
          <cell r="B5925" t="str">
            <v>UNIÃO, EM FERRO GALVANIZADO, DN 80 (3"), CONEXÃO ROSQUEADA, INSTALADO EM PRUMADAS - FORNECIMENTO E INSTALAÇÃO. AF_10/2020</v>
          </cell>
          <cell r="C5925" t="str">
            <v>UN</v>
          </cell>
          <cell r="D5925">
            <v>285.52</v>
          </cell>
          <cell r="E5925">
            <v>28.36</v>
          </cell>
          <cell r="F5925">
            <v>313.88</v>
          </cell>
        </row>
        <row r="5926">
          <cell r="A5926">
            <v>92350</v>
          </cell>
          <cell r="B5926" t="str">
            <v>JOELHO 45 GRAUS, EM FERRO GALVANIZADO, DN 50 (2"), CONEXÃO ROSQUEADA, INSTALADO EM PRUMADAS - FORNECIMENTO E INSTALAÇÃO. AF_10/2020</v>
          </cell>
          <cell r="C5926" t="str">
            <v>UN</v>
          </cell>
          <cell r="D5926">
            <v>69.25</v>
          </cell>
          <cell r="E5926">
            <v>36.21</v>
          </cell>
          <cell r="F5926">
            <v>105.46</v>
          </cell>
        </row>
        <row r="5927">
          <cell r="A5927">
            <v>92352</v>
          </cell>
          <cell r="B5927" t="str">
            <v>JOELHO 45 GRAUS, EM FERRO GALVANIZADO, DN 65 (2 1/2"), CONEXÃO ROSQUEADA, INSTALADO EM PRUMADAS - FORNECIMENTO E INSTALAÇÃO. AF_10/2020</v>
          </cell>
          <cell r="C5927" t="str">
            <v>UN</v>
          </cell>
          <cell r="D5927">
            <v>121.66</v>
          </cell>
          <cell r="E5927">
            <v>39.380000000000003</v>
          </cell>
          <cell r="F5927">
            <v>161.04</v>
          </cell>
        </row>
        <row r="5928">
          <cell r="A5928">
            <v>92354</v>
          </cell>
          <cell r="B5928" t="str">
            <v>JOELHO 45 GRAUS, EM FERRO GALVANIZADO, DN 80 (3"), CONEXÃO ROSQUEADA, INSTALADO EM PRUMADAS - FORNECIMENTO E INSTALAÇÃO. AF_10/2020</v>
          </cell>
          <cell r="C5928" t="str">
            <v>UN</v>
          </cell>
          <cell r="D5928">
            <v>171.85</v>
          </cell>
          <cell r="E5928">
            <v>42.57</v>
          </cell>
          <cell r="F5928">
            <v>214.42</v>
          </cell>
        </row>
        <row r="5929">
          <cell r="A5929">
            <v>92351</v>
          </cell>
          <cell r="B5929" t="str">
            <v>JOELHO 90 GRAUS, EM FERRO GALVANIZADO, DN 50 (2"), CONEXÃO ROSQUEADA, INSTALADO EM PRUMADAS - FORNECIMENTO E INSTALAÇÃO. AF_10/2020</v>
          </cell>
          <cell r="C5929" t="str">
            <v>UN</v>
          </cell>
          <cell r="D5929">
            <v>66.849999999999994</v>
          </cell>
          <cell r="E5929">
            <v>36.21</v>
          </cell>
          <cell r="F5929">
            <v>103.06</v>
          </cell>
        </row>
        <row r="5930">
          <cell r="A5930">
            <v>92353</v>
          </cell>
          <cell r="B5930" t="str">
            <v>JOELHO 90 GRAUS, EM FERRO GALVANIZADO, DN 65 (2 1/2"), CONEXÃO ROSQUEADA, INSTALADO EM PRUMADAS - FORNECIMENTO E INSTALAÇÃO. AF_10/2020</v>
          </cell>
          <cell r="C5930" t="str">
            <v>UN</v>
          </cell>
          <cell r="D5930">
            <v>111.12</v>
          </cell>
          <cell r="E5930">
            <v>39.380000000000003</v>
          </cell>
          <cell r="F5930">
            <v>150.5</v>
          </cell>
        </row>
        <row r="5931">
          <cell r="A5931">
            <v>92355</v>
          </cell>
          <cell r="B5931" t="str">
            <v>JOELHO 90 GRAUS, EM FERRO GALVANIZADO, DN 80 (3"), CONEXÃO ROSQUEADA, INSTALADO EM PRUMADAS - FORNECIMENTO E INSTALAÇÃO. AF_10/2020</v>
          </cell>
          <cell r="C5931" t="str">
            <v>UN</v>
          </cell>
          <cell r="D5931">
            <v>151.53</v>
          </cell>
          <cell r="E5931">
            <v>42.57</v>
          </cell>
          <cell r="F5931">
            <v>194.1</v>
          </cell>
        </row>
        <row r="5932">
          <cell r="A5932" t="str">
            <v>AUX2950</v>
          </cell>
          <cell r="B5932" t="str">
            <v>JOELHO/COTOVELO 90 GRAUS, EM FERRO GALVANIZADO, DN 100 (4"), CONEXÃO ROSQUEADA, INSTALADO EM PRUMADAS - FORNEC. E INST.</v>
          </cell>
          <cell r="C5932" t="str">
            <v>UN</v>
          </cell>
          <cell r="D5932">
            <v>272.64999999999998</v>
          </cell>
          <cell r="E5932">
            <v>42.57</v>
          </cell>
          <cell r="F5932">
            <v>315.22000000000003</v>
          </cell>
        </row>
        <row r="5933">
          <cell r="A5933" t="str">
            <v>AUX2946</v>
          </cell>
          <cell r="B5933" t="str">
            <v>NIPLE DUPLO AÇO GALVANIZADO D=32MM  (1 1/4")  À 50MM (2")</v>
          </cell>
          <cell r="C5933" t="str">
            <v>UN</v>
          </cell>
          <cell r="D5933">
            <v>22.88</v>
          </cell>
          <cell r="E5933">
            <v>13.1</v>
          </cell>
          <cell r="F5933">
            <v>35.979999999999997</v>
          </cell>
        </row>
        <row r="5934">
          <cell r="A5934" t="str">
            <v>AUX2945</v>
          </cell>
          <cell r="B5934" t="str">
            <v>NIPLE DUPLO AÇO GALVANIZADO D=15MM (1/2")  À 25MM (1")</v>
          </cell>
          <cell r="C5934" t="str">
            <v>UN</v>
          </cell>
          <cell r="D5934">
            <v>8.8000000000000007</v>
          </cell>
          <cell r="E5934">
            <v>7.49</v>
          </cell>
          <cell r="F5934">
            <v>16.29</v>
          </cell>
        </row>
        <row r="5935">
          <cell r="A5935"/>
          <cell r="B5935" t="str">
            <v>TUBOS PPR</v>
          </cell>
          <cell r="C5935"/>
          <cell r="D5935"/>
          <cell r="E5935"/>
          <cell r="F5935"/>
        </row>
        <row r="5936">
          <cell r="A5936">
            <v>104194</v>
          </cell>
          <cell r="B5936" t="str">
            <v>TUBO, PPR, DN 20, CLASSE PN20, INSTALADO EM RAMAL OU SUB-RAMAL DE ÁGUA - FORNECIMENTO E INSTALAÇÃO. AF_08/2022</v>
          </cell>
          <cell r="C5936" t="str">
            <v>M</v>
          </cell>
          <cell r="D5936">
            <v>14.97</v>
          </cell>
          <cell r="E5936">
            <v>8.4700000000000006</v>
          </cell>
          <cell r="F5936">
            <v>23.44</v>
          </cell>
        </row>
        <row r="5937">
          <cell r="A5937">
            <v>96635</v>
          </cell>
          <cell r="B5937" t="str">
            <v>TUBO, PPR, DN 25, CLASSE PN 20,  INSTALADO EM RAMAL OU SUB-RAMAL DE ÁGUA   FORNECIMENTO E INSTALAÇÃO. AF_08/2022</v>
          </cell>
          <cell r="C5937" t="str">
            <v>M</v>
          </cell>
          <cell r="D5937">
            <v>23.75</v>
          </cell>
          <cell r="E5937">
            <v>20.16</v>
          </cell>
          <cell r="F5937">
            <v>43.91</v>
          </cell>
        </row>
        <row r="5938">
          <cell r="A5938">
            <v>104195</v>
          </cell>
          <cell r="B5938" t="str">
            <v>TUBO, PPR, DN 20, CLASSE PN25, INSTALADO EM RAMAL OU SUB-RAMAL DE ÁGUA - FORNECIMENTO E INSTALAÇÃO. AF_08/2022</v>
          </cell>
          <cell r="C5938" t="str">
            <v>M</v>
          </cell>
          <cell r="D5938">
            <v>16.239999999999998</v>
          </cell>
          <cell r="E5938">
            <v>8.7100000000000009</v>
          </cell>
          <cell r="F5938">
            <v>24.95</v>
          </cell>
        </row>
        <row r="5939">
          <cell r="A5939">
            <v>96636</v>
          </cell>
          <cell r="B5939" t="str">
            <v>TUBO, PPR, DN 25, CLASSE PN 25 INSTALADO EM RAMAL OU SUB-RAMAL DE ÁGUA   FORNECIMENTO E INSTALAÇÃO. AF_08/2022</v>
          </cell>
          <cell r="C5939" t="str">
            <v>M</v>
          </cell>
          <cell r="D5939">
            <v>25.88</v>
          </cell>
          <cell r="E5939">
            <v>20.77</v>
          </cell>
          <cell r="F5939">
            <v>46.65</v>
          </cell>
        </row>
        <row r="5940">
          <cell r="A5940">
            <v>96645</v>
          </cell>
          <cell r="B5940" t="str">
            <v>TUBO, PPR, DN 32, CLASSE PN 12,  INSTALADO EM RAMAL DE DISTRIBUIÇÃO DE ÁGUA   FORNECIMENTO E INSTALAÇÃO. AF_08/2022</v>
          </cell>
          <cell r="C5940" t="str">
            <v>M</v>
          </cell>
          <cell r="D5940">
            <v>15.48</v>
          </cell>
          <cell r="E5940">
            <v>6.34</v>
          </cell>
          <cell r="F5940">
            <v>21.82</v>
          </cell>
        </row>
        <row r="5941">
          <cell r="A5941">
            <v>96646</v>
          </cell>
          <cell r="B5941" t="str">
            <v>TUBO, PPR, DN 40, CLASSE PN 12,  INSTALADO EM RAMAL DE DISTRIBUIÇÃO DE ÁGUA   FORNECIMENTO E INSTALAÇÃO. AF_08/2022</v>
          </cell>
          <cell r="C5941" t="str">
            <v>M</v>
          </cell>
          <cell r="D5941">
            <v>20.14</v>
          </cell>
          <cell r="E5941">
            <v>6.69</v>
          </cell>
          <cell r="F5941">
            <v>26.83</v>
          </cell>
        </row>
        <row r="5942">
          <cell r="A5942">
            <v>96644</v>
          </cell>
          <cell r="B5942" t="str">
            <v>TUBO, PPR, DN 25, CLASSE PN 20,  INSTALADO EM RAMAL DE DISTRIBUIÇÃO DE ÁGUA   FORNECIMENTO E INSTALAÇÃO. AF_08/2022</v>
          </cell>
          <cell r="C5942" t="str">
            <v>M</v>
          </cell>
          <cell r="D5942">
            <v>18.309999999999999</v>
          </cell>
          <cell r="E5942">
            <v>6.41</v>
          </cell>
          <cell r="F5942">
            <v>24.72</v>
          </cell>
        </row>
        <row r="5943">
          <cell r="A5943">
            <v>96647</v>
          </cell>
          <cell r="B5943" t="str">
            <v>TUBO, PPR, DN 25, CLASSE PN 25,  INSTALADO EM RAMAL DE DISTRIBUIÇÃO DE ÁGUA   FORNECIMENTO E INSTALAÇÃO. AF_08/2022</v>
          </cell>
          <cell r="C5943" t="str">
            <v>M</v>
          </cell>
          <cell r="D5943">
            <v>20.309999999999999</v>
          </cell>
          <cell r="E5943">
            <v>6.59</v>
          </cell>
          <cell r="F5943">
            <v>26.9</v>
          </cell>
        </row>
        <row r="5944">
          <cell r="A5944">
            <v>96648</v>
          </cell>
          <cell r="B5944" t="str">
            <v>TUBO, PPR, DN 32, CLASSE PN 25,  INSTALADO EM RAMAL DE DISTRIBUIÇÃO DE ÁGUA   FORNECIMENTO E INSTALAÇÃO. AF_08/2022</v>
          </cell>
          <cell r="C5944" t="str">
            <v>M</v>
          </cell>
          <cell r="D5944">
            <v>26.44</v>
          </cell>
          <cell r="E5944">
            <v>6.93</v>
          </cell>
          <cell r="F5944">
            <v>33.369999999999997</v>
          </cell>
        </row>
        <row r="5945">
          <cell r="A5945">
            <v>96649</v>
          </cell>
          <cell r="B5945" t="str">
            <v>TUBO, PPR, DN 40, CLASSE PN 25,  INSTALADO EM RAMAL DE DISTRIBUIÇÃO DE ÁGUA   FORNECIMENTO E INSTALAÇÃO. AF_08/2022</v>
          </cell>
          <cell r="C5945" t="str">
            <v>M</v>
          </cell>
          <cell r="D5945">
            <v>37.11</v>
          </cell>
          <cell r="E5945">
            <v>7.31</v>
          </cell>
          <cell r="F5945">
            <v>44.42</v>
          </cell>
        </row>
        <row r="5946">
          <cell r="A5946">
            <v>96669</v>
          </cell>
          <cell r="B5946" t="str">
            <v>TUBO, PPR, DN 32, CLASSE PN 12,  INSTALADO EM PRUMADA DE ÁGUA   FORNECIMENTO E INSTALAÇÃO. AF_08/2022</v>
          </cell>
          <cell r="C5946" t="str">
            <v>M</v>
          </cell>
          <cell r="D5946">
            <v>14.7</v>
          </cell>
          <cell r="E5946">
            <v>4.3899999999999997</v>
          </cell>
          <cell r="F5946">
            <v>19.09</v>
          </cell>
        </row>
        <row r="5947">
          <cell r="A5947">
            <v>96670</v>
          </cell>
          <cell r="B5947" t="str">
            <v>TUBO, PPR, DN 40, CLASSE PN 12,  INSTALADO EM PRUMADA DE ÁGUA   FORNECIMENTO E INSTALAÇÃO. AF_08/2022</v>
          </cell>
          <cell r="C5947" t="str">
            <v>M</v>
          </cell>
          <cell r="D5947">
            <v>19.59</v>
          </cell>
          <cell r="E5947">
            <v>5.29</v>
          </cell>
          <cell r="F5947">
            <v>24.88</v>
          </cell>
        </row>
        <row r="5948">
          <cell r="A5948">
            <v>96671</v>
          </cell>
          <cell r="B5948" t="str">
            <v>TUBO, PPR, DN 50, CLASSE PN 12,  INSTALADO EM PRUMADA DE ÁGUA   FORNECIMENTO E INSTALAÇÃO. AF_08/2022</v>
          </cell>
          <cell r="C5948" t="str">
            <v>M</v>
          </cell>
          <cell r="D5948">
            <v>31.44</v>
          </cell>
          <cell r="E5948">
            <v>6.42</v>
          </cell>
          <cell r="F5948">
            <v>37.86</v>
          </cell>
        </row>
        <row r="5949">
          <cell r="A5949">
            <v>96672</v>
          </cell>
          <cell r="B5949" t="str">
            <v>TUBO, PPR, DN 63, CLASSE PN 12,  INSTALADO EM PRUMADA DE ÁGUA   FORNECIMENTO E INSTALAÇÃO. AF_08/2022</v>
          </cell>
          <cell r="C5949" t="str">
            <v>M</v>
          </cell>
          <cell r="D5949">
            <v>50.08</v>
          </cell>
          <cell r="E5949">
            <v>7.87</v>
          </cell>
          <cell r="F5949">
            <v>57.95</v>
          </cell>
        </row>
        <row r="5950">
          <cell r="A5950">
            <v>96673</v>
          </cell>
          <cell r="B5950" t="str">
            <v>TUBO, PPR, DN 75, CLASSE PN 12,  INSTALADO EM PRUMADA DE ÁGUA   FORNECIMENTO E INSTALAÇÃO. AF_08/2022</v>
          </cell>
          <cell r="C5950" t="str">
            <v>M</v>
          </cell>
          <cell r="D5950">
            <v>63.91</v>
          </cell>
          <cell r="E5950">
            <v>9.24</v>
          </cell>
          <cell r="F5950">
            <v>73.150000000000006</v>
          </cell>
        </row>
        <row r="5951">
          <cell r="A5951">
            <v>96674</v>
          </cell>
          <cell r="B5951" t="str">
            <v>TUBO, PPR, DN 90, CLASSE PN 12,  INSTALADO EM PRUMADA DE ÁGUA   FORNECIMENTO E INSTALAÇÃO. AF_08/2022</v>
          </cell>
          <cell r="C5951" t="str">
            <v>M</v>
          </cell>
          <cell r="D5951">
            <v>107.91</v>
          </cell>
          <cell r="E5951">
            <v>10.92</v>
          </cell>
          <cell r="F5951">
            <v>118.83</v>
          </cell>
        </row>
        <row r="5952">
          <cell r="A5952">
            <v>96675</v>
          </cell>
          <cell r="B5952" t="str">
            <v>TUBO, PPR, DN 110, CLASSE PN 12,  INSTALADO EM PRUMADA DE ÁGUA   FORNECIMENTO E INSTALAÇÃO. AF_08/2022</v>
          </cell>
          <cell r="C5952" t="str">
            <v>M</v>
          </cell>
          <cell r="D5952">
            <v>159.97</v>
          </cell>
          <cell r="E5952">
            <v>13.17</v>
          </cell>
          <cell r="F5952">
            <v>173.14</v>
          </cell>
        </row>
        <row r="5953">
          <cell r="A5953">
            <v>96668</v>
          </cell>
          <cell r="B5953" t="str">
            <v>TUBO, PPR, DN 25, CLASSE PN 20,  INSTALADO EM PRUMADA DE ÁGUA   FORNECIMENTO E INSTALAÇÃO. AF_08/2022</v>
          </cell>
          <cell r="C5953" t="str">
            <v>M</v>
          </cell>
          <cell r="D5953">
            <v>16.89</v>
          </cell>
          <cell r="E5953">
            <v>2.73</v>
          </cell>
          <cell r="F5953">
            <v>19.62</v>
          </cell>
        </row>
        <row r="5954">
          <cell r="A5954">
            <v>96676</v>
          </cell>
          <cell r="B5954" t="str">
            <v>TUBO, PPR, DN 25, CLASSE PN 25,  INSTALADO EM PRUMADA DE ÁGUA   FORNECIMENTO E INSTALAÇÃO. AF_08/2022</v>
          </cell>
          <cell r="C5954" t="str">
            <v>M</v>
          </cell>
          <cell r="D5954">
            <v>19.64</v>
          </cell>
          <cell r="E5954">
            <v>4.91</v>
          </cell>
          <cell r="F5954">
            <v>24.55</v>
          </cell>
        </row>
        <row r="5955">
          <cell r="A5955">
            <v>96677</v>
          </cell>
          <cell r="B5955" t="str">
            <v>TUBO, PPR, DN 32, CLASSE PN 25,  INSTALADO EM PRUMADA DE ÁGUA   FORNECIMENTO E INSTALAÇÃO. AF_08/2022</v>
          </cell>
          <cell r="C5955" t="str">
            <v>M</v>
          </cell>
          <cell r="D5955">
            <v>26.07</v>
          </cell>
          <cell r="E5955">
            <v>5.99</v>
          </cell>
          <cell r="F5955">
            <v>32.06</v>
          </cell>
        </row>
        <row r="5956">
          <cell r="A5956">
            <v>96678</v>
          </cell>
          <cell r="B5956" t="str">
            <v>TUBO, PPR, DN 40, CLASSE PN 25,  INSTALADO EM PRUMADA DE ÁGUA   FORNECIMENTO E INSTALAÇÃO. AF_08/2022</v>
          </cell>
          <cell r="C5956" t="str">
            <v>M</v>
          </cell>
          <cell r="D5956">
            <v>37.08</v>
          </cell>
          <cell r="E5956">
            <v>7.21</v>
          </cell>
          <cell r="F5956">
            <v>44.29</v>
          </cell>
        </row>
        <row r="5957">
          <cell r="A5957">
            <v>96679</v>
          </cell>
          <cell r="B5957" t="str">
            <v>TUBO, PPR, DN 50, CLASSE PN 25,  INSTALADO EM PRUMADA DE ÁGUA   FORNECIMENTO E INSTALAÇÃO. AF_08/2022</v>
          </cell>
          <cell r="C5957" t="str">
            <v>M</v>
          </cell>
          <cell r="D5957">
            <v>57.52</v>
          </cell>
          <cell r="E5957">
            <v>8.76</v>
          </cell>
          <cell r="F5957">
            <v>66.28</v>
          </cell>
        </row>
        <row r="5958">
          <cell r="A5958">
            <v>96680</v>
          </cell>
          <cell r="B5958" t="str">
            <v>TUBO, PPR, DN 63, CLASSE PN 25,  INSTALADO EM PRUMADA DE ÁGUA   FORNECIMENTO E INSTALAÇÃO. AF_08/2022</v>
          </cell>
          <cell r="C5958" t="str">
            <v>M</v>
          </cell>
          <cell r="D5958">
            <v>99.4</v>
          </cell>
          <cell r="E5958">
            <v>10.75</v>
          </cell>
          <cell r="F5958">
            <v>110.15</v>
          </cell>
        </row>
        <row r="5959">
          <cell r="A5959">
            <v>96681</v>
          </cell>
          <cell r="B5959" t="str">
            <v>TUBO, PPR, DN 75, CLASSE PN 25,  INSTALADO EM PRUMADA DE ÁGUA   FORNECIMENTO E INSTALAÇÃO. AF_08/2022</v>
          </cell>
          <cell r="C5959" t="str">
            <v>M</v>
          </cell>
          <cell r="D5959">
            <v>135.85</v>
          </cell>
          <cell r="E5959">
            <v>12.6</v>
          </cell>
          <cell r="F5959">
            <v>148.44999999999999</v>
          </cell>
        </row>
        <row r="5960">
          <cell r="A5960">
            <v>96682</v>
          </cell>
          <cell r="B5960" t="str">
            <v>TUBO, PPR, DN 90, CLASSE PN 25,  INSTALADO EM PRUMADA DE ÁGUA   FORNECIMENTO E INSTALAÇÃO. AF_08/2022</v>
          </cell>
          <cell r="C5960" t="str">
            <v>M</v>
          </cell>
          <cell r="D5960">
            <v>230.9</v>
          </cell>
          <cell r="E5960">
            <v>14.89</v>
          </cell>
          <cell r="F5960">
            <v>245.79</v>
          </cell>
        </row>
        <row r="5961">
          <cell r="A5961">
            <v>96683</v>
          </cell>
          <cell r="B5961" t="str">
            <v>TUBO, PPR, DN 110, CLASSE PN 25,  INSTALADO EM PRUMADA DE ÁGUA   FORNECIMENTO E INSTALAÇÃO. AF_08/2022</v>
          </cell>
          <cell r="C5961" t="str">
            <v>M</v>
          </cell>
          <cell r="D5961">
            <v>319.72000000000003</v>
          </cell>
          <cell r="E5961">
            <v>17.989999999999998</v>
          </cell>
          <cell r="F5961">
            <v>337.71</v>
          </cell>
        </row>
        <row r="5962">
          <cell r="A5962">
            <v>96720</v>
          </cell>
          <cell r="B5962" t="str">
            <v>TUBO, PPR, DN 32, CLASSE PN 12,  INSTALADO EM RESERVAÇÃO DE ÁGUA DE EDIFICAÇÃO QUE POSSUA RESERVATÓRIO DE FIBRA/FIBROCIMENTO  FORNECIMENTO E INSTALAÇÃO. AF_06/2016</v>
          </cell>
          <cell r="C5962" t="str">
            <v>M</v>
          </cell>
          <cell r="D5962">
            <v>14.58</v>
          </cell>
          <cell r="E5962">
            <v>5.72</v>
          </cell>
          <cell r="F5962">
            <v>20.3</v>
          </cell>
        </row>
        <row r="5963">
          <cell r="A5963">
            <v>96721</v>
          </cell>
          <cell r="B5963" t="str">
            <v>TUBO, PPR, DN 40, CLASSE PN 12,  INSTALADO EM RESERVAÇÃO DE ÁGUA DE EDIFICAÇÃO QUE POSSUA RESERVATÓRIO DE FIBRA/FIBROCIMENTO  FORNECIMENTO E INSTALAÇÃO. AF_06/2016</v>
          </cell>
          <cell r="C5963" t="str">
            <v>M</v>
          </cell>
          <cell r="D5963">
            <v>18.91</v>
          </cell>
          <cell r="E5963">
            <v>5.71</v>
          </cell>
          <cell r="F5963">
            <v>24.62</v>
          </cell>
        </row>
        <row r="5964">
          <cell r="A5964">
            <v>96722</v>
          </cell>
          <cell r="B5964" t="str">
            <v>TUBO, PPR, DN 50, CLASSE PN 12,  INSTALADO EM RESERVAÇÃO DE ÁGUA DE EDIFICAÇÃO QUE POSSUA RESERVATÓRIO DE FIBRA/FIBROCIMENTO  FORNECIMENTO E INSTALAÇÃO. AF_06/2016</v>
          </cell>
          <cell r="C5964" t="str">
            <v>M</v>
          </cell>
          <cell r="D5964">
            <v>30.69</v>
          </cell>
          <cell r="E5964">
            <v>8.7200000000000006</v>
          </cell>
          <cell r="F5964">
            <v>39.409999999999997</v>
          </cell>
        </row>
        <row r="5965">
          <cell r="A5965">
            <v>96723</v>
          </cell>
          <cell r="B5965" t="str">
            <v>TUBO, PPR, DN 63, CLASSE PN 12,  INSTALADO EM RESERVAÇÃO DE ÁGUA DE EDIFICAÇÃO QUE POSSUA RESERVATÓRIO DE FIBRA/FIBROCIMENTO  FORNECIMENTO E INSTALAÇÃO. AF_06/2016</v>
          </cell>
          <cell r="C5965" t="str">
            <v>M</v>
          </cell>
          <cell r="D5965">
            <v>47.77</v>
          </cell>
          <cell r="E5965">
            <v>8.7100000000000009</v>
          </cell>
          <cell r="F5965">
            <v>56.48</v>
          </cell>
        </row>
        <row r="5966">
          <cell r="A5966">
            <v>96724</v>
          </cell>
          <cell r="B5966" t="str">
            <v>TUBO, PPR, DN 75, CLASSE PN 12,  INSTALADO EM RESERVAÇÃO DE ÁGUA DE EDIFICAÇÃO QUE POSSUA RESERVATÓRIO DE FIBRA/FIBROCIMENTO  FORNECIMENTO E INSTALAÇÃO. AF_06/2016</v>
          </cell>
          <cell r="C5966" t="str">
            <v>M</v>
          </cell>
          <cell r="D5966">
            <v>61.18</v>
          </cell>
          <cell r="E5966">
            <v>14.36</v>
          </cell>
          <cell r="F5966">
            <v>75.540000000000006</v>
          </cell>
        </row>
        <row r="5967">
          <cell r="A5967">
            <v>96725</v>
          </cell>
          <cell r="B5967" t="str">
            <v>TUBO, PPR, DN 90, CLASSE PN 12,  INSTALADO EM RESERVAÇÃO DE ÁGUA DE EDIFICAÇÃO QUE POSSUA RESERVATÓRIO DE FIBRA/FIBROCIMENTO  FORNECIMENTO E INSTALAÇÃO. AF_06/2016</v>
          </cell>
          <cell r="C5967" t="str">
            <v>M</v>
          </cell>
          <cell r="D5967">
            <v>101.23</v>
          </cell>
          <cell r="E5967">
            <v>14.35</v>
          </cell>
          <cell r="F5967">
            <v>115.58</v>
          </cell>
        </row>
        <row r="5968">
          <cell r="A5968">
            <v>96726</v>
          </cell>
          <cell r="B5968" t="str">
            <v>TUBO, PPR, DN 110, CLASSE PN 12,  INSTALADO EM RESERVAÇÃO DE ÁGUA DE EDIFICAÇÃO QUE POSSUA RESERVATÓRIO DE FIBRA/FIBROCIMENTO  FORNECIMENTO E INSTALAÇÃO. AF_06/2016</v>
          </cell>
          <cell r="C5968" t="str">
            <v>M</v>
          </cell>
          <cell r="D5968">
            <v>141.49</v>
          </cell>
          <cell r="E5968">
            <v>22.57</v>
          </cell>
          <cell r="F5968">
            <v>164.06</v>
          </cell>
        </row>
        <row r="5969">
          <cell r="A5969">
            <v>96718</v>
          </cell>
          <cell r="B5969" t="str">
            <v>TUBO, PPR, DN 20, CLASSE PN 20,  INSTALADO EM RESERVAÇÃO DE ÁGUA DE EDIFICAÇÃO QUE POSSUA RESERVATÓRIO DE FIBRA/FIBROCIMENTO  FORNECIMENTO E INSTALAÇÃO. AF_06/2016</v>
          </cell>
          <cell r="C5969" t="str">
            <v>M</v>
          </cell>
          <cell r="D5969">
            <v>11.33</v>
          </cell>
          <cell r="E5969">
            <v>0.25</v>
          </cell>
          <cell r="F5969">
            <v>11.58</v>
          </cell>
        </row>
        <row r="5970">
          <cell r="A5970">
            <v>96719</v>
          </cell>
          <cell r="B5970" t="str">
            <v>TUBO, PPR, DN 25, CLASSE PN 20,  INSTALADO EM RESERVAÇÃO DE ÁGUA DE EDIFICAÇÃO QUE POSSUA RESERVATÓRIO DE FIBRA/FIBROCIMENTO  FORNECIMENTO E INSTALAÇÃO. AF_06/2016</v>
          </cell>
          <cell r="C5970" t="str">
            <v>M</v>
          </cell>
          <cell r="D5970">
            <v>17.12</v>
          </cell>
          <cell r="E5970">
            <v>4.8899999999999997</v>
          </cell>
          <cell r="F5970">
            <v>22.01</v>
          </cell>
        </row>
        <row r="5971">
          <cell r="A5971">
            <v>96727</v>
          </cell>
          <cell r="B5971" t="str">
            <v>TUBO, PPR, DN 20, CLASSE PN 25,  INSTALADO EM RESERVAÇÃO DE ÁGUA DE EDIFICAÇÃO QUE POSSUA RESERVATÓRIO DE FIBRA/FIBROCIMENTO  FORNECIMENTO E INSTALAÇÃO. AF_06/2016</v>
          </cell>
          <cell r="C5971" t="str">
            <v>M</v>
          </cell>
          <cell r="D5971">
            <v>14.41</v>
          </cell>
          <cell r="E5971">
            <v>5.34</v>
          </cell>
          <cell r="F5971">
            <v>19.75</v>
          </cell>
        </row>
        <row r="5972">
          <cell r="A5972">
            <v>96728</v>
          </cell>
          <cell r="B5972" t="str">
            <v>TUBO, PPR, DN 25, CLASSE PN 25,  INSTALADO EM RESERVAÇÃO DE ÁGUA DE EDIFICAÇÃO QUE POSSUA RESERVATÓRIO DE FIBRA/FIBROCIMENTO  FORNECIMENTO E INSTALAÇÃO. AF_06/2016</v>
          </cell>
          <cell r="C5972" t="str">
            <v>M</v>
          </cell>
          <cell r="D5972">
            <v>19.13</v>
          </cell>
          <cell r="E5972">
            <v>5.34</v>
          </cell>
          <cell r="F5972">
            <v>24.47</v>
          </cell>
        </row>
        <row r="5973">
          <cell r="A5973">
            <v>96729</v>
          </cell>
          <cell r="B5973" t="str">
            <v>TUBO, PPR, DN 32, CLASSE PN 25,  INSTALADO EM RESERVAÇÃO DE ÁGUA DE EDIFICAÇÃO QUE POSSUA RESERVATÓRIO DE FIBRA/FIBROCIMENTO  FORNECIMENTO E INSTALAÇÃO. AF_06/2016</v>
          </cell>
          <cell r="C5973" t="str">
            <v>M</v>
          </cell>
          <cell r="D5973">
            <v>25.26</v>
          </cell>
          <cell r="E5973">
            <v>6.85</v>
          </cell>
          <cell r="F5973">
            <v>32.11</v>
          </cell>
        </row>
        <row r="5974">
          <cell r="A5974">
            <v>96730</v>
          </cell>
          <cell r="B5974" t="str">
            <v>TUBO, PPR, DN 40, CLASSE PN 25,  INSTALADO EM RESERVAÇÃO DE ÁGUA DE EDIFICAÇÃO QUE POSSUA RESERVATÓRIO DE FIBRA/FIBROCIMENTO  FORNECIMENTO E INSTALAÇÃO. AF_06/2016</v>
          </cell>
          <cell r="C5974" t="str">
            <v>M</v>
          </cell>
          <cell r="D5974">
            <v>35.270000000000003</v>
          </cell>
          <cell r="E5974">
            <v>6.85</v>
          </cell>
          <cell r="F5974">
            <v>42.12</v>
          </cell>
        </row>
        <row r="5975">
          <cell r="A5975">
            <v>96731</v>
          </cell>
          <cell r="B5975" t="str">
            <v>TUBO, PPR, DN 50, CLASSE PN 25,  INSTALADO EM RESERVAÇÃO DE ÁGUA DE EDIFICAÇÃO QUE POSSUA RESERVATÓRIO DE FIBRA/FIBROCIMENTO  FORNECIMENTO E INSTALAÇÃO. AF_06/2016</v>
          </cell>
          <cell r="C5975" t="str">
            <v>M</v>
          </cell>
          <cell r="D5975">
            <v>55.16</v>
          </cell>
          <cell r="E5975">
            <v>10.43</v>
          </cell>
          <cell r="F5975">
            <v>65.59</v>
          </cell>
        </row>
        <row r="5976">
          <cell r="A5976">
            <v>96732</v>
          </cell>
          <cell r="B5976" t="str">
            <v>TUBO, PPR, DN 63, CLASSE PN 25,  INSTALADO EM RESERVAÇÃO DE ÁGUA DE EDIFICAÇÃO QUE POSSUA RESERVATÓRIO DE FIBRA/FIBROCIMENTO  FORNECIMENTO E INSTALAÇÃO. AF_06/2016</v>
          </cell>
          <cell r="C5976" t="str">
            <v>M</v>
          </cell>
          <cell r="D5976">
            <v>94.02</v>
          </cell>
          <cell r="E5976">
            <v>10.43</v>
          </cell>
          <cell r="F5976">
            <v>104.45</v>
          </cell>
        </row>
        <row r="5977">
          <cell r="A5977">
            <v>96733</v>
          </cell>
          <cell r="B5977" t="str">
            <v>TUBO, PPR, DN 75, CLASSE PN 25,  INSTALADO EM RESERVAÇÃO DE ÁGUA DE EDIFICAÇÃO QUE POSSUA RESERVATÓRIO DE FIBRA/FIBROCIMENTO  FORNECIMENTO E INSTALAÇÃO. AF_06/2016</v>
          </cell>
          <cell r="C5977" t="str">
            <v>M</v>
          </cell>
          <cell r="D5977">
            <v>127.54</v>
          </cell>
          <cell r="E5977">
            <v>17.239999999999998</v>
          </cell>
          <cell r="F5977">
            <v>144.78</v>
          </cell>
        </row>
        <row r="5978">
          <cell r="A5978">
            <v>96734</v>
          </cell>
          <cell r="B5978" t="str">
            <v>TUBO, PPR, DN 90, CLASSE PN 25,  INSTALADO EM RESERVAÇÃO DE ÁGUA DE EDIFICAÇÃO QUE POSSUA RESERVATÓRIO DE FIBRA/FIBROCIMENTO  FORNECIMENTO E INSTALAÇÃO. AF_06/2016</v>
          </cell>
          <cell r="C5978" t="str">
            <v>M</v>
          </cell>
          <cell r="D5978">
            <v>214.51</v>
          </cell>
          <cell r="E5978">
            <v>17.23</v>
          </cell>
          <cell r="F5978">
            <v>231.74</v>
          </cell>
        </row>
        <row r="5979">
          <cell r="A5979">
            <v>96735</v>
          </cell>
          <cell r="B5979" t="str">
            <v>TUBO, PPR, DN 110, CLASSE PN 25,  INSTALADO EM RESERVAÇÃO DE ÁGUA DE EDIFICAÇÃO QUE POSSUA RESERVATÓRIO DE FIBRA/FIBROCIMENTO  FORNECIMENTO E INSTALAÇÃO. AF_06/2016</v>
          </cell>
          <cell r="C5979" t="str">
            <v>M</v>
          </cell>
          <cell r="D5979">
            <v>278.76</v>
          </cell>
          <cell r="E5979">
            <v>27.05</v>
          </cell>
          <cell r="F5979">
            <v>305.81</v>
          </cell>
        </row>
        <row r="5980">
          <cell r="A5980"/>
          <cell r="B5980" t="str">
            <v>CONEXÕES PPR</v>
          </cell>
          <cell r="C5980"/>
          <cell r="D5980"/>
          <cell r="E5980"/>
          <cell r="F5980"/>
        </row>
        <row r="5981">
          <cell r="A5981">
            <v>104199</v>
          </cell>
          <cell r="B5981" t="str">
            <v>JOELHO 90 GRAUS, PPR, DN 20 MM, INSTALADO EM RAMAL OU SUB-RAMAL DE ÁGUA - FORNECIMENTO E INSTALAÇÃO. AF_08/2022</v>
          </cell>
          <cell r="C5981" t="str">
            <v>UN</v>
          </cell>
          <cell r="D5981">
            <v>3.7</v>
          </cell>
          <cell r="E5981">
            <v>4.12</v>
          </cell>
          <cell r="F5981">
            <v>7.82</v>
          </cell>
        </row>
        <row r="5982">
          <cell r="A5982">
            <v>96637</v>
          </cell>
          <cell r="B5982" t="str">
            <v>JOELHO 90 GRAUS, PPR, DN 25 MM, CLASSE PN 25, INSTALADO EM RAMAL OU SUB-RAMAL DE ÁGUA   FORNECIMENTO E INSTALAÇÃO. AF_08/2022</v>
          </cell>
          <cell r="C5982" t="str">
            <v>UN</v>
          </cell>
          <cell r="D5982">
            <v>6.67</v>
          </cell>
          <cell r="E5982">
            <v>9.7799999999999994</v>
          </cell>
          <cell r="F5982">
            <v>16.45</v>
          </cell>
        </row>
        <row r="5983">
          <cell r="A5983">
            <v>104198</v>
          </cell>
          <cell r="B5983" t="str">
            <v>JOELHO 45 GRAUS, PPR, DN 20 MM, INSTALADO EM RAMAL OU SUB-RAMAL DE ÁGUA - FORNECIMENTO E INSTALAÇÃO. AF_08/2022</v>
          </cell>
          <cell r="C5983" t="str">
            <v>UN</v>
          </cell>
          <cell r="D5983">
            <v>3.96</v>
          </cell>
          <cell r="E5983">
            <v>4.12</v>
          </cell>
          <cell r="F5983">
            <v>8.08</v>
          </cell>
        </row>
        <row r="5984">
          <cell r="A5984">
            <v>96638</v>
          </cell>
          <cell r="B5984" t="str">
            <v>JOELHO 45 GRAUS, PPR, DN 25 MM, CLASSE PN 25, INSTALADO EM RAMAL OU SUB-RAMAL DE ÁGUA   FORNECIMENTO E INSTALAÇÃO. AF_08/2022</v>
          </cell>
          <cell r="C5984" t="str">
            <v>UN</v>
          </cell>
          <cell r="D5984">
            <v>7.11</v>
          </cell>
          <cell r="E5984">
            <v>9.7799999999999994</v>
          </cell>
          <cell r="F5984">
            <v>16.89</v>
          </cell>
        </row>
        <row r="5985">
          <cell r="A5985">
            <v>104196</v>
          </cell>
          <cell r="B5985" t="str">
            <v>CURVA 90 GRAUS, PPR, DN 20 MM, INSTALADO EM RAMAL OU SUB-RAMAL DE ÁGUA - FORNECIMENTO E INSTALAÇÃO. AF_08/2022</v>
          </cell>
          <cell r="C5985" t="str">
            <v>UN</v>
          </cell>
          <cell r="D5985">
            <v>13.17</v>
          </cell>
          <cell r="E5985">
            <v>4.09</v>
          </cell>
          <cell r="F5985">
            <v>17.260000000000002</v>
          </cell>
        </row>
        <row r="5986">
          <cell r="A5986">
            <v>104197</v>
          </cell>
          <cell r="B5986" t="str">
            <v>CURVA 90 GRAUS, PPR, DN 25 MM, INSTALADO EM RAMAL OU SUB-RAMAL DE ÁGUA - FORNECIMENTO E INSTALAÇÃO. AF_08/2022</v>
          </cell>
          <cell r="C5986" t="str">
            <v>UN</v>
          </cell>
          <cell r="D5986">
            <v>22.45</v>
          </cell>
          <cell r="E5986">
            <v>9.75</v>
          </cell>
          <cell r="F5986">
            <v>32.200000000000003</v>
          </cell>
        </row>
        <row r="5987">
          <cell r="A5987">
            <v>104200</v>
          </cell>
          <cell r="B5987" t="str">
            <v>LUVA, PPR, DN 20 MM, INSTALADO EM RAMAL OU SUB-RAMAL DE ÁGUA - FORNECIMENTO E INSTALAÇÃO. AF_08/2022</v>
          </cell>
          <cell r="C5987" t="str">
            <v>UN</v>
          </cell>
          <cell r="D5987">
            <v>3.75</v>
          </cell>
          <cell r="E5987">
            <v>2.73</v>
          </cell>
          <cell r="F5987">
            <v>6.48</v>
          </cell>
        </row>
        <row r="5988">
          <cell r="A5988">
            <v>96639</v>
          </cell>
          <cell r="B5988" t="str">
            <v>LUVA, PPR, DN 25 MM, CLASSE PN 25, INSTALADO EM RAMAL OU SUB-RAMAL DE ÁGUA   FORNECIMENTO E INSTALAÇÃO. AF_08/2022</v>
          </cell>
          <cell r="C5988" t="str">
            <v>UN</v>
          </cell>
          <cell r="D5988">
            <v>4.96</v>
          </cell>
          <cell r="E5988">
            <v>6.54</v>
          </cell>
          <cell r="F5988">
            <v>11.5</v>
          </cell>
        </row>
        <row r="5989">
          <cell r="A5989">
            <v>104191</v>
          </cell>
          <cell r="B5989" t="str">
            <v>BUCHA DE REDUÇÃO, PPR, DN 25 X 20 MM, INSTALADO EM RAMAL OU SUB-RAMAL DE ÁGUA - FORNECIMENTO E INSTALAÇÃO. AF_08/2022</v>
          </cell>
          <cell r="C5989" t="str">
            <v>UN</v>
          </cell>
          <cell r="D5989">
            <v>6.38</v>
          </cell>
          <cell r="E5989">
            <v>4.63</v>
          </cell>
          <cell r="F5989">
            <v>11.01</v>
          </cell>
        </row>
        <row r="5990">
          <cell r="A5990">
            <v>96640</v>
          </cell>
          <cell r="B5990" t="str">
            <v>CONECTOR MACHO, PPR, 25 X 1/2  , CLASSE PN 25, INSTALADO EM RAMAL OU SUB-RAMAL DE ÁGUA   FORNECIMENTO E INSTALAÇÃO. AF_08/2022</v>
          </cell>
          <cell r="C5990" t="str">
            <v>UN</v>
          </cell>
          <cell r="D5990">
            <v>23.6</v>
          </cell>
          <cell r="E5990">
            <v>4.5999999999999996</v>
          </cell>
          <cell r="F5990">
            <v>28.2</v>
          </cell>
        </row>
        <row r="5991">
          <cell r="A5991">
            <v>96641</v>
          </cell>
          <cell r="B5991" t="str">
            <v>CONECTOR FÊMEA, PPR, 25 X 1/2  , CLASSE PN 25, INSTALADO EM RAMAL OU SUB-RAMAL DE ÁGUA   FORNECIMENTO E INSTALAÇÃO. AF_08/2022</v>
          </cell>
          <cell r="C5991" t="str">
            <v>UN</v>
          </cell>
          <cell r="D5991">
            <v>14</v>
          </cell>
          <cell r="E5991">
            <v>4.6100000000000003</v>
          </cell>
          <cell r="F5991">
            <v>18.61</v>
          </cell>
        </row>
        <row r="5992">
          <cell r="A5992">
            <v>104202</v>
          </cell>
          <cell r="B5992" t="str">
            <v>TÊ NORMAL, PPR, 90 GRAUS, DN 20 X 20 X 20 MM, INSTALADO EM RAMAL OU SUB-RAMAL DE ÁGUA - FORNECIMENTO E INSTALAÇÃO. AF_08/2022</v>
          </cell>
          <cell r="C5992" t="str">
            <v>UN</v>
          </cell>
          <cell r="D5992">
            <v>6.2</v>
          </cell>
          <cell r="E5992">
            <v>5.48</v>
          </cell>
          <cell r="F5992">
            <v>11.68</v>
          </cell>
        </row>
        <row r="5993">
          <cell r="A5993">
            <v>96642</v>
          </cell>
          <cell r="B5993" t="str">
            <v>TÊ NORMAL, PPR, DN 25 MM, CLASSE PN 25, INSTALADO EM RAMAL OU SUB-RAMAL DE ÁGUA   FORNECIMENTO E INSTALAÇÃO. AF_08/2022</v>
          </cell>
          <cell r="C5993" t="str">
            <v>UN</v>
          </cell>
          <cell r="D5993">
            <v>8.6</v>
          </cell>
          <cell r="E5993">
            <v>13.02</v>
          </cell>
          <cell r="F5993">
            <v>21.62</v>
          </cell>
        </row>
        <row r="5994">
          <cell r="A5994">
            <v>104201</v>
          </cell>
          <cell r="B5994" t="str">
            <v>TÊ MISTURADOR, PPR, F M M, DN 20 X 20 MM, INSTALADO EM RAMAL OU SUB-RAMAL DE ÁGUA - FORNECIMENTO E INSTALAÇÃO. AF_08/2022</v>
          </cell>
          <cell r="C5994" t="str">
            <v>UN</v>
          </cell>
          <cell r="D5994">
            <v>15.8</v>
          </cell>
          <cell r="E5994">
            <v>5.46</v>
          </cell>
          <cell r="F5994">
            <v>21.26</v>
          </cell>
        </row>
        <row r="5995">
          <cell r="A5995">
            <v>104192</v>
          </cell>
          <cell r="B5995" t="str">
            <v>TÊ MISTURADOR, PPR, F M M, DN 25 X 25 MM, INSTALADO EM RAMAL OU SUB-RAMAL DE ÁGUA - FORNECIMENTO E INSTALAÇÃO. AF_08/2022</v>
          </cell>
          <cell r="C5995" t="str">
            <v>UN</v>
          </cell>
          <cell r="D5995">
            <v>21.92</v>
          </cell>
          <cell r="E5995">
            <v>9.23</v>
          </cell>
          <cell r="F5995">
            <v>31.15</v>
          </cell>
        </row>
        <row r="5996">
          <cell r="A5996">
            <v>96643</v>
          </cell>
          <cell r="B5996" t="str">
            <v>TÊ MISTURADOR, PPR, 25 X 3/4   , CLASSE PN 25, INSTALADO EM RAMAL OU SUB-RAMAL DE ÁGUA   FORNECIMENTO E INSTALAÇÃO. AF_08/2022</v>
          </cell>
          <cell r="C5996" t="str">
            <v>UN</v>
          </cell>
          <cell r="D5996">
            <v>40.07</v>
          </cell>
          <cell r="E5996">
            <v>9.2200000000000006</v>
          </cell>
          <cell r="F5996">
            <v>49.29</v>
          </cell>
        </row>
        <row r="5997">
          <cell r="A5997">
            <v>96650</v>
          </cell>
          <cell r="B5997" t="str">
            <v>JOELHO 90 GRAUS, PPR, DN 25 MM, CLASSE PN 25, INSTALADO EM RAMAL DE DISTRIBUIÇÃO   FORNECIMENTO E INSTALAÇÃO. AF_08/2022</v>
          </cell>
          <cell r="C5997" t="str">
            <v>UN</v>
          </cell>
          <cell r="D5997">
            <v>4.6500000000000004</v>
          </cell>
          <cell r="E5997">
            <v>4.68</v>
          </cell>
          <cell r="F5997">
            <v>9.33</v>
          </cell>
        </row>
        <row r="5998">
          <cell r="A5998">
            <v>96652</v>
          </cell>
          <cell r="B5998" t="str">
            <v>JOELHO 90 GRAUS, PPR, DN 32 MM, CLASSE PN 25, INSTALADO EM RAMAL DE DISTRIBUIÇÃO - FORNECIMENTO E INSTALAÇÃO. AF_08/2022</v>
          </cell>
          <cell r="C5998" t="str">
            <v>UN</v>
          </cell>
          <cell r="D5998">
            <v>6.27</v>
          </cell>
          <cell r="E5998">
            <v>4.8899999999999997</v>
          </cell>
          <cell r="F5998">
            <v>11.16</v>
          </cell>
        </row>
        <row r="5999">
          <cell r="A5999">
            <v>96654</v>
          </cell>
          <cell r="B5999" t="str">
            <v>JOELHO 90 GRAUS, PPR, DN 40 MM, CLASSE PN 25, INSTALADO EM RAMAL DE DISTRIBUIÇÃO - FORNECIMENTO E INSTALAÇÃO. AF_08/2022</v>
          </cell>
          <cell r="C5999" t="str">
            <v>UN</v>
          </cell>
          <cell r="D5999">
            <v>11.82</v>
          </cell>
          <cell r="E5999">
            <v>5.17</v>
          </cell>
          <cell r="F5999">
            <v>16.989999999999998</v>
          </cell>
        </row>
        <row r="6000">
          <cell r="A6000">
            <v>96651</v>
          </cell>
          <cell r="B6000" t="str">
            <v>JOELHO 45 GRAUS, PPR, DN 25 MM, CLASSE PN 25, INSTALADO EM RAMAL DE DISTRIBUIÇÃO DE ÁGUA   FORNECIMENTO E INSTALAÇÃO. AF_08/2022</v>
          </cell>
          <cell r="C6000" t="str">
            <v>UN</v>
          </cell>
          <cell r="D6000">
            <v>5.1100000000000003</v>
          </cell>
          <cell r="E6000">
            <v>4.66</v>
          </cell>
          <cell r="F6000">
            <v>9.77</v>
          </cell>
        </row>
        <row r="6001">
          <cell r="A6001">
            <v>96653</v>
          </cell>
          <cell r="B6001" t="str">
            <v>JOELHO 45 GRAUS, PPR, DN 32 MM, CLASSE PN 25, INSTALADO EM RAMAL DE DISTRIBUIÇÃO DE ÁGUA - FORNECIMENTO E INSTALAÇÃO. AF_08/2022</v>
          </cell>
          <cell r="C6001" t="str">
            <v>UN</v>
          </cell>
          <cell r="D6001">
            <v>10.01</v>
          </cell>
          <cell r="E6001">
            <v>4.88</v>
          </cell>
          <cell r="F6001">
            <v>14.89</v>
          </cell>
        </row>
        <row r="6002">
          <cell r="A6002">
            <v>96655</v>
          </cell>
          <cell r="B6002" t="str">
            <v>JOELHO 45 GRAUS, PPR, DN 40 MM, CLASSE PN 25, INSTALADO EM RAMAL DE DISTRIBUIÇÃO DE ÁGUA - FORNECIMENTO E INSTALAÇÃO. AF_08/2022</v>
          </cell>
          <cell r="C6002" t="str">
            <v>UN</v>
          </cell>
          <cell r="D6002">
            <v>17.88</v>
          </cell>
          <cell r="E6002">
            <v>5.17</v>
          </cell>
          <cell r="F6002">
            <v>23.05</v>
          </cell>
        </row>
        <row r="6003">
          <cell r="A6003">
            <v>96656</v>
          </cell>
          <cell r="B6003" t="str">
            <v>LUVA, PPR, DN 25 MM, CLASSE PN 25, INSTALADO EM RAMAL DE DISTRIBUIÇÃO DE ÁGUA   FORNECIMENTO E INSTALAÇÃO. AF_08/2022</v>
          </cell>
          <cell r="C6003" t="str">
            <v>UN</v>
          </cell>
          <cell r="D6003">
            <v>3.65</v>
          </cell>
          <cell r="E6003">
            <v>3.1</v>
          </cell>
          <cell r="F6003">
            <v>6.75</v>
          </cell>
        </row>
        <row r="6004">
          <cell r="A6004">
            <v>96659</v>
          </cell>
          <cell r="B6004" t="str">
            <v>LUVA, PPR, DN 32 MM, CLASSE PN 25, INSTALADO EM RAMAL DE DISTRIBUIÇÃO DE ÁGUA   FORNECIMENTO E INSTALAÇÃO. AF_08/2022</v>
          </cell>
          <cell r="C6004" t="str">
            <v>UN</v>
          </cell>
          <cell r="D6004">
            <v>5.63</v>
          </cell>
          <cell r="E6004">
            <v>3.28</v>
          </cell>
          <cell r="F6004">
            <v>8.91</v>
          </cell>
        </row>
        <row r="6005">
          <cell r="A6005">
            <v>96663</v>
          </cell>
          <cell r="B6005" t="str">
            <v>LUVA, PPR, DN 40 MM, CLASSE PN 25, INSTALADO EM RAMAL DE DISTRIBUIÇÃO DE ÁGUA   FORNECIMENTO E INSTALAÇÃO. AF_08/2022</v>
          </cell>
          <cell r="C6005" t="str">
            <v>UN</v>
          </cell>
          <cell r="D6005">
            <v>13.83</v>
          </cell>
          <cell r="E6005">
            <v>3.43</v>
          </cell>
          <cell r="F6005">
            <v>17.260000000000002</v>
          </cell>
        </row>
        <row r="6006">
          <cell r="A6006">
            <v>96657</v>
          </cell>
          <cell r="B6006" t="str">
            <v>CONECTOR MACHO, PPR, 25 X 1/2, CLASSE PN 25, INSTALADO EM RAMAL DE DISTRIBUIÇÃO DE ÁGUA   FORNECIMENTO E INSTALAÇÃO. AF_08/2022</v>
          </cell>
          <cell r="C6006" t="str">
            <v>UN</v>
          </cell>
          <cell r="D6006">
            <v>23</v>
          </cell>
          <cell r="E6006">
            <v>3.08</v>
          </cell>
          <cell r="F6006">
            <v>26.08</v>
          </cell>
        </row>
        <row r="6007">
          <cell r="A6007">
            <v>96660</v>
          </cell>
          <cell r="B6007" t="str">
            <v>CONECTOR MACHO, PPR, 32 X 3/4, CLASSE PN 25, INSTALADO EM RAMAL DE DISTRIBUIÇÃO DE ÁGUA   FORNECIMENTO E INSTALAÇÃO. AF_08/2022</v>
          </cell>
          <cell r="C6007" t="str">
            <v>UN</v>
          </cell>
          <cell r="D6007">
            <v>32.42</v>
          </cell>
          <cell r="E6007">
            <v>3.16</v>
          </cell>
          <cell r="F6007">
            <v>35.58</v>
          </cell>
        </row>
        <row r="6008">
          <cell r="A6008">
            <v>96658</v>
          </cell>
          <cell r="B6008" t="str">
            <v>CONECTOR FÊMEA, PPR, 25 X 1/2  , CLASSE PN 25, INSTALADO EM RAMAL DE DISTRIBUIÇÃO DE ÁGUA   FORNECIMENTO E INSTALAÇÃO. AF_08/2022</v>
          </cell>
          <cell r="C6008" t="str">
            <v>UN</v>
          </cell>
          <cell r="D6008">
            <v>13.4</v>
          </cell>
          <cell r="E6008">
            <v>3.09</v>
          </cell>
          <cell r="F6008">
            <v>16.489999999999998</v>
          </cell>
        </row>
        <row r="6009">
          <cell r="A6009">
            <v>96661</v>
          </cell>
          <cell r="B6009" t="str">
            <v>CONECTOR FÊMEA, PPR, 32 X 3/4, CLASSE PN 25, INSTALADO EM RAMAL DE DISTRIBUIÇÃO DE ÁGUA   FORNECIMENTO E INSTALAÇÃO. AF_08/2022</v>
          </cell>
          <cell r="C6009" t="str">
            <v>UN</v>
          </cell>
          <cell r="D6009">
            <v>32.08</v>
          </cell>
          <cell r="E6009">
            <v>3.16</v>
          </cell>
          <cell r="F6009">
            <v>35.24</v>
          </cell>
        </row>
        <row r="6010">
          <cell r="A6010">
            <v>96662</v>
          </cell>
          <cell r="B6010" t="str">
            <v>BUCHA DE REDUÇÃO, PPR, 32 X 25, CLASSE PN 25, INSTALADO EM RAMAL DE DISTRIBUIÇÃO DE ÁGUA   FORNECIMENTO E INSTALAÇÃO. AF_08/2022</v>
          </cell>
          <cell r="C6010" t="str">
            <v>UN</v>
          </cell>
          <cell r="D6010">
            <v>6.81</v>
          </cell>
          <cell r="E6010">
            <v>3.18</v>
          </cell>
          <cell r="F6010">
            <v>9.99</v>
          </cell>
        </row>
        <row r="6011">
          <cell r="A6011">
            <v>96664</v>
          </cell>
          <cell r="B6011" t="str">
            <v>BUCHA DE REDUÇÃO, PPR, 40 X 25, CLASSE PN 25, INSTALADO EM RAMAL DE DISTRIBUIÇÃO DE ÁGUA   FORNECIMENTO E INSTALAÇÃO. AF_08/2022</v>
          </cell>
          <cell r="C6011" t="str">
            <v>UN</v>
          </cell>
          <cell r="D6011">
            <v>15.77</v>
          </cell>
          <cell r="E6011">
            <v>3.26</v>
          </cell>
          <cell r="F6011">
            <v>19.03</v>
          </cell>
        </row>
        <row r="6012">
          <cell r="A6012">
            <v>96665</v>
          </cell>
          <cell r="B6012" t="str">
            <v>TÊ NORMAL, PPR, DN 25 MM, CLASSE PN 25, INSTALADO EM RAMAL DE DISTRIBUIÇÃO DE ÁGUA   FORNECIMENTO E INSTALAÇÃO. AF_08/2022</v>
          </cell>
          <cell r="C6012" t="str">
            <v>UN</v>
          </cell>
          <cell r="D6012">
            <v>5.9</v>
          </cell>
          <cell r="E6012">
            <v>6.23</v>
          </cell>
          <cell r="F6012">
            <v>12.13</v>
          </cell>
        </row>
        <row r="6013">
          <cell r="A6013">
            <v>96666</v>
          </cell>
          <cell r="B6013" t="str">
            <v>TÊ NORMAL, PPR, DN 32 MM, CLASSE PN 25, INSTALADO EM RAMAL DE DISTRIBUIÇÃO DE ÁGUA   FORNECIMENTO E INSTALAÇÃO. AF_08/2022</v>
          </cell>
          <cell r="C6013" t="str">
            <v>UN</v>
          </cell>
          <cell r="D6013">
            <v>11.25</v>
          </cell>
          <cell r="E6013">
            <v>6.54</v>
          </cell>
          <cell r="F6013">
            <v>17.79</v>
          </cell>
        </row>
        <row r="6014">
          <cell r="A6014">
            <v>96667</v>
          </cell>
          <cell r="B6014" t="str">
            <v>TÊ NORMAL, PPR, DN 40 MM, CLASSE PN 25, INSTALADO EM RAMAL DE DISTRIBUIÇÃO DE ÁGUA   FORNECIMENTO E INSTALAÇÃO. AF_08/2022</v>
          </cell>
          <cell r="C6014" t="str">
            <v>UN</v>
          </cell>
          <cell r="D6014">
            <v>18.579999999999998</v>
          </cell>
          <cell r="E6014">
            <v>6.89</v>
          </cell>
          <cell r="F6014">
            <v>25.47</v>
          </cell>
        </row>
        <row r="6015">
          <cell r="A6015">
            <v>96684</v>
          </cell>
          <cell r="B6015" t="str">
            <v>JOELHO 90 GRAUS, PPR, DN 25 MM, CLASSE PN 25, INSTALADO EM PRUMADA DE ÁGUA   FORNECIMENTO E INSTALAÇÃO . AF_08/2022</v>
          </cell>
          <cell r="C6015" t="str">
            <v>UN</v>
          </cell>
          <cell r="D6015">
            <v>5.37</v>
          </cell>
          <cell r="E6015">
            <v>6.52</v>
          </cell>
          <cell r="F6015">
            <v>11.89</v>
          </cell>
        </row>
        <row r="6016">
          <cell r="A6016">
            <v>96686</v>
          </cell>
          <cell r="B6016" t="str">
            <v>JOELHO 90 GRAUS, PPR, DN 32 MM, CLASSE PN 25, INSTALADO EM PRUMADA DE ÁGUA   FORNECIMENTO E INSTALAÇÃO . AF_08/2022</v>
          </cell>
          <cell r="C6016" t="str">
            <v>UN</v>
          </cell>
          <cell r="D6016">
            <v>7.45</v>
          </cell>
          <cell r="E6016">
            <v>7.92</v>
          </cell>
          <cell r="F6016">
            <v>15.37</v>
          </cell>
        </row>
        <row r="6017">
          <cell r="A6017">
            <v>96688</v>
          </cell>
          <cell r="B6017" t="str">
            <v>JOELHO 90 GRAUS, PPR, DN 40 MM, CLASSE PN 25, INSTALADO EM PRUMADA DE ÁGUA   FORNECIMENTO E INSTALAÇÃO . AF_08/2022</v>
          </cell>
          <cell r="C6017" t="str">
            <v>UN</v>
          </cell>
          <cell r="D6017">
            <v>13.56</v>
          </cell>
          <cell r="E6017">
            <v>9.5399999999999991</v>
          </cell>
          <cell r="F6017">
            <v>23.1</v>
          </cell>
        </row>
        <row r="6018">
          <cell r="A6018">
            <v>96690</v>
          </cell>
          <cell r="B6018" t="str">
            <v>JOELHO 90 GRAUS, PPR, DN 50 MM, CLASSE PN 25, INSTALADO EM PRUMADA DE ÁGUA   FORNECIMENTO E INSTALAÇÃO . AF_08/2022</v>
          </cell>
          <cell r="C6018" t="str">
            <v>UN</v>
          </cell>
          <cell r="D6018">
            <v>20.82</v>
          </cell>
          <cell r="E6018">
            <v>11.58</v>
          </cell>
          <cell r="F6018">
            <v>32.4</v>
          </cell>
        </row>
        <row r="6019">
          <cell r="A6019">
            <v>96692</v>
          </cell>
          <cell r="B6019" t="str">
            <v>JOELHO 90 GRAUS, PPR, DN 63 MM, CLASSE PN 25, INSTALADO EM PRUMADA DE ÁGUA   FORNECIMENTO E INSTALAÇÃO . AF_08/2022</v>
          </cell>
          <cell r="C6019" t="str">
            <v>UN</v>
          </cell>
          <cell r="D6019">
            <v>31.98</v>
          </cell>
          <cell r="E6019">
            <v>14.21</v>
          </cell>
          <cell r="F6019">
            <v>46.19</v>
          </cell>
        </row>
        <row r="6020">
          <cell r="A6020">
            <v>96694</v>
          </cell>
          <cell r="B6020" t="str">
            <v>JOELHO 90 GRAUS, PPR, DN 75 MM, CLASSE PN 25, INSTALADO EM PRUMADA DE ÁGUA   FORNECIMENTO E INSTALAÇÃO . AF_08/2022</v>
          </cell>
          <cell r="C6020" t="str">
            <v>UN</v>
          </cell>
          <cell r="D6020">
            <v>83.16</v>
          </cell>
          <cell r="E6020">
            <v>16.64</v>
          </cell>
          <cell r="F6020">
            <v>99.8</v>
          </cell>
        </row>
        <row r="6021">
          <cell r="A6021">
            <v>96696</v>
          </cell>
          <cell r="B6021" t="str">
            <v>JOELHO 90 GRAUS, PPR, DN 90 MM, CLASSE PN 25, INSTALADO EM PRUMADA DE ÁGUA   FORNECIMENTO E INSTALAÇÃO . AF_08/2022</v>
          </cell>
          <cell r="C6021" t="str">
            <v>UN</v>
          </cell>
          <cell r="D6021">
            <v>105.1</v>
          </cell>
          <cell r="E6021">
            <v>19.670000000000002</v>
          </cell>
          <cell r="F6021">
            <v>124.77</v>
          </cell>
        </row>
        <row r="6022">
          <cell r="A6022">
            <v>96697</v>
          </cell>
          <cell r="B6022" t="str">
            <v>JOELHO 90 GRAUS, PPR, DN 110 MM, CLASSE PN 25, INSTALADO EM PRUMADA DE ÁGUA   FORNECIMENTO E INSTALAÇÃO . AF_08/2022</v>
          </cell>
          <cell r="C6022" t="str">
            <v>UN</v>
          </cell>
          <cell r="D6022">
            <v>350.52</v>
          </cell>
          <cell r="E6022">
            <v>23.74</v>
          </cell>
          <cell r="F6022">
            <v>374.26</v>
          </cell>
        </row>
        <row r="6023">
          <cell r="A6023">
            <v>96685</v>
          </cell>
          <cell r="B6023" t="str">
            <v>JOELHO 45 GRAUS, PPR, DN 25 MM, CLASSE PN 25, INSTALADO EM PRUMADA DE ÁGUA   FORNECIMENTO E INSTALAÇÃO . AF_08/2022</v>
          </cell>
          <cell r="C6023" t="str">
            <v>UN</v>
          </cell>
          <cell r="D6023">
            <v>5.81</v>
          </cell>
          <cell r="E6023">
            <v>6.52</v>
          </cell>
          <cell r="F6023">
            <v>12.33</v>
          </cell>
        </row>
        <row r="6024">
          <cell r="A6024">
            <v>96687</v>
          </cell>
          <cell r="B6024" t="str">
            <v>JOELHO 45 GRAUS, PPR, DN 32 MM, CLASSE PN 25, INSTALADO EM PRUMADA DE ÁGUA   FORNECIMENTO E INSTALAÇÃO . AF_08/2022</v>
          </cell>
          <cell r="C6024" t="str">
            <v>UN</v>
          </cell>
          <cell r="D6024">
            <v>11.19</v>
          </cell>
          <cell r="E6024">
            <v>7.91</v>
          </cell>
          <cell r="F6024">
            <v>19.100000000000001</v>
          </cell>
        </row>
        <row r="6025">
          <cell r="A6025">
            <v>96689</v>
          </cell>
          <cell r="B6025" t="str">
            <v>JOELHO 45 GRAUS, PPR, DN 40 MM, CLASSE PN 25, INSTALADO EM PRUMADA DE ÁGUA   FORNECIMENTO E INSTALAÇÃO . AF_08/2022</v>
          </cell>
          <cell r="C6025" t="str">
            <v>UN</v>
          </cell>
          <cell r="D6025">
            <v>19.63</v>
          </cell>
          <cell r="E6025">
            <v>9.5299999999999994</v>
          </cell>
          <cell r="F6025">
            <v>29.16</v>
          </cell>
        </row>
        <row r="6026">
          <cell r="A6026">
            <v>96691</v>
          </cell>
          <cell r="B6026" t="str">
            <v>JOELHO 45 GRAUS, PPR, DN 50 MM, CLASSE PN 25, INSTALADO EM PRUMADA DE ÁGUA   FORNECIMENTO E INSTALAÇÃO . AF_08/2022</v>
          </cell>
          <cell r="C6026" t="str">
            <v>UN</v>
          </cell>
          <cell r="D6026">
            <v>30.43</v>
          </cell>
          <cell r="E6026">
            <v>11.57</v>
          </cell>
          <cell r="F6026">
            <v>42</v>
          </cell>
        </row>
        <row r="6027">
          <cell r="A6027">
            <v>96693</v>
          </cell>
          <cell r="B6027" t="str">
            <v>JOELHO 45 GRAUS, PPR, DN 63 MM, CLASSE PN 25, INSTALADO EM PRUMADA DE ÁGUA   FORNECIMENTO E INSTALAÇÃO . AF_08/2022</v>
          </cell>
          <cell r="C6027" t="str">
            <v>UN</v>
          </cell>
          <cell r="D6027">
            <v>49.13</v>
          </cell>
          <cell r="E6027">
            <v>14.2</v>
          </cell>
          <cell r="F6027">
            <v>63.33</v>
          </cell>
        </row>
        <row r="6028">
          <cell r="A6028">
            <v>96695</v>
          </cell>
          <cell r="B6028" t="str">
            <v>JOELHO 45 GRAUS, PPR, DN 75 MM, CLASSE PN 25, INSTALADO EM PRUMADA DE ÁGUA   FORNECIMENTO E INSTALAÇÃO . AF_08/2022</v>
          </cell>
          <cell r="C6028" t="str">
            <v>UN</v>
          </cell>
          <cell r="D6028">
            <v>93.62</v>
          </cell>
          <cell r="E6028">
            <v>16.64</v>
          </cell>
          <cell r="F6028">
            <v>110.26</v>
          </cell>
        </row>
        <row r="6029">
          <cell r="A6029">
            <v>104193</v>
          </cell>
          <cell r="B6029" t="str">
            <v>JOELHO 45 GRAUS, PPR, F/ F, DN 90 MM, INSTALADO EM PRUMADA DE ÁGUA - FORNECIMENTO E INSTALAÇÃO. AF_08/2022</v>
          </cell>
          <cell r="C6029" t="str">
            <v>UN</v>
          </cell>
          <cell r="D6029">
            <v>164.36</v>
          </cell>
          <cell r="E6029">
            <v>19.670000000000002</v>
          </cell>
          <cell r="F6029">
            <v>184.03</v>
          </cell>
        </row>
        <row r="6030">
          <cell r="A6030">
            <v>96699</v>
          </cell>
          <cell r="B6030" t="str">
            <v>CONECTOR MACHO, PPR, 25 X 1/2, CLASSE PN 25, INSTALADO EM PRUMADA DE ÁGUA   FORNECIMENTO E INSTALAÇÃO . AF_08/2022</v>
          </cell>
          <cell r="C6030" t="str">
            <v>UN</v>
          </cell>
          <cell r="D6030">
            <v>23.49</v>
          </cell>
          <cell r="E6030">
            <v>4.3099999999999996</v>
          </cell>
          <cell r="F6030">
            <v>27.8</v>
          </cell>
        </row>
        <row r="6031">
          <cell r="A6031">
            <v>96700</v>
          </cell>
          <cell r="B6031" t="str">
            <v>CONECTOR FÊMEA, PPR, 25 X 1/2, CLASSE PN 25, INSTALADO EM PRUMADA DE ÁGUA   FORNECIMENTO E INSTALAÇÃO . AF_08/2022</v>
          </cell>
          <cell r="C6031" t="str">
            <v>UN</v>
          </cell>
          <cell r="D6031">
            <v>13.89</v>
          </cell>
          <cell r="E6031">
            <v>4.32</v>
          </cell>
          <cell r="F6031">
            <v>18.21</v>
          </cell>
        </row>
        <row r="6032">
          <cell r="A6032">
            <v>96702</v>
          </cell>
          <cell r="B6032" t="str">
            <v>BUCHA DE REDUÇÃO, PPR, 32 X 25, CLASSE PN 25, INSTALADO EM PRUMADA DE ÁGUA   FORNECIMENTO E INSTALAÇÃO . AF_08/2022</v>
          </cell>
          <cell r="C6032" t="str">
            <v>UN</v>
          </cell>
          <cell r="D6032">
            <v>7.45</v>
          </cell>
          <cell r="E6032">
            <v>4.8099999999999996</v>
          </cell>
          <cell r="F6032">
            <v>12.26</v>
          </cell>
        </row>
        <row r="6033">
          <cell r="A6033">
            <v>96704</v>
          </cell>
          <cell r="B6033" t="str">
            <v>BUCHA DE REDUÇÃO, PPR, 40 X 25, CLASSE PN 25, INSTALADO EM PRUMADA DE ÁGUA   FORNECIMENTO E INSTALAÇÃO . AF_08/2022</v>
          </cell>
          <cell r="C6033" t="str">
            <v>UN</v>
          </cell>
          <cell r="D6033">
            <v>16.59</v>
          </cell>
          <cell r="E6033">
            <v>5.33</v>
          </cell>
          <cell r="F6033">
            <v>21.92</v>
          </cell>
        </row>
        <row r="6034">
          <cell r="A6034">
            <v>96698</v>
          </cell>
          <cell r="B6034" t="str">
            <v>LUVA, PPR, DN 25 MM, CLASSE PN 25, INSTALADO EM PRUMADA DE ÁGUA   FORNECIMENTO E INSTALAÇÃO . AF_08/2022</v>
          </cell>
          <cell r="C6034" t="str">
            <v>UN</v>
          </cell>
          <cell r="D6034">
            <v>4.1100000000000003</v>
          </cell>
          <cell r="E6034">
            <v>4.3600000000000003</v>
          </cell>
          <cell r="F6034">
            <v>8.4700000000000006</v>
          </cell>
        </row>
        <row r="6035">
          <cell r="A6035">
            <v>96701</v>
          </cell>
          <cell r="B6035" t="str">
            <v>LUVA, PPR, DN 32 MM, CLASSE PN 25, INSTALADO EM PRUMADA DE ÁGUA   FORNECIMENTO E INSTALAÇÃO. AF_08/2022</v>
          </cell>
          <cell r="C6035" t="str">
            <v>UN</v>
          </cell>
          <cell r="D6035">
            <v>6.43</v>
          </cell>
          <cell r="E6035">
            <v>5.28</v>
          </cell>
          <cell r="F6035">
            <v>11.71</v>
          </cell>
        </row>
        <row r="6036">
          <cell r="A6036">
            <v>96703</v>
          </cell>
          <cell r="B6036" t="str">
            <v>LUVA, PPR, DN 40 MM, CLASSE PN 25, INSTALADO EM PRUMADA DE ÁGUA   FORNECIMENTO E INSTALAÇÃO. AF_08/2022</v>
          </cell>
          <cell r="C6036" t="str">
            <v>UN</v>
          </cell>
          <cell r="D6036">
            <v>14.98</v>
          </cell>
          <cell r="E6036">
            <v>6.35</v>
          </cell>
          <cell r="F6036">
            <v>21.33</v>
          </cell>
        </row>
        <row r="6037">
          <cell r="A6037">
            <v>96705</v>
          </cell>
          <cell r="B6037" t="str">
            <v>LUVA, PPR, DN 50 MM, CLASSE PN 25, INSTALADO EM PRUMADA DE ÁGUA   FORNECIMENTO E INSTALAÇÃO. AF_08/2022</v>
          </cell>
          <cell r="C6037" t="str">
            <v>UN</v>
          </cell>
          <cell r="D6037">
            <v>18.16</v>
          </cell>
          <cell r="E6037">
            <v>7.71</v>
          </cell>
          <cell r="F6037">
            <v>25.87</v>
          </cell>
        </row>
        <row r="6038">
          <cell r="A6038">
            <v>96706</v>
          </cell>
          <cell r="B6038" t="str">
            <v>LUVA, PPR, DN 63 MM, CLASSE PN 25, INSTALADO EM PRUMADA DE ÁGUA   FORNECIMENTO E INSTALAÇÃO. AF_08/2022</v>
          </cell>
          <cell r="C6038" t="str">
            <v>UN</v>
          </cell>
          <cell r="D6038">
            <v>29.15</v>
          </cell>
          <cell r="E6038">
            <v>9.4600000000000009</v>
          </cell>
          <cell r="F6038">
            <v>38.61</v>
          </cell>
        </row>
        <row r="6039">
          <cell r="A6039">
            <v>96707</v>
          </cell>
          <cell r="B6039" t="str">
            <v>LUVA, PPR, DN 75 MM, CLASSE PN 25, INSTALADO EM PRUMADA DE ÁGUA   FORNECIMENTO E INSTALAÇÃO. AF_08/2022</v>
          </cell>
          <cell r="C6039" t="str">
            <v>UN</v>
          </cell>
          <cell r="D6039">
            <v>51.56</v>
          </cell>
          <cell r="E6039">
            <v>11.08</v>
          </cell>
          <cell r="F6039">
            <v>62.64</v>
          </cell>
        </row>
        <row r="6040">
          <cell r="A6040">
            <v>96708</v>
          </cell>
          <cell r="B6040" t="str">
            <v>LUVA, PPR, DN 90 MM, CLASSE PN 25, INSTALADO EM PRUMADA DE ÁGUA   FORNECIMENTO E INSTALAÇÃO. AF_08/2022</v>
          </cell>
          <cell r="C6040" t="str">
            <v>UN</v>
          </cell>
          <cell r="D6040">
            <v>82.4</v>
          </cell>
          <cell r="E6040">
            <v>13.11</v>
          </cell>
          <cell r="F6040">
            <v>95.51</v>
          </cell>
        </row>
        <row r="6041">
          <cell r="A6041">
            <v>96709</v>
          </cell>
          <cell r="B6041" t="str">
            <v>LUVA, PPR, DN 110 MM, CLASSE PN 25, INSTALADO EM PRUMADA DE ÁGUA   FORNECIMENTO E INSTALAÇÃO. AF_08/2022</v>
          </cell>
          <cell r="C6041" t="str">
            <v>UN</v>
          </cell>
          <cell r="D6041">
            <v>106.18</v>
          </cell>
          <cell r="E6041">
            <v>15.82</v>
          </cell>
          <cell r="F6041">
            <v>122</v>
          </cell>
        </row>
        <row r="6042">
          <cell r="A6042">
            <v>96710</v>
          </cell>
          <cell r="B6042" t="str">
            <v>TÊ NORMAL, PPR, DN 25 MM, CLASSE PN 25, INSTALADO EM PRUMADA DE ÁGUA   FORNECIMENTO E INSTALAÇÃO . AF_08/2022</v>
          </cell>
          <cell r="C6042" t="str">
            <v>UN</v>
          </cell>
          <cell r="D6042">
            <v>6.86</v>
          </cell>
          <cell r="E6042">
            <v>8.68</v>
          </cell>
          <cell r="F6042">
            <v>15.54</v>
          </cell>
        </row>
        <row r="6043">
          <cell r="A6043">
            <v>96711</v>
          </cell>
          <cell r="B6043" t="str">
            <v>TÊ NORMAL, PPR, DN 32 MM, CLASSE PN 25, INSTALADO EM PRUMADA DE ÁGUA   FORNECIMENTO E INSTALAÇÃO . AF_08/2022</v>
          </cell>
          <cell r="C6043" t="str">
            <v>UN</v>
          </cell>
          <cell r="D6043">
            <v>12.85</v>
          </cell>
          <cell r="E6043">
            <v>10.55</v>
          </cell>
          <cell r="F6043">
            <v>23.4</v>
          </cell>
        </row>
        <row r="6044">
          <cell r="A6044">
            <v>96712</v>
          </cell>
          <cell r="B6044" t="str">
            <v>TÊ NORMAL, PPR, DN 40 MM, CLASSE PN 25, INSTALADO EM PRUMADA DE ÁGUA   FORNECIMENTO E INSTALAÇÃO . AF_08/2022</v>
          </cell>
          <cell r="C6044" t="str">
            <v>UN</v>
          </cell>
          <cell r="D6044">
            <v>20.88</v>
          </cell>
          <cell r="E6044">
            <v>12.72</v>
          </cell>
          <cell r="F6044">
            <v>33.6</v>
          </cell>
        </row>
        <row r="6045">
          <cell r="A6045">
            <v>96713</v>
          </cell>
          <cell r="B6045" t="str">
            <v>TÊ NORMAL, PPR, DN 50 MM, CLASSE PN 25, INSTALADO EM PRUMADA DE ÁGUA   FORNECIMENTO E INSTALAÇÃO . AF_08/2022</v>
          </cell>
          <cell r="C6045" t="str">
            <v>UN</v>
          </cell>
          <cell r="D6045">
            <v>36.69</v>
          </cell>
          <cell r="E6045">
            <v>15.42</v>
          </cell>
          <cell r="F6045">
            <v>52.11</v>
          </cell>
        </row>
        <row r="6046">
          <cell r="A6046">
            <v>96714</v>
          </cell>
          <cell r="B6046" t="str">
            <v>TÊ NORMAL, PPR, DN 63 MM, CLASSE PN 25, INSTALADO EM PRUMADA DE ÁGUA   FORNECIMENTO E INSTALAÇÃO . AF_08/2022</v>
          </cell>
          <cell r="C6046" t="str">
            <v>UN</v>
          </cell>
          <cell r="D6046">
            <v>55.57</v>
          </cell>
          <cell r="E6046">
            <v>18.940000000000001</v>
          </cell>
          <cell r="F6046">
            <v>74.510000000000005</v>
          </cell>
        </row>
        <row r="6047">
          <cell r="A6047">
            <v>96715</v>
          </cell>
          <cell r="B6047" t="str">
            <v>TÊ NORMAL, PPR, DN 75 MM, CLASSE PN 25, INSTALADO EM PRUMADA DE ÁGUA   FORNECIMENTO E INSTALAÇÃO . AF_08/2022</v>
          </cell>
          <cell r="C6047" t="str">
            <v>UN</v>
          </cell>
          <cell r="D6047">
            <v>112.08</v>
          </cell>
          <cell r="E6047">
            <v>22.19</v>
          </cell>
          <cell r="F6047">
            <v>134.27000000000001</v>
          </cell>
        </row>
        <row r="6048">
          <cell r="A6048">
            <v>96716</v>
          </cell>
          <cell r="B6048" t="str">
            <v>TÊ NORMAL, PPR, DN 90 MM, CLASSE PN 25, INSTALADO EM PRUMADA DE ÁGUA   FORNECIMENTO E INSTALAÇÃO . AF_08/2022</v>
          </cell>
          <cell r="C6048" t="str">
            <v>UN</v>
          </cell>
          <cell r="D6048">
            <v>148.99</v>
          </cell>
          <cell r="E6048">
            <v>26.25</v>
          </cell>
          <cell r="F6048">
            <v>175.24</v>
          </cell>
        </row>
        <row r="6049">
          <cell r="A6049">
            <v>96717</v>
          </cell>
          <cell r="B6049" t="str">
            <v>TÊ NORMAL, PPR, DN 110 MM, CLASSE PN 25, INSTALADO EM PRUMADA DE ÁGUA   FORNECIMENTO E INSTALAÇÃO . AF_08/2022</v>
          </cell>
          <cell r="C6049" t="str">
            <v>UN</v>
          </cell>
          <cell r="D6049">
            <v>307.47000000000003</v>
          </cell>
          <cell r="E6049">
            <v>31.65</v>
          </cell>
          <cell r="F6049">
            <v>339.12</v>
          </cell>
        </row>
        <row r="6050">
          <cell r="A6050">
            <v>96736</v>
          </cell>
          <cell r="B6050" t="str">
            <v>LUVA, PPR, DN 20 MM, CLASSE PN 25, INSTALADO EM RESERVAÇÃO DE ÁGUA DE EDIFICAÇÃO QUE POSSUA RESERVATÓRIO DE FIBRA/FIBROCIMENTO  FORNECIMENTO E INSTALAÇÃO. AF_06/2016</v>
          </cell>
          <cell r="C6050" t="str">
            <v>UN</v>
          </cell>
          <cell r="D6050">
            <v>3.89</v>
          </cell>
          <cell r="E6050">
            <v>3.24</v>
          </cell>
          <cell r="F6050">
            <v>7.13</v>
          </cell>
        </row>
        <row r="6051">
          <cell r="A6051">
            <v>96737</v>
          </cell>
          <cell r="B6051" t="str">
            <v>LUVA, PPR, DN 25 MM, CLASSE PN 25, INSTALADO EM RESERVAÇÃO DE ÁGUA DE EDIFICAÇÃO QUE POSSUA RESERVATÓRIO DE FIBRA/FIBROCIMENTO  FORNECIMENTO E INSTALAÇÃO. AF_06/2016</v>
          </cell>
          <cell r="C6051" t="str">
            <v>UN</v>
          </cell>
          <cell r="D6051">
            <v>3.66</v>
          </cell>
          <cell r="E6051">
            <v>3.24</v>
          </cell>
          <cell r="F6051">
            <v>6.9</v>
          </cell>
        </row>
        <row r="6052">
          <cell r="A6052">
            <v>96738</v>
          </cell>
          <cell r="B6052" t="str">
            <v>CONECTOR MACHO, PPR, 25 X 1/2'', CLASSE PN 25,  INSTALADO EM RESERVAÇÃO DE ÁGUA DE EDIFICAÇÃO QUE POSSUA RESERVATÓRIO DE FIBRA/FIBROCIMENTO   FORNECIMENTO E INSTALAÇÃO. AF_06/2016</v>
          </cell>
          <cell r="C6052" t="str">
            <v>UN</v>
          </cell>
          <cell r="D6052">
            <v>23.02</v>
          </cell>
          <cell r="E6052">
            <v>3.21</v>
          </cell>
          <cell r="F6052">
            <v>26.23</v>
          </cell>
        </row>
        <row r="6053">
          <cell r="A6053">
            <v>96740</v>
          </cell>
          <cell r="B6053" t="str">
            <v>CONECTOR MACHO, PPR, 32 X 3/4'', CLASSE PN 25,  INSTALADO EM RESERVAÇÃO DE ÁGUA DE EDIFICAÇÃO QUE POSSUA RESERVATÓRIO DE FIBRA/FIBROCIMENTO   FORNECIMENTO E INSTALAÇÃO. AF_06/2016</v>
          </cell>
          <cell r="C6053" t="str">
            <v>UN</v>
          </cell>
          <cell r="D6053">
            <v>32.74</v>
          </cell>
          <cell r="E6053">
            <v>4.1100000000000003</v>
          </cell>
          <cell r="F6053">
            <v>36.85</v>
          </cell>
        </row>
        <row r="6054">
          <cell r="A6054">
            <v>96739</v>
          </cell>
          <cell r="B6054" t="str">
            <v>LUVA, PPR, DN 32 MM, CLASSE PN 25, INSTALADO EM RESERVAÇÃO DE ÁGUA DE EDIFICAÇÃO QUE POSSUA RESERVATÓRIO DE FIBRA/FIBROCIMENTO  FORNECIMENTO E INSTALAÇÃO. AF_06/2016</v>
          </cell>
          <cell r="C6054" t="str">
            <v>UN</v>
          </cell>
          <cell r="D6054">
            <v>5.94</v>
          </cell>
          <cell r="E6054">
            <v>4.13</v>
          </cell>
          <cell r="F6054">
            <v>10.07</v>
          </cell>
        </row>
        <row r="6055">
          <cell r="A6055">
            <v>96741</v>
          </cell>
          <cell r="B6055" t="str">
            <v>LUVA, PPR, DN 40 MM, CLASSE PN 25, INSTALADO EM RESERVAÇÃO DE ÁGUA DE EDIFICAÇÃO QUE POSSUA RESERVATÓRIO DE FIBRA/FIBROCIMENTO  FORNECIMENTO E INSTALAÇÃO. AF_06/2016</v>
          </cell>
          <cell r="C6055" t="str">
            <v>UN</v>
          </cell>
          <cell r="D6055">
            <v>14.05</v>
          </cell>
          <cell r="E6055">
            <v>4.12</v>
          </cell>
          <cell r="F6055">
            <v>18.170000000000002</v>
          </cell>
        </row>
        <row r="6056">
          <cell r="A6056">
            <v>96742</v>
          </cell>
          <cell r="B6056" t="str">
            <v>LUVA, PPR, DN 50 MM, CLASSE PN 25, INSTALADO EM RESERVAÇÃO DE ÁGUA DE EDIFICAÇÃO QUE POSSUA RESERVATÓRIO DE FIBRA/FIBROCIMENTO  FORNECIMENTO E INSTALAÇÃO. AF_06/2016</v>
          </cell>
          <cell r="C6056" t="str">
            <v>UN</v>
          </cell>
          <cell r="D6056">
            <v>17.55</v>
          </cell>
          <cell r="E6056">
            <v>6.28</v>
          </cell>
          <cell r="F6056">
            <v>23.83</v>
          </cell>
        </row>
        <row r="6057">
          <cell r="A6057">
            <v>96743</v>
          </cell>
          <cell r="B6057" t="str">
            <v>LUVA, PPR, DN 63 MM, CLASSE PN 25, INSTALADO EM RESERVAÇÃO DE ÁGUA DE EDIFICAÇÃO QUE POSSUA RESERVATÓRIO DE FIBRA/FIBROCIMENTO  FORNECIMENTO E INSTALAÇÃO. AF_06/2016</v>
          </cell>
          <cell r="C6057" t="str">
            <v>UN</v>
          </cell>
          <cell r="D6057">
            <v>27.83</v>
          </cell>
          <cell r="E6057">
            <v>6.28</v>
          </cell>
          <cell r="F6057">
            <v>34.11</v>
          </cell>
        </row>
        <row r="6058">
          <cell r="A6058">
            <v>96744</v>
          </cell>
          <cell r="B6058" t="str">
            <v>LUVA, PPR, DN 75 MM, CLASSE PN 25, INSTALADO EM RESERVAÇÃO DE ÁGUA DE EDIFICAÇÃO QUE POSSUA RESERVATÓRIO DE FIBRA/FIBROCIMENTO  FORNECIMENTO E INSTALAÇÃO. AF_06/2016</v>
          </cell>
          <cell r="C6058" t="str">
            <v>UN</v>
          </cell>
          <cell r="D6058">
            <v>51.1</v>
          </cell>
          <cell r="E6058">
            <v>10.36</v>
          </cell>
          <cell r="F6058">
            <v>61.46</v>
          </cell>
        </row>
        <row r="6059">
          <cell r="A6059">
            <v>96745</v>
          </cell>
          <cell r="B6059" t="str">
            <v>LUVA, PPR, DN 90 MM, CLASSE PN 25, INSTALADO EM RESERVAÇÃO DE ÁGUA DE EDIFICAÇÃO QUE POSSUA RESERVATÓRIO DE FIBRA/FIBROCIMENTO  FORNECIMENTO E INSTALAÇÃO. AF_06/2016</v>
          </cell>
          <cell r="C6059" t="str">
            <v>UN</v>
          </cell>
          <cell r="D6059">
            <v>81.11</v>
          </cell>
          <cell r="E6059">
            <v>10.36</v>
          </cell>
          <cell r="F6059">
            <v>91.47</v>
          </cell>
        </row>
        <row r="6060">
          <cell r="A6060">
            <v>96746</v>
          </cell>
          <cell r="B6060" t="str">
            <v>LUVA, PPR, DN 110 MM, CLASSE PN 25, INSTALADO EM RESERVAÇÃO DE ÁGUA DE EDIFICAÇÃO QUE POSSUA RESERVATÓRIO DE FIBRA/FIBROCIMENTO  FORNECIMENTO E INSTALAÇÃO. AF_06/2016</v>
          </cell>
          <cell r="C6060" t="str">
            <v>UN</v>
          </cell>
          <cell r="D6060">
            <v>106.07</v>
          </cell>
          <cell r="E6060">
            <v>16.23</v>
          </cell>
          <cell r="F6060">
            <v>122.3</v>
          </cell>
        </row>
        <row r="6061">
          <cell r="A6061">
            <v>96747</v>
          </cell>
          <cell r="B6061" t="str">
            <v>JOELHO 90 GRAUS, PPR, DN 20 MM, CLASSE PN 25,  INSTALADO EM RESERVAÇÃO DE ÁGUA DE EDIFICAÇÃO QUE POSSUA RESERVATÓRIO DE FIBRA/FIBROCIMENTO  FORNECIMENTO E INSTALAÇÃO. AF_06/2016</v>
          </cell>
          <cell r="C6061" t="str">
            <v>UN</v>
          </cell>
          <cell r="D6061">
            <v>3.96</v>
          </cell>
          <cell r="E6061">
            <v>4.8499999999999996</v>
          </cell>
          <cell r="F6061">
            <v>8.81</v>
          </cell>
        </row>
        <row r="6062">
          <cell r="A6062">
            <v>96748</v>
          </cell>
          <cell r="B6062" t="str">
            <v>JOELHO 90 GRAUS, PPR, DN 25 MM, CLASSE PN 25,  INSTALADO EM RESERVAÇÃO DE ÁGUA DE EDIFICAÇÃO QUE POSSUA RESERVATÓRIO DE FIBRA/FIBROCIMENTO  FORNECIMENTO E INSTALAÇÃO. AF_06/2016</v>
          </cell>
          <cell r="C6062" t="str">
            <v>UN</v>
          </cell>
          <cell r="D6062">
            <v>4.6900000000000004</v>
          </cell>
          <cell r="E6062">
            <v>4.8499999999999996</v>
          </cell>
          <cell r="F6062">
            <v>9.5399999999999991</v>
          </cell>
        </row>
        <row r="6063">
          <cell r="A6063">
            <v>96749</v>
          </cell>
          <cell r="B6063" t="str">
            <v>JOELHO 90 GRAUS, PPR, DN 32 MM, CLASSE PN 25,  INSTALADO EM RESERVAÇÃO DE ÁGUA DE EDIFICAÇÃO QUE POSSUA RESERVATÓRIO DE FIBRA/FIBROCIMENTO  FORNECIMENTO E INSTALAÇÃO. AF_06/2016</v>
          </cell>
          <cell r="C6063" t="str">
            <v>UN</v>
          </cell>
          <cell r="D6063">
            <v>6.72</v>
          </cell>
          <cell r="E6063">
            <v>6.18</v>
          </cell>
          <cell r="F6063">
            <v>12.9</v>
          </cell>
        </row>
        <row r="6064">
          <cell r="A6064">
            <v>96750</v>
          </cell>
          <cell r="B6064" t="str">
            <v>JOELHO 90 GRAUS, PPR, DN 40 MM, CLASSE PN 25,  INSTALADO EM RESERVAÇÃO DE ÁGUA DE EDIFICAÇÃO QUE POSSUA RESERVATÓRIO DE FIBRA/FIBROCIMENTO  FORNECIMENTO E INSTALAÇÃO. AF_06/2016</v>
          </cell>
          <cell r="C6064" t="str">
            <v>UN</v>
          </cell>
          <cell r="D6064">
            <v>12.18</v>
          </cell>
          <cell r="E6064">
            <v>6.17</v>
          </cell>
          <cell r="F6064">
            <v>18.350000000000001</v>
          </cell>
        </row>
        <row r="6065">
          <cell r="A6065">
            <v>96751</v>
          </cell>
          <cell r="B6065" t="str">
            <v>JOELHO 90 GRAUS, PPR, DN 50 MM, CLASSE PN 25,  INSTALADO EM RESERVAÇÃO DE ÁGUA DE EDIFICAÇÃO QUE POSSUA RESERVATÓRIO DE FIBRA/FIBROCIMENTO  FORNECIMENTO E INSTALAÇÃO. AF_06/2016</v>
          </cell>
          <cell r="C6065" t="str">
            <v>UN</v>
          </cell>
          <cell r="D6065">
            <v>19.87</v>
          </cell>
          <cell r="E6065">
            <v>9.3800000000000008</v>
          </cell>
          <cell r="F6065">
            <v>29.25</v>
          </cell>
        </row>
        <row r="6066">
          <cell r="A6066">
            <v>96752</v>
          </cell>
          <cell r="B6066" t="str">
            <v>JOELHO 90 GRAUS, PPR, DN 63 MM, CLASSE PN 25,  INSTALADO EM RESERVAÇÃO DE ÁGUA DE EDIFICAÇÃO QUE POSSUA RESERVATÓRIO DE FIBRA/FIBROCIMENTO  FORNECIMENTO E INSTALAÇÃO. AF_06/2016</v>
          </cell>
          <cell r="C6066" t="str">
            <v>UN</v>
          </cell>
          <cell r="D6066">
            <v>29.98</v>
          </cell>
          <cell r="E6066">
            <v>9.3800000000000008</v>
          </cell>
          <cell r="F6066">
            <v>39.36</v>
          </cell>
        </row>
        <row r="6067">
          <cell r="A6067">
            <v>96753</v>
          </cell>
          <cell r="B6067" t="str">
            <v>JOELHO 90 GRAUS, PPR, DN 75 MM, CLASSE PN 25,  INSTALADO EM RESERVAÇÃO DE ÁGUA DE EDIFICAÇÃO QUE POSSUA RESERVATÓRIO DE FIBRA/FIBROCIMENTO  FORNECIMENTO E INSTALAÇÃO. AF_06/2016</v>
          </cell>
          <cell r="C6067" t="str">
            <v>UN</v>
          </cell>
          <cell r="D6067">
            <v>82.45</v>
          </cell>
          <cell r="E6067">
            <v>15.53</v>
          </cell>
          <cell r="F6067">
            <v>97.98</v>
          </cell>
        </row>
        <row r="6068">
          <cell r="A6068">
            <v>96754</v>
          </cell>
          <cell r="B6068" t="str">
            <v>JOELHO 90 GRAUS, PPR, DN 90 MM, CLASSE PN 25,  INSTALADO EM RESERVAÇÃO DE ÁGUA DE EDIFICAÇÃO QUE POSSUA RESERVATÓRIO DE FIBRA/FIBROCIMENTO  FORNECIMENTO E INSTALAÇÃO. AF_06/2016</v>
          </cell>
          <cell r="C6068" t="str">
            <v>UN</v>
          </cell>
          <cell r="D6068">
            <v>103.16</v>
          </cell>
          <cell r="E6068">
            <v>15.53</v>
          </cell>
          <cell r="F6068">
            <v>118.69</v>
          </cell>
        </row>
        <row r="6069">
          <cell r="A6069">
            <v>96755</v>
          </cell>
          <cell r="B6069" t="str">
            <v>JOELHO 90 GRAUS, PPR, DN 110 MM, CLASSE PN 25,  INSTALADO EM RESERVAÇÃO DE ÁGUA DE EDIFICAÇÃO QUE POSSUA RESERVATÓRIO DE FIBRA/FIBROCIMENTO  FORNECIMENTO E INSTALAÇÃO. AF_06/2016</v>
          </cell>
          <cell r="C6069" t="str">
            <v>UN</v>
          </cell>
          <cell r="D6069">
            <v>350.35</v>
          </cell>
          <cell r="E6069">
            <v>24.36</v>
          </cell>
          <cell r="F6069">
            <v>374.71</v>
          </cell>
        </row>
        <row r="6070">
          <cell r="A6070">
            <v>96756</v>
          </cell>
          <cell r="B6070" t="str">
            <v>TÊ MISTURADOR, PPR, DN 20 MM, CLASSE PN 25,  INSTALADO EM RESERVAÇÃO DE ÁGUA DE EDIFICAÇÃO QUE POSSUA RESERVATÓRIO DE FIBRA/FIBROCIMENTO  FORNECIMENTO E INSTALAÇÃO. AF_06/2016</v>
          </cell>
          <cell r="C6070" t="str">
            <v>UN</v>
          </cell>
          <cell r="D6070">
            <v>16.12</v>
          </cell>
          <cell r="E6070">
            <v>6.43</v>
          </cell>
          <cell r="F6070">
            <v>22.55</v>
          </cell>
        </row>
        <row r="6071">
          <cell r="A6071">
            <v>96757</v>
          </cell>
          <cell r="B6071" t="str">
            <v>TÊ MISTURADOR, PPR, DN 25 MM, CLASSE PN 25,  INSTALADO EM RESERVAÇÃO DE ÁGUA DE EDIFICAÇÃO QUE POSSUA RESERVATÓRIO DE FIBRA/FIBROCIMENTO  FORNECIMENTO E INSTALAÇÃO. AF_06/2016</v>
          </cell>
          <cell r="C6071" t="str">
            <v>UN</v>
          </cell>
          <cell r="D6071">
            <v>20.75</v>
          </cell>
          <cell r="E6071">
            <v>6.43</v>
          </cell>
          <cell r="F6071">
            <v>27.18</v>
          </cell>
        </row>
        <row r="6072">
          <cell r="A6072">
            <v>96758</v>
          </cell>
          <cell r="B6072" t="str">
            <v>TÊ, PPR, DN 32 MM, CLASSE PN 25,  INSTALADO EM RESERVAÇÃO DE ÁGUA DE EDIFICAÇÃO QUE POSSUA RESERVATÓRIO DE FIBRA/FIBROCIMENTO  FORNECIMENTO E INSTALAÇÃO. AF_06/2016</v>
          </cell>
          <cell r="C6072" t="str">
            <v>UN</v>
          </cell>
          <cell r="D6072">
            <v>11.86</v>
          </cell>
          <cell r="E6072">
            <v>8.24</v>
          </cell>
          <cell r="F6072">
            <v>20.100000000000001</v>
          </cell>
        </row>
        <row r="6073">
          <cell r="A6073">
            <v>96759</v>
          </cell>
          <cell r="B6073" t="str">
            <v>TÊ, PPR, DN 40 MM, CLASSE PN 25,  INSTALADO EM RESERVAÇÃO DE ÁGUA DE EDIFICAÇÃO QUE POSSUA RESERVATÓRIO DE FIBRA/FIBROCIMENTO  FORNECIMENTO E INSTALAÇÃO. AF_06/2016</v>
          </cell>
          <cell r="C6073" t="str">
            <v>UN</v>
          </cell>
          <cell r="D6073">
            <v>19.04</v>
          </cell>
          <cell r="E6073">
            <v>8.23</v>
          </cell>
          <cell r="F6073">
            <v>27.27</v>
          </cell>
        </row>
        <row r="6074">
          <cell r="A6074">
            <v>96760</v>
          </cell>
          <cell r="B6074" t="str">
            <v>TÊ, PPR, DN 50 MM, CLASSE PN 25,  INSTALADO EM RESERVAÇÃO DE ÁGUA DE EDIFICAÇÃO QUE POSSUA RESERVATÓRIO DE FIBRA/FIBROCIMENTO  FORNECIMENTO E INSTALAÇÃO. AF_06/2016</v>
          </cell>
          <cell r="C6074" t="str">
            <v>UN</v>
          </cell>
          <cell r="D6074">
            <v>35.4</v>
          </cell>
          <cell r="E6074">
            <v>12.55</v>
          </cell>
          <cell r="F6074">
            <v>47.95</v>
          </cell>
        </row>
        <row r="6075">
          <cell r="A6075">
            <v>96761</v>
          </cell>
          <cell r="B6075" t="str">
            <v>TÊ, PPR, DN 63 MM, CLASSE PN 25,  INSTALADO EM RESERVAÇÃO DE ÁGUA DE EDIFICAÇÃO QUE POSSUA RESERVATÓRIO DE FIBRA/FIBROCIMENTO  FORNECIMENTO E INSTALAÇÃO. AF_06/2016</v>
          </cell>
          <cell r="C6075" t="str">
            <v>UN</v>
          </cell>
          <cell r="D6075">
            <v>52.9</v>
          </cell>
          <cell r="E6075">
            <v>12.54</v>
          </cell>
          <cell r="F6075">
            <v>65.44</v>
          </cell>
        </row>
        <row r="6076">
          <cell r="A6076">
            <v>96762</v>
          </cell>
          <cell r="B6076" t="str">
            <v>TÊ, PPR, DN 75 MM, CLASSE PN 25,  INSTALADO EM RESERVAÇÃO DE ÁGUA DE EDIFICAÇÃO QUE POSSUA RESERVATÓRIO DE FIBRA/FIBROCIMENTO  FORNECIMENTO E INSTALAÇÃO. AF_06/2016</v>
          </cell>
          <cell r="C6076" t="str">
            <v>UN</v>
          </cell>
          <cell r="D6076">
            <v>111.14</v>
          </cell>
          <cell r="E6076">
            <v>20.69</v>
          </cell>
          <cell r="F6076">
            <v>131.83000000000001</v>
          </cell>
        </row>
        <row r="6077">
          <cell r="A6077">
            <v>96763</v>
          </cell>
          <cell r="B6077" t="str">
            <v>TÊ, PPR, DN 90 MM, CLASSE PN 25,  INSTALADO EM RESERVAÇÃO DE ÁGUA DE EDIFICAÇÃO QUE POSSUA RESERVATÓRIO DE FIBRA/FIBROCIMENTO  FORNECIMENTO E INSTALAÇÃO. AF_06/2016</v>
          </cell>
          <cell r="C6077" t="str">
            <v>UN</v>
          </cell>
          <cell r="D6077">
            <v>146.41999999999999</v>
          </cell>
          <cell r="E6077">
            <v>20.69</v>
          </cell>
          <cell r="F6077">
            <v>167.11</v>
          </cell>
        </row>
        <row r="6078">
          <cell r="A6078">
            <v>96764</v>
          </cell>
          <cell r="B6078" t="str">
            <v>TÊ, PPR, DN 110 MM, CLASSE PN 25,  INSTALADO EM RESERVAÇÃO DE ÁGUA DE EDIFICAÇÃO QUE POSSUA RESERVATÓRIO DE FIBRA/FIBROCIMENTO  FORNECIMENTO E INSTALAÇÃO. AF_06/2016</v>
          </cell>
          <cell r="C6078" t="str">
            <v>UN</v>
          </cell>
          <cell r="D6078">
            <v>307.24</v>
          </cell>
          <cell r="E6078">
            <v>32.479999999999997</v>
          </cell>
          <cell r="F6078">
            <v>339.72</v>
          </cell>
        </row>
        <row r="6079">
          <cell r="A6079"/>
          <cell r="B6079" t="str">
            <v>TUBOS PEX - RAMAL OU SUB-RAMAL</v>
          </cell>
          <cell r="C6079"/>
          <cell r="D6079"/>
          <cell r="E6079"/>
          <cell r="F6079"/>
        </row>
        <row r="6080">
          <cell r="A6080">
            <v>96798</v>
          </cell>
          <cell r="B6080" t="str">
            <v>TUBO, PEX, MONOCAMADA, DN 16, INSTALADO EM RAMAL DE DISTRIBUIÇÃO DE ÁGUA  FORNECIMENTO E INSTALAÇÃO. AF_06/2015</v>
          </cell>
          <cell r="C6080" t="str">
            <v>M</v>
          </cell>
          <cell r="D6080">
            <v>6.85</v>
          </cell>
          <cell r="E6080">
            <v>2.4500000000000002</v>
          </cell>
          <cell r="F6080">
            <v>9.3000000000000007</v>
          </cell>
        </row>
        <row r="6081">
          <cell r="A6081">
            <v>96799</v>
          </cell>
          <cell r="B6081" t="str">
            <v>TUBO, PEX, MONOCAMADA, DN 20, INSTALADO EM RAMAL DE DISTRIBUIÇÃO DE ÁGUA  FORNECIMENTO E INSTALAÇÃO. AF_06/2015</v>
          </cell>
          <cell r="C6081" t="str">
            <v>M</v>
          </cell>
          <cell r="D6081">
            <v>8.94</v>
          </cell>
          <cell r="E6081">
            <v>3.43</v>
          </cell>
          <cell r="F6081">
            <v>12.37</v>
          </cell>
        </row>
        <row r="6082">
          <cell r="A6082">
            <v>96800</v>
          </cell>
          <cell r="B6082" t="str">
            <v>TUBO, PEX, MONOCAMADA, DN 25, INSTALADO EM RAMAL DE DISTRIBUIÇÃO DE ÁGUA  FORNECIMENTO E INSTALAÇÃO. AF_06/2015</v>
          </cell>
          <cell r="C6082" t="str">
            <v>M</v>
          </cell>
          <cell r="D6082">
            <v>12.67</v>
          </cell>
          <cell r="E6082">
            <v>4.68</v>
          </cell>
          <cell r="F6082">
            <v>17.350000000000001</v>
          </cell>
        </row>
        <row r="6083">
          <cell r="A6083">
            <v>96801</v>
          </cell>
          <cell r="B6083" t="str">
            <v>TUBO, PEX, MONOCAMADA, DN 32, INSTALADO EM RAMAL DE DISTRIBUIÇÃO DE ÁGUA  FORNECIMENTO E INSTALAÇÃO. AF_06/2015</v>
          </cell>
          <cell r="C6083" t="str">
            <v>M</v>
          </cell>
          <cell r="D6083">
            <v>20.27</v>
          </cell>
          <cell r="E6083">
            <v>6.4</v>
          </cell>
          <cell r="F6083">
            <v>26.67</v>
          </cell>
        </row>
        <row r="6084">
          <cell r="A6084"/>
          <cell r="B6084" t="str">
            <v>TUBOS PEX - INSTALAÇÕES DE GÁS</v>
          </cell>
          <cell r="C6084"/>
          <cell r="D6084"/>
          <cell r="E6084"/>
          <cell r="F6084"/>
        </row>
        <row r="6085">
          <cell r="A6085">
            <v>100791</v>
          </cell>
          <cell r="B6085" t="str">
            <v>TUBO, PEX, MULTICAMADA, DN 16, INSTALADO EM IMPLANTAÇÃO DE INSTALAÇÕES DE GÁS - FORNECIMENTO E INSTALAÇÃO. AF_01/2020</v>
          </cell>
          <cell r="C6085" t="str">
            <v>M</v>
          </cell>
          <cell r="D6085">
            <v>13.32</v>
          </cell>
          <cell r="E6085">
            <v>5.94</v>
          </cell>
          <cell r="F6085">
            <v>19.260000000000002</v>
          </cell>
        </row>
        <row r="6086">
          <cell r="A6086">
            <v>100792</v>
          </cell>
          <cell r="B6086" t="str">
            <v>TUBO, PEX, MULTICAMADA, DN 20, INSTALADO EM IMPLANTAÇÃO DE INSTALAÇÕES DE GÁS - FORNECIMENTO E INSTALAÇÃO. AF_01/2020</v>
          </cell>
          <cell r="C6086" t="str">
            <v>M</v>
          </cell>
          <cell r="D6086">
            <v>20.85</v>
          </cell>
          <cell r="E6086">
            <v>7.05</v>
          </cell>
          <cell r="F6086">
            <v>27.9</v>
          </cell>
        </row>
        <row r="6087">
          <cell r="A6087">
            <v>100793</v>
          </cell>
          <cell r="B6087" t="str">
            <v>TUBO, PEX, MULTICAMADA, DN 26, INSTALADO EM IMPLANTAÇÃO DE INSTALAÇÕES DE GÁS - FORNECIMENTO E INSTALAÇÃO. AF_01/2020</v>
          </cell>
          <cell r="C6087" t="str">
            <v>M</v>
          </cell>
          <cell r="D6087">
            <v>28.42</v>
          </cell>
          <cell r="E6087">
            <v>8.42</v>
          </cell>
          <cell r="F6087">
            <v>36.840000000000003</v>
          </cell>
        </row>
        <row r="6088">
          <cell r="A6088">
            <v>100794</v>
          </cell>
          <cell r="B6088" t="str">
            <v>TUBO, PEX, MULTICAMADA, DN 32, INSTALADO EM IMPLANTAÇÃO DE INSTALAÇÕES DE GÁS - FORNECIMENTO E INSTALAÇÃO. AF_01/2020</v>
          </cell>
          <cell r="C6088" t="str">
            <v>M</v>
          </cell>
          <cell r="D6088">
            <v>39.119999999999997</v>
          </cell>
          <cell r="E6088">
            <v>10.36</v>
          </cell>
          <cell r="F6088">
            <v>49.48</v>
          </cell>
        </row>
        <row r="6089">
          <cell r="A6089">
            <v>100803</v>
          </cell>
          <cell r="B6089" t="str">
            <v>TUBO, PEX, MULTICAMADA, DN 16, INSTALADO EM RAMAL INTERNO DE INSTALAÇÕES DE GÁS - FORNECIMENTO E INSTALAÇÃO. AF_01/2020</v>
          </cell>
          <cell r="C6089" t="str">
            <v>M</v>
          </cell>
          <cell r="D6089">
            <v>13.05</v>
          </cell>
          <cell r="E6089">
            <v>5.16</v>
          </cell>
          <cell r="F6089">
            <v>18.21</v>
          </cell>
        </row>
        <row r="6090">
          <cell r="A6090">
            <v>100804</v>
          </cell>
          <cell r="B6090" t="str">
            <v>TUBO, PEX, MULTICAMADA, DN 20, INSTALADO EM RAMAL INTERNO DE INSTALAÇÕES DE GÁS - FORNECIMENTO E INSTALAÇÃO. AF_01/2020</v>
          </cell>
          <cell r="C6090" t="str">
            <v>M</v>
          </cell>
          <cell r="D6090">
            <v>20.52</v>
          </cell>
          <cell r="E6090">
            <v>6.14</v>
          </cell>
          <cell r="F6090">
            <v>26.66</v>
          </cell>
        </row>
        <row r="6091">
          <cell r="A6091">
            <v>100805</v>
          </cell>
          <cell r="B6091" t="str">
            <v>TUBO, PEX, MULTICAMADA, DN 26, INSTALADO EM RAMAL INTERNO DE INSTALAÇÕES DE GÁS - FORNECIMENTO E INSTALAÇÃO. AF_01/2020</v>
          </cell>
          <cell r="C6091" t="str">
            <v>M</v>
          </cell>
          <cell r="D6091">
            <v>28.02</v>
          </cell>
          <cell r="E6091">
            <v>7.33</v>
          </cell>
          <cell r="F6091">
            <v>35.35</v>
          </cell>
        </row>
        <row r="6092">
          <cell r="A6092">
            <v>100806</v>
          </cell>
          <cell r="B6092" t="str">
            <v>TUBO, PEX, MULTICAMADA, DN 32, INSTALADO EM RAMAL INTERNO DE INSTALAÇÕES DE GÁS - FORNECIMENTO E INSTALAÇÃO. AF_01/2020</v>
          </cell>
          <cell r="C6092" t="str">
            <v>M</v>
          </cell>
          <cell r="D6092">
            <v>38.64</v>
          </cell>
          <cell r="E6092">
            <v>9.02</v>
          </cell>
          <cell r="F6092">
            <v>47.66</v>
          </cell>
        </row>
        <row r="6093">
          <cell r="A6093"/>
          <cell r="B6093" t="str">
            <v>CONEXÕES PEX</v>
          </cell>
          <cell r="C6093"/>
          <cell r="D6093"/>
          <cell r="E6093"/>
          <cell r="F6093"/>
        </row>
        <row r="6094">
          <cell r="A6094">
            <v>96802</v>
          </cell>
          <cell r="B6094" t="str">
            <v>KIT CHASSI PEX, PRÉ-FABRICADO, PARA CHUVEIRO COM REGISTROS DE PRESSÃO E CONEXÕES POR CRIMPAGEM  FORNECIMENTO E INSTALAÇÃO. AF_06/2015</v>
          </cell>
          <cell r="C6094" t="str">
            <v>UN</v>
          </cell>
          <cell r="D6094">
            <v>224.58</v>
          </cell>
          <cell r="E6094">
            <v>10.66</v>
          </cell>
          <cell r="F6094">
            <v>235.24</v>
          </cell>
        </row>
        <row r="6095">
          <cell r="A6095">
            <v>96803</v>
          </cell>
          <cell r="B6095" t="str">
            <v>KIT CHASSI PEX, PRÉ-FABRICADO, PARA COZINHA COM CUBA SIMPLES E CONEXÕES POR CRIMPAGEM  FORNECIMENTO E INSTALAÇÃO. AF_06/2015</v>
          </cell>
          <cell r="C6095" t="str">
            <v>UN</v>
          </cell>
          <cell r="D6095">
            <v>113.16</v>
          </cell>
          <cell r="E6095">
            <v>8.68</v>
          </cell>
          <cell r="F6095">
            <v>121.84</v>
          </cell>
        </row>
        <row r="6096">
          <cell r="A6096">
            <v>96804</v>
          </cell>
          <cell r="B6096" t="str">
            <v>KIT CHASSI PEX, PRÉ-FABRICADO, PARA ÁREA DE SERVIÇO COM TANQUE E MÁQUINA DE LAVAR ROUPA, E CONEXÕES POR CRIMPAGEM  FORNECIMENTO E INSTALAÇÃO. AF_06/2015</v>
          </cell>
          <cell r="C6096" t="str">
            <v>UN</v>
          </cell>
          <cell r="D6096">
            <v>196.49</v>
          </cell>
          <cell r="E6096">
            <v>24.42</v>
          </cell>
          <cell r="F6096">
            <v>220.91</v>
          </cell>
        </row>
        <row r="6097">
          <cell r="A6097">
            <v>96805</v>
          </cell>
          <cell r="B6097" t="str">
            <v>KIT CHASSI PEX, PRÉ-FABRICADO, PARA CHUVEIRO COM REGISTROS DE PRESSÃO E CONEXÕES POR ANEL DESLIZANTE  FORNECIMENTO E INSTALAÇÃO. AF_06/2015</v>
          </cell>
          <cell r="C6097" t="str">
            <v>UN</v>
          </cell>
          <cell r="D6097">
            <v>227.67</v>
          </cell>
          <cell r="E6097">
            <v>17.22</v>
          </cell>
          <cell r="F6097">
            <v>244.89</v>
          </cell>
        </row>
        <row r="6098">
          <cell r="A6098">
            <v>96806</v>
          </cell>
          <cell r="B6098" t="str">
            <v>KIT CHASSI PEX, PRÉ-FABRICADO, PARA COZINHA COM CUBA SIMPLES E CONEXÕES POR ANEL DESLIZANTE  FORNECIMENTO E INSTALAÇÃO. AF_06/2015</v>
          </cell>
          <cell r="C6098" t="str">
            <v>UN</v>
          </cell>
          <cell r="D6098">
            <v>105.83</v>
          </cell>
          <cell r="E6098">
            <v>15.23</v>
          </cell>
          <cell r="F6098">
            <v>121.06</v>
          </cell>
        </row>
        <row r="6099">
          <cell r="A6099">
            <v>96807</v>
          </cell>
          <cell r="B6099" t="str">
            <v>KIT CHASSI PEX, PRÉ-FABRICADO, PARA ÁREA DE SERVIÇO COM TANQUE E MÁQUINA DE LAVAR ROUPA, E CONEXÕES POR ANEL DESLIZANTE  FORNECIMENTO E INSTALAÇÃO. AF_06/2015</v>
          </cell>
          <cell r="C6099" t="str">
            <v>UN</v>
          </cell>
          <cell r="D6099">
            <v>172.66</v>
          </cell>
          <cell r="E6099">
            <v>30.97</v>
          </cell>
          <cell r="F6099">
            <v>203.63</v>
          </cell>
        </row>
        <row r="6100">
          <cell r="A6100">
            <v>96808</v>
          </cell>
          <cell r="B6100" t="str">
            <v>UNIÃO METÁLICA PARA INSTALAÇÕES EM PEX, DN 16 MM, FIXAÇÃO DAS CONEXÕES POR ANEL DESLIZANTE  FORNECIMENTO E INSTALAÇÃO . AF_06/2015</v>
          </cell>
          <cell r="C6100" t="str">
            <v>UN</v>
          </cell>
          <cell r="D6100">
            <v>8.24</v>
          </cell>
          <cell r="E6100">
            <v>3.99</v>
          </cell>
          <cell r="F6100">
            <v>12.23</v>
          </cell>
        </row>
        <row r="6101">
          <cell r="A6101">
            <v>96809</v>
          </cell>
          <cell r="B6101" t="str">
            <v>CONEXÃO FIXA, ROSCA FÊMEA, METÁLICA, PARA INSTALAÇÕES EM PEX, DN 16 MM X 1/2", COM ANEL DESLIZANTE. FORNECIMENTO E INSTALAÇÃO. AF_06/2015</v>
          </cell>
          <cell r="C6101" t="str">
            <v>UN</v>
          </cell>
          <cell r="D6101">
            <v>9.7799999999999994</v>
          </cell>
          <cell r="E6101">
            <v>3.99</v>
          </cell>
          <cell r="F6101">
            <v>13.77</v>
          </cell>
        </row>
        <row r="6102">
          <cell r="A6102">
            <v>96810</v>
          </cell>
          <cell r="B6102" t="str">
            <v>CONEXÃO MÓVEL, ROSCA FÊMEA, METÁLICA, PARA INSTALAÇÕES EM PEX, DN 16 MM X 3/4", COM ANEL DESLIZANTE. FORNECIMENTO E INSTALAÇÃO. AF_06/2015</v>
          </cell>
          <cell r="C6102" t="str">
            <v>UN</v>
          </cell>
          <cell r="D6102">
            <v>10.25</v>
          </cell>
          <cell r="E6102">
            <v>3.99</v>
          </cell>
          <cell r="F6102">
            <v>14.24</v>
          </cell>
        </row>
        <row r="6103">
          <cell r="A6103">
            <v>96811</v>
          </cell>
          <cell r="B6103" t="str">
            <v>UNIÃO METÁLICA PARA INSTALAÇÕES EM PEX, DN 20 MM, FIXAÇÃO DAS CONEXÕES POR ANEL DESLIZANTE  FORNECIMENTO E INSTALAÇÃO . AF_06/2015</v>
          </cell>
          <cell r="C6103" t="str">
            <v>UN</v>
          </cell>
          <cell r="D6103">
            <v>10.93</v>
          </cell>
          <cell r="E6103">
            <v>4.7</v>
          </cell>
          <cell r="F6103">
            <v>15.63</v>
          </cell>
        </row>
        <row r="6104">
          <cell r="A6104">
            <v>96812</v>
          </cell>
          <cell r="B6104" t="str">
            <v>CONEXÃO FIXA, ROSCA FÊMEA, METÁLICA, PARA INSTALAÇÕES EM PEX, DN 20 MM X 1/2", COM ANEL DESLIZANTE. FORNECIMENTO E INSTALAÇÃO. AF_06/2015</v>
          </cell>
          <cell r="C6104" t="str">
            <v>UN</v>
          </cell>
          <cell r="D6104">
            <v>10.18</v>
          </cell>
          <cell r="E6104">
            <v>4.7</v>
          </cell>
          <cell r="F6104">
            <v>14.88</v>
          </cell>
        </row>
        <row r="6105">
          <cell r="A6105">
            <v>96813</v>
          </cell>
          <cell r="B6105" t="str">
            <v>CONEXÃO FIXA, ROSCA FÊMEA, METÁLICA, PARA INSTALAÇÕES EM PEX, DN 20 MM X 3/4", COM ANEL DESLIZANTE. FORNECIMENTO E INSTALAÇÃO. AF_06/2015</v>
          </cell>
          <cell r="C6105" t="str">
            <v>UN</v>
          </cell>
          <cell r="D6105">
            <v>11.64</v>
          </cell>
          <cell r="E6105">
            <v>4.7</v>
          </cell>
          <cell r="F6105">
            <v>16.34</v>
          </cell>
        </row>
        <row r="6106">
          <cell r="A6106">
            <v>96814</v>
          </cell>
          <cell r="B6106" t="str">
            <v>UNIÃO DE REDUÇÃO, METÁLICA, PARA INSTALAÇÕES EM PEX, DN 20 X 16 MM, CONEXÃO POR ANEL DESLIZANTE  FORNECIMENTO E INSTALAÇÃO. AF_06/2015</v>
          </cell>
          <cell r="C6106" t="str">
            <v>UN</v>
          </cell>
          <cell r="D6106">
            <v>9.16</v>
          </cell>
          <cell r="E6106">
            <v>4.7</v>
          </cell>
          <cell r="F6106">
            <v>13.86</v>
          </cell>
        </row>
        <row r="6107">
          <cell r="A6107">
            <v>96815</v>
          </cell>
          <cell r="B6107" t="str">
            <v>UNIÃO METÁLICA PARA INSTALAÇÕES EM PEX, DN 25 MM, FIXAÇÃO DAS CONEXÕES POR ANEL DESLIZANTE   FORNECIMENTO E INSTALAÇÃO. AF_06/2015</v>
          </cell>
          <cell r="C6107" t="str">
            <v>UN</v>
          </cell>
          <cell r="D6107">
            <v>19.75</v>
          </cell>
          <cell r="E6107">
            <v>5.65</v>
          </cell>
          <cell r="F6107">
            <v>25.4</v>
          </cell>
        </row>
        <row r="6108">
          <cell r="A6108">
            <v>96816</v>
          </cell>
          <cell r="B6108" t="str">
            <v>CONEXÃO FIXA, ROSCA FÊMEA, METÁLICA, PARA INSTALAÇÕES EM PEX, DN 25 MM X 3/4", COM ANEL DESLIZANTE. FORNECIMENTO E INSTALAÇÃO. AF_06/2015</v>
          </cell>
          <cell r="C6108" t="str">
            <v>UN</v>
          </cell>
          <cell r="D6108">
            <v>13.8</v>
          </cell>
          <cell r="E6108">
            <v>5.65</v>
          </cell>
          <cell r="F6108">
            <v>19.45</v>
          </cell>
        </row>
        <row r="6109">
          <cell r="A6109">
            <v>96817</v>
          </cell>
          <cell r="B6109" t="str">
            <v>CONEXÃO FIXA, ROSCA FÊMEA, METÁLICA, PARA INSTALAÇÕES EM PEX, DN 25 MM X 1", COM ANEL DESLIZANTE. FORNECIMENTO E INSTALAÇÃO. AF_06/2015</v>
          </cell>
          <cell r="C6109" t="str">
            <v>UN</v>
          </cell>
          <cell r="D6109">
            <v>19.98</v>
          </cell>
          <cell r="E6109">
            <v>5.65</v>
          </cell>
          <cell r="F6109">
            <v>25.63</v>
          </cell>
        </row>
        <row r="6110">
          <cell r="A6110">
            <v>96818</v>
          </cell>
          <cell r="B6110" t="str">
            <v>UNIÃO DE REDUÇÃO, METÁLICA, PEX, DN 25 X 16 MM, CONEXÃO POR ANEL DESLIZANTE  FORNECIMENTO E INSTALAÇÃO. AF_06/2015</v>
          </cell>
          <cell r="C6110" t="str">
            <v>UN</v>
          </cell>
          <cell r="D6110">
            <v>13.63</v>
          </cell>
          <cell r="E6110">
            <v>5.65</v>
          </cell>
          <cell r="F6110">
            <v>19.28</v>
          </cell>
        </row>
        <row r="6111">
          <cell r="A6111">
            <v>96819</v>
          </cell>
          <cell r="B6111" t="str">
            <v>UNIÃO DE REDUÇÃO, METÁLICA, PEX, DN 25 X 20 MM, CONEXÃO POR ANEL DESLIZANTE  FORNECIMENTO E INSTALAÇÃO. AF_06/2015</v>
          </cell>
          <cell r="C6111" t="str">
            <v>UN</v>
          </cell>
          <cell r="D6111">
            <v>14.43</v>
          </cell>
          <cell r="E6111">
            <v>5.65</v>
          </cell>
          <cell r="F6111">
            <v>20.079999999999998</v>
          </cell>
        </row>
        <row r="6112">
          <cell r="A6112">
            <v>96820</v>
          </cell>
          <cell r="B6112" t="str">
            <v>UNIÃO METÁLICA PARA INSTALAÇÕES EM PEX, DN 32 MM, FIXAÇÃO DAS CONEXÕES POR ANEL DESLIZANTE   FORNECIMENTO E INSTALAÇÃO. AF_06/2015</v>
          </cell>
          <cell r="C6112" t="str">
            <v>UN</v>
          </cell>
          <cell r="D6112">
            <v>23.49</v>
          </cell>
          <cell r="E6112">
            <v>6.92</v>
          </cell>
          <cell r="F6112">
            <v>30.41</v>
          </cell>
        </row>
        <row r="6113">
          <cell r="A6113">
            <v>96821</v>
          </cell>
          <cell r="B6113" t="str">
            <v>CONEXÃO FIXA, ROSCA FÊMEA, METÁLICA, PARA INSTALAÇÕES EM PEX, DN 32 MM X 1", COM ANEL DESLIZANTE  FORNECIMENTO E INSTALAÇÃO. AF_06/2015</v>
          </cell>
          <cell r="C6113" t="str">
            <v>UN</v>
          </cell>
          <cell r="D6113">
            <v>22.79</v>
          </cell>
          <cell r="E6113">
            <v>6.92</v>
          </cell>
          <cell r="F6113">
            <v>29.71</v>
          </cell>
        </row>
        <row r="6114">
          <cell r="A6114">
            <v>96822</v>
          </cell>
          <cell r="B6114" t="str">
            <v>UNIÃO DE REDUÇÃO, METÁLICA, PEX, DN 32 X 25 MM, CONEXÃO POR ANEL DESLIZANTE  FORNECIMENTO E INSTALAÇÃO. AF_06/2015</v>
          </cell>
          <cell r="C6114" t="str">
            <v>UN</v>
          </cell>
          <cell r="D6114">
            <v>19.53</v>
          </cell>
          <cell r="E6114">
            <v>6.93</v>
          </cell>
          <cell r="F6114">
            <v>26.46</v>
          </cell>
        </row>
        <row r="6115">
          <cell r="A6115">
            <v>96823</v>
          </cell>
          <cell r="B6115" t="str">
            <v>LUVA PARA INSTALAÇÕES EM PEX, DN 16 MM, CONEXÃO POR CRIMPAGEM  FORNECIMENTO E INSTALAÇÃO . AF_06/2015</v>
          </cell>
          <cell r="C6115" t="str">
            <v>UN</v>
          </cell>
          <cell r="D6115">
            <v>6.76</v>
          </cell>
          <cell r="E6115">
            <v>3.03</v>
          </cell>
          <cell r="F6115">
            <v>9.7899999999999991</v>
          </cell>
        </row>
        <row r="6116">
          <cell r="A6116">
            <v>96824</v>
          </cell>
          <cell r="B6116" t="str">
            <v>CONEXÃO FIXA, ROSCA FÊMEA, PARA INSTALAÇÕES EM PEX, DN 16MM X 1/2", CONEXÃO POR CRIMPAGEM  FORNECIMENTO E INSTALAÇÃO. AF_06/2015</v>
          </cell>
          <cell r="C6116" t="str">
            <v>UN</v>
          </cell>
          <cell r="D6116">
            <v>9.3000000000000007</v>
          </cell>
          <cell r="E6116">
            <v>3.03</v>
          </cell>
          <cell r="F6116">
            <v>12.33</v>
          </cell>
        </row>
        <row r="6117">
          <cell r="A6117">
            <v>96826</v>
          </cell>
          <cell r="B6117" t="str">
            <v>LUVA PARA INSTALAÇÕES EM PEX, DN 20 MM, CONEXÃO POR CRIMPAGEM   FORNECIMENTO E INSTALAÇÃO. AF_06/2015</v>
          </cell>
          <cell r="C6117" t="str">
            <v>UN</v>
          </cell>
          <cell r="D6117">
            <v>7.76</v>
          </cell>
          <cell r="E6117">
            <v>3.62</v>
          </cell>
          <cell r="F6117">
            <v>11.38</v>
          </cell>
        </row>
        <row r="6118">
          <cell r="A6118">
            <v>96827</v>
          </cell>
          <cell r="B6118" t="str">
            <v>CONEXÃO FIXA, ROSCA FÊMEA, PARA INSTALAÇÕES EM PEX, DN 20MM X 1/2", CONEXÃO POR CRIMPAGEM  FORNECIMENTO E INSTALAÇÃO. AF_06/2015</v>
          </cell>
          <cell r="C6118" t="str">
            <v>UN</v>
          </cell>
          <cell r="D6118">
            <v>10.51</v>
          </cell>
          <cell r="E6118">
            <v>3.61</v>
          </cell>
          <cell r="F6118">
            <v>14.12</v>
          </cell>
        </row>
        <row r="6119">
          <cell r="A6119">
            <v>96828</v>
          </cell>
          <cell r="B6119" t="str">
            <v>CONEXÃO FIXA, ROSCA FÊMEA, PARA INSTALAÇÕES EM PEX, DN 20MM X 3/4", CONEXÃO POR CRIMPAGEM  FORNECIMENTO E INSTALAÇÃO. AF_06/2015</v>
          </cell>
          <cell r="C6119" t="str">
            <v>UN</v>
          </cell>
          <cell r="D6119">
            <v>13.48</v>
          </cell>
          <cell r="E6119">
            <v>3.61</v>
          </cell>
          <cell r="F6119">
            <v>17.09</v>
          </cell>
        </row>
        <row r="6120">
          <cell r="A6120">
            <v>96829</v>
          </cell>
          <cell r="B6120" t="str">
            <v>LUVA DE REDUÇÃO PARA INSTALAÇÕES EM PEX, DN 20 X 16 MM, CONEXÃO POR CRIMPAGEM  FORNECIMENTO E INSTALAÇÃO. AF_06/2015</v>
          </cell>
          <cell r="C6120" t="str">
            <v>UN</v>
          </cell>
          <cell r="D6120">
            <v>15.41</v>
          </cell>
          <cell r="E6120">
            <v>3.61</v>
          </cell>
          <cell r="F6120">
            <v>19.02</v>
          </cell>
        </row>
        <row r="6121">
          <cell r="A6121">
            <v>96830</v>
          </cell>
          <cell r="B6121" t="str">
            <v>LUVA PARA INSTALAÇÕES EM PEX, DN 25 MM, CONEXÃO POR CRIMPAGEM   FORNECIMENTO E INSTALAÇÃO. AF_06/2015</v>
          </cell>
          <cell r="C6121" t="str">
            <v>UN</v>
          </cell>
          <cell r="D6121">
            <v>22.98</v>
          </cell>
          <cell r="E6121">
            <v>4.3</v>
          </cell>
          <cell r="F6121">
            <v>27.28</v>
          </cell>
        </row>
        <row r="6122">
          <cell r="A6122">
            <v>96832</v>
          </cell>
          <cell r="B6122" t="str">
            <v>CONEXÃO FIXA, ROSCA FÊMEA, PARA INSTALAÇÕES EM PEX, DN 25MM X 3/4", CONEXÃO POR CRIMPAGEM  FORNECIMENTO E INSTALAÇÃO. AF_06/2015</v>
          </cell>
          <cell r="C6122" t="str">
            <v>UN</v>
          </cell>
          <cell r="D6122">
            <v>18.55</v>
          </cell>
          <cell r="E6122">
            <v>4.3099999999999996</v>
          </cell>
          <cell r="F6122">
            <v>22.86</v>
          </cell>
        </row>
        <row r="6123">
          <cell r="A6123">
            <v>96833</v>
          </cell>
          <cell r="B6123" t="str">
            <v>LUVA DE REDUÇÃO PARA INSTALAÇÕES EM PEX, DN 25 X 16 MM, CONEXÃO POR CRIMPAGEM  FORNECIMENTO E INSTALAÇÃO. AF_06/2015</v>
          </cell>
          <cell r="C6123" t="str">
            <v>UN</v>
          </cell>
          <cell r="D6123">
            <v>19.96</v>
          </cell>
          <cell r="E6123">
            <v>4.3099999999999996</v>
          </cell>
          <cell r="F6123">
            <v>24.27</v>
          </cell>
        </row>
        <row r="6124">
          <cell r="A6124">
            <v>96834</v>
          </cell>
          <cell r="B6124" t="str">
            <v>LUVA PARA INSTALAÇÕES EM PEX, DN 32 MM, CONEXÃO POR CRIMPAGEM  FORNECIMENTO E INSTALAÇÃO . AF_06/2015</v>
          </cell>
          <cell r="C6124" t="str">
            <v>UN</v>
          </cell>
          <cell r="D6124">
            <v>34.119999999999997</v>
          </cell>
          <cell r="E6124">
            <v>5.27</v>
          </cell>
          <cell r="F6124">
            <v>39.39</v>
          </cell>
        </row>
        <row r="6125">
          <cell r="A6125">
            <v>96836</v>
          </cell>
          <cell r="B6125" t="str">
            <v>LUVA DE REDUÇÃO PARA INSTALAÇÕES EM PEX, DN 32 X 25 MM, CONEXÃO POR CRIMPAGEM  FORNECIMENTO E INSTALAÇÃO. AF_06/2015</v>
          </cell>
          <cell r="C6125" t="str">
            <v>UN</v>
          </cell>
          <cell r="D6125">
            <v>31.16</v>
          </cell>
          <cell r="E6125">
            <v>5.27</v>
          </cell>
          <cell r="F6125">
            <v>36.43</v>
          </cell>
        </row>
        <row r="6126">
          <cell r="A6126">
            <v>96837</v>
          </cell>
          <cell r="B6126" t="str">
            <v>JOELHO 90 GRAUS, METÁLICO, PARA INSTALAÇÕES EM PEX, DN 16 MM, CONEXÃO POR ANEL DESLIZANTE   FORNECIMENTO E INSTALAÇÃO. AF_06/2015</v>
          </cell>
          <cell r="C6126" t="str">
            <v>UN</v>
          </cell>
          <cell r="D6126">
            <v>11.42</v>
          </cell>
          <cell r="E6126">
            <v>5.97</v>
          </cell>
          <cell r="F6126">
            <v>17.39</v>
          </cell>
        </row>
        <row r="6127">
          <cell r="A6127">
            <v>96838</v>
          </cell>
          <cell r="B6127" t="str">
            <v>JOELHO 90 GRAUS, ROSCA FÊMEA TERMINAL, METÁLICO, PARA INSTALAÇÕES EM PEX, DN 16MM X 1/2", CONEXÃO POR ANEL DESLIZANTE  FORNECIMENTO E INSTALAÇÃO. AF_06/2015</v>
          </cell>
          <cell r="C6127" t="str">
            <v>UN</v>
          </cell>
          <cell r="D6127">
            <v>12.07</v>
          </cell>
          <cell r="E6127">
            <v>5.97</v>
          </cell>
          <cell r="F6127">
            <v>18.04</v>
          </cell>
        </row>
        <row r="6128">
          <cell r="A6128">
            <v>96839</v>
          </cell>
          <cell r="B6128" t="str">
            <v>JOELHO, ROSCA FÊMEA, COM BASE FIXA, METÁLICO, PARA INSTALAÇÕES EM PEX, DN 16MM X 1/2", CONEXÃO POR ANEL DESLIZANTE  FORNECIMENTO E INSTALAÇÃO. AF_06/2015</v>
          </cell>
          <cell r="C6128" t="str">
            <v>UN</v>
          </cell>
          <cell r="D6128">
            <v>12.81</v>
          </cell>
          <cell r="E6128">
            <v>5.97</v>
          </cell>
          <cell r="F6128">
            <v>18.78</v>
          </cell>
        </row>
        <row r="6129">
          <cell r="A6129">
            <v>96840</v>
          </cell>
          <cell r="B6129" t="str">
            <v>JOELHO 90 GRAUS, METÁLICO, PARA INSTALAÇÕES EM PEX, DN 20 MM, CONEXÃO POR ANEL DESLIZANTE  FORNECIMENTO E INSTALAÇÃO . AF_06/2015</v>
          </cell>
          <cell r="C6129" t="str">
            <v>UN</v>
          </cell>
          <cell r="D6129">
            <v>13.93</v>
          </cell>
          <cell r="E6129">
            <v>7.09</v>
          </cell>
          <cell r="F6129">
            <v>21.02</v>
          </cell>
        </row>
        <row r="6130">
          <cell r="A6130">
            <v>96841</v>
          </cell>
          <cell r="B6130" t="str">
            <v>JOELHO 90 GRAUS, ROSCA FÊMEA TERMINAL, METÁLICO, PARA INSTALAÇÕES EM PEX, DN 20 MM X 1/2", CONEXÃO POR ANEL DESLIZANTE  FORNECIMENTO E INSTALAÇÃO. AF_06/2015</v>
          </cell>
          <cell r="C6130" t="str">
            <v>UN</v>
          </cell>
          <cell r="D6130">
            <v>14.06</v>
          </cell>
          <cell r="E6130">
            <v>7.09</v>
          </cell>
          <cell r="F6130">
            <v>21.15</v>
          </cell>
        </row>
        <row r="6131">
          <cell r="A6131">
            <v>96842</v>
          </cell>
          <cell r="B6131" t="str">
            <v>JOELHO 90 GRAUS, ROSCA FÊMEA TERMINAL, METÁLICO, PARA INSTALAÇÕES EM PEX, DN 20 MM X 3/4", CONEXÃO POR ANEL DESLIZANTE  FORNECIMENTO E INSTALAÇÃO. AF_06/2015</v>
          </cell>
          <cell r="C6131" t="str">
            <v>UN</v>
          </cell>
          <cell r="D6131">
            <v>16.2</v>
          </cell>
          <cell r="E6131">
            <v>7.09</v>
          </cell>
          <cell r="F6131">
            <v>23.29</v>
          </cell>
        </row>
        <row r="6132">
          <cell r="A6132">
            <v>96843</v>
          </cell>
          <cell r="B6132" t="str">
            <v>JOELHO ROSCA FÊMEA, COM BASE FIXA, METÁLICO, PARA INSTALAÇÕES EM PEX, DN 20MM X 1/2", CONEXÃO POR ANEL DESLIZANTE  FORNECIMENTO E INSTALAÇÃO. AF_06/2015</v>
          </cell>
          <cell r="C6132" t="str">
            <v>UN</v>
          </cell>
          <cell r="D6132">
            <v>15.07</v>
          </cell>
          <cell r="E6132">
            <v>7.09</v>
          </cell>
          <cell r="F6132">
            <v>22.16</v>
          </cell>
        </row>
        <row r="6133">
          <cell r="A6133">
            <v>96844</v>
          </cell>
          <cell r="B6133" t="str">
            <v>JOELHO ROSCA FÊMEA, MÓVEL, METÁLICO, PARA INSTALAÇÕES EM PEX, DN 20MM X 3/4", CONEXÃO POR ANEL DESLIZANTE  FORNECIMENTO E INSTALAÇÃO. AF_06/2015</v>
          </cell>
          <cell r="C6133" t="str">
            <v>UN</v>
          </cell>
          <cell r="D6133">
            <v>17.52</v>
          </cell>
          <cell r="E6133">
            <v>7.08</v>
          </cell>
          <cell r="F6133">
            <v>24.6</v>
          </cell>
        </row>
        <row r="6134">
          <cell r="A6134">
            <v>96845</v>
          </cell>
          <cell r="B6134" t="str">
            <v>JOELHO 90 GRAUS, METÁLICO, PARA INSTALAÇÕES EM PEX, DN 25 MM, CONEXÃO POR ANEL DESLIZANTE   FORNECIMENTO E INSTALAÇÃO. AF_06/2015</v>
          </cell>
          <cell r="C6134" t="str">
            <v>UN</v>
          </cell>
          <cell r="D6134">
            <v>25</v>
          </cell>
          <cell r="E6134">
            <v>8.4600000000000009</v>
          </cell>
          <cell r="F6134">
            <v>33.46</v>
          </cell>
        </row>
        <row r="6135">
          <cell r="A6135">
            <v>96846</v>
          </cell>
          <cell r="B6135" t="str">
            <v>JOELHO 90 GRAUS, ROSCA FÊMEA TERMINAL, METÁLICO, PARA INSTALAÇÕES EM PEX, DN 25 MM X 3/4", CONEXÃO POR ANEL DESLIZANTE  FORNECIMENTO E INSTALAÇÃO. AF_06/2015</v>
          </cell>
          <cell r="C6135" t="str">
            <v>UN</v>
          </cell>
          <cell r="D6135">
            <v>20.3</v>
          </cell>
          <cell r="E6135">
            <v>8.4600000000000009</v>
          </cell>
          <cell r="F6135">
            <v>28.76</v>
          </cell>
        </row>
        <row r="6136">
          <cell r="A6136">
            <v>96847</v>
          </cell>
          <cell r="B6136" t="str">
            <v>JOELHO ROSCA FÊMEA, COM BASE FIXA, METÁLICO, PARA INSTALAÇÕES EM PEX, DN 25MM X 3/4", CONEXÃO POR ANEL DESLIZANTE  FORNECIMENTO E INSTALAÇÃO. AF_06/2015</v>
          </cell>
          <cell r="C6136" t="str">
            <v>UN</v>
          </cell>
          <cell r="D6136">
            <v>19.86</v>
          </cell>
          <cell r="E6136">
            <v>8.4600000000000009</v>
          </cell>
          <cell r="F6136">
            <v>28.32</v>
          </cell>
        </row>
        <row r="6137">
          <cell r="A6137">
            <v>96848</v>
          </cell>
          <cell r="B6137" t="str">
            <v>JOELHO 90 GRAUS, METÁLICO, PARA INSTALAÇÕES EM PEX, DN 32 MM, CONEXÃO POR ANEL DESLIZANTE  FORNECIMENTO E INSTALAÇÃO . AF_06/2015</v>
          </cell>
          <cell r="C6137" t="str">
            <v>UN</v>
          </cell>
          <cell r="D6137">
            <v>34.119999999999997</v>
          </cell>
          <cell r="E6137">
            <v>10.37</v>
          </cell>
          <cell r="F6137">
            <v>44.49</v>
          </cell>
        </row>
        <row r="6138">
          <cell r="A6138">
            <v>96849</v>
          </cell>
          <cell r="B6138" t="str">
            <v>JOELHO 90 GRAUS, PARA INSTALAÇÕES EM PEX, DN 16 MM, CONEXÃO POR CRIMPAGEM   FORNECIMENTO E INSTALAÇÃO. AF_06/2015</v>
          </cell>
          <cell r="C6138" t="str">
            <v>UN</v>
          </cell>
          <cell r="D6138">
            <v>9.92</v>
          </cell>
          <cell r="E6138">
            <v>4.57</v>
          </cell>
          <cell r="F6138">
            <v>14.49</v>
          </cell>
        </row>
        <row r="6139">
          <cell r="A6139">
            <v>96850</v>
          </cell>
          <cell r="B6139" t="str">
            <v>JOELHO 90 GRAUS, ROSCA FÊMEA TERMINAL, PARA INSTALAÇÕES EM PEX, DN 16MM X 1/2", CONEXÃO POR CRIMPAGEM  FORNECIMENTO E INSTALAÇÃO. AF_06/2015</v>
          </cell>
          <cell r="C6139" t="str">
            <v>UN</v>
          </cell>
          <cell r="D6139">
            <v>11.44</v>
          </cell>
          <cell r="E6139">
            <v>4.57</v>
          </cell>
          <cell r="F6139">
            <v>16.010000000000002</v>
          </cell>
        </row>
        <row r="6140">
          <cell r="A6140">
            <v>96852</v>
          </cell>
          <cell r="B6140" t="str">
            <v>JOELHO 90 GRAUS, PARA INSTALAÇÕES EM PEX, DN 20 MM, CONEXÃO POR CRIMPAGEM   FORNECIMENTO E INSTALAÇÃO. AF_06/2015</v>
          </cell>
          <cell r="C6140" t="str">
            <v>UN</v>
          </cell>
          <cell r="D6140">
            <v>13.03</v>
          </cell>
          <cell r="E6140">
            <v>5.41</v>
          </cell>
          <cell r="F6140">
            <v>18.440000000000001</v>
          </cell>
        </row>
        <row r="6141">
          <cell r="A6141">
            <v>96853</v>
          </cell>
          <cell r="B6141" t="str">
            <v>JOELHO 90 GRAUS, ROSCA FÊMEA TERMINAL, PARA INSTALAÇÕES EM PEX, DN 20MM X 1/2", CONEXÃO POR CRIMPAGEM  FORNECIMENTO E INSTALAÇÃO. AF_06/2015</v>
          </cell>
          <cell r="C6141" t="str">
            <v>UN</v>
          </cell>
          <cell r="D6141">
            <v>12.69</v>
          </cell>
          <cell r="E6141">
            <v>5.41</v>
          </cell>
          <cell r="F6141">
            <v>18.100000000000001</v>
          </cell>
        </row>
        <row r="6142">
          <cell r="A6142">
            <v>96854</v>
          </cell>
          <cell r="B6142" t="str">
            <v>JOELHO 90 GRAUS, ROSCA FÊMEA TERMINAL, PARA INSTALAÇÕES EM PEX, DN 20MM X 3/4", CONEXÃO POR CRIMPAGEM  FORNECIMENTO E INSTALAÇÃO. AF_06/2015</v>
          </cell>
          <cell r="C6142" t="str">
            <v>UN</v>
          </cell>
          <cell r="D6142">
            <v>16.399999999999999</v>
          </cell>
          <cell r="E6142">
            <v>5.4</v>
          </cell>
          <cell r="F6142">
            <v>21.8</v>
          </cell>
        </row>
        <row r="6143">
          <cell r="A6143">
            <v>96855</v>
          </cell>
          <cell r="B6143" t="str">
            <v>JOELHO 90 GRAUS, PARA INSTALAÇÕES EM PEX, DN 25 MM, CONEXÃO POR CRIMPAGEM   FORNECIMENTO E INSTALAÇÃO. AF_06/2015</v>
          </cell>
          <cell r="C6143" t="str">
            <v>UN</v>
          </cell>
          <cell r="D6143">
            <v>22.49</v>
          </cell>
          <cell r="E6143">
            <v>6.46</v>
          </cell>
          <cell r="F6143">
            <v>28.95</v>
          </cell>
        </row>
        <row r="6144">
          <cell r="A6144">
            <v>96856</v>
          </cell>
          <cell r="B6144" t="str">
            <v>JOELHO 90 GRAUS, ROSCA FÊMEA TERMINAL, PARA INSTALAÇÕES EM PEX, DN 25MM X 1/2", CONEXÃO POR CRIMPAGEM  FORNECIMENTO E INSTALAÇÃO. AF_06/2015</v>
          </cell>
          <cell r="C6144" t="str">
            <v>UN</v>
          </cell>
          <cell r="D6144">
            <v>21.43</v>
          </cell>
          <cell r="E6144">
            <v>6.46</v>
          </cell>
          <cell r="F6144">
            <v>27.89</v>
          </cell>
        </row>
        <row r="6145">
          <cell r="A6145">
            <v>96859</v>
          </cell>
          <cell r="B6145" t="str">
            <v>JOELHO 90 GRAUS, ROSCA FÊMEA TERMINAL, PARA INSTALAÇÕES EM PEX, DN 32 MM X 1", CONEXÃO POR CRIMPAGEM  FORNECIMENTO E INSTALAÇÃO. AF_06/2015</v>
          </cell>
          <cell r="C6145" t="str">
            <v>UN</v>
          </cell>
          <cell r="D6145">
            <v>48.72</v>
          </cell>
          <cell r="E6145">
            <v>7.95</v>
          </cell>
          <cell r="F6145">
            <v>56.67</v>
          </cell>
        </row>
        <row r="6146">
          <cell r="A6146">
            <v>96860</v>
          </cell>
          <cell r="B6146" t="str">
            <v>TÊ, METÁLICO, PARA INSTALAÇÕES EM PEX, DN 16 MM, CONEXÃO POR ANEL DESLIZANTE  FORNECIMENTO E INSTALAÇÃO. AF_06/2015</v>
          </cell>
          <cell r="C6146" t="str">
            <v>UN</v>
          </cell>
          <cell r="D6146">
            <v>17</v>
          </cell>
          <cell r="E6146">
            <v>7.96</v>
          </cell>
          <cell r="F6146">
            <v>24.96</v>
          </cell>
        </row>
        <row r="6147">
          <cell r="A6147">
            <v>96861</v>
          </cell>
          <cell r="B6147" t="str">
            <v>TÊ, ROSCA FÊMEA, METÁLICO, PARA INSTALAÇÕES EM PEX, DN 16 MM X ½, CONEXÃO POR ANEL DESLIZANTE   FORNECIMENTO E INSTALAÇÃO. AF_06/2015</v>
          </cell>
          <cell r="C6147" t="str">
            <v>UN</v>
          </cell>
          <cell r="D6147">
            <v>21.15</v>
          </cell>
          <cell r="E6147">
            <v>7.96</v>
          </cell>
          <cell r="F6147">
            <v>29.11</v>
          </cell>
        </row>
        <row r="6148">
          <cell r="A6148">
            <v>96862</v>
          </cell>
          <cell r="B6148" t="str">
            <v>TÊ, METÁLICO, PARA INSTALAÇÕES EM PEX, DN 20 MM, CONEXÃO POR ANEL DESLIZANTE  FORNECIMENTO E INSTALAÇÃO. AF_06/2015</v>
          </cell>
          <cell r="C6148" t="str">
            <v>UN</v>
          </cell>
          <cell r="D6148">
            <v>21.29</v>
          </cell>
          <cell r="E6148">
            <v>9.44</v>
          </cell>
          <cell r="F6148">
            <v>30.73</v>
          </cell>
        </row>
        <row r="6149">
          <cell r="A6149">
            <v>96863</v>
          </cell>
          <cell r="B6149" t="str">
            <v>TÊ, ROSCA FÊMEA, METÁLICO, PARA INSTALAÇÕES EM PEX, DN 20 MM X ½, CONEXÃO POR ANEL DESLIZANTE   FORNECIMENTO E INSTALAÇÃO. AF_06/2015</v>
          </cell>
          <cell r="C6149" t="str">
            <v>UN</v>
          </cell>
          <cell r="D6149">
            <v>21.02</v>
          </cell>
          <cell r="E6149">
            <v>9.44</v>
          </cell>
          <cell r="F6149">
            <v>30.46</v>
          </cell>
        </row>
        <row r="6150">
          <cell r="A6150">
            <v>96864</v>
          </cell>
          <cell r="B6150" t="str">
            <v>TÊ, METÁLICO, PARA INSTALAÇÕES EM PEX, DN 25 MM, CONEXÃO POR ANEL DESLIZANTE  FORNECIMENTO E INSTALAÇÃO. AF_06/2015</v>
          </cell>
          <cell r="C6150" t="str">
            <v>UN</v>
          </cell>
          <cell r="D6150">
            <v>32.409999999999997</v>
          </cell>
          <cell r="E6150">
            <v>11.28</v>
          </cell>
          <cell r="F6150">
            <v>43.69</v>
          </cell>
        </row>
        <row r="6151">
          <cell r="A6151">
            <v>96865</v>
          </cell>
          <cell r="B6151" t="str">
            <v>TÊ, ROSCA FÊMEA, METÁLICO, PARA INSTALAÇÕES EM PEX, DN 25 MM X 3/4", CONEXÃO POR ANEL DESLIZANTE  FORNECIMENTO E INSTALAÇÃO. AF_06/2015</v>
          </cell>
          <cell r="C6151" t="str">
            <v>UN</v>
          </cell>
          <cell r="D6151">
            <v>24.67</v>
          </cell>
          <cell r="E6151">
            <v>11.28</v>
          </cell>
          <cell r="F6151">
            <v>35.950000000000003</v>
          </cell>
        </row>
        <row r="6152">
          <cell r="A6152">
            <v>96866</v>
          </cell>
          <cell r="B6152" t="str">
            <v>TÊ, METÁLICO, PARA INSTALAÇÕES EM PEX, DN 32 MM, CONEXÃO POR ANEL DESLIZANTE  FORNECIMENTO E INSTALAÇÃO. AF_06/2015</v>
          </cell>
          <cell r="C6152" t="str">
            <v>UN</v>
          </cell>
          <cell r="D6152">
            <v>43.09</v>
          </cell>
          <cell r="E6152">
            <v>13.87</v>
          </cell>
          <cell r="F6152">
            <v>56.96</v>
          </cell>
        </row>
        <row r="6153">
          <cell r="A6153">
            <v>96868</v>
          </cell>
          <cell r="B6153" t="str">
            <v>TÊ, PARA INSTALAÇÕES EM PEX, DN 16 MM, CONEXÃO POR CRIMPAGEM  FORNECIMENTO E INSTALAÇÃO. AF_06/2015</v>
          </cell>
          <cell r="C6153" t="str">
            <v>UN</v>
          </cell>
          <cell r="D6153">
            <v>21.1</v>
          </cell>
          <cell r="E6153">
            <v>6.08</v>
          </cell>
          <cell r="F6153">
            <v>27.18</v>
          </cell>
        </row>
        <row r="6154">
          <cell r="A6154">
            <v>96869</v>
          </cell>
          <cell r="B6154" t="str">
            <v>TÊ, PARA INSTALAÇÕES EM PEX, DN 20 MM, CONEXÃO POR CRIMPAGEM  FORNECIMENTO E INSTALAÇÃO. AF_06/2015</v>
          </cell>
          <cell r="C6154" t="str">
            <v>UN</v>
          </cell>
          <cell r="D6154">
            <v>18.8</v>
          </cell>
          <cell r="E6154">
            <v>7.2</v>
          </cell>
          <cell r="F6154">
            <v>26</v>
          </cell>
        </row>
        <row r="6155">
          <cell r="A6155">
            <v>96870</v>
          </cell>
          <cell r="B6155" t="str">
            <v>TÊ, PEX, DN 25 MM, CONEXÃO POR CRIMPAGEM  FORNECIMENTO E INSTALAÇÃO. AF_06/2015</v>
          </cell>
          <cell r="C6155" t="str">
            <v>UN</v>
          </cell>
          <cell r="D6155">
            <v>30.47</v>
          </cell>
          <cell r="E6155">
            <v>8.6199999999999992</v>
          </cell>
          <cell r="F6155">
            <v>39.090000000000003</v>
          </cell>
        </row>
        <row r="6156">
          <cell r="A6156">
            <v>96871</v>
          </cell>
          <cell r="B6156" t="str">
            <v>TÊ, PARA INSTALAÇÕES EM PEX, DN 32 MM, CONEXÃO POR CRIMPAGEM  FORNECIMENTO E INSTALAÇÃO. AF_06/2015</v>
          </cell>
          <cell r="C6156" t="str">
            <v>UN</v>
          </cell>
          <cell r="D6156">
            <v>34.1</v>
          </cell>
          <cell r="E6156">
            <v>10.58</v>
          </cell>
          <cell r="F6156">
            <v>44.68</v>
          </cell>
        </row>
        <row r="6157">
          <cell r="A6157">
            <v>96872</v>
          </cell>
          <cell r="B6157" t="str">
            <v>DISTRIBUIDOR 2 SAÍDAS, METÁLICO, PARA INSTALAÇÕES EM PEX, ENTRADA DE 3/4" X 2 SAÍDAS DE 1/2", CONEXÃO POR ANEL DESLIZANTE  FORNECIMENTO E INSTALAÇÃO. AF_06/2015</v>
          </cell>
          <cell r="C6157" t="str">
            <v>UN</v>
          </cell>
          <cell r="D6157">
            <v>38.369999999999997</v>
          </cell>
          <cell r="E6157">
            <v>17.09</v>
          </cell>
          <cell r="F6157">
            <v>55.46</v>
          </cell>
        </row>
        <row r="6158">
          <cell r="A6158">
            <v>96873</v>
          </cell>
          <cell r="B6158" t="str">
            <v>DISTRIBUIDOR 2 SAÍDAS, METÁLICO, PARA INSTALAÇÕES EM PEX, ENTRADA DE 1" X 2 SAÍDAS DE 1/2", CONEXÃO POR ANEL DESLIZANTE  FORNECIMENTO E INSTALAÇÃO. AF_06/2015</v>
          </cell>
          <cell r="C6158" t="str">
            <v>UN</v>
          </cell>
          <cell r="D6158">
            <v>50.06</v>
          </cell>
          <cell r="E6158">
            <v>17.079999999999998</v>
          </cell>
          <cell r="F6158">
            <v>67.14</v>
          </cell>
        </row>
        <row r="6159">
          <cell r="A6159">
            <v>96874</v>
          </cell>
          <cell r="B6159" t="str">
            <v>DISTRIBUIDOR 3 SAÍDAS, METÁLICO, PARA INSTALAÇÕES EM PEX, ENTRADA DE 3/4" X 3 SAÍDAS DE 1/2", CONEXÃO POR ANEL DESLIZANTE  FORNECIMENTO E INSTALAÇÃO . AF_06/2015</v>
          </cell>
          <cell r="C6159" t="str">
            <v>UN</v>
          </cell>
          <cell r="D6159">
            <v>46.24</v>
          </cell>
          <cell r="E6159">
            <v>22.36</v>
          </cell>
          <cell r="F6159">
            <v>68.599999999999994</v>
          </cell>
        </row>
        <row r="6160">
          <cell r="A6160">
            <v>96875</v>
          </cell>
          <cell r="B6160" t="str">
            <v>DISTRIBUIDOR 3 SAÍDAS, METÁLICO, PARA INSTALAÇÕES EM PEX, ENTRADA DE 1 X 3 SAÍDAS DE 1/2, CONEXÃO POR ANEL DESLIZANTE   FORNECIMENTO E INSTALAÇÃO. AF_06/2015</v>
          </cell>
          <cell r="C6160" t="str">
            <v>UN</v>
          </cell>
          <cell r="D6160">
            <v>59.91</v>
          </cell>
          <cell r="E6160">
            <v>22.36</v>
          </cell>
          <cell r="F6160">
            <v>82.27</v>
          </cell>
        </row>
        <row r="6161">
          <cell r="A6161">
            <v>96876</v>
          </cell>
          <cell r="B6161" t="str">
            <v>DISTRIBUIDOR 2 SAÍDAS, PARA INSTALAÇÕES EM PEX, ENTRADA DE 32 MM X 2 SAÍDAS DE 16 MM, CONEXÃO POR CRIMPAGEM FORNECIMENTO E INSTALAÇÃO. AF_06/2015</v>
          </cell>
          <cell r="C6161" t="str">
            <v>UN</v>
          </cell>
          <cell r="D6161">
            <v>148.33000000000001</v>
          </cell>
          <cell r="E6161">
            <v>13.06</v>
          </cell>
          <cell r="F6161">
            <v>161.38999999999999</v>
          </cell>
        </row>
        <row r="6162">
          <cell r="A6162">
            <v>96878</v>
          </cell>
          <cell r="B6162" t="str">
            <v>DISTRIBUIDOR 2 SAÍDAS, PARA INSTALAÇÕES EM PEX, ENTRADA DE 32 MM X 2 SAÍDAS DE 25 MM, CONEXÃO POR CRIMPAGEM  FORNECIMENTO E INSTALAÇÃO. AF_06/2015</v>
          </cell>
          <cell r="C6162" t="str">
            <v>UN</v>
          </cell>
          <cell r="D6162">
            <v>165.47</v>
          </cell>
          <cell r="E6162">
            <v>13.06</v>
          </cell>
          <cell r="F6162">
            <v>178.53</v>
          </cell>
        </row>
        <row r="6163">
          <cell r="A6163">
            <v>96879</v>
          </cell>
          <cell r="B6163" t="str">
            <v>DISTRIBUIDOR 3 SAÍDAS, PARA INSTALAÇÕES EM PEX, ENTRADA DE 32 MM X 3 SAÍDAS DE 16 MM, CONEXÃO POR CRIMPAGEM  FORNECIMENTO E INSTALAÇÃO. AF_06/2015</v>
          </cell>
          <cell r="C6163" t="str">
            <v>UN</v>
          </cell>
          <cell r="D6163">
            <v>161.22999999999999</v>
          </cell>
          <cell r="E6163">
            <v>17.09</v>
          </cell>
          <cell r="F6163">
            <v>178.32</v>
          </cell>
        </row>
        <row r="6164">
          <cell r="A6164">
            <v>96881</v>
          </cell>
          <cell r="B6164" t="str">
            <v>DISTRIBUIDOR 3 SAÍDAS, PARA INSTALAÇÕES EM PEX, ENTRADA DE 32 MM X 3 SAÍDAS DE 25 MM, CONEXÃO POR CRIMPAGEM  FORNECIMENTO E INSTALAÇÃO. AF_06/2015</v>
          </cell>
          <cell r="C6164" t="str">
            <v>UN</v>
          </cell>
          <cell r="D6164">
            <v>189.75</v>
          </cell>
          <cell r="E6164">
            <v>17.09</v>
          </cell>
          <cell r="F6164">
            <v>206.84</v>
          </cell>
        </row>
        <row r="6165">
          <cell r="A6165"/>
          <cell r="B6165" t="str">
            <v>TUBOS DE CPVC - AGUA QUENTE</v>
          </cell>
          <cell r="C6165"/>
          <cell r="D6165"/>
          <cell r="E6165"/>
          <cell r="F6165"/>
        </row>
        <row r="6166">
          <cell r="A6166">
            <v>89633</v>
          </cell>
          <cell r="B6166" t="str">
            <v>TUBO, CPVC, SOLDÁVEL, DN 15MM, INSTALADO EM RAMAL OU SUB-RAMAL DE ÁGUA - FORNECIMENTO E INSTALAÇÃO. AF_06/2022</v>
          </cell>
          <cell r="C6166" t="str">
            <v>M</v>
          </cell>
          <cell r="D6166">
            <v>17.22</v>
          </cell>
          <cell r="E6166">
            <v>10.34</v>
          </cell>
          <cell r="F6166">
            <v>27.56</v>
          </cell>
        </row>
        <row r="6167">
          <cell r="A6167">
            <v>89634</v>
          </cell>
          <cell r="B6167" t="str">
            <v>TUBO, CPVC, SOLDÁVEL, DN 22MM, INSTALADO EM RAMAL OU SUB-RAMAL DE ÁGUA - FORNECIMENTO E INSTALAÇÃO. AF_06/2022</v>
          </cell>
          <cell r="C6167" t="str">
            <v>M</v>
          </cell>
          <cell r="D6167">
            <v>26.24</v>
          </cell>
          <cell r="E6167">
            <v>13.05</v>
          </cell>
          <cell r="F6167">
            <v>39.29</v>
          </cell>
        </row>
        <row r="6168">
          <cell r="A6168">
            <v>89635</v>
          </cell>
          <cell r="B6168" t="str">
            <v>TUBO, CPVC, SOLDÁVEL, DN 28MM, INSTALADO EM RAMAL OU SUB-RAMAL DE ÁGUA - FORNECIMENTO E INSTALAÇÃO. AF_06/2022</v>
          </cell>
          <cell r="C6168" t="str">
            <v>M</v>
          </cell>
          <cell r="D6168">
            <v>42.47</v>
          </cell>
          <cell r="E6168">
            <v>15.41</v>
          </cell>
          <cell r="F6168">
            <v>57.88</v>
          </cell>
        </row>
        <row r="6169">
          <cell r="A6169">
            <v>89716</v>
          </cell>
          <cell r="B6169" t="str">
            <v>TUBO, CPVC, SOLDÁVEL, DN 22MM, INSTALADO EM RAMAL DE DISTRIBUIÇÃO DE ÁGUA - FORNECIMENTO E INSTALAÇÃO. AF_06/2022</v>
          </cell>
          <cell r="C6169" t="str">
            <v>M</v>
          </cell>
          <cell r="D6169">
            <v>23.33</v>
          </cell>
          <cell r="E6169">
            <v>5.43</v>
          </cell>
          <cell r="F6169">
            <v>28.76</v>
          </cell>
        </row>
        <row r="6170">
          <cell r="A6170">
            <v>89717</v>
          </cell>
          <cell r="B6170" t="str">
            <v>TUBO, CPVC, SOLDÁVEL, DN 28MM, INSTALADO EM RAMAL DE DISTRIBUIÇÃO DE ÁGUA - FORNECIMENTO E INSTALAÇÃO. AF_06/2022</v>
          </cell>
          <cell r="C6170" t="str">
            <v>M</v>
          </cell>
          <cell r="D6170">
            <v>39.04</v>
          </cell>
          <cell r="E6170">
            <v>6.41</v>
          </cell>
          <cell r="F6170">
            <v>45.45</v>
          </cell>
        </row>
        <row r="6171">
          <cell r="A6171">
            <v>89636</v>
          </cell>
          <cell r="B6171" t="str">
            <v>TUBO, CPVC, SOLDÁVEL, DN 35MM, INSTALADO EM RAMAL OU SUB-RAMAL DE ÁGUA   FORNECIMENTO E INSTALAÇÃO. AF_06/2022</v>
          </cell>
          <cell r="C6171" t="str">
            <v>M</v>
          </cell>
          <cell r="D6171">
            <v>54.74</v>
          </cell>
          <cell r="E6171">
            <v>18.12</v>
          </cell>
          <cell r="F6171">
            <v>72.86</v>
          </cell>
        </row>
        <row r="6172">
          <cell r="A6172">
            <v>89718</v>
          </cell>
          <cell r="B6172" t="str">
            <v>TUBO, CPVC, SOLDÁVEL, DN 35MM, INSTALADO EM RAMAL DE DISTRIBUIÇÃO DE ÁGUA   FORNECIMENTO E INSTALAÇÃO. AF_06/2022</v>
          </cell>
          <cell r="C6172" t="str">
            <v>M</v>
          </cell>
          <cell r="D6172">
            <v>50.69</v>
          </cell>
          <cell r="E6172">
            <v>7.55</v>
          </cell>
          <cell r="F6172">
            <v>58.24</v>
          </cell>
        </row>
        <row r="6173">
          <cell r="A6173">
            <v>104021</v>
          </cell>
          <cell r="B6173" t="str">
            <v>TUBO, CPVC, SOLDÁVEL, DN 42MM, INSTALADO EM RAMAL DE DISTRIBUIÇÃO DE ÁGUA - FORNECIMENTO E INSTALAÇÃO. AF_06/2022</v>
          </cell>
          <cell r="C6173" t="str">
            <v>M</v>
          </cell>
          <cell r="D6173">
            <v>67.319999999999993</v>
          </cell>
          <cell r="E6173">
            <v>8.69</v>
          </cell>
          <cell r="F6173">
            <v>76.010000000000005</v>
          </cell>
        </row>
        <row r="6174">
          <cell r="A6174">
            <v>89772</v>
          </cell>
          <cell r="B6174" t="str">
            <v>TUBO, CPVC, SOLDÁVEL, DN 54MM, INSTALADO EM PRUMADA DE ÁGUA   FORNECIMENTO E INSTALAÇÃO. AF_06/2022</v>
          </cell>
          <cell r="C6174" t="str">
            <v>M</v>
          </cell>
          <cell r="D6174">
            <v>94.13</v>
          </cell>
          <cell r="E6174">
            <v>1.35</v>
          </cell>
          <cell r="F6174">
            <v>95.48</v>
          </cell>
        </row>
        <row r="6175">
          <cell r="A6175">
            <v>89770</v>
          </cell>
          <cell r="B6175" t="str">
            <v>TUBO, CPVC, SOLDÁVEL, DN 35MM, INSTALADO EM PRUMADA DE ÁGUA   FORNECIMENTO E INSTALAÇÃO. AF_06/2022</v>
          </cell>
          <cell r="C6175" t="str">
            <v>M</v>
          </cell>
          <cell r="D6175">
            <v>48.14</v>
          </cell>
          <cell r="E6175">
            <v>0.9</v>
          </cell>
          <cell r="F6175">
            <v>49.04</v>
          </cell>
        </row>
        <row r="6176">
          <cell r="A6176">
            <v>89771</v>
          </cell>
          <cell r="B6176" t="str">
            <v>TUBO, CPVC, SOLDÁVEL, DN 42MM, INSTALADO EM PRUMADA DE ÁGUA   FORNECIMENTO E INSTALAÇÃO. AF_06/2022</v>
          </cell>
          <cell r="C6176" t="str">
            <v>M</v>
          </cell>
          <cell r="D6176">
            <v>64.38</v>
          </cell>
          <cell r="E6176">
            <v>1.08</v>
          </cell>
          <cell r="F6176">
            <v>65.459999999999994</v>
          </cell>
        </row>
        <row r="6177">
          <cell r="A6177">
            <v>89773</v>
          </cell>
          <cell r="B6177" t="str">
            <v>TUBO, CPVC, SOLDÁVEL, DN 73MM, INSTALADO EM PRUMADA DE ÁGUA   FORNECIMENTO E INSTALAÇÃO. AF_06/2022</v>
          </cell>
          <cell r="C6177" t="str">
            <v>M</v>
          </cell>
          <cell r="D6177">
            <v>152.06</v>
          </cell>
          <cell r="E6177">
            <v>1.78</v>
          </cell>
          <cell r="F6177">
            <v>153.84</v>
          </cell>
        </row>
        <row r="6178">
          <cell r="A6178">
            <v>89775</v>
          </cell>
          <cell r="B6178" t="str">
            <v>TUBO, CPVC, SOLDÁVEL, DN 89MM, INSTALADO EM PRUMADA DE ÁGUA   FORNECIMENTO E INSTALAÇÃO. AF_06/2022</v>
          </cell>
          <cell r="C6178" t="str">
            <v>M</v>
          </cell>
          <cell r="D6178">
            <v>238.42</v>
          </cell>
          <cell r="E6178">
            <v>2.14</v>
          </cell>
          <cell r="F6178">
            <v>240.56</v>
          </cell>
        </row>
        <row r="6179">
          <cell r="A6179">
            <v>94716</v>
          </cell>
          <cell r="B6179" t="str">
            <v>TUBO, CPVC, SOLDÁVEL, DN 22 MM, INSTALADO EM RESERVAÇÃO DE ÁGUA DE EDIFICAÇÃO QUE POSSUA RESERVATÓRIO DE FIBRA/FIBROCIMENTO  FORNECIMENTO E INSTALAÇÃO. AF_06/2016</v>
          </cell>
          <cell r="C6179" t="str">
            <v>M</v>
          </cell>
          <cell r="D6179">
            <v>22.57</v>
          </cell>
          <cell r="E6179">
            <v>4.63</v>
          </cell>
          <cell r="F6179">
            <v>27.2</v>
          </cell>
        </row>
        <row r="6180">
          <cell r="A6180">
            <v>94717</v>
          </cell>
          <cell r="B6180" t="str">
            <v>TUBO, CPVC, SOLDÁVEL, DN 28 MM, INSTALADO EM RESERVAÇÃO DE ÁGUA DE EDIFICAÇÃO QUE POSSUA RESERVATÓRIO DE FIBRA/FIBROCIMENTO  FORNECIMENTO E INSTALAÇÃO. AF_06/2016</v>
          </cell>
          <cell r="C6180" t="str">
            <v>M</v>
          </cell>
          <cell r="D6180">
            <v>37.590000000000003</v>
          </cell>
          <cell r="E6180">
            <v>4.63</v>
          </cell>
          <cell r="F6180">
            <v>42.22</v>
          </cell>
        </row>
        <row r="6181">
          <cell r="A6181">
            <v>94718</v>
          </cell>
          <cell r="B6181" t="str">
            <v>TUBO, CPVC, SOLDÁVEL, DN 35 MM, INSTALADO EM RESERVAÇÃO DE ÁGUA DE EDIFICAÇÃO QUE POSSUA RESERVATÓRIO DE FIBRA/FIBROCIMENTO  FORNECIMENTO E INSTALAÇÃO. AF_06/2016</v>
          </cell>
          <cell r="C6181" t="str">
            <v>M</v>
          </cell>
          <cell r="D6181">
            <v>48.49</v>
          </cell>
          <cell r="E6181">
            <v>6.12</v>
          </cell>
          <cell r="F6181">
            <v>54.61</v>
          </cell>
        </row>
        <row r="6182">
          <cell r="A6182">
            <v>94719</v>
          </cell>
          <cell r="B6182" t="str">
            <v>TUBO, CPVC, SOLDÁVEL, DN 42 MM, INSTALADO EM RESERVAÇÃO DE ÁGUA DE EDIFICAÇÃO QUE POSSUA RESERVATÓRIO DE FIBRA/FIBROCIMENTO  FORNECIMENTO E INSTALAÇÃO. AF_06/2016</v>
          </cell>
          <cell r="C6182" t="str">
            <v>M</v>
          </cell>
          <cell r="D6182">
            <v>64.11</v>
          </cell>
          <cell r="E6182">
            <v>6.12</v>
          </cell>
          <cell r="F6182">
            <v>70.23</v>
          </cell>
        </row>
        <row r="6183">
          <cell r="A6183">
            <v>94720</v>
          </cell>
          <cell r="B6183" t="str">
            <v>TUBO, CPVC, SOLDÁVEL, DN 54 MM, INSTALADO EM RESERVAÇÃO DE ÁGUA DE EDIFICAÇÃO QUE POSSUA RESERVATÓRIO DE FIBRA/FIBROCIMENTO  FORNECIMENTO E INSTALAÇÃO. AF_06/2016</v>
          </cell>
          <cell r="C6183" t="str">
            <v>M</v>
          </cell>
          <cell r="D6183">
            <v>91.69</v>
          </cell>
          <cell r="E6183">
            <v>10.62</v>
          </cell>
          <cell r="F6183">
            <v>102.31</v>
          </cell>
        </row>
        <row r="6184">
          <cell r="A6184">
            <v>94721</v>
          </cell>
          <cell r="B6184" t="str">
            <v>TUBO, CPVC, SOLDÁVEL, DN 73 MM, INSTALADO EM RESERVAÇÃO DE ÁGUA DE EDIFICAÇÃO QUE POSSUA RESERVATÓRIO DE FIBRA/FIBROCIMENTO  FORNECIMENTO E INSTALAÇÃO. AF_06/2016</v>
          </cell>
          <cell r="C6184" t="str">
            <v>M</v>
          </cell>
          <cell r="D6184">
            <v>145.74</v>
          </cell>
          <cell r="E6184">
            <v>10.62</v>
          </cell>
          <cell r="F6184">
            <v>156.36000000000001</v>
          </cell>
        </row>
        <row r="6185">
          <cell r="A6185">
            <v>94722</v>
          </cell>
          <cell r="B6185" t="str">
            <v>TUBO, CPVC, SOLDÁVEL, DN 89 MM, INSTALADO EM RESERVAÇÃO DE ÁGUA DE EDIFICAÇÃO QUE POSSUA RESERVATÓRIO DE FIBRA/FIBROCIMENTO  FORNECIMENTO E INSTALAÇÃO. AF_06/2016</v>
          </cell>
          <cell r="C6185" t="str">
            <v>M</v>
          </cell>
          <cell r="D6185">
            <v>248.51</v>
          </cell>
          <cell r="E6185">
            <v>21.51</v>
          </cell>
          <cell r="F6185">
            <v>270.02</v>
          </cell>
        </row>
        <row r="6186">
          <cell r="A6186">
            <v>94723</v>
          </cell>
          <cell r="B6186" t="str">
            <v>TUBO, CPVC, SOLDÁVEL, DN 114 MM, INSTALADO EM RESERVAÇÃO DE ÁGUA DE EDIFICAÇÃO QUE POSSUA RESERVATÓRIO DE FIBRA/FIBROCIMENTO  FORNECIMENTO E INSTALAÇÃO. AF_06/2016</v>
          </cell>
          <cell r="C6186" t="str">
            <v>M</v>
          </cell>
          <cell r="D6186">
            <v>465.47</v>
          </cell>
          <cell r="E6186">
            <v>21.51</v>
          </cell>
          <cell r="F6186">
            <v>486.98</v>
          </cell>
        </row>
        <row r="6187">
          <cell r="A6187"/>
          <cell r="B6187" t="str">
            <v>CONEXOES DE CPVC - AGUA QUENTE</v>
          </cell>
          <cell r="C6187"/>
          <cell r="D6187"/>
          <cell r="E6187"/>
          <cell r="F6187"/>
        </row>
        <row r="6188">
          <cell r="A6188">
            <v>89656</v>
          </cell>
          <cell r="B6188" t="str">
            <v>ADAPTADOR, CPVC, SOLDÁVEL, DN15MM, INSTALADO EM RAMAL OU SUB-RAMAL DE ÁGUA   FORNECIMENTO E INSTALAÇÃO. AF_06/2022</v>
          </cell>
          <cell r="C6188" t="str">
            <v>UN</v>
          </cell>
          <cell r="D6188">
            <v>21.38</v>
          </cell>
          <cell r="E6188">
            <v>2.74</v>
          </cell>
          <cell r="F6188">
            <v>24.12</v>
          </cell>
        </row>
        <row r="6189">
          <cell r="A6189">
            <v>89663</v>
          </cell>
          <cell r="B6189" t="str">
            <v>ADAPTADOR, CPVC, SOLDÁVEL, DN22MM, INSTALADO EM RAMAL OU SUB-RAMAL DE ÁGUA   FORNECIMENTO E INSTALAÇÃO. AF_06/2022</v>
          </cell>
          <cell r="C6189" t="str">
            <v>UN</v>
          </cell>
          <cell r="D6189">
            <v>28.89</v>
          </cell>
          <cell r="E6189">
            <v>3.46</v>
          </cell>
          <cell r="F6189">
            <v>32.35</v>
          </cell>
        </row>
        <row r="6190">
          <cell r="A6190">
            <v>89747</v>
          </cell>
          <cell r="B6190" t="str">
            <v>ADAPTADOR, CPVC, SOLDÁVEL, DN 22MM, INSTALADO EM RAMAL DE DISTRIBUIÇÃO DE ÁGUA   FORNECIMENTO E INSTALAÇÃO. AF_06/2022</v>
          </cell>
          <cell r="C6190" t="str">
            <v>UN</v>
          </cell>
          <cell r="D6190">
            <v>28.74</v>
          </cell>
          <cell r="E6190">
            <v>3.1</v>
          </cell>
          <cell r="F6190">
            <v>31.84</v>
          </cell>
        </row>
        <row r="6191">
          <cell r="A6191">
            <v>89666</v>
          </cell>
          <cell r="B6191" t="str">
            <v>BUCHA DE REDUÇÃO, CPVC, SOLDÁVEL, DN22MM X 15MM, INSTALADO EM RAMAL OU SUB-RAMAL DE ÁGUA   FORNECIMENTO E INSTALAÇÃO. AF_06/2022</v>
          </cell>
          <cell r="C6191" t="str">
            <v>UN</v>
          </cell>
          <cell r="D6191">
            <v>5.04</v>
          </cell>
          <cell r="E6191">
            <v>3.12</v>
          </cell>
          <cell r="F6191">
            <v>8.16</v>
          </cell>
        </row>
        <row r="6192">
          <cell r="A6192">
            <v>89678</v>
          </cell>
          <cell r="B6192" t="str">
            <v>BUCHA DE REDUÇÃO, CPVC, SOLDÁVEL, DN28MM X 22MM, INSTALADO EM RAMAL OU SUB-RAMAL DE ÁGUA   FORNECIMENTO E INSTALAÇÃO. AF_06/2022</v>
          </cell>
          <cell r="C6192" t="str">
            <v>UN</v>
          </cell>
          <cell r="D6192">
            <v>9.4499999999999993</v>
          </cell>
          <cell r="E6192">
            <v>3.79</v>
          </cell>
          <cell r="F6192">
            <v>13.24</v>
          </cell>
        </row>
        <row r="6193">
          <cell r="A6193">
            <v>89689</v>
          </cell>
          <cell r="B6193" t="str">
            <v>BUCHA DE REDUÇÃO, CPVC, SOLDÁVEL, DN35MM X 28MM, INSTALADO EM RAMAL OU SUB-RAMAL DE ÁGUA   FORNECIMENTO E INSTALAÇÃO. AF_06/2022</v>
          </cell>
          <cell r="C6193" t="str">
            <v>UN</v>
          </cell>
          <cell r="D6193">
            <v>36.22</v>
          </cell>
          <cell r="E6193">
            <v>4.45</v>
          </cell>
          <cell r="F6193">
            <v>40.67</v>
          </cell>
        </row>
        <row r="6194">
          <cell r="A6194">
            <v>89759</v>
          </cell>
          <cell r="B6194" t="str">
            <v>BUCHA DE REDUÇÃO, CPVC, SOLDÁVEL, DN 28MM X 22MM, INSTALADO EM RAMAL DE DISTRIBUIÇÃO DE ÁGUA - FORNECIMENTO E INSTALAÇÃO. AF_06/2022</v>
          </cell>
          <cell r="C6194" t="str">
            <v>UN</v>
          </cell>
          <cell r="D6194">
            <v>9.3000000000000007</v>
          </cell>
          <cell r="E6194">
            <v>3.39</v>
          </cell>
          <cell r="F6194">
            <v>12.69</v>
          </cell>
        </row>
        <row r="6195">
          <cell r="A6195">
            <v>89764</v>
          </cell>
          <cell r="B6195" t="str">
            <v>BUCHA DE REDUÇÃO, CPVC, SOLDÁVEL, DN35MM X 28MM, INSTALADO EM RAMAL DE DISTRIBUIÇÃO DE ÁGUA - FORNECIMENTO E INSTALAÇÃO. AF_06/2022</v>
          </cell>
          <cell r="C6195" t="str">
            <v>UN</v>
          </cell>
          <cell r="D6195">
            <v>36.03</v>
          </cell>
          <cell r="E6195">
            <v>3.99</v>
          </cell>
          <cell r="F6195">
            <v>40.020000000000003</v>
          </cell>
        </row>
        <row r="6196">
          <cell r="A6196">
            <v>89832</v>
          </cell>
          <cell r="B6196" t="str">
            <v>BUCHA DE REDUÇÃO, CPVC, SOLDÁVEL, DN 42MM X 22MM, INSTALADO EM RAMAL DE DISTRIBUIÇÃO DE ÁGUA - FORNECIMENTO E INSTALAÇÃO. AF_06/2022</v>
          </cell>
          <cell r="C6196" t="str">
            <v>UN</v>
          </cell>
          <cell r="D6196">
            <v>40.53</v>
          </cell>
          <cell r="E6196">
            <v>4.04</v>
          </cell>
          <cell r="F6196">
            <v>44.57</v>
          </cell>
        </row>
        <row r="6197">
          <cell r="A6197">
            <v>89637</v>
          </cell>
          <cell r="B6197" t="str">
            <v>JOELHO 90 GRAUS, CPVC, SOLDÁVEL, DN 15MM, INSTALADO EM RAMAL OU SUB-RAMAL DE ÁGUA - FORNECIMENTO E INSTALAÇÃO. AF_06/2022</v>
          </cell>
          <cell r="C6197" t="str">
            <v>UN</v>
          </cell>
          <cell r="D6197">
            <v>7.43</v>
          </cell>
          <cell r="E6197">
            <v>4.13</v>
          </cell>
          <cell r="F6197">
            <v>11.56</v>
          </cell>
        </row>
        <row r="6198">
          <cell r="A6198">
            <v>89641</v>
          </cell>
          <cell r="B6198" t="str">
            <v>JOELHO 90 GRAUS, CPVC, SOLDÁVEL, DN 22MM, INSTALADO EM RAMAL OU SUB-RAMAL DE ÁGUA - FORNECIMENTO E INSTALAÇÃO. AF_06/2022</v>
          </cell>
          <cell r="C6198" t="str">
            <v>UN</v>
          </cell>
          <cell r="D6198">
            <v>9.73</v>
          </cell>
          <cell r="E6198">
            <v>5.24</v>
          </cell>
          <cell r="F6198">
            <v>14.97</v>
          </cell>
        </row>
        <row r="6199">
          <cell r="A6199">
            <v>89646</v>
          </cell>
          <cell r="B6199" t="str">
            <v>JOELHO 90 GRAUS, CPVC, SOLDÁVEL, DN 28MM, INSTALADO EM RAMAL OU SUB-RAMAL DE ÁGUA - FORNECIMENTO E INSTALAÇÃO. AF_06/2022</v>
          </cell>
          <cell r="C6199" t="str">
            <v>UN</v>
          </cell>
          <cell r="D6199">
            <v>16.39</v>
          </cell>
          <cell r="E6199">
            <v>6.15</v>
          </cell>
          <cell r="F6199">
            <v>22.54</v>
          </cell>
        </row>
        <row r="6200">
          <cell r="A6200">
            <v>89649</v>
          </cell>
          <cell r="B6200" t="str">
            <v>JOELHO 90 GRAUS, CPVC, SOLDÁVEL, DN 35MM, INSTALADO EM RAMAL OU SUB-RAMAL DE ÁGUA   FORNECIMENTO E INSTALAÇÃO. AF_06/2022</v>
          </cell>
          <cell r="C6200" t="str">
            <v>UN</v>
          </cell>
          <cell r="D6200">
            <v>25.81</v>
          </cell>
          <cell r="E6200">
            <v>7.24</v>
          </cell>
          <cell r="F6200">
            <v>33.049999999999997</v>
          </cell>
        </row>
        <row r="6201">
          <cell r="A6201">
            <v>89719</v>
          </cell>
          <cell r="B6201" t="str">
            <v>JOELHO 90 GRAUS, CPVC, SOLDÁVEL, DN 22MM, INSTALADO EM RAMAL DE DISTRIBUIÇÃO DE ÁGUA   FORNECIMENTO E INSTALAÇÃO. AF_06/2022</v>
          </cell>
          <cell r="C6201" t="str">
            <v>UN</v>
          </cell>
          <cell r="D6201">
            <v>9.5399999999999991</v>
          </cell>
          <cell r="E6201">
            <v>4.67</v>
          </cell>
          <cell r="F6201">
            <v>14.21</v>
          </cell>
        </row>
        <row r="6202">
          <cell r="A6202">
            <v>89723</v>
          </cell>
          <cell r="B6202" t="str">
            <v>JOELHO 90 GRAUS, CPVC, SOLDÁVEL, DN 28MM, INSTALADO EM RAMAL DE DISTRIBUIÇÃO DE ÁGUA   FORNECIMENTO E INSTALAÇÃO. AF_06/2022</v>
          </cell>
          <cell r="C6202" t="str">
            <v>UN</v>
          </cell>
          <cell r="D6202">
            <v>16.12</v>
          </cell>
          <cell r="E6202">
            <v>5.51</v>
          </cell>
          <cell r="F6202">
            <v>21.63</v>
          </cell>
        </row>
        <row r="6203">
          <cell r="A6203">
            <v>89729</v>
          </cell>
          <cell r="B6203" t="str">
            <v>JOELHO 90 GRAUS, CPVC, SOLDÁVEL, DN 35MM, INSTALADO EM RAMAL DE DISTRIBUIÇÃO DE ÁGUA   FORNECIMENTO E INSTALAÇÃO. AF_06/2022</v>
          </cell>
          <cell r="C6203" t="str">
            <v>UN</v>
          </cell>
          <cell r="D6203">
            <v>25.51</v>
          </cell>
          <cell r="E6203">
            <v>6.48</v>
          </cell>
          <cell r="F6203">
            <v>31.99</v>
          </cell>
        </row>
        <row r="6204">
          <cell r="A6204">
            <v>104023</v>
          </cell>
          <cell r="B6204" t="str">
            <v>JOELHO 90 GRAUS, CPVC, SOLDÁVEL, DN 42MM, INSTALADO EM RAMAL DE DISTRIBUIÇÃO DE ÁGUA  FORNECIMENTO E INSTALAÇÃO. AF_06/2022</v>
          </cell>
          <cell r="C6204" t="str">
            <v>UN</v>
          </cell>
          <cell r="D6204">
            <v>36.549999999999997</v>
          </cell>
          <cell r="E6204">
            <v>7.45</v>
          </cell>
          <cell r="F6204">
            <v>44</v>
          </cell>
        </row>
        <row r="6205">
          <cell r="A6205">
            <v>89777</v>
          </cell>
          <cell r="B6205" t="str">
            <v>JOELHO 90 GRAUS, CPVC, SOLDÁVEL, DN 35MM, INSTALADO EM PRUMADA DE ÁGUA   FORNECIMENTO E INSTALAÇÃO. AF_06/2022</v>
          </cell>
          <cell r="C6205" t="str">
            <v>UN</v>
          </cell>
          <cell r="D6205">
            <v>24.36</v>
          </cell>
          <cell r="E6205">
            <v>3.46</v>
          </cell>
          <cell r="F6205">
            <v>27.82</v>
          </cell>
        </row>
        <row r="6206">
          <cell r="A6206">
            <v>89781</v>
          </cell>
          <cell r="B6206" t="str">
            <v>JOELHO 90 GRAUS, CPVC, SOLDÁVEL, DN 42MM, INSTALADO EM PRUMADA DE ÁGUA   FORNECIMENTO E INSTALAÇÃO. AF_06/2022</v>
          </cell>
          <cell r="C6206" t="str">
            <v>UN</v>
          </cell>
          <cell r="D6206">
            <v>35.25</v>
          </cell>
          <cell r="E6206">
            <v>4.08</v>
          </cell>
          <cell r="F6206">
            <v>39.33</v>
          </cell>
        </row>
        <row r="6207">
          <cell r="A6207">
            <v>89788</v>
          </cell>
          <cell r="B6207" t="str">
            <v>JOELHO 90 GRAUS, CPVC, SOLDÁVEL, DN 54MM, INSTALADO EM PRUMADA DE ÁGUA   FORNECIMENTO E INSTALAÇÃO. AF_06/2022</v>
          </cell>
          <cell r="C6207" t="str">
            <v>UN</v>
          </cell>
          <cell r="D6207">
            <v>79.86</v>
          </cell>
          <cell r="E6207">
            <v>5.0999999999999996</v>
          </cell>
          <cell r="F6207">
            <v>84.96</v>
          </cell>
        </row>
        <row r="6208">
          <cell r="A6208">
            <v>89790</v>
          </cell>
          <cell r="B6208" t="str">
            <v>JOELHO 90 GRAUS, CPVC, SOLDÁVEL, DN 73MM, INSTALADO EM PRUMADA DE ÁGUA   FORNECIMENTO E INSTALAÇÃO. AF_06/2022</v>
          </cell>
          <cell r="C6208" t="str">
            <v>UN</v>
          </cell>
          <cell r="D6208">
            <v>162.61000000000001</v>
          </cell>
          <cell r="E6208">
            <v>6.72</v>
          </cell>
          <cell r="F6208">
            <v>169.33</v>
          </cell>
        </row>
        <row r="6209">
          <cell r="A6209">
            <v>89792</v>
          </cell>
          <cell r="B6209" t="str">
            <v>JOELHO 90 GRAUS, CPVC, SOLDÁVEL, DN 89MM, INSTALADO EM PRUMADA DE ÁGUA   FORNECIMENTO E INSTALAÇÃO. AF_06/2022</v>
          </cell>
          <cell r="C6209" t="str">
            <v>UN</v>
          </cell>
          <cell r="D6209">
            <v>192.41</v>
          </cell>
          <cell r="E6209">
            <v>8.08</v>
          </cell>
          <cell r="F6209">
            <v>200.49</v>
          </cell>
        </row>
        <row r="6210">
          <cell r="A6210">
            <v>94764</v>
          </cell>
          <cell r="B6210" t="str">
            <v>ADAPTADOR COM FLANGE E ANEL DE VEDAÇÃO, CPVC, ROSCÁVEL, DN 15 MM, INSTALADO EM RESERVAÇÃO DE ÁGUA DE EDIFICAÇÃO QUE POSSUA RESERVATÓRIO DE FIBRA/FIBROCIMENTO - FORNECIMENTO E INSTALAÇÃO. AF_06/2016</v>
          </cell>
          <cell r="C6210" t="str">
            <v>UN</v>
          </cell>
          <cell r="D6210">
            <v>33.18</v>
          </cell>
          <cell r="E6210">
            <v>5.71</v>
          </cell>
          <cell r="F6210">
            <v>38.89</v>
          </cell>
        </row>
        <row r="6211">
          <cell r="A6211">
            <v>94765</v>
          </cell>
          <cell r="B6211" t="str">
            <v>ADAPTADOR COM FLANGE E ANEL DE VEDAÇÃO, CPVC, ROSCÁVEL, DN 22 MM, INSTALADO EM RESERVAÇÃO DE ÁGUA DE EDIFICAÇÃO QUE POSSUA RESERVATÓRIO DE FIBRA/FIBROCIMENTO - FORNECIMENTO E INSTALAÇÃO. AF_06/2016</v>
          </cell>
          <cell r="C6211" t="str">
            <v>UN</v>
          </cell>
          <cell r="D6211">
            <v>36.5</v>
          </cell>
          <cell r="E6211">
            <v>5.71</v>
          </cell>
          <cell r="F6211">
            <v>42.21</v>
          </cell>
        </row>
        <row r="6212">
          <cell r="A6212">
            <v>94766</v>
          </cell>
          <cell r="B6212" t="str">
            <v>ADAPTADOR COM FLANGE E ANEL DE VEDAÇÃO, CPVC, ROSCÁVEL, DN 28 MM, INSTALADO EM RESERVAÇÃO DE ÁGUA DE EDIFICAÇÃO QUE POSSUA RESERVATÓRIO DE FIBRA/FIBROCIMENTO - FORNECIMENTO E INSTALAÇÃO. AF_06/2016</v>
          </cell>
          <cell r="C6212" t="str">
            <v>UN</v>
          </cell>
          <cell r="D6212">
            <v>40.9</v>
          </cell>
          <cell r="E6212">
            <v>5.7</v>
          </cell>
          <cell r="F6212">
            <v>46.6</v>
          </cell>
        </row>
        <row r="6213">
          <cell r="A6213">
            <v>94767</v>
          </cell>
          <cell r="B6213" t="str">
            <v>ADAPTADOR COM FLANGE E ANEL DE VEDAÇÃO, CPVC, ROSCÁVEL, DN 35 MM, INSTALADO EM RESERVAÇÃO DE ÁGUA DE EDIFICAÇÃO QUE POSSUA RESERVATÓRIO DE FIBRA/FIBROCIMENTO - FORNECIMENTO E INSTALAÇÃO. AF_06/2016</v>
          </cell>
          <cell r="C6213" t="str">
            <v>UN</v>
          </cell>
          <cell r="D6213">
            <v>63.21</v>
          </cell>
          <cell r="E6213">
            <v>5.7</v>
          </cell>
          <cell r="F6213">
            <v>68.91</v>
          </cell>
        </row>
        <row r="6214">
          <cell r="A6214">
            <v>94768</v>
          </cell>
          <cell r="B6214" t="str">
            <v>ADAPTADOR COM FLANGE E ANEL DE VEDAÇÃO, CPVC, ROSCÁVEL, DN 42 MM, INSTALADO EM RESERVAÇÃO DE ÁGUA DE EDIFICAÇÃO QUE POSSUA RESERVATÓRIO DE FIBRA/FIBROCIMENTO - FORNECIMENTO E INSTALAÇÃO. AF_06/2016</v>
          </cell>
          <cell r="C6214" t="str">
            <v>UN</v>
          </cell>
          <cell r="D6214">
            <v>71.87</v>
          </cell>
          <cell r="E6214">
            <v>5.7</v>
          </cell>
          <cell r="F6214">
            <v>77.569999999999993</v>
          </cell>
        </row>
        <row r="6215">
          <cell r="A6215">
            <v>94769</v>
          </cell>
          <cell r="B6215" t="str">
            <v>ADAPTADOR COM FLANGE E ANEL DE VEDAÇÃO, CPVC, ROSCÁVEL, DN 54 MM, INSTALADO EM RESERVAÇÃO DE ÁGUA DE EDIFICAÇÃO QUE POSSUA RESERVATÓRIO DE FIBRA/FIBROCIMENTO - FORNECIMENTO E INSTALAÇÃO. AF_06/2016</v>
          </cell>
          <cell r="C6215" t="str">
            <v>UN</v>
          </cell>
          <cell r="D6215">
            <v>98.9</v>
          </cell>
          <cell r="E6215">
            <v>7.61</v>
          </cell>
          <cell r="F6215">
            <v>106.51</v>
          </cell>
        </row>
        <row r="6216">
          <cell r="A6216">
            <v>94770</v>
          </cell>
          <cell r="B6216" t="str">
            <v>ADAPTADOR COM FLANGES LIVRES, CPVC, ROSCÁVEL, DN 15 MM, INSTALADO EM RESERVAÇÃO DE ÁGUA DE EDIFICAÇÃO QUE POSSUA RESERVATÓRIO DE FIBRA/FIBROCIMENTO - FORNECIMENTO E INSTALAÇÃO. AF_06/2016</v>
          </cell>
          <cell r="C6216" t="str">
            <v>UN</v>
          </cell>
          <cell r="D6216">
            <v>34.700000000000003</v>
          </cell>
          <cell r="E6216">
            <v>9.73</v>
          </cell>
          <cell r="F6216">
            <v>44.43</v>
          </cell>
        </row>
        <row r="6217">
          <cell r="A6217">
            <v>94771</v>
          </cell>
          <cell r="B6217" t="str">
            <v>ADAPTADOR COM FLANGES LIVRES, CPVC, ROSCÁVEL, DN 22 MM, INSTALADO EM RESERVAÇÃO DE ÁGUA DE EDIFICAÇÃO QUE POSSUA RESERVATÓRIO DE FIBRA/FIBROCIMENTO - FORNECIMENTO E INSTALAÇÃO. AF_06/2016</v>
          </cell>
          <cell r="C6217" t="str">
            <v>UN</v>
          </cell>
          <cell r="D6217">
            <v>38.020000000000003</v>
          </cell>
          <cell r="E6217">
            <v>9.73</v>
          </cell>
          <cell r="F6217">
            <v>47.75</v>
          </cell>
        </row>
        <row r="6218">
          <cell r="A6218">
            <v>94772</v>
          </cell>
          <cell r="B6218" t="str">
            <v>ADAPTADOR COM FLANGES LIVRES, CPVC, ROSCÁVEL, DN 28 MM, INSTALADO EM RESERVAÇÃO DE ÁGUA DE EDIFICAÇÃO QUE POSSUA RESERVATÓRIO DE FIBRA/FIBROCIMENTO - FORNECIMENTO E INSTALAÇÃO. AF_06/2016</v>
          </cell>
          <cell r="C6218" t="str">
            <v>UN</v>
          </cell>
          <cell r="D6218">
            <v>42.41</v>
          </cell>
          <cell r="E6218">
            <v>9.73</v>
          </cell>
          <cell r="F6218">
            <v>52.14</v>
          </cell>
        </row>
        <row r="6219">
          <cell r="A6219">
            <v>94773</v>
          </cell>
          <cell r="B6219" t="str">
            <v>ADAPTADOR COM FLANGES LIVRES, CPVC, ROSCÁVEL, DN 35 MM, INSTALADO EM RESERVAÇÃO DE ÁGUA DE EDIFICAÇÃO QUE POSSUA RESERVATÓRIO DE FIBRA/FIBROCIMENTO - FORNECIMENTO E INSTALAÇÃO. AF_06/2016</v>
          </cell>
          <cell r="C6219" t="str">
            <v>UN</v>
          </cell>
          <cell r="D6219">
            <v>64.73</v>
          </cell>
          <cell r="E6219">
            <v>9.7200000000000006</v>
          </cell>
          <cell r="F6219">
            <v>74.45</v>
          </cell>
        </row>
        <row r="6220">
          <cell r="A6220">
            <v>94774</v>
          </cell>
          <cell r="B6220" t="str">
            <v>ADAPTADOR COM FLANGES LIVRES, CPVC, ROSCÁVEL, DN 42 MM, INSTALADO EM RESERVAÇÃO DE ÁGUA DE EDIFICAÇÃO QUE POSSUA RESERVATÓRIO DE FIBRA/FIBROCIMENTO - FORNECIMENTO E INSTALAÇÃO. AF_06/2016</v>
          </cell>
          <cell r="C6220" t="str">
            <v>UN</v>
          </cell>
          <cell r="D6220">
            <v>73.39</v>
          </cell>
          <cell r="E6220">
            <v>9.7200000000000006</v>
          </cell>
          <cell r="F6220">
            <v>83.11</v>
          </cell>
        </row>
        <row r="6221">
          <cell r="A6221">
            <v>94775</v>
          </cell>
          <cell r="B6221" t="str">
            <v>ADAPTADOR COM FLANGES LIVRES, CPVC, ROSCÁVEL, DN 54 MM, INSTALADO EM RESERVAÇÃO DE ÁGUA DE EDIFICAÇÃO QUE POSSUA RESERVATÓRIO DE FIBRA/FIBROCIMENTO - FORNECIMENTO E INSTALAÇÃO. AF_06/2016</v>
          </cell>
          <cell r="C6221" t="str">
            <v>UN</v>
          </cell>
          <cell r="D6221">
            <v>100.93</v>
          </cell>
          <cell r="E6221">
            <v>12.94</v>
          </cell>
          <cell r="F6221">
            <v>113.87</v>
          </cell>
        </row>
        <row r="6222">
          <cell r="A6222">
            <v>94740</v>
          </cell>
          <cell r="B6222" t="str">
            <v>JOELHO 90 GRAUS, CPVC, SOLDÁVEL, DN 22 MM, INSTALADO EM RESERVAÇÃO DE ÁGUA DE EDIFICAÇÃO QUE POSSUA RESERVATÓRIO DE FIBRA/FIBROCIMENTO  FORNECIMENTO E INSTALAÇÃO. AF_06/2016</v>
          </cell>
          <cell r="C6222" t="str">
            <v>UN</v>
          </cell>
          <cell r="D6222">
            <v>6.82</v>
          </cell>
          <cell r="E6222">
            <v>4.21</v>
          </cell>
          <cell r="F6222">
            <v>11.03</v>
          </cell>
        </row>
        <row r="6223">
          <cell r="A6223">
            <v>94742</v>
          </cell>
          <cell r="B6223" t="str">
            <v>JOELHO 90 GRAUS, CPVC, SOLDÁVEL, DN 28 MM, INSTALADO EM RESERVAÇÃO DE ÁGUA DE EDIFICAÇÃO QUE POSSUA RESERVATÓRIO DE FIBRA/FIBROCIMENTO  FORNECIMENTO E INSTALAÇÃO. AF_06/2016</v>
          </cell>
          <cell r="C6223" t="str">
            <v>UN</v>
          </cell>
          <cell r="D6223">
            <v>12.06</v>
          </cell>
          <cell r="E6223">
            <v>4.2</v>
          </cell>
          <cell r="F6223">
            <v>16.260000000000002</v>
          </cell>
        </row>
        <row r="6224">
          <cell r="A6224">
            <v>94744</v>
          </cell>
          <cell r="B6224" t="str">
            <v>JOELHO 90 GRAUS, CPVC, SOLDÁVEL, DN 35 MM, INSTALADO EM RESERVAÇÃO DE ÁGUA DE EDIFICAÇÃO QUE POSSUA RESERVATÓRIO DE FIBRA/FIBROCIMENTO  FORNECIMENTO E INSTALAÇÃO. AF_06/2016</v>
          </cell>
          <cell r="C6224" t="str">
            <v>UN</v>
          </cell>
          <cell r="D6224">
            <v>20.92</v>
          </cell>
          <cell r="E6224">
            <v>5.5</v>
          </cell>
          <cell r="F6224">
            <v>26.42</v>
          </cell>
        </row>
        <row r="6225">
          <cell r="A6225">
            <v>94746</v>
          </cell>
          <cell r="B6225" t="str">
            <v>JOELHO 90 GRAUS, CPVC, SOLDÁVEL, DN 42 MM, INSTALADO EM RESERVAÇÃO DE ÁGUA DE EDIFICAÇÃO QUE POSSUA RESERVATÓRIO DE FIBRA/FIBROCIMENTO  FORNECIMENTO E INSTALAÇÃO. AF_06/2016</v>
          </cell>
          <cell r="C6225" t="str">
            <v>UN</v>
          </cell>
          <cell r="D6225">
            <v>30.53</v>
          </cell>
          <cell r="E6225">
            <v>5.5</v>
          </cell>
          <cell r="F6225">
            <v>36.03</v>
          </cell>
        </row>
        <row r="6226">
          <cell r="A6226">
            <v>94748</v>
          </cell>
          <cell r="B6226" t="str">
            <v>JOELHO 90 GRAUS, CPVC, SOLDÁVEL, DN 54 MM, INSTALADO EM RESERVAÇÃO DE ÁGUA DE EDIFICAÇÃO QUE POSSUA RESERVATÓRIO DE FIBRA/FIBROCIMENTO  FORNECIMENTO E INSTALAÇÃO. AF_06/2016</v>
          </cell>
          <cell r="C6226" t="str">
            <v>UN</v>
          </cell>
          <cell r="D6226">
            <v>75.239999999999995</v>
          </cell>
          <cell r="E6226">
            <v>9.5500000000000007</v>
          </cell>
          <cell r="F6226">
            <v>84.79</v>
          </cell>
        </row>
        <row r="6227">
          <cell r="A6227">
            <v>94750</v>
          </cell>
          <cell r="B6227" t="str">
            <v>JOELHO 90 GRAUS, CPVC, SOLDÁVEL, DN 73 MM, INSTALADO EM RESERVAÇÃO DE ÁGUA DE EDIFICAÇÃO QUE POSSUA RESERVATÓRIO DE FIBRA/FIBROCIMENTO  FORNECIMENTO E INSTALAÇÃO. AF_06/2016</v>
          </cell>
          <cell r="C6227" t="str">
            <v>UN</v>
          </cell>
          <cell r="D6227">
            <v>155.79</v>
          </cell>
          <cell r="E6227">
            <v>9.5500000000000007</v>
          </cell>
          <cell r="F6227">
            <v>165.34</v>
          </cell>
        </row>
        <row r="6228">
          <cell r="A6228">
            <v>94752</v>
          </cell>
          <cell r="B6228" t="str">
            <v>JOELHO 90 GRAUS, CPVC, SOLDÁVEL, DN 89 MM, INSTALADO EM RESERVAÇÃO DE ÁGUA DE EDIFICAÇÃO QUE POSSUA RESERVATÓRIO DE FIBRA/FIBROCIMENTO  FORNECIMENTO E INSTALAÇÃO. AF_06/2016</v>
          </cell>
          <cell r="C6228" t="str">
            <v>UN</v>
          </cell>
          <cell r="D6228">
            <v>183.1</v>
          </cell>
          <cell r="E6228">
            <v>19.38</v>
          </cell>
          <cell r="F6228">
            <v>202.48</v>
          </cell>
        </row>
        <row r="6229">
          <cell r="A6229">
            <v>94754</v>
          </cell>
          <cell r="B6229" t="str">
            <v>JOELHO 90 GRAUS, CPVC, SOLDÁVEL, DN 114 MM, INSTALADO EM RESERVAÇÃO DE ÁGUA DE EDIFICAÇÃO QUE POSSUA RESERVATÓRIO DE FIBRA/FIBROCIMENTO - FORNECIMENTO E INSTALAÇÃO. AF_06/2016</v>
          </cell>
          <cell r="C6229" t="str">
            <v>UN</v>
          </cell>
          <cell r="D6229">
            <v>251.52</v>
          </cell>
          <cell r="E6229">
            <v>19.38</v>
          </cell>
          <cell r="F6229">
            <v>270.89999999999998</v>
          </cell>
        </row>
        <row r="6230">
          <cell r="A6230">
            <v>89638</v>
          </cell>
          <cell r="B6230" t="str">
            <v>JOELHO 45 GRAUS, CPVC, SOLDÁVEL, DN 15MM, INSTALADO EM RAMAL OU SUB-RAMAL DE ÁGUA - FORNECIMENTO E INSTALAÇÃO. AF_06/2022</v>
          </cell>
          <cell r="C6230" t="str">
            <v>UN</v>
          </cell>
          <cell r="D6230">
            <v>8.4</v>
          </cell>
          <cell r="E6230">
            <v>4.13</v>
          </cell>
          <cell r="F6230">
            <v>12.53</v>
          </cell>
        </row>
        <row r="6231">
          <cell r="A6231">
            <v>89642</v>
          </cell>
          <cell r="B6231" t="str">
            <v>JOELHO 45 GRAUS, CPVC, SOLDÁVEL, DN 22MM, INSTALADO EM RAMAL OU SUB-RAMAL DE ÁGUA - FORNECIMENTO E INSTALAÇÃO. AF_06/2022</v>
          </cell>
          <cell r="C6231" t="str">
            <v>UN</v>
          </cell>
          <cell r="D6231">
            <v>11.45</v>
          </cell>
          <cell r="E6231">
            <v>5.23</v>
          </cell>
          <cell r="F6231">
            <v>16.68</v>
          </cell>
        </row>
        <row r="6232">
          <cell r="A6232">
            <v>89647</v>
          </cell>
          <cell r="B6232" t="str">
            <v>JOELHO 45 GRAUS, CPVC, SOLDÁVEL, DN 28MM, INSTALADO EM RAMAL OU SUB-RAMAL DE ÁGUA   FORNECIMENTO E INSTALAÇÃO. AF_06/2022</v>
          </cell>
          <cell r="C6232" t="str">
            <v>UN</v>
          </cell>
          <cell r="D6232">
            <v>15.68</v>
          </cell>
          <cell r="E6232">
            <v>6.15</v>
          </cell>
          <cell r="F6232">
            <v>21.83</v>
          </cell>
        </row>
        <row r="6233">
          <cell r="A6233">
            <v>89650</v>
          </cell>
          <cell r="B6233" t="str">
            <v>JOELHO 45 GRAUS, CPVC, SOLDÁVEL, DN 35MM, INSTALADO EM RAMAL OU SUB-RAMAL DE ÁGUA   FORNECIMENTO E INSTALAÇÃO. AF_06/2022</v>
          </cell>
          <cell r="C6233" t="str">
            <v>UN</v>
          </cell>
          <cell r="D6233">
            <v>24.06</v>
          </cell>
          <cell r="E6233">
            <v>7.24</v>
          </cell>
          <cell r="F6233">
            <v>31.3</v>
          </cell>
        </row>
        <row r="6234">
          <cell r="A6234">
            <v>89720</v>
          </cell>
          <cell r="B6234" t="str">
            <v>JOELHO 45 GRAUS, CPVC, SOLDÁVEL, DN 22MM, INSTALADO EM RAMAL DE DISTRIBUIÇÃO DE ÁGUA   FORNECIMENTO E INSTALAÇÃO. AF_06/2022</v>
          </cell>
          <cell r="C6234" t="str">
            <v>UN</v>
          </cell>
          <cell r="D6234">
            <v>11.26</v>
          </cell>
          <cell r="E6234">
            <v>4.66</v>
          </cell>
          <cell r="F6234">
            <v>15.92</v>
          </cell>
        </row>
        <row r="6235">
          <cell r="A6235">
            <v>89725</v>
          </cell>
          <cell r="B6235" t="str">
            <v>JOELHO 45 GRAUS, CPVC, SOLDÁVEL, DN 28MM, INSTALADO EM RAMAL DE DISTRIBUIÇÃO DE ÁGUA   FORNECIMENTO E INSTALAÇÃO. AF_06/2022</v>
          </cell>
          <cell r="C6235" t="str">
            <v>UN</v>
          </cell>
          <cell r="D6235">
            <v>15.41</v>
          </cell>
          <cell r="E6235">
            <v>5.51</v>
          </cell>
          <cell r="F6235">
            <v>20.92</v>
          </cell>
        </row>
        <row r="6236">
          <cell r="A6236">
            <v>89734</v>
          </cell>
          <cell r="B6236" t="str">
            <v>JOELHO 45 GRAUS, CPVC, SOLDÁVEL, DN 35MM, INSTALADO EM RAMAL DE DISTRIBUIÇÃO DE ÁGUA   FORNECIMENTO E INSTALAÇÃO. AF_06/2022</v>
          </cell>
          <cell r="C6236" t="str">
            <v>UN</v>
          </cell>
          <cell r="D6236">
            <v>23.76</v>
          </cell>
          <cell r="E6236">
            <v>6.48</v>
          </cell>
          <cell r="F6236">
            <v>30.24</v>
          </cell>
        </row>
        <row r="6237">
          <cell r="A6237">
            <v>104024</v>
          </cell>
          <cell r="B6237" t="str">
            <v>JOELHO 45 GRAUS, CPVC, SOLDÁVEL, DN 42MM, INSTALADO EM RAMAL DE DISTRIBUIÇÃO DE ÁGUA  FORNECIMENTO E INSTALAÇÃO. AF_06/2022</v>
          </cell>
          <cell r="C6237" t="str">
            <v>UN</v>
          </cell>
          <cell r="D6237">
            <v>36.119999999999997</v>
          </cell>
          <cell r="E6237">
            <v>7.45</v>
          </cell>
          <cell r="F6237">
            <v>43.57</v>
          </cell>
        </row>
        <row r="6238">
          <cell r="A6238">
            <v>89780</v>
          </cell>
          <cell r="B6238" t="str">
            <v>JOELHO 45 GRAUS, CPVC, SOLDÁVEL, DN 35MM, INSTALADO EM PRUMADA DE ÁGUA - FORNECIMENTO E INSTALAÇÃO. AF_06/2022</v>
          </cell>
          <cell r="C6238" t="str">
            <v>UN</v>
          </cell>
          <cell r="D6238">
            <v>22.61</v>
          </cell>
          <cell r="E6238">
            <v>3.46</v>
          </cell>
          <cell r="F6238">
            <v>26.07</v>
          </cell>
        </row>
        <row r="6239">
          <cell r="A6239">
            <v>89787</v>
          </cell>
          <cell r="B6239" t="str">
            <v>JOELHO 45 GRAUS, CPVC, SOLDÁVEL, DN 42MM, INSTALADO EM PRUMADA DE ÁGUA   FORNECIMENTO E INSTALAÇÃO. AF_06/2022</v>
          </cell>
          <cell r="C6239" t="str">
            <v>UN</v>
          </cell>
          <cell r="D6239">
            <v>34.82</v>
          </cell>
          <cell r="E6239">
            <v>4.08</v>
          </cell>
          <cell r="F6239">
            <v>38.9</v>
          </cell>
        </row>
        <row r="6240">
          <cell r="A6240">
            <v>89789</v>
          </cell>
          <cell r="B6240" t="str">
            <v>JOELHO 45 GRAUS, CPVC, SOLDÁVEL, DN 54MM, INSTALADO EM PRUMADA DE ÁGUA   FORNECIMENTO E INSTALAÇÃO. AF_06/2022</v>
          </cell>
          <cell r="C6240" t="str">
            <v>UN</v>
          </cell>
          <cell r="D6240">
            <v>67.099999999999994</v>
          </cell>
          <cell r="E6240">
            <v>5.0999999999999996</v>
          </cell>
          <cell r="F6240">
            <v>72.2</v>
          </cell>
        </row>
        <row r="6241">
          <cell r="A6241">
            <v>89791</v>
          </cell>
          <cell r="B6241" t="str">
            <v>JOELHO 45 GRAUS, CPVC, SOLDÁVEL, DN 73MM, INSTALADO EM PRUMADA DE ÁGUA   FORNECIMENTO E INSTALAÇÃO. AF_06/2022</v>
          </cell>
          <cell r="C6241" t="str">
            <v>UN</v>
          </cell>
          <cell r="D6241">
            <v>156.83000000000001</v>
          </cell>
          <cell r="E6241">
            <v>6.72</v>
          </cell>
          <cell r="F6241">
            <v>163.55000000000001</v>
          </cell>
        </row>
        <row r="6242">
          <cell r="A6242">
            <v>89793</v>
          </cell>
          <cell r="B6242" t="str">
            <v>JOELHO 45 GRAUS, CPVC, SOLDÁVEL, DN 89MM, INSTALADO EM PRUMADA DE ÁGUA   FORNECIMENTO E INSTALAÇÃO. AF_06/2022</v>
          </cell>
          <cell r="C6242" t="str">
            <v>UN</v>
          </cell>
          <cell r="D6242">
            <v>228.33</v>
          </cell>
          <cell r="E6242">
            <v>8.08</v>
          </cell>
          <cell r="F6242">
            <v>236.41</v>
          </cell>
        </row>
        <row r="6243">
          <cell r="A6243">
            <v>89645</v>
          </cell>
          <cell r="B6243" t="str">
            <v>JOELHO DE TRANSIÇÃO, 90 GRAUS, CPVC, SOLDÁVEL, DN 22MM X 3/4, INSTALADO EM RAMAL OU SUB-RAMAL DE ÁGUA - FORNECIMENTO E INSTALAÇÃO. AF_06/2022</v>
          </cell>
          <cell r="C6243" t="str">
            <v>UN</v>
          </cell>
          <cell r="D6243">
            <v>30</v>
          </cell>
          <cell r="E6243">
            <v>5.0599999999999996</v>
          </cell>
          <cell r="F6243">
            <v>35.06</v>
          </cell>
        </row>
        <row r="6244">
          <cell r="A6244">
            <v>89640</v>
          </cell>
          <cell r="B6244" t="str">
            <v>JOELHO DE TRANSIÇÃO, 90 GRAUS, CPVC, SOLDÁVEL, DN 15MM X 1/2, INSTALADO EM RAMAL OU SUB-RAMAL DE ÁGUA - FORNECIMENTO E INSTALAÇÃO. AF_06/2022</v>
          </cell>
          <cell r="C6244" t="str">
            <v>UN</v>
          </cell>
          <cell r="D6244">
            <v>16.5</v>
          </cell>
          <cell r="E6244">
            <v>4.12</v>
          </cell>
          <cell r="F6244">
            <v>20.62</v>
          </cell>
        </row>
        <row r="6245">
          <cell r="A6245">
            <v>89644</v>
          </cell>
          <cell r="B6245" t="str">
            <v>JOELHO DE TRANSIÇÃO, 90 GRAUS, CPVC, SOLDÁVEL, DN 22MM X 1/2, INSTALADO EM RAMAL OU SUB-RAMAL DE ÁGUA - FORNECIMENTO E INSTALAÇÃO. AF_06/2022</v>
          </cell>
          <cell r="C6245" t="str">
            <v>UN</v>
          </cell>
          <cell r="D6245">
            <v>20.49</v>
          </cell>
          <cell r="E6245">
            <v>4.66</v>
          </cell>
          <cell r="F6245">
            <v>25.15</v>
          </cell>
        </row>
        <row r="6246">
          <cell r="A6246">
            <v>89639</v>
          </cell>
          <cell r="B6246" t="str">
            <v>CURVA 90 GRAUS, CPVC, SOLDÁVEL, DN 15MM, INSTALADO EM RAMAL OU SUB-RAMAL DE ÁGUA - FORNECIMENTO E INSTALAÇÃO. AF_06/2022</v>
          </cell>
          <cell r="C6246" t="str">
            <v>UN</v>
          </cell>
          <cell r="D6246">
            <v>9.09</v>
          </cell>
          <cell r="E6246">
            <v>4.13</v>
          </cell>
          <cell r="F6246">
            <v>13.22</v>
          </cell>
        </row>
        <row r="6247">
          <cell r="A6247">
            <v>89643</v>
          </cell>
          <cell r="B6247" t="str">
            <v>CURVA 90 GRAUS, CPVC, SOLDÁVEL, DN 22MM, INSTALADO EM RAMAL OU SUB-RAMAL DE ÁGUA - FORNECIMENTO E INSTALAÇÃO. AF_06/2022</v>
          </cell>
          <cell r="C6247" t="str">
            <v>UN</v>
          </cell>
          <cell r="D6247">
            <v>12.82</v>
          </cell>
          <cell r="E6247">
            <v>5.23</v>
          </cell>
          <cell r="F6247">
            <v>18.05</v>
          </cell>
        </row>
        <row r="6248">
          <cell r="A6248">
            <v>89648</v>
          </cell>
          <cell r="B6248" t="str">
            <v>CURVA 90 GRAUS, CPVC, SOLDÁVEL, DN 28MM, INSTALADO EM RAMAL OU SUB-RAMAL DE ÁGUA   FORNECIMENTO E INSTALAÇÃO. AF_06/2022</v>
          </cell>
          <cell r="C6248" t="str">
            <v>UN</v>
          </cell>
          <cell r="D6248">
            <v>21.01</v>
          </cell>
          <cell r="E6248">
            <v>6.15</v>
          </cell>
          <cell r="F6248">
            <v>27.16</v>
          </cell>
        </row>
        <row r="6249">
          <cell r="A6249">
            <v>89721</v>
          </cell>
          <cell r="B6249" t="str">
            <v>CURVA 90 GRAUS, CPVC, SOLDÁVEL, DN 22MM, INSTALADO EM RAMAL DE DISTRIBUIÇÃO DE ÁGUA - FORNECIMENTO E INSTALAÇÃO. AF_06/2022</v>
          </cell>
          <cell r="C6249" t="str">
            <v>UN</v>
          </cell>
          <cell r="D6249">
            <v>12.63</v>
          </cell>
          <cell r="E6249">
            <v>4.66</v>
          </cell>
          <cell r="F6249">
            <v>17.29</v>
          </cell>
        </row>
        <row r="6250">
          <cell r="A6250">
            <v>89727</v>
          </cell>
          <cell r="B6250" t="str">
            <v>CURVA 90 GRAUS, CPVC, SOLDÁVEL, DN 28MM, INSTALADO EM RAMAL DE DISTRIBUIÇÃO DE ÁGUA   FORNECIMENTO E INSTALAÇÃO. AF_06/2022</v>
          </cell>
          <cell r="C6250" t="str">
            <v>UN</v>
          </cell>
          <cell r="D6250">
            <v>20.75</v>
          </cell>
          <cell r="E6250">
            <v>5.5</v>
          </cell>
          <cell r="F6250">
            <v>26.25</v>
          </cell>
        </row>
        <row r="6251">
          <cell r="A6251">
            <v>94741</v>
          </cell>
          <cell r="B6251" t="str">
            <v>CURVA 90 GRAUS, CPVC, SOLDÁVEL, DN 22 MM, INSTALADO EM RESERVAÇÃO DE ÁGUA DE EDIFICAÇÃO QUE POSSUA RESERVATÓRIO DE FIBRA/FIBROCIMENTO  FORNECIMENTO E INSTALAÇÃO. AF_06/2016</v>
          </cell>
          <cell r="C6251" t="str">
            <v>UN</v>
          </cell>
          <cell r="D6251">
            <v>9.91</v>
          </cell>
          <cell r="E6251">
            <v>4.2</v>
          </cell>
          <cell r="F6251">
            <v>14.11</v>
          </cell>
        </row>
        <row r="6252">
          <cell r="A6252">
            <v>94743</v>
          </cell>
          <cell r="B6252" t="str">
            <v>CURVA 90 GRAUS, CPVC, SOLDÁVEL, DN 28 MM, INSTALADO EM RESERVAÇÃO DE ÁGUA DE EDIFICAÇÃO QUE POSSUA RESERVATÓRIO DE FIBRA/FIBROCIMENTO  FORNECIMENTO E INSTALAÇÃO. AF_06/2016</v>
          </cell>
          <cell r="C6252" t="str">
            <v>UN</v>
          </cell>
          <cell r="D6252">
            <v>16.690000000000001</v>
          </cell>
          <cell r="E6252">
            <v>4.1900000000000004</v>
          </cell>
          <cell r="F6252">
            <v>20.88</v>
          </cell>
        </row>
        <row r="6253">
          <cell r="A6253">
            <v>89657</v>
          </cell>
          <cell r="B6253" t="str">
            <v>CURVA DE TRANSPOSIÇÃO, CPVC, SOLDÁVEL, DN15MM, INSTALADO EM RAMAL OU SUB-RAMAL DE ÁGUA   FORNECIMENTO E INSTALAÇÃO. AF_06/2022</v>
          </cell>
          <cell r="C6253" t="str">
            <v>UN</v>
          </cell>
          <cell r="D6253">
            <v>12.29</v>
          </cell>
          <cell r="E6253">
            <v>2.75</v>
          </cell>
          <cell r="F6253">
            <v>15.04</v>
          </cell>
        </row>
        <row r="6254">
          <cell r="A6254">
            <v>89664</v>
          </cell>
          <cell r="B6254" t="str">
            <v>CURVA DE TRANSPOSIÇÃO, CPVC, SOLDÁVEL, DN22MM, INSTALADO EM RAMAL OU SUB-RAMAL DE ÁGUA   FORNECIMENTO E INSTALAÇÃO. AF_06/2022</v>
          </cell>
          <cell r="C6254" t="str">
            <v>UN</v>
          </cell>
          <cell r="D6254">
            <v>15.15</v>
          </cell>
          <cell r="E6254">
            <v>3.47</v>
          </cell>
          <cell r="F6254">
            <v>18.62</v>
          </cell>
        </row>
        <row r="6255">
          <cell r="A6255">
            <v>89749</v>
          </cell>
          <cell r="B6255" t="str">
            <v>CURVA DE TRANSPOSIÇÃO, CPVC, SOLDÁVEL, DN 22MM, INSTALADO EM RAMAL DE DISTRIBUIÇÃO DE ÁGUA   FORNECIMENTO E INSTALAÇÃO. AF_06/2022</v>
          </cell>
          <cell r="C6255" t="str">
            <v>UN</v>
          </cell>
          <cell r="D6255">
            <v>15</v>
          </cell>
          <cell r="E6255">
            <v>3.11</v>
          </cell>
          <cell r="F6255">
            <v>18.11</v>
          </cell>
        </row>
        <row r="6256">
          <cell r="A6256">
            <v>89653</v>
          </cell>
          <cell r="B6256" t="str">
            <v>LUVA DE TRANSIÇÃO, CPVC, SOLDÁVEL, DN15MM X 1/2, INSTALADO EM RAMAL OU SUB-RAMAL DE ÁGUA - FORNECIMENTO E INSTALAÇÃO. AF_06/2022</v>
          </cell>
          <cell r="C6256" t="str">
            <v>UN</v>
          </cell>
          <cell r="D6256">
            <v>16.07</v>
          </cell>
          <cell r="E6256">
            <v>2.74</v>
          </cell>
          <cell r="F6256">
            <v>18.809999999999999</v>
          </cell>
        </row>
        <row r="6257">
          <cell r="A6257">
            <v>89660</v>
          </cell>
          <cell r="B6257" t="str">
            <v>LUVA DE TRANSIÇÃO, CPVC, SOLDÁVEL, DN22MM X 25MM, INSTALADO EM RAMAL OU SUB-RAMAL DE ÁGUA - FORNECIMENTO E INSTALAÇÃO. AF_06/2022</v>
          </cell>
          <cell r="C6257" t="str">
            <v>UN</v>
          </cell>
          <cell r="D6257">
            <v>7.05</v>
          </cell>
          <cell r="E6257">
            <v>3.63</v>
          </cell>
          <cell r="F6257">
            <v>10.68</v>
          </cell>
        </row>
        <row r="6258">
          <cell r="A6258">
            <v>89651</v>
          </cell>
          <cell r="B6258" t="str">
            <v>LUVA, CPVC, SOLDÁVEL, DN 15MM, INSTALADO EM RAMAL OU SUB-RAMAL DE ÁGUA - FORNECIMENTO E INSTALAÇÃO. AF_06/2022</v>
          </cell>
          <cell r="C6258" t="str">
            <v>UN</v>
          </cell>
          <cell r="D6258">
            <v>5.1100000000000003</v>
          </cell>
          <cell r="E6258">
            <v>2.76</v>
          </cell>
          <cell r="F6258">
            <v>7.87</v>
          </cell>
        </row>
        <row r="6259">
          <cell r="A6259">
            <v>89658</v>
          </cell>
          <cell r="B6259" t="str">
            <v>LUVA, CPVC, SOLDÁVEL, DN 22MM, INSTALADO EM RAMAL OU SUB-RAMAL DE ÁGUA   FORNECIMENTO E INSTALAÇÃO. AF_06/2022</v>
          </cell>
          <cell r="C6259" t="str">
            <v>UN</v>
          </cell>
          <cell r="D6259">
            <v>7.02</v>
          </cell>
          <cell r="E6259">
            <v>3.48</v>
          </cell>
          <cell r="F6259">
            <v>10.5</v>
          </cell>
        </row>
        <row r="6260">
          <cell r="A6260">
            <v>89740</v>
          </cell>
          <cell r="B6260" t="str">
            <v>LUVA DE TRANSIÇÃO, CPVC, SOLDÁVEL, DN 22MM X 25MM, INSTALADO EM RAMAL DE DISTRIBUIÇÃO DE ÁGUA   FORNECIMENTO E INSTALAÇÃO. AF_06/2022</v>
          </cell>
          <cell r="C6260" t="str">
            <v>UN</v>
          </cell>
          <cell r="D6260">
            <v>6.88</v>
          </cell>
          <cell r="E6260">
            <v>3.26</v>
          </cell>
          <cell r="F6260">
            <v>10.14</v>
          </cell>
        </row>
        <row r="6261">
          <cell r="A6261">
            <v>104028</v>
          </cell>
          <cell r="B6261" t="str">
            <v>LUVA DE TRANSIÇÃO, CPVC, SOLDÁVEL, DN42MM X 1.1/2, INSTALADO EM RAMAL DE DISTRIBUIÇÃO DE ÁGUA  FORNECIMENTO E INSTALAÇÃO. AF_06/2022</v>
          </cell>
          <cell r="C6261" t="str">
            <v>UN</v>
          </cell>
          <cell r="D6261">
            <v>133.93</v>
          </cell>
          <cell r="E6261">
            <v>4.63</v>
          </cell>
          <cell r="F6261">
            <v>138.56</v>
          </cell>
        </row>
        <row r="6262">
          <cell r="A6262">
            <v>89826</v>
          </cell>
          <cell r="B6262" t="str">
            <v>LUVA DE TRANSIÇÃO, CPVC, SOLDÁVEL, DN42MM X 1.1/2 , INSTALADO EM PRUMADA DE ÁGUA   FORNECIMENTO E INSTALAÇÃO. AF_06/2022</v>
          </cell>
          <cell r="C6262" t="str">
            <v>UN</v>
          </cell>
          <cell r="D6262">
            <v>133.11000000000001</v>
          </cell>
          <cell r="E6262">
            <v>2.5099999999999998</v>
          </cell>
          <cell r="F6262">
            <v>135.62</v>
          </cell>
        </row>
        <row r="6263">
          <cell r="A6263">
            <v>89836</v>
          </cell>
          <cell r="B6263" t="str">
            <v>LUVA DE TRANSIÇÃO, CPVC, SOLDÁVEL, DN 54MM X 2 , INSTALADO EM PRUMADA DE ÁGUA   FORNECIMENTO E INSTALAÇÃO. AF_06/2022</v>
          </cell>
          <cell r="C6263" t="str">
            <v>UN</v>
          </cell>
          <cell r="D6263">
            <v>209.92</v>
          </cell>
          <cell r="E6263">
            <v>3.26</v>
          </cell>
          <cell r="F6263">
            <v>213.18</v>
          </cell>
        </row>
        <row r="6264">
          <cell r="A6264">
            <v>89670</v>
          </cell>
          <cell r="B6264" t="str">
            <v>LUVA, CPVC, SOLDÁVEL, DN 28MM, INSTALADO EM RAMAL OU SUB-RAMAL DE ÁGUA   FORNECIMENTO E INSTALAÇÃO. AF_06/2022</v>
          </cell>
          <cell r="C6264" t="str">
            <v>UN</v>
          </cell>
          <cell r="D6264">
            <v>11.45</v>
          </cell>
          <cell r="E6264">
            <v>4.0999999999999996</v>
          </cell>
          <cell r="F6264">
            <v>15.55</v>
          </cell>
        </row>
        <row r="6265">
          <cell r="A6265">
            <v>89680</v>
          </cell>
          <cell r="B6265" t="str">
            <v>LUVA, CPVC, SOLDÁVEL, DN 35MM, INSTALADO EM RAMAL OU SUB-RAMAL DE ÁGUA   FORNECIMENTO E INSTALAÇÃO. AF_06/2022</v>
          </cell>
          <cell r="C6265" t="str">
            <v>UN</v>
          </cell>
          <cell r="D6265">
            <v>19.8</v>
          </cell>
          <cell r="E6265">
            <v>4.82</v>
          </cell>
          <cell r="F6265">
            <v>24.62</v>
          </cell>
        </row>
        <row r="6266">
          <cell r="A6266">
            <v>89736</v>
          </cell>
          <cell r="B6266" t="str">
            <v>LUVA, CPVC, SOLDÁVEL, DN 22MM, INSTALADO EM RAMAL DE DISTRIBUIÇÃO DE ÁGUA   FORNECIMENTO E INSTALAÇÃO. AF_06/2022</v>
          </cell>
          <cell r="C6266" t="str">
            <v>UN</v>
          </cell>
          <cell r="D6266">
            <v>6.88</v>
          </cell>
          <cell r="E6266">
            <v>3.11</v>
          </cell>
          <cell r="F6266">
            <v>9.99</v>
          </cell>
        </row>
        <row r="6267">
          <cell r="A6267">
            <v>89755</v>
          </cell>
          <cell r="B6267" t="str">
            <v>LUVA, CPVC, SOLDÁVEL, DN 28MM, INSTALADO EM RAMAL DE DISTRIBUIÇÃO DE ÁGUA   FORNECIMENTO E INSTALAÇÃO. AF_06/2022</v>
          </cell>
          <cell r="C6267" t="str">
            <v>UN</v>
          </cell>
          <cell r="D6267">
            <v>11.29</v>
          </cell>
          <cell r="E6267">
            <v>3.66</v>
          </cell>
          <cell r="F6267">
            <v>14.95</v>
          </cell>
        </row>
        <row r="6268">
          <cell r="A6268">
            <v>89760</v>
          </cell>
          <cell r="B6268" t="str">
            <v>LUVA, CPVC, SOLDÁVEL, DN 35MM, INSTALADO EM RAMAL DE DISTRIBUIÇÃO DE ÁGUA - FORNECIMENTO E INSTALAÇÃO. AF_06/2022</v>
          </cell>
          <cell r="C6268" t="str">
            <v>UN</v>
          </cell>
          <cell r="D6268">
            <v>19.61</v>
          </cell>
          <cell r="E6268">
            <v>4.3099999999999996</v>
          </cell>
          <cell r="F6268">
            <v>23.92</v>
          </cell>
        </row>
        <row r="6269">
          <cell r="A6269">
            <v>104025</v>
          </cell>
          <cell r="B6269" t="str">
            <v>LUVA, CPVC, SOLDÁVEL, DN 42MM, INSTALADO EM RAMAL DE DISTRIBUIÇÃO DE ÁGUA  FORNECIMENTO E INSTALAÇÃO. AF_06/2022</v>
          </cell>
          <cell r="C6269" t="str">
            <v>UN</v>
          </cell>
          <cell r="D6269">
            <v>25.79</v>
          </cell>
          <cell r="E6269">
            <v>4.96</v>
          </cell>
          <cell r="F6269">
            <v>30.75</v>
          </cell>
        </row>
        <row r="6270">
          <cell r="A6270">
            <v>89794</v>
          </cell>
          <cell r="B6270" t="str">
            <v>LUVA, CPVC, SOLDÁVEL, DN 35MM, INSTALADO EM PRUMADA DE ÁGUA   FORNECIMENTO E INSTALAÇÃO. AF_06/2022</v>
          </cell>
          <cell r="C6270" t="str">
            <v>UN</v>
          </cell>
          <cell r="D6270">
            <v>18.86</v>
          </cell>
          <cell r="E6270">
            <v>2.31</v>
          </cell>
          <cell r="F6270">
            <v>21.17</v>
          </cell>
        </row>
        <row r="6271">
          <cell r="A6271">
            <v>89822</v>
          </cell>
          <cell r="B6271" t="str">
            <v>LUVA, CPVC, SOLDÁVEL, DN 42MM, INSTALADO EM PRUMADA DE ÁGUA   FORNECIMENTO E INSTALAÇÃO. AF_06/2022</v>
          </cell>
          <cell r="C6271" t="str">
            <v>UN</v>
          </cell>
          <cell r="D6271">
            <v>24.93</v>
          </cell>
          <cell r="E6271">
            <v>2.71</v>
          </cell>
          <cell r="F6271">
            <v>27.64</v>
          </cell>
        </row>
        <row r="6272">
          <cell r="A6272">
            <v>89835</v>
          </cell>
          <cell r="B6272" t="str">
            <v>LUVA, CPVC, SOLDÁVEL, DN 54MM, INSTALADO EM PRUMADA DE ÁGUA   FORNECIMENTO E INSTALAÇÃO. AF_06/2022</v>
          </cell>
          <cell r="C6272" t="str">
            <v>UN</v>
          </cell>
          <cell r="D6272">
            <v>44.08</v>
          </cell>
          <cell r="E6272">
            <v>3.37</v>
          </cell>
          <cell r="F6272">
            <v>47.45</v>
          </cell>
        </row>
        <row r="6273">
          <cell r="A6273">
            <v>89838</v>
          </cell>
          <cell r="B6273" t="str">
            <v>LUVA, CPVC, SOLDÁVEL, DN 73MM, INSTALADO EM PRUMADA DE ÁGUA   FORNECIMENTO E INSTALAÇÃO. AF_06/2022</v>
          </cell>
          <cell r="C6273" t="str">
            <v>UN</v>
          </cell>
          <cell r="D6273">
            <v>159.43</v>
          </cell>
          <cell r="E6273">
            <v>4.47</v>
          </cell>
          <cell r="F6273">
            <v>163.9</v>
          </cell>
        </row>
        <row r="6274">
          <cell r="A6274">
            <v>89840</v>
          </cell>
          <cell r="B6274" t="str">
            <v>LUVA, CPVC, SOLDÁVEL, DN 89MM, INSTALADO EM PRUMADA DE ÁGUA   FORNECIMENTO E INSTALAÇÃO. AF_06/2022</v>
          </cell>
          <cell r="C6274" t="str">
            <v>UN</v>
          </cell>
          <cell r="D6274">
            <v>188.08</v>
          </cell>
          <cell r="E6274">
            <v>5.4</v>
          </cell>
          <cell r="F6274">
            <v>193.48</v>
          </cell>
        </row>
        <row r="6275">
          <cell r="A6275">
            <v>94725</v>
          </cell>
          <cell r="B6275" t="str">
            <v>LUVA, CPVC, SOLDÁVEL, DN 22 MM, INSTALADO EM RESERVAÇÃO DE ÁGUA DE EDIFICAÇÃO QUE POSSUA RESERVATÓRIO DE FIBRA/FIBROCIMENTO  FORNECIMENTO E INSTALAÇÃO. AF_06/2016</v>
          </cell>
          <cell r="C6275" t="str">
            <v>UN</v>
          </cell>
          <cell r="D6275">
            <v>4.24</v>
          </cell>
          <cell r="E6275">
            <v>2.81</v>
          </cell>
          <cell r="F6275">
            <v>7.05</v>
          </cell>
        </row>
        <row r="6276">
          <cell r="A6276">
            <v>94727</v>
          </cell>
          <cell r="B6276" t="str">
            <v>LUVA, CPVC, SOLDÁVEL, DN 28 MM, INSTALADO EM RESERVAÇÃO DE ÁGUA DE EDIFICAÇÃO QUE POSSUA RESERVATÓRIO DE FIBRA/FIBROCIMENTO  FORNECIMENTO E INSTALAÇÃO. AF_06/2016</v>
          </cell>
          <cell r="C6276" t="str">
            <v>UN</v>
          </cell>
          <cell r="D6276">
            <v>7.4</v>
          </cell>
          <cell r="E6276">
            <v>2.8</v>
          </cell>
          <cell r="F6276">
            <v>10.199999999999999</v>
          </cell>
        </row>
        <row r="6277">
          <cell r="A6277">
            <v>94729</v>
          </cell>
          <cell r="B6277" t="str">
            <v>LUVA, CPVC, SOLDÁVEL, DN 35 MM, INSTALADO EM RESERVAÇÃO DE ÁGUA DE EDIFICAÇÃO QUE POSSUA RESERVATÓRIO DE FIBRA/FIBROCIMENTO  FORNECIMENTO E INSTALAÇÃO. AF_06/2016</v>
          </cell>
          <cell r="C6277" t="str">
            <v>UN</v>
          </cell>
          <cell r="D6277">
            <v>15.16</v>
          </cell>
          <cell r="E6277">
            <v>3.69</v>
          </cell>
          <cell r="F6277">
            <v>18.850000000000001</v>
          </cell>
        </row>
        <row r="6278">
          <cell r="A6278">
            <v>94731</v>
          </cell>
          <cell r="B6278" t="str">
            <v>LUVA, CPVC, SOLDÁVEL, DN 42 MM, INSTALADO EM RESERVAÇÃO DE ÁGUA DE EDIFICAÇÃO QUE POSSUA RESERVATÓRIO DE FIBRA/FIBROCIMENTO  FORNECIMENTO E INSTALAÇÃO. AF_06/2016</v>
          </cell>
          <cell r="C6278" t="str">
            <v>UN</v>
          </cell>
          <cell r="D6278">
            <v>20.05</v>
          </cell>
          <cell r="E6278">
            <v>3.69</v>
          </cell>
          <cell r="F6278">
            <v>23.74</v>
          </cell>
        </row>
        <row r="6279">
          <cell r="A6279">
            <v>94733</v>
          </cell>
          <cell r="B6279" t="str">
            <v>LUVA, CPVC, SOLDÁVEL, DN 54 MM, INSTALADO EM RESERVAÇÃO DE ÁGUA DE EDIFICAÇÃO QUE POSSUA RESERVATÓRIO DE FIBRA/FIBROCIMENTO  FORNECIMENTO E INSTALAÇÃO. AF_06/2016</v>
          </cell>
          <cell r="C6279" t="str">
            <v>UN</v>
          </cell>
          <cell r="D6279">
            <v>38.85</v>
          </cell>
          <cell r="E6279">
            <v>6.39</v>
          </cell>
          <cell r="F6279">
            <v>45.24</v>
          </cell>
        </row>
        <row r="6280">
          <cell r="A6280">
            <v>94737</v>
          </cell>
          <cell r="B6280" t="str">
            <v>LUVA, CPVC, SOLDÁVEL, DN 89 MM, INSTALADO EM RESERVAÇÃO DE ÁGUA DE EDIFICAÇÃO QUE POSSUA RESERVATÓRIO DE FIBRA/FIBROCIMENTO  FORNECIMENTO E INSTALAÇÃO. AF_06/2016</v>
          </cell>
          <cell r="C6280" t="str">
            <v>UN</v>
          </cell>
          <cell r="D6280">
            <v>177.32</v>
          </cell>
          <cell r="E6280">
            <v>12.9</v>
          </cell>
          <cell r="F6280">
            <v>190.22</v>
          </cell>
        </row>
        <row r="6281">
          <cell r="A6281">
            <v>94863</v>
          </cell>
          <cell r="B6281" t="str">
            <v>LUVA, CPVC, SOLDÁVEL, DN 73 MM, INSTALADO EM RESERVAÇÃO DE ÁGUA DE EDIFICAÇÃO QUE POSSUA RESERVATÓRIO DE FIBRA/FIBROCIMENTO  FORNECIMENTO E INSTALAÇÃO. AF_06/2016</v>
          </cell>
          <cell r="C6281" t="str">
            <v>UN</v>
          </cell>
          <cell r="D6281">
            <v>152.22</v>
          </cell>
          <cell r="E6281">
            <v>6.39</v>
          </cell>
          <cell r="F6281">
            <v>158.61000000000001</v>
          </cell>
        </row>
        <row r="6282">
          <cell r="A6282">
            <v>94739</v>
          </cell>
          <cell r="B6282" t="str">
            <v>LUVA, CPVC, SOLDÁVEL, DN 114 MM, INSTALADO EM RESERVAÇÃO DE ÁGUA DE EDIFICAÇÃO QUE POSSUA RESERVATÓRIO DE FIBRA/FIBROCIMENTO - FORNECIMENTO E INSTALAÇÃO. AF_06/2016</v>
          </cell>
          <cell r="C6282" t="str">
            <v>UN</v>
          </cell>
          <cell r="D6282">
            <v>205.06</v>
          </cell>
          <cell r="E6282">
            <v>12.9</v>
          </cell>
          <cell r="F6282">
            <v>217.96</v>
          </cell>
        </row>
        <row r="6283">
          <cell r="A6283">
            <v>89652</v>
          </cell>
          <cell r="B6283" t="str">
            <v>LUVA DE CORRER, CPVC, SOLDÁVEL, DN 15MM, INSTALADO EM RAMAL OU SUB-RAMAL DE ÁGUA   FORNECIMENTO E INSTALAÇÃO. AF_06/2022</v>
          </cell>
          <cell r="C6283" t="str">
            <v>UN</v>
          </cell>
          <cell r="D6283">
            <v>10.55</v>
          </cell>
          <cell r="E6283">
            <v>2.75</v>
          </cell>
          <cell r="F6283">
            <v>13.3</v>
          </cell>
        </row>
        <row r="6284">
          <cell r="A6284">
            <v>89659</v>
          </cell>
          <cell r="B6284" t="str">
            <v>LUVA DE CORRER, CPVC, SOLDÁVEL, DN 22MM, INSTALADO EM RAMAL OU SUB-RAMAL DE ÁGUA   FORNECIMENTO E INSTALAÇÃO. AF_06/2022</v>
          </cell>
          <cell r="C6284" t="str">
            <v>UN</v>
          </cell>
          <cell r="D6284">
            <v>15.23</v>
          </cell>
          <cell r="E6284">
            <v>3.47</v>
          </cell>
          <cell r="F6284">
            <v>18.7</v>
          </cell>
        </row>
        <row r="6285">
          <cell r="A6285">
            <v>89672</v>
          </cell>
          <cell r="B6285" t="str">
            <v>LUVA DE CORRER, CPVC, SOLDÁVEL, DN 28MM, INSTALADO EM RAMAL OU SUB-RAMAL DE ÁGUA   FORNECIMENTO E INSTALAÇÃO. AF_06/2022</v>
          </cell>
          <cell r="C6285" t="str">
            <v>UN</v>
          </cell>
          <cell r="D6285">
            <v>21.66</v>
          </cell>
          <cell r="E6285">
            <v>4.09</v>
          </cell>
          <cell r="F6285">
            <v>25.75</v>
          </cell>
        </row>
        <row r="6286">
          <cell r="A6286">
            <v>89682</v>
          </cell>
          <cell r="B6286" t="str">
            <v>LUVA DE CORRER, CPVC, SOLDÁVEL, DN 35MM, INSTALADO EM RAMAL OU SUB-RAMAL DE ÁGUA   FORNECIMENTO E INSTALAÇÃO. AF_06/2022</v>
          </cell>
          <cell r="C6286" t="str">
            <v>UN</v>
          </cell>
          <cell r="D6286">
            <v>29.43</v>
          </cell>
          <cell r="E6286">
            <v>4.8099999999999996</v>
          </cell>
          <cell r="F6286">
            <v>34.24</v>
          </cell>
        </row>
        <row r="6287">
          <cell r="A6287">
            <v>89738</v>
          </cell>
          <cell r="B6287" t="str">
            <v>LUVA DE CORRER, CPVC, SOLDÁVEL, DN 22MM, INSTALADO EM RAMAL DE DISTRIBUIÇÃO DE ÁGUA   FORNECIMENTO E INSTALAÇÃO. AF_12/2014</v>
          </cell>
          <cell r="C6287" t="str">
            <v>UN</v>
          </cell>
          <cell r="D6287">
            <v>15.08</v>
          </cell>
          <cell r="E6287">
            <v>3.11</v>
          </cell>
          <cell r="F6287">
            <v>18.190000000000001</v>
          </cell>
        </row>
        <row r="6288">
          <cell r="A6288">
            <v>89756</v>
          </cell>
          <cell r="B6288" t="str">
            <v>LUVA DE CORRER, CPVC, SOLDÁVEL, DN 28MM, INSTALADO EM RAMAL DE DISTRIBUIÇÃO DE ÁGUA   FORNECIMENTO E INSTALAÇÃO. AF_06/2022</v>
          </cell>
          <cell r="C6288" t="str">
            <v>UN</v>
          </cell>
          <cell r="D6288">
            <v>21.5</v>
          </cell>
          <cell r="E6288">
            <v>3.65</v>
          </cell>
          <cell r="F6288">
            <v>25.15</v>
          </cell>
        </row>
        <row r="6289">
          <cell r="A6289">
            <v>89761</v>
          </cell>
          <cell r="B6289" t="str">
            <v>LUVA DE CORRER, CPVC, SOLDÁVEL, DN 35MM, INSTALADO EM RAMAL DE DISTRIBUIÇÃO DE ÁGUA - FORNECIMENTO E INSTALAÇÃO. AF_06/2022</v>
          </cell>
          <cell r="C6289" t="str">
            <v>UN</v>
          </cell>
          <cell r="D6289">
            <v>29.23</v>
          </cell>
          <cell r="E6289">
            <v>4.3099999999999996</v>
          </cell>
          <cell r="F6289">
            <v>33.54</v>
          </cell>
        </row>
        <row r="6290">
          <cell r="A6290">
            <v>104026</v>
          </cell>
          <cell r="B6290" t="str">
            <v>LUVA DE CORRER, CPVC, SOLDÁVEL, DN 42MM, INSTALADO EM RAMAL DE DISTRIBUIÇÃO DE ÁGUA  FORNECIMENTO E INSTALAÇÃO. AF_06/2022</v>
          </cell>
          <cell r="C6290" t="str">
            <v>UN</v>
          </cell>
          <cell r="D6290">
            <v>39.94</v>
          </cell>
          <cell r="E6290">
            <v>4.95</v>
          </cell>
          <cell r="F6290">
            <v>44.89</v>
          </cell>
        </row>
        <row r="6291">
          <cell r="A6291">
            <v>89815</v>
          </cell>
          <cell r="B6291" t="str">
            <v>LUVA DE CORRER, CPVC, SOLDÁVEL, DN 35MM, INSTALADO EM PRUMADA DE ÁGUA   FORNECIMENTO E INSTALAÇÃO. AF_06/2022</v>
          </cell>
          <cell r="C6291" t="str">
            <v>UN</v>
          </cell>
          <cell r="D6291">
            <v>28.48</v>
          </cell>
          <cell r="E6291">
            <v>2.31</v>
          </cell>
          <cell r="F6291">
            <v>30.79</v>
          </cell>
        </row>
        <row r="6292">
          <cell r="A6292">
            <v>89824</v>
          </cell>
          <cell r="B6292" t="str">
            <v>LUVA DE CORRER, CPVC, SOLDÁVEL, DN 42MM, INSTALADO EM PRUMADA DE ÁGUA   FORNECIMENTO E INSTALAÇÃO. AF_06/2022</v>
          </cell>
          <cell r="C6292" t="str">
            <v>UN</v>
          </cell>
          <cell r="D6292">
            <v>39.07</v>
          </cell>
          <cell r="E6292">
            <v>2.71</v>
          </cell>
          <cell r="F6292">
            <v>41.78</v>
          </cell>
        </row>
        <row r="6293">
          <cell r="A6293">
            <v>89668</v>
          </cell>
          <cell r="B6293" t="str">
            <v>CONECTOR, CPVC, SOLDÁVEL, DN22MM X 3/4, INSTALADO EM RAMAL OU SUB-RAMAL DE ÁGUA - FORNECIMENTO E INSTALAÇÃO. AF_06/2022</v>
          </cell>
          <cell r="C6293" t="str">
            <v>UN</v>
          </cell>
          <cell r="D6293">
            <v>28.23</v>
          </cell>
          <cell r="E6293">
            <v>3.35</v>
          </cell>
          <cell r="F6293">
            <v>31.58</v>
          </cell>
        </row>
        <row r="6294">
          <cell r="A6294">
            <v>89655</v>
          </cell>
          <cell r="B6294" t="str">
            <v>CONECTOR, CPVC, SOLDÁVEL, DN 15MM X 1/2 , INSTALADO EM RAMAL OU SUB-RAMAL DE ÁGUA   FORNECIMENTO E INSTALAÇÃO. AF_06/2022</v>
          </cell>
          <cell r="C6294" t="str">
            <v>UN</v>
          </cell>
          <cell r="D6294">
            <v>23.13</v>
          </cell>
          <cell r="E6294">
            <v>2.74</v>
          </cell>
          <cell r="F6294">
            <v>25.87</v>
          </cell>
        </row>
        <row r="6295">
          <cell r="A6295">
            <v>89662</v>
          </cell>
          <cell r="B6295" t="str">
            <v>CONECTOR, CPVC, SOLDÁVEL, DN 22MM X 1/2 , INSTALADO EM RAMAL OU SUB-RAMAL DE ÁGUA   FORNECIMENTO E INSTALAÇÃO. AF_06/2022</v>
          </cell>
          <cell r="C6295" t="str">
            <v>UN</v>
          </cell>
          <cell r="D6295">
            <v>30.38</v>
          </cell>
          <cell r="E6295">
            <v>3.1</v>
          </cell>
          <cell r="F6295">
            <v>33.479999999999997</v>
          </cell>
        </row>
        <row r="6296">
          <cell r="A6296">
            <v>89676</v>
          </cell>
          <cell r="B6296" t="str">
            <v>CONECTOR, CPVC, SOLDÁVEL, DN 28MM X 1 , INSTALADO EM RAMAL OU SUB-RAMAL DE ÁGUA   FORNECIMENTO E INSTALAÇÃO. AF_06/2022</v>
          </cell>
          <cell r="C6296" t="str">
            <v>UN</v>
          </cell>
          <cell r="D6296">
            <v>35.82</v>
          </cell>
          <cell r="E6296">
            <v>3.94</v>
          </cell>
          <cell r="F6296">
            <v>39.76</v>
          </cell>
        </row>
        <row r="6297">
          <cell r="A6297">
            <v>89686</v>
          </cell>
          <cell r="B6297" t="str">
            <v>CONECTOR, CPVC, SOLDÁVEL, DN 35MM X 1 1/4 , INSTALADO EM RAMAL OU SUB-RAMAL DE ÁGUA   FORNECIMENTO E INSTALAÇÃO. AF_06/2022</v>
          </cell>
          <cell r="C6297" t="str">
            <v>UN</v>
          </cell>
          <cell r="D6297">
            <v>56.06</v>
          </cell>
          <cell r="E6297">
            <v>4.66</v>
          </cell>
          <cell r="F6297">
            <v>60.72</v>
          </cell>
        </row>
        <row r="6298">
          <cell r="A6298">
            <v>89758</v>
          </cell>
          <cell r="B6298" t="str">
            <v>CONECTOR, CPVC, SOLDÁVEL, DN 28MM X 1 , INSTALADO EM RAMAL DE DISTRIBUIÇÃO DE ÁGUA   FORNECIMENTO E INSTALAÇÃO. AF_06/2022</v>
          </cell>
          <cell r="C6298" t="str">
            <v>UN</v>
          </cell>
          <cell r="D6298">
            <v>36.200000000000003</v>
          </cell>
          <cell r="E6298">
            <v>3.51</v>
          </cell>
          <cell r="F6298">
            <v>39.71</v>
          </cell>
        </row>
        <row r="6299">
          <cell r="A6299">
            <v>89763</v>
          </cell>
          <cell r="B6299" t="str">
            <v>CONECTOR, CPVC, SOLDÁVEL, DN 35MM X 1 1/4 , INSTALADO EM RAMAL DE DISTRIBUIÇÃO DE ÁGUA - FORNECIMENTO E INSTALAÇÃO. AF_06/2022</v>
          </cell>
          <cell r="C6299" t="str">
            <v>UN</v>
          </cell>
          <cell r="D6299">
            <v>55.86</v>
          </cell>
          <cell r="E6299">
            <v>4.17</v>
          </cell>
          <cell r="F6299">
            <v>60.03</v>
          </cell>
        </row>
        <row r="6300">
          <cell r="A6300">
            <v>104029</v>
          </cell>
          <cell r="B6300" t="str">
            <v>CONECTOR, CPVC, SOLDÁVEL, DN 42MM X 1.1/2, INSTALADO EM RAMAL DE DISTRIBUIÇÃO DE ÁGUA  FORNECIMENTO E INSTALAÇÃO. AF_06/2022</v>
          </cell>
          <cell r="C6300" t="str">
            <v>UN</v>
          </cell>
          <cell r="D6300">
            <v>67.59</v>
          </cell>
          <cell r="E6300">
            <v>4.63</v>
          </cell>
          <cell r="F6300">
            <v>72.22</v>
          </cell>
        </row>
        <row r="6301">
          <cell r="A6301">
            <v>89818</v>
          </cell>
          <cell r="B6301" t="str">
            <v>CONECTOR, CPVC, SOLDÁVEL, DN 35MM X 1 1/4 , INSTALADO EM PRUMADA DE ÁGUA   FORNECIMENTO E INSTALAÇÃO. AF_06/2022</v>
          </cell>
          <cell r="C6301" t="str">
            <v>UN</v>
          </cell>
          <cell r="D6301">
            <v>55.13</v>
          </cell>
          <cell r="E6301">
            <v>2.2200000000000002</v>
          </cell>
          <cell r="F6301">
            <v>57.35</v>
          </cell>
        </row>
        <row r="6302">
          <cell r="A6302">
            <v>89831</v>
          </cell>
          <cell r="B6302" t="str">
            <v>CONECTOR, CPVC, SOLDÁVEL, DN 42MM X 1.1/2 , INSTALADO EM PRUMADA DE ÁGUA   FORNECIMENTO E INSTALAÇÃO. AF_06/2022</v>
          </cell>
          <cell r="C6302" t="str">
            <v>UN</v>
          </cell>
          <cell r="D6302">
            <v>66.77</v>
          </cell>
          <cell r="E6302">
            <v>2.5099999999999998</v>
          </cell>
          <cell r="F6302">
            <v>69.28</v>
          </cell>
        </row>
        <row r="6303">
          <cell r="A6303">
            <v>94724</v>
          </cell>
          <cell r="B6303" t="str">
            <v>CONECTOR, CPVC, SOLDÁVEL, DN 22 MM X 3/4, INSTALADO EM RESERVAÇÃO DE ÁGUA DE EDIFICAÇÃO QUE POSSUA RESERVATÓRIO DE FIBRA/FIBROCIMENTO  FORNECIMENTO E INSTALAÇÃO. AF_06/2016</v>
          </cell>
          <cell r="C6303" t="str">
            <v>UN</v>
          </cell>
          <cell r="D6303">
            <v>25.48</v>
          </cell>
          <cell r="E6303">
            <v>2.79</v>
          </cell>
          <cell r="F6303">
            <v>28.27</v>
          </cell>
        </row>
        <row r="6304">
          <cell r="A6304">
            <v>94726</v>
          </cell>
          <cell r="B6304" t="str">
            <v>CONECTOR, CPVC, SOLDÁVEL, DN 28 MM X 1, INSTALADO EM RESERVAÇÃO DE ÁGUA DE EDIFICAÇÃO QUE POSSUA RESERVATÓRIO DE FIBRA/FIBROCIMENTO  FORNECIMENTO E INSTALAÇÃO. AF_06/2016</v>
          </cell>
          <cell r="C6304" t="str">
            <v>UN</v>
          </cell>
          <cell r="D6304">
            <v>32.35</v>
          </cell>
          <cell r="E6304">
            <v>2.79</v>
          </cell>
          <cell r="F6304">
            <v>35.14</v>
          </cell>
        </row>
        <row r="6305">
          <cell r="A6305">
            <v>94728</v>
          </cell>
          <cell r="B6305" t="str">
            <v>CONECTOR, CPVC, SOLDÁVEL, DN 35 MM X 1 1/4, INSTALADO EM RESERVAÇÃO DE ÁGUA DE EDIFICAÇÃO QUE POSSUA RESERVATÓRIO DE FIBRA/FIBROCIMENTO  FORNECIMENTO E INSTALAÇÃO. AF_06/2016</v>
          </cell>
          <cell r="C6305" t="str">
            <v>UN</v>
          </cell>
          <cell r="D6305">
            <v>51.48</v>
          </cell>
          <cell r="E6305">
            <v>3.68</v>
          </cell>
          <cell r="F6305">
            <v>55.16</v>
          </cell>
        </row>
        <row r="6306">
          <cell r="A6306">
            <v>94730</v>
          </cell>
          <cell r="B6306" t="str">
            <v>CONECTOR, CPVC, SOLDÁVEL, DN 42 MM X 1 1/2, INSTALADO EM RESERVAÇÃO DE ÁGUA DE EDIFICAÇÃO QUE POSSUA RESERVATÓRIO DE FIBRA/FIBROCIMENTO  FORNECIMENTO E INSTALAÇÃO. AF_06/2016</v>
          </cell>
          <cell r="C6306" t="str">
            <v>UN</v>
          </cell>
          <cell r="D6306">
            <v>62.48</v>
          </cell>
          <cell r="E6306">
            <v>3.68</v>
          </cell>
          <cell r="F6306">
            <v>66.16</v>
          </cell>
        </row>
        <row r="6307">
          <cell r="A6307">
            <v>94732</v>
          </cell>
          <cell r="B6307" t="str">
            <v>CONECTOR, CPVC, SOLDÁVEL, DN 54 MM X 2", INSTALADO EM RESERVAÇÃO DE ÁGUA DE EDIFICAÇÃO QUE POSSUA RESERVATÓRIO DE FIBRA/FIBROCIMENTO - FORNECIMENTO E INSTALAÇÃO. AF_06/2016</v>
          </cell>
          <cell r="C6307" t="str">
            <v>UN</v>
          </cell>
          <cell r="D6307">
            <v>101.79</v>
          </cell>
          <cell r="E6307">
            <v>6.39</v>
          </cell>
          <cell r="F6307">
            <v>108.18</v>
          </cell>
        </row>
        <row r="6308">
          <cell r="A6308">
            <v>94734</v>
          </cell>
          <cell r="B6308" t="str">
            <v>CONECTOR, CPVC, SOLDÁVEL, DN 73 MM X 2 1/2", INSTALADO EM RESERVAÇÃO DE ÁGUA DE EDIFICAÇÃO QUE POSSUA RESERVATÓRIO DE FIBRA/FIBROCIMENTO - FORNECIMENTO E INSTALAÇÃO. AF_06/2016</v>
          </cell>
          <cell r="C6308" t="str">
            <v>UN</v>
          </cell>
          <cell r="D6308">
            <v>381.57</v>
          </cell>
          <cell r="E6308">
            <v>6.39</v>
          </cell>
          <cell r="F6308">
            <v>387.96</v>
          </cell>
        </row>
        <row r="6309">
          <cell r="A6309">
            <v>94736</v>
          </cell>
          <cell r="B6309" t="str">
            <v>CONECTOR, CPVC, SOLDÁVEL, DN 89 MM X 3", INSTALADO EM RESERVAÇÃO DE ÁGUA DE EDIFICAÇÃO QUE POSSUA RESERVATÓRIO DE FIBRA/FIBROCIMENTO - FORNECIMENTO E INSTALAÇÃO. AF_06/2016</v>
          </cell>
          <cell r="C6309" t="str">
            <v>UN</v>
          </cell>
          <cell r="D6309">
            <v>555.4</v>
          </cell>
          <cell r="E6309">
            <v>12.9</v>
          </cell>
          <cell r="F6309">
            <v>568.29999999999995</v>
          </cell>
        </row>
        <row r="6310">
          <cell r="A6310">
            <v>94738</v>
          </cell>
          <cell r="B6310" t="str">
            <v>CONECTOR, CPVC, SOLDÁVEL, DN 114 MM X 4", INSTALADO EM RESERVAÇÃO DE ÁGUA DE EDIFICAÇÃO QUE POSSUA RESERVATÓRIO DE FIBRA/FIBROCIMENTO - FORNECIMENTO E INSTALAÇÃO. AF_06/2016</v>
          </cell>
          <cell r="C6310" t="str">
            <v>UN</v>
          </cell>
          <cell r="D6310">
            <v>1688.58</v>
          </cell>
          <cell r="E6310">
            <v>12.9</v>
          </cell>
          <cell r="F6310">
            <v>1701.48</v>
          </cell>
        </row>
        <row r="6311">
          <cell r="A6311">
            <v>89691</v>
          </cell>
          <cell r="B6311" t="str">
            <v>TE, CPVC, SOLDÁVEL, DN 15MM, INSTALADO EM RAMAL OU SUB-RAMAL DE ÁGUA - FORNECIMENTO E INSTALAÇÃO. AF_06/2022</v>
          </cell>
          <cell r="C6311" t="str">
            <v>UN</v>
          </cell>
          <cell r="D6311">
            <v>9.41</v>
          </cell>
          <cell r="E6311">
            <v>5.51</v>
          </cell>
          <cell r="F6311">
            <v>14.92</v>
          </cell>
        </row>
        <row r="6312">
          <cell r="A6312">
            <v>89697</v>
          </cell>
          <cell r="B6312" t="str">
            <v>TE, CPVC, SOLDÁVEL, DN 22MM, INSTALADO EM RAMAL OU SUB-RAMAL DE ÁGUA - FORNECIMENTO E INSTALAÇÃO. AF_06/2022</v>
          </cell>
          <cell r="C6312" t="str">
            <v>UN</v>
          </cell>
          <cell r="D6312">
            <v>12.57</v>
          </cell>
          <cell r="E6312">
            <v>6.97</v>
          </cell>
          <cell r="F6312">
            <v>19.54</v>
          </cell>
        </row>
        <row r="6313">
          <cell r="A6313">
            <v>89705</v>
          </cell>
          <cell r="B6313" t="str">
            <v>TÊ, CPVC, SOLDÁVEL, DN28MM, INSTALADO EM RAMAL OU SUB-RAMAL DE ÁGUA   FORNECIMENTO E INSTALAÇÃO. AF_06/2022</v>
          </cell>
          <cell r="C6313" t="str">
            <v>UN</v>
          </cell>
          <cell r="D6313">
            <v>19.87</v>
          </cell>
          <cell r="E6313">
            <v>8.1999999999999993</v>
          </cell>
          <cell r="F6313">
            <v>28.07</v>
          </cell>
        </row>
        <row r="6314">
          <cell r="A6314">
            <v>89706</v>
          </cell>
          <cell r="B6314" t="str">
            <v>TÊ, CPVC, SOLDÁVEL, DN35MM, INSTALADO EM RAMAL OU SUB-RAMAL DE ÁGUA   FORNECIMENTO E INSTALAÇÃO. AF_06/2022</v>
          </cell>
          <cell r="C6314" t="str">
            <v>UN</v>
          </cell>
          <cell r="D6314">
            <v>51.48</v>
          </cell>
          <cell r="E6314">
            <v>9.65</v>
          </cell>
          <cell r="F6314">
            <v>61.13</v>
          </cell>
        </row>
        <row r="6315">
          <cell r="A6315">
            <v>104015</v>
          </cell>
          <cell r="B6315" t="str">
            <v>TE DE REDUÇÃO, CPVC, SOLDÁVEL, DN 22 X 15 MM, INSTALADO EM RAMAL OU SUB-RAMAL DE ÁGUA - FORNECIMENTO E INSTALAÇÃO. AF_06/2022</v>
          </cell>
          <cell r="C6315" t="str">
            <v>UN</v>
          </cell>
          <cell r="D6315">
            <v>11.74</v>
          </cell>
          <cell r="E6315">
            <v>6.23</v>
          </cell>
          <cell r="F6315">
            <v>17.97</v>
          </cell>
        </row>
        <row r="6316">
          <cell r="A6316">
            <v>104016</v>
          </cell>
          <cell r="B6316" t="str">
            <v>TE DE REDUÇÃO, CPVC, SOLDÁVEL, DN 28 X 22 MM, INSTALADO EM RAMAL OU SUB-RAMAL DE ÁGUA - FORNECIMENTO E INSTALAÇÃO. AF_06/2022</v>
          </cell>
          <cell r="C6316" t="str">
            <v>UN</v>
          </cell>
          <cell r="D6316">
            <v>16.600000000000001</v>
          </cell>
          <cell r="E6316">
            <v>7.58</v>
          </cell>
          <cell r="F6316">
            <v>24.18</v>
          </cell>
        </row>
        <row r="6317">
          <cell r="A6317">
            <v>104017</v>
          </cell>
          <cell r="B6317" t="str">
            <v>TE DE REDUÇÃO, CPVC, SOLDÁVEL, DN 35 X 28 MM, INSTALADO EM RAMAL OU SUB-RAMAL DE ÁGUA - FORNECIMENTO E INSTALAÇÃO. AF_06/2022</v>
          </cell>
          <cell r="C6317" t="str">
            <v>UN</v>
          </cell>
          <cell r="D6317">
            <v>40</v>
          </cell>
          <cell r="E6317">
            <v>8.94</v>
          </cell>
          <cell r="F6317">
            <v>48.94</v>
          </cell>
        </row>
        <row r="6318">
          <cell r="A6318">
            <v>104018</v>
          </cell>
          <cell r="B6318" t="str">
            <v>TE DE REDUÇÃO, CPVC, SOLDÁVEL, DN 35 X 28 MM, INSTALADO EM RAMAL OU SUB-RAMAL DE ÁGUA - FORNECIMENTO E INSTALAÇÃO. AF_06/2022</v>
          </cell>
          <cell r="C6318" t="str">
            <v>UN</v>
          </cell>
          <cell r="D6318">
            <v>16.28</v>
          </cell>
          <cell r="E6318">
            <v>6.79</v>
          </cell>
          <cell r="F6318">
            <v>23.07</v>
          </cell>
        </row>
        <row r="6319">
          <cell r="A6319">
            <v>89703</v>
          </cell>
          <cell r="B6319" t="str">
            <v>TE MISTURADOR DE TRANSIÇÃO, CPVC, SOLDÁVEL, DN 22MM X 3/4, INSTALADO EM RAMAL OU SUB-RAMAL DE ÁGUA - FORNECIMENTO E INSTALAÇÃO. AF_06/2022</v>
          </cell>
          <cell r="C6319" t="str">
            <v>UN</v>
          </cell>
          <cell r="D6319">
            <v>44.87</v>
          </cell>
          <cell r="E6319">
            <v>6.74</v>
          </cell>
          <cell r="F6319">
            <v>51.61</v>
          </cell>
        </row>
        <row r="6320">
          <cell r="A6320">
            <v>89694</v>
          </cell>
          <cell r="B6320" t="str">
            <v>TE DE TRANSIÇÃO, CPVC, SOLDÁVEL, DN 15MM X 1/2 , INSTALADO EM RAMAL OU SUB-RAMAL DE ÁGUA   FORNECIMENTO E INSTALAÇÃO. AF_06/2022</v>
          </cell>
          <cell r="C6320" t="str">
            <v>UN</v>
          </cell>
          <cell r="D6320">
            <v>16.39</v>
          </cell>
          <cell r="E6320">
            <v>5.51</v>
          </cell>
          <cell r="F6320">
            <v>21.9</v>
          </cell>
        </row>
        <row r="6321">
          <cell r="A6321">
            <v>89700</v>
          </cell>
          <cell r="B6321" t="str">
            <v>TE DE TRANSIÇÃO, CPVC, SOLDÁVEL, DN 22MM X 1/2 , INSTALADO EM RAMAL OU SUB-RAMAL DE ÁGUA   FORNECIMENTO E INSTALAÇÃO. AF_06/2022</v>
          </cell>
          <cell r="C6321" t="str">
            <v>UN</v>
          </cell>
          <cell r="D6321">
            <v>18.850000000000001</v>
          </cell>
          <cell r="E6321">
            <v>6.22</v>
          </cell>
          <cell r="F6321">
            <v>25.07</v>
          </cell>
        </row>
        <row r="6322">
          <cell r="A6322">
            <v>89959</v>
          </cell>
          <cell r="B6322" t="str">
            <v>PONTO DE CONSUMO TERMINAL DE ÁGUA QUENTE (SUBRAMAL) COM TUBULAÇÃO DE CPVC, DN 22 MM, INSTALADO EM RAMAL DE ÁGUA, INCLUSOS RASGO E CHUMBAMENTO EM ALVENARIA. AF_12/2014</v>
          </cell>
          <cell r="C6322" t="str">
            <v>UN</v>
          </cell>
          <cell r="D6322">
            <v>148.4</v>
          </cell>
          <cell r="E6322">
            <v>112.32</v>
          </cell>
          <cell r="F6322">
            <v>260.72000000000003</v>
          </cell>
        </row>
        <row r="6323">
          <cell r="A6323">
            <v>89718</v>
          </cell>
          <cell r="B6323" t="str">
            <v>TUBO, CPVC, SOLDÁVEL, DN 35MM, INSTALADO EM RAMAL DE DISTRIBUIÇÃO DE ÁGUA   FORNECIMENTO E INSTALAÇÃO. AF_06/2022</v>
          </cell>
          <cell r="C6323" t="str">
            <v>M</v>
          </cell>
          <cell r="D6323">
            <v>50.69</v>
          </cell>
          <cell r="E6323">
            <v>7.55</v>
          </cell>
          <cell r="F6323">
            <v>58.24</v>
          </cell>
        </row>
        <row r="6324">
          <cell r="A6324">
            <v>89765</v>
          </cell>
          <cell r="B6324" t="str">
            <v>TE, CPVC, SOLDÁVEL, DN 22MM, INSTALADO EM RAMAL DE DISTRIBUIÇÃO DE ÁGUA - FORNECIMENTO E INSTALAÇÃO. AF_06/2022</v>
          </cell>
          <cell r="C6324" t="str">
            <v>UN</v>
          </cell>
          <cell r="D6324">
            <v>12.29</v>
          </cell>
          <cell r="E6324">
            <v>6.23</v>
          </cell>
          <cell r="F6324">
            <v>18.52</v>
          </cell>
        </row>
        <row r="6325">
          <cell r="A6325">
            <v>89768</v>
          </cell>
          <cell r="B6325" t="str">
            <v>TÊ, CPVC, SOLDÁVEL, DN 28MM, INSTALADO EM RAMAL DE DISTRIBUIÇÃO DE ÁGUA - FORNECIMENTO E INSTALAÇÃO. AF_06/2022</v>
          </cell>
          <cell r="C6325" t="str">
            <v>UN</v>
          </cell>
          <cell r="D6325">
            <v>19.54</v>
          </cell>
          <cell r="E6325">
            <v>7.34</v>
          </cell>
          <cell r="F6325">
            <v>26.88</v>
          </cell>
        </row>
        <row r="6326">
          <cell r="A6326">
            <v>89769</v>
          </cell>
          <cell r="B6326" t="str">
            <v>TÊ, CPVC, SOLDÁVEL, DN35MM, INSTALADO EM RAMAL DE DISTRIBUIÇÃO DE ÁGUA - FORNECIMENTO E INSTALAÇÃO. AF_06/2022</v>
          </cell>
          <cell r="C6326" t="str">
            <v>UN</v>
          </cell>
          <cell r="D6326">
            <v>51.08</v>
          </cell>
          <cell r="E6326">
            <v>8.65</v>
          </cell>
          <cell r="F6326">
            <v>59.73</v>
          </cell>
        </row>
        <row r="6327">
          <cell r="A6327">
            <v>104022</v>
          </cell>
          <cell r="B6327" t="str">
            <v>TE, CPVC, SOLDÁVEL, DN  42MM, INSTALADO EM RAMAL DE DISTRIBUIÇÃO DE ÁGUA  FORNECIMENTO E INSTALAÇÃO. AF_06/2022</v>
          </cell>
          <cell r="C6327" t="str">
            <v>UN</v>
          </cell>
          <cell r="D6327">
            <v>64.52</v>
          </cell>
          <cell r="E6327">
            <v>9.94</v>
          </cell>
          <cell r="F6327">
            <v>74.459999999999994</v>
          </cell>
        </row>
        <row r="6328">
          <cell r="A6328">
            <v>104019</v>
          </cell>
          <cell r="B6328" t="str">
            <v>TE DE REDUÇÃO, CPVC, SOLDÁVEL, DN 35 X 28 MM, INSTALADO EM RAMAL DE DISTRIBUIÇÃO DE ÁGUA - FORNECIMENTO E INSTALAÇÃO. AF_06/2022</v>
          </cell>
          <cell r="C6328" t="str">
            <v>UN</v>
          </cell>
          <cell r="D6328">
            <v>39.64</v>
          </cell>
          <cell r="E6328">
            <v>7.99</v>
          </cell>
          <cell r="F6328">
            <v>47.63</v>
          </cell>
        </row>
        <row r="6329">
          <cell r="A6329">
            <v>104030</v>
          </cell>
          <cell r="B6329" t="str">
            <v>TE DE REDUÇÃO, CPVC, SOLDÁVEL, DN 42 X 35 MM, INSTALADO EM RAMAL DE DISTRIBUIÇÃO DE ÁGUA - FORNECIMENTO E INSTALAÇÃO. AF_06/2022</v>
          </cell>
          <cell r="C6329" t="str">
            <v>UN</v>
          </cell>
          <cell r="D6329">
            <v>56.75</v>
          </cell>
          <cell r="E6329">
            <v>9.2899999999999991</v>
          </cell>
          <cell r="F6329">
            <v>66.040000000000006</v>
          </cell>
        </row>
        <row r="6330">
          <cell r="A6330">
            <v>89772</v>
          </cell>
          <cell r="B6330" t="str">
            <v>TUBO, CPVC, SOLDÁVEL, DN 54MM, INSTALADO EM PRUMADA DE ÁGUA   FORNECIMENTO E INSTALAÇÃO. AF_06/2022</v>
          </cell>
          <cell r="C6330" t="str">
            <v>M</v>
          </cell>
          <cell r="D6330">
            <v>94.13</v>
          </cell>
          <cell r="E6330">
            <v>1.35</v>
          </cell>
          <cell r="F6330">
            <v>95.48</v>
          </cell>
        </row>
        <row r="6331">
          <cell r="A6331">
            <v>89842</v>
          </cell>
          <cell r="B6331" t="str">
            <v>TÊ, CPVC, SOLDÁVEL, DN 35MM, INSTALADO EM PRUMADA DE ÁGUA   FORNECIMENTO E INSTALAÇÃO. AF_06/2022</v>
          </cell>
          <cell r="C6331" t="str">
            <v>UN</v>
          </cell>
          <cell r="D6331">
            <v>49.58</v>
          </cell>
          <cell r="E6331">
            <v>4.6399999999999997</v>
          </cell>
          <cell r="F6331">
            <v>54.22</v>
          </cell>
        </row>
        <row r="6332">
          <cell r="A6332">
            <v>89844</v>
          </cell>
          <cell r="B6332" t="str">
            <v>TE, CPVC, SOLDÁVEL, DN  42MM, INSTALADO EM PRUMADA DE ÁGUA   FORNECIMENTO E INSTALAÇÃO. AF_06/2022</v>
          </cell>
          <cell r="C6332" t="str">
            <v>UN</v>
          </cell>
          <cell r="D6332">
            <v>62.8</v>
          </cell>
          <cell r="E6332">
            <v>5.44</v>
          </cell>
          <cell r="F6332">
            <v>68.239999999999995</v>
          </cell>
        </row>
        <row r="6333">
          <cell r="A6333">
            <v>89845</v>
          </cell>
          <cell r="B6333" t="str">
            <v>TÊ, CPVC, SOLDÁVEL, DN 54 MM, INSTALADO EM PRUMADA DE ÁGUA   FORNECIMENTO E INSTALAÇÃO. AF_06/2022</v>
          </cell>
          <cell r="C6333" t="str">
            <v>UN</v>
          </cell>
          <cell r="D6333">
            <v>100.06</v>
          </cell>
          <cell r="E6333">
            <v>6.81</v>
          </cell>
          <cell r="F6333">
            <v>106.87</v>
          </cell>
        </row>
        <row r="6334">
          <cell r="A6334">
            <v>89846</v>
          </cell>
          <cell r="B6334" t="str">
            <v>TÊ, CPVC, SOLDÁVEL, DN 73MM, INSTALADO EM PRUMADA DE ÁGUA   FORNECIMENTO E INSTALAÇÃO. AF_06/2022</v>
          </cell>
          <cell r="C6334" t="str">
            <v>UN</v>
          </cell>
          <cell r="D6334">
            <v>219.02</v>
          </cell>
          <cell r="E6334">
            <v>8.9700000000000006</v>
          </cell>
          <cell r="F6334">
            <v>227.99</v>
          </cell>
        </row>
        <row r="6335">
          <cell r="A6335">
            <v>89847</v>
          </cell>
          <cell r="B6335" t="str">
            <v>TÊ, CPVC, SOLDÁVEL, DN 89MM, INSTALADO EM PRUMADA DE ÁGUA   FORNECIMENTO E INSTALAÇÃO. AF_06/2022</v>
          </cell>
          <cell r="C6335" t="str">
            <v>UN</v>
          </cell>
          <cell r="D6335">
            <v>261.89999999999998</v>
          </cell>
          <cell r="E6335">
            <v>10.78</v>
          </cell>
          <cell r="F6335">
            <v>272.68</v>
          </cell>
        </row>
        <row r="6336">
          <cell r="A6336">
            <v>104020</v>
          </cell>
          <cell r="B6336" t="str">
            <v>TE DE REDUÇÃO, CPVC, SOLDÁVEL, DN 42 X 35 MM, INSTALADO EM PRUMADA DE ÁGUA - FORNECIMENTO E INSTALAÇÃO. AF_06/2022</v>
          </cell>
          <cell r="C6336" t="str">
            <v>UN</v>
          </cell>
          <cell r="D6336">
            <v>55.11</v>
          </cell>
          <cell r="E6336">
            <v>5.05</v>
          </cell>
          <cell r="F6336">
            <v>60.16</v>
          </cell>
        </row>
        <row r="6337">
          <cell r="A6337">
            <v>94756</v>
          </cell>
          <cell r="B6337" t="str">
            <v>TE, CPVC, SOLDÁVEL, DN 22 MM, INSTALADO EM RESERVAÇÃO DE ÁGUA DE EDIFICAÇÃO QUE POSSUA RESERVATÓRIO DE FIBRA/FIBROCIMENTO  FORNECIMENTO E INSTALAÇÃO. AF_06/2016</v>
          </cell>
          <cell r="C6337" t="str">
            <v>UN</v>
          </cell>
          <cell r="D6337">
            <v>8.27</v>
          </cell>
          <cell r="E6337">
            <v>5.58</v>
          </cell>
          <cell r="F6337">
            <v>13.85</v>
          </cell>
        </row>
        <row r="6338">
          <cell r="A6338">
            <v>94757</v>
          </cell>
          <cell r="B6338" t="str">
            <v>TE, CPVC, SOLDÁVEL, DN 28 MM, INSTALADO EM RESERVAÇÃO DE ÁGUA DE EDIFICAÇÃO QUE POSSUA RESERVATÓRIO DE FIBRA/FIBROCIMENTO  FORNECIMENTO E INSTALAÇÃO. AF_06/2016</v>
          </cell>
          <cell r="C6338" t="str">
            <v>UN</v>
          </cell>
          <cell r="D6338">
            <v>13.52</v>
          </cell>
          <cell r="E6338">
            <v>5.58</v>
          </cell>
          <cell r="F6338">
            <v>19.100000000000001</v>
          </cell>
        </row>
        <row r="6339">
          <cell r="A6339">
            <v>94758</v>
          </cell>
          <cell r="B6339" t="str">
            <v>TE, CPVC, SOLDÁVEL, DN 35 MM, INSTALADO EM RESERVAÇÃO DE ÁGUA DE EDIFICAÇÃO QUE POSSUA RESERVATÓRIO DE FIBRA/FIBROCIMENTO  FORNECIMENTO E INSTALAÇÃO. AF_06/2016</v>
          </cell>
          <cell r="C6339" t="str">
            <v>UN</v>
          </cell>
          <cell r="D6339">
            <v>44.22</v>
          </cell>
          <cell r="E6339">
            <v>7.32</v>
          </cell>
          <cell r="F6339">
            <v>51.54</v>
          </cell>
        </row>
        <row r="6340">
          <cell r="A6340">
            <v>94759</v>
          </cell>
          <cell r="B6340" t="str">
            <v>TE, CPVC, SOLDÁVEL, DN 42 MM, INSTALADO EM RESERVAÇÃO DE ÁGUA DE EDIFICAÇÃO QUE POSSUA RESERVATÓRIO DE FIBRA/FIBROCIMENTO  FORNECIMENTO E INSTALAÇÃO. AF_06/2016</v>
          </cell>
          <cell r="C6340" t="str">
            <v>UN</v>
          </cell>
          <cell r="D6340">
            <v>55.59</v>
          </cell>
          <cell r="E6340">
            <v>7.32</v>
          </cell>
          <cell r="F6340">
            <v>62.91</v>
          </cell>
        </row>
        <row r="6341">
          <cell r="A6341">
            <v>94760</v>
          </cell>
          <cell r="B6341" t="str">
            <v>TE, CPVC, SOLDÁVEL, DN 54 MM, INSTALADO EM RESERVAÇÃO DE ÁGUA DE EDIFICAÇÃO QUE POSSUA RESERVATÓRIO DE FIBRA/FIBROCIMENTO  FORNECIMENTO E INSTALAÇÃO. AF_06/2016</v>
          </cell>
          <cell r="C6341" t="str">
            <v>UN</v>
          </cell>
          <cell r="D6341">
            <v>92.82</v>
          </cell>
          <cell r="E6341">
            <v>12.75</v>
          </cell>
          <cell r="F6341">
            <v>105.57</v>
          </cell>
        </row>
        <row r="6342">
          <cell r="A6342">
            <v>94761</v>
          </cell>
          <cell r="B6342" t="str">
            <v>TE, CPVC, SOLDÁVEL, DN 73 MM, INSTALADO EM RESERVAÇÃO DE ÁGUA DE EDIFICAÇÃO QUE POSSUA RESERVATÓRIO DE FIBRA/FIBROCIMENTO  FORNECIMENTO E INSTALAÇÃO. AF_06/2016</v>
          </cell>
          <cell r="C6342" t="str">
            <v>UN</v>
          </cell>
          <cell r="D6342">
            <v>208.61</v>
          </cell>
          <cell r="E6342">
            <v>12.75</v>
          </cell>
          <cell r="F6342">
            <v>221.36</v>
          </cell>
        </row>
        <row r="6343">
          <cell r="A6343">
            <v>94762</v>
          </cell>
          <cell r="B6343" t="str">
            <v>TE, CPVC, SOLDÁVEL, DN 89 MM, INSTALADO EM RESERVAÇÃO DE ÁGUA DE EDIFICAÇÃO QUE POSSUA RESERVATÓRIO DE FIBRA/FIBROCIMENTO  FORNECIMENTO E INSTALAÇÃO. AF_06/2016</v>
          </cell>
          <cell r="C6343" t="str">
            <v>UN</v>
          </cell>
          <cell r="D6343">
            <v>247.29</v>
          </cell>
          <cell r="E6343">
            <v>25.81</v>
          </cell>
          <cell r="F6343">
            <v>273.10000000000002</v>
          </cell>
        </row>
        <row r="6344">
          <cell r="A6344">
            <v>94763</v>
          </cell>
          <cell r="B6344" t="str">
            <v>TE, CPVC, SOLDÁVEL, DN 114 MM, INSTALADO EM RESERVAÇÃO DE ÁGUA DE EDIFICAÇÃO QUE POSSUA RESERVATÓRIO DE FIBRA/FIBROCIMENTO - FORNECIMENTO E INSTALAÇÃO. AF_06/2016</v>
          </cell>
          <cell r="C6344" t="str">
            <v>UN</v>
          </cell>
          <cell r="D6344">
            <v>305.64</v>
          </cell>
          <cell r="E6344">
            <v>25.81</v>
          </cell>
          <cell r="F6344">
            <v>331.45</v>
          </cell>
        </row>
        <row r="6345">
          <cell r="A6345">
            <v>89974</v>
          </cell>
          <cell r="B6345" t="str">
            <v>KIT DE TÊ MISTURADOR EM CPVC ¾" COM DUPLO COMANDO PARA CHUVEIRO, INCLUSIVE CONEXÕES, INSTALADO EM RAMAL DE ÁGUA - FORNECIMENTO E INSTALAÇÃO. AF_12/2014</v>
          </cell>
          <cell r="C6345" t="str">
            <v>UN</v>
          </cell>
          <cell r="D6345">
            <v>260.63</v>
          </cell>
          <cell r="E6345">
            <v>61.73</v>
          </cell>
          <cell r="F6345">
            <v>322.36</v>
          </cell>
        </row>
        <row r="6346">
          <cell r="A6346">
            <v>89695</v>
          </cell>
          <cell r="B6346" t="str">
            <v>TÊ MISTURADOR, CPVC, SOLDÁVEL, DN15MM, INSTALADO EM RAMAL OU SUB-RAMAL DE ÁGUA   FORNECIMENTO E INSTALAÇÃO. AF_06/2022</v>
          </cell>
          <cell r="C6346" t="str">
            <v>UN</v>
          </cell>
          <cell r="D6346">
            <v>13.17</v>
          </cell>
          <cell r="E6346">
            <v>5.51</v>
          </cell>
          <cell r="F6346">
            <v>18.68</v>
          </cell>
        </row>
        <row r="6347">
          <cell r="A6347">
            <v>89702</v>
          </cell>
          <cell r="B6347" t="str">
            <v>TÊ MISTURADOR, CPVC, SOLDÁVEL, DN22MM, INSTALADO EM RAMAL OU SUB-RAMAL DE ÁGUA   FORNECIMENTO E INSTALAÇÃO. AF_06/2022</v>
          </cell>
          <cell r="C6347" t="str">
            <v>UN</v>
          </cell>
          <cell r="D6347">
            <v>17.13</v>
          </cell>
          <cell r="E6347">
            <v>6.97</v>
          </cell>
          <cell r="F6347">
            <v>24.1</v>
          </cell>
        </row>
        <row r="6348">
          <cell r="A6348">
            <v>89767</v>
          </cell>
          <cell r="B6348" t="str">
            <v>TÊ MISTURADOR, CPVC, SOLDÁVEL, DN 22MM, INSTALADO EM RAMAL DE DISTRIBUIÇÃO DE ÁGUA - FORNECIMENTO E INSTALAÇÃO. AF_06/2022</v>
          </cell>
          <cell r="C6348" t="str">
            <v>UN</v>
          </cell>
          <cell r="D6348">
            <v>16.86</v>
          </cell>
          <cell r="E6348">
            <v>6.22</v>
          </cell>
          <cell r="F6348">
            <v>23.08</v>
          </cell>
        </row>
        <row r="6349">
          <cell r="A6349">
            <v>89654</v>
          </cell>
          <cell r="B6349" t="str">
            <v>UNIÃO, CPVC, SOLDÁVEL, DN15MM, INSTALADO EM RAMAL OU SUB-RAMAL DE ÁGUA   FORNECIMENTO E INSTALAÇÃO. AF_06/2022</v>
          </cell>
          <cell r="C6349" t="str">
            <v>UN</v>
          </cell>
          <cell r="D6349">
            <v>19.010000000000002</v>
          </cell>
          <cell r="E6349">
            <v>2.74</v>
          </cell>
          <cell r="F6349">
            <v>21.75</v>
          </cell>
        </row>
        <row r="6350">
          <cell r="A6350">
            <v>89661</v>
          </cell>
          <cell r="B6350" t="str">
            <v>UNIÃO, CPVC, SOLDÁVEL, DN22MM, INSTALADO EM RAMAL OU SUB-RAMAL DE ÁGUA   FORNECIMENTO E INSTALAÇÃO. AF_06/2022</v>
          </cell>
          <cell r="C6350" t="str">
            <v>UN</v>
          </cell>
          <cell r="D6350">
            <v>21.96</v>
          </cell>
          <cell r="E6350">
            <v>3.47</v>
          </cell>
          <cell r="F6350">
            <v>25.43</v>
          </cell>
        </row>
        <row r="6351">
          <cell r="A6351">
            <v>89674</v>
          </cell>
          <cell r="B6351" t="str">
            <v>UNIÃO, CPVC, SOLDÁVEL, DN28MM, INSTALADO EM RAMAL OU SUB-RAMAL DE ÁGUA   FORNECIMENTO E INSTALAÇÃO. AF_06/2022</v>
          </cell>
          <cell r="C6351" t="str">
            <v>UN</v>
          </cell>
          <cell r="D6351">
            <v>29.03</v>
          </cell>
          <cell r="E6351">
            <v>4.09</v>
          </cell>
          <cell r="F6351">
            <v>33.119999999999997</v>
          </cell>
        </row>
        <row r="6352">
          <cell r="A6352">
            <v>89684</v>
          </cell>
          <cell r="B6352" t="str">
            <v>UNIÃO, CPVC, SOLDÁVEL, DN35MM, INSTALADO EM RAMAL OU SUB-RAMAL DE ÁGUA   FORNECIMENTO E INSTALAÇÃO. AF_06/2022</v>
          </cell>
          <cell r="C6352" t="str">
            <v>UN</v>
          </cell>
          <cell r="D6352">
            <v>43.21</v>
          </cell>
          <cell r="E6352">
            <v>4.8099999999999996</v>
          </cell>
          <cell r="F6352">
            <v>48.02</v>
          </cell>
        </row>
        <row r="6353">
          <cell r="A6353">
            <v>89741</v>
          </cell>
          <cell r="B6353" t="str">
            <v>UNIÃO, CPVC, SOLDÁVEL, DN 22MM, INSTALADO EM RAMAL DE DISTRIBUIÇÃO DE ÁGUA   FORNECIMENTO E INSTALAÇÃO. AF_06/2022</v>
          </cell>
          <cell r="C6353" t="str">
            <v>UN</v>
          </cell>
          <cell r="D6353">
            <v>21.82</v>
          </cell>
          <cell r="E6353">
            <v>3.1</v>
          </cell>
          <cell r="F6353">
            <v>24.92</v>
          </cell>
        </row>
        <row r="6354">
          <cell r="A6354">
            <v>89757</v>
          </cell>
          <cell r="B6354" t="str">
            <v>UNIÃO, CPVC, SOLDÁVEL, DN 28MM, INSTALADO EM RAMAL DE DISTRIBUIÇÃO DE ÁGUA   FORNECIMENTO E INSTALAÇÃO. AF_06/2022</v>
          </cell>
          <cell r="C6354" t="str">
            <v>UN</v>
          </cell>
          <cell r="D6354">
            <v>28.87</v>
          </cell>
          <cell r="E6354">
            <v>3.65</v>
          </cell>
          <cell r="F6354">
            <v>32.520000000000003</v>
          </cell>
        </row>
        <row r="6355">
          <cell r="A6355">
            <v>89762</v>
          </cell>
          <cell r="B6355" t="str">
            <v>UNIÃO, CPVC, SOLDÁVEL, DN35MM, INSTALADO EM RAMAL DE DISTRIBUIÇÃO DE ÁGUA - FORNECIMENTO E INSTALAÇÃO. AF_06/2022</v>
          </cell>
          <cell r="C6355" t="str">
            <v>UN</v>
          </cell>
          <cell r="D6355">
            <v>43.02</v>
          </cell>
          <cell r="E6355">
            <v>4.3</v>
          </cell>
          <cell r="F6355">
            <v>47.32</v>
          </cell>
        </row>
        <row r="6356">
          <cell r="A6356">
            <v>104027</v>
          </cell>
          <cell r="B6356" t="str">
            <v>UNIÃO, CPVC, SOLDÁVEL, DN 42MM, INSTALADO EM RAMAL DE DISTRIBUIÇÃO DE ÁGUA   FORNECIMENTO E INSTALAÇÃO. AF_06/2022</v>
          </cell>
          <cell r="C6356" t="str">
            <v>UN</v>
          </cell>
          <cell r="D6356">
            <v>63.01</v>
          </cell>
          <cell r="E6356">
            <v>4.95</v>
          </cell>
          <cell r="F6356">
            <v>67.959999999999994</v>
          </cell>
        </row>
        <row r="6357">
          <cell r="A6357">
            <v>89816</v>
          </cell>
          <cell r="B6357" t="str">
            <v>UNIÃO, CPVC, SOLDÁVEL, DN35MM, INSTALADO EM PRUMADA DE ÁGUA   FORNECIMENTO E INSTALAÇÃO. AF_06/2022</v>
          </cell>
          <cell r="C6357" t="str">
            <v>UN</v>
          </cell>
          <cell r="D6357">
            <v>42.26</v>
          </cell>
          <cell r="E6357">
            <v>2.31</v>
          </cell>
          <cell r="F6357">
            <v>44.57</v>
          </cell>
        </row>
        <row r="6358">
          <cell r="A6358">
            <v>89828</v>
          </cell>
          <cell r="B6358" t="str">
            <v>UNIÃO, CPVC, SOLDÁVEL, DN42MM, INSTALADO EM PRUMADA DE ÁGUA   FORNECIMENTO E INSTALAÇÃO. AF_06/2022</v>
          </cell>
          <cell r="C6358" t="str">
            <v>UN</v>
          </cell>
          <cell r="D6358">
            <v>62.14</v>
          </cell>
          <cell r="E6358">
            <v>2.71</v>
          </cell>
          <cell r="F6358">
            <v>64.849999999999994</v>
          </cell>
        </row>
        <row r="6359">
          <cell r="A6359">
            <v>89837</v>
          </cell>
          <cell r="B6359" t="str">
            <v>UNIÃO, CPVC, SOLDÁVEL, DN 54MM, INSTALADO EM PRUMADA DE ÁGUA   FORNECIMENTO E INSTALAÇÃO. AF_06/2022</v>
          </cell>
          <cell r="C6359" t="str">
            <v>UN</v>
          </cell>
          <cell r="D6359">
            <v>139.72</v>
          </cell>
          <cell r="E6359">
            <v>3.37</v>
          </cell>
          <cell r="F6359">
            <v>143.09</v>
          </cell>
        </row>
        <row r="6360">
          <cell r="A6360">
            <v>89839</v>
          </cell>
          <cell r="B6360" t="str">
            <v>UNIÃO, CPVC, SOLDÁVEL, DN 73MM, INSTALADO EM PRUMADA DE ÁGUA   FORNECIMENTO E INSTALAÇÃO. AF_06/2022</v>
          </cell>
          <cell r="C6360" t="str">
            <v>UN</v>
          </cell>
          <cell r="D6360">
            <v>181.33</v>
          </cell>
          <cell r="E6360">
            <v>4.47</v>
          </cell>
          <cell r="F6360">
            <v>185.8</v>
          </cell>
        </row>
        <row r="6361">
          <cell r="A6361">
            <v>89841</v>
          </cell>
          <cell r="B6361" t="str">
            <v>UNIÃO, CPVC, SOLDÁVEL, DN 89MM, INSTALADO EM PRUMADA DE ÁGUA   FORNECIMENTO E INSTALAÇÃO. AF_06/2022</v>
          </cell>
          <cell r="C6361" t="str">
            <v>UN</v>
          </cell>
          <cell r="D6361">
            <v>276.89</v>
          </cell>
          <cell r="E6361">
            <v>5.4</v>
          </cell>
          <cell r="F6361">
            <v>282.29000000000002</v>
          </cell>
        </row>
        <row r="6362">
          <cell r="A6362"/>
          <cell r="B6362" t="str">
            <v>REDE, TRATAMENTO E INSTALAÇÕES DE ESGOTO</v>
          </cell>
          <cell r="C6362"/>
          <cell r="D6362"/>
          <cell r="E6362"/>
          <cell r="F6362"/>
        </row>
        <row r="6363">
          <cell r="A6363" t="str">
            <v>AUX1678</v>
          </cell>
          <cell r="B6363" t="str">
            <v>ENVELOPAMENTO DE TUBULAÇÃO ENTERRADA, COM CONCRETO</v>
          </cell>
          <cell r="C6363" t="str">
            <v>M</v>
          </cell>
          <cell r="D6363">
            <v>17.97</v>
          </cell>
          <cell r="E6363">
            <v>16.16</v>
          </cell>
          <cell r="F6363">
            <v>34.130000000000003</v>
          </cell>
        </row>
        <row r="6364">
          <cell r="A6364" t="str">
            <v>AUX1622</v>
          </cell>
          <cell r="B6364" t="str">
            <v>DESOBSTRUÇÃO DE TUBULAÇÕES</v>
          </cell>
          <cell r="C6364" t="str">
            <v>M</v>
          </cell>
          <cell r="D6364">
            <v>10.07</v>
          </cell>
          <cell r="E6364">
            <v>25.22</v>
          </cell>
          <cell r="F6364">
            <v>35.29</v>
          </cell>
        </row>
        <row r="6365">
          <cell r="A6365" t="str">
            <v>AUX0025</v>
          </cell>
          <cell r="B6365" t="str">
            <v>LIMPEZA DE CAIXA DE INSPEÇÃO</v>
          </cell>
          <cell r="C6365" t="str">
            <v>UN</v>
          </cell>
          <cell r="D6365">
            <v>2.31</v>
          </cell>
          <cell r="E6365">
            <v>4.51</v>
          </cell>
          <cell r="F6365">
            <v>6.82</v>
          </cell>
        </row>
        <row r="6366">
          <cell r="A6366" t="str">
            <v>AUX0026</v>
          </cell>
          <cell r="B6366" t="str">
            <v>LIMPEZA DE FOSSA SÉPTICA</v>
          </cell>
          <cell r="C6366" t="str">
            <v>M3</v>
          </cell>
          <cell r="D6366">
            <v>197.36</v>
          </cell>
          <cell r="E6366">
            <v>0</v>
          </cell>
          <cell r="F6366">
            <v>197.36</v>
          </cell>
        </row>
        <row r="6367">
          <cell r="A6367" t="str">
            <v>AUX0027</v>
          </cell>
          <cell r="B6367" t="str">
            <v>LIMPEZA DE SUMIDOURO, POR VIAGEM DE 7M3</v>
          </cell>
          <cell r="C6367" t="str">
            <v>VG</v>
          </cell>
          <cell r="D6367">
            <v>1555.53</v>
          </cell>
          <cell r="E6367">
            <v>0</v>
          </cell>
          <cell r="F6367">
            <v>1555.53</v>
          </cell>
        </row>
        <row r="6368">
          <cell r="A6368" t="str">
            <v>AUX0179</v>
          </cell>
          <cell r="B6368" t="str">
            <v>DESENTUPIMENTO DE RAMAIS DE ESGOTO OU ÁGUAS PLUVIAIS</v>
          </cell>
          <cell r="C6368" t="str">
            <v>M</v>
          </cell>
          <cell r="D6368">
            <v>3.73</v>
          </cell>
          <cell r="E6368">
            <v>9.06</v>
          </cell>
          <cell r="F6368">
            <v>12.79</v>
          </cell>
        </row>
        <row r="6369">
          <cell r="A6369" t="str">
            <v>AUX0561</v>
          </cell>
          <cell r="B6369" t="str">
            <v>RETIRADA DE CAIXAS SIFONADAS OU RALOS</v>
          </cell>
          <cell r="C6369" t="str">
            <v>UN</v>
          </cell>
          <cell r="D6369">
            <v>3.95</v>
          </cell>
          <cell r="E6369">
            <v>11.67</v>
          </cell>
          <cell r="F6369">
            <v>15.62</v>
          </cell>
        </row>
        <row r="6370">
          <cell r="A6370" t="str">
            <v>AUX0632</v>
          </cell>
          <cell r="B6370" t="str">
            <v>RECOLOCAÇÃO DE CAIXAS SIFONADAS OU RALOS</v>
          </cell>
          <cell r="C6370" t="str">
            <v>UN</v>
          </cell>
          <cell r="D6370">
            <v>42.62</v>
          </cell>
          <cell r="E6370">
            <v>52.41</v>
          </cell>
          <cell r="F6370">
            <v>95.03</v>
          </cell>
        </row>
        <row r="6371">
          <cell r="A6371"/>
          <cell r="B6371" t="str">
            <v>ASSENTAMENTO DE TUBOS DE CONCRETO PARA ESGOTO, BAIXO NÍVEL DE INTERFERÊNCIAS</v>
          </cell>
          <cell r="C6371"/>
          <cell r="D6371"/>
          <cell r="E6371"/>
          <cell r="F6371"/>
        </row>
        <row r="6372">
          <cell r="A6372">
            <v>92834</v>
          </cell>
          <cell r="B6372" t="str">
            <v>ASSENTAMENTO DE TUBO DE CONCRETO PARA REDES COLETORAS DE ESGOTO SANITÁRIO, DIÂMETRO DE 300 MM, JUNTA ELÁSTICA, INSTALADO EM LOCAL COM BAIXO NÍVEL DE INTERFERÊNCIAS (NÃO INCLUI FORNECIMENTO). AF_12/2015</v>
          </cell>
          <cell r="C6372" t="str">
            <v>M</v>
          </cell>
          <cell r="D6372">
            <v>5.77</v>
          </cell>
          <cell r="E6372">
            <v>3.93</v>
          </cell>
          <cell r="F6372">
            <v>9.6999999999999993</v>
          </cell>
        </row>
        <row r="6373">
          <cell r="A6373">
            <v>92836</v>
          </cell>
          <cell r="B6373" t="str">
            <v>ASSENTAMENTO DE TUBO DE CONCRETO PARA REDES COLETORAS DE ESGOTO SANITÁRIO, DIÂMETRO DE 400 MM, JUNTA ELÁSTICA, INSTALADO EM LOCAL COM BAIXO NÍVEL DE INTERFERÊNCIAS (NÃO INCLUI FORNECIMENTO). AF_12/2015</v>
          </cell>
          <cell r="C6373" t="str">
            <v>M</v>
          </cell>
          <cell r="D6373">
            <v>7.38</v>
          </cell>
          <cell r="E6373">
            <v>5</v>
          </cell>
          <cell r="F6373">
            <v>12.38</v>
          </cell>
        </row>
        <row r="6374">
          <cell r="A6374">
            <v>92838</v>
          </cell>
          <cell r="B6374" t="str">
            <v>ASSENTAMENTO DE TUBO DE CONCRETO PARA REDES COLETORAS DE ESGOTO SANITÁRIO, DIÂMETRO DE 500 MM, JUNTA ELÁSTICA, INSTALADO EM LOCAL COM BAIXO NÍVEL DE INTERFERÊNCIAS (NÃO INCLUI FORNECIMENTO). AF_12/2015</v>
          </cell>
          <cell r="C6374" t="str">
            <v>M</v>
          </cell>
          <cell r="D6374">
            <v>8.8000000000000007</v>
          </cell>
          <cell r="E6374">
            <v>6.05</v>
          </cell>
          <cell r="F6374">
            <v>14.85</v>
          </cell>
        </row>
        <row r="6375">
          <cell r="A6375">
            <v>92840</v>
          </cell>
          <cell r="B6375" t="str">
            <v>ASSENTAMENTO DE TUBO DE CONCRETO PARA REDES COLETORAS DE ESGOTO SANITÁRIO, DIÂMETRO DE 600 MM, JUNTA ELÁSTICA, INSTALADO EM LOCAL COM BAIXO NÍVEL DE INTERFERÊNCIAS (NÃO INCLUI FORNECIMENTO). AF_12/2015</v>
          </cell>
          <cell r="C6375" t="str">
            <v>M</v>
          </cell>
          <cell r="D6375">
            <v>10.5</v>
          </cell>
          <cell r="E6375">
            <v>7.11</v>
          </cell>
          <cell r="F6375">
            <v>17.61</v>
          </cell>
        </row>
        <row r="6376">
          <cell r="A6376">
            <v>92842</v>
          </cell>
          <cell r="B6376" t="str">
            <v>ASSENTAMENTO DE TUBO DE CONCRETO PARA REDES COLETORAS DE ESGOTO SANITÁRIO, DIÂMETRO DE 700 MM, JUNTA ELÁSTICA, INSTALADO EM LOCAL COM BAIXO NÍVEL DE INTERFERÊNCIAS (NÃO INCLUI FORNECIMENTO). AF_12/2015</v>
          </cell>
          <cell r="C6376" t="str">
            <v>M</v>
          </cell>
          <cell r="D6376">
            <v>11.94</v>
          </cell>
          <cell r="E6376">
            <v>8.15</v>
          </cell>
          <cell r="F6376">
            <v>20.09</v>
          </cell>
        </row>
        <row r="6377">
          <cell r="A6377">
            <v>92844</v>
          </cell>
          <cell r="B6377" t="str">
            <v>ASSENTAMENTO DE TUBO DE CONCRETO PARA REDES COLETORAS DE ESGOTO SANITÁRIO, DIÂMETRO DE 800 MM, JUNTA ELÁSTICA, INSTALADO EM LOCAL COM BAIXO NÍVEL DE INTERFERÊNCIAS (NÃO INCLUI FORNECIMENTO). AF_12/2015</v>
          </cell>
          <cell r="C6377" t="str">
            <v>M</v>
          </cell>
          <cell r="D6377">
            <v>13.62</v>
          </cell>
          <cell r="E6377">
            <v>9.2200000000000006</v>
          </cell>
          <cell r="F6377">
            <v>22.84</v>
          </cell>
        </row>
        <row r="6378">
          <cell r="A6378">
            <v>92846</v>
          </cell>
          <cell r="B6378" t="str">
            <v>ASSENTAMENTO DE TUBO DE CONCRETO PARA REDES COLETORAS DE ESGOTO SANITÁRIO, DIÂMETRO DE 900 MM, JUNTA ELÁSTICA, INSTALADO EM LOCAL COM BAIXO NÍVEL DE INTERFERÊNCIAS (NÃO INCLUI FORNECIMENTO). AF_12/2015</v>
          </cell>
          <cell r="C6378" t="str">
            <v>M</v>
          </cell>
          <cell r="D6378">
            <v>15.05</v>
          </cell>
          <cell r="E6378">
            <v>10.26</v>
          </cell>
          <cell r="F6378">
            <v>25.31</v>
          </cell>
        </row>
        <row r="6379">
          <cell r="A6379">
            <v>92848</v>
          </cell>
          <cell r="B6379" t="str">
            <v>ASSENTAMENTO DE TUBO DE CONCRETO PARA REDES COLETORAS DE ESGOTO SANITÁRIO, DIÂMETRO DE 1000 MM, JUNTA ELÁSTICA, INSTALADO EM LOCAL COM BAIXO NÍVEL DE INTERFERÊNCIAS (NÃO INCLUI FORNECIMENTO). AF_12/2015</v>
          </cell>
          <cell r="C6379" t="str">
            <v>M</v>
          </cell>
          <cell r="D6379">
            <v>16.760000000000002</v>
          </cell>
          <cell r="E6379">
            <v>11.34</v>
          </cell>
          <cell r="F6379">
            <v>28.1</v>
          </cell>
        </row>
        <row r="6380">
          <cell r="A6380"/>
          <cell r="B6380" t="str">
            <v>ASSENTAMENTO DE TUBOS DE CONCRETO PARA ESGOTO, ALTO NÍVEL DE INTERFERÊNCIAS</v>
          </cell>
          <cell r="C6380"/>
          <cell r="D6380"/>
          <cell r="E6380"/>
          <cell r="F6380"/>
        </row>
        <row r="6381">
          <cell r="A6381">
            <v>92850</v>
          </cell>
          <cell r="B6381" t="str">
            <v>ASSENTAMENTO DE TUBO DE CONCRETO PARA REDES COLETORAS DE ESGOTO SANITÁRIO, DIÂMETRO DE 300 MM, JUNTA ELÁSTICA, INSTALADO EM LOCAL COM ALTO NÍVEL DE INTERFERÊNCIAS (NÃO INCLUI FORNECIMENTO). AF_12/2015</v>
          </cell>
          <cell r="C6381" t="str">
            <v>M</v>
          </cell>
          <cell r="D6381">
            <v>10.91</v>
          </cell>
          <cell r="E6381">
            <v>7.42</v>
          </cell>
          <cell r="F6381">
            <v>18.329999999999998</v>
          </cell>
        </row>
        <row r="6382">
          <cell r="A6382">
            <v>92852</v>
          </cell>
          <cell r="B6382" t="str">
            <v>ASSENTAMENTO DE TUBO DE CONCRETO PARA REDES COLETORAS DE ESGOTO SANITÁRIO, DIÂMETRO DE 400 MM, JUNTA ELÁSTICA, INSTALADO EM LOCAL COM ALTO NÍVEL DE INTERFERÊNCIAS (NÃO INCLUI FORNECIMENTO). AF_12/2015</v>
          </cell>
          <cell r="C6382" t="str">
            <v>M</v>
          </cell>
          <cell r="D6382">
            <v>13.75</v>
          </cell>
          <cell r="E6382">
            <v>9.4</v>
          </cell>
          <cell r="F6382">
            <v>23.15</v>
          </cell>
        </row>
        <row r="6383">
          <cell r="A6383">
            <v>92854</v>
          </cell>
          <cell r="B6383" t="str">
            <v>ASSENTAMENTO DE TUBO DE CONCRETO PARA REDES COLETORAS DE ESGOTO SANITÁRIO, DIÂMETRO DE 500 MM, JUNTA ELÁSTICA, INSTALADO EM LOCAL COM ALTO NÍVEL DE INTERFERÊNCIAS (NÃO INCLUI FORNECIMENTO). AF_12/2015</v>
          </cell>
          <cell r="C6383" t="str">
            <v>M</v>
          </cell>
          <cell r="D6383">
            <v>16.78</v>
          </cell>
          <cell r="E6383">
            <v>11.41</v>
          </cell>
          <cell r="F6383">
            <v>28.19</v>
          </cell>
        </row>
        <row r="6384">
          <cell r="A6384">
            <v>92856</v>
          </cell>
          <cell r="B6384" t="str">
            <v>ASSENTAMENTO DE TUBO DE CONCRETO PARA REDES COLETORAS DE ESGOTO SANITÁRIO, DIÂMETRO DE 600 MM, JUNTA ELÁSTICA, INSTALADO EM LOCAL COM ALTO NÍVEL DE INTERFERÊNCIAS (NÃO INCLUI FORNECIMENTO). AF_12/2015</v>
          </cell>
          <cell r="C6384" t="str">
            <v>M</v>
          </cell>
          <cell r="D6384">
            <v>19.78</v>
          </cell>
          <cell r="E6384">
            <v>13.44</v>
          </cell>
          <cell r="F6384">
            <v>33.22</v>
          </cell>
        </row>
        <row r="6385">
          <cell r="A6385">
            <v>92858</v>
          </cell>
          <cell r="B6385" t="str">
            <v>ASSENTAMENTO DE TUBO DE CONCRETO PARA REDES COLETORAS DE ESGOTO SANITÁRIO, DIÂMETRO DE 700 MM, JUNTA ELÁSTICA, INSTALADO EM LOCAL COM ALTO NÍVEL DE INTERFERÊNCIAS (NÃO INCLUI FORNECIMENTO). AF_12/2015</v>
          </cell>
          <cell r="C6385" t="str">
            <v>M</v>
          </cell>
          <cell r="D6385">
            <v>22.6</v>
          </cell>
          <cell r="E6385">
            <v>15.42</v>
          </cell>
          <cell r="F6385">
            <v>38.020000000000003</v>
          </cell>
        </row>
        <row r="6386">
          <cell r="A6386">
            <v>92860</v>
          </cell>
          <cell r="B6386" t="str">
            <v>ASSENTAMENTO DE TUBO DE CONCRETO PARA REDES COLETORAS DE ESGOTO SANITÁRIO, DIÂMETRO DE 800 MM, JUNTA ELÁSTICA, INSTALADO EM LOCAL COM ALTO NÍVEL DE INTERFERÊNCIAS (NÃO INCLUI FORNECIMENTO). AF_12/2015</v>
          </cell>
          <cell r="C6386" t="str">
            <v>M</v>
          </cell>
          <cell r="D6386">
            <v>25.7</v>
          </cell>
          <cell r="E6386">
            <v>17.48</v>
          </cell>
          <cell r="F6386">
            <v>43.18</v>
          </cell>
        </row>
        <row r="6387">
          <cell r="A6387">
            <v>92862</v>
          </cell>
          <cell r="B6387" t="str">
            <v>ASSENTAMENTO DE TUBO DE CONCRETO PARA REDES COLETORAS DE ESGOTO SANITÁRIO, DIÂMETRO DE 900 MM, JUNTA ELÁSTICA, INSTALADO EM LOCAL COM ALTO NÍVEL DE INTERFERÊNCIAS (NÃO INCLUI FORNECIMENTO). AF_12/2015</v>
          </cell>
          <cell r="C6387" t="str">
            <v>M</v>
          </cell>
          <cell r="D6387">
            <v>28.73</v>
          </cell>
          <cell r="E6387">
            <v>19.45</v>
          </cell>
          <cell r="F6387">
            <v>48.18</v>
          </cell>
        </row>
        <row r="6388">
          <cell r="A6388">
            <v>92864</v>
          </cell>
          <cell r="B6388" t="str">
            <v>ASSENTAMENTO DE TUBO DE CONCRETO PARA REDES COLETORAS DE ESGOTO SANITÁRIO, DIÂMETRO DE 1000 MM, JUNTA ELÁSTICA, INSTALADO EM LOCAL COM ALTO NÍVEL DE INTERFERÊNCIAS (NÃO INCLUI FORNECIMENTO). AF_12/2015</v>
          </cell>
          <cell r="C6388" t="str">
            <v>M</v>
          </cell>
          <cell r="D6388">
            <v>31.75</v>
          </cell>
          <cell r="E6388">
            <v>21.47</v>
          </cell>
          <cell r="F6388">
            <v>53.22</v>
          </cell>
        </row>
        <row r="6389">
          <cell r="A6389"/>
          <cell r="B6389" t="str">
            <v>ASSENTAMENTO DE TUBOS DE PVC PARA ESGOTO</v>
          </cell>
          <cell r="C6389"/>
          <cell r="D6389"/>
          <cell r="E6389"/>
          <cell r="F6389"/>
        </row>
        <row r="6390">
          <cell r="A6390">
            <v>90733</v>
          </cell>
          <cell r="B6390" t="str">
            <v>ASSENTAMENTO DE TUBO DE PVC PARA REDE COLETORA DE ESGOTO DE PAREDE MACIÇA, DN 100 MM, JUNTA ELÁSTICA (NÃO INCLUI FORNECIMENTO). AF_01/2021</v>
          </cell>
          <cell r="C6390" t="str">
            <v>M</v>
          </cell>
          <cell r="D6390">
            <v>1.05</v>
          </cell>
          <cell r="E6390">
            <v>2.62</v>
          </cell>
          <cell r="F6390">
            <v>3.67</v>
          </cell>
        </row>
        <row r="6391">
          <cell r="A6391">
            <v>90734</v>
          </cell>
          <cell r="B6391" t="str">
            <v>ASSENTAMENTO DE TUBO DE PVC PARA REDE COLETORA DE ESGOTO DE PAREDE MACIÇA, DN 150 MM, JUNTA ELÁSTICA,  (NÃO INCLUI FORNECIMENTO). AF_01/2021</v>
          </cell>
          <cell r="C6391" t="str">
            <v>M</v>
          </cell>
          <cell r="D6391">
            <v>1.24</v>
          </cell>
          <cell r="E6391">
            <v>3.1</v>
          </cell>
          <cell r="F6391">
            <v>4.34</v>
          </cell>
        </row>
        <row r="6392">
          <cell r="A6392">
            <v>90735</v>
          </cell>
          <cell r="B6392" t="str">
            <v>ASSENTAMENTO DE TUBO DE PVC PARA REDE COLETORA DE ESGOTO DE PAREDE MACIÇA, DN 200 MM, JUNTA ELÁSTICA (NÃO INCLUI FORNECIMENTO). AF_01/2021</v>
          </cell>
          <cell r="C6392" t="str">
            <v>M</v>
          </cell>
          <cell r="D6392">
            <v>1.44</v>
          </cell>
          <cell r="E6392">
            <v>3.58</v>
          </cell>
          <cell r="F6392">
            <v>5.0199999999999996</v>
          </cell>
        </row>
        <row r="6393">
          <cell r="A6393">
            <v>90736</v>
          </cell>
          <cell r="B6393" t="str">
            <v>ASSENTAMENTO DE TUBO DE PVC PARA REDE COLETORA DE ESGOTO DE PAREDE MACIÇA, DN 250 MM, JUNTA ELÁSTICA (NÃO INCLUI FORNECIMENTO). AF_01/2021</v>
          </cell>
          <cell r="C6393" t="str">
            <v>M</v>
          </cell>
          <cell r="D6393">
            <v>1.64</v>
          </cell>
          <cell r="E6393">
            <v>4.05</v>
          </cell>
          <cell r="F6393">
            <v>5.69</v>
          </cell>
        </row>
        <row r="6394">
          <cell r="A6394">
            <v>90737</v>
          </cell>
          <cell r="B6394" t="str">
            <v>ASSENTAMENTO DE TUBO DE PVC PARA REDE COLETORA DE ESGOTO DE PAREDE MACIÇA, DN 300 MM, JUNTA ELÁSTICA  (NÃO INCLUI FORNECIMENTO). AF_01/2021</v>
          </cell>
          <cell r="C6394" t="str">
            <v>M</v>
          </cell>
          <cell r="D6394">
            <v>1.83</v>
          </cell>
          <cell r="E6394">
            <v>4.55</v>
          </cell>
          <cell r="F6394">
            <v>6.38</v>
          </cell>
        </row>
        <row r="6395">
          <cell r="A6395">
            <v>90738</v>
          </cell>
          <cell r="B6395" t="str">
            <v>ASSENTAMENTO DE TUBO DE PVC PARA REDE COLETORA DE ESGOTO DE PAREDE MACIÇA, DN 350 MM, JUNTA ELÁSTICA (NÃO INCLUI FORNECIMENTO). AF_01/2021</v>
          </cell>
          <cell r="C6395" t="str">
            <v>M</v>
          </cell>
          <cell r="D6395">
            <v>2.04</v>
          </cell>
          <cell r="E6395">
            <v>5.01</v>
          </cell>
          <cell r="F6395">
            <v>7.05</v>
          </cell>
        </row>
        <row r="6396">
          <cell r="A6396">
            <v>90739</v>
          </cell>
          <cell r="B6396" t="str">
            <v>ASSENTAMENTO DE TUBO DE PVC PARA REDE COLETORA DE ESGOTO DE PAREDE MACIÇA, DN 400 MM, JUNTA ELÁSTICA (NÃO INCLUI FORNECIMENTO). AF_01/2021</v>
          </cell>
          <cell r="C6396" t="str">
            <v>M</v>
          </cell>
          <cell r="D6396">
            <v>5.5</v>
          </cell>
          <cell r="E6396">
            <v>4.03</v>
          </cell>
          <cell r="F6396">
            <v>9.5299999999999994</v>
          </cell>
        </row>
        <row r="6397">
          <cell r="A6397"/>
          <cell r="B6397" t="str">
            <v>ASSENTAMENTO DE TUBOS DE PVC CORRUGADO PARA ESGOTO, JUNTA ELÁSTICA</v>
          </cell>
          <cell r="C6397"/>
          <cell r="D6397"/>
          <cell r="E6397"/>
          <cell r="F6397"/>
        </row>
        <row r="6398">
          <cell r="A6398">
            <v>90740</v>
          </cell>
          <cell r="B6398" t="str">
            <v>ASSENTAMENTO DE TUBO DE PVC CORRUGADO DE DUPLA PAREDE PARA REDE COLETORA DE ESGOTO, DN 150 MM, JUNTA ELÁSTICA (NÃO INCLUI FORNECIMENTO). AF_01/2021</v>
          </cell>
          <cell r="C6398" t="str">
            <v>M</v>
          </cell>
          <cell r="D6398">
            <v>1.39</v>
          </cell>
          <cell r="E6398">
            <v>3.44</v>
          </cell>
          <cell r="F6398">
            <v>4.83</v>
          </cell>
        </row>
        <row r="6399">
          <cell r="A6399">
            <v>90741</v>
          </cell>
          <cell r="B6399" t="str">
            <v>ASSENTAMENTO DE TUBO DE PVC CORRUGADO DE DUPLA PAREDE PARA REDE COLETORA DE ESGOTO, DN 200 MM, JUNTA ELÁSTICA (NÃO INCLUI FORNECIMENTO). AF_01/2021</v>
          </cell>
          <cell r="C6399" t="str">
            <v>M</v>
          </cell>
          <cell r="D6399">
            <v>1.57</v>
          </cell>
          <cell r="E6399">
            <v>3.95</v>
          </cell>
          <cell r="F6399">
            <v>5.52</v>
          </cell>
        </row>
        <row r="6400">
          <cell r="A6400">
            <v>90742</v>
          </cell>
          <cell r="B6400" t="str">
            <v>ASSENTAMENTO DE TUBO DE PVC CORRUGADO DE DUPLA PAREDE PARA REDE COLETORA DE ESGOTO, DN 250 MM, JUNTA ELÁSTICA (NÃO INCLUI FORNECIMENTO). AF_01/2021</v>
          </cell>
          <cell r="C6400" t="str">
            <v>M</v>
          </cell>
          <cell r="D6400">
            <v>1.78</v>
          </cell>
          <cell r="E6400">
            <v>4.41</v>
          </cell>
          <cell r="F6400">
            <v>6.19</v>
          </cell>
        </row>
        <row r="6401">
          <cell r="A6401">
            <v>90743</v>
          </cell>
          <cell r="B6401" t="str">
            <v>ASSENTAMENTO DE TUBO DE PVC CORRUGADO DE DUPLA PAREDE PARA REDE COLETORA DE ESGOTO, DN 300 MM, JUNTA ELÁSTICA (NÃO INCLUI FORNECIMENTO). AF_01/2021</v>
          </cell>
          <cell r="C6401" t="str">
            <v>M</v>
          </cell>
          <cell r="D6401">
            <v>1.99</v>
          </cell>
          <cell r="E6401">
            <v>4.88</v>
          </cell>
          <cell r="F6401">
            <v>6.87</v>
          </cell>
        </row>
        <row r="6402">
          <cell r="A6402">
            <v>90744</v>
          </cell>
          <cell r="B6402" t="str">
            <v>ASSENTAMENTO DE TUBO DE PVC CORRUGADO DE DUPLA PAREDE PARA REDE COLETORA DE ESGOTO, DN 350 MM, JUNTA ELÁSTICA (NÃO INCLUI FORNECIMENTO). AF_01/2021</v>
          </cell>
          <cell r="C6402" t="str">
            <v>M</v>
          </cell>
          <cell r="D6402">
            <v>2.19</v>
          </cell>
          <cell r="E6402">
            <v>5.35</v>
          </cell>
          <cell r="F6402">
            <v>7.54</v>
          </cell>
        </row>
        <row r="6403">
          <cell r="A6403">
            <v>90745</v>
          </cell>
          <cell r="B6403" t="str">
            <v>ASSENTAMENTO DE TUBO DE PVC CORRUGADO DE DUPLA PAREDE PARA REDE COLETORA DE ESGOTO, DN 400 MM, JUNTA ELÁSTICA  (NÃO INCLUI FORNECIMENTO). AF_01/2021</v>
          </cell>
          <cell r="C6403" t="str">
            <v>M</v>
          </cell>
          <cell r="D6403">
            <v>6.15</v>
          </cell>
          <cell r="E6403">
            <v>4.49</v>
          </cell>
          <cell r="F6403">
            <v>10.64</v>
          </cell>
        </row>
        <row r="6404">
          <cell r="A6404">
            <v>90746</v>
          </cell>
          <cell r="B6404" t="str">
            <v>ASSENTAMENTO DE TUBO DE PEAD CORRUGADO DE DUPLA PAREDE PARA REDE COLETORA DE ESGOTO, DN 450 MM, JUNTA ELÁSTICA INTEGRADA (NÃO INCLUI FORNECIMENTO). AF_01/2021</v>
          </cell>
          <cell r="C6404" t="str">
            <v>M</v>
          </cell>
          <cell r="D6404">
            <v>1.1299999999999999</v>
          </cell>
          <cell r="E6404">
            <v>2.83</v>
          </cell>
          <cell r="F6404">
            <v>3.96</v>
          </cell>
        </row>
        <row r="6405">
          <cell r="A6405">
            <v>90747</v>
          </cell>
          <cell r="B6405" t="str">
            <v>ASSENTAMENTO DE TUBO DE PEAD CORRUGADO DE DUPLA PAREDE PARA REDE COLETORA DE ESGOTO, DN 600 MM, JUNTA ELÁSTICA INTEGRADA (NÃO INCLUI FORNECIMENTO). AF_01/2021</v>
          </cell>
          <cell r="C6405" t="str">
            <v>M</v>
          </cell>
          <cell r="D6405">
            <v>11.99</v>
          </cell>
          <cell r="E6405">
            <v>5.96</v>
          </cell>
          <cell r="F6405">
            <v>17.95</v>
          </cell>
        </row>
        <row r="6406">
          <cell r="A6406"/>
          <cell r="B6406" t="str">
            <v>TUBOS DE CONCRETO - REDES COLETORAS DE ESGOTO, BAIXO NÍVEL DE INTERFERÊNCIAS</v>
          </cell>
          <cell r="C6406"/>
          <cell r="D6406"/>
          <cell r="E6406"/>
          <cell r="F6406"/>
        </row>
        <row r="6407">
          <cell r="A6407">
            <v>92833</v>
          </cell>
          <cell r="B6407" t="str">
            <v>TUBO DE CONCRETO PARA REDES COLETORAS DE ESGOTO SANITÁRIO, DIÂMETRO DE 300 MM, JUNTA ELÁSTICA, INSTALADO EM LOCAL COM BAIXO NÍVEL DE INTERFERÊNCIAS - FORNECIMENTO E ASSENTAMENTO. AF_12/2015</v>
          </cell>
          <cell r="C6407" t="str">
            <v>M</v>
          </cell>
          <cell r="D6407">
            <v>150.24</v>
          </cell>
          <cell r="E6407">
            <v>3.86</v>
          </cell>
          <cell r="F6407">
            <v>154.1</v>
          </cell>
        </row>
        <row r="6408">
          <cell r="A6408">
            <v>92835</v>
          </cell>
          <cell r="B6408" t="str">
            <v>TUBO DE CONCRETO PARA REDES COLETORAS DE ESGOTO SANITÁRIO, DIÂMETRO DE 400 MM, JUNTA ELÁSTICA, INSTALADO EM LOCAL COM BAIXO NÍVEL DE INTERFERÊNCIAS - FORNECIMENTO E ASSENTAMENTO. AF_12/2015</v>
          </cell>
          <cell r="C6408" t="str">
            <v>M</v>
          </cell>
          <cell r="D6408">
            <v>157.12</v>
          </cell>
          <cell r="E6408">
            <v>4.93</v>
          </cell>
          <cell r="F6408">
            <v>162.05000000000001</v>
          </cell>
        </row>
        <row r="6409">
          <cell r="A6409">
            <v>92837</v>
          </cell>
          <cell r="B6409" t="str">
            <v>TUBO DE CONCRETO PARA REDES COLETORAS DE ESGOTO SANITÁRIO, DIÂMETRO DE 500 MM, JUNTA ELÁSTICA, INSTALADO EM LOCAL COM BAIXO NÍVEL DE INTERFERÊNCIAS - FORNECIMENTO E ASSENTAMENTO. AF_12/2015</v>
          </cell>
          <cell r="C6409" t="str">
            <v>M</v>
          </cell>
          <cell r="D6409">
            <v>278.41000000000003</v>
          </cell>
          <cell r="E6409">
            <v>5.98</v>
          </cell>
          <cell r="F6409">
            <v>284.39</v>
          </cell>
        </row>
        <row r="6410">
          <cell r="A6410">
            <v>92839</v>
          </cell>
          <cell r="B6410" t="str">
            <v>TUBO DE CONCRETO PARA REDES COLETORAS DE ESGOTO SANITÁRIO, DIÂMETRO DE 600 MM, JUNTA ELÁSTICA, INSTALADO EM LOCAL COM BAIXO NÍVEL DE INTERFERÊNCIAS - FORNECIMENTO E ASSENTAMENTO. AF_12/2015</v>
          </cell>
          <cell r="C6410" t="str">
            <v>M</v>
          </cell>
          <cell r="D6410">
            <v>340.75</v>
          </cell>
          <cell r="E6410">
            <v>7.05</v>
          </cell>
          <cell r="F6410">
            <v>347.8</v>
          </cell>
        </row>
        <row r="6411">
          <cell r="A6411">
            <v>92841</v>
          </cell>
          <cell r="B6411" t="str">
            <v>TUBO DE CONCRETO PARA REDES COLETORAS DE ESGOTO SANITÁRIO, DIÂMETRO DE 700 MM, JUNTA ELÁSTICA, INSTALADO EM LOCAL COM BAIXO NÍVEL DE INTERFERÊNCIAS - FORNECIMENTO E ASSENTAMENTO. AF_12/2015</v>
          </cell>
          <cell r="C6411" t="str">
            <v>M</v>
          </cell>
          <cell r="D6411">
            <v>444.17</v>
          </cell>
          <cell r="E6411">
            <v>8.1</v>
          </cell>
          <cell r="F6411">
            <v>452.27</v>
          </cell>
        </row>
        <row r="6412">
          <cell r="A6412">
            <v>92843</v>
          </cell>
          <cell r="B6412" t="str">
            <v>TUBO DE CONCRETO PARA REDES COLETORAS DE ESGOTO SANITÁRIO, DIÂMETRO DE 800 MM, JUNTA ELÁSTICA, INSTALADO EM LOCAL COM BAIXO NÍVEL DE INTERFERÊNCIAS - FORNECIMENTO E ASSENTAMENTO. AF_12/2015</v>
          </cell>
          <cell r="C6412" t="str">
            <v>M</v>
          </cell>
          <cell r="D6412">
            <v>459.97</v>
          </cell>
          <cell r="E6412">
            <v>9.15</v>
          </cell>
          <cell r="F6412">
            <v>469.12</v>
          </cell>
        </row>
        <row r="6413">
          <cell r="A6413">
            <v>92845</v>
          </cell>
          <cell r="B6413" t="str">
            <v>TUBO DE CONCRETO PARA REDES COLETORAS DE ESGOTO SANITÁRIO, DIÂMETRO DE 900 MM, JUNTA ELÁSTICA, INSTALADO EM LOCAL COM BAIXO NÍVEL DE INTERFERÊNCIAS - FORNECIMENTO E ASSENTAMENTO. AF_12/2015</v>
          </cell>
          <cell r="C6413" t="str">
            <v>M</v>
          </cell>
          <cell r="D6413">
            <v>682.31</v>
          </cell>
          <cell r="E6413">
            <v>10.19</v>
          </cell>
          <cell r="F6413">
            <v>692.5</v>
          </cell>
        </row>
        <row r="6414">
          <cell r="A6414">
            <v>92847</v>
          </cell>
          <cell r="B6414" t="str">
            <v>TUBO DE CONCRETO PARA REDES COLETORAS DE ESGOTO SANITÁRIO, DIÂMETRO DE 1000 MM, JUNTA ELÁSTICA, INSTALADO EM LOCAL COM BAIXO NÍVEL DE INTERFERÊNCIAS - FORNECIMENTO E ASSENTAMENTO. AF_12/2015</v>
          </cell>
          <cell r="C6414" t="str">
            <v>M</v>
          </cell>
          <cell r="D6414">
            <v>700.93</v>
          </cell>
          <cell r="E6414">
            <v>11.27</v>
          </cell>
          <cell r="F6414">
            <v>712.2</v>
          </cell>
        </row>
        <row r="6415">
          <cell r="A6415"/>
          <cell r="B6415" t="str">
            <v>TUBOS DE CONCRETO - REDES COLETORAS DE ESGOTO, ALTO NÍVEL DE INTERFERÊNCIAS</v>
          </cell>
          <cell r="C6415"/>
          <cell r="D6415"/>
          <cell r="E6415"/>
          <cell r="F6415"/>
        </row>
        <row r="6416">
          <cell r="A6416">
            <v>92849</v>
          </cell>
          <cell r="B6416" t="str">
            <v>TUBO DE CONCRETO PARA REDES COLETORAS DE ESGOTO SANITÁRIO, DIÂMETRO DE 300 MM, JUNTA ELÁSTICA, INSTALADO EM LOCAL COM ALTO NÍVEL DE INTERFERÊNCIAS - FORNECIMENTO E ASSENTAMENTO. AF_12/2015</v>
          </cell>
          <cell r="C6416" t="str">
            <v>M</v>
          </cell>
          <cell r="D6416">
            <v>155.38999999999999</v>
          </cell>
          <cell r="E6416">
            <v>7.34</v>
          </cell>
          <cell r="F6416">
            <v>162.72999999999999</v>
          </cell>
        </row>
        <row r="6417">
          <cell r="A6417">
            <v>92851</v>
          </cell>
          <cell r="B6417" t="str">
            <v>TUBO DE CONCRETO PARA REDES COLETORAS DE ESGOTO SANITÁRIO, DIÂMETRO DE 400 MM, JUNTA ELÁSTICA, INSTALADO EM LOCAL COM ALTO NÍVEL DE INTERFERÊNCIAS - FORNECIMENTO E ASSENTAMENTO. AF_12/2015</v>
          </cell>
          <cell r="C6417" t="str">
            <v>M</v>
          </cell>
          <cell r="D6417">
            <v>163.5</v>
          </cell>
          <cell r="E6417">
            <v>9.32</v>
          </cell>
          <cell r="F6417">
            <v>172.82</v>
          </cell>
        </row>
        <row r="6418">
          <cell r="A6418">
            <v>92853</v>
          </cell>
          <cell r="B6418" t="str">
            <v>TUBO DE CONCRETO PARA REDES COLETORAS DE ESGOTO SANITÁRIO, DIÂMETRO DE 500 MM, JUNTA ELÁSTICA, INSTALADO EM LOCAL COM ALTO NÍVEL DE INTERFERÊNCIAS - FORNECIMENTO E ASSENTAMENTO. AF_12/2015</v>
          </cell>
          <cell r="C6418" t="str">
            <v>M</v>
          </cell>
          <cell r="D6418">
            <v>286.39</v>
          </cell>
          <cell r="E6418">
            <v>11.34</v>
          </cell>
          <cell r="F6418">
            <v>297.73</v>
          </cell>
        </row>
        <row r="6419">
          <cell r="A6419">
            <v>92855</v>
          </cell>
          <cell r="B6419" t="str">
            <v>TUBO DE CONCRETO PARA REDES COLETORAS DE ESGOTO SANITÁRIO, DIÂMETRO DE 600 MM, JUNTA ELÁSTICA, INSTALADO EM LOCAL COM ALTO NÍVEL DE INTERFERÊNCIAS - FORNECIMENTO E ASSENTAMENTO. AF_12/2015</v>
          </cell>
          <cell r="C6419" t="str">
            <v>M</v>
          </cell>
          <cell r="D6419">
            <v>350.04</v>
          </cell>
          <cell r="E6419">
            <v>13.37</v>
          </cell>
          <cell r="F6419">
            <v>363.41</v>
          </cell>
        </row>
        <row r="6420">
          <cell r="A6420">
            <v>92857</v>
          </cell>
          <cell r="B6420" t="str">
            <v>TUBO DE CONCRETO PARA REDES COLETORAS DE ESGOTO SANITÁRIO, DIÂMETRO DE 700 MM, JUNTA ELÁSTICA, INSTALADO EM LOCAL COM ALTO NÍVEL DE INTERFERÊNCIAS - FORNECIMENTO E ASSENTAMENTO. AF_12/2015</v>
          </cell>
          <cell r="C6420" t="str">
            <v>M</v>
          </cell>
          <cell r="D6420">
            <v>454.85</v>
          </cell>
          <cell r="E6420">
            <v>15.35</v>
          </cell>
          <cell r="F6420">
            <v>470.2</v>
          </cell>
        </row>
        <row r="6421">
          <cell r="A6421">
            <v>92859</v>
          </cell>
          <cell r="B6421" t="str">
            <v>TUBO DE CONCRETO PARA REDES COLETORAS DE ESGOTO SANITÁRIO, DIÂMETRO DE 800 MM, JUNTA ELÁSTICA, INSTALADO EM LOCAL COM ALTO NÍVEL DE INTERFERÊNCIAS - FORNECIMENTO E ASSENTAMENTO. AF_12/2015</v>
          </cell>
          <cell r="C6421" t="str">
            <v>M</v>
          </cell>
          <cell r="D6421">
            <v>472.06</v>
          </cell>
          <cell r="E6421">
            <v>17.399999999999999</v>
          </cell>
          <cell r="F6421">
            <v>489.46</v>
          </cell>
        </row>
        <row r="6422">
          <cell r="A6422">
            <v>92861</v>
          </cell>
          <cell r="B6422" t="str">
            <v>TUBO DE CONCRETO PARA REDES COLETORAS DE ESGOTO SANITÁRIO, DIÂMETRO DE 900 MM, JUNTA ELÁSTICA, INSTALADO EM LOCAL COM ALTO NÍVEL DE INTERFERÊNCIAS - FORNECIMENTO E ASSENTAMENTO. AF_12/2015</v>
          </cell>
          <cell r="C6422" t="str">
            <v>M</v>
          </cell>
          <cell r="D6422">
            <v>695.99</v>
          </cell>
          <cell r="E6422">
            <v>19.38</v>
          </cell>
          <cell r="F6422">
            <v>715.37</v>
          </cell>
        </row>
        <row r="6423">
          <cell r="A6423">
            <v>92863</v>
          </cell>
          <cell r="B6423" t="str">
            <v>TUBO DE CONCRETO PARA REDES COLETORAS DE ESGOTO SANITÁRIO, DIÂMETRO DE 1000 MM, JUNTA ELÁSTICA, INSTALADO EM LOCAL COM ALTO NÍVEL DE INTERFERÊNCIAS - FORNECIMENTO E ASSENTAMENTO. AF_12/2015</v>
          </cell>
          <cell r="C6423" t="str">
            <v>M</v>
          </cell>
          <cell r="D6423">
            <v>715.93</v>
          </cell>
          <cell r="E6423">
            <v>21.39</v>
          </cell>
          <cell r="F6423">
            <v>737.32</v>
          </cell>
        </row>
        <row r="6424">
          <cell r="A6424"/>
          <cell r="B6424" t="str">
            <v>TUBOS DE PVC E CONEXÕES - REDE COLETORA DE ESGOTO</v>
          </cell>
          <cell r="C6424"/>
          <cell r="D6424"/>
          <cell r="E6424"/>
          <cell r="F6424"/>
        </row>
        <row r="6425">
          <cell r="A6425">
            <v>102264</v>
          </cell>
          <cell r="B6425" t="str">
            <v>TUBO DE PVC BRANCO PARA REDE COLETORA DE ESGOTO CONDOMINIAL DE PAREDE MACIÇA, DN 100 MM, JUNTA ELÁSTICA - FORNECIMENTO E ASSENTAMENTO. AF_01/2021</v>
          </cell>
          <cell r="C6425" t="str">
            <v>M</v>
          </cell>
          <cell r="D6425">
            <v>19.8</v>
          </cell>
          <cell r="E6425">
            <v>2.57</v>
          </cell>
          <cell r="F6425">
            <v>22.37</v>
          </cell>
        </row>
        <row r="6426">
          <cell r="A6426">
            <v>90694</v>
          </cell>
          <cell r="B6426" t="str">
            <v>TUBO DE PVC PARA REDE COLETORA DE ESGOTO DE PAREDE MACIÇA, DN 100 MM, JUNTA ELÁSTICA - FORNECIMENTO E ASSENTAMENTO. AF_01/2021</v>
          </cell>
          <cell r="C6426" t="str">
            <v>M</v>
          </cell>
          <cell r="D6426">
            <v>49.65</v>
          </cell>
          <cell r="E6426">
            <v>2.57</v>
          </cell>
          <cell r="F6426">
            <v>52.22</v>
          </cell>
        </row>
        <row r="6427">
          <cell r="A6427">
            <v>90695</v>
          </cell>
          <cell r="B6427" t="str">
            <v>TUBO DE PVC PARA REDE COLETORA DE ESGOTO DE PAREDE MACIÇA, DN 150 MM, JUNTA ELÁSTICA  - FORNECIMENTO E ASSENTAMENTO. AF_01/2021</v>
          </cell>
          <cell r="C6427" t="str">
            <v>M</v>
          </cell>
          <cell r="D6427">
            <v>96.35</v>
          </cell>
          <cell r="E6427">
            <v>3.05</v>
          </cell>
          <cell r="F6427">
            <v>99.4</v>
          </cell>
        </row>
        <row r="6428">
          <cell r="A6428">
            <v>90696</v>
          </cell>
          <cell r="B6428" t="str">
            <v>TUBO DE PVC PARA REDE COLETORA DE ESGOTO DE PAREDE MACIÇA, DN 200 MM, JUNTA ELÁSTICA - FORNECIMENTO E ASSENTAMENTO. AF_01/2021</v>
          </cell>
          <cell r="C6428" t="str">
            <v>M</v>
          </cell>
          <cell r="D6428">
            <v>162.69999999999999</v>
          </cell>
          <cell r="E6428">
            <v>3.52</v>
          </cell>
          <cell r="F6428">
            <v>166.22</v>
          </cell>
        </row>
        <row r="6429">
          <cell r="A6429">
            <v>90697</v>
          </cell>
          <cell r="B6429" t="str">
            <v>TUBO DE PVC PARA REDE COLETORA DE ESGOTO DE PAREDE MACIÇA, DN 250 MM, JUNTA ELÁSTICA  - FORNECIMENTO E ASSENTAMENTO. AF_01/2021</v>
          </cell>
          <cell r="C6429" t="str">
            <v>M</v>
          </cell>
          <cell r="D6429">
            <v>254</v>
          </cell>
          <cell r="E6429">
            <v>4</v>
          </cell>
          <cell r="F6429">
            <v>258</v>
          </cell>
        </row>
        <row r="6430">
          <cell r="A6430">
            <v>90698</v>
          </cell>
          <cell r="B6430" t="str">
            <v>TUBO DE PVC PARA REDE COLETORA DE ESGOTO DE PAREDE MACIÇA, DN 300 MM, JUNTA ELÁSTICA,  FORNECIMENTO E ASSENTAMENTO. AF_01/2021</v>
          </cell>
          <cell r="C6430" t="str">
            <v>M</v>
          </cell>
          <cell r="D6430">
            <v>390.03</v>
          </cell>
          <cell r="E6430">
            <v>4.4800000000000004</v>
          </cell>
          <cell r="F6430">
            <v>394.51</v>
          </cell>
        </row>
        <row r="6431">
          <cell r="A6431">
            <v>90699</v>
          </cell>
          <cell r="B6431" t="str">
            <v>TUBO DE PVC PARA REDE COLETORA DE ESGOTO DE PAREDE MACIÇA, DN 350 MM, JUNTA ELÁSTICA  - FORNECIMENTO E ASSENTAMENTO. AF_01/2021</v>
          </cell>
          <cell r="C6431" t="str">
            <v>M</v>
          </cell>
          <cell r="D6431">
            <v>550.41999999999996</v>
          </cell>
          <cell r="E6431">
            <v>4.96</v>
          </cell>
          <cell r="F6431">
            <v>555.38</v>
          </cell>
        </row>
        <row r="6432">
          <cell r="A6432">
            <v>90700</v>
          </cell>
          <cell r="B6432" t="str">
            <v>TUBO DE PVC PARA REDE COLETORA DE ESGOTO DE PAREDE MACIÇA, DN 400 MM, JUNTA ELÁSTICA  FORNECIMENTO E ASSENTAMENTO. AF_01/2021</v>
          </cell>
          <cell r="C6432" t="str">
            <v>M</v>
          </cell>
          <cell r="D6432">
            <v>644.16</v>
          </cell>
          <cell r="E6432">
            <v>3.95</v>
          </cell>
          <cell r="F6432">
            <v>648.11</v>
          </cell>
        </row>
        <row r="6433">
          <cell r="A6433"/>
          <cell r="B6433" t="str">
            <v>TUBOS DE PVC CORRUGADO DUPLA PAREDE - REDE COLETORA DE ESGOTO, JUNTA ELÁSTICA</v>
          </cell>
          <cell r="C6433"/>
          <cell r="D6433"/>
          <cell r="E6433"/>
          <cell r="F6433"/>
        </row>
        <row r="6434">
          <cell r="A6434">
            <v>90701</v>
          </cell>
          <cell r="B6434" t="str">
            <v>TUBO DE PVC CORRUGADO DE DUPLA PAREDE PARA REDE COLETORA DE ESGOTO, DN 150 MM, JUNTA ELÁSTICA - FORNECIMENTO E ASSENTAMENTO. AF_01/2021</v>
          </cell>
          <cell r="C6434" t="str">
            <v>M</v>
          </cell>
          <cell r="D6434">
            <v>74.150000000000006</v>
          </cell>
          <cell r="E6434">
            <v>3.39</v>
          </cell>
          <cell r="F6434">
            <v>77.540000000000006</v>
          </cell>
        </row>
        <row r="6435">
          <cell r="A6435">
            <v>90702</v>
          </cell>
          <cell r="B6435" t="str">
            <v>TUBO DE PVC CORRUGADO DE DUPLA PAREDE PARA REDE COLETORA DE ESGOTO, DN 200 MM, JUNTA ELÁSTICA - FORNECIMENTO E ASSENTAMENTO. AF_01/2021</v>
          </cell>
          <cell r="C6435" t="str">
            <v>M</v>
          </cell>
          <cell r="D6435">
            <v>124.71</v>
          </cell>
          <cell r="E6435">
            <v>3.88</v>
          </cell>
          <cell r="F6435">
            <v>128.59</v>
          </cell>
        </row>
        <row r="6436">
          <cell r="A6436">
            <v>90703</v>
          </cell>
          <cell r="B6436" t="str">
            <v>TUBO DE PVC CORRUGADO DE DUPLA PAREDE PARA REDE COLETORA DE ESGOTO, DN 250 MM, JUNTA ELÁSTICA - FORNECIMENTO E ASSENTAMENTO. AF_01/2021</v>
          </cell>
          <cell r="C6436" t="str">
            <v>M</v>
          </cell>
          <cell r="D6436">
            <v>196.57</v>
          </cell>
          <cell r="E6436">
            <v>4.3499999999999996</v>
          </cell>
          <cell r="F6436">
            <v>200.92</v>
          </cell>
        </row>
        <row r="6437">
          <cell r="A6437">
            <v>90704</v>
          </cell>
          <cell r="B6437" t="str">
            <v>TUBO DE PVC CORRUGADO DE DUPLA PAREDE PARA REDE COLETORA DE ESGOTO, DN 300 MM, JUNTA ELÁSTICA - FORNECIMENTO E ASSENTAMENTO. AF_01/2021</v>
          </cell>
          <cell r="C6437" t="str">
            <v>M</v>
          </cell>
          <cell r="D6437">
            <v>292.61</v>
          </cell>
          <cell r="E6437">
            <v>4.84</v>
          </cell>
          <cell r="F6437">
            <v>297.45</v>
          </cell>
        </row>
        <row r="6438">
          <cell r="A6438">
            <v>90705</v>
          </cell>
          <cell r="B6438" t="str">
            <v>TUBO DE PVC CORRUGADO DE DUPLA PAREDE PARA REDE COLETORA DE ESGOTO, DN 350 MM, JUNTA ELÁSTICA - FORNECIMENTO E ASSENTAMENTO. AF_01/2021</v>
          </cell>
          <cell r="C6438" t="str">
            <v>M</v>
          </cell>
          <cell r="D6438">
            <v>385.76</v>
          </cell>
          <cell r="E6438">
            <v>5.3</v>
          </cell>
          <cell r="F6438">
            <v>391.06</v>
          </cell>
        </row>
        <row r="6439">
          <cell r="A6439">
            <v>90706</v>
          </cell>
          <cell r="B6439" t="str">
            <v>TUBO DE PVC CORRUGADO DE DUPLA PAREDE PARA REDE COLETORA DE ESGOTO, DN 400 MM, JUNTA ELÁSTICA - FORNECIMENTO E ASSENTAMENTO. AF_01/2021</v>
          </cell>
          <cell r="C6439" t="str">
            <v>M</v>
          </cell>
          <cell r="D6439">
            <v>513.26</v>
          </cell>
          <cell r="E6439">
            <v>4.42</v>
          </cell>
          <cell r="F6439">
            <v>517.67999999999995</v>
          </cell>
        </row>
        <row r="6440">
          <cell r="A6440"/>
          <cell r="B6440" t="str">
            <v>ASSENTAMENTO DE TUBOS DE PEAD CORRUGADO PARA ESGOTO, JUNTA ELÁSTICA INTEGRADA</v>
          </cell>
          <cell r="C6440"/>
          <cell r="D6440"/>
          <cell r="E6440"/>
          <cell r="F6440"/>
        </row>
        <row r="6441">
          <cell r="A6441">
            <v>94870</v>
          </cell>
          <cell r="B6441" t="str">
            <v>ASSENTAMENTO DE TUBO DE PEAD CORRUGADO DE DUPLA PAREDE PARA REDE COLETORA DE ESGOTO, DN 250 MM, JUNTA ELÁSTICA INTEGRADA (NÃO INCLUI FORNECIMENTO). AF_01/2021</v>
          </cell>
          <cell r="C6441" t="str">
            <v>M</v>
          </cell>
          <cell r="D6441">
            <v>1.48</v>
          </cell>
          <cell r="E6441">
            <v>0.68</v>
          </cell>
          <cell r="F6441">
            <v>2.16</v>
          </cell>
        </row>
        <row r="6442">
          <cell r="A6442">
            <v>94872</v>
          </cell>
          <cell r="B6442" t="str">
            <v>ASSENTAMENTO DE TUBO DE PEAD CORRUGADO DE DUPLA PAREDE PARA REDE COLETORA DE ESGOTO, DN 300 MM, JUNTA ELÁSTICA INTEGRADA  (NÃO INCLUI FORNECIMENTO). AF_01/2021</v>
          </cell>
          <cell r="C6442" t="str">
            <v>M</v>
          </cell>
          <cell r="D6442">
            <v>1.8</v>
          </cell>
          <cell r="E6442">
            <v>1.21</v>
          </cell>
          <cell r="F6442">
            <v>3.01</v>
          </cell>
        </row>
        <row r="6443">
          <cell r="A6443">
            <v>94876</v>
          </cell>
          <cell r="B6443" t="str">
            <v>ASSENTAMENTO DE TUBO DE PEAD CORRUGADO DE DUPLA PAREDE PARA REDE COLETORA DE ESGOTO, DN 800 MM, JUNTA ELÁSTICA INTEGRADA  (NÃO INCLUI FORNECIMENTO). AF_01/2021</v>
          </cell>
          <cell r="C6443" t="str">
            <v>M</v>
          </cell>
          <cell r="D6443">
            <v>21.43</v>
          </cell>
          <cell r="E6443">
            <v>9</v>
          </cell>
          <cell r="F6443">
            <v>30.43</v>
          </cell>
        </row>
        <row r="6444">
          <cell r="A6444">
            <v>94878</v>
          </cell>
          <cell r="B6444" t="str">
            <v>ASSENTAMENTO DE TUBO DE PEAD CORRUGADO DE DUPLA PAREDE PARA REDE COLETORA DE ESGOTO, DN 900 MM, JUNTA ELÁSTICA INTEGRADA (NÃO INCLUI FORNECIMENTO). AF_01/2021</v>
          </cell>
          <cell r="C6444" t="str">
            <v>M</v>
          </cell>
          <cell r="D6444">
            <v>24.6</v>
          </cell>
          <cell r="E6444">
            <v>10.56</v>
          </cell>
          <cell r="F6444">
            <v>35.159999999999997</v>
          </cell>
        </row>
        <row r="6445">
          <cell r="A6445">
            <v>94880</v>
          </cell>
          <cell r="B6445" t="str">
            <v>ASSENTAMENTO DE TUBO DE PEAD CORRUGADO DE DUPLA PAREDE PARA REDE COLETORA DE ESGOTO, DN 1000 MM, JUNTA ELÁSTICA INTEGRADA (NÃO INCLUI FORNECIMENTO). AF_01/2021</v>
          </cell>
          <cell r="C6445" t="str">
            <v>M</v>
          </cell>
          <cell r="D6445">
            <v>32.64</v>
          </cell>
          <cell r="E6445">
            <v>12.94</v>
          </cell>
          <cell r="F6445">
            <v>45.58</v>
          </cell>
        </row>
        <row r="6446">
          <cell r="A6446">
            <v>94882</v>
          </cell>
          <cell r="B6446" t="str">
            <v>ASSENTAMENTO DE TUBO DE PEAD CORRUGADO DE DUPLA PAREDE PARA REDE COLETORA DE ESGOTO, DN 1200 MM, JUNTA ELÁSTICA INTEGRADA (NÃO INCLUI FORNECIMENTO). AF_01/2021</v>
          </cell>
          <cell r="C6446" t="str">
            <v>M</v>
          </cell>
          <cell r="D6446">
            <v>37.520000000000003</v>
          </cell>
          <cell r="E6446">
            <v>15.33</v>
          </cell>
          <cell r="F6446">
            <v>52.85</v>
          </cell>
        </row>
        <row r="6447">
          <cell r="A6447">
            <v>94884</v>
          </cell>
          <cell r="B6447" t="str">
            <v>ASSENTAMENTO DE TUBO DE PEAD CORRUGADO DE DUPLA PAREDE PARA REDE COLETORA DE ESGOTO, DN 1500 MM, JUNTA ELÁSTICA INTEGRADA (NÃO INCLUI FORNECIMENTO). AF_01/2021</v>
          </cell>
          <cell r="C6447" t="str">
            <v>M</v>
          </cell>
          <cell r="D6447">
            <v>47.38</v>
          </cell>
          <cell r="E6447">
            <v>20.21</v>
          </cell>
          <cell r="F6447">
            <v>67.59</v>
          </cell>
        </row>
        <row r="6448">
          <cell r="A6448"/>
          <cell r="B6448" t="str">
            <v>TUBOS DE PEAD CORRUGADO DUPLA PAREDE - REDE COLETORA DE ESGOTO, JUNTA ELÁSTICA INTEGRADA</v>
          </cell>
          <cell r="C6448"/>
          <cell r="D6448"/>
          <cell r="E6448"/>
          <cell r="F6448"/>
        </row>
        <row r="6449">
          <cell r="A6449">
            <v>94869</v>
          </cell>
          <cell r="B6449" t="str">
            <v>TUBO DE PEAD CORRUGADO DE DUPLA PAREDE PARA REDE COLETORA DE ESGOTO, DN 250 MM, JUNTA ELÁSTICA INTEGRADA - FORNECIMENTO E ASSENTAMENTO. AF_01/2021</v>
          </cell>
          <cell r="C6449" t="str">
            <v>M</v>
          </cell>
          <cell r="D6449">
            <v>128.43</v>
          </cell>
          <cell r="E6449">
            <v>0.67</v>
          </cell>
          <cell r="F6449">
            <v>129.1</v>
          </cell>
        </row>
        <row r="6450">
          <cell r="A6450">
            <v>94871</v>
          </cell>
          <cell r="B6450" t="str">
            <v>TUBO DE PEAD CORRUGADO DE DUPLA PAREDE PARA REDE COLETORA DE ESGOTO, DN 300 MM, JUNTA ELÁSTICA INTEGRADA - FORNECIMENTO E ASSENTAMENTO. AF_01/2021</v>
          </cell>
          <cell r="C6450" t="str">
            <v>M</v>
          </cell>
          <cell r="D6450">
            <v>200.71</v>
          </cell>
          <cell r="E6450">
            <v>1.19</v>
          </cell>
          <cell r="F6450">
            <v>201.9</v>
          </cell>
        </row>
        <row r="6451">
          <cell r="A6451">
            <v>90708</v>
          </cell>
          <cell r="B6451" t="str">
            <v>TUBO DE PEAD CORRUGADO DE DUPLA PAREDE PARA REDE COLETORA DE ESGOTO, DN 600 MM, JUNTA ELÁSTICA INTEGRADA - FORNECIMENTO E ASSENTAMENTO. AF_01/2021</v>
          </cell>
          <cell r="C6451" t="str">
            <v>M</v>
          </cell>
          <cell r="D6451">
            <v>726.69</v>
          </cell>
          <cell r="E6451">
            <v>5.91</v>
          </cell>
          <cell r="F6451">
            <v>732.6</v>
          </cell>
        </row>
        <row r="6452">
          <cell r="A6452">
            <v>94875</v>
          </cell>
          <cell r="B6452" t="str">
            <v>TUBO DE PEAD CORRUGADO DE DUPLA PAREDE PARA REDE COLETORA DE ESGOTO, DN 800 MM, JUNTA ELÁSTICA INTEGRADA - FORNECIMENTO E ASSENTAMENTO. AF_01/2021</v>
          </cell>
          <cell r="C6452" t="str">
            <v>M</v>
          </cell>
          <cell r="D6452">
            <v>1180.33</v>
          </cell>
          <cell r="E6452">
            <v>8.9600000000000009</v>
          </cell>
          <cell r="F6452">
            <v>1189.29</v>
          </cell>
        </row>
        <row r="6453">
          <cell r="A6453">
            <v>94879</v>
          </cell>
          <cell r="B6453" t="str">
            <v>TUBO DE PEAD CORRUGADO DE DUPLA PAREDE PARA REDE COLETORA DE ESGOTO, DN 1000 MM, JUNTA ELÁSTICA INTEGRADA - FORNECIMENTO E ASSENTAMENTO. AF_01/2021</v>
          </cell>
          <cell r="C6453" t="str">
            <v>M</v>
          </cell>
          <cell r="D6453">
            <v>1817.86</v>
          </cell>
          <cell r="E6453">
            <v>12.91</v>
          </cell>
          <cell r="F6453">
            <v>1830.77</v>
          </cell>
        </row>
        <row r="6454">
          <cell r="A6454">
            <v>94881</v>
          </cell>
          <cell r="B6454" t="str">
            <v>TUBO DE PEAD CORRUGADO DE DUPLA PAREDE PARA REDE COLETORA DE ESGOTO, DN 1200 MM, JUNTA ELÁSTICA INTEGRADA - FORNECIMENTO E ASSENTAMENTO. AF_01/2021</v>
          </cell>
          <cell r="C6454" t="str">
            <v>M</v>
          </cell>
          <cell r="D6454">
            <v>2504.8200000000002</v>
          </cell>
          <cell r="E6454">
            <v>15.28</v>
          </cell>
          <cell r="F6454">
            <v>2520.1</v>
          </cell>
        </row>
        <row r="6455">
          <cell r="A6455"/>
          <cell r="B6455" t="str">
            <v>TUBOS DE PEAD LISO - REDE DE ÁGUA OU ESGOTO, JUNTA SOLDADA</v>
          </cell>
          <cell r="C6455"/>
          <cell r="D6455"/>
          <cell r="E6455"/>
          <cell r="F6455"/>
        </row>
        <row r="6456">
          <cell r="A6456">
            <v>103372</v>
          </cell>
          <cell r="B6456" t="str">
            <v>TUBO PEAD LISO PARA REDE DE ÁGUA OU ESGOTO, DIÂMETRO DE 20 MM, JUNTA SOLDADA (NÃO INCLUI A EXECUÇÃO DE SOLDA) - FORNECIMENTO E ASSENTAMENTO. AF_12/2021</v>
          </cell>
          <cell r="C6456" t="str">
            <v>M</v>
          </cell>
          <cell r="D6456">
            <v>5.74</v>
          </cell>
          <cell r="E6456">
            <v>0.15</v>
          </cell>
          <cell r="F6456">
            <v>5.89</v>
          </cell>
        </row>
        <row r="6457">
          <cell r="A6457">
            <v>103373</v>
          </cell>
          <cell r="B6457" t="str">
            <v>TUBO PEAD LISO PARA REDE DE ÁGUA OU ESGOTO, DIÂMETRO DE 32 MM, JUNTA SOLDADA (NÃO INCLUI A EXECUÇÃO DE SOLDA) - FORNECIMENTO E ASSENTAMENTO. AF_12/2021</v>
          </cell>
          <cell r="C6457" t="str">
            <v>M</v>
          </cell>
          <cell r="D6457">
            <v>11.3</v>
          </cell>
          <cell r="E6457">
            <v>0.25</v>
          </cell>
          <cell r="F6457">
            <v>11.55</v>
          </cell>
        </row>
        <row r="6458">
          <cell r="A6458">
            <v>103376</v>
          </cell>
          <cell r="B6458" t="str">
            <v>TUBO PEAD LISO PARA REDE DE ÁGUA OU ESGOTO, DIÂMETRO DE 110 MM, JUNTA SOLDADA (NÃO INCLUI A EXECUÇÃO DE SOLDA) - FORNECIMENTO E ASSENTAMENTO. AF_12/2021</v>
          </cell>
          <cell r="C6458" t="str">
            <v>M</v>
          </cell>
          <cell r="D6458">
            <v>136.72999999999999</v>
          </cell>
          <cell r="E6458">
            <v>0.9</v>
          </cell>
          <cell r="F6458">
            <v>137.63</v>
          </cell>
        </row>
        <row r="6459">
          <cell r="A6459">
            <v>103377</v>
          </cell>
          <cell r="B6459" t="str">
            <v>TUBO PEAD LISO PARA REDE DE ÁGUA OU ESGOTO, DIÂMETRO DE 160 MM, JUNTA SOLDADA (NÃO INCLUI A EXECUÇÃO DE SOLDA) - FORNECIMENTO E ASSENTAMENTO. AF_12/2021</v>
          </cell>
          <cell r="C6459" t="str">
            <v>M</v>
          </cell>
          <cell r="D6459">
            <v>293.20999999999998</v>
          </cell>
          <cell r="E6459">
            <v>1.31</v>
          </cell>
          <cell r="F6459">
            <v>294.52</v>
          </cell>
        </row>
        <row r="6460">
          <cell r="A6460">
            <v>103379</v>
          </cell>
          <cell r="B6460" t="str">
            <v>TUBO PEAD LISO PARA REDE DE ÁGUA OU ESGOTO, DIÂMETRO DE 200 MM, JUNTA SOLDADA (NÃO INCLUI A EXECUÇÃO DE SOLDA) - FORNECIMENTO E ASSENTAMENTO. AF_12/2021</v>
          </cell>
          <cell r="C6460" t="str">
            <v>M</v>
          </cell>
          <cell r="D6460">
            <v>456.89</v>
          </cell>
          <cell r="E6460">
            <v>1.65</v>
          </cell>
          <cell r="F6460">
            <v>458.54</v>
          </cell>
        </row>
        <row r="6461">
          <cell r="A6461">
            <v>103383</v>
          </cell>
          <cell r="B6461" t="str">
            <v>TUBO PEAD LISO PARA REDE DE ÁGUA OU ESGOTO, DIÂMETRO DE 315 MM, JUNTA SOLDADA (NÃO INCLUI A EXECUÇÃO DE SOLDA) - FORNECIMENTO E ASSENTAMENTO. AF_12/2021</v>
          </cell>
          <cell r="C6461" t="str">
            <v>M</v>
          </cell>
          <cell r="D6461">
            <v>1122.01</v>
          </cell>
          <cell r="E6461">
            <v>1.45</v>
          </cell>
          <cell r="F6461">
            <v>1123.46</v>
          </cell>
        </row>
        <row r="6462">
          <cell r="A6462">
            <v>103385</v>
          </cell>
          <cell r="B6462" t="str">
            <v>TUBO PEAD LISO PARA REDE DE ÁGUA OU ESGOTO, DIÂMETRO DE 400 MM, JUNTA SOLDADA (NÃO INCLUI A EXECUÇÃO DE SOLDA) - FORNECIMENTO E ASSENTAMENTO. AF_12/2021</v>
          </cell>
          <cell r="C6462" t="str">
            <v>M</v>
          </cell>
          <cell r="D6462">
            <v>1808.45</v>
          </cell>
          <cell r="E6462">
            <v>2.81</v>
          </cell>
          <cell r="F6462">
            <v>1811.26</v>
          </cell>
        </row>
        <row r="6463">
          <cell r="A6463">
            <v>103387</v>
          </cell>
          <cell r="B6463" t="str">
            <v>TUBO PEAD LISO PARA REDE DE ÁGUA OU ESGOTO, DIÂMETRO DE 500 MM, JUNTA SOLDADA (NÃO INCLUI A EXECUÇÃO DE SOLDA) - FORNECIMENTO E ASSENTAMENTO. AF_12/2021</v>
          </cell>
          <cell r="C6463" t="str">
            <v>M</v>
          </cell>
          <cell r="D6463">
            <v>3173.31</v>
          </cell>
          <cell r="E6463">
            <v>4.43</v>
          </cell>
          <cell r="F6463">
            <v>3177.74</v>
          </cell>
        </row>
        <row r="6464">
          <cell r="A6464">
            <v>103389</v>
          </cell>
          <cell r="B6464" t="str">
            <v>TUBO PEAD LISO PARA REDE DE ÁGUA OU ESGOTO, DIÂMETRO DE 630 MM, JUNTA SOLDADA (NÃO INCLUI A EXECUÇÃO DE SOLDA) - FORNECIMENTO E ASSENTAMENTO. AF_12/2021</v>
          </cell>
          <cell r="C6464" t="str">
            <v>M</v>
          </cell>
          <cell r="D6464">
            <v>4719.37</v>
          </cell>
          <cell r="E6464">
            <v>6.5</v>
          </cell>
          <cell r="F6464">
            <v>4725.87</v>
          </cell>
        </row>
        <row r="6465">
          <cell r="A6465">
            <v>103391</v>
          </cell>
          <cell r="B6465" t="str">
            <v>TUBO PEAD LISO PARA REDE DE ÁGUA OU ESGOTO, DIÂMETRO DE 800 MM, JUNTA SOLDADA (NÃO INCLUI A EXECUÇÃO DE SOLDA) - FORNECIMENTO E ASSENTAMENTO. AF_12/2021</v>
          </cell>
          <cell r="C6465" t="str">
            <v>M</v>
          </cell>
          <cell r="D6465">
            <v>3102.24</v>
          </cell>
          <cell r="E6465">
            <v>9.24</v>
          </cell>
          <cell r="F6465">
            <v>3111.48</v>
          </cell>
        </row>
        <row r="6466">
          <cell r="A6466">
            <v>103392</v>
          </cell>
          <cell r="B6466" t="str">
            <v>TUBO PEAD LISO PARA REDE DE ÁGUA OU ESGOTO, DIÂMETRO DE 900 MM, JUNTA SOLDADA (NÃO INCLUI A EXECUÇÃO DE SOLDA) - FORNECIMENTO E ASSENTAMENTO. AF_12/2021</v>
          </cell>
          <cell r="C6466" t="str">
            <v>M</v>
          </cell>
          <cell r="D6466">
            <v>5076.3500000000004</v>
          </cell>
          <cell r="E6466">
            <v>10.84</v>
          </cell>
          <cell r="F6466">
            <v>5087.1899999999996</v>
          </cell>
        </row>
        <row r="6467">
          <cell r="A6467">
            <v>103393</v>
          </cell>
          <cell r="B6467" t="str">
            <v>TUBO PEAD LISO PARA REDE DE ÁGUA OU ESGOTO, DIÂMETRO DE 1000 MM, JUNTA SOLDADA (NÃO INCLUI A EXECUÇÃO DE SOLDA) - FORNECIMENTO E ASSENTAMENTO. AF_12/2021</v>
          </cell>
          <cell r="C6467" t="str">
            <v>M</v>
          </cell>
          <cell r="D6467">
            <v>5598.33</v>
          </cell>
          <cell r="E6467">
            <v>12.44</v>
          </cell>
          <cell r="F6467">
            <v>5610.77</v>
          </cell>
        </row>
        <row r="6468">
          <cell r="A6468">
            <v>103394</v>
          </cell>
          <cell r="B6468" t="str">
            <v>TUBO PEAD LISO PARA REDE DE ÁGUA OU ESGOTO, DIÂMETRO DE 1200 MM, JUNTA SOLDADA (NÃO INCLUI A EXECUÇÃO DE SOLDA) - FORNECIMENTO E ASSENTAMENTO. AF_12/2021</v>
          </cell>
          <cell r="C6468" t="str">
            <v>M</v>
          </cell>
          <cell r="D6468">
            <v>4140.5200000000004</v>
          </cell>
          <cell r="E6468">
            <v>15.65</v>
          </cell>
          <cell r="F6468">
            <v>4156.17</v>
          </cell>
        </row>
        <row r="6469">
          <cell r="A6469">
            <v>103395</v>
          </cell>
          <cell r="B6469" t="str">
            <v>TUBO PEAD LISO PARA REDE DE ÁGUA OU ESGOTO, DIÂMETRO DE 1400 MM, JUNTA SOLDADA (NÃO INCLUI A EXECUÇÃO DE SOLDA) - FORNECIMENTO E ASSENTAMENTO. AF_12/2021</v>
          </cell>
          <cell r="C6469" t="str">
            <v>M</v>
          </cell>
          <cell r="D6469">
            <v>2045.84</v>
          </cell>
          <cell r="E6469">
            <v>18.87</v>
          </cell>
          <cell r="F6469">
            <v>2064.71</v>
          </cell>
        </row>
        <row r="6470">
          <cell r="A6470">
            <v>103396</v>
          </cell>
          <cell r="B6470" t="str">
            <v>TUBO PEAD LISO PARA REDE DE ÁGUA OU ESGOTO, DIÂMETRO DE 1600 MM, JUNTA SOLDADA (NÃO INCLUI A EXECUÇÃO DE SOLDA) - FORNECIMENTO E ASSENTAMENTO. AF_12/2021</v>
          </cell>
          <cell r="C6470" t="str">
            <v>M</v>
          </cell>
          <cell r="D6470">
            <v>1371.28</v>
          </cell>
          <cell r="E6470">
            <v>22.08</v>
          </cell>
          <cell r="F6470">
            <v>1393.36</v>
          </cell>
        </row>
        <row r="6471">
          <cell r="A6471"/>
          <cell r="B6471" t="str">
            <v>ASSENTAMENTO CONEXÃO C/ 2 ACESSOS - PEAD LISO, JUNTA SOLDADA</v>
          </cell>
          <cell r="C6471"/>
          <cell r="D6471"/>
          <cell r="E6471"/>
          <cell r="F6471"/>
        </row>
        <row r="6472">
          <cell r="A6472">
            <v>103397</v>
          </cell>
          <cell r="B6472" t="str">
            <v>ASSENTAMENTO DE CONEXÃO COM 2 ACESSOS, EM PEAD LISO PARA REDE DE ÁGUA OU ESGOTO, DIÂMETRO DE 20 MM, JUNTA SOLDADA (NÃO INCLUI O FORNECIMENTO E EXECUÇÃO DE SOLDA). AF_12/2021</v>
          </cell>
          <cell r="C6472" t="str">
            <v>UN</v>
          </cell>
          <cell r="D6472">
            <v>1.22</v>
          </cell>
          <cell r="E6472">
            <v>2.9</v>
          </cell>
          <cell r="F6472">
            <v>4.12</v>
          </cell>
        </row>
        <row r="6473">
          <cell r="A6473">
            <v>103398</v>
          </cell>
          <cell r="B6473" t="str">
            <v>ASSENTAMENTO DE CONEXÃO COM 2 ACESSOS, EM PEAD LISO PARA REDE DE ÁGUA OU ESGOTO, DIÂMETRO DE 32 MM, JUNTA SOLDADA (NÃO INCLUI O FORNECIMENTO E EXECUÇÃO DE SOLDA). AF_12/2021</v>
          </cell>
          <cell r="C6473" t="str">
            <v>UN</v>
          </cell>
          <cell r="D6473">
            <v>2</v>
          </cell>
          <cell r="E6473">
            <v>4.59</v>
          </cell>
          <cell r="F6473">
            <v>6.59</v>
          </cell>
        </row>
        <row r="6474">
          <cell r="A6474">
            <v>103399</v>
          </cell>
          <cell r="B6474" t="str">
            <v>ASSENTAMENTO DE CONEXÃO COM 2 ACESSOS, EM PEAD LISO PARA REDE DE ÁGUA OU ESGOTO, DIÂMETRO DE 63 MM, JUNTA SOLDADA (NÃO INCLUI O FORNECIMENTO E EXECUÇÃO DE SOLDA). AF_12/2021</v>
          </cell>
          <cell r="C6474" t="str">
            <v>UN</v>
          </cell>
          <cell r="D6474">
            <v>3.97</v>
          </cell>
          <cell r="E6474">
            <v>9.0299999999999994</v>
          </cell>
          <cell r="F6474">
            <v>13</v>
          </cell>
        </row>
        <row r="6475">
          <cell r="A6475">
            <v>103400</v>
          </cell>
          <cell r="B6475" t="str">
            <v>ASSENTAMENTO DE CONEXÃO COM 2 ACESSOS, EM PEAD LISO PARA REDE DE ÁGUA OU ESGOTO, DIÂMETRO DE 90 MM, JUNTA SOLDADA (NÃO INCLUI O FORNECIMENTO E EXECUÇÃO DE SOLDA). AF_12/2021</v>
          </cell>
          <cell r="C6475" t="str">
            <v>UN</v>
          </cell>
          <cell r="D6475">
            <v>5.69</v>
          </cell>
          <cell r="E6475">
            <v>12.88</v>
          </cell>
          <cell r="F6475">
            <v>18.57</v>
          </cell>
        </row>
        <row r="6476">
          <cell r="A6476">
            <v>103401</v>
          </cell>
          <cell r="B6476" t="str">
            <v>ASSENTAMENTO DE CONEXÃO COM 2 ACESSOS, EM PEAD LISO PARA REDE DE ÁGUA OU ESGOTO, DIÂMETRO DE 110 MM, JUNTA SOLDADA (NÃO INCLUI O FORNECIMENTO E EXECUÇÃO DE SOLDA). AF_12/2021</v>
          </cell>
          <cell r="C6476" t="str">
            <v>UN</v>
          </cell>
          <cell r="D6476">
            <v>6.98</v>
          </cell>
          <cell r="E6476">
            <v>15.72</v>
          </cell>
          <cell r="F6476">
            <v>22.7</v>
          </cell>
        </row>
        <row r="6477">
          <cell r="A6477">
            <v>103402</v>
          </cell>
          <cell r="B6477" t="str">
            <v>ASSENTAMENTO DE CONEXÃO COM 2 ACESSOS, EM PEAD LISO PARA REDE DE ÁGUA OU ESGOTO, DIÂMETRO DE 160 MM, JUNTA SOLDADA (NÃO INCLUI O FORNECIMENTO E EXECUÇÃO DE SOLDA). AF_12/2021</v>
          </cell>
          <cell r="C6477" t="str">
            <v>UN</v>
          </cell>
          <cell r="D6477">
            <v>10.16</v>
          </cell>
          <cell r="E6477">
            <v>22.86</v>
          </cell>
          <cell r="F6477">
            <v>33.020000000000003</v>
          </cell>
        </row>
        <row r="6478">
          <cell r="A6478">
            <v>103403</v>
          </cell>
          <cell r="B6478" t="str">
            <v>ASSENTAMENTO DE CONEXÃO COM 2 ACESSOS, EM PEAD LISO PARA REDE DE ÁGUA OU ESGOTO, DIÂMETRO DE 180 MM, JUNTA SOLDADA (NÃO INCLUI O FORNECIMENTO E EXECUÇÃO DE SOLDA). AF_12/2021</v>
          </cell>
          <cell r="C6478" t="str">
            <v>UN</v>
          </cell>
          <cell r="D6478">
            <v>11.43</v>
          </cell>
          <cell r="E6478">
            <v>25.73</v>
          </cell>
          <cell r="F6478">
            <v>37.159999999999997</v>
          </cell>
        </row>
        <row r="6479">
          <cell r="A6479">
            <v>103404</v>
          </cell>
          <cell r="B6479" t="str">
            <v>ASSENTAMENTO DE CONEXÃO COM 2 ACESSOS, EM PEAD LISO PARA REDE DE ÁGUA OU ESGOTO, DIÂMETRO DE 200 MM, JUNTA SOLDADA (NÃO INCLUI O FORNECIMENTO E EXECUÇÃO DE SOLDA). AF_12/2021</v>
          </cell>
          <cell r="C6479" t="str">
            <v>UN</v>
          </cell>
          <cell r="D6479">
            <v>12.72</v>
          </cell>
          <cell r="E6479">
            <v>28.56</v>
          </cell>
          <cell r="F6479">
            <v>41.28</v>
          </cell>
        </row>
        <row r="6480">
          <cell r="A6480">
            <v>103405</v>
          </cell>
          <cell r="B6480" t="str">
            <v>ASSENTAMENTO DE CONEXÃO COM 2 ACESSOS, EM PEAD LISO PARA REDE DE ÁGUA OU ESGOTO, DIÂMETRO DE 225 MM, JUNTA SOLDADA (NÃO INCLUI O FORNECIMENTO E EXECUÇÃO DE SOLDA). AF_12/2021</v>
          </cell>
          <cell r="C6480" t="str">
            <v>UN</v>
          </cell>
          <cell r="D6480">
            <v>14.31</v>
          </cell>
          <cell r="E6480">
            <v>32.130000000000003</v>
          </cell>
          <cell r="F6480">
            <v>46.44</v>
          </cell>
        </row>
        <row r="6481">
          <cell r="A6481">
            <v>103406</v>
          </cell>
          <cell r="B6481" t="str">
            <v>ASSENTAMENTO DE CONEXÃO COM 2 ACESSOS, EM PEAD LISO PARA REDE DE ÁGUA OU ESGOTO, DIÂMETRO DE 250 MM, JUNTA SOLDADA (NÃO INCLUI O FORNECIMENTO E EXECUÇÃO DE SOLDA). AF_12/2021</v>
          </cell>
          <cell r="C6481" t="str">
            <v>UN</v>
          </cell>
          <cell r="D6481">
            <v>15.92</v>
          </cell>
          <cell r="E6481">
            <v>35.69</v>
          </cell>
          <cell r="F6481">
            <v>51.61</v>
          </cell>
        </row>
        <row r="6482">
          <cell r="A6482">
            <v>103407</v>
          </cell>
          <cell r="B6482" t="str">
            <v>ASSENTAMENTO DE CONEXÃO COM 2 ACESSOS, EM PEAD LISO PARA REDE DE ÁGUA OU ESGOTO, DIÂMETRO DE 280 MM, JUNTA SOLDADA (NÃO INCLUI O FORNECIMENTO E EXECUÇÃO DE SOLDA). AF_12/2021</v>
          </cell>
          <cell r="C6482" t="str">
            <v>UN</v>
          </cell>
          <cell r="D6482">
            <v>17.82</v>
          </cell>
          <cell r="E6482">
            <v>39.979999999999997</v>
          </cell>
          <cell r="F6482">
            <v>57.8</v>
          </cell>
        </row>
        <row r="6483">
          <cell r="A6483">
            <v>103408</v>
          </cell>
          <cell r="B6483" t="str">
            <v>ASSENTAMENTO DE CONEXÃO COM 2 ACESSOS, EM PEAD LISO PARA REDE DE ÁGUA OU ESGOTO, DIÂMETRO DE 315 MM, JUNTA SOLDADA (NÃO INCLUI O FORNECIMENTO E EXECUÇÃO DE SOLDA). AF_12/2021</v>
          </cell>
          <cell r="C6483" t="str">
            <v>UN</v>
          </cell>
          <cell r="D6483">
            <v>20.05</v>
          </cell>
          <cell r="E6483">
            <v>44.98</v>
          </cell>
          <cell r="F6483">
            <v>65.03</v>
          </cell>
        </row>
        <row r="6484">
          <cell r="A6484">
            <v>103409</v>
          </cell>
          <cell r="B6484" t="str">
            <v>ASSENTAMENTO DE CONEXÃO COM 2 ACESSOS, EM PEAD LISO PARA REDE DE ÁGUA OU ESGOTO, DIÂMETRO DE 355 MM, JUNTA SOLDADA (NÃO INCLUI O FORNECIMENTO E EXECUÇÃO DE SOLDA). AF_12/2021</v>
          </cell>
          <cell r="C6484" t="str">
            <v>UN</v>
          </cell>
          <cell r="D6484">
            <v>22.6</v>
          </cell>
          <cell r="E6484">
            <v>50.68</v>
          </cell>
          <cell r="F6484">
            <v>73.28</v>
          </cell>
        </row>
        <row r="6485">
          <cell r="A6485">
            <v>103410</v>
          </cell>
          <cell r="B6485" t="str">
            <v>ASSENTAMENTO DE CONEXÃO COM 2 ACESSOS, EM PEAD LISO PARA REDE DE ÁGUA OU ESGOTO, DIÂMETRO DE 400 MM, JUNTA SOLDADA (NÃO INCLUI O FORNECIMENTO E EXECUÇÃO DE SOLDA). AF_12/2021</v>
          </cell>
          <cell r="C6485" t="str">
            <v>UN</v>
          </cell>
          <cell r="D6485">
            <v>25.48</v>
          </cell>
          <cell r="E6485">
            <v>57.1</v>
          </cell>
          <cell r="F6485">
            <v>82.58</v>
          </cell>
        </row>
        <row r="6486">
          <cell r="A6486"/>
          <cell r="B6486" t="str">
            <v>ASSENTAMENTO CONEXÃO C/ 3 ACESSOS - PEAD LISO, JUNTA SOLDADA</v>
          </cell>
          <cell r="C6486"/>
          <cell r="D6486"/>
          <cell r="E6486"/>
          <cell r="F6486"/>
        </row>
        <row r="6487">
          <cell r="A6487">
            <v>103411</v>
          </cell>
          <cell r="B6487" t="str">
            <v>ASSENTAMENTO DE CONEXÃO COM 3 ACESSOS, EM PEAD LISO PARA REDE DE ÁGUA OU ESGOTO, DIÂMETRO DE 20 MM, JUNTA SOLDADA (NÃO INCLUI O FORNECIMENTO E EXECUÇÃO DE SOLDA). AF_12/2021</v>
          </cell>
          <cell r="C6487" t="str">
            <v>UN</v>
          </cell>
          <cell r="D6487">
            <v>2.5</v>
          </cell>
          <cell r="E6487">
            <v>5.75</v>
          </cell>
          <cell r="F6487">
            <v>8.25</v>
          </cell>
        </row>
        <row r="6488">
          <cell r="A6488">
            <v>103412</v>
          </cell>
          <cell r="B6488" t="str">
            <v>ASSENTAMENTO DE CONEXÃO COM 3 ACESSOS, EM PEAD LISO PARA REDE DE ÁGUA OU ESGOTO, DIÂMETRO DE 32 MM, JUNTA SOLDADA (NÃO INCLUI O FORNECIMENTO E EXECUÇÃO DE SOLDA). AF_12/2021</v>
          </cell>
          <cell r="C6488" t="str">
            <v>UN</v>
          </cell>
          <cell r="D6488">
            <v>4.05</v>
          </cell>
          <cell r="E6488">
            <v>9.15</v>
          </cell>
          <cell r="F6488">
            <v>13.2</v>
          </cell>
        </row>
        <row r="6489">
          <cell r="A6489">
            <v>103413</v>
          </cell>
          <cell r="B6489" t="str">
            <v>ASSENTAMENTO DE CONEXÃO COM 3 ACESSOS, EM PEAD LISO PARA REDE DE ÁGUA OU ESGOTO, DIÂMETRO DE 63 MM, JUNTA SOLDADA (NÃO INCLUI O FORNECIMENTO E EXECUÇÃO DE SOLDA). AF_12/2021</v>
          </cell>
          <cell r="C6489" t="str">
            <v>UN</v>
          </cell>
          <cell r="D6489">
            <v>7.98</v>
          </cell>
          <cell r="E6489">
            <v>18.02</v>
          </cell>
          <cell r="F6489">
            <v>26</v>
          </cell>
        </row>
        <row r="6490">
          <cell r="A6490">
            <v>103414</v>
          </cell>
          <cell r="B6490" t="str">
            <v>ASSENTAMENTO DE CONEXÃO COM 3 ACESSOS, EM PEAD LISO PARA REDE DE ÁGUA OU ESGOTO, DIÂMETRO DE 90 MM, JUNTA SOLDADA (NÃO INCLUI O FORNECIMENTO E EXECUÇÃO DE SOLDA). AF_12/2021</v>
          </cell>
          <cell r="C6490" t="str">
            <v>UN</v>
          </cell>
          <cell r="D6490">
            <v>11.43</v>
          </cell>
          <cell r="E6490">
            <v>25.73</v>
          </cell>
          <cell r="F6490">
            <v>37.159999999999997</v>
          </cell>
        </row>
        <row r="6491">
          <cell r="A6491">
            <v>103415</v>
          </cell>
          <cell r="B6491" t="str">
            <v>ASSENTAMENTO DE CONEXÃO COM 3 ACESSOS, EM PEAD LISO PARA REDE DE ÁGUA OU ESGOTO, DIÂMETRO DE 110 MM, JUNTA SOLDADA (NÃO INCLUI O FORNECIMENTO E EXECUÇÃO DE SOLDA). AF_12/2021</v>
          </cell>
          <cell r="C6491" t="str">
            <v>UN</v>
          </cell>
          <cell r="D6491">
            <v>13.98</v>
          </cell>
          <cell r="E6491">
            <v>31.43</v>
          </cell>
          <cell r="F6491">
            <v>45.41</v>
          </cell>
        </row>
        <row r="6492">
          <cell r="A6492">
            <v>103416</v>
          </cell>
          <cell r="B6492" t="str">
            <v>ASSENTAMENTO DE CONEXÃO COM 3 ACESSOS, EM PEAD LISO PARA REDE DE ÁGUA OU ESGOTO, DIÂMETRO DE 160 MM, JUNTA SOLDADA (NÃO INCLUI O FORNECIMENTO E EXECUÇÃO DE SOLDA). AF_12/2021</v>
          </cell>
          <cell r="C6492" t="str">
            <v>UN</v>
          </cell>
          <cell r="D6492">
            <v>20.36</v>
          </cell>
          <cell r="E6492">
            <v>45.7</v>
          </cell>
          <cell r="F6492">
            <v>66.06</v>
          </cell>
        </row>
        <row r="6493">
          <cell r="A6493">
            <v>103417</v>
          </cell>
          <cell r="B6493" t="str">
            <v>ASSENTAMENTO DE CONEXÃO COM 3 ACESSOS, EM PEAD LISO PARA REDE DE ÁGUA OU ESGOTO, DIÂMETRO DE 180 MM, JUNTA SOLDADA (NÃO INCLUI O FORNECIMENTO E EXECUÇÃO DE SOLDA). AF_12/2021</v>
          </cell>
          <cell r="C6493" t="str">
            <v>UN</v>
          </cell>
          <cell r="D6493">
            <v>22.91</v>
          </cell>
          <cell r="E6493">
            <v>51.41</v>
          </cell>
          <cell r="F6493">
            <v>74.319999999999993</v>
          </cell>
        </row>
        <row r="6494">
          <cell r="A6494">
            <v>103418</v>
          </cell>
          <cell r="B6494" t="str">
            <v>ASSENTAMENTO DE CONEXÃO COM 3 ACESSOS, EM PEAD LISO PARA REDE DE ÁGUA OU ESGOTO, DIÂMETRO DE 200 MM, JUNTA SOLDADA (NÃO INCLUI O FORNECIMENTO E EXECUÇÃO DE SOLDA). AF_12/2021</v>
          </cell>
          <cell r="C6494" t="str">
            <v>UN</v>
          </cell>
          <cell r="D6494">
            <v>25.48</v>
          </cell>
          <cell r="E6494">
            <v>57.1</v>
          </cell>
          <cell r="F6494">
            <v>82.58</v>
          </cell>
        </row>
        <row r="6495">
          <cell r="A6495">
            <v>103419</v>
          </cell>
          <cell r="B6495" t="str">
            <v>ASSENTAMENTO DE CONEXÃO COM 3 ACESSOS, EM PEAD LISO PARA REDE DE ÁGUA OU ESGOTO, DIÂMETRO DE 225 MM, JUNTA SOLDADA (NÃO INCLUI O FORNECIMENTO E EXECUÇÃO DE SOLDA). AF_12/2021</v>
          </cell>
          <cell r="C6495" t="str">
            <v>UN</v>
          </cell>
          <cell r="D6495">
            <v>28.66</v>
          </cell>
          <cell r="E6495">
            <v>64.25</v>
          </cell>
          <cell r="F6495">
            <v>92.91</v>
          </cell>
        </row>
        <row r="6496">
          <cell r="A6496">
            <v>103420</v>
          </cell>
          <cell r="B6496" t="str">
            <v>ASSENTAMENTO DE CONEXÃO COM 3 ACESSOS, EM PEAD LISO PARA REDE DE ÁGUA OU ESGOTO, DIÂMETRO DE 250 MM, JUNTA SOLDADA (NÃO INCLUI O FORNECIMENTO E EXECUÇÃO DE SOLDA). AF_12/2021</v>
          </cell>
          <cell r="C6496" t="str">
            <v>UN</v>
          </cell>
          <cell r="D6496">
            <v>31.86</v>
          </cell>
          <cell r="E6496">
            <v>71.36</v>
          </cell>
          <cell r="F6496">
            <v>103.22</v>
          </cell>
        </row>
        <row r="6497">
          <cell r="A6497">
            <v>103421</v>
          </cell>
          <cell r="B6497" t="str">
            <v>ASSENTAMENTO DE CONEXÃO COM 3 ACESSOS, EM PEAD LISO PARA REDE DE ÁGUA OU ESGOTO, DIÂMETRO DE 280 MM, JUNTA SOLDADA (NÃO INCLUI O FORNECIMENTO E EXECUÇÃO DE SOLDA). AF_12/2021</v>
          </cell>
          <cell r="C6497" t="str">
            <v>UN</v>
          </cell>
          <cell r="D6497">
            <v>35.68</v>
          </cell>
          <cell r="E6497">
            <v>79.94</v>
          </cell>
          <cell r="F6497">
            <v>115.62</v>
          </cell>
        </row>
        <row r="6498">
          <cell r="A6498">
            <v>103422</v>
          </cell>
          <cell r="B6498" t="str">
            <v>ASSENTAMENTO DE CONEXÃO COM 3 ACESSOS, EM PEAD LISO PARA REDE DE ÁGUA OU ESGOTO, DIÂMETRO DE 315 MM, JUNTA SOLDADA (NÃO INCLUI O FORNECIMENTO E EXECUÇÃO DE SOLDA). AF_12/2021</v>
          </cell>
          <cell r="C6498" t="str">
            <v>UN</v>
          </cell>
          <cell r="D6498">
            <v>40.130000000000003</v>
          </cell>
          <cell r="E6498">
            <v>89.94</v>
          </cell>
          <cell r="F6498">
            <v>130.07</v>
          </cell>
        </row>
        <row r="6499">
          <cell r="A6499">
            <v>103423</v>
          </cell>
          <cell r="B6499" t="str">
            <v>ASSENTAMENTO DE CONEXÃO COM 3 ACESSOS, EM PEAD LISO PARA REDE DE ÁGUA OU ESGOTO, DIÂMETRO DE 355 MM, JUNTA SOLDADA (NÃO INCLUI O FORNECIMENTO E EXECUÇÃO DE SOLDA). AF_12/2021</v>
          </cell>
          <cell r="C6499" t="str">
            <v>UN</v>
          </cell>
          <cell r="D6499">
            <v>45.24</v>
          </cell>
          <cell r="E6499">
            <v>101.34</v>
          </cell>
          <cell r="F6499">
            <v>146.58000000000001</v>
          </cell>
        </row>
        <row r="6500">
          <cell r="A6500">
            <v>103424</v>
          </cell>
          <cell r="B6500" t="str">
            <v>ASSENTAMENTO DE CONEXÃO COM 3 ACESSOS, EM PEAD LISO PARA REDE DE ÁGUA OU ESGOTO, DIÂMETRO DE 400 MM, JUNTA SOLDADA (NÃO INCLUI O FORNECIMENTO E EXECUÇÃO DE SOLDA). AF_12/2021</v>
          </cell>
          <cell r="C6500" t="str">
            <v>UN</v>
          </cell>
          <cell r="D6500">
            <v>50.99</v>
          </cell>
          <cell r="E6500">
            <v>114.18</v>
          </cell>
          <cell r="F6500">
            <v>165.17</v>
          </cell>
        </row>
        <row r="6501">
          <cell r="A6501"/>
          <cell r="B6501" t="str">
            <v>CONEXÕES EM PEAD LISO</v>
          </cell>
          <cell r="C6501"/>
          <cell r="D6501"/>
          <cell r="E6501"/>
          <cell r="F6501"/>
        </row>
        <row r="6502">
          <cell r="A6502">
            <v>103425</v>
          </cell>
          <cell r="B6502" t="str">
            <v>LUVA, EM PEAD LISO PARA REDE DE ÁGUA OU ESGOTO, DIÂMETRO DE 20 MM, JUNTA SOLDADA POR ELETROFUSÃO (NÃO INCLUI A EXECUÇÃO DE SOLDA). AF_12/2021</v>
          </cell>
          <cell r="C6502" t="str">
            <v>UN</v>
          </cell>
          <cell r="D6502">
            <v>14.11</v>
          </cell>
          <cell r="E6502">
            <v>2.84</v>
          </cell>
          <cell r="F6502">
            <v>16.95</v>
          </cell>
        </row>
        <row r="6503">
          <cell r="A6503">
            <v>103426</v>
          </cell>
          <cell r="B6503" t="str">
            <v>LUVA, EM PEAD LISO PARA REDE DE ÁGUA OU ESGOTO, DIÂMETRO DE 32 MM, JUNTA SOLDADA POR ELETROFUSÃO (NÃO INCLUI A EXECUÇÃO DE SOLDA). AF_12/2021</v>
          </cell>
          <cell r="C6503" t="str">
            <v>UN</v>
          </cell>
          <cell r="D6503">
            <v>15.86</v>
          </cell>
          <cell r="E6503">
            <v>4.55</v>
          </cell>
          <cell r="F6503">
            <v>20.41</v>
          </cell>
        </row>
        <row r="6504">
          <cell r="A6504">
            <v>103427</v>
          </cell>
          <cell r="B6504" t="str">
            <v>LUVA, EM PEAD LISO PARA REDE DE ÁGUA OU ESGOTO, DIÂMETRO DE 63 MM, JUNTA SOLDADA POR ELETROFUSÃO (NÃO INCLUI A EXECUÇÃO DE SOLDA). AF_12/2021</v>
          </cell>
          <cell r="C6504" t="str">
            <v>UN</v>
          </cell>
          <cell r="D6504">
            <v>31.93</v>
          </cell>
          <cell r="E6504">
            <v>8.98</v>
          </cell>
          <cell r="F6504">
            <v>40.909999999999997</v>
          </cell>
        </row>
        <row r="6505">
          <cell r="A6505">
            <v>103428</v>
          </cell>
          <cell r="B6505" t="str">
            <v>LUVA, EM PEAD LISO PARA REDE DE ÁGUA OU ESGOTO, DIÂMETRO DE 200 MM, JUNTA SOLDADA POR ELETROFUSÃO (NÃO INCLUI A EXECUÇÃO DE SOLDA). AF_12/2021</v>
          </cell>
          <cell r="C6505" t="str">
            <v>UN</v>
          </cell>
          <cell r="D6505">
            <v>242.24</v>
          </cell>
          <cell r="E6505">
            <v>28.51</v>
          </cell>
          <cell r="F6505">
            <v>270.75</v>
          </cell>
        </row>
        <row r="6506">
          <cell r="A6506">
            <v>103429</v>
          </cell>
          <cell r="B6506" t="str">
            <v>LUVA, EM PEAD LISO PARA REDE DE ÁGUA OU ESGOTO, DIÂMETRO DE 400 MM, JUNTA SOLDADA POR ELETROFUSÃO (NÃO INCLUI A EXECUÇÃO DE SOLDA). AF_12/2021</v>
          </cell>
          <cell r="C6506" t="str">
            <v>UN</v>
          </cell>
          <cell r="D6506">
            <v>2927.33</v>
          </cell>
          <cell r="E6506">
            <v>57.05</v>
          </cell>
          <cell r="F6506">
            <v>2984.38</v>
          </cell>
        </row>
        <row r="6507">
          <cell r="A6507">
            <v>103430</v>
          </cell>
          <cell r="B6507" t="str">
            <v>COTOVELO 45 GRAUS, EM PEAD LISO PARA REDE DE ÁGUA OU ESGOTO, DIÂMETRO DE 32 MM, JUNTA SOLDADA POR ELETROFUSÃO (NÃO INCLUI A EXECUÇÃO DE SOLDA). AF_12/2021</v>
          </cell>
          <cell r="C6507" t="str">
            <v>UN</v>
          </cell>
          <cell r="D6507">
            <v>31.75</v>
          </cell>
          <cell r="E6507">
            <v>4.54</v>
          </cell>
          <cell r="F6507">
            <v>36.29</v>
          </cell>
        </row>
        <row r="6508">
          <cell r="A6508">
            <v>103431</v>
          </cell>
          <cell r="B6508" t="str">
            <v>COTOVELO 45 GRAUS, EM PEAD LISO PARA REDE DE ÁGUA OU ESGOTO, DIÂMETRO DE 63 MM, JUNTA SOLDADA POR ELETROFUSÃO (NÃO INCLUI A EXECUÇÃO DE SOLDA). AF_12/2021</v>
          </cell>
          <cell r="C6508" t="str">
            <v>UN</v>
          </cell>
          <cell r="D6508">
            <v>54.72</v>
          </cell>
          <cell r="E6508">
            <v>8.98</v>
          </cell>
          <cell r="F6508">
            <v>63.7</v>
          </cell>
        </row>
        <row r="6509">
          <cell r="A6509">
            <v>103432</v>
          </cell>
          <cell r="B6509" t="str">
            <v>COTOVELO 45 GRAUS, EM PEAD LISO PARA REDE DE ÁGUA OU ESGOTO, DIÂMETRO DE 200 MM, JUNTA SOLDADA POR ELETROFUSÃO (NÃO INCLUI A EXECUÇÃO DE SOLDA). AF_12/2021</v>
          </cell>
          <cell r="C6509" t="str">
            <v>UN</v>
          </cell>
          <cell r="D6509">
            <v>1665.41</v>
          </cell>
          <cell r="E6509">
            <v>28.51</v>
          </cell>
          <cell r="F6509">
            <v>1693.92</v>
          </cell>
        </row>
        <row r="6510">
          <cell r="A6510">
            <v>103433</v>
          </cell>
          <cell r="B6510" t="str">
            <v>COTOVELO 90 GRAUS, EM PEAD LISO PARA REDE DE ÁGUA OU ESGOTO, DIÂMETRO DE 20 MM, JUNTA SOLDADA POR ELETROFUSÃO (NÃO INCLUI A EXECUÇÃO DE SOLDA). AF_12/2021</v>
          </cell>
          <cell r="C6510" t="str">
            <v>UN</v>
          </cell>
          <cell r="D6510">
            <v>32.97</v>
          </cell>
          <cell r="E6510">
            <v>2.83</v>
          </cell>
          <cell r="F6510">
            <v>35.799999999999997</v>
          </cell>
        </row>
        <row r="6511">
          <cell r="A6511">
            <v>103434</v>
          </cell>
          <cell r="B6511" t="str">
            <v>COTOVELO 90 GRAUS, EM PEAD LISO PARA REDE DE ÁGUA OU ESGOTO, DIÂMETRO DE 32 MM, JUNTA SOLDADA POR ELETROFUSÃO (NÃO INCLUI A EXECUÇÃO DE SOLDA). AF_12/2021</v>
          </cell>
          <cell r="C6511" t="str">
            <v>UN</v>
          </cell>
          <cell r="D6511">
            <v>45.02</v>
          </cell>
          <cell r="E6511">
            <v>4.54</v>
          </cell>
          <cell r="F6511">
            <v>49.56</v>
          </cell>
        </row>
        <row r="6512">
          <cell r="A6512">
            <v>103435</v>
          </cell>
          <cell r="B6512" t="str">
            <v>COTOVELO 90 GRAUS, EM PEAD LISO PARA REDE DE ÁGUA OU ESGOTO, DIÂMETRO DE 63 MM, JUNTA SOLDADA POR ELETROFUSÃO (NÃO INCLUI A EXECUÇÃO DE SOLDA). AF_12/2021</v>
          </cell>
          <cell r="C6512" t="str">
            <v>UN</v>
          </cell>
          <cell r="D6512">
            <v>83.29</v>
          </cell>
          <cell r="E6512">
            <v>8.9700000000000006</v>
          </cell>
          <cell r="F6512">
            <v>92.26</v>
          </cell>
        </row>
        <row r="6513">
          <cell r="A6513">
            <v>103436</v>
          </cell>
          <cell r="B6513" t="str">
            <v>COTOVELO 90 GRAUS, POLIETILENO DE ALTA DENSIDADE (PEAD) PARA REDE DE ÁGUA OU ESGOTO, DIÂMETRO DE 200 MM, JUNTA SOLDADA POR ELETROFUSÃO (NÃO INCLUI A EXECUÇÃO DE SOLDA). AF_12/2021</v>
          </cell>
          <cell r="C6513" t="str">
            <v>UN</v>
          </cell>
          <cell r="D6513">
            <v>2369.66</v>
          </cell>
          <cell r="E6513">
            <v>28.51</v>
          </cell>
          <cell r="F6513">
            <v>2398.17</v>
          </cell>
        </row>
        <row r="6514">
          <cell r="A6514">
            <v>103437</v>
          </cell>
          <cell r="B6514" t="str">
            <v>TÊ DE SERVIÇO, EM PEAD LISO PARA REDE DE ÁGUA OU ESGOTO, DIÂMETRO DE 63 X 20 MM, JUNTA SOLDADA POR ELETROFUSÃO (NÃO INCLUI A EXECUÇÃO DE SOLDA). AF_12/2021</v>
          </cell>
          <cell r="C6514" t="str">
            <v>UN</v>
          </cell>
          <cell r="D6514">
            <v>173.4</v>
          </cell>
          <cell r="E6514">
            <v>17.96</v>
          </cell>
          <cell r="F6514">
            <v>191.36</v>
          </cell>
        </row>
        <row r="6515">
          <cell r="A6515">
            <v>103438</v>
          </cell>
          <cell r="B6515" t="str">
            <v>TÊ DE SERVIÇO, EM PEAD LISO PARA REDE DE ÁGUA OU ESGOTO, DIÂMETRO DE 63 X 32 MM, JUNTA SOLDADA POR ELETROFUSÃO (NÃO INCLUI A EXECUÇÃO DE SOLDA). AF_12/2021</v>
          </cell>
          <cell r="C6515" t="str">
            <v>UN</v>
          </cell>
          <cell r="D6515">
            <v>173.4</v>
          </cell>
          <cell r="E6515">
            <v>17.96</v>
          </cell>
          <cell r="F6515">
            <v>191.36</v>
          </cell>
        </row>
        <row r="6516">
          <cell r="A6516">
            <v>103439</v>
          </cell>
          <cell r="B6516" t="str">
            <v>TÊ DE SERVIÇO, EM PEAD LISO PARA REDE DE ÁGUA OU ESGOTO, DIÂMETRO DE 63 X 63 MM, JUNTA SOLDADA POR ELETROFUSÃO (NÃO INCLUI A EXECUÇÃO DE SOLDA). AF_12/2021</v>
          </cell>
          <cell r="C6516" t="str">
            <v>UN</v>
          </cell>
          <cell r="D6516">
            <v>207.21</v>
          </cell>
          <cell r="E6516">
            <v>17.96</v>
          </cell>
          <cell r="F6516">
            <v>225.17</v>
          </cell>
        </row>
        <row r="6517">
          <cell r="A6517">
            <v>103440</v>
          </cell>
          <cell r="B6517" t="str">
            <v>TÊ DE SERVIÇO, EM PEAD LISO PARA REDE DE ÁGUA OU ESGOTO, DIÂMETRO DE 200 X 20 MM, JUNTA SOLDADA POR ELETROFUSÃO (NÃO INCLUI A EXECUÇÃO DE SOLDA). AF_12/2021</v>
          </cell>
          <cell r="C6517" t="str">
            <v>UN</v>
          </cell>
          <cell r="D6517">
            <v>375.63</v>
          </cell>
          <cell r="E6517">
            <v>57.05</v>
          </cell>
          <cell r="F6517">
            <v>432.68</v>
          </cell>
        </row>
        <row r="6518">
          <cell r="A6518">
            <v>103441</v>
          </cell>
          <cell r="B6518" t="str">
            <v>TÊ DE SERVIÇO, EM PEAD LISO PARA REDE DE ÁGUA OU ESGOTO, DIÂMETRO DE 200 X 32 MM, JUNTA SOLDADA POR ELETROFUSÃO (NÃO INCLUI A EXECUÇÃO DE SOLDA). AF_12/2021</v>
          </cell>
          <cell r="C6518" t="str">
            <v>UN</v>
          </cell>
          <cell r="D6518">
            <v>381.11</v>
          </cell>
          <cell r="E6518">
            <v>57.05</v>
          </cell>
          <cell r="F6518">
            <v>438.16</v>
          </cell>
        </row>
        <row r="6519">
          <cell r="A6519">
            <v>103442</v>
          </cell>
          <cell r="B6519" t="str">
            <v>TÊ DE SERVIÇO, EM PEAD LISO PARA REDE DE ÁGUA OU ESGOTO, DIÂMETRO DE 200 X 63 MM, JUNTA SOLDADA POR ELETROFUSÃO (NÃO INCLUI A EXECUÇÃO DE SOLDA). AF_12/2021</v>
          </cell>
          <cell r="C6519" t="str">
            <v>UN</v>
          </cell>
          <cell r="D6519">
            <v>513.26</v>
          </cell>
          <cell r="E6519">
            <v>57.05</v>
          </cell>
          <cell r="F6519">
            <v>570.30999999999995</v>
          </cell>
        </row>
        <row r="6520">
          <cell r="A6520"/>
          <cell r="B6520" t="str">
            <v>TUBOS E CONEXÕES PVC OCRE - COLETOR PREDIAL DE ESGOTO</v>
          </cell>
          <cell r="C6520"/>
          <cell r="D6520"/>
          <cell r="E6520"/>
          <cell r="F6520"/>
        </row>
        <row r="6521">
          <cell r="A6521">
            <v>104085</v>
          </cell>
          <cell r="B6521" t="str">
            <v>TUBO, PVC OCRE, JUNTA ELÁSTICA, DN 100 MM, PARA COLETOR PREDIAL DE ESGOTO. AF_06/2022</v>
          </cell>
          <cell r="C6521" t="str">
            <v>M</v>
          </cell>
          <cell r="D6521">
            <v>52.3</v>
          </cell>
          <cell r="E6521">
            <v>8.24</v>
          </cell>
          <cell r="F6521">
            <v>60.54</v>
          </cell>
        </row>
        <row r="6522">
          <cell r="A6522">
            <v>104086</v>
          </cell>
          <cell r="B6522" t="str">
            <v>TUBO, PVC OCRE, JUNTA ELÁSTICA, DN 150 MM, PARA COLETOR PREDIAL DE ESGOTO. AF_06/2022</v>
          </cell>
          <cell r="C6522" t="str">
            <v>M</v>
          </cell>
          <cell r="D6522">
            <v>99.42</v>
          </cell>
          <cell r="E6522">
            <v>9.2100000000000009</v>
          </cell>
          <cell r="F6522">
            <v>108.63</v>
          </cell>
        </row>
        <row r="6523">
          <cell r="A6523">
            <v>104063</v>
          </cell>
          <cell r="B6523" t="str">
            <v>CURVA LONGA, 45 GRAUS, PVC OCRE, JUNTA ELÁSTICA, DN 100 MM, PARA COLETOR PREDIAL DE ESGOTO. AF_06/2022</v>
          </cell>
          <cell r="C6523" t="str">
            <v>UN</v>
          </cell>
          <cell r="D6523">
            <v>70</v>
          </cell>
          <cell r="E6523">
            <v>6.09</v>
          </cell>
          <cell r="F6523">
            <v>76.09</v>
          </cell>
        </row>
        <row r="6524">
          <cell r="A6524">
            <v>104065</v>
          </cell>
          <cell r="B6524" t="str">
            <v>CURVA LONGA, 45 GRAUS, PVC OCRE, JUNTA ELÁSTICA, DN 150 MM, PARA COLETOR PREDIAL DE ESGOTO. AF_06/2022</v>
          </cell>
          <cell r="C6524" t="str">
            <v>UN</v>
          </cell>
          <cell r="D6524">
            <v>158.11000000000001</v>
          </cell>
          <cell r="E6524">
            <v>6.34</v>
          </cell>
          <cell r="F6524">
            <v>164.45</v>
          </cell>
        </row>
        <row r="6525">
          <cell r="A6525">
            <v>104062</v>
          </cell>
          <cell r="B6525" t="str">
            <v>CURVA LONGA, 90 GRAUS, PVC OCRE, JUNTA ELÁSTICA, DN 100 MM, PARA COLETOR PREDIAL DE ESGOTO. AF_06/2022</v>
          </cell>
          <cell r="C6525" t="str">
            <v>UN</v>
          </cell>
          <cell r="D6525">
            <v>74.040000000000006</v>
          </cell>
          <cell r="E6525">
            <v>6.09</v>
          </cell>
          <cell r="F6525">
            <v>80.13</v>
          </cell>
        </row>
        <row r="6526">
          <cell r="A6526">
            <v>104064</v>
          </cell>
          <cell r="B6526" t="str">
            <v>CURVA LONGA, 90 GRAUS, PVC OCRE, JUNTA ELÁSTICA, DN 150 MM, PARA COLETOR PREDIAL DE ESGOTO. AF_06/2022</v>
          </cell>
          <cell r="C6526" t="str">
            <v>UN</v>
          </cell>
          <cell r="D6526">
            <v>188.46</v>
          </cell>
          <cell r="E6526">
            <v>6.34</v>
          </cell>
          <cell r="F6526">
            <v>194.8</v>
          </cell>
        </row>
        <row r="6527">
          <cell r="A6527">
            <v>104072</v>
          </cell>
          <cell r="B6527" t="str">
            <v>TÊ, PVC OCRE, JUNTA ELÁSTICA, DN 200 MM, PARA COLETOR PREDIAL DE ESGOTO. AF_06/2022</v>
          </cell>
          <cell r="C6527" t="str">
            <v>UN</v>
          </cell>
          <cell r="D6527">
            <v>284.42</v>
          </cell>
          <cell r="E6527">
            <v>9.81</v>
          </cell>
          <cell r="F6527">
            <v>294.23</v>
          </cell>
        </row>
        <row r="6528">
          <cell r="A6528">
            <v>104084</v>
          </cell>
          <cell r="B6528" t="str">
            <v>CAP, PVC OCRE, JUNTA ELÁSTICA, DN 150 MM, PARA COLETOR PREDIAL DE ESGOTO. AF_06/2022</v>
          </cell>
          <cell r="C6528" t="str">
            <v>UN</v>
          </cell>
          <cell r="D6528">
            <v>86.18</v>
          </cell>
          <cell r="E6528">
            <v>3.16</v>
          </cell>
          <cell r="F6528">
            <v>89.34</v>
          </cell>
        </row>
        <row r="6529">
          <cell r="A6529">
            <v>104082</v>
          </cell>
          <cell r="B6529" t="str">
            <v>PLUG, PVC OCRE, JUNTA ELÁSTICA, DN 100 MM, PARA COLETOR PREDIAL DE ESGOTO. AF_06/2022</v>
          </cell>
          <cell r="C6529" t="str">
            <v>UN</v>
          </cell>
          <cell r="D6529">
            <v>29.35</v>
          </cell>
          <cell r="E6529">
            <v>3.04</v>
          </cell>
          <cell r="F6529">
            <v>32.39</v>
          </cell>
        </row>
        <row r="6530">
          <cell r="A6530">
            <v>104083</v>
          </cell>
          <cell r="B6530" t="str">
            <v>PLUG, PVC OCRE, JUNTA ELÁSTICA, DN 150 MM, PARA COLETOR PREDIAL DE ESGOTO. AF_06/2022</v>
          </cell>
          <cell r="C6530" t="str">
            <v>UN</v>
          </cell>
          <cell r="D6530">
            <v>74.739999999999995</v>
          </cell>
          <cell r="E6530">
            <v>3.16</v>
          </cell>
          <cell r="F6530">
            <v>77.900000000000006</v>
          </cell>
        </row>
        <row r="6531">
          <cell r="A6531">
            <v>104076</v>
          </cell>
          <cell r="B6531" t="str">
            <v>SELIM, PVC OCRE, COM TRAVA, DN 125 X 100 MM OU 150 X 100 MM, PARA COLETOR PREDIAL DE ESGOTO. AF_06/2022</v>
          </cell>
          <cell r="C6531" t="str">
            <v>UN</v>
          </cell>
          <cell r="D6531">
            <v>41.54</v>
          </cell>
          <cell r="E6531">
            <v>9.5399999999999991</v>
          </cell>
          <cell r="F6531">
            <v>51.08</v>
          </cell>
        </row>
        <row r="6532">
          <cell r="A6532"/>
          <cell r="B6532" t="str">
            <v>COLETOR PREDIAL DE ESGOTO</v>
          </cell>
          <cell r="C6532"/>
          <cell r="D6532"/>
          <cell r="E6532"/>
          <cell r="F6532"/>
        </row>
        <row r="6533">
          <cell r="A6533"/>
          <cell r="B6533" t="str">
            <v>JUNTAS ARGAMASSADA</v>
          </cell>
          <cell r="C6533"/>
          <cell r="D6533"/>
          <cell r="E6533"/>
          <cell r="F6533"/>
        </row>
        <row r="6534">
          <cell r="A6534" t="str">
            <v>AUX2380</v>
          </cell>
          <cell r="B6534" t="str">
            <v>JUNTA ARGAMASSADA ENTRE TUBO DN 40 MM E O POÇO DE VISITA/ CAIXA DE CONCRETO OU ALVENARIA EM REDES DE ESGOTO.</v>
          </cell>
          <cell r="C6534" t="str">
            <v xml:space="preserve">UN </v>
          </cell>
          <cell r="D6534">
            <v>3.29</v>
          </cell>
          <cell r="E6534">
            <v>7.09</v>
          </cell>
          <cell r="F6534">
            <v>10.38</v>
          </cell>
        </row>
        <row r="6535">
          <cell r="A6535" t="str">
            <v>AUX2381</v>
          </cell>
          <cell r="B6535" t="str">
            <v>JUNTA ARGAMASSADA ENTRE TUBO DN 50 MM E O POÇO DE VISITA/ CAIXA DE CONCRETO OU ALVENARIA EM REDES DE ESGOTO.</v>
          </cell>
          <cell r="C6535" t="str">
            <v xml:space="preserve">UN </v>
          </cell>
          <cell r="D6535">
            <v>4.1100000000000003</v>
          </cell>
          <cell r="E6535">
            <v>8.8699999999999992</v>
          </cell>
          <cell r="F6535">
            <v>12.98</v>
          </cell>
        </row>
        <row r="6536">
          <cell r="A6536" t="str">
            <v>AUX2382</v>
          </cell>
          <cell r="B6536" t="str">
            <v>JUNTA ARGAMASSADA ENTRE TUBO DN 75 MM E O POÇO DE VISITA/ CAIXA DE CONCRETO OU ALVENARIA EM REDES DE ESGOTO.</v>
          </cell>
          <cell r="C6536" t="str">
            <v xml:space="preserve">UN </v>
          </cell>
          <cell r="D6536">
            <v>6.16</v>
          </cell>
          <cell r="E6536">
            <v>13.3</v>
          </cell>
          <cell r="F6536">
            <v>19.46</v>
          </cell>
        </row>
        <row r="6537">
          <cell r="A6537">
            <v>90724</v>
          </cell>
          <cell r="B6537" t="str">
            <v>JUNTA ARGAMASSADA ENTRE TUBO DN 100 MM E O POÇO DE VISITA/ CAIXA DE CONCRETO OU ALVENARIA EM REDES DE ESGOTO. AF_01/2021</v>
          </cell>
          <cell r="C6537" t="str">
            <v>UN</v>
          </cell>
          <cell r="D6537">
            <v>8.1199999999999992</v>
          </cell>
          <cell r="E6537">
            <v>17.809999999999999</v>
          </cell>
          <cell r="F6537">
            <v>25.93</v>
          </cell>
        </row>
        <row r="6538">
          <cell r="A6538">
            <v>90725</v>
          </cell>
          <cell r="B6538" t="str">
            <v>JUNTA ARGAMASSADA ENTRE TUBO DN 150 MM E O POÇO DE VISITA/ CAIXA DE CONCRETO OU ALVENARIA EM REDES DE ESGOTO. AF_01/2021</v>
          </cell>
          <cell r="C6538" t="str">
            <v>UN</v>
          </cell>
          <cell r="D6538">
            <v>10.119999999999999</v>
          </cell>
          <cell r="E6538">
            <v>21.77</v>
          </cell>
          <cell r="F6538">
            <v>31.89</v>
          </cell>
        </row>
        <row r="6539">
          <cell r="A6539">
            <v>90726</v>
          </cell>
          <cell r="B6539" t="str">
            <v>JUNTA ARGAMASSADA ENTRE TUBO DN 200 MM E O POÇO/ CAIXA DE CONCRETO OU ALVENARIA EM REDES DE ESGOTO. AF_01/2021</v>
          </cell>
          <cell r="C6539" t="str">
            <v>UN</v>
          </cell>
          <cell r="D6539">
            <v>12.15</v>
          </cell>
          <cell r="E6539">
            <v>25.76</v>
          </cell>
          <cell r="F6539">
            <v>37.909999999999997</v>
          </cell>
        </row>
        <row r="6540">
          <cell r="A6540">
            <v>90727</v>
          </cell>
          <cell r="B6540" t="str">
            <v>JUNTA ARGAMASSADA ENTRE TUBO DN 250 MM E O POÇO DE VISITA/ CAIXA DE CONCRETO OU ALVENARIA EM REDES DE ESGOTO. AF_01/2021</v>
          </cell>
          <cell r="C6540" t="str">
            <v>UN</v>
          </cell>
          <cell r="D6540">
            <v>14.11</v>
          </cell>
          <cell r="E6540">
            <v>29.76</v>
          </cell>
          <cell r="F6540">
            <v>43.87</v>
          </cell>
        </row>
        <row r="6541">
          <cell r="A6541">
            <v>90728</v>
          </cell>
          <cell r="B6541" t="str">
            <v>JUNTA ARGAMASSADA ENTRE TUBO DN 300 MM E O POÇO DE VISITA/ CAIXA DE CONCRETO OU ALVENARIA EM REDES DE ESGOTO. AF_01/2021</v>
          </cell>
          <cell r="C6541" t="str">
            <v>UN</v>
          </cell>
          <cell r="D6541">
            <v>16.100000000000001</v>
          </cell>
          <cell r="E6541">
            <v>33.729999999999997</v>
          </cell>
          <cell r="F6541">
            <v>49.83</v>
          </cell>
        </row>
        <row r="6542">
          <cell r="A6542">
            <v>90729</v>
          </cell>
          <cell r="B6542" t="str">
            <v>JUNTA ARGAMASSADA ENTRE TUBO DN 350 MM E O POÇO DE VISITA/ CAIXA DE CONCRETO OU ALVENARIA EM REDES DE ESGOTO. AF_01/2021</v>
          </cell>
          <cell r="C6542" t="str">
            <v>UN</v>
          </cell>
          <cell r="D6542">
            <v>18.079999999999998</v>
          </cell>
          <cell r="E6542">
            <v>37.700000000000003</v>
          </cell>
          <cell r="F6542">
            <v>55.78</v>
          </cell>
        </row>
        <row r="6543">
          <cell r="A6543">
            <v>90730</v>
          </cell>
          <cell r="B6543" t="str">
            <v>JUNTA ARGAMASSADA ENTRE TUBO DN 400 MM E O POÇO DE VISITA/ CAIXA DE CONCRETO OU ALVENARIA EM REDES DE ESGOTO. AF_01/2021</v>
          </cell>
          <cell r="C6543" t="str">
            <v>UN</v>
          </cell>
          <cell r="D6543">
            <v>20.059999999999999</v>
          </cell>
          <cell r="E6543">
            <v>41.68</v>
          </cell>
          <cell r="F6543">
            <v>61.74</v>
          </cell>
        </row>
        <row r="6544">
          <cell r="A6544">
            <v>90731</v>
          </cell>
          <cell r="B6544" t="str">
            <v>JUNTA ARGAMASSADA ENTRE TUBO DN 450 MM E O POÇO DE VISITA/ CAIXA DE CONCRETO OU ALVENARIA EM REDES DE ESGOTO. AF_01/2021</v>
          </cell>
          <cell r="C6544" t="str">
            <v>UN</v>
          </cell>
          <cell r="D6544">
            <v>22.03</v>
          </cell>
          <cell r="E6544">
            <v>45.67</v>
          </cell>
          <cell r="F6544">
            <v>67.7</v>
          </cell>
        </row>
        <row r="6545">
          <cell r="A6545">
            <v>90732</v>
          </cell>
          <cell r="B6545" t="str">
            <v>JUNTA ARGAMASSADA ENTRE TUBO DN 600 MM E O POÇO DE VISITA/ CAIXA DE CONCRETO OU ALVENARIA EM REDES DE ESGOTO. AF_01/2021</v>
          </cell>
          <cell r="C6545" t="str">
            <v>UN</v>
          </cell>
          <cell r="D6545">
            <v>27.94</v>
          </cell>
          <cell r="E6545">
            <v>57.63</v>
          </cell>
          <cell r="F6545">
            <v>85.57</v>
          </cell>
        </row>
        <row r="6546">
          <cell r="A6546">
            <v>102265</v>
          </cell>
          <cell r="B6546" t="str">
            <v>JUNTA ARGAMASSADA ENTRE TUBO DN 800 MM E O POÇO DE VISITA/ CAIXA DE CONCRETO OU ALVENARIA EM REDES DE ESGOTO. AF_01/2021</v>
          </cell>
          <cell r="C6546" t="str">
            <v>UN</v>
          </cell>
          <cell r="D6546">
            <v>35.840000000000003</v>
          </cell>
          <cell r="E6546">
            <v>73.55</v>
          </cell>
          <cell r="F6546">
            <v>109.39</v>
          </cell>
        </row>
        <row r="6547">
          <cell r="A6547">
            <v>102266</v>
          </cell>
          <cell r="B6547" t="str">
            <v>JUNTA ARGAMASSADA ENTRE TUBO DN 900 MM E O POÇO DE VISITA/ CAIXA DE CONCRETO OU ALVENARIA EM REDES DE ESGOTO. AF_01/2021</v>
          </cell>
          <cell r="C6547" t="str">
            <v>UN</v>
          </cell>
          <cell r="D6547">
            <v>39.799999999999997</v>
          </cell>
          <cell r="E6547">
            <v>81.5</v>
          </cell>
          <cell r="F6547">
            <v>121.3</v>
          </cell>
        </row>
        <row r="6548">
          <cell r="A6548">
            <v>102267</v>
          </cell>
          <cell r="B6548" t="str">
            <v>JUNTA ARGAMASSADA ENTRE TUBO DN 1000 MM E O POÇO DE VISITA/ CAIXA DE CONCRETO OU ALVENARIA EM REDES DE ESGOTO. AF_01/2021</v>
          </cell>
          <cell r="C6548" t="str">
            <v>UN</v>
          </cell>
          <cell r="D6548">
            <v>45.76</v>
          </cell>
          <cell r="E6548">
            <v>93.48</v>
          </cell>
          <cell r="F6548">
            <v>139.24</v>
          </cell>
        </row>
        <row r="6549">
          <cell r="A6549">
            <v>102268</v>
          </cell>
          <cell r="B6549" t="str">
            <v>JUNTA ARGAMASSADA ENTRE TUBO DN 1200 MM E O POÇO DE VISITA/ CAIXA DE CONCRETO OU ALVENARIA EM REDES DE ESGOTO. AF_01/2021</v>
          </cell>
          <cell r="C6549" t="str">
            <v>UN</v>
          </cell>
          <cell r="D6549">
            <v>51.68</v>
          </cell>
          <cell r="E6549">
            <v>105.43</v>
          </cell>
          <cell r="F6549">
            <v>157.11000000000001</v>
          </cell>
        </row>
        <row r="6550">
          <cell r="A6550">
            <v>102269</v>
          </cell>
          <cell r="B6550" t="str">
            <v>JUNTA ARGAMASSADA ENTRE TUBO DN 1500 MM E O POÇO DE VISITA/ CAIXA DE CONCRETO OU ALVENARIA EM REDES DE ESGOTO. AF_01/2021</v>
          </cell>
          <cell r="C6550" t="str">
            <v>UN</v>
          </cell>
          <cell r="D6550">
            <v>63.55</v>
          </cell>
          <cell r="E6550">
            <v>129.31</v>
          </cell>
          <cell r="F6550">
            <v>192.86</v>
          </cell>
        </row>
        <row r="6551">
          <cell r="A6551"/>
          <cell r="B6551" t="str">
            <v>TAMPAS PARA ESGOTO</v>
          </cell>
          <cell r="C6551"/>
          <cell r="D6551"/>
          <cell r="E6551"/>
          <cell r="F6551"/>
        </row>
        <row r="6552">
          <cell r="A6552">
            <v>98114</v>
          </cell>
          <cell r="B6552" t="str">
            <v>TAMPA CIRCULAR PARA ESGOTO E DRENAGEM, EM FERRO FUNDIDO, DIÂMETRO INTERNO = 0,6 M. AF_12/2020</v>
          </cell>
          <cell r="C6552" t="str">
            <v>UN</v>
          </cell>
          <cell r="D6552">
            <v>701.54</v>
          </cell>
          <cell r="E6552">
            <v>39.35</v>
          </cell>
          <cell r="F6552">
            <v>740.89</v>
          </cell>
        </row>
        <row r="6553">
          <cell r="A6553">
            <v>98115</v>
          </cell>
          <cell r="B6553" t="str">
            <v>TAMPA CIRCULAR PARA ESGOTO E DRENAGEM, EM CONCRETO PRÉ-MOLDADO, DIÂMETRO INTERNO = 0,60 M E ALTURA = 0,10 M. AF_12/2020</v>
          </cell>
          <cell r="C6553" t="str">
            <v>UN</v>
          </cell>
          <cell r="D6553">
            <v>51.28</v>
          </cell>
          <cell r="E6553">
            <v>46.86</v>
          </cell>
          <cell r="F6553">
            <v>98.14</v>
          </cell>
        </row>
        <row r="6554">
          <cell r="A6554" t="str">
            <v>AUX3347</v>
          </cell>
          <cell r="B6554" t="str">
            <v>TAMPA CIRCULAR PARA ESGOTO E DRENAGEM, EM CONCRETO PRÉ-MOLDADO, DIÂMETRO INTERNO = 1,2 M. AF_12/2020</v>
          </cell>
          <cell r="C6554" t="str">
            <v>UN</v>
          </cell>
          <cell r="D6554">
            <v>242.98</v>
          </cell>
          <cell r="E6554">
            <v>145.91999999999999</v>
          </cell>
          <cell r="F6554">
            <v>388.9</v>
          </cell>
        </row>
        <row r="6555">
          <cell r="A6555" t="str">
            <v>AUX2650</v>
          </cell>
          <cell r="B6555" t="str">
            <v>TAMPA EM CONCRETO ARMADO, ESPESSURA 0,05M</v>
          </cell>
          <cell r="C6555" t="str">
            <v>M2</v>
          </cell>
          <cell r="D6555">
            <v>57.85</v>
          </cell>
          <cell r="E6555">
            <v>33.72</v>
          </cell>
          <cell r="F6555">
            <v>91.57</v>
          </cell>
        </row>
        <row r="6556">
          <cell r="A6556"/>
          <cell r="B6556" t="str">
            <v>CAIXA PARA REDE DE ESGOTO</v>
          </cell>
          <cell r="C6556"/>
          <cell r="D6556"/>
          <cell r="E6556"/>
          <cell r="F6556"/>
        </row>
        <row r="6557">
          <cell r="A6557">
            <v>97900</v>
          </cell>
          <cell r="B6557" t="str">
            <v>CAIXA ENTERRADA HIDRÁULICA RETANGULAR EM ALVENARIA COM TIJOLOS CERÂMICOS MACIÇOS, DIMENSÕES INTERNAS: 0,3X0,3X0,3 M PARA REDE DE ESGOTO. AF_12/2020</v>
          </cell>
          <cell r="C6557" t="str">
            <v>UN</v>
          </cell>
          <cell r="D6557">
            <v>108.31</v>
          </cell>
          <cell r="E6557">
            <v>78.67</v>
          </cell>
          <cell r="F6557">
            <v>186.98</v>
          </cell>
        </row>
        <row r="6558">
          <cell r="A6558">
            <v>97901</v>
          </cell>
          <cell r="B6558" t="str">
            <v>CAIXA ENTERRADA HIDRÁULICA RETANGULAR EM ALVENARIA COM TIJOLOS CERÂMICOS MACIÇOS, DIMENSÕES INTERNAS: 0,4X0,4X0,4 M PARA REDE DE ESGOTO. AF_12/2020</v>
          </cell>
          <cell r="C6558" t="str">
            <v>UN</v>
          </cell>
          <cell r="D6558">
            <v>169.36</v>
          </cell>
          <cell r="E6558">
            <v>124.04</v>
          </cell>
          <cell r="F6558">
            <v>293.39999999999998</v>
          </cell>
        </row>
        <row r="6559">
          <cell r="A6559">
            <v>97902</v>
          </cell>
          <cell r="B6559" t="str">
            <v>CAIXA ENTERRADA HIDRÁULICA RETANGULAR EM ALVENARIA COM TIJOLOS CERÂMICOS MACIÇOS, DIMENSÕES INTERNAS: 0,6X0,6X0,6 M PARA REDE DE ESGOTO. AF_12/2020</v>
          </cell>
          <cell r="C6559" t="str">
            <v>UN</v>
          </cell>
          <cell r="D6559">
            <v>334.04</v>
          </cell>
          <cell r="E6559">
            <v>234.89</v>
          </cell>
          <cell r="F6559">
            <v>568.92999999999995</v>
          </cell>
        </row>
        <row r="6560">
          <cell r="A6560">
            <v>97903</v>
          </cell>
          <cell r="B6560" t="str">
            <v>CAIXA ENTERRADA HIDRÁULICA RETANGULAR EM ALVENARIA COM TIJOLOS CERÂMICOS MACIÇOS, DIMENSÕES INTERNAS: 0,8X0,8X0,6 M PARA REDE DE ESGOTO. AF_12/2020</v>
          </cell>
          <cell r="C6560" t="str">
            <v>UN</v>
          </cell>
          <cell r="D6560">
            <v>462.27</v>
          </cell>
          <cell r="E6560">
            <v>327.22000000000003</v>
          </cell>
          <cell r="F6560">
            <v>789.49</v>
          </cell>
        </row>
        <row r="6561">
          <cell r="A6561">
            <v>97904</v>
          </cell>
          <cell r="B6561" t="str">
            <v>CAIXA ENTERRADA HIDRÁULICA RETANGULAR EM ALVENARIA COM TIJOLOS CERÂMICOS MACIÇOS, DIMENSÕES INTERNAS: 1X1X0,6 M PARA REDE DE ESGOTO. AF_12/2020</v>
          </cell>
          <cell r="C6561" t="str">
            <v>UN</v>
          </cell>
          <cell r="D6561">
            <v>571.64</v>
          </cell>
          <cell r="E6561">
            <v>354.16</v>
          </cell>
          <cell r="F6561">
            <v>925.8</v>
          </cell>
        </row>
        <row r="6562">
          <cell r="A6562">
            <v>97905</v>
          </cell>
          <cell r="B6562" t="str">
            <v>CAIXA ENTERRADA HIDRÁULICA RETANGULAR, EM ALVENARIA COM BLOCOS DE CONCRETO, DIMENSÕES INTERNAS: 0,4X0,4X0,4 M PARA REDE DE ESGOTO. AF_12/2020</v>
          </cell>
          <cell r="C6562" t="str">
            <v>UN</v>
          </cell>
          <cell r="D6562">
            <v>131.52000000000001</v>
          </cell>
          <cell r="E6562">
            <v>101.24</v>
          </cell>
          <cell r="F6562">
            <v>232.76</v>
          </cell>
        </row>
        <row r="6563">
          <cell r="A6563">
            <v>97906</v>
          </cell>
          <cell r="B6563" t="str">
            <v>CAIXA ENTERRADA HIDRÁULICA RETANGULAR, EM ALVENARIA COM BLOCOS DE CONCRETO, DIMENSÕES INTERNAS: 0,6X0,6X0,6 M PARA REDE DE ESGOTO. AF_12/2020</v>
          </cell>
          <cell r="C6563" t="str">
            <v>UN</v>
          </cell>
          <cell r="D6563">
            <v>247.83</v>
          </cell>
          <cell r="E6563">
            <v>181.97</v>
          </cell>
          <cell r="F6563">
            <v>429.8</v>
          </cell>
        </row>
        <row r="6564">
          <cell r="A6564">
            <v>97907</v>
          </cell>
          <cell r="B6564" t="str">
            <v>CAIXA ENTERRADA HIDRÁULICA RETANGULAR, EM ALVENARIA COM BLOCOS DE CONCRETO, DIMENSÕES INTERNAS: 0,8X0,8X0,6 M PARA REDE DE ESGOTO. AF_12/2020</v>
          </cell>
          <cell r="C6564" t="str">
            <v>UN</v>
          </cell>
          <cell r="D6564">
            <v>352.27</v>
          </cell>
          <cell r="E6564">
            <v>259.69</v>
          </cell>
          <cell r="F6564">
            <v>611.96</v>
          </cell>
        </row>
        <row r="6565">
          <cell r="A6565">
            <v>97908</v>
          </cell>
          <cell r="B6565" t="str">
            <v>CAIXA ENTERRADA HIDRÁULICA RETANGULAR, EM ALVENARIA COM BLOCOS DE CONCRETO, DIMENSÕES INTERNAS: 1X1X0,6 M PARA REDE DE ESGOTO. AF_12/2020</v>
          </cell>
          <cell r="C6565" t="str">
            <v>UN</v>
          </cell>
          <cell r="D6565">
            <v>441.52</v>
          </cell>
          <cell r="E6565">
            <v>274.20999999999998</v>
          </cell>
          <cell r="F6565">
            <v>715.73</v>
          </cell>
        </row>
        <row r="6566">
          <cell r="A6566" t="str">
            <v>AUX2612</v>
          </cell>
          <cell r="B6566" t="str">
            <v>CAIXA ENTERRADA HIDRÁULICA RETANGULAR, EM ALVENARIA COM BLOCOS DE CONCRETO, DIMENSÕES INTERNAS: 0,6X0,6X0,3M PARA REDE DE ESGOTO, COM PERFIS METÁLICOS (PADRÃO FUNDEPAR), INCL. CHAPISCO EXTERNO E INTERNO, EMBOÇO INTERNO.</v>
          </cell>
          <cell r="C6566" t="str">
            <v xml:space="preserve">UN </v>
          </cell>
          <cell r="D6566">
            <v>429.35</v>
          </cell>
          <cell r="E6566">
            <v>141.22999999999999</v>
          </cell>
          <cell r="F6566">
            <v>570.58000000000004</v>
          </cell>
        </row>
        <row r="6567">
          <cell r="A6567" t="str">
            <v>AUX2383</v>
          </cell>
          <cell r="B6567" t="str">
            <v>CAIXA ENTERRADA HIDRÁULICA RETANGULAR, EM ALVENARIA COM BLOCOS DE CONCRETO, DIMENSÕES INTERNAS: 0,6X0,6X0,4M PARA REDE DE ESGOTO, COM PERFIS METÁLICOS (PADRÃO FUNDEPAR), INCL. CHAPISCO EXTERNO E INTERNO, EMBOÇO INTERNO.</v>
          </cell>
          <cell r="C6567" t="str">
            <v xml:space="preserve">UN </v>
          </cell>
          <cell r="D6567">
            <v>452</v>
          </cell>
          <cell r="E6567">
            <v>161.77000000000001</v>
          </cell>
          <cell r="F6567">
            <v>613.77</v>
          </cell>
        </row>
        <row r="6568">
          <cell r="A6568" t="str">
            <v>AUX2384</v>
          </cell>
          <cell r="B6568" t="str">
            <v>CAIXA ENTERRADA HIDRÁULICA RETANGULAR, EM ALVENARIA COM BLOCOS DE CONCRETO, DIMENSÕES INTERNAS: 0,6X0,6X0,5M PARA REDE DE ESGOTO, COM PERFIS METÁLICOS (PADRÃO FUNDEPAR), INCL. CHAPISCO EXTERNO E INTERNO, EMBOÇO INTERNO.</v>
          </cell>
          <cell r="C6568" t="str">
            <v xml:space="preserve">UN </v>
          </cell>
          <cell r="D6568">
            <v>476.6</v>
          </cell>
          <cell r="E6568">
            <v>182.31</v>
          </cell>
          <cell r="F6568">
            <v>658.91</v>
          </cell>
        </row>
        <row r="6569">
          <cell r="A6569" t="str">
            <v>AUX1998</v>
          </cell>
          <cell r="B6569" t="str">
            <v>CAIXA ENTERRADA HIDRÁULICA RETANGULAR, EM ALVENARIA COM BLOCOS DE CONCRETO, DIMENSÕES INTERNAS: 0,6X0,6X0,6M PARA REDE DE ESGOTO, COM PERFIS METÁLICOS (PADRÃO FUNDEPAR), INCL. CHAPISCO EXTERNO E INTERNO, EMBOÇO INTERNO.</v>
          </cell>
          <cell r="C6569" t="str">
            <v>UN</v>
          </cell>
          <cell r="D6569">
            <v>501.2</v>
          </cell>
          <cell r="E6569">
            <v>202.86</v>
          </cell>
          <cell r="F6569">
            <v>704.06</v>
          </cell>
        </row>
        <row r="6570">
          <cell r="A6570" t="str">
            <v>AUX2385</v>
          </cell>
          <cell r="B6570" t="str">
            <v>CAIXA ENTERRADA HIDRÁULICA RETANGULAR, EM ALVENARIA COM BLOCOS DE CONCRETO, DIMENSÕES INTERNAS: 0,6X0,6X0,7M PARA REDE DE ESGOTO, COM PERFIS METÁLICOS (PADRÃO FUNDEPAR), INCL. CHAPISCO EXTERNO E INTERNO, EMBOÇO INTERNO.</v>
          </cell>
          <cell r="C6570" t="str">
            <v xml:space="preserve">UN </v>
          </cell>
          <cell r="D6570">
            <v>525.80999999999995</v>
          </cell>
          <cell r="E6570">
            <v>223.41</v>
          </cell>
          <cell r="F6570">
            <v>749.22</v>
          </cell>
        </row>
        <row r="6571">
          <cell r="A6571" t="str">
            <v>AUX2005</v>
          </cell>
          <cell r="B6571" t="str">
            <v>CAIXA ENTERRADA HIDRÁULICA RETANGULAR, EM ALVENARIA COM BLOCOS DE CONCRETO, DIMENSÕES INTERNAS: 0,6X0,6X0,8M PARA REDE DE ESGOTO, COM PERFIS METÁLICOS (PADRÃO FUNDEPAR), INCL. CHAPISCO EXTERNO E INTERNO, EMBOÇO INTERNO</v>
          </cell>
          <cell r="C6571" t="str">
            <v>UN</v>
          </cell>
          <cell r="D6571">
            <v>550.4</v>
          </cell>
          <cell r="E6571">
            <v>243.96</v>
          </cell>
          <cell r="F6571">
            <v>794.36</v>
          </cell>
        </row>
        <row r="6572">
          <cell r="A6572" t="str">
            <v>AUX2386</v>
          </cell>
          <cell r="B6572" t="str">
            <v>CAIXA ENTERRADA HIDRÁULICA RETANGULAR, EM ALVENARIA COM BLOCOS DE CONCRETO, DIMENSÕES INTERNAS: 0,6X0,6X0,9M PARA REDE DE ESGOTO, COM PERFIS METÁLICOS (PADRÃO FUNDEPAR), INCL. CHAPISCO EXTERNO E INTERNO, EMBOÇO INTERNO.</v>
          </cell>
          <cell r="C6572" t="str">
            <v xml:space="preserve">UN </v>
          </cell>
          <cell r="D6572">
            <v>575.02</v>
          </cell>
          <cell r="E6572">
            <v>264.5</v>
          </cell>
          <cell r="F6572">
            <v>839.52</v>
          </cell>
        </row>
        <row r="6573">
          <cell r="A6573" t="str">
            <v>AUX2006</v>
          </cell>
          <cell r="B6573" t="str">
            <v>CAIXA ENTERRADA HIDRÁULICA RETANGULAR, EM ALVENARIA COM BLOCOS DE CONCRETO, DIMENSÕES INTERNAS: 0,6X0,6X1M PARA REDE DE ESGOTO, COM PERFIS METÁLICOS (PADRÃO FUNDEPAR), INCL. CHAPISCO EXTERNO E INTERNO, EMBOÇO INTERNO.</v>
          </cell>
          <cell r="C6573" t="str">
            <v>UN</v>
          </cell>
          <cell r="D6573">
            <v>599.62</v>
          </cell>
          <cell r="E6573">
            <v>285.05</v>
          </cell>
          <cell r="F6573">
            <v>884.67</v>
          </cell>
        </row>
        <row r="6574">
          <cell r="A6574" t="str">
            <v>AUX2613</v>
          </cell>
          <cell r="B6574" t="str">
            <v>CAIXA ENTERRADA HIDRÁULICA RETANGULAR, EM ALVENARIA COM BLOCOS DE CONCRETO, DIMENSÕES INTERNAS: 0,6X0,6X1,1M PARA REDE DE ESGOTO, COM PERFIS METÁLICOS (PADRÃO FUNDEPAR), INCL. CHAPISCO EXTERNO E INTERNO, EMBOÇO INTERNO.</v>
          </cell>
          <cell r="C6574" t="str">
            <v xml:space="preserve">UN </v>
          </cell>
          <cell r="D6574">
            <v>631.49</v>
          </cell>
          <cell r="E6574">
            <v>305.61</v>
          </cell>
          <cell r="F6574">
            <v>937.1</v>
          </cell>
        </row>
        <row r="6575">
          <cell r="A6575" t="str">
            <v>AUX2649</v>
          </cell>
          <cell r="B6575" t="str">
            <v>CAIXA ENTERRADA HIDRÁULICA RETANGULAR, EM ALVENARIA COM BLOCOS DE CONCRETO, DIMENSÕES INTERNAS: 0,6X0,6X1,2M PARA REDE DE ESGOTO, COM PERFIS METÁLICOS (PADRÃO FUNDEPAR), INCL. CHAPISCO EXTERNO E INTERNO, EMBOÇO INTERNO.</v>
          </cell>
          <cell r="C6575" t="str">
            <v xml:space="preserve">UN </v>
          </cell>
          <cell r="D6575">
            <v>648.83000000000004</v>
          </cell>
          <cell r="E6575">
            <v>326.14</v>
          </cell>
          <cell r="F6575">
            <v>974.97</v>
          </cell>
        </row>
        <row r="6576">
          <cell r="A6576" t="str">
            <v>AUX3478</v>
          </cell>
          <cell r="B6576" t="str">
            <v>CAIXA ENTERRADA HIDRÁULICA RETANGULAR, EM ALVENARIA COM BLOCOS DE CONCRETO, DIMENSÕES INTERNAS: 0,6X0,6X1,3M PARA REDE DE ESGOTO, COM PERFIS METÁLICOS (PADRÃO FUNDEPAR), INCL. CHAPISCO EXTERNO E INTERNO, EMBOÇO INTERNO.</v>
          </cell>
          <cell r="C6576" t="str">
            <v xml:space="preserve">UN </v>
          </cell>
          <cell r="D6576">
            <v>673.44</v>
          </cell>
          <cell r="E6576">
            <v>346.69</v>
          </cell>
          <cell r="F6576">
            <v>1020.13</v>
          </cell>
        </row>
        <row r="6577">
          <cell r="A6577" t="str">
            <v>AUX3479</v>
          </cell>
          <cell r="B6577" t="str">
            <v>CAIXA ENTERRADA HIDRÁULICA RETANGULAR, EM ALVENARIA COM BLOCOS DE CONCRETO, DIMENSÕES INTERNAS: 0,6X0,6X1,4M PARA REDE DE ESGOTO, COM PERFIS METÁLICOS (PADRÃO FUNDEPAR), INCL. CHAPISCO EXTERNO E INTERNO, EMBOÇO INTERNO.</v>
          </cell>
          <cell r="C6577" t="str">
            <v xml:space="preserve">UN </v>
          </cell>
          <cell r="D6577">
            <v>698.03</v>
          </cell>
          <cell r="E6577">
            <v>367.23</v>
          </cell>
          <cell r="F6577">
            <v>1065.26</v>
          </cell>
        </row>
        <row r="6578">
          <cell r="A6578" t="str">
            <v>AUX3480</v>
          </cell>
          <cell r="B6578" t="str">
            <v>CAIXA ENTERRADA HIDRÁULICA RETANGULAR, EM ALVENARIA COM BLOCOS DE CONCRETO, DIMENSÕES INTERNAS: 0,6X0,6X1,6M PARA REDE DE ESGOTO, COM PERFIS METÁLICOS (PADRÃO FUNDEPAR), INCL. CHAPISCO EXTERNO E INTERNO, EMBOÇO INTERNO.</v>
          </cell>
          <cell r="C6578" t="str">
            <v xml:space="preserve">UN </v>
          </cell>
          <cell r="D6578">
            <v>747.24</v>
          </cell>
          <cell r="E6578">
            <v>408.33</v>
          </cell>
          <cell r="F6578">
            <v>1155.57</v>
          </cell>
        </row>
        <row r="6579">
          <cell r="A6579" t="str">
            <v>AUX2007</v>
          </cell>
          <cell r="B6579" t="str">
            <v>CAIXA ENTERRADA HIDRÁULICA RETANGULAR, EM ALVENARIA COM BLOCOS DE CONCRETO, DIMENSÕES INTERNAS: 0,8X0,8X1,2M PARA REDE DE ESGOTO, COM PERFIS METÁLICOS (PADRÃO FUNDEPAR), INCL. CHAPISCO EXTERNO E INTERNO, EMBOÇO INTERNO.</v>
          </cell>
          <cell r="C6579" t="str">
            <v>UN</v>
          </cell>
          <cell r="D6579">
            <v>730.43</v>
          </cell>
          <cell r="E6579">
            <v>326.14</v>
          </cell>
          <cell r="F6579">
            <v>1056.57</v>
          </cell>
        </row>
        <row r="6580">
          <cell r="A6580" t="str">
            <v>AUX2008</v>
          </cell>
          <cell r="B6580" t="str">
            <v>CAIXA ENTERRADA HIDRÁULICA RETANGULAR, EM ALVENARIA COM BLOCOS DE CONCRETO, DIMENSÕES INTERNAS: 0,8X0,8X1,4M PARA REDE DE ESGOTO, COM PERFIS METÁLICOS (PADRÃO FUNDEPAR), INCL. CHAPISCO EXTERNO E INTERNO, EMBOÇO INTERNO.</v>
          </cell>
          <cell r="C6580" t="str">
            <v>UN</v>
          </cell>
          <cell r="D6580">
            <v>779.63</v>
          </cell>
          <cell r="E6580">
            <v>367.23</v>
          </cell>
          <cell r="F6580">
            <v>1146.8599999999999</v>
          </cell>
        </row>
        <row r="6581">
          <cell r="A6581">
            <v>97895</v>
          </cell>
          <cell r="B6581" t="str">
            <v>CAIXA ENTERRADA HIDRÁULICA RETANGULAR, EM CONCRETO PRÉ-MOLDADO, DIMENSÕES INTERNAS: 0,3X0,3X0,3 M. AF_12/2020</v>
          </cell>
          <cell r="C6581" t="str">
            <v>UN</v>
          </cell>
          <cell r="D6581">
            <v>127.22</v>
          </cell>
          <cell r="E6581">
            <v>2.44</v>
          </cell>
          <cell r="F6581">
            <v>129.66</v>
          </cell>
        </row>
        <row r="6582">
          <cell r="A6582">
            <v>97896</v>
          </cell>
          <cell r="B6582" t="str">
            <v>CAIXA ENTERRADA HIDRÁULICA RETANGULAR, EM CONCRETO PRÉ-MOLDADO, DIMENSÕES INTERNAS: 0,4X0,4X0,4 M. AF_12/2020</v>
          </cell>
          <cell r="C6582" t="str">
            <v>UN</v>
          </cell>
          <cell r="D6582">
            <v>236.34</v>
          </cell>
          <cell r="E6582">
            <v>5</v>
          </cell>
          <cell r="F6582">
            <v>241.34</v>
          </cell>
        </row>
        <row r="6583">
          <cell r="A6583">
            <v>97897</v>
          </cell>
          <cell r="B6583" t="str">
            <v>CAIXA ENTERRADA HIDRÁULICA RETANGULAR, EM CONCRETO PRÉ-MOLDADO, DIMENSÕES INTERNAS: 0,6X0,6X0,5 M. AF_12/2020</v>
          </cell>
          <cell r="C6583" t="str">
            <v>UN</v>
          </cell>
          <cell r="D6583">
            <v>306.19</v>
          </cell>
          <cell r="E6583">
            <v>9.32</v>
          </cell>
          <cell r="F6583">
            <v>315.51</v>
          </cell>
        </row>
        <row r="6584">
          <cell r="A6584">
            <v>97898</v>
          </cell>
          <cell r="B6584" t="str">
            <v>CAIXA ENTERRADA HIDRÁULICA RETANGULAR, EM CONCRETO PRÉ-MOLDADO, DIMENSÕES INTERNAS: 0,8X0,8X0,5 M. AF_12/2020</v>
          </cell>
          <cell r="C6584" t="str">
            <v>UN</v>
          </cell>
          <cell r="D6584">
            <v>568.6</v>
          </cell>
          <cell r="E6584">
            <v>78.83</v>
          </cell>
          <cell r="F6584">
            <v>647.42999999999995</v>
          </cell>
        </row>
        <row r="6585">
          <cell r="A6585" t="str">
            <v>AUX2966</v>
          </cell>
          <cell r="B6585" t="str">
            <v>CAIXA ENTERRADA HIDRÁULICA RETANGULAR GRADEADA, EM ALVENARIA COM BLOCOS DE CONCRETO, DIMENSÕES INTERNAS: 0,75 X 0,75 X 0,90M PARA REDE DE ESGOTO, COM PERFIS METÁLICOS (PADRÃO FUNDEPAR) E GRADE EM AÇO INOX, INCL. CHAPISCO EXTERNO E INTERNO, EMBOÇO INTERNO.</v>
          </cell>
          <cell r="C6585" t="str">
            <v>UN</v>
          </cell>
          <cell r="D6585">
            <v>2662.28</v>
          </cell>
          <cell r="E6585">
            <v>451.5</v>
          </cell>
          <cell r="F6585">
            <v>3113.78</v>
          </cell>
        </row>
        <row r="6586">
          <cell r="A6586"/>
          <cell r="B6586" t="str">
            <v>CAIXAS SIFONADAS</v>
          </cell>
          <cell r="C6586"/>
          <cell r="D6586"/>
          <cell r="E6586"/>
          <cell r="F6586"/>
        </row>
        <row r="6587">
          <cell r="A6587">
            <v>89482</v>
          </cell>
          <cell r="B6587" t="str">
            <v>CAIXA SIFONADA, PVC, DN 100 X 100 X 50 MM, FORNECIDA E INSTALADA EM RAMAIS DE ENCAMINHAMENTO DE ÁGUA PLUVIAL. AF_06/2022</v>
          </cell>
          <cell r="C6587" t="str">
            <v>UN</v>
          </cell>
          <cell r="D6587">
            <v>33.03</v>
          </cell>
          <cell r="E6587">
            <v>8.1300000000000008</v>
          </cell>
          <cell r="F6587">
            <v>41.16</v>
          </cell>
        </row>
        <row r="6588">
          <cell r="A6588">
            <v>89707</v>
          </cell>
          <cell r="B6588" t="str">
            <v>CAIXA SIFONADA, PVC, DN 100 X 100 X 50 MM, JUNTA ELÁSTICA, FORNECIDA E INSTALADA EM RAMAL DE DESCARGA OU EM RAMAL DE ESGOTO SANITÁRIO. AF_08/2022</v>
          </cell>
          <cell r="C6588" t="str">
            <v>UN</v>
          </cell>
          <cell r="D6588">
            <v>35.65</v>
          </cell>
          <cell r="E6588">
            <v>14.92</v>
          </cell>
          <cell r="F6588">
            <v>50.57</v>
          </cell>
        </row>
        <row r="6589">
          <cell r="A6589" t="str">
            <v>AUX1512</v>
          </cell>
          <cell r="B6589" t="str">
            <v>CAIXA SIFONADA EM PVC, 100X150X50 MM, ACABAMENTO BRANCO, C/ GRELHA E PORTA GRELHA</v>
          </cell>
          <cell r="C6589" t="str">
            <v xml:space="preserve">UN </v>
          </cell>
          <cell r="D6589">
            <v>23.17</v>
          </cell>
          <cell r="E6589">
            <v>18.12</v>
          </cell>
          <cell r="F6589">
            <v>41.29</v>
          </cell>
        </row>
        <row r="6590">
          <cell r="A6590">
            <v>104328</v>
          </cell>
          <cell r="B6590" t="str">
            <v>CAIXA SIFONADA, COM GRELHA QUADRADA, PVC, DN 150 X 150 X 50 MM, JUNTA SOLDÁVEL, FORNECIDA E INSTALADA EM RAMAL DE DESCARGA OU EM RAMAL DE ESGOTO SANITÁRIO. AF_08/2022</v>
          </cell>
          <cell r="C6590" t="str">
            <v>UN</v>
          </cell>
          <cell r="D6590">
            <v>56.82</v>
          </cell>
          <cell r="E6590">
            <v>15.82</v>
          </cell>
          <cell r="F6590">
            <v>72.64</v>
          </cell>
        </row>
        <row r="6591">
          <cell r="A6591">
            <v>104329</v>
          </cell>
          <cell r="B6591" t="str">
            <v>CAIXA SIFONADA, COM GRELHA REDONDA, PVC, DN 150 X 150 X 50 MM, JUNTA SOLDÁVEL, FORNECIDA E INSTALADA EM RAMAL DE DESCARGA OU EM RAMAL DE ESGOTO SANITÁRIO. AF_08/2022</v>
          </cell>
          <cell r="C6591" t="str">
            <v>UN</v>
          </cell>
          <cell r="D6591">
            <v>66</v>
          </cell>
          <cell r="E6591">
            <v>15.82</v>
          </cell>
          <cell r="F6591">
            <v>81.819999999999993</v>
          </cell>
        </row>
        <row r="6592">
          <cell r="A6592" t="str">
            <v>AUX2353</v>
          </cell>
          <cell r="B6592" t="str">
            <v>CAIXA SIFONADA DE PVC RÍGIDO COM GRELHA EM INOX - 150X150X50MM</v>
          </cell>
          <cell r="C6592" t="str">
            <v xml:space="preserve">UN </v>
          </cell>
          <cell r="D6592">
            <v>76.569999999999993</v>
          </cell>
          <cell r="E6592">
            <v>52.41</v>
          </cell>
          <cell r="F6592">
            <v>128.97999999999999</v>
          </cell>
        </row>
        <row r="6593">
          <cell r="A6593" t="str">
            <v>AUX2237</v>
          </cell>
          <cell r="B6593" t="str">
            <v>CAIXA SIFONADA EM PVC, 150 X 150 X 50 MM, COM TAMPA CEGA, ACABAMENTO BRANCO, AKROS OU SIMILAR - FORNEC. E INST.</v>
          </cell>
          <cell r="C6593" t="str">
            <v>UN</v>
          </cell>
          <cell r="D6593">
            <v>40.35</v>
          </cell>
          <cell r="E6593">
            <v>18.12</v>
          </cell>
          <cell r="F6593">
            <v>58.47</v>
          </cell>
        </row>
        <row r="6594">
          <cell r="A6594">
            <v>89491</v>
          </cell>
          <cell r="B6594" t="str">
            <v>CAIXA SIFONADA, PVC, DN 150 X 185 X 75 MM, FORNECIDA E INSTALADA EM RAMAIS DE ENCAMINHAMENTO DE ÁGUA PLUVIAL. AF_06/2022</v>
          </cell>
          <cell r="C6594" t="str">
            <v>UN</v>
          </cell>
          <cell r="D6594">
            <v>90.61</v>
          </cell>
          <cell r="E6594">
            <v>12.6</v>
          </cell>
          <cell r="F6594">
            <v>103.21</v>
          </cell>
        </row>
        <row r="6595">
          <cell r="A6595">
            <v>89708</v>
          </cell>
          <cell r="B6595" t="str">
            <v>CAIXA SIFONADA, PVC, DN 150 X 185 X 75 MM, JUNTA ELÁSTICA, FORNECIDA E INSTALADA EM RAMAL DE DESCARGA OU EM RAMAL DE ESGOTO SANITÁRIO. AF_08/2022</v>
          </cell>
          <cell r="C6595" t="str">
            <v>UN</v>
          </cell>
          <cell r="D6595">
            <v>89.4</v>
          </cell>
          <cell r="E6595">
            <v>17.86</v>
          </cell>
          <cell r="F6595">
            <v>107.26</v>
          </cell>
        </row>
        <row r="6596">
          <cell r="A6596"/>
          <cell r="B6596" t="str">
            <v>RALOS</v>
          </cell>
          <cell r="C6596"/>
          <cell r="D6596"/>
          <cell r="E6596"/>
          <cell r="F6596"/>
        </row>
        <row r="6597">
          <cell r="A6597">
            <v>89495</v>
          </cell>
          <cell r="B6597" t="str">
            <v>RALO SIFONADO, PVC, DN 100 X 40 MM, JUNTA SOLDÁVEL, FORNECIDO E INSTALADO EM RAMAIS DE ENCAMINHAMENTO DE ÁGUA PLUVIAL. AF_06/2022</v>
          </cell>
          <cell r="C6597" t="str">
            <v>UN</v>
          </cell>
          <cell r="D6597">
            <v>14.62</v>
          </cell>
          <cell r="E6597">
            <v>4.18</v>
          </cell>
          <cell r="F6597">
            <v>18.8</v>
          </cell>
        </row>
        <row r="6598">
          <cell r="A6598">
            <v>89709</v>
          </cell>
          <cell r="B6598" t="str">
            <v>RALO SIFONADO, PVC, DN 100 X 40 MM, JUNTA SOLDÁVEL, FORNECIDO E INSTALADO EM RAMAL DE DESCARGA OU EM RAMAL DE ESGOTO SANITÁRIO. AF_08/2022</v>
          </cell>
          <cell r="C6598" t="str">
            <v>UN</v>
          </cell>
          <cell r="D6598">
            <v>15.43</v>
          </cell>
          <cell r="E6598">
            <v>6.18</v>
          </cell>
          <cell r="F6598">
            <v>21.61</v>
          </cell>
        </row>
        <row r="6599">
          <cell r="A6599">
            <v>104327</v>
          </cell>
          <cell r="B6599" t="str">
            <v>RALO SIFONADO REDONDO, PVC, DN 100 X 40 MM, JUNTA SOLDÁVEL, FORNECIDO E INSTALADO EM RAMAL DE DESCARGA OU EM RAMAL DE ESGOTO SANITÁRIO. AF_08/2022</v>
          </cell>
          <cell r="C6599" t="str">
            <v>UN</v>
          </cell>
          <cell r="D6599">
            <v>13.51</v>
          </cell>
          <cell r="E6599">
            <v>6.18</v>
          </cell>
          <cell r="F6599">
            <v>19.690000000000001</v>
          </cell>
        </row>
        <row r="6600">
          <cell r="A6600">
            <v>89710</v>
          </cell>
          <cell r="B6600" t="str">
            <v>RALO SECO, PVC, DN 100 X 40 MM, JUNTA SOLDÁVEL, FORNECIDO E INSTALADO EM RAMAL DE DESCARGA OU EM RAMAL DE ESGOTO SANITÁRIO. AF_08/2022</v>
          </cell>
          <cell r="C6600" t="str">
            <v>UN</v>
          </cell>
          <cell r="D6600">
            <v>12.86</v>
          </cell>
          <cell r="E6600">
            <v>6.18</v>
          </cell>
          <cell r="F6600">
            <v>19.04</v>
          </cell>
        </row>
        <row r="6601">
          <cell r="A6601">
            <v>104326</v>
          </cell>
          <cell r="B6601" t="str">
            <v>RALO SECO CÔNICO, PVC, DN 100 X 40 MM, JUNTA SOLDÁVEL, FORNECIDO E INSTALADO EM RAMAL DE DESCARGA OU EM RAMAL DE ESGOTO SANITÁRIO. AF_08/2022</v>
          </cell>
          <cell r="C6601" t="str">
            <v>UN</v>
          </cell>
          <cell r="D6601">
            <v>14.45</v>
          </cell>
          <cell r="E6601">
            <v>6.18</v>
          </cell>
          <cell r="F6601">
            <v>20.63</v>
          </cell>
        </row>
        <row r="6602">
          <cell r="A6602" t="str">
            <v>AUX2354</v>
          </cell>
          <cell r="B6602" t="str">
            <v>RALO SECO DE PVC RÍGIDO, COM SAÍDA SOLDADA DE 40MM - DIÂMETRO 100MM</v>
          </cell>
          <cell r="C6602" t="str">
            <v xml:space="preserve">UN </v>
          </cell>
          <cell r="D6602">
            <v>66.39</v>
          </cell>
          <cell r="E6602">
            <v>52.41</v>
          </cell>
          <cell r="F6602">
            <v>118.8</v>
          </cell>
        </row>
        <row r="6603">
          <cell r="A6603" t="str">
            <v>AUX1216</v>
          </cell>
          <cell r="B6603" t="str">
            <v>CALHA COM GRELHA DE PISO NORMAL DN 200 EM PVC TIGRE OU SIMILAR</v>
          </cell>
          <cell r="C6603" t="str">
            <v>M</v>
          </cell>
          <cell r="D6603">
            <v>473.53</v>
          </cell>
          <cell r="E6603">
            <v>18.149999999999999</v>
          </cell>
          <cell r="F6603">
            <v>491.68</v>
          </cell>
        </row>
        <row r="6604">
          <cell r="A6604" t="str">
            <v>AUX2679</v>
          </cell>
          <cell r="B6604" t="str">
            <v>GRELHA PARA RALO EM PVC, QUADRADA, 15X15 CM</v>
          </cell>
          <cell r="C6604" t="str">
            <v xml:space="preserve">UN </v>
          </cell>
          <cell r="D6604">
            <v>11.36</v>
          </cell>
          <cell r="E6604">
            <v>2.25</v>
          </cell>
          <cell r="F6604">
            <v>13.61</v>
          </cell>
        </row>
        <row r="6605">
          <cell r="A6605" t="str">
            <v>AUX3435</v>
          </cell>
          <cell r="B6605" t="str">
            <v>GRELHA P/ RALO EM PVC, QUADRADA, 150X150MM</v>
          </cell>
          <cell r="C6605" t="str">
            <v xml:space="preserve">UN </v>
          </cell>
          <cell r="D6605">
            <v>11.36</v>
          </cell>
          <cell r="E6605">
            <v>2.25</v>
          </cell>
          <cell r="F6605">
            <v>13.61</v>
          </cell>
        </row>
        <row r="6606">
          <cell r="A6606" t="str">
            <v>AUX3434</v>
          </cell>
          <cell r="B6606" t="str">
            <v>GRELHA P/ RALO EM PVC, REDONDA, 150MM</v>
          </cell>
          <cell r="C6606" t="str">
            <v xml:space="preserve">UN </v>
          </cell>
          <cell r="D6606">
            <v>27.91</v>
          </cell>
          <cell r="E6606">
            <v>2.25</v>
          </cell>
          <cell r="F6606">
            <v>30.16</v>
          </cell>
        </row>
        <row r="6607">
          <cell r="A6607" t="str">
            <v>AUX3471</v>
          </cell>
          <cell r="B6607" t="str">
            <v>GRELHA E PORTA GRELHA EM PVC, REDONDA, 10CM</v>
          </cell>
          <cell r="C6607" t="str">
            <v>UN</v>
          </cell>
          <cell r="D6607">
            <v>12.09</v>
          </cell>
          <cell r="E6607">
            <v>2.25</v>
          </cell>
          <cell r="F6607">
            <v>14.34</v>
          </cell>
        </row>
        <row r="6608">
          <cell r="A6608" t="str">
            <v>AUX3206</v>
          </cell>
          <cell r="B6608" t="str">
            <v>RALO LINEAR 90CM GRELHA CROMADA - TIGRE REF. 100018913 OU SIMILAR</v>
          </cell>
          <cell r="C6608" t="str">
            <v xml:space="preserve">UN </v>
          </cell>
          <cell r="D6608">
            <v>289.91000000000003</v>
          </cell>
          <cell r="E6608">
            <v>18.12</v>
          </cell>
          <cell r="F6608">
            <v>308.02999999999997</v>
          </cell>
        </row>
        <row r="6609">
          <cell r="A6609" t="str">
            <v>AUX3501</v>
          </cell>
          <cell r="B6609" t="str">
            <v>RALO HEMISFÉRICO FOFO, D= 100MM</v>
          </cell>
          <cell r="C6609" t="str">
            <v>UN</v>
          </cell>
          <cell r="D6609">
            <v>33.36</v>
          </cell>
          <cell r="E6609">
            <v>18.73</v>
          </cell>
          <cell r="F6609">
            <v>52.09</v>
          </cell>
        </row>
        <row r="6610">
          <cell r="A6610" t="str">
            <v>AUX2769</v>
          </cell>
          <cell r="B6610" t="str">
            <v>RALO HEMISFÉRICO EM FERRO FUNDIDO TIPO ABACAXI, DN=150 MM</v>
          </cell>
          <cell r="C6610" t="str">
            <v>UN</v>
          </cell>
          <cell r="D6610">
            <v>61.45</v>
          </cell>
          <cell r="E6610">
            <v>17.760000000000002</v>
          </cell>
          <cell r="F6610">
            <v>79.209999999999994</v>
          </cell>
        </row>
        <row r="6611">
          <cell r="A6611"/>
          <cell r="B6611" t="str">
            <v>CAIXAS DE GORDURA</v>
          </cell>
          <cell r="C6611"/>
          <cell r="D6611"/>
          <cell r="E6611"/>
          <cell r="F6611"/>
        </row>
        <row r="6612">
          <cell r="A6612">
            <v>98102</v>
          </cell>
          <cell r="B6612" t="str">
            <v>CAIXA DE GORDURA SIMPLES, CIRCULAR, EM CONCRETO PRÉ-MOLDADO, DIÂMETRO INTERNO = 0,4 M, ALTURA INTERNA = 0,4 M. AF_12/2020</v>
          </cell>
          <cell r="C6612" t="str">
            <v>UN</v>
          </cell>
          <cell r="D6612">
            <v>120.74</v>
          </cell>
          <cell r="E6612">
            <v>4.05</v>
          </cell>
          <cell r="F6612">
            <v>124.79</v>
          </cell>
        </row>
        <row r="6613">
          <cell r="A6613">
            <v>98104</v>
          </cell>
          <cell r="B6613" t="str">
            <v>CAIXA DE GORDURA SIMPLES (CAPACIDADE: 36L), RETANGULAR, EM ALVENARIA COM TIJOLOS CERÂMICOS MACIÇOS, DIMENSÕES INTERNAS = 0,2X0,4 M, ALTURA INTERNA = 0,8 M. AF_12/2020</v>
          </cell>
          <cell r="C6613" t="str">
            <v>UN</v>
          </cell>
          <cell r="D6613">
            <v>214.05</v>
          </cell>
          <cell r="E6613">
            <v>156.9</v>
          </cell>
          <cell r="F6613">
            <v>370.95</v>
          </cell>
        </row>
        <row r="6614">
          <cell r="A6614">
            <v>98105</v>
          </cell>
          <cell r="B6614" t="str">
            <v>CAIXA DE GORDURA DUPLA (CAPACIDADE: 126 L), RETANGULAR, EM ALVENARIA COM TIJOLOS CERÂMICOS MACIÇOS, DIMENSÕES INTERNAS = 0,4X0,7 M, ALTURA INTERNA = 0,8 M. AF_12/2020</v>
          </cell>
          <cell r="C6614" t="str">
            <v>UN</v>
          </cell>
          <cell r="D6614">
            <v>368.28</v>
          </cell>
          <cell r="E6614">
            <v>276.44</v>
          </cell>
          <cell r="F6614">
            <v>644.72</v>
          </cell>
        </row>
        <row r="6615">
          <cell r="A6615">
            <v>98106</v>
          </cell>
          <cell r="B6615" t="str">
            <v>CAIXA DE GORDURA ESPECIAL (CAPACIDADE: 312 L - PARA ATÉ 146 PESSOAS SERVIDAS NO PICO), RETANGULAR, EM ALVENARIA COM TIJOLOS CERÂMICOS MACIÇOS, DIMENSÕES INTERNAS = 0,4X1,2 M, ALTURA INTERNA = 1 M. AF_12/2020</v>
          </cell>
          <cell r="C6615" t="str">
            <v>UN</v>
          </cell>
          <cell r="D6615">
            <v>610.29</v>
          </cell>
          <cell r="E6615">
            <v>453.34</v>
          </cell>
          <cell r="F6615">
            <v>1063.6300000000001</v>
          </cell>
        </row>
        <row r="6616">
          <cell r="A6616">
            <v>98107</v>
          </cell>
          <cell r="B6616" t="str">
            <v>CAIXA DE GORDURA SIMPLES (CAPACIDADE: 36 L), RETANGULAR, EM ALVENARIA COM BLOCOS DE CONCRETO, DIMENSÕES INTERNAS = 0,2X0,4 M, ALTURA INTERNA = 0,8 M. AF_12/2020</v>
          </cell>
          <cell r="C6616" t="str">
            <v>UN</v>
          </cell>
          <cell r="D6616">
            <v>147.44</v>
          </cell>
          <cell r="E6616">
            <v>115.75</v>
          </cell>
          <cell r="F6616">
            <v>263.19</v>
          </cell>
        </row>
        <row r="6617">
          <cell r="A6617">
            <v>98108</v>
          </cell>
          <cell r="B6617" t="str">
            <v>CAIXA DE GORDURA DUPLA (CAPACIDADE: 126 L), RETANGULAR, EM ALVENARIA COM BLOCOS DE CONCRETO, DIMENSÕES INTERNAS = 0,4X0,7 M, ALTURA INTERNA = 0,8 M. AF_12/2020</v>
          </cell>
          <cell r="C6617" t="str">
            <v>UN</v>
          </cell>
          <cell r="D6617">
            <v>260.64999999999998</v>
          </cell>
          <cell r="E6617">
            <v>210.12</v>
          </cell>
          <cell r="F6617">
            <v>470.77</v>
          </cell>
        </row>
        <row r="6618">
          <cell r="A6618">
            <v>98109</v>
          </cell>
          <cell r="B6618" t="str">
            <v>CAIXA DE GORDURA ESPECIAL (CAPACIDADE: 312 L - PARA ATÉ 146 PESSOAS SERVIDAS NO PICO), RETANGULAR, EM ALVENARIA COM BLOCOS DE CONCRETO, DIMENSÕES INTERNAS = 0,4X1,2 M, ALTURA INTERNA = 1 M. AF_12/2020</v>
          </cell>
          <cell r="C6618" t="str">
            <v>UN</v>
          </cell>
          <cell r="D6618">
            <v>423.66</v>
          </cell>
          <cell r="E6618">
            <v>338.78</v>
          </cell>
          <cell r="F6618">
            <v>762.44</v>
          </cell>
        </row>
        <row r="6619">
          <cell r="A6619">
            <v>98110</v>
          </cell>
          <cell r="B6619" t="str">
            <v>CAIXA DE GORDURA PEQUENA (CAPACIDADE: 19 L), CIRCULAR, EM PVC, DIÂMETRO INTERNO= 0,3 M. AF_12/2020</v>
          </cell>
          <cell r="C6619" t="str">
            <v>UN</v>
          </cell>
          <cell r="D6619">
            <v>383.17</v>
          </cell>
          <cell r="E6619">
            <v>10.64</v>
          </cell>
          <cell r="F6619">
            <v>393.81</v>
          </cell>
        </row>
        <row r="6620">
          <cell r="A6620" t="str">
            <v>AUX3285</v>
          </cell>
          <cell r="B6620" t="str">
            <v>CAIXA DE GORDURA (CAPACIDADE: 500L), EM ALVENARIA COM BLOCOS DE CONCRETO, DIMENSÕES INTERNAS = 0,8X0,8M, ALTURA INTERNA = 1,0 M</v>
          </cell>
          <cell r="C6620" t="str">
            <v xml:space="preserve">UN </v>
          </cell>
          <cell r="D6620">
            <v>419.88</v>
          </cell>
          <cell r="E6620">
            <v>328.45</v>
          </cell>
          <cell r="F6620">
            <v>748.33</v>
          </cell>
        </row>
        <row r="6621">
          <cell r="A6621" t="str">
            <v>AUX3199</v>
          </cell>
          <cell r="B6621" t="str">
            <v>CAIXA DE GORDURA, CAPACIDADE 1102,5 L, RETANGULAR, EM ALVENARIA COM BLOCOS DE CONCRETO, DIMENSÕES INTERNAS = 1,05X1,05 M, ALTURA INTERNA = 1,00 M</v>
          </cell>
          <cell r="C6621" t="str">
            <v xml:space="preserve">UN </v>
          </cell>
          <cell r="D6621">
            <v>572.14</v>
          </cell>
          <cell r="E6621">
            <v>440.33</v>
          </cell>
          <cell r="F6621">
            <v>1012.47</v>
          </cell>
        </row>
        <row r="6622">
          <cell r="A6622" t="str">
            <v>AUX2473</v>
          </cell>
          <cell r="B6622" t="str">
            <v>CAIXA DE GORDURA (CAPACIDADE: 920L), EM ALVENARIA COM BLOCOS DE CONCRETO, DIMENSÕES INTERNAS = 1,1X1,1 M, ALTURA INTERNA = 1,0 M</v>
          </cell>
          <cell r="C6622" t="str">
            <v xml:space="preserve">UN </v>
          </cell>
          <cell r="D6622">
            <v>603.79999999999995</v>
          </cell>
          <cell r="E6622">
            <v>463.24</v>
          </cell>
          <cell r="F6622">
            <v>1067.04</v>
          </cell>
        </row>
        <row r="6623">
          <cell r="A6623" t="str">
            <v>AUX2964</v>
          </cell>
          <cell r="B6623" t="str">
            <v>CAIXA DE GORDURA ESPECIAL, CAPACIDADE: 1028,5 L, RETANGULAR, EM ALVENARIA COM BLOCOS DE CONCRETO, DIMENSÕES INTERNAS = 1,1X1,1 M, ALTURA INTERNA = 1,2 M, SEPTO EM PLACA</v>
          </cell>
          <cell r="C6623" t="str">
            <v>UN</v>
          </cell>
          <cell r="D6623">
            <v>701.79</v>
          </cell>
          <cell r="E6623">
            <v>547.36</v>
          </cell>
          <cell r="F6623">
            <v>1249.1500000000001</v>
          </cell>
        </row>
        <row r="6624">
          <cell r="A6624" t="str">
            <v>AUX3284</v>
          </cell>
          <cell r="B6624" t="str">
            <v>CAIXA DE GORDURA (CAPACIDADE: 1250L), EM ALVENARIA COM BLOCOS DE CONCRETO, DIMENSÕES INTERNAS = 1,50X1,50 M, ALTURA INTERNA = 1,0 M</v>
          </cell>
          <cell r="C6624" t="str">
            <v xml:space="preserve">UN </v>
          </cell>
          <cell r="D6624">
            <v>871.51</v>
          </cell>
          <cell r="E6624">
            <v>652.85</v>
          </cell>
          <cell r="F6624">
            <v>1524.36</v>
          </cell>
        </row>
        <row r="6625">
          <cell r="A6625" t="str">
            <v>AUX2614</v>
          </cell>
          <cell r="B6625" t="str">
            <v>CAIXA DE GORDURA (CAPACIDADE APROX: 1500L), EM ALVENARIA COM BLOCOS DE CONCRETO, DIMENSÕES INTERNAS = 1,5X1,5 M, ALTURA INTERNA = 1,0 M</v>
          </cell>
          <cell r="C6625" t="str">
            <v xml:space="preserve">UN </v>
          </cell>
          <cell r="D6625">
            <v>871.51</v>
          </cell>
          <cell r="E6625">
            <v>652.85</v>
          </cell>
          <cell r="F6625">
            <v>1524.36</v>
          </cell>
        </row>
        <row r="6626">
          <cell r="A6626"/>
          <cell r="B6626" t="str">
            <v>CAIXA SEPARADORA DE ÓLEO</v>
          </cell>
          <cell r="C6626"/>
          <cell r="D6626"/>
          <cell r="E6626"/>
          <cell r="F6626"/>
        </row>
        <row r="6627">
          <cell r="A6627">
            <v>101803</v>
          </cell>
          <cell r="B6627" t="str">
            <v>CAIXA ENTERRADA SEPARADORA DE ÓLEO RETANGULAR, EM ALVENARIA COM BLOCOS DE CONCRETO, DIMENSÕES INTERNAS: 0,6 X 0,6 X 1,00 M, EXCLUINDO TAMPÃO. AF_12/2020</v>
          </cell>
          <cell r="C6627" t="str">
            <v>UN</v>
          </cell>
          <cell r="D6627">
            <v>636.69000000000005</v>
          </cell>
          <cell r="E6627">
            <v>392.19</v>
          </cell>
          <cell r="F6627">
            <v>1028.8800000000001</v>
          </cell>
        </row>
        <row r="6628">
          <cell r="A6628">
            <v>101804</v>
          </cell>
          <cell r="B6628" t="str">
            <v>CAIXA ENTERRADA SEPARADORA DE ÓLEO RETANGULAR, EM ALVENARIA COM BLOCOS DE CONCRETO, DIMENSÕES INTERNAS: 0,8 X 0,8 X 1,00 M, EXCLUINDO TAMPÃO. AF_12/2020</v>
          </cell>
          <cell r="C6628" t="str">
            <v>UN</v>
          </cell>
          <cell r="D6628">
            <v>827.93</v>
          </cell>
          <cell r="E6628">
            <v>461.43</v>
          </cell>
          <cell r="F6628">
            <v>1289.3599999999999</v>
          </cell>
        </row>
        <row r="6629">
          <cell r="A6629">
            <v>101805</v>
          </cell>
          <cell r="B6629" t="str">
            <v>CAIXA ENTERRADA SEPARADORA DE ÓLEO RETANGULAR, EM ALVENARIA COM BLOCOS DE CONCRETO, DIMENSÕES INTERNAS: 1,00 X 1,00 X 1,00 M, EXCLUINDO TAMPÃO. AF_12/2020</v>
          </cell>
          <cell r="C6629" t="str">
            <v>UN</v>
          </cell>
          <cell r="D6629">
            <v>1054.9100000000001</v>
          </cell>
          <cell r="E6629">
            <v>588.34</v>
          </cell>
          <cell r="F6629">
            <v>1643.25</v>
          </cell>
        </row>
        <row r="6630">
          <cell r="A6630" t="str">
            <v>AUX3444</v>
          </cell>
          <cell r="B6630" t="str">
            <v>RESERVATÓRIO PARA COLETA DE ÓLEO EM BLOCOS DE CONCRETO, DIMENSÕES 1,00X1,40X0,60 M (850 L), COM TAMPA E IMPERMEABILIZADO.</v>
          </cell>
          <cell r="C6630" t="str">
            <v>UN</v>
          </cell>
          <cell r="D6630">
            <v>1417.83</v>
          </cell>
          <cell r="E6630">
            <v>787.11</v>
          </cell>
          <cell r="F6630">
            <v>2204.94</v>
          </cell>
        </row>
        <row r="6631">
          <cell r="A6631"/>
          <cell r="B6631" t="str">
            <v>CAIXAS DE AREIA</v>
          </cell>
          <cell r="C6631"/>
          <cell r="D6631"/>
          <cell r="E6631"/>
          <cell r="F6631"/>
        </row>
        <row r="6632">
          <cell r="A6632">
            <v>101802</v>
          </cell>
          <cell r="B6632" t="str">
            <v>CAIXA ENTERRADA RETENTORA DE AREIA RETANGULAR, EM ALVENARIA COM BLOCOS DE CONCRETO, DIMENSÕES INTERNAS: 1,00 X 1,00 X 1,20 M, EXCLUINDO TAMPÃO. AF_12/2020</v>
          </cell>
          <cell r="C6632" t="str">
            <v>UN</v>
          </cell>
          <cell r="D6632">
            <v>1039.5899999999999</v>
          </cell>
          <cell r="E6632">
            <v>562.03</v>
          </cell>
          <cell r="F6632">
            <v>1601.62</v>
          </cell>
        </row>
        <row r="6633">
          <cell r="A6633"/>
          <cell r="B6633" t="str">
            <v>POÇO DE VISITA CIRCULAR P/ ESGOTO</v>
          </cell>
          <cell r="C6633"/>
          <cell r="D6633"/>
          <cell r="E6633"/>
          <cell r="F6633"/>
        </row>
        <row r="6634">
          <cell r="A6634">
            <v>97974</v>
          </cell>
          <cell r="B6634" t="str">
            <v>POÇO DE INSPEÇÃO CIRCULAR PARA ESGOTO, EM CONCRETO PRÉ-MOLDADO, DIÂMETRO INTERNO = 0,60 M, PROFUNDIDADE = 0,90 M, EXCLUINDO TAMPÃO. AF_12/2020_PA</v>
          </cell>
          <cell r="C6634" t="str">
            <v>UN</v>
          </cell>
          <cell r="D6634">
            <v>328.98</v>
          </cell>
          <cell r="E6634">
            <v>78.91</v>
          </cell>
          <cell r="F6634">
            <v>407.89</v>
          </cell>
        </row>
        <row r="6635">
          <cell r="A6635">
            <v>97975</v>
          </cell>
          <cell r="B6635" t="str">
            <v>POÇO DE INSPEÇÃO CIRCULAR PARA ESGOTO, EM CONCRETO PRÉ-MOLDADO, DIÂMETRO INTERNO = 0,60 M, PROFUNDIDADE = 1,40 M, EXCLUINDO TAMPÃO. AF_12/2020_PA</v>
          </cell>
          <cell r="C6635" t="str">
            <v>UN</v>
          </cell>
          <cell r="D6635">
            <v>430.3</v>
          </cell>
          <cell r="E6635">
            <v>87.44</v>
          </cell>
          <cell r="F6635">
            <v>517.74</v>
          </cell>
        </row>
        <row r="6636">
          <cell r="A6636">
            <v>97976</v>
          </cell>
          <cell r="B6636" t="str">
            <v>POÇO DE INSPEÇÃO CIRCULAR PARA ESGOTO, EM ALVENARIA COM TIJOLOS CERÂMICOS MACIÇOS, DIÂMETRO INTERNO = 0,60 M, PROFUNDIDADE = 0,95 M, EXCLUINDO TAMPÃO. AF_12/2020_PA</v>
          </cell>
          <cell r="C6636" t="str">
            <v>UN</v>
          </cell>
          <cell r="D6636">
            <v>744.33</v>
          </cell>
          <cell r="E6636">
            <v>379.3</v>
          </cell>
          <cell r="F6636">
            <v>1123.6300000000001</v>
          </cell>
        </row>
        <row r="6637">
          <cell r="A6637">
            <v>97977</v>
          </cell>
          <cell r="B6637" t="str">
            <v>POÇO DE INSPEÇÃO CIRCULAR PARA ESGOTO, EM ALVENARIA COM TIJOLOS CERÂMICOS MACIÇOS, DIÂMETRO INTERNO = 0,60 M, PROFUNDIDADE = 1,45 M, EXCLUINDO TAMPÃO. AF_12/2020_PA</v>
          </cell>
          <cell r="C6637" t="str">
            <v>UN</v>
          </cell>
          <cell r="D6637">
            <v>1055.31</v>
          </cell>
          <cell r="E6637">
            <v>557.28</v>
          </cell>
          <cell r="F6637">
            <v>1612.59</v>
          </cell>
        </row>
        <row r="6638">
          <cell r="A6638"/>
          <cell r="B6638" t="str">
            <v>CHAMINÉ PARA POÇO DE VISITA P/ ESGOTO</v>
          </cell>
          <cell r="C6638"/>
          <cell r="D6638"/>
          <cell r="E6638"/>
          <cell r="F6638"/>
        </row>
        <row r="6639">
          <cell r="A6639">
            <v>98050</v>
          </cell>
          <cell r="B6639" t="str">
            <v>CHAMINÉ CIRCULAR PARA POÇO DE VISITA PARA ESGOTO, EM CONCRETO PRÉ-MOLDADO, DIÂMETRO INTERNO = 0,6 M. AF_12/2020</v>
          </cell>
          <cell r="C6639" t="str">
            <v>M</v>
          </cell>
          <cell r="D6639">
            <v>197.37</v>
          </cell>
          <cell r="E6639">
            <v>15.07</v>
          </cell>
          <cell r="F6639">
            <v>212.44</v>
          </cell>
        </row>
        <row r="6640">
          <cell r="A6640">
            <v>98051</v>
          </cell>
          <cell r="B6640" t="str">
            <v>CHAMINÉ CIRCULAR PARA POÇO DE VISITA PARA ESGOTO, EM ALVENARIA COM TIJOLOS CERÂMICOS MACIÇOS, DIÂMETRO INTERNO = 0,6 M. AF_12/2020</v>
          </cell>
          <cell r="C6640" t="str">
            <v>M</v>
          </cell>
          <cell r="D6640">
            <v>612.71</v>
          </cell>
          <cell r="E6640">
            <v>354.59</v>
          </cell>
          <cell r="F6640">
            <v>967.3</v>
          </cell>
        </row>
        <row r="6641">
          <cell r="A6641"/>
          <cell r="B6641" t="str">
            <v>BASE PARA POÇO DE VISITA RETANGULAR P/ ESGOTO</v>
          </cell>
          <cell r="C6641"/>
          <cell r="D6641"/>
          <cell r="E6641"/>
          <cell r="F6641"/>
        </row>
        <row r="6642">
          <cell r="A6642">
            <v>97994</v>
          </cell>
          <cell r="B6642" t="str">
            <v>BASE PARA POÇO DE VISITA RETANGULAR PARA  ESGOTO, EM ALVENARIA COM BLOCOS DE CONCRETO, DIMENSÕES INTERNAS = 1X1 M, PROFUNDIDADE = 1,40 M, EXCLUINDO TAMPÃO. AF_12/2020_PA</v>
          </cell>
          <cell r="C6642" t="str">
            <v>UN</v>
          </cell>
          <cell r="D6642">
            <v>1658.22</v>
          </cell>
          <cell r="E6642">
            <v>832.29</v>
          </cell>
          <cell r="F6642">
            <v>2490.5100000000002</v>
          </cell>
        </row>
        <row r="6643">
          <cell r="A6643">
            <v>97996</v>
          </cell>
          <cell r="B6643" t="str">
            <v>BASE PARA POÇO DE VISITA RETANGULAR PARA ESGOTO, EM ALVENARIA COM BLOCOS DE CONCRETO, DIMENSÕES INTERNAS = 1X1,5 M, PROFUNDIDADE = 1,40 M, EXCLUINDO TAMPÃO. AF_12/2020_PA</v>
          </cell>
          <cell r="C6643" t="str">
            <v>UN</v>
          </cell>
          <cell r="D6643">
            <v>2104.6</v>
          </cell>
          <cell r="E6643">
            <v>1043.46</v>
          </cell>
          <cell r="F6643">
            <v>3148.06</v>
          </cell>
        </row>
        <row r="6644">
          <cell r="A6644">
            <v>98002</v>
          </cell>
          <cell r="B6644" t="str">
            <v>BASE PARA POÇO DE VISITA RETANGULAR PARA ESGOTO, EM ALVENARIA COM BLOCOS DE CONCRETO, DIMENSÕES INTERNAS = 1X3 M, PROFUNDIDADE = 1,40 M, EXCLUINDO TAMPÃO. AF_12/2020_PA</v>
          </cell>
          <cell r="C6644" t="str">
            <v>UN</v>
          </cell>
          <cell r="D6644">
            <v>3480.45</v>
          </cell>
          <cell r="E6644">
            <v>1676.95</v>
          </cell>
          <cell r="F6644">
            <v>5157.3999999999996</v>
          </cell>
        </row>
        <row r="6645">
          <cell r="A6645">
            <v>98006</v>
          </cell>
          <cell r="B6645" t="str">
            <v>BASE PARA POÇO DE VISITA RETANGULAR PARA ESGOTO, EM ALVENARIA COM BLOCOS DE CONCRETO, DIMENSÕES INTERNAS = 1X4 M, PROFUNDIDADE = 1,40 M, EXCLUINDO TAMPÃO. AF_12/2020_PA</v>
          </cell>
          <cell r="C6645" t="str">
            <v>UN</v>
          </cell>
          <cell r="D6645">
            <v>4382.46</v>
          </cell>
          <cell r="E6645">
            <v>2099.29</v>
          </cell>
          <cell r="F6645">
            <v>6481.75</v>
          </cell>
        </row>
        <row r="6646">
          <cell r="A6646">
            <v>98008</v>
          </cell>
          <cell r="B6646" t="str">
            <v>BASE PARA POÇO DE VISITA RETANGULAR PARA ESGOTO, EM ALVENARIA COM BLOCOS DE CONCRETO, DIMENSÕES INTERNAS = 1,5X1,5 M, PROFUNDIDADE = 1,45 M, EXCLUINDO TAMPÃO . AF_12/2020_PA</v>
          </cell>
          <cell r="C6646" t="str">
            <v>UN</v>
          </cell>
          <cell r="D6646">
            <v>2638.86</v>
          </cell>
          <cell r="E6646">
            <v>1248.5999999999999</v>
          </cell>
          <cell r="F6646">
            <v>3887.46</v>
          </cell>
        </row>
        <row r="6647">
          <cell r="A6647">
            <v>98010</v>
          </cell>
          <cell r="B6647" t="str">
            <v>BASE PARA POÇO DE VISITA RETANGULAR PARA ESGOTO, EM ALVENARIA COM BLOCOS DE CONCRETO, DIMENSÕES INTERNAS = 1,5X2 M, PROFUNDIDADE = 1,40 M, EXCLUINDO TAMPÃO. AF_12/2020_PA</v>
          </cell>
          <cell r="C6647" t="str">
            <v>UN</v>
          </cell>
          <cell r="D6647">
            <v>3246.42</v>
          </cell>
          <cell r="E6647">
            <v>1497.94</v>
          </cell>
          <cell r="F6647">
            <v>4744.3599999999997</v>
          </cell>
        </row>
        <row r="6648">
          <cell r="A6648">
            <v>98012</v>
          </cell>
          <cell r="B6648" t="str">
            <v>BASE PARA POÇO DE VISITA RETANGULAR PARA ESGOTO, EM ALVENARIA COM BLOCOS DE CONCRETO, DIMENSÕES INTERNAS = 1,5X2,5 M, PROFUNDIDADE = 1,40 M, EXCLUINDO TAMPÃO. AF_12/2020_PA</v>
          </cell>
          <cell r="C6648" t="str">
            <v>UN</v>
          </cell>
          <cell r="D6648">
            <v>3824.68</v>
          </cell>
          <cell r="E6648">
            <v>1747.43</v>
          </cell>
          <cell r="F6648">
            <v>5572.11</v>
          </cell>
        </row>
        <row r="6649">
          <cell r="A6649">
            <v>98014</v>
          </cell>
          <cell r="B6649" t="str">
            <v>BASE PARA POÇO DE VISITA RETANGULAR PARA ESGOTO, EM ALVENARIA COM BLOCOS DE CONCRETO, DIMENSÕES INTERNAS = 1,5X3 M, PROFUNDIDADE = 1,40 M, EXCLUINDO TAMPÃO. AF_12/2020_PA</v>
          </cell>
          <cell r="C6649" t="str">
            <v>UN</v>
          </cell>
          <cell r="D6649">
            <v>4403.0200000000004</v>
          </cell>
          <cell r="E6649">
            <v>1996.74</v>
          </cell>
          <cell r="F6649">
            <v>6399.76</v>
          </cell>
        </row>
        <row r="6650">
          <cell r="A6650">
            <v>98016</v>
          </cell>
          <cell r="B6650" t="str">
            <v>BASE PARA POÇO DE VISITA RETANGULAR PARA ESGOTO, EM ALVENARIA COM BLOCOS DE CONCRETO, DIMENSÕES INTERNAS = 1,5X3,5 M, PROFUNDIDADE = 1,40 M, EXCLUINDO TAMPÃO. AF_12/2020_PA</v>
          </cell>
          <cell r="C6650" t="str">
            <v>UN</v>
          </cell>
          <cell r="D6650">
            <v>4981.3999999999996</v>
          </cell>
          <cell r="E6650">
            <v>2246.16</v>
          </cell>
          <cell r="F6650">
            <v>7227.56</v>
          </cell>
        </row>
        <row r="6651">
          <cell r="A6651">
            <v>98018</v>
          </cell>
          <cell r="B6651" t="str">
            <v>BASE PARA POÇO DE VISITA RETANGULAR PARA ESGOTO, EM ALVENARIA COM BLOCOS DE CONCRETO, DIMENSÕES INTERNAS = 1,5X4 M, PROFUNDIDADE = 1,40 M, EXCLUINDO TAMPÃO. AF_12/2020_PA</v>
          </cell>
          <cell r="C6651" t="str">
            <v>UN</v>
          </cell>
          <cell r="D6651">
            <v>5559.66</v>
          </cell>
          <cell r="E6651">
            <v>2495.59</v>
          </cell>
          <cell r="F6651">
            <v>8055.25</v>
          </cell>
        </row>
        <row r="6652">
          <cell r="A6652">
            <v>98020</v>
          </cell>
          <cell r="B6652" t="str">
            <v>BASE PARA POÇO DE VISITA RETANGULAR PARA ESGOTO, EM ALVENARIA COM BLOCOS DE CONCRETO, DIMENSÕES INTERNAS = 2X2 M, PROFUNDIDADE = 1,40 M, EXCLUINDO TAMPÃO. AF_12/2020_PA</v>
          </cell>
          <cell r="C6652" t="str">
            <v>UN</v>
          </cell>
          <cell r="D6652">
            <v>3929.89</v>
          </cell>
          <cell r="E6652">
            <v>1789.05</v>
          </cell>
          <cell r="F6652">
            <v>5718.94</v>
          </cell>
        </row>
        <row r="6653">
          <cell r="A6653">
            <v>98022</v>
          </cell>
          <cell r="B6653" t="str">
            <v>BASE PARA POÇO DE VISITA RETANGULAR PARA ESGOTO, EM ALVENARIA COM BLOCOS DE CONCRETO, DIMENSÕES INTERNAS = 2X2,5 M, PROFUNDIDADE = 1,40 M, EXCLUINDO TAMPÃO. AF_12/2020_PA</v>
          </cell>
          <cell r="C6653" t="str">
            <v>UN</v>
          </cell>
          <cell r="D6653">
            <v>4623.05</v>
          </cell>
          <cell r="E6653">
            <v>2076.36</v>
          </cell>
          <cell r="F6653">
            <v>6699.41</v>
          </cell>
        </row>
        <row r="6654">
          <cell r="A6654">
            <v>98024</v>
          </cell>
          <cell r="B6654" t="str">
            <v>BASE PARA POÇO DE VISITA RETANGULAR PARA ESGOTO, EM ALVENARIA COM BLOCOS DE CONCRETO, DIMENSÕES INTERNAS = 2X3 M, PROFUNDIDADE = 1,40 M, EXCLUINDO TAMPÃO. AF_12/2020_PA</v>
          </cell>
          <cell r="C6654" t="str">
            <v>UN</v>
          </cell>
          <cell r="D6654">
            <v>5380.52</v>
          </cell>
          <cell r="E6654">
            <v>2363.94</v>
          </cell>
          <cell r="F6654">
            <v>7744.46</v>
          </cell>
        </row>
        <row r="6655">
          <cell r="A6655">
            <v>98026</v>
          </cell>
          <cell r="B6655" t="str">
            <v>BASE PARA POÇO DE VISITA RETANGULAR PARA ESGOTO, EM ALVENARIA COM BLOCOS DE CONCRETO, DIMENSÕES INTERNAS = 2X3,5 M, PROFUNDIDADE = 1,40 M, EXCLUINDO TAMPÃO. AF_12/2020_PA</v>
          </cell>
          <cell r="C6655" t="str">
            <v>UN</v>
          </cell>
          <cell r="D6655">
            <v>6081.79</v>
          </cell>
          <cell r="E6655">
            <v>2651.33</v>
          </cell>
          <cell r="F6655">
            <v>8733.1200000000008</v>
          </cell>
        </row>
        <row r="6656">
          <cell r="A6656">
            <v>98028</v>
          </cell>
          <cell r="B6656" t="str">
            <v>BASE PARA POÇO DE VISITA RETANGULAR PARA ESGOTO, EM ALVENARIA COM BLOCOS DE CONCRETO, DIMENSÕES INTERNAS = 2X4 M, PROFUNDIDADE = 1,40 M, EXCLUINDO TAMPÃO. AF_12/2020_PA</v>
          </cell>
          <cell r="C6656" t="str">
            <v>UN</v>
          </cell>
          <cell r="D6656">
            <v>6782.98</v>
          </cell>
          <cell r="E6656">
            <v>2938.81</v>
          </cell>
          <cell r="F6656">
            <v>9721.7900000000009</v>
          </cell>
        </row>
        <row r="6657">
          <cell r="A6657">
            <v>98030</v>
          </cell>
          <cell r="B6657" t="str">
            <v>BASE PARA POÇO DE VISITA RETANGULAR PARA ESGOTO, EM ALVENARIA COM BLOCOS DE CONCRETO, DIMENSÕES INTERNAS = 2,5X2,5 M, PROFUNDIDADE = 1,40 M, EXCLUINDO TAMPÃO. AF_12/2020_PA</v>
          </cell>
          <cell r="C6657" t="str">
            <v>UN</v>
          </cell>
          <cell r="D6657">
            <v>5563.58</v>
          </cell>
          <cell r="E6657">
            <v>2342.4899999999998</v>
          </cell>
          <cell r="F6657">
            <v>7906.07</v>
          </cell>
        </row>
        <row r="6658">
          <cell r="A6658">
            <v>98032</v>
          </cell>
          <cell r="B6658" t="str">
            <v>BASE PARA POÇO DE VISITA RETANGULAR PARA ESGOTO, EM ALVENARIA COM BLOCOS DE CONCRETO, DIMENSÕES INTERNAS = 2,5X3 M, PROFUNDIDADE = 1,40 M, EXCLUINDO TAMPÃO. AF_12/2020_PA</v>
          </cell>
          <cell r="C6658" t="str">
            <v>UN</v>
          </cell>
          <cell r="D6658">
            <v>6423.2</v>
          </cell>
          <cell r="E6658">
            <v>2668.79</v>
          </cell>
          <cell r="F6658">
            <v>9091.99</v>
          </cell>
        </row>
        <row r="6659">
          <cell r="A6659">
            <v>98034</v>
          </cell>
          <cell r="B6659" t="str">
            <v>BASE PARA POÇO DE VISITA RETANGULAR PARA ESGOTO, EM ALVENARIA COM BLOCOS DE CONCRETO, DIMENSÕES INTERNAS = 2,5X3,5 M, PROFUNDIDADE = 1,40 M, EXCLUINDO TAMPÃO. AF_12/2020_PA</v>
          </cell>
          <cell r="C6659" t="str">
            <v>UN</v>
          </cell>
          <cell r="D6659">
            <v>7282.76</v>
          </cell>
          <cell r="E6659">
            <v>2995.14</v>
          </cell>
          <cell r="F6659">
            <v>10277.9</v>
          </cell>
        </row>
        <row r="6660">
          <cell r="A6660">
            <v>98036</v>
          </cell>
          <cell r="B6660" t="str">
            <v>BASE PARA POÇO DE VISITA RETANGULAR PARA ESGOTO, EM ALVENARIA COM BLOCOS DE CONCRETO, DIMENSÕES INTERNAS = 2,5X4 M, PROFUNDIDADE = 1,40 M, EXCLUINDO TAMPÃO. AF_12/2020_PA</v>
          </cell>
          <cell r="C6660" t="str">
            <v>UN</v>
          </cell>
          <cell r="D6660">
            <v>8142.4</v>
          </cell>
          <cell r="E6660">
            <v>3321.46</v>
          </cell>
          <cell r="F6660">
            <v>11463.86</v>
          </cell>
        </row>
        <row r="6661">
          <cell r="A6661">
            <v>98038</v>
          </cell>
          <cell r="B6661" t="str">
            <v>BASE PARA POÇO DE VISITA RETANGULAR PARA ESGOTO, EM ALVENARIA COM BLOCOS DE CONCRETO, DIMENSÕES INTERNAS = 3X3 M, PROFUNDIDADE = 1,40 M, EXCLUINDO TAMPÃO. AF_12/2020_PA</v>
          </cell>
          <cell r="C6661" t="str">
            <v>UN</v>
          </cell>
          <cell r="D6661">
            <v>7454.72</v>
          </cell>
          <cell r="E6661">
            <v>3033.91</v>
          </cell>
          <cell r="F6661">
            <v>10488.63</v>
          </cell>
        </row>
        <row r="6662">
          <cell r="A6662">
            <v>98040</v>
          </cell>
          <cell r="B6662" t="str">
            <v>BASE PARA POÇO DE VISITA RETANGULAR PARA ESGOTO, EM ALVENARIA COM BLOCOS DE CONCRETO, DIMENSÕES INTERNAS = 3X3,5 M, PROFUNDIDADE = 1,40 M, EXCLUINDO TAMPÃO. AF_12/2020_PA</v>
          </cell>
          <cell r="C6662" t="str">
            <v>UN</v>
          </cell>
          <cell r="D6662">
            <v>8450.57</v>
          </cell>
          <cell r="E6662">
            <v>3398.61</v>
          </cell>
          <cell r="F6662">
            <v>11849.18</v>
          </cell>
        </row>
        <row r="6663">
          <cell r="A6663">
            <v>98042</v>
          </cell>
          <cell r="B6663" t="str">
            <v>BASE PARA POÇO DE VISITA RETANGULAR PARA ESGOTO, EM ALVENARIA COM BLOCOS DE CONCRETO, DIMENSÕES INTERNAS = 3X4 M, PROFUNDIDADE = 1,40 M, EXCLUINDO TAMPÃO. AF_12/2020_PA</v>
          </cell>
          <cell r="C6663" t="str">
            <v>UN</v>
          </cell>
          <cell r="D6663">
            <v>9446.52</v>
          </cell>
          <cell r="E6663">
            <v>3763.26</v>
          </cell>
          <cell r="F6663">
            <v>13209.78</v>
          </cell>
        </row>
        <row r="6664">
          <cell r="A6664">
            <v>98044</v>
          </cell>
          <cell r="B6664" t="str">
            <v>BASE PARA POÇO DE VISITA RETANGULAR PARA ESGOTO, EM ALVENARIA COM BLOCOS DE CONCRETO, DIMENSÕES INTERNAS = 3,5X3,5 M, PROFUNDIDADE = 1,40 M, EXCLUINDO TAMPÃO. AF_12/2020_PA</v>
          </cell>
          <cell r="C6664" t="str">
            <v>UN</v>
          </cell>
          <cell r="D6664">
            <v>9618.4699999999993</v>
          </cell>
          <cell r="E6664">
            <v>3802.12</v>
          </cell>
          <cell r="F6664">
            <v>13420.59</v>
          </cell>
        </row>
        <row r="6665">
          <cell r="A6665">
            <v>98046</v>
          </cell>
          <cell r="B6665" t="str">
            <v>BASE PARA POÇO DE VISITA RETANGULAR PARA ESGOTO, EM ALVENARIA COM BLOCOS DE CONCRETO, DIMENSÕES INTERNAS = 3,5X4 M, PROFUNDIDADE = 1,40 M, EXCLUINDO TAMPÃO. AF_12/2020_PA</v>
          </cell>
          <cell r="C6665" t="str">
            <v>UN</v>
          </cell>
          <cell r="D6665">
            <v>10750.61</v>
          </cell>
          <cell r="E6665">
            <v>4204.99</v>
          </cell>
          <cell r="F6665">
            <v>14955.6</v>
          </cell>
        </row>
        <row r="6666">
          <cell r="A6666">
            <v>98048</v>
          </cell>
          <cell r="B6666" t="str">
            <v>BASE PARA POÇO DE VISITA RETANGULAR PARA ESGOTO, EM ALVENARIA COM BLOCOS DE CONCRETO, DIMENSÕES INTERNAS = 4X4 M, PROFUNDIDADE = 1,45 M, EXCLUINDO TAMPÃO. AF_12/2020_PA</v>
          </cell>
          <cell r="C6666" t="str">
            <v>UN</v>
          </cell>
          <cell r="D6666">
            <v>12054.71</v>
          </cell>
          <cell r="E6666">
            <v>4646.8100000000004</v>
          </cell>
          <cell r="F6666">
            <v>16701.52</v>
          </cell>
        </row>
        <row r="6667">
          <cell r="A6667">
            <v>98406</v>
          </cell>
          <cell r="B6667" t="str">
            <v>BASE PARA POÇO DE VISITA RETANGULAR PARA ESGOTO, EM ALVENARIA COM BLOCOS DE CONCRETO, DIMENSÕES INTERNAS = 1X3,5 M, PROFUNDIDADE = 1,40 M, EXCLUINDO TAMPÃO. AF_12/2020_PA</v>
          </cell>
          <cell r="C6667" t="str">
            <v>UN</v>
          </cell>
          <cell r="D6667">
            <v>3931.44</v>
          </cell>
          <cell r="E6667">
            <v>1888.09</v>
          </cell>
          <cell r="F6667">
            <v>5819.53</v>
          </cell>
        </row>
        <row r="6668">
          <cell r="A6668">
            <v>98407</v>
          </cell>
          <cell r="B6668" t="str">
            <v>BASE PARA POÇO DE VISITA RETANGULAR PARA ESGOTO, EM ALVENARIA COM BLOCOS DE CONCRETO, DIMENSÕES INTERNAS = 1X2 M, PROFUNDIDADE = 1,40 M, EXCLUINDO TAMPÃO. AF_12/2020_PA</v>
          </cell>
          <cell r="C6668" t="str">
            <v>UN</v>
          </cell>
          <cell r="D6668">
            <v>2550.9</v>
          </cell>
          <cell r="E6668">
            <v>1254.6300000000001</v>
          </cell>
          <cell r="F6668">
            <v>3805.53</v>
          </cell>
        </row>
        <row r="6669">
          <cell r="A6669">
            <v>98408</v>
          </cell>
          <cell r="B6669" t="str">
            <v>BASE PARA POÇO DE VISITA RETANGULAR PARA ESGOTO, EM ALVENARIA COM BLOCOS DE CONCRETO, DIMENSÕES INTERNAS = 1X2,5 M, PROFUNDIDADE = 1,40 M, EXCLUINDO TAMPÃO. AF_12/2020_PA</v>
          </cell>
          <cell r="C6669" t="str">
            <v>UN</v>
          </cell>
          <cell r="D6669">
            <v>2997.24</v>
          </cell>
          <cell r="E6669">
            <v>1465.86</v>
          </cell>
          <cell r="F6669">
            <v>4463.1000000000004</v>
          </cell>
        </row>
        <row r="6670">
          <cell r="A6670"/>
          <cell r="B6670" t="str">
            <v>ACRÉSCIMO PARA POÇO DE VISITA RETANGULAR P/ ESGOTO</v>
          </cell>
          <cell r="C6670"/>
          <cell r="D6670"/>
          <cell r="E6670"/>
          <cell r="F6670"/>
        </row>
        <row r="6671">
          <cell r="A6671">
            <v>97995</v>
          </cell>
          <cell r="B6671" t="str">
            <v>ACRÉSCIMO PARA POÇO DE VISITA RETANGULAR PARA ESGOTO, EM ALVENARIA COM BLOCOS DE CONCRETO, DIMENSÕES INTERNAS = 1X1 M. AF_12/2020</v>
          </cell>
          <cell r="C6671" t="str">
            <v>M</v>
          </cell>
          <cell r="D6671">
            <v>764.04</v>
          </cell>
          <cell r="E6671">
            <v>495.99</v>
          </cell>
          <cell r="F6671">
            <v>1260.03</v>
          </cell>
        </row>
        <row r="6672">
          <cell r="A6672">
            <v>97997</v>
          </cell>
          <cell r="B6672" t="str">
            <v>ACRÉSCIMO PARA POÇO DE VISITA RETANGULAR PARA ESGOTO, EM ALVENARIA COM BLOCOS DE CONCRETO, DIMENSÕES INTERNAS = 1X1,5 M. AF_12/2020</v>
          </cell>
          <cell r="C6672" t="str">
            <v>M</v>
          </cell>
          <cell r="D6672">
            <v>911.55</v>
          </cell>
          <cell r="E6672">
            <v>594.33000000000004</v>
          </cell>
          <cell r="F6672">
            <v>1505.88</v>
          </cell>
        </row>
        <row r="6673">
          <cell r="A6673">
            <v>97999</v>
          </cell>
          <cell r="B6673" t="str">
            <v>ACRÉSCIMO PARA POÇO DE VISITA RETANGULAR PARA ESGOTO, EM ALVENARIA COM BLOCOS DE CONCRETO, DIMENSÕES INTERNAS = 1X2 M. AF_12/2020</v>
          </cell>
          <cell r="C6673" t="str">
            <v>M</v>
          </cell>
          <cell r="D6673">
            <v>1059.1500000000001</v>
          </cell>
          <cell r="E6673">
            <v>692.66</v>
          </cell>
          <cell r="F6673">
            <v>1751.81</v>
          </cell>
        </row>
        <row r="6674">
          <cell r="A6674">
            <v>98001</v>
          </cell>
          <cell r="B6674" t="str">
            <v>ACRÉSCIMO PARA POÇO DE VISITA RETANGULAR PARA ESGOTO, EM ALVENARIA COM BLOCOS DE CONCRETO, DIMENSÕES INTERNAS = 1X2,5 M. AF_12/2020</v>
          </cell>
          <cell r="C6674" t="str">
            <v>M</v>
          </cell>
          <cell r="D6674">
            <v>1206.6600000000001</v>
          </cell>
          <cell r="E6674">
            <v>791</v>
          </cell>
          <cell r="F6674">
            <v>1997.66</v>
          </cell>
        </row>
        <row r="6675">
          <cell r="A6675">
            <v>98003</v>
          </cell>
          <cell r="B6675" t="str">
            <v>ACRÉSCIMO PARA POÇO DE VISITA RETANGULAR PARA ESGOTO, EM ALVENARIA COM BLOCOS DE CONCRETO, DIMENSÕES INTERNAS = 1X3 M. AF_12/2020</v>
          </cell>
          <cell r="C6675" t="str">
            <v>M</v>
          </cell>
          <cell r="D6675">
            <v>1354.25</v>
          </cell>
          <cell r="E6675">
            <v>889.33</v>
          </cell>
          <cell r="F6675">
            <v>2243.58</v>
          </cell>
        </row>
        <row r="6676">
          <cell r="A6676">
            <v>98005</v>
          </cell>
          <cell r="B6676" t="str">
            <v>ACRÉSCIMO PARA POÇO DE VISITA RETANGULAR PARA ESGOTO, EM ALVENARIA COM BLOCOS DE CONCRETO, DIMENSÕES INTERNAS = 1X3,5 M. AF_12/2020</v>
          </cell>
          <cell r="C6676" t="str">
            <v>M</v>
          </cell>
          <cell r="D6676">
            <v>1501.83</v>
          </cell>
          <cell r="E6676">
            <v>987.66</v>
          </cell>
          <cell r="F6676">
            <v>2489.4899999999998</v>
          </cell>
        </row>
        <row r="6677">
          <cell r="A6677">
            <v>98007</v>
          </cell>
          <cell r="B6677" t="str">
            <v>ACRÉSCIMO PARA POÇO DE VISITA RETANGULAR PARA ESGOTO, EM ALVENARIA COM BLOCOS DE CONCRETO, DIMENSÕES INTERNAS = 1X4 M. AF_12/2020</v>
          </cell>
          <cell r="C6677" t="str">
            <v>M</v>
          </cell>
          <cell r="D6677">
            <v>1649.33</v>
          </cell>
          <cell r="E6677">
            <v>1086.04</v>
          </cell>
          <cell r="F6677">
            <v>2735.37</v>
          </cell>
        </row>
        <row r="6678">
          <cell r="A6678">
            <v>98009</v>
          </cell>
          <cell r="B6678" t="str">
            <v>ACRÉSCIMO PARA POÇO DE VISITA RETANGULAR PARA ESGOTO, EM ALVENARIA COM BLOCOS DE CONCRETO, DIMENSÕES INTERNAS = 1,5X1,5 M. AF_12/2020</v>
          </cell>
          <cell r="C6678" t="str">
            <v>M</v>
          </cell>
          <cell r="D6678">
            <v>1059.1500000000001</v>
          </cell>
          <cell r="E6678">
            <v>692.66</v>
          </cell>
          <cell r="F6678">
            <v>1751.81</v>
          </cell>
        </row>
        <row r="6679">
          <cell r="A6679">
            <v>98011</v>
          </cell>
          <cell r="B6679" t="str">
            <v>ACRÉSCIMO PARA POÇO DE VISITA RETANGULAR PARA ESGOTO, EM ALVENARIA COM BLOCOS DE CONCRETO, DIMENSÕES INTERNAS = 1,5X2 M. AF_12/2020</v>
          </cell>
          <cell r="C6679" t="str">
            <v>M</v>
          </cell>
          <cell r="D6679">
            <v>1206.6600000000001</v>
          </cell>
          <cell r="E6679">
            <v>791</v>
          </cell>
          <cell r="F6679">
            <v>1997.66</v>
          </cell>
        </row>
        <row r="6680">
          <cell r="A6680">
            <v>98013</v>
          </cell>
          <cell r="B6680" t="str">
            <v>ACRÉSCIMO PARA POÇO DE VISITA RETANGULAR PARA ESGOTO, EM ALVENARIA COM BLOCOS DE CONCRETO, DIMENSÕES INTERNAS = 1,5X2,5 M. AF_12/2020</v>
          </cell>
          <cell r="C6680" t="str">
            <v>M</v>
          </cell>
          <cell r="D6680">
            <v>1354.25</v>
          </cell>
          <cell r="E6680">
            <v>889.33</v>
          </cell>
          <cell r="F6680">
            <v>2243.58</v>
          </cell>
        </row>
        <row r="6681">
          <cell r="A6681">
            <v>98015</v>
          </cell>
          <cell r="B6681" t="str">
            <v>ACRÉSCIMO PARA POÇO DE VISITA RETANGULAR PARA ESGOTO, EM ALVENARIA COM BLOCOS DE CONCRETO, DIMENSÕES INTERNAS = 1,5X3 M. AF_12/2020</v>
          </cell>
          <cell r="C6681" t="str">
            <v>M</v>
          </cell>
          <cell r="D6681">
            <v>1501.83</v>
          </cell>
          <cell r="E6681">
            <v>987.66</v>
          </cell>
          <cell r="F6681">
            <v>2489.4899999999998</v>
          </cell>
        </row>
        <row r="6682">
          <cell r="A6682">
            <v>98017</v>
          </cell>
          <cell r="B6682" t="str">
            <v>ACRÉSCIMO PARA POÇO DE VISITA RETANGULAR PARA ESGOTO, EM ALVENARIA COM BLOCOS DE CONCRETO, DIMENSÕES INTERNAS = 1,5X3,5 M. AF_12/2020</v>
          </cell>
          <cell r="C6682" t="str">
            <v>M</v>
          </cell>
          <cell r="D6682">
            <v>1649.33</v>
          </cell>
          <cell r="E6682">
            <v>1086.04</v>
          </cell>
          <cell r="F6682">
            <v>2735.37</v>
          </cell>
        </row>
        <row r="6683">
          <cell r="A6683">
            <v>98019</v>
          </cell>
          <cell r="B6683" t="str">
            <v>ACRÉSCIMO PARA POÇO DE VISITA RETANGULAR PARA ESGOTO, EM ALVENARIA COM BLOCOS DE CONCRETO, DIMENSÕES INTERNAS = 1,5X4 M. AF_12/2020</v>
          </cell>
          <cell r="C6683" t="str">
            <v>M</v>
          </cell>
          <cell r="D6683">
            <v>1811.96</v>
          </cell>
          <cell r="E6683">
            <v>1192.05</v>
          </cell>
          <cell r="F6683">
            <v>3004.01</v>
          </cell>
        </row>
        <row r="6684">
          <cell r="A6684">
            <v>98021</v>
          </cell>
          <cell r="B6684" t="str">
            <v>ACRÉSCIMO PARA POÇO DE VISITA RETANGULAR PARA ESGOTO, EM ALVENARIA COM BLOCOS DE CONCRETO, DIMENSÕES INTERNAS = 2X2 M. AF_12/2020</v>
          </cell>
          <cell r="C6684" t="str">
            <v>M</v>
          </cell>
          <cell r="D6684">
            <v>1369.35</v>
          </cell>
          <cell r="E6684">
            <v>897.03</v>
          </cell>
          <cell r="F6684">
            <v>2266.38</v>
          </cell>
        </row>
        <row r="6685">
          <cell r="A6685">
            <v>98023</v>
          </cell>
          <cell r="B6685" t="str">
            <v>ACRÉSCIMO PARA POÇO DE VISITA RETANGULAR PARA ESGOTO, EM ALVENARIA COM BLOCOS DE CONCRETO, DIMENSÕES INTERNAS = 2X2,5 M. AF_12/2020</v>
          </cell>
          <cell r="C6685" t="str">
            <v>M</v>
          </cell>
          <cell r="D6685">
            <v>1516.87</v>
          </cell>
          <cell r="E6685">
            <v>995.36</v>
          </cell>
          <cell r="F6685">
            <v>2512.23</v>
          </cell>
        </row>
        <row r="6686">
          <cell r="A6686">
            <v>98025</v>
          </cell>
          <cell r="B6686" t="str">
            <v>ACRÉSCIMO PARA POÇO DE VISITA RETANGULAR PARA ESGOTO, EM ALVENARIA COM BLOCOS DE CONCRETO, DIMENSÕES INTERNAS = 2X3 M. AF_12/2020</v>
          </cell>
          <cell r="C6686" t="str">
            <v>M</v>
          </cell>
          <cell r="D6686">
            <v>1664.45</v>
          </cell>
          <cell r="E6686">
            <v>1093.72</v>
          </cell>
          <cell r="F6686">
            <v>2758.17</v>
          </cell>
        </row>
        <row r="6687">
          <cell r="A6687">
            <v>98027</v>
          </cell>
          <cell r="B6687" t="str">
            <v>ACRÉSCIMO PARA POÇO DE VISITA RETANGULAR PARA ESGOTO, EM ALVENARIA COM BLOCOS DE CONCRETO, DIMENSÕES INTERNAS = 2X3,5 M. AF_12/2020</v>
          </cell>
          <cell r="C6687" t="str">
            <v>M</v>
          </cell>
          <cell r="D6687">
            <v>1811.96</v>
          </cell>
          <cell r="E6687">
            <v>1192.05</v>
          </cell>
          <cell r="F6687">
            <v>3004.01</v>
          </cell>
        </row>
        <row r="6688">
          <cell r="A6688">
            <v>98029</v>
          </cell>
          <cell r="B6688" t="str">
            <v>ACRÉSCIMO PARA POÇO DE VISITA RETANGULAR PARA ESGOTO, EM ALVENARIA COM BLOCOS DE CONCRETO, DIMENSÕES INTERNAS = 2X4 M. AF_12/2020</v>
          </cell>
          <cell r="C6688" t="str">
            <v>M</v>
          </cell>
          <cell r="D6688">
            <v>1962.6</v>
          </cell>
          <cell r="E6688">
            <v>1291.98</v>
          </cell>
          <cell r="F6688">
            <v>3254.58</v>
          </cell>
        </row>
        <row r="6689">
          <cell r="A6689">
            <v>98031</v>
          </cell>
          <cell r="B6689" t="str">
            <v>ACRÉSCIMO PARA POÇO DE VISITA RETANGULAR PARA ESGOTO, EM ALVENARIA COM BLOCOS DE CONCRETO, DIMENSÕES INTERNAS = 2,5X2,5 M. AF_12/2020</v>
          </cell>
          <cell r="C6689" t="str">
            <v>M</v>
          </cell>
          <cell r="D6689">
            <v>1667.59</v>
          </cell>
          <cell r="E6689">
            <v>1095.32</v>
          </cell>
          <cell r="F6689">
            <v>2762.91</v>
          </cell>
        </row>
        <row r="6690">
          <cell r="A6690">
            <v>98033</v>
          </cell>
          <cell r="B6690" t="str">
            <v>ACRÉSCIMO PARA POÇO DE VISITA RETANGULAR PARA ESGOTO, EM ALVENARIA COM BLOCOS DE CONCRETO, DIMENSÕES INTERNAS = 2,5X3 M. AF_12/2020</v>
          </cell>
          <cell r="C6690" t="str">
            <v>M</v>
          </cell>
          <cell r="D6690">
            <v>1815.12</v>
          </cell>
          <cell r="E6690">
            <v>1193.6500000000001</v>
          </cell>
          <cell r="F6690">
            <v>3008.77</v>
          </cell>
        </row>
        <row r="6691">
          <cell r="A6691">
            <v>98035</v>
          </cell>
          <cell r="B6691" t="str">
            <v>ACRÉSCIMO PARA POÇO DE VISITA RETANGULAR PARA ESGOTO, EM ALVENARIA COM BLOCOS DE CONCRETO, DIMENSÕES INTERNAS = 2,5X3,5 M. AF_12/2020</v>
          </cell>
          <cell r="C6691" t="str">
            <v>M</v>
          </cell>
          <cell r="D6691">
            <v>1962.6</v>
          </cell>
          <cell r="E6691">
            <v>1291.98</v>
          </cell>
          <cell r="F6691">
            <v>3254.58</v>
          </cell>
        </row>
        <row r="6692">
          <cell r="A6692">
            <v>98037</v>
          </cell>
          <cell r="B6692" t="str">
            <v>ACRÉSCIMO PARA POÇO DE VISITA RETANGULAR PARA ESGOTO, EM ALVENARIA COM BLOCOS DE CONCRETO, DIMENSÕES INTERNAS = 2,5X4 M. AF_12/2020</v>
          </cell>
          <cell r="C6692" t="str">
            <v>M</v>
          </cell>
          <cell r="D6692">
            <v>2113.2800000000002</v>
          </cell>
          <cell r="E6692">
            <v>1391.92</v>
          </cell>
          <cell r="F6692">
            <v>3505.2</v>
          </cell>
        </row>
        <row r="6693">
          <cell r="A6693">
            <v>98039</v>
          </cell>
          <cell r="B6693" t="str">
            <v>ACRÉSCIMO PARA POÇO DE VISITA RETANGULAR PARA ESGOTO, EM ALVENARIA COM BLOCOS DE CONCRETO, DIMENSÕES INTERNAS = 3X3 M. AF_12/2020</v>
          </cell>
          <cell r="C6693" t="str">
            <v>M</v>
          </cell>
          <cell r="D6693">
            <v>1965.76</v>
          </cell>
          <cell r="E6693">
            <v>1293.58</v>
          </cell>
          <cell r="F6693">
            <v>3259.34</v>
          </cell>
        </row>
        <row r="6694">
          <cell r="A6694">
            <v>98041</v>
          </cell>
          <cell r="B6694" t="str">
            <v>ACRÉSCIMO PARA POÇO DE VISITA RETANGULAR PARA ESGOTO, EM ALVENARIA COM BLOCOS DE CONCRETO, DIMENSÕES INTERNAS = 3X3,5 M. AF_12/2020</v>
          </cell>
          <cell r="C6694" t="str">
            <v>M</v>
          </cell>
          <cell r="D6694">
            <v>2113.2800000000002</v>
          </cell>
          <cell r="E6694">
            <v>1391.92</v>
          </cell>
          <cell r="F6694">
            <v>3505.2</v>
          </cell>
        </row>
        <row r="6695">
          <cell r="A6695">
            <v>98043</v>
          </cell>
          <cell r="B6695" t="str">
            <v>ACRÉSCIMO PARA POÇO DE VISITA RETANGULAR PARA ESGOTO, EM ALVENARIA COM BLOCOS DE CONCRETO, DIMENSÕES INTERNAS = 3X4 M. AF_12/2020</v>
          </cell>
          <cell r="C6695" t="str">
            <v>M</v>
          </cell>
          <cell r="D6695">
            <v>2264.0300000000002</v>
          </cell>
          <cell r="E6695">
            <v>1491.85</v>
          </cell>
          <cell r="F6695">
            <v>3755.88</v>
          </cell>
        </row>
        <row r="6696">
          <cell r="A6696">
            <v>98045</v>
          </cell>
          <cell r="B6696" t="str">
            <v>ACRÉSCIMO PARA POÇO DE VISITA RETANGULAR PARA ESGOTO, EM ALVENARIA COM BLOCOS DE CONCRETO, DIMENSÕES INTERNAS = 3,5X3,5 M. AF_12/2020</v>
          </cell>
          <cell r="C6696" t="str">
            <v>M</v>
          </cell>
          <cell r="D6696">
            <v>2264.0300000000002</v>
          </cell>
          <cell r="E6696">
            <v>1491.85</v>
          </cell>
          <cell r="F6696">
            <v>3755.88</v>
          </cell>
        </row>
        <row r="6697">
          <cell r="A6697">
            <v>98047</v>
          </cell>
          <cell r="B6697" t="str">
            <v>ACRÉSCIMO PARA POÇO DE VISITA RETANGULAR PARA ESGOTO, EM ALVENARIA COM BLOCOS DE CONCRETO, DIMENSÕES INTERNAS = 3,5X4 M. AF_12/2020</v>
          </cell>
          <cell r="C6697" t="str">
            <v>M</v>
          </cell>
          <cell r="D6697">
            <v>2414.69</v>
          </cell>
          <cell r="E6697">
            <v>1591.79</v>
          </cell>
          <cell r="F6697">
            <v>4006.48</v>
          </cell>
        </row>
        <row r="6698">
          <cell r="A6698">
            <v>98049</v>
          </cell>
          <cell r="B6698" t="str">
            <v>ACRÉSCIMO PARA POÇO DE VISITA RETANGULAR PARA ESGOTO, EM ALVENARIA COM BLOCOS DE CONCRETO, DIMENSÕES INTERNAS = 4X4 M. AF_12/2020</v>
          </cell>
          <cell r="C6698" t="str">
            <v>M</v>
          </cell>
          <cell r="D6698">
            <v>2534.5700000000002</v>
          </cell>
          <cell r="E6698">
            <v>1676.08</v>
          </cell>
          <cell r="F6698">
            <v>4210.6499999999996</v>
          </cell>
        </row>
        <row r="6699">
          <cell r="A6699"/>
          <cell r="B6699" t="str">
            <v>BASE PARA POÇO DE VISITA RETANGULAR P/ ESGOTO</v>
          </cell>
          <cell r="C6699"/>
          <cell r="D6699"/>
          <cell r="E6699"/>
          <cell r="F6699"/>
        </row>
        <row r="6700">
          <cell r="A6700">
            <v>101809</v>
          </cell>
          <cell r="B6700" t="str">
            <v>BASE PARA POCO DE VISITA RETANGULAR PARA ESGOTO E DRENAGEM, EM CONCRETO ESTRUTURAL, DIMENSÕES INTERNAS DE 90X150 M, PROFUNDIDADE DE 1,25 M, EXCLUINDO TAMPÃO. AF_12/2020_PA</v>
          </cell>
          <cell r="C6700" t="str">
            <v>UN</v>
          </cell>
          <cell r="D6700">
            <v>2035.93</v>
          </cell>
          <cell r="E6700">
            <v>855.74</v>
          </cell>
          <cell r="F6700">
            <v>2891.67</v>
          </cell>
        </row>
        <row r="6701">
          <cell r="A6701"/>
          <cell r="B6701" t="str">
            <v>BASE PARA POÇO DE VISITA CIRCULAR P/ ESGOTO</v>
          </cell>
          <cell r="C6701"/>
          <cell r="D6701"/>
          <cell r="E6701"/>
          <cell r="F6701"/>
        </row>
        <row r="6702">
          <cell r="A6702">
            <v>102139</v>
          </cell>
          <cell r="B6702" t="str">
            <v>BASE PARA POÇO DE VISITA CIRCULAR PARA  ESGOTO, EM CONCRETO PRÉ-MOLDADO, DIÂMETRO INTERNO = 1,20 M, PROFUNDIDADE = 1,60 M, EXCLUINDO TAMPÃO. AF_12/2020_PA</v>
          </cell>
          <cell r="C6702" t="str">
            <v>UN</v>
          </cell>
          <cell r="D6702">
            <v>1194.72</v>
          </cell>
          <cell r="E6702">
            <v>270.66000000000003</v>
          </cell>
          <cell r="F6702">
            <v>1465.38</v>
          </cell>
        </row>
        <row r="6703">
          <cell r="A6703">
            <v>102141</v>
          </cell>
          <cell r="B6703" t="str">
            <v>BASE PARA POÇO DE VISITA CIRCULAR PARA  ESGOTO, EM CONCRETO PRÉ-MOLDADO, DIÂMETRO INTERNO = 1,50 M, PROFUNDIDADE = 1,35 M, EXCLUINDO TAMPÃO. AF_12/2020_PA</v>
          </cell>
          <cell r="C6703" t="str">
            <v>UN</v>
          </cell>
          <cell r="D6703">
            <v>1869.38</v>
          </cell>
          <cell r="E6703">
            <v>389.4</v>
          </cell>
          <cell r="F6703">
            <v>2258.7800000000002</v>
          </cell>
        </row>
        <row r="6704">
          <cell r="A6704">
            <v>97978</v>
          </cell>
          <cell r="B6704" t="str">
            <v>BASE PARA POÇO DE VISITA CIRCULAR PARA ESGOTO, EM CONCRETO PRÉ-MOLDADO, DIÂMETRO INTERNO = 0,80 M, PROFUNDIDADE = 1,35 M, EXCLUINDO TAMPÃO. AF_12/2020_PA</v>
          </cell>
          <cell r="C6704" t="str">
            <v>UN</v>
          </cell>
          <cell r="D6704">
            <v>630.66999999999996</v>
          </cell>
          <cell r="E6704">
            <v>200.32</v>
          </cell>
          <cell r="F6704">
            <v>830.99</v>
          </cell>
        </row>
        <row r="6705">
          <cell r="A6705">
            <v>98410</v>
          </cell>
          <cell r="B6705" t="str">
            <v>BASE PARA POÇO DE VISITA CIRCULAR PARA ESGOTO, EM CONCRETO PRÉ-MOLDADO, DIÂMETRO INTERNO = 1,0 M, PROFUNDIDADE = 1,35 M, EXCLUINDO TAMPÃO. AF_12/2020_PA</v>
          </cell>
          <cell r="C6705" t="str">
            <v>UN</v>
          </cell>
          <cell r="D6705">
            <v>859.01</v>
          </cell>
          <cell r="E6705">
            <v>206.97</v>
          </cell>
          <cell r="F6705">
            <v>1065.98</v>
          </cell>
        </row>
        <row r="6706">
          <cell r="A6706">
            <v>97980</v>
          </cell>
          <cell r="B6706" t="str">
            <v>BASE PARA POÇO DE VISITA CIRCULAR PARA  ESGOTO, EM ALVENARIA COM TIJOLOS CERÂMICOS MACIÇOS, DIÂMETRO INTERNO = 0,80 M, PROFUNDIDADE = 1,40 M, EXCLUINDO TAMPÃO. AF_12/2020_PA</v>
          </cell>
          <cell r="C6706" t="str">
            <v>UN</v>
          </cell>
          <cell r="D6706">
            <v>1370.09</v>
          </cell>
          <cell r="E6706">
            <v>696.33</v>
          </cell>
          <cell r="F6706">
            <v>2066.42</v>
          </cell>
        </row>
        <row r="6707">
          <cell r="A6707">
            <v>97988</v>
          </cell>
          <cell r="B6707" t="str">
            <v>BASE PARA POÇO DE VISITA CIRCULAR PARA  ESGOTO, EM ALVENARIA COM TIJOLOS CERÂMICOS MACIÇOS, DIÂMETRO INTERNO = 1,20 M, PROFUNDIDADE = 1,40 M, EXCLUINDO TAMPÃO. AF_12/2020_PA</v>
          </cell>
          <cell r="C6707" t="str">
            <v>UN</v>
          </cell>
          <cell r="D6707">
            <v>2039.76</v>
          </cell>
          <cell r="E6707">
            <v>981.1</v>
          </cell>
          <cell r="F6707">
            <v>3020.86</v>
          </cell>
        </row>
        <row r="6708">
          <cell r="A6708">
            <v>97992</v>
          </cell>
          <cell r="B6708" t="str">
            <v>BASE PARA POÇO DE VISITA CIRCULAR PARA ESGOTO, EM ALVENARIA COM TIJOLOS CERÂMICOS MACIÇOS, DIÂMETRO INTERNO = 1,50 M, PROFUNDIDADE = 1,40 M, EXCLUINDO TAMPÃO. AF_12/2020_PA</v>
          </cell>
          <cell r="C6708" t="str">
            <v>UN</v>
          </cell>
          <cell r="D6708">
            <v>2648.89</v>
          </cell>
          <cell r="E6708">
            <v>1214.81</v>
          </cell>
          <cell r="F6708">
            <v>3863.7</v>
          </cell>
        </row>
        <row r="6709">
          <cell r="A6709">
            <v>98405</v>
          </cell>
          <cell r="B6709" t="str">
            <v>BASE PARA POÇO DE VISITA CIRCULAR PARA  ESGOTO, EM ALVENARIA COM TIJOLOS CERÂMICOS MACIÇOS, DIÂMETRO INTERNO = 1,0 M, PROFUNDIDADE = 1,40 M, EXCLUINDO TAMPÃO. AF_12/2020_PA</v>
          </cell>
          <cell r="C6709" t="str">
            <v>UN</v>
          </cell>
          <cell r="D6709">
            <v>1701.59</v>
          </cell>
          <cell r="E6709">
            <v>843.16</v>
          </cell>
          <cell r="F6709">
            <v>2544.75</v>
          </cell>
        </row>
        <row r="6710">
          <cell r="A6710"/>
          <cell r="B6710" t="str">
            <v>ACRÉSCIMO PARA POÇO DE VISITA CIRCULAR P/ ESGOTO</v>
          </cell>
          <cell r="C6710"/>
          <cell r="D6710"/>
          <cell r="E6710"/>
          <cell r="F6710"/>
        </row>
        <row r="6711">
          <cell r="A6711">
            <v>97981</v>
          </cell>
          <cell r="B6711" t="str">
            <v>ACRÉSCIMO PARA POÇO DE VISITA CIRCULAR PARA ESGOTO, EM ALVENARIA COM TIJOLOS CERÂMICOS MACIÇOS, DIÂMETRO INTERNO = 0,8 M. AF_12/2020</v>
          </cell>
          <cell r="C6711" t="str">
            <v>M</v>
          </cell>
          <cell r="D6711">
            <v>760.38</v>
          </cell>
          <cell r="E6711">
            <v>452.23</v>
          </cell>
          <cell r="F6711">
            <v>1212.6099999999999</v>
          </cell>
        </row>
        <row r="6712">
          <cell r="A6712">
            <v>97983</v>
          </cell>
          <cell r="B6712" t="str">
            <v>ACRÉSCIMO PARA POÇO DE VISITA CIRCULAR PARA ESGOTO, EM CONCRETO PRÉ-MOLDADO, DIÂMETRO INTERNO = 1 M. AF_12/2020</v>
          </cell>
          <cell r="C6712" t="str">
            <v>M</v>
          </cell>
          <cell r="D6712">
            <v>357.27</v>
          </cell>
          <cell r="E6712">
            <v>29.33</v>
          </cell>
          <cell r="F6712">
            <v>386.6</v>
          </cell>
        </row>
        <row r="6713">
          <cell r="A6713">
            <v>97985</v>
          </cell>
          <cell r="B6713" t="str">
            <v>ACRÉSCIMO PARA POÇO DE VISITA CIRCULAR PARA  ESGOTO, EM ALVENARIA COM TIJOLOS CERÂMICOS MACIÇOS, DIÂMETRO INTERNO = 1 M. AF_12/2020</v>
          </cell>
          <cell r="C6713" t="str">
            <v>M</v>
          </cell>
          <cell r="D6713">
            <v>912.23</v>
          </cell>
          <cell r="E6713">
            <v>552.87</v>
          </cell>
          <cell r="F6713">
            <v>1465.1</v>
          </cell>
        </row>
        <row r="6714">
          <cell r="A6714">
            <v>97987</v>
          </cell>
          <cell r="B6714" t="str">
            <v>ACRÉSCIMO PARA POÇO DE VISITA CIRCULAR PARA ESGOTO, EM CONCRETO PRÉ-MOLDADO, DIÂMETRO INTERNO = 1,2 M. AF_12/2020</v>
          </cell>
          <cell r="C6714" t="str">
            <v>M</v>
          </cell>
          <cell r="D6714">
            <v>476.32</v>
          </cell>
          <cell r="E6714">
            <v>34.520000000000003</v>
          </cell>
          <cell r="F6714">
            <v>510.84</v>
          </cell>
        </row>
        <row r="6715">
          <cell r="A6715">
            <v>97989</v>
          </cell>
          <cell r="B6715" t="str">
            <v>ACRÉSCIMO PARA POÇO DE VISITA CIRCULAR PARA ESGOTO, EM ALVENARIA COM TIJOLOS CERÂMICOS MACIÇOS, DIÂMETRO INTERNO = 1,2 M. AF_12/2020</v>
          </cell>
          <cell r="C6715" t="str">
            <v>M</v>
          </cell>
          <cell r="D6715">
            <v>1064.02</v>
          </cell>
          <cell r="E6715">
            <v>653.52</v>
          </cell>
          <cell r="F6715">
            <v>1717.54</v>
          </cell>
        </row>
        <row r="6716">
          <cell r="A6716">
            <v>97991</v>
          </cell>
          <cell r="B6716" t="str">
            <v>ACRÉSCIMO PARA POÇO DE VISITA CIRCULAR PARA  ESGOTO, EM CONCRETO PRÉ-MOLDADO, DIÂMETRO INTERNO = 1,5 M. AF_12/2020</v>
          </cell>
          <cell r="C6716" t="str">
            <v>M</v>
          </cell>
          <cell r="D6716">
            <v>653.80999999999995</v>
          </cell>
          <cell r="E6716">
            <v>44</v>
          </cell>
          <cell r="F6716">
            <v>697.81</v>
          </cell>
        </row>
        <row r="6717">
          <cell r="A6717">
            <v>97993</v>
          </cell>
          <cell r="B6717" t="str">
            <v>ACRÉSCIMO PARA POÇO DE VISITA CIRCULAR PARA  ESGOTO, EM ALVENARIA COM TIJOLOS CERÂMICOS MACIÇOS, DIÂMETRO INTERNO = 1,5 M. AF_12/2020</v>
          </cell>
          <cell r="C6717" t="str">
            <v>M</v>
          </cell>
          <cell r="D6717">
            <v>1291.82</v>
          </cell>
          <cell r="E6717">
            <v>804.46</v>
          </cell>
          <cell r="F6717">
            <v>2096.2800000000002</v>
          </cell>
        </row>
        <row r="6718">
          <cell r="A6718">
            <v>98409</v>
          </cell>
          <cell r="B6718" t="str">
            <v>ACRÉSCIMO PARA POÇO DE VISITA CIRCULAR PARA ESGOTO, EM CONCRETO PRÉ-MOLDADO, DIÂMETRO INTERNO = 0,8 M. AF_12/2020</v>
          </cell>
          <cell r="C6718" t="str">
            <v>M</v>
          </cell>
          <cell r="D6718">
            <v>270.19</v>
          </cell>
          <cell r="E6718">
            <v>24.61</v>
          </cell>
          <cell r="F6718">
            <v>294.8</v>
          </cell>
        </row>
        <row r="6719">
          <cell r="A6719"/>
          <cell r="B6719" t="str">
            <v>CAIXA DISTRIBUIDORA DE VAZÃO (SUMIDOUROS MÚLTIPLOS)</v>
          </cell>
          <cell r="C6719"/>
          <cell r="D6719"/>
          <cell r="E6719"/>
          <cell r="F6719"/>
        </row>
        <row r="6720">
          <cell r="A6720">
            <v>101806</v>
          </cell>
          <cell r="B6720" t="str">
            <v>CAIXA ENTERRADA DISTRIBUIDORA DE VAZÃO (SUMIDOUROS MÚLTIPLOS), RETANGULAR, EM ALVENARIA COM TIJOLOS MACIÇOS, DIMENSÕES INTERNAS: 0,60 X 0,60 X H=0,50 M. AF_12/2020</v>
          </cell>
          <cell r="C6720" t="str">
            <v>UN</v>
          </cell>
          <cell r="D6720">
            <v>312.01</v>
          </cell>
          <cell r="E6720">
            <v>238.81</v>
          </cell>
          <cell r="F6720">
            <v>550.82000000000005</v>
          </cell>
        </row>
        <row r="6721">
          <cell r="A6721">
            <v>101807</v>
          </cell>
          <cell r="B6721" t="str">
            <v>CAIXA ENTERRADA DISTRIBUIDORA DE VAZÃO (SUMIDOUROS MÚLTIPLOS), RETANGULAR, EM ALVENARIA COM BLOCOS DE CONCRETO, DIMENSÕES INTERNAS: 0,60 X 0,60 X H=0,50 M. AF_12/2020</v>
          </cell>
          <cell r="C6721" t="str">
            <v>UN</v>
          </cell>
          <cell r="D6721">
            <v>268.94</v>
          </cell>
          <cell r="E6721">
            <v>216.85</v>
          </cell>
          <cell r="F6721">
            <v>485.79</v>
          </cell>
        </row>
        <row r="6722">
          <cell r="A6722">
            <v>101808</v>
          </cell>
          <cell r="B6722" t="str">
            <v>CAIXA ENTERRADA DISTRIBUIDORA DE VAZÃO (SUMIDOUROS MÚLTIPLOS), RETANGULAR, EM CONCRETO PRÉ-MOLDADO, DIMENSÕES INTERNAS: 0,60 X 0,60 X H=0,50 M. AF_12/2020</v>
          </cell>
          <cell r="C6722" t="str">
            <v>UN</v>
          </cell>
          <cell r="D6722">
            <v>357.08</v>
          </cell>
          <cell r="E6722">
            <v>53.01</v>
          </cell>
          <cell r="F6722">
            <v>410.09</v>
          </cell>
        </row>
        <row r="6723">
          <cell r="A6723"/>
          <cell r="B6723" t="str">
            <v>SISTEMAS DE TRATAMENTO DE ESGOTO - TANQUE SÉPTICA</v>
          </cell>
          <cell r="C6723"/>
          <cell r="D6723"/>
          <cell r="E6723"/>
          <cell r="F6723"/>
        </row>
        <row r="6724">
          <cell r="A6724">
            <v>98052</v>
          </cell>
          <cell r="B6724" t="str">
            <v>TANQUE SÉPTICO CIRCULAR, EM CONCRETO PRÉ-MOLDADO, DIÂMETRO INTERNO = 1,10 M, ALTURA INTERNA = 2,50 M, VOLUME ÚTIL: 2138,2 L (PARA 5 CONTRIBUINTES). AF_12/2020_PA</v>
          </cell>
          <cell r="C6724" t="str">
            <v>UN</v>
          </cell>
          <cell r="D6724">
            <v>1359.8</v>
          </cell>
          <cell r="E6724">
            <v>208.12</v>
          </cell>
          <cell r="F6724">
            <v>1567.92</v>
          </cell>
        </row>
        <row r="6725">
          <cell r="A6725">
            <v>98053</v>
          </cell>
          <cell r="B6725" t="str">
            <v>TANQUE SÉPTICO CIRCULAR, EM CONCRETO PRÉ-MOLDADO, DIÂMETRO INTERNO = 1,40 M, ALTURA INTERNA = 2,50 M, VOLUME ÚTIL: 3463,6 L (PARA 13 CONTRIBUINTES). AF_12/2020_PA</v>
          </cell>
          <cell r="C6725" t="str">
            <v>UN</v>
          </cell>
          <cell r="D6725">
            <v>1867.11</v>
          </cell>
          <cell r="E6725">
            <v>281.41000000000003</v>
          </cell>
          <cell r="F6725">
            <v>2148.52</v>
          </cell>
        </row>
        <row r="6726">
          <cell r="A6726">
            <v>98054</v>
          </cell>
          <cell r="B6726" t="str">
            <v>TANQUE SÉPTICO CIRCULAR, EM CONCRETO PRÉ-MOLDADO, DIÂMETRO INTERNO = 1,88 M, ALTURA INTERNA = 2,50 M, VOLUME ÚTIL: 6245,8 L (PARA 32 CONTRIBUINTES). AF_12/2020_PA</v>
          </cell>
          <cell r="C6726" t="str">
            <v>UN</v>
          </cell>
          <cell r="D6726">
            <v>3116.83</v>
          </cell>
          <cell r="E6726">
            <v>295.22000000000003</v>
          </cell>
          <cell r="F6726">
            <v>3412.05</v>
          </cell>
        </row>
        <row r="6727">
          <cell r="A6727" t="str">
            <v>AUX2854</v>
          </cell>
          <cell r="B6727" t="str">
            <v>TANQUE SÉPTICO CIRCULAR, EM CONCRETO PRÉ-MOLDADO, DIÂMETRO INTERNO = 1,88 M, ALTURA INTERNA = 3,50 M</v>
          </cell>
          <cell r="C6727" t="str">
            <v xml:space="preserve">UN </v>
          </cell>
          <cell r="D6727">
            <v>4383.8900000000003</v>
          </cell>
          <cell r="E6727">
            <v>410.33</v>
          </cell>
          <cell r="F6727">
            <v>4794.22</v>
          </cell>
        </row>
        <row r="6728">
          <cell r="A6728">
            <v>98055</v>
          </cell>
          <cell r="B6728" t="str">
            <v>TANQUE SÉPTICO CIRCULAR, EM CONCRETO PRÉ-MOLDADO, DIÂMETRO INTERNO = 2,38 M, ALTURA INTERNA = 2,50 M, VOLUME ÚTIL: 10009,8 L (PARA 69 CONTRIBUINTES). AF_12/2020_PA</v>
          </cell>
          <cell r="C6728" t="str">
            <v>UN</v>
          </cell>
          <cell r="D6728">
            <v>4238.17</v>
          </cell>
          <cell r="E6728">
            <v>407.72</v>
          </cell>
          <cell r="F6728">
            <v>4645.8900000000003</v>
          </cell>
        </row>
        <row r="6729">
          <cell r="A6729">
            <v>98056</v>
          </cell>
          <cell r="B6729" t="str">
            <v>TANQUE SÉPTICO CIRCULAR, EM CONCRETO PRÉ-MOLDADO, DIÂMETRO INTERNO = 2,38 M, ALTURA INTERNA = 3,0 M, VOLUME ÚTIL: 12234,2 L (PARA 86 CONTRIBUINTES). AF_12/2020_PA</v>
          </cell>
          <cell r="C6729" t="str">
            <v>UN</v>
          </cell>
          <cell r="D6729">
            <v>4952.58</v>
          </cell>
          <cell r="E6729">
            <v>435.12</v>
          </cell>
          <cell r="F6729">
            <v>5387.7</v>
          </cell>
        </row>
        <row r="6730">
          <cell r="A6730">
            <v>98057</v>
          </cell>
          <cell r="B6730" t="str">
            <v>TANQUE SÉPTICO CIRCULAR, EM CONCRETO PRÉ-MOLDADO, DIÂMETRO INTERNO = 2,88 M, ALTURA INTERNA = 2,50 M, VOLUME ÚTIL: 14657,4 L (PARA 105 CONTRIBUINTES). AF_12/2020_PA</v>
          </cell>
          <cell r="C6730" t="str">
            <v>UN</v>
          </cell>
          <cell r="D6730">
            <v>5896.75</v>
          </cell>
          <cell r="E6730">
            <v>540.32000000000005</v>
          </cell>
          <cell r="F6730">
            <v>6437.07</v>
          </cell>
        </row>
        <row r="6731">
          <cell r="A6731">
            <v>98066</v>
          </cell>
          <cell r="B6731" t="str">
            <v>TANQUE SÉPTICO RETANGULAR, EM ALVENARIA COM TIJOLOS CERÂMICOS MACIÇOS, DIMENSÕES INTERNAS: 1,0 X 2,0 X H=1,4 M, VOLUME ÚTIL: 2000 L (PARA 5 CONTRIBUINTES). AF_12/2020</v>
          </cell>
          <cell r="C6731" t="str">
            <v>UN</v>
          </cell>
          <cell r="D6731">
            <v>3038.13</v>
          </cell>
          <cell r="E6731">
            <v>1579.49</v>
          </cell>
          <cell r="F6731">
            <v>4617.62</v>
          </cell>
        </row>
        <row r="6732">
          <cell r="A6732">
            <v>98067</v>
          </cell>
          <cell r="B6732" t="str">
            <v>TANQUE SÉPTICO RETANGULAR, EM ALVENARIA COM TIJOLOS CERÂMICOS MACIÇOS, DIMENSÕES INTERNAS: 1,2 X 2,4 X H=1,6 M, VOLUME ÚTIL: 3456 L (PARA 13 CONTRIBUINTES). AF_12/2020</v>
          </cell>
          <cell r="C6732" t="str">
            <v>UN</v>
          </cell>
          <cell r="D6732">
            <v>4039.3</v>
          </cell>
          <cell r="E6732">
            <v>2112.87</v>
          </cell>
          <cell r="F6732">
            <v>6152.17</v>
          </cell>
        </row>
        <row r="6733">
          <cell r="A6733">
            <v>98068</v>
          </cell>
          <cell r="B6733" t="str">
            <v>TANQUE SÉPTICO RETANGULAR, EM ALVENARIA COM TIJOLOS CERÂMICOS MACIÇOS, DIMENSÕES INTERNAS: 1,4 X 3,2 X H=1,8 M, VOLUME ÚTIL: 6272 L (PARA 32 CONTRIBUINTES). AF_12/2020</v>
          </cell>
          <cell r="C6733" t="str">
            <v>UN</v>
          </cell>
          <cell r="D6733">
            <v>5687.4</v>
          </cell>
          <cell r="E6733">
            <v>2997.8</v>
          </cell>
          <cell r="F6733">
            <v>8685.2000000000007</v>
          </cell>
        </row>
        <row r="6734">
          <cell r="A6734">
            <v>98069</v>
          </cell>
          <cell r="B6734" t="str">
            <v>TANQUE SÉPTICO RETANGULAR, EM ALVENARIA COM TIJOLOS CERÂMICOS MACIÇOS, DIMENSÕES INTERNAS: 1,6 X 4,4 X H=1,8 M, VOLUME ÚTIL: 9856 L (PARA 68 CONTRIBUINTES). AF_12/2020</v>
          </cell>
          <cell r="C6734" t="str">
            <v>UN</v>
          </cell>
          <cell r="D6734">
            <v>7610.41</v>
          </cell>
          <cell r="E6734">
            <v>4057.54</v>
          </cell>
          <cell r="F6734">
            <v>11667.95</v>
          </cell>
        </row>
        <row r="6735">
          <cell r="A6735">
            <v>98070</v>
          </cell>
          <cell r="B6735" t="str">
            <v>TANQUE SÉPTICO RETANGULAR, EM ALVENARIA COM TIJOLOS CERÂMICOS MACIÇOS, DIMENSÕES INTERNAS: 1,6 X 4,8 X H=2,0 M, VOLUME ÚTIL: 12288 L (PARA 86 CONTRIBUINTES). AF_12/2020</v>
          </cell>
          <cell r="C6735" t="str">
            <v>UN</v>
          </cell>
          <cell r="D6735">
            <v>8704.24</v>
          </cell>
          <cell r="E6735">
            <v>4629.3999999999996</v>
          </cell>
          <cell r="F6735">
            <v>13333.64</v>
          </cell>
        </row>
        <row r="6736">
          <cell r="A6736">
            <v>98071</v>
          </cell>
          <cell r="B6736" t="str">
            <v>TANQUE SÉPTICO RETANGULAR, EM ALVENARIA COM TIJOLOS CERÂMICOS MACIÇOS, DIMENSÕES INTERNAS: 1,6 X 4,6 X H=2,4 M, VOLUME ÚTIL: 14720 L (PARA 105 CONTRIBUINTES). AF_12/2020</v>
          </cell>
          <cell r="C6736" t="str">
            <v>UN</v>
          </cell>
          <cell r="D6736">
            <v>9527.11</v>
          </cell>
          <cell r="E6736">
            <v>5028.71</v>
          </cell>
          <cell r="F6736">
            <v>14555.82</v>
          </cell>
        </row>
        <row r="6737">
          <cell r="A6737">
            <v>98082</v>
          </cell>
          <cell r="B6737" t="str">
            <v>TANQUE SÉPTICO RETANGULAR, EM ALVENARIA COM BLOCOS DE CONCRETO, DIMENSÕES INTERNAS: 1,0 X 2,0 X H=1,4 M, VOLUME ÚTIL: 2000 L (PARA 5 CONTRIBUINTES). AF_12/2020</v>
          </cell>
          <cell r="C6737" t="str">
            <v>UN</v>
          </cell>
          <cell r="D6737">
            <v>2209.23</v>
          </cell>
          <cell r="E6737">
            <v>1251.1099999999999</v>
          </cell>
          <cell r="F6737">
            <v>3460.34</v>
          </cell>
        </row>
        <row r="6738">
          <cell r="A6738">
            <v>98083</v>
          </cell>
          <cell r="B6738" t="str">
            <v>TANQUE SÉPTICO RETANGULAR, EM ALVENARIA COM BLOCOS DE CONCRETO, DIMENSÕES INTERNAS: 1,2 X 2,4 X H=1,6 M, VOLUME ÚTIL: 3456 L (PARA 13 CONTRIBUINTES). AF_12/2020</v>
          </cell>
          <cell r="C6738" t="str">
            <v>UN</v>
          </cell>
          <cell r="D6738">
            <v>2896.46</v>
          </cell>
          <cell r="E6738">
            <v>1663.39</v>
          </cell>
          <cell r="F6738">
            <v>4559.8500000000004</v>
          </cell>
        </row>
        <row r="6739">
          <cell r="A6739">
            <v>98084</v>
          </cell>
          <cell r="B6739" t="str">
            <v>TANQUE SÉPTICO RETANGULAR, EM ALVENARIA COM BLOCOS DE CONCRETO, DIMENSÕES INTERNAS: 1,4 X 3,2 X H=1,8 M, VOLUME ÚTIL: 6272 L (PARA 32 CONTRIBUINTES). AF_12/2020</v>
          </cell>
          <cell r="C6739" t="str">
            <v>UN</v>
          </cell>
          <cell r="D6739">
            <v>4039.13</v>
          </cell>
          <cell r="E6739">
            <v>2352.77</v>
          </cell>
          <cell r="F6739">
            <v>6391.9</v>
          </cell>
        </row>
        <row r="6740">
          <cell r="A6740">
            <v>98085</v>
          </cell>
          <cell r="B6740" t="str">
            <v>TANQUE SÉPTICO RETANGULAR, EM ALVENARIA COM BLOCOS DE CONCRETO, DIMENSÕES INTERNAS: 1,6 X 4,4 X H=1,8 M, VOLUME ÚTIL: 9856 L (PARA 68 CONTRIBUINTES). AF_12/2020</v>
          </cell>
          <cell r="C6740" t="str">
            <v>UN</v>
          </cell>
          <cell r="D6740">
            <v>5465.02</v>
          </cell>
          <cell r="E6740">
            <v>3216.72</v>
          </cell>
          <cell r="F6740">
            <v>8681.74</v>
          </cell>
        </row>
        <row r="6741">
          <cell r="A6741">
            <v>98086</v>
          </cell>
          <cell r="B6741" t="str">
            <v>TANQUE SÉPTICO RETANGULAR, EM ALVENARIA COM BLOCOS DE CONCRETO, DIMENSÕES INTERNAS: 1,6 X 4,8 X H=2,0 M, VOLUME ÚTIL: 12288 L (PARA 86 CONTRIBUINTES). AF_12/2020</v>
          </cell>
          <cell r="C6741" t="str">
            <v>UN</v>
          </cell>
          <cell r="D6741">
            <v>6151.74</v>
          </cell>
          <cell r="E6741">
            <v>3633.79</v>
          </cell>
          <cell r="F6741">
            <v>9785.5300000000007</v>
          </cell>
        </row>
        <row r="6742">
          <cell r="A6742">
            <v>98087</v>
          </cell>
          <cell r="B6742" t="str">
            <v>TANQUE SÉPTICO RETANGULAR, EM ALVENARIA COM BLOCOS DE CONCRETO, DIMENSÕES INTERNAS: 1,6 X 4,6 X H=2,4 M, VOLUME ÚTIL: 14720 L (PARA 105 CONTRIBUINTES). AF_12/2020</v>
          </cell>
          <cell r="C6742" t="str">
            <v>UN</v>
          </cell>
          <cell r="D6742">
            <v>6540.15</v>
          </cell>
          <cell r="E6742">
            <v>3872.48</v>
          </cell>
          <cell r="F6742">
            <v>10412.629999999999</v>
          </cell>
        </row>
        <row r="6743">
          <cell r="A6743"/>
          <cell r="B6743" t="str">
            <v>SISTEMAS DE TRATAMENTO DE ESGOTO - FILTRO ANAERÓBIO</v>
          </cell>
          <cell r="C6743"/>
          <cell r="D6743"/>
          <cell r="E6743"/>
          <cell r="F6743"/>
        </row>
        <row r="6744">
          <cell r="A6744">
            <v>98058</v>
          </cell>
          <cell r="B6744" t="str">
            <v>FILTRO ANAERÓBIO CIRCULAR, EM CONCRETO PRÉ-MOLDADO, DIÂMETRO INTERNO = 1,10 M, ALTURA INTERNA = 1,50 M, VOLUME ÚTIL: 1140,4 L (PARA 5 CONTRIBUINTES). AF_12/2020_PA</v>
          </cell>
          <cell r="C6744" t="str">
            <v>UN</v>
          </cell>
          <cell r="D6744">
            <v>1142.3800000000001</v>
          </cell>
          <cell r="E6744">
            <v>243.96</v>
          </cell>
          <cell r="F6744">
            <v>1386.34</v>
          </cell>
        </row>
        <row r="6745">
          <cell r="A6745">
            <v>98059</v>
          </cell>
          <cell r="B6745" t="str">
            <v>FILTRO ANAERÓBIO CIRCULAR, EM CONCRETO PRÉ-MOLDADO, DIÂMETRO INTERNO = 1,88 M, ALTURA INTERNA = 1,50 M, VOLUME ÚTIL: 3331,1 L (PARA 19 CONTRIBUINTES). AF_12/2020_PA</v>
          </cell>
          <cell r="C6745" t="str">
            <v>UN</v>
          </cell>
          <cell r="D6745">
            <v>2552.66</v>
          </cell>
          <cell r="E6745">
            <v>358.92</v>
          </cell>
          <cell r="F6745">
            <v>2911.58</v>
          </cell>
        </row>
        <row r="6746">
          <cell r="A6746">
            <v>98060</v>
          </cell>
          <cell r="B6746" t="str">
            <v>FILTRO ANAERÓBIO CIRCULAR, EM CONCRETO PRÉ-MOLDADO, DIÂMETRO INTERNO = 2,38 M, ALTURA INTERNA = 1,50 M, VOLUME ÚTIL: 5338,6 L (PARA 34 CONTRIBUINTES). AF_12/2020_PA</v>
          </cell>
          <cell r="C6746" t="str">
            <v>UN</v>
          </cell>
          <cell r="D6746">
            <v>3561.77</v>
          </cell>
          <cell r="E6746">
            <v>522.84</v>
          </cell>
          <cell r="F6746">
            <v>4084.61</v>
          </cell>
        </row>
        <row r="6747">
          <cell r="A6747" t="str">
            <v>AUX2855</v>
          </cell>
          <cell r="B6747" t="str">
            <v>FILTRO ANAERÓBIO CIRCULAR, EM CONCRETO PRÉ-MOLDADO, DIÂMETRO INTERNO = 2,38 M, ALTURA INTERNA = 2,50 M</v>
          </cell>
          <cell r="C6747" t="str">
            <v xml:space="preserve">UN </v>
          </cell>
          <cell r="D6747">
            <v>5885.52</v>
          </cell>
          <cell r="E6747">
            <v>865.42</v>
          </cell>
          <cell r="F6747">
            <v>6750.94</v>
          </cell>
        </row>
        <row r="6748">
          <cell r="A6748">
            <v>98061</v>
          </cell>
          <cell r="B6748" t="str">
            <v>FILTRO ANAERÓBIO CIRCULAR, EM CONCRETO PRÉ-MOLDADO, DIÂMETRO INTERNO = 2,88 M, ALTURA INTERNA = 1,50 M, VOLUME ÚTIL: 7817,3 L (PARA 75 CONTRIBUINTES). AF_12/2020_PA</v>
          </cell>
          <cell r="C6748" t="str">
            <v>UN</v>
          </cell>
          <cell r="D6748">
            <v>4970.6499999999996</v>
          </cell>
          <cell r="E6748">
            <v>720.64</v>
          </cell>
          <cell r="F6748">
            <v>5691.29</v>
          </cell>
        </row>
        <row r="6749">
          <cell r="A6749" t="str">
            <v>AUX2971</v>
          </cell>
          <cell r="B6749" t="str">
            <v>FILTRO ANAERÓBIO CIRCULAR, EM CONCRETO PRÉ-MOLDADO, COM MATERIAL FILTRANTE, DIÂMETRO INTERNO = 2,50 M, ALTURA INTERNA = 5,20 M, VOLUME ÚTIL: 13.000 L, IMPERMEABILIZADO INTERNAMENTE E EXTERNAMENTE EM TODA SUPERFÍCIE ENTERRADA, C/ PREPARO DE FUNDO, NÃO INCLUI LAJE DE FUNDO NEM TUBULAÇÃO</v>
          </cell>
          <cell r="C6749" t="str">
            <v>UN</v>
          </cell>
          <cell r="D6749">
            <v>10186.799999999999</v>
          </cell>
          <cell r="E6749">
            <v>698.68</v>
          </cell>
          <cell r="F6749">
            <v>10885.48</v>
          </cell>
        </row>
        <row r="6750">
          <cell r="A6750" t="str">
            <v>AUX3200</v>
          </cell>
          <cell r="B6750" t="str">
            <v>FILTRO ANAERÓBIO CIRCULAR, EM CONCRETO PRÉ-MOLDADO, DIÂMETRO INTERNO = 3,00 M, ALTURA INTERNA = 2,30 M</v>
          </cell>
          <cell r="C6750" t="str">
            <v xml:space="preserve">UN </v>
          </cell>
          <cell r="D6750">
            <v>6369.66</v>
          </cell>
          <cell r="E6750">
            <v>450.76</v>
          </cell>
          <cell r="F6750">
            <v>6820.42</v>
          </cell>
        </row>
        <row r="6751">
          <cell r="A6751">
            <v>98072</v>
          </cell>
          <cell r="B6751" t="str">
            <v>FILTRO ANAERÓBIO RETANGULAR, EM ALVENARIA COM TIJOLOS CERÂMICOS MACIÇOS, DIMENSÕES INTERNAS: 0,8 X 1,2 X H=1,67 M, VOLUME ÚTIL: 1152 L (PARA 5 CONTRIBUINTES). AF_12/2020</v>
          </cell>
          <cell r="C6751" t="str">
            <v>UN</v>
          </cell>
          <cell r="D6751">
            <v>2540.3200000000002</v>
          </cell>
          <cell r="E6751">
            <v>1338.1</v>
          </cell>
          <cell r="F6751">
            <v>3878.42</v>
          </cell>
        </row>
        <row r="6752">
          <cell r="A6752">
            <v>98073</v>
          </cell>
          <cell r="B6752" t="str">
            <v>FILTRO ANAERÓBIO RETANGULAR, EM ALVENARIA COM TIJOLOS CERÂMICOS MACIÇOS, DIMENSÕES INTERNAS: 1,2 X 1,8 X H=1,67 M, VOLUME ÚTIL: 2592 L (PARA 13 CONTRIBUINTES). AF_12/2020</v>
          </cell>
          <cell r="C6752" t="str">
            <v>UN</v>
          </cell>
          <cell r="D6752">
            <v>3943.98</v>
          </cell>
          <cell r="E6752">
            <v>2108.89</v>
          </cell>
          <cell r="F6752">
            <v>6052.87</v>
          </cell>
        </row>
        <row r="6753">
          <cell r="A6753">
            <v>98074</v>
          </cell>
          <cell r="B6753" t="str">
            <v>FILTRO ANAERÓBIO RETANGULAR, EM ALVENARIA COM TIJOLOS CERÂMICOS MACIÇOS, DIMENSÕES INTERNAS: 1,4 X 3,0 X H=1,67 M, VOLUME ÚTIL: 5040 L (PARA 32 CONTRIBUINTES). AF_12/2020</v>
          </cell>
          <cell r="C6753" t="str">
            <v>UN</v>
          </cell>
          <cell r="D6753">
            <v>6088.55</v>
          </cell>
          <cell r="E6753">
            <v>3286.93</v>
          </cell>
          <cell r="F6753">
            <v>9375.48</v>
          </cell>
        </row>
        <row r="6754">
          <cell r="A6754">
            <v>98075</v>
          </cell>
          <cell r="B6754" t="str">
            <v>FILTRO ANAERÓBIO RETANGULAR, EM ALVENARIA COM TIJOLOS CERÂMICOS MACIÇOS, DIMENSÕES INTERNAS: 1,4 X 4,2 X H=1,67 M, VOLUME ÚTIL: 7056 L (PARA 67 CONTRIBUINTES). AF_12/2020</v>
          </cell>
          <cell r="C6754" t="str">
            <v>UN</v>
          </cell>
          <cell r="D6754">
            <v>7899.51</v>
          </cell>
          <cell r="E6754">
            <v>4278</v>
          </cell>
          <cell r="F6754">
            <v>12177.51</v>
          </cell>
        </row>
        <row r="6755">
          <cell r="A6755">
            <v>98076</v>
          </cell>
          <cell r="B6755" t="str">
            <v>FILTRO ANAERÓBIO RETANGULAR, EM ALVENARIA COM TIJOLOS CERÂMICOS MACIÇOS, DIMENSÕES INTERNAS: 1,6 X 4,6 X H=1,67 M, VOLUME ÚTIL: 8832 L (PARA 84 CONTRIBUINTES). AF_12/2020</v>
          </cell>
          <cell r="C6755" t="str">
            <v>UN</v>
          </cell>
          <cell r="D6755">
            <v>9081.89</v>
          </cell>
          <cell r="E6755">
            <v>4938.32</v>
          </cell>
          <cell r="F6755">
            <v>14020.21</v>
          </cell>
        </row>
        <row r="6756">
          <cell r="A6756">
            <v>98077</v>
          </cell>
          <cell r="B6756" t="str">
            <v>FILTRO ANAERÓBIO RETANGULAR, EM ALVENARIA COM TIJOLOS CERÂMICOS MACIÇOS, DIMENSÕES INTERNAS: 1,6 X 5,6 X H=1,67 M, VOLUME ÚTIL: 10752 L (PARA 103 CONTRIBUINTES). AF_12/2020</v>
          </cell>
          <cell r="C6756" t="str">
            <v>UN</v>
          </cell>
          <cell r="D6756">
            <v>10680.08</v>
          </cell>
          <cell r="E6756">
            <v>5816.15</v>
          </cell>
          <cell r="F6756">
            <v>16496.23</v>
          </cell>
        </row>
        <row r="6757">
          <cell r="A6757">
            <v>98088</v>
          </cell>
          <cell r="B6757" t="str">
            <v>FILTRO ANAERÓBIO RETANGULAR, EM ALVENARIA COM BLOCOS DE CONCRETO, DIMENSÕES INTERNAS: 0,8 X 1,2 X H=1,67 M, VOLUME ÚTIL: 1152 L (PARA 5 CONTRIBUINTES). AF_12/2020</v>
          </cell>
          <cell r="C6757" t="str">
            <v>UN</v>
          </cell>
          <cell r="D6757">
            <v>1909.35</v>
          </cell>
          <cell r="E6757">
            <v>1071.1500000000001</v>
          </cell>
          <cell r="F6757">
            <v>2980.5</v>
          </cell>
        </row>
        <row r="6758">
          <cell r="A6758">
            <v>98089</v>
          </cell>
          <cell r="B6758" t="str">
            <v>FILTRO ANAERÓBIO RETANGULAR, EM ALVENARIA COM BLOCOS DE CONCRETO, DIMENSÕES INTERNAS: 1,2 X 1,8 X H=1,67 M, VOLUME ÚTIL: 2592 L (PARA 13 CONTRIBUINTES). AF_12/2020</v>
          </cell>
          <cell r="C6758" t="str">
            <v>UN</v>
          </cell>
          <cell r="D6758">
            <v>3000.8</v>
          </cell>
          <cell r="E6758">
            <v>1709.65</v>
          </cell>
          <cell r="F6758">
            <v>4710.45</v>
          </cell>
        </row>
        <row r="6759">
          <cell r="A6759">
            <v>98090</v>
          </cell>
          <cell r="B6759" t="str">
            <v>FILTRO ANAERÓBIO RETANGULAR, EM ALVENARIA COM BLOCOS DE CONCRETO, DIMENSÕES INTERNAS: 1,4 X 3,0 X H=1,67 M, VOLUME ÚTIL: 5040 L (PARA 32 CONTRIBUINTES). AF_12/2020</v>
          </cell>
          <cell r="C6759" t="str">
            <v>UN</v>
          </cell>
          <cell r="D6759">
            <v>4697.88</v>
          </cell>
          <cell r="E6759">
            <v>2696.49</v>
          </cell>
          <cell r="F6759">
            <v>7394.37</v>
          </cell>
        </row>
        <row r="6760">
          <cell r="A6760">
            <v>98091</v>
          </cell>
          <cell r="B6760" t="str">
            <v>FILTRO ANAERÓBIO RETANGULAR, EM ALVENARIA COM BLOCOS DE CONCRETO, DIMENSÕES INTERNAS: 1,4 X 4,2 X H=1,67 M, VOLUME ÚTIL: 7056 L (PARA 67 CONTRIBUINTES). AF_12/2020</v>
          </cell>
          <cell r="C6760" t="str">
            <v>UN</v>
          </cell>
          <cell r="D6760">
            <v>6128.86</v>
          </cell>
          <cell r="E6760">
            <v>3525.71</v>
          </cell>
          <cell r="F6760">
            <v>9654.57</v>
          </cell>
        </row>
        <row r="6761">
          <cell r="A6761">
            <v>98092</v>
          </cell>
          <cell r="B6761" t="str">
            <v>FILTRO ANAERÓBIO RETANGULAR, EM ALVENARIA COM BLOCOS DE CONCRETO, DIMENSÕES INTERNAS: 1,6 X 4,6 X H=1,67 M, VOLUME ÚTIL: 8832 L (PARA 84 CONTRIBUINTES). AF_12/2020</v>
          </cell>
          <cell r="C6761" t="str">
            <v>UN</v>
          </cell>
          <cell r="D6761">
            <v>7112.93</v>
          </cell>
          <cell r="E6761">
            <v>4100.4399999999996</v>
          </cell>
          <cell r="F6761">
            <v>11213.37</v>
          </cell>
        </row>
        <row r="6762">
          <cell r="A6762">
            <v>98093</v>
          </cell>
          <cell r="B6762" t="str">
            <v>FILTRO ANAERÓBIO RETANGULAR, EM ALVENARIA COM BLOCOS DE CONCRETO, DIMENSÕES INTERNAS: 1,6 X 5,6 X H=1,67 M, VOLUME ÚTIL: 10752 L (PARA 103 CONTRIBUINTES). AF_12/2020</v>
          </cell>
          <cell r="C6762" t="str">
            <v>UN</v>
          </cell>
          <cell r="D6762">
            <v>8391.65</v>
          </cell>
          <cell r="E6762">
            <v>4841.92</v>
          </cell>
          <cell r="F6762">
            <v>13233.57</v>
          </cell>
        </row>
        <row r="6763">
          <cell r="A6763"/>
          <cell r="B6763" t="str">
            <v>SISTEMAS DE TRATAMENTO DE ESGOTO - SUMIDOURO</v>
          </cell>
          <cell r="C6763"/>
          <cell r="D6763"/>
          <cell r="E6763"/>
          <cell r="F6763"/>
        </row>
        <row r="6764">
          <cell r="A6764" t="str">
            <v>AUX3346</v>
          </cell>
          <cell r="B6764" t="str">
            <v>SUMIDOURO CIRCULAR, EM CONCRETO PRÉMOLDADO, DIÂMETRO INTERNO =1,00 M, ALTURA INTERNA = 1,60 M</v>
          </cell>
          <cell r="C6764" t="str">
            <v>UN</v>
          </cell>
          <cell r="D6764">
            <v>687.19</v>
          </cell>
          <cell r="E6764">
            <v>71.08</v>
          </cell>
          <cell r="F6764">
            <v>758.27</v>
          </cell>
        </row>
        <row r="6765">
          <cell r="A6765">
            <v>98062</v>
          </cell>
          <cell r="B6765" t="str">
            <v>SUMIDOURO CIRCULAR, EM CONCRETO PRÉ-MOLDADO, DIÂMETRO INTERNO = 1,88 M, ALTURA INTERNA = 2,00 M, ÁREA DE INFILTRAÇÃO: 13,1 M² (PARA 5 CONTRIBUINTES). AF_12/2020_PA</v>
          </cell>
          <cell r="C6765" t="str">
            <v>UN</v>
          </cell>
          <cell r="D6765">
            <v>2071</v>
          </cell>
          <cell r="E6765">
            <v>236.51</v>
          </cell>
          <cell r="F6765">
            <v>2307.5100000000002</v>
          </cell>
        </row>
        <row r="6766">
          <cell r="A6766">
            <v>98063</v>
          </cell>
          <cell r="B6766" t="str">
            <v>SUMIDOURO CIRCULAR, EM CONCRETO PRÉ-MOLDADO, DIÂMETRO INTERNO = 2,38 M, ALTURA INTERNA = 2,50 M, ÁREA DE INFILTRAÇÃO: 21,3 M² (PARA 8 CONTRIBUINTES). AF_12/2020_PA</v>
          </cell>
          <cell r="C6766" t="str">
            <v>UN</v>
          </cell>
          <cell r="D6766">
            <v>3163.59</v>
          </cell>
          <cell r="E6766">
            <v>350.27</v>
          </cell>
          <cell r="F6766">
            <v>3513.86</v>
          </cell>
        </row>
        <row r="6767">
          <cell r="A6767">
            <v>98064</v>
          </cell>
          <cell r="B6767" t="str">
            <v>SUMIDOURO CIRCULAR, EM CONCRETO PRÉ-MOLDADO, DIÂMETRO INTERNO = 2,38 M, ALTURA INTERNA = 3,0 M, ÁREA DE INFILTRAÇÃO: 25 M² (PARA 10 CONTRIBUINTES). AF_12/2020_PA</v>
          </cell>
          <cell r="C6767" t="str">
            <v>UN</v>
          </cell>
          <cell r="D6767">
            <v>3663.63</v>
          </cell>
          <cell r="E6767">
            <v>366.62</v>
          </cell>
          <cell r="F6767">
            <v>4030.25</v>
          </cell>
        </row>
        <row r="6768">
          <cell r="A6768" t="str">
            <v>AUX3201</v>
          </cell>
          <cell r="B6768" t="str">
            <v>SUMIDOURO CIRCULAR, EM CONCRETO PRÉMOLDADO, DIÂMETRO INTERNO = 2,50 M, ALTURA INTERNA = 4,10 M</v>
          </cell>
          <cell r="C6768" t="str">
            <v xml:space="preserve">UN </v>
          </cell>
          <cell r="D6768">
            <v>5169.7700000000004</v>
          </cell>
          <cell r="E6768">
            <v>424.3</v>
          </cell>
          <cell r="F6768">
            <v>5594.07</v>
          </cell>
        </row>
        <row r="6769">
          <cell r="A6769">
            <v>98065</v>
          </cell>
          <cell r="B6769" t="str">
            <v>SUMIDOURO CIRCULAR, EM CONCRETO PRÉ-MOLDADO, DIÂMETRO INTERNO = 2,88 M, ALTURA INTERNA = 3,0 M, ÁREA DE INFILTRAÇÃO: 31,4 M² (PARA 12 CONTRIBUINTES). AF_12/2020_PA</v>
          </cell>
          <cell r="C6769" t="str">
            <v>UN</v>
          </cell>
          <cell r="D6769">
            <v>5094.49</v>
          </cell>
          <cell r="E6769">
            <v>488.12</v>
          </cell>
          <cell r="F6769">
            <v>5582.61</v>
          </cell>
        </row>
        <row r="6770">
          <cell r="A6770">
            <v>98078</v>
          </cell>
          <cell r="B6770" t="str">
            <v>SUMIDOURO RETANGULAR, EM ALVENARIA COM TIJOLOS CERÂMICOS MACIÇOS, DIMENSÕES INTERNAS: 0,8 X 1,4 X H=3,0 M, ÁREA DE INFILTRAÇÃO: 13,2 M² (PARA 5 CONTRIBUINTES). AF_12/2020</v>
          </cell>
          <cell r="C6770" t="str">
            <v>UN</v>
          </cell>
          <cell r="D6770">
            <v>2953.08</v>
          </cell>
          <cell r="E6770">
            <v>1352.4</v>
          </cell>
          <cell r="F6770">
            <v>4305.4799999999996</v>
          </cell>
        </row>
        <row r="6771">
          <cell r="A6771">
            <v>98079</v>
          </cell>
          <cell r="B6771" t="str">
            <v>SUMIDOURO RETANGULAR, EM ALVENARIA COM TIJOLOS CERÂMICOS MACIÇOS, DIMENSÕES INTERNAS: 1,0 X 3,0 X H=3,0 M, ÁREA DE INFILTRAÇÃO: 25 M² (PARA 10 CONTRIBUINTES). AF_12/2020</v>
          </cell>
          <cell r="C6771" t="str">
            <v>UN</v>
          </cell>
          <cell r="D6771">
            <v>5151.43</v>
          </cell>
          <cell r="E6771">
            <v>2371.4899999999998</v>
          </cell>
          <cell r="F6771">
            <v>7522.92</v>
          </cell>
        </row>
        <row r="6772">
          <cell r="A6772">
            <v>98080</v>
          </cell>
          <cell r="B6772" t="str">
            <v>SUMIDOURO RETANGULAR, EM ALVENARIA COM TIJOLOS CERÂMICOS MACIÇOS, DIMENSÕES INTERNAS: 1,6 X 3,4 X H=3,0 M, ÁREA DE INFILTRAÇÃO: 32,9 M² (PARA 13 CONTRIBUINTES). AF_12/2020</v>
          </cell>
          <cell r="C6772" t="str">
            <v>UN</v>
          </cell>
          <cell r="D6772">
            <v>6576.24</v>
          </cell>
          <cell r="E6772">
            <v>3066.84</v>
          </cell>
          <cell r="F6772">
            <v>9643.08</v>
          </cell>
        </row>
        <row r="6773">
          <cell r="A6773">
            <v>98081</v>
          </cell>
          <cell r="B6773" t="str">
            <v>SUMIDOURO RETANGULAR, EM ALVENARIA COM TIJOLOS CERÂMICOS MACIÇOS, DIMENSÕES INTERNAS: 1,6 X 5,8 X H=3,0 M, ÁREA DE INFILTRAÇÃO: 50 M² (PARA 20 CONTRIBUINTES). AF_12/2020</v>
          </cell>
          <cell r="C6773" t="str">
            <v>UN</v>
          </cell>
          <cell r="D6773">
            <v>9705.56</v>
          </cell>
          <cell r="E6773">
            <v>4556.83</v>
          </cell>
          <cell r="F6773">
            <v>14262.39</v>
          </cell>
        </row>
        <row r="6774">
          <cell r="A6774">
            <v>98094</v>
          </cell>
          <cell r="B6774" t="str">
            <v>SUMIDOURO RETANGULAR, EM ALVENARIA COM BLOCOS DE CONCRETO, DIMENSÕES INTERNAS: 0,8 X 1,4 X H=3,0 M, ÁREA DE INFILTRAÇÃO: 13,2 M² (PARA 5 CONTRIBUINTES). AF_12/2020</v>
          </cell>
          <cell r="C6774" t="str">
            <v>UN</v>
          </cell>
          <cell r="D6774">
            <v>1577.54</v>
          </cell>
          <cell r="E6774">
            <v>854.41</v>
          </cell>
          <cell r="F6774">
            <v>2431.9499999999998</v>
          </cell>
        </row>
        <row r="6775">
          <cell r="A6775">
            <v>98099</v>
          </cell>
          <cell r="B6775" t="str">
            <v>SUMIDOURO RETANGULAR, EM ALVENARIA COM BLOCOS DE CONCRETO, DIMENSÕES INTERNAS: 1,0 X 3,0 X H=3,0 M, ÁREA DE INFILTRAÇÃO: 25 M² (PARA 10 CONTRIBUINTES). AF_12/2020</v>
          </cell>
          <cell r="C6775" t="str">
            <v>UN</v>
          </cell>
          <cell r="D6775">
            <v>2677.99</v>
          </cell>
          <cell r="E6775">
            <v>1466.77</v>
          </cell>
          <cell r="F6775">
            <v>4144.76</v>
          </cell>
        </row>
        <row r="6776">
          <cell r="A6776">
            <v>98100</v>
          </cell>
          <cell r="B6776" t="str">
            <v>SUMIDOURO RETANGULAR, EM ALVENARIA COM BLOCOS DE CONCRETO, DIMENSÕES INTERNAS: 1,6 X 3,4 X H=3,0 M, ÁREA DE INFILTRAÇÃO: 32,9 M² (PARA 13 CONTRIBUINTES). . AF_12/2020</v>
          </cell>
          <cell r="C6776" t="str">
            <v>UN</v>
          </cell>
          <cell r="D6776">
            <v>3492.7</v>
          </cell>
          <cell r="E6776">
            <v>1936.23</v>
          </cell>
          <cell r="F6776">
            <v>5428.93</v>
          </cell>
        </row>
        <row r="6777">
          <cell r="A6777">
            <v>98101</v>
          </cell>
          <cell r="B6777" t="str">
            <v>SUMIDOURO RETANGULAR, EM ALVENARIA COM BLOCOS DE CONCRETO, DIMENSÕES INTERNAS: 1,6 X 5,8 X H=3,0 M, ÁREA DE INFILTRAÇÃO: 50 M² (PARA 20 CONTRIBUINTES). . AF_12/2020</v>
          </cell>
          <cell r="C6777" t="str">
            <v>UN</v>
          </cell>
          <cell r="D6777">
            <v>5141.1499999999996</v>
          </cell>
          <cell r="E6777">
            <v>2879.48</v>
          </cell>
          <cell r="F6777">
            <v>8020.63</v>
          </cell>
        </row>
        <row r="6778">
          <cell r="A6778"/>
          <cell r="B6778" t="str">
            <v>SISTEMAS DE TRATAMENTO DE ESGOTO - CLORADOR</v>
          </cell>
          <cell r="C6778"/>
          <cell r="D6778"/>
          <cell r="E6778"/>
          <cell r="F6778"/>
        </row>
        <row r="6779">
          <cell r="A6779" t="str">
            <v>AUX2414</v>
          </cell>
          <cell r="B6779" t="str">
            <v>HIPOCLORADOR / BOMBA DOSADORA ANALÓGICA DE SOLUÇÕES, VAZÃO DE 0,5 À 15 L/H E PRESÃO DE 0 À 15 BAR</v>
          </cell>
          <cell r="C6779" t="str">
            <v>UN</v>
          </cell>
          <cell r="D6779">
            <v>707.91</v>
          </cell>
          <cell r="E6779">
            <v>21.63</v>
          </cell>
          <cell r="F6779">
            <v>729.54</v>
          </cell>
        </row>
        <row r="6780">
          <cell r="A6780" t="str">
            <v>AUX2973</v>
          </cell>
          <cell r="B6780" t="str">
            <v>CAIXA DE CLORAÇÃO EM POLIETILENO (PEAD), 1.100L, PARA TUBULAÇÃO DN 150MM</v>
          </cell>
          <cell r="C6780" t="str">
            <v>UN</v>
          </cell>
          <cell r="D6780">
            <v>1749.01</v>
          </cell>
          <cell r="E6780">
            <v>32.25</v>
          </cell>
          <cell r="F6780">
            <v>1781.26</v>
          </cell>
        </row>
        <row r="6781">
          <cell r="A6781"/>
          <cell r="B6781" t="str">
            <v>LIGAÇÃO PREDIAL DE ESGOTO</v>
          </cell>
          <cell r="C6781"/>
          <cell r="D6781"/>
          <cell r="E6781"/>
          <cell r="F6781"/>
        </row>
        <row r="6782">
          <cell r="A6782">
            <v>104124</v>
          </cell>
          <cell r="B6782" t="str">
            <v>(COMPOSIÇÃO REPRESENTATIVA) LIGAÇÃO PREDIAL DE ESGOTO, REDE DN 150 MM, COLETOR PREDIAL DN 100 MM, L = 2,0 M, LARGURA DA VALA = 0,65 M; COM SELIM E CURVA 90 GRAUS; ESCAVAÇÃO MECANIZADA, PREPARO DE FUNDO DE VALA E REATERRO COMPACTADO. AF_06/2022</v>
          </cell>
          <cell r="C6782" t="str">
            <v>UN</v>
          </cell>
          <cell r="D6782">
            <v>289.97000000000003</v>
          </cell>
          <cell r="E6782">
            <v>90.7</v>
          </cell>
          <cell r="F6782">
            <v>380.67</v>
          </cell>
        </row>
        <row r="6783">
          <cell r="A6783">
            <v>104130</v>
          </cell>
          <cell r="B6783" t="str">
            <v>(COMPOSIÇÃO REPRESENTATIVA) LIGAÇÃO PREDIAL DE ESGOTO, REDE DN 150 MM, COLETOR PREDIAL DN 100 MM, L = 4,0 M, LARGURA DA VALA = 0,65 M; COM SELIM E CURVA 90 GRAUS; ESCAVAÇÃO MECANIZADA, PREPARO DE FUNDO DE VALA E REATERRO COMPACTADO. AF_06/2022</v>
          </cell>
          <cell r="C6783" t="str">
            <v>UN</v>
          </cell>
          <cell r="D6783">
            <v>436.63</v>
          </cell>
          <cell r="E6783">
            <v>145.37</v>
          </cell>
          <cell r="F6783">
            <v>582</v>
          </cell>
        </row>
        <row r="6784">
          <cell r="A6784">
            <v>104136</v>
          </cell>
          <cell r="B6784" t="str">
            <v>(COMPOSIÇÃO REPRESENTATIVA) LIGAÇÃO PREDIAL DE ESGOTO, REDE DN 150 MM, COLETOR PREDIAL DN 100 MM, L = 6,0 M, LARGURA DA VALA = 0,65 M; COM SELIM E CURVA 90 GRAUS; ESCAVAÇÃO MECANIZADA, PREPARO DE FUNDO DE VALA E REATERRO COMPACTADO. AF_06/2022</v>
          </cell>
          <cell r="C6784" t="str">
            <v>UN</v>
          </cell>
          <cell r="D6784">
            <v>583.95000000000005</v>
          </cell>
          <cell r="E6784">
            <v>200.69</v>
          </cell>
          <cell r="F6784">
            <v>784.64</v>
          </cell>
        </row>
        <row r="6785">
          <cell r="A6785">
            <v>104142</v>
          </cell>
          <cell r="B6785" t="str">
            <v>(COMPOSIÇÃO REPRESENTATIVA) LIGAÇÃO PREDIAL DE ESGOTO, REDE DN 150 MM, COLETOR PREDIAL DN 100 MM, L = 2,0 M, LARGURA DA VALA = 0,65 M; COM SELIM E CURVA 90 GRAUS; ESCAVAÇÃO MANUAL, PREPARO DE FUNDO DE VALA E REATERRO COMPACTADO. AF_06/2022</v>
          </cell>
          <cell r="C6785" t="str">
            <v>UN</v>
          </cell>
          <cell r="D6785">
            <v>330.22</v>
          </cell>
          <cell r="E6785">
            <v>210.46</v>
          </cell>
          <cell r="F6785">
            <v>540.67999999999995</v>
          </cell>
        </row>
        <row r="6786">
          <cell r="A6786">
            <v>104148</v>
          </cell>
          <cell r="B6786" t="str">
            <v>(COMPOSIÇÃO REPRESENTATIVA) LIGAÇÃO PREDIAL DE ESGOTO, REDE DN 150 MM, COLETOR PREDIAL DN 100 MM, L = 4,0 M, LARGURA DA VALA = 0,65 M; COM SELIM E CURVA 90 GRAUS; ESCAVAÇÃO MANUAL, PREPARO DE FUNDO DE VALA E REATERRO COMPACTADO. AF_06/2022</v>
          </cell>
          <cell r="C6786" t="str">
            <v>UN</v>
          </cell>
          <cell r="D6786">
            <v>503.33</v>
          </cell>
          <cell r="E6786">
            <v>345.27</v>
          </cell>
          <cell r="F6786">
            <v>848.6</v>
          </cell>
        </row>
        <row r="6787">
          <cell r="A6787">
            <v>104154</v>
          </cell>
          <cell r="B6787" t="str">
            <v>(COMPOSIÇÃO REPRESENTATIVA) LIGAÇÃO PREDIAL DE ESGOTO, REDE DN 150 MM, COLETOR PREDIAL DN 100 MM, L = 6,0 M, LARGURA DA VALA = 0,65 M; COM SELIM E CURVA 90 GRAUS; ESCAVAÇÃO MANUAL, PREPARO DE FUNDO DE VALA E REATERRO COMPACTADO. AF_06/2022</v>
          </cell>
          <cell r="C6787" t="str">
            <v>UN</v>
          </cell>
          <cell r="D6787">
            <v>677.62</v>
          </cell>
          <cell r="E6787">
            <v>482.12</v>
          </cell>
          <cell r="F6787">
            <v>1159.74</v>
          </cell>
        </row>
        <row r="6788">
          <cell r="A6788"/>
          <cell r="B6788" t="str">
            <v>LIGAÇÃO DE ESGOTO</v>
          </cell>
          <cell r="C6788"/>
          <cell r="D6788"/>
          <cell r="E6788"/>
          <cell r="F6788"/>
        </row>
        <row r="6789">
          <cell r="A6789" t="str">
            <v>AUX3361</v>
          </cell>
          <cell r="B6789" t="str">
            <v>PONTO DE ESGOTO COM TUBO DE PVC RÍGIDO SOLDÁVEL DE Ø 100 MM (VASO SANITÁRIO)</v>
          </cell>
          <cell r="C6789" t="str">
            <v xml:space="preserve">UN </v>
          </cell>
          <cell r="D6789">
            <v>117.28</v>
          </cell>
          <cell r="E6789">
            <v>14.49</v>
          </cell>
          <cell r="F6789">
            <v>131.77000000000001</v>
          </cell>
        </row>
        <row r="6790">
          <cell r="A6790"/>
          <cell r="B6790" t="str">
            <v>TUBO DE INSPEÇÃO E LIMPEZA - ESGOTO</v>
          </cell>
          <cell r="C6790"/>
          <cell r="D6790"/>
          <cell r="E6790"/>
          <cell r="F6790"/>
        </row>
        <row r="6791">
          <cell r="A6791">
            <v>98112</v>
          </cell>
          <cell r="B6791" t="str">
            <v>TIL (TUBO DE INSPEÇÃO E LIMPEZA) CONDOMINIAL PARA ESGOTO, EM PVC, DN 100 X 100 MM. AF_12/2020</v>
          </cell>
          <cell r="C6791" t="str">
            <v>UN</v>
          </cell>
          <cell r="D6791">
            <v>89.74</v>
          </cell>
          <cell r="E6791">
            <v>16.260000000000002</v>
          </cell>
          <cell r="F6791">
            <v>106</v>
          </cell>
        </row>
        <row r="6792">
          <cell r="A6792">
            <v>100128</v>
          </cell>
          <cell r="B6792" t="str">
            <v>TIL (TUBO DE INSPEÇÃO E LIMPEZA) RADIAL PARA ESGOTO, EM PVC, DN 300X200 MM. AF_12/2020</v>
          </cell>
          <cell r="C6792" t="str">
            <v>UN</v>
          </cell>
          <cell r="D6792">
            <v>1761.31</v>
          </cell>
          <cell r="E6792">
            <v>23.29</v>
          </cell>
          <cell r="F6792">
            <v>1784.6</v>
          </cell>
        </row>
        <row r="6793">
          <cell r="A6793"/>
          <cell r="B6793" t="str">
            <v>TUBOS DE PVC E CONEXÕES - SUBCOLETOR AÉREO DE ESGOTO</v>
          </cell>
          <cell r="C6793"/>
          <cell r="D6793"/>
          <cell r="E6793"/>
          <cell r="F6793"/>
        </row>
        <row r="6794">
          <cell r="A6794">
            <v>89848</v>
          </cell>
          <cell r="B6794" t="str">
            <v>TUBO PVC, SERIE NORMAL, ESGOTO PREDIAL, DN 100 MM, FORNECIDO E INSTALADO EM SUBCOLETOR AÉREO DE ESGOTO SANITÁRIO. AF_08/2022</v>
          </cell>
          <cell r="C6794" t="str">
            <v>M</v>
          </cell>
          <cell r="D6794">
            <v>21.45</v>
          </cell>
          <cell r="E6794">
            <v>8.9700000000000006</v>
          </cell>
          <cell r="F6794">
            <v>30.42</v>
          </cell>
        </row>
        <row r="6795">
          <cell r="A6795">
            <v>89849</v>
          </cell>
          <cell r="B6795" t="str">
            <v>TUBO PVC, SERIE NORMAL, ESGOTO PREDIAL, DN 150 MM, FORNECIDO E INSTALADO EM SUBCOLETOR AÉREO DE ESGOTO SANITÁRIO. AF_08/2022</v>
          </cell>
          <cell r="C6795" t="str">
            <v>M</v>
          </cell>
          <cell r="D6795">
            <v>51.53</v>
          </cell>
          <cell r="E6795">
            <v>11.66</v>
          </cell>
          <cell r="F6795">
            <v>63.19</v>
          </cell>
        </row>
        <row r="6796">
          <cell r="A6796">
            <v>89852</v>
          </cell>
          <cell r="B6796" t="str">
            <v>CURVA CURTA 90 GRAUS, PVC, SERIE NORMAL, ESGOTO PREDIAL, DN 100 MM, JUNTA ELÁSTICA, FORNECIDO E INSTALADO EM SUBCOLETOR AÉREO DE ESGOTO SANITÁRIO. AF_08/2022</v>
          </cell>
          <cell r="C6796" t="str">
            <v>UN</v>
          </cell>
          <cell r="D6796">
            <v>39.39</v>
          </cell>
          <cell r="E6796">
            <v>10.37</v>
          </cell>
          <cell r="F6796">
            <v>49.76</v>
          </cell>
        </row>
        <row r="6797">
          <cell r="A6797">
            <v>89853</v>
          </cell>
          <cell r="B6797" t="str">
            <v>CURVA LONGA 90 GRAUS, PVC, SERIE NORMAL, ESGOTO PREDIAL, DN 100 MM, JUNTA ELÁSTICA, FORNECIDO E INSTALADO EM SUBCOLETOR AÉREO DE ESGOTO SANITÁRIO. AF_08/2022</v>
          </cell>
          <cell r="C6797" t="str">
            <v>UN</v>
          </cell>
          <cell r="D6797">
            <v>79.430000000000007</v>
          </cell>
          <cell r="E6797">
            <v>10.36</v>
          </cell>
          <cell r="F6797">
            <v>89.79</v>
          </cell>
        </row>
        <row r="6798">
          <cell r="A6798" t="str">
            <v>AUX2975</v>
          </cell>
          <cell r="B6798" t="str">
            <v>CURVA LONGA 90 GRAUS, PVC, SERIE NORMAL, ESGOTO PREDIAL, DN 150 MM, JUNTA ELÁSTICA, FORNECIDO E INSTALADO EM SUBCOLETOR AÉREO DE ESGOTO SANITÁRIO</v>
          </cell>
          <cell r="C6798" t="str">
            <v>UN</v>
          </cell>
          <cell r="D6798">
            <v>202.84</v>
          </cell>
          <cell r="E6798">
            <v>13.5</v>
          </cell>
          <cell r="F6798">
            <v>216.34</v>
          </cell>
        </row>
        <row r="6799">
          <cell r="A6799">
            <v>89851</v>
          </cell>
          <cell r="B6799" t="str">
            <v>JOELHO 45 GRAUS, PVC, SERIE NORMAL, ESGOTO PREDIAL, DN 100 MM, JUNTA ELÁSTICA, FORNECIDO E INSTALADO EM SUBCOLETOR AÉREO DE ESGOTO SANITÁRIO. AF_08/2022</v>
          </cell>
          <cell r="C6799" t="str">
            <v>UN</v>
          </cell>
          <cell r="D6799">
            <v>23.16</v>
          </cell>
          <cell r="E6799">
            <v>10.38</v>
          </cell>
          <cell r="F6799">
            <v>33.54</v>
          </cell>
        </row>
        <row r="6800">
          <cell r="A6800">
            <v>89855</v>
          </cell>
          <cell r="B6800" t="str">
            <v>JOELHO 45 GRAUS, PVC, SERIE NORMAL, ESGOTO PREDIAL, DN 150 MM, JUNTA ELÁSTICA, FORNECIDO E INSTALADO EM SUBCOLETOR AÉREO DE ESGOTO SANITÁRIO. AF_08/2022</v>
          </cell>
          <cell r="C6800" t="str">
            <v>UN</v>
          </cell>
          <cell r="D6800">
            <v>103.45</v>
          </cell>
          <cell r="E6800">
            <v>13.48</v>
          </cell>
          <cell r="F6800">
            <v>116.93</v>
          </cell>
        </row>
        <row r="6801">
          <cell r="A6801">
            <v>89850</v>
          </cell>
          <cell r="B6801" t="str">
            <v>JOELHO 90 GRAUS, PVC, SERIE NORMAL, ESGOTO PREDIAL, DN 100 MM, JUNTA ELÁSTICA, FORNECIDO E INSTALADO EM SUBCOLETOR AÉREO DE ESGOTO SANITÁRIO. AF_08/2022</v>
          </cell>
          <cell r="C6801" t="str">
            <v>UN</v>
          </cell>
          <cell r="D6801">
            <v>22.2</v>
          </cell>
          <cell r="E6801">
            <v>10.38</v>
          </cell>
          <cell r="F6801">
            <v>32.58</v>
          </cell>
        </row>
        <row r="6802">
          <cell r="A6802">
            <v>89854</v>
          </cell>
          <cell r="B6802" t="str">
            <v>JOELHO 90 GRAUS, PVC, SERIE NORMAL, ESGOTO PREDIAL, DN 150 MM, JUNTA ELÁSTICA, FORNECIDO E INSTALADO EM SUBCOLETOR AÉREO DE ESGOTO SANITÁRIO. AF_08/2022</v>
          </cell>
          <cell r="C6802" t="str">
            <v>UN</v>
          </cell>
          <cell r="D6802">
            <v>97.49</v>
          </cell>
          <cell r="E6802">
            <v>13.48</v>
          </cell>
          <cell r="F6802">
            <v>110.97</v>
          </cell>
        </row>
        <row r="6803">
          <cell r="A6803">
            <v>89861</v>
          </cell>
          <cell r="B6803" t="str">
            <v>JUNÇÃO SIMPLES, PVC, SERIE NORMAL, ESGOTO PREDIAL, DN 100 X 100 MM, JUNTA ELÁSTICA, FORNECIDO E INSTALADO EM SUBCOLETOR AÉREO DE ESGOTO SANITÁRIO. AF_08/2022</v>
          </cell>
          <cell r="C6803" t="str">
            <v>UN</v>
          </cell>
          <cell r="D6803">
            <v>45.89</v>
          </cell>
          <cell r="E6803">
            <v>13.84</v>
          </cell>
          <cell r="F6803">
            <v>59.73</v>
          </cell>
        </row>
        <row r="6804">
          <cell r="A6804">
            <v>89856</v>
          </cell>
          <cell r="B6804" t="str">
            <v>LUVA SIMPLES, PVC, SERIE NORMAL, ESGOTO PREDIAL, DN 100 MM, JUNTA ELÁSTICA, FORNECIDO E INSTALADO EM SUBCOLETOR AÉREO DE ESGOTO SANITÁRIO. AF_08/2022</v>
          </cell>
          <cell r="C6804" t="str">
            <v>UN</v>
          </cell>
          <cell r="D6804">
            <v>15.49</v>
          </cell>
          <cell r="E6804">
            <v>6.92</v>
          </cell>
          <cell r="F6804">
            <v>22.41</v>
          </cell>
        </row>
        <row r="6805">
          <cell r="A6805">
            <v>95693</v>
          </cell>
          <cell r="B6805" t="str">
            <v>LUVA SIMPLES, PVC, SÉRIE NORMAL, ESGOTO PREDIAL, DN 150 MM, JUNTA ELÁSTICA, FORNECIDO E INSTALADO EM SUBCOLETOR AÉREO DE ESGOTO SANITÁRIO. AF_08/2022</v>
          </cell>
          <cell r="C6805" t="str">
            <v>UN</v>
          </cell>
          <cell r="D6805">
            <v>47.66</v>
          </cell>
          <cell r="E6805">
            <v>8.98</v>
          </cell>
          <cell r="F6805">
            <v>56.64</v>
          </cell>
        </row>
        <row r="6806">
          <cell r="A6806">
            <v>89857</v>
          </cell>
          <cell r="B6806" t="str">
            <v>LUVA DE CORRER, PVC, SERIE NORMAL, ESGOTO PREDIAL, DN 100 MM, JUNTA ELÁSTICA, FORNECIDO E INSTALADO EM SUBCOLETOR AÉREO DE ESGOTO SANITÁRIO. AF_08/2022</v>
          </cell>
          <cell r="C6806" t="str">
            <v>UN</v>
          </cell>
          <cell r="D6806">
            <v>32.5</v>
          </cell>
          <cell r="E6806">
            <v>6.91</v>
          </cell>
          <cell r="F6806">
            <v>39.409999999999997</v>
          </cell>
        </row>
        <row r="6807">
          <cell r="A6807">
            <v>89860</v>
          </cell>
          <cell r="B6807" t="str">
            <v>TE, PVC, SERIE NORMAL, ESGOTO PREDIAL, DN 100 X 100 MM, JUNTA ELÁSTICA, FORNECIDO E INSTALADO EM SUBCOLETOR AÉREO DE ESGOTO SANITÁRIO. AF_08/2022</v>
          </cell>
          <cell r="C6807" t="str">
            <v>UN</v>
          </cell>
          <cell r="D6807">
            <v>36.700000000000003</v>
          </cell>
          <cell r="E6807">
            <v>13.84</v>
          </cell>
          <cell r="F6807">
            <v>50.54</v>
          </cell>
        </row>
        <row r="6808">
          <cell r="A6808">
            <v>104357</v>
          </cell>
          <cell r="B6808" t="str">
            <v>CAP, PVC, SÉRIE NORMAL, ESGOTO PREDIAL, DN 100 MM, JUNTA ELÁSTICA, FORNECIDO E INSTALADO EM SUBCOLETOR AÉREO DE ESGOTO SANITÁRIO. AF_08/2022</v>
          </cell>
          <cell r="C6808" t="str">
            <v>UN</v>
          </cell>
          <cell r="D6808">
            <v>16.73</v>
          </cell>
          <cell r="E6808">
            <v>3.45</v>
          </cell>
          <cell r="F6808">
            <v>20.18</v>
          </cell>
        </row>
        <row r="6809">
          <cell r="A6809"/>
          <cell r="B6809" t="str">
            <v>TUBOS DE PVC COM CONEXÕES - ESGOTO</v>
          </cell>
          <cell r="C6809"/>
          <cell r="D6809"/>
          <cell r="E6809"/>
          <cell r="F6809"/>
        </row>
        <row r="6810">
          <cell r="A6810">
            <v>91792</v>
          </cell>
          <cell r="B6810" t="str">
            <v>(COMPOSIÇÃO REPRESENTATIVA) DO SERVIÇO DE INSTALAÇÃO DE TUBO DE PVC, SÉRIE NORMAL, ESGOTO PREDIAL, DN 40 MM (INSTALADO EM RAMAL DE DESCARGA OU RAMAL DE ESGOTO SANITÁRIO), INCLUSIVE CONEXÕES, CORTES E FIXAÇÕES, PARA PRÉDIOS. AF_10/2015</v>
          </cell>
          <cell r="C6810" t="str">
            <v>M</v>
          </cell>
          <cell r="D6810">
            <v>33.03</v>
          </cell>
          <cell r="E6810">
            <v>35.53</v>
          </cell>
          <cell r="F6810">
            <v>68.56</v>
          </cell>
        </row>
        <row r="6811">
          <cell r="A6811">
            <v>91793</v>
          </cell>
          <cell r="B6811" t="str">
            <v>(COMPOSIÇÃO REPRESENTATIVA) DO SERVIÇO DE INSTALAÇÃO DE TUBO DE PVC, SÉRIE NORMAL, ESGOTO PREDIAL, DN 50 MM (INSTALADO EM RAMAL DE DESCARGA OU RAMAL DE ESGOTO SANITÁRIO), INCLUSIVE CONEXÕES, CORTES E FIXAÇÕES PARA, PRÉDIOS. AF_10/2015</v>
          </cell>
          <cell r="C6811" t="str">
            <v>M</v>
          </cell>
          <cell r="D6811">
            <v>61.02</v>
          </cell>
          <cell r="E6811">
            <v>40.83</v>
          </cell>
          <cell r="F6811">
            <v>101.85</v>
          </cell>
        </row>
        <row r="6812">
          <cell r="A6812">
            <v>91794</v>
          </cell>
          <cell r="B6812" t="str">
            <v>(COMPOSIÇÃO REPRESENTATIVA) DO SERVIÇO DE INST. TUBO PVC, SÉRIE N, ESGOTO PREDIAL, DN 75 MM, (INST. EM RAMAL DE DESCARGA, RAMAL DE ESG. SANITÁRIO, PRUMADA DE ESG. SANITÁRIO OU VENTILAÇÃO), INCL. CONEXÕES, CORTES E FIXAÇÕES, P/ PRÉDIOS. AF_10/2015</v>
          </cell>
          <cell r="C6812" t="str">
            <v>M</v>
          </cell>
          <cell r="D6812">
            <v>34.86</v>
          </cell>
          <cell r="E6812">
            <v>13.75</v>
          </cell>
          <cell r="F6812">
            <v>48.61</v>
          </cell>
        </row>
        <row r="6813">
          <cell r="A6813">
            <v>91795</v>
          </cell>
          <cell r="B6813" t="str">
            <v>(COMPOSIÇÃO REPRESENTATIVA) DO SERVIÇO DE INST. TUBO PVC, SÉRIE N, ESGOTO PREDIAL, 100 MM (INST. RAMAL DESCARGA, RAMAL DE ESG. SANIT., PRUMADA ESG. SANIT., VENTILAÇÃO OU SUB-COLETOR AÉREO), INCL. CONEXÕES E CORTES, FIXAÇÕES, P/ PRÉDIOS. AF_10/2015</v>
          </cell>
          <cell r="C6813" t="str">
            <v>M</v>
          </cell>
          <cell r="D6813">
            <v>51.97</v>
          </cell>
          <cell r="E6813">
            <v>24.3</v>
          </cell>
          <cell r="F6813">
            <v>76.27</v>
          </cell>
        </row>
        <row r="6814">
          <cell r="A6814">
            <v>91796</v>
          </cell>
          <cell r="B6814" t="str">
            <v>(COMPOSIÇÃO REPRESENTATIVA) DO SERVIÇO DE INSTALAÇÃO DE TUBO DE PVC, SÉRIE NORMAL, ESGOTO PREDIAL, DN 150 MM (INSTALADO EM SUB-COLETOR AÉREO), INCLUSIVE CONEXÕES, CORTES E FIXAÇÕES, PARA PRÉDIOS. AF_10/2015</v>
          </cell>
          <cell r="C6814" t="str">
            <v>M</v>
          </cell>
          <cell r="D6814">
            <v>59.57</v>
          </cell>
          <cell r="E6814">
            <v>19.39</v>
          </cell>
          <cell r="F6814">
            <v>78.959999999999994</v>
          </cell>
        </row>
        <row r="6815">
          <cell r="A6815"/>
          <cell r="B6815" t="str">
            <v>TUBOS DE PVC E CONEXÕES - RAMAL DE DESCARGA OU RAMAL DE ESGOTO SANITÁRIO</v>
          </cell>
          <cell r="C6815"/>
          <cell r="D6815"/>
          <cell r="E6815"/>
          <cell r="F6815"/>
        </row>
        <row r="6816">
          <cell r="A6816">
            <v>89711</v>
          </cell>
          <cell r="B6816" t="str">
            <v>TUBO PVC, SERIE NORMAL, ESGOTO PREDIAL, DN 40 MM, FORNECIDO E INSTALADO EM RAMAL DE DESCARGA OU RAMAL DE ESGOTO SANITÁRIO. AF_08/2022</v>
          </cell>
          <cell r="C6816" t="str">
            <v>M</v>
          </cell>
          <cell r="D6816">
            <v>12.09</v>
          </cell>
          <cell r="E6816">
            <v>10.97</v>
          </cell>
          <cell r="F6816">
            <v>23.06</v>
          </cell>
        </row>
        <row r="6817">
          <cell r="A6817">
            <v>89712</v>
          </cell>
          <cell r="B6817" t="str">
            <v>TUBO PVC, SERIE NORMAL, ESGOTO PREDIAL, DN 50 MM, FORNECIDO E INSTALADO EM RAMAL DE DESCARGA OU RAMAL DE ESGOTO SANITÁRIO. AF_08/2022</v>
          </cell>
          <cell r="C6817" t="str">
            <v>M</v>
          </cell>
          <cell r="D6817">
            <v>17.579999999999998</v>
          </cell>
          <cell r="E6817">
            <v>11.91</v>
          </cell>
          <cell r="F6817">
            <v>29.49</v>
          </cell>
        </row>
        <row r="6818">
          <cell r="A6818">
            <v>89713</v>
          </cell>
          <cell r="B6818" t="str">
            <v>TUBO PVC, SERIE NORMAL, ESGOTO PREDIAL, DN 75 MM, FORNECIDO E INSTALADO EM RAMAL DE DESCARGA OU RAMAL DE ESGOTO SANITÁRIO. AF_08/2022</v>
          </cell>
          <cell r="C6818" t="str">
            <v>M</v>
          </cell>
          <cell r="D6818">
            <v>22.54</v>
          </cell>
          <cell r="E6818">
            <v>14.28</v>
          </cell>
          <cell r="F6818">
            <v>36.82</v>
          </cell>
        </row>
        <row r="6819">
          <cell r="A6819">
            <v>89714</v>
          </cell>
          <cell r="B6819" t="str">
            <v>TUBO PVC, SERIE NORMAL, ESGOTO PREDIAL, DN 100 MM, FORNECIDO E INSTALADO EM RAMAL DE DESCARGA OU RAMAL DE ESGOTO SANITÁRIO. AF_08/2022</v>
          </cell>
          <cell r="C6819" t="str">
            <v>M</v>
          </cell>
          <cell r="D6819">
            <v>24.41</v>
          </cell>
          <cell r="E6819">
            <v>16.64</v>
          </cell>
          <cell r="F6819">
            <v>41.05</v>
          </cell>
        </row>
        <row r="6820">
          <cell r="A6820" t="str">
            <v>AUX1942</v>
          </cell>
          <cell r="B6820" t="str">
            <v>TUBO PVC, SERIE NORMAL, ESGOTO PREDIAL, DN 150 MM, FORNECIDO E INSTALADO EM RAMAL DE DESCARGA OU RAMAL DE ESGOTO SANITÁRIO</v>
          </cell>
          <cell r="C6820" t="str">
            <v>M</v>
          </cell>
          <cell r="D6820">
            <v>86.93</v>
          </cell>
          <cell r="E6820">
            <v>41.56</v>
          </cell>
          <cell r="F6820">
            <v>128.49</v>
          </cell>
        </row>
        <row r="6821">
          <cell r="A6821" t="str">
            <v>AUX3022</v>
          </cell>
          <cell r="B6821" t="str">
            <v>TUBO DE PVC RÍGIDO BRANCO C/ ANEL BORRACHA, SÉRIE NORMAL, DN 200 MM, PARA ESGOTO PREDIAL</v>
          </cell>
          <cell r="C6821" t="str">
            <v>M</v>
          </cell>
          <cell r="D6821">
            <v>108.26</v>
          </cell>
          <cell r="E6821">
            <v>19.95</v>
          </cell>
          <cell r="F6821">
            <v>128.21</v>
          </cell>
        </row>
        <row r="6822">
          <cell r="A6822" t="str">
            <v>AUX2642</v>
          </cell>
          <cell r="B6822" t="str">
            <v>CAP DE PVC RÍGIDO SOLDÁVEL P/ ESGOTO, MARROM, DIÂM=100MM</v>
          </cell>
          <cell r="C6822" t="str">
            <v xml:space="preserve">UN </v>
          </cell>
          <cell r="D6822">
            <v>18.52</v>
          </cell>
          <cell r="E6822">
            <v>4.3499999999999996</v>
          </cell>
          <cell r="F6822">
            <v>22.87</v>
          </cell>
        </row>
        <row r="6823">
          <cell r="A6823" t="str">
            <v>AUX3090</v>
          </cell>
          <cell r="B6823" t="str">
            <v>CAP DE PVC RÍGIDO SOLDÁVEL P/ ESGOTO, MARROM, DIÂM=150MM</v>
          </cell>
          <cell r="C6823" t="str">
            <v xml:space="preserve">UN </v>
          </cell>
          <cell r="D6823">
            <v>82.18</v>
          </cell>
          <cell r="E6823">
            <v>4.3499999999999996</v>
          </cell>
          <cell r="F6823">
            <v>86.53</v>
          </cell>
        </row>
        <row r="6824">
          <cell r="A6824">
            <v>89728</v>
          </cell>
          <cell r="B6824" t="str">
            <v>CURVA CURTA 90 GRAUS, PVC, SERIE NORMAL, ESGOTO PREDIAL, DN 40 MM, JUNTA SOLDÁVEL, FORNECIDO E INSTALADO EM RAMAL DE DESCARGA OU RAMAL DE ESGOTO SANITÁRIO. AF_08/2022</v>
          </cell>
          <cell r="C6824" t="str">
            <v>UN</v>
          </cell>
          <cell r="D6824">
            <v>9.6199999999999992</v>
          </cell>
          <cell r="E6824">
            <v>4.75</v>
          </cell>
          <cell r="F6824">
            <v>14.37</v>
          </cell>
        </row>
        <row r="6825">
          <cell r="A6825">
            <v>89733</v>
          </cell>
          <cell r="B6825" t="str">
            <v>CURVA CURTA 90 GRAUS, PVC, SERIE NORMAL, ESGOTO PREDIAL, DN 50 MM, JUNTA ELÁSTICA, FORNECIDO E INSTALADO EM RAMAL DE DESCARGA OU RAMAL DE ESGOTO SANITÁRIO. AF_08/2022</v>
          </cell>
          <cell r="C6825" t="str">
            <v>UN</v>
          </cell>
          <cell r="D6825">
            <v>19.579999999999998</v>
          </cell>
          <cell r="E6825">
            <v>5.16</v>
          </cell>
          <cell r="F6825">
            <v>24.74</v>
          </cell>
        </row>
        <row r="6826">
          <cell r="A6826">
            <v>89742</v>
          </cell>
          <cell r="B6826" t="str">
            <v>CURVA CURTA 90 GRAUS, PVC, SERIE NORMAL, ESGOTO PREDIAL, DN 75 MM, JUNTA ELÁSTICA, FORNECIDO E INSTALADO EM RAMAL DE DESCARGA OU RAMAL DE ESGOTO SANITÁRIO. AF_08/2022</v>
          </cell>
          <cell r="C6826" t="str">
            <v>UN</v>
          </cell>
          <cell r="D6826">
            <v>36.43</v>
          </cell>
          <cell r="E6826">
            <v>6.17</v>
          </cell>
          <cell r="F6826">
            <v>42.6</v>
          </cell>
        </row>
        <row r="6827">
          <cell r="A6827">
            <v>89748</v>
          </cell>
          <cell r="B6827" t="str">
            <v>CURVA CURTA 90 GRAUS, PVC, SERIE NORMAL, ESGOTO PREDIAL, DN 100 MM, JUNTA ELÁSTICA, FORNECIDO E INSTALADO EM RAMAL DE DESCARGA OU RAMAL DE ESGOTO SANITÁRIO. AF_08/2022</v>
          </cell>
          <cell r="C6827" t="str">
            <v>UN</v>
          </cell>
          <cell r="D6827">
            <v>38.18</v>
          </cell>
          <cell r="E6827">
            <v>7.19</v>
          </cell>
          <cell r="F6827">
            <v>45.37</v>
          </cell>
        </row>
        <row r="6828">
          <cell r="A6828">
            <v>89730</v>
          </cell>
          <cell r="B6828" t="str">
            <v>CURVA LONGA 90 GRAUS, PVC, SERIE NORMAL, ESGOTO PREDIAL, DN 40 MM, JUNTA SOLDÁVEL, FORNECIDO E INSTALADO EM RAMAL DE DESCARGA OU RAMAL DE ESGOTO SANITÁRIO. AF_08/2022</v>
          </cell>
          <cell r="C6828" t="str">
            <v>UN</v>
          </cell>
          <cell r="D6828">
            <v>11.79</v>
          </cell>
          <cell r="E6828">
            <v>4.75</v>
          </cell>
          <cell r="F6828">
            <v>16.54</v>
          </cell>
        </row>
        <row r="6829">
          <cell r="A6829">
            <v>89735</v>
          </cell>
          <cell r="B6829" t="str">
            <v>CURVA LONGA 90 GRAUS, PVC, SERIE NORMAL, ESGOTO PREDIAL, DN 50 MM, JUNTA ELÁSTICA, FORNECIDO E INSTALADO EM RAMAL DE DESCARGA OU RAMAL DE ESGOTO SANITÁRIO. AF_08/2022</v>
          </cell>
          <cell r="C6829" t="str">
            <v>UN</v>
          </cell>
          <cell r="D6829">
            <v>22.08</v>
          </cell>
          <cell r="E6829">
            <v>5.16</v>
          </cell>
          <cell r="F6829">
            <v>27.24</v>
          </cell>
        </row>
        <row r="6830">
          <cell r="A6830">
            <v>89743</v>
          </cell>
          <cell r="B6830" t="str">
            <v>CURVA LONGA 90 GRAUS, PVC, SERIE NORMAL, ESGOTO PREDIAL, DN 75 MM, JUNTA ELÁSTICA, FORNECIDO E INSTALADO EM RAMAL DE DESCARGA OU RAMAL DE ESGOTO SANITÁRIO. AF_08/2022</v>
          </cell>
          <cell r="C6830" t="str">
            <v>UN</v>
          </cell>
          <cell r="D6830">
            <v>59.96</v>
          </cell>
          <cell r="E6830">
            <v>6.16</v>
          </cell>
          <cell r="F6830">
            <v>66.12</v>
          </cell>
        </row>
        <row r="6831">
          <cell r="A6831">
            <v>89750</v>
          </cell>
          <cell r="B6831" t="str">
            <v>CURVA LONGA 90 GRAUS, PVC, SERIE NORMAL, ESGOTO PREDIAL, DN 100 MM, JUNTA ELÁSTICA, FORNECIDO E INSTALADO EM RAMAL DE DESCARGA OU RAMAL DE ESGOTO SANITÁRIO. AF_08/2022</v>
          </cell>
          <cell r="C6831" t="str">
            <v>UN</v>
          </cell>
          <cell r="D6831">
            <v>78.22</v>
          </cell>
          <cell r="E6831">
            <v>7.18</v>
          </cell>
          <cell r="F6831">
            <v>85.4</v>
          </cell>
        </row>
        <row r="6832">
          <cell r="A6832" t="str">
            <v>AUX3202</v>
          </cell>
          <cell r="B6832" t="str">
            <v>CURVA PVC, SÉRIE R, 87.30 GRAUS, CURTA, 150 MM, PARA ESGOTO, JUNTA ELÁSTICA, FORNECIDO E INSTALADO EM RAMAL DE DESCARGA OU RAMAL DE ESGOTO SANITÁRIO</v>
          </cell>
          <cell r="C6832" t="str">
            <v xml:space="preserve">UN </v>
          </cell>
          <cell r="D6832">
            <v>136.11000000000001</v>
          </cell>
          <cell r="E6832">
            <v>10.82</v>
          </cell>
          <cell r="F6832">
            <v>146.93</v>
          </cell>
        </row>
        <row r="6833">
          <cell r="A6833">
            <v>89726</v>
          </cell>
          <cell r="B6833" t="str">
            <v>JOELHO 45 GRAUS, PVC, SERIE NORMAL, ESGOTO PREDIAL, DN 40 MM, JUNTA SOLDÁVEL, FORNECIDO E INSTALADO EM RAMAL DE DESCARGA OU RAMAL DE ESGOTO SANITÁRIO. AF_08/2022</v>
          </cell>
          <cell r="C6833" t="str">
            <v>UN</v>
          </cell>
          <cell r="D6833">
            <v>6.54</v>
          </cell>
          <cell r="E6833">
            <v>4.76</v>
          </cell>
          <cell r="F6833">
            <v>11.3</v>
          </cell>
        </row>
        <row r="6834">
          <cell r="A6834">
            <v>89732</v>
          </cell>
          <cell r="B6834" t="str">
            <v>JOELHO 45 GRAUS, PVC, SERIE NORMAL, ESGOTO PREDIAL, DN 50 MM, JUNTA ELÁSTICA, FORNECIDO E INSTALADO EM RAMAL DE DESCARGA OU RAMAL DE ESGOTO SANITÁRIO. AF_08/2022</v>
          </cell>
          <cell r="C6834" t="str">
            <v>UN</v>
          </cell>
          <cell r="D6834">
            <v>10.75</v>
          </cell>
          <cell r="E6834">
            <v>5.17</v>
          </cell>
          <cell r="F6834">
            <v>15.92</v>
          </cell>
        </row>
        <row r="6835">
          <cell r="A6835">
            <v>89739</v>
          </cell>
          <cell r="B6835" t="str">
            <v>JOELHO 45 GRAUS, PVC, SERIE NORMAL, ESGOTO PREDIAL, DN 75 MM, JUNTA ELÁSTICA, FORNECIDO E INSTALADO EM RAMAL DE DESCARGA OU RAMAL DE ESGOTO SANITÁRIO. AF_08/2022</v>
          </cell>
          <cell r="C6835" t="str">
            <v>UN</v>
          </cell>
          <cell r="D6835">
            <v>18.04</v>
          </cell>
          <cell r="E6835">
            <v>6.17</v>
          </cell>
          <cell r="F6835">
            <v>24.21</v>
          </cell>
        </row>
        <row r="6836">
          <cell r="A6836">
            <v>89746</v>
          </cell>
          <cell r="B6836" t="str">
            <v>JOELHO 45 GRAUS, PVC, SERIE NORMAL, ESGOTO PREDIAL, DN 100 MM, JUNTA ELÁSTICA, FORNECIDO E INSTALADO EM RAMAL DE DESCARGA OU RAMAL DE ESGOTO SANITÁRIO. AF_08/2022</v>
          </cell>
          <cell r="C6836" t="str">
            <v>UN</v>
          </cell>
          <cell r="D6836">
            <v>21.95</v>
          </cell>
          <cell r="E6836">
            <v>7.2</v>
          </cell>
          <cell r="F6836">
            <v>29.15</v>
          </cell>
        </row>
        <row r="6837">
          <cell r="A6837">
            <v>89724</v>
          </cell>
          <cell r="B6837" t="str">
            <v>JOELHO 90 GRAUS, PVC, SERIE NORMAL, ESGOTO PREDIAL, DN 40 MM, JUNTA SOLDÁVEL, FORNECIDO E INSTALADO EM RAMAL DE DESCARGA OU RAMAL DE ESGOTO SANITÁRIO. AF_08/2022</v>
          </cell>
          <cell r="C6837" t="str">
            <v>UN</v>
          </cell>
          <cell r="D6837">
            <v>6.28</v>
          </cell>
          <cell r="E6837">
            <v>4.76</v>
          </cell>
          <cell r="F6837">
            <v>11.04</v>
          </cell>
        </row>
        <row r="6838">
          <cell r="A6838">
            <v>89731</v>
          </cell>
          <cell r="B6838" t="str">
            <v>JOELHO 90 GRAUS, PVC, SERIE NORMAL, ESGOTO PREDIAL, DN 50 MM, JUNTA ELÁSTICA, FORNECIDO E INSTALADO EM RAMAL DE DESCARGA OU RAMAL DE ESGOTO SANITÁRIO. AF_08/2022</v>
          </cell>
          <cell r="C6838" t="str">
            <v>UN</v>
          </cell>
          <cell r="D6838">
            <v>9.91</v>
          </cell>
          <cell r="E6838">
            <v>5.17</v>
          </cell>
          <cell r="F6838">
            <v>15.08</v>
          </cell>
        </row>
        <row r="6839">
          <cell r="A6839">
            <v>89737</v>
          </cell>
          <cell r="B6839" t="str">
            <v>JOELHO 90 GRAUS, PVC, SERIE NORMAL, ESGOTO PREDIAL, DN 75 MM, JUNTA ELÁSTICA, FORNECIDO E INSTALADO EM RAMAL DE DESCARGA OU RAMAL DE ESGOTO SANITÁRIO. AF_08/2022</v>
          </cell>
          <cell r="C6839" t="str">
            <v>UN</v>
          </cell>
          <cell r="D6839">
            <v>16.93</v>
          </cell>
          <cell r="E6839">
            <v>6.17</v>
          </cell>
          <cell r="F6839">
            <v>23.1</v>
          </cell>
        </row>
        <row r="6840">
          <cell r="A6840">
            <v>89744</v>
          </cell>
          <cell r="B6840" t="str">
            <v>JOELHO 90 GRAUS, PVC, SERIE NORMAL, ESGOTO PREDIAL, DN 100 MM, JUNTA ELÁSTICA, FORNECIDO E INSTALADO EM RAMAL DE DESCARGA OU RAMAL DE ESGOTO SANITÁRIO. AF_08/2022</v>
          </cell>
          <cell r="C6840" t="str">
            <v>UN</v>
          </cell>
          <cell r="D6840">
            <v>20.99</v>
          </cell>
          <cell r="E6840">
            <v>7.2</v>
          </cell>
          <cell r="F6840">
            <v>28.19</v>
          </cell>
        </row>
        <row r="6841">
          <cell r="A6841">
            <v>89783</v>
          </cell>
          <cell r="B6841" t="str">
            <v>JUNÇÃO SIMPLES, PVC, SERIE NORMAL, ESGOTO PREDIAL, DN 40 MM, JUNTA SOLDÁVEL, FORNECIDO E INSTALADO EM RAMAL DE DESCARGA OU RAMAL DE ESGOTO SANITÁRIO. AF_08/2022</v>
          </cell>
          <cell r="C6841" t="str">
            <v>UN</v>
          </cell>
          <cell r="D6841">
            <v>9.84</v>
          </cell>
          <cell r="E6841">
            <v>6.33</v>
          </cell>
          <cell r="F6841">
            <v>16.170000000000002</v>
          </cell>
        </row>
        <row r="6842">
          <cell r="A6842">
            <v>89785</v>
          </cell>
          <cell r="B6842" t="str">
            <v>JUNÇÃO SIMPLES, PVC, SERIE NORMAL, ESGOTO PREDIAL, DN 50 X 50 MM, JUNTA ELÁSTICA, FORNECIDO E INSTALADO EM RAMAL DE DESCARGA OU RAMAL DE ESGOTO SANITÁRIO. AF_08/2022</v>
          </cell>
          <cell r="C6842" t="str">
            <v>UN</v>
          </cell>
          <cell r="D6842">
            <v>20.59</v>
          </cell>
          <cell r="E6842">
            <v>6.88</v>
          </cell>
          <cell r="F6842">
            <v>27.47</v>
          </cell>
        </row>
        <row r="6843">
          <cell r="A6843">
            <v>89795</v>
          </cell>
          <cell r="B6843" t="str">
            <v>JUNÇÃO SIMPLES, PVC, SERIE NORMAL, ESGOTO PREDIAL, DN 75 X 75 MM, JUNTA ELÁSTICA, FORNECIDO E INSTALADO EM RAMAL DE DESCARGA OU RAMAL DE ESGOTO SANITÁRIO. AF_08/2022</v>
          </cell>
          <cell r="C6843" t="str">
            <v>UN</v>
          </cell>
          <cell r="D6843">
            <v>34.44</v>
          </cell>
          <cell r="E6843">
            <v>8.23</v>
          </cell>
          <cell r="F6843">
            <v>42.67</v>
          </cell>
        </row>
        <row r="6844">
          <cell r="A6844">
            <v>89797</v>
          </cell>
          <cell r="B6844" t="str">
            <v>JUNÇÃO SIMPLES, PVC, SERIE NORMAL, ESGOTO PREDIAL, DN 100 X 100 MM, JUNTA ELÁSTICA, FORNECIDO E INSTALADO EM RAMAL DE DESCARGA OU RAMAL DE ESGOTO SANITÁRIO. AF_08/2022</v>
          </cell>
          <cell r="C6844" t="str">
            <v>UN</v>
          </cell>
          <cell r="D6844">
            <v>44.26</v>
          </cell>
          <cell r="E6844">
            <v>9.61</v>
          </cell>
          <cell r="F6844">
            <v>53.87</v>
          </cell>
        </row>
        <row r="6845">
          <cell r="A6845">
            <v>89752</v>
          </cell>
          <cell r="B6845" t="str">
            <v>LUVA SIMPLES, PVC, SERIE NORMAL, ESGOTO PREDIAL, DN 40 MM, JUNTA SOLDÁVEL, FORNECIDO E INSTALADO EM RAMAL DE DESCARGA OU RAMAL DE ESGOTO SANITÁRIO. AF_08/2022</v>
          </cell>
          <cell r="C6845" t="str">
            <v>UN</v>
          </cell>
          <cell r="D6845">
            <v>5.09</v>
          </cell>
          <cell r="E6845">
            <v>3.17</v>
          </cell>
          <cell r="F6845">
            <v>8.26</v>
          </cell>
        </row>
        <row r="6846">
          <cell r="A6846">
            <v>89753</v>
          </cell>
          <cell r="B6846" t="str">
            <v>LUVA SIMPLES, PVC, SERIE NORMAL, ESGOTO PREDIAL, DN 50 MM, JUNTA ELÁSTICA, FORNECIDO E INSTALADO EM RAMAL DE DESCARGA OU RAMAL DE ESGOTO SANITÁRIO. AF_08/2022</v>
          </cell>
          <cell r="C6846" t="str">
            <v>UN</v>
          </cell>
          <cell r="D6846">
            <v>6.64</v>
          </cell>
          <cell r="E6846">
            <v>3.45</v>
          </cell>
          <cell r="F6846">
            <v>10.09</v>
          </cell>
        </row>
        <row r="6847">
          <cell r="A6847">
            <v>89774</v>
          </cell>
          <cell r="B6847" t="str">
            <v>LUVA SIMPLES, PVC, SERIE NORMAL, ESGOTO PREDIAL, DN 75 MM, JUNTA ELÁSTICA, FORNECIDO E INSTALADO EM RAMAL DE DESCARGA OU RAMAL DE ESGOTO SANITÁRIO. AF_08/2022</v>
          </cell>
          <cell r="C6847" t="str">
            <v>UN</v>
          </cell>
          <cell r="D6847">
            <v>12.86</v>
          </cell>
          <cell r="E6847">
            <v>4.12</v>
          </cell>
          <cell r="F6847">
            <v>16.98</v>
          </cell>
        </row>
        <row r="6848">
          <cell r="A6848">
            <v>89778</v>
          </cell>
          <cell r="B6848" t="str">
            <v>LUVA SIMPLES, PVC, SERIE NORMAL, ESGOTO PREDIAL, DN 100 MM, JUNTA ELÁSTICA, FORNECIDO E INSTALADO EM RAMAL DE DESCARGA OU RAMAL DE ESGOTO SANITÁRIO. AF_08/2022</v>
          </cell>
          <cell r="C6848" t="str">
            <v>UN</v>
          </cell>
          <cell r="D6848">
            <v>14.67</v>
          </cell>
          <cell r="E6848">
            <v>4.8</v>
          </cell>
          <cell r="F6848">
            <v>19.47</v>
          </cell>
        </row>
        <row r="6849">
          <cell r="A6849">
            <v>89754</v>
          </cell>
          <cell r="B6849" t="str">
            <v>LUVA DE CORRER, PVC, SERIE NORMAL, ESGOTO PREDIAL, DN 50 MM, JUNTA ELÁSTICA, FORNECIDO E INSTALADO EM RAMAL DE DESCARGA OU RAMAL DE ESGOTO SANITÁRIO. AF_08/2022</v>
          </cell>
          <cell r="C6849" t="str">
            <v>UN</v>
          </cell>
          <cell r="D6849">
            <v>18.649999999999999</v>
          </cell>
          <cell r="E6849">
            <v>3.43</v>
          </cell>
          <cell r="F6849">
            <v>22.08</v>
          </cell>
        </row>
        <row r="6850">
          <cell r="A6850">
            <v>89776</v>
          </cell>
          <cell r="B6850" t="str">
            <v>LUVA DE CORRER, PVC, SERIE NORMAL, ESGOTO PREDIAL, DN 75 MM, JUNTA ELÁSTICA, FORNECIDO E INSTALADO EM RAMAL DE DESCARGA OU RAMAL DE ESGOTO SANITÁRIO. AF_08/2022</v>
          </cell>
          <cell r="C6850" t="str">
            <v>UN</v>
          </cell>
          <cell r="D6850">
            <v>22.47</v>
          </cell>
          <cell r="E6850">
            <v>4.12</v>
          </cell>
          <cell r="F6850">
            <v>26.59</v>
          </cell>
        </row>
        <row r="6851">
          <cell r="A6851">
            <v>89779</v>
          </cell>
          <cell r="B6851" t="str">
            <v>LUVA DE CORRER, PVC, SERIE NORMAL, ESGOTO PREDIAL, DN 100 MM, JUNTA ELÁSTICA, FORNECIDO E INSTALADO EM RAMAL DE DESCARGA OU RAMAL DE ESGOTO SANITÁRIO. AF_08/2022</v>
          </cell>
          <cell r="C6851" t="str">
            <v>UN</v>
          </cell>
          <cell r="D6851">
            <v>31.68</v>
          </cell>
          <cell r="E6851">
            <v>4.79</v>
          </cell>
          <cell r="F6851">
            <v>36.47</v>
          </cell>
        </row>
        <row r="6852">
          <cell r="A6852">
            <v>104341</v>
          </cell>
          <cell r="B6852" t="str">
            <v>BUCHA DE REDUÇÃO LONGA, PVC, SÉRIE NORMAL, ESGOTO PREDIAL, DN 50 X 40 MM, JUNTA SOLDÁVEL E ELÁSTICA, FORNECIDO E INSTALADO EM RAMAL DE DESCARGA OU RAMAL DE ESGOTO SANITÁRIO. AF_08/2022</v>
          </cell>
          <cell r="C6852" t="str">
            <v>UN</v>
          </cell>
          <cell r="D6852">
            <v>8.0299999999999994</v>
          </cell>
          <cell r="E6852">
            <v>3.3</v>
          </cell>
          <cell r="F6852">
            <v>11.33</v>
          </cell>
        </row>
        <row r="6853">
          <cell r="A6853">
            <v>104343</v>
          </cell>
          <cell r="B6853" t="str">
            <v>JUNÇÃO DE REDUÇÃO INVERTIDA, PVC, SÉRIE NORMAL, ESGOTO PREDIAL, DN 75 X 50 MM, JUNTA ELÁSTICA, FORNECIDO E INSTALADO EM RAMAL DE DESCARGA OU RAMAL DE ESGOTO SANITÁRIO. AF_08/2022</v>
          </cell>
          <cell r="C6853" t="str">
            <v>UN</v>
          </cell>
          <cell r="D6853">
            <v>27.42</v>
          </cell>
          <cell r="E6853">
            <v>7.79</v>
          </cell>
          <cell r="F6853">
            <v>35.21</v>
          </cell>
        </row>
        <row r="6854">
          <cell r="A6854">
            <v>104345</v>
          </cell>
          <cell r="B6854" t="str">
            <v>JUNÇÃO DE REDUÇÃO INVERTIDA, PVC, SÉRIE NORMAL, ESGOTO PREDIAL, DN 100 X 50 MM, JUNTA ELÁSTICA, FORNECIDO E INSTALADO EM RAMAL DE DESCARGA OU RAMAL DE ESGOTO SANITÁRIO. AF_08/2022</v>
          </cell>
          <cell r="C6854" t="str">
            <v>UN</v>
          </cell>
          <cell r="D6854">
            <v>36.119999999999997</v>
          </cell>
          <cell r="E6854">
            <v>8.6999999999999993</v>
          </cell>
          <cell r="F6854">
            <v>44.82</v>
          </cell>
        </row>
        <row r="6855">
          <cell r="A6855">
            <v>104347</v>
          </cell>
          <cell r="B6855" t="str">
            <v>JUNÇÃO DE REDUCAO INVERTIDA, PVC, SÉRIE NORMAL, ESGOTO PREDIAL, DN 100 X 75 MM, JUNTA ELÁSTICA, FORNECIDO E INSTALADO EM RAMAL DE DESCARGA OU RAMAL DE ESGOTO SANITÁRIO. AF_08/2022</v>
          </cell>
          <cell r="C6855" t="str">
            <v>UN</v>
          </cell>
          <cell r="D6855">
            <v>40.92</v>
          </cell>
          <cell r="E6855">
            <v>9.15</v>
          </cell>
          <cell r="F6855">
            <v>50.07</v>
          </cell>
        </row>
        <row r="6856">
          <cell r="A6856">
            <v>89782</v>
          </cell>
          <cell r="B6856" t="str">
            <v>TE, PVC, SERIE NORMAL, ESGOTO PREDIAL, DN 40 X 40 MM, JUNTA SOLDÁVEL, FORNECIDO E INSTALADO EM RAMAL DE DESCARGA OU RAMAL DE ESGOTO SANITÁRIO. AF_08/2022</v>
          </cell>
          <cell r="C6856" t="str">
            <v>UN</v>
          </cell>
          <cell r="D6856">
            <v>9.7200000000000006</v>
          </cell>
          <cell r="E6856">
            <v>6.33</v>
          </cell>
          <cell r="F6856">
            <v>16.05</v>
          </cell>
        </row>
        <row r="6857">
          <cell r="A6857">
            <v>89784</v>
          </cell>
          <cell r="B6857" t="str">
            <v>TE, PVC, SERIE NORMAL, ESGOTO PREDIAL, DN 50 X 50 MM, JUNTA ELÁSTICA, FORNECIDO E INSTALADO EM RAMAL DE DESCARGA OU RAMAL DE ESGOTO SANITÁRIO. AF_08/2022</v>
          </cell>
          <cell r="C6857" t="str">
            <v>UN</v>
          </cell>
          <cell r="D6857">
            <v>17.91</v>
          </cell>
          <cell r="E6857">
            <v>6.88</v>
          </cell>
          <cell r="F6857">
            <v>24.79</v>
          </cell>
        </row>
        <row r="6858">
          <cell r="A6858">
            <v>89786</v>
          </cell>
          <cell r="B6858" t="str">
            <v>TE, PVC, SERIE NORMAL, ESGOTO PREDIAL, DN 75 X 75 MM, JUNTA ELÁSTICA, FORNECIDO E INSTALADO EM RAMAL DE DESCARGA OU RAMAL DE ESGOTO SANITÁRIO. AF_08/2022</v>
          </cell>
          <cell r="C6858" t="str">
            <v>UN</v>
          </cell>
          <cell r="D6858">
            <v>32.07</v>
          </cell>
          <cell r="E6858">
            <v>8.23</v>
          </cell>
          <cell r="F6858">
            <v>40.299999999999997</v>
          </cell>
        </row>
        <row r="6859">
          <cell r="A6859">
            <v>89796</v>
          </cell>
          <cell r="B6859" t="str">
            <v>TE, PVC, SERIE NORMAL, ESGOTO PREDIAL, DN 100 X 100 MM, JUNTA ELÁSTICA, FORNECIDO E INSTALADO EM RAMAL DE DESCARGA OU RAMAL DE ESGOTO SANITÁRIO. AF_08/2022</v>
          </cell>
          <cell r="C6859" t="str">
            <v>UN</v>
          </cell>
          <cell r="D6859">
            <v>35.07</v>
          </cell>
          <cell r="E6859">
            <v>9.61</v>
          </cell>
          <cell r="F6859">
            <v>44.68</v>
          </cell>
        </row>
        <row r="6860">
          <cell r="A6860">
            <v>104344</v>
          </cell>
          <cell r="B6860" t="str">
            <v>TE, PVC, SÉRIE NORMAL, ESGOTO PREDIAL, DN 100 X 50 MM, JUNTA ELÁSTICA, FORNECIDO E INSTALADO EM RAMAL DE DESCARGA OU RAMAL DE ESGOTO SANITÁRIO. AF_08/2022</v>
          </cell>
          <cell r="C6860" t="str">
            <v>UN</v>
          </cell>
          <cell r="D6860">
            <v>33.75</v>
          </cell>
          <cell r="E6860">
            <v>8.6999999999999993</v>
          </cell>
          <cell r="F6860">
            <v>42.45</v>
          </cell>
        </row>
        <row r="6861">
          <cell r="A6861">
            <v>104346</v>
          </cell>
          <cell r="B6861" t="str">
            <v>TE, PVC, SÉRIE NORMAL, ESGOTO PREDIAL, DN 100 X 75 MM, JUNTA ELÁSTICA, FORNECIDO E INSTALADO EM RAMAL DE DESCARGA OU RAMAL DE ESGOTO SANITÁRIO. AF_08/2022</v>
          </cell>
          <cell r="C6861" t="str">
            <v>UN</v>
          </cell>
          <cell r="D6861">
            <v>37.869999999999997</v>
          </cell>
          <cell r="E6861">
            <v>9.15</v>
          </cell>
          <cell r="F6861">
            <v>47.02</v>
          </cell>
        </row>
        <row r="6862">
          <cell r="A6862"/>
          <cell r="B6862" t="str">
            <v>TUBOS DE PVC E CONEXÕES - PRUMADA DE ESGOTO SANITÁRIO OU VENTILAÇÃO</v>
          </cell>
          <cell r="C6862"/>
          <cell r="D6862"/>
          <cell r="E6862"/>
          <cell r="F6862"/>
        </row>
        <row r="6863">
          <cell r="A6863">
            <v>89798</v>
          </cell>
          <cell r="B6863" t="str">
            <v>TUBO PVC, SERIE NORMAL, ESGOTO PREDIAL, DN 50 MM, FORNECIDO E INSTALADO EM PRUMADA DE ESGOTO SANITÁRIO OU VENTILAÇÃO. AF_08/2022</v>
          </cell>
          <cell r="C6863" t="str">
            <v>M</v>
          </cell>
          <cell r="D6863">
            <v>13.62</v>
          </cell>
          <cell r="E6863">
            <v>1.54</v>
          </cell>
          <cell r="F6863">
            <v>15.16</v>
          </cell>
        </row>
        <row r="6864">
          <cell r="A6864">
            <v>89799</v>
          </cell>
          <cell r="B6864" t="str">
            <v>TUBO PVC, SERIE NORMAL, ESGOTO PREDIAL, DN 75 MM, FORNECIDO E INSTALADO EM PRUMADA DE ESGOTO SANITÁRIO OU VENTILAÇÃO. AF_08/2022</v>
          </cell>
          <cell r="C6864" t="str">
            <v>M</v>
          </cell>
          <cell r="D6864">
            <v>19.23</v>
          </cell>
          <cell r="E6864">
            <v>5.69</v>
          </cell>
          <cell r="F6864">
            <v>24.92</v>
          </cell>
        </row>
        <row r="6865">
          <cell r="A6865">
            <v>89800</v>
          </cell>
          <cell r="B6865" t="str">
            <v>TUBO PVC, SERIE NORMAL, ESGOTO PREDIAL, DN 100 MM, FORNECIDO E INSTALADO EM PRUMADA DE ESGOTO SANITÁRIO OU VENTILAÇÃO. AF_08/2022</v>
          </cell>
          <cell r="C6865" t="str">
            <v>M</v>
          </cell>
          <cell r="D6865">
            <v>21.79</v>
          </cell>
          <cell r="E6865">
            <v>9.85</v>
          </cell>
          <cell r="F6865">
            <v>31.64</v>
          </cell>
        </row>
        <row r="6866">
          <cell r="A6866">
            <v>89803</v>
          </cell>
          <cell r="B6866" t="str">
            <v>CURVA CURTA 90 GRAUS, PVC, SERIE NORMAL, ESGOTO PREDIAL, DN 50 MM, JUNTA ELÁSTICA, FORNECIDO E INSTALADO EM PRUMADA DE ESGOTO SANITÁRIO OU VENTILAÇÃO. AF_08/2022</v>
          </cell>
          <cell r="C6866" t="str">
            <v>UN</v>
          </cell>
          <cell r="D6866">
            <v>18.11</v>
          </cell>
          <cell r="E6866">
            <v>1.27</v>
          </cell>
          <cell r="F6866">
            <v>19.38</v>
          </cell>
        </row>
        <row r="6867">
          <cell r="A6867">
            <v>89807</v>
          </cell>
          <cell r="B6867" t="str">
            <v>CURVA CURTA 90 GRAUS, PVC, SERIE NORMAL, ESGOTO PREDIAL, DN 75 MM, JUNTA ELÁSTICA, FORNECIDO E INSTALADO EM PRUMADA DE ESGOTO SANITÁRIO OU VENTILAÇÃO. AF_08/2022</v>
          </cell>
          <cell r="C6867" t="str">
            <v>UN</v>
          </cell>
          <cell r="D6867">
            <v>35.869999999999997</v>
          </cell>
          <cell r="E6867">
            <v>4.68</v>
          </cell>
          <cell r="F6867">
            <v>40.549999999999997</v>
          </cell>
        </row>
        <row r="6868">
          <cell r="A6868">
            <v>89811</v>
          </cell>
          <cell r="B6868" t="str">
            <v>CURVA CURTA 90 GRAUS, PVC, SERIE NORMAL, ESGOTO PREDIAL, DN 100 MM, JUNTA ELÁSTICA, FORNECIDO E INSTALADO EM PRUMADA DE ESGOTO SANITÁRIO OU VENTILAÇÃO. AF_08/2022</v>
          </cell>
          <cell r="C6868" t="str">
            <v>UN</v>
          </cell>
          <cell r="D6868">
            <v>38.520000000000003</v>
          </cell>
          <cell r="E6868">
            <v>8.1199999999999992</v>
          </cell>
          <cell r="F6868">
            <v>46.64</v>
          </cell>
        </row>
        <row r="6869">
          <cell r="A6869">
            <v>89804</v>
          </cell>
          <cell r="B6869" t="str">
            <v>CURVA LONGA 90 GRAUS, PVC, SERIE NORMAL, ESGOTO PREDIAL, DN 50 MM, JUNTA ELÁSTICA, FORNECIDO E INSTALADO EM PRUMADA DE ESGOTO SANITÁRIO OU VENTILAÇÃO. AF_08/2022</v>
          </cell>
          <cell r="C6869" t="str">
            <v>UN</v>
          </cell>
          <cell r="D6869">
            <v>20.61</v>
          </cell>
          <cell r="E6869">
            <v>1.27</v>
          </cell>
          <cell r="F6869">
            <v>21.88</v>
          </cell>
        </row>
        <row r="6870">
          <cell r="A6870">
            <v>89808</v>
          </cell>
          <cell r="B6870" t="str">
            <v>CURVA LONGA 90 GRAUS, PVC, SERIE NORMAL, ESGOTO PREDIAL, DN 75 MM, JUNTA ELÁSTICA, FORNECIDO E INSTALADO EM PRUMADA DE ESGOTO SANITÁRIO OU VENTILAÇÃO. AF_08/2022</v>
          </cell>
          <cell r="C6870" t="str">
            <v>UN</v>
          </cell>
          <cell r="D6870">
            <v>59.39</v>
          </cell>
          <cell r="E6870">
            <v>4.68</v>
          </cell>
          <cell r="F6870">
            <v>64.069999999999993</v>
          </cell>
        </row>
        <row r="6871">
          <cell r="A6871">
            <v>89812</v>
          </cell>
          <cell r="B6871" t="str">
            <v>CURVA LONGA 90 GRAUS, PVC, SERIE NORMAL, ESGOTO PREDIAL, DN 100 MM, JUNTA ELÁSTICA, FORNECIDO E INSTALADO EM PRUMADA DE ESGOTO SANITÁRIO OU VENTILAÇÃO. AF_08/2022</v>
          </cell>
          <cell r="C6871" t="str">
            <v>UN</v>
          </cell>
          <cell r="D6871">
            <v>78.56</v>
          </cell>
          <cell r="E6871">
            <v>8.11</v>
          </cell>
          <cell r="F6871">
            <v>86.67</v>
          </cell>
        </row>
        <row r="6872">
          <cell r="A6872">
            <v>89802</v>
          </cell>
          <cell r="B6872" t="str">
            <v>JOELHO 45 GRAUS, PVC, SERIE NORMAL, ESGOTO PREDIAL, DN 50 MM, JUNTA ELÁSTICA, FORNECIDO E INSTALADO EM PRUMADA DE ESGOTO SANITÁRIO OU VENTILAÇÃO. AF_08/2022</v>
          </cell>
          <cell r="C6872" t="str">
            <v>UN</v>
          </cell>
          <cell r="D6872">
            <v>9.2899999999999991</v>
          </cell>
          <cell r="E6872">
            <v>1.27</v>
          </cell>
          <cell r="F6872">
            <v>10.56</v>
          </cell>
        </row>
        <row r="6873">
          <cell r="A6873">
            <v>89806</v>
          </cell>
          <cell r="B6873" t="str">
            <v>JOELHO 45 GRAUS, PVC, SERIE NORMAL, ESGOTO PREDIAL, DN 75 MM, JUNTA ELÁSTICA, FORNECIDO E INSTALADO EM PRUMADA DE ESGOTO SANITÁRIO OU VENTILAÇÃO. AF_08/2022</v>
          </cell>
          <cell r="C6873" t="str">
            <v>UN</v>
          </cell>
          <cell r="D6873">
            <v>17.47</v>
          </cell>
          <cell r="E6873">
            <v>4.6900000000000004</v>
          </cell>
          <cell r="F6873">
            <v>22.16</v>
          </cell>
        </row>
        <row r="6874">
          <cell r="A6874">
            <v>89810</v>
          </cell>
          <cell r="B6874" t="str">
            <v>JOELHO 45 GRAUS, PVC, SERIE NORMAL, ESGOTO PREDIAL, DN 100 MM, JUNTA ELÁSTICA, FORNECIDO E INSTALADO EM PRUMADA DE ESGOTO SANITÁRIO OU VENTILAÇÃO. AF_08/2022</v>
          </cell>
          <cell r="C6874" t="str">
            <v>UN</v>
          </cell>
          <cell r="D6874">
            <v>22.29</v>
          </cell>
          <cell r="E6874">
            <v>8.1300000000000008</v>
          </cell>
          <cell r="F6874">
            <v>30.42</v>
          </cell>
        </row>
        <row r="6875">
          <cell r="A6875">
            <v>89801</v>
          </cell>
          <cell r="B6875" t="str">
            <v>JOELHO 90 GRAUS, PVC, SERIE NORMAL, ESGOTO PREDIAL, DN 50 MM, JUNTA ELÁSTICA, FORNECIDO E INSTALADO EM PRUMADA DE ESGOTO SANITÁRIO OU VENTILAÇÃO. AF_08/2022</v>
          </cell>
          <cell r="C6875" t="str">
            <v>UN</v>
          </cell>
          <cell r="D6875">
            <v>8.44</v>
          </cell>
          <cell r="E6875">
            <v>1.28</v>
          </cell>
          <cell r="F6875">
            <v>9.7200000000000006</v>
          </cell>
        </row>
        <row r="6876">
          <cell r="A6876">
            <v>89805</v>
          </cell>
          <cell r="B6876" t="str">
            <v>JOELHO 90 GRAUS, PVC, SERIE NORMAL, ESGOTO PREDIAL, DN 75 MM, JUNTA ELÁSTICA, FORNECIDO E INSTALADO EM PRUMADA DE ESGOTO SANITÁRIO OU VENTILAÇÃO. AF_08/2022</v>
          </cell>
          <cell r="C6876" t="str">
            <v>UN</v>
          </cell>
          <cell r="D6876">
            <v>16.36</v>
          </cell>
          <cell r="E6876">
            <v>4.6900000000000004</v>
          </cell>
          <cell r="F6876">
            <v>21.05</v>
          </cell>
        </row>
        <row r="6877">
          <cell r="A6877">
            <v>89809</v>
          </cell>
          <cell r="B6877" t="str">
            <v>JOELHO 90 GRAUS, PVC, SERIE NORMAL, ESGOTO PREDIAL, DN 100 MM, JUNTA ELÁSTICA, FORNECIDO E INSTALADO EM PRUMADA DE ESGOTO SANITÁRIO OU VENTILAÇÃO. AF_08/2022</v>
          </cell>
          <cell r="C6877" t="str">
            <v>UN</v>
          </cell>
          <cell r="D6877">
            <v>21.33</v>
          </cell>
          <cell r="E6877">
            <v>8.1300000000000008</v>
          </cell>
          <cell r="F6877">
            <v>29.46</v>
          </cell>
        </row>
        <row r="6878">
          <cell r="A6878">
            <v>89827</v>
          </cell>
          <cell r="B6878" t="str">
            <v>JUNÇÃO SIMPLES, PVC, SERIE NORMAL, ESGOTO PREDIAL, DN 50 X 50 MM, JUNTA ELÁSTICA, FORNECIDO E INSTALADO EM PRUMADA DE ESGOTO SANITÁRIO OU VENTILAÇÃO. AF_08/2022</v>
          </cell>
          <cell r="C6878" t="str">
            <v>UN</v>
          </cell>
          <cell r="D6878">
            <v>18.62</v>
          </cell>
          <cell r="E6878">
            <v>1.69</v>
          </cell>
          <cell r="F6878">
            <v>20.309999999999999</v>
          </cell>
        </row>
        <row r="6879">
          <cell r="A6879">
            <v>89830</v>
          </cell>
          <cell r="B6879" t="str">
            <v>JUNÇÃO SIMPLES, PVC, SERIE NORMAL, ESGOTO PREDIAL, DN 75 X 75 MM, JUNTA ELÁSTICA, FORNECIDO E INSTALADO EM PRUMADA DE ESGOTO SANITÁRIO OU VENTILAÇÃO. AF_08/2022</v>
          </cell>
          <cell r="C6879" t="str">
            <v>UN</v>
          </cell>
          <cell r="D6879">
            <v>33.69</v>
          </cell>
          <cell r="E6879">
            <v>6.25</v>
          </cell>
          <cell r="F6879">
            <v>39.94</v>
          </cell>
        </row>
        <row r="6880">
          <cell r="A6880">
            <v>89834</v>
          </cell>
          <cell r="B6880" t="str">
            <v>JUNÇÃO SIMPLES, PVC, SERIE NORMAL, ESGOTO PREDIAL, DN 100 X 100 MM, JUNTA ELÁSTICA, FORNECIDO E INSTALADO EM PRUMADA DE ESGOTO SANITÁRIO OU VENTILAÇÃO. AF_08/2022</v>
          </cell>
          <cell r="C6880" t="str">
            <v>UN</v>
          </cell>
          <cell r="D6880">
            <v>44.74</v>
          </cell>
          <cell r="E6880">
            <v>10.83</v>
          </cell>
          <cell r="F6880">
            <v>55.57</v>
          </cell>
        </row>
        <row r="6881">
          <cell r="A6881">
            <v>104350</v>
          </cell>
          <cell r="B6881" t="str">
            <v>JUNÇÃO DE REDUÇÃO INVERTIDA, PVC, SÉRIE NORMAL, ESGOTO PREDIAL, DN 75 X 50 MM, JUNTA ELÁSTICA, FORNECIDO E INSTALADO EM PRUMADA DE ESGOTO SANITÁRIO OU VENTILAÇÃO. AF_08/2022</v>
          </cell>
          <cell r="C6881" t="str">
            <v>UN</v>
          </cell>
          <cell r="D6881">
            <v>26.26</v>
          </cell>
          <cell r="E6881">
            <v>4.74</v>
          </cell>
          <cell r="F6881">
            <v>31</v>
          </cell>
        </row>
        <row r="6882">
          <cell r="A6882">
            <v>104353</v>
          </cell>
          <cell r="B6882" t="str">
            <v>JUNÇÃO DE REDUÇÃO INVERTIDA, PVC, SÉRIE NORMAL, ESGOTO PREDIAL, DN 100 X 50 MM, JUNTA ELÁSTICA, FORNECIDO E INSTALADO EM PRUMADA DE ESGOTO SANITÁRIO OU VENTILAÇÃO. AF_08/2022</v>
          </cell>
          <cell r="C6882" t="str">
            <v>UN</v>
          </cell>
          <cell r="D6882">
            <v>35.770000000000003</v>
          </cell>
          <cell r="E6882">
            <v>7.79</v>
          </cell>
          <cell r="F6882">
            <v>43.56</v>
          </cell>
        </row>
        <row r="6883">
          <cell r="A6883">
            <v>104355</v>
          </cell>
          <cell r="B6883" t="str">
            <v>JUNÇÃO DE REDUCAO INVERTIDA, PVC, SÉRIE NORMAL, ESGOTO PREDIAL, DN 100 X 75 MM, JUNTA ELÁSTICA, FORNECIDO E INSTALADO EM PRUMADA DE ESGOTO SANITÁRIO OU VENTILAÇÃO. AF_08/2022</v>
          </cell>
          <cell r="C6883" t="str">
            <v>UN</v>
          </cell>
          <cell r="D6883">
            <v>40.98</v>
          </cell>
          <cell r="E6883">
            <v>9.31</v>
          </cell>
          <cell r="F6883">
            <v>50.29</v>
          </cell>
        </row>
        <row r="6884">
          <cell r="A6884">
            <v>89813</v>
          </cell>
          <cell r="B6884" t="str">
            <v>LUVA SIMPLES, PVC, SERIE NORMAL, ESGOTO PREDIAL, DN 50 MM, JUNTA ELÁSTICA, FORNECIDO E INSTALADO EM PRUMADA DE ESGOTO SANITÁRIO OU VENTILAÇÃO. AF_08/2022</v>
          </cell>
          <cell r="C6884" t="str">
            <v>UN</v>
          </cell>
          <cell r="D6884">
            <v>5.61</v>
          </cell>
          <cell r="E6884">
            <v>0.84</v>
          </cell>
          <cell r="F6884">
            <v>6.45</v>
          </cell>
        </row>
        <row r="6885">
          <cell r="A6885">
            <v>89817</v>
          </cell>
          <cell r="B6885" t="str">
            <v>LUVA SIMPLES, PVC, SERIE NORMAL, ESGOTO PREDIAL, DN 75 MM, JUNTA ELÁSTICA, FORNECIDO E INSTALADO EM PRUMADA DE ESGOTO SANITÁRIO OU VENTILAÇÃO. AF_08/2022</v>
          </cell>
          <cell r="C6885" t="str">
            <v>UN</v>
          </cell>
          <cell r="D6885">
            <v>12.45</v>
          </cell>
          <cell r="E6885">
            <v>3.13</v>
          </cell>
          <cell r="F6885">
            <v>15.58</v>
          </cell>
        </row>
        <row r="6886">
          <cell r="A6886">
            <v>89821</v>
          </cell>
          <cell r="B6886" t="str">
            <v>LUVA SIMPLES, PVC, SERIE NORMAL, ESGOTO PREDIAL, DN 100 MM, JUNTA ELÁSTICA, FORNECIDO E INSTALADO EM PRUMADA DE ESGOTO SANITÁRIO OU VENTILAÇÃO. AF_08/2022</v>
          </cell>
          <cell r="C6886" t="str">
            <v>UN</v>
          </cell>
          <cell r="D6886">
            <v>14.91</v>
          </cell>
          <cell r="E6886">
            <v>5.42</v>
          </cell>
          <cell r="F6886">
            <v>20.329999999999998</v>
          </cell>
        </row>
        <row r="6887">
          <cell r="A6887">
            <v>89814</v>
          </cell>
          <cell r="B6887" t="str">
            <v>LUVA DE CORRER, PVC, SERIE NORMAL, ESGOTO PREDIAL, DN 50 MM, JUNTA ELÁSTICA, FORNECIDO E INSTALADO EM PRUMADA DE ESGOTO SANITÁRIO OU VENTILAÇÃO. AF_08/2022</v>
          </cell>
          <cell r="C6887" t="str">
            <v>UN</v>
          </cell>
          <cell r="D6887">
            <v>17.670000000000002</v>
          </cell>
          <cell r="E6887">
            <v>0.83</v>
          </cell>
          <cell r="F6887">
            <v>18.5</v>
          </cell>
        </row>
        <row r="6888">
          <cell r="A6888">
            <v>89819</v>
          </cell>
          <cell r="B6888" t="str">
            <v>LUVA DE CORRER, PVC, SERIE NORMAL, ESGOTO PREDIAL, DN 75 MM, JUNTA ELÁSTICA, FORNECIDO E INSTALADO EM PRUMADA DE ESGOTO SANITÁRIO OU VENTILAÇÃO. AF_08/2022</v>
          </cell>
          <cell r="C6888" t="str">
            <v>UN</v>
          </cell>
          <cell r="D6888">
            <v>22.1</v>
          </cell>
          <cell r="E6888">
            <v>3.12</v>
          </cell>
          <cell r="F6888">
            <v>25.22</v>
          </cell>
        </row>
        <row r="6889">
          <cell r="A6889">
            <v>89823</v>
          </cell>
          <cell r="B6889" t="str">
            <v>LUVA DE CORRER, PVC, SERIE NORMAL, ESGOTO PREDIAL, DN 100 MM, JUNTA ELÁSTICA, FORNECIDO E INSTALADO EM PRUMADA DE ESGOTO SANITÁRIO OU VENTILAÇÃO. AF_08/2022</v>
          </cell>
          <cell r="C6889" t="str">
            <v>UN</v>
          </cell>
          <cell r="D6889">
            <v>31.92</v>
          </cell>
          <cell r="E6889">
            <v>5.41</v>
          </cell>
          <cell r="F6889">
            <v>37.33</v>
          </cell>
        </row>
        <row r="6890">
          <cell r="A6890">
            <v>89825</v>
          </cell>
          <cell r="B6890" t="str">
            <v>TE, PVC, SERIE NORMAL, ESGOTO PREDIAL, DN 50 X 50 MM, JUNTA ELÁSTICA, FORNECIDO E INSTALADO EM PRUMADA DE ESGOTO SANITÁRIO OU VENTILAÇÃO. AF_08/2022</v>
          </cell>
          <cell r="C6890" t="str">
            <v>UN</v>
          </cell>
          <cell r="D6890">
            <v>15.94</v>
          </cell>
          <cell r="E6890">
            <v>1.69</v>
          </cell>
          <cell r="F6890">
            <v>17.63</v>
          </cell>
        </row>
        <row r="6891">
          <cell r="A6891">
            <v>89829</v>
          </cell>
          <cell r="B6891" t="str">
            <v>TE, PVC, SERIE NORMAL, ESGOTO PREDIAL, DN 75 X 75 MM, JUNTA ELÁSTICA, FORNECIDO E INSTALADO EM PRUMADA DE ESGOTO SANITÁRIO OU VENTILAÇÃO. AF_08/2022</v>
          </cell>
          <cell r="C6891" t="str">
            <v>UN</v>
          </cell>
          <cell r="D6891">
            <v>31.32</v>
          </cell>
          <cell r="E6891">
            <v>6.25</v>
          </cell>
          <cell r="F6891">
            <v>37.57</v>
          </cell>
        </row>
        <row r="6892">
          <cell r="A6892">
            <v>89833</v>
          </cell>
          <cell r="B6892" t="str">
            <v>TE, PVC, SERIE NORMAL, ESGOTO PREDIAL, DN 100 X 100 MM, JUNTA ELÁSTICA, FORNECIDO E INSTALADO EM PRUMADA DE ESGOTO SANITÁRIO OU VENTILAÇÃO. AF_08/2022</v>
          </cell>
          <cell r="C6892" t="str">
            <v>UN</v>
          </cell>
          <cell r="D6892">
            <v>35.549999999999997</v>
          </cell>
          <cell r="E6892">
            <v>10.83</v>
          </cell>
          <cell r="F6892">
            <v>46.38</v>
          </cell>
        </row>
        <row r="6893">
          <cell r="A6893">
            <v>104352</v>
          </cell>
          <cell r="B6893" t="str">
            <v>TE, PVC, SÉRIE NORMAL, ESGOTO PREDIAL, DN 100 X 50 MM, JUNTA ELÁSTICA, FORNECIDO E INSTALADO EM PRUMADA DE ESGOTO SANITÁRIO OU VENTILAÇÃO. AF_08/2022</v>
          </cell>
          <cell r="C6893" t="str">
            <v>UN</v>
          </cell>
          <cell r="D6893">
            <v>33.4</v>
          </cell>
          <cell r="E6893">
            <v>7.79</v>
          </cell>
          <cell r="F6893">
            <v>41.19</v>
          </cell>
        </row>
        <row r="6894">
          <cell r="A6894">
            <v>104354</v>
          </cell>
          <cell r="B6894" t="str">
            <v>TE, PVC, SÉRIE NORMAL, ESGOTO PREDIAL, DN 100 X 75 MM, JUNTA ELÁSTICA, FORNECIDO E INSTALADO EM PRUMADA DE ESGOTO SANITÁRIO OU VENTILAÇÃO. AF_08/2022</v>
          </cell>
          <cell r="C6894" t="str">
            <v>UN</v>
          </cell>
          <cell r="D6894">
            <v>37.93</v>
          </cell>
          <cell r="E6894">
            <v>9.31</v>
          </cell>
          <cell r="F6894">
            <v>47.24</v>
          </cell>
        </row>
        <row r="6895">
          <cell r="A6895">
            <v>104348</v>
          </cell>
          <cell r="B6895" t="str">
            <v>TERMINAL DE VENTILAÇÃO, PVC, SÉRIE NORMAL, ESGOTO PREDIAL, DN 50 MM, JUNTA SOLDÁVEL, FORNECIDO E INSTALADO EM PRUMADA DE ESGOTO SANITÁRIO OU VENTILAÇÃO. AF_08/2022</v>
          </cell>
          <cell r="C6895" t="str">
            <v>UN</v>
          </cell>
          <cell r="D6895">
            <v>12.12</v>
          </cell>
          <cell r="E6895">
            <v>0.41</v>
          </cell>
          <cell r="F6895">
            <v>12.53</v>
          </cell>
        </row>
        <row r="6896">
          <cell r="A6896">
            <v>104351</v>
          </cell>
          <cell r="B6896" t="str">
            <v>TERMINAL DE VENTILAÇÃO, PVC, SÉRIE NORMAL, ESGOTO PREDIAL, DN 75 MM, JUNTA SOLDÁVEL, FORNECIDO E INSTALADO EM PRUMADA DE ESGOTO SANITÁRIO OU VENTILAÇÃO. AF_08/2022</v>
          </cell>
          <cell r="C6896" t="str">
            <v>UN</v>
          </cell>
          <cell r="D6896">
            <v>24.26</v>
          </cell>
          <cell r="E6896">
            <v>1.55</v>
          </cell>
          <cell r="F6896">
            <v>25.81</v>
          </cell>
        </row>
        <row r="6897">
          <cell r="A6897">
            <v>104356</v>
          </cell>
          <cell r="B6897" t="str">
            <v>TERMINAL DE VENTILAÇÃO, PVC, SÉRIE NORMAL, ESGOTO PREDIAL, DN 100 MM, JUNTA SOLDÁVEL, FORNECIDO E INSTALADO EM PRUMADA DE ESGOTO SANITÁRIO OU VENTILAÇÃO. AF_08/2022</v>
          </cell>
          <cell r="C6897" t="str">
            <v>UN</v>
          </cell>
          <cell r="D6897">
            <v>31.47</v>
          </cell>
          <cell r="E6897">
            <v>2.69</v>
          </cell>
          <cell r="F6897">
            <v>34.159999999999997</v>
          </cell>
        </row>
        <row r="6898">
          <cell r="A6898" t="str">
            <v>AUX1505</v>
          </cell>
          <cell r="B6898" t="str">
            <v>TERMINAL DE VENTILAÇÃO PVC 50MM - FORNEC. E INST.</v>
          </cell>
          <cell r="C6898" t="str">
            <v>UN</v>
          </cell>
          <cell r="D6898">
            <v>18.670000000000002</v>
          </cell>
          <cell r="E6898">
            <v>3.37</v>
          </cell>
          <cell r="F6898">
            <v>22.04</v>
          </cell>
        </row>
        <row r="6899">
          <cell r="A6899" t="str">
            <v>AUX1506</v>
          </cell>
          <cell r="B6899" t="str">
            <v>TERMINAL DE VENTILAÇÃO PVC 100MM - FORNEC. E INST.</v>
          </cell>
          <cell r="C6899" t="str">
            <v>UN</v>
          </cell>
          <cell r="D6899">
            <v>33.94</v>
          </cell>
          <cell r="E6899">
            <v>3.37</v>
          </cell>
          <cell r="F6899">
            <v>37.31</v>
          </cell>
        </row>
        <row r="6900">
          <cell r="A6900"/>
          <cell r="B6900" t="str">
            <v>TUBOS E CONEXÕES DE PVC - ESGOTO</v>
          </cell>
          <cell r="C6900"/>
          <cell r="D6900"/>
          <cell r="E6900"/>
          <cell r="F6900"/>
        </row>
        <row r="6901">
          <cell r="A6901" t="str">
            <v>AUX1511</v>
          </cell>
          <cell r="B6901" t="str">
            <v>LUVA DE CORRER EM PVC RÍGIDO SOLDÁVEL, PARA ESGOTO PRIMÁRIO, DIÂM=50 MM</v>
          </cell>
          <cell r="C6901" t="str">
            <v xml:space="preserve">UN </v>
          </cell>
          <cell r="D6901">
            <v>17.75</v>
          </cell>
          <cell r="E6901">
            <v>6.52</v>
          </cell>
          <cell r="F6901">
            <v>24.27</v>
          </cell>
        </row>
        <row r="6902">
          <cell r="A6902" t="str">
            <v>AUX2860</v>
          </cell>
          <cell r="B6902" t="str">
            <v>LUVA DE CORRER EM PVC RÍGIDO SOLDÁVEL, PARA ESGOTO PRIMÁRIO, DIÂM=200 MM</v>
          </cell>
          <cell r="C6902" t="str">
            <v xml:space="preserve">UN </v>
          </cell>
          <cell r="D6902">
            <v>60.41</v>
          </cell>
          <cell r="E6902">
            <v>8.69</v>
          </cell>
          <cell r="F6902">
            <v>69.099999999999994</v>
          </cell>
        </row>
        <row r="6903">
          <cell r="A6903" t="str">
            <v>AUX0740</v>
          </cell>
          <cell r="B6903" t="str">
            <v>REDUÇÃO EXCÊNTRICA EM PVC RÍGIDO C/ ANÉIS, PARA ESGOTO PRIMÁRIO, DIÂM = 75 X 50MM</v>
          </cell>
          <cell r="C6903" t="str">
            <v>UN</v>
          </cell>
          <cell r="D6903">
            <v>14.9</v>
          </cell>
          <cell r="E6903">
            <v>6.74</v>
          </cell>
          <cell r="F6903">
            <v>21.64</v>
          </cell>
        </row>
        <row r="6904">
          <cell r="A6904" t="str">
            <v>AUX0741</v>
          </cell>
          <cell r="B6904" t="str">
            <v>REDUÇÃO EXCÊNTRICA EM PVC RÍGIDO C/ ANÉIS, PARA ESGOTO PRIMÁRIO, DIÂM =100 X 50MM</v>
          </cell>
          <cell r="C6904" t="str">
            <v>UN</v>
          </cell>
          <cell r="D6904">
            <v>17.600000000000001</v>
          </cell>
          <cell r="E6904">
            <v>8.61</v>
          </cell>
          <cell r="F6904">
            <v>26.21</v>
          </cell>
        </row>
        <row r="6905">
          <cell r="A6905" t="str">
            <v>AUX0742</v>
          </cell>
          <cell r="B6905" t="str">
            <v>REDUÇÃO EXCÊNTRICA EM PVC RÍGIDO C/ ANÉIS, PARA ESGOTO PRIMÁRIO, DIÂM =100 X 75MM</v>
          </cell>
          <cell r="C6905" t="str">
            <v>UN</v>
          </cell>
          <cell r="D6905">
            <v>20.32</v>
          </cell>
          <cell r="E6905">
            <v>8.61</v>
          </cell>
          <cell r="F6905">
            <v>28.93</v>
          </cell>
        </row>
        <row r="6906">
          <cell r="A6906" t="str">
            <v>AUX2033</v>
          </cell>
          <cell r="B6906" t="str">
            <v>REDUÇÃO PVC BRANCO P/ESGOTO D=150X100MM (6"X4")</v>
          </cell>
          <cell r="C6906" t="str">
            <v xml:space="preserve">UN </v>
          </cell>
          <cell r="D6906">
            <v>86.36</v>
          </cell>
          <cell r="E6906">
            <v>16.84</v>
          </cell>
          <cell r="F6906">
            <v>103.2</v>
          </cell>
        </row>
        <row r="6907">
          <cell r="A6907" t="str">
            <v>AUX2356</v>
          </cell>
          <cell r="B6907" t="str">
            <v>BUCHA DE REDUÇÃO LONGA, EM PVC RÍGIDO SOLDÁVEL, PARA ESGOTO, DIÂM=50X40MM</v>
          </cell>
          <cell r="C6907" t="str">
            <v xml:space="preserve">UN </v>
          </cell>
          <cell r="D6907">
            <v>6.24</v>
          </cell>
          <cell r="E6907">
            <v>5.07</v>
          </cell>
          <cell r="F6907">
            <v>11.31</v>
          </cell>
        </row>
        <row r="6908">
          <cell r="A6908" t="str">
            <v>AUX1943</v>
          </cell>
          <cell r="B6908" t="str">
            <v>TÊ SANITÁRIO EM PVC RÍGIDO SOLDÁVEL, PARA ESGOTO PRIMÁRIO, 150X100 MM</v>
          </cell>
          <cell r="C6908" t="str">
            <v xml:space="preserve">UN </v>
          </cell>
          <cell r="D6908">
            <v>122.82</v>
          </cell>
          <cell r="E6908">
            <v>17.23</v>
          </cell>
          <cell r="F6908">
            <v>140.05000000000001</v>
          </cell>
        </row>
        <row r="6909">
          <cell r="A6909" t="str">
            <v>AUX2920</v>
          </cell>
          <cell r="B6909" t="str">
            <v>TÊ SANITÁRIO EM PVC RÍGIDO C/ ANÉIS, PARA ESGOTO PRIMÁRIO, DIÂM = 75X50 MM</v>
          </cell>
          <cell r="C6909" t="str">
            <v xml:space="preserve">UN </v>
          </cell>
          <cell r="D6909">
            <v>21.42</v>
          </cell>
          <cell r="E6909">
            <v>13.41</v>
          </cell>
          <cell r="F6909">
            <v>34.83</v>
          </cell>
        </row>
        <row r="6910">
          <cell r="A6910" t="str">
            <v>AUX2916</v>
          </cell>
          <cell r="B6910" t="str">
            <v>TÊ SANITÁRIO EM PVC RÍGIDO C/ ANÉIS, PARA ESGOTO PRIMÁRIO, DIÂM = 100X50 MM</v>
          </cell>
          <cell r="C6910" t="str">
            <v xml:space="preserve">UN </v>
          </cell>
          <cell r="D6910">
            <v>34.71</v>
          </cell>
          <cell r="E6910">
            <v>16.670000000000002</v>
          </cell>
          <cell r="F6910">
            <v>51.38</v>
          </cell>
        </row>
        <row r="6911">
          <cell r="A6911" t="str">
            <v>AUX2917</v>
          </cell>
          <cell r="B6911" t="str">
            <v>TÊ SANITÁRIO EM PVC RÍGIDO C/ ANÉIS, PARA ESGOTO PRIMÁRIO, DIÂM = 100X75 MM</v>
          </cell>
          <cell r="C6911" t="str">
            <v xml:space="preserve">UN </v>
          </cell>
          <cell r="D6911">
            <v>38.659999999999997</v>
          </cell>
          <cell r="E6911">
            <v>16.670000000000002</v>
          </cell>
          <cell r="F6911">
            <v>55.33</v>
          </cell>
        </row>
        <row r="6912">
          <cell r="A6912" t="str">
            <v>AUX2357</v>
          </cell>
          <cell r="B6912" t="str">
            <v>TÊ PVC BRANCO C/REDUÇÃO P/ESGOTO D=75X50MM (3"X2")</v>
          </cell>
          <cell r="C6912" t="str">
            <v xml:space="preserve">UN </v>
          </cell>
          <cell r="D6912">
            <v>33.75</v>
          </cell>
          <cell r="E6912">
            <v>13.86</v>
          </cell>
          <cell r="F6912">
            <v>47.61</v>
          </cell>
        </row>
        <row r="6913">
          <cell r="A6913" t="str">
            <v>AUX2358</v>
          </cell>
          <cell r="B6913" t="str">
            <v>TÊ PVC BRANCO P/ESGOTO D=100X50MM (4"X2") - JUNTAS C/ANÉIS</v>
          </cell>
          <cell r="C6913" t="str">
            <v xml:space="preserve">UN </v>
          </cell>
          <cell r="D6913">
            <v>37.03</v>
          </cell>
          <cell r="E6913">
            <v>17.23</v>
          </cell>
          <cell r="F6913">
            <v>54.26</v>
          </cell>
        </row>
        <row r="6914">
          <cell r="A6914" t="str">
            <v>AUX2360</v>
          </cell>
          <cell r="B6914" t="str">
            <v>TÊ PVC BRANCO C/REDUÇÃO P/ESGOTO D=100X75MM (4"X3")</v>
          </cell>
          <cell r="C6914" t="str">
            <v xml:space="preserve">UN </v>
          </cell>
          <cell r="D6914">
            <v>44.12</v>
          </cell>
          <cell r="E6914">
            <v>17.23</v>
          </cell>
          <cell r="F6914">
            <v>61.35</v>
          </cell>
        </row>
        <row r="6915">
          <cell r="A6915" t="str">
            <v>AUX2484</v>
          </cell>
          <cell r="B6915" t="str">
            <v>TÊ PVC BRANCO C/REDUÇÃO P/ESGOTO D=100X50MM (4"X2")</v>
          </cell>
          <cell r="C6915" t="str">
            <v xml:space="preserve">UN </v>
          </cell>
          <cell r="D6915">
            <v>39.090000000000003</v>
          </cell>
          <cell r="E6915">
            <v>17.23</v>
          </cell>
          <cell r="F6915">
            <v>56.32</v>
          </cell>
        </row>
        <row r="6916">
          <cell r="A6916" t="str">
            <v>AUX3124</v>
          </cell>
          <cell r="B6916" t="str">
            <v>CURVA 45° LONGA EM PVC RÍGIDO C/ ANÉIS, DIÂM=50MM</v>
          </cell>
          <cell r="C6916" t="str">
            <v xml:space="preserve">UN </v>
          </cell>
          <cell r="D6916">
            <v>4.32</v>
          </cell>
          <cell r="E6916">
            <v>5.07</v>
          </cell>
          <cell r="F6916">
            <v>9.39</v>
          </cell>
        </row>
        <row r="6917">
          <cell r="A6917" t="str">
            <v>AUX3125</v>
          </cell>
          <cell r="B6917" t="str">
            <v>CURVA 45° LONGA EM PVC RÍGIDO C/ ANÉIS, DIÂM=75MM</v>
          </cell>
          <cell r="C6917" t="str">
            <v xml:space="preserve">UN </v>
          </cell>
          <cell r="D6917">
            <v>5.98</v>
          </cell>
          <cell r="E6917">
            <v>6.52</v>
          </cell>
          <cell r="F6917">
            <v>12.5</v>
          </cell>
        </row>
        <row r="6918">
          <cell r="A6918" t="str">
            <v>AUX3126</v>
          </cell>
          <cell r="B6918" t="str">
            <v>CURVA 45° LONGA EM PVC RÍGIDO C/ ANÉIS, DIÂM=100MM</v>
          </cell>
          <cell r="C6918" t="str">
            <v xml:space="preserve">UN </v>
          </cell>
          <cell r="D6918">
            <v>7.78</v>
          </cell>
          <cell r="E6918">
            <v>8.33</v>
          </cell>
          <cell r="F6918">
            <v>16.11</v>
          </cell>
        </row>
        <row r="6919">
          <cell r="A6919" t="str">
            <v>AUX2915</v>
          </cell>
          <cell r="B6919" t="str">
            <v>JOELHO DE 90° EM PVC RÍGIDO C/ ANÉIS, PARA ESGOTO SECUNDÁRIO, DIÂM = 40 MM</v>
          </cell>
          <cell r="C6919" t="str">
            <v xml:space="preserve">UN </v>
          </cell>
          <cell r="D6919">
            <v>7.64</v>
          </cell>
          <cell r="E6919">
            <v>4.3499999999999996</v>
          </cell>
          <cell r="F6919">
            <v>11.99</v>
          </cell>
        </row>
        <row r="6920">
          <cell r="A6920" t="str">
            <v>AUX1218</v>
          </cell>
          <cell r="B6920" t="str">
            <v>JOELHO 90° PVC LEVE SOLDÁVEL DN 150 MM</v>
          </cell>
          <cell r="C6920" t="str">
            <v xml:space="preserve">UN </v>
          </cell>
          <cell r="D6920">
            <v>27.24</v>
          </cell>
          <cell r="E6920">
            <v>10.87</v>
          </cell>
          <cell r="F6920">
            <v>38.11</v>
          </cell>
        </row>
        <row r="6921">
          <cell r="A6921" t="str">
            <v>AUX0739</v>
          </cell>
          <cell r="B6921" t="str">
            <v>JUNÇÃO SIMPLES PVC RÍGIDO SOLDÁVEL PARA ESGOTO SECUNDÁRIO Ø 150X100MM</v>
          </cell>
          <cell r="C6921" t="str">
            <v>UN</v>
          </cell>
          <cell r="D6921">
            <v>23.56</v>
          </cell>
          <cell r="E6921">
            <v>16.84</v>
          </cell>
          <cell r="F6921">
            <v>40.4</v>
          </cell>
        </row>
        <row r="6922">
          <cell r="A6922" t="str">
            <v>AUX0735</v>
          </cell>
          <cell r="B6922" t="str">
            <v>JUNÇÃO SIMPLES EM PVC RÍGIDO C/ ANÉIS, PARA REDE COLETORA DE ESGOTO, DIÂM = 150 X 150MM</v>
          </cell>
          <cell r="C6922" t="str">
            <v>UN</v>
          </cell>
          <cell r="D6922">
            <v>33.82</v>
          </cell>
          <cell r="E6922">
            <v>21.34</v>
          </cell>
          <cell r="F6922">
            <v>55.16</v>
          </cell>
        </row>
        <row r="6923">
          <cell r="A6923" t="str">
            <v>AUX0736</v>
          </cell>
          <cell r="B6923" t="str">
            <v>JUNÇÃO SIMPLES EM PVC RÍGIDO C/ ANÉIS, PARA ESGOTO PRIMÁRIO, DIÂM =100 X 50MM</v>
          </cell>
          <cell r="C6923" t="str">
            <v>UN</v>
          </cell>
          <cell r="D6923">
            <v>36.43</v>
          </cell>
          <cell r="E6923">
            <v>17.23</v>
          </cell>
          <cell r="F6923">
            <v>53.66</v>
          </cell>
        </row>
        <row r="6924">
          <cell r="A6924" t="str">
            <v>AUX0737</v>
          </cell>
          <cell r="B6924" t="str">
            <v>JUNÇÃO SIMPLES EM PVC RÍGIDO C/ ANÉIS, PARA ESGOTO PRIMÁRIO, DIÂM = 75 X 50MM</v>
          </cell>
          <cell r="C6924" t="str">
            <v>UN</v>
          </cell>
          <cell r="D6924">
            <v>19.52</v>
          </cell>
          <cell r="E6924">
            <v>13.86</v>
          </cell>
          <cell r="F6924">
            <v>33.380000000000003</v>
          </cell>
        </row>
        <row r="6925">
          <cell r="A6925" t="str">
            <v>AUX0738</v>
          </cell>
          <cell r="B6925" t="str">
            <v>JUNÇÃO SIMPLES EM PVC RÍGIDO C/ ANÉIS, PARA ESGOTO PRIMÁRIO, DIÂM = 100 X 75MM</v>
          </cell>
          <cell r="C6925" t="str">
            <v>UN</v>
          </cell>
          <cell r="D6925">
            <v>43.77</v>
          </cell>
          <cell r="E6925">
            <v>17.23</v>
          </cell>
          <cell r="F6925">
            <v>61</v>
          </cell>
        </row>
        <row r="6926">
          <cell r="A6926" t="str">
            <v>AUX2028</v>
          </cell>
          <cell r="B6926" t="str">
            <v>JUNÇÃO DUPLA EM PVC RÍGIDO C/ ANÉIS, PARA ESGOTO PRIMÁRIO, DIÂM=100MM</v>
          </cell>
          <cell r="C6926" t="str">
            <v xml:space="preserve">UN </v>
          </cell>
          <cell r="D6926">
            <v>67.260000000000005</v>
          </cell>
          <cell r="E6926">
            <v>16.670000000000002</v>
          </cell>
          <cell r="F6926">
            <v>83.93</v>
          </cell>
        </row>
        <row r="6927">
          <cell r="A6927" t="str">
            <v>AUX2919</v>
          </cell>
          <cell r="B6927" t="str">
            <v>JUNÇÃO INVERTIDA EM PVC RÍGIDO C/ ANÉIS, PARA ESGOTO PRIMÁRIO, DIÂM = 100X75 MM</v>
          </cell>
          <cell r="C6927" t="str">
            <v xml:space="preserve">UN </v>
          </cell>
          <cell r="D6927">
            <v>41.71</v>
          </cell>
          <cell r="E6927">
            <v>16.670000000000002</v>
          </cell>
          <cell r="F6927">
            <v>58.38</v>
          </cell>
        </row>
        <row r="6928">
          <cell r="A6928" t="str">
            <v>AUX2864</v>
          </cell>
          <cell r="B6928" t="str">
            <v>JUNÇÃO INVERTIDA EM PVC RÍGIDO C/ ANÉIS, PARA ESGOTO PRIMÁRIO, DIÂM = 75X75 MM</v>
          </cell>
          <cell r="C6928" t="str">
            <v xml:space="preserve">UN </v>
          </cell>
          <cell r="D6928">
            <v>34.31</v>
          </cell>
          <cell r="E6928">
            <v>13.41</v>
          </cell>
          <cell r="F6928">
            <v>47.72</v>
          </cell>
        </row>
        <row r="6929">
          <cell r="A6929"/>
          <cell r="B6929" t="str">
            <v>APARELHOS SANITÁRIOS, LOUÇAS, METAIS E OUTROS</v>
          </cell>
          <cell r="C6929"/>
          <cell r="D6929"/>
          <cell r="E6929"/>
          <cell r="F6929"/>
        </row>
        <row r="6930">
          <cell r="A6930"/>
          <cell r="B6930" t="str">
            <v>MANUTENÇÃO / REPAROS - APARELHOS SANITÁRIOS, LOUÇAS, METAIS E OUTROS</v>
          </cell>
          <cell r="C6930"/>
          <cell r="D6930"/>
          <cell r="E6930"/>
          <cell r="F6930"/>
        </row>
        <row r="6931">
          <cell r="A6931" t="str">
            <v>AUX1172</v>
          </cell>
          <cell r="B6931" t="str">
            <v>REMOÇÃO DE BANCADA DE GRANITO OU MÁRMORE</v>
          </cell>
          <cell r="C6931" t="str">
            <v>M2</v>
          </cell>
          <cell r="D6931">
            <v>8.8800000000000008</v>
          </cell>
          <cell r="E6931">
            <v>18.21</v>
          </cell>
          <cell r="F6931">
            <v>27.09</v>
          </cell>
        </row>
        <row r="6932">
          <cell r="A6932" t="str">
            <v>AUX1166</v>
          </cell>
          <cell r="B6932" t="str">
            <v>REMOÇÃO E REASSENTAMENTO DE BANCADA DE GRANITO OU MÁRMORE</v>
          </cell>
          <cell r="C6932" t="str">
            <v>M2</v>
          </cell>
          <cell r="D6932">
            <v>18.84</v>
          </cell>
          <cell r="E6932">
            <v>24.45</v>
          </cell>
          <cell r="F6932">
            <v>43.29</v>
          </cell>
        </row>
        <row r="6933">
          <cell r="A6933"/>
          <cell r="B6933" t="str">
            <v>BANCADAS</v>
          </cell>
          <cell r="C6933"/>
          <cell r="D6933"/>
          <cell r="E6933"/>
          <cell r="F6933"/>
        </row>
        <row r="6934">
          <cell r="A6934" t="str">
            <v>AUX3510</v>
          </cell>
          <cell r="B6934" t="str">
            <v>REVESTIMENTO EM GRANITO CINZA POLIDO - ESPESSURA 2 CM - ASSENTADO NA ARGAMASSA</v>
          </cell>
          <cell r="C6934" t="str">
            <v>M2</v>
          </cell>
          <cell r="D6934">
            <v>651.73</v>
          </cell>
          <cell r="E6934">
            <v>72.53</v>
          </cell>
          <cell r="F6934">
            <v>724.26</v>
          </cell>
        </row>
        <row r="6935">
          <cell r="A6935" t="str">
            <v>AUX1456</v>
          </cell>
          <cell r="B6935" t="str">
            <v>BANCADA EM GRANITO CINZA POLIDO E=2,5 CM</v>
          </cell>
          <cell r="C6935" t="str">
            <v>M2</v>
          </cell>
          <cell r="D6935">
            <v>672.22</v>
          </cell>
          <cell r="E6935">
            <v>30.95</v>
          </cell>
          <cell r="F6935">
            <v>703.17</v>
          </cell>
        </row>
        <row r="6936">
          <cell r="A6936">
            <v>86895</v>
          </cell>
          <cell r="B6936" t="str">
            <v>BANCADA DE GRANITO CINZA POLIDO, DE 0,50 X 0,60 M, PARA LAVATÓRIO - FORNECIMENTO E INSTALAÇÃO. AF_01/2020</v>
          </cell>
          <cell r="C6936" t="str">
            <v>UN</v>
          </cell>
          <cell r="D6936">
            <v>317.02</v>
          </cell>
          <cell r="E6936">
            <v>60.84</v>
          </cell>
          <cell r="F6936">
            <v>377.86</v>
          </cell>
        </row>
        <row r="6937">
          <cell r="A6937" t="str">
            <v>AUX3105</v>
          </cell>
          <cell r="B6937" t="str">
            <v>BANCADA DE GRANITO CINZA POLIDO, DE 1,00 X 0,50 M, PARA LAVATÓRIO - FORNECIMENTO E INSTALAÇÃO.</v>
          </cell>
          <cell r="C6937" t="str">
            <v>UN</v>
          </cell>
          <cell r="D6937">
            <v>533.36</v>
          </cell>
          <cell r="E6937">
            <v>60.84</v>
          </cell>
          <cell r="F6937">
            <v>594.20000000000005</v>
          </cell>
        </row>
        <row r="6938">
          <cell r="A6938">
            <v>86889</v>
          </cell>
          <cell r="B6938" t="str">
            <v>BANCADA DE GRANITO CINZA POLIDO, DE 1,50 X 0,60 M, PARA PIA DE COZINHA - FORNECIMENTO E INSTALAÇÃO. AF_01/2020</v>
          </cell>
          <cell r="C6938" t="str">
            <v>UN</v>
          </cell>
          <cell r="D6938">
            <v>715.85</v>
          </cell>
          <cell r="E6938">
            <v>50.61</v>
          </cell>
          <cell r="F6938">
            <v>766.46</v>
          </cell>
        </row>
        <row r="6939">
          <cell r="A6939" t="str">
            <v>AUX3045</v>
          </cell>
          <cell r="B6939" t="str">
            <v>BANCADA DE LABORATÓRIO EM GRANITO CINZA ANDORINHA 3,45X0,70M, APOIO EM ALVENARIA E SÓCULO DE CONCRETO COM REVESTIMENTO CERÂMICO 10X10 CM, INCLUSO TESTEIRA, 1 CUBA DE AÇO INOX 50X40X20 COMPLETA E TORNEIRA DE MESA TUBO MÓVEL - BG8 PADRÃO FNDE</v>
          </cell>
          <cell r="C6939" t="str">
            <v xml:space="preserve">UN </v>
          </cell>
          <cell r="D6939">
            <v>4182.51</v>
          </cell>
          <cell r="E6939">
            <v>501.88</v>
          </cell>
          <cell r="F6939">
            <v>4684.3900000000003</v>
          </cell>
        </row>
        <row r="6940">
          <cell r="A6940" t="str">
            <v>AUX3141</v>
          </cell>
          <cell r="B6940" t="str">
            <v>BANCADA DE LABORATÓRIO EM GRANITO CINZA ANDORINHA 4,75X0,95M, APOIO EM ALVENARIA E SÓCULO DE CONCRETO COM REVESTIMENTO CERÂMICO 10X10 CM, INCLUSO TESTEIRA, 2 CUBAS DE AÇO INOX 50X40X20 COMPLETA E TORNEIRA DE MESA TUBO MÓVEL - BG7 PADRÃO FNDE</v>
          </cell>
          <cell r="C6940" t="str">
            <v xml:space="preserve">UN </v>
          </cell>
          <cell r="D6940">
            <v>7097.58</v>
          </cell>
          <cell r="E6940">
            <v>714.16</v>
          </cell>
          <cell r="F6940">
            <v>7811.74</v>
          </cell>
        </row>
        <row r="6941">
          <cell r="A6941" t="str">
            <v>AUX3142</v>
          </cell>
          <cell r="B6941" t="str">
            <v>BANCADA DE LABORATÓRIO EM GRANITO CINZA ANDORINHA 4,75X0,95M, APOIO EM ALVENARIA E SÓCULO DE CONCRETO COM REVESTIMENTO CERÂMICO 10X10 CM, INCLUSO TESTEIRA, 1 CUBA DE AÇO INOX 50X40X20 COMPLETA E TORNEIRA DE MESA TUBO MÓVEL - BG PCD PADRÃO FNDE</v>
          </cell>
          <cell r="C6941" t="str">
            <v xml:space="preserve">UN </v>
          </cell>
          <cell r="D6941">
            <v>5793.29</v>
          </cell>
          <cell r="E6941">
            <v>625.92999999999995</v>
          </cell>
          <cell r="F6941">
            <v>6419.22</v>
          </cell>
        </row>
        <row r="6942">
          <cell r="A6942" t="str">
            <v>AUX3143</v>
          </cell>
          <cell r="B6942" t="str">
            <v>BANCADA DE LABORATÓRIO EM GRANITO CINZA ANDORINHA 5,45X0,60M, APOIO EM ALVENARIA E SÓCULO DE CONCRETO COM REVESTIMENTO CERÂMICO 10X10 CM, INCLUSO TESTEIRA E RODAPIA - BG9 PADRÃO FNDE</v>
          </cell>
          <cell r="C6942" t="str">
            <v xml:space="preserve">UN </v>
          </cell>
          <cell r="D6942">
            <v>3352.97</v>
          </cell>
          <cell r="E6942">
            <v>487.14</v>
          </cell>
          <cell r="F6942">
            <v>3840.11</v>
          </cell>
        </row>
        <row r="6943">
          <cell r="A6943" t="str">
            <v>AUX2958</v>
          </cell>
          <cell r="B6943" t="str">
            <v>BANCADA DE LABORATÓRIO EM GRANITO CINZA ANDORINHA 3,15X0,60M , APOIO EM ALVENARIA,  COM SÓCULO, TESTEIRA, 1 CUBA DE AÇO INOX 50X40X20 E TORNEIRA - BG25 PADRÃO FNDE</v>
          </cell>
          <cell r="C6943" t="str">
            <v xml:space="preserve">UN </v>
          </cell>
          <cell r="D6943">
            <v>3803.25</v>
          </cell>
          <cell r="E6943">
            <v>575.25</v>
          </cell>
          <cell r="F6943">
            <v>4378.5</v>
          </cell>
        </row>
        <row r="6944">
          <cell r="A6944" t="str">
            <v>AUX2959</v>
          </cell>
          <cell r="B6944" t="str">
            <v>BANCADA DE LABORATÓRIO EM GRANITO CINZA ANDORINHA 3,50X0,80M , APOIO EM ALVENARIA,  COM SÓCULO, RODAPIA, TESTEIRA, 2 CUBAS DE AÇO INOX 50X40X20 E TORNEIRA - BG28 PADRÃO FNDE</v>
          </cell>
          <cell r="C6944" t="str">
            <v xml:space="preserve">UN </v>
          </cell>
          <cell r="D6944">
            <v>5200.3500000000004</v>
          </cell>
          <cell r="E6944">
            <v>506.98</v>
          </cell>
          <cell r="F6944">
            <v>5707.33</v>
          </cell>
        </row>
        <row r="6945">
          <cell r="A6945" t="str">
            <v>AUX2960</v>
          </cell>
          <cell r="B6945" t="str">
            <v>BANCADA DE LABORATÓRIO EM GRANITO CINZA ANDORINHA 9,00X0,80M , APOIO EM ALVENARIA, COM SÓCULO, RODAPIA, TESTEIRA, 8 CUBAS DE AÇO INOX 50X40X20 E TORNEIRA - BG29 PADRÃO FNDE</v>
          </cell>
          <cell r="C6945" t="str">
            <v xml:space="preserve">UN </v>
          </cell>
          <cell r="D6945">
            <v>17680.41</v>
          </cell>
          <cell r="E6945">
            <v>1460.25</v>
          </cell>
          <cell r="F6945">
            <v>19140.66</v>
          </cell>
        </row>
        <row r="6946">
          <cell r="A6946" t="str">
            <v>AUX3071</v>
          </cell>
          <cell r="B6946" t="str">
            <v>BANCADA DE LABORATÓRIO EM GRANITO CINZA ANDORINHA 7,00X0,80M , APOIO EM ALVENARIA, COM SÓCULO, RODAPIA, TESTEIRA, 2 CUBAS DE AÇO INOX 50X40X20 E TORNEIRA - BG30 PADRÃO FNDE</v>
          </cell>
          <cell r="C6946" t="str">
            <v xml:space="preserve">UN </v>
          </cell>
          <cell r="D6946">
            <v>7992.94</v>
          </cell>
          <cell r="E6946">
            <v>898.3</v>
          </cell>
          <cell r="F6946">
            <v>8891.24</v>
          </cell>
        </row>
        <row r="6947">
          <cell r="A6947" t="str">
            <v>AUX3072</v>
          </cell>
          <cell r="B6947" t="str">
            <v>BANCADA DE LABORATÓRIO EM GRANITO CINZA ANDORINHA 7,50X0,80M , APOIO EM ALVENARIA, COM SÓCULO, RODAPIA, TESTEIRA, 3 CUBAS DE AÇO INOX 50X40X20 E TORNEIRA - BG31 PADRÃO FNDE</v>
          </cell>
          <cell r="C6947" t="str">
            <v xml:space="preserve">UN </v>
          </cell>
          <cell r="D6947">
            <v>9689.67</v>
          </cell>
          <cell r="E6947">
            <v>998.57</v>
          </cell>
          <cell r="F6947">
            <v>10688.24</v>
          </cell>
        </row>
        <row r="6948">
          <cell r="A6948" t="str">
            <v>AUX3073</v>
          </cell>
          <cell r="B6948" t="str">
            <v>BANCADA DE LABORATÓRIO EM GRANITO CINZA ANDORINHA 5,00X0,80M , APOIO EM ALVENARIA, COM SÓCULO, RODAPIA, TESTEIRA, 1 CUBA DE AÇO INOX 50X40X20 E TORNEIRA - BG32 PADRÃO FNDE</v>
          </cell>
          <cell r="C6948" t="str">
            <v xml:space="preserve">UN </v>
          </cell>
          <cell r="D6948">
            <v>5342.62</v>
          </cell>
          <cell r="E6948">
            <v>684.75</v>
          </cell>
          <cell r="F6948">
            <v>6027.37</v>
          </cell>
        </row>
        <row r="6949">
          <cell r="A6949" t="str">
            <v>AUX3074</v>
          </cell>
          <cell r="B6949" t="str">
            <v>BANCADA DE LABORATÓRIO EM GRANITO CINZA ANDORINHA 2,35X0,80M , APOIO EM ALVENARIA, COM SÓCULO, RODAPIA E TESTEIRA - BG34 PADRÃO FNDE</v>
          </cell>
          <cell r="C6949" t="str">
            <v xml:space="preserve">UN </v>
          </cell>
          <cell r="D6949">
            <v>1924.13</v>
          </cell>
          <cell r="E6949">
            <v>315.76</v>
          </cell>
          <cell r="F6949">
            <v>2239.89</v>
          </cell>
        </row>
        <row r="6950">
          <cell r="A6950" t="str">
            <v>AUX3276</v>
          </cell>
          <cell r="B6950" t="str">
            <v>BANCADA DE GRANITO PRETO POLIDO PARA LAVATÓRIO E=2CM 1,75 X 0,50 M, INCL. PINGADEIRA E RODAPIA, EMBUTIDO NA PAREDE E APOIADO SOBRE 2 MÃOS FRANCESA - FORNEC. E INST.</v>
          </cell>
          <cell r="C6950" t="str">
            <v xml:space="preserve">UN </v>
          </cell>
          <cell r="D6950">
            <v>973.92</v>
          </cell>
          <cell r="E6950">
            <v>50.64</v>
          </cell>
          <cell r="F6950">
            <v>1024.56</v>
          </cell>
        </row>
        <row r="6951">
          <cell r="A6951" t="str">
            <v>AUX3277</v>
          </cell>
          <cell r="B6951" t="str">
            <v>BANCADA DE GRANITO PRETO POLIDO PARA LAVATÓRIO E=2CM 3,20 X 0,50 M, INCL. PINGADEIRA E RODAPIA, EMBUTIDO NA PAREDE E APOIADO SOBRE 3 MÃOS FRANCESA - FORNEC. E INST.</v>
          </cell>
          <cell r="C6951" t="str">
            <v xml:space="preserve">UN </v>
          </cell>
          <cell r="D6951">
            <v>1766.8</v>
          </cell>
          <cell r="E6951">
            <v>101.27</v>
          </cell>
          <cell r="F6951">
            <v>1868.07</v>
          </cell>
        </row>
        <row r="6952">
          <cell r="A6952" t="str">
            <v>AUX2395</v>
          </cell>
          <cell r="B6952" t="str">
            <v>BANCADA DE GRANITO PRETO POLIDO 3,72 X 0,50 M, SEM CUBA (P/VESTIÁRIO PADRÃO FUNDEPAR) - FORNECIMENTO E INSTALAÇÃO.</v>
          </cell>
          <cell r="C6952" t="str">
            <v>UN</v>
          </cell>
          <cell r="D6952">
            <v>1874.33</v>
          </cell>
          <cell r="E6952">
            <v>104.65</v>
          </cell>
          <cell r="F6952">
            <v>1978.98</v>
          </cell>
        </row>
        <row r="6953">
          <cell r="A6953" t="str">
            <v>AUX3091</v>
          </cell>
          <cell r="B6953" t="str">
            <v>BANCADA DE CONCRETO REVESTIDO C/ GRANITO CINZA POLIDO - BG03 MOD.23 - FORNEC. E EXEC.</v>
          </cell>
          <cell r="C6953" t="str">
            <v>UN</v>
          </cell>
          <cell r="D6953">
            <v>1448.89</v>
          </cell>
          <cell r="E6953">
            <v>109.49</v>
          </cell>
          <cell r="F6953">
            <v>1558.38</v>
          </cell>
        </row>
        <row r="6954">
          <cell r="A6954" t="str">
            <v>AUX1944</v>
          </cell>
          <cell r="B6954" t="str">
            <v>BANCADA DE LAVATÓRIO EM CONCRETO ARMADO 20 MPA E=4 CM, EMBUTIDA NA PAREDE, LARGURA LIVRE DE 60 CM, MÃO FRANCESA ENTRE CUBAS, REVESTIDA COM GRANITO CINZA POLIDO E=2 CM</v>
          </cell>
          <cell r="C6954" t="str">
            <v>M</v>
          </cell>
          <cell r="D6954">
            <v>598.72</v>
          </cell>
          <cell r="E6954">
            <v>67.48</v>
          </cell>
          <cell r="F6954">
            <v>666.2</v>
          </cell>
        </row>
        <row r="6955">
          <cell r="A6955" t="str">
            <v>AUX2375</v>
          </cell>
          <cell r="B6955" t="str">
            <v>BANCADA 3,90X0,60M DE CONCRETO 20MPA E=4 CM, TELA AÇO Q138 10X10CM, EMBUTIDA NA PAREDE, REVESTIDA C/GRANITO CINZA POLIDO E=2 CM, 3 APOIOS EM ALVENARIA REVEST. AZULEJO, EXCETO SÓCULO, 1 CUBA SIMPLES AÇO INOX 50X40X20 CM (CZ00) C/ VÁLVULA CROMADA E SIFÃO PVC, PADRÃO 023 (MÓDULO 15) BG08 - FORNEC. E EXEC.</v>
          </cell>
          <cell r="C6955" t="str">
            <v>UN</v>
          </cell>
          <cell r="D6955">
            <v>2559.6</v>
          </cell>
          <cell r="E6955">
            <v>394.31</v>
          </cell>
          <cell r="F6955">
            <v>2953.91</v>
          </cell>
        </row>
        <row r="6956">
          <cell r="A6956" t="str">
            <v>AUX2376</v>
          </cell>
          <cell r="B6956" t="str">
            <v>BANCADA 3,85X0,60M DE CONCRETO 20MPA E=4 CM, TELA AÇO Q138 10X10CM, EMBUTIDA NA PAREDE, REVESTIDA C/GRANITO CINZA POLIDO E=2 CM, 3 APOIOS EM ALVENARIA REVEST. AZULEJO, EXCETO SÓCULO, 1 CUBA SIMPLES AÇO INOX 50X40X20 CM (CZ00) C/ VÁLVULA CROMADA E SIFÃO PVC, PADRÃO 023 (MÓDULO 15) BG08 - FORNEC. E EXEC.</v>
          </cell>
          <cell r="C6956" t="str">
            <v>UN</v>
          </cell>
          <cell r="D6956">
            <v>2544.37</v>
          </cell>
          <cell r="E6956">
            <v>392.09</v>
          </cell>
          <cell r="F6956">
            <v>2936.46</v>
          </cell>
        </row>
        <row r="6957">
          <cell r="A6957" t="str">
            <v>AUX2377</v>
          </cell>
          <cell r="B6957" t="str">
            <v>BANCADA 5,70X0,80M DE CONCRETO 20MPA E=5 CM, TELA AÇO Q138 10X10CM, EMBUTIDA NA PAREDE, REVESTIDA C/CHAPA DE MADEIRA DE LEI APARELHADA E=3CM E BORRACHA LISA E=10MM, 4 APOIOS EM ALVENARIA REVEST. AZULEJO, EXCETO SÓCULO, PADRÃO 023 (MÓDULO 15) BB - FORNEC. E EXEC.</v>
          </cell>
          <cell r="C6957" t="str">
            <v>UN</v>
          </cell>
          <cell r="D6957">
            <v>2087.94</v>
          </cell>
          <cell r="E6957">
            <v>631.97</v>
          </cell>
          <cell r="F6957">
            <v>2719.91</v>
          </cell>
        </row>
        <row r="6958">
          <cell r="A6958" t="str">
            <v>AUX2378</v>
          </cell>
          <cell r="B6958" t="str">
            <v>BANCADA 5,50X0,80M DE CONCRETO 20MPA E=5 CM, TELA AÇO Q138 10X10CM, EMBUTIDA NA PAREDE, REVESTIDA C/CHAPA DE MADEIRA DE LEI APARELHADA E=3CM E BORRACHA LISA E=10MM, 3 APOIOS EM ALVENARIA REVEST. AZULEJO, EXCETO SÓCULO, PADRÃO 023 (MÓDULO 15) BB - FORNEC. E EXEC.</v>
          </cell>
          <cell r="C6958" t="str">
            <v>UN</v>
          </cell>
          <cell r="D6958">
            <v>2030.65</v>
          </cell>
          <cell r="E6958">
            <v>624.75</v>
          </cell>
          <cell r="F6958">
            <v>2655.4</v>
          </cell>
        </row>
        <row r="6959">
          <cell r="A6959" t="str">
            <v>AUX3197</v>
          </cell>
          <cell r="B6959" t="str">
            <v>BANCADA EM CONCRETO ARMADO, 3,45X0,80M, E=4CM, REVESTIDO COM GRANITO 2CM, COM PRATELEIRAS DE 0,65M, APOIO EM ALVENARIA, INCLUSO CUBA DE AÇO INOX, TORNEIRA E ACESSÓRIOS, EXCETO SÓCULO - BG01 PADRÃO 25 FUNDEPAR</v>
          </cell>
          <cell r="C6959" t="str">
            <v xml:space="preserve">UN </v>
          </cell>
          <cell r="D6959">
            <v>4895.2299999999996</v>
          </cell>
          <cell r="E6959">
            <v>382.45</v>
          </cell>
          <cell r="F6959">
            <v>5277.68</v>
          </cell>
        </row>
        <row r="6960">
          <cell r="A6960" t="str">
            <v>AUX3249</v>
          </cell>
          <cell r="B6960" t="str">
            <v>BANCADA EM CONCRETO ARMADO, FORMATO "U", E=4CM, REVESTIDO COM GRANITO 2CM, COM PRATELEIRAS DE 0,45M, APOIO EM ALVENARIA, INCLUSO CUBA DE AÇO INOX, TORNEIRA E ACESSÓRIOS, EXCETO SÓCULO - BG02 PADRÃO 25 FUNDEPAR</v>
          </cell>
          <cell r="C6960" t="str">
            <v xml:space="preserve">UN </v>
          </cell>
          <cell r="D6960">
            <v>9170.65</v>
          </cell>
          <cell r="E6960">
            <v>844.09</v>
          </cell>
          <cell r="F6960">
            <v>10014.74</v>
          </cell>
        </row>
        <row r="6961">
          <cell r="A6961" t="str">
            <v>AUX3256</v>
          </cell>
          <cell r="B6961" t="str">
            <v>BANCADA EM CONCRETO ARMADO, 1,35X0,50M, E=4CM, REVESTIDO COM GRANITO 2CM - BG03 PADRÃO 25 FUNDEPAR</v>
          </cell>
          <cell r="C6961" t="str">
            <v xml:space="preserve">UN </v>
          </cell>
          <cell r="D6961">
            <v>779.45</v>
          </cell>
          <cell r="E6961">
            <v>66.680000000000007</v>
          </cell>
          <cell r="F6961">
            <v>846.13</v>
          </cell>
        </row>
        <row r="6962">
          <cell r="A6962" t="str">
            <v>AUX3196</v>
          </cell>
          <cell r="B6962" t="str">
            <v>BANCADA EM CONCRETO ARMADO, 1,60X0,60M, E=4CM, REVESTIDO COM GRANITO 2CM, APOIO EM ALVENARIA, EXCETO SÓCULO - BG04 PADRÃO 25 FUNDEPAR</v>
          </cell>
          <cell r="C6962" t="str">
            <v xml:space="preserve">UN </v>
          </cell>
          <cell r="D6962">
            <v>920.69</v>
          </cell>
          <cell r="E6962">
            <v>115.39</v>
          </cell>
          <cell r="F6962">
            <v>1036.08</v>
          </cell>
        </row>
        <row r="6963">
          <cell r="A6963" t="str">
            <v>AUX2788</v>
          </cell>
          <cell r="B6963" t="str">
            <v>BANCADA DE LABORATÓRIO EM CONCRETO ARMADO, 3,15X0,60M, E=4CM, REVESTIDO COM GRANITO 2CM, APOIO EM ALVENARIA, INCLUSO CUBA DE AÇO INOX, TORNEIRA E ACESSÓRIOS - BG06 PADRÃO 25 FUNDEPAR</v>
          </cell>
          <cell r="C6963" t="str">
            <v>UN</v>
          </cell>
          <cell r="D6963">
            <v>4191.04</v>
          </cell>
          <cell r="E6963">
            <v>482.24</v>
          </cell>
          <cell r="F6963">
            <v>4673.28</v>
          </cell>
        </row>
        <row r="6964">
          <cell r="A6964" t="str">
            <v>AUX2789</v>
          </cell>
          <cell r="B6964" t="str">
            <v>BANCADA DE LABORATÓRIO EM CONCRETO ARMADO, 6,80X0,95M, E=4CM, REVESTIDO COM GRANITO 2CM, APOIO EM ALVENARIA, INCLUSO CUBA DE AÇO INOX, TORNEIRA E ACESSÓRIOS - BG07A PADRÃO 25 FUNDEPAR</v>
          </cell>
          <cell r="C6964" t="str">
            <v>UN</v>
          </cell>
          <cell r="D6964">
            <v>9635.2099999999991</v>
          </cell>
          <cell r="E6964">
            <v>792.91</v>
          </cell>
          <cell r="F6964">
            <v>10428.120000000001</v>
          </cell>
        </row>
        <row r="6965">
          <cell r="A6965" t="str">
            <v>AUX2790</v>
          </cell>
          <cell r="B6965" t="str">
            <v>BANCADA DE LABORATÓRIO EM CONCRETO ARMADO, 7,30X0,60M , E=4CM, REVESTIDO COM GRANITO 2CM, APOIO EM ALVENARIA - BG08 PADRÃO 25 FUNDEPAR</v>
          </cell>
          <cell r="C6965" t="str">
            <v>UN</v>
          </cell>
          <cell r="D6965">
            <v>4712.1400000000003</v>
          </cell>
          <cell r="E6965">
            <v>517.28</v>
          </cell>
          <cell r="F6965">
            <v>5229.42</v>
          </cell>
        </row>
        <row r="6966">
          <cell r="A6966" t="str">
            <v>AUX3281</v>
          </cell>
          <cell r="B6966" t="str">
            <v>BANCADA DE LABORATÓRIO EM CONCRETO ARMADO, 3,15X0,60M, E=4CM, REVESTIDO COM GRANITO 2CM, APOIO EM ALVENARIA, INCLUSO CUBA DE AÇO INOX, TORNEIRA E ACESSÓRIOS - BG06 PADRÃO 23 FUNDEPAR</v>
          </cell>
          <cell r="C6966" t="str">
            <v>UN</v>
          </cell>
          <cell r="D6966">
            <v>4191.04</v>
          </cell>
          <cell r="E6966">
            <v>482.24</v>
          </cell>
          <cell r="F6966">
            <v>4673.28</v>
          </cell>
        </row>
        <row r="6967">
          <cell r="A6967" t="str">
            <v>AUX3314</v>
          </cell>
          <cell r="B6967" t="str">
            <v>BANCADA 4,00X0,51M DE CONCRETO 20MPA E=4 CM, TELA AÇO Q138 10X10CM, EMBUTIDA NA PAREDE, MÃO FRANCESA ENTRE CUBAS, REVESTIDA C/GRANITO CINZA POLIDO E=2 CM, 5 CUBAS OVAIS CERÂMICA C/VÁLVULA CROMADA E SIFÃO FLEX. PVC, PADRÃO 023 (MÓDULO 2M - I.S.F) LVL-CB - FORNEC. E EXEC.</v>
          </cell>
          <cell r="C6967" t="str">
            <v>UN</v>
          </cell>
          <cell r="D6967">
            <v>2546.44</v>
          </cell>
          <cell r="E6967">
            <v>426.19</v>
          </cell>
          <cell r="F6967">
            <v>2972.63</v>
          </cell>
        </row>
        <row r="6968">
          <cell r="A6968" t="str">
            <v>AUX3315</v>
          </cell>
          <cell r="B6968" t="str">
            <v>BANCADA 2,40X0,51M DE CONCRETO 20MPA E=4 CM, TELA AÇO Q138 10X10CM, EMBUTIDA NA PAREDE, MÃO FRANCESA ENTRE CUBAS, REVESTIDA C/GRANITO CINZA POLIDO E=2 CM, 3 CUBAS OVAIS CERÂMICA C/VÁLVULA CROMADA E SIFÃO FLEX. PVC, PADRÃO 023 (MÓDULO 2M - I.S.M) LVL-CB - FORNEC. E EXEC.</v>
          </cell>
          <cell r="C6968" t="str">
            <v>UN</v>
          </cell>
          <cell r="D6968">
            <v>1521.47</v>
          </cell>
          <cell r="E6968">
            <v>250.23</v>
          </cell>
          <cell r="F6968">
            <v>1771.7</v>
          </cell>
        </row>
        <row r="6969">
          <cell r="A6969" t="str">
            <v>AUX3590</v>
          </cell>
          <cell r="B6969" t="str">
            <v>BANCADA 2,60X0,60M DE CONCRETO 20MPA E=4 CM, TELA AÇO Q138 10X10CM, EMBUTIDA NA PAREDE, MÃO FRANCESA ENTRE CUBAS, REVESTIDA C/GRANITO POLIDO E=2 CM, 4 CUBAS OVAIS CERÂMICA C/VÁLVULA CROMADA E SIFÃO FLEX. PVC, PADRÃO 023 (MÓDULO MM2A) - FORNEC. E EXEC.</v>
          </cell>
          <cell r="C6969" t="str">
            <v>UN</v>
          </cell>
          <cell r="D6969">
            <v>2078.85</v>
          </cell>
          <cell r="E6969">
            <v>308.14</v>
          </cell>
          <cell r="F6969">
            <v>2386.9899999999998</v>
          </cell>
        </row>
        <row r="6970">
          <cell r="A6970" t="str">
            <v>AUX3327</v>
          </cell>
          <cell r="B6970" t="str">
            <v>BANCADA 1,60X0,60M DE CONCRETO 20MPA E=4 CM, TELA AÇO Q138 10X10CM, EMBUTIDA NA PAREDE, REVESTIDA C/GRANITO CINZA POLIDO E=2 CM, 2 APOIOS EM ALVENARIA REVEST. AZULEJO, EXCETO SÓCULO, PADRÃO 023 (MÓDULO 2M) BG04 - FORNEC. E EXEC.</v>
          </cell>
          <cell r="C6970" t="str">
            <v>UN</v>
          </cell>
          <cell r="D6970">
            <v>637.52</v>
          </cell>
          <cell r="E6970">
            <v>149.37</v>
          </cell>
          <cell r="F6970">
            <v>786.89</v>
          </cell>
        </row>
        <row r="6971">
          <cell r="A6971" t="str">
            <v>AUX3328</v>
          </cell>
          <cell r="B6971" t="str">
            <v>BANCADA 1,27X0,60M DE CONCRETO 20MPA E=4 CM, TELA AÇO Q138 10X10CM, EMBUTIDA NA PAREDE, REVESTIDA C/GRANITO CINZA POLIDO E=2 CM, 2 APOIOS EM ALVENARIA REVEST. AZULEJO, EXCETO SÓCULO, PADRÃO 023 (MÓDULO 2M) BG05 - FORNEC. E EXEC.</v>
          </cell>
          <cell r="C6971" t="str">
            <v>UN</v>
          </cell>
          <cell r="D6971">
            <v>580.96</v>
          </cell>
          <cell r="E6971">
            <v>154.77000000000001</v>
          </cell>
          <cell r="F6971">
            <v>735.73</v>
          </cell>
        </row>
        <row r="6972">
          <cell r="A6972" t="str">
            <v>AUX3329</v>
          </cell>
          <cell r="B6972" t="str">
            <v>BANCADA EM "U" DE CONCRETO 20MPA E=4 CM, TELA AÇO Q138 10X10CM, EMBUTIDA NA PAREDE, REVESTIDA C/GRANITO CINZA POLIDO E=2 CM, COM PRATELEIRA DE MESMO MATERIAL L=45 CM ONDE NÃO HÁ CUBA, 6 APOIOS EM ALVENARIA REVEST. AZULEJO, EXCETO SÓCULO, 2 CUBAS SIMPLES AÇO INOX 50X40X20 CM (CZ00) C/ VÁLVULA CROMADA E SIFÃO PVC, PADRÃO 023 (MÓDULO 2M) BG02 - FORNEC. E EXEC.</v>
          </cell>
          <cell r="C6972" t="str">
            <v>UN</v>
          </cell>
          <cell r="D6972">
            <v>5992.73</v>
          </cell>
          <cell r="E6972">
            <v>924.33</v>
          </cell>
          <cell r="F6972">
            <v>6917.06</v>
          </cell>
        </row>
        <row r="6973">
          <cell r="A6973" t="str">
            <v>AUX3330</v>
          </cell>
          <cell r="B6973" t="str">
            <v>BANCADA 3,55X0,80M DE CONCRETO 20MPA E=4 CM, TELA AÇO Q138 10X10CM, EMBUTIDA NA PAREDE, REVESTIDA C/GRANITO CINZA POLIDO E=2 CM, COM PRATELEIRA DE MESMO MATERIAL L=65 CM ONDE NÃO HÁ CUBA, 3 APOIOS EM ALVENARIA REVEST. AZULEJO, EXCETO SÓCULO, 2 CUBAS SIMPLES AÇO INOX 60X40X30 CM (CZ01) C/ VÁLVULA CROMADA E SIFÃO PVC, PADRÃO 023 (MÓDULO 2M) BG01 - FORNEC. E EXEC.</v>
          </cell>
          <cell r="C6973" t="str">
            <v>UN</v>
          </cell>
          <cell r="D6973">
            <v>2963.1</v>
          </cell>
          <cell r="E6973">
            <v>546.35</v>
          </cell>
          <cell r="F6973">
            <v>3509.45</v>
          </cell>
        </row>
        <row r="6974">
          <cell r="A6974" t="str">
            <v>AUX3331</v>
          </cell>
          <cell r="B6974" t="str">
            <v>BANCADA 169X60 CM DE CONCRETO 20MPA E=4 CM, TELA AÇO Q138 10X10CM, EMBUTIDA NA PAREDE, REVESTIDA C/GRANITO CINZA POLIDO E=2 CM, 1 APOIO EM ALVENARIA REVEST. AZULEJO, EXCETO SÓCULO, 1 CUBA SIMPLES AÇO INOX 50X40X20 CM (CZ00) C/ VÁLVULA CROMADA E SIFÃO PVC, PADRÃO 023 (MÓDULO 2M) BG02 - FORNEC. E EXEC.</v>
          </cell>
          <cell r="C6974" t="str">
            <v>UN</v>
          </cell>
          <cell r="D6974">
            <v>1044.7</v>
          </cell>
          <cell r="E6974">
            <v>169.74</v>
          </cell>
          <cell r="F6974">
            <v>1214.44</v>
          </cell>
        </row>
        <row r="6975">
          <cell r="A6975" t="str">
            <v>AUX3522</v>
          </cell>
          <cell r="B6975" t="str">
            <v>BANCADA DE LABORATÓRIO EM GRANITO CINZA ANDORINHA 3,1X0,80M, 1 APOIO EM CONCRETO ARMADO E 2 APOIO EM ALVENARIA,  COM REVESTIMENTO CERÂMICO 10X10 CM, SENDO 80CM  DE BANCADA REBAIXADO, INCLUSO TESTEIRA  - BANCADA BG2</v>
          </cell>
          <cell r="C6975" t="str">
            <v xml:space="preserve">UN </v>
          </cell>
          <cell r="D6975">
            <v>4430.74</v>
          </cell>
          <cell r="E6975">
            <v>1133.1500000000001</v>
          </cell>
          <cell r="F6975">
            <v>5563.89</v>
          </cell>
        </row>
        <row r="6976">
          <cell r="A6976" t="str">
            <v>AUX3523</v>
          </cell>
          <cell r="B6976" t="str">
            <v>BANCADA DE LABORATÓRIO EM GRANITO CINZA ANDORINHA 3,1X0,80M, APOIO EM ALVENARIA  COM REVESTIMENTO CERÂMICO 10X10 CM, INCLUSO TESTEIRA  - BANCADA BG3</v>
          </cell>
          <cell r="C6976" t="str">
            <v xml:space="preserve">UN </v>
          </cell>
          <cell r="D6976">
            <v>3985.21</v>
          </cell>
          <cell r="E6976">
            <v>973.27</v>
          </cell>
          <cell r="F6976">
            <v>4958.4799999999996</v>
          </cell>
        </row>
        <row r="6977">
          <cell r="A6977" t="str">
            <v>AUX3524</v>
          </cell>
          <cell r="B6977" t="str">
            <v>BANCADA DE LABORATÓRIO EM GRANITO CINZA ANDORINHA 7,05X0,80M, APOIO EM ALVENARIA E SÓCULO DE CONCRETO COM REVESTIMENTO CERÂMICO 10X10 CM, INCLUSO TESTEIRA, 1 CUBA DE AÇO INOX 60X40X20 COMPLETA E TORNEIRA DE MESA TUBO MÓVEL - BAMCADA BG4</v>
          </cell>
          <cell r="C6977" t="str">
            <v xml:space="preserve">UN </v>
          </cell>
          <cell r="D6977">
            <v>9406.9699999999993</v>
          </cell>
          <cell r="E6977">
            <v>1570.23</v>
          </cell>
          <cell r="F6977">
            <v>10977.2</v>
          </cell>
        </row>
        <row r="6978">
          <cell r="A6978" t="str">
            <v>AUX3525</v>
          </cell>
          <cell r="B6978" t="str">
            <v>BANCADA DE LABORATÓRIO EM GRANITO CINZA ANDORINHA3,05X0,70M, APOIO EM ALVENARIA  COM REVESTIMENTO CERÂMICO 10X10 CM, INCLUSO TESTEIRA, 1 CUBA DE AÇO INOX 60X40X20 COMPLETA E TORNEIRA DE MESA TUBO MÓVEL - BAMCADA BG1</v>
          </cell>
          <cell r="C6978" t="str">
            <v xml:space="preserve">UN </v>
          </cell>
          <cell r="D6978">
            <v>5729.1</v>
          </cell>
          <cell r="E6978">
            <v>1081.08</v>
          </cell>
          <cell r="F6978">
            <v>6810.18</v>
          </cell>
        </row>
        <row r="6979">
          <cell r="A6979" t="str">
            <v>AUX3224</v>
          </cell>
          <cell r="B6979" t="str">
            <v>BANCADA DE CONCRETO ARMADO - ESPESSURA 40 MM</v>
          </cell>
          <cell r="C6979" t="str">
            <v>M2</v>
          </cell>
          <cell r="D6979">
            <v>93.69</v>
          </cell>
          <cell r="E6979">
            <v>103.28</v>
          </cell>
          <cell r="F6979">
            <v>196.97</v>
          </cell>
        </row>
        <row r="6980">
          <cell r="A6980" t="str">
            <v>AUX3075</v>
          </cell>
          <cell r="B6980" t="str">
            <v>BANCADA DE CONCRETO POLIDO COM BORDAS ARREDONDADAS - ESPESSURA 50MM</v>
          </cell>
          <cell r="C6980" t="str">
            <v>M2</v>
          </cell>
          <cell r="D6980">
            <v>99.53</v>
          </cell>
          <cell r="E6980">
            <v>109.69</v>
          </cell>
          <cell r="F6980">
            <v>209.22</v>
          </cell>
        </row>
        <row r="6981">
          <cell r="A6981" t="str">
            <v>AUX3076</v>
          </cell>
          <cell r="B6981" t="str">
            <v>BANCADA DE LABORATÓRIO EM CONCRETO POLIDO 5,00X0,80M , APOIO EM ALVENARIA, COM SÓCULO E RODAPIA - BC1 PADRÃO FNDE</v>
          </cell>
          <cell r="C6981" t="str">
            <v xml:space="preserve">UN </v>
          </cell>
          <cell r="D6981">
            <v>1373.06</v>
          </cell>
          <cell r="E6981">
            <v>902.62</v>
          </cell>
          <cell r="F6981">
            <v>2275.6799999999998</v>
          </cell>
        </row>
        <row r="6982">
          <cell r="A6982" t="str">
            <v>AUX3077</v>
          </cell>
          <cell r="B6982" t="str">
            <v>CHAPAS DE BORRACHA SINTÉTICA ASSENTES COM COLA, E=4 A 5MM - LISAS</v>
          </cell>
          <cell r="C6982" t="str">
            <v>M2</v>
          </cell>
          <cell r="D6982">
            <v>120.78</v>
          </cell>
          <cell r="E6982">
            <v>9.56</v>
          </cell>
          <cell r="F6982">
            <v>130.34</v>
          </cell>
        </row>
        <row r="6983">
          <cell r="A6983" t="str">
            <v>AUX3078</v>
          </cell>
          <cell r="B6983" t="str">
            <v>BANCADA DE MADEIRA COMPENSADA REVESTIDA EM FÓRMICA PARA INSTALAÇÃO DE LAVATÓRIO</v>
          </cell>
          <cell r="C6983" t="str">
            <v>M2</v>
          </cell>
          <cell r="D6983">
            <v>259.31</v>
          </cell>
          <cell r="E6983">
            <v>67.61</v>
          </cell>
          <cell r="F6983">
            <v>326.92</v>
          </cell>
        </row>
        <row r="6984">
          <cell r="A6984" t="str">
            <v>AUX3079</v>
          </cell>
          <cell r="B6984" t="str">
            <v>BANCADA DE LABORATÓRIO EM MADEIRA EMBORRACHADA 5,00X0,80M , APOIO EM ALVENARIA, COM SÓCULO E RODAPIA - BB1 PADRÃO FNDE</v>
          </cell>
          <cell r="C6984" t="str">
            <v xml:space="preserve">UN </v>
          </cell>
          <cell r="D6984">
            <v>3387.78</v>
          </cell>
          <cell r="E6984">
            <v>937.42</v>
          </cell>
          <cell r="F6984">
            <v>4325.2</v>
          </cell>
        </row>
        <row r="6985">
          <cell r="A6985" t="str">
            <v>AUX3586</v>
          </cell>
          <cell r="B6985" t="str">
            <v xml:space="preserve">BANCADA DE GRANITO, POLIDO, TIPO ANDORINHA/ QUARTZ/ CASTELO/ CORUMBA/ OU OUTROS  EQUIVALENTES DA REGIÃO, , PARA GUICHÊ, LARGURA 60CM - FORNECIMENTO E INSTALAÇÃO. </v>
          </cell>
          <cell r="C6985" t="str">
            <v>M2</v>
          </cell>
          <cell r="D6985">
            <v>551.97</v>
          </cell>
          <cell r="E6985">
            <v>52.97</v>
          </cell>
          <cell r="F6985">
            <v>604.94000000000005</v>
          </cell>
        </row>
        <row r="6986">
          <cell r="A6986" t="str">
            <v>AUX3587</v>
          </cell>
          <cell r="B6986" t="str">
            <v>BANCADA EM AÇO INOXIDÁVEL, LARGURA 0,30 M</v>
          </cell>
          <cell r="C6986" t="str">
            <v>M2</v>
          </cell>
          <cell r="D6986">
            <v>1793.36</v>
          </cell>
          <cell r="E6986">
            <v>367.84</v>
          </cell>
          <cell r="F6986">
            <v>2161.1999999999998</v>
          </cell>
        </row>
        <row r="6987">
          <cell r="A6987" t="str">
            <v>AUX3591</v>
          </cell>
          <cell r="B6987" t="str">
            <v xml:space="preserve">BANCADA DE AÇO INOXIDÁVEL, PARA GUICHÊ, LARGURA 90CM - FORNECIMENTO E INSTALAÇÃO. </v>
          </cell>
          <cell r="C6987" t="str">
            <v>M2</v>
          </cell>
          <cell r="D6987">
            <v>2574.2199999999998</v>
          </cell>
          <cell r="E6987">
            <v>704.49</v>
          </cell>
          <cell r="F6987">
            <v>3278.71</v>
          </cell>
        </row>
        <row r="6988">
          <cell r="A6988">
            <v>86899</v>
          </cell>
          <cell r="B6988" t="str">
            <v>BANCADA DE MÁRMORE BRANCO POLIDO, DE 0,50 X 0,60 M, PARA LAVATÓRIO - FORNECIMENTO E INSTALAÇÃO. AF_01/2020</v>
          </cell>
          <cell r="C6988" t="str">
            <v>UN</v>
          </cell>
          <cell r="D6988">
            <v>310.42</v>
          </cell>
          <cell r="E6988">
            <v>60.84</v>
          </cell>
          <cell r="F6988">
            <v>371.26</v>
          </cell>
        </row>
        <row r="6989">
          <cell r="A6989">
            <v>86947</v>
          </cell>
          <cell r="B6989" t="str">
            <v>BANCADA MÁRMORE BRANCO, 50 X 60 CM, INCLUSO CUBA DE EMBUTIR OVAL EM LOUÇA BRANCA 35 X 50 CM, VÁLVULA, SIFÃO TIPO GARRAFA E ENGATE FLEXÍVEL 40 CM EM METAL CROMADO E APARELHO MISTURADOR DE MESA, PADRÃO MÉDIO - FORNEC. E INSTALAÇÃO. AF_01/2020</v>
          </cell>
          <cell r="C6989" t="str">
            <v>UN</v>
          </cell>
          <cell r="D6989">
            <v>1437.54</v>
          </cell>
          <cell r="E6989">
            <v>116.56</v>
          </cell>
          <cell r="F6989">
            <v>1554.1</v>
          </cell>
        </row>
        <row r="6990">
          <cell r="A6990">
            <v>86893</v>
          </cell>
          <cell r="B6990" t="str">
            <v>BANCADA DE MÁRMORE BRANCO POLIDO, DE 1,50 X 0,60 M, PARA PIA DE COZINHA - FORNECIMENTO E INSTALAÇÃO. AF_01/2020</v>
          </cell>
          <cell r="C6990" t="str">
            <v>UN</v>
          </cell>
          <cell r="D6990">
            <v>698.26</v>
          </cell>
          <cell r="E6990">
            <v>50.61</v>
          </cell>
          <cell r="F6990">
            <v>748.87</v>
          </cell>
        </row>
        <row r="6991">
          <cell r="A6991">
            <v>86894</v>
          </cell>
          <cell r="B6991" t="str">
            <v>BANCADA DE MÁRMORE SINTÉTICO, DE 120 X 60CM, COM CUBA INTEGRADA - FORNECIMENTO E INSTALAÇÃO. AF_01/2020</v>
          </cell>
          <cell r="C6991" t="str">
            <v>UN</v>
          </cell>
          <cell r="D6991">
            <v>272.38</v>
          </cell>
          <cell r="E6991">
            <v>27.04</v>
          </cell>
          <cell r="F6991">
            <v>299.42</v>
          </cell>
        </row>
        <row r="6992">
          <cell r="A6992">
            <v>86934</v>
          </cell>
          <cell r="B6992" t="str">
            <v>BANCADA DE MÁRMORE SINTÉTICO 120 X 60CM, COM CUBA INTEGRADA, INCLUSO SIFÃO TIPO FLEXÍVEL EM PVC, VÁLVULA EM PLÁSTICO CROMADO TIPO AMERICANA E TORNEIRA CROMADA LONGA, DE PAREDE, PADRÃO POPULAR - FORNECIMENTO E INSTALAÇÃO. AF_01/2020</v>
          </cell>
          <cell r="C6992" t="str">
            <v>UN</v>
          </cell>
          <cell r="D6992">
            <v>373.75</v>
          </cell>
          <cell r="E6992">
            <v>35.409999999999997</v>
          </cell>
          <cell r="F6992">
            <v>409.16</v>
          </cell>
        </row>
        <row r="6993">
          <cell r="A6993">
            <v>86933</v>
          </cell>
          <cell r="B6993" t="str">
            <v>BANCADA DE MÁRMORE SINTÉTICO 120 X 60CM, COM CUBA INTEGRADA, INCLUSO SIFÃO TIPO GARRAFA EM PVC, VÁLVULA EM PLÁSTICO CROMADO TIPO AMERICANA E TORNEIRA CROMADA LONGA, DE PAREDE, PADRÃO POPULAR - FORNECIMENTO E INSTALAÇÃO. AF_01/2020</v>
          </cell>
          <cell r="C6993" t="str">
            <v>UN</v>
          </cell>
          <cell r="D6993">
            <v>382.74</v>
          </cell>
          <cell r="E6993">
            <v>36.74</v>
          </cell>
          <cell r="F6993">
            <v>419.48</v>
          </cell>
        </row>
        <row r="6994">
          <cell r="A6994">
            <v>93396</v>
          </cell>
          <cell r="B6994" t="str">
            <v>BANCADA GRANITO CINZA,  50 X 60 CM, INCL. CUBA DE EMBUTIR OVAL LOUÇA BRANCA 35 X 50 CM, VÁLVULA METAL CROMADO, SIFÃO FLEXÍVEL PVC, ENGATE 30 CM FLEXÍVEL PLÁSTICO E TORNEIRA CROMADA DE MESA, PADRÃO POPULAR - FORNEC. E INSTALAÇÃO. AF_01/2020</v>
          </cell>
          <cell r="C6994" t="str">
            <v>UN</v>
          </cell>
          <cell r="D6994">
            <v>634.6</v>
          </cell>
          <cell r="E6994">
            <v>98.21</v>
          </cell>
          <cell r="F6994">
            <v>732.81</v>
          </cell>
        </row>
        <row r="6995">
          <cell r="A6995">
            <v>93441</v>
          </cell>
          <cell r="B6995" t="str">
            <v>BANCADA GRANITO CINZA  150 X 60 CM, COM CUBA DE EMBUTIR DE AÇO, VÁLVULA AMERICANA EM METAL, SIFÃO FLEXÍVEL EM PVC, ENGATE FLEXÍVEL 30 CM, TORNEIRA CROMADA LONGA, DE PAREDE, 1/2 OU 3/4, P/ COZINHA, PADRÃO POPULAR - FORNEC. E INSTALAÇÃO. AF_01/2020</v>
          </cell>
          <cell r="C6995" t="str">
            <v>UN</v>
          </cell>
          <cell r="D6995">
            <v>1164.55</v>
          </cell>
          <cell r="E6995">
            <v>77.92</v>
          </cell>
          <cell r="F6995">
            <v>1242.47</v>
          </cell>
        </row>
        <row r="6996">
          <cell r="A6996">
            <v>93442</v>
          </cell>
          <cell r="B6996" t="str">
            <v>BANCADA MÁRMORE BRANCO 150 X 60 CM, COM CUBA DE EMBUTIR DE AÇO, VÁLVULA AMERICANA E SIFÃO TIPO GARRAFA EM METAL , ENGATE FLEXÍVEL 30 CM, TORNEIRA CROMADA, DE MESA, 1/2 OU 3/4, PARA PIA COZINHA, PADRÃO ALTO - FORNEC. E INSTALAÇÃO. AF_01/2020</v>
          </cell>
          <cell r="C6996" t="str">
            <v>UN</v>
          </cell>
          <cell r="D6996">
            <v>1548.31</v>
          </cell>
          <cell r="E6996">
            <v>84.13</v>
          </cell>
          <cell r="F6996">
            <v>1632.44</v>
          </cell>
        </row>
        <row r="6997">
          <cell r="A6997"/>
          <cell r="B6997" t="str">
            <v>TAMPOS</v>
          </cell>
          <cell r="C6997"/>
          <cell r="D6997"/>
          <cell r="E6997"/>
          <cell r="F6997"/>
        </row>
        <row r="6998">
          <cell r="A6998" t="str">
            <v>AUX2499</v>
          </cell>
          <cell r="B6998" t="str">
            <v>TAMPO DE AÇO INOX P/ BANCADAS</v>
          </cell>
          <cell r="C6998" t="str">
            <v>M2</v>
          </cell>
          <cell r="D6998">
            <v>1056.1099999999999</v>
          </cell>
          <cell r="E6998">
            <v>108.9</v>
          </cell>
          <cell r="F6998">
            <v>1165.01</v>
          </cell>
        </row>
        <row r="6999">
          <cell r="A6999" t="str">
            <v>AUX2003</v>
          </cell>
          <cell r="B6999" t="str">
            <v>TAMPO PARA BANCADA ÚMIDA - GRANITO PRETO TIJUCA POLIDO 2CM</v>
          </cell>
          <cell r="C6999" t="str">
            <v>M2</v>
          </cell>
          <cell r="D6999">
            <v>830.67</v>
          </cell>
          <cell r="E6999">
            <v>72.53</v>
          </cell>
          <cell r="F6999">
            <v>903.2</v>
          </cell>
        </row>
        <row r="7000">
          <cell r="A7000" t="str">
            <v>AUX3261</v>
          </cell>
          <cell r="B7000" t="str">
            <v>TAMPO PARA BANCADA ÚMIDA DE GRANITO CINZA POLIDO - ESPESSURA 2 CM</v>
          </cell>
          <cell r="C7000" t="str">
            <v>M2</v>
          </cell>
          <cell r="D7000">
            <v>651.73</v>
          </cell>
          <cell r="E7000">
            <v>72.53</v>
          </cell>
          <cell r="F7000">
            <v>724.26</v>
          </cell>
        </row>
        <row r="7001">
          <cell r="A7001" t="str">
            <v>AUX2683</v>
          </cell>
          <cell r="B7001" t="str">
            <v>RODAPIA EM GRANITO CINZA POLIDO, L=10 CM, E= 2 CM, APLICADO COM ARGAMASSA INDUSTRIALIZADA</v>
          </cell>
          <cell r="C7001" t="str">
            <v>M</v>
          </cell>
          <cell r="D7001">
            <v>65.930000000000007</v>
          </cell>
          <cell r="E7001">
            <v>8.9700000000000006</v>
          </cell>
          <cell r="F7001">
            <v>74.900000000000006</v>
          </cell>
        </row>
        <row r="7002">
          <cell r="A7002" t="str">
            <v>AUX2363</v>
          </cell>
          <cell r="B7002" t="str">
            <v>RODAPIA EM CINZA ANDORINHA, L=15CM, E=2CM, APLICADO COM ARGAMASSA INDUSTRIALIZADA</v>
          </cell>
          <cell r="C7002" t="str">
            <v>M</v>
          </cell>
          <cell r="D7002">
            <v>79.56</v>
          </cell>
          <cell r="E7002">
            <v>8.9700000000000006</v>
          </cell>
          <cell r="F7002">
            <v>88.53</v>
          </cell>
        </row>
        <row r="7003">
          <cell r="A7003" t="str">
            <v>AUX3262</v>
          </cell>
          <cell r="B7003" t="str">
            <v>TESTEIRA EM GRANITO CINZA POLIDO, H=5 CM, E= 2 CM, APLICADO COM ARGAMASSA INDUSTRIALIZADA</v>
          </cell>
          <cell r="C7003" t="str">
            <v>M</v>
          </cell>
          <cell r="D7003">
            <v>32.700000000000003</v>
          </cell>
          <cell r="E7003">
            <v>4.28</v>
          </cell>
          <cell r="F7003">
            <v>36.979999999999997</v>
          </cell>
        </row>
        <row r="7004">
          <cell r="A7004" t="str">
            <v>AUX3263</v>
          </cell>
          <cell r="B7004" t="str">
            <v>TESTEIRA EM GRANITO CINZA POLIDO, H=8 CM, E= 2 CM, APLICADO COM ARGAMASSA INDUSTRIALIZADA</v>
          </cell>
          <cell r="C7004" t="str">
            <v>M</v>
          </cell>
          <cell r="D7004">
            <v>52.33</v>
          </cell>
          <cell r="E7004">
            <v>6.85</v>
          </cell>
          <cell r="F7004">
            <v>59.18</v>
          </cell>
        </row>
        <row r="7005">
          <cell r="A7005" t="str">
            <v>AUX2921</v>
          </cell>
          <cell r="B7005" t="str">
            <v>TESTEIRA EM GRANITO CINZA POLIDO, H=10 CM, E= 2 CM, APLICADO COM ARGAMASSA INDUSTRIALIZADA</v>
          </cell>
          <cell r="C7005" t="str">
            <v>M</v>
          </cell>
          <cell r="D7005">
            <v>119.75</v>
          </cell>
          <cell r="E7005">
            <v>8.56</v>
          </cell>
          <cell r="F7005">
            <v>128.31</v>
          </cell>
        </row>
        <row r="7006">
          <cell r="A7006"/>
          <cell r="B7006" t="str">
            <v>PRATELEIRAS</v>
          </cell>
          <cell r="C7006"/>
          <cell r="D7006"/>
          <cell r="E7006"/>
          <cell r="F7006"/>
        </row>
        <row r="7007">
          <cell r="A7007" t="str">
            <v>AUX1946</v>
          </cell>
          <cell r="B7007" t="str">
            <v>PRATELEIRA EM GRANITO CINZA POLIDO, E= 3 CM, ASSENTADO COM ARGAMASSA</v>
          </cell>
          <cell r="C7007" t="str">
            <v>M2</v>
          </cell>
          <cell r="D7007">
            <v>700.35</v>
          </cell>
          <cell r="E7007">
            <v>117.91</v>
          </cell>
          <cell r="F7007">
            <v>818.26</v>
          </cell>
        </row>
        <row r="7008">
          <cell r="A7008" t="str">
            <v>AUX2249</v>
          </cell>
          <cell r="B7008" t="str">
            <v>PRATELEIRA EM GRANITO PRETO, ESP= 2CM</v>
          </cell>
          <cell r="C7008" t="str">
            <v>M2</v>
          </cell>
          <cell r="D7008">
            <v>793.08</v>
          </cell>
          <cell r="E7008">
            <v>117.91</v>
          </cell>
          <cell r="F7008">
            <v>910.99</v>
          </cell>
        </row>
        <row r="7009">
          <cell r="A7009" t="str">
            <v>AUX3195</v>
          </cell>
          <cell r="B7009" t="str">
            <v>PRATELEIRA EM CONCRETO ARMADO E=4 CM, REVESTIDA COM GRANITO E=2 CM, EMBUTIDA NA PAREDE - PTC PADRÃO 025 FUNDEPAR</v>
          </cell>
          <cell r="C7009" t="str">
            <v>M</v>
          </cell>
          <cell r="D7009">
            <v>421.03</v>
          </cell>
          <cell r="E7009">
            <v>34.479999999999997</v>
          </cell>
          <cell r="F7009">
            <v>455.51</v>
          </cell>
        </row>
        <row r="7010">
          <cell r="A7010" t="str">
            <v>AUX3303</v>
          </cell>
          <cell r="B7010" t="str">
            <v>PRATELEIRAS EM GRANITO CINZA ANDORINHA 82,5X40CM (5 NÍVEIS), E=2,0CM, APOIO NAS LATERAIS EM RODAPIA DE 5CM - FORNEC. E INST.</v>
          </cell>
          <cell r="C7010" t="str">
            <v>CJ</v>
          </cell>
          <cell r="D7010">
            <v>1372.88</v>
          </cell>
          <cell r="E7010">
            <v>86.95</v>
          </cell>
          <cell r="F7010">
            <v>1459.83</v>
          </cell>
        </row>
        <row r="7011">
          <cell r="A7011" t="str">
            <v>AUX3304</v>
          </cell>
          <cell r="B7011" t="str">
            <v>PRATELEIRAS EM GRANITO CINZA ANDORINHA 2X 2,35X0,40M (5 NÍVEIS) + 1,05X0,40M (3 NÍVEIS), E=2,0CM, APOIO EM MÃO FRANCESA EM BARRA DE FERRO CHATO RETANGULAR 2" X 1/4", REFORÇADA, 30 X 25 CM - FORNEC. E INST.</v>
          </cell>
          <cell r="C7011" t="str">
            <v>CJ</v>
          </cell>
          <cell r="D7011">
            <v>4914.01</v>
          </cell>
          <cell r="E7011">
            <v>184.46</v>
          </cell>
          <cell r="F7011">
            <v>5098.47</v>
          </cell>
        </row>
        <row r="7012">
          <cell r="A7012" t="str">
            <v>AUX3305</v>
          </cell>
          <cell r="B7012" t="str">
            <v>PRATELEIRAS EM GRANITO CINZA ANDORINHA 2,35X0,40M (5 NÍVEIS), E=2,0CM, APOIO EM MÃO FRANCESA EM BARRA DE FERRO CHATO RETANGULAR 2" X 1/4", REFORÇADA, 30 X 25 CM - FORNEC. E INST.</v>
          </cell>
          <cell r="C7012" t="str">
            <v>CJ</v>
          </cell>
          <cell r="D7012">
            <v>3554.03</v>
          </cell>
          <cell r="E7012">
            <v>145.47</v>
          </cell>
          <cell r="F7012">
            <v>3699.5</v>
          </cell>
        </row>
        <row r="7013">
          <cell r="A7013" t="str">
            <v>AUX3306</v>
          </cell>
          <cell r="B7013" t="str">
            <v>PRATELEIRAS EM GRANITO CINZA ANDORINHA 2X 1,13X0,50M, E=2,0CM, APOIO EM MÃO FRANCESA EM BARRA DE FERRO CHATO RETANGULAR 2" X 1/4", REFORÇADA, 30 X 25 CM - FORNEC. E INST.</v>
          </cell>
          <cell r="C7013" t="str">
            <v>CJ</v>
          </cell>
          <cell r="D7013">
            <v>1046.92</v>
          </cell>
          <cell r="E7013">
            <v>44.57</v>
          </cell>
          <cell r="F7013">
            <v>1091.49</v>
          </cell>
        </row>
        <row r="7014">
          <cell r="A7014" t="str">
            <v>AUX3307</v>
          </cell>
          <cell r="B7014" t="str">
            <v>PRATELEIRAS EM GRANITO CINZA ANDORINHA 2X 1,13X0,50M, E=2,0CM, APOIO EM MÃO FRANCESA EM BARRA DE FERRO CHATO RETANGULAR 2" X 1/4", REFORÇADA, 30 X 25 CM - FORNEC. E INST.</v>
          </cell>
          <cell r="C7014" t="str">
            <v>CJ</v>
          </cell>
          <cell r="D7014">
            <v>835.17</v>
          </cell>
          <cell r="E7014">
            <v>34.82</v>
          </cell>
          <cell r="F7014">
            <v>869.99</v>
          </cell>
        </row>
        <row r="7015">
          <cell r="A7015" t="str">
            <v>AUX3332</v>
          </cell>
          <cell r="B7015" t="str">
            <v>PRATELEIRA 210X40 CM, C/4 NÍVEIS, DE CONCRETO 20MPA E=4 CM, TELA AÇO Q138 10X10CM, EMBUTIDA NA PAREDE, REVESTIDA C/GRANITO CINZA POLIDO E=2 CM, EXCETO SÓCULO, PADRÃO 023 (MÓDULO 2M) PTC - FORNEC. E EXEC.</v>
          </cell>
          <cell r="C7015" t="str">
            <v>CJ</v>
          </cell>
          <cell r="D7015">
            <v>2000.69</v>
          </cell>
          <cell r="E7015">
            <v>377.89</v>
          </cell>
          <cell r="F7015">
            <v>2378.58</v>
          </cell>
        </row>
        <row r="7016">
          <cell r="A7016" t="str">
            <v>AUX3333</v>
          </cell>
          <cell r="B7016" t="str">
            <v>PRATELEIRA 170X40 CM, C/4 NÍVEIS, DE CONCRETO 20MPA E=4 CM, TELA AÇO Q138 10X10CM, EMBUTIDA NA PAREDE, REVESTIDA C/GRANITO CINZA POLIDO E=2 CM, EXCETO SÓCULO, PADRÃO 023 (PTC) - FORNEC. E EXEC.</v>
          </cell>
          <cell r="C7016" t="str">
            <v>CJ</v>
          </cell>
          <cell r="D7016">
            <v>1620.46</v>
          </cell>
          <cell r="E7016">
            <v>307.06</v>
          </cell>
          <cell r="F7016">
            <v>1927.52</v>
          </cell>
        </row>
        <row r="7017">
          <cell r="A7017" t="str">
            <v>AUX3334</v>
          </cell>
          <cell r="B7017" t="str">
            <v>PRATELEIRA 165X40 CM, C/4 NÍVEIS, DE CONCRETO 20MPA E=4 CM, TELA AÇO Q138 10X10CM, EMBUTIDA NA PAREDE, REVESTIDA C/GRANITO CINZA POLIDO E=2 CM, EXCETO SÓCULO, PADRÃO 023 (PTC) - FORNEC. E EXEC.</v>
          </cell>
          <cell r="C7017" t="str">
            <v>CJ</v>
          </cell>
          <cell r="D7017">
            <v>1620.46</v>
          </cell>
          <cell r="E7017">
            <v>307.06</v>
          </cell>
          <cell r="F7017">
            <v>1927.52</v>
          </cell>
        </row>
        <row r="7018">
          <cell r="A7018"/>
          <cell r="B7018" t="str">
            <v>BANCO ARTICULADO</v>
          </cell>
          <cell r="C7018"/>
          <cell r="D7018"/>
          <cell r="E7018"/>
          <cell r="F7018"/>
        </row>
        <row r="7019">
          <cell r="A7019">
            <v>100875</v>
          </cell>
          <cell r="B7019" t="str">
            <v>BANCO ARTICULADO, EM ACO INOX, PARA PCD, FIXADO NA PAREDE - FORNECIMENTO E INSTALAÇÃO. AF_01/2020</v>
          </cell>
          <cell r="C7019" t="str">
            <v>UN</v>
          </cell>
          <cell r="D7019">
            <v>1033.29</v>
          </cell>
          <cell r="E7019">
            <v>32.79</v>
          </cell>
          <cell r="F7019">
            <v>1066.08</v>
          </cell>
        </row>
        <row r="7020">
          <cell r="A7020"/>
          <cell r="B7020" t="str">
            <v>TANQUES</v>
          </cell>
          <cell r="C7020"/>
          <cell r="D7020"/>
          <cell r="E7020"/>
          <cell r="F7020"/>
        </row>
        <row r="7021">
          <cell r="A7021">
            <v>86872</v>
          </cell>
          <cell r="B7021" t="str">
            <v>TANQUE DE LOUÇA BRANCA COM COLUNA, 30L OU EQUIVALENTE - FORNECIMENTO E INSTALAÇÃO. AF_01/2020</v>
          </cell>
          <cell r="C7021" t="str">
            <v>UN</v>
          </cell>
          <cell r="D7021">
            <v>640.04</v>
          </cell>
          <cell r="E7021">
            <v>48.17</v>
          </cell>
          <cell r="F7021">
            <v>688.21</v>
          </cell>
        </row>
        <row r="7022">
          <cell r="A7022">
            <v>86920</v>
          </cell>
          <cell r="B7022" t="str">
            <v>TANQUE DE LOUÇA BRANCA COM COLUNA, 30L OU EQUIVALENTE, INCLUSO SIFÃO FLEXÍVEL EM PVC, VÁLVULA PLÁSTICA E TORNEIRA DE METAL CROMADO PADRÃO POPULAR - FORNECIMENTO E INSTALAÇÃO. AF_01/2020</v>
          </cell>
          <cell r="C7022" t="str">
            <v>UN</v>
          </cell>
          <cell r="D7022">
            <v>698.09</v>
          </cell>
          <cell r="E7022">
            <v>57.47</v>
          </cell>
          <cell r="F7022">
            <v>755.56</v>
          </cell>
        </row>
        <row r="7023">
          <cell r="A7023">
            <v>86919</v>
          </cell>
          <cell r="B7023" t="str">
            <v>TANQUE DE LOUÇA BRANCA COM COLUNA, 30L OU EQUIVALENTE, INCLUSO SIFÃO FLEXÍVEL EM PVC, VÁLVULA METÁLICA E TORNEIRA DE METAL CROMADO PADRÃO MÉDIO - FORNECIMENTO E INSTALAÇÃO. AF_01/2020</v>
          </cell>
          <cell r="C7023" t="str">
            <v>UN</v>
          </cell>
          <cell r="D7023">
            <v>846.12</v>
          </cell>
          <cell r="E7023">
            <v>58.77</v>
          </cell>
          <cell r="F7023">
            <v>904.89</v>
          </cell>
        </row>
        <row r="7024">
          <cell r="A7024">
            <v>86921</v>
          </cell>
          <cell r="B7024" t="str">
            <v>TANQUE DE LOUÇA BRANCA COM COLUNA, 30L OU EQUIVALENTE, INCLUSO SIFÃO FLEXÍVEL EM PVC, VÁLVULA PLÁSTICA E TORNEIRA DE PLÁSTICO - FORNECIMENTO E INSTALAÇÃO. AF_01/2020</v>
          </cell>
          <cell r="C7024" t="str">
            <v>UN</v>
          </cell>
          <cell r="D7024">
            <v>676.02</v>
          </cell>
          <cell r="E7024">
            <v>57.47</v>
          </cell>
          <cell r="F7024">
            <v>733.49</v>
          </cell>
        </row>
        <row r="7025">
          <cell r="A7025" t="str">
            <v>AUX3101</v>
          </cell>
          <cell r="B7025" t="str">
            <v>TANQUE DE LOUÇA BRANCA COM COLUNA, 40L OU EQUIVALENTE, INCLUSO SIFÃO FLEXÍVEL EM PVC, VÁLVULA METÁLICA E TORNEIRA DE METAL CROMADO PADRÃO MÉDIO</v>
          </cell>
          <cell r="C7025" t="str">
            <v>UN</v>
          </cell>
          <cell r="D7025">
            <v>1371.03</v>
          </cell>
          <cell r="E7025">
            <v>58.79</v>
          </cell>
          <cell r="F7025">
            <v>1429.82</v>
          </cell>
        </row>
        <row r="7026">
          <cell r="A7026">
            <v>86874</v>
          </cell>
          <cell r="B7026" t="str">
            <v>TANQUE DE LOUÇA BRANCA SUSPENSO, 18L OU EQUIVALENTE - FORNECIMENTO E INSTALAÇÃO. AF_01/2020</v>
          </cell>
          <cell r="C7026" t="str">
            <v>UN</v>
          </cell>
          <cell r="D7026">
            <v>457.77</v>
          </cell>
          <cell r="E7026">
            <v>22.61</v>
          </cell>
          <cell r="F7026">
            <v>480.38</v>
          </cell>
        </row>
        <row r="7027">
          <cell r="A7027">
            <v>86923</v>
          </cell>
          <cell r="B7027" t="str">
            <v>TANQUE DE LOUÇA BRANCA SUSPENSO, 18L OU EQUIVALENTE, INCLUSO SIFÃO TIPO GARRAFA EM PVC, VÁLVULA PLÁSTICA E TORNEIRA DE METAL CROMADO PADRÃO POPULAR - FORNECIMENTO E INSTALAÇÃO. AF_01/2020</v>
          </cell>
          <cell r="C7027" t="str">
            <v>UN</v>
          </cell>
          <cell r="D7027">
            <v>524.82000000000005</v>
          </cell>
          <cell r="E7027">
            <v>33.229999999999997</v>
          </cell>
          <cell r="F7027">
            <v>558.04999999999995</v>
          </cell>
        </row>
        <row r="7028">
          <cell r="A7028">
            <v>86922</v>
          </cell>
          <cell r="B7028" t="str">
            <v>TANQUE DE LOUÇA BRANCA SUSPENSO, 18L OU EQUIVALENTE, INCLUSO SIFÃO TIPO GARRAFA EM METAL CROMADO, VÁLVULA METÁLICA E TORNEIRA DE METAL CROMADO PADRÃO MÉDIO - FORNECIMENTO E INSTALAÇÃO. AF_01/2020</v>
          </cell>
          <cell r="C7028" t="str">
            <v>UN</v>
          </cell>
          <cell r="D7028">
            <v>1032.31</v>
          </cell>
          <cell r="E7028">
            <v>38.11</v>
          </cell>
          <cell r="F7028">
            <v>1070.42</v>
          </cell>
        </row>
        <row r="7029">
          <cell r="A7029">
            <v>86924</v>
          </cell>
          <cell r="B7029" t="str">
            <v>TANQUE DE LOUÇA BRANCA SUSPENSO, 18L OU EQUIVALENTE, INCLUSO SIFÃO TIPO GARRAFA EM PVC, VÁLVULA PLÁSTICA E TORNEIRA DE PLÁSTICO - FORNECIMENTO E INSTALAÇÃO. AF_01/2020</v>
          </cell>
          <cell r="C7029" t="str">
            <v>UN</v>
          </cell>
          <cell r="D7029">
            <v>502.75</v>
          </cell>
          <cell r="E7029">
            <v>33.229999999999997</v>
          </cell>
          <cell r="F7029">
            <v>535.98</v>
          </cell>
        </row>
        <row r="7030">
          <cell r="A7030">
            <v>86876</v>
          </cell>
          <cell r="B7030" t="str">
            <v>TANQUE DE MÁRMORE SINTÉTICO SUSPENSO, 22L OU EQUIVALENTE - FORNECIMENTO E INSTALAÇÃO. AF_01/2020</v>
          </cell>
          <cell r="C7030" t="str">
            <v>UN</v>
          </cell>
          <cell r="D7030">
            <v>268.38</v>
          </cell>
          <cell r="E7030">
            <v>19.8</v>
          </cell>
          <cell r="F7030">
            <v>288.18</v>
          </cell>
        </row>
        <row r="7031">
          <cell r="A7031">
            <v>86929</v>
          </cell>
          <cell r="B7031" t="str">
            <v>TANQUE DE MÁRMORE SINTÉTICO SUSPENSO, 22L OU EQUIVALENTE, INCLUSO SIFÃO FLEXÍVEL EM PVC, VÁLVULA PLÁSTICA E TORNEIRA DE METAL CROMADO PADRÃO POPULAR - FORNECIMENTO E INSTALAÇÃO. AF_01/2020</v>
          </cell>
          <cell r="C7031" t="str">
            <v>UN</v>
          </cell>
          <cell r="D7031">
            <v>326.43</v>
          </cell>
          <cell r="E7031">
            <v>29.1</v>
          </cell>
          <cell r="F7031">
            <v>355.53</v>
          </cell>
        </row>
        <row r="7032">
          <cell r="A7032">
            <v>86930</v>
          </cell>
          <cell r="B7032" t="str">
            <v>TANQUE DE MÁRMORE SINTÉTICO SUSPENSO, 22L OU EQUIVALENTE, INCLUSO SIFÃO FLEXÍVEL EM PVC, VÁLVULA PLÁSTICA E TORNEIRA DE PLÁSTICO - FORNECIMENTO E INSTALAÇÃO. AF_01/2020</v>
          </cell>
          <cell r="C7032" t="str">
            <v>UN</v>
          </cell>
          <cell r="D7032">
            <v>304.36</v>
          </cell>
          <cell r="E7032">
            <v>29.1</v>
          </cell>
          <cell r="F7032">
            <v>333.46</v>
          </cell>
        </row>
        <row r="7033">
          <cell r="A7033">
            <v>86927</v>
          </cell>
          <cell r="B7033" t="str">
            <v>TANQUE DE MÁRMORE SINTÉTICO SUSPENSO, 22L OU EQUIVALENTE, INCLUSO SIFÃO TIPO GARRAFA EM PVC, VÁLVULA PLÁSTICA E TORNEIRA DE METAL CROMADO PADRÃO POPULAR - FORNEC. E INSTALAÇÃO. AF_01/2020</v>
          </cell>
          <cell r="C7033" t="str">
            <v>UN</v>
          </cell>
          <cell r="D7033">
            <v>335.42</v>
          </cell>
          <cell r="E7033">
            <v>30.43</v>
          </cell>
          <cell r="F7033">
            <v>365.85</v>
          </cell>
        </row>
        <row r="7034">
          <cell r="A7034">
            <v>86928</v>
          </cell>
          <cell r="B7034" t="str">
            <v>TANQUE DE MÁRMORE SINTÉTICO SUSPENSO, 22L OU EQUIVALENTE, INCLUSO SIFÃO TIPO GARRAFA EM PVC, VÁLVULA PLÁSTICA E TORNEIRA DE PLÁSTICO - FORNECIMENTO E INSTALAÇÃO. AF_01/2020</v>
          </cell>
          <cell r="C7034" t="str">
            <v>UN</v>
          </cell>
          <cell r="D7034">
            <v>313.35000000000002</v>
          </cell>
          <cell r="E7034">
            <v>30.43</v>
          </cell>
          <cell r="F7034">
            <v>343.78</v>
          </cell>
        </row>
        <row r="7035">
          <cell r="A7035">
            <v>86925</v>
          </cell>
          <cell r="B7035" t="str">
            <v>TANQUE DE MÁRMORE SINTÉTICO COM COLUNA, 22L OU EQUIVALENTE, INCLUSO SIFÃO FLEXÍVEL EM PVC, VÁLVULA PLÁSTICA E TORNEIRA DE METAL CROMADO PADRÃO POPULAR - FORNECIMENTO E INSTALAÇÃO. AF_01/2020</v>
          </cell>
          <cell r="C7035" t="str">
            <v>UN</v>
          </cell>
          <cell r="D7035">
            <v>534.82000000000005</v>
          </cell>
          <cell r="E7035">
            <v>36.64</v>
          </cell>
          <cell r="F7035">
            <v>571.46</v>
          </cell>
        </row>
        <row r="7036">
          <cell r="A7036">
            <v>86926</v>
          </cell>
          <cell r="B7036" t="str">
            <v>TANQUE DE MÁRMORE SINTÉTICO COM COLUNA, 22L OU EQUIVALENTE, INCLUSO SIFÃO FLEXÍVEL EM PVC, VÁLVULA PLÁSTICA E TORNEIRA DE PLÁSTICO - FORNECIMENTO E INSTALAÇÃO. AF_01/2020</v>
          </cell>
          <cell r="C7036" t="str">
            <v>UN</v>
          </cell>
          <cell r="D7036">
            <v>512.75</v>
          </cell>
          <cell r="E7036">
            <v>36.64</v>
          </cell>
          <cell r="F7036">
            <v>549.39</v>
          </cell>
        </row>
        <row r="7037">
          <cell r="A7037">
            <v>86875</v>
          </cell>
          <cell r="B7037" t="str">
            <v>TANQUE DE MÁRMORE SINTÉTICO COM COLUNA, 22L OU EQUIVALENTE   FORNECIMENTO E INSTALAÇÃO. AF_01/2020</v>
          </cell>
          <cell r="C7037" t="str">
            <v>UN</v>
          </cell>
          <cell r="D7037">
            <v>476.76</v>
          </cell>
          <cell r="E7037">
            <v>27.35</v>
          </cell>
          <cell r="F7037">
            <v>504.11</v>
          </cell>
        </row>
        <row r="7038">
          <cell r="A7038" t="str">
            <v>AUX3084</v>
          </cell>
          <cell r="B7038" t="str">
            <v>TANQUE EM CONCRETO 1,00X1,00M, H=0,90, REV. 1 FACE PASTILHA CERÂMICA, REV. INT. RESINA SINTÉTICA EPÓXI, COM TORNEIRA - TQ3 PADRÃO FNDE</v>
          </cell>
          <cell r="C7038" t="str">
            <v>UN</v>
          </cell>
          <cell r="D7038">
            <v>1763.75</v>
          </cell>
          <cell r="E7038">
            <v>419.4</v>
          </cell>
          <cell r="F7038">
            <v>2183.15</v>
          </cell>
        </row>
        <row r="7039">
          <cell r="A7039" t="str">
            <v>AUX3085</v>
          </cell>
          <cell r="B7039" t="str">
            <v>TANQUE EM CONCRETO 1,00X1,00M, H=0,90, REV. 2 FACES PASTILHA CERÂMICA, REV. INT. RESINA SINTÉTICA EPÓXI, COM TORNEIRA - TQ3 PADRÃO FNDE</v>
          </cell>
          <cell r="C7039" t="str">
            <v>UN</v>
          </cell>
          <cell r="D7039">
            <v>1967.53</v>
          </cell>
          <cell r="E7039">
            <v>477.35</v>
          </cell>
          <cell r="F7039">
            <v>2444.88</v>
          </cell>
        </row>
        <row r="7040">
          <cell r="A7040" t="str">
            <v>AUX0175</v>
          </cell>
          <cell r="B7040" t="str">
            <v>TANQUE EM AÇO INOX CHAPA 18 60X50X40 CM, C/ VÁLVULA AMERICANA CROMADA 3.1/2"X 1.1/2" E SIFÃO METAL CROMADO AMERICANA 1.1/2"X2" - FORNEC. E INST.</v>
          </cell>
          <cell r="C7040" t="str">
            <v>UN</v>
          </cell>
          <cell r="D7040">
            <v>2199.34</v>
          </cell>
          <cell r="E7040">
            <v>56.17</v>
          </cell>
          <cell r="F7040">
            <v>2255.5100000000002</v>
          </cell>
        </row>
        <row r="7041">
          <cell r="A7041" t="str">
            <v>AUX0176</v>
          </cell>
          <cell r="B7041" t="str">
            <v>TANQUE EM AÇO INOX CHAPA 18 60X80X30 CM, C/ VÁLVULA AMERICANA CROMADA 3.1/2"X 1.1/2" E SIFÃO METAL CROMADO AMERICANA 1.1/2"X2" - FORNEC. E INST.</v>
          </cell>
          <cell r="C7041" t="str">
            <v>UN</v>
          </cell>
          <cell r="D7041">
            <v>2377.8200000000002</v>
          </cell>
          <cell r="E7041">
            <v>56.17</v>
          </cell>
          <cell r="F7041">
            <v>2433.9899999999998</v>
          </cell>
        </row>
        <row r="7042">
          <cell r="A7042" t="str">
            <v>AUX0177</v>
          </cell>
          <cell r="B7042" t="str">
            <v>TANQUE EM AÇO INOX CHAPA 18 60X50X50 CM, C/ VÁLVULA AMERICANA CROMADA 3.1/2"X 1.1/2" E SIFÃO METAL CROMADO AMERICANA 1.1/2"X2" - FORNEC. E INST.</v>
          </cell>
          <cell r="C7042" t="str">
            <v>UN</v>
          </cell>
          <cell r="D7042">
            <v>2636.25</v>
          </cell>
          <cell r="E7042">
            <v>56.17</v>
          </cell>
          <cell r="F7042">
            <v>2692.42</v>
          </cell>
        </row>
        <row r="7043">
          <cell r="A7043" t="str">
            <v>AUX3162</v>
          </cell>
          <cell r="B7043" t="str">
            <v>TANQUE EM AÇO INOXIDÁVEL ACETINADO 30L, COM ESFREGADOR, VÁLVULA E SIFÃO- FORNEC. E INST.</v>
          </cell>
          <cell r="C7043" t="str">
            <v xml:space="preserve">UN </v>
          </cell>
          <cell r="D7043">
            <v>626.44000000000005</v>
          </cell>
          <cell r="E7043">
            <v>31.82</v>
          </cell>
          <cell r="F7043">
            <v>658.26</v>
          </cell>
        </row>
        <row r="7044">
          <cell r="A7044"/>
          <cell r="B7044" t="str">
            <v>CUBAS E PIAS</v>
          </cell>
          <cell r="C7044"/>
          <cell r="D7044"/>
          <cell r="E7044"/>
          <cell r="F7044"/>
        </row>
        <row r="7045">
          <cell r="A7045">
            <v>100852</v>
          </cell>
          <cell r="B7045" t="str">
            <v>CUBA DE EMBUTIR RETANGULAR DE AÇO INOXIDÁVEL, 56 X 33 X 12 CM - FORNECIMENTO E INSTALAÇÃO. AF_01/2020</v>
          </cell>
          <cell r="C7045" t="str">
            <v>UN</v>
          </cell>
          <cell r="D7045">
            <v>256.79000000000002</v>
          </cell>
          <cell r="E7045">
            <v>13.7</v>
          </cell>
          <cell r="F7045">
            <v>270.49</v>
          </cell>
        </row>
        <row r="7046">
          <cell r="A7046">
            <v>86900</v>
          </cell>
          <cell r="B7046" t="str">
            <v>CUBA DE EMBUTIR RETANGULAR DE AÇO INOXIDÁVEL, 46 X 30 X 12 CM - FORNECIMENTO E INSTALAÇÃO. AF_01/2020</v>
          </cell>
          <cell r="C7046" t="str">
            <v>UN</v>
          </cell>
          <cell r="D7046">
            <v>233.38</v>
          </cell>
          <cell r="E7046">
            <v>13.7</v>
          </cell>
          <cell r="F7046">
            <v>247.08</v>
          </cell>
        </row>
        <row r="7047">
          <cell r="A7047">
            <v>86936</v>
          </cell>
          <cell r="B7047" t="str">
            <v>CUBA DE EMBUTIR DE AÇO INOXIDÁVEL MÉDIA, INCLUSO VÁLVULA TIPO AMERICANA E SIFÃO TIPO GARRAFA EM METAL CROMADO - FORNECIMENTO E INSTALAÇÃO. AF_01/2020</v>
          </cell>
          <cell r="C7047" t="str">
            <v>UN</v>
          </cell>
          <cell r="D7047">
            <v>742.22</v>
          </cell>
          <cell r="E7047">
            <v>25.26</v>
          </cell>
          <cell r="F7047">
            <v>767.48</v>
          </cell>
        </row>
        <row r="7048">
          <cell r="A7048">
            <v>86935</v>
          </cell>
          <cell r="B7048" t="str">
            <v>CUBA DE EMBUTIR DE AÇO INOXIDÁVEL MÉDIA, INCLUSO VÁLVULA TIPO AMERICANA EM METAL CROMADO E SIFÃO FLEXÍVEL EM PVC - FORNECIMENTO E INSTALAÇÃO. AF_01/2020</v>
          </cell>
          <cell r="C7048" t="str">
            <v>UN</v>
          </cell>
          <cell r="D7048">
            <v>373.75</v>
          </cell>
          <cell r="E7048">
            <v>20.37</v>
          </cell>
          <cell r="F7048">
            <v>394.12</v>
          </cell>
        </row>
        <row r="7049">
          <cell r="A7049" t="str">
            <v>AUX0169</v>
          </cell>
          <cell r="B7049" t="str">
            <v>CUBA SIMPLES EM AÇO INOX CHAPA 20 50X40X20 CM, C/ VÁLVULA AMERICANA CROMADA 3.1/2"X 1.1/2" E SIFÃO METAL CROMADO AMERICANA 1.1/2"X2" - FORNEC. E INST.</v>
          </cell>
          <cell r="C7049" t="str">
            <v>UN</v>
          </cell>
          <cell r="D7049">
            <v>1273.46</v>
          </cell>
          <cell r="E7049">
            <v>56.17</v>
          </cell>
          <cell r="F7049">
            <v>1329.63</v>
          </cell>
        </row>
        <row r="7050">
          <cell r="A7050" t="str">
            <v>AUX0170</v>
          </cell>
          <cell r="B7050" t="str">
            <v>CUBA SIMPLES EM AÇO INOX CHAPA 20 56X33X15 CM, C/ VÁLVULA AMERICANA CROMADA 3.1/2"X 1.1/2" E SIFÃO METAL CROMADO AMERICANA 1.1/2"X2" - FORNEC. E INST.</v>
          </cell>
          <cell r="C7050" t="str">
            <v>UN</v>
          </cell>
          <cell r="D7050">
            <v>867.64</v>
          </cell>
          <cell r="E7050">
            <v>56.17</v>
          </cell>
          <cell r="F7050">
            <v>923.81</v>
          </cell>
        </row>
        <row r="7051">
          <cell r="A7051" t="str">
            <v>AUX0171</v>
          </cell>
          <cell r="B7051" t="str">
            <v>CUBA SIMPLES EM AÇO INOX CHAPA 20 50X40X25 CM, C/ VÁLVULA AMERICANA CROMADA 3.1/2"X 1.1/2" E SIFÃO METAL CROMADO AMERICANA 1.1/2"X2" - FORNEC. E INST.</v>
          </cell>
          <cell r="C7051" t="str">
            <v>UN</v>
          </cell>
          <cell r="D7051">
            <v>1240.57</v>
          </cell>
          <cell r="E7051">
            <v>56.17</v>
          </cell>
          <cell r="F7051">
            <v>1296.74</v>
          </cell>
        </row>
        <row r="7052">
          <cell r="A7052" t="str">
            <v>AUX0172</v>
          </cell>
          <cell r="B7052" t="str">
            <v>CUBA SIMPLES EM AÇO INOX CHAPA 20 50X40X15 CM, C/ VÁLVULA AMERICANA CROMADA 3.1/2"X 1.1/2" E SIFÃO METAL CROMADO AMERICANA 1.1/2"X2" - FORNEC. E INST.</v>
          </cell>
          <cell r="C7052" t="str">
            <v>UN</v>
          </cell>
          <cell r="D7052">
            <v>1130.01</v>
          </cell>
          <cell r="E7052">
            <v>56.17</v>
          </cell>
          <cell r="F7052">
            <v>1186.18</v>
          </cell>
        </row>
        <row r="7053">
          <cell r="A7053" t="str">
            <v>AUX0173</v>
          </cell>
          <cell r="B7053" t="str">
            <v>CUBA DUPLA EM AÇO INOX CHAPA 20 70X40X15 CM, C/ VÁLVULA AMERICANA CROMADA 3.1/2"X 1.1/2" E SIFÃO METAL CROMADO AMERICANA 1.1/2"X2" - FORNEC. E INST.</v>
          </cell>
          <cell r="C7053" t="str">
            <v>UN</v>
          </cell>
          <cell r="D7053">
            <v>2055.9899999999998</v>
          </cell>
          <cell r="E7053">
            <v>112.32</v>
          </cell>
          <cell r="F7053">
            <v>2168.31</v>
          </cell>
        </row>
        <row r="7054">
          <cell r="A7054" t="str">
            <v>AUX0174</v>
          </cell>
          <cell r="B7054" t="str">
            <v>CUBA DUPLA EM AÇO INOX CHAPA 20 102X40X20 CM, C/ VÁLVULA AMERICANA CROMADA 3.1/2"X 1.1/2" E SIFÃO METAL CROMADO AMERICANA 1.1/2"X2" - FORNEC. E INST.</v>
          </cell>
          <cell r="C7054" t="str">
            <v>UN</v>
          </cell>
          <cell r="D7054">
            <v>2329.96</v>
          </cell>
          <cell r="E7054">
            <v>112.32</v>
          </cell>
          <cell r="F7054">
            <v>2442.2800000000002</v>
          </cell>
        </row>
        <row r="7055">
          <cell r="A7055" t="str">
            <v>AUX3250</v>
          </cell>
          <cell r="B7055" t="str">
            <v>CUBA DE AÇO INOX, DIMENSÕES 60X50CM, PARA INSTALAÇÃO EM BANCADA, COM VÁLVULA CROMADA, SIFÃO CROMADO, TORNEIRA CROMADA E ENGATE PLÁSTICO OU SIMILARES</v>
          </cell>
          <cell r="C7055" t="str">
            <v xml:space="preserve">UN </v>
          </cell>
          <cell r="D7055">
            <v>1751.29</v>
          </cell>
          <cell r="E7055">
            <v>36.229999999999997</v>
          </cell>
          <cell r="F7055">
            <v>1787.52</v>
          </cell>
        </row>
        <row r="7056">
          <cell r="A7056" t="str">
            <v>AUX3264</v>
          </cell>
          <cell r="B7056" t="str">
            <v>CUBA DE AÇO INOX, DIMENSÕES 60X50CM, PARA INSTALAÇÃO EM BANCADA, COM VÁLVULA CROMADA, SIFÃO CROMADO E ENGATE PLÁSTICO OU SIMILARES</v>
          </cell>
          <cell r="C7056" t="str">
            <v xml:space="preserve">UN </v>
          </cell>
          <cell r="D7056">
            <v>1652.27</v>
          </cell>
          <cell r="E7056">
            <v>36.229999999999997</v>
          </cell>
          <cell r="F7056">
            <v>1688.5</v>
          </cell>
        </row>
        <row r="7057">
          <cell r="A7057" t="str">
            <v>AUX3150</v>
          </cell>
          <cell r="B7057" t="str">
            <v>CUBA DE AÇO INOX 304, DIMENSÕES 40X34 CM, PARA INSTALAÇÃO EM BANCADA, C/ VÁLVULA CROMADA, SIFÃO CROMADO, TORNEIRA CROMADA DE MESA PARA COZINHA E ENGATE DE PLÁSTICO</v>
          </cell>
          <cell r="C7057" t="str">
            <v xml:space="preserve">UN </v>
          </cell>
          <cell r="D7057">
            <v>885.83</v>
          </cell>
          <cell r="E7057">
            <v>36.229999999999997</v>
          </cell>
          <cell r="F7057">
            <v>922.06</v>
          </cell>
        </row>
        <row r="7058">
          <cell r="A7058" t="str">
            <v>AUX3048</v>
          </cell>
          <cell r="B7058" t="str">
            <v>CUBA DE AÇO INOX (TRAMONTINA DORA 50 BL R6 EM AÇO INOX ACETINADO COM VÁLVULA 50X40 CM) PARA INSTALAÇÃO EM BANCADAS, COM SIFÃO CROMADO (DECA REF C1680), TORNEIRA DE MESA BICA ALTA PARA LAVATÓRIO (DECA REF 1198) E ENGATE PLÁSTICO, OU SIMILARES</v>
          </cell>
          <cell r="C7058" t="str">
            <v xml:space="preserve">UN </v>
          </cell>
          <cell r="D7058">
            <v>1610.42</v>
          </cell>
          <cell r="E7058">
            <v>36.229999999999997</v>
          </cell>
          <cell r="F7058">
            <v>1646.65</v>
          </cell>
        </row>
        <row r="7059">
          <cell r="A7059" t="str">
            <v>AUX3049</v>
          </cell>
          <cell r="B7059" t="str">
            <v>CUBA DE AÇO INOX (TRAMONTINA DORA 50 BL R6 EM AÇO INOX ACETINADO COM VÁLVULA 50X40 CM) PARA INSTALAÇÃO EM BANCADAS, COM SIFÃO CROMADO (DECA REF C1680), EXCLUSIVE TORNEIRA</v>
          </cell>
          <cell r="C7059" t="str">
            <v xml:space="preserve">UN </v>
          </cell>
          <cell r="D7059">
            <v>826.12</v>
          </cell>
          <cell r="E7059">
            <v>36.229999999999997</v>
          </cell>
          <cell r="F7059">
            <v>862.35</v>
          </cell>
        </row>
        <row r="7060">
          <cell r="A7060" t="str">
            <v>AUX2025</v>
          </cell>
          <cell r="B7060" t="str">
            <v>CUBA DE EMBUTIR, CIRCULAR, LINHA CARRARA L41, DECA OU SIMILAR, INCLUSIVE SIFÃO CROMADO, VÁLVULA CROMADA PARA PIA E ENGATE CROMADO</v>
          </cell>
          <cell r="C7060" t="str">
            <v xml:space="preserve">UN </v>
          </cell>
          <cell r="D7060">
            <v>656.27</v>
          </cell>
          <cell r="E7060">
            <v>63.41</v>
          </cell>
          <cell r="F7060">
            <v>719.68</v>
          </cell>
        </row>
        <row r="7061">
          <cell r="A7061" t="str">
            <v>AUX2240</v>
          </cell>
          <cell r="B7061" t="str">
            <v>CUBA DE EMBUTIR, CIRCULAR, REF:10129, CELITE OU SIMILAR,  VÁLVULA EM METAL CROMADO 1.1/2"X1.1/2", SIFÃO DO TIPO GARRAFA EM METAL CROMADO 1 X 1.1/2" - FORNEC. E INST.</v>
          </cell>
          <cell r="C7061" t="str">
            <v>UN</v>
          </cell>
          <cell r="D7061">
            <v>619.07000000000005</v>
          </cell>
          <cell r="E7061">
            <v>35.86</v>
          </cell>
          <cell r="F7061">
            <v>654.92999999999995</v>
          </cell>
        </row>
        <row r="7062">
          <cell r="A7062" t="str">
            <v>AUX2241</v>
          </cell>
          <cell r="B7062" t="str">
            <v>CUBA DE EMBUTIR, CIRCULAR, REF:10129, CELITE OU SIMILAR - FORNEC. E INST.</v>
          </cell>
          <cell r="C7062" t="str">
            <v>UN</v>
          </cell>
          <cell r="D7062">
            <v>120.35</v>
          </cell>
          <cell r="E7062">
            <v>24.3</v>
          </cell>
          <cell r="F7062">
            <v>144.65</v>
          </cell>
        </row>
        <row r="7063">
          <cell r="A7063">
            <v>86901</v>
          </cell>
          <cell r="B7063" t="str">
            <v>CUBA DE EMBUTIR OVAL EM LOUÇA BRANCA, 35 X 50CM OU EQUIVALENTE - FORNECIMENTO E INSTALAÇÃO. AF_01/2020</v>
          </cell>
          <cell r="C7063" t="str">
            <v>UN</v>
          </cell>
          <cell r="D7063">
            <v>122.19</v>
          </cell>
          <cell r="E7063">
            <v>24.29</v>
          </cell>
          <cell r="F7063">
            <v>146.47999999999999</v>
          </cell>
        </row>
        <row r="7064">
          <cell r="A7064">
            <v>86938</v>
          </cell>
          <cell r="B7064" t="str">
            <v>CUBA DE EMBUTIR OVAL EM LOUÇA BRANCA, 35 X 50CM OU EQUIVALENTE, INCLUSO VÁLVULA E SIFÃO TIPO GARRAFA EM METAL CROMADO - FORNECIMENTO E INSTALAÇÃO. AF_01/2020</v>
          </cell>
          <cell r="C7064" t="str">
            <v>UN</v>
          </cell>
          <cell r="D7064">
            <v>620.91</v>
          </cell>
          <cell r="E7064">
            <v>35.85</v>
          </cell>
          <cell r="F7064">
            <v>656.76</v>
          </cell>
        </row>
        <row r="7065">
          <cell r="A7065">
            <v>86937</v>
          </cell>
          <cell r="B7065" t="str">
            <v>CUBA DE EMBUTIR OVAL EM LOUÇA BRANCA, 35 X 50CM OU EQUIVALENTE, INCLUSO VÁLVULA EM METAL CROMADO E SIFÃO FLEXÍVEL EM PVC - FORNECIMENTO E INSTALAÇÃO. AF_01/2020</v>
          </cell>
          <cell r="C7065" t="str">
            <v>UN</v>
          </cell>
          <cell r="D7065">
            <v>252.44</v>
          </cell>
          <cell r="E7065">
            <v>30.96</v>
          </cell>
          <cell r="F7065">
            <v>283.39999999999998</v>
          </cell>
        </row>
        <row r="7066">
          <cell r="A7066" t="str">
            <v>AUX1454</v>
          </cell>
          <cell r="B7066" t="str">
            <v>CUBA DE EMBUTIR OVAL EM LOUÇA BRANCA, 35 X 50CM OU EQUIVALENTE, INCLUSO VÁLVULA EM METAL CROMADO E SIFÃO COPO EM PVC- FORNECIMENTO E INSTALAÇÃO</v>
          </cell>
          <cell r="C7066" t="str">
            <v>UN</v>
          </cell>
          <cell r="D7066">
            <v>261.43</v>
          </cell>
          <cell r="E7066">
            <v>32.29</v>
          </cell>
          <cell r="F7066">
            <v>293.72000000000003</v>
          </cell>
        </row>
        <row r="7067">
          <cell r="A7067" t="str">
            <v>AUX3102</v>
          </cell>
          <cell r="B7067" t="str">
            <v>CUBA DE EMBUTIR OVAL EM LOUÇA BRANCA, 40 X 30 X 14,5 CM ,  INCLUSO VÁLVULA E SIFÃO TIPO GARRAFA EM METAL CROMADO - FORNECIMENTO E INSTALAÇÃO.</v>
          </cell>
          <cell r="C7067" t="str">
            <v>UN</v>
          </cell>
          <cell r="D7067">
            <v>619.26</v>
          </cell>
          <cell r="E7067">
            <v>35.86</v>
          </cell>
          <cell r="F7067">
            <v>655.12</v>
          </cell>
        </row>
        <row r="7068">
          <cell r="A7068"/>
          <cell r="B7068" t="str">
            <v>LAVÁTORIOS</v>
          </cell>
          <cell r="C7068"/>
          <cell r="D7068"/>
          <cell r="E7068"/>
          <cell r="F7068"/>
        </row>
        <row r="7069">
          <cell r="A7069">
            <v>86902</v>
          </cell>
          <cell r="B7069" t="str">
            <v>LAVATÓRIO LOUÇA BRANCA COM COLUNA, *44 X 35,5* CM, PADRÃO POPULAR - FORNECIMENTO E INSTALAÇÃO. AF_01/2020</v>
          </cell>
          <cell r="C7069" t="str">
            <v>UN</v>
          </cell>
          <cell r="D7069">
            <v>268.85000000000002</v>
          </cell>
          <cell r="E7069">
            <v>25.3</v>
          </cell>
          <cell r="F7069">
            <v>294.14999999999998</v>
          </cell>
        </row>
        <row r="7070">
          <cell r="A7070">
            <v>86939</v>
          </cell>
          <cell r="B7070" t="str">
            <v>LAVATÓRIO LOUÇA BRANCA COM COLUNA, *44 X 35,5* CM, PADRÃO POPULAR, INCLUSO SIFÃO FLEXÍVEL EM PVC, VÁLVULA E ENGATE FLEXÍVEL 30CM EM PLÁSTICO E COM TORNEIRA CROMADA PADRÃO POPULAR - FORNECIMENTO E INSTALAÇÃO. AF_01/2020</v>
          </cell>
          <cell r="C7070" t="str">
            <v>UN</v>
          </cell>
          <cell r="D7070">
            <v>350.83</v>
          </cell>
          <cell r="E7070">
            <v>37.06</v>
          </cell>
          <cell r="F7070">
            <v>387.89</v>
          </cell>
        </row>
        <row r="7071">
          <cell r="A7071">
            <v>86903</v>
          </cell>
          <cell r="B7071" t="str">
            <v>LAVATÓRIO LOUÇA BRANCA COM COLUNA, 45 X 55CM OU EQUIVALENTE, PADRÃO MÉDIO - FORNECIMENTO E INSTALAÇÃO. AF_01/2020</v>
          </cell>
          <cell r="C7071" t="str">
            <v>UN</v>
          </cell>
          <cell r="D7071">
            <v>294.75</v>
          </cell>
          <cell r="E7071">
            <v>40.869999999999997</v>
          </cell>
          <cell r="F7071">
            <v>335.62</v>
          </cell>
        </row>
        <row r="7072">
          <cell r="A7072" t="str">
            <v>AUX1813</v>
          </cell>
          <cell r="B7072" t="str">
            <v>LAVATÓRIO LOUÇA BRANCA COM COLUNA, 45 X 55CM OU EQUIVALENTE, PADRÃO MÉDIO, INCLUSO SIFÃO TIPO GARRAFA, VÁLVULA E ENGATE FLEXÍVEL DE 40CM EM METAL CROMADO, NÃO INCLUSO TORNEIRA - FORNECIMENTO E INSTALAÇÃO</v>
          </cell>
          <cell r="C7072" t="str">
            <v>UN</v>
          </cell>
          <cell r="D7072">
            <v>889.39</v>
          </cell>
          <cell r="E7072">
            <v>56.36</v>
          </cell>
          <cell r="F7072">
            <v>945.75</v>
          </cell>
        </row>
        <row r="7073">
          <cell r="A7073">
            <v>86941</v>
          </cell>
          <cell r="B7073" t="str">
            <v>LAVATÓRIO LOUÇA BRANCA COM COLUNA, 45 X 55CM OU EQUIVALENTE, PADRÃO MÉDIO, INCLUSO SIFÃO TIPO GARRAFA, VÁLVULA E ENGATE FLEXÍVEL DE 40CM EM METAL CROMADO, COM TORNEIRA CROMADA DE MESA, PADRÃO MÉDIO - FORNECIMENTO E INSTALAÇÃO. AF_01/2020</v>
          </cell>
          <cell r="C7073" t="str">
            <v>UN</v>
          </cell>
          <cell r="D7073">
            <v>1001.83</v>
          </cell>
          <cell r="E7073">
            <v>58.84</v>
          </cell>
          <cell r="F7073">
            <v>1060.67</v>
          </cell>
        </row>
        <row r="7074">
          <cell r="A7074" t="str">
            <v>AUX1812</v>
          </cell>
          <cell r="B7074" t="str">
            <v>LAVATÓRIO LOUÇA BRANCA COM COLUNA, 45 X 55CM OU EQUIVALENTE, PADRÃO MÉDIO, INCLUSO SIFÃO TIPO GARRAFA, VÁLVULA E ENGATE FLEXÍVEL DE 40CM EM METAL CROMADO, COM TORNEIRA DE MESA COM FECHAMENTO AUTOMÁTICO - FORNECIMENTO E INSTALAÇÃO</v>
          </cell>
          <cell r="C7074" t="str">
            <v>UN</v>
          </cell>
          <cell r="D7074">
            <v>1020.83</v>
          </cell>
          <cell r="E7074">
            <v>93.8</v>
          </cell>
          <cell r="F7074">
            <v>1114.6300000000001</v>
          </cell>
        </row>
        <row r="7075">
          <cell r="A7075" t="str">
            <v>AUX3115</v>
          </cell>
          <cell r="B7075" t="str">
            <v>LAVATÓRIO LOUÇA (DECA-RAVENA REF L-915) COM COLUNA, C/ SIFÃO PLÁSTICO, VÁLVULA PLÁSTICA, ENGATE PVC E TORNEIRA DE MESA COM ACIONAMENTO MANUAL E FECHAMENTO AUTOMÁTICO</v>
          </cell>
          <cell r="C7075" t="str">
            <v xml:space="preserve">UN </v>
          </cell>
          <cell r="D7075">
            <v>307.51</v>
          </cell>
          <cell r="E7075">
            <v>63.41</v>
          </cell>
          <cell r="F7075">
            <v>370.92</v>
          </cell>
        </row>
        <row r="7076">
          <cell r="A7076">
            <v>86940</v>
          </cell>
          <cell r="B7076" t="str">
            <v>LAVATÓRIO LOUÇA BRANCA COM COLUNA, 45 X 55CM OU EQUIVALENTE, PADRÃO MÉDIO, INCLUSO SIFÃO TIPO GARRAFA, VÁLVULA E ENGATE FLEXÍVEL DE 40CM EM METAL CROMADO, COM APARELHO MISTURADOR PADRÃO MÉDIO - FORNECIMENTO E INSTALAÇÃO. AF_01/2020</v>
          </cell>
          <cell r="C7076" t="str">
            <v>UN</v>
          </cell>
          <cell r="D7076">
            <v>1299.67</v>
          </cell>
          <cell r="E7076">
            <v>72.31</v>
          </cell>
          <cell r="F7076">
            <v>1371.98</v>
          </cell>
        </row>
        <row r="7077">
          <cell r="A7077" t="str">
            <v>AUX2928</v>
          </cell>
          <cell r="B7077" t="str">
            <v>LAVATÓRIO LOUÇA BRANCA C/ COLUNA SUSPENSA - FORNECIMENTO E INSTALAÇÃO</v>
          </cell>
          <cell r="C7077" t="str">
            <v xml:space="preserve">UN </v>
          </cell>
          <cell r="D7077">
            <v>628.54999999999995</v>
          </cell>
          <cell r="E7077">
            <v>11.04</v>
          </cell>
          <cell r="F7077">
            <v>639.59</v>
          </cell>
        </row>
        <row r="7078">
          <cell r="A7078" t="str">
            <v>AUX2664</v>
          </cell>
          <cell r="B7078" t="str">
            <v>LAVATÓRIO DE LOUÇA BRANCA COM COLUNA SUSPENSA PARA PCD, INCLUSO SIFÃO E VÁLVULA EM METAL CROMADO, ENGATE FLEXÍVEL 30 CM EM PLÁSTICO E COM TORNEIRA COM ACIONAMENTO POR ALAVANCA</v>
          </cell>
          <cell r="C7078" t="str">
            <v xml:space="preserve">UN </v>
          </cell>
          <cell r="D7078">
            <v>1569.23</v>
          </cell>
          <cell r="E7078">
            <v>112.32</v>
          </cell>
          <cell r="F7078">
            <v>1681.55</v>
          </cell>
        </row>
        <row r="7079">
          <cell r="A7079">
            <v>86904</v>
          </cell>
          <cell r="B7079" t="str">
            <v>LAVATÓRIO LOUÇA BRANCA SUSPENSO, 29,5 X 39CM OU EQUIVALENTE, PADRÃO POPULAR - FORNECIMENTO E INSTALAÇÃO. AF_01/2020</v>
          </cell>
          <cell r="C7079" t="str">
            <v>UN</v>
          </cell>
          <cell r="D7079">
            <v>128.57</v>
          </cell>
          <cell r="E7079">
            <v>11.03</v>
          </cell>
          <cell r="F7079">
            <v>139.6</v>
          </cell>
        </row>
        <row r="7080">
          <cell r="A7080">
            <v>86943</v>
          </cell>
          <cell r="B7080" t="str">
            <v>LAVATÓRIO LOUÇA BRANCA SUSPENSO, 29,5 X 39CM OU EQUIVALENTE, PADRÃO POPULAR, INCLUSO SIFÃO FLEXÍVEL EM PVC, VÁLVULA E ENGATE FLEXÍVEL 30CM EM PLÁSTICO E TORNEIRA CROMADA DE MESA, PADRÃO POPULAR - FORNECIMENTO E INSTALAÇÃO. AF_01/2020</v>
          </cell>
          <cell r="C7080" t="str">
            <v>UN</v>
          </cell>
          <cell r="D7080">
            <v>210.54</v>
          </cell>
          <cell r="E7080">
            <v>22.8</v>
          </cell>
          <cell r="F7080">
            <v>233.34</v>
          </cell>
        </row>
        <row r="7081">
          <cell r="A7081">
            <v>86942</v>
          </cell>
          <cell r="B7081" t="str">
            <v>LAVATÓRIO LOUÇA BRANCA SUSPENSO, 29,5 X 39CM OU EQUIVALENTE, PADRÃO POPULAR, INCLUSO SIFÃO TIPO GARRAFA EM PVC, VÁLVULA E ENGATE FLEXÍVEL 30CM EM PLÁSTICO E TORNEIRA CROMADA DE MESA, PADRÃO POPULAR - FORNECIMENTO E INSTALAÇÃO. AF_01/2020</v>
          </cell>
          <cell r="C7081" t="str">
            <v>UN</v>
          </cell>
          <cell r="D7081">
            <v>219.53</v>
          </cell>
          <cell r="E7081">
            <v>24.13</v>
          </cell>
          <cell r="F7081">
            <v>243.66</v>
          </cell>
        </row>
        <row r="7082">
          <cell r="A7082" t="str">
            <v>AUX1513</v>
          </cell>
          <cell r="B7082" t="str">
            <v>LAVATÓRIO DE CANTO LOUÇA BRANCA SUSPENSO, 40X30 CM OU EQUIVALENTE, INCLUSO SIFÃO TIPO GARRAFA EM PVC, VÁLVULA E ENGATE FLEXÍVEL 30CM EM PLÁSTICO, PADRÃO POPULAR - FORNECIMENTO E INSTALAÇÃO</v>
          </cell>
          <cell r="C7082" t="str">
            <v xml:space="preserve">UN </v>
          </cell>
          <cell r="D7082">
            <v>220.79</v>
          </cell>
          <cell r="E7082">
            <v>21.7</v>
          </cell>
          <cell r="F7082">
            <v>242.49</v>
          </cell>
        </row>
        <row r="7083">
          <cell r="A7083" t="str">
            <v>AUX2456</v>
          </cell>
          <cell r="B7083" t="str">
            <v>LAVATÓRIO LOUÇA BRANCA SUSPENSO DE CANTO 38,5X38,5 CM DECA OU SIMILAR, INCLUSO SIFÃO TIPO GARRAFA EM PVC, VÁLVULA E ENGATE FLEXÍVEL 30CM EM PLÁSTICO E TORNEIRA DE MESA COM FECHAMENTO AUTOMÁTICO - FORNECIMENTO E INSTALAÇÃO</v>
          </cell>
          <cell r="C7083" t="str">
            <v xml:space="preserve">UN </v>
          </cell>
          <cell r="D7083">
            <v>1816.64</v>
          </cell>
          <cell r="E7083">
            <v>59.14</v>
          </cell>
          <cell r="F7083">
            <v>1875.78</v>
          </cell>
        </row>
        <row r="7084">
          <cell r="A7084"/>
          <cell r="B7084" t="str">
            <v>ENGATE FLEXÍVEL</v>
          </cell>
          <cell r="C7084"/>
          <cell r="D7084"/>
          <cell r="E7084"/>
          <cell r="F7084"/>
        </row>
        <row r="7085">
          <cell r="A7085">
            <v>86886</v>
          </cell>
          <cell r="B7085" t="str">
            <v>ENGATE FLEXÍVEL EM INOX, 1/2  X 30CM - FORNECIMENTO E INSTALAÇÃO. AF_01/2020</v>
          </cell>
          <cell r="C7085" t="str">
            <v>UN</v>
          </cell>
          <cell r="D7085">
            <v>87.77</v>
          </cell>
          <cell r="E7085">
            <v>3.93</v>
          </cell>
          <cell r="F7085">
            <v>91.7</v>
          </cell>
        </row>
        <row r="7086">
          <cell r="A7086">
            <v>86887</v>
          </cell>
          <cell r="B7086" t="str">
            <v>ENGATE FLEXÍVEL EM INOX, 1/2  X 40CM - FORNECIMENTO E INSTALAÇÃO. AF_01/2020</v>
          </cell>
          <cell r="C7086" t="str">
            <v>UN</v>
          </cell>
          <cell r="D7086">
            <v>95.92</v>
          </cell>
          <cell r="E7086">
            <v>3.93</v>
          </cell>
          <cell r="F7086">
            <v>99.85</v>
          </cell>
        </row>
        <row r="7087">
          <cell r="A7087">
            <v>86884</v>
          </cell>
          <cell r="B7087" t="str">
            <v>ENGATE FLEXÍVEL EM PLÁSTICO BRANCO, 1/2 X 30CM - FORNECIMENTO E INSTALAÇÃO. AF_01/2020</v>
          </cell>
          <cell r="C7087" t="str">
            <v>UN</v>
          </cell>
          <cell r="D7087">
            <v>7.1</v>
          </cell>
          <cell r="E7087">
            <v>3.95</v>
          </cell>
          <cell r="F7087">
            <v>11.05</v>
          </cell>
        </row>
        <row r="7088">
          <cell r="A7088">
            <v>86885</v>
          </cell>
          <cell r="B7088" t="str">
            <v>ENGATE FLEXÍVEL EM PLÁSTICO BRANCO, 1/2 X 40CM - FORNECIMENTO E INSTALAÇÃO. AF_01/2020</v>
          </cell>
          <cell r="C7088" t="str">
            <v>UN</v>
          </cell>
          <cell r="D7088">
            <v>8.5500000000000007</v>
          </cell>
          <cell r="E7088">
            <v>3.95</v>
          </cell>
          <cell r="F7088">
            <v>12.5</v>
          </cell>
        </row>
        <row r="7089">
          <cell r="A7089"/>
          <cell r="B7089" t="str">
            <v>TORNEIRAS E MISTURADORES</v>
          </cell>
          <cell r="C7089"/>
          <cell r="D7089"/>
          <cell r="E7089"/>
          <cell r="F7089"/>
        </row>
        <row r="7090">
          <cell r="A7090">
            <v>100854</v>
          </cell>
          <cell r="B7090" t="str">
            <v>TORNEIRA CROMADA DE MESA PARA LAVATÓRIO COM SENSOR DE PRESENCA. AF_01/2020</v>
          </cell>
          <cell r="C7090" t="str">
            <v>UN</v>
          </cell>
          <cell r="D7090">
            <v>1415.06</v>
          </cell>
          <cell r="E7090">
            <v>16.72</v>
          </cell>
          <cell r="F7090">
            <v>1431.78</v>
          </cell>
        </row>
        <row r="7091">
          <cell r="A7091" t="str">
            <v>AUX1811</v>
          </cell>
          <cell r="B7091" t="str">
            <v>TORNEIRA ELETRÔNICA DE MESA, COM SENSOR E ACIONAMENTO ELÉTRICO</v>
          </cell>
          <cell r="C7091" t="str">
            <v xml:space="preserve">UN </v>
          </cell>
          <cell r="D7091">
            <v>1448.8</v>
          </cell>
          <cell r="E7091">
            <v>59.07</v>
          </cell>
          <cell r="F7091">
            <v>1507.87</v>
          </cell>
        </row>
        <row r="7092">
          <cell r="A7092" t="str">
            <v>AUX1810</v>
          </cell>
          <cell r="B7092" t="str">
            <v>TORNEIRA DE MESA PARA LAVATÓRIO COM ACIONAMENTO MANUAL E FECHAMENTO AUTOMÁTICO</v>
          </cell>
          <cell r="C7092" t="str">
            <v xml:space="preserve">UN </v>
          </cell>
          <cell r="D7092">
            <v>131.44</v>
          </cell>
          <cell r="E7092">
            <v>37.44</v>
          </cell>
          <cell r="F7092">
            <v>168.88</v>
          </cell>
        </row>
        <row r="7093">
          <cell r="A7093">
            <v>86906</v>
          </cell>
          <cell r="B7093" t="str">
            <v>TORNEIRA CROMADA DE MESA, 1/2 OU 3/4, PARA LAVATÓRIO, PADRÃO POPULAR - FORNECIMENTO E INSTALAÇÃO. AF_01/2020</v>
          </cell>
          <cell r="C7093" t="str">
            <v>UN</v>
          </cell>
          <cell r="D7093">
            <v>58.04</v>
          </cell>
          <cell r="E7093">
            <v>2.46</v>
          </cell>
          <cell r="F7093">
            <v>60.5</v>
          </cell>
        </row>
        <row r="7094">
          <cell r="A7094">
            <v>86915</v>
          </cell>
          <cell r="B7094" t="str">
            <v>TORNEIRA CROMADA DE MESA, 1/2 OU 3/4, PARA LAVATÓRIO, PADRÃO MÉDIO - FORNECIMENTO E INSTALAÇÃO. AF_01/2020</v>
          </cell>
          <cell r="C7094" t="str">
            <v>UN</v>
          </cell>
          <cell r="D7094">
            <v>112.46</v>
          </cell>
          <cell r="E7094">
            <v>2.46</v>
          </cell>
          <cell r="F7094">
            <v>114.92</v>
          </cell>
        </row>
        <row r="7095">
          <cell r="A7095" t="str">
            <v>AUX1938</v>
          </cell>
          <cell r="B7095" t="str">
            <v>TORNEIRA DE PAREDE PARA LAVATÓRIO COM ACIONAMENTO MANUAL E FECHAMENTO AUTOMÁTICO</v>
          </cell>
          <cell r="C7095" t="str">
            <v xml:space="preserve">UN </v>
          </cell>
          <cell r="D7095">
            <v>246.12</v>
          </cell>
          <cell r="E7095">
            <v>18.12</v>
          </cell>
          <cell r="F7095">
            <v>264.24</v>
          </cell>
        </row>
        <row r="7096">
          <cell r="A7096">
            <v>86911</v>
          </cell>
          <cell r="B7096" t="str">
            <v>TORNEIRA CROMADA LONGA, DE PAREDE, 1/2 OU 3/4, PARA PIA DE COZINHA, PADRÃO POPULAR - FORNECIMENTO E INSTALAÇÃO. AF_01/2020</v>
          </cell>
          <cell r="C7096" t="str">
            <v>UN</v>
          </cell>
          <cell r="D7096">
            <v>67.84</v>
          </cell>
          <cell r="E7096">
            <v>3</v>
          </cell>
          <cell r="F7096">
            <v>70.84</v>
          </cell>
        </row>
        <row r="7097">
          <cell r="A7097">
            <v>86909</v>
          </cell>
          <cell r="B7097" t="str">
            <v>TORNEIRA CROMADA TUBO MÓVEL, DE MESA, 1/2 OU 3/4, PARA PIA DE COZINHA, PADRÃO ALTO - FORNECIMENTO E INSTALAÇÃO. AF_01/2020</v>
          </cell>
          <cell r="C7097" t="str">
            <v>UN</v>
          </cell>
          <cell r="D7097">
            <v>100.73</v>
          </cell>
          <cell r="E7097">
            <v>4.3099999999999996</v>
          </cell>
          <cell r="F7097">
            <v>105.04</v>
          </cell>
        </row>
        <row r="7098">
          <cell r="A7098">
            <v>86910</v>
          </cell>
          <cell r="B7098" t="str">
            <v>TORNEIRA CROMADA TUBO MÓVEL, DE PAREDE, 1/2 OU 3/4, PARA PIA DE COZINHA, PADRÃO MÉDIO - FORNECIMENTO E INSTALAÇÃO. AF_01/2020</v>
          </cell>
          <cell r="C7098" t="str">
            <v>UN</v>
          </cell>
          <cell r="D7098">
            <v>99.94</v>
          </cell>
          <cell r="E7098">
            <v>3</v>
          </cell>
          <cell r="F7098">
            <v>102.94</v>
          </cell>
        </row>
        <row r="7099">
          <cell r="A7099">
            <v>86914</v>
          </cell>
          <cell r="B7099" t="str">
            <v>TORNEIRA CROMADA 1/2 OU 3/4 PARA TANQUE, PADRÃO MÉDIO - FORNECIMENTO E INSTALAÇÃO. AF_01/2020</v>
          </cell>
          <cell r="C7099" t="str">
            <v>UN</v>
          </cell>
          <cell r="D7099">
            <v>75.83</v>
          </cell>
          <cell r="E7099">
            <v>3.93</v>
          </cell>
          <cell r="F7099">
            <v>79.760000000000005</v>
          </cell>
        </row>
        <row r="7100">
          <cell r="A7100">
            <v>86913</v>
          </cell>
          <cell r="B7100" t="str">
            <v>TORNEIRA CROMADA 1/2 OU 3/4 PARA TANQUE, PADRÃO POPULAR - FORNECIMENTO E INSTALAÇÃO. AF_01/2020</v>
          </cell>
          <cell r="C7100" t="str">
            <v>UN</v>
          </cell>
          <cell r="D7100">
            <v>41.23</v>
          </cell>
          <cell r="E7100">
            <v>3.93</v>
          </cell>
          <cell r="F7100">
            <v>45.16</v>
          </cell>
        </row>
        <row r="7101">
          <cell r="A7101" t="str">
            <v>AUX3160</v>
          </cell>
          <cell r="B7101" t="str">
            <v>TORNEIRA CROMADA DE PAREDE PARA TANQUE/JARDIM, 1/2", REF.1153, DECA OU SIMILAR - FORNEC. E INST.</v>
          </cell>
          <cell r="C7101" t="str">
            <v xml:space="preserve">UN </v>
          </cell>
          <cell r="D7101">
            <v>60.98</v>
          </cell>
          <cell r="E7101">
            <v>18.12</v>
          </cell>
          <cell r="F7101">
            <v>79.099999999999994</v>
          </cell>
        </row>
        <row r="7102">
          <cell r="A7102" t="str">
            <v>AUX3248</v>
          </cell>
          <cell r="B7102" t="str">
            <v>TORNEIRA PRESSMATIC 110 DE MESA, DOCOL 17160806 OU SIMILAR - FORNEC. E INST.</v>
          </cell>
          <cell r="C7102" t="str">
            <v xml:space="preserve">UN </v>
          </cell>
          <cell r="D7102">
            <v>321.79000000000002</v>
          </cell>
          <cell r="E7102">
            <v>18.12</v>
          </cell>
          <cell r="F7102">
            <v>339.91</v>
          </cell>
        </row>
        <row r="7103">
          <cell r="A7103">
            <v>86916</v>
          </cell>
          <cell r="B7103" t="str">
            <v>TORNEIRA PLÁSTICA 3/4 PARA TANQUE - FORNECIMENTO E INSTALAÇÃO. AF_01/2020</v>
          </cell>
          <cell r="C7103" t="str">
            <v>UN</v>
          </cell>
          <cell r="D7103">
            <v>19.149999999999999</v>
          </cell>
          <cell r="E7103">
            <v>3.94</v>
          </cell>
          <cell r="F7103">
            <v>23.09</v>
          </cell>
        </row>
        <row r="7104">
          <cell r="A7104" t="str">
            <v>AUX2540</v>
          </cell>
          <cell r="B7104" t="str">
            <v>TORNEIRA COM ACIONAMENTO POR ALAVANCA, 1/2", CLÍNICA - FORNEC. E INST.</v>
          </cell>
          <cell r="C7104" t="str">
            <v>UN</v>
          </cell>
          <cell r="D7104">
            <v>319.02</v>
          </cell>
          <cell r="E7104">
            <v>4.33</v>
          </cell>
          <cell r="F7104">
            <v>323.35000000000002</v>
          </cell>
        </row>
        <row r="7105">
          <cell r="A7105">
            <v>100853</v>
          </cell>
          <cell r="B7105" t="str">
            <v>TORNEIRA CROMADA DE MESA PARA LAVATORIO, TIPO MONOCOMANDO. AF_01/2020</v>
          </cell>
          <cell r="C7105" t="str">
            <v>UN</v>
          </cell>
          <cell r="D7105">
            <v>266.08</v>
          </cell>
          <cell r="E7105">
            <v>11.99</v>
          </cell>
          <cell r="F7105">
            <v>278.07</v>
          </cell>
        </row>
        <row r="7106">
          <cell r="A7106">
            <v>89973</v>
          </cell>
          <cell r="B7106" t="str">
            <v>KIT DE MISTURADOR BASE BRUTA DE LATÃO ¾" MONOCOMANDO PARA CHUVEIRO, INCLUSIVE CONEXÕES, INSTALADO EM RAMAL DE ÁGUA - FORNECIMENTO E INSTALAÇÃO. AF_12/2014</v>
          </cell>
          <cell r="C7106" t="str">
            <v>UN</v>
          </cell>
          <cell r="D7106">
            <v>602.12</v>
          </cell>
          <cell r="E7106">
            <v>73.2</v>
          </cell>
          <cell r="F7106">
            <v>675.32</v>
          </cell>
        </row>
        <row r="7107">
          <cell r="A7107">
            <v>86905</v>
          </cell>
          <cell r="B7107" t="str">
            <v>APARELHO MISTURADOR DE MESA PARA LAVATÓRIO, PADRÃO MÉDIO - FORNECIMENTO E INSTALAÇÃO. AF_01/2020</v>
          </cell>
          <cell r="C7107" t="str">
            <v>UN</v>
          </cell>
          <cell r="D7107">
            <v>314.38</v>
          </cell>
          <cell r="E7107">
            <v>12</v>
          </cell>
          <cell r="F7107">
            <v>326.38</v>
          </cell>
        </row>
        <row r="7108">
          <cell r="A7108">
            <v>86908</v>
          </cell>
          <cell r="B7108" t="str">
            <v>APARELHO MISTURADOR DE MESA PARA PIA DE COZINHA, PADRÃO MÉDIO - FORNECIMENTO E INSTALAÇÃO. AF_01/2020</v>
          </cell>
          <cell r="C7108" t="str">
            <v>UN</v>
          </cell>
          <cell r="D7108">
            <v>381.77</v>
          </cell>
          <cell r="E7108">
            <v>5.85</v>
          </cell>
          <cell r="F7108">
            <v>387.62</v>
          </cell>
        </row>
        <row r="7109">
          <cell r="A7109">
            <v>89354</v>
          </cell>
          <cell r="B7109" t="str">
            <v>MISTURADOR MONOCOMANDO PARA CHUVEIRO, BASE BRUTA E ACABAMENTO CROMADO - FORNECIMENTO E INSTALAÇÃO. AF_08/2021</v>
          </cell>
          <cell r="C7109" t="str">
            <v>UN</v>
          </cell>
          <cell r="D7109">
            <v>418.14</v>
          </cell>
          <cell r="E7109">
            <v>23.15</v>
          </cell>
          <cell r="F7109">
            <v>441.29</v>
          </cell>
        </row>
        <row r="7110">
          <cell r="A7110" t="str">
            <v>AUX3164</v>
          </cell>
          <cell r="B7110" t="str">
            <v>MISTURADOR DE PAREDE CROMADO PARA COZINHA, BICA MÓVEL COM AREJADOR, REF.1258 DECA OU SIMILAR - FORNEC. E INST.</v>
          </cell>
          <cell r="C7110" t="str">
            <v xml:space="preserve">UN </v>
          </cell>
          <cell r="D7110">
            <v>433.5</v>
          </cell>
          <cell r="E7110">
            <v>50.72</v>
          </cell>
          <cell r="F7110">
            <v>484.22</v>
          </cell>
        </row>
        <row r="7111">
          <cell r="A7111"/>
          <cell r="B7111" t="str">
            <v>SIFÕES E VÁLVULAS</v>
          </cell>
          <cell r="C7111"/>
          <cell r="D7111"/>
          <cell r="E7111"/>
          <cell r="F7111"/>
        </row>
        <row r="7112">
          <cell r="A7112">
            <v>86883</v>
          </cell>
          <cell r="B7112" t="str">
            <v>SIFÃO DO TIPO FLEXÍVEL EM PVC 1  X 1.1/2  - FORNECIMENTO E INSTALAÇÃO. AF_01/2020</v>
          </cell>
          <cell r="C7112" t="str">
            <v>UN</v>
          </cell>
          <cell r="D7112">
            <v>10.119999999999999</v>
          </cell>
          <cell r="E7112">
            <v>2.17</v>
          </cell>
          <cell r="F7112">
            <v>12.29</v>
          </cell>
        </row>
        <row r="7113">
          <cell r="A7113">
            <v>86881</v>
          </cell>
          <cell r="B7113" t="str">
            <v>SIFÃO DO TIPO GARRAFA EM METAL CROMADO 1 X 1.1/2 - FORNECIMENTO E INSTALAÇÃO. AF_01/2020</v>
          </cell>
          <cell r="C7113" t="str">
            <v>UN</v>
          </cell>
          <cell r="D7113">
            <v>378.58</v>
          </cell>
          <cell r="E7113">
            <v>7.07</v>
          </cell>
          <cell r="F7113">
            <v>385.65</v>
          </cell>
        </row>
        <row r="7114">
          <cell r="A7114">
            <v>86882</v>
          </cell>
          <cell r="B7114" t="str">
            <v>SIFÃO DO TIPO GARRAFA/COPO EM PVC 1.1/4  X 1.1/2 - FORNECIMENTO E INSTALAÇÃO. AF_01/2020</v>
          </cell>
          <cell r="C7114" t="str">
            <v>UN</v>
          </cell>
          <cell r="D7114">
            <v>19.100000000000001</v>
          </cell>
          <cell r="E7114">
            <v>3.51</v>
          </cell>
          <cell r="F7114">
            <v>22.61</v>
          </cell>
        </row>
        <row r="7115">
          <cell r="A7115">
            <v>86878</v>
          </cell>
          <cell r="B7115" t="str">
            <v>VÁLVULA EM METAL CROMADO TIPO AMERICANA 3.1/2 X 1.1/2 PARA PIA - FORNECIMENTO E INSTALAÇÃO. AF_01/2020</v>
          </cell>
          <cell r="C7115" t="str">
            <v>UN</v>
          </cell>
          <cell r="D7115">
            <v>130.26</v>
          </cell>
          <cell r="E7115">
            <v>4.49</v>
          </cell>
          <cell r="F7115">
            <v>134.75</v>
          </cell>
        </row>
        <row r="7116">
          <cell r="A7116">
            <v>86880</v>
          </cell>
          <cell r="B7116" t="str">
            <v>VÁLVULA EM PLÁSTICO CROMADO TIPO AMERICANA 3.1/2 X 1.1/2 SEM ADAPTADOR PARA PIA - FORNECIMENTO E INSTALAÇÃO. AF_01/2020</v>
          </cell>
          <cell r="C7116" t="str">
            <v>UN</v>
          </cell>
          <cell r="D7116">
            <v>23.43</v>
          </cell>
          <cell r="E7116">
            <v>3.18</v>
          </cell>
          <cell r="F7116">
            <v>26.61</v>
          </cell>
        </row>
        <row r="7117">
          <cell r="A7117">
            <v>86879</v>
          </cell>
          <cell r="B7117" t="str">
            <v>VÁLVULA EM PLÁSTICO 1 PARA PIA, TANQUE OU LAVATÓRIO, COM OU SEM LADRÃO - FORNECIMENTO E INSTALAÇÃO. AF_01/2020</v>
          </cell>
          <cell r="C7117" t="str">
            <v>UN</v>
          </cell>
          <cell r="D7117">
            <v>6.7</v>
          </cell>
          <cell r="E7117">
            <v>3.2</v>
          </cell>
          <cell r="F7117">
            <v>9.9</v>
          </cell>
        </row>
        <row r="7118">
          <cell r="A7118" t="str">
            <v>AUX2166</v>
          </cell>
          <cell r="B7118" t="str">
            <v>ADAPTADOR PARA VÁLVULA DE PIA E LAVATÓRIO, EM PVC RÍGIDO SOLDÁVEL, P/ ESGOTO SECUNDÁRIO, DIÂM = 40 MM</v>
          </cell>
          <cell r="C7118" t="str">
            <v>UN</v>
          </cell>
          <cell r="D7118">
            <v>4.2300000000000004</v>
          </cell>
          <cell r="E7118">
            <v>2.5299999999999998</v>
          </cell>
          <cell r="F7118">
            <v>6.76</v>
          </cell>
        </row>
        <row r="7119">
          <cell r="A7119"/>
          <cell r="B7119" t="str">
            <v>APARELHOS SANITÁRIOS</v>
          </cell>
          <cell r="C7119"/>
          <cell r="D7119"/>
          <cell r="E7119"/>
          <cell r="F7119"/>
        </row>
        <row r="7120">
          <cell r="A7120" t="str">
            <v>AUX1429</v>
          </cell>
          <cell r="B7120" t="str">
            <v>VASO SANITÁRIO INFANTIL C/ CAIXA DE DESCARGA DE SOBREPOR, ASSENTO PLÁSTICO INFANTIL, CONJUNTO DE FIXAÇÃO, TUBO DE DESCIDA DE EMBUTIR E ENGATE PLÁSTICO</v>
          </cell>
          <cell r="C7120" t="str">
            <v>UN</v>
          </cell>
          <cell r="D7120">
            <v>687.83</v>
          </cell>
          <cell r="E7120">
            <v>113.8</v>
          </cell>
          <cell r="F7120">
            <v>801.63</v>
          </cell>
        </row>
        <row r="7121">
          <cell r="A7121">
            <v>100848</v>
          </cell>
          <cell r="B7121" t="str">
            <v>VASO SANITÁRIO INFANTIL LOUÇA BRANCA - FORNECIMENTO E INSTALACAO. AF_01/2020</v>
          </cell>
          <cell r="C7121" t="str">
            <v>UN</v>
          </cell>
          <cell r="D7121">
            <v>511.59</v>
          </cell>
          <cell r="E7121">
            <v>15.77</v>
          </cell>
          <cell r="F7121">
            <v>527.36</v>
          </cell>
        </row>
        <row r="7122">
          <cell r="A7122">
            <v>86888</v>
          </cell>
          <cell r="B7122" t="str">
            <v>VASO SANITÁRIO SIFONADO COM CAIXA ACOPLADA LOUÇA BRANCA - FORNECIMENTO E INSTALAÇÃO. AF_01/2020</v>
          </cell>
          <cell r="C7122" t="str">
            <v>UN</v>
          </cell>
          <cell r="D7122">
            <v>444.81</v>
          </cell>
          <cell r="E7122">
            <v>23.1</v>
          </cell>
          <cell r="F7122">
            <v>467.91</v>
          </cell>
        </row>
        <row r="7123">
          <cell r="A7123">
            <v>100878</v>
          </cell>
          <cell r="B7123" t="str">
            <v>VASO SANITÁRIO SIFONADO COM CAIXA ACOPLADA, LOUÇA BRANCA - PADRÃO ALTO - FORNECIMENTO E INSTALAÇÃO. AF_01/2020</v>
          </cell>
          <cell r="C7123" t="str">
            <v>UN</v>
          </cell>
          <cell r="D7123">
            <v>593.97</v>
          </cell>
          <cell r="E7123">
            <v>36.92</v>
          </cell>
          <cell r="F7123">
            <v>630.89</v>
          </cell>
        </row>
        <row r="7124">
          <cell r="A7124">
            <v>86932</v>
          </cell>
          <cell r="B7124" t="str">
            <v>VASO SANITÁRIO SIFONADO COM CAIXA ACOPLADA LOUÇA BRANCA - PADRÃO MÉDIO, INCLUSO ENGATE FLEXÍVEL EM METAL CROMADO, 1/2  X 40CM - FORNECIMENTO E INSTALAÇÃO. AF_01/2020</v>
          </cell>
          <cell r="C7124" t="str">
            <v>UN</v>
          </cell>
          <cell r="D7124">
            <v>540.73</v>
          </cell>
          <cell r="E7124">
            <v>27.03</v>
          </cell>
          <cell r="F7124">
            <v>567.76</v>
          </cell>
        </row>
        <row r="7125">
          <cell r="A7125">
            <v>86931</v>
          </cell>
          <cell r="B7125" t="str">
            <v>VASO SANITÁRIO SIFONADO COM CAIXA ACOPLADA LOUÇA BRANCA, INCLUSO ENGATE FLEXÍVEL EM PLÁSTICO BRANCO, 1/2  X 40CM - FORNECIMENTO E INSTALAÇÃO. AF_01/2020</v>
          </cell>
          <cell r="C7125" t="str">
            <v>UN</v>
          </cell>
          <cell r="D7125">
            <v>453.38</v>
          </cell>
          <cell r="E7125">
            <v>27.03</v>
          </cell>
          <cell r="F7125">
            <v>480.41</v>
          </cell>
        </row>
        <row r="7126">
          <cell r="A7126" t="str">
            <v>AUX3104</v>
          </cell>
          <cell r="B7126" t="str">
            <v>VASO SANITÁRIO C/ CAIXA DE DESCARGA ACOPLADA, LINHA VOGUE PLUS CONFORTO, DECA OU SIMILAR, INCLUSIVE ASSENTO PLÁSTICO, CONJUNTO DE FIXAÇÃO, ANEL DE VEDAÇÃO E ENGATE PLÁSTICO</v>
          </cell>
          <cell r="C7126" t="str">
            <v>UN</v>
          </cell>
          <cell r="D7126">
            <v>1491.16</v>
          </cell>
          <cell r="E7126">
            <v>90.58</v>
          </cell>
          <cell r="F7126">
            <v>1581.74</v>
          </cell>
        </row>
        <row r="7127">
          <cell r="A7127" t="str">
            <v>AUX1814</v>
          </cell>
          <cell r="B7127" t="str">
            <v>VASO SANITÁRIO CONVENCIONAL C/ CAIXA DE DESCARGA DE SOBREPOR, ASSENTO PLÁSTICO CONVENCIONAL, CONJUNTO DE FIXAÇÃO, TUBO DE DESCIDA DE EMBUTIR E ENGATE PLÁSTICO</v>
          </cell>
          <cell r="C7127" t="str">
            <v xml:space="preserve">UN </v>
          </cell>
          <cell r="D7127">
            <v>400.16</v>
          </cell>
          <cell r="E7127">
            <v>113.8</v>
          </cell>
          <cell r="F7127">
            <v>513.96</v>
          </cell>
        </row>
        <row r="7128">
          <cell r="A7128">
            <v>95469</v>
          </cell>
          <cell r="B7128" t="str">
            <v>VASO SANITARIO SIFONADO CONVENCIONAL COM  LOUÇA BRANCA - FORNECIMENTO E INSTALAÇÃO. AF_01/2020</v>
          </cell>
          <cell r="C7128" t="str">
            <v>UN</v>
          </cell>
          <cell r="D7128">
            <v>267.8</v>
          </cell>
          <cell r="E7128">
            <v>15.77</v>
          </cell>
          <cell r="F7128">
            <v>283.57</v>
          </cell>
        </row>
        <row r="7129">
          <cell r="A7129">
            <v>95470</v>
          </cell>
          <cell r="B7129" t="str">
            <v>VASO SANITARIO SIFONADO CONVENCIONAL COM LOUÇA BRANCA, INCLUSO CONJUNTO DE LIGAÇÃO PARA BACIA SANITÁRIA AJUSTÁVEL - FORNECIMENTO E INSTALAÇÃO. AF_10/2016</v>
          </cell>
          <cell r="C7129" t="str">
            <v>UN</v>
          </cell>
          <cell r="D7129">
            <v>277.07</v>
          </cell>
          <cell r="E7129">
            <v>15.77</v>
          </cell>
          <cell r="F7129">
            <v>292.83999999999997</v>
          </cell>
        </row>
        <row r="7130">
          <cell r="A7130" t="str">
            <v>AUX3106</v>
          </cell>
          <cell r="B7130" t="str">
            <v>VASO SANITÁRIO, LINHA VOGUE PLUS CONFORTO P.510.17, SEM ABERTURA FRONTAL, DECA OU SIMILAR, EXCLUSIVE CAIXA OU VÁLVULA DE DESCARGA</v>
          </cell>
          <cell r="C7130" t="str">
            <v>UN</v>
          </cell>
          <cell r="D7130">
            <v>1476.07</v>
          </cell>
          <cell r="E7130">
            <v>72.459999999999994</v>
          </cell>
          <cell r="F7130">
            <v>1548.53</v>
          </cell>
        </row>
        <row r="7131">
          <cell r="A7131">
            <v>95471</v>
          </cell>
          <cell r="B7131" t="str">
            <v>VASO SANITARIO SIFONADO CONVENCIONAL PARA PCD SEM FURO FRONTAL COM  LOUÇA BRANCA SEM ASSENTO -  FORNECIMENTO E INSTALAÇÃO. AF_01/2020</v>
          </cell>
          <cell r="C7131" t="str">
            <v>UN</v>
          </cell>
          <cell r="D7131">
            <v>704.46</v>
          </cell>
          <cell r="E7131">
            <v>32.82</v>
          </cell>
          <cell r="F7131">
            <v>737.28</v>
          </cell>
        </row>
        <row r="7132">
          <cell r="A7132">
            <v>95472</v>
          </cell>
          <cell r="B7132" t="str">
            <v>VASO SANITARIO SIFONADO CONVENCIONAL PARA PCD SEM FURO FRONTAL COM LOUÇA BRANCA SEM ASSENTO, INCLUSO CONJUNTO DE LIGAÇÃO PARA BACIA SANITÁRIA AJUSTÁVEL - FORNECIMENTO E INSTALAÇÃO. AF_01/2020</v>
          </cell>
          <cell r="C7132" t="str">
            <v>UN</v>
          </cell>
          <cell r="D7132">
            <v>713.73</v>
          </cell>
          <cell r="E7132">
            <v>32.82</v>
          </cell>
          <cell r="F7132">
            <v>746.55</v>
          </cell>
        </row>
        <row r="7133">
          <cell r="A7133" t="str">
            <v>AUX2027</v>
          </cell>
          <cell r="B7133" t="str">
            <v>BACIA SANITÁRIA PARA CADEIRANTES C/ ASSENTO (ABERTURA FRONTAL)</v>
          </cell>
          <cell r="C7133" t="str">
            <v xml:space="preserve">UN </v>
          </cell>
          <cell r="D7133">
            <v>1243.27</v>
          </cell>
          <cell r="E7133">
            <v>112.32</v>
          </cell>
          <cell r="F7133">
            <v>1355.59</v>
          </cell>
        </row>
        <row r="7134">
          <cell r="A7134">
            <v>100849</v>
          </cell>
          <cell r="B7134" t="str">
            <v>ASSENTO SANITÁRIO CONVENCIONAL - FORNECIMENTO E INSTALACAO. AF_01/2020</v>
          </cell>
          <cell r="C7134" t="str">
            <v>UN</v>
          </cell>
          <cell r="D7134">
            <v>40.39</v>
          </cell>
          <cell r="E7134">
            <v>3.96</v>
          </cell>
          <cell r="F7134">
            <v>44.35</v>
          </cell>
        </row>
        <row r="7135">
          <cell r="A7135">
            <v>100851</v>
          </cell>
          <cell r="B7135" t="str">
            <v>ASSENTO SANITÁRIO INFANTIL - FORNECIMENTO E INSTALACAO. AF_01/2020</v>
          </cell>
          <cell r="C7135" t="str">
            <v>UN</v>
          </cell>
          <cell r="D7135">
            <v>84.27</v>
          </cell>
          <cell r="E7135">
            <v>3.96</v>
          </cell>
          <cell r="F7135">
            <v>88.23</v>
          </cell>
        </row>
        <row r="7136">
          <cell r="A7136" t="str">
            <v>AUX2556</v>
          </cell>
          <cell r="B7136" t="str">
            <v>CAIXA DE DESCARGA PLÁSTICA DE EMBUTIR COMPLETA, COM ESPELHO PLÁSTICO, CAPACIDADE 6 A 10 L, ACESSÓRIOS INCLUSOS - FORNEC. E INST.</v>
          </cell>
          <cell r="C7136" t="str">
            <v>UN</v>
          </cell>
          <cell r="D7136">
            <v>1106.51</v>
          </cell>
          <cell r="E7136">
            <v>54.45</v>
          </cell>
          <cell r="F7136">
            <v>1160.96</v>
          </cell>
        </row>
        <row r="7137">
          <cell r="A7137" t="str">
            <v>AUX2579</v>
          </cell>
          <cell r="B7137" t="str">
            <v>CAIXA DE DESCARGA PLÁSTICA DE EMBUTIR, DUPLO FLUXO 3 A 6 L, LINHA ECOLINE VP (ANTI-VANDALISMO) MONTANA OU SIMILAR - FORNEC. E INST.</v>
          </cell>
          <cell r="C7137" t="str">
            <v>UN</v>
          </cell>
          <cell r="D7137">
            <v>1185.8800000000001</v>
          </cell>
          <cell r="E7137">
            <v>54.45</v>
          </cell>
          <cell r="F7137">
            <v>1240.33</v>
          </cell>
        </row>
        <row r="7138">
          <cell r="A7138" t="str">
            <v>AUX2580</v>
          </cell>
          <cell r="B7138" t="str">
            <v>CAIXA DE DESCARGA PLÁSTICA DE EMBUTIR COMPLETA, COM ACABAMENTO INOX (MONTANA, LINHA MONTREAL OU SIMILAR) - FORNEC. E INST.</v>
          </cell>
          <cell r="C7138" t="str">
            <v>UN</v>
          </cell>
          <cell r="D7138">
            <v>300.07</v>
          </cell>
          <cell r="E7138">
            <v>54.45</v>
          </cell>
          <cell r="F7138">
            <v>354.52</v>
          </cell>
        </row>
        <row r="7139">
          <cell r="A7139" t="str">
            <v>AUX3436</v>
          </cell>
          <cell r="B7139" t="str">
            <v>FORNECIMENTO E INSTALAÇÃO DE CAIXA DE DESCARGA DE SOBREPOR</v>
          </cell>
          <cell r="C7139" t="str">
            <v xml:space="preserve">UN </v>
          </cell>
          <cell r="D7139">
            <v>52.6</v>
          </cell>
          <cell r="E7139">
            <v>10.61</v>
          </cell>
          <cell r="F7139">
            <v>63.21</v>
          </cell>
        </row>
        <row r="7140">
          <cell r="A7140" t="str">
            <v>AUX2238</v>
          </cell>
          <cell r="B7140" t="str">
            <v>VEDAÇÃO PARA SAÍDA DE VASO SANITÁRIO EM PVC RÍGIDO SOLDÁVEL, PARA ESGOTO PRIMÁRIO, DIÂM = 100MM -  FORNEC. E INST.</v>
          </cell>
          <cell r="C7140" t="str">
            <v>UN</v>
          </cell>
          <cell r="D7140">
            <v>20.48</v>
          </cell>
          <cell r="E7140">
            <v>8.61</v>
          </cell>
          <cell r="F7140">
            <v>29.09</v>
          </cell>
        </row>
        <row r="7141">
          <cell r="A7141"/>
          <cell r="B7141" t="str">
            <v>MICTÓRIO</v>
          </cell>
          <cell r="C7141"/>
          <cell r="D7141"/>
          <cell r="E7141"/>
          <cell r="F7141"/>
        </row>
        <row r="7142">
          <cell r="A7142">
            <v>100858</v>
          </cell>
          <cell r="B7142" t="str">
            <v>MICTÓRIO SIFONADO LOUÇA BRANCA  PADRÃO MÉDIO  FORNECIMENTO E INSTALAÇÃO. AF_01/2020</v>
          </cell>
          <cell r="C7142" t="str">
            <v>UN</v>
          </cell>
          <cell r="D7142">
            <v>631.54</v>
          </cell>
          <cell r="E7142">
            <v>26.16</v>
          </cell>
          <cell r="F7142">
            <v>657.7</v>
          </cell>
        </row>
        <row r="7143">
          <cell r="A7143">
            <v>100859</v>
          </cell>
          <cell r="B7143" t="str">
            <v>MICTÓRIO SIFONADO LOUÇA BRANCA PARA ENTRADA DE ÁGUA EMBUTIDA  PADRÃO ALTO  FORNECIMENTO E INSTALAÇÃO. AF_01/2020</v>
          </cell>
          <cell r="C7143" t="str">
            <v>UN</v>
          </cell>
          <cell r="D7143">
            <v>921.78</v>
          </cell>
          <cell r="E7143">
            <v>54.86</v>
          </cell>
          <cell r="F7143">
            <v>976.64</v>
          </cell>
        </row>
        <row r="7144">
          <cell r="A7144" t="str">
            <v>AUX0874</v>
          </cell>
          <cell r="B7144" t="str">
            <v>MICTÓRIO DE LOUÇA SIFONADO COM VÁLVULA COM ACIONAMENTO POR PRESSÃO E FECHAMENTO AUTOMÁTICO</v>
          </cell>
          <cell r="C7144" t="str">
            <v xml:space="preserve">UN </v>
          </cell>
          <cell r="D7144">
            <v>637</v>
          </cell>
          <cell r="E7144">
            <v>105.07</v>
          </cell>
          <cell r="F7144">
            <v>742.07</v>
          </cell>
        </row>
        <row r="7145">
          <cell r="A7145" t="str">
            <v>AUX3165</v>
          </cell>
          <cell r="B7145" t="str">
            <v>MICTÓRIO LOUÇA BRANCA C/ SIFÃO INTEGRADO (DECA - REF. M-713 OU SIMILAR) E VÁLVULA COM ACIONAMENTO POR PRESSÃO E FECHAMENTO AUTOMÁTICO - FORNEC. E INST.</v>
          </cell>
          <cell r="C7145" t="str">
            <v xml:space="preserve">UN </v>
          </cell>
          <cell r="D7145">
            <v>1467.3</v>
          </cell>
          <cell r="E7145">
            <v>26.17</v>
          </cell>
          <cell r="F7145">
            <v>1493.47</v>
          </cell>
        </row>
        <row r="7146">
          <cell r="A7146"/>
          <cell r="B7146" t="str">
            <v>ACESSÓRIOS - SABONETERIAS E PAPELEIRAS</v>
          </cell>
          <cell r="C7146"/>
          <cell r="D7146"/>
          <cell r="E7146"/>
          <cell r="F7146"/>
        </row>
        <row r="7147">
          <cell r="A7147">
            <v>100855</v>
          </cell>
          <cell r="B7147" t="str">
            <v>SABONETEIRA DE PAREDE EM PLASTICO ABS COM ACABAMENTO CROMADO E ACRILICO, INCLUSO FIXAÇÃO. AF_01/2020</v>
          </cell>
          <cell r="C7147" t="str">
            <v>UN</v>
          </cell>
          <cell r="D7147">
            <v>64.55</v>
          </cell>
          <cell r="E7147">
            <v>8.19</v>
          </cell>
          <cell r="F7147">
            <v>72.739999999999995</v>
          </cell>
        </row>
        <row r="7148">
          <cell r="A7148">
            <v>95545</v>
          </cell>
          <cell r="B7148" t="str">
            <v>SABONETEIRA DE PAREDE EM METAL CROMADO, INCLUSO FIXAÇÃO. AF_01/2020</v>
          </cell>
          <cell r="C7148" t="str">
            <v>UN</v>
          </cell>
          <cell r="D7148">
            <v>64.55</v>
          </cell>
          <cell r="E7148">
            <v>8.19</v>
          </cell>
          <cell r="F7148">
            <v>72.739999999999995</v>
          </cell>
        </row>
        <row r="7149">
          <cell r="A7149">
            <v>95547</v>
          </cell>
          <cell r="B7149" t="str">
            <v>SABONETEIRA PLASTICA TIPO DISPENSER PARA SABONETE LIQUIDO COM RESERVATORIO 800 A 1500 ML, INCLUSO FIXAÇÃO. AF_01/2020</v>
          </cell>
          <cell r="C7149" t="str">
            <v>UN</v>
          </cell>
          <cell r="D7149">
            <v>44.99</v>
          </cell>
          <cell r="E7149">
            <v>8.1999999999999993</v>
          </cell>
          <cell r="F7149">
            <v>53.19</v>
          </cell>
        </row>
        <row r="7150">
          <cell r="A7150" t="str">
            <v>AUX2361</v>
          </cell>
          <cell r="B7150" t="str">
            <v>SABONETEIRA DE LOUÇA BRANCA  (7.5X15)CM</v>
          </cell>
          <cell r="C7150" t="str">
            <v xml:space="preserve">UN </v>
          </cell>
          <cell r="D7150">
            <v>62.19</v>
          </cell>
          <cell r="E7150">
            <v>36.159999999999997</v>
          </cell>
          <cell r="F7150">
            <v>98.35</v>
          </cell>
        </row>
        <row r="7151">
          <cell r="A7151" t="str">
            <v>AUX2362</v>
          </cell>
          <cell r="B7151" t="str">
            <v>CABIDE DE LOUÇA BRANCA C/ UM GANCHO</v>
          </cell>
          <cell r="C7151" t="str">
            <v xml:space="preserve">UN </v>
          </cell>
          <cell r="D7151">
            <v>54.45</v>
          </cell>
          <cell r="E7151">
            <v>39.93</v>
          </cell>
          <cell r="F7151">
            <v>94.38</v>
          </cell>
        </row>
        <row r="7152">
          <cell r="A7152" t="str">
            <v>AUX2913</v>
          </cell>
          <cell r="B7152" t="str">
            <v>CABIDE/GANCHO DE BANHEIRO SIMPLES EM METAL CROMADO</v>
          </cell>
          <cell r="C7152" t="str">
            <v xml:space="preserve">UN </v>
          </cell>
          <cell r="D7152">
            <v>47.17</v>
          </cell>
          <cell r="E7152">
            <v>10.51</v>
          </cell>
          <cell r="F7152">
            <v>57.68</v>
          </cell>
        </row>
        <row r="7153">
          <cell r="A7153" t="str">
            <v>AUX3247</v>
          </cell>
          <cell r="B7153" t="str">
            <v>CABIDE EM AÇO INOX, DECA 2060 C40, ACABAMENTO CROMADO OU SIMILAR - FORNEC. E INST.</v>
          </cell>
          <cell r="C7153" t="str">
            <v xml:space="preserve">UN </v>
          </cell>
          <cell r="D7153">
            <v>125.41</v>
          </cell>
          <cell r="E7153">
            <v>14.9</v>
          </cell>
          <cell r="F7153">
            <v>140.31</v>
          </cell>
        </row>
        <row r="7154">
          <cell r="A7154">
            <v>95542</v>
          </cell>
          <cell r="B7154" t="str">
            <v>PORTA TOALHA ROSTO EM METAL CROMADO, TIPO ARGOLA, INCLUSO FIXAÇÃO. AF_01/2020</v>
          </cell>
          <cell r="C7154" t="str">
            <v>UN</v>
          </cell>
          <cell r="D7154">
            <v>51.24</v>
          </cell>
          <cell r="E7154">
            <v>8.19</v>
          </cell>
          <cell r="F7154">
            <v>59.43</v>
          </cell>
        </row>
        <row r="7155">
          <cell r="A7155">
            <v>95543</v>
          </cell>
          <cell r="B7155" t="str">
            <v>PORTA TOALHA BANHO EM METAL CROMADO, TIPO BARRA, INCLUSO FIXAÇÃO. AF_01/2020</v>
          </cell>
          <cell r="C7155" t="str">
            <v>UN</v>
          </cell>
          <cell r="D7155">
            <v>81.13</v>
          </cell>
          <cell r="E7155">
            <v>16.39</v>
          </cell>
          <cell r="F7155">
            <v>97.52</v>
          </cell>
        </row>
        <row r="7156">
          <cell r="A7156" t="str">
            <v>AUX1815</v>
          </cell>
          <cell r="B7156" t="str">
            <v>DISPENSER PARA PAPEL TOALHA INTERFOLHADO, DE PAREDE, MANUAL</v>
          </cell>
          <cell r="C7156" t="str">
            <v xml:space="preserve">UN </v>
          </cell>
          <cell r="D7156">
            <v>46.42</v>
          </cell>
          <cell r="E7156">
            <v>7.45</v>
          </cell>
          <cell r="F7156">
            <v>53.87</v>
          </cell>
        </row>
        <row r="7157">
          <cell r="A7157">
            <v>95544</v>
          </cell>
          <cell r="B7157" t="str">
            <v>PAPELEIRA DE PAREDE EM METAL CROMADO SEM TAMPA, INCLUSO FIXAÇÃO. AF_01/2020</v>
          </cell>
          <cell r="C7157" t="str">
            <v>UN</v>
          </cell>
          <cell r="D7157">
            <v>66.14</v>
          </cell>
          <cell r="E7157">
            <v>8.19</v>
          </cell>
          <cell r="F7157">
            <v>74.33</v>
          </cell>
        </row>
        <row r="7158">
          <cell r="A7158" t="str">
            <v>AUX1816</v>
          </cell>
          <cell r="B7158" t="str">
            <v>PAPELEIRA DE LOUÇA 15X15 CM</v>
          </cell>
          <cell r="C7158" t="str">
            <v xml:space="preserve">UN </v>
          </cell>
          <cell r="D7158">
            <v>46.7</v>
          </cell>
          <cell r="E7158">
            <v>21.83</v>
          </cell>
          <cell r="F7158">
            <v>68.53</v>
          </cell>
        </row>
        <row r="7159">
          <cell r="A7159" t="str">
            <v>AUX1817</v>
          </cell>
          <cell r="B7159" t="str">
            <v>DISPENSER, EM PLÁSTICO, PARA PAPEL HIGIÊNICO EM ROLO</v>
          </cell>
          <cell r="C7159" t="str">
            <v xml:space="preserve">UN </v>
          </cell>
          <cell r="D7159">
            <v>44.83</v>
          </cell>
          <cell r="E7159">
            <v>2.25</v>
          </cell>
          <cell r="F7159">
            <v>47.08</v>
          </cell>
        </row>
        <row r="7160">
          <cell r="A7160">
            <v>95546</v>
          </cell>
          <cell r="B7160" t="str">
            <v>KIT DE ACESSORIOS PARA BANHEIRO EM METAL CROMADO, 5 PECAS, INCLUSO FIXAÇÃO. AF_01/2020</v>
          </cell>
          <cell r="C7160" t="str">
            <v>UN</v>
          </cell>
          <cell r="D7160">
            <v>180.37</v>
          </cell>
          <cell r="E7160">
            <v>49.2</v>
          </cell>
          <cell r="F7160">
            <v>229.57</v>
          </cell>
        </row>
        <row r="7161">
          <cell r="A7161"/>
          <cell r="B7161" t="str">
            <v>REGISTROS E VÁLVULAS</v>
          </cell>
          <cell r="C7161"/>
          <cell r="D7161"/>
          <cell r="E7161"/>
          <cell r="F7161"/>
        </row>
        <row r="7162">
          <cell r="A7162"/>
          <cell r="B7162" t="str">
            <v>REGISTRO DE PRESSÃO</v>
          </cell>
          <cell r="C7162"/>
          <cell r="D7162"/>
          <cell r="E7162"/>
          <cell r="F7162"/>
        </row>
        <row r="7163">
          <cell r="A7163">
            <v>89969</v>
          </cell>
          <cell r="B7163" t="str">
            <v>KIT DE REGISTRO DE PRESSÃO BRUTO DE LATÃO ½", INCLUSIVE CONEXÕES,  ROSCÁVEL, INSTALADO EM RAMAL DE ÁGUA FRIA - FORNECIMENTO E INSTALAÇÃO. AF_12/2014</v>
          </cell>
          <cell r="C7163" t="str">
            <v>UN</v>
          </cell>
          <cell r="D7163">
            <v>35.700000000000003</v>
          </cell>
          <cell r="E7163">
            <v>8.6999999999999993</v>
          </cell>
          <cell r="F7163">
            <v>44.4</v>
          </cell>
        </row>
        <row r="7164">
          <cell r="A7164">
            <v>89970</v>
          </cell>
          <cell r="B7164" t="str">
            <v>KIT DE REGISTRO DE PRESSÃO BRUTO DE LATÃO ¾", INCLUSIVE CONEXÕES, ROSCÁVEL, INSTALADO EM RAMAL DE ÁGUA FRIA - FORNECIMENTO E INSTALAÇÃO. AF_12/2014</v>
          </cell>
          <cell r="C7164" t="str">
            <v>UN</v>
          </cell>
          <cell r="D7164">
            <v>37.65</v>
          </cell>
          <cell r="E7164">
            <v>11.18</v>
          </cell>
          <cell r="F7164">
            <v>48.83</v>
          </cell>
        </row>
        <row r="7165">
          <cell r="A7165">
            <v>89984</v>
          </cell>
          <cell r="B7165" t="str">
            <v>REGISTRO DE PRESSÃO BRUTO, LATÃO, ROSCÁVEL, 1/2", COM ACABAMENTO E CANOPLA CROMADOS - FORNECIMENTO E INSTALAÇÃO. AF_08/2021</v>
          </cell>
          <cell r="C7165" t="str">
            <v>UN</v>
          </cell>
          <cell r="D7165">
            <v>81.25</v>
          </cell>
          <cell r="E7165">
            <v>6.83</v>
          </cell>
          <cell r="F7165">
            <v>88.08</v>
          </cell>
        </row>
        <row r="7166">
          <cell r="A7166">
            <v>89985</v>
          </cell>
          <cell r="B7166" t="str">
            <v>REGISTRO DE PRESSÃO BRUTO, LATÃO, ROSCÁVEL, 3/4", COM ACABAMENTO E CANOPLA CROMADOS - FORNECIMENTO E INSTALAÇÃO. AF_08/2021</v>
          </cell>
          <cell r="C7166" t="str">
            <v>UN</v>
          </cell>
          <cell r="D7166">
            <v>84.49</v>
          </cell>
          <cell r="E7166">
            <v>8.26</v>
          </cell>
          <cell r="F7166">
            <v>92.75</v>
          </cell>
        </row>
        <row r="7167">
          <cell r="A7167">
            <v>89349</v>
          </cell>
          <cell r="B7167" t="str">
            <v>REGISTRO DE PRESSÃO BRUTO, LATÃO, ROSCÁVEL, 1/2" - FORNECIMENTO E INSTALAÇÃO. AF_08/2021</v>
          </cell>
          <cell r="C7167" t="str">
            <v>UN</v>
          </cell>
          <cell r="D7167">
            <v>24.87</v>
          </cell>
          <cell r="E7167">
            <v>2.67</v>
          </cell>
          <cell r="F7167">
            <v>27.54</v>
          </cell>
        </row>
        <row r="7168">
          <cell r="A7168">
            <v>89351</v>
          </cell>
          <cell r="B7168" t="str">
            <v>REGISTRO DE PRESSÃO BRUTO, LATÃO,  ROSCÁVEL, 3/4'' - FORNECIMENTO E INSTALAÇÃO. AF_08/2021</v>
          </cell>
          <cell r="C7168" t="str">
            <v>UN</v>
          </cell>
          <cell r="D7168">
            <v>30.04</v>
          </cell>
          <cell r="E7168">
            <v>4.1100000000000003</v>
          </cell>
          <cell r="F7168">
            <v>34.15</v>
          </cell>
        </row>
        <row r="7169">
          <cell r="A7169">
            <v>103045</v>
          </cell>
          <cell r="B7169" t="str">
            <v>REGISTRO DE PRESSÃO, PVC, ROSCÁVEL, VOLANTE SIMPLES, 1/2" - FORNECIMENTO E INSTALAÇÃO. AF_08/2021</v>
          </cell>
          <cell r="C7169" t="str">
            <v>UN</v>
          </cell>
          <cell r="D7169">
            <v>7.41</v>
          </cell>
          <cell r="E7169">
            <v>2.68</v>
          </cell>
          <cell r="F7169">
            <v>10.09</v>
          </cell>
        </row>
        <row r="7170">
          <cell r="A7170">
            <v>103046</v>
          </cell>
          <cell r="B7170" t="str">
            <v>REGISTRO DE PRESSÃO, PVC, ROSCÁVEL, VOLANTE SIMPLES, 3/4" - FORNECIMENTO E INSTALAÇÃO. AF_08/2021</v>
          </cell>
          <cell r="C7170" t="str">
            <v>UN</v>
          </cell>
          <cell r="D7170">
            <v>19.53</v>
          </cell>
          <cell r="E7170">
            <v>4.12</v>
          </cell>
          <cell r="F7170">
            <v>23.65</v>
          </cell>
        </row>
        <row r="7171">
          <cell r="A7171">
            <v>103048</v>
          </cell>
          <cell r="B7171" t="str">
            <v>REGISTRO DE PRESSÃO, PVC, SOLDÁVEL, VOLANTE SIMPLES, DN  20 MM - FORNECIMENTO E INSTALAÇÃO. AF_08/2021</v>
          </cell>
          <cell r="C7171" t="str">
            <v>UN</v>
          </cell>
          <cell r="D7171">
            <v>15.51</v>
          </cell>
          <cell r="E7171">
            <v>3.21</v>
          </cell>
          <cell r="F7171">
            <v>18.72</v>
          </cell>
        </row>
        <row r="7172">
          <cell r="A7172">
            <v>103049</v>
          </cell>
          <cell r="B7172" t="str">
            <v>REGISTRO DE PRESSÃO, PVC, SOLDÁVEL, VOLANTE SIMPLES, DN  25 MM - FORNECIMENTO E INSTALAÇÃO. AF_08/2021</v>
          </cell>
          <cell r="C7172" t="str">
            <v>UN</v>
          </cell>
          <cell r="D7172">
            <v>17.38</v>
          </cell>
          <cell r="E7172">
            <v>2.96</v>
          </cell>
          <cell r="F7172">
            <v>20.34</v>
          </cell>
        </row>
        <row r="7173">
          <cell r="A7173"/>
          <cell r="B7173" t="str">
            <v>REGISTRO DE GAVETA</v>
          </cell>
          <cell r="C7173"/>
          <cell r="D7173"/>
          <cell r="E7173"/>
          <cell r="F7173"/>
        </row>
        <row r="7174">
          <cell r="A7174">
            <v>89971</v>
          </cell>
          <cell r="B7174" t="str">
            <v>KIT DE REGISTRO DE GAVETA BRUTO DE LATÃO ½", INCLUSIVE CONEXÕES, ROSCÁVEL, INSTALADO EM RAMAL DE ÁGUA FRIA - FORNECIMENTO E INSTALAÇÃO. AF_12/2014</v>
          </cell>
          <cell r="C7174" t="str">
            <v>UN</v>
          </cell>
          <cell r="D7174">
            <v>40.54</v>
          </cell>
          <cell r="E7174">
            <v>8.6999999999999993</v>
          </cell>
          <cell r="F7174">
            <v>49.24</v>
          </cell>
        </row>
        <row r="7175">
          <cell r="A7175">
            <v>89972</v>
          </cell>
          <cell r="B7175" t="str">
            <v>KIT DE REGISTRO DE GAVETA BRUTO DE LATÃO ¾", INCLUSIVE CONEXÕES, ROSCÁVEL, INSTALADO EM RAMAL DE ÁGUA FRIA - FORNECIMENTO E INSTALAÇÃO. AF_12/2014</v>
          </cell>
          <cell r="C7175" t="str">
            <v>UN</v>
          </cell>
          <cell r="D7175">
            <v>43.94</v>
          </cell>
          <cell r="E7175">
            <v>11.17</v>
          </cell>
          <cell r="F7175">
            <v>55.11</v>
          </cell>
        </row>
        <row r="7176">
          <cell r="A7176">
            <v>94792</v>
          </cell>
          <cell r="B7176" t="str">
            <v>REGISTRO DE GAVETA BRUTO, LATÃO, ROSCÁVEL, 1", COM ACABAMENTO E CANOPLA CROMADOS - FORNECIMENTO E INSTALAÇÃO. AF_08/2021</v>
          </cell>
          <cell r="C7176" t="str">
            <v>UN</v>
          </cell>
          <cell r="D7176">
            <v>109.23</v>
          </cell>
          <cell r="E7176">
            <v>9.6999999999999993</v>
          </cell>
          <cell r="F7176">
            <v>118.93</v>
          </cell>
        </row>
        <row r="7177">
          <cell r="A7177">
            <v>94793</v>
          </cell>
          <cell r="B7177" t="str">
            <v>REGISTRO DE GAVETA BRUTO, LATÃO, ROSCÁVEL, 1 1/4", COM ACABAMENTO E CANOPLA CROMADOS - FORNECIMENTO E INSTALAÇÃO. AF_08/2021</v>
          </cell>
          <cell r="C7177" t="str">
            <v>UN</v>
          </cell>
          <cell r="D7177">
            <v>151.18</v>
          </cell>
          <cell r="E7177">
            <v>11.7</v>
          </cell>
          <cell r="F7177">
            <v>162.88</v>
          </cell>
        </row>
        <row r="7178">
          <cell r="A7178">
            <v>94794</v>
          </cell>
          <cell r="B7178" t="str">
            <v>REGISTRO DE GAVETA BRUTO, LATÃO, ROSCÁVEL, 1 1/2", COM ACABAMENTO E CANOPLA CROMADOS - FORNECIMENTO E INSTALAÇÃO. AF_08/2021</v>
          </cell>
          <cell r="C7178" t="str">
            <v>UN</v>
          </cell>
          <cell r="D7178">
            <v>158.81</v>
          </cell>
          <cell r="E7178">
            <v>14</v>
          </cell>
          <cell r="F7178">
            <v>172.81</v>
          </cell>
        </row>
        <row r="7179">
          <cell r="A7179">
            <v>89986</v>
          </cell>
          <cell r="B7179" t="str">
            <v>REGISTRO DE GAVETA BRUTO, LATÃO, ROSCÁVEL, 1/2", COM ACABAMENTO E CANOPLA CROMADOS - FORNECIMENTO E INSTALAÇÃO. AF_08/2021</v>
          </cell>
          <cell r="C7179" t="str">
            <v>UN</v>
          </cell>
          <cell r="D7179">
            <v>79.010000000000005</v>
          </cell>
          <cell r="E7179">
            <v>6.83</v>
          </cell>
          <cell r="F7179">
            <v>85.84</v>
          </cell>
        </row>
        <row r="7180">
          <cell r="A7180">
            <v>89987</v>
          </cell>
          <cell r="B7180" t="str">
            <v>REGISTRO DE GAVETA BRUTO, LATÃO, ROSCÁVEL, 3/4", COM ACABAMENTO E CANOPLA CROMADOS - FORNECIMENTO E INSTALAÇÃO. AF_08/2021</v>
          </cell>
          <cell r="C7180" t="str">
            <v>UN</v>
          </cell>
          <cell r="D7180">
            <v>89.38</v>
          </cell>
          <cell r="E7180">
            <v>8.26</v>
          </cell>
          <cell r="F7180">
            <v>97.64</v>
          </cell>
        </row>
        <row r="7181">
          <cell r="A7181">
            <v>89352</v>
          </cell>
          <cell r="B7181" t="str">
            <v>REGISTRO DE GAVETA BRUTO, LATÃO, ROSCÁVEL, 1/2" - FORNECIMENTO E INSTALAÇÃO. AF_08/2021</v>
          </cell>
          <cell r="C7181" t="str">
            <v>UN</v>
          </cell>
          <cell r="D7181">
            <v>34.61</v>
          </cell>
          <cell r="E7181">
            <v>2.67</v>
          </cell>
          <cell r="F7181">
            <v>37.28</v>
          </cell>
        </row>
        <row r="7182">
          <cell r="A7182">
            <v>89353</v>
          </cell>
          <cell r="B7182" t="str">
            <v>REGISTRO DE GAVETA BRUTO, LATÃO, ROSCÁVEL, 3/4" - FORNECIMENTO E INSTALAÇÃO. AF_08/2021</v>
          </cell>
          <cell r="C7182" t="str">
            <v>UN</v>
          </cell>
          <cell r="D7182">
            <v>37.020000000000003</v>
          </cell>
          <cell r="E7182">
            <v>4.1100000000000003</v>
          </cell>
          <cell r="F7182">
            <v>41.13</v>
          </cell>
        </row>
        <row r="7183">
          <cell r="A7183">
            <v>94495</v>
          </cell>
          <cell r="B7183" t="str">
            <v>REGISTRO DE GAVETA BRUTO, LATÃO, ROSCÁVEL, 1" - FORNECIMENTO E INSTALAÇÃO. AF_08/2021</v>
          </cell>
          <cell r="C7183" t="str">
            <v>UN</v>
          </cell>
          <cell r="D7183">
            <v>58.01</v>
          </cell>
          <cell r="E7183">
            <v>5.54</v>
          </cell>
          <cell r="F7183">
            <v>63.55</v>
          </cell>
        </row>
        <row r="7184">
          <cell r="A7184">
            <v>94496</v>
          </cell>
          <cell r="B7184" t="str">
            <v>REGISTRO DE GAVETA BRUTO, LATÃO, ROSCÁVEL, 1 1/4" - FORNECIMENTO E INSTALAÇÃO. AF_08/2021</v>
          </cell>
          <cell r="C7184" t="str">
            <v>UN</v>
          </cell>
          <cell r="D7184">
            <v>79.040000000000006</v>
          </cell>
          <cell r="E7184">
            <v>7.54</v>
          </cell>
          <cell r="F7184">
            <v>86.58</v>
          </cell>
        </row>
        <row r="7185">
          <cell r="A7185">
            <v>94497</v>
          </cell>
          <cell r="B7185" t="str">
            <v>REGISTRO DE GAVETA BRUTO, LATÃO, ROSCÁVEL, 1 1/2" - FORNECIMENTO E INSTALAÇÃO. AF_08/2021</v>
          </cell>
          <cell r="C7185" t="str">
            <v>UN</v>
          </cell>
          <cell r="D7185">
            <v>99.86</v>
          </cell>
          <cell r="E7185">
            <v>9.84</v>
          </cell>
          <cell r="F7185">
            <v>109.7</v>
          </cell>
        </row>
        <row r="7186">
          <cell r="A7186">
            <v>94498</v>
          </cell>
          <cell r="B7186" t="str">
            <v>REGISTRO DE GAVETA BRUTO, LATÃO, ROSCÁVEL, 2" - FORNECIMENTO E INSTALAÇÃO. AF_08/2021</v>
          </cell>
          <cell r="C7186" t="str">
            <v>UN</v>
          </cell>
          <cell r="D7186">
            <v>138.66</v>
          </cell>
          <cell r="E7186">
            <v>12.71</v>
          </cell>
          <cell r="F7186">
            <v>151.37</v>
          </cell>
        </row>
        <row r="7187">
          <cell r="A7187">
            <v>94499</v>
          </cell>
          <cell r="B7187" t="str">
            <v>REGISTRO DE GAVETA BRUTO, LATÃO, ROSCÁVEL, 2 1/2" - FORNECIMENTO E INSTALAÇÃO. AF_08/2021</v>
          </cell>
          <cell r="C7187" t="str">
            <v>UN</v>
          </cell>
          <cell r="D7187">
            <v>283.64</v>
          </cell>
          <cell r="E7187">
            <v>17</v>
          </cell>
          <cell r="F7187">
            <v>300.64</v>
          </cell>
        </row>
        <row r="7188">
          <cell r="A7188">
            <v>94500</v>
          </cell>
          <cell r="B7188" t="str">
            <v>REGISTRO DE GAVETA BRUTO, LATÃO, ROSCÁVEL, 3" - FORNECIMENTO E INSTALAÇÃO. AF_08/2021</v>
          </cell>
          <cell r="C7188" t="str">
            <v>UN</v>
          </cell>
          <cell r="D7188">
            <v>343.64</v>
          </cell>
          <cell r="E7188">
            <v>21.31</v>
          </cell>
          <cell r="F7188">
            <v>364.95</v>
          </cell>
        </row>
        <row r="7189">
          <cell r="A7189">
            <v>94501</v>
          </cell>
          <cell r="B7189" t="str">
            <v>REGISTRO DE GAVETA BRUTO, LATÃO, ROSCÁVEL, 4" - FORNECIMENTO E INSTALAÇÃO. AF_08/2021</v>
          </cell>
          <cell r="C7189" t="str">
            <v>UN</v>
          </cell>
          <cell r="D7189">
            <v>708.86</v>
          </cell>
          <cell r="E7189">
            <v>27.03</v>
          </cell>
          <cell r="F7189">
            <v>735.89</v>
          </cell>
        </row>
        <row r="7190">
          <cell r="A7190"/>
          <cell r="B7190" t="str">
            <v>REGISTRO DE ESFERA</v>
          </cell>
          <cell r="C7190"/>
          <cell r="D7190"/>
          <cell r="E7190"/>
          <cell r="F7190"/>
        </row>
        <row r="7191">
          <cell r="A7191">
            <v>103036</v>
          </cell>
          <cell r="B7191" t="str">
            <v>REGISTRO DE ESFERA, PVC, ROSCÁVEL, COM VOLANTE, 1/2" - FORNECIMENTO E INSTALAÇÃO. AF_08/2021</v>
          </cell>
          <cell r="C7191" t="str">
            <v>UN</v>
          </cell>
          <cell r="D7191">
            <v>21.32</v>
          </cell>
          <cell r="E7191">
            <v>2.67</v>
          </cell>
          <cell r="F7191">
            <v>23.99</v>
          </cell>
        </row>
        <row r="7192">
          <cell r="A7192">
            <v>90371</v>
          </cell>
          <cell r="B7192" t="str">
            <v>REGISTRO DE ESFERA, PVC, ROSCÁVEL, COM VOLANTE, 3/4" - FORNECIMENTO E INSTALAÇÃO. AF_08/2021</v>
          </cell>
          <cell r="C7192" t="str">
            <v>UN</v>
          </cell>
          <cell r="D7192">
            <v>25.9</v>
          </cell>
          <cell r="E7192">
            <v>4.1100000000000003</v>
          </cell>
          <cell r="F7192">
            <v>30.01</v>
          </cell>
        </row>
        <row r="7193">
          <cell r="A7193">
            <v>103037</v>
          </cell>
          <cell r="B7193" t="str">
            <v>REGISTRO DE ESFERA, PVC, ROSCÁVEL, COM VOLANTE, 1" - FORNECIMENTO E INSTALAÇÃO. AF_08/2021</v>
          </cell>
          <cell r="C7193" t="str">
            <v>UN</v>
          </cell>
          <cell r="D7193">
            <v>41.74</v>
          </cell>
          <cell r="E7193">
            <v>5.54</v>
          </cell>
          <cell r="F7193">
            <v>47.28</v>
          </cell>
        </row>
        <row r="7194">
          <cell r="A7194">
            <v>103038</v>
          </cell>
          <cell r="B7194" t="str">
            <v>REGISTRO DE ESFERA, PVC, ROSCÁVEL, COM VOLANTE, 1 1/4" - FORNECIMENTO E INSTALAÇÃO. AF_08/2021</v>
          </cell>
          <cell r="C7194" t="str">
            <v>UN</v>
          </cell>
          <cell r="D7194">
            <v>55.77</v>
          </cell>
          <cell r="E7194">
            <v>7.54</v>
          </cell>
          <cell r="F7194">
            <v>63.31</v>
          </cell>
        </row>
        <row r="7195">
          <cell r="A7195">
            <v>103039</v>
          </cell>
          <cell r="B7195" t="str">
            <v>REGISTRO DE ESFERA, PVC, ROSCÁVEL, COM VOLANTE, 1 1/2" - FORNECIMENTO E INSTALAÇÃO. AF_08/2021</v>
          </cell>
          <cell r="C7195" t="str">
            <v>UN</v>
          </cell>
          <cell r="D7195">
            <v>59.31</v>
          </cell>
          <cell r="E7195">
            <v>9.84</v>
          </cell>
          <cell r="F7195">
            <v>69.150000000000006</v>
          </cell>
        </row>
        <row r="7196">
          <cell r="A7196">
            <v>103040</v>
          </cell>
          <cell r="B7196" t="str">
            <v>REGISTRO DE ESFERA, PVC, ROSCÁVEL, COM VOLANTE, 2" - FORNECIMENTO E INSTALAÇÃO. AF_08/2021</v>
          </cell>
          <cell r="C7196" t="str">
            <v>UN</v>
          </cell>
          <cell r="D7196">
            <v>89.78</v>
          </cell>
          <cell r="E7196">
            <v>12.71</v>
          </cell>
          <cell r="F7196">
            <v>102.49</v>
          </cell>
        </row>
        <row r="7197">
          <cell r="A7197">
            <v>103047</v>
          </cell>
          <cell r="B7197" t="str">
            <v>REGISTRO DE ESFERA, PVC, SOLDÁVEL, COM VOLANTE, DN  20 MM - FORNECIMENTO E INSTALAÇÃO. AF_08/2021</v>
          </cell>
          <cell r="C7197" t="str">
            <v>UN</v>
          </cell>
          <cell r="D7197">
            <v>21.54</v>
          </cell>
          <cell r="E7197">
            <v>3.21</v>
          </cell>
          <cell r="F7197">
            <v>24.75</v>
          </cell>
        </row>
        <row r="7198">
          <cell r="A7198">
            <v>94489</v>
          </cell>
          <cell r="B7198" t="str">
            <v>REGISTRO DE ESFERA, PVC, SOLDÁVEL, COM VOLANTE, DN  25 MM - FORNECIMENTO E INSTALAÇÃO. AF_08/2021</v>
          </cell>
          <cell r="C7198" t="str">
            <v>UN</v>
          </cell>
          <cell r="D7198">
            <v>27.43</v>
          </cell>
          <cell r="E7198">
            <v>2.96</v>
          </cell>
          <cell r="F7198">
            <v>30.39</v>
          </cell>
        </row>
        <row r="7199">
          <cell r="A7199">
            <v>94490</v>
          </cell>
          <cell r="B7199" t="str">
            <v>REGISTRO DE ESFERA, PVC, SOLDÁVEL, COM VOLANTE, DN  32 MM - FORNECIMENTO E INSTALAÇÃO. AF_08/2021</v>
          </cell>
          <cell r="C7199" t="str">
            <v>UN</v>
          </cell>
          <cell r="D7199">
            <v>41.8</v>
          </cell>
          <cell r="E7199">
            <v>2.96</v>
          </cell>
          <cell r="F7199">
            <v>44.76</v>
          </cell>
        </row>
        <row r="7200">
          <cell r="A7200">
            <v>94491</v>
          </cell>
          <cell r="B7200" t="str">
            <v>REGISTRO DE ESFERA, PVC, SOLDÁVEL, COM VOLANTE, DN  40 MM - FORNECIMENTO E INSTALAÇÃO. AF_08/2021</v>
          </cell>
          <cell r="C7200" t="str">
            <v>UN</v>
          </cell>
          <cell r="D7200">
            <v>56.93</v>
          </cell>
          <cell r="E7200">
            <v>4.22</v>
          </cell>
          <cell r="F7200">
            <v>61.15</v>
          </cell>
        </row>
        <row r="7201">
          <cell r="A7201">
            <v>94492</v>
          </cell>
          <cell r="B7201" t="str">
            <v>REGISTRO DE ESFERA, PVC, SOLDÁVEL, COM VOLANTE, DN  50 MM - FORNECIMENTO E INSTALAÇÃO. AF_08/2021</v>
          </cell>
          <cell r="C7201" t="str">
            <v>UN</v>
          </cell>
          <cell r="D7201">
            <v>58.63</v>
          </cell>
          <cell r="E7201">
            <v>4.22</v>
          </cell>
          <cell r="F7201">
            <v>62.85</v>
          </cell>
        </row>
        <row r="7202">
          <cell r="A7202">
            <v>94493</v>
          </cell>
          <cell r="B7202" t="str">
            <v>REGISTRO DE ESFERA, PVC, SOLDÁVEL, COM VOLANTE, DN  60 MM - FORNECIMENTO E INSTALAÇÃO. AF_08/2021</v>
          </cell>
          <cell r="C7202" t="str">
            <v>UN</v>
          </cell>
          <cell r="D7202">
            <v>108.3</v>
          </cell>
          <cell r="E7202">
            <v>6.86</v>
          </cell>
          <cell r="F7202">
            <v>115.16</v>
          </cell>
        </row>
        <row r="7203">
          <cell r="A7203">
            <v>103041</v>
          </cell>
          <cell r="B7203" t="str">
            <v>REGISTRO DE ESFERA, PVC, ROSCÁVEL, COM BORBOLETA, 1/2" - FORNECIMENTO E INSTALAÇÃO. AF_08/2021</v>
          </cell>
          <cell r="C7203" t="str">
            <v>UN</v>
          </cell>
          <cell r="D7203">
            <v>17.399999999999999</v>
          </cell>
          <cell r="E7203">
            <v>2.67</v>
          </cell>
          <cell r="F7203">
            <v>20.07</v>
          </cell>
        </row>
        <row r="7204">
          <cell r="A7204">
            <v>103042</v>
          </cell>
          <cell r="B7204" t="str">
            <v>REGISTRO DE ESFERA, PVC, ROSCÁVEL, COM BORBOLETA, 3/4" - FORNECIMENTO E INSTALAÇÃO. AF_08/2021</v>
          </cell>
          <cell r="C7204" t="str">
            <v>UN</v>
          </cell>
          <cell r="D7204">
            <v>20.81</v>
          </cell>
          <cell r="E7204">
            <v>4.12</v>
          </cell>
          <cell r="F7204">
            <v>24.93</v>
          </cell>
        </row>
        <row r="7205">
          <cell r="A7205">
            <v>103043</v>
          </cell>
          <cell r="B7205" t="str">
            <v>REGISTRO DE ESFERA, PVC, ROSCÁVEL, COM CABEÇA QUADRADA, 1/2" - FORNECIMENTO E INSTALAÇÃO. AF_08/2021</v>
          </cell>
          <cell r="C7205" t="str">
            <v>UN</v>
          </cell>
          <cell r="D7205">
            <v>20.440000000000001</v>
          </cell>
          <cell r="E7205">
            <v>2.67</v>
          </cell>
          <cell r="F7205">
            <v>23.11</v>
          </cell>
        </row>
        <row r="7206">
          <cell r="A7206">
            <v>103044</v>
          </cell>
          <cell r="B7206" t="str">
            <v>REGISTRO DE ESFERA, PVC, ROSCÁVEL, COM CABEÇA QUADRADA, 3/4" - FORNECIMENTO E INSTALAÇÃO. AF_08/2021</v>
          </cell>
          <cell r="C7206" t="str">
            <v>UN</v>
          </cell>
          <cell r="D7206">
            <v>27.14</v>
          </cell>
          <cell r="E7206">
            <v>4.1100000000000003</v>
          </cell>
          <cell r="F7206">
            <v>31.25</v>
          </cell>
        </row>
        <row r="7207">
          <cell r="A7207"/>
          <cell r="B7207" t="str">
            <v>VÁLVULA DE DESCARGA</v>
          </cell>
          <cell r="C7207"/>
          <cell r="D7207"/>
          <cell r="E7207"/>
          <cell r="F7207"/>
        </row>
        <row r="7208">
          <cell r="A7208">
            <v>103018</v>
          </cell>
          <cell r="B7208" t="str">
            <v>VÁLVULA DE DESCARGA METÁLICA, BASE 1 1/4", ACABAMENTO METALICO CROMADO - FORNECIMENTO E INSTALAÇÃO. AF_08/2021</v>
          </cell>
          <cell r="C7208" t="str">
            <v>UN</v>
          </cell>
          <cell r="D7208">
            <v>230.59</v>
          </cell>
          <cell r="E7208">
            <v>30.03</v>
          </cell>
          <cell r="F7208">
            <v>260.62</v>
          </cell>
        </row>
        <row r="7209">
          <cell r="A7209">
            <v>99635</v>
          </cell>
          <cell r="B7209" t="str">
            <v>VÁLVULA DE DESCARGA METÁLICA, BASE 1 1/2", ACABAMENTO METALICO CROMADO - FORNECIMENTO E INSTALAÇÃO. AF_08/2021</v>
          </cell>
          <cell r="C7209" t="str">
            <v>UN</v>
          </cell>
          <cell r="D7209">
            <v>283.68</v>
          </cell>
          <cell r="E7209">
            <v>34.61</v>
          </cell>
          <cell r="F7209">
            <v>318.29000000000002</v>
          </cell>
        </row>
        <row r="7210">
          <cell r="A7210" t="str">
            <v>AUX2663</v>
          </cell>
          <cell r="B7210" t="str">
            <v>VÁLVULA DE DESCARGA METÁLICA, BASE 1 1/4 "</v>
          </cell>
          <cell r="C7210" t="str">
            <v xml:space="preserve">UN </v>
          </cell>
          <cell r="D7210">
            <v>95.38</v>
          </cell>
          <cell r="E7210">
            <v>34.630000000000003</v>
          </cell>
          <cell r="F7210">
            <v>130.01</v>
          </cell>
        </row>
        <row r="7211">
          <cell r="A7211" t="str">
            <v>AUX0178</v>
          </cell>
          <cell r="B7211" t="str">
            <v>ACABAMENTO ANTIVANDALISMO PARA VÁLVULA DE DESCARGA</v>
          </cell>
          <cell r="C7211" t="str">
            <v>UN</v>
          </cell>
          <cell r="D7211">
            <v>283.08</v>
          </cell>
          <cell r="E7211">
            <v>29.95</v>
          </cell>
          <cell r="F7211">
            <v>313.02999999999997</v>
          </cell>
        </row>
        <row r="7212">
          <cell r="A7212" t="str">
            <v>AUX2662</v>
          </cell>
          <cell r="B7212" t="str">
            <v>CANOPLA COM ALAVANCA PARA VÁLVULA DE DESCARGA PARA PCD</v>
          </cell>
          <cell r="C7212" t="str">
            <v xml:space="preserve">UN </v>
          </cell>
          <cell r="D7212">
            <v>716.19</v>
          </cell>
          <cell r="E7212">
            <v>3.82</v>
          </cell>
          <cell r="F7212">
            <v>720.01</v>
          </cell>
        </row>
        <row r="7213">
          <cell r="A7213"/>
          <cell r="B7213" t="str">
            <v>ACABAMENTOS</v>
          </cell>
          <cell r="C7213"/>
          <cell r="D7213"/>
          <cell r="E7213"/>
          <cell r="F7213"/>
        </row>
        <row r="7214">
          <cell r="A7214" t="str">
            <v>AUX2680</v>
          </cell>
          <cell r="B7214" t="str">
            <v>ACABAMENTO PARA REGISTRO SPOT 1/2", 3/4" E 1", REF. 4900.C43 - DECA OU SIMILAR</v>
          </cell>
          <cell r="C7214" t="str">
            <v xml:space="preserve">UN </v>
          </cell>
          <cell r="D7214">
            <v>69.33</v>
          </cell>
          <cell r="E7214">
            <v>1.7</v>
          </cell>
          <cell r="F7214">
            <v>71.03</v>
          </cell>
        </row>
        <row r="7215">
          <cell r="A7215">
            <v>86877</v>
          </cell>
          <cell r="B7215" t="str">
            <v>VÁLVULA EM METAL CROMADO 1.1/2 X 1.1/2 PARA TANQUE OU LAVATÓRIO, COM OU SEM LADRÃO - FORNECIMENTO E INSTALAÇÃO. AF_01/2020</v>
          </cell>
          <cell r="C7215" t="str">
            <v>UN</v>
          </cell>
          <cell r="D7215">
            <v>120.14</v>
          </cell>
          <cell r="E7215">
            <v>4.49</v>
          </cell>
          <cell r="F7215">
            <v>124.63</v>
          </cell>
        </row>
        <row r="7216">
          <cell r="A7216">
            <v>100856</v>
          </cell>
          <cell r="B7216" t="str">
            <v>MANOPLA E CANOPLA CROMADA  FORNECIMENTO E INSTALAÇÃO. AF_01/2020</v>
          </cell>
          <cell r="C7216" t="str">
            <v>UN</v>
          </cell>
          <cell r="D7216">
            <v>28.67</v>
          </cell>
          <cell r="E7216">
            <v>2.46</v>
          </cell>
          <cell r="F7216">
            <v>31.13</v>
          </cell>
        </row>
        <row r="7217">
          <cell r="A7217">
            <v>100857</v>
          </cell>
          <cell r="B7217" t="str">
            <v>ACABAMENTO MONOCOMANDO PARA CHUVEIRO  FORNECIMENTO E INSTALAÇÃO. AF_01/2020</v>
          </cell>
          <cell r="C7217" t="str">
            <v>UN</v>
          </cell>
          <cell r="D7217">
            <v>412.19</v>
          </cell>
          <cell r="E7217">
            <v>8.92</v>
          </cell>
          <cell r="F7217">
            <v>421.11</v>
          </cell>
        </row>
        <row r="7218">
          <cell r="A7218"/>
          <cell r="B7218" t="str">
            <v>VÁLVULA DE RETENÇÃO</v>
          </cell>
          <cell r="C7218"/>
          <cell r="D7218"/>
          <cell r="E7218"/>
          <cell r="F7218"/>
        </row>
        <row r="7219">
          <cell r="A7219">
            <v>99627</v>
          </cell>
          <cell r="B7219" t="str">
            <v>VÁLVULA DE RETENÇÃO VERTICAL, DE BRONZE, ROSCÁVEL, 1/2" - FORNECIMENTO E INSTALAÇÃO. AF_08/2021</v>
          </cell>
          <cell r="C7219" t="str">
            <v>UN</v>
          </cell>
          <cell r="D7219">
            <v>52.78</v>
          </cell>
          <cell r="E7219">
            <v>2.67</v>
          </cell>
          <cell r="F7219">
            <v>55.45</v>
          </cell>
        </row>
        <row r="7220">
          <cell r="A7220">
            <v>99628</v>
          </cell>
          <cell r="B7220" t="str">
            <v>VÁLVULA DE RETENÇÃO VERTICAL, DE BRONZE, ROSCÁVEL, 3/4" - FORNECIMENTO E INSTALAÇÃO. AF_08/2021</v>
          </cell>
          <cell r="C7220" t="str">
            <v>UN</v>
          </cell>
          <cell r="D7220">
            <v>56.82</v>
          </cell>
          <cell r="E7220">
            <v>4.1100000000000003</v>
          </cell>
          <cell r="F7220">
            <v>60.93</v>
          </cell>
        </row>
        <row r="7221">
          <cell r="A7221">
            <v>99629</v>
          </cell>
          <cell r="B7221" t="str">
            <v>VÁLVULA DE RETENÇÃO VERTICAL, DE BRONZE, ROSCÁVEL, 1" - FORNECIMENTO E INSTALAÇÃO. AF_08/2021</v>
          </cell>
          <cell r="C7221" t="str">
            <v>UN</v>
          </cell>
          <cell r="D7221">
            <v>62.52</v>
          </cell>
          <cell r="E7221">
            <v>5.54</v>
          </cell>
          <cell r="F7221">
            <v>68.06</v>
          </cell>
        </row>
        <row r="7222">
          <cell r="A7222">
            <v>99630</v>
          </cell>
          <cell r="B7222" t="str">
            <v>VÁLVULA DE RETENÇÃO VERTICAL, DE BRONZE, ROSCÁVEL, 1 1/4" - FORNECIMENTO E INSTALAÇÃO. AF_08/2021</v>
          </cell>
          <cell r="C7222" t="str">
            <v>UN</v>
          </cell>
          <cell r="D7222">
            <v>93.45</v>
          </cell>
          <cell r="E7222">
            <v>7.54</v>
          </cell>
          <cell r="F7222">
            <v>100.99</v>
          </cell>
        </row>
        <row r="7223">
          <cell r="A7223">
            <v>99631</v>
          </cell>
          <cell r="B7223" t="str">
            <v>VÁLVULA DE RETENÇÃO VERTICAL, DE BRONZE, ROSCÁVEL, 1 1/2" - FORNECIMENTO E INSTALAÇÃO. AF_08/2021</v>
          </cell>
          <cell r="C7223" t="str">
            <v>UN</v>
          </cell>
          <cell r="D7223">
            <v>108.08</v>
          </cell>
          <cell r="E7223">
            <v>9.84</v>
          </cell>
          <cell r="F7223">
            <v>117.92</v>
          </cell>
        </row>
        <row r="7224">
          <cell r="A7224">
            <v>99632</v>
          </cell>
          <cell r="B7224" t="str">
            <v>VÁLVULA DE RETENÇÃO VERTICAL, DE BRONZE, ROSCÁVEL, 2" - FORNECIMENTO E INSTALAÇÃO. AF_08/2021</v>
          </cell>
          <cell r="C7224" t="str">
            <v>UN</v>
          </cell>
          <cell r="D7224">
            <v>156.78</v>
          </cell>
          <cell r="E7224">
            <v>12.71</v>
          </cell>
          <cell r="F7224">
            <v>169.49</v>
          </cell>
        </row>
        <row r="7225">
          <cell r="A7225">
            <v>103009</v>
          </cell>
          <cell r="B7225" t="str">
            <v>VÁLVULA DE RETENÇÃO VERTICAL, DE BRONZE, ROSCÁVEL, 2 1/2" - FORNECIMENTO E INSTALAÇÃO. AF_08/2021</v>
          </cell>
          <cell r="C7225" t="str">
            <v>UN</v>
          </cell>
          <cell r="D7225">
            <v>249.8</v>
          </cell>
          <cell r="E7225">
            <v>17</v>
          </cell>
          <cell r="F7225">
            <v>266.8</v>
          </cell>
        </row>
        <row r="7226">
          <cell r="A7226">
            <v>99633</v>
          </cell>
          <cell r="B7226" t="str">
            <v>VÁLVULA DE RETENÇÃO VERTICAL, DE BRONZE, ROSCÁVEL, 3" - FORNECIMENTO E INSTALAÇÃO. AF_08/2021</v>
          </cell>
          <cell r="C7226" t="str">
            <v>UN</v>
          </cell>
          <cell r="D7226">
            <v>340.27</v>
          </cell>
          <cell r="E7226">
            <v>21.31</v>
          </cell>
          <cell r="F7226">
            <v>361.58</v>
          </cell>
        </row>
        <row r="7227">
          <cell r="A7227">
            <v>99634</v>
          </cell>
          <cell r="B7227" t="str">
            <v>VÁLVULA DE RETENÇÃO VERTICAL, DE BRONZE, ROSCÁVEL, 4" - FORNECIMENTO E INSTALAÇÃO. AF_08/2021</v>
          </cell>
          <cell r="C7227" t="str">
            <v>UN</v>
          </cell>
          <cell r="D7227">
            <v>586.46</v>
          </cell>
          <cell r="E7227">
            <v>27.03</v>
          </cell>
          <cell r="F7227">
            <v>613.49</v>
          </cell>
        </row>
        <row r="7228">
          <cell r="A7228">
            <v>103008</v>
          </cell>
          <cell r="B7228" t="str">
            <v>VÁLVULA DE RETENÇÃO HORIZONTAL, DE BRONZE, ROSCÁVEL, 1/2" - FORNECIMENTO E INSTALAÇÃO. AF_08/2021</v>
          </cell>
          <cell r="C7228" t="str">
            <v>UN</v>
          </cell>
          <cell r="D7228">
            <v>72.05</v>
          </cell>
          <cell r="E7228">
            <v>2.67</v>
          </cell>
          <cell r="F7228">
            <v>74.72</v>
          </cell>
        </row>
        <row r="7229">
          <cell r="A7229">
            <v>99619</v>
          </cell>
          <cell r="B7229" t="str">
            <v>VÁLVULA DE RETENÇÃO HORIZONTAL, DE BRONZE, ROSCÁVEL, 3/4" - FORNECIMENTO E INSTALAÇÃO. AF_08/2021</v>
          </cell>
          <cell r="C7229" t="str">
            <v>UN</v>
          </cell>
          <cell r="D7229">
            <v>87.65</v>
          </cell>
          <cell r="E7229">
            <v>4.1100000000000003</v>
          </cell>
          <cell r="F7229">
            <v>91.76</v>
          </cell>
        </row>
        <row r="7230">
          <cell r="A7230">
            <v>99620</v>
          </cell>
          <cell r="B7230" t="str">
            <v>VÁLVULA DE RETENÇÃO HORIZONTAL, DE BRONZE, ROSCÁVEL, 1" - FORNECIMENTO E INSTALAÇÃO. AF_08/2021</v>
          </cell>
          <cell r="C7230" t="str">
            <v>UN</v>
          </cell>
          <cell r="D7230">
            <v>119.09</v>
          </cell>
          <cell r="E7230">
            <v>5.54</v>
          </cell>
          <cell r="F7230">
            <v>124.63</v>
          </cell>
        </row>
        <row r="7231">
          <cell r="A7231">
            <v>99621</v>
          </cell>
          <cell r="B7231" t="str">
            <v>VÁLVULA DE RETENÇÃO HORIZONTAL, DE BRONZE, ROSCÁVEL, 1 1/4" - FORNECIMENTO E INSTALAÇÃO. AF_08/2021</v>
          </cell>
          <cell r="C7231" t="str">
            <v>UN</v>
          </cell>
          <cell r="D7231">
            <v>177.94</v>
          </cell>
          <cell r="E7231">
            <v>7.54</v>
          </cell>
          <cell r="F7231">
            <v>185.48</v>
          </cell>
        </row>
        <row r="7232">
          <cell r="A7232">
            <v>99622</v>
          </cell>
          <cell r="B7232" t="str">
            <v>VÁLVULA DE RETENÇÃO HORIZONTAL, DE BRONZE, ROSCÁVEL, 1 1/2"  - FORNECIMENTO E INSTALAÇÃO. AF_08/2021</v>
          </cell>
          <cell r="C7232" t="str">
            <v>UN</v>
          </cell>
          <cell r="D7232">
            <v>199.4</v>
          </cell>
          <cell r="E7232">
            <v>9.84</v>
          </cell>
          <cell r="F7232">
            <v>209.24</v>
          </cell>
        </row>
        <row r="7233">
          <cell r="A7233">
            <v>99623</v>
          </cell>
          <cell r="B7233" t="str">
            <v>VÁLVULA DE RETENÇÃO HORIZONTAL, DE BRONZE, ROSCÁVEL, 2"  - FORNECIMENTO E INSTALAÇÃO. AF_08/2021</v>
          </cell>
          <cell r="C7233" t="str">
            <v>UN</v>
          </cell>
          <cell r="D7233">
            <v>278.89</v>
          </cell>
          <cell r="E7233">
            <v>12.71</v>
          </cell>
          <cell r="F7233">
            <v>291.60000000000002</v>
          </cell>
        </row>
        <row r="7234">
          <cell r="A7234">
            <v>99624</v>
          </cell>
          <cell r="B7234" t="str">
            <v>VÁLVULA DE RETENÇÃO HORIZONTAL, DE BRONZE, ROSCÁVEL, 2 1/2" - FORNECIMENTO E INSTALAÇÃO. AF_08/2021</v>
          </cell>
          <cell r="C7234" t="str">
            <v>UN</v>
          </cell>
          <cell r="D7234">
            <v>398.32</v>
          </cell>
          <cell r="E7234">
            <v>17</v>
          </cell>
          <cell r="F7234">
            <v>415.32</v>
          </cell>
        </row>
        <row r="7235">
          <cell r="A7235">
            <v>99625</v>
          </cell>
          <cell r="B7235" t="str">
            <v>VÁLVULA DE RETENÇÃO HORIZONTAL, DE BRONZE, ROSCÁVEL, 3" - FORNECIMENTO E INSTALAÇÃO. AF_08/2021</v>
          </cell>
          <cell r="C7235" t="str">
            <v>UN</v>
          </cell>
          <cell r="D7235">
            <v>549.19000000000005</v>
          </cell>
          <cell r="E7235">
            <v>21.31</v>
          </cell>
          <cell r="F7235">
            <v>570.5</v>
          </cell>
        </row>
        <row r="7236">
          <cell r="A7236">
            <v>99626</v>
          </cell>
          <cell r="B7236" t="str">
            <v>VÁLVULA DE RETENÇÃO HORIZONTAL, DE BRONZE, ROSCÁVEL, 4" - FORNECIMENTO E INSTALAÇÃO. AF_08/2021</v>
          </cell>
          <cell r="C7236" t="str">
            <v>UN</v>
          </cell>
          <cell r="D7236">
            <v>849.33</v>
          </cell>
          <cell r="E7236">
            <v>27.03</v>
          </cell>
          <cell r="F7236">
            <v>876.36</v>
          </cell>
        </row>
        <row r="7237">
          <cell r="A7237"/>
          <cell r="B7237" t="str">
            <v>VÁLVULA DE PÉ COM CRIVO</v>
          </cell>
          <cell r="C7237"/>
          <cell r="D7237"/>
          <cell r="E7237"/>
          <cell r="F7237"/>
        </row>
        <row r="7238">
          <cell r="A7238">
            <v>103010</v>
          </cell>
          <cell r="B7238" t="str">
            <v>VÁLVULA DE RETENÇÃO, DE BRONZE, PÉ COM CRIVOS, ROSCÁVEL, 3/4" - FORNECIMENTO E INSTALAÇÃO. AF_08/2021</v>
          </cell>
          <cell r="C7238" t="str">
            <v>UN</v>
          </cell>
          <cell r="D7238">
            <v>54.63</v>
          </cell>
          <cell r="E7238">
            <v>2.04</v>
          </cell>
          <cell r="F7238">
            <v>56.67</v>
          </cell>
        </row>
        <row r="7239">
          <cell r="A7239">
            <v>103011</v>
          </cell>
          <cell r="B7239" t="str">
            <v>VÁLVULA DE RETENÇÃO, DE BRONZE, PÉ COM CRIVOS, ROSCÁVEL, 1" - FORNECIMENTO E INSTALAÇÃO. AF_08/2021</v>
          </cell>
          <cell r="C7239" t="str">
            <v>UN</v>
          </cell>
          <cell r="D7239">
            <v>60.59</v>
          </cell>
          <cell r="E7239">
            <v>2.76</v>
          </cell>
          <cell r="F7239">
            <v>63.35</v>
          </cell>
        </row>
        <row r="7240">
          <cell r="A7240">
            <v>103012</v>
          </cell>
          <cell r="B7240" t="str">
            <v>VÁLVULA DE RETENÇÃO, DE BRONZE, PÉ COM CRIVOS, ROSCÁVEL, 1 1/4" - FORNECIMENTO E INSTALAÇÃO. AF_08/2021</v>
          </cell>
          <cell r="C7240" t="str">
            <v>UN</v>
          </cell>
          <cell r="D7240">
            <v>95.91</v>
          </cell>
          <cell r="E7240">
            <v>3.76</v>
          </cell>
          <cell r="F7240">
            <v>99.67</v>
          </cell>
        </row>
        <row r="7241">
          <cell r="A7241">
            <v>103013</v>
          </cell>
          <cell r="B7241" t="str">
            <v>VÁLVULA DE RETENÇÃO, DE BRONZE, PÉ COM CRIVOS, ROSCÁVEL, 1 1/2" - FORNECIMENTO E INSTALAÇÃO. AF_08/2021</v>
          </cell>
          <cell r="C7241" t="str">
            <v>UN</v>
          </cell>
          <cell r="D7241">
            <v>102.71</v>
          </cell>
          <cell r="E7241">
            <v>4.9000000000000004</v>
          </cell>
          <cell r="F7241">
            <v>107.61</v>
          </cell>
        </row>
        <row r="7242">
          <cell r="A7242">
            <v>103014</v>
          </cell>
          <cell r="B7242" t="str">
            <v>VÁLVULA DE RETENÇÃO, DE BRONZE, PÉ COM CRIVOS, ROSCÁVEL, 2" - FORNECIMENTO E INSTALAÇÃO. AF_08/2021</v>
          </cell>
          <cell r="C7242" t="str">
            <v>UN</v>
          </cell>
          <cell r="D7242">
            <v>155.11000000000001</v>
          </cell>
          <cell r="E7242">
            <v>6.34</v>
          </cell>
          <cell r="F7242">
            <v>161.44999999999999</v>
          </cell>
        </row>
        <row r="7243">
          <cell r="A7243">
            <v>103015</v>
          </cell>
          <cell r="B7243" t="str">
            <v>VÁLVULA DE RETENÇÃO, DE BRONZE, PÉ COM CRIVOS, ROSCÁVEL, 2 1/2" - FORNECIMENTO E INSTALAÇÃO. AF_08/2021</v>
          </cell>
          <cell r="C7243" t="str">
            <v>UN</v>
          </cell>
          <cell r="D7243">
            <v>275.98</v>
          </cell>
          <cell r="E7243">
            <v>8.49</v>
          </cell>
          <cell r="F7243">
            <v>284.47000000000003</v>
          </cell>
        </row>
        <row r="7244">
          <cell r="A7244">
            <v>103016</v>
          </cell>
          <cell r="B7244" t="str">
            <v>VÁLVULA DE RETENÇÃO, DE BRONZE, PÉ COM CRIVOS, ROSCÁVEL, 3" - FORNECIMENTO E INSTALAÇÃO. AF_08/2021</v>
          </cell>
          <cell r="C7244" t="str">
            <v>UN</v>
          </cell>
          <cell r="D7244">
            <v>377.9</v>
          </cell>
          <cell r="E7244">
            <v>10.64</v>
          </cell>
          <cell r="F7244">
            <v>388.54</v>
          </cell>
        </row>
        <row r="7245">
          <cell r="A7245">
            <v>103017</v>
          </cell>
          <cell r="B7245" t="str">
            <v>VÁLVULA DE RETENÇÃO, DE BRONZE, PÉ COM CRIVOS, ROSCÁVEL, 4" - FORNECIMENTO E INSTALAÇÃO. AF_08/2021</v>
          </cell>
          <cell r="C7245" t="str">
            <v>UN</v>
          </cell>
          <cell r="D7245">
            <v>662.91</v>
          </cell>
          <cell r="E7245">
            <v>13.51</v>
          </cell>
          <cell r="F7245">
            <v>676.42</v>
          </cell>
        </row>
        <row r="7246">
          <cell r="A7246"/>
          <cell r="B7246" t="str">
            <v>VÁLVULA DE ESFERA</v>
          </cell>
          <cell r="C7246"/>
          <cell r="D7246"/>
          <cell r="E7246"/>
          <cell r="F7246"/>
        </row>
        <row r="7247">
          <cell r="A7247">
            <v>95248</v>
          </cell>
          <cell r="B7247" t="str">
            <v>VÁLVULA DE ESFERA BRUTA, BRONZE, ROSCÁVEL, 1/2" - FORNECIMENTO E INSTALAÇÃO. AF_08/2021</v>
          </cell>
          <cell r="C7247" t="str">
            <v>UN</v>
          </cell>
          <cell r="D7247">
            <v>51.29</v>
          </cell>
          <cell r="E7247">
            <v>2.67</v>
          </cell>
          <cell r="F7247">
            <v>53.96</v>
          </cell>
        </row>
        <row r="7248">
          <cell r="A7248">
            <v>95249</v>
          </cell>
          <cell r="B7248" t="str">
            <v>VÁLVULA DE ESFERA BRUTA, BRONZE, ROSCÁVEL, 3/4'' - FORNECIMENTO E INSTALAÇÃO. AF_08/2021</v>
          </cell>
          <cell r="C7248" t="str">
            <v>UN</v>
          </cell>
          <cell r="D7248">
            <v>59.59</v>
          </cell>
          <cell r="E7248">
            <v>4.1100000000000003</v>
          </cell>
          <cell r="F7248">
            <v>63.7</v>
          </cell>
        </row>
        <row r="7249">
          <cell r="A7249">
            <v>95250</v>
          </cell>
          <cell r="B7249" t="str">
            <v>VÁLVULA DE ESFERA BRUTA, BRONZE, ROSCÁVEL, 1'' - FORNECIMENTO E INSTALAÇÃO. AF_08/2021</v>
          </cell>
          <cell r="C7249" t="str">
            <v>UN</v>
          </cell>
          <cell r="D7249">
            <v>80.44</v>
          </cell>
          <cell r="E7249">
            <v>5.54</v>
          </cell>
          <cell r="F7249">
            <v>85.98</v>
          </cell>
        </row>
        <row r="7250">
          <cell r="A7250">
            <v>95251</v>
          </cell>
          <cell r="B7250" t="str">
            <v>VÁLVULA DE ESFERA BRUTA, BRONZE, ROSCÁVEL, 1 1/4'' - FORNECIMENTO E INSTALAÇÃO. AF_08/2021</v>
          </cell>
          <cell r="C7250" t="str">
            <v>UN</v>
          </cell>
          <cell r="D7250">
            <v>119.57</v>
          </cell>
          <cell r="E7250">
            <v>7.54</v>
          </cell>
          <cell r="F7250">
            <v>127.11</v>
          </cell>
        </row>
        <row r="7251">
          <cell r="A7251">
            <v>95252</v>
          </cell>
          <cell r="B7251" t="str">
            <v>VÁLVULA DE ESFERA BRUTA, BRONZE, ROSCÁVEL, 1 1/2'' - FORNECIMENTO E INSTALAÇÃO. AF_08/2021</v>
          </cell>
          <cell r="C7251" t="str">
            <v>UN</v>
          </cell>
          <cell r="D7251">
            <v>144.33000000000001</v>
          </cell>
          <cell r="E7251">
            <v>9.84</v>
          </cell>
          <cell r="F7251">
            <v>154.16999999999999</v>
          </cell>
        </row>
        <row r="7252">
          <cell r="A7252">
            <v>95253</v>
          </cell>
          <cell r="B7252" t="str">
            <v>VÁLVULA DE ESFERA BRUTA, BRONZE, ROSCÁVEL, 2'' - FORNECIMENTO E INSTALAÇÃO. AF_08/2021</v>
          </cell>
          <cell r="C7252" t="str">
            <v>UN</v>
          </cell>
          <cell r="D7252">
            <v>221.52</v>
          </cell>
          <cell r="E7252">
            <v>12.71</v>
          </cell>
          <cell r="F7252">
            <v>234.23</v>
          </cell>
        </row>
        <row r="7253">
          <cell r="A7253"/>
          <cell r="B7253" t="str">
            <v>EXAUSTÃO</v>
          </cell>
          <cell r="C7253"/>
          <cell r="D7253"/>
          <cell r="E7253"/>
          <cell r="F7253"/>
        </row>
        <row r="7254">
          <cell r="A7254"/>
          <cell r="B7254" t="str">
            <v>MANUTENÇÃO / REPAROS - EXAUSTÃO</v>
          </cell>
          <cell r="C7254"/>
          <cell r="D7254"/>
          <cell r="E7254"/>
          <cell r="F7254"/>
        </row>
        <row r="7255">
          <cell r="A7255" t="str">
            <v>AUX0067</v>
          </cell>
          <cell r="B7255" t="str">
            <v>RETIRADA DE COIFA E CHAPA PARA FOGÃO DE 3 OU 4 BOCAS</v>
          </cell>
          <cell r="C7255" t="str">
            <v>UN</v>
          </cell>
          <cell r="D7255">
            <v>12.6</v>
          </cell>
          <cell r="E7255">
            <v>29.76</v>
          </cell>
          <cell r="F7255">
            <v>42.36</v>
          </cell>
        </row>
        <row r="7256">
          <cell r="A7256" t="str">
            <v>AUX0068</v>
          </cell>
          <cell r="B7256" t="str">
            <v>RETIRADA DE COIFA EM CHAPA PARA FOGÃO DE 6 BOCAS</v>
          </cell>
          <cell r="C7256" t="str">
            <v>UN</v>
          </cell>
          <cell r="D7256">
            <v>15.74</v>
          </cell>
          <cell r="E7256">
            <v>37.19</v>
          </cell>
          <cell r="F7256">
            <v>52.93</v>
          </cell>
        </row>
        <row r="7257">
          <cell r="A7257" t="str">
            <v>AUX0069</v>
          </cell>
          <cell r="B7257" t="str">
            <v>RETIRADA DE EXAUSTOR</v>
          </cell>
          <cell r="C7257" t="str">
            <v>UN</v>
          </cell>
          <cell r="D7257">
            <v>2.36</v>
          </cell>
          <cell r="E7257">
            <v>6.49</v>
          </cell>
          <cell r="F7257">
            <v>8.85</v>
          </cell>
        </row>
        <row r="7258">
          <cell r="A7258" t="str">
            <v>AUX0070</v>
          </cell>
          <cell r="B7258" t="str">
            <v>RETIRADA DE DUTO DE EXAUSTÃO</v>
          </cell>
          <cell r="C7258" t="str">
            <v>M</v>
          </cell>
          <cell r="D7258">
            <v>4.72</v>
          </cell>
          <cell r="E7258">
            <v>11.16</v>
          </cell>
          <cell r="F7258">
            <v>15.88</v>
          </cell>
        </row>
        <row r="7259">
          <cell r="A7259" t="str">
            <v>AUX0084</v>
          </cell>
          <cell r="B7259" t="str">
            <v>RECOLOCAÇÃO DE COIFA EM CHAPA PARA FOGÃO DE 3 OU 4 BOCAS</v>
          </cell>
          <cell r="C7259" t="str">
            <v>UN</v>
          </cell>
          <cell r="D7259">
            <v>25.35</v>
          </cell>
          <cell r="E7259">
            <v>55.79</v>
          </cell>
          <cell r="F7259">
            <v>81.14</v>
          </cell>
        </row>
        <row r="7260">
          <cell r="A7260" t="str">
            <v>AUX0085</v>
          </cell>
          <cell r="B7260" t="str">
            <v>RECOLOCAÇÃO DE COIFA EM CHAPA PARA FOGÃO DE 6 BOCAS</v>
          </cell>
          <cell r="C7260" t="str">
            <v>UN</v>
          </cell>
          <cell r="D7260">
            <v>33.21</v>
          </cell>
          <cell r="E7260">
            <v>74.38</v>
          </cell>
          <cell r="F7260">
            <v>107.59</v>
          </cell>
        </row>
        <row r="7261">
          <cell r="A7261" t="str">
            <v>AUX0086</v>
          </cell>
          <cell r="B7261" t="str">
            <v>RECOLOCAÇÃO DE EXAUSTOR</v>
          </cell>
          <cell r="C7261" t="str">
            <v>UN</v>
          </cell>
          <cell r="D7261">
            <v>12.75</v>
          </cell>
          <cell r="E7261">
            <v>25.5</v>
          </cell>
          <cell r="F7261">
            <v>38.25</v>
          </cell>
        </row>
        <row r="7262">
          <cell r="A7262" t="str">
            <v>AUX0087</v>
          </cell>
          <cell r="B7262" t="str">
            <v>RECOLOCAÇÃO DE DUTO DE EXAUSTÃO</v>
          </cell>
          <cell r="C7262" t="str">
            <v>M</v>
          </cell>
          <cell r="D7262">
            <v>7.17</v>
          </cell>
          <cell r="E7262">
            <v>14.88</v>
          </cell>
          <cell r="F7262">
            <v>22.05</v>
          </cell>
        </row>
        <row r="7263">
          <cell r="A7263"/>
          <cell r="B7263" t="str">
            <v>COIFA COZINHA</v>
          </cell>
          <cell r="C7263"/>
          <cell r="D7263"/>
          <cell r="E7263"/>
          <cell r="F7263"/>
        </row>
        <row r="7264">
          <cell r="A7264" t="str">
            <v>AUX3257</v>
          </cell>
          <cell r="B7264" t="str">
            <v>COIFA EM CHAPA DE AÇO GALVANIZADO PARA FOGÃO DE 6 BOCAS</v>
          </cell>
          <cell r="C7264" t="str">
            <v xml:space="preserve">UN </v>
          </cell>
          <cell r="D7264">
            <v>3282.1</v>
          </cell>
          <cell r="E7264">
            <v>74.38</v>
          </cell>
          <cell r="F7264">
            <v>3356.48</v>
          </cell>
        </row>
        <row r="7265">
          <cell r="A7265" t="str">
            <v>AUX3055</v>
          </cell>
          <cell r="B7265" t="str">
            <v>COIFA EM AÇO INOX COM FILTRO, DIM=120X70X25CM, MULLTINOX OU SIMILAR</v>
          </cell>
          <cell r="C7265" t="str">
            <v>UN</v>
          </cell>
          <cell r="D7265">
            <v>1917.59</v>
          </cell>
          <cell r="E7265">
            <v>43.81</v>
          </cell>
          <cell r="F7265">
            <v>1961.4</v>
          </cell>
        </row>
        <row r="7266">
          <cell r="A7266" t="str">
            <v>AUX3056</v>
          </cell>
          <cell r="B7266" t="str">
            <v>COIFA EM AÇO INOX ESCOVADO G-220 AISI 304 LIGA 18.8, TIPO PAREDE, COM FILTROS INERCIAS, CALHA COLETORA DE GORDURA E LUMINÁRIA, DIMENSÕES: LARG=4000 X PROF= 1200 X ALT=450MM</v>
          </cell>
          <cell r="C7266" t="str">
            <v>UN</v>
          </cell>
          <cell r="D7266">
            <v>7563.25</v>
          </cell>
          <cell r="E7266">
            <v>46.87</v>
          </cell>
          <cell r="F7266">
            <v>7610.12</v>
          </cell>
        </row>
        <row r="7267">
          <cell r="A7267" t="str">
            <v>AUX3057</v>
          </cell>
          <cell r="B7267" t="str">
            <v>COIFA EM AÇO INOX ESCOVADO G-220 AISI 304 LIGA 18.8, TIPO PAREDE, COM FILTROS INERCIAS, CALHA COLETORA DE GORDURA E LUMINÁRIA, DIMENSÕES:LARG.=1115 X PROF. =700 X ALT.=500MM</v>
          </cell>
          <cell r="C7267" t="str">
            <v>UN</v>
          </cell>
          <cell r="D7267">
            <v>1660.55</v>
          </cell>
          <cell r="E7267">
            <v>46.87</v>
          </cell>
          <cell r="F7267">
            <v>1707.42</v>
          </cell>
        </row>
        <row r="7268">
          <cell r="A7268" t="str">
            <v>AUX3058</v>
          </cell>
          <cell r="B7268" t="str">
            <v>COIFA EM AÇO INOX ESCOVADO G-220 AISI 304 LIGA 18.8, TIPO PAREDE, COM FILTROS INERCIAS, CALHA COLETORA DE GORDURA E LUMINÁRIA, DIMENSÕES:LARG.=1700 X PROF. =1300 X ALT.=450MM</v>
          </cell>
          <cell r="C7268" t="str">
            <v>UN</v>
          </cell>
          <cell r="D7268">
            <v>4243.88</v>
          </cell>
          <cell r="E7268">
            <v>46.87</v>
          </cell>
          <cell r="F7268">
            <v>4290.75</v>
          </cell>
        </row>
        <row r="7269">
          <cell r="A7269" t="str">
            <v>AUX3258</v>
          </cell>
          <cell r="B7269" t="str">
            <v>DUTO EM CHAPA DE AÇO GALVANIZADO N.22 - DIÂMETRO 35CM</v>
          </cell>
          <cell r="C7269" t="str">
            <v>M</v>
          </cell>
          <cell r="D7269">
            <v>314.81</v>
          </cell>
          <cell r="E7269">
            <v>14.88</v>
          </cell>
          <cell r="F7269">
            <v>329.69</v>
          </cell>
        </row>
        <row r="7270">
          <cell r="A7270"/>
          <cell r="B7270" t="str">
            <v>COMPLEMENTOS - EXAUSTÃO</v>
          </cell>
          <cell r="C7270"/>
          <cell r="D7270"/>
          <cell r="E7270"/>
          <cell r="F7270"/>
        </row>
        <row r="7271">
          <cell r="A7271" t="str">
            <v>AUX0050</v>
          </cell>
          <cell r="B7271" t="str">
            <v>CHAPÉU CHINÊS PARA DUTO GALVANIZADO 35CM BIT.22 PARA EXAUSTÃO DE AR, COM TELA DE AÇO INOX 430 - PERFURADA - ESPESSURA 1,6 MM DIÂMETRO DO FURO 17 MM</v>
          </cell>
          <cell r="C7271" t="str">
            <v>UN</v>
          </cell>
          <cell r="D7271">
            <v>191.71</v>
          </cell>
          <cell r="E7271">
            <v>10.54</v>
          </cell>
          <cell r="F7271">
            <v>202.25</v>
          </cell>
        </row>
        <row r="7272">
          <cell r="A7272"/>
          <cell r="B7272" t="str">
            <v>DRENAGEM E CONDUÇÃO DE ÁGUAS PLUVIAIS</v>
          </cell>
          <cell r="C7272"/>
          <cell r="D7272"/>
          <cell r="E7272"/>
          <cell r="F7272"/>
        </row>
        <row r="7273">
          <cell r="A7273"/>
          <cell r="B7273" t="str">
            <v>MANUTENÇÃO / REPAROS - DRENAGEM E ÁGUAS PLUVIAIS</v>
          </cell>
          <cell r="C7273"/>
          <cell r="D7273"/>
          <cell r="E7273"/>
          <cell r="F7273"/>
        </row>
        <row r="7274">
          <cell r="A7274" t="str">
            <v>AUX0179</v>
          </cell>
          <cell r="B7274" t="str">
            <v>DESENTUPIMENTO DE RAMAIS DE ESGOTO OU ÁGUAS PLUVIAIS</v>
          </cell>
          <cell r="C7274" t="str">
            <v>M</v>
          </cell>
          <cell r="D7274">
            <v>3.73</v>
          </cell>
          <cell r="E7274">
            <v>9.06</v>
          </cell>
          <cell r="F7274">
            <v>12.79</v>
          </cell>
        </row>
        <row r="7275">
          <cell r="A7275" t="str">
            <v>AUX1578</v>
          </cell>
          <cell r="B7275" t="str">
            <v>RETIRADA DE TUBOS DE CONCRETO D=30CM</v>
          </cell>
          <cell r="C7275" t="str">
            <v>M</v>
          </cell>
          <cell r="D7275">
            <v>13.92</v>
          </cell>
          <cell r="E7275">
            <v>29.29</v>
          </cell>
          <cell r="F7275">
            <v>43.21</v>
          </cell>
        </row>
        <row r="7276">
          <cell r="A7276" t="str">
            <v>AUX1579</v>
          </cell>
          <cell r="B7276" t="str">
            <v>RETIRADA DE TUBOS DE CONCRETO D=40CM</v>
          </cell>
          <cell r="C7276" t="str">
            <v>M</v>
          </cell>
          <cell r="D7276">
            <v>17.64</v>
          </cell>
          <cell r="E7276">
            <v>37.25</v>
          </cell>
          <cell r="F7276">
            <v>54.89</v>
          </cell>
        </row>
        <row r="7277">
          <cell r="A7277" t="str">
            <v>AUX1580</v>
          </cell>
          <cell r="B7277" t="str">
            <v>RETIRADA DE TUBOS DE CONCRETO D=50CM</v>
          </cell>
          <cell r="C7277" t="str">
            <v>M</v>
          </cell>
          <cell r="D7277">
            <v>23.2</v>
          </cell>
          <cell r="E7277">
            <v>48.82</v>
          </cell>
          <cell r="F7277">
            <v>72.02</v>
          </cell>
        </row>
        <row r="7278">
          <cell r="A7278" t="str">
            <v>AUX1581</v>
          </cell>
          <cell r="B7278" t="str">
            <v>RETIRADA DE TUBOS DE CONCRETO D=60CM</v>
          </cell>
          <cell r="C7278" t="str">
            <v>M</v>
          </cell>
          <cell r="D7278">
            <v>29.71</v>
          </cell>
          <cell r="E7278">
            <v>62.94</v>
          </cell>
          <cell r="F7278">
            <v>92.65</v>
          </cell>
        </row>
        <row r="7279">
          <cell r="A7279" t="str">
            <v>AUX1582</v>
          </cell>
          <cell r="B7279" t="str">
            <v>RETIRADA DE TUBOS DE CONCRETO D=80CM</v>
          </cell>
          <cell r="C7279" t="str">
            <v>M</v>
          </cell>
          <cell r="D7279">
            <v>42.7</v>
          </cell>
          <cell r="E7279">
            <v>90.43</v>
          </cell>
          <cell r="F7279">
            <v>133.13</v>
          </cell>
        </row>
        <row r="7280">
          <cell r="A7280" t="str">
            <v>AUX1583</v>
          </cell>
          <cell r="B7280" t="str">
            <v>RETIRADA DE TUBOS DE CONCRETO D=100CM</v>
          </cell>
          <cell r="C7280" t="str">
            <v>M</v>
          </cell>
          <cell r="D7280">
            <v>73.77</v>
          </cell>
          <cell r="E7280">
            <v>154.55000000000001</v>
          </cell>
          <cell r="F7280">
            <v>228.32</v>
          </cell>
        </row>
        <row r="7281">
          <cell r="A7281" t="str">
            <v>AUX1584</v>
          </cell>
          <cell r="B7281" t="str">
            <v>RETIRADA DE TUBOS DE CONCRETO D=120CM</v>
          </cell>
          <cell r="C7281" t="str">
            <v>M</v>
          </cell>
          <cell r="D7281">
            <v>101.79</v>
          </cell>
          <cell r="E7281">
            <v>219.9</v>
          </cell>
          <cell r="F7281">
            <v>321.69</v>
          </cell>
        </row>
        <row r="7282">
          <cell r="A7282" t="str">
            <v>AUX1585</v>
          </cell>
          <cell r="B7282" t="str">
            <v>RETIRADA DE TUBOS DE CONCRETO D=150CM</v>
          </cell>
          <cell r="C7282" t="str">
            <v>M</v>
          </cell>
          <cell r="D7282">
            <v>146.72</v>
          </cell>
          <cell r="E7282">
            <v>322.49</v>
          </cell>
          <cell r="F7282">
            <v>469.21</v>
          </cell>
        </row>
        <row r="7283">
          <cell r="A7283" t="str">
            <v>AUX0024</v>
          </cell>
          <cell r="B7283" t="str">
            <v>LIMPEZA DE CANALETAS DE ÁGUAS PLUVIAIS</v>
          </cell>
          <cell r="C7283" t="str">
            <v>M</v>
          </cell>
          <cell r="D7283">
            <v>1.1599999999999999</v>
          </cell>
          <cell r="E7283">
            <v>2.25</v>
          </cell>
          <cell r="F7283">
            <v>3.41</v>
          </cell>
        </row>
        <row r="7284">
          <cell r="A7284"/>
          <cell r="B7284" t="str">
            <v>CANALETAS/CALHAS EM CONCRETO E ALVENARIA</v>
          </cell>
          <cell r="C7284"/>
          <cell r="D7284"/>
          <cell r="E7284"/>
          <cell r="F7284"/>
        </row>
        <row r="7285">
          <cell r="A7285">
            <v>102989</v>
          </cell>
          <cell r="B7285" t="str">
            <v>CANALETA MEIA CANA PRÉ-MOLDADA DE CONCRETO (D = 20 CM) - FORNECIMENTO E INSTALAÇÃO. AF_08/2021</v>
          </cell>
          <cell r="C7285" t="str">
            <v>M</v>
          </cell>
          <cell r="D7285">
            <v>16.239999999999998</v>
          </cell>
          <cell r="E7285">
            <v>8.86</v>
          </cell>
          <cell r="F7285">
            <v>25.1</v>
          </cell>
        </row>
        <row r="7286">
          <cell r="A7286">
            <v>102990</v>
          </cell>
          <cell r="B7286" t="str">
            <v>CANALETA MEIA CANA PRÉ-MOLDADA DE CONCRETO (D = 30 CM) - FORNECIMENTO E INSTALAÇÃO. AF_08/2021</v>
          </cell>
          <cell r="C7286" t="str">
            <v>M</v>
          </cell>
          <cell r="D7286">
            <v>19.89</v>
          </cell>
          <cell r="E7286">
            <v>10.46</v>
          </cell>
          <cell r="F7286">
            <v>30.35</v>
          </cell>
        </row>
        <row r="7287">
          <cell r="A7287">
            <v>102991</v>
          </cell>
          <cell r="B7287" t="str">
            <v>CANALETA MEIA CANA PRÉ-MOLDADA DE CONCRETO (D = 40 CM) - FORNECIMENTO E INSTALAÇÃO. AF_08/2021</v>
          </cell>
          <cell r="C7287" t="str">
            <v>M</v>
          </cell>
          <cell r="D7287">
            <v>25.84</v>
          </cell>
          <cell r="E7287">
            <v>13.23</v>
          </cell>
          <cell r="F7287">
            <v>39.07</v>
          </cell>
        </row>
        <row r="7288">
          <cell r="A7288">
            <v>102992</v>
          </cell>
          <cell r="B7288" t="str">
            <v>CANALETA MEIA CANA PRÉ-MOLDADA DE CONCRETO (D = 50 CM) - FORNECIMENTO E INSTALAÇÃO. AF_08/2021</v>
          </cell>
          <cell r="C7288" t="str">
            <v>M</v>
          </cell>
          <cell r="D7288">
            <v>38.799999999999997</v>
          </cell>
          <cell r="E7288">
            <v>14.89</v>
          </cell>
          <cell r="F7288">
            <v>53.69</v>
          </cell>
        </row>
        <row r="7289">
          <cell r="A7289">
            <v>102993</v>
          </cell>
          <cell r="B7289" t="str">
            <v>CANALETA MEIA CANA PRÉ-MOLDADA DE CONCRETO (D = 60 CM) - FORNECIMENTO E INSTALAÇÃO. AF_08/2021</v>
          </cell>
          <cell r="C7289" t="str">
            <v>M</v>
          </cell>
          <cell r="D7289">
            <v>50.39</v>
          </cell>
          <cell r="E7289">
            <v>19.899999999999999</v>
          </cell>
          <cell r="F7289">
            <v>70.290000000000006</v>
          </cell>
        </row>
        <row r="7290">
          <cell r="A7290">
            <v>102994</v>
          </cell>
          <cell r="B7290" t="str">
            <v>CANALETA MEIA CANA PRÉ-MOLDADA DE CONCRETO (D = 80 CM) - FORNECIMENTO E INSTALAÇÃO. AF_08/2021</v>
          </cell>
          <cell r="C7290" t="str">
            <v>M</v>
          </cell>
          <cell r="D7290">
            <v>87.85</v>
          </cell>
          <cell r="E7290">
            <v>23.35</v>
          </cell>
          <cell r="F7290">
            <v>111.2</v>
          </cell>
        </row>
        <row r="7291">
          <cell r="A7291">
            <v>102995</v>
          </cell>
          <cell r="B7291" t="str">
            <v>EXECUÇÃO DE CANALETA DE CONCRETO MOLDADO IN LOCO, ESPESSURA DE 0,07 M, GEOMETRIA TRAPEZOIDAL (DIMENSÕES INTERNAS: B=0,6 M; B=0,147 M; H=0,2 M). AF_08/2021</v>
          </cell>
          <cell r="C7291" t="str">
            <v>M</v>
          </cell>
          <cell r="D7291">
            <v>33.5</v>
          </cell>
          <cell r="E7291">
            <v>15.53</v>
          </cell>
          <cell r="F7291">
            <v>49.03</v>
          </cell>
        </row>
        <row r="7292">
          <cell r="A7292">
            <v>102996</v>
          </cell>
          <cell r="B7292" t="str">
            <v>EXECUÇÃO DE CANALETA DE CONCRETO MOLDADO IN LOCO, ESPESSURA DE 0,07 M, GEOMETRIA TRAPEZOIDAL (DIMENSÕES INTERNAS: B=0,9 M; B=0,246 M; H=0,3 M). AF_08/2021</v>
          </cell>
          <cell r="C7292" t="str">
            <v>M</v>
          </cell>
          <cell r="D7292">
            <v>47.62</v>
          </cell>
          <cell r="E7292">
            <v>21.6</v>
          </cell>
          <cell r="F7292">
            <v>69.22</v>
          </cell>
        </row>
        <row r="7293">
          <cell r="A7293">
            <v>102997</v>
          </cell>
          <cell r="B7293" t="str">
            <v>EXECUÇÃO DE CANALETA DE CONCRETO MOLDADO IN LOCO, ESPESSURA DE 0,08 M, GEOMETRIA TRAPEZOIDAL (DIMENSÕES INTERNAS: B=1M; B=0,5 M; H=0,25 M). AF_08/2021</v>
          </cell>
          <cell r="C7293" t="str">
            <v>M</v>
          </cell>
          <cell r="D7293">
            <v>65.33</v>
          </cell>
          <cell r="E7293">
            <v>26.24</v>
          </cell>
          <cell r="F7293">
            <v>91.57</v>
          </cell>
        </row>
        <row r="7294">
          <cell r="A7294">
            <v>102998</v>
          </cell>
          <cell r="B7294" t="str">
            <v>EXECUÇÃO DE CANALETA DE CONCRETO MOLDADO IN LOCO, ESPESSURA DE 0,08 M, GEOMETRIA TRAPEZOIDAL (DIMENSÕES INTERNAS: B=1,074 M; B=0,534 M; H=0,27 M). AF_08/2021</v>
          </cell>
          <cell r="C7294" t="str">
            <v>M</v>
          </cell>
          <cell r="D7294">
            <v>61.86</v>
          </cell>
          <cell r="E7294">
            <v>25.9</v>
          </cell>
          <cell r="F7294">
            <v>87.76</v>
          </cell>
        </row>
        <row r="7295">
          <cell r="A7295">
            <v>102999</v>
          </cell>
          <cell r="B7295" t="str">
            <v>EXECUÇÃO DE CANALETA DE CONCRETO MOLDADO IN LOCO, ESPESSURA DE 0,08 M, GEOMETRIA TRAPEZOIDAL (DIMENSÕES INTERNAS: B=1,4 M; B=0,7 M; H=0,35 M). AF_08/2021</v>
          </cell>
          <cell r="C7295" t="str">
            <v>M</v>
          </cell>
          <cell r="D7295">
            <v>78.45</v>
          </cell>
          <cell r="E7295">
            <v>32.549999999999997</v>
          </cell>
          <cell r="F7295">
            <v>111</v>
          </cell>
        </row>
        <row r="7296">
          <cell r="A7296">
            <v>103000</v>
          </cell>
          <cell r="B7296" t="str">
            <v>EXECUÇÃO DE CANALETA DE CONCRETO MOLDADO IN LOCO, ESPESSURA DE 0,08 M, GEOMETRIA TRAPEZOIDAL (DIMENSÕES INTERNAS: B=1,474 M; B=0,934 M; H=0,27 M). AF_08/2021</v>
          </cell>
          <cell r="C7296" t="str">
            <v>M</v>
          </cell>
          <cell r="D7296">
            <v>78.75</v>
          </cell>
          <cell r="E7296">
            <v>32.69</v>
          </cell>
          <cell r="F7296">
            <v>111.44</v>
          </cell>
        </row>
        <row r="7297">
          <cell r="A7297" t="str">
            <v>AUX1997</v>
          </cell>
          <cell r="B7297" t="str">
            <v>CANALETA EM CONCRETO AUTOADENSÁVEL C15, MOLDADA IN LOCO, PARA ÁGUAS PLUVIAIS (PADRÃO FUNDEPAR), INCL. ESCAVAÇÃO MANUAL E PREPARO DO FUNDO DE VALA.</v>
          </cell>
          <cell r="C7297" t="str">
            <v>M</v>
          </cell>
          <cell r="D7297">
            <v>129.76</v>
          </cell>
          <cell r="E7297">
            <v>127.62</v>
          </cell>
          <cell r="F7297">
            <v>257.38</v>
          </cell>
        </row>
        <row r="7298">
          <cell r="A7298" t="str">
            <v>AUX2009</v>
          </cell>
          <cell r="B7298" t="str">
            <v>CANALETA-CALHA RETANGULAR "U" EM CONCRETO AUTOADENSÁVEL C15, MOLDADA IN LOCO, PARA ÁGUAS PLUVIAIS (GINÁSIO PADRÃO FUNDEPAR), SEM IMPERMEABILIZAÇÃO.</v>
          </cell>
          <cell r="C7298" t="str">
            <v>M</v>
          </cell>
          <cell r="D7298">
            <v>327.29000000000002</v>
          </cell>
          <cell r="E7298">
            <v>324.94</v>
          </cell>
          <cell r="F7298">
            <v>652.23</v>
          </cell>
        </row>
        <row r="7299">
          <cell r="A7299" t="str">
            <v>AUX3348</v>
          </cell>
          <cell r="B7299" t="str">
            <v>CANALETA RETANGULAR COM TAMPA DE CONCRETO, LARGURA INTERNA = 0,40M, SOBRE ALVENARIA DE EMBASAMENTO (COMO REFERÊNCIA CÁLCULO DE 30 M DE CANALETA COM DESNÍVEL DE 2%)</v>
          </cell>
          <cell r="C7299" t="str">
            <v>M</v>
          </cell>
          <cell r="D7299">
            <v>269.27999999999997</v>
          </cell>
          <cell r="E7299">
            <v>172.81</v>
          </cell>
          <cell r="F7299">
            <v>442.09</v>
          </cell>
        </row>
        <row r="7300">
          <cell r="A7300" t="str">
            <v>AUX3546</v>
          </cell>
          <cell r="B7300" t="str">
            <v xml:space="preserve">CANALETA DE DRENAGEM EM CONCRETO, DIMENSÕES INTERNAS 30X30CM,  GRELHA EM CONCRETO L=30CM, INCLUSIVE ESCAVAÇÃO MANUAL </v>
          </cell>
          <cell r="C7300" t="str">
            <v>M</v>
          </cell>
          <cell r="D7300">
            <v>289.64999999999998</v>
          </cell>
          <cell r="E7300">
            <v>194.42</v>
          </cell>
          <cell r="F7300">
            <v>484.07</v>
          </cell>
        </row>
        <row r="7301">
          <cell r="A7301" t="str">
            <v>AUX3547</v>
          </cell>
          <cell r="B7301" t="str">
            <v xml:space="preserve">CANALETA DE DRENAGEM EM CONCRETO, DIMENSÕES INTERNAS 30X30CM,  TAMPA EM CONCRETO L=30CM, INCLUSIVE ESVAVAÇÃO MANUAL </v>
          </cell>
          <cell r="C7301" t="str">
            <v>M</v>
          </cell>
          <cell r="D7301">
            <v>239.75</v>
          </cell>
          <cell r="E7301">
            <v>214.19</v>
          </cell>
          <cell r="F7301">
            <v>453.94</v>
          </cell>
        </row>
        <row r="7302">
          <cell r="A7302"/>
          <cell r="B7302" t="str">
            <v>VALETAS</v>
          </cell>
          <cell r="C7302"/>
          <cell r="D7302"/>
          <cell r="E7302"/>
          <cell r="F7302"/>
        </row>
        <row r="7303">
          <cell r="A7303"/>
          <cell r="B7303" t="str">
            <v>REBAIXAMENTO DO LENÇOL FREÁTICO</v>
          </cell>
          <cell r="C7303"/>
          <cell r="D7303"/>
          <cell r="E7303"/>
          <cell r="F7303"/>
        </row>
        <row r="7304">
          <cell r="A7304">
            <v>104184</v>
          </cell>
          <cell r="B7304" t="str">
            <v>INSTALAÇÃO E DESINSTALAÇÃO DE REGISTRO DE PVC PARA SISTEMA DE REBAIXAMENTO DE LENÇOL FREÁTICO POR PONTEIRAS FILTRANTES. AF_12/2022</v>
          </cell>
          <cell r="C7304" t="str">
            <v>UN</v>
          </cell>
          <cell r="D7304">
            <v>16.64</v>
          </cell>
          <cell r="E7304">
            <v>17.059999999999999</v>
          </cell>
          <cell r="F7304">
            <v>33.700000000000003</v>
          </cell>
        </row>
        <row r="7305">
          <cell r="A7305">
            <v>104185</v>
          </cell>
          <cell r="B7305" t="str">
            <v>INSTALAÇÃO E DESINSTALAÇÃO DE CONJUNTO DE BOMBAS, À VÁCUO E CENTRÍFUGA, PARA SISTEMA DE REBAIXAMENTO DE LENÇOL FREÁTICO POR PONTEIRAS FILTRANTES (EXCLUI O FORNECIMENTO DE BOMBAS). AF_12/2022</v>
          </cell>
          <cell r="C7305" t="str">
            <v>UN</v>
          </cell>
          <cell r="D7305">
            <v>7.05</v>
          </cell>
          <cell r="E7305">
            <v>18.73</v>
          </cell>
          <cell r="F7305">
            <v>25.78</v>
          </cell>
        </row>
        <row r="7306">
          <cell r="A7306">
            <v>104190</v>
          </cell>
          <cell r="B7306" t="str">
            <v>INSTALAÇÃO E DESINSTALAÇÃO DE SISTEMA DE BOMBA PARA SISTEMA DE REBAIXAMENTO DE LENÇOL FREÁTICO POR POÇOS PROFUNDOS (EXCLUI O FORNECIMENTO DE BOMBA). AF_12/2022</v>
          </cell>
          <cell r="C7306" t="str">
            <v>UN</v>
          </cell>
          <cell r="D7306">
            <v>204.83</v>
          </cell>
          <cell r="E7306">
            <v>488.4</v>
          </cell>
          <cell r="F7306">
            <v>693.23</v>
          </cell>
        </row>
        <row r="7307">
          <cell r="A7307">
            <v>104189</v>
          </cell>
          <cell r="B7307" t="str">
            <v>INSTALAÇÃO DE MATERIAL GRANULAR FILTRANTE PARA SISTEMA DE REBAIXAMENTO DE LENÇOL FREÁTICO POR POÇOS PROFUNDOSA, DIÂMETRO DO POÇO DE 400 MM. AF_12/2022</v>
          </cell>
          <cell r="C7307" t="str">
            <v>M3</v>
          </cell>
          <cell r="D7307">
            <v>108.34</v>
          </cell>
          <cell r="E7307">
            <v>29.47</v>
          </cell>
          <cell r="F7307">
            <v>137.81</v>
          </cell>
        </row>
        <row r="7308">
          <cell r="A7308"/>
          <cell r="B7308" t="str">
            <v>DRENOS COM AGREGADOS</v>
          </cell>
          <cell r="C7308"/>
          <cell r="D7308"/>
          <cell r="E7308"/>
          <cell r="F7308"/>
        </row>
        <row r="7309">
          <cell r="A7309" t="str">
            <v>AUX2638</v>
          </cell>
          <cell r="B7309" t="str">
            <v>CAMADA DRENANTE COM BRITA NUM 3</v>
          </cell>
          <cell r="C7309" t="str">
            <v>M3</v>
          </cell>
          <cell r="D7309">
            <v>73.400000000000006</v>
          </cell>
          <cell r="E7309">
            <v>19.53</v>
          </cell>
          <cell r="F7309">
            <v>92.93</v>
          </cell>
        </row>
        <row r="7310">
          <cell r="A7310">
            <v>102716</v>
          </cell>
          <cell r="B7310" t="str">
            <v>ENCHIMENTO DE AREIA PARA DRENO, LANÇAMENTO MECANIZADO. AF_07/2021</v>
          </cell>
          <cell r="C7310" t="str">
            <v>M3</v>
          </cell>
          <cell r="D7310">
            <v>111.75</v>
          </cell>
          <cell r="E7310">
            <v>9.5500000000000007</v>
          </cell>
          <cell r="F7310">
            <v>121.3</v>
          </cell>
        </row>
        <row r="7311">
          <cell r="A7311">
            <v>102717</v>
          </cell>
          <cell r="B7311" t="str">
            <v>ENCHIMENTO DE BRITA PARA DRENO, LANÇAMENTO MECANIZADO. AF_07/2021</v>
          </cell>
          <cell r="C7311" t="str">
            <v>M3</v>
          </cell>
          <cell r="D7311">
            <v>82.56</v>
          </cell>
          <cell r="E7311">
            <v>9.5500000000000007</v>
          </cell>
          <cell r="F7311">
            <v>92.11</v>
          </cell>
        </row>
        <row r="7312">
          <cell r="A7312">
            <v>102718</v>
          </cell>
          <cell r="B7312" t="str">
            <v>ENCHIMENTO DE AREIA PARA DRENO, LANÇAMENTO MANUAL. AF_07/2021</v>
          </cell>
          <cell r="C7312" t="str">
            <v>M3</v>
          </cell>
          <cell r="D7312">
            <v>108.15</v>
          </cell>
          <cell r="E7312">
            <v>24.61</v>
          </cell>
          <cell r="F7312">
            <v>132.76</v>
          </cell>
        </row>
        <row r="7313">
          <cell r="A7313">
            <v>102719</v>
          </cell>
          <cell r="B7313" t="str">
            <v>ENCHIMENTO DE BRITA PARA DRENO, LANÇAMENTO MANUAL. AF_07/2021</v>
          </cell>
          <cell r="C7313" t="str">
            <v>M3</v>
          </cell>
          <cell r="D7313">
            <v>78.959999999999994</v>
          </cell>
          <cell r="E7313">
            <v>24.61</v>
          </cell>
          <cell r="F7313">
            <v>103.57</v>
          </cell>
        </row>
        <row r="7314">
          <cell r="A7314"/>
          <cell r="B7314" t="str">
            <v>DRENOS COM MANTA GEOTÊXTIL</v>
          </cell>
          <cell r="C7314"/>
          <cell r="D7314"/>
          <cell r="E7314"/>
          <cell r="F7314"/>
        </row>
        <row r="7315">
          <cell r="A7315">
            <v>102712</v>
          </cell>
          <cell r="B7315" t="str">
            <v>GEOTÊXTIL NÃO TECIDO 100% POLIÉSTER, RESISTÊNCIA A TRAÇÃO DE 9 KN/M (RT - 9), INSTALADO EM DRENO - FORNECIMENTO E INSTALAÇÃO. AF_07/2021</v>
          </cell>
          <cell r="C7315" t="str">
            <v>M2</v>
          </cell>
          <cell r="D7315">
            <v>8.76</v>
          </cell>
          <cell r="E7315">
            <v>0.31</v>
          </cell>
          <cell r="F7315">
            <v>9.07</v>
          </cell>
        </row>
        <row r="7316">
          <cell r="A7316">
            <v>102713</v>
          </cell>
          <cell r="B7316" t="str">
            <v>GEOTÊXTIL NÃO TECIDO 100% POLIÉSTER, RESISTÊNCIA A TRAÇÃO DE 14 KN/M (RT - 14), INSTALADO EM DRENO - FORNECIMENTO E INSTALAÇÃO. AF_07/2021</v>
          </cell>
          <cell r="C7316" t="str">
            <v>M2</v>
          </cell>
          <cell r="D7316">
            <v>12.14</v>
          </cell>
          <cell r="E7316">
            <v>0.31</v>
          </cell>
          <cell r="F7316">
            <v>12.45</v>
          </cell>
        </row>
        <row r="7317">
          <cell r="A7317">
            <v>102715</v>
          </cell>
          <cell r="B7317" t="str">
            <v>GEOTÊXTIL NÃO TECIDO 100% POLIÉSTER, RESISTÊNCIA A TRAÇÃO DE 26 KN/M (RT - 26), INSTALADO EM DRENO - FORNECIMENTO E INSTALAÇÃO. AF_07/2021</v>
          </cell>
          <cell r="C7317" t="str">
            <v>M2</v>
          </cell>
          <cell r="D7317">
            <v>24.3</v>
          </cell>
          <cell r="E7317">
            <v>0.31</v>
          </cell>
          <cell r="F7317">
            <v>24.61</v>
          </cell>
        </row>
        <row r="7318">
          <cell r="A7318">
            <v>103653</v>
          </cell>
          <cell r="B7318" t="str">
            <v>GEOTÊXTIL NÃO TECIDO 100% POLIÉSTER, RESISTÊNCIA A TRAÇÃO DE 31 KN/M (RT-31), INSTALADO EM DRENO - FORNECIMENTO E INSTALAÇÃO. AF_07/2021</v>
          </cell>
          <cell r="C7318" t="str">
            <v>M2</v>
          </cell>
          <cell r="D7318">
            <v>29.09</v>
          </cell>
          <cell r="E7318">
            <v>0.31</v>
          </cell>
          <cell r="F7318">
            <v>29.4</v>
          </cell>
        </row>
        <row r="7319">
          <cell r="A7319" t="str">
            <v>AUX3123</v>
          </cell>
          <cell r="B7319" t="str">
            <v>MANTA GEOTÊXTIL</v>
          </cell>
          <cell r="C7319" t="str">
            <v>M2</v>
          </cell>
          <cell r="D7319">
            <v>26.46</v>
          </cell>
          <cell r="E7319">
            <v>0.64</v>
          </cell>
          <cell r="F7319">
            <v>27.1</v>
          </cell>
        </row>
        <row r="7320">
          <cell r="A7320"/>
          <cell r="B7320" t="str">
            <v>DRENO SUBSUPERFICIAL</v>
          </cell>
          <cell r="C7320"/>
          <cell r="D7320"/>
          <cell r="E7320"/>
          <cell r="F7320"/>
        </row>
        <row r="7321">
          <cell r="A7321">
            <v>102661</v>
          </cell>
          <cell r="B7321" t="str">
            <v>DRENO SUBSUPERFICIAL (SEÇÃO 0,40 X 0,40 M), COM TUBO DE PEAD CORRUGADO PERFURADO, DN 100 MM, ENCHIMENTO COM AREIA. AF_07/2021</v>
          </cell>
          <cell r="C7321" t="str">
            <v>M</v>
          </cell>
          <cell r="D7321">
            <v>28.93</v>
          </cell>
          <cell r="E7321">
            <v>4.66</v>
          </cell>
          <cell r="F7321">
            <v>33.590000000000003</v>
          </cell>
        </row>
        <row r="7322">
          <cell r="A7322">
            <v>102662</v>
          </cell>
          <cell r="B7322" t="str">
            <v>DRENO SUBSUPERFICIAL (SEÇÃO 0,40 X 0,40 M), COM TUBO DE PVC CORRUGADO RÍGIDO PERFURADO, DN 100 MM, ENCHIMENTO COM AREIA. AF_07/2021</v>
          </cell>
          <cell r="C7322" t="str">
            <v>M</v>
          </cell>
          <cell r="D7322">
            <v>89.81</v>
          </cell>
          <cell r="E7322">
            <v>6.52</v>
          </cell>
          <cell r="F7322">
            <v>96.33</v>
          </cell>
        </row>
        <row r="7323">
          <cell r="A7323">
            <v>102663</v>
          </cell>
          <cell r="B7323" t="str">
            <v>DRENO SUBSUPERFICIAL (SEÇÃO 0,40 X 0,40 M), COM TUBO DE CONCRETO SIMPLES POROSO, DN 200 MM, ENCHIMENTO COM AREIA. AF_07/2021</v>
          </cell>
          <cell r="C7323" t="str">
            <v>M</v>
          </cell>
          <cell r="D7323">
            <v>35.04</v>
          </cell>
          <cell r="E7323">
            <v>7.22</v>
          </cell>
          <cell r="F7323">
            <v>42.26</v>
          </cell>
        </row>
        <row r="7324">
          <cell r="A7324">
            <v>102664</v>
          </cell>
          <cell r="B7324" t="str">
            <v>DRENO SUBSUPERFICIAL (SEÇÃO 0,40 X 0,40 M), CEGO, ENCHIMENTO DE BRITA, ENVOLVIDO COM MANTA GEOTÊXTIL. AF_07/2021</v>
          </cell>
          <cell r="C7324" t="str">
            <v>M</v>
          </cell>
          <cell r="D7324">
            <v>36.4</v>
          </cell>
          <cell r="E7324">
            <v>4.5999999999999996</v>
          </cell>
          <cell r="F7324">
            <v>41</v>
          </cell>
        </row>
        <row r="7325">
          <cell r="A7325">
            <v>102665</v>
          </cell>
          <cell r="B7325" t="str">
            <v>DRENO SUBSUPERFICIAL (SEÇÃO 0,40 X 0,40 M), CEGO, ENCHIMENTO DE BRITA. AF_07/2021</v>
          </cell>
          <cell r="C7325" t="str">
            <v>M</v>
          </cell>
          <cell r="D7325">
            <v>13.46</v>
          </cell>
          <cell r="E7325">
            <v>4.29</v>
          </cell>
          <cell r="F7325">
            <v>17.75</v>
          </cell>
        </row>
        <row r="7326">
          <cell r="A7326">
            <v>102666</v>
          </cell>
          <cell r="B7326" t="str">
            <v>DRENO SUBSUPERFICIAL (SEÇÃO 0,40 X 0,40 M), COM TUBO DE PEAD CORRUGADO PERFURADO, DN 100 MM, ENCHIMENTO COM BRITA, ENVOLVIDO COM MANTA GEOTÊXTIL. AF_07/2021</v>
          </cell>
          <cell r="C7326" t="str">
            <v>M</v>
          </cell>
          <cell r="D7326">
            <v>47.4</v>
          </cell>
          <cell r="E7326">
            <v>4.99</v>
          </cell>
          <cell r="F7326">
            <v>52.39</v>
          </cell>
        </row>
        <row r="7327">
          <cell r="A7327">
            <v>102668</v>
          </cell>
          <cell r="B7327" t="str">
            <v>DRENO SUBSUPERFICIAL (SEÇÃO 0,40 X 0,40 M), COM TUBO DE PVC CORRUGADO RÍGIDO PERFURADO, DN 100 MM, ENCHIMENTO COM BRITA, ENVOLVIDO COM MANTA GEOTÊXTIL. AF_07/2021</v>
          </cell>
          <cell r="C7327" t="str">
            <v>M</v>
          </cell>
          <cell r="D7327">
            <v>108.29</v>
          </cell>
          <cell r="E7327">
            <v>6.85</v>
          </cell>
          <cell r="F7327">
            <v>115.14</v>
          </cell>
        </row>
        <row r="7328">
          <cell r="A7328">
            <v>102669</v>
          </cell>
          <cell r="B7328" t="str">
            <v>DRENO SUBSUPERFICIAL (SEÇÃO 0,40 X 0,40 M), COM TUBO DE CONCRETO SIMPLES POROSO, DN 200 MM, ENCHIMENTO COM BRITA, ENVOLVIDO COM MANTA GEOTÊXTIL. AF_07/2021</v>
          </cell>
          <cell r="C7328" t="str">
            <v>M</v>
          </cell>
          <cell r="D7328">
            <v>54.23</v>
          </cell>
          <cell r="E7328">
            <v>7.53</v>
          </cell>
          <cell r="F7328">
            <v>61.76</v>
          </cell>
        </row>
        <row r="7329">
          <cell r="A7329"/>
          <cell r="B7329" t="str">
            <v>DRENO PROFUNDO</v>
          </cell>
          <cell r="C7329"/>
          <cell r="D7329"/>
          <cell r="E7329"/>
          <cell r="F7329"/>
        </row>
        <row r="7330">
          <cell r="A7330">
            <v>102670</v>
          </cell>
          <cell r="B7330" t="str">
            <v>DRENO PROFUNDO (SEÇÃO 0,50 X 1,50 M), COM TUBO DE PEAD CORRUGADO PERFURADO, DN 100 MM, ENCHIMENTO COM AREIA, COM SELO DE ARGILA. AF_07/2021</v>
          </cell>
          <cell r="C7330" t="str">
            <v>M</v>
          </cell>
          <cell r="D7330">
            <v>87.5</v>
          </cell>
          <cell r="E7330">
            <v>10.96</v>
          </cell>
          <cell r="F7330">
            <v>98.46</v>
          </cell>
        </row>
        <row r="7331">
          <cell r="A7331">
            <v>102672</v>
          </cell>
          <cell r="B7331" t="str">
            <v>DRENO PROFUNDO (SEÇÃO 0,50 X 1,50 M), COM TUBO DE PVC CORRUGADO RÍGIDO PERFURADO, DN 100 MM, ENCHIMENTO COM AREIA, COM SELO DE ARGILA. AF_07/2021</v>
          </cell>
          <cell r="C7331" t="str">
            <v>M</v>
          </cell>
          <cell r="D7331">
            <v>156.57</v>
          </cell>
          <cell r="E7331">
            <v>18.670000000000002</v>
          </cell>
          <cell r="F7331">
            <v>175.24</v>
          </cell>
        </row>
        <row r="7332">
          <cell r="A7332">
            <v>102673</v>
          </cell>
          <cell r="B7332" t="str">
            <v>DRENO PROFUNDO (SEÇÃO 0,50 X 1,50 M), COM TUBO DE CONCRETO SIMPLES POROSO, DN 200 MM, ENCHIMENTO COM AREIA, COM SELO DE ARGILA. AF_07/2021</v>
          </cell>
          <cell r="C7332" t="str">
            <v>M</v>
          </cell>
          <cell r="D7332">
            <v>109.78</v>
          </cell>
          <cell r="E7332">
            <v>24.25</v>
          </cell>
          <cell r="F7332">
            <v>134.03</v>
          </cell>
        </row>
        <row r="7333">
          <cell r="A7333">
            <v>102674</v>
          </cell>
          <cell r="B7333" t="str">
            <v>DRENO PROFUNDO (SEÇÃO 0,50 X 1,50 M), COM TUBO DE PEAD CORRUGADO PERFURADO, DN 100 MM, ENCHIMENTO COM AREIA. AF_07/2021</v>
          </cell>
          <cell r="C7333" t="str">
            <v>M</v>
          </cell>
          <cell r="D7333">
            <v>96.47</v>
          </cell>
          <cell r="E7333">
            <v>8.11</v>
          </cell>
          <cell r="F7333">
            <v>104.58</v>
          </cell>
        </row>
        <row r="7334">
          <cell r="A7334">
            <v>102676</v>
          </cell>
          <cell r="B7334" t="str">
            <v>DRENO PROFUNDO (SEÇÃO 0,50 X 1,50 M), COM TUBO DE PVC CORRUGADO RÍGIDO PERFURADO, DN 100 MM, ENCHIMENTO COM AREIA. AF_07/2021</v>
          </cell>
          <cell r="C7334" t="str">
            <v>M</v>
          </cell>
          <cell r="D7334">
            <v>159.53</v>
          </cell>
          <cell r="E7334">
            <v>11.17</v>
          </cell>
          <cell r="F7334">
            <v>170.7</v>
          </cell>
        </row>
        <row r="7335">
          <cell r="A7335">
            <v>102677</v>
          </cell>
          <cell r="B7335" t="str">
            <v>DRENO PROFUNDO (SEÇÃO 0,50 X 1,50 M), COM TUBO DE CONCRETO SIMPLES POROSO, DN 200 MM, ENCHIMENTO COM AREIA. AF_07/2021</v>
          </cell>
          <cell r="C7335" t="str">
            <v>M</v>
          </cell>
          <cell r="D7335">
            <v>106.11</v>
          </cell>
          <cell r="E7335">
            <v>13.01</v>
          </cell>
          <cell r="F7335">
            <v>119.12</v>
          </cell>
        </row>
        <row r="7336">
          <cell r="A7336">
            <v>102678</v>
          </cell>
          <cell r="B7336" t="str">
            <v>DRENO PROFUNDO (SEÇÃO 0,50 X 1,50 M), CEGO, ENCHIMENTO DE BRITA, ENVOLVIDO COM MANTA GEOTÊXTIL, COM SELO DE ARGILA. AF_07/2021</v>
          </cell>
          <cell r="C7336" t="str">
            <v>M</v>
          </cell>
          <cell r="D7336">
            <v>101.65</v>
          </cell>
          <cell r="E7336">
            <v>11.31</v>
          </cell>
          <cell r="F7336">
            <v>112.96</v>
          </cell>
        </row>
        <row r="7337">
          <cell r="A7337">
            <v>102679</v>
          </cell>
          <cell r="B7337" t="str">
            <v>DRENO PROFUNDO (SEÇÃO 0,50 X 1,50 M), CEGO, ENCHIMENTO DE BRITA, ENVOLVIDO COM MANTA GEOTÊXTIL. AF_07/2021</v>
          </cell>
          <cell r="C7337" t="str">
            <v>M</v>
          </cell>
          <cell r="D7337">
            <v>109.19</v>
          </cell>
          <cell r="E7337">
            <v>7.75</v>
          </cell>
          <cell r="F7337">
            <v>116.94</v>
          </cell>
        </row>
        <row r="7338">
          <cell r="A7338">
            <v>102680</v>
          </cell>
          <cell r="B7338" t="str">
            <v>DRENO PROFUNDO (SEÇÃO 0,50 X 1,50 M), COM TUBO DE PEAD CORRUGADO PERFURADO, DN 100 MM, ENCHIMENTO COM BRITA, ENVOLVIDO COM MANTA GEOTÊXTIL, COM SELO DE ARGILA. AF_07/2021</v>
          </cell>
          <cell r="C7338" t="str">
            <v>M</v>
          </cell>
          <cell r="D7338">
            <v>113.32</v>
          </cell>
          <cell r="E7338">
            <v>12.22</v>
          </cell>
          <cell r="F7338">
            <v>125.54</v>
          </cell>
        </row>
        <row r="7339">
          <cell r="A7339">
            <v>102681</v>
          </cell>
          <cell r="B7339" t="str">
            <v>DRENO PROFUNDO (SEÇÃO 0,50 X 1,50 M), COM TUBO DE PVC CORRUGADO RÍGIDO PERFURADO, DN 100 MM, ENCHIMENTO COM BRITA, ENVOLVIDO COM MANTA GEOTÊXTIL, COM SELO DE ARGILA. AF_07/2021</v>
          </cell>
          <cell r="C7339" t="str">
            <v>M</v>
          </cell>
          <cell r="D7339">
            <v>176.39</v>
          </cell>
          <cell r="E7339">
            <v>15.28</v>
          </cell>
          <cell r="F7339">
            <v>191.67</v>
          </cell>
        </row>
        <row r="7340">
          <cell r="A7340" t="str">
            <v>AUX3485</v>
          </cell>
          <cell r="B7340" t="str">
            <v>DRENO PROFUNDO (SEÇÃO 0,50 X 1,50 M), COM TUBO DE PEAD CORRUGADO PERFURADO, DN 200 MM, ENCHIMENTO COM BRITA, ENVOLVIDO COM MANTA GEOTÊXTIL. AF_07/2021</v>
          </cell>
          <cell r="C7340" t="str">
            <v>M</v>
          </cell>
          <cell r="D7340">
            <v>149.79</v>
          </cell>
          <cell r="E7340">
            <v>8.7200000000000006</v>
          </cell>
          <cell r="F7340">
            <v>158.51</v>
          </cell>
        </row>
        <row r="7341">
          <cell r="A7341">
            <v>102683</v>
          </cell>
          <cell r="B7341" t="str">
            <v>DRENO PROFUNDO (SEÇÃO 0,50 X 1,50 M), COM TUBO DE CONCRETO SIMPLES POROSO, DN 200 MM, ENCHIMENTO COM BRITA, ENVOLVIDO COM MANTA GEOTÊXTIL, COM SELO DE ARGILA. AF_07/2021</v>
          </cell>
          <cell r="C7341" t="str">
            <v>M</v>
          </cell>
          <cell r="D7341">
            <v>127.24</v>
          </cell>
          <cell r="E7341">
            <v>18.04</v>
          </cell>
          <cell r="F7341">
            <v>145.28</v>
          </cell>
        </row>
        <row r="7342">
          <cell r="A7342">
            <v>102684</v>
          </cell>
          <cell r="B7342" t="str">
            <v>DRENO PROFUNDO (SEÇÃO 0,50 X 1,50 M), COM TUBO DE PEAD CORRUGADO PERFURADO, DN 100 MM, ENCHIMENTO COM BRITA, ENVOLVIDO COM MANTA GEOTÊXTIL. AF_07/2021</v>
          </cell>
          <cell r="C7342" t="str">
            <v>M</v>
          </cell>
          <cell r="D7342">
            <v>120.88</v>
          </cell>
          <cell r="E7342">
            <v>8.65</v>
          </cell>
          <cell r="F7342">
            <v>129.53</v>
          </cell>
        </row>
        <row r="7343">
          <cell r="A7343">
            <v>102685</v>
          </cell>
          <cell r="B7343" t="str">
            <v>DRENO PROFUNDO (SEÇÃO 0,50 X 1,50 M), COM TUBO DE PVC CORRUGADO RÍGIDO PERFURADO, DN 100 MM, ENCHIMENTO COM BRITA, ENVOLVIDO COM MANTA GEOTÊXTIL. AF_07/2021</v>
          </cell>
          <cell r="C7343" t="str">
            <v>M</v>
          </cell>
          <cell r="D7343">
            <v>183.95</v>
          </cell>
          <cell r="E7343">
            <v>11.71</v>
          </cell>
          <cell r="F7343">
            <v>195.66</v>
          </cell>
        </row>
        <row r="7344">
          <cell r="A7344">
            <v>102687</v>
          </cell>
          <cell r="B7344" t="str">
            <v>DRENO PROFUNDO (SEÇÃO 0,50 X 1,50 M), COM TUBO DE CONCRETO SIMPLES POROSO, DN 200 MM, ENCHIMENTO COM BRITA, ENVOLVIDO COM MANTA GEOTÊXTIL. AF_07/2021</v>
          </cell>
          <cell r="C7344" t="str">
            <v>M</v>
          </cell>
          <cell r="D7344">
            <v>131.22</v>
          </cell>
          <cell r="E7344">
            <v>13.54</v>
          </cell>
          <cell r="F7344">
            <v>144.76</v>
          </cell>
        </row>
        <row r="7345">
          <cell r="A7345"/>
          <cell r="B7345" t="str">
            <v>DRENO EM MURO DE CONTENÇÃO</v>
          </cell>
          <cell r="C7345"/>
          <cell r="D7345"/>
          <cell r="E7345"/>
          <cell r="F7345"/>
        </row>
        <row r="7346">
          <cell r="A7346">
            <v>102722</v>
          </cell>
          <cell r="B7346" t="str">
            <v>DRENO EM MURO DE CONTENÇÃO, EXECUTADO NO PÉ DO MURO, COM TUBO DE PEAD CORRUGADO FLEXÍVEL PERFURADO, ENCHIMENTO COM BRITA, ENVOLVIDO COM MANTA GEOTÊXTIL. AF_07/2021</v>
          </cell>
          <cell r="C7346" t="str">
            <v>M</v>
          </cell>
          <cell r="D7346">
            <v>43.14</v>
          </cell>
          <cell r="E7346">
            <v>8.01</v>
          </cell>
          <cell r="F7346">
            <v>51.15</v>
          </cell>
        </row>
        <row r="7347">
          <cell r="A7347">
            <v>102723</v>
          </cell>
          <cell r="B7347" t="str">
            <v>DRENO EM MURO DE CONTENÇÃO, EXECUTADO NO PÉ DO MURO, COM TUBO DE PVC CORRUGADO FLEXÍVEL PERFURADO, ENCHIMENTO COM BRITA, ENVOLVIDO COM MANTA GEOTÊXTIL. AF_07/2021</v>
          </cell>
          <cell r="C7347" t="str">
            <v>M</v>
          </cell>
          <cell r="D7347">
            <v>43.67</v>
          </cell>
          <cell r="E7347">
            <v>8.01</v>
          </cell>
          <cell r="F7347">
            <v>51.68</v>
          </cell>
        </row>
        <row r="7348">
          <cell r="A7348"/>
          <cell r="B7348" t="str">
            <v>DRENO BARBACÃ</v>
          </cell>
          <cell r="C7348"/>
          <cell r="D7348"/>
          <cell r="E7348"/>
          <cell r="F7348"/>
        </row>
        <row r="7349">
          <cell r="A7349">
            <v>102724</v>
          </cell>
          <cell r="B7349" t="str">
            <v>DRENO BARBACÃ, DN 100 MM, COM MATERIAL DRENANTE. AF_07/2021</v>
          </cell>
          <cell r="C7349" t="str">
            <v>UN</v>
          </cell>
          <cell r="D7349">
            <v>22.41</v>
          </cell>
          <cell r="E7349">
            <v>7.68</v>
          </cell>
          <cell r="F7349">
            <v>30.09</v>
          </cell>
        </row>
        <row r="7350">
          <cell r="A7350">
            <v>102725</v>
          </cell>
          <cell r="B7350" t="str">
            <v>DRENO BARBACÃ, DN 75 MM, COM MATERIAL DRENANTE. AF_07/2021</v>
          </cell>
          <cell r="C7350" t="str">
            <v>UN</v>
          </cell>
          <cell r="D7350">
            <v>21.67</v>
          </cell>
          <cell r="E7350">
            <v>7.68</v>
          </cell>
          <cell r="F7350">
            <v>29.35</v>
          </cell>
        </row>
        <row r="7351">
          <cell r="A7351">
            <v>102726</v>
          </cell>
          <cell r="B7351" t="str">
            <v>DRENO BARBACÃ, DN 50 MM, COM MATERIAL DRENANTE. AF_07/2021</v>
          </cell>
          <cell r="C7351" t="str">
            <v>UN</v>
          </cell>
          <cell r="D7351">
            <v>19.46</v>
          </cell>
          <cell r="E7351">
            <v>7.68</v>
          </cell>
          <cell r="F7351">
            <v>27.14</v>
          </cell>
        </row>
        <row r="7352">
          <cell r="A7352"/>
          <cell r="B7352" t="str">
            <v>DRENO ESPINHA DE PEIXE</v>
          </cell>
          <cell r="C7352"/>
          <cell r="D7352"/>
          <cell r="E7352"/>
          <cell r="F7352"/>
        </row>
        <row r="7353">
          <cell r="A7353">
            <v>102688</v>
          </cell>
          <cell r="B7353" t="str">
            <v>DRENO ESPINHA DE PEIXE (SEÇÃO (0,40 X 0,40 M), COM TUBO DE PEAD CORRUGADO PERFURADO, DN 100 MM, ENCHIMENTO COM AREIA, INCLUSIVE CONEXÕES. AF_07/2021</v>
          </cell>
          <cell r="C7353" t="str">
            <v>M</v>
          </cell>
          <cell r="D7353">
            <v>33</v>
          </cell>
          <cell r="E7353">
            <v>7.14</v>
          </cell>
          <cell r="F7353">
            <v>40.14</v>
          </cell>
        </row>
        <row r="7354">
          <cell r="A7354">
            <v>102689</v>
          </cell>
          <cell r="B7354" t="str">
            <v>DRENO ESPINHA DE PEIXE (SEÇÃO (0,40 X 0,40 M), COM TUBO DE PVC CORRUGADO RÍGIDO PERFURADO, DN 100 MM, ENCHIMENTO COM AREIA, INCLUSIVE CONEXÕES. AF_07/2021</v>
          </cell>
          <cell r="C7354" t="str">
            <v>M</v>
          </cell>
          <cell r="D7354">
            <v>87.97</v>
          </cell>
          <cell r="E7354">
            <v>7.73</v>
          </cell>
          <cell r="F7354">
            <v>95.7</v>
          </cell>
        </row>
        <row r="7355">
          <cell r="A7355">
            <v>102690</v>
          </cell>
          <cell r="B7355" t="str">
            <v>DRENO ESPINHA DE PEIXE (SEÇÃO (0,40 X 0,40 M), COM TUBO DE PEAD CORRUGADO PERFURADO, DN 100 MM, ENCHIMENTO COM BRITA, ENVOLVIDO COM MANTA GEOTÊXTIL, INCLUSIVE CONEXÕES. AF_07/2021</v>
          </cell>
          <cell r="C7355" t="str">
            <v>M</v>
          </cell>
          <cell r="D7355">
            <v>51.48</v>
          </cell>
          <cell r="E7355">
            <v>7.46</v>
          </cell>
          <cell r="F7355">
            <v>58.94</v>
          </cell>
        </row>
        <row r="7356">
          <cell r="A7356">
            <v>102693</v>
          </cell>
          <cell r="B7356" t="str">
            <v>DRENO ESPINHA DE PEIXE (SEÇÃO (0,40 X 0,40 M), COM TUBO DE PVC CORRUGADO RÍGIDO PERFURADO, DN 100 MM, ENCHIMENTO COM BRITA, ENVOLVIDO COM MANTA GEOTÊXTIL, INCLUSIVE CONEXÕES. AF_07/2021</v>
          </cell>
          <cell r="C7356" t="str">
            <v>M</v>
          </cell>
          <cell r="D7356">
            <v>110.89</v>
          </cell>
          <cell r="E7356">
            <v>8.06</v>
          </cell>
          <cell r="F7356">
            <v>118.95</v>
          </cell>
        </row>
        <row r="7357">
          <cell r="A7357">
            <v>102694</v>
          </cell>
          <cell r="B7357" t="str">
            <v>DRENO ESPINHA DE PEIXE (SEÇÃO (0,50 X 0,80 M), COM TUBO DE PEAD CORRUGADO PERFURADO, DN 100 MM, ENCHIMENTO COM AREIA, INCLUSIVE CONEXÕES. AF_07/2021</v>
          </cell>
          <cell r="C7357" t="str">
            <v>M</v>
          </cell>
          <cell r="D7357">
            <v>63.76</v>
          </cell>
          <cell r="E7357">
            <v>8.81</v>
          </cell>
          <cell r="F7357">
            <v>72.569999999999993</v>
          </cell>
        </row>
        <row r="7358">
          <cell r="A7358">
            <v>102696</v>
          </cell>
          <cell r="B7358" t="str">
            <v>DRENO ESPINHA DE PEIXE (SEÇÃO (0,50 X 0,80 M), COM TUBO DE PVC CORRUGADO RÍGIDO PERFURADO, DN 100 MM, ENCHIMENTO COM AREIA, INCLUSIVE CONEXÕES. AF_07/2021</v>
          </cell>
          <cell r="C7358" t="str">
            <v>M</v>
          </cell>
          <cell r="D7358">
            <v>122.55</v>
          </cell>
          <cell r="E7358">
            <v>9.7899999999999991</v>
          </cell>
          <cell r="F7358">
            <v>132.34</v>
          </cell>
        </row>
        <row r="7359">
          <cell r="A7359">
            <v>102697</v>
          </cell>
          <cell r="B7359" t="str">
            <v>DRENO ESPINHA DE PEIXE (SEÇÃO (0,50 X 0,80 M), COM TUBO DE PEAD CORRUGADO PERFURADO, DN 100 MM, ENCHIMENTO COM BRITA, ENVOLVIDO COM MANTA GEOTÊXTIL, INCLUSIVE CONEXÕES. AF_07/2021</v>
          </cell>
          <cell r="C7359" t="str">
            <v>M</v>
          </cell>
          <cell r="D7359">
            <v>83.63</v>
          </cell>
          <cell r="E7359">
            <v>9.34</v>
          </cell>
          <cell r="F7359">
            <v>92.97</v>
          </cell>
        </row>
        <row r="7360">
          <cell r="A7360">
            <v>102703</v>
          </cell>
          <cell r="B7360" t="str">
            <v>DRENO ESPINHA DE PEIXE (SEÇÃO (0,50 X 0,80 M), COM TUBO DE PVC CORRUGADO RÍGIDO PERFURADO, DN 100 MM, ENCHIMENTO COM BRITA, ENVOLVIDO COM MANTA GEOTÊXTIL, INCLUSIVE CONEXÕES. AF_07/2021</v>
          </cell>
          <cell r="C7360" t="str">
            <v>M</v>
          </cell>
          <cell r="D7360">
            <v>142.43</v>
          </cell>
          <cell r="E7360">
            <v>10.32</v>
          </cell>
          <cell r="F7360">
            <v>152.75</v>
          </cell>
        </row>
        <row r="7361">
          <cell r="A7361"/>
          <cell r="B7361" t="str">
            <v>DRENOS COM TUBOS DE PVC</v>
          </cell>
          <cell r="C7361"/>
          <cell r="D7361"/>
          <cell r="E7361"/>
          <cell r="F7361"/>
        </row>
        <row r="7362">
          <cell r="A7362">
            <v>102704</v>
          </cell>
          <cell r="B7362" t="str">
            <v>TUBO DE PEAD CORRUGADO PERFURADO, DN 100 MM, PARA DRENO - FORNECIMENTO E ASSENTAMENTO. AF_07/2021</v>
          </cell>
          <cell r="C7362" t="str">
            <v>M</v>
          </cell>
          <cell r="D7362">
            <v>11.51</v>
          </cell>
          <cell r="E7362">
            <v>0.31</v>
          </cell>
          <cell r="F7362">
            <v>11.82</v>
          </cell>
        </row>
        <row r="7363">
          <cell r="A7363">
            <v>102705</v>
          </cell>
          <cell r="B7363" t="str">
            <v>TUBO DE PVC CORRUGADO RÍGIDO PERFURADO, DN 100 MM, PARA DRENO - FORNECIMENTO E ASSENTAMENTO. AF_07/2021</v>
          </cell>
          <cell r="C7363" t="str">
            <v>M</v>
          </cell>
          <cell r="D7363">
            <v>70.28</v>
          </cell>
          <cell r="E7363">
            <v>0.31</v>
          </cell>
          <cell r="F7363">
            <v>70.59</v>
          </cell>
        </row>
        <row r="7364">
          <cell r="A7364">
            <v>102708</v>
          </cell>
          <cell r="B7364" t="str">
            <v>LUVA DE PVC, SÉRIE NORMAL, PARA ESGOTO PREDIAL, DN 100 MM, INSTALADA EM DRENO  - FORNECIMENTO E INSTALAÇÃO. AF_07/2021</v>
          </cell>
          <cell r="C7364" t="str">
            <v>UN</v>
          </cell>
          <cell r="D7364">
            <v>13.42</v>
          </cell>
          <cell r="E7364">
            <v>12.68</v>
          </cell>
          <cell r="F7364">
            <v>26.1</v>
          </cell>
        </row>
        <row r="7365">
          <cell r="A7365">
            <v>102710</v>
          </cell>
          <cell r="B7365" t="str">
            <v>JUNÇÃO SIMPLES DE PVC, 45 GRAUS, SÉRIE NORMAL, PARA ESGOTO PREDIAL, DN 100 MM, INSTALADA EM DRENO - FORNECIMENTO E INSTALAÇÃO. AF_07/2021</v>
          </cell>
          <cell r="C7365" t="str">
            <v>UN</v>
          </cell>
          <cell r="D7365">
            <v>39.33</v>
          </cell>
          <cell r="E7365">
            <v>25.36</v>
          </cell>
          <cell r="F7365">
            <v>64.69</v>
          </cell>
        </row>
        <row r="7366">
          <cell r="A7366">
            <v>102711</v>
          </cell>
          <cell r="B7366" t="str">
            <v>JUNÇÃO DUPLA DE PVC, SÉRIE NORMAL, PARA ESGOTO PREDIAL, DN 100 X 100 X 100 MM, INSTALADA EM DRENO  - FORNECIMENTO E INSTALAÇÃO. AF_07/2021</v>
          </cell>
          <cell r="C7366" t="str">
            <v>UN</v>
          </cell>
          <cell r="D7366">
            <v>59.78</v>
          </cell>
          <cell r="E7366">
            <v>25.35</v>
          </cell>
          <cell r="F7366">
            <v>85.13</v>
          </cell>
        </row>
        <row r="7367">
          <cell r="A7367" t="str">
            <v>AUX2655</v>
          </cell>
          <cell r="B7367" t="str">
            <v>TUBO PVC PERFURADO PARA DRENAGEM - DIÂM=100MM (4")</v>
          </cell>
          <cell r="C7367" t="str">
            <v>M</v>
          </cell>
          <cell r="D7367">
            <v>62.05</v>
          </cell>
          <cell r="E7367">
            <v>8.31</v>
          </cell>
          <cell r="F7367">
            <v>70.36</v>
          </cell>
        </row>
        <row r="7368">
          <cell r="A7368" t="str">
            <v>AUX0832</v>
          </cell>
          <cell r="B7368" t="str">
            <v>TUBO DE PEAD CORRUGADO E PERFURADO PARA DRENAGEM - DIÂMETRO 2,5" 65MM (EM ACORDO COM AS NORMAS DNIT 093/06, NBR 15073 E NBR 14692)</v>
          </cell>
          <cell r="C7368" t="str">
            <v>M</v>
          </cell>
          <cell r="D7368">
            <v>3.16</v>
          </cell>
          <cell r="E7368">
            <v>8.24</v>
          </cell>
          <cell r="F7368">
            <v>11.4</v>
          </cell>
        </row>
        <row r="7369">
          <cell r="A7369" t="str">
            <v>AUX2637</v>
          </cell>
          <cell r="B7369" t="str">
            <v>DRENOS DE PVC D=75MM</v>
          </cell>
          <cell r="C7369" t="str">
            <v>M</v>
          </cell>
          <cell r="D7369">
            <v>77.61</v>
          </cell>
          <cell r="E7369">
            <v>61.59</v>
          </cell>
          <cell r="F7369">
            <v>139.19999999999999</v>
          </cell>
        </row>
        <row r="7370">
          <cell r="A7370"/>
          <cell r="B7370" t="str">
            <v>DRENOS COM TUBOS DE CONCRETO</v>
          </cell>
          <cell r="C7370"/>
          <cell r="D7370"/>
          <cell r="E7370"/>
          <cell r="F7370"/>
        </row>
        <row r="7371">
          <cell r="A7371">
            <v>102707</v>
          </cell>
          <cell r="B7371" t="str">
            <v>TUBO DE CONCRETO SIMPLES POROSO, DN 200 MM, PARA DRENO - FORNECIMENTO E ASSENTAMENTO. AF_07/2021</v>
          </cell>
          <cell r="C7371" t="str">
            <v>M</v>
          </cell>
          <cell r="D7371">
            <v>20.32</v>
          </cell>
          <cell r="E7371">
            <v>3.68</v>
          </cell>
          <cell r="F7371">
            <v>24</v>
          </cell>
        </row>
        <row r="7372">
          <cell r="A7372"/>
          <cell r="B7372" t="str">
            <v>TUBOS DE CONCRETO SIMPLES - REDES COLETORAS DE ÁGUAS PLUVIAIS, BAIXO NÍVEL DE INTERFERÊNCIAS</v>
          </cell>
          <cell r="C7372"/>
          <cell r="D7372"/>
          <cell r="E7372"/>
          <cell r="F7372"/>
        </row>
        <row r="7373">
          <cell r="A7373" t="str">
            <v>AUX1885</v>
          </cell>
          <cell r="B7373" t="str">
            <v>TUBO DE CONCRETO (SIMPLES) PARA REDES COLETORAS DE ÁGUAS PLUVIAIS, DIÂMETRO DE 200 MM, JUNTA RÍGIDA, INSTALADO COM ESCAVADEIRA - FORNEC. E ASSENT.</v>
          </cell>
          <cell r="C7373" t="str">
            <v>M</v>
          </cell>
          <cell r="D7373">
            <v>47.57</v>
          </cell>
          <cell r="E7373">
            <v>18.84</v>
          </cell>
          <cell r="F7373">
            <v>66.41</v>
          </cell>
        </row>
        <row r="7374">
          <cell r="A7374">
            <v>95567</v>
          </cell>
          <cell r="B7374" t="str">
            <v>TUBO DE CONCRETO (SIMPLES) PARA REDES COLETORAS DE ÁGUAS PLUVIAIS, DIÂMETRO DE 300 MM, JUNTA RÍGIDA, INSTALADO EM LOCAL COM BAIXO NÍVEL DE INTERFERÊNCIAS - FORNECIMENTO E ASSENTAMENTO. AF_12/2015</v>
          </cell>
          <cell r="C7374" t="str">
            <v>M</v>
          </cell>
          <cell r="D7374">
            <v>55.48</v>
          </cell>
          <cell r="E7374">
            <v>17.48</v>
          </cell>
          <cell r="F7374">
            <v>72.959999999999994</v>
          </cell>
        </row>
        <row r="7375">
          <cell r="A7375">
            <v>95568</v>
          </cell>
          <cell r="B7375" t="str">
            <v>TUBO DE CONCRETO (SIMPLES) PARA REDES COLETORAS DE ÁGUAS PLUVIAIS, DIÂMETRO DE 400 MM, JUNTA RÍGIDA, INSTALADO EM LOCAL COM BAIXO NÍVEL DE INTERFERÊNCIAS - FORNECIMENTO E ASSENTAMENTO. AF_12/2015</v>
          </cell>
          <cell r="C7375" t="str">
            <v>M</v>
          </cell>
          <cell r="D7375">
            <v>68.319999999999993</v>
          </cell>
          <cell r="E7375">
            <v>22.28</v>
          </cell>
          <cell r="F7375">
            <v>90.6</v>
          </cell>
        </row>
        <row r="7376">
          <cell r="A7376">
            <v>95569</v>
          </cell>
          <cell r="B7376" t="str">
            <v>TUBO DE CONCRETO (SIMPLES) PARA REDES COLETORAS DE ÁGUAS PLUVIAIS, DIÂMETRO DE 500 MM, JUNTA RÍGIDA, INSTALADO EM LOCAL COM BAIXO NÍVEL DE INTERFERÊNCIAS - FORNECIMENTO E ASSENTAMENTO. AF_12/2015</v>
          </cell>
          <cell r="C7376" t="str">
            <v>M</v>
          </cell>
          <cell r="D7376">
            <v>92.55</v>
          </cell>
          <cell r="E7376">
            <v>27.07</v>
          </cell>
          <cell r="F7376">
            <v>119.62</v>
          </cell>
        </row>
        <row r="7377">
          <cell r="A7377"/>
          <cell r="B7377" t="str">
            <v>TUBOS DE CONCRETO SIMPLES - REDES COLETORAS DE ÁGUAS PLUVIAIS, ALTO NÍVEL DE INTERFERÊNCIAS</v>
          </cell>
          <cell r="C7377"/>
          <cell r="D7377"/>
          <cell r="E7377"/>
          <cell r="F7377"/>
        </row>
        <row r="7378">
          <cell r="A7378">
            <v>95570</v>
          </cell>
          <cell r="B7378" t="str">
            <v>TUBO DE CONCRETO (SIMPLES) PARA REDES COLETORAS DE ÁGUAS PLUVIAIS, DIÂMETRO DE 300 MM, JUNTA RÍGIDA, INSTALADO EM LOCAL COM ALTO NÍVEL DE INTERFERÊNCIAS - FORNECIMENTO E ASSENTAMENTO. AF_12/2015</v>
          </cell>
          <cell r="C7378" t="str">
            <v>M</v>
          </cell>
          <cell r="D7378">
            <v>60.47</v>
          </cell>
          <cell r="E7378">
            <v>20.9</v>
          </cell>
          <cell r="F7378">
            <v>81.37</v>
          </cell>
        </row>
        <row r="7379">
          <cell r="A7379">
            <v>95571</v>
          </cell>
          <cell r="B7379" t="str">
            <v>TUBO DE CONCRETO (SIMPLES) PARA REDES COLETORAS DE ÁGUAS PLUVIAIS, DIÂMETRO DE 400 MM, JUNTA RÍGIDA, INSTALADO EM LOCAL COM ALTO NÍVEL DE INTERFERÊNCIAS - FORNECIMENTO E ASSENTAMENTO. AF_12/2015</v>
          </cell>
          <cell r="C7379" t="str">
            <v>M</v>
          </cell>
          <cell r="D7379">
            <v>74.7</v>
          </cell>
          <cell r="E7379">
            <v>26.67</v>
          </cell>
          <cell r="F7379">
            <v>101.37</v>
          </cell>
        </row>
        <row r="7380">
          <cell r="A7380">
            <v>95572</v>
          </cell>
          <cell r="B7380" t="str">
            <v>TUBO DE CONCRETO (SIMPLES) PARA REDES COLETORAS DE ÁGUAS PLUVIAIS, DIÂMETRO DE 500 MM, JUNTA RÍGIDA, INSTALADO EM LOCAL COM ALTO NÍVEL DE INTERFERÊNCIAS - FORNECIMENTO E ASSENTAMENTO. AF_12/2015</v>
          </cell>
          <cell r="C7380" t="str">
            <v>M</v>
          </cell>
          <cell r="D7380">
            <v>100.52</v>
          </cell>
          <cell r="E7380">
            <v>32.44</v>
          </cell>
          <cell r="F7380">
            <v>132.96</v>
          </cell>
        </row>
        <row r="7381">
          <cell r="A7381"/>
          <cell r="B7381" t="str">
            <v>TUBOS DE CONCRETO ARMADO - REDES COLETORAS DE ÁGUAS PLUVIAIS, BAIXO NÍVEL DE INTERFERÊNCIAS</v>
          </cell>
          <cell r="C7381"/>
          <cell r="D7381"/>
          <cell r="E7381"/>
          <cell r="F7381"/>
        </row>
        <row r="7382">
          <cell r="A7382">
            <v>95565</v>
          </cell>
          <cell r="B7382" t="str">
            <v>TUBO DE CONCRETO PARA REDES COLETORAS DE ÁGUAS PLUVIAIS, DIÂMETRO DE 300MM, JUNTA RÍGIDA, INSTALADO EM LOCAL COM BAIXO NÍVEL DE INTERFERÊNCIAS - FORNECIMENTO E ASSENTAMENTO. AF_12/2015</v>
          </cell>
          <cell r="C7382" t="str">
            <v>M</v>
          </cell>
          <cell r="D7382">
            <v>101.61</v>
          </cell>
          <cell r="E7382">
            <v>17.46</v>
          </cell>
          <cell r="F7382">
            <v>119.07</v>
          </cell>
        </row>
        <row r="7383">
          <cell r="A7383">
            <v>92210</v>
          </cell>
          <cell r="B7383" t="str">
            <v>TUBO DE CONCRETO PARA REDES COLETORAS DE ÁGUAS PLUVIAIS, DIÂMETRO DE 400 MM, JUNTA RÍGIDA, INSTALADO EM LOCAL COM BAIXO NÍVEL DE INTERFERÊNCIAS - FORNECIMENTO E ASSENTAMENTO. AF_12/2015</v>
          </cell>
          <cell r="C7383" t="str">
            <v>M</v>
          </cell>
          <cell r="D7383">
            <v>118.81</v>
          </cell>
          <cell r="E7383">
            <v>22.26</v>
          </cell>
          <cell r="F7383">
            <v>141.07</v>
          </cell>
        </row>
        <row r="7384">
          <cell r="A7384">
            <v>92211</v>
          </cell>
          <cell r="B7384" t="str">
            <v>TUBO DE CONCRETO PARA REDES COLETORAS DE ÁGUAS PLUVIAIS, DIÂMETRO DE 500 MM, JUNTA RÍGIDA, INSTALADO EM LOCAL COM BAIXO NÍVEL DE INTERFERÊNCIAS - FORNECIMENTO E ASSENTAMENTO. AF_12/2015</v>
          </cell>
          <cell r="C7384" t="str">
            <v>M</v>
          </cell>
          <cell r="D7384">
            <v>142.72</v>
          </cell>
          <cell r="E7384">
            <v>27.06</v>
          </cell>
          <cell r="F7384">
            <v>169.78</v>
          </cell>
        </row>
        <row r="7385">
          <cell r="A7385">
            <v>92212</v>
          </cell>
          <cell r="B7385" t="str">
            <v>TUBO DE CONCRETO PARA REDES COLETORAS DE ÁGUAS PLUVIAIS, DIÂMETRO DE 600 MM, JUNTA RÍGIDA, INSTALADO EM LOCAL COM BAIXO NÍVEL DE INTERFERÊNCIAS - FORNECIMENTO E ASSENTAMENTO. AF_12/2015</v>
          </cell>
          <cell r="C7385" t="str">
            <v>M</v>
          </cell>
          <cell r="D7385">
            <v>213.75</v>
          </cell>
          <cell r="E7385">
            <v>31.98</v>
          </cell>
          <cell r="F7385">
            <v>245.73</v>
          </cell>
        </row>
        <row r="7386">
          <cell r="A7386">
            <v>92213</v>
          </cell>
          <cell r="B7386" t="str">
            <v>TUBO DE CONCRETO PARA REDES COLETORAS DE ÁGUAS PLUVIAIS, DIÂMETRO DE 700 MM, JUNTA RÍGIDA, INSTALADO EM LOCAL COM BAIXO NÍVEL DE INTERFERÊNCIAS - FORNECIMENTO E ASSENTAMENTO. AF_12/2015</v>
          </cell>
          <cell r="C7386" t="str">
            <v>M</v>
          </cell>
          <cell r="D7386">
            <v>281.35000000000002</v>
          </cell>
          <cell r="E7386">
            <v>36.92</v>
          </cell>
          <cell r="F7386">
            <v>318.27</v>
          </cell>
        </row>
        <row r="7387">
          <cell r="A7387">
            <v>92214</v>
          </cell>
          <cell r="B7387" t="str">
            <v>TUBO DE CONCRETO PARA REDES COLETORAS DE ÁGUAS PLUVIAIS, DIÂMETRO DE 800 MM, JUNTA RÍGIDA, INSTALADO EM LOCAL COM BAIXO NÍVEL DE INTERFERÊNCIAS - FORNECIMENTO E ASSENTAMENTO. AF_12/2015</v>
          </cell>
          <cell r="C7387" t="str">
            <v>M</v>
          </cell>
          <cell r="D7387">
            <v>340.4</v>
          </cell>
          <cell r="E7387">
            <v>42.24</v>
          </cell>
          <cell r="F7387">
            <v>382.64</v>
          </cell>
        </row>
        <row r="7388">
          <cell r="A7388">
            <v>92215</v>
          </cell>
          <cell r="B7388" t="str">
            <v>TUBO DE CONCRETO PARA REDES COLETORAS DE ÁGUAS PLUVIAIS, DIÂMETRO DE 900 MM, JUNTA RÍGIDA, INSTALADO EM LOCAL COM BAIXO NÍVEL DE INTERFERÊNCIAS - FORNECIMENTO E ASSENTAMENTO. AF_12/2015</v>
          </cell>
          <cell r="C7388" t="str">
            <v>M</v>
          </cell>
          <cell r="D7388">
            <v>391.27</v>
          </cell>
          <cell r="E7388">
            <v>47.69</v>
          </cell>
          <cell r="F7388">
            <v>438.96</v>
          </cell>
        </row>
        <row r="7389">
          <cell r="A7389">
            <v>92216</v>
          </cell>
          <cell r="B7389" t="str">
            <v>TUBO DE CONCRETO PARA REDES COLETORAS DE ÁGUAS PLUVIAIS, DIÂMETRO DE 1000 MM, JUNTA RÍGIDA, INSTALADO EM LOCAL COM BAIXO NÍVEL DE INTERFERÊNCIAS - FORNECIMENTO E ASSENTAMENTO. AF_12/2015</v>
          </cell>
          <cell r="C7389" t="str">
            <v>M</v>
          </cell>
          <cell r="D7389">
            <v>409.18</v>
          </cell>
          <cell r="E7389">
            <v>53.62</v>
          </cell>
          <cell r="F7389">
            <v>462.8</v>
          </cell>
        </row>
        <row r="7390">
          <cell r="A7390">
            <v>92816</v>
          </cell>
          <cell r="B7390" t="str">
            <v>TUBO DE CONCRETO PARA REDES COLETORAS DE ÁGUAS PLUVIAIS, DIÂMETRO DE 1200 MM, JUNTA RÍGIDA, INSTALADO EM LOCAL COM BAIXO NÍVEL DE INTERFERÊNCIAS - FORNECIMENTO E ASSENTAMENTO. AF_12/2015</v>
          </cell>
          <cell r="C7390" t="str">
            <v>M</v>
          </cell>
          <cell r="D7390">
            <v>589.80999999999995</v>
          </cell>
          <cell r="E7390">
            <v>67.12</v>
          </cell>
          <cell r="F7390">
            <v>656.93</v>
          </cell>
        </row>
        <row r="7391">
          <cell r="A7391">
            <v>92818</v>
          </cell>
          <cell r="B7391" t="str">
            <v>TUBO DE CONCRETO PARA REDES COLETORAS DE ÁGUAS PLUVIAIS, DIÂMETRO DE 1500 MM, JUNTA RÍGIDA, INSTALADO EM LOCAL COM BAIXO NÍVEL DE INTERFERÊNCIAS - FORNECIMENTO E ASSENTAMENTO. AF_12/2015</v>
          </cell>
          <cell r="C7391" t="str">
            <v>M</v>
          </cell>
          <cell r="D7391">
            <v>843.22</v>
          </cell>
          <cell r="E7391">
            <v>90.32</v>
          </cell>
          <cell r="F7391">
            <v>933.54</v>
          </cell>
        </row>
        <row r="7392">
          <cell r="A7392"/>
          <cell r="B7392" t="str">
            <v>TUBOS DE CONCRETO ARMADO - REDES COLETORAS DE ÁGUAS PLUVIAIS, ALTO NÍVEL DE INTERFERÊNCIAS</v>
          </cell>
          <cell r="C7392"/>
          <cell r="D7392"/>
          <cell r="E7392"/>
          <cell r="F7392"/>
        </row>
        <row r="7393">
          <cell r="A7393">
            <v>95566</v>
          </cell>
          <cell r="B7393" t="str">
            <v>TUBO DE CONCRETO PARA REDES COLETORAS DE ÁGUAS PLUVIAIS, DIÂMETRO DE 300MM, JUNTA RÍGIDA, INSTALADO EM LOCAL COM ALTO NÍVEL DE INTERFERÊNCIAS - FORNECIMENTO E ASSENTAMENTO. AF_12/2015</v>
          </cell>
          <cell r="C7393" t="str">
            <v>M</v>
          </cell>
          <cell r="D7393">
            <v>106.6</v>
          </cell>
          <cell r="E7393">
            <v>20.88</v>
          </cell>
          <cell r="F7393">
            <v>127.48</v>
          </cell>
        </row>
        <row r="7394">
          <cell r="A7394">
            <v>92219</v>
          </cell>
          <cell r="B7394" t="str">
            <v>TUBO DE CONCRETO PARA REDES COLETORAS DE ÁGUAS PLUVIAIS, DIÂMETRO DE 400 MM, JUNTA RÍGIDA, INSTALADO EM LOCAL COM ALTO NÍVEL DE INTERFERÊNCIAS - FORNECIMENTO E ASSENTAMENTO. AF_12/2015</v>
          </cell>
          <cell r="C7394" t="str">
            <v>M</v>
          </cell>
          <cell r="D7394">
            <v>125.19</v>
          </cell>
          <cell r="E7394">
            <v>26.65</v>
          </cell>
          <cell r="F7394">
            <v>151.84</v>
          </cell>
        </row>
        <row r="7395">
          <cell r="A7395">
            <v>92220</v>
          </cell>
          <cell r="B7395" t="str">
            <v>TUBO DE CONCRETO PARA REDES COLETORAS DE ÁGUAS PLUVIAIS, DIÂMETRO DE 500 MM, JUNTA RÍGIDA, INSTALADO EM LOCAL COM ALTO NÍVEL DE INTERFERÊNCIAS - FORNECIMENTO E ASSENTAMENTO. AF_12/2015</v>
          </cell>
          <cell r="C7395" t="str">
            <v>M</v>
          </cell>
          <cell r="D7395">
            <v>150.69999999999999</v>
          </cell>
          <cell r="E7395">
            <v>32.42</v>
          </cell>
          <cell r="F7395">
            <v>183.12</v>
          </cell>
        </row>
        <row r="7396">
          <cell r="A7396">
            <v>92221</v>
          </cell>
          <cell r="B7396" t="str">
            <v>TUBO DE CONCRETO PARA REDES COLETORAS DE ÁGUAS PLUVIAIS, DIÂMETRO DE 600 MM, JUNTA RÍGIDA, INSTALADO EM LOCAL COM ALTO NÍVEL DE INTERFERÊNCIAS - FORNECIMENTO E ASSENTAMENTO. AF_12/2015</v>
          </cell>
          <cell r="C7396" t="str">
            <v>M</v>
          </cell>
          <cell r="D7396">
            <v>223.03</v>
          </cell>
          <cell r="E7396">
            <v>38.31</v>
          </cell>
          <cell r="F7396">
            <v>261.33999999999997</v>
          </cell>
        </row>
        <row r="7397">
          <cell r="A7397">
            <v>92222</v>
          </cell>
          <cell r="B7397" t="str">
            <v>TUBO DE CONCRETO PARA REDES COLETORAS DE ÁGUAS PLUVIAIS, DIÂMETRO DE 700 MM, JUNTA RÍGIDA, INSTALADO EM LOCAL COM ALTO NÍVEL DE INTERFERÊNCIAS - FORNECIMENTO E ASSENTAMENTO. AF_12/2015</v>
          </cell>
          <cell r="C7397" t="str">
            <v>M</v>
          </cell>
          <cell r="D7397">
            <v>292.25</v>
          </cell>
          <cell r="E7397">
            <v>44.19</v>
          </cell>
          <cell r="F7397">
            <v>336.44</v>
          </cell>
        </row>
        <row r="7398">
          <cell r="A7398">
            <v>92223</v>
          </cell>
          <cell r="B7398" t="str">
            <v>TUBO DE CONCRETO PARA REDES COLETORAS DE ÁGUAS PLUVIAIS, DIÂMETRO DE 800 MM, JUNTA RÍGIDA, INSTALADO EM LOCAL COM ALTO NÍVEL DE INTERFERÊNCIAS - FORNECIMENTO E ASSENTAMENTO. AF_12/2015</v>
          </cell>
          <cell r="C7398" t="str">
            <v>M</v>
          </cell>
          <cell r="D7398">
            <v>352.47</v>
          </cell>
          <cell r="E7398">
            <v>50.49</v>
          </cell>
          <cell r="F7398">
            <v>402.96</v>
          </cell>
        </row>
        <row r="7399">
          <cell r="A7399">
            <v>92224</v>
          </cell>
          <cell r="B7399" t="str">
            <v>TUBO DE CONCRETO PARA REDES COLETORAS DE ÁGUAS PLUVIAIS, DIÂMETRO DE 900 MM, JUNTA RÍGIDA, INSTALADO EM LOCAL COM ALTO NÍVEL DE INTERFERÊNCIAS - FORNECIMENTO E ASSENTAMENTO. AF_12/2015</v>
          </cell>
          <cell r="C7399" t="str">
            <v>M</v>
          </cell>
          <cell r="D7399">
            <v>404.66</v>
          </cell>
          <cell r="E7399">
            <v>56.84</v>
          </cell>
          <cell r="F7399">
            <v>461.5</v>
          </cell>
        </row>
        <row r="7400">
          <cell r="A7400">
            <v>92226</v>
          </cell>
          <cell r="B7400" t="str">
            <v>TUBO DE CONCRETO PARA REDES COLETORAS DE ÁGUAS PLUVIAIS, DIÂMETRO DE 1000 MM, JUNTA RÍGIDA, INSTALADO EM LOCAL COM ALTO NÍVEL DE INTERFERÊNCIAS - FORNECIMENTO E ASSENTAMENTO. AF_12/2015</v>
          </cell>
          <cell r="C7400" t="str">
            <v>M</v>
          </cell>
          <cell r="D7400">
            <v>424.23</v>
          </cell>
          <cell r="E7400">
            <v>63.8</v>
          </cell>
          <cell r="F7400">
            <v>488.03</v>
          </cell>
        </row>
        <row r="7401">
          <cell r="A7401">
            <v>92829</v>
          </cell>
          <cell r="B7401" t="str">
            <v>TUBO DE CONCRETO PARA REDES COLETORAS DE ÁGUAS PLUVIAIS, DIÂMETRO DE 1200 MM, JUNTA RÍGIDA, INSTALADO EM LOCAL COM ALTO NÍVEL DE INTERFERÊNCIAS - FORNECIMENTO E ASSENTAMENTO. AF_12/2015</v>
          </cell>
          <cell r="C7401" t="str">
            <v>M</v>
          </cell>
          <cell r="D7401">
            <v>607.55999999999995</v>
          </cell>
          <cell r="E7401">
            <v>79.150000000000006</v>
          </cell>
          <cell r="F7401">
            <v>686.71</v>
          </cell>
        </row>
        <row r="7402">
          <cell r="A7402">
            <v>92831</v>
          </cell>
          <cell r="B7402" t="str">
            <v>TUBO DE CONCRETO PARA REDES COLETORAS DE ÁGUAS PLUVIAIS, DIÂMETRO DE 1500 MM, JUNTA RÍGIDA, INSTALADO EM LOCAL COM ALTO NÍVEL DE INTERFERÊNCIAS - FORNECIMENTO E ASSENTAMENTO. AF_12/2015</v>
          </cell>
          <cell r="C7402" t="str">
            <v>M</v>
          </cell>
          <cell r="D7402">
            <v>864.97</v>
          </cell>
          <cell r="E7402">
            <v>105.21</v>
          </cell>
          <cell r="F7402">
            <v>970.18</v>
          </cell>
        </row>
        <row r="7403">
          <cell r="A7403"/>
          <cell r="B7403" t="str">
            <v>VERTEDOR</v>
          </cell>
          <cell r="C7403"/>
          <cell r="D7403"/>
          <cell r="E7403"/>
          <cell r="F7403"/>
        </row>
        <row r="7404">
          <cell r="A7404"/>
          <cell r="B7404" t="str">
            <v>LEITO FILTRANTE</v>
          </cell>
          <cell r="C7404"/>
          <cell r="D7404"/>
          <cell r="E7404"/>
          <cell r="F7404"/>
        </row>
        <row r="7405">
          <cell r="A7405"/>
          <cell r="B7405" t="str">
            <v>CAIXAS E COMPLEMENTOS</v>
          </cell>
          <cell r="C7405"/>
          <cell r="D7405"/>
          <cell r="E7405"/>
          <cell r="F7405"/>
        </row>
        <row r="7406">
          <cell r="A7406"/>
          <cell r="B7406" t="str">
            <v>MANUTENÇÃO / REPAROS - CAIXAS E COMPLEMENTOS</v>
          </cell>
          <cell r="C7406"/>
          <cell r="D7406"/>
          <cell r="E7406"/>
          <cell r="F7406"/>
        </row>
        <row r="7407">
          <cell r="A7407" t="str">
            <v>AUX0561</v>
          </cell>
          <cell r="B7407" t="str">
            <v>RETIRADA DE CAIXAS SIFONADAS OU RALOS</v>
          </cell>
          <cell r="C7407" t="str">
            <v>UN</v>
          </cell>
          <cell r="D7407">
            <v>3.95</v>
          </cell>
          <cell r="E7407">
            <v>11.67</v>
          </cell>
          <cell r="F7407">
            <v>15.62</v>
          </cell>
        </row>
        <row r="7408">
          <cell r="A7408" t="str">
            <v>AUX0632</v>
          </cell>
          <cell r="B7408" t="str">
            <v>RECOLOCAÇÃO DE CAIXAS SIFONADAS OU RALOS</v>
          </cell>
          <cell r="C7408" t="str">
            <v>UN</v>
          </cell>
          <cell r="D7408">
            <v>42.62</v>
          </cell>
          <cell r="E7408">
            <v>52.41</v>
          </cell>
          <cell r="F7408">
            <v>95.03</v>
          </cell>
        </row>
        <row r="7409">
          <cell r="A7409" t="str">
            <v>AUX1554</v>
          </cell>
          <cell r="B7409" t="str">
            <v>REMOÇÃO DE BUEIROS EXISTENTES</v>
          </cell>
          <cell r="C7409" t="str">
            <v>M</v>
          </cell>
          <cell r="D7409">
            <v>61.6</v>
          </cell>
          <cell r="E7409">
            <v>120.16</v>
          </cell>
          <cell r="F7409">
            <v>181.76</v>
          </cell>
        </row>
        <row r="7410">
          <cell r="A7410"/>
          <cell r="B7410" t="str">
            <v>TAMPAS</v>
          </cell>
          <cell r="C7410"/>
          <cell r="D7410"/>
          <cell r="E7410"/>
          <cell r="F7410"/>
        </row>
        <row r="7411">
          <cell r="A7411" t="str">
            <v>AUX1388</v>
          </cell>
          <cell r="B7411" t="str">
            <v>TAMPA DE CONCRETO PARA CANALETA DE A.P.L=0,30M</v>
          </cell>
          <cell r="C7411" t="str">
            <v>M</v>
          </cell>
          <cell r="D7411">
            <v>40.74</v>
          </cell>
          <cell r="E7411">
            <v>27.03</v>
          </cell>
          <cell r="F7411">
            <v>67.77</v>
          </cell>
        </row>
        <row r="7412">
          <cell r="A7412" t="str">
            <v>AUX1389</v>
          </cell>
          <cell r="B7412" t="str">
            <v>TAMPA DE CONCRETO PARA CANALETA DE A.P.L=0,40M - HC.04</v>
          </cell>
          <cell r="C7412" t="str">
            <v>M</v>
          </cell>
          <cell r="D7412">
            <v>53.45</v>
          </cell>
          <cell r="E7412">
            <v>34.85</v>
          </cell>
          <cell r="F7412">
            <v>88.3</v>
          </cell>
        </row>
        <row r="7413">
          <cell r="A7413">
            <v>98114</v>
          </cell>
          <cell r="B7413" t="str">
            <v>TAMPA CIRCULAR PARA ESGOTO E DRENAGEM, EM FERRO FUNDIDO, DIÂMETRO INTERNO = 0,6 M. AF_12/2020</v>
          </cell>
          <cell r="C7413" t="str">
            <v>UN</v>
          </cell>
          <cell r="D7413">
            <v>701.54</v>
          </cell>
          <cell r="E7413">
            <v>39.35</v>
          </cell>
          <cell r="F7413">
            <v>740.89</v>
          </cell>
        </row>
        <row r="7414">
          <cell r="A7414">
            <v>98115</v>
          </cell>
          <cell r="B7414" t="str">
            <v>TAMPA CIRCULAR PARA ESGOTO E DRENAGEM, EM CONCRETO PRÉ-MOLDADO, DIÂMETRO INTERNO = 0,60 M E ALTURA = 0,10 M. AF_12/2020</v>
          </cell>
          <cell r="C7414" t="str">
            <v>UN</v>
          </cell>
          <cell r="D7414">
            <v>51.28</v>
          </cell>
          <cell r="E7414">
            <v>46.86</v>
          </cell>
          <cell r="F7414">
            <v>98.14</v>
          </cell>
        </row>
        <row r="7415">
          <cell r="A7415" t="str">
            <v>AUX3002</v>
          </cell>
          <cell r="B7415" t="str">
            <v>TAMPA DE FERRO FUNDIDO E SUBTAMPA COM LACRE - FORNEC. E INST.</v>
          </cell>
          <cell r="C7415" t="str">
            <v>UN</v>
          </cell>
          <cell r="D7415">
            <v>263.39999999999998</v>
          </cell>
          <cell r="E7415">
            <v>33.61</v>
          </cell>
          <cell r="F7415">
            <v>297.01</v>
          </cell>
        </row>
        <row r="7416">
          <cell r="A7416"/>
          <cell r="B7416" t="str">
            <v>JUNTAS ARGAMASSADA</v>
          </cell>
          <cell r="C7416"/>
          <cell r="D7416"/>
          <cell r="E7416"/>
          <cell r="F7416"/>
        </row>
        <row r="7417">
          <cell r="A7417">
            <v>90724</v>
          </cell>
          <cell r="B7417" t="str">
            <v>JUNTA ARGAMASSADA ENTRE TUBO DN 100 MM E O POÇO DE VISITA/ CAIXA DE CONCRETO OU ALVENARIA EM REDES DE ESGOTO. AF_01/2021</v>
          </cell>
          <cell r="C7417" t="str">
            <v>UN</v>
          </cell>
          <cell r="D7417">
            <v>8.1199999999999992</v>
          </cell>
          <cell r="E7417">
            <v>17.809999999999999</v>
          </cell>
          <cell r="F7417">
            <v>25.93</v>
          </cell>
        </row>
        <row r="7418">
          <cell r="A7418">
            <v>90725</v>
          </cell>
          <cell r="B7418" t="str">
            <v>JUNTA ARGAMASSADA ENTRE TUBO DN 150 MM E O POÇO DE VISITA/ CAIXA DE CONCRETO OU ALVENARIA EM REDES DE ESGOTO. AF_01/2021</v>
          </cell>
          <cell r="C7418" t="str">
            <v>UN</v>
          </cell>
          <cell r="D7418">
            <v>10.119999999999999</v>
          </cell>
          <cell r="E7418">
            <v>21.77</v>
          </cell>
          <cell r="F7418">
            <v>31.89</v>
          </cell>
        </row>
        <row r="7419">
          <cell r="A7419">
            <v>90726</v>
          </cell>
          <cell r="B7419" t="str">
            <v>JUNTA ARGAMASSADA ENTRE TUBO DN 200 MM E O POÇO/ CAIXA DE CONCRETO OU ALVENARIA EM REDES DE ESGOTO. AF_01/2021</v>
          </cell>
          <cell r="C7419" t="str">
            <v>UN</v>
          </cell>
          <cell r="D7419">
            <v>12.15</v>
          </cell>
          <cell r="E7419">
            <v>25.76</v>
          </cell>
          <cell r="F7419">
            <v>37.909999999999997</v>
          </cell>
        </row>
        <row r="7420">
          <cell r="A7420">
            <v>90727</v>
          </cell>
          <cell r="B7420" t="str">
            <v>JUNTA ARGAMASSADA ENTRE TUBO DN 250 MM E O POÇO DE VISITA/ CAIXA DE CONCRETO OU ALVENARIA EM REDES DE ESGOTO. AF_01/2021</v>
          </cell>
          <cell r="C7420" t="str">
            <v>UN</v>
          </cell>
          <cell r="D7420">
            <v>14.11</v>
          </cell>
          <cell r="E7420">
            <v>29.76</v>
          </cell>
          <cell r="F7420">
            <v>43.87</v>
          </cell>
        </row>
        <row r="7421">
          <cell r="A7421">
            <v>90728</v>
          </cell>
          <cell r="B7421" t="str">
            <v>JUNTA ARGAMASSADA ENTRE TUBO DN 300 MM E O POÇO DE VISITA/ CAIXA DE CONCRETO OU ALVENARIA EM REDES DE ESGOTO. AF_01/2021</v>
          </cell>
          <cell r="C7421" t="str">
            <v>UN</v>
          </cell>
          <cell r="D7421">
            <v>16.100000000000001</v>
          </cell>
          <cell r="E7421">
            <v>33.729999999999997</v>
          </cell>
          <cell r="F7421">
            <v>49.83</v>
          </cell>
        </row>
        <row r="7422">
          <cell r="A7422">
            <v>90729</v>
          </cell>
          <cell r="B7422" t="str">
            <v>JUNTA ARGAMASSADA ENTRE TUBO DN 350 MM E O POÇO DE VISITA/ CAIXA DE CONCRETO OU ALVENARIA EM REDES DE ESGOTO. AF_01/2021</v>
          </cell>
          <cell r="C7422" t="str">
            <v>UN</v>
          </cell>
          <cell r="D7422">
            <v>18.079999999999998</v>
          </cell>
          <cell r="E7422">
            <v>37.700000000000003</v>
          </cell>
          <cell r="F7422">
            <v>55.78</v>
          </cell>
        </row>
        <row r="7423">
          <cell r="A7423">
            <v>90730</v>
          </cell>
          <cell r="B7423" t="str">
            <v>JUNTA ARGAMASSADA ENTRE TUBO DN 400 MM E O POÇO DE VISITA/ CAIXA DE CONCRETO OU ALVENARIA EM REDES DE ESGOTO. AF_01/2021</v>
          </cell>
          <cell r="C7423" t="str">
            <v>UN</v>
          </cell>
          <cell r="D7423">
            <v>20.059999999999999</v>
          </cell>
          <cell r="E7423">
            <v>41.68</v>
          </cell>
          <cell r="F7423">
            <v>61.74</v>
          </cell>
        </row>
        <row r="7424">
          <cell r="A7424">
            <v>90731</v>
          </cell>
          <cell r="B7424" t="str">
            <v>JUNTA ARGAMASSADA ENTRE TUBO DN 450 MM E O POÇO DE VISITA/ CAIXA DE CONCRETO OU ALVENARIA EM REDES DE ESGOTO. AF_01/2021</v>
          </cell>
          <cell r="C7424" t="str">
            <v>UN</v>
          </cell>
          <cell r="D7424">
            <v>22.03</v>
          </cell>
          <cell r="E7424">
            <v>45.67</v>
          </cell>
          <cell r="F7424">
            <v>67.7</v>
          </cell>
        </row>
        <row r="7425">
          <cell r="A7425">
            <v>90732</v>
          </cell>
          <cell r="B7425" t="str">
            <v>JUNTA ARGAMASSADA ENTRE TUBO DN 600 MM E O POÇO DE VISITA/ CAIXA DE CONCRETO OU ALVENARIA EM REDES DE ESGOTO. AF_01/2021</v>
          </cell>
          <cell r="C7425" t="str">
            <v>UN</v>
          </cell>
          <cell r="D7425">
            <v>27.94</v>
          </cell>
          <cell r="E7425">
            <v>57.63</v>
          </cell>
          <cell r="F7425">
            <v>85.57</v>
          </cell>
        </row>
        <row r="7426">
          <cell r="A7426">
            <v>102265</v>
          </cell>
          <cell r="B7426" t="str">
            <v>JUNTA ARGAMASSADA ENTRE TUBO DN 800 MM E O POÇO DE VISITA/ CAIXA DE CONCRETO OU ALVENARIA EM REDES DE ESGOTO. AF_01/2021</v>
          </cell>
          <cell r="C7426" t="str">
            <v>UN</v>
          </cell>
          <cell r="D7426">
            <v>35.840000000000003</v>
          </cell>
          <cell r="E7426">
            <v>73.55</v>
          </cell>
          <cell r="F7426">
            <v>109.39</v>
          </cell>
        </row>
        <row r="7427">
          <cell r="A7427">
            <v>102266</v>
          </cell>
          <cell r="B7427" t="str">
            <v>JUNTA ARGAMASSADA ENTRE TUBO DN 900 MM E O POÇO DE VISITA/ CAIXA DE CONCRETO OU ALVENARIA EM REDES DE ESGOTO. AF_01/2021</v>
          </cell>
          <cell r="C7427" t="str">
            <v>UN</v>
          </cell>
          <cell r="D7427">
            <v>39.799999999999997</v>
          </cell>
          <cell r="E7427">
            <v>81.5</v>
          </cell>
          <cell r="F7427">
            <v>121.3</v>
          </cell>
        </row>
        <row r="7428">
          <cell r="A7428">
            <v>102267</v>
          </cell>
          <cell r="B7428" t="str">
            <v>JUNTA ARGAMASSADA ENTRE TUBO DN 1000 MM E O POÇO DE VISITA/ CAIXA DE CONCRETO OU ALVENARIA EM REDES DE ESGOTO. AF_01/2021</v>
          </cell>
          <cell r="C7428" t="str">
            <v>UN</v>
          </cell>
          <cell r="D7428">
            <v>45.76</v>
          </cell>
          <cell r="E7428">
            <v>93.48</v>
          </cell>
          <cell r="F7428">
            <v>139.24</v>
          </cell>
        </row>
        <row r="7429">
          <cell r="A7429">
            <v>102268</v>
          </cell>
          <cell r="B7429" t="str">
            <v>JUNTA ARGAMASSADA ENTRE TUBO DN 1200 MM E O POÇO DE VISITA/ CAIXA DE CONCRETO OU ALVENARIA EM REDES DE ESGOTO. AF_01/2021</v>
          </cell>
          <cell r="C7429" t="str">
            <v>UN</v>
          </cell>
          <cell r="D7429">
            <v>51.68</v>
          </cell>
          <cell r="E7429">
            <v>105.43</v>
          </cell>
          <cell r="F7429">
            <v>157.11000000000001</v>
          </cell>
        </row>
        <row r="7430">
          <cell r="A7430">
            <v>102269</v>
          </cell>
          <cell r="B7430" t="str">
            <v>JUNTA ARGAMASSADA ENTRE TUBO DN 1500 MM E O POÇO DE VISITA/ CAIXA DE CONCRETO OU ALVENARIA EM REDES DE ESGOTO. AF_01/2021</v>
          </cell>
          <cell r="C7430" t="str">
            <v>UN</v>
          </cell>
          <cell r="D7430">
            <v>63.55</v>
          </cell>
          <cell r="E7430">
            <v>129.31</v>
          </cell>
          <cell r="F7430">
            <v>192.86</v>
          </cell>
        </row>
        <row r="7431">
          <cell r="A7431"/>
          <cell r="B7431" t="str">
            <v>CAIXA COM GRELHA SIMPLES</v>
          </cell>
          <cell r="C7431"/>
          <cell r="D7431"/>
          <cell r="E7431"/>
          <cell r="F7431"/>
        </row>
        <row r="7432">
          <cell r="A7432">
            <v>97933</v>
          </cell>
          <cell r="B7432" t="str">
            <v>CAIXA COM GRELHA SIMPLES RETANGULAR, EM CONCRETO PRÉ-MOLDADO, DIMENSÕES INTERNAS: 0,6X1,0X1,0 M. AF_12/2020</v>
          </cell>
          <cell r="C7432" t="str">
            <v>UN</v>
          </cell>
          <cell r="D7432">
            <v>749.79</v>
          </cell>
          <cell r="E7432">
            <v>26.77</v>
          </cell>
          <cell r="F7432">
            <v>776.56</v>
          </cell>
        </row>
        <row r="7433">
          <cell r="A7433">
            <v>97947</v>
          </cell>
          <cell r="B7433" t="str">
            <v>CAIXA COM GRELHA SIMPLES RETANGULAR, EM ALVENARIA COM TIJOLOS CERÂMICOS MACIÇOS, DIMENSÕES INTERNAS: 0,5X1X1 M. AF_12/2020</v>
          </cell>
          <cell r="C7433" t="str">
            <v>UN</v>
          </cell>
          <cell r="D7433">
            <v>1228.0999999999999</v>
          </cell>
          <cell r="E7433">
            <v>448.94</v>
          </cell>
          <cell r="F7433">
            <v>1677.04</v>
          </cell>
        </row>
        <row r="7434">
          <cell r="A7434">
            <v>97953</v>
          </cell>
          <cell r="B7434" t="str">
            <v>CAIXA COM GRELHA SIMPLES RETANGULAR, EM ALVENARIA COM BLOCOS DE CONCRETO, DIMENSÕES INTERNAS: 0,5X1X1 M. AF_12/2020</v>
          </cell>
          <cell r="C7434" t="str">
            <v>UN</v>
          </cell>
          <cell r="D7434">
            <v>878.19</v>
          </cell>
          <cell r="E7434">
            <v>305.14</v>
          </cell>
          <cell r="F7434">
            <v>1183.33</v>
          </cell>
        </row>
        <row r="7435">
          <cell r="A7435" t="str">
            <v>AUX1994</v>
          </cell>
          <cell r="B7435" t="str">
            <v>CAIXA DE PASSAGEM 40X60CM COM GRELHA FF ARTICULADA 40X70CM, EM ALVENARIA TIJOLO FURADO 10CM, SOBRE BASE DE LASTRO DE CONCRETO E=10CM, PARA CANALETA PADRÃO, INCL. CHAPISCO E EMBOÇO INTERNO.</v>
          </cell>
          <cell r="C7435" t="str">
            <v>UN</v>
          </cell>
          <cell r="D7435">
            <v>359.53</v>
          </cell>
          <cell r="E7435">
            <v>76.63</v>
          </cell>
          <cell r="F7435">
            <v>436.16</v>
          </cell>
        </row>
        <row r="7436">
          <cell r="A7436" t="str">
            <v>AUX3259</v>
          </cell>
          <cell r="B7436" t="str">
            <v>CAIXA EM ALVENARIA COM BLOCOS DE CONCRETO, TAMPA DE GRELHA DE CONCRETO PRÉ MOLDADO, DIMENSÕES INTERNAS: 0,60 X 0,60 X 0,50 M</v>
          </cell>
          <cell r="C7436" t="str">
            <v xml:space="preserve">UN </v>
          </cell>
          <cell r="D7436">
            <v>259.05</v>
          </cell>
          <cell r="E7436">
            <v>110.5</v>
          </cell>
          <cell r="F7436">
            <v>369.55</v>
          </cell>
        </row>
        <row r="7437">
          <cell r="A7437" t="str">
            <v>AUX3260</v>
          </cell>
          <cell r="B7437" t="str">
            <v>ACRÉSCIMO PARA CAIXA EM ALVENARIA COM BLOCOS DE CONCRETO, DIMENSÕES INTERNAS: 0,60 X 0,60 X 0,50 M</v>
          </cell>
          <cell r="C7437" t="str">
            <v>M</v>
          </cell>
          <cell r="D7437">
            <v>268.45</v>
          </cell>
          <cell r="E7437">
            <v>222.12</v>
          </cell>
          <cell r="F7437">
            <v>490.57</v>
          </cell>
        </row>
        <row r="7438">
          <cell r="A7438" t="str">
            <v>AUX2933</v>
          </cell>
          <cell r="B7438" t="str">
            <v>CAIXA ENTERRADA HIDRÁULICA RETANGULAR, EM ALVENARIA COM BLOCOS DE CONCRETO, DIMENSÕES INTERNAS: 0,6X0,6X0,4M, COM PERFIS METÁLICOS E TAMPA ARTICULADA EM GRELHA DE FERRO FUNDIDO (PADRÃO FUNDEPAR), INCL. CHAPISCO EXTERNO E INTERNO, EMBOÇO INTERNO.</v>
          </cell>
          <cell r="C7438" t="str">
            <v>UN</v>
          </cell>
          <cell r="D7438">
            <v>501.2</v>
          </cell>
          <cell r="E7438">
            <v>110.51</v>
          </cell>
          <cell r="F7438">
            <v>611.71</v>
          </cell>
        </row>
        <row r="7439">
          <cell r="A7439" t="str">
            <v>AUX2934</v>
          </cell>
          <cell r="B7439" t="str">
            <v>CAIXA ENTERRADA HIDRÁULICA RETANGULAR, EM ALVENARIA COM BLOCOS DE CONCRETO, DIMENSÕES INTERNAS: 0,6X0,6X0,5M, COM PERFIS METÁLICOS E TAMPA ARTICULADA EM GRELHA DE FERRO FUNDIDO (PADRÃO FUNDEPAR), INCL. CHAPISCO EXTERNO E INTERNO, EMBOÇO INTERNO.</v>
          </cell>
          <cell r="C7439" t="str">
            <v>UN</v>
          </cell>
          <cell r="D7439">
            <v>524.21</v>
          </cell>
          <cell r="E7439">
            <v>131</v>
          </cell>
          <cell r="F7439">
            <v>655.21</v>
          </cell>
        </row>
        <row r="7440">
          <cell r="A7440" t="str">
            <v>AUX2935</v>
          </cell>
          <cell r="B7440" t="str">
            <v>CAIXA ENTERRADA HIDRÁULICA RETANGULAR, EM ALVENARIA COM BLOCOS DE CONCRETO, DIMENSÕES INTERNAS: 0,6X0,6X0,6M, COM PERFIS METÁLICOS E TAMPA ARTICULADA EM GRELHA DE FERRO FUNDIDO (PADRÃO FUNDEPAR), INCL. CHAPISCO EXTERNO E INTERNO, EMBOÇO INTERNO.</v>
          </cell>
          <cell r="C7440" t="str">
            <v>UN</v>
          </cell>
          <cell r="D7440">
            <v>547.24</v>
          </cell>
          <cell r="E7440">
            <v>151.47999999999999</v>
          </cell>
          <cell r="F7440">
            <v>698.72</v>
          </cell>
        </row>
        <row r="7441">
          <cell r="A7441" t="str">
            <v>AUX2936</v>
          </cell>
          <cell r="B7441" t="str">
            <v>CAIXA ENTERRADA HIDRÁULICA RETANGULAR, EM ALVENARIA COM BLOCOS DE CONCRETO, DIMENSÕES INTERNAS: 0,6X0,6X0,7M, COM PERFIS METÁLICOS E TAMPA ARTICULADA EM GRELHA DE FERRO FUNDIDO (PADRÃO FUNDEPAR), INCL. CHAPISCO EXTERNO E INTERNO, EMBOÇO INTERNO.</v>
          </cell>
          <cell r="C7441" t="str">
            <v>UN</v>
          </cell>
          <cell r="D7441">
            <v>570.25</v>
          </cell>
          <cell r="E7441">
            <v>171.97</v>
          </cell>
          <cell r="F7441">
            <v>742.22</v>
          </cell>
        </row>
        <row r="7442">
          <cell r="A7442" t="str">
            <v>AUX2937</v>
          </cell>
          <cell r="B7442" t="str">
            <v>CAIXA ENTERRADA HIDRÁULICA RETANGULAR, EM ALVENARIA COM BLOCOS DE CONCRETO, DIMENSÕES INTERNAS: 0,6X0,6X0,8M, COM PERFIS METÁLICOS E TAMPA ARTICULADA EM GRELHA DE FERRO FUNDIDO (PADRÃO FUNDEPAR), INCL. CHAPISCO EXTERNO E INTERNO, EMBOÇO INTERNO.</v>
          </cell>
          <cell r="C7442" t="str">
            <v>UN</v>
          </cell>
          <cell r="D7442">
            <v>593.27</v>
          </cell>
          <cell r="E7442">
            <v>192.45</v>
          </cell>
          <cell r="F7442">
            <v>785.72</v>
          </cell>
        </row>
        <row r="7443">
          <cell r="A7443" t="str">
            <v>AUX3476</v>
          </cell>
          <cell r="B7443" t="str">
            <v>CAIXA ENTERRADA HIDRÁULICA RETANGULAR, EM ALVENARIA COM BLOCOS DE CONCRETO, DIMENSÕES INTERNAS: 0,6X0,6X0,9M, COM PERFIS METÁLICOS E TAMPA ARTICULADA EM GRELHA DE FERRO FUNDIDO (PADRÃO FUNDEPAR), INCL. CHAPISCO EXTERNO E INTERNO, EMBOÇO INTERNO.</v>
          </cell>
          <cell r="C7443" t="str">
            <v xml:space="preserve">UN </v>
          </cell>
          <cell r="D7443">
            <v>608.96</v>
          </cell>
          <cell r="E7443">
            <v>211.51</v>
          </cell>
          <cell r="F7443">
            <v>820.47</v>
          </cell>
        </row>
        <row r="7444">
          <cell r="A7444" t="str">
            <v>AUX3477</v>
          </cell>
          <cell r="B7444" t="str">
            <v>CAIXA ENTERRADA HIDRÁULICA RETANGULAR, EM ALVENARIA COM BLOCOS DE CONCRETO, DIMENSÕES INTERNAS: 0,6X0,6X1,7M, COM PERFIS METÁLICOS E TAMPA ARTICULADA EM GRELHA DE FERRO FUNDIDO (PADRÃO FUNDEPAR), INCL. CHAPISCO EXTERNO E INTERNO, EMBOÇO INTERNO.</v>
          </cell>
          <cell r="C7444" t="str">
            <v xml:space="preserve">UN </v>
          </cell>
          <cell r="D7444">
            <v>786.62</v>
          </cell>
          <cell r="E7444">
            <v>374.12</v>
          </cell>
          <cell r="F7444">
            <v>1160.74</v>
          </cell>
        </row>
        <row r="7445">
          <cell r="A7445" t="str">
            <v>AUX3242</v>
          </cell>
          <cell r="B7445" t="str">
            <v>CAIXA ENTERRADA HIDRÁULICA RETANGULAR, EM ALVENARIA COM BLOCOS DE CONCRETO, DIMENSÕES INTERNAS: 0,8X0,8X0,8M, COM PERFIS METÁLICOS E TAMPA ARTICULADA EM GRELHA DE FERRO FUNDIDO (PADRÃO FUNDEPAR), INCL. CHAPISCO EXTERNO E INTERNO, EMBOÇO INTERNO.</v>
          </cell>
          <cell r="C7445" t="str">
            <v xml:space="preserve">UN </v>
          </cell>
          <cell r="D7445">
            <v>1265.82</v>
          </cell>
          <cell r="E7445">
            <v>260.52</v>
          </cell>
          <cell r="F7445">
            <v>1526.34</v>
          </cell>
        </row>
        <row r="7446">
          <cell r="A7446"/>
          <cell r="B7446" t="str">
            <v>CAIXA COM GRELHA DUPLA</v>
          </cell>
          <cell r="C7446"/>
          <cell r="D7446"/>
          <cell r="E7446"/>
          <cell r="F7446"/>
        </row>
        <row r="7447">
          <cell r="A7447">
            <v>97934</v>
          </cell>
          <cell r="B7447" t="str">
            <v>CAIXA COM GRELHA DUPLA RETANGULAR, EM CONCRETO PRÉ-MOLDADO, DIMENSÕES INTERNAS: 0,5X2,2X1,0 M. AF_12/2020</v>
          </cell>
          <cell r="C7447" t="str">
            <v>UN</v>
          </cell>
          <cell r="D7447">
            <v>1631.16</v>
          </cell>
          <cell r="E7447">
            <v>424.12</v>
          </cell>
          <cell r="F7447">
            <v>2055.2800000000002</v>
          </cell>
        </row>
        <row r="7448">
          <cell r="A7448">
            <v>97948</v>
          </cell>
          <cell r="B7448" t="str">
            <v>CAIXA COM GRELHA DUPLA RETANGULAR, EM ALVENARIA COM TIJOLOS CERÂMICOS MACIÇOS, DIMENSÕES INTERNAS: 0,5X2,2X1 M. AF_12/2020</v>
          </cell>
          <cell r="C7448" t="str">
            <v>UN</v>
          </cell>
          <cell r="D7448">
            <v>2242.23</v>
          </cell>
          <cell r="E7448">
            <v>816.02</v>
          </cell>
          <cell r="F7448">
            <v>3058.25</v>
          </cell>
        </row>
        <row r="7449">
          <cell r="A7449">
            <v>97955</v>
          </cell>
          <cell r="B7449" t="str">
            <v>CAIXA COM GRELHA DUPLA RETANGULAR, EM ALVENARIA COM BLOCOS DE CONCRETO, DIMENSÕES INTERNAS: 0,5X2,2X1 M. AF_12/2020</v>
          </cell>
          <cell r="C7449" t="str">
            <v>UN</v>
          </cell>
          <cell r="D7449">
            <v>1950.52</v>
          </cell>
          <cell r="E7449">
            <v>628.72</v>
          </cell>
          <cell r="F7449">
            <v>2579.2399999999998</v>
          </cell>
        </row>
        <row r="7450">
          <cell r="A7450"/>
          <cell r="B7450" t="str">
            <v>CAIXA COM GRELHA</v>
          </cell>
          <cell r="C7450"/>
          <cell r="D7450"/>
          <cell r="E7450"/>
          <cell r="F7450"/>
        </row>
        <row r="7451">
          <cell r="A7451">
            <v>103005</v>
          </cell>
          <cell r="B7451" t="str">
            <v>CAIXA COM GRELHA RETANGULAR DE FERRO FUNDIDO, EM ALVENARIA COM TIJOLOS CERÂMICOS MACIÇOS, DIMENSÕES INTERNAS: 0,15 X 1,00 X 0,3 M. AF_08/2021</v>
          </cell>
          <cell r="C7451" t="str">
            <v>UN</v>
          </cell>
          <cell r="D7451">
            <v>482.06</v>
          </cell>
          <cell r="E7451">
            <v>140.01</v>
          </cell>
          <cell r="F7451">
            <v>622.07000000000005</v>
          </cell>
        </row>
        <row r="7452">
          <cell r="A7452">
            <v>103006</v>
          </cell>
          <cell r="B7452" t="str">
            <v>CAIXA COM GRELHA RETANGULAR DE FERRO FUNDIDO, EM ALVENARIA COM TIJOLOS CERÂMICOS MACIÇOS, DIMENSÕES INTERNAS: 0,20 X 1,00 X 0,4 M. AF_08/2021</v>
          </cell>
          <cell r="C7452" t="str">
            <v>UN</v>
          </cell>
          <cell r="D7452">
            <v>657.46</v>
          </cell>
          <cell r="E7452">
            <v>192.02</v>
          </cell>
          <cell r="F7452">
            <v>849.48</v>
          </cell>
        </row>
        <row r="7453">
          <cell r="A7453">
            <v>103007</v>
          </cell>
          <cell r="B7453" t="str">
            <v>CAIXA COM GRELHA RETANGULAR DE FERRO FUNDIDO, EM ALVENARIA COM TIJOLOS CERÂMICOS MACIÇOS, DIMENSÕES INTERNAS: 0,30 X 1,00 X 0,5 M. AF_08/2021</v>
          </cell>
          <cell r="C7453" t="str">
            <v>UN</v>
          </cell>
          <cell r="D7453">
            <v>881.93</v>
          </cell>
          <cell r="E7453">
            <v>244.08</v>
          </cell>
          <cell r="F7453">
            <v>1126.01</v>
          </cell>
        </row>
        <row r="7454">
          <cell r="A7454">
            <v>101800</v>
          </cell>
          <cell r="B7454" t="str">
            <v>CAIXA COM GRELHA RETANGULAR DE FERRO FUNDIDO, EM ALVENARIA COM TIJOLOS CERÂMICOS MACIÇOS, DIMENSÕES INTERNAS: 0,30 X 1,00 X 1,00. AF_12/2020</v>
          </cell>
          <cell r="C7454" t="str">
            <v>UN</v>
          </cell>
          <cell r="D7454">
            <v>1179.21</v>
          </cell>
          <cell r="E7454">
            <v>377.78</v>
          </cell>
          <cell r="F7454">
            <v>1556.99</v>
          </cell>
        </row>
        <row r="7455">
          <cell r="A7455" t="str">
            <v>AUX3246</v>
          </cell>
          <cell r="B7455" t="str">
            <v>CAIXA DE PASSAGEM EM ALVENARIA DE TIJOLOS MACIÇOS ESP. = 0,12M, DIM. INT. = 0.50 X 0.50 X 0.40M, COM GRELHA DE FERRO FUNDIDO, INCLUINDO ESCAVAÇÃO</v>
          </cell>
          <cell r="C7455" t="str">
            <v xml:space="preserve">UN </v>
          </cell>
          <cell r="D7455">
            <v>511.23</v>
          </cell>
          <cell r="E7455">
            <v>225.35</v>
          </cell>
          <cell r="F7455">
            <v>736.58</v>
          </cell>
        </row>
        <row r="7456">
          <cell r="A7456">
            <v>101801</v>
          </cell>
          <cell r="B7456" t="str">
            <v>CAIXA COM GRELHA RETANGULAR DE FERRO FUNDIDO, EM ALVENARIA COM BLOCOS DE CONCRETO, DIMENSÕES INTERNAS: 0,30 X 1,00 X 1,00. AF_12/2020</v>
          </cell>
          <cell r="C7456" t="str">
            <v>UN</v>
          </cell>
          <cell r="D7456">
            <v>834.38</v>
          </cell>
          <cell r="E7456">
            <v>234.98</v>
          </cell>
          <cell r="F7456">
            <v>1069.3599999999999</v>
          </cell>
        </row>
        <row r="7457">
          <cell r="A7457"/>
          <cell r="B7457" t="str">
            <v>POÇO DE INSPEÇÃO CIRCULAR PARA DRENAGEM</v>
          </cell>
          <cell r="C7457"/>
          <cell r="D7457"/>
          <cell r="E7457"/>
          <cell r="F7457"/>
        </row>
        <row r="7458">
          <cell r="A7458">
            <v>99268</v>
          </cell>
          <cell r="B7458" t="str">
            <v>POÇO DE INSPEÇÃO CIRCULAR PARA DRENAGEM, EM CONCRETO PRÉ-MOLDADO, DIÂMETRO INTERNO = 0,60 M, PROFUNDIDADE = 0,90 M, EXCLUINDO TAMPÃO. AF_12/2020_PA</v>
          </cell>
          <cell r="C7458" t="str">
            <v>UN</v>
          </cell>
          <cell r="D7458">
            <v>325.18</v>
          </cell>
          <cell r="E7458">
            <v>78.77</v>
          </cell>
          <cell r="F7458">
            <v>403.95</v>
          </cell>
        </row>
        <row r="7459">
          <cell r="A7459">
            <v>99270</v>
          </cell>
          <cell r="B7459" t="str">
            <v>POÇO DE INSPEÇÃO CIRCULAR PARA DRENAGEM, EM CONCRETO PRÉ-MOLDADO, DIÂMETRO INTERNO = 0,60 M, PROFUNDIDADE = 1,40 M, EXCLUINDO TAMPÃO. AF_12/2020_PA</v>
          </cell>
          <cell r="C7459" t="str">
            <v>UN</v>
          </cell>
          <cell r="D7459">
            <v>425.86</v>
          </cell>
          <cell r="E7459">
            <v>87.27</v>
          </cell>
          <cell r="F7459">
            <v>513.13</v>
          </cell>
        </row>
        <row r="7460">
          <cell r="A7460"/>
          <cell r="B7460" t="str">
            <v>BASE PARA POÇO DE VISITA CIRCULAR PARA DRENAGEM</v>
          </cell>
          <cell r="C7460"/>
          <cell r="D7460"/>
          <cell r="E7460"/>
          <cell r="F7460"/>
        </row>
        <row r="7461">
          <cell r="A7461">
            <v>99275</v>
          </cell>
          <cell r="B7461" t="str">
            <v>BASE PARA POÇO DE VISITA CIRCULAR PARA DRENAGEM, EM CONCRETO PRÉ-MOLDADO, DIÂMETRO INTERNO = 0,80 M, PROFUNDIDADE = 1,35 M, EXCLUINDO TAMPÃO. AF_12/2020_PA</v>
          </cell>
          <cell r="C7461" t="str">
            <v>UN</v>
          </cell>
          <cell r="D7461">
            <v>623.23</v>
          </cell>
          <cell r="E7461">
            <v>200.03</v>
          </cell>
          <cell r="F7461">
            <v>823.26</v>
          </cell>
        </row>
        <row r="7462">
          <cell r="A7462">
            <v>99285</v>
          </cell>
          <cell r="B7462" t="str">
            <v>BASE PARA POÇO DE VISITA CIRCULAR PARA DRENAGEM, EM CONCRETO PRÉ-MOLDADO, DIÂMETRO INTERNO = 1,0 M, PROFUNDIDADE = 1,35 M, EXCLUINDO TAMPÃO. AF_05/2018_PA</v>
          </cell>
          <cell r="C7462" t="str">
            <v>UN</v>
          </cell>
          <cell r="D7462">
            <v>899.58</v>
          </cell>
          <cell r="E7462">
            <v>238.73</v>
          </cell>
          <cell r="F7462">
            <v>1138.31</v>
          </cell>
        </row>
        <row r="7463">
          <cell r="A7463">
            <v>102457</v>
          </cell>
          <cell r="B7463" t="str">
            <v>BASE PARA POÇO DE VISITA CIRCULAR PARA DRENAGEM, EM CONCRETO PRÉ-MOLDADO, DIÂMETRO INTERNO = 1,20 M, PROFUNDIDADE = 1,60 M, EXCLUINDO TAMPÃO. AF_05/2021_PA</v>
          </cell>
          <cell r="C7463" t="str">
            <v>UN</v>
          </cell>
          <cell r="D7463">
            <v>1168.08</v>
          </cell>
          <cell r="E7463">
            <v>254.4</v>
          </cell>
          <cell r="F7463">
            <v>1422.48</v>
          </cell>
        </row>
        <row r="7464">
          <cell r="A7464">
            <v>102142</v>
          </cell>
          <cell r="B7464" t="str">
            <v>BASE PARA POÇO DE VISITA CIRCULAR PARA DRENAGEM, EM CONCRETO PRÉ-MOLDADO, DIÂMETRO INTERNO = 1,50 M, PROFUNDIDADE = 1,35 M, EXCLUINDO TAMPÃO. AF_12/2020_PA</v>
          </cell>
          <cell r="C7464" t="str">
            <v>UN</v>
          </cell>
          <cell r="D7464">
            <v>1835.74</v>
          </cell>
          <cell r="E7464">
            <v>388.11</v>
          </cell>
          <cell r="F7464">
            <v>2223.85</v>
          </cell>
        </row>
        <row r="7465">
          <cell r="A7465"/>
          <cell r="B7465" t="str">
            <v>BASE PARA POCO DE VISITA RETANGULAR PARA DRENAGEM</v>
          </cell>
          <cell r="C7465"/>
          <cell r="D7465"/>
          <cell r="E7465"/>
          <cell r="F7465"/>
        </row>
        <row r="7466">
          <cell r="A7466">
            <v>101809</v>
          </cell>
          <cell r="B7466" t="str">
            <v>BASE PARA POCO DE VISITA RETANGULAR PARA ESGOTO E DRENAGEM, EM CONCRETO ESTRUTURAL, DIMENSÕES INTERNAS DE 90X150 M, PROFUNDIDADE DE 1,25 M, EXCLUINDO TAMPÃO. AF_12/2020_PA</v>
          </cell>
          <cell r="C7466" t="str">
            <v>UN</v>
          </cell>
          <cell r="D7466">
            <v>2035.93</v>
          </cell>
          <cell r="E7466">
            <v>855.74</v>
          </cell>
          <cell r="F7466">
            <v>2891.67</v>
          </cell>
        </row>
        <row r="7467">
          <cell r="A7467"/>
          <cell r="B7467" t="str">
            <v>CAIXA PARA REDE DE DRENAGEM - TIJOLO CERÂMICO MACIÇO</v>
          </cell>
          <cell r="C7467"/>
          <cell r="D7467"/>
          <cell r="E7467"/>
          <cell r="F7467"/>
        </row>
        <row r="7468">
          <cell r="A7468">
            <v>99250</v>
          </cell>
          <cell r="B7468" t="str">
            <v>CAIXA ENTERRADA HIDRÁULICA RETANGULAR EM ALVENARIA COM TIJOLOS CERÂMICOS MACIÇOS, DIMENSÕES INTERNAS: 0,3X0,3X0,3 M PARA REDE DE DRENAGEM. AF_12/2020</v>
          </cell>
          <cell r="C7468" t="str">
            <v>UN</v>
          </cell>
          <cell r="D7468">
            <v>104.37</v>
          </cell>
          <cell r="E7468">
            <v>78.540000000000006</v>
          </cell>
          <cell r="F7468">
            <v>182.91</v>
          </cell>
        </row>
        <row r="7469">
          <cell r="A7469">
            <v>99251</v>
          </cell>
          <cell r="B7469" t="str">
            <v>CAIXA ENTERRADA HIDRÁULICA RETANGULAR EM ALVENARIA COM TIJOLOS CERÂMICOS MACIÇOS, DIMENSÕES INTERNAS: 0,4X0,4X0,4 M PARA REDE DE DRENAGEM. AF_12/2020</v>
          </cell>
          <cell r="C7469" t="str">
            <v>UN</v>
          </cell>
          <cell r="D7469">
            <v>162.62</v>
          </cell>
          <cell r="E7469">
            <v>123.78</v>
          </cell>
          <cell r="F7469">
            <v>286.39999999999998</v>
          </cell>
        </row>
        <row r="7470">
          <cell r="A7470">
            <v>99253</v>
          </cell>
          <cell r="B7470" t="str">
            <v>CAIXA ENTERRADA HIDRÁULICA RETANGULAR EM ALVENARIA COM TIJOLOS CERÂMICOS MACIÇOS, DIMENSÕES INTERNAS: 0,6X0,6X0,6 M PARA REDE DE DRENAGEM. AF_12/2020</v>
          </cell>
          <cell r="C7470" t="str">
            <v>UN</v>
          </cell>
          <cell r="D7470">
            <v>318.89</v>
          </cell>
          <cell r="E7470">
            <v>234.33</v>
          </cell>
          <cell r="F7470">
            <v>553.22</v>
          </cell>
        </row>
        <row r="7471">
          <cell r="A7471">
            <v>99255</v>
          </cell>
          <cell r="B7471" t="str">
            <v>CAIXA ENTERRADA HIDRÁULICA RETANGULAR EM ALVENARIA COM TIJOLOS CERÂMICOS MACIÇOS, DIMENSÕES INTERNAS: 0,8X0,8X0,6 M PARA REDE DE DRENAGEM. AF_12/2020</v>
          </cell>
          <cell r="C7471" t="str">
            <v>UN</v>
          </cell>
          <cell r="D7471">
            <v>441.51</v>
          </cell>
          <cell r="E7471">
            <v>326.44</v>
          </cell>
          <cell r="F7471">
            <v>767.95</v>
          </cell>
        </row>
        <row r="7472">
          <cell r="A7472">
            <v>99257</v>
          </cell>
          <cell r="B7472" t="str">
            <v>CAIXA ENTERRADA HIDRÁULICA RETANGULAR EM ALVENARIA COM TIJOLOS CERÂMICOS MACIÇOS, DIMENSÕES INTERNAS: 1X1X0,6 M PARA REDE DE DRENAGEM. AF_12/2020</v>
          </cell>
          <cell r="C7472" t="str">
            <v>UN</v>
          </cell>
          <cell r="D7472">
            <v>544.79999999999995</v>
          </cell>
          <cell r="E7472">
            <v>353.14</v>
          </cell>
          <cell r="F7472">
            <v>897.94</v>
          </cell>
        </row>
        <row r="7473">
          <cell r="A7473" t="str">
            <v>AUX1979</v>
          </cell>
          <cell r="B7473" t="str">
            <v>CAIXA ENTERRADA HIDRÁULICA RETANGULAR EM ALVENARIA COM TIJOLOS CERÂMICOS MACIÇOS, DIMENSÕES INTERNAS: 0,6X0,6X0,4M PARA REDE DE DRENAGEM, INCL. CHAPISCO EXTERNO E INTERNO, EMBOÇO INTERNO.</v>
          </cell>
          <cell r="C7473" t="str">
            <v>UN</v>
          </cell>
          <cell r="D7473">
            <v>288.79000000000002</v>
          </cell>
          <cell r="E7473">
            <v>180.64</v>
          </cell>
          <cell r="F7473">
            <v>469.43</v>
          </cell>
        </row>
        <row r="7474">
          <cell r="A7474" t="str">
            <v>AUX1980</v>
          </cell>
          <cell r="B7474" t="str">
            <v>CAIXA ENTERRADA HIDRÁULICA RETANGULAR EM ALVENARIA COM TIJOLOS CERÂMICOS MACIÇOS, DIMENSÕES INTERNAS: 0,6X0,6X0,5M PARA REDE DE DRENAGEM, INCL. CHAPISCO EXTERNO E INTERNO, EMBOÇO INTERNO.</v>
          </cell>
          <cell r="C7474" t="str">
            <v>UN</v>
          </cell>
          <cell r="D7474">
            <v>300.61</v>
          </cell>
          <cell r="E7474">
            <v>207.1</v>
          </cell>
          <cell r="F7474">
            <v>507.71</v>
          </cell>
        </row>
        <row r="7475">
          <cell r="A7475" t="str">
            <v>AUX1982</v>
          </cell>
          <cell r="B7475" t="str">
            <v>CAIXA ENTERRADA HIDRÁULICA RETANGULAR EM ALVENARIA COM TIJOLOS CERÂMICOS MACIÇOS, DIMENSÕES INTERNAS: 0,6X0,6X0,7M PARA REDE DE DRENAGEM, INCL. CHAPISCO EXTERNO E INTERNO, EMBOÇO INTERNO.</v>
          </cell>
          <cell r="C7475" t="str">
            <v>UN</v>
          </cell>
          <cell r="D7475">
            <v>337.85</v>
          </cell>
          <cell r="E7475">
            <v>261.55</v>
          </cell>
          <cell r="F7475">
            <v>599.4</v>
          </cell>
        </row>
        <row r="7476">
          <cell r="A7476" t="str">
            <v>AUX1983</v>
          </cell>
          <cell r="B7476" t="str">
            <v>CAIXA ENTERRADA HIDRÁULICA RETANGULAR EM ALVENARIA COM TIJOLOS CERÂMICOS MACIÇOS, DIMENSÕES INTERNAS: 0,8X0,8X0,8M PARA REDE DE DRENAGEM, INCL. CHAPISCO EXTERNO E INTERNO, EMBOÇO INTERNO.</v>
          </cell>
          <cell r="C7476" t="str">
            <v>UN</v>
          </cell>
          <cell r="D7476">
            <v>534.94000000000005</v>
          </cell>
          <cell r="E7476">
            <v>401.81</v>
          </cell>
          <cell r="F7476">
            <v>936.75</v>
          </cell>
        </row>
        <row r="7477">
          <cell r="A7477" t="str">
            <v>AUX1984</v>
          </cell>
          <cell r="B7477" t="str">
            <v>CAIXA ENTERRADA HIDRÁULICA RETANGULAR EM ALVENARIA COM TIJOLOS CERÂMICOS MACIÇOS, DIMENSÕES INTERNAS: 0,8X0,8X0,9M PARA REDE DE DRENAGEM, INCL. CHAPISCO EXTERNO E INTERNO, EMBOÇO INTERNO.</v>
          </cell>
          <cell r="C7477" t="str">
            <v>UN</v>
          </cell>
          <cell r="D7477">
            <v>583.74</v>
          </cell>
          <cell r="E7477">
            <v>441.38</v>
          </cell>
          <cell r="F7477">
            <v>1025.1199999999999</v>
          </cell>
        </row>
        <row r="7478">
          <cell r="A7478" t="str">
            <v>AUX1985</v>
          </cell>
          <cell r="B7478" t="str">
            <v>CAIXA ENTERRADA HIDRÁULICA RETANGULAR EM ALVENARIA COM TIJOLOS CERÂMICOS MACIÇOS, DIMENSÕES INTERNAS: 0,8X0,8X1M PARA REDE DE DRENAGEM, INCL. CHAPISCO EXTERNO E INTERNO, EMBOÇO INTERNO.</v>
          </cell>
          <cell r="C7478" t="str">
            <v>UN</v>
          </cell>
          <cell r="D7478">
            <v>631.16999999999996</v>
          </cell>
          <cell r="E7478">
            <v>480.18</v>
          </cell>
          <cell r="F7478">
            <v>1111.3499999999999</v>
          </cell>
        </row>
        <row r="7479">
          <cell r="A7479" t="str">
            <v>AUX1986</v>
          </cell>
          <cell r="B7479" t="str">
            <v>CAIXA ENTERRADA HIDRÁULICA RETANGULAR EM ALVENARIA COM TIJOLOS CERÂMICOS MACIÇOS, DIMENSÕES INTERNAS: 1X1X1,1M PARA REDE DE DRENAGEM, INCL. CHAPISCO EXTERNO E INTERNO, EMBOÇO INTERNO.</v>
          </cell>
          <cell r="C7479" t="str">
            <v>UN</v>
          </cell>
          <cell r="D7479">
            <v>866.51</v>
          </cell>
          <cell r="E7479">
            <v>662.68</v>
          </cell>
          <cell r="F7479">
            <v>1529.19</v>
          </cell>
        </row>
        <row r="7480">
          <cell r="A7480" t="str">
            <v>AUX1987</v>
          </cell>
          <cell r="B7480" t="str">
            <v>CAIXA ENTERRADA HIDRÁULICA RETANGULAR EM ALVENARIA COM TIJOLOS CERÂMICOS MACIÇOS, DIMENSÕES INTERNAS: 1X1X1,9M PARA REDE DE DRENAGEM, INCL. CHAPISCO EXTERNO E INTERNO, EMBOÇO INTERNO.</v>
          </cell>
          <cell r="C7480" t="str">
            <v>UN</v>
          </cell>
          <cell r="D7480">
            <v>1340.4</v>
          </cell>
          <cell r="E7480">
            <v>1052.18</v>
          </cell>
          <cell r="F7480">
            <v>2392.58</v>
          </cell>
        </row>
        <row r="7481">
          <cell r="A7481"/>
          <cell r="B7481" t="str">
            <v>CAIXA PARA REDE DE DRENAGEM - BLOCO DE CONCRETO</v>
          </cell>
          <cell r="C7481"/>
          <cell r="D7481"/>
          <cell r="E7481"/>
          <cell r="F7481"/>
        </row>
        <row r="7482">
          <cell r="A7482">
            <v>99258</v>
          </cell>
          <cell r="B7482" t="str">
            <v>CAIXA ENTERRADA HIDRÁULICA RETANGULAR, EM ALVENARIA COM BLOCOS DE CONCRETO, DIMENSÕES INTERNAS: 0,4X0,4X0,4 M PARA REDE DE DRENAGEM. AF_12/2020</v>
          </cell>
          <cell r="C7482" t="str">
            <v>UN</v>
          </cell>
          <cell r="D7482">
            <v>127.24</v>
          </cell>
          <cell r="E7482">
            <v>101.08</v>
          </cell>
          <cell r="F7482">
            <v>228.32</v>
          </cell>
        </row>
        <row r="7483">
          <cell r="A7483">
            <v>99260</v>
          </cell>
          <cell r="B7483" t="str">
            <v>CAIXA ENTERRADA HIDRÁULICA RETANGULAR, EM ALVENARIA COM BLOCOS DE CONCRETO, DIMENSÕES INTERNAS: 0,6X0,6X0,6 M PARA REDE DE DRENAGEM. AF_12/2020</v>
          </cell>
          <cell r="C7483" t="str">
            <v>UN</v>
          </cell>
          <cell r="D7483">
            <v>238.28</v>
          </cell>
          <cell r="E7483">
            <v>181.63</v>
          </cell>
          <cell r="F7483">
            <v>419.91</v>
          </cell>
        </row>
        <row r="7484">
          <cell r="A7484" t="str">
            <v>AUX1988</v>
          </cell>
          <cell r="B7484" t="str">
            <v>CAIXA ENTERRADA HIDRÁULICA RETANGULAR EM ALVENARIA COM BLOCOS DE CONCRETO, DIMENSÕES INTERNAS: 0,6X0,6X0,4M PARA REDE DE DRENAGEM, INCL. CHAPISCO EXTERNO E INTERNO, EMBOÇO INTERNO.</v>
          </cell>
          <cell r="C7484" t="str">
            <v>UN</v>
          </cell>
          <cell r="D7484">
            <v>726.25</v>
          </cell>
          <cell r="E7484">
            <v>201.5</v>
          </cell>
          <cell r="F7484">
            <v>927.75</v>
          </cell>
        </row>
        <row r="7485">
          <cell r="A7485" t="str">
            <v>AUX2463</v>
          </cell>
          <cell r="B7485" t="str">
            <v>CAIXA ENTERRADA HIDRÁULICA RETANGULAR EM ALVENARIA COM BLOCOS DE CONCRETO, DIMENSÕES INTERNAS: 0,6X0,6X0,5M PARA REDE DE DRENAGEM, INCL. CHAPISCO EXTERNO E INTERNO, EMBOÇO INTERNO.</v>
          </cell>
          <cell r="C7485" t="str">
            <v xml:space="preserve">UN </v>
          </cell>
          <cell r="D7485">
            <v>211.1</v>
          </cell>
          <cell r="E7485">
            <v>160.32</v>
          </cell>
          <cell r="F7485">
            <v>371.42</v>
          </cell>
        </row>
        <row r="7486">
          <cell r="A7486" t="str">
            <v>AUX2464</v>
          </cell>
          <cell r="B7486" t="str">
            <v>CAIXA ENTERRADA HIDRÁULICA RETANGULAR EM ALVENARIA COM BLOCOS DE CONCRETO, DIMENSÕES INTERNAS: 0,6X0,6X0,7M PARA REDE DE DRENAGEM, INCL. CHAPISCO EXTERNO E INTERNO, EMBOÇO INTERNO.</v>
          </cell>
          <cell r="C7486" t="str">
            <v xml:space="preserve">UN </v>
          </cell>
          <cell r="D7486">
            <v>254.92</v>
          </cell>
          <cell r="E7486">
            <v>201.26</v>
          </cell>
          <cell r="F7486">
            <v>456.18</v>
          </cell>
        </row>
        <row r="7487">
          <cell r="A7487" t="str">
            <v>AUX1990</v>
          </cell>
          <cell r="B7487" t="str">
            <v>CAIXA ENTERRADA HIDRÁULICA RETANGULAR EM ALVENARIA COM BLOCOS DE CONCRETO, DIMENSÕES INTERNAS: 0,6X0,6X0,8M PARA REDE DE DRENAGEM, INCL. CHAPISCO EXTERNO E INTERNO, EMBOÇO INTERNO.</v>
          </cell>
          <cell r="C7487" t="str">
            <v>UN</v>
          </cell>
          <cell r="D7487">
            <v>813.92</v>
          </cell>
          <cell r="E7487">
            <v>283.38</v>
          </cell>
          <cell r="F7487">
            <v>1097.3</v>
          </cell>
        </row>
        <row r="7488">
          <cell r="A7488" t="str">
            <v>AUX2465</v>
          </cell>
          <cell r="B7488" t="str">
            <v>CAIXA ENTERRADA HIDRÁULICA RETANGULAR EM ALVENARIA COM BLOCOS DE CONCRETO, DIMENSÕES INTERNAS: 0,6X0,6X0,9M PARA REDE DE DRENAGEM, INCL. CHAPISCO EXTERNO E INTERNO, EMBOÇO INTERNO.</v>
          </cell>
          <cell r="C7488" t="str">
            <v xml:space="preserve">UN </v>
          </cell>
          <cell r="D7488">
            <v>298.75</v>
          </cell>
          <cell r="E7488">
            <v>242.2</v>
          </cell>
          <cell r="F7488">
            <v>540.95000000000005</v>
          </cell>
        </row>
        <row r="7489">
          <cell r="A7489" t="str">
            <v>AUX1991</v>
          </cell>
          <cell r="B7489" t="str">
            <v>CAIXA ENTERRADA HIDRÁULICA RETANGULAR EM ALVENARIA COM BLOCOS DE CONCRETO, DIMENSÕES INTERNAS: 0,6X0,6X1M PARA REDE DE DRENAGEM, INCL. CHAPISCO EXTERNO E INTERNO, EMBOÇO INTERNO.</v>
          </cell>
          <cell r="C7489" t="str">
            <v>UN</v>
          </cell>
          <cell r="D7489">
            <v>857.75</v>
          </cell>
          <cell r="E7489">
            <v>324.32</v>
          </cell>
          <cell r="F7489">
            <v>1182.07</v>
          </cell>
        </row>
        <row r="7490">
          <cell r="A7490" t="str">
            <v>AUX2846</v>
          </cell>
          <cell r="B7490" t="str">
            <v>CAIXA ENTERRADA HIDRÁULICA RETANGULAR EM ALVENARIA COM BLOCOS DE CONCRETO, DIMENSÕES INTERNAS: 0,6X0,6X1,1M PARA REDE DE DRENAGEM, INCL. CHAPISCO EXTERNO E INTERNO, EMBOÇO INTERNO.</v>
          </cell>
          <cell r="C7490" t="str">
            <v xml:space="preserve">UN </v>
          </cell>
          <cell r="D7490">
            <v>353.64</v>
          </cell>
          <cell r="E7490">
            <v>283.86</v>
          </cell>
          <cell r="F7490">
            <v>637.5</v>
          </cell>
        </row>
        <row r="7491">
          <cell r="A7491" t="str">
            <v>AUX2847</v>
          </cell>
          <cell r="B7491" t="str">
            <v>CAIXA ENTERRADA HIDRÁULICA RETANGULAR EM ALVENARIA COM BLOCOS DE CONCRETO, DIMENSÕES INTERNAS: 0,6X0,6X1,7M PARA REDE DE DRENAGEM, INCL. CHAPISCO EXTERNO E INTERNO, EMBOÇO INTERNO.</v>
          </cell>
          <cell r="C7491" t="str">
            <v xml:space="preserve">UN </v>
          </cell>
          <cell r="D7491">
            <v>491.76</v>
          </cell>
          <cell r="E7491">
            <v>406.76</v>
          </cell>
          <cell r="F7491">
            <v>898.52</v>
          </cell>
        </row>
        <row r="7492">
          <cell r="A7492">
            <v>99262</v>
          </cell>
          <cell r="B7492" t="str">
            <v>CAIXA ENTERRADA HIDRÁULICA RETANGULAR, EM ALVENARIA COM BLOCOS DE CONCRETO, DIMENSÕES INTERNAS: 0,8X0,8X0,6 M PARA REDE DE DRENAGEM. AF_12/2020</v>
          </cell>
          <cell r="C7492" t="str">
            <v>UN</v>
          </cell>
          <cell r="D7492">
            <v>338.67</v>
          </cell>
          <cell r="E7492">
            <v>259.17</v>
          </cell>
          <cell r="F7492">
            <v>597.84</v>
          </cell>
        </row>
        <row r="7493">
          <cell r="A7493" t="str">
            <v>AUX1992</v>
          </cell>
          <cell r="B7493" t="str">
            <v>CAIXA ENTERRADA HIDRÁULICA RETANGULAR EM ALVENARIA COM BLOCOS DE CONCRETO, DIMENSÕES INTERNAS: 0,8X0,8X1,2M PARA REDE DE DRENAGEM, INCL. CHAPISCO EXTERNO E INTERNO, EMBOÇO INTERNO.</v>
          </cell>
          <cell r="C7493" t="str">
            <v>UN</v>
          </cell>
          <cell r="D7493">
            <v>1277.56</v>
          </cell>
          <cell r="E7493">
            <v>514.27</v>
          </cell>
          <cell r="F7493">
            <v>1791.83</v>
          </cell>
        </row>
        <row r="7494">
          <cell r="A7494" t="str">
            <v>AUX1993</v>
          </cell>
          <cell r="B7494" t="str">
            <v>CAIXA ENTERRADA HIDRÁULICA RETANGULAR EM ALVENARIA COM BLOCOS DE CONCRETO, DIMENSÕES INTERNAS: 0,8X0,8X2M PARA REDE DE DRENAGEM, INCL. CHAPISCO EXTERNO E INTERNO, EMBOÇO INTERNO.</v>
          </cell>
          <cell r="C7494" t="str">
            <v>UN</v>
          </cell>
          <cell r="D7494">
            <v>1517.62</v>
          </cell>
          <cell r="E7494">
            <v>738.53</v>
          </cell>
          <cell r="F7494">
            <v>2256.15</v>
          </cell>
        </row>
        <row r="7495">
          <cell r="A7495">
            <v>99264</v>
          </cell>
          <cell r="B7495" t="str">
            <v>CAIXA ENTERRADA HIDRÁULICA RETANGULAR, EM ALVENARIA COM BLOCOS DE CONCRETO, DIMENSÕES INTERNAS: 1X1X0,6 M PARA REDE DE DRENAGEM. AF_12/2020</v>
          </cell>
          <cell r="C7495" t="str">
            <v>UN</v>
          </cell>
          <cell r="D7495">
            <v>423.12</v>
          </cell>
          <cell r="E7495">
            <v>273.52999999999997</v>
          </cell>
          <cell r="F7495">
            <v>696.65</v>
          </cell>
        </row>
        <row r="7496">
          <cell r="A7496"/>
          <cell r="B7496" t="str">
            <v>CAIXAS DE INSPEÇÃO/PASSAGEM</v>
          </cell>
          <cell r="C7496"/>
          <cell r="D7496"/>
          <cell r="E7496"/>
          <cell r="F7496"/>
        </row>
        <row r="7497">
          <cell r="A7497" t="str">
            <v>AUX1068</v>
          </cell>
          <cell r="B7497" t="str">
            <v>CAIXA DE INSPEÇÃO 60X60CM, PROFUNDIDADE=30CM, TAMPA EM CONCRETO ARMADO COM CANTONEIRAS E=3/16", EM ALVENARIA TIJOLO FURADO 10CM, REVESTIDA COM CHAPISCO E EMBOÇO, SOBRE BASE DE LASTRO DE CONCRETO E=20CM, INCL. ESCAVAÇÃO</v>
          </cell>
          <cell r="C7497" t="str">
            <v>UN</v>
          </cell>
          <cell r="D7497">
            <v>449.03</v>
          </cell>
          <cell r="E7497">
            <v>100.41</v>
          </cell>
          <cell r="F7497">
            <v>549.44000000000005</v>
          </cell>
        </row>
        <row r="7498">
          <cell r="A7498" t="str">
            <v>AUX1066</v>
          </cell>
          <cell r="B7498" t="str">
            <v>CAIXA DE INSPEÇÃO 60X60CM, PROFUNDIDADE=40CM, TAMPA EM CONCRETO ARMADO COM CANTONEIRAS E=3/16", EM ALVENARIA TIJOLO FURADO 10CM, REVESTIDA COM CHAPISCO E EMBOÇO, SOBRE BASE DE LASTRO DE CONCRETO E=20CM, INCL. ESCAVAÇÃO</v>
          </cell>
          <cell r="C7498" t="str">
            <v>UN</v>
          </cell>
          <cell r="D7498">
            <v>468</v>
          </cell>
          <cell r="E7498">
            <v>121.94</v>
          </cell>
          <cell r="F7498">
            <v>589.94000000000005</v>
          </cell>
        </row>
        <row r="7499">
          <cell r="A7499" t="str">
            <v>AUX2651</v>
          </cell>
          <cell r="B7499" t="str">
            <v>CAIXA DE INSPEÇÃO 60X60CM, PROFUNDIDADE=50CM, TAMPA EM CONCRETO ARMADO COM CANTONEIRAS E=3/16", EM ALVENARIA TIJOLO FURADO 10CM, REVESTIDA COM CHAPISCO E EMBOÇO, SOBRE BASE DE LASTRO DE CONCRETO E=20CM, INCL. ESCAVAÇÃO</v>
          </cell>
          <cell r="C7499" t="str">
            <v>UN</v>
          </cell>
          <cell r="D7499">
            <v>473.39</v>
          </cell>
          <cell r="E7499">
            <v>136.38</v>
          </cell>
          <cell r="F7499">
            <v>609.77</v>
          </cell>
        </row>
        <row r="7500">
          <cell r="A7500" t="str">
            <v>AUX2652</v>
          </cell>
          <cell r="B7500" t="str">
            <v>CAIXA DE INSPEÇÃO 60X60CM, PROFUNDIDADE=60CM, TAMPA EM CONCRETO ARMADO COM CANTONEIRAS E=3/16", EM ALVENARIA TIJOLO FURADO 10CM, REVESTIDA COM CHAPISCO E EMBOÇO, SOBRE BASE DE LASTRO DE CONCRETO E=20CM, INCL. ESCAVAÇÃO</v>
          </cell>
          <cell r="C7500" t="str">
            <v>UN</v>
          </cell>
          <cell r="D7500">
            <v>492.37</v>
          </cell>
          <cell r="E7500">
            <v>157.91999999999999</v>
          </cell>
          <cell r="F7500">
            <v>650.29</v>
          </cell>
        </row>
        <row r="7501">
          <cell r="A7501" t="str">
            <v>AUX2653</v>
          </cell>
          <cell r="B7501" t="str">
            <v>CAIXA DE INSPEÇÃO 60X60CM, PROFUNDIDADE=70CM, TAMPA EM CONCRETO ARMADO COM CANTONEIRAS E=3/16", EM ALVENARIA TIJOLO FURADO 10CM, REVESTIDA COM CHAPISCO E EMBOÇO, SOBRE BASE DE LASTRO DE CONCRETO E=20CM, INCL. ESCAVAÇÃO</v>
          </cell>
          <cell r="C7501" t="str">
            <v>UN</v>
          </cell>
          <cell r="D7501">
            <v>511.34</v>
          </cell>
          <cell r="E7501">
            <v>179.44</v>
          </cell>
          <cell r="F7501">
            <v>690.78</v>
          </cell>
        </row>
        <row r="7502">
          <cell r="A7502" t="str">
            <v>AUX2654</v>
          </cell>
          <cell r="B7502" t="str">
            <v>CAIXA DE INSPEÇÃO 60X60CM, PROFUNDIDADE=80CM, TAMPA EM CONCRETO ARMADO COM CANTONEIRAS E=3/16", EM ALVENARIA TIJOLO FURADO 10CM, REVESTIDA COM CHAPISCO E EMBOÇO, SOBRE BASE DE LASTRO DE CONCRETO E=20CM, INCL. ESCAVAÇÃO</v>
          </cell>
          <cell r="C7502" t="str">
            <v>UN</v>
          </cell>
          <cell r="D7502">
            <v>530.29999999999995</v>
          </cell>
          <cell r="E7502">
            <v>200.98</v>
          </cell>
          <cell r="F7502">
            <v>731.28</v>
          </cell>
        </row>
        <row r="7503">
          <cell r="A7503" t="str">
            <v>AUX0835</v>
          </cell>
          <cell r="B7503" t="str">
            <v>CAIXA DE INSPEÇÃO 60X60CM, PROFUNDIDADE=90CM, TAMPA EM CONCRETO ARMADO COM CANTONEIRAS E=3/16", EM ALVENARIA TIJOLO FURADO 10CM, REVESTIDA COM CHAPISCO E EMBOÇO, SOBRE BASE DE LASTRO DE CONCRETO E=20CM, INCL. ESCAVAÇÃO</v>
          </cell>
          <cell r="C7503" t="str">
            <v>UN</v>
          </cell>
          <cell r="D7503">
            <v>562.85</v>
          </cell>
          <cell r="E7503">
            <v>229.6</v>
          </cell>
          <cell r="F7503">
            <v>792.45</v>
          </cell>
        </row>
        <row r="7504">
          <cell r="A7504" t="str">
            <v>AUX0836</v>
          </cell>
          <cell r="B7504" t="str">
            <v>CAIXA DE INSPEÇÃO 60X60CM, PROFUNDIDADE=100CM, TAMPA EM CONCRETO ARMADO COM CANTONEIRAS E=3/16", EM ALVENARIA TIJOLO FURADO 10CM, REVESTIDA COM CHAPISCO E EMBOÇO, SOBRE BASE DE LASTRO DE CONCRETO E=20CM, INCL. ESCAVAÇÃO</v>
          </cell>
          <cell r="C7504" t="str">
            <v>UN</v>
          </cell>
          <cell r="D7504">
            <v>581.82000000000005</v>
          </cell>
          <cell r="E7504">
            <v>251.11</v>
          </cell>
          <cell r="F7504">
            <v>832.93</v>
          </cell>
        </row>
        <row r="7505">
          <cell r="A7505" t="str">
            <v>AUX1067</v>
          </cell>
          <cell r="B7505" t="str">
            <v>CAIXA DE INSPEÇÃO 60X60CM, PROFUNDIDADE=110CM, TAMPA EM CONCRETO ARMADO COM CANTONEIRAS E=3/16", EM ALVENARIA TIJOLO FURADO 10CM, REVESTIDA COM CHAPISCO E EMBOÇO, SOBRE BASE DE LASTRO DE CONCRETO E=20CM, INCL. ESCAVAÇÃO</v>
          </cell>
          <cell r="C7505" t="str">
            <v>UN</v>
          </cell>
          <cell r="D7505">
            <v>600.79</v>
          </cell>
          <cell r="E7505">
            <v>272.66000000000003</v>
          </cell>
          <cell r="F7505">
            <v>873.45</v>
          </cell>
        </row>
        <row r="7506">
          <cell r="A7506" t="str">
            <v>AUX0894</v>
          </cell>
          <cell r="B7506" t="str">
            <v>CAIXA DE INSPEÇÃO 60X60CM, PROFUNDIDADE=120CM, TAMPA EM CONCRETO ARMADO COM CANTONEIRAS E=3/16", EM ALVENARIA TIJOLO FURADO 10CM, REVESTIDA COM CHAPISCO E EMBOÇO, SOBRE BASE DE LASTRO DE CONCRETO E=20CM, INCL. ESCAVAÇÃO</v>
          </cell>
          <cell r="C7506" t="str">
            <v>UN</v>
          </cell>
          <cell r="D7506">
            <v>606.17999999999995</v>
          </cell>
          <cell r="E7506">
            <v>287.08999999999997</v>
          </cell>
          <cell r="F7506">
            <v>893.27</v>
          </cell>
        </row>
        <row r="7507">
          <cell r="A7507" t="str">
            <v>AUX0895</v>
          </cell>
          <cell r="B7507" t="str">
            <v>CAIXA DE INSPEÇÃO 60X60CM, PROFUNDIDADE=130CM, TAMPA EM CONCRETO ARMADO COM CANTONEIRAS E=3/16", EM ALVENARIA TIJOLO FURADO 10CM, REVESTIDA COM CHAPISCO E EMBOÇO, SOBRE BASE DE LASTRO DE CONCRETO E=20CM, INCL. ESCAVAÇÃO</v>
          </cell>
          <cell r="C7507" t="str">
            <v>UN</v>
          </cell>
          <cell r="D7507">
            <v>625.16</v>
          </cell>
          <cell r="E7507">
            <v>308.62</v>
          </cell>
          <cell r="F7507">
            <v>933.78</v>
          </cell>
        </row>
        <row r="7508">
          <cell r="A7508" t="str">
            <v>AUX0896</v>
          </cell>
          <cell r="B7508" t="str">
            <v>CAIXA DE INSPEÇÃO 60X60CM, PROFUNDIDADE=150CM, TAMPA EM CONCRETO ARMADO COM CANTONEIRAS E=3/16", EM ALVENARIA TIJOLO FURADO 10CM, REVESTIDA COM CHAPISCO E EMBOÇO, SOBRE BASE DE LASTRO DE CONCRETO E=20CM, INCL. ESCAVAÇÃO</v>
          </cell>
          <cell r="C7508" t="str">
            <v>UN</v>
          </cell>
          <cell r="D7508">
            <v>663.09</v>
          </cell>
          <cell r="E7508">
            <v>351.69</v>
          </cell>
          <cell r="F7508">
            <v>1014.78</v>
          </cell>
        </row>
        <row r="7509">
          <cell r="A7509" t="str">
            <v>AUX0898</v>
          </cell>
          <cell r="B7509" t="str">
            <v>CAIXA DE INSPEÇÃO 60X60CM, PROFUNDIDADE=160CM, TAMPA EM CONCRETO ARMADO COM CANTONEIRAS E=3/16", EM ALVENARIA TIJOLO FURADO 10CM, REVESTIDA COM CHAPISCO E EMBOÇO, SOBRE BASE DE LASTRO DE CONCRETO E=20CM, INCL. ESCAVAÇÃO</v>
          </cell>
          <cell r="C7509" t="str">
            <v>UN</v>
          </cell>
          <cell r="D7509">
            <v>682.06</v>
          </cell>
          <cell r="E7509">
            <v>373.21</v>
          </cell>
          <cell r="F7509">
            <v>1055.27</v>
          </cell>
        </row>
        <row r="7510">
          <cell r="A7510" t="str">
            <v>AUX0900</v>
          </cell>
          <cell r="B7510" t="str">
            <v>CAIXA DE INSPEÇÃO 60X60CM, PROFUNDIDADE=180CM, TAMPA EM CONCRETO ARMADO COM CANTONEIRAS E=3/16", EM ALVENARIA TIJOLO FURADO 10CM, REVESTIDA COM CHAPISCO E EMBOÇO, SOBRE BASE DE LASTRO DE CONCRETO E=20CM, INCL. ESCAVAÇÃO</v>
          </cell>
          <cell r="C7510" t="str">
            <v>UN</v>
          </cell>
          <cell r="D7510">
            <v>720</v>
          </cell>
          <cell r="E7510">
            <v>416.28</v>
          </cell>
          <cell r="F7510">
            <v>1136.28</v>
          </cell>
        </row>
        <row r="7511">
          <cell r="A7511" t="str">
            <v>AUX0901</v>
          </cell>
          <cell r="B7511" t="str">
            <v>CAIXA DE INSPEÇÃO 60X60CM, PROFUNDIDADE=200CM, TAMPA EM CONCRETO ARMADO COM CANTONEIRAS E=3/16", EM ALVENARIA TIJOLO FURADO 10CM, REVESTIDA COM CHAPISCO E EMBOÇO, SOBRE BASE DE LASTRO DE CONCRETO E=20CM, INCL. ESCAVAÇÃO</v>
          </cell>
          <cell r="C7511" t="str">
            <v>UN</v>
          </cell>
          <cell r="D7511">
            <v>757.94</v>
          </cell>
          <cell r="E7511">
            <v>459.33</v>
          </cell>
          <cell r="F7511">
            <v>1217.27</v>
          </cell>
        </row>
        <row r="7512">
          <cell r="A7512" t="str">
            <v>AUX1383</v>
          </cell>
          <cell r="B7512" t="str">
            <v>CAIXA DE INSPEÇÃO 80X80CM, PROFUNDIDADE=110CM, TAMPA EM CONCRETO ARMADO COM CANTONEIRAS E=3/16", EM ALVENARIA TIJOLO FURADO 10CM, REVESTIDA COM CHAPISCO E EMBOÇO, SOBRE BASE DE LASTRO DE CONCRETO E=20CM, INCL. ESCAVAÇÃO</v>
          </cell>
          <cell r="C7512" t="str">
            <v>UN</v>
          </cell>
          <cell r="D7512">
            <v>797.43</v>
          </cell>
          <cell r="E7512">
            <v>367.5</v>
          </cell>
          <cell r="F7512">
            <v>1164.93</v>
          </cell>
        </row>
        <row r="7513">
          <cell r="A7513" t="str">
            <v>AUX1384</v>
          </cell>
          <cell r="B7513" t="str">
            <v>CAIXA DE INSPEÇÃO 80X80CM, PROFUNDIDADE=120CM, TAMPA EM CONCRETO ARMADO COM CANTONEIRAS E=3/16", EM ALVENARIA TIJOLO FURADO 10CM, REVESTIDA COM CHAPISCO E EMBOÇO, SOBRE BASE DE LASTRO DE CONCRETO E=20CM, INCL. ESCAVAÇÃO</v>
          </cell>
          <cell r="C7513" t="str">
            <v>UN</v>
          </cell>
          <cell r="D7513">
            <v>822.56</v>
          </cell>
          <cell r="E7513">
            <v>396.46</v>
          </cell>
          <cell r="F7513">
            <v>1219.02</v>
          </cell>
        </row>
        <row r="7514">
          <cell r="A7514">
            <v>98111</v>
          </cell>
          <cell r="B7514" t="str">
            <v>CAIXA DE INSPEÇÃO PARA ATERRAMENTO, CIRCULAR, EM POLIETILENO, DIÂMETRO INTERNO = 0,3 M. AF_12/2020</v>
          </cell>
          <cell r="C7514" t="str">
            <v>UN</v>
          </cell>
          <cell r="D7514">
            <v>47.32</v>
          </cell>
          <cell r="E7514">
            <v>5.83</v>
          </cell>
          <cell r="F7514">
            <v>53.15</v>
          </cell>
        </row>
        <row r="7515">
          <cell r="A7515" t="str">
            <v>AUX2767</v>
          </cell>
          <cell r="B7515" t="str">
            <v>CAIXA DE INSPEÇÃO EM POLIETILENO PARA ATERRAMENTO D=300 MM, INCLUSO TAMPA EM FERRO FUNDIDO</v>
          </cell>
          <cell r="C7515" t="str">
            <v>UN</v>
          </cell>
          <cell r="D7515">
            <v>209.03</v>
          </cell>
          <cell r="E7515">
            <v>5.87</v>
          </cell>
          <cell r="F7515">
            <v>214.9</v>
          </cell>
        </row>
        <row r="7516">
          <cell r="A7516" t="str">
            <v>AUX3440</v>
          </cell>
          <cell r="B7516" t="str">
            <v xml:space="preserve">CAIXA DE INSPEÇÃO COM TAMPA, EM CONCRETO PRÉ-MOLDADO, DIMENSÕES INTERNAS: 0,3X0,3X0,3 M. </v>
          </cell>
          <cell r="C7516" t="str">
            <v>UN</v>
          </cell>
          <cell r="D7516">
            <v>127.17</v>
          </cell>
          <cell r="E7516">
            <v>2.5099999999999998</v>
          </cell>
          <cell r="F7516">
            <v>129.68</v>
          </cell>
        </row>
        <row r="7517">
          <cell r="A7517"/>
          <cell r="B7517" t="str">
            <v>GRELHA DE FERRO FUNDIDO</v>
          </cell>
          <cell r="C7517"/>
          <cell r="D7517"/>
          <cell r="E7517"/>
          <cell r="F7517"/>
        </row>
        <row r="7518">
          <cell r="A7518">
            <v>103001</v>
          </cell>
          <cell r="B7518" t="str">
            <v>GRELHA DE FERRO FUNDIDO SIMPLES COM REQUADRO, 150 X 1000 MM, ASSENTADA COM ARGAMASSA 1 : 3 CIMENTO: AREIA - FORNECIMENTO E INSTALAÇÃO. AF_08/2021</v>
          </cell>
          <cell r="C7518" t="str">
            <v>UN</v>
          </cell>
          <cell r="D7518">
            <v>238.08</v>
          </cell>
          <cell r="E7518">
            <v>17.11</v>
          </cell>
          <cell r="F7518">
            <v>255.19</v>
          </cell>
        </row>
        <row r="7519">
          <cell r="A7519">
            <v>103002</v>
          </cell>
          <cell r="B7519" t="str">
            <v>GRELHA DE FERRO FUNDIDO SIMPLES COM REQUADRO, 200 X 1000 MM, ASSENTADA COM ARGAMASSA 1 : 3 CIMENTO: AREIA - FORNECIMENTO E INSTALAÇÃO. AF_08/2021</v>
          </cell>
          <cell r="C7519" t="str">
            <v>UN</v>
          </cell>
          <cell r="D7519">
            <v>300.32</v>
          </cell>
          <cell r="E7519">
            <v>17.84</v>
          </cell>
          <cell r="F7519">
            <v>318.16000000000003</v>
          </cell>
        </row>
        <row r="7520">
          <cell r="A7520">
            <v>103003</v>
          </cell>
          <cell r="B7520" t="str">
            <v>GRELHA DE FERRO FUNDIDO SIMPLES COM REQUADRO, 300 X 1000 MM, ASSENTADA COM ARGAMASSA 1 : 3 CIMENTO: AREIA - FORNECIMENTO E INSTALAÇÃO. AF_08/2021</v>
          </cell>
          <cell r="C7520" t="str">
            <v>UN</v>
          </cell>
          <cell r="D7520">
            <v>424.85</v>
          </cell>
          <cell r="E7520">
            <v>19.3</v>
          </cell>
          <cell r="F7520">
            <v>444.15</v>
          </cell>
        </row>
        <row r="7521">
          <cell r="A7521" t="str">
            <v>AUX2422</v>
          </cell>
          <cell r="B7521" t="str">
            <v>GRELHA METÁLICA EM FERRO FUNDIDO, 40X40 CM</v>
          </cell>
          <cell r="C7521" t="str">
            <v xml:space="preserve">UN </v>
          </cell>
          <cell r="D7521">
            <v>112.23</v>
          </cell>
          <cell r="E7521">
            <v>5.44</v>
          </cell>
          <cell r="F7521">
            <v>117.67</v>
          </cell>
        </row>
        <row r="7522">
          <cell r="A7522" t="str">
            <v>AUX1996</v>
          </cell>
          <cell r="B7522" t="str">
            <v>GRELHA HEMISFÉRICA DE FERRO FUNDIDO - 75MM, ÁGUAS PLUVIAIS - FORNEC. E ASSENT.</v>
          </cell>
          <cell r="C7522" t="str">
            <v>UN</v>
          </cell>
          <cell r="D7522">
            <v>20.309999999999999</v>
          </cell>
          <cell r="E7522">
            <v>2.12</v>
          </cell>
          <cell r="F7522">
            <v>22.43</v>
          </cell>
        </row>
        <row r="7523">
          <cell r="A7523" t="str">
            <v>AUX2466</v>
          </cell>
          <cell r="B7523" t="str">
            <v>GRELHA HEMISFÉRICA DE FERRO FUNDIDO - 100MM, ÁGUAS PLUVIAIS - FORNEC. E ASSENT.</v>
          </cell>
          <cell r="C7523" t="str">
            <v xml:space="preserve">UN </v>
          </cell>
          <cell r="D7523">
            <v>26.88</v>
          </cell>
          <cell r="E7523">
            <v>2.12</v>
          </cell>
          <cell r="F7523">
            <v>29</v>
          </cell>
        </row>
        <row r="7524">
          <cell r="A7524" t="str">
            <v>AUX2467</v>
          </cell>
          <cell r="B7524" t="str">
            <v>GRELHA HEMISFÉRICA DE FERRO FUNDIDO - 150MM, ÁGUAS PLUVIAIS - FORNEC. E ASSENT.</v>
          </cell>
          <cell r="C7524" t="str">
            <v xml:space="preserve">UN </v>
          </cell>
          <cell r="D7524">
            <v>62.17</v>
          </cell>
          <cell r="E7524">
            <v>2.12</v>
          </cell>
          <cell r="F7524">
            <v>64.290000000000006</v>
          </cell>
        </row>
        <row r="7525">
          <cell r="A7525" t="str">
            <v>AUX2970</v>
          </cell>
          <cell r="B7525" t="str">
            <v>GRELHA HEMISFÉRICA DE FERRO FUNDIDO - 200MM, ÁGUAS PLUVIAIS - FORNEC. E ASSENT.</v>
          </cell>
          <cell r="C7525" t="str">
            <v xml:space="preserve">UN </v>
          </cell>
          <cell r="D7525">
            <v>141.99</v>
          </cell>
          <cell r="E7525">
            <v>2.12</v>
          </cell>
          <cell r="F7525">
            <v>144.11000000000001</v>
          </cell>
        </row>
        <row r="7526">
          <cell r="A7526" t="str">
            <v>AUX2820</v>
          </cell>
          <cell r="B7526" t="str">
            <v>GRELHA DE FERRO PERFILADO PARA CANALETA - L=30CM</v>
          </cell>
          <cell r="C7526" t="str">
            <v>M</v>
          </cell>
          <cell r="D7526">
            <v>197.7</v>
          </cell>
          <cell r="E7526">
            <v>7.26</v>
          </cell>
          <cell r="F7526">
            <v>204.96</v>
          </cell>
        </row>
        <row r="7527">
          <cell r="A7527" t="str">
            <v>AUX2871</v>
          </cell>
          <cell r="B7527" t="str">
            <v>GRELHA DE FERRO PERFILADO PARA CANALETAS A CÉU ABERTO - 40CM</v>
          </cell>
          <cell r="C7527" t="str">
            <v>M</v>
          </cell>
          <cell r="D7527">
            <v>717.08</v>
          </cell>
          <cell r="E7527">
            <v>7.26</v>
          </cell>
          <cell r="F7527">
            <v>724.34</v>
          </cell>
        </row>
        <row r="7528">
          <cell r="A7528" t="str">
            <v>AUX2872</v>
          </cell>
          <cell r="B7528" t="str">
            <v>GRELHA DE FERRO PERFILADO PARA CANALETAS A CÉU ABERTO - 50CM</v>
          </cell>
          <cell r="C7528" t="str">
            <v>M</v>
          </cell>
          <cell r="D7528">
            <v>816.67</v>
          </cell>
          <cell r="E7528">
            <v>7.26</v>
          </cell>
          <cell r="F7528">
            <v>823.93</v>
          </cell>
        </row>
        <row r="7529">
          <cell r="A7529" t="str">
            <v>AUX1387</v>
          </cell>
          <cell r="B7529" t="str">
            <v>GRELHA DE CONCRETO PARA CANALETA - L=30CM - COM PASSAGEM DE VEÍCULOS</v>
          </cell>
          <cell r="C7529" t="str">
            <v>M</v>
          </cell>
          <cell r="D7529">
            <v>87.9</v>
          </cell>
          <cell r="E7529">
            <v>7.26</v>
          </cell>
          <cell r="F7529">
            <v>95.16</v>
          </cell>
        </row>
        <row r="7530">
          <cell r="A7530" t="str">
            <v>AUX1382</v>
          </cell>
          <cell r="B7530" t="str">
            <v>GRELHA DE CONCRETO PARA CANALETA - L=30CM - SEM PASSAGEM DE VEÍCULOS</v>
          </cell>
          <cell r="C7530" t="str">
            <v>M</v>
          </cell>
          <cell r="D7530">
            <v>90.64</v>
          </cell>
          <cell r="E7530">
            <v>7.26</v>
          </cell>
          <cell r="F7530">
            <v>97.9</v>
          </cell>
        </row>
        <row r="7531">
          <cell r="A7531"/>
          <cell r="B7531" t="str">
            <v>DISSIPADOR DE ENERGIA</v>
          </cell>
          <cell r="C7531"/>
          <cell r="D7531"/>
          <cell r="E7531"/>
          <cell r="F7531"/>
        </row>
        <row r="7532">
          <cell r="A7532">
            <v>103795</v>
          </cell>
          <cell r="B7532" t="str">
            <v>FABRICAÇÃO, MONTAGEM E DESMONTAGEM DE FÔRMA PARA ESCADA HIDRÁULICA, EM CHAPA DE MADEIRA COMPENSADA RESINADA, E = 17 MM, 3 UTILIZAÇÕES. AF_08/2022</v>
          </cell>
          <cell r="C7532" t="str">
            <v>M2</v>
          </cell>
          <cell r="D7532">
            <v>47.93</v>
          </cell>
          <cell r="E7532">
            <v>32.18</v>
          </cell>
          <cell r="F7532">
            <v>80.11</v>
          </cell>
        </row>
        <row r="7533">
          <cell r="A7533">
            <v>103796</v>
          </cell>
          <cell r="B7533" t="str">
            <v>FABRICAÇÃO, MONTAGEM E DESMONTAGEM DE FÔRMA PARA BACIA DE DISSIPAÇÃO, EM MADEIRA SERRADA, E = 25 MM, 2 UTILIZAÇÕES. AF_08/2022</v>
          </cell>
          <cell r="C7533" t="str">
            <v>M2</v>
          </cell>
          <cell r="D7533">
            <v>39.58</v>
          </cell>
          <cell r="E7533">
            <v>11.71</v>
          </cell>
          <cell r="F7533">
            <v>51.29</v>
          </cell>
        </row>
        <row r="7534">
          <cell r="A7534">
            <v>103798</v>
          </cell>
          <cell r="B7534" t="str">
            <v>CONCRETAGEM DE DISSIPADOR DE ENERGIA, CONCRETO USINADO, FCK = 20 MPA, COM USO DE BOMBA - LANÇAMENTO, ADENSAMENTO E ACABAMENTO. AF_08/2022</v>
          </cell>
          <cell r="C7534" t="str">
            <v>M3</v>
          </cell>
          <cell r="D7534">
            <v>505.63</v>
          </cell>
          <cell r="E7534">
            <v>45.8</v>
          </cell>
          <cell r="F7534">
            <v>551.42999999999995</v>
          </cell>
        </row>
        <row r="7535">
          <cell r="A7535">
            <v>103801</v>
          </cell>
          <cell r="B7535" t="str">
            <v>CONCRETAGEM DE DISSIPADOR DE ENERGIA, FCK = 20 MPA, COM USO DE JERICAS E PREPARO EM BETONEIRA DE 600 L - AREIA E BRITA COMERCIAIS - LANÇAMENTO, ADENSAMENTO E ACABAMENTO. AF_08/2022</v>
          </cell>
          <cell r="C7535" t="str">
            <v>M3</v>
          </cell>
          <cell r="D7535">
            <v>438.07</v>
          </cell>
          <cell r="E7535">
            <v>149.69999999999999</v>
          </cell>
          <cell r="F7535">
            <v>587.77</v>
          </cell>
        </row>
        <row r="7536">
          <cell r="A7536" t="str">
            <v>AUX2677</v>
          </cell>
          <cell r="B7536" t="str">
            <v>DISSIPADOR DE ENERGIA TIPO CAIXA DE PEDRA ARGAMASSADA FIXADA COM CONCRETO, DIMENSÕES DE 2,00X0,70 M E E=0,25 (PADRÃO DEB 01 - DNIT)</v>
          </cell>
          <cell r="C7536" t="str">
            <v xml:space="preserve">UN </v>
          </cell>
          <cell r="D7536">
            <v>454.08</v>
          </cell>
          <cell r="E7536">
            <v>191.89</v>
          </cell>
          <cell r="F7536">
            <v>645.97</v>
          </cell>
        </row>
        <row r="7537">
          <cell r="A7537">
            <v>103928</v>
          </cell>
          <cell r="B7537" t="str">
            <v>BACIA DE DISSIPAÇÃO, TIPO BACIA EM PEDRA DE MÃO ARGAMASSADA (DES 01, 02, 03, 04), LANÇADO MANUALMENTE, INCLUINDO MATERIAIS E FÔRMAS (2 UTILIZAÇÕES). AF_08/2022</v>
          </cell>
          <cell r="C7537" t="str">
            <v>M3</v>
          </cell>
          <cell r="D7537">
            <v>312.63</v>
          </cell>
          <cell r="E7537">
            <v>150.54</v>
          </cell>
          <cell r="F7537">
            <v>463.17</v>
          </cell>
        </row>
        <row r="7538">
          <cell r="A7538">
            <v>103929</v>
          </cell>
          <cell r="B7538" t="str">
            <v>BACIA DE DISSIPAÇÃO, TIPO BACIA COM DENTES DE CONCRETO (01), COM PREPARO MANUAL, FCK = 20 MPA, LANÇADO MANUALMENTE, INCLUINDO MATERIAIS E FÔRMAS (2 UTILIZAÇÕES). AF_08/2022</v>
          </cell>
          <cell r="C7538" t="str">
            <v>M3</v>
          </cell>
          <cell r="D7538">
            <v>833.86</v>
          </cell>
          <cell r="E7538">
            <v>266.86</v>
          </cell>
          <cell r="F7538">
            <v>1100.72</v>
          </cell>
        </row>
        <row r="7539">
          <cell r="A7539">
            <v>103930</v>
          </cell>
          <cell r="B7539" t="str">
            <v>BACIA DE DISSIPAÇÃO, LARGURA ATÉ 1 M, TIPO BACIA EM PEDRA DE MÃO FIXADA COM CONCRETO (DEB 01, 02), COM PREPARO MANUAL, FCK = 20 MPA, LANÇADO MANUALMENTE, INCLUINDO MATERIAIS E FÔRMAS (2 UTILIZAÇÕES). AF_08/2022</v>
          </cell>
          <cell r="C7539" t="str">
            <v>M3</v>
          </cell>
          <cell r="D7539">
            <v>500.46</v>
          </cell>
          <cell r="E7539">
            <v>179.83</v>
          </cell>
          <cell r="F7539">
            <v>680.29</v>
          </cell>
        </row>
        <row r="7540">
          <cell r="A7540">
            <v>103931</v>
          </cell>
          <cell r="B7540" t="str">
            <v>BACIA DE DISSIPAÇÃO, LARGURA DE 1 A 4 M, TIPO BACIA EM PEDRA DE MÃO FIXADA COM CONCRETO (DEB 03, 04, 05, 06), COM PREPARO MANUAL, FCK = 20 MPA, LANÇADO MANUALMENTE, INCLUINDO MATERIAIS E FÔRMAS (2 UTILIZAÇÕES). AF_08/2022</v>
          </cell>
          <cell r="C7540" t="str">
            <v>M3</v>
          </cell>
          <cell r="D7540">
            <v>361.13</v>
          </cell>
          <cell r="E7540">
            <v>141.24</v>
          </cell>
          <cell r="F7540">
            <v>502.37</v>
          </cell>
        </row>
        <row r="7541">
          <cell r="A7541">
            <v>103932</v>
          </cell>
          <cell r="B7541" t="str">
            <v>BACIA DE DISSIPAÇÃO, LARGURA DE 4 A 9,2 M, TIPO BACIA EM PEDRA DE MÃO FIXADA COM CONCRETO (DEB 07, 08, 09, 10, 11, 12, 13), COM PREPARO MANUAL, FCK = 20 MPA, LANÇADO MANUALMENTE, INCLUINDO MATERIAIS E FÔRMAS (2 UTILIZAÇÕES). AF_08/2022</v>
          </cell>
          <cell r="C7541" t="str">
            <v>M3</v>
          </cell>
          <cell r="D7541">
            <v>340.71</v>
          </cell>
          <cell r="E7541">
            <v>135.57</v>
          </cell>
          <cell r="F7541">
            <v>476.28</v>
          </cell>
        </row>
        <row r="7542">
          <cell r="A7542">
            <v>103925</v>
          </cell>
          <cell r="B7542" t="str">
            <v>ESCADA HIDRÁULICA, LARGURA ATÉ 1M, TIPO DESCIDA DÁGUA DE CORTE OU ATERRO EM DEGRAUS (DCD 02, 04 E DAD 02), EM CONCRETO USINADO, FCK = 20 MPA, LANÇADO COM BOMBA, INCLUINDO ARMAÇÃO, MATERIAIS E FÔRMAS (3 UTILIZAÇÕES). AF_08/2022</v>
          </cell>
          <cell r="C7542" t="str">
            <v>M3</v>
          </cell>
          <cell r="D7542">
            <v>1155.3800000000001</v>
          </cell>
          <cell r="E7542">
            <v>421.43</v>
          </cell>
          <cell r="F7542">
            <v>1576.81</v>
          </cell>
        </row>
        <row r="7543">
          <cell r="A7543">
            <v>103926</v>
          </cell>
          <cell r="B7543" t="str">
            <v>ESCADA HIDRÁULICA, LARGURA DE 1 A 4,1 M, TIPO DESCIDA DÁGUA DE ATERRO EM DEGRAUS (DAD 04, 06, 08, 10, 12, 14, 16, 18), EM CONCRETO USINADO, FCK = 20 MPA, LANÇADO COM BOMBA, INCLUINDO ARMAÇÃO, MATERIAIS E FÔRMAS (3 UTILIZAÇÕES). AF_08/2022</v>
          </cell>
          <cell r="C7543" t="str">
            <v>M3</v>
          </cell>
          <cell r="D7543">
            <v>954.52</v>
          </cell>
          <cell r="E7543">
            <v>303.56</v>
          </cell>
          <cell r="F7543">
            <v>1258.08</v>
          </cell>
        </row>
        <row r="7544">
          <cell r="A7544">
            <v>103933</v>
          </cell>
          <cell r="B7544" t="str">
            <v>DESCIDA D'ÁGUA RÁPIDA (DAR 03), EM CONCRETO USINADO, FCK = 20 MPA, LANÇADO COM BOMBA, INCLUINDO ARMAÇÃO, MATERIAIS E FÔRMAS (2 UTILIZAÇÕES). AF_08/2022</v>
          </cell>
          <cell r="C7544" t="str">
            <v>M3</v>
          </cell>
          <cell r="D7544">
            <v>1119.5899999999999</v>
          </cell>
          <cell r="E7544">
            <v>277.89999999999998</v>
          </cell>
          <cell r="F7544">
            <v>1397.49</v>
          </cell>
        </row>
        <row r="7545">
          <cell r="A7545">
            <v>103799</v>
          </cell>
          <cell r="B7545" t="str">
            <v>PEDRA DE MÃO FIXADA COM CONCRETO PARA BACIA DE DISSIPAÇÃO, 40% DE CONCRETO EM VOLUME, FCK = 20 MPA, COM USO DE JERICA E PREPARO EM BETONEIRA DE 600 L - AREIA, BRITA E PEDRA DE MÃO COMERCIAIS - LANÇAMENTO, ADENSAMENTO E ACABAMENTO. AF_08/2022</v>
          </cell>
          <cell r="C7545" t="str">
            <v>M3</v>
          </cell>
          <cell r="D7545">
            <v>251.11</v>
          </cell>
          <cell r="E7545">
            <v>115.84</v>
          </cell>
          <cell r="F7545">
            <v>366.95</v>
          </cell>
        </row>
        <row r="7546">
          <cell r="A7546">
            <v>103800</v>
          </cell>
          <cell r="B7546" t="str">
            <v>PEDRA ARGAMASSADA COM CIMENTO E AREIA 1:3, 40% DE ARGAMASSA EM VOLUME - AREIA E PEDRA DE MÃO COMERCIAIS - FORNECIMENTO E ASSENTAMENTO. AF_08/2022</v>
          </cell>
          <cell r="C7546" t="str">
            <v>M3</v>
          </cell>
          <cell r="D7546">
            <v>312.63</v>
          </cell>
          <cell r="E7546">
            <v>150.54</v>
          </cell>
          <cell r="F7546">
            <v>463.17</v>
          </cell>
        </row>
        <row r="7547">
          <cell r="A7547"/>
          <cell r="B7547" t="str">
            <v>CAIXAS PARA BOCA DE LOBO</v>
          </cell>
          <cell r="C7547"/>
          <cell r="D7547"/>
          <cell r="E7547"/>
          <cell r="F7547"/>
        </row>
        <row r="7548">
          <cell r="A7548">
            <v>97935</v>
          </cell>
          <cell r="B7548" t="str">
            <v>CAIXA PARA BOCA DE LOBO SIMPLES RETANGULAR, EM CONCRETO PRÉ-MOLDADO, DIMENSÕES INTERNAS: 0,6X1,0X1,2 M. AF_12/2020</v>
          </cell>
          <cell r="C7548" t="str">
            <v>UN</v>
          </cell>
          <cell r="D7548">
            <v>589.57000000000005</v>
          </cell>
          <cell r="E7548">
            <v>125.22</v>
          </cell>
          <cell r="F7548">
            <v>714.79</v>
          </cell>
        </row>
        <row r="7549">
          <cell r="A7549">
            <v>97936</v>
          </cell>
          <cell r="B7549" t="str">
            <v>CAIXA PARA BOCA DE LOBO DUPLA RETANGULAR, EM CONCRETO PRÉ-MOLDADO, DIMENSÕES INTERNAS: 0,6X2,2X1,2 M. AF_12/2020</v>
          </cell>
          <cell r="C7549" t="str">
            <v>UN</v>
          </cell>
          <cell r="D7549">
            <v>1325.55</v>
          </cell>
          <cell r="E7549">
            <v>633.62</v>
          </cell>
          <cell r="F7549">
            <v>1959.17</v>
          </cell>
        </row>
        <row r="7550">
          <cell r="A7550">
            <v>97949</v>
          </cell>
          <cell r="B7550" t="str">
            <v>CAIXA PARA BOCA DE LOBO SIMPLES RETANGULAR, EM ALVENARIA COM TIJOLOS CERÂMICOS MACIÇOS, DIMENSÕES INTERNAS: 0,6X1X1,2 M. AF_12/2020</v>
          </cell>
          <cell r="C7550" t="str">
            <v>UN</v>
          </cell>
          <cell r="D7550">
            <v>1204.3399999999999</v>
          </cell>
          <cell r="E7550">
            <v>610.89</v>
          </cell>
          <cell r="F7550">
            <v>1815.23</v>
          </cell>
        </row>
        <row r="7551">
          <cell r="A7551">
            <v>97950</v>
          </cell>
          <cell r="B7551" t="str">
            <v>CAIXA PARA BOCA DE LOBO DUPLA RETANGULAR, EM ALVENARIA COM TIJOLOS CERÂMICOS MACIÇOS, DIMENSÕES INTERNAS: 0,6X2,2X1,2 M. AF_12/2020</v>
          </cell>
          <cell r="C7551" t="str">
            <v>UN</v>
          </cell>
          <cell r="D7551">
            <v>2092.63</v>
          </cell>
          <cell r="E7551">
            <v>1087.79</v>
          </cell>
          <cell r="F7551">
            <v>3180.42</v>
          </cell>
        </row>
        <row r="7552">
          <cell r="A7552">
            <v>97951</v>
          </cell>
          <cell r="B7552" t="str">
            <v>CAIXA PARA BOCA DE LOBO COMBINADA COM GRELHA RETANGULAR, EM ALVENARIA COM TIJOLOS CERÂMICOS MACIÇOS, DIMENSÕES INTERNAS: 1,3X1X1,2 M. AF_12/2020</v>
          </cell>
          <cell r="C7552" t="str">
            <v>UN</v>
          </cell>
          <cell r="D7552">
            <v>1938.56</v>
          </cell>
          <cell r="E7552">
            <v>829.53</v>
          </cell>
          <cell r="F7552">
            <v>2768.09</v>
          </cell>
        </row>
        <row r="7553">
          <cell r="A7553">
            <v>97952</v>
          </cell>
          <cell r="B7553" t="str">
            <v>CAIXA PARA BOCA DE LOBO DUPLA COMBINADA COM GRELHA RETANGULAR, EM ALVENARIA COM TIJOLOS CERÂMICOS MACIÇOS, DIMENSÕES INTERNAS: 1,3X2,2X1,2 M. AF_12/2020</v>
          </cell>
          <cell r="C7553" t="str">
            <v>UN</v>
          </cell>
          <cell r="D7553">
            <v>3312.17</v>
          </cell>
          <cell r="E7553">
            <v>1415.42</v>
          </cell>
          <cell r="F7553">
            <v>4727.59</v>
          </cell>
        </row>
        <row r="7554">
          <cell r="A7554">
            <v>97956</v>
          </cell>
          <cell r="B7554" t="str">
            <v>CAIXA PARA BOCA DE LOBO SIMPLES RETANGULAR, EM ALVENARIA COM BLOCOS DE CONCRETO, DIMENSÕES INTERNAS: 0,6X1X1,2 M. AF_12/2020</v>
          </cell>
          <cell r="C7554" t="str">
            <v>UN</v>
          </cell>
          <cell r="D7554">
            <v>920.7</v>
          </cell>
          <cell r="E7554">
            <v>463.89</v>
          </cell>
          <cell r="F7554">
            <v>1384.59</v>
          </cell>
        </row>
        <row r="7555">
          <cell r="A7555">
            <v>97957</v>
          </cell>
          <cell r="B7555" t="str">
            <v>CAIXA PARA BOCA DE LOBO DUPLA RETANGULAR, EM ALVENARIA COM BLOCOS DE CONCRETO, DIMENSÕES INTERNAS: 0,6X2,2X1,2 M. AF_12/2020</v>
          </cell>
          <cell r="C7555" t="str">
            <v>UN</v>
          </cell>
          <cell r="D7555">
            <v>1629.94</v>
          </cell>
          <cell r="E7555">
            <v>856.02</v>
          </cell>
          <cell r="F7555">
            <v>2485.96</v>
          </cell>
        </row>
        <row r="7556">
          <cell r="A7556">
            <v>97961</v>
          </cell>
          <cell r="B7556" t="str">
            <v>CAIXA PARA BOCA DE LOBO COMBINADA COM GRELHA RETANGULAR, EM ALVENARIA COM BLOCOS DE CONCRETO, DIMENSÕES INTERNAS: 1,3X1X1,2 M. AF_12/2020</v>
          </cell>
          <cell r="C7556" t="str">
            <v>UN</v>
          </cell>
          <cell r="D7556">
            <v>1521.28</v>
          </cell>
          <cell r="E7556">
            <v>627.79999999999995</v>
          </cell>
          <cell r="F7556">
            <v>2149.08</v>
          </cell>
        </row>
        <row r="7557">
          <cell r="A7557">
            <v>97973</v>
          </cell>
          <cell r="B7557" t="str">
            <v>CAIXA PARA BOCA DE LOBO DUPLA COMBINADA COM GRELHA RETANGULAR, EM ALVENARIA COM BLOCOS DE CONCRETO, DIMENSÕES INTERNAS: 1,3X2,2X1,2 M. AF_12/2020</v>
          </cell>
          <cell r="C7557" t="str">
            <v>UN</v>
          </cell>
          <cell r="D7557">
            <v>2871.96</v>
          </cell>
          <cell r="E7557">
            <v>1144.31</v>
          </cell>
          <cell r="F7557">
            <v>4016.27</v>
          </cell>
        </row>
        <row r="7558">
          <cell r="A7558"/>
          <cell r="B7558" t="str">
            <v>BUEIROS / BOCA DE LOBO</v>
          </cell>
          <cell r="C7558"/>
          <cell r="D7558"/>
          <cell r="E7558"/>
          <cell r="F7558"/>
        </row>
        <row r="7559">
          <cell r="A7559"/>
          <cell r="B7559" t="str">
            <v>FORMAS P/ BOCA DE BUEIRO</v>
          </cell>
          <cell r="C7559"/>
          <cell r="D7559"/>
          <cell r="E7559"/>
          <cell r="F7559"/>
        </row>
        <row r="7560">
          <cell r="A7560">
            <v>102727</v>
          </cell>
          <cell r="B7560" t="str">
            <v>FABRICAÇÃO, MONTAGEM E DESMONTAGEM DE FÔRMA PARA BOCA PARA BUEIRO, EM CHAPA DE MADEIRA COMPENSADA RESINADA, E = 17 MM, 2 UTILIZAÇÕES. AF_07/2021</v>
          </cell>
          <cell r="C7560" t="str">
            <v>M2</v>
          </cell>
          <cell r="D7560">
            <v>57.31</v>
          </cell>
          <cell r="E7560">
            <v>34.64</v>
          </cell>
          <cell r="F7560">
            <v>91.95</v>
          </cell>
        </row>
        <row r="7561">
          <cell r="A7561"/>
          <cell r="B7561" t="str">
            <v>ARMAÇÃO P/ BUEIRO</v>
          </cell>
          <cell r="C7561"/>
          <cell r="D7561"/>
          <cell r="E7561"/>
          <cell r="F7561"/>
        </row>
        <row r="7562">
          <cell r="A7562">
            <v>102728</v>
          </cell>
          <cell r="B7562" t="str">
            <v>ARMAÇÃO DE MURO ALA E MURO TESTA UTILIZANDO AÇO CA-50 DE 6,3 MM - MONTAGEM. AF_07/2021</v>
          </cell>
          <cell r="C7562" t="str">
            <v>KG</v>
          </cell>
          <cell r="D7562">
            <v>11.84</v>
          </cell>
          <cell r="E7562">
            <v>3.56</v>
          </cell>
          <cell r="F7562">
            <v>15.4</v>
          </cell>
        </row>
        <row r="7563">
          <cell r="A7563">
            <v>102729</v>
          </cell>
          <cell r="B7563" t="str">
            <v>ARMAÇÃO DE MURO ALA E MURO TESTA UTILIZANDO AÇO CA-50 DE 8 MM - MONTAGEM. AF_07/2021</v>
          </cell>
          <cell r="C7563" t="str">
            <v>KG</v>
          </cell>
          <cell r="D7563">
            <v>11.81</v>
          </cell>
          <cell r="E7563">
            <v>2.4700000000000002</v>
          </cell>
          <cell r="F7563">
            <v>14.28</v>
          </cell>
        </row>
        <row r="7564">
          <cell r="A7564">
            <v>102730</v>
          </cell>
          <cell r="B7564" t="str">
            <v>ARMAÇÃO DE MURO ALA E MURO TESTA UTILIZANDO AÇO CA-50 DE 10 MM - MONTAGEM. AF_07/2021</v>
          </cell>
          <cell r="C7564" t="str">
            <v>KG</v>
          </cell>
          <cell r="D7564">
            <v>10.89</v>
          </cell>
          <cell r="E7564">
            <v>1.78</v>
          </cell>
          <cell r="F7564">
            <v>12.67</v>
          </cell>
        </row>
        <row r="7565">
          <cell r="A7565">
            <v>102731</v>
          </cell>
          <cell r="B7565" t="str">
            <v>ARMAÇÃO DE MURO ALA E MURO TESTA UTILIZANDO AÇO CA-50 DE 12,5 MM - MONTAGEM. AF_07/2021</v>
          </cell>
          <cell r="C7565" t="str">
            <v>KG</v>
          </cell>
          <cell r="D7565">
            <v>9.41</v>
          </cell>
          <cell r="E7565">
            <v>1.25</v>
          </cell>
          <cell r="F7565">
            <v>10.66</v>
          </cell>
        </row>
        <row r="7566">
          <cell r="A7566">
            <v>102732</v>
          </cell>
          <cell r="B7566" t="str">
            <v>ARMAÇÃO DE MURO ALA E MURO TESTA UTILIZANDO AÇO CA-50 DE 16 MM - MONTAGEM. AF_07/2021</v>
          </cell>
          <cell r="C7566" t="str">
            <v>KG</v>
          </cell>
          <cell r="D7566">
            <v>9.2200000000000006</v>
          </cell>
          <cell r="E7566">
            <v>0.81</v>
          </cell>
          <cell r="F7566">
            <v>10.029999999999999</v>
          </cell>
        </row>
        <row r="7567">
          <cell r="A7567">
            <v>102733</v>
          </cell>
          <cell r="B7567" t="str">
            <v>ARMAÇÃO DE MURO ALA E MURO TESTA UTILIZANDO AÇO CA-50 DE 20 MM - MONTAGEM. AF_07/2021</v>
          </cell>
          <cell r="C7567" t="str">
            <v>KG</v>
          </cell>
          <cell r="D7567">
            <v>10.59</v>
          </cell>
          <cell r="E7567">
            <v>0.52</v>
          </cell>
          <cell r="F7567">
            <v>11.11</v>
          </cell>
        </row>
        <row r="7568">
          <cell r="A7568">
            <v>102734</v>
          </cell>
          <cell r="B7568" t="str">
            <v>ARMAÇÃO DE SOLEIRA UTILIZANDO AÇO CA-50 DE 6,3 MM - MONTAGEM. AF_07/2021</v>
          </cell>
          <cell r="C7568" t="str">
            <v>KG</v>
          </cell>
          <cell r="D7568">
            <v>11.76</v>
          </cell>
          <cell r="E7568">
            <v>2.65</v>
          </cell>
          <cell r="F7568">
            <v>14.41</v>
          </cell>
        </row>
        <row r="7569">
          <cell r="A7569">
            <v>102735</v>
          </cell>
          <cell r="B7569" t="str">
            <v>ARMAÇÃO DE SOLEIRA UTILIZANDO AÇO CA-50 DE 8 MM - MONTAGEM. AF_07/2021</v>
          </cell>
          <cell r="C7569" t="str">
            <v>KG</v>
          </cell>
          <cell r="D7569">
            <v>11.65</v>
          </cell>
          <cell r="E7569">
            <v>1.77</v>
          </cell>
          <cell r="F7569">
            <v>13.42</v>
          </cell>
        </row>
        <row r="7570">
          <cell r="A7570"/>
          <cell r="B7570" t="str">
            <v>CONCRETAGEM P/ BOCA DE BUEIRO</v>
          </cell>
          <cell r="C7570"/>
          <cell r="D7570"/>
          <cell r="E7570"/>
          <cell r="F7570"/>
        </row>
        <row r="7571">
          <cell r="A7571">
            <v>102736</v>
          </cell>
          <cell r="B7571" t="str">
            <v>CONCRETAGEM DE BOCA PARA BUEIRO, FCK = 20 MPA, COM USO DE BOMBA - LANÇAMENTO, ADENSAMENTO E ACABAMENTO. AF_07/2021</v>
          </cell>
          <cell r="C7571" t="str">
            <v>M3</v>
          </cell>
          <cell r="D7571">
            <v>499.44</v>
          </cell>
          <cell r="E7571">
            <v>33.81</v>
          </cell>
          <cell r="F7571">
            <v>533.25</v>
          </cell>
        </row>
        <row r="7572">
          <cell r="A7572"/>
          <cell r="B7572" t="str">
            <v>BOCA P/ BUEIRO SIMPLES</v>
          </cell>
          <cell r="C7572"/>
          <cell r="D7572"/>
          <cell r="E7572"/>
          <cell r="F7572"/>
        </row>
        <row r="7573">
          <cell r="A7573">
            <v>102737</v>
          </cell>
          <cell r="B7573" t="str">
            <v>BOCA PARA BUEIRO SIMPLES TUBULAR D = 40 CM EM CONCRETO, ALAS COM ESCONSIDADE DE 0°, INCLUINDO FÔRMAS E MATERIAIS. AF_07/2021</v>
          </cell>
          <cell r="C7573" t="str">
            <v>UN</v>
          </cell>
          <cell r="D7573">
            <v>787.2</v>
          </cell>
          <cell r="E7573">
            <v>236.29</v>
          </cell>
          <cell r="F7573">
            <v>1023.49</v>
          </cell>
        </row>
        <row r="7574">
          <cell r="A7574">
            <v>102738</v>
          </cell>
          <cell r="B7574" t="str">
            <v>BOCA PARA BUEIRO SIMPLES TUBULAR D = 60 CM EM CONCRETO, ALAS COM ESCONSIDADE DE 0°, INCLUINDO FÔRMAS E MATERIAIS. AF_07/2021</v>
          </cell>
          <cell r="C7574" t="str">
            <v>UN</v>
          </cell>
          <cell r="D7574">
            <v>1636.25</v>
          </cell>
          <cell r="E7574">
            <v>462.24</v>
          </cell>
          <cell r="F7574">
            <v>2098.4899999999998</v>
          </cell>
        </row>
        <row r="7575">
          <cell r="A7575">
            <v>102739</v>
          </cell>
          <cell r="B7575" t="str">
            <v>BOCA PARA BUEIRO SIMPLES TUBULAR D = 80 CM EM CONCRETO, ALAS COM ESCONSIDADE DE 0°, INCLUINDO FÔRMAS E MATERIAIS. AF_07/2021</v>
          </cell>
          <cell r="C7575" t="str">
            <v>UN</v>
          </cell>
          <cell r="D7575">
            <v>2762.68</v>
          </cell>
          <cell r="E7575">
            <v>755.88</v>
          </cell>
          <cell r="F7575">
            <v>3518.56</v>
          </cell>
        </row>
        <row r="7576">
          <cell r="A7576">
            <v>102740</v>
          </cell>
          <cell r="B7576" t="str">
            <v>BOCA PARA BUEIRO SIMPLES TUBULAR D = 100 CM EM CONCRETO, ALAS COM ESCONSIDADE DE 0°, INCLUINDO FÔRMAS E MATERIAIS. AF_07/2021</v>
          </cell>
          <cell r="C7576" t="str">
            <v>UN</v>
          </cell>
          <cell r="D7576">
            <v>4172.3100000000004</v>
          </cell>
          <cell r="E7576">
            <v>1106.21</v>
          </cell>
          <cell r="F7576">
            <v>5278.52</v>
          </cell>
        </row>
        <row r="7577">
          <cell r="A7577">
            <v>102741</v>
          </cell>
          <cell r="B7577" t="str">
            <v>BOCA PARA BUEIRO SIMPLES TUBULAR D = 120 CM EM CONCRETO, ALAS COM ESCONSIDADE DE 0°, INCLUINDO FÔRMAS E MATERIAIS. AF_07/2021</v>
          </cell>
          <cell r="C7577" t="str">
            <v>UN</v>
          </cell>
          <cell r="D7577">
            <v>5896.92</v>
          </cell>
          <cell r="E7577">
            <v>1517.07</v>
          </cell>
          <cell r="F7577">
            <v>7413.99</v>
          </cell>
        </row>
        <row r="7578">
          <cell r="A7578">
            <v>102742</v>
          </cell>
          <cell r="B7578" t="str">
            <v>BOCA PARA BUEIRO SIMPLES TUBULAR D = 150 CM EM CONCRETO, ALAS COM ESCONSIDADE DE 0°, INCLUINDO FÔRMAS E MATERIAIS. AF_07/2021</v>
          </cell>
          <cell r="C7578" t="str">
            <v>UN</v>
          </cell>
          <cell r="D7578">
            <v>10282.74</v>
          </cell>
          <cell r="E7578">
            <v>2562.6999999999998</v>
          </cell>
          <cell r="F7578">
            <v>12845.44</v>
          </cell>
        </row>
        <row r="7579">
          <cell r="A7579">
            <v>102750</v>
          </cell>
          <cell r="B7579" t="str">
            <v>BOCA PARA BUEIRO SIMPLES TUBULAR D = 60 CM EM CONCRETO, ALAS COM ESCONSIDADE DE 30°, INCLUINDO FÔRMAS E MATERIAIS. AF_07/2021</v>
          </cell>
          <cell r="C7579" t="str">
            <v>UN</v>
          </cell>
          <cell r="D7579">
            <v>2006.01</v>
          </cell>
          <cell r="E7579">
            <v>554.20000000000005</v>
          </cell>
          <cell r="F7579">
            <v>2560.21</v>
          </cell>
        </row>
        <row r="7580">
          <cell r="A7580">
            <v>102751</v>
          </cell>
          <cell r="B7580" t="str">
            <v>BOCA PARA BUEIRO SIMPLES TUBULAR D = 80 CM EM CONCRETO, ALAS COM ESCONSIDADE DE 30°, INCLUINDO FÔRMAS E MATERIAIS. AF_07/2021</v>
          </cell>
          <cell r="C7580" t="str">
            <v>UN</v>
          </cell>
          <cell r="D7580">
            <v>3535.98</v>
          </cell>
          <cell r="E7580">
            <v>921.13</v>
          </cell>
          <cell r="F7580">
            <v>4457.1099999999997</v>
          </cell>
        </row>
        <row r="7581">
          <cell r="A7581">
            <v>102752</v>
          </cell>
          <cell r="B7581" t="str">
            <v>BOCA PARA BUEIRO SIMPLES TUBULAR D = 100 CM EM CONCRETO, ALAS COM ESCONSIDADE DE 30°, INCLUINDO FÔRMAS E MATERIAIS. AF_07/2021</v>
          </cell>
          <cell r="C7581" t="str">
            <v>UN</v>
          </cell>
          <cell r="D7581">
            <v>5692.44</v>
          </cell>
          <cell r="E7581">
            <v>1418.69</v>
          </cell>
          <cell r="F7581">
            <v>7111.13</v>
          </cell>
        </row>
        <row r="7582">
          <cell r="A7582">
            <v>102753</v>
          </cell>
          <cell r="B7582" t="str">
            <v>BOCA PARA BUEIRO SIMPLES TUBULAR D = 120 CM EM CONCRETO, ALAS COM ESCONSIDADE DE 30°, INCLUINDO FÔRMAS E MATERIAIS. AF_07/2021</v>
          </cell>
          <cell r="C7582" t="str">
            <v>UN</v>
          </cell>
          <cell r="D7582">
            <v>8502.2900000000009</v>
          </cell>
          <cell r="E7582">
            <v>2037.92</v>
          </cell>
          <cell r="F7582">
            <v>10540.21</v>
          </cell>
        </row>
        <row r="7583">
          <cell r="A7583">
            <v>102754</v>
          </cell>
          <cell r="B7583" t="str">
            <v>BOCA PARA BUEIRO SIMPLES TUBULAR D = 150 CM EM CONCRETO, ALAS COM ESCONSIDADE DE 30°, INCLUINDO FÔRMAS E MATERIAIS. AF_07/2021</v>
          </cell>
          <cell r="C7583" t="str">
            <v>UN</v>
          </cell>
          <cell r="D7583">
            <v>16293.82</v>
          </cell>
          <cell r="E7583">
            <v>3754.65</v>
          </cell>
          <cell r="F7583">
            <v>20048.47</v>
          </cell>
        </row>
        <row r="7584">
          <cell r="A7584">
            <v>102761</v>
          </cell>
          <cell r="B7584" t="str">
            <v>BOCA PARA BUEIRO SIMPLES CELULAR 150 X 150 CM EM CONCRETO, ALAS COM ESCONSIDADE DE 30°, INCLUINDO FÔRMAS E MATERIAIS. AF_07/2021</v>
          </cell>
          <cell r="C7584" t="str">
            <v>UN</v>
          </cell>
          <cell r="D7584">
            <v>9408.52</v>
          </cell>
          <cell r="E7584">
            <v>2785.11</v>
          </cell>
          <cell r="F7584">
            <v>12193.63</v>
          </cell>
        </row>
        <row r="7585">
          <cell r="A7585">
            <v>102762</v>
          </cell>
          <cell r="B7585" t="str">
            <v>BOCA PARA BUEIRO SIMPLES CELULAR 200 X 200 CM EM CONCRETO, ALAS COM ESCONSIDADE DE 30°, INCLUINDO FÔRMAS E MATERIAIS. AF_07/2021</v>
          </cell>
          <cell r="C7585" t="str">
            <v>UN</v>
          </cell>
          <cell r="D7585">
            <v>14842.05</v>
          </cell>
          <cell r="E7585">
            <v>3977.21</v>
          </cell>
          <cell r="F7585">
            <v>18819.259999999998</v>
          </cell>
        </row>
        <row r="7586">
          <cell r="A7586">
            <v>102763</v>
          </cell>
          <cell r="B7586" t="str">
            <v>BOCA PARA BUEIRO SIMPLES CELULAR 250 X 250 CM EM CONCRETO, ALAS COM ESCONSIDADE DE 30°, INCLUINDO FÔRMAS E MATERIAIS. AF_07/2021</v>
          </cell>
          <cell r="C7586" t="str">
            <v>UN</v>
          </cell>
          <cell r="D7586">
            <v>20829.419999999998</v>
          </cell>
          <cell r="E7586">
            <v>5361.67</v>
          </cell>
          <cell r="F7586">
            <v>26191.09</v>
          </cell>
        </row>
        <row r="7587">
          <cell r="A7587">
            <v>102764</v>
          </cell>
          <cell r="B7587" t="str">
            <v>BOCA PARA BUEIRO SIMPLES CELULAR 300 X 300 CM EM CONCRETO, ALAS COM ESCONSIDADE DE 30°, INCLUINDO FÔRMAS E MATERIAIS. AF_07/2021</v>
          </cell>
          <cell r="C7587" t="str">
            <v>UN</v>
          </cell>
          <cell r="D7587">
            <v>29944.01</v>
          </cell>
          <cell r="E7587">
            <v>6994.91</v>
          </cell>
          <cell r="F7587">
            <v>36938.92</v>
          </cell>
        </row>
        <row r="7588">
          <cell r="A7588">
            <v>102773</v>
          </cell>
          <cell r="B7588" t="str">
            <v>BOCA PARA BUEIRO SIMPLES TUBULAR D = 40 CM EM GABIÃO, ALAS COM ESCONSIDADE DE 45°, INCLUINDO FÔRMAS E MATERIAIS. AF_07/2021</v>
          </cell>
          <cell r="C7588" t="str">
            <v>UN</v>
          </cell>
          <cell r="D7588">
            <v>6555.15</v>
          </cell>
          <cell r="E7588">
            <v>1329.37</v>
          </cell>
          <cell r="F7588">
            <v>7884.52</v>
          </cell>
        </row>
        <row r="7589">
          <cell r="A7589">
            <v>102774</v>
          </cell>
          <cell r="B7589" t="str">
            <v>BOCA PARA BUEIRO SIMPLES TUBULAR D = 60 CM EM GABIÃO, ALAS COM ESCONSIDADE DE 45°, INCLUINDO FÔRMAS E MATERIAIS. AF_07/2021</v>
          </cell>
          <cell r="C7589" t="str">
            <v>UN</v>
          </cell>
          <cell r="D7589">
            <v>6555.15</v>
          </cell>
          <cell r="E7589">
            <v>1329.37</v>
          </cell>
          <cell r="F7589">
            <v>7884.52</v>
          </cell>
        </row>
        <row r="7590">
          <cell r="A7590">
            <v>102775</v>
          </cell>
          <cell r="B7590" t="str">
            <v>BOCA PARA BUEIRO SIMPLES TUBULAR D = 80 CM EM GABIÃO, ALAS COM ESCONSIDADE DE 45°, INCLUINDO FÔRMAS E MATERIAIS. AF_07/2021</v>
          </cell>
          <cell r="C7590" t="str">
            <v>UN</v>
          </cell>
          <cell r="D7590">
            <v>9738.39</v>
          </cell>
          <cell r="E7590">
            <v>1998.97</v>
          </cell>
          <cell r="F7590">
            <v>11737.36</v>
          </cell>
        </row>
        <row r="7591">
          <cell r="A7591">
            <v>102776</v>
          </cell>
          <cell r="B7591" t="str">
            <v>BOCA PARA BUEIRO SIMPLES TUBULAR D = 100 CM EM GABIÃO, ALAS COM ESCONSIDADE DE 45°, INCLUINDO FÔRMAS E MATERIAIS. AF_07/2021</v>
          </cell>
          <cell r="C7591" t="str">
            <v>UN</v>
          </cell>
          <cell r="D7591">
            <v>9738.39</v>
          </cell>
          <cell r="E7591">
            <v>1998.97</v>
          </cell>
          <cell r="F7591">
            <v>11737.36</v>
          </cell>
        </row>
        <row r="7592">
          <cell r="A7592">
            <v>102777</v>
          </cell>
          <cell r="B7592" t="str">
            <v>BOCA PARA BUEIRO SIMPLES TUBULAR D = 120 CM EM GABIÃO, ALAS COM ESCONSIDADE DE 45°, INCLUINDO FÔRMAS E MATERIAIS. AF_07/2021</v>
          </cell>
          <cell r="C7592" t="str">
            <v>UN</v>
          </cell>
          <cell r="D7592">
            <v>14710.16</v>
          </cell>
          <cell r="E7592">
            <v>3034.87</v>
          </cell>
          <cell r="F7592">
            <v>17745.03</v>
          </cell>
        </row>
        <row r="7593">
          <cell r="A7593">
            <v>102778</v>
          </cell>
          <cell r="B7593" t="str">
            <v>BOCA PARA BUEIRO SIMPLES TUBULAR D = 150 CM EM GABIÃO, ALAS COM ESCONSIDADE DE 45°, INCLUINDO FÔRMAS E MATERIAIS. AF_07/2021</v>
          </cell>
          <cell r="C7593" t="str">
            <v>UN</v>
          </cell>
          <cell r="D7593">
            <v>23282.01</v>
          </cell>
          <cell r="E7593">
            <v>3232.05</v>
          </cell>
          <cell r="F7593">
            <v>26514.06</v>
          </cell>
        </row>
        <row r="7594">
          <cell r="A7594">
            <v>102791</v>
          </cell>
          <cell r="B7594" t="str">
            <v>BOCA PARA BUEIRO SIMPLES CELULAR 150 X 150 CM EM GABIÃO, ALAS COM ESCONSIDADE DE 45°, INCLUINDO FÔRMAS E MATERIAIS. AF_07/2021</v>
          </cell>
          <cell r="C7594" t="str">
            <v>UN</v>
          </cell>
          <cell r="D7594">
            <v>24312.26</v>
          </cell>
          <cell r="E7594">
            <v>4376.7</v>
          </cell>
          <cell r="F7594">
            <v>28688.959999999999</v>
          </cell>
        </row>
        <row r="7595">
          <cell r="A7595">
            <v>102792</v>
          </cell>
          <cell r="B7595" t="str">
            <v>BOCA PARA BUEIRO SIMPLES CELULAR 200 X 200 CM EM GABIÃO, ALAS COM ESCONSIDADE DE 45°, INCLUINDO FÔRMAS E MATERIAIS. AF_07/2021</v>
          </cell>
          <cell r="C7595" t="str">
            <v>UN</v>
          </cell>
          <cell r="D7595">
            <v>39981.65</v>
          </cell>
          <cell r="E7595">
            <v>6685.46</v>
          </cell>
          <cell r="F7595">
            <v>46667.11</v>
          </cell>
        </row>
        <row r="7596">
          <cell r="A7596">
            <v>102793</v>
          </cell>
          <cell r="B7596" t="str">
            <v>BOCA PARA BUEIRO SIMPLES CELULAR 250 X 250 CM EM GABIÃO, ALAS COM ESCONSIDADE DE 45°, INCLUINDO FÔRMAS E MATERIAIS. AF_07/2021</v>
          </cell>
          <cell r="C7596" t="str">
            <v>UN</v>
          </cell>
          <cell r="D7596">
            <v>54601.26</v>
          </cell>
          <cell r="E7596">
            <v>8289.6299999999992</v>
          </cell>
          <cell r="F7596">
            <v>62890.89</v>
          </cell>
        </row>
        <row r="7597">
          <cell r="A7597">
            <v>102794</v>
          </cell>
          <cell r="B7597" t="str">
            <v>BOCA PARA BUEIRO SIMPLES CELULAR 300 X 300 CM EM GABIÃO, ALAS COM ESCONSIDADE DE 45°, INCLUINDO FÔRMAS E MATERIAIS. AF_07/2021</v>
          </cell>
          <cell r="C7597" t="str">
            <v>UN</v>
          </cell>
          <cell r="D7597">
            <v>78405.41</v>
          </cell>
          <cell r="E7597">
            <v>11597</v>
          </cell>
          <cell r="F7597">
            <v>90002.41</v>
          </cell>
        </row>
        <row r="7598">
          <cell r="A7598"/>
          <cell r="B7598" t="str">
            <v>BOCA P/ BUEIRO DUPLO</v>
          </cell>
          <cell r="C7598"/>
          <cell r="D7598"/>
          <cell r="E7598"/>
          <cell r="F7598"/>
        </row>
        <row r="7599">
          <cell r="A7599">
            <v>102743</v>
          </cell>
          <cell r="B7599" t="str">
            <v>BOCA PARA BUEIRO DUPLO TUBULAR D = 80 CM EM CONCRETO, ALAS COM ESCONSIDADE DE 0°, INCLUINDO FÔRMAS E MATERIAIS. AF_07/2021</v>
          </cell>
          <cell r="C7599" t="str">
            <v>UN</v>
          </cell>
          <cell r="D7599">
            <v>3347.3</v>
          </cell>
          <cell r="E7599">
            <v>910</v>
          </cell>
          <cell r="F7599">
            <v>4257.3</v>
          </cell>
        </row>
        <row r="7600">
          <cell r="A7600">
            <v>102744</v>
          </cell>
          <cell r="B7600" t="str">
            <v>BOCA PARA BUEIRO DUPLO TUBULAR D = 100 CM EM CONCRETO, ALAS COM ESCONSIDADE DE 0°, INCLUINDO FÔRMAS E MATERIAIS. AF_07/2021</v>
          </cell>
          <cell r="C7600" t="str">
            <v>UN</v>
          </cell>
          <cell r="D7600">
            <v>5054.41</v>
          </cell>
          <cell r="E7600">
            <v>1329.48</v>
          </cell>
          <cell r="F7600">
            <v>6383.89</v>
          </cell>
        </row>
        <row r="7601">
          <cell r="A7601">
            <v>102745</v>
          </cell>
          <cell r="B7601" t="str">
            <v>BOCA PARA BUEIRO DUPLO TUBULAR D = 120 CM EM CONCRETO, ALAS COM ESCONSIDADE DE 0°, INCLUINDO FÔRMAS E MATERIAIS. AF_07/2021</v>
          </cell>
          <cell r="C7601" t="str">
            <v>UN</v>
          </cell>
          <cell r="D7601">
            <v>7155.8</v>
          </cell>
          <cell r="E7601">
            <v>1823.94</v>
          </cell>
          <cell r="F7601">
            <v>8979.74</v>
          </cell>
        </row>
        <row r="7602">
          <cell r="A7602">
            <v>102746</v>
          </cell>
          <cell r="B7602" t="str">
            <v>BOCA PARA BUEIRO DUPLO TUBULAR D = 150 CM EM CONCRETO, ALAS COM ESCONSIDADE DE 0°, INCLUINDO FÔRMAS E MATERIAIS. AF_07/2021</v>
          </cell>
          <cell r="C7602" t="str">
            <v>UN</v>
          </cell>
          <cell r="D7602">
            <v>12497.87</v>
          </cell>
          <cell r="E7602">
            <v>3079.42</v>
          </cell>
          <cell r="F7602">
            <v>15577.29</v>
          </cell>
        </row>
        <row r="7603">
          <cell r="A7603">
            <v>102755</v>
          </cell>
          <cell r="B7603" t="str">
            <v>BOCA PARA BUEIRO DUPLO TUBULAR D = 100 CM EM CONCRETO, ALAS COM ESCONSIDADE DE 30°, INCLUINDO FÔRMAS E MATERIAIS. AF_07/2021</v>
          </cell>
          <cell r="C7603" t="str">
            <v>UN</v>
          </cell>
          <cell r="D7603">
            <v>8001.09</v>
          </cell>
          <cell r="E7603">
            <v>1931.3</v>
          </cell>
          <cell r="F7603">
            <v>9932.39</v>
          </cell>
        </row>
        <row r="7604">
          <cell r="A7604">
            <v>102756</v>
          </cell>
          <cell r="B7604" t="str">
            <v>BOCA PARA BUEIRO DUPLO TUBULAR D = 120 CM EM CONCRETO, ALAS COM ESCONSIDADE DE 30°, INCLUINDO FÔRMAS E MATERIAIS. AF_07/2021</v>
          </cell>
          <cell r="C7604" t="str">
            <v>UN</v>
          </cell>
          <cell r="D7604">
            <v>11988.99</v>
          </cell>
          <cell r="E7604">
            <v>2780.5</v>
          </cell>
          <cell r="F7604">
            <v>14769.49</v>
          </cell>
        </row>
        <row r="7605">
          <cell r="A7605">
            <v>102757</v>
          </cell>
          <cell r="B7605" t="str">
            <v>BOCA PARA BUEIRO DUPLO TUBULAR D = 150 CM EM CONCRETO, ALAS COM ESCONSIDADE DE 30°, INCLUINDO FÔRMAS E MATERIAIS. AF_07/2021</v>
          </cell>
          <cell r="C7605" t="str">
            <v>UN</v>
          </cell>
          <cell r="D7605">
            <v>22480.22</v>
          </cell>
          <cell r="E7605">
            <v>5009.87</v>
          </cell>
          <cell r="F7605">
            <v>27490.09</v>
          </cell>
        </row>
        <row r="7606">
          <cell r="A7606">
            <v>102765</v>
          </cell>
          <cell r="B7606" t="str">
            <v>BOCA PARA BUEIRO DUPLO CELULAR 150 X 150 CM EM CONCRETO, ALAS COM ESCONSIDADE DE 30°, INCLUINDO FÔRMAS E MATERIAIS. AF_07/2021</v>
          </cell>
          <cell r="C7606" t="str">
            <v>UN</v>
          </cell>
          <cell r="D7606">
            <v>11692.17</v>
          </cell>
          <cell r="E7606">
            <v>3446.4</v>
          </cell>
          <cell r="F7606">
            <v>15138.57</v>
          </cell>
        </row>
        <row r="7607">
          <cell r="A7607">
            <v>102766</v>
          </cell>
          <cell r="B7607" t="str">
            <v>BOCA PARA BUEIRO DUPLO CELULAR 200 X 200 CM EM CONCRETO, ALAS COM ESCONSIDADE DE 30°, INCLUINDO FÔRMAS E MATERIAIS. AF_07/2021</v>
          </cell>
          <cell r="C7607" t="str">
            <v>UN</v>
          </cell>
          <cell r="D7607">
            <v>17998.52</v>
          </cell>
          <cell r="E7607">
            <v>4801.8100000000004</v>
          </cell>
          <cell r="F7607">
            <v>22800.33</v>
          </cell>
        </row>
        <row r="7608">
          <cell r="A7608">
            <v>102767</v>
          </cell>
          <cell r="B7608" t="str">
            <v>BOCA PARA BUEIRO DUPLO CELULAR 250 X 250 CM EM CONCRETO, ALAS COM ESCONSIDADE DE 30°, INCLUINDO FÔRMAS E MATERIAIS. AF_07/2021</v>
          </cell>
          <cell r="C7608" t="str">
            <v>UN</v>
          </cell>
          <cell r="D7608">
            <v>25477.7</v>
          </cell>
          <cell r="E7608">
            <v>6492.54</v>
          </cell>
          <cell r="F7608">
            <v>31970.240000000002</v>
          </cell>
        </row>
        <row r="7609">
          <cell r="A7609">
            <v>102768</v>
          </cell>
          <cell r="B7609" t="str">
            <v>BOCA PARA BUEIRO DUPLO CELULAR 300 X 300 CM EM CONCRETO, ALAS COM ESCONSIDADE DE 30°, INCLUINDO FÔRMAS E MATERIAIS. AF_07/2021</v>
          </cell>
          <cell r="C7609" t="str">
            <v>UN</v>
          </cell>
          <cell r="D7609">
            <v>36313.68</v>
          </cell>
          <cell r="E7609">
            <v>8376.75</v>
          </cell>
          <cell r="F7609">
            <v>44690.43</v>
          </cell>
        </row>
        <row r="7610">
          <cell r="A7610">
            <v>102779</v>
          </cell>
          <cell r="B7610" t="str">
            <v>BOCA PARA BUEIRO DUPLO TUBULAR D = 40 CM EM GABIÃO, ALAS COM ESCONSIDADE DE 45°, INCLUINDO FÔRMAS E MATERIAIS. AF_07/2021</v>
          </cell>
          <cell r="C7610" t="str">
            <v>UN</v>
          </cell>
          <cell r="D7610">
            <v>6555.15</v>
          </cell>
          <cell r="E7610">
            <v>1329.37</v>
          </cell>
          <cell r="F7610">
            <v>7884.52</v>
          </cell>
        </row>
        <row r="7611">
          <cell r="A7611">
            <v>102780</v>
          </cell>
          <cell r="B7611" t="str">
            <v>BOCA PARA BUEIRO DUPLO TUBULAR D = 60 CM EM GABIÃO, ALAS COM ESCONSIDADE DE 45°, INCLUINDO FÔRMAS E MATERIAIS. AF_07/2021</v>
          </cell>
          <cell r="C7611" t="str">
            <v>UN</v>
          </cell>
          <cell r="D7611">
            <v>7547.85</v>
          </cell>
          <cell r="E7611">
            <v>1528.29</v>
          </cell>
          <cell r="F7611">
            <v>9076.14</v>
          </cell>
        </row>
        <row r="7612">
          <cell r="A7612">
            <v>102781</v>
          </cell>
          <cell r="B7612" t="str">
            <v>BOCA PARA BUEIRO DUPLO TUBULAR D = 80 CM EM GABIÃO, ALAS COM ESCONSIDADE DE 45°, INCLUINDO FÔRMAS E MATERIAIS. AF_07/2021</v>
          </cell>
          <cell r="C7612" t="str">
            <v>UN</v>
          </cell>
          <cell r="D7612">
            <v>11129</v>
          </cell>
          <cell r="E7612">
            <v>2281.58</v>
          </cell>
          <cell r="F7612">
            <v>13410.58</v>
          </cell>
        </row>
        <row r="7613">
          <cell r="A7613">
            <v>102782</v>
          </cell>
          <cell r="B7613" t="str">
            <v>BOCA PARA BUEIRO DUPLO TUBULAR D = 100 CM EM GABIÃO, ALAS COM ESCONSIDADE DE 45°, INCLUINDO FÔRMAS E MATERIAIS. AF_07/2021</v>
          </cell>
          <cell r="C7613" t="str">
            <v>UN</v>
          </cell>
          <cell r="D7613">
            <v>12598.57</v>
          </cell>
          <cell r="E7613">
            <v>2333.36</v>
          </cell>
          <cell r="F7613">
            <v>14931.93</v>
          </cell>
        </row>
        <row r="7614">
          <cell r="A7614">
            <v>102783</v>
          </cell>
          <cell r="B7614" t="str">
            <v>BOCA PARA BUEIRO DUPLO TUBULAR D = 120 CM EM GABIÃO, ALAS COM ESCONSIDADE DE 45°, INCLUINDO FÔRMAS E MATERIAIS. AF_07/2021</v>
          </cell>
          <cell r="C7614" t="str">
            <v>UN</v>
          </cell>
          <cell r="D7614">
            <v>16577.61</v>
          </cell>
          <cell r="E7614">
            <v>3170.37</v>
          </cell>
          <cell r="F7614">
            <v>19747.98</v>
          </cell>
        </row>
        <row r="7615">
          <cell r="A7615">
            <v>102784</v>
          </cell>
          <cell r="B7615" t="str">
            <v>BOCA PARA BUEIRO DUPLO TUBULAR D = 150 CM EM GABIÃO, ALAS COM ESCONSIDADE DE 45°, INCLUINDO FÔRMAS E MATERIAIS. AF_07/2021</v>
          </cell>
          <cell r="C7615" t="str">
            <v>UN</v>
          </cell>
          <cell r="D7615">
            <v>27567.96</v>
          </cell>
          <cell r="E7615">
            <v>3330.61</v>
          </cell>
          <cell r="F7615">
            <v>30898.57</v>
          </cell>
        </row>
        <row r="7616">
          <cell r="A7616">
            <v>102795</v>
          </cell>
          <cell r="B7616" t="str">
            <v>BOCA PARA BUEIRO DUPLO CELULAR 150 X 150 CM EM GABIÃO, ALAS COM ESCONSIDADE DE 45°, INCLUINDO FÔRMAS E MATERIAIS. AF_07/2021</v>
          </cell>
          <cell r="C7616" t="str">
            <v>UN</v>
          </cell>
          <cell r="D7616">
            <v>25973.91</v>
          </cell>
          <cell r="E7616">
            <v>4665.57</v>
          </cell>
          <cell r="F7616">
            <v>30639.48</v>
          </cell>
        </row>
        <row r="7617">
          <cell r="A7617">
            <v>102796</v>
          </cell>
          <cell r="B7617" t="str">
            <v>BOCA PARA BUEIRO DUPLO CELULAR 200 X 200 CM EM GABIÃO, ALAS COM ESCONSIDADE DE 45°, INCLUINDO FÔRMAS E MATERIAIS. AF_07/2021</v>
          </cell>
          <cell r="C7617" t="str">
            <v>UN</v>
          </cell>
          <cell r="D7617">
            <v>42410.22</v>
          </cell>
          <cell r="E7617">
            <v>7002.02</v>
          </cell>
          <cell r="F7617">
            <v>49412.24</v>
          </cell>
        </row>
        <row r="7618">
          <cell r="A7618">
            <v>102797</v>
          </cell>
          <cell r="B7618" t="str">
            <v>BOCA PARA BUEIRO DUPLO CELULAR 250 X 250 CM EM GABIÃO, ALAS COM ESCONSIDADE DE 45°, INCLUINDO FÔRMAS E MATERIAIS. AF_07/2021</v>
          </cell>
          <cell r="C7618" t="str">
            <v>UN</v>
          </cell>
          <cell r="D7618">
            <v>60504.05</v>
          </cell>
          <cell r="E7618">
            <v>9606.7000000000007</v>
          </cell>
          <cell r="F7618">
            <v>70110.75</v>
          </cell>
        </row>
        <row r="7619">
          <cell r="A7619">
            <v>102798</v>
          </cell>
          <cell r="B7619" t="str">
            <v>BOCA PARA BUEIRO DUPLO CELULAR 300 X 300 CM EM GABIÃO, ALAS COM ESCONSIDADE DE 45°, INCLUINDO FÔRMAS E MATERIAIS. AF_07/2021</v>
          </cell>
          <cell r="C7619" t="str">
            <v>UN</v>
          </cell>
          <cell r="D7619">
            <v>74182.259999999995</v>
          </cell>
          <cell r="E7619">
            <v>11567.17</v>
          </cell>
          <cell r="F7619">
            <v>85749.43</v>
          </cell>
        </row>
        <row r="7620">
          <cell r="A7620"/>
          <cell r="B7620" t="str">
            <v>BOCA P/ BUEIRO TRIPLO</v>
          </cell>
          <cell r="C7620"/>
          <cell r="D7620"/>
          <cell r="E7620"/>
          <cell r="F7620"/>
        </row>
        <row r="7621">
          <cell r="A7621">
            <v>102747</v>
          </cell>
          <cell r="B7621" t="str">
            <v>BOCA PARA BUEIRO TRIPLO TUBULAR D = 100 CM EM CONCRETO, ALAS COM ESCONSIDADE DE 0°, INCLUINDO FÔRMAS E MATERIAIS. AF_07/2021</v>
          </cell>
          <cell r="C7621" t="str">
            <v>UN</v>
          </cell>
          <cell r="D7621">
            <v>6294.63</v>
          </cell>
          <cell r="E7621">
            <v>1628.11</v>
          </cell>
          <cell r="F7621">
            <v>7922.74</v>
          </cell>
        </row>
        <row r="7622">
          <cell r="A7622">
            <v>102748</v>
          </cell>
          <cell r="B7622" t="str">
            <v>BOCA PARA BUEIRO TRIPLO TUBULAR D = 120 CM EM CONCRETO, ALAS COM ESCONSIDADE DE 0°, INCLUINDO FÔRMAS E MATERIAIS. AF_07/2021</v>
          </cell>
          <cell r="C7622" t="str">
            <v>UN</v>
          </cell>
          <cell r="D7622">
            <v>8869.9699999999993</v>
          </cell>
          <cell r="E7622">
            <v>2225.84</v>
          </cell>
          <cell r="F7622">
            <v>11095.81</v>
          </cell>
        </row>
        <row r="7623">
          <cell r="A7623">
            <v>102749</v>
          </cell>
          <cell r="B7623" t="str">
            <v>BOCA PARA BUEIRO TRIPLO TUBULAR D = 150 CM EM CONCRETO, ALAS COM ESCONSIDADE DE 0°, INCLUINDO FÔRMAS E MATERIAIS. AF_07/2021</v>
          </cell>
          <cell r="C7623" t="str">
            <v>UN</v>
          </cell>
          <cell r="D7623">
            <v>15340.79</v>
          </cell>
          <cell r="E7623">
            <v>3720.97</v>
          </cell>
          <cell r="F7623">
            <v>19061.759999999998</v>
          </cell>
        </row>
        <row r="7624">
          <cell r="A7624">
            <v>102758</v>
          </cell>
          <cell r="B7624" t="str">
            <v>BOCA PARA BUEIRO TRIPLO TUBULAR D = 100 CM EM CONCRETO, ALAS COM ESCONSIDADE DE 30°, INCLUINDO FÔRMAS E MATERIAIS. AF_07/2021</v>
          </cell>
          <cell r="C7624" t="str">
            <v>UN</v>
          </cell>
          <cell r="D7624">
            <v>10320.549999999999</v>
          </cell>
          <cell r="E7624">
            <v>2447.46</v>
          </cell>
          <cell r="F7624">
            <v>12768.01</v>
          </cell>
        </row>
        <row r="7625">
          <cell r="A7625">
            <v>102759</v>
          </cell>
          <cell r="B7625" t="str">
            <v>BOCA PARA BUEIRO TRIPLO TUBULAR D = 120 CM EM CONCRETO, ALAS COM ESCONSIDADE DE 30°, INCLUINDO FÔRMAS E MATERIAIS. AF_07/2021</v>
          </cell>
          <cell r="C7625" t="str">
            <v>UN</v>
          </cell>
          <cell r="D7625">
            <v>15492.14</v>
          </cell>
          <cell r="E7625">
            <v>3528.49</v>
          </cell>
          <cell r="F7625">
            <v>19020.63</v>
          </cell>
        </row>
        <row r="7626">
          <cell r="A7626">
            <v>102760</v>
          </cell>
          <cell r="B7626" t="str">
            <v>BOCA PARA BUEIRO TRIPLO TUBULAR D = 150 CM EM CONCRETO, ALAS COM ESCONSIDADE DE 30°, INCLUINDO FÔRMAS E MATERIAIS. AF_07/2021</v>
          </cell>
          <cell r="C7626" t="str">
            <v>UN</v>
          </cell>
          <cell r="D7626">
            <v>28777.55</v>
          </cell>
          <cell r="E7626">
            <v>6298.57</v>
          </cell>
          <cell r="F7626">
            <v>35076.120000000003</v>
          </cell>
        </row>
        <row r="7627">
          <cell r="A7627">
            <v>102769</v>
          </cell>
          <cell r="B7627" t="str">
            <v>BOCA PARA BUEIRO TRIPLO CELULAR 150 X 150 CM EM CONCRETO, ALAS COM ESCONSIDADE DE 30°, INCLUINDO FÔRMAS E MATERIAIS. AF_07/2021</v>
          </cell>
          <cell r="C7627" t="str">
            <v>UN</v>
          </cell>
          <cell r="D7627">
            <v>13584.31</v>
          </cell>
          <cell r="E7627">
            <v>3894.84</v>
          </cell>
          <cell r="F7627">
            <v>17479.150000000001</v>
          </cell>
        </row>
        <row r="7628">
          <cell r="A7628">
            <v>102770</v>
          </cell>
          <cell r="B7628" t="str">
            <v>BOCA PARA BUEIRO TRIPLO CELULAR 200 X 200 CM EM CONCRETO, ALAS COM ESCONSIDADE DE 30°, INCLUINDO FÔRMAS E MATERIAIS. AF_07/2021</v>
          </cell>
          <cell r="C7628" t="str">
            <v>UN</v>
          </cell>
          <cell r="D7628">
            <v>21206.69</v>
          </cell>
          <cell r="E7628">
            <v>5629.58</v>
          </cell>
          <cell r="F7628">
            <v>26836.27</v>
          </cell>
        </row>
        <row r="7629">
          <cell r="A7629">
            <v>102771</v>
          </cell>
          <cell r="B7629" t="str">
            <v>BOCA PARA BUEIRO TRIPLO CELULAR 250 X 250 CM EM CONCRETO, ALAS COM ESCONSIDADE DE 30°, INCLUINDO FÔRMAS E MATERIAIS. AF_07/2021</v>
          </cell>
          <cell r="C7629" t="str">
            <v>UN</v>
          </cell>
          <cell r="D7629">
            <v>30001.07</v>
          </cell>
          <cell r="E7629">
            <v>7606.5</v>
          </cell>
          <cell r="F7629">
            <v>37607.57</v>
          </cell>
        </row>
        <row r="7630">
          <cell r="A7630">
            <v>102772</v>
          </cell>
          <cell r="B7630" t="str">
            <v>BOCA PARA BUEIRO TRIPLO CELULAR 300 X 300 CM EM CONCRETO, ALAS COM ESCONSIDADE DE 30°, INCLUINDO FÔRMAS E MATERIAIS. AF_07/2021</v>
          </cell>
          <cell r="C7630" t="str">
            <v>UN</v>
          </cell>
          <cell r="D7630">
            <v>43177.03</v>
          </cell>
          <cell r="E7630">
            <v>9819.5</v>
          </cell>
          <cell r="F7630">
            <v>52996.53</v>
          </cell>
        </row>
        <row r="7631">
          <cell r="A7631">
            <v>102785</v>
          </cell>
          <cell r="B7631" t="str">
            <v>BOCA PARA BUEIRO TRIPLO TUBULAR D = 40 CM EM GABIÃO, ALAS COM ESCONSIDADE DE 45°, INCLUINDO FÔRMAS E MATERIAIS. AF_07/2021</v>
          </cell>
          <cell r="C7631" t="str">
            <v>UN</v>
          </cell>
          <cell r="D7631">
            <v>7547.85</v>
          </cell>
          <cell r="E7631">
            <v>1528.29</v>
          </cell>
          <cell r="F7631">
            <v>9076.14</v>
          </cell>
        </row>
        <row r="7632">
          <cell r="A7632">
            <v>102786</v>
          </cell>
          <cell r="B7632" t="str">
            <v>BOCA PARA BUEIRO TRIPLO TUBULAR D = 60 CM EM GABIÃO, ALAS COM ESCONSIDADE DE 45°, INCLUINDO FÔRMAS E MATERIAIS. AF_07/2021</v>
          </cell>
          <cell r="C7632" t="str">
            <v>UN</v>
          </cell>
          <cell r="D7632">
            <v>8619.52</v>
          </cell>
          <cell r="E7632">
            <v>1496.36</v>
          </cell>
          <cell r="F7632">
            <v>10115.879999999999</v>
          </cell>
        </row>
        <row r="7633">
          <cell r="A7633">
            <v>102787</v>
          </cell>
          <cell r="B7633" t="str">
            <v>BOCA PARA BUEIRO TRIPLO TUBULAR D = 80 CM EM GABIÃO, ALAS COM ESCONSIDADE DE 45°, INCLUINDO FÔRMAS E MATERIAIS. AF_07/2021</v>
          </cell>
          <cell r="C7633" t="str">
            <v>UN</v>
          </cell>
          <cell r="D7633">
            <v>12598.57</v>
          </cell>
          <cell r="E7633">
            <v>2333.36</v>
          </cell>
          <cell r="F7633">
            <v>14931.93</v>
          </cell>
        </row>
        <row r="7634">
          <cell r="A7634">
            <v>102788</v>
          </cell>
          <cell r="B7634" t="str">
            <v>BOCA PARA BUEIRO TRIPLO TUBULAR D = 100 CM EM GABIÃO, ALAS COM ESCONSIDADE DE 45°, INCLUINDO FÔRMAS E MATERIAIS. AF_07/2021</v>
          </cell>
          <cell r="C7634" t="str">
            <v>UN</v>
          </cell>
          <cell r="D7634">
            <v>14082.96</v>
          </cell>
          <cell r="E7634">
            <v>2341.83</v>
          </cell>
          <cell r="F7634">
            <v>16424.79</v>
          </cell>
        </row>
        <row r="7635">
          <cell r="A7635">
            <v>102789</v>
          </cell>
          <cell r="B7635" t="str">
            <v>BOCA PARA BUEIRO TRIPLO TUBULAR D = 120 CM EM GABIÃO, ALAS COM ESCONSIDADE DE 45°, INCLUINDO FÔRMAS E MATERIAIS. AF_07/2021</v>
          </cell>
          <cell r="C7635" t="str">
            <v>UN</v>
          </cell>
          <cell r="D7635">
            <v>18533.900000000001</v>
          </cell>
          <cell r="E7635">
            <v>3046.16</v>
          </cell>
          <cell r="F7635">
            <v>21580.06</v>
          </cell>
        </row>
        <row r="7636">
          <cell r="A7636">
            <v>102790</v>
          </cell>
          <cell r="B7636" t="str">
            <v>BOCA PARA BUEIRO TRIPLO TUBULAR D = 150 CM EM GABIÃO, ALAS COM ESCONSIDADE DE 45°, INCLUINDO FÔRMAS E MATERIAIS. AF_07/2021</v>
          </cell>
          <cell r="C7636" t="str">
            <v>UN</v>
          </cell>
          <cell r="D7636">
            <v>31607.15</v>
          </cell>
          <cell r="E7636">
            <v>4150.5600000000004</v>
          </cell>
          <cell r="F7636">
            <v>35757.71</v>
          </cell>
        </row>
        <row r="7637">
          <cell r="A7637">
            <v>102799</v>
          </cell>
          <cell r="B7637" t="str">
            <v>BOCA PARA BUEIRO TRIPLO CELULAR 150 X 150 CM EM GABIÃO, ALAS COM ESCONSIDADE DE 45°, INCLUINDO FÔRMAS E MATERIAIS. AF_07/2021</v>
          </cell>
          <cell r="C7637" t="str">
            <v>UN</v>
          </cell>
          <cell r="D7637">
            <v>26504.45</v>
          </cell>
          <cell r="E7637">
            <v>4777.17</v>
          </cell>
          <cell r="F7637">
            <v>31281.62</v>
          </cell>
        </row>
        <row r="7638">
          <cell r="A7638">
            <v>102800</v>
          </cell>
          <cell r="B7638" t="str">
            <v>BOCA PARA BUEIRO TRIPLO CELULAR 200 X 200 CM EM GABIÃO, ALAS COM ESCONSIDADE DE 45°, INCLUINDO FÔRMAS E MATERIAIS. AF_07/2021</v>
          </cell>
          <cell r="C7638" t="str">
            <v>UN</v>
          </cell>
          <cell r="D7638">
            <v>46553.16</v>
          </cell>
          <cell r="E7638">
            <v>7710.16</v>
          </cell>
          <cell r="F7638">
            <v>54263.32</v>
          </cell>
        </row>
        <row r="7639">
          <cell r="A7639">
            <v>102801</v>
          </cell>
          <cell r="B7639" t="str">
            <v>BOCA PARA BUEIRO TRIPLO CELULAR 250 X 250 CM EM GABIÃO, ALAS COM ESCONSIDADE DE 45°, INCLUINDO FÔRMAS E MATERIAIS. AF_07/2021</v>
          </cell>
          <cell r="C7639" t="str">
            <v>UN</v>
          </cell>
          <cell r="D7639">
            <v>65698.91</v>
          </cell>
          <cell r="E7639">
            <v>10340.629999999999</v>
          </cell>
          <cell r="F7639">
            <v>76039.539999999994</v>
          </cell>
        </row>
        <row r="7640">
          <cell r="A7640">
            <v>102802</v>
          </cell>
          <cell r="B7640" t="str">
            <v>BOCA PARA BUEIRO TRIPLO CELULAR 300 X 300 CM EM GABIÃO, ALAS COM ESCONSIDADE DE 45°, INCLUINDO FÔRMAS E MATERIAIS. AF_07/2021</v>
          </cell>
          <cell r="C7640" t="str">
            <v>UN</v>
          </cell>
          <cell r="D7640">
            <v>78867.28</v>
          </cell>
          <cell r="E7640">
            <v>12287.83</v>
          </cell>
          <cell r="F7640">
            <v>91155.11</v>
          </cell>
        </row>
        <row r="7641">
          <cell r="A7641"/>
          <cell r="B7641" t="str">
            <v>POÇO DE INSPEÇÃO CIRCULAR P/ DRENAGEM</v>
          </cell>
          <cell r="C7641"/>
          <cell r="D7641"/>
          <cell r="E7641"/>
          <cell r="F7641"/>
        </row>
        <row r="7642">
          <cell r="A7642">
            <v>99272</v>
          </cell>
          <cell r="B7642" t="str">
            <v>POÇO DE INSPEÇÃO CIRCULAR PARA DRENAGEM, EM ALVENARIA COM TIJOLOS CERÂMICOS MACIÇOS, DIÂMETRO INTERNO = 0,60 M, PROFUNDIDADE = 0,95 M, EXCLUINDO TAMPÃO. AF_12/2020_PA</v>
          </cell>
          <cell r="C7642" t="str">
            <v>UN</v>
          </cell>
          <cell r="D7642">
            <v>706.14</v>
          </cell>
          <cell r="E7642">
            <v>377.86</v>
          </cell>
          <cell r="F7642">
            <v>1084</v>
          </cell>
        </row>
        <row r="7643">
          <cell r="A7643">
            <v>99273</v>
          </cell>
          <cell r="B7643" t="str">
            <v>POÇO DE INSPEÇÃO CIRCULAR PARA DRENAGEM, EM ALVENARIA COM TIJOLOS CERÂMICOS MACIÇOS, DIÂMETRO INTERNO = 0,60 M, PROFUNDIDADE = 1,45 M, EXCLUINDO TAMPÃO. AF_12/2020_PA</v>
          </cell>
          <cell r="C7643" t="str">
            <v>UN</v>
          </cell>
          <cell r="D7643">
            <v>987.64</v>
          </cell>
          <cell r="E7643">
            <v>554.71</v>
          </cell>
          <cell r="F7643">
            <v>1542.35</v>
          </cell>
        </row>
        <row r="7644">
          <cell r="A7644"/>
          <cell r="B7644" t="str">
            <v>CHAMINÉ PARA POÇO DE VISITA P/ DRENAGEM</v>
          </cell>
          <cell r="C7644"/>
          <cell r="D7644"/>
          <cell r="E7644"/>
          <cell r="F7644"/>
        </row>
        <row r="7645">
          <cell r="A7645">
            <v>99318</v>
          </cell>
          <cell r="B7645" t="str">
            <v>CHAMINÉ CIRCULAR PARA POÇO DE VISITA PARA DRENAGEM, EM CONCRETO PRÉ-MOLDADO, DIÂMETRO INTERNO = 0,6 M. AF_12/2020</v>
          </cell>
          <cell r="C7645" t="str">
            <v>M</v>
          </cell>
          <cell r="D7645">
            <v>196.56</v>
          </cell>
          <cell r="E7645">
            <v>15.04</v>
          </cell>
          <cell r="F7645">
            <v>211.6</v>
          </cell>
        </row>
        <row r="7646">
          <cell r="A7646">
            <v>99319</v>
          </cell>
          <cell r="B7646" t="str">
            <v>CHAMINÉ CIRCULAR PARA POÇO DE VISITA PARA DRENAGEM, EM ALVENARIA COM TIJOLOS CERÂMICOS MACIÇOS, DIÂMETRO INTERNO = 0,6 M. AF_12/2020</v>
          </cell>
          <cell r="C7646" t="str">
            <v>M</v>
          </cell>
          <cell r="D7646">
            <v>559.48</v>
          </cell>
          <cell r="E7646">
            <v>352.54</v>
          </cell>
          <cell r="F7646">
            <v>912.02</v>
          </cell>
        </row>
        <row r="7647">
          <cell r="A7647"/>
          <cell r="B7647" t="str">
            <v>BASE PARA POÇO DE VISITA CIRCULAR P/ DRENAGEM</v>
          </cell>
          <cell r="C7647"/>
          <cell r="D7647"/>
          <cell r="E7647"/>
          <cell r="F7647"/>
        </row>
        <row r="7648">
          <cell r="A7648">
            <v>99242</v>
          </cell>
          <cell r="B7648" t="str">
            <v>BASE PARA POÇO DE VISITA CIRCULAR PARA DRENAGEM, EM ALVENARIA COM TIJOLOS CERÂMICOS MACIÇOS, DIÂMETRO INTERNO = 1,2 M, PROFUNDIDADE = 1,40 M, EXCLUINDO TAMPÃO. AF_12/2020_PA</v>
          </cell>
          <cell r="C7648" t="str">
            <v>UN</v>
          </cell>
          <cell r="D7648">
            <v>1954.95</v>
          </cell>
          <cell r="E7648">
            <v>977.88</v>
          </cell>
          <cell r="F7648">
            <v>2932.83</v>
          </cell>
        </row>
        <row r="7649">
          <cell r="A7649">
            <v>99248</v>
          </cell>
          <cell r="B7649" t="str">
            <v>BASE PARA POÇO DE VISITA CIRCULAR PARA DRENAGEM, EM ALVENARIA COM TIJOLOS CERÂMICOS MACIÇOS, DIÂMETRO INTERNO = 1,50 M, PROFUNDIDADE = 1,40 M, EXCLUINDO TAMPÃO. AF_12/2020_PA</v>
          </cell>
          <cell r="C7649" t="str">
            <v>UN</v>
          </cell>
          <cell r="D7649">
            <v>2546.54</v>
          </cell>
          <cell r="E7649">
            <v>1210.9100000000001</v>
          </cell>
          <cell r="F7649">
            <v>3757.45</v>
          </cell>
        </row>
        <row r="7650">
          <cell r="A7650">
            <v>99280</v>
          </cell>
          <cell r="B7650" t="str">
            <v>BASE PARA POÇO DE VISITA CIRCULAR PARA DRENAGEM, EM ALVENARIA COM TIJOLOS CERÂMICOS MACIÇOS, DIÂMETRO INTERNO = 0,80 M, PROFUNDIDADE = 1,40 M, EXCLUINDO TAMPÃO. AF_12/2020_PA</v>
          </cell>
          <cell r="C7650" t="str">
            <v>UN</v>
          </cell>
          <cell r="D7650">
            <v>1303.2</v>
          </cell>
          <cell r="E7650">
            <v>693.78</v>
          </cell>
          <cell r="F7650">
            <v>1996.98</v>
          </cell>
        </row>
        <row r="7651">
          <cell r="A7651">
            <v>99292</v>
          </cell>
          <cell r="B7651" t="str">
            <v>BASE PARA POÇO DE VISITA CIRCULAR PARA DRENAGEM, EM ALVENARIA COM TIJOLOS CERÂMICOS MACIÇOS, DIÂMETRO INTERNO = 1,0 M, PROFUNDIDADE = 1,40 M, EXCLUINDO TAMPÃO. AF_12/2020_PA</v>
          </cell>
          <cell r="C7651" t="str">
            <v>UN</v>
          </cell>
          <cell r="D7651">
            <v>1625.32</v>
          </cell>
          <cell r="E7651">
            <v>840.27</v>
          </cell>
          <cell r="F7651">
            <v>2465.59</v>
          </cell>
        </row>
        <row r="7652">
          <cell r="A7652"/>
          <cell r="B7652" t="str">
            <v>BASE PARA POÇO DE VISITA RETANGULAR P/ DRENAGEM</v>
          </cell>
          <cell r="C7652"/>
          <cell r="D7652"/>
          <cell r="E7652"/>
          <cell r="F7652"/>
        </row>
        <row r="7653">
          <cell r="A7653">
            <v>99244</v>
          </cell>
          <cell r="B7653" t="str">
            <v>BASE PARA POÇO DE VISITA RETANGULAR PARA DRENAGEM, EM ALVENARIA COM BLOCOS DE CONCRETO, DIMENSÕES INTERNAS = 1,5X2 M, PROFUNDIDADE = 1,40 M, EXCLUINDO TAMPÃO. AF_12/2020_PA</v>
          </cell>
          <cell r="C7653" t="str">
            <v>UN</v>
          </cell>
          <cell r="D7653">
            <v>3144.52</v>
          </cell>
          <cell r="E7653">
            <v>1494.07</v>
          </cell>
          <cell r="F7653">
            <v>4638.59</v>
          </cell>
        </row>
        <row r="7654">
          <cell r="A7654">
            <v>99252</v>
          </cell>
          <cell r="B7654" t="str">
            <v>BASE PARA POÇO DE VISITA RETANGULAR PARA DRENAGEM, EM ALVENARIA COM BLOCOS DE CONCRETO, DIMENSÕES INTERNAS = 1X1 M, PROFUNDIDADE = 1,40 M, EXCLUINDO TAMPÃO. AF_12/2020_PA</v>
          </cell>
          <cell r="C7654" t="str">
            <v>UN</v>
          </cell>
          <cell r="D7654">
            <v>1605.1</v>
          </cell>
          <cell r="E7654">
            <v>830.28</v>
          </cell>
          <cell r="F7654">
            <v>2435.38</v>
          </cell>
        </row>
        <row r="7655">
          <cell r="A7655">
            <v>99256</v>
          </cell>
          <cell r="B7655" t="str">
            <v>BASE PARA POÇO DE VISITA RETANGULAR PARA DRENAGEM, EM ALVENARIA COM BLOCOS DE CONCRETO, DIMENSÕES INTERNAS = 1,5X2,5 M, PROFUNDIDADE = 1,40 M, EXCLUINDO TAMPÃO. AF_12/2020_PA</v>
          </cell>
          <cell r="C7655" t="str">
            <v>UN</v>
          </cell>
          <cell r="D7655">
            <v>3704.43</v>
          </cell>
          <cell r="E7655">
            <v>1742.85</v>
          </cell>
          <cell r="F7655">
            <v>5447.28</v>
          </cell>
        </row>
        <row r="7656">
          <cell r="A7656">
            <v>99259</v>
          </cell>
          <cell r="B7656" t="str">
            <v>BASE PARA POÇO DE VISITA RETANGULAR PARA DRENAGEM, EM ALVENARIA COM BLOCOS DE CONCRETO, DIMENSÕES INTERNAS = 1X1,5 M, PROFUNDIDADE = 1,40 M, EXCLUINDO TAMPÃO. AF_12/2020_PA</v>
          </cell>
          <cell r="C7656" t="str">
            <v>UN</v>
          </cell>
          <cell r="D7656">
            <v>2036.81</v>
          </cell>
          <cell r="E7656">
            <v>1040.8900000000001</v>
          </cell>
          <cell r="F7656">
            <v>3077.7</v>
          </cell>
        </row>
        <row r="7657">
          <cell r="A7657">
            <v>99265</v>
          </cell>
          <cell r="B7657" t="str">
            <v>BASE PARA POÇO DE VISITA RETANGULAR PARA DRENAGEM, EM ALVENARIA COM BLOCOS DE CONCRETO, DIMENSÕES INTERNAS = 1X2 M, PROFUNDIDADE = 1,40 M, EXCLUINDO TAMPÃO. AF_12/2020_PA</v>
          </cell>
          <cell r="C7657" t="str">
            <v>UN</v>
          </cell>
          <cell r="D7657">
            <v>2468.4699999999998</v>
          </cell>
          <cell r="E7657">
            <v>1251.5</v>
          </cell>
          <cell r="F7657">
            <v>3719.97</v>
          </cell>
        </row>
        <row r="7658">
          <cell r="A7658">
            <v>99267</v>
          </cell>
          <cell r="B7658" t="str">
            <v>BASE PARA POÇO DE VISITA RETANGULAR PARA DRENAGEM, EM ALVENARIA COM BLOCOS DE CONCRETO, DIMENSÕES INTERNAS = 1X2,5 M, PROFUNDIDADE = 1,40 M, EXCLUINDO TAMPÃO. AF_12/2020_PA</v>
          </cell>
          <cell r="C7658" t="str">
            <v>UN</v>
          </cell>
          <cell r="D7658">
            <v>2900.15</v>
          </cell>
          <cell r="E7658">
            <v>1462.16</v>
          </cell>
          <cell r="F7658">
            <v>4362.3100000000004</v>
          </cell>
        </row>
        <row r="7659">
          <cell r="A7659">
            <v>99271</v>
          </cell>
          <cell r="B7659" t="str">
            <v>BASE PARA POÇO DE VISITA RETANGULAR PARA DRENAGEM, EM ALVENARIA COM BLOCOS DE CONCRETO, DIMENSÕES INTERNAS = 1,5X3 M, PROFUNDIDADE = 1,40 M, EXCLUINDO TAMPÃO. AF_12/2020_PA</v>
          </cell>
          <cell r="C7659" t="str">
            <v>UN</v>
          </cell>
          <cell r="D7659">
            <v>4264.37</v>
          </cell>
          <cell r="E7659">
            <v>1991.47</v>
          </cell>
          <cell r="F7659">
            <v>6255.84</v>
          </cell>
        </row>
        <row r="7660">
          <cell r="A7660">
            <v>99274</v>
          </cell>
          <cell r="B7660" t="str">
            <v>BASE PARA POÇO DE VISITA RETANGULAR PARA DRENAGEM, EM ALVENARIA COM BLOCOS DE CONCRETO, DIMENSÕES INTERNAS = 1X3 M, PROFUNDIDADE = 1,40 M, EXCLUINDO TAMPÃO. AF_12/2020_PA</v>
          </cell>
          <cell r="C7660" t="str">
            <v>UN</v>
          </cell>
          <cell r="D7660">
            <v>3368.7</v>
          </cell>
          <cell r="E7660">
            <v>1672.71</v>
          </cell>
          <cell r="F7660">
            <v>5041.41</v>
          </cell>
        </row>
        <row r="7661">
          <cell r="A7661">
            <v>99279</v>
          </cell>
          <cell r="B7661" t="str">
            <v>BASE PARA POÇO DE VISITA RETANGULAR PARA DRENAGEM, EM ALVENARIA COM BLOCOS DE CONCRETO, DIMENSÕES INTERNAS = 1X3,5 M, PROFUNDIDADE = 1,40 M, EXCLUINDO TAMPÃO. AF_12/2020_PA</v>
          </cell>
          <cell r="C7661" t="str">
            <v>UN</v>
          </cell>
          <cell r="D7661">
            <v>3805.04</v>
          </cell>
          <cell r="E7661">
            <v>1883.27</v>
          </cell>
          <cell r="F7661">
            <v>5688.31</v>
          </cell>
        </row>
        <row r="7662">
          <cell r="A7662">
            <v>99284</v>
          </cell>
          <cell r="B7662" t="str">
            <v>BASE PARA POÇO DE VISITA RETANGULAR PARA DRENAGEM, EM ALVENARIA COM BLOCOS DE CONCRETO, DIMENSÕES INTERNAS = 1,5X3,5 M, PROFUNDIDADE = 1,40 M, EXCLUINDO TAMPÃO. AF_12/2020_PA</v>
          </cell>
          <cell r="C7662" t="str">
            <v>UN</v>
          </cell>
          <cell r="D7662">
            <v>4824.38</v>
          </cell>
          <cell r="E7662">
            <v>2240.1799999999998</v>
          </cell>
          <cell r="F7662">
            <v>7064.56</v>
          </cell>
        </row>
        <row r="7663">
          <cell r="A7663">
            <v>99286</v>
          </cell>
          <cell r="B7663" t="str">
            <v>BASE PARA POÇO DE VISITA RETANGULAR PARA DRENAGEM, EM ALVENARIA COM BLOCOS DE CONCRETO, DIMENSÕES INTERNAS = 1X4 M, PROFUNDIDADE = 1,40 M, EXCLUINDO TAMPÃO. AF_12/2020_PA</v>
          </cell>
          <cell r="C7663" t="str">
            <v>UN</v>
          </cell>
          <cell r="D7663">
            <v>4241.3999999999996</v>
          </cell>
          <cell r="E7663">
            <v>2093.9299999999998</v>
          </cell>
          <cell r="F7663">
            <v>6335.33</v>
          </cell>
        </row>
        <row r="7664">
          <cell r="A7664">
            <v>99287</v>
          </cell>
          <cell r="B7664" t="str">
            <v>BASE PARA POÇO DE VISITA RETANGULAR PARA DRENAGEM, EM ALVENARIA COM BLOCOS DE CONCRETO, DIMENSÕES INTERNAS = 2,5X3 M, PROFUNDIDADE = 1,40 M, EXCLUINDO TAMPÃO. AF_12/2020_PA</v>
          </cell>
          <cell r="C7664" t="str">
            <v>UN</v>
          </cell>
          <cell r="D7664">
            <v>6223.37</v>
          </cell>
          <cell r="E7664">
            <v>2661.17</v>
          </cell>
          <cell r="F7664">
            <v>8884.5400000000009</v>
          </cell>
        </row>
        <row r="7665">
          <cell r="A7665">
            <v>99290</v>
          </cell>
          <cell r="B7665" t="str">
            <v>BASE PARA POÇO DE VISITA RETANGULAR PARA DRENAGEM, EM ALVENARIA COM BLOCOS DE CONCRETO, DIMENSÕES INTERNAS = 1,5X1,5 M, PROFUNDIDADE = 1,40 M, EXCLUINDO TAMPÃO. AF_12/2020_PA</v>
          </cell>
          <cell r="C7665" t="str">
            <v>UN</v>
          </cell>
          <cell r="D7665">
            <v>2555.34</v>
          </cell>
          <cell r="E7665">
            <v>1245.43</v>
          </cell>
          <cell r="F7665">
            <v>3800.77</v>
          </cell>
        </row>
        <row r="7666">
          <cell r="A7666">
            <v>99294</v>
          </cell>
          <cell r="B7666" t="str">
            <v>BASE PARA POÇO DE VISITA RETANGULAR PARA DRENAGEM, EM ALVENARIA COM BLOCOS DE CONCRETO, DIMENSÕES INTERNAS = 1,5X4 M, PROFUNDIDADE = 1,40 M, EXCLUINDO TAMPÃO. AF_12/2020_PA</v>
          </cell>
          <cell r="C7666" t="str">
            <v>UN</v>
          </cell>
          <cell r="D7666">
            <v>5384.27</v>
          </cell>
          <cell r="E7666">
            <v>2488.91</v>
          </cell>
          <cell r="F7666">
            <v>7873.18</v>
          </cell>
        </row>
        <row r="7667">
          <cell r="A7667">
            <v>99298</v>
          </cell>
          <cell r="B7667" t="str">
            <v>BASE PARA POÇO DE VISITA RETANGULAR PARA DRENAGEM, EM ALVENARIA COM BLOCOS DE CONCRETO, DIMENSÕES INTERNAS = 2,5X3,5 M, PROFUNDIDADE = 1,40 M, EXCLUINDO TAMPÃO. AF_12/2020_PA</v>
          </cell>
          <cell r="C7667" t="str">
            <v>UN</v>
          </cell>
          <cell r="D7667">
            <v>7056.09</v>
          </cell>
          <cell r="E7667">
            <v>2986.49</v>
          </cell>
          <cell r="F7667">
            <v>10042.58</v>
          </cell>
        </row>
        <row r="7668">
          <cell r="A7668">
            <v>99300</v>
          </cell>
          <cell r="B7668" t="str">
            <v>BASE PARA POÇO DE VISITA RETANGULAR PARA DRENAGEM, EM ALVENARIA COM BLOCOS DE CONCRETO, DIMENSÕES INTERNAS = 2,5X4 M, PROFUNDIDADE = 1,40 M, EXCLUINDO TAMPÃO. AF_12/2020_PA</v>
          </cell>
          <cell r="C7668" t="str">
            <v>UN</v>
          </cell>
          <cell r="D7668">
            <v>7888.86</v>
          </cell>
          <cell r="E7668">
            <v>3311.8</v>
          </cell>
          <cell r="F7668">
            <v>11200.66</v>
          </cell>
        </row>
        <row r="7669">
          <cell r="A7669">
            <v>99301</v>
          </cell>
          <cell r="B7669" t="str">
            <v>BASE PARA POÇO DE VISITA RETANGULAR PARA DRENAGEM, EM ALVENARIA COM BLOCOS DE CONCRETO, DIMENSÕES INTERNAS = 2X2 M, PROFUNDIDADE = 1,40 M, EXCLUINDO TAMPÃO. AF_12/2020_PA</v>
          </cell>
          <cell r="C7669" t="str">
            <v>UN</v>
          </cell>
          <cell r="D7669">
            <v>3805.75</v>
          </cell>
          <cell r="E7669">
            <v>1784.34</v>
          </cell>
          <cell r="F7669">
            <v>5590.09</v>
          </cell>
        </row>
        <row r="7670">
          <cell r="A7670">
            <v>99303</v>
          </cell>
          <cell r="B7670" t="str">
            <v>BASE PARA POÇO DE VISITA RETANGULAR PARA DRENAGEM, EM ALVENARIA COM BLOCOS DE CONCRETO, DIMENSÕES INTERNAS = 3X3 M, PROFUNDIDADE = 1,40 M, EXCLUINDO TAMPÃO. AF_12/2020_PA</v>
          </cell>
          <cell r="C7670" t="str">
            <v>UN</v>
          </cell>
          <cell r="D7670">
            <v>7222.9</v>
          </cell>
          <cell r="E7670">
            <v>3025.08</v>
          </cell>
          <cell r="F7670">
            <v>10247.98</v>
          </cell>
        </row>
        <row r="7671">
          <cell r="A7671">
            <v>99305</v>
          </cell>
          <cell r="B7671" t="str">
            <v>BASE PARA POÇO DE VISITA RETANGULAR PARA DRENAGEM, EM ALVENARIA COM BLOCOS DE CONCRETO, DIMENSÕES INTERNAS = 3X3,5 M, PROFUNDIDADE = 1,40 M, EXCLUINDO TAMPÃO. AF_12/2020_PA</v>
          </cell>
          <cell r="C7671" t="str">
            <v>UN</v>
          </cell>
          <cell r="D7671">
            <v>8188</v>
          </cell>
          <cell r="E7671">
            <v>3388.6</v>
          </cell>
          <cell r="F7671">
            <v>11576.6</v>
          </cell>
        </row>
        <row r="7672">
          <cell r="A7672">
            <v>99308</v>
          </cell>
          <cell r="B7672" t="str">
            <v>BASE PARA POÇO DE VISITA RETANGULAR PARA DRENAGEM, EM ALVENARIA COM BLOCOS DE CONCRETO, DIMENSÕES INTERNAS = 3X4 M, PROFUNDIDADE = 1,40 M, EXCLUINDO TAMPÃO. AF_12/2020_PA</v>
          </cell>
          <cell r="C7672" t="str">
            <v>UN</v>
          </cell>
          <cell r="D7672">
            <v>9153.19</v>
          </cell>
          <cell r="E7672">
            <v>3752.06</v>
          </cell>
          <cell r="F7672">
            <v>12905.25</v>
          </cell>
        </row>
        <row r="7673">
          <cell r="A7673">
            <v>99310</v>
          </cell>
          <cell r="B7673" t="str">
            <v>BASE PARA POÇO DE VISITA RETANGULAR PARA DRENAGEM, EM ALVENARIA COM BLOCOS DE CONCRETO, DIMENSÕES INTERNAS = 3,5X3,5 M, PROFUNDIDADE = 1,40 M, EXCLUINDO TAMPÃO. AF_12/2020_PA</v>
          </cell>
          <cell r="C7673" t="str">
            <v>UN</v>
          </cell>
          <cell r="D7673">
            <v>9319.98</v>
          </cell>
          <cell r="E7673">
            <v>3790.74</v>
          </cell>
          <cell r="F7673">
            <v>13110.72</v>
          </cell>
        </row>
        <row r="7674">
          <cell r="A7674">
            <v>99312</v>
          </cell>
          <cell r="B7674" t="str">
            <v>BASE PARA POÇO DE VISITA RETANGULAR PARA DRENAGEM, EM ALVENARIA COM BLOCOS DE CONCRETO, DIMENSÕES INTERNAS = 2X2,5 M, PROFUNDIDADE = 1,40 M, EXCLUINDO TAMPÃO. AF_12/2020_PA</v>
          </cell>
          <cell r="C7674" t="str">
            <v>UN</v>
          </cell>
          <cell r="D7674">
            <v>4477.3</v>
          </cell>
          <cell r="E7674">
            <v>2070.8000000000002</v>
          </cell>
          <cell r="F7674">
            <v>6548.1</v>
          </cell>
        </row>
        <row r="7675">
          <cell r="A7675">
            <v>99313</v>
          </cell>
          <cell r="B7675" t="str">
            <v>BASE PARA POÇO DE VISITA RETANGULAR PARA DRENAGEM, EM ALVENARIA COM BLOCOS DE CONCRETO, DIMENSÕES INTERNAS = 3,5X4 M, PROFUNDIDADE = 1,40 M, EXCLUINDO TAMPÃO. AF_12/2020_PA</v>
          </cell>
          <cell r="C7675" t="str">
            <v>UN</v>
          </cell>
          <cell r="D7675">
            <v>10417.469999999999</v>
          </cell>
          <cell r="E7675">
            <v>4192.28</v>
          </cell>
          <cell r="F7675">
            <v>14609.75</v>
          </cell>
        </row>
        <row r="7676">
          <cell r="A7676">
            <v>99315</v>
          </cell>
          <cell r="B7676" t="str">
            <v>BASE PARA POÇO DE VISITA RETANGULAR PARA DRENAGEM, EM ALVENARIA COM BLOCOS DE CONCRETO, DIMENSÕES INTERNAS = 4X4 M, PROFUNDIDADE = 1,40 M, EXCLUINDO TAMPÃO. AF_12/2020_PA</v>
          </cell>
          <cell r="C7676" t="str">
            <v>UN</v>
          </cell>
          <cell r="D7676">
            <v>11681.76</v>
          </cell>
          <cell r="E7676">
            <v>4632.58</v>
          </cell>
          <cell r="F7676">
            <v>16314.34</v>
          </cell>
        </row>
        <row r="7677">
          <cell r="A7677">
            <v>99320</v>
          </cell>
          <cell r="B7677" t="str">
            <v>BASE PARA POÇO DE VISITA RETANGULAR PARA DRENAGEM, EM ALVENARIA COM BLOCOS DE CONCRETO, DIMENSÕES INTERNAS = 2X3 M, PROFUNDIDADE = 1,40 M, EXCLUINDO TAMPÃO. AF_12/2020_PA</v>
          </cell>
          <cell r="C7677" t="str">
            <v>UN</v>
          </cell>
          <cell r="D7677">
            <v>5213.1000000000004</v>
          </cell>
          <cell r="E7677">
            <v>2357.5700000000002</v>
          </cell>
          <cell r="F7677">
            <v>7570.67</v>
          </cell>
        </row>
        <row r="7678">
          <cell r="A7678">
            <v>99322</v>
          </cell>
          <cell r="B7678" t="str">
            <v>BASE PARA POÇO DE VISITA RETANGULAR PARA DRENAGEM, EM ALVENARIA COM BLOCOS DE CONCRETO, DIMENSÕES INTERNAS = 2X3,5 M, PROFUNDIDADE = 1,40 M, EXCLUINDO TAMPÃO. AF_12/2020_PA</v>
          </cell>
          <cell r="C7678" t="str">
            <v>UN</v>
          </cell>
          <cell r="D7678">
            <v>5892.73</v>
          </cell>
          <cell r="E7678">
            <v>2644.13</v>
          </cell>
          <cell r="F7678">
            <v>8536.86</v>
          </cell>
        </row>
        <row r="7679">
          <cell r="A7679">
            <v>99324</v>
          </cell>
          <cell r="B7679" t="str">
            <v>BASE PARA POÇO DE VISITA RETANGULAR PARA DRENAGEM, EM ALVENARIA COM BLOCOS DE CONCRETO, DIMENSÕES INTERNAS = 2X4 M, PROFUNDIDADE = 1,40 M, EXCLUINDO TAMPÃO. AF_12/2020_PA</v>
          </cell>
          <cell r="C7679" t="str">
            <v>UN</v>
          </cell>
          <cell r="D7679">
            <v>6572.28</v>
          </cell>
          <cell r="E7679">
            <v>2930.78</v>
          </cell>
          <cell r="F7679">
            <v>9503.06</v>
          </cell>
        </row>
        <row r="7680">
          <cell r="A7680">
            <v>99326</v>
          </cell>
          <cell r="B7680" t="str">
            <v>BASE PARA POÇO DE VISITA RETANGULAR PARA DRENAGEM, EM ALVENARIA COM BLOCOS DE CONCRETO, DIMENSÕES INTERNAS = 2,5X2,5 M, PROFUNDIDADE = 1,40 M, EXCLUINDO TAMPÃO. AF_12/2020_PA</v>
          </cell>
          <cell r="C7680" t="str">
            <v>UN</v>
          </cell>
          <cell r="D7680">
            <v>5390.59</v>
          </cell>
          <cell r="E7680">
            <v>2335.9</v>
          </cell>
          <cell r="F7680">
            <v>7726.49</v>
          </cell>
        </row>
        <row r="7681">
          <cell r="A7681"/>
          <cell r="B7681" t="str">
            <v>ACRÉSCIMO PARA POÇO DE VISITA CIRCULAR P/ DRENAGEM</v>
          </cell>
          <cell r="C7681"/>
          <cell r="D7681"/>
          <cell r="E7681"/>
          <cell r="F7681"/>
        </row>
        <row r="7682">
          <cell r="A7682">
            <v>99240</v>
          </cell>
          <cell r="B7682" t="str">
            <v>ACRÉSCIMO PARA POÇO DE VISITA CIRCULAR PARA DRENAGEM, EM CONCRETO PRÉ-MOLDADO, DIÂMETRO INTERNO = 1,2 M. AF_12/2020</v>
          </cell>
          <cell r="C7682" t="str">
            <v>M</v>
          </cell>
          <cell r="D7682">
            <v>473.36</v>
          </cell>
          <cell r="E7682">
            <v>34.39</v>
          </cell>
          <cell r="F7682">
            <v>507.75</v>
          </cell>
        </row>
        <row r="7683">
          <cell r="A7683">
            <v>99243</v>
          </cell>
          <cell r="B7683" t="str">
            <v>ACRÉSCIMO PARA POÇO DE VISITA CIRCULAR PARA DRENAGEM, EM ALVENARIA COM TIJOLOS CERÂMICOS MACIÇOS, DIÂMETRO INTERNO = 1,2 M. AF_12/2020</v>
          </cell>
          <cell r="C7683" t="str">
            <v>M</v>
          </cell>
          <cell r="D7683">
            <v>983.75</v>
          </cell>
          <cell r="E7683">
            <v>650.41999999999996</v>
          </cell>
          <cell r="F7683">
            <v>1634.17</v>
          </cell>
        </row>
        <row r="7684">
          <cell r="A7684">
            <v>99246</v>
          </cell>
          <cell r="B7684" t="str">
            <v>ACRÉSCIMO PARA POÇO DE VISITA CIRCULAR PARA DRENAGEM, EM CONCRETO PRÉ-MOLDADO, DIÂMETRO INTERNO = 1,5 M. AF_12/2020</v>
          </cell>
          <cell r="C7684" t="str">
            <v>M</v>
          </cell>
          <cell r="D7684">
            <v>649.75</v>
          </cell>
          <cell r="E7684">
            <v>43.85</v>
          </cell>
          <cell r="F7684">
            <v>693.6</v>
          </cell>
        </row>
        <row r="7685">
          <cell r="A7685">
            <v>99249</v>
          </cell>
          <cell r="B7685" t="str">
            <v>ACRÉSCIMO PARA POÇO DE VISITA CIRCULAR PARA DRENAGEM, EM ALVENARIA COM TIJOLOS CERÂMICOS MACIÇOS, DIÂMETRO INTERNO = 1,5 M. AF_12/2020</v>
          </cell>
          <cell r="C7685" t="str">
            <v>M</v>
          </cell>
          <cell r="D7685">
            <v>1199.04</v>
          </cell>
          <cell r="E7685">
            <v>800.89</v>
          </cell>
          <cell r="F7685">
            <v>1999.93</v>
          </cell>
        </row>
        <row r="7686">
          <cell r="A7686">
            <v>99278</v>
          </cell>
          <cell r="B7686" t="str">
            <v>ACRÉSCIMO PARA POÇO DE VISITA CIRCULAR PARA DRENAGEM, EM CONCRETO PRÉ-MOLDADO, DIÂMETRO INTERNO = 0,8 M. AF_12/2020</v>
          </cell>
          <cell r="C7686" t="str">
            <v>M</v>
          </cell>
          <cell r="D7686">
            <v>268.39</v>
          </cell>
          <cell r="E7686">
            <v>24.54</v>
          </cell>
          <cell r="F7686">
            <v>292.93</v>
          </cell>
        </row>
        <row r="7687">
          <cell r="A7687">
            <v>99283</v>
          </cell>
          <cell r="B7687" t="str">
            <v>ACRÉSCIMO PARA POÇO DE VISITA CIRCULAR PARA DRENAGEM, EM ALVENARIA COM TIJOLOS CERÂMICOS MACIÇOS, DIÂMETRO INTERNO = 0,8 M. AF_12/2020</v>
          </cell>
          <cell r="C7687" t="str">
            <v>M</v>
          </cell>
          <cell r="D7687">
            <v>696.74</v>
          </cell>
          <cell r="E7687">
            <v>449.78</v>
          </cell>
          <cell r="F7687">
            <v>1146.52</v>
          </cell>
        </row>
        <row r="7688">
          <cell r="A7688">
            <v>99288</v>
          </cell>
          <cell r="B7688" t="str">
            <v>ACRÉSCIMO PARA POÇO DE VISITA CIRCULAR PARA DRENAGEM, EM CONCRETO PRÉ-MOLDADO, DIÂMETRO INTERNO = 1 M. AF_12/2020</v>
          </cell>
          <cell r="C7688" t="str">
            <v>M</v>
          </cell>
          <cell r="D7688">
            <v>354.9</v>
          </cell>
          <cell r="E7688">
            <v>29.24</v>
          </cell>
          <cell r="F7688">
            <v>384.14</v>
          </cell>
        </row>
        <row r="7689">
          <cell r="A7689">
            <v>99293</v>
          </cell>
          <cell r="B7689" t="str">
            <v>ACRÉSCIMO PARA POÇO DE VISITA CIRCULAR PARA DRENAGEM, EM ALVENARIA COM TIJOLOS CERÂMICOS MACIÇOS, DIÂMETRO INTERNO = 1 M. AF_12/2020</v>
          </cell>
          <cell r="C7689" t="str">
            <v>M</v>
          </cell>
          <cell r="D7689">
            <v>840.25</v>
          </cell>
          <cell r="E7689">
            <v>550.11</v>
          </cell>
          <cell r="F7689">
            <v>1390.36</v>
          </cell>
        </row>
        <row r="7690">
          <cell r="A7690"/>
          <cell r="B7690" t="str">
            <v>ACRÉSCIMO PARA POÇO DE VISITA RETANGULAR P/ DRENAGEM</v>
          </cell>
          <cell r="C7690"/>
          <cell r="D7690"/>
          <cell r="E7690"/>
          <cell r="F7690"/>
        </row>
        <row r="7691">
          <cell r="A7691">
            <v>99241</v>
          </cell>
          <cell r="B7691" t="str">
            <v>ACRÉSCIMO PARA POÇO DE VISITA RETANGULAR PARA DRENAGEM, EM ALVENARIA COM BLOCOS DE CONCRETO, DIMENSÕES INTERNAS = 1,5X1,5 M. AF_12/2020</v>
          </cell>
          <cell r="C7691" t="str">
            <v>M</v>
          </cell>
          <cell r="D7691">
            <v>996.8</v>
          </cell>
          <cell r="E7691">
            <v>690.26</v>
          </cell>
          <cell r="F7691">
            <v>1687.06</v>
          </cell>
        </row>
        <row r="7692">
          <cell r="A7692">
            <v>99247</v>
          </cell>
          <cell r="B7692" t="str">
            <v>ACRÉSCIMO PARA POÇO DE VISITA RETANGULAR PARA DRENAGEM, EM ALVENARIA COM BLOCOS DE CONCRETO, DIMENSÕES INTERNAS = 1,5X2 M. AF_12/2020</v>
          </cell>
          <cell r="C7692" t="str">
            <v>M</v>
          </cell>
          <cell r="D7692">
            <v>1135.1400000000001</v>
          </cell>
          <cell r="E7692">
            <v>788.26</v>
          </cell>
          <cell r="F7692">
            <v>1923.4</v>
          </cell>
        </row>
        <row r="7693">
          <cell r="A7693">
            <v>99254</v>
          </cell>
          <cell r="B7693" t="str">
            <v>ACRÉSCIMO PARA POÇO DE VISITA RETANGULAR PARA DRENAGEM, EM ALVENARIA COM BLOCOS DE CONCRETO, DIMENSÕES INTERNAS = 1X1 M. AF_12/2020</v>
          </cell>
          <cell r="C7693" t="str">
            <v>M</v>
          </cell>
          <cell r="D7693">
            <v>720.03</v>
          </cell>
          <cell r="E7693">
            <v>494.29</v>
          </cell>
          <cell r="F7693">
            <v>1214.32</v>
          </cell>
        </row>
        <row r="7694">
          <cell r="A7694">
            <v>99261</v>
          </cell>
          <cell r="B7694" t="str">
            <v>ACRÉSCIMO PARA POÇO DE VISITA RETANGULAR PARA DRENAGEM, EM ALVENARIA COM BLOCOS DE CONCRETO, DIMENSÕES INTERNAS = 1X1,5 M. AF_12/2020</v>
          </cell>
          <cell r="C7694" t="str">
            <v>M</v>
          </cell>
          <cell r="D7694">
            <v>858.38</v>
          </cell>
          <cell r="E7694">
            <v>592.28</v>
          </cell>
          <cell r="F7694">
            <v>1450.66</v>
          </cell>
        </row>
        <row r="7695">
          <cell r="A7695">
            <v>99263</v>
          </cell>
          <cell r="B7695" t="str">
            <v>ACRÉSCIMO PARA POÇO DE VISITA RETANGULAR PARA DRENAGEM, EM ALVENARIA COM BLOCOS DE CONCRETO, DIMENSÕES INTERNAS = 1,5X2,5 M. AF_12/2020</v>
          </cell>
          <cell r="C7695" t="str">
            <v>M</v>
          </cell>
          <cell r="D7695">
            <v>1273.55</v>
          </cell>
          <cell r="E7695">
            <v>886.24</v>
          </cell>
          <cell r="F7695">
            <v>2159.79</v>
          </cell>
        </row>
        <row r="7696">
          <cell r="A7696">
            <v>99266</v>
          </cell>
          <cell r="B7696" t="str">
            <v>ACRÉSCIMO PARA POÇO DE VISITA RETANGULAR PARA DRENAGEM, EM ALVENARIA COM BLOCOS DE CONCRETO, DIMENSÕES INTERNAS = 1X2 M. AF_12/2020</v>
          </cell>
          <cell r="C7696" t="str">
            <v>M</v>
          </cell>
          <cell r="D7696">
            <v>996.8</v>
          </cell>
          <cell r="E7696">
            <v>690.26</v>
          </cell>
          <cell r="F7696">
            <v>1687.06</v>
          </cell>
        </row>
        <row r="7697">
          <cell r="A7697">
            <v>99269</v>
          </cell>
          <cell r="B7697" t="str">
            <v>ACRÉSCIMO PARA POÇO DE VISITA RETANGULAR PARA DRENAGEM, EM ALVENARIA COM BLOCOS DE CONCRETO, DIMENSÕES INTERNAS = 1X2,5 M. AF_12/2020</v>
          </cell>
          <cell r="C7697" t="str">
            <v>M</v>
          </cell>
          <cell r="D7697">
            <v>1135.1400000000001</v>
          </cell>
          <cell r="E7697">
            <v>788.26</v>
          </cell>
          <cell r="F7697">
            <v>1923.4</v>
          </cell>
        </row>
        <row r="7698">
          <cell r="A7698">
            <v>99276</v>
          </cell>
          <cell r="B7698" t="str">
            <v>ACRÉSCIMO PARA POÇO DE VISITA RETANGULAR PARA DRENAGEM, EM ALVENARIA COM BLOCOS DE CONCRETO, DIMENSÕES INTERNAS = 1,5X3 M. AF_12/2020</v>
          </cell>
          <cell r="C7698" t="str">
            <v>M</v>
          </cell>
          <cell r="D7698">
            <v>1411.96</v>
          </cell>
          <cell r="E7698">
            <v>984.23</v>
          </cell>
          <cell r="F7698">
            <v>2396.19</v>
          </cell>
        </row>
        <row r="7699">
          <cell r="A7699">
            <v>99277</v>
          </cell>
          <cell r="B7699" t="str">
            <v>ACRÉSCIMO PARA POÇO DE VISITA RETANGULAR PARA DRENAGEM, EM ALVENARIA COM BLOCOS DE CONCRETO, DIMENSÕES INTERNAS = 1X3 M. AF_12/2020</v>
          </cell>
          <cell r="C7699" t="str">
            <v>M</v>
          </cell>
          <cell r="D7699">
            <v>1273.55</v>
          </cell>
          <cell r="E7699">
            <v>886.24</v>
          </cell>
          <cell r="F7699">
            <v>2159.79</v>
          </cell>
        </row>
        <row r="7700">
          <cell r="A7700">
            <v>99281</v>
          </cell>
          <cell r="B7700" t="str">
            <v>ACRÉSCIMO PARA POÇO DE VISITA RETANGULAR PARA DRENAGEM, EM ALVENARIA COM BLOCOS DE CONCRETO, DIMENSÕES INTERNAS = 1X3,5 M. AF_12/2020</v>
          </cell>
          <cell r="C7700" t="str">
            <v>M</v>
          </cell>
          <cell r="D7700">
            <v>1411.96</v>
          </cell>
          <cell r="E7700">
            <v>984.23</v>
          </cell>
          <cell r="F7700">
            <v>2396.19</v>
          </cell>
        </row>
        <row r="7701">
          <cell r="A7701">
            <v>99282</v>
          </cell>
          <cell r="B7701" t="str">
            <v>ACRÉSCIMO PARA POÇO DE VISITA RETANGULAR PARA DRENAGEM, EM ALVENARIA COM BLOCOS DE CONCRETO, DIMENSÕES INTERNAS = 2,5X2,5 M. AF_12/2020</v>
          </cell>
          <cell r="C7701" t="str">
            <v>M</v>
          </cell>
          <cell r="D7701">
            <v>1565.24</v>
          </cell>
          <cell r="E7701">
            <v>1091.3900000000001</v>
          </cell>
          <cell r="F7701">
            <v>2656.63</v>
          </cell>
        </row>
        <row r="7702">
          <cell r="A7702">
            <v>99289</v>
          </cell>
          <cell r="B7702" t="str">
            <v>ACRÉSCIMO PARA POÇO DE VISITA RETANGULAR PARA DRENAGEM, EM ALVENARIA COM BLOCOS DE CONCRETO, DIMENSÕES INTERNAS = 1X4 M. AF_12/2020</v>
          </cell>
          <cell r="C7702" t="str">
            <v>M</v>
          </cell>
          <cell r="D7702">
            <v>1550.31</v>
          </cell>
          <cell r="E7702">
            <v>1082.23</v>
          </cell>
          <cell r="F7702">
            <v>2632.54</v>
          </cell>
        </row>
        <row r="7703">
          <cell r="A7703">
            <v>99291</v>
          </cell>
          <cell r="B7703" t="str">
            <v>ACRÉSCIMO PARA POÇO DE VISITA RETANGULAR PARA DRENAGEM, EM ALVENARIA COM BLOCOS DE CONCRETO, DIMENSÕES INTERNAS = 1,5X3,5 M. AF_12/2020</v>
          </cell>
          <cell r="C7703" t="str">
            <v>M</v>
          </cell>
          <cell r="D7703">
            <v>1550.31</v>
          </cell>
          <cell r="E7703">
            <v>1082.23</v>
          </cell>
          <cell r="F7703">
            <v>2632.54</v>
          </cell>
        </row>
        <row r="7704">
          <cell r="A7704">
            <v>99296</v>
          </cell>
          <cell r="B7704" t="str">
            <v>ACRÉSCIMO PARA POÇO DE VISITA RETANGULAR PARA DRENAGEM, EM ALVENARIA COM BLOCOS DE CONCRETO, DIMENSÕES INTERNAS = 2,5X3 M. AF_12/2020</v>
          </cell>
          <cell r="C7704" t="str">
            <v>M</v>
          </cell>
          <cell r="D7704">
            <v>1703.61</v>
          </cell>
          <cell r="E7704">
            <v>1189.3599999999999</v>
          </cell>
          <cell r="F7704">
            <v>2892.97</v>
          </cell>
        </row>
        <row r="7705">
          <cell r="A7705">
            <v>99297</v>
          </cell>
          <cell r="B7705" t="str">
            <v>ACRÉSCIMO PARA POÇO DE VISITA RETANGULAR PARA DRENAGEM, EM ALVENARIA COM BLOCOS DE CONCRETO, DIMENSÕES INTERNAS = 1,5X4 M. AF_12/2020</v>
          </cell>
          <cell r="C7705" t="str">
            <v>M</v>
          </cell>
          <cell r="D7705">
            <v>1701.03</v>
          </cell>
          <cell r="E7705">
            <v>1187.78</v>
          </cell>
          <cell r="F7705">
            <v>2888.81</v>
          </cell>
        </row>
        <row r="7706">
          <cell r="A7706">
            <v>99299</v>
          </cell>
          <cell r="B7706" t="str">
            <v>ACRÉSCIMO PARA POÇO DE VISITA RETANGULAR PARA DRENAGEM, EM ALVENARIA COM BLOCOS DE CONCRETO, DIMENSÕES INTERNAS = 2,5X3,5 M. AF_12/2020</v>
          </cell>
          <cell r="C7706" t="str">
            <v>M</v>
          </cell>
          <cell r="D7706">
            <v>1841.93</v>
          </cell>
          <cell r="E7706">
            <v>1287.33</v>
          </cell>
          <cell r="F7706">
            <v>3129.26</v>
          </cell>
        </row>
        <row r="7707">
          <cell r="A7707">
            <v>99302</v>
          </cell>
          <cell r="B7707" t="str">
            <v>ACRÉSCIMO PARA POÇO DE VISITA RETANGULAR PARA DRENAGEM, EM ALVENARIA COM BLOCOS DE CONCRETO, DIMENSÕES INTERNAS = 2,5X4 M. AF_12/2020</v>
          </cell>
          <cell r="C7707" t="str">
            <v>M</v>
          </cell>
          <cell r="D7707">
            <v>1982.87</v>
          </cell>
          <cell r="E7707">
            <v>1386.9</v>
          </cell>
          <cell r="F7707">
            <v>3369.77</v>
          </cell>
        </row>
        <row r="7708">
          <cell r="A7708">
            <v>99304</v>
          </cell>
          <cell r="B7708" t="str">
            <v>ACRÉSCIMO PARA POÇO DE VISITA RETANGULAR PARA DRENAGEM, EM ALVENARIA COM BLOCOS DE CONCRETO, DIMENSÕES INTERNAS = 3X3 M. AF_12/2020</v>
          </cell>
          <cell r="C7708" t="str">
            <v>M</v>
          </cell>
          <cell r="D7708">
            <v>1844.51</v>
          </cell>
          <cell r="E7708">
            <v>1288.9100000000001</v>
          </cell>
          <cell r="F7708">
            <v>3133.42</v>
          </cell>
        </row>
        <row r="7709">
          <cell r="A7709">
            <v>99306</v>
          </cell>
          <cell r="B7709" t="str">
            <v>ACRÉSCIMO PARA POÇO DE VISITA RETANGULAR PARA DRENAGEM, EM ALVENARIA COM BLOCOS DE CONCRETO, DIMENSÕES INTERNAS = 3X3,5 M. AF_12/2020</v>
          </cell>
          <cell r="C7709" t="str">
            <v>M</v>
          </cell>
          <cell r="D7709">
            <v>1982.87</v>
          </cell>
          <cell r="E7709">
            <v>1386.9</v>
          </cell>
          <cell r="F7709">
            <v>3369.77</v>
          </cell>
        </row>
        <row r="7710">
          <cell r="A7710">
            <v>99307</v>
          </cell>
          <cell r="B7710" t="str">
            <v>ACRÉSCIMO PARA POÇO DE VISITA RETANGULAR PARA DRENAGEM, EM ALVENARIA COM BLOCOS DE CONCRETO, DIMENSÕES INTERNAS = 2X2 M. AF_12/2020</v>
          </cell>
          <cell r="C7710" t="str">
            <v>M</v>
          </cell>
          <cell r="D7710">
            <v>1285.9100000000001</v>
          </cell>
          <cell r="E7710">
            <v>893.82</v>
          </cell>
          <cell r="F7710">
            <v>2179.73</v>
          </cell>
        </row>
        <row r="7711">
          <cell r="A7711">
            <v>99309</v>
          </cell>
          <cell r="B7711" t="str">
            <v>ACRÉSCIMO PARA POÇO DE VISITA RETANGULAR PARA DRENAGEM, EM ALVENARIA COM BLOCOS DE CONCRETO, DIMENSÕES INTERNAS = 3X4 M. AF_12/2020</v>
          </cell>
          <cell r="C7711" t="str">
            <v>M</v>
          </cell>
          <cell r="D7711">
            <v>2123.86</v>
          </cell>
          <cell r="E7711">
            <v>1486.45</v>
          </cell>
          <cell r="F7711">
            <v>3610.31</v>
          </cell>
        </row>
        <row r="7712">
          <cell r="A7712">
            <v>99311</v>
          </cell>
          <cell r="B7712" t="str">
            <v>ACRÉSCIMO PARA POÇO DE VISITA RETANGULAR PARA DRENAGEM, EM ALVENARIA COM BLOCOS DE CONCRETO, DIMENSÕES INTERNAS = 3,5X3,5 M. AF_12/2020</v>
          </cell>
          <cell r="C7712" t="str">
            <v>M</v>
          </cell>
          <cell r="D7712">
            <v>2123.86</v>
          </cell>
          <cell r="E7712">
            <v>1486.45</v>
          </cell>
          <cell r="F7712">
            <v>3610.31</v>
          </cell>
        </row>
        <row r="7713">
          <cell r="A7713">
            <v>99314</v>
          </cell>
          <cell r="B7713" t="str">
            <v>ACRÉSCIMO PARA POÇO DE VISITA RETANGULAR PARA DRENAGEM, EM ALVENARIA COM BLOCOS DE CONCRETO, DIMENSÕES INTERNAS = 3,5X4 M. AF_12/2020</v>
          </cell>
          <cell r="C7713" t="str">
            <v>M</v>
          </cell>
          <cell r="D7713">
            <v>2264.79</v>
          </cell>
          <cell r="E7713">
            <v>1586.01</v>
          </cell>
          <cell r="F7713">
            <v>3850.8</v>
          </cell>
        </row>
        <row r="7714">
          <cell r="A7714">
            <v>99317</v>
          </cell>
          <cell r="B7714" t="str">
            <v>ACRÉSCIMO PARA POÇO DE VISITA RETANGULAR PARA DRENAGEM, EM ALVENARIA COM BLOCOS DE CONCRETO, DIMENSÕES INTERNAS = 2X2,5 M. AF_12/2020</v>
          </cell>
          <cell r="C7714" t="str">
            <v>M</v>
          </cell>
          <cell r="D7714">
            <v>1424.27</v>
          </cell>
          <cell r="E7714">
            <v>991.8</v>
          </cell>
          <cell r="F7714">
            <v>2416.0700000000002</v>
          </cell>
        </row>
        <row r="7715">
          <cell r="A7715">
            <v>99321</v>
          </cell>
          <cell r="B7715" t="str">
            <v>ACRÉSCIMO PARA POÇO DE VISITA RETANGULAR PARA DRENAGEM, EM ALVENARIA COM BLOCOS DE CONCRETO, DIMENSÕES INTERNAS = 2X3 M. AF_12/2020</v>
          </cell>
          <cell r="C7715" t="str">
            <v>M</v>
          </cell>
          <cell r="D7715">
            <v>1562.66</v>
          </cell>
          <cell r="E7715">
            <v>1089.82</v>
          </cell>
          <cell r="F7715">
            <v>2652.48</v>
          </cell>
        </row>
        <row r="7716">
          <cell r="A7716">
            <v>99323</v>
          </cell>
          <cell r="B7716" t="str">
            <v>ACRÉSCIMO PARA POÇO DE VISITA RETANGULAR PARA DRENAGEM, EM ALVENARIA COM BLOCOS DE CONCRETO, DIMENSÕES INTERNAS = 2X3,5 M. AF_12/2020</v>
          </cell>
          <cell r="C7716" t="str">
            <v>M</v>
          </cell>
          <cell r="D7716">
            <v>1701.03</v>
          </cell>
          <cell r="E7716">
            <v>1187.78</v>
          </cell>
          <cell r="F7716">
            <v>2888.81</v>
          </cell>
        </row>
        <row r="7717">
          <cell r="A7717">
            <v>99325</v>
          </cell>
          <cell r="B7717" t="str">
            <v>ACRÉSCIMO PARA POÇO DE VISITA RETANGULAR PARA DRENAGEM, EM ALVENARIA COM BLOCOS DE CONCRETO, DIMENSÕES INTERNAS = 2X4 M. AF_12/2020</v>
          </cell>
          <cell r="C7717" t="str">
            <v>M</v>
          </cell>
          <cell r="D7717">
            <v>1841.93</v>
          </cell>
          <cell r="E7717">
            <v>1287.33</v>
          </cell>
          <cell r="F7717">
            <v>3129.26</v>
          </cell>
        </row>
        <row r="7718">
          <cell r="A7718">
            <v>99327</v>
          </cell>
          <cell r="B7718" t="str">
            <v>ACRÉSCIMO PARA POÇO DE VISITA RETANGULAR PARA DRENAGEM, EM ALVENARIA COM BLOCOS DE CONCRETO, DIMENSÕES INTERNAS = 4X4 M. AF_12/2020</v>
          </cell>
          <cell r="C7718" t="str">
            <v>M</v>
          </cell>
          <cell r="D7718">
            <v>2380.56</v>
          </cell>
          <cell r="E7718">
            <v>1670.14</v>
          </cell>
          <cell r="F7718">
            <v>4050.7</v>
          </cell>
        </row>
        <row r="7719">
          <cell r="A7719"/>
          <cell r="B7719" t="str">
            <v>POÇOS DE VISITA</v>
          </cell>
          <cell r="C7719"/>
          <cell r="D7719"/>
          <cell r="E7719"/>
          <cell r="F7719"/>
        </row>
        <row r="7720">
          <cell r="A7720"/>
          <cell r="B7720" t="str">
            <v>IMPERMEABILIZAÇÕES E PROTEÇÕES</v>
          </cell>
          <cell r="C7720"/>
          <cell r="D7720"/>
          <cell r="E7720"/>
          <cell r="F7720"/>
        </row>
        <row r="7721">
          <cell r="A7721"/>
          <cell r="B7721" t="str">
            <v>MANUTENÇÃO / REPAROS - IMPERMEABILIZAÇÕES E PROTEÇÕES</v>
          </cell>
          <cell r="C7721"/>
          <cell r="D7721"/>
          <cell r="E7721"/>
          <cell r="F7721"/>
        </row>
        <row r="7722">
          <cell r="A7722" t="str">
            <v>AUX0609</v>
          </cell>
          <cell r="B7722" t="str">
            <v>DEMOLIÇÃO DE ARGAMASSA IMPERMEÁVEL - ESPESSURA MÉDIA DE 30MM</v>
          </cell>
          <cell r="C7722" t="str">
            <v>M2</v>
          </cell>
          <cell r="D7722">
            <v>3.85</v>
          </cell>
          <cell r="E7722">
            <v>7.51</v>
          </cell>
          <cell r="F7722">
            <v>11.36</v>
          </cell>
        </row>
        <row r="7723">
          <cell r="A7723" t="str">
            <v>AUX0610</v>
          </cell>
          <cell r="B7723" t="str">
            <v>DEMOLIÇÃO DE SISTEMAS IMPERMEABILIZANTES DE BASE ASFÁLTICA</v>
          </cell>
          <cell r="C7723" t="str">
            <v>M2</v>
          </cell>
          <cell r="D7723">
            <v>1.54</v>
          </cell>
          <cell r="E7723">
            <v>3</v>
          </cell>
          <cell r="F7723">
            <v>4.54</v>
          </cell>
        </row>
        <row r="7724">
          <cell r="A7724" t="str">
            <v>AUX0611</v>
          </cell>
          <cell r="B7724" t="str">
            <v>DEMOLIÇÃO DE SISTEMAS DE ISOLAMENTO TÉRMICO EM GERAL</v>
          </cell>
          <cell r="C7724" t="str">
            <v>M2</v>
          </cell>
          <cell r="D7724">
            <v>0.77</v>
          </cell>
          <cell r="E7724">
            <v>1.5</v>
          </cell>
          <cell r="F7724">
            <v>2.27</v>
          </cell>
        </row>
        <row r="7725">
          <cell r="A7725" t="str">
            <v>AUX0612</v>
          </cell>
          <cell r="B7725" t="str">
            <v>DEMOLIÇÃO DE CAPEAMENTO PROTETOR, EXECUTADO COM ARGAMASSA DE CIMENTO E AREIA</v>
          </cell>
          <cell r="C7725" t="str">
            <v>M2</v>
          </cell>
          <cell r="D7725">
            <v>2.31</v>
          </cell>
          <cell r="E7725">
            <v>4.51</v>
          </cell>
          <cell r="F7725">
            <v>6.82</v>
          </cell>
        </row>
        <row r="7726">
          <cell r="A7726" t="str">
            <v>AUX0613</v>
          </cell>
          <cell r="B7726" t="str">
            <v>DEMOLIÇÃO DE PROTEÇÃO TERMOMECÂNICA - LADRILHOS CERÂMICOS OU HIDRÁULICOS</v>
          </cell>
          <cell r="C7726" t="str">
            <v>M2</v>
          </cell>
          <cell r="D7726">
            <v>4.62</v>
          </cell>
          <cell r="E7726">
            <v>9.01</v>
          </cell>
          <cell r="F7726">
            <v>13.63</v>
          </cell>
        </row>
        <row r="7727">
          <cell r="A7727" t="str">
            <v>AUX0614</v>
          </cell>
          <cell r="B7727" t="str">
            <v>DEMOLIÇÃO DE ARGAMASSA DE REGULARIZAÇÃO - ESPESSURA MÉDIA DE 30MM</v>
          </cell>
          <cell r="C7727" t="str">
            <v>M2</v>
          </cell>
          <cell r="D7727">
            <v>3.85</v>
          </cell>
          <cell r="E7727">
            <v>7.51</v>
          </cell>
          <cell r="F7727">
            <v>11.36</v>
          </cell>
        </row>
        <row r="7728">
          <cell r="A7728"/>
          <cell r="B7728" t="str">
            <v>IMPERMEABILIZAÇÃO COM ARGAMASSAS</v>
          </cell>
          <cell r="C7728"/>
          <cell r="D7728"/>
          <cell r="E7728"/>
          <cell r="F7728"/>
        </row>
        <row r="7729">
          <cell r="A7729">
            <v>98560</v>
          </cell>
          <cell r="B7729" t="str">
            <v>IMPERMEABILIZAÇÃO DE PISO COM ARGAMASSA DE CIMENTO E AREIA, COM ADITIVO IMPERMEABILIZANTE, E = 2CM. AF_06/2018</v>
          </cell>
          <cell r="C7729" t="str">
            <v>M2</v>
          </cell>
          <cell r="D7729">
            <v>24.53</v>
          </cell>
          <cell r="E7729">
            <v>25.45</v>
          </cell>
          <cell r="F7729">
            <v>49.98</v>
          </cell>
        </row>
        <row r="7730">
          <cell r="A7730">
            <v>98561</v>
          </cell>
          <cell r="B7730" t="str">
            <v>IMPERMEABILIZAÇÃO DE PAREDES COM ARGAMASSA DE CIMENTO E AREIA, COM ADITIVO IMPERMEABILIZANTE, E = 2CM. AF_06/2018</v>
          </cell>
          <cell r="C7730" t="str">
            <v>M2</v>
          </cell>
          <cell r="D7730">
            <v>20.76</v>
          </cell>
          <cell r="E7730">
            <v>23.11</v>
          </cell>
          <cell r="F7730">
            <v>43.87</v>
          </cell>
        </row>
        <row r="7731">
          <cell r="A7731">
            <v>98562</v>
          </cell>
          <cell r="B7731" t="str">
            <v>IMPERMEABILIZAÇÃO DE FLOREIRA OU VIGA BALDRAME COM ARGAMASSA DE CIMENTO E AREIA, COM ADITIVO IMPERMEABILIZANTE, E = 2 CM. AF_06/2018</v>
          </cell>
          <cell r="C7731" t="str">
            <v>M2</v>
          </cell>
          <cell r="D7731">
            <v>24.06</v>
          </cell>
          <cell r="E7731">
            <v>19.47</v>
          </cell>
          <cell r="F7731">
            <v>43.53</v>
          </cell>
        </row>
        <row r="7732">
          <cell r="A7732"/>
          <cell r="B7732" t="str">
            <v>IMPERMEABILIZAÇÃO SEMI-FLEXÍVEL</v>
          </cell>
          <cell r="C7732"/>
          <cell r="D7732"/>
          <cell r="E7732"/>
          <cell r="F7732"/>
        </row>
        <row r="7733">
          <cell r="A7733">
            <v>98555</v>
          </cell>
          <cell r="B7733" t="str">
            <v>IMPERMEABILIZAÇÃO DE SUPERFÍCIE COM ARGAMASSA POLIMÉRICA / MEMBRANA ACRÍLICA, 3 DEMÃOS. AF_06/2018</v>
          </cell>
          <cell r="C7733" t="str">
            <v>M2</v>
          </cell>
          <cell r="D7733">
            <v>14.49</v>
          </cell>
          <cell r="E7733">
            <v>13.08</v>
          </cell>
          <cell r="F7733">
            <v>27.57</v>
          </cell>
        </row>
        <row r="7734">
          <cell r="A7734">
            <v>98556</v>
          </cell>
          <cell r="B7734" t="str">
            <v>IMPERMEABILIZAÇÃO DE SUPERFÍCIE COM ARGAMASSA POLIMÉRICA / MEMBRANA ACRÍLICA, 4 DEMÃOS, REFORÇADA COM VÉU DE POLIÉSTER (MAV). AF_06/2018</v>
          </cell>
          <cell r="C7734" t="str">
            <v>M2</v>
          </cell>
          <cell r="D7734">
            <v>30.71</v>
          </cell>
          <cell r="E7734">
            <v>21.62</v>
          </cell>
          <cell r="F7734">
            <v>52.33</v>
          </cell>
        </row>
        <row r="7735">
          <cell r="A7735">
            <v>98558</v>
          </cell>
          <cell r="B7735" t="str">
            <v>TRATAMENTO DE RALO OU PONTO EMERGENTE COM ARGAMASSA POLIMÉRICA / MEMBRANA ACRÍLICA REFORÇADO COM VÉU DE POLIÉSTER (MAV). AF_06/2018</v>
          </cell>
          <cell r="C7735" t="str">
            <v>UN</v>
          </cell>
          <cell r="D7735">
            <v>5.0599999999999996</v>
          </cell>
          <cell r="E7735">
            <v>2.93</v>
          </cell>
          <cell r="F7735">
            <v>7.99</v>
          </cell>
        </row>
        <row r="7736">
          <cell r="A7736"/>
          <cell r="B7736" t="str">
            <v>IMPERMEABILIZAÇÃO COM LONAS</v>
          </cell>
          <cell r="C7736"/>
          <cell r="D7736"/>
          <cell r="E7736"/>
          <cell r="F7736"/>
        </row>
        <row r="7737">
          <cell r="A7737">
            <v>97087</v>
          </cell>
          <cell r="B7737" t="str">
            <v>CAMADA SEPARADORA PARA EXECUÇÃO DE RADIER, PISO DE CONCRETO OU LAJE SOBRE SOLO, EM LONA PLÁSTICA. AF_09/2021</v>
          </cell>
          <cell r="C7737" t="str">
            <v>M2</v>
          </cell>
          <cell r="D7737">
            <v>2.79</v>
          </cell>
          <cell r="E7737">
            <v>0.36</v>
          </cell>
          <cell r="F7737">
            <v>3.15</v>
          </cell>
        </row>
        <row r="7738">
          <cell r="A7738" t="str">
            <v>AUX2567</v>
          </cell>
          <cell r="B7738" t="str">
            <v>LONA PLÁSTICA PRETA 150 MICRA - PARA EXECUÇÃO DE PISO SOBRE SOLOS - FORNEC E INST.</v>
          </cell>
          <cell r="C7738" t="str">
            <v>M2</v>
          </cell>
          <cell r="D7738">
            <v>2.15</v>
          </cell>
          <cell r="E7738">
            <v>0.19</v>
          </cell>
          <cell r="F7738">
            <v>2.34</v>
          </cell>
        </row>
        <row r="7739">
          <cell r="A7739">
            <v>97113</v>
          </cell>
          <cell r="B7739" t="str">
            <v>APLICAÇÃO DE LONA PLÁSTICA PARA EXECUÇÃO DE PAVIMENTOS DE CONCRETO. AF_04/2022</v>
          </cell>
          <cell r="C7739" t="str">
            <v>M2</v>
          </cell>
          <cell r="D7739">
            <v>2.95</v>
          </cell>
          <cell r="E7739">
            <v>0.18</v>
          </cell>
          <cell r="F7739">
            <v>3.13</v>
          </cell>
        </row>
        <row r="7740">
          <cell r="A7740"/>
          <cell r="B7740" t="str">
            <v>IMPERMEABILIZAÇÃO COM MANTAS</v>
          </cell>
          <cell r="C7740"/>
          <cell r="D7740"/>
          <cell r="E7740"/>
          <cell r="F7740"/>
        </row>
        <row r="7741">
          <cell r="A7741">
            <v>98546</v>
          </cell>
          <cell r="B7741" t="str">
            <v>IMPERMEABILIZAÇÃO DE SUPERFÍCIE COM MANTA ASFÁLTICA, UMA CAMADA, INCLUSIVE APLICAÇÃO DE PRIMER ASFÁLTICO, E=3MM. AF_06/2018</v>
          </cell>
          <cell r="C7741" t="str">
            <v>M2</v>
          </cell>
          <cell r="D7741">
            <v>84.06</v>
          </cell>
          <cell r="E7741">
            <v>23.25</v>
          </cell>
          <cell r="F7741">
            <v>107.31</v>
          </cell>
        </row>
        <row r="7742">
          <cell r="A7742">
            <v>98547</v>
          </cell>
          <cell r="B7742" t="str">
            <v>IMPERMEABILIZAÇÃO DE SUPERFÍCIE COM MANTA ASFÁLTICA, DUAS CAMADAS, INCLUSIVE APLICAÇÃO DE PRIMER ASFÁLTICO, E=3MM E E=4MM. AF_06/2018</v>
          </cell>
          <cell r="C7742" t="str">
            <v>M2</v>
          </cell>
          <cell r="D7742">
            <v>167.81</v>
          </cell>
          <cell r="E7742">
            <v>33.729999999999997</v>
          </cell>
          <cell r="F7742">
            <v>201.54</v>
          </cell>
        </row>
        <row r="7743">
          <cell r="A7743"/>
          <cell r="B7743" t="str">
            <v>IMPERMEABILIZAÇÃO COM CIMENTO CRISTALIZANTE</v>
          </cell>
          <cell r="C7743"/>
          <cell r="D7743"/>
          <cell r="E7743"/>
          <cell r="F7743"/>
        </row>
        <row r="7744">
          <cell r="A7744"/>
          <cell r="B7744" t="str">
            <v>IMPERMEABILIZAÇÃO COM PINTURAS</v>
          </cell>
          <cell r="C7744"/>
          <cell r="D7744"/>
          <cell r="E7744"/>
          <cell r="F7744"/>
        </row>
        <row r="7745">
          <cell r="A7745">
            <v>98557</v>
          </cell>
          <cell r="B7745" t="str">
            <v>IMPERMEABILIZAÇÃO DE SUPERFÍCIE COM EMULSÃO ASFÁLTICA, 2 DEMÃOS AF_06/2018</v>
          </cell>
          <cell r="C7745" t="str">
            <v>M2</v>
          </cell>
          <cell r="D7745">
            <v>39.799999999999997</v>
          </cell>
          <cell r="E7745">
            <v>10.34</v>
          </cell>
          <cell r="F7745">
            <v>50.14</v>
          </cell>
        </row>
        <row r="7746">
          <cell r="A7746">
            <v>98553</v>
          </cell>
          <cell r="B7746" t="str">
            <v>IMPERMEABILIZAÇÃO DE SUPERFÍCIE COM MEMBRANA À BASE DE POLIURETANO, 2 DEMÃOS. AF_06/2018</v>
          </cell>
          <cell r="C7746" t="str">
            <v>M2</v>
          </cell>
          <cell r="D7746">
            <v>112.3</v>
          </cell>
          <cell r="E7746">
            <v>11.65</v>
          </cell>
          <cell r="F7746">
            <v>123.95</v>
          </cell>
        </row>
        <row r="7747">
          <cell r="A7747">
            <v>98554</v>
          </cell>
          <cell r="B7747" t="str">
            <v>IMPERMEABILIZAÇÃO DE SUPERFÍCIE COM MEMBRANA À BASE DE RESINA ACRÍLICA, 3 DEMÃOS. AF_06/2018</v>
          </cell>
          <cell r="C7747" t="str">
            <v>M2</v>
          </cell>
          <cell r="D7747">
            <v>30.48</v>
          </cell>
          <cell r="E7747">
            <v>14.18</v>
          </cell>
          <cell r="F7747">
            <v>44.66</v>
          </cell>
        </row>
        <row r="7748">
          <cell r="A7748" t="str">
            <v>AUX2674</v>
          </cell>
          <cell r="B7748" t="str">
            <v>IMPERMEABILIZAÇÃO DE ALICERCE E VIGA BALDRAME COM 2 DEMÃOS DE TINTA ASFÁLTICA TIPO NEUTROL DA VEDACIT OU SIMILAR, EXCETO ARGAMASSA IMPERMEABILIZAÇÃO</v>
          </cell>
          <cell r="C7748" t="str">
            <v>M2</v>
          </cell>
          <cell r="D7748">
            <v>18.52</v>
          </cell>
          <cell r="E7748">
            <v>11.46</v>
          </cell>
          <cell r="F7748">
            <v>29.98</v>
          </cell>
        </row>
        <row r="7749">
          <cell r="A7749"/>
          <cell r="B7749" t="str">
            <v>IMPERMEABILIZAÇÃO COM PAPEL BETUMADO</v>
          </cell>
          <cell r="C7749"/>
          <cell r="D7749"/>
          <cell r="E7749"/>
          <cell r="F7749"/>
        </row>
        <row r="7750">
          <cell r="A7750" t="str">
            <v>AUX3317</v>
          </cell>
          <cell r="B7750" t="str">
            <v>PROTEÇÃO DE SUPERFÍCIES IMPERMEABILIZADAS COM PAPEL BETUMADO</v>
          </cell>
          <cell r="C7750" t="str">
            <v>M2</v>
          </cell>
          <cell r="D7750">
            <v>23.25</v>
          </cell>
          <cell r="E7750">
            <v>22.66</v>
          </cell>
          <cell r="F7750">
            <v>45.91</v>
          </cell>
        </row>
        <row r="7751">
          <cell r="A7751"/>
          <cell r="B7751" t="str">
            <v>REFORÇO COM VEÚ</v>
          </cell>
          <cell r="C7751"/>
          <cell r="D7751"/>
          <cell r="E7751"/>
          <cell r="F7751"/>
        </row>
        <row r="7752">
          <cell r="A7752">
            <v>98559</v>
          </cell>
          <cell r="B7752" t="str">
            <v>TRATAMENTO DE RODAPÉ COM VÉU DE POLIÉSTER. AF_06/2018</v>
          </cell>
          <cell r="C7752" t="str">
            <v>M</v>
          </cell>
          <cell r="D7752">
            <v>3.51</v>
          </cell>
          <cell r="E7752">
            <v>1.41</v>
          </cell>
          <cell r="F7752">
            <v>4.92</v>
          </cell>
        </row>
        <row r="7753">
          <cell r="A7753"/>
          <cell r="B7753" t="str">
            <v>MASTIQUES E SELANTES</v>
          </cell>
          <cell r="C7753"/>
          <cell r="D7753"/>
          <cell r="E7753"/>
          <cell r="F7753"/>
        </row>
        <row r="7754">
          <cell r="A7754" t="str">
            <v>AUX0126</v>
          </cell>
          <cell r="B7754" t="str">
            <v>MASTIQUE ELÁSTICO A BASE DE POLIURETANO - MONOCOMPONENTE</v>
          </cell>
          <cell r="C7754" t="str">
            <v>DM3</v>
          </cell>
          <cell r="D7754">
            <v>102.83</v>
          </cell>
          <cell r="E7754">
            <v>7.02</v>
          </cell>
          <cell r="F7754">
            <v>109.85</v>
          </cell>
        </row>
        <row r="7755">
          <cell r="A7755"/>
          <cell r="B7755" t="str">
            <v>JUNTA DE DILATACÃO</v>
          </cell>
          <cell r="C7755"/>
          <cell r="D7755"/>
          <cell r="E7755"/>
          <cell r="F7755"/>
        </row>
        <row r="7756">
          <cell r="A7756" t="str">
            <v>AUX2786</v>
          </cell>
          <cell r="B7756" t="str">
            <v>JUNTA DE DILATAÇÃO ELÁSTICA PARA CONCRETO (PVC), TIPO O-12, ATÉ 5MCA</v>
          </cell>
          <cell r="C7756" t="str">
            <v>M</v>
          </cell>
          <cell r="D7756">
            <v>183.81</v>
          </cell>
          <cell r="E7756">
            <v>5.32</v>
          </cell>
          <cell r="F7756">
            <v>189.13</v>
          </cell>
        </row>
        <row r="7757">
          <cell r="A7757">
            <v>98575</v>
          </cell>
          <cell r="B7757" t="str">
            <v>TRATAMENTO DE JUNTA DE DILATAÇÃO, COM TARUGO DE POLIETILENO E SELANTE PU, INCLUSO PREENCHIMENTO COM ESPUMA EXPANSIVA PU. AF_06/2018</v>
          </cell>
          <cell r="C7757" t="str">
            <v>M</v>
          </cell>
          <cell r="D7757">
            <v>59.63</v>
          </cell>
          <cell r="E7757">
            <v>44.99</v>
          </cell>
          <cell r="F7757">
            <v>104.62</v>
          </cell>
        </row>
        <row r="7758">
          <cell r="A7758">
            <v>98576</v>
          </cell>
          <cell r="B7758" t="str">
            <v>TRATAMENTO DE JUNTA DE DILATAÇÃO COM MANTA ASFÁLTICA ADERIDA COM MAÇARICO. AF_06/2018</v>
          </cell>
          <cell r="C7758" t="str">
            <v>M</v>
          </cell>
          <cell r="D7758">
            <v>21.63</v>
          </cell>
          <cell r="E7758">
            <v>0.64</v>
          </cell>
          <cell r="F7758">
            <v>22.27</v>
          </cell>
        </row>
        <row r="7759">
          <cell r="A7759">
            <v>98577</v>
          </cell>
          <cell r="B7759" t="str">
            <v>TRATAMENTO DE JUNTA SERRADA, COM TARUGO DE POLIETILENO E SELANTE À BASE DE SILICONE. AF_06/2018</v>
          </cell>
          <cell r="C7759" t="str">
            <v>M</v>
          </cell>
          <cell r="D7759">
            <v>20.78</v>
          </cell>
          <cell r="E7759">
            <v>28.36</v>
          </cell>
          <cell r="F7759">
            <v>49.14</v>
          </cell>
        </row>
        <row r="7760">
          <cell r="A7760"/>
          <cell r="B7760" t="str">
            <v>REGULARIZAÇÃO</v>
          </cell>
          <cell r="C7760"/>
          <cell r="D7760"/>
          <cell r="E7760"/>
          <cell r="F7760"/>
        </row>
        <row r="7761">
          <cell r="A7761" t="str">
            <v>AUX2541</v>
          </cell>
          <cell r="B7761" t="str">
            <v>REGULARIZAÇÃO COM ARGAMASSA DE CIMENTO E AREIA - TRAÇO 1:3, ESPESSURA MÉDIA 30MM</v>
          </cell>
          <cell r="C7761" t="str">
            <v>M2</v>
          </cell>
          <cell r="D7761">
            <v>20.93</v>
          </cell>
          <cell r="E7761">
            <v>22.25</v>
          </cell>
          <cell r="F7761">
            <v>43.18</v>
          </cell>
        </row>
        <row r="7762">
          <cell r="A7762"/>
          <cell r="B7762" t="str">
            <v>PROTEÇÃO MECÂNICA</v>
          </cell>
          <cell r="C7762"/>
          <cell r="D7762"/>
          <cell r="E7762"/>
          <cell r="F7762"/>
        </row>
        <row r="7763">
          <cell r="A7763">
            <v>98563</v>
          </cell>
          <cell r="B7763" t="str">
            <v>PROTEÇÃO MECÂNICA DE SUPERFÍCIE HORIZONTAL COM ARGAMASSA DE CIMENTO E AREIA, TRAÇO 1:3, E=2CM. AF_06/2018</v>
          </cell>
          <cell r="C7763" t="str">
            <v>M2</v>
          </cell>
          <cell r="D7763">
            <v>21.02</v>
          </cell>
          <cell r="E7763">
            <v>14.57</v>
          </cell>
          <cell r="F7763">
            <v>35.590000000000003</v>
          </cell>
        </row>
        <row r="7764">
          <cell r="A7764">
            <v>98564</v>
          </cell>
          <cell r="B7764" t="str">
            <v>PROTEÇÃO MECÂNICA DE SUPERFÍCIE VERTICAL COM ARGAMASSA DE CIMENTO E AREIA, TRAÇO 1:3, E=2CM. AF_06/2018</v>
          </cell>
          <cell r="C7764" t="str">
            <v>M2</v>
          </cell>
          <cell r="D7764">
            <v>32.67</v>
          </cell>
          <cell r="E7764">
            <v>15.73</v>
          </cell>
          <cell r="F7764">
            <v>48.4</v>
          </cell>
        </row>
        <row r="7765">
          <cell r="A7765">
            <v>98565</v>
          </cell>
          <cell r="B7765" t="str">
            <v>PROTEÇÃO MECÂNICA DE SUPERFICIE HORIZONTAL COM ARGAMASSA DE CIMENTO E AREIA, TRAÇO 1:3, E=3CM. AF_06/2018</v>
          </cell>
          <cell r="C7765" t="str">
            <v>M2</v>
          </cell>
          <cell r="D7765">
            <v>29.17</v>
          </cell>
          <cell r="E7765">
            <v>22.17</v>
          </cell>
          <cell r="F7765">
            <v>51.34</v>
          </cell>
        </row>
        <row r="7766">
          <cell r="A7766">
            <v>98566</v>
          </cell>
          <cell r="B7766" t="str">
            <v>PROTEÇÃO MECÂNICA DE SUPERFÍCIE VERTICAL COM ARGAMASSA DE CIMENTO E AREIA, TRAÇO 1:3, E=3CM. AF_06/2018</v>
          </cell>
          <cell r="C7766" t="str">
            <v>M2</v>
          </cell>
          <cell r="D7766">
            <v>40.840000000000003</v>
          </cell>
          <cell r="E7766">
            <v>23.3</v>
          </cell>
          <cell r="F7766">
            <v>64.14</v>
          </cell>
        </row>
        <row r="7767">
          <cell r="A7767">
            <v>98567</v>
          </cell>
          <cell r="B7767" t="str">
            <v>PROTEÇÃO MECÂNICA DE SUPERFICIE HORIZONTAL COM ARGAMASSA DE CIMENTO E AREIA, TRAÇO 1:3, E=4CM. AF_06/2018</v>
          </cell>
          <cell r="C7767" t="str">
            <v>M2</v>
          </cell>
          <cell r="D7767">
            <v>36.79</v>
          </cell>
          <cell r="E7767">
            <v>29.57</v>
          </cell>
          <cell r="F7767">
            <v>66.36</v>
          </cell>
        </row>
        <row r="7768">
          <cell r="A7768">
            <v>98568</v>
          </cell>
          <cell r="B7768" t="str">
            <v>PROTEÇÃO MECÂNICA DE SUPERFÍCIE VERTICAL COM ARGAMASSA DE CIMENTO E AREIA, TRAÇO 1:3, E=4CM. AF_06/2018</v>
          </cell>
          <cell r="C7768" t="str">
            <v>M2</v>
          </cell>
          <cell r="D7768">
            <v>48.44</v>
          </cell>
          <cell r="E7768">
            <v>30.7</v>
          </cell>
          <cell r="F7768">
            <v>79.14</v>
          </cell>
        </row>
        <row r="7769">
          <cell r="A7769">
            <v>98569</v>
          </cell>
          <cell r="B7769" t="str">
            <v>PROTEÇÃO MECÂNICA DE SUPERFICIE HORIZONTAL COM ARGAMASSA DE CIMENTO E AREIA, TRAÇO 1:3, E=5CM. AF_06/2018</v>
          </cell>
          <cell r="C7769" t="str">
            <v>M2</v>
          </cell>
          <cell r="D7769">
            <v>44.96</v>
          </cell>
          <cell r="E7769">
            <v>37.14</v>
          </cell>
          <cell r="F7769">
            <v>82.1</v>
          </cell>
        </row>
        <row r="7770">
          <cell r="A7770">
            <v>98570</v>
          </cell>
          <cell r="B7770" t="str">
            <v>PROTEÇÃO MECÂNICA DE SUPERFÍCIE VERTICAL COM ARGAMASSA DE CIMENTO E AREIA, TRAÇO 1:3, E=5CM. AF_06/2018</v>
          </cell>
          <cell r="C7770" t="str">
            <v>M2</v>
          </cell>
          <cell r="D7770">
            <v>56.64</v>
          </cell>
          <cell r="E7770">
            <v>38.299999999999997</v>
          </cell>
          <cell r="F7770">
            <v>94.94</v>
          </cell>
        </row>
        <row r="7771">
          <cell r="A7771">
            <v>98571</v>
          </cell>
          <cell r="B7771" t="str">
            <v>PROTEÇÃO MECÂNICA DE SUPERFICIE HORIZONTAL COM CONCRETO 15 MPA, E=4CM. AF_06/2018</v>
          </cell>
          <cell r="C7771" t="str">
            <v>M2</v>
          </cell>
          <cell r="D7771">
            <v>25.43</v>
          </cell>
          <cell r="E7771">
            <v>15.5</v>
          </cell>
          <cell r="F7771">
            <v>40.93</v>
          </cell>
        </row>
        <row r="7772">
          <cell r="A7772">
            <v>98572</v>
          </cell>
          <cell r="B7772" t="str">
            <v>PROTEÇÃO MECÂNICA DE SUPERFICIE HORIZONTAL COM CONCRETO 15 MPA, E=5CM. AF_06/2018</v>
          </cell>
          <cell r="C7772" t="str">
            <v>M2</v>
          </cell>
          <cell r="D7772">
            <v>30.93</v>
          </cell>
          <cell r="E7772">
            <v>19.579999999999998</v>
          </cell>
          <cell r="F7772">
            <v>50.51</v>
          </cell>
        </row>
        <row r="7773">
          <cell r="A7773">
            <v>98573</v>
          </cell>
          <cell r="B7773" t="str">
            <v>PROTEÇÃO MECÂNICA DE SUPERFÍCIE VERTICAL COM CONCRETO 15 MPA, E=5CM. AF_06/2018</v>
          </cell>
          <cell r="C7773" t="str">
            <v>M2</v>
          </cell>
          <cell r="D7773">
            <v>42.47</v>
          </cell>
          <cell r="E7773">
            <v>20.399999999999999</v>
          </cell>
          <cell r="F7773">
            <v>62.87</v>
          </cell>
        </row>
        <row r="7774">
          <cell r="A7774" t="str">
            <v>AUX0627</v>
          </cell>
          <cell r="B7774" t="str">
            <v>PROTEÇÃO MECÂNICA COM ARGAMASSA DE CIMENTO E AREIA - TRAÇO 1:7, ESPESSURA MÉDIA 30MM</v>
          </cell>
          <cell r="C7774" t="str">
            <v>M2</v>
          </cell>
          <cell r="D7774">
            <v>17.420000000000002</v>
          </cell>
          <cell r="E7774">
            <v>20.37</v>
          </cell>
          <cell r="F7774">
            <v>37.79</v>
          </cell>
        </row>
        <row r="7775">
          <cell r="A7775"/>
          <cell r="B7775" t="str">
            <v>PEITORIL</v>
          </cell>
          <cell r="C7775"/>
          <cell r="D7775"/>
          <cell r="E7775"/>
          <cell r="F7775"/>
        </row>
        <row r="7776">
          <cell r="A7776">
            <v>101965</v>
          </cell>
          <cell r="B7776" t="str">
            <v>PEITORIL LINEAR EM GRANITO OU MÁRMORE, L = 15CM, COMPRIMENTO DE ATÉ 2M, ASSENTADO COM ARGAMASSA 1:6 COM ADITIVO. AF_11/2020</v>
          </cell>
          <cell r="C7776" t="str">
            <v>M</v>
          </cell>
          <cell r="D7776">
            <v>132.59</v>
          </cell>
          <cell r="E7776">
            <v>22.42</v>
          </cell>
          <cell r="F7776">
            <v>155.01</v>
          </cell>
        </row>
        <row r="7777">
          <cell r="A7777" t="str">
            <v>AUX1863</v>
          </cell>
          <cell r="B7777" t="str">
            <v>PEITORIL GRANITO CINZA POLIDO E= 2 CM</v>
          </cell>
          <cell r="C7777" t="str">
            <v>M2</v>
          </cell>
          <cell r="D7777">
            <v>331.32</v>
          </cell>
          <cell r="E7777">
            <v>15</v>
          </cell>
          <cell r="F7777">
            <v>346.32</v>
          </cell>
        </row>
        <row r="7778">
          <cell r="A7778" t="str">
            <v>AUX0853</v>
          </cell>
          <cell r="B7778" t="str">
            <v>PEITORIL EM GRANITO PRETO LARGURA DE 18 CM, ASSENTADO COM ARGAMASSA TRACO 1:4 (CIMENTO E AREIA MEDIA), PREPARO MANUAL DA ARGAMASSA</v>
          </cell>
          <cell r="C7778" t="str">
            <v>M</v>
          </cell>
          <cell r="D7778">
            <v>87.2</v>
          </cell>
          <cell r="E7778">
            <v>16.03</v>
          </cell>
          <cell r="F7778">
            <v>103.23</v>
          </cell>
        </row>
        <row r="7779">
          <cell r="A7779" t="str">
            <v>AUX1220</v>
          </cell>
          <cell r="B7779" t="str">
            <v>PEITORIL DE CONCRETO ARMADO COM PINGADEIRA LARGURA 13 CM</v>
          </cell>
          <cell r="C7779" t="str">
            <v>M</v>
          </cell>
          <cell r="D7779">
            <v>28.82</v>
          </cell>
          <cell r="E7779">
            <v>34.4</v>
          </cell>
          <cell r="F7779">
            <v>63.22</v>
          </cell>
        </row>
        <row r="7780">
          <cell r="A7780" t="str">
            <v>AUX0801</v>
          </cell>
          <cell r="B7780" t="str">
            <v>PEITORIL DE CONCRETO, LARGURA 18 CM, ESPESSURA COM DECLIVIDADE INICIANDO EM 4 CM ATÉ 2 CM, COM PINGADEIRA E ACABAMENTO EM SILICONE, PADRÃO FUNDEPAR</v>
          </cell>
          <cell r="C7780" t="str">
            <v>M</v>
          </cell>
          <cell r="D7780">
            <v>51.28</v>
          </cell>
          <cell r="E7780">
            <v>36.58</v>
          </cell>
          <cell r="F7780">
            <v>87.86</v>
          </cell>
        </row>
        <row r="7781">
          <cell r="A7781" t="str">
            <v>AUX2471</v>
          </cell>
          <cell r="B7781" t="str">
            <v>PINGADEIRA DE CONCRETO ARMADO 30X30CM</v>
          </cell>
          <cell r="C7781" t="str">
            <v xml:space="preserve">UN </v>
          </cell>
          <cell r="D7781">
            <v>19.95</v>
          </cell>
          <cell r="E7781">
            <v>23.82</v>
          </cell>
          <cell r="F7781">
            <v>43.77</v>
          </cell>
        </row>
        <row r="7782">
          <cell r="A7782" t="str">
            <v>AUX2472</v>
          </cell>
          <cell r="B7782" t="str">
            <v>PINGADEIRA DE CONCRETO ARMADO 20X300CM</v>
          </cell>
          <cell r="C7782" t="str">
            <v xml:space="preserve">UN </v>
          </cell>
          <cell r="D7782">
            <v>131.21</v>
          </cell>
          <cell r="E7782">
            <v>154.78</v>
          </cell>
          <cell r="F7782">
            <v>285.99</v>
          </cell>
        </row>
        <row r="7783">
          <cell r="A7783">
            <v>101966</v>
          </cell>
          <cell r="B7783" t="str">
            <v>CHAPIM SOBRE MUROS LINEARES, EM GRANITO OU MÁRMORE, L = 25 CM, ASSENTADO COM ARGAMASSA 1:6 COM ADITIVO. AF_11/2020</v>
          </cell>
          <cell r="C7783" t="str">
            <v>M</v>
          </cell>
          <cell r="D7783">
            <v>188.3</v>
          </cell>
          <cell r="E7783">
            <v>10.27</v>
          </cell>
          <cell r="F7783">
            <v>198.57</v>
          </cell>
        </row>
        <row r="7784">
          <cell r="A7784">
            <v>101979</v>
          </cell>
          <cell r="B7784" t="str">
            <v>CHAPIM (RUFO CAPA) EM AÇO GALVANIZADO, CORTE 33. AF_11/2020</v>
          </cell>
          <cell r="C7784" t="str">
            <v>M</v>
          </cell>
          <cell r="D7784">
            <v>50.86</v>
          </cell>
          <cell r="E7784">
            <v>5.14</v>
          </cell>
          <cell r="F7784">
            <v>56</v>
          </cell>
        </row>
        <row r="7785">
          <cell r="A7785"/>
          <cell r="B7785" t="str">
            <v>REVESTIMENTOS E ISOLAMENTOS DE PAREDES E TETOS</v>
          </cell>
          <cell r="C7785"/>
          <cell r="D7785"/>
          <cell r="E7785"/>
          <cell r="F7785"/>
        </row>
        <row r="7786">
          <cell r="A7786"/>
          <cell r="B7786" t="str">
            <v>MANUTENÇÃO / REPAROS - REVESTIMENTOS E ISOLAMENTOS DE PAREDES E TETOS</v>
          </cell>
          <cell r="C7786"/>
          <cell r="D7786"/>
          <cell r="E7786"/>
          <cell r="F7786"/>
        </row>
        <row r="7787">
          <cell r="A7787" t="str">
            <v>AUX0054</v>
          </cell>
          <cell r="B7787" t="str">
            <v>DEMOLIÇÃO DE LADRILHOS HIDRÁULICOS, INCLUSIVE ARGAMASSA DE REGULARIZAÇÃO</v>
          </cell>
          <cell r="C7787" t="str">
            <v>M2</v>
          </cell>
          <cell r="D7787">
            <v>4.62</v>
          </cell>
          <cell r="E7787">
            <v>9.01</v>
          </cell>
          <cell r="F7787">
            <v>13.63</v>
          </cell>
        </row>
        <row r="7788">
          <cell r="A7788" t="str">
            <v>AUX0125</v>
          </cell>
          <cell r="B7788" t="str">
            <v>PREPARO E APLICAÇÃO DE ESTUQUE</v>
          </cell>
          <cell r="C7788" t="str">
            <v>M2</v>
          </cell>
          <cell r="D7788">
            <v>9.67</v>
          </cell>
          <cell r="E7788">
            <v>10.89</v>
          </cell>
          <cell r="F7788">
            <v>20.56</v>
          </cell>
        </row>
        <row r="7789">
          <cell r="A7789">
            <v>97631</v>
          </cell>
          <cell r="B7789" t="str">
            <v>DEMOLIÇÃO DE ARGAMASSAS, DE FORMA MANUAL, SEM REAPROVEITAMENTO. AF_12/2017</v>
          </cell>
          <cell r="C7789" t="str">
            <v>M2</v>
          </cell>
          <cell r="D7789">
            <v>1.08</v>
          </cell>
          <cell r="E7789">
            <v>2.4</v>
          </cell>
          <cell r="F7789">
            <v>3.48</v>
          </cell>
        </row>
        <row r="7790">
          <cell r="A7790">
            <v>97633</v>
          </cell>
          <cell r="B7790" t="str">
            <v>DEMOLIÇÃO DE REVESTIMENTO CERÂMICO, DE FORMA MANUAL, SEM REAPROVEITAMENTO. AF_12/2017</v>
          </cell>
          <cell r="C7790" t="str">
            <v>M2</v>
          </cell>
          <cell r="D7790">
            <v>7.5</v>
          </cell>
          <cell r="E7790">
            <v>16.239999999999998</v>
          </cell>
          <cell r="F7790">
            <v>23.74</v>
          </cell>
        </row>
        <row r="7791">
          <cell r="A7791">
            <v>97634</v>
          </cell>
          <cell r="B7791" t="str">
            <v>DEMOLIÇÃO DE REVESTIMENTO CERÂMICO, DE FORMA MECANIZADA COM MARTELETE, SEM REAPROVEITAMENTO. AF_12/2017</v>
          </cell>
          <cell r="C7791" t="str">
            <v>M2</v>
          </cell>
          <cell r="D7791">
            <v>4.12</v>
          </cell>
          <cell r="E7791">
            <v>8.76</v>
          </cell>
          <cell r="F7791">
            <v>12.88</v>
          </cell>
        </row>
        <row r="7792">
          <cell r="A7792" t="str">
            <v>AUX0214</v>
          </cell>
          <cell r="B7792" t="str">
            <v>DEMOLIÇÃO DE REVESTIMENTO CERÂMICO OU SIMILAR</v>
          </cell>
          <cell r="C7792" t="str">
            <v>M2</v>
          </cell>
          <cell r="D7792">
            <v>11.88</v>
          </cell>
          <cell r="E7792">
            <v>24.01</v>
          </cell>
          <cell r="F7792">
            <v>35.89</v>
          </cell>
        </row>
        <row r="7793">
          <cell r="A7793" t="str">
            <v>AUX0217</v>
          </cell>
          <cell r="B7793" t="str">
            <v>RETIRADA DE FORRAS DE PEDRAS NATURAIS - GRANITO OU MÁRMORE</v>
          </cell>
          <cell r="C7793" t="str">
            <v>M2</v>
          </cell>
          <cell r="D7793">
            <v>11.88</v>
          </cell>
          <cell r="E7793">
            <v>24.01</v>
          </cell>
          <cell r="F7793">
            <v>35.89</v>
          </cell>
        </row>
        <row r="7794">
          <cell r="A7794" t="str">
            <v>AUX0220</v>
          </cell>
          <cell r="B7794" t="str">
            <v>RECOLOCAÇÃO DE FORRAS DE PEDRAS NATURAIS - GRANITO OU MÁRMORE</v>
          </cell>
          <cell r="C7794" t="str">
            <v>M2</v>
          </cell>
          <cell r="D7794">
            <v>13.33</v>
          </cell>
          <cell r="E7794">
            <v>7.06</v>
          </cell>
          <cell r="F7794">
            <v>20.39</v>
          </cell>
        </row>
        <row r="7795">
          <cell r="A7795" t="str">
            <v>AUX0221</v>
          </cell>
          <cell r="B7795" t="str">
            <v>REPAROS EM TRINCAS E RACHADURAS</v>
          </cell>
          <cell r="C7795" t="str">
            <v>M</v>
          </cell>
          <cell r="D7795">
            <v>17.670000000000002</v>
          </cell>
          <cell r="E7795">
            <v>29.87</v>
          </cell>
          <cell r="F7795">
            <v>47.54</v>
          </cell>
        </row>
        <row r="7796">
          <cell r="A7796" t="str">
            <v>AUX0222</v>
          </cell>
          <cell r="B7796" t="str">
            <v>REPAROS EM EMBOÇO - ARGAMASSA MISTA DE CIMENTO, CAL E AREIA 1:4/12</v>
          </cell>
          <cell r="C7796" t="str">
            <v>M2</v>
          </cell>
          <cell r="D7796">
            <v>23.53</v>
          </cell>
          <cell r="E7796">
            <v>37.17</v>
          </cell>
          <cell r="F7796">
            <v>60.7</v>
          </cell>
        </row>
        <row r="7797">
          <cell r="A7797" t="str">
            <v>AUX0223</v>
          </cell>
          <cell r="B7797" t="str">
            <v>REPAROS EM REBOCO - ARGAMASSA DE CAL E AREIA 1:2</v>
          </cell>
          <cell r="C7797" t="str">
            <v>M2</v>
          </cell>
          <cell r="D7797">
            <v>10.84</v>
          </cell>
          <cell r="E7797">
            <v>21.05</v>
          </cell>
          <cell r="F7797">
            <v>31.89</v>
          </cell>
        </row>
        <row r="7798">
          <cell r="A7798" t="str">
            <v>AUX0224</v>
          </cell>
          <cell r="B7798" t="str">
            <v>DEMOLIÇÃO DE ESTUQUE COMUM, EXCLUSIVE ENTARUGAMENTO</v>
          </cell>
          <cell r="C7798" t="str">
            <v>M2</v>
          </cell>
          <cell r="D7798">
            <v>2.31</v>
          </cell>
          <cell r="E7798">
            <v>4.51</v>
          </cell>
          <cell r="F7798">
            <v>6.82</v>
          </cell>
        </row>
        <row r="7799">
          <cell r="A7799" t="str">
            <v>AUX1626</v>
          </cell>
          <cell r="B7799" t="str">
            <v>APICOAMENTO MANUAL TOTAL DE REBOCO COM PONTEIRAS/TALHADEIRAS</v>
          </cell>
          <cell r="C7799" t="str">
            <v>M2</v>
          </cell>
          <cell r="D7799">
            <v>1.1599999999999999</v>
          </cell>
          <cell r="E7799">
            <v>2.25</v>
          </cell>
          <cell r="F7799">
            <v>3.41</v>
          </cell>
        </row>
        <row r="7800">
          <cell r="A7800" t="str">
            <v>AUX0212</v>
          </cell>
          <cell r="B7800" t="str">
            <v>DEMOLIÇÃO DE ARGAMASSA DE CAL E AREIA OU MISTA</v>
          </cell>
          <cell r="C7800" t="str">
            <v>M2</v>
          </cell>
          <cell r="D7800">
            <v>1.7</v>
          </cell>
          <cell r="E7800">
            <v>3.43</v>
          </cell>
          <cell r="F7800">
            <v>5.13</v>
          </cell>
        </row>
        <row r="7801">
          <cell r="A7801" t="str">
            <v>AUX0213</v>
          </cell>
          <cell r="B7801" t="str">
            <v>DEMOLIÇÃO DE ARGAMASSA DE CIMENTO E AREIA</v>
          </cell>
          <cell r="C7801" t="str">
            <v>M2</v>
          </cell>
          <cell r="D7801">
            <v>3.39</v>
          </cell>
          <cell r="E7801">
            <v>6.86</v>
          </cell>
          <cell r="F7801">
            <v>10.25</v>
          </cell>
        </row>
        <row r="7802">
          <cell r="A7802" t="str">
            <v>AUX1616</v>
          </cell>
          <cell r="B7802" t="str">
            <v>DEMOLIÇÃO DE REVESTIMENTO C/ARGAMASSA</v>
          </cell>
          <cell r="C7802" t="str">
            <v>M2</v>
          </cell>
          <cell r="D7802">
            <v>4.24</v>
          </cell>
          <cell r="E7802">
            <v>8.57</v>
          </cell>
          <cell r="F7802">
            <v>12.81</v>
          </cell>
        </row>
        <row r="7803">
          <cell r="A7803" t="str">
            <v>AUX1617</v>
          </cell>
          <cell r="B7803" t="str">
            <v>DEMOLIÇÃO DE REVESTIMENTO C/AZULEJOS</v>
          </cell>
          <cell r="C7803" t="str">
            <v>M2</v>
          </cell>
          <cell r="D7803">
            <v>21.22</v>
          </cell>
          <cell r="E7803">
            <v>42.87</v>
          </cell>
          <cell r="F7803">
            <v>64.09</v>
          </cell>
        </row>
        <row r="7804">
          <cell r="A7804" t="str">
            <v>AUX1618</v>
          </cell>
          <cell r="B7804" t="str">
            <v>DEMOLIÇÃO DE REVESTIMENTO C/LAMBRIS</v>
          </cell>
          <cell r="C7804" t="str">
            <v>M2</v>
          </cell>
          <cell r="D7804">
            <v>21.22</v>
          </cell>
          <cell r="E7804">
            <v>42.87</v>
          </cell>
          <cell r="F7804">
            <v>64.09</v>
          </cell>
        </row>
        <row r="7805">
          <cell r="A7805" t="str">
            <v>AUX1619</v>
          </cell>
          <cell r="B7805" t="str">
            <v>DEMOLIÇÃO DE REVESTIMENTO C/ PEDRAS NATURAIS</v>
          </cell>
          <cell r="C7805" t="str">
            <v>M2</v>
          </cell>
          <cell r="D7805">
            <v>24.25</v>
          </cell>
          <cell r="E7805">
            <v>49.61</v>
          </cell>
          <cell r="F7805">
            <v>73.86</v>
          </cell>
        </row>
        <row r="7806">
          <cell r="A7806" t="str">
            <v>AUX3367</v>
          </cell>
          <cell r="B7806" t="str">
            <v>REJUNTAMENTO DE REVESTIMENTOS CERÂMICOS 20CM X 20CM</v>
          </cell>
          <cell r="C7806" t="str">
            <v>M2</v>
          </cell>
          <cell r="D7806">
            <v>4.63</v>
          </cell>
          <cell r="E7806">
            <v>5.08</v>
          </cell>
          <cell r="F7806">
            <v>9.7100000000000009</v>
          </cell>
        </row>
        <row r="7807">
          <cell r="A7807" t="str">
            <v>AUX3488</v>
          </cell>
          <cell r="B7807" t="str">
            <v>REJUNTAMENTO DE REVESTIMENTOS CERÂMICOS 30X60 CM</v>
          </cell>
          <cell r="C7807" t="str">
            <v>M2</v>
          </cell>
          <cell r="D7807">
            <v>4.5199999999999996</v>
          </cell>
          <cell r="E7807">
            <v>6.53</v>
          </cell>
          <cell r="F7807">
            <v>11.05</v>
          </cell>
        </row>
        <row r="7808">
          <cell r="A7808"/>
          <cell r="B7808" t="str">
            <v>CHAPISCO - EM ALVENARIA E ESTRUTURAS DE CONCRETOS INTERNAS</v>
          </cell>
          <cell r="C7808"/>
          <cell r="D7808"/>
          <cell r="E7808"/>
          <cell r="F7808"/>
        </row>
        <row r="7809">
          <cell r="A7809">
            <v>87878</v>
          </cell>
          <cell r="B7809" t="str">
            <v>CHAPISCO APLICADO EM ALVENARIAS E ESTRUTURAS DE CONCRETO INTERNAS, COM COLHER DE PEDREIRO.  ARGAMASSA TRAÇO 1:3 COM PREPARO MANUAL. AF_10/2022</v>
          </cell>
          <cell r="C7809" t="str">
            <v>M2</v>
          </cell>
          <cell r="D7809">
            <v>2.39</v>
          </cell>
          <cell r="E7809">
            <v>2.48</v>
          </cell>
          <cell r="F7809">
            <v>4.87</v>
          </cell>
        </row>
        <row r="7810">
          <cell r="A7810">
            <v>87879</v>
          </cell>
          <cell r="B7810" t="str">
            <v>CHAPISCO APLICADO EM ALVENARIAS E ESTRUTURAS DE CONCRETO INTERNAS, COM COLHER DE PEDREIRO.  ARGAMASSA TRAÇO 1:3 COM PREPARO EM BETONEIRA 400L. AF_10/2022</v>
          </cell>
          <cell r="C7810" t="str">
            <v>M2</v>
          </cell>
          <cell r="D7810">
            <v>2.2200000000000002</v>
          </cell>
          <cell r="E7810">
            <v>2.1</v>
          </cell>
          <cell r="F7810">
            <v>4.32</v>
          </cell>
        </row>
        <row r="7811">
          <cell r="A7811">
            <v>87910</v>
          </cell>
          <cell r="B7811" t="str">
            <v>CHAPISCO APLICADO SOMENTE NA ESTRUTURA DE CONCRETO DA FACHADA, COM DESEMPENADEIRA DENTADA. ARGAMASSA INDUSTRIALIZADA COM PREPARO MANUAL. AF_10/2022</v>
          </cell>
          <cell r="C7811" t="str">
            <v>M2</v>
          </cell>
          <cell r="D7811">
            <v>13.52</v>
          </cell>
          <cell r="E7811">
            <v>8.42</v>
          </cell>
          <cell r="F7811">
            <v>21.94</v>
          </cell>
        </row>
        <row r="7812">
          <cell r="A7812">
            <v>87911</v>
          </cell>
          <cell r="B7812" t="str">
            <v>CHAPISCO APLICADO SOMENTE NA ESTRUTURA DE CONCRETO DA FACHADA, COM DESEMPENADEIRA DENTADA. ARGAMASSA INDUSTRIALIZADA COM PREPARO EM MISTURADOR 300 KG. AF_10/2022</v>
          </cell>
          <cell r="C7812" t="str">
            <v>M2</v>
          </cell>
          <cell r="D7812">
            <v>13.16</v>
          </cell>
          <cell r="E7812">
            <v>7.87</v>
          </cell>
          <cell r="F7812">
            <v>21.03</v>
          </cell>
        </row>
        <row r="7813">
          <cell r="A7813">
            <v>104410</v>
          </cell>
          <cell r="B7813" t="str">
            <v>CHAPISCO APLICADO EM ALVENARIA E ESTRUTURAS DE CONCRETO INTERNAS, COM EQUIPAMENTO DE PROJEÇÃO.  ARGAMASSA TRAÇO 1:3 COM PREPARO MANUAL. AF_10/2022</v>
          </cell>
          <cell r="C7813" t="str">
            <v>M2</v>
          </cell>
          <cell r="D7813">
            <v>2.88</v>
          </cell>
          <cell r="E7813">
            <v>2.11</v>
          </cell>
          <cell r="F7813">
            <v>4.99</v>
          </cell>
        </row>
        <row r="7814">
          <cell r="A7814">
            <v>104411</v>
          </cell>
          <cell r="B7814" t="str">
            <v>CHAPISCO APLICADO EM ALVENARIA E ESTRUTURAS DE CONCRETO INTERNAS, COM EQUIPAMENTO DE PROJEÇÃO.  ARGAMASSA TRAÇO 1:3 COM PREPARO EM BETONEIRA 400 L. AF_10/2022</v>
          </cell>
          <cell r="C7814" t="str">
            <v>M2</v>
          </cell>
          <cell r="D7814">
            <v>2.88</v>
          </cell>
          <cell r="E7814">
            <v>2.11</v>
          </cell>
          <cell r="F7814">
            <v>4.99</v>
          </cell>
        </row>
        <row r="7815">
          <cell r="A7815"/>
          <cell r="B7815" t="str">
            <v>CHAPISCO EM PANOS SEM VÃOS - DE FACHADA</v>
          </cell>
          <cell r="C7815"/>
          <cell r="D7815"/>
          <cell r="E7815"/>
          <cell r="F7815"/>
        </row>
        <row r="7816">
          <cell r="A7816">
            <v>87888</v>
          </cell>
          <cell r="B7816" t="str">
            <v>CHAPISCO APLICADO EM ALVENARIA (SEM PRESENÇA DE VÃOS) E ESTRUTURAS DE CONCRETO DE FACHADA, COM ROLO PARA TEXTURA ACRÍLICA.  ARGAMASSA TRAÇO 1:4 E EMULSÃO POLIMÉRICA (ADESIVO) COM PREPARO MANUAL. AF_10/2022</v>
          </cell>
          <cell r="C7816" t="str">
            <v>M2</v>
          </cell>
          <cell r="D7816">
            <v>6.88</v>
          </cell>
          <cell r="E7816">
            <v>2.52</v>
          </cell>
          <cell r="F7816">
            <v>9.4</v>
          </cell>
        </row>
        <row r="7817">
          <cell r="A7817">
            <v>87889</v>
          </cell>
          <cell r="B7817" t="str">
            <v>CHAPISCO APLICADO EM ALVENARIA (SEM PRESENÇA DE VÃOS) E ESTRUTURAS DE CONCRETO DE FACHADA, COM ROLO PARA TEXTURA ACRÍLICA.  ARGAMASSA TRAÇO 1:4 E EMULSÃO POLIMÉRICA (ADESIVO) COM PREPARO EM BETONEIRA 400L. AF_10/2022</v>
          </cell>
          <cell r="C7817" t="str">
            <v>M2</v>
          </cell>
          <cell r="D7817">
            <v>6.83</v>
          </cell>
          <cell r="E7817">
            <v>2.38</v>
          </cell>
          <cell r="F7817">
            <v>9.2100000000000009</v>
          </cell>
        </row>
        <row r="7818">
          <cell r="A7818">
            <v>87891</v>
          </cell>
          <cell r="B7818" t="str">
            <v>CHAPISCO APLICADO EM ALVENARIA (SEM PRESENÇA DE VÃOS) E ESTRUTURAS DE CONCRETO DE FACHADA, COM ROLO PARA TEXTURA ACRÍLICA. ARGAMASSA INDUSTRIALIZADA COM PREPARO MANUAL. AF_10/2022</v>
          </cell>
          <cell r="C7818" t="str">
            <v>M2</v>
          </cell>
          <cell r="D7818">
            <v>8.24</v>
          </cell>
          <cell r="E7818">
            <v>2.62</v>
          </cell>
          <cell r="F7818">
            <v>10.86</v>
          </cell>
        </row>
        <row r="7819">
          <cell r="A7819">
            <v>87892</v>
          </cell>
          <cell r="B7819" t="str">
            <v>CHAPISCO APLICADO EM ALVENARIA (SEM PRESENÇA DE VÃOS) E ESTRUTURAS DE CONCRETO DE FACHADA, COM ROLO PARA TEXTURA ACRÍLICA.  ARGAMASSA INDUSTRIALIZADA COM PREPARO EM MISTURADOR 300 KG. AF_10/2022</v>
          </cell>
          <cell r="C7819" t="str">
            <v>M2</v>
          </cell>
          <cell r="D7819">
            <v>8.07</v>
          </cell>
          <cell r="E7819">
            <v>2.37</v>
          </cell>
          <cell r="F7819">
            <v>10.44</v>
          </cell>
        </row>
        <row r="7820">
          <cell r="A7820">
            <v>87893</v>
          </cell>
          <cell r="B7820" t="str">
            <v>CHAPISCO APLICADO EM ALVENARIA (SEM PRESENÇA DE VÃOS) E ESTRUTURAS DE CONCRETO DE FACHADA, COM COLHER DE PEDREIRO.  ARGAMASSA TRAÇO 1:3 COM PREPARO MANUAL. AF_10/2022</v>
          </cell>
          <cell r="C7820" t="str">
            <v>M2</v>
          </cell>
          <cell r="D7820">
            <v>3.1</v>
          </cell>
          <cell r="E7820">
            <v>4.33</v>
          </cell>
          <cell r="F7820">
            <v>7.43</v>
          </cell>
        </row>
        <row r="7821">
          <cell r="A7821">
            <v>87894</v>
          </cell>
          <cell r="B7821" t="str">
            <v>CHAPISCO APLICADO EM ALVENARIA (SEM PRESENÇA DE VÃOS) E ESTRUTURAS DE CONCRETO DE FACHADA, COM COLHER DE PEDREIRO.  ARGAMASSA TRAÇO 1:3 COM PREPARO EM BETONEIRA 400L. AF_10/2022</v>
          </cell>
          <cell r="C7821" t="str">
            <v>M2</v>
          </cell>
          <cell r="D7821">
            <v>2.91</v>
          </cell>
          <cell r="E7821">
            <v>3.97</v>
          </cell>
          <cell r="F7821">
            <v>6.88</v>
          </cell>
        </row>
        <row r="7822">
          <cell r="A7822">
            <v>87896</v>
          </cell>
          <cell r="B7822" t="str">
            <v>CHAPISCO APLICADO EM ALVENARIA (SEM PRESENÇA DE VÃOS) E ESTRUTURAS DE CONCRETO DE FACHADA, COM EQUIPAMENTO DE PROJEÇÃO. ARGAMASSA TRAÇO 1:3 COM PREPARO MANUAL. AF_10/2022</v>
          </cell>
          <cell r="C7822" t="str">
            <v>M2</v>
          </cell>
          <cell r="D7822">
            <v>2.97</v>
          </cell>
          <cell r="E7822">
            <v>2.4900000000000002</v>
          </cell>
          <cell r="F7822">
            <v>5.46</v>
          </cell>
        </row>
        <row r="7823">
          <cell r="A7823">
            <v>87897</v>
          </cell>
          <cell r="B7823" t="str">
            <v>CHAPISCO APLICADO EM ALVENARIA (SEM PRESENÇA DE VÃOS) E ESTRUTURAS DE CONCRETO DE FACHADA, COM EQUIPAMENTO DE PROJEÇÃO.  ARGAMASSA TRAÇO 1:3 COM PREPARO EM BETONEIRA 400 L. AF_10/2022</v>
          </cell>
          <cell r="C7823" t="str">
            <v>M2</v>
          </cell>
          <cell r="D7823">
            <v>2.79</v>
          </cell>
          <cell r="E7823">
            <v>2.12</v>
          </cell>
          <cell r="F7823">
            <v>4.91</v>
          </cell>
        </row>
        <row r="7824">
          <cell r="A7824" t="str">
            <v>AUX1339</v>
          </cell>
          <cell r="B7824" t="str">
            <v>CHAPISCO APLICADO EM ALVENARIA (SEM PRESENÇA DE VÃOS) E ESTRUTURAS DE CONCRETO DE FACHADA, COM COLHER DE PEDREIRO. ARGAMASSA TRAÇO 1:3 COM PREPARO MANUAL, INCL. ADITIVO IMPERMEABILIZANTE</v>
          </cell>
          <cell r="C7824" t="str">
            <v>M2</v>
          </cell>
          <cell r="D7824">
            <v>4.49</v>
          </cell>
          <cell r="E7824">
            <v>5.55</v>
          </cell>
          <cell r="F7824">
            <v>10.039999999999999</v>
          </cell>
        </row>
        <row r="7825">
          <cell r="A7825"/>
          <cell r="B7825" t="str">
            <v>CHAPISCO EM PANOS COM VÃOS - DE FACHADA</v>
          </cell>
          <cell r="C7825"/>
          <cell r="D7825"/>
          <cell r="E7825"/>
          <cell r="F7825"/>
        </row>
        <row r="7826">
          <cell r="A7826">
            <v>87899</v>
          </cell>
          <cell r="B7826" t="str">
            <v>CHAPISCO APLICADO EM ALVENARIA (COM PRESENÇA DE VÃOS) E ESTRUTURAS DE CONCRETO DE FACHADA, COM ROLO PARA TEXTURA ACRÍLICA.  ARGAMASSA TRAÇO 1:4 E EMULSÃO POLIMÉRICA (ADESIVO) COM PREPARO MANUAL. AF_10/2022</v>
          </cell>
          <cell r="C7826" t="str">
            <v>M2</v>
          </cell>
          <cell r="D7826">
            <v>7.1</v>
          </cell>
          <cell r="E7826">
            <v>3.06</v>
          </cell>
          <cell r="F7826">
            <v>10.16</v>
          </cell>
        </row>
        <row r="7827">
          <cell r="A7827">
            <v>87900</v>
          </cell>
          <cell r="B7827" t="str">
            <v>CHAPISCO APLICADO EM ALVENARIA (COM PRESENÇA DE VÃOS) E ESTRUTURAS DE CONCRETO DE FACHADA, COM ROLO PARA TEXTURA ACRÍLICA.  ARGAMASSA TRAÇO 1:4 E EMULSÃO POLIMÉRICA (ADESIVO) COM PREPARO EM BETONEIRA 400L. AF_10/2022</v>
          </cell>
          <cell r="C7827" t="str">
            <v>M2</v>
          </cell>
          <cell r="D7827">
            <v>7.04</v>
          </cell>
          <cell r="E7827">
            <v>2.93</v>
          </cell>
          <cell r="F7827">
            <v>9.9700000000000006</v>
          </cell>
        </row>
        <row r="7828">
          <cell r="A7828">
            <v>87902</v>
          </cell>
          <cell r="B7828" t="str">
            <v>CHAPISCO APLICADO EM ALVENARIA (COM PRESENÇA DE VÃOS) E ESTRUTURAS DE CONCRETO DE FACHADA, COM ROLO PARA TEXTURA ACRÍLICA.  ARGAMASSA INDUSTRIALIZADA COM PREPARO MANUAL. AF_10/2022</v>
          </cell>
          <cell r="C7828" t="str">
            <v>M2</v>
          </cell>
          <cell r="D7828">
            <v>8.4600000000000009</v>
          </cell>
          <cell r="E7828">
            <v>3.16</v>
          </cell>
          <cell r="F7828">
            <v>11.62</v>
          </cell>
        </row>
        <row r="7829">
          <cell r="A7829">
            <v>87903</v>
          </cell>
          <cell r="B7829" t="str">
            <v>CHAPISCO APLICADO EM ALVENARIA (COM PRESENÇA DE VÃOS) E ESTRUTURAS DE CONCRETO DE FACHADA, COM ROLO PARA TEXTURA ACRÍLICA.  ARGAMASSA INDUSTRIALIZADA COM PREPARO EM MISTURADOR 300 KG. AF_10/2022</v>
          </cell>
          <cell r="C7829" t="str">
            <v>M2</v>
          </cell>
          <cell r="D7829">
            <v>8.2799999999999994</v>
          </cell>
          <cell r="E7829">
            <v>2.92</v>
          </cell>
          <cell r="F7829">
            <v>11.2</v>
          </cell>
        </row>
        <row r="7830">
          <cell r="A7830">
            <v>87904</v>
          </cell>
          <cell r="B7830" t="str">
            <v>CHAPISCO APLICADO EM ALVENARIA (COM PRESENÇA DE VÃOS) E ESTRUTURAS DE CONCRETO DE FACHADA, COM COLHER DE PEDREIRO.  ARGAMASSA TRAÇO 1:3 COM PREPARO MANUAL. AF_10/2022</v>
          </cell>
          <cell r="C7830" t="str">
            <v>M2</v>
          </cell>
          <cell r="D7830">
            <v>3.46</v>
          </cell>
          <cell r="E7830">
            <v>5.18</v>
          </cell>
          <cell r="F7830">
            <v>8.64</v>
          </cell>
        </row>
        <row r="7831">
          <cell r="A7831">
            <v>87905</v>
          </cell>
          <cell r="B7831" t="str">
            <v>CHAPISCO APLICADO EM ALVENARIA (COM PRESENÇA DE VÃOS) E ESTRUTURAS DE CONCRETO DE FACHADA, COM COLHER DE PEDREIRO.  ARGAMASSA TRAÇO 1:3 COM PREPARO EM BETONEIRA 400L. AF_10/2022</v>
          </cell>
          <cell r="C7831" t="str">
            <v>M2</v>
          </cell>
          <cell r="D7831">
            <v>3.27</v>
          </cell>
          <cell r="E7831">
            <v>4.82</v>
          </cell>
          <cell r="F7831">
            <v>8.09</v>
          </cell>
        </row>
        <row r="7832">
          <cell r="A7832">
            <v>87907</v>
          </cell>
          <cell r="B7832" t="str">
            <v>CHAPISCO APLICADO EM ALVENARIA (COM PRESENÇA DE VÃOS) E ESTRUTURAS DE CONCRETO DE FACHADA, COM EQUIPAMENTO DE PROJEÇÃO.  ARGAMASSA TRAÇO 1:3 COM PREPARO MANUAL. AF_10/2022</v>
          </cell>
          <cell r="C7832" t="str">
            <v>M2</v>
          </cell>
          <cell r="D7832">
            <v>3.42</v>
          </cell>
          <cell r="E7832">
            <v>3.16</v>
          </cell>
          <cell r="F7832">
            <v>6.58</v>
          </cell>
        </row>
        <row r="7833">
          <cell r="A7833">
            <v>87908</v>
          </cell>
          <cell r="B7833" t="str">
            <v>CHAPISCO APLICADO EM ALVENARIA (COM PRESENÇA DE VÃOS) E ESTRUTURAS DE CONCRETO DE FACHADA, COM EQUIPAMENTO DE PROJEÇÃO.  ARGAMASSA TRAÇO 1:3 COM PREPARO EM BETONEIRA 400 L. AF_10/2022</v>
          </cell>
          <cell r="C7833" t="str">
            <v>M2</v>
          </cell>
          <cell r="D7833">
            <v>3.23</v>
          </cell>
          <cell r="E7833">
            <v>2.8</v>
          </cell>
          <cell r="F7833">
            <v>6.03</v>
          </cell>
        </row>
        <row r="7834">
          <cell r="A7834"/>
          <cell r="B7834" t="str">
            <v>EMBOÇO / MASSA ÚNICA</v>
          </cell>
          <cell r="C7834"/>
          <cell r="D7834"/>
          <cell r="E7834"/>
          <cell r="F7834"/>
        </row>
        <row r="7835">
          <cell r="A7835">
            <v>89173</v>
          </cell>
          <cell r="B7835" t="str">
            <v>(COMPOSIÇÃO REPRESENTATIVA) DO SERVIÇO DE EMBOÇO/MASSA ÚNICA, APLICADO MANUALMENTE, TRAÇO 1:2:8, EM BETONEIRA DE 400L, PAREDES INTERNAS, COM EXECUÇÃO DE TALISCAS, EDIFICAÇÃO HABITACIONAL UNIFAMILIAR (CASAS) E EDIFICAÇÃO PÚBLICA PADRÃO. AF_12/2014</v>
          </cell>
          <cell r="C7835" t="str">
            <v>M2</v>
          </cell>
          <cell r="D7835">
            <v>19.71</v>
          </cell>
          <cell r="E7835">
            <v>15.43</v>
          </cell>
          <cell r="F7835">
            <v>35.14</v>
          </cell>
        </row>
        <row r="7836">
          <cell r="A7836">
            <v>89048</v>
          </cell>
          <cell r="B7836" t="str">
            <v>(COMPOSIÇÃO REPRESENTATIVA) DO SERVIÇO DE EMBOÇO/MASSA ÚNICA, TRAÇO 1:2:8, PREPARO MECÂNICO, COM BETONEIRA DE 400L, EM PAREDES DE AMBIENTES INTERNOS, COM EXECUÇÃO DE TALISCAS, PARA EDIFICAÇÃO HABITACIONAL MULTIFAMILIAR (PRÉDIO). AF_11/2014</v>
          </cell>
          <cell r="C7836" t="str">
            <v>M2</v>
          </cell>
          <cell r="D7836">
            <v>19.89</v>
          </cell>
          <cell r="E7836">
            <v>15.91</v>
          </cell>
          <cell r="F7836">
            <v>35.799999999999997</v>
          </cell>
        </row>
        <row r="7837">
          <cell r="A7837">
            <v>94224</v>
          </cell>
          <cell r="B7837" t="str">
            <v>EMBOÇAMENTO COM ARGAMASSA TRAÇO 1:2:9 (CIMENTO, CAL E AREIA). AF_07/2019</v>
          </cell>
          <cell r="C7837" t="str">
            <v>M</v>
          </cell>
          <cell r="D7837">
            <v>10.119999999999999</v>
          </cell>
          <cell r="E7837">
            <v>16.27</v>
          </cell>
          <cell r="F7837">
            <v>26.39</v>
          </cell>
        </row>
        <row r="7838">
          <cell r="A7838"/>
          <cell r="B7838" t="str">
            <v>EMBOÇO / MASSA ÚNICA EM PANOS COM VÃOS - DE FACHADA</v>
          </cell>
          <cell r="C7838"/>
          <cell r="D7838"/>
          <cell r="E7838"/>
          <cell r="F7838"/>
        </row>
        <row r="7839">
          <cell r="A7839">
            <v>87775</v>
          </cell>
          <cell r="B7839" t="str">
            <v>EMBOÇO OU MASSA ÚNICA EM ARGAMASSA TRAÇO 1:2:8, PREPARO MECÂNICO COM BETONEIRA 400 L, APLICADA MANUALMENTE EM PANOS DE FACHADA COM PRESENÇA DE VÃOS, ESPESSURA DE 25 MM. AF_08/2022</v>
          </cell>
          <cell r="C7839" t="str">
            <v>M2</v>
          </cell>
          <cell r="D7839">
            <v>25.98</v>
          </cell>
          <cell r="E7839">
            <v>26.86</v>
          </cell>
          <cell r="F7839">
            <v>52.84</v>
          </cell>
        </row>
        <row r="7840">
          <cell r="A7840">
            <v>104217</v>
          </cell>
          <cell r="B7840" t="str">
            <v>EMBOÇO OU MASSA ÚNICA EM ARGAMASSA TRAÇO 1:2:8, PREPARO MECÂNICA COM BETONEIRA 400 L, APLICADA MANUALMENTE EM PANOS DE FACHADA COM PRESENÇA DE VÃOS, ESPESSURA DE 25 MM, ACESSO POR ANDAIME. AF_08/2022</v>
          </cell>
          <cell r="C7840" t="str">
            <v>M2</v>
          </cell>
          <cell r="D7840">
            <v>24.78</v>
          </cell>
          <cell r="E7840">
            <v>24.01</v>
          </cell>
          <cell r="F7840">
            <v>48.79</v>
          </cell>
        </row>
        <row r="7841">
          <cell r="A7841">
            <v>87777</v>
          </cell>
          <cell r="B7841" t="str">
            <v>EMBOÇO OU MASSA ÚNICA EM ARGAMASSA TRAÇO 1:2:8, PREPARO MANUAL, APLICADA MANUALMENTE EM PANOS DE FACHADA COM PRESENÇA DE VÃOS, ESPESSURA DE 25 MM. AF_08/2022</v>
          </cell>
          <cell r="C7841" t="str">
            <v>M2</v>
          </cell>
          <cell r="D7841">
            <v>27.45</v>
          </cell>
          <cell r="E7841">
            <v>29.92</v>
          </cell>
          <cell r="F7841">
            <v>57.37</v>
          </cell>
        </row>
        <row r="7842">
          <cell r="A7842">
            <v>104218</v>
          </cell>
          <cell r="B7842" t="str">
            <v>EMBOÇO OU MASSA ÚNICA EM ARGAMASSA TRAÇO 1:2:8, PREPARO MANUAL, APLICADA MANUALMENTE EM PANOS DE FACHADA COM PRESENÇA DE VÃOS, ESPESSURA DE 25 MM, ACESSO POR ANDAIME. AF_08/2022</v>
          </cell>
          <cell r="C7842" t="str">
            <v>M2</v>
          </cell>
          <cell r="D7842">
            <v>26.23</v>
          </cell>
          <cell r="E7842">
            <v>27.09</v>
          </cell>
          <cell r="F7842">
            <v>53.32</v>
          </cell>
        </row>
        <row r="7843">
          <cell r="A7843">
            <v>87778</v>
          </cell>
          <cell r="B7843" t="str">
            <v>EMBOÇO OU MASSA ÚNICA EM ARGAMASSA INDUSTRIALIZADA, PREPARO MECÂNICO E APLICAÇÃO COM EQUIPAMENTO DE MISTURA E PROJEÇÃO DE 1,5 M3/H DE ARGAMASSA EM PANOS DE FACHADA COM PRESENÇA DE VÃOS, ESPESSURA DE 25 MM. AF_08/2022</v>
          </cell>
          <cell r="C7843" t="str">
            <v>M2</v>
          </cell>
          <cell r="D7843">
            <v>60.59</v>
          </cell>
          <cell r="E7843">
            <v>24.43</v>
          </cell>
          <cell r="F7843">
            <v>85.02</v>
          </cell>
        </row>
        <row r="7844">
          <cell r="A7844">
            <v>104219</v>
          </cell>
          <cell r="B7844" t="str">
            <v>EMBOÇO OU MASSA ÚNICA EM ARGAMASSA INDUSTRIALIZADA, PREPARO MECÂNICA E APLICAÇÃO COM EQUIPAMENTO DE MISTURA E PROJEÇÃO DE 1,5 M3/H DE ARGAMASSA EM PANOS DE FACHADA COM PRESENÇA DE VÃOS, ESPESSURA DE 25 MM, ACESSO POR ANDAIME. AF_08/2022</v>
          </cell>
          <cell r="C7844" t="str">
            <v>M2</v>
          </cell>
          <cell r="D7844">
            <v>59.49</v>
          </cell>
          <cell r="E7844">
            <v>21.9</v>
          </cell>
          <cell r="F7844">
            <v>81.39</v>
          </cell>
        </row>
        <row r="7845">
          <cell r="A7845">
            <v>104203</v>
          </cell>
          <cell r="B7845" t="str">
            <v>EMBOÇO OU MASSA ÚNICA EM ARGAMASSA TRAÇO 1:2:8, PREPARO MECÂNICA COM BETONEIRA 400 L, APLICADA COM PROJETOR TIPO CANEQUINHA EM PANOS DE FACHADA COM PRESENÇA DE VÃOS, ESPESSURA DE 25 MM, ACESSO POR BALANCIM MANUAL. AF_08/2022</v>
          </cell>
          <cell r="C7845" t="str">
            <v>M2</v>
          </cell>
          <cell r="D7845">
            <v>31.38</v>
          </cell>
          <cell r="E7845">
            <v>24.59</v>
          </cell>
          <cell r="F7845">
            <v>55.97</v>
          </cell>
        </row>
        <row r="7846">
          <cell r="A7846">
            <v>104220</v>
          </cell>
          <cell r="B7846" t="str">
            <v>EMBOÇO OU MASSA ÚNICA EM ARGAMASSA TRAÇO 1:2:8, PREPARO MECÂNICA COM BETONEIRA 400 L, APLICADA COM PROJETOR TIPO CANEQUINHA EM PANOS DE FACHADA COM PRESENÇA DE VÃOS, ESPESSURA DE 25 MM, ACESSO POR ANDAIME. AF_08/2022</v>
          </cell>
          <cell r="C7846" t="str">
            <v>M2</v>
          </cell>
          <cell r="D7846">
            <v>29.76</v>
          </cell>
          <cell r="E7846">
            <v>22.05</v>
          </cell>
          <cell r="F7846">
            <v>51.81</v>
          </cell>
        </row>
        <row r="7847">
          <cell r="A7847">
            <v>87779</v>
          </cell>
          <cell r="B7847" t="str">
            <v>EMBOÇO OU MASSA ÚNICA EM ARGAMASSA TRAÇO 1:2:8, PREPARO MECÂNICO COM BETONEIRA 400 L, APLICADA MANUALMENTE EM PANOS DE FACHADA COM PRESENÇA DE VÃOS, ESPESSURA DE 35 MM. AF_08/2022</v>
          </cell>
          <cell r="C7847" t="str">
            <v>M2</v>
          </cell>
          <cell r="D7847">
            <v>33.15</v>
          </cell>
          <cell r="E7847">
            <v>34.49</v>
          </cell>
          <cell r="F7847">
            <v>67.64</v>
          </cell>
        </row>
        <row r="7848">
          <cell r="A7848">
            <v>104221</v>
          </cell>
          <cell r="B7848" t="str">
            <v>EMBOÇO OU MASSA ÚNICA EM ARGAMASSA TRAÇO 1:2:8, PREPARO MECÂNICA COM BETONEIRA 400 L, APLICADA MANUALMENTE EM PANOS DE FACHADA COM PRESENÇA DE VÃOS, ESPESSURA DE 35 MM, ACESSO POR ANDAIME. AF_08/2022</v>
          </cell>
          <cell r="C7848" t="str">
            <v>M2</v>
          </cell>
          <cell r="D7848">
            <v>31.6</v>
          </cell>
          <cell r="E7848">
            <v>30.85</v>
          </cell>
          <cell r="F7848">
            <v>62.45</v>
          </cell>
        </row>
        <row r="7849">
          <cell r="A7849">
            <v>87781</v>
          </cell>
          <cell r="B7849" t="str">
            <v>EMBOÇO OU MASSA ÚNICA EM ARGAMASSA TRAÇO 1:2:8, PREPARO MANUAL, APLICADA MANUALMENTE EM PANOS DE FACHADA COM PRESENÇA DE VÃOS, ESPESSURA DE 35 MM. AF_08/2022</v>
          </cell>
          <cell r="C7849" t="str">
            <v>M2</v>
          </cell>
          <cell r="D7849">
            <v>35.130000000000003</v>
          </cell>
          <cell r="E7849">
            <v>38.58</v>
          </cell>
          <cell r="F7849">
            <v>73.709999999999994</v>
          </cell>
        </row>
        <row r="7850">
          <cell r="A7850">
            <v>104222</v>
          </cell>
          <cell r="B7850" t="str">
            <v>EMBOÇO OU MASSA ÚNICA EM ARGAMASSA TRAÇO 1:2:8, PREPARO MANUAL, APLICADA MANUALMENTE EM PANOS DE FACHADA COM PRESENÇA DE VÃOS, ESPESSURA DE 35 MM, ACESSO POR ANDAIME. AF_08/2022</v>
          </cell>
          <cell r="C7850" t="str">
            <v>M2</v>
          </cell>
          <cell r="D7850">
            <v>33.56</v>
          </cell>
          <cell r="E7850">
            <v>34.96</v>
          </cell>
          <cell r="F7850">
            <v>68.52</v>
          </cell>
        </row>
        <row r="7851">
          <cell r="A7851">
            <v>87783</v>
          </cell>
          <cell r="B7851" t="str">
            <v>EMBOÇO OU MASSA ÚNICA EM ARGAMASSA INDUSTRIALIZADA, PREPARO MECÂNICO E APLICAÇÃO COM EQUIPAMENTO DE MISTURA E PROJEÇÃO DE 1,5 M3/H DE ARGAMASSA EM PANOS DE FACHADA COM PRESENÇA DE VÃOS, ESPESSURA DE 35 MM. AF_08/2022</v>
          </cell>
          <cell r="C7851" t="str">
            <v>M2</v>
          </cell>
          <cell r="D7851">
            <v>79.599999999999994</v>
          </cell>
          <cell r="E7851">
            <v>31.45</v>
          </cell>
          <cell r="F7851">
            <v>111.05</v>
          </cell>
        </row>
        <row r="7852">
          <cell r="A7852">
            <v>104223</v>
          </cell>
          <cell r="B7852" t="str">
            <v>EMBOÇO OU MASSA ÚNICA EM ARGAMASSA INDUSTRIALIZADA, PREPARO MECÂNICA E APLICAÇÃO COM EQUIPAMENTO DE MISTURA E PROJEÇÃO DE 1,5 M3/H DE ARGAMASSA EM PANOS DE FACHADA COM PRESENÇA DE VÃOS, ESPESSURA DE 35 MM, ACESSO POR ANDAIME. AF_08/2022</v>
          </cell>
          <cell r="C7852" t="str">
            <v>M2</v>
          </cell>
          <cell r="D7852">
            <v>78.17</v>
          </cell>
          <cell r="E7852">
            <v>28.16</v>
          </cell>
          <cell r="F7852">
            <v>106.33</v>
          </cell>
        </row>
        <row r="7853">
          <cell r="A7853">
            <v>104204</v>
          </cell>
          <cell r="B7853" t="str">
            <v>EMBOÇO OU MASSA ÚNICA EM ARGAMASSA TRAÇO 1:2:8, PREPARO MECÂNICA COM BETONEIRA 400 L, APLICADA COM PROJETOR TIPO CANEQUINHA EM PANOS DE FACHADA COM PRESENÇA DE VÃOS, ESPESSURA DE 35 MM, ACESSO POR BALANCIM MANUAL. AF_08/2022</v>
          </cell>
          <cell r="C7853" t="str">
            <v>M2</v>
          </cell>
          <cell r="D7853">
            <v>40.29</v>
          </cell>
          <cell r="E7853">
            <v>31.65</v>
          </cell>
          <cell r="F7853">
            <v>71.94</v>
          </cell>
        </row>
        <row r="7854">
          <cell r="A7854">
            <v>104224</v>
          </cell>
          <cell r="B7854" t="str">
            <v>EMBOÇO OU MASSA ÚNICA EM ARGAMASSA TRAÇO 1:2:8, PREPARO MECÂNICA COM BETONEIRA 400 L, APLICADA COM PROJETOR TIPO CANEQUINHA EM PANOS DE FACHADA COM PRESENÇA DE VÃOS, ESPESSURA DE 35 MM, ACESSO POR ANDAIME. AF_08/2022</v>
          </cell>
          <cell r="C7854" t="str">
            <v>M2</v>
          </cell>
          <cell r="D7854">
            <v>38.18</v>
          </cell>
          <cell r="E7854">
            <v>28.35</v>
          </cell>
          <cell r="F7854">
            <v>66.53</v>
          </cell>
        </row>
        <row r="7855">
          <cell r="A7855">
            <v>87784</v>
          </cell>
          <cell r="B7855" t="str">
            <v>EMBOÇO OU MASSA ÚNICA EM ARGAMASSA TRAÇO 1:2:8, PREPARO MECÂNICO COM BETONEIRA 400 L, APLICADA MANUALMENTE EM PANOS DE FACHADA COM PRESENÇA DE VÃOS, ESPESSURA DE 45 MM. AF_08/2022</v>
          </cell>
          <cell r="C7855" t="str">
            <v>M2</v>
          </cell>
          <cell r="D7855">
            <v>37.36</v>
          </cell>
          <cell r="E7855">
            <v>35.21</v>
          </cell>
          <cell r="F7855">
            <v>72.569999999999993</v>
          </cell>
        </row>
        <row r="7856">
          <cell r="A7856">
            <v>104225</v>
          </cell>
          <cell r="B7856" t="str">
            <v>EMBOÇO OU MASSA ÚNICA EM ARGAMASSA TRAÇO 1:2:8, PREPARO MECÂNICA COM BETONEIRA 400 L, APLICADA MANUALMENTE EM PANOS DE FACHADA COM PRESENÇA DE VÃOS, ESPESSURA DE 45 MM, ACESSO POR ANDAIME. AF_08/2022</v>
          </cell>
          <cell r="C7856" t="str">
            <v>M2</v>
          </cell>
          <cell r="D7856">
            <v>35.79</v>
          </cell>
          <cell r="E7856">
            <v>31.59</v>
          </cell>
          <cell r="F7856">
            <v>67.38</v>
          </cell>
        </row>
        <row r="7857">
          <cell r="A7857">
            <v>87786</v>
          </cell>
          <cell r="B7857" t="str">
            <v>EMBOÇO OU MASSA ÚNICA EM ARGAMASSA TRAÇO 1:2:8, PREPARO MANUAL, APLICADA MANUALMENTE EM PANOS DE FACHADA COM PRESENÇA DE VÃOS, ESPESSURA DE 45 MM. AF_08/2022</v>
          </cell>
          <cell r="C7857" t="str">
            <v>M2</v>
          </cell>
          <cell r="D7857">
            <v>39.82</v>
          </cell>
          <cell r="E7857">
            <v>40.369999999999997</v>
          </cell>
          <cell r="F7857">
            <v>80.19</v>
          </cell>
        </row>
        <row r="7858">
          <cell r="A7858">
            <v>104226</v>
          </cell>
          <cell r="B7858" t="str">
            <v>EMBOÇO OU MASSA ÚNICA EM ARGAMASSA TRAÇO 1:2:8, PREPARO MANUAL, APLICADA MANUALMENTE EM PANOS DE FACHADA COM PRESENÇA DE VÃOS, ESPESSURA DE 45 MM, ACESSO POR ANDAIME. AF_08/2022</v>
          </cell>
          <cell r="C7858" t="str">
            <v>M2</v>
          </cell>
          <cell r="D7858">
            <v>38.270000000000003</v>
          </cell>
          <cell r="E7858">
            <v>36.729999999999997</v>
          </cell>
          <cell r="F7858">
            <v>75</v>
          </cell>
        </row>
        <row r="7859">
          <cell r="A7859">
            <v>87787</v>
          </cell>
          <cell r="B7859" t="str">
            <v>EMBOÇO OU MASSA ÚNICA EM ARGAMASSA INDUSTRIALIZADA, PREPARO MECÂNICO E APLICAÇÃO COM EQUIPAMENTO DE MISTURA E PROJEÇÃO DE 1,5 M3/H DE ARGAMASSA EM PANOS DE FACHADA COM PRESENÇA DE VÃOS, ESPESSURA DE 45 MM. AF_08/2022</v>
          </cell>
          <cell r="C7859" t="str">
            <v>M2</v>
          </cell>
          <cell r="D7859">
            <v>95.91</v>
          </cell>
          <cell r="E7859">
            <v>32.14</v>
          </cell>
          <cell r="F7859">
            <v>128.05000000000001</v>
          </cell>
        </row>
        <row r="7860">
          <cell r="A7860">
            <v>104227</v>
          </cell>
          <cell r="B7860" t="str">
            <v>EMBOÇO OU MASSA ÚNICA EM ARGAMASSA INDUSTRIALIZADA, PREPARO MECÂNICA E APLICAÇÃO COM EQUIPAMENTO DE MISTURA E PROJEÇÃO DE 1,5 M3/H DE ARGAMASSA EM PANOS DE FACHADA COM PRESENÇA DE VÃOS, ESPESSURA DE 45 MM, ACESSO POR ANDAIME. AF_08/2022</v>
          </cell>
          <cell r="C7860" t="str">
            <v>M2</v>
          </cell>
          <cell r="D7860">
            <v>94.49</v>
          </cell>
          <cell r="E7860">
            <v>28.84</v>
          </cell>
          <cell r="F7860">
            <v>123.33</v>
          </cell>
        </row>
        <row r="7861">
          <cell r="A7861">
            <v>104205</v>
          </cell>
          <cell r="B7861" t="str">
            <v>EMBOÇO OU MASSA ÚNICA EM ARGAMASSA TRAÇO 1:2:8, PREPARO MECÂNICA COM BETONEIRA 400 L, APLICADA COM PROJETOR TIPO CANEQUINHA EM PANOS DE FACHADA COM PRESENÇA DE VÃOS, ESPESSURA DE 45 MM, ACESSO POR BALANCIM MANUAL. AF_08/2022</v>
          </cell>
          <cell r="C7861" t="str">
            <v>M2</v>
          </cell>
          <cell r="D7861">
            <v>45.17</v>
          </cell>
          <cell r="E7861">
            <v>32.39</v>
          </cell>
          <cell r="F7861">
            <v>77.56</v>
          </cell>
        </row>
        <row r="7862">
          <cell r="A7862">
            <v>104228</v>
          </cell>
          <cell r="B7862" t="str">
            <v>EMBOÇO OU MASSA ÚNICA EM ARGAMASSA TRAÇO 1:2:8, PREPARO MECÂNICA COM BETONEIRA 400 L, APLICADA COM PROJETOR TIPO CANEQUINHA EM PANOS DE FACHADA COM PRESENÇA DE VÃOS, ESPESSURA DE 45 MM, ACESSO POR ANDAIME. AF_08/2022</v>
          </cell>
          <cell r="C7862" t="str">
            <v>M2</v>
          </cell>
          <cell r="D7862">
            <v>43.06</v>
          </cell>
          <cell r="E7862">
            <v>29.1</v>
          </cell>
          <cell r="F7862">
            <v>72.16</v>
          </cell>
        </row>
        <row r="7863">
          <cell r="A7863">
            <v>87788</v>
          </cell>
          <cell r="B7863" t="str">
            <v>EMBOÇO OU MASSA ÚNICA EM ARGAMASSA TRAÇO 1:2:8, PREPARO MECÂNICO COM BETONEIRA 400 L, APLICADA MANUALMENTE EM PANOS DE FACHADA COM PRESENÇA DE VÃOS, ESPESSURA MAIOR OU IGUAL A 50 MM. AF_08/2022</v>
          </cell>
          <cell r="C7863" t="str">
            <v>M2</v>
          </cell>
          <cell r="D7863">
            <v>42.78</v>
          </cell>
          <cell r="E7863">
            <v>43.44</v>
          </cell>
          <cell r="F7863">
            <v>86.22</v>
          </cell>
        </row>
        <row r="7864">
          <cell r="A7864">
            <v>104229</v>
          </cell>
          <cell r="B7864" t="str">
            <v>EMBOÇO OU MASSA ÚNICA EM ARGAMASSA TRAÇO 1:2:8, PREPARO MECÂNICA COM BETONEIRA 400 L, APLICADA MANUALMENTE EM PANOS DE FACHADA COM PRESENÇA DE VÃOS, ESPESSURA DE 50 MM, ACESSO POR ANDAIME. AF_08/2022</v>
          </cell>
          <cell r="C7864" t="str">
            <v>M2</v>
          </cell>
          <cell r="D7864">
            <v>40.85</v>
          </cell>
          <cell r="E7864">
            <v>38.94</v>
          </cell>
          <cell r="F7864">
            <v>79.790000000000006</v>
          </cell>
        </row>
        <row r="7865">
          <cell r="A7865">
            <v>87790</v>
          </cell>
          <cell r="B7865" t="str">
            <v>EMBOÇO OU MASSA ÚNICA EM ARGAMASSA TRAÇO 1:2:8, PREPARO MANUAL, APLICADA MANUALMENTE EM PANOS DE FACHADA COM PRESENÇA DE VÃOS, ESPESSURA MAIOR OU IGUAL A 50 MM. AF_06/2014</v>
          </cell>
          <cell r="C7865" t="str">
            <v>M2</v>
          </cell>
          <cell r="D7865">
            <v>45.49</v>
          </cell>
          <cell r="E7865">
            <v>49.11</v>
          </cell>
          <cell r="F7865">
            <v>94.6</v>
          </cell>
        </row>
        <row r="7866">
          <cell r="A7866">
            <v>104230</v>
          </cell>
          <cell r="B7866" t="str">
            <v>EMBOÇO OU MASSA ÚNICA EM ARGAMASSA TRAÇO 1:2:8, PREPARO MANUAL, APLICADA MANUALMENTE EM PANOS DE FACHADA COM PRESENÇA DE VÃOS, ESPESSURA DE 50 MM, ACESSO POR ANDAIME. AF_08/2022</v>
          </cell>
          <cell r="C7866" t="str">
            <v>M2</v>
          </cell>
          <cell r="D7866">
            <v>43.55</v>
          </cell>
          <cell r="E7866">
            <v>44.62</v>
          </cell>
          <cell r="F7866">
            <v>88.17</v>
          </cell>
        </row>
        <row r="7867">
          <cell r="A7867">
            <v>87791</v>
          </cell>
          <cell r="B7867" t="str">
            <v>EMBOÇO OU MASSA ÚNICA EM ARGAMASSA INDUSTRIALIZADA, PREPARO MECÂNICO E APLICAÇÃO COM EQUIPAMENTO DE MISTURA E PROJEÇÃO DE 1,5 M3/H DE ARGAMASSA EM PANOS DE FACHADA COM PRESENÇA DE VÃOS, ESPESSURA MAIOR OU IGUAL A 50 MM. AF_08/2022</v>
          </cell>
          <cell r="C7867" t="str">
            <v>M2</v>
          </cell>
          <cell r="D7867">
            <v>105.36</v>
          </cell>
          <cell r="E7867">
            <v>35.729999999999997</v>
          </cell>
          <cell r="F7867">
            <v>141.09</v>
          </cell>
        </row>
        <row r="7868">
          <cell r="A7868">
            <v>104231</v>
          </cell>
          <cell r="B7868" t="str">
            <v>EMBOÇO OU MASSA ÚNICA EM ARGAMASSA INDUSTRIALIZADA, PREPARO MECÂNICA E APLICAÇÃO COM EQUIPAMENTO DE MISTURA E PROJEÇÃO DE 1,5 M3/H DE ARGAMASSA EM PANOS DE FACHADA COM PRESENÇA DE VÃOS, ESPESSURA DE 50 MM, ACESSO POR ANDAIME. AF_08/2022</v>
          </cell>
          <cell r="C7868" t="str">
            <v>M2</v>
          </cell>
          <cell r="D7868">
            <v>103.82</v>
          </cell>
          <cell r="E7868">
            <v>32.08</v>
          </cell>
          <cell r="F7868">
            <v>135.9</v>
          </cell>
        </row>
        <row r="7869">
          <cell r="A7869">
            <v>104206</v>
          </cell>
          <cell r="B7869" t="str">
            <v>EMBOÇO OU MASSA ÚNICA EM ARGAMASSA TRAÇO 1:2:8, PREPARO MECÂNICA COM BETONEIRA 400 L, APLICADA COM PROJETOR TIPO CANEQUINHA EM PANOS DE FACHADA COM PRESENÇA DE VÃOS, ESPESSURA DE 50 MM, ACESSO POR BALANCIM MANUAL. AF_08/2022</v>
          </cell>
          <cell r="C7869" t="str">
            <v>M2</v>
          </cell>
          <cell r="D7869">
            <v>49.63</v>
          </cell>
          <cell r="E7869">
            <v>36.01</v>
          </cell>
          <cell r="F7869">
            <v>85.64</v>
          </cell>
        </row>
        <row r="7870">
          <cell r="A7870">
            <v>104232</v>
          </cell>
          <cell r="B7870" t="str">
            <v>EMBOÇO OU MASSA ÚNICA EM ARGAMASSA TRAÇO 1:2:8, PREPARO MECÂNICA COM BETONEIRA 400 L, APLICADA COM PROJETOR TIPO CANEQUINHA EM PANOS DE FACHADA COM PRESENÇA DE VÃOS, ESPESSURA DE 50 MM, ACESSO POR ANDAIME. AF_08/2022</v>
          </cell>
          <cell r="C7870" t="str">
            <v>M2</v>
          </cell>
          <cell r="D7870">
            <v>47.34</v>
          </cell>
          <cell r="E7870">
            <v>32.36</v>
          </cell>
          <cell r="F7870">
            <v>79.7</v>
          </cell>
        </row>
        <row r="7871">
          <cell r="A7871"/>
          <cell r="B7871" t="str">
            <v>EMBOÇO / MASSA ÚNICA EM PANOS CEGOS (SEM VÃOS) - DE FACHADA</v>
          </cell>
          <cell r="C7871"/>
          <cell r="D7871"/>
          <cell r="E7871"/>
          <cell r="F7871"/>
        </row>
        <row r="7872">
          <cell r="A7872">
            <v>87792</v>
          </cell>
          <cell r="B7872" t="str">
            <v>EMBOÇO OU MASSA ÚNICA EM ARGAMASSA TRAÇO 1:2:8, PREPARO MECÂNICO COM BETONEIRA 400 L, APLICADA MANUALMENTE EM PANOS CEGOS DE FACHADA (SEM PRESENÇA DE VÃOS), ESPESSURA DE 25 MM. AF_08/2022</v>
          </cell>
          <cell r="C7872" t="str">
            <v>M2</v>
          </cell>
          <cell r="D7872">
            <v>21.4</v>
          </cell>
          <cell r="E7872">
            <v>16.899999999999999</v>
          </cell>
          <cell r="F7872">
            <v>38.299999999999997</v>
          </cell>
        </row>
        <row r="7873">
          <cell r="A7873">
            <v>104233</v>
          </cell>
          <cell r="B7873" t="str">
            <v>EMBOÇO OU MASSA ÚNICA EM ARGAMASSA TRAÇO 1:2:8, PREPARO MECÂNICA COM BETONEIRA 400 L, APLICADA MANUALMENTE EM PANOS DE FACHADA SEM PRESENÇA DE VÃOS, ESPESSURA DE 25 MM, ACESSO POR ANDAIME. AF_08/2022</v>
          </cell>
          <cell r="C7873" t="str">
            <v>M2</v>
          </cell>
          <cell r="D7873">
            <v>20.69</v>
          </cell>
          <cell r="E7873">
            <v>15.22</v>
          </cell>
          <cell r="F7873">
            <v>35.909999999999997</v>
          </cell>
        </row>
        <row r="7874">
          <cell r="A7874">
            <v>87794</v>
          </cell>
          <cell r="B7874" t="str">
            <v>EMBOÇO OU MASSA ÚNICA EM ARGAMASSA TRAÇO 1:2:8, PREPARO MANUAL, APLICADA MANUALMENTE EM PANOS CEGOS DE FACHADA (SEM PRESENÇA DE VÃOS), ESPESSURA DE 25 MM. AF_09/2022</v>
          </cell>
          <cell r="C7874" t="str">
            <v>M2</v>
          </cell>
          <cell r="D7874">
            <v>22.77</v>
          </cell>
          <cell r="E7874">
            <v>19.760000000000002</v>
          </cell>
          <cell r="F7874">
            <v>42.53</v>
          </cell>
        </row>
        <row r="7875">
          <cell r="A7875">
            <v>104234</v>
          </cell>
          <cell r="B7875" t="str">
            <v>EMBOÇO OU MASSA ÚNICA EM ARGAMASSA TRAÇO 1:2:8, PREPARO MANUAL, APLICADA MANUALMENTE EM PANOS DE FACHADA SEM PRESENÇA DE VÃOS, ESPESSURA DE 25 MM, ACESSO POR ANDAIME. AF_08/2022</v>
          </cell>
          <cell r="C7875" t="str">
            <v>M2</v>
          </cell>
          <cell r="D7875">
            <v>22.06</v>
          </cell>
          <cell r="E7875">
            <v>18.079999999999998</v>
          </cell>
          <cell r="F7875">
            <v>40.14</v>
          </cell>
        </row>
        <row r="7876">
          <cell r="A7876">
            <v>87795</v>
          </cell>
          <cell r="B7876" t="str">
            <v>EMBOÇO OU MASSA ÚNICA EM ARGAMASSA INDUSTRIALIZADA, PREPARO MECÂNICO E APLICAÇÃO COM EQUIPAMENTO DE MISTURA E PROJEÇÃO DE 1,5 M3/H DE ARGAMASSA EM PANOS CEGOS DE FACHADA (SEM PRESENÇA DE VÃOS), ESPESSURA DE 25 MM. AF_08/2022</v>
          </cell>
          <cell r="C7876" t="str">
            <v>M2</v>
          </cell>
          <cell r="D7876">
            <v>54.01</v>
          </cell>
          <cell r="E7876">
            <v>15.4</v>
          </cell>
          <cell r="F7876">
            <v>69.41</v>
          </cell>
        </row>
        <row r="7877">
          <cell r="A7877">
            <v>104235</v>
          </cell>
          <cell r="B7877" t="str">
            <v>EMBOÇO OU MASSA ÚNICA EM ARGAMASSA INDUSTRIALIZADA, PREPARO MECÂNICA E APLICAÇÃO COM EQUIPAMENTO DE MISTURA E PROJEÇÃO DE 1,5 M3/H DE ARGAMASSA EM PANOS DE FACHADA SEM PRESENÇA DE VÃOS, ESPESSURA DE 25 MM, ACESSO POR ANDAIME. AF_08/2022</v>
          </cell>
          <cell r="C7877" t="str">
            <v>M2</v>
          </cell>
          <cell r="D7877">
            <v>53.35</v>
          </cell>
          <cell r="E7877">
            <v>13.83</v>
          </cell>
          <cell r="F7877">
            <v>67.180000000000007</v>
          </cell>
        </row>
        <row r="7878">
          <cell r="A7878">
            <v>104207</v>
          </cell>
          <cell r="B7878" t="str">
            <v>EMBOÇO OU MASSA ÚNICA EM ARGAMASSA TRAÇO 1:2:8, PREPARO MECÂNICA COM BETONEIRA 400 L, APLICADA COM PROJETOR TIPO CANEQUINHA EM PANOS DE FACHADA SEM PRESENÇA DE VÃOS, ESPESSURA DE 25 MM, ACESSO POR BALANCIM MANUAL. AF_08/2022</v>
          </cell>
          <cell r="C7878" t="str">
            <v>M2</v>
          </cell>
          <cell r="D7878">
            <v>25.33</v>
          </cell>
          <cell r="E7878">
            <v>15.56</v>
          </cell>
          <cell r="F7878">
            <v>40.89</v>
          </cell>
        </row>
        <row r="7879">
          <cell r="A7879">
            <v>104236</v>
          </cell>
          <cell r="B7879" t="str">
            <v>EMBOÇO OU MASSA ÚNICA EM ARGAMASSA TRAÇO 1:2:8, PREPARO MECÂNICA COM BETONEIRA 400 L, APLICADA COM PROJETOR TIPO CANEQUINHA EM PANOS DE FACHADA SEM PRESENÇA DE VÃOS, ESPESSURA DE 25 MM, ACESSO POR ANDAIME. AF_08/2022</v>
          </cell>
          <cell r="C7879" t="str">
            <v>M2</v>
          </cell>
          <cell r="D7879">
            <v>24.35</v>
          </cell>
          <cell r="E7879">
            <v>13.98</v>
          </cell>
          <cell r="F7879">
            <v>38.33</v>
          </cell>
        </row>
        <row r="7880">
          <cell r="A7880">
            <v>87797</v>
          </cell>
          <cell r="B7880" t="str">
            <v>EMBOÇO OU MASSA ÚNICA EM ARGAMASSA TRAÇO 1:2:8, PREPARO MECÂNICO COM BETONEIRA 400 L, APLICADA MANUALMENTE EM PANOS CEGOS DE FACHADA (SEM PRESENÇA DE VÃOS), ESPESSURA DE 35 MM. AF_08/2022</v>
          </cell>
          <cell r="C7880" t="str">
            <v>M2</v>
          </cell>
          <cell r="D7880">
            <v>28.31</v>
          </cell>
          <cell r="E7880">
            <v>24.51</v>
          </cell>
          <cell r="F7880">
            <v>52.82</v>
          </cell>
        </row>
        <row r="7881">
          <cell r="A7881">
            <v>104237</v>
          </cell>
          <cell r="B7881" t="str">
            <v>EMBOÇO OU MASSA ÚNICA EM ARGAMASSA TRAÇO 1:2:8, PREPARO MECÂNICA COM BETONEIRA 400 L, APLICADA MANUALMENTE EM PANOS DE FACHADA SEM PRESENÇA DE VÃOS, ESPESSURA DE 35 MM, ACESSO POR ANDAIME. AF_08/2022</v>
          </cell>
          <cell r="C7881" t="str">
            <v>M2</v>
          </cell>
          <cell r="D7881">
            <v>27.23</v>
          </cell>
          <cell r="E7881">
            <v>22.05</v>
          </cell>
          <cell r="F7881">
            <v>49.28</v>
          </cell>
        </row>
        <row r="7882">
          <cell r="A7882">
            <v>87799</v>
          </cell>
          <cell r="B7882" t="str">
            <v>EMBOÇO OU MASSA ÚNICA EM ARGAMASSA TRAÇO 1:2:8, PREPARO MANUAL, APLICADA MANUALMENTE EM PANOS CEGOS DE FACHADA (SEM PRESENÇA DE VÃOS), ESPESSURA DE 35 MM. AF_08/2022</v>
          </cell>
          <cell r="C7882" t="str">
            <v>M2</v>
          </cell>
          <cell r="D7882">
            <v>30.14</v>
          </cell>
          <cell r="E7882">
            <v>28.36</v>
          </cell>
          <cell r="F7882">
            <v>58.5</v>
          </cell>
        </row>
        <row r="7883">
          <cell r="A7883">
            <v>104238</v>
          </cell>
          <cell r="B7883" t="str">
            <v>EMBOÇO OU MASSA ÚNICA EM ARGAMASSA TRAÇO 1:2:8, PREPARO MANUAL, APLICADA MANUALMENTE EM PANOS DE FACHADA SEM PRESENÇA DE VÃOS, ESPESSURA DE 35 MM, ACESSO POR ANDAIME. AF_08/2022</v>
          </cell>
          <cell r="C7883" t="str">
            <v>M2</v>
          </cell>
          <cell r="D7883">
            <v>29.06</v>
          </cell>
          <cell r="E7883">
            <v>25.9</v>
          </cell>
          <cell r="F7883">
            <v>54.96</v>
          </cell>
        </row>
        <row r="7884">
          <cell r="A7884">
            <v>87800</v>
          </cell>
          <cell r="B7884" t="str">
            <v>EMBOÇO OU MASSA ÚNICA EM ARGAMASSA INDUSTRIALIZADA, PREPARO MECÂNICO E APLICAÇÃO COM EQUIPAMENTO DE MISTURA E PROJEÇÃO DE 1,5 M3/H DE ARGAMASSA EM PANOS CEGOS DE FACHADA (SEM PRESENÇA DE VÃOS), ESPESSURA DE 35 MM. AF_08/2022</v>
          </cell>
          <cell r="C7884" t="str">
            <v>M2</v>
          </cell>
          <cell r="D7884">
            <v>71.92</v>
          </cell>
          <cell r="E7884">
            <v>22.35</v>
          </cell>
          <cell r="F7884">
            <v>94.27</v>
          </cell>
        </row>
        <row r="7885">
          <cell r="A7885">
            <v>104239</v>
          </cell>
          <cell r="B7885" t="str">
            <v>EMBOÇO OU MASSA ÚNICA EM ARGAMASSA INDUSTRIALIZADA, PREPARO MECÂNICA E APLICAÇÃO COM EQUIPAMENTO DE MISTURA E PROJEÇÃO DE 1,5 M3/H DE ARGAMASSA EM PANOS DE FACHADA SEM PRESENÇA DE VÃOS, ESPESSURA DE 35 MM, ACESSO POR ANDAIME. AF_08/2022</v>
          </cell>
          <cell r="C7885" t="str">
            <v>M2</v>
          </cell>
          <cell r="D7885">
            <v>70.959999999999994</v>
          </cell>
          <cell r="E7885">
            <v>20.09</v>
          </cell>
          <cell r="F7885">
            <v>91.05</v>
          </cell>
        </row>
        <row r="7886">
          <cell r="A7886">
            <v>104208</v>
          </cell>
          <cell r="B7886" t="str">
            <v>EMBOÇO OU MASSA ÚNICA EM ARGAMASSA TRAÇO 1:2:8, PREPARO MECÂNICA COM BETONEIRA 400 L, APLICADA COM PROJETOR TIPO CANEQUINHA EM PANOS DE FACHADA SEM PRESENÇA DE VÃOS, ESPESSURA DE 35 MM, ACESSO POR BALANCIM MANUAL. AF_08/2022</v>
          </cell>
          <cell r="C7886" t="str">
            <v>M2</v>
          </cell>
          <cell r="D7886">
            <v>33.94</v>
          </cell>
          <cell r="E7886">
            <v>22.52</v>
          </cell>
          <cell r="F7886">
            <v>56.46</v>
          </cell>
        </row>
        <row r="7887">
          <cell r="A7887">
            <v>104240</v>
          </cell>
          <cell r="B7887" t="str">
            <v>EMBOÇO OU MASSA ÚNICA EM ARGAMASSA TRAÇO 1:2:8, PREPARO MECÂNICA COM BETONEIRA 400 L, APLICADA COM PROJETOR TIPO CANEQUINHA EM PANOS DE FACHADA SEM PRESENÇA DE VÃOS, ESPESSURA DE 35 MM, ACESSO POR ANDAIME. AF_08/2022</v>
          </cell>
          <cell r="C7887" t="str">
            <v>M2</v>
          </cell>
          <cell r="D7887">
            <v>32.51</v>
          </cell>
          <cell r="E7887">
            <v>20.260000000000002</v>
          </cell>
          <cell r="F7887">
            <v>52.77</v>
          </cell>
        </row>
        <row r="7888">
          <cell r="A7888">
            <v>87801</v>
          </cell>
          <cell r="B7888" t="str">
            <v>EMBOÇO OU MASSA ÚNICA EM ARGAMASSA TRAÇO 1:2:8, PREPARO MECÂNICO COM BETONEIRA 400 L, APLICADA MANUALMENTE EM PANOS CEGOS DE FACHADA (SEM PRESENÇA DE VÃOS), ESPESSURA DE 45 MM. AF_08/2022</v>
          </cell>
          <cell r="C7888" t="str">
            <v>M2</v>
          </cell>
          <cell r="D7888">
            <v>32.24</v>
          </cell>
          <cell r="E7888">
            <v>25.2</v>
          </cell>
          <cell r="F7888">
            <v>57.44</v>
          </cell>
        </row>
        <row r="7889">
          <cell r="A7889">
            <v>104241</v>
          </cell>
          <cell r="B7889" t="str">
            <v>EMBOÇO OU MASSA ÚNICA EM ARGAMASSA TRAÇO 1:2:8, PREPARO MECÂNICA COM BETONEIRA 400 L, APLICADA MANUALMENTE EM PANOS DE FACHADA SEM PRESENÇA DE VÃOS, ESPESSURA DE 45 MM, ACESSO POR ANDAIME. AF_08/2022</v>
          </cell>
          <cell r="C7889" t="str">
            <v>M2</v>
          </cell>
          <cell r="D7889">
            <v>31.17</v>
          </cell>
          <cell r="E7889">
            <v>22.73</v>
          </cell>
          <cell r="F7889">
            <v>53.9</v>
          </cell>
        </row>
        <row r="7890">
          <cell r="A7890">
            <v>87803</v>
          </cell>
          <cell r="B7890" t="str">
            <v>EMBOÇO OU MASSA ÚNICA EM ARGAMASSA TRAÇO 1:2:8, PREPARO MANUAL, APLICADA MANUALMENTE EM PANOS CEGOS DE FACHADA (SEM PRESENÇA DE VÃOS), ESPESSURA DE 45 MM. AF_08/2022</v>
          </cell>
          <cell r="C7890" t="str">
            <v>M2</v>
          </cell>
          <cell r="D7890">
            <v>34.53</v>
          </cell>
          <cell r="E7890">
            <v>30.02</v>
          </cell>
          <cell r="F7890">
            <v>64.55</v>
          </cell>
        </row>
        <row r="7891">
          <cell r="A7891">
            <v>104242</v>
          </cell>
          <cell r="B7891" t="str">
            <v>EMBOÇO OU MASSA ÚNICA EM ARGAMASSA TRAÇO 1:2:8, PREPARO MANUAL, APLICADA MANUALMENTE EM PANOS DE FACHADA SEM PRESENÇA DE VÃOS, ESPESSURA DE 45 MM, ACESSO POR ANDAIME. AF_08/2022</v>
          </cell>
          <cell r="C7891" t="str">
            <v>M2</v>
          </cell>
          <cell r="D7891">
            <v>33.46</v>
          </cell>
          <cell r="E7891">
            <v>27.55</v>
          </cell>
          <cell r="F7891">
            <v>61.01</v>
          </cell>
        </row>
        <row r="7892">
          <cell r="A7892">
            <v>87804</v>
          </cell>
          <cell r="B7892" t="str">
            <v>EMBOÇO OU MASSA ÚNICA EM ARGAMASSA INDUSTRIALIZADA, PREPARO MECÂNICO E APLICAÇÃO COM EQUIPAMENTO DE MISTURA E PROJEÇÃO DE 1,5 M3/H DE ARGAMASSA EM PANOS CEGOS DE FACHADA (SEM PRESENÇA DE VÃOS), ESPESSURA DE 45 MM. AF_08/2022</v>
          </cell>
          <cell r="C7892" t="str">
            <v>M2</v>
          </cell>
          <cell r="D7892">
            <v>87.17</v>
          </cell>
          <cell r="E7892">
            <v>22.99</v>
          </cell>
          <cell r="F7892">
            <v>110.16</v>
          </cell>
        </row>
        <row r="7893">
          <cell r="A7893">
            <v>104243</v>
          </cell>
          <cell r="B7893" t="str">
            <v>EMBOÇO OU MASSA ÚNICA EM ARGAMASSA INDUSTRIALIZADA, PREPARO MECÂNICA E APLICAÇÃO COM EQUIPAMENTO DE MISTURA E PROJEÇÃO DE 1,5 M3/H DE ARGAMASSA EM PANOS DE FACHADA SEM PRESENÇA DE VÃOS, ESPESSURA DE 45 MM, ACESSO POR ANDAIME. AF_08/2022</v>
          </cell>
          <cell r="C7893" t="str">
            <v>M2</v>
          </cell>
          <cell r="D7893">
            <v>86.21</v>
          </cell>
          <cell r="E7893">
            <v>20.73</v>
          </cell>
          <cell r="F7893">
            <v>106.94</v>
          </cell>
        </row>
        <row r="7894">
          <cell r="A7894">
            <v>104209</v>
          </cell>
          <cell r="B7894" t="str">
            <v>EMBOÇO OU MASSA ÚNICA EM ARGAMASSA TRAÇO 1:2:8, PREPARO MECÂNICA COM BETONEIRA 400 L, APLICADA COM PROJETOR TIPO CANEQUINHA EM PANOS DE FACHADA SEM PRESENÇA DE VÃOS, ESPESSURA DE 45 MM, ACESSO POR BALANCIM MANUAL. AF_08/2022</v>
          </cell>
          <cell r="C7894" t="str">
            <v>M2</v>
          </cell>
          <cell r="D7894">
            <v>38.56</v>
          </cell>
          <cell r="E7894">
            <v>23.21</v>
          </cell>
          <cell r="F7894">
            <v>61.77</v>
          </cell>
        </row>
        <row r="7895">
          <cell r="A7895">
            <v>104244</v>
          </cell>
          <cell r="B7895" t="str">
            <v>EMBOÇO OU MASSA ÚNICA EM ARGAMASSA TRAÇO 1:2:8, PREPARO MECÂNICA COM BETONEIRA 400 L, APLICADA COM PROJETOR TIPO CANEQUINHA EM PANOS DE FACHADA SEM PRESENÇA DE VÃOS, ESPESSURA DE 45 MM, ACESSO POR ANDAIME. AF_08/2022</v>
          </cell>
          <cell r="C7895" t="str">
            <v>M2</v>
          </cell>
          <cell r="D7895">
            <v>37.14</v>
          </cell>
          <cell r="E7895">
            <v>20.95</v>
          </cell>
          <cell r="F7895">
            <v>58.09</v>
          </cell>
        </row>
        <row r="7896">
          <cell r="A7896">
            <v>87805</v>
          </cell>
          <cell r="B7896" t="str">
            <v>EMBOÇO OU MASSA ÚNICA EM ARGAMASSA TRAÇO 1:2:8, PREPARO MECÂNICO COM BETONEIRA 400 L, APLICADA MANUALMENTE EM PANOS CEGOS DE FACHADA (SEM PRESENÇA DE VÃOS), ESPESSURA MAIOR OU IGUAL A 50 MM. AF_08/2022</v>
          </cell>
          <cell r="C7896" t="str">
            <v>M2</v>
          </cell>
          <cell r="D7896">
            <v>35.04</v>
          </cell>
          <cell r="E7896">
            <v>27.55</v>
          </cell>
          <cell r="F7896">
            <v>62.59</v>
          </cell>
        </row>
        <row r="7897">
          <cell r="A7897">
            <v>104245</v>
          </cell>
          <cell r="B7897" t="str">
            <v>EMBOÇO OU MASSA ÚNICA EM ARGAMASSA TRAÇO 1:2:8, PREPARO MECÂNICA COM BETONEIRA 400 L, APLICADA MANUALMENTE EM PANOS DE FACHADA SEM PRESENÇA DE VÃOS, ESPESSURA DE 50 MM, ACESSO POR ANDAIME. AF_08/2022</v>
          </cell>
          <cell r="C7897" t="str">
            <v>M2</v>
          </cell>
          <cell r="D7897">
            <v>33.869999999999997</v>
          </cell>
          <cell r="E7897">
            <v>24.82</v>
          </cell>
          <cell r="F7897">
            <v>58.69</v>
          </cell>
        </row>
        <row r="7898">
          <cell r="A7898">
            <v>87807</v>
          </cell>
          <cell r="B7898" t="str">
            <v>EMBOÇO OU MASSA ÚNICA EM ARGAMASSA TRAÇO 1:2:8, PREPARO MANUAL, APLICADA MANUALMENTE EM PANOS CEGOS DE FACHADA (SEM PRESENÇA DE VÃOS), ESPESSURA MAIOR OU IGUAL A 50 MM. AF_08/2022</v>
          </cell>
          <cell r="C7898" t="str">
            <v>M2</v>
          </cell>
          <cell r="D7898">
            <v>37.57</v>
          </cell>
          <cell r="E7898">
            <v>32.86</v>
          </cell>
          <cell r="F7898">
            <v>70.430000000000007</v>
          </cell>
        </row>
        <row r="7899">
          <cell r="A7899">
            <v>104246</v>
          </cell>
          <cell r="B7899" t="str">
            <v>EMBOÇO OU MASSA ÚNICA EM ARGAMASSA TRAÇO 1:2:8, PREPARO MANUAL, APLICADA MANUALMENTE EM PANOS DE FACHADA SEM PRESENÇA DE VÃOS, ESPESSURA DE 50 MM, ACESSO POR ANDAIME. AF_08/2022</v>
          </cell>
          <cell r="C7899" t="str">
            <v>M2</v>
          </cell>
          <cell r="D7899">
            <v>36.4</v>
          </cell>
          <cell r="E7899">
            <v>30.13</v>
          </cell>
          <cell r="F7899">
            <v>66.53</v>
          </cell>
        </row>
        <row r="7900">
          <cell r="A7900">
            <v>87808</v>
          </cell>
          <cell r="B7900" t="str">
            <v>EMBOÇO OU MASSA ÚNICA EM ARGAMASSA INDUSTRIALIZADA, PREPARO MECÂNICO E APLICAÇÃO COM EQUIPAMENTO DE MISTURA E PROJEÇÃO DE 1,5 M3/H DE ARGAMASSA EM PANOS CEGOS DE FACHADA (SEM PRESENÇA DE VÃOS), ESPESSURA MAIOR OU IGUAL A 50 MM. AF_08/2022</v>
          </cell>
          <cell r="C7900" t="str">
            <v>M2</v>
          </cell>
          <cell r="D7900">
            <v>94.59</v>
          </cell>
          <cell r="E7900">
            <v>22.78</v>
          </cell>
          <cell r="F7900">
            <v>117.37</v>
          </cell>
        </row>
        <row r="7901">
          <cell r="A7901">
            <v>104247</v>
          </cell>
          <cell r="B7901" t="str">
            <v>EMBOÇO OU MASSA ÚNICA EM ARGAMASSA INDUSTRIALIZADA, PREPARO MECÂNICA E APLICAÇÃO COM EQUIPAMENTO DE MISTURA E PROJEÇÃO DE 1,5 M3/H DE ARGAMASSA EM PANOS DE FACHADA SEM PRESENÇA DE VÃOS, ESPESSURA DE 50 MM, ACESSO POR ANDAIME. AF_08/2022</v>
          </cell>
          <cell r="C7901" t="str">
            <v>M2</v>
          </cell>
          <cell r="D7901">
            <v>93.65</v>
          </cell>
          <cell r="E7901">
            <v>20.61</v>
          </cell>
          <cell r="F7901">
            <v>114.26</v>
          </cell>
        </row>
        <row r="7902">
          <cell r="A7902">
            <v>104210</v>
          </cell>
          <cell r="B7902" t="str">
            <v>EMBOÇO OU MASSA ÚNICA EM ARGAMASSA TRAÇO 1:2:8, PREPARO MECÂNICA COM BETONEIRA 400 L, APLICADA COM PROJETOR TIPO CANEQUINHA EM PANOS DE FACHADA SEM PRESENÇA DE VÃOS, ESPESSURA DE 50 MM, ACESSO POR BALANCIM MANUAL. AF_08/2022</v>
          </cell>
          <cell r="C7902" t="str">
            <v>M2</v>
          </cell>
          <cell r="D7902">
            <v>40.53</v>
          </cell>
          <cell r="E7902">
            <v>23.05</v>
          </cell>
          <cell r="F7902">
            <v>63.58</v>
          </cell>
        </row>
        <row r="7903">
          <cell r="A7903">
            <v>104248</v>
          </cell>
          <cell r="B7903" t="str">
            <v>EMBOÇO OU MASSA ÚNICA EM ARGAMASSA TRAÇO 1:2:8, PREPARO MECÂNICA COM BETONEIRA 400 L, APLICADA COM PROJETOR TIPO CANEQUINHA EM PANOS DE FACHADA SEM PRESENÇA DE VÃOS, ESPESSURA DE 50 MM, ACESSO POR ANDAIME. AF_08/2022</v>
          </cell>
          <cell r="C7903" t="str">
            <v>M2</v>
          </cell>
          <cell r="D7903">
            <v>39.15</v>
          </cell>
          <cell r="E7903">
            <v>20.87</v>
          </cell>
          <cell r="F7903">
            <v>60.02</v>
          </cell>
        </row>
        <row r="7904">
          <cell r="A7904"/>
          <cell r="B7904" t="str">
            <v>EMBOÇO / MASSA ÚNICA EM SUPERFÍCIE EXTERNA DA SACADA</v>
          </cell>
          <cell r="C7904"/>
          <cell r="D7904"/>
          <cell r="E7904"/>
          <cell r="F7904"/>
        </row>
        <row r="7905">
          <cell r="A7905">
            <v>87809</v>
          </cell>
          <cell r="B7905" t="str">
            <v>EMBOÇO OU MASSA ÚNICA EM ARGAMASSA TRAÇO 1:2:8, PREPARO MECÂNICO COM BETONEIRA 400 L, APLICADA MANUALMENTE EM SUPERFÍCIES EXTERNAS DA SACADA, ESPESSURA DE 25 MM, SEM USO DE TELA METÁLICA DE REFORÇO CONTRA FISSURAÇÃO. AF_08/2022</v>
          </cell>
          <cell r="C7905" t="str">
            <v>M2</v>
          </cell>
          <cell r="D7905">
            <v>30.35</v>
          </cell>
          <cell r="E7905">
            <v>46.22</v>
          </cell>
          <cell r="F7905">
            <v>76.569999999999993</v>
          </cell>
        </row>
        <row r="7906">
          <cell r="A7906">
            <v>104249</v>
          </cell>
          <cell r="B7906" t="str">
            <v>EMBOÇO OU MASSA ÚNICA EM ARGAMASSA TRAÇO 1:2:8, PREPARO MECÂNICA COM BETONEIRA 400 L, APLICADA MANUALMENTE EM SUPERFÍCIES EXTERNAS DA SACADA, ESPESSURA DE 25 MM, ACESSO POR ANDAIME, SEM USO DE TELA METÁLICA. AF_08/2022</v>
          </cell>
          <cell r="C7906" t="str">
            <v>M2</v>
          </cell>
          <cell r="D7906">
            <v>28.16</v>
          </cell>
          <cell r="E7906">
            <v>41.15</v>
          </cell>
          <cell r="F7906">
            <v>69.31</v>
          </cell>
        </row>
        <row r="7907">
          <cell r="A7907">
            <v>87811</v>
          </cell>
          <cell r="B7907" t="str">
            <v>EMBOÇO OU MASSA ÚNICA EM ARGAMASSA TRAÇO 1:2:8, PREPARO MANUAL, APLICADA MANUALMENTE EM SUPERFÍCIES EXTERNAS DA SACADA, ESPESSURA DE 25 MM, SEM USO DE TELA METÁLICA DE REFORÇO CONTRA FISSURAÇÃO. AF_08/2022</v>
          </cell>
          <cell r="C7907" t="str">
            <v>M2</v>
          </cell>
          <cell r="D7907">
            <v>31.73</v>
          </cell>
          <cell r="E7907">
            <v>49.07</v>
          </cell>
          <cell r="F7907">
            <v>80.8</v>
          </cell>
        </row>
        <row r="7908">
          <cell r="A7908">
            <v>104250</v>
          </cell>
          <cell r="B7908" t="str">
            <v>EMBOÇO OU MASSA ÚNICA EM ARGAMASSA TRAÇO 1:2:8, PREPARO MANUAL, APLICADA MANUALMENTE EM SUPERFÍCIES EXTERNAS DA SACADA, ESPESSURA DE 25 MM, ACESSO POR ANDAIME, SEM USO DE TELA METÁLICA. AF_08/2022</v>
          </cell>
          <cell r="C7908" t="str">
            <v>M2</v>
          </cell>
          <cell r="D7908">
            <v>29.54</v>
          </cell>
          <cell r="E7908">
            <v>44</v>
          </cell>
          <cell r="F7908">
            <v>73.540000000000006</v>
          </cell>
        </row>
        <row r="7909">
          <cell r="A7909">
            <v>87812</v>
          </cell>
          <cell r="B7909" t="str">
            <v>EMBOÇO OU MASSA ÚNICA EM ARGAMASSA INDUSTRIALIZADA, PREPARO MECÂNICO E APLICAÇÃO COM EQUIPAMENTO DE MISTURA E PROJEÇÃO DE 1,5 M3/H EM SUPERFÍCIES EXTERNAS DA SACADA, ESPESSURA 25 MM, SEM USO DE TELA METÁLICA. AF_08/2022</v>
          </cell>
          <cell r="C7909" t="str">
            <v>M2</v>
          </cell>
          <cell r="D7909">
            <v>61.82</v>
          </cell>
          <cell r="E7909">
            <v>42.03</v>
          </cell>
          <cell r="F7909">
            <v>103.85</v>
          </cell>
        </row>
        <row r="7910">
          <cell r="A7910">
            <v>104251</v>
          </cell>
          <cell r="B7910" t="str">
            <v>EMBOÇO OU MASSA ÚNICA EM ARGAMASSA INDUSTRIALIZADA, PREPARO MECÂNICA E APLICAÇÃO COM EQUIPAMENTO DE MISTURA E PROJEÇÃO DE 1,5 M3/H DE ARGAMASSA EM PANOS DE FACHADA SUPERFÍCIES EXTERNAS DA SACADA, ESPESSURA DE 25 MM, ACESSO POR ANDAIME, SEM USO DE TELA METÁLICA. AF_08/2022</v>
          </cell>
          <cell r="C7910" t="str">
            <v>M2</v>
          </cell>
          <cell r="D7910">
            <v>59.86</v>
          </cell>
          <cell r="E7910">
            <v>37.450000000000003</v>
          </cell>
          <cell r="F7910">
            <v>97.31</v>
          </cell>
        </row>
        <row r="7911">
          <cell r="A7911">
            <v>104211</v>
          </cell>
          <cell r="B7911" t="str">
            <v>EMBOÇO OU MASSA ÚNICA EM ARGAMASSA TRAÇO 1:2:8, PREPARO MECÂNICA COM BETONEIRA 400 L, APLICADA COM PROJETOR TIPO CANEQUINHA EM SUPERFÍCIES EXTERNAS DA SACADA, ESPESSURA DE 25 MM, ACESSO POR BALANCIM MANUAL, SEM USO DE TELA METÁLICA. AF_08/2022</v>
          </cell>
          <cell r="C7911" t="str">
            <v>M2</v>
          </cell>
          <cell r="D7911">
            <v>38.619999999999997</v>
          </cell>
          <cell r="E7911">
            <v>42.21</v>
          </cell>
          <cell r="F7911">
            <v>80.83</v>
          </cell>
        </row>
        <row r="7912">
          <cell r="A7912">
            <v>104252</v>
          </cell>
          <cell r="B7912" t="str">
            <v>EMBOÇO OU MASSA ÚNICA EM ARGAMASSA TRAÇO 1:2:8, PREPARO MECÂNICA COM BETONEIRA 400 L, APLICADA COM PROJETOR TIPO CANEQUINHA EM SUPERFÍCIES EXTERNAS DA SACADA, ESPESSURA DE 25 MM, ACESSO POR ANDAIME, SEM USO DE TELA METÁLICA. AF_08/2022</v>
          </cell>
          <cell r="C7912" t="str">
            <v>M2</v>
          </cell>
          <cell r="D7912">
            <v>35.72</v>
          </cell>
          <cell r="E7912">
            <v>37.630000000000003</v>
          </cell>
          <cell r="F7912">
            <v>73.349999999999994</v>
          </cell>
        </row>
        <row r="7913">
          <cell r="A7913">
            <v>87813</v>
          </cell>
          <cell r="B7913" t="str">
            <v>EMBOÇO OU MASSA ÚNICA EM ARGAMASSA TRAÇO 1:2:8, PREPARO MECÂNICO COM BETONEIRA 400 L, APLICADA MANUALMENTE EM SUPERFÍCIES EXTERNAS DA SACADA, ESPESSURA DE 35 MM, SEM USO DE TELA METÁLICA DE REFORÇO CONTRA FISSURAÇÃO. AF_08/2022</v>
          </cell>
          <cell r="C7913" t="str">
            <v>M2</v>
          </cell>
          <cell r="D7913">
            <v>37.270000000000003</v>
          </cell>
          <cell r="E7913">
            <v>53.82</v>
          </cell>
          <cell r="F7913">
            <v>91.09</v>
          </cell>
        </row>
        <row r="7914">
          <cell r="A7914">
            <v>104253</v>
          </cell>
          <cell r="B7914" t="str">
            <v>EMBOÇO OU MASSA ÚNICA EM ARGAMASSA TRAÇO 1:2:8, PREPARO MECÂNICA COM BETONEIRA 400 L, APLICADA MANUALMENTE EM SUPERFÍCIES EXTERNAS DA SACADA, ESPESSURA DE 35 MM, ACESSO POR ANDAIME, SEM USO DE TELA METÁLICA. AF_08/2022</v>
          </cell>
          <cell r="C7914" t="str">
            <v>M2</v>
          </cell>
          <cell r="D7914">
            <v>34.729999999999997</v>
          </cell>
          <cell r="E7914">
            <v>47.96</v>
          </cell>
          <cell r="F7914">
            <v>82.69</v>
          </cell>
        </row>
        <row r="7915">
          <cell r="A7915">
            <v>87815</v>
          </cell>
          <cell r="B7915" t="str">
            <v>EMBOÇO OU MASSA ÚNICA EM ARGAMASSA TRAÇO 1:2:8, PREPARO MANUAL, APLICADA MANUALMENTE EM SUPERFÍCIES EXTERNAS DA SACADA, ESPESSURA DE 35 MM, SEM USO DE TELA METÁLICA DE REFORÇO CONTRA FISSURAÇÃO. AF_08/2022</v>
          </cell>
          <cell r="C7915" t="str">
            <v>M2</v>
          </cell>
          <cell r="D7915">
            <v>39.1</v>
          </cell>
          <cell r="E7915">
            <v>57.67</v>
          </cell>
          <cell r="F7915">
            <v>96.77</v>
          </cell>
        </row>
        <row r="7916">
          <cell r="A7916">
            <v>104254</v>
          </cell>
          <cell r="B7916" t="str">
            <v>EMBOÇO OU MASSA ÚNICA EM ARGAMASSA TRAÇO 1:2:8, PREPARO MANUAL, APLICADA MANUALMENTE EM SUPERFÍCIES EXTERNAS DA SACADA, ESPESSURA DE 35 MM, ACESSO POR ANDAIME, SEM USO DE TELA METÁLICA. AF_08/2022</v>
          </cell>
          <cell r="C7916" t="str">
            <v>M2</v>
          </cell>
          <cell r="D7916">
            <v>36.56</v>
          </cell>
          <cell r="E7916">
            <v>51.81</v>
          </cell>
          <cell r="F7916">
            <v>88.37</v>
          </cell>
        </row>
        <row r="7917">
          <cell r="A7917">
            <v>87816</v>
          </cell>
          <cell r="B7917" t="str">
            <v>EMBOÇO OU MASSA ÚNICA EM ARGAMASSA INDUSTRIALIZADA, PREPARO MECÂNICO E APLICAÇÃO COM EQUIPAMENTO DE MISTURA E PROJEÇÃO DE 1,5 M3/H EM SUPERFÍCIES EXTERNAS DA SACADA, ESPESSURA 35 MM, SEM USO DE TELA METÁLICA. AF_08/2022</v>
          </cell>
          <cell r="C7917" t="str">
            <v>M2</v>
          </cell>
          <cell r="D7917">
            <v>79.75</v>
          </cell>
          <cell r="E7917">
            <v>49.01</v>
          </cell>
          <cell r="F7917">
            <v>128.76</v>
          </cell>
        </row>
        <row r="7918">
          <cell r="A7918">
            <v>104255</v>
          </cell>
          <cell r="B7918" t="str">
            <v>EMBOÇO OU MASSA ÚNICA EM ARGAMASSA INDUSTRIALIZADA, PREPARO MECÂNICO E APLICAÇÃO COM EQUIPAMENTO DE MISTURA E PROJEÇÃO DE 1,5 M3/H DE ARGAMASSA EM PANOS DE FACHADA SUPERFÍCIES EXTERNAS DA SACADA, ESPESSURA DE 35 MM, ACESSO POR ANDAIME, SEM USO DE TELA METÁLICA. AF_08/2022</v>
          </cell>
          <cell r="C7918" t="str">
            <v>M2</v>
          </cell>
          <cell r="D7918">
            <v>77.489999999999995</v>
          </cell>
          <cell r="E7918">
            <v>43.7</v>
          </cell>
          <cell r="F7918">
            <v>121.19</v>
          </cell>
        </row>
        <row r="7919">
          <cell r="A7919">
            <v>104212</v>
          </cell>
          <cell r="B7919" t="str">
            <v>EMBOÇO OU MASSA ÚNICA EM ARGAMASSA TRAÇO 1:2:8, PREPARO MECÂNICA COM BETONEIRA 400 L, APLICADA COM PROJETOR TIPO CANEQUINHA EM SUPERFÍCIES EXTERNAS DA SACADA, ESPESSURA DE 35 MM, ACESSO POR BALANCIM MANUAL, SEM USO DE TELA METÁLICA. AF_08/2022</v>
          </cell>
          <cell r="C7919" t="str">
            <v>M2</v>
          </cell>
          <cell r="D7919">
            <v>47.26</v>
          </cell>
          <cell r="E7919">
            <v>49.2</v>
          </cell>
          <cell r="F7919">
            <v>96.46</v>
          </cell>
        </row>
        <row r="7920">
          <cell r="A7920">
            <v>104256</v>
          </cell>
          <cell r="B7920" t="str">
            <v>EMBOÇO OU MASSA ÚNICA EM ARGAMASSA TRAÇO 1:2:8, PREPARO MECÂNICO COM BETONEIRA 400 L, APLICADA COM PROJETOR TIPO CANEQUINHA EM SUPERFÍCIES EXTERNAS DA SACADA, ESPESSURA DE 35 MM, ACESSO POR ANDAIME, SEM USO DE TELA METÁLICA. AF_08/2022</v>
          </cell>
          <cell r="C7920" t="str">
            <v>M2</v>
          </cell>
          <cell r="D7920">
            <v>43.9</v>
          </cell>
          <cell r="E7920">
            <v>43.9</v>
          </cell>
          <cell r="F7920">
            <v>87.8</v>
          </cell>
        </row>
        <row r="7921">
          <cell r="A7921">
            <v>87817</v>
          </cell>
          <cell r="B7921" t="str">
            <v>EMBOÇO OU MASSA ÚNICA EM ARGAMASSA TRAÇO 1:2:8, PREPARO MECÂNICO COM BETONEIRA 400 L, APLICADA MANUALMENTE EM SUPERFÍCIES EXTERNAS DA SACADA, ESPESSURA DE 45 MM, SEM USO DE TELA METÁLICA DE REFORÇO CONTRA FISSURAÇÃO. AF_08/2022</v>
          </cell>
          <cell r="C7921" t="str">
            <v>M2</v>
          </cell>
          <cell r="D7921">
            <v>41.2</v>
          </cell>
          <cell r="E7921">
            <v>54.51</v>
          </cell>
          <cell r="F7921">
            <v>95.71</v>
          </cell>
        </row>
        <row r="7922">
          <cell r="A7922">
            <v>104257</v>
          </cell>
          <cell r="B7922" t="str">
            <v>EMBOÇO OU MASSA ÚNICA EM ARGAMASSA TRAÇO 1:2:8, PREPARO MECÂNICO COM BETONEIRA 400 L, APLICADA MANUALMENTE EM SUPERFÍCIES EXTERNAS DA SACADA, ESPESSURA DE 45 MM, ACESSO POR ANDAIME, SEM USO DE TELA METÁLICA. AF_08/2022</v>
          </cell>
          <cell r="C7922" t="str">
            <v>M2</v>
          </cell>
          <cell r="D7922">
            <v>38.659999999999997</v>
          </cell>
          <cell r="E7922">
            <v>48.65</v>
          </cell>
          <cell r="F7922">
            <v>87.31</v>
          </cell>
        </row>
        <row r="7923">
          <cell r="A7923">
            <v>87819</v>
          </cell>
          <cell r="B7923" t="str">
            <v>EMBOÇO OU MASSA ÚNICA EM ARGAMASSA TRAÇO 1:2:8, PREPARO MANUAL, APLICADA MANUALMENTE EM SUPERFÍCIES EXTERNAS DA SACADA, ESPESSURA DE 45 MM, SEM USO DE TELA METÁLICA DE REFORÇO CONTRA FISSURAÇÃO. AF_08/2022</v>
          </cell>
          <cell r="C7923" t="str">
            <v>M2</v>
          </cell>
          <cell r="D7923">
            <v>43.49</v>
          </cell>
          <cell r="E7923">
            <v>59.33</v>
          </cell>
          <cell r="F7923">
            <v>102.82</v>
          </cell>
        </row>
        <row r="7924">
          <cell r="A7924">
            <v>104258</v>
          </cell>
          <cell r="B7924" t="str">
            <v>EMBOÇO OU MASSA ÚNICA EM ARGAMASSA TRAÇO 1:2:8, PREPARO MANUAL, APLICADA MANUALMENTE EM SUPERFÍCIES EXTERNAS DA SACADA, ESPESSURA DE 45 MM, ACESSO POR ANDAIME, SEM USO DE TELA METÁLICA. AF_08/2022</v>
          </cell>
          <cell r="C7924" t="str">
            <v>M2</v>
          </cell>
          <cell r="D7924">
            <v>40.96</v>
          </cell>
          <cell r="E7924">
            <v>53.46</v>
          </cell>
          <cell r="F7924">
            <v>94.42</v>
          </cell>
        </row>
        <row r="7925">
          <cell r="A7925">
            <v>87820</v>
          </cell>
          <cell r="B7925" t="str">
            <v>EMBOÇO OU MASSA ÚNICA EM ARGAMASSA INDUSTRIALIZADA, PREPARO MECÂNICO E APLICAÇÃO COM EQUIPAMENTO DE MISTURA E PROJEÇÃO DE 1,5 M3/H EM SUPERFÍCIES EXTERNAS DA SACADA, ESPESSURA 45 MM, SEM USO DE TELA METÁLICA. AF_08/2022</v>
          </cell>
          <cell r="C7925" t="str">
            <v>M2</v>
          </cell>
          <cell r="D7925">
            <v>95</v>
          </cell>
          <cell r="E7925">
            <v>49.65</v>
          </cell>
          <cell r="F7925">
            <v>144.65</v>
          </cell>
        </row>
        <row r="7926">
          <cell r="A7926">
            <v>104259</v>
          </cell>
          <cell r="B7926" t="str">
            <v>EMBOÇO OU MASSA ÚNICA EM ARGAMASSA INDUSTRIALIZADA, PREPARO MECÂNICO E APLICAÇÃO COM EQUIPAMENTO DE MISTURA E PROJEÇÃO DE 1,5 M3/H DE ARGAMASSA EM PANOS DE FACHADA SUPERFÍCIES EXTERNAS DA SACADA, ESPESSURA DE 45 MM, ACESSO POR ANDAIME, SEM USO DE TELA METÁLICA. AF_08/2022</v>
          </cell>
          <cell r="C7926" t="str">
            <v>M2</v>
          </cell>
          <cell r="D7926">
            <v>92.74</v>
          </cell>
          <cell r="E7926">
            <v>44.34</v>
          </cell>
          <cell r="F7926">
            <v>137.08000000000001</v>
          </cell>
        </row>
        <row r="7927">
          <cell r="A7927">
            <v>104213</v>
          </cell>
          <cell r="B7927" t="str">
            <v>EMBOÇO OU MASSA ÚNICA EM ARGAMASSA TRAÇO 1:2:8, PREPARO MECÂNICA COM BETONEIRA 400 L, APLICADA COM PROJETOR TIPO CANEQUINHA EM SUPERFÍCIES EXTERNAS DA SACADA, ESPESSURA DE 45 MM, ACESSO POR BALANCIM MANUAL, SEM USO DE TELA METÁLICA. AF_08/2022</v>
          </cell>
          <cell r="C7927" t="str">
            <v>M2</v>
          </cell>
          <cell r="D7927">
            <v>51.88</v>
          </cell>
          <cell r="E7927">
            <v>49.9</v>
          </cell>
          <cell r="F7927">
            <v>101.78</v>
          </cell>
        </row>
        <row r="7928">
          <cell r="A7928">
            <v>104260</v>
          </cell>
          <cell r="B7928" t="str">
            <v>EMBOÇO OU MASSA ÚNICA EM ARGAMASSA TRAÇO 1:2:8, PREPARO MECÂNICO COM BETONEIRA 400 L, APLICADA COM PROJETOR TIPO CANEQUINHA EM SUPERFÍCIES EXTERNAS DA SACADA, ESPESSURA DE 45 MM, ACESSO POR ANDAIME, SEM USO DE TELA METÁLICA. AF_08/2022</v>
          </cell>
          <cell r="C7928" t="str">
            <v>M2</v>
          </cell>
          <cell r="D7928">
            <v>48.53</v>
          </cell>
          <cell r="E7928">
            <v>44.58</v>
          </cell>
          <cell r="F7928">
            <v>93.11</v>
          </cell>
        </row>
        <row r="7929">
          <cell r="A7929">
            <v>87821</v>
          </cell>
          <cell r="B7929" t="str">
            <v>EMBOÇO OU MASSA ÚNICA EM ARGAMASSA TRAÇO 1:2:8, PREPARO MECÂNICO COM BETONEIRA 400 L, APLICADA MANUALMENTE EM SUPERFÍCIES EXTERNAS DA SACADA, ESPESSURA MAIOR OU IGUAL A 50 MM, SEM USO DE TELA METÁLICA DE REFORÇO CONTRA FISSURAÇÃO. AF_08/2022</v>
          </cell>
          <cell r="C7929" t="str">
            <v>M2</v>
          </cell>
          <cell r="D7929">
            <v>51.49</v>
          </cell>
          <cell r="E7929">
            <v>74.37</v>
          </cell>
          <cell r="F7929">
            <v>125.86</v>
          </cell>
        </row>
        <row r="7930">
          <cell r="A7930">
            <v>104261</v>
          </cell>
          <cell r="B7930" t="str">
            <v>EMBOÇO OU MASSA ÚNICA EM ARGAMASSA TRAÇO 1:2:8, PREPARO MECÂNICO COM BETONEIRA 400 L, APLICADA MANUALMENTE EM SUPERFÍCIES EXTERNAS DA SACADA, ESPESSURA DE 50 MM, ACESSO POR ANDAIME, SEM USO DE TELA METÁLICA. AF_08/2022</v>
          </cell>
          <cell r="C7930" t="str">
            <v>M2</v>
          </cell>
          <cell r="D7930">
            <v>48.06</v>
          </cell>
          <cell r="E7930">
            <v>66.34</v>
          </cell>
          <cell r="F7930">
            <v>114.4</v>
          </cell>
        </row>
        <row r="7931">
          <cell r="A7931">
            <v>87823</v>
          </cell>
          <cell r="B7931" t="str">
            <v>EMBOÇO OU MASSA ÚNICA EM ARGAMASSA TRAÇO 1:2:8, PREPARO MANUAL, APLICADA MANUALMENTE EM SUPERFÍCIES EXTERNAS DA SACADA, ESPESSURA MAIOR OU IGUAL A 50 MM, SEM USO DE TELA METÁLICA DE REFORÇO CONTRA FISSURAÇÃO. AF_068/2022</v>
          </cell>
          <cell r="C7931" t="str">
            <v>M2</v>
          </cell>
          <cell r="D7931">
            <v>54.03</v>
          </cell>
          <cell r="E7931">
            <v>79.67</v>
          </cell>
          <cell r="F7931">
            <v>133.69999999999999</v>
          </cell>
        </row>
        <row r="7932">
          <cell r="A7932">
            <v>104262</v>
          </cell>
          <cell r="B7932" t="str">
            <v>EMBOÇO OU MASSA ÚNICA EM ARGAMASSA TRAÇO 1:2:8, PREPARO MANUAL, APLICADA MANUALMENTE EM SUPERFÍCIES EXTERNAS DA SACADA, ESPESSURA DE 50 MM, ACESSO POR ANDAIME, SEM USO DE TELA METÁLICA. AF_08/2022</v>
          </cell>
          <cell r="C7932" t="str">
            <v>M2</v>
          </cell>
          <cell r="D7932">
            <v>50.6</v>
          </cell>
          <cell r="E7932">
            <v>71.64</v>
          </cell>
          <cell r="F7932">
            <v>122.24</v>
          </cell>
        </row>
        <row r="7933">
          <cell r="A7933">
            <v>87824</v>
          </cell>
          <cell r="B7933" t="str">
            <v>EMBOÇO OU MASSA ÚNICA EM ARGAMASSA INDUSTRIALIZADA, PREPARO MECÂNICO E APLICAÇÃO COM EQUIPAMENTO DE MISTURA E PROJEÇÃO DE 1,5 M3/H EM SUPERFÍCIES EXTERNAS DA SACADA, ESPESSURA MAIOR OU IGUAL A 50 MM, SEM USO DE TELA METÁLICA. AF_08/2022</v>
          </cell>
          <cell r="C7933" t="str">
            <v>M2</v>
          </cell>
          <cell r="D7933">
            <v>107.26</v>
          </cell>
          <cell r="E7933">
            <v>60.78</v>
          </cell>
          <cell r="F7933">
            <v>168.04</v>
          </cell>
        </row>
        <row r="7934">
          <cell r="A7934">
            <v>104263</v>
          </cell>
          <cell r="B7934" t="str">
            <v>EMBOÇO OU MASSA ÚNICA EM ARGAMASSA INDUSTRIALIZADA, PREPARO MECÂNICO E APLICAÇÃO COM EQUIPAMENTO DE MISTURA E PROJEÇÃO DE 1,5 M3/H DE ARGAMASSA EM PANOS DE FACHADA SUPERFÍCIES EXTERNAS DA SACADA, ESPESSURA DE 50 MM, ACESSO POR ANDAIME, SEM USO DE TELA METÁLICA. AF_08/2022</v>
          </cell>
          <cell r="C7934" t="str">
            <v>M2</v>
          </cell>
          <cell r="D7934">
            <v>104.47</v>
          </cell>
          <cell r="E7934">
            <v>54.24</v>
          </cell>
          <cell r="F7934">
            <v>158.71</v>
          </cell>
        </row>
        <row r="7935">
          <cell r="A7935">
            <v>104214</v>
          </cell>
          <cell r="B7935" t="str">
            <v>EMBOÇO OU MASSA ÚNICA EM ARGAMASSA TRAÇO 1:2:8, PREPARO MECÂNICA COM BETONEIRA 400 L, APLICADA COM PROJETOR TIPO CANEQUINHA EM SUPERFÍCIES EXTERNAS DA SACADA, ESPESSURA DE 50 MM, ACESSO POR BALANCIM MANUAL, SEM USO DE TELA METÁLICA. AF_08/2022</v>
          </cell>
          <cell r="C7935" t="str">
            <v>M2</v>
          </cell>
          <cell r="D7935">
            <v>61.05</v>
          </cell>
          <cell r="E7935">
            <v>61.06</v>
          </cell>
          <cell r="F7935">
            <v>122.11</v>
          </cell>
        </row>
        <row r="7936">
          <cell r="A7936">
            <v>104264</v>
          </cell>
          <cell r="B7936" t="str">
            <v>EMBOÇO OU MASSA ÚNICA EM ARGAMASSA TRAÇO 1:2:8, PREPARO MECÂNICO COM BETONEIRA 400 L, APLICADA COM PROJETOR TIPO CANEQUINHA EM SUPERFÍCIES EXTERNAS DA SACADA, ESPESSURA DE 50 MM, ACESSO POR ANDAIME, SEM USO DE TELA METÁLICA. AF_08/2022</v>
          </cell>
          <cell r="C7936" t="str">
            <v>M2</v>
          </cell>
          <cell r="D7936">
            <v>56.91</v>
          </cell>
          <cell r="E7936">
            <v>54.51</v>
          </cell>
          <cell r="F7936">
            <v>111.42</v>
          </cell>
        </row>
        <row r="7937">
          <cell r="A7937">
            <v>87825</v>
          </cell>
          <cell r="B7937" t="str">
            <v>EMBOÇO OU MASSA ÚNICA EM ARGAMASSA TRAÇO 1:2:8, PREPARO MECÂNICO COM BETONEIRA 400 L, APLICADA MANUALMENTE NAS PAREDES INTERNAS DA SACADA, ESPESSURA DE 25 MM, SEM USO DE TELA METÁLICA DE REFORÇO CONTRA FISSURAÇÃO. AF_08/2022</v>
          </cell>
          <cell r="C7937" t="str">
            <v>M2</v>
          </cell>
          <cell r="D7937">
            <v>30.19</v>
          </cell>
          <cell r="E7937">
            <v>40.15</v>
          </cell>
          <cell r="F7937">
            <v>70.34</v>
          </cell>
        </row>
        <row r="7938">
          <cell r="A7938">
            <v>87827</v>
          </cell>
          <cell r="B7938" t="str">
            <v>EMBOÇO OU MASSA ÚNICA EM ARGAMASSA TRAÇO 1:2:8, PREPARO MANUAL, APLICADA MANUALMENTE NAS PAREDES INTERNAS DA SACADA, ESPESSURA DE 25 MM, SEM USO DE TELA METÁLICA DE REFORÇO CONTRA FISSURAÇÃO. AF_08/2022</v>
          </cell>
          <cell r="C7938" t="str">
            <v>M2</v>
          </cell>
          <cell r="D7938">
            <v>31.86</v>
          </cell>
          <cell r="E7938">
            <v>43.66</v>
          </cell>
          <cell r="F7938">
            <v>75.52</v>
          </cell>
        </row>
        <row r="7939">
          <cell r="A7939">
            <v>87828</v>
          </cell>
          <cell r="B7939" t="str">
            <v>EMBOÇO OU MASSA ÚNICA EM ARGAMASSA INDUSTRIALIZADA, PREPARO MECÂNICO E APLICAÇÃO COM EQUIPAMENTO DE MISTURA E PROJEÇÃO DE 1,5 M3/H NAS PAREDES INTERNAS DA SACADA, ESPESSURA 25 MM, SEM USO DE TELA METÁLICA. AF_08/2022</v>
          </cell>
          <cell r="C7939" t="str">
            <v>M2</v>
          </cell>
          <cell r="D7939">
            <v>69.37</v>
          </cell>
          <cell r="E7939">
            <v>36.61</v>
          </cell>
          <cell r="F7939">
            <v>105.98</v>
          </cell>
        </row>
        <row r="7940">
          <cell r="A7940">
            <v>104215</v>
          </cell>
          <cell r="B7940" t="str">
            <v>EMBOÇO OU MASSA ÚNICA EM ARGAMASSA TRAÇO 1:2:8, PREPARO MECÂNICA COM BETONEIRA 400 L, APLICADA COM PROJETOR TIPO CANEQUINHA EM SUPERFÍCIES INTERNAS DA SACADA, ESPESSURA DE 25 MM,  SEM USO DE TELA METÁLICA. AF_08/2022</v>
          </cell>
          <cell r="C7940" t="str">
            <v>M2</v>
          </cell>
          <cell r="D7940">
            <v>37.520000000000003</v>
          </cell>
          <cell r="E7940">
            <v>36.79</v>
          </cell>
          <cell r="F7940">
            <v>74.31</v>
          </cell>
        </row>
        <row r="7941">
          <cell r="A7941">
            <v>87829</v>
          </cell>
          <cell r="B7941" t="str">
            <v>EMBOÇO OU MASSA ÚNICA EM ARGAMASSA TRAÇO 1:2:8, PREPARO MECÂNICO COM BETONEIRA 400 L, APLICADA MANUALMENTE NAS PAREDES INTERNAS DA SACADA, ESPESSURA DE 35 MM, SEM USO DE TELA METÁLICA DE REFORÇO CONTRA FISSURAÇÃO. AF_08/2022</v>
          </cell>
          <cell r="C7941" t="str">
            <v>M2</v>
          </cell>
          <cell r="D7941">
            <v>37.49</v>
          </cell>
          <cell r="E7941">
            <v>46.93</v>
          </cell>
          <cell r="F7941">
            <v>84.42</v>
          </cell>
        </row>
        <row r="7942">
          <cell r="A7942">
            <v>87831</v>
          </cell>
          <cell r="B7942" t="str">
            <v>EMBOÇO OU MASSA ÚNICA EM ARGAMASSA TRAÇO 1:2:8, PREPARO MANUAL, APLICADA MANUALMENTE NAS PAREDES INTERNAS DA SACADA, ESPESSURA DE 35 MM, SEM USO DE TELA METÁLICA DE REFORÇO CONTRA FISSURAÇÃO. AF_08/2022</v>
          </cell>
          <cell r="C7942" t="str">
            <v>M2</v>
          </cell>
          <cell r="D7942">
            <v>39.729999999999997</v>
          </cell>
          <cell r="E7942">
            <v>51.64</v>
          </cell>
          <cell r="F7942">
            <v>91.37</v>
          </cell>
        </row>
        <row r="7943">
          <cell r="A7943">
            <v>87832</v>
          </cell>
          <cell r="B7943" t="str">
            <v>EMBOÇO OU MASSA ÚNICA EM ARGAMASSA INDUSTRIALIZADA, PREPARO MECÂNICO E APLICAÇÃO COM EQUIPAMENTO DE MISTURA E PROJEÇÃO DE 1,5 M3/H DE ARGAMASSA NAS PAREDES INTERNAS DA SACADA, ESPESSURA 35 MM, SEM USO DE TELA METÁLICA. AF_08/2022</v>
          </cell>
          <cell r="C7943" t="str">
            <v>M2</v>
          </cell>
          <cell r="D7943">
            <v>90.27</v>
          </cell>
          <cell r="E7943">
            <v>42.78</v>
          </cell>
          <cell r="F7943">
            <v>133.05000000000001</v>
          </cell>
        </row>
        <row r="7944">
          <cell r="A7944">
            <v>104216</v>
          </cell>
          <cell r="B7944" t="str">
            <v>EMBOÇO OU MASSA ÚNICA EM ARGAMASSA TRAÇO 1:2:8, PREPARO MECÂNICA COM BETONEIRA 400 L, APLICADA COM PROJETOR TIPO CANEQUINHA EM SUPERFÍCIES INTERNAS DA SACADA, ESPESSURA DE 35 MM, SEM USO DE TELA METÁLICA. AF_08/2022</v>
          </cell>
          <cell r="C7944" t="str">
            <v>M2</v>
          </cell>
          <cell r="D7944">
            <v>46.41</v>
          </cell>
          <cell r="E7944">
            <v>43.02</v>
          </cell>
          <cell r="F7944">
            <v>89.43</v>
          </cell>
        </row>
        <row r="7945">
          <cell r="A7945"/>
          <cell r="B7945" t="str">
            <v>EMBOÇO PARA CERÂMICA</v>
          </cell>
          <cell r="C7945"/>
          <cell r="D7945"/>
          <cell r="E7945"/>
          <cell r="F7945"/>
        </row>
        <row r="7946">
          <cell r="A7946">
            <v>87527</v>
          </cell>
          <cell r="B7946" t="str">
            <v>EMBOÇO, PARA RECEBIMENTO DE CERÂMICA, EM ARGAMASSA TRAÇO 1:2:8, PREPARO MECÂNICO COM BETONEIRA 400L, APLICADO MANUALMENTE EM FACES INTERNAS DE PAREDES, PARA AMBIENTE COM ÁREA MENOR QUE 5M2, ESPESSURA DE 20MM, COM EXECUÇÃO DE TALISCAS. AF_06/2014</v>
          </cell>
          <cell r="C7946" t="str">
            <v>M2</v>
          </cell>
          <cell r="D7946">
            <v>20.9</v>
          </cell>
          <cell r="E7946">
            <v>18.13</v>
          </cell>
          <cell r="F7946">
            <v>39.03</v>
          </cell>
        </row>
        <row r="7947">
          <cell r="A7947">
            <v>87528</v>
          </cell>
          <cell r="B7947" t="str">
            <v>EMBOÇO, PARA RECEBIMENTO DE CERÂMICA, EM ARGAMASSA TRAÇO 1:2:8, PREPARO MANUAL, APLICADO MANUALMENTE EM FACES INTERNAS DE PAREDES, PARA AMBIENTE COM ÁREA MENOR QUE 5M2, ESPESSURA DE 20MM, COM EXECUÇÃO DE TALISCAS. AF_06/2014</v>
          </cell>
          <cell r="C7947" t="str">
            <v>M2</v>
          </cell>
          <cell r="D7947">
            <v>22.65</v>
          </cell>
          <cell r="E7947">
            <v>21.81</v>
          </cell>
          <cell r="F7947">
            <v>44.46</v>
          </cell>
        </row>
        <row r="7948">
          <cell r="A7948">
            <v>87531</v>
          </cell>
          <cell r="B7948" t="str">
            <v>EMBOÇO, PARA RECEBIMENTO DE CERÂMICA, EM ARGAMASSA TRAÇO 1:2:8, PREPARO MECÂNICO COM BETONEIRA 400L, APLICADO MANUALMENTE EM FACES INTERNAS DE PAREDES, PARA AMBIENTE COM ÁREA ENTRE 5M2 E 10M2, ESPESSURA DE 20MM, COM EXECUÇÃO DE TALISCAS. AF_06/2014</v>
          </cell>
          <cell r="C7948" t="str">
            <v>M2</v>
          </cell>
          <cell r="D7948">
            <v>19.32</v>
          </cell>
          <cell r="E7948">
            <v>14.13</v>
          </cell>
          <cell r="F7948">
            <v>33.450000000000003</v>
          </cell>
        </row>
        <row r="7949">
          <cell r="A7949">
            <v>87532</v>
          </cell>
          <cell r="B7949" t="str">
            <v>EMBOÇO, PARA RECEBIMENTO DE CERÂMICA, EM ARGAMASSA TRAÇO 1:2:8, PREPARO MANUAL, APLICADO MANUALMENTE EM FACES INTERNAS DE PAREDES, PARA AMBIENTE COM ÁREA  ENTRE 5M2 E 10M2, ESPESSURA DE 20MM, COM EXECUÇÃO DE TALISCAS. AF_06/2014</v>
          </cell>
          <cell r="C7949" t="str">
            <v>M2</v>
          </cell>
          <cell r="D7949">
            <v>21.06</v>
          </cell>
          <cell r="E7949">
            <v>17.82</v>
          </cell>
          <cell r="F7949">
            <v>38.880000000000003</v>
          </cell>
        </row>
        <row r="7950">
          <cell r="A7950">
            <v>87535</v>
          </cell>
          <cell r="B7950" t="str">
            <v>EMBOÇO, PARA RECEBIMENTO DE CERÂMICA, EM ARGAMASSA TRAÇO 1:2:8, PREPARO MECÂNICO COM BETONEIRA 400L, APLICADO MANUALMENTE EM FACES INTERNAS DE PAREDES, PARA AMBIENTE COM ÁREA  MAIOR QUE 10M2, ESPESSURA DE 20MM, COM EXECUÇÃO DE TALISCAS. AF_06/2014</v>
          </cell>
          <cell r="C7950" t="str">
            <v>M2</v>
          </cell>
          <cell r="D7950">
            <v>18.149999999999999</v>
          </cell>
          <cell r="E7950">
            <v>11.19</v>
          </cell>
          <cell r="F7950">
            <v>29.34</v>
          </cell>
        </row>
        <row r="7951">
          <cell r="A7951">
            <v>87536</v>
          </cell>
          <cell r="B7951" t="str">
            <v>EMBOÇO, PARA RECEBIMENTO DE CERÂMICA, EM ARGAMASSA TRAÇO 1:2:8, PREPARO MANUAL, APLICADO MANUALMENTE EM FACES INTERNAS DE PAREDES, PARA AMBIENTE COM ÁREA  MAIOR QUE 10M2, ESPESSURA DE 20MM, COM EXECUÇÃO DE TALISCAS. AF_06/2014</v>
          </cell>
          <cell r="C7951" t="str">
            <v>M2</v>
          </cell>
          <cell r="D7951">
            <v>19.899999999999999</v>
          </cell>
          <cell r="E7951">
            <v>14.87</v>
          </cell>
          <cell r="F7951">
            <v>34.770000000000003</v>
          </cell>
        </row>
        <row r="7952">
          <cell r="A7952">
            <v>87537</v>
          </cell>
          <cell r="B7952"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7952" t="str">
            <v>M2</v>
          </cell>
          <cell r="D7952">
            <v>62.05</v>
          </cell>
          <cell r="E7952">
            <v>14.94</v>
          </cell>
          <cell r="F7952">
            <v>76.989999999999995</v>
          </cell>
        </row>
        <row r="7953">
          <cell r="A7953">
            <v>87539</v>
          </cell>
          <cell r="B7953"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7953" t="str">
            <v>M2</v>
          </cell>
          <cell r="D7953">
            <v>60.73</v>
          </cell>
          <cell r="E7953">
            <v>11.47</v>
          </cell>
          <cell r="F7953">
            <v>72.2</v>
          </cell>
        </row>
        <row r="7954">
          <cell r="A7954">
            <v>87541</v>
          </cell>
          <cell r="B7954"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7954" t="str">
            <v>M2</v>
          </cell>
          <cell r="D7954">
            <v>59.77</v>
          </cell>
          <cell r="E7954">
            <v>8.91</v>
          </cell>
          <cell r="F7954">
            <v>68.680000000000007</v>
          </cell>
        </row>
        <row r="7955">
          <cell r="A7955">
            <v>87545</v>
          </cell>
          <cell r="B7955" t="str">
            <v>EMBOÇO, PARA RECEBIMENTO DE CERÂMICA, EM ARGAMASSA TRAÇO 1:2:8, PREPARO MECÂNICO COM BETONEIRA 400L, APLICADO MANUALMENTE EM FACES INTERNAS DE PAREDES, PARA AMBIENTE COM ÁREA MENOR QUE 5M2, ESPESSURA DE 10MM, COM EXECUÇÃO DE TALISCAS. AF_06/2014</v>
          </cell>
          <cell r="C7955" t="str">
            <v>M2</v>
          </cell>
          <cell r="D7955">
            <v>13.2</v>
          </cell>
          <cell r="E7955">
            <v>13.81</v>
          </cell>
          <cell r="F7955">
            <v>27.01</v>
          </cell>
        </row>
        <row r="7956">
          <cell r="A7956">
            <v>87546</v>
          </cell>
          <cell r="B7956" t="str">
            <v>EMBOÇO, PARA RECEBIMENTO DE CERÂMICA, EM ARGAMASSA TRAÇO 1:2:8, PREPARO MANUAL, APLICADO MANUALMENTE EM FACES INTERNAS DE PAREDES, PARA AMBIENTE COM ÁREA MENOR QUE 5M2, ESPESSURA DE 10MM, COM EXECUÇÃO DE TALISCAS. AF_06/2014</v>
          </cell>
          <cell r="C7956" t="str">
            <v>M2</v>
          </cell>
          <cell r="D7956">
            <v>14.2</v>
          </cell>
          <cell r="E7956">
            <v>15.88</v>
          </cell>
          <cell r="F7956">
            <v>30.08</v>
          </cell>
        </row>
        <row r="7957">
          <cell r="A7957">
            <v>87549</v>
          </cell>
          <cell r="B7957" t="str">
            <v>EMBOÇO, PARA RECEBIMENTO DE CERÂMICA, EM ARGAMASSA TRAÇO 1:2:8, PREPARO MECÂNICO COM BETONEIRA 400L, APLICADO MANUALMENTE EM FACES INTERNAS DE PAREDES, PARA AMBIENTE COM ÁREA ENTRE 5M2 E 10M2, ESPESSURA DE 10MM, COM EXECUÇÃO DE TALISCAS. AF_06/2014</v>
          </cell>
          <cell r="C7957" t="str">
            <v>M2</v>
          </cell>
          <cell r="D7957">
            <v>11.63</v>
          </cell>
          <cell r="E7957">
            <v>9.81</v>
          </cell>
          <cell r="F7957">
            <v>21.44</v>
          </cell>
        </row>
        <row r="7958">
          <cell r="A7958">
            <v>87550</v>
          </cell>
          <cell r="B7958" t="str">
            <v>EMBOÇO, PARA RECEBIMENTO DE CERÂMICA, EM ARGAMASSA TRAÇO 1:2:8, PREPARO MANUAL, APLICADO MANUALMENTE EM FACES INTERNAS DE PAREDES, PARA AMBIENTE COM ÁREA ENTRE 5M2 E 10M2, ESPESSURA DE 10MM, COM EXECUÇÃO DE TALISCAS. AF_06/2014</v>
          </cell>
          <cell r="C7958" t="str">
            <v>M2</v>
          </cell>
          <cell r="D7958">
            <v>12.63</v>
          </cell>
          <cell r="E7958">
            <v>11.88</v>
          </cell>
          <cell r="F7958">
            <v>24.51</v>
          </cell>
        </row>
        <row r="7959">
          <cell r="A7959">
            <v>87553</v>
          </cell>
          <cell r="B7959" t="str">
            <v>EMBOÇO, PARA RECEBIMENTO DE CERÂMICA, EM ARGAMASSA TRAÇO 1:2:8, PREPARO MECÂNICO COM BETONEIRA 400L, APLICADO MANUALMENTE EM FACES INTERNAS DE PAREDES, PARA AMBIENTE COM ÁREA MAIOR QUE 10M2, ESPESSURA DE 10MM, COM EXECUÇÃO DE TALISCAS. AF_06/2014</v>
          </cell>
          <cell r="C7959" t="str">
            <v>M2</v>
          </cell>
          <cell r="D7959">
            <v>10.47</v>
          </cell>
          <cell r="E7959">
            <v>6.86</v>
          </cell>
          <cell r="F7959">
            <v>17.329999999999998</v>
          </cell>
        </row>
        <row r="7960">
          <cell r="A7960">
            <v>87554</v>
          </cell>
          <cell r="B7960" t="str">
            <v>EMBOÇO, PARA RECEBIMENTO DE CERÂMICA, EM ARGAMASSA TRAÇO 1:2:8, PREPARO MANUAL, APLICADO MANUALMENTE EM FACES INTERNAS DE PAREDES, PARA AMBIENTE COM ÁREA MAIOR QUE 10M2, ESPESSURA DE 10MM, COM EXECUÇÃO DE TALISCAS. AF_06/2014</v>
          </cell>
          <cell r="C7960" t="str">
            <v>M2</v>
          </cell>
          <cell r="D7960">
            <v>11.46</v>
          </cell>
          <cell r="E7960">
            <v>8.94</v>
          </cell>
          <cell r="F7960">
            <v>20.399999999999999</v>
          </cell>
        </row>
        <row r="7961">
          <cell r="A7961">
            <v>87555</v>
          </cell>
          <cell r="B7961"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7961" t="str">
            <v>M2</v>
          </cell>
          <cell r="D7961">
            <v>36.14</v>
          </cell>
          <cell r="E7961">
            <v>11.11</v>
          </cell>
          <cell r="F7961">
            <v>47.25</v>
          </cell>
        </row>
        <row r="7962">
          <cell r="A7962">
            <v>87557</v>
          </cell>
          <cell r="B7962"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7962" t="str">
            <v>M2</v>
          </cell>
          <cell r="D7962">
            <v>34.83</v>
          </cell>
          <cell r="E7962">
            <v>7.64</v>
          </cell>
          <cell r="F7962">
            <v>42.47</v>
          </cell>
        </row>
        <row r="7963">
          <cell r="A7963">
            <v>87559</v>
          </cell>
          <cell r="B7963"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7963" t="str">
            <v>M2</v>
          </cell>
          <cell r="D7963">
            <v>33.86</v>
          </cell>
          <cell r="E7963">
            <v>5.08</v>
          </cell>
          <cell r="F7963">
            <v>38.94</v>
          </cell>
        </row>
        <row r="7964">
          <cell r="A7964"/>
          <cell r="B7964" t="str">
            <v>MASSA ÚNICA PARA PINTURA OU CERÂMICA</v>
          </cell>
          <cell r="C7964"/>
          <cell r="D7964"/>
          <cell r="E7964"/>
          <cell r="F7964"/>
        </row>
        <row r="7965">
          <cell r="A7965">
            <v>87561</v>
          </cell>
          <cell r="B7965" t="str">
            <v>MASSA ÚNICA, PARA RECEBIMENTO DE PINTURA OU CERÂMICA, EM ARGAMASSA INDUSTRIALIZADA, PREPARO MECÂNICO, APLICADO COM EQUIPAMENTO DE MISTURA E PROJEÇÃO DE 1,5 M3/H DE ARGAMASSA EM FACES INTERNAS DE PAREDES, ESPESSURA DE 10MM, SEM EXECUÇÃO DE TALISCAS. AF_06/2014</v>
          </cell>
          <cell r="C7965" t="str">
            <v>M2</v>
          </cell>
          <cell r="D7965">
            <v>34.92</v>
          </cell>
          <cell r="E7965">
            <v>7.86</v>
          </cell>
          <cell r="F7965">
            <v>42.78</v>
          </cell>
        </row>
        <row r="7966">
          <cell r="A7966">
            <v>87543</v>
          </cell>
          <cell r="B7966" t="str">
            <v>MASSA ÚNICA, PARA RECEBIMENTO DE PINTURA OU CERÂMICA, ARGAMASSA INDUSTRIALIZADA, PREPARO MECÂNICO, APLICADO COM EQUIPAMENTO DE MISTURA E PROJEÇÃO DE 1,5 M3/H EM FACES INTERNAS DE PAREDES, ESPESSURA DE 5MM, SEM EXECUÇÃO DE TALISCAS. AF_06/2014</v>
          </cell>
          <cell r="C7966" t="str">
            <v>M2</v>
          </cell>
          <cell r="D7966">
            <v>18.98</v>
          </cell>
          <cell r="E7966">
            <v>5.36</v>
          </cell>
          <cell r="F7966">
            <v>24.34</v>
          </cell>
        </row>
        <row r="7967">
          <cell r="A7967"/>
          <cell r="B7967" t="str">
            <v>MASSA ÚNICA PARA PINTURA EM PAREDES</v>
          </cell>
          <cell r="C7967"/>
          <cell r="D7967"/>
          <cell r="E7967"/>
          <cell r="F7967"/>
        </row>
        <row r="7968">
          <cell r="A7968">
            <v>87529</v>
          </cell>
          <cell r="B7968" t="str">
            <v>MASSA ÚNICA, PARA RECEBIMENTO DE PINTURA, EM ARGAMASSA TRAÇO 1:2:8, PREPARO MECÂNICO COM BETONEIRA 400L, APLICADA MANUALMENTE EM FACES INTERNAS DE PAREDES, ESPESSURA DE 20MM, COM EXECUÇÃO DE TALISCAS. AF_06/2014</v>
          </cell>
          <cell r="C7968" t="str">
            <v>M2</v>
          </cell>
          <cell r="D7968">
            <v>19.739999999999998</v>
          </cell>
          <cell r="E7968">
            <v>15.18</v>
          </cell>
          <cell r="F7968">
            <v>34.92</v>
          </cell>
        </row>
        <row r="7969">
          <cell r="A7969">
            <v>87530</v>
          </cell>
          <cell r="B7969" t="str">
            <v>MASSA ÚNICA, PARA RECEBIMENTO DE PINTURA, EM ARGAMASSA TRAÇO 1:2:8, PREPARO MANUAL, APLICADA MANUALMENTE EM FACES INTERNAS DE PAREDES, ESPESSURA DE 20MM, COM EXECUÇÃO DE TALISCAS. AF_06/2014</v>
          </cell>
          <cell r="C7969" t="str">
            <v>M2</v>
          </cell>
          <cell r="D7969">
            <v>21.48</v>
          </cell>
          <cell r="E7969">
            <v>18.87</v>
          </cell>
          <cell r="F7969">
            <v>40.35</v>
          </cell>
        </row>
        <row r="7970">
          <cell r="A7970">
            <v>87538</v>
          </cell>
          <cell r="B7970" t="str">
            <v>MASSA ÚNICA, PARA RECEBIMENTO DE PINTURA, EM ARGAMASSA INDUSTRIALIZADA, PREPARO MECÂNICO, APLICADO COM EQUIPAMENTO DE MISTURA E PROJEÇÃO DE 1,5 M3/H DE ARGAMASSA EM FACES INTERNAS DE PAREDES, ESPESSURA DE 20MM, COM EXECUÇÃO DE TALISCAS. AF_06/2014</v>
          </cell>
          <cell r="C7970" t="str">
            <v>M2</v>
          </cell>
          <cell r="D7970">
            <v>61.08</v>
          </cell>
          <cell r="E7970">
            <v>12.38</v>
          </cell>
          <cell r="F7970">
            <v>73.459999999999994</v>
          </cell>
        </row>
        <row r="7971">
          <cell r="A7971">
            <v>87547</v>
          </cell>
          <cell r="B7971" t="str">
            <v>MASSA ÚNICA, PARA RECEBIMENTO DE PINTURA, EM ARGAMASSA TRAÇO 1:2:8, PREPARO MECÂNICO COM BETONEIRA 400L, APLICADA MANUALMENTE EM FACES INTERNAS DE PAREDES, ESPESSURA DE 10MM, COM EXECUÇÃO DE TALISCAS. AF_06/2014</v>
          </cell>
          <cell r="C7971" t="str">
            <v>M2</v>
          </cell>
          <cell r="D7971">
            <v>12.04</v>
          </cell>
          <cell r="E7971">
            <v>10.88</v>
          </cell>
          <cell r="F7971">
            <v>22.92</v>
          </cell>
        </row>
        <row r="7972">
          <cell r="A7972">
            <v>87548</v>
          </cell>
          <cell r="B7972" t="str">
            <v>MASSA ÚNICA, PARA RECEBIMENTO DE PINTURA, EM ARGAMASSA TRAÇO 1:2:8, PREPARO MANUAL, APLICADA MANUALMENTE EM FACES INTERNAS DE PAREDES, ESPESSURA DE 10MM, COM EXECUÇÃO DE TALISCAS. AF_06/2014</v>
          </cell>
          <cell r="C7972" t="str">
            <v>M2</v>
          </cell>
          <cell r="D7972">
            <v>13.04</v>
          </cell>
          <cell r="E7972">
            <v>12.95</v>
          </cell>
          <cell r="F7972">
            <v>25.99</v>
          </cell>
        </row>
        <row r="7973">
          <cell r="A7973">
            <v>87556</v>
          </cell>
          <cell r="B7973" t="str">
            <v>MASSA ÚNICA, PARA RECEBIMENTO DE PINTURA, EM ARGAMASSA INDUSTRIALIZADA, PREPARO MECÂNICO, APLICADO COM EQUIPAMENTO DE MISTURA E PROJEÇÃO DE 1,5 M3/H DE ARGAMASSA EM FACES INTERNAS DE PAREDES, ESPESSURA DE 10MM, COM EXECUÇÃO DE TALISCAS. AF_06/2014</v>
          </cell>
          <cell r="C7973" t="str">
            <v>M2</v>
          </cell>
          <cell r="D7973">
            <v>35.17</v>
          </cell>
          <cell r="E7973">
            <v>8.57</v>
          </cell>
          <cell r="F7973">
            <v>43.74</v>
          </cell>
        </row>
        <row r="7974">
          <cell r="A7974"/>
          <cell r="B7974" t="str">
            <v>REBOCO</v>
          </cell>
          <cell r="C7974"/>
          <cell r="D7974"/>
          <cell r="E7974"/>
          <cell r="F7974"/>
        </row>
        <row r="7975">
          <cell r="A7975" t="str">
            <v>AUX1890</v>
          </cell>
          <cell r="B7975" t="str">
            <v>REBOCO C/ ARGAMASSA DE CAL E AREIA PENEIRADA, TRAÇO 1:3, ESP=5MM P/ PAREDE</v>
          </cell>
          <cell r="C7975" t="str">
            <v>M2</v>
          </cell>
          <cell r="D7975">
            <v>10.33</v>
          </cell>
          <cell r="E7975">
            <v>20.399999999999999</v>
          </cell>
          <cell r="F7975">
            <v>30.73</v>
          </cell>
        </row>
        <row r="7976">
          <cell r="A7976" t="str">
            <v>AUX2242</v>
          </cell>
          <cell r="B7976" t="str">
            <v>REBOCO INTERNO DE PAREDE, ESPESSURA 0,5CM, COM ARGAMASSA 1:2 CAL E AREIA - FORNEC. E EXEC.</v>
          </cell>
          <cell r="C7976" t="str">
            <v>M2</v>
          </cell>
          <cell r="D7976">
            <v>11.25</v>
          </cell>
          <cell r="E7976">
            <v>22.08</v>
          </cell>
          <cell r="F7976">
            <v>33.33</v>
          </cell>
        </row>
        <row r="7977">
          <cell r="A7977" t="str">
            <v>AUX2243</v>
          </cell>
          <cell r="B7977" t="str">
            <v>ARGAMASSA CAL E AREIA TRAÇO 1:2 - CONFECÇÃO MECÂNICA E TRANSPORTE</v>
          </cell>
          <cell r="C7977" t="str">
            <v>M3</v>
          </cell>
          <cell r="D7977">
            <v>381.73</v>
          </cell>
          <cell r="E7977">
            <v>60.08</v>
          </cell>
          <cell r="F7977">
            <v>441.81</v>
          </cell>
        </row>
        <row r="7978">
          <cell r="A7978"/>
          <cell r="B7978" t="str">
            <v>BARRA LISA</v>
          </cell>
          <cell r="C7978"/>
          <cell r="D7978"/>
          <cell r="E7978"/>
          <cell r="F7978"/>
        </row>
        <row r="7979">
          <cell r="A7979"/>
          <cell r="B7979" t="str">
            <v>PASTILHAS</v>
          </cell>
          <cell r="C7979"/>
          <cell r="D7979"/>
          <cell r="E7979"/>
          <cell r="F7979"/>
        </row>
        <row r="7980">
          <cell r="A7980">
            <v>87242</v>
          </cell>
          <cell r="B7980" t="str">
            <v>REVESTIMENTO CERÂMICO PARA PAREDES EXTERNAS EM PASTILHAS DE PORCELANA 5 X 5 CM (PLACAS DE 30 X 30 CM), ALINHADAS A PRUMO, APLICADO EM PANOS COM VÃOS. AF_06/2014</v>
          </cell>
          <cell r="C7980" t="str">
            <v>M2</v>
          </cell>
          <cell r="D7980">
            <v>185.94</v>
          </cell>
          <cell r="E7980">
            <v>37.020000000000003</v>
          </cell>
          <cell r="F7980">
            <v>222.96</v>
          </cell>
        </row>
        <row r="7981">
          <cell r="A7981">
            <v>87243</v>
          </cell>
          <cell r="B7981" t="str">
            <v>REVESTIMENTO CERÂMICO PARA PAREDES EXTERNAS EM PASTILHAS DE PORCELANA 5 X 5 CM (PLACAS DE 30 X 30 CM), ALINHADAS A PRUMO, APLICADO EM PANOS SEM VÃOS. AF_06/2014</v>
          </cell>
          <cell r="C7981" t="str">
            <v>M2</v>
          </cell>
          <cell r="D7981">
            <v>173.7</v>
          </cell>
          <cell r="E7981">
            <v>29.42</v>
          </cell>
          <cell r="F7981">
            <v>203.12</v>
          </cell>
        </row>
        <row r="7982">
          <cell r="A7982">
            <v>87244</v>
          </cell>
          <cell r="B7982" t="str">
            <v>REVESTIMENTO CERÂMICO PARA PAREDES EXTERNAS EM PASTILHAS DE PORCELANA 5 X 5 CM (PLACAS DE 30 X 30 CM), ALINHADAS A PRUMO, APLICADO EM SUPERFÍCIES EXTERNAS DA SACADA. AF_06/2014</v>
          </cell>
          <cell r="C7982" t="str">
            <v>M2</v>
          </cell>
          <cell r="D7982">
            <v>177.82</v>
          </cell>
          <cell r="E7982">
            <v>39.54</v>
          </cell>
          <cell r="F7982">
            <v>217.36</v>
          </cell>
        </row>
        <row r="7983">
          <cell r="A7983">
            <v>87245</v>
          </cell>
          <cell r="B7983" t="str">
            <v>REVESTIMENTO CERÂMICO PARA PAREDES EXTERNAS EM PASTILHAS DE PORCELANA 5 X 5 CM (PLACAS DE 30 X 30 CM), ALINHADAS A PRUMO, APLICADO EM SUPERFÍCIES INTERNAS DA SACADA. AF_06/2014</v>
          </cell>
          <cell r="C7983" t="str">
            <v>M2</v>
          </cell>
          <cell r="D7983">
            <v>212.83</v>
          </cell>
          <cell r="E7983">
            <v>48.7</v>
          </cell>
          <cell r="F7983">
            <v>261.52999999999997</v>
          </cell>
        </row>
        <row r="7984">
          <cell r="A7984" t="str">
            <v>AUX2100</v>
          </cell>
          <cell r="B7984" t="str">
            <v>PASTILHA CERAMICA ESMALTADA, 5 X 5 CM, MARCA ATLAS, LINHA ENGENHARIA, REF. LORCA - B11421 OU SIMILAR, APLICADA COM ARGAMASSA INDUSTRIALIZADA AC-II, REJUNTADA, EXCLUSIVE EMBOÇO (OU SIMILAR)</v>
          </cell>
          <cell r="C7984" t="str">
            <v>M2</v>
          </cell>
          <cell r="D7984">
            <v>161.72999999999999</v>
          </cell>
          <cell r="E7984">
            <v>27.64</v>
          </cell>
          <cell r="F7984">
            <v>189.37</v>
          </cell>
        </row>
        <row r="7985">
          <cell r="A7985">
            <v>88786</v>
          </cell>
          <cell r="B7985" t="str">
            <v>REVESTIMENTO CERÂMICO PARA PAREDES EXTERNAS EM PASTILHAS DE PORCELANA 2,5 X 2,5 CM (PLACAS DE 30 X 30 CM), ALINHADAS A PRUMO, APLICADO EM PANOS COM VÃOS. AF_10/2014</v>
          </cell>
          <cell r="C7985" t="str">
            <v>M2</v>
          </cell>
          <cell r="D7985">
            <v>274.94</v>
          </cell>
          <cell r="E7985">
            <v>37.01</v>
          </cell>
          <cell r="F7985">
            <v>311.95</v>
          </cell>
        </row>
        <row r="7986">
          <cell r="A7986">
            <v>88787</v>
          </cell>
          <cell r="B7986" t="str">
            <v>REVESTIMENTO CERÂMICO PARA PAREDES EXTERNAS EM PASTILHAS DE PORCELANA 2,5 X 2,5 CM (PLACAS DE 30 X 30 CM), ALINHADAS A PRUMO, APLICADO EM PANOS SEM VÃOS. AF_10/2014</v>
          </cell>
          <cell r="C7986" t="str">
            <v>M2</v>
          </cell>
          <cell r="D7986">
            <v>257.67</v>
          </cell>
          <cell r="E7986">
            <v>29.41</v>
          </cell>
          <cell r="F7986">
            <v>287.08</v>
          </cell>
        </row>
        <row r="7987">
          <cell r="A7987">
            <v>88788</v>
          </cell>
          <cell r="B7987" t="str">
            <v>REVESTIMENTO CERÂMICO PARA PAREDES EXTERNAS EM PASTILHAS DE PORCELANA 2,5 X 2,5 CM (PLACAS DE 30 X 30 CM), ALINHADAS A PRUMO, APLICADO EM SUPERFÍCIES EXTERNAS DA SACADA. AF_10/2014</v>
          </cell>
          <cell r="C7987" t="str">
            <v>M2</v>
          </cell>
          <cell r="D7987">
            <v>261.79000000000002</v>
          </cell>
          <cell r="E7987">
            <v>39.53</v>
          </cell>
          <cell r="F7987">
            <v>301.32</v>
          </cell>
        </row>
        <row r="7988">
          <cell r="A7988">
            <v>88789</v>
          </cell>
          <cell r="B7988" t="str">
            <v>REVESTIMENTO CERÂMICO PARA PAREDES EXTERNAS EM PASTILHAS DE PORCELANA 2,5 X 2,5 CM (PLACAS DE 30 X 30 CM), ALINHADAS A PRUMO, APLICADO EM SUPERFÍCIES INTERNAS DA SACADA. AF_10/2014</v>
          </cell>
          <cell r="C7988" t="str">
            <v>M2</v>
          </cell>
          <cell r="D7988">
            <v>314.06</v>
          </cell>
          <cell r="E7988">
            <v>48.69</v>
          </cell>
          <cell r="F7988">
            <v>362.75</v>
          </cell>
        </row>
        <row r="7989">
          <cell r="A7989" t="str">
            <v>AUX3189</v>
          </cell>
          <cell r="B7989" t="str">
            <v>REVESTIMENTO PARA PAREDES INTERNAS/EXTERNAS EM PASTILHAS DE VIDRO 3,0 X 3,0 CM (PLACAS DE 29,2 X 29,2 CM), ALINHADAS A PRUMO, APLICADO EM PANOS SEM VÃOS</v>
          </cell>
          <cell r="C7989" t="str">
            <v>M2</v>
          </cell>
          <cell r="D7989">
            <v>333.66</v>
          </cell>
          <cell r="E7989">
            <v>29.43</v>
          </cell>
          <cell r="F7989">
            <v>363.09</v>
          </cell>
        </row>
        <row r="7990">
          <cell r="A7990"/>
          <cell r="B7990" t="str">
            <v>CERAMICAS PAREDES</v>
          </cell>
          <cell r="C7990"/>
          <cell r="D7990"/>
          <cell r="E7990"/>
          <cell r="F7990"/>
        </row>
        <row r="7991">
          <cell r="A7991">
            <v>89170</v>
          </cell>
          <cell r="B7991" t="str">
            <v>(COMPOSIÇÃO REPRESENTATIVA) DO SERVIÇO DE REVESTIMENTO CERÂMICO PARA PAREDES INTERNAS, MEIA OU PAREDE INTEIRA, PLACAS TIPO ESMALTADA EXTRA DE 20X20 CM, PARA EDIFICAÇÕES HABITACIONAIS UNIFAMILIAR (CASAS) E EDIFICAÇÕES PÚBLICAS PADRÃO. AF_11/2014</v>
          </cell>
          <cell r="C7991" t="str">
            <v>M2</v>
          </cell>
          <cell r="D7991">
            <v>47.99</v>
          </cell>
          <cell r="E7991">
            <v>19.23</v>
          </cell>
          <cell r="F7991">
            <v>67.22</v>
          </cell>
        </row>
        <row r="7992">
          <cell r="A7992">
            <v>89045</v>
          </cell>
          <cell r="B7992" t="str">
            <v>(COMPOSIÇÃO REPRESENTATIVA) DO SERVIÇO DE REVESTIMENTO CERÂMICO PARA AMBIENTES DE ÁREAS MOLHADAS, MEIA PAREDE OU PAREDE INTEIRA, COM PLACAS TIPO ESMALTADA EXTRA, DIMENSÕES 20X20 CM, PARA EDIFICAÇÃO HABITACIONAL MULTIFAMILIAR (PRÉDIO). AF_11/2014</v>
          </cell>
          <cell r="C7992" t="str">
            <v>M2</v>
          </cell>
          <cell r="D7992">
            <v>48.65</v>
          </cell>
          <cell r="E7992">
            <v>20.84</v>
          </cell>
          <cell r="F7992">
            <v>69.489999999999995</v>
          </cell>
        </row>
        <row r="7993">
          <cell r="A7993" t="str">
            <v>AUX1612</v>
          </cell>
          <cell r="B7993" t="str">
            <v>REVESTIMENTO CERÂMICO ANTI-PICHAÇÃO 10X10CM, JUNTAS AMARRAÇÃO OU PRUMO - ASSENTADOS COM ARGAMASSA COMUM - FORNEC. E ASSENT.</v>
          </cell>
          <cell r="C7993" t="str">
            <v>M2</v>
          </cell>
          <cell r="D7993">
            <v>90.94</v>
          </cell>
          <cell r="E7993">
            <v>76.400000000000006</v>
          </cell>
          <cell r="F7993">
            <v>167.34</v>
          </cell>
        </row>
        <row r="7994">
          <cell r="A7994" t="str">
            <v>AUX1613</v>
          </cell>
          <cell r="B7994" t="str">
            <v>REVESTIMENTO CERÂMICO ANTI-PICHAÇÃO 10X10CM, JUNTAS AMARRAÇÃO OU PRUMO - ASSENTADOS COM ARGAMASSA COLANTE - FORNEC. E ASSENT.</v>
          </cell>
          <cell r="C7994" t="str">
            <v>M2</v>
          </cell>
          <cell r="D7994">
            <v>60.04</v>
          </cell>
          <cell r="E7994">
            <v>10.61</v>
          </cell>
          <cell r="F7994">
            <v>70.650000000000006</v>
          </cell>
        </row>
        <row r="7995">
          <cell r="A7995" t="str">
            <v>AUX1614</v>
          </cell>
          <cell r="B7995" t="str">
            <v>REVESTIMENTO CERÂMICO ESMALTADO 10X10CM, JUNTAS AMARRAÇÃO OU PRUMO - ASSENTADOS COM ARGAMASSA COMUM - FORNEC. E ASSENT.</v>
          </cell>
          <cell r="C7995" t="str">
            <v>M2</v>
          </cell>
          <cell r="D7995">
            <v>139.43</v>
          </cell>
          <cell r="E7995">
            <v>76.400000000000006</v>
          </cell>
          <cell r="F7995">
            <v>215.83</v>
          </cell>
        </row>
        <row r="7996">
          <cell r="A7996" t="str">
            <v>AUX1615</v>
          </cell>
          <cell r="B7996" t="str">
            <v>REVESTIMENTO CERÂMICO ESMALTADO 10X10CM, JUNTAS AMARRAÇÃO OU PRUMO - ASSENTADOS COM ARGAMASSA COLANTE - FORNEC. E ASSENT.</v>
          </cell>
          <cell r="C7996" t="str">
            <v>M2</v>
          </cell>
          <cell r="D7996">
            <v>108.53</v>
          </cell>
          <cell r="E7996">
            <v>10.61</v>
          </cell>
          <cell r="F7996">
            <v>119.14</v>
          </cell>
        </row>
        <row r="7997">
          <cell r="A7997" t="str">
            <v>AUX2468</v>
          </cell>
          <cell r="B7997" t="str">
            <v>REVESTIMENTO CERÂMICO TIPO "TIJOLINHO APARENTE" 7X26CM REF. GEORGIAN BLEND PORTOBELLO OU SIMILAR</v>
          </cell>
          <cell r="C7997" t="str">
            <v>M2</v>
          </cell>
          <cell r="D7997">
            <v>143.04</v>
          </cell>
          <cell r="E7997">
            <v>62.65</v>
          </cell>
          <cell r="F7997">
            <v>205.69</v>
          </cell>
        </row>
        <row r="7998">
          <cell r="A7998"/>
          <cell r="B7998" t="str">
            <v>CERAMICAS PAREDES MEIA ALTURA</v>
          </cell>
          <cell r="C7998"/>
          <cell r="D7998"/>
          <cell r="E7998"/>
          <cell r="F7998"/>
        </row>
        <row r="7999">
          <cell r="A7999">
            <v>104454</v>
          </cell>
          <cell r="B7999" t="str">
            <v>REVESTIMENTO CERÂMICO PARA PAREDES INTERNAS COM PLACAS TIPO ESMALTADA EXTRA DE DIMENSÕES 20X20 CM APLICADAS EM AMBIENTES DE ÁREA MENOR QUE 5 M² A MEIA ALTURA DAS PAREDES. AF_06/2014</v>
          </cell>
          <cell r="C7999" t="str">
            <v>M2</v>
          </cell>
          <cell r="D7999">
            <v>49.72</v>
          </cell>
          <cell r="E7999">
            <v>23.22</v>
          </cell>
          <cell r="F7999">
            <v>72.94</v>
          </cell>
        </row>
        <row r="8000">
          <cell r="A8000">
            <v>87267</v>
          </cell>
          <cell r="B8000" t="str">
            <v>REVESTIMENTO CERÂMICO PARA PAREDES INTERNAS COM PLACAS TIPO ESMALTADA EXTRA DE DIMENSÕES 20X20 CM APLICADAS EM AMBIENTES DE ÁREA MAIOR QUE 5 M² A MEIA ALTURA DAS PAREDES. AF_06/2014</v>
          </cell>
          <cell r="C8000" t="str">
            <v>M2</v>
          </cell>
          <cell r="D8000">
            <v>48.55</v>
          </cell>
          <cell r="E8000">
            <v>20.350000000000001</v>
          </cell>
          <cell r="F8000">
            <v>68.900000000000006</v>
          </cell>
        </row>
        <row r="8001">
          <cell r="A8001">
            <v>104456</v>
          </cell>
          <cell r="B8001" t="str">
            <v>REVESTIMENTO CERÂMICO PARA PAREDES INTERNAS COM PLACAS TIPO ESMALTADA EXTRA DE DIMENSÕES 25X35 CM APLICADAS EM AMBIENTES DE ÁREA MENOR QUE 5 M² A MEIA ALTURA DAS PAREDES. AF_06/2014</v>
          </cell>
          <cell r="C8001" t="str">
            <v>M2</v>
          </cell>
          <cell r="D8001">
            <v>51.23</v>
          </cell>
          <cell r="E8001">
            <v>26.72</v>
          </cell>
          <cell r="F8001">
            <v>77.95</v>
          </cell>
        </row>
        <row r="8002">
          <cell r="A8002">
            <v>87271</v>
          </cell>
          <cell r="B8002" t="str">
            <v>REVESTIMENTO CERÂMICO PARA PAREDES INTERNAS COM PLACAS TIPO ESMALTADA EXTRA DE DIMENSÕES 25X35 CM APLICADAS EM AMBIENTES DE ÁREA MAIOR QUE 5 M² A MEIA ALTURA DAS PAREDES. AF_06/2014</v>
          </cell>
          <cell r="C8002" t="str">
            <v>M2</v>
          </cell>
          <cell r="D8002">
            <v>49.65</v>
          </cell>
          <cell r="E8002">
            <v>23.65</v>
          </cell>
          <cell r="F8002">
            <v>73.3</v>
          </cell>
        </row>
        <row r="8003">
          <cell r="A8003">
            <v>104458</v>
          </cell>
          <cell r="B8003" t="str">
            <v>REVESTIMENTO CERÂMICO PARA PAREDES INTERNAS COM PLACAS TIPO ESMALTADA EXTRA DE DIMENSÕES 33X45 CM APLICADAS EM AMBIENTES DE ÁREA MENOR QUE 5 M² A MEIA ALTURA DAS PAREDES. AF_06/2014</v>
          </cell>
          <cell r="C8003" t="str">
            <v>M2</v>
          </cell>
          <cell r="D8003">
            <v>53.15</v>
          </cell>
          <cell r="E8003">
            <v>29.08</v>
          </cell>
          <cell r="F8003">
            <v>82.23</v>
          </cell>
        </row>
        <row r="8004">
          <cell r="A8004">
            <v>87275</v>
          </cell>
          <cell r="B8004" t="str">
            <v>REVESTIMENTO CERÂMICO PARA PAREDES INTERNAS COM PLACAS TIPO ESMALTADA EXTRA  DE DIMENSÕES 33X45 CM APLICADAS EM AMBIENTES DE ÁREA MAIOR QUE 5 M² A MEIA ALTURA DAS PAREDES. AF_06/2014</v>
          </cell>
          <cell r="C8004" t="str">
            <v>M2</v>
          </cell>
          <cell r="D8004">
            <v>51.97</v>
          </cell>
          <cell r="E8004">
            <v>26.15</v>
          </cell>
          <cell r="F8004">
            <v>78.12</v>
          </cell>
        </row>
        <row r="8005">
          <cell r="A8005">
            <v>104460</v>
          </cell>
          <cell r="B8005" t="str">
            <v>REVESTIMENTO CERÂMICO PARA PAREDES INTERNAS COM PLACAS TIPO ESMALTADA PADRÃO POPULAR DE DIMENSÕES 20X20 CM, ARGAMASSA TIPO AC I, APLICADAS EM AMBIENTES DE ÁREA MENOR QUE 5 M2 A MEIA ALTURA DAS PAREDES. AF_06/2014</v>
          </cell>
          <cell r="C8005" t="str">
            <v>M2</v>
          </cell>
          <cell r="D8005">
            <v>40.39</v>
          </cell>
          <cell r="E8005">
            <v>23.22</v>
          </cell>
          <cell r="F8005">
            <v>63.61</v>
          </cell>
        </row>
        <row r="8006">
          <cell r="A8006">
            <v>93395</v>
          </cell>
          <cell r="B8006" t="str">
            <v>REVESTIMENTO CERÂMICO PARA PAREDES INTERNAS COM PLACAS TIPO ESMALTADA PADRÃO POPULAR DE DIMENSÕES 20X20 CM, ARGAMASSA TIPO AC I, APLICADAS EM AMBIENTES DE ÁREA MAIOR QUE 5 M2 A MEIA ALTURA DAS PAREDES. AF_06/2014</v>
          </cell>
          <cell r="C8006" t="str">
            <v>M2</v>
          </cell>
          <cell r="D8006">
            <v>39.22</v>
          </cell>
          <cell r="E8006">
            <v>20.350000000000001</v>
          </cell>
          <cell r="F8006">
            <v>59.57</v>
          </cell>
        </row>
        <row r="8007">
          <cell r="A8007">
            <v>104462</v>
          </cell>
          <cell r="B8007" t="str">
            <v>REVESTIMENTO CERÂMICO PARA PAREDES INTERNAS COM PLACAS TIPO ESMALTADA PADRÃO POPULAR DE DIMENSÕES 20X20 CM, ARGAMASSA TIPO AC III, APLICADAS EM AMBIENTES DE ÁREA MENOR QUE 5 M2 A MEIA ALTURA DAS PAREDES. AF_06/2014</v>
          </cell>
          <cell r="C8007" t="str">
            <v>M2</v>
          </cell>
          <cell r="D8007">
            <v>47.73</v>
          </cell>
          <cell r="E8007">
            <v>23.22</v>
          </cell>
          <cell r="F8007">
            <v>70.95</v>
          </cell>
        </row>
        <row r="8008">
          <cell r="A8008">
            <v>99198</v>
          </cell>
          <cell r="B8008" t="str">
            <v>REVESTIMENTO CERÂMICO PARA PAREDES INTERNAS COM PLACAS TIPO ESMALTADA PADRÃO POPULAR DE DIMENSÕES 20X20 CM, ARGAMASSA TIPO AC III, APLICADAS EM AMBIENTES DE ÁREA MAIOR QUE 5 M2 A MEIA ALTURA DAS PAREDES. AF_06/2014</v>
          </cell>
          <cell r="C8008" t="str">
            <v>M2</v>
          </cell>
          <cell r="D8008">
            <v>46.56</v>
          </cell>
          <cell r="E8008">
            <v>20.350000000000001</v>
          </cell>
          <cell r="F8008">
            <v>66.91</v>
          </cell>
        </row>
        <row r="8009">
          <cell r="A8009"/>
          <cell r="B8009" t="str">
            <v>CERAMICAS PAREDES ALTURA INTEIRA</v>
          </cell>
          <cell r="C8009"/>
          <cell r="D8009"/>
          <cell r="E8009"/>
          <cell r="F8009"/>
        </row>
        <row r="8010">
          <cell r="A8010">
            <v>104453</v>
          </cell>
          <cell r="B8010" t="str">
            <v>REVESTIMENTO CERÂMICO PARA PAREDES INTERNAS COM PLACAS TIPO ESMALTADA EXTRA DE DIMENSÕES 20X20 CM APLICADAS EM AMBIENTES DE ÁREA MENOR QUE 5 M² NA ALTURA INTEIRA DAS PAREDES. AF_06/2014</v>
          </cell>
          <cell r="C8010" t="str">
            <v>M2</v>
          </cell>
          <cell r="D8010">
            <v>48.78</v>
          </cell>
          <cell r="E8010">
            <v>20.93</v>
          </cell>
          <cell r="F8010">
            <v>69.709999999999994</v>
          </cell>
        </row>
        <row r="8011">
          <cell r="A8011">
            <v>87265</v>
          </cell>
          <cell r="B8011" t="str">
            <v>REVESTIMENTO CERÂMICO PARA PAREDES INTERNAS COM PLACAS TIPO ESMALTADA EXTRA DE DIMENSÕES 20X20 CM APLICADAS EM AMBIENTES DE ÁREA MAIOR QUE 5 M² NA ALTURA INTEIRA DAS PAREDES. AF_06/2014</v>
          </cell>
          <cell r="C8011" t="str">
            <v>M2</v>
          </cell>
          <cell r="D8011">
            <v>45.95</v>
          </cell>
          <cell r="E8011">
            <v>14.71</v>
          </cell>
          <cell r="F8011">
            <v>60.66</v>
          </cell>
        </row>
        <row r="8012">
          <cell r="A8012">
            <v>104455</v>
          </cell>
          <cell r="B8012" t="str">
            <v>REVESTIMENTO CERÂMICO PARA PAREDES INTERNAS COM PLACAS TIPO ESMALTADA EXTRA DE DIMENSÕES 25X35 CM APLICADAS EM AMBIENTES DE ÁREA MENOR QUE 5 M² NA ALTURA INTEIRA DAS PAREDES. AF_06/2014</v>
          </cell>
          <cell r="C8012" t="str">
            <v>M2</v>
          </cell>
          <cell r="D8012">
            <v>50.46</v>
          </cell>
          <cell r="E8012">
            <v>24.78</v>
          </cell>
          <cell r="F8012">
            <v>75.239999999999995</v>
          </cell>
        </row>
        <row r="8013">
          <cell r="A8013">
            <v>87269</v>
          </cell>
          <cell r="B8013" t="str">
            <v>REVESTIMENTO CERÂMICO PARA PAREDES INTERNAS COM PLACAS TIPO ESMALTADA EXTRA DE DIMENSÕES 25X35 CM APLICADAS EM AMBIENTES DE ÁREA MAIOR QUE 5 M² NA ALTURA INTEIRA DAS PAREDES. AF_06/2014</v>
          </cell>
          <cell r="C8013" t="str">
            <v>M2</v>
          </cell>
          <cell r="D8013">
            <v>47.4</v>
          </cell>
          <cell r="E8013">
            <v>17.989999999999998</v>
          </cell>
          <cell r="F8013">
            <v>65.39</v>
          </cell>
        </row>
        <row r="8014">
          <cell r="A8014">
            <v>104457</v>
          </cell>
          <cell r="B8014" t="str">
            <v>REVESTIMENTO CERÂMICO PARA PAREDES INTERNAS COM PLACAS TIPO ESMALTADA EXTRA  DE DIMENSÕES 33X45 CM APLICADAS EM AMBIENTES DE ÁREA MENOR QUE 5 M² NA ALTURA INTEIRA DAS PAREDES. AF_06/2014</v>
          </cell>
          <cell r="C8014" t="str">
            <v>M2</v>
          </cell>
          <cell r="D8014">
            <v>52.59</v>
          </cell>
          <cell r="E8014">
            <v>27.72</v>
          </cell>
          <cell r="F8014">
            <v>80.31</v>
          </cell>
        </row>
        <row r="8015">
          <cell r="A8015">
            <v>87273</v>
          </cell>
          <cell r="B8015" t="str">
            <v>REVESTIMENTO CERÂMICO PARA PAREDES INTERNAS COM PLACAS TIPO ESMALTADA EXTRA DE DIMENSÕES 33X45 CM APLICADAS EM AMBIENTES DE ÁREA MAIOR QUE 5 M² NA ALTURA INTEIRA DAS PAREDES. AF_06/2014</v>
          </cell>
          <cell r="C8015" t="str">
            <v>M2</v>
          </cell>
          <cell r="D8015">
            <v>48.9</v>
          </cell>
          <cell r="E8015">
            <v>19.36</v>
          </cell>
          <cell r="F8015">
            <v>68.260000000000005</v>
          </cell>
        </row>
        <row r="8016">
          <cell r="A8016">
            <v>104459</v>
          </cell>
          <cell r="B8016" t="str">
            <v>REVESTIMENTO CERÂMICO PARA PAREDES INTERNAS COM PLACAS TIPO ESMALTADA PADRÃO POPULAR DE DIMENSÕES 20X20 CM, ARGAMASSA TIPO AC I, APLICADAS EM AMBIENTES DE ÁREA MENOR QUE 5 M2 NA ALTURA INTEIRA DAS PAREDES. AF_06/2014</v>
          </cell>
          <cell r="C8016" t="str">
            <v>M2</v>
          </cell>
          <cell r="D8016">
            <v>39.450000000000003</v>
          </cell>
          <cell r="E8016">
            <v>20.93</v>
          </cell>
          <cell r="F8016">
            <v>60.38</v>
          </cell>
        </row>
        <row r="8017">
          <cell r="A8017">
            <v>93393</v>
          </cell>
          <cell r="B8017" t="str">
            <v>REVESTIMENTO CERÂMICO PARA PAREDES INTERNAS COM PLACAS TIPO ESMALTADA PADRÃO POPULAR DE DIMENSÕES 20X20 CM, ARGAMASSA TIPO AC I, APLICADAS EM AMBIENTES DE ÁREA MAIOR QUE 5 M2 NA ALTURA INTEIRA DAS PAREDES. AF_06/2014</v>
          </cell>
          <cell r="C8017" t="str">
            <v>M2</v>
          </cell>
          <cell r="D8017">
            <v>36.71</v>
          </cell>
          <cell r="E8017">
            <v>14.71</v>
          </cell>
          <cell r="F8017">
            <v>51.42</v>
          </cell>
        </row>
        <row r="8018">
          <cell r="A8018">
            <v>104461</v>
          </cell>
          <cell r="B8018" t="str">
            <v>REVESTIMENTO CERÂMICO PARA PAREDES INTERNAS COM PLACAS TIPO ESMALTADA PADRÃO POPULAR DE DIMENSÕES 20X20 CM, ARGAMASSA TIPO AC III, APLICADAS EM AMBIENTES DE ÁREA MENOR QUE 5 M2 NA ALTURA INTEIRA DAS PAREDES. AF_06/2014</v>
          </cell>
          <cell r="C8018" t="str">
            <v>M2</v>
          </cell>
          <cell r="D8018">
            <v>46.79</v>
          </cell>
          <cell r="E8018">
            <v>20.93</v>
          </cell>
          <cell r="F8018">
            <v>67.72</v>
          </cell>
        </row>
        <row r="8019">
          <cell r="A8019">
            <v>99195</v>
          </cell>
          <cell r="B8019" t="str">
            <v>REVESTIMENTO CERÂMICO PARA PAREDES INTERNAS COM PLACAS TIPO ESMALTADA PADRÃO POPULAR DE DIMENSÕES 20X20 CM, ARGAMASSA TIPO AC III, APLICADAS EM AMBIENTES DE ÁREA MAIOR QUE 5 M2 NA ALTURA INTEIRA DAS PAREDES. AF_06/2014</v>
          </cell>
          <cell r="C8019" t="str">
            <v>M2</v>
          </cell>
          <cell r="D8019">
            <v>44.05</v>
          </cell>
          <cell r="E8019">
            <v>14.71</v>
          </cell>
          <cell r="F8019">
            <v>58.76</v>
          </cell>
        </row>
        <row r="8020">
          <cell r="A8020" t="str">
            <v>AUX2927</v>
          </cell>
          <cell r="B8020" t="str">
            <v>REVESTIMENTO CERÂMICO PARA PAREDES COM PLACAS TIPO PORCELANATO DE DIMENSÕES 30X60 CM, BORDA RETIFICADA, APLICADO COM ARGAMASSA COLANTE, REJUNTADO</v>
          </cell>
          <cell r="C8020" t="str">
            <v>M2</v>
          </cell>
          <cell r="D8020">
            <v>88.34</v>
          </cell>
          <cell r="E8020">
            <v>18.46</v>
          </cell>
          <cell r="F8020">
            <v>106.8</v>
          </cell>
        </row>
        <row r="8021">
          <cell r="A8021"/>
          <cell r="B8021" t="str">
            <v>REVESTIMENTO DECORATIVO MONOCAMADA</v>
          </cell>
          <cell r="C8021"/>
          <cell r="D8021"/>
          <cell r="E8021"/>
          <cell r="F8021"/>
        </row>
        <row r="8022">
          <cell r="A8022">
            <v>87834</v>
          </cell>
          <cell r="B8022" t="str">
            <v>REVESTIMENTO DECORATIVO MONOCAMADA APLICADO MANUALMENTE EM PANOS CEGOS DA FACHADA DE UM EDIFÍCIO DE ESTRUTURA CONVENCIONAL, COM ACABAMENTO RASPADO. AF_06/2014</v>
          </cell>
          <cell r="C8022" t="str">
            <v>M2</v>
          </cell>
          <cell r="D8022">
            <v>162.05000000000001</v>
          </cell>
          <cell r="E8022">
            <v>17.27</v>
          </cell>
          <cell r="F8022">
            <v>179.32</v>
          </cell>
        </row>
        <row r="8023">
          <cell r="A8023">
            <v>87835</v>
          </cell>
          <cell r="B8023" t="str">
            <v>REVESTIMENTO DECORATIVO MONOCAMADA APLICADO MANUALMENTE EM PANOS CEGOS DA FACHADA DE UM EDIFÍCIO DE ALVENARIA ESTRUTURAL, COM ACABAMENTO RASPADO. AF_06/2014</v>
          </cell>
          <cell r="C8023" t="str">
            <v>M2</v>
          </cell>
          <cell r="D8023">
            <v>111.04</v>
          </cell>
          <cell r="E8023">
            <v>14.13</v>
          </cell>
          <cell r="F8023">
            <v>125.17</v>
          </cell>
        </row>
        <row r="8024">
          <cell r="A8024">
            <v>87836</v>
          </cell>
          <cell r="B8024" t="str">
            <v>REVESTIMENTO DECORATIVO MONOCAMADA APLICADO COM EQUIPAMENTO DE PROJEÇÃO EM PANOS CEGOS DA FACHADA DE UM EDIFÍCIO DE ESTRUTURA CONVENCIONAL, COM ACABAMENTO RASPADO. AF_06/2014</v>
          </cell>
          <cell r="C8024" t="str">
            <v>M2</v>
          </cell>
          <cell r="D8024">
            <v>158.86000000000001</v>
          </cell>
          <cell r="E8024">
            <v>11.58</v>
          </cell>
          <cell r="F8024">
            <v>170.44</v>
          </cell>
        </row>
        <row r="8025">
          <cell r="A8025">
            <v>87837</v>
          </cell>
          <cell r="B8025" t="str">
            <v>REVESTIMENTO DECORATIVO MONOCAMADA APLICADO COM EQUIPAMENTO DE PROJEÇÃO EM PANOS CEGOS DA FACHADA DE UM EDIFÍCIO DE ALVENARIA ESTRUTURAL, COM ACABAMENTO RASPADO. AF_06/2014</v>
          </cell>
          <cell r="C8025" t="str">
            <v>M2</v>
          </cell>
          <cell r="D8025">
            <v>108.4</v>
          </cell>
          <cell r="E8025">
            <v>8.89</v>
          </cell>
          <cell r="F8025">
            <v>117.29</v>
          </cell>
        </row>
        <row r="8026">
          <cell r="A8026">
            <v>87838</v>
          </cell>
          <cell r="B8026" t="str">
            <v>REVESTIMENTO DECORATIVO MONOCAMADA APLICADO MANUALMENTE EM PANOS DA FACHADA COM PRESENÇA DE VÃOS, DE UM EDIFÍCIO DE ESTRUTURA CONVENCIONAL E ACABAMENTO RASPADO. AF_06/2014</v>
          </cell>
          <cell r="C8026" t="str">
            <v>M2</v>
          </cell>
          <cell r="D8026">
            <v>165.68</v>
          </cell>
          <cell r="E8026">
            <v>21.32</v>
          </cell>
          <cell r="F8026">
            <v>187</v>
          </cell>
        </row>
        <row r="8027">
          <cell r="A8027">
            <v>87839</v>
          </cell>
          <cell r="B8027" t="str">
            <v>REVESTIMENTO DECORATIVO MONOCAMADA APLICADO MANUALMENTE EM PANOS DA FACHADA COM PRESENÇA DE VÃOS, DE UM EDIFÍCIO DE ALVENARIA ESTRUTURAL E ACABAMENTO RASPADO. AF_06/2014</v>
          </cell>
          <cell r="C8027" t="str">
            <v>M2</v>
          </cell>
          <cell r="D8027">
            <v>113.15</v>
          </cell>
          <cell r="E8027">
            <v>18.18</v>
          </cell>
          <cell r="F8027">
            <v>131.33000000000001</v>
          </cell>
        </row>
        <row r="8028">
          <cell r="A8028">
            <v>87840</v>
          </cell>
          <cell r="B8028" t="str">
            <v>REVESTIMENTO DECORATIVO MONOCAMADA APLICADO COM EQUIPAMENTO DE PROJEÇÃO EM PANOS DA FACHADA COM PRESENÇA DE VÃOS, DE UM EDIFÍCIO DE ESTRUTURA CONVENCIONAL E ACABAMENTO RASPADO. AF_06/2014</v>
          </cell>
          <cell r="C8028" t="str">
            <v>M2</v>
          </cell>
          <cell r="D8028">
            <v>161.80000000000001</v>
          </cell>
          <cell r="E8028">
            <v>14.23</v>
          </cell>
          <cell r="F8028">
            <v>176.03</v>
          </cell>
        </row>
        <row r="8029">
          <cell r="A8029">
            <v>87841</v>
          </cell>
          <cell r="B8029" t="str">
            <v>REVESTIMENTO DECORATIVO MONOCAMADA APLICADO COM EQUIPAMENTO DE PROJEÇÃO EM PANOS DA FACHADA COM PRESENÇA DE VÃOS, DE UM EDIFÍCIO DE ALVENARIA ESTRUTURAL E ACABAMENTO RASPADO. AF_06/2014</v>
          </cell>
          <cell r="C8029" t="str">
            <v>M2</v>
          </cell>
          <cell r="D8029">
            <v>109.79</v>
          </cell>
          <cell r="E8029">
            <v>11.55</v>
          </cell>
          <cell r="F8029">
            <v>121.34</v>
          </cell>
        </row>
        <row r="8030">
          <cell r="A8030">
            <v>87842</v>
          </cell>
          <cell r="B8030" t="str">
            <v>REVESTIMENTO DECORATIVO MONOCAMADA APLICADO MANUALMENTE EM SUPERFÍCIES EXTERNAS DA SACADA DE UM EDIFÍCIO DE ESTRUTURA CONVENCIONAL E ACABAMENTO RASPADO. AF_06/2014</v>
          </cell>
          <cell r="C8030" t="str">
            <v>M2</v>
          </cell>
          <cell r="D8030">
            <v>161.30000000000001</v>
          </cell>
          <cell r="E8030">
            <v>31.81</v>
          </cell>
          <cell r="F8030">
            <v>193.11</v>
          </cell>
        </row>
        <row r="8031">
          <cell r="A8031">
            <v>87843</v>
          </cell>
          <cell r="B8031" t="str">
            <v>REVESTIMENTO DECORATIVO MONOCAMADA APLICADO MANUALMENTE EM SUPERFÍCIES EXTERNAS DA SACADA DE UM EDIFÍCIO DE ALVENARIA ESTRUTURAL E ACABAMENTO RASPADO. AF_06/2014</v>
          </cell>
          <cell r="C8031" t="str">
            <v>M2</v>
          </cell>
          <cell r="D8031">
            <v>115.2</v>
          </cell>
          <cell r="E8031">
            <v>28.65</v>
          </cell>
          <cell r="F8031">
            <v>143.85</v>
          </cell>
        </row>
        <row r="8032">
          <cell r="A8032">
            <v>87844</v>
          </cell>
          <cell r="B8032" t="str">
            <v>REVESTIMENTO DECORATIVO MONOCAMADA APLICADO COM EQUIPAMENTO DE PROJEÇÃO EM SUPERFÍCIES EXTERNAS DA SACADA DE UM EDIFÍCIO DE ESTRUTURA CONVENCIONAL E ACABAMENTO RASPADO. AF_06/2014</v>
          </cell>
          <cell r="C8032" t="str">
            <v>M2</v>
          </cell>
          <cell r="D8032">
            <v>155.56</v>
          </cell>
          <cell r="E8032">
            <v>21.06</v>
          </cell>
          <cell r="F8032">
            <v>176.62</v>
          </cell>
        </row>
        <row r="8033">
          <cell r="A8033">
            <v>87845</v>
          </cell>
          <cell r="B8033" t="str">
            <v>REVESTIMENTO DECORATIVO MONOCAMADA APLICADO COM EQUIPAMENTO DE PROJEÇÃO EM SUPERFÍCIES EXTERNAS DA SACADA DE UM EDIFÍCIO DE ALVENARIA ESTRUTURAL E ACABAMENTO RASPADO. AF_06/2014</v>
          </cell>
          <cell r="C8033" t="str">
            <v>M2</v>
          </cell>
          <cell r="D8033">
            <v>109.98</v>
          </cell>
          <cell r="E8033">
            <v>18.41</v>
          </cell>
          <cell r="F8033">
            <v>128.38999999999999</v>
          </cell>
        </row>
        <row r="8034">
          <cell r="A8034">
            <v>87846</v>
          </cell>
          <cell r="B8034" t="str">
            <v>REVESTIMENTO DECORATIVO MONOCAMADA APLICADO MANUALMENTE EM PANOS CEGOS DA FACHADA DE UM EDIFÍCIO DE ESTRUTURA CONVENCIONAL, COM ACABAMENTO TRAVERTINO. AF_06/2014</v>
          </cell>
          <cell r="C8034" t="str">
            <v>M2</v>
          </cell>
          <cell r="D8034">
            <v>173.92</v>
          </cell>
          <cell r="E8034">
            <v>21.22</v>
          </cell>
          <cell r="F8034">
            <v>195.14</v>
          </cell>
        </row>
        <row r="8035">
          <cell r="A8035">
            <v>87847</v>
          </cell>
          <cell r="B8035" t="str">
            <v>REVESTIMENTO DECORATIVO MONOCAMADA APLICADO MANUALMENTE EM PANOS CEGOS DA FACHADA DE UM EDIFÍCIO DE ALVENARIA ESTRUTURAL, COM ACABAMENTO TRAVERTINO. AF_06/2014</v>
          </cell>
          <cell r="C8035" t="str">
            <v>M2</v>
          </cell>
          <cell r="D8035">
            <v>122.94</v>
          </cell>
          <cell r="E8035">
            <v>18.059999999999999</v>
          </cell>
          <cell r="F8035">
            <v>141</v>
          </cell>
        </row>
        <row r="8036">
          <cell r="A8036">
            <v>87848</v>
          </cell>
          <cell r="B8036" t="str">
            <v>REVESTIMENTO DECORATIVO MONOCAMADA APLICADO COM EQUIPAMENTO DE PROJEÇÃO EM PANOS CEGOS DA FACHADA DE UM EDIFÍCIO DE ESTRUTURA CONVENCIONAL, COM ACABAMENTO TRAVERTINO. AF_06/2014</v>
          </cell>
          <cell r="C8036" t="str">
            <v>M2</v>
          </cell>
          <cell r="D8036">
            <v>170.38</v>
          </cell>
          <cell r="E8036">
            <v>14.31</v>
          </cell>
          <cell r="F8036">
            <v>184.69</v>
          </cell>
        </row>
        <row r="8037">
          <cell r="A8037">
            <v>87849</v>
          </cell>
          <cell r="B8037" t="str">
            <v>REVESTIMENTO DECORATIVO MONOCAMADA APLICADO COM EQUIPAMENTO DE PROJEÇÃO EM PANOS CEGOS DA FACHADA DE UM EDIFÍCIO DE ALVENARIA ESTRUTURAL, COM ACABAMENTO TRAVERTINO. AF_06/2014</v>
          </cell>
          <cell r="C8037" t="str">
            <v>M2</v>
          </cell>
          <cell r="D8037">
            <v>119.9</v>
          </cell>
          <cell r="E8037">
            <v>11.64</v>
          </cell>
          <cell r="F8037">
            <v>131.54</v>
          </cell>
        </row>
        <row r="8038">
          <cell r="A8038">
            <v>87850</v>
          </cell>
          <cell r="B8038" t="str">
            <v>REVESTIMENTO DECORATIVO MONOCAMADA APLICADO MANUALMENTE EM PANOS DA FACHADA COM PRESENÇA DE VÃOS, DE UM EDIFÍCIO DE ESTRUTURA CONVENCIONAL E ACABAMENTO TRAVERTINO. AF_06/2014</v>
          </cell>
          <cell r="C8038" t="str">
            <v>M2</v>
          </cell>
          <cell r="D8038">
            <v>177.58</v>
          </cell>
          <cell r="E8038">
            <v>25.27</v>
          </cell>
          <cell r="F8038">
            <v>202.85</v>
          </cell>
        </row>
        <row r="8039">
          <cell r="A8039">
            <v>87851</v>
          </cell>
          <cell r="B8039" t="str">
            <v>REVESTIMENTO DECORATIVO MONOCAMADA APLICADO MANUALMENTE EM PANOS DA FACHADA COM PRESENÇA DE VÃOS, DE UM EDIFÍCIO DE ALVENARIA ESTRUTURAL E ACABAMENTO TRAVERTINO. AF_06/2014</v>
          </cell>
          <cell r="C8039" t="str">
            <v>M2</v>
          </cell>
          <cell r="D8039">
            <v>125.04</v>
          </cell>
          <cell r="E8039">
            <v>22.15</v>
          </cell>
          <cell r="F8039">
            <v>147.19</v>
          </cell>
        </row>
        <row r="8040">
          <cell r="A8040">
            <v>87852</v>
          </cell>
          <cell r="B8040" t="str">
            <v>REVESTIMENTO DECORATIVO MONOCAMADA APLICADO COM EQUIPAMENTO DE PROJEÇÃO EM PANOS DA FACHADA COM PRESENÇA DE VÃOS, DE UM EDIFÍCIO DE ESTRUTURA CONVENCIONAL E ACABAMENTO TRAVERTINO. AF_06/2014</v>
          </cell>
          <cell r="C8040" t="str">
            <v>M2</v>
          </cell>
          <cell r="D8040">
            <v>173.3</v>
          </cell>
          <cell r="E8040">
            <v>16.95</v>
          </cell>
          <cell r="F8040">
            <v>190.25</v>
          </cell>
        </row>
        <row r="8041">
          <cell r="A8041">
            <v>87853</v>
          </cell>
          <cell r="B8041" t="str">
            <v>REVESTIMENTO DECORATIVO MONOCAMADA APLICADO COM EQUIPAMENTO DE PROJEÇÃO EM PANOS DA FACHADA COM PRESENÇA DE VÃOS, DE UM EDIFÍCIO DE ALVENARIA ESTRUTURAL E ACABAMENTO TRAVERTINO. AF_06/2014</v>
          </cell>
          <cell r="C8041" t="str">
            <v>M2</v>
          </cell>
          <cell r="D8041">
            <v>121.27</v>
          </cell>
          <cell r="E8041">
            <v>14.29</v>
          </cell>
          <cell r="F8041">
            <v>135.56</v>
          </cell>
        </row>
        <row r="8042">
          <cell r="A8042">
            <v>87854</v>
          </cell>
          <cell r="B8042" t="str">
            <v>REVESTIMENTO DECORATIVO MONOCAMADA APLICADO MANUALMENTE EM SUPERFÍCIES EXTERNAS DA SACADA DE UM EDIFÍCIO DE ESTRUTURA CONVENCIONAL E ACABAMENTO TRAVERTINO. AF_06/2014</v>
          </cell>
          <cell r="C8042" t="str">
            <v>M2</v>
          </cell>
          <cell r="D8042">
            <v>173.18</v>
          </cell>
          <cell r="E8042">
            <v>35.75</v>
          </cell>
          <cell r="F8042">
            <v>208.93</v>
          </cell>
        </row>
        <row r="8043">
          <cell r="A8043">
            <v>87855</v>
          </cell>
          <cell r="B8043" t="str">
            <v>REVESTIMENTO DECORATIVO MONOCAMADA APLICADO MANUALMENTE EM SUPERFÍCIES EXTERNAS DA SACADA DE UM EDIFÍCIO DE ALVENARIA ESTRUTURAL E ACABAMENTO TRAVERTINO. AF_06/2014</v>
          </cell>
          <cell r="C8043" t="str">
            <v>M2</v>
          </cell>
          <cell r="D8043">
            <v>127.08</v>
          </cell>
          <cell r="E8043">
            <v>32.630000000000003</v>
          </cell>
          <cell r="F8043">
            <v>159.71</v>
          </cell>
        </row>
        <row r="8044">
          <cell r="A8044">
            <v>87856</v>
          </cell>
          <cell r="B8044" t="str">
            <v>REVESTIMENTO DECORATIVO MONOCAMADA APLICADO COM EQUIPAMENTO DE PROJEÇÃO EM SUPERFÍCIES EXTERNAS DA SACADA DE UM EDIFÍCIO DE ESTRUTURA CONVENCIONAL E ACABAMENTO TRAVERTINO. AF_06/2014</v>
          </cell>
          <cell r="C8044" t="str">
            <v>M2</v>
          </cell>
          <cell r="D8044">
            <v>167.06</v>
          </cell>
          <cell r="E8044">
            <v>23.81</v>
          </cell>
          <cell r="F8044">
            <v>190.87</v>
          </cell>
        </row>
        <row r="8045">
          <cell r="A8045">
            <v>87857</v>
          </cell>
          <cell r="B8045" t="str">
            <v>REVESTIMENTO DECORATIVO MONOCAMADA APLICADO COM EQUIPAMENTO DE PROJEÇÃO EM SUPERFÍCIES EXTERNAS DA SACADA DE UM EDIFÍCIO DE ALVENARIA ESTRUTURAL E ACABAMENTO TRAVERTINO. AF_06/2014</v>
          </cell>
          <cell r="C8045" t="str">
            <v>M2</v>
          </cell>
          <cell r="D8045">
            <v>121.47</v>
          </cell>
          <cell r="E8045">
            <v>21.14</v>
          </cell>
          <cell r="F8045">
            <v>142.61000000000001</v>
          </cell>
        </row>
        <row r="8046">
          <cell r="A8046">
            <v>87858</v>
          </cell>
          <cell r="B8046" t="str">
            <v>REVESTIMENTO DECORATIVO MONOCAMADA APLICADO MANUALMENTE NAS PAREDES INTERNAS DA SACADA COM ACABAMENTO RASPADO. AF_06/2014</v>
          </cell>
          <cell r="C8046" t="str">
            <v>M2</v>
          </cell>
          <cell r="D8046">
            <v>113.88</v>
          </cell>
          <cell r="E8046">
            <v>23.36</v>
          </cell>
          <cell r="F8046">
            <v>137.24</v>
          </cell>
        </row>
        <row r="8047">
          <cell r="A8047">
            <v>87859</v>
          </cell>
          <cell r="B8047" t="str">
            <v>REVESTIMENTO DECORATIVO MONOCAMADA APLICADO MANUALMENTE NAS PAREDES INTERNAS DA SACADA COM ACABAMENTO TRAVERTINO. AF_06/2014</v>
          </cell>
          <cell r="C8047" t="str">
            <v>M2</v>
          </cell>
          <cell r="D8047">
            <v>127.77</v>
          </cell>
          <cell r="E8047">
            <v>32.08</v>
          </cell>
          <cell r="F8047">
            <v>159.85</v>
          </cell>
        </row>
        <row r="8048">
          <cell r="A8048"/>
          <cell r="B8048" t="str">
            <v>REVESTIMENTO DE CONCRETO PROJETADO</v>
          </cell>
          <cell r="C8048"/>
          <cell r="D8048"/>
          <cell r="E8048"/>
          <cell r="F8048"/>
        </row>
        <row r="8049">
          <cell r="A8049">
            <v>91069</v>
          </cell>
          <cell r="B8049" t="str">
            <v>EXECUÇÃO DE REVESTIMENTO DE CONCRETO PROJETADO COM ESPESSURA DE 7 CM, ARMADO COM TELA, INCLINAÇÃO MENOR QUE 90°, APLICAÇÃO CONTÍNUA, UTILIZANDO EQUIPAMENTO DE PROJEÇÃO COM 6 M³/H DE CAPACIDADE. AF_01/2016</v>
          </cell>
          <cell r="C8049" t="str">
            <v>M2</v>
          </cell>
          <cell r="D8049">
            <v>96.87</v>
          </cell>
          <cell r="E8049">
            <v>21.51</v>
          </cell>
          <cell r="F8049">
            <v>118.38</v>
          </cell>
        </row>
        <row r="8050">
          <cell r="A8050">
            <v>91070</v>
          </cell>
          <cell r="B8050" t="str">
            <v>EXECUÇÃO DE REVESTIMENTO DE CONCRETO PROJETADO COM ESPESSURA DE 10 CM, ARMADO COM TELA, INCLINAÇÃO MENOR QUE 90°, APLICAÇÃO CONTÍNUA, UTILIZANDO EQUIPAMENTO DE PROJEÇÃO COM 6 M³/H DE CAPACIDADE. AF_01/2016</v>
          </cell>
          <cell r="C8050" t="str">
            <v>M2</v>
          </cell>
          <cell r="D8050">
            <v>107.6</v>
          </cell>
          <cell r="E8050">
            <v>22.8</v>
          </cell>
          <cell r="F8050">
            <v>130.4</v>
          </cell>
        </row>
        <row r="8051">
          <cell r="A8051">
            <v>91071</v>
          </cell>
          <cell r="B8051" t="str">
            <v>EXECUÇÃO DE REVESTIMENTO DE CONCRETO PROJETADO COM ESPESSURA DE 7 CM, ARMADO COM TELA, INCLINAÇÃO DE 90°, APLICAÇÃO CONTÍNUA, UTILIZANDO EQUIPAMENTO DE PROJEÇÃO COM 6 M³/H DE CAPACIDADE. AF_01/2016</v>
          </cell>
          <cell r="C8051" t="str">
            <v>M2</v>
          </cell>
          <cell r="D8051">
            <v>114.67</v>
          </cell>
          <cell r="E8051">
            <v>51.35</v>
          </cell>
          <cell r="F8051">
            <v>166.02</v>
          </cell>
        </row>
        <row r="8052">
          <cell r="A8052">
            <v>91072</v>
          </cell>
          <cell r="B8052" t="str">
            <v>EXECUÇÃO DE REVESTIMENTO DE CONCRETO PROJETADO COM ESPESSURA DE 10 CM, ARMADO COM TELA, INCLINAÇÃO DE 90°, APLICAÇÃO CONTÍNUA, UTILIZANDO EQUIPAMENTO DE PROJEÇÃO COM 6 M³/H DE CAPACIDADE. AF_01/2016</v>
          </cell>
          <cell r="C8052" t="str">
            <v>M2</v>
          </cell>
          <cell r="D8052">
            <v>125.25</v>
          </cell>
          <cell r="E8052">
            <v>52.74</v>
          </cell>
          <cell r="F8052">
            <v>177.99</v>
          </cell>
        </row>
        <row r="8053">
          <cell r="A8053">
            <v>91073</v>
          </cell>
          <cell r="B8053" t="str">
            <v>EXECUÇÃO DE REVESTIMENTO DE CONCRETO PROJETADO COM ESPESSURA DE 7 CM, ARMADO COM TELA, INCLINAÇÃO MENOR QUE 90°, APLICAÇÃO CONTÍNUA, UTILIZANDO EQUIPAMENTO DE PROJEÇÃO COM 3 M³/H DE CAPACIDADE. AF_01/2016</v>
          </cell>
          <cell r="C8053" t="str">
            <v>M2</v>
          </cell>
          <cell r="D8053">
            <v>101.4</v>
          </cell>
          <cell r="E8053">
            <v>32.86</v>
          </cell>
          <cell r="F8053">
            <v>134.26</v>
          </cell>
        </row>
        <row r="8054">
          <cell r="A8054">
            <v>91074</v>
          </cell>
          <cell r="B8054" t="str">
            <v>EXECUÇÃO DE REVESTIMENTO DE CONCRETO PROJETADO COM ESPESSURA DE 10 CM, ARMADO COM TELA, INCLINAÇÃO MENOR QUE 90°, APLICAÇÃO CONTÍNUA, UTILIZANDO EQUIPAMENTO DE PROJEÇÃO COM 3 M³/H DE CAPACIDADE. AF_01/2016</v>
          </cell>
          <cell r="C8054" t="str">
            <v>M2</v>
          </cell>
          <cell r="D8054">
            <v>112.66</v>
          </cell>
          <cell r="E8054">
            <v>35.28</v>
          </cell>
          <cell r="F8054">
            <v>147.94</v>
          </cell>
        </row>
        <row r="8055">
          <cell r="A8055">
            <v>91075</v>
          </cell>
          <cell r="B8055" t="str">
            <v>EXECUÇÃO DE REVESTIMENTO DE CONCRETO PROJETADO COM ESPESSURA DE 7 CM, ARMADO COM TELA, INCLINAÇÃO DE 90°, APLICAÇÃO CONTÍNUA, UTILIZANDO EQUIPAMENTO DE PROJEÇÃO COM 3 M³/H DE CAPACIDADE. AF_01/2016</v>
          </cell>
          <cell r="C8055" t="str">
            <v>M2</v>
          </cell>
          <cell r="D8055">
            <v>118.48</v>
          </cell>
          <cell r="E8055">
            <v>66.040000000000006</v>
          </cell>
          <cell r="F8055">
            <v>184.52</v>
          </cell>
        </row>
        <row r="8056">
          <cell r="A8056">
            <v>91076</v>
          </cell>
          <cell r="B8056" t="str">
            <v>EXECUÇÃO DE REVESTIMENTO DE CONCRETO PROJETADO COM ESPESSURA DE 10 CM, ARMADO COM TELA, INCLINAÇÃO DE 90°, APLICAÇÃO CONTÍNUA, UTILIZANDO EQUIPAMENTO DE PROJEÇÃO COM 3 M³/H DE CAPACIDADE. AF_01/2016</v>
          </cell>
          <cell r="C8056" t="str">
            <v>M2</v>
          </cell>
          <cell r="D8056">
            <v>129.59</v>
          </cell>
          <cell r="E8056">
            <v>68.63</v>
          </cell>
          <cell r="F8056">
            <v>198.22</v>
          </cell>
        </row>
        <row r="8057">
          <cell r="A8057">
            <v>91077</v>
          </cell>
          <cell r="B8057" t="str">
            <v>EXECUÇÃO DE REVESTIMENTO DE CONCRETO PROJETADO COM ESPESSURA DE 7 CM, ARMADO COM FIBRAS DE AÇO, INCLINAÇÃO MENOR QUE 90°, APLICAÇÃO CONTÍNUA, UTILIZANDO EQUIPAMENTO DE PROJEÇÃO COM 6 M³/H DE CAPACIDADE. AF_01/2016</v>
          </cell>
          <cell r="C8057" t="str">
            <v>M2</v>
          </cell>
          <cell r="D8057">
            <v>109.91</v>
          </cell>
          <cell r="E8057">
            <v>14.81</v>
          </cell>
          <cell r="F8057">
            <v>124.72</v>
          </cell>
        </row>
        <row r="8058">
          <cell r="A8058">
            <v>91078</v>
          </cell>
          <cell r="B8058" t="str">
            <v>EXECUÇÃO DE REVESTIMENTO DE CONCRETO PROJETADO COM ESPESSURA DE 10 CM, ARMADO COM FIBRAS DE AÇO, INCLINAÇÃO MENOR QUE 90°, APLICAÇÃO CONTÍNUA, UTILIZANDO EQUIPAMENTO DE PROJEÇÃO COM 6 M³/H DE CAPACIDADE. AF_01/2016</v>
          </cell>
          <cell r="C8058" t="str">
            <v>M2</v>
          </cell>
          <cell r="D8058">
            <v>129.91999999999999</v>
          </cell>
          <cell r="E8058">
            <v>15.94</v>
          </cell>
          <cell r="F8058">
            <v>145.86000000000001</v>
          </cell>
        </row>
        <row r="8059">
          <cell r="A8059">
            <v>91079</v>
          </cell>
          <cell r="B8059" t="str">
            <v>EXECUÇÃO DE REVESTIMENTO DE CONCRETO PROJETADO COM ESPESSURA DE 7 CM, ARMADO COM FIBRAS DE AÇO, INCLINAÇÃO DE 90°, APLICAÇÃO CONTÍNUA, UTILIZANDO EQUIPAMENTO DE PROJEÇÃO COM 6 M³/H DE CAPACIDADE. AF_01/2016</v>
          </cell>
          <cell r="C8059" t="str">
            <v>M2</v>
          </cell>
          <cell r="D8059">
            <v>112.54</v>
          </cell>
          <cell r="E8059">
            <v>19.02</v>
          </cell>
          <cell r="F8059">
            <v>131.56</v>
          </cell>
        </row>
        <row r="8060">
          <cell r="A8060">
            <v>91080</v>
          </cell>
          <cell r="B8060" t="str">
            <v>EXECUÇÃO DE REVESTIMENTO DE CONCRETO PROJETADO COM ESPESSURA DE 10 CM, ARMADO COM FIBRAS DE AÇO, INCLINAÇÃO DE 90°, APLICAÇÃO CONTÍNUA, UTILIZANDO EQUIPAMENTO DE PROJEÇÃO COM 6 M³/H DE CAPACIDADE. AF_01/2016</v>
          </cell>
          <cell r="C8060" t="str">
            <v>M2</v>
          </cell>
          <cell r="D8060">
            <v>132.32</v>
          </cell>
          <cell r="E8060">
            <v>20.14</v>
          </cell>
          <cell r="F8060">
            <v>152.46</v>
          </cell>
        </row>
        <row r="8061">
          <cell r="A8061">
            <v>91081</v>
          </cell>
          <cell r="B8061" t="str">
            <v>EXECUÇÃO DE REVESTIMENTO DE CONCRETO PROJETADO COM ESPESSURA DE 7 CM, ARMADO COM FIBRAS DE AÇO, INCLINAÇÃO MENOR QUE 90°, APLICAÇÃO CONTÍNUA, UTILIZANDO EQUIPAMENTO DE PROJEÇÃO COM 3 M³/H DE CAPACIDADE. AF_01/2016</v>
          </cell>
          <cell r="C8061" t="str">
            <v>M2</v>
          </cell>
          <cell r="D8061">
            <v>115.64</v>
          </cell>
          <cell r="E8061">
            <v>27</v>
          </cell>
          <cell r="F8061">
            <v>142.63999999999999</v>
          </cell>
        </row>
        <row r="8062">
          <cell r="A8062">
            <v>91082</v>
          </cell>
          <cell r="B8062" t="str">
            <v>EXECUÇÃO DE REVESTIMENTO DE CONCRETO PROJETADO COM ESPESSURA DE 10 CM, ARMADO COM FIBRAS DE AÇO, INCLINAÇÃO MENOR QUE 90°, APLICAÇÃO CONTÍNUA, UTILIZANDO EQUIPAMENTO DE PROJEÇÃO COM 3 M³/H DE CAPACIDADE. AF_01/2016</v>
          </cell>
          <cell r="C8062" t="str">
            <v>M2</v>
          </cell>
          <cell r="D8062">
            <v>136.11000000000001</v>
          </cell>
          <cell r="E8062">
            <v>29.11</v>
          </cell>
          <cell r="F8062">
            <v>165.22</v>
          </cell>
        </row>
        <row r="8063">
          <cell r="A8063">
            <v>91083</v>
          </cell>
          <cell r="B8063" t="str">
            <v>EXECUÇÃO DE REVESTIMENTO DE CONCRETO PROJETADO COM ESPESSURA DE 7 CM, ARMADO COM FIBRAS DE AÇO, INCLINAÇÃO DE 90°, APLICAÇÃO CONTÍNUA, UTILIZANDO EQUIPAMENTO DE PROJEÇÃO COM 3 M³/H DE CAPACIDADE. AF_01/2016</v>
          </cell>
          <cell r="C8063" t="str">
            <v>M2</v>
          </cell>
          <cell r="D8063">
            <v>119.67</v>
          </cell>
          <cell r="E8063">
            <v>34.869999999999997</v>
          </cell>
          <cell r="F8063">
            <v>154.54</v>
          </cell>
        </row>
        <row r="8064">
          <cell r="A8064">
            <v>91084</v>
          </cell>
          <cell r="B8064" t="str">
            <v>EXECUÇÃO DE REVESTIMENTO DE CONCRETO PROJETADO COM ESPESSURA DE 10 CM, ARMADO COM FIBRAS DE AÇO, INCLINAÇÃO DE 90°, APLICAÇÃO CONTÍNUA, UTILIZANDO EQUIPAMENTO DE PROJEÇÃO COM 3 M³/H DE CAPACIDADE. AF_01/2016</v>
          </cell>
          <cell r="C8064" t="str">
            <v>M2</v>
          </cell>
          <cell r="D8064">
            <v>139.93</v>
          </cell>
          <cell r="E8064">
            <v>36.950000000000003</v>
          </cell>
          <cell r="F8064">
            <v>176.88</v>
          </cell>
        </row>
        <row r="8065">
          <cell r="A8065">
            <v>91086</v>
          </cell>
          <cell r="B8065" t="str">
            <v>EXECUÇÃO DE REVESTIMENTO DE CONCRETO PROJETADO COM ESPESSURA DE 7 CM, ARMADO COM TELA, INCLINAÇÃO MENOR QUE 90°, APLICAÇÃO DESCONTÍNUA, UTILIZANDO EQUIPAMENTO DE PROJEÇÃO COM 6 M³/H DE CAPACIDADE. AF_01/2016</v>
          </cell>
          <cell r="C8065" t="str">
            <v>M2</v>
          </cell>
          <cell r="D8065">
            <v>101.77</v>
          </cell>
          <cell r="E8065">
            <v>28.98</v>
          </cell>
          <cell r="F8065">
            <v>130.75</v>
          </cell>
        </row>
        <row r="8066">
          <cell r="A8066">
            <v>91087</v>
          </cell>
          <cell r="B8066" t="str">
            <v>EXECUÇÃO DE REVESTIMENTO DE CONCRETO PROJETADO COM ESPESSURA DE 10 CM, ARMADO COM TELA, INCLINAÇÃO MENOR QUE 90°, APLICAÇÃO DESCONTÍNUA, UTILIZANDO EQUIPAMENTO DE PROJEÇÃO COM 6 M³/H DE CAPACIDADE. AF_01/2016</v>
          </cell>
          <cell r="C8066" t="str">
            <v>M2</v>
          </cell>
          <cell r="D8066">
            <v>112.73</v>
          </cell>
          <cell r="E8066">
            <v>30.42</v>
          </cell>
          <cell r="F8066">
            <v>143.15</v>
          </cell>
        </row>
        <row r="8067">
          <cell r="A8067">
            <v>91088</v>
          </cell>
          <cell r="B8067" t="str">
            <v>EXECUÇÃO DE REVESTIMENTO DE CONCRETO PROJETADO COM ESPESSURA DE 7 CM, ARMADO COM TELA, INCLINAÇÃO DE 90°, APLICAÇÃO DESCONTÍNUA, UTILIZANDO EQUIPAMENTO DE PROJEÇÃO COM 6 M³/H DE CAPACIDADE. AF_01/2016</v>
          </cell>
          <cell r="C8067" t="str">
            <v>M2</v>
          </cell>
          <cell r="D8067">
            <v>119.96</v>
          </cell>
          <cell r="E8067">
            <v>60.13</v>
          </cell>
          <cell r="F8067">
            <v>180.09</v>
          </cell>
        </row>
        <row r="8068">
          <cell r="A8068">
            <v>91089</v>
          </cell>
          <cell r="B8068" t="str">
            <v>EXECUÇÃO DE REVESTIMENTO DE CONCRETO PROJETADO COM ESPESSURA DE 10 CM, ARMADO COM TELA, INCLINAÇÃO DE 90°, APLICAÇÃO DESCONTÍNUA, UTILIZANDO EQUIPAMENTO DE PROJEÇÃO COM 6 M³/H DE CAPACIDADE. AF_01/2016</v>
          </cell>
          <cell r="C8068" t="str">
            <v>M2</v>
          </cell>
          <cell r="D8068">
            <v>130.84</v>
          </cell>
          <cell r="E8068">
            <v>61.81</v>
          </cell>
          <cell r="F8068">
            <v>192.65</v>
          </cell>
        </row>
        <row r="8069">
          <cell r="A8069">
            <v>91090</v>
          </cell>
          <cell r="B8069" t="str">
            <v>EXECUÇÃO DE REVESTIMENTO DE CONCRETO PROJETADO COM ESPESSURA DE 7 CM, ARMADO COM TELA, INCLINAÇÃO MENOR QUE 90°, APLICAÇÃO DESCONTÍNUA, UTILIZANDO EQUIPAMENTO DE PROJEÇÃO COM 3 M³/H DE CAPACIDADE. AF_01/2016</v>
          </cell>
          <cell r="C8069" t="str">
            <v>M2</v>
          </cell>
          <cell r="D8069">
            <v>104.99</v>
          </cell>
          <cell r="E8069">
            <v>39.29</v>
          </cell>
          <cell r="F8069">
            <v>144.28</v>
          </cell>
        </row>
        <row r="8070">
          <cell r="A8070">
            <v>91091</v>
          </cell>
          <cell r="B8070" t="str">
            <v>EXECUÇÃO DE REVESTIMENTO DE CONCRETO PROJETADO COM ESPESSURA DE 10 CM, ARMADO COM TELA, INCLINAÇÃO MENOR QUE 90°, APLICAÇÃO DESCONTÍNUA, UTILIZANDO EQUIPAMENTO DE PROJEÇÃO COM 3 M³/H DE CAPACIDADE. AF_01/2016</v>
          </cell>
          <cell r="C8070" t="str">
            <v>M2</v>
          </cell>
          <cell r="D8070">
            <v>116.5</v>
          </cell>
          <cell r="E8070">
            <v>42.03</v>
          </cell>
          <cell r="F8070">
            <v>158.53</v>
          </cell>
        </row>
        <row r="8071">
          <cell r="A8071">
            <v>91092</v>
          </cell>
          <cell r="B8071" t="str">
            <v>EXECUÇÃO DE REVESTIMENTO DE CONCRETO PROJETADO COM ESPESSURA DE 7 CM, ARMADO COM TELA, INCLINAÇÃO DE 90°, APLICAÇÃO DESCONTÍNUA, UTILIZANDO EQUIPAMENTO DE PROJEÇÃO COM 3 M³/H DE CAPACIDADE. AF_01/2016</v>
          </cell>
          <cell r="C8071" t="str">
            <v>M2</v>
          </cell>
          <cell r="D8071">
            <v>122.21</v>
          </cell>
          <cell r="E8071">
            <v>73.42</v>
          </cell>
          <cell r="F8071">
            <v>195.63</v>
          </cell>
        </row>
        <row r="8072">
          <cell r="A8072">
            <v>91093</v>
          </cell>
          <cell r="B8072" t="str">
            <v>EXECUÇÃO DE REVESTIMENTO DE CONCRETO PROJETADO COM ESPESSURA DE 10 CM, ARMADO COM TELA, INCLINAÇÃO DE 90°, APLICAÇÃO DESCONTÍNUA, UTILIZANDO EQUIPAMENTO DE PROJEÇÃO COM 3 M³/H DE CAPACIDADE. AF_01/2016</v>
          </cell>
          <cell r="C8072" t="str">
            <v>M2</v>
          </cell>
          <cell r="D8072">
            <v>133.81</v>
          </cell>
          <cell r="E8072">
            <v>76.489999999999995</v>
          </cell>
          <cell r="F8072">
            <v>210.3</v>
          </cell>
        </row>
        <row r="8073">
          <cell r="A8073">
            <v>91094</v>
          </cell>
          <cell r="B8073" t="str">
            <v>EXECUÇÃO DE REVESTIMENTO DE CONCRETO PROJETADO COM ESPESSURA DE 7 CM, ARMADO COM FIBRAS DE AÇO, INCLINAÇÃO MENOR QUE 90°, APLICAÇÃO DESCONTÍNUA, UTILIZANDO EQUIPAMENTO DE PROJEÇÃO COM 6 M³/H DE CAPACIDADE. AF_01/2016</v>
          </cell>
          <cell r="C8073" t="str">
            <v>M2</v>
          </cell>
          <cell r="D8073">
            <v>112.29</v>
          </cell>
          <cell r="E8073">
            <v>19.86</v>
          </cell>
          <cell r="F8073">
            <v>132.15</v>
          </cell>
        </row>
        <row r="8074">
          <cell r="A8074">
            <v>91095</v>
          </cell>
          <cell r="B8074" t="str">
            <v>EXECUÇÃO DE REVESTIMENTO DE CONCRETO PROJETADO COM ESPESSURA DE 10 CM, ARMADO COM FIBRAS DE AÇO, INCLINAÇÃO MENOR QUE 90°, APLICAÇÃO DESCONTÍNUA, UTILIZANDO EQUIPAMENTO DE PROJEÇÃO COM 6 M³/H DE CAPACIDADE. AF_01/2016</v>
          </cell>
          <cell r="C8074" t="str">
            <v>M2</v>
          </cell>
          <cell r="D8074">
            <v>132.58000000000001</v>
          </cell>
          <cell r="E8074">
            <v>21.2</v>
          </cell>
          <cell r="F8074">
            <v>153.78</v>
          </cell>
        </row>
        <row r="8075">
          <cell r="A8075">
            <v>91096</v>
          </cell>
          <cell r="B8075" t="str">
            <v>EXECUÇÃO DE REVESTIMENTO DE CONCRETO PROJETADO COM ESPESSURA DE 7 CM, ARMADO COM FIBRAS DE AÇO, INCLINAÇÃO DE 90°, APLICAÇÃO DESCONTÍNUA, UTILIZANDO EQUIPAMENTO DE PROJEÇÃO COM 6 M³/H DE CAPACIDADE. AF_01/2016</v>
          </cell>
          <cell r="C8075" t="str">
            <v>M2</v>
          </cell>
          <cell r="D8075">
            <v>113.37</v>
          </cell>
          <cell r="E8075">
            <v>22.19</v>
          </cell>
          <cell r="F8075">
            <v>135.56</v>
          </cell>
        </row>
        <row r="8076">
          <cell r="A8076">
            <v>91097</v>
          </cell>
          <cell r="B8076" t="str">
            <v>EXECUÇÃO DE REVESTIMENTO DE CONCRETO PROJETADO COM ESPESSURA DE 10 CM, ARMADO COM FIBRAS DE AÇO, INCLINAÇÃO DE 90°, APLICAÇÃO DESCONTÍNUA, UTILIZANDO EQUIPAMENTO DE PROJEÇÃO COM 6 M³/H DE CAPACIDADE. AF_01/2016</v>
          </cell>
          <cell r="C8076" t="str">
            <v>M2</v>
          </cell>
          <cell r="D8076">
            <v>133.47</v>
          </cell>
          <cell r="E8076">
            <v>23.52</v>
          </cell>
          <cell r="F8076">
            <v>156.99</v>
          </cell>
        </row>
        <row r="8077">
          <cell r="A8077">
            <v>91098</v>
          </cell>
          <cell r="B8077" t="str">
            <v>EXECUÇÃO DE REVESTIMENTO DE CONCRETO PROJETADO COM ESPESSURA DE 7 CM, ARMADO COM FIBRAS DE AÇO, INCLINAÇÃO MENOR QUE 90°, APLICAÇÃO DESCONTÍNUA, UTILIZANDO EQUIPAMENTO DE PROJEÇÃO COM 3 M³/H DE CAPACIDADE. AF_01/2016</v>
          </cell>
          <cell r="C8077" t="str">
            <v>M2</v>
          </cell>
          <cell r="D8077">
            <v>117.57</v>
          </cell>
          <cell r="E8077">
            <v>32.25</v>
          </cell>
          <cell r="F8077">
            <v>149.82</v>
          </cell>
        </row>
        <row r="8078">
          <cell r="A8078">
            <v>91099</v>
          </cell>
          <cell r="B8078" t="str">
            <v>EXECUÇÃO DE REVESTIMENTO DE CONCRETO PROJETADO COM ESPESSURA DE 10 CM, ARMADO COM FIBRAS DE AÇO, INCLINAÇÃO MENOR QUE 90°, APLICAÇÃO DESCONTÍNUA, UTILIZANDO EQUIPAMENTO DE PROJEÇÃO COM 3 M³/H DE CAPACIDADE. AF_01/2016</v>
          </cell>
          <cell r="C8078" t="str">
            <v>M2</v>
          </cell>
          <cell r="D8078">
            <v>138.38</v>
          </cell>
          <cell r="E8078">
            <v>34.65</v>
          </cell>
          <cell r="F8078">
            <v>173.03</v>
          </cell>
        </row>
        <row r="8079">
          <cell r="A8079">
            <v>91100</v>
          </cell>
          <cell r="B8079" t="str">
            <v>EXECUÇÃO DE REVESTIMENTO DE CONCRETO PROJETADO COM ESPESSURA DE 7 CM, ARMADO COM FIBRAS DE AÇO, INCLINAÇÃO DE 90°, APLICAÇÃO DESCONTÍNUA, UTILIZANDO EQUIPAMENTO DE PROJEÇÃO COM 3 M³/H DE CAPACIDADE. AF_01/2016</v>
          </cell>
          <cell r="C8079" t="str">
            <v>M2</v>
          </cell>
          <cell r="D8079">
            <v>120.59</v>
          </cell>
          <cell r="E8079">
            <v>38.72</v>
          </cell>
          <cell r="F8079">
            <v>159.31</v>
          </cell>
        </row>
        <row r="8080">
          <cell r="A8080">
            <v>91101</v>
          </cell>
          <cell r="B8080" t="str">
            <v>EXECUÇÃO DE REVESTIMENTO DE CONCRETO PROJETADO COM ESPESSURA DE 10 CM, ARMADO COM FIBRAS DE AÇO, INCLINAÇÃO DE 90°, APLICAÇÃO DESCONTÍNUA, UTILIZANDO EQUIPAMENTO DE PROJEÇÃO COM 3 M³/H DE CAPACIDADE. AF_01/2016</v>
          </cell>
          <cell r="C8080" t="str">
            <v>M2</v>
          </cell>
          <cell r="D8080">
            <v>141.21</v>
          </cell>
          <cell r="E8080">
            <v>41.15</v>
          </cell>
          <cell r="F8080">
            <v>182.36</v>
          </cell>
        </row>
        <row r="8081">
          <cell r="A8081"/>
          <cell r="B8081" t="str">
            <v>REVESTIMENTO COM PEDRA</v>
          </cell>
          <cell r="C8081"/>
          <cell r="D8081"/>
          <cell r="E8081"/>
          <cell r="F8081"/>
        </row>
        <row r="8082">
          <cell r="A8082" t="str">
            <v>AUX2582</v>
          </cell>
          <cell r="B8082" t="str">
            <v>TIJOLINHO APARENTE 6,50X18CM C/ ARGAMASSA DE CIMENTO E AREIA 1:3, INCL. PINTURA HIDROFUGANTE - FORNEC. E INST.</v>
          </cell>
          <cell r="C8082" t="str">
            <v>M2</v>
          </cell>
          <cell r="D8082">
            <v>103.58</v>
          </cell>
          <cell r="E8082">
            <v>62.65</v>
          </cell>
          <cell r="F8082">
            <v>166.23</v>
          </cell>
        </row>
        <row r="8083">
          <cell r="A8083" t="str">
            <v>AUX3337</v>
          </cell>
          <cell r="B8083" t="str">
            <v>REVESTIMENTO DE PAREDE EM GRANILITE, MARMORITE OU GRANITINA ESPESSURA 5 MM, INCLUSO JUNTAS DE DILATACAO PLASTICAS - FORNEC. E EXEC.</v>
          </cell>
          <cell r="C8083" t="str">
            <v>M2</v>
          </cell>
          <cell r="D8083">
            <v>308.63</v>
          </cell>
          <cell r="E8083">
            <v>22.25</v>
          </cell>
          <cell r="F8083">
            <v>330.88</v>
          </cell>
        </row>
        <row r="8084">
          <cell r="A8084" t="str">
            <v>AUX3536</v>
          </cell>
          <cell r="B8084" t="str">
            <v>REVESTIMENTO DE PISO OU PAREDE COM ARDÓSIA CINZA, DIMENSÕES APROX. *40X40* CM, APLICADA COM ARGAMASSA INDUSTRIALIZADA AC-II, EXCLUSIVE REGULARIZAÇÃO DE BASE</v>
          </cell>
          <cell r="C8084" t="str">
            <v>M2</v>
          </cell>
          <cell r="D8084">
            <v>63.07</v>
          </cell>
          <cell r="E8084">
            <v>13.08</v>
          </cell>
          <cell r="F8084">
            <v>76.150000000000006</v>
          </cell>
        </row>
        <row r="8085">
          <cell r="A8085"/>
          <cell r="B8085" t="str">
            <v>REVESTIMENTO COM MADEIRA</v>
          </cell>
          <cell r="C8085"/>
          <cell r="D8085"/>
          <cell r="E8085"/>
          <cell r="F8085"/>
        </row>
        <row r="8086">
          <cell r="A8086" t="str">
            <v>AUX3352</v>
          </cell>
          <cell r="B8086" t="str">
            <v>REVESTIMENTO PARA PAREDE COM LAMBRIL DE CURAMU/IPÊ CHAMPANHE, COLADO</v>
          </cell>
          <cell r="C8086" t="str">
            <v>M2</v>
          </cell>
          <cell r="D8086">
            <v>199.77</v>
          </cell>
          <cell r="E8086">
            <v>21.65</v>
          </cell>
          <cell r="F8086">
            <v>221.42</v>
          </cell>
        </row>
        <row r="8087">
          <cell r="A8087"/>
          <cell r="B8087" t="str">
            <v>ESTUCAMENTO</v>
          </cell>
          <cell r="C8087"/>
          <cell r="D8087"/>
          <cell r="E8087"/>
          <cell r="F8087"/>
        </row>
        <row r="8088">
          <cell r="A8088">
            <v>104413</v>
          </cell>
          <cell r="B8088" t="str">
            <v>ESTUCAMENTO PARA QUALQUER REVESTIMENTO, EM TETO DO SISTEMA DE PAREDES DE CONCRETO, EM AMBIENTES COM ÁREA MENOR QUE 5 M², UTILIZAÇÃO DE ARGAMASSA COLANTE. AF_10/2022</v>
          </cell>
          <cell r="C8088" t="str">
            <v>M2</v>
          </cell>
          <cell r="D8088">
            <v>1.56</v>
          </cell>
          <cell r="E8088">
            <v>3.82</v>
          </cell>
          <cell r="F8088">
            <v>5.38</v>
          </cell>
        </row>
        <row r="8089">
          <cell r="A8089">
            <v>91522</v>
          </cell>
          <cell r="B8089" t="str">
            <v>ESTUCAMENTO PARA QUALQUER REVESTIMENTO, EM TETO DO SISTEMA DE PAREDES DE CONCRETO, EM AMBIENTES COM ÁREA ENTRE 5 M² E 10 M², UTILIZAÇÃO DE ARGAMASSA COLANTE. AF_10/2022</v>
          </cell>
          <cell r="C8089" t="str">
            <v>M2</v>
          </cell>
          <cell r="D8089">
            <v>1</v>
          </cell>
          <cell r="E8089">
            <v>2.41</v>
          </cell>
          <cell r="F8089">
            <v>3.41</v>
          </cell>
        </row>
        <row r="8090">
          <cell r="A8090">
            <v>104412</v>
          </cell>
          <cell r="B8090" t="str">
            <v>ESTUCAMENTO PARA QUALQUER REVESTIMENTO, EM TETO DO SISTEMA DE PAREDES DE CONCRETO, EM AMBIENTES COM ÁREA MAIOR QUE 10 M², UTILIZAÇÃO DE ARGAMASSA COLANTE. AF_10/2022</v>
          </cell>
          <cell r="C8090" t="str">
            <v>M2</v>
          </cell>
          <cell r="D8090">
            <v>0.9</v>
          </cell>
          <cell r="E8090">
            <v>2.14</v>
          </cell>
          <cell r="F8090">
            <v>3.04</v>
          </cell>
        </row>
        <row r="8091">
          <cell r="A8091">
            <v>91515</v>
          </cell>
          <cell r="B8091" t="str">
            <v>ESTUCAMENTO DE DENSIDADE BAIXA DE PANOS DE FACHADA DO SISTEMA DE PAREDES DE CONCRETO EM EDIFICAÇÕES DE MÚLTIPLOS PAVIMENTOS, ACESSO COM PLATAFORMA OU CADEIRINHA, UTILIZAÇÃO DE ARGAMASSA COLANTE. AF_10/2022</v>
          </cell>
          <cell r="C8091" t="str">
            <v>M2</v>
          </cell>
          <cell r="D8091">
            <v>1.88</v>
          </cell>
          <cell r="E8091">
            <v>4.6399999999999997</v>
          </cell>
          <cell r="F8091">
            <v>6.52</v>
          </cell>
        </row>
        <row r="8092">
          <cell r="A8092">
            <v>104418</v>
          </cell>
          <cell r="B8092" t="str">
            <v>ESTUCAMENTO DE DENSIDADE BAIXA DE PANOS DE FACHADA DO SISTEMA DE PAREDES DE CONCRETO EM EDIFICAÇÕES DE MÚLTIPLOS PAVIMENTOS, ACESSO COM BALANCIM, UTILIZAÇÃO DE ARGAMASSA COLANTE. AF_10/2022</v>
          </cell>
          <cell r="C8092" t="str">
            <v>M2</v>
          </cell>
          <cell r="D8092">
            <v>0.9</v>
          </cell>
          <cell r="E8092">
            <v>1.95</v>
          </cell>
          <cell r="F8092">
            <v>2.85</v>
          </cell>
        </row>
        <row r="8093">
          <cell r="A8093">
            <v>91519</v>
          </cell>
          <cell r="B8093" t="str">
            <v>ESTUCAMENTO DE DENSIDADE BAIXA DE PANOS DE FACHADA DO SISTEMA DE PAREDES DE CONCRETO EM UNIDADES HABITACIONAIS DE PAVIMENTO ÚNICO, UTILIZAÇÃO DE ARGAMASSA COLANTE. AF_10/2022</v>
          </cell>
          <cell r="C8093" t="str">
            <v>M2</v>
          </cell>
          <cell r="D8093">
            <v>2.5099999999999998</v>
          </cell>
          <cell r="E8093">
            <v>6.29</v>
          </cell>
          <cell r="F8093">
            <v>8.8000000000000007</v>
          </cell>
        </row>
        <row r="8094">
          <cell r="A8094">
            <v>104419</v>
          </cell>
          <cell r="B8094" t="str">
            <v>ESTUCAMENTO DE DENSIDADE BAIXA DE PANOS DE FACHADA DO SISTEMA DE PAREDES DE CONCRETO EM UNIDADES HABITACIONAIS DE DOIS PAVIMENTOS (SOBRADO), ACESSO COM ANDAIME FACHADEIRO, UTILIZAÇÃO DE ARGAMASSA COLANTE. AF_10/2022</v>
          </cell>
          <cell r="C8094" t="str">
            <v>M2</v>
          </cell>
          <cell r="D8094">
            <v>3.44</v>
          </cell>
          <cell r="E8094">
            <v>8.44</v>
          </cell>
          <cell r="F8094">
            <v>11.88</v>
          </cell>
        </row>
        <row r="8095">
          <cell r="A8095">
            <v>104420</v>
          </cell>
          <cell r="B8095" t="str">
            <v>ESTUCAMENTO DE DENSIDADE BAIXA DE PANOS DE FACHADA DO SISTEMA DE PAREDES DE CONCRETO EM UNIDADES HABITACIONAIS DE DOIS PAVIMENTOS (SOBRADO), ACESSO COM PLATAFORMA, UTILIZAÇÃO DE ARGAMASSA COLANTE. AF_10/2022</v>
          </cell>
          <cell r="C8095" t="str">
            <v>M2</v>
          </cell>
          <cell r="D8095">
            <v>3.12</v>
          </cell>
          <cell r="E8095">
            <v>7.59</v>
          </cell>
          <cell r="F8095">
            <v>10.71</v>
          </cell>
        </row>
        <row r="8096">
          <cell r="A8096">
            <v>104417</v>
          </cell>
          <cell r="B8096" t="str">
            <v>ESTUCAMENTO DE DENSIDADE BAIXA NAS FACES INTERNAS DE PAREDES DO SISTEMA DE PAREDES DE CONCRETO, EM AMBIENTES COM ÁREA MENOR QUE 5 M², UTILIZAÇÃO DE ARGAMASSA COLANTE. AF_10/2022</v>
          </cell>
          <cell r="C8096" t="str">
            <v>M2</v>
          </cell>
          <cell r="D8096">
            <v>1.28</v>
          </cell>
          <cell r="E8096">
            <v>3.15</v>
          </cell>
          <cell r="F8096">
            <v>4.43</v>
          </cell>
        </row>
        <row r="8097">
          <cell r="A8097">
            <v>91520</v>
          </cell>
          <cell r="B8097" t="str">
            <v>ESTUCAMENTO DE DENSIDADE BAIXA NAS FACES INTERNAS DE PAREDES DO SISTEMA DE PAREDES DE CONCRETO, EM AMBIENTES COM ÁREA ENTRE 5 M² E 10 M², UTILIZAÇÃO DE ARGAMASSA COLANTE. AF_10/2022</v>
          </cell>
          <cell r="C8097" t="str">
            <v>M2</v>
          </cell>
          <cell r="D8097">
            <v>0.73</v>
          </cell>
          <cell r="E8097">
            <v>1.73</v>
          </cell>
          <cell r="F8097">
            <v>2.46</v>
          </cell>
        </row>
        <row r="8098">
          <cell r="A8098">
            <v>104416</v>
          </cell>
          <cell r="B8098" t="str">
            <v>ESTUCAMENTO DE DENSIDADE BAIXA NAS FACES INTERNAS DE PAREDES DO SISTEMA DE PAREDES DE CONCRETO, EM AMBIENTES COM ÁREA MAIOR QUE 10 M², UTILIZAÇÃO DE ARGAMASSA COLANTE. AF_10/2022</v>
          </cell>
          <cell r="C8098" t="str">
            <v>M2</v>
          </cell>
          <cell r="D8098">
            <v>0.62</v>
          </cell>
          <cell r="E8098">
            <v>1.49</v>
          </cell>
          <cell r="F8098">
            <v>2.11</v>
          </cell>
        </row>
        <row r="8099">
          <cell r="A8099">
            <v>104421</v>
          </cell>
          <cell r="B8099" t="str">
            <v>ESTUCAMENTO DE DENSIDADE ALTA DE PANOS DE FACHADA DO SISTEMA DE PAREDES DE CONCRETO EM EDIFICAÇÕES DE MÚLTIPLOS PAVIMENTOS, ACESSO COM PLATAFORMA OU CADEIRINHA, UTILIZAÇÃO DE ARGAMASSA COLANTE. AF_10/2022</v>
          </cell>
          <cell r="C8099" t="str">
            <v>M2</v>
          </cell>
          <cell r="D8099">
            <v>6.89</v>
          </cell>
          <cell r="E8099">
            <v>7.79</v>
          </cell>
          <cell r="F8099">
            <v>14.68</v>
          </cell>
        </row>
        <row r="8100">
          <cell r="A8100">
            <v>104422</v>
          </cell>
          <cell r="B8100" t="str">
            <v>ESTUCAMENTO DE DENSIDADE ALTA DE PANOS DE FACHADA DO SISTEMA DE PAREDES DE CONCRETO EM EDIFICAÇÕES DE MÚLTIPLOS PAVIMENTOS, ACESSO COM BALANCIM, UTILIZAÇÃO DE ARGAMASSA COLANTE. AF_10/2022</v>
          </cell>
          <cell r="C8100" t="str">
            <v>M2</v>
          </cell>
          <cell r="D8100">
            <v>5.15</v>
          </cell>
          <cell r="E8100">
            <v>3.26</v>
          </cell>
          <cell r="F8100">
            <v>8.41</v>
          </cell>
        </row>
        <row r="8101">
          <cell r="A8101">
            <v>104423</v>
          </cell>
          <cell r="B8101" t="str">
            <v>ESTUCAMENTO DE DENSIDADE ALTA DE PANOS DE FACHADA DO SISTEMA DE PAREDES DE CONCRETO EM UNIDADES HABITACIONAIS DE DOIS PAVIMENTOS (SOBRADO), ACESSO COM ANDAIME FACHADEIRO, UTILIZAÇÃO DE ARGAMASSA COLANTE. AF_10/2022</v>
          </cell>
          <cell r="C8101" t="str">
            <v>M2</v>
          </cell>
          <cell r="D8101">
            <v>9.4</v>
          </cell>
          <cell r="E8101">
            <v>14.18</v>
          </cell>
          <cell r="F8101">
            <v>23.58</v>
          </cell>
        </row>
        <row r="8102">
          <cell r="A8102">
            <v>104424</v>
          </cell>
          <cell r="B8102" t="str">
            <v>ESTUCAMENTO DE DENSIDADE ALTA DE PANOS DE FACHADA DO SISTEMA DE PAREDES DE CONCRETO EM UNIDADES HABITACIONAIS DE DOIS PAVIMENTOS (SOBRADO), ACESSO COM PLATAFORMA, UTILIZAÇÃO DE ARGAMASSA COLANTE. AF_10/2022</v>
          </cell>
          <cell r="C8102" t="str">
            <v>M2</v>
          </cell>
          <cell r="D8102">
            <v>8.85</v>
          </cell>
          <cell r="E8102">
            <v>12.83</v>
          </cell>
          <cell r="F8102">
            <v>21.68</v>
          </cell>
        </row>
        <row r="8103">
          <cell r="A8103">
            <v>104425</v>
          </cell>
          <cell r="B8103" t="str">
            <v>ESTUCAMENTO DE DENSIDADE ALTA DE PANOS DE FACHADA DO SISTEMA DE PAREDES DE CONCRETO EM UNIDADES HABITACIONAIS DE PAVIMENTO ÚNICO, UTILIZAÇÃO DE ARGAMASSA COLANTE. AF_10/2022</v>
          </cell>
          <cell r="C8103" t="str">
            <v>M2</v>
          </cell>
          <cell r="D8103">
            <v>7.98</v>
          </cell>
          <cell r="E8103">
            <v>10.57</v>
          </cell>
          <cell r="F8103">
            <v>18.55</v>
          </cell>
        </row>
        <row r="8104">
          <cell r="A8104">
            <v>104415</v>
          </cell>
          <cell r="B8104" t="str">
            <v>ESTUCAMENTO DE DENSIDADE ALTA NAS FACES INTERNAS DE PAREDES DO SISTEMA DE PAREDES DE CONCRETO, EM AMBIENTES COM ÁREA MENOR QUE 5 M², UTILIZAÇÃO DE ARGAMASSA COLANTE. AF_10/2022</v>
          </cell>
          <cell r="C8104" t="str">
            <v>M2</v>
          </cell>
          <cell r="D8104">
            <v>5.05</v>
          </cell>
          <cell r="E8104">
            <v>7.01</v>
          </cell>
          <cell r="F8104">
            <v>12.06</v>
          </cell>
        </row>
        <row r="8105">
          <cell r="A8105">
            <v>91525</v>
          </cell>
          <cell r="B8105" t="str">
            <v>ESTUCAMENTO DE DENSIDADE ALTA NAS FACES INTERNAS DE PAREDES DO SISTEMA DE PAREDES DE CONCRETO, EM AMBIENTES COM ÁREA ENTRE 5 M² E 10 M², UTILIZAÇÃO DE ARGAMASSA COLANTE. AF_10/2022</v>
          </cell>
          <cell r="C8105" t="str">
            <v>M2</v>
          </cell>
          <cell r="D8105">
            <v>3.82</v>
          </cell>
          <cell r="E8105">
            <v>3.82</v>
          </cell>
          <cell r="F8105">
            <v>7.64</v>
          </cell>
        </row>
        <row r="8106">
          <cell r="A8106">
            <v>104414</v>
          </cell>
          <cell r="B8106" t="str">
            <v>ESTUCAMENTO DE DENSIDADE ALTA NAS FACES INTERNAS DE PAREDES DO SISTEMA DE PAREDES DE CONCRETO, EM AMBIENTES COM ÁREA MAIOR QUE 10 M², UTILIZAÇÃO DE ARGAMASSA COLANTE. AF_10/2022</v>
          </cell>
          <cell r="C8106" t="str">
            <v>M2</v>
          </cell>
          <cell r="D8106">
            <v>3.59</v>
          </cell>
          <cell r="E8106">
            <v>3.25</v>
          </cell>
          <cell r="F8106">
            <v>6.84</v>
          </cell>
        </row>
        <row r="8107">
          <cell r="A8107"/>
          <cell r="B8107" t="str">
            <v>REVESTIMENTOS EM GESSO</v>
          </cell>
          <cell r="C8107"/>
          <cell r="D8107"/>
          <cell r="E8107"/>
          <cell r="F8107"/>
        </row>
        <row r="8108">
          <cell r="A8108">
            <v>89049</v>
          </cell>
          <cell r="B8108" t="str">
            <v>(COMPOSIÇÃO REPRESENTATIVA) DO SERVIÇO DE APLICAÇÃO MANUAL DE GESSO DESEMPENADO (SEM TALISCAS) EM TETO, ESPESSURA 0,5 CM, PARA EDIFICAÇÃO HABITACIONAL MULTIFAMILIAR (PRÉDIO). AF_11/2014</v>
          </cell>
          <cell r="C8108" t="str">
            <v>M2</v>
          </cell>
          <cell r="D8108">
            <v>12.38</v>
          </cell>
          <cell r="E8108">
            <v>11.9</v>
          </cell>
          <cell r="F8108">
            <v>24.28</v>
          </cell>
        </row>
        <row r="8109">
          <cell r="A8109">
            <v>87418</v>
          </cell>
          <cell r="B8109" t="str">
            <v>APLICAÇÃO MANUAL DE GESSO DESEMPENADO (SEM TALISCAS) EM PAREDES DE AMBIENTES DE ÁREA ENTRE 5M² E 10M², ESPESSURA DE 0,5CM. AF_06/2014</v>
          </cell>
          <cell r="C8109" t="str">
            <v>M2</v>
          </cell>
          <cell r="D8109">
            <v>10.9</v>
          </cell>
          <cell r="E8109">
            <v>8.09</v>
          </cell>
          <cell r="F8109">
            <v>18.989999999999998</v>
          </cell>
        </row>
        <row r="8110">
          <cell r="A8110">
            <v>87421</v>
          </cell>
          <cell r="B8110" t="str">
            <v>APLICAÇÃO MANUAL DE GESSO DESEMPENADO (SEM TALISCAS) EM PAREDES DE AMBIENTES DE ÁREA ENTRE 5M² E 10M², ESPESSURA DE 1,0CM. AF_06/2014</v>
          </cell>
          <cell r="C8110" t="str">
            <v>M2</v>
          </cell>
          <cell r="D8110">
            <v>17.760000000000002</v>
          </cell>
          <cell r="E8110">
            <v>10.38</v>
          </cell>
          <cell r="F8110">
            <v>28.14</v>
          </cell>
        </row>
        <row r="8111">
          <cell r="A8111">
            <v>87417</v>
          </cell>
          <cell r="B8111" t="str">
            <v>APLICAÇÃO MANUAL DE GESSO DESEMPENADO (SEM TALISCAS) EM PAREDES DE AMBIENTES DE ÁREA MAIOR QUE 10M², ESPESSURA DE 0,5CM. AF_06/2014</v>
          </cell>
          <cell r="C8111" t="str">
            <v>M2</v>
          </cell>
          <cell r="D8111">
            <v>10.75</v>
          </cell>
          <cell r="E8111">
            <v>7.68</v>
          </cell>
          <cell r="F8111">
            <v>18.43</v>
          </cell>
        </row>
        <row r="8112">
          <cell r="A8112">
            <v>87420</v>
          </cell>
          <cell r="B8112" t="str">
            <v>APLICAÇÃO MANUAL DE GESSO DESEMPENADO (SEM TALISCAS) EM PAREDES DE AMBIENTES DE ÁREA MAIOR QUE 10M², ESPESSURA DE 1,0CM. AF_06/2014</v>
          </cell>
          <cell r="C8112" t="str">
            <v>M2</v>
          </cell>
          <cell r="D8112">
            <v>17.600000000000001</v>
          </cell>
          <cell r="E8112">
            <v>9.98</v>
          </cell>
          <cell r="F8112">
            <v>27.58</v>
          </cell>
        </row>
        <row r="8113">
          <cell r="A8113">
            <v>87419</v>
          </cell>
          <cell r="B8113" t="str">
            <v>APLICAÇÃO MANUAL DE GESSO DESEMPENADO (SEM TALISCAS) EM PAREDES DE AMBIENTES DE ÁREA MENOR QUE 5M², ESPESSURA DE 0,5CM. AF_06/2014</v>
          </cell>
          <cell r="C8113" t="str">
            <v>M2</v>
          </cell>
          <cell r="D8113">
            <v>11.37</v>
          </cell>
          <cell r="E8113">
            <v>9.24</v>
          </cell>
          <cell r="F8113">
            <v>20.61</v>
          </cell>
        </row>
        <row r="8114">
          <cell r="A8114">
            <v>87422</v>
          </cell>
          <cell r="B8114" t="str">
            <v>APLICAÇÃO MANUAL DE GESSO DESEMPENADO (SEM TALISCAS) EM PAREDES DE AMBIENTES DE ÁREA MENOR QUE 5M², ESPESSURA DE 1,0CM. AF_06/2014</v>
          </cell>
          <cell r="C8114" t="str">
            <v>M2</v>
          </cell>
          <cell r="D8114">
            <v>18.22</v>
          </cell>
          <cell r="E8114">
            <v>11.55</v>
          </cell>
          <cell r="F8114">
            <v>29.77</v>
          </cell>
        </row>
        <row r="8115">
          <cell r="A8115">
            <v>87412</v>
          </cell>
          <cell r="B8115" t="str">
            <v>APLICAÇÃO MANUAL DE GESSO DESEMPENADO (SEM TALISCAS) EM TETO DE AMBIENTES DE ÁREA ENTRE 5M² E 10M², ESPESSURA DE 0,5CM. AF_06/2014</v>
          </cell>
          <cell r="C8115" t="str">
            <v>M2</v>
          </cell>
          <cell r="D8115">
            <v>12.62</v>
          </cell>
          <cell r="E8115">
            <v>12.3</v>
          </cell>
          <cell r="F8115">
            <v>24.92</v>
          </cell>
        </row>
        <row r="8116">
          <cell r="A8116">
            <v>87415</v>
          </cell>
          <cell r="B8116" t="str">
            <v>APLICAÇÃO MANUAL DE GESSO DESEMPENADO (SEM TALISCAS) EM TETO DE AMBIENTES DE ÁREA ENTRE 5M² E 10M², ESPESSURA DE 1,0CM. AF_06/2014</v>
          </cell>
          <cell r="C8116" t="str">
            <v>M2</v>
          </cell>
          <cell r="D8116">
            <v>19.170000000000002</v>
          </cell>
          <cell r="E8116">
            <v>13.85</v>
          </cell>
          <cell r="F8116">
            <v>33.020000000000003</v>
          </cell>
        </row>
        <row r="8117">
          <cell r="A8117">
            <v>87411</v>
          </cell>
          <cell r="B8117" t="str">
            <v>APLICAÇÃO MANUAL DE GESSO DESEMPENADO (SEM TALISCAS) EM TETO DE AMBIENTES DE ÁREA MAIOR QUE 10M², ESPESSURA DE 0,5CM. AF_06/2014</v>
          </cell>
          <cell r="C8117" t="str">
            <v>M2</v>
          </cell>
          <cell r="D8117">
            <v>10.43</v>
          </cell>
          <cell r="E8117">
            <v>6.93</v>
          </cell>
          <cell r="F8117">
            <v>17.36</v>
          </cell>
        </row>
        <row r="8118">
          <cell r="A8118">
            <v>87414</v>
          </cell>
          <cell r="B8118" t="str">
            <v>APLICAÇÃO MANUAL DE GESSO DESEMPENADO (SEM TALISCAS) EM TETO DE AMBIENTES DE ÁREA MAIOR QUE 10M², ESPESSURA DE 1,0CM. AF_06/2014</v>
          </cell>
          <cell r="C8118" t="str">
            <v>M2</v>
          </cell>
          <cell r="D8118">
            <v>17.05</v>
          </cell>
          <cell r="E8118">
            <v>8.6300000000000008</v>
          </cell>
          <cell r="F8118">
            <v>25.68</v>
          </cell>
        </row>
        <row r="8119">
          <cell r="A8119">
            <v>87413</v>
          </cell>
          <cell r="B8119" t="str">
            <v>APLICAÇÃO MANUAL DE GESSO DESEMPENADO (SEM TALISCAS) EM TETO DE AMBIENTES DE ÁREA MENOR QUE 5M², ESPESSURA DE 0,5CM. AF_06/2014</v>
          </cell>
          <cell r="C8119" t="str">
            <v>M2</v>
          </cell>
          <cell r="D8119">
            <v>13.87</v>
          </cell>
          <cell r="E8119">
            <v>15.37</v>
          </cell>
          <cell r="F8119">
            <v>29.24</v>
          </cell>
        </row>
        <row r="8120">
          <cell r="A8120">
            <v>87416</v>
          </cell>
          <cell r="B8120" t="str">
            <v>APLICAÇÃO MANUAL DE GESSO DESEMPENADO (SEM TALISCAS) EM TETO DE AMBIENTES DE ÁREA MENOR QUE 5M², ESPESSURA DE 1,0CM. AF_06/2014</v>
          </cell>
          <cell r="C8120" t="str">
            <v>M2</v>
          </cell>
          <cell r="D8120">
            <v>20.49</v>
          </cell>
          <cell r="E8120">
            <v>17.12</v>
          </cell>
          <cell r="F8120">
            <v>37.61</v>
          </cell>
        </row>
        <row r="8121">
          <cell r="A8121">
            <v>87424</v>
          </cell>
          <cell r="B8121" t="str">
            <v>APLICAÇÃO MANUAL DE GESSO SARRAFEADO (COM TALISCAS) EM PAREDES DE AMBIENTES DE ÁREA ENTRE 5M² E 10M², ESPESSURA DE 1,0CM. AF_06/2014</v>
          </cell>
          <cell r="C8121" t="str">
            <v>M2</v>
          </cell>
          <cell r="D8121">
            <v>20.49</v>
          </cell>
          <cell r="E8121">
            <v>17.12</v>
          </cell>
          <cell r="F8121">
            <v>37.61</v>
          </cell>
        </row>
        <row r="8122">
          <cell r="A8122">
            <v>87427</v>
          </cell>
          <cell r="B8122" t="str">
            <v>APLICAÇÃO MANUAL DE GESSO SARRAFEADO (COM TALISCAS) EM PAREDES DE AMBIENTES DE ÁREA ENTRE 5M² E 10M², ESPESSURA DE 1,5CM. AF_06/2014</v>
          </cell>
          <cell r="C8122" t="str">
            <v>M2</v>
          </cell>
          <cell r="D8122">
            <v>25.29</v>
          </cell>
          <cell r="E8122">
            <v>18.68</v>
          </cell>
          <cell r="F8122">
            <v>43.97</v>
          </cell>
        </row>
        <row r="8123">
          <cell r="A8123">
            <v>87423</v>
          </cell>
          <cell r="B8123" t="str">
            <v>APLICAÇÃO MANUAL DE GESSO SARRAFEADO (COM TALISCAS) EM PAREDES DE AMBIENTES DE ÁREA MAIOR QUE 10M², ESPESSURA DE 1,0CM. AF_06/2014</v>
          </cell>
          <cell r="C8123" t="str">
            <v>M2</v>
          </cell>
          <cell r="D8123">
            <v>20.25</v>
          </cell>
          <cell r="E8123">
            <v>16.52</v>
          </cell>
          <cell r="F8123">
            <v>36.770000000000003</v>
          </cell>
        </row>
        <row r="8124">
          <cell r="A8124">
            <v>87426</v>
          </cell>
          <cell r="B8124" t="str">
            <v>APLICAÇÃO MANUAL DE GESSO SARRAFEADO (COM TALISCAS) EM PAREDES DE AMBIENTES DE ÁREA MAIOR QUE 10M², ESPESSURA DE 1,5CM. AF_06/2014</v>
          </cell>
          <cell r="C8124" t="str">
            <v>M2</v>
          </cell>
          <cell r="D8124">
            <v>25.07</v>
          </cell>
          <cell r="E8124">
            <v>18.07</v>
          </cell>
          <cell r="F8124">
            <v>43.14</v>
          </cell>
        </row>
        <row r="8125">
          <cell r="A8125">
            <v>87425</v>
          </cell>
          <cell r="B8125" t="str">
            <v>APLICAÇÃO MANUAL DE GESSO SARRAFEADO (COM TALISCAS) EM PAREDES DE AMBIENTES DE ÁREA MENOR QUE 5M², ESPESSURA DE 1,0CM. AF_06/2014</v>
          </cell>
          <cell r="C8125" t="str">
            <v>M2</v>
          </cell>
          <cell r="D8125">
            <v>20.89</v>
          </cell>
          <cell r="E8125">
            <v>18.07</v>
          </cell>
          <cell r="F8125">
            <v>38.96</v>
          </cell>
        </row>
        <row r="8126">
          <cell r="A8126">
            <v>87428</v>
          </cell>
          <cell r="B8126" t="str">
            <v>APLICAÇÃO MANUAL DE GESSO SARRAFEADO (COM TALISCAS) EM PAREDES DE AMBIENTES DE ÁREA MENOR QUE 5M², ESPESSURA DE 1,5CM. AF_06/2014</v>
          </cell>
          <cell r="C8126" t="str">
            <v>M2</v>
          </cell>
          <cell r="D8126">
            <v>25.7</v>
          </cell>
          <cell r="E8126">
            <v>19.62</v>
          </cell>
          <cell r="F8126">
            <v>45.32</v>
          </cell>
        </row>
        <row r="8127">
          <cell r="A8127">
            <v>87429</v>
          </cell>
          <cell r="B8127" t="str">
            <v>APLICAÇÃO DE GESSO PROJETADO COM EQUIPAMENTO DE PROJEÇÃO EM PAREDES DE AMBIENTES DE ÁREA MAIOR QUE 10M², DESEMPENADO (SEM TALISCAS), ESPESSURA DE 0,5CM. AF_06/2014</v>
          </cell>
          <cell r="C8127" t="str">
            <v>M2</v>
          </cell>
          <cell r="D8127">
            <v>10.33</v>
          </cell>
          <cell r="E8127">
            <v>8.58</v>
          </cell>
          <cell r="F8127">
            <v>18.91</v>
          </cell>
        </row>
        <row r="8128">
          <cell r="A8128">
            <v>87430</v>
          </cell>
          <cell r="B8128" t="str">
            <v>APLICAÇÃO DE GESSO PROJETADO COM EQUIPAMENTO DE PROJEÇÃO EM PAREDES DE AMBIENTES DE ÁREA ENTRE 5M² E 10M², DESEMPENADO (SEM TALISCAS), ESPESSURA DE 0,5CM. AF_06/2014</v>
          </cell>
          <cell r="C8128" t="str">
            <v>M2</v>
          </cell>
          <cell r="D8128">
            <v>10.48</v>
          </cell>
          <cell r="E8128">
            <v>8.99</v>
          </cell>
          <cell r="F8128">
            <v>19.47</v>
          </cell>
        </row>
        <row r="8129">
          <cell r="A8129">
            <v>87431</v>
          </cell>
          <cell r="B8129" t="str">
            <v>APLICAÇÃO DE GESSO PROJETADO COM EQUIPAMENTO DE PROJEÇÃO EM PAREDES DE AMBIENTES DE ÁREA MENOR QUE 5M², DESEMPENADO (SEM TALISCAS), ESPESSURA DE 0,5CM. AF_06/2014</v>
          </cell>
          <cell r="C8129" t="str">
            <v>M2</v>
          </cell>
          <cell r="D8129">
            <v>10.56</v>
          </cell>
          <cell r="E8129">
            <v>9.19</v>
          </cell>
          <cell r="F8129">
            <v>19.75</v>
          </cell>
        </row>
        <row r="8130">
          <cell r="A8130">
            <v>87432</v>
          </cell>
          <cell r="B8130" t="str">
            <v>APLICAÇÃO DE GESSO PROJETADO COM EQUIPAMENTO DE PROJEÇÃO EM PAREDES DE AMBIENTES DE ÁREA MAIOR QUE 10M², DESEMPENADO (SEM TALISCAS), ESPESSURA DE 1,0CM. AF_06/2014</v>
          </cell>
          <cell r="C8130" t="str">
            <v>M2</v>
          </cell>
          <cell r="D8130">
            <v>16.3</v>
          </cell>
          <cell r="E8130">
            <v>10.210000000000001</v>
          </cell>
          <cell r="F8130">
            <v>26.51</v>
          </cell>
        </row>
        <row r="8131">
          <cell r="A8131">
            <v>87433</v>
          </cell>
          <cell r="B8131" t="str">
            <v>APLICAÇÃO DE GESSO PROJETADO COM EQUIPAMENTO DE PROJEÇÃO EM PAREDES DE AMBIENTES DE ÁREA ENTRE 5M² E 10M², DESEMPENADO (SEM TALISCAS), ESPESSURA DE 1,0CM. AF_06/2014</v>
          </cell>
          <cell r="C8131" t="str">
            <v>M2</v>
          </cell>
          <cell r="D8131">
            <v>16.61</v>
          </cell>
          <cell r="E8131">
            <v>11.01</v>
          </cell>
          <cell r="F8131">
            <v>27.62</v>
          </cell>
        </row>
        <row r="8132">
          <cell r="A8132">
            <v>87434</v>
          </cell>
          <cell r="B8132" t="str">
            <v>APLICAÇÃO DE GESSO PROJETADO COM EQUIPAMENTO DE PROJEÇÃO EM PAREDES DE AMBIENTES DE ÁREA MENOR QUE 5M², DESEMPENADO (SEM TALISCAS), ESPESSURA DE 1,0CM. AF_06/2014</v>
          </cell>
          <cell r="C8132" t="str">
            <v>M2</v>
          </cell>
          <cell r="D8132">
            <v>16.850000000000001</v>
          </cell>
          <cell r="E8132">
            <v>11.56</v>
          </cell>
          <cell r="F8132">
            <v>28.41</v>
          </cell>
        </row>
        <row r="8133">
          <cell r="A8133">
            <v>87435</v>
          </cell>
          <cell r="B8133" t="str">
            <v>APLICAÇÃO DE GESSO PROJETADO COM EQUIPAMENTO DE PROJEÇÃO EM PAREDES DE AMBIENTES DE ÁREA MAIOR QUE 10M², SARRAFEADO (COM TALISCAS), ESPESSURA DE 1,0CM. AF_06/2014</v>
          </cell>
          <cell r="C8133" t="str">
            <v>M2</v>
          </cell>
          <cell r="D8133">
            <v>17.309999999999999</v>
          </cell>
          <cell r="E8133">
            <v>12.73</v>
          </cell>
          <cell r="F8133">
            <v>30.04</v>
          </cell>
        </row>
        <row r="8134">
          <cell r="A8134">
            <v>87436</v>
          </cell>
          <cell r="B8134" t="str">
            <v>APLICAÇÃO DE GESSO PROJETADO COM EQUIPAMENTO DE PROJEÇÃO EM PAREDES DE AMBIENTES DE ÁREA ENTRE 5M² E 10M², SARRAFEADO (COM TALISCAS), ESPESSURA DE 1,0CM. AF_06/2014</v>
          </cell>
          <cell r="C8134" t="str">
            <v>M2</v>
          </cell>
          <cell r="D8134">
            <v>17.86</v>
          </cell>
          <cell r="E8134">
            <v>14.08</v>
          </cell>
          <cell r="F8134">
            <v>31.94</v>
          </cell>
        </row>
        <row r="8135">
          <cell r="A8135">
            <v>87437</v>
          </cell>
          <cell r="B8135" t="str">
            <v>APLICAÇÃO DE GESSO PROJETADO COM EQUIPAMENTO DE PROJEÇÃO EM PAREDES DE AMBIENTES DE ÁREA MENOR QUE 5M², SARRAFEADO (COM TALISCAS), ESPESSURA DE 1,0CM. AF_06/2014</v>
          </cell>
          <cell r="C8135" t="str">
            <v>M2</v>
          </cell>
          <cell r="D8135">
            <v>18.260000000000002</v>
          </cell>
          <cell r="E8135">
            <v>15.03</v>
          </cell>
          <cell r="F8135">
            <v>33.29</v>
          </cell>
        </row>
        <row r="8136">
          <cell r="A8136">
            <v>87438</v>
          </cell>
          <cell r="B8136" t="str">
            <v>APLICAÇÃO DE GESSO PROJETADO COM EQUIPAMENTO DE PROJEÇÃO EM PAREDES DE AMBIENTES DE ÁREA MAIOR QUE 10M², SARRAFEADO (COM TALISCAS), ESPESSURA DE 1,5CM. AF_06/2014</v>
          </cell>
          <cell r="C8136" t="str">
            <v>M2</v>
          </cell>
          <cell r="D8136">
            <v>21.96</v>
          </cell>
          <cell r="E8136">
            <v>14.77</v>
          </cell>
          <cell r="F8136">
            <v>36.729999999999997</v>
          </cell>
        </row>
        <row r="8137">
          <cell r="A8137">
            <v>87439</v>
          </cell>
          <cell r="B8137" t="str">
            <v>APLICAÇÃO DE GESSO PROJETADO COM EQUIPAMENTO DE PROJEÇÃO EM PAREDES DE AMBIENTES DE ÁREA ENTRE 5M² E 10M², SARRAFEADO (COM TALISCAS), ESPESSURA DE 1,5CM. AF_06/2014</v>
          </cell>
          <cell r="C8137" t="str">
            <v>M2</v>
          </cell>
          <cell r="D8137">
            <v>22.67</v>
          </cell>
          <cell r="E8137">
            <v>16.47</v>
          </cell>
          <cell r="F8137">
            <v>39.14</v>
          </cell>
        </row>
        <row r="8138">
          <cell r="A8138">
            <v>87440</v>
          </cell>
          <cell r="B8138" t="str">
            <v>APLICAÇÃO DE GESSO PROJETADO COM EQUIPAMENTO DE PROJEÇÃO EM PAREDES DE AMBIENTES DE ÁREA MENOR QUE 5M², SARRAFEADO (COM TALISCAS), ESPESSURA DE 1,5CM. AF_06/2014</v>
          </cell>
          <cell r="C8138" t="str">
            <v>M2</v>
          </cell>
          <cell r="D8138">
            <v>22.98</v>
          </cell>
          <cell r="E8138">
            <v>17.28</v>
          </cell>
          <cell r="F8138">
            <v>40.26</v>
          </cell>
        </row>
        <row r="8139">
          <cell r="A8139"/>
          <cell r="B8139" t="str">
            <v>TEXTURA ACRÍLICA</v>
          </cell>
          <cell r="C8139"/>
          <cell r="D8139"/>
          <cell r="E8139"/>
          <cell r="F8139"/>
        </row>
        <row r="8140">
          <cell r="A8140">
            <v>95305</v>
          </cell>
          <cell r="B8140" t="str">
            <v>TEXTURA ACRÍLICA, APLICAÇÃO MANUAL EM PAREDE, UMA DEMÃO. AF_09/2016</v>
          </cell>
          <cell r="C8140" t="str">
            <v>M2</v>
          </cell>
          <cell r="D8140">
            <v>9.52</v>
          </cell>
          <cell r="E8140">
            <v>5.01</v>
          </cell>
          <cell r="F8140">
            <v>14.53</v>
          </cell>
        </row>
        <row r="8141">
          <cell r="A8141">
            <v>95306</v>
          </cell>
          <cell r="B8141" t="str">
            <v>TEXTURA ACRÍLICA, APLICAÇÃO MANUAL EM TETO, UMA DEMÃO. AF_09/2016</v>
          </cell>
          <cell r="C8141" t="str">
            <v>M2</v>
          </cell>
          <cell r="D8141">
            <v>10.38</v>
          </cell>
          <cell r="E8141">
            <v>6.93</v>
          </cell>
          <cell r="F8141">
            <v>17.309999999999999</v>
          </cell>
        </row>
        <row r="8142">
          <cell r="A8142"/>
          <cell r="B8142" t="str">
            <v>TETOS</v>
          </cell>
          <cell r="C8142"/>
          <cell r="D8142"/>
          <cell r="E8142"/>
          <cell r="F8142"/>
        </row>
        <row r="8143">
          <cell r="A8143"/>
          <cell r="B8143" t="str">
            <v>MANUTENÇÃO / REPAROS - TETOS</v>
          </cell>
          <cell r="C8143"/>
          <cell r="D8143"/>
          <cell r="E8143"/>
          <cell r="F8143"/>
        </row>
        <row r="8144">
          <cell r="A8144"/>
          <cell r="B8144" t="str">
            <v>CHAPISCO EM TETO</v>
          </cell>
          <cell r="C8144"/>
          <cell r="D8144"/>
          <cell r="E8144"/>
          <cell r="F8144"/>
        </row>
        <row r="8145">
          <cell r="A8145">
            <v>87881</v>
          </cell>
          <cell r="B8145" t="str">
            <v>CHAPISCO APLICADO NO TETO OU EM ALVENARIA E ESTRUTURA, COM ROLO PARA TEXTURA ACRÍLICA. ARGAMASSA TRAÇO 1:4 E EMULSÃO POLIMÉRICA (ADESIVO) COM PREPARO MANUAL. AF_10/2022</v>
          </cell>
          <cell r="C8145" t="str">
            <v>M2</v>
          </cell>
          <cell r="D8145">
            <v>6.41</v>
          </cell>
          <cell r="E8145">
            <v>1.27</v>
          </cell>
          <cell r="F8145">
            <v>7.68</v>
          </cell>
        </row>
        <row r="8146">
          <cell r="A8146">
            <v>87882</v>
          </cell>
          <cell r="B8146" t="str">
            <v>CHAPISCO APLICADO NO TETO OU EM ALVENARIA E ESTRUTURA, COM ROLO PARA TEXTURA ACRÍLICA. ARGAMASSA TRAÇO 1:4 E EMULSÃO POLIMÉRICA (ADESIVO) COM PREPARO EM BETONEIRA 400L. AF_10/2022</v>
          </cell>
          <cell r="C8146" t="str">
            <v>M2</v>
          </cell>
          <cell r="D8146">
            <v>6.36</v>
          </cell>
          <cell r="E8146">
            <v>1.1299999999999999</v>
          </cell>
          <cell r="F8146">
            <v>7.49</v>
          </cell>
        </row>
        <row r="8147">
          <cell r="A8147">
            <v>87884</v>
          </cell>
          <cell r="B8147" t="str">
            <v>CHAPISCO APLICADO NO TETO OU EM ALVENARIA E ESTRUTURA, COM ROLO PARA TEXTURA ACRÍLICA. ARGAMASSA INDUSTRIALIZADA COM PREPARO MANUAL. AF_10/2022</v>
          </cell>
          <cell r="C8147" t="str">
            <v>M2</v>
          </cell>
          <cell r="D8147">
            <v>7.77</v>
          </cell>
          <cell r="E8147">
            <v>1.37</v>
          </cell>
          <cell r="F8147">
            <v>9.14</v>
          </cell>
        </row>
        <row r="8148">
          <cell r="A8148">
            <v>87885</v>
          </cell>
          <cell r="B8148" t="str">
            <v>CHAPISCO APLICADO NO TETO OU EM ALVENARIA E ESTRUTURA, COM ROLO PARA TEXTURA ACRÍLICA. ARGAMASSA INDUSTRIALIZADA COM PREPARO EM MISTURADOR 300 KG. AF_10/2022</v>
          </cell>
          <cell r="C8148" t="str">
            <v>M2</v>
          </cell>
          <cell r="D8148">
            <v>7.59</v>
          </cell>
          <cell r="E8148">
            <v>1.1299999999999999</v>
          </cell>
          <cell r="F8148">
            <v>8.7200000000000006</v>
          </cell>
        </row>
        <row r="8149">
          <cell r="A8149">
            <v>87886</v>
          </cell>
          <cell r="B8149" t="str">
            <v>CHAPISCO APLICADO NO TETO OU EM ESTRUTURA, COM DESEMPENADEIRA DENTADA. ARGAMASSA INDUSTRIALIZADA COM PREPARO MANUAL. AF_10/2022</v>
          </cell>
          <cell r="C8149" t="str">
            <v>M2</v>
          </cell>
          <cell r="D8149">
            <v>11.92</v>
          </cell>
          <cell r="E8149">
            <v>4.2699999999999996</v>
          </cell>
          <cell r="F8149">
            <v>16.190000000000001</v>
          </cell>
        </row>
        <row r="8150">
          <cell r="A8150">
            <v>87887</v>
          </cell>
          <cell r="B8150" t="str">
            <v>CHAPISCO APLICADO NO TETO OU EM ESTRUTURA, COM DESEMPENADEIRA DENTADA. ARGAMASSA INDUSTRIALIZADA COM PREPARO EM MISTURADOR 300 KG. AF_10/2022</v>
          </cell>
          <cell r="C8150" t="str">
            <v>M2</v>
          </cell>
          <cell r="D8150">
            <v>11.56</v>
          </cell>
          <cell r="E8150">
            <v>3.72</v>
          </cell>
          <cell r="F8150">
            <v>15.28</v>
          </cell>
        </row>
        <row r="8151">
          <cell r="A8151"/>
          <cell r="B8151" t="str">
            <v>MASSA ÚNICA PARA PINTURA EM TETO</v>
          </cell>
          <cell r="C8151"/>
          <cell r="D8151"/>
          <cell r="E8151"/>
          <cell r="F8151"/>
        </row>
        <row r="8152">
          <cell r="A8152">
            <v>90406</v>
          </cell>
          <cell r="B8152" t="str">
            <v>MASSA ÚNICA, PARA RECEBIMENTO DE PINTURA, EM ARGAMASSA TRAÇO 1:2:8, PREPARO MECÂNICO COM BETONEIRA 400L, APLICADA MANUALMENTE EM TETO, ESPESSURA DE 20MM, COM EXECUÇÃO DE TALISCAS. AF_03/2015</v>
          </cell>
          <cell r="C8152" t="str">
            <v>M2</v>
          </cell>
          <cell r="D8152">
            <v>23.14</v>
          </cell>
          <cell r="E8152">
            <v>23.78</v>
          </cell>
          <cell r="F8152">
            <v>46.92</v>
          </cell>
        </row>
        <row r="8153">
          <cell r="A8153">
            <v>90407</v>
          </cell>
          <cell r="B8153" t="str">
            <v>MASSA ÚNICA, PARA RECEBIMENTO DE PINTURA, EM ARGAMASSA TRAÇO 1:2:8, PREPARO MANUAL, APLICADA MANUALMENTE EM TETO, ESPESSURA DE 20MM, COM EXECUÇÃO DE TALISCAS. AF_03/2015</v>
          </cell>
          <cell r="C8153" t="str">
            <v>M2</v>
          </cell>
          <cell r="D8153">
            <v>24.89</v>
          </cell>
          <cell r="E8153">
            <v>27.46</v>
          </cell>
          <cell r="F8153">
            <v>52.35</v>
          </cell>
        </row>
        <row r="8154">
          <cell r="A8154">
            <v>90408</v>
          </cell>
          <cell r="B8154" t="str">
            <v>MASSA ÚNICA, PARA RECEBIMENTO DE PINTURA, EM ARGAMASSA TRAÇO 1:2:8, PREPARO MECÂNICO COM BETONEIRA 400L, APLICADA MANUALMENTE EM TETO, ESPESSURA DE 10MM, COM EXECUÇÃO DE TALISCAS. AF_03/2015</v>
          </cell>
          <cell r="C8154" t="str">
            <v>M2</v>
          </cell>
          <cell r="D8154">
            <v>15.35</v>
          </cell>
          <cell r="E8154">
            <v>19.22</v>
          </cell>
          <cell r="F8154">
            <v>34.57</v>
          </cell>
        </row>
        <row r="8155">
          <cell r="A8155">
            <v>90409</v>
          </cell>
          <cell r="B8155" t="str">
            <v>MASSA ÚNICA, PARA RECEBIMENTO DE PINTURA, EM ARGAMASSA TRAÇO 1:2:8, PREPARO MANUAL, APLICADA MANUALMENTE EM TETO, ESPESSURA DE 10MM, COM EXECUÇÃO DE TALISCAS. AF_03/2015</v>
          </cell>
          <cell r="C8155" t="str">
            <v>M2</v>
          </cell>
          <cell r="D8155">
            <v>16.350000000000001</v>
          </cell>
          <cell r="E8155">
            <v>21.29</v>
          </cell>
          <cell r="F8155">
            <v>37.64</v>
          </cell>
        </row>
        <row r="8156">
          <cell r="A8156"/>
          <cell r="B8156" t="str">
            <v>FORROS</v>
          </cell>
          <cell r="C8156"/>
          <cell r="D8156"/>
          <cell r="E8156"/>
          <cell r="F8156"/>
        </row>
        <row r="8157">
          <cell r="A8157"/>
          <cell r="B8157" t="str">
            <v>MANUTENÇÃO / REPAROS - FORROS</v>
          </cell>
          <cell r="C8157"/>
          <cell r="D8157"/>
          <cell r="E8157"/>
          <cell r="F8157"/>
        </row>
        <row r="8158">
          <cell r="A8158" t="str">
            <v>AUX0215</v>
          </cell>
          <cell r="B8158" t="str">
            <v>DEMOLIÇÃO DE LAMBRI DE TÁBUAS OU CHAPAS DE MADEIRA, EXCLUSIVE ENTARUGAMENTO</v>
          </cell>
          <cell r="C8158" t="str">
            <v>M2</v>
          </cell>
          <cell r="D8158">
            <v>10.61</v>
          </cell>
          <cell r="E8158">
            <v>21.44</v>
          </cell>
          <cell r="F8158">
            <v>32.049999999999997</v>
          </cell>
        </row>
        <row r="8159">
          <cell r="A8159" t="str">
            <v>AUX0216</v>
          </cell>
          <cell r="B8159" t="str">
            <v>DEMOLIÇÃO DE LAMBRI DE TÁBUAS OU CHAPAS DE MADEIRA, INCLUSIVE ENTARUGAMENTO</v>
          </cell>
          <cell r="C8159" t="str">
            <v>M2</v>
          </cell>
          <cell r="D8159">
            <v>21.22</v>
          </cell>
          <cell r="E8159">
            <v>42.87</v>
          </cell>
          <cell r="F8159">
            <v>64.09</v>
          </cell>
        </row>
        <row r="8160">
          <cell r="A8160" t="str">
            <v>AUX0225</v>
          </cell>
          <cell r="B8160" t="str">
            <v>DEMOLIÇÃO DE FORRO DE TÁBUAS OU CHAPAS DE MADEIRA, EXCLUSIVE ENTARUGAMENTO</v>
          </cell>
          <cell r="C8160" t="str">
            <v>M2</v>
          </cell>
          <cell r="D8160">
            <v>3.08</v>
          </cell>
          <cell r="E8160">
            <v>6.01</v>
          </cell>
          <cell r="F8160">
            <v>9.09</v>
          </cell>
        </row>
        <row r="8161">
          <cell r="A8161" t="str">
            <v>AUX0226</v>
          </cell>
          <cell r="B8161" t="str">
            <v>DEMOLIÇÃO DE ENTARUGAMENTO DE FORRO</v>
          </cell>
          <cell r="C8161" t="str">
            <v>M2</v>
          </cell>
          <cell r="D8161">
            <v>3.08</v>
          </cell>
          <cell r="E8161">
            <v>6.01</v>
          </cell>
          <cell r="F8161">
            <v>9.09</v>
          </cell>
        </row>
        <row r="8162">
          <cell r="A8162" t="str">
            <v>AUX1601</v>
          </cell>
          <cell r="B8162" t="str">
            <v>DEMOLIÇÃO DE FORRO DE PVC</v>
          </cell>
          <cell r="C8162" t="str">
            <v>M2</v>
          </cell>
          <cell r="D8162">
            <v>6.28</v>
          </cell>
          <cell r="E8162">
            <v>12.74</v>
          </cell>
          <cell r="F8162">
            <v>19.02</v>
          </cell>
        </row>
        <row r="8163">
          <cell r="A8163" t="str">
            <v>AUX1602</v>
          </cell>
          <cell r="B8163" t="str">
            <v>DEMOLIÇÃO DE FORRO DE GESSO</v>
          </cell>
          <cell r="C8163" t="str">
            <v>M2</v>
          </cell>
          <cell r="D8163">
            <v>1.41</v>
          </cell>
          <cell r="E8163">
            <v>3.21</v>
          </cell>
          <cell r="F8163">
            <v>4.62</v>
          </cell>
        </row>
        <row r="8164">
          <cell r="A8164" t="str">
            <v>AUX1603</v>
          </cell>
          <cell r="B8164" t="str">
            <v>DEMOLIÇÃO DE FORRO DE TÁBUAS DE PINHO</v>
          </cell>
          <cell r="C8164" t="str">
            <v>M2</v>
          </cell>
          <cell r="D8164">
            <v>2.54</v>
          </cell>
          <cell r="E8164">
            <v>5.48</v>
          </cell>
          <cell r="F8164">
            <v>8.02</v>
          </cell>
        </row>
        <row r="8165">
          <cell r="A8165" t="str">
            <v>AUX1604</v>
          </cell>
          <cell r="B8165" t="str">
            <v>DEMOLIÇÃO DE FORRO PACOTE</v>
          </cell>
          <cell r="C8165" t="str">
            <v>M2</v>
          </cell>
          <cell r="D8165">
            <v>4.18</v>
          </cell>
          <cell r="E8165">
            <v>8.49</v>
          </cell>
          <cell r="F8165">
            <v>12.67</v>
          </cell>
        </row>
        <row r="8166">
          <cell r="A8166" t="str">
            <v>AUX1605</v>
          </cell>
          <cell r="B8166" t="str">
            <v>DEMOLIÇÃO DE FORRO DE LAMBRI</v>
          </cell>
          <cell r="C8166" t="str">
            <v>M2</v>
          </cell>
          <cell r="D8166">
            <v>2.54</v>
          </cell>
          <cell r="E8166">
            <v>5.48</v>
          </cell>
          <cell r="F8166">
            <v>8.02</v>
          </cell>
        </row>
        <row r="8167">
          <cell r="A8167" t="str">
            <v>AUX3041</v>
          </cell>
          <cell r="B8167" t="str">
            <v>RETIRADA DE CHAPA DE MADEIRA</v>
          </cell>
          <cell r="C8167" t="str">
            <v>M2</v>
          </cell>
          <cell r="D8167">
            <v>3.08</v>
          </cell>
          <cell r="E8167">
            <v>6.01</v>
          </cell>
          <cell r="F8167">
            <v>9.09</v>
          </cell>
        </row>
        <row r="8168">
          <cell r="A8168">
            <v>97640</v>
          </cell>
          <cell r="B8168" t="str">
            <v>REMOÇÃO DE FORROS DE DRYWALL, PVC E FIBROMINERAL, DE FORMA MANUAL, SEM REAPROVEITAMENTO. AF_12/2017</v>
          </cell>
          <cell r="C8168" t="str">
            <v>M2</v>
          </cell>
          <cell r="D8168">
            <v>0.52</v>
          </cell>
          <cell r="E8168">
            <v>1.3</v>
          </cell>
          <cell r="F8168">
            <v>1.82</v>
          </cell>
        </row>
        <row r="8169">
          <cell r="A8169">
            <v>97641</v>
          </cell>
          <cell r="B8169" t="str">
            <v>REMOÇÃO DE FORRO DE GESSO, DE FORMA MANUAL, SEM REAPROVEITAMENTO. AF_12/2017</v>
          </cell>
          <cell r="C8169" t="str">
            <v>M2</v>
          </cell>
          <cell r="D8169">
            <v>1.61</v>
          </cell>
          <cell r="E8169">
            <v>3.56</v>
          </cell>
          <cell r="F8169">
            <v>5.17</v>
          </cell>
        </row>
        <row r="8170">
          <cell r="A8170">
            <v>97642</v>
          </cell>
          <cell r="B8170" t="str">
            <v>REMOÇÃO DE TRAMA METÁLICA OU DE MADEIRA PARA FORRO, DE FORMA MANUAL, SEM REAPROVEITAMENTO. AF_12/2017</v>
          </cell>
          <cell r="C8170" t="str">
            <v>M2</v>
          </cell>
          <cell r="D8170">
            <v>0.96</v>
          </cell>
          <cell r="E8170">
            <v>2.2999999999999998</v>
          </cell>
          <cell r="F8170">
            <v>3.26</v>
          </cell>
        </row>
        <row r="8171">
          <cell r="A8171" t="str">
            <v>AUX0218</v>
          </cell>
          <cell r="B8171" t="str">
            <v>RETIRADA DE LAMBRI DE TÁBUAS OU CHAPAS DE MADEIRA, EXCLUSIVE ENTARUGAMENTO</v>
          </cell>
          <cell r="C8171" t="str">
            <v>M2</v>
          </cell>
          <cell r="D8171">
            <v>2.31</v>
          </cell>
          <cell r="E8171">
            <v>6.32</v>
          </cell>
          <cell r="F8171">
            <v>8.6300000000000008</v>
          </cell>
        </row>
        <row r="8172">
          <cell r="A8172" t="str">
            <v>AUX0219</v>
          </cell>
          <cell r="B8172" t="str">
            <v>RETIRADA DE LAMBRI DE TÁBUAS OU CHAPAS DE MADEIRA, INCLUSIVE ENTARUGAMENTO</v>
          </cell>
          <cell r="C8172" t="str">
            <v>M2</v>
          </cell>
          <cell r="D8172">
            <v>6.92</v>
          </cell>
          <cell r="E8172">
            <v>18.96</v>
          </cell>
          <cell r="F8172">
            <v>25.88</v>
          </cell>
        </row>
        <row r="8173">
          <cell r="A8173" t="str">
            <v>AUX0227</v>
          </cell>
          <cell r="B8173" t="str">
            <v>RETIRADA DE FORRO DE TÁBUAS OU CHAPAS EM GERAL - PREGADAS</v>
          </cell>
          <cell r="C8173" t="str">
            <v>M2</v>
          </cell>
          <cell r="D8173">
            <v>5.39</v>
          </cell>
          <cell r="E8173">
            <v>12.3</v>
          </cell>
          <cell r="F8173">
            <v>17.690000000000001</v>
          </cell>
        </row>
        <row r="8174">
          <cell r="A8174" t="str">
            <v>AUX0228</v>
          </cell>
          <cell r="B8174" t="str">
            <v>RETIRADA DE FORRO DE CHAPAS EM GERAL - APOIADAS</v>
          </cell>
          <cell r="C8174" t="str">
            <v>M2</v>
          </cell>
          <cell r="D8174">
            <v>2.31</v>
          </cell>
          <cell r="E8174">
            <v>5.34</v>
          </cell>
          <cell r="F8174">
            <v>7.65</v>
          </cell>
        </row>
        <row r="8175">
          <cell r="A8175" t="str">
            <v>AUX2326</v>
          </cell>
          <cell r="B8175" t="str">
            <v>RETIRADA DE FORRO DE MADEIRA</v>
          </cell>
          <cell r="C8175" t="str">
            <v>M2</v>
          </cell>
          <cell r="D8175">
            <v>4.7699999999999996</v>
          </cell>
          <cell r="E8175">
            <v>10.32</v>
          </cell>
          <cell r="F8175">
            <v>15.09</v>
          </cell>
        </row>
        <row r="8176">
          <cell r="A8176" t="str">
            <v>AUX2302</v>
          </cell>
          <cell r="B8176" t="str">
            <v>RETIRADA DE FORRO MADEIRA INCLUSIVE TARUGAMENTO</v>
          </cell>
          <cell r="C8176" t="str">
            <v>M2</v>
          </cell>
          <cell r="D8176">
            <v>6.77</v>
          </cell>
          <cell r="E8176">
            <v>14.63</v>
          </cell>
          <cell r="F8176">
            <v>21.4</v>
          </cell>
        </row>
        <row r="8177">
          <cell r="A8177" t="str">
            <v>AUX2323</v>
          </cell>
          <cell r="B8177" t="str">
            <v>RETIRADA DE TESTEIRA DE MADEIRA</v>
          </cell>
          <cell r="C8177" t="str">
            <v>M</v>
          </cell>
          <cell r="D8177">
            <v>1.54</v>
          </cell>
          <cell r="E8177">
            <v>3.73</v>
          </cell>
          <cell r="F8177">
            <v>5.27</v>
          </cell>
        </row>
        <row r="8178">
          <cell r="A8178" t="str">
            <v>AUX1670</v>
          </cell>
          <cell r="B8178" t="str">
            <v>DEMOLIÇÃO DE FORRO DE GESSO</v>
          </cell>
          <cell r="C8178" t="str">
            <v>M2</v>
          </cell>
          <cell r="D8178">
            <v>2.31</v>
          </cell>
          <cell r="E8178">
            <v>4.51</v>
          </cell>
          <cell r="F8178">
            <v>6.82</v>
          </cell>
        </row>
        <row r="8179">
          <cell r="A8179" t="str">
            <v>AUX1671</v>
          </cell>
          <cell r="B8179" t="str">
            <v>RETIRADA DE ENTARUGAMENTO DE FORRO</v>
          </cell>
          <cell r="C8179" t="str">
            <v>M2</v>
          </cell>
          <cell r="D8179">
            <v>6.16</v>
          </cell>
          <cell r="E8179">
            <v>14.9</v>
          </cell>
          <cell r="F8179">
            <v>21.06</v>
          </cell>
        </row>
        <row r="8180">
          <cell r="A8180" t="str">
            <v>AUX1672</v>
          </cell>
          <cell r="B8180" t="str">
            <v>RETIRADA DE FORRO EM RÉGUAS DE PVC, INCLUSIVE PERFIS</v>
          </cell>
          <cell r="C8180" t="str">
            <v>M2</v>
          </cell>
          <cell r="D8180">
            <v>3.08</v>
          </cell>
          <cell r="E8180">
            <v>7.44</v>
          </cell>
          <cell r="F8180">
            <v>10.52</v>
          </cell>
        </row>
        <row r="8181">
          <cell r="A8181" t="str">
            <v>AUX1673</v>
          </cell>
          <cell r="B8181" t="str">
            <v>RECOLOCAÇÃO DE FORROS EM RÉGUA DE PVC, INCLUSIVE PERFIS</v>
          </cell>
          <cell r="C8181" t="str">
            <v>M2</v>
          </cell>
          <cell r="D8181">
            <v>4.62</v>
          </cell>
          <cell r="E8181">
            <v>11.17</v>
          </cell>
          <cell r="F8181">
            <v>15.79</v>
          </cell>
        </row>
        <row r="8182">
          <cell r="A8182"/>
          <cell r="B8182" t="str">
            <v>FORRO DE MADEIRA</v>
          </cell>
          <cell r="C8182"/>
          <cell r="D8182"/>
          <cell r="E8182"/>
          <cell r="F8182"/>
        </row>
        <row r="8183">
          <cell r="A8183">
            <v>96112</v>
          </cell>
          <cell r="B8183" t="str">
            <v>FORRO EM MADEIRA PINUS, PARA AMBIENTES RESIDENCIAIS, INCLUSIVE ESTRUTURA DE FIXAÇÃO. AF_05/2017</v>
          </cell>
          <cell r="C8183" t="str">
            <v>M2</v>
          </cell>
          <cell r="D8183">
            <v>112.14</v>
          </cell>
          <cell r="E8183">
            <v>53.66</v>
          </cell>
          <cell r="F8183">
            <v>165.8</v>
          </cell>
        </row>
        <row r="8184">
          <cell r="A8184">
            <v>96117</v>
          </cell>
          <cell r="B8184" t="str">
            <v>FORRO EM MADEIRA PINUS, PARA AMBIENTES COMERCIAIS, INCLUSIVE ESTRUTURA DE FIXAÇÃO. AF_05/2017</v>
          </cell>
          <cell r="C8184" t="str">
            <v>M2</v>
          </cell>
          <cell r="D8184">
            <v>174.47</v>
          </cell>
          <cell r="E8184">
            <v>42.46</v>
          </cell>
          <cell r="F8184">
            <v>216.93</v>
          </cell>
        </row>
        <row r="8185">
          <cell r="A8185" t="str">
            <v>AUX1761</v>
          </cell>
          <cell r="B8185" t="str">
            <v>FORRO EM MADEIRA CEDRINHO OU EQUIVALENTE, PARA AMBIENTES COMERCIAIS, INCLUSIVE ESTRUTURA DE FIXAÇÃO</v>
          </cell>
          <cell r="C8185" t="str">
            <v>M2</v>
          </cell>
          <cell r="D8185">
            <v>254.67</v>
          </cell>
          <cell r="E8185">
            <v>42.48</v>
          </cell>
          <cell r="F8185">
            <v>297.14999999999998</v>
          </cell>
        </row>
        <row r="8186">
          <cell r="A8186">
            <v>96122</v>
          </cell>
          <cell r="B8186" t="str">
            <v>ACABAMENTOS PARA FORRO (RODA-FORRO EM MADEIRA PINUS). AF_05/2017</v>
          </cell>
          <cell r="C8186" t="str">
            <v>M</v>
          </cell>
          <cell r="D8186">
            <v>43.62</v>
          </cell>
          <cell r="E8186">
            <v>9.2899999999999991</v>
          </cell>
          <cell r="F8186">
            <v>52.91</v>
          </cell>
        </row>
        <row r="8187">
          <cell r="A8187" t="str">
            <v>AUX1803</v>
          </cell>
          <cell r="B8187" t="str">
            <v>ACABAMENTOS PARA FORRO RODA-FORRO EM MADEIRA CEDRINHO OU EQUIVALENTE</v>
          </cell>
          <cell r="C8187" t="str">
            <v>M</v>
          </cell>
          <cell r="D8187">
            <v>47.24</v>
          </cell>
          <cell r="E8187">
            <v>9.31</v>
          </cell>
          <cell r="F8187">
            <v>56.55</v>
          </cell>
        </row>
        <row r="8188">
          <cell r="A8188" t="str">
            <v>AUX3428</v>
          </cell>
          <cell r="B8188" t="str">
            <v>TABEIRA DE MADEIRA DE LEI, 1º QUALIDADE, 2,5X10,0CM PARA BEIRAL DE TELHADO</v>
          </cell>
          <cell r="C8188" t="str">
            <v>M</v>
          </cell>
          <cell r="D8188">
            <v>15.3</v>
          </cell>
          <cell r="E8188">
            <v>9.17</v>
          </cell>
          <cell r="F8188">
            <v>24.47</v>
          </cell>
        </row>
        <row r="8189">
          <cell r="A8189" t="str">
            <v>AUX3429</v>
          </cell>
          <cell r="B8189" t="str">
            <v>TABEIRA DE MADEIRA DE LEI, 1º QUALIDADE, 2,5X15CM PARA BEIRAL DE TELHADO</v>
          </cell>
          <cell r="C8189" t="str">
            <v>M</v>
          </cell>
          <cell r="D8189">
            <v>29.26</v>
          </cell>
          <cell r="E8189">
            <v>9.17</v>
          </cell>
          <cell r="F8189">
            <v>38.43</v>
          </cell>
        </row>
        <row r="8190">
          <cell r="A8190" t="str">
            <v>AUX2747</v>
          </cell>
          <cell r="B8190" t="str">
            <v>TABEIRA DE MADEIRA LEI, 1A QUALIDADE, 2,5X30,0CM PARA BEIRAL DE TELHADO</v>
          </cell>
          <cell r="C8190" t="str">
            <v>M</v>
          </cell>
          <cell r="D8190">
            <v>45.7</v>
          </cell>
          <cell r="E8190">
            <v>9.6300000000000008</v>
          </cell>
          <cell r="F8190">
            <v>55.33</v>
          </cell>
        </row>
        <row r="8191">
          <cell r="A8191"/>
          <cell r="B8191" t="str">
            <v>FORRO DE GESSO</v>
          </cell>
          <cell r="C8191"/>
          <cell r="D8191"/>
          <cell r="E8191"/>
          <cell r="F8191"/>
        </row>
        <row r="8192">
          <cell r="A8192">
            <v>96109</v>
          </cell>
          <cell r="B8192" t="str">
            <v>FORRO EM PLACAS DE GESSO, PARA AMBIENTES RESIDENCIAIS. AF_05/2017_PS</v>
          </cell>
          <cell r="C8192" t="str">
            <v>M2</v>
          </cell>
          <cell r="D8192">
            <v>23.31</v>
          </cell>
          <cell r="E8192">
            <v>22.01</v>
          </cell>
          <cell r="F8192">
            <v>45.32</v>
          </cell>
        </row>
        <row r="8193">
          <cell r="A8193">
            <v>96110</v>
          </cell>
          <cell r="B8193" t="str">
            <v>FORRO EM DRYWALL, PARA AMBIENTES RESIDENCIAIS, INCLUSIVE ESTRUTURA DE FIXAÇÃO. AF_05/2017_PS</v>
          </cell>
          <cell r="C8193" t="str">
            <v>M2</v>
          </cell>
          <cell r="D8193">
            <v>60.6</v>
          </cell>
          <cell r="E8193">
            <v>15.82</v>
          </cell>
          <cell r="F8193">
            <v>76.42</v>
          </cell>
        </row>
        <row r="8194">
          <cell r="A8194">
            <v>96113</v>
          </cell>
          <cell r="B8194" t="str">
            <v>FORRO EM PLACAS DE GESSO, PARA AMBIENTES COMERCIAIS. AF_05/2017_PS</v>
          </cell>
          <cell r="C8194" t="str">
            <v>M2</v>
          </cell>
          <cell r="D8194">
            <v>21.86</v>
          </cell>
          <cell r="E8194">
            <v>17.43</v>
          </cell>
          <cell r="F8194">
            <v>39.29</v>
          </cell>
        </row>
        <row r="8195">
          <cell r="A8195">
            <v>96114</v>
          </cell>
          <cell r="B8195" t="str">
            <v>FORRO EM DRYWALL, PARA AMBIENTES COMERCIAIS, INCLUSIVE ESTRUTURA DE FIXAÇÃO. AF_05/2017_PS</v>
          </cell>
          <cell r="C8195" t="str">
            <v>M2</v>
          </cell>
          <cell r="D8195">
            <v>67.39</v>
          </cell>
          <cell r="E8195">
            <v>12.56</v>
          </cell>
          <cell r="F8195">
            <v>79.95</v>
          </cell>
        </row>
        <row r="8196">
          <cell r="A8196">
            <v>96120</v>
          </cell>
          <cell r="B8196" t="str">
            <v>ACABAMENTOS PARA FORRO (MOLDURA DE GESSO). AF_05/2017</v>
          </cell>
          <cell r="C8196" t="str">
            <v>M</v>
          </cell>
          <cell r="D8196">
            <v>1.84</v>
          </cell>
          <cell r="E8196">
            <v>1.23</v>
          </cell>
          <cell r="F8196">
            <v>3.07</v>
          </cell>
        </row>
        <row r="8197">
          <cell r="A8197">
            <v>96123</v>
          </cell>
          <cell r="B8197" t="str">
            <v>ACABAMENTOS PARA FORRO (MOLDURA EM DRYWALL, COM LARGURA DE 15 CM). AF_05/2017_PS</v>
          </cell>
          <cell r="C8197" t="str">
            <v>M</v>
          </cell>
          <cell r="D8197">
            <v>30.05</v>
          </cell>
          <cell r="E8197">
            <v>7.01</v>
          </cell>
          <cell r="F8197">
            <v>37.06</v>
          </cell>
        </row>
        <row r="8198">
          <cell r="A8198">
            <v>99054</v>
          </cell>
          <cell r="B8198" t="str">
            <v>ACABAMENTOS PARA FORRO (SANCA DE GESSO MONTADA NA OBRA). AF_05/2017_PS</v>
          </cell>
          <cell r="C8198" t="str">
            <v>M2</v>
          </cell>
          <cell r="D8198">
            <v>27.13</v>
          </cell>
          <cell r="E8198">
            <v>29.66</v>
          </cell>
          <cell r="F8198">
            <v>56.79</v>
          </cell>
        </row>
        <row r="8199">
          <cell r="A8199" t="str">
            <v>AUX0003</v>
          </cell>
          <cell r="B8199" t="str">
            <v>FORRO DE GESSO ACARTONADO TIPO FGA ARAMADO (FORNECIMENTO E INSTALAÇÃO)</v>
          </cell>
          <cell r="C8199" t="str">
            <v>M2</v>
          </cell>
          <cell r="D8199">
            <v>92.77</v>
          </cell>
          <cell r="E8199">
            <v>0</v>
          </cell>
          <cell r="F8199">
            <v>92.77</v>
          </cell>
        </row>
        <row r="8200">
          <cell r="A8200" t="str">
            <v>AUX0004</v>
          </cell>
          <cell r="B8200" t="str">
            <v>FORRO DE GESSO ACARTONADO TIPO FGE ESTRUTURADO (FORNECIMENTO E INSTALAÇÃO)</v>
          </cell>
          <cell r="C8200" t="str">
            <v>M2</v>
          </cell>
          <cell r="D8200">
            <v>99.17</v>
          </cell>
          <cell r="E8200">
            <v>0</v>
          </cell>
          <cell r="F8200">
            <v>99.17</v>
          </cell>
        </row>
        <row r="8201">
          <cell r="A8201"/>
          <cell r="B8201" t="str">
            <v>FORRO DE PVC</v>
          </cell>
          <cell r="C8201"/>
          <cell r="D8201"/>
          <cell r="E8201"/>
          <cell r="F8201"/>
        </row>
        <row r="8202">
          <cell r="A8202">
            <v>96111</v>
          </cell>
          <cell r="B8202" t="str">
            <v>FORRO EM RÉGUAS DE PVC, FRISADO, PARA AMBIENTES RESIDENCIAIS, INCLUSIVE ESTRUTURA DE FIXAÇÃO. AF_05/2017_PS</v>
          </cell>
          <cell r="C8202" t="str">
            <v>M2</v>
          </cell>
          <cell r="D8202">
            <v>57.73</v>
          </cell>
          <cell r="E8202">
            <v>11.15</v>
          </cell>
          <cell r="F8202">
            <v>68.88</v>
          </cell>
        </row>
        <row r="8203">
          <cell r="A8203">
            <v>96116</v>
          </cell>
          <cell r="B8203" t="str">
            <v>FORRO EM RÉGUAS DE PVC, FRISADO, PARA AMBIENTES COMERCIAIS, INCLUSIVE ESTRUTURA DE FIXAÇÃO. AF_05/2017_PS</v>
          </cell>
          <cell r="C8203" t="str">
            <v>M2</v>
          </cell>
          <cell r="D8203">
            <v>66.400000000000006</v>
          </cell>
          <cell r="E8203">
            <v>9.81</v>
          </cell>
          <cell r="F8203">
            <v>76.209999999999994</v>
          </cell>
        </row>
        <row r="8204">
          <cell r="A8204">
            <v>96485</v>
          </cell>
          <cell r="B8204" t="str">
            <v>FORRO EM RÉGUAS DE PVC, LISO, PARA AMBIENTES RESIDENCIAIS, INCLUSIVE ESTRUTURA DE FIXAÇÃO. AF_05/2017_PS</v>
          </cell>
          <cell r="C8204" t="str">
            <v>M2</v>
          </cell>
          <cell r="D8204">
            <v>68.040000000000006</v>
          </cell>
          <cell r="E8204">
            <v>11.15</v>
          </cell>
          <cell r="F8204">
            <v>79.19</v>
          </cell>
        </row>
        <row r="8205">
          <cell r="A8205">
            <v>96486</v>
          </cell>
          <cell r="B8205" t="str">
            <v>FORRO DE PVC, LISO, PARA AMBIENTES COMERCIAIS, INCLUSIVE ESTRUTURA DE FIXAÇÃO. AF_05/2017_PS</v>
          </cell>
          <cell r="C8205" t="str">
            <v>M2</v>
          </cell>
          <cell r="D8205">
            <v>77.34</v>
          </cell>
          <cell r="E8205">
            <v>9.81</v>
          </cell>
          <cell r="F8205">
            <v>87.15</v>
          </cell>
        </row>
        <row r="8206">
          <cell r="A8206" t="str">
            <v>AUX3462</v>
          </cell>
          <cell r="B8206" t="str">
            <v>FORRO DE PVC BRANCO ANTICHAMA</v>
          </cell>
          <cell r="C8206" t="str">
            <v>M2</v>
          </cell>
          <cell r="D8206">
            <v>68.19</v>
          </cell>
          <cell r="E8206">
            <v>11.15</v>
          </cell>
          <cell r="F8206">
            <v>79.34</v>
          </cell>
        </row>
        <row r="8207">
          <cell r="A8207">
            <v>96121</v>
          </cell>
          <cell r="B8207" t="str">
            <v>ACABAMENTOS PARA FORRO (RODA-FORRO EM PERFIL METÁLICO E PLÁSTICO). AF_05/2017</v>
          </cell>
          <cell r="C8207" t="str">
            <v>M</v>
          </cell>
          <cell r="D8207">
            <v>9.24</v>
          </cell>
          <cell r="E8207">
            <v>2.88</v>
          </cell>
          <cell r="F8207">
            <v>12.12</v>
          </cell>
        </row>
        <row r="8208">
          <cell r="A8208"/>
          <cell r="B8208" t="str">
            <v>FORROS ESPECIAIS</v>
          </cell>
          <cell r="C8208"/>
          <cell r="D8208"/>
          <cell r="E8208"/>
          <cell r="F8208"/>
        </row>
        <row r="8209">
          <cell r="A8209" t="str">
            <v>AUX0002</v>
          </cell>
          <cell r="B8209" t="str">
            <v>FORRO FIBRA MINERAL MODELADO ÚMIDA - ACABAMENTO SUPERFÍCIE PINTURA VINÍLICA A BASE DE LÁTEX BRANCA - ESPESSURA 13MM, NRC=0,50, CAC=MÍNIMO 35</v>
          </cell>
          <cell r="C8209" t="str">
            <v>M2</v>
          </cell>
          <cell r="D8209">
            <v>123.11</v>
          </cell>
          <cell r="E8209">
            <v>0</v>
          </cell>
          <cell r="F8209">
            <v>123.11</v>
          </cell>
        </row>
        <row r="8210">
          <cell r="A8210" t="str">
            <v>AUX3089</v>
          </cell>
          <cell r="B8210" t="str">
            <v>FORRO DE FIBRA MINERAL EM PLACAS DE 1250 X 625 MM, E = 15 MM, BORDA RETA, COM PINTURA ANTIMOFO, APOIADO EM PERFIL DE AÇO GALVANIZADO COM 24 MM DE BASE - INSTALADO</v>
          </cell>
          <cell r="C8210" t="str">
            <v>M2</v>
          </cell>
          <cell r="D8210">
            <v>93.3</v>
          </cell>
          <cell r="E8210">
            <v>0</v>
          </cell>
          <cell r="F8210">
            <v>93.3</v>
          </cell>
        </row>
        <row r="8211">
          <cell r="A8211" t="str">
            <v>AUX3114</v>
          </cell>
          <cell r="B8211" t="str">
            <v>FORRO ACÚSTICO EM PLACAS DE FIBRA MINERAL C/PERFIL "T" EM ALUMÍNIO - FORNECIMENTO E MONTAGEM</v>
          </cell>
          <cell r="C8211" t="str">
            <v>M2</v>
          </cell>
          <cell r="D8211">
            <v>101.88</v>
          </cell>
          <cell r="E8211">
            <v>0</v>
          </cell>
          <cell r="F8211">
            <v>101.88</v>
          </cell>
        </row>
        <row r="8212">
          <cell r="A8212" t="str">
            <v>AUX3325</v>
          </cell>
          <cell r="B8212" t="str">
            <v>FORRO ACÚSTICO EM PLACA CIMENTÍCIA 6 MM COM ESTRUTURA METÁLICA E PINTURA ESMALTE</v>
          </cell>
          <cell r="C8212" t="str">
            <v>M2</v>
          </cell>
          <cell r="D8212">
            <v>107.81</v>
          </cell>
          <cell r="E8212">
            <v>39.049999999999997</v>
          </cell>
          <cell r="F8212">
            <v>146.86000000000001</v>
          </cell>
        </row>
        <row r="8213">
          <cell r="A8213" t="str">
            <v>AUX3345</v>
          </cell>
          <cell r="B8213" t="str">
            <v>BEIRAL EM PLACA CIMENTICIA E = 6 MM, DE 1,20 X *2,50* M FIXADA EM ESTRUTURA METÁLICA</v>
          </cell>
          <cell r="C8213" t="str">
            <v>M2</v>
          </cell>
          <cell r="D8213">
            <v>67.849999999999994</v>
          </cell>
          <cell r="E8213">
            <v>24.27</v>
          </cell>
          <cell r="F8213">
            <v>92.12</v>
          </cell>
        </row>
        <row r="8214">
          <cell r="A8214"/>
          <cell r="B8214" t="str">
            <v>REVESTIMENTO DE PISOS</v>
          </cell>
          <cell r="C8214"/>
          <cell r="D8214"/>
          <cell r="E8214"/>
          <cell r="F8214"/>
        </row>
        <row r="8215">
          <cell r="A8215"/>
          <cell r="B8215" t="str">
            <v>MANUTENÇÃO / REPAROS - REVESTIMENTO DE PISOS</v>
          </cell>
          <cell r="C8215"/>
          <cell r="D8215"/>
          <cell r="E8215"/>
          <cell r="F8215"/>
        </row>
        <row r="8216">
          <cell r="A8216" t="str">
            <v>AUX2504</v>
          </cell>
          <cell r="B8216" t="str">
            <v>CORTE EM PAVIMENTO DE ASFALTO / CONCRETO, COM MÁQUINA E DISCO DIAMANTADO</v>
          </cell>
          <cell r="C8216" t="str">
            <v>M</v>
          </cell>
          <cell r="D8216">
            <v>14.21</v>
          </cell>
          <cell r="E8216">
            <v>2.12</v>
          </cell>
          <cell r="F8216">
            <v>16.329999999999998</v>
          </cell>
        </row>
        <row r="8217">
          <cell r="A8217">
            <v>97632</v>
          </cell>
          <cell r="B8217" t="str">
            <v>DEMOLIÇÃO DE RODAPÉ CERÂMICO, DE FORMA MANUAL, SEM REAPROVEITAMENTO. AF_12/2017</v>
          </cell>
          <cell r="C8217" t="str">
            <v>M</v>
          </cell>
          <cell r="D8217">
            <v>0.83</v>
          </cell>
          <cell r="E8217">
            <v>1.88</v>
          </cell>
          <cell r="F8217">
            <v>2.71</v>
          </cell>
        </row>
        <row r="8218">
          <cell r="A8218">
            <v>97633</v>
          </cell>
          <cell r="B8218" t="str">
            <v>DEMOLIÇÃO DE REVESTIMENTO CERÂMICO, DE FORMA MANUAL, SEM REAPROVEITAMENTO. AF_12/2017</v>
          </cell>
          <cell r="C8218" t="str">
            <v>M2</v>
          </cell>
          <cell r="D8218">
            <v>7.5</v>
          </cell>
          <cell r="E8218">
            <v>16.239999999999998</v>
          </cell>
          <cell r="F8218">
            <v>23.74</v>
          </cell>
        </row>
        <row r="8219">
          <cell r="A8219">
            <v>97634</v>
          </cell>
          <cell r="B8219" t="str">
            <v>DEMOLIÇÃO DE REVESTIMENTO CERÂMICO, DE FORMA MECANIZADA COM MARTELETE, SEM REAPROVEITAMENTO. AF_12/2017</v>
          </cell>
          <cell r="C8219" t="str">
            <v>M2</v>
          </cell>
          <cell r="D8219">
            <v>4.12</v>
          </cell>
          <cell r="E8219">
            <v>8.76</v>
          </cell>
          <cell r="F8219">
            <v>12.88</v>
          </cell>
        </row>
        <row r="8220">
          <cell r="A8220" t="str">
            <v>AUX2291</v>
          </cell>
          <cell r="B8220" t="str">
            <v>DEMOLIÇÃO DE PISO CIMENTADO</v>
          </cell>
          <cell r="C8220" t="str">
            <v>M2</v>
          </cell>
          <cell r="D8220">
            <v>4.6399999999999997</v>
          </cell>
          <cell r="E8220">
            <v>9.64</v>
          </cell>
          <cell r="F8220">
            <v>14.28</v>
          </cell>
        </row>
        <row r="8221">
          <cell r="A8221" t="str">
            <v>AUX2423</v>
          </cell>
          <cell r="B8221" t="str">
            <v>DEMOLIÇÃO MANUAL DE PISO CIMENTADO SOBRE LASTRO DE CONCRETO</v>
          </cell>
          <cell r="C8221" t="str">
            <v>M2</v>
          </cell>
          <cell r="D8221">
            <v>11.03</v>
          </cell>
          <cell r="E8221">
            <v>22.3</v>
          </cell>
          <cell r="F8221">
            <v>33.33</v>
          </cell>
        </row>
        <row r="8222">
          <cell r="A8222" t="str">
            <v>AUX2293</v>
          </cell>
          <cell r="B8222" t="str">
            <v>APICOAMENTO DE PISO CIMENTADO</v>
          </cell>
          <cell r="C8222" t="str">
            <v>M2</v>
          </cell>
          <cell r="D8222">
            <v>2.3199999999999998</v>
          </cell>
          <cell r="E8222">
            <v>4.82</v>
          </cell>
          <cell r="F8222">
            <v>7.14</v>
          </cell>
        </row>
        <row r="8223">
          <cell r="A8223" t="str">
            <v>AUX1627</v>
          </cell>
          <cell r="B8223" t="str">
            <v>APICOAMENTO MANUAL TOTAL DE PISO COM PONTEIRAS/TALHADEIRAS</v>
          </cell>
          <cell r="C8223" t="str">
            <v>M2</v>
          </cell>
          <cell r="D8223">
            <v>2.31</v>
          </cell>
          <cell r="E8223">
            <v>4.51</v>
          </cell>
          <cell r="F8223">
            <v>6.82</v>
          </cell>
        </row>
        <row r="8224">
          <cell r="A8224" t="str">
            <v>AUX0233</v>
          </cell>
          <cell r="B8224" t="str">
            <v>DEMOLIÇÃO DE FIBRO-VINIL OU BORRACHA SINTÉTICA, INCLUSIVE ARGAMASSA DE REGULARIZAÇÃO</v>
          </cell>
          <cell r="C8224" t="str">
            <v>M2</v>
          </cell>
          <cell r="D8224">
            <v>7.64</v>
          </cell>
          <cell r="E8224">
            <v>15.44</v>
          </cell>
          <cell r="F8224">
            <v>23.08</v>
          </cell>
        </row>
        <row r="8225">
          <cell r="A8225" t="str">
            <v>AUX2305</v>
          </cell>
          <cell r="B8225" t="str">
            <v>RETIRADA DE PISO VINILICO</v>
          </cell>
          <cell r="C8225" t="str">
            <v>M2</v>
          </cell>
          <cell r="D8225">
            <v>2.31</v>
          </cell>
          <cell r="E8225">
            <v>4.51</v>
          </cell>
          <cell r="F8225">
            <v>6.82</v>
          </cell>
        </row>
        <row r="8226">
          <cell r="A8226" t="str">
            <v>AUX0240</v>
          </cell>
          <cell r="B8226" t="str">
            <v>RETIRADA DE FIBRO-VINIL</v>
          </cell>
          <cell r="C8226" t="str">
            <v>M2</v>
          </cell>
          <cell r="D8226">
            <v>11.97</v>
          </cell>
          <cell r="E8226">
            <v>24.54</v>
          </cell>
          <cell r="F8226">
            <v>36.51</v>
          </cell>
        </row>
        <row r="8227">
          <cell r="A8227" t="str">
            <v>AUX0242</v>
          </cell>
          <cell r="B8227" t="str">
            <v>RECOLOCAÇÃO DE FIBRO-VINIL</v>
          </cell>
          <cell r="C8227" t="str">
            <v>M2</v>
          </cell>
          <cell r="D8227">
            <v>10.27</v>
          </cell>
          <cell r="E8227">
            <v>6.17</v>
          </cell>
          <cell r="F8227">
            <v>16.440000000000001</v>
          </cell>
        </row>
        <row r="8228">
          <cell r="A8228" t="str">
            <v>AUX1586</v>
          </cell>
          <cell r="B8228" t="str">
            <v>RETIRADA DE PISO PAVIFLEX</v>
          </cell>
          <cell r="C8228" t="str">
            <v>M2</v>
          </cell>
          <cell r="D8228">
            <v>4.6399999999999997</v>
          </cell>
          <cell r="E8228">
            <v>9.64</v>
          </cell>
          <cell r="F8228">
            <v>14.28</v>
          </cell>
        </row>
        <row r="8229">
          <cell r="A8229" t="str">
            <v>AUX1587</v>
          </cell>
          <cell r="B8229" t="str">
            <v>RETIRADA DE CARPETE S/REAPROVEITAMENTO</v>
          </cell>
          <cell r="C8229" t="str">
            <v>M2</v>
          </cell>
          <cell r="D8229">
            <v>1.93</v>
          </cell>
          <cell r="E8229">
            <v>3.76</v>
          </cell>
          <cell r="F8229">
            <v>5.69</v>
          </cell>
        </row>
        <row r="8230">
          <cell r="A8230" t="str">
            <v>AUX2292</v>
          </cell>
          <cell r="B8230" t="str">
            <v>ARRANCAMENTO DE CARPET</v>
          </cell>
          <cell r="C8230" t="str">
            <v>M2</v>
          </cell>
          <cell r="D8230">
            <v>1.1599999999999999</v>
          </cell>
          <cell r="E8230">
            <v>2.25</v>
          </cell>
          <cell r="F8230">
            <v>3.41</v>
          </cell>
        </row>
        <row r="8231">
          <cell r="A8231" t="str">
            <v>AUX0234</v>
          </cell>
          <cell r="B8231" t="str">
            <v>DEMOLIÇÃO DE RODAPÉS EM GERAL, INCLUSIVE ARGAMASSA DE ASSENTAMENTO</v>
          </cell>
          <cell r="C8231" t="str">
            <v>M</v>
          </cell>
          <cell r="D8231">
            <v>1.1000000000000001</v>
          </cell>
          <cell r="E8231">
            <v>2.23</v>
          </cell>
          <cell r="F8231">
            <v>3.33</v>
          </cell>
        </row>
        <row r="8232">
          <cell r="A8232" t="str">
            <v>AUX0235</v>
          </cell>
          <cell r="B8232" t="str">
            <v>DEMOLIÇÃO DE DEGRAUS EM GERAL, INCLUSIVE ARGAMASSA DE ASSENTAMENTO</v>
          </cell>
          <cell r="C8232" t="str">
            <v>M</v>
          </cell>
          <cell r="D8232">
            <v>3.39</v>
          </cell>
          <cell r="E8232">
            <v>6.86</v>
          </cell>
          <cell r="F8232">
            <v>10.25</v>
          </cell>
        </row>
        <row r="8233">
          <cell r="A8233" t="str">
            <v>AUX0229</v>
          </cell>
          <cell r="B8233" t="str">
            <v>DEMOLIÇÃO DE ARGAMASSA, CERÂMICA OU SIMILAR INCLUSIVE ARGAMASSA DE REGULARIZAÇÃO</v>
          </cell>
          <cell r="C8233" t="str">
            <v>M2</v>
          </cell>
          <cell r="D8233">
            <v>12.73</v>
          </cell>
          <cell r="E8233">
            <v>25.72</v>
          </cell>
          <cell r="F8233">
            <v>38.450000000000003</v>
          </cell>
        </row>
        <row r="8234">
          <cell r="A8234">
            <v>102499</v>
          </cell>
          <cell r="B8234" t="str">
            <v>ENCERAMENTO DE PISO EM MADEIRA. AF_05/2021</v>
          </cell>
          <cell r="C8234" t="str">
            <v>M2</v>
          </cell>
          <cell r="D8234">
            <v>2.19</v>
          </cell>
          <cell r="E8234">
            <v>1.05</v>
          </cell>
          <cell r="F8234">
            <v>3.24</v>
          </cell>
        </row>
        <row r="8235">
          <cell r="A8235" t="str">
            <v>AUX0028</v>
          </cell>
          <cell r="B8235" t="str">
            <v>ENCERAMENTO E LUSTRAÇÃO DE REVESTIMENTOS E PISOS EM GERAL</v>
          </cell>
          <cell r="C8235" t="str">
            <v>M2</v>
          </cell>
          <cell r="D8235">
            <v>8.3000000000000007</v>
          </cell>
          <cell r="E8235">
            <v>1.05</v>
          </cell>
          <cell r="F8235">
            <v>9.35</v>
          </cell>
        </row>
        <row r="8236">
          <cell r="A8236" t="str">
            <v>AUX1486</v>
          </cell>
          <cell r="B8236" t="str">
            <v xml:space="preserve">RASPAGEM, CALAFETAGEM, APLICAÇÃO DE SYNTEKO ALTO BRILHO EM PISO DE MADEIRA </v>
          </cell>
          <cell r="C8236" t="str">
            <v>M²</v>
          </cell>
          <cell r="D8236">
            <v>52.13</v>
          </cell>
          <cell r="E8236">
            <v>0</v>
          </cell>
          <cell r="F8236">
            <v>52.13</v>
          </cell>
        </row>
        <row r="8237">
          <cell r="A8237">
            <v>97643</v>
          </cell>
          <cell r="B8237" t="str">
            <v>REMOÇÃO DE PISO DE MADEIRA (ASSOALHO E BARROTE), DE FORMA MANUAL, SEM REAPROVEITAMENTO. AF_12/2017</v>
          </cell>
          <cell r="C8237" t="str">
            <v>M2</v>
          </cell>
          <cell r="D8237">
            <v>7.94</v>
          </cell>
          <cell r="E8237">
            <v>17.75</v>
          </cell>
          <cell r="F8237">
            <v>25.69</v>
          </cell>
        </row>
        <row r="8238">
          <cell r="A8238" t="str">
            <v>AUX1607</v>
          </cell>
          <cell r="B8238" t="str">
            <v>DEMOLIÇÃO DE PISO DE TÁBUAS DE PEROBA</v>
          </cell>
          <cell r="C8238" t="str">
            <v>M2</v>
          </cell>
          <cell r="D8238">
            <v>7.61</v>
          </cell>
          <cell r="E8238">
            <v>16.45</v>
          </cell>
          <cell r="F8238">
            <v>24.06</v>
          </cell>
        </row>
        <row r="8239">
          <cell r="A8239" t="str">
            <v>AUX1608</v>
          </cell>
          <cell r="B8239" t="str">
            <v>DEMOLIÇÃO DE PISO E VIGAS DE MADEIRA</v>
          </cell>
          <cell r="C8239" t="str">
            <v>M2</v>
          </cell>
          <cell r="D8239">
            <v>10.15</v>
          </cell>
          <cell r="E8239">
            <v>21.93</v>
          </cell>
          <cell r="F8239">
            <v>32.08</v>
          </cell>
        </row>
        <row r="8240">
          <cell r="A8240" t="str">
            <v>AUX0230</v>
          </cell>
          <cell r="B8240" t="str">
            <v>DEMOLIÇÃO DE TACOS DE MADEIRA, INCLUSIVE ARGAMASSA DE ASSENTAMENTO</v>
          </cell>
          <cell r="C8240" t="str">
            <v>M2</v>
          </cell>
          <cell r="D8240">
            <v>8.49</v>
          </cell>
          <cell r="E8240">
            <v>17.149999999999999</v>
          </cell>
          <cell r="F8240">
            <v>25.64</v>
          </cell>
        </row>
        <row r="8241">
          <cell r="A8241" t="str">
            <v>AUX0231</v>
          </cell>
          <cell r="B8241" t="str">
            <v>DEMOLIÇÃO DE ASSOALHO DE MADEIRA, EXCLUSIVE VIGAMENTO</v>
          </cell>
          <cell r="C8241" t="str">
            <v>M2</v>
          </cell>
          <cell r="D8241">
            <v>8.49</v>
          </cell>
          <cell r="E8241">
            <v>17.149999999999999</v>
          </cell>
          <cell r="F8241">
            <v>25.64</v>
          </cell>
        </row>
        <row r="8242">
          <cell r="A8242" t="str">
            <v>AUX0232</v>
          </cell>
          <cell r="B8242" t="str">
            <v>DEMOLIÇÃO DE ASSOALHO DE MADEIRA, INCLUSIVE VIGAMENTO</v>
          </cell>
          <cell r="C8242" t="str">
            <v>M2</v>
          </cell>
          <cell r="D8242">
            <v>10.18</v>
          </cell>
          <cell r="E8242">
            <v>20.57</v>
          </cell>
          <cell r="F8242">
            <v>30.75</v>
          </cell>
        </row>
        <row r="8243">
          <cell r="A8243" t="str">
            <v>AUX2290</v>
          </cell>
          <cell r="B8243" t="str">
            <v>RETIRADA DE PISOS DE TACOS E PARQUETES DE MADEIRA</v>
          </cell>
          <cell r="C8243" t="str">
            <v>M2</v>
          </cell>
          <cell r="D8243">
            <v>7.62</v>
          </cell>
          <cell r="E8243">
            <v>15.42</v>
          </cell>
          <cell r="F8243">
            <v>23.04</v>
          </cell>
        </row>
        <row r="8244">
          <cell r="A8244" t="str">
            <v>AUX0237</v>
          </cell>
          <cell r="B8244" t="str">
            <v>RETIRADA DE TACOS DE MADEIRA</v>
          </cell>
          <cell r="C8244" t="str">
            <v>M2</v>
          </cell>
          <cell r="D8244">
            <v>12.73</v>
          </cell>
          <cell r="E8244">
            <v>25.72</v>
          </cell>
          <cell r="F8244">
            <v>38.450000000000003</v>
          </cell>
        </row>
        <row r="8245">
          <cell r="A8245" t="str">
            <v>AUX0238</v>
          </cell>
          <cell r="B8245" t="str">
            <v>RETIRADA DE SOALHO DE MADEIRA, EXCLUSIVE VIGAMENTO</v>
          </cell>
          <cell r="C8245" t="str">
            <v>M2</v>
          </cell>
          <cell r="D8245">
            <v>11.54</v>
          </cell>
          <cell r="E8245">
            <v>26.71</v>
          </cell>
          <cell r="F8245">
            <v>38.25</v>
          </cell>
        </row>
        <row r="8246">
          <cell r="A8246" t="str">
            <v>AUX0239</v>
          </cell>
          <cell r="B8246" t="str">
            <v>RETIRADA DE SOALHO DE MADEIRA, INCLUSIVE VIGAMENTO</v>
          </cell>
          <cell r="C8246" t="str">
            <v>M2</v>
          </cell>
          <cell r="D8246">
            <v>13.84</v>
          </cell>
          <cell r="E8246">
            <v>32.04</v>
          </cell>
          <cell r="F8246">
            <v>45.88</v>
          </cell>
        </row>
        <row r="8247">
          <cell r="A8247" t="str">
            <v>AUX2322</v>
          </cell>
          <cell r="B8247" t="str">
            <v>RETIRADA DE RODAPÉ DE MADEIRA</v>
          </cell>
          <cell r="C8247" t="str">
            <v>M</v>
          </cell>
          <cell r="D8247">
            <v>1.1599999999999999</v>
          </cell>
          <cell r="E8247">
            <v>2.25</v>
          </cell>
          <cell r="F8247">
            <v>3.41</v>
          </cell>
        </row>
        <row r="8248">
          <cell r="A8248" t="str">
            <v>AUX0241</v>
          </cell>
          <cell r="B8248" t="str">
            <v>RETIRADA DE RODAPÉS DE MADEIRA, INCLUSIVE CORDÃO</v>
          </cell>
          <cell r="C8248" t="str">
            <v>M</v>
          </cell>
          <cell r="D8248">
            <v>2.12</v>
          </cell>
          <cell r="E8248">
            <v>4.57</v>
          </cell>
          <cell r="F8248">
            <v>6.69</v>
          </cell>
        </row>
        <row r="8249">
          <cell r="A8249" t="str">
            <v>AUX0243</v>
          </cell>
          <cell r="B8249" t="str">
            <v>RECOLOCAÇÃO DE RODAPÉS DE MADEIRA, INCLUSIVE CORDÃO</v>
          </cell>
          <cell r="C8249" t="str">
            <v>M</v>
          </cell>
          <cell r="D8249">
            <v>7.15</v>
          </cell>
          <cell r="E8249">
            <v>17.010000000000002</v>
          </cell>
          <cell r="F8249">
            <v>24.16</v>
          </cell>
        </row>
        <row r="8250">
          <cell r="A8250" t="str">
            <v>AUX1674</v>
          </cell>
          <cell r="B8250" t="str">
            <v>RECOLOCAÇÃO DE TACOS DE MADEIRA</v>
          </cell>
          <cell r="C8250" t="str">
            <v>M2</v>
          </cell>
          <cell r="D8250">
            <v>43.81</v>
          </cell>
          <cell r="E8250">
            <v>65.900000000000006</v>
          </cell>
          <cell r="F8250">
            <v>109.71</v>
          </cell>
        </row>
        <row r="8251">
          <cell r="A8251" t="str">
            <v>AUX1675</v>
          </cell>
          <cell r="B8251" t="str">
            <v>RECOLOCAÇÃO DE SOALHO DE MADEIRA, EXCLUSIVE VIGAMENTO</v>
          </cell>
          <cell r="C8251" t="str">
            <v>M2</v>
          </cell>
          <cell r="D8251">
            <v>12.86</v>
          </cell>
          <cell r="E8251">
            <v>18.63</v>
          </cell>
          <cell r="F8251">
            <v>31.49</v>
          </cell>
        </row>
        <row r="8252">
          <cell r="A8252" t="str">
            <v>AUX1676</v>
          </cell>
          <cell r="B8252" t="str">
            <v>RECOLOCAÇÃO DE SOALHO DE MADEIRA, INCLUSIVE VIGAMENTO</v>
          </cell>
          <cell r="C8252" t="str">
            <v>M2</v>
          </cell>
          <cell r="D8252">
            <v>28.24</v>
          </cell>
          <cell r="E8252">
            <v>55.87</v>
          </cell>
          <cell r="F8252">
            <v>84.11</v>
          </cell>
        </row>
        <row r="8253">
          <cell r="A8253" t="str">
            <v>AUX0244</v>
          </cell>
          <cell r="B8253" t="str">
            <v>COLAGEM DE TACOS SOLTOS - COM FORNECIMENTO DE TACOS</v>
          </cell>
          <cell r="C8253" t="str">
            <v>M2</v>
          </cell>
          <cell r="D8253">
            <v>155.94</v>
          </cell>
          <cell r="E8253">
            <v>14.96</v>
          </cell>
          <cell r="F8253">
            <v>170.9</v>
          </cell>
        </row>
        <row r="8254">
          <cell r="A8254" t="str">
            <v>AUX0245</v>
          </cell>
          <cell r="B8254" t="str">
            <v>COLAGEM DE TACOS SOLTOS - SEM FORNECIMENTO DE TACOS</v>
          </cell>
          <cell r="C8254" t="str">
            <v>M2</v>
          </cell>
          <cell r="D8254">
            <v>18.82</v>
          </cell>
          <cell r="E8254">
            <v>14.96</v>
          </cell>
          <cell r="F8254">
            <v>33.78</v>
          </cell>
        </row>
        <row r="8255">
          <cell r="A8255" t="str">
            <v>AUX0246</v>
          </cell>
          <cell r="B8255" t="str">
            <v>REPREGAMENTO DE ASSOALHO DE MADEIRA</v>
          </cell>
          <cell r="C8255" t="str">
            <v>M2</v>
          </cell>
          <cell r="D8255">
            <v>3.91</v>
          </cell>
          <cell r="E8255">
            <v>5.27</v>
          </cell>
          <cell r="F8255">
            <v>9.18</v>
          </cell>
        </row>
        <row r="8256">
          <cell r="A8256" t="str">
            <v>AUX1960</v>
          </cell>
          <cell r="B8256" t="str">
            <v>PREPARO DE PISO PARA RECEBER REVESTIMENTO EM TACO: NATA DE CIMENTO, COLA PVA E ÁGUA - FORNECIMENTO E APLICAÇÃO (2 DEMÃOS)</v>
          </cell>
          <cell r="C8256" t="str">
            <v>M2</v>
          </cell>
          <cell r="D8256">
            <v>29.37</v>
          </cell>
          <cell r="E8256">
            <v>0</v>
          </cell>
          <cell r="F8256">
            <v>29.37</v>
          </cell>
        </row>
        <row r="8257">
          <cell r="A8257"/>
          <cell r="B8257" t="str">
            <v>CONTRAPISO - ARGAMASSA in loco</v>
          </cell>
          <cell r="C8257"/>
          <cell r="D8257"/>
          <cell r="E8257"/>
          <cell r="F8257"/>
        </row>
        <row r="8258">
          <cell r="A8258">
            <v>94438</v>
          </cell>
          <cell r="B8258" t="str">
            <v>(COMPOSIÇÃO REPRESENTATIVA) DO SERVIÇO DE CONTRAPISO EM ARGAMASSA TRAÇO 1:4 (CIM E AREIA), EM BETONEIRA 400 L, ESPESSURA 3 CM ÁREAS SECAS E 3 CM ÁREAS MOLHADAS, PARA EDIFICAÇÃO HABITACIONAL UNIFAMILIAR (CASA) E EDIFICAÇÃO PÚBLICA PADRÃO. AF_11/2014</v>
          </cell>
          <cell r="C8258" t="str">
            <v>M2</v>
          </cell>
          <cell r="D8258">
            <v>28.4</v>
          </cell>
          <cell r="E8258">
            <v>13.75</v>
          </cell>
          <cell r="F8258">
            <v>42.15</v>
          </cell>
        </row>
        <row r="8259">
          <cell r="A8259">
            <v>94439</v>
          </cell>
          <cell r="B8259" t="str">
            <v>(COMPOSIÇÃO REPRESENTATIVA) DO SERVIÇO DE CONTRAPISO EM ARGAMASSA TRAÇO 1:4 (CIM E AREIA), BETONEIRA 400 L, E = 4 CM ÁREAS SECAS E  MOLHADAS SOBRE LAJE , E = 3 CM ÁREAS MOLHADAS SOBRE IMPERMEABILIZAÇÃO, CASA E EDIFICAÇÃO PÚBLICA PADRÃO. AF_11/2014</v>
          </cell>
          <cell r="C8259" t="str">
            <v>M2</v>
          </cell>
          <cell r="D8259">
            <v>32.42</v>
          </cell>
          <cell r="E8259">
            <v>14.93</v>
          </cell>
          <cell r="F8259">
            <v>47.35</v>
          </cell>
        </row>
        <row r="8260">
          <cell r="A8260">
            <v>94782</v>
          </cell>
          <cell r="B8260" t="str">
            <v>(COMPOSIÇÃO REPRESENTATIVA) DO SERVIÇO DE CONTRAPISO EM ARGAMASSA TRAÇO 1:4 (CIM E AREIA), BETONEIRA 400 L, E = 4 CM ÁREAS SECAS E  MOLHADAS SOBRE LAJE , E = 3 CM ÁREAS MOLHADAS SOBRE IMPERMEABILIZAÇÃO, PARA EDIFICAÇÃO MULTIFAMILIAR. AF_11/2014</v>
          </cell>
          <cell r="C8260" t="str">
            <v>M2</v>
          </cell>
          <cell r="D8260">
            <v>32.54</v>
          </cell>
          <cell r="E8260">
            <v>13.78</v>
          </cell>
          <cell r="F8260">
            <v>46.32</v>
          </cell>
        </row>
        <row r="8261">
          <cell r="A8261">
            <v>94779</v>
          </cell>
          <cell r="B8261" t="str">
            <v>(COMPOSIÇÃO REPRESENTATIVA) DO SERVIÇO DE CONTRAPISO EM ARGAMASSA TRAÇO 1:4 (CIM E AREIA), EM BETONEIRA 400 L, ESPESSURA 3 CM ÁREAS SECAS E 3 CM ÁREAS MOLHADAS, PARA EDIFICAÇÃO HABITACIONAL MULTIFAMILIAR (PRÉDIO). AF_11/2014</v>
          </cell>
          <cell r="C8261" t="str">
            <v>M2</v>
          </cell>
          <cell r="D8261">
            <v>28.09</v>
          </cell>
          <cell r="E8261">
            <v>12.47</v>
          </cell>
          <cell r="F8261">
            <v>40.56</v>
          </cell>
        </row>
        <row r="8262">
          <cell r="A8262">
            <v>87620</v>
          </cell>
          <cell r="B8262" t="str">
            <v>CONTRAPISO EM ARGAMASSA TRAÇO 1:4 (CIMENTO E AREIA), PREPARO MECÂNICO COM BETONEIRA 400 L, APLICADO EM ÁREAS SECAS SOBRE LAJE, ADERIDO, ACABAMENTO NÃO REFORÇADO, ESPESSURA 2CM. AF_07/2021</v>
          </cell>
          <cell r="C8262" t="str">
            <v>M2</v>
          </cell>
          <cell r="D8262">
            <v>21.64</v>
          </cell>
          <cell r="E8262">
            <v>8.4600000000000009</v>
          </cell>
          <cell r="F8262">
            <v>30.1</v>
          </cell>
        </row>
        <row r="8263">
          <cell r="A8263">
            <v>87622</v>
          </cell>
          <cell r="B8263" t="str">
            <v>CONTRAPISO EM ARGAMASSA TRAÇO 1:4 (CIMENTO E AREIA), PREPARO MANUAL, APLICADO EM ÁREAS SECAS SOBRE LAJE, ADERIDO, ACABAMENTO NÃO REFORÇADO, ESPESSURA 2CM. AF_07/2021</v>
          </cell>
          <cell r="C8263" t="str">
            <v>M2</v>
          </cell>
          <cell r="D8263">
            <v>23.03</v>
          </cell>
          <cell r="E8263">
            <v>11.29</v>
          </cell>
          <cell r="F8263">
            <v>34.32</v>
          </cell>
        </row>
        <row r="8264">
          <cell r="A8264">
            <v>87630</v>
          </cell>
          <cell r="B8264" t="str">
            <v>CONTRAPISO EM ARGAMASSA TRAÇO 1:4 (CIMENTO E AREIA), PREPARO MECÂNICO COM BETONEIRA 400 L, APLICADO EM ÁREAS SECAS SOBRE LAJE, ADERIDO, ACABAMENTO NÃO REFORÇADO, ESPESSURA 3CM. AF_07/2021</v>
          </cell>
          <cell r="C8264" t="str">
            <v>M2</v>
          </cell>
          <cell r="D8264">
            <v>27.75</v>
          </cell>
          <cell r="E8264">
            <v>10.27</v>
          </cell>
          <cell r="F8264">
            <v>38.020000000000003</v>
          </cell>
        </row>
        <row r="8265">
          <cell r="A8265">
            <v>87632</v>
          </cell>
          <cell r="B8265" t="str">
            <v>CONTRAPISO EM ARGAMASSA TRAÇO 1:4 (CIMENTO E AREIA), PREPARO MANUAL, APLICADO EM ÁREAS SECAS SOBRE LAJE, ADERIDO, ACABAMENTO NÃO REFORÇADO, ESPESSURA 3CM. AF_07/2021</v>
          </cell>
          <cell r="C8265" t="str">
            <v>M2</v>
          </cell>
          <cell r="D8265">
            <v>29.69</v>
          </cell>
          <cell r="E8265">
            <v>14.2</v>
          </cell>
          <cell r="F8265">
            <v>43.89</v>
          </cell>
        </row>
        <row r="8266">
          <cell r="A8266">
            <v>87640</v>
          </cell>
          <cell r="B8266" t="str">
            <v>CONTRAPISO EM ARGAMASSA TRAÇO 1:4 (CIMENTO E AREIA), PREPARO MECÂNICO COM BETONEIRA 400 L, APLICADO EM ÁREAS SECAS SOBRE LAJE, ADERIDO, ACABAMENTO NÃO REFORÇADO, ESPESSURA 4CM. AF_07/2021</v>
          </cell>
          <cell r="C8266" t="str">
            <v>M2</v>
          </cell>
          <cell r="D8266">
            <v>32.75</v>
          </cell>
          <cell r="E8266">
            <v>11.75</v>
          </cell>
          <cell r="F8266">
            <v>44.5</v>
          </cell>
        </row>
        <row r="8267">
          <cell r="A8267">
            <v>87642</v>
          </cell>
          <cell r="B8267" t="str">
            <v>CONTRAPISO EM ARGAMASSA TRAÇO 1:4 (CIMENTO E AREIA), PREPARO MANUAL, APLICADO EM ÁREAS SECAS SOBRE LAJE, ADERIDO, ACABAMENTO NÃO REFORÇADO, ESPESSURA 4CM. AF_07/2021</v>
          </cell>
          <cell r="C8267" t="str">
            <v>M2</v>
          </cell>
          <cell r="D8267">
            <v>35.14</v>
          </cell>
          <cell r="E8267">
            <v>16.579999999999998</v>
          </cell>
          <cell r="F8267">
            <v>51.72</v>
          </cell>
        </row>
        <row r="8268">
          <cell r="A8268">
            <v>87680</v>
          </cell>
          <cell r="B8268" t="str">
            <v>CONTRAPISO EM ARGAMASSA TRAÇO 1:4 (CIMENTO E AREIA), PREPARO MECÂNICO COM BETONEIRA 400 L, APLICADO EM ÁREAS SECAS SOBRE LAJE, NÃO ADERIDO, ACABAMENTO NÃO REFORÇADO, ESPESSURA 4CM. AF_07/2021</v>
          </cell>
          <cell r="C8268" t="str">
            <v>M2</v>
          </cell>
          <cell r="D8268">
            <v>28.07</v>
          </cell>
          <cell r="E8268">
            <v>11.08</v>
          </cell>
          <cell r="F8268">
            <v>39.15</v>
          </cell>
        </row>
        <row r="8269">
          <cell r="A8269">
            <v>87682</v>
          </cell>
          <cell r="B8269" t="str">
            <v>CONTRAPISO EM ARGAMASSA TRAÇO 1:4 (CIMENTO E AREIA), PREPARO MANUAL, APLICADO EM ÁREAS SECAS SOBRE LAJE, NÃO ADERIDO, ACABAMENTO NÃO REFORÇADO, ESPESSURA 4CM. AF_07/2021</v>
          </cell>
          <cell r="C8269" t="str">
            <v>M2</v>
          </cell>
          <cell r="D8269">
            <v>30.45</v>
          </cell>
          <cell r="E8269">
            <v>15.92</v>
          </cell>
          <cell r="F8269">
            <v>46.37</v>
          </cell>
        </row>
        <row r="8270">
          <cell r="A8270">
            <v>87690</v>
          </cell>
          <cell r="B8270" t="str">
            <v>CONTRAPISO EM ARGAMASSA TRAÇO 1:4 (CIMENTO E AREIA), PREPARO MECÂNICO COM BETONEIRA 400 L, APLICADO EM ÁREAS SECAS SOBRE LAJE, NÃO ADERIDO, ACABAMENTO NÃO REFORÇADO, ESPESSURA 5CM. AF_07/2021</v>
          </cell>
          <cell r="C8270" t="str">
            <v>M2</v>
          </cell>
          <cell r="D8270">
            <v>32.159999999999997</v>
          </cell>
          <cell r="E8270">
            <v>12.71</v>
          </cell>
          <cell r="F8270">
            <v>44.87</v>
          </cell>
        </row>
        <row r="8271">
          <cell r="A8271">
            <v>87692</v>
          </cell>
          <cell r="B8271" t="str">
            <v>CONTRAPISO EM ARGAMASSA TRAÇO 1:4 (CIMENTO E AREIA), PREPARO MANUAL, APLICADO EM ÁREAS SECAS SOBRE LAJE, NÃO ADERIDO, ACABAMENTO NÃO REFORÇADO, ESPESSURA 5CM. AF_07/2021</v>
          </cell>
          <cell r="C8271" t="str">
            <v>M2</v>
          </cell>
          <cell r="D8271">
            <v>34.880000000000003</v>
          </cell>
          <cell r="E8271">
            <v>18.260000000000002</v>
          </cell>
          <cell r="F8271">
            <v>53.14</v>
          </cell>
        </row>
        <row r="8272">
          <cell r="A8272">
            <v>87700</v>
          </cell>
          <cell r="B8272" t="str">
            <v>CONTRAPISO EM ARGAMASSA TRAÇO 1:4 (CIMENTO E AREIA), PREPARO MECÂNICO COM BETONEIRA 400 L, APLICADO EM ÁREAS SECAS SOBRE LAJE, NÃO ADERIDO, ACABAMENTO NÃO REFORÇADO, ESPESSURA 6CM. AF_07/2021</v>
          </cell>
          <cell r="C8272" t="str">
            <v>M2</v>
          </cell>
          <cell r="D8272">
            <v>34.9</v>
          </cell>
          <cell r="E8272">
            <v>13.51</v>
          </cell>
          <cell r="F8272">
            <v>48.41</v>
          </cell>
        </row>
        <row r="8273">
          <cell r="A8273">
            <v>87702</v>
          </cell>
          <cell r="B8273" t="str">
            <v>CONTRAPISO EM ARGAMASSA TRAÇO 1:4 (CIMENTO E AREIA), PREPARO MANUAL, APLICADO EM ÁREAS SECAS SOBRE LAJE, NÃO ADERIDO, ACABAMENTO NÃO REFORÇADO, ESPESSURA 6CM. AF_07/2021</v>
          </cell>
          <cell r="C8273" t="str">
            <v>M2</v>
          </cell>
          <cell r="D8273">
            <v>37.869999999999997</v>
          </cell>
          <cell r="E8273">
            <v>19.54</v>
          </cell>
          <cell r="F8273">
            <v>57.41</v>
          </cell>
        </row>
        <row r="8274">
          <cell r="A8274">
            <v>87735</v>
          </cell>
          <cell r="B8274" t="str">
            <v>CONTRAPISO EM ARGAMASSA TRAÇO 1:4 (CIMENTO E AREIA), PREPARO MECÂNICO COM BETONEIRA 400 L, APLICADO EM ÁREAS MOLHADAS SOBRE LAJE, ADERIDO, ACABAMENTO NÃO REFORÇADO, ESPESSURA 2CM. AF_07/2021</v>
          </cell>
          <cell r="C8274" t="str">
            <v>M2</v>
          </cell>
          <cell r="D8274">
            <v>25.31</v>
          </cell>
          <cell r="E8274">
            <v>17.57</v>
          </cell>
          <cell r="F8274">
            <v>42.88</v>
          </cell>
        </row>
        <row r="8275">
          <cell r="A8275">
            <v>87737</v>
          </cell>
          <cell r="B8275" t="str">
            <v>CONTRAPISO EM ARGAMASSA TRAÇO 1:4 (CIMENTO E AREIA), PREPARO MANUAL, APLICADO EM ÁREAS MOLHADAS SOBRE LAJE, ADERIDO, ACABAMENTO NÃO REFORÇADO, ESPESSURA 2CM. AF_07/2021</v>
          </cell>
          <cell r="C8275" t="str">
            <v>M2</v>
          </cell>
          <cell r="D8275">
            <v>26.71</v>
          </cell>
          <cell r="E8275">
            <v>20.39</v>
          </cell>
          <cell r="F8275">
            <v>47.1</v>
          </cell>
        </row>
        <row r="8276">
          <cell r="A8276">
            <v>87745</v>
          </cell>
          <cell r="B8276" t="str">
            <v>CONTRAPISO EM ARGAMASSA TRAÇO 1:4 (CIMENTO E AREIA), PREPARO MECÂNICO COM BETONEIRA 400 L, APLICADO EM ÁREAS MOLHADAS SOBRE LAJE, ADERIDO, ACABAMENTO NÃO REFORÇADO, ESPESSURA 3CM. AF_07/2021</v>
          </cell>
          <cell r="C8276" t="str">
            <v>M2</v>
          </cell>
          <cell r="D8276">
            <v>31.43</v>
          </cell>
          <cell r="E8276">
            <v>19.37</v>
          </cell>
          <cell r="F8276">
            <v>50.8</v>
          </cell>
        </row>
        <row r="8277">
          <cell r="A8277">
            <v>87747</v>
          </cell>
          <cell r="B8277" t="str">
            <v>CONTRAPISO EM ARGAMASSA TRAÇO 1:4 (CIMENTO E AREIA), PREPARO MANUAL, APLICADO EM ÁREAS MOLHADAS SOBRE LAJE, ADERIDO, ACABAMENTO NÃO REFORÇADO, ESPESSURA 3CM. AF_07/2021</v>
          </cell>
          <cell r="C8277" t="str">
            <v>M2</v>
          </cell>
          <cell r="D8277">
            <v>33.380000000000003</v>
          </cell>
          <cell r="E8277">
            <v>23.29</v>
          </cell>
          <cell r="F8277">
            <v>56.67</v>
          </cell>
        </row>
        <row r="8278">
          <cell r="A8278">
            <v>87755</v>
          </cell>
          <cell r="B8278" t="str">
            <v>CONTRAPISO EM ARGAMASSA TRAÇO 1:4 (CIMENTO E AREIA), PREPARO MECÂNICO COM BETONEIRA 400 L, APLICADO EM ÁREAS MOLHADAS SOBRE IMPERMEABILIZAÇÃO, ACABAMENTO NÃO REFORÇADO, ESPESSURA 3CM. AF_07/2021</v>
          </cell>
          <cell r="C8278" t="str">
            <v>M2</v>
          </cell>
          <cell r="D8278">
            <v>27.68</v>
          </cell>
          <cell r="E8278">
            <v>20.18</v>
          </cell>
          <cell r="F8278">
            <v>47.86</v>
          </cell>
        </row>
        <row r="8279">
          <cell r="A8279">
            <v>87757</v>
          </cell>
          <cell r="B8279" t="str">
            <v>CONTRAPISO EM ARGAMASSA TRAÇO 1:4 (CIMENTO E AREIA), PREPARO MANUAL, APLICADO EM ÁREAS MOLHADAS SOBRE IMPERMEABILIZAÇÃO, ACABAMENTO NÃO REFORÇADO, ESPESSURA 3CM. AF_07/2021</v>
          </cell>
          <cell r="C8279" t="str">
            <v>M2</v>
          </cell>
          <cell r="D8279">
            <v>29.63</v>
          </cell>
          <cell r="E8279">
            <v>24.1</v>
          </cell>
          <cell r="F8279">
            <v>53.73</v>
          </cell>
        </row>
        <row r="8280">
          <cell r="A8280">
            <v>87765</v>
          </cell>
          <cell r="B8280" t="str">
            <v>CONTRAPISO EM ARGAMASSA TRAÇO 1:4 (CIMENTO E AREIA), PREPARO MECÂNICO COM BETONEIRA 400 L, APLICADO EM ÁREAS MOLHADAS SOBRE IMPERMEABILIZAÇÃO, ACABAMENTO NÃO REFORÇADO, ESPESSURA 4CM. AF_07/2021</v>
          </cell>
          <cell r="C8280" t="str">
            <v>M2</v>
          </cell>
          <cell r="D8280">
            <v>32.72</v>
          </cell>
          <cell r="E8280">
            <v>21.69</v>
          </cell>
          <cell r="F8280">
            <v>54.41</v>
          </cell>
        </row>
        <row r="8281">
          <cell r="A8281">
            <v>87767</v>
          </cell>
          <cell r="B8281" t="str">
            <v>CONTRAPISO EM ARGAMASSA TRAÇO 1:4 (CIMENTO E AREIA), PREPARO MANUAL, APLICADO EM ÁREAS MOLHADAS SOBRE IMPERMEABILIZAÇÃO, ACABAMENTO NÃO REFORÇADO, ESPESSURA 4CM. AF_07/2021</v>
          </cell>
          <cell r="C8281" t="str">
            <v>M2</v>
          </cell>
          <cell r="D8281">
            <v>35.119999999999997</v>
          </cell>
          <cell r="E8281">
            <v>26.51</v>
          </cell>
          <cell r="F8281">
            <v>61.63</v>
          </cell>
        </row>
        <row r="8282">
          <cell r="A8282"/>
          <cell r="B8282" t="str">
            <v>CONTRAPISO - ARGAMASSA PRONTA</v>
          </cell>
          <cell r="C8282"/>
          <cell r="D8282"/>
          <cell r="E8282"/>
          <cell r="F8282"/>
        </row>
        <row r="8283">
          <cell r="A8283">
            <v>87623</v>
          </cell>
          <cell r="B8283" t="str">
            <v>CONTRAPISO EM ARGAMASSA PRONTA, PREPARO MECÂNICO COM MISTURADOR 300 KG, APLICADO EM ÁREAS SECAS SOBRE LAJE, ADERIDO, ACABAMENTO NÃO REFORÇADO, ESPESSURA 2CM. AF_07/2021</v>
          </cell>
          <cell r="C8283" t="str">
            <v>M2</v>
          </cell>
          <cell r="D8283">
            <v>60.87</v>
          </cell>
          <cell r="E8283">
            <v>8.0500000000000007</v>
          </cell>
          <cell r="F8283">
            <v>68.92</v>
          </cell>
        </row>
        <row r="8284">
          <cell r="A8284">
            <v>87624</v>
          </cell>
          <cell r="B8284" t="str">
            <v>CONTRAPISO EM ARGAMASSA PRONTA, PREPARO MECÂNICO COM MISTURADOR 300 KG, APLICADO EM ÁREAS SECAS SOBRE LAJE, ADERIDO, ACABAMENTO NÃO REFORÇADO, ESPESSURA 2CM. AF_07/2021</v>
          </cell>
          <cell r="C8284" t="str">
            <v>M2</v>
          </cell>
          <cell r="D8284">
            <v>63.86</v>
          </cell>
          <cell r="E8284">
            <v>12.44</v>
          </cell>
          <cell r="F8284">
            <v>76.3</v>
          </cell>
        </row>
        <row r="8285">
          <cell r="A8285">
            <v>87633</v>
          </cell>
          <cell r="B8285" t="str">
            <v>CONTRAPISO EM ARGAMASSA PRONTA, PREPARO MECÂNICO COM MISTURADOR 300 KG, APLICADO EM ÁREAS SECAS SOBRE LAJE, ADERIDO, ACABAMENTO NÃO REFORÇADO, ESPESSURA 3CM. AF_07/2021</v>
          </cell>
          <cell r="C8285" t="str">
            <v>M2</v>
          </cell>
          <cell r="D8285">
            <v>82.29</v>
          </cell>
          <cell r="E8285">
            <v>9.6999999999999993</v>
          </cell>
          <cell r="F8285">
            <v>91.99</v>
          </cell>
        </row>
        <row r="8286">
          <cell r="A8286">
            <v>87634</v>
          </cell>
          <cell r="B8286" t="str">
            <v>CONTRAPISO EM ARGAMASSA PRONTA, PREPARO MANUAL, APLICADO EM ÁREAS SECAS SOBRE LAJE, ADERIDO, ACABAMENTO NÃO REFORÇADO, ESPESSURA 3CM. AF_07/2021</v>
          </cell>
          <cell r="C8286" t="str">
            <v>M2</v>
          </cell>
          <cell r="D8286">
            <v>86.45</v>
          </cell>
          <cell r="E8286">
            <v>15.8</v>
          </cell>
          <cell r="F8286">
            <v>102.25</v>
          </cell>
        </row>
        <row r="8287">
          <cell r="A8287">
            <v>87643</v>
          </cell>
          <cell r="B8287" t="str">
            <v>CONTRAPISO EM ARGAMASSA PRONTA, PREPARO MECÂNICO COM MISTURADOR 300 KG, APLICADO EM ÁREAS SECAS SOBRE LAJE, ADERIDO, ACABAMENTO NÃO REFORÇADO, ESPESSURA 4CM. AF_07/2021</v>
          </cell>
          <cell r="C8287" t="str">
            <v>M2</v>
          </cell>
          <cell r="D8287">
            <v>99.82</v>
          </cell>
          <cell r="E8287">
            <v>11.05</v>
          </cell>
          <cell r="F8287">
            <v>110.87</v>
          </cell>
        </row>
        <row r="8288">
          <cell r="A8288">
            <v>87644</v>
          </cell>
          <cell r="B8288" t="str">
            <v>CONTRAPISO EM ARGAMASSA PRONTA, PREPARO MANUAL, APLICADO EM ÁREAS SECAS SOBRE LAJE, ADERIDO, ACABAMENTO NÃO REFORÇADO, ESPESSURA 4CM. AF_07/2021</v>
          </cell>
          <cell r="C8288" t="str">
            <v>M2</v>
          </cell>
          <cell r="D8288">
            <v>104.93</v>
          </cell>
          <cell r="E8288">
            <v>18.559999999999999</v>
          </cell>
          <cell r="F8288">
            <v>123.49</v>
          </cell>
        </row>
        <row r="8289">
          <cell r="A8289">
            <v>87683</v>
          </cell>
          <cell r="B8289" t="str">
            <v>CONTRAPISO EM ARGAMASSA PRONTA, PREPARO MECÂNICO COM MISTURADOR 300 KG, APLICADO EM ÁREAS SECAS SOBRE LAJE, NÃO ADERIDO, ACABAMENTO NÃO REFORÇADO, ESPESSURA 4CM. AF_07/2021</v>
          </cell>
          <cell r="C8289" t="str">
            <v>M2</v>
          </cell>
          <cell r="D8289">
            <v>95.14</v>
          </cell>
          <cell r="E8289">
            <v>10.38</v>
          </cell>
          <cell r="F8289">
            <v>105.52</v>
          </cell>
        </row>
        <row r="8290">
          <cell r="A8290">
            <v>87684</v>
          </cell>
          <cell r="B8290" t="str">
            <v>CONTRAPISO EM ARGAMASSA PRONTA, PREPARO MANUAL, APLICADO EM ÁREAS SECAS SOBRE LAJE, NÃO ADERIDO, ACABAMENTO NÃO REFORÇADO, ESPESSURA 4CM. AF_07/2021</v>
          </cell>
          <cell r="C8290" t="str">
            <v>M2</v>
          </cell>
          <cell r="D8290">
            <v>100.25</v>
          </cell>
          <cell r="E8290">
            <v>17.89</v>
          </cell>
          <cell r="F8290">
            <v>118.14</v>
          </cell>
        </row>
        <row r="8291">
          <cell r="A8291">
            <v>87693</v>
          </cell>
          <cell r="B8291" t="str">
            <v>CONTRAPISO EM ARGAMASSA PRONTA, PREPARO MECÂNICO COM MISTURADOR 300 KG, APLICADO EM ÁREAS SECAS SOBRE LAJE, NÃO ADERIDO, ESPESSURA 5CM. AF_07/2021</v>
          </cell>
          <cell r="C8291" t="str">
            <v>M2</v>
          </cell>
          <cell r="D8291">
            <v>108.97</v>
          </cell>
          <cell r="E8291">
            <v>11.92</v>
          </cell>
          <cell r="F8291">
            <v>120.89</v>
          </cell>
        </row>
        <row r="8292">
          <cell r="A8292">
            <v>87694</v>
          </cell>
          <cell r="B8292" t="str">
            <v>CONTRAPISO EM ARGAMASSA PRONTA, PREPARO MANUAL, APLICADO EM ÁREAS SECAS SOBRE LAJE, NÃO ADERIDO, ACABAMENTO NÃO REFORÇADO, ESPESSURA 5CM. AF_07/2021</v>
          </cell>
          <cell r="C8292" t="str">
            <v>M2</v>
          </cell>
          <cell r="D8292">
            <v>114.82</v>
          </cell>
          <cell r="E8292">
            <v>20.52</v>
          </cell>
          <cell r="F8292">
            <v>135.34</v>
          </cell>
        </row>
        <row r="8293">
          <cell r="A8293">
            <v>87703</v>
          </cell>
          <cell r="B8293" t="str">
            <v>CONTRAPISO EM ARGAMASSA PRONTA, PREPARO MECÂNICO COM MISTURADOR 300 KG, APLICADO EM ÁREAS SECAS SOBRE LAJE, NÃO ADERIDO, ACABAMENTO NÃO REFORÇADO, ESPESSURA 6CM. AF_07/2021</v>
          </cell>
          <cell r="C8293" t="str">
            <v>M2</v>
          </cell>
          <cell r="D8293">
            <v>118.54</v>
          </cell>
          <cell r="E8293">
            <v>12.65</v>
          </cell>
          <cell r="F8293">
            <v>131.19</v>
          </cell>
        </row>
        <row r="8294">
          <cell r="A8294">
            <v>87704</v>
          </cell>
          <cell r="B8294" t="str">
            <v>CONTRAPISO EM ARGAMASSA PRONTA, PREPARO MANUAL, APLICADO EM ÁREAS SECAS SOBRE LAJE, NÃO ADERIDO, ACABAMENTO NÃO REFORÇADO, ESPESSURA 6CM. AF_07/2021</v>
          </cell>
          <cell r="C8294" t="str">
            <v>M2</v>
          </cell>
          <cell r="D8294">
            <v>124.91</v>
          </cell>
          <cell r="E8294">
            <v>22.01</v>
          </cell>
          <cell r="F8294">
            <v>146.91999999999999</v>
          </cell>
        </row>
        <row r="8295">
          <cell r="A8295">
            <v>87738</v>
          </cell>
          <cell r="B8295" t="str">
            <v>CONTRAPISO EM ARGAMASSA PRONTA, PREPARO MECÂNICO COM MISTURADOR 300 KG, APLICADO EM ÁREAS MOLHADAS SOBRE LAJE, ADERIDO, ACABAMENTO NÃO REFORÇADO, ESPESSURA 2CM. AF_07/2021</v>
          </cell>
          <cell r="C8295" t="str">
            <v>M2</v>
          </cell>
          <cell r="D8295">
            <v>64.55</v>
          </cell>
          <cell r="E8295">
            <v>17.149999999999999</v>
          </cell>
          <cell r="F8295">
            <v>81.7</v>
          </cell>
        </row>
        <row r="8296">
          <cell r="A8296">
            <v>87739</v>
          </cell>
          <cell r="B8296" t="str">
            <v>CONTRAPISO EM ARGAMASSA PRONTA, PREPARO MANUAL, APLICADO EM ÁREAS MOLHADAS SOBRE LAJE, ADERIDO, ACABAMENTO NÃO REFORÇADO, ESPESSURA 2CM. AF_07/2021</v>
          </cell>
          <cell r="C8296" t="str">
            <v>M2</v>
          </cell>
          <cell r="D8296">
            <v>67.540000000000006</v>
          </cell>
          <cell r="E8296">
            <v>21.54</v>
          </cell>
          <cell r="F8296">
            <v>89.08</v>
          </cell>
        </row>
        <row r="8297">
          <cell r="A8297">
            <v>87748</v>
          </cell>
          <cell r="B8297" t="str">
            <v>CONTRAPISO EM ARGAMASSA PRONTA, PREPARO MECÂNICO COM MISTURADOR 300 KG, APLICADO EM ÁREAS MOLHADAS SOBRE LAJE, ADERIDO, ACABAMENTO NÃO REFORÇADO, ESPESSURA 3CM. AF_07/2021</v>
          </cell>
          <cell r="C8297" t="str">
            <v>M2</v>
          </cell>
          <cell r="D8297">
            <v>85.98</v>
          </cell>
          <cell r="E8297">
            <v>18.79</v>
          </cell>
          <cell r="F8297">
            <v>104.77</v>
          </cell>
        </row>
        <row r="8298">
          <cell r="A8298">
            <v>87749</v>
          </cell>
          <cell r="B8298" t="str">
            <v>CONTRAPISO EM ARGAMASSA PRONTA, PREPARO MANUAL, APLICADO EM ÁREAS MOLHADAS SOBRE LAJE, ADERIDO, ACABAMENTO NÃO REFORÇADO, ESPESSURA 3CM. AF_07/2021</v>
          </cell>
          <cell r="C8298" t="str">
            <v>M2</v>
          </cell>
          <cell r="D8298">
            <v>90.14</v>
          </cell>
          <cell r="E8298">
            <v>24.89</v>
          </cell>
          <cell r="F8298">
            <v>115.03</v>
          </cell>
        </row>
        <row r="8299">
          <cell r="A8299">
            <v>87758</v>
          </cell>
          <cell r="B8299" t="str">
            <v>CONTRAPISO EM ARGAMASSA PRONTA, PREPARO MECÂNICO COM MISTURADOR 300 KG, APLICADO EM ÁREAS MOLHADAS SOBRE IMPERMEABILIZAÇÃO, ACABAMENTO NÃO REFORÇADO, ESPESSURA 3CM. AF_07/2021</v>
          </cell>
          <cell r="C8299" t="str">
            <v>M2</v>
          </cell>
          <cell r="D8299">
            <v>82.23</v>
          </cell>
          <cell r="E8299">
            <v>19.600000000000001</v>
          </cell>
          <cell r="F8299">
            <v>101.83</v>
          </cell>
        </row>
        <row r="8300">
          <cell r="A8300">
            <v>87759</v>
          </cell>
          <cell r="B8300" t="str">
            <v>CONTRAPISO EM ARGAMASSA PRONTA, PREPARO MANUAL, APLICADO EM ÁREAS MOLHADAS SOBRE IMPERMEABILIZAÇÃO, ACABAMENTO NÃO REFORÇADO, ESPESSURA 3CM. AF_07/2021</v>
          </cell>
          <cell r="C8300" t="str">
            <v>M2</v>
          </cell>
          <cell r="D8300">
            <v>86.39</v>
          </cell>
          <cell r="E8300">
            <v>25.7</v>
          </cell>
          <cell r="F8300">
            <v>112.09</v>
          </cell>
        </row>
        <row r="8301">
          <cell r="A8301">
            <v>87768</v>
          </cell>
          <cell r="B8301" t="str">
            <v>CONTRAPISO EM ARGAMASSA PRONTA, PREPARO MECÂNICO COM MISTURADOR 300 KG, APLICADO EM ÁREAS MOLHADAS SOBRE IMPERMEABILIZAÇÃO, ACABAMENTO NÃO REFORÇADO, ESPESSURA 4CM. AF_07/2021</v>
          </cell>
          <cell r="C8301" t="str">
            <v>M2</v>
          </cell>
          <cell r="D8301">
            <v>99.81</v>
          </cell>
          <cell r="E8301">
            <v>20.97</v>
          </cell>
          <cell r="F8301">
            <v>120.78</v>
          </cell>
        </row>
        <row r="8302">
          <cell r="A8302">
            <v>87769</v>
          </cell>
          <cell r="B8302" t="str">
            <v>CONTRAPISO EM ARGAMASSA PRONTA, PREPARO MANUAL, APLICADO EM ÁREAS MOLHADAS SOBRE IMPERMEABILIZAÇÃO, ACABAMENTO NÃO REFORÇADO, ESPESSURA 4CM. AF_07/2021</v>
          </cell>
          <cell r="C8302" t="str">
            <v>M2</v>
          </cell>
          <cell r="D8302">
            <v>104.91</v>
          </cell>
          <cell r="E8302">
            <v>28.49</v>
          </cell>
          <cell r="F8302">
            <v>133.4</v>
          </cell>
        </row>
        <row r="8303">
          <cell r="A8303"/>
          <cell r="B8303" t="str">
            <v>CONTRAPISO - AUTONIVELANTE</v>
          </cell>
          <cell r="C8303"/>
          <cell r="D8303"/>
          <cell r="E8303"/>
          <cell r="F8303"/>
        </row>
        <row r="8304">
          <cell r="A8304">
            <v>88470</v>
          </cell>
          <cell r="B8304" t="str">
            <v>CONTRAPISO COM ARGAMASSA AUTONIVELANTE, APLICADO SOBRE LAJE, NÃO ADERIDO, ESPESSURA 3CM. AF_07/2021</v>
          </cell>
          <cell r="C8304" t="str">
            <v>M2</v>
          </cell>
          <cell r="D8304">
            <v>20.079999999999998</v>
          </cell>
          <cell r="E8304">
            <v>2.37</v>
          </cell>
          <cell r="F8304">
            <v>22.45</v>
          </cell>
        </row>
        <row r="8305">
          <cell r="A8305">
            <v>88471</v>
          </cell>
          <cell r="B8305" t="str">
            <v>CONTRAPISO COM ARGAMASSA AUTONIVELANTE, APLICADO SOBRE LAJE, NÃO ADERIDO, ESPESSURA 4CM. AF_07/2021</v>
          </cell>
          <cell r="C8305" t="str">
            <v>M2</v>
          </cell>
          <cell r="D8305">
            <v>24.89</v>
          </cell>
          <cell r="E8305">
            <v>3.3</v>
          </cell>
          <cell r="F8305">
            <v>28.19</v>
          </cell>
        </row>
        <row r="8306">
          <cell r="A8306">
            <v>88472</v>
          </cell>
          <cell r="B8306" t="str">
            <v>CONTRAPISO COM ARGAMASSA AUTONIVELANTE, APLICADO SOBRE LAJE, NÃO ADERIDO, ESPESSURA 5CM. AF_07/2021</v>
          </cell>
          <cell r="C8306" t="str">
            <v>M2</v>
          </cell>
          <cell r="D8306">
            <v>28.74</v>
          </cell>
          <cell r="E8306">
            <v>4.01</v>
          </cell>
          <cell r="F8306">
            <v>32.75</v>
          </cell>
        </row>
        <row r="8307">
          <cell r="A8307">
            <v>88476</v>
          </cell>
          <cell r="B8307" t="str">
            <v>CONTRAPISO COM ARGAMASSA AUTONIVELANTE, APLICADO SOBRE LAJE, ADERIDO, ESPESSURA 2CM. AF_07/2021</v>
          </cell>
          <cell r="C8307" t="str">
            <v>M2</v>
          </cell>
          <cell r="D8307">
            <v>18.45</v>
          </cell>
          <cell r="E8307">
            <v>1.5</v>
          </cell>
          <cell r="F8307">
            <v>19.95</v>
          </cell>
        </row>
        <row r="8308">
          <cell r="A8308">
            <v>88477</v>
          </cell>
          <cell r="B8308" t="str">
            <v>CONTRAPISO COM ARGAMASSA AUTONIVELANTE, APLICADO SOBRE LAJE, ADERIDO, ESPESSURA 3CM. AF_07/2021</v>
          </cell>
          <cell r="C8308" t="str">
            <v>M2</v>
          </cell>
          <cell r="D8308">
            <v>24.33</v>
          </cell>
          <cell r="E8308">
            <v>2.86</v>
          </cell>
          <cell r="F8308">
            <v>27.19</v>
          </cell>
        </row>
        <row r="8309">
          <cell r="A8309">
            <v>88478</v>
          </cell>
          <cell r="B8309" t="str">
            <v>CONTRAPISO COM ARGAMASSA AUTONIVELANTE, APLICADO SOBRE LAJE, ADERIDO, ESPESSURA 4CM. AF_07/2021</v>
          </cell>
          <cell r="C8309" t="str">
            <v>M2</v>
          </cell>
          <cell r="D8309">
            <v>29.21</v>
          </cell>
          <cell r="E8309">
            <v>3.96</v>
          </cell>
          <cell r="F8309">
            <v>33.17</v>
          </cell>
        </row>
        <row r="8310">
          <cell r="A8310"/>
          <cell r="B8310" t="str">
            <v>CONTRAPISO - ACÚSTICO</v>
          </cell>
          <cell r="C8310"/>
          <cell r="D8310"/>
          <cell r="E8310"/>
          <cell r="F8310"/>
        </row>
        <row r="8311">
          <cell r="A8311">
            <v>90930</v>
          </cell>
          <cell r="B8311" t="str">
            <v>CONTRAPISO ACÚSTICO EM ARGAMASSA TRAÇO 1:4 (CIMENTO E AREIA), PREPARO MECÂNICO COM BETONEIRA 400L, APLICADO EM ÁREAS SECAS, ACABAMENTO NÃO REFORÇADO, ESPESSURA 5CM. AF_07/2021</v>
          </cell>
          <cell r="C8311" t="str">
            <v>M2</v>
          </cell>
          <cell r="D8311">
            <v>58.2</v>
          </cell>
          <cell r="E8311">
            <v>17.57</v>
          </cell>
          <cell r="F8311">
            <v>75.77</v>
          </cell>
        </row>
        <row r="8312">
          <cell r="A8312">
            <v>90932</v>
          </cell>
          <cell r="B8312" t="str">
            <v>CONTRAPISO ACÚSTICO EM ARGAMASSA TRAÇO 1:4 (CIMENTO E AREIA), PREPARO MANUAL, APLICADO EM ÁREAS SECAS, ACABAMENTO NÃO REFORÇADO, ESPESSURA 5CM. AF_07/2021</v>
          </cell>
          <cell r="C8312" t="str">
            <v>M2</v>
          </cell>
          <cell r="D8312">
            <v>60.93</v>
          </cell>
          <cell r="E8312">
            <v>23.11</v>
          </cell>
          <cell r="F8312">
            <v>84.04</v>
          </cell>
        </row>
        <row r="8313">
          <cell r="A8313">
            <v>90933</v>
          </cell>
          <cell r="B8313" t="str">
            <v>CONTRAPISO ACÚSTICO EM ARGAMASSA PRONTA, PREPARO MECÂNICO COM MISTURADOR 300 KG, APLICADO EM ÁREAS SECAS, ACABAMENTO NÃO REFORÇADO, ESPESSURA 5CM. AF_07/2021</v>
          </cell>
          <cell r="C8313" t="str">
            <v>M2</v>
          </cell>
          <cell r="D8313">
            <v>135</v>
          </cell>
          <cell r="E8313">
            <v>16.79</v>
          </cell>
          <cell r="F8313">
            <v>151.79</v>
          </cell>
        </row>
        <row r="8314">
          <cell r="A8314">
            <v>90934</v>
          </cell>
          <cell r="B8314" t="str">
            <v>CONTRAPISO ACÚSTICO EM ARGAMASSA PRONTA, PREPARO MANUAL, APLICADO EM ÁREAS SECAS, ACABAMENTO NÃO REFORÇADO, ESPESSURA 5CM. AF_07/2021</v>
          </cell>
          <cell r="C8314" t="str">
            <v>M2</v>
          </cell>
          <cell r="D8314">
            <v>140.85</v>
          </cell>
          <cell r="E8314">
            <v>25.39</v>
          </cell>
          <cell r="F8314">
            <v>166.24</v>
          </cell>
        </row>
        <row r="8315">
          <cell r="A8315">
            <v>90940</v>
          </cell>
          <cell r="B8315" t="str">
            <v>CONTRAPISO ACÚSTICO EM ARGAMASSA TRAÇO 1:4 (CIMENTO E AREIA), PREPARO MECÂNICO COM BETONEIRA 400L, APLICADO EM ÁREAS SECAS, ACABAMENTO NÃO REFORÇADO, ESPESSURA 6CM. AF_07/2021</v>
          </cell>
          <cell r="C8315" t="str">
            <v>M2</v>
          </cell>
          <cell r="D8315">
            <v>61.32</v>
          </cell>
          <cell r="E8315">
            <v>19.37</v>
          </cell>
          <cell r="F8315">
            <v>80.69</v>
          </cell>
        </row>
        <row r="8316">
          <cell r="A8316">
            <v>90942</v>
          </cell>
          <cell r="B8316" t="str">
            <v>CONTRAPISO ACÚSTICO EM ARGAMASSA TRAÇO 1:4 (CIMENTO E AREIA), PREPARO MANUAL, APLICADO EM ÁREAS SECAS, ACABAMENTO NÃO REFORÇADO, ESPESSURA 6CM. AF_07/2021</v>
          </cell>
          <cell r="C8316" t="str">
            <v>M2</v>
          </cell>
          <cell r="D8316">
            <v>64.3</v>
          </cell>
          <cell r="E8316">
            <v>25.39</v>
          </cell>
          <cell r="F8316">
            <v>89.69</v>
          </cell>
        </row>
        <row r="8317">
          <cell r="A8317">
            <v>90943</v>
          </cell>
          <cell r="B8317" t="str">
            <v>CONTRAPISO ACÚSTICO EM ARGAMASSA PRONTA, PREPARO MECÂNICO COM MISTURADOR 300 KG, APLICADO EM ÁREAS SECAS, ACABAMENTO NÃO REFORÇADO, ESPESSURA 6CM. AF_07/2021</v>
          </cell>
          <cell r="C8317" t="str">
            <v>M2</v>
          </cell>
          <cell r="D8317">
            <v>144.96</v>
          </cell>
          <cell r="E8317">
            <v>18.510000000000002</v>
          </cell>
          <cell r="F8317">
            <v>163.47</v>
          </cell>
        </row>
        <row r="8318">
          <cell r="A8318">
            <v>90944</v>
          </cell>
          <cell r="B8318" t="str">
            <v>CONTRAPISO ACÚSTICO EM ARGAMASSA PRONTA, PREPARO MANUAL, APLICADO EM ÁREAS SECA, ACABAMENTO NÃO REFORÇADO, ESPESSURA 6CM. AF_07/2021</v>
          </cell>
          <cell r="C8318" t="str">
            <v>M2</v>
          </cell>
          <cell r="D8318">
            <v>151.33000000000001</v>
          </cell>
          <cell r="E8318">
            <v>27.87</v>
          </cell>
          <cell r="F8318">
            <v>179.2</v>
          </cell>
        </row>
        <row r="8319">
          <cell r="A8319">
            <v>90950</v>
          </cell>
          <cell r="B8319" t="str">
            <v>CONTRAPISO ACÚSTICO EM ARGAMASSA TRAÇO 1:4 (CIMENTO E AREIA), PREPARO MECÂNICO COM BETONEIRA 400L, APLICADO EM ÁREAS SECAS, ACABAMENTO NÃO REFORÇADO, ESPESSURA 7CM. AF_07/2021</v>
          </cell>
          <cell r="C8319" t="str">
            <v>M2</v>
          </cell>
          <cell r="D8319">
            <v>67.040000000000006</v>
          </cell>
          <cell r="E8319">
            <v>22.62</v>
          </cell>
          <cell r="F8319">
            <v>89.66</v>
          </cell>
        </row>
        <row r="8320">
          <cell r="A8320">
            <v>90952</v>
          </cell>
          <cell r="B8320" t="str">
            <v>CONTRAPISO ACÚSTICO EM ARGAMASSA TRAÇO 1:4 (CIMENTO E AREIA), PREPARO MANUAL, APLICADO EM ÁREAS SECAS, ACABAMENTO NÃO REFORÇADO, ESPESSURA 7CM. AF_07/2021</v>
          </cell>
          <cell r="C8320" t="str">
            <v>M2</v>
          </cell>
          <cell r="D8320">
            <v>70.459999999999994</v>
          </cell>
          <cell r="E8320">
            <v>29.55</v>
          </cell>
          <cell r="F8320">
            <v>100.01</v>
          </cell>
        </row>
        <row r="8321">
          <cell r="A8321">
            <v>90953</v>
          </cell>
          <cell r="B8321" t="str">
            <v>CONTRAPISO ACÚSTICO EM ARGAMASSA PRONTA, PREPARO MECÂNICO COM MISTURADOR 300 KG, APLICADO EM ÁREAS SECAS, ACABAMENTO NÃO REFORÇADO, ESPESSURA 7CM. AF_07/2021</v>
          </cell>
          <cell r="C8321" t="str">
            <v>M2</v>
          </cell>
          <cell r="D8321">
            <v>163.19999999999999</v>
          </cell>
          <cell r="E8321">
            <v>21.63</v>
          </cell>
          <cell r="F8321">
            <v>184.83</v>
          </cell>
        </row>
        <row r="8322">
          <cell r="A8322">
            <v>90954</v>
          </cell>
          <cell r="B8322" t="str">
            <v>CONTRAPISO ACÚSTICO EM ARGAMASSA PRONTA, PREPARO MANUAL, APLICADO EM ÁREAS SECAS, ACABAMENTO NÃO REFORÇADO, ESPESSURA 7CM. AF_07/2021</v>
          </cell>
          <cell r="C8322" t="str">
            <v>M2</v>
          </cell>
          <cell r="D8322">
            <v>170.54</v>
          </cell>
          <cell r="E8322">
            <v>32.39</v>
          </cell>
          <cell r="F8322">
            <v>202.93</v>
          </cell>
        </row>
        <row r="8323">
          <cell r="A8323"/>
          <cell r="B8323" t="str">
            <v>PREPARO DE CONTRAPISO</v>
          </cell>
          <cell r="C8323"/>
          <cell r="D8323"/>
          <cell r="E8323"/>
          <cell r="F8323"/>
        </row>
        <row r="8324">
          <cell r="A8324">
            <v>101748</v>
          </cell>
          <cell r="B8324" t="str">
            <v>PREPARO DE CONTRAPISO COM POLITRIZ. AF_09/2020</v>
          </cell>
          <cell r="C8324" t="str">
            <v>M2</v>
          </cell>
          <cell r="D8324">
            <v>1.1200000000000001</v>
          </cell>
          <cell r="E8324">
            <v>2.64</v>
          </cell>
          <cell r="F8324">
            <v>3.76</v>
          </cell>
        </row>
        <row r="8325">
          <cell r="A8325"/>
          <cell r="B8325" t="str">
            <v>PISO ELEVADO</v>
          </cell>
          <cell r="C8325"/>
          <cell r="D8325"/>
          <cell r="E8325"/>
          <cell r="F8325"/>
        </row>
        <row r="8326">
          <cell r="A8326">
            <v>98678</v>
          </cell>
          <cell r="B8326" t="str">
            <v>PISO ELEVADO COM ESTRUTURA EM AÇO, COMPOSTO POR PEDESTAIS E LONGARINAS. AF_09/2020</v>
          </cell>
          <cell r="C8326" t="str">
            <v>M2</v>
          </cell>
          <cell r="D8326">
            <v>413.18</v>
          </cell>
          <cell r="E8326">
            <v>11.74</v>
          </cell>
          <cell r="F8326">
            <v>424.92</v>
          </cell>
        </row>
        <row r="8327">
          <cell r="A8327"/>
          <cell r="B8327" t="str">
            <v>PISO EM MADEIRA</v>
          </cell>
          <cell r="C8327"/>
          <cell r="D8327"/>
          <cell r="E8327"/>
          <cell r="F8327"/>
        </row>
        <row r="8328">
          <cell r="A8328">
            <v>101729</v>
          </cell>
          <cell r="B8328" t="str">
            <v>PISO EM TACO DE MADEIRA 7X42CM, FIXADO COM COLA BASE DE PVA. AF_09/2020</v>
          </cell>
          <cell r="C8328" t="str">
            <v>M2</v>
          </cell>
          <cell r="D8328">
            <v>164.22</v>
          </cell>
          <cell r="E8328">
            <v>10.82</v>
          </cell>
          <cell r="F8328">
            <v>175.04</v>
          </cell>
        </row>
        <row r="8329">
          <cell r="A8329">
            <v>101751</v>
          </cell>
          <cell r="B8329" t="str">
            <v>PISO EM TACO DE MADEIRA 7X21CM, FIXADO COM COLA BASE DE PVA. AF_09/2020</v>
          </cell>
          <cell r="C8329" t="str">
            <v>M2</v>
          </cell>
          <cell r="D8329">
            <v>166.17</v>
          </cell>
          <cell r="E8329">
            <v>15.72</v>
          </cell>
          <cell r="F8329">
            <v>181.89</v>
          </cell>
        </row>
        <row r="8330">
          <cell r="A8330">
            <v>101746</v>
          </cell>
          <cell r="B8330" t="str">
            <v>ASSOALHO DE MADEIRA. AF_09/2020</v>
          </cell>
          <cell r="C8330" t="str">
            <v>M2</v>
          </cell>
          <cell r="D8330">
            <v>252.22</v>
          </cell>
          <cell r="E8330">
            <v>12.62</v>
          </cell>
          <cell r="F8330">
            <v>264.83999999999997</v>
          </cell>
        </row>
        <row r="8331">
          <cell r="A8331">
            <v>101738</v>
          </cell>
          <cell r="B8331" t="str">
            <v>RODAPÉ EM MADEIRA, ALTURA 7CM, FIXADO COM COLA. AF_09/2020</v>
          </cell>
          <cell r="C8331" t="str">
            <v>M</v>
          </cell>
          <cell r="D8331">
            <v>18.47</v>
          </cell>
          <cell r="E8331">
            <v>9.93</v>
          </cell>
          <cell r="F8331">
            <v>28.4</v>
          </cell>
        </row>
        <row r="8332">
          <cell r="A8332">
            <v>101739</v>
          </cell>
          <cell r="B8332" t="str">
            <v>RODAPÉ EM MADEIRA, ALTURA 7CM, FIXADO COM COLA E PARAFUSOS. AF_09/2020</v>
          </cell>
          <cell r="C8332" t="str">
            <v>M</v>
          </cell>
          <cell r="D8332">
            <v>20.329999999999998</v>
          </cell>
          <cell r="E8332">
            <v>11.57</v>
          </cell>
          <cell r="F8332">
            <v>31.9</v>
          </cell>
        </row>
        <row r="8333">
          <cell r="A8333" t="str">
            <v>AUX1147</v>
          </cell>
          <cell r="B8333" t="str">
            <v>PISO EM COMPENSADO NAVAL 20 MM, FIXADO SOBRE ESTRUTURA METÁLICA (NÃO INCLUSA)</v>
          </cell>
          <cell r="C8333" t="str">
            <v>M2</v>
          </cell>
          <cell r="D8333">
            <v>184.72</v>
          </cell>
          <cell r="E8333">
            <v>72.180000000000007</v>
          </cell>
          <cell r="F8333">
            <v>256.89999999999998</v>
          </cell>
        </row>
        <row r="8334">
          <cell r="A8334" t="str">
            <v>AUX3170</v>
          </cell>
          <cell r="B8334" t="str">
            <v>ESTRADO DE MADEIRA COM BARROTE 3"X3"</v>
          </cell>
          <cell r="C8334" t="str">
            <v>M2</v>
          </cell>
          <cell r="D8334">
            <v>285.02999999999997</v>
          </cell>
          <cell r="E8334">
            <v>23.33</v>
          </cell>
          <cell r="F8334">
            <v>308.36</v>
          </cell>
        </row>
        <row r="8335">
          <cell r="A8335"/>
          <cell r="B8335" t="str">
            <v>PISO EM LADRILHO</v>
          </cell>
          <cell r="C8335"/>
          <cell r="D8335"/>
          <cell r="E8335"/>
          <cell r="F8335"/>
        </row>
        <row r="8336">
          <cell r="A8336">
            <v>101091</v>
          </cell>
          <cell r="B8336" t="str">
            <v>PISO EM LADRILHO HIDRÁULICO APLICADO EM AMBIENTES EXTERNOS. AF_05/2020</v>
          </cell>
          <cell r="C8336" t="str">
            <v>M2</v>
          </cell>
          <cell r="D8336">
            <v>89.42</v>
          </cell>
          <cell r="E8336">
            <v>35.4</v>
          </cell>
          <cell r="F8336">
            <v>124.82</v>
          </cell>
        </row>
        <row r="8337">
          <cell r="A8337">
            <v>101725</v>
          </cell>
          <cell r="B8337" t="str">
            <v>PISO EM LADRILHO HIDRÁULICO APLICADO EM AMBIENTES INTERNOS DE ÁREA MENOR QUE 5 M², INCLUSO APLICAÇÃO DE RESINA. AF_09/2020</v>
          </cell>
          <cell r="C8337" t="str">
            <v>M2</v>
          </cell>
          <cell r="D8337">
            <v>133.16999999999999</v>
          </cell>
          <cell r="E8337">
            <v>131.62</v>
          </cell>
          <cell r="F8337">
            <v>264.79000000000002</v>
          </cell>
        </row>
        <row r="8338">
          <cell r="A8338">
            <v>101726</v>
          </cell>
          <cell r="B8338" t="str">
            <v>PISO EM LADRILHO HIDRÁULICO APLICADO EM AMBIENTES INTERNOS DE ÁREA ENTRE 5 E 15 M², INCLUSO APLICAÇÃO DE RESINA. AF_09/2020</v>
          </cell>
          <cell r="C8338" t="str">
            <v>M2</v>
          </cell>
          <cell r="D8338">
            <v>105.1</v>
          </cell>
          <cell r="E8338">
            <v>63.02</v>
          </cell>
          <cell r="F8338">
            <v>168.12</v>
          </cell>
        </row>
        <row r="8339">
          <cell r="A8339">
            <v>98686</v>
          </cell>
          <cell r="B8339" t="str">
            <v>RODAPÉ EM LADRILHO HIDRÁULICO, ALTURA 7 CM. AF_09/2020</v>
          </cell>
          <cell r="C8339" t="str">
            <v>M</v>
          </cell>
          <cell r="D8339">
            <v>18.149999999999999</v>
          </cell>
          <cell r="E8339">
            <v>23.54</v>
          </cell>
          <cell r="F8339">
            <v>41.69</v>
          </cell>
        </row>
        <row r="8340">
          <cell r="A8340"/>
          <cell r="B8340" t="str">
            <v>PISO CERÂMICO</v>
          </cell>
          <cell r="C8340"/>
          <cell r="D8340"/>
          <cell r="E8340"/>
          <cell r="F8340"/>
        </row>
        <row r="8341">
          <cell r="A8341">
            <v>89171</v>
          </cell>
          <cell r="B8341" t="str">
            <v>(COMPOSIÇÃO REPRESENTATIVA) DO SERVIÇO DE REVESTIMENTO CERÂMICO PARA PISO COM PLACAS TIPO ESMALTADA EXTRA DE DIMENSÕES 35X35 CM, PARA EDIFICAÇÃO HABITACIONAL UNIFAMILIAR (CASA) E EDIFICAÇÃO PÚBLICA PADRÃO. AF_11/2014</v>
          </cell>
          <cell r="C8341" t="str">
            <v>M2</v>
          </cell>
          <cell r="D8341">
            <v>38.75</v>
          </cell>
          <cell r="E8341">
            <v>9.4600000000000009</v>
          </cell>
          <cell r="F8341">
            <v>48.21</v>
          </cell>
        </row>
        <row r="8342">
          <cell r="A8342">
            <v>89046</v>
          </cell>
          <cell r="B8342" t="str">
            <v>(COMPOSIÇÃO REPRESENTATIVA) DO SERVIÇO DE REVESTIMENTO CERÂMICO PARA PISO COM PLACAS TIPO ESMALTADA EXTRA DE DIMENSÕES 35X35 CM, PARA EDIFICAÇÃO HABITACIONAL MULTIFAMILIAR (PRÉDIO). AF_11/2014</v>
          </cell>
          <cell r="C8342" t="str">
            <v>M2</v>
          </cell>
          <cell r="D8342">
            <v>39.71</v>
          </cell>
          <cell r="E8342">
            <v>11.73</v>
          </cell>
          <cell r="F8342">
            <v>51.44</v>
          </cell>
        </row>
        <row r="8343">
          <cell r="A8343">
            <v>87246</v>
          </cell>
          <cell r="B8343" t="str">
            <v>REVESTIMENTO CERÂMICO PARA PISO COM PLACAS TIPO ESMALTADA EXTRA DE DIMENSÕES 35X35 CM APLICADA EM AMBIENTES DE ÁREA MENOR QUE 5 M2. AF_06/2014</v>
          </cell>
          <cell r="C8343" t="str">
            <v>M2</v>
          </cell>
          <cell r="D8343">
            <v>42.41</v>
          </cell>
          <cell r="E8343">
            <v>17.440000000000001</v>
          </cell>
          <cell r="F8343">
            <v>59.85</v>
          </cell>
        </row>
        <row r="8344">
          <cell r="A8344">
            <v>87247</v>
          </cell>
          <cell r="B8344" t="str">
            <v>REVESTIMENTO CERÂMICO PARA PISO COM PLACAS TIPO ESMALTADA EXTRA DE DIMENSÕES 35X35 CM APLICADA EM AMBIENTES DE ÁREA ENTRE 5 M2 E 10 M2. AF_06/2014</v>
          </cell>
          <cell r="C8344" t="str">
            <v>M2</v>
          </cell>
          <cell r="D8344">
            <v>39.74</v>
          </cell>
          <cell r="E8344">
            <v>12.09</v>
          </cell>
          <cell r="F8344">
            <v>51.83</v>
          </cell>
        </row>
        <row r="8345">
          <cell r="A8345">
            <v>87248</v>
          </cell>
          <cell r="B8345" t="str">
            <v>REVESTIMENTO CERÂMICO PARA PISO COM PLACAS TIPO ESMALTADA EXTRA DE DIMENSÕES 35X35 CM APLICADA EM AMBIENTES DE ÁREA MAIOR QUE 10 M2. AF_06/2014</v>
          </cell>
          <cell r="C8345" t="str">
            <v>M2</v>
          </cell>
          <cell r="D8345">
            <v>37.869999999999997</v>
          </cell>
          <cell r="E8345">
            <v>7.31</v>
          </cell>
          <cell r="F8345">
            <v>45.18</v>
          </cell>
        </row>
        <row r="8346">
          <cell r="A8346">
            <v>87249</v>
          </cell>
          <cell r="B8346" t="str">
            <v>REVESTIMENTO CERÂMICO PARA PISO COM PLACAS TIPO ESMALTADA EXTRA DE DIMENSÕES 45X45 CM APLICADA EM AMBIENTES DE ÁREA MENOR QUE 5 M2. AF_06/2014</v>
          </cell>
          <cell r="C8346" t="str">
            <v>M2</v>
          </cell>
          <cell r="D8346">
            <v>45.52</v>
          </cell>
          <cell r="E8346">
            <v>21.99</v>
          </cell>
          <cell r="F8346">
            <v>67.510000000000005</v>
          </cell>
        </row>
        <row r="8347">
          <cell r="A8347">
            <v>87250</v>
          </cell>
          <cell r="B8347" t="str">
            <v>REVESTIMENTO CERÂMICO PARA PISO COM PLACAS TIPO ESMALTADA EXTRA DE DIMENSÕES 45X45 CM APLICADA EM AMBIENTES DE ÁREA ENTRE 5 M2 E 10 M2. AF_06/2014</v>
          </cell>
          <cell r="C8347" t="str">
            <v>M2</v>
          </cell>
          <cell r="D8347">
            <v>41.31</v>
          </cell>
          <cell r="E8347">
            <v>13.5</v>
          </cell>
          <cell r="F8347">
            <v>54.81</v>
          </cell>
        </row>
        <row r="8348">
          <cell r="A8348">
            <v>87251</v>
          </cell>
          <cell r="B8348" t="str">
            <v>REVESTIMENTO CERÂMICO PARA PISO COM PLACAS TIPO ESMALTADA EXTRA DE DIMENSÕES 45X45 CM APLICADA EM AMBIENTES DE ÁREA MAIOR QUE 10 M2. AF_06/2014</v>
          </cell>
          <cell r="C8348" t="str">
            <v>M2</v>
          </cell>
          <cell r="D8348">
            <v>38.75</v>
          </cell>
          <cell r="E8348">
            <v>7.74</v>
          </cell>
          <cell r="F8348">
            <v>46.49</v>
          </cell>
        </row>
        <row r="8349">
          <cell r="A8349">
            <v>87255</v>
          </cell>
          <cell r="B8349" t="str">
            <v>REVESTIMENTO CERÂMICO PARA PISO COM PLACAS TIPO ESMALTADA EXTRA DE DIMENSÕES 60X60 CM APLICADA EM AMBIENTES DE ÁREA MENOR QUE 5 M2. AF_06/2014</v>
          </cell>
          <cell r="C8349" t="str">
            <v>M2</v>
          </cell>
          <cell r="D8349">
            <v>82</v>
          </cell>
          <cell r="E8349">
            <v>24.75</v>
          </cell>
          <cell r="F8349">
            <v>106.75</v>
          </cell>
        </row>
        <row r="8350">
          <cell r="A8350">
            <v>87256</v>
          </cell>
          <cell r="B8350" t="str">
            <v>REVESTIMENTO CERÂMICO PARA PISO COM PLACAS TIPO ESMALTADA EXTRA DE DIMENSÕES 60X60 CM APLICADA EM AMBIENTES DE ÁREA ENTRE 5 M2 E 10 M2. AF_06/2014</v>
          </cell>
          <cell r="C8350" t="str">
            <v>M2</v>
          </cell>
          <cell r="D8350">
            <v>76.069999999999993</v>
          </cell>
          <cell r="E8350">
            <v>15.64</v>
          </cell>
          <cell r="F8350">
            <v>91.71</v>
          </cell>
        </row>
        <row r="8351">
          <cell r="A8351">
            <v>87257</v>
          </cell>
          <cell r="B8351" t="str">
            <v>REVESTIMENTO CERÂMICO PARA PISO COM PLACAS TIPO ESMALTADA EXTRA DE DIMENSÕES 60X60 CM APLICADA EM AMBIENTES DE ÁREA MAIOR QUE 10 M2. AF_06/2014</v>
          </cell>
          <cell r="C8351" t="str">
            <v>M2</v>
          </cell>
          <cell r="D8351">
            <v>72.92</v>
          </cell>
          <cell r="E8351">
            <v>9.08</v>
          </cell>
          <cell r="F8351">
            <v>82</v>
          </cell>
        </row>
        <row r="8352">
          <cell r="A8352">
            <v>93389</v>
          </cell>
          <cell r="B8352" t="str">
            <v>REVESTIMENTO CERÂMICO PARA PISO COM PLACAS TIPO ESMALTADA PADRÃO POPULAR DE DIMENSÕES 35X35 CM APLICADA EM AMBIENTES DE ÁREA MENOR QUE 5 M2. AF_06/2014</v>
          </cell>
          <cell r="C8352" t="str">
            <v>M2</v>
          </cell>
          <cell r="D8352">
            <v>37.15</v>
          </cell>
          <cell r="E8352">
            <v>17.440000000000001</v>
          </cell>
          <cell r="F8352">
            <v>54.59</v>
          </cell>
        </row>
        <row r="8353">
          <cell r="A8353">
            <v>93390</v>
          </cell>
          <cell r="B8353" t="str">
            <v>REVESTIMENTO CERÂMICO PARA PISO COM PLACAS TIPO ESMALTADA PADRÃO POPULAR DE DIMENSÕES 35X35 CM APLICADA EM AMBIENTES DE ÁREA ENTRE 5 M2 E 10 M2. AF_06/2014</v>
          </cell>
          <cell r="C8353" t="str">
            <v>M2</v>
          </cell>
          <cell r="D8353">
            <v>34.58</v>
          </cell>
          <cell r="E8353">
            <v>12.09</v>
          </cell>
          <cell r="F8353">
            <v>46.67</v>
          </cell>
        </row>
        <row r="8354">
          <cell r="A8354">
            <v>93391</v>
          </cell>
          <cell r="B8354" t="str">
            <v>REVESTIMENTO CERÂMICO PARA PISO COM PLACAS TIPO ESMALTADA PADRÃO POPULAR DE DIMENSÕES 35X35 CM APLICADA EM AMBIENTES DE ÁREA MAIOR QUE 10 M2. AF_06/2014</v>
          </cell>
          <cell r="C8354" t="str">
            <v>M2</v>
          </cell>
          <cell r="D8354">
            <v>32.71</v>
          </cell>
          <cell r="E8354">
            <v>7.31</v>
          </cell>
          <cell r="F8354">
            <v>40.020000000000003</v>
          </cell>
        </row>
        <row r="8355">
          <cell r="A8355">
            <v>87258</v>
          </cell>
          <cell r="B8355" t="str">
            <v>REVESTIMENTO CERÂMICO PARA PISO COM PLACAS TIPO PORCELANATO DE DIMENSÕES 45X45 CM APLICADA EM AMBIENTES DE ÁREA MENOR QUE 5 M². AF_06/2014</v>
          </cell>
          <cell r="C8355" t="str">
            <v>M2</v>
          </cell>
          <cell r="D8355">
            <v>115.74</v>
          </cell>
          <cell r="E8355">
            <v>25.17</v>
          </cell>
          <cell r="F8355">
            <v>140.91</v>
          </cell>
        </row>
        <row r="8356">
          <cell r="A8356">
            <v>87259</v>
          </cell>
          <cell r="B8356" t="str">
            <v>REVESTIMENTO CERÂMICO PARA PISO COM PLACAS TIPO PORCELANATO DE DIMENSÕES 45X45 CM APLICADA EM AMBIENTES DE ÁREA ENTRE 5 M² E 10 M². AF_06/2014</v>
          </cell>
          <cell r="C8356" t="str">
            <v>M2</v>
          </cell>
          <cell r="D8356">
            <v>110.04</v>
          </cell>
          <cell r="E8356">
            <v>16.64</v>
          </cell>
          <cell r="F8356">
            <v>126.68</v>
          </cell>
        </row>
        <row r="8357">
          <cell r="A8357">
            <v>87260</v>
          </cell>
          <cell r="B8357" t="str">
            <v>REVESTIMENTO CERÂMICO PARA PISO COM PLACAS TIPO PORCELANATO DE DIMENSÕES 45X45 CM APLICADA EM AMBIENTES DE ÁREA MAIOR QUE 10 M². AF_06/2014</v>
          </cell>
          <cell r="C8357" t="str">
            <v>M2</v>
          </cell>
          <cell r="D8357">
            <v>107.08</v>
          </cell>
          <cell r="E8357">
            <v>11.08</v>
          </cell>
          <cell r="F8357">
            <v>118.16</v>
          </cell>
        </row>
        <row r="8358">
          <cell r="A8358">
            <v>87261</v>
          </cell>
          <cell r="B8358" t="str">
            <v>REVESTIMENTO CERÂMICO PARA PISO COM PLACAS TIPO PORCELANATO DE DIMENSÕES 60X60 CM APLICADA EM AMBIENTES DE ÁREA MENOR QUE 5 M². AF_06/2014</v>
          </cell>
          <cell r="C8358" t="str">
            <v>M2</v>
          </cell>
          <cell r="D8358">
            <v>133.69999999999999</v>
          </cell>
          <cell r="E8358">
            <v>27.94</v>
          </cell>
          <cell r="F8358">
            <v>161.63999999999999</v>
          </cell>
        </row>
        <row r="8359">
          <cell r="A8359">
            <v>87262</v>
          </cell>
          <cell r="B8359" t="str">
            <v>REVESTIMENTO CERÂMICO PARA PISO COM PLACAS TIPO PORCELANATO DE DIMENSÕES 60X60 CM APLICADA EM AMBIENTES DE ÁREA ENTRE 5 M² E 10 M². AF_06/2014</v>
          </cell>
          <cell r="C8359" t="str">
            <v>M2</v>
          </cell>
          <cell r="D8359">
            <v>126.41</v>
          </cell>
          <cell r="E8359">
            <v>18.84</v>
          </cell>
          <cell r="F8359">
            <v>145.25</v>
          </cell>
        </row>
        <row r="8360">
          <cell r="A8360">
            <v>87263</v>
          </cell>
          <cell r="B8360" t="str">
            <v>REVESTIMENTO CERÂMICO PARA PISO COM PLACAS TIPO PORCELANATO DE DIMENSÕES 60X60 CM APLICADA EM AMBIENTES DE ÁREA MAIOR QUE 10 M². AF_06/2014</v>
          </cell>
          <cell r="C8360" t="str">
            <v>M2</v>
          </cell>
          <cell r="D8360">
            <v>122.91</v>
          </cell>
          <cell r="E8360">
            <v>12.3</v>
          </cell>
          <cell r="F8360">
            <v>135.21</v>
          </cell>
        </row>
        <row r="8361">
          <cell r="A8361">
            <v>96467</v>
          </cell>
          <cell r="B8361" t="str">
            <v>RODAPÉ CERÂMICO DE 7CM DE ALTURA COM PLACAS TIPO ESMALTADA COMERCIAL DE DIMENSÕES 35X35CM (PADRAO POPULAR). AF_06/2017</v>
          </cell>
          <cell r="C8361" t="str">
            <v>M</v>
          </cell>
          <cell r="D8361">
            <v>4.5</v>
          </cell>
          <cell r="E8361">
            <v>1.94</v>
          </cell>
          <cell r="F8361">
            <v>6.44</v>
          </cell>
        </row>
        <row r="8362">
          <cell r="A8362">
            <v>88648</v>
          </cell>
          <cell r="B8362" t="str">
            <v>RODAPÉ CERÂMICO DE 7CM DE ALTURA COM PLACAS TIPO ESMALTADA EXTRA  DE DIMENSÕES 35X35CM. AF_06/2014</v>
          </cell>
          <cell r="C8362" t="str">
            <v>M</v>
          </cell>
          <cell r="D8362">
            <v>5.0999999999999996</v>
          </cell>
          <cell r="E8362">
            <v>1.94</v>
          </cell>
          <cell r="F8362">
            <v>7.04</v>
          </cell>
        </row>
        <row r="8363">
          <cell r="A8363">
            <v>88649</v>
          </cell>
          <cell r="B8363" t="str">
            <v>RODAPÉ CERÂMICO DE 7CM DE ALTURA COM PLACAS TIPO ESMALTADA EXTRA DE DIMENSÕES 45X45CM. AF_06/2014</v>
          </cell>
          <cell r="C8363" t="str">
            <v>M</v>
          </cell>
          <cell r="D8363">
            <v>5.89</v>
          </cell>
          <cell r="E8363">
            <v>2.02</v>
          </cell>
          <cell r="F8363">
            <v>7.91</v>
          </cell>
        </row>
        <row r="8364">
          <cell r="A8364">
            <v>88650</v>
          </cell>
          <cell r="B8364" t="str">
            <v>RODAPÉ CERÂMICO DE 7CM DE ALTURA COM PLACAS TIPO ESMALTADA EXTRA DE DIMENSÕES 60X60CM. AF_06/2014</v>
          </cell>
          <cell r="C8364" t="str">
            <v>M</v>
          </cell>
          <cell r="D8364">
            <v>12.65</v>
          </cell>
          <cell r="E8364">
            <v>2.2400000000000002</v>
          </cell>
          <cell r="F8364">
            <v>14.89</v>
          </cell>
        </row>
        <row r="8365">
          <cell r="A8365" t="str">
            <v>AUX3351</v>
          </cell>
          <cell r="B8365" t="str">
            <v>RODAPÉ CERÂMICO DE 7CM DE ALTURA COM PLACAS TIPO PORCELANATO DE DIMENSÕES 45X45CM</v>
          </cell>
          <cell r="C8365" t="str">
            <v>M</v>
          </cell>
          <cell r="D8365">
            <v>13.26</v>
          </cell>
          <cell r="E8365">
            <v>2.0299999999999998</v>
          </cell>
          <cell r="F8365">
            <v>15.29</v>
          </cell>
        </row>
        <row r="8366">
          <cell r="A8366" t="str">
            <v>AUX2503</v>
          </cell>
          <cell r="B8366" t="str">
            <v>RODAPÉ CERÂMICO DE 7CM DE ALTURA COM PLACAS TIPO PORCELANATO DE DIMENSÕES 60X60CM</v>
          </cell>
          <cell r="C8366" t="str">
            <v>M</v>
          </cell>
          <cell r="D8366">
            <v>19.84</v>
          </cell>
          <cell r="E8366">
            <v>2.27</v>
          </cell>
          <cell r="F8366">
            <v>22.11</v>
          </cell>
        </row>
        <row r="8367">
          <cell r="A8367" t="str">
            <v>AUX3521</v>
          </cell>
          <cell r="B8367" t="str">
            <v>RODAPÉ CERÂMICO DE 10CM DE ALTURA COM PLACAS TIPO PORCELANATO DE DIMENSÕES 60X60CM</v>
          </cell>
          <cell r="C8367" t="str">
            <v>M</v>
          </cell>
          <cell r="D8367">
            <v>26.91</v>
          </cell>
          <cell r="E8367">
            <v>2.9</v>
          </cell>
          <cell r="F8367">
            <v>29.81</v>
          </cell>
        </row>
        <row r="8368">
          <cell r="A8368"/>
          <cell r="B8368" t="str">
            <v>PISO VINÍLICO E BORRACHA</v>
          </cell>
          <cell r="C8368"/>
          <cell r="D8368"/>
          <cell r="E8368"/>
          <cell r="F8368"/>
        </row>
        <row r="8369">
          <cell r="A8369">
            <v>101727</v>
          </cell>
          <cell r="B8369" t="str">
            <v>PISO VINÍLICO SEMI-FLEXÍVEL EM PLACAS, PADRÃO LISO, ESPESSURA 3,2 MM, FIXADO COM COLA. AF_09/2020</v>
          </cell>
          <cell r="C8369" t="str">
            <v>M2</v>
          </cell>
          <cell r="D8369">
            <v>209.07</v>
          </cell>
          <cell r="E8369">
            <v>4.8899999999999997</v>
          </cell>
          <cell r="F8369">
            <v>213.96</v>
          </cell>
        </row>
        <row r="8370">
          <cell r="A8370" t="str">
            <v>AUX3167</v>
          </cell>
          <cell r="B8370" t="str">
            <v>PISO VINÍLICO SEMI-FLEXÍVEL EM RÉGUA, ESPESSURA 4 MM, ENCAIXE CLICADO</v>
          </cell>
          <cell r="C8370" t="str">
            <v>M2</v>
          </cell>
          <cell r="D8370">
            <v>213.36</v>
          </cell>
          <cell r="E8370">
            <v>4.92</v>
          </cell>
          <cell r="F8370">
            <v>218.28</v>
          </cell>
        </row>
        <row r="8371">
          <cell r="A8371">
            <v>101733</v>
          </cell>
          <cell r="B8371" t="str">
            <v>PISO DE BORRACHA PASTILHADO/FRISADO, ESPESSURA 7MM, ASSENTADO COM ARGAMASSA. AF_09/2020</v>
          </cell>
          <cell r="C8371" t="str">
            <v>M2</v>
          </cell>
          <cell r="D8371">
            <v>270.26</v>
          </cell>
          <cell r="E8371">
            <v>20.73</v>
          </cell>
          <cell r="F8371">
            <v>290.99</v>
          </cell>
        </row>
        <row r="8372">
          <cell r="A8372">
            <v>101734</v>
          </cell>
          <cell r="B8372" t="str">
            <v>PISO DE BORRACHA PASTILHADO, ESPESSURA 15MM, ASSENTADO COM ARGAMASSA. AF_09/2020</v>
          </cell>
          <cell r="C8372" t="str">
            <v>M2</v>
          </cell>
          <cell r="D8372">
            <v>421.35</v>
          </cell>
          <cell r="E8372">
            <v>20.73</v>
          </cell>
          <cell r="F8372">
            <v>442.08</v>
          </cell>
        </row>
        <row r="8373">
          <cell r="A8373">
            <v>101735</v>
          </cell>
          <cell r="B8373" t="str">
            <v>PISO DE BORRACHA ESPORTIVO, ESPESSURA 15MM, ASSENTADO COM ARGAMASSA. AF_09/2020</v>
          </cell>
          <cell r="C8373" t="str">
            <v>M2</v>
          </cell>
          <cell r="D8373">
            <v>432.31</v>
          </cell>
          <cell r="E8373">
            <v>20.73</v>
          </cell>
          <cell r="F8373">
            <v>453.04</v>
          </cell>
        </row>
        <row r="8374">
          <cell r="A8374">
            <v>101736</v>
          </cell>
          <cell r="B8374" t="str">
            <v>PISO DE BORRACHA PASTILHADO, ESPESSURA 3,5MM, FIXADO COM ADESIVO ACRÍLICO. AF_09/2020</v>
          </cell>
          <cell r="C8374" t="str">
            <v>M2</v>
          </cell>
          <cell r="D8374">
            <v>98.99</v>
          </cell>
          <cell r="E8374">
            <v>13.3</v>
          </cell>
          <cell r="F8374">
            <v>112.29</v>
          </cell>
        </row>
        <row r="8375">
          <cell r="A8375">
            <v>101737</v>
          </cell>
          <cell r="B8375" t="str">
            <v>PISO DE BORRACHA CANELADO, ESPESSURA 3,5MM, FIXADO COM ADESIVO ACRÍLICO. AF_09/2020</v>
          </cell>
          <cell r="C8375" t="str">
            <v>M2</v>
          </cell>
          <cell r="D8375">
            <v>120.66</v>
          </cell>
          <cell r="E8375">
            <v>13.3</v>
          </cell>
          <cell r="F8375">
            <v>133.96</v>
          </cell>
        </row>
        <row r="8376">
          <cell r="A8376">
            <v>101742</v>
          </cell>
          <cell r="B8376" t="str">
            <v>RODAPÉ BORRACHA LISO, ALTURA = 7CM, ESPESSURA = 2 MM, PARA ARGAMASSA. AF_09/2020</v>
          </cell>
          <cell r="C8376" t="str">
            <v>M</v>
          </cell>
          <cell r="D8376">
            <v>44.95</v>
          </cell>
          <cell r="E8376">
            <v>19</v>
          </cell>
          <cell r="F8376">
            <v>63.95</v>
          </cell>
        </row>
        <row r="8377">
          <cell r="A8377"/>
          <cell r="B8377" t="str">
            <v>PISO - PAINEL</v>
          </cell>
          <cell r="C8377"/>
          <cell r="D8377"/>
          <cell r="E8377"/>
          <cell r="F8377"/>
        </row>
        <row r="8378">
          <cell r="A8378"/>
          <cell r="B8378" t="str">
            <v>RODAPÉ EM POLIESTIRENO</v>
          </cell>
          <cell r="C8378"/>
          <cell r="D8378"/>
          <cell r="E8378"/>
          <cell r="F8378"/>
        </row>
        <row r="8379">
          <cell r="A8379">
            <v>98688</v>
          </cell>
          <cell r="B8379" t="str">
            <v>RODAPÉ EM POLIESTIRENO, ALTURA 5 CM. AF_09/2020</v>
          </cell>
          <cell r="C8379" t="str">
            <v>M</v>
          </cell>
          <cell r="D8379">
            <v>57.72</v>
          </cell>
          <cell r="E8379">
            <v>2.95</v>
          </cell>
          <cell r="F8379">
            <v>60.67</v>
          </cell>
        </row>
        <row r="8380">
          <cell r="A8380"/>
          <cell r="B8380" t="str">
            <v>JUNTAS EM PISOS</v>
          </cell>
          <cell r="C8380"/>
          <cell r="D8380"/>
          <cell r="E8380"/>
          <cell r="F8380"/>
        </row>
        <row r="8381">
          <cell r="A8381">
            <v>97114</v>
          </cell>
          <cell r="B8381" t="str">
            <v>EXECUÇÃO DE JUNTAS DE CONTRAÇÃO PARA PAVIMENTOS DE CONCRETO. AF_04/2022</v>
          </cell>
          <cell r="C8381" t="str">
            <v>M</v>
          </cell>
          <cell r="D8381">
            <v>0.06</v>
          </cell>
          <cell r="E8381">
            <v>0.33</v>
          </cell>
          <cell r="F8381">
            <v>0.39</v>
          </cell>
        </row>
        <row r="8382">
          <cell r="A8382">
            <v>97115</v>
          </cell>
          <cell r="B8382" t="str">
            <v>APLICAÇÃO DE GRAXA EM BARRAS DE TRANSFERÊNCIA PARA EXECUÇÃO DE PAVIMENTO DE CONCRETO. AF_04/2022</v>
          </cell>
          <cell r="C8382" t="str">
            <v>KG</v>
          </cell>
          <cell r="D8382">
            <v>35.94</v>
          </cell>
          <cell r="E8382">
            <v>9.69</v>
          </cell>
          <cell r="F8382">
            <v>45.63</v>
          </cell>
        </row>
        <row r="8383">
          <cell r="A8383">
            <v>97120</v>
          </cell>
          <cell r="B8383" t="str">
            <v>BARRAS DE LIGAÇÃO, AÇO CA-50 DE 10 MM, PARA EXECUÇÃO DE PAVIMENTO DE CONCRETO  FORNECIMENTO E INSTALAÇÃO. AF_04/2022</v>
          </cell>
          <cell r="C8383" t="str">
            <v>KG</v>
          </cell>
          <cell r="D8383">
            <v>9.0500000000000007</v>
          </cell>
          <cell r="E8383">
            <v>1.1399999999999999</v>
          </cell>
          <cell r="F8383">
            <v>10.19</v>
          </cell>
        </row>
        <row r="8384">
          <cell r="A8384" t="str">
            <v>AUX1338</v>
          </cell>
          <cell r="B8384" t="str">
            <v>CORTE EM PAVIMENTO DE ASFALTO/CONCRETO, COM MÁQUINA E DISCO DIAMANTADO</v>
          </cell>
          <cell r="C8384" t="str">
            <v>M</v>
          </cell>
          <cell r="D8384">
            <v>14.21</v>
          </cell>
          <cell r="E8384">
            <v>2.12</v>
          </cell>
          <cell r="F8384">
            <v>16.329999999999998</v>
          </cell>
        </row>
        <row r="8385">
          <cell r="A8385" t="str">
            <v>AUX0184</v>
          </cell>
          <cell r="B8385" t="str">
            <v>JUNTA PLÁSTICA PARA PISOS 3/4" X 1/8"</v>
          </cell>
          <cell r="C8385" t="str">
            <v>M</v>
          </cell>
          <cell r="D8385">
            <v>8.74</v>
          </cell>
          <cell r="E8385">
            <v>10.82</v>
          </cell>
          <cell r="F8385">
            <v>19.559999999999999</v>
          </cell>
        </row>
        <row r="8386">
          <cell r="A8386" t="str">
            <v>AUX2787</v>
          </cell>
          <cell r="B8386" t="str">
            <v>JUNTA DE DILATAÇÃO PLÁSTICA PARA PISOS, 10X4,5MM</v>
          </cell>
          <cell r="C8386" t="str">
            <v>M</v>
          </cell>
          <cell r="D8386">
            <v>4.84</v>
          </cell>
          <cell r="E8386">
            <v>5.32</v>
          </cell>
          <cell r="F8386">
            <v>10.16</v>
          </cell>
        </row>
        <row r="8387">
          <cell r="A8387" t="str">
            <v>AUX3269</v>
          </cell>
          <cell r="B8387" t="str">
            <v>JUNTA PLÁSTICA PARA PISOS 27 X 3 MM</v>
          </cell>
          <cell r="C8387" t="str">
            <v>M</v>
          </cell>
          <cell r="D8387">
            <v>8.74</v>
          </cell>
          <cell r="E8387">
            <v>10.82</v>
          </cell>
          <cell r="F8387">
            <v>19.559999999999999</v>
          </cell>
        </row>
        <row r="8388">
          <cell r="A8388"/>
          <cell r="B8388" t="str">
            <v>CARPETE</v>
          </cell>
          <cell r="C8388"/>
          <cell r="D8388"/>
          <cell r="E8388"/>
          <cell r="F8388"/>
        </row>
        <row r="8389">
          <cell r="A8389" t="str">
            <v>AUX0729</v>
          </cell>
          <cell r="B8389" t="str">
            <v>CARPETE DE NYLON EM PLACAS 50 X 50 CM PARA TRAFEGO COMERCIAL PESADO, E = 6,5 MM (INSTALADO)</v>
          </cell>
          <cell r="C8389" t="str">
            <v>M2</v>
          </cell>
          <cell r="D8389">
            <v>170.61</v>
          </cell>
          <cell r="E8389">
            <v>0</v>
          </cell>
          <cell r="F8389">
            <v>170.61</v>
          </cell>
        </row>
        <row r="8390">
          <cell r="A8390"/>
          <cell r="B8390" t="str">
            <v>PAVIMENTAÇÃO COM PEDRA</v>
          </cell>
          <cell r="C8390"/>
          <cell r="D8390"/>
          <cell r="E8390"/>
          <cell r="F8390"/>
        </row>
        <row r="8391">
          <cell r="A8391" t="str">
            <v>AUX3186</v>
          </cell>
          <cell r="B8391" t="str">
            <v>PAVIMENTAÇÃO ORNAMENTAL COM SEIXO ROLADO ESPALHADO</v>
          </cell>
          <cell r="C8391" t="str">
            <v>M3</v>
          </cell>
          <cell r="D8391">
            <v>478.02</v>
          </cell>
          <cell r="E8391">
            <v>10.27</v>
          </cell>
          <cell r="F8391">
            <v>488.29</v>
          </cell>
        </row>
        <row r="8392">
          <cell r="A8392" t="str">
            <v>AUX3255</v>
          </cell>
          <cell r="B8392" t="str">
            <v>PAVIMENTAÇÃO COM BRITA GRANÍTICA Nº1, ESPALHADA, E=5,0CM</v>
          </cell>
          <cell r="C8392" t="str">
            <v>M2</v>
          </cell>
          <cell r="D8392">
            <v>9.4</v>
          </cell>
          <cell r="E8392">
            <v>1.88</v>
          </cell>
          <cell r="F8392">
            <v>11.28</v>
          </cell>
        </row>
        <row r="8393">
          <cell r="A8393"/>
          <cell r="B8393" t="str">
            <v>PAVIMENTAÇÃO</v>
          </cell>
          <cell r="C8393"/>
          <cell r="D8393"/>
          <cell r="E8393"/>
          <cell r="F8393"/>
        </row>
        <row r="8394">
          <cell r="A8394"/>
          <cell r="B8394" t="str">
            <v>SINALIZAÇÃO HORIZONTAL/VERTICAL</v>
          </cell>
          <cell r="C8394"/>
          <cell r="D8394"/>
          <cell r="E8394"/>
          <cell r="F8394"/>
        </row>
        <row r="8395">
          <cell r="A8395">
            <v>103694</v>
          </cell>
          <cell r="B8395" t="str">
            <v>FORNECIMENTO E INSTALAÇÃO DE SUPORTE DE MADEIRA  PARA PLACAS DE SINALIZAÇÃO, EM SOLO, COM H= DE 2,5 M E SEÇÃO DE 7,5 X 7,5 CM. AF_03/2022</v>
          </cell>
          <cell r="C8395" t="str">
            <v>UN</v>
          </cell>
          <cell r="D8395">
            <v>76.819999999999993</v>
          </cell>
          <cell r="E8395">
            <v>30.08</v>
          </cell>
          <cell r="F8395">
            <v>106.9</v>
          </cell>
        </row>
        <row r="8396">
          <cell r="A8396">
            <v>103695</v>
          </cell>
          <cell r="B8396" t="str">
            <v>FORNECIMENTO E INSTALAÇÃO DE SUPORTE DE MADEIRA PARA PLACAS DE SINALIZAÇÃO, EM SOLO, COM H= DE 2,0 M E SEÇÃO DE 7,5 X 7,5 CM. AF_03/2022</v>
          </cell>
          <cell r="C8396" t="str">
            <v>UN</v>
          </cell>
          <cell r="D8396">
            <v>67.650000000000006</v>
          </cell>
          <cell r="E8396">
            <v>27.99</v>
          </cell>
          <cell r="F8396">
            <v>95.64</v>
          </cell>
        </row>
        <row r="8397">
          <cell r="A8397">
            <v>103696</v>
          </cell>
          <cell r="B8397" t="str">
            <v>FORNECIMENTO E INSTALAÇÃO DE SUPORTE DE MADEIRA PARA PLACAS DE SINALIZAÇÃO EM CONCRETO, COM H= DE 2,5 M E SEÇÃO DE 7,5 X 7,5 CM. AF_03/2022</v>
          </cell>
          <cell r="C8397" t="str">
            <v>UN</v>
          </cell>
          <cell r="D8397">
            <v>86.07</v>
          </cell>
          <cell r="E8397">
            <v>50.04</v>
          </cell>
          <cell r="F8397">
            <v>136.11000000000001</v>
          </cell>
        </row>
        <row r="8398">
          <cell r="A8398">
            <v>103697</v>
          </cell>
          <cell r="B8398" t="str">
            <v>FORNECIMENTO E INSTALAÇÃO DE SUPORTE DE MADEIRA PARA PLACAS DE SINALIZAÇÃO, EM BASE DE CONCRETO, COM H= DE 2,0 M E SEÇÃO DE 7,5 X 7,5 CM. AF_03/2022</v>
          </cell>
          <cell r="C8398" t="str">
            <v>UN</v>
          </cell>
          <cell r="D8398">
            <v>76.91</v>
          </cell>
          <cell r="E8398">
            <v>47.94</v>
          </cell>
          <cell r="F8398">
            <v>124.85</v>
          </cell>
        </row>
        <row r="8399">
          <cell r="A8399"/>
          <cell r="B8399" t="str">
            <v>SUBLEITO E BASE</v>
          </cell>
          <cell r="C8399"/>
          <cell r="D8399"/>
          <cell r="E8399"/>
          <cell r="F8399"/>
        </row>
        <row r="8400">
          <cell r="A8400"/>
          <cell r="B8400" t="str">
            <v>MANUTENÇÃO / REPAROS - SUBLEITO E BASE</v>
          </cell>
          <cell r="C8400"/>
          <cell r="D8400"/>
          <cell r="E8400"/>
          <cell r="F8400"/>
        </row>
        <row r="8401">
          <cell r="A8401">
            <v>101822</v>
          </cell>
          <cell r="B8401" t="str">
            <v>RECOMPOSIÇÃO DE BASE E OU SUB-BASE PARA REMENDO PROFUNDO DE SOLOS DE COMPORTAMENTO LATERÍTICO (ARENOSO) - INCLUSO RETIRADA E COLOCAÇÃO DO MATERIAL. AF_12/2020</v>
          </cell>
          <cell r="C8401" t="str">
            <v>M3</v>
          </cell>
          <cell r="D8401">
            <v>41.46</v>
          </cell>
          <cell r="E8401">
            <v>85.33</v>
          </cell>
          <cell r="F8401">
            <v>126.79</v>
          </cell>
        </row>
        <row r="8402">
          <cell r="A8402">
            <v>101823</v>
          </cell>
          <cell r="B8402" t="str">
            <v>RECOMPOSIÇÃO DE BASE E OU SUB-BASE PARA REMENDO PROFUNDO DE SOLO MELHORADO COM CIMENTO (TEOR DE 2%) - INCLUSO RETIRADA E COLOCAÇÃO DO MATERIAL. AF_12/2020</v>
          </cell>
          <cell r="C8402" t="str">
            <v>M3</v>
          </cell>
          <cell r="D8402">
            <v>75.2</v>
          </cell>
          <cell r="E8402">
            <v>85.31</v>
          </cell>
          <cell r="F8402">
            <v>160.51</v>
          </cell>
        </row>
        <row r="8403">
          <cell r="A8403">
            <v>101824</v>
          </cell>
          <cell r="B8403" t="str">
            <v>RECOMPOSIÇÃO DE BASE E OU SUB-BASE PARA REMENDO PROFUNDO DE SOLO MELHORADO COM CIMENTO (TEOR DE 4%) - INCLUSO RETIRADA E COLOCAÇÃO DO MATERIAL. AF_12/2020</v>
          </cell>
          <cell r="C8403" t="str">
            <v>M3</v>
          </cell>
          <cell r="D8403">
            <v>106.61</v>
          </cell>
          <cell r="E8403">
            <v>85.29</v>
          </cell>
          <cell r="F8403">
            <v>191.9</v>
          </cell>
        </row>
        <row r="8404">
          <cell r="A8404">
            <v>101825</v>
          </cell>
          <cell r="B8404" t="str">
            <v>RECOMPOSIÇÃO DE BASE E OU SUB-BASE PARA REMENDO PROFUNDO DE SOLO COM CIMENTO (TEOR DE 6%) - INCLUSO RETIRADA E COLOCAÇÃO DO MATERIAL. AF_12/2020</v>
          </cell>
          <cell r="C8404" t="str">
            <v>M3</v>
          </cell>
          <cell r="D8404">
            <v>137.16999999999999</v>
          </cell>
          <cell r="E8404">
            <v>85.28</v>
          </cell>
          <cell r="F8404">
            <v>222.45</v>
          </cell>
        </row>
        <row r="8405">
          <cell r="A8405">
            <v>101826</v>
          </cell>
          <cell r="B8405" t="str">
            <v>RECOMPOSIÇÃO DE BASE E OU SUB-BASE PARA REMENDO PROFUNDO DE SOLO COM CIMENTO (TEOR DE 8%) - INCLUSO RETIRADA E COLOCAÇÃO DO MATERIAL. AF_12/2020</v>
          </cell>
          <cell r="C8405" t="str">
            <v>M3</v>
          </cell>
          <cell r="D8405">
            <v>167.32</v>
          </cell>
          <cell r="E8405">
            <v>85.28</v>
          </cell>
          <cell r="F8405">
            <v>252.6</v>
          </cell>
        </row>
        <row r="8406">
          <cell r="A8406">
            <v>101827</v>
          </cell>
          <cell r="B8406" t="str">
            <v>RECOMPOSIÇÃO DE BASE E OU SUB-BASE PARA REMENDO PROFUNDO DE SOLO BRITA (40/60) - INCLUSO RETIRADA E COLOCAÇÃO DO MATERIAL. AF_12/2020</v>
          </cell>
          <cell r="C8406" t="str">
            <v>M3</v>
          </cell>
          <cell r="D8406">
            <v>91.84</v>
          </cell>
          <cell r="E8406">
            <v>85.29</v>
          </cell>
          <cell r="F8406">
            <v>177.13</v>
          </cell>
        </row>
        <row r="8407">
          <cell r="A8407">
            <v>101828</v>
          </cell>
          <cell r="B8407" t="str">
            <v>RECOMPOSIÇÃO DE BASE E OU SUB-BASE PARA REMENDO PROFUNDO DE SOLO BRITA (50/50) - INCLUSO RETIRADA E COLOCAÇÃO DO MATERIAL. AF_12/2020</v>
          </cell>
          <cell r="C8407" t="str">
            <v>M3</v>
          </cell>
          <cell r="D8407">
            <v>83.43</v>
          </cell>
          <cell r="E8407">
            <v>85.31</v>
          </cell>
          <cell r="F8407">
            <v>168.74</v>
          </cell>
        </row>
        <row r="8408">
          <cell r="A8408">
            <v>101829</v>
          </cell>
          <cell r="B8408" t="str">
            <v>RECOMPOSIÇÃO DE BASE E OU SUB-BASE PARA REMENDO PROFUNDO DE SOLO BRITA (40/60) COM CIMENTO (TEOR DE 4%) - INCLUSO RETIRADA E COLOCAÇÃO DO MATERIAL. AF_12/2020</v>
          </cell>
          <cell r="C8408" t="str">
            <v>M3</v>
          </cell>
          <cell r="D8408">
            <v>154.94999999999999</v>
          </cell>
          <cell r="E8408">
            <v>85.28</v>
          </cell>
          <cell r="F8408">
            <v>240.23</v>
          </cell>
        </row>
        <row r="8409">
          <cell r="A8409">
            <v>101830</v>
          </cell>
          <cell r="B8409" t="str">
            <v>RECOMPOSIÇÃO DE BASE E OU SUB-BASE PARA REMENDO PROFUNDO DE SOLO BRITA (40/60) COM CIMENTO (TEOR DE 6%) - INCLUSO RETIRADA E COLOCAÇÃO DO MATERIAL. AF_12/2020</v>
          </cell>
          <cell r="C8409" t="str">
            <v>M3</v>
          </cell>
          <cell r="D8409">
            <v>184.5</v>
          </cell>
          <cell r="E8409">
            <v>85.27</v>
          </cell>
          <cell r="F8409">
            <v>269.77</v>
          </cell>
        </row>
        <row r="8410">
          <cell r="A8410">
            <v>101831</v>
          </cell>
          <cell r="B8410" t="str">
            <v>RECOMPOSIÇÃO DE BASE E OU SUB-BASE PARA REMENDO PROFUNDO DE SOLO BRITA (40/60) COM CIMENTO (TEOR DE 8%) - INCLUSO RETIRADA E COLOCAÇÃO DO MATERIAL. AF_12/2020</v>
          </cell>
          <cell r="C8410" t="str">
            <v>M3</v>
          </cell>
          <cell r="D8410">
            <v>213.64</v>
          </cell>
          <cell r="E8410">
            <v>85.27</v>
          </cell>
          <cell r="F8410">
            <v>298.91000000000003</v>
          </cell>
        </row>
        <row r="8411">
          <cell r="A8411">
            <v>101832</v>
          </cell>
          <cell r="B8411" t="str">
            <v>RECOMPOSIÇÃO DE BASE E OU SUB-BASE PARA REMENDO PROFUNDO DE SOLO BRITA (50/50) COM CIMENTO (TEOR DE 4%) - INCLUSO RETIRADA E COLOCAÇÃO DO MATERIAL. AF_12/2020</v>
          </cell>
          <cell r="C8411" t="str">
            <v>M3</v>
          </cell>
          <cell r="D8411">
            <v>146.88999999999999</v>
          </cell>
          <cell r="E8411">
            <v>85.28</v>
          </cell>
          <cell r="F8411">
            <v>232.17</v>
          </cell>
        </row>
        <row r="8412">
          <cell r="A8412">
            <v>101833</v>
          </cell>
          <cell r="B8412" t="str">
            <v>RECOMPOSIÇÃO DE BASE E OU SUB-BASE PARA REMENDO PROFUNDO DE SOLO BRITA (50/50) COM CIMENTO (TEOR DE 6%) - INCLUSO RETIRADA E COLOCAÇÃO DO MATERIAL. AF_12/2020</v>
          </cell>
          <cell r="C8412" t="str">
            <v>M3</v>
          </cell>
          <cell r="D8412">
            <v>176.61</v>
          </cell>
          <cell r="E8412">
            <v>85.27</v>
          </cell>
          <cell r="F8412">
            <v>261.88</v>
          </cell>
        </row>
        <row r="8413">
          <cell r="A8413">
            <v>101834</v>
          </cell>
          <cell r="B8413" t="str">
            <v>RECOMPOSIÇÃO DE BASE E OU SUB-BASE PARA REMENDO PROFUNDO DE SOLO BRITA (50/50) COM CIMENTO (TEOR DE 8%) - INCLUSO RETIRADA E COLOCAÇÃO DO MATERIAL. AF_12/2020</v>
          </cell>
          <cell r="C8413" t="str">
            <v>M3</v>
          </cell>
          <cell r="D8413">
            <v>205.93</v>
          </cell>
          <cell r="E8413">
            <v>85.27</v>
          </cell>
          <cell r="F8413">
            <v>291.2</v>
          </cell>
        </row>
        <row r="8414">
          <cell r="A8414">
            <v>101835</v>
          </cell>
          <cell r="B8414" t="str">
            <v>RECOMPOSIÇÃO DE BASE E OU SUB-BASE PARA REMENDO PROFUNDO DE BRITA GRADUADA SIMPLES - INCLUSO RETIRADA E COLOCAÇÃO DO MATERIAL. AF_12/2020</v>
          </cell>
          <cell r="C8414" t="str">
            <v>M3</v>
          </cell>
          <cell r="D8414">
            <v>139.29</v>
          </cell>
          <cell r="E8414">
            <v>86.78</v>
          </cell>
          <cell r="F8414">
            <v>226.07</v>
          </cell>
        </row>
        <row r="8415">
          <cell r="A8415">
            <v>101836</v>
          </cell>
          <cell r="B8415" t="str">
            <v>RECOMPOSIÇÃO DE BASE E OU SUB-BASE PARA FECHAMENTO DE VALAS DE SOLOS DE COMPORTAMENTO LATERÍTICO (ARENOSO) - INCLUSO RETIRADA E COLOCAÇÃO DO MATERIAL. AF_12/2020</v>
          </cell>
          <cell r="C8415" t="str">
            <v>M3</v>
          </cell>
          <cell r="D8415">
            <v>19.13</v>
          </cell>
          <cell r="E8415">
            <v>7.26</v>
          </cell>
          <cell r="F8415">
            <v>26.39</v>
          </cell>
        </row>
        <row r="8416">
          <cell r="A8416">
            <v>101837</v>
          </cell>
          <cell r="B8416" t="str">
            <v>RECOMPOSIÇÃO DE BASE E OU SUB-BASE PARA FECHAMENTO DE VALAS DE SOLO MELHORADO COM CIMENTO (TEOR DE 2%) - INCLUSO RETIRADA E COLOCAÇÃO DO MATERIAL. AF_12/2020</v>
          </cell>
          <cell r="C8416" t="str">
            <v>M3</v>
          </cell>
          <cell r="D8416">
            <v>52.88</v>
          </cell>
          <cell r="E8416">
            <v>7.23</v>
          </cell>
          <cell r="F8416">
            <v>60.11</v>
          </cell>
        </row>
        <row r="8417">
          <cell r="A8417">
            <v>101838</v>
          </cell>
          <cell r="B8417" t="str">
            <v>RECOMPOSIÇÃO DE BASE E OU SUB-BASE PARA FECHAMENTO DE VALAS DE SOLO MELHORADO COM CIMENTO (TEOR DE 4%) - INCLUSO RETIRADA E COLOCAÇÃO DO MATERIAL. AF_12/2020</v>
          </cell>
          <cell r="C8417" t="str">
            <v>M3</v>
          </cell>
          <cell r="D8417">
            <v>84.28</v>
          </cell>
          <cell r="E8417">
            <v>7.22</v>
          </cell>
          <cell r="F8417">
            <v>91.5</v>
          </cell>
        </row>
        <row r="8418">
          <cell r="A8418">
            <v>101839</v>
          </cell>
          <cell r="B8418" t="str">
            <v>RECOMPOSIÇÃO DE BASE E OU SUB-BASE PARA FECHAMENTO DE VALAS DE SOLO COM CIMENTO (TEOR DE 6%) - INCLUSO RETIRADA E COLOCAÇÃO DO MATERIAL. AF_12/2020</v>
          </cell>
          <cell r="C8418" t="str">
            <v>M3</v>
          </cell>
          <cell r="D8418">
            <v>114.83</v>
          </cell>
          <cell r="E8418">
            <v>7.22</v>
          </cell>
          <cell r="F8418">
            <v>122.05</v>
          </cell>
        </row>
        <row r="8419">
          <cell r="A8419">
            <v>101840</v>
          </cell>
          <cell r="B8419" t="str">
            <v>RECOMPOSIÇÃO DE BASE E OU SUB-BASE PARA FECHAMENTO DE VALAS DE SOLO COM CIMENTO (TEOR DE 8%) - INCLUSO RETIRADA E COLOCAÇÃO DO MATERIAL. AF_12/2020</v>
          </cell>
          <cell r="C8419" t="str">
            <v>M3</v>
          </cell>
          <cell r="D8419">
            <v>174.75</v>
          </cell>
          <cell r="E8419">
            <v>23.71</v>
          </cell>
          <cell r="F8419">
            <v>198.46</v>
          </cell>
        </row>
        <row r="8420">
          <cell r="A8420">
            <v>101841</v>
          </cell>
          <cell r="B8420" t="str">
            <v>RECOMPOSIÇÃO DE BASE E OU SUB-BASE PARA FECHAMENTO DE VALAS DE SOLO BRITA (40/60) - INCLUSO RETIRADA E COLOCAÇÃO DO MATERIAL. AF_12/2020</v>
          </cell>
          <cell r="C8420" t="str">
            <v>M3</v>
          </cell>
          <cell r="D8420">
            <v>69.510000000000005</v>
          </cell>
          <cell r="E8420">
            <v>7.22</v>
          </cell>
          <cell r="F8420">
            <v>76.73</v>
          </cell>
        </row>
        <row r="8421">
          <cell r="A8421">
            <v>101842</v>
          </cell>
          <cell r="B8421" t="str">
            <v>RECOMPOSIÇÃO DE BASE E OU SUB-BASE PARA FECHAMENTO DE VALAS DE SOLO BRITA (50/50) - INCLUSO RETIRADA E COLOCAÇÃO DO MATERIAL. AF_12/2020</v>
          </cell>
          <cell r="C8421" t="str">
            <v>M3</v>
          </cell>
          <cell r="D8421">
            <v>61.11</v>
          </cell>
          <cell r="E8421">
            <v>7.23</v>
          </cell>
          <cell r="F8421">
            <v>68.34</v>
          </cell>
        </row>
        <row r="8422">
          <cell r="A8422">
            <v>101843</v>
          </cell>
          <cell r="B8422" t="str">
            <v>RECOMPOSIÇÃO DE BASE E OU SUB-BASE PARA FECHAMENTO DE VALAS DE SOLO BRITA (40/60) COM CIMENTO (TEOR DE 4%) - INCLUSO RETIRADA E COLOCAÇÃO DO MATERIAL. AF_12/2020</v>
          </cell>
          <cell r="C8422" t="str">
            <v>M3</v>
          </cell>
          <cell r="D8422">
            <v>132.61000000000001</v>
          </cell>
          <cell r="E8422">
            <v>7.22</v>
          </cell>
          <cell r="F8422">
            <v>139.83000000000001</v>
          </cell>
        </row>
        <row r="8423">
          <cell r="A8423">
            <v>101844</v>
          </cell>
          <cell r="B8423" t="str">
            <v>RECOMPOSIÇÃO DE BASE E OU SUB-BASE PARA FECHAMENTO DE VALAS DE SOLO BRITA (40/60) COM CIMENTO (TEOR DE 6%) - INCLUSO RETIRADA E COLOCAÇÃO DO MATERIAL. AF_12/2020</v>
          </cell>
          <cell r="C8423" t="str">
            <v>M3</v>
          </cell>
          <cell r="D8423">
            <v>162.16</v>
          </cell>
          <cell r="E8423">
            <v>7.21</v>
          </cell>
          <cell r="F8423">
            <v>169.37</v>
          </cell>
        </row>
        <row r="8424">
          <cell r="A8424">
            <v>101845</v>
          </cell>
          <cell r="B8424" t="str">
            <v>RECOMPOSIÇÃO DE BASE E OU SUB-BASE PARA FECHAMENTO DE VALAS DE SOLO BRITA (40/60) COM CIMENTO (TEOR DE 8%) - INCLUSO RETIRADA E COLOCAÇÃO DO MATERIAL. AF_12/2020</v>
          </cell>
          <cell r="C8424" t="str">
            <v>M3</v>
          </cell>
          <cell r="D8424">
            <v>191.3</v>
          </cell>
          <cell r="E8424">
            <v>7.21</v>
          </cell>
          <cell r="F8424">
            <v>198.51</v>
          </cell>
        </row>
        <row r="8425">
          <cell r="A8425">
            <v>101846</v>
          </cell>
          <cell r="B8425" t="str">
            <v>RECOMPOSIÇÃO DE BASE E OU SUB-BASE PARA FECHAMENTO DE VALAS DE SOLO BRITA (50/50) COM CIMENTO (TEOR DE 4%) - INCLUSO RETIRADA E COLOCAÇÃO DO MATERIAL. AF_12/2020</v>
          </cell>
          <cell r="C8425" t="str">
            <v>M3</v>
          </cell>
          <cell r="D8425">
            <v>124.55</v>
          </cell>
          <cell r="E8425">
            <v>7.22</v>
          </cell>
          <cell r="F8425">
            <v>131.77000000000001</v>
          </cell>
        </row>
        <row r="8426">
          <cell r="A8426">
            <v>101847</v>
          </cell>
          <cell r="B8426" t="str">
            <v>RECOMPOSIÇÃO DE BASE E OU SUB-BASE PARA FECHAMENTO DE VALAS DE SOLO BRITA (50/50) COM CIMENTO (TEOR DE 6%) - INCLUSO RETIRADA E COLOCAÇÃO DO MATERIAL. AF_12/2020</v>
          </cell>
          <cell r="C8426" t="str">
            <v>M3</v>
          </cell>
          <cell r="D8426">
            <v>154.27000000000001</v>
          </cell>
          <cell r="E8426">
            <v>7.21</v>
          </cell>
          <cell r="F8426">
            <v>161.47999999999999</v>
          </cell>
        </row>
        <row r="8427">
          <cell r="A8427">
            <v>101848</v>
          </cell>
          <cell r="B8427" t="str">
            <v>RECOMPOSIÇÃO DE BASE E OU SUB-BASE PARA FECHAMENTO DE VALAS DE SOLO BRITA (50/50) COM CIMENTO (TEOR DE 8%) - INCLUSO RETIRADA E COLOCAÇÃO DO MATERIAL. AF_12/2020</v>
          </cell>
          <cell r="C8427" t="str">
            <v>M3</v>
          </cell>
          <cell r="D8427">
            <v>183.59</v>
          </cell>
          <cell r="E8427">
            <v>7.21</v>
          </cell>
          <cell r="F8427">
            <v>190.8</v>
          </cell>
        </row>
        <row r="8428">
          <cell r="A8428">
            <v>101849</v>
          </cell>
          <cell r="B8428" t="str">
            <v>RECOMPOSIÇÃO DE BASE E OU SUB-BASE PARA FECHAMENTO DE VALAS DE BRITA GRADUADA SIMPLES - INCLUSO RETIRADA E COLOCAÇÃO DO MATERIAL. AF_12/2020</v>
          </cell>
          <cell r="C8428" t="str">
            <v>M3</v>
          </cell>
          <cell r="D8428">
            <v>117.03</v>
          </cell>
          <cell r="E8428">
            <v>8.64</v>
          </cell>
          <cell r="F8428">
            <v>125.67</v>
          </cell>
        </row>
        <row r="8429">
          <cell r="A8429"/>
          <cell r="B8429" t="str">
            <v>PREPARO E REGULARIZAÇÃO</v>
          </cell>
          <cell r="C8429"/>
          <cell r="D8429"/>
          <cell r="E8429"/>
          <cell r="F8429"/>
        </row>
        <row r="8430">
          <cell r="A8430">
            <v>100574</v>
          </cell>
          <cell r="B8430" t="str">
            <v>ESPALHAMENTO DE MATERIAL COM TRATOR DE ESTEIRAS. AF_11/2019</v>
          </cell>
          <cell r="C8430" t="str">
            <v>M3</v>
          </cell>
          <cell r="D8430">
            <v>1.1200000000000001</v>
          </cell>
          <cell r="E8430">
            <v>0.34</v>
          </cell>
          <cell r="F8430">
            <v>1.46</v>
          </cell>
        </row>
        <row r="8431">
          <cell r="A8431">
            <v>100575</v>
          </cell>
          <cell r="B8431" t="str">
            <v>REGULARIZAÇÃO DE SUPERFÍCIES COM MOTONIVELADORA. AF_11/2019</v>
          </cell>
          <cell r="C8431" t="str">
            <v>M2</v>
          </cell>
          <cell r="D8431">
            <v>0.09</v>
          </cell>
          <cell r="E8431">
            <v>0.04</v>
          </cell>
          <cell r="F8431">
            <v>0.13</v>
          </cell>
        </row>
        <row r="8432">
          <cell r="A8432"/>
          <cell r="B8432" t="str">
            <v>REGULARIZAÇÃO</v>
          </cell>
          <cell r="C8432"/>
          <cell r="D8432"/>
          <cell r="E8432"/>
          <cell r="F8432"/>
        </row>
        <row r="8433">
          <cell r="A8433">
            <v>100576</v>
          </cell>
          <cell r="B8433" t="str">
            <v>REGULARIZAÇÃO E COMPACTAÇÃO DE SUBLEITO DE SOLO  PREDOMINANTEMENTE ARGILOSO. AF_11/2019</v>
          </cell>
          <cell r="C8433" t="str">
            <v>M2</v>
          </cell>
          <cell r="D8433">
            <v>1.79</v>
          </cell>
          <cell r="E8433">
            <v>0.69</v>
          </cell>
          <cell r="F8433">
            <v>2.48</v>
          </cell>
        </row>
        <row r="8434">
          <cell r="A8434">
            <v>100577</v>
          </cell>
          <cell r="B8434" t="str">
            <v>REGULARIZAÇÃO E COMPACTAÇÃO DE SUBLEITO DE SOLO PREDOMINANTEMENTE ARENOSO. AF_11/2019</v>
          </cell>
          <cell r="C8434" t="str">
            <v>M2</v>
          </cell>
          <cell r="D8434">
            <v>0.95</v>
          </cell>
          <cell r="E8434">
            <v>0.22</v>
          </cell>
          <cell r="F8434">
            <v>1.17</v>
          </cell>
        </row>
        <row r="8435">
          <cell r="A8435"/>
          <cell r="B8435" t="str">
            <v>BASE / SUB BASE</v>
          </cell>
          <cell r="C8435"/>
          <cell r="D8435"/>
          <cell r="E8435"/>
          <cell r="F8435"/>
        </row>
        <row r="8436">
          <cell r="A8436">
            <v>96388</v>
          </cell>
          <cell r="B8436" t="str">
            <v>EXECUÇÃO E COMPACTAÇÃO DE BASE E OU SUB BASE PARA PAVIMENTAÇÃO DE SOLOS DE COMPORTAMENTO LATERÍTICO (ARENOSO) - EXCLUSIVE SOLO, ESCAVAÇÃO, CARGA E TRANSPORTE. AF_11/2019</v>
          </cell>
          <cell r="C8436" t="str">
            <v>M3</v>
          </cell>
          <cell r="D8436">
            <v>9.39</v>
          </cell>
          <cell r="E8436">
            <v>2.44</v>
          </cell>
          <cell r="F8436">
            <v>11.83</v>
          </cell>
        </row>
        <row r="8437">
          <cell r="A8437">
            <v>96389</v>
          </cell>
          <cell r="B8437" t="str">
            <v>EXECUÇÃO E COMPACTAÇÃO DE BASE E OU SUB BASE PARA PAVIMENTAÇÃO DE SOLO (PREDOMINANTEMENTE ARENOSO) COM CIMENTO (TEOR DE 2%) - EXCLUSIVE SOLO, ESCAVAÇÃO, CARGA E TRANSPORTE. AF_11/2019</v>
          </cell>
          <cell r="C8437" t="str">
            <v>M3</v>
          </cell>
          <cell r="D8437">
            <v>46.79</v>
          </cell>
          <cell r="E8437">
            <v>3.96</v>
          </cell>
          <cell r="F8437">
            <v>50.75</v>
          </cell>
        </row>
        <row r="8438">
          <cell r="A8438">
            <v>96390</v>
          </cell>
          <cell r="B8438" t="str">
            <v>EXECUÇÃO E COMPACTAÇÃO DE BASE E OU SUB BASE PARA PAVIMENTAÇÃO DE SOLO (PREDOMINANTEMENTE ARENOSO) COM CIMENTO (TEOR DE 4%) - EXCLUSIVE SOLO, ESCAVAÇÃO, CARGA E TRANSPORTE. AF_11/2019</v>
          </cell>
          <cell r="C8438" t="str">
            <v>M3</v>
          </cell>
          <cell r="D8438">
            <v>76.37</v>
          </cell>
          <cell r="E8438">
            <v>3.79</v>
          </cell>
          <cell r="F8438">
            <v>80.16</v>
          </cell>
        </row>
        <row r="8439">
          <cell r="A8439">
            <v>96391</v>
          </cell>
          <cell r="B8439" t="str">
            <v>EXECUÇÃO E COMPACTAÇÃO DE BASE E OU SUB BASE PARA PAVIMENTAÇÃO DE SOLO (PREDOMINANTEMENTE ARENOSO) COM CIMENTO (TEOR DE 6%) - EXCLUSIVE SOLO, ESCAVAÇÃO, CARGA E TRANSPORTE. AF_11/2019</v>
          </cell>
          <cell r="C8439" t="str">
            <v>M3</v>
          </cell>
          <cell r="D8439">
            <v>107.4</v>
          </cell>
          <cell r="E8439">
            <v>4.13</v>
          </cell>
          <cell r="F8439">
            <v>111.53</v>
          </cell>
        </row>
        <row r="8440">
          <cell r="A8440">
            <v>96392</v>
          </cell>
          <cell r="B8440" t="str">
            <v>EXECUÇÃO E COMPACTAÇÃO DE BASE E OU SUB BASE PARA PAVIMENTAÇÃO DE SOLO (PREDOMINANTEMENTE ARENOSO) COM CIMENTO (TEOR DE 8%) - EXCLUSIVE SOLO, ESCAVAÇÃO, CARGA E TRANSPORTE. AF_11/2019</v>
          </cell>
          <cell r="C8440" t="str">
            <v>M3</v>
          </cell>
          <cell r="D8440">
            <v>137.55000000000001</v>
          </cell>
          <cell r="E8440">
            <v>4.13</v>
          </cell>
          <cell r="F8440">
            <v>141.68</v>
          </cell>
        </row>
        <row r="8441">
          <cell r="A8441">
            <v>96396</v>
          </cell>
          <cell r="B8441" t="str">
            <v>EXECUÇÃO E COMPACTAÇÃO DE BASE E OU SUB BASE PARA PAVIMENTAÇÃO DE BRITA GRADUADA SIMPLES - EXCLUSIVE CARGA E TRANSPORTE. AF_11/2019</v>
          </cell>
          <cell r="C8441" t="str">
            <v>M3</v>
          </cell>
          <cell r="D8441">
            <v>108.3</v>
          </cell>
          <cell r="E8441">
            <v>4.1399999999999997</v>
          </cell>
          <cell r="F8441">
            <v>112.44</v>
          </cell>
        </row>
        <row r="8442">
          <cell r="A8442">
            <v>96397</v>
          </cell>
          <cell r="B8442" t="str">
            <v>EXECUÇÃO E COMPACTAÇÃO DE BASE E OU SUB BASE PARA PAVIMENTAÇÃO DE BRITA GRADUADA SIMPLES TRATADA COM CIMENTO - EXCLUSIVE CARGA E TRANSPORTE. AF_11/2019</v>
          </cell>
          <cell r="C8442" t="str">
            <v>M3</v>
          </cell>
          <cell r="D8442">
            <v>169.2</v>
          </cell>
          <cell r="E8442">
            <v>4.59</v>
          </cell>
          <cell r="F8442">
            <v>173.79</v>
          </cell>
        </row>
        <row r="8443">
          <cell r="A8443">
            <v>96398</v>
          </cell>
          <cell r="B8443" t="str">
            <v>EXECUÇÃO E COMPACTAÇÃO DE BASE E OU SUB BASE PARA PAVIMENTAÇÃO DE CONCRETO COMPACTADO COM ROLO - EXCLUSIVE CARGA E TRANSPORTE. AF_11/2019</v>
          </cell>
          <cell r="C8443" t="str">
            <v>M3</v>
          </cell>
          <cell r="D8443">
            <v>248.85</v>
          </cell>
          <cell r="E8443">
            <v>5.08</v>
          </cell>
          <cell r="F8443">
            <v>253.93</v>
          </cell>
        </row>
        <row r="8444">
          <cell r="A8444">
            <v>96399</v>
          </cell>
          <cell r="B8444" t="str">
            <v>EXECUÇÃO E COMPACTAÇÃO DE BASE E OU SUB BASE PARA PAVIMENTAÇÃO DE PEDRA RACHÃO  - EXCLUSIVE CARGA E TRANSPORTE. AF_11/2019</v>
          </cell>
          <cell r="C8444" t="str">
            <v>M3</v>
          </cell>
          <cell r="D8444">
            <v>74.349999999999994</v>
          </cell>
          <cell r="E8444">
            <v>3.77</v>
          </cell>
          <cell r="F8444">
            <v>78.12</v>
          </cell>
        </row>
        <row r="8445">
          <cell r="A8445">
            <v>96400</v>
          </cell>
          <cell r="B8445" t="str">
            <v>EXECUÇÃO E COMPACTAÇÃO DE BASE E OU SUB BASE PARA PAVIMENTAÇÃO DE MACADAME SECO - EXCLUSIVE CARGA E TRANSPORTE. AF_11/2019</v>
          </cell>
          <cell r="C8445" t="str">
            <v>M3</v>
          </cell>
          <cell r="D8445">
            <v>97.67</v>
          </cell>
          <cell r="E8445">
            <v>5</v>
          </cell>
          <cell r="F8445">
            <v>102.67</v>
          </cell>
        </row>
        <row r="8446">
          <cell r="A8446">
            <v>100564</v>
          </cell>
          <cell r="B8446" t="str">
            <v>EXECUÇÃO E COMPACTAÇÃO DE BASE E OU SUB-BASE PARA PAVIMENTAÇÃO DE SOLO (PREDOMINANTEMENTE ARENOSO) BRITA - 40/60 - EXCLUSIVE SOLO, ESCAVAÇÃO, CARGA E TRANSPORTE. AF_11/2019</v>
          </cell>
          <cell r="C8446" t="str">
            <v>M3</v>
          </cell>
          <cell r="D8446">
            <v>66.77</v>
          </cell>
          <cell r="E8446">
            <v>6.36</v>
          </cell>
          <cell r="F8446">
            <v>73.13</v>
          </cell>
        </row>
        <row r="8447">
          <cell r="A8447">
            <v>100565</v>
          </cell>
          <cell r="B8447" t="str">
            <v>EXECUÇÃO E COMPACTAÇÃO DE BASE E OU SUB-BASE PARA PAVIMENTAÇÃO DE SOLO (PREDOMINANTEMENTE ARENOSO) BRITA - 50/50 - EXCLUSIVE SOLO, ESCAVAÇÃO, CARGA E TRANSPORTE. AF_11/2019</v>
          </cell>
          <cell r="C8447" t="str">
            <v>M3</v>
          </cell>
          <cell r="D8447">
            <v>58.41</v>
          </cell>
          <cell r="E8447">
            <v>6.36</v>
          </cell>
          <cell r="F8447">
            <v>64.77</v>
          </cell>
        </row>
        <row r="8448">
          <cell r="A8448">
            <v>100566</v>
          </cell>
          <cell r="B8448" t="str">
            <v>EXECUÇÃO E COMPACTAÇÃO DE BASE E OU SUB-BASE PARA PAVIMENTAÇÃO DE SOLO (PREDOMINANTEMENTE ARENOSO) BRITA - 40/60 COM CIMENTO (TEOR DE 4%) - EXCLUSIVE SOLO, ESCAVAÇÃO, CARGA E TRANSPORTE. AF_11/2019</v>
          </cell>
          <cell r="C8448" t="str">
            <v>M3</v>
          </cell>
          <cell r="D8448">
            <v>129.88</v>
          </cell>
          <cell r="E8448">
            <v>6.34</v>
          </cell>
          <cell r="F8448">
            <v>136.22</v>
          </cell>
        </row>
        <row r="8449">
          <cell r="A8449">
            <v>100567</v>
          </cell>
          <cell r="B8449" t="str">
            <v>EXECUÇÃO E COMPACTAÇÃO DE BASE E OU SUB-BASE PARA PAVIMENTAÇÃO DE SOLO (PREDOMINANTEMENTE ARENOSO) BRITA - 40/60 COM CIMENTO (TEOR DE 6%) - EXCLUSIVE SOLO, ESCAVAÇÃO, CARGA E TRANSPORTE. AF_11/2019</v>
          </cell>
          <cell r="C8449" t="str">
            <v>M3</v>
          </cell>
          <cell r="D8449">
            <v>159.47</v>
          </cell>
          <cell r="E8449">
            <v>6.33</v>
          </cell>
          <cell r="F8449">
            <v>165.8</v>
          </cell>
        </row>
        <row r="8450">
          <cell r="A8450">
            <v>100568</v>
          </cell>
          <cell r="B8450" t="str">
            <v>EXECUÇÃO E COMPACTAÇÃO DE BASE E OU SUB-BASE PARA PAVIMENTAÇÃO DE SOLO (PREDOMINANTEMENTE ARENOSO) BRITA - 40/60 COM CIMENTO (TEOR DE 8%) - EXCLUSIVE SOLO, ESCAVAÇÃO, CARGA E TRANSPORTE. AF_11/2019</v>
          </cell>
          <cell r="C8450" t="str">
            <v>M3</v>
          </cell>
          <cell r="D8450">
            <v>188.58</v>
          </cell>
          <cell r="E8450">
            <v>6.33</v>
          </cell>
          <cell r="F8450">
            <v>194.91</v>
          </cell>
        </row>
        <row r="8451">
          <cell r="A8451">
            <v>100569</v>
          </cell>
          <cell r="B8451" t="str">
            <v>EXECUÇÃO E COMPACTAÇÃO DE BASE E OU SUB-BASE PARA PAVIMENTAÇÃO DE SOLO (PREDOMINANTEMENTE ARENOSO) BRITA - 50/50 COM CIMENTO (TEOR DE 4%)  - EXCLUSIVE SOLO, ESCAVAÇÃO, CARGA E TRANSPORTE. AF_11/2019</v>
          </cell>
          <cell r="C8451" t="str">
            <v>M3</v>
          </cell>
          <cell r="D8451">
            <v>121.83</v>
          </cell>
          <cell r="E8451">
            <v>6.34</v>
          </cell>
          <cell r="F8451">
            <v>128.16999999999999</v>
          </cell>
        </row>
        <row r="8452">
          <cell r="A8452">
            <v>100570</v>
          </cell>
          <cell r="B8452" t="str">
            <v>EXECUÇÃO E COMPACTAÇÃO DE BASE E OU SUB-BASE PARA PAVIMENTAÇÃO DE SOLO (PREDOMINANTEMENTE ARENOSO) BRITA - 50/50 COM CIMENTO (TEOR DE 6%) - EXCLUSIVE SOLO, ESCAVAÇÃO, CARGA E TRANSPORTE. AF_11/2019</v>
          </cell>
          <cell r="C8452" t="str">
            <v>M3</v>
          </cell>
          <cell r="D8452">
            <v>153.72999999999999</v>
          </cell>
          <cell r="E8452">
            <v>6.54</v>
          </cell>
          <cell r="F8452">
            <v>160.27000000000001</v>
          </cell>
        </row>
        <row r="8453">
          <cell r="A8453">
            <v>100571</v>
          </cell>
          <cell r="B8453" t="str">
            <v>EXECUÇÃO E COMPACTAÇÃO DE BASE E OU SUB-BASE PARA PAVIMENTAÇÃO DE SOLO (PREDOMINANTEMENTE ARENOSO) BRITA - 50/50 COM CIMENTO (TEOR DE 8%) - EXCLUSIVE SOLO, ESCAVAÇÃO, CARGA E TRANSPORTE. AF_11/2019</v>
          </cell>
          <cell r="C8453" t="str">
            <v>M3</v>
          </cell>
          <cell r="D8453">
            <v>180.89</v>
          </cell>
          <cell r="E8453">
            <v>6.33</v>
          </cell>
          <cell r="F8453">
            <v>187.22</v>
          </cell>
        </row>
        <row r="8454">
          <cell r="A8454">
            <v>100572</v>
          </cell>
          <cell r="B8454" t="str">
            <v>EXECUÇÃO E COMPACTAÇÃO DE BASE E OU SUB-BASE PARA PAVIMENTAÇÃO DE SOLO (PREDOMINANTEMENTE ARGILOSO) BRITA - 40/60 - EXCLUSIVE SOLO, ESCAVAÇÃO, CARGA E TRANSPORTE. AF_11/2019</v>
          </cell>
          <cell r="C8454" t="str">
            <v>M3</v>
          </cell>
          <cell r="D8454">
            <v>70.08</v>
          </cell>
          <cell r="E8454">
            <v>8.52</v>
          </cell>
          <cell r="F8454">
            <v>78.599999999999994</v>
          </cell>
        </row>
        <row r="8455">
          <cell r="A8455">
            <v>100573</v>
          </cell>
          <cell r="B8455" t="str">
            <v>EXECUÇÃO E COMPACTAÇÃO DE BASE E OU SUB-BASE PARA PAVIMENTAÇÃO DE SOLO (PREDOMINANTEMENTE ARGILOSO) BRITA - 50/50 - EXCLUSIVE SOLO, ESCAVAÇÃO, CARGA E TRANSPORTE. AF_11/2019</v>
          </cell>
          <cell r="C8455" t="str">
            <v>M3</v>
          </cell>
          <cell r="D8455">
            <v>61.71</v>
          </cell>
          <cell r="E8455">
            <v>8.5299999999999994</v>
          </cell>
          <cell r="F8455">
            <v>70.239999999999995</v>
          </cell>
        </row>
        <row r="8456">
          <cell r="A8456">
            <v>101767</v>
          </cell>
          <cell r="B8456" t="str">
            <v>EXECUÇÃO E COMPACTAÇÃO DE BASE E OU SUB BASE PARA PAVIMENTAÇÃO DE SOLOS ESTABILIZADOS GRANULOMETRICAMENTE COM MISTURA DE SOLOS EM PISTA - EXCLUSIVE SOLO, ESCAVAÇÃO, CARGA E TRANSPORTE. AF_11/2019</v>
          </cell>
          <cell r="C8456" t="str">
            <v>M3</v>
          </cell>
          <cell r="D8456">
            <v>19.600000000000001</v>
          </cell>
          <cell r="E8456">
            <v>8.6</v>
          </cell>
          <cell r="F8456">
            <v>28.2</v>
          </cell>
        </row>
        <row r="8457">
          <cell r="A8457">
            <v>101768</v>
          </cell>
          <cell r="B8457" t="str">
            <v>EXECUÇÃO E COMPACTAÇÃO DE BASE E OU SUB BASE PARA PAVIMENTAÇÃO DE SOLO ESTABILIZADO GRANULOMETRICAMENTE SEM MISTURA DE SOLOS - EXCLUSIVE SOLO, ESCAVAÇÃO, CARGA E TRANSPORTE. AF_11/2019</v>
          </cell>
          <cell r="C8457" t="str">
            <v>M3</v>
          </cell>
          <cell r="D8457">
            <v>35.68</v>
          </cell>
          <cell r="E8457">
            <v>8.1</v>
          </cell>
          <cell r="F8457">
            <v>43.78</v>
          </cell>
        </row>
        <row r="8458">
          <cell r="A8458"/>
          <cell r="B8458" t="str">
            <v>EMBASAMENTO COM MATERIAL GRANULAR / AGULHAMENTO</v>
          </cell>
          <cell r="C8458"/>
          <cell r="D8458"/>
          <cell r="E8458"/>
          <cell r="F8458"/>
        </row>
        <row r="8459">
          <cell r="A8459"/>
          <cell r="B8459" t="str">
            <v>MEIO-FIO, SARJETA E BARREIRA</v>
          </cell>
          <cell r="C8459"/>
          <cell r="D8459"/>
          <cell r="E8459"/>
          <cell r="F8459"/>
        </row>
        <row r="8460">
          <cell r="A8460"/>
          <cell r="B8460" t="str">
            <v>MANUTENÇÃO / REPAROS - MEIO-FIO, SARJETA E BARREIRA</v>
          </cell>
          <cell r="C8460"/>
          <cell r="D8460"/>
          <cell r="E8460"/>
          <cell r="F8460"/>
        </row>
        <row r="8461">
          <cell r="A8461" t="str">
            <v>AUX0057</v>
          </cell>
          <cell r="B8461" t="str">
            <v>DEMOLIÇÃO DE GUIAS DE CONCRETO</v>
          </cell>
          <cell r="C8461" t="str">
            <v>M</v>
          </cell>
          <cell r="D8461">
            <v>3.08</v>
          </cell>
          <cell r="E8461">
            <v>6.01</v>
          </cell>
          <cell r="F8461">
            <v>9.09</v>
          </cell>
        </row>
        <row r="8462">
          <cell r="A8462" t="str">
            <v>AUX0058</v>
          </cell>
          <cell r="B8462" t="str">
            <v>DEMOLIÇÃO DE SARJETAS DE CONCRETO</v>
          </cell>
          <cell r="C8462" t="str">
            <v>M</v>
          </cell>
          <cell r="D8462">
            <v>4.62</v>
          </cell>
          <cell r="E8462">
            <v>9.01</v>
          </cell>
          <cell r="F8462">
            <v>13.63</v>
          </cell>
        </row>
        <row r="8463">
          <cell r="A8463" t="str">
            <v>AUX1620</v>
          </cell>
          <cell r="B8463" t="str">
            <v>DEMOLIÇÃO DE SARJETA OU SARJETÃO DE CONCRETO</v>
          </cell>
          <cell r="C8463" t="str">
            <v>M2</v>
          </cell>
          <cell r="D8463">
            <v>6.79</v>
          </cell>
          <cell r="E8463">
            <v>13.72</v>
          </cell>
          <cell r="F8463">
            <v>20.51</v>
          </cell>
        </row>
        <row r="8464">
          <cell r="A8464" t="str">
            <v>AUX0064</v>
          </cell>
          <cell r="B8464" t="str">
            <v>RETIRADA DE GUIAS DE CONCRETO</v>
          </cell>
          <cell r="C8464" t="str">
            <v>M</v>
          </cell>
          <cell r="D8464">
            <v>3.85</v>
          </cell>
          <cell r="E8464">
            <v>7.51</v>
          </cell>
          <cell r="F8464">
            <v>11.36</v>
          </cell>
        </row>
        <row r="8465">
          <cell r="A8465" t="str">
            <v>AUX0082</v>
          </cell>
          <cell r="B8465" t="str">
            <v>RECOLOCAÇÃO DE GUIAS DE CONCRETO</v>
          </cell>
          <cell r="C8465" t="str">
            <v>M</v>
          </cell>
          <cell r="D8465">
            <v>22.46</v>
          </cell>
          <cell r="E8465">
            <v>41.05</v>
          </cell>
          <cell r="F8465">
            <v>63.51</v>
          </cell>
        </row>
        <row r="8466">
          <cell r="A8466" t="str">
            <v>AUX1560</v>
          </cell>
          <cell r="B8466" t="str">
            <v>REMOÇÃO E REPOSIÇÃO DE MEIO-FIO</v>
          </cell>
          <cell r="C8466" t="str">
            <v>M</v>
          </cell>
          <cell r="D8466">
            <v>8.23</v>
          </cell>
          <cell r="E8466">
            <v>9.92</v>
          </cell>
          <cell r="F8466">
            <v>18.149999999999999</v>
          </cell>
        </row>
        <row r="8467">
          <cell r="A8467" t="str">
            <v>AUX1589</v>
          </cell>
          <cell r="B8467" t="str">
            <v>RETIRADA DE MEIO FIO DE PEDRA GRANÍTICA</v>
          </cell>
          <cell r="C8467" t="str">
            <v>M</v>
          </cell>
          <cell r="D8467">
            <v>4.24</v>
          </cell>
          <cell r="E8467">
            <v>8.57</v>
          </cell>
          <cell r="F8467">
            <v>12.81</v>
          </cell>
        </row>
        <row r="8468">
          <cell r="A8468"/>
          <cell r="B8468" t="str">
            <v>MEIO-FIO E SARJETA</v>
          </cell>
          <cell r="C8468"/>
          <cell r="D8468"/>
          <cell r="E8468"/>
          <cell r="F8468"/>
        </row>
        <row r="8469">
          <cell r="A8469">
            <v>94273</v>
          </cell>
          <cell r="B8469" t="str">
            <v>ASSENTAMENTO DE GUIA (MEIO-FIO) EM TRECHO RETO, CONFECCIONADA EM CONCRETO PRÉ-FABRICADO, DIMENSÕES 100X15X13X30 CM (COMPRIMENTO X BASE INFERIOR X BASE SUPERIOR X ALTURA), PARA VIAS URBANAS (USO VIÁRIO). AF_06/2016</v>
          </cell>
          <cell r="C8469" t="str">
            <v>M</v>
          </cell>
          <cell r="D8469">
            <v>39.14</v>
          </cell>
          <cell r="E8469">
            <v>14.56</v>
          </cell>
          <cell r="F8469">
            <v>53.7</v>
          </cell>
        </row>
        <row r="8470">
          <cell r="A8470">
            <v>94274</v>
          </cell>
          <cell r="B8470" t="str">
            <v>ASSENTAMENTO DE GUIA (MEIO-FIO) EM TRECHO CURVO, CONFECCIONADA EM CONCRETO PRÉ-FABRICADO, DIMENSÕES 100X15X13X30 CM (COMPRIMENTO X BASE INFERIOR X BASE SUPERIOR X ALTURA), PARA VIAS URBANAS (USO VIÁRIO). AF_06/2016</v>
          </cell>
          <cell r="C8470" t="str">
            <v>M</v>
          </cell>
          <cell r="D8470">
            <v>40.520000000000003</v>
          </cell>
          <cell r="E8470">
            <v>17.79</v>
          </cell>
          <cell r="F8470">
            <v>58.31</v>
          </cell>
        </row>
        <row r="8471">
          <cell r="A8471">
            <v>94275</v>
          </cell>
          <cell r="B8471" t="str">
            <v>ASSENTAMENTO DE GUIA (MEIO-FIO) EM TRECHO RETO, CONFECCIONADA EM CONCRETO PRÉ-FABRICADO, DIMENSÕES 100X15X13X20 CM (COMPRIMENTO X BASE INFERIOR X BASE SUPERIOR X ALTURA), PARA URBANIZAÇÃO INTERNA DE EMPREENDIMENTOS. AF_06/2016</v>
          </cell>
          <cell r="C8471" t="str">
            <v>M</v>
          </cell>
          <cell r="D8471">
            <v>35.15</v>
          </cell>
          <cell r="E8471">
            <v>13.19</v>
          </cell>
          <cell r="F8471">
            <v>48.34</v>
          </cell>
        </row>
        <row r="8472">
          <cell r="A8472">
            <v>94276</v>
          </cell>
          <cell r="B8472" t="str">
            <v>ASSENTAMENTO DE GUIA (MEIO-FIO) EM TRECHO CURVO, CONFECCIONADA EM CONCRETO PRÉ-FABRICADO, DIMENSÕES 100X15X13X20 CM (COMPRIMENTO X BASE INFERIOR X BASE SUPERIOR X ALTURA), PARA URBANIZAÇÃO INTERNA DE EMPREENDIMENTOS. AF_06/2016</v>
          </cell>
          <cell r="C8472" t="str">
            <v>M</v>
          </cell>
          <cell r="D8472">
            <v>36.54</v>
          </cell>
          <cell r="E8472">
            <v>16.420000000000002</v>
          </cell>
          <cell r="F8472">
            <v>52.96</v>
          </cell>
        </row>
        <row r="8473">
          <cell r="A8473">
            <v>94277</v>
          </cell>
          <cell r="B8473" t="str">
            <v>ASSENTAMENTO DE GUIA (MEIO-FIO) EM TRECHO RETO, CONFECCIONADA EM CONCRETO PRÉ-FABRICADO, DIMENSÕES 80X08X08X25 CM (COMPRIMENTO X BASE INFERIOR X BASE SUPERIOR X ALTURA), PARA URBANIZAÇÃO INTERNA DE EMPREENDIMENTOS. AF_06/2016</v>
          </cell>
          <cell r="C8473" t="str">
            <v>M</v>
          </cell>
          <cell r="D8473">
            <v>30.58</v>
          </cell>
          <cell r="E8473">
            <v>12.19</v>
          </cell>
          <cell r="F8473">
            <v>42.77</v>
          </cell>
        </row>
        <row r="8474">
          <cell r="A8474">
            <v>94278</v>
          </cell>
          <cell r="B8474" t="str">
            <v>ASSENTAMENTO DE GUIA (MEIO-FIO) EM TRECHO CURVO, CONFECCIONADA EM CONCRETO PRÉ-FABRICADO, DIMENSÕES 80X08X08X25 CM (COMPRIMENTO X BASE INFERIOR X BASE SUPERIOR X ALTURA), PARA URBANIZAÇÃO INTERNA DE EMPREENDIMENTOS. AF_06/2016</v>
          </cell>
          <cell r="C8474" t="str">
            <v>M</v>
          </cell>
          <cell r="D8474">
            <v>31.97</v>
          </cell>
          <cell r="E8474">
            <v>15.42</v>
          </cell>
          <cell r="F8474">
            <v>47.39</v>
          </cell>
        </row>
        <row r="8475">
          <cell r="A8475">
            <v>94279</v>
          </cell>
          <cell r="B8475" t="str">
            <v>ASSENTAMENTO DE GUIA (MEIO-FIO) EM TRECHO RETO, CONFECCIONADA EM CONCRETO PRÉ-FABRICADO, DIMENSÕES 39X6,5X6,5X19 CM (COMPRIMENTO X BASE INFERIOR X BASE SUPERIOR X ALTURA), PARA DELIMITAÇÃO DE JARDINS, PRAÇAS OU PASSEIOS. AF_05/2016</v>
          </cell>
          <cell r="C8475" t="str">
            <v>M</v>
          </cell>
          <cell r="D8475">
            <v>37.75</v>
          </cell>
          <cell r="E8475">
            <v>11.2</v>
          </cell>
          <cell r="F8475">
            <v>48.95</v>
          </cell>
        </row>
        <row r="8476">
          <cell r="A8476">
            <v>94280</v>
          </cell>
          <cell r="B8476" t="str">
            <v>ASSENTAMENTO DE GUIA (MEIO-FIO) EM TRECHO CURVO, CONFECCIONADA EM CONCRETO PRÉ-FABRICADO, DIMENSÕES 39X6,5X6,5X19 CM (COMPRIMENTO X BASE INFERIOR X BASE SUPERIOR X ALTURA), PARA DELIMITAÇÃO DE JARDINS, PRAÇAS OU PASSEIOS. AF_05/2016</v>
          </cell>
          <cell r="C8476" t="str">
            <v>M</v>
          </cell>
          <cell r="D8476">
            <v>39.14</v>
          </cell>
          <cell r="E8476">
            <v>14.43</v>
          </cell>
          <cell r="F8476">
            <v>53.57</v>
          </cell>
        </row>
        <row r="8477">
          <cell r="A8477">
            <v>94263</v>
          </cell>
          <cell r="B8477" t="str">
            <v>GUIA (MEIO-FIO) CONCRETO, MOLDADA  IN LOCO  EM TRECHO RETO COM EXTRUSORA, 13 CM BASE X 22 CM ALTURA. AF_06/2016</v>
          </cell>
          <cell r="C8477" t="str">
            <v>M</v>
          </cell>
          <cell r="D8477">
            <v>20.07</v>
          </cell>
          <cell r="E8477">
            <v>13.02</v>
          </cell>
          <cell r="F8477">
            <v>33.090000000000003</v>
          </cell>
        </row>
        <row r="8478">
          <cell r="A8478">
            <v>94264</v>
          </cell>
          <cell r="B8478" t="str">
            <v>GUIA (MEIO-FIO) CONCRETO, MOLDADA  IN LOCO  EM TRECHO CURVO COM EXTRUSORA, 13 CM BASE X 22 CM ALTURA. AF_06/2016</v>
          </cell>
          <cell r="C8478" t="str">
            <v>M</v>
          </cell>
          <cell r="D8478">
            <v>21.5</v>
          </cell>
          <cell r="E8478">
            <v>15.52</v>
          </cell>
          <cell r="F8478">
            <v>37.020000000000003</v>
          </cell>
        </row>
        <row r="8479">
          <cell r="A8479">
            <v>94265</v>
          </cell>
          <cell r="B8479" t="str">
            <v>GUIA (MEIO-FIO) CONCRETO, MOLDADA  IN LOCO  EM TRECHO RETO COM EXTRUSORA, 15 CM BASE X 30 CM ALTURA. AF_06/2016</v>
          </cell>
          <cell r="C8479" t="str">
            <v>M</v>
          </cell>
          <cell r="D8479">
            <v>28.73</v>
          </cell>
          <cell r="E8479">
            <v>13.84</v>
          </cell>
          <cell r="F8479">
            <v>42.57</v>
          </cell>
        </row>
        <row r="8480">
          <cell r="A8480">
            <v>94266</v>
          </cell>
          <cell r="B8480" t="str">
            <v>GUIA (MEIO-FIO) CONCRETO, MOLDADA  IN LOCO  EM TRECHO CURVO COM EXTRUSORA, 15 CM BASE X 30 CM ALTURA. AF_06/2016</v>
          </cell>
          <cell r="C8480" t="str">
            <v>M</v>
          </cell>
          <cell r="D8480">
            <v>30.34</v>
          </cell>
          <cell r="E8480">
            <v>16.72</v>
          </cell>
          <cell r="F8480">
            <v>47.06</v>
          </cell>
        </row>
        <row r="8481">
          <cell r="A8481">
            <v>94281</v>
          </cell>
          <cell r="B8481" t="str">
            <v>EXECUÇÃO DE SARJETA DE CONCRETO USINADO, MOLDADA  IN LOCO  EM TRECHO RETO, 30 CM BASE X 15 CM ALTURA. AF_06/2016</v>
          </cell>
          <cell r="C8481" t="str">
            <v>M</v>
          </cell>
          <cell r="D8481">
            <v>36.33</v>
          </cell>
          <cell r="E8481">
            <v>18.07</v>
          </cell>
          <cell r="F8481">
            <v>54.4</v>
          </cell>
        </row>
        <row r="8482">
          <cell r="A8482">
            <v>94282</v>
          </cell>
          <cell r="B8482" t="str">
            <v>EXECUÇÃO DE SARJETA DE CONCRETO USINADO, MOLDADA  IN LOCO  EM TRECHO CURVO, 30 CM BASE X 15 CM ALTURA. AF_06/2016</v>
          </cell>
          <cell r="C8482" t="str">
            <v>M</v>
          </cell>
          <cell r="D8482">
            <v>40.54</v>
          </cell>
          <cell r="E8482">
            <v>27.92</v>
          </cell>
          <cell r="F8482">
            <v>68.459999999999994</v>
          </cell>
        </row>
        <row r="8483">
          <cell r="A8483">
            <v>94283</v>
          </cell>
          <cell r="B8483" t="str">
            <v>EXECUÇÃO DE SARJETA DE CONCRETO USINADO, MOLDADA  IN LOCO  EM TRECHO RETO, 45 CM BASE X 15 CM ALTURA. AF_06/2016</v>
          </cell>
          <cell r="C8483" t="str">
            <v>M</v>
          </cell>
          <cell r="D8483">
            <v>48.85</v>
          </cell>
          <cell r="E8483">
            <v>19.71</v>
          </cell>
          <cell r="F8483">
            <v>68.56</v>
          </cell>
        </row>
        <row r="8484">
          <cell r="A8484">
            <v>94284</v>
          </cell>
          <cell r="B8484" t="str">
            <v>EXECUÇÃO DE SARJETA DE CONCRETO USINADO, MOLDADA  IN LOCO  EM TRECHO CURVO, 45 CM BASE X 15 CM ALTURA. AF_06/2016</v>
          </cell>
          <cell r="C8484" t="str">
            <v>M</v>
          </cell>
          <cell r="D8484">
            <v>53.07</v>
          </cell>
          <cell r="E8484">
            <v>29.55</v>
          </cell>
          <cell r="F8484">
            <v>82.62</v>
          </cell>
        </row>
        <row r="8485">
          <cell r="A8485">
            <v>94285</v>
          </cell>
          <cell r="B8485" t="str">
            <v>EXECUÇÃO DE SARJETA DE CONCRETO USINADO, MOLDADA  IN LOCO  EM TRECHO RETO, 60 CM BASE X 15 CM ALTURA. AF_06/2016</v>
          </cell>
          <cell r="C8485" t="str">
            <v>M</v>
          </cell>
          <cell r="D8485">
            <v>61.19</v>
          </cell>
          <cell r="E8485">
            <v>20.87</v>
          </cell>
          <cell r="F8485">
            <v>82.06</v>
          </cell>
        </row>
        <row r="8486">
          <cell r="A8486">
            <v>94286</v>
          </cell>
          <cell r="B8486" t="str">
            <v>EXECUÇÃO DE SARJETA DE CONCRETO USINADO, MOLDADA  IN LOCO  EM TRECHO CURVO, 60 CM BASE X 15 CM ALTURA. AF_06/2016</v>
          </cell>
          <cell r="C8486" t="str">
            <v>M</v>
          </cell>
          <cell r="D8486">
            <v>65.400000000000006</v>
          </cell>
          <cell r="E8486">
            <v>30.72</v>
          </cell>
          <cell r="F8486">
            <v>96.12</v>
          </cell>
        </row>
        <row r="8487">
          <cell r="A8487">
            <v>94287</v>
          </cell>
          <cell r="B8487" t="str">
            <v>EXECUÇÃO DE SARJETA DE CONCRETO USINADO, MOLDADA  IN LOCO  EM TRECHO RETO, 30 CM BASE X 10 CM ALTURA. AF_06/2016</v>
          </cell>
          <cell r="C8487" t="str">
            <v>M</v>
          </cell>
          <cell r="D8487">
            <v>26.41</v>
          </cell>
          <cell r="E8487">
            <v>16.47</v>
          </cell>
          <cell r="F8487">
            <v>42.88</v>
          </cell>
        </row>
        <row r="8488">
          <cell r="A8488">
            <v>94288</v>
          </cell>
          <cell r="B8488" t="str">
            <v>EXECUÇÃO DE SARJETA DE CONCRETO USINADO, MOLDADA  IN LOCO  EM TRECHO CURVO, 30 CM BASE X 10 CM ALTURA. AF_06/2016</v>
          </cell>
          <cell r="C8488" t="str">
            <v>M</v>
          </cell>
          <cell r="D8488">
            <v>30.07</v>
          </cell>
          <cell r="E8488">
            <v>25.1</v>
          </cell>
          <cell r="F8488">
            <v>55.17</v>
          </cell>
        </row>
        <row r="8489">
          <cell r="A8489">
            <v>94289</v>
          </cell>
          <cell r="B8489" t="str">
            <v>EXECUÇÃO DE SARJETA DE CONCRETO USINADO, MOLDADA  IN LOCO  EM TRECHO RETO, 45 CM BASE X 10 CM ALTURA. AF_06/2016</v>
          </cell>
          <cell r="C8489" t="str">
            <v>M</v>
          </cell>
          <cell r="D8489">
            <v>35.21</v>
          </cell>
          <cell r="E8489">
            <v>17.93</v>
          </cell>
          <cell r="F8489">
            <v>53.14</v>
          </cell>
        </row>
        <row r="8490">
          <cell r="A8490">
            <v>94290</v>
          </cell>
          <cell r="B8490" t="str">
            <v>EXECUÇÃO DE SARJETA DE CONCRETO USINADO, MOLDADA  IN LOCO  EM TRECHO CURVO, 45 CM BASE X 10 CM ALTURA. AF_06/2016</v>
          </cell>
          <cell r="C8490" t="str">
            <v>M</v>
          </cell>
          <cell r="D8490">
            <v>38.89</v>
          </cell>
          <cell r="E8490">
            <v>26.53</v>
          </cell>
          <cell r="F8490">
            <v>65.42</v>
          </cell>
        </row>
        <row r="8491">
          <cell r="A8491">
            <v>94291</v>
          </cell>
          <cell r="B8491" t="str">
            <v>EXECUÇÃO DE SARJETA DE CONCRETO USINADO, MOLDADA  IN LOCO  EM TRECHO RETO, 60 CM BASE X 10 CM ALTURA. AF_06/2016</v>
          </cell>
          <cell r="C8491" t="str">
            <v>M</v>
          </cell>
          <cell r="D8491">
            <v>43.79</v>
          </cell>
          <cell r="E8491">
            <v>18.95</v>
          </cell>
          <cell r="F8491">
            <v>62.74</v>
          </cell>
        </row>
        <row r="8492">
          <cell r="A8492">
            <v>94292</v>
          </cell>
          <cell r="B8492" t="str">
            <v>EXECUÇÃO DE SARJETA DE CONCRETO USINADO, MOLDADA  IN LOCO  EM TRECHO CURVO, 60 CM BASE X 10 CM ALTURA. AF_06/2016</v>
          </cell>
          <cell r="C8492" t="str">
            <v>M</v>
          </cell>
          <cell r="D8492">
            <v>47.49</v>
          </cell>
          <cell r="E8492">
            <v>27.55</v>
          </cell>
          <cell r="F8492">
            <v>75.040000000000006</v>
          </cell>
        </row>
        <row r="8493">
          <cell r="A8493">
            <v>94293</v>
          </cell>
          <cell r="B8493" t="str">
            <v>EXECUÇÃO DE SARJETÃO DE CONCRETO USINADO, MOLDADA  IN LOCO  EM TRECHO RETO, 100 CM BASE X 20 CM ALTURA. AF_06/2016</v>
          </cell>
          <cell r="C8493" t="str">
            <v>M</v>
          </cell>
          <cell r="D8493">
            <v>131.06</v>
          </cell>
          <cell r="E8493">
            <v>30.2</v>
          </cell>
          <cell r="F8493">
            <v>161.26</v>
          </cell>
        </row>
        <row r="8494">
          <cell r="A8494">
            <v>94267</v>
          </cell>
          <cell r="B8494" t="str">
            <v>GUIA (MEIO-FIO) E SARJETA CONJUGADOS DE CONCRETO, MOLDADA  IN LOCO  EM TRECHO RETO COM EXTRUSORA, 45 CM BASE (15 CM BASE DA GUIA + 30 CM BASE DA SARJETA) X 22 CM ALTURA. AF_06/2016</v>
          </cell>
          <cell r="C8494" t="str">
            <v>M</v>
          </cell>
          <cell r="D8494">
            <v>35.51</v>
          </cell>
          <cell r="E8494">
            <v>14.65</v>
          </cell>
          <cell r="F8494">
            <v>50.16</v>
          </cell>
        </row>
        <row r="8495">
          <cell r="A8495">
            <v>94268</v>
          </cell>
          <cell r="B8495" t="str">
            <v>GUIA (MEIO-FIO) E SARJETA CONJUGADOS DE CONCRETO, MOLDADA  IN LOCO  EM TRECHO CURVO COM EXTRUSORA, 45 CM BASE (15 CM BASE DA GUIA + 30 CM BASE DA SARJETA) X 22 CM ALTURA. AF_06/2016</v>
          </cell>
          <cell r="C8495" t="str">
            <v>M</v>
          </cell>
          <cell r="D8495">
            <v>37.32</v>
          </cell>
          <cell r="E8495">
            <v>17.79</v>
          </cell>
          <cell r="F8495">
            <v>55.11</v>
          </cell>
        </row>
        <row r="8496">
          <cell r="A8496">
            <v>94269</v>
          </cell>
          <cell r="B8496" t="str">
            <v>GUIA (MEIO-FIO) E SARJETA CONJUGADOS DE CONCRETO, MOLDADA  IN LOCO  EM TRECHO RETO COM EXTRUSORA, 60 CM BASE (15 CM BASE DA GUIA + 45 CM BASE DA SARJETA) X 26 CM ALTURA. AF_06/2016</v>
          </cell>
          <cell r="C8496" t="str">
            <v>M</v>
          </cell>
          <cell r="D8496">
            <v>53.08</v>
          </cell>
          <cell r="E8496">
            <v>17.64</v>
          </cell>
          <cell r="F8496">
            <v>70.72</v>
          </cell>
        </row>
        <row r="8497">
          <cell r="A8497">
            <v>94270</v>
          </cell>
          <cell r="B8497" t="str">
            <v>GUIA (MEIO-FIO) E SARJETA CONJUGADOS DE CONCRETO, MOLDADA IN LOCO  EM TRECHO CURVO COM EXTRUSORA, 60 CM BASE (15 CM BASE DA GUIA + 45 CM BASE DA SARJETA) X 26 CM ALTURA. AF_06/2016</v>
          </cell>
          <cell r="C8497" t="str">
            <v>M</v>
          </cell>
          <cell r="D8497">
            <v>55.57</v>
          </cell>
          <cell r="E8497">
            <v>22.05</v>
          </cell>
          <cell r="F8497">
            <v>77.62</v>
          </cell>
        </row>
        <row r="8498">
          <cell r="A8498">
            <v>94271</v>
          </cell>
          <cell r="B8498" t="str">
            <v>GUIA (MEIO-FIO) E SARJETA CONJUGADOS DE CONCRETO, MOLDADA  IN LOCO  EM TRECHO RETO COM EXTRUSORA, 65 CM BASE (15 CM BASE DA GUIA + 50 CM BASE DA SARJETA) X 30 CM ALTURA. AF_06/2016</v>
          </cell>
          <cell r="C8498" t="str">
            <v>M</v>
          </cell>
          <cell r="D8498">
            <v>64.930000000000007</v>
          </cell>
          <cell r="E8498">
            <v>21.2</v>
          </cell>
          <cell r="F8498">
            <v>86.13</v>
          </cell>
        </row>
        <row r="8499">
          <cell r="A8499">
            <v>94272</v>
          </cell>
          <cell r="B8499" t="str">
            <v>GUIA (MEIO-FIO) E SARJETA CONJUGADOS DE CONCRETO, MOLDADA  IN LOCO  EM TRECHO CURVO COM EXTRUSORA, 65 CM BASE (15 CM BASE DA GUIA + 50 CM BASE DA SARJETA) X 26 CM ALTURA. AF_06/2016</v>
          </cell>
          <cell r="C8499" t="str">
            <v>M</v>
          </cell>
          <cell r="D8499">
            <v>68.23</v>
          </cell>
          <cell r="E8499">
            <v>27.07</v>
          </cell>
          <cell r="F8499">
            <v>95.3</v>
          </cell>
        </row>
        <row r="8500">
          <cell r="A8500"/>
          <cell r="B8500" t="str">
            <v>GALERIAS PLUVIAIS</v>
          </cell>
          <cell r="C8500"/>
          <cell r="D8500"/>
          <cell r="E8500"/>
          <cell r="F8500"/>
        </row>
        <row r="8501">
          <cell r="A8501">
            <v>104491</v>
          </cell>
          <cell r="B8501" t="str">
            <v>ADUELA/ GALERIA FECHADA PRE-MOLDADA DE CONCRETO ARMADO, SECAO QUADRANGULAR INTERNA DE 1,50 X 1,50 M (L X A), MISULA DE 20 X 20 CM, C = 1,00 M, ESPESSURA MIN = 15 CM, TB-45 E FCK DO CONCRETO = 30 MPA   FORNECIMENTO E ASSENTAMENTO. AF_01/2023</v>
          </cell>
          <cell r="C8501" t="str">
            <v>M</v>
          </cell>
          <cell r="D8501">
            <v>2736.16</v>
          </cell>
          <cell r="E8501">
            <v>51.14</v>
          </cell>
          <cell r="F8501">
            <v>2787.3</v>
          </cell>
        </row>
        <row r="8502">
          <cell r="A8502">
            <v>104492</v>
          </cell>
          <cell r="B8502" t="str">
            <v>ADUELA/ GALERIA FECHADA PRE-MOLDADA DE CONCRETO ARMADO, SECAO QUADRANGULAR INTERNA DE 2,00 X 2,00 M (L X A), MISULA DE 20 X 20 CM, C = 1,00 M, ESPESSURA MIN = 15 CM, TB-45 E FCK DO CONCRETO = 30 MPA   FORNECIMENTO E ASSENTAMENTO. AF_01/2023</v>
          </cell>
          <cell r="C8502" t="str">
            <v>M</v>
          </cell>
          <cell r="D8502">
            <v>3419.28</v>
          </cell>
          <cell r="E8502">
            <v>62.9</v>
          </cell>
          <cell r="F8502">
            <v>3482.18</v>
          </cell>
        </row>
        <row r="8503">
          <cell r="A8503">
            <v>104494</v>
          </cell>
          <cell r="B8503" t="str">
            <v>ADUELA/ GALERIA FECHADA PRE-MOLDADA DE CONCRETO ARMADO, SECAO QUADRANGULAR INTERNA DE 2,50 X 2,50 M (L X A), MISULA DE 20 X 20 CM, C = 1,00 M, ESPESSURA MIN = 15 CM, TB-45 E FCK DO CONCRETO = 30 MPA   FORNECIMENTO E ASSENTAMENTO. AF_01/2023</v>
          </cell>
          <cell r="C8503" t="str">
            <v>M</v>
          </cell>
          <cell r="D8503">
            <v>4621.96</v>
          </cell>
          <cell r="E8503">
            <v>74.09</v>
          </cell>
          <cell r="F8503">
            <v>4696.05</v>
          </cell>
        </row>
        <row r="8504">
          <cell r="A8504">
            <v>104497</v>
          </cell>
          <cell r="B8504" t="str">
            <v>ADUELA/ GALERIA FECHADA PRE-MOLDADA DE CONCRETO ARMADO, SECAO QUADRANGULAR INTERNA DE 3,00 X 3,00 M (L X A), MISULA DE 20 X 20 CM, C = 1,00 M, ESPESSURA MIN = 20 CM, TB-45 E FCK DO CONCRETO = 30 MPA   FORNECIMENTO E ASSENTAMENTO. AF_01/2023</v>
          </cell>
          <cell r="C8504" t="str">
            <v>M</v>
          </cell>
          <cell r="D8504">
            <v>5544.33</v>
          </cell>
          <cell r="E8504">
            <v>113.18</v>
          </cell>
          <cell r="F8504">
            <v>5657.51</v>
          </cell>
        </row>
        <row r="8505">
          <cell r="A8505">
            <v>104515</v>
          </cell>
          <cell r="B8505" t="str">
            <v>APLICAÇÃO DE MANTA GEOTÊXTIL NAS JUNTAS RÍGIDAS DE ADUELAS PRÉ-MOLDADAS DE CONCRETO ARMADO. AF_01/2023</v>
          </cell>
          <cell r="C8505" t="str">
            <v>M2</v>
          </cell>
          <cell r="D8505">
            <v>25.12</v>
          </cell>
          <cell r="E8505">
            <v>0.28999999999999998</v>
          </cell>
          <cell r="F8505">
            <v>25.41</v>
          </cell>
        </row>
        <row r="8506">
          <cell r="A8506"/>
          <cell r="B8506" t="str">
            <v>REVESTIMENTO DE PISOS CIMENTADOS E EM CONCRETO</v>
          </cell>
          <cell r="C8506"/>
          <cell r="D8506"/>
          <cell r="E8506"/>
          <cell r="F8506"/>
        </row>
        <row r="8507">
          <cell r="A8507"/>
          <cell r="B8507" t="str">
            <v>MANUTENÇÃO / REPAROS - PISOS CIMENTADOS E EM CONCRETO</v>
          </cell>
          <cell r="C8507"/>
          <cell r="D8507"/>
          <cell r="E8507"/>
          <cell r="F8507"/>
        </row>
        <row r="8508">
          <cell r="A8508">
            <v>97631</v>
          </cell>
          <cell r="B8508" t="str">
            <v>DEMOLIÇÃO DE ARGAMASSAS, DE FORMA MANUAL, SEM REAPROVEITAMENTO. AF_12/2017</v>
          </cell>
          <cell r="C8508" t="str">
            <v>M2</v>
          </cell>
          <cell r="D8508">
            <v>1.08</v>
          </cell>
          <cell r="E8508">
            <v>2.4</v>
          </cell>
          <cell r="F8508">
            <v>3.48</v>
          </cell>
        </row>
        <row r="8509">
          <cell r="A8509" t="str">
            <v>AUX1594</v>
          </cell>
          <cell r="B8509" t="str">
            <v>RETIRADA DE PAVIMENTAÇÃO EM PASSEIO CIMENTADO</v>
          </cell>
          <cell r="C8509" t="str">
            <v>M2</v>
          </cell>
          <cell r="D8509">
            <v>7.7</v>
          </cell>
          <cell r="E8509">
            <v>15.02</v>
          </cell>
          <cell r="F8509">
            <v>22.72</v>
          </cell>
        </row>
        <row r="8510">
          <cell r="A8510" t="str">
            <v>AUX1621</v>
          </cell>
          <cell r="B8510" t="str">
            <v>DEMOLIÇÃO DE SOLEIRAS, PEITORIS E DEGRAUS</v>
          </cell>
          <cell r="C8510" t="str">
            <v>M</v>
          </cell>
          <cell r="D8510">
            <v>11.03</v>
          </cell>
          <cell r="E8510">
            <v>22.3</v>
          </cell>
          <cell r="F8510">
            <v>33.33</v>
          </cell>
        </row>
        <row r="8511">
          <cell r="A8511" t="str">
            <v>AUX1623</v>
          </cell>
          <cell r="B8511" t="str">
            <v>POLIMENTO EM CONCRETO NIVELADO À LASER</v>
          </cell>
          <cell r="C8511" t="str">
            <v>M2</v>
          </cell>
          <cell r="D8511">
            <v>15.84</v>
          </cell>
          <cell r="E8511">
            <v>0</v>
          </cell>
          <cell r="F8511">
            <v>15.84</v>
          </cell>
        </row>
        <row r="8512">
          <cell r="A8512" t="str">
            <v>AUX1624</v>
          </cell>
          <cell r="B8512" t="str">
            <v>POLIMENTO EM PISO INDUSTRIAL</v>
          </cell>
          <cell r="C8512" t="str">
            <v>M2</v>
          </cell>
          <cell r="D8512">
            <v>43.53</v>
          </cell>
          <cell r="E8512">
            <v>38.75</v>
          </cell>
          <cell r="F8512">
            <v>82.28</v>
          </cell>
        </row>
        <row r="8513">
          <cell r="A8513" t="str">
            <v>AUX1625</v>
          </cell>
          <cell r="B8513" t="str">
            <v>POLIMENTO EM PISOS DE MÁRMORE</v>
          </cell>
          <cell r="C8513" t="str">
            <v>M2</v>
          </cell>
          <cell r="D8513">
            <v>39.840000000000003</v>
          </cell>
          <cell r="E8513">
            <v>42.35</v>
          </cell>
          <cell r="F8513">
            <v>82.19</v>
          </cell>
        </row>
        <row r="8514">
          <cell r="A8514" t="str">
            <v>AUX0200</v>
          </cell>
          <cell r="B8514" t="str">
            <v>POLIMENTO DE PISOS</v>
          </cell>
          <cell r="C8514" t="str">
            <v>M2</v>
          </cell>
          <cell r="D8514">
            <v>3.74</v>
          </cell>
          <cell r="E8514">
            <v>3</v>
          </cell>
          <cell r="F8514">
            <v>6.74</v>
          </cell>
        </row>
        <row r="8515">
          <cell r="A8515" t="str">
            <v>AUX2427</v>
          </cell>
          <cell r="B8515" t="str">
            <v>POLIMENTO DE PISO DE ALTA RESISTÊNCIA (EXISTENTE)</v>
          </cell>
          <cell r="C8515" t="str">
            <v>M2</v>
          </cell>
          <cell r="D8515">
            <v>21.35</v>
          </cell>
          <cell r="E8515">
            <v>0</v>
          </cell>
          <cell r="F8515">
            <v>21.35</v>
          </cell>
        </row>
        <row r="8516">
          <cell r="A8516">
            <v>97097</v>
          </cell>
          <cell r="B8516" t="str">
            <v>ACABAMENTO POLIDO PARA PISO DE CONCRETO ARMADO OU LAJE SOBRE SOLO DE ALTA RESISTÊNCIA. AF_09/2021</v>
          </cell>
          <cell r="C8516" t="str">
            <v>M2</v>
          </cell>
          <cell r="D8516">
            <v>32.630000000000003</v>
          </cell>
          <cell r="E8516">
            <v>1.87</v>
          </cell>
          <cell r="F8516">
            <v>34.5</v>
          </cell>
        </row>
        <row r="8517">
          <cell r="A8517" t="str">
            <v>AUX1962</v>
          </cell>
          <cell r="B8517" t="str">
            <v>ACABAMENTO DE SUPERFÍCIE DE PISO DE CONCRETO COM DESEMPOLAMENTO MANUAL</v>
          </cell>
          <cell r="C8517" t="str">
            <v>M2</v>
          </cell>
          <cell r="D8517">
            <v>6.23</v>
          </cell>
          <cell r="E8517">
            <v>14.52</v>
          </cell>
          <cell r="F8517">
            <v>20.75</v>
          </cell>
        </row>
        <row r="8518">
          <cell r="A8518" t="str">
            <v>AUX2866</v>
          </cell>
          <cell r="B8518" t="str">
            <v>ACABAMENTO DE SUPERFÍCIE DE PISO DE CONCRETO COM ALISAMENTO MANUAL E QUEIMA</v>
          </cell>
          <cell r="C8518" t="str">
            <v>M2</v>
          </cell>
          <cell r="D8518">
            <v>8.64</v>
          </cell>
          <cell r="E8518">
            <v>19.96</v>
          </cell>
          <cell r="F8518">
            <v>28.6</v>
          </cell>
        </row>
        <row r="8519">
          <cell r="A8519"/>
          <cell r="B8519" t="str">
            <v>PREPARO E REGULARIZAÇÃO</v>
          </cell>
          <cell r="C8519"/>
          <cell r="D8519"/>
          <cell r="E8519"/>
          <cell r="F8519"/>
        </row>
        <row r="8520">
          <cell r="A8520">
            <v>100574</v>
          </cell>
          <cell r="B8520" t="str">
            <v>ESPALHAMENTO DE MATERIAL COM TRATOR DE ESTEIRAS. AF_11/2019</v>
          </cell>
          <cell r="C8520" t="str">
            <v>M3</v>
          </cell>
          <cell r="D8520">
            <v>1.1200000000000001</v>
          </cell>
          <cell r="E8520">
            <v>0.34</v>
          </cell>
          <cell r="F8520">
            <v>1.46</v>
          </cell>
        </row>
        <row r="8521">
          <cell r="A8521">
            <v>100575</v>
          </cell>
          <cell r="B8521" t="str">
            <v>REGULARIZAÇÃO DE SUPERFÍCIES COM MOTONIVELADORA. AF_11/2019</v>
          </cell>
          <cell r="C8521" t="str">
            <v>M2</v>
          </cell>
          <cell r="D8521">
            <v>0.09</v>
          </cell>
          <cell r="E8521">
            <v>0.04</v>
          </cell>
          <cell r="F8521">
            <v>0.13</v>
          </cell>
        </row>
        <row r="8522">
          <cell r="A8522">
            <v>97113</v>
          </cell>
          <cell r="B8522" t="str">
            <v>APLICAÇÃO DE LONA PLÁSTICA PARA EXECUÇÃO DE PAVIMENTOS DE CONCRETO. AF_04/2022</v>
          </cell>
          <cell r="C8522" t="str">
            <v>M2</v>
          </cell>
          <cell r="D8522">
            <v>2.95</v>
          </cell>
          <cell r="E8522">
            <v>0.18</v>
          </cell>
          <cell r="F8522">
            <v>3.13</v>
          </cell>
        </row>
        <row r="8523">
          <cell r="A8523"/>
          <cell r="B8523" t="str">
            <v>PISO CIMENTADO</v>
          </cell>
          <cell r="C8523"/>
          <cell r="D8523"/>
          <cell r="E8523"/>
          <cell r="F8523"/>
        </row>
        <row r="8524">
          <cell r="A8524">
            <v>98679</v>
          </cell>
          <cell r="B8524" t="str">
            <v>PISO CIMENTADO, TRAÇO 1:3 (CIMENTO E AREIA), ACABAMENTO LISO, ESPESSURA 2,0 CM, PREPARO MECÂNICO DA ARGAMASSA. AF_09/2020</v>
          </cell>
          <cell r="C8524" t="str">
            <v>M2</v>
          </cell>
          <cell r="D8524">
            <v>25.85</v>
          </cell>
          <cell r="E8524">
            <v>12.3</v>
          </cell>
          <cell r="F8524">
            <v>38.15</v>
          </cell>
        </row>
        <row r="8525">
          <cell r="A8525">
            <v>98680</v>
          </cell>
          <cell r="B8525" t="str">
            <v>PISO CIMENTADO, TRAÇO 1:3 (CIMENTO E AREIA), ACABAMENTO LISO, ESPESSURA 3,0 CM, PREPARO MECÂNICO DA ARGAMASSA. AF_09/2020</v>
          </cell>
          <cell r="C8525" t="str">
            <v>M2</v>
          </cell>
          <cell r="D8525">
            <v>32.85</v>
          </cell>
          <cell r="E8525">
            <v>14.13</v>
          </cell>
          <cell r="F8525">
            <v>46.98</v>
          </cell>
        </row>
        <row r="8526">
          <cell r="A8526">
            <v>101749</v>
          </cell>
          <cell r="B8526" t="str">
            <v>PISO CIMENTADO, TRAÇO 1:3 (CIMENTO E AREIA), ACABAMENTO LISO, ESPESSURA 4,0 CM, PREPARO MECÂNICO DA ARGAMASSA. AF_09/2020</v>
          </cell>
          <cell r="C8526" t="str">
            <v>M2</v>
          </cell>
          <cell r="D8526">
            <v>38.56</v>
          </cell>
          <cell r="E8526">
            <v>15.64</v>
          </cell>
          <cell r="F8526">
            <v>54.2</v>
          </cell>
        </row>
        <row r="8527">
          <cell r="A8527">
            <v>98681</v>
          </cell>
          <cell r="B8527" t="str">
            <v>PISO CIMENTADO, TRAÇO 1:3 (CIMENTO E AREIA), ACABAMENTO RÚSTICO, ESPESSURA 2,0 CM, PREPARO MECÂNICO DA ARGAMASSA. AF_09/2020</v>
          </cell>
          <cell r="C8527" t="str">
            <v>M2</v>
          </cell>
          <cell r="D8527">
            <v>24.84</v>
          </cell>
          <cell r="E8527">
            <v>10.69</v>
          </cell>
          <cell r="F8527">
            <v>35.53</v>
          </cell>
        </row>
        <row r="8528">
          <cell r="A8528">
            <v>98682</v>
          </cell>
          <cell r="B8528" t="str">
            <v>PISO CIMENTADO, TRAÇO 1:3 (CIMENTO E AREIA), ACABAMENTO RÚSTICO, ESPESSURA 3,0 CM, PREPARO MECÂNICO DA ARGAMASSA. AF_09/2020</v>
          </cell>
          <cell r="C8528" t="str">
            <v>M2</v>
          </cell>
          <cell r="D8528">
            <v>31.84</v>
          </cell>
          <cell r="E8528">
            <v>12.52</v>
          </cell>
          <cell r="F8528">
            <v>44.36</v>
          </cell>
        </row>
        <row r="8529">
          <cell r="A8529">
            <v>101750</v>
          </cell>
          <cell r="B8529" t="str">
            <v>PISO CIMENTADO, TRAÇO 1:3 (CIMENTO E AREIA), ACABAMENTO RÚSTICO, ESPESSURA 4,0 CM, PREPARO MECÂNICO DA ARGAMASSA. AF_09/2020</v>
          </cell>
          <cell r="C8529" t="str">
            <v>M2</v>
          </cell>
          <cell r="D8529">
            <v>37.58</v>
          </cell>
          <cell r="E8529">
            <v>14.01</v>
          </cell>
          <cell r="F8529">
            <v>51.59</v>
          </cell>
        </row>
        <row r="8530">
          <cell r="A8530" t="str">
            <v>AUX3497</v>
          </cell>
          <cell r="B8530" t="str">
            <v>PISO CIMENTADO COLORIDO, DIVERSAS CORES, TRAÇO 1:3, E=3 CM, COM JUNTA PLÁSTICA</v>
          </cell>
          <cell r="C8530" t="str">
            <v>M2</v>
          </cell>
          <cell r="D8530">
            <v>50.59</v>
          </cell>
          <cell r="E8530">
            <v>18.89</v>
          </cell>
          <cell r="F8530">
            <v>69.48</v>
          </cell>
        </row>
        <row r="8531">
          <cell r="A8531"/>
          <cell r="B8531" t="str">
            <v>PISO DE ALTA RESISTÊNCIA</v>
          </cell>
          <cell r="C8531"/>
          <cell r="D8531"/>
          <cell r="E8531"/>
          <cell r="F8531"/>
        </row>
        <row r="8532">
          <cell r="A8532" t="str">
            <v>AUX3080</v>
          </cell>
          <cell r="B8532" t="str">
            <v>PISO ALTA RESISTÊNCIA OU INDUSTRIAL DE 12MM, COMUM, COR CINZA, COM JUNTAS PLÁSTICAS, SEM POLIMENTO, EXCLUSIVE ARGAMASSA DE REGULARIZAÇÃO, APLICADO</v>
          </cell>
          <cell r="C8532" t="str">
            <v>M2</v>
          </cell>
          <cell r="D8532">
            <v>36.72</v>
          </cell>
          <cell r="E8532">
            <v>0</v>
          </cell>
          <cell r="F8532">
            <v>36.72</v>
          </cell>
        </row>
        <row r="8533">
          <cell r="A8533"/>
          <cell r="B8533" t="str">
            <v>PISO INDUSTRIAL</v>
          </cell>
          <cell r="C8533"/>
          <cell r="D8533"/>
          <cell r="E8533"/>
          <cell r="F8533"/>
        </row>
        <row r="8534">
          <cell r="A8534">
            <v>103913</v>
          </cell>
          <cell r="B8534" t="str">
            <v>EXECUÇÃO DE PISO INDUSTRIAL DE CONCRETO ARMADO, FCK = 20 MPA, ESPESSURA DE 12,0 CM. AF_04/2022</v>
          </cell>
          <cell r="C8534" t="str">
            <v>M2</v>
          </cell>
          <cell r="D8534">
            <v>111.13</v>
          </cell>
          <cell r="E8534">
            <v>9.48</v>
          </cell>
          <cell r="F8534">
            <v>120.61</v>
          </cell>
        </row>
        <row r="8535">
          <cell r="A8535">
            <v>103914</v>
          </cell>
          <cell r="B8535" t="str">
            <v>EXECUÇÃO DE PISO INDUSTRIAL DE CONCRETO ARMADO, FCK = 20 MPA, ESPESSURA DE 14,0 CM. AF_04/2022</v>
          </cell>
          <cell r="C8535" t="str">
            <v>M2</v>
          </cell>
          <cell r="D8535">
            <v>129.46</v>
          </cell>
          <cell r="E8535">
            <v>10.63</v>
          </cell>
          <cell r="F8535">
            <v>140.09</v>
          </cell>
        </row>
        <row r="8536">
          <cell r="A8536">
            <v>103915</v>
          </cell>
          <cell r="B8536" t="str">
            <v>EXECUÇÃO DE PISO INDUSTRIAL DE CONCRETO ARMADO, FCK = 20 MPA, ESPESSURA DE 15,0 CM. AF_04/2022</v>
          </cell>
          <cell r="C8536" t="str">
            <v>M2</v>
          </cell>
          <cell r="D8536">
            <v>142.77000000000001</v>
          </cell>
          <cell r="E8536">
            <v>11.15</v>
          </cell>
          <cell r="F8536">
            <v>153.91999999999999</v>
          </cell>
        </row>
        <row r="8537">
          <cell r="A8537">
            <v>103916</v>
          </cell>
          <cell r="B8537" t="str">
            <v>EXECUÇÃO DE PISO INDUSTRIAL DE CONCRETO ARMADO, FCK = 20 MPA, ESPESSURA DE 18,0 CM. AF_04/2022</v>
          </cell>
          <cell r="C8537" t="str">
            <v>M2</v>
          </cell>
          <cell r="D8537">
            <v>161.91999999999999</v>
          </cell>
          <cell r="E8537">
            <v>12.41</v>
          </cell>
          <cell r="F8537">
            <v>174.33</v>
          </cell>
        </row>
        <row r="8538">
          <cell r="A8538">
            <v>103917</v>
          </cell>
          <cell r="B8538" t="str">
            <v>EXECUÇÃO DE PISO INDUSTRIAL DE CONCRETO ARMADO, FCK = 20 MPA, ESPESSURA DE 20,0 CM. AF_04/2022</v>
          </cell>
          <cell r="C8538" t="str">
            <v>M2</v>
          </cell>
          <cell r="D8538">
            <v>189.66</v>
          </cell>
          <cell r="E8538">
            <v>13.34</v>
          </cell>
          <cell r="F8538">
            <v>203</v>
          </cell>
        </row>
        <row r="8539">
          <cell r="A8539">
            <v>103918</v>
          </cell>
          <cell r="B8539" t="str">
            <v>EXECUÇÃO DE PISO INDUSTRIAL DE CONCRETO ARMADO, FCK = 20 MPA, ESPESSURA DE 22,0 CM. AF_04/2022</v>
          </cell>
          <cell r="C8539" t="str">
            <v>M2</v>
          </cell>
          <cell r="D8539">
            <v>199.27</v>
          </cell>
          <cell r="E8539">
            <v>14</v>
          </cell>
          <cell r="F8539">
            <v>213.27</v>
          </cell>
        </row>
        <row r="8540">
          <cell r="A8540"/>
          <cell r="B8540" t="str">
            <v>PISO EM CONCRETO</v>
          </cell>
          <cell r="C8540"/>
          <cell r="D8540"/>
          <cell r="E8540"/>
          <cell r="F8540"/>
        </row>
        <row r="8541">
          <cell r="A8541">
            <v>101747</v>
          </cell>
          <cell r="B8541" t="str">
            <v>PISO EM CONCRETO 20 MPA PREPARO MECÂNICO, ESPESSURA 7CM. AF_09/2020</v>
          </cell>
          <cell r="C8541" t="str">
            <v>M2</v>
          </cell>
          <cell r="D8541">
            <v>66.31</v>
          </cell>
          <cell r="E8541">
            <v>3.06</v>
          </cell>
          <cell r="F8541">
            <v>69.37</v>
          </cell>
        </row>
        <row r="8542">
          <cell r="A8542">
            <v>103074</v>
          </cell>
          <cell r="B8542" t="str">
            <v>EXECUÇÃO DE PISO DE CONCRETO, SEM ACABAMENTO SUPERFICIAL, ESPESSURA DE 15 CM, FCK = 30 MPA, COM USO DE FORMAS EM MADEIRA SERRADA. AF_09/2021</v>
          </cell>
          <cell r="C8542" t="str">
            <v>M2</v>
          </cell>
          <cell r="D8542">
            <v>146.58000000000001</v>
          </cell>
          <cell r="E8542">
            <v>16.73</v>
          </cell>
          <cell r="F8542">
            <v>163.31</v>
          </cell>
        </row>
        <row r="8543">
          <cell r="A8543">
            <v>103075</v>
          </cell>
          <cell r="B8543" t="str">
            <v>EXECUÇÃO DE PISO DE CONCRETO, COM ACABAMENTO SUPERFICIAL, ESPESSURA DE 15 CM, FCK = 30 MPA, COM USO DE FORMAS EM MADEIRA SERRADA. AF_09/2021</v>
          </cell>
          <cell r="C8543" t="str">
            <v>M2</v>
          </cell>
          <cell r="D8543">
            <v>179.21</v>
          </cell>
          <cell r="E8543">
            <v>18.600000000000001</v>
          </cell>
          <cell r="F8543">
            <v>197.81</v>
          </cell>
        </row>
        <row r="8544">
          <cell r="A8544">
            <v>94990</v>
          </cell>
          <cell r="B8544" t="str">
            <v>EXECUÇÃO DE PASSEIO (CALÇADA) OU PISO DE CONCRETO COM CONCRETO MOLDADO IN LOCO, FEITO EM OBRA, ACABAMENTO CONVENCIONAL, NÃO ARMADO. AF_08/2022</v>
          </cell>
          <cell r="C8544" t="str">
            <v>M3</v>
          </cell>
          <cell r="D8544">
            <v>512.16999999999996</v>
          </cell>
          <cell r="E8544">
            <v>187.21</v>
          </cell>
          <cell r="F8544">
            <v>699.38</v>
          </cell>
        </row>
        <row r="8545">
          <cell r="A8545">
            <v>94991</v>
          </cell>
          <cell r="B8545" t="str">
            <v>EXECUÇÃO DE PASSEIO (CALÇADA) OU PISO DE CONCRETO COM CONCRETO MOLDADO IN LOCO, USINADO, ACABAMENTO CONVENCIONAL, NÃO ARMADO. AF_08/2022</v>
          </cell>
          <cell r="C8545" t="str">
            <v>M3</v>
          </cell>
          <cell r="D8545">
            <v>551.53</v>
          </cell>
          <cell r="E8545">
            <v>64.349999999999994</v>
          </cell>
          <cell r="F8545">
            <v>615.88</v>
          </cell>
        </row>
        <row r="8546">
          <cell r="A8546">
            <v>94992</v>
          </cell>
          <cell r="B8546" t="str">
            <v>EXECUÇÃO DE PASSEIO (CALÇADA) OU PISO DE CONCRETO COM CONCRETO MOLDADO IN LOCO, FEITO EM OBRA, ACABAMENTO CONVENCIONAL, ESPESSURA 6 CM, ARMADO. AF_08/2022</v>
          </cell>
          <cell r="C8546" t="str">
            <v>M2</v>
          </cell>
          <cell r="D8546">
            <v>69.77</v>
          </cell>
          <cell r="E8546">
            <v>13.51</v>
          </cell>
          <cell r="F8546">
            <v>83.28</v>
          </cell>
        </row>
        <row r="8547">
          <cell r="A8547">
            <v>94993</v>
          </cell>
          <cell r="B8547" t="str">
            <v>EXECUÇÃO DE PASSEIO (CALÇADA) OU PISO DE CONCRETO COM CONCRETO MOLDADO IN LOCO, USINADO, ACABAMENTO CONVENCIONAL, ESPESSURA 6 CM, ARMADO. AF_08/2022</v>
          </cell>
          <cell r="C8547" t="str">
            <v>M2</v>
          </cell>
          <cell r="D8547">
            <v>72.13</v>
          </cell>
          <cell r="E8547">
            <v>6.14</v>
          </cell>
          <cell r="F8547">
            <v>78.27</v>
          </cell>
        </row>
        <row r="8548">
          <cell r="A8548">
            <v>94994</v>
          </cell>
          <cell r="B8548" t="str">
            <v>EXECUÇÃO DE PASSEIO (CALÇADA) OU PISO DE CONCRETO COM CONCRETO MOLDADO IN LOCO, FEITO EM OBRA, ACABAMENTO CONVENCIONAL, ESPESSURA 8 CM, ARMADO. AF_08/2022</v>
          </cell>
          <cell r="C8548" t="str">
            <v>M2</v>
          </cell>
          <cell r="D8548">
            <v>80.02</v>
          </cell>
          <cell r="E8548">
            <v>17.670000000000002</v>
          </cell>
          <cell r="F8548">
            <v>97.69</v>
          </cell>
        </row>
        <row r="8549">
          <cell r="A8549">
            <v>94995</v>
          </cell>
          <cell r="B8549" t="str">
            <v>EXECUÇÃO DE PASSEIO (CALÇADA) OU PISO DE CONCRETO COM CONCRETO MOLDADO IN LOCO, USINADO, ACABAMENTO CONVENCIONAL, ESPESSURA 8 CM, ARMADO. AF_08/2022</v>
          </cell>
          <cell r="C8549" t="str">
            <v>M2</v>
          </cell>
          <cell r="D8549">
            <v>83.16</v>
          </cell>
          <cell r="E8549">
            <v>7.84</v>
          </cell>
          <cell r="F8549">
            <v>91</v>
          </cell>
        </row>
        <row r="8550">
          <cell r="A8550">
            <v>103904</v>
          </cell>
          <cell r="B8550" t="str">
            <v>EXECUÇÃO DE PAVIMENTO DE CONCRETO SIMPLES (PCS), FCK = 35 MPA, ESPESSURA DE 15,0 CM. AF_04/2022</v>
          </cell>
          <cell r="C8550" t="str">
            <v>M2</v>
          </cell>
          <cell r="D8550">
            <v>103.36</v>
          </cell>
          <cell r="E8550">
            <v>12.26</v>
          </cell>
          <cell r="F8550">
            <v>115.62</v>
          </cell>
        </row>
        <row r="8551">
          <cell r="A8551">
            <v>103905</v>
          </cell>
          <cell r="B8551" t="str">
            <v>EXECUÇÃO DE PAVIMENTO DE CONCRETO SIMPLES (PCS), FCK = 35 MPA, ESPESSURA DE 16,0 CM. AF_04/2022</v>
          </cell>
          <cell r="C8551" t="str">
            <v>M2</v>
          </cell>
          <cell r="D8551">
            <v>109.31</v>
          </cell>
          <cell r="E8551">
            <v>12.65</v>
          </cell>
          <cell r="F8551">
            <v>121.96</v>
          </cell>
        </row>
        <row r="8552">
          <cell r="A8552">
            <v>103907</v>
          </cell>
          <cell r="B8552" t="str">
            <v>EXECUÇÃO DE PAVIMENTO DE CONCRETO SIMPLES (PCS), FCK = 35 MPA, ESPESSURA DE 17,5 CM. AF_04/2022</v>
          </cell>
          <cell r="C8552" t="str">
            <v>M2</v>
          </cell>
          <cell r="D8552">
            <v>114.1</v>
          </cell>
          <cell r="E8552">
            <v>13</v>
          </cell>
          <cell r="F8552">
            <v>127.1</v>
          </cell>
        </row>
        <row r="8553">
          <cell r="A8553">
            <v>103908</v>
          </cell>
          <cell r="B8553" t="str">
            <v>EXECUÇÃO PAVIMENTO DE CONCRETO SIMPLES (PCS), FCK = 35 MPA, ESPESSURA DE 20,0 CM. AF_04/2022</v>
          </cell>
          <cell r="C8553" t="str">
            <v>M2</v>
          </cell>
          <cell r="D8553">
            <v>129.55000000000001</v>
          </cell>
          <cell r="E8553">
            <v>13.97</v>
          </cell>
          <cell r="F8553">
            <v>143.52000000000001</v>
          </cell>
        </row>
        <row r="8554">
          <cell r="A8554">
            <v>103909</v>
          </cell>
          <cell r="B8554" t="str">
            <v>EXECUÇÃO PAVIMENTO DE CONCRETO SIMPLES (PCS), FCK = 35 MPA, ESPESSURA DE 22,5 CM. AF_04/2022</v>
          </cell>
          <cell r="C8554" t="str">
            <v>M2</v>
          </cell>
          <cell r="D8554">
            <v>149.30000000000001</v>
          </cell>
          <cell r="E8554">
            <v>14.79</v>
          </cell>
          <cell r="F8554">
            <v>164.09</v>
          </cell>
        </row>
        <row r="8555">
          <cell r="A8555">
            <v>103911</v>
          </cell>
          <cell r="B8555" t="str">
            <v>EXECUÇÃO DE PAVIMENTO DE CONCRETO SIMPLES (PCS), FCK = 35 MPA, ESPESSURA DE 25,0 CM. AF_04/2022</v>
          </cell>
          <cell r="C8555" t="str">
            <v>M2</v>
          </cell>
          <cell r="D8555">
            <v>172.19</v>
          </cell>
          <cell r="E8555">
            <v>15.58</v>
          </cell>
          <cell r="F8555">
            <v>187.77</v>
          </cell>
        </row>
        <row r="8556">
          <cell r="A8556">
            <v>103912</v>
          </cell>
          <cell r="B8556" t="str">
            <v>EXECUÇÃO PAVIMENTO DE CONCRETO SIMPLES (PCS), FCK = 35 MPA, ESPESSURA DE 27,5 CM. AF_04/2022</v>
          </cell>
          <cell r="C8556" t="str">
            <v>M2</v>
          </cell>
          <cell r="D8556">
            <v>73.459999999999994</v>
          </cell>
          <cell r="E8556">
            <v>17.04</v>
          </cell>
          <cell r="F8556">
            <v>90.5</v>
          </cell>
        </row>
        <row r="8557">
          <cell r="A8557">
            <v>103906</v>
          </cell>
          <cell r="B8557" t="str">
            <v>EXECUÇÃO DE PAVIMENTO DE CONCRETO SIMPLES (PCS), FCK = 40 MPA, ESPESSURA DE 16,0 CM. AF_04/2022</v>
          </cell>
          <cell r="C8557" t="str">
            <v>M2</v>
          </cell>
          <cell r="D8557">
            <v>127.97</v>
          </cell>
          <cell r="E8557">
            <v>16.8</v>
          </cell>
          <cell r="F8557">
            <v>144.77000000000001</v>
          </cell>
        </row>
        <row r="8558">
          <cell r="A8558"/>
          <cell r="B8558" t="str">
            <v>PISOS EM CONCRETO - JUNTAS / BARRAS DE LIGAÇÃO</v>
          </cell>
          <cell r="C8558"/>
          <cell r="D8558"/>
          <cell r="E8558"/>
          <cell r="F8558"/>
        </row>
        <row r="8559">
          <cell r="A8559">
            <v>97104</v>
          </cell>
          <cell r="B8559" t="str">
            <v>EXECUÇÃO DE PAVIMENTO DE CONCRETO SIMPLES (PCS), FCK = 40 MPA, ESPESSURA DE 15,0 CM. AF_04/2022</v>
          </cell>
          <cell r="C8559" t="str">
            <v>M2</v>
          </cell>
          <cell r="D8559">
            <v>106.42</v>
          </cell>
          <cell r="E8559">
            <v>12.27</v>
          </cell>
          <cell r="F8559">
            <v>118.69</v>
          </cell>
        </row>
        <row r="8560">
          <cell r="A8560">
            <v>97105</v>
          </cell>
          <cell r="B8560" t="str">
            <v>EXECUÇÃO DE PAVIMENTO DE CONCRETO SIMPLES (PCS), FCK = 40 MPA, ESPESSURA DE 17,5 CM. AF_04/2022</v>
          </cell>
          <cell r="C8560" t="str">
            <v>M2</v>
          </cell>
          <cell r="D8560">
            <v>120.48</v>
          </cell>
          <cell r="E8560">
            <v>13.18</v>
          </cell>
          <cell r="F8560">
            <v>133.66</v>
          </cell>
        </row>
        <row r="8561">
          <cell r="A8561">
            <v>97106</v>
          </cell>
          <cell r="B8561" t="str">
            <v>EXECUÇÃO DE PAVIMENTO DE CONCRETO SIMPLES (PCS), FCK = 40 MPA, ESPESSURA DE 20,0 CM. AF_04/2022</v>
          </cell>
          <cell r="C8561" t="str">
            <v>M2</v>
          </cell>
          <cell r="D8561">
            <v>133.63999999999999</v>
          </cell>
          <cell r="E8561">
            <v>13.97</v>
          </cell>
          <cell r="F8561">
            <v>147.61000000000001</v>
          </cell>
        </row>
        <row r="8562">
          <cell r="A8562">
            <v>97107</v>
          </cell>
          <cell r="B8562" t="str">
            <v>EXECUÇÃO DE PAVIMENTO DE CONCRETO SIMPLES (PCS), FCK = 40 MPA, ESPESSURA DE 22,5 CM. AF_04/2022</v>
          </cell>
          <cell r="C8562" t="str">
            <v>M2</v>
          </cell>
          <cell r="D8562">
            <v>153.88999999999999</v>
          </cell>
          <cell r="E8562">
            <v>14.79</v>
          </cell>
          <cell r="F8562">
            <v>168.68</v>
          </cell>
        </row>
        <row r="8563">
          <cell r="A8563">
            <v>97108</v>
          </cell>
          <cell r="B8563" t="str">
            <v>EXECUÇÃO DE PAVIMENTO DE CONCRETO SIMPLES (PCS), FCK = 40 MPA, ESPESSURA DE 25,0 CM. AF_04/2022</v>
          </cell>
          <cell r="C8563" t="str">
            <v>M2</v>
          </cell>
          <cell r="D8563">
            <v>177.31</v>
          </cell>
          <cell r="E8563">
            <v>15.57</v>
          </cell>
          <cell r="F8563">
            <v>192.88</v>
          </cell>
        </row>
        <row r="8564">
          <cell r="A8564">
            <v>97109</v>
          </cell>
          <cell r="B8564" t="str">
            <v>EXECUÇÃO DE PAVIMENTO DE CONCRETO SIMPLES (PCS), FCK = 40 MPA, ESPESSURA DE 27,5 CM. AF_04/2022</v>
          </cell>
          <cell r="C8564" t="str">
            <v>M2</v>
          </cell>
          <cell r="D8564">
            <v>196.21</v>
          </cell>
          <cell r="E8564">
            <v>16.97</v>
          </cell>
          <cell r="F8564">
            <v>213.18</v>
          </cell>
        </row>
        <row r="8565">
          <cell r="A8565">
            <v>97111</v>
          </cell>
          <cell r="B8565" t="str">
            <v>EXECUÇÃO DE PAVIMENTO DE CONCRETO ARMADO (PCA), FCK = 30 MPA, ESPESSURA DE 15,0 CM. AF_04/2022</v>
          </cell>
          <cell r="C8565" t="str">
            <v>M2</v>
          </cell>
          <cell r="D8565">
            <v>255.27</v>
          </cell>
          <cell r="E8565">
            <v>16.149999999999999</v>
          </cell>
          <cell r="F8565">
            <v>271.42</v>
          </cell>
        </row>
        <row r="8566">
          <cell r="A8566">
            <v>97112</v>
          </cell>
          <cell r="B8566" t="str">
            <v>EXECUÇÃO DE PAVIMENTO DE CONCRETO ARMADO (PCA), FCK = 30 MPA, ESPESSURA DE 17,5 CM. AF_04/2022</v>
          </cell>
          <cell r="C8566" t="str">
            <v>M2</v>
          </cell>
          <cell r="D8566">
            <v>212.61</v>
          </cell>
          <cell r="E8566">
            <v>15.11</v>
          </cell>
          <cell r="F8566">
            <v>227.72</v>
          </cell>
        </row>
        <row r="8567">
          <cell r="A8567"/>
          <cell r="B8567" t="str">
            <v>PISOS EM CONCRETO - JUNTAS / BARRAS DE LIGAÇÃO</v>
          </cell>
          <cell r="C8567"/>
          <cell r="D8567"/>
          <cell r="E8567"/>
          <cell r="F8567"/>
        </row>
        <row r="8568">
          <cell r="A8568">
            <v>97116</v>
          </cell>
          <cell r="B8568" t="str">
            <v>BARRAS DE TRANSFERÊNCIA, AÇO CA-25 DE 16,0 MM, PARA EXECUÇÃO DE PAVIMENTO DE CONCRETO  FORNECIMENTO E INSTALAÇÃO. AF_04/2022</v>
          </cell>
          <cell r="C8568" t="str">
            <v>KG</v>
          </cell>
          <cell r="D8568">
            <v>17.600000000000001</v>
          </cell>
          <cell r="E8568">
            <v>7.35</v>
          </cell>
          <cell r="F8568">
            <v>24.95</v>
          </cell>
        </row>
        <row r="8569">
          <cell r="A8569">
            <v>97117</v>
          </cell>
          <cell r="B8569" t="str">
            <v>BARRAS DE TRANSFERÊNCIA, AÇO CA-25 DE 20,0 MM, PARA EXECUÇÃO DE PAVIMENTO DE CONCRETO  FORNECIMENTO E INSTALAÇÃO. AF_04/2022</v>
          </cell>
          <cell r="C8569" t="str">
            <v>KG</v>
          </cell>
          <cell r="D8569">
            <v>16.87</v>
          </cell>
          <cell r="E8569">
            <v>4.71</v>
          </cell>
          <cell r="F8569">
            <v>21.58</v>
          </cell>
        </row>
        <row r="8570">
          <cell r="A8570">
            <v>97118</v>
          </cell>
          <cell r="B8570" t="str">
            <v>BARRAS DE TRANSFERÊNCIA, AÇO CA-25 DE 25,0 MM, PARA EXECUÇÃO DE PAVIMENTO DE CONCRETO  FORNECIMENTO E INSTALAÇÃO. AF_04/2022</v>
          </cell>
          <cell r="C8570" t="str">
            <v>KG</v>
          </cell>
          <cell r="D8570">
            <v>14.77</v>
          </cell>
          <cell r="E8570">
            <v>3.01</v>
          </cell>
          <cell r="F8570">
            <v>17.78</v>
          </cell>
        </row>
        <row r="8571">
          <cell r="A8571">
            <v>97119</v>
          </cell>
          <cell r="B8571" t="str">
            <v>BARRAS DE TRANSFERÊNCIA, AÇO CA-25 DE 32,0 MM, PARA EXECUÇÃO DE PAVIMENTO DE CONCRETO  FORNECIMENTO E INSTALAÇÃO. AF_04/2022</v>
          </cell>
          <cell r="C8571" t="str">
            <v>KG</v>
          </cell>
          <cell r="D8571">
            <v>14.11</v>
          </cell>
          <cell r="E8571">
            <v>1.82</v>
          </cell>
          <cell r="F8571">
            <v>15.93</v>
          </cell>
        </row>
        <row r="8572">
          <cell r="A8572">
            <v>97113</v>
          </cell>
          <cell r="B8572" t="str">
            <v>APLICAÇÃO DE LONA PLÁSTICA PARA EXECUÇÃO DE PAVIMENTOS DE CONCRETO. AF_04/2022</v>
          </cell>
          <cell r="C8572" t="str">
            <v>M2</v>
          </cell>
          <cell r="D8572">
            <v>2.95</v>
          </cell>
          <cell r="E8572">
            <v>0.18</v>
          </cell>
          <cell r="F8572">
            <v>3.13</v>
          </cell>
        </row>
        <row r="8573">
          <cell r="A8573">
            <v>97114</v>
          </cell>
          <cell r="B8573" t="str">
            <v>EXECUÇÃO DE JUNTAS DE CONTRAÇÃO PARA PAVIMENTOS DE CONCRETO. AF_04/2022</v>
          </cell>
          <cell r="C8573" t="str">
            <v>M</v>
          </cell>
          <cell r="D8573">
            <v>0.06</v>
          </cell>
          <cell r="E8573">
            <v>0.33</v>
          </cell>
          <cell r="F8573">
            <v>0.39</v>
          </cell>
        </row>
        <row r="8574">
          <cell r="A8574">
            <v>97115</v>
          </cell>
          <cell r="B8574" t="str">
            <v>APLICAÇÃO DE GRAXA EM BARRAS DE TRANSFERÊNCIA PARA EXECUÇÃO DE PAVIMENTO DE CONCRETO. AF_04/2022</v>
          </cell>
          <cell r="C8574" t="str">
            <v>KG</v>
          </cell>
          <cell r="D8574">
            <v>35.94</v>
          </cell>
          <cell r="E8574">
            <v>9.69</v>
          </cell>
          <cell r="F8574">
            <v>45.63</v>
          </cell>
        </row>
        <row r="8575">
          <cell r="A8575">
            <v>97120</v>
          </cell>
          <cell r="B8575" t="str">
            <v>BARRAS DE LIGAÇÃO, AÇO CA-50 DE 10 MM, PARA EXECUÇÃO DE PAVIMENTO DE CONCRETO  FORNECIMENTO E INSTALAÇÃO. AF_04/2022</v>
          </cell>
          <cell r="C8575" t="str">
            <v>KG</v>
          </cell>
          <cell r="D8575">
            <v>9.0500000000000007</v>
          </cell>
          <cell r="E8575">
            <v>1.1399999999999999</v>
          </cell>
          <cell r="F8575">
            <v>10.19</v>
          </cell>
        </row>
        <row r="8576">
          <cell r="A8576"/>
          <cell r="B8576" t="str">
            <v>REVESTIMENTO DE PISOS COM PEDRA E AGREGADOS</v>
          </cell>
          <cell r="C8576"/>
          <cell r="D8576"/>
          <cell r="E8576"/>
          <cell r="F8576"/>
        </row>
        <row r="8577">
          <cell r="A8577"/>
          <cell r="B8577" t="str">
            <v>MANUTENÇÃO / REPAROS - PISOS COM PEDRA E AGREGADOS</v>
          </cell>
          <cell r="C8577"/>
          <cell r="D8577"/>
          <cell r="E8577"/>
          <cell r="F8577"/>
        </row>
        <row r="8578">
          <cell r="A8578">
            <v>101814</v>
          </cell>
          <cell r="B8578" t="str">
            <v>RECOMPOSIÇÃO DE PAVIMENTOS EM PEDRA POLIÉDRICA, REJUNTAMENTO COM PÓ DE PEDRA, COM REAPROVEITAMENTO DAS PEDRAS POLIÉDRICAS PARA O FECHAMENTO DE VALAS - INCLUSO RETIRADA E COLOCAÇÃO DO MATERIAL. AF_12/2020</v>
          </cell>
          <cell r="C8578" t="str">
            <v>M2</v>
          </cell>
          <cell r="D8578">
            <v>23.55</v>
          </cell>
          <cell r="E8578">
            <v>20.96</v>
          </cell>
          <cell r="F8578">
            <v>44.51</v>
          </cell>
        </row>
        <row r="8579">
          <cell r="A8579">
            <v>101816</v>
          </cell>
          <cell r="B8579" t="str">
            <v>RECOMPOSIÇÃO DE PAVIMENTO EM PEDRAS POLIÉDRICAS, REJUNTAMENTO COM ARGAMASSA, COM REAPROVEITAMENTO DAS PEDRAS POLIÉDRICAS, PARA O FECHAMENTO DE VALAS - INCLUSO RETIRADA E COLOCAÇÃO DO MATERIAL. AF_12/2020</v>
          </cell>
          <cell r="C8579" t="str">
            <v>M2</v>
          </cell>
          <cell r="D8579">
            <v>42.69</v>
          </cell>
          <cell r="E8579">
            <v>26.33</v>
          </cell>
          <cell r="F8579">
            <v>69.02</v>
          </cell>
        </row>
        <row r="8580">
          <cell r="A8580">
            <v>101817</v>
          </cell>
          <cell r="B8580" t="str">
            <v>RECOMPOSIÇÃO DE PAVIMENTO EM PARALELEPÍPEDOS, REJUNTAMENTO COM PÓ DE PEDRA, COM REAPROVEITAMENTO DOS PARALELEPÍPEDOS, PARA O FECHAMENTO DE VALAS - INCLUSO RETIRADA E COLOCAÇÃO DO MATERIAL. AF_12/2020</v>
          </cell>
          <cell r="C8580" t="str">
            <v>M2</v>
          </cell>
          <cell r="D8580">
            <v>24.55</v>
          </cell>
          <cell r="E8580">
            <v>25.52</v>
          </cell>
          <cell r="F8580">
            <v>50.07</v>
          </cell>
        </row>
        <row r="8581">
          <cell r="A8581">
            <v>101819</v>
          </cell>
          <cell r="B8581" t="str">
            <v>RECOMPOSIÇÃO DE PAVIMENTO EM PARALELEPÍPEDOS, REJUNTAMENTO COM ARGAMASSA, COM REAPROVEITAMENTO DOS PARALELEPÍPEDOS, PARA O FECHAMENTO DE VALAS - INCLUSO RETIRADA E COLOCAÇÃO DO MATERIAL. AF_12/2020</v>
          </cell>
          <cell r="C8581" t="str">
            <v>M2</v>
          </cell>
          <cell r="D8581">
            <v>34.270000000000003</v>
          </cell>
          <cell r="E8581">
            <v>29.65</v>
          </cell>
          <cell r="F8581">
            <v>63.92</v>
          </cell>
        </row>
        <row r="8582">
          <cell r="A8582">
            <v>101850</v>
          </cell>
          <cell r="B8582" t="str">
            <v>REASSENTAMENTO DE PARALELEPÍPEDOS, REJUNTAMENTO COM PÓ DE PEDRA, COM REAPROVEITAMENTO DOS PARALELEPÍPEDOS - INCLUSO RETIRADA E COLOCAÇÃO DO MATERIAL. AF_12/2020</v>
          </cell>
          <cell r="C8582" t="str">
            <v>M2</v>
          </cell>
          <cell r="D8582">
            <v>32.119999999999997</v>
          </cell>
          <cell r="E8582">
            <v>26.25</v>
          </cell>
          <cell r="F8582">
            <v>58.37</v>
          </cell>
        </row>
        <row r="8583">
          <cell r="A8583">
            <v>101852</v>
          </cell>
          <cell r="B8583" t="str">
            <v>REASSENTAMENTO DE PARALELEPÍPEDOS, REJUNTAMENTO COM ARGAMASSA, COM REAPROVEITAMENTO DOS PARALELEPÍPEDOS - INCLUSO RETIRADA E COLOCAÇÃO DO MATERIAL. AF_12/2020</v>
          </cell>
          <cell r="C8583" t="str">
            <v>M2</v>
          </cell>
          <cell r="D8583">
            <v>42.45</v>
          </cell>
          <cell r="E8583">
            <v>30.07</v>
          </cell>
          <cell r="F8583">
            <v>72.52</v>
          </cell>
        </row>
        <row r="8584">
          <cell r="A8584">
            <v>101853</v>
          </cell>
          <cell r="B8584" t="str">
            <v>REASSENTAMENTO DE PEDRAS POLIÉDRICAS, REJUNTAMENTO COM PÓ DE PEDRA, COM REAPROVEITAMENTO DAS PEDRAS POLIÉDRICAS - INCLUSO RETIRADA E COLOCAÇÃO DO MATERIAL.  AF_12/2020</v>
          </cell>
          <cell r="C8584" t="str">
            <v>M2</v>
          </cell>
          <cell r="D8584">
            <v>29.7</v>
          </cell>
          <cell r="E8584">
            <v>21.39</v>
          </cell>
          <cell r="F8584">
            <v>51.09</v>
          </cell>
        </row>
        <row r="8585">
          <cell r="A8585">
            <v>101855</v>
          </cell>
          <cell r="B8585" t="str">
            <v>REASSENTAMENTO DE PEDRAS POLIÉDRICAS, REJUNTAMENTO COM ARGAMASSA, COM REAPROVEITAMENTO DAS PEDRAS POLIÉDRICAS - INCLUSO RETIRADA E COLOCAÇÃO DO MATERIAL. AF_12/2020</v>
          </cell>
          <cell r="C8585" t="str">
            <v>M2</v>
          </cell>
          <cell r="D8585">
            <v>49.32</v>
          </cell>
          <cell r="E8585">
            <v>26.46</v>
          </cell>
          <cell r="F8585">
            <v>75.78</v>
          </cell>
        </row>
        <row r="8586">
          <cell r="A8586">
            <v>101856</v>
          </cell>
          <cell r="B8586" t="str">
            <v>REASSENTAMENTO DE BLOCOS PISOGRAMA PARA PISO INTERTRAVADO, COM REAPROVEITAMENTO DOS BLOCOS PISOGRAMA - INCLUSO RETIRADA E COLOCAÇÃO DO MATERIAL. AF_12/2020</v>
          </cell>
          <cell r="C8586" t="str">
            <v>M2</v>
          </cell>
          <cell r="D8586">
            <v>11.51</v>
          </cell>
          <cell r="E8586">
            <v>13.6</v>
          </cell>
          <cell r="F8586">
            <v>25.11</v>
          </cell>
        </row>
        <row r="8587">
          <cell r="A8587">
            <v>101857</v>
          </cell>
          <cell r="B8587" t="str">
            <v>REASSENTAMENTO DE BLOCOS SEXTAVADO PARA PISO INTERTRAVADO, ESPESSURA DE 6 CM, EM CALÇADA, COM REAPROVEITAMENTO DOS BLOCOS SEXTAVADOS - INCLUSO RETIRADA E COLOCAÇÃO DO MATERIAL. AF_12/2020</v>
          </cell>
          <cell r="C8587" t="str">
            <v>M2</v>
          </cell>
          <cell r="D8587">
            <v>13.69</v>
          </cell>
          <cell r="E8587">
            <v>18.2</v>
          </cell>
          <cell r="F8587">
            <v>31.89</v>
          </cell>
        </row>
        <row r="8588">
          <cell r="A8588">
            <v>101858</v>
          </cell>
          <cell r="B8588" t="str">
            <v>REASSENTAMENTO DE BLOCOS SEXTAVADO PARA PISO INTERTRAVADO, ESPESSURA DE 6 CM, EM VIA/ESTACIONAMENTO, COM REAPROVEITAMENTO DOS BLOCOS SEXTAVADO - INCLUSO RETIRADA E COLOCAÇÃO DO MATERIAL. AF_12/2020</v>
          </cell>
          <cell r="C8588" t="str">
            <v>M2</v>
          </cell>
          <cell r="D8588">
            <v>11.68</v>
          </cell>
          <cell r="E8588">
            <v>14.01</v>
          </cell>
          <cell r="F8588">
            <v>25.69</v>
          </cell>
        </row>
        <row r="8589">
          <cell r="A8589">
            <v>101859</v>
          </cell>
          <cell r="B8589" t="str">
            <v>REASSENTAMENTO DE BLOCOS SEXTAVADO PARA PISO INTERTRAVADO, ESPESSURA DE 8 CM, EM VIA/ESTACIONAMENTO, COM REAPROVEITAMENTO DOS BLOCOS SEXTAVADO - INCLUSO RETIRADA E COLOCAÇÃO DO MATERIAL. AF_12/2020</v>
          </cell>
          <cell r="C8589" t="str">
            <v>M2</v>
          </cell>
          <cell r="D8589">
            <v>12.64</v>
          </cell>
          <cell r="E8589">
            <v>15.96</v>
          </cell>
          <cell r="F8589">
            <v>28.6</v>
          </cell>
        </row>
        <row r="8590">
          <cell r="A8590">
            <v>101860</v>
          </cell>
          <cell r="B8590" t="str">
            <v>REASSENTAMENTO DE BLOCOS SEXTAVADO PARA PISO INTERTRAVADO, ESPESSURA DE 10 CM, EM VIA/ESTACIONAMENTO, COM REAPROVEITAMENTO DOS BLOCOS SEXTAVADO - INCLUSO RETIRADA E COLOCAÇÃO DO MATERIAL. AF_12/2020</v>
          </cell>
          <cell r="C8590" t="str">
            <v>M2</v>
          </cell>
          <cell r="D8590">
            <v>14.12</v>
          </cell>
          <cell r="E8590">
            <v>19.05</v>
          </cell>
          <cell r="F8590">
            <v>33.17</v>
          </cell>
        </row>
        <row r="8591">
          <cell r="A8591">
            <v>101861</v>
          </cell>
          <cell r="B8591" t="str">
            <v>REASSENTAMENTO DE BLOCOS RETANGULAR PARA PISO INTERTRAVADO, ESPESSURA DE 4  CM, EM CALÇADA, COM REAPROVEITAMENTO DOS BLOCOS RETANGULAR - INCLUSO RETIRADA E COLOCAÇÃO DO MATERIAL. AF_12/2020</v>
          </cell>
          <cell r="C8591" t="str">
            <v>M2</v>
          </cell>
          <cell r="D8591">
            <v>13.38</v>
          </cell>
          <cell r="E8591">
            <v>17.52</v>
          </cell>
          <cell r="F8591">
            <v>30.9</v>
          </cell>
        </row>
        <row r="8592">
          <cell r="A8592">
            <v>101862</v>
          </cell>
          <cell r="B8592" t="str">
            <v>REASSENTAMENTO DE BLOCOS RETANGULAR PARA PISO INTERTRAVADO, ESPESSURA DE 6 CM, EM CALÇADA, COM REAPROVEITAMENTO DOS BLOCOS RETANGULAR - INCLUSO RETIRADA E COLOCAÇÃO DO MATERIAL. AF_12/2020</v>
          </cell>
          <cell r="C8592" t="str">
            <v>M2</v>
          </cell>
          <cell r="D8592">
            <v>14.34</v>
          </cell>
          <cell r="E8592">
            <v>19.52</v>
          </cell>
          <cell r="F8592">
            <v>33.86</v>
          </cell>
        </row>
        <row r="8593">
          <cell r="A8593">
            <v>101863</v>
          </cell>
          <cell r="B8593" t="str">
            <v>REASSENTAMENTO DE BLOCOS RETANGULAR PARA PISO INTERTRAVADO, ESPESSURA DE 6 CM, EM VIA/ESTACIONAMENTO, COM REAPROVEITAMENTO DOS BLOCOS RETANGULAR - INCLUSO RETIRADA E COLOCAÇÃO DO MATERIAL. AF_12/2020</v>
          </cell>
          <cell r="C8593" t="str">
            <v>M2</v>
          </cell>
          <cell r="D8593">
            <v>11.81</v>
          </cell>
          <cell r="E8593">
            <v>14.28</v>
          </cell>
          <cell r="F8593">
            <v>26.09</v>
          </cell>
        </row>
        <row r="8594">
          <cell r="A8594">
            <v>101864</v>
          </cell>
          <cell r="B8594" t="str">
            <v>REASSENTAMENTO DE BLOCOS RETANGULAR PARA PISO INTERTRAVADO, ESPESSURA DE 8 CM, EM VIA/ESTACIONAMENTO, COM REAPROVEITAMENTO DOS BLOCOS RETANGULAR - INCLUSO RETIRADA E COLOCAÇÃO DO MATERIAL. AF_12/2020</v>
          </cell>
          <cell r="C8594" t="str">
            <v>M2</v>
          </cell>
          <cell r="D8594">
            <v>13.31</v>
          </cell>
          <cell r="E8594">
            <v>17.350000000000001</v>
          </cell>
          <cell r="F8594">
            <v>30.66</v>
          </cell>
        </row>
        <row r="8595">
          <cell r="A8595">
            <v>101865</v>
          </cell>
          <cell r="B8595" t="str">
            <v>REASSENTAMENTO DE BLOCOS RETANGULAR PARA PISO INTERTRAVADO, ESPESSURA DE 10 CM, EM VIA/ESTACIONAMENTO, COM REAPROVEITAMENTO DOS BLOCOS RETANGULAR - INCLUSO RETIRADA E COLOCAÇÃO DO MATERIAL. AF_12/2020</v>
          </cell>
          <cell r="C8595" t="str">
            <v>M2</v>
          </cell>
          <cell r="D8595">
            <v>14.8</v>
          </cell>
          <cell r="E8595">
            <v>20.440000000000001</v>
          </cell>
          <cell r="F8595">
            <v>35.24</v>
          </cell>
        </row>
        <row r="8596">
          <cell r="A8596">
            <v>101866</v>
          </cell>
          <cell r="B8596" t="str">
            <v>REASSENTAMENTO DE BLOCOS 16 FACES PARA PISO INTERTRAVADO, ESPESSURA DE 4  CM, EM CALÇADA, COM REAPROVEITAMENTO DOS BLOCOS 16 FACES - INCLUSO RETIRADA E COLOCAÇÃO DO MATERIAL. AF_12/2020</v>
          </cell>
          <cell r="C8596" t="str">
            <v>M2</v>
          </cell>
          <cell r="D8596">
            <v>13.46</v>
          </cell>
          <cell r="E8596">
            <v>17.68</v>
          </cell>
          <cell r="F8596">
            <v>31.14</v>
          </cell>
        </row>
        <row r="8597">
          <cell r="A8597">
            <v>101867</v>
          </cell>
          <cell r="B8597" t="str">
            <v>REASSENTAMENTO DE BLOCOS 16 FACES PARA PISO INTERTRAVADO, ESPESSURA DE 6 CM, EM CALÇADA, COM REAPROVEITAMENTO DOS BLOCOS 16 FACES - INCLUSO RETIRADA E COLOCAÇÃO DO MATERIAL. AF_12/2020</v>
          </cell>
          <cell r="C8597" t="str">
            <v>M2</v>
          </cell>
          <cell r="D8597">
            <v>14.95</v>
          </cell>
          <cell r="E8597">
            <v>20.75</v>
          </cell>
          <cell r="F8597">
            <v>35.700000000000003</v>
          </cell>
        </row>
        <row r="8598">
          <cell r="A8598">
            <v>101868</v>
          </cell>
          <cell r="B8598" t="str">
            <v>REASSENTAMENTO DE BLOCOS 16 FACES PARA PISO INTERTRAVADO, ESPESSURA DE 6 CM, EM VIA/ESTACIONAMENTO, COM REAPROVEITAMENTO DOS BLOCOS 16 FACES - INCLUSO RETIRADA E COLOCAÇÃO DO MATERIAL. AF_12/2020</v>
          </cell>
          <cell r="C8598" t="str">
            <v>M2</v>
          </cell>
          <cell r="D8598">
            <v>12.42</v>
          </cell>
          <cell r="E8598">
            <v>15.51</v>
          </cell>
          <cell r="F8598">
            <v>27.93</v>
          </cell>
        </row>
        <row r="8599">
          <cell r="A8599">
            <v>101869</v>
          </cell>
          <cell r="B8599" t="str">
            <v>REASSENTAMENTO DE BLOCOS 16 FACES PARA PISO INTERTRAVADO, ESPESSURA DE 8 CM, EM VIA/ESTACIONAMENTO, COM REAPROVEITAMENTO DOS BLOCOS 16 FACES - INCLUSO RETIRADA E COLOCAÇÃO DO MATERIAL. AF_12/2020</v>
          </cell>
          <cell r="C8599" t="str">
            <v>M2</v>
          </cell>
          <cell r="D8599">
            <v>13.9</v>
          </cell>
          <cell r="E8599">
            <v>18.600000000000001</v>
          </cell>
          <cell r="F8599">
            <v>32.5</v>
          </cell>
        </row>
        <row r="8600">
          <cell r="A8600">
            <v>101870</v>
          </cell>
          <cell r="B8600" t="str">
            <v>REASSENTAMENTO DE BLOCOS 16 FACES PARA PISO INTERTRAVADO, ESPESSURA DE 10 CM, EM VIA/ESTACIONAMENTO, COM REAPROVEITAMENTO DOS BLOCOS 16 FACES - INCLUSO RETIRADA E COLOCAÇÃO DO MATERIAL. AF_12/2020</v>
          </cell>
          <cell r="C8600" t="str">
            <v>M2</v>
          </cell>
          <cell r="D8600">
            <v>15.41</v>
          </cell>
          <cell r="E8600">
            <v>21.66</v>
          </cell>
          <cell r="F8600">
            <v>37.07</v>
          </cell>
        </row>
        <row r="8601">
          <cell r="A8601" t="str">
            <v>AUX1606</v>
          </cell>
          <cell r="B8601" t="str">
            <v>DEMOLIÇÃO E REMOÇÃO MANUAL DE PAVIMENTO EM PARALELEPIPEDO E POLIÉDRICO</v>
          </cell>
          <cell r="C8601" t="str">
            <v>M2</v>
          </cell>
          <cell r="D8601">
            <v>3.85</v>
          </cell>
          <cell r="E8601">
            <v>7.51</v>
          </cell>
          <cell r="F8601">
            <v>11.36</v>
          </cell>
        </row>
        <row r="8602">
          <cell r="A8602" t="str">
            <v>AUX1609</v>
          </cell>
          <cell r="B8602" t="str">
            <v>DEMOLIÇÃO DE DEGRAUS DE PEDRA</v>
          </cell>
          <cell r="C8602" t="str">
            <v>M</v>
          </cell>
          <cell r="D8602">
            <v>13.58</v>
          </cell>
          <cell r="E8602">
            <v>27.43</v>
          </cell>
          <cell r="F8602">
            <v>41.01</v>
          </cell>
        </row>
        <row r="8603">
          <cell r="A8603" t="str">
            <v>AUX1846</v>
          </cell>
          <cell r="B8603" t="str">
            <v>REMOÇÃO DE PISO EM PEDRA PORTUGUESA</v>
          </cell>
          <cell r="C8603" t="str">
            <v>M2</v>
          </cell>
          <cell r="D8603">
            <v>11.03</v>
          </cell>
          <cell r="E8603">
            <v>22.3</v>
          </cell>
          <cell r="F8603">
            <v>33.33</v>
          </cell>
        </row>
        <row r="8604">
          <cell r="A8604" t="str">
            <v>AUX1160</v>
          </cell>
          <cell r="B8604" t="str">
            <v>REMOÇÃO DE PISO EM MÁRMORE</v>
          </cell>
          <cell r="C8604" t="str">
            <v>M2</v>
          </cell>
          <cell r="D8604">
            <v>6.79</v>
          </cell>
          <cell r="E8604">
            <v>13.72</v>
          </cell>
          <cell r="F8604">
            <v>20.51</v>
          </cell>
        </row>
        <row r="8605">
          <cell r="A8605" t="str">
            <v>AUX2327</v>
          </cell>
          <cell r="B8605" t="str">
            <v>DEMOLIÇÃO DE PISO DE GRANITINA</v>
          </cell>
          <cell r="C8605" t="str">
            <v>M2</v>
          </cell>
          <cell r="D8605">
            <v>4.6399999999999997</v>
          </cell>
          <cell r="E8605">
            <v>9.64</v>
          </cell>
          <cell r="F8605">
            <v>14.28</v>
          </cell>
        </row>
        <row r="8606">
          <cell r="A8606" t="str">
            <v>AUX2328</v>
          </cell>
          <cell r="B8606" t="str">
            <v>DEMOLIÇÃO DE RODAPÉ DE GRANITINA</v>
          </cell>
          <cell r="C8606" t="str">
            <v>M</v>
          </cell>
          <cell r="D8606">
            <v>2.3199999999999998</v>
          </cell>
          <cell r="E8606">
            <v>4.82</v>
          </cell>
          <cell r="F8606">
            <v>7.14</v>
          </cell>
        </row>
        <row r="8607">
          <cell r="A8607" t="str">
            <v>AUX0186</v>
          </cell>
          <cell r="B8607" t="str">
            <v>RESINA ACRÍLICA PARA PISO GRANILITE</v>
          </cell>
          <cell r="C8607" t="str">
            <v>M2</v>
          </cell>
          <cell r="D8607">
            <v>19.670000000000002</v>
          </cell>
          <cell r="E8607">
            <v>17.04</v>
          </cell>
          <cell r="F8607">
            <v>36.71</v>
          </cell>
        </row>
        <row r="8608">
          <cell r="A8608" t="str">
            <v>AUX0187</v>
          </cell>
          <cell r="B8608" t="str">
            <v>RESINA EPÓXI PARA PISO GRANILITE</v>
          </cell>
          <cell r="C8608" t="str">
            <v>M2</v>
          </cell>
          <cell r="D8608">
            <v>33.85</v>
          </cell>
          <cell r="E8608">
            <v>17.04</v>
          </cell>
          <cell r="F8608">
            <v>50.89</v>
          </cell>
        </row>
        <row r="8609">
          <cell r="A8609" t="str">
            <v>AUX0188</v>
          </cell>
          <cell r="B8609" t="str">
            <v>RESINA POLIURETANO PARA PISO GRANILITE</v>
          </cell>
          <cell r="C8609" t="str">
            <v>M2</v>
          </cell>
          <cell r="D8609">
            <v>40.9</v>
          </cell>
          <cell r="E8609">
            <v>17.04</v>
          </cell>
          <cell r="F8609">
            <v>57.94</v>
          </cell>
        </row>
        <row r="8610">
          <cell r="A8610" t="str">
            <v>AUX0236</v>
          </cell>
          <cell r="B8610" t="str">
            <v>RETIRADA DE FORRAS DE PEDRAS NATURAIS - GRANITO OU MÁRMORE</v>
          </cell>
          <cell r="C8610" t="str">
            <v>M2</v>
          </cell>
          <cell r="D8610">
            <v>11.88</v>
          </cell>
          <cell r="E8610">
            <v>24.01</v>
          </cell>
          <cell r="F8610">
            <v>35.89</v>
          </cell>
        </row>
        <row r="8611">
          <cell r="A8611" t="str">
            <v>AUX1559</v>
          </cell>
          <cell r="B8611" t="str">
            <v>REMOÇÃO E REPOSIÇÃO DE PAVIMENTAÇÃO A PARALELEPÍPEDO OU PRÉ-MOLDADO DE CONCRETO</v>
          </cell>
          <cell r="C8611" t="str">
            <v>M2</v>
          </cell>
          <cell r="D8611">
            <v>33.25</v>
          </cell>
          <cell r="E8611">
            <v>26.27</v>
          </cell>
          <cell r="F8611">
            <v>59.52</v>
          </cell>
        </row>
        <row r="8612">
          <cell r="A8612" t="str">
            <v>AUX1569</v>
          </cell>
          <cell r="B8612" t="str">
            <v>REMOÇÃO E REPOSIÇÃO DE PISO EM PEDRA PORTUGUESA SOBRE CAMADA DE AREIA</v>
          </cell>
          <cell r="C8612" t="str">
            <v>M2</v>
          </cell>
          <cell r="D8612">
            <v>55.59</v>
          </cell>
          <cell r="E8612">
            <v>63.72</v>
          </cell>
          <cell r="F8612">
            <v>119.31</v>
          </cell>
        </row>
        <row r="8613">
          <cell r="A8613" t="str">
            <v>AUX0076</v>
          </cell>
          <cell r="B8613" t="str">
            <v>RECOLOCAÇÃO DE PARALELEPÍPEDOS</v>
          </cell>
          <cell r="C8613" t="str">
            <v>M2</v>
          </cell>
          <cell r="D8613">
            <v>22.47</v>
          </cell>
          <cell r="E8613">
            <v>16.16</v>
          </cell>
          <cell r="F8613">
            <v>38.630000000000003</v>
          </cell>
        </row>
        <row r="8614">
          <cell r="A8614" t="str">
            <v>AUX0077</v>
          </cell>
          <cell r="B8614" t="str">
            <v>RECOLOCAÇÃO DE PARALELEPÍPEDO COM AREIA RECICLADA</v>
          </cell>
          <cell r="C8614" t="str">
            <v>M2</v>
          </cell>
          <cell r="D8614">
            <v>14</v>
          </cell>
          <cell r="E8614">
            <v>16.16</v>
          </cell>
          <cell r="F8614">
            <v>30.16</v>
          </cell>
        </row>
        <row r="8615">
          <cell r="A8615" t="str">
            <v>AUX0078</v>
          </cell>
          <cell r="B8615" t="str">
            <v>RECOLOCAÇÃO DE MOSAICO PORTUGUÊS SOBRE BASE DE CONCRETO COM ARGAMASSA</v>
          </cell>
          <cell r="C8615" t="str">
            <v>M2</v>
          </cell>
          <cell r="D8615">
            <v>38.57</v>
          </cell>
          <cell r="E8615">
            <v>38.32</v>
          </cell>
          <cell r="F8615">
            <v>76.89</v>
          </cell>
        </row>
        <row r="8616">
          <cell r="A8616" t="str">
            <v>AUX0079</v>
          </cell>
          <cell r="B8616" t="str">
            <v>RECOLOCAÇÃO DE MOSAICO PORTUGUÊS SOBRE BASE DE AREIA</v>
          </cell>
          <cell r="C8616" t="str">
            <v>M2</v>
          </cell>
          <cell r="D8616">
            <v>27.16</v>
          </cell>
          <cell r="E8616">
            <v>30.04</v>
          </cell>
          <cell r="F8616">
            <v>57.2</v>
          </cell>
        </row>
        <row r="8617">
          <cell r="A8617" t="str">
            <v>AUX0080</v>
          </cell>
          <cell r="B8617" t="str">
            <v>RECOLOCAÇÃO DE MOSAICO PORTUGUÊS SOBRE BASE DE CONCRETO COM AGREGADO RECICLADO</v>
          </cell>
          <cell r="C8617" t="str">
            <v>M2</v>
          </cell>
          <cell r="D8617">
            <v>38.24</v>
          </cell>
          <cell r="E8617">
            <v>37.549999999999997</v>
          </cell>
          <cell r="F8617">
            <v>75.790000000000006</v>
          </cell>
        </row>
        <row r="8618">
          <cell r="A8618" t="str">
            <v>AUX0081</v>
          </cell>
          <cell r="B8618" t="str">
            <v>RECOLOCAÇÃO DE MOSAICO PORTUGUÊS SOBRE BASE DE AREIA RECICLADA</v>
          </cell>
          <cell r="C8618" t="str">
            <v>M2</v>
          </cell>
          <cell r="D8618">
            <v>20.38</v>
          </cell>
          <cell r="E8618">
            <v>30.04</v>
          </cell>
          <cell r="F8618">
            <v>50.42</v>
          </cell>
        </row>
        <row r="8619">
          <cell r="A8619" t="str">
            <v>AUX0061</v>
          </cell>
          <cell r="B8619" t="str">
            <v>RETIRADA DE FORRAS DE PEDRAS NATURAIS (PISOS)</v>
          </cell>
          <cell r="C8619" t="str">
            <v>M2</v>
          </cell>
          <cell r="D8619">
            <v>10.01</v>
          </cell>
          <cell r="E8619">
            <v>19.53</v>
          </cell>
          <cell r="F8619">
            <v>29.54</v>
          </cell>
        </row>
        <row r="8620">
          <cell r="A8620" t="str">
            <v>AUX0062</v>
          </cell>
          <cell r="B8620" t="str">
            <v>RETIRADA DE PARALELEPÍPEDOS</v>
          </cell>
          <cell r="C8620" t="str">
            <v>M2</v>
          </cell>
          <cell r="D8620">
            <v>4.62</v>
          </cell>
          <cell r="E8620">
            <v>9.01</v>
          </cell>
          <cell r="F8620">
            <v>13.63</v>
          </cell>
        </row>
        <row r="8621">
          <cell r="A8621" t="str">
            <v>AUX0063</v>
          </cell>
          <cell r="B8621" t="str">
            <v>RETIRADA DE MOSAICO PORTUGUÊS</v>
          </cell>
          <cell r="C8621" t="str">
            <v>M2</v>
          </cell>
          <cell r="D8621">
            <v>4.62</v>
          </cell>
          <cell r="E8621">
            <v>9.01</v>
          </cell>
          <cell r="F8621">
            <v>13.63</v>
          </cell>
        </row>
        <row r="8622">
          <cell r="A8622" t="str">
            <v>AUX1593</v>
          </cell>
          <cell r="B8622" t="str">
            <v>RETIRADA DE PAVIMENTAÇÃO EM PARALELEPÍPEDO OU PEDRA TOSCA</v>
          </cell>
          <cell r="C8622" t="str">
            <v>M2</v>
          </cell>
          <cell r="D8622">
            <v>4.62</v>
          </cell>
          <cell r="E8622">
            <v>9.01</v>
          </cell>
          <cell r="F8622">
            <v>13.63</v>
          </cell>
        </row>
        <row r="8623">
          <cell r="A8623"/>
          <cell r="B8623" t="str">
            <v>PREPARO E REGULARIZAÇÃO</v>
          </cell>
          <cell r="C8623"/>
          <cell r="D8623"/>
          <cell r="E8623"/>
          <cell r="F8623"/>
        </row>
        <row r="8624">
          <cell r="A8624">
            <v>100574</v>
          </cell>
          <cell r="B8624" t="str">
            <v>ESPALHAMENTO DE MATERIAL COM TRATOR DE ESTEIRAS. AF_11/2019</v>
          </cell>
          <cell r="C8624" t="str">
            <v>M3</v>
          </cell>
          <cell r="D8624">
            <v>1.1200000000000001</v>
          </cell>
          <cell r="E8624">
            <v>0.34</v>
          </cell>
          <cell r="F8624">
            <v>1.46</v>
          </cell>
        </row>
        <row r="8625">
          <cell r="A8625">
            <v>100575</v>
          </cell>
          <cell r="B8625" t="str">
            <v>REGULARIZAÇÃO DE SUPERFÍCIES COM MOTONIVELADORA. AF_11/2019</v>
          </cell>
          <cell r="C8625" t="str">
            <v>M2</v>
          </cell>
          <cell r="D8625">
            <v>0.09</v>
          </cell>
          <cell r="E8625">
            <v>0.04</v>
          </cell>
          <cell r="F8625">
            <v>0.13</v>
          </cell>
        </row>
        <row r="8626">
          <cell r="A8626">
            <v>97113</v>
          </cell>
          <cell r="B8626" t="str">
            <v>APLICAÇÃO DE LONA PLÁSTICA PARA EXECUÇÃO DE PAVIMENTOS DE CONCRETO. AF_04/2022</v>
          </cell>
          <cell r="C8626" t="str">
            <v>M2</v>
          </cell>
          <cell r="D8626">
            <v>2.95</v>
          </cell>
          <cell r="E8626">
            <v>0.18</v>
          </cell>
          <cell r="F8626">
            <v>3.13</v>
          </cell>
        </row>
        <row r="8627">
          <cell r="A8627">
            <v>97113</v>
          </cell>
          <cell r="B8627" t="str">
            <v>APLICAÇÃO DE LONA PLÁSTICA PARA EXECUÇÃO DE PAVIMENTOS DE CONCRETO. AF_04/2022</v>
          </cell>
          <cell r="C8627" t="str">
            <v>M2</v>
          </cell>
          <cell r="D8627">
            <v>2.95</v>
          </cell>
          <cell r="E8627">
            <v>0.18</v>
          </cell>
          <cell r="F8627">
            <v>3.13</v>
          </cell>
        </row>
        <row r="8628">
          <cell r="A8628"/>
          <cell r="B8628" t="str">
            <v>PISO EM PEDRA E GRANILITE/MARMORITE</v>
          </cell>
          <cell r="C8628"/>
          <cell r="D8628"/>
          <cell r="E8628"/>
          <cell r="F8628"/>
        </row>
        <row r="8629">
          <cell r="A8629">
            <v>98671</v>
          </cell>
          <cell r="B8629" t="str">
            <v>PISO EM GRANITO APLICADO EM AMBIENTES INTERNOS. AF_09/2020</v>
          </cell>
          <cell r="C8629" t="str">
            <v>M2</v>
          </cell>
          <cell r="D8629">
            <v>392.75</v>
          </cell>
          <cell r="E8629">
            <v>37.42</v>
          </cell>
          <cell r="F8629">
            <v>430.17</v>
          </cell>
        </row>
        <row r="8630">
          <cell r="A8630">
            <v>98672</v>
          </cell>
          <cell r="B8630" t="str">
            <v>PISO EM MÁRMORE APLICADO EM AMBIENTES INTERNOS. AF_09/2020</v>
          </cell>
          <cell r="C8630" t="str">
            <v>M2</v>
          </cell>
          <cell r="D8630">
            <v>613.76</v>
          </cell>
          <cell r="E8630">
            <v>37.42</v>
          </cell>
          <cell r="F8630">
            <v>651.17999999999995</v>
          </cell>
        </row>
        <row r="8631">
          <cell r="A8631">
            <v>101090</v>
          </cell>
          <cell r="B8631" t="str">
            <v>PISO EM PEDRA PORTUGUESA ASSENTADO SOBRE ARGAMASSA SECA DE CIMENTO E AREIA, TRAÇO 1:3, REJUNTADO COM CIMENTO COMUM. AF_05/2020</v>
          </cell>
          <cell r="C8631" t="str">
            <v>M2</v>
          </cell>
          <cell r="D8631">
            <v>225.02</v>
          </cell>
          <cell r="E8631">
            <v>21.35</v>
          </cell>
          <cell r="F8631">
            <v>246.37</v>
          </cell>
        </row>
        <row r="8632">
          <cell r="A8632">
            <v>101731</v>
          </cell>
          <cell r="B8632" t="str">
            <v>PISO EM PEDRA  ASSENTADO SOBRE ARGAMASSA 1:3 (CIMENTO E AREIA). AF_09/2020</v>
          </cell>
          <cell r="C8632" t="str">
            <v>M2</v>
          </cell>
          <cell r="D8632">
            <v>337.82</v>
          </cell>
          <cell r="E8632">
            <v>38.369999999999997</v>
          </cell>
          <cell r="F8632">
            <v>376.19</v>
          </cell>
        </row>
        <row r="8633">
          <cell r="A8633">
            <v>101732</v>
          </cell>
          <cell r="B8633" t="str">
            <v>PISO EM PEDRA ARDÓSIA ASSENTADO SOBRE ARGAMASSA 1:3 (CIMENTO E AREIA). AF_09/2020</v>
          </cell>
          <cell r="C8633" t="str">
            <v>M2</v>
          </cell>
          <cell r="D8633">
            <v>81.45</v>
          </cell>
          <cell r="E8633">
            <v>26.04</v>
          </cell>
          <cell r="F8633">
            <v>107.49</v>
          </cell>
        </row>
        <row r="8634">
          <cell r="A8634">
            <v>104162</v>
          </cell>
          <cell r="B8634" t="str">
            <v>PISO EM GRANILITE, MARMORITE OU GRANITINA EM AMBIENTES INTERNOS, COM ESPESSURA DE 8 MM, INCLUSO MISTURA EM BETONEIRA, COLOCAÇÃO DAS JUNTAS, APLICAÇÃO DO PISO, 4 POLIMENTOS COM POLITRIZ, ESTUCAMENTO, SELADOR E CERA. AF_06/2022</v>
          </cell>
          <cell r="C8634" t="str">
            <v>M2</v>
          </cell>
          <cell r="D8634">
            <v>69.260000000000005</v>
          </cell>
          <cell r="E8634">
            <v>33.76</v>
          </cell>
          <cell r="F8634">
            <v>103.02</v>
          </cell>
        </row>
        <row r="8635">
          <cell r="A8635" t="str">
            <v>AUX3047</v>
          </cell>
          <cell r="B8635" t="str">
            <v>PISO FULGET (GRANITO LAVADO) MOLDADO IN LOCO (INCLUSO EXECUÇÃO)</v>
          </cell>
          <cell r="C8635" t="str">
            <v>M2</v>
          </cell>
          <cell r="D8635">
            <v>174.75</v>
          </cell>
          <cell r="E8635">
            <v>4.26</v>
          </cell>
          <cell r="F8635">
            <v>179.01</v>
          </cell>
        </row>
        <row r="8636">
          <cell r="A8636">
            <v>101092</v>
          </cell>
          <cell r="B8636" t="str">
            <v>PISO EM GRANITO APLICADO EM CALÇADAS OU PISOS EXTERNOS. AF_05/2020</v>
          </cell>
          <cell r="C8636" t="str">
            <v>M2</v>
          </cell>
          <cell r="D8636">
            <v>396.12</v>
          </cell>
          <cell r="E8636">
            <v>46.46</v>
          </cell>
          <cell r="F8636">
            <v>442.58</v>
          </cell>
        </row>
        <row r="8637">
          <cell r="A8637">
            <v>101093</v>
          </cell>
          <cell r="B8637" t="str">
            <v>PISO EM MÁRMORE APLICADO EM CALÇADAS OU PISOS EXTERNOS. AF_05/2020</v>
          </cell>
          <cell r="C8637" t="str">
            <v>M2</v>
          </cell>
          <cell r="D8637">
            <v>617.13</v>
          </cell>
          <cell r="E8637">
            <v>46.46</v>
          </cell>
          <cell r="F8637">
            <v>663.59</v>
          </cell>
        </row>
        <row r="8638">
          <cell r="A8638" t="str">
            <v>AUX2022</v>
          </cell>
          <cell r="B8638" t="str">
            <v>PISO EM LAJOTA DE GRANITO RECONSTITUIDO COM CIMENTO, DIMENSÕES 40X40X3CM, ACABAMENTO POLIDO.</v>
          </cell>
          <cell r="C8638" t="str">
            <v>M2</v>
          </cell>
          <cell r="D8638">
            <v>120.41</v>
          </cell>
          <cell r="E8638">
            <v>26.89</v>
          </cell>
          <cell r="F8638">
            <v>147.30000000000001</v>
          </cell>
        </row>
        <row r="8639">
          <cell r="A8639">
            <v>101167</v>
          </cell>
          <cell r="B8639" t="str">
            <v>EXECUÇÃO DE PAVIMENTO EM PARALELEPÍPEDOS, REJUNTAMENTO COM PÓ DE PEDRA. AF_05/2020</v>
          </cell>
          <cell r="C8639" t="str">
            <v>M2</v>
          </cell>
          <cell r="D8639">
            <v>76.84</v>
          </cell>
          <cell r="E8639">
            <v>12.81</v>
          </cell>
          <cell r="F8639">
            <v>89.65</v>
          </cell>
        </row>
        <row r="8640">
          <cell r="A8640">
            <v>101169</v>
          </cell>
          <cell r="B8640" t="str">
            <v>EXECUÇÃO DE PAVIMENTO EM PARALELEPÍPEDOS, REJUNTAMENTO COM ARGAMASSA TRAÇO 1:3 (CIMENTO E AREIA). AF_05/2020</v>
          </cell>
          <cell r="C8640" t="str">
            <v>M2</v>
          </cell>
          <cell r="D8640">
            <v>87.16</v>
          </cell>
          <cell r="E8640">
            <v>16.670000000000002</v>
          </cell>
          <cell r="F8640">
            <v>103.83</v>
          </cell>
        </row>
        <row r="8641">
          <cell r="A8641">
            <v>101170</v>
          </cell>
          <cell r="B8641" t="str">
            <v>EXECUÇÃO DE PAVIMENTO EM PEDRAS POLIÉDRICAS, REJUNTAMENTO COM PÓ DE PEDRA. AF_05/2020</v>
          </cell>
          <cell r="C8641" t="str">
            <v>M2</v>
          </cell>
          <cell r="D8641">
            <v>28.71</v>
          </cell>
          <cell r="E8641">
            <v>10.15</v>
          </cell>
          <cell r="F8641">
            <v>38.86</v>
          </cell>
        </row>
        <row r="8642">
          <cell r="A8642">
            <v>101172</v>
          </cell>
          <cell r="B8642" t="str">
            <v>EXECUÇÃO DE PAVIMENTO EM PEDRAS POLIÉDRICAS, REJUNTAMENTO COM ARGAMASSA TRAÇO 1:3 (CIMENTO E AREIA). AF_05/2020</v>
          </cell>
          <cell r="C8642" t="str">
            <v>M2</v>
          </cell>
          <cell r="D8642">
            <v>48.48</v>
          </cell>
          <cell r="E8642">
            <v>15.21</v>
          </cell>
          <cell r="F8642">
            <v>63.69</v>
          </cell>
        </row>
        <row r="8643">
          <cell r="A8643"/>
          <cell r="B8643" t="str">
            <v>RODAPÉ EM PEDRA E GRANILITE/MARMORITE</v>
          </cell>
          <cell r="C8643"/>
          <cell r="D8643"/>
          <cell r="E8643"/>
          <cell r="F8643"/>
        </row>
        <row r="8644">
          <cell r="A8644">
            <v>101740</v>
          </cell>
          <cell r="B8644" t="str">
            <v>RODAPÉ EM ARDÓSIA ALTURA 10CM. AF_09/2020</v>
          </cell>
          <cell r="C8644" t="str">
            <v>M</v>
          </cell>
          <cell r="D8644">
            <v>31.02</v>
          </cell>
          <cell r="E8644">
            <v>23.52</v>
          </cell>
          <cell r="F8644">
            <v>54.54</v>
          </cell>
        </row>
        <row r="8645">
          <cell r="A8645">
            <v>101741</v>
          </cell>
          <cell r="B8645" t="str">
            <v>RODAPÉ EM MARMORITE, ALTURA 10CM. AF_09/2020</v>
          </cell>
          <cell r="C8645" t="str">
            <v>M</v>
          </cell>
          <cell r="D8645">
            <v>8.9700000000000006</v>
          </cell>
          <cell r="E8645">
            <v>16.23</v>
          </cell>
          <cell r="F8645">
            <v>25.2</v>
          </cell>
        </row>
        <row r="8646">
          <cell r="A8646" t="str">
            <v>AUX3520</v>
          </cell>
          <cell r="B8646" t="str">
            <v>RODAPÉ EM GRANILITE, ALTURA 10CM. AF_09/2020</v>
          </cell>
          <cell r="C8646" t="str">
            <v>M</v>
          </cell>
          <cell r="D8646">
            <v>9.0299999999999994</v>
          </cell>
          <cell r="E8646">
            <v>16.18</v>
          </cell>
          <cell r="F8646">
            <v>25.21</v>
          </cell>
        </row>
        <row r="8647">
          <cell r="A8647">
            <v>98685</v>
          </cell>
          <cell r="B8647" t="str">
            <v>RODAPÉ EM GRANITO, ALTURA 10 CM. AF_09/2020</v>
          </cell>
          <cell r="C8647" t="str">
            <v>M</v>
          </cell>
          <cell r="D8647">
            <v>69.41</v>
          </cell>
          <cell r="E8647">
            <v>9.4</v>
          </cell>
          <cell r="F8647">
            <v>78.81</v>
          </cell>
        </row>
        <row r="8648">
          <cell r="A8648">
            <v>98697</v>
          </cell>
          <cell r="B8648" t="str">
            <v>RODAPÉ EM MÁRMORE, ALTURA 7 CM. AF_09/2020</v>
          </cell>
          <cell r="C8648" t="str">
            <v>M</v>
          </cell>
          <cell r="D8648">
            <v>67.12</v>
          </cell>
          <cell r="E8648">
            <v>9.4</v>
          </cell>
          <cell r="F8648">
            <v>76.52</v>
          </cell>
        </row>
        <row r="8649">
          <cell r="A8649"/>
          <cell r="B8649" t="str">
            <v>SOLEIRA EM PEDRA</v>
          </cell>
          <cell r="C8649"/>
          <cell r="D8649"/>
          <cell r="E8649"/>
          <cell r="F8649"/>
        </row>
        <row r="8650">
          <cell r="A8650">
            <v>98689</v>
          </cell>
          <cell r="B8650" t="str">
            <v>SOLEIRA EM GRANITO, LARGURA 15 CM, ESPESSURA 2,0 CM. AF_09/2020</v>
          </cell>
          <cell r="C8650" t="str">
            <v>M</v>
          </cell>
          <cell r="D8650">
            <v>95.67</v>
          </cell>
          <cell r="E8650">
            <v>17.22</v>
          </cell>
          <cell r="F8650">
            <v>112.89</v>
          </cell>
        </row>
        <row r="8651">
          <cell r="A8651">
            <v>98695</v>
          </cell>
          <cell r="B8651" t="str">
            <v>SOLEIRA EM MÁRMORE, LARGURA 15 CM, ESPESSURA 2,0 CM. AF_09/2020</v>
          </cell>
          <cell r="C8651" t="str">
            <v>M</v>
          </cell>
          <cell r="D8651">
            <v>98.13</v>
          </cell>
          <cell r="E8651">
            <v>17.22</v>
          </cell>
          <cell r="F8651">
            <v>115.35</v>
          </cell>
        </row>
        <row r="8652">
          <cell r="A8652" t="str">
            <v>AUX1433</v>
          </cell>
          <cell r="B8652" t="str">
            <v>SOLEIRA EM GRANITO PRETO, LARGURA 15CM, ESPESSURA 2 CM</v>
          </cell>
          <cell r="C8652" t="str">
            <v>M</v>
          </cell>
          <cell r="D8652">
            <v>76.33</v>
          </cell>
          <cell r="E8652">
            <v>17.23</v>
          </cell>
          <cell r="F8652">
            <v>93.56</v>
          </cell>
        </row>
        <row r="8653">
          <cell r="A8653"/>
          <cell r="B8653" t="str">
            <v>REVESTIMENTO DE PISOS INTERTRAVADOS</v>
          </cell>
          <cell r="C8653"/>
          <cell r="D8653"/>
          <cell r="E8653"/>
          <cell r="F8653"/>
        </row>
        <row r="8654">
          <cell r="A8654"/>
          <cell r="B8654" t="str">
            <v>MANUTENÇÃO / REPAROS - PISOS INTERTRAVADOS</v>
          </cell>
          <cell r="C8654"/>
          <cell r="D8654"/>
          <cell r="E8654"/>
          <cell r="F8654"/>
        </row>
        <row r="8655">
          <cell r="A8655">
            <v>97635</v>
          </cell>
          <cell r="B8655" t="str">
            <v>DEMOLIÇÃO DE PAVIMENTO INTERTRAVADO, DE FORMA MANUAL, COM REAPROVEITAMENTO. AF_12/2017</v>
          </cell>
          <cell r="C8655" t="str">
            <v>M2</v>
          </cell>
          <cell r="D8655">
            <v>4.79</v>
          </cell>
          <cell r="E8655">
            <v>10.62</v>
          </cell>
          <cell r="F8655">
            <v>15.41</v>
          </cell>
        </row>
        <row r="8656">
          <cell r="A8656" t="str">
            <v>AUX1737</v>
          </cell>
          <cell r="B8656" t="str">
            <v>ASSENTAMENTO EM PASSEIO DE PISO INTERTRAVADO DE BLOCO RETANGULAR ESPESSURA 6 CM, SOBRE CAMADA DE 5 CM DE AREIA, INCLUSO REJUNTE DE PÓ DE PEDRA E COMPACTAÇÃO FINAL (NÃO INCLUSO PISO INTERTRAVADO)</v>
          </cell>
          <cell r="C8656" t="str">
            <v>M2</v>
          </cell>
          <cell r="D8656">
            <v>12.01</v>
          </cell>
          <cell r="E8656">
            <v>12.25</v>
          </cell>
          <cell r="F8656">
            <v>24.26</v>
          </cell>
        </row>
        <row r="8657">
          <cell r="A8657">
            <v>101820</v>
          </cell>
          <cell r="B8657" t="str">
            <v>RECOMPOSIÇÃO DE PAVIMENTO EM PISO INTERTRAVADO SEXTAVADO, COM REAPROVEITAMENTO DOS BLOCOS SEXTAVADO, PARA O FECHAMENTO DE VALAS - INCLUSO RETIRADA E COLOCAÇÃO DO MATERIAL. AF_12/2020</v>
          </cell>
          <cell r="C8657" t="str">
            <v>M2</v>
          </cell>
          <cell r="D8657">
            <v>17.23</v>
          </cell>
          <cell r="E8657">
            <v>24.22</v>
          </cell>
          <cell r="F8657">
            <v>41.45</v>
          </cell>
        </row>
        <row r="8658">
          <cell r="A8658">
            <v>102988</v>
          </cell>
          <cell r="B8658" t="str">
            <v>RECOMPOSIÇÃO DE PAVIMENTO EM PISO INTERTRAVADO, COM REAPROVEITAMENTO DOS BLOCOS INTERTRAVADOS, PARA FECHAMENTO DE VALAS - INCLUSO RETIRADA E COLOCAÇÃO DO MATERIAL. AF_12/2020</v>
          </cell>
          <cell r="C8658" t="str">
            <v>M2</v>
          </cell>
          <cell r="D8658">
            <v>22.23</v>
          </cell>
          <cell r="E8658">
            <v>33.83</v>
          </cell>
          <cell r="F8658">
            <v>56.06</v>
          </cell>
        </row>
        <row r="8659">
          <cell r="A8659" t="str">
            <v>AUX0055</v>
          </cell>
          <cell r="B8659" t="str">
            <v>DEMOLIÇÃO DE LAJOTAS DE CONCRETO</v>
          </cell>
          <cell r="C8659" t="str">
            <v>M2</v>
          </cell>
          <cell r="D8659">
            <v>3.85</v>
          </cell>
          <cell r="E8659">
            <v>7.51</v>
          </cell>
          <cell r="F8659">
            <v>11.36</v>
          </cell>
        </row>
        <row r="8660">
          <cell r="A8660" t="str">
            <v>AUX0060</v>
          </cell>
          <cell r="B8660" t="str">
            <v>RETIRADA DE LAJOTAS PRÉ-MOLDADAS DE CONCRETO</v>
          </cell>
          <cell r="C8660" t="str">
            <v>M2</v>
          </cell>
          <cell r="D8660">
            <v>5.39</v>
          </cell>
          <cell r="E8660">
            <v>10.51</v>
          </cell>
          <cell r="F8660">
            <v>15.9</v>
          </cell>
        </row>
        <row r="8661">
          <cell r="A8661" t="str">
            <v>AUX1591</v>
          </cell>
          <cell r="B8661" t="str">
            <v>RETIRADA DE PAVIMENTAÇÃO EM BLOCO DE CONCRETO</v>
          </cell>
          <cell r="C8661" t="str">
            <v>M2</v>
          </cell>
          <cell r="D8661">
            <v>5.01</v>
          </cell>
          <cell r="E8661">
            <v>9.76</v>
          </cell>
          <cell r="F8661">
            <v>14.77</v>
          </cell>
        </row>
        <row r="8662">
          <cell r="A8662" t="str">
            <v>AUX1592</v>
          </cell>
          <cell r="B8662" t="str">
            <v>RETIRADA DE PAVIMENTAÇÃO BLOKRET C/ REMOÇÃO LATERAL</v>
          </cell>
          <cell r="C8662" t="str">
            <v>M2</v>
          </cell>
          <cell r="D8662">
            <v>5.09</v>
          </cell>
          <cell r="E8662">
            <v>10.29</v>
          </cell>
          <cell r="F8662">
            <v>15.38</v>
          </cell>
        </row>
        <row r="8663">
          <cell r="A8663"/>
          <cell r="B8663" t="str">
            <v>PREPARO E REGULARIZAÇÃO</v>
          </cell>
          <cell r="C8663"/>
          <cell r="D8663"/>
          <cell r="E8663"/>
          <cell r="F8663"/>
        </row>
        <row r="8664">
          <cell r="A8664">
            <v>100574</v>
          </cell>
          <cell r="B8664" t="str">
            <v>ESPALHAMENTO DE MATERIAL COM TRATOR DE ESTEIRAS. AF_11/2019</v>
          </cell>
          <cell r="C8664" t="str">
            <v>M3</v>
          </cell>
          <cell r="D8664">
            <v>1.1200000000000001</v>
          </cell>
          <cell r="E8664">
            <v>0.34</v>
          </cell>
          <cell r="F8664">
            <v>1.46</v>
          </cell>
        </row>
        <row r="8665">
          <cell r="A8665">
            <v>100575</v>
          </cell>
          <cell r="B8665" t="str">
            <v>REGULARIZAÇÃO DE SUPERFÍCIES COM MOTONIVELADORA. AF_11/2019</v>
          </cell>
          <cell r="C8665" t="str">
            <v>M2</v>
          </cell>
          <cell r="D8665">
            <v>0.09</v>
          </cell>
          <cell r="E8665">
            <v>0.04</v>
          </cell>
          <cell r="F8665">
            <v>0.13</v>
          </cell>
        </row>
        <row r="8666">
          <cell r="A8666">
            <v>97113</v>
          </cell>
          <cell r="B8666" t="str">
            <v>APLICAÇÃO DE LONA PLÁSTICA PARA EXECUÇÃO DE PAVIMENTOS DE CONCRETO. AF_04/2022</v>
          </cell>
          <cell r="C8666" t="str">
            <v>M2</v>
          </cell>
          <cell r="D8666">
            <v>2.95</v>
          </cell>
          <cell r="E8666">
            <v>0.18</v>
          </cell>
          <cell r="F8666">
            <v>3.13</v>
          </cell>
        </row>
        <row r="8667">
          <cell r="A8667"/>
          <cell r="B8667" t="str">
            <v>PISO EM BLOCO DE CONCRETO INTERTRAVADO - PISOGRAMA</v>
          </cell>
          <cell r="C8667"/>
          <cell r="D8667"/>
          <cell r="E8667"/>
          <cell r="F8667"/>
        </row>
        <row r="8668">
          <cell r="A8668">
            <v>92391</v>
          </cell>
          <cell r="B8668" t="str">
            <v>EXECUÇÃO DE PAVIMENTO EM PISO INTERTRAVADO, COM BLOCO PISOGRAMA DE 35 X 15 CM, ESPESSURA 6 CM. AF_10/2022</v>
          </cell>
          <cell r="C8668" t="str">
            <v>M2</v>
          </cell>
          <cell r="D8668">
            <v>43.63</v>
          </cell>
          <cell r="E8668">
            <v>3.16</v>
          </cell>
          <cell r="F8668">
            <v>46.79</v>
          </cell>
        </row>
        <row r="8669">
          <cell r="A8669">
            <v>92392</v>
          </cell>
          <cell r="B8669" t="str">
            <v>EXECUÇÃO DE PAVIMENTO EM PISO INTERTRAVADO, COM BLOCO PISOGRAMA DE 35 X 15 CM, ESPESSURA 8 CM. AF_10/2022</v>
          </cell>
          <cell r="C8669" t="str">
            <v>M2</v>
          </cell>
          <cell r="D8669">
            <v>90.17</v>
          </cell>
          <cell r="E8669">
            <v>3.54</v>
          </cell>
          <cell r="F8669">
            <v>93.71</v>
          </cell>
        </row>
        <row r="8670">
          <cell r="A8670"/>
          <cell r="B8670" t="str">
            <v>PISO EM BLOCO DE CONCRETO INTERTRAVADO - SEXTAVADO</v>
          </cell>
          <cell r="C8670"/>
          <cell r="D8670"/>
          <cell r="E8670"/>
          <cell r="F8670"/>
        </row>
        <row r="8671">
          <cell r="A8671">
            <v>92393</v>
          </cell>
          <cell r="B8671" t="str">
            <v>EXECUÇÃO DE PAVIMENTO EM PISO INTERTRAVADO, COM BLOCO SEXTAVADO DE 25 X 25 CM, ESPESSURA 6 CM. AF_10/2022</v>
          </cell>
          <cell r="C8671" t="str">
            <v>M2</v>
          </cell>
          <cell r="D8671">
            <v>42.59</v>
          </cell>
          <cell r="E8671">
            <v>4.05</v>
          </cell>
          <cell r="F8671">
            <v>46.64</v>
          </cell>
        </row>
        <row r="8672">
          <cell r="A8672">
            <v>92394</v>
          </cell>
          <cell r="B8672" t="str">
            <v>EXECUÇÃO DE PAVIMENTO EM PISO INTERTRAVADO, COM BLOCO SEXTAVADO DE 25 X 25 CM, ESPESSURA 8 CM. AF_10/2022</v>
          </cell>
          <cell r="C8672" t="str">
            <v>M2</v>
          </cell>
          <cell r="D8672">
            <v>52.45</v>
          </cell>
          <cell r="E8672">
            <v>5.52</v>
          </cell>
          <cell r="F8672">
            <v>57.97</v>
          </cell>
        </row>
        <row r="8673">
          <cell r="A8673">
            <v>92395</v>
          </cell>
          <cell r="B8673" t="str">
            <v>EXECUÇÃO DE PAVIMENTO EM PISO INTERTRAVADO, COM BLOCO SEXTAVADO DE 25 X 25 CM, ESPESSURA 10 CM. AF_10/2022</v>
          </cell>
          <cell r="C8673" t="str">
            <v>M2</v>
          </cell>
          <cell r="D8673">
            <v>62.34</v>
          </cell>
          <cell r="E8673">
            <v>7.56</v>
          </cell>
          <cell r="F8673">
            <v>69.900000000000006</v>
          </cell>
        </row>
        <row r="8674">
          <cell r="A8674"/>
          <cell r="B8674" t="str">
            <v>PISO EM BLOCO DE CONCRETO INTERTRAVADO - RETANGULAR</v>
          </cell>
          <cell r="C8674"/>
          <cell r="D8674"/>
          <cell r="E8674"/>
          <cell r="F8674"/>
        </row>
        <row r="8675">
          <cell r="A8675">
            <v>92396</v>
          </cell>
          <cell r="B8675" t="str">
            <v>EXECUÇÃO DE PASSEIO EM PISO INTERTRAVADO, COM BLOCO RETANGULAR COR NATURAL DE 20 X 10 CM, ESPESSURA 6 CM. AF_10/2022</v>
          </cell>
          <cell r="C8675" t="str">
            <v>M2</v>
          </cell>
          <cell r="D8675">
            <v>47.85</v>
          </cell>
          <cell r="E8675">
            <v>12.24</v>
          </cell>
          <cell r="F8675">
            <v>60.09</v>
          </cell>
        </row>
        <row r="8676">
          <cell r="A8676">
            <v>92397</v>
          </cell>
          <cell r="B8676" t="str">
            <v>EXECUÇÃO DE PAVIMENTO EM PISO INTERTRAVADO, COM BLOCO RETANGULAR COR NATURAL DE 20 X 10 CM, ESPESSURA 6 CM. AF_10/2022</v>
          </cell>
          <cell r="C8676" t="str">
            <v>M2</v>
          </cell>
          <cell r="D8676">
            <v>43.75</v>
          </cell>
          <cell r="E8676">
            <v>6.63</v>
          </cell>
          <cell r="F8676">
            <v>50.38</v>
          </cell>
        </row>
        <row r="8677">
          <cell r="A8677">
            <v>92398</v>
          </cell>
          <cell r="B8677" t="str">
            <v>EXECUÇÃO DE PAVIMENTO EM PISO INTERTRAVADO, COM BLOCO RETANGULAR COR NATURAL DE 20 X 10 CM, ESPESSURA 8 CM. AF_10/2022</v>
          </cell>
          <cell r="C8677" t="str">
            <v>M2</v>
          </cell>
          <cell r="D8677">
            <v>53.99</v>
          </cell>
          <cell r="E8677">
            <v>8.65</v>
          </cell>
          <cell r="F8677">
            <v>62.64</v>
          </cell>
        </row>
        <row r="8678">
          <cell r="A8678">
            <v>92400</v>
          </cell>
          <cell r="B8678" t="str">
            <v>EXECUÇÃO DE PAVIMENTO EM PISO INTERTRAVADO, COM BLOCO RETANGULAR DE 20 X 10 CM, ESPESSURA 10 CM. AF_10/2022</v>
          </cell>
          <cell r="C8678" t="str">
            <v>M2</v>
          </cell>
          <cell r="D8678">
            <v>62.92</v>
          </cell>
          <cell r="E8678">
            <v>10.68</v>
          </cell>
          <cell r="F8678">
            <v>73.599999999999994</v>
          </cell>
        </row>
        <row r="8679">
          <cell r="A8679">
            <v>93679</v>
          </cell>
          <cell r="B8679" t="str">
            <v>EXECUÇÃO DE PASSEIO EM PISO INTERTRAVADO, COM BLOCO RETANGULAR COLORIDO DE 20 X 10 CM, ESPESSURA 6 CM. AF_10/2022</v>
          </cell>
          <cell r="C8679" t="str">
            <v>M2</v>
          </cell>
          <cell r="D8679">
            <v>53.54</v>
          </cell>
          <cell r="E8679">
            <v>12.24</v>
          </cell>
          <cell r="F8679">
            <v>65.78</v>
          </cell>
        </row>
        <row r="8680">
          <cell r="A8680">
            <v>93680</v>
          </cell>
          <cell r="B8680" t="str">
            <v>EXECUÇÃO DE PAVIMENTO EM PISO INTERTRAVADO, COM BLOCO RETANGULAR COLORIDO DE 20 X 10 CM, ESPESSURA 6 CM. AF_10/2022</v>
          </cell>
          <cell r="C8680" t="str">
            <v>M2</v>
          </cell>
          <cell r="D8680">
            <v>49.29</v>
          </cell>
          <cell r="E8680">
            <v>6.63</v>
          </cell>
          <cell r="F8680">
            <v>55.92</v>
          </cell>
        </row>
        <row r="8681">
          <cell r="A8681">
            <v>93681</v>
          </cell>
          <cell r="B8681" t="str">
            <v>EXECUÇÃO DE PAVIMENTO EM PISO INTERTRAVADO, COM BLOCO RETANGULAR COLORIDO DE 20 X 10 CM, ESPESSURA 8 CM. AF_10/2022</v>
          </cell>
          <cell r="C8681" t="str">
            <v>M2</v>
          </cell>
          <cell r="D8681">
            <v>58.42</v>
          </cell>
          <cell r="E8681">
            <v>8.65</v>
          </cell>
          <cell r="F8681">
            <v>67.069999999999993</v>
          </cell>
        </row>
        <row r="8682">
          <cell r="A8682" t="str">
            <v>AUX2984</v>
          </cell>
          <cell r="B8682" t="str">
            <v>PISO DE CONCRETO INTERTRAVADO DRENANTE, ESPESSURA 8 CM</v>
          </cell>
          <cell r="C8682" t="str">
            <v>M2</v>
          </cell>
          <cell r="D8682">
            <v>106.3</v>
          </cell>
          <cell r="E8682">
            <v>13.54</v>
          </cell>
          <cell r="F8682">
            <v>119.84</v>
          </cell>
        </row>
        <row r="8683">
          <cell r="A8683"/>
          <cell r="B8683" t="str">
            <v>PISO EM BLOCO DE CONCRETO INTERTRAVADO - 16 FACES</v>
          </cell>
          <cell r="C8683"/>
          <cell r="D8683"/>
          <cell r="E8683"/>
          <cell r="F8683"/>
        </row>
        <row r="8684">
          <cell r="A8684">
            <v>92402</v>
          </cell>
          <cell r="B8684" t="str">
            <v>EXECUÇÃO DE PASSEIO EM PISO INTERTRAVADO, COM BLOCO 16 FACES DE 22 X 11 CM, ESPESSURA 6 CM. AF_10/2022</v>
          </cell>
          <cell r="C8684" t="str">
            <v>M2</v>
          </cell>
          <cell r="D8684">
            <v>47.24</v>
          </cell>
          <cell r="E8684">
            <v>10.59</v>
          </cell>
          <cell r="F8684">
            <v>57.83</v>
          </cell>
        </row>
        <row r="8685">
          <cell r="A8685">
            <v>92403</v>
          </cell>
          <cell r="B8685" t="str">
            <v>EXECUÇÃO DE PAVIMENTO EM PISO INTERTRAVADO, COM BLOCO 16 FACES DE 22 X 11 CM, ESPESSURA 6 CM. AF_10/2022</v>
          </cell>
          <cell r="C8685" t="str">
            <v>M2</v>
          </cell>
          <cell r="D8685">
            <v>42.95</v>
          </cell>
          <cell r="E8685">
            <v>4.96</v>
          </cell>
          <cell r="F8685">
            <v>47.91</v>
          </cell>
        </row>
        <row r="8686">
          <cell r="A8686">
            <v>92404</v>
          </cell>
          <cell r="B8686" t="str">
            <v>EXECUÇÃO DE PAVIMENTO EM PISO INTERTRAVADO, COM BLOCO 16 FACES DE 22 X 11 CM, ESPESSURA 8 CM. AF_10/2022</v>
          </cell>
          <cell r="C8686" t="str">
            <v>M2</v>
          </cell>
          <cell r="D8686">
            <v>53.17</v>
          </cell>
          <cell r="E8686">
            <v>6.99</v>
          </cell>
          <cell r="F8686">
            <v>60.16</v>
          </cell>
        </row>
        <row r="8687">
          <cell r="A8687">
            <v>92406</v>
          </cell>
          <cell r="B8687" t="str">
            <v>EXECUÇÃO DE PAVIMENTO EM PISO INTERTRAVADO, COM BLOCO 16 FACES DE 22 X 11 CM, ESPESSURA 10 CM. AF_10/2022</v>
          </cell>
          <cell r="C8687" t="str">
            <v>M2</v>
          </cell>
          <cell r="D8687">
            <v>63.26</v>
          </cell>
          <cell r="E8687">
            <v>9.01</v>
          </cell>
          <cell r="F8687">
            <v>72.27</v>
          </cell>
        </row>
        <row r="8688">
          <cell r="A8688"/>
          <cell r="B8688" t="str">
            <v>PISO EM BLOCO DE CONCRETO INTERTRAVADO - BLOCO RAQUETE</v>
          </cell>
          <cell r="C8688"/>
          <cell r="D8688"/>
          <cell r="E8688"/>
          <cell r="F8688"/>
        </row>
        <row r="8689">
          <cell r="A8689">
            <v>104432</v>
          </cell>
          <cell r="B8689" t="str">
            <v>EXECUÇÃO DE PASSEIO EM PISO INTERTRAVADO, COM BLOCO RAQUETE  22 X 13,5 CM, ESPESSURA 6 CM. AF_10/2022</v>
          </cell>
          <cell r="C8689" t="str">
            <v>M2</v>
          </cell>
          <cell r="D8689">
            <v>49.69</v>
          </cell>
          <cell r="E8689">
            <v>14.33</v>
          </cell>
          <cell r="F8689">
            <v>64.02</v>
          </cell>
        </row>
        <row r="8690">
          <cell r="A8690">
            <v>104433</v>
          </cell>
          <cell r="B8690" t="str">
            <v>EXECUÇÃO DE PAVIMENTO EM PISO INTERTRAVADO, COM BLOCO RAQUETE  22 X 13,5 CM, ESPESSURA 6 CM. AF_10/2022</v>
          </cell>
          <cell r="C8690" t="str">
            <v>M2</v>
          </cell>
          <cell r="D8690">
            <v>45.17</v>
          </cell>
          <cell r="E8690">
            <v>8.02</v>
          </cell>
          <cell r="F8690">
            <v>53.19</v>
          </cell>
        </row>
        <row r="8691">
          <cell r="A8691"/>
          <cell r="B8691" t="str">
            <v>PISO EM BLOCO DE CONCRETO INTERTRAVADO - GUIAS</v>
          </cell>
          <cell r="C8691"/>
          <cell r="D8691"/>
          <cell r="E8691"/>
          <cell r="F8691"/>
        </row>
        <row r="8692">
          <cell r="A8692">
            <v>94294</v>
          </cell>
          <cell r="B8692" t="str">
            <v>EXECUÇÃO DE ESCORAS DE CONCRETO PARA CONTENÇÃO DE GUIAS PRÉ-FABRICADAS. AF_06/2016</v>
          </cell>
          <cell r="C8692" t="str">
            <v>M</v>
          </cell>
          <cell r="D8692">
            <v>5.93</v>
          </cell>
          <cell r="E8692">
            <v>2.5499999999999998</v>
          </cell>
          <cell r="F8692">
            <v>8.48</v>
          </cell>
        </row>
        <row r="8693">
          <cell r="A8693" t="str">
            <v>AUX1963</v>
          </cell>
          <cell r="B8693" t="str">
            <v>FINCADINHA DE CONCRETO 45X22,5X5 CM</v>
          </cell>
          <cell r="C8693" t="str">
            <v>M</v>
          </cell>
          <cell r="D8693">
            <v>25.04</v>
          </cell>
          <cell r="E8693">
            <v>11.98</v>
          </cell>
          <cell r="F8693">
            <v>37.020000000000003</v>
          </cell>
        </row>
        <row r="8694">
          <cell r="A8694"/>
          <cell r="B8694" t="str">
            <v>PISO PODOTÁTIL</v>
          </cell>
          <cell r="C8694"/>
          <cell r="D8694"/>
          <cell r="E8694"/>
          <cell r="F8694"/>
        </row>
        <row r="8695">
          <cell r="A8695">
            <v>101094</v>
          </cell>
          <cell r="B8695" t="str">
            <v>PISO PODOTÁTIL DE ALERTA OU DIRECIONAL, DE BORRACHA, ASSENTADO SOBRE ARGAMASSA. AF_05/2020</v>
          </cell>
          <cell r="C8695" t="str">
            <v>M</v>
          </cell>
          <cell r="D8695">
            <v>168.91</v>
          </cell>
          <cell r="E8695">
            <v>12.55</v>
          </cell>
          <cell r="F8695">
            <v>181.46</v>
          </cell>
        </row>
        <row r="8696">
          <cell r="A8696" t="str">
            <v>AUX0997</v>
          </cell>
          <cell r="B8696" t="str">
            <v>PISO PODOTÁTIL, ALERTA OU DIRECIONAL, EM BORRACHA SINTÉTICA ASSENTES COM COLA</v>
          </cell>
          <cell r="C8696" t="str">
            <v>M2</v>
          </cell>
          <cell r="D8696">
            <v>201.64</v>
          </cell>
          <cell r="E8696">
            <v>11.56</v>
          </cell>
          <cell r="F8696">
            <v>213.2</v>
          </cell>
        </row>
        <row r="8697">
          <cell r="A8697" t="str">
            <v>AUX2770</v>
          </cell>
          <cell r="B8697" t="str">
            <v>PISO TÁTIL ALERTA OU DIRECIONAL, DE BORRACHA, COLORIDO, 25 X 25 CM, E = 5 MM, ASSENTES COM COLA</v>
          </cell>
          <cell r="C8697" t="str">
            <v>M2</v>
          </cell>
          <cell r="D8697">
            <v>307.81</v>
          </cell>
          <cell r="E8697">
            <v>11.56</v>
          </cell>
          <cell r="F8697">
            <v>319.37</v>
          </cell>
        </row>
        <row r="8698">
          <cell r="A8698" t="str">
            <v>AUX0998</v>
          </cell>
          <cell r="B8698" t="str">
            <v>PISO PODOTÁTIL, ALERTA OU DIRECIONAL, EM BORRACHA SINTÉTICA ASSENTES COM ARGAMASSA</v>
          </cell>
          <cell r="C8698" t="str">
            <v>M2</v>
          </cell>
          <cell r="D8698">
            <v>383.42</v>
          </cell>
          <cell r="E8698">
            <v>19.510000000000002</v>
          </cell>
          <cell r="F8698">
            <v>402.93</v>
          </cell>
        </row>
        <row r="8699">
          <cell r="A8699" t="str">
            <v>AUX2552</v>
          </cell>
          <cell r="B8699" t="str">
            <v>PISO PODOTÁTIL, ALERTA OU DIRECIONAL, INTERTRAVADO 6CM - FORNEC. E INST.</v>
          </cell>
          <cell r="C8699" t="str">
            <v>M2</v>
          </cell>
          <cell r="D8699">
            <v>99.84</v>
          </cell>
          <cell r="E8699">
            <v>13.24</v>
          </cell>
          <cell r="F8699">
            <v>113.08</v>
          </cell>
        </row>
        <row r="8700">
          <cell r="A8700" t="str">
            <v>AUX2553</v>
          </cell>
          <cell r="B8700" t="str">
            <v>PISO PODOTÁTIL, ALERTA OU DIRECIONAL, EM LADRILHO HIDRÁULICO, 20X20CM E=2CM - FORNEC. E INST.</v>
          </cell>
          <cell r="C8700" t="str">
            <v>M2</v>
          </cell>
          <cell r="D8700">
            <v>95.33</v>
          </cell>
          <cell r="E8700">
            <v>48.03</v>
          </cell>
          <cell r="F8700">
            <v>143.36000000000001</v>
          </cell>
        </row>
        <row r="8701">
          <cell r="A8701" t="str">
            <v>AUX3046</v>
          </cell>
          <cell r="B8701" t="str">
            <v>PISO TÁTIL DIRECIONAL E/OU ALERTA, DE CONCRETO, COLORIDO, DIM 25X25 CM - FORNECIMENTO E INSTALAÇÃO</v>
          </cell>
          <cell r="C8701" t="str">
            <v>M2</v>
          </cell>
          <cell r="D8701">
            <v>103.12</v>
          </cell>
          <cell r="E8701">
            <v>48.08</v>
          </cell>
          <cell r="F8701">
            <v>151.19999999999999</v>
          </cell>
        </row>
        <row r="8702">
          <cell r="A8702" t="str">
            <v>AUX2554</v>
          </cell>
          <cell r="B8702" t="str">
            <v>PISO PODOTÁTIL COLORIDO, ALERTA OU DIRECIONAL, CONCRETO VIBRO-PRENSADO, SELANTE ACRÍLICO, 40X40CM E=2,5CM, ASSENTADO COM ARGAMASSA- FORNEC. E INST.</v>
          </cell>
          <cell r="C8702" t="str">
            <v>M2</v>
          </cell>
          <cell r="D8702">
            <v>98.29</v>
          </cell>
          <cell r="E8702">
            <v>51.31</v>
          </cell>
          <cell r="F8702">
            <v>149.6</v>
          </cell>
        </row>
        <row r="8703">
          <cell r="A8703" t="str">
            <v>AUX2555</v>
          </cell>
          <cell r="B8703" t="str">
            <v>PISO PODOTÁTIL COLORIDO, ALERTA OU DIRECIONAL, VIBRO-PRENSADO, 40X40CM E=2,5CM- FORNEC. E INST.</v>
          </cell>
          <cell r="C8703" t="str">
            <v>M2</v>
          </cell>
          <cell r="D8703">
            <v>91.48</v>
          </cell>
          <cell r="E8703">
            <v>48.08</v>
          </cell>
          <cell r="F8703">
            <v>139.56</v>
          </cell>
        </row>
        <row r="8704">
          <cell r="A8704" t="str">
            <v>AUX3140</v>
          </cell>
          <cell r="B8704" t="str">
            <v>PISO TÁTIL ALERTA, ELEMENTOS EM INOX (100 PEÇAS/M), COLADO</v>
          </cell>
          <cell r="C8704" t="str">
            <v>M</v>
          </cell>
          <cell r="D8704">
            <v>138.71</v>
          </cell>
          <cell r="E8704">
            <v>19.649999999999999</v>
          </cell>
          <cell r="F8704">
            <v>158.36000000000001</v>
          </cell>
        </row>
        <row r="8705">
          <cell r="A8705" t="str">
            <v>AUX3178</v>
          </cell>
          <cell r="B8705" t="str">
            <v>PISO TÁTIL DIRECIONAL, ELEMENTOS EM INOX (12 PEÇAS/M), COLADO</v>
          </cell>
          <cell r="C8705" t="str">
            <v>M</v>
          </cell>
          <cell r="D8705">
            <v>151.63</v>
          </cell>
          <cell r="E8705">
            <v>19.649999999999999</v>
          </cell>
          <cell r="F8705">
            <v>171.28</v>
          </cell>
        </row>
        <row r="8706">
          <cell r="A8706" t="str">
            <v>AUX3179</v>
          </cell>
          <cell r="B8706" t="str">
            <v>PISO TÁTIL ALERTA, ELEMENTOS EM INOX (100 PEÇAS/M), PARAFUSADO</v>
          </cell>
          <cell r="C8706" t="str">
            <v>M</v>
          </cell>
          <cell r="D8706">
            <v>151.22999999999999</v>
          </cell>
          <cell r="E8706">
            <v>19.649999999999999</v>
          </cell>
          <cell r="F8706">
            <v>170.88</v>
          </cell>
        </row>
        <row r="8707">
          <cell r="A8707" t="str">
            <v>AUX3180</v>
          </cell>
          <cell r="B8707" t="str">
            <v>PISO TÁTIL DIRECIONAL, ELEMENTOS EM INOX (12 PEÇAS/M), PARAFUSADO</v>
          </cell>
          <cell r="C8707" t="str">
            <v>M</v>
          </cell>
          <cell r="D8707">
            <v>153.22999999999999</v>
          </cell>
          <cell r="E8707">
            <v>19.649999999999999</v>
          </cell>
          <cell r="F8707">
            <v>172.88</v>
          </cell>
        </row>
        <row r="8708">
          <cell r="A8708" t="str">
            <v>AUX1961</v>
          </cell>
          <cell r="B8708" t="str">
            <v>RAMPA PADRÃO PARA ACESSO DE DEFICIENTES A PASSEIO PÚBLICO, EM CONCRETO SIMPLES FCK=25 MPA, DESEMPOLADO</v>
          </cell>
          <cell r="C8708" t="str">
            <v xml:space="preserve">UN </v>
          </cell>
          <cell r="D8708">
            <v>569.71</v>
          </cell>
          <cell r="E8708">
            <v>298.33999999999997</v>
          </cell>
          <cell r="F8708">
            <v>868.05</v>
          </cell>
        </row>
        <row r="8709">
          <cell r="A8709" t="str">
            <v>AUX2899</v>
          </cell>
          <cell r="B8709" t="str">
            <v>RAMPA PADRÃO PARA ACESSO DE DEFICIENTES A PASSEIO PÚBLICO, EM CONCRETO SIMPLES FCK=25 MPA, DESEMPOLADO, MEIO-FIO 4,20M (4,05M2)</v>
          </cell>
          <cell r="C8709" t="str">
            <v xml:space="preserve">UN </v>
          </cell>
          <cell r="D8709">
            <v>391.41</v>
          </cell>
          <cell r="E8709">
            <v>191.35</v>
          </cell>
          <cell r="F8709">
            <v>582.76</v>
          </cell>
        </row>
        <row r="8710">
          <cell r="A8710"/>
          <cell r="B8710" t="str">
            <v>REVESTIMENTOS ASFÁLTICOS</v>
          </cell>
          <cell r="C8710"/>
          <cell r="D8710"/>
          <cell r="E8710"/>
          <cell r="F8710"/>
        </row>
        <row r="8711">
          <cell r="A8711"/>
          <cell r="B8711" t="str">
            <v>MANUTENÇÃO / REPAROS - REVESTIMENTOS ASFÁLTICOS</v>
          </cell>
          <cell r="C8711"/>
          <cell r="D8711"/>
          <cell r="E8711"/>
          <cell r="F8711"/>
        </row>
        <row r="8712">
          <cell r="A8712">
            <v>97636</v>
          </cell>
          <cell r="B8712" t="str">
            <v>DEMOLIÇÃO PARCIAL DE PAVIMENTO ASFÁLTICO, DE FORMA MECANIZADA, SEM REAPROVEITAMENTO. AF_12/2017</v>
          </cell>
          <cell r="C8712" t="str">
            <v>M2</v>
          </cell>
          <cell r="D8712">
            <v>13.86</v>
          </cell>
          <cell r="E8712">
            <v>5.51</v>
          </cell>
          <cell r="F8712">
            <v>19.37</v>
          </cell>
        </row>
        <row r="8713">
          <cell r="A8713">
            <v>96001</v>
          </cell>
          <cell r="B8713" t="str">
            <v>FRESAGEM DE PAVIMENTO ASFÁLTICO (PROFUNDIDADE ATÉ 5,0 CM) - EXCLUSIVE TRANSPORTE. AF_11/2019</v>
          </cell>
          <cell r="C8713" t="str">
            <v>M2</v>
          </cell>
          <cell r="D8713">
            <v>6.99</v>
          </cell>
          <cell r="E8713">
            <v>0.77</v>
          </cell>
          <cell r="F8713">
            <v>7.76</v>
          </cell>
        </row>
        <row r="8714">
          <cell r="A8714">
            <v>102098</v>
          </cell>
          <cell r="B8714" t="str">
            <v>RECOMPOSIÇÃO DE REVESTIMENTO EM CONCRETO ASFÁLTICO (AQUISIÇÃO EM USINA), PARA O FECHAMENTO DE VALAS - INCLUSO DEMOLIÇÃO DO PAVIMENTO. AF_12/2020</v>
          </cell>
          <cell r="C8714" t="str">
            <v>M3</v>
          </cell>
          <cell r="D8714">
            <v>1581.68</v>
          </cell>
          <cell r="E8714">
            <v>171.25</v>
          </cell>
          <cell r="F8714">
            <v>1752.93</v>
          </cell>
        </row>
        <row r="8715">
          <cell r="A8715" t="str">
            <v>AUX0056</v>
          </cell>
          <cell r="B8715" t="str">
            <v>DEMOLIÇÃO DE PAVIMENTAÇÃO ASFÁLTICA, CAPA E BASE - MANUAL</v>
          </cell>
          <cell r="C8715" t="str">
            <v>M2</v>
          </cell>
          <cell r="D8715">
            <v>11.55</v>
          </cell>
          <cell r="E8715">
            <v>22.53</v>
          </cell>
          <cell r="F8715">
            <v>34.08</v>
          </cell>
        </row>
        <row r="8716">
          <cell r="A8716" t="str">
            <v>AUX1590</v>
          </cell>
          <cell r="B8716" t="str">
            <v>RETIRADA DE PAVIMENTAÇÃO ASFÁLTICA COM BASE EM PEDRA</v>
          </cell>
          <cell r="C8716" t="str">
            <v>M2</v>
          </cell>
          <cell r="D8716">
            <v>14.47</v>
          </cell>
          <cell r="E8716">
            <v>15.59</v>
          </cell>
          <cell r="F8716">
            <v>30.06</v>
          </cell>
        </row>
        <row r="8717">
          <cell r="A8717"/>
          <cell r="B8717" t="str">
            <v>PINTURA DE LIGAÇÃO/IMPRIMAÇÃO</v>
          </cell>
          <cell r="C8717"/>
          <cell r="D8717"/>
          <cell r="E8717"/>
          <cell r="F8717"/>
        </row>
        <row r="8718">
          <cell r="A8718"/>
          <cell r="B8718" t="str">
            <v>REVESTIMENTO ASFÁLTICO</v>
          </cell>
          <cell r="C8718"/>
          <cell r="D8718"/>
          <cell r="E8718"/>
          <cell r="F8718"/>
        </row>
        <row r="8719">
          <cell r="A8719"/>
          <cell r="B8719" t="str">
            <v>REVESTIMENTO ASFÁLTICO - PRÉ-MISTURADO A FRIO</v>
          </cell>
          <cell r="C8719"/>
          <cell r="D8719"/>
          <cell r="E8719"/>
          <cell r="F8719"/>
        </row>
        <row r="8720">
          <cell r="A8720"/>
          <cell r="B8720" t="str">
            <v>REVESTIMENTO ASFÁLTICO - TRATAMENTO SUPERFICIAL</v>
          </cell>
          <cell r="C8720"/>
          <cell r="D8720"/>
          <cell r="E8720"/>
          <cell r="F8720"/>
        </row>
        <row r="8721">
          <cell r="A8721"/>
          <cell r="B8721" t="str">
            <v>REVESTIMENTO ASFÁLTICO - CBUQ</v>
          </cell>
          <cell r="C8721"/>
          <cell r="D8721"/>
          <cell r="E8721"/>
          <cell r="F8721"/>
        </row>
        <row r="8722">
          <cell r="A8722">
            <v>95995</v>
          </cell>
          <cell r="B8722" t="str">
            <v>EXECUÇÃO DE PAVIMENTO COM APLICAÇÃO DE CONCRETO ASFÁLTICO, CAMADA DE ROLAMENTO - EXCLUSIVE CARGA E TRANSPORTE. AF_11/2019</v>
          </cell>
          <cell r="C8722" t="str">
            <v>M3</v>
          </cell>
          <cell r="D8722">
            <v>1319.14</v>
          </cell>
          <cell r="E8722">
            <v>27.41</v>
          </cell>
          <cell r="F8722">
            <v>1346.55</v>
          </cell>
        </row>
        <row r="8723">
          <cell r="A8723">
            <v>95996</v>
          </cell>
          <cell r="B8723" t="str">
            <v>EXECUÇÃO DE PAVIMENTO COM APLICAÇÃO DE CONCRETO ASFÁLTICO, CAMADA DE BINDER - EXCLUSIVE CARGA E TRANSPORTE. AF_11/2019</v>
          </cell>
          <cell r="C8723" t="str">
            <v>M3</v>
          </cell>
          <cell r="D8723">
            <v>1142.49</v>
          </cell>
          <cell r="E8723">
            <v>19.55</v>
          </cell>
          <cell r="F8723">
            <v>1162.04</v>
          </cell>
        </row>
        <row r="8724">
          <cell r="A8724"/>
          <cell r="B8724" t="str">
            <v>PINTURAS EM PAREDES, TETOS E PISOS</v>
          </cell>
          <cell r="C8724"/>
          <cell r="D8724"/>
          <cell r="E8724"/>
          <cell r="F8724"/>
        </row>
        <row r="8725">
          <cell r="A8725"/>
          <cell r="B8725" t="str">
            <v>MANUTENÇÃO / REPAROS - PINTURAS EM PAREDES, TETOS E PISOS</v>
          </cell>
          <cell r="C8725"/>
          <cell r="D8725"/>
          <cell r="E8725"/>
          <cell r="F8725"/>
        </row>
        <row r="8726">
          <cell r="A8726" t="str">
            <v>AUX0007</v>
          </cell>
          <cell r="B8726" t="str">
            <v>REMOÇÃO DE AGUADA DE CAL OU TINTA A BASE DE CIMENTO - ESCOVA DE AÇO</v>
          </cell>
          <cell r="C8726" t="str">
            <v>M2</v>
          </cell>
          <cell r="D8726">
            <v>0.92</v>
          </cell>
          <cell r="E8726">
            <v>2.11</v>
          </cell>
          <cell r="F8726">
            <v>3.03</v>
          </cell>
        </row>
        <row r="8727">
          <cell r="A8727" t="str">
            <v>AUX0008</v>
          </cell>
          <cell r="B8727" t="str">
            <v>REMOÇÃO DE PINTURA EM ALVENARIA E CONCRETO - LIXA</v>
          </cell>
          <cell r="C8727" t="str">
            <v>M2</v>
          </cell>
          <cell r="D8727">
            <v>2.84</v>
          </cell>
          <cell r="E8727">
            <v>4.2300000000000004</v>
          </cell>
          <cell r="F8727">
            <v>7.07</v>
          </cell>
        </row>
        <row r="8728">
          <cell r="A8728" t="str">
            <v>AUX0009</v>
          </cell>
          <cell r="B8728" t="str">
            <v>REMOÇÃO DE PINTURA EM ALVENARIA E CONCRETO - REMOVEDOR</v>
          </cell>
          <cell r="C8728" t="str">
            <v>M2</v>
          </cell>
          <cell r="D8728">
            <v>6.57</v>
          </cell>
          <cell r="E8728">
            <v>6.34</v>
          </cell>
          <cell r="F8728">
            <v>12.91</v>
          </cell>
        </row>
        <row r="8729">
          <cell r="A8729" t="str">
            <v>AUX1595</v>
          </cell>
          <cell r="B8729" t="str">
            <v>REMOÇÃO DE PINTURA ANTIGA A CAL</v>
          </cell>
          <cell r="C8729" t="str">
            <v>M2</v>
          </cell>
          <cell r="D8729">
            <v>1.54</v>
          </cell>
          <cell r="E8729">
            <v>3</v>
          </cell>
          <cell r="F8729">
            <v>4.54</v>
          </cell>
        </row>
        <row r="8730">
          <cell r="A8730" t="str">
            <v>AUX1596</v>
          </cell>
          <cell r="B8730" t="str">
            <v>REMOÇÃO DE PINTURA ANTIGA À TEMPERA</v>
          </cell>
          <cell r="C8730" t="str">
            <v>M2</v>
          </cell>
          <cell r="D8730">
            <v>2.31</v>
          </cell>
          <cell r="E8730">
            <v>4.51</v>
          </cell>
          <cell r="F8730">
            <v>6.82</v>
          </cell>
        </row>
        <row r="8731">
          <cell r="A8731" t="str">
            <v>AUX1597</v>
          </cell>
          <cell r="B8731" t="str">
            <v>REMOÇÃO DE PINTURA À ÓLEO OU ESMALTE</v>
          </cell>
          <cell r="C8731" t="str">
            <v>M2</v>
          </cell>
          <cell r="D8731">
            <v>8.4700000000000006</v>
          </cell>
          <cell r="E8731">
            <v>7.51</v>
          </cell>
          <cell r="F8731">
            <v>15.98</v>
          </cell>
        </row>
        <row r="8732">
          <cell r="A8732" t="str">
            <v>AUX1489</v>
          </cell>
          <cell r="B8732" t="str">
            <v>REMOÇÃO DE PINTURA LÁTEX (RASPAGEM E/OU LIXAMENTO E/OU ESCOVAÇÃO)</v>
          </cell>
          <cell r="C8732" t="str">
            <v>M2</v>
          </cell>
          <cell r="D8732">
            <v>3.08</v>
          </cell>
          <cell r="E8732">
            <v>6.01</v>
          </cell>
          <cell r="F8732">
            <v>9.09</v>
          </cell>
        </row>
        <row r="8733">
          <cell r="A8733" t="str">
            <v>AUX0090</v>
          </cell>
          <cell r="B8733" t="str">
            <v>REPINTURA DE FAIXAS ATÉ 10CM - BORRACHA CLORADA</v>
          </cell>
          <cell r="C8733" t="str">
            <v>M</v>
          </cell>
          <cell r="D8733">
            <v>4.49</v>
          </cell>
          <cell r="E8733">
            <v>3.25</v>
          </cell>
          <cell r="F8733">
            <v>7.74</v>
          </cell>
        </row>
        <row r="8734">
          <cell r="A8734" t="str">
            <v>AUX0091</v>
          </cell>
          <cell r="B8734" t="str">
            <v>REPINTURA DE FAIXAS ATÉ 10CM - EPÓXI</v>
          </cell>
          <cell r="C8734" t="str">
            <v>M</v>
          </cell>
          <cell r="D8734">
            <v>4.07</v>
          </cell>
          <cell r="E8734">
            <v>3.98</v>
          </cell>
          <cell r="F8734">
            <v>8.0500000000000007</v>
          </cell>
        </row>
        <row r="8735">
          <cell r="A8735" t="str">
            <v>AUX0206</v>
          </cell>
          <cell r="B8735" t="str">
            <v>REMOÇÃO DE PINTURA EM CONCRETO - JATEAMENTO</v>
          </cell>
          <cell r="C8735" t="str">
            <v>M2</v>
          </cell>
          <cell r="D8735">
            <v>104.28</v>
          </cell>
          <cell r="E8735">
            <v>14.77</v>
          </cell>
          <cell r="F8735">
            <v>119.05</v>
          </cell>
        </row>
        <row r="8736">
          <cell r="A8736" t="str">
            <v>AUX1738</v>
          </cell>
          <cell r="B8736" t="str">
            <v>REPINTURA DE ALVENARIA E CONCRETO COM TINTA ACRÍLICA COM RETOQUE DE MASSA</v>
          </cell>
          <cell r="C8736" t="str">
            <v>M2</v>
          </cell>
          <cell r="D8736">
            <v>11.27</v>
          </cell>
          <cell r="E8736">
            <v>11.18</v>
          </cell>
          <cell r="F8736">
            <v>22.45</v>
          </cell>
        </row>
        <row r="8737">
          <cell r="A8737">
            <v>100718</v>
          </cell>
          <cell r="B8737" t="str">
            <v>COLOCAÇÃO DE FITA PROTETORA PARA PINTURA. AF_01/2020</v>
          </cell>
          <cell r="C8737" t="str">
            <v>M</v>
          </cell>
          <cell r="D8737">
            <v>0.51</v>
          </cell>
          <cell r="E8737">
            <v>0.9</v>
          </cell>
          <cell r="F8737">
            <v>1.41</v>
          </cell>
        </row>
        <row r="8738">
          <cell r="A8738"/>
          <cell r="B8738" t="str">
            <v>EMASSAMENTO</v>
          </cell>
          <cell r="C8738"/>
          <cell r="D8738"/>
          <cell r="E8738"/>
          <cell r="F8738"/>
        </row>
        <row r="8739">
          <cell r="A8739">
            <v>88497</v>
          </cell>
          <cell r="B8739" t="str">
            <v>APLICAÇÃO E LIXAMENTO DE MASSA LÁTEX EM PAREDES, DUAS DEMÃOS. AF_06/2014</v>
          </cell>
          <cell r="C8739" t="str">
            <v>M2</v>
          </cell>
          <cell r="D8739">
            <v>11.54</v>
          </cell>
          <cell r="E8739">
            <v>8.31</v>
          </cell>
          <cell r="F8739">
            <v>19.850000000000001</v>
          </cell>
        </row>
        <row r="8740">
          <cell r="A8740">
            <v>88495</v>
          </cell>
          <cell r="B8740" t="str">
            <v>APLICAÇÃO E LIXAMENTO DE MASSA LÁTEX EM PAREDES, UMA DEMÃO. AF_06/2014</v>
          </cell>
          <cell r="C8740" t="str">
            <v>M2</v>
          </cell>
          <cell r="D8740">
            <v>8.01</v>
          </cell>
          <cell r="E8740">
            <v>6.25</v>
          </cell>
          <cell r="F8740">
            <v>14.26</v>
          </cell>
        </row>
        <row r="8741">
          <cell r="A8741">
            <v>88496</v>
          </cell>
          <cell r="B8741" t="str">
            <v>APLICAÇÃO E LIXAMENTO DE MASSA LÁTEX EM TETO, DUAS DEMÃOS. AF_06/2014</v>
          </cell>
          <cell r="C8741" t="str">
            <v>M2</v>
          </cell>
          <cell r="D8741">
            <v>15.85</v>
          </cell>
          <cell r="E8741">
            <v>17.95</v>
          </cell>
          <cell r="F8741">
            <v>33.799999999999997</v>
          </cell>
        </row>
        <row r="8742">
          <cell r="A8742">
            <v>88494</v>
          </cell>
          <cell r="B8742" t="str">
            <v>APLICAÇÃO E LIXAMENTO DE MASSA LÁTEX EM TETO, UMA DEMÃO. AF_06/2014</v>
          </cell>
          <cell r="C8742" t="str">
            <v>M2</v>
          </cell>
          <cell r="D8742">
            <v>11.26</v>
          </cell>
          <cell r="E8742">
            <v>13.45</v>
          </cell>
          <cell r="F8742">
            <v>24.71</v>
          </cell>
        </row>
        <row r="8743">
          <cell r="A8743" t="str">
            <v>AUX3341</v>
          </cell>
          <cell r="B8743" t="str">
            <v>APLICAÇÃO E LIXAMENTO DE MASSA ACRÍLICA EM TETO, UMA DEMÃO</v>
          </cell>
          <cell r="C8743" t="str">
            <v>M2</v>
          </cell>
          <cell r="D8743">
            <v>15.38</v>
          </cell>
          <cell r="E8743">
            <v>13.43</v>
          </cell>
          <cell r="F8743">
            <v>28.81</v>
          </cell>
        </row>
        <row r="8744">
          <cell r="A8744">
            <v>96126</v>
          </cell>
          <cell r="B8744" t="str">
            <v>APLICAÇÃO MANUAL DE MASSA ACRÍLICA EM PANOS DE FACHADA COM PRESENÇA DE VÃOS, DE EDIFÍCIOS DE MÚLTIPLOS PAVIMENTOS, UMA DEMÃO. AF_05/2017</v>
          </cell>
          <cell r="C8744" t="str">
            <v>M2</v>
          </cell>
          <cell r="D8744">
            <v>13.59</v>
          </cell>
          <cell r="E8744">
            <v>9.6199999999999992</v>
          </cell>
          <cell r="F8744">
            <v>23.21</v>
          </cell>
        </row>
        <row r="8745">
          <cell r="A8745">
            <v>96127</v>
          </cell>
          <cell r="B8745" t="str">
            <v>APLICAÇÃO MANUAL DE MASSA ACRÍLICA EM PANOS DE FACHADA SEM PRESENÇA DE VÃOS, DE EDIFÍCIOS DE MÚLTIPLOS PAVIMENTOS, UMA DEMÃO. AF_05/2017</v>
          </cell>
          <cell r="C8745" t="str">
            <v>M2</v>
          </cell>
          <cell r="D8745">
            <v>12.09</v>
          </cell>
          <cell r="E8745">
            <v>6.26</v>
          </cell>
          <cell r="F8745">
            <v>18.350000000000001</v>
          </cell>
        </row>
        <row r="8746">
          <cell r="A8746">
            <v>96128</v>
          </cell>
          <cell r="B8746" t="str">
            <v>APLICAÇÃO MANUAL DE MASSA ACRÍLICA EM SUPERFÍCIES EXTERNAS DE SACADA DE EDIFÍCIOS DE MÚLTIPLOS PAVIMENTOS, UMA DEMÃO. AF_05/2017</v>
          </cell>
          <cell r="C8746" t="str">
            <v>M2</v>
          </cell>
          <cell r="D8746">
            <v>16.63</v>
          </cell>
          <cell r="E8746">
            <v>16.440000000000001</v>
          </cell>
          <cell r="F8746">
            <v>33.07</v>
          </cell>
        </row>
        <row r="8747">
          <cell r="A8747">
            <v>96129</v>
          </cell>
          <cell r="B8747" t="str">
            <v>APLICAÇÃO MANUAL DE MASSA ACRÍLICA EM SUPERFÍCIES INTERNAS DE SACADA DE EDIFÍCIOS DE MÚLTIPLOS PAVIMENTOS, UMA DEMÃO. AF_05/2017</v>
          </cell>
          <cell r="C8747" t="str">
            <v>M2</v>
          </cell>
          <cell r="D8747">
            <v>17.61</v>
          </cell>
          <cell r="E8747">
            <v>18.600000000000001</v>
          </cell>
          <cell r="F8747">
            <v>36.21</v>
          </cell>
        </row>
        <row r="8748">
          <cell r="A8748">
            <v>96130</v>
          </cell>
          <cell r="B8748" t="str">
            <v>APLICAÇÃO MANUAL DE MASSA ACRÍLICA EM PAREDES EXTERNAS DE CASAS, UMA DEMÃO. AF_05/2017</v>
          </cell>
          <cell r="C8748" t="str">
            <v>M2</v>
          </cell>
          <cell r="D8748">
            <v>14.07</v>
          </cell>
          <cell r="E8748">
            <v>10.68</v>
          </cell>
          <cell r="F8748">
            <v>24.75</v>
          </cell>
        </row>
        <row r="8749">
          <cell r="A8749">
            <v>96131</v>
          </cell>
          <cell r="B8749" t="str">
            <v>APLICAÇÃO MANUAL DE MASSA ACRÍLICA EM PANOS DE FACHADA COM PRESENÇA DE VÃOS, DE EDIFÍCIOS DE MÚLTIPLOS PAVIMENTOS, DUAS DEMÃOS. AF_05/2017</v>
          </cell>
          <cell r="C8749" t="str">
            <v>M2</v>
          </cell>
          <cell r="D8749">
            <v>19.57</v>
          </cell>
          <cell r="E8749">
            <v>12.79</v>
          </cell>
          <cell r="F8749">
            <v>32.36</v>
          </cell>
        </row>
        <row r="8750">
          <cell r="A8750">
            <v>96132</v>
          </cell>
          <cell r="B8750" t="str">
            <v>APLICAÇÃO MANUAL DE MASSA ACRÍLICA EM PANOS DE FACHADA SEM PRESENÇA DE VÃOS, DE EDIFÍCIOS DE MÚLTIPLOS PAVIMENTOS, DUAS DEMÃOS. AF_05/2017</v>
          </cell>
          <cell r="C8750" t="str">
            <v>M2</v>
          </cell>
          <cell r="D8750">
            <v>17.579999999999998</v>
          </cell>
          <cell r="E8750">
            <v>8.3000000000000007</v>
          </cell>
          <cell r="F8750">
            <v>25.88</v>
          </cell>
        </row>
        <row r="8751">
          <cell r="A8751">
            <v>96133</v>
          </cell>
          <cell r="B8751" t="str">
            <v>APLICAÇÃO MANUAL DE MASSA ACRÍLICA EM SUPERFÍCIES EXTERNAS DE SACADA DE EDIFÍCIOS DE MÚLTIPLOS PAVIMENTOS, DUAS DEMÃOS. AF_05/2017</v>
          </cell>
          <cell r="C8751" t="str">
            <v>M2</v>
          </cell>
          <cell r="D8751">
            <v>23.62</v>
          </cell>
          <cell r="E8751">
            <v>21.86</v>
          </cell>
          <cell r="F8751">
            <v>45.48</v>
          </cell>
        </row>
        <row r="8752">
          <cell r="A8752">
            <v>96134</v>
          </cell>
          <cell r="B8752" t="str">
            <v>APLICAÇÃO MANUAL DE MASSA ACRÍLICA EM SUPERFÍCIES INTERNAS DE SACADA DE EDIFÍCIOS DE MÚLTIPLOS PAVIMENTOS, DUAS DEMÃOS. AF_05/2017</v>
          </cell>
          <cell r="C8752" t="str">
            <v>M2</v>
          </cell>
          <cell r="D8752">
            <v>24.91</v>
          </cell>
          <cell r="E8752">
            <v>24.75</v>
          </cell>
          <cell r="F8752">
            <v>49.66</v>
          </cell>
        </row>
        <row r="8753">
          <cell r="A8753">
            <v>96135</v>
          </cell>
          <cell r="B8753" t="str">
            <v>APLICAÇÃO MANUAL DE MASSA ACRÍLICA EM PAREDES EXTERNAS DE CASAS, DUAS DEMÃOS. AF_05/2017</v>
          </cell>
          <cell r="C8753" t="str">
            <v>M2</v>
          </cell>
          <cell r="D8753">
            <v>20.21</v>
          </cell>
          <cell r="E8753">
            <v>14.22</v>
          </cell>
          <cell r="F8753">
            <v>34.43</v>
          </cell>
        </row>
        <row r="8754">
          <cell r="A8754" t="str">
            <v>AUX3470</v>
          </cell>
          <cell r="B8754" t="str">
            <v>APLICAÇÃO E LIXAMENTO MANUAL DE MASSA ACRÍLICA, 1 DEMÃO</v>
          </cell>
          <cell r="C8754" t="str">
            <v>M2</v>
          </cell>
          <cell r="D8754">
            <v>12.13</v>
          </cell>
          <cell r="E8754">
            <v>6.24</v>
          </cell>
          <cell r="F8754">
            <v>18.37</v>
          </cell>
        </row>
        <row r="8755">
          <cell r="A8755"/>
          <cell r="B8755" t="str">
            <v>FUNDO SELADOR</v>
          </cell>
          <cell r="C8755"/>
          <cell r="D8755"/>
          <cell r="E8755"/>
          <cell r="F8755"/>
        </row>
        <row r="8756">
          <cell r="A8756">
            <v>88485</v>
          </cell>
          <cell r="B8756" t="str">
            <v>APLICAÇÃO DE FUNDO SELADOR ACRÍLICO EM PAREDES, UMA DEMÃO. AF_06/2014</v>
          </cell>
          <cell r="C8756" t="str">
            <v>M2</v>
          </cell>
          <cell r="D8756">
            <v>2.0699999999999998</v>
          </cell>
          <cell r="E8756">
            <v>1.04</v>
          </cell>
          <cell r="F8756">
            <v>3.11</v>
          </cell>
        </row>
        <row r="8757">
          <cell r="A8757">
            <v>88484</v>
          </cell>
          <cell r="B8757" t="str">
            <v>APLICAÇÃO DE FUNDO SELADOR ACRÍLICO EM TETO, UMA DEMÃO. AF_06/2014</v>
          </cell>
          <cell r="C8757" t="str">
            <v>M2</v>
          </cell>
          <cell r="D8757">
            <v>2.23</v>
          </cell>
          <cell r="E8757">
            <v>1.36</v>
          </cell>
          <cell r="F8757">
            <v>3.59</v>
          </cell>
        </row>
        <row r="8758">
          <cell r="A8758">
            <v>88412</v>
          </cell>
          <cell r="B8758" t="str">
            <v>APLICAÇÃO MANUAL DE FUNDO SELADOR ACRÍLICO EM PANOS CEGOS DE FACHADA (SEM PRESENÇA DE VÃOS) DE EDIFÍCIOS DE MÚLTIPLOS PAVIMENTOS. AF_06/2014</v>
          </cell>
          <cell r="C8758" t="str">
            <v>M2</v>
          </cell>
          <cell r="D8758">
            <v>1.89</v>
          </cell>
          <cell r="E8758">
            <v>0.61</v>
          </cell>
          <cell r="F8758">
            <v>2.5</v>
          </cell>
        </row>
        <row r="8759">
          <cell r="A8759">
            <v>88411</v>
          </cell>
          <cell r="B8759" t="str">
            <v>APLICAÇÃO MANUAL DE FUNDO SELADOR ACRÍLICO EM PANOS COM PRESENÇA DE VÃOS DE EDIFÍCIOS DE MÚLTIPLOS PAVIMENTOS. AF_06/2014</v>
          </cell>
          <cell r="C8759" t="str">
            <v>M2</v>
          </cell>
          <cell r="D8759">
            <v>2.14</v>
          </cell>
          <cell r="E8759">
            <v>1.17</v>
          </cell>
          <cell r="F8759">
            <v>3.31</v>
          </cell>
        </row>
        <row r="8760">
          <cell r="A8760">
            <v>88415</v>
          </cell>
          <cell r="B8760" t="str">
            <v>APLICAÇÃO MANUAL DE FUNDO SELADOR ACRÍLICO EM PAREDES EXTERNAS DE CASAS. AF_06/2014</v>
          </cell>
          <cell r="C8760" t="str">
            <v>M2</v>
          </cell>
          <cell r="D8760">
            <v>2.2200000000000002</v>
          </cell>
          <cell r="E8760">
            <v>1.34</v>
          </cell>
          <cell r="F8760">
            <v>3.56</v>
          </cell>
        </row>
        <row r="8761">
          <cell r="A8761">
            <v>88413</v>
          </cell>
          <cell r="B8761" t="str">
            <v>APLICAÇÃO MANUAL DE FUNDO SELADOR ACRÍLICO EM SUPERFÍCIES EXTERNAS DE SACADA DE EDIFÍCIOS DE MÚLTIPLOS PAVIMENTOS. AF_06/2014</v>
          </cell>
          <cell r="C8761" t="str">
            <v>M2</v>
          </cell>
          <cell r="D8761">
            <v>2.63</v>
          </cell>
          <cell r="E8761">
            <v>2.2999999999999998</v>
          </cell>
          <cell r="F8761">
            <v>4.93</v>
          </cell>
        </row>
        <row r="8762">
          <cell r="A8762">
            <v>88414</v>
          </cell>
          <cell r="B8762" t="str">
            <v>APLICAÇÃO MANUAL DE FUNDO SELADOR ACRÍLICO EM SUPERFÍCIES INTERNAS DA SACADA DE EDIFÍCIOS DE MÚLTIPLOS PAVIMENTOS. AF_06/2014</v>
          </cell>
          <cell r="C8762" t="str">
            <v>M2</v>
          </cell>
          <cell r="D8762">
            <v>2.8</v>
          </cell>
          <cell r="E8762">
            <v>2.64</v>
          </cell>
          <cell r="F8762">
            <v>5.44</v>
          </cell>
        </row>
        <row r="8763">
          <cell r="A8763"/>
          <cell r="B8763" t="str">
            <v>PINTURA A ÓLEO</v>
          </cell>
          <cell r="C8763"/>
          <cell r="D8763"/>
          <cell r="E8763"/>
          <cell r="F8763"/>
        </row>
        <row r="8764">
          <cell r="A8764"/>
          <cell r="B8764" t="str">
            <v>PINTURA EM CONCRETO / ALVENARIA / CERÂMICA</v>
          </cell>
          <cell r="C8764"/>
          <cell r="D8764"/>
          <cell r="E8764"/>
          <cell r="F8764"/>
        </row>
        <row r="8765">
          <cell r="A8765">
            <v>102498</v>
          </cell>
          <cell r="B8765" t="str">
            <v>PINTURA DE MEIO-FIO COM TINTA BRANCA A BASE DE CAL (CAIAÇÃO). AF_05/2021</v>
          </cell>
          <cell r="C8765" t="str">
            <v>M</v>
          </cell>
          <cell r="D8765">
            <v>0.56000000000000005</v>
          </cell>
          <cell r="E8765">
            <v>1.04</v>
          </cell>
          <cell r="F8765">
            <v>1.6</v>
          </cell>
        </row>
        <row r="8766">
          <cell r="A8766" t="str">
            <v>AUX2816</v>
          </cell>
          <cell r="B8766" t="str">
            <v>CAIAÇÃO EM TRÊS DEMÃOS EM PAREDES</v>
          </cell>
          <cell r="C8766" t="str">
            <v>M2</v>
          </cell>
          <cell r="D8766">
            <v>3.3</v>
          </cell>
          <cell r="E8766">
            <v>6.34</v>
          </cell>
          <cell r="F8766">
            <v>9.64</v>
          </cell>
        </row>
        <row r="8767">
          <cell r="A8767" t="str">
            <v>AUX2469</v>
          </cell>
          <cell r="B8767" t="str">
            <v>SILICONE EM PAREDES DE CONCRETO OU TIJOLO CERÂMICO - 1 DEMÃO</v>
          </cell>
          <cell r="C8767" t="str">
            <v>M2</v>
          </cell>
          <cell r="D8767">
            <v>9.52</v>
          </cell>
          <cell r="E8767">
            <v>6.91</v>
          </cell>
          <cell r="F8767">
            <v>16.43</v>
          </cell>
        </row>
        <row r="8768">
          <cell r="A8768" t="str">
            <v>AUX2603</v>
          </cell>
          <cell r="B8768" t="str">
            <v>HIDRO-REPELENTE A BASE DE SILICONE - CONCRETO OU ALVENARIA APARENTE (2 DEMÃOS)</v>
          </cell>
          <cell r="C8768" t="str">
            <v>M2</v>
          </cell>
          <cell r="D8768">
            <v>17.55</v>
          </cell>
          <cell r="E8768">
            <v>10.52</v>
          </cell>
          <cell r="F8768">
            <v>28.07</v>
          </cell>
        </row>
        <row r="8769">
          <cell r="A8769" t="str">
            <v>AUX2470</v>
          </cell>
          <cell r="B8769" t="str">
            <v>PINTURA EM LOUSA INCL. PREPARO E RETOQUE DE MASSA</v>
          </cell>
          <cell r="C8769" t="str">
            <v>M2</v>
          </cell>
          <cell r="D8769">
            <v>13.07</v>
          </cell>
          <cell r="E8769">
            <v>7.59</v>
          </cell>
          <cell r="F8769">
            <v>20.66</v>
          </cell>
        </row>
        <row r="8770">
          <cell r="A8770" t="str">
            <v>AUX1524</v>
          </cell>
          <cell r="B8770" t="str">
            <v>PINTURA DE ACABAMENTO COM APLICAÇÃO DE 01 DEMÃO DE VERNIZ ACRÍLICO PARA PROTEÇÃO DE SUPERFÍCIES EM CONCRETO APARENTE, MARCA FOSROC, REF DEKGUARD FS OU SIMILAR - FORNEC. E EXEC.</v>
          </cell>
          <cell r="C8770" t="str">
            <v>M2</v>
          </cell>
          <cell r="D8770">
            <v>14.37</v>
          </cell>
          <cell r="E8770">
            <v>5.85</v>
          </cell>
          <cell r="F8770">
            <v>20.22</v>
          </cell>
        </row>
        <row r="8771">
          <cell r="A8771" t="str">
            <v>AUX3051</v>
          </cell>
          <cell r="B8771" t="str">
            <v>PINTURA DE ACABAMENTO COM APLICAÇÃO DE 01 DEMÃO DE VERNIZ ACRÍLICO</v>
          </cell>
          <cell r="C8771" t="str">
            <v>M2</v>
          </cell>
          <cell r="D8771">
            <v>4.2300000000000004</v>
          </cell>
          <cell r="E8771">
            <v>5.85</v>
          </cell>
          <cell r="F8771">
            <v>10.08</v>
          </cell>
        </row>
        <row r="8772">
          <cell r="A8772">
            <v>95622</v>
          </cell>
          <cell r="B8772" t="str">
            <v>APLICAÇÃO MANUAL DE TINTA LÁTEX ACRÍLICA EM PANOS COM PRESENÇA DE VÃOS DE EDIFÍCIOS DE MÚLTIPLOS PAVIMENTOS, DUAS DEMÃOS. AF_11/2016</v>
          </cell>
          <cell r="C8772" t="str">
            <v>M2</v>
          </cell>
          <cell r="D8772">
            <v>8.77</v>
          </cell>
          <cell r="E8772">
            <v>7.7</v>
          </cell>
          <cell r="F8772">
            <v>16.47</v>
          </cell>
        </row>
        <row r="8773">
          <cell r="A8773">
            <v>95623</v>
          </cell>
          <cell r="B8773" t="str">
            <v>APLICAÇÃO MANUAL DE TINTA LÁTEX ACRÍLICA EM PANOS SEM PRESENÇA DE VÃOS DE EDIFÍCIOS DE MÚLTIPLOS PAVIMENTOS, DUAS DEMÃOS. AF_11/2016</v>
          </cell>
          <cell r="C8773" t="str">
            <v>M2</v>
          </cell>
          <cell r="D8773">
            <v>7.57</v>
          </cell>
          <cell r="E8773">
            <v>5.01</v>
          </cell>
          <cell r="F8773">
            <v>12.58</v>
          </cell>
        </row>
        <row r="8774">
          <cell r="A8774">
            <v>95625</v>
          </cell>
          <cell r="B8774" t="str">
            <v>APLICAÇÃO MANUAL DE TINTA LÁTEX ACRÍLICA EM SUPERFÍCIES INTERNAS DE SACADA DE EDIFÍCIOS DE MÚLTIPLOS PAVIMENTOS, DUAS DEMÃOS. AF_11/2016</v>
          </cell>
          <cell r="C8774" t="str">
            <v>M2</v>
          </cell>
          <cell r="D8774">
            <v>11.98</v>
          </cell>
          <cell r="E8774">
            <v>14.92</v>
          </cell>
          <cell r="F8774">
            <v>26.9</v>
          </cell>
        </row>
        <row r="8775">
          <cell r="A8775">
            <v>88489</v>
          </cell>
          <cell r="B8775" t="str">
            <v>APLICAÇÃO MANUAL DE PINTURA COM TINTA LÁTEX ACRÍLICA EM PAREDES, DUAS DEMÃOS. AF_06/2014</v>
          </cell>
          <cell r="C8775" t="str">
            <v>M2</v>
          </cell>
          <cell r="D8775">
            <v>11.07</v>
          </cell>
          <cell r="E8775">
            <v>4.9800000000000004</v>
          </cell>
          <cell r="F8775">
            <v>16.05</v>
          </cell>
        </row>
        <row r="8776">
          <cell r="A8776" t="str">
            <v>AUX3468</v>
          </cell>
          <cell r="B8776" t="str">
            <v>APLICAÇÃO MANUAL DE PINTURA COM TINTA LÁTEX, EM AMBIENTES INTERNOS, DUAS DEMÃOS</v>
          </cell>
          <cell r="C8776" t="str">
            <v>M2</v>
          </cell>
          <cell r="D8776">
            <v>9.26</v>
          </cell>
          <cell r="E8776">
            <v>4.99</v>
          </cell>
          <cell r="F8776">
            <v>14.25</v>
          </cell>
        </row>
        <row r="8777">
          <cell r="A8777">
            <v>88431</v>
          </cell>
          <cell r="B8777" t="str">
            <v>APLICAÇÃO MANUAL DE PINTURA COM TINTA TEXTURIZADA ACRÍLICA EM PAREDES EXTERNAS DE CASAS, DUAS CORES. AF_06/2014</v>
          </cell>
          <cell r="C8777" t="str">
            <v>M2</v>
          </cell>
          <cell r="D8777">
            <v>15.73</v>
          </cell>
          <cell r="E8777">
            <v>7.54</v>
          </cell>
          <cell r="F8777">
            <v>23.27</v>
          </cell>
        </row>
        <row r="8778">
          <cell r="A8778">
            <v>88423</v>
          </cell>
          <cell r="B8778" t="str">
            <v>APLICAÇÃO MANUAL DE PINTURA COM TINTA TEXTURIZADA ACRÍLICA EM PAREDES EXTERNAS DE CASAS, UMA COR. AF_06/2014</v>
          </cell>
          <cell r="C8778" t="str">
            <v>M2</v>
          </cell>
          <cell r="D8778">
            <v>14.32</v>
          </cell>
          <cell r="E8778">
            <v>4.37</v>
          </cell>
          <cell r="F8778">
            <v>18.690000000000001</v>
          </cell>
        </row>
        <row r="8779">
          <cell r="A8779">
            <v>88428</v>
          </cell>
          <cell r="B8779" t="str">
            <v>APLICAÇÃO MANUAL DE PINTURA COM TINTA TEXTURIZADA ACRÍLICA EM SUPERFÍCIES EXTERNAS DE SACADA DE EDIFÍCIOS DE MÚLTIPLOS PAVIMENTOS, DUAS CORES. AF_06/2014</v>
          </cell>
          <cell r="C8779" t="str">
            <v>M2</v>
          </cell>
          <cell r="D8779">
            <v>18.3</v>
          </cell>
          <cell r="E8779">
            <v>13.34</v>
          </cell>
          <cell r="F8779">
            <v>31.64</v>
          </cell>
        </row>
        <row r="8780">
          <cell r="A8780">
            <v>88420</v>
          </cell>
          <cell r="B8780" t="str">
            <v>APLICAÇÃO MANUAL DE PINTURA COM TINTA TEXTURIZADA ACRÍLICA EM SUPERFÍCIES EXTERNAS DE SACADA DE EDIFÍCIOS DE MÚLTIPLOS PAVIMENTOS, UMA COR. AF_06/2014</v>
          </cell>
          <cell r="C8780" t="str">
            <v>M2</v>
          </cell>
          <cell r="D8780">
            <v>15.83</v>
          </cell>
          <cell r="E8780">
            <v>7.74</v>
          </cell>
          <cell r="F8780">
            <v>23.57</v>
          </cell>
        </row>
        <row r="8781">
          <cell r="A8781">
            <v>88429</v>
          </cell>
          <cell r="B8781" t="str">
            <v>APLICAÇÃO MANUAL DE PINTURA COM TINTA TEXTURIZADA ACRÍLICA EM SUPERFÍCIES INTERNAS DA SACADA DE EDIFÍCIOS DE MÚLTIPLOS PAVIMENTOS, DUAS CORES. AF_06/2014</v>
          </cell>
          <cell r="C8781" t="str">
            <v>M2</v>
          </cell>
          <cell r="D8781">
            <v>19.3</v>
          </cell>
          <cell r="E8781">
            <v>15.51</v>
          </cell>
          <cell r="F8781">
            <v>34.81</v>
          </cell>
        </row>
        <row r="8782">
          <cell r="A8782">
            <v>88421</v>
          </cell>
          <cell r="B8782" t="str">
            <v>APLICAÇÃO MANUAL DE PINTURA COM TINTA TEXTURIZADA ACRÍLICA EM SUPERFÍCIES INTERNAS DA SACADA DE EDIFÍCIOS DE MÚLTIPLOS PAVIMENTOS, UMA COR. AF_06/2014</v>
          </cell>
          <cell r="C8782" t="str">
            <v>M2</v>
          </cell>
          <cell r="D8782">
            <v>16.39</v>
          </cell>
          <cell r="E8782">
            <v>9</v>
          </cell>
          <cell r="F8782">
            <v>25.39</v>
          </cell>
        </row>
        <row r="8783">
          <cell r="A8783">
            <v>95626</v>
          </cell>
          <cell r="B8783" t="str">
            <v>APLICAÇÃO MANUAL DE TINTA LÁTEX ACRÍLICA EM PAREDE EXTERNAS DE CASAS, DUAS DEMÃOS. AF_11/2016</v>
          </cell>
          <cell r="C8783" t="str">
            <v>M2</v>
          </cell>
          <cell r="D8783">
            <v>9.16</v>
          </cell>
          <cell r="E8783">
            <v>8.58</v>
          </cell>
          <cell r="F8783">
            <v>17.739999999999998</v>
          </cell>
        </row>
        <row r="8784">
          <cell r="A8784">
            <v>95624</v>
          </cell>
          <cell r="B8784" t="str">
            <v>APLICAÇÃO MANUAL DE TINTA LÁTEX ACRÍLICA EM SUPERFÍCIES EXTERNAS DE SACADA DE EDIFÍCIOS DE MÚLTIPLOS PAVIMENTOS, DUAS DEMÃOS. AF_11/2016</v>
          </cell>
          <cell r="C8784" t="str">
            <v>M2</v>
          </cell>
          <cell r="D8784">
            <v>11.21</v>
          </cell>
          <cell r="E8784">
            <v>13.19</v>
          </cell>
          <cell r="F8784">
            <v>24.4</v>
          </cell>
        </row>
        <row r="8785">
          <cell r="A8785">
            <v>88426</v>
          </cell>
          <cell r="B8785" t="str">
            <v>APLICAÇÃO MANUAL DE PINTURA COM TINTA TEXTURIZADA ACRÍLICA EM PANOS CEGOS DE FACHADA (SEM PRESENÇA DE VÃOS) DE EDIFÍCIOS DE MÚLTIPLOS PAVIMENTOS, DUAS CORES. AF_06/2014</v>
          </cell>
          <cell r="C8785" t="str">
            <v>M2</v>
          </cell>
          <cell r="D8785">
            <v>13.74</v>
          </cell>
          <cell r="E8785">
            <v>3.05</v>
          </cell>
          <cell r="F8785">
            <v>16.79</v>
          </cell>
        </row>
        <row r="8786">
          <cell r="A8786">
            <v>88417</v>
          </cell>
          <cell r="B8786" t="str">
            <v>APLICAÇÃO MANUAL DE PINTURA COM TINTA TEXTURIZADA ACRÍLICA EM PANOS CEGOS DE FACHADA (SEM PRESENÇA DE VÃOS) DE EDIFÍCIOS DE MÚLTIPLOS PAVIMENTOS, UMA COR. AF_06/2014</v>
          </cell>
          <cell r="C8786" t="str">
            <v>M2</v>
          </cell>
          <cell r="D8786">
            <v>13.17</v>
          </cell>
          <cell r="E8786">
            <v>1.77</v>
          </cell>
          <cell r="F8786">
            <v>14.94</v>
          </cell>
        </row>
        <row r="8787">
          <cell r="A8787">
            <v>88424</v>
          </cell>
          <cell r="B8787" t="str">
            <v>APLICAÇÃO MANUAL DE PINTURA COM TINTA TEXTURIZADA ACRÍLICA EM PANOS COM PRESENÇA DE VÃOS DE EDIFÍCIOS DE MÚLTIPLOS PAVIMENTOS, DUAS CORES. AF_06/2014</v>
          </cell>
          <cell r="C8787" t="str">
            <v>M2</v>
          </cell>
          <cell r="D8787">
            <v>15.24</v>
          </cell>
          <cell r="E8787">
            <v>6.48</v>
          </cell>
          <cell r="F8787">
            <v>21.72</v>
          </cell>
        </row>
        <row r="8788">
          <cell r="A8788">
            <v>88416</v>
          </cell>
          <cell r="B8788" t="str">
            <v>APLICAÇÃO MANUAL DE PINTURA COM TINTA TEXTURIZADA ACRÍLICA EM PANOS COM PRESENÇA DE VÃOS DE EDIFÍCIOS DE MÚLTIPLOS PAVIMENTOS, UMA COR. AF_06/2014</v>
          </cell>
          <cell r="C8788" t="str">
            <v>M2</v>
          </cell>
          <cell r="D8788">
            <v>14.05</v>
          </cell>
          <cell r="E8788">
            <v>3.75</v>
          </cell>
          <cell r="F8788">
            <v>17.8</v>
          </cell>
        </row>
        <row r="8789">
          <cell r="A8789" t="str">
            <v>AUX0189</v>
          </cell>
          <cell r="B8789" t="str">
            <v>APLICAÇÃO DE TINTA ANTI-PICHAÇÃO - BASE SOLVENTE - 2 DEMÃOS (REMOÇÃO DA PICHAÇÃO SOMENTE A SECO OU COM ÁGUA E SABÃO)</v>
          </cell>
          <cell r="C8789" t="str">
            <v>M2</v>
          </cell>
          <cell r="D8789">
            <v>62.06</v>
          </cell>
          <cell r="E8789">
            <v>12.48</v>
          </cell>
          <cell r="F8789">
            <v>74.540000000000006</v>
          </cell>
        </row>
        <row r="8790">
          <cell r="A8790" t="str">
            <v>AUX2686</v>
          </cell>
          <cell r="B8790" t="str">
            <v>TINTA ESMALTE SINTÉTICO - CONCRETO OU REBOCO COM MASSA CORRIDA</v>
          </cell>
          <cell r="C8790" t="str">
            <v>M2</v>
          </cell>
          <cell r="D8790">
            <v>38.380000000000003</v>
          </cell>
          <cell r="E8790">
            <v>21.76</v>
          </cell>
          <cell r="F8790">
            <v>60.14</v>
          </cell>
        </row>
        <row r="8791">
          <cell r="A8791"/>
          <cell r="B8791" t="str">
            <v>PINTURA EM TETOS</v>
          </cell>
          <cell r="C8791"/>
          <cell r="D8791"/>
          <cell r="E8791"/>
          <cell r="F8791"/>
        </row>
        <row r="8792">
          <cell r="A8792">
            <v>88488</v>
          </cell>
          <cell r="B8792" t="str">
            <v>APLICAÇÃO MANUAL DE PINTURA COM TINTA LÁTEX ACRÍLICA EM TETO, DUAS DEMÃOS. AF_06/2014</v>
          </cell>
          <cell r="C8792" t="str">
            <v>M2</v>
          </cell>
          <cell r="D8792">
            <v>11.74</v>
          </cell>
          <cell r="E8792">
            <v>6.5</v>
          </cell>
          <cell r="F8792">
            <v>18.239999999999998</v>
          </cell>
        </row>
        <row r="8793">
          <cell r="A8793"/>
          <cell r="B8793" t="str">
            <v>PINTURA EM MOLDURAS</v>
          </cell>
          <cell r="C8793"/>
          <cell r="D8793"/>
          <cell r="E8793"/>
          <cell r="F8793"/>
        </row>
        <row r="8794">
          <cell r="A8794">
            <v>88432</v>
          </cell>
          <cell r="B8794" t="str">
            <v>APLICAÇÃO MANUAL DE PINTURA COM TINTA TEXTURIZADA ACRÍLICA EM MOLDURAS DE EPS, PRÉ-FABRICADOS, OU OUTROS. AF_06/2014</v>
          </cell>
          <cell r="C8794" t="str">
            <v>M2</v>
          </cell>
          <cell r="D8794">
            <v>9.11</v>
          </cell>
          <cell r="E8794">
            <v>9.33</v>
          </cell>
          <cell r="F8794">
            <v>18.440000000000001</v>
          </cell>
        </row>
        <row r="8795">
          <cell r="A8795"/>
          <cell r="B8795" t="str">
            <v>PINTURA EM TELHAS</v>
          </cell>
          <cell r="C8795"/>
          <cell r="D8795"/>
          <cell r="E8795"/>
          <cell r="F8795"/>
        </row>
        <row r="8796">
          <cell r="A8796"/>
          <cell r="B8796" t="str">
            <v>PINTURA EM PISO</v>
          </cell>
          <cell r="C8796"/>
          <cell r="D8796"/>
          <cell r="E8796"/>
          <cell r="F8796"/>
        </row>
        <row r="8797">
          <cell r="A8797">
            <v>102488</v>
          </cell>
          <cell r="B8797" t="str">
            <v>PREPARO DO PISO CIMENTADO PARA PINTURA - LIXAMENTO E LIMPEZA. AF_05/2021</v>
          </cell>
          <cell r="C8797" t="str">
            <v>M2</v>
          </cell>
          <cell r="D8797">
            <v>1.08</v>
          </cell>
          <cell r="E8797">
            <v>2.68</v>
          </cell>
          <cell r="F8797">
            <v>3.76</v>
          </cell>
        </row>
        <row r="8798">
          <cell r="A8798">
            <v>102489</v>
          </cell>
          <cell r="B8798" t="str">
            <v>PINTURA HIDROFUGANTE COM SILICONE, APLICAÇÃO MANUAL, 2 DEMÃOS. AF_05/2021</v>
          </cell>
          <cell r="C8798" t="str">
            <v>M2</v>
          </cell>
          <cell r="D8798">
            <v>17.14</v>
          </cell>
          <cell r="E8798">
            <v>9.86</v>
          </cell>
          <cell r="F8798">
            <v>27</v>
          </cell>
        </row>
        <row r="8799">
          <cell r="A8799">
            <v>102491</v>
          </cell>
          <cell r="B8799" t="str">
            <v>PINTURA DE PISO COM TINTA ACRÍLICA, APLICAÇÃO MANUAL, 2 DEMÃOS, INCLUSO FUNDO PREPARADOR. AF_05/2021</v>
          </cell>
          <cell r="C8799" t="str">
            <v>M2</v>
          </cell>
          <cell r="D8799">
            <v>12.77</v>
          </cell>
          <cell r="E8799">
            <v>7.54</v>
          </cell>
          <cell r="F8799">
            <v>20.309999999999999</v>
          </cell>
        </row>
        <row r="8800">
          <cell r="A8800">
            <v>102492</v>
          </cell>
          <cell r="B8800" t="str">
            <v>PINTURA DE PISO COM TINTA ACRÍLICA, APLICAÇÃO MANUAL, 3 DEMÃOS, INCLUSO FUNDO PREPARADOR. AF_05/2021</v>
          </cell>
          <cell r="C8800" t="str">
            <v>M2</v>
          </cell>
          <cell r="D8800">
            <v>15.81</v>
          </cell>
          <cell r="E8800">
            <v>9.99</v>
          </cell>
          <cell r="F8800">
            <v>25.8</v>
          </cell>
        </row>
        <row r="8801">
          <cell r="A8801">
            <v>102494</v>
          </cell>
          <cell r="B8801" t="str">
            <v>PINTURA DE PISO COM TINTA EPÓXI, APLICAÇÃO MANUAL, 2 DEMÃOS, INCLUSO PRIMER EPÓXI. AF_05/2021</v>
          </cell>
          <cell r="C8801" t="str">
            <v>M2</v>
          </cell>
          <cell r="D8801">
            <v>52.54</v>
          </cell>
          <cell r="E8801">
            <v>7.52</v>
          </cell>
          <cell r="F8801">
            <v>60.06</v>
          </cell>
        </row>
        <row r="8802">
          <cell r="A8802"/>
          <cell r="B8802" t="str">
            <v>PINTURA DE FAIXAS E SÍMBOLOS</v>
          </cell>
          <cell r="C8802"/>
          <cell r="D8802"/>
          <cell r="E8802"/>
          <cell r="F8802"/>
        </row>
        <row r="8803">
          <cell r="A8803">
            <v>102504</v>
          </cell>
          <cell r="B8803" t="str">
            <v>PINTURA DE DEMARCAÇÃO DE QUADRA POLIESPORTIVA COM TINTA ACRÍLICA, E = 5 CM, APLICAÇÃO MANUAL. AF_05/2021</v>
          </cell>
          <cell r="C8803" t="str">
            <v>M</v>
          </cell>
          <cell r="D8803">
            <v>3.62</v>
          </cell>
          <cell r="E8803">
            <v>6.59</v>
          </cell>
          <cell r="F8803">
            <v>10.210000000000001</v>
          </cell>
        </row>
        <row r="8804">
          <cell r="A8804">
            <v>102505</v>
          </cell>
          <cell r="B8804" t="str">
            <v>PINTURA DE DEMARCAÇÃO DE QUADRA POLIESPORTIVA COM BORRACHA CLORADA, E = 5 CM, APLICAÇÃO MANUAL. AF_05/2021</v>
          </cell>
          <cell r="C8804" t="str">
            <v>M</v>
          </cell>
          <cell r="D8804">
            <v>4.1399999999999997</v>
          </cell>
          <cell r="E8804">
            <v>6.59</v>
          </cell>
          <cell r="F8804">
            <v>10.73</v>
          </cell>
        </row>
        <row r="8805">
          <cell r="A8805" t="str">
            <v>AUX2460</v>
          </cell>
          <cell r="B8805" t="str">
            <v>DEMARCAÇÃO E PINTURA DE FAIXAS ATÉ 10CM - BORRACHA CLORADA</v>
          </cell>
          <cell r="C8805" t="str">
            <v>M</v>
          </cell>
          <cell r="D8805">
            <v>4.43</v>
          </cell>
          <cell r="E8805">
            <v>3.73</v>
          </cell>
          <cell r="F8805">
            <v>8.16</v>
          </cell>
        </row>
        <row r="8806">
          <cell r="A8806">
            <v>102506</v>
          </cell>
          <cell r="B8806" t="str">
            <v>PINTURA DE DEMARCAÇÃO DE QUADRA POLIESPORTIVA COM TINTA EPÓXI, E = 5 CM, APLICAÇÃO MANUAL. AF_05/2021</v>
          </cell>
          <cell r="C8806" t="str">
            <v>M</v>
          </cell>
          <cell r="D8806">
            <v>4.5599999999999996</v>
          </cell>
          <cell r="E8806">
            <v>6.59</v>
          </cell>
          <cell r="F8806">
            <v>11.15</v>
          </cell>
        </row>
        <row r="8807">
          <cell r="A8807">
            <v>102500</v>
          </cell>
          <cell r="B8807" t="str">
            <v>PINTURA DE DEMARCAÇÃO DE VAGA COM TINTA ACRÍLICA, E = 10 CM, APLICAÇÃO MANUAL. AF_05/2021</v>
          </cell>
          <cell r="C8807" t="str">
            <v>M</v>
          </cell>
          <cell r="D8807">
            <v>2.09</v>
          </cell>
          <cell r="E8807">
            <v>2.2999999999999998</v>
          </cell>
          <cell r="F8807">
            <v>4.3899999999999997</v>
          </cell>
        </row>
        <row r="8808">
          <cell r="A8808">
            <v>102507</v>
          </cell>
          <cell r="B8808" t="str">
            <v>PINTURA DE DEMARCAÇÃO DE VAGA COM TINTA EPÓXI, E = 10 CM, APLICAÇÃO MANUAL. AF_05/2021</v>
          </cell>
          <cell r="C8808" t="str">
            <v>M</v>
          </cell>
          <cell r="D8808">
            <v>3.97</v>
          </cell>
          <cell r="E8808">
            <v>2.2799999999999998</v>
          </cell>
          <cell r="F8808">
            <v>6.25</v>
          </cell>
        </row>
        <row r="8809">
          <cell r="A8809">
            <v>102501</v>
          </cell>
          <cell r="B8809" t="str">
            <v>PINTURA DE FAIXA DE PEDESTRE OU ZEBRADA COM TINTA ACRÍLICA, E  = 30 CM, APLICAÇÃO MANUAL. AF_05/2021</v>
          </cell>
          <cell r="C8809" t="str">
            <v>M2</v>
          </cell>
          <cell r="D8809">
            <v>13.11</v>
          </cell>
          <cell r="E8809">
            <v>11.83</v>
          </cell>
          <cell r="F8809">
            <v>24.94</v>
          </cell>
        </row>
        <row r="8810">
          <cell r="A8810">
            <v>102508</v>
          </cell>
          <cell r="B8810" t="str">
            <v>PINTURA DE FAIXA DE PEDESTRE OU ZEBRADA COM TINTA EPÓXI, E  = 30 CM, APLICAÇÃO MANUAL. AF_05/2021</v>
          </cell>
          <cell r="C8810" t="str">
            <v>M2</v>
          </cell>
          <cell r="D8810">
            <v>32.1</v>
          </cell>
          <cell r="E8810">
            <v>11.82</v>
          </cell>
          <cell r="F8810">
            <v>43.92</v>
          </cell>
        </row>
        <row r="8811">
          <cell r="A8811" t="str">
            <v>AUX3053</v>
          </cell>
          <cell r="B8811" t="str">
            <v>DEMARCAÇÃO COM TINTA ACRÍLICA, 2 DEMÃOS, DE VAGA DE ESTACIONAMENTO PARA PORTADORES DE DEFICIÊNCIA FÍSICA</v>
          </cell>
          <cell r="C8811" t="str">
            <v>UN</v>
          </cell>
          <cell r="D8811">
            <v>125.94</v>
          </cell>
          <cell r="E8811">
            <v>187.46</v>
          </cell>
          <cell r="F8811">
            <v>313.39999999999998</v>
          </cell>
        </row>
        <row r="8812">
          <cell r="A8812">
            <v>102509</v>
          </cell>
          <cell r="B8812" t="str">
            <v>PINTURA DE FAIXA DE PEDESTRE OU ZEBRADA TINTA RETRORREFLETIVA A BASE DE RESINA ACRÍLICA COM MICROESFERAS DE VIDRO, E = 30 CM, APLICAÇÃO MANUAL. AF_05/2021</v>
          </cell>
          <cell r="C8812" t="str">
            <v>M2</v>
          </cell>
          <cell r="D8812">
            <v>15.92</v>
          </cell>
          <cell r="E8812">
            <v>9.9600000000000009</v>
          </cell>
          <cell r="F8812">
            <v>25.88</v>
          </cell>
        </row>
        <row r="8813">
          <cell r="A8813">
            <v>102512</v>
          </cell>
          <cell r="B8813" t="str">
            <v>PINTURA DE EIXO VIÁRIO SOBRE ASFALTO COM TINTA RETRORREFLETIVA A BASE DE RESINA ACRÍLICA COM MICROESFERAS DE VIDRO, APLICAÇÃO MECÂNICA COM DEMARCADORA AUTOPROPELIDA. AF_05/2021</v>
          </cell>
          <cell r="C8813" t="str">
            <v>M</v>
          </cell>
          <cell r="D8813">
            <v>3.51</v>
          </cell>
          <cell r="E8813">
            <v>1.59</v>
          </cell>
          <cell r="F8813">
            <v>5.0999999999999996</v>
          </cell>
        </row>
        <row r="8814">
          <cell r="A8814">
            <v>102513</v>
          </cell>
          <cell r="B8814" t="str">
            <v>PINTURA DE SÍMBOLOS E TEXTOS COM TINTA ACRÍLICA, DEMARCAÇÃO COM FITA ADESIVA E APLICAÇÃO COM ROLO. AF_05/2021</v>
          </cell>
          <cell r="C8814" t="str">
            <v>M2</v>
          </cell>
          <cell r="D8814">
            <v>21.44</v>
          </cell>
          <cell r="E8814">
            <v>26.32</v>
          </cell>
          <cell r="F8814">
            <v>47.76</v>
          </cell>
        </row>
        <row r="8815">
          <cell r="A8815">
            <v>102520</v>
          </cell>
          <cell r="B8815" t="str">
            <v>PINTURA DE SINALIZAÇÃO VERTICAL DE SEGURANÇA, FAIXAS AMARELA E PRETA, APLICAÇÃO MANUAL, 2 DEMÃOS. AF_05/2021</v>
          </cell>
          <cell r="C8815" t="str">
            <v>M2</v>
          </cell>
          <cell r="D8815">
            <v>36.08</v>
          </cell>
          <cell r="E8815">
            <v>47.25</v>
          </cell>
          <cell r="F8815">
            <v>83.33</v>
          </cell>
        </row>
        <row r="8816">
          <cell r="A8816"/>
          <cell r="B8816" t="str">
            <v>PINTURA RODAPÉ</v>
          </cell>
          <cell r="C8816"/>
          <cell r="D8816"/>
          <cell r="E8816"/>
          <cell r="F8816"/>
        </row>
        <row r="8817">
          <cell r="A8817">
            <v>102496</v>
          </cell>
          <cell r="B8817" t="str">
            <v>PINTURA DE RODAPÉ COM TINTA EPÓXI, APLICAÇÃO MANUAL, 2 DEMÃOS, INCLUSÃO PRIMER EPÓXI. AF_05/2021</v>
          </cell>
          <cell r="C8817" t="str">
            <v>M</v>
          </cell>
          <cell r="D8817">
            <v>9.36</v>
          </cell>
          <cell r="E8817">
            <v>3.55</v>
          </cell>
          <cell r="F8817">
            <v>12.91</v>
          </cell>
        </row>
        <row r="8818">
          <cell r="A8818">
            <v>102497</v>
          </cell>
          <cell r="B8818" t="str">
            <v>PINTURA DE RODAPÉ EM PEDRA DECORATIVA COM VERNIZ DE POLIURETANO, APLICAÇÃO MANUAL, 3 DEMÃOS. AF_05/2021</v>
          </cell>
          <cell r="C8818" t="str">
            <v>M</v>
          </cell>
          <cell r="D8818">
            <v>2.6</v>
          </cell>
          <cell r="E8818">
            <v>2.36</v>
          </cell>
          <cell r="F8818">
            <v>4.96</v>
          </cell>
        </row>
        <row r="8819">
          <cell r="A8819"/>
          <cell r="B8819" t="str">
            <v>PINTURAS EM SUPERFÍCIES METÁLICAS</v>
          </cell>
          <cell r="C8819"/>
          <cell r="D8819"/>
          <cell r="E8819"/>
          <cell r="F8819"/>
        </row>
        <row r="8820">
          <cell r="A8820"/>
          <cell r="B8820" t="str">
            <v>MANUTENÇÃO / REPAROS - PINTURAS EM SUPERFÍCIES METÁLICAS</v>
          </cell>
          <cell r="C8820"/>
          <cell r="D8820"/>
          <cell r="E8820"/>
          <cell r="F8820"/>
        </row>
        <row r="8821">
          <cell r="A8821" t="str">
            <v>AUX0015</v>
          </cell>
          <cell r="B8821" t="str">
            <v>REMOÇÃO DE PINTURA EM ESQUADRIAS E PEÇAS DE SERRALHERIA - LIXA</v>
          </cell>
          <cell r="C8821" t="str">
            <v>M2</v>
          </cell>
          <cell r="D8821">
            <v>4.79</v>
          </cell>
          <cell r="E8821">
            <v>5.29</v>
          </cell>
          <cell r="F8821">
            <v>10.08</v>
          </cell>
        </row>
        <row r="8822">
          <cell r="A8822" t="str">
            <v>AUX0016</v>
          </cell>
          <cell r="B8822" t="str">
            <v>REMOÇÃO DE PINTURA EM ESQUADRIAS E PEÇAS DE SERRALHERIA - REMOVEDOR</v>
          </cell>
          <cell r="C8822" t="str">
            <v>M2</v>
          </cell>
          <cell r="D8822">
            <v>7.03</v>
          </cell>
          <cell r="E8822">
            <v>7.4</v>
          </cell>
          <cell r="F8822">
            <v>14.43</v>
          </cell>
        </row>
        <row r="8823">
          <cell r="A8823" t="str">
            <v>AUX0207</v>
          </cell>
          <cell r="B8823" t="str">
            <v>REMOÇÃO DE PINTURA EM ESTRUTURAS METÁLICAS - JATEAMENTO</v>
          </cell>
          <cell r="C8823" t="str">
            <v>M2</v>
          </cell>
          <cell r="D8823">
            <v>104.28</v>
          </cell>
          <cell r="E8823">
            <v>14.77</v>
          </cell>
          <cell r="F8823">
            <v>119.05</v>
          </cell>
        </row>
        <row r="8824">
          <cell r="A8824">
            <v>100716</v>
          </cell>
          <cell r="B8824" t="str">
            <v>JATEAMENTO ABRASIVO COM GRANALHA DE AÇO EM PERFIL METÁLICO EM FÁBRICA. AF_01/2020</v>
          </cell>
          <cell r="C8824" t="str">
            <v>M2</v>
          </cell>
          <cell r="D8824">
            <v>24.61</v>
          </cell>
          <cell r="E8824">
            <v>2.84</v>
          </cell>
          <cell r="F8824">
            <v>27.45</v>
          </cell>
        </row>
        <row r="8825">
          <cell r="A8825">
            <v>100717</v>
          </cell>
          <cell r="B8825" t="str">
            <v>LIXAMENTO MANUAL EM SUPERFÍCIES METÁLICAS EM OBRA. AF_01/2020</v>
          </cell>
          <cell r="C8825" t="str">
            <v>M2</v>
          </cell>
          <cell r="D8825">
            <v>4.22</v>
          </cell>
          <cell r="E8825">
            <v>6.32</v>
          </cell>
          <cell r="F8825">
            <v>10.54</v>
          </cell>
        </row>
        <row r="8826">
          <cell r="A8826">
            <v>100718</v>
          </cell>
          <cell r="B8826" t="str">
            <v>COLOCAÇÃO DE FITA PROTETORA PARA PINTURA. AF_01/2020</v>
          </cell>
          <cell r="C8826" t="str">
            <v>M</v>
          </cell>
          <cell r="D8826">
            <v>0.51</v>
          </cell>
          <cell r="E8826">
            <v>0.9</v>
          </cell>
          <cell r="F8826">
            <v>1.41</v>
          </cell>
        </row>
        <row r="8827">
          <cell r="A8827"/>
          <cell r="B8827" t="str">
            <v>PINTURA EM SUPERFÍCIES METÁLICAS - FUNDO ANTICORROSIVO</v>
          </cell>
          <cell r="C8827"/>
          <cell r="D8827"/>
          <cell r="E8827"/>
          <cell r="F8827"/>
        </row>
        <row r="8828">
          <cell r="A8828">
            <v>100719</v>
          </cell>
          <cell r="B8828" t="str">
            <v>PINTURA COM TINTA ALQUÍDICA DE FUNDO (TIPO ZARCÃO) PULVERIZADA SOBRE PERFIL METÁLICO EXECUTADO EM FÁBRICA (POR DEMÃO). AF_01/2020_PE</v>
          </cell>
          <cell r="C8828" t="str">
            <v>M2</v>
          </cell>
          <cell r="D8828">
            <v>9.07</v>
          </cell>
          <cell r="E8828">
            <v>1.34</v>
          </cell>
          <cell r="F8828">
            <v>10.41</v>
          </cell>
        </row>
        <row r="8829">
          <cell r="A8829">
            <v>100720</v>
          </cell>
          <cell r="B8829" t="str">
            <v>PINTURA COM TINTA ALQUÍDICA DE FUNDO (TIPO ZARCÃO) APLICADA A ROLO OU PINCEL SOBRE PERFIL METÁLICO EXECUTADO EM FÁBRICA (POR DEMÃO). AF_01/2020</v>
          </cell>
          <cell r="C8829" t="str">
            <v>M2</v>
          </cell>
          <cell r="D8829">
            <v>6.27</v>
          </cell>
          <cell r="E8829">
            <v>4.54</v>
          </cell>
          <cell r="F8829">
            <v>10.81</v>
          </cell>
        </row>
        <row r="8830">
          <cell r="A8830">
            <v>100721</v>
          </cell>
          <cell r="B8830" t="str">
            <v>PINTURA COM TINTA ALQUÍDICA DE FUNDO (TIPO ZARCÃO) PULVERIZADA SOBRE SUPERFÍCIES METÁLICAS (EXCETO PERFIL) EXECUTADO EM OBRA (POR DEMÃO). AF_01/2020_PE</v>
          </cell>
          <cell r="C8830" t="str">
            <v>M2</v>
          </cell>
          <cell r="D8830">
            <v>14.05</v>
          </cell>
          <cell r="E8830">
            <v>11.13</v>
          </cell>
          <cell r="F8830">
            <v>25.18</v>
          </cell>
        </row>
        <row r="8831">
          <cell r="A8831">
            <v>100722</v>
          </cell>
          <cell r="B8831" t="str">
            <v>PINTURA COM TINTA ALQUÍDICA DE FUNDO (TIPO ZARCÃO) APLICADA A ROLO OU PINCEL SOBRE SUPERFÍCIES METÁLICAS (EXCETO PERFIL) EXECUTADO EM OBRA (POR DEMÃO). AF_01/2020</v>
          </cell>
          <cell r="C8831" t="str">
            <v>M2</v>
          </cell>
          <cell r="D8831">
            <v>10.67</v>
          </cell>
          <cell r="E8831">
            <v>14.35</v>
          </cell>
          <cell r="F8831">
            <v>25.02</v>
          </cell>
        </row>
        <row r="8832">
          <cell r="A8832" t="str">
            <v>AUX2183</v>
          </cell>
          <cell r="B8832" t="str">
            <v>PINTURA DE PROTEÇÃO SOBRE SUPERFÍCIES METÁLICAS COM APLICAÇÃO DE 01 DEMÃO DE GALVITE</v>
          </cell>
          <cell r="C8832" t="str">
            <v>M2</v>
          </cell>
          <cell r="D8832">
            <v>5.97</v>
          </cell>
          <cell r="E8832">
            <v>5.73</v>
          </cell>
          <cell r="F8832">
            <v>11.7</v>
          </cell>
        </row>
        <row r="8833">
          <cell r="A8833">
            <v>98397</v>
          </cell>
          <cell r="B8833" t="str">
            <v>PINTURA ANTICORROSIVA DE DUTO METÁLICO. AF_04/2018</v>
          </cell>
          <cell r="C8833" t="str">
            <v>M2</v>
          </cell>
          <cell r="D8833">
            <v>7.76</v>
          </cell>
          <cell r="E8833">
            <v>5.23</v>
          </cell>
          <cell r="F8833">
            <v>12.99</v>
          </cell>
        </row>
        <row r="8834">
          <cell r="A8834" t="str">
            <v>AUX2479</v>
          </cell>
          <cell r="B8834" t="str">
            <v>APLICAÇÃO DE FUNDO FOSFATIZANTE (P/ AÇO GALVANIZADO) - 1 DEMÃO</v>
          </cell>
          <cell r="C8834" t="str">
            <v>M2</v>
          </cell>
          <cell r="D8834">
            <v>7.22</v>
          </cell>
          <cell r="E8834">
            <v>5.73</v>
          </cell>
          <cell r="F8834">
            <v>12.95</v>
          </cell>
        </row>
        <row r="8835">
          <cell r="A8835"/>
          <cell r="B8835" t="str">
            <v>PINTURA EM SUPERFÍCIES METÁLICAS - FUNDO PREPARADOR</v>
          </cell>
          <cell r="C8835"/>
          <cell r="D8835"/>
          <cell r="E8835"/>
          <cell r="F8835"/>
        </row>
        <row r="8836">
          <cell r="A8836"/>
          <cell r="B8836" t="str">
            <v>PINTURA EM SUPERFÍCIES METÁLICAS - TINTA ACRÍLICA</v>
          </cell>
          <cell r="C8836"/>
          <cell r="D8836"/>
          <cell r="E8836"/>
          <cell r="F8836"/>
        </row>
        <row r="8837">
          <cell r="A8837">
            <v>100733</v>
          </cell>
          <cell r="B8837" t="str">
            <v>PINTURA COM TINTA ACRÍLICA DE FUNDO PULVERIZADA SOBRE SUPERFÍCIES METÁLICAS (EXCETO PERFIL) EXECUTADO EM OBRA (POR DEMÃO). AF_01/2020_PE</v>
          </cell>
          <cell r="C8837" t="str">
            <v>M2</v>
          </cell>
          <cell r="D8837">
            <v>6.56</v>
          </cell>
          <cell r="E8837">
            <v>6.42</v>
          </cell>
          <cell r="F8837">
            <v>12.98</v>
          </cell>
        </row>
        <row r="8838">
          <cell r="A8838">
            <v>100734</v>
          </cell>
          <cell r="B8838" t="str">
            <v>PINTURA COM TINTA ACRÍLICA DE FUNDO APLICADA A ROLO OU PINCEL SOBRE SUPERFÍCIES METÁLICAS (EXCETO PERFIL) EXECUTADO EM OBRA (POR DEMÃO). AF_01/2020</v>
          </cell>
          <cell r="C8838" t="str">
            <v>M2</v>
          </cell>
          <cell r="D8838">
            <v>6.99</v>
          </cell>
          <cell r="E8838">
            <v>9.6199999999999992</v>
          </cell>
          <cell r="F8838">
            <v>16.61</v>
          </cell>
        </row>
        <row r="8839">
          <cell r="A8839">
            <v>100735</v>
          </cell>
          <cell r="B8839" t="str">
            <v>PINTURA COM TINTA ACRÍLICA DE ACABAMENTO PULVERIZADA SOBRE SUPERFÍCIES METÁLICAS (EXCETO PERFIL) EXECUTADO EM OBRA (POR DEMÃO). AF_01/2020_PE</v>
          </cell>
          <cell r="C8839" t="str">
            <v>M2</v>
          </cell>
          <cell r="D8839">
            <v>4.97</v>
          </cell>
          <cell r="E8839">
            <v>6.43</v>
          </cell>
          <cell r="F8839">
            <v>11.4</v>
          </cell>
        </row>
        <row r="8840">
          <cell r="A8840">
            <v>100736</v>
          </cell>
          <cell r="B8840" t="str">
            <v>PINTURA COM TINTA ACRÍLICA DE ACABAMENTO APLICADA A ROLO OU PINCEL SOBRE SUPERFÍCIES METÁLICAS (EXCETO PERFIL) EXECUTADO EM OBRA (POR DEMÃO). AF_01/2020</v>
          </cell>
          <cell r="C8840" t="str">
            <v>M2</v>
          </cell>
          <cell r="D8840">
            <v>5.69</v>
          </cell>
          <cell r="E8840">
            <v>9.6199999999999992</v>
          </cell>
          <cell r="F8840">
            <v>15.31</v>
          </cell>
        </row>
        <row r="8841">
          <cell r="A8841">
            <v>100753</v>
          </cell>
          <cell r="B8841" t="str">
            <v>PINTURA COM TINTA ACRÍLICA DE ACABAMENTO PULVERIZADA SOBRE SUPERFÍCIES METÁLICAS (EXCETO PERFIL) EXECUTADO EM OBRA (02 DEMÃOS). AF_01/2020_PE</v>
          </cell>
          <cell r="C8841" t="str">
            <v>M2</v>
          </cell>
          <cell r="D8841">
            <v>9.9600000000000009</v>
          </cell>
          <cell r="E8841">
            <v>12.84</v>
          </cell>
          <cell r="F8841">
            <v>22.8</v>
          </cell>
        </row>
        <row r="8842">
          <cell r="A8842">
            <v>100754</v>
          </cell>
          <cell r="B8842" t="str">
            <v>PINTURA COM TINTA ACRÍLICA DE ACABAMENTO APLICADA A ROLO OU PINCEL SOBRE SUPERFÍCIES METÁLICAS (EXCETO PERFIL) EXECUTADO EM OBRA (02 DEMÃOS). AF_01/2020</v>
          </cell>
          <cell r="C8842" t="str">
            <v>M2</v>
          </cell>
          <cell r="D8842">
            <v>11.38</v>
          </cell>
          <cell r="E8842">
            <v>19.25</v>
          </cell>
          <cell r="F8842">
            <v>30.63</v>
          </cell>
        </row>
        <row r="8843">
          <cell r="A8843"/>
          <cell r="B8843" t="str">
            <v>PINTURA EM SUPERFÍCIES METÁLICAS - TINTA ESMALTE GRAFITE</v>
          </cell>
          <cell r="C8843"/>
          <cell r="D8843"/>
          <cell r="E8843"/>
          <cell r="F8843"/>
        </row>
        <row r="8844">
          <cell r="A8844">
            <v>100723</v>
          </cell>
          <cell r="B8844" t="str">
            <v>PINTURA COM TINTA ALQUÍDICA DE FUNDO E ACABAMENTO (ESMALTE SINTÉTICO GRAFITE) PULVERIZADA SOBRE PERFIL METÁLICO EXECUTADO EM FÁBRICA (POR DEMÃO). AF_01/2020_PE</v>
          </cell>
          <cell r="C8844" t="str">
            <v>M2</v>
          </cell>
          <cell r="D8844">
            <v>9.82</v>
          </cell>
          <cell r="E8844">
            <v>1.34</v>
          </cell>
          <cell r="F8844">
            <v>11.16</v>
          </cell>
        </row>
        <row r="8845">
          <cell r="A8845">
            <v>100724</v>
          </cell>
          <cell r="B8845" t="str">
            <v>PINTURA COM TINTA ALQUÍDICA DE FUNDO E ACABAMENTO (ESMALTE SINTÉTICO GRAFITE) APLICADA A ROLO OU PINCEL SOBRE PERFIL METÁLICO EXECUTADO EM FÁBRICA (POR DEMÃO). AF_01/2020</v>
          </cell>
          <cell r="C8845" t="str">
            <v>M2</v>
          </cell>
          <cell r="D8845">
            <v>9.3000000000000007</v>
          </cell>
          <cell r="E8845">
            <v>4.53</v>
          </cell>
          <cell r="F8845">
            <v>13.83</v>
          </cell>
        </row>
        <row r="8846">
          <cell r="A8846">
            <v>100725</v>
          </cell>
          <cell r="B8846" t="str">
            <v>PINTURA COM TINTA ALQUÍDICA DE FUNDO E ACABAMENTO (ESMALTE SINTÉTICO GRAFITE) PULVERIZADA SOBRE SUPERFÍCIES METÁLICAS (EXCETO PERFIL) EXECUTADO EM OBRA (POR DEMÃO). AF_01/2020_PE</v>
          </cell>
          <cell r="C8846" t="str">
            <v>M2</v>
          </cell>
          <cell r="D8846">
            <v>14.3</v>
          </cell>
          <cell r="E8846">
            <v>11.13</v>
          </cell>
          <cell r="F8846">
            <v>25.43</v>
          </cell>
        </row>
        <row r="8847">
          <cell r="A8847">
            <v>100726</v>
          </cell>
          <cell r="B8847" t="str">
            <v>PINTURA COM TINTA ALQUÍDICA DE FUNDO E ACABAMENTO (ESMALTE SINTÉTICO GRAFITE) APLICADA A ROLO OU PINCEL SOBRE SUPERFÍCIES METÁLICAS (EXCETO PERFIL) EXECUTADO EM OBRA (POR DEMÃO). AF_01/2020</v>
          </cell>
          <cell r="C8847" t="str">
            <v>M2</v>
          </cell>
          <cell r="D8847">
            <v>13.6</v>
          </cell>
          <cell r="E8847">
            <v>14.35</v>
          </cell>
          <cell r="F8847">
            <v>27.95</v>
          </cell>
        </row>
        <row r="8848">
          <cell r="A8848"/>
          <cell r="B8848" t="str">
            <v>PINTURA EM SUPERFÍCIES METÁLICAS - TINTA ESMALTE ACETIINADO</v>
          </cell>
          <cell r="C8848"/>
          <cell r="D8848"/>
          <cell r="E8848"/>
          <cell r="F8848"/>
        </row>
        <row r="8849">
          <cell r="A8849">
            <v>100739</v>
          </cell>
          <cell r="B8849" t="str">
            <v>PINTURA COM TINTA ALQUÍDICA DE ACABAMENTO (ESMALTE SINTÉTICO ACETINADO) PULVERIZADA SOBRE PERFIL METÁLICO EXECUTADO EM FÁBRICA (POR DEMÃO). AF_01/2020_PE</v>
          </cell>
          <cell r="C8849" t="str">
            <v>M2</v>
          </cell>
          <cell r="D8849">
            <v>8.91</v>
          </cell>
          <cell r="E8849">
            <v>1.34</v>
          </cell>
          <cell r="F8849">
            <v>10.25</v>
          </cell>
        </row>
        <row r="8850">
          <cell r="A8850">
            <v>100740</v>
          </cell>
          <cell r="B8850" t="str">
            <v>PINTURA COM TINTA ALQUÍDICA DE ACABAMENTO (ESMALTE SINTÉTICO ACETINADO) APLICADA A ROLO OU PINCEL SOBRE PERFIL METÁLICO EXECUTADO EM FÁBRICA (POR DEMÃO). AF_01/2020</v>
          </cell>
          <cell r="C8850" t="str">
            <v>M2</v>
          </cell>
          <cell r="D8850">
            <v>6.8</v>
          </cell>
          <cell r="E8850">
            <v>4.54</v>
          </cell>
          <cell r="F8850">
            <v>11.34</v>
          </cell>
        </row>
        <row r="8851">
          <cell r="A8851">
            <v>100741</v>
          </cell>
          <cell r="B8851" t="str">
            <v>PINTURA COM TINTA ALQUÍDICA DE ACABAMENTO (ESMALTE SINTÉTICO ACETINADO) PULVERIZADA SOBRE SUPERFÍCIES METÁLICAS (EXCETO PERFIL) EXECUTADO EM OBRA (POR DEMÃO). AF_01/2020_PE</v>
          </cell>
          <cell r="C8851" t="str">
            <v>M2</v>
          </cell>
          <cell r="D8851">
            <v>13.7</v>
          </cell>
          <cell r="E8851">
            <v>11.13</v>
          </cell>
          <cell r="F8851">
            <v>24.83</v>
          </cell>
        </row>
        <row r="8852">
          <cell r="A8852">
            <v>100742</v>
          </cell>
          <cell r="B8852" t="str">
            <v>PINTURA COM TINTA ALQUÍDICA DE ACABAMENTO (ESMALTE SINTÉTICO ACETINADO) APLICADA A ROLO OU PINCEL SOBRE SUPERFÍCIES METÁLICAS (EXCETO PERFIL) EXECUTADO EM OBRA (POR DEMÃO). AF_01/2020</v>
          </cell>
          <cell r="C8852" t="str">
            <v>M2</v>
          </cell>
          <cell r="D8852">
            <v>11.18</v>
          </cell>
          <cell r="E8852">
            <v>14.35</v>
          </cell>
          <cell r="F8852">
            <v>25.53</v>
          </cell>
        </row>
        <row r="8853">
          <cell r="A8853">
            <v>100757</v>
          </cell>
          <cell r="B8853" t="str">
            <v>PINTURA COM TINTA ALQUÍDICA DE ACABAMENTO (ESMALTE SINTÉTICO ACETINADO) PULVERIZADA SOBRE SUPERFÍCIES METÁLICAS (EXCETO PERFIL) EXECUTADO EM OBRA (02 DEMÃOS). AF_01/2020_PE</v>
          </cell>
          <cell r="C8853" t="str">
            <v>M2</v>
          </cell>
          <cell r="D8853">
            <v>27.43</v>
          </cell>
          <cell r="E8853">
            <v>22.26</v>
          </cell>
          <cell r="F8853">
            <v>49.69</v>
          </cell>
        </row>
        <row r="8854">
          <cell r="A8854">
            <v>100758</v>
          </cell>
          <cell r="B8854" t="str">
            <v>PINTURA COM TINTA ALQUÍDICA DE ACABAMENTO (ESMALTE SINTÉTICO ACETINADO) APLICADA A ROLO OU PINCEL SOBRE SUPERFÍCIES METÁLICAS (EXCETO PERFIL) EXECUTADO EM OBRA (02 DEMÃOS). AF_01/2020</v>
          </cell>
          <cell r="C8854" t="str">
            <v>M2</v>
          </cell>
          <cell r="D8854">
            <v>22.39</v>
          </cell>
          <cell r="E8854">
            <v>28.68</v>
          </cell>
          <cell r="F8854">
            <v>51.07</v>
          </cell>
        </row>
        <row r="8855">
          <cell r="A8855"/>
          <cell r="B8855" t="str">
            <v>PINTURA EM SUPERFÍCIES METÁLICAS - TINTA ESMALTE BRILHANTE</v>
          </cell>
          <cell r="C8855"/>
          <cell r="D8855"/>
          <cell r="E8855"/>
          <cell r="F8855"/>
        </row>
        <row r="8856">
          <cell r="A8856">
            <v>100743</v>
          </cell>
          <cell r="B8856" t="str">
            <v>PINTURA COM TINTA ALQUÍDICA DE ACABAMENTO (ESMALTE SINTÉTICO BRILHANTE) PULVERIZADA SOBRE PERFIL METÁLICO EXECUTADO EM FÁBRICA  (POR DEMÃO). AF_01/2020_PE</v>
          </cell>
          <cell r="C8856" t="str">
            <v>M2</v>
          </cell>
          <cell r="D8856">
            <v>8.68</v>
          </cell>
          <cell r="E8856">
            <v>1.34</v>
          </cell>
          <cell r="F8856">
            <v>10.02</v>
          </cell>
        </row>
        <row r="8857">
          <cell r="A8857">
            <v>100744</v>
          </cell>
          <cell r="B8857" t="str">
            <v>PINTURA COM TINTA ALQUÍDICA DE ACABAMENTO (ESMALTE SINTÉTICO BRILHANTE) APLICADA A ROLO OU PINCEL SOBRE PERFIL METÁLICO EXECUTADO EM FÁBRICA (POR DEMÃO). AF_01/2020</v>
          </cell>
          <cell r="C8857" t="str">
            <v>M2</v>
          </cell>
          <cell r="D8857">
            <v>6.66</v>
          </cell>
          <cell r="E8857">
            <v>4.54</v>
          </cell>
          <cell r="F8857">
            <v>11.2</v>
          </cell>
        </row>
        <row r="8858">
          <cell r="A8858">
            <v>100745</v>
          </cell>
          <cell r="B8858" t="str">
            <v>PINTURA COM TINTA ALQUÍDICA DE ACABAMENTO (ESMALTE SINTÉTICO BRILHANTE) PULVERIZADA SOBRE SUPERFÍCIES METÁLICAS (EXCETO PERFIL) EXECUTADO EM OBRA  (POR DEMÃO). AF_01/2020_PE</v>
          </cell>
          <cell r="C8858" t="str">
            <v>M2</v>
          </cell>
          <cell r="D8858">
            <v>13.46</v>
          </cell>
          <cell r="E8858">
            <v>11.13</v>
          </cell>
          <cell r="F8858">
            <v>24.59</v>
          </cell>
        </row>
        <row r="8859">
          <cell r="A8859">
            <v>100746</v>
          </cell>
          <cell r="B8859" t="str">
            <v>PINTURA COM TINTA ALQUÍDICA DE ACABAMENTO (ESMALTE SINTÉTICO BRILHANTE) APLICADA A ROLO OU PINCEL SOBRE SUPERFÍCIES METÁLICAS (EXCETO PERFIL) EXECUTADO EM OBRA (POR DEMÃO). AF_01/2020</v>
          </cell>
          <cell r="C8859" t="str">
            <v>M2</v>
          </cell>
          <cell r="D8859">
            <v>11.03</v>
          </cell>
          <cell r="E8859">
            <v>14.35</v>
          </cell>
          <cell r="F8859">
            <v>25.38</v>
          </cell>
        </row>
        <row r="8860">
          <cell r="A8860">
            <v>100759</v>
          </cell>
          <cell r="B8860" t="str">
            <v>PINTURA COM TINTA ALQUÍDICA DE ACABAMENTO (ESMALTE SINTÉTICO BRILHANTE) PULVERIZADA SOBRE SUPERFÍCIES METÁLICAS (EXCETO PERFIL) EXECUTADO EM OBRA (02 DEMÃOS). AF_01/2020_PE</v>
          </cell>
          <cell r="C8860" t="str">
            <v>M2</v>
          </cell>
          <cell r="D8860">
            <v>26.94</v>
          </cell>
          <cell r="E8860">
            <v>22.26</v>
          </cell>
          <cell r="F8860">
            <v>49.2</v>
          </cell>
        </row>
        <row r="8861">
          <cell r="A8861">
            <v>100760</v>
          </cell>
          <cell r="B8861" t="str">
            <v>PINTURA COM TINTA ALQUÍDICA DE ACABAMENTO (ESMALTE SINTÉTICO BRILHANTE) APLICADA A ROLO OU PINCEL SOBRE SUPERFÍCIES METÁLICAS (EXCETO PERFIL) EXECUTADO EM OBRA (02 DEMÃOS). AF_01/2020</v>
          </cell>
          <cell r="C8861" t="str">
            <v>M2</v>
          </cell>
          <cell r="D8861">
            <v>22.09</v>
          </cell>
          <cell r="E8861">
            <v>28.68</v>
          </cell>
          <cell r="F8861">
            <v>50.77</v>
          </cell>
        </row>
        <row r="8862">
          <cell r="A8862"/>
          <cell r="B8862" t="str">
            <v>PINTURA EM SUPERFÍCIES METÁLICAS - TINTA ESMALTE FOSCO</v>
          </cell>
          <cell r="C8862"/>
          <cell r="D8862"/>
          <cell r="E8862"/>
          <cell r="F8862"/>
        </row>
        <row r="8863">
          <cell r="A8863">
            <v>100747</v>
          </cell>
          <cell r="B8863" t="str">
            <v>PINTURA COM TINTA ALQUÍDICA DE ACABAMENTO (ESMALTE SINTÉTICO FOSCO) PULVERIZADA SOBRE PERFIL METÁLICO EXECUTADO EM FÁBRICA (POR DEMÃO). AF_01/2020_PE</v>
          </cell>
          <cell r="C8863" t="str">
            <v>M2</v>
          </cell>
          <cell r="D8863">
            <v>8.7799999999999994</v>
          </cell>
          <cell r="E8863">
            <v>1.34</v>
          </cell>
          <cell r="F8863">
            <v>10.119999999999999</v>
          </cell>
        </row>
        <row r="8864">
          <cell r="A8864">
            <v>100748</v>
          </cell>
          <cell r="B8864" t="str">
            <v>PINTURA COM TINTA ALQUÍDICA DE ACABAMENTO (ESMALTE SINTÉTICO FOSCO) APLICADA A ROLO OU PINCEL SOBRE PERFIL METÁLICO EXECUTADO EM FÁBRICA (POR DEMÃO). AF_01/2020</v>
          </cell>
          <cell r="C8864" t="str">
            <v>M2</v>
          </cell>
          <cell r="D8864">
            <v>6.72</v>
          </cell>
          <cell r="E8864">
            <v>4.54</v>
          </cell>
          <cell r="F8864">
            <v>11.26</v>
          </cell>
        </row>
        <row r="8865">
          <cell r="A8865">
            <v>100749</v>
          </cell>
          <cell r="B8865" t="str">
            <v>PINTURA COM TINTA ALQUÍDICA DE ACABAMENTO (ESMALTE SINTÉTICO FOSCO) PULVERIZADA SOBRE SUPERFÍCIES METÁLICAS (EXCETO PERFIL) EXECUTADO EM OBRA (POR DEMÃO). AF_01/2020_PE</v>
          </cell>
          <cell r="C8865" t="str">
            <v>M2</v>
          </cell>
          <cell r="D8865">
            <v>13.56</v>
          </cell>
          <cell r="E8865">
            <v>11.13</v>
          </cell>
          <cell r="F8865">
            <v>24.69</v>
          </cell>
        </row>
        <row r="8866">
          <cell r="A8866">
            <v>100750</v>
          </cell>
          <cell r="B8866" t="str">
            <v>PINTURA COM TINTA ALQUÍDICA DE ACABAMENTO (ESMALTE SINTÉTICO FOSCO) APLICADA A ROLO OU PINCEL SOBRE SUPERFÍCIES METÁLICAS (EXCETO PERFIL) EXECUTADO EM OBRA (POR DEMÃO). AF_01/2020</v>
          </cell>
          <cell r="C8866" t="str">
            <v>M2</v>
          </cell>
          <cell r="D8866">
            <v>11.09</v>
          </cell>
          <cell r="E8866">
            <v>14.35</v>
          </cell>
          <cell r="F8866">
            <v>25.44</v>
          </cell>
        </row>
        <row r="8867">
          <cell r="A8867">
            <v>100761</v>
          </cell>
          <cell r="B8867" t="str">
            <v>PINTURA COM TINTA ALQUÍDICA DE ACABAMENTO (ESMALTE SINTÉTICO FOSCO) PULVERIZADA SOBRE SUPERFÍCIES METÁLICAS (EXCETO PERFIL) EXECUTADO EM OBRA (02 DEMÃOS). AF_01/2020_PE</v>
          </cell>
          <cell r="C8867" t="str">
            <v>M2</v>
          </cell>
          <cell r="D8867">
            <v>27.14</v>
          </cell>
          <cell r="E8867">
            <v>22.26</v>
          </cell>
          <cell r="F8867">
            <v>49.4</v>
          </cell>
        </row>
        <row r="8868">
          <cell r="A8868">
            <v>100762</v>
          </cell>
          <cell r="B8868" t="str">
            <v>PINTURA COM TINTA ALQUÍDICA DE ACABAMENTO (ESMALTE SINTÉTICO FOSCO) APLICADA A ROLO OU PINCEL SOBRE SUPERFÍCIES METÁLICAS (EXCETO PERFIL) EXECUTADO EM OBRA (02 DEMÃOS). AF_01/2020</v>
          </cell>
          <cell r="C8868" t="str">
            <v>M2</v>
          </cell>
          <cell r="D8868">
            <v>22.22</v>
          </cell>
          <cell r="E8868">
            <v>28.68</v>
          </cell>
          <cell r="F8868">
            <v>50.9</v>
          </cell>
        </row>
        <row r="8869">
          <cell r="A8869"/>
          <cell r="B8869" t="str">
            <v>PINTURA EM SUPERFÍCIES METÁLICAS - EPÓXI</v>
          </cell>
          <cell r="C8869"/>
          <cell r="D8869"/>
          <cell r="E8869"/>
          <cell r="F8869"/>
        </row>
        <row r="8870">
          <cell r="A8870">
            <v>100727</v>
          </cell>
          <cell r="B8870" t="str">
            <v>PINTURA COM TINTA EPOXÍDICA DE FUNDO PULVERIZADA SOBRE PERFIL METÁLICO EXECUTADO EM FÁBRICA (POR DEMÃO). AF_01/2020_PE</v>
          </cell>
          <cell r="C8870" t="str">
            <v>M2</v>
          </cell>
          <cell r="D8870">
            <v>23.82</v>
          </cell>
          <cell r="E8870">
            <v>1.34</v>
          </cell>
          <cell r="F8870">
            <v>25.16</v>
          </cell>
        </row>
        <row r="8871">
          <cell r="A8871">
            <v>100728</v>
          </cell>
          <cell r="B8871" t="str">
            <v>PINTURA COM TINTA EPOXÍDICA DE FUNDO APLICADA A ROLO OU PINCEL SOBRE PERFIL METÁLICO EXECUTADO EM FÁBRICA (POR DEMÃO). AF_01/2020</v>
          </cell>
          <cell r="C8871" t="str">
            <v>M2</v>
          </cell>
          <cell r="D8871">
            <v>18.61</v>
          </cell>
          <cell r="E8871">
            <v>4.53</v>
          </cell>
          <cell r="F8871">
            <v>23.14</v>
          </cell>
        </row>
        <row r="8872">
          <cell r="A8872">
            <v>100729</v>
          </cell>
          <cell r="B8872" t="str">
            <v>PINTURA COM TINTA EPOXÍDICA DE ACABAMENTO PULVERIZADA SOBRE PERFIL METÁLICO EXECUTADO EM FÁBRICA (POR DEMÃO). AF_01/2020_PE</v>
          </cell>
          <cell r="C8872" t="str">
            <v>M2</v>
          </cell>
          <cell r="D8872">
            <v>17.760000000000002</v>
          </cell>
          <cell r="E8872">
            <v>1.34</v>
          </cell>
          <cell r="F8872">
            <v>19.100000000000001</v>
          </cell>
        </row>
        <row r="8873">
          <cell r="A8873">
            <v>100730</v>
          </cell>
          <cell r="B8873" t="str">
            <v>PINTURA COM TINTA EPOXÍDICA DE ACABAMENTO APLICADA A ROLO OU PINCEL SOBRE PERFIL METÁLICO EXECUTADO EM FÁBRICA (POR DEMÃO). AF_01/2020</v>
          </cell>
          <cell r="C8873" t="str">
            <v>M2</v>
          </cell>
          <cell r="D8873">
            <v>18.25</v>
          </cell>
          <cell r="E8873">
            <v>4.53</v>
          </cell>
          <cell r="F8873">
            <v>22.78</v>
          </cell>
        </row>
        <row r="8874">
          <cell r="A8874">
            <v>100751</v>
          </cell>
          <cell r="B8874" t="str">
            <v>PINTURA COM TINTA EPOXÍDICA DE ACABAMENTO PULVERIZADA SOBRE PERFIL METÁLICO EXECUTADO EM FÁBRICA (02 DEMÃOS). AF_01/2020_PE</v>
          </cell>
          <cell r="C8874" t="str">
            <v>M2</v>
          </cell>
          <cell r="D8874">
            <v>35.520000000000003</v>
          </cell>
          <cell r="E8874">
            <v>2.68</v>
          </cell>
          <cell r="F8874">
            <v>38.200000000000003</v>
          </cell>
        </row>
        <row r="8875">
          <cell r="A8875">
            <v>100752</v>
          </cell>
          <cell r="B8875" t="str">
            <v>PINTURA COM TINTA EPOXÍDICA DE ACABAMENTO APLICADA A ROLO OU PINCEL SOBRE PERFIL METÁLICO EXECUTADO EM FÁBRICA (02 DEMÃOS). AF_01/2020</v>
          </cell>
          <cell r="C8875" t="str">
            <v>M2</v>
          </cell>
          <cell r="D8875">
            <v>36.5</v>
          </cell>
          <cell r="E8875">
            <v>9.07</v>
          </cell>
          <cell r="F8875">
            <v>45.57</v>
          </cell>
        </row>
        <row r="8876">
          <cell r="A8876" t="str">
            <v>AUX2208</v>
          </cell>
          <cell r="B8876" t="str">
            <v>PINTURA DE PROTEÇÃO SOBRE SUPERFÍCIES METÁLICAS COM APLICAÇÃO DE 01 DEMÃO DE TINTA EPOXI FUNDO ÓXIDO DE FERRO - R1</v>
          </cell>
          <cell r="C8876" t="str">
            <v>M2</v>
          </cell>
          <cell r="D8876">
            <v>8.9700000000000006</v>
          </cell>
          <cell r="E8876">
            <v>8.59</v>
          </cell>
          <cell r="F8876">
            <v>17.559999999999999</v>
          </cell>
        </row>
        <row r="8877">
          <cell r="A8877" t="str">
            <v>AUX2209</v>
          </cell>
          <cell r="B8877" t="str">
            <v>PINTURA DE ACABAMENTO EM SUPERFÍCIES METÁLICAS COM APLICAÇÃO DE 02 DEMÃOS DE TINTA ESMALTE EPOXI BRANCO, E = 35 MICRA P/ DEMÃO, APLICADO COM ROLO E PINCEL - R1</v>
          </cell>
          <cell r="C8877" t="str">
            <v>M2</v>
          </cell>
          <cell r="D8877">
            <v>30.51</v>
          </cell>
          <cell r="E8877">
            <v>17.190000000000001</v>
          </cell>
          <cell r="F8877">
            <v>47.7</v>
          </cell>
        </row>
        <row r="8878">
          <cell r="A8878"/>
          <cell r="B8878" t="str">
            <v>PINTURA EM SUPERFÍCIES METÁLICAS - OUTROS</v>
          </cell>
          <cell r="C8878"/>
          <cell r="D8878"/>
          <cell r="E8878"/>
          <cell r="F8878"/>
        </row>
        <row r="8879">
          <cell r="A8879"/>
          <cell r="B8879" t="str">
            <v>PINTURAS EM MADEIRA</v>
          </cell>
          <cell r="C8879"/>
          <cell r="D8879"/>
          <cell r="E8879"/>
          <cell r="F8879"/>
        </row>
        <row r="8880">
          <cell r="A8880"/>
          <cell r="B8880" t="str">
            <v>MANUTENÇÃO / REPAROS - PINTURAS EM MADEIRA</v>
          </cell>
          <cell r="C8880"/>
          <cell r="D8880"/>
          <cell r="E8880"/>
          <cell r="F8880"/>
        </row>
        <row r="8881">
          <cell r="A8881" t="str">
            <v>AUX0011</v>
          </cell>
          <cell r="B8881" t="str">
            <v>REMOÇÃO DE PINTURA EM ESQUADRIAS E FORROS DE MADEIRA - LIXA</v>
          </cell>
          <cell r="C8881" t="str">
            <v>M2</v>
          </cell>
          <cell r="D8881">
            <v>3.6</v>
          </cell>
          <cell r="E8881">
            <v>6.34</v>
          </cell>
          <cell r="F8881">
            <v>9.94</v>
          </cell>
        </row>
        <row r="8882">
          <cell r="A8882" t="str">
            <v>AUX0012</v>
          </cell>
          <cell r="B8882" t="str">
            <v>REMOÇÃO DE PINTURA EM ESQUADRIAS E FORROS DE MADEIRA - REMOVEDOR</v>
          </cell>
          <cell r="C8882" t="str">
            <v>M2</v>
          </cell>
          <cell r="D8882">
            <v>7.49</v>
          </cell>
          <cell r="E8882">
            <v>8.4600000000000009</v>
          </cell>
          <cell r="F8882">
            <v>15.95</v>
          </cell>
        </row>
        <row r="8883">
          <cell r="A8883" t="str">
            <v>AUX0013</v>
          </cell>
          <cell r="B8883" t="str">
            <v>REMOÇÃO DE PINTURA EM RODAPÉS E MOLDURAS DE MADEIRA - LIXA</v>
          </cell>
          <cell r="C8883" t="str">
            <v>M</v>
          </cell>
          <cell r="D8883">
            <v>0.63</v>
          </cell>
          <cell r="E8883">
            <v>1.06</v>
          </cell>
          <cell r="F8883">
            <v>1.69</v>
          </cell>
        </row>
        <row r="8884">
          <cell r="A8884" t="str">
            <v>AUX0014</v>
          </cell>
          <cell r="B8884" t="str">
            <v>REMOÇÃO DE PINTURA EM RODAPÉS E MOLDURAS DE MADEIRA - REMOVEDOR</v>
          </cell>
          <cell r="C8884" t="str">
            <v>M</v>
          </cell>
          <cell r="D8884">
            <v>1.22</v>
          </cell>
          <cell r="E8884">
            <v>1.06</v>
          </cell>
          <cell r="F8884">
            <v>2.2799999999999998</v>
          </cell>
        </row>
        <row r="8885">
          <cell r="A8885" t="str">
            <v>AUX1864</v>
          </cell>
          <cell r="B8885" t="str">
            <v>PREPARO DE SUPERFÍCIE COM LIXAMENTO E APLICAÇÃO DE 01 DEMÃO DE SELADOR ACRÍLICO</v>
          </cell>
          <cell r="C8885" t="str">
            <v>M2</v>
          </cell>
          <cell r="D8885">
            <v>5.47</v>
          </cell>
          <cell r="E8885">
            <v>5.73</v>
          </cell>
          <cell r="F8885">
            <v>11.2</v>
          </cell>
        </row>
        <row r="8886">
          <cell r="A8886">
            <v>102193</v>
          </cell>
          <cell r="B8886" t="str">
            <v>LIXAMENTO DE MADEIRA PARA APLICAÇÃO DE FUNDO OU PINTURA. AF_01/2021</v>
          </cell>
          <cell r="C8886" t="str">
            <v>M2</v>
          </cell>
          <cell r="D8886">
            <v>1.1599999999999999</v>
          </cell>
          <cell r="E8886">
            <v>1.1399999999999999</v>
          </cell>
          <cell r="F8886">
            <v>2.2999999999999998</v>
          </cell>
        </row>
        <row r="8887">
          <cell r="A8887">
            <v>102194</v>
          </cell>
          <cell r="B8887" t="str">
            <v>LIXAMENTO DE MASSA PARA MADEIRA. AF_01/2021</v>
          </cell>
          <cell r="C8887" t="str">
            <v>M2</v>
          </cell>
          <cell r="D8887">
            <v>3.2</v>
          </cell>
          <cell r="E8887">
            <v>5.54</v>
          </cell>
          <cell r="F8887">
            <v>8.74</v>
          </cell>
        </row>
        <row r="8888">
          <cell r="A8888">
            <v>100718</v>
          </cell>
          <cell r="B8888" t="str">
            <v>COLOCAÇÃO DE FITA PROTETORA PARA PINTURA. AF_01/2020</v>
          </cell>
          <cell r="C8888" t="str">
            <v>M</v>
          </cell>
          <cell r="D8888">
            <v>0.51</v>
          </cell>
          <cell r="E8888">
            <v>0.9</v>
          </cell>
          <cell r="F8888">
            <v>1.41</v>
          </cell>
        </row>
        <row r="8889">
          <cell r="A8889" t="str">
            <v>AUX3463</v>
          </cell>
          <cell r="B8889" t="str">
            <v>PINTURA ANTICHAMA (INTUMESCENTE) BRANCA, A BASE D'ÁGUA, PARA MADEIRA, 2 DEMÃOS</v>
          </cell>
          <cell r="C8889" t="str">
            <v>M2</v>
          </cell>
          <cell r="D8889">
            <v>36.409999999999997</v>
          </cell>
          <cell r="E8889">
            <v>9.57</v>
          </cell>
          <cell r="F8889">
            <v>45.98</v>
          </cell>
        </row>
        <row r="8890">
          <cell r="A8890"/>
          <cell r="B8890" t="str">
            <v>PINTURA EM MADEIRA - EMASSAMENTO</v>
          </cell>
          <cell r="C8890"/>
          <cell r="D8890"/>
          <cell r="E8890"/>
          <cell r="F8890"/>
        </row>
        <row r="8891">
          <cell r="A8891">
            <v>102200</v>
          </cell>
          <cell r="B8891" t="str">
            <v>APLICAÇÃO MASSA ALQUÍDICA PARA MADEIRA, PARA PINTURA COM TINTA DE ACABAMENTO (PIGMENTADA). AF_01/2021</v>
          </cell>
          <cell r="C8891" t="str">
            <v>M2</v>
          </cell>
          <cell r="D8891">
            <v>17.36</v>
          </cell>
          <cell r="E8891">
            <v>7.76</v>
          </cell>
          <cell r="F8891">
            <v>25.12</v>
          </cell>
        </row>
        <row r="8892">
          <cell r="A8892">
            <v>102201</v>
          </cell>
          <cell r="B8892" t="str">
            <v>APLICAÇÃO MASSA ACRÍLICA PARA MADEIRA, PARA PINTURA COM TINTA DE ACABAMENTO (PIGMENTADA). AF_01/2021</v>
          </cell>
          <cell r="C8892" t="str">
            <v>M2</v>
          </cell>
          <cell r="D8892">
            <v>12.42</v>
          </cell>
          <cell r="E8892">
            <v>9.5500000000000007</v>
          </cell>
          <cell r="F8892">
            <v>21.97</v>
          </cell>
        </row>
        <row r="8893">
          <cell r="A8893">
            <v>102202</v>
          </cell>
          <cell r="B8893" t="str">
            <v>APLICAÇÃO MASSA EPÓXI PARA MADEIRA, PARA PINTURA COM TINTA PU DE ACABAMENTO (PIGMENTADA). AF_01/2021</v>
          </cell>
          <cell r="C8893" t="str">
            <v>M2</v>
          </cell>
          <cell r="D8893">
            <v>58.55</v>
          </cell>
          <cell r="E8893">
            <v>7.75</v>
          </cell>
          <cell r="F8893">
            <v>66.3</v>
          </cell>
        </row>
        <row r="8894">
          <cell r="A8894"/>
          <cell r="B8894" t="str">
            <v>PINTURA EM MADEIRA - FUNDO NIVELADOR</v>
          </cell>
          <cell r="C8894"/>
          <cell r="D8894"/>
          <cell r="E8894"/>
          <cell r="F8894"/>
        </row>
        <row r="8895">
          <cell r="A8895">
            <v>102197</v>
          </cell>
          <cell r="B8895" t="str">
            <v>PINTURA FUNDO NIVELADOR ALQUÍDICO BRANCO EM MADEIRA. AF_01/2021</v>
          </cell>
          <cell r="C8895" t="str">
            <v>M2</v>
          </cell>
          <cell r="D8895">
            <v>27.75</v>
          </cell>
          <cell r="E8895">
            <v>5.92</v>
          </cell>
          <cell r="F8895">
            <v>33.67</v>
          </cell>
        </row>
        <row r="8896">
          <cell r="A8896"/>
          <cell r="B8896" t="str">
            <v>PINTURA EM MADEIRA - VERNIZ</v>
          </cell>
          <cell r="C8896"/>
          <cell r="D8896"/>
          <cell r="E8896"/>
          <cell r="F8896"/>
        </row>
        <row r="8897">
          <cell r="A8897">
            <v>102203</v>
          </cell>
          <cell r="B8897" t="str">
            <v>PINTURA VERNIZ (INCOLOR) ALQUÍDICO EM MADEIRA, USO INTERNO E EXTERNO, 1 DEMÃO. AF_01/2021</v>
          </cell>
          <cell r="C8897" t="str">
            <v>M2</v>
          </cell>
          <cell r="D8897">
            <v>5.34</v>
          </cell>
          <cell r="E8897">
            <v>4.99</v>
          </cell>
          <cell r="F8897">
            <v>10.33</v>
          </cell>
        </row>
        <row r="8898">
          <cell r="A8898">
            <v>102204</v>
          </cell>
          <cell r="B8898" t="str">
            <v>PINTURA VERNIZ (INCOLOR) ALQUÍDICO EM MADEIRA, USO INTERNO, 1 DEMÃO. AF_01/2021</v>
          </cell>
          <cell r="C8898" t="str">
            <v>M2</v>
          </cell>
          <cell r="D8898">
            <v>5.64</v>
          </cell>
          <cell r="E8898">
            <v>4.99</v>
          </cell>
          <cell r="F8898">
            <v>10.63</v>
          </cell>
        </row>
        <row r="8899">
          <cell r="A8899">
            <v>102213</v>
          </cell>
          <cell r="B8899" t="str">
            <v>PINTURA VERNIZ (INCOLOR) ALQUÍDICO EM MADEIRA, USO INTERNO E EXTERNO, 2 DEMÃOS. AF_01/2021</v>
          </cell>
          <cell r="C8899" t="str">
            <v>M2</v>
          </cell>
          <cell r="D8899">
            <v>10.7</v>
          </cell>
          <cell r="E8899">
            <v>9.98</v>
          </cell>
          <cell r="F8899">
            <v>20.68</v>
          </cell>
        </row>
        <row r="8900">
          <cell r="A8900">
            <v>102214</v>
          </cell>
          <cell r="B8900" t="str">
            <v>PINTURA VERNIZ (INCOLOR) ALQUÍDICO EM MADEIRA, USO INTERNO, 2 DEMÃOS. AF_01/2021</v>
          </cell>
          <cell r="C8900" t="str">
            <v>M2</v>
          </cell>
          <cell r="D8900">
            <v>11.29</v>
          </cell>
          <cell r="E8900">
            <v>9.98</v>
          </cell>
          <cell r="F8900">
            <v>21.27</v>
          </cell>
        </row>
        <row r="8901">
          <cell r="A8901">
            <v>102223</v>
          </cell>
          <cell r="B8901" t="str">
            <v>PINTURA VERNIZ (INCOLOR) ALQUÍDICO EM MADEIRA, USO INTERNO E EXTERNO, 3 DEMÃOS. AF_01/2021</v>
          </cell>
          <cell r="C8901" t="str">
            <v>M2</v>
          </cell>
          <cell r="D8901">
            <v>16.059999999999999</v>
          </cell>
          <cell r="E8901">
            <v>14.97</v>
          </cell>
          <cell r="F8901">
            <v>31.03</v>
          </cell>
        </row>
        <row r="8902">
          <cell r="A8902">
            <v>102224</v>
          </cell>
          <cell r="B8902" t="str">
            <v>PINTURA VERNIZ (INCOLOR) ALQUÍDICO EM MADEIRA, USO INTERNO, 3 DEMÃOS. AF_01/2021</v>
          </cell>
          <cell r="C8902" t="str">
            <v>M2</v>
          </cell>
          <cell r="D8902">
            <v>16.940000000000001</v>
          </cell>
          <cell r="E8902">
            <v>14.97</v>
          </cell>
          <cell r="F8902">
            <v>31.91</v>
          </cell>
        </row>
        <row r="8903">
          <cell r="A8903">
            <v>102205</v>
          </cell>
          <cell r="B8903" t="str">
            <v>PINTURA VERNIZ (INCOLOR) POLIURETÂNICO (RESINA ALQUÍDICA MODIFICADA) EM MADEIRA, 1 DEMÃO. AF_01/2021</v>
          </cell>
          <cell r="C8903" t="str">
            <v>M2</v>
          </cell>
          <cell r="D8903">
            <v>4.6900000000000004</v>
          </cell>
          <cell r="E8903">
            <v>5.01</v>
          </cell>
          <cell r="F8903">
            <v>9.6999999999999993</v>
          </cell>
        </row>
        <row r="8904">
          <cell r="A8904">
            <v>102215</v>
          </cell>
          <cell r="B8904" t="str">
            <v>PINTURA VERNIZ (INCOLOR) POLIURETÂNICO (RESINA ALQUÍDICA MODIFICADA) EM MADEIRA, 2 DEMÃOS. AF_01/2021</v>
          </cell>
          <cell r="C8904" t="str">
            <v>M2</v>
          </cell>
          <cell r="D8904">
            <v>9.42</v>
          </cell>
          <cell r="E8904">
            <v>9.99</v>
          </cell>
          <cell r="F8904">
            <v>19.41</v>
          </cell>
        </row>
        <row r="8905">
          <cell r="A8905">
            <v>102225</v>
          </cell>
          <cell r="B8905" t="str">
            <v>PINTURA VERNIZ (INCOLOR) POLIURETÂNICO (RESINA ALQUÍDICA MODIFICADA) EM MADEIRA, 3 DEMÃOS. AF_01/2021</v>
          </cell>
          <cell r="C8905" t="str">
            <v>M2</v>
          </cell>
          <cell r="D8905">
            <v>14.13</v>
          </cell>
          <cell r="E8905">
            <v>14.98</v>
          </cell>
          <cell r="F8905">
            <v>29.11</v>
          </cell>
        </row>
        <row r="8906">
          <cell r="A8906" t="str">
            <v>AUX3464</v>
          </cell>
          <cell r="B8906" t="str">
            <v>APLICAÇÃO DE VERNIZ ANTICHAMA  PARA MADEIRA, 2 DEMÃOS</v>
          </cell>
          <cell r="C8906" t="str">
            <v>M2</v>
          </cell>
          <cell r="D8906">
            <v>22.99</v>
          </cell>
          <cell r="E8906">
            <v>9.9700000000000006</v>
          </cell>
          <cell r="F8906">
            <v>32.96</v>
          </cell>
        </row>
        <row r="8907">
          <cell r="A8907"/>
          <cell r="B8907" t="str">
            <v>PINTURA EM MADEIRA - A ÓLEO</v>
          </cell>
          <cell r="C8907"/>
          <cell r="D8907"/>
          <cell r="E8907"/>
          <cell r="F8907"/>
        </row>
        <row r="8908">
          <cell r="A8908">
            <v>102207</v>
          </cell>
          <cell r="B8908" t="str">
            <v>PINTURA TINTA DE ACABAMENTO (PIGMENTADA) A ÓLEO EM MADEIRA, 1 DEMÃO. AF_01/2021</v>
          </cell>
          <cell r="C8908" t="str">
            <v>M2</v>
          </cell>
          <cell r="D8908">
            <v>4.59</v>
          </cell>
          <cell r="E8908">
            <v>4.03</v>
          </cell>
          <cell r="F8908">
            <v>8.6199999999999992</v>
          </cell>
        </row>
        <row r="8909">
          <cell r="A8909">
            <v>102217</v>
          </cell>
          <cell r="B8909" t="str">
            <v>PINTURA TINTA DE ACABAMENTO (PIGMENTADA) A ÓLEO EM MADEIRA, 2 DEMÃOS. AF_01/2021</v>
          </cell>
          <cell r="C8909" t="str">
            <v>M2</v>
          </cell>
          <cell r="D8909">
            <v>9.2200000000000006</v>
          </cell>
          <cell r="E8909">
            <v>8.0500000000000007</v>
          </cell>
          <cell r="F8909">
            <v>17.27</v>
          </cell>
        </row>
        <row r="8910">
          <cell r="A8910">
            <v>102227</v>
          </cell>
          <cell r="B8910" t="str">
            <v>PINTURA TINTA DE ACABAMENTO (PIGMENTADA) A ÓLEO EM MADEIRA, 3 DEMÃOS. AF_01/2021</v>
          </cell>
          <cell r="C8910" t="str">
            <v>M2</v>
          </cell>
          <cell r="D8910">
            <v>13.83</v>
          </cell>
          <cell r="E8910">
            <v>12.07</v>
          </cell>
          <cell r="F8910">
            <v>25.9</v>
          </cell>
        </row>
        <row r="8911">
          <cell r="A8911"/>
          <cell r="B8911" t="str">
            <v>PINTURA EM MADEIRA - ESMALTE</v>
          </cell>
          <cell r="C8911"/>
          <cell r="D8911"/>
          <cell r="E8911"/>
          <cell r="F8911"/>
        </row>
        <row r="8912">
          <cell r="A8912">
            <v>102208</v>
          </cell>
          <cell r="B8912" t="str">
            <v>PINTURA TINTA DE ACABAMENTO (PIGMENTADA) ESMALTE SINTÉTICO FOSCO EM MADEIRA, 1 DEMÃO. AF_01/2021</v>
          </cell>
          <cell r="C8912" t="str">
            <v>M2</v>
          </cell>
          <cell r="D8912">
            <v>4.22</v>
          </cell>
          <cell r="E8912">
            <v>4.03</v>
          </cell>
          <cell r="F8912">
            <v>8.25</v>
          </cell>
        </row>
        <row r="8913">
          <cell r="A8913">
            <v>102218</v>
          </cell>
          <cell r="B8913" t="str">
            <v>PINTURA TINTA DE ACABAMENTO (PIGMENTADA) ESMALTE SINTÉTICO FOSCO EM MADEIRA, 2 DEMÃOS. AF_01/2021</v>
          </cell>
          <cell r="C8913" t="str">
            <v>M2</v>
          </cell>
          <cell r="D8913">
            <v>8.4600000000000009</v>
          </cell>
          <cell r="E8913">
            <v>8.0500000000000007</v>
          </cell>
          <cell r="F8913">
            <v>16.510000000000002</v>
          </cell>
        </row>
        <row r="8914">
          <cell r="A8914">
            <v>102228</v>
          </cell>
          <cell r="B8914" t="str">
            <v>PINTURA TINTA DE ACABAMENTO (PIGMENTADA) ESMALTE SINTÉTICO FOSCO EM MADEIRA, 3 DEMÃOS. AF_01/2021</v>
          </cell>
          <cell r="C8914" t="str">
            <v>M2</v>
          </cell>
          <cell r="D8914">
            <v>12.71</v>
          </cell>
          <cell r="E8914">
            <v>12.07</v>
          </cell>
          <cell r="F8914">
            <v>24.78</v>
          </cell>
        </row>
        <row r="8915">
          <cell r="A8915">
            <v>102209</v>
          </cell>
          <cell r="B8915" t="str">
            <v>PINTURA TINTA DE ACABAMENTO (PIGMENTADA) ESMALTE SINTÉTICO ACETINADO EM MADEIRA, 1 DEMÃO. AF_01/2021</v>
          </cell>
          <cell r="C8915" t="str">
            <v>M2</v>
          </cell>
          <cell r="D8915">
            <v>4.46</v>
          </cell>
          <cell r="E8915">
            <v>4.03</v>
          </cell>
          <cell r="F8915">
            <v>8.49</v>
          </cell>
        </row>
        <row r="8916">
          <cell r="A8916">
            <v>102219</v>
          </cell>
          <cell r="B8916" t="str">
            <v>PINTURA TINTA DE ACABAMENTO (PIGMENTADA) ESMALTE SINTÉTICO ACETINADO EM MADEIRA, 2 DEMÃOS. AF_01/2021</v>
          </cell>
          <cell r="C8916" t="str">
            <v>M2</v>
          </cell>
          <cell r="D8916">
            <v>8.9499999999999993</v>
          </cell>
          <cell r="E8916">
            <v>8.0500000000000007</v>
          </cell>
          <cell r="F8916">
            <v>17</v>
          </cell>
        </row>
        <row r="8917">
          <cell r="A8917">
            <v>102229</v>
          </cell>
          <cell r="B8917" t="str">
            <v>PINTURA TINTA DE ACABAMENTO (PIGMENTADA) ESMALTE SINTÉTICO ACETINADO EM MADEIRA, 3 DEMÃOS. AF_01/2021</v>
          </cell>
          <cell r="C8917" t="str">
            <v>M2</v>
          </cell>
          <cell r="D8917">
            <v>13.43</v>
          </cell>
          <cell r="E8917">
            <v>12.07</v>
          </cell>
          <cell r="F8917">
            <v>25.5</v>
          </cell>
        </row>
        <row r="8918">
          <cell r="A8918">
            <v>102210</v>
          </cell>
          <cell r="B8918" t="str">
            <v>PINTURA TINTA DE ACABAMENTO (PIGMENTADA) ESMALTE SINTÉTICO BRILHANTE EM MADEIRA, 1 DEMÃO. AF_01/2021</v>
          </cell>
          <cell r="C8918" t="str">
            <v>M2</v>
          </cell>
          <cell r="D8918">
            <v>4.09</v>
          </cell>
          <cell r="E8918">
            <v>4.03</v>
          </cell>
          <cell r="F8918">
            <v>8.1199999999999992</v>
          </cell>
        </row>
        <row r="8919">
          <cell r="A8919">
            <v>102220</v>
          </cell>
          <cell r="B8919" t="str">
            <v>PINTURA TINTA DE ACABAMENTO (PIGMENTADA) ESMALTE SINTÉTICO BRILHANTE EM MADEIRA, 2 DEMÃOS. AF_01/2021</v>
          </cell>
          <cell r="C8919" t="str">
            <v>M2</v>
          </cell>
          <cell r="D8919">
            <v>8.2200000000000006</v>
          </cell>
          <cell r="E8919">
            <v>8.0500000000000007</v>
          </cell>
          <cell r="F8919">
            <v>16.27</v>
          </cell>
        </row>
        <row r="8920">
          <cell r="A8920">
            <v>102230</v>
          </cell>
          <cell r="B8920" t="str">
            <v>PINTURA TINTA DE ACABAMENTO (PIGMENTADA) ESMALTE SINTÉTICO BRILHANTE EM MADEIRA, 3 DEMÃOS. AF_01/2021</v>
          </cell>
          <cell r="C8920" t="str">
            <v>M2</v>
          </cell>
          <cell r="D8920">
            <v>12.34</v>
          </cell>
          <cell r="E8920">
            <v>12.07</v>
          </cell>
          <cell r="F8920">
            <v>24.41</v>
          </cell>
        </row>
        <row r="8921">
          <cell r="A8921"/>
          <cell r="B8921" t="str">
            <v>PINTURA EM MADEIRA - IMUNIZANTE</v>
          </cell>
          <cell r="C8921"/>
          <cell r="D8921"/>
          <cell r="E8921"/>
          <cell r="F8921"/>
        </row>
        <row r="8922">
          <cell r="A8922">
            <v>102233</v>
          </cell>
          <cell r="B8922" t="str">
            <v>PINTURA IMUNIZANTE PARA MADEIRA, 1 DEMÃO. AF_01/2021</v>
          </cell>
          <cell r="C8922" t="str">
            <v>M2</v>
          </cell>
          <cell r="D8922">
            <v>7.96</v>
          </cell>
          <cell r="E8922">
            <v>4.79</v>
          </cell>
          <cell r="F8922">
            <v>12.75</v>
          </cell>
        </row>
        <row r="8923">
          <cell r="A8923">
            <v>102234</v>
          </cell>
          <cell r="B8923" t="str">
            <v>PINTURA IMUNIZANTE PARA MADEIRA, 2 DEMÃOS. AF_01/2021</v>
          </cell>
          <cell r="C8923" t="str">
            <v>M2</v>
          </cell>
          <cell r="D8923">
            <v>15.93</v>
          </cell>
          <cell r="E8923">
            <v>9.57</v>
          </cell>
          <cell r="F8923">
            <v>25.5</v>
          </cell>
        </row>
        <row r="8924">
          <cell r="A8924"/>
          <cell r="B8924" t="str">
            <v>MUROS E FECHOS</v>
          </cell>
          <cell r="C8924"/>
          <cell r="D8924"/>
          <cell r="E8924"/>
          <cell r="F8924"/>
        </row>
        <row r="8925">
          <cell r="A8925"/>
          <cell r="B8925" t="str">
            <v>MANUTENÇÃO / REPAROS - MUROS E FECHOS</v>
          </cell>
          <cell r="C8925"/>
          <cell r="D8925"/>
          <cell r="E8925"/>
          <cell r="F8925"/>
        </row>
        <row r="8926">
          <cell r="A8926">
            <v>101188</v>
          </cell>
          <cell r="B8926" t="str">
            <v>RECOMPOSIÇÃO PARCIAL DE ARAME FARPADO Nº 14 CLASSE 250, FIXADO EM CERCA COM MOURÕES DE CONCRETO - FORNECIMENTO E INSTALAÇÃO. AF_05/2020</v>
          </cell>
          <cell r="C8926" t="str">
            <v>M</v>
          </cell>
          <cell r="D8926">
            <v>3.18</v>
          </cell>
          <cell r="E8926">
            <v>3.39</v>
          </cell>
          <cell r="F8926">
            <v>6.57</v>
          </cell>
        </row>
        <row r="8927">
          <cell r="A8927" t="str">
            <v>AUX0052</v>
          </cell>
          <cell r="B8927" t="str">
            <v>DEMOLIÇÃO DE MURO DE ALVENARIA - H=1,80 À 2,00M</v>
          </cell>
          <cell r="C8927" t="str">
            <v>M</v>
          </cell>
          <cell r="D8927">
            <v>19.25</v>
          </cell>
          <cell r="E8927">
            <v>37.549999999999997</v>
          </cell>
          <cell r="F8927">
            <v>56.8</v>
          </cell>
        </row>
        <row r="8928">
          <cell r="A8928" t="str">
            <v>AUX0053</v>
          </cell>
          <cell r="B8928" t="str">
            <v>DEMOLIÇÃO DE ALAMBRADO DE TELA GALVANIZADA</v>
          </cell>
          <cell r="C8928" t="str">
            <v>M2</v>
          </cell>
          <cell r="D8928">
            <v>0.78</v>
          </cell>
          <cell r="E8928">
            <v>1.81</v>
          </cell>
          <cell r="F8928">
            <v>2.59</v>
          </cell>
        </row>
        <row r="8929">
          <cell r="A8929" t="str">
            <v>AUX2320</v>
          </cell>
          <cell r="B8929" t="str">
            <v>DEMOLIÇÃO DE MURO DE ALVENARIA DE 1/2 VEZ INCLUSIVE BALDRAME, PILAR E CINTA</v>
          </cell>
          <cell r="C8929" t="str">
            <v>M2</v>
          </cell>
          <cell r="D8929">
            <v>12.77</v>
          </cell>
          <cell r="E8929">
            <v>26.92</v>
          </cell>
          <cell r="F8929">
            <v>39.69</v>
          </cell>
        </row>
        <row r="8930">
          <cell r="A8930" t="str">
            <v>AUX1553</v>
          </cell>
          <cell r="B8930" t="str">
            <v>REMOÇÃO DE CERCAS</v>
          </cell>
          <cell r="C8930" t="str">
            <v>M</v>
          </cell>
          <cell r="D8930">
            <v>0.19</v>
          </cell>
          <cell r="E8930">
            <v>0.38</v>
          </cell>
          <cell r="F8930">
            <v>0.56999999999999995</v>
          </cell>
        </row>
        <row r="8931">
          <cell r="A8931" t="str">
            <v>AUX1540</v>
          </cell>
          <cell r="B8931" t="str">
            <v>REMOÇÃO DE ESTRUTURA METÁLICA CHUMBADA EM CONCRETO (ALAMBRADO, GUARDA-CORPO)</v>
          </cell>
          <cell r="C8931" t="str">
            <v>M2</v>
          </cell>
          <cell r="D8931">
            <v>23.1</v>
          </cell>
          <cell r="E8931">
            <v>45.06</v>
          </cell>
          <cell r="F8931">
            <v>68.16</v>
          </cell>
        </row>
        <row r="8932">
          <cell r="A8932" t="str">
            <v>AUX2284</v>
          </cell>
          <cell r="B8932" t="str">
            <v>RETIRADA DE ALAMBRADO COM MOURÃO DE CONCRETO</v>
          </cell>
          <cell r="C8932" t="str">
            <v>M</v>
          </cell>
          <cell r="D8932">
            <v>9.31</v>
          </cell>
          <cell r="E8932">
            <v>20.53</v>
          </cell>
          <cell r="F8932">
            <v>29.84</v>
          </cell>
        </row>
        <row r="8933">
          <cell r="A8933" t="str">
            <v>AUX2285</v>
          </cell>
          <cell r="B8933" t="str">
            <v>RETIRADA DE TELA DE ALAMBRADO</v>
          </cell>
          <cell r="C8933" t="str">
            <v>M2</v>
          </cell>
          <cell r="D8933">
            <v>2.33</v>
          </cell>
          <cell r="E8933">
            <v>5.13</v>
          </cell>
          <cell r="F8933">
            <v>7.46</v>
          </cell>
        </row>
        <row r="8934">
          <cell r="A8934" t="str">
            <v>AUX2286</v>
          </cell>
          <cell r="B8934" t="str">
            <v>RETIRADA DE MOURÃO DE CONCRETO</v>
          </cell>
          <cell r="C8934" t="str">
            <v>UN</v>
          </cell>
          <cell r="D8934">
            <v>6.23</v>
          </cell>
          <cell r="E8934">
            <v>14.52</v>
          </cell>
          <cell r="F8934">
            <v>20.75</v>
          </cell>
        </row>
        <row r="8935">
          <cell r="A8935" t="str">
            <v>AUX2287</v>
          </cell>
          <cell r="B8935" t="str">
            <v>RETIRADA DE MURO PRE-FABRICADO H= 1,50 M</v>
          </cell>
          <cell r="C8935" t="str">
            <v>M</v>
          </cell>
          <cell r="D8935">
            <v>7.01</v>
          </cell>
          <cell r="E8935">
            <v>16.34</v>
          </cell>
          <cell r="F8935">
            <v>23.35</v>
          </cell>
        </row>
        <row r="8936">
          <cell r="A8936" t="str">
            <v>AUX2288</v>
          </cell>
          <cell r="B8936" t="str">
            <v>RETIRADA DE MURO PRE-FABRICADO H= 1,80 M</v>
          </cell>
          <cell r="C8936" t="str">
            <v>M</v>
          </cell>
          <cell r="D8936">
            <v>8.41</v>
          </cell>
          <cell r="E8936">
            <v>19.600000000000001</v>
          </cell>
          <cell r="F8936">
            <v>28.01</v>
          </cell>
        </row>
        <row r="8937">
          <cell r="A8937" t="str">
            <v>AUX0059</v>
          </cell>
          <cell r="B8937" t="str">
            <v>RETIRADA DE CERCA DE ARAME FARPADO, MOURÃO DE EUCALIPTO OU CONCRETO</v>
          </cell>
          <cell r="C8937" t="str">
            <v>M</v>
          </cell>
          <cell r="D8937">
            <v>3.85</v>
          </cell>
          <cell r="E8937">
            <v>7.51</v>
          </cell>
          <cell r="F8937">
            <v>11.36</v>
          </cell>
        </row>
        <row r="8938">
          <cell r="A8938" t="str">
            <v>AUX0072</v>
          </cell>
          <cell r="B8938" t="str">
            <v>RETIRADA DE ALAMBRADO EM TELA INCLUSIVE ESTRUTURA DE SUSTENTAÇÃO (FP.04=ALAMBRADO EM TUBO E TELA GALVANIZADA H=2,00 M)</v>
          </cell>
          <cell r="C8938" t="str">
            <v>M</v>
          </cell>
          <cell r="D8938">
            <v>18.89</v>
          </cell>
          <cell r="E8938">
            <v>40.409999999999997</v>
          </cell>
          <cell r="F8938">
            <v>59.3</v>
          </cell>
        </row>
        <row r="8939">
          <cell r="A8939" t="str">
            <v>AUX2332</v>
          </cell>
          <cell r="B8939" t="str">
            <v>RETIRADA DE ALAMBRADO COM TUBO DE F.G. E TELA</v>
          </cell>
          <cell r="C8939" t="str">
            <v>M2</v>
          </cell>
          <cell r="D8939">
            <v>5.76</v>
          </cell>
          <cell r="E8939">
            <v>13.43</v>
          </cell>
          <cell r="F8939">
            <v>19.190000000000001</v>
          </cell>
        </row>
        <row r="8940">
          <cell r="A8940" t="str">
            <v>AUX0073</v>
          </cell>
          <cell r="B8940" t="str">
            <v>RETIRADA DE CERCA DE TELA GALVANIZADA E RESPECTIVOS MOURÕES (FC 04/05)</v>
          </cell>
          <cell r="C8940" t="str">
            <v>M</v>
          </cell>
          <cell r="D8940">
            <v>17.28</v>
          </cell>
          <cell r="E8940">
            <v>34.64</v>
          </cell>
          <cell r="F8940">
            <v>51.92</v>
          </cell>
        </row>
        <row r="8941">
          <cell r="A8941" t="str">
            <v>AUX0075</v>
          </cell>
          <cell r="B8941" t="str">
            <v>RECOLOCAÇÃO DE TELA E TIRANTE EM ALAMBRADO</v>
          </cell>
          <cell r="C8941" t="str">
            <v>M2</v>
          </cell>
          <cell r="D8941">
            <v>14.45</v>
          </cell>
          <cell r="E8941">
            <v>27.23</v>
          </cell>
          <cell r="F8941">
            <v>41.68</v>
          </cell>
        </row>
        <row r="8942">
          <cell r="A8942" t="str">
            <v>AUX0203</v>
          </cell>
          <cell r="B8942" t="str">
            <v>RECOLOCAÇÃO DE CERCA DE TELA GALVANIZADA E RESPECTIVOS MOURÕES (FC 04/05)</v>
          </cell>
          <cell r="C8942" t="str">
            <v>M</v>
          </cell>
          <cell r="D8942">
            <v>35.18</v>
          </cell>
          <cell r="E8942">
            <v>43.12</v>
          </cell>
          <cell r="F8942">
            <v>78.3</v>
          </cell>
        </row>
        <row r="8943">
          <cell r="A8943" t="str">
            <v>AUX2730</v>
          </cell>
          <cell r="B8943" t="str">
            <v>RECOLOCAÇÃO DE PORTÃO DE FERRO PERFILADO TIPO PARQUE (GP5/GPM-1)</v>
          </cell>
          <cell r="C8943" t="str">
            <v>M2</v>
          </cell>
          <cell r="D8943">
            <v>33.28</v>
          </cell>
          <cell r="E8943">
            <v>48.51</v>
          </cell>
          <cell r="F8943">
            <v>81.790000000000006</v>
          </cell>
        </row>
        <row r="8944">
          <cell r="A8944" t="str">
            <v>AUX0196</v>
          </cell>
          <cell r="B8944" t="str">
            <v>FERRO PERFILADO TRABALHADO</v>
          </cell>
          <cell r="C8944" t="str">
            <v>KG</v>
          </cell>
          <cell r="D8944">
            <v>12.38</v>
          </cell>
          <cell r="E8944">
            <v>2.17</v>
          </cell>
          <cell r="F8944">
            <v>14.55</v>
          </cell>
        </row>
        <row r="8945">
          <cell r="A8945" t="str">
            <v>AUX1734</v>
          </cell>
          <cell r="B8945" t="str">
            <v>RECOLOCAÇÃO/INSTALAÇÃO DE PORTÃO EM FERRO</v>
          </cell>
          <cell r="C8945" t="str">
            <v>M2</v>
          </cell>
          <cell r="D8945">
            <v>39.25</v>
          </cell>
          <cell r="E8945">
            <v>39.299999999999997</v>
          </cell>
          <cell r="F8945">
            <v>78.55</v>
          </cell>
        </row>
        <row r="8946">
          <cell r="A8946" t="str">
            <v>AUX0071</v>
          </cell>
          <cell r="B8946" t="str">
            <v>RETIRADA DE PORTÃO DE FERRO PERFILADO TIPO PQ (GP5/GPM1)</v>
          </cell>
          <cell r="C8946" t="str">
            <v>M2</v>
          </cell>
          <cell r="D8946">
            <v>7.88</v>
          </cell>
          <cell r="E8946">
            <v>18.600000000000001</v>
          </cell>
          <cell r="F8946">
            <v>26.48</v>
          </cell>
        </row>
        <row r="8947">
          <cell r="A8947" t="str">
            <v>AUX0074</v>
          </cell>
          <cell r="B8947" t="str">
            <v>RETIRADA DE PORTÃO METÁLICO</v>
          </cell>
          <cell r="C8947" t="str">
            <v>M2</v>
          </cell>
          <cell r="D8947">
            <v>23.36</v>
          </cell>
          <cell r="E8947">
            <v>54.45</v>
          </cell>
          <cell r="F8947">
            <v>77.81</v>
          </cell>
        </row>
        <row r="8948">
          <cell r="A8948" t="str">
            <v>AUX3218</v>
          </cell>
          <cell r="B8948" t="str">
            <v>KIT DE AUTOMATIZAÇÃO DE ABERTURA DE PORTAS DESLIZANTES, DE *4,40*M, INCLUSO INSTALAÇÃO, CENTRAL ELETRÔNICA COM INVERSOR DE FREQUÊNCIA, MOTORREDUTORES E KIT FERRAGEM</v>
          </cell>
          <cell r="C8948" t="str">
            <v xml:space="preserve">UN </v>
          </cell>
          <cell r="D8948">
            <v>7715.16</v>
          </cell>
          <cell r="E8948">
            <v>0</v>
          </cell>
          <cell r="F8948">
            <v>7715.16</v>
          </cell>
        </row>
        <row r="8949">
          <cell r="A8949"/>
          <cell r="B8949" t="str">
            <v>PORTÕES EM AÇO / FERRO</v>
          </cell>
          <cell r="C8949"/>
          <cell r="D8949"/>
          <cell r="E8949"/>
          <cell r="F8949"/>
        </row>
        <row r="8950">
          <cell r="A8950" t="str">
            <v>AUX2738</v>
          </cell>
          <cell r="B8950" t="str">
            <v>PORTÃO DE ABRIR EM GRADIL DE METALON REDONDO DE 3/4"  VERTICAL, COM REQUADRO, ACABAMENTO NATURAL - COMPLETO</v>
          </cell>
          <cell r="C8950" t="str">
            <v>M2</v>
          </cell>
          <cell r="D8950">
            <v>1413.09</v>
          </cell>
          <cell r="E8950">
            <v>14.74</v>
          </cell>
          <cell r="F8950">
            <v>1427.83</v>
          </cell>
        </row>
        <row r="8951">
          <cell r="A8951" t="str">
            <v>AUX1847</v>
          </cell>
          <cell r="B8951" t="str">
            <v>PORTÃO EM TUBO DE AÇO GALVANIZADO COM QUADRO DE DN 1 1/4", E BARRAS VERTICAIS DE 1" A CADA 10CM - FORNEC. E INST.</v>
          </cell>
          <cell r="C8951" t="str">
            <v>M2</v>
          </cell>
          <cell r="D8951">
            <v>491.03</v>
          </cell>
          <cell r="E8951">
            <v>114.27</v>
          </cell>
          <cell r="F8951">
            <v>605.29999999999995</v>
          </cell>
        </row>
        <row r="8952">
          <cell r="A8952" t="str">
            <v>AUX1848</v>
          </cell>
          <cell r="B8952" t="str">
            <v>PORTÃO EM TUBO DE FERRO GALVANIZADO COM QUADRO DE DN 2", E BARRAS VERTICAIS DE 1 1/2" A CADA 10CM - FORNEC. E INST.</v>
          </cell>
          <cell r="C8952" t="str">
            <v>M2</v>
          </cell>
          <cell r="D8952">
            <v>735.77</v>
          </cell>
          <cell r="E8952">
            <v>114.27</v>
          </cell>
          <cell r="F8952">
            <v>850.04</v>
          </cell>
        </row>
        <row r="8953">
          <cell r="A8953" t="str">
            <v>AUX2785</v>
          </cell>
          <cell r="B8953" t="str">
            <v>PORTÃO EM TUBO DE FERRO GALVANIZADO, COM QUADRO Ø=2", CANTONEIRA 3/4" E TELA DE ARAME GALVANIZADO, MALHA 2", COM FECHADURA E DOBRADIÇAS</v>
          </cell>
          <cell r="C8953" t="str">
            <v>M2</v>
          </cell>
          <cell r="D8953">
            <v>385.85</v>
          </cell>
          <cell r="E8953">
            <v>36.4</v>
          </cell>
          <cell r="F8953">
            <v>422.25</v>
          </cell>
        </row>
        <row r="8954">
          <cell r="A8954" t="str">
            <v>AUX3402</v>
          </cell>
          <cell r="B8954" t="str">
            <v>PORTÃO EM TUBO FERRO GALVANIZADO DE 2", DE ABRIR, TELA ONDULADA MALHA 1" FIO 10, INCLUSIVE DOBRADIÇAS E TRANCAS/FERROLHO</v>
          </cell>
          <cell r="C8954" t="str">
            <v>M2</v>
          </cell>
          <cell r="D8954">
            <v>626.15</v>
          </cell>
          <cell r="E8954">
            <v>114.15</v>
          </cell>
          <cell r="F8954">
            <v>740.3</v>
          </cell>
        </row>
        <row r="8955">
          <cell r="A8955" t="str">
            <v>AUX1802</v>
          </cell>
          <cell r="B8955" t="str">
            <v>PORTA EM FERRO PERFILADO COM TELA PARA ABRIGO DE GÁS - MONT. E INST.</v>
          </cell>
          <cell r="C8955" t="str">
            <v>M2</v>
          </cell>
          <cell r="D8955">
            <v>318.76</v>
          </cell>
          <cell r="E8955">
            <v>93.93</v>
          </cell>
          <cell r="F8955">
            <v>412.69</v>
          </cell>
        </row>
        <row r="8956">
          <cell r="A8956" t="str">
            <v>AUX2551</v>
          </cell>
          <cell r="B8956" t="str">
            <v>PORTÃO EM FERRO PERFILADO COM CHAPA, 2 FOLHAS, INCL. PINTURA FUNDO ANTICORROSIVO E ESMALTE SINTÉTICO PREMIUM - FORNEC. E INST.</v>
          </cell>
          <cell r="C8956" t="str">
            <v>M2</v>
          </cell>
          <cell r="D8956">
            <v>494.93</v>
          </cell>
          <cell r="E8956">
            <v>191.6</v>
          </cell>
          <cell r="F8956">
            <v>686.53</v>
          </cell>
        </row>
        <row r="8957">
          <cell r="A8957" t="str">
            <v>AUX1783</v>
          </cell>
          <cell r="B8957" t="str">
            <v>PORTÃO DE CORRER EM CHAPA TIPO PAINEL LAMBRIL QUADRADO, COM PORTA SOCIAL COMPLETA INCLUÍDA, COM REQUADRO, ACABAMENTO NATURAL, COM TRILHOS E ROLDANAS - FORNEC. E INST.</v>
          </cell>
          <cell r="C8957" t="str">
            <v>M2</v>
          </cell>
          <cell r="D8957">
            <v>1367.41</v>
          </cell>
          <cell r="E8957">
            <v>95.29</v>
          </cell>
          <cell r="F8957">
            <v>1462.7</v>
          </cell>
        </row>
        <row r="8958">
          <cell r="A8958" t="str">
            <v>AUX3038</v>
          </cell>
          <cell r="B8958" t="str">
            <v>PORTÃO EM AÇO REVESTIDO COM TELA ONDULADA 1", DE CORRER, INCLUSO PINTURA EPÓXI</v>
          </cell>
          <cell r="C8958" t="str">
            <v>M2</v>
          </cell>
          <cell r="D8958">
            <v>200.07</v>
          </cell>
          <cell r="E8958">
            <v>58.5</v>
          </cell>
          <cell r="F8958">
            <v>258.57</v>
          </cell>
        </row>
        <row r="8959">
          <cell r="A8959" t="str">
            <v>AUX3474</v>
          </cell>
          <cell r="B8959" t="str">
            <v>PORTÃO EM TUBO FERRO GALVANIZADO DE 2", DE CORRER, TELA ONDULADA MALHA 1" FIO 10, NÃO INCLUSO TRILHO</v>
          </cell>
          <cell r="C8959" t="str">
            <v>M2</v>
          </cell>
          <cell r="D8959">
            <v>617.5</v>
          </cell>
          <cell r="E8959">
            <v>114.15</v>
          </cell>
          <cell r="F8959">
            <v>731.65</v>
          </cell>
        </row>
        <row r="8960">
          <cell r="A8960" t="str">
            <v>AUX3039</v>
          </cell>
          <cell r="B8960" t="str">
            <v>TRILHO PARA FIXAÇÃO (PARTE INFERIOR) DE PORTA DE CORRER EM PERFIL "U", INCLUSIVE ROLDANAS</v>
          </cell>
          <cell r="C8960" t="str">
            <v>M</v>
          </cell>
          <cell r="D8960">
            <v>35.75</v>
          </cell>
          <cell r="E8960">
            <v>10.3</v>
          </cell>
          <cell r="F8960">
            <v>46.05</v>
          </cell>
        </row>
        <row r="8961">
          <cell r="A8961"/>
          <cell r="B8961" t="str">
            <v>CERCAS / MOURÕES EM CONCRETO</v>
          </cell>
          <cell r="C8961"/>
          <cell r="D8961"/>
          <cell r="E8961"/>
          <cell r="F8961"/>
        </row>
        <row r="8962">
          <cell r="A8962">
            <v>101189</v>
          </cell>
          <cell r="B8962" t="str">
            <v>CERCA COM MOURÕES DE CONCRETO, RETO, H=3,00 M, ESPAÇAMENTO DE 2,5 M, CRAVADOS 0,5 M, COM 4 FIOS DE ARAME FARPADO Nº 14 CLASSE 250 - FORNECIMENTO E INSTALAÇÃO. AF_05/2020</v>
          </cell>
          <cell r="C8962" t="str">
            <v>M</v>
          </cell>
          <cell r="D8962">
            <v>47.3</v>
          </cell>
          <cell r="E8962">
            <v>19.690000000000001</v>
          </cell>
          <cell r="F8962">
            <v>66.989999999999995</v>
          </cell>
        </row>
        <row r="8963">
          <cell r="A8963">
            <v>101190</v>
          </cell>
          <cell r="B8963" t="str">
            <v>CERCA COM MOURÕES DE CONCRETO, RETO, H=3,00 M, ESPAÇAMENTO DE 2,5 M, CRAVADOS 0,5 M, COM 4 FIOS DE ARAME DE AÇO OVALADO 15X17 - FORNECIMENTO E INSTALAÇÃO. AF_05/2020</v>
          </cell>
          <cell r="C8963" t="str">
            <v>M</v>
          </cell>
          <cell r="D8963">
            <v>46.49</v>
          </cell>
          <cell r="E8963">
            <v>19.690000000000001</v>
          </cell>
          <cell r="F8963">
            <v>66.180000000000007</v>
          </cell>
        </row>
        <row r="8964">
          <cell r="A8964">
            <v>101191</v>
          </cell>
          <cell r="B8964" t="str">
            <v>CERCA COM MOURÕES DE CONCRETO, RETO, H=3,00 M, ESPAÇAMENTO DE 2,5 M, CRAVADOS 0,5 M, COM 4 FIOS DE ARAME MISTO - FORNECIMENTO E INSTALAÇÃO. AF_05/2020</v>
          </cell>
          <cell r="C8964" t="str">
            <v>M</v>
          </cell>
          <cell r="D8964">
            <v>46.89</v>
          </cell>
          <cell r="E8964">
            <v>19.690000000000001</v>
          </cell>
          <cell r="F8964">
            <v>66.58</v>
          </cell>
        </row>
        <row r="8965">
          <cell r="A8965">
            <v>101192</v>
          </cell>
          <cell r="B8965" t="str">
            <v>CERCA COM MOURÕES DE CONCRETO, RETO, H=2,30 M, ESPAÇAMENTO DE 2,5 M, CRAVADOS 0,5 M, COM 4 FIOS DE ARAME FARPADO Nº 14 CLASSE 250 - FORNECIMENTO E INSTALAÇÃO. AF_05/2020</v>
          </cell>
          <cell r="C8965" t="str">
            <v>M</v>
          </cell>
          <cell r="D8965">
            <v>48.76</v>
          </cell>
          <cell r="E8965">
            <v>19.690000000000001</v>
          </cell>
          <cell r="F8965">
            <v>68.45</v>
          </cell>
        </row>
        <row r="8966">
          <cell r="A8966">
            <v>101193</v>
          </cell>
          <cell r="B8966" t="str">
            <v>CERCA COM MOURÕES DE CONCRETO, RETO, H=2,30 M, ESPAÇAMENTO DE 2,5 M, CRAVADOS 0,5 M, COM 4 FIOS DE ARAME DE AÇO OVALADO 15X17 - FORNECIMENTO E INSTALAÇÃO. AF_05/2020</v>
          </cell>
          <cell r="C8966" t="str">
            <v>M</v>
          </cell>
          <cell r="D8966">
            <v>41.18</v>
          </cell>
          <cell r="E8966">
            <v>19.690000000000001</v>
          </cell>
          <cell r="F8966">
            <v>60.87</v>
          </cell>
        </row>
        <row r="8967">
          <cell r="A8967">
            <v>101194</v>
          </cell>
          <cell r="B8967" t="str">
            <v>CERCA COM MOURÕES DE CONCRETO, RETO, H=2,30 M, ESPAÇAMENTO DE 2,5 M, CRAVADOS 0,5 M, COM 4 FIOS DE ARAME MISTO - FORNECIMENTO E INSTALAÇÃO. AF_05/2020</v>
          </cell>
          <cell r="C8967" t="str">
            <v>M</v>
          </cell>
          <cell r="D8967">
            <v>41.58</v>
          </cell>
          <cell r="E8967">
            <v>19.690000000000001</v>
          </cell>
          <cell r="F8967">
            <v>61.27</v>
          </cell>
        </row>
        <row r="8968">
          <cell r="A8968">
            <v>101197</v>
          </cell>
          <cell r="B8968" t="str">
            <v>CERCA COM MOURÕES DE CONCRETO, SEÇÃO "T" PONTA INCLINADA, 10X10 CM, ESPAÇAMENTO DE 2,5 M, CRAVADOS 0,5 M, COM 11 FIOS DE ARAME FARPADO Nº 14 - FORNECIMENTO E INSTALAÇÃO. AF_05/2020</v>
          </cell>
          <cell r="C8968" t="str">
            <v>M</v>
          </cell>
          <cell r="D8968">
            <v>87.21</v>
          </cell>
          <cell r="E8968">
            <v>36.14</v>
          </cell>
          <cell r="F8968">
            <v>123.35</v>
          </cell>
        </row>
        <row r="8969">
          <cell r="A8969">
            <v>101198</v>
          </cell>
          <cell r="B8969" t="str">
            <v>CERCA COM MOURÕES DE CONCRETO, SEÇÃO "T" PONTA INCLINADA, 10X10 CM, ESPAÇAMENTO DE 2,5 M, CRAVADOS 0,5 M, COM 11 FIOS DE ARAME DE AÇO OVALADO 15X17 - FORNECIMENTO E INSTALAÇÃO. AF_05/2020</v>
          </cell>
          <cell r="C8969" t="str">
            <v>M</v>
          </cell>
          <cell r="D8969">
            <v>61.91</v>
          </cell>
          <cell r="E8969">
            <v>31.46</v>
          </cell>
          <cell r="F8969">
            <v>93.37</v>
          </cell>
        </row>
        <row r="8970">
          <cell r="A8970">
            <v>101199</v>
          </cell>
          <cell r="B8970" t="str">
            <v>CERCA COM MOURÕES DE CONCRETO, SEÇÃO "T" PONTA INCLINADA, 10X10CM, ESPAÇAMENTO DE 2,5M, CRAVADOS 0,5M, COM 11 FIOS DE ARAME MISTO - FORNECIMENTO E INSTALAÇÃO. AF_05/2020</v>
          </cell>
          <cell r="C8970" t="str">
            <v>M</v>
          </cell>
          <cell r="D8970">
            <v>62.92</v>
          </cell>
          <cell r="E8970">
            <v>31.46</v>
          </cell>
          <cell r="F8970">
            <v>94.38</v>
          </cell>
        </row>
        <row r="8971">
          <cell r="A8971">
            <v>101200</v>
          </cell>
          <cell r="B8971" t="str">
            <v>CERCA COM MOURÕES DE MADEIRA, 7,5X7,5 CM, ESPAÇAMENTO DE 2,5 M, ALTURA LIVRE DE 2 M, CRAVADOS 0,5 M, COM 4 FIOS DE ARAME FARPADO Nº 14 CLASSE 250 - FORNECIMENTO E INSTALAÇÃO. AF_05/2020</v>
          </cell>
          <cell r="C8971" t="str">
            <v>M</v>
          </cell>
          <cell r="D8971">
            <v>48.02</v>
          </cell>
          <cell r="E8971">
            <v>18.38</v>
          </cell>
          <cell r="F8971">
            <v>66.400000000000006</v>
          </cell>
        </row>
        <row r="8972">
          <cell r="A8972">
            <v>101201</v>
          </cell>
          <cell r="B8972" t="str">
            <v>CERCA COM MOURÕES DE MADEIRA, 7,5X7,5 CM, ESPAÇAMENTO DE 2,5 M, ALTURA LIVRE DE 2 M, CRAVADOS 0,5 M, COM 8 FIOS DE ARAME FARPADO Nº 14 CLASSE 250 - FORNECIMENTO E INSTALAÇÃO. AF_05/2020</v>
          </cell>
          <cell r="C8972" t="str">
            <v>M</v>
          </cell>
          <cell r="D8972">
            <v>56.87</v>
          </cell>
          <cell r="E8972">
            <v>23.87</v>
          </cell>
          <cell r="F8972">
            <v>80.739999999999995</v>
          </cell>
        </row>
        <row r="8973">
          <cell r="A8973">
            <v>101202</v>
          </cell>
          <cell r="B8973" t="str">
            <v>CERCA COM MOURÕES DE MADEIRA ROLIÇA, DIÂMETRO 11 CM, ESPAÇAMENTO DE 2,5 M, ALTURA LIVRE DE 1,7 M, CRAVADOS 0,5 M, COM 5 FIOS DE ARAME FARPADO Nº 14 CLASSE 250 - FORNECIMENTO E INSTALAÇÃO. AF_05/2020</v>
          </cell>
          <cell r="C8973" t="str">
            <v>M</v>
          </cell>
          <cell r="D8973">
            <v>24.79</v>
          </cell>
          <cell r="E8973">
            <v>19.760000000000002</v>
          </cell>
          <cell r="F8973">
            <v>44.55</v>
          </cell>
        </row>
        <row r="8974">
          <cell r="A8974">
            <v>101203</v>
          </cell>
          <cell r="B8974" t="str">
            <v>CERCA COM MOURÕES DE MADEIRA ROLIÇA, DIÂMETRO 11 CM, ESPAÇAMENTO DE 2,5 M, ALTURA LIVRE DE 1,7 M, CRAVADOS 0,5 M, COM 5 FIOS DE ARAME DE AÇO OVALADO 15X17 - FORNECIMENTO E INSTALAÇÃO. AF_05/2020</v>
          </cell>
          <cell r="C8974" t="str">
            <v>M</v>
          </cell>
          <cell r="D8974">
            <v>23.78</v>
          </cell>
          <cell r="E8974">
            <v>19.760000000000002</v>
          </cell>
          <cell r="F8974">
            <v>43.54</v>
          </cell>
        </row>
        <row r="8975">
          <cell r="A8975">
            <v>101204</v>
          </cell>
          <cell r="B8975" t="str">
            <v>CERCA COM MOURÕES DE MADEIRA ROLIÇA, DIÂMETRO 11 CM, ESPAÇAMENTO DE 2,5 M, ALTURA LIVRE DE 1,7 M, CRAVADOS 0,5 M, COM 5 FIOS DE ARAME MISTO - FORNECIMENTO E INSTALAÇÃO. AF_05/2020</v>
          </cell>
          <cell r="C8975" t="str">
            <v>M</v>
          </cell>
          <cell r="D8975">
            <v>24.18</v>
          </cell>
          <cell r="E8975">
            <v>19.760000000000002</v>
          </cell>
          <cell r="F8975">
            <v>43.94</v>
          </cell>
        </row>
        <row r="8976">
          <cell r="A8976">
            <v>101205</v>
          </cell>
          <cell r="B8976" t="str">
            <v>PORTÃO COM MOURÕES DE MADEIRA ROLIÇA, DIÂMETRO 11 CM, COM 5 FIOS DE ARAME FARPADO Nº 14 CLASSE 250, SEM DOBRADIÇAS - FORNECIMENTO E INSTALAÇÃO. AF_05/2020</v>
          </cell>
          <cell r="C8976" t="str">
            <v>M</v>
          </cell>
          <cell r="D8976">
            <v>24.79</v>
          </cell>
          <cell r="E8976">
            <v>19.760000000000002</v>
          </cell>
          <cell r="F8976">
            <v>44.55</v>
          </cell>
        </row>
        <row r="8977">
          <cell r="A8977">
            <v>98522</v>
          </cell>
          <cell r="B8977" t="str">
            <v>ALAMBRADO EM MOURÕES DE CONCRETO, COM TELA DE ARAME GALVANIZADO (INCLUSIVE MURETA EM CONCRETO). AF_05/2018</v>
          </cell>
          <cell r="C8977" t="str">
            <v>M</v>
          </cell>
          <cell r="D8977">
            <v>124.94</v>
          </cell>
          <cell r="E8977">
            <v>42.11</v>
          </cell>
          <cell r="F8977">
            <v>167.05</v>
          </cell>
        </row>
        <row r="8978">
          <cell r="A8978" t="str">
            <v>AUX2726</v>
          </cell>
          <cell r="B8978" t="str">
            <v>MURO DE PALITO DE CONCRETO H = 1,80 M - FORNEC. E INST.</v>
          </cell>
          <cell r="C8978" t="str">
            <v>M</v>
          </cell>
          <cell r="D8978">
            <v>258.47000000000003</v>
          </cell>
          <cell r="E8978">
            <v>36.299999999999997</v>
          </cell>
          <cell r="F8978">
            <v>294.77</v>
          </cell>
        </row>
        <row r="8979">
          <cell r="A8979" t="str">
            <v>AUX2727</v>
          </cell>
          <cell r="B8979" t="str">
            <v>MURO DE PALITO DE CONCRETO H = 2,00 M - FORNEC. E INST.</v>
          </cell>
          <cell r="C8979" t="str">
            <v>M</v>
          </cell>
          <cell r="D8979">
            <v>276.25</v>
          </cell>
          <cell r="E8979">
            <v>36.299999999999997</v>
          </cell>
          <cell r="F8979">
            <v>312.55</v>
          </cell>
        </row>
        <row r="8980">
          <cell r="A8980"/>
          <cell r="B8980" t="str">
            <v>CERCAS / MOURÕES EM MADEIRA</v>
          </cell>
          <cell r="C8980"/>
          <cell r="D8980"/>
          <cell r="E8980"/>
          <cell r="F8980"/>
        </row>
        <row r="8981">
          <cell r="A8981"/>
          <cell r="B8981" t="str">
            <v>ALAMBRADOS</v>
          </cell>
          <cell r="C8981"/>
          <cell r="D8981"/>
          <cell r="E8981"/>
          <cell r="F8981"/>
        </row>
        <row r="8982">
          <cell r="A8982">
            <v>102362</v>
          </cell>
          <cell r="B8982" t="str">
            <v>ALAMBRADO PARA QUADRA POLIESPORTIVA, ESTRUTURADO POR TUBOS DE ACO GALVANIZADO, (MONTANTES COM DIAMETRO 2", TRAVESSAS E ESCORAS COM DIÂMETRO 1 ¼), COM TELA DE ARAME GALVANIZADO, FIO 14 BWG E MALHA QUADRADA 5X5CM (EXCETO MURETA). AF_03/2021</v>
          </cell>
          <cell r="C8982" t="str">
            <v>M2</v>
          </cell>
          <cell r="D8982">
            <v>139.87</v>
          </cell>
          <cell r="E8982">
            <v>35.83</v>
          </cell>
          <cell r="F8982">
            <v>175.7</v>
          </cell>
        </row>
        <row r="8983">
          <cell r="A8983">
            <v>102363</v>
          </cell>
          <cell r="B8983" t="str">
            <v>ALAMBRADO PARA QUADRA POLIESPORTIVA, ESTRUTURADO POR TUBOS DE ACO GALVANIZADO, (MONTANTES COM DIAMETRO 2", TRAVESSAS E ESCORAS COM DIÂMETRO 1 ¼), COM TELA DE ARAME GALVANIZADO, FIO 12 BWG E MALHA QUADRADA 5X5CM (EXCETO MURETA). AF_03/2021</v>
          </cell>
          <cell r="C8983" t="str">
            <v>M2</v>
          </cell>
          <cell r="D8983">
            <v>151.99</v>
          </cell>
          <cell r="E8983">
            <v>35.520000000000003</v>
          </cell>
          <cell r="F8983">
            <v>187.51</v>
          </cell>
        </row>
        <row r="8984">
          <cell r="A8984">
            <v>102364</v>
          </cell>
          <cell r="B8984" t="str">
            <v>ALAMBRADO PARA QUADRA POLIESPORTIVA, ESTRUTURADO POR TUBOS DE ACO GALVANIZADO, (MONTANTES COM DIAMETRO 2", TRAVESSAS E ESCORAS COM DIÂMETRO 1 ¼), COM TELA DE ARAME GALVANIZADO, FIO 10 BWG E MALHA QUADRADA 5X5CM (EXCETO MURETA). AF_03/2021</v>
          </cell>
          <cell r="C8984" t="str">
            <v>M2</v>
          </cell>
          <cell r="D8984">
            <v>173.66</v>
          </cell>
          <cell r="E8984">
            <v>35.520000000000003</v>
          </cell>
          <cell r="F8984">
            <v>209.18</v>
          </cell>
        </row>
        <row r="8985">
          <cell r="A8985" t="str">
            <v>AUX3507</v>
          </cell>
          <cell r="B8985" t="str">
            <v>ALAMBRADO PARA QUADRA POLIESPORTIVA, ESTRUTURADO POR TUBOS DE AÇO GALVANIZADO ROSCÁVEIS, (VERTICAIS COM D= 2" E HORIZONTAIS COM D= 1. 1/2"). CONTÉM 3 LINHAS HORIZONTAIS (TOPO, INTERMED. COM H=2,10M E INFERIOR RENTE AO PISO). FECHAMENTO COM TELA DE ARAME GALVANIZADO, FIO 12 BWG E MALHA 8X8CM (SEM MURETA), CONTENDO 02 PORTÕES DE ACESSO (1,00M X 2,10M). FIXAÇÃO DAS VERTICAIS COM ESTACAS BROCA D=20CM, 2M DE PROFUNDIDADE. REFORÇO EM CADA FUNDO DO ALAMBRADO COM TIRANTE EM CABO DE AÇO 1/8", TRANÇADO NA TELA E ESTICADO, POR TRÁS DE CADA GOL.</v>
          </cell>
          <cell r="C8985" t="str">
            <v>M2</v>
          </cell>
          <cell r="D8985">
            <v>187.76</v>
          </cell>
          <cell r="E8985">
            <v>50.07</v>
          </cell>
          <cell r="F8985">
            <v>237.83</v>
          </cell>
        </row>
        <row r="8986">
          <cell r="A8986" t="str">
            <v>AUX1732</v>
          </cell>
          <cell r="B8986" t="str">
            <v>TELA GALVANIZADA PARA ALAMBRADO - MALHA 2" FIO 12</v>
          </cell>
          <cell r="C8986" t="str">
            <v>M2</v>
          </cell>
          <cell r="D8986">
            <v>52.68</v>
          </cell>
          <cell r="E8986">
            <v>27.23</v>
          </cell>
          <cell r="F8986">
            <v>79.91</v>
          </cell>
        </row>
        <row r="8987">
          <cell r="A8987" t="str">
            <v>AUX1733</v>
          </cell>
          <cell r="B8987" t="str">
            <v>TELA GALVANIZADA PARA ALAMBRADO - MALHA 2" FIO 14</v>
          </cell>
          <cell r="C8987" t="str">
            <v>M2</v>
          </cell>
          <cell r="D8987">
            <v>40.06</v>
          </cell>
          <cell r="E8987">
            <v>27.23</v>
          </cell>
          <cell r="F8987">
            <v>67.290000000000006</v>
          </cell>
        </row>
        <row r="8988">
          <cell r="A8988"/>
          <cell r="B8988" t="str">
            <v>GRADIS</v>
          </cell>
          <cell r="C8988"/>
          <cell r="D8988"/>
          <cell r="E8988"/>
          <cell r="F8988"/>
        </row>
        <row r="8989">
          <cell r="A8989" t="str">
            <v>AUX3508</v>
          </cell>
          <cell r="B8989" t="str">
            <v>PORTÃO NYLOFOR OU SIMILAR, 5,00X2,00M, AUTOMATIZADO COM CENTRAL TELEFÕNICA - FORNECIMENTO E MONTAGEM</v>
          </cell>
          <cell r="C8989" t="str">
            <v>UN</v>
          </cell>
          <cell r="D8989">
            <v>14150.27</v>
          </cell>
          <cell r="E8989">
            <v>583.21</v>
          </cell>
          <cell r="F8989">
            <v>14733.48</v>
          </cell>
        </row>
        <row r="8990">
          <cell r="A8990" t="str">
            <v>AUX1253</v>
          </cell>
          <cell r="B8990" t="str">
            <v>PORTÃO PIVOTANTE NYLOFOR, COMPOSTO DE QUADRO, PAINÉIS E ACESSÓRIOS COM PINTURA ELETROSTÁTICA COM TINTA POLIESTER, NAS CORES VERDE OU BRANCA, COM POSTE EM AÇO REVESTIDO, COR VERDE OU BRANCA - FORNECIMENTO E MONTAGEM</v>
          </cell>
          <cell r="C8990" t="str">
            <v>M2</v>
          </cell>
          <cell r="D8990">
            <v>618.35</v>
          </cell>
          <cell r="E8990">
            <v>0</v>
          </cell>
          <cell r="F8990">
            <v>618.35</v>
          </cell>
        </row>
        <row r="8991">
          <cell r="A8991" t="str">
            <v>AUX1254</v>
          </cell>
          <cell r="B8991" t="str">
            <v>PORTÃO DESLIZANTE NYLOFOR, COMPOSTO DE QUADRO, PAINÉIS E ACESSÓRIOS COM PINTURA ELETROSTÁTICA COM TINTA POLIESTER, NAS CORES VERDE OU BRANCA, COM POSTE EM AÇO REVESTIDO, COR VERDE OU BRANCA - FORNECIMENTO E MONTAGEM</v>
          </cell>
          <cell r="C8991" t="str">
            <v>M2</v>
          </cell>
          <cell r="D8991">
            <v>618.35</v>
          </cell>
          <cell r="E8991">
            <v>0</v>
          </cell>
          <cell r="F8991">
            <v>618.35</v>
          </cell>
        </row>
        <row r="8992">
          <cell r="A8992" t="str">
            <v>AUX3310</v>
          </cell>
          <cell r="B8992" t="str">
            <v>PORTÃO DESLIZANTE NYLOFOR (4,00 X 2,10)M, AUTOMATIZADO - FORNECIMENTO E MONTAGEM</v>
          </cell>
          <cell r="C8992" t="str">
            <v>UN</v>
          </cell>
          <cell r="D8992">
            <v>6990.87</v>
          </cell>
          <cell r="E8992">
            <v>583.21</v>
          </cell>
          <cell r="F8992">
            <v>7574.08</v>
          </cell>
        </row>
        <row r="8993">
          <cell r="A8993" t="str">
            <v>AUX3340</v>
          </cell>
          <cell r="B8993" t="str">
            <v>PORTÃO DESLIZANTE NYLOFOR (4,00 X 2,10)M, AUTOMATIZADO, COM CENTRAL TELEFÔNICA - FORNECIMENTO E MONTAGEM</v>
          </cell>
          <cell r="C8993" t="str">
            <v>UN</v>
          </cell>
          <cell r="D8993">
            <v>13160.91</v>
          </cell>
          <cell r="E8993">
            <v>583.21</v>
          </cell>
          <cell r="F8993">
            <v>13744.12</v>
          </cell>
        </row>
        <row r="8994">
          <cell r="A8994" t="str">
            <v>AUX3503</v>
          </cell>
          <cell r="B8994" t="str">
            <v>PORTÃO DESLIZANTE NYLOFOR (4,00 X 1,80)M, AUTOMATIZADO - FORNECIMENTO E MONTAGEM</v>
          </cell>
          <cell r="C8994" t="str">
            <v>UN</v>
          </cell>
          <cell r="D8994">
            <v>6248.85</v>
          </cell>
          <cell r="E8994">
            <v>583.21</v>
          </cell>
          <cell r="F8994">
            <v>6832.06</v>
          </cell>
        </row>
        <row r="8995">
          <cell r="A8995" t="str">
            <v>AUX3504</v>
          </cell>
          <cell r="B8995" t="str">
            <v>PORTÃO DESLIZANTE NYLOFOR (3,00 X 1,80)M, AUTOMATIZADO - FORNECIMENTO E MONTAGEM</v>
          </cell>
          <cell r="C8995" t="str">
            <v>UN</v>
          </cell>
          <cell r="D8995">
            <v>5135.82</v>
          </cell>
          <cell r="E8995">
            <v>583.21</v>
          </cell>
          <cell r="F8995">
            <v>5719.03</v>
          </cell>
        </row>
        <row r="8996">
          <cell r="A8996" t="str">
            <v>AUX1249</v>
          </cell>
          <cell r="B8996" t="str">
            <v>GRADIL NYLOFOR 3D OU SIMILAR, MALHA 20X5CM, FIO 5 MM 250X103 CM, PINTURA BRANCA,VERDE OU PRETA, INCLUSIVE POSTES E ACESSÓRIOS</v>
          </cell>
          <cell r="C8996" t="str">
            <v>M2</v>
          </cell>
          <cell r="D8996">
            <v>501.72</v>
          </cell>
          <cell r="E8996">
            <v>36.299999999999997</v>
          </cell>
          <cell r="F8996">
            <v>538.02</v>
          </cell>
        </row>
        <row r="8997">
          <cell r="A8997" t="str">
            <v>AUX1252</v>
          </cell>
          <cell r="B8997" t="str">
            <v>GRADIL NYLOFOR 3D OU SIMILAR, MALHA 20X5 CM, FIO 5 MM 250X153 CM, PINTURA BRANCA, VERDE OU PRETA, INCLUSIVE POSTES (SEÇÃO 60X40 E H=2,00 M) E ACESSÓRIOS</v>
          </cell>
          <cell r="C8997" t="str">
            <v>M2</v>
          </cell>
          <cell r="D8997">
            <v>212.38</v>
          </cell>
          <cell r="E8997">
            <v>36.299999999999997</v>
          </cell>
          <cell r="F8997">
            <v>248.68</v>
          </cell>
        </row>
        <row r="8998">
          <cell r="A8998" t="str">
            <v>AUX1251</v>
          </cell>
          <cell r="B8998" t="str">
            <v>GRADIL NYLOFOR 3D OU SIMILAR, MALHA 20X5 CM, FIO 5 MM 250X203 CM, PINTURA BRANCA, VERDE OU PRETA, INCLUSIVE POSTES (SEÇÃO 60X40 E H=2,60 M) E ACESSÓRIOS</v>
          </cell>
          <cell r="C8998" t="str">
            <v>M2</v>
          </cell>
          <cell r="D8998">
            <v>371.69</v>
          </cell>
          <cell r="E8998">
            <v>36.299999999999997</v>
          </cell>
          <cell r="F8998">
            <v>407.99</v>
          </cell>
        </row>
        <row r="8999">
          <cell r="A8999" t="str">
            <v>AUX1250</v>
          </cell>
          <cell r="B8999" t="str">
            <v>GRADIL NYLOFOR 3D OU SIMILAR, MALHA 20X5CM, FIO 5 MM 250X243 CM, PINTURA BRANCA,VERDE OU PRETA, INCLUSIVE POSTES (SEÇÃO 60X40 MM E H=3,20 M) E ACESSÓRIOS</v>
          </cell>
          <cell r="C8999" t="str">
            <v>M2</v>
          </cell>
          <cell r="D8999">
            <v>360.79</v>
          </cell>
          <cell r="E8999">
            <v>36.299999999999997</v>
          </cell>
          <cell r="F8999">
            <v>397.09</v>
          </cell>
        </row>
        <row r="9000">
          <cell r="A9000" t="str">
            <v>AUX3187</v>
          </cell>
          <cell r="B9000" t="str">
            <v>GRADIL NYLOFOR, MALHA 20X5CM, FIO 4,30MM 250X203 CM, COM FIXADORES DE POLIAMIDA EM POSTE (SEÇÃO 60X40 MM  E H=2,50 M) CHUMBADOS EM BASE DE CONCRETO (EXCLUSIVE ESTA), REVESTIDOS EM POLIESTER POR PROCESSO DE PINTURA ELETROSTÁTICA (GRADIL E POSTE), NAS CORES VERDE OU BRANCA - FORNECIMENTO E INSTALAÇÃO</v>
          </cell>
          <cell r="C9000" t="str">
            <v>M</v>
          </cell>
          <cell r="D9000">
            <v>288.79000000000002</v>
          </cell>
          <cell r="E9000">
            <v>30.5</v>
          </cell>
          <cell r="F9000">
            <v>319.29000000000002</v>
          </cell>
        </row>
        <row r="9001">
          <cell r="A9001"/>
          <cell r="B9001" t="str">
            <v>MUROS EM ALVENARIA</v>
          </cell>
          <cell r="C9001"/>
          <cell r="D9001"/>
          <cell r="E9001"/>
          <cell r="F9001"/>
        </row>
        <row r="9002">
          <cell r="A9002" t="str">
            <v>AUX2986</v>
          </cell>
          <cell r="B9002" t="str">
            <v>GUARDA-CORPO DE ALVENARIA H=1,10 M, COM PILARES 15X25CM A CADA 2,00 M, VIGA CINTA DE 15X10CM, (NÃO INCLUSO BALDRAME E ESTACA), INCLUSO REVESTIMENTO E PINTURA ACRÍLICA</v>
          </cell>
          <cell r="C9002" t="str">
            <v>M</v>
          </cell>
          <cell r="D9002">
            <v>342.89</v>
          </cell>
          <cell r="E9002">
            <v>216.14</v>
          </cell>
          <cell r="F9002">
            <v>559.03</v>
          </cell>
        </row>
        <row r="9003">
          <cell r="A9003" t="str">
            <v>AUX1440</v>
          </cell>
          <cell r="B9003" t="str">
            <v>PILAR 20X20CM, CA 20MPA, P/MURO DE DIVISA H=1,20M (PADRÃO 026)</v>
          </cell>
          <cell r="C9003" t="str">
            <v>UN</v>
          </cell>
          <cell r="D9003">
            <v>135.05000000000001</v>
          </cell>
          <cell r="E9003">
            <v>54.02</v>
          </cell>
          <cell r="F9003">
            <v>189.07</v>
          </cell>
        </row>
        <row r="9004">
          <cell r="A9004" t="str">
            <v>AUX1342</v>
          </cell>
          <cell r="B9004" t="str">
            <v>PILAR 20X20CM, CA 20MPA, P/MURO DE DIVISA H=2,00M (PADRÃO 026)</v>
          </cell>
          <cell r="C9004" t="str">
            <v>UN</v>
          </cell>
          <cell r="D9004">
            <v>212.9</v>
          </cell>
          <cell r="E9004">
            <v>86.95</v>
          </cell>
          <cell r="F9004">
            <v>299.85000000000002</v>
          </cell>
        </row>
        <row r="9005">
          <cell r="A9005" t="str">
            <v>AUX1947</v>
          </cell>
          <cell r="B9005" t="str">
            <v>PILAR 20X20CM, CA 20MPA, P/MURO DE DIVISA H=2,10M (PADRÃO 026)</v>
          </cell>
          <cell r="C9005" t="str">
            <v>UN</v>
          </cell>
          <cell r="D9005">
            <v>205.57</v>
          </cell>
          <cell r="E9005">
            <v>81.209999999999994</v>
          </cell>
          <cell r="F9005">
            <v>286.77999999999997</v>
          </cell>
        </row>
        <row r="9006">
          <cell r="A9006" t="str">
            <v>AUX2714</v>
          </cell>
          <cell r="B9006" t="str">
            <v>PILAR 20X20CM, CA 20MPA, P/MURO DE DIVISA H=2,20M (PADRÃO 026)</v>
          </cell>
          <cell r="C9006" t="str">
            <v>UN</v>
          </cell>
          <cell r="D9006">
            <v>231.46</v>
          </cell>
          <cell r="E9006">
            <v>94.86</v>
          </cell>
          <cell r="F9006">
            <v>326.32</v>
          </cell>
        </row>
        <row r="9007">
          <cell r="A9007" t="str">
            <v>AUX1341</v>
          </cell>
          <cell r="B9007" t="str">
            <v>PILAR 20X20CM, CA 20MPA, P/MURO DE DIVISA H=2,30M (PADRÃO 026)</v>
          </cell>
          <cell r="C9007" t="str">
            <v>UN</v>
          </cell>
          <cell r="D9007">
            <v>241.33</v>
          </cell>
          <cell r="E9007">
            <v>99.03</v>
          </cell>
          <cell r="F9007">
            <v>340.36</v>
          </cell>
        </row>
        <row r="9008">
          <cell r="A9008" t="str">
            <v>AUX1257</v>
          </cell>
          <cell r="B9008" t="str">
            <v>PILAR 20X20CM, CA 20MPA, P/MURO DE DIVISA H=2,50M (PADRÃO 026)</v>
          </cell>
          <cell r="C9008" t="str">
            <v>UN</v>
          </cell>
          <cell r="D9008">
            <v>243.88</v>
          </cell>
          <cell r="E9008">
            <v>97.48</v>
          </cell>
          <cell r="F9008">
            <v>341.36</v>
          </cell>
        </row>
        <row r="9009">
          <cell r="A9009" t="str">
            <v>AUX2716</v>
          </cell>
          <cell r="B9009" t="str">
            <v>VIGAS BALDRAME E SUPERIOR, 25X12CM, CA 20MPA E ALVENARIA EM TIJOLO FURADO 1/2 VEZ, SEM REVESTIMENTO, P/MURO DE DIVISA H=2M (PADRÃO 026), INCL. ESCAVAÇÃO, LASTRO DE CONCRETO E REATERRO</v>
          </cell>
          <cell r="C9009" t="str">
            <v>M</v>
          </cell>
          <cell r="D9009">
            <v>347.89</v>
          </cell>
          <cell r="E9009">
            <v>224.96</v>
          </cell>
          <cell r="F9009">
            <v>572.85</v>
          </cell>
        </row>
        <row r="9010">
          <cell r="A9010" t="str">
            <v>AUX1948</v>
          </cell>
          <cell r="B9010" t="str">
            <v>VIGAS BALDRAME E SUPERIOR, 25X12CM, CA 20MPA E ALVENARIA EM TIJOLO FURADO 1/2 VEZ, SEM REVESTIMENTO, P/MURO DE DIVISA H=2,1M (PADRÃO 026), INCL. ESCAVAÇÃO, LASTRO DE CONCRETO E REATERRO</v>
          </cell>
          <cell r="C9010" t="str">
            <v>M</v>
          </cell>
          <cell r="D9010">
            <v>353.8</v>
          </cell>
          <cell r="E9010">
            <v>231.37</v>
          </cell>
          <cell r="F9010">
            <v>585.16999999999996</v>
          </cell>
        </row>
        <row r="9011">
          <cell r="A9011" t="str">
            <v>AUX2715</v>
          </cell>
          <cell r="B9011" t="str">
            <v>VIGAS BALDRAME E SUPERIOR, 25X12CM, CA 20MPA E ALVENARIA EM TIJOLO FURADO 1/2 VEZ, SEM REVESTIMENTO, P/MURO DE DIVISA H=2,2M (PADRÃO 026), INCL. ESCAVAÇÃO, LASTRO DE CONCRETO E REATERRO</v>
          </cell>
          <cell r="C9011" t="str">
            <v>M</v>
          </cell>
          <cell r="D9011">
            <v>359.71</v>
          </cell>
          <cell r="E9011">
            <v>237.78</v>
          </cell>
          <cell r="F9011">
            <v>597.49</v>
          </cell>
        </row>
        <row r="9012">
          <cell r="A9012" t="str">
            <v>AUX2717</v>
          </cell>
          <cell r="B9012" t="str">
            <v>VIGAS BALDRAME E SUPERIOR, 25X12CM, CA 20MPA E ALVENARIA EM TIJOLO FURADO 1/2 VEZ, SEM REVESTIMENTO, P/MURO DE DIVISA H=2,3M (PADRÃO 026), INCL. ESCAVAÇÃO, LASTRO DE CONCRETO E REATERRO</v>
          </cell>
          <cell r="C9012" t="str">
            <v>M</v>
          </cell>
          <cell r="D9012">
            <v>365.61</v>
          </cell>
          <cell r="E9012">
            <v>244.2</v>
          </cell>
          <cell r="F9012">
            <v>609.80999999999995</v>
          </cell>
        </row>
        <row r="9013">
          <cell r="A9013" t="str">
            <v>AUX1949</v>
          </cell>
          <cell r="B9013" t="str">
            <v>VIGAS BALDRAME E SUPERIOR, 25X12CM, CA 20MPA E ALVENARIA EM TIJOLO FURADO 1/2 VEZ, SEM REVESTIMENTO, P/MURO DE DIVISA H=2,5M (PADRÃO 026), INCL. ESCAVAÇÃO, LASTRO DE CONCRETO E REATERRO</v>
          </cell>
          <cell r="C9013" t="str">
            <v>M</v>
          </cell>
          <cell r="D9013">
            <v>377.43</v>
          </cell>
          <cell r="E9013">
            <v>257.02</v>
          </cell>
          <cell r="F9013">
            <v>634.45000000000005</v>
          </cell>
        </row>
        <row r="9014">
          <cell r="A9014" t="str">
            <v>AUX3618</v>
          </cell>
          <cell r="B9014" t="str">
            <v>VIGAS BALDRAME E SUPERIOR, 25X12CM, CA 20MPA E ALVENARIA DE BLOCO DE CONCRETO, SEM REVESTIMENTO, P/MURO DE DIVISA H=2M (PADRÃO 026), INCL. ESCAVAÇÃO, LASTRO DE CONCRETO E REATERRO</v>
          </cell>
          <cell r="C9014" t="str">
            <v>M</v>
          </cell>
          <cell r="D9014">
            <v>372.64</v>
          </cell>
          <cell r="E9014">
            <v>173.4</v>
          </cell>
          <cell r="F9014">
            <v>546.04</v>
          </cell>
        </row>
        <row r="9015">
          <cell r="A9015" t="str">
            <v>AUX2718</v>
          </cell>
          <cell r="B9015" t="str">
            <v>VIGA BALDRAME, 25X12CM, CA 20MPA, P/MURO DE DIVISA (PADRÃO 026), INCL. ESCAVAÇÃO, LASTRO DE CONCRETO E REATERRO</v>
          </cell>
          <cell r="C9015" t="str">
            <v>M</v>
          </cell>
          <cell r="D9015">
            <v>103.05</v>
          </cell>
          <cell r="E9015">
            <v>56.42</v>
          </cell>
          <cell r="F9015">
            <v>159.47</v>
          </cell>
        </row>
        <row r="9016">
          <cell r="A9016" t="str">
            <v>AUX2719</v>
          </cell>
          <cell r="B9016" t="str">
            <v>VIGA SUPERIOR, 25X12CM, CA 20MPA E ALVENARIA EM TIJOLO FURADO 1/2 VEZ, SEM REVESTIMENTO, P/MURO DE DIVISA H=1,2M (PADRÃO 026)</v>
          </cell>
          <cell r="C9016" t="str">
            <v>M</v>
          </cell>
          <cell r="D9016">
            <v>198.17</v>
          </cell>
          <cell r="E9016">
            <v>118.31</v>
          </cell>
          <cell r="F9016">
            <v>316.48</v>
          </cell>
        </row>
        <row r="9017">
          <cell r="A9017" t="str">
            <v>AUX2720</v>
          </cell>
          <cell r="B9017" t="str">
            <v>VIGA SUPERIOR, 25X12CM, CA 20MPA E ALVENARIA EM TIJOLO FURADO 1/2 VEZ, SEM REVESTIMENTO, P/MURO DE DIVISA H=2M (PADRÃO 026)</v>
          </cell>
          <cell r="C9017" t="str">
            <v>M</v>
          </cell>
          <cell r="D9017">
            <v>245.42</v>
          </cell>
          <cell r="E9017">
            <v>169.62</v>
          </cell>
          <cell r="F9017">
            <v>415.04</v>
          </cell>
        </row>
        <row r="9018">
          <cell r="A9018" t="str">
            <v>AUX2721</v>
          </cell>
          <cell r="B9018" t="str">
            <v>VIGA SUPERIOR, 25X12CM, CA 20MPA E ALVENARIA EM TIJOLO FURADO 1/2 VEZ, SEM REVESTIMENTO, P/MURO DE DIVISA H=2,3M (PADRÃO 026)</v>
          </cell>
          <cell r="C9018" t="str">
            <v>M</v>
          </cell>
          <cell r="D9018">
            <v>263.14</v>
          </cell>
          <cell r="E9018">
            <v>188.86</v>
          </cell>
          <cell r="F9018">
            <v>452</v>
          </cell>
        </row>
        <row r="9019">
          <cell r="A9019" t="str">
            <v>AUX2722</v>
          </cell>
          <cell r="B9019" t="str">
            <v>VIGA SUPERIOR, 25X12CM, CA 20MPA E ALVENARIA EM TIJOLO FURADO 1/2 VEZ, SEM REVESTIMENTO, P/MURO DE DIVISA H=2,5M (PADRÃO 026)</v>
          </cell>
          <cell r="C9019" t="str">
            <v>M</v>
          </cell>
          <cell r="D9019">
            <v>274.95999999999998</v>
          </cell>
          <cell r="E9019">
            <v>201.68</v>
          </cell>
          <cell r="F9019">
            <v>476.64</v>
          </cell>
        </row>
        <row r="9020">
          <cell r="A9020"/>
          <cell r="B9020" t="str">
            <v>CONTENÇÕES</v>
          </cell>
          <cell r="C9020"/>
          <cell r="D9020"/>
          <cell r="E9020"/>
          <cell r="F9020"/>
        </row>
        <row r="9021">
          <cell r="A9021"/>
          <cell r="B9021" t="str">
            <v>MUROS DE ARRIMO</v>
          </cell>
          <cell r="C9021"/>
          <cell r="D9021"/>
          <cell r="E9021"/>
          <cell r="F9021"/>
        </row>
        <row r="9022">
          <cell r="A9022"/>
          <cell r="B9022" t="str">
            <v>MURETA GUIA</v>
          </cell>
          <cell r="C9022"/>
          <cell r="D9022"/>
          <cell r="E9022"/>
          <cell r="F9022"/>
        </row>
        <row r="9023">
          <cell r="A9023" t="str">
            <v>AUX3509</v>
          </cell>
          <cell r="B9023" t="str">
            <v>EXECUÇÃO DE MURETA EM CONCRETO ARMADO, COM 15 CM DE ESPESSURA E 35 CM DE ALTURA.</v>
          </cell>
          <cell r="C9023" t="str">
            <v>M</v>
          </cell>
          <cell r="D9023">
            <v>115.82</v>
          </cell>
          <cell r="E9023">
            <v>69.36</v>
          </cell>
          <cell r="F9023">
            <v>185.18</v>
          </cell>
        </row>
        <row r="9024">
          <cell r="A9024">
            <v>98655</v>
          </cell>
          <cell r="B9024" t="str">
            <v>EXECUÇÃO DE MURETA GUIA PARA CONTENÇÃO/ FUNDAÇÃO COM 30 CM DE ESPESSURA. AF_06/2018</v>
          </cell>
          <cell r="C9024" t="str">
            <v>M</v>
          </cell>
          <cell r="D9024">
            <v>466.27</v>
          </cell>
          <cell r="E9024">
            <v>157.24</v>
          </cell>
          <cell r="F9024">
            <v>623.51</v>
          </cell>
        </row>
        <row r="9025">
          <cell r="A9025">
            <v>98656</v>
          </cell>
          <cell r="B9025" t="str">
            <v>EXECUÇÃO DE MURETA GUIA PARA CONTENÇÃO/ FUNDAÇÃO COM 40 CM DE ESPESSURA. AF_06/2018</v>
          </cell>
          <cell r="C9025" t="str">
            <v>M</v>
          </cell>
          <cell r="D9025">
            <v>474.13</v>
          </cell>
          <cell r="E9025">
            <v>158.62</v>
          </cell>
          <cell r="F9025">
            <v>632.75</v>
          </cell>
        </row>
        <row r="9026">
          <cell r="A9026">
            <v>98657</v>
          </cell>
          <cell r="B9026" t="str">
            <v>EXECUÇÃO DE MURETA GUIA PARA CONTENÇÃO/ FUNDAÇÃO COM 50 CM DE ESPESSURA. AF_06/2018</v>
          </cell>
          <cell r="C9026" t="str">
            <v>M</v>
          </cell>
          <cell r="D9026">
            <v>481.99</v>
          </cell>
          <cell r="E9026">
            <v>159.99</v>
          </cell>
          <cell r="F9026">
            <v>641.98</v>
          </cell>
        </row>
        <row r="9027">
          <cell r="A9027">
            <v>98658</v>
          </cell>
          <cell r="B9027" t="str">
            <v>EXECUÇÃO DE MURETA GUIA PARA CONTENÇÃO/ FUNDAÇÃO COM 60 CM DE ESPESSURA. AF_06/2018</v>
          </cell>
          <cell r="C9027" t="str">
            <v>M</v>
          </cell>
          <cell r="D9027">
            <v>489.84</v>
          </cell>
          <cell r="E9027">
            <v>161.38</v>
          </cell>
          <cell r="F9027">
            <v>651.22</v>
          </cell>
        </row>
        <row r="9028">
          <cell r="A9028">
            <v>98659</v>
          </cell>
          <cell r="B9028" t="str">
            <v>EXECUÇÃO DE MURETA GUIA PARA CONTENÇÃO/ FUNDAÇÃO COM 80 CM DE ESPESSURA. AF_06/2018</v>
          </cell>
          <cell r="C9028" t="str">
            <v>M</v>
          </cell>
          <cell r="D9028">
            <v>505.56</v>
          </cell>
          <cell r="E9028">
            <v>164.12</v>
          </cell>
          <cell r="F9028">
            <v>669.68</v>
          </cell>
        </row>
        <row r="9029">
          <cell r="A9029"/>
          <cell r="B9029" t="str">
            <v>CONTENÇÃO PERFIL PRANCHADO COM PRANCHÃO DE MADEIRA</v>
          </cell>
          <cell r="C9029"/>
          <cell r="D9029"/>
          <cell r="E9029"/>
          <cell r="F9029"/>
        </row>
        <row r="9030">
          <cell r="A9030">
            <v>100332</v>
          </cell>
          <cell r="B9030" t="str">
            <v>CONTENÇÃO EM PERFIL PRANCHADO COM PRANCHÃO DE MADEIRA, PERFIS ESPAÇADOS A 1,5 M PARA 1 SUBSOLO. AF_07/2019</v>
          </cell>
          <cell r="C9030" t="str">
            <v>M2</v>
          </cell>
          <cell r="D9030">
            <v>856.02</v>
          </cell>
          <cell r="E9030">
            <v>61.93</v>
          </cell>
          <cell r="F9030">
            <v>917.95</v>
          </cell>
        </row>
        <row r="9031">
          <cell r="A9031">
            <v>100333</v>
          </cell>
          <cell r="B9031" t="str">
            <v>CONTENÇÃO EM PERFIL PRANCHADO COM PRANCHÃO DE MADEIRA, PERFIS ESPAÇADOS A 1,5 M PARA 2 OU MAIS SUBSOLOS. AF_07/2019</v>
          </cell>
          <cell r="C9031" t="str">
            <v>M2</v>
          </cell>
          <cell r="D9031">
            <v>506.96</v>
          </cell>
          <cell r="E9031">
            <v>47.04</v>
          </cell>
          <cell r="F9031">
            <v>554</v>
          </cell>
        </row>
        <row r="9032">
          <cell r="A9032">
            <v>100334</v>
          </cell>
          <cell r="B9032" t="str">
            <v>CONTENÇÃO EM PERFIL PRANCHADO COM PRANCHÃO DE MADEIRA, PERFIS ESPAÇADOS A 2 M PARA 1 SUBSOLO. AF_07/2019</v>
          </cell>
          <cell r="C9032" t="str">
            <v>M2</v>
          </cell>
          <cell r="D9032">
            <v>668.07</v>
          </cell>
          <cell r="E9032">
            <v>52.59</v>
          </cell>
          <cell r="F9032">
            <v>720.66</v>
          </cell>
        </row>
        <row r="9033">
          <cell r="A9033">
            <v>100335</v>
          </cell>
          <cell r="B9033" t="str">
            <v>CONTENÇÃO EM PERFIL PRANCHADO COM PRANCHÃO DE MADEIRA, PERFIS ESPAÇADOS A 2 M PARA 2 OU MAIS SUBSOLOS. AF_07/2019</v>
          </cell>
          <cell r="C9033" t="str">
            <v>M2</v>
          </cell>
          <cell r="D9033">
            <v>406.27</v>
          </cell>
          <cell r="E9033">
            <v>41.42</v>
          </cell>
          <cell r="F9033">
            <v>447.69</v>
          </cell>
        </row>
        <row r="9034">
          <cell r="A9034"/>
          <cell r="B9034" t="str">
            <v>CONTENÇÃO CORTINA DE ESTACAS</v>
          </cell>
          <cell r="C9034"/>
          <cell r="D9034"/>
          <cell r="E9034"/>
          <cell r="F9034"/>
        </row>
        <row r="9035">
          <cell r="A9035">
            <v>98615</v>
          </cell>
          <cell r="B9035" t="str">
            <v>CONTENÇÃO EM CORTINA COM ESTACAS ESPAÇADAS COM 30 CM DE DIÂMETRO E PROFUNDIDADE MENOR OU IGUAL A 10 M. AF_06/2018</v>
          </cell>
          <cell r="C9035" t="str">
            <v>M2</v>
          </cell>
          <cell r="D9035">
            <v>123.16</v>
          </cell>
          <cell r="E9035">
            <v>14.77</v>
          </cell>
          <cell r="F9035">
            <v>137.93</v>
          </cell>
        </row>
        <row r="9036">
          <cell r="A9036">
            <v>98616</v>
          </cell>
          <cell r="B9036" t="str">
            <v>CONTENÇÃO EM CORTINA COM ESTACAS ESPAÇADAS COM 30 CM DE DIÂMETRO E PROFUNDIDADE MAIOR QUE 10 M E MENOR OU IGUAL A 15 M. AF_06/2018</v>
          </cell>
          <cell r="C9036" t="str">
            <v>M2</v>
          </cell>
          <cell r="D9036">
            <v>95.55</v>
          </cell>
          <cell r="E9036">
            <v>9.43</v>
          </cell>
          <cell r="F9036">
            <v>104.98</v>
          </cell>
        </row>
        <row r="9037">
          <cell r="A9037">
            <v>98617</v>
          </cell>
          <cell r="B9037" t="str">
            <v>CONTENÇÃO EM CORTINA COM ESTACAS ESPAÇADAS COM 30 CM DE DIÂMETRO E PROFUNDIDADE MAIOR QUE 15 M. AF_06/2018</v>
          </cell>
          <cell r="C9037" t="str">
            <v>M2</v>
          </cell>
          <cell r="D9037">
            <v>88.42</v>
          </cell>
          <cell r="E9037">
            <v>7.41</v>
          </cell>
          <cell r="F9037">
            <v>95.83</v>
          </cell>
        </row>
        <row r="9038">
          <cell r="A9038">
            <v>98618</v>
          </cell>
          <cell r="B9038" t="str">
            <v>CONTENÇÃO EM CORTINA COM ESTACAS ESPAÇADAS COM 40 CM DE DIÂMETRO E PROFUNDIDADE MENOR OU IGUAL A 10 M. AF_06/2018</v>
          </cell>
          <cell r="C9038" t="str">
            <v>M2</v>
          </cell>
          <cell r="D9038">
            <v>121.31</v>
          </cell>
          <cell r="E9038">
            <v>10.89</v>
          </cell>
          <cell r="F9038">
            <v>132.19999999999999</v>
          </cell>
        </row>
        <row r="9039">
          <cell r="A9039">
            <v>98619</v>
          </cell>
          <cell r="B9039" t="str">
            <v>CONTENÇÃO EM CORTINA COM ESTACAS ESPAÇADAS COM 40 CM DE DIÂMETRO E PROFUNDIDADE MAIOR QUE 10 M E MENOR OU IGUAL A 15 M. AF_06/2018</v>
          </cell>
          <cell r="C9039" t="str">
            <v>M2</v>
          </cell>
          <cell r="D9039">
            <v>110.52</v>
          </cell>
          <cell r="E9039">
            <v>7.84</v>
          </cell>
          <cell r="F9039">
            <v>118.36</v>
          </cell>
        </row>
        <row r="9040">
          <cell r="A9040">
            <v>98620</v>
          </cell>
          <cell r="B9040" t="str">
            <v>CONTENÇÃO EM CORTINA COM ESTACAS ESPAÇADAS COM 40 CM DE DIÂMETRO E PROFUNDIDADE MAIOR QUE 15 M. AF_06/2018</v>
          </cell>
          <cell r="C9040" t="str">
            <v>M2</v>
          </cell>
          <cell r="D9040">
            <v>105.07</v>
          </cell>
          <cell r="E9040">
            <v>6.31</v>
          </cell>
          <cell r="F9040">
            <v>111.38</v>
          </cell>
        </row>
        <row r="9041">
          <cell r="A9041">
            <v>98621</v>
          </cell>
          <cell r="B9041" t="str">
            <v>CONTENÇÃO EM CORTINA COM ESTACAS ESPAÇADAS COM 50 CM DE DIÂMETRO E PROFUNDIDADE MENOR OU IGUAL A 10 M. AF_06/2018</v>
          </cell>
          <cell r="C9041" t="str">
            <v>M2</v>
          </cell>
          <cell r="D9041">
            <v>137.78</v>
          </cell>
          <cell r="E9041">
            <v>9.51</v>
          </cell>
          <cell r="F9041">
            <v>147.29</v>
          </cell>
        </row>
        <row r="9042">
          <cell r="A9042">
            <v>98622</v>
          </cell>
          <cell r="B9042" t="str">
            <v>CONTENÇÃO EM CORTINA COM ESTACAS ESPAÇADAS COM 50 CM DE DIÂMETRO E PROFUNDIDADE MAIOR QUE 10 M E MENOR OU IGUAL A 15 M. AF_06/2018</v>
          </cell>
          <cell r="C9042" t="str">
            <v>M2</v>
          </cell>
          <cell r="D9042">
            <v>129.1</v>
          </cell>
          <cell r="E9042">
            <v>7.07</v>
          </cell>
          <cell r="F9042">
            <v>136.16999999999999</v>
          </cell>
        </row>
        <row r="9043">
          <cell r="A9043">
            <v>98623</v>
          </cell>
          <cell r="B9043" t="str">
            <v>CONTENÇÃO EM CORTINA COM ESTACAS ESPAÇADAS COM 50 CM DE DIÂMETRO E PROFUNDIDADE MAIOR QUE 15 M. AF_06/2018</v>
          </cell>
          <cell r="C9043" t="str">
            <v>M2</v>
          </cell>
          <cell r="D9043">
            <v>124.68</v>
          </cell>
          <cell r="E9043">
            <v>5.84</v>
          </cell>
          <cell r="F9043">
            <v>130.52000000000001</v>
          </cell>
        </row>
        <row r="9044">
          <cell r="A9044">
            <v>98624</v>
          </cell>
          <cell r="B9044" t="str">
            <v>CONTENÇÃO EM CORTINA COM ESTACAS ESPAÇADAS COM 60 CM DE DIÂMETRO E PROFUNDIDADE MENOR OU IGUAL A 10 M. AF_06/2018</v>
          </cell>
          <cell r="C9044" t="str">
            <v>M2</v>
          </cell>
          <cell r="D9044">
            <v>155.57</v>
          </cell>
          <cell r="E9044">
            <v>8.75</v>
          </cell>
          <cell r="F9044">
            <v>164.32</v>
          </cell>
        </row>
        <row r="9045">
          <cell r="A9045">
            <v>98625</v>
          </cell>
          <cell r="B9045" t="str">
            <v>CONTENÇÃO EM CORTINA COM ESTACAS ESPAÇADAS COM 60 CM DE DIÂMETRO E PROFUNDIDADE MAIOR QUE 10 M E MENOR OU IGUAL A 15 M. AF_06/2018</v>
          </cell>
          <cell r="C9045" t="str">
            <v>M2</v>
          </cell>
          <cell r="D9045">
            <v>148.27000000000001</v>
          </cell>
          <cell r="E9045">
            <v>6.69</v>
          </cell>
          <cell r="F9045">
            <v>154.96</v>
          </cell>
        </row>
        <row r="9046">
          <cell r="A9046">
            <v>98626</v>
          </cell>
          <cell r="B9046" t="str">
            <v>CONTENÇÃO EM CORTINA COM ESTACAS ESPAÇADAS COM 60 CM DE DIÂMETRO E PROFUNDIDADE MAIOR QUE 15 M. AF_06/2018</v>
          </cell>
          <cell r="C9046" t="str">
            <v>M2</v>
          </cell>
          <cell r="D9046">
            <v>144.44999999999999</v>
          </cell>
          <cell r="E9046">
            <v>5.68</v>
          </cell>
          <cell r="F9046">
            <v>150.13</v>
          </cell>
        </row>
        <row r="9047">
          <cell r="A9047"/>
          <cell r="B9047" t="str">
            <v>ENROCAMENTO</v>
          </cell>
          <cell r="C9047"/>
          <cell r="D9047"/>
          <cell r="E9047"/>
          <cell r="F9047"/>
        </row>
        <row r="9048">
          <cell r="A9048"/>
          <cell r="B9048" t="str">
            <v>GABIÕES</v>
          </cell>
          <cell r="C9048"/>
          <cell r="D9048"/>
          <cell r="E9048"/>
          <cell r="F9048"/>
        </row>
        <row r="9049">
          <cell r="A9049">
            <v>92743</v>
          </cell>
          <cell r="B9049" t="str">
            <v>MURO DE GABIÃO, ENCHIMENTO COM PEDRA DE MÃO TIPO RACHÃO, DE GRAVIDADE, COM GAIOLAS DE COMPRIMENTO IGUAL A 2 M, PARA MUROS COM ALTURA MENOR OU IGUAL A 4 M  FORNECIMENTO E EXECUÇÃO. AF_12/2015</v>
          </cell>
          <cell r="C9049" t="str">
            <v>M3</v>
          </cell>
          <cell r="D9049">
            <v>530.54999999999995</v>
          </cell>
          <cell r="E9049">
            <v>111.59</v>
          </cell>
          <cell r="F9049">
            <v>642.14</v>
          </cell>
        </row>
        <row r="9050">
          <cell r="A9050">
            <v>92744</v>
          </cell>
          <cell r="B9050" t="str">
            <v>MURO DE GABIÃO, ENCHIMENTO COM PEDRA DE MÃO TIPO RACHÃO, DE GRAVIDADE, COM GAIOLAS DE COMPRIMENTO IGUAL A 5 M, PARA MUROS COM ALTURA MENOR OU IGUAL A 4 M  FORNECIMENTO E EXECUÇÃO. AF_12/2015</v>
          </cell>
          <cell r="C9050" t="str">
            <v>M3</v>
          </cell>
          <cell r="D9050">
            <v>550.28</v>
          </cell>
          <cell r="E9050">
            <v>53.89</v>
          </cell>
          <cell r="F9050">
            <v>604.16999999999996</v>
          </cell>
        </row>
        <row r="9051">
          <cell r="A9051">
            <v>92745</v>
          </cell>
          <cell r="B9051" t="str">
            <v>MURO DE GABIÃO, ENCHIMENTO COM PEDRA DE MÃO TIPO RACHÃO, DE GRAVIDADE, COM GAIOLAS DE COMPRIMENTO IGUAL A 2 M, PARA MUROS COM ALTURA MAIOR QUE 4 M E MENOR OU IGUAL A 6 M  FORNECIMENTO E EXECUÇÃO. AF_12/2015</v>
          </cell>
          <cell r="C9051" t="str">
            <v>M3</v>
          </cell>
          <cell r="D9051">
            <v>672.18</v>
          </cell>
          <cell r="E9051">
            <v>134.29</v>
          </cell>
          <cell r="F9051">
            <v>806.47</v>
          </cell>
        </row>
        <row r="9052">
          <cell r="A9052">
            <v>92746</v>
          </cell>
          <cell r="B9052" t="str">
            <v>MURO DE GABIÃO, ENCHIMENTO COM PEDRA DE MÃO TIPO RACHÃO, DE GRAVIDADE, COM GAIOLAS DE COMPRIMENTO IGUAL A 5 M, PARA MUROS COM ALTURA MAIOR QUE 4 M E MENOR OU IGUAL A 6 M   FORNECIMENTO E EXECUÇÃO. AF_12/2015</v>
          </cell>
          <cell r="C9052" t="str">
            <v>M3</v>
          </cell>
          <cell r="D9052">
            <v>651.04999999999995</v>
          </cell>
          <cell r="E9052">
            <v>75.819999999999993</v>
          </cell>
          <cell r="F9052">
            <v>726.87</v>
          </cell>
        </row>
        <row r="9053">
          <cell r="A9053">
            <v>92747</v>
          </cell>
          <cell r="B9053" t="str">
            <v>MURO DE GABIÃO, ENCHIMENTO COM PEDRA DE MÃO TIPO RACHÃO, DE GRAVIDADE, COM GAIOLAS DE COMPRIMENTO IGUAL A 2 M, PARA MUROS COM ALTURA MAIOR QUE 6 M E MENOR OU IGUAL A 10 M   FORNECIMENTO E EXECUÇÃO. AF_12/2015</v>
          </cell>
          <cell r="C9053" t="str">
            <v>M3</v>
          </cell>
          <cell r="D9053">
            <v>752.49</v>
          </cell>
          <cell r="E9053">
            <v>147.41999999999999</v>
          </cell>
          <cell r="F9053">
            <v>899.91</v>
          </cell>
        </row>
        <row r="9054">
          <cell r="A9054">
            <v>92748</v>
          </cell>
          <cell r="B9054" t="str">
            <v>MURO DE GABIÃO, ENCHIMENTO COM PEDRA DE MÃO TIPO RACHÃO, DE GRAVIDADE, COM GAIOLAS DE COMPRIMENTO IGUAL A 5 M, PARA MUROS COM ALTURA MAIOR QUE 6 M E MENOR OU IGUAL A 10 M FORNECIMENTO E EXECUÇÃO. AF_12/2015</v>
          </cell>
          <cell r="C9054" t="str">
            <v>M3</v>
          </cell>
          <cell r="D9054">
            <v>708.24</v>
          </cell>
          <cell r="E9054">
            <v>88.82</v>
          </cell>
          <cell r="F9054">
            <v>797.06</v>
          </cell>
        </row>
        <row r="9055">
          <cell r="A9055">
            <v>92749</v>
          </cell>
          <cell r="B9055" t="str">
            <v>MURO DE GABIÃO, ENCHIMENTO COM PEDRA DE MÃO TIPO RACHÃO, COM SOLO REFORÇADO, PARA MUROS COM ALTURA MENOR OU IGUAL A 4 M   FORNECIMENTO E EXECUÇÃO. AF_12/2015</v>
          </cell>
          <cell r="C9055" t="str">
            <v>M3</v>
          </cell>
          <cell r="D9055">
            <v>821.5</v>
          </cell>
          <cell r="E9055">
            <v>110.33</v>
          </cell>
          <cell r="F9055">
            <v>931.83</v>
          </cell>
        </row>
        <row r="9056">
          <cell r="A9056">
            <v>92750</v>
          </cell>
          <cell r="B9056" t="str">
            <v>MURO DE GABIÃO, ENCHIMENTO COM PEDRA DE MÃO TIPO RACHÃO, COM SOLO REFORÇADO, PARA MUROS COM ALTURA MAIOR QUE 4 M E MENOR OU IGUAL A 12 M   FORNECIMENTO E EXECUÇÃO. AF_12/2015</v>
          </cell>
          <cell r="C9056" t="str">
            <v>M3</v>
          </cell>
          <cell r="D9056">
            <v>1476.3</v>
          </cell>
          <cell r="E9056">
            <v>151.69</v>
          </cell>
          <cell r="F9056">
            <v>1627.99</v>
          </cell>
        </row>
        <row r="9057">
          <cell r="A9057">
            <v>92751</v>
          </cell>
          <cell r="B9057" t="str">
            <v>MURO DE GABIÃO, ENCHIMENTO COM PEDRA DE MÃO TIPO RACHÃO, COM SOLO REFORÇADO, PARA MUROS COM ALTURA MAIOR QUE 12 M E MENOR OU IGUAL A 20 M    FORNECIMENTO E EXECUÇÃO. AF_12/2015</v>
          </cell>
          <cell r="C9057" t="str">
            <v>M3</v>
          </cell>
          <cell r="D9057">
            <v>1857.15</v>
          </cell>
          <cell r="E9057">
            <v>174.96</v>
          </cell>
          <cell r="F9057">
            <v>2032.11</v>
          </cell>
        </row>
        <row r="9058">
          <cell r="A9058">
            <v>92752</v>
          </cell>
          <cell r="B9058" t="str">
            <v>MURO DE GABIÃO, ENCHIMENTO COM PEDRA DE MÃO TIPO RACHÃO, COM SOLO REFORÇADO, PARA MUROS COM ALTURA MAIOR QUE 20 M E MENOR OU IGUAL A 28 M   FORNECIMENTO E EXECUÇÃO. AF_12/2015</v>
          </cell>
          <cell r="C9058" t="str">
            <v>M3</v>
          </cell>
          <cell r="D9058">
            <v>2237.06</v>
          </cell>
          <cell r="E9058">
            <v>197.47</v>
          </cell>
          <cell r="F9058">
            <v>2434.5300000000002</v>
          </cell>
        </row>
        <row r="9059">
          <cell r="A9059">
            <v>92753</v>
          </cell>
          <cell r="B9059" t="str">
            <v>MURO DE GABIÃO, ENCHIMENTO COM RESÍDUO DE CONSTRUÇÃO E DEMOLIÇÃO, DE GRAVIDADE, COM GAIOLA TRAPEZOIDAL DE COMPRIMENTO IGUAL A 2 M, PARA MUROS COM ALTURA MENOR OU IGUAL A 2 M   FORNECIMENTO E EXECUÇÃO. AF_12/2015</v>
          </cell>
          <cell r="C9059" t="str">
            <v>M3</v>
          </cell>
          <cell r="D9059">
            <v>541.15</v>
          </cell>
          <cell r="E9059">
            <v>77.83</v>
          </cell>
          <cell r="F9059">
            <v>618.98</v>
          </cell>
        </row>
        <row r="9060">
          <cell r="A9060">
            <v>92754</v>
          </cell>
          <cell r="B9060" t="str">
            <v>MURO DE GABIÃO, ENCHIMENTO COM RESÍDUO DE CONSTRUÇÃO E DEMOLIÇÃO, DE GRAVIDADE, COM GAIOLA TRAPEZOIDAL DE COMPRIMENTO IGUAL A 2 M, PARA MUROS COM ALTURA MAIOR QUE 2 M E MENOR OU IGUAL A 4 M    FORNECIMENTO E EXECUÇÃO. AF_12/2015</v>
          </cell>
          <cell r="C9060" t="str">
            <v>M3</v>
          </cell>
          <cell r="D9060">
            <v>490.01</v>
          </cell>
          <cell r="E9060">
            <v>71.650000000000006</v>
          </cell>
          <cell r="F9060">
            <v>561.66</v>
          </cell>
        </row>
        <row r="9061">
          <cell r="A9061">
            <v>92755</v>
          </cell>
          <cell r="B9061" t="str">
            <v>PROTEÇÃO SUPERFICIAL DE CANAL EM GABIÃO TIPO COLCHÃO, ALTURA DE 17 CENTÍMETROS, ENCHIMENTO COM PEDRA DE MÃO TIPO RACHÃO - FORNECIMENTO E EXECUÇÃO. AF_12/2015</v>
          </cell>
          <cell r="C9061" t="str">
            <v>M2</v>
          </cell>
          <cell r="D9061">
            <v>206.45</v>
          </cell>
          <cell r="E9061">
            <v>36.78</v>
          </cell>
          <cell r="F9061">
            <v>243.23</v>
          </cell>
        </row>
        <row r="9062">
          <cell r="A9062">
            <v>92756</v>
          </cell>
          <cell r="B9062" t="str">
            <v>PROTEÇÃO SUPERFICIAL DE CANAL EM GABIÃO TIPO COLCHÃO, ALTURA DE 23 CENTÍMETROS, ENCHIMENTO COM PEDRA DE MÃO TIPO RACHÃO - FORNECIMENTO E EXECUÇÃO. AF_12/2015</v>
          </cell>
          <cell r="C9062" t="str">
            <v>M2</v>
          </cell>
          <cell r="D9062">
            <v>231.09</v>
          </cell>
          <cell r="E9062">
            <v>43.65</v>
          </cell>
          <cell r="F9062">
            <v>274.74</v>
          </cell>
        </row>
        <row r="9063">
          <cell r="A9063">
            <v>92757</v>
          </cell>
          <cell r="B9063" t="str">
            <v>PROTEÇÃO SUPERFICIAL DE CANAL EM GABIÃO TIPO COLCHÃO, ALTURA DE 30 CENTÍMETROS, ENCHIMENTO COM PEDRA DE MÃO TIPO RACHÃO - FORNECIMENTO E EXECUÇÃO. AF_12/2015</v>
          </cell>
          <cell r="C9063" t="str">
            <v>M2</v>
          </cell>
          <cell r="D9063">
            <v>261.41000000000003</v>
          </cell>
          <cell r="E9063">
            <v>51.7</v>
          </cell>
          <cell r="F9063">
            <v>313.11</v>
          </cell>
        </row>
        <row r="9064">
          <cell r="A9064">
            <v>92758</v>
          </cell>
          <cell r="B9064" t="str">
            <v>PROTEÇÃO SUPERFICIAL DE CANAL EM GABIÃO TIPO SACO, DIÂMETRO DE 65 CENTÍMETROS, ENCHIMENTO MANUAL COM PEDRA DE MÃO TIPO RACHÃO - FORNECIMENTO E EXECUÇÃO. AF_12/2015</v>
          </cell>
          <cell r="C9064" t="str">
            <v>M3</v>
          </cell>
          <cell r="D9064">
            <v>634.46</v>
          </cell>
          <cell r="E9064">
            <v>83.59</v>
          </cell>
          <cell r="F9064">
            <v>718.05</v>
          </cell>
        </row>
        <row r="9065">
          <cell r="A9065"/>
          <cell r="B9065" t="str">
            <v>ENSECADEIRA</v>
          </cell>
          <cell r="C9065"/>
          <cell r="D9065"/>
          <cell r="E9065"/>
          <cell r="F9065"/>
        </row>
        <row r="9066">
          <cell r="A9066"/>
          <cell r="B9066" t="str">
            <v>SOLO GRAMPEADO</v>
          </cell>
          <cell r="C9066"/>
          <cell r="D9066"/>
          <cell r="E9066"/>
          <cell r="F9066"/>
        </row>
        <row r="9067">
          <cell r="A9067">
            <v>93952</v>
          </cell>
          <cell r="B9067" t="str">
            <v>EXECUÇÃO DE GRAMPO PARA SOLO GRAMPEADO COM COMPRIMENTO MENOR OU IGUAL A 4 M, DIÂMETRO DE 10 CM, PERFURAÇÃO COM EQUIPAMENTO MANUAL E ARMADURA COM DIÂMETRO DE 16 MM. AF_05/2016</v>
          </cell>
          <cell r="C9067" t="str">
            <v>M</v>
          </cell>
          <cell r="D9067">
            <v>134.85</v>
          </cell>
          <cell r="E9067">
            <v>88.9</v>
          </cell>
          <cell r="F9067">
            <v>223.75</v>
          </cell>
        </row>
        <row r="9068">
          <cell r="A9068">
            <v>93953</v>
          </cell>
          <cell r="B9068" t="str">
            <v>EXECUÇÃO DE GRAMPO PARA SOLO GRAMPEADO COM COMPRIMENTO MAIOR QUE 4 M E MENOR OU IGUAL A 6 M, DIÂMETRO DE 10 CM, PERFURAÇÃO COM EQUIPAMENTO MANUAL E ARMADURA COM DIÂMETRO DE 16 MM. AF_05/2016</v>
          </cell>
          <cell r="C9068" t="str">
            <v>M</v>
          </cell>
          <cell r="D9068">
            <v>128.11000000000001</v>
          </cell>
          <cell r="E9068">
            <v>79.23</v>
          </cell>
          <cell r="F9068">
            <v>207.34</v>
          </cell>
        </row>
        <row r="9069">
          <cell r="A9069">
            <v>93954</v>
          </cell>
          <cell r="B9069" t="str">
            <v>EXECUÇÃO DE GRAMPO PARA SOLO GRAMPEADO COM COMPRIMENTO MAIOR QUE 6 M E MENOR OU IGUAL A 8 M, DIÂMETRO DE 10 CM, PERFURAÇÃO COM EQUIPAMENTO MANUAL E ARMADURA COM DIÂMETRO DE 16 MM. AF_05/2016</v>
          </cell>
          <cell r="C9069" t="str">
            <v>M</v>
          </cell>
          <cell r="D9069">
            <v>123.93</v>
          </cell>
          <cell r="E9069">
            <v>73.56</v>
          </cell>
          <cell r="F9069">
            <v>197.49</v>
          </cell>
        </row>
        <row r="9070">
          <cell r="A9070">
            <v>93955</v>
          </cell>
          <cell r="B9070" t="str">
            <v>EXECUÇÃO DE GRAMPO PARA SOLO GRAMPEADO COM COMPRIMENTO MAIOR QUE 8 M E MENOR OU IGUAL A 10 M, DIÂMETRO DE 10 CM, PERFURAÇÃO COM EQUIPAMENTO MANUAL E ARMADURA COM DIÂMETRO DE 16 MM. AF_05/2016</v>
          </cell>
          <cell r="C9070" t="str">
            <v>M</v>
          </cell>
          <cell r="D9070">
            <v>120.92</v>
          </cell>
          <cell r="E9070">
            <v>69.599999999999994</v>
          </cell>
          <cell r="F9070">
            <v>190.52</v>
          </cell>
        </row>
        <row r="9071">
          <cell r="A9071">
            <v>93956</v>
          </cell>
          <cell r="B9071" t="str">
            <v>EXECUÇÃO DE GRAMPO PARA SOLO GRAMPEADO COM COMPRIMENTO MAIOR QUE 10 M, DIÂMETRO DE 10 CM, PERFURAÇÃO COM EQUIPAMENTO MANUAL E ARMADURA COM DIÂMETRO DE 16 MM. AF_05/2016</v>
          </cell>
          <cell r="C9071" t="str">
            <v>M</v>
          </cell>
          <cell r="D9071">
            <v>118.48</v>
          </cell>
          <cell r="E9071">
            <v>66.489999999999995</v>
          </cell>
          <cell r="F9071">
            <v>184.97</v>
          </cell>
        </row>
        <row r="9072">
          <cell r="A9072">
            <v>93957</v>
          </cell>
          <cell r="B9072" t="str">
            <v>EXECUÇÃO DE GRAMPO PARA SOLO GRAMPEADO COM COMPRIMENTO MENOR OU IGUAL A 4 M, DIÂMETRO DE 10 CM, PERFURAÇÃO COM EQUIPAMENTO MANUAL E ARMADURA COM DIÂMETRO DE 20 MM. AF_05/2016</v>
          </cell>
          <cell r="C9072" t="str">
            <v>M</v>
          </cell>
          <cell r="D9072">
            <v>146.76</v>
          </cell>
          <cell r="E9072">
            <v>90.54</v>
          </cell>
          <cell r="F9072">
            <v>237.3</v>
          </cell>
        </row>
        <row r="9073">
          <cell r="A9073">
            <v>93958</v>
          </cell>
          <cell r="B9073" t="str">
            <v>EXECUÇÃO DE GRAMPO PARA SOLO GRAMPEADO COM COMPRIMENTO MAIOR QUE 4 M E MENOR OU IGUAL A 6 M, DIÂMETRO DE 10 CM, PERFURAÇÃO COM EQUIPAMENTO MANUAL E ARMADURA COM DIÂMETRO DE 20 MM. AF_05/2016</v>
          </cell>
          <cell r="C9073" t="str">
            <v>M</v>
          </cell>
          <cell r="D9073">
            <v>139.58000000000001</v>
          </cell>
          <cell r="E9073">
            <v>80.39</v>
          </cell>
          <cell r="F9073">
            <v>219.97</v>
          </cell>
        </row>
        <row r="9074">
          <cell r="A9074">
            <v>93959</v>
          </cell>
          <cell r="B9074" t="str">
            <v>EXECUÇÃO DE GRAMPO PARA SOLO GRAMPEADO COM COMPRIMENTO MAIOR QUE 6 M E MENOR OU IGUAL A 8 M, DIÂMETRO DE 10 CM, PERFURAÇÃO COM EQUIPAMENTO MANUAL E ARMADURA COM DIÂMETRO DE 20 MM. AF_05/2016</v>
          </cell>
          <cell r="C9074" t="str">
            <v>M</v>
          </cell>
          <cell r="D9074">
            <v>135.13999999999999</v>
          </cell>
          <cell r="E9074">
            <v>74.47</v>
          </cell>
          <cell r="F9074">
            <v>209.61</v>
          </cell>
        </row>
        <row r="9075">
          <cell r="A9075">
            <v>93960</v>
          </cell>
          <cell r="B9075" t="str">
            <v>EXECUÇÃO DE GRAMPO PARA SOLO GRAMPEADO COM COMPRIMENTO MAIOR QUE 8 M E MENOR OU IGUAL A 10 M, DIÂMETRO DE 10 CM, PERFURAÇÃO COM EQUIPAMENTO MANUAL E ARMADURA COM DIÂMETRO DE 20 MM. AF_05/2016</v>
          </cell>
          <cell r="C9075" t="str">
            <v>M</v>
          </cell>
          <cell r="D9075">
            <v>132</v>
          </cell>
          <cell r="E9075">
            <v>70.36</v>
          </cell>
          <cell r="F9075">
            <v>202.36</v>
          </cell>
        </row>
        <row r="9076">
          <cell r="A9076">
            <v>93961</v>
          </cell>
          <cell r="B9076" t="str">
            <v>EXECUÇÃO DE GRAMPO PARA SOLO GRAMPEADO COM COMPRIMENTO MAIOR QUE 10 M, DIÂMETRO DE 10 CM, PERFURAÇÃO COM EQUIPAMENTO MANUAL E ARMADURA COM DIÂMETRO DE 20 MM. AF_05/2016</v>
          </cell>
          <cell r="C9076" t="str">
            <v>M</v>
          </cell>
          <cell r="D9076">
            <v>129.47999999999999</v>
          </cell>
          <cell r="E9076">
            <v>67.17</v>
          </cell>
          <cell r="F9076">
            <v>196.65</v>
          </cell>
        </row>
        <row r="9077">
          <cell r="A9077">
            <v>93962</v>
          </cell>
          <cell r="B9077" t="str">
            <v>EXECUÇÃO DE GRAMPO PARA SOLO GRAMPEADO COM COMPRIMENTO MENOR OU IGUAL A 4 M, DIÂMETRO DE 7 CM, PERFURAÇÃO COM EQUIPAMENTO MANUAL E ARMADURA COM DIÂMETRO DE 16 MM. AF_05/2016</v>
          </cell>
          <cell r="C9077" t="str">
            <v>M</v>
          </cell>
          <cell r="D9077">
            <v>124.65</v>
          </cell>
          <cell r="E9077">
            <v>85.82</v>
          </cell>
          <cell r="F9077">
            <v>210.47</v>
          </cell>
        </row>
        <row r="9078">
          <cell r="A9078">
            <v>93963</v>
          </cell>
          <cell r="B9078" t="str">
            <v>EXECUÇÃO DE GRAMPO PARA SOLO GRAMPEADO COM COMPRIMENTO MAIOR QUE 4 E MENOR OU IGUAL A 6 M, DIÂMETRO DE 7 CM, PERFURAÇÃO COM EQUIPAMENTO MANUAL E ARMADURA COM DIÂMETRO DE 16 MM. AF_05/2016</v>
          </cell>
          <cell r="C9078" t="str">
            <v>M</v>
          </cell>
          <cell r="D9078">
            <v>117.94</v>
          </cell>
          <cell r="E9078">
            <v>76.14</v>
          </cell>
          <cell r="F9078">
            <v>194.08</v>
          </cell>
        </row>
        <row r="9079">
          <cell r="A9079">
            <v>93964</v>
          </cell>
          <cell r="B9079" t="str">
            <v>EXECUÇÃO DE GRAMPO PARA SOLO GRAMPEADO COM COMPRIMENTO MAIOR QUE 6 M E MENOR OU IGUAL A 8 M, DIÂMETRO DE 7 CM, PERFURAÇÃO COM EQUIPAMENTO MANUAL E ARMADURA COM DIÂMETRO DE 16 MM. AF_05/2016</v>
          </cell>
          <cell r="C9079" t="str">
            <v>M</v>
          </cell>
          <cell r="D9079">
            <v>113.77</v>
          </cell>
          <cell r="E9079">
            <v>70.5</v>
          </cell>
          <cell r="F9079">
            <v>184.27</v>
          </cell>
        </row>
        <row r="9080">
          <cell r="A9080">
            <v>93965</v>
          </cell>
          <cell r="B9080" t="str">
            <v>EXECUÇÃO DE GRAMPO PARA SOLO GRAMPEADO COM COMPRIMENTO MAIOR QUE 8 M E MENOR OU IGUAL A 10 M, DIÂMETRO DE 7 CM, PERFURAÇÃO COM EQUIPAMENTO MANUAL E ARMADURA COM DIÂMETRO DE 16 MM. AF_05/2016</v>
          </cell>
          <cell r="C9080" t="str">
            <v>M</v>
          </cell>
          <cell r="D9080">
            <v>110.13</v>
          </cell>
          <cell r="E9080">
            <v>64.44</v>
          </cell>
          <cell r="F9080">
            <v>174.57</v>
          </cell>
        </row>
        <row r="9081">
          <cell r="A9081">
            <v>93966</v>
          </cell>
          <cell r="B9081" t="str">
            <v>EXECUÇÃO DE GRAMPO PARA SOLO GRAMPEADO COM COMPRIMENTO MAIOR QUE 10 M, DIÂMETRO DE 7 CM, PERFURAÇÃO COM EQUIPAMENTO MANUAL E ARMADURA COM DIÂMETRO DE 16 MM. AF_05/2016</v>
          </cell>
          <cell r="C9081" t="str">
            <v>M</v>
          </cell>
          <cell r="D9081">
            <v>108.35</v>
          </cell>
          <cell r="E9081">
            <v>63.51</v>
          </cell>
          <cell r="F9081">
            <v>171.86</v>
          </cell>
        </row>
        <row r="9082">
          <cell r="A9082">
            <v>93967</v>
          </cell>
          <cell r="B9082" t="str">
            <v>EXECUÇÃO DE GRAMPO PARA SOLO GRAMPEADO COM COMPRIMENTO MENOR OU IGUAL A 4 M, DIÂMETRO DE 7 CM, PERFURAÇÃO COM EQUIPAMENTO MANUAL E ARMADURA COM DIÂMETRO DE 20 MM. AF_05/2016</v>
          </cell>
          <cell r="C9082" t="str">
            <v>M</v>
          </cell>
          <cell r="D9082">
            <v>136.56</v>
          </cell>
          <cell r="E9082">
            <v>87.44</v>
          </cell>
          <cell r="F9082">
            <v>224</v>
          </cell>
        </row>
        <row r="9083">
          <cell r="A9083">
            <v>93968</v>
          </cell>
          <cell r="B9083" t="str">
            <v>EXECUÇÃO DE GRAMPO PARA SOLO GRAMPEADO COM COMPRIMENTO MAIOR QUE 4 E MENOR OU IGUAL A 6 M, DIÂMETRO DE 7 CM, PERFURAÇÃO COM EQUIPAMENTO MANUAL E ARMADURA COM DIÂMETRO DE 20 MM. AF_05/2016</v>
          </cell>
          <cell r="C9083" t="str">
            <v>M</v>
          </cell>
          <cell r="D9083">
            <v>129.38999999999999</v>
          </cell>
          <cell r="E9083">
            <v>77.31</v>
          </cell>
          <cell r="F9083">
            <v>206.7</v>
          </cell>
        </row>
        <row r="9084">
          <cell r="A9084">
            <v>93969</v>
          </cell>
          <cell r="B9084" t="str">
            <v>EXECUÇÃO DE GRAMPO PARA SOLO GRAMPEADO COM COMPRIMENTO MAIOR QUE 6 M E MENOR OU IGUAL A 8 M, DIÂMETRO DE 7 CM, PERFURAÇÃO COM EQUIPAMENTO MANUAL E ARMADURA COM DIÂMETRO DE 20 MM. AF_05/2016</v>
          </cell>
          <cell r="C9084" t="str">
            <v>M</v>
          </cell>
          <cell r="D9084">
            <v>125.01</v>
          </cell>
          <cell r="E9084">
            <v>71.400000000000006</v>
          </cell>
          <cell r="F9084">
            <v>196.41</v>
          </cell>
        </row>
        <row r="9085">
          <cell r="A9085">
            <v>93970</v>
          </cell>
          <cell r="B9085" t="str">
            <v>EXECUÇÃO DE GRAMPO PARA SOLO GRAMPEADO COM COMPRIMENTO MAIOR QUE 8 MENOR OU IGUAL A 10 M, DIÂMETRO DE 7 CM, PERFURAÇÃO COM EQUIPAMENTO MANUAL E ARMADURA COM DIÂMETRO DE 20 MM. AF_05/2016</v>
          </cell>
          <cell r="C9085" t="str">
            <v>M</v>
          </cell>
          <cell r="D9085">
            <v>121.88</v>
          </cell>
          <cell r="E9085">
            <v>67.319999999999993</v>
          </cell>
          <cell r="F9085">
            <v>189.2</v>
          </cell>
        </row>
        <row r="9086">
          <cell r="A9086">
            <v>93971</v>
          </cell>
          <cell r="B9086" t="str">
            <v>EXECUÇÃO DE GRAMPO PARA SOLO GRAMPEADO COM COMPRIMENTO MAIOR QUE 10 M, DIÂMETRO DE 7 CM, PERFURAÇÃO COM EQUIPAMENTO MANUAL E ARMADURA COM DIÂMETRO DE 20 MM. AF_05/2016</v>
          </cell>
          <cell r="C9086" t="str">
            <v>M</v>
          </cell>
          <cell r="D9086">
            <v>114.54</v>
          </cell>
          <cell r="E9086">
            <v>62.82</v>
          </cell>
          <cell r="F9086">
            <v>177.36</v>
          </cell>
        </row>
        <row r="9087">
          <cell r="A9087"/>
          <cell r="B9087" t="str">
            <v>PAISAGISMO E EQUIPAMENTOS EXTERNOS</v>
          </cell>
          <cell r="C9087"/>
          <cell r="D9087"/>
          <cell r="E9087"/>
          <cell r="F9087"/>
        </row>
        <row r="9088">
          <cell r="A9088"/>
          <cell r="B9088" t="str">
            <v>LIMPEZA DE TERRENO E DESTOCAMENTO</v>
          </cell>
          <cell r="C9088"/>
          <cell r="D9088"/>
          <cell r="E9088"/>
          <cell r="F9088"/>
        </row>
        <row r="9089">
          <cell r="A9089">
            <v>98524</v>
          </cell>
          <cell r="B9089" t="str">
            <v>LIMPEZA MANUAL DE VEGETAÇÃO EM TERRENO COM ENXADA.AF_05/2018</v>
          </cell>
          <cell r="C9089" t="str">
            <v>M2</v>
          </cell>
          <cell r="D9089">
            <v>1.0900000000000001</v>
          </cell>
          <cell r="E9089">
            <v>2.23</v>
          </cell>
          <cell r="F9089">
            <v>3.32</v>
          </cell>
        </row>
        <row r="9090">
          <cell r="A9090" t="str">
            <v>AUX0647</v>
          </cell>
          <cell r="B9090" t="str">
            <v>LIMPEZA MANUAL GERAL INCLUSIVE REMOÇÃO DE COBERTURA VEGETAL - TRONCO ATÉ 10CM - SEM TRANSPORTE</v>
          </cell>
          <cell r="C9090" t="str">
            <v>M2</v>
          </cell>
          <cell r="D9090">
            <v>1.93</v>
          </cell>
          <cell r="E9090">
            <v>3.76</v>
          </cell>
          <cell r="F9090">
            <v>5.69</v>
          </cell>
        </row>
        <row r="9091">
          <cell r="A9091">
            <v>98525</v>
          </cell>
          <cell r="B9091" t="str">
            <v>LIMPEZA MECANIZADA DE CAMADA VEGETAL, VEGETAÇÃO E PEQUENAS ÁRVORES (DIÂMETRO DE TRONCO MENOR QUE 0,20 M), COM TRATOR DE ESTEIRAS.AF_05/2018</v>
          </cell>
          <cell r="C9091" t="str">
            <v>M2</v>
          </cell>
          <cell r="D9091">
            <v>0.24</v>
          </cell>
          <cell r="E9091">
            <v>0.16</v>
          </cell>
          <cell r="F9091">
            <v>0.4</v>
          </cell>
        </row>
        <row r="9092">
          <cell r="A9092" t="str">
            <v>AUX0640</v>
          </cell>
          <cell r="B9092" t="str">
            <v>LIMPEZA MECANIZADA GERAL, INCLUSIVE REMOÇÃO DA COBERTURA VEGETAL - TRONCOS COM DIÂMETRO ATÉ 10CM - SEM TRANSPORTE</v>
          </cell>
          <cell r="C9092" t="str">
            <v>M2</v>
          </cell>
          <cell r="D9092">
            <v>0.93</v>
          </cell>
          <cell r="E9092">
            <v>0.26</v>
          </cell>
          <cell r="F9092">
            <v>1.19</v>
          </cell>
        </row>
        <row r="9093">
          <cell r="A9093"/>
          <cell r="B9093" t="str">
            <v>MANUTENÇÃO / REPAROS - PAISAGISMO E EQUIPAMENTOS EXTERNOS</v>
          </cell>
          <cell r="C9093"/>
          <cell r="D9093"/>
          <cell r="E9093"/>
          <cell r="F9093"/>
        </row>
        <row r="9094">
          <cell r="A9094" t="str">
            <v>AUX0065</v>
          </cell>
          <cell r="B9094" t="str">
            <v>RETIRADA DE BRINQUEDOS</v>
          </cell>
          <cell r="C9094" t="str">
            <v>UN</v>
          </cell>
          <cell r="D9094">
            <v>18.79</v>
          </cell>
          <cell r="E9094">
            <v>36.65</v>
          </cell>
          <cell r="F9094">
            <v>55.44</v>
          </cell>
        </row>
        <row r="9095">
          <cell r="A9095" t="str">
            <v>AUX0092</v>
          </cell>
          <cell r="B9095" t="str">
            <v>RECOLOCAÇÃO DE GRAMA COM ADUBAÇÃO E COLOCAÇÃO DE TERRA VEGETAL</v>
          </cell>
          <cell r="C9095" t="str">
            <v>M2</v>
          </cell>
          <cell r="D9095">
            <v>29.35</v>
          </cell>
          <cell r="E9095">
            <v>12.09</v>
          </cell>
          <cell r="F9095">
            <v>41.44</v>
          </cell>
        </row>
        <row r="9096">
          <cell r="A9096" t="str">
            <v>AUX0093</v>
          </cell>
          <cell r="B9096" t="str">
            <v>RECOLOCAÇÃO DE TERRA DE JARDIM ADUBADA</v>
          </cell>
          <cell r="C9096" t="str">
            <v>M3</v>
          </cell>
          <cell r="D9096">
            <v>242.7</v>
          </cell>
          <cell r="E9096">
            <v>30.42</v>
          </cell>
          <cell r="F9096">
            <v>273.12</v>
          </cell>
        </row>
        <row r="9097">
          <cell r="A9097">
            <v>98519</v>
          </cell>
          <cell r="B9097" t="str">
            <v>REVOLVIMENTO E LIMPEZA MANUAL DE SOLO. AF_05/2018</v>
          </cell>
          <cell r="C9097" t="str">
            <v>M2</v>
          </cell>
          <cell r="D9097">
            <v>0.69</v>
          </cell>
          <cell r="E9097">
            <v>1.47</v>
          </cell>
          <cell r="F9097">
            <v>2.16</v>
          </cell>
        </row>
        <row r="9098">
          <cell r="A9098">
            <v>98520</v>
          </cell>
          <cell r="B9098" t="str">
            <v>APLICAÇÃO DE ADUBO EM SOLO. AF_05/2018</v>
          </cell>
          <cell r="C9098" t="str">
            <v>M2</v>
          </cell>
          <cell r="D9098">
            <v>5.43</v>
          </cell>
          <cell r="E9098">
            <v>1.19</v>
          </cell>
          <cell r="F9098">
            <v>6.62</v>
          </cell>
        </row>
        <row r="9099">
          <cell r="A9099">
            <v>98521</v>
          </cell>
          <cell r="B9099" t="str">
            <v>APLICAÇÃO DE CALCÁRIO PARA CORREÇÃO DO PH DO SOLO. AF_05/2018</v>
          </cell>
          <cell r="C9099" t="str">
            <v>M2</v>
          </cell>
          <cell r="D9099">
            <v>0.11</v>
          </cell>
          <cell r="E9099">
            <v>0.27</v>
          </cell>
          <cell r="F9099">
            <v>0.38</v>
          </cell>
        </row>
        <row r="9100">
          <cell r="A9100" t="str">
            <v>AUX1756</v>
          </cell>
          <cell r="B9100" t="str">
            <v>FORNECIMENTO E ESPALHAMENTO DE TERRA VEGETAL PREPARADA</v>
          </cell>
          <cell r="C9100" t="str">
            <v>M3</v>
          </cell>
          <cell r="D9100">
            <v>217.09</v>
          </cell>
          <cell r="E9100">
            <v>24.03</v>
          </cell>
          <cell r="F9100">
            <v>241.12</v>
          </cell>
        </row>
        <row r="9101">
          <cell r="A9101">
            <v>98532</v>
          </cell>
          <cell r="B9101" t="str">
            <v>PODA EM ALTURA DE ÁRVORE COM DIÂMETRO DE TRONCO MENOR QUE 0,20 M.AF_05/2018</v>
          </cell>
          <cell r="C9101" t="str">
            <v>UN</v>
          </cell>
          <cell r="D9101">
            <v>82.66</v>
          </cell>
          <cell r="E9101">
            <v>35.590000000000003</v>
          </cell>
          <cell r="F9101">
            <v>118.25</v>
          </cell>
        </row>
        <row r="9102">
          <cell r="A9102">
            <v>98533</v>
          </cell>
          <cell r="B9102" t="str">
            <v>PODA EM ALTURA DE ÁRVORE COM DIÂMETRO DE TRONCO MAIOR OU IGUAL A 0,20 M E MENOR QUE 0,40 M.AF_05/2018</v>
          </cell>
          <cell r="C9102" t="str">
            <v>UN</v>
          </cell>
          <cell r="D9102">
            <v>209.73</v>
          </cell>
          <cell r="E9102">
            <v>111.01</v>
          </cell>
          <cell r="F9102">
            <v>320.74</v>
          </cell>
        </row>
        <row r="9103">
          <cell r="A9103">
            <v>98534</v>
          </cell>
          <cell r="B9103" t="str">
            <v>PODA EM ALTURA DE ÁRVORE COM DIÂMETRO DE TRONCO MAIOR OU IGUAL A 0,40 M E MENOR QUE 0,60 M.AF_05/2018</v>
          </cell>
          <cell r="C9103" t="str">
            <v>UN</v>
          </cell>
          <cell r="D9103">
            <v>557.16999999999996</v>
          </cell>
          <cell r="E9103">
            <v>268.23</v>
          </cell>
          <cell r="F9103">
            <v>825.4</v>
          </cell>
        </row>
        <row r="9104">
          <cell r="A9104">
            <v>98535</v>
          </cell>
          <cell r="B9104" t="str">
            <v>PODA EM ALTURA DE ÁRVORE COM DIÂMETRO DE TRONCO MAIOR OU IGUAL A 0,60 M.AF_05/2018</v>
          </cell>
          <cell r="C9104" t="str">
            <v>UN</v>
          </cell>
          <cell r="D9104">
            <v>848.01</v>
          </cell>
          <cell r="E9104">
            <v>452.09</v>
          </cell>
          <cell r="F9104">
            <v>1300.0999999999999</v>
          </cell>
        </row>
        <row r="9105">
          <cell r="A9105">
            <v>98526</v>
          </cell>
          <cell r="B9105" t="str">
            <v>REMOÇÃO DE RAÍZES REMANESCENTES DE TRONCO DE ÁRVORE COM DIÂMETRO MAIOR OU IGUAL A 0,20 M E MENOR QUE 0,40 M.AF_05/2018</v>
          </cell>
          <cell r="C9105" t="str">
            <v>UN</v>
          </cell>
          <cell r="D9105">
            <v>48.64</v>
          </cell>
          <cell r="E9105">
            <v>35.479999999999997</v>
          </cell>
          <cell r="F9105">
            <v>84.12</v>
          </cell>
        </row>
        <row r="9106">
          <cell r="A9106">
            <v>98527</v>
          </cell>
          <cell r="B9106" t="str">
            <v>REMOÇÃO DE RAÍZES REMANESCENTES DE TRONCO DE ÁRVORE COM DIÂMETRO MAIOR OU IGUAL A 0,40 M E MENOR QUE 0,60 M.AF_05/2018</v>
          </cell>
          <cell r="C9106" t="str">
            <v>UN</v>
          </cell>
          <cell r="D9106">
            <v>104.8</v>
          </cell>
          <cell r="E9106">
            <v>76.31</v>
          </cell>
          <cell r="F9106">
            <v>181.11</v>
          </cell>
        </row>
        <row r="9107">
          <cell r="A9107">
            <v>98528</v>
          </cell>
          <cell r="B9107" t="str">
            <v>REMOÇÃO DE RAÍZES REMANESCENTES DE TRONCO DE ÁRVORE COM DIÂMETRO MAIOR OU IGUAL A 0,60 M.AF_05/2018</v>
          </cell>
          <cell r="C9107" t="str">
            <v>UN</v>
          </cell>
          <cell r="D9107">
            <v>153.24</v>
          </cell>
          <cell r="E9107">
            <v>111.6</v>
          </cell>
          <cell r="F9107">
            <v>264.83999999999997</v>
          </cell>
        </row>
        <row r="9108">
          <cell r="A9108">
            <v>98529</v>
          </cell>
          <cell r="B9108" t="str">
            <v>CORTE RASO E RECORTE DE ÁRVORE COM DIÂMETRO DE TRONCO MAIOR OU IGUAL A 0,20 M E MENOR QUE 0,40 M.AF_05/2018</v>
          </cell>
          <cell r="C9108" t="str">
            <v>UN</v>
          </cell>
          <cell r="D9108">
            <v>24</v>
          </cell>
          <cell r="E9108">
            <v>47.58</v>
          </cell>
          <cell r="F9108">
            <v>71.58</v>
          </cell>
        </row>
        <row r="9109">
          <cell r="A9109">
            <v>98530</v>
          </cell>
          <cell r="B9109" t="str">
            <v>CORTE RASO E RECORTE DE ÁRVORE COM DIÂMETRO DE TRONCO MAIOR OU IGUAL A 0,40 M E MENOR QUE 0,60 M.AF_05/2018</v>
          </cell>
          <cell r="C9109" t="str">
            <v>UN</v>
          </cell>
          <cell r="D9109">
            <v>42.79</v>
          </cell>
          <cell r="E9109">
            <v>84.74</v>
          </cell>
          <cell r="F9109">
            <v>127.53</v>
          </cell>
        </row>
        <row r="9110">
          <cell r="A9110">
            <v>98531</v>
          </cell>
          <cell r="B9110" t="str">
            <v>CORTE RASO E RECORTE DE ÁRVORE COM DIÂMETRO DE TRONCO MAIOR OU IGUAL A 0,60 M.AF_05/2018</v>
          </cell>
          <cell r="C9110" t="str">
            <v>UN</v>
          </cell>
          <cell r="D9110">
            <v>150.5</v>
          </cell>
          <cell r="E9110">
            <v>161.25</v>
          </cell>
          <cell r="F9110">
            <v>311.75</v>
          </cell>
        </row>
        <row r="9111">
          <cell r="A9111" t="str">
            <v>AUX0648</v>
          </cell>
          <cell r="B9111" t="str">
            <v>DESTOCAMENTO MANUAL, INCLUSIVE REMOÇÃO DE RAÍZES - DIÂMETRO 10,01 À 30 CM</v>
          </cell>
          <cell r="C9111" t="str">
            <v>UN</v>
          </cell>
          <cell r="D9111">
            <v>23.1</v>
          </cell>
          <cell r="E9111">
            <v>45.06</v>
          </cell>
          <cell r="F9111">
            <v>68.16</v>
          </cell>
        </row>
        <row r="9112">
          <cell r="A9112" t="str">
            <v>AUX0641</v>
          </cell>
          <cell r="B9112" t="str">
            <v>DESTOCAMENTO, INCLUSIVE REMOÇÃO DAS RAÍZES - DIÂMETROS DE 10,01 À 30CM</v>
          </cell>
          <cell r="C9112" t="str">
            <v>UN</v>
          </cell>
          <cell r="D9112">
            <v>29.39</v>
          </cell>
          <cell r="E9112">
            <v>10.16</v>
          </cell>
          <cell r="F9112">
            <v>39.549999999999997</v>
          </cell>
        </row>
        <row r="9113">
          <cell r="A9113" t="str">
            <v>AUX0642</v>
          </cell>
          <cell r="B9113" t="str">
            <v>DESTOCAMENTO, INCLUSIVE REMOÇÃO DAS RAÍZES - DIÂMETRO 30,01 À 50 CM</v>
          </cell>
          <cell r="C9113" t="str">
            <v>UN</v>
          </cell>
          <cell r="D9113">
            <v>81.69</v>
          </cell>
          <cell r="E9113">
            <v>28.24</v>
          </cell>
          <cell r="F9113">
            <v>109.93</v>
          </cell>
        </row>
        <row r="9114">
          <cell r="A9114" t="str">
            <v>AUX0643</v>
          </cell>
          <cell r="B9114" t="str">
            <v>DESTOCAMENTO, INCLUSIVE REMOÇÃO DAS RAÍZES - DIÂMETROS MAIORES QUE 50 CM</v>
          </cell>
          <cell r="C9114" t="str">
            <v>UN</v>
          </cell>
          <cell r="D9114">
            <v>97.33</v>
          </cell>
          <cell r="E9114">
            <v>33.65</v>
          </cell>
          <cell r="F9114">
            <v>130.97999999999999</v>
          </cell>
        </row>
        <row r="9115">
          <cell r="A9115" t="str">
            <v>AUX2954</v>
          </cell>
          <cell r="B9115" t="str">
            <v>REMOÇÃO DE BANCO DE CONCRETO PRÉ-MOLDADO</v>
          </cell>
          <cell r="C9115" t="str">
            <v xml:space="preserve">UN </v>
          </cell>
          <cell r="D9115">
            <v>7.68</v>
          </cell>
          <cell r="E9115">
            <v>16.93</v>
          </cell>
          <cell r="F9115">
            <v>24.61</v>
          </cell>
        </row>
        <row r="9116">
          <cell r="A9116"/>
          <cell r="B9116" t="str">
            <v>PLANTAS</v>
          </cell>
          <cell r="C9116"/>
          <cell r="D9116"/>
          <cell r="E9116"/>
          <cell r="F9116"/>
        </row>
        <row r="9117">
          <cell r="A9117">
            <v>98509</v>
          </cell>
          <cell r="B9117" t="str">
            <v>PLANTIO DE ARBUSTO OU  CERCA VIVA. AF_05/2018</v>
          </cell>
          <cell r="C9117" t="str">
            <v>UN</v>
          </cell>
          <cell r="D9117">
            <v>29.49</v>
          </cell>
          <cell r="E9117">
            <v>1.92</v>
          </cell>
          <cell r="F9117">
            <v>31.41</v>
          </cell>
        </row>
        <row r="9118">
          <cell r="A9118" t="str">
            <v>AUX1964</v>
          </cell>
          <cell r="B9118" t="str">
            <v>PLANTIO DE ARBUSTO FLORÍFERO, H=*50 A 70* CM</v>
          </cell>
          <cell r="C9118" t="str">
            <v xml:space="preserve">UN </v>
          </cell>
          <cell r="D9118">
            <v>46.95</v>
          </cell>
          <cell r="E9118">
            <v>1.93</v>
          </cell>
          <cell r="F9118">
            <v>48.88</v>
          </cell>
        </row>
        <row r="9119">
          <cell r="A9119">
            <v>98510</v>
          </cell>
          <cell r="B9119" t="str">
            <v>PLANTIO DE ÁRVORE ORNAMENTAL COM ALTURA DE MUDA MENOR OU IGUAL A 2,00 M. AF_05/2018</v>
          </cell>
          <cell r="C9119" t="str">
            <v>UN</v>
          </cell>
          <cell r="D9119">
            <v>41.04</v>
          </cell>
          <cell r="E9119">
            <v>13.79</v>
          </cell>
          <cell r="F9119">
            <v>54.83</v>
          </cell>
        </row>
        <row r="9120">
          <cell r="A9120">
            <v>98511</v>
          </cell>
          <cell r="B9120" t="str">
            <v>PLANTIO DE ÁRVORE ORNAMENTAL COM ALTURA DE MUDA MAIOR QUE 2,00 M E MENOR OU IGUAL A 4,00 M. AF_05/2018</v>
          </cell>
          <cell r="C9120" t="str">
            <v>UN</v>
          </cell>
          <cell r="D9120">
            <v>79.94</v>
          </cell>
          <cell r="E9120">
            <v>19.71</v>
          </cell>
          <cell r="F9120">
            <v>99.65</v>
          </cell>
        </row>
        <row r="9121">
          <cell r="A9121">
            <v>98516</v>
          </cell>
          <cell r="B9121" t="str">
            <v>PLANTIO DE PALMEIRA COM ALTURA DE MUDA MENOR OU IGUAL A 2,00 M. AF_05/2018</v>
          </cell>
          <cell r="C9121" t="str">
            <v>UN</v>
          </cell>
          <cell r="D9121">
            <v>216.41</v>
          </cell>
          <cell r="E9121">
            <v>114.16</v>
          </cell>
          <cell r="F9121">
            <v>330.57</v>
          </cell>
        </row>
        <row r="9122">
          <cell r="A9122" t="str">
            <v>AUX1137</v>
          </cell>
          <cell r="B9122" t="str">
            <v>PLANTA - PALMEIRA FÊNIX (PHOENIX ROEBELENII), FORNECIMENTO E PLANTIO</v>
          </cell>
          <cell r="C9122" t="str">
            <v>UN</v>
          </cell>
          <cell r="D9122">
            <v>172.87</v>
          </cell>
          <cell r="E9122">
            <v>2.77</v>
          </cell>
          <cell r="F9122">
            <v>175.64</v>
          </cell>
        </row>
        <row r="9123">
          <cell r="A9123" t="str">
            <v>AUX3192</v>
          </cell>
          <cell r="B9123" t="str">
            <v>LIMITADOR DE GRAMA COM BORDA FINA, L=12,5CM</v>
          </cell>
          <cell r="C9123" t="str">
            <v>M</v>
          </cell>
          <cell r="D9123">
            <v>11.84</v>
          </cell>
          <cell r="E9123">
            <v>5.52</v>
          </cell>
          <cell r="F9123">
            <v>17.36</v>
          </cell>
        </row>
        <row r="9124">
          <cell r="A9124">
            <v>98503</v>
          </cell>
          <cell r="B9124" t="str">
            <v>PLANTIO DE GRAMA EM PAVIMENTO CONCREGRAMA. AF_05/2018</v>
          </cell>
          <cell r="C9124" t="str">
            <v>M2</v>
          </cell>
          <cell r="D9124">
            <v>17.3</v>
          </cell>
          <cell r="E9124">
            <v>3.63</v>
          </cell>
          <cell r="F9124">
            <v>20.93</v>
          </cell>
        </row>
        <row r="9125">
          <cell r="A9125">
            <v>98504</v>
          </cell>
          <cell r="B9125" t="str">
            <v>PLANTIO DE GRAMA BATATAIS EM PLACAS. AF_05/2018</v>
          </cell>
          <cell r="C9125" t="str">
            <v>M2</v>
          </cell>
          <cell r="D9125">
            <v>7.58</v>
          </cell>
          <cell r="E9125">
            <v>2.96</v>
          </cell>
          <cell r="F9125">
            <v>10.54</v>
          </cell>
        </row>
        <row r="9126">
          <cell r="A9126">
            <v>103946</v>
          </cell>
          <cell r="B9126" t="str">
            <v>PLANTIO DE GRAMA ESMERALDA OU SÃO CARLOS OU CURITIBANA, EM PLACAS. AF_05/2022</v>
          </cell>
          <cell r="C9126" t="str">
            <v>M2</v>
          </cell>
          <cell r="D9126">
            <v>10.01</v>
          </cell>
          <cell r="E9126">
            <v>2.96</v>
          </cell>
          <cell r="F9126">
            <v>12.97</v>
          </cell>
        </row>
        <row r="9127">
          <cell r="A9127" t="str">
            <v>AUX2639</v>
          </cell>
          <cell r="B9127" t="str">
            <v>PLANTIO DE GRAMA EM PLACAS - GRAMA ESMERALDA, SÃO CARLOS OU CURITIBANA</v>
          </cell>
          <cell r="C9127" t="str">
            <v>M2</v>
          </cell>
          <cell r="D9127">
            <v>10.01</v>
          </cell>
          <cell r="E9127">
            <v>2.97</v>
          </cell>
          <cell r="F9127">
            <v>12.98</v>
          </cell>
        </row>
        <row r="9128">
          <cell r="A9128">
            <v>98505</v>
          </cell>
          <cell r="B9128" t="str">
            <v>PLANTIO DE FORRAÇÃO. AF_05/2018</v>
          </cell>
          <cell r="C9128" t="str">
            <v>M2</v>
          </cell>
          <cell r="D9128">
            <v>42.05</v>
          </cell>
          <cell r="E9128">
            <v>3.98</v>
          </cell>
          <cell r="F9128">
            <v>46.03</v>
          </cell>
        </row>
        <row r="9129">
          <cell r="A9129" t="str">
            <v>AUX3194</v>
          </cell>
          <cell r="B9129" t="str">
            <v>CASCA DE PINUS, FORNECIMENTO E COLOCAÇÃO</v>
          </cell>
          <cell r="C9129" t="str">
            <v>KG</v>
          </cell>
          <cell r="D9129">
            <v>5.89</v>
          </cell>
          <cell r="E9129">
            <v>1.42</v>
          </cell>
          <cell r="F9129">
            <v>7.31</v>
          </cell>
        </row>
        <row r="9130">
          <cell r="A9130"/>
          <cell r="B9130" t="str">
            <v>POSTE DECORATIVO</v>
          </cell>
          <cell r="C9130"/>
          <cell r="D9130"/>
          <cell r="E9130"/>
          <cell r="F9130"/>
        </row>
        <row r="9131">
          <cell r="A9131">
            <v>100619</v>
          </cell>
          <cell r="B9131" t="str">
            <v>POSTE DECORATIVO PARA JARDIM EM AÇO TUBULAR, H = *2,5* M, SEM LUMINÁRIA - FORNECIMENTO E INSTALAÇÃO. AF_11/2019</v>
          </cell>
          <cell r="C9131" t="str">
            <v>UN</v>
          </cell>
          <cell r="D9131">
            <v>494.99</v>
          </cell>
          <cell r="E9131">
            <v>91.84</v>
          </cell>
          <cell r="F9131">
            <v>586.83000000000004</v>
          </cell>
        </row>
        <row r="9132">
          <cell r="A9132" t="str">
            <v>AUX3226</v>
          </cell>
          <cell r="B9132" t="str">
            <v>POSTE DECORATIVO H=3M C/SUPORTE, EM AÇO GALVANIZADO, PARA 2 REFLETORES LED 100W, INCL. REFLETORES E BASE EM CONCRETO</v>
          </cell>
          <cell r="C9132" t="str">
            <v>UN</v>
          </cell>
          <cell r="D9132">
            <v>952.96</v>
          </cell>
          <cell r="E9132">
            <v>175.97</v>
          </cell>
          <cell r="F9132">
            <v>1128.93</v>
          </cell>
        </row>
        <row r="9133">
          <cell r="A9133" t="str">
            <v>AUX3066</v>
          </cell>
          <cell r="B9133" t="str">
            <v>POSTE DECORATIVO H=4M C/SUPORTE, EM AÇO GALVANIZADO, PARA 2 REFLETORES LED 100W, INCL. REFLETORES E BASE EM CONCRETO</v>
          </cell>
          <cell r="C9133" t="str">
            <v>UN</v>
          </cell>
          <cell r="D9133">
            <v>969.29</v>
          </cell>
          <cell r="E9133">
            <v>175.97</v>
          </cell>
          <cell r="F9133">
            <v>1145.26</v>
          </cell>
        </row>
        <row r="9134">
          <cell r="A9134" t="str">
            <v>AUX3067</v>
          </cell>
          <cell r="B9134" t="str">
            <v>POSTE DECORATIVO H=4M C/SUPORTE, EM AÇO GALVANIZADO, PARA 1 REFLETOR LED 100W, INCL. REFLETOR E BASE EM CONCRETO</v>
          </cell>
          <cell r="C9134" t="str">
            <v>UN</v>
          </cell>
          <cell r="D9134">
            <v>792.31</v>
          </cell>
          <cell r="E9134">
            <v>160.63999999999999</v>
          </cell>
          <cell r="F9134">
            <v>952.95</v>
          </cell>
        </row>
        <row r="9135">
          <cell r="A9135" t="str">
            <v>AUX3292</v>
          </cell>
          <cell r="B9135" t="str">
            <v>POSTE METÁLICO CÔNICO H=7M C/SUPORTE, EM AÇO GALVANIZADO, PARA 1 REFLETORES LED 50W, INCL.REFLETORES E BASE EM CONCRETO</v>
          </cell>
          <cell r="C9135" t="str">
            <v>UN</v>
          </cell>
          <cell r="D9135">
            <v>1770.71</v>
          </cell>
          <cell r="E9135">
            <v>160.63999999999999</v>
          </cell>
          <cell r="F9135">
            <v>1931.35</v>
          </cell>
        </row>
        <row r="9136">
          <cell r="A9136" t="str">
            <v>AUX3393</v>
          </cell>
          <cell r="B9136" t="str">
            <v>POSTE METÁLICO CÔNICO H=7M C/ SUPORTE PARA 1 LUMINÁRIA, EM AÇO GALVANIZADO, BASE EM CONCRETO, NÃO INCLUSO REFLETORES</v>
          </cell>
          <cell r="C9136" t="str">
            <v>UN</v>
          </cell>
          <cell r="D9136">
            <v>1714.13</v>
          </cell>
          <cell r="E9136">
            <v>145.31</v>
          </cell>
          <cell r="F9136">
            <v>1859.44</v>
          </cell>
        </row>
        <row r="9137">
          <cell r="A9137" t="str">
            <v>AUX3068</v>
          </cell>
          <cell r="B9137" t="str">
            <v>POSTE METÁLICO CÔNICO H=10M C/SUPORTE, EM AÇO GALVANIZADO, PARA 4 REFLETORES LED 100W, INCL.REFLETORES E BASE EM CONCRETO</v>
          </cell>
          <cell r="C9137" t="str">
            <v>UN</v>
          </cell>
          <cell r="D9137">
            <v>1569.57</v>
          </cell>
          <cell r="E9137">
            <v>206.63</v>
          </cell>
          <cell r="F9137">
            <v>1776.2</v>
          </cell>
        </row>
        <row r="9138">
          <cell r="A9138" t="str">
            <v>AUX1134</v>
          </cell>
          <cell r="B9138" t="str">
            <v>POSTE DECORATIVO COM 02 PÉTALAS, EM AÇO GALVANIZADO, DIFUSOR EM VIDRO TRANSPARENTE TEMPERADO, REF. PT-301/2 DA ALADIN OU SIMILAR, COM 3,00M, INCLUSIVE LÂMPADA VAPOR METÁLICO DE 150W,  BASE E27/E40 - FORNEC. E EXEC.</v>
          </cell>
          <cell r="C9138" t="str">
            <v>UN</v>
          </cell>
          <cell r="D9138">
            <v>1007.21</v>
          </cell>
          <cell r="E9138">
            <v>99.96</v>
          </cell>
          <cell r="F9138">
            <v>1107.17</v>
          </cell>
        </row>
        <row r="9139">
          <cell r="A9139" t="str">
            <v>AUX1862</v>
          </cell>
          <cell r="B9139" t="str">
            <v>POSTE DECORATIVO COM 02 PÉTALAS, EM TUBO DE ALUMÍNIO COM DIFUSOR EM VIDRO LEITOSO BRILHANTE, COM 6,00 M, INCLUSIVE LÂMPADA VAPOR DE SÓDIO DE 250 W</v>
          </cell>
          <cell r="C9139" t="str">
            <v>UN</v>
          </cell>
          <cell r="D9139">
            <v>1101.79</v>
          </cell>
          <cell r="E9139">
            <v>103.79</v>
          </cell>
          <cell r="F9139">
            <v>1205.58</v>
          </cell>
        </row>
        <row r="9140">
          <cell r="A9140" t="str">
            <v>AUX3293</v>
          </cell>
          <cell r="B9140" t="str">
            <v>POSTE DECORATIVO 2 PÉTALAS, EM AÇO GALVANIZADO COM DIFUSOR EM VIDRO TRANSPARENTE, COM 3M/4M, INCLUSIVE LÂMPADA DE LED 50W</v>
          </cell>
          <cell r="C9140" t="str">
            <v xml:space="preserve">UN </v>
          </cell>
          <cell r="D9140">
            <v>2636.33</v>
          </cell>
          <cell r="E9140">
            <v>145.31</v>
          </cell>
          <cell r="F9140">
            <v>2781.64</v>
          </cell>
        </row>
        <row r="9141">
          <cell r="A9141"/>
          <cell r="B9141" t="str">
            <v>MASTRO P/ BANDEIRA</v>
          </cell>
          <cell r="C9141"/>
          <cell r="D9141"/>
          <cell r="E9141"/>
          <cell r="F9141"/>
        </row>
        <row r="9142">
          <cell r="A9142" t="str">
            <v>AUX2459</v>
          </cell>
          <cell r="B9142" t="str">
            <v>MASTRO TRIPLO EM TUBO FERRO GALVANIZADO, ALT (ÚTIL)= 6M (3,80M X 2" + 2,20M X 1 1/2"), INCLUSIVE BASE DE CONCRETO CICLÓPICO</v>
          </cell>
          <cell r="C9142" t="str">
            <v xml:space="preserve">UN </v>
          </cell>
          <cell r="D9142">
            <v>2622.68</v>
          </cell>
          <cell r="E9142">
            <v>609.16999999999996</v>
          </cell>
          <cell r="F9142">
            <v>3231.85</v>
          </cell>
        </row>
        <row r="9143">
          <cell r="A9143"/>
          <cell r="B9143" t="str">
            <v>EQUIPAMENTOS ESPORTIVOS</v>
          </cell>
          <cell r="C9143"/>
          <cell r="D9143"/>
          <cell r="E9143"/>
          <cell r="F9143"/>
        </row>
        <row r="9144">
          <cell r="A9144">
            <v>103769</v>
          </cell>
          <cell r="B9144" t="str">
            <v>PAR DE TABELAS DE BASQUETE DE COMPENSADO NAVAL, COM AROS E REDES - FORNECIMENTO E INSTALAÇÃO. AF_03/2022</v>
          </cell>
          <cell r="C9144" t="str">
            <v>UN</v>
          </cell>
          <cell r="D9144">
            <v>2935.5</v>
          </cell>
          <cell r="E9144">
            <v>320.06</v>
          </cell>
          <cell r="F9144">
            <v>3255.56</v>
          </cell>
        </row>
        <row r="9145">
          <cell r="A9145" t="str">
            <v>AUX1509</v>
          </cell>
          <cell r="B9145" t="str">
            <v>TABELA PARA BASQUETE EM COMPENSADO NAVAL, MEDINDO 1,80X1,20 M, INCUSIVE AROS FIXO DE METAL E REDES</v>
          </cell>
          <cell r="C9145" t="str">
            <v>PAR</v>
          </cell>
          <cell r="D9145">
            <v>2807.37</v>
          </cell>
          <cell r="E9145">
            <v>0</v>
          </cell>
          <cell r="F9145">
            <v>2807.37</v>
          </cell>
        </row>
        <row r="9146">
          <cell r="A9146" t="str">
            <v>AUX1500</v>
          </cell>
          <cell r="B9146" t="str">
            <v>ESTRUTURA METÁLICA FIXA, PARA TABELA EM AÇO COM ARO E CESTA PARA BASQUETE, PADRÃO OFICIAL, EM TUBO GALVANIZADO D=5" - INSTALADA</v>
          </cell>
          <cell r="C9146" t="str">
            <v>PAR</v>
          </cell>
          <cell r="D9146">
            <v>6814.49</v>
          </cell>
          <cell r="E9146">
            <v>0</v>
          </cell>
          <cell r="F9146">
            <v>6814.49</v>
          </cell>
        </row>
        <row r="9147">
          <cell r="A9147" t="str">
            <v>AUX1538</v>
          </cell>
          <cell r="B9147" t="str">
            <v>CONJUNTO PARA QUADRA DE  VOLEI COM POSTES EM TUBO DE AÇO GALVANIZADO 3", H= 255 CM, PINTURA EM TINTA ESMALTE SINTÉTICO, REDE DE NYLON COM 2 MM, MALHA 10 X10 CM E ANTENAS OFICIAIS EM FIBRA DE VIDRO</v>
          </cell>
          <cell r="C9147" t="str">
            <v>CJ</v>
          </cell>
          <cell r="D9147">
            <v>2749.85</v>
          </cell>
          <cell r="E9147">
            <v>0</v>
          </cell>
          <cell r="F9147">
            <v>2749.85</v>
          </cell>
        </row>
        <row r="9148">
          <cell r="A9148" t="str">
            <v>AUX1499</v>
          </cell>
          <cell r="B9148" t="str">
            <v>CONJUNTO PARA FUTSAL COM TRAVES OFICIAIS DE 3,00 X 2,00 M EM TUBO GALVANIZADO 3" COM REQUADRO EM TUBO DE 1", PINTURA EM PRIMER COM TINTA ESMALTE SINTÉTICO E REDES DE POLIETILENO FIO 4 MM</v>
          </cell>
          <cell r="C9148" t="str">
            <v>PAR</v>
          </cell>
          <cell r="D9148">
            <v>4529.58</v>
          </cell>
          <cell r="E9148">
            <v>0</v>
          </cell>
          <cell r="F9148">
            <v>4529.58</v>
          </cell>
        </row>
        <row r="9149">
          <cell r="A9149" t="str">
            <v>AUX2206</v>
          </cell>
          <cell r="B9149" t="str">
            <v xml:space="preserve">CADEIRA OFICIAL PARA ÁRBITRO DE VOLEI, TUBO 1 1/2" - RODAS </v>
          </cell>
          <cell r="C9149" t="str">
            <v>UN</v>
          </cell>
          <cell r="D9149">
            <v>5730.54</v>
          </cell>
          <cell r="E9149">
            <v>0</v>
          </cell>
          <cell r="F9149">
            <v>5730.54</v>
          </cell>
        </row>
        <row r="9150">
          <cell r="A9150" t="str">
            <v>AUX3183</v>
          </cell>
          <cell r="B9150" t="str">
            <v>TRAVE PARA FUTEBOL DE CAMPO</v>
          </cell>
          <cell r="C9150" t="str">
            <v>PAR</v>
          </cell>
          <cell r="D9150">
            <v>3482.21</v>
          </cell>
          <cell r="E9150">
            <v>0</v>
          </cell>
          <cell r="F9150">
            <v>3482.21</v>
          </cell>
        </row>
        <row r="9151">
          <cell r="A9151" t="str">
            <v>AUX3184</v>
          </cell>
          <cell r="B9151" t="str">
            <v>REDE OFICIAL P/ FUTEBOL CAMPO, NYLON, FIO 3MM, MALHA 16, DIM: 7,5X2,5M</v>
          </cell>
          <cell r="C9151" t="str">
            <v>PAR</v>
          </cell>
          <cell r="D9151">
            <v>330.97</v>
          </cell>
          <cell r="E9151">
            <v>0</v>
          </cell>
          <cell r="F9151">
            <v>330.97</v>
          </cell>
        </row>
        <row r="9152">
          <cell r="A9152" t="str">
            <v>AUX3219</v>
          </cell>
          <cell r="B9152" t="str">
            <v>FORNECIMENTO E INSTALAÇÃO DE REDE DE PROTEÇÃO EM NYLON MALHA 10X10 CM PARA QUADRA DE ESPORTE</v>
          </cell>
          <cell r="C9152" t="str">
            <v>M2</v>
          </cell>
          <cell r="D9152">
            <v>20</v>
          </cell>
          <cell r="E9152">
            <v>0</v>
          </cell>
          <cell r="F9152">
            <v>20</v>
          </cell>
        </row>
        <row r="9153">
          <cell r="A9153"/>
          <cell r="B9153" t="str">
            <v>BANCOS</v>
          </cell>
          <cell r="C9153"/>
          <cell r="D9153"/>
          <cell r="E9153"/>
          <cell r="F9153"/>
        </row>
        <row r="9154">
          <cell r="A9154" t="str">
            <v>AUX3534</v>
          </cell>
          <cell r="B9154" t="str">
            <v>REMOÇÃO DE BANCO DE MADEIRA</v>
          </cell>
          <cell r="C9154" t="str">
            <v>M</v>
          </cell>
          <cell r="D9154">
            <v>2.31</v>
          </cell>
          <cell r="E9154">
            <v>4.51</v>
          </cell>
          <cell r="F9154">
            <v>6.82</v>
          </cell>
        </row>
        <row r="9155">
          <cell r="A9155">
            <v>103304</v>
          </cell>
          <cell r="B9155" t="str">
            <v>INSTALAÇÃO DE BANCO METÁLICO COM ENCOSTO, 1,60 M DE COMPRIMENTO, EM TUBO DE AÇO CARBONO COM PINTURA ELETROSTÁTICA, SOBRE PISO DE CONCRETO EXISTENTE. AF_11/2021</v>
          </cell>
          <cell r="C9155" t="str">
            <v>UN</v>
          </cell>
          <cell r="D9155">
            <v>1209.83</v>
          </cell>
          <cell r="E9155">
            <v>30.32</v>
          </cell>
          <cell r="F9155">
            <v>1240.1500000000001</v>
          </cell>
        </row>
        <row r="9156">
          <cell r="A9156" t="str">
            <v>AUX1965</v>
          </cell>
          <cell r="B9156" t="str">
            <v>BANCO DE CONCRETO SEM ENCOSTO 150X45 CM</v>
          </cell>
          <cell r="C9156" t="str">
            <v xml:space="preserve">UN </v>
          </cell>
          <cell r="D9156">
            <v>95</v>
          </cell>
          <cell r="E9156">
            <v>0</v>
          </cell>
          <cell r="F9156">
            <v>95</v>
          </cell>
        </row>
        <row r="9157">
          <cell r="A9157" t="str">
            <v>AUX2379</v>
          </cell>
          <cell r="B9157" t="str">
            <v>BANCO EM CONCRETO APARENTE L=50CM</v>
          </cell>
          <cell r="C9157" t="str">
            <v>M</v>
          </cell>
          <cell r="D9157">
            <v>188.83</v>
          </cell>
          <cell r="E9157">
            <v>130.38</v>
          </cell>
          <cell r="F9157">
            <v>319.20999999999998</v>
          </cell>
        </row>
        <row r="9158">
          <cell r="A9158" t="str">
            <v>AUX2701</v>
          </cell>
          <cell r="B9158" t="str">
            <v>BANCO EM CONCRETO ARMADO (C-25), MOLDADO NO LOCAL, OBRA CEEP PEDRO BOARETTO NETO, CASCAVEL (PI 15.333.754-3)</v>
          </cell>
          <cell r="C9158" t="str">
            <v>UN</v>
          </cell>
          <cell r="D9158">
            <v>437.65</v>
          </cell>
          <cell r="E9158">
            <v>419.17</v>
          </cell>
          <cell r="F9158">
            <v>856.82</v>
          </cell>
        </row>
        <row r="9159">
          <cell r="A9159" t="str">
            <v>AUX3029</v>
          </cell>
          <cell r="B9159" t="str">
            <v>BANCO EM CONCRETO ARMADO APARENTE (FCK=20MPA, CA-60), DIMENSÕES 2,70X0,50M H=35+5CM, C/ 3 BASES DE 10X30CM, CONFORME PROJETO PADRÃO, INCL. PINTURA C/ RESINA ACRÍLICA EM TODAS AS FACES</v>
          </cell>
          <cell r="C9159" t="str">
            <v>UN</v>
          </cell>
          <cell r="D9159">
            <v>414.26</v>
          </cell>
          <cell r="E9159">
            <v>240.63</v>
          </cell>
          <cell r="F9159">
            <v>654.89</v>
          </cell>
        </row>
        <row r="9160">
          <cell r="A9160" t="str">
            <v>AUX3030</v>
          </cell>
          <cell r="B9160" t="str">
            <v>BANCO EM CONCRETO ARMADO APARENTE (FCK=20MPA, CA-60), DIMENSÕES 1,50X0,50M H=35+5CM, C/ 2 BASES DE 10X30CM, CONFORME PROJETO PADRÃO, INCL. PINTURA C/ RESINA ACRÍLICA EM TODAS AS FACES</v>
          </cell>
          <cell r="C9160" t="str">
            <v>UN</v>
          </cell>
          <cell r="D9160">
            <v>243.29</v>
          </cell>
          <cell r="E9160">
            <v>142.35</v>
          </cell>
          <cell r="F9160">
            <v>385.64</v>
          </cell>
        </row>
        <row r="9161">
          <cell r="A9161" t="str">
            <v>AUX3147</v>
          </cell>
          <cell r="B9161" t="str">
            <v>BANCO EM MADEIRA COM JARDIM INTERNO 5,00X5,00, LARGURA DE 60 CM EM PEÇAS DE MAÇARANDUBA OU EQUIVALENTE, APOIOS EM ALVENARIA E MÃO-FRANCESAS INTERMEDIÁRIAS, NÃO INCLUSO ELEMENTOS DO JARDIM INTERNO</v>
          </cell>
          <cell r="C9161" t="str">
            <v xml:space="preserve">UN </v>
          </cell>
          <cell r="D9161">
            <v>4540.8500000000004</v>
          </cell>
          <cell r="E9161">
            <v>2639.24</v>
          </cell>
          <cell r="F9161">
            <v>7180.09</v>
          </cell>
        </row>
        <row r="9162">
          <cell r="A9162" t="str">
            <v>AUX3320</v>
          </cell>
          <cell r="B9162" t="str">
            <v>BANCO SIMPLES COM ASSENTO EM MADEIRA, DIM: 1500X300X387 MM, REF. NK1606, DA NILKO OU SIMILAR</v>
          </cell>
          <cell r="C9162" t="str">
            <v xml:space="preserve">UN </v>
          </cell>
          <cell r="D9162">
            <v>551.75</v>
          </cell>
          <cell r="E9162">
            <v>0</v>
          </cell>
          <cell r="F9162">
            <v>551.75</v>
          </cell>
        </row>
        <row r="9163">
          <cell r="A9163" t="str">
            <v>AUX3492</v>
          </cell>
          <cell r="B9163" t="str">
            <v>RIPAMENTO EM MADEIRA *2,5X15* CM EM MAÇARANDUBA, ANGELIM OU EQUIVALENTE PARA ASSENTO EM BANCO DE CONCRETO</v>
          </cell>
          <cell r="C9163" t="str">
            <v>M</v>
          </cell>
          <cell r="D9163">
            <v>35.24</v>
          </cell>
          <cell r="E9163">
            <v>18.05</v>
          </cell>
          <cell r="F9163">
            <v>53.29</v>
          </cell>
        </row>
        <row r="9164">
          <cell r="A9164"/>
          <cell r="B9164" t="str">
            <v>ACADEMIA AR LIVRE</v>
          </cell>
          <cell r="C9164"/>
          <cell r="D9164"/>
          <cell r="E9164"/>
          <cell r="F9164"/>
        </row>
        <row r="9165">
          <cell r="A9165">
            <v>103185</v>
          </cell>
          <cell r="B9165" t="str">
            <v>INSTALAÇÃO DE ESQUI TRIPLO, EM TUBO DE AÇO CARBONO - EQUIPAMENTO DE GINÁSTICA PARA ACADEMIA AO AR LIVRE / ACADEMIA DA TERCEIRA IDADE - ATI, INSTALADO SOBRE PISO DE CONCRETO EXISTENTE. AF_10/2021</v>
          </cell>
          <cell r="C9165" t="str">
            <v>UN</v>
          </cell>
          <cell r="D9165">
            <v>6011.34</v>
          </cell>
          <cell r="E9165">
            <v>96.51</v>
          </cell>
          <cell r="F9165">
            <v>6107.85</v>
          </cell>
        </row>
        <row r="9166">
          <cell r="A9166">
            <v>103186</v>
          </cell>
          <cell r="B9166" t="str">
            <v>INSTALAÇÃO DE MULTIEXERCITADOR COM SEIS FUNÇÕES, EM TUBO DE AÇO CARBONO - EQUIPAMENTO DE GINÁSTICA PARA ACADEMIA AO AR LIVRE / ACADEMIA DA TERCEIRA IDADE - ATI, INSTALADO SOBRE PISO DE CONCRETO EXISTENTE. AF_10/2021</v>
          </cell>
          <cell r="C9166" t="str">
            <v>UN</v>
          </cell>
          <cell r="D9166">
            <v>6393.67</v>
          </cell>
          <cell r="E9166">
            <v>39.520000000000003</v>
          </cell>
          <cell r="F9166">
            <v>6433.19</v>
          </cell>
        </row>
        <row r="9167">
          <cell r="A9167">
            <v>103187</v>
          </cell>
          <cell r="B9167" t="str">
            <v>INSTALAÇÃO DE SIMULADOR DE CAMINHADA TRIPLO, EM TUBO DE AÇO CARBONO - EQUIPAMENTO DE GINÁSTICA PARA ACADEMIA AO AR LIVRE / ACADEMIA DA TERCEIRA IDADE - ATI, INSTALADO SOBRE PISO DE CONCRETO EXISTENTE. AF_10/2021</v>
          </cell>
          <cell r="C9167" t="str">
            <v>UN</v>
          </cell>
          <cell r="D9167">
            <v>4773.8900000000003</v>
          </cell>
          <cell r="E9167">
            <v>66.010000000000005</v>
          </cell>
          <cell r="F9167">
            <v>4839.8999999999996</v>
          </cell>
        </row>
        <row r="9168">
          <cell r="A9168">
            <v>103188</v>
          </cell>
          <cell r="B9168" t="str">
            <v>INSTALAÇÃO DE SIMULADOR DE CAVALGADA TRIPLO, EM TUBO DE AÇO CARBONO - EQUIPAMENTO DE GINÁSTICA PARA ACADEMIA AO AR LIVRE / ACADEMIA DA TERCEIRA IDADE - ATI, INSTALADO SOBRE PISO DE CONCRETO EXISTENTE. AF_10/2021</v>
          </cell>
          <cell r="C9168" t="str">
            <v>UN</v>
          </cell>
          <cell r="D9168">
            <v>5150.5</v>
          </cell>
          <cell r="E9168">
            <v>50.77</v>
          </cell>
          <cell r="F9168">
            <v>5201.2700000000004</v>
          </cell>
        </row>
        <row r="9169">
          <cell r="A9169">
            <v>103189</v>
          </cell>
          <cell r="B9169" t="str">
            <v>INSTALAÇÃO DE SIMULADOR DE REMO INDIVIDUAL, EM TUBO DE AÇO CARBONO - EQUIPAMENTO DE GINÁSTICA PARA ACADEMIA AO AR LIVRE / ACADEMIA DA TERCEIRA IDADE - ATI, INSTALADO SOBRE PISO DE CONCRETO EXISTENTE. AF_10/2021</v>
          </cell>
          <cell r="C9169" t="str">
            <v>UN</v>
          </cell>
          <cell r="D9169">
            <v>2572.5300000000002</v>
          </cell>
          <cell r="E9169">
            <v>35.5</v>
          </cell>
          <cell r="F9169">
            <v>2608.0300000000002</v>
          </cell>
        </row>
        <row r="9170">
          <cell r="A9170">
            <v>103190</v>
          </cell>
          <cell r="B9170" t="str">
            <v>INSTALAÇÃO DE PRESSÃO DE PERNAS TRIPLO, EM TUBO DE AÇO CARBONO - EQUIPAMENTO DE GINÁSTICA PARA ACADEMIA AO AR LIVRE / ACADEMIA DA TERCEIRA IDADE - ATI, INSTALADO SOBRE SOLO. AF_10/2021</v>
          </cell>
          <cell r="C9170" t="str">
            <v>UN</v>
          </cell>
          <cell r="D9170">
            <v>3979.39</v>
          </cell>
          <cell r="E9170">
            <v>66.84</v>
          </cell>
          <cell r="F9170">
            <v>4046.23</v>
          </cell>
        </row>
        <row r="9171">
          <cell r="A9171">
            <v>103191</v>
          </cell>
          <cell r="B9171" t="str">
            <v>INSTALAÇÃO DE ALONGADOR COM TRÊS ALTURAS, EM TUBO DE AÇO CARBONO - EQUIPAMENTO DE GINASTICA PARA ACADEMIA AO AR LIVRE / ACADEMIA DA TERCEIRA IDADE - ATI, INSTALADO SOBRE SOLO. AF_10/2021</v>
          </cell>
          <cell r="C9171" t="str">
            <v>UN</v>
          </cell>
          <cell r="D9171">
            <v>2302.4699999999998</v>
          </cell>
          <cell r="E9171">
            <v>54.81</v>
          </cell>
          <cell r="F9171">
            <v>2357.2800000000002</v>
          </cell>
        </row>
        <row r="9172">
          <cell r="A9172">
            <v>103192</v>
          </cell>
          <cell r="B9172" t="str">
            <v>INSTALAÇÃO DE ROTAÇÃO DIAGONAL DUPLA, APARELHO TRIPLO, EM TUBO DE AÇO CARBONO - EQUIPAMENTO DE GINÁSTICA PARA ACADEMIA AO AR LIVRE / ACADEMIA DA TERCEIRA IDADE - ATI, INSTALADO SOBRE SOLO. AF_10/2021</v>
          </cell>
          <cell r="C9172" t="str">
            <v>UN</v>
          </cell>
          <cell r="D9172">
            <v>2454.75</v>
          </cell>
          <cell r="E9172">
            <v>54.81</v>
          </cell>
          <cell r="F9172">
            <v>2509.56</v>
          </cell>
        </row>
        <row r="9173">
          <cell r="A9173">
            <v>103193</v>
          </cell>
          <cell r="B9173" t="str">
            <v>INSTALAÇÃO DE ROTAÇÃO VERTICAL DUPLO, EM TUBO DE AÇO CARBONO - EQUIPAMENTO DE GINÁSTICA PARA ACADEMIA AO AR LIVRE / ACADEMIA DA TERCEIRA IDADE - ATI, INSTALADO SOBRE SOLO. AF_10/2021</v>
          </cell>
          <cell r="C9173" t="str">
            <v>UN</v>
          </cell>
          <cell r="D9173">
            <v>1878.6</v>
          </cell>
          <cell r="E9173">
            <v>54.81</v>
          </cell>
          <cell r="F9173">
            <v>1933.41</v>
          </cell>
        </row>
        <row r="9174">
          <cell r="A9174">
            <v>103194</v>
          </cell>
          <cell r="B9174" t="str">
            <v>INSTALAÇÃO DE SURF DUPLO, EM TUBO DE AÇO CARBONO - EQUIPAMENTO DE GINÁSTICA PARA ACADEMIA AO AR LIVRE / ACADEMIA DA TERCEIRA IDADE - ATI, INSTALADO SOBRE SOLO. AF_10/2021</v>
          </cell>
          <cell r="C9174" t="str">
            <v>UN</v>
          </cell>
          <cell r="D9174">
            <v>2729.02</v>
          </cell>
          <cell r="E9174">
            <v>54.81</v>
          </cell>
          <cell r="F9174">
            <v>2783.83</v>
          </cell>
        </row>
        <row r="9175">
          <cell r="A9175">
            <v>103195</v>
          </cell>
          <cell r="B9175" t="str">
            <v>INSTALAÇÃO DE PLACA ORIENTATIVA SOBRE EXERCÍCIOS, 2,00M X 1,00M, EM TUBO DE AÇO CARBONO - PARA ACADEMIA AO AR LIVRE / ACADEMIA DA TERCEIRA IDADE - ATI, INSTALADO SOBRE SOLO. AF_10/2021</v>
          </cell>
          <cell r="C9175" t="str">
            <v>UN</v>
          </cell>
          <cell r="D9175">
            <v>2118.19</v>
          </cell>
          <cell r="E9175">
            <v>56.33</v>
          </cell>
          <cell r="F9175">
            <v>2174.52</v>
          </cell>
        </row>
        <row r="9176">
          <cell r="A9176">
            <v>103205</v>
          </cell>
          <cell r="B9176" t="str">
            <v>INSTALAÇÃO DE PRESSÃO DE PERNAS TRIPLO, EM TUBO DE AÇO CARBONO - EQUIPAMENTO DE GINÁSTICA PARA ACADEMIA AO AR LIVRE / ACADEMIA DA TERCEIRA IDADE - ATI, INSTALADO SOBRE PISO DE CONCRETO EXISTENTE. AF_10/2021</v>
          </cell>
          <cell r="C9176" t="str">
            <v>UN</v>
          </cell>
          <cell r="D9176">
            <v>3978.49</v>
          </cell>
          <cell r="E9176">
            <v>83.79</v>
          </cell>
          <cell r="F9176">
            <v>4062.28</v>
          </cell>
        </row>
        <row r="9177">
          <cell r="A9177">
            <v>103206</v>
          </cell>
          <cell r="B9177" t="str">
            <v>INSTALAÇÃO DE ALONGADOR COM TRÊS ALTURAS, EM TUBO DE AÇO CARBONO - EQUIPAMENTO DE GINÁSTICA PARA ACADEMIA AO AR LIVRE / ACADEMIA DA TERCEIRA IDADE - ATI, INSTALADO SOBRE PISO DE CONCRETO EXISTENTE. AF_10/2021</v>
          </cell>
          <cell r="C9177" t="str">
            <v>UN</v>
          </cell>
          <cell r="D9177">
            <v>2301.6</v>
          </cell>
          <cell r="E9177">
            <v>71.73</v>
          </cell>
          <cell r="F9177">
            <v>2373.33</v>
          </cell>
        </row>
        <row r="9178">
          <cell r="A9178">
            <v>103207</v>
          </cell>
          <cell r="B9178" t="str">
            <v>INSTALAÇÃO DE ROTAÇÃO DIAGONAL DUPLA, APARELHO TRIPLO, EM TUBO DE AÇO CARBONO - EQUIPAMENTO DE GINÁSTICA PARA ACADEMIA AO AR LIVRE / ACADEMIA DA TERCEIRA IDADE - ATI, INSTALADO SOBRE PISO DE CONCRETO EXISTENTE. AF_10/2021</v>
          </cell>
          <cell r="C9178" t="str">
            <v>UN</v>
          </cell>
          <cell r="D9178">
            <v>2453.88</v>
          </cell>
          <cell r="E9178">
            <v>71.73</v>
          </cell>
          <cell r="F9178">
            <v>2525.61</v>
          </cell>
        </row>
        <row r="9179">
          <cell r="A9179">
            <v>103208</v>
          </cell>
          <cell r="B9179" t="str">
            <v>INSTALAÇÃO DE ROTAÇÃO VERTICAL DUPLO, EM TUBO DE ACO CARBONO - EQUIPAMENTO DE GINASTICA PARA ACADEMIA AO AR LIVRE / ACADEMIA DA TERCEIRA IDADE - ATI, INSTALADO SOBRE PISO DE CONCRETO EXISTENTE. AF_10/2021</v>
          </cell>
          <cell r="C9179" t="str">
            <v>UN</v>
          </cell>
          <cell r="D9179">
            <v>1877.72</v>
          </cell>
          <cell r="E9179">
            <v>71.739999999999995</v>
          </cell>
          <cell r="F9179">
            <v>1949.46</v>
          </cell>
        </row>
        <row r="9180">
          <cell r="A9180">
            <v>103209</v>
          </cell>
          <cell r="B9180" t="str">
            <v>INSTALAÇÃO DE SURF DUPLO, EM TUBO DE AÇO CARBONO - EQUIPAMENTO DE GINÁSTICA PARA ACADEMIA AO AR LIVRE / ACADEMIA DA TERCEIRA IDADE - ATI, INSTALADO SOBRE PISO DE CONCRETO EXISTENTE. AF_10/2021</v>
          </cell>
          <cell r="C9180" t="str">
            <v>UN</v>
          </cell>
          <cell r="D9180">
            <v>2728.15</v>
          </cell>
          <cell r="E9180">
            <v>71.73</v>
          </cell>
          <cell r="F9180">
            <v>2799.88</v>
          </cell>
        </row>
        <row r="9181">
          <cell r="A9181">
            <v>103210</v>
          </cell>
          <cell r="B9181" t="str">
            <v>INSTALAÇÃO DE PLACA ORIENTATIVA SOBRE EXERCÍCIOS, 2,00M X 1,00M, EM TUBO DE AÇO CARBONO - PARA ACADEMIA AO AR LIVRE / ACADEMIA DA TERCEIRA IDADE - ATI, INSTALADO SOBRE PISO DE CONCRETO EXISTENTE. AF_10/2021</v>
          </cell>
          <cell r="C9181" t="str">
            <v>UN</v>
          </cell>
          <cell r="D9181">
            <v>2151.75</v>
          </cell>
          <cell r="E9181">
            <v>129.72</v>
          </cell>
          <cell r="F9181">
            <v>2281.4699999999998</v>
          </cell>
        </row>
        <row r="9182">
          <cell r="A9182"/>
          <cell r="B9182" t="str">
            <v>LIXEIRAS</v>
          </cell>
          <cell r="C9182"/>
          <cell r="D9182"/>
          <cell r="E9182"/>
          <cell r="F9182"/>
        </row>
        <row r="9183">
          <cell r="A9183">
            <v>103307</v>
          </cell>
          <cell r="B9183" t="str">
            <v>INSTALAÇÃO DE LIXEIRA METÁLICA DUPLA, CAPACIDADE DE 60 L, EM TUBO DE AÇO CARBONO E CESTOS EM CHAPA DE AÇO COM PINTURA ELETROSTÁTICA, SOBRE PISO DE CONCRETO EXISTENTE. AF_11/2021</v>
          </cell>
          <cell r="C9183" t="str">
            <v>UN</v>
          </cell>
          <cell r="D9183">
            <v>1262.58</v>
          </cell>
          <cell r="E9183">
            <v>65.59</v>
          </cell>
          <cell r="F9183">
            <v>1328.17</v>
          </cell>
        </row>
        <row r="9184">
          <cell r="A9184">
            <v>103310</v>
          </cell>
          <cell r="B9184" t="str">
            <v>INSTALAÇÃO DE LIXEIRA METÁLICA DUPLA, CAPACIDADE DE 60 L, EM TUBO DE AÇO CARBONO E CESTOS EM CHAPA DE AÇO COM PINTURA ELETROSTÁTICA, SOBRE SOLO. AF_11/2021</v>
          </cell>
          <cell r="C9184" t="str">
            <v>UN</v>
          </cell>
          <cell r="D9184">
            <v>1246.1300000000001</v>
          </cell>
          <cell r="E9184">
            <v>29.21</v>
          </cell>
          <cell r="F9184">
            <v>1275.3399999999999</v>
          </cell>
        </row>
        <row r="9185">
          <cell r="A9185"/>
          <cell r="B9185" t="str">
            <v>OUTROS EQUIPAMENTOS</v>
          </cell>
          <cell r="C9185"/>
          <cell r="D9185"/>
          <cell r="E9185"/>
          <cell r="F9185"/>
        </row>
        <row r="9186">
          <cell r="A9186" t="str">
            <v>AUX1966</v>
          </cell>
          <cell r="B9186" t="str">
            <v>PAR DE BARRA MACIÇA 1/2" PARA BICICLETÁRIO TIPO U INVERTIDO CHUMBADO NO PISO</v>
          </cell>
          <cell r="C9186" t="str">
            <v xml:space="preserve">UN </v>
          </cell>
          <cell r="D9186">
            <v>57.73</v>
          </cell>
          <cell r="E9186">
            <v>41.36</v>
          </cell>
          <cell r="F9186">
            <v>99.09</v>
          </cell>
        </row>
        <row r="9187">
          <cell r="A9187" t="str">
            <v>AUX2983</v>
          </cell>
          <cell r="B9187" t="str">
            <v>TUBO EM AÇO GALVANIZADO D=2" P/ BICICLETÁRIO, DIMENSÃO: H=75 CM, L=75 CM, FIXADO EM BASE DE CONCRETO, INCLUSO PINTURA DE FUNDO E ACABAMENTO C/ ESMALTE SINTÉTICO GRAFITE</v>
          </cell>
          <cell r="C9187" t="str">
            <v xml:space="preserve">UN </v>
          </cell>
          <cell r="D9187">
            <v>206.39</v>
          </cell>
          <cell r="E9187">
            <v>33.4</v>
          </cell>
          <cell r="F9187">
            <v>239.79</v>
          </cell>
        </row>
        <row r="9188">
          <cell r="A9188" t="str">
            <v>AUX1132</v>
          </cell>
          <cell r="B9188" t="str">
            <v>FORNECIMENTO E MONTAGEM DE TELA DE SOMBREAMENTO, EM POLIETIILENO DE ALTA DENSIDADE, PARA COBERTURA DE ESTACIONAMENTO</v>
          </cell>
          <cell r="C9188" t="str">
            <v>M2</v>
          </cell>
          <cell r="D9188">
            <v>45.25</v>
          </cell>
          <cell r="E9188">
            <v>17.34</v>
          </cell>
          <cell r="F9188">
            <v>62.59</v>
          </cell>
        </row>
        <row r="9189">
          <cell r="A9189" t="str">
            <v>AUX3252</v>
          </cell>
          <cell r="B9189" t="str">
            <v>TOLDO COM ESTRUTURA METÁLICA</v>
          </cell>
          <cell r="C9189" t="str">
            <v>M2</v>
          </cell>
          <cell r="D9189">
            <v>254.56</v>
          </cell>
          <cell r="E9189">
            <v>22.75</v>
          </cell>
          <cell r="F9189">
            <v>277.31</v>
          </cell>
        </row>
        <row r="9190">
          <cell r="A9190" t="str">
            <v>AUX1407</v>
          </cell>
          <cell r="B9190" t="str">
            <v>TANQUE DE AREIA - GENÉRICO - FORNECIMENTO E APLICAÇÃO DE AREIA LAVADA - RV.11</v>
          </cell>
          <cell r="C9190" t="str">
            <v>M3</v>
          </cell>
          <cell r="D9190">
            <v>94.45</v>
          </cell>
          <cell r="E9190">
            <v>15.02</v>
          </cell>
          <cell r="F9190">
            <v>109.47</v>
          </cell>
        </row>
        <row r="9191">
          <cell r="A9191" t="str">
            <v>AUX1408</v>
          </cell>
          <cell r="B9191" t="str">
            <v>TANQUE DE AREIA - GENÉRICO - BORDA BAIXA 60CM - RV.11</v>
          </cell>
          <cell r="C9191" t="str">
            <v>M</v>
          </cell>
          <cell r="D9191">
            <v>206.28</v>
          </cell>
          <cell r="E9191">
            <v>164.68</v>
          </cell>
          <cell r="F9191">
            <v>370.96</v>
          </cell>
        </row>
        <row r="9192">
          <cell r="A9192" t="str">
            <v>AUX1409</v>
          </cell>
          <cell r="B9192" t="str">
            <v>ESCORREGADOR COMPR=3,00M H=1,80M - ESTRUTURA METÁLICA</v>
          </cell>
          <cell r="C9192" t="str">
            <v>UN</v>
          </cell>
          <cell r="D9192">
            <v>2824.55</v>
          </cell>
          <cell r="E9192">
            <v>37.380000000000003</v>
          </cell>
          <cell r="F9192">
            <v>2861.93</v>
          </cell>
        </row>
        <row r="9193">
          <cell r="A9193" t="str">
            <v>AUX1410</v>
          </cell>
          <cell r="B9193" t="str">
            <v>GANGORRA COM 3 PRANCHAS COMPR=3,00M H=0,70M - ESTRUTURA METÁLICA</v>
          </cell>
          <cell r="C9193" t="str">
            <v>UN</v>
          </cell>
          <cell r="D9193">
            <v>1930.18</v>
          </cell>
          <cell r="E9193">
            <v>45.92</v>
          </cell>
          <cell r="F9193">
            <v>1976.1</v>
          </cell>
        </row>
        <row r="9194">
          <cell r="A9194" t="str">
            <v>AUX1411</v>
          </cell>
          <cell r="B9194" t="str">
            <v>ESCADA HORIZONTAL COMPR=1,80M H=1,80M - ESTRUTURA METÁLICA</v>
          </cell>
          <cell r="C9194" t="str">
            <v>UN</v>
          </cell>
          <cell r="D9194">
            <v>1605.85</v>
          </cell>
          <cell r="E9194">
            <v>37.380000000000003</v>
          </cell>
          <cell r="F9194">
            <v>1643.23</v>
          </cell>
        </row>
        <row r="9195">
          <cell r="A9195" t="str">
            <v>AUX1412</v>
          </cell>
          <cell r="B9195" t="str">
            <v>GAIOLA LABIRINTO (1,5X1,5X2,0)M - ESTRUTURA METÁLICA</v>
          </cell>
          <cell r="C9195" t="str">
            <v>UN</v>
          </cell>
          <cell r="D9195">
            <v>2722.5</v>
          </cell>
          <cell r="E9195">
            <v>77.209999999999994</v>
          </cell>
          <cell r="F9195">
            <v>2799.71</v>
          </cell>
        </row>
        <row r="9196">
          <cell r="A9196" t="str">
            <v>AUX1413</v>
          </cell>
          <cell r="B9196" t="str">
            <v>BALANÇO DE 3 LUGARES COM PNEUS COMPR=4,50M H=2,50M - ESTRUTURA METÁLICA</v>
          </cell>
          <cell r="C9196" t="str">
            <v>UN</v>
          </cell>
          <cell r="D9196">
            <v>2036.31</v>
          </cell>
          <cell r="E9196">
            <v>37.380000000000003</v>
          </cell>
          <cell r="F9196">
            <v>2073.69</v>
          </cell>
        </row>
        <row r="9197">
          <cell r="A9197" t="str">
            <v>AUX1414</v>
          </cell>
          <cell r="B9197" t="str">
            <v>CARROSSEL PARA 20 LUGARES,  DIÂMETRO 2,20M, FORNECIMENTO E INSTALAÇÃO</v>
          </cell>
          <cell r="C9197" t="str">
            <v>UN</v>
          </cell>
          <cell r="D9197">
            <v>3063.55</v>
          </cell>
          <cell r="E9197">
            <v>19.170000000000002</v>
          </cell>
          <cell r="F9197">
            <v>3082.72</v>
          </cell>
        </row>
        <row r="9198">
          <cell r="A9198"/>
          <cell r="B9198" t="str">
            <v>EQUIPAMENTOS ESCOLARES/MOBILIÁRIOS</v>
          </cell>
          <cell r="C9198"/>
          <cell r="D9198"/>
          <cell r="E9198"/>
          <cell r="F9198"/>
        </row>
        <row r="9199">
          <cell r="A9199"/>
          <cell r="B9199" t="str">
            <v>MANUTENÇÃO / REPAROS - EQUIPAMENTOS ESCOLARES/MOBILIÁRIOS</v>
          </cell>
          <cell r="C9199"/>
          <cell r="D9199"/>
          <cell r="E9199"/>
          <cell r="F9199"/>
        </row>
        <row r="9200">
          <cell r="A9200" t="str">
            <v>AUX0066</v>
          </cell>
          <cell r="B9200" t="str">
            <v>RETIRADA DE PORTA-GIZ, INCLUSIVE SUPORTES</v>
          </cell>
          <cell r="C9200" t="str">
            <v>M</v>
          </cell>
          <cell r="D9200">
            <v>3.08</v>
          </cell>
          <cell r="E9200">
            <v>7.96</v>
          </cell>
          <cell r="F9200">
            <v>11.04</v>
          </cell>
        </row>
        <row r="9201">
          <cell r="A9201" t="str">
            <v>AUX0083</v>
          </cell>
          <cell r="B9201" t="str">
            <v>RECOLOCAÇÃO DE PORTA-GIZ, INCLUSIVE SUPORTES</v>
          </cell>
          <cell r="C9201" t="str">
            <v>M</v>
          </cell>
          <cell r="D9201">
            <v>8.74</v>
          </cell>
          <cell r="E9201">
            <v>18.63</v>
          </cell>
          <cell r="F9201">
            <v>27.37</v>
          </cell>
        </row>
        <row r="9202">
          <cell r="A9202" t="str">
            <v>AUX3365</v>
          </cell>
          <cell r="B9202" t="str">
            <v>RETIRADA DE QUADRO ESCOLAR</v>
          </cell>
          <cell r="C9202" t="str">
            <v xml:space="preserve">UN </v>
          </cell>
          <cell r="D9202">
            <v>2.31</v>
          </cell>
          <cell r="E9202">
            <v>4.51</v>
          </cell>
          <cell r="F9202">
            <v>6.82</v>
          </cell>
        </row>
        <row r="9203">
          <cell r="A9203"/>
          <cell r="B9203" t="str">
            <v>QUADROS / LOUSA / BATE-CARTEIRA / FILETE DE MADEIRA</v>
          </cell>
          <cell r="C9203"/>
          <cell r="D9203"/>
          <cell r="E9203"/>
          <cell r="F9203"/>
        </row>
        <row r="9204">
          <cell r="A9204" t="str">
            <v>AUX1906</v>
          </cell>
          <cell r="B9204" t="str">
            <v>PORTA-GIZ DE MADEIRA, INCLUINDO SUPORTE, INCLUSO SELADOR E CERA</v>
          </cell>
          <cell r="C9204" t="str">
            <v>M</v>
          </cell>
          <cell r="D9204">
            <v>157.08000000000001</v>
          </cell>
          <cell r="E9204">
            <v>12.23</v>
          </cell>
          <cell r="F9204">
            <v>169.31</v>
          </cell>
        </row>
        <row r="9205">
          <cell r="A9205" t="str">
            <v>AUX3145</v>
          </cell>
          <cell r="B9205" t="str">
            <v>QUADRO VERDE, TAMANHO 5,35X1,32M, ÁREA ÚTIL 5,21X1,20M (QV), MOLDURA EM MADEIRA, REVESTIMENTO EM CHAPA DE LAMINADO MELAMÍNICO QUADRICULADO 1MM, TIPO LOUSALINE FIXADA SOBRE AGLOMERADO DE 15MM, INCLUSO SELADOR E CERA DA MOLDURA</v>
          </cell>
          <cell r="C9205" t="str">
            <v xml:space="preserve">UN </v>
          </cell>
          <cell r="D9205">
            <v>1929.2</v>
          </cell>
          <cell r="E9205">
            <v>717.06</v>
          </cell>
          <cell r="F9205">
            <v>2646.26</v>
          </cell>
        </row>
        <row r="9206">
          <cell r="A9206" t="str">
            <v>AUX2495</v>
          </cell>
          <cell r="B9206" t="str">
            <v>QUADRO VERDE, TAMANHO 5,54X1,32M, ÁREA ÚTIL 5,40X1,20M (QV), MOLDURA EM MADEIRA, REVESTIMENTO EM CHAPA DE LAMINADO MELAMÍNICO QUADRICULADO 1MM, TIPO LOUSALINE FIXADA SOBRE AGLOMERADO DE 15MM, INCLUSO SELADOR E CERA DA MOLDURA</v>
          </cell>
          <cell r="C9206" t="str">
            <v xml:space="preserve">UN </v>
          </cell>
          <cell r="D9206">
            <v>1981.74</v>
          </cell>
          <cell r="E9206">
            <v>742.48</v>
          </cell>
          <cell r="F9206">
            <v>2724.22</v>
          </cell>
        </row>
        <row r="9207">
          <cell r="A9207" t="str">
            <v>AUX2885</v>
          </cell>
          <cell r="B9207" t="str">
            <v>QUADRO VERDE, TAMANHO 6,41X1,32M, ÁREA ÚTIL 6,27X1,20M (QV), MOLDURA EM MADEIRA, REVESTIMENTO EM CHAPA DE LAMINADO MELAMÍNICO QUADRICULADO 1MM, TIPO LOUSALINE FIXADA SOBRE AGLOMERADO DE 15MM, INCLUSO SELADOR E CERA DA MOLDURA</v>
          </cell>
          <cell r="C9207" t="str">
            <v xml:space="preserve">UN </v>
          </cell>
          <cell r="D9207">
            <v>2290.31</v>
          </cell>
          <cell r="E9207">
            <v>858.9</v>
          </cell>
          <cell r="F9207">
            <v>3149.21</v>
          </cell>
        </row>
        <row r="9208">
          <cell r="A9208" t="str">
            <v>AUX3144</v>
          </cell>
          <cell r="B9208" t="str">
            <v>QUADRO BRANCO, TAMANHO 4,50X1,32M, ÁREA ÚTIL 4,36X1,20M (QV), MOLDURA EM MADEIRA, REVESTIMENTO EM CHAPA DE LAMINADO MELAMÍNICO LISO, FIXADA SOBRE AGLOMERADO DE 15MM, INCLUSO SELADOR E CERA DA MOLDURA</v>
          </cell>
          <cell r="C9208" t="str">
            <v xml:space="preserve">UN </v>
          </cell>
          <cell r="D9208">
            <v>1618.17</v>
          </cell>
          <cell r="E9208">
            <v>603.32000000000005</v>
          </cell>
          <cell r="F9208">
            <v>2221.4899999999998</v>
          </cell>
        </row>
        <row r="9209">
          <cell r="A9209" t="str">
            <v>AUX3083</v>
          </cell>
          <cell r="B9209" t="str">
            <v>QUADRO BRANCO, TAMANHO 5,35X1,32M, ÁREA ÚTIL 5,21X1,20M (QV), MOLDURA EM MADEIRA, REVESTIMENTO EM CHAPA DE LAMINADO MELAMÍNICO LISO, FIXADA SOBRE AGLOMERADO DE 15MM, INCLUSO SELADOR E CERA DA MOLDURA</v>
          </cell>
          <cell r="C9209" t="str">
            <v xml:space="preserve">UN </v>
          </cell>
          <cell r="D9209">
            <v>1923.68</v>
          </cell>
          <cell r="E9209">
            <v>717.06</v>
          </cell>
          <cell r="F9209">
            <v>2640.74</v>
          </cell>
        </row>
        <row r="9210">
          <cell r="A9210" t="str">
            <v>AUX3275</v>
          </cell>
          <cell r="B9210" t="str">
            <v>QUADRO BRANCO, TAMANHO 6,41X1,32M, ÁREA ÚTIL 6,27X1,20M (QV), MOLDURA EM MADEIRA, REVESTIMENTO EM CHAPA DE LAMINADO MELAMÍNICO QUADRICULADO 1MM, TIPO LOUSALINE FIXADA SOBRE AGLOMERADO DE 15MM, INCLUSO SELADOR E CERA DA MOLDURA</v>
          </cell>
          <cell r="C9210" t="str">
            <v xml:space="preserve">UN </v>
          </cell>
          <cell r="D9210">
            <v>1935.63</v>
          </cell>
          <cell r="E9210">
            <v>858.9</v>
          </cell>
          <cell r="F9210">
            <v>2794.53</v>
          </cell>
        </row>
        <row r="9211">
          <cell r="A9211" t="str">
            <v>AUX1818</v>
          </cell>
          <cell r="B9211" t="str">
            <v>QUADRO ESCOLAR PARA MURAL EM FELTRO VERDE</v>
          </cell>
          <cell r="C9211" t="str">
            <v>M2</v>
          </cell>
          <cell r="D9211">
            <v>323.62</v>
          </cell>
          <cell r="E9211">
            <v>119.33</v>
          </cell>
          <cell r="F9211">
            <v>442.95</v>
          </cell>
        </row>
        <row r="9212">
          <cell r="A9212" t="str">
            <v>AUX1752</v>
          </cell>
          <cell r="B9212" t="str">
            <v>FIXADOR DE CARTAZES PARA SALA DE AULA *1,5 X 5* CM, MACARANDUBA, ANGELIM OU EQUIVALENTE DA REGIAO, INCLUSA PINTURA COM VERNIZ</v>
          </cell>
          <cell r="C9212" t="str">
            <v>M</v>
          </cell>
          <cell r="D9212">
            <v>21.09</v>
          </cell>
          <cell r="E9212">
            <v>29.1</v>
          </cell>
          <cell r="F9212">
            <v>50.19</v>
          </cell>
        </row>
        <row r="9213">
          <cell r="A9213" t="str">
            <v>AUX1904</v>
          </cell>
          <cell r="B9213" t="str">
            <v>FAIXA EM MADEIRA APARELHADA 2,5X7 CM PARA FIXAÇÃO DE CARTAZES</v>
          </cell>
          <cell r="C9213" t="str">
            <v>M</v>
          </cell>
          <cell r="D9213">
            <v>12.96</v>
          </cell>
          <cell r="E9213">
            <v>9.0299999999999994</v>
          </cell>
          <cell r="F9213">
            <v>21.99</v>
          </cell>
        </row>
        <row r="9214">
          <cell r="A9214" t="str">
            <v>AUX2480</v>
          </cell>
          <cell r="B9214" t="str">
            <v>FAIXA EM MADEIRA DE LEI APARELHADA 2,5X10 CM PARA PROTEÇÃO DE PAREDE</v>
          </cell>
          <cell r="C9214" t="str">
            <v>M</v>
          </cell>
          <cell r="D9214">
            <v>27.91</v>
          </cell>
          <cell r="E9214">
            <v>9.0299999999999994</v>
          </cell>
          <cell r="F9214">
            <v>36.94</v>
          </cell>
        </row>
        <row r="9215">
          <cell r="A9215" t="str">
            <v>AUX0049</v>
          </cell>
          <cell r="B9215" t="str">
            <v>FAIXA BATE-CARTEIRA PARA SALA DE AULA *2,5 X 15* CM, MACARANDUBA, ANGELIM OU EQUIVALENTE DA REGIAO, INCLUSA PINTURA COM VERNIZ</v>
          </cell>
          <cell r="C9215" t="str">
            <v>M</v>
          </cell>
          <cell r="D9215">
            <v>41.41</v>
          </cell>
          <cell r="E9215">
            <v>21.69</v>
          </cell>
          <cell r="F9215">
            <v>63.1</v>
          </cell>
        </row>
        <row r="9216">
          <cell r="A9216" t="str">
            <v>AUX1750</v>
          </cell>
          <cell r="B9216" t="str">
            <v>FAIXA EM MADEIRA APARELHADA 2,5X15 CM PARA PROTEÇÃO DE PAREDE</v>
          </cell>
          <cell r="C9216" t="str">
            <v>M</v>
          </cell>
          <cell r="D9216">
            <v>35.24</v>
          </cell>
          <cell r="E9216">
            <v>18.05</v>
          </cell>
          <cell r="F9216">
            <v>53.29</v>
          </cell>
        </row>
        <row r="9217">
          <cell r="A9217" t="str">
            <v>AUX3319</v>
          </cell>
          <cell r="B9217" t="str">
            <v>FAIXA EM MADEIRA APARELHADA 2,5X20 CM PARA PROTEÇÃO DE PAREDE</v>
          </cell>
          <cell r="C9217" t="str">
            <v>M</v>
          </cell>
          <cell r="D9217">
            <v>35.24</v>
          </cell>
          <cell r="E9217">
            <v>18.05</v>
          </cell>
          <cell r="F9217">
            <v>53.29</v>
          </cell>
        </row>
        <row r="9218">
          <cell r="A9218" t="str">
            <v>AUX1751</v>
          </cell>
          <cell r="B9218" t="str">
            <v>FAIXA EM MADEIRA APARELHADA 2,5X25 CM PARA PROTEÇÃO DE PAREDE</v>
          </cell>
          <cell r="C9218" t="str">
            <v>M</v>
          </cell>
          <cell r="D9218">
            <v>41.27</v>
          </cell>
          <cell r="E9218">
            <v>18.05</v>
          </cell>
          <cell r="F9218">
            <v>59.32</v>
          </cell>
        </row>
        <row r="9219">
          <cell r="A9219"/>
          <cell r="B9219" t="str">
            <v>CAPELA</v>
          </cell>
          <cell r="C9219"/>
          <cell r="D9219"/>
          <cell r="E9219"/>
          <cell r="F9219"/>
        </row>
        <row r="9220">
          <cell r="A9220" t="str">
            <v>AUX2792</v>
          </cell>
          <cell r="B9220" t="str">
            <v>PLACA EM CONCRETO ARMADO PARA COIFA DA CAPELA, E=5CM, PADRÃO 25 FUNDEPAR</v>
          </cell>
          <cell r="C9220" t="str">
            <v xml:space="preserve">UN </v>
          </cell>
          <cell r="D9220">
            <v>822.97</v>
          </cell>
          <cell r="E9220">
            <v>119.7</v>
          </cell>
          <cell r="F9220">
            <v>942.67</v>
          </cell>
        </row>
        <row r="9221">
          <cell r="A9221" t="str">
            <v>AUX3272</v>
          </cell>
          <cell r="B9221" t="str">
            <v>PLACA EM CONCRETO ARMADO PARA COIFA DA CAPELA, E=5CM, PADRÃO 23 FUNDEPAR</v>
          </cell>
          <cell r="C9221" t="str">
            <v xml:space="preserve">UN </v>
          </cell>
          <cell r="D9221">
            <v>822.97</v>
          </cell>
          <cell r="E9221">
            <v>119.7</v>
          </cell>
          <cell r="F9221">
            <v>942.67</v>
          </cell>
        </row>
        <row r="9222">
          <cell r="A9222" t="str">
            <v>AUX2791</v>
          </cell>
          <cell r="B9222" t="str">
            <v>BANCADA PARA CAPELA DE CONCRETO ARMADO, 1,90X0,70M, E=5CM, REVESTIDA COM GRANITO E=2 CM, INCLUÍDO CINTAS 0,10X0,15M, PADRÃO 25 FUNDEPAR</v>
          </cell>
          <cell r="C9222" t="str">
            <v>UN</v>
          </cell>
          <cell r="D9222">
            <v>1431.45</v>
          </cell>
          <cell r="E9222">
            <v>147.38</v>
          </cell>
          <cell r="F9222">
            <v>1578.83</v>
          </cell>
        </row>
        <row r="9223">
          <cell r="A9223" t="str">
            <v>AUX3273</v>
          </cell>
          <cell r="B9223" t="str">
            <v>BANCADA PARA CAPELA DE CONCRETO ARMADO, 1,90X0,70M, E=5CM, REVESTIDA COM GRANITO E=2 CM, INCLUÍDO CINTAS 0,10X0,15M, PADRÃO 23 FUNDEPAR</v>
          </cell>
          <cell r="C9223" t="str">
            <v xml:space="preserve">UN </v>
          </cell>
          <cell r="D9223">
            <v>1431.45</v>
          </cell>
          <cell r="E9223">
            <v>147.38</v>
          </cell>
          <cell r="F9223">
            <v>1578.83</v>
          </cell>
        </row>
        <row r="9224">
          <cell r="A9224" t="str">
            <v>AUX2793</v>
          </cell>
          <cell r="B9224" t="str">
            <v>PORTA DE ABRIR 2 FOLHAS EM FERRO PERFILADO COM CHAPA 1,30X0,75M, INCLUSO PORTA CADEADO E PINTURA</v>
          </cell>
          <cell r="C9224" t="str">
            <v xml:space="preserve">UN </v>
          </cell>
          <cell r="D9224">
            <v>517.15</v>
          </cell>
          <cell r="E9224">
            <v>172.62</v>
          </cell>
          <cell r="F9224">
            <v>689.77</v>
          </cell>
        </row>
        <row r="9225">
          <cell r="A9225" t="str">
            <v>AUX2797</v>
          </cell>
          <cell r="B9225" t="str">
            <v>JANELA GUILHOTINA EM ACRÍLICO E PARTE FIXA COM VIDRO 4MM, 1,30X0,60M, PARA CAPELA, INCLUSO PINTURA - PADRÃO 25 FUNDEPAR</v>
          </cell>
          <cell r="C9225" t="str">
            <v xml:space="preserve">UN </v>
          </cell>
          <cell r="D9225">
            <v>653.37</v>
          </cell>
          <cell r="E9225">
            <v>229.39</v>
          </cell>
          <cell r="F9225">
            <v>882.76</v>
          </cell>
        </row>
        <row r="9226">
          <cell r="A9226" t="str">
            <v>AUX3271</v>
          </cell>
          <cell r="B9226" t="str">
            <v>JANELA GUILHOTINA EM ACRÍLICO E PARTE FIXA COM VIDRO 4MM, 1,30X0,60M, PARA CAPELA, INCLUSO PINTURA - PADRÃO 23 FUNDEPAR</v>
          </cell>
          <cell r="C9226" t="str">
            <v xml:space="preserve">UN </v>
          </cell>
          <cell r="D9226">
            <v>615.23</v>
          </cell>
          <cell r="E9226">
            <v>229.28</v>
          </cell>
          <cell r="F9226">
            <v>844.51</v>
          </cell>
        </row>
        <row r="9227">
          <cell r="A9227" t="str">
            <v>AUX2794</v>
          </cell>
          <cell r="B9227" t="str">
            <v>EXAUSTOR 1 HP PARA COIFAS</v>
          </cell>
          <cell r="C9227" t="str">
            <v xml:space="preserve">UN </v>
          </cell>
          <cell r="D9227">
            <v>1674.89</v>
          </cell>
          <cell r="E9227">
            <v>8.65</v>
          </cell>
          <cell r="F9227">
            <v>1683.54</v>
          </cell>
        </row>
        <row r="9228">
          <cell r="A9228" t="str">
            <v>AUX2795</v>
          </cell>
          <cell r="B9228" t="str">
            <v>DUTO EM CHAPA GALVANIZADA Nº18 COM DIÂM=30CM, PARA SISTEMA DE EXAUSTÃO</v>
          </cell>
          <cell r="C9228" t="str">
            <v>M</v>
          </cell>
          <cell r="D9228">
            <v>270.04000000000002</v>
          </cell>
          <cell r="E9228">
            <v>46.88</v>
          </cell>
          <cell r="F9228">
            <v>316.92</v>
          </cell>
        </row>
        <row r="9229">
          <cell r="A9229"/>
          <cell r="B9229" t="str">
            <v>LIMPEZAS</v>
          </cell>
          <cell r="C9229"/>
          <cell r="D9229"/>
          <cell r="E9229"/>
          <cell r="F9229"/>
        </row>
        <row r="9230">
          <cell r="A9230"/>
          <cell r="B9230" t="str">
            <v>RETIRADA DE ENTULHO</v>
          </cell>
          <cell r="C9230"/>
          <cell r="D9230"/>
          <cell r="E9230"/>
          <cell r="F9230"/>
        </row>
        <row r="9231">
          <cell r="A9231" t="str">
            <v>AUX0649</v>
          </cell>
          <cell r="B9231" t="str">
            <v>TRANSPORTE DE ENTULHO POR CAMINHÃO BASCULANTE, A PARTIR DE 1KM</v>
          </cell>
          <cell r="C9231" t="str">
            <v>M3XKM</v>
          </cell>
          <cell r="D9231">
            <v>1.83</v>
          </cell>
          <cell r="E9231">
            <v>0.12</v>
          </cell>
          <cell r="F9231">
            <v>1.95</v>
          </cell>
        </row>
        <row r="9232">
          <cell r="A9232">
            <v>100981</v>
          </cell>
          <cell r="B9232" t="str">
            <v>CARGA, MANOBRA E DESCARGA DE ENTULHO EM CAMINHÃO BASCULANTE 6 M³ - CARGA COM ESCAVADEIRA HIDRÁULICA  (CAÇAMBA DE 0,80 M³ / 111 HP) E DESCARGA LIVRE (UNIDADE: M3). AF_07/2020</v>
          </cell>
          <cell r="C9232" t="str">
            <v>M3</v>
          </cell>
          <cell r="D9232">
            <v>7.78</v>
          </cell>
          <cell r="E9232">
            <v>1.27</v>
          </cell>
          <cell r="F9232">
            <v>9.0500000000000007</v>
          </cell>
        </row>
        <row r="9233">
          <cell r="A9233">
            <v>100982</v>
          </cell>
          <cell r="B9233" t="str">
            <v>CARGA, MANOBRA E DESCARGA DE ENTULHO EM CAMINHÃO BASCULANTE 10 M³ - CARGA COM ESCAVADEIRA HIDRÁULICA  (CAÇAMBA DE 0,80 M³ / 111 HP) E DESCARGA LIVRE (UNIDADE: M3). AF_07/2020</v>
          </cell>
          <cell r="C9233" t="str">
            <v>M3</v>
          </cell>
          <cell r="D9233">
            <v>7.87</v>
          </cell>
          <cell r="E9233">
            <v>0.95</v>
          </cell>
          <cell r="F9233">
            <v>8.82</v>
          </cell>
        </row>
        <row r="9234">
          <cell r="A9234">
            <v>100983</v>
          </cell>
          <cell r="B9234" t="str">
            <v>CARGA, MANOBRA E DESCARGA DE ENTULHO EM CAMINHÃO BASCULANTE 14 M³ - CARGA COM ESCAVADEIRA HIDRÁULICA  (CAÇAMBA DE 0,80 M³ / 111 HP) E DESCARGA LIVRE (UNIDADE: M3). AF_07/2020</v>
          </cell>
          <cell r="C9234" t="str">
            <v>M3</v>
          </cell>
          <cell r="D9234">
            <v>7.95</v>
          </cell>
          <cell r="E9234">
            <v>0.81</v>
          </cell>
          <cell r="F9234">
            <v>8.76</v>
          </cell>
        </row>
        <row r="9235">
          <cell r="A9235">
            <v>100984</v>
          </cell>
          <cell r="B9235" t="str">
            <v>CARGA, MANOBRA E DESCARGA DE ENTULHO EM CAMINHÃO BASCULANTE 18 M³ - CARGA COM ESCAVADEIRA HIDRÁULICA  (CAÇAMBA DE 0,80 M³ / 111 HP) E DESCARGA LIVRE (UNIDADE: M3). AF_07/2020</v>
          </cell>
          <cell r="C9235" t="str">
            <v>M3</v>
          </cell>
          <cell r="D9235">
            <v>7.92</v>
          </cell>
          <cell r="E9235">
            <v>0.73</v>
          </cell>
          <cell r="F9235">
            <v>8.65</v>
          </cell>
        </row>
        <row r="9236">
          <cell r="A9236">
            <v>100997</v>
          </cell>
          <cell r="B9236" t="str">
            <v>CARGA, MANOBRA E DESCARGA DE ENTULHO EM CAMINHÃO BASCULANTE 6 M³ - CARGA COM ESCAVADEIRA HIDRÁULICA  (CAÇAMBA DE 0,80 M³ / 111 HP) E DESCARGA LIVRE (UNIDADE: T). AF_07/2020</v>
          </cell>
          <cell r="C9236" t="str">
            <v>T</v>
          </cell>
          <cell r="D9236">
            <v>5.18</v>
          </cell>
          <cell r="E9236">
            <v>0.86</v>
          </cell>
          <cell r="F9236">
            <v>6.04</v>
          </cell>
        </row>
        <row r="9237">
          <cell r="A9237">
            <v>100998</v>
          </cell>
          <cell r="B9237" t="str">
            <v>CARGA, MANOBRA E DESCARGA DE ENTULHO EM CAMINHÃO BASCULANTE 10 M³ - CARGA COM ESCAVADEIRA HIDRÁULICA  (CAÇAMBA DE 0,80 M³ / 111 HP) E DESCARGA LIVRE (UNIDADE: T). AF_07/2020</v>
          </cell>
          <cell r="C9237" t="str">
            <v>T</v>
          </cell>
          <cell r="D9237">
            <v>5.25</v>
          </cell>
          <cell r="E9237">
            <v>0.63</v>
          </cell>
          <cell r="F9237">
            <v>5.88</v>
          </cell>
        </row>
        <row r="9238">
          <cell r="A9238">
            <v>100999</v>
          </cell>
          <cell r="B9238" t="str">
            <v>CARGA, MANOBRA E DESCARGA DE ENTULHO EM CAMINHÃO BASCULANTE 14 M³ - CARGA COM ESCAVADEIRA HIDRÁULICA  (CAÇAMBA DE 0,80 M³ / 111 HP) E DESCARGA LIVRE (UNIDADE: T). AF_07/2020</v>
          </cell>
          <cell r="C9238" t="str">
            <v>T</v>
          </cell>
          <cell r="D9238">
            <v>5.32</v>
          </cell>
          <cell r="E9238">
            <v>0.54</v>
          </cell>
          <cell r="F9238">
            <v>5.86</v>
          </cell>
        </row>
        <row r="9239">
          <cell r="A9239">
            <v>101000</v>
          </cell>
          <cell r="B9239" t="str">
            <v>CARGA, MANOBRA E DESCARGA DE ENTULHO EM CAMINHÃO BASCULANTE 18 M³ - CARGA COM ESCAVADEIRA HIDRÁULICA  (CAÇAMBA DE 0,80 M³ / 111 HP) E DESCARGA LIVRE (UNIDADE: T). AF_07/2020</v>
          </cell>
          <cell r="C9239" t="str">
            <v>T</v>
          </cell>
          <cell r="D9239">
            <v>5.28</v>
          </cell>
          <cell r="E9239">
            <v>0.48</v>
          </cell>
          <cell r="F9239">
            <v>5.76</v>
          </cell>
        </row>
        <row r="9240">
          <cell r="A9240" t="str">
            <v>AUX0644</v>
          </cell>
          <cell r="B9240" t="str">
            <v>CARGA MECANIZADA E REMOÇÃO DE ENTULHO, INCLUSIVE TRANSPORTE ATÉ 1KM</v>
          </cell>
          <cell r="C9240" t="str">
            <v>M3</v>
          </cell>
          <cell r="D9240">
            <v>9.9600000000000009</v>
          </cell>
          <cell r="E9240">
            <v>0.79</v>
          </cell>
          <cell r="F9240">
            <v>10.75</v>
          </cell>
        </row>
        <row r="9241">
          <cell r="A9241" t="str">
            <v>AUX3506</v>
          </cell>
          <cell r="B9241" t="str">
            <v>CARGA MECANIZADA DE ENTULHO</v>
          </cell>
          <cell r="C9241" t="str">
            <v>M3</v>
          </cell>
          <cell r="D9241">
            <v>5</v>
          </cell>
          <cell r="E9241">
            <v>1.21</v>
          </cell>
          <cell r="F9241">
            <v>6.21</v>
          </cell>
        </row>
        <row r="9242">
          <cell r="A9242" t="str">
            <v>AUX0645</v>
          </cell>
          <cell r="B9242" t="str">
            <v>CARGA MANUAL E REMOÇÃO DE ENTULHO, INCLUSIVE TRANSPORTE ATÉ 1 KM</v>
          </cell>
          <cell r="C9242" t="str">
            <v>M3</v>
          </cell>
          <cell r="D9242">
            <v>16.59</v>
          </cell>
          <cell r="E9242">
            <v>18.510000000000002</v>
          </cell>
          <cell r="F9242">
            <v>35.1</v>
          </cell>
        </row>
        <row r="9243">
          <cell r="A9243" t="str">
            <v>AUX0646</v>
          </cell>
          <cell r="B9243" t="str">
            <v>REMOÇÃO DE ENTULHO COM CAÇAMBA METÁLICA, INCLUSIVE CARGA MANUAL E DESCARGA EM BOTA-FORA</v>
          </cell>
          <cell r="C9243" t="str">
            <v>M3</v>
          </cell>
          <cell r="D9243">
            <v>94.87</v>
          </cell>
          <cell r="E9243">
            <v>18.02</v>
          </cell>
          <cell r="F9243">
            <v>112.89</v>
          </cell>
        </row>
        <row r="9244">
          <cell r="A9244" t="str">
            <v>AUX1556</v>
          </cell>
          <cell r="B9244" t="str">
            <v>COLETA E CARGA MANUAIS DE ENTULHO</v>
          </cell>
          <cell r="C9244" t="str">
            <v>M3</v>
          </cell>
          <cell r="D9244">
            <v>7.7</v>
          </cell>
          <cell r="E9244">
            <v>15.02</v>
          </cell>
          <cell r="F9244">
            <v>22.72</v>
          </cell>
        </row>
        <row r="9245">
          <cell r="A9245"/>
          <cell r="B9245" t="str">
            <v>LIMPEZA GERAL</v>
          </cell>
          <cell r="C9245"/>
          <cell r="D9245"/>
          <cell r="E9245"/>
          <cell r="F9245"/>
        </row>
        <row r="9246">
          <cell r="A9246" t="str">
            <v>AUX1727</v>
          </cell>
          <cell r="B9246" t="str">
            <v>LIMPEZA GERAL</v>
          </cell>
          <cell r="C9246" t="str">
            <v>M2</v>
          </cell>
          <cell r="D9246">
            <v>1.95</v>
          </cell>
          <cell r="E9246">
            <v>1.5</v>
          </cell>
          <cell r="F9246">
            <v>3.45</v>
          </cell>
        </row>
        <row r="9247">
          <cell r="A9247" t="str">
            <v>AUX2891</v>
          </cell>
          <cell r="B9247" t="str">
            <v>LIMPEZA GERAL DA OBRA</v>
          </cell>
          <cell r="C9247" t="str">
            <v>M2</v>
          </cell>
          <cell r="D9247">
            <v>4.62</v>
          </cell>
          <cell r="E9247">
            <v>9.01</v>
          </cell>
          <cell r="F9247">
            <v>13.63</v>
          </cell>
        </row>
        <row r="9248">
          <cell r="A9248"/>
          <cell r="B9248" t="str">
            <v>LIMPEZA DE PISOS</v>
          </cell>
          <cell r="C9248"/>
          <cell r="D9248"/>
          <cell r="E9248"/>
          <cell r="F9248"/>
        </row>
        <row r="9249">
          <cell r="A9249">
            <v>99802</v>
          </cell>
          <cell r="B9249" t="str">
            <v>LIMPEZA DE PISO CERÂMICO OU PORCELANATO COM VASSOURA A SECO. AF_04/2019</v>
          </cell>
          <cell r="C9249" t="str">
            <v>M2</v>
          </cell>
          <cell r="D9249">
            <v>0.17</v>
          </cell>
          <cell r="E9249">
            <v>0.39</v>
          </cell>
          <cell r="F9249">
            <v>0.56000000000000005</v>
          </cell>
        </row>
        <row r="9250">
          <cell r="A9250">
            <v>99803</v>
          </cell>
          <cell r="B9250" t="str">
            <v>LIMPEZA DE PISO CERÂMICO OU PORCELANATO COM PANO ÚMIDO. AF_04/2019</v>
          </cell>
          <cell r="C9250" t="str">
            <v>M2</v>
          </cell>
          <cell r="D9250">
            <v>0.72</v>
          </cell>
          <cell r="E9250">
            <v>1.48</v>
          </cell>
          <cell r="F9250">
            <v>2.2000000000000002</v>
          </cell>
        </row>
        <row r="9251">
          <cell r="A9251">
            <v>99804</v>
          </cell>
          <cell r="B9251" t="str">
            <v>LIMPEZA DE PISO CERÂMICO OU PORCELANATO UTILIZANDO DETERGENTE NEUTRO E ESCOVAÇÃO MANUAL. AF_04/2019</v>
          </cell>
          <cell r="C9251" t="str">
            <v>M2</v>
          </cell>
          <cell r="D9251">
            <v>1.96</v>
          </cell>
          <cell r="E9251">
            <v>3.74</v>
          </cell>
          <cell r="F9251">
            <v>5.7</v>
          </cell>
        </row>
        <row r="9252">
          <cell r="A9252">
            <v>99805</v>
          </cell>
          <cell r="B9252" t="str">
            <v>LIMPEZA DE PISO CERÂMICO OU COM PEDRAS RÚSTICAS UTILIZANDO ÁCIDO MURIÁTICO. AF_04/2019</v>
          </cell>
          <cell r="C9252" t="str">
            <v>M2</v>
          </cell>
          <cell r="D9252">
            <v>4.4400000000000004</v>
          </cell>
          <cell r="E9252">
            <v>7.42</v>
          </cell>
          <cell r="F9252">
            <v>11.86</v>
          </cell>
        </row>
        <row r="9253">
          <cell r="A9253">
            <v>99809</v>
          </cell>
          <cell r="B9253" t="str">
            <v>LIMPEZA DE PISO DE LADRILHO HIDRÁULICO COM PANO ÚMIDO. AF_04/2019</v>
          </cell>
          <cell r="C9253" t="str">
            <v>M2</v>
          </cell>
          <cell r="D9253">
            <v>2.1</v>
          </cell>
          <cell r="E9253">
            <v>4.17</v>
          </cell>
          <cell r="F9253">
            <v>6.27</v>
          </cell>
        </row>
        <row r="9254">
          <cell r="A9254">
            <v>99810</v>
          </cell>
          <cell r="B9254" t="str">
            <v>LIMPEZA DE PISO DE MÁRMORE/GRANITO UTILIZANDO DETERGENTE NEUTRO E ESCOVAÇÃO MANUAL. AF_04/2019</v>
          </cell>
          <cell r="C9254" t="str">
            <v>M2</v>
          </cell>
          <cell r="D9254">
            <v>2.67</v>
          </cell>
          <cell r="E9254">
            <v>5.12</v>
          </cell>
          <cell r="F9254">
            <v>7.79</v>
          </cell>
        </row>
        <row r="9255">
          <cell r="A9255">
            <v>99811</v>
          </cell>
          <cell r="B9255" t="str">
            <v>LIMPEZA DE CONTRAPISO COM VASSOURA A SECO. AF_04/2019</v>
          </cell>
          <cell r="C9255" t="str">
            <v>M2</v>
          </cell>
          <cell r="D9255">
            <v>1.25</v>
          </cell>
          <cell r="E9255">
            <v>2.4900000000000002</v>
          </cell>
          <cell r="F9255">
            <v>3.74</v>
          </cell>
        </row>
        <row r="9256">
          <cell r="A9256" t="str">
            <v>AUX1552</v>
          </cell>
          <cell r="B9256" t="str">
            <v>LIMPEZA DE PISO EM ÁREA URBANIZADA</v>
          </cell>
          <cell r="C9256" t="str">
            <v>M2</v>
          </cell>
          <cell r="D9256">
            <v>0.57999999999999996</v>
          </cell>
          <cell r="E9256">
            <v>1.1299999999999999</v>
          </cell>
          <cell r="F9256">
            <v>1.71</v>
          </cell>
        </row>
        <row r="9257">
          <cell r="A9257" t="str">
            <v>AUX1749</v>
          </cell>
          <cell r="B9257" t="str">
            <v>LIMPEZA DE PISOS E REVESTIMENTO DE ARGAMASSA, CERÂMICA OU PEDRAS NATURAIS</v>
          </cell>
          <cell r="C9257" t="str">
            <v>M2</v>
          </cell>
          <cell r="D9257">
            <v>3.85</v>
          </cell>
          <cell r="E9257">
            <v>7.51</v>
          </cell>
          <cell r="F9257">
            <v>11.36</v>
          </cell>
        </row>
        <row r="9258">
          <cell r="A9258" t="str">
            <v>AUX2894</v>
          </cell>
          <cell r="B9258" t="str">
            <v>LIMPEZA E LAVAGEM DE PISO POR HIDROJATEAMENTO</v>
          </cell>
          <cell r="C9258" t="str">
            <v>M2</v>
          </cell>
          <cell r="D9258">
            <v>0.71</v>
          </cell>
          <cell r="E9258">
            <v>1.35</v>
          </cell>
          <cell r="F9258">
            <v>2.06</v>
          </cell>
        </row>
        <row r="9259">
          <cell r="A9259"/>
          <cell r="B9259" t="str">
            <v>LIMPEZAS DIVERSAS</v>
          </cell>
          <cell r="C9259"/>
          <cell r="D9259"/>
          <cell r="E9259"/>
          <cell r="F9259"/>
        </row>
        <row r="9260">
          <cell r="A9260">
            <v>99806</v>
          </cell>
          <cell r="B9260" t="str">
            <v>LIMPEZA DE REVESTIMENTO CERÂMICO EM PAREDE COM PANO ÚMIDO AF_04/2019</v>
          </cell>
          <cell r="C9260" t="str">
            <v>M2</v>
          </cell>
          <cell r="D9260">
            <v>0.28999999999999998</v>
          </cell>
          <cell r="E9260">
            <v>0.61</v>
          </cell>
          <cell r="F9260">
            <v>0.9</v>
          </cell>
        </row>
        <row r="9261">
          <cell r="A9261">
            <v>99807</v>
          </cell>
          <cell r="B9261" t="str">
            <v>LIMPEZA DE REVESTIMENTO CERÂMICO EM PAREDE UTILIZANDO DETERGENTE NEUTRO E ESCOVAÇÃO MANUAL. AF_04/2019</v>
          </cell>
          <cell r="C9261" t="str">
            <v>M2</v>
          </cell>
          <cell r="D9261">
            <v>0.61</v>
          </cell>
          <cell r="E9261">
            <v>1.1100000000000001</v>
          </cell>
          <cell r="F9261">
            <v>1.72</v>
          </cell>
        </row>
        <row r="9262">
          <cell r="A9262">
            <v>99808</v>
          </cell>
          <cell r="B9262" t="str">
            <v>LIMPEZA DE REVESTIMENTO CERÂMICO EM PAREDE UTILIZANDO ÁCIDO MURIÁTICO. AF_04/2019</v>
          </cell>
          <cell r="C9262" t="str">
            <v>M2</v>
          </cell>
          <cell r="D9262">
            <v>1.83</v>
          </cell>
          <cell r="E9262">
            <v>2.2999999999999998</v>
          </cell>
          <cell r="F9262">
            <v>4.13</v>
          </cell>
        </row>
        <row r="9263">
          <cell r="A9263">
            <v>99812</v>
          </cell>
          <cell r="B9263" t="str">
            <v>LIMPEZA DE LADRILHO HIDRÁULICO EM PAREDE COM PANO ÚMIDO. AF_04/2019</v>
          </cell>
          <cell r="C9263" t="str">
            <v>M2</v>
          </cell>
          <cell r="D9263">
            <v>0.39</v>
          </cell>
          <cell r="E9263">
            <v>0.81</v>
          </cell>
          <cell r="F9263">
            <v>1.2</v>
          </cell>
        </row>
        <row r="9264">
          <cell r="A9264">
            <v>99813</v>
          </cell>
          <cell r="B9264" t="str">
            <v>LIMPEZA DE MÁRMORE/GRANITO EM PAREDE UTILIZANDO DETERGENTE NEUTRO E ESCOVAÇÃO MANUAL. AF_04/2019</v>
          </cell>
          <cell r="C9264" t="str">
            <v>M2</v>
          </cell>
          <cell r="D9264">
            <v>0.37</v>
          </cell>
          <cell r="E9264">
            <v>0.65</v>
          </cell>
          <cell r="F9264">
            <v>1.02</v>
          </cell>
        </row>
        <row r="9265">
          <cell r="A9265">
            <v>99814</v>
          </cell>
          <cell r="B9265" t="str">
            <v>LIMPEZA DE SUPERFÍCIE COM JATO DE ALTA PRESSÃO. AF_04/2019</v>
          </cell>
          <cell r="C9265" t="str">
            <v>M2</v>
          </cell>
          <cell r="D9265">
            <v>0.71</v>
          </cell>
          <cell r="E9265">
            <v>1.35</v>
          </cell>
          <cell r="F9265">
            <v>2.06</v>
          </cell>
        </row>
        <row r="9266">
          <cell r="A9266">
            <v>99815</v>
          </cell>
          <cell r="B9266" t="str">
            <v>LIMPEZA DE PIA INOX COM BANCADA DE PEDRA, INCLUSIVE METAIS CORRESPONDENTES. AF_04/2019</v>
          </cell>
          <cell r="C9266" t="str">
            <v>UN</v>
          </cell>
          <cell r="D9266">
            <v>4.87</v>
          </cell>
          <cell r="E9266">
            <v>4.0999999999999996</v>
          </cell>
          <cell r="F9266">
            <v>8.9700000000000006</v>
          </cell>
        </row>
        <row r="9267">
          <cell r="A9267">
            <v>99816</v>
          </cell>
          <cell r="B9267" t="str">
            <v>LIMPEZA DE TANQUE OU LAVATÓRIO DE LOUÇA ISOLADO, INCLUSIVE METAIS CORRESPONDENTES. AF_04/2019</v>
          </cell>
          <cell r="C9267" t="str">
            <v>UN</v>
          </cell>
          <cell r="D9267">
            <v>5.0599999999999996</v>
          </cell>
          <cell r="E9267">
            <v>4.4800000000000004</v>
          </cell>
          <cell r="F9267">
            <v>9.5399999999999991</v>
          </cell>
        </row>
        <row r="9268">
          <cell r="A9268">
            <v>99817</v>
          </cell>
          <cell r="B9268" t="str">
            <v>LIMPEZA DE LAVATÓRIO DE LOUÇA COM BANCADA DE PEDRA, INCLUSIVE METAIS CORRESPONDENTES. AF_04/2019</v>
          </cell>
          <cell r="C9268" t="str">
            <v>UN</v>
          </cell>
          <cell r="D9268">
            <v>3.72</v>
          </cell>
          <cell r="E9268">
            <v>1.86</v>
          </cell>
          <cell r="F9268">
            <v>5.58</v>
          </cell>
        </row>
        <row r="9269">
          <cell r="A9269">
            <v>99818</v>
          </cell>
          <cell r="B9269" t="str">
            <v>LIMPEZA DE BACIA SANITÁRIA, BIDÊ OU MICTÓRIO EM LOUÇA, INCLUSIVE METAIS CORRESPONDENTES. AF_04/2019</v>
          </cell>
          <cell r="C9269" t="str">
            <v>UN</v>
          </cell>
          <cell r="D9269">
            <v>3.72</v>
          </cell>
          <cell r="E9269">
            <v>1.86</v>
          </cell>
          <cell r="F9269">
            <v>5.58</v>
          </cell>
        </row>
        <row r="9270">
          <cell r="A9270">
            <v>99819</v>
          </cell>
          <cell r="B9270" t="str">
            <v>LIMPEZA DE BANCADA DE PEDRA (MÁRMORE OU GRANITO). AF_04/2019</v>
          </cell>
          <cell r="C9270" t="str">
            <v>M2</v>
          </cell>
          <cell r="D9270">
            <v>6.15</v>
          </cell>
          <cell r="E9270">
            <v>11.69</v>
          </cell>
          <cell r="F9270">
            <v>17.84</v>
          </cell>
        </row>
        <row r="9271">
          <cell r="A9271">
            <v>99820</v>
          </cell>
          <cell r="B9271" t="str">
            <v>LIMPEZA DE JANELA INTEIRAMENTE DE VIDRO. AF_04/2019</v>
          </cell>
          <cell r="C9271" t="str">
            <v>M2</v>
          </cell>
          <cell r="D9271">
            <v>1.08</v>
          </cell>
          <cell r="E9271">
            <v>0.95</v>
          </cell>
          <cell r="F9271">
            <v>2.0299999999999998</v>
          </cell>
        </row>
        <row r="9272">
          <cell r="A9272">
            <v>99821</v>
          </cell>
          <cell r="B9272" t="str">
            <v>LIMPEZA DE JANELA DE VIDRO COM CAIXILHO EM AÇO/ALUMÍNIO/PVC. AF_04/2019</v>
          </cell>
          <cell r="C9272" t="str">
            <v>M2</v>
          </cell>
          <cell r="D9272">
            <v>1.75</v>
          </cell>
          <cell r="E9272">
            <v>1.39</v>
          </cell>
          <cell r="F9272">
            <v>3.14</v>
          </cell>
        </row>
        <row r="9273">
          <cell r="A9273">
            <v>99822</v>
          </cell>
          <cell r="B9273" t="str">
            <v>LIMPEZA DE PORTA DE MADEIRA. AF_04/2019</v>
          </cell>
          <cell r="C9273" t="str">
            <v>M2</v>
          </cell>
          <cell r="D9273">
            <v>0.33</v>
          </cell>
          <cell r="E9273">
            <v>0.73</v>
          </cell>
          <cell r="F9273">
            <v>1.06</v>
          </cell>
        </row>
        <row r="9274">
          <cell r="A9274">
            <v>99823</v>
          </cell>
          <cell r="B9274" t="str">
            <v>LIMPEZA DE PORTA INTEIRAMENTE DE VIDRO. AF_04/2019</v>
          </cell>
          <cell r="C9274" t="str">
            <v>M2</v>
          </cell>
          <cell r="D9274">
            <v>1.18</v>
          </cell>
          <cell r="E9274">
            <v>1.21</v>
          </cell>
          <cell r="F9274">
            <v>2.39</v>
          </cell>
        </row>
        <row r="9275">
          <cell r="A9275">
            <v>99824</v>
          </cell>
          <cell r="B9275" t="str">
            <v>LIMPEZA DE PORTA EM AÇO/ALUMÍNIO. AF_04/2019</v>
          </cell>
          <cell r="C9275" t="str">
            <v>M2</v>
          </cell>
          <cell r="D9275">
            <v>1.22</v>
          </cell>
          <cell r="E9275">
            <v>1.41</v>
          </cell>
          <cell r="F9275">
            <v>2.63</v>
          </cell>
        </row>
        <row r="9276">
          <cell r="A9276">
            <v>99825</v>
          </cell>
          <cell r="B9276" t="str">
            <v>LIMPEZA DE PORTA DE VIDRO COM CAIXILHO EM AÇO/ ALUMÍNIO/ PVC. AF_04/2019</v>
          </cell>
          <cell r="C9276" t="str">
            <v>M2</v>
          </cell>
          <cell r="D9276">
            <v>1.93</v>
          </cell>
          <cell r="E9276">
            <v>1.75</v>
          </cell>
          <cell r="F9276">
            <v>3.68</v>
          </cell>
        </row>
        <row r="9277">
          <cell r="A9277">
            <v>99826</v>
          </cell>
          <cell r="B9277" t="str">
            <v>LIMPEZA DE FORRO REMOVÍVEL COM PANO ÚMIDO. AF_04/2019</v>
          </cell>
          <cell r="C9277" t="str">
            <v>M2</v>
          </cell>
          <cell r="D9277">
            <v>0.54</v>
          </cell>
          <cell r="E9277">
            <v>1.0900000000000001</v>
          </cell>
          <cell r="F9277">
            <v>1.63</v>
          </cell>
        </row>
        <row r="9278">
          <cell r="A9278" t="str">
            <v>AUX1953</v>
          </cell>
          <cell r="B9278" t="str">
            <v>LIMPEZA DE CALHA DE ZINCO</v>
          </cell>
          <cell r="C9278" t="str">
            <v>M</v>
          </cell>
          <cell r="D9278">
            <v>7.7</v>
          </cell>
          <cell r="E9278">
            <v>15.02</v>
          </cell>
          <cell r="F9278">
            <v>22.72</v>
          </cell>
        </row>
        <row r="9279">
          <cell r="A9279" t="str">
            <v>AUX0020</v>
          </cell>
          <cell r="B9279" t="str">
            <v>LIMPEZA E LAVAGEM DE PAREDE COM REVESTIMENTO EM PASTILHA OU MATERIAL CERÂMICO POR HIDROJATEAMENTO COM REJUNTAMENTO</v>
          </cell>
          <cell r="C9279" t="str">
            <v>M2</v>
          </cell>
          <cell r="D9279">
            <v>7.51</v>
          </cell>
          <cell r="E9279">
            <v>2.16</v>
          </cell>
          <cell r="F9279">
            <v>9.67</v>
          </cell>
        </row>
        <row r="9280">
          <cell r="A9280" t="str">
            <v>AUX0021</v>
          </cell>
          <cell r="B9280" t="str">
            <v>LIMPEZA DE CAIXA D'ÁGUA - ATÉ 1.000 LITROS</v>
          </cell>
          <cell r="C9280" t="str">
            <v>UN</v>
          </cell>
          <cell r="D9280">
            <v>23.1</v>
          </cell>
          <cell r="E9280">
            <v>45.06</v>
          </cell>
          <cell r="F9280">
            <v>68.16</v>
          </cell>
        </row>
        <row r="9281">
          <cell r="A9281" t="str">
            <v>AUX0022</v>
          </cell>
          <cell r="B9281" t="str">
            <v>LIMPEZA DE CAIXA D'ÁGUA - DE 1.001 À 10.000 LITROS</v>
          </cell>
          <cell r="C9281" t="str">
            <v>UN</v>
          </cell>
          <cell r="D9281">
            <v>61.6</v>
          </cell>
          <cell r="E9281">
            <v>120.16</v>
          </cell>
          <cell r="F9281">
            <v>181.76</v>
          </cell>
        </row>
        <row r="9282">
          <cell r="A9282" t="str">
            <v>AUX0023</v>
          </cell>
          <cell r="B9282" t="str">
            <v>LIMPEZA DE CAIXA D'ÁGUA - ACIMA DE 10.000 LITROS</v>
          </cell>
          <cell r="C9282" t="str">
            <v>UN</v>
          </cell>
          <cell r="D9282">
            <v>138.6</v>
          </cell>
          <cell r="E9282">
            <v>270.36</v>
          </cell>
          <cell r="F9282">
            <v>408.96</v>
          </cell>
        </row>
        <row r="9283">
          <cell r="A9283" t="str">
            <v>AUX0024</v>
          </cell>
          <cell r="B9283" t="str">
            <v>LIMPEZA DE CANALETAS DE ÁGUAS PLUVIAIS</v>
          </cell>
          <cell r="C9283" t="str">
            <v>M</v>
          </cell>
          <cell r="D9283">
            <v>1.1599999999999999</v>
          </cell>
          <cell r="E9283">
            <v>2.25</v>
          </cell>
          <cell r="F9283">
            <v>3.41</v>
          </cell>
        </row>
        <row r="9284">
          <cell r="A9284" t="str">
            <v>AUX0025</v>
          </cell>
          <cell r="B9284" t="str">
            <v>LIMPEZA DE CAIXA DE INSPEÇÃO</v>
          </cell>
          <cell r="C9284" t="str">
            <v>UN</v>
          </cell>
          <cell r="D9284">
            <v>2.31</v>
          </cell>
          <cell r="E9284">
            <v>4.51</v>
          </cell>
          <cell r="F9284">
            <v>6.82</v>
          </cell>
        </row>
        <row r="9285">
          <cell r="A9285" t="str">
            <v>AUX0026</v>
          </cell>
          <cell r="B9285" t="str">
            <v>LIMPEZA DE FOSSA SÉPTICA</v>
          </cell>
          <cell r="C9285" t="str">
            <v>M3</v>
          </cell>
          <cell r="D9285">
            <v>197.36</v>
          </cell>
          <cell r="E9285">
            <v>0</v>
          </cell>
          <cell r="F9285">
            <v>197.36</v>
          </cell>
        </row>
        <row r="9286">
          <cell r="A9286" t="str">
            <v>AUX0027</v>
          </cell>
          <cell r="B9286" t="str">
            <v>LIMPEZA DE SUMIDOURO, POR VIAGEM DE 7M3</v>
          </cell>
          <cell r="C9286" t="str">
            <v>VG</v>
          </cell>
          <cell r="D9286">
            <v>1555.53</v>
          </cell>
          <cell r="E9286">
            <v>0</v>
          </cell>
          <cell r="F9286">
            <v>1555.53</v>
          </cell>
        </row>
        <row r="9287">
          <cell r="A9287" t="str">
            <v>AUX0608</v>
          </cell>
          <cell r="B9287" t="str">
            <v>LIMPEZA DO POSTO PRIMÁRIO E PINTURA DOS BARRAMENTOS</v>
          </cell>
          <cell r="C9287" t="str">
            <v>UN</v>
          </cell>
          <cell r="D9287">
            <v>523.80999999999995</v>
          </cell>
          <cell r="E9287">
            <v>702.64</v>
          </cell>
          <cell r="F9287">
            <v>1226.45</v>
          </cell>
        </row>
        <row r="9288">
          <cell r="A9288" t="str">
            <v>AUX0103</v>
          </cell>
          <cell r="B9288" t="str">
            <v>LIMPEZA DE CONCRETO E ARMADURA COM ESCOVA DE AÇO</v>
          </cell>
          <cell r="C9288" t="str">
            <v>M2</v>
          </cell>
          <cell r="D9288">
            <v>10.41</v>
          </cell>
          <cell r="E9288">
            <v>6.83</v>
          </cell>
          <cell r="F9288">
            <v>17.239999999999998</v>
          </cell>
        </row>
        <row r="9289">
          <cell r="A9289" t="str">
            <v>AUX0208</v>
          </cell>
          <cell r="B9289" t="str">
            <v>LIMPEZA E REMOÇÃO DE SUPERFÍCIE DETERIORADA COM JATEAMENTO</v>
          </cell>
          <cell r="C9289" t="str">
            <v>M2</v>
          </cell>
          <cell r="D9289">
            <v>104.28</v>
          </cell>
          <cell r="E9289">
            <v>14.77</v>
          </cell>
          <cell r="F9289">
            <v>119.05</v>
          </cell>
        </row>
        <row r="9290">
          <cell r="A9290" t="str">
            <v>AUX0197</v>
          </cell>
          <cell r="B9290" t="str">
            <v>JATEAMENTO PARA LIMPEZA DE FERRAGENS E SUPERFÍCIES DE CONCRETO</v>
          </cell>
          <cell r="C9290" t="str">
            <v>M2</v>
          </cell>
          <cell r="D9290">
            <v>104.28</v>
          </cell>
          <cell r="E9290">
            <v>14.77</v>
          </cell>
          <cell r="F9290">
            <v>119.05</v>
          </cell>
        </row>
        <row r="9291">
          <cell r="A9291" t="str">
            <v>AUX0106</v>
          </cell>
          <cell r="B9291" t="str">
            <v>LIMPEZA DE JUNTA DE DILATAÇÃO COM REMOÇÃO DO EXCESSO DE CONCRETO - ATÉ 3CM</v>
          </cell>
          <cell r="C9291" t="str">
            <v>M</v>
          </cell>
          <cell r="D9291">
            <v>10.27</v>
          </cell>
          <cell r="E9291">
            <v>18.329999999999998</v>
          </cell>
          <cell r="F9291">
            <v>28.6</v>
          </cell>
        </row>
        <row r="9292">
          <cell r="A9292" t="str">
            <v>AUX0198</v>
          </cell>
          <cell r="B9292" t="str">
            <v>LIXAMENTO MECÂNICO DE SUPERFÍCIES DE CONCRETO</v>
          </cell>
          <cell r="C9292" t="str">
            <v>M2</v>
          </cell>
          <cell r="D9292">
            <v>3.53</v>
          </cell>
          <cell r="E9292">
            <v>5.76</v>
          </cell>
          <cell r="F9292">
            <v>9.2899999999999991</v>
          </cell>
        </row>
        <row r="9293">
          <cell r="A9293" t="str">
            <v>AUX2892</v>
          </cell>
          <cell r="B9293" t="str">
            <v>LIMPEZA DE VIDROS EM GERAL, INCLUSIVE CAIXILHO</v>
          </cell>
          <cell r="C9293" t="str">
            <v>M2</v>
          </cell>
          <cell r="D9293">
            <v>5.78</v>
          </cell>
          <cell r="E9293">
            <v>11.27</v>
          </cell>
          <cell r="F9293">
            <v>17.05</v>
          </cell>
        </row>
        <row r="9294">
          <cell r="A9294" t="str">
            <v>AUX2893</v>
          </cell>
          <cell r="B9294" t="str">
            <v>LIMPEZA E LAVAGEM DE PAREDE POR HIDROJATEAMENTO, SEM REJUNTAMENTO</v>
          </cell>
          <cell r="C9294" t="str">
            <v>M2</v>
          </cell>
          <cell r="D9294">
            <v>0.71</v>
          </cell>
          <cell r="E9294">
            <v>1.35</v>
          </cell>
          <cell r="F9294">
            <v>2.06</v>
          </cell>
        </row>
        <row r="9295">
          <cell r="A9295"/>
          <cell r="B9295" t="str">
            <v>LIMPEZA DE TERRENO E DESTOCAMENTO</v>
          </cell>
          <cell r="C9295"/>
          <cell r="D9295"/>
          <cell r="E9295"/>
          <cell r="F9295"/>
        </row>
        <row r="9296">
          <cell r="A9296">
            <v>98524</v>
          </cell>
          <cell r="B9296" t="str">
            <v>LIMPEZA MANUAL DE VEGETAÇÃO EM TERRENO COM ENXADA.AF_05/2018</v>
          </cell>
          <cell r="C9296" t="str">
            <v>M2</v>
          </cell>
          <cell r="D9296">
            <v>1.0900000000000001</v>
          </cell>
          <cell r="E9296">
            <v>2.23</v>
          </cell>
          <cell r="F9296">
            <v>3.32</v>
          </cell>
        </row>
        <row r="9297">
          <cell r="A9297" t="str">
            <v>AUX0647</v>
          </cell>
          <cell r="B9297" t="str">
            <v>LIMPEZA MANUAL GERAL INCLUSIVE REMOÇÃO DE COBERTURA VEGETAL - TRONCO ATÉ 10CM - SEM TRANSPORTE</v>
          </cell>
          <cell r="C9297" t="str">
            <v>M2</v>
          </cell>
          <cell r="D9297">
            <v>1.93</v>
          </cell>
          <cell r="E9297">
            <v>3.76</v>
          </cell>
          <cell r="F9297">
            <v>5.69</v>
          </cell>
        </row>
        <row r="9298">
          <cell r="A9298">
            <v>98525</v>
          </cell>
          <cell r="B9298" t="str">
            <v>LIMPEZA MECANIZADA DE CAMADA VEGETAL, VEGETAÇÃO E PEQUENAS ÁRVORES (DIÂMETRO DE TRONCO MENOR QUE 0,20 M), COM TRATOR DE ESTEIRAS.AF_05/2018</v>
          </cell>
          <cell r="C9298" t="str">
            <v>M2</v>
          </cell>
          <cell r="D9298">
            <v>0.24</v>
          </cell>
          <cell r="E9298">
            <v>0.16</v>
          </cell>
          <cell r="F9298">
            <v>0.4</v>
          </cell>
        </row>
        <row r="9299">
          <cell r="A9299" t="str">
            <v>AUX0640</v>
          </cell>
          <cell r="B9299" t="str">
            <v>LIMPEZA MECANIZADA GERAL, INCLUSIVE REMOÇÃO DA COBERTURA VEGETAL - TRONCOS COM DIÂMETRO ATÉ 10CM - SEM TRANSPORTE</v>
          </cell>
          <cell r="C9299" t="str">
            <v>M2</v>
          </cell>
          <cell r="D9299">
            <v>0.93</v>
          </cell>
          <cell r="E9299">
            <v>0.26</v>
          </cell>
          <cell r="F9299">
            <v>1.19</v>
          </cell>
        </row>
        <row r="9300">
          <cell r="A9300"/>
          <cell r="B9300" t="str">
            <v>ASSENTAMENTO DE TUBULAÇÃO E CONEXÕES</v>
          </cell>
          <cell r="C9300"/>
          <cell r="D9300"/>
          <cell r="E9300"/>
          <cell r="F9300"/>
        </row>
        <row r="9301">
          <cell r="A9301"/>
          <cell r="B9301" t="str">
            <v>ASSENTAMENTO DE TUBOS DE CONCRETO PARA ÁGUAS PLUVIAIS</v>
          </cell>
          <cell r="C9301"/>
          <cell r="D9301"/>
          <cell r="E9301"/>
          <cell r="F9301"/>
        </row>
        <row r="9302">
          <cell r="A9302">
            <v>92808</v>
          </cell>
          <cell r="B9302" t="str">
            <v>ASSENTAMENTO DE TUBO DE CONCRETO PARA REDES COLETORAS DE ÁGUAS PLUVIAIS, DIÂMETRO DE 300 MM, JUNTA RÍGIDA, INSTALADO EM LOCAL COM BAIXO NÍVEL DE INTERFERÊNCIAS (NÃO INCLUI FORNECIMENTO). AF_12/2015</v>
          </cell>
          <cell r="C9302" t="str">
            <v>M</v>
          </cell>
          <cell r="D9302">
            <v>26.08</v>
          </cell>
          <cell r="E9302">
            <v>17.53</v>
          </cell>
          <cell r="F9302">
            <v>43.61</v>
          </cell>
        </row>
        <row r="9303">
          <cell r="A9303">
            <v>92809</v>
          </cell>
          <cell r="B9303" t="str">
            <v>ASSENTAMENTO DE TUBO DE CONCRETO PARA REDES COLETORAS DE ÁGUAS PLUVIAIS, DIÂMETRO DE 400 MM, JUNTA RÍGIDA, INSTALADO EM LOCAL COM BAIXO NÍVEL DE INTERFERÊNCIAS (NÃO INCLUI FORNECIMENTO). AF_12/2015</v>
          </cell>
          <cell r="C9303" t="str">
            <v>M</v>
          </cell>
          <cell r="D9303">
            <v>33.590000000000003</v>
          </cell>
          <cell r="E9303">
            <v>22.32</v>
          </cell>
          <cell r="F9303">
            <v>55.91</v>
          </cell>
        </row>
        <row r="9304">
          <cell r="A9304">
            <v>92810</v>
          </cell>
          <cell r="B9304" t="str">
            <v>ASSENTAMENTO DE TUBO DE CONCRETO PARA REDES COLETORAS DE ÁGUAS PLUVIAIS, DIÂMETRO DE 500 MM, JUNTA RÍGIDA, INSTALADO EM LOCAL COM BAIXO NÍVEL DE INTERFERÊNCIAS (NÃO INCLUI FORNECIMENTO). AF_12/2015</v>
          </cell>
          <cell r="C9304" t="str">
            <v>M</v>
          </cell>
          <cell r="D9304">
            <v>40.869999999999997</v>
          </cell>
          <cell r="E9304">
            <v>27.13</v>
          </cell>
          <cell r="F9304">
            <v>68</v>
          </cell>
        </row>
        <row r="9305">
          <cell r="A9305">
            <v>92811</v>
          </cell>
          <cell r="B9305" t="str">
            <v>ASSENTAMENTO DE TUBO DE CONCRETO PARA REDES COLETORAS DE ÁGUAS PLUVIAIS, DIÂMETRO DE 600 MM, JUNTA RÍGIDA, INSTALADO EM LOCAL COM BAIXO NÍVEL DE INTERFERÊNCIAS (NÃO INCLUI FORNECIMENTO). AF_12/2015</v>
          </cell>
          <cell r="C9305" t="str">
            <v>M</v>
          </cell>
          <cell r="D9305">
            <v>48.88</v>
          </cell>
          <cell r="E9305">
            <v>32.049999999999997</v>
          </cell>
          <cell r="F9305">
            <v>80.930000000000007</v>
          </cell>
        </row>
        <row r="9306">
          <cell r="A9306">
            <v>92812</v>
          </cell>
          <cell r="B9306" t="str">
            <v>ASSENTAMENTO DE TUBO DE CONCRETO PARA REDES COLETORAS DE ÁGUAS PLUVIAIS, DIÂMETRO DE 700 MM, JUNTA RÍGIDA, INSTALADO EM LOCAL COM BAIXO NÍVEL DE INTERFERÊNCIAS (NÃO INCLUI FORNECIMENTO). AF_12/2015</v>
          </cell>
          <cell r="C9306" t="str">
            <v>M</v>
          </cell>
          <cell r="D9306">
            <v>56.65</v>
          </cell>
          <cell r="E9306">
            <v>37</v>
          </cell>
          <cell r="F9306">
            <v>93.65</v>
          </cell>
        </row>
        <row r="9307">
          <cell r="A9307">
            <v>92813</v>
          </cell>
          <cell r="B9307" t="str">
            <v>ASSENTAMENTO DE TUBO DE CONCRETO PARA REDES COLETORAS DE ÁGUAS PLUVIAIS, DIÂMETRO DE 800 MM, JUNTA RÍGIDA, INSTALADO EM LOCAL COM BAIXO NÍVEL DE INTERFERÊNCIAS (NÃO INCLUI FORNECIMENTO). AF_12/2015</v>
          </cell>
          <cell r="C9307" t="str">
            <v>M</v>
          </cell>
          <cell r="D9307">
            <v>66.13</v>
          </cell>
          <cell r="E9307">
            <v>42.32</v>
          </cell>
          <cell r="F9307">
            <v>108.45</v>
          </cell>
        </row>
        <row r="9308">
          <cell r="A9308">
            <v>92814</v>
          </cell>
          <cell r="B9308" t="str">
            <v>ASSENTAMENTO DE TUBO DE CONCRETO PARA REDES COLETORAS DE ÁGUAS PLUVIAIS, DIÂMETRO DE 900 MM, JUNTA RÍGIDA, INSTALADO EM LOCAL COM BAIXO NÍVEL DE INTERFERÊNCIAS (NÃO INCLUI FORNECIMENTO). AF_12/2015</v>
          </cell>
          <cell r="C9308" t="str">
            <v>M</v>
          </cell>
          <cell r="D9308">
            <v>76.150000000000006</v>
          </cell>
          <cell r="E9308">
            <v>47.76</v>
          </cell>
          <cell r="F9308">
            <v>123.91</v>
          </cell>
        </row>
        <row r="9309">
          <cell r="A9309">
            <v>92815</v>
          </cell>
          <cell r="B9309" t="str">
            <v>ASSENTAMENTO DE TUBO DE CONCRETO PARA REDES COLETORAS DE ÁGUAS PLUVIAIS, DIÂMETRO DE 1000 MM, JUNTA RÍGIDA, INSTALADO EM LOCAL COM BAIXO NÍVEL DE INTERFERÊNCIAS (NÃO INCLUI FORNECIMENTO). AF_12/2015</v>
          </cell>
          <cell r="C9309" t="str">
            <v>M</v>
          </cell>
          <cell r="D9309">
            <v>87.82</v>
          </cell>
          <cell r="E9309">
            <v>53.7</v>
          </cell>
          <cell r="F9309">
            <v>141.52000000000001</v>
          </cell>
        </row>
        <row r="9310">
          <cell r="A9310">
            <v>92817</v>
          </cell>
          <cell r="B9310" t="str">
            <v>ASSENTAMENTO DE TUBO DE CONCRETO PARA REDES COLETORAS DE ÁGUAS PLUVIAIS, DIÂMETRO DE 1200 MM, JUNTA RÍGIDA, INSTALADO EM LOCAL COM BAIXO NÍVEL DE INTERFERÊNCIAS (NÃO INCLUI FORNECIMENTO). AF_12/2015</v>
          </cell>
          <cell r="C9310" t="str">
            <v>M</v>
          </cell>
          <cell r="D9310">
            <v>109.89</v>
          </cell>
          <cell r="E9310">
            <v>67.19</v>
          </cell>
          <cell r="F9310">
            <v>177.08</v>
          </cell>
        </row>
        <row r="9311">
          <cell r="A9311">
            <v>92819</v>
          </cell>
          <cell r="B9311" t="str">
            <v>ASSENTAMENTO DE TUBO DE CONCRETO PARA REDES COLETORAS DE ÁGUAS PLUVIAIS, DIÂMETRO DE 1500 MM, JUNTA RÍGIDA, INSTALADO EM LOCAL COM BAIXO NÍVEL DE INTERFERÊNCIAS (NÃO INCLUI FORNECIMENTO). AF_12/2015</v>
          </cell>
          <cell r="C9311" t="str">
            <v>M</v>
          </cell>
          <cell r="D9311">
            <v>147.96</v>
          </cell>
          <cell r="E9311">
            <v>90.39</v>
          </cell>
          <cell r="F9311">
            <v>238.35</v>
          </cell>
        </row>
        <row r="9312">
          <cell r="A9312">
            <v>92820</v>
          </cell>
          <cell r="B9312" t="str">
            <v>ASSENTAMENTO DE TUBO DE CONCRETO PARA REDES COLETORAS DE ÁGUAS PLUVIAIS, DIÂMETRO DE 300 MM, JUNTA RÍGIDA, INSTALADO EM LOCAL COM ALTO NÍVEL DE INTERFERÊNCIAS (NÃO INCLUI FORNECIMENTO). AF_12/2015</v>
          </cell>
          <cell r="C9312" t="str">
            <v>M</v>
          </cell>
          <cell r="D9312">
            <v>31.07</v>
          </cell>
          <cell r="E9312">
            <v>20.95</v>
          </cell>
          <cell r="F9312">
            <v>52.02</v>
          </cell>
        </row>
        <row r="9313">
          <cell r="A9313">
            <v>92821</v>
          </cell>
          <cell r="B9313" t="str">
            <v>ASSENTAMENTO DE TUBO DE CONCRETO PARA REDES COLETORAS DE ÁGUAS PLUVIAIS, DIÂMETRO DE 400 MM, JUNTA RÍGIDA, INSTALADO EM LOCAL COM ALTO NÍVEL DE INTERFERÊNCIAS (NÃO INCLUI FORNECIMENTO). AF_12/2015</v>
          </cell>
          <cell r="C9313" t="str">
            <v>M</v>
          </cell>
          <cell r="D9313">
            <v>39.97</v>
          </cell>
          <cell r="E9313">
            <v>26.71</v>
          </cell>
          <cell r="F9313">
            <v>66.680000000000007</v>
          </cell>
        </row>
        <row r="9314">
          <cell r="A9314">
            <v>92822</v>
          </cell>
          <cell r="B9314" t="str">
            <v>ASSENTAMENTO DE TUBO DE CONCRETO PARA REDES COLETORAS DE ÁGUAS PLUVIAIS, DIÂMETRO DE 500 MM, JUNTA RÍGIDA, INSTALADO EM LOCAL COM ALTO NÍVEL DE INTERFERÊNCIAS (NÃO INCLUI FORNECIMENTO). AF_12/2015</v>
          </cell>
          <cell r="C9314" t="str">
            <v>M</v>
          </cell>
          <cell r="D9314">
            <v>48.85</v>
          </cell>
          <cell r="E9314">
            <v>32.49</v>
          </cell>
          <cell r="F9314">
            <v>81.34</v>
          </cell>
        </row>
        <row r="9315">
          <cell r="A9315">
            <v>92824</v>
          </cell>
          <cell r="B9315" t="str">
            <v>ASSENTAMENTO DE TUBO DE CONCRETO PARA REDES COLETORAS DE ÁGUAS PLUVIAIS, DIÂMETRO DE 600 MM, JUNTA RÍGIDA, INSTALADO EM LOCAL COM ALTO NÍVEL DE INTERFERÊNCIAS (NÃO INCLUI FORNECIMENTO). AF_12/2015</v>
          </cell>
          <cell r="C9315" t="str">
            <v>M</v>
          </cell>
          <cell r="D9315">
            <v>58.16</v>
          </cell>
          <cell r="E9315">
            <v>38.380000000000003</v>
          </cell>
          <cell r="F9315">
            <v>96.54</v>
          </cell>
        </row>
        <row r="9316">
          <cell r="A9316">
            <v>92825</v>
          </cell>
          <cell r="B9316" t="str">
            <v>ASSENTAMENTO DE TUBO DE CONCRETO PARA REDES COLETORAS DE ÁGUAS PLUVIAIS, DIÂMETRO DE 700 MM, JUNTA RÍGIDA, INSTALADO EM LOCAL COM ALTO NÍVEL DE INTERFERÊNCIAS (NÃO INCLUI FORNECIMENTO). AF_12/2015</v>
          </cell>
          <cell r="C9316" t="str">
            <v>M</v>
          </cell>
          <cell r="D9316">
            <v>67.56</v>
          </cell>
          <cell r="E9316">
            <v>44.26</v>
          </cell>
          <cell r="F9316">
            <v>111.82</v>
          </cell>
        </row>
        <row r="9317">
          <cell r="A9317">
            <v>92826</v>
          </cell>
          <cell r="B9317" t="str">
            <v>ASSENTAMENTO DE TUBO DE CONCRETO PARA REDES COLETORAS DE ÁGUAS PLUVIAIS, DIÂMETRO DE 800 MM, JUNTA RÍGIDA, INSTALADO EM LOCAL COM ALTO NÍVEL DE INTERFERÊNCIAS (NÃO INCLUI FORNECIMENTO). AF_12/2015</v>
          </cell>
          <cell r="C9317" t="str">
            <v>M</v>
          </cell>
          <cell r="D9317">
            <v>78.209999999999994</v>
          </cell>
          <cell r="E9317">
            <v>50.56</v>
          </cell>
          <cell r="F9317">
            <v>128.77000000000001</v>
          </cell>
        </row>
        <row r="9318">
          <cell r="A9318">
            <v>92827</v>
          </cell>
          <cell r="B9318" t="str">
            <v>ASSENTAMENTO DE TUBO DE CONCRETO PARA REDES COLETORAS DE ÁGUAS PLUVIAIS, DIÂMETRO DE 900 MM, JUNTA RÍGIDA, INSTALADO EM LOCAL COM ALTO NÍVEL DE INTERFERÊNCIAS (NÃO INCLUI FORNECIMENTO). AF_12/2015</v>
          </cell>
          <cell r="C9318" t="str">
            <v>M</v>
          </cell>
          <cell r="D9318">
            <v>89.54</v>
          </cell>
          <cell r="E9318">
            <v>56.91</v>
          </cell>
          <cell r="F9318">
            <v>146.44999999999999</v>
          </cell>
        </row>
        <row r="9319">
          <cell r="A9319">
            <v>92828</v>
          </cell>
          <cell r="B9319" t="str">
            <v>ASSENTAMENTO DE TUBO DE CONCRETO PARA REDES COLETORAS DE ÁGUAS PLUVIAIS, DIÂMETRO DE 1000 MM, JUNTA RÍGIDA, INSTALADO EM LOCAL COM ALTO NÍVEL DE INTERFERÊNCIAS (NÃO INCLUI FORNECIMENTO). AF_12/2015</v>
          </cell>
          <cell r="C9319" t="str">
            <v>M</v>
          </cell>
          <cell r="D9319">
            <v>102.87</v>
          </cell>
          <cell r="E9319">
            <v>63.88</v>
          </cell>
          <cell r="F9319">
            <v>166.75</v>
          </cell>
        </row>
        <row r="9320">
          <cell r="A9320">
            <v>92830</v>
          </cell>
          <cell r="B9320" t="str">
            <v>ASSENTAMENTO DE TUBO DE CONCRETO PARA REDES COLETORAS DE ÁGUAS PLUVIAIS, DIÂMETRO DE 1200 MM, JUNTA RÍGIDA, INSTALADO EM LOCAL COM ALTO NÍVEL DE INTERFERÊNCIAS (NÃO INCLUI FORNECIMENTO). AF_12/2015</v>
          </cell>
          <cell r="C9320" t="str">
            <v>M</v>
          </cell>
          <cell r="D9320">
            <v>127.65</v>
          </cell>
          <cell r="E9320">
            <v>79.209999999999994</v>
          </cell>
          <cell r="F9320">
            <v>206.86</v>
          </cell>
        </row>
        <row r="9321">
          <cell r="A9321">
            <v>92832</v>
          </cell>
          <cell r="B9321" t="str">
            <v>ASSENTAMENTO DE TUBO DE CONCRETO PARA REDES COLETORAS DE ÁGUAS PLUVIAIS, DIÂMETRO DE 1500 MM, JUNTA RÍGIDA, INSTALADO EM LOCAL COM ALTO NÍVEL DE INTERFERÊNCIAS (NÃO INCLUI FORNECIMENTO). AF_12/2015</v>
          </cell>
          <cell r="C9321" t="str">
            <v>M</v>
          </cell>
          <cell r="D9321">
            <v>169.7</v>
          </cell>
          <cell r="E9321">
            <v>105.29</v>
          </cell>
          <cell r="F9321">
            <v>274.99</v>
          </cell>
        </row>
        <row r="9322">
          <cell r="A9322"/>
          <cell r="B9322" t="str">
            <v>ASSENTAMENTO DE TUBOS DE PVC</v>
          </cell>
          <cell r="C9322"/>
          <cell r="D9322"/>
          <cell r="E9322"/>
          <cell r="F9322"/>
        </row>
        <row r="9323">
          <cell r="A9323">
            <v>97121</v>
          </cell>
          <cell r="B9323" t="str">
            <v>ASSENTAMENTO DE TUBO DE PVC PBA PARA REDE DE ÁGUA, DN 50 MM, JUNTA ELÁSTICA INTEGRADA, INSTALADO EM LOCAL COM NÍVEL ALTO DE INTERFERÊNCIAS (NÃO INCLUI FORNECIMENTO). AF_11/2017</v>
          </cell>
          <cell r="C9323" t="str">
            <v>M</v>
          </cell>
          <cell r="D9323">
            <v>0.7</v>
          </cell>
          <cell r="E9323">
            <v>1.5</v>
          </cell>
          <cell r="F9323">
            <v>2.2000000000000002</v>
          </cell>
        </row>
        <row r="9324">
          <cell r="A9324">
            <v>97122</v>
          </cell>
          <cell r="B9324" t="str">
            <v>ASSENTAMENTO DE TUBO DE PVC PBA PARA REDE DE ÁGUA, DN 75 MM, JUNTA ELÁSTICA INTEGRADA, INSTALADO EM LOCAL COM NÍVEL ALTO DE INTERFERÊNCIAS (NÃO INCLUI FORNECIMENTO). AF_11/2017</v>
          </cell>
          <cell r="C9324" t="str">
            <v>M</v>
          </cell>
          <cell r="D9324">
            <v>1.04</v>
          </cell>
          <cell r="E9324">
            <v>2.02</v>
          </cell>
          <cell r="F9324">
            <v>3.06</v>
          </cell>
        </row>
        <row r="9325">
          <cell r="A9325">
            <v>97123</v>
          </cell>
          <cell r="B9325" t="str">
            <v>ASSENTAMENTO DE TUBO DE PVC PBA PARA REDE DE ÁGUA, DN 100 MM, JUNTA ELÁSTICA INTEGRADA, INSTALADO EM LOCAL COM NÍVEL ALTO DE INTERFERÊNCIAS (NÃO INCLUI FORNECIMENTO). AF_11/2017</v>
          </cell>
          <cell r="C9325" t="str">
            <v>M</v>
          </cell>
          <cell r="D9325">
            <v>1.33</v>
          </cell>
          <cell r="E9325">
            <v>2.56</v>
          </cell>
          <cell r="F9325">
            <v>3.89</v>
          </cell>
        </row>
        <row r="9326">
          <cell r="A9326">
            <v>97124</v>
          </cell>
          <cell r="B9326" t="str">
            <v>ASSENTAMENTO DE TUBO DE PVC PBA PARA REDE DE ÁGUA, DN 50 MM, JUNTA ELÁSTICA INTEGRADA, INSTALADO EM LOCAL COM NÍVEL BAIXO DE INTERFERÊNCIAS (NÃO INCLUI FORNECIMENTO). AF_11/2017</v>
          </cell>
          <cell r="C9326" t="str">
            <v>M</v>
          </cell>
          <cell r="D9326">
            <v>0.36</v>
          </cell>
          <cell r="E9326">
            <v>0.61</v>
          </cell>
          <cell r="F9326">
            <v>0.97</v>
          </cell>
        </row>
        <row r="9327">
          <cell r="A9327">
            <v>97125</v>
          </cell>
          <cell r="B9327" t="str">
            <v>ASSENTAMENTO DE TUBO DE PVC PBA PARA REDE DE ÁGUA, DN 75 MM, JUNTA ELÁSTICA INTEGRADA, INSTALADO EM LOCAL COM NÍVEL BAIXO DE INTERFERÊNCIAS (NÃO INCLUI FORNECIMENTO). AF_11/2017</v>
          </cell>
          <cell r="C9327" t="str">
            <v>M</v>
          </cell>
          <cell r="D9327">
            <v>0.55000000000000004</v>
          </cell>
          <cell r="E9327">
            <v>0.84</v>
          </cell>
          <cell r="F9327">
            <v>1.39</v>
          </cell>
        </row>
        <row r="9328">
          <cell r="A9328">
            <v>97126</v>
          </cell>
          <cell r="B9328" t="str">
            <v>ASSENTAMENTO DE TUBO DE PVC PBA PARA REDE DE ÁGUA, DN 100 MM, JUNTA ELÁSTICA INTEGRADA, INSTALADO EM LOCAL COM NÍVEL BAIXO DE INTERFERÊNCIAS (NÃO INCLUI FORNECIMENTO). AF_11/2017</v>
          </cell>
          <cell r="C9328" t="str">
            <v>M</v>
          </cell>
          <cell r="D9328">
            <v>0.71</v>
          </cell>
          <cell r="E9328">
            <v>1.07</v>
          </cell>
          <cell r="F9328">
            <v>1.78</v>
          </cell>
        </row>
        <row r="9329">
          <cell r="A9329">
            <v>97127</v>
          </cell>
          <cell r="B9329" t="str">
            <v>ASSENTAMENTO DE TUBO DE PVC DEFOFO OU PRFV OU RPVC PARA REDE DE ÁGUA, DN 150 MM, JUNTA ELÁSTICA INTEGRADA, INSTALADO EM LOCAL COM NÍVEL ALTO DE INTERFERÊNCIAS (NÃO INCLUI FORNECIMENTO). AF_11/2017</v>
          </cell>
          <cell r="C9329" t="str">
            <v>M</v>
          </cell>
          <cell r="D9329">
            <v>1.94</v>
          </cell>
          <cell r="E9329">
            <v>3.64</v>
          </cell>
          <cell r="F9329">
            <v>5.58</v>
          </cell>
        </row>
        <row r="9330">
          <cell r="A9330">
            <v>97128</v>
          </cell>
          <cell r="B9330" t="str">
            <v>ASSENTAMENTO DE TUBO DE PVC DEFOFO OU PRFV OU RPVC PARA REDE DE ÁGUA, DN 200 MM, JUNTA ELÁSTICA INTEGRADA, INSTALADO EM LOCAL COM NÍVEL ALTO DE INTERFERÊNCIAS (NÃO INCLUI FORNECIMENTO). AF_11/2017</v>
          </cell>
          <cell r="C9330" t="str">
            <v>M</v>
          </cell>
          <cell r="D9330">
            <v>5.19</v>
          </cell>
          <cell r="E9330">
            <v>5.81</v>
          </cell>
          <cell r="F9330">
            <v>11</v>
          </cell>
        </row>
        <row r="9331">
          <cell r="A9331">
            <v>97129</v>
          </cell>
          <cell r="B9331" t="str">
            <v>ASSENTAMENTO DE TUBO DE PVC DEFOFO OU PRFV OU RPVC PARA REDE DE ÁGUA, DN 250 MM, JUNTA ELÁSTICA INTEGRADA, INSTALADO EM LOCAL COM NÍVEL ALTO DE INTERFERÊNCIAS (NÃO INCLUI FORNECIMENTO). AF_11/2017</v>
          </cell>
          <cell r="C9331" t="str">
            <v>M</v>
          </cell>
          <cell r="D9331">
            <v>6.42</v>
          </cell>
          <cell r="E9331">
            <v>7.11</v>
          </cell>
          <cell r="F9331">
            <v>13.53</v>
          </cell>
        </row>
        <row r="9332">
          <cell r="A9332">
            <v>97130</v>
          </cell>
          <cell r="B9332" t="str">
            <v>ASSENTAMENTO DE TUBO DE PVC DEFOFO OU PRFV OU RPVC PARA REDE DE ÁGUA, DN 300 MM, JUNTA ELÁSTICA INTEGRADA, INSTALADO EM LOCAL COM NÍVEL ALTO DE INTERFERÊNCIAS (NÃO INCLUI FORNECIMENTO). AF_11/2017</v>
          </cell>
          <cell r="C9332" t="str">
            <v>M</v>
          </cell>
          <cell r="D9332">
            <v>7.63</v>
          </cell>
          <cell r="E9332">
            <v>8.43</v>
          </cell>
          <cell r="F9332">
            <v>16.059999999999999</v>
          </cell>
        </row>
        <row r="9333">
          <cell r="A9333">
            <v>97131</v>
          </cell>
          <cell r="B9333" t="str">
            <v>ASSENTAMENTO DE TUBO DE PVC DEFOFO OU PRFV OU RPVC PARA REDE DE ÁGUA, DN 350 MM, JUNTA ELÁSTICA INTEGRADA, INSTALADO EM LOCAL COM NÍVEL ALTO DE INTERFERÊNCIAS (NÃO INCLUI FORNECIMENTO). AF_11/2017</v>
          </cell>
          <cell r="C9333" t="str">
            <v>M</v>
          </cell>
          <cell r="D9333">
            <v>8.82</v>
          </cell>
          <cell r="E9333">
            <v>9.75</v>
          </cell>
          <cell r="F9333">
            <v>18.57</v>
          </cell>
        </row>
        <row r="9334">
          <cell r="A9334">
            <v>97132</v>
          </cell>
          <cell r="B9334" t="str">
            <v>ASSENTAMENTO DE TUBO DE PVC DEFOFO OU PRFV OU RPVC PARA REDE DE ÁGUA, DN 400 MM, JUNTA ELÁSTICA INTEGRADA, INSTALADO EM LOCAL COM NÍVEL ALTO DE INTERFERÊNCIAS (NÃO INCLUI FORNECIMENTO). AF_11/2017</v>
          </cell>
          <cell r="C9334" t="str">
            <v>M</v>
          </cell>
          <cell r="D9334">
            <v>10.029999999999999</v>
          </cell>
          <cell r="E9334">
            <v>11.06</v>
          </cell>
          <cell r="F9334">
            <v>21.09</v>
          </cell>
        </row>
        <row r="9335">
          <cell r="A9335">
            <v>97133</v>
          </cell>
          <cell r="B9335" t="str">
            <v>ASSENTAMENTO DE TUBO DE PVC DEFOFO OU PRFV OU RPVC PARA REDE DE ÁGUA, DN 500 MM, JUNTA ELÁSTICA INTEGRADA, INSTALADO EM LOCAL COM NÍVEL ALTO DE INTERFERÊNCIAS (NÃO INCLUI FORNECIMENTO). AF_11/2017</v>
          </cell>
          <cell r="C9335" t="str">
            <v>M</v>
          </cell>
          <cell r="D9335">
            <v>12.44</v>
          </cell>
          <cell r="E9335">
            <v>13.7</v>
          </cell>
          <cell r="F9335">
            <v>26.14</v>
          </cell>
        </row>
        <row r="9336">
          <cell r="A9336">
            <v>97134</v>
          </cell>
          <cell r="B9336" t="str">
            <v>ASSENTAMENTO DE TUBO DE PVC DEFOFO OU PRFV OU RPVC PARA REDE DE ÁGUA, DN 150 MM, JUNTA ELÁSTICA INTEGRADA, INSTALADO EM LOCAL COM NÍVEL BAIXO DE INTERFERÊNCIAS (NÃO INCLUI FORNECIMENTO). AF_11/2017</v>
          </cell>
          <cell r="C9336" t="str">
            <v>M</v>
          </cell>
          <cell r="D9336">
            <v>1.05</v>
          </cell>
          <cell r="E9336">
            <v>1.52</v>
          </cell>
          <cell r="F9336">
            <v>2.57</v>
          </cell>
        </row>
        <row r="9337">
          <cell r="A9337">
            <v>97135</v>
          </cell>
          <cell r="B9337" t="str">
            <v>ASSENTAMENTO DE TUBO DE PVC DEFOFO OU PRFV OU RPVC PARA REDE DE ÁGUA, DN 200 MM, JUNTA ELÁSTICA INTEGRADA, INSTALADO EM LOCAL COM NÍVEL BAIXO DE INTERFERÊNCIAS (NÃO INCLUI FORNECIMENTO). AF_11/2017</v>
          </cell>
          <cell r="C9337" t="str">
            <v>M</v>
          </cell>
          <cell r="D9337">
            <v>3.1</v>
          </cell>
          <cell r="E9337">
            <v>2.5099999999999998</v>
          </cell>
          <cell r="F9337">
            <v>5.61</v>
          </cell>
        </row>
        <row r="9338">
          <cell r="A9338">
            <v>97136</v>
          </cell>
          <cell r="B9338" t="str">
            <v>ASSENTAMENTO DE TUBO DE PVC DEFOFO OU PRFV OU RPVC PARA REDE DE ÁGUA, DN 250 MM, JUNTA ELÁSTICA INTEGRADA, INSTALADO EM LOCAL COM NÍVEL BAIXO DE INTERFERÊNCIAS (NÃO INCLUI FORNECIMENTO). AF_11/2017</v>
          </cell>
          <cell r="C9338" t="str">
            <v>M</v>
          </cell>
          <cell r="D9338">
            <v>3.81</v>
          </cell>
          <cell r="E9338">
            <v>3.09</v>
          </cell>
          <cell r="F9338">
            <v>6.9</v>
          </cell>
        </row>
        <row r="9339">
          <cell r="A9339">
            <v>97137</v>
          </cell>
          <cell r="B9339" t="str">
            <v>ASSENTAMENTO DE TUBO DE PVC DEFOFO OU PRFV OU RPVC PARA REDE DE ÁGUA, DN 300 MM, JUNTA ELÁSTICA INTEGRADA, INSTALADO EM LOCAL COM NÍVEL BAIXO DE INTERFERÊNCIAS (NÃO INCLUI FORNECIMENTO). AF_11/2017</v>
          </cell>
          <cell r="C9339" t="str">
            <v>M</v>
          </cell>
          <cell r="D9339">
            <v>4.57</v>
          </cell>
          <cell r="E9339">
            <v>3.64</v>
          </cell>
          <cell r="F9339">
            <v>8.2100000000000009</v>
          </cell>
        </row>
        <row r="9340">
          <cell r="A9340">
            <v>97138</v>
          </cell>
          <cell r="B9340" t="str">
            <v>ASSENTAMENTO DE TUBO DE PVC DEFOFO OU PRFV OU RPVC PARA REDE DE ÁGUA, DN 350 MM, JUNTA ELÁSTICA INTEGRADA, INSTALADO EM LOCAL COM NÍVEL BAIXO DE INTERFERÊNCIAS (NÃO INCLUI FORNECIMENTO). AF_11/2017</v>
          </cell>
          <cell r="C9340" t="str">
            <v>M</v>
          </cell>
          <cell r="D9340">
            <v>5.27</v>
          </cell>
          <cell r="E9340">
            <v>4.21</v>
          </cell>
          <cell r="F9340">
            <v>9.48</v>
          </cell>
        </row>
        <row r="9341">
          <cell r="A9341">
            <v>97139</v>
          </cell>
          <cell r="B9341" t="str">
            <v>ASSENTAMENTO DE TUBO DE PVC DEFOFO OU PRFV OU RPVC PARA REDE DE ÁGUA, DN 400 MM, JUNTA ELÁSTICA INTEGRADA, INSTALADO EM LOCAL COM NÍVEL BAIXO DE INTERFERÊNCIAS (NÃO INCLUI FORNECIMENTO). AF_11/2017</v>
          </cell>
          <cell r="C9341" t="str">
            <v>M</v>
          </cell>
          <cell r="D9341">
            <v>5.99</v>
          </cell>
          <cell r="E9341">
            <v>4.78</v>
          </cell>
          <cell r="F9341">
            <v>10.77</v>
          </cell>
        </row>
        <row r="9342">
          <cell r="A9342">
            <v>97140</v>
          </cell>
          <cell r="B9342" t="str">
            <v>ASSENTAMENTO DE TUBO DE PVC DEFOFO OU PRFV OU RPVC PARA REDE DE ÁGUA, DN 500 MM, JUNTA ELÁSTICA INTEGRADA, INSTALADO EM LOCAL COM NÍVEL BAIXO DE INTERFERÊNCIAS (NÃO INCLUI FORNECIMENTO). AF_11/2017</v>
          </cell>
          <cell r="C9342" t="str">
            <v>M</v>
          </cell>
          <cell r="D9342">
            <v>7.44</v>
          </cell>
          <cell r="E9342">
            <v>5.91</v>
          </cell>
          <cell r="F9342">
            <v>13.35</v>
          </cell>
        </row>
        <row r="9343">
          <cell r="A9343"/>
          <cell r="B9343" t="str">
            <v>ASSENTAMENTO DE TUBOS DE FERRO FUNDIDO JUNTA ELÁSTICA</v>
          </cell>
          <cell r="C9343"/>
          <cell r="D9343"/>
          <cell r="E9343"/>
          <cell r="F9343"/>
        </row>
        <row r="9344">
          <cell r="A9344">
            <v>97141</v>
          </cell>
          <cell r="B9344" t="str">
            <v>ASSENTAMENTO DE TUBO DE FERRO FUNDIDO PARA REDE DE ÁGUA, DN 80 MM, JUNTA ELÁSTICA, INSTALADO EM LOCAL COM NÍVEL ALTO DE INTERFERÊNCIAS (NÃO INCLUI FORNECIMENTO). AF_11/2017</v>
          </cell>
          <cell r="C9344" t="str">
            <v>M</v>
          </cell>
          <cell r="D9344">
            <v>4.4800000000000004</v>
          </cell>
          <cell r="E9344">
            <v>4.41</v>
          </cell>
          <cell r="F9344">
            <v>8.89</v>
          </cell>
        </row>
        <row r="9345">
          <cell r="A9345">
            <v>97142</v>
          </cell>
          <cell r="B9345" t="str">
            <v>ASSENTAMENTO DE TUBO DE FERRO FUNDIDO PARA REDE DE ÁGUA, DN 100 MM, JUNTA ELÁSTICA, INSTALADO EM LOCAL COM NÍVEL ALTO DE INTERFERÊNCIAS (NÃO INCLUI FORNECIMENTO). AF_11/2017</v>
          </cell>
          <cell r="C9345" t="str">
            <v>M</v>
          </cell>
          <cell r="D9345">
            <v>4.92</v>
          </cell>
          <cell r="E9345">
            <v>4.9800000000000004</v>
          </cell>
          <cell r="F9345">
            <v>9.9</v>
          </cell>
        </row>
        <row r="9346">
          <cell r="A9346">
            <v>97143</v>
          </cell>
          <cell r="B9346" t="str">
            <v>ASSENTAMENTO DE TUBO DE FERRO FUNDIDO PARA REDE DE ÁGUA, DN 150 MM, JUNTA ELÁSTICA, INSTALADO EM LOCAL COM NÍVEL ALTO DE INTERFERÊNCIAS (NÃO INCLUI FORNECIMENTO). AF_11/2017</v>
          </cell>
          <cell r="C9346" t="str">
            <v>M</v>
          </cell>
          <cell r="D9346">
            <v>6.04</v>
          </cell>
          <cell r="E9346">
            <v>6.41</v>
          </cell>
          <cell r="F9346">
            <v>12.45</v>
          </cell>
        </row>
        <row r="9347">
          <cell r="A9347">
            <v>97144</v>
          </cell>
          <cell r="B9347" t="str">
            <v>ASSENTAMENTO DE TUBO DE FERRO FUNDIDO PARA REDE DE ÁGUA, DN 200 MM, JUNTA ELÁSTICA, INSTALADO EM LOCAL COM NÍVEL ALTO DE INTERFERÊNCIAS (NÃO INCLUI FORNECIMENTO). AF_11/2017</v>
          </cell>
          <cell r="C9347" t="str">
            <v>M</v>
          </cell>
          <cell r="D9347">
            <v>7.15</v>
          </cell>
          <cell r="E9347">
            <v>7.81</v>
          </cell>
          <cell r="F9347">
            <v>14.96</v>
          </cell>
        </row>
        <row r="9348">
          <cell r="A9348">
            <v>97145</v>
          </cell>
          <cell r="B9348" t="str">
            <v>ASSENTAMENTO DE TUBO DE FERRO FUNDIDO PARA REDE DE ÁGUA, DN 250 MM, JUNTA ELÁSTICA, INSTALADO EM LOCAL COM NÍVEL ALTO DE INTERFERÊNCIAS (NÃO INCLUI FORNECIMENTO). AF_11/2017</v>
          </cell>
          <cell r="C9348" t="str">
            <v>M</v>
          </cell>
          <cell r="D9348">
            <v>8.2899999999999991</v>
          </cell>
          <cell r="E9348">
            <v>9.24</v>
          </cell>
          <cell r="F9348">
            <v>17.53</v>
          </cell>
        </row>
        <row r="9349">
          <cell r="A9349">
            <v>97146</v>
          </cell>
          <cell r="B9349" t="str">
            <v>ASSENTAMENTO DE TUBO DE FERRO FUNDIDO PARA REDE DE ÁGUA, DN 300 MM, JUNTA ELÁSTICA, INSTALADO EM LOCAL COM NÍVEL ALTO DE INTERFERÊNCIAS (NÃO INCLUI FORNECIMENTO). AF_11/2017</v>
          </cell>
          <cell r="C9349" t="str">
            <v>M</v>
          </cell>
          <cell r="D9349">
            <v>9.41</v>
          </cell>
          <cell r="E9349">
            <v>10.67</v>
          </cell>
          <cell r="F9349">
            <v>20.079999999999998</v>
          </cell>
        </row>
        <row r="9350">
          <cell r="A9350">
            <v>97147</v>
          </cell>
          <cell r="B9350" t="str">
            <v>ASSENTAMENTO DE TUBO DE FERRO FUNDIDO PARA REDE DE ÁGUA, DN 350 MM, JUNTA ELÁSTICA, INSTALADO EM LOCAL COM NÍVEL ALTO DE INTERFERÊNCIAS (NÃO INCLUI FORNECIMENTO). AF_11/2017</v>
          </cell>
          <cell r="C9350" t="str">
            <v>M</v>
          </cell>
          <cell r="D9350">
            <v>10.54</v>
          </cell>
          <cell r="E9350">
            <v>12.1</v>
          </cell>
          <cell r="F9350">
            <v>22.64</v>
          </cell>
        </row>
        <row r="9351">
          <cell r="A9351">
            <v>97148</v>
          </cell>
          <cell r="B9351" t="str">
            <v>ASSENTAMENTO DE TUBO DE FERRO FUNDIDO PARA REDE DE ÁGUA, DN 400 MM, JUNTA ELÁSTICA, INSTALADO EM LOCAL COM NÍVEL ALTO DE INTERFERÊNCIAS (NÃO INCLUI FORNECIMENTO). AF_11/2017</v>
          </cell>
          <cell r="C9351" t="str">
            <v>M</v>
          </cell>
          <cell r="D9351">
            <v>11.67</v>
          </cell>
          <cell r="E9351">
            <v>13.53</v>
          </cell>
          <cell r="F9351">
            <v>25.2</v>
          </cell>
        </row>
        <row r="9352">
          <cell r="A9352">
            <v>97149</v>
          </cell>
          <cell r="B9352" t="str">
            <v>ASSENTAMENTO DE TUBO DE FERRO FUNDIDO PARA REDE DE ÁGUA, DN 450 MM, JUNTA ELÁSTICA, INSTALADO EM LOCAL COM NÍVEL ALTO DE INTERFERÊNCIAS (NÃO INCLUI FORNECIMENTO). AF_11/2017</v>
          </cell>
          <cell r="C9352" t="str">
            <v>M</v>
          </cell>
          <cell r="D9352">
            <v>12.83</v>
          </cell>
          <cell r="E9352">
            <v>14.96</v>
          </cell>
          <cell r="F9352">
            <v>27.79</v>
          </cell>
        </row>
        <row r="9353">
          <cell r="A9353">
            <v>97150</v>
          </cell>
          <cell r="B9353" t="str">
            <v>ASSENTAMENTO DE TUBO DE FERRO FUNDIDO PARA REDE DE ÁGUA, DN 500 MM, JUNTA ELÁSTICA, INSTALADO EM LOCAL COM NÍVEL ALTO DE INTERFERÊNCIAS (NÃO INCLUI FORNECIMENTO). AF_11/2017</v>
          </cell>
          <cell r="C9353" t="str">
            <v>M</v>
          </cell>
          <cell r="D9353">
            <v>18.97</v>
          </cell>
          <cell r="E9353">
            <v>16.37</v>
          </cell>
          <cell r="F9353">
            <v>35.340000000000003</v>
          </cell>
        </row>
        <row r="9354">
          <cell r="A9354">
            <v>97151</v>
          </cell>
          <cell r="B9354" t="str">
            <v>ASSENTAMENTO DE TUBO DE FERRO FUNDIDO PARA REDE DE ÁGUA, DN 600 MM, JUNTA ELÁSTICA, INSTALADO EM LOCAL COM NÍVEL ALTO DE INTERFERÊNCIAS (NÃO INCLUI FORNECIMENTO). AF_11/2017</v>
          </cell>
          <cell r="C9354" t="str">
            <v>M</v>
          </cell>
          <cell r="D9354">
            <v>22.01</v>
          </cell>
          <cell r="E9354">
            <v>19.21</v>
          </cell>
          <cell r="F9354">
            <v>41.22</v>
          </cell>
        </row>
        <row r="9355">
          <cell r="A9355">
            <v>97152</v>
          </cell>
          <cell r="B9355" t="str">
            <v>ASSENTAMENTO DE TUBO DE FERRO FUNDIDO PARA REDE DE ÁGUA, DN 700 MM, JUNTA ELÁSTICA, INSTALADO EM LOCAL COM NÍVEL ALTO DE INTERFERÊNCIAS (NÃO INCLUI FORNECIMENTO). AF_11/2017</v>
          </cell>
          <cell r="C9355" t="str">
            <v>M</v>
          </cell>
          <cell r="D9355">
            <v>24.73</v>
          </cell>
          <cell r="E9355">
            <v>22.06</v>
          </cell>
          <cell r="F9355">
            <v>46.79</v>
          </cell>
        </row>
        <row r="9356">
          <cell r="A9356">
            <v>97153</v>
          </cell>
          <cell r="B9356" t="str">
            <v>ASSENTAMENTO DE TUBO DE FERRO FUNDIDO PARA REDE DE ÁGUA, DN 800 MM, JUNTA ELÁSTICA, INSTALADO EM LOCAL COM NÍVEL ALTO DE INTERFERÊNCIAS (NÃO INCLUI FORNECIMENTO). AF_11/2017</v>
          </cell>
          <cell r="C9356" t="str">
            <v>M</v>
          </cell>
          <cell r="D9356">
            <v>27.64</v>
          </cell>
          <cell r="E9356">
            <v>24.92</v>
          </cell>
          <cell r="F9356">
            <v>52.56</v>
          </cell>
        </row>
        <row r="9357">
          <cell r="A9357">
            <v>97154</v>
          </cell>
          <cell r="B9357" t="str">
            <v>ASSENTAMENTO DE TUBO DE FERRO FUNDIDO PARA REDE DE ÁGUA, DN 900 MM, JUNTA ELÁSTICA, INSTALADO EM LOCAL COM NÍVEL ALTO DE INTERFERÊNCIAS (NÃO INCLUI FORNECIMENTO). AF_11/2017</v>
          </cell>
          <cell r="C9357" t="str">
            <v>M</v>
          </cell>
          <cell r="D9357">
            <v>30.61</v>
          </cell>
          <cell r="E9357">
            <v>27.75</v>
          </cell>
          <cell r="F9357">
            <v>58.36</v>
          </cell>
        </row>
        <row r="9358">
          <cell r="A9358">
            <v>97155</v>
          </cell>
          <cell r="B9358" t="str">
            <v>ASSENTAMENTO DE TUBO DE FERRO FUNDIDO PARA REDE DE ÁGUA, DN 1000 MM, JUNTA ELÁSTICA, INSTALADO EM LOCAL COM NÍVEL ALTO DE INTERFERÊNCIAS (NÃO INCLUI FORNECIMENTO). AF_11/2017</v>
          </cell>
          <cell r="C9358" t="str">
            <v>M</v>
          </cell>
          <cell r="D9358">
            <v>33.54</v>
          </cell>
          <cell r="E9358">
            <v>30.62</v>
          </cell>
          <cell r="F9358">
            <v>64.16</v>
          </cell>
        </row>
        <row r="9359">
          <cell r="A9359">
            <v>97156</v>
          </cell>
          <cell r="B9359" t="str">
            <v>ASSENTAMENTO DE TUBO DE FERRO FUNDIDO PARA REDE DE ÁGUA, DN 1200 MM, JUNTA ELÁSTICA, INSTALADO EM LOCAL COM NÍVEL ALTO DE INTERFERÊNCIAS (NÃO INCLUI FORNECIMENTO). AF_11/2017</v>
          </cell>
          <cell r="C9359" t="str">
            <v>M</v>
          </cell>
          <cell r="D9359">
            <v>39.950000000000003</v>
          </cell>
          <cell r="E9359">
            <v>36.32</v>
          </cell>
          <cell r="F9359">
            <v>76.27</v>
          </cell>
        </row>
        <row r="9360">
          <cell r="A9360">
            <v>97157</v>
          </cell>
          <cell r="B9360" t="str">
            <v>ASSENTAMENTO DE TUBO DE FERRO FUNDIDO PARA REDE DE ÁGUA, DN 80 MM, JUNTA ELÁSTICA, INSTALADO EM LOCAL COM NÍVEL BAIXO DE INTERFERÊNCIAS (NÃO INCLUI FORNECIMENTO). AF_11/2017</v>
          </cell>
          <cell r="C9360" t="str">
            <v>M</v>
          </cell>
          <cell r="D9360">
            <v>2.86</v>
          </cell>
          <cell r="E9360">
            <v>2.5499999999999998</v>
          </cell>
          <cell r="F9360">
            <v>5.41</v>
          </cell>
        </row>
        <row r="9361">
          <cell r="A9361">
            <v>97158</v>
          </cell>
          <cell r="B9361" t="str">
            <v>ASSENTAMENTO DE TUBO DE FERRO FUNDIDO PARA REDE DE ÁGUA, DN 100 MM, JUNTA ELÁSTICA, INSTALADO EM LOCAL COM NÍVEL BAIXO DE INTERFERÊNCIAS (NÃO INCLUI FORNECIMENTO). AF_11/2017</v>
          </cell>
          <cell r="C9361" t="str">
            <v>M</v>
          </cell>
          <cell r="D9361">
            <v>3.14</v>
          </cell>
          <cell r="E9361">
            <v>2.9</v>
          </cell>
          <cell r="F9361">
            <v>6.04</v>
          </cell>
        </row>
        <row r="9362">
          <cell r="A9362">
            <v>97159</v>
          </cell>
          <cell r="B9362" t="str">
            <v>ASSENTAMENTO DE TUBO DE FERRO FUNDIDO PARA REDE DE ÁGUA, DN 150 MM, JUNTA ELÁSTICA, INSTALADO EM LOCAL COM NÍVEL BAIXO DE INTERFERÊNCIAS (NÃO INCLUI FORNECIMENTO). AF_11/2017</v>
          </cell>
          <cell r="C9362" t="str">
            <v>M</v>
          </cell>
          <cell r="D9362">
            <v>3.87</v>
          </cell>
          <cell r="E9362">
            <v>3.73</v>
          </cell>
          <cell r="F9362">
            <v>7.6</v>
          </cell>
        </row>
        <row r="9363">
          <cell r="A9363">
            <v>97160</v>
          </cell>
          <cell r="B9363" t="str">
            <v>ASSENTAMENTO DE TUBO DE FERRO FUNDIDO PARA REDE DE ÁGUA, DN 200 MM, JUNTA ELÁSTICA, INSTALADO EM LOCAL COM NÍVEL BAIXO DE INTERFERÊNCIAS (NÃO INCLUI FORNECIMENTO). AF_11/2017</v>
          </cell>
          <cell r="C9363" t="str">
            <v>M</v>
          </cell>
          <cell r="D9363">
            <v>4.5999999999999996</v>
          </cell>
          <cell r="E9363">
            <v>4.54</v>
          </cell>
          <cell r="F9363">
            <v>9.14</v>
          </cell>
        </row>
        <row r="9364">
          <cell r="A9364">
            <v>97161</v>
          </cell>
          <cell r="B9364" t="str">
            <v>ASSENTAMENTO DE TUBO DE FERRO FUNDIDO PARA REDE DE ÁGUA, DN 250 MM, JUNTA ELÁSTICA, INSTALADO EM LOCAL COM NÍVEL BAIXO DE INTERFERÊNCIAS (NÃO INCLUI FORNECIMENTO). AF_11/2017</v>
          </cell>
          <cell r="C9364" t="str">
            <v>M</v>
          </cell>
          <cell r="D9364">
            <v>5.33</v>
          </cell>
          <cell r="E9364">
            <v>5.41</v>
          </cell>
          <cell r="F9364">
            <v>10.74</v>
          </cell>
        </row>
        <row r="9365">
          <cell r="A9365">
            <v>97162</v>
          </cell>
          <cell r="B9365" t="str">
            <v>ASSENTAMENTO DE TUBO DE FERRO FUNDIDO PARA REDE DE ÁGUA, DN 300 MM, JUNTA ELÁSTICA, INSTALADO EM LOCAL COM NÍVEL BAIXO DE INTERFERÊNCIAS (NÃO INCLUI FORNECIMENTO). AF_11/2017</v>
          </cell>
          <cell r="C9365" t="str">
            <v>M</v>
          </cell>
          <cell r="D9365">
            <v>6.04</v>
          </cell>
          <cell r="E9365">
            <v>6.26</v>
          </cell>
          <cell r="F9365">
            <v>12.3</v>
          </cell>
        </row>
        <row r="9366">
          <cell r="A9366">
            <v>97163</v>
          </cell>
          <cell r="B9366" t="str">
            <v>ASSENTAMENTO DE TUBO DE FERRO FUNDIDO PARA REDE DE ÁGUA, DN 350 MM, JUNTA ELÁSTICA, INSTALADO EM LOCAL COM NÍVEL BAIXO DE INTERFERÊNCIAS (NÃO INCLUI FORNECIMENTO). AF_11/2017</v>
          </cell>
          <cell r="C9366" t="str">
            <v>M</v>
          </cell>
          <cell r="D9366">
            <v>6.81</v>
          </cell>
          <cell r="E9366">
            <v>7.07</v>
          </cell>
          <cell r="F9366">
            <v>13.88</v>
          </cell>
        </row>
        <row r="9367">
          <cell r="A9367">
            <v>97164</v>
          </cell>
          <cell r="B9367" t="str">
            <v>ASSENTAMENTO DE TUBO DE FERRO FUNDIDO PARA REDE DE ÁGUA, DN 400 MM, JUNTA ELÁSTICA, INSTALADO EM LOCAL COM NÍVEL BAIXO DE INTERFERÊNCIAS (NÃO INCLUI FORNECIMENTO). AF_11/2017</v>
          </cell>
          <cell r="C9367" t="str">
            <v>M</v>
          </cell>
          <cell r="D9367">
            <v>7.53</v>
          </cell>
          <cell r="E9367">
            <v>7.93</v>
          </cell>
          <cell r="F9367">
            <v>15.46</v>
          </cell>
        </row>
        <row r="9368">
          <cell r="A9368">
            <v>97165</v>
          </cell>
          <cell r="B9368" t="str">
            <v>ASSENTAMENTO DE TUBO DE FERRO FUNDIDO PARA REDE DE ÁGUA, DN 450 MM, JUNTA ELÁSTICA, INSTALADO EM LOCAL COM NÍVEL BAIXO DE INTERFERÊNCIAS (NÃO INCLUI FORNECIMENTO). AF_11/2017</v>
          </cell>
          <cell r="C9368" t="str">
            <v>M</v>
          </cell>
          <cell r="D9368">
            <v>8.2799999999999994</v>
          </cell>
          <cell r="E9368">
            <v>8.7799999999999994</v>
          </cell>
          <cell r="F9368">
            <v>17.059999999999999</v>
          </cell>
        </row>
        <row r="9369">
          <cell r="A9369">
            <v>97166</v>
          </cell>
          <cell r="B9369" t="str">
            <v>ASSENTAMENTO DE TUBO DE FERRO FUNDIDO PARA REDE DE ÁGUA, DN 500 MM, JUNTA ELÁSTICA, INSTALADO EM LOCAL COM NÍVEL BAIXO DE INTERFERÊNCIAS (NÃO INCLUI FORNECIMENTO). AF_11/2017</v>
          </cell>
          <cell r="C9369" t="str">
            <v>M</v>
          </cell>
          <cell r="D9369">
            <v>12.09</v>
          </cell>
          <cell r="E9369">
            <v>9.59</v>
          </cell>
          <cell r="F9369">
            <v>21.68</v>
          </cell>
        </row>
        <row r="9370">
          <cell r="A9370">
            <v>97167</v>
          </cell>
          <cell r="B9370" t="str">
            <v>ASSENTAMENTO DE TUBO DE FERRO FUNDIDO PARA REDE DE ÁGUA, DN 600 MM, JUNTA ELÁSTICA, INSTALADO EM LOCAL COM NÍVEL BAIXO DE INTERFERÊNCIAS (NÃO INCLUI FORNECIMENTO). AF_11/2017</v>
          </cell>
          <cell r="C9370" t="str">
            <v>M</v>
          </cell>
          <cell r="D9370">
            <v>14.05</v>
          </cell>
          <cell r="E9370">
            <v>11.28</v>
          </cell>
          <cell r="F9370">
            <v>25.33</v>
          </cell>
        </row>
        <row r="9371">
          <cell r="A9371">
            <v>97168</v>
          </cell>
          <cell r="B9371" t="str">
            <v>ASSENTAMENTO DE TUBO DE FERRO FUNDIDO PARA REDE DE ÁGUA, DN 700 MM, JUNTA ELÁSTICA, INSTALADO EM LOCAL COM NÍVEL BAIXO DE INTERFERÊNCIAS (NÃO INCLUI FORNECIMENTO). AF_11/2017</v>
          </cell>
          <cell r="C9371" t="str">
            <v>M</v>
          </cell>
          <cell r="D9371">
            <v>15.7</v>
          </cell>
          <cell r="E9371">
            <v>12.97</v>
          </cell>
          <cell r="F9371">
            <v>28.67</v>
          </cell>
        </row>
        <row r="9372">
          <cell r="A9372">
            <v>97169</v>
          </cell>
          <cell r="B9372" t="str">
            <v>ASSENTAMENTO DE TUBO DE FERRO FUNDIDO PARA REDE DE ÁGUA, DN 800 MM, JUNTA ELÁSTICA, INSTALADO EM LOCAL COM NÍVEL BAIXO DE INTERFERÊNCIAS (NÃO INCLUI FORNECIMENTO). AF_11/2017</v>
          </cell>
          <cell r="C9372" t="str">
            <v>M</v>
          </cell>
          <cell r="D9372">
            <v>17.57</v>
          </cell>
          <cell r="E9372">
            <v>14.64</v>
          </cell>
          <cell r="F9372">
            <v>32.21</v>
          </cell>
        </row>
        <row r="9373">
          <cell r="A9373">
            <v>97170</v>
          </cell>
          <cell r="B9373" t="str">
            <v>ASSENTAMENTO DE TUBO DE FERRO FUNDIDO PARA REDE DE ÁGUA, DN 900 MM, JUNTA ELÁSTICA, INSTALADO EM LOCAL COM NÍVEL BAIXO DE INTERFERÊNCIAS (NÃO INCLUI FORNECIMENTO). AF_11/2017</v>
          </cell>
          <cell r="C9373" t="str">
            <v>M</v>
          </cell>
          <cell r="D9373">
            <v>19.45</v>
          </cell>
          <cell r="E9373">
            <v>16.309999999999999</v>
          </cell>
          <cell r="F9373">
            <v>35.76</v>
          </cell>
        </row>
        <row r="9374">
          <cell r="A9374">
            <v>97171</v>
          </cell>
          <cell r="B9374" t="str">
            <v>ASSENTAMENTO DE TUBO DE FERRO FUNDIDO PARA REDE DE ÁGUA, DN 1000 MM, JUNTA ELÁSTICA, INSTALADO EM LOCAL COM NÍVEL BAIXO DE INTERFERÊNCIAS (NÃO INCLUI FORNECIMENTO). AF_11/2017</v>
          </cell>
          <cell r="C9374" t="str">
            <v>M</v>
          </cell>
          <cell r="D9374">
            <v>21.33</v>
          </cell>
          <cell r="E9374">
            <v>18.010000000000002</v>
          </cell>
          <cell r="F9374">
            <v>39.340000000000003</v>
          </cell>
        </row>
        <row r="9375">
          <cell r="A9375">
            <v>97172</v>
          </cell>
          <cell r="B9375" t="str">
            <v>ASSENTAMENTO DE TUBO DE FERRO FUNDIDO PARA REDE DE ÁGUA, DN 1200 MM, JUNTA ELÁSTICA, INSTALADO EM LOCAL COM NÍVEL BAIXO DE INTERFERÊNCIAS (NÃO INCLUI FORNECIMENTO). AF_11/2017</v>
          </cell>
          <cell r="C9375" t="str">
            <v>M</v>
          </cell>
          <cell r="D9375">
            <v>25.61</v>
          </cell>
          <cell r="E9375">
            <v>21.37</v>
          </cell>
          <cell r="F9375">
            <v>46.98</v>
          </cell>
        </row>
        <row r="9376">
          <cell r="A9376"/>
          <cell r="B9376" t="str">
            <v>ASSENTAMENTO DE TUBOS DE FERRO FUNDIDO JUNTA FLANGEADA</v>
          </cell>
          <cell r="C9376"/>
          <cell r="D9376"/>
          <cell r="E9376"/>
          <cell r="F9376"/>
        </row>
        <row r="9377">
          <cell r="A9377">
            <v>103089</v>
          </cell>
          <cell r="B9377" t="str">
            <v>ASSENTAMENTO DE TUBO DE FERRO FUNDIDO PARA REDE DE ÁGUA, DN 80 MM, JUNTA FLANGEADA (NÃO INCLUI O FORNECIMENTO). AF_09/2021</v>
          </cell>
          <cell r="C9377" t="str">
            <v>M</v>
          </cell>
          <cell r="D9377">
            <v>7.03</v>
          </cell>
          <cell r="E9377">
            <v>4.33</v>
          </cell>
          <cell r="F9377">
            <v>11.36</v>
          </cell>
        </row>
        <row r="9378">
          <cell r="A9378">
            <v>103090</v>
          </cell>
          <cell r="B9378" t="str">
            <v>ASSENTAMENTO DE TUBO DE FERRO FUNDIDO PARA REDE DE ÁGUA, DN 100 MM, JUNTA FLANGEADA (NÃO INCLUI O FORNECIMENTO). AF_09/2021</v>
          </cell>
          <cell r="C9378" t="str">
            <v>M</v>
          </cell>
          <cell r="D9378">
            <v>8.31</v>
          </cell>
          <cell r="E9378">
            <v>5.27</v>
          </cell>
          <cell r="F9378">
            <v>13.58</v>
          </cell>
        </row>
        <row r="9379">
          <cell r="A9379">
            <v>103091</v>
          </cell>
          <cell r="B9379" t="str">
            <v>ASSENTAMENTO DE TUBO DE FERRO FUNDIDO PARA REDE DE ÁGUA, DN 150 MM, JUNTA FLANGEADA (NÃO INCLUI O FORNECIMENTO). AF_09/2021</v>
          </cell>
          <cell r="C9379" t="str">
            <v>M</v>
          </cell>
          <cell r="D9379">
            <v>11.56</v>
          </cell>
          <cell r="E9379">
            <v>7.57</v>
          </cell>
          <cell r="F9379">
            <v>19.13</v>
          </cell>
        </row>
        <row r="9380">
          <cell r="A9380">
            <v>103092</v>
          </cell>
          <cell r="B9380" t="str">
            <v>ASSENTAMENTO DE TUBO DE FERRO FUNDIDO PARA REDE DE ÁGUA, DN 200 MM, JUNTA FLANGEADA (NÃO INCLUI O FORNECIMENTO). AF_09/2021</v>
          </cell>
          <cell r="C9380" t="str">
            <v>M</v>
          </cell>
          <cell r="D9380">
            <v>14.79</v>
          </cell>
          <cell r="E9380">
            <v>9.89</v>
          </cell>
          <cell r="F9380">
            <v>24.68</v>
          </cell>
        </row>
        <row r="9381">
          <cell r="A9381">
            <v>103093</v>
          </cell>
          <cell r="B9381" t="str">
            <v>ASSENTAMENTO DE TUBO DE FERRO FUNDIDO PARA REDE DE ÁGUA, DN 250 MM, JUNTA FLANGEADA (NÃO INCLUI O FORNECIMENTO). AF_09/2021</v>
          </cell>
          <cell r="C9381" t="str">
            <v>M</v>
          </cell>
          <cell r="D9381">
            <v>22.62</v>
          </cell>
          <cell r="E9381">
            <v>15.13</v>
          </cell>
          <cell r="F9381">
            <v>37.75</v>
          </cell>
        </row>
        <row r="9382">
          <cell r="A9382">
            <v>103094</v>
          </cell>
          <cell r="B9382" t="str">
            <v>ASSENTAMENTO DE TUBO DE FERRO FUNDIDO PARA REDE DE ÁGUA, DN 300 MM, JUNTA FLANGEADA (NÃO INCLUI O FORNECIMENTO). AF_09/2021</v>
          </cell>
          <cell r="C9382" t="str">
            <v>M</v>
          </cell>
          <cell r="D9382">
            <v>25.87</v>
          </cell>
          <cell r="E9382">
            <v>17.46</v>
          </cell>
          <cell r="F9382">
            <v>43.33</v>
          </cell>
        </row>
        <row r="9383">
          <cell r="A9383">
            <v>103095</v>
          </cell>
          <cell r="B9383" t="str">
            <v>ASSENTAMENTO DE TUBO DE FERRO FUNDIDO PARA REDE DE ÁGUA, DN 350 MM, JUNTA FLANGEADA (NÃO INCLUI O FORNECIMENTO). AF_09/2021</v>
          </cell>
          <cell r="C9383" t="str">
            <v>M</v>
          </cell>
          <cell r="D9383">
            <v>33.69</v>
          </cell>
          <cell r="E9383">
            <v>22.67</v>
          </cell>
          <cell r="F9383">
            <v>56.36</v>
          </cell>
        </row>
        <row r="9384">
          <cell r="A9384">
            <v>103096</v>
          </cell>
          <cell r="B9384" t="str">
            <v>ASSENTAMENTO DE TUBO DE FERRO FUNDIDO PARA REDE DE ÁGUA, DN 400 MM, JUNTA FLANGEADA (NÃO INCLUI O FORNECIMENTO). AF_09/2021</v>
          </cell>
          <cell r="C9384" t="str">
            <v>M</v>
          </cell>
          <cell r="D9384">
            <v>36.93</v>
          </cell>
          <cell r="E9384">
            <v>25</v>
          </cell>
          <cell r="F9384">
            <v>61.93</v>
          </cell>
        </row>
        <row r="9385">
          <cell r="A9385">
            <v>103097</v>
          </cell>
          <cell r="B9385" t="str">
            <v>ASSENTAMENTO DE TUBO DE FERRO FUNDIDO PARA REDE DE ÁGUA, DN 450 MM, JUNTA FLANGEADA (NÃO INCLUI O FORNECIMENTO). AF_09/2021</v>
          </cell>
          <cell r="C9385" t="str">
            <v>M</v>
          </cell>
          <cell r="D9385">
            <v>44.74</v>
          </cell>
          <cell r="E9385">
            <v>30.25</v>
          </cell>
          <cell r="F9385">
            <v>74.989999999999995</v>
          </cell>
        </row>
        <row r="9386">
          <cell r="A9386">
            <v>103098</v>
          </cell>
          <cell r="B9386" t="str">
            <v>ASSENTAMENTO DE TUBO DE FERRO FUNDIDO PARA REDE DE ÁGUA, DN 500 MM, JUNTA FLANGEADA (NÃO INCLUI O FORNECIMENTO). AF_09/2021</v>
          </cell>
          <cell r="C9386" t="str">
            <v>M</v>
          </cell>
          <cell r="D9386">
            <v>48.01</v>
          </cell>
          <cell r="E9386">
            <v>32.54</v>
          </cell>
          <cell r="F9386">
            <v>80.55</v>
          </cell>
        </row>
        <row r="9387">
          <cell r="A9387">
            <v>103099</v>
          </cell>
          <cell r="B9387" t="str">
            <v>ASSENTAMENTO DE TUBO DE FERRO FUNDIDO PARA REDE DE ÁGUA, DN 600 MM, JUNTA FLANGEADA (NÃO INCLUI O FORNECIMENTO). AF_09/2021</v>
          </cell>
          <cell r="C9387" t="str">
            <v>M</v>
          </cell>
          <cell r="D9387">
            <v>54.47</v>
          </cell>
          <cell r="E9387">
            <v>37.19</v>
          </cell>
          <cell r="F9387">
            <v>91.66</v>
          </cell>
        </row>
        <row r="9388">
          <cell r="A9388">
            <v>103100</v>
          </cell>
          <cell r="B9388" t="str">
            <v>ASSENTAMENTO DE TUBO DE FERRO FUNDIDO PARA REDE DE ÁGUA, DN 700 MM, JUNTA FLANGEADA (NÃO INCLUI O FORNECIMENTO). AF_09/2021</v>
          </cell>
          <cell r="C9388" t="str">
            <v>M</v>
          </cell>
          <cell r="D9388">
            <v>57.97</v>
          </cell>
          <cell r="E9388">
            <v>39.869999999999997</v>
          </cell>
          <cell r="F9388">
            <v>97.84</v>
          </cell>
        </row>
        <row r="9389">
          <cell r="A9389">
            <v>103101</v>
          </cell>
          <cell r="B9389" t="str">
            <v>ASSENTAMENTO DE TUBO DE FERRO FUNDIDO PARA REDE DE ÁGUA, DN 800 MM, JUNTA FLANGEADA (NÃO INCLUI O FORNECIMENTO). AF_09/2021</v>
          </cell>
          <cell r="C9389" t="str">
            <v>M</v>
          </cell>
          <cell r="D9389">
            <v>63.76</v>
          </cell>
          <cell r="E9389">
            <v>44.02</v>
          </cell>
          <cell r="F9389">
            <v>107.78</v>
          </cell>
        </row>
        <row r="9390">
          <cell r="A9390">
            <v>103102</v>
          </cell>
          <cell r="B9390" t="str">
            <v>ASSENTAMENTO DE TUBO DE FERRO FUNDIDO PARA REDE DE ÁGUA, DN 900 MM, JUNTA FLANGEADA (NÃO INCLUI O FORNECIMENTO). AF_09/2021</v>
          </cell>
          <cell r="C9390" t="str">
            <v>M</v>
          </cell>
          <cell r="D9390">
            <v>73.45</v>
          </cell>
          <cell r="E9390">
            <v>50.67</v>
          </cell>
          <cell r="F9390">
            <v>124.12</v>
          </cell>
        </row>
        <row r="9391">
          <cell r="A9391">
            <v>103103</v>
          </cell>
          <cell r="B9391" t="str">
            <v>ASSENTAMENTO DE TUBO DE FERRO FUNDIDO PARA REDE DE ÁGUA, DN 1000 MM, JUNTA FLANGEADA (NÃO INCLUI O FORNECIMENTO). AF_09/2021</v>
          </cell>
          <cell r="C9391" t="str">
            <v>M</v>
          </cell>
          <cell r="D9391">
            <v>79.22</v>
          </cell>
          <cell r="E9391">
            <v>54.85</v>
          </cell>
          <cell r="F9391">
            <v>134.07</v>
          </cell>
        </row>
        <row r="9392">
          <cell r="A9392">
            <v>103104</v>
          </cell>
          <cell r="B9392" t="str">
            <v>ASSENTAMENTO DE TUBO DE FERRO FUNDIDO PARA REDE DE ÁGUA, DN 1200 MM, JUNTA FLANGEADA (NÃO INCLUI O FORNECIMENTO). AF_09/2021</v>
          </cell>
          <cell r="C9392" t="str">
            <v>M</v>
          </cell>
          <cell r="D9392">
            <v>94.66</v>
          </cell>
          <cell r="E9392">
            <v>65.69</v>
          </cell>
          <cell r="F9392">
            <v>160.35</v>
          </cell>
        </row>
        <row r="9393">
          <cell r="A9393"/>
          <cell r="B9393" t="str">
            <v>ASSENTAMENTO DE CONEXÃO 2 ACESSOS, FERRO FUNDIDO JUNTA FLANGEADA</v>
          </cell>
          <cell r="C9393"/>
          <cell r="D9393"/>
          <cell r="E9393"/>
          <cell r="F9393"/>
        </row>
        <row r="9394">
          <cell r="A9394">
            <v>103105</v>
          </cell>
          <cell r="B9394" t="str">
            <v>ASSENTAMENTO DE CONEXÃO COM 2 ACESSOS, FERRO FUNDIDO PARA REDE DE ÁGUA, DN  80 MM, JUNTA FLANGEADA (NÃO INCLUI O FORNECIMENTO). AF_09/2021</v>
          </cell>
          <cell r="C9394" t="str">
            <v>UN</v>
          </cell>
          <cell r="D9394">
            <v>32.75</v>
          </cell>
          <cell r="E9394">
            <v>14.38</v>
          </cell>
          <cell r="F9394">
            <v>47.13</v>
          </cell>
        </row>
        <row r="9395">
          <cell r="A9395">
            <v>103106</v>
          </cell>
          <cell r="B9395" t="str">
            <v>ASSENTAMENTO DE CONEXÃO COM 2 ACESSOS, FERRO FUNDIDO PARA REDE DE ÁGUA, DN  100 MM, JUNTA FLANGEADA (NÃO INCLUI O FORNECIMENTO). AF_09/2021</v>
          </cell>
          <cell r="C9395" t="str">
            <v>UN</v>
          </cell>
          <cell r="D9395">
            <v>38.39</v>
          </cell>
          <cell r="E9395">
            <v>18.010000000000002</v>
          </cell>
          <cell r="F9395">
            <v>56.4</v>
          </cell>
        </row>
        <row r="9396">
          <cell r="A9396">
            <v>103107</v>
          </cell>
          <cell r="B9396" t="str">
            <v>ASSENTAMENTO DE CONEXÃO COM 2 ACESSOS, FERRO FUNDIDO PARA REDE DE ÁGUA, DN  150 MM, JUNTA FLANGEADA (NÃO INCLUI O FORNECIMENTO). AF_09/2021</v>
          </cell>
          <cell r="C9396" t="str">
            <v>UN</v>
          </cell>
          <cell r="D9396">
            <v>52.48</v>
          </cell>
          <cell r="E9396">
            <v>27.08</v>
          </cell>
          <cell r="F9396">
            <v>79.56</v>
          </cell>
        </row>
        <row r="9397">
          <cell r="A9397">
            <v>103108</v>
          </cell>
          <cell r="B9397" t="str">
            <v>ASSENTAMENTO DE CONEXÃO COM 2 ACESSOS, FERRO FUNDIDO PARA REDE DE ÁGUA, DN  200 MM, JUNTA FLANGEADA (NÃO INCLUI O FORNECIMENTO). AF_09/2021</v>
          </cell>
          <cell r="C9397" t="str">
            <v>UN</v>
          </cell>
          <cell r="D9397">
            <v>66.58</v>
          </cell>
          <cell r="E9397">
            <v>36.119999999999997</v>
          </cell>
          <cell r="F9397">
            <v>102.7</v>
          </cell>
        </row>
        <row r="9398">
          <cell r="A9398">
            <v>103109</v>
          </cell>
          <cell r="B9398" t="str">
            <v>ASSENTAMENTO DE CONEXÃO COM 2 ACESSOS, FERRO FUNDIDO PARA REDE DE ÁGUA, DN  250 MM, JUNTA FLANGEADA (NÃO INCLUI O FORNECIMENTO). AF_09/2021</v>
          </cell>
          <cell r="C9398" t="str">
            <v>UN</v>
          </cell>
          <cell r="D9398">
            <v>107.17</v>
          </cell>
          <cell r="E9398">
            <v>62.18</v>
          </cell>
          <cell r="F9398">
            <v>169.35</v>
          </cell>
        </row>
        <row r="9399">
          <cell r="A9399">
            <v>103110</v>
          </cell>
          <cell r="B9399" t="str">
            <v>ASSENTAMENTO DE CONEXÃO COM 2 ACESSOS, FERRO FUNDIDO PARA REDE DE ÁGUA, DN  300 MM, JUNTA FLANGEADA (NÃO INCLUI O FORNECIMENTO). AF_09/2021</v>
          </cell>
          <cell r="C9399" t="str">
            <v>UN</v>
          </cell>
          <cell r="D9399">
            <v>121.27</v>
          </cell>
          <cell r="E9399">
            <v>71.23</v>
          </cell>
          <cell r="F9399">
            <v>192.5</v>
          </cell>
        </row>
        <row r="9400">
          <cell r="A9400">
            <v>103111</v>
          </cell>
          <cell r="B9400" t="str">
            <v>ASSENTAMENTO DE CONEXÃO COM 2 ACESSOS, FERRO FUNDIDO PARA REDE DE ÁGUA, DN  350 MM, JUNTA FLANGEADA (NÃO INCLUI O FORNECIMENTO). AF_09/2021</v>
          </cell>
          <cell r="C9400" t="str">
            <v>UN</v>
          </cell>
          <cell r="D9400">
            <v>161.87</v>
          </cell>
          <cell r="E9400">
            <v>97.29</v>
          </cell>
          <cell r="F9400">
            <v>259.16000000000003</v>
          </cell>
        </row>
        <row r="9401">
          <cell r="A9401">
            <v>103112</v>
          </cell>
          <cell r="B9401" t="str">
            <v>ASSENTAMENTO DE CONEXÃO COM 2 ACESSOS, FERRO FUNDIDO PARA REDE DE ÁGUA, DN  400 MM, JUNTA FLANGEADA (NÃO INCLUI O FORNECIMENTO). AF_09/2021</v>
          </cell>
          <cell r="C9401" t="str">
            <v>UN</v>
          </cell>
          <cell r="D9401">
            <v>176</v>
          </cell>
          <cell r="E9401">
            <v>106.31</v>
          </cell>
          <cell r="F9401">
            <v>282.31</v>
          </cell>
        </row>
        <row r="9402">
          <cell r="A9402">
            <v>103113</v>
          </cell>
          <cell r="B9402" t="str">
            <v>ASSENTAMENTO DE CONEXÃO COM 2 ACESSOS, FERRO FUNDIDO PARA REDE DE ÁGUA, DN  450 MM, JUNTA FLANGEADA (NÃO INCLUI O FORNECIMENTO). AF_09/2021</v>
          </cell>
          <cell r="C9402" t="str">
            <v>UN</v>
          </cell>
          <cell r="D9402">
            <v>216.57</v>
          </cell>
          <cell r="E9402">
            <v>132.38</v>
          </cell>
          <cell r="F9402">
            <v>348.95</v>
          </cell>
        </row>
        <row r="9403">
          <cell r="A9403">
            <v>103114</v>
          </cell>
          <cell r="B9403" t="str">
            <v>ASSENTAMENTO DE CONEXÃO COM 2 ACESSOS, FERRO FUNDIDO PARA REDE DE ÁGUA, DN  500 MM, JUNTA FLANGEADA (NÃO INCLUI O FORNECIMENTO). AF_09/2021</v>
          </cell>
          <cell r="C9403" t="str">
            <v>UN</v>
          </cell>
          <cell r="D9403">
            <v>230.7</v>
          </cell>
          <cell r="E9403">
            <v>141.4</v>
          </cell>
          <cell r="F9403">
            <v>372.1</v>
          </cell>
        </row>
        <row r="9404">
          <cell r="A9404">
            <v>103115</v>
          </cell>
          <cell r="B9404" t="str">
            <v>ASSENTAMENTO DE CONEXÃO COM 2 ACESSOS, FERRO FUNDIDO PARA REDE DE ÁGUA, DN  600 MM, JUNTA FLANGEADA (NÃO INCLUI O FORNECIMENTO). AF_09/2021</v>
          </cell>
          <cell r="C9404" t="str">
            <v>UN</v>
          </cell>
          <cell r="D9404">
            <v>258.89</v>
          </cell>
          <cell r="E9404">
            <v>159.51</v>
          </cell>
          <cell r="F9404">
            <v>418.4</v>
          </cell>
        </row>
        <row r="9405">
          <cell r="A9405">
            <v>103116</v>
          </cell>
          <cell r="B9405" t="str">
            <v>ASSENTAMENTO DE CONEXÃO COM 2 ACESSOS, FERRO FUNDIDO PARA REDE DE ÁGUA, DN  700 MM, JUNTA FLANGEADA (NÃO INCLUI O FORNECIMENTO). AF_09/2021</v>
          </cell>
          <cell r="C9405" t="str">
            <v>UN</v>
          </cell>
          <cell r="D9405">
            <v>313.61</v>
          </cell>
          <cell r="E9405">
            <v>194.6</v>
          </cell>
          <cell r="F9405">
            <v>508.21</v>
          </cell>
        </row>
        <row r="9406">
          <cell r="A9406">
            <v>103117</v>
          </cell>
          <cell r="B9406" t="str">
            <v>ASSENTAMENTO DE CONEXÃO COM 2 ACESSOS, FERRO FUNDIDO PARA REDE DE ÁGUA, DN  800 MM, JUNTA FLANGEADA (NÃO INCLUI O FORNECIMENTO). AF_09/2021</v>
          </cell>
          <cell r="C9406" t="str">
            <v>UN</v>
          </cell>
          <cell r="D9406">
            <v>341.8</v>
          </cell>
          <cell r="E9406">
            <v>212.7</v>
          </cell>
          <cell r="F9406">
            <v>554.5</v>
          </cell>
        </row>
        <row r="9407">
          <cell r="A9407">
            <v>103118</v>
          </cell>
          <cell r="B9407" t="str">
            <v>ASSENTAMENTO DE CONEXÃO COM 2 ACESSOS, FERRO FUNDIDO PARA REDE DE ÁGUA, DN  900 MM, JUNTA FLANGEADA (NÃO INCLUI O FORNECIMENTO). AF_09/2021</v>
          </cell>
          <cell r="C9407" t="str">
            <v>UN</v>
          </cell>
          <cell r="D9407">
            <v>396.5</v>
          </cell>
          <cell r="E9407">
            <v>247.8</v>
          </cell>
          <cell r="F9407">
            <v>644.29999999999995</v>
          </cell>
        </row>
        <row r="9408">
          <cell r="A9408">
            <v>103119</v>
          </cell>
          <cell r="B9408" t="str">
            <v>ASSENTAMENTO DE CONEXÃO COM 2 ACESSOS, FERRO FUNDIDO PARA REDE DE ÁGUA, DN  1000 MM, JUNTA FLANGEADA (NÃO INCLUI O FORNECIMENTO). AF_09/2021</v>
          </cell>
          <cell r="C9408" t="str">
            <v>UN</v>
          </cell>
          <cell r="D9408">
            <v>424.72</v>
          </cell>
          <cell r="E9408">
            <v>265.88</v>
          </cell>
          <cell r="F9408">
            <v>690.6</v>
          </cell>
        </row>
        <row r="9409">
          <cell r="A9409">
            <v>103120</v>
          </cell>
          <cell r="B9409" t="str">
            <v>ASSENTAMENTO DE CONEXÃO COM 2 ACESSOS, FERRO FUNDIDO PARA REDE DE ÁGUA, DN  1200 MM, JUNTA FLANGEADA (NÃO INCLUI O FORNECIMENTO). AF_09/2021</v>
          </cell>
          <cell r="C9409" t="str">
            <v>UN</v>
          </cell>
          <cell r="D9409">
            <v>507.63</v>
          </cell>
          <cell r="E9409">
            <v>319.07</v>
          </cell>
          <cell r="F9409">
            <v>826.7</v>
          </cell>
        </row>
        <row r="9410">
          <cell r="A9410"/>
          <cell r="B9410" t="str">
            <v>ASSENTAMENTO DE CONEXÃO 3 ACESSOS, FERRO FUNDIDO JUNTA FLANGEADA</v>
          </cell>
          <cell r="C9410"/>
          <cell r="D9410"/>
          <cell r="E9410"/>
          <cell r="F9410"/>
        </row>
        <row r="9411">
          <cell r="A9411">
            <v>103121</v>
          </cell>
          <cell r="B9411" t="str">
            <v>ASSENTAMENTO DE CONEXÃO COM 3 ACESSOS, FERRO FUNDIDO PARA REDE DE ÁGUA, DN  80 MM, JUNTA FLANGEADA (NÃO INCLUI O FORNECIMENTO). AF_09/2021</v>
          </cell>
          <cell r="C9411" t="str">
            <v>UN</v>
          </cell>
          <cell r="D9411">
            <v>41.86</v>
          </cell>
          <cell r="E9411">
            <v>20.28</v>
          </cell>
          <cell r="F9411">
            <v>62.14</v>
          </cell>
        </row>
        <row r="9412">
          <cell r="A9412">
            <v>103122</v>
          </cell>
          <cell r="B9412" t="str">
            <v>ASSENTAMENTO DE CONEXÃO COM 3 ACESSOS, FERRO FUNDIDO PARA REDE DE ÁGUA, DN  100 MM, JUNTA FLANGEADA (NÃO INCLUI O FORNECIMENTO). AF_09/2021</v>
          </cell>
          <cell r="C9412" t="str">
            <v>UN</v>
          </cell>
          <cell r="D9412">
            <v>50.33</v>
          </cell>
          <cell r="E9412">
            <v>25.69</v>
          </cell>
          <cell r="F9412">
            <v>76.02</v>
          </cell>
        </row>
        <row r="9413">
          <cell r="A9413">
            <v>103123</v>
          </cell>
          <cell r="B9413" t="str">
            <v>ASSENTAMENTO DE CONEXÃO COM 3 ACESSOS, FERRO FUNDIDO PARA REDE DE ÁGUA, DN  150 MM, JUNTA FLANGEADA (NÃO INCLUI O FORNECIMENTO). AF_09/2021</v>
          </cell>
          <cell r="C9413" t="str">
            <v>UN</v>
          </cell>
          <cell r="D9413">
            <v>71.489999999999995</v>
          </cell>
          <cell r="E9413">
            <v>39.270000000000003</v>
          </cell>
          <cell r="F9413">
            <v>110.76</v>
          </cell>
        </row>
        <row r="9414">
          <cell r="A9414">
            <v>103124</v>
          </cell>
          <cell r="B9414" t="str">
            <v>ASSENTAMENTO DE CONEXÃO COM 3 ACESSOS, FERRO FUNDIDO PARA REDE DE ÁGUA, DN  200 MM, JUNTA FLANGEADA (NÃO INCLUI O FORNECIMENTO). AF_09/2021</v>
          </cell>
          <cell r="C9414" t="str">
            <v>UN</v>
          </cell>
          <cell r="D9414">
            <v>92.61</v>
          </cell>
          <cell r="E9414">
            <v>52.86</v>
          </cell>
          <cell r="F9414">
            <v>145.47</v>
          </cell>
        </row>
        <row r="9415">
          <cell r="A9415">
            <v>103125</v>
          </cell>
          <cell r="B9415" t="str">
            <v>ASSENTAMENTO DE CONEXÃO COM 3 ACESSOS, FERRO FUNDIDO PARA REDE DE ÁGUA, DN  250 MM, JUNTA FLANGEADA (NÃO INCLUI O FORNECIMENTO). AF_09/2021</v>
          </cell>
          <cell r="C9415" t="str">
            <v>UN</v>
          </cell>
          <cell r="D9415">
            <v>153.53</v>
          </cell>
          <cell r="E9415">
            <v>91.93</v>
          </cell>
          <cell r="F9415">
            <v>245.46</v>
          </cell>
        </row>
        <row r="9416">
          <cell r="A9416">
            <v>103126</v>
          </cell>
          <cell r="B9416" t="str">
            <v>ASSENTAMENTO DE CONEXÃO COM 3 ACESSOS, FERRO FUNDIDO PARA REDE DE ÁGUA, DN  300 MM, JUNTA FLANGEADA (NÃO INCLUI O FORNECIMENTO). AF_09/2021</v>
          </cell>
          <cell r="C9416" t="str">
            <v>UN</v>
          </cell>
          <cell r="D9416">
            <v>174.67</v>
          </cell>
          <cell r="E9416">
            <v>105.5</v>
          </cell>
          <cell r="F9416">
            <v>280.17</v>
          </cell>
        </row>
        <row r="9417">
          <cell r="A9417">
            <v>103127</v>
          </cell>
          <cell r="B9417" t="str">
            <v>ASSENTAMENTO DE CONEXÃO COM 3 ACESSOS, FERRO FUNDIDO PARA REDE DE ÁGUA, DN  350 MM, JUNTA FLANGEADA (NÃO INCLUI O FORNECIMENTO). AF_09/2021</v>
          </cell>
          <cell r="C9417" t="str">
            <v>UN</v>
          </cell>
          <cell r="D9417">
            <v>235.61</v>
          </cell>
          <cell r="E9417">
            <v>144.55000000000001</v>
          </cell>
          <cell r="F9417">
            <v>380.16</v>
          </cell>
        </row>
        <row r="9418">
          <cell r="A9418">
            <v>103128</v>
          </cell>
          <cell r="B9418" t="str">
            <v>ASSENTAMENTO DE CONEXÃO COM 3 ACESSOS, FERRO FUNDIDO PARA REDE DE ÁGUA, DN  400 MM, JUNTA FLANGEADA (NÃO INCLUI O FORNECIMENTO). AF_09/2021</v>
          </cell>
          <cell r="C9418" t="str">
            <v>UN</v>
          </cell>
          <cell r="D9418">
            <v>256.74</v>
          </cell>
          <cell r="E9418">
            <v>158.13</v>
          </cell>
          <cell r="F9418">
            <v>414.87</v>
          </cell>
        </row>
        <row r="9419">
          <cell r="A9419">
            <v>103129</v>
          </cell>
          <cell r="B9419" t="str">
            <v>ASSENTAMENTO DE CONEXÃO COM 3 ACESSOS, FERRO FUNDIDO PARA REDE DE ÁGUA, DN  450 MM, JUNTA FLANGEADA (NÃO INCLUI O FORNECIMENTO). AF_09/2021</v>
          </cell>
          <cell r="C9419" t="str">
            <v>UN</v>
          </cell>
          <cell r="D9419">
            <v>317.64999999999998</v>
          </cell>
          <cell r="E9419">
            <v>197.21</v>
          </cell>
          <cell r="F9419">
            <v>514.86</v>
          </cell>
        </row>
        <row r="9420">
          <cell r="A9420">
            <v>103130</v>
          </cell>
          <cell r="B9420" t="str">
            <v>ASSENTAMENTO DE CONEXÃO COM 3 ACESSOS, FERRO FUNDIDO PARA REDE DE ÁGUA, DN  500 MM, JUNTA FLANGEADA (NÃO INCLUI O FORNECIMENTO). AF_09/2021</v>
          </cell>
          <cell r="C9420" t="str">
            <v>UN</v>
          </cell>
          <cell r="D9420">
            <v>338.79</v>
          </cell>
          <cell r="E9420">
            <v>210.78</v>
          </cell>
          <cell r="F9420">
            <v>549.57000000000005</v>
          </cell>
        </row>
        <row r="9421">
          <cell r="A9421">
            <v>103131</v>
          </cell>
          <cell r="B9421" t="str">
            <v>ASSENTAMENTO DE CONEXÃO COM 3 ACESSOS, FERRO FUNDIDO PARA REDE DE ÁGUA, DN  600 MM, JUNTA FLANGEADA (NÃO INCLUI O FORNECIMENTO). AF_09/2021</v>
          </cell>
          <cell r="C9421" t="str">
            <v>UN</v>
          </cell>
          <cell r="D9421">
            <v>381.11</v>
          </cell>
          <cell r="E9421">
            <v>237.91</v>
          </cell>
          <cell r="F9421">
            <v>619.02</v>
          </cell>
        </row>
        <row r="9422">
          <cell r="A9422">
            <v>103132</v>
          </cell>
          <cell r="B9422" t="str">
            <v>ASSENTAMENTO DE CONEXÃO COM 3 ACESSOS, FERRO FUNDIDO PARA REDE DE ÁGUA, DN  700 MM, JUNTA FLANGEADA (NÃO INCLUI O FORNECIMENTO). AF_09/2021</v>
          </cell>
          <cell r="C9422" t="str">
            <v>UN</v>
          </cell>
          <cell r="D9422">
            <v>463.16</v>
          </cell>
          <cell r="E9422">
            <v>290.55</v>
          </cell>
          <cell r="F9422">
            <v>753.71</v>
          </cell>
        </row>
        <row r="9423">
          <cell r="A9423">
            <v>103133</v>
          </cell>
          <cell r="B9423" t="str">
            <v>ASSENTAMENTO DE CONEXÃO COM 3 ACESSOS, FERRO FUNDIDO PARA REDE DE ÁGUA, DN  800 MM, JUNTA FLANGEADA (NÃO INCLUI O FORNECIMENTO). AF_09/2021</v>
          </cell>
          <cell r="C9423" t="str">
            <v>UN</v>
          </cell>
          <cell r="D9423">
            <v>505.47</v>
          </cell>
          <cell r="E9423">
            <v>317.68</v>
          </cell>
          <cell r="F9423">
            <v>823.15</v>
          </cell>
        </row>
        <row r="9424">
          <cell r="A9424">
            <v>103134</v>
          </cell>
          <cell r="B9424" t="str">
            <v>ASSENTAMENTO DE CONEXÃO COM 3 ACESSOS, FERRO FUNDIDO PARA REDE DE ÁGUA, DN  900 MM, JUNTA FLANGEADA (NÃO INCLUI O FORNECIMENTO). AF_09/2021</v>
          </cell>
          <cell r="C9424" t="str">
            <v>UN</v>
          </cell>
          <cell r="D9424">
            <v>587.52</v>
          </cell>
          <cell r="E9424">
            <v>370.34</v>
          </cell>
          <cell r="F9424">
            <v>957.86</v>
          </cell>
        </row>
        <row r="9425">
          <cell r="A9425">
            <v>103135</v>
          </cell>
          <cell r="B9425" t="str">
            <v>ASSENTAMENTO DE CONEXÃO COM 3 ACESSOS, FERRO FUNDIDO PARA REDE DE ÁGUA, DN  1000 MM, JUNTA FLANGEADA (NÃO INCLUI O FORNECIMENTO). AF_09/2021</v>
          </cell>
          <cell r="C9425" t="str">
            <v>UN</v>
          </cell>
          <cell r="D9425">
            <v>629.86</v>
          </cell>
          <cell r="E9425">
            <v>397.46</v>
          </cell>
          <cell r="F9425">
            <v>1027.32</v>
          </cell>
        </row>
        <row r="9426">
          <cell r="A9426">
            <v>103136</v>
          </cell>
          <cell r="B9426" t="str">
            <v>ASSENTAMENTO DE CONEXÃO COM 3 ACESSOS, FERRO FUNDIDO PARA REDE DE ÁGUA, DN  1200 MM, JUNTA FLANGEADA (NÃO INCLUI O FORNECIMENTO). AF_09/2021</v>
          </cell>
          <cell r="C9426" t="str">
            <v>UN</v>
          </cell>
          <cell r="D9426">
            <v>754.2</v>
          </cell>
          <cell r="E9426">
            <v>477.26</v>
          </cell>
          <cell r="F9426">
            <v>1231.46</v>
          </cell>
        </row>
        <row r="9427">
          <cell r="A9427"/>
          <cell r="B9427" t="str">
            <v>ASSENTAMENTO DE CONEXÃO 1 ACESSO, FERRO FUNDIDO JUNTA FLANGEADA</v>
          </cell>
          <cell r="C9427"/>
          <cell r="D9427"/>
          <cell r="E9427"/>
          <cell r="F9427"/>
        </row>
        <row r="9428">
          <cell r="A9428">
            <v>103137</v>
          </cell>
          <cell r="B9428" t="str">
            <v>ASSENTAMENTO DE CONEXÃO COM 1 ACESSO, FERRO FUNDIDO PARA REDE DE ÁGUA, DN  80 MM, JUNTA FLANGEADA (NÃO INCLUI O FORNECIMENTO). AF_09/2021</v>
          </cell>
          <cell r="C9428" t="str">
            <v>UN</v>
          </cell>
          <cell r="D9428">
            <v>23.62</v>
          </cell>
          <cell r="E9428">
            <v>8.5500000000000007</v>
          </cell>
          <cell r="F9428">
            <v>32.17</v>
          </cell>
        </row>
        <row r="9429">
          <cell r="A9429">
            <v>103138</v>
          </cell>
          <cell r="B9429" t="str">
            <v>ASSENTAMENTO DE CONEXÃO COM 1 ACESSO, FERRO FUNDIDO PARA REDE DE ÁGUA, DN  100 MM, JUNTA FLANGEADA (NÃO INCLUI O FORNECIMENTO). AF_09/2021</v>
          </cell>
          <cell r="C9429" t="str">
            <v>UN</v>
          </cell>
          <cell r="D9429">
            <v>26.44</v>
          </cell>
          <cell r="E9429">
            <v>10.35</v>
          </cell>
          <cell r="F9429">
            <v>36.79</v>
          </cell>
        </row>
        <row r="9430">
          <cell r="A9430">
            <v>103139</v>
          </cell>
          <cell r="B9430" t="str">
            <v>ASSENTAMENTO DE CONEXÃO COM 1 ACESSO, FERRO FUNDIDO PARA REDE DE ÁGUA, DN  150 MM, JUNTA FLANGEADA (NÃO INCLUI O FORNECIMENTO). AF_09/2021</v>
          </cell>
          <cell r="C9430" t="str">
            <v>UN</v>
          </cell>
          <cell r="D9430">
            <v>33.5</v>
          </cell>
          <cell r="E9430">
            <v>14.88</v>
          </cell>
          <cell r="F9430">
            <v>48.38</v>
          </cell>
        </row>
        <row r="9431">
          <cell r="A9431">
            <v>103140</v>
          </cell>
          <cell r="B9431" t="str">
            <v>ASSENTAMENTO DE CONEXÃO COM 1 ACESSO, FERRO FUNDIDO PARA REDE DE ÁGUA, DN  200 MM, JUNTA FLANGEADA (NÃO INCLUI O FORNECIMENTO). AF_09/2021</v>
          </cell>
          <cell r="C9431" t="str">
            <v>UN</v>
          </cell>
          <cell r="D9431">
            <v>40.520000000000003</v>
          </cell>
          <cell r="E9431">
            <v>19.420000000000002</v>
          </cell>
          <cell r="F9431">
            <v>59.94</v>
          </cell>
        </row>
        <row r="9432">
          <cell r="A9432">
            <v>103141</v>
          </cell>
          <cell r="B9432" t="str">
            <v>ASSENTAMENTO DE CONEXÃO COM 1 ACESSO, FERRO FUNDIDO PARA REDE DE ÁGUA, DN  250 MM, JUNTA FLANGEADA (NÃO INCLUI O FORNECIMENTO). AF_09/2021</v>
          </cell>
          <cell r="C9432" t="str">
            <v>UN</v>
          </cell>
          <cell r="D9432">
            <v>60.85</v>
          </cell>
          <cell r="E9432">
            <v>32.44</v>
          </cell>
          <cell r="F9432">
            <v>93.29</v>
          </cell>
        </row>
        <row r="9433">
          <cell r="A9433">
            <v>103142</v>
          </cell>
          <cell r="B9433" t="str">
            <v>ASSENTAMENTO DE CONEXÃO COM 1 ACESSO, FERRO FUNDIDO PARA REDE DE ÁGUA, DN  300 MM, JUNTA FLANGEADA (NÃO INCLUI O FORNECIMENTO). AF_09/2021</v>
          </cell>
          <cell r="C9433" t="str">
            <v>UN</v>
          </cell>
          <cell r="D9433">
            <v>67.89</v>
          </cell>
          <cell r="E9433">
            <v>36.950000000000003</v>
          </cell>
          <cell r="F9433">
            <v>104.84</v>
          </cell>
        </row>
        <row r="9434">
          <cell r="A9434">
            <v>103143</v>
          </cell>
          <cell r="B9434" t="str">
            <v>ASSENTAMENTO DE CONEXÃO COM 1 ACESSO, FERRO FUNDIDO PARA REDE DE ÁGUA, DN  350 MM, JUNTA FLANGEADA (NÃO INCLUI O FORNECIMENTO). AF_09/2021</v>
          </cell>
          <cell r="C9434" t="str">
            <v>UN</v>
          </cell>
          <cell r="D9434">
            <v>88.17</v>
          </cell>
          <cell r="E9434">
            <v>50</v>
          </cell>
          <cell r="F9434">
            <v>138.16999999999999</v>
          </cell>
        </row>
        <row r="9435">
          <cell r="A9435">
            <v>103144</v>
          </cell>
          <cell r="B9435" t="str">
            <v>ASSENTAMENTO DE CONEXÃO COM 1 ACESSO, FERRO FUNDIDO PARA REDE DE ÁGUA, DN  400 MM, JUNTA FLANGEADA (NÃO INCLUI O FORNECIMENTO). AF_09/2021</v>
          </cell>
          <cell r="C9435" t="str">
            <v>UN</v>
          </cell>
          <cell r="D9435">
            <v>95.21</v>
          </cell>
          <cell r="E9435">
            <v>54.53</v>
          </cell>
          <cell r="F9435">
            <v>149.74</v>
          </cell>
        </row>
        <row r="9436">
          <cell r="A9436">
            <v>103145</v>
          </cell>
          <cell r="B9436" t="str">
            <v>ASSENTAMENTO DE CONEXÃO COM 1 ACESSO, FERRO FUNDIDO PARA REDE DE ÁGUA, DN  450 MM, JUNTA FLANGEADA (NÃO INCLUI O FORNECIMENTO). AF_09/2021</v>
          </cell>
          <cell r="C9436" t="str">
            <v>UN</v>
          </cell>
          <cell r="D9436">
            <v>115.55</v>
          </cell>
          <cell r="E9436">
            <v>67.53</v>
          </cell>
          <cell r="F9436">
            <v>183.08</v>
          </cell>
        </row>
        <row r="9437">
          <cell r="A9437">
            <v>103146</v>
          </cell>
          <cell r="B9437" t="str">
            <v>ASSENTAMENTO DE CONEXÃO COM 1 ACESSO, FERRO FUNDIDO PARA REDE DE ÁGUA, DN  500 MM, JUNTA FLANGEADA (NÃO INCLUI O FORNECIMENTO). AF_09/2021</v>
          </cell>
          <cell r="C9437" t="str">
            <v>UN</v>
          </cell>
          <cell r="D9437">
            <v>122.58</v>
          </cell>
          <cell r="E9437">
            <v>72.06</v>
          </cell>
          <cell r="F9437">
            <v>194.64</v>
          </cell>
        </row>
        <row r="9438">
          <cell r="A9438">
            <v>103147</v>
          </cell>
          <cell r="B9438" t="str">
            <v>ASSENTAMENTO DE CONEXÃO COM 1 ACESSO, FERRO FUNDIDO PARA REDE DE ÁGUA, DN  600 MM, JUNTA FLANGEADA (NÃO INCLUI O FORNECIMENTO). AF_09/2021</v>
          </cell>
          <cell r="C9438" t="str">
            <v>UN</v>
          </cell>
          <cell r="D9438">
            <v>136.69</v>
          </cell>
          <cell r="E9438">
            <v>81.099999999999994</v>
          </cell>
          <cell r="F9438">
            <v>217.79</v>
          </cell>
        </row>
        <row r="9439">
          <cell r="A9439">
            <v>103148</v>
          </cell>
          <cell r="B9439" t="str">
            <v>ASSENTAMENTO DE CONEXÃO COM 1 ACESSO, FERRO FUNDIDO PARA REDE DE ÁGUA, DN  700 MM, JUNTA FLANGEADA (NÃO INCLUI O FORNECIMENTO). AF_09/2021</v>
          </cell>
          <cell r="C9439" t="str">
            <v>UN</v>
          </cell>
          <cell r="D9439">
            <v>164.03</v>
          </cell>
          <cell r="E9439">
            <v>98.67</v>
          </cell>
          <cell r="F9439">
            <v>262.7</v>
          </cell>
        </row>
        <row r="9440">
          <cell r="A9440">
            <v>103149</v>
          </cell>
          <cell r="B9440" t="str">
            <v>ASSENTAMENTO DE CONEXÃO COM 1 ACESSO, FERRO FUNDIDO PARA REDE DE ÁGUA, DN  800 MM, JUNTA FLANGEADA (NÃO INCLUI O FORNECIMENTO). AF_09/2021</v>
          </cell>
          <cell r="C9440" t="str">
            <v>UN</v>
          </cell>
          <cell r="D9440">
            <v>178.13</v>
          </cell>
          <cell r="E9440">
            <v>107.7</v>
          </cell>
          <cell r="F9440">
            <v>285.83</v>
          </cell>
        </row>
        <row r="9441">
          <cell r="A9441">
            <v>103150</v>
          </cell>
          <cell r="B9441" t="str">
            <v>ASSENTAMENTO DE CONEXÃO COM 1 ACESSO, FERRO FUNDIDO PARA REDE DE ÁGUA, DN  900 MM, JUNTA FLANGEADA (NÃO INCLUI O FORNECIMENTO). AF_09/2021</v>
          </cell>
          <cell r="C9441" t="str">
            <v>UN</v>
          </cell>
          <cell r="D9441">
            <v>205.46</v>
          </cell>
          <cell r="E9441">
            <v>125.24</v>
          </cell>
          <cell r="F9441">
            <v>330.7</v>
          </cell>
        </row>
        <row r="9442">
          <cell r="A9442">
            <v>103151</v>
          </cell>
          <cell r="B9442" t="str">
            <v>ASSENTAMENTO DE CONEXÃO COM 1 ACESSO, FERRO FUNDIDO PARA REDE DE ÁGUA, DN  1000 MM, JUNTA FLANGEADA (NÃO INCLUI O FORNECIMENTO). AF_09/2021</v>
          </cell>
          <cell r="C9442" t="str">
            <v>UN</v>
          </cell>
          <cell r="D9442">
            <v>219.59</v>
          </cell>
          <cell r="E9442">
            <v>134.30000000000001</v>
          </cell>
          <cell r="F9442">
            <v>353.89</v>
          </cell>
        </row>
        <row r="9443">
          <cell r="A9443">
            <v>103152</v>
          </cell>
          <cell r="B9443" t="str">
            <v>ASSENTAMENTO DE CONEXÃO COM 1 ACESSO, FERRO FUNDIDO PARA REDE DE ÁGUA, DN  1200 MM, JUNTA FLANGEADA (NÃO INCLUI O FORNECIMENTO). AF_09/2021</v>
          </cell>
          <cell r="C9443" t="str">
            <v>UN</v>
          </cell>
          <cell r="D9443">
            <v>261.06</v>
          </cell>
          <cell r="E9443">
            <v>160.88</v>
          </cell>
          <cell r="F9443">
            <v>421.94</v>
          </cell>
        </row>
        <row r="9444">
          <cell r="A9444"/>
          <cell r="B9444" t="str">
            <v>ASSENTAMENTO DE TUBOS DE AÇO COM JUNTA SOLDADA</v>
          </cell>
          <cell r="C9444"/>
          <cell r="D9444"/>
          <cell r="E9444"/>
          <cell r="F9444"/>
        </row>
        <row r="9445">
          <cell r="A9445">
            <v>97173</v>
          </cell>
          <cell r="B9445" t="str">
            <v>ASSENTAMENTO DE TUBO DE AÇO CARBONO PARA REDE DE ÁGUA, DN 600 MM (24), JUNTA SOLDADA, INSTALADO EM LOCAL COM NÍVEL ALTO DE INTERFERÊNCIAS (NÃO INCLUI FORNECIMENTO). AF_11/2017</v>
          </cell>
          <cell r="C9445" t="str">
            <v>M</v>
          </cell>
          <cell r="D9445">
            <v>23.78</v>
          </cell>
          <cell r="E9445">
            <v>16.77</v>
          </cell>
          <cell r="F9445">
            <v>40.549999999999997</v>
          </cell>
        </row>
        <row r="9446">
          <cell r="A9446">
            <v>97174</v>
          </cell>
          <cell r="B9446" t="str">
            <v>ASSENTAMENTO DE TUBO DE AÇO CARBONO PARA REDE DE ÁGUA, DN 700 MM (28), JUNTA SOLDADA, INSTALADO EM LOCAL COM NÍVEL ALTO DE INTERFERÊNCIAS (NÃO INCLUI FORNECIMENTO). AF_11/2017</v>
          </cell>
          <cell r="C9446" t="str">
            <v>M</v>
          </cell>
          <cell r="D9446">
            <v>27.64</v>
          </cell>
          <cell r="E9446">
            <v>19.3</v>
          </cell>
          <cell r="F9446">
            <v>46.94</v>
          </cell>
        </row>
        <row r="9447">
          <cell r="A9447">
            <v>97175</v>
          </cell>
          <cell r="B9447" t="str">
            <v>ASSENTAMENTO DE TUBO DE AÇO CARBONO PARA REDE DE ÁGUA, DN 800 MM (32), JUNTA SOLDADA, INSTALADO EM LOCAL COM NÍVEL ALTO DE INTERFERÊNCIAS (NÃO INCLUI FORNECIMENTO). AF_11/2017</v>
          </cell>
          <cell r="C9447" t="str">
            <v>M</v>
          </cell>
          <cell r="D9447">
            <v>31.51</v>
          </cell>
          <cell r="E9447">
            <v>21.81</v>
          </cell>
          <cell r="F9447">
            <v>53.32</v>
          </cell>
        </row>
        <row r="9448">
          <cell r="A9448">
            <v>97176</v>
          </cell>
          <cell r="B9448" t="str">
            <v>ASSENTAMENTO DE TUBO DE AÇO CARBONO PARA REDE DE ÁGUA, DN 900 MM (36), JUNTA SOLDADA, INSTALADO EM LOCAL COM NÍVEL ALTO DE INTERFERÊNCIAS (NÃO INCLUI FORNECIMENTO). AF_11/2017</v>
          </cell>
          <cell r="C9448" t="str">
            <v>M</v>
          </cell>
          <cell r="D9448">
            <v>35.369999999999997</v>
          </cell>
          <cell r="E9448">
            <v>24.34</v>
          </cell>
          <cell r="F9448">
            <v>59.71</v>
          </cell>
        </row>
        <row r="9449">
          <cell r="A9449">
            <v>97177</v>
          </cell>
          <cell r="B9449" t="str">
            <v>ASSENTAMENTO DE TUBO DE AÇO CARBONO PARA REDE DE ÁGUA, DN 1000 MM (40) OU DN 1100 MM (44), JUNTA SOLDADA, INSTALADO EM LOCAL COM NÍVEL ALTO DE INTERFERÊNCIAS (NÃO INCLUI FORNECIMENTO). AF_11/2017</v>
          </cell>
          <cell r="C9449" t="str">
            <v>M</v>
          </cell>
          <cell r="D9449">
            <v>43.1</v>
          </cell>
          <cell r="E9449">
            <v>29.39</v>
          </cell>
          <cell r="F9449">
            <v>72.489999999999995</v>
          </cell>
        </row>
        <row r="9450">
          <cell r="A9450">
            <v>97178</v>
          </cell>
          <cell r="B9450" t="str">
            <v>ASSENTAMENTO DE TUBO DE AÇO CARBONO PARA REDE DE ÁGUA, DN 1200 MM (48) OU DN 1300 MM (52), JUNTA SOLDADA, INSTALADO EM LOCAL COM NÍVEL ALTO DE INTERFERÊNCIAS (NÃO INCLUI FORNECIMENTO). AF_11/2017</v>
          </cell>
          <cell r="C9450" t="str">
            <v>M</v>
          </cell>
          <cell r="D9450">
            <v>50.78</v>
          </cell>
          <cell r="E9450">
            <v>34.479999999999997</v>
          </cell>
          <cell r="F9450">
            <v>85.26</v>
          </cell>
        </row>
        <row r="9451">
          <cell r="A9451">
            <v>97179</v>
          </cell>
          <cell r="B9451" t="str">
            <v>ASSENTAMENTO DE TUBO DE AÇO CARBONO PARA REDE DE ÁGUA, DN 1400 MM (56'') OU DN 1500 MM (60), JUNTA SOLDADA, INSTALADO EM LOCAL COM NÍVEL ALTO DE INTERFERÊNCIAS (NÃO INCLUI FORNECIMENTO). AF_11/2017</v>
          </cell>
          <cell r="C9451" t="str">
            <v>M</v>
          </cell>
          <cell r="D9451">
            <v>58.53</v>
          </cell>
          <cell r="E9451">
            <v>39.51</v>
          </cell>
          <cell r="F9451">
            <v>98.04</v>
          </cell>
        </row>
        <row r="9452">
          <cell r="A9452">
            <v>97180</v>
          </cell>
          <cell r="B9452" t="str">
            <v>ASSENTAMENTO DE TUBO DE AÇO CARBONO PARA REDE DE ÁGUA, DN 1600 MM (64) OU DN 1700 MM (68), JUNTA SOLDADA, INSTALADO EM LOCAL COM NÍVEL ALTO DE INTERFERÊNCIAS (NÃO INCLUI FORNECIMENTO). AF_11/2017</v>
          </cell>
          <cell r="C9452" t="str">
            <v>M</v>
          </cell>
          <cell r="D9452">
            <v>66.23</v>
          </cell>
          <cell r="E9452">
            <v>44.59</v>
          </cell>
          <cell r="F9452">
            <v>110.82</v>
          </cell>
        </row>
        <row r="9453">
          <cell r="A9453">
            <v>97181</v>
          </cell>
          <cell r="B9453" t="str">
            <v>ASSENTAMENTO DE TUBO DE AÇO CARBONO PARA REDE DE ÁGUA, DN 1800 MM (72) OU DN 1900 MM (76), JUNTA SOLDADA, INSTALADO EM LOCAL COM NÍVEL ALTO DE INTERFERÊNCIAS (NÃO INCLUI FORNECIMENTO). AF_11/2017</v>
          </cell>
          <cell r="C9453" t="str">
            <v>M</v>
          </cell>
          <cell r="D9453">
            <v>78.83</v>
          </cell>
          <cell r="E9453">
            <v>49.62</v>
          </cell>
          <cell r="F9453">
            <v>128.44999999999999</v>
          </cell>
        </row>
        <row r="9454">
          <cell r="A9454">
            <v>97182</v>
          </cell>
          <cell r="B9454" t="str">
            <v>ASSENTAMENTO DE TUBO DE AÇO CARBONO PARA REDE DE ÁGUA, DN 2000 MM (80) OU DN 2100 MM (84), JUNTA SOLDADA, INSTALADO EM LOCAL COM NÍVEL ALTO DE INTERFERÊNCIAS (NÃO INCLUI FORNECIMENTO). AF_11/2017</v>
          </cell>
          <cell r="C9454" t="str">
            <v>M</v>
          </cell>
          <cell r="D9454">
            <v>87.04</v>
          </cell>
          <cell r="E9454">
            <v>54.7</v>
          </cell>
          <cell r="F9454">
            <v>141.74</v>
          </cell>
        </row>
        <row r="9455">
          <cell r="A9455">
            <v>97183</v>
          </cell>
          <cell r="B9455" t="str">
            <v>ASSENTAMENTO DE TUBO DE AÇO CARBONO PARA REDE DE ÁGUA, DN 600 MM (24), JUNTA SOLDADA, INSTALADO EM LOCAL COM NÍVEL BAIXO DE INTERFERÊNCIAS (NÃO INCLUI FORNECIMENTO). AF_11/2017</v>
          </cell>
          <cell r="C9455" t="str">
            <v>M</v>
          </cell>
          <cell r="D9455">
            <v>19.16</v>
          </cell>
          <cell r="E9455">
            <v>13.98</v>
          </cell>
          <cell r="F9455">
            <v>33.14</v>
          </cell>
        </row>
        <row r="9456">
          <cell r="A9456">
            <v>97184</v>
          </cell>
          <cell r="B9456" t="str">
            <v>ASSENTAMENTO DE TUBO DE AÇO CARBONO PARA REDE DE ÁGUA, DN 700 MM (28), JUNTA SOLDADA, INSTALADO EM LOCAL COM NÍVEL BAIXO DE INTERFERÊNCIAS (NÃO INCLUI FORNECIMENTO). AF_11/2017</v>
          </cell>
          <cell r="C9456" t="str">
            <v>M</v>
          </cell>
          <cell r="D9456">
            <v>22.29</v>
          </cell>
          <cell r="E9456">
            <v>16.13</v>
          </cell>
          <cell r="F9456">
            <v>38.42</v>
          </cell>
        </row>
        <row r="9457">
          <cell r="A9457">
            <v>97185</v>
          </cell>
          <cell r="B9457" t="str">
            <v>ASSENTAMENTO DE TUBO DE AÇO CARBONO PARA REDE DE ÁGUA, DN 800 MM (32), JUNTA SOLDADA, INSTALADO EM LOCAL COM NÍVEL BAIXO DE INTERFERÊNCIAS (NÃO INCLUI FORNECIMENTO). AF_11/2017</v>
          </cell>
          <cell r="C9457" t="str">
            <v>M</v>
          </cell>
          <cell r="D9457">
            <v>25.41</v>
          </cell>
          <cell r="E9457">
            <v>18.32</v>
          </cell>
          <cell r="F9457">
            <v>43.73</v>
          </cell>
        </row>
        <row r="9458">
          <cell r="A9458">
            <v>97186</v>
          </cell>
          <cell r="B9458" t="str">
            <v>ASSENTAMENTO DE TUBO DE AÇO CARBONO PARA REDE DE ÁGUA, DN 900 MM (36), JUNTA SOLDADA, INSTALADO EM LOCAL COM NÍVEL BAIXO DE INTERFERÊNCIAS (NÃO INCLUI FORNECIMENTO). AF_11/2017</v>
          </cell>
          <cell r="C9458" t="str">
            <v>M</v>
          </cell>
          <cell r="D9458">
            <v>28.55</v>
          </cell>
          <cell r="E9458">
            <v>20.48</v>
          </cell>
          <cell r="F9458">
            <v>49.03</v>
          </cell>
        </row>
        <row r="9459">
          <cell r="A9459">
            <v>97187</v>
          </cell>
          <cell r="B9459" t="str">
            <v>ASSENTAMENTO DE TUBO DE AÇO CARBONO PARA REDE DE ÁGUA, DN 1000 MM (40  ) OU DN 1100 MM (44  ), JUNTA SOLDADA, INSTALADO EM LOCAL COM NÍVEL BAIXO DE INTERFERÊNCIAS (NÃO INCLUI FORNECIMENTO). AF_11/2017</v>
          </cell>
          <cell r="C9459" t="str">
            <v>M</v>
          </cell>
          <cell r="D9459">
            <v>34.83</v>
          </cell>
          <cell r="E9459">
            <v>24.8</v>
          </cell>
          <cell r="F9459">
            <v>59.63</v>
          </cell>
        </row>
        <row r="9460">
          <cell r="A9460">
            <v>97188</v>
          </cell>
          <cell r="B9460" t="str">
            <v>ASSENTAMENTO DE TUBO DE AÇO CARBONO PARA REDE DE ÁGUA, DN 1200 MM (48) OU DN 1300 MM (52), JUNTA SOLDADA, INSTALADO EM LOCAL COM NÍVEL BAIXO DE INTERFERÊNCIAS (NÃO INCLUI FORNECIMENTO). AF_11/2017</v>
          </cell>
          <cell r="C9460" t="str">
            <v>M</v>
          </cell>
          <cell r="D9460">
            <v>41.06</v>
          </cell>
          <cell r="E9460">
            <v>29.16</v>
          </cell>
          <cell r="F9460">
            <v>70.22</v>
          </cell>
        </row>
        <row r="9461">
          <cell r="A9461">
            <v>97189</v>
          </cell>
          <cell r="B9461" t="str">
            <v>ASSENTAMENTO DE TUBO DE AÇO CARBONO PARA REDE DE ÁGUA, DN 1400 MM (56'') OU DN 1500 MM (60), JUNTA SOLDADA, INSTALADO EM LOCAL COM NÍVEL BAIXO DE INTERFERÊNCIAS (NÃO INCLUI FORNECIMENTO). AF_11/2017</v>
          </cell>
          <cell r="C9461" t="str">
            <v>M</v>
          </cell>
          <cell r="D9461">
            <v>47.35</v>
          </cell>
          <cell r="E9461">
            <v>33.479999999999997</v>
          </cell>
          <cell r="F9461">
            <v>80.83</v>
          </cell>
        </row>
        <row r="9462">
          <cell r="A9462">
            <v>97190</v>
          </cell>
          <cell r="B9462" t="str">
            <v>ASSENTAMENTO DE TUBO DE AÇO CARBONO PARA REDE DE ÁGUA, DN 1600 MM (64) OU DN 1700 MM (68), JUNTA SOLDADA, INSTALADO EM LOCAL COM NÍVEL BAIXO DE INTERFERÊNCIAS (NÃO INCLUI FORNECIMENTO). AF_11/2017</v>
          </cell>
          <cell r="C9462" t="str">
            <v>M</v>
          </cell>
          <cell r="D9462">
            <v>53.59</v>
          </cell>
          <cell r="E9462">
            <v>37.83</v>
          </cell>
          <cell r="F9462">
            <v>91.42</v>
          </cell>
        </row>
        <row r="9463">
          <cell r="A9463">
            <v>97191</v>
          </cell>
          <cell r="B9463" t="str">
            <v>ASSENTAMENTO DE TUBO DE AÇO CARBONO PARA REDE DE ÁGUA, DN 1800 MM (72) OU DN 1900 MM (76), JUNTA SOLDADA, INSTALADO EM LOCAL COM NÍVEL BAIXO DE INTERFERÊNCIAS (NÃO INCLUI FORNECIMENTO). AF_11/2017</v>
          </cell>
          <cell r="C9463" t="str">
            <v>M</v>
          </cell>
          <cell r="D9463">
            <v>63.44</v>
          </cell>
          <cell r="E9463">
            <v>42.17</v>
          </cell>
          <cell r="F9463">
            <v>105.61</v>
          </cell>
        </row>
        <row r="9464">
          <cell r="A9464">
            <v>97192</v>
          </cell>
          <cell r="B9464" t="str">
            <v>ASSENTAMENTO DE TUBO DE AÇO CARBONO PARA REDE DE ÁGUA, DN 2000 MM (80) OU DN 2100 MM (84), JUNTA SOLDADA, INSTALADO EM LOCAL COM NÍVEL BAIXO DE INTERFERÊNCIAS (NÃO INCLUI FORNECIMENTO). AF_11/2017</v>
          </cell>
          <cell r="C9464" t="str">
            <v>M</v>
          </cell>
          <cell r="D9464">
            <v>70.09</v>
          </cell>
          <cell r="E9464">
            <v>46.48</v>
          </cell>
          <cell r="F9464">
            <v>116.57</v>
          </cell>
        </row>
        <row r="9465">
          <cell r="A9465"/>
          <cell r="B9465" t="str">
            <v>INSTALAÇÃO DE VÁLVULAS, REGISTRO E BOMBAS</v>
          </cell>
          <cell r="C9465"/>
          <cell r="D9465"/>
          <cell r="E9465"/>
          <cell r="F9465"/>
        </row>
        <row r="9466">
          <cell r="A9466"/>
          <cell r="B9466" t="str">
            <v>INSTALACAO DE BOMBAS, COMPRESSORES E MISTURADORES</v>
          </cell>
          <cell r="C9466"/>
          <cell r="D9466"/>
          <cell r="E9466"/>
          <cell r="F9466"/>
        </row>
        <row r="9467">
          <cell r="A9467"/>
          <cell r="B9467" t="str">
            <v>MATERIAIS DIVERSOS</v>
          </cell>
          <cell r="C9467"/>
          <cell r="D9467"/>
          <cell r="E9467"/>
          <cell r="F9467"/>
        </row>
        <row r="9468">
          <cell r="A9468"/>
          <cell r="B9468" t="str">
            <v>BUCHA / ARRUELA / PARAFUSO</v>
          </cell>
          <cell r="C9468"/>
          <cell r="D9468"/>
          <cell r="E9468"/>
          <cell r="F9468"/>
        </row>
        <row r="9469">
          <cell r="A9469"/>
          <cell r="B9469" t="str">
            <v>CHAPA METÁLICA</v>
          </cell>
          <cell r="C9469"/>
          <cell r="D9469"/>
          <cell r="E9469"/>
          <cell r="F9469"/>
        </row>
        <row r="9470">
          <cell r="A9470"/>
          <cell r="B9470" t="str">
            <v>FITAS</v>
          </cell>
          <cell r="C9470"/>
          <cell r="D9470"/>
          <cell r="E9470"/>
          <cell r="F9470"/>
        </row>
        <row r="9471">
          <cell r="A9471" t="str">
            <v>AUX0005</v>
          </cell>
          <cell r="B9471" t="str">
            <v>FITA ANTIDERRAPANTE, FAIXA COM LARGURA=5CM E ESPESSURA=2MM, APLICAÇÃO EM DEGRAU</v>
          </cell>
          <cell r="C9471" t="str">
            <v>M</v>
          </cell>
          <cell r="D9471">
            <v>9.23</v>
          </cell>
          <cell r="E9471">
            <v>3</v>
          </cell>
          <cell r="F9471">
            <v>12.23</v>
          </cell>
        </row>
        <row r="9472">
          <cell r="A9472"/>
          <cell r="B9472" t="str">
            <v>ARGAMASSAS</v>
          </cell>
          <cell r="C9472"/>
          <cell r="D9472"/>
          <cell r="E9472"/>
          <cell r="F9472"/>
        </row>
        <row r="9473">
          <cell r="A9473"/>
          <cell r="B9473" t="str">
            <v>À BASE DE GESSO</v>
          </cell>
          <cell r="C9473"/>
          <cell r="D9473"/>
          <cell r="E9473"/>
          <cell r="F9473"/>
        </row>
        <row r="9474">
          <cell r="A9474">
            <v>87410</v>
          </cell>
          <cell r="B9474" t="str">
            <v>ARGAMASSA À BASE DE GESSO, MISTURA E PROJEÇÃO DE 1,5 M³/H DE ARGAMASSA. AF_08/2019</v>
          </cell>
          <cell r="C9474" t="str">
            <v>M3</v>
          </cell>
          <cell r="D9474">
            <v>744.81</v>
          </cell>
          <cell r="E9474">
            <v>90.53</v>
          </cell>
          <cell r="F9474">
            <v>835.34</v>
          </cell>
        </row>
        <row r="9475">
          <cell r="A9475"/>
          <cell r="B9475" t="str">
            <v>MONOCAMADAS</v>
          </cell>
          <cell r="C9475"/>
          <cell r="D9475"/>
          <cell r="E9475"/>
          <cell r="F9475"/>
        </row>
        <row r="9476">
          <cell r="A9476">
            <v>87388</v>
          </cell>
          <cell r="B9476" t="str">
            <v>ARGAMASSA PARA REVESTIMENTO DECORATIVO MONOCAMADA (MONOCAPA), PREPARO COM MISTURADOR DE EIXO HORIZONTAL DE 160 KG. AF_08/2019</v>
          </cell>
          <cell r="C9476" t="str">
            <v>M3</v>
          </cell>
          <cell r="D9476">
            <v>4257.97</v>
          </cell>
          <cell r="E9476">
            <v>68.78</v>
          </cell>
          <cell r="F9476">
            <v>4326.75</v>
          </cell>
        </row>
        <row r="9477">
          <cell r="A9477">
            <v>87389</v>
          </cell>
          <cell r="B9477" t="str">
            <v>ARGAMASSA PARA REVESTIMENTO DECORATIVO MONOCAMADA (MONOCAPA), PREPARO COM MISTURADOR DE EIXO HORIZONTAL DE 300 KG. AF_08/2019</v>
          </cell>
          <cell r="C9477" t="str">
            <v>M3</v>
          </cell>
          <cell r="D9477">
            <v>4286.34</v>
          </cell>
          <cell r="E9477">
            <v>53.15</v>
          </cell>
          <cell r="F9477">
            <v>4339.49</v>
          </cell>
        </row>
        <row r="9478">
          <cell r="A9478">
            <v>87390</v>
          </cell>
          <cell r="B9478" t="str">
            <v>ARGAMASSA PARA REVESTIMENTO DECORATIVO MONOCAMADA (MONOCAPA), PREPARO COM MISTURADOR DE EIXO HORIZONTAL DE 600 KG. AF_08/2019</v>
          </cell>
          <cell r="C9478" t="str">
            <v>M3</v>
          </cell>
          <cell r="D9478">
            <v>4318.54</v>
          </cell>
          <cell r="E9478">
            <v>40.57</v>
          </cell>
          <cell r="F9478">
            <v>4359.1099999999997</v>
          </cell>
        </row>
        <row r="9479">
          <cell r="A9479">
            <v>87404</v>
          </cell>
          <cell r="B9479" t="str">
            <v>ARGAMASSA PARA REVESTIMENTO DECORATIVO MONOCAMADA (MONOCAPA), MISTURA E PROJEÇÃO DE 1,5 M3/H DE ARGAMASSA. AF_08/2019</v>
          </cell>
          <cell r="C9479" t="str">
            <v>M3</v>
          </cell>
          <cell r="D9479">
            <v>4406.99</v>
          </cell>
          <cell r="E9479">
            <v>96.2</v>
          </cell>
          <cell r="F9479">
            <v>4503.1899999999996</v>
          </cell>
        </row>
        <row r="9480">
          <cell r="A9480">
            <v>87405</v>
          </cell>
          <cell r="B9480" t="str">
            <v>ARGAMASSA PARA REVESTIMENTO DECORATIVO MONOCAMADA (MONOCAPA), MISTURA E PROJEÇÃO DE 2 M3/H DE ARGAMASSA. AF_06/2014</v>
          </cell>
          <cell r="C9480" t="str">
            <v>M3</v>
          </cell>
          <cell r="D9480">
            <v>4435.75</v>
          </cell>
          <cell r="E9480">
            <v>72.150000000000006</v>
          </cell>
          <cell r="F9480">
            <v>4507.8999999999996</v>
          </cell>
        </row>
        <row r="9481">
          <cell r="A9481"/>
          <cell r="B9481" t="str">
            <v>INDUSTRIALIZADAS</v>
          </cell>
          <cell r="C9481"/>
          <cell r="D9481"/>
          <cell r="E9481"/>
          <cell r="F9481"/>
        </row>
        <row r="9482">
          <cell r="A9482">
            <v>87382</v>
          </cell>
          <cell r="B9482" t="str">
            <v>ARGAMASSA INDUSTRIALIZADA MULTIUSO PARA REVESTIMENTOS E ASSENTAMENTO DA ALVENARIA, PREPARO COM MISTURADOR DE EIXO HORIZONTAL DE 160 KG. AF_08/2019</v>
          </cell>
          <cell r="C9482" t="str">
            <v>M3</v>
          </cell>
          <cell r="D9482">
            <v>1489.07</v>
          </cell>
          <cell r="E9482">
            <v>68.31</v>
          </cell>
          <cell r="F9482">
            <v>1557.38</v>
          </cell>
        </row>
        <row r="9483">
          <cell r="A9483">
            <v>87383</v>
          </cell>
          <cell r="B9483" t="str">
            <v>ARGAMASSA INDUSTRIALIZADA MULTIUSO PARA REVESTIMENTOS E ASSENTAMENTO DA ALVENARIA, PREPARO COM MISTURADOR DE EIXO HORIZONTAL DE 300 KG. AF_08/2019</v>
          </cell>
          <cell r="C9483" t="str">
            <v>M3</v>
          </cell>
          <cell r="D9483">
            <v>1497</v>
          </cell>
          <cell r="E9483">
            <v>53.61</v>
          </cell>
          <cell r="F9483">
            <v>1550.61</v>
          </cell>
        </row>
        <row r="9484">
          <cell r="A9484">
            <v>87384</v>
          </cell>
          <cell r="B9484" t="str">
            <v>ARGAMASSA INDUSTRIALIZADA MULTIUSO PARA REVESTIMENTOS E ASSENTAMENTO DA ALVENARIA, PREPARO COM MISTURADOR DE EIXO HORIZONTAL DE 600 KG. AF_08/2019</v>
          </cell>
          <cell r="C9484" t="str">
            <v>M3</v>
          </cell>
          <cell r="D9484">
            <v>1500.98</v>
          </cell>
          <cell r="E9484">
            <v>40.57</v>
          </cell>
          <cell r="F9484">
            <v>1541.55</v>
          </cell>
        </row>
        <row r="9485">
          <cell r="A9485">
            <v>87391</v>
          </cell>
          <cell r="B9485" t="str">
            <v>ARGAMASSA INDUSTRIALIZADA PARA CHAPISCO ROLADO, PREPARO COM MISTURADOR DE EIXO HORIZONTAL DE 160 KG. AF_08/2019</v>
          </cell>
          <cell r="C9485" t="str">
            <v>M3</v>
          </cell>
          <cell r="D9485">
            <v>4719.04</v>
          </cell>
          <cell r="E9485">
            <v>89.15</v>
          </cell>
          <cell r="F9485">
            <v>4808.1899999999996</v>
          </cell>
        </row>
        <row r="9486">
          <cell r="A9486">
            <v>87393</v>
          </cell>
          <cell r="B9486" t="str">
            <v>ARGAMASSA INDUSTRIALIZADA PARA CHAPISCO ROLADO, PREPARO COM MISTURADOR DE EIXO HORIZONTAL DE 300 KG. AF_08/2019</v>
          </cell>
          <cell r="C9486" t="str">
            <v>M3</v>
          </cell>
          <cell r="D9486">
            <v>4774.1499999999996</v>
          </cell>
          <cell r="E9486">
            <v>72.3</v>
          </cell>
          <cell r="F9486">
            <v>4846.45</v>
          </cell>
        </row>
        <row r="9487">
          <cell r="A9487">
            <v>87394</v>
          </cell>
          <cell r="B9487" t="str">
            <v>ARGAMASSA INDUSTRIALIZADA PARA CHAPISCO ROLADO, PREPARO COM MISTURADOR DE EIXO HORIZONTAL DE 600 KG. AF_08/2019</v>
          </cell>
          <cell r="C9487" t="str">
            <v>M3</v>
          </cell>
          <cell r="D9487">
            <v>4827.7700000000004</v>
          </cell>
          <cell r="E9487">
            <v>58.7</v>
          </cell>
          <cell r="F9487">
            <v>4886.47</v>
          </cell>
        </row>
        <row r="9488">
          <cell r="A9488">
            <v>87395</v>
          </cell>
          <cell r="B9488" t="str">
            <v>ARGAMASSA INDUSTRIALIZADA PARA CHAPISCO COLANTE, PREPARO COM MISTURADOR DE EIXO HORIZONTAL DE 160 KG. AF_08/2019</v>
          </cell>
          <cell r="C9488" t="str">
            <v>M3</v>
          </cell>
          <cell r="D9488">
            <v>2959.57</v>
          </cell>
          <cell r="E9488">
            <v>89.15</v>
          </cell>
          <cell r="F9488">
            <v>3048.72</v>
          </cell>
        </row>
        <row r="9489">
          <cell r="A9489">
            <v>87396</v>
          </cell>
          <cell r="B9489" t="str">
            <v>ARGAMASSA INDUSTRIALIZADA PARA CHAPISCO COLANTE, PREPARO COM MISTURADOR DE EIXO HORIZONTAL DE 300 KG. AF_08/2019</v>
          </cell>
          <cell r="C9489" t="str">
            <v>M3</v>
          </cell>
          <cell r="D9489">
            <v>2991.05</v>
          </cell>
          <cell r="E9489">
            <v>72.3</v>
          </cell>
          <cell r="F9489">
            <v>3063.35</v>
          </cell>
        </row>
        <row r="9490">
          <cell r="A9490">
            <v>87397</v>
          </cell>
          <cell r="B9490" t="str">
            <v>ARGAMASSA INDUSTRIALIZADA PARA CHAPISCO COLANTE, PREPARO COM MISTURADOR DE EIXO HORIZONTAL DE 600 KG. AF_08/2019</v>
          </cell>
          <cell r="C9490" t="str">
            <v>M3</v>
          </cell>
          <cell r="D9490">
            <v>3022.09</v>
          </cell>
          <cell r="E9490">
            <v>58.7</v>
          </cell>
          <cell r="F9490">
            <v>3080.79</v>
          </cell>
        </row>
        <row r="9491">
          <cell r="A9491">
            <v>87398</v>
          </cell>
          <cell r="B9491" t="str">
            <v>ARGAMASSA INDUSTRIALIZADA MULTIUSO PARA REVESTIMENTOS E ASSENTAMENTO DA ALVENARIA, PREPARO MANUAL. AF_08/2019</v>
          </cell>
          <cell r="C9491" t="str">
            <v>M3</v>
          </cell>
          <cell r="D9491">
            <v>1590.05</v>
          </cell>
          <cell r="E9491">
            <v>189.09</v>
          </cell>
          <cell r="F9491">
            <v>1779.14</v>
          </cell>
        </row>
        <row r="9492">
          <cell r="A9492">
            <v>87401</v>
          </cell>
          <cell r="B9492" t="str">
            <v>ARGAMASSA INDUSTRIALIZADA PARA CHAPISCO ROLADO, PREPARO MANUAL. AF_08/2019</v>
          </cell>
          <cell r="C9492" t="str">
            <v>M3</v>
          </cell>
          <cell r="D9492">
            <v>4889.57</v>
          </cell>
          <cell r="E9492">
            <v>237</v>
          </cell>
          <cell r="F9492">
            <v>5126.57</v>
          </cell>
        </row>
        <row r="9493">
          <cell r="A9493">
            <v>87402</v>
          </cell>
          <cell r="B9493" t="str">
            <v>ARGAMASSA INDUSTRIALIZADA PARA CHAPISCO COLANTE, PREPARO MANUAL. AF_08/2019</v>
          </cell>
          <cell r="C9493" t="str">
            <v>M3</v>
          </cell>
          <cell r="D9493">
            <v>3094.07</v>
          </cell>
          <cell r="E9493">
            <v>237</v>
          </cell>
          <cell r="F9493">
            <v>3331.07</v>
          </cell>
        </row>
        <row r="9494">
          <cell r="A9494">
            <v>87407</v>
          </cell>
          <cell r="B9494" t="str">
            <v>ARGAMASSA INDUSTRIALIZADA PARA REVESTIMENTOS, MISTURA E PROJEÇÃO DE 1,5 M³/H DE ARGAMASSA. AF_08/2019</v>
          </cell>
          <cell r="C9494" t="str">
            <v>M3</v>
          </cell>
          <cell r="D9494">
            <v>1523.73</v>
          </cell>
          <cell r="E9494">
            <v>64.95</v>
          </cell>
          <cell r="F9494">
            <v>1588.68</v>
          </cell>
        </row>
        <row r="9495">
          <cell r="A9495">
            <v>87408</v>
          </cell>
          <cell r="B9495" t="str">
            <v>ARGAMASSA INDUSTRIALIZADA PARA REVESTIMENTOS, MISTURA E PROJEÇÃO DE 2 M³/H DE ARGAMASSA. AF_06/2014</v>
          </cell>
          <cell r="C9495" t="str">
            <v>M3</v>
          </cell>
          <cell r="D9495">
            <v>1525.53</v>
          </cell>
          <cell r="E9495">
            <v>48.71</v>
          </cell>
          <cell r="F9495">
            <v>1574.24</v>
          </cell>
        </row>
        <row r="9496">
          <cell r="A9496">
            <v>87385</v>
          </cell>
          <cell r="B9496" t="str">
            <v>ARGAMASSA PRONTA PARA CONTRAPISO, PREPARO COM MISTURADOR DE EIXO HORIZONTAL DE 160 KG. AF_08/2019</v>
          </cell>
          <cell r="C9496" t="str">
            <v>M3</v>
          </cell>
          <cell r="D9496">
            <v>1732.54</v>
          </cell>
          <cell r="E9496">
            <v>81.5</v>
          </cell>
          <cell r="F9496">
            <v>1814.04</v>
          </cell>
        </row>
        <row r="9497">
          <cell r="A9497">
            <v>87386</v>
          </cell>
          <cell r="B9497" t="str">
            <v>ARGAMASSA PRONTA PARA CONTRAPISO, PREPARO COM MISTURADOR DE EIXO HORIZONTAL DE 300 KG. AF_08/2019</v>
          </cell>
          <cell r="C9497" t="str">
            <v>M3</v>
          </cell>
          <cell r="D9497">
            <v>1740.25</v>
          </cell>
          <cell r="E9497">
            <v>61.58</v>
          </cell>
          <cell r="F9497">
            <v>1801.83</v>
          </cell>
        </row>
        <row r="9498">
          <cell r="A9498">
            <v>87387</v>
          </cell>
          <cell r="B9498" t="str">
            <v>ARGAMASSA PRONTA PARA CONTRAPISO, PREPARO COM MISTURADOR DE EIXO HORIZONTAL DE 600 KG. AF_08/2019</v>
          </cell>
          <cell r="C9498" t="str">
            <v>M3</v>
          </cell>
          <cell r="D9498">
            <v>1746.98</v>
          </cell>
          <cell r="E9498">
            <v>47.6</v>
          </cell>
          <cell r="F9498">
            <v>1794.58</v>
          </cell>
        </row>
        <row r="9499">
          <cell r="A9499">
            <v>87399</v>
          </cell>
          <cell r="B9499" t="str">
            <v>ARGAMASSA PRONTA PARA CONTRAPISO, PREPARO MANUAL. AF_08/2019</v>
          </cell>
          <cell r="C9499" t="str">
            <v>M3</v>
          </cell>
          <cell r="D9499">
            <v>1836.69</v>
          </cell>
          <cell r="E9499">
            <v>203.21</v>
          </cell>
          <cell r="F9499">
            <v>2039.9</v>
          </cell>
        </row>
        <row r="9500">
          <cell r="A9500" t="str">
            <v>AUX2101</v>
          </cell>
          <cell r="B9500" t="str">
            <v>ARGAMASSA INDUSTRIALIZADA AC-II, VOTOMASSA OU SIMILAR</v>
          </cell>
          <cell r="C9500" t="str">
            <v>KG</v>
          </cell>
          <cell r="D9500">
            <v>1.22</v>
          </cell>
          <cell r="E9500">
            <v>0.11</v>
          </cell>
          <cell r="F9500">
            <v>1.33</v>
          </cell>
        </row>
        <row r="9501">
          <cell r="A9501" t="str">
            <v>AUX2420</v>
          </cell>
          <cell r="B9501" t="str">
            <v>ARGAMASSA INDUSTRIALIZADA AC-I, VOTOMASSA OU SIMILAR</v>
          </cell>
          <cell r="C9501" t="str">
            <v>KG</v>
          </cell>
          <cell r="D9501">
            <v>0.71</v>
          </cell>
          <cell r="E9501">
            <v>0.11</v>
          </cell>
          <cell r="F9501">
            <v>0.82</v>
          </cell>
        </row>
        <row r="9502">
          <cell r="A9502"/>
          <cell r="B9502" t="str">
            <v>CIMENTO E AGREGADO</v>
          </cell>
          <cell r="C9502"/>
          <cell r="D9502"/>
          <cell r="E9502"/>
          <cell r="F9502"/>
        </row>
        <row r="9503">
          <cell r="A9503">
            <v>100468</v>
          </cell>
          <cell r="B9503" t="str">
            <v>ARGAMASSA TRAÇO 1:3 (EM VOLUME DE CIMENTO E AREIA MÉDIA ÚMIDA), PREPARO MECÂNICO COM MISTURADOR DE EIXO HORIZONTAL DE 160 KG. AF_08/2019</v>
          </cell>
          <cell r="C9503" t="str">
            <v>M3</v>
          </cell>
          <cell r="D9503">
            <v>513.07000000000005</v>
          </cell>
          <cell r="E9503">
            <v>104.02</v>
          </cell>
          <cell r="F9503">
            <v>617.09</v>
          </cell>
        </row>
        <row r="9504">
          <cell r="A9504">
            <v>100469</v>
          </cell>
          <cell r="B9504" t="str">
            <v>ARGAMASSA TRAÇO 1:3 (EM VOLUME DE CIMENTO E AREIA MÉDIA ÚMIDA), PREPARO MECÂNICO COM MISTURADOR DE EIXO HORIZONTAL DE 300 KG. AF_08/2019</v>
          </cell>
          <cell r="C9504" t="str">
            <v>M3</v>
          </cell>
          <cell r="D9504">
            <v>449.41</v>
          </cell>
          <cell r="E9504">
            <v>49.78</v>
          </cell>
          <cell r="F9504">
            <v>499.19</v>
          </cell>
        </row>
        <row r="9505">
          <cell r="A9505">
            <v>100470</v>
          </cell>
          <cell r="B9505" t="str">
            <v>ARGAMASSA TRAÇO 1:3 (EM VOLUME DE CIMENTO E AREIA MÉDIA ÚMIDA), PREPARO MECÂNICO COM MISTURADOR DE EIXO HORIZONTAL DE 600 KG. AF_08/2019</v>
          </cell>
          <cell r="C9505" t="str">
            <v>M3</v>
          </cell>
          <cell r="D9505">
            <v>400.41</v>
          </cell>
          <cell r="E9505">
            <v>49.78</v>
          </cell>
          <cell r="F9505">
            <v>450.19</v>
          </cell>
        </row>
        <row r="9506">
          <cell r="A9506">
            <v>100472</v>
          </cell>
          <cell r="B9506" t="str">
            <v>ARGAMASSA TRAÇO 1:4 (EM VOLUME DE CIMENTO E AREIA MÉDIA ÚMIDA), PREPARO MECÂNICO COM MISTURADOR DE EIXO HORIZONTAL DE 160 KG. AF_08/2019</v>
          </cell>
          <cell r="C9506" t="str">
            <v>M3</v>
          </cell>
          <cell r="D9506">
            <v>408.45</v>
          </cell>
          <cell r="E9506">
            <v>87.93</v>
          </cell>
          <cell r="F9506">
            <v>496.38</v>
          </cell>
        </row>
        <row r="9507">
          <cell r="A9507">
            <v>100473</v>
          </cell>
          <cell r="B9507" t="str">
            <v>ARGAMASSA TRAÇO 1:4 (EM VOLUME DE CIMENTO E AREIA MÉDIA ÚMIDA), PREPARO MECÂNICO COM MISTURADOR DE EIXO HORIZONTAL DE 300 KG. AF_08/2019</v>
          </cell>
          <cell r="C9507" t="str">
            <v>M3</v>
          </cell>
          <cell r="D9507">
            <v>393.75</v>
          </cell>
          <cell r="E9507">
            <v>54.07</v>
          </cell>
          <cell r="F9507">
            <v>447.82</v>
          </cell>
        </row>
        <row r="9508">
          <cell r="A9508">
            <v>100474</v>
          </cell>
          <cell r="B9508" t="str">
            <v>ARGAMASSA TRAÇO 1:4 (EM VOLUME DE CIMENTO E AREIA MÉDIA ÚMIDA), PREPARO MECÂNICO COM MISTURADOR DE EIXO HORIZONTAL DE 600 KG. AF_08/2019</v>
          </cell>
          <cell r="C9508" t="str">
            <v>M3</v>
          </cell>
          <cell r="D9508">
            <v>389.19</v>
          </cell>
          <cell r="E9508">
            <v>38.11</v>
          </cell>
          <cell r="F9508">
            <v>427.3</v>
          </cell>
        </row>
        <row r="9509">
          <cell r="A9509">
            <v>100489</v>
          </cell>
          <cell r="B9509" t="str">
            <v>ARGAMASSA TRAÇO 1:3 (EM VOLUME DE CIMENTO E AREIA MÉDIA ÚMIDA), PREPARO MECÂNICO COM BETONEIRA 600 L. AF_08/2019</v>
          </cell>
          <cell r="C9509" t="str">
            <v>M3</v>
          </cell>
          <cell r="D9509">
            <v>458.59</v>
          </cell>
          <cell r="E9509">
            <v>48.63</v>
          </cell>
          <cell r="F9509">
            <v>507.22</v>
          </cell>
        </row>
        <row r="9510">
          <cell r="A9510">
            <v>100490</v>
          </cell>
          <cell r="B9510" t="str">
            <v>ARGAMASSA TRAÇO 1:4 (EM VOLUME DE CIMENTO E AREIA MÉDIA ÚMIDA), PREPARO MECÂNICO COM BETONEIRA 600 L. AF_08/2019</v>
          </cell>
          <cell r="C9510" t="str">
            <v>M3</v>
          </cell>
          <cell r="D9510">
            <v>399.38</v>
          </cell>
          <cell r="E9510">
            <v>45.88</v>
          </cell>
          <cell r="F9510">
            <v>445.26</v>
          </cell>
        </row>
        <row r="9511">
          <cell r="A9511">
            <v>100491</v>
          </cell>
          <cell r="B9511" t="str">
            <v>ARGAMASSA TRAÇO 1:3 (EM VOLUME DE CIMENTO E AREIA MÉDIA ÚMIDA) COM ADIÇÃO DE IMPERMEABILIZANTE, PREPARO MECÂNICO COM BETONEIRA 600 L. AF_08/2019</v>
          </cell>
          <cell r="C9511" t="str">
            <v>M3</v>
          </cell>
          <cell r="D9511">
            <v>590.12</v>
          </cell>
          <cell r="E9511">
            <v>54.25</v>
          </cell>
          <cell r="F9511">
            <v>644.37</v>
          </cell>
        </row>
        <row r="9512">
          <cell r="A9512">
            <v>100492</v>
          </cell>
          <cell r="B9512" t="str">
            <v>ARGAMASSA TRAÇO 1:4 (EM VOLUME DE CIMENTO E AREIA MÉDIA ÚMIDA) COM ADIÇÃO DE IMPERMEABILIZANTE, PREPARO MECÂNICO COM BETONEIRA 600 L. AF_08/2019</v>
          </cell>
          <cell r="C9512" t="str">
            <v>M3</v>
          </cell>
          <cell r="D9512">
            <v>504.37</v>
          </cell>
          <cell r="E9512">
            <v>50.29</v>
          </cell>
          <cell r="F9512">
            <v>554.66</v>
          </cell>
        </row>
        <row r="9513">
          <cell r="A9513">
            <v>100475</v>
          </cell>
          <cell r="B9513" t="str">
            <v>ARGAMASSA TRAÇO 1:3 (EM VOLUME DE CIMENTO E AREIA MÉDIA ÚMIDA) COM ADIÇÃO DE IMPERMEABILIZANTE, PREPARO MECÂNICO COM BETONEIRA 400 L. AF_08/2019</v>
          </cell>
          <cell r="C9513" t="str">
            <v>M3</v>
          </cell>
          <cell r="D9513">
            <v>587.16999999999996</v>
          </cell>
          <cell r="E9513">
            <v>57.44</v>
          </cell>
          <cell r="F9513">
            <v>644.61</v>
          </cell>
        </row>
        <row r="9514">
          <cell r="A9514">
            <v>100477</v>
          </cell>
          <cell r="B9514" t="str">
            <v>ARGAMASSA TRAÇO 1:3 (EM VOLUME DE CIMENTO E AREIA MÉDIA ÚMIDA) COM ADIÇÃO DE IMPERMEABILIZANTE, PREPARO MECÂNICO COM MISTURADOR DE EIXO HORIZONTAL DE 160 KG. AF_08/2019</v>
          </cell>
          <cell r="C9514" t="str">
            <v>M3</v>
          </cell>
          <cell r="D9514">
            <v>597.94000000000005</v>
          </cell>
          <cell r="E9514">
            <v>109.08</v>
          </cell>
          <cell r="F9514">
            <v>707.02</v>
          </cell>
        </row>
        <row r="9515">
          <cell r="A9515">
            <v>100478</v>
          </cell>
          <cell r="B9515" t="str">
            <v>ARGAMASSA TRAÇO 1:3 (EM VOLUME DE CIMENTO E AREIA MÉDIA ÚMIDA) COM ADIÇÃO DE IMPERMEABILIZANTE, PREPARO MECÂNICO COM MISTURADOR DE EIXO HORIZONTAL DE 300 KG. AF_08/2019</v>
          </cell>
          <cell r="C9515" t="str">
            <v>M3</v>
          </cell>
          <cell r="D9515">
            <v>576.98</v>
          </cell>
          <cell r="E9515">
            <v>54.84</v>
          </cell>
          <cell r="F9515">
            <v>631.82000000000005</v>
          </cell>
        </row>
        <row r="9516">
          <cell r="A9516">
            <v>100479</v>
          </cell>
          <cell r="B9516" t="str">
            <v>ARGAMASSA TRAÇO 1:3 (EM VOLUME DE CIMENTO E AREIA MÉDIA ÚMIDA) COM ADIÇÃO DE IMPERMEABILIZANTE, PREPARO MECÂNICO COM MISTURADOR DE EIXO HORIZONTAL DE 600 KG. AF_08/2019</v>
          </cell>
          <cell r="C9516" t="str">
            <v>M3</v>
          </cell>
          <cell r="D9516">
            <v>573.98</v>
          </cell>
          <cell r="E9516">
            <v>42.68</v>
          </cell>
          <cell r="F9516">
            <v>616.66</v>
          </cell>
        </row>
        <row r="9517">
          <cell r="A9517">
            <v>100480</v>
          </cell>
          <cell r="B9517" t="str">
            <v>ARGAMASSA TRAÇO 1:3 (EM VOLUME DE CIMENTO E AREIA MÉDIA ÚMIDA) COM ADIÇÃO DE IMPERMEABILIZANTE, PREPARO MANUAL. AF_08/2019</v>
          </cell>
          <cell r="C9517" t="str">
            <v>M3</v>
          </cell>
          <cell r="D9517">
            <v>627.12</v>
          </cell>
          <cell r="E9517">
            <v>133.66999999999999</v>
          </cell>
          <cell r="F9517">
            <v>760.79</v>
          </cell>
        </row>
        <row r="9518">
          <cell r="A9518" t="str">
            <v>AUX3208</v>
          </cell>
          <cell r="B9518" t="str">
            <v>ARGAMASSA DE CIMENTO E AREIA 1:3, COM ADITIVO BIANCO - 1 SACO DE CIMENTO 50KG / 3 PADIOLAS DE AREIA 0,35X0,45X0,23M / 6KG ADITIVO - CONFECCÇÃO MECÂNICA E TRANSPORTE</v>
          </cell>
          <cell r="C9518" t="str">
            <v>M3</v>
          </cell>
          <cell r="D9518">
            <v>1834.23</v>
          </cell>
          <cell r="E9518">
            <v>60.08</v>
          </cell>
          <cell r="F9518">
            <v>1894.31</v>
          </cell>
        </row>
        <row r="9519">
          <cell r="A9519">
            <v>100481</v>
          </cell>
          <cell r="B9519" t="str">
            <v>ARGAMASSA TRAÇO 1:4 (EM VOLUME DE CIMENTO E AREIA MÉDIA ÚMIDA) COM ADIÇÃO DE IMPERMEABILIZANTE, PREPARO MECÂNICO COM BETONEIRA 400 L. AF_08/2019</v>
          </cell>
          <cell r="C9519" t="str">
            <v>M3</v>
          </cell>
          <cell r="D9519">
            <v>500.76</v>
          </cell>
          <cell r="E9519">
            <v>53.76</v>
          </cell>
          <cell r="F9519">
            <v>554.52</v>
          </cell>
        </row>
        <row r="9520">
          <cell r="A9520">
            <v>100483</v>
          </cell>
          <cell r="B9520" t="str">
            <v>ARGAMASSA TRAÇO 1:4 (EM VOLUME DE CIMENTO E AREIA MÉDIA ÚMIDA) COM ADIÇÃO DE IMPERMEABILIZANTE, PREPARO MECÂNICO COM MISTURADOR DE EIXO HORIZONTAL DE 160 KG. AF_08/2019</v>
          </cell>
          <cell r="C9520" t="str">
            <v>M3</v>
          </cell>
          <cell r="D9520">
            <v>509.17</v>
          </cell>
          <cell r="E9520">
            <v>92.07</v>
          </cell>
          <cell r="F9520">
            <v>601.24</v>
          </cell>
        </row>
        <row r="9521">
          <cell r="A9521">
            <v>100484</v>
          </cell>
          <cell r="B9521" t="str">
            <v>ARGAMASSA TRAÇO 1:4 (EM VOLUME DE CIMENTO E AREIA MÉDIA ÚMIDA) COM ADIÇÃO DE IMPERMEABILIZANTE, PREPARO MECÂNICO COM MISTURADOR DE EIXO HORIZONTAL DE 300 KG. AF_08/2019</v>
          </cell>
          <cell r="C9521" t="str">
            <v>M3</v>
          </cell>
          <cell r="D9521">
            <v>495.4</v>
          </cell>
          <cell r="E9521">
            <v>58.21</v>
          </cell>
          <cell r="F9521">
            <v>553.61</v>
          </cell>
        </row>
        <row r="9522">
          <cell r="A9522">
            <v>100485</v>
          </cell>
          <cell r="B9522" t="str">
            <v>ARGAMASSA TRAÇO 1:4 (EM VOLUME DE CIMENTO E AREIA MÉDIA ÚMIDA) COM ADIÇÃO DE IMPERMEABILIZANTE, PREPARO MECÂNICO COM MISTURADOR DE EIXO HORIZONTAL DE 600 KG. AF_08/2019</v>
          </cell>
          <cell r="C9522" t="str">
            <v>M3</v>
          </cell>
          <cell r="D9522">
            <v>492.55</v>
          </cell>
          <cell r="E9522">
            <v>42.52</v>
          </cell>
          <cell r="F9522">
            <v>535.07000000000005</v>
          </cell>
        </row>
        <row r="9523">
          <cell r="A9523">
            <v>100486</v>
          </cell>
          <cell r="B9523" t="str">
            <v>ARGAMASSA TRAÇO 1:4 (EM VOLUME DE CIMENTO E AREIA MÉDIA ÚMIDA) COM ADIÇÃO DE IMPERMEABILIZANTE, PREPARO MANUAL. AF_08/2019</v>
          </cell>
          <cell r="C9523" t="str">
            <v>M3</v>
          </cell>
          <cell r="D9523">
            <v>545.96</v>
          </cell>
          <cell r="E9523">
            <v>128.41</v>
          </cell>
          <cell r="F9523">
            <v>674.37</v>
          </cell>
        </row>
        <row r="9524">
          <cell r="A9524">
            <v>95563</v>
          </cell>
          <cell r="B9524" t="str">
            <v>ARGAMASSA TRAÇO 1:1,93 (EM VOLUME DE CIMENTO E AREIA MÉDIA ÚMIDA), FCK 20 MPA, PREPARO MECÂNICO COM MISTURADOR DUPLO HORIZONTAL DE ALTA TURBULÊNCIA. AF_03/2020</v>
          </cell>
          <cell r="C9524" t="str">
            <v>M3</v>
          </cell>
          <cell r="D9524">
            <v>640.61</v>
          </cell>
          <cell r="E9524">
            <v>122.74</v>
          </cell>
          <cell r="F9524">
            <v>763.35</v>
          </cell>
        </row>
        <row r="9525">
          <cell r="A9525">
            <v>87299</v>
          </cell>
          <cell r="B9525" t="str">
            <v>ARGAMASSA TRAÇO 1:3 (EM VOLUME DE CIMENTO E AREIA MÉDIA ÚMIDA) PARA CONTRAPISO, PREPARO MECÂNICO COM BETONEIRA 600 L. AF_08/2019</v>
          </cell>
          <cell r="C9525" t="str">
            <v>M3</v>
          </cell>
          <cell r="D9525">
            <v>336.57</v>
          </cell>
          <cell r="E9525">
            <v>62.41</v>
          </cell>
          <cell r="F9525">
            <v>398.98</v>
          </cell>
        </row>
        <row r="9526">
          <cell r="A9526">
            <v>87298</v>
          </cell>
          <cell r="B9526" t="str">
            <v>ARGAMASSA TRAÇO 1:3 (EM VOLUME DE CIMENTO E AREIA MÉDIA ÚMIDA) PARA CONTRAPISO, PREPARO MECÂNICO COM BETONEIRA 400 L. AF_08/2019</v>
          </cell>
          <cell r="C9526" t="str">
            <v>M3</v>
          </cell>
          <cell r="D9526">
            <v>543.89</v>
          </cell>
          <cell r="E9526">
            <v>67.7</v>
          </cell>
          <cell r="F9526">
            <v>611.59</v>
          </cell>
        </row>
        <row r="9527">
          <cell r="A9527">
            <v>87313</v>
          </cell>
          <cell r="B9527" t="str">
            <v>ARGAMASSA TRAÇO 1:3 (EM VOLUME DE CIMENTO E AREIA GROSSA ÚMIDA) PARA CHAPISCO CONVENCIONAL, PREPARO MECÂNICO COM BETONEIRA 400 L. AF_08/2019</v>
          </cell>
          <cell r="C9527" t="str">
            <v>M3</v>
          </cell>
          <cell r="D9527">
            <v>413.49</v>
          </cell>
          <cell r="E9527">
            <v>66.180000000000007</v>
          </cell>
          <cell r="F9527">
            <v>479.67</v>
          </cell>
        </row>
        <row r="9528">
          <cell r="A9528">
            <v>87314</v>
          </cell>
          <cell r="B9528" t="str">
            <v>ARGAMASSA TRAÇO 1:3 (EM VOLUME DE CIMENTO E AREIA GROSSA ÚMIDA) PARA CHAPISCO CONVENCIONAL, PREPARO MECÂNICO COM BETONEIRA 600 L. AF_08/2019</v>
          </cell>
          <cell r="C9528" t="str">
            <v>M3</v>
          </cell>
          <cell r="D9528">
            <v>414.73</v>
          </cell>
          <cell r="E9528">
            <v>56.61</v>
          </cell>
          <cell r="F9528">
            <v>471.34</v>
          </cell>
        </row>
        <row r="9529">
          <cell r="A9529">
            <v>87322</v>
          </cell>
          <cell r="B9529" t="str">
            <v>ARGAMASSA TRAÇO 1:3 (EM VOLUME DE CIMENTO E AREIA GROSSA ÚMIDA) COM ADIÇÃO DE EMULSÃO POLIMÉRICA PARA CHAPISCO ROLADO, PREPARO MECÂNICO COM BETONEIRA 400 L. AF_08/2019</v>
          </cell>
          <cell r="C9529" t="str">
            <v>M3</v>
          </cell>
          <cell r="D9529">
            <v>4037.11</v>
          </cell>
          <cell r="E9529">
            <v>69.849999999999994</v>
          </cell>
          <cell r="F9529">
            <v>4106.96</v>
          </cell>
        </row>
        <row r="9530">
          <cell r="A9530">
            <v>87323</v>
          </cell>
          <cell r="B9530" t="str">
            <v>ARGAMASSA TRAÇO 1:3 (EM VOLUME DE CIMENTO E AREIA GROSSA ÚMIDA) COM ADIÇÃO DE EMULSÃO POLIMÉRICA PARA CHAPISCO ROLADO, PREPARO MECÂNICO COM BETONEIRA 600 L. AF_08/2019</v>
          </cell>
          <cell r="C9530" t="str">
            <v>M3</v>
          </cell>
          <cell r="D9530">
            <v>4052.45</v>
          </cell>
          <cell r="E9530">
            <v>55.39</v>
          </cell>
          <cell r="F9530">
            <v>4107.84</v>
          </cell>
        </row>
        <row r="9531">
          <cell r="A9531">
            <v>87339</v>
          </cell>
          <cell r="B9531" t="str">
            <v>ARGAMASSA TRAÇO 1:3 (EM VOLUME DE CIMENTO E AREIA MÉDIA ÚMIDA) PARA CONTRAPISO, PREPARO MECÂNICO COM MISTURADOR DE EIXO HORIZONTAL DE 160 KG. AF_08/2019</v>
          </cell>
          <cell r="C9531" t="str">
            <v>M3</v>
          </cell>
          <cell r="D9531">
            <v>574.58000000000004</v>
          </cell>
          <cell r="E9531">
            <v>158.55000000000001</v>
          </cell>
          <cell r="F9531">
            <v>733.13</v>
          </cell>
        </row>
        <row r="9532">
          <cell r="A9532">
            <v>87340</v>
          </cell>
          <cell r="B9532" t="str">
            <v>ARGAMASSA TRAÇO 1:3 (EM VOLUME DE CIMENTO E AREIA MÉDIA ÚMIDA) PARA CONTRAPISO, PREPARO MECÂNICO COM MISTURADOR DE EIXO HORIZONTAL DE 300 KG. AF_08/2019</v>
          </cell>
          <cell r="C9532" t="str">
            <v>M3</v>
          </cell>
          <cell r="D9532">
            <v>536.78</v>
          </cell>
          <cell r="E9532">
            <v>73.22</v>
          </cell>
          <cell r="F9532">
            <v>610</v>
          </cell>
        </row>
        <row r="9533">
          <cell r="A9533">
            <v>87341</v>
          </cell>
          <cell r="B9533" t="str">
            <v>ARGAMASSA TRAÇO 1:3 (EM VOLUME DE CIMENTO E AREIA MÉDIA ÚMIDA) PARA CONTRAPISO, PREPARO MECÂNICO COM MISTURADOR DE EIXO HORIZONTAL DE 600 KG. AF_08/2019</v>
          </cell>
          <cell r="C9533" t="str">
            <v>M3</v>
          </cell>
          <cell r="D9533">
            <v>528.29999999999995</v>
          </cell>
          <cell r="E9533">
            <v>51.44</v>
          </cell>
          <cell r="F9533">
            <v>579.74</v>
          </cell>
        </row>
        <row r="9534">
          <cell r="A9534">
            <v>87352</v>
          </cell>
          <cell r="B9534" t="str">
            <v>ARGAMASSA TRAÇO 1:3 (EM VOLUME DE CIMENTO E AREIA GROSSA ÚMIDA) PARA CHAPISCO CONVENCIONAL, PREPARO MECÂNICO COM MISTURADOR DE EIXO HORIZONTAL DE 160 KG. AF_08/2019</v>
          </cell>
          <cell r="C9534" t="str">
            <v>M3</v>
          </cell>
          <cell r="D9534">
            <v>435.69</v>
          </cell>
          <cell r="E9534">
            <v>124.55</v>
          </cell>
          <cell r="F9534">
            <v>560.24</v>
          </cell>
        </row>
        <row r="9535">
          <cell r="A9535">
            <v>87353</v>
          </cell>
          <cell r="B9535" t="str">
            <v>ARGAMASSA TRAÇO 1:3 (EM VOLUME DE CIMENTO E AREIA GROSSA ÚMIDA) PARA CHAPISCO CONVENCIONAL, PREPARO MECÂNICO COM MISTURADOR DE EIXO HORIZONTAL DE 300 KG. AF_08/2019</v>
          </cell>
          <cell r="C9535" t="str">
            <v>M3</v>
          </cell>
          <cell r="D9535">
            <v>411.18</v>
          </cell>
          <cell r="E9535">
            <v>72.91</v>
          </cell>
          <cell r="F9535">
            <v>484.09</v>
          </cell>
        </row>
        <row r="9536">
          <cell r="A9536">
            <v>87354</v>
          </cell>
          <cell r="B9536" t="str">
            <v>ARGAMASSA TRAÇO 1:3 (EM VOLUME DE CIMENTO E AREIA GROSSA ÚMIDA) PARA CHAPISCO CONVENCIONAL, PREPARO MECÂNICO COM MISTURADOR DE EIXO HORIZONTAL DE 600 KG. AF_08/2019</v>
          </cell>
          <cell r="C9536" t="str">
            <v>M3</v>
          </cell>
          <cell r="D9536">
            <v>402.7</v>
          </cell>
          <cell r="E9536">
            <v>47.77</v>
          </cell>
          <cell r="F9536">
            <v>450.47</v>
          </cell>
        </row>
        <row r="9537">
          <cell r="A9537">
            <v>87360</v>
          </cell>
          <cell r="B9537" t="str">
            <v>ARGAMASSA TRAÇO 1:3 (EM VOLUME DE CIMENTO E AREIA GROSSA ÚMIDA) COM ADIÇÃO DE EMULSÃO POLIMÉRICA PARA CHAPISCO ROLADO, PREPARO MECÂNICO COM MISTURADOR DE EIXO HORIZONTAL DE 160 KG. AF_08/2019</v>
          </cell>
          <cell r="C9537" t="str">
            <v>M3</v>
          </cell>
          <cell r="D9537">
            <v>3944.3</v>
          </cell>
          <cell r="E9537">
            <v>105.54</v>
          </cell>
          <cell r="F9537">
            <v>4049.84</v>
          </cell>
        </row>
        <row r="9538">
          <cell r="A9538">
            <v>87361</v>
          </cell>
          <cell r="B9538" t="str">
            <v>ARGAMASSA TRAÇO 1:3 (EM VOLUME DE CIMENTO E AREIA GROSSA ÚMIDA) COM ADIÇÃO DE EMULSÃO POLIMÉRICA PARA CHAPISCO ROLADO, PREPARO MECÂNICO COM MISTURADOR DE EIXO HORIZONTAL DE 300 KG. AF_08/2019</v>
          </cell>
          <cell r="C9538" t="str">
            <v>M3</v>
          </cell>
          <cell r="D9538">
            <v>3946.39</v>
          </cell>
          <cell r="E9538">
            <v>63.11</v>
          </cell>
          <cell r="F9538">
            <v>4009.5</v>
          </cell>
        </row>
        <row r="9539">
          <cell r="A9539">
            <v>87362</v>
          </cell>
          <cell r="B9539" t="str">
            <v>ARGAMASSA TRAÇO 1:3 (EM VOLUME DE CIMENTO E AREIA GROSSA ÚMIDA) COM ADIÇÃO DE EMULSÃO POLIMÉRICA PARA CHAPISCO ROLADO, PREPARO MECÂNICO COM MISTURADOR DE EIXO HORIZONTAL DE 600 KG. AF_08/2019</v>
          </cell>
          <cell r="C9539" t="str">
            <v>M3</v>
          </cell>
          <cell r="D9539">
            <v>3966.98</v>
          </cell>
          <cell r="E9539">
            <v>46.24</v>
          </cell>
          <cell r="F9539">
            <v>4013.22</v>
          </cell>
        </row>
        <row r="9540">
          <cell r="A9540">
            <v>87372</v>
          </cell>
          <cell r="B9540" t="str">
            <v>ARGAMASSA TRAÇO 1:3 (EM VOLUME DE CIMENTO E AREIA MÉDIA ÚMIDA) PARA CONTRAPISO, PREPARO MANUAL. AF_08/2019</v>
          </cell>
          <cell r="C9540" t="str">
            <v>M3</v>
          </cell>
          <cell r="D9540">
            <v>592.65</v>
          </cell>
          <cell r="E9540">
            <v>174.97</v>
          </cell>
          <cell r="F9540">
            <v>767.62</v>
          </cell>
        </row>
        <row r="9541">
          <cell r="A9541">
            <v>87377</v>
          </cell>
          <cell r="B9541" t="str">
            <v>ARGAMASSA TRAÇO 1:3 (EM VOLUME DE CIMENTO E AREIA GROSSA ÚMIDA) PARA CHAPISCO CONVENCIONAL, PREPARO MANUAL. AF_08/2019</v>
          </cell>
          <cell r="C9541" t="str">
            <v>M3</v>
          </cell>
          <cell r="D9541">
            <v>463.3</v>
          </cell>
          <cell r="E9541">
            <v>165.51</v>
          </cell>
          <cell r="F9541">
            <v>628.80999999999995</v>
          </cell>
        </row>
        <row r="9542">
          <cell r="A9542">
            <v>87380</v>
          </cell>
          <cell r="B9542" t="str">
            <v>ARGAMASSA TRAÇO 1:3 (EM VOLUME DE CIMENTO E AREIA GROSSA ÚMIDA) COM ADIÇÃO DE EMULSÃO POLIMÉRICA PARA CHAPISCO ROLADO, PREPARO MANUAL. AF_08/2019</v>
          </cell>
          <cell r="C9542" t="str">
            <v>M3</v>
          </cell>
          <cell r="D9542">
            <v>4046.25</v>
          </cell>
          <cell r="E9542">
            <v>163.25</v>
          </cell>
          <cell r="F9542">
            <v>4209.5</v>
          </cell>
        </row>
        <row r="9543">
          <cell r="A9543">
            <v>88628</v>
          </cell>
          <cell r="B9543" t="str">
            <v>ARGAMASSA TRAÇO 1:3 (EM VOLUME DE CIMENTO E AREIA MÉDIA ÚMIDA), PREPARO MECÂNICO COM BETONEIRA 400 L. AF_08/2019</v>
          </cell>
          <cell r="C9543" t="str">
            <v>M3</v>
          </cell>
          <cell r="D9543">
            <v>456.33</v>
          </cell>
          <cell r="E9543">
            <v>52.38</v>
          </cell>
          <cell r="F9543">
            <v>508.71</v>
          </cell>
        </row>
        <row r="9544">
          <cell r="A9544" t="str">
            <v>AUX2425</v>
          </cell>
          <cell r="B9544" t="str">
            <v>ARGAMASSA CIMENTO E AREIA TRAÇO T-1 (1:3) - 1 SACO CIMENTO 50KG / 3 PADIOLAS AREIA DIM. 0.35 X 0.45 X 0.23 M - CONFECÇÃO MECÂNICA E TRANSPORTE</v>
          </cell>
          <cell r="C9544" t="str">
            <v>M3</v>
          </cell>
          <cell r="D9544">
            <v>441.03</v>
          </cell>
          <cell r="E9544">
            <v>60.08</v>
          </cell>
          <cell r="F9544">
            <v>501.11</v>
          </cell>
        </row>
        <row r="9545">
          <cell r="A9545">
            <v>88629</v>
          </cell>
          <cell r="B9545" t="str">
            <v>ARGAMASSA TRAÇO 1:3 (EM VOLUME DE CIMENTO E AREIA MÉDIA ÚMIDA), PREPARO MANUAL. AF_08/2019</v>
          </cell>
          <cell r="C9545" t="str">
            <v>M3</v>
          </cell>
          <cell r="D9545">
            <v>496.89</v>
          </cell>
          <cell r="E9545">
            <v>128.71</v>
          </cell>
          <cell r="F9545">
            <v>625.6</v>
          </cell>
        </row>
        <row r="9546">
          <cell r="A9546">
            <v>87301</v>
          </cell>
          <cell r="B9546" t="str">
            <v>ARGAMASSA TRAÇO 1:4 (EM VOLUME DE CIMENTO E AREIA MÉDIA ÚMIDA) PARA CONTRAPISO, PREPARO MECÂNICO COM BETONEIRA 400 L. AF_08/2019</v>
          </cell>
          <cell r="C9546" t="str">
            <v>M3</v>
          </cell>
          <cell r="D9546">
            <v>475.19</v>
          </cell>
          <cell r="E9546">
            <v>74.3</v>
          </cell>
          <cell r="F9546">
            <v>549.49</v>
          </cell>
        </row>
        <row r="9547">
          <cell r="A9547">
            <v>87302</v>
          </cell>
          <cell r="B9547" t="str">
            <v>ARGAMASSA TRAÇO 1:4 (EM VOLUME DE CIMENTO E AREIA MÉDIA ÚMIDA) PARA CONTRAPISO, PREPARO MECÂNICO COM BETONEIRA 600 L. AF_08/2019</v>
          </cell>
          <cell r="C9547" t="str">
            <v>M3</v>
          </cell>
          <cell r="D9547">
            <v>476.86</v>
          </cell>
          <cell r="E9547">
            <v>63.02</v>
          </cell>
          <cell r="F9547">
            <v>539.88</v>
          </cell>
        </row>
        <row r="9548">
          <cell r="A9548">
            <v>87316</v>
          </cell>
          <cell r="B9548" t="str">
            <v>ARGAMASSA TRAÇO 1:4 (EM VOLUME DE CIMENTO E AREIA GROSSA ÚMIDA) PARA CHAPISCO CONVENCIONAL, PREPARO MECÂNICO COM BETONEIRA 400 L. AF_08/2019</v>
          </cell>
          <cell r="C9548" t="str">
            <v>M3</v>
          </cell>
          <cell r="D9548">
            <v>363.88</v>
          </cell>
          <cell r="E9548">
            <v>71.08</v>
          </cell>
          <cell r="F9548">
            <v>434.96</v>
          </cell>
        </row>
        <row r="9549">
          <cell r="A9549">
            <v>87317</v>
          </cell>
          <cell r="B9549" t="str">
            <v>ARGAMASSA TRAÇO 1:4 (EM VOLUME DE CIMENTO E AREIA GROSSA ÚMIDA) PARA CHAPISCO CONVENCIONAL, PREPARO MECÂNICO COM BETONEIRA 600 L. AF_08/2019</v>
          </cell>
          <cell r="C9549" t="str">
            <v>M3</v>
          </cell>
          <cell r="D9549">
            <v>363</v>
          </cell>
          <cell r="E9549">
            <v>56.63</v>
          </cell>
          <cell r="F9549">
            <v>419.63</v>
          </cell>
        </row>
        <row r="9550">
          <cell r="A9550">
            <v>87325</v>
          </cell>
          <cell r="B9550" t="str">
            <v>ARGAMASSA TRAÇO 1:4 (EM VOLUME DE CIMENTO E AREIA GROSSA ÚMIDA) COM ADIÇÃO DE EMULSÃO POLIMÉRICA PARA CHAPISCO ROLADO, PREPARO MECÂNICO COM BETONEIRA 400 L. AF_08/2019</v>
          </cell>
          <cell r="C9550" t="str">
            <v>M3</v>
          </cell>
          <cell r="D9550">
            <v>3950.78</v>
          </cell>
          <cell r="E9550">
            <v>71.84</v>
          </cell>
          <cell r="F9550">
            <v>4022.62</v>
          </cell>
        </row>
        <row r="9551">
          <cell r="A9551">
            <v>87326</v>
          </cell>
          <cell r="B9551" t="str">
            <v>ARGAMASSA TRAÇO 1:4 (EM VOLUME DE CIMENTO E AREIA GROSSA ÚMIDA) COM ADIÇÃO DE EMULSÃO POLIMÉRICA PARA CHAPISCO ROLADO, PREPARO MECÂNICO COM BETONEIRA 600 L. AF_08/2019</v>
          </cell>
          <cell r="C9551" t="str">
            <v>M3</v>
          </cell>
          <cell r="D9551">
            <v>3983.58</v>
          </cell>
          <cell r="E9551">
            <v>52.19</v>
          </cell>
          <cell r="F9551">
            <v>4035.77</v>
          </cell>
        </row>
        <row r="9552">
          <cell r="A9552">
            <v>87342</v>
          </cell>
          <cell r="B9552" t="str">
            <v>ARGAMASSA TRAÇO 1:4 (EM VOLUME DE CIMENTO E AREIA MÉDIA ÚMIDA) PARA CONTRAPISO, PREPARO MECÂNICO COM MISTURADOR DE EIXO HORIZONTAL DE 160 KG. AF_08/2019</v>
          </cell>
          <cell r="C9552" t="str">
            <v>M3</v>
          </cell>
          <cell r="D9552">
            <v>492.62</v>
          </cell>
          <cell r="E9552">
            <v>127.92</v>
          </cell>
          <cell r="F9552">
            <v>620.54</v>
          </cell>
        </row>
        <row r="9553">
          <cell r="A9553">
            <v>87343</v>
          </cell>
          <cell r="B9553" t="str">
            <v>ARGAMASSA TRAÇO 1:4 (EM VOLUME DE CIMENTO E AREIA MÉDIA ÚMIDA) PARA CONTRAPISO, PREPARO MECÂNICO COM MISTURADOR DE EIXO HORIZONTAL DE 300 KG. AF_08/2019</v>
          </cell>
          <cell r="C9553" t="str">
            <v>M3</v>
          </cell>
          <cell r="D9553">
            <v>471.34</v>
          </cell>
          <cell r="E9553">
            <v>79.349999999999994</v>
          </cell>
          <cell r="F9553">
            <v>550.69000000000005</v>
          </cell>
        </row>
        <row r="9554">
          <cell r="A9554">
            <v>87344</v>
          </cell>
          <cell r="B9554" t="str">
            <v>ARGAMASSA TRAÇO 1:4 (EM VOLUME DE CIMENTO E AREIA MÉDIA ÚMIDA) PARA CONTRAPISO, PREPARO MECÂNICO COM MISTURADOR DE EIXO HORIZONTAL DE 600 KG. AF_08/2019</v>
          </cell>
          <cell r="C9554" t="str">
            <v>M3</v>
          </cell>
          <cell r="D9554">
            <v>461.46</v>
          </cell>
          <cell r="E9554">
            <v>51.28</v>
          </cell>
          <cell r="F9554">
            <v>512.74</v>
          </cell>
        </row>
        <row r="9555">
          <cell r="A9555">
            <v>87355</v>
          </cell>
          <cell r="B9555" t="str">
            <v>ARGAMASSA TRAÇO 1:4 (EM VOLUME DE CIMENTO E AREIA GROSSA ÚMIDA) PARA CHAPISCO CONVENCIONAL, PREPARO MECÂNICO COM MISTURADOR DE EIXO HORIZONTAL DE 160 KG. AF_08/2019</v>
          </cell>
          <cell r="C9555" t="str">
            <v>M3</v>
          </cell>
          <cell r="D9555">
            <v>372.81</v>
          </cell>
          <cell r="E9555">
            <v>100.35</v>
          </cell>
          <cell r="F9555">
            <v>473.16</v>
          </cell>
        </row>
        <row r="9556">
          <cell r="A9556">
            <v>87356</v>
          </cell>
          <cell r="B9556" t="str">
            <v>ARGAMASSA TRAÇO 1:4 (EM VOLUME DE CIMENTO E AREIA GROSSA ÚMIDA) PARA CHAPISCO CONVENCIONAL, PREPARO MECÂNICO COM MISTURADOR DE EIXO HORIZONTAL DE 300 KG. AF_08/2019</v>
          </cell>
          <cell r="C9556" t="str">
            <v>M3</v>
          </cell>
          <cell r="D9556">
            <v>357.53</v>
          </cell>
          <cell r="E9556">
            <v>64.03</v>
          </cell>
          <cell r="F9556">
            <v>421.56</v>
          </cell>
        </row>
        <row r="9557">
          <cell r="A9557">
            <v>87357</v>
          </cell>
          <cell r="B9557" t="str">
            <v>ARGAMASSA TRAÇO 1:4 (EM VOLUME DE CIMENTO E AREIA GROSSA ÚMIDA) PARA CHAPISCO CONVENCIONAL, PREPARO MECÂNICO COM MISTURADOR DE EIXO HORIZONTAL DE 600 KG. AF_08/2019</v>
          </cell>
          <cell r="C9557" t="str">
            <v>M3</v>
          </cell>
          <cell r="D9557">
            <v>350.68</v>
          </cell>
          <cell r="E9557">
            <v>46.55</v>
          </cell>
          <cell r="F9557">
            <v>397.23</v>
          </cell>
        </row>
        <row r="9558">
          <cell r="A9558">
            <v>87363</v>
          </cell>
          <cell r="B9558" t="str">
            <v>ARGAMASSA TRAÇO 1:4 (EM VOLUME DE CIMENTO E AREIA GROSSA ÚMIDA) COM ADIÇÃO DE EMULSÃO POLIMÉRICA PARA CHAPISCO ROLADO, PREPARO MECÂNICO COM MISTURADOR DE EIXO HORIZONTAL DE 300 KG. AF_08/2019</v>
          </cell>
          <cell r="C9558" t="str">
            <v>M3</v>
          </cell>
          <cell r="D9558">
            <v>3893.08</v>
          </cell>
          <cell r="E9558">
            <v>89.77</v>
          </cell>
          <cell r="F9558">
            <v>3982.85</v>
          </cell>
        </row>
        <row r="9559">
          <cell r="A9559">
            <v>87364</v>
          </cell>
          <cell r="B9559" t="str">
            <v>ARGAMASSA TRAÇO 1:4 (EM VOLUME DE CIMENTO E AREIA GROSSA ÚMIDA) COM ADIÇÃO DE EMULSÃO POLIMÉRICA PARA CHAPISCO ROLADO, PREPARO MECÂNICO COM MISTURADOR DE EIXO HORIZONTAL DE 600 KG. AF_08/2019</v>
          </cell>
          <cell r="C9559" t="str">
            <v>M3</v>
          </cell>
          <cell r="D9559">
            <v>3913.49</v>
          </cell>
          <cell r="E9559">
            <v>48.53</v>
          </cell>
          <cell r="F9559">
            <v>3962.02</v>
          </cell>
        </row>
        <row r="9560">
          <cell r="A9560">
            <v>87373</v>
          </cell>
          <cell r="B9560" t="str">
            <v>ARGAMASSA TRAÇO 1:4 (EM VOLUME DE CIMENTO E AREIA MÉDIA ÚMIDA) PARA CONTRAPISO, PREPARO MANUAL. AF_08/2019</v>
          </cell>
          <cell r="C9560" t="str">
            <v>M3</v>
          </cell>
          <cell r="D9560">
            <v>520.16999999999996</v>
          </cell>
          <cell r="E9560">
            <v>165.51</v>
          </cell>
          <cell r="F9560">
            <v>685.68</v>
          </cell>
        </row>
        <row r="9561">
          <cell r="A9561">
            <v>87378</v>
          </cell>
          <cell r="B9561" t="str">
            <v>ARGAMASSA TRAÇO 1:4 (EM VOLUME DE CIMENTO E AREIA GROSSA ÚMIDA) PARA CHAPISCO CONVENCIONAL, PREPARO MANUAL. AF_08/2019</v>
          </cell>
          <cell r="C9561" t="str">
            <v>M3</v>
          </cell>
          <cell r="D9561">
            <v>409.11</v>
          </cell>
          <cell r="E9561">
            <v>160.11000000000001</v>
          </cell>
          <cell r="F9561">
            <v>569.22</v>
          </cell>
        </row>
        <row r="9562">
          <cell r="A9562">
            <v>87381</v>
          </cell>
          <cell r="B9562" t="str">
            <v>ARGAMASSA TRAÇO 1:4 (EM VOLUME DE CIMENTO E AREIA GROSSA ÚMIDA) COM ADIÇÃO DE EMULSÃO POLIMÉRICA PARA CHAPISCO ROLADO, PREPARO MANUAL. AF_08/2019</v>
          </cell>
          <cell r="C9562" t="str">
            <v>M3</v>
          </cell>
          <cell r="D9562">
            <v>3990.85</v>
          </cell>
          <cell r="E9562">
            <v>157.85</v>
          </cell>
          <cell r="F9562">
            <v>4148.7</v>
          </cell>
        </row>
        <row r="9563">
          <cell r="A9563">
            <v>88630</v>
          </cell>
          <cell r="B9563" t="str">
            <v>ARGAMASSA TRAÇO 1:4 (CIMENTO E AREIA MÉDIA), PREPARO MECÂNICO COM BETONEIRA 400 L. AF_08/2014</v>
          </cell>
          <cell r="C9563" t="str">
            <v>M3</v>
          </cell>
          <cell r="D9563">
            <v>379.7</v>
          </cell>
          <cell r="E9563">
            <v>51.46</v>
          </cell>
          <cell r="F9563">
            <v>431.16</v>
          </cell>
        </row>
        <row r="9564">
          <cell r="A9564">
            <v>88631</v>
          </cell>
          <cell r="B9564" t="str">
            <v>ARGAMASSA TRAÇO 1:4 (EM VOLUME DE CIMENTO E AREIA MÉDIA ÚMIDA), PREPARO MANUAL. AF_08/2019</v>
          </cell>
          <cell r="C9564" t="str">
            <v>M3</v>
          </cell>
          <cell r="D9564">
            <v>436.26</v>
          </cell>
          <cell r="E9564">
            <v>124.51</v>
          </cell>
          <cell r="F9564">
            <v>560.77</v>
          </cell>
        </row>
        <row r="9565">
          <cell r="A9565">
            <v>87302</v>
          </cell>
          <cell r="B9565" t="str">
            <v>ARGAMASSA TRAÇO 1:4 (EM VOLUME DE CIMENTO E AREIA MÉDIA ÚMIDA) PARA CONTRAPISO, PREPARO MECÂNICO COM BETONEIRA 600 L. AF_08/2019</v>
          </cell>
          <cell r="C9565" t="str">
            <v>M3</v>
          </cell>
          <cell r="D9565">
            <v>476.86</v>
          </cell>
          <cell r="E9565">
            <v>63.02</v>
          </cell>
          <cell r="F9565">
            <v>539.88</v>
          </cell>
        </row>
        <row r="9566">
          <cell r="A9566">
            <v>87304</v>
          </cell>
          <cell r="B9566" t="str">
            <v>ARGAMASSA TRAÇO 1:5 (EM VOLUME DE CIMENTO E AREIA MÉDIA ÚMIDA) PARA CONTRAPISO, PREPARO MECÂNICO COM BETONEIRA 400 L. AF_08/2019</v>
          </cell>
          <cell r="C9566" t="str">
            <v>M3</v>
          </cell>
          <cell r="D9566">
            <v>427.15</v>
          </cell>
          <cell r="E9566">
            <v>67.400000000000006</v>
          </cell>
          <cell r="F9566">
            <v>494.55</v>
          </cell>
        </row>
        <row r="9567">
          <cell r="A9567">
            <v>87305</v>
          </cell>
          <cell r="B9567" t="str">
            <v>ARGAMASSA TRAÇO 1:5 (EM VOLUME DE CIMENTO E AREIA MÉDIA ÚMIDA) PARA CONTRAPISO, PREPARO MECÂNICO COM BETONEIRA 600 L. AF_08/2019</v>
          </cell>
          <cell r="C9567" t="str">
            <v>M3</v>
          </cell>
          <cell r="D9567">
            <v>431.53</v>
          </cell>
          <cell r="E9567">
            <v>65.31</v>
          </cell>
          <cell r="F9567">
            <v>496.84</v>
          </cell>
        </row>
        <row r="9568">
          <cell r="A9568">
            <v>87308</v>
          </cell>
          <cell r="B9568" t="str">
            <v>ARGAMASSA TRAÇO 1:6 (EM VOLUME DE CIMENTO E AREIA MÉDIA ÚMIDA) PARA CONTRAPISO, PREPARO MECÂNICO COM BETONEIRA 600 L. AF_08/2019</v>
          </cell>
          <cell r="C9568" t="str">
            <v>M3</v>
          </cell>
          <cell r="D9568">
            <v>395.98</v>
          </cell>
          <cell r="E9568">
            <v>64.87</v>
          </cell>
          <cell r="F9568">
            <v>460.85</v>
          </cell>
        </row>
        <row r="9569">
          <cell r="A9569">
            <v>87310</v>
          </cell>
          <cell r="B9569" t="str">
            <v>ARGAMASSA TRAÇO 1:5 (EM VOLUME DE CIMENTO E AREIA GROSSA ÚMIDA) PARA CHAPISCO CONVENCIONAL, PREPARO MECÂNICO COM BETONEIRA 400 L. AF_08/2019</v>
          </cell>
          <cell r="C9569" t="str">
            <v>M3</v>
          </cell>
          <cell r="D9569">
            <v>327.89</v>
          </cell>
          <cell r="E9569">
            <v>65.86</v>
          </cell>
          <cell r="F9569">
            <v>393.75</v>
          </cell>
        </row>
        <row r="9570">
          <cell r="A9570">
            <v>87311</v>
          </cell>
          <cell r="B9570" t="str">
            <v>ARGAMASSA TRAÇO 1:5 (EM VOLUME DE CIMENTO E AREIA GROSSA ÚMIDA) PARA CHAPISCO CONVENCIONAL, PREPARO MECÂNICO COM BETONEIRA 600 L. AF_08/2019</v>
          </cell>
          <cell r="C9570" t="str">
            <v>M3</v>
          </cell>
          <cell r="D9570">
            <v>327.39999999999998</v>
          </cell>
          <cell r="E9570">
            <v>56.32</v>
          </cell>
          <cell r="F9570">
            <v>383.72</v>
          </cell>
        </row>
        <row r="9571">
          <cell r="A9571">
            <v>87319</v>
          </cell>
          <cell r="B9571" t="str">
            <v>ARGAMASSA TRAÇO 1:5 (EM VOLUME DE CIMENTO E AREIA GROSSA ÚMIDA) COM ADIÇÃO DE EMULSÃO POLIMÉRICA PARA CHAPISCO ROLADO, PREPARO MECÂNICO COM BETONEIRA 400 L. AF_08/2019</v>
          </cell>
          <cell r="C9571" t="str">
            <v>M3</v>
          </cell>
          <cell r="D9571">
            <v>3931.9</v>
          </cell>
          <cell r="E9571">
            <v>66.180000000000007</v>
          </cell>
          <cell r="F9571">
            <v>3998.08</v>
          </cell>
        </row>
        <row r="9572">
          <cell r="A9572">
            <v>87320</v>
          </cell>
          <cell r="B9572" t="str">
            <v>ARGAMASSA TRAÇO 1:5 (EM VOLUME DE CIMENTO E AREIA GROSSA ÚMIDA) COM ADIÇÃO DE EMULSÃO POLIMÉRICA PARA CHAPISCO ROLADO, PREPARO MECÂNICO COM BETONEIRA 600 L. AF_08/2019</v>
          </cell>
          <cell r="C9572" t="str">
            <v>M3</v>
          </cell>
          <cell r="D9572">
            <v>3947.81</v>
          </cell>
          <cell r="E9572">
            <v>57.23</v>
          </cell>
          <cell r="F9572">
            <v>4005.04</v>
          </cell>
        </row>
        <row r="9573">
          <cell r="A9573">
            <v>87345</v>
          </cell>
          <cell r="B9573" t="str">
            <v>ARGAMASSA TRAÇO 1:5 (EM VOLUME DE CIMENTO E AREIA MÉDIA ÚMIDA) PARA CONTRAPISO, PREPARO MECÂNICO COM MISTURADOR DE EIXO HORIZONTAL DE 160 KG. AF_08/2019</v>
          </cell>
          <cell r="C9573" t="str">
            <v>M3</v>
          </cell>
          <cell r="D9573">
            <v>440.54</v>
          </cell>
          <cell r="E9573">
            <v>113.97</v>
          </cell>
          <cell r="F9573">
            <v>554.51</v>
          </cell>
        </row>
        <row r="9574">
          <cell r="A9574">
            <v>87346</v>
          </cell>
          <cell r="B9574" t="str">
            <v>ARGAMASSA TRAÇO 1:5 (EM VOLUME DE CIMENTO E AREIA MÉDIA ÚMIDA) PARA CONTRAPISO, PREPARO MECÂNICO COM MISTURADOR DE EIXO HORIZONTAL DE 300 KG. AF_08/2019</v>
          </cell>
          <cell r="C9574" t="str">
            <v>M3</v>
          </cell>
          <cell r="D9574">
            <v>423.43</v>
          </cell>
          <cell r="E9574">
            <v>73.38</v>
          </cell>
          <cell r="F9574">
            <v>496.81</v>
          </cell>
        </row>
        <row r="9575">
          <cell r="A9575">
            <v>87347</v>
          </cell>
          <cell r="B9575" t="str">
            <v>ARGAMASSA TRAÇO 1:5 (EM VOLUME DE CIMENTO E AREIA MÉDIA ÚMIDA) PARA CONTRAPISO, PREPARO MECÂNICO COM MISTURADOR DE EIXO HORIZONTAL DE 600 KG. AF_08/2019</v>
          </cell>
          <cell r="C9575" t="str">
            <v>M3</v>
          </cell>
          <cell r="D9575">
            <v>415.13</v>
          </cell>
          <cell r="E9575">
            <v>51.59</v>
          </cell>
          <cell r="F9575">
            <v>466.72</v>
          </cell>
        </row>
        <row r="9576">
          <cell r="A9576">
            <v>87350</v>
          </cell>
          <cell r="B9576" t="str">
            <v>ARGAMASSA TRAÇO 1:5 (EM VOLUME DE CIMENTO E AREIA GROSSA ÚMIDA) PARA CHAPISCO CONVENCIONAL, PREPARO MECÂNICO COM MISTURADOR DE EIXO HORIZONTAL DE 300 KG. AF_08/2019</v>
          </cell>
          <cell r="C9576" t="str">
            <v>M3</v>
          </cell>
          <cell r="D9576">
            <v>340.6</v>
          </cell>
          <cell r="E9576">
            <v>98.2</v>
          </cell>
          <cell r="F9576">
            <v>438.8</v>
          </cell>
        </row>
        <row r="9577">
          <cell r="A9577">
            <v>87351</v>
          </cell>
          <cell r="B9577" t="str">
            <v>ARGAMASSA TRAÇO 1:5 (EM VOLUME DE CIMENTO E AREIA GROSSA ÚMIDA) PARA CHAPISCO CONVENCIONAL, PREPARO MECÂNICO COM MISTURADOR DE EIXO HORIZONTAL DE 600 KG. AF_08/2019</v>
          </cell>
          <cell r="C9577" t="str">
            <v>M3</v>
          </cell>
          <cell r="D9577">
            <v>318.17</v>
          </cell>
          <cell r="E9577">
            <v>50.23</v>
          </cell>
          <cell r="F9577">
            <v>368.4</v>
          </cell>
        </row>
        <row r="9578">
          <cell r="A9578">
            <v>87358</v>
          </cell>
          <cell r="B9578" t="str">
            <v>ARGAMASSA TRAÇO 1:5 (EM VOLUME DE CIMENTO E AREIA GROSSA ÚMIDA) COM ADIÇÃO DE EMULSÃO POLIMÉRICA PARA CHAPISCO ROLADO, PREPARO MECÂNICO COM MISTURADOR DE EIXO HORIZONTAL DE 300 KG. AF_08/2019</v>
          </cell>
          <cell r="C9578" t="str">
            <v>M3</v>
          </cell>
          <cell r="D9578">
            <v>3865.72</v>
          </cell>
          <cell r="E9578">
            <v>82.26</v>
          </cell>
          <cell r="F9578">
            <v>3947.98</v>
          </cell>
        </row>
        <row r="9579">
          <cell r="A9579">
            <v>87359</v>
          </cell>
          <cell r="B9579" t="str">
            <v>ARGAMASSA TRAÇO 1:5 (EM VOLUME DE CIMENTO E AREIA GROSSA ÚMIDA) COM ADIÇÃO DE EMULSÃO POLIMÉRICA PARA CHAPISCO ROLADO, PREPARO MECÂNICO COM MISTURADOR DE EIXO HORIZONTAL DE 600 KG. AF_08/2019</v>
          </cell>
          <cell r="C9579" t="str">
            <v>M3</v>
          </cell>
          <cell r="D9579">
            <v>3868.22</v>
          </cell>
          <cell r="E9579">
            <v>54.96</v>
          </cell>
          <cell r="F9579">
            <v>3923.18</v>
          </cell>
        </row>
        <row r="9580">
          <cell r="A9580">
            <v>87374</v>
          </cell>
          <cell r="B9580" t="str">
            <v>ARGAMASSA TRAÇO 1:5 (EM VOLUME DE CIMENTO E AREIA MÉDIA ÚMIDA) PARA CONTRAPISO, PREPARO MANUAL. AF_08/2019</v>
          </cell>
          <cell r="C9580" t="str">
            <v>M3</v>
          </cell>
          <cell r="D9580">
            <v>474.4</v>
          </cell>
          <cell r="E9580">
            <v>166.73</v>
          </cell>
          <cell r="F9580">
            <v>641.13</v>
          </cell>
        </row>
        <row r="9581">
          <cell r="A9581">
            <v>87376</v>
          </cell>
          <cell r="B9581" t="str">
            <v>ARGAMASSA TRAÇO 1:5 (EM VOLUME DE CIMENTO E AREIA GROSSA ÚMIDA) PARA CHAPISCO CONVENCIONAL, PREPARO MANUAL. AF_08/2019</v>
          </cell>
          <cell r="C9581" t="str">
            <v>M3</v>
          </cell>
          <cell r="D9581">
            <v>375.78</v>
          </cell>
          <cell r="E9581">
            <v>162.21</v>
          </cell>
          <cell r="F9581">
            <v>537.99</v>
          </cell>
        </row>
        <row r="9582">
          <cell r="A9582">
            <v>87379</v>
          </cell>
          <cell r="B9582" t="str">
            <v>ARGAMASSA TRAÇO 1:5 (EM VOLUME DE CIMENTO E AREIA GROSSA ÚMIDA) COM ADIÇÃO DE EMULSÃO POLIMÉRICA PARA CHAPISCO ROLADO, PREPARO MANUAL. AF_08/2019</v>
          </cell>
          <cell r="C9582" t="str">
            <v>M3</v>
          </cell>
          <cell r="D9582">
            <v>3957.04</v>
          </cell>
          <cell r="E9582">
            <v>159.94999999999999</v>
          </cell>
          <cell r="F9582">
            <v>4116.99</v>
          </cell>
        </row>
        <row r="9583">
          <cell r="A9583">
            <v>87283</v>
          </cell>
          <cell r="B9583" t="str">
            <v>ARGAMASSA TRAÇO 1:6 (EM VOLUME DE CIMENTO E AREIA MÉDIA ÚMIDA) COM ADIÇÃO DE PLASTIFICANTE PARA EMBOÇO/MASSA ÚNICA/ASSENTAMENTO DE ALVENARIA DE VEDAÇÃO, PREPARO MECÂNICO COM BETONEIRA 400 L. AF_08/2019</v>
          </cell>
          <cell r="C9583" t="str">
            <v>M3</v>
          </cell>
          <cell r="D9583">
            <v>341.88</v>
          </cell>
          <cell r="E9583">
            <v>66.33</v>
          </cell>
          <cell r="F9583">
            <v>408.21</v>
          </cell>
        </row>
        <row r="9584">
          <cell r="A9584">
            <v>87284</v>
          </cell>
          <cell r="B9584" t="str">
            <v>ARGAMASSA TRAÇO 1:6 (EM VOLUME DE CIMENTO E AREIA MÉDIA ÚMIDA) COM ADIÇÃO DE PLASTIFICANTE PARA EMBOÇO/MASSA ÚNICA/ASSENTAMENTO DE ALVENARIA DE VEDAÇÃO, PREPARO MECÂNICO COM BETONEIRA 600 L. AF_08/2019</v>
          </cell>
          <cell r="C9584" t="str">
            <v>M3</v>
          </cell>
          <cell r="D9584">
            <v>342.72</v>
          </cell>
          <cell r="E9584">
            <v>58.3</v>
          </cell>
          <cell r="F9584">
            <v>401.02</v>
          </cell>
        </row>
        <row r="9585">
          <cell r="A9585">
            <v>87307</v>
          </cell>
          <cell r="B9585" t="str">
            <v>ARGAMASSA TRAÇO 1:6 (EM VOLUME DE CIMENTO E AREIA MÉDIA ÚMIDA) PARA CONTRAPISO, PREPARO MECÂNICO COM BETONEIRA 400 L. AF_08/2019</v>
          </cell>
          <cell r="C9585" t="str">
            <v>M3</v>
          </cell>
          <cell r="D9585">
            <v>396.38</v>
          </cell>
          <cell r="E9585">
            <v>74.3</v>
          </cell>
          <cell r="F9585">
            <v>470.68</v>
          </cell>
        </row>
        <row r="9586">
          <cell r="A9586">
            <v>87329</v>
          </cell>
          <cell r="B9586" t="str">
            <v>ARGAMASSA TRAÇO 1:6 (EM VOLUME DE CIMENTO E AREIA MÉDIA ÚMIDA) COM ADIÇÃO DE PLASTIFICANTE PARA EMBOÇO/MASSA ÚNICA/ASSENTAMENTO DE ALVENARIA DE VEDAÇÃO, PREPARO MECÂNICO COM MISTURADOR DE EIXO HORIZONTAL DE 300 KG. AF_08/2019</v>
          </cell>
          <cell r="C9586" t="str">
            <v>M3</v>
          </cell>
          <cell r="D9586">
            <v>352.77</v>
          </cell>
          <cell r="E9586">
            <v>96.82</v>
          </cell>
          <cell r="F9586">
            <v>449.59</v>
          </cell>
        </row>
        <row r="9587">
          <cell r="A9587">
            <v>87330</v>
          </cell>
          <cell r="B9587" t="str">
            <v>ARGAMASSA TRAÇO 1:6 (EM VOLUME DE CIMENTO E AREIA MÉDIA ÚMIDA) COM ADIÇÃO DE PLASTIFICANTE PARA EMBOÇO/MASSA ÚNICA/ASSENTAMENTO DE ALVENARIA DE VEDAÇÃO, PREPARO MECÂNICO COM MISTURADOR DE EIXO HORIZONTAL DE 600 KG. AF_08/2019</v>
          </cell>
          <cell r="C9587" t="str">
            <v>M3</v>
          </cell>
          <cell r="D9587">
            <v>332.34</v>
          </cell>
          <cell r="E9587">
            <v>51.75</v>
          </cell>
          <cell r="F9587">
            <v>384.09</v>
          </cell>
        </row>
        <row r="9588">
          <cell r="A9588">
            <v>87348</v>
          </cell>
          <cell r="B9588" t="str">
            <v>ARGAMASSA TRAÇO 1:6 (EM VOLUME DE CIMENTO E AREIA MÉDIA ÚMIDA) PARA CONTRAPISO, PREPARO MECÂNICO COM MISTURADOR DE EIXO HORIZONTAL DE 160 KG. AF_08/2019</v>
          </cell>
          <cell r="C9588" t="str">
            <v>M3</v>
          </cell>
          <cell r="D9588">
            <v>402.49</v>
          </cell>
          <cell r="E9588">
            <v>102.64</v>
          </cell>
          <cell r="F9588">
            <v>505.13</v>
          </cell>
        </row>
        <row r="9589">
          <cell r="A9589">
            <v>87349</v>
          </cell>
          <cell r="B9589" t="str">
            <v>ARGAMASSA TRAÇO 1:6 (EM VOLUME DE CIMENTO E AREIA MÉDIA ÚMIDA) PARA CONTRAPISO, PREPARO MECÂNICO COM MISTURADOR DE EIXO HORIZONTAL DE 600 KG. AF_08/2019</v>
          </cell>
          <cell r="C9589" t="str">
            <v>M3</v>
          </cell>
          <cell r="D9589">
            <v>381.55</v>
          </cell>
          <cell r="E9589">
            <v>48.52</v>
          </cell>
          <cell r="F9589">
            <v>430.07</v>
          </cell>
        </row>
        <row r="9590">
          <cell r="A9590">
            <v>87366</v>
          </cell>
          <cell r="B9590" t="str">
            <v>ARGAMASSA TRAÇO 1:6 (EM VOLUME DE CIMENTO E AREIA MÉDIA ÚMIDA) COM ADIÇÃO DE PLASTIFICANTE PARA EMBOÇO/MASSA ÚNICA/ASSENTAMENTO DE ALVENARIA DE VEDAÇÃO, PREPARO MANUAL. AF_08/2019</v>
          </cell>
          <cell r="C9590" t="str">
            <v>M3</v>
          </cell>
          <cell r="D9590">
            <v>391.26</v>
          </cell>
          <cell r="E9590">
            <v>167.32</v>
          </cell>
          <cell r="F9590">
            <v>558.58000000000004</v>
          </cell>
        </row>
        <row r="9591">
          <cell r="A9591">
            <v>87367</v>
          </cell>
          <cell r="B9591" t="str">
            <v>ARGAMASSA TRAÇO 1:1:6 (EM VOLUME DE CIMENTO, CAL E AREIA MÉDIA ÚMIDA) PARA EMBOÇO/MASSA ÚNICA/ASSENTAMENTO DE ALVENARIA DE VEDAÇÃO, PREPARO MANUAL. AF_08/2019</v>
          </cell>
          <cell r="C9591" t="str">
            <v>M3</v>
          </cell>
          <cell r="D9591">
            <v>451.9</v>
          </cell>
          <cell r="E9591">
            <v>168.67</v>
          </cell>
          <cell r="F9591">
            <v>620.57000000000005</v>
          </cell>
        </row>
        <row r="9592">
          <cell r="A9592">
            <v>87375</v>
          </cell>
          <cell r="B9592" t="str">
            <v>ARGAMASSA TRAÇO 1:6 (EM VOLUME DE CIMENTO E AREIA MÉDIA ÚMIDA) PARA CONTRAPISO, PREPARO MANUAL. AF_08/2019</v>
          </cell>
          <cell r="C9592" t="str">
            <v>M3</v>
          </cell>
          <cell r="D9592">
            <v>443.18</v>
          </cell>
          <cell r="E9592">
            <v>169.87</v>
          </cell>
          <cell r="F9592">
            <v>613.04999999999995</v>
          </cell>
        </row>
        <row r="9593">
          <cell r="A9593">
            <v>87280</v>
          </cell>
          <cell r="B9593" t="str">
            <v>ARGAMASSA TRAÇO 1:7 (EM VOLUME DE CIMENTO E AREIA MÉDIA ÚMIDA) COM ADIÇÃO DE PLASTIFICANTE PARA EMBOÇO/MASSA ÚNICA/ASSENTAMENTO DE ALVENARIA DE VEDAÇÃO, PREPARO MECÂNICO COM BETONEIRA 400 L. AF_08/2019</v>
          </cell>
          <cell r="C9593" t="str">
            <v>M3</v>
          </cell>
          <cell r="D9593">
            <v>321.08999999999997</v>
          </cell>
          <cell r="E9593">
            <v>73.84</v>
          </cell>
          <cell r="F9593">
            <v>394.93</v>
          </cell>
        </row>
        <row r="9594">
          <cell r="A9594">
            <v>87281</v>
          </cell>
          <cell r="B9594" t="str">
            <v>ARGAMASSA TRAÇO 1:7 (EM VOLUME DE CIMENTO E AREIA MÉDIA ÚMIDA) COM ADIÇÃO DE PLASTIFICANTE PARA EMBOÇO/MASSA ÚNICA/ASSENTAMENTO DE ALVENARIA DE VEDAÇÃO, PREPARO MECÂNICO COM BETONEIRA 600 L. AF_08/2019</v>
          </cell>
          <cell r="C9594" t="str">
            <v>M3</v>
          </cell>
          <cell r="D9594">
            <v>323.29000000000002</v>
          </cell>
          <cell r="E9594">
            <v>65.02</v>
          </cell>
          <cell r="F9594">
            <v>388.31</v>
          </cell>
        </row>
        <row r="9595">
          <cell r="A9595">
            <v>87327</v>
          </cell>
          <cell r="B9595" t="str">
            <v>ARGAMASSA TRAÇO 1:7 (EM VOLUME DE CIMENTO E AREIA MÉDIA ÚMIDA) COM ADIÇÃO DE PLASTIFICANTE PARA EMBOÇO/MASSA ÚNICA/ASSENTAMENTO DE ALVENARIA DE VEDAÇÃO, PREPARO MECÂNICO COM MISTURADOR DE EIXO HORIZONTAL DE 300 KG. AF_08/2019</v>
          </cell>
          <cell r="C9595" t="str">
            <v>M3</v>
          </cell>
          <cell r="D9595">
            <v>327.97</v>
          </cell>
          <cell r="E9595">
            <v>89.46</v>
          </cell>
          <cell r="F9595">
            <v>417.43</v>
          </cell>
        </row>
        <row r="9596">
          <cell r="A9596">
            <v>87328</v>
          </cell>
          <cell r="B9596" t="str">
            <v>ARGAMASSA TRAÇO 1:7 (EM VOLUME DE CIMENTO E AREIA MÉDIA ÚMIDA) COM ADIÇÃO DE PLASTIFICANTE PARA EMBOÇO/MASSA ÚNICA/ASSENTAMENTO DE ALVENARIA DE VEDAÇÃO, PREPARO MECÂNICO COM MISTURADOR DE EIXO HORIZONTAL DE 600 KG. AF_08/2019</v>
          </cell>
          <cell r="C9596" t="str">
            <v>M3</v>
          </cell>
          <cell r="D9596">
            <v>310.24</v>
          </cell>
          <cell r="E9596">
            <v>49.45</v>
          </cell>
          <cell r="F9596">
            <v>359.69</v>
          </cell>
        </row>
        <row r="9597">
          <cell r="A9597">
            <v>87365</v>
          </cell>
          <cell r="B9597" t="str">
            <v>ARGAMASSA TRAÇO 1:7 (EM VOLUME DE CIMENTO E AREIA MÉDIA ÚMIDA) COM ADIÇÃO DE PLASTIFICANTE PARA EMBOÇO/MASSA ÚNICA/ASSENTAMENTO DE ALVENARIA DE VEDAÇÃO, PREPARO MANUAL. AF_08/2019</v>
          </cell>
          <cell r="C9597" t="str">
            <v>M3</v>
          </cell>
          <cell r="D9597">
            <v>367.14</v>
          </cell>
          <cell r="E9597">
            <v>162.21</v>
          </cell>
          <cell r="F9597">
            <v>529.35</v>
          </cell>
        </row>
        <row r="9598">
          <cell r="A9598"/>
          <cell r="B9598" t="str">
            <v>CIMENTO, CAL E AGREGADO</v>
          </cell>
          <cell r="C9598"/>
          <cell r="D9598"/>
          <cell r="E9598"/>
          <cell r="F9598"/>
        </row>
        <row r="9599">
          <cell r="A9599">
            <v>100464</v>
          </cell>
          <cell r="B9599" t="str">
            <v>ARGAMASSA TRAÇO 1:0,5:4,5  (EM VOLUME DE CIMENTO, CAL E AREIA MÉDIA ÚMIDA), PREPARO MECÂNICO COM MISTURADOR DE EIXO HORIZONTAL DE 160 KG. AF_08/2019</v>
          </cell>
          <cell r="C9599" t="str">
            <v>M3</v>
          </cell>
          <cell r="D9599">
            <v>421.1</v>
          </cell>
          <cell r="E9599">
            <v>81.5</v>
          </cell>
          <cell r="F9599">
            <v>502.6</v>
          </cell>
        </row>
        <row r="9600">
          <cell r="A9600">
            <v>100465</v>
          </cell>
          <cell r="B9600" t="str">
            <v>ARGAMASSA TRAÇO 1:0,5:4,5  (EM VOLUME DE CIMENTO, CAL E AREIA MÉDIA ÚMIDA), PREPARO MECÂNICO COM MISTURADOR DE EIXO HORIZONTAL DE 300 KG. AF_08/2019</v>
          </cell>
          <cell r="C9600" t="str">
            <v>M3</v>
          </cell>
          <cell r="D9600">
            <v>410.36</v>
          </cell>
          <cell r="E9600">
            <v>53.76</v>
          </cell>
          <cell r="F9600">
            <v>464.12</v>
          </cell>
        </row>
        <row r="9601">
          <cell r="A9601">
            <v>100466</v>
          </cell>
          <cell r="B9601" t="str">
            <v>ARGAMASSA TRAÇO 1:0,5:4,5  (EM VOLUME DE CIMENTO, CAL E AREIA MÉDIA ÚMIDA), PREPARO MECÂNICO COM MISTURADOR DE EIXO HORIZONTAL DE 600 KG. AF_08/2019</v>
          </cell>
          <cell r="C9601" t="str">
            <v>M3</v>
          </cell>
          <cell r="D9601">
            <v>405.82</v>
          </cell>
          <cell r="E9601">
            <v>39.94</v>
          </cell>
          <cell r="F9601">
            <v>445.76</v>
          </cell>
        </row>
        <row r="9602">
          <cell r="A9602">
            <v>100487</v>
          </cell>
          <cell r="B9602" t="str">
            <v>ARGAMASSA TRAÇO 1:2:9 (EM VOLUME DE CIMENTO, CAL E AREIA MÉDIA ÚMIDA) PARA EMBOÇO/MASSA ÚNICA/ASSENTAMENTO DE ALVENARIA DE VEDAÇÃO, PREPARO MECÂNICO COM MISTURADOR DE EIXO HORIZONTAL DE 600 KG. AF_08/2019</v>
          </cell>
          <cell r="C9602" t="str">
            <v>M3</v>
          </cell>
          <cell r="D9602">
            <v>360.72</v>
          </cell>
          <cell r="E9602">
            <v>52.05</v>
          </cell>
          <cell r="F9602">
            <v>412.77</v>
          </cell>
        </row>
        <row r="9603">
          <cell r="A9603">
            <v>100488</v>
          </cell>
          <cell r="B9603" t="str">
            <v>ARGAMASSA TRAÇO 1:0,5:4,5 (EM VOLUME DE CIMENTO, CAL E AREIA MÉDIA ÚMIDA), PREPARO MECÂNICO COM BETONEIRA 600 L. AF_08/2019</v>
          </cell>
          <cell r="C9603" t="str">
            <v>M3</v>
          </cell>
          <cell r="D9603">
            <v>418.1</v>
          </cell>
          <cell r="E9603">
            <v>49.7</v>
          </cell>
          <cell r="F9603">
            <v>467.8</v>
          </cell>
        </row>
        <row r="9604">
          <cell r="A9604">
            <v>87289</v>
          </cell>
          <cell r="B9604" t="str">
            <v>ARGAMASSA TRAÇO 1:1,5:7,5 (EM VOLUME DE CIMENTO, CAL E AREIA MÉDIA ÚMIDA) PARA EMBOÇO/MASSA ÚNICA/ASSENTAMENTO DE ALVENARIA DE VEDAÇÃO, PREPARO MECÂNICO COM BETONEIRA 400 L. AF_08/2019</v>
          </cell>
          <cell r="C9604" t="str">
            <v>M3</v>
          </cell>
          <cell r="D9604">
            <v>384.69</v>
          </cell>
          <cell r="E9604">
            <v>74.599999999999994</v>
          </cell>
          <cell r="F9604">
            <v>459.29</v>
          </cell>
        </row>
        <row r="9605">
          <cell r="A9605">
            <v>87290</v>
          </cell>
          <cell r="B9605" t="str">
            <v>ARGAMASSA TRAÇO 1:1,5:7,5 (EM VOLUME DE CIMENTO, CAL E AREIA MÉDIA ÚMIDA) PARA EMBOÇO/MASSA ÚNICA/ASSENTAMENTO DE ALVENARIA DE VEDAÇÃO, PREPARO MECÂNICO COM BETONEIRA 600 L. AF_08/2019</v>
          </cell>
          <cell r="C9605" t="str">
            <v>M3</v>
          </cell>
          <cell r="D9605">
            <v>385.86</v>
          </cell>
          <cell r="E9605">
            <v>63.65</v>
          </cell>
          <cell r="F9605">
            <v>449.51</v>
          </cell>
        </row>
        <row r="9606">
          <cell r="A9606">
            <v>87333</v>
          </cell>
          <cell r="B9606" t="str">
            <v>ARGAMASSA TRAÇO 1:1,5:7,5 (EM VOLUME DE CIMENTO, CAL E AREIA MÉDIA ÚMIDA) PARA EMBOÇO/MASSA ÚNICA/ASSENTAMENTO DE ALVENARIA DE VEDAÇÃO, PREPARO MECÂNICO COM MISTURADOR DE EIXO HORIZONTAL DE 300 KG. AF_08/2019</v>
          </cell>
          <cell r="C9606" t="str">
            <v>M3</v>
          </cell>
          <cell r="D9606">
            <v>382.99</v>
          </cell>
          <cell r="E9606">
            <v>82.11</v>
          </cell>
          <cell r="F9606">
            <v>465.1</v>
          </cell>
        </row>
        <row r="9607">
          <cell r="A9607">
            <v>87334</v>
          </cell>
          <cell r="B9607" t="str">
            <v>ARGAMASSA TRAÇO 1:1,5:7,5 (EM VOLUME DE CIMENTO, CAL E AREIA MÉDIA ÚMIDA) PARA EMBOÇO/MASSA ÚNICA/ASSENTAMENTO DE ALVENARIA DE VEDAÇÃO, PREPARO MECÂNICO COM MISTURADOR DE EIXO HORIZONTAL DE 600 KG. AF_08/2019</v>
          </cell>
          <cell r="C9607" t="str">
            <v>M3</v>
          </cell>
          <cell r="D9607">
            <v>372.28</v>
          </cell>
          <cell r="E9607">
            <v>56.34</v>
          </cell>
          <cell r="F9607">
            <v>428.62</v>
          </cell>
        </row>
        <row r="9608">
          <cell r="A9608">
            <v>87368</v>
          </cell>
          <cell r="B9608" t="str">
            <v>ARGAMASSA TRAÇO 1:1,5:7,5 (EM VOLUME DE CIMENTO, CAL E AREIA MÉDIA ÚMIDA) PARA EMBOÇO/MASSA ÚNICA/ASSENTAMENTO DE ALVENARIA DE VEDAÇÃO, PREPARO MANUAL. AF_08/2019</v>
          </cell>
          <cell r="C9608" t="str">
            <v>M3</v>
          </cell>
          <cell r="D9608">
            <v>430.46</v>
          </cell>
          <cell r="E9608">
            <v>170.02</v>
          </cell>
          <cell r="F9608">
            <v>600.48</v>
          </cell>
        </row>
        <row r="9609">
          <cell r="A9609">
            <v>88626</v>
          </cell>
          <cell r="B9609" t="str">
            <v>ARGAMASSA TRAÇO 1:0,5:4,5 (EM VOLUME DE CIMENTO, CAL E AREIA MÉDIA ÚMIDA), PREPARO MECÂNICO COM BETONEIRA 400 L. AF_08/2019</v>
          </cell>
          <cell r="C9609" t="str">
            <v>M3</v>
          </cell>
          <cell r="D9609">
            <v>416.82</v>
          </cell>
          <cell r="E9609">
            <v>59.43</v>
          </cell>
          <cell r="F9609">
            <v>476.25</v>
          </cell>
        </row>
        <row r="9610">
          <cell r="A9610">
            <v>88627</v>
          </cell>
          <cell r="B9610" t="str">
            <v>ARGAMASSA TRAÇO 1:0,5:4,5 (EM VOLUME DE CIMENTO, CAL E AREIA MÉDIA ÚMIDA) PARA ASSENTAMENTO DE ALVENARIA, PREPARO MANUAL. AF_08/2019</v>
          </cell>
          <cell r="C9610" t="str">
            <v>M3</v>
          </cell>
          <cell r="D9610">
            <v>456.19</v>
          </cell>
          <cell r="E9610">
            <v>131.86000000000001</v>
          </cell>
          <cell r="F9610">
            <v>588.04999999999995</v>
          </cell>
        </row>
        <row r="9611">
          <cell r="A9611">
            <v>87286</v>
          </cell>
          <cell r="B9611" t="str">
            <v>ARGAMASSA TRAÇO 1:1:6 (EM VOLUME DE CIMENTO, CAL E AREIA MÉDIA ÚMIDA) PARA EMBOÇO/MASSA ÚNICA/ASSENTAMENTO DE ALVENARIA DE VEDAÇÃO, PREPARO MECÂNICO COM BETONEIRA 400 L. AF_08/2019</v>
          </cell>
          <cell r="C9611" t="str">
            <v>M3</v>
          </cell>
          <cell r="D9611">
            <v>405.73</v>
          </cell>
          <cell r="E9611">
            <v>79.05</v>
          </cell>
          <cell r="F9611">
            <v>484.78</v>
          </cell>
        </row>
        <row r="9612">
          <cell r="A9612">
            <v>87287</v>
          </cell>
          <cell r="B9612" t="str">
            <v>ARGAMASSA TRAÇO 1:1:6 (EM VOLUME DE CIMENTO, CAL E AREIA MÉDIA ÚMIDA) PARA EMBOÇO/MASSA ÚNICA/ASSENTAMENTO DE ALVENARIA DE VEDAÇÃO, PREPARO MECÂNICO COM BETONEIRA 600 L. AF_08/2019</v>
          </cell>
          <cell r="C9612" t="str">
            <v>M3</v>
          </cell>
          <cell r="D9612">
            <v>406.4</v>
          </cell>
          <cell r="E9612">
            <v>59.51</v>
          </cell>
          <cell r="F9612">
            <v>465.91</v>
          </cell>
        </row>
        <row r="9613">
          <cell r="A9613">
            <v>87331</v>
          </cell>
          <cell r="B9613" t="str">
            <v>ARGAMASSA TRAÇO 1:1:6 (EM VOLUME DE CIMENTO, CAL E AREIA MÉDIA ÚMIDA) PARA EMBOÇO/MASSA ÚNICA/ASSENTAMENTO DE ALVENARIA DE VEDAÇÃO, PREPARO MECÂNICO COM MISTURADOR DE EIXO HORIZONTAL DE 300 KG. AF_08/2019</v>
          </cell>
          <cell r="C9613" t="str">
            <v>M3</v>
          </cell>
          <cell r="D9613">
            <v>411.92</v>
          </cell>
          <cell r="E9613">
            <v>94.98</v>
          </cell>
          <cell r="F9613">
            <v>506.9</v>
          </cell>
        </row>
        <row r="9614">
          <cell r="A9614">
            <v>87332</v>
          </cell>
          <cell r="B9614" t="str">
            <v>ARGAMASSA TRAÇO 1:1:6 (EM VOLUME DE CIMENTO, CAL E AREIA MÉDIA ÚMIDA) PARA EMBOÇO/MASSA ÚNICA/ASSENTAMENTO DE ALVENARIA DE VEDAÇÃO, PREPARO MECÂNICO COM MISTURADOR DE EIXO HORIZONTAL DE 600 KG. AF_08/2019</v>
          </cell>
          <cell r="C9614" t="str">
            <v>M3</v>
          </cell>
          <cell r="D9614">
            <v>394</v>
          </cell>
          <cell r="E9614">
            <v>52.51</v>
          </cell>
          <cell r="F9614">
            <v>446.51</v>
          </cell>
        </row>
        <row r="9615">
          <cell r="A9615">
            <v>87292</v>
          </cell>
          <cell r="B9615" t="str">
            <v>ARGAMASSA TRAÇO 1:2:8 (EM VOLUME DE CIMENTO, CAL E AREIA MÉDIA ÚMIDA) PARA EMBOÇO/MASSA ÚNICA/ASSENTAMENTO DE ALVENARIA DE VEDAÇÃO, PREPARO MECÂNICO COM BETONEIRA 400 L. AF_08/2019</v>
          </cell>
          <cell r="C9615" t="str">
            <v>M3</v>
          </cell>
          <cell r="D9615">
            <v>392.38</v>
          </cell>
          <cell r="E9615">
            <v>68.930000000000007</v>
          </cell>
          <cell r="F9615">
            <v>461.31</v>
          </cell>
        </row>
        <row r="9616">
          <cell r="A9616">
            <v>87335</v>
          </cell>
          <cell r="B9616" t="str">
            <v>ARGAMASSA TRAÇO 1:2:8 (EM VOLUME DE CIMENTO, CAL E AREIA MÉDIA ÚMIDA) PARA EMBOÇO/MASSA ÚNICA/ASSENTAMENTO DE ALVENARIA DE VEDAÇÃO, PREPARO MECÂNICO COM MISTURADOR DE EIXO HORIZONTAL DE 300 KG. AF_08/2019</v>
          </cell>
          <cell r="C9616" t="str">
            <v>M3</v>
          </cell>
          <cell r="D9616">
            <v>381.58</v>
          </cell>
          <cell r="E9616">
            <v>75.98</v>
          </cell>
          <cell r="F9616">
            <v>457.56</v>
          </cell>
        </row>
        <row r="9617">
          <cell r="A9617">
            <v>87336</v>
          </cell>
          <cell r="B9617" t="str">
            <v>ARGAMASSA TRAÇO 1:2:8 (EM VOLUME DE CIMENTO, CAL E AREIA MÉDIA ÚMIDA) PARA EMBOÇO/MASSA ÚNICA/ASSENTAMENTO DE ALVENARIA DE VEDAÇÃO, PREPARO MECÂNICO COM MISTURADOR DE EIXO HORIZONTAL DE 600 KG. AF_08/2019</v>
          </cell>
          <cell r="C9617" t="str">
            <v>M3</v>
          </cell>
          <cell r="D9617">
            <v>381.35</v>
          </cell>
          <cell r="E9617">
            <v>54.03</v>
          </cell>
          <cell r="F9617">
            <v>435.38</v>
          </cell>
        </row>
        <row r="9618">
          <cell r="A9618">
            <v>87369</v>
          </cell>
          <cell r="B9618" t="str">
            <v>ARGAMASSA TRAÇO 1:2:8 (EM VOLUME DE CIMENTO, CAL E AREIA MÉDIA ÚMIDA) PARA EMBOÇO/MASSA ÚNICA/ASSENTAMENTO DE ALVENARIA DE VEDAÇÃO, PREPARO MANUAL. AF_08/2019</v>
          </cell>
          <cell r="C9618" t="str">
            <v>M3</v>
          </cell>
          <cell r="D9618">
            <v>438.9</v>
          </cell>
          <cell r="E9618">
            <v>166.73</v>
          </cell>
          <cell r="F9618">
            <v>605.63</v>
          </cell>
        </row>
        <row r="9619">
          <cell r="A9619">
            <v>87337</v>
          </cell>
          <cell r="B9619" t="str">
            <v>ARGAMASSA TRAÇO 1:2:9 (EM VOLUME DE CIMENTO, CAL E AREIA MÉDIA ÚMIDA) PARA EMBOÇO/MASSA ÚNICA/ASSENTAMENTO DE ALVENARIA DE VEDAÇÃO, PREPARO MECÂNICO COM MISTURADOR DE EIXO HORIZONTAL DE 300 KG. AF_08/2019</v>
          </cell>
          <cell r="C9619" t="str">
            <v>M3</v>
          </cell>
          <cell r="D9619">
            <v>370.73</v>
          </cell>
          <cell r="E9619">
            <v>74.75</v>
          </cell>
          <cell r="F9619">
            <v>445.48</v>
          </cell>
        </row>
        <row r="9620">
          <cell r="A9620">
            <v>87370</v>
          </cell>
          <cell r="B9620" t="str">
            <v>ARGAMASSA TRAÇO 1:2:9 (EM VOLUME DE CIMENTO, CAL E AREIA MÉDIA ÚMIDA) PARA EMBOÇO/MASSA ÚNICA/ASSENTAMENTO DE ALVENARIA DE VEDAÇÃO, PREPARO MANUAL. AF_08/2019</v>
          </cell>
          <cell r="C9620" t="str">
            <v>M3</v>
          </cell>
          <cell r="D9620">
            <v>419.34</v>
          </cell>
          <cell r="E9620">
            <v>167.76</v>
          </cell>
          <cell r="F9620">
            <v>587.1</v>
          </cell>
        </row>
        <row r="9621">
          <cell r="A9621">
            <v>88715</v>
          </cell>
          <cell r="B9621" t="str">
            <v>ARGAMASSA TRAÇO 1:2:9 (EM VOLUME DE CIMENTO, CAL E AREIA MÉDIA ÚMIDA) PARA EMBOÇO/MASSA ÚNICA/ASSENTAMENTO DE ALVENARIA DE VEDAÇÃO, PREPARO MECÂNICO COM BETONEIRA 400 L. AF_08/2019</v>
          </cell>
          <cell r="C9621" t="str">
            <v>M3</v>
          </cell>
          <cell r="D9621">
            <v>370.69</v>
          </cell>
          <cell r="E9621">
            <v>65.25</v>
          </cell>
          <cell r="F9621">
            <v>435.94</v>
          </cell>
        </row>
        <row r="9622">
          <cell r="A9622">
            <v>87294</v>
          </cell>
          <cell r="B9622" t="str">
            <v>ARGAMASSA TRAÇO 1:2:9 (EM VOLUME DE CIMENTO, CAL E AREIA MÉDIA ÚMIDA) PARA EMBOÇO/MASSA ÚNICA/ASSENTAMENTO DE ALVENARIA DE VEDAÇÃO, PREPARO MECÂNICO COM BETONEIRA 600 L. AF_08/2019</v>
          </cell>
          <cell r="C9622" t="str">
            <v>M3</v>
          </cell>
          <cell r="D9622">
            <v>374.59</v>
          </cell>
          <cell r="E9622">
            <v>67.78</v>
          </cell>
          <cell r="F9622">
            <v>442.37</v>
          </cell>
        </row>
        <row r="9623">
          <cell r="A9623">
            <v>87295</v>
          </cell>
          <cell r="B9623" t="str">
            <v>ARGAMASSA TRAÇO 1:3:12 (EM VOLUME DE CIMENTO, CAL E AREIA MÉDIA ÚMIDA) PARA EMBOÇO/MASSA ÚNICA/ASSENTAMENTO DE ALVENARIA DE VEDAÇÃO, PREPARO MECÂNICO COM BETONEIRA 400 L. AF_08/2019</v>
          </cell>
          <cell r="C9623" t="str">
            <v>M3</v>
          </cell>
          <cell r="D9623">
            <v>364.48</v>
          </cell>
          <cell r="E9623">
            <v>84.72</v>
          </cell>
          <cell r="F9623">
            <v>449.2</v>
          </cell>
        </row>
        <row r="9624">
          <cell r="A9624">
            <v>87296</v>
          </cell>
          <cell r="B9624" t="str">
            <v>ARGAMASSA TRAÇO 1:3:12 (EM VOLUME DE CIMENTO, CAL E AREIA MÉDIA ÚMIDA) PARA EMBOÇO/MASSA ÚNICA/ASSENTAMENTO DE ALVENARIA DE VEDAÇÃO, PREPARO MECÂNICO COM BETONEIRA 600 L. AF_08/2019</v>
          </cell>
          <cell r="C9624" t="str">
            <v>M3</v>
          </cell>
          <cell r="D9624">
            <v>360.54</v>
          </cell>
          <cell r="E9624">
            <v>59.97</v>
          </cell>
          <cell r="F9624">
            <v>420.51</v>
          </cell>
        </row>
        <row r="9625">
          <cell r="A9625">
            <v>87338</v>
          </cell>
          <cell r="B9625" t="str">
            <v>ARGAMASSA TRAÇO 1:3:12 (EM VOLUME DE CIMENTO, CAL E AREIA MÉDIA ÚMIDA) PARA EMBOÇO/MASSA ÚNICA/ASSENTAMENTO DE ALVENARIA DE VEDAÇÃO, PREPARO MECÂNICO COM MISTURADOR DE EIXO HORIZONTAL DE 600 KG. AF_08/2019</v>
          </cell>
          <cell r="C9625" t="str">
            <v>M3</v>
          </cell>
          <cell r="D9625">
            <v>354.5</v>
          </cell>
          <cell r="E9625">
            <v>66.430000000000007</v>
          </cell>
          <cell r="F9625">
            <v>420.93</v>
          </cell>
        </row>
        <row r="9626">
          <cell r="A9626">
            <v>87371</v>
          </cell>
          <cell r="B9626" t="str">
            <v>ARGAMASSA TRAÇO 1:3:12 (EM VOLUME DE CIMENTO, CAL E AREIA MÉDIA ÚMIDA) PARA EMBOÇO/MASSA ÚNICA/ASSENTAMENTO DE ALVENARIA DE VEDAÇÃO, PREPARO MANUAL. AF_08/2019</v>
          </cell>
          <cell r="C9626" t="str">
            <v>M3</v>
          </cell>
          <cell r="D9626">
            <v>404.95</v>
          </cell>
          <cell r="E9626">
            <v>163.41</v>
          </cell>
          <cell r="F9626">
            <v>568.36</v>
          </cell>
        </row>
        <row r="9627">
          <cell r="A9627"/>
          <cell r="B9627" t="str">
            <v>AREIA</v>
          </cell>
          <cell r="C9627"/>
          <cell r="D9627"/>
          <cell r="E9627"/>
          <cell r="F9627"/>
        </row>
        <row r="9628">
          <cell r="A9628"/>
          <cell r="B9628" t="str">
            <v>BRITA</v>
          </cell>
          <cell r="C9628"/>
          <cell r="D9628"/>
          <cell r="E9628"/>
          <cell r="F9628"/>
        </row>
        <row r="9629">
          <cell r="A9629"/>
          <cell r="B9629" t="str">
            <v>ENSAIOS TECNOLÓGICOS</v>
          </cell>
          <cell r="C9629"/>
          <cell r="D9629"/>
          <cell r="E9629"/>
          <cell r="F9629"/>
        </row>
        <row r="9630">
          <cell r="A9630"/>
          <cell r="B9630" t="str">
            <v>ENSAIO EM CONCRETO</v>
          </cell>
          <cell r="C9630"/>
          <cell r="D9630"/>
          <cell r="E9630"/>
          <cell r="F9630"/>
        </row>
        <row r="9631">
          <cell r="A9631"/>
          <cell r="B9631" t="str">
            <v>ENSAIO EM CIMENTO</v>
          </cell>
          <cell r="C9631"/>
          <cell r="D9631"/>
          <cell r="E9631"/>
          <cell r="F9631"/>
        </row>
        <row r="9632">
          <cell r="A9632"/>
          <cell r="B9632" t="str">
            <v>ENSAIO EM AGREGADOS</v>
          </cell>
          <cell r="C9632"/>
          <cell r="D9632"/>
          <cell r="E9632"/>
          <cell r="F9632"/>
        </row>
        <row r="9633">
          <cell r="A9633"/>
          <cell r="B9633" t="str">
            <v>ENSAIO EM SOLO</v>
          </cell>
          <cell r="C9633"/>
          <cell r="D9633"/>
          <cell r="E9633"/>
          <cell r="F9633"/>
        </row>
        <row r="9634">
          <cell r="A9634"/>
          <cell r="B9634" t="str">
            <v>ENSAIO EM BASE PARA PAVIMENTAÇÃO</v>
          </cell>
          <cell r="C9634"/>
          <cell r="D9634"/>
          <cell r="E9634"/>
          <cell r="F9634"/>
        </row>
        <row r="9635">
          <cell r="A9635"/>
          <cell r="B9635" t="str">
            <v>ENSAIO EM REVESTIMENTO ASFÁLTICO</v>
          </cell>
          <cell r="C9635"/>
          <cell r="D9635"/>
          <cell r="E9635"/>
          <cell r="F9635"/>
        </row>
        <row r="9636">
          <cell r="A9636"/>
          <cell r="B9636" t="str">
            <v>ENSAIO EM CONCRETO PARA PAVIMENTAÇÃO</v>
          </cell>
          <cell r="C9636"/>
          <cell r="D9636"/>
          <cell r="E9636"/>
          <cell r="F9636"/>
        </row>
        <row r="9637">
          <cell r="A9637"/>
          <cell r="B9637" t="str">
            <v>ENSAIO EM INSTALAÇÃO HIDRÁULICA</v>
          </cell>
          <cell r="C9637"/>
          <cell r="D9637"/>
          <cell r="E9637"/>
          <cell r="F9637"/>
        </row>
        <row r="9638">
          <cell r="A9638"/>
          <cell r="B9638" t="str">
            <v>USINAGEM</v>
          </cell>
          <cell r="C9638"/>
          <cell r="D9638"/>
          <cell r="E9638"/>
          <cell r="F9638"/>
        </row>
        <row r="9639">
          <cell r="A9639"/>
          <cell r="B9639" t="str">
            <v>USINAGEM DE BRITA</v>
          </cell>
          <cell r="C9639"/>
          <cell r="D9639"/>
          <cell r="E9639"/>
          <cell r="F9639"/>
        </row>
        <row r="9640">
          <cell r="A9640">
            <v>96393</v>
          </cell>
          <cell r="B9640" t="str">
            <v>USINAGEM DE BRITA GRADUADA SIMPLES. AF_03/2020</v>
          </cell>
          <cell r="C9640" t="str">
            <v>M3</v>
          </cell>
          <cell r="D9640">
            <v>97.88</v>
          </cell>
          <cell r="E9640">
            <v>1.4</v>
          </cell>
          <cell r="F9640">
            <v>99.28</v>
          </cell>
        </row>
        <row r="9641">
          <cell r="A9641">
            <v>96394</v>
          </cell>
          <cell r="B9641" t="str">
            <v>USINAGEM DE BRITA GRADUADA TRATADA COM CIMENTO. AF_03/2020</v>
          </cell>
          <cell r="C9641" t="str">
            <v>M3</v>
          </cell>
          <cell r="D9641">
            <v>157.47999999999999</v>
          </cell>
          <cell r="E9641">
            <v>1.4</v>
          </cell>
          <cell r="F9641">
            <v>158.88</v>
          </cell>
        </row>
        <row r="9642">
          <cell r="A9642"/>
          <cell r="B9642" t="str">
            <v>USINAGEM DE CONCRETO</v>
          </cell>
          <cell r="C9642"/>
          <cell r="D9642"/>
          <cell r="E9642"/>
          <cell r="F9642"/>
        </row>
        <row r="9643">
          <cell r="A9643">
            <v>96395</v>
          </cell>
          <cell r="B9643" t="str">
            <v>USINAGEM DE CONCRETO PARA COMPACTAÇÃO COM ROLO. AF_03/2020</v>
          </cell>
          <cell r="C9643" t="str">
            <v>M3</v>
          </cell>
          <cell r="D9643">
            <v>238.42</v>
          </cell>
          <cell r="E9643">
            <v>2.35</v>
          </cell>
          <cell r="F9643">
            <v>240.77</v>
          </cell>
        </row>
        <row r="9644">
          <cell r="A9644"/>
          <cell r="B9644" t="str">
            <v>USINAGEM DE PRÉ-MISTURADO A FRIO</v>
          </cell>
          <cell r="C9644"/>
          <cell r="D9644"/>
          <cell r="E9644"/>
          <cell r="F9644"/>
        </row>
        <row r="9645">
          <cell r="A9645"/>
          <cell r="B9645" t="str">
            <v>USINAGEM DE CBUQ</v>
          </cell>
          <cell r="C9645"/>
          <cell r="D9645"/>
          <cell r="E9645"/>
          <cell r="F9645"/>
        </row>
        <row r="9646">
          <cell r="A9646"/>
          <cell r="B9646" t="str">
            <v>EQUIPAMENTOS</v>
          </cell>
          <cell r="C9646"/>
          <cell r="D9646"/>
          <cell r="E9646"/>
          <cell r="F9646"/>
        </row>
        <row r="9647">
          <cell r="A9647"/>
          <cell r="B9647" t="str">
            <v xml:space="preserve">BETONEIRAS </v>
          </cell>
          <cell r="C9647"/>
          <cell r="D9647"/>
          <cell r="E9647"/>
          <cell r="F9647"/>
        </row>
        <row r="9648">
          <cell r="A9648">
            <v>102951</v>
          </cell>
          <cell r="B9648" t="str">
            <v>BETONEIRA CAPACIDADE NOMINAL DE 250 L, CAPACIDADE DE MISTURA DE 175 L, MOTOR ELÉTRICO MONOFÁSICO POTÊNCIA 1CV - MATERIAIS NA OPERAÇÃO. AF_08/2019</v>
          </cell>
          <cell r="C9648" t="str">
            <v>H</v>
          </cell>
          <cell r="D9648">
            <v>0.4</v>
          </cell>
          <cell r="E9648">
            <v>0</v>
          </cell>
          <cell r="F9648">
            <v>0.4</v>
          </cell>
        </row>
        <row r="9649">
          <cell r="A9649">
            <v>87441</v>
          </cell>
          <cell r="B9649" t="str">
            <v>BETONEIRA CAPACIDADE NOMINAL 400 L, CAPACIDADE DE MISTURA 310 L, MOTOR A DIESEL POTÊNCIA 5,0 CV, SEM CARREGADOR - DEPRECIAÇÃO. AF_06/2014</v>
          </cell>
          <cell r="C9649" t="str">
            <v>H</v>
          </cell>
          <cell r="D9649">
            <v>0.41</v>
          </cell>
          <cell r="E9649">
            <v>0</v>
          </cell>
          <cell r="F9649">
            <v>0.41</v>
          </cell>
        </row>
        <row r="9650">
          <cell r="A9650">
            <v>87442</v>
          </cell>
          <cell r="B9650" t="str">
            <v>BETONEIRA CAPACIDADE NOMINAL 400 L, CAPACIDADE DE MISTURA 310 L, MOTOR A DIESEL POTÊNCIA 5,0 CV, SEM CARREGADOR - JUROS. AF_06/2014</v>
          </cell>
          <cell r="C9650" t="str">
            <v>H</v>
          </cell>
          <cell r="D9650">
            <v>0.04</v>
          </cell>
          <cell r="E9650">
            <v>0</v>
          </cell>
          <cell r="F9650">
            <v>0.04</v>
          </cell>
        </row>
        <row r="9651">
          <cell r="A9651">
            <v>87443</v>
          </cell>
          <cell r="B9651" t="str">
            <v>BETONEIRA CAPACIDADE NOMINAL 400 L, CAPACIDADE DE MISTURA 310 L, MOTOR A DIESEL POTÊNCIA 5,0 CV, SEM CARREGADOR - MANUTENÇÃO. AF_06/2014</v>
          </cell>
          <cell r="C9651" t="str">
            <v>H</v>
          </cell>
          <cell r="D9651">
            <v>0.52</v>
          </cell>
          <cell r="E9651">
            <v>0</v>
          </cell>
          <cell r="F9651">
            <v>0.52</v>
          </cell>
        </row>
        <row r="9652">
          <cell r="A9652">
            <v>87444</v>
          </cell>
          <cell r="B9652" t="str">
            <v>BETONEIRA CAPACIDADE NOMINAL 400 L, CAPACIDADE DE MISTURA 310 L, MOTOR A DIESEL POTÊNCIA 5,0 CV, SEM CARREGADOR - MATERIAIS NA OPERAÇÃO. AF_06/2014</v>
          </cell>
          <cell r="C9652" t="str">
            <v>H</v>
          </cell>
          <cell r="D9652">
            <v>4.4000000000000004</v>
          </cell>
          <cell r="E9652">
            <v>0</v>
          </cell>
          <cell r="F9652">
            <v>4.4000000000000004</v>
          </cell>
        </row>
        <row r="9653">
          <cell r="A9653">
            <v>87445</v>
          </cell>
          <cell r="B9653" t="str">
            <v>BETONEIRA CAPACIDADE NOMINAL 400 L, CAPACIDADE DE MISTURA 310 L, MOTOR A DIESEL POTÊNCIA 5,0 HP, SEM CARREGADOR - CHP DIURNO. AF_06/2014</v>
          </cell>
          <cell r="C9653" t="str">
            <v>CHP</v>
          </cell>
          <cell r="D9653">
            <v>5.37</v>
          </cell>
          <cell r="E9653">
            <v>0</v>
          </cell>
          <cell r="F9653">
            <v>5.37</v>
          </cell>
        </row>
        <row r="9654">
          <cell r="A9654">
            <v>87446</v>
          </cell>
          <cell r="B9654" t="str">
            <v>BETONEIRA CAPACIDADE NOMINAL 400 L, CAPACIDADE DE MISTURA 310 L, MOTOR A DIESEL POTÊNCIA 5,0 HP, SEM CARREGADOR - CHI DIURNO. AF_06/2014</v>
          </cell>
          <cell r="C9654" t="str">
            <v>CHI</v>
          </cell>
          <cell r="D9654">
            <v>0.45</v>
          </cell>
          <cell r="E9654">
            <v>0</v>
          </cell>
          <cell r="F9654">
            <v>0.45</v>
          </cell>
        </row>
        <row r="9655">
          <cell r="A9655">
            <v>88826</v>
          </cell>
          <cell r="B9655" t="str">
            <v>BETONEIRA CAPACIDADE NOMINAL DE 400 L, CAPACIDADE DE MISTURA 280 L, MOTOR ELÉTRICO TRIFÁSICO POTÊNCIA DE 2 CV, SEM CARREGADOR - DEPRECIAÇÃO. AF_10/2014</v>
          </cell>
          <cell r="C9655" t="str">
            <v>H</v>
          </cell>
          <cell r="D9655">
            <v>0.3</v>
          </cell>
          <cell r="E9655">
            <v>0</v>
          </cell>
          <cell r="F9655">
            <v>0.3</v>
          </cell>
        </row>
        <row r="9656">
          <cell r="A9656">
            <v>88827</v>
          </cell>
          <cell r="B9656" t="str">
            <v>BETONEIRA CAPACIDADE NOMINAL DE 400 L, CAPACIDADE DE MISTURA 280 L, MOTOR ELÉTRICO TRIFÁSICO POTÊNCIA DE 2 CV, SEM CARREGADOR - JUROS. AF_10/2014</v>
          </cell>
          <cell r="C9656" t="str">
            <v>H</v>
          </cell>
          <cell r="D9656">
            <v>0.03</v>
          </cell>
          <cell r="E9656">
            <v>0</v>
          </cell>
          <cell r="F9656">
            <v>0.03</v>
          </cell>
        </row>
        <row r="9657">
          <cell r="A9657">
            <v>88828</v>
          </cell>
          <cell r="B9657" t="str">
            <v>BETONEIRA CAPACIDADE NOMINAL DE 400 L, CAPACIDADE DE MISTURA 280 L, MOTOR ELÉTRICO TRIFÁSICO POTÊNCIA DE 2 CV, SEM CARREGADOR - MANUTENÇÃO. AF_10/2014</v>
          </cell>
          <cell r="C9657" t="str">
            <v>H</v>
          </cell>
          <cell r="D9657">
            <v>0.33</v>
          </cell>
          <cell r="E9657">
            <v>0</v>
          </cell>
          <cell r="F9657">
            <v>0.33</v>
          </cell>
        </row>
        <row r="9658">
          <cell r="A9658">
            <v>88829</v>
          </cell>
          <cell r="B9658" t="str">
            <v>BETONEIRA CAPACIDADE NOMINAL DE 400 L, CAPACIDADE DE MISTURA 280 L, MOTOR ELÉTRICO TRIFÁSICO POTÊNCIA DE 2 CV, SEM CARREGADOR - MATERIAIS NA OPERAÇÃO. AF_10/2014</v>
          </cell>
          <cell r="C9658" t="str">
            <v>H</v>
          </cell>
          <cell r="D9658">
            <v>0.81</v>
          </cell>
          <cell r="E9658">
            <v>0</v>
          </cell>
          <cell r="F9658">
            <v>0.81</v>
          </cell>
        </row>
        <row r="9659">
          <cell r="A9659">
            <v>88830</v>
          </cell>
          <cell r="B9659" t="str">
            <v>BETONEIRA CAPACIDADE NOMINAL DE 400 L, CAPACIDADE DE MISTURA 280 L, MOTOR ELÉTRICO TRIFÁSICO POTÊNCIA DE 2 CV, SEM CARREGADOR - CHP DIURNO. AF_10/2014</v>
          </cell>
          <cell r="C9659" t="str">
            <v>CHP</v>
          </cell>
          <cell r="D9659">
            <v>1.47</v>
          </cell>
          <cell r="E9659">
            <v>0</v>
          </cell>
          <cell r="F9659">
            <v>1.47</v>
          </cell>
        </row>
        <row r="9660">
          <cell r="A9660">
            <v>88831</v>
          </cell>
          <cell r="B9660" t="str">
            <v>BETONEIRA CAPACIDADE NOMINAL DE 400 L, CAPACIDADE DE MISTURA 280 L, MOTOR ELÉTRICO TRIFÁSICO POTÊNCIA DE 2 CV, SEM CARREGADOR - CHI DIURNO. AF_10/2014</v>
          </cell>
          <cell r="C9660" t="str">
            <v>CHI</v>
          </cell>
          <cell r="D9660">
            <v>0.33</v>
          </cell>
          <cell r="E9660">
            <v>0</v>
          </cell>
          <cell r="F9660">
            <v>0.33</v>
          </cell>
        </row>
        <row r="9661">
          <cell r="A9661">
            <v>89274</v>
          </cell>
          <cell r="B9661" t="str">
            <v>BETONEIRA CAPACIDADE NOMINAL DE 600 L, CAPACIDADE DE MISTURA 440 L, MOTOR A DIESEL POTÊNCIA 10 CV, COM CARREGADOR - DEPRECIAÇÃO. AF_11/2014</v>
          </cell>
          <cell r="C9661" t="str">
            <v>H</v>
          </cell>
          <cell r="D9661">
            <v>1.51</v>
          </cell>
          <cell r="E9661">
            <v>0</v>
          </cell>
          <cell r="F9661">
            <v>1.51</v>
          </cell>
        </row>
        <row r="9662">
          <cell r="A9662">
            <v>89275</v>
          </cell>
          <cell r="B9662" t="str">
            <v>BETONEIRA CAPACIDADE NOMINAL DE 600 L, CAPACIDADE DE MISTURA 440 L, MOTOR A DIESEL POTÊNCIA 10 CV, COM CARREGADOR - JUROS. AF_11/2014</v>
          </cell>
          <cell r="C9662" t="str">
            <v>H</v>
          </cell>
          <cell r="D9662">
            <v>0.17</v>
          </cell>
          <cell r="E9662">
            <v>0</v>
          </cell>
          <cell r="F9662">
            <v>0.17</v>
          </cell>
        </row>
        <row r="9663">
          <cell r="A9663">
            <v>89276</v>
          </cell>
          <cell r="B9663" t="str">
            <v>BETONEIRA CAPACIDADE NOMINAL DE 600 L, CAPACIDADE DE MISTURA 440 L, MOTOR A DIESEL POTÊNCIA 10 CV, COM CARREGADOR - MANUTENÇÃO. AF_11/2014</v>
          </cell>
          <cell r="C9663" t="str">
            <v>H</v>
          </cell>
          <cell r="D9663">
            <v>1.89</v>
          </cell>
          <cell r="E9663">
            <v>0</v>
          </cell>
          <cell r="F9663">
            <v>1.89</v>
          </cell>
        </row>
        <row r="9664">
          <cell r="A9664">
            <v>89278</v>
          </cell>
          <cell r="B9664" t="str">
            <v>BETONEIRA CAPACIDADE NOMINAL DE 600 L, CAPACIDADE DE MISTURA 440 L, MOTOR A DIESEL POTÊNCIA 10 HP, COM CARREGADOR - CHP DIURNO. AF_11/2014</v>
          </cell>
          <cell r="C9664" t="str">
            <v>CHP</v>
          </cell>
          <cell r="D9664">
            <v>12.37</v>
          </cell>
          <cell r="E9664">
            <v>0</v>
          </cell>
          <cell r="F9664">
            <v>12.37</v>
          </cell>
        </row>
        <row r="9665">
          <cell r="A9665">
            <v>89279</v>
          </cell>
          <cell r="B9665" t="str">
            <v>BETONEIRA CAPACIDADE NOMINAL DE 600 L, CAPACIDADE DE MISTURA 440 L, MOTOR A DIESEL POTÊNCIA 10 HP, COM CARREGADOR - CHI DIURNO. AF_11/2014</v>
          </cell>
          <cell r="C9665" t="str">
            <v>CHI</v>
          </cell>
          <cell r="D9665">
            <v>1.68</v>
          </cell>
          <cell r="E9665">
            <v>0</v>
          </cell>
          <cell r="F9665">
            <v>1.68</v>
          </cell>
        </row>
        <row r="9666">
          <cell r="A9666">
            <v>89221</v>
          </cell>
          <cell r="B9666" t="str">
            <v>BETONEIRA CAPACIDADE NOMINAL DE 600 L, CAPACIDADE DE MISTURA 360 L, MOTOR ELÉTRICO TRIFÁSICO POTÊNCIA DE 4 CV, SEM CARREGADOR - DEPRECIAÇÃO. AF_11/2014</v>
          </cell>
          <cell r="C9666" t="str">
            <v>H</v>
          </cell>
          <cell r="D9666">
            <v>1.24</v>
          </cell>
          <cell r="E9666">
            <v>0</v>
          </cell>
          <cell r="F9666">
            <v>1.24</v>
          </cell>
        </row>
        <row r="9667">
          <cell r="A9667">
            <v>89222</v>
          </cell>
          <cell r="B9667" t="str">
            <v>BETONEIRA CAPACIDADE NOMINAL DE 600 L, CAPACIDADE DE MISTURA 360 L, MOTOR ELÉTRICO TRIFÁSICO POTÊNCIA DE 4 CV, SEM CARREGADOR - JUROS. AF_11/2014</v>
          </cell>
          <cell r="C9667" t="str">
            <v>H</v>
          </cell>
          <cell r="D9667">
            <v>0.14000000000000001</v>
          </cell>
          <cell r="E9667">
            <v>0</v>
          </cell>
          <cell r="F9667">
            <v>0.14000000000000001</v>
          </cell>
        </row>
        <row r="9668">
          <cell r="A9668">
            <v>89223</v>
          </cell>
          <cell r="B9668" t="str">
            <v>BETONEIRA CAPACIDADE NOMINAL DE 600 L, CAPACIDADE DE MISTURA 360 L, MOTOR ELÉTRICO TRIFÁSICO POTÊNCIA DE 4 CV, SEM CARREGADOR - MANUTENÇÃO. AF_11/2014</v>
          </cell>
          <cell r="C9668" t="str">
            <v>H</v>
          </cell>
          <cell r="D9668">
            <v>1.36</v>
          </cell>
          <cell r="E9668">
            <v>0</v>
          </cell>
          <cell r="F9668">
            <v>1.36</v>
          </cell>
        </row>
        <row r="9669">
          <cell r="A9669">
            <v>89224</v>
          </cell>
          <cell r="B9669" t="str">
            <v>BETONEIRA CAPACIDADE NOMINAL DE 600 L, CAPACIDADE DE MISTURA 360 L, MOTOR ELÉTRICO TRIFÁSICO POTÊNCIA DE 4 CV, SEM CARREGADOR - MATERIAIS NA OPERAÇÃO. AF_11/2014</v>
          </cell>
          <cell r="C9669" t="str">
            <v>H</v>
          </cell>
          <cell r="D9669">
            <v>1.62</v>
          </cell>
          <cell r="E9669">
            <v>0</v>
          </cell>
          <cell r="F9669">
            <v>1.62</v>
          </cell>
        </row>
        <row r="9670">
          <cell r="A9670">
            <v>89225</v>
          </cell>
          <cell r="B9670" t="str">
            <v>BETONEIRA CAPACIDADE NOMINAL DE 600 L, CAPACIDADE DE MISTURA 360 L, MOTOR ELÉTRICO TRIFÁSICO POTÊNCIA DE 4 CV, SEM CARREGADOR - CHP DIURNO. AF_11/2014</v>
          </cell>
          <cell r="C9670" t="str">
            <v>CHP</v>
          </cell>
          <cell r="D9670">
            <v>4.3600000000000003</v>
          </cell>
          <cell r="E9670">
            <v>0</v>
          </cell>
          <cell r="F9670">
            <v>4.3600000000000003</v>
          </cell>
        </row>
        <row r="9671">
          <cell r="A9671">
            <v>89226</v>
          </cell>
          <cell r="B9671" t="str">
            <v>BETONEIRA CAPACIDADE NOMINAL DE 600 L, CAPACIDADE DE MISTURA 360 L, MOTOR ELÉTRICO TRIFÁSICO POTÊNCIA DE 4 CV, SEM CARREGADOR - CHI DIURNO. AF_11/2014</v>
          </cell>
          <cell r="C9671" t="str">
            <v>CHI</v>
          </cell>
          <cell r="D9671">
            <v>1.38</v>
          </cell>
          <cell r="E9671">
            <v>0</v>
          </cell>
          <cell r="F9671">
            <v>1.38</v>
          </cell>
        </row>
        <row r="9672">
          <cell r="A9672">
            <v>89277</v>
          </cell>
          <cell r="B9672" t="str">
            <v>BETONEIRA CAPACIDADE NOMINAL DE 600 L, CAPACIDADE DE MISTURA 440 L, MOTOR A DIESEL POTÊNCIA 10 CV, COM CARREGADOR - MATERIAIS NA OPERAÇÃO. AF_11/2014</v>
          </cell>
          <cell r="C9672" t="str">
            <v>H</v>
          </cell>
          <cell r="D9672">
            <v>8.8000000000000007</v>
          </cell>
          <cell r="E9672">
            <v>0</v>
          </cell>
          <cell r="F9672">
            <v>8.8000000000000007</v>
          </cell>
        </row>
        <row r="9673">
          <cell r="A9673">
            <v>93233</v>
          </cell>
          <cell r="B9673" t="str">
            <v>BETONEIRA CAPACIDADE NOMINAL 400 L, CAPACIDADE DE MISTURA 310 L, MOTOR A GASOLINA POTÊNCIA 5,5 HP, SEM CARREGADOR - CHP DIURNO. AF_02/2016</v>
          </cell>
          <cell r="C9673" t="str">
            <v>CHP</v>
          </cell>
          <cell r="D9673">
            <v>4.8899999999999997</v>
          </cell>
          <cell r="E9673">
            <v>0</v>
          </cell>
          <cell r="F9673">
            <v>4.8899999999999997</v>
          </cell>
        </row>
        <row r="9674">
          <cell r="A9674">
            <v>93234</v>
          </cell>
          <cell r="B9674" t="str">
            <v>BETONEIRA CAPACIDADE NOMINAL 400 L, CAPACIDADE DE MISTURA 310 L, MOTOR A GASOLINA POTÊNCIA 5,5 HP, SEM CARREGADOR - CHI DIURNO. AF_02/2016</v>
          </cell>
          <cell r="C9674" t="str">
            <v>CHI</v>
          </cell>
          <cell r="D9674">
            <v>0.42</v>
          </cell>
          <cell r="E9674">
            <v>0</v>
          </cell>
          <cell r="F9674">
            <v>0.42</v>
          </cell>
        </row>
        <row r="9675">
          <cell r="A9675">
            <v>93229</v>
          </cell>
          <cell r="B9675" t="str">
            <v>BETONEIRA CAPACIDADE NOMINAL 400 L, CAPACIDADE DE MISTURA 310 L, MOTOR A GASOLINA POTÊNCIA 5,5 CV, SEM CARREGADOR - DEPRECIAÇÃO. AF_02/2016</v>
          </cell>
          <cell r="C9675" t="str">
            <v>H</v>
          </cell>
          <cell r="D9675">
            <v>0.38</v>
          </cell>
          <cell r="E9675">
            <v>0</v>
          </cell>
          <cell r="F9675">
            <v>0.38</v>
          </cell>
        </row>
        <row r="9676">
          <cell r="A9676">
            <v>93230</v>
          </cell>
          <cell r="B9676" t="str">
            <v>BETONEIRA CAPACIDADE NOMINAL 400 L, CAPACIDADE DE MISTURA 310 L, MOTOR A GASOLINA POTÊNCIA 5,5 CV, SEM CARREGADOR - JUROS. AF_02/2016</v>
          </cell>
          <cell r="C9676" t="str">
            <v>H</v>
          </cell>
          <cell r="D9676">
            <v>0.04</v>
          </cell>
          <cell r="E9676">
            <v>0</v>
          </cell>
          <cell r="F9676">
            <v>0.04</v>
          </cell>
        </row>
        <row r="9677">
          <cell r="A9677">
            <v>93231</v>
          </cell>
          <cell r="B9677" t="str">
            <v>BETONEIRA CAPACIDADE NOMINAL 400 L, CAPACIDADE DE MISTURA 310 L, MOTOR A GASOLINA POTÊNCIA 5,5 CV, SEM CARREGADOR - MANUTENÇÃO. AF_02/2016</v>
          </cell>
          <cell r="C9677" t="str">
            <v>H</v>
          </cell>
          <cell r="D9677">
            <v>0.47</v>
          </cell>
          <cell r="E9677">
            <v>0</v>
          </cell>
          <cell r="F9677">
            <v>0.47</v>
          </cell>
        </row>
        <row r="9678">
          <cell r="A9678">
            <v>93232</v>
          </cell>
          <cell r="B9678" t="str">
            <v>BETONEIRA CAPACIDADE NOMINAL 400 L, CAPACIDADE DE MISTURA 310 L, MOTOR A GASOLINA POTÊNCIA 5,5 CV, SEM CARREGADOR - MATERIAIS NA OPERAÇÃO. AF_02/2016</v>
          </cell>
          <cell r="C9678" t="str">
            <v>H</v>
          </cell>
          <cell r="D9678">
            <v>4</v>
          </cell>
          <cell r="E9678">
            <v>0</v>
          </cell>
          <cell r="F9678">
            <v>4</v>
          </cell>
        </row>
        <row r="9679">
          <cell r="A9679"/>
          <cell r="B9679" t="str">
            <v xml:space="preserve">MISTURADORES </v>
          </cell>
          <cell r="C9679"/>
          <cell r="D9679"/>
          <cell r="E9679"/>
          <cell r="F9679"/>
        </row>
        <row r="9680">
          <cell r="A9680">
            <v>88386</v>
          </cell>
          <cell r="B9680" t="str">
            <v>MISTURADOR DE ARGAMASSA, EIXO HORIZONTAL, CAPACIDADE DE MISTURA 300 KG, MOTOR ELÉTRICO POTÊNCIA 5 CV - CHP DIURNO. AF_06/2014</v>
          </cell>
          <cell r="C9680" t="str">
            <v>CHP</v>
          </cell>
          <cell r="D9680">
            <v>3.81</v>
          </cell>
          <cell r="E9680">
            <v>0</v>
          </cell>
          <cell r="F9680">
            <v>3.81</v>
          </cell>
        </row>
        <row r="9681">
          <cell r="A9681">
            <v>88387</v>
          </cell>
          <cell r="B9681" t="str">
            <v>MISTURADOR DE ARGAMASSA, EIXO HORIZONTAL, CAPACIDADE DE MISTURA 300 KG, MOTOR ELÉTRICO POTÊNCIA 5 CV - DEPRECIAÇÃO. AF_06/2014</v>
          </cell>
          <cell r="C9681" t="str">
            <v>H</v>
          </cell>
          <cell r="D9681">
            <v>0.81</v>
          </cell>
          <cell r="E9681">
            <v>0</v>
          </cell>
          <cell r="F9681">
            <v>0.81</v>
          </cell>
        </row>
        <row r="9682">
          <cell r="A9682">
            <v>88389</v>
          </cell>
          <cell r="B9682" t="str">
            <v>MISTURADOR DE ARGAMASSA, EIXO HORIZONTAL, CAPACIDADE DE MISTURA 300 KG, MOTOR ELÉTRICO POTÊNCIA 5 CV - JUROS. AF_06/2014</v>
          </cell>
          <cell r="C9682" t="str">
            <v>H</v>
          </cell>
          <cell r="D9682">
            <v>0.09</v>
          </cell>
          <cell r="E9682">
            <v>0</v>
          </cell>
          <cell r="F9682">
            <v>0.09</v>
          </cell>
        </row>
        <row r="9683">
          <cell r="A9683">
            <v>88390</v>
          </cell>
          <cell r="B9683" t="str">
            <v>MISTURADOR DE ARGAMASSA, EIXO HORIZONTAL, CAPACIDADE DE MISTURA 300 KG, MOTOR ELÉTRICO POTÊNCIA 5 CV - MANUTENÇÃO. AF_06/2014</v>
          </cell>
          <cell r="C9683" t="str">
            <v>H</v>
          </cell>
          <cell r="D9683">
            <v>0.88</v>
          </cell>
          <cell r="E9683">
            <v>0</v>
          </cell>
          <cell r="F9683">
            <v>0.88</v>
          </cell>
        </row>
        <row r="9684">
          <cell r="A9684">
            <v>88391</v>
          </cell>
          <cell r="B9684" t="str">
            <v>MISTURADOR DE ARGAMASSA, EIXO HORIZONTAL, CAPACIDADE DE MISTURA 300 KG, MOTOR ELÉTRICO POTÊNCIA 5 CV - MATERIAIS NA OPERAÇÃO. AF_06/2014</v>
          </cell>
          <cell r="C9684" t="str">
            <v>H</v>
          </cell>
          <cell r="D9684">
            <v>2.0299999999999998</v>
          </cell>
          <cell r="E9684">
            <v>0</v>
          </cell>
          <cell r="F9684">
            <v>2.0299999999999998</v>
          </cell>
        </row>
        <row r="9685">
          <cell r="A9685">
            <v>88392</v>
          </cell>
          <cell r="B9685" t="str">
            <v>MISTURADOR DE ARGAMASSA, EIXO HORIZONTAL, CAPACIDADE DE MISTURA 300 KG, MOTOR ELÉTRICO POTÊNCIA 5 CV - CHI DIURNO. AF_06/2014</v>
          </cell>
          <cell r="C9685" t="str">
            <v>CHI</v>
          </cell>
          <cell r="D9685">
            <v>0.9</v>
          </cell>
          <cell r="E9685">
            <v>0</v>
          </cell>
          <cell r="F9685">
            <v>0.9</v>
          </cell>
        </row>
        <row r="9686">
          <cell r="A9686">
            <v>88393</v>
          </cell>
          <cell r="B9686" t="str">
            <v>MISTURADOR DE ARGAMASSA, EIXO HORIZONTAL, CAPACIDADE DE MISTURA 600 KG, MOTOR ELÉTRICO POTÊNCIA 7,5 CV - CHP DIURNO. AF_06/2014</v>
          </cell>
          <cell r="C9686" t="str">
            <v>CHP</v>
          </cell>
          <cell r="D9686">
            <v>5.16</v>
          </cell>
          <cell r="E9686">
            <v>0</v>
          </cell>
          <cell r="F9686">
            <v>5.16</v>
          </cell>
        </row>
        <row r="9687">
          <cell r="A9687">
            <v>88394</v>
          </cell>
          <cell r="B9687" t="str">
            <v>MISTURADOR DE ARGAMASSA, EIXO HORIZONTAL, CAPACIDADE DE MISTURA 600 KG, MOTOR ELÉTRICO POTÊNCIA 7,5 CV - DEPRECIAÇÃO. AF_06/2014</v>
          </cell>
          <cell r="C9687" t="str">
            <v>H</v>
          </cell>
          <cell r="D9687">
            <v>0.96</v>
          </cell>
          <cell r="E9687">
            <v>0</v>
          </cell>
          <cell r="F9687">
            <v>0.96</v>
          </cell>
        </row>
        <row r="9688">
          <cell r="A9688">
            <v>88395</v>
          </cell>
          <cell r="B9688" t="str">
            <v>MISTURADOR DE ARGAMASSA, EIXO HORIZONTAL, CAPACIDADE DE MISTURA 600 KG, MOTOR ELÉTRICO POTÊNCIA 7,5 CV - JUROS. AF_06/2014</v>
          </cell>
          <cell r="C9688" t="str">
            <v>H</v>
          </cell>
          <cell r="D9688">
            <v>0.11</v>
          </cell>
          <cell r="E9688">
            <v>0</v>
          </cell>
          <cell r="F9688">
            <v>0.11</v>
          </cell>
        </row>
        <row r="9689">
          <cell r="A9689">
            <v>88396</v>
          </cell>
          <cell r="B9689" t="str">
            <v>MISTURADOR DE ARGAMASSA, EIXO HORIZONTAL, CAPACIDADE DE MISTURA 600 KG, MOTOR ELÉTRICO POTÊNCIA 7,5 CV - MANUTENÇÃO. AF_06/2014</v>
          </cell>
          <cell r="C9689" t="str">
            <v>H</v>
          </cell>
          <cell r="D9689">
            <v>1.05</v>
          </cell>
          <cell r="E9689">
            <v>0</v>
          </cell>
          <cell r="F9689">
            <v>1.05</v>
          </cell>
        </row>
        <row r="9690">
          <cell r="A9690">
            <v>88397</v>
          </cell>
          <cell r="B9690" t="str">
            <v>MISTURADOR DE ARGAMASSA, EIXO HORIZONTAL, CAPACIDADE DE MISTURA 600 KG, MOTOR ELÉTRICO POTÊNCIA 7,5 CV - MATERIAIS NA OPERAÇÃO. AF_06/2014</v>
          </cell>
          <cell r="C9690" t="str">
            <v>H</v>
          </cell>
          <cell r="D9690">
            <v>3.04</v>
          </cell>
          <cell r="E9690">
            <v>0</v>
          </cell>
          <cell r="F9690">
            <v>3.04</v>
          </cell>
        </row>
        <row r="9691">
          <cell r="A9691">
            <v>88398</v>
          </cell>
          <cell r="B9691" t="str">
            <v>MISTURADOR DE ARGAMASSA, EIXO HORIZONTAL, CAPACIDADE DE MISTURA 600 KG, MOTOR ELÉTRICO POTÊNCIA 7,5 CV - CHI DIURNO. AF_06/2014</v>
          </cell>
          <cell r="C9691" t="str">
            <v>CHI</v>
          </cell>
          <cell r="D9691">
            <v>1.07</v>
          </cell>
          <cell r="E9691">
            <v>0</v>
          </cell>
          <cell r="F9691">
            <v>1.07</v>
          </cell>
        </row>
        <row r="9692">
          <cell r="A9692">
            <v>88399</v>
          </cell>
          <cell r="B9692" t="str">
            <v>MISTURADOR DE ARGAMASSA, EIXO HORIZONTAL, CAPACIDADE DE MISTURA 160 KG, MOTOR ELÉTRICO POTÊNCIA 3 CV - CHP DIURNO. AF_06/2014</v>
          </cell>
          <cell r="C9692" t="str">
            <v>CHP</v>
          </cell>
          <cell r="D9692">
            <v>2.9</v>
          </cell>
          <cell r="E9692">
            <v>0</v>
          </cell>
          <cell r="F9692">
            <v>2.9</v>
          </cell>
        </row>
        <row r="9693">
          <cell r="A9693">
            <v>88400</v>
          </cell>
          <cell r="B9693" t="str">
            <v>MISTURADOR DE ARGAMASSA, EIXO HORIZONTAL, CAPACIDADE DE MISTURA 160 KG, MOTOR ELÉTRICO POTÊNCIA 3 CV - DEPRECIAÇÃO. AF_06/2014</v>
          </cell>
          <cell r="C9693" t="str">
            <v>H</v>
          </cell>
          <cell r="D9693">
            <v>0.76</v>
          </cell>
          <cell r="E9693">
            <v>0</v>
          </cell>
          <cell r="F9693">
            <v>0.76</v>
          </cell>
        </row>
        <row r="9694">
          <cell r="A9694">
            <v>88401</v>
          </cell>
          <cell r="B9694" t="str">
            <v>MISTURADOR DE ARGAMASSA, EIXO HORIZONTAL, CAPACIDADE DE MISTURA 160 KG, MOTOR ELÉTRICO POTÊNCIA 3 CV - JUROS. AF_06/2014</v>
          </cell>
          <cell r="C9694" t="str">
            <v>H</v>
          </cell>
          <cell r="D9694">
            <v>0.09</v>
          </cell>
          <cell r="E9694">
            <v>0</v>
          </cell>
          <cell r="F9694">
            <v>0.09</v>
          </cell>
        </row>
        <row r="9695">
          <cell r="A9695">
            <v>88402</v>
          </cell>
          <cell r="B9695" t="str">
            <v>MISTURADOR DE ARGAMASSA, EIXO HORIZONTAL, CAPACIDADE DE MISTURA 160 KG, MOTOR ELÉTRICO POTÊNCIA 3 CV - MANUTENÇÃO. AF_06/2014</v>
          </cell>
          <cell r="C9695" t="str">
            <v>H</v>
          </cell>
          <cell r="D9695">
            <v>0.83</v>
          </cell>
          <cell r="E9695">
            <v>0</v>
          </cell>
          <cell r="F9695">
            <v>0.83</v>
          </cell>
        </row>
        <row r="9696">
          <cell r="A9696">
            <v>88403</v>
          </cell>
          <cell r="B9696" t="str">
            <v>MISTURADOR DE ARGAMASSA, EIXO HORIZONTAL, CAPACIDADE DE MISTURA 160 KG, MOTOR ELÉTRICO POTÊNCIA 3 CV - MATERIAIS NA OPERAÇÃO. AF_06/2014</v>
          </cell>
          <cell r="C9696" t="str">
            <v>H</v>
          </cell>
          <cell r="D9696">
            <v>1.22</v>
          </cell>
          <cell r="E9696">
            <v>0</v>
          </cell>
          <cell r="F9696">
            <v>1.22</v>
          </cell>
        </row>
        <row r="9697">
          <cell r="A9697">
            <v>88404</v>
          </cell>
          <cell r="B9697" t="str">
            <v>MISTURADOR DE ARGAMASSA, EIXO HORIZONTAL, CAPACIDADE DE MISTURA 160 KG, MOTOR ELÉTRICO POTÊNCIA 3 CV - CHI DIURNO. AF_06/2014</v>
          </cell>
          <cell r="C9697" t="str">
            <v>CHI</v>
          </cell>
          <cell r="D9697">
            <v>0.85</v>
          </cell>
          <cell r="E9697">
            <v>0</v>
          </cell>
          <cell r="F9697">
            <v>0.85</v>
          </cell>
        </row>
        <row r="9698">
          <cell r="A9698">
            <v>90633</v>
          </cell>
          <cell r="B9698" t="str">
            <v>MISTURADOR DUPLO HORIZONTAL DE ALTA TURBULÊNCIA, CAPACIDADE / VOLUME 2 X 500 LITROS, MOTORES ELÉTRICOS MÍNIMO 5 CV CADA, PARA NATA CIMENTO, ARGAMASSA E OUTROS - DEPRECIAÇÃO. AF_06/2015</v>
          </cell>
          <cell r="C9698" t="str">
            <v>H</v>
          </cell>
          <cell r="D9698">
            <v>3.84</v>
          </cell>
          <cell r="E9698">
            <v>0</v>
          </cell>
          <cell r="F9698">
            <v>3.84</v>
          </cell>
        </row>
        <row r="9699">
          <cell r="A9699">
            <v>90634</v>
          </cell>
          <cell r="B9699" t="str">
            <v>MISTURADOR DUPLO HORIZONTAL DE ALTA TURBULÊNCIA, CAPACIDADE / VOLUME 2 X 500 LITROS, MOTORES ELÉTRICOS MÍNIMO 5 CV CADA, PARA NATA CIMENTO, ARGAMASSA E OUTROS - JUROS. AF_06/2015</v>
          </cell>
          <cell r="C9699" t="str">
            <v>H</v>
          </cell>
          <cell r="D9699">
            <v>0.45</v>
          </cell>
          <cell r="E9699">
            <v>0</v>
          </cell>
          <cell r="F9699">
            <v>0.45</v>
          </cell>
        </row>
        <row r="9700">
          <cell r="A9700">
            <v>90635</v>
          </cell>
          <cell r="B9700" t="str">
            <v>MISTURADOR DUPLO HORIZONTAL DE ALTA TURBULÊNCIA, CAPACIDADE / VOLUME 2 X 500 LITROS, MOTORES ELÉTRICOS MÍNIMO 5 CV CADA, PARA NATA CIMENTO, ARGAMASSA E OUTROS - MANUTENÇÃO. AF_06/2015</v>
          </cell>
          <cell r="C9700" t="str">
            <v>H</v>
          </cell>
          <cell r="D9700">
            <v>4.2</v>
          </cell>
          <cell r="E9700">
            <v>0</v>
          </cell>
          <cell r="F9700">
            <v>4.2</v>
          </cell>
        </row>
        <row r="9701">
          <cell r="A9701">
            <v>90636</v>
          </cell>
          <cell r="B9701" t="str">
            <v>MISTURADOR DUPLO HORIZONTAL DE ALTA TURBULÊNCIA, CAPACIDADE / VOLUME 2 X 500 LITROS, MOTORES ELÉTRICOS MÍNIMO 5 CV CADA, PARA NATA CIMENTO, ARGAMASSA E OUTROS - MATERIAIS NA OPERAÇÃO. AF_06/2015</v>
          </cell>
          <cell r="C9701" t="str">
            <v>H</v>
          </cell>
          <cell r="D9701">
            <v>4.0599999999999996</v>
          </cell>
          <cell r="E9701">
            <v>0</v>
          </cell>
          <cell r="F9701">
            <v>4.0599999999999996</v>
          </cell>
        </row>
        <row r="9702">
          <cell r="A9702">
            <v>90637</v>
          </cell>
          <cell r="B9702" t="str">
            <v>MISTURADOR DUPLO HORIZONTAL DE ALTA TURBULÊNCIA, CAPACIDADE / VOLUME 2 X 500 LITROS, MOTORES ELÉTRICOS MÍNIMO 5 CV CADA, PARA NATA CIMENTO, ARGAMASSA E OUTROS - CHP DIURNO. AF_06/2015</v>
          </cell>
          <cell r="C9702" t="str">
            <v>CHP</v>
          </cell>
          <cell r="D9702">
            <v>12.55</v>
          </cell>
          <cell r="E9702">
            <v>0</v>
          </cell>
          <cell r="F9702">
            <v>12.55</v>
          </cell>
        </row>
        <row r="9703">
          <cell r="A9703">
            <v>90638</v>
          </cell>
          <cell r="B9703" t="str">
            <v>MISTURADOR DUPLO HORIZONTAL DE ALTA TURBULÊNCIA, CAPACIDADE / VOLUME 2 X 500 LITROS, MOTORES ELÉTRICOS MÍNIMO 5 CV CADA, PARA NATA CIMENTO, ARGAMASSA E OUTROS - CHI DIURNO. AF_06/2015</v>
          </cell>
          <cell r="C9703" t="str">
            <v>CHI</v>
          </cell>
          <cell r="D9703">
            <v>4.29</v>
          </cell>
          <cell r="E9703">
            <v>0</v>
          </cell>
          <cell r="F9703">
            <v>4.29</v>
          </cell>
        </row>
        <row r="9704">
          <cell r="A9704">
            <v>103241</v>
          </cell>
          <cell r="B9704" t="str">
            <v>MISTURADOR PARA PREPARO DE LAMA ESTABILIZANTE COM CAPACIDADE DE *4000* L, COM BOMBA CENTRÍFUGA 5,5 HP A 23,07 HP, PARA SISTEMA DE FURO DIRECIONAL - MATERIAIS NA OPERAÇÃO. AF_11/2021</v>
          </cell>
          <cell r="C9704" t="str">
            <v>H</v>
          </cell>
          <cell r="D9704">
            <v>5.88</v>
          </cell>
          <cell r="E9704">
            <v>0</v>
          </cell>
          <cell r="F9704">
            <v>5.88</v>
          </cell>
        </row>
        <row r="9705">
          <cell r="A9705"/>
          <cell r="B9705" t="str">
            <v>PROJETOR DE ARGAMASSA/CONCRETO</v>
          </cell>
          <cell r="C9705"/>
          <cell r="D9705"/>
          <cell r="E9705"/>
          <cell r="F9705"/>
        </row>
        <row r="9706">
          <cell r="A9706">
            <v>88418</v>
          </cell>
          <cell r="B9706" t="str">
            <v>PROJETOR DE ARGAMASSA, CAPACIDADE DE PROJEÇÃO 1,5 M3/H, ALCANCE DE 30 ATÉ 60 M, MOTOR ELÉTRICO POTÊNCIA 7,5 HP - CHP DIURNO. AF_06/2014</v>
          </cell>
          <cell r="C9706" t="str">
            <v>CHP</v>
          </cell>
          <cell r="D9706">
            <v>12.5</v>
          </cell>
          <cell r="E9706">
            <v>0</v>
          </cell>
          <cell r="F9706">
            <v>12.5</v>
          </cell>
        </row>
        <row r="9707">
          <cell r="A9707">
            <v>88419</v>
          </cell>
          <cell r="B9707" t="str">
            <v>PROJETOR DE ARGAMASSA, CAPACIDADE DE PROJEÇÃO 1,5 M3/H, ALCANCE DE 30 ATÉ 60 M, MOTOR ELÉTRICO POTÊNCIA 7,5 HP - DEPRECIAÇÃO. AF_06/2014</v>
          </cell>
          <cell r="C9707" t="str">
            <v>H</v>
          </cell>
          <cell r="D9707">
            <v>4.99</v>
          </cell>
          <cell r="E9707">
            <v>0</v>
          </cell>
          <cell r="F9707">
            <v>4.99</v>
          </cell>
        </row>
        <row r="9708">
          <cell r="A9708">
            <v>88422</v>
          </cell>
          <cell r="B9708" t="str">
            <v>PROJETOR DE ARGAMASSA, CAPACIDADE DE PROJEÇÃO 1,5 M3/H, ALCANCE DE 30 ATÉ 60 M, MOTOR ELÉTRICO POTÊNCIA 7,5 HP - JUROS. AF_06/2014</v>
          </cell>
          <cell r="C9708" t="str">
            <v>H</v>
          </cell>
          <cell r="D9708">
            <v>0.59</v>
          </cell>
          <cell r="E9708">
            <v>0</v>
          </cell>
          <cell r="F9708">
            <v>0.59</v>
          </cell>
        </row>
        <row r="9709">
          <cell r="A9709">
            <v>88425</v>
          </cell>
          <cell r="B9709" t="str">
            <v>PROJETOR DE ARGAMASSA, CAPACIDADE DE PROJEÇÃO 1,5 M3/H, ALCANCE DE 30 ATÉ 60 M, MOTOR ELÉTRICO POTÊNCIA 7,5 HP - MANUTENÇÃO. AF_06/2014</v>
          </cell>
          <cell r="C9709" t="str">
            <v>H</v>
          </cell>
          <cell r="D9709">
            <v>6.24</v>
          </cell>
          <cell r="E9709">
            <v>0</v>
          </cell>
          <cell r="F9709">
            <v>6.24</v>
          </cell>
        </row>
        <row r="9710">
          <cell r="A9710">
            <v>88427</v>
          </cell>
          <cell r="B9710" t="str">
            <v>PROJETOR DE ARGAMASSA, CAPACIDADE DE PROJEÇÃO 1,5 M3/H, ALCANCE DE 30 ATÉ 60 M, MOTOR ELÉTRICO POTÊNCIA 7,5 HP - MATERIAIS NA OPERAÇÃO. AF_06/2014</v>
          </cell>
          <cell r="C9710" t="str">
            <v>H</v>
          </cell>
          <cell r="D9710">
            <v>0.68</v>
          </cell>
          <cell r="E9710">
            <v>0</v>
          </cell>
          <cell r="F9710">
            <v>0.68</v>
          </cell>
        </row>
        <row r="9711">
          <cell r="A9711">
            <v>88430</v>
          </cell>
          <cell r="B9711" t="str">
            <v>PROJETOR DE ARGAMASSA, CAPACIDADE DE PROJEÇÃO 1,5 M3/H, ALCANCE DE 30 ATÉ 60 M, MOTOR ELÉTRICO POTÊNCIA 7,5 HP - CHI DIURNO. AF_06/2014</v>
          </cell>
          <cell r="C9711" t="str">
            <v>CHI</v>
          </cell>
          <cell r="D9711">
            <v>5.58</v>
          </cell>
          <cell r="E9711">
            <v>0</v>
          </cell>
          <cell r="F9711">
            <v>5.58</v>
          </cell>
        </row>
        <row r="9712">
          <cell r="A9712">
            <v>88433</v>
          </cell>
          <cell r="B9712" t="str">
            <v>PROJETOR DE ARGAMASSA, CAPACIDADE DE PROJEÇÃO 2 M3/H, ALCANCE ATÉ 50 M, MOTOR ELÉTRICO POTÊNCIA 7,5 HP - CHP DIURNO. AF_06/2014</v>
          </cell>
          <cell r="C9712" t="str">
            <v>CHP</v>
          </cell>
          <cell r="D9712">
            <v>16.34</v>
          </cell>
          <cell r="E9712">
            <v>0</v>
          </cell>
          <cell r="F9712">
            <v>16.34</v>
          </cell>
        </row>
        <row r="9713">
          <cell r="A9713">
            <v>88434</v>
          </cell>
          <cell r="B9713" t="str">
            <v>PROJETOR DE ARGAMASSA, CAPACIDADE DE PROJEÇÃO 2 M3/H, ALCANCE ATÉ 50 M, MOTOR ELÉTRICO POTÊNCIA 7,5 HP - DEPRECIAÇÃO. AF_06/2014</v>
          </cell>
          <cell r="C9713" t="str">
            <v>H</v>
          </cell>
          <cell r="D9713">
            <v>6.61</v>
          </cell>
          <cell r="E9713">
            <v>0</v>
          </cell>
          <cell r="F9713">
            <v>6.61</v>
          </cell>
        </row>
        <row r="9714">
          <cell r="A9714">
            <v>88435</v>
          </cell>
          <cell r="B9714" t="str">
            <v>PROJETOR DE ARGAMASSA, CAPACIDADE DE PROJEÇÃO 2 M3/H, ALCANCE ATÉ 50 M, MOTOR ELÉTRICO POTÊNCIA 7,5 HP - JUROS. AF_06/2014</v>
          </cell>
          <cell r="C9714" t="str">
            <v>H</v>
          </cell>
          <cell r="D9714">
            <v>0.78</v>
          </cell>
          <cell r="E9714">
            <v>0</v>
          </cell>
          <cell r="F9714">
            <v>0.78</v>
          </cell>
        </row>
        <row r="9715">
          <cell r="A9715">
            <v>88436</v>
          </cell>
          <cell r="B9715" t="str">
            <v>PROJETOR DE ARGAMASSA, CAPACIDADE DE PROJEÇÃO 2 M3/H, ALCANCE ATÉ 50 M, MOTOR ELÉTRICO POTÊNCIA 7,5 HP - MANUTENÇÃO. AF_06/2014</v>
          </cell>
          <cell r="C9715" t="str">
            <v>H</v>
          </cell>
          <cell r="D9715">
            <v>8.27</v>
          </cell>
          <cell r="E9715">
            <v>0</v>
          </cell>
          <cell r="F9715">
            <v>8.27</v>
          </cell>
        </row>
        <row r="9716">
          <cell r="A9716">
            <v>88437</v>
          </cell>
          <cell r="B9716" t="str">
            <v>PROJETOR DE ARGAMASSA, CAPACIDADE DE PROJEÇÃO 2 M3/H, ALCANCE ATÉ 50 M, MOTOR ELÉTRICO POTÊNCIA 7,5 HP - MATERIAIS NA OPERAÇÃO. AF_06/2014</v>
          </cell>
          <cell r="C9716" t="str">
            <v>H</v>
          </cell>
          <cell r="D9716">
            <v>0.68</v>
          </cell>
          <cell r="E9716">
            <v>0</v>
          </cell>
          <cell r="F9716">
            <v>0.68</v>
          </cell>
        </row>
        <row r="9717">
          <cell r="A9717">
            <v>88438</v>
          </cell>
          <cell r="B9717" t="str">
            <v>PROJETOR DE ARGAMASSA, CAPACIDADE DE PROJEÇÃO 2 M3/H, ALCANCE ATÉ 50 M, MOTOR ELÉTRICO POTÊNCIA 7,5 HP - CHI DIURNO. AF_06/2014</v>
          </cell>
          <cell r="C9717" t="str">
            <v>CHI</v>
          </cell>
          <cell r="D9717">
            <v>7.39</v>
          </cell>
          <cell r="E9717">
            <v>0</v>
          </cell>
          <cell r="F9717">
            <v>7.39</v>
          </cell>
        </row>
        <row r="9718">
          <cell r="A9718">
            <v>90664</v>
          </cell>
          <cell r="B9718" t="str">
            <v>PROJETOR PNEUMÁTICO DE ARGAMASSA PARA CHAPISCO E REBOCO COM RECIPIENTE ACOPLADO, TIPO CANEQUINHA, COM COMPRESSOR DE AR REBOCÁVEL VAZÃO 89 PCM E MOTOR DIESEL DE 20 CV - DEPRECIAÇÃO. AF_06/2015</v>
          </cell>
          <cell r="C9718" t="str">
            <v>H</v>
          </cell>
          <cell r="D9718">
            <v>6.6</v>
          </cell>
          <cell r="E9718">
            <v>0</v>
          </cell>
          <cell r="F9718">
            <v>6.6</v>
          </cell>
        </row>
        <row r="9719">
          <cell r="A9719">
            <v>90665</v>
          </cell>
          <cell r="B9719" t="str">
            <v>PROJETOR PNEUMÁTICO DE ARGAMASSA PARA CHAPISCO E REBOCO COM RECIPIENTE ACOPLADO, TIPO CANEQUINHA, COM COMPRESSOR DE AR REBOCÁVEL VAZÃO 89 PCM E MOTOR DIESEL DE 20 CV - JUROS. AF_06/2015</v>
          </cell>
          <cell r="C9719" t="str">
            <v>H</v>
          </cell>
          <cell r="D9719">
            <v>0.91</v>
          </cell>
          <cell r="E9719">
            <v>0</v>
          </cell>
          <cell r="F9719">
            <v>0.91</v>
          </cell>
        </row>
        <row r="9720">
          <cell r="A9720">
            <v>90666</v>
          </cell>
          <cell r="B9720" t="str">
            <v>PROJETOR PNEUMÁTICO DE ARGAMASSA PARA CHAPISCO E REBOCO COM RECIPIENTE ACOPLADO, TIPO CANEQUINHA, COM COMPRESSOR DE AR REBOCÁVEL VAZÃO 89 PCM E MOTOR DIESEL DE 20 CV - MANUTENÇÃO. AF_06/2015</v>
          </cell>
          <cell r="C9720" t="str">
            <v>H</v>
          </cell>
          <cell r="D9720">
            <v>8.24</v>
          </cell>
          <cell r="E9720">
            <v>0</v>
          </cell>
          <cell r="F9720">
            <v>8.24</v>
          </cell>
        </row>
        <row r="9721">
          <cell r="A9721">
            <v>90667</v>
          </cell>
          <cell r="B9721" t="str">
            <v>PROJETOR PNEUMÁTICO DE ARGAMASSA PARA CHAPISCO E REBOCO COM RECIPIENTE ACOPLADO, TIPO CANEQUINHA, COM COMPRESSOR DE AR REBOCÁVEL VAZÃO 89 PCM E MOTOR DIESEL DE 20 CV - MATERIAIS NA OPERAÇÃO. AF_06/2015</v>
          </cell>
          <cell r="C9721" t="str">
            <v>H</v>
          </cell>
          <cell r="D9721">
            <v>15.72</v>
          </cell>
          <cell r="E9721">
            <v>0</v>
          </cell>
          <cell r="F9721">
            <v>15.72</v>
          </cell>
        </row>
        <row r="9722">
          <cell r="A9722">
            <v>90668</v>
          </cell>
          <cell r="B9722" t="str">
            <v>PROJETOR PNEUMÁTICO DE ARGAMASSA PARA CHAPISCO E REBOCO COM RECIPIENTE ACOPLADO, TIPO CANEQUINHA, COM COMPRESSOR DE AR REBOCÁVEL VAZÃO 89 PCM E MOTOR DIESEL DE 20 CV - CHP DIURNO. AF_06/2015</v>
          </cell>
          <cell r="C9722" t="str">
            <v>CHP</v>
          </cell>
          <cell r="D9722">
            <v>31.47</v>
          </cell>
          <cell r="E9722">
            <v>0</v>
          </cell>
          <cell r="F9722">
            <v>31.47</v>
          </cell>
        </row>
        <row r="9723">
          <cell r="A9723">
            <v>90669</v>
          </cell>
          <cell r="B9723" t="str">
            <v>PROJETOR PNEUMÁTICO DE ARGAMASSA PARA CHAPISCO E REBOCO COM RECIPIENTE ACOPLADO, TIPO CANEQUINHA, COM COMPRESSOR DE AR REBOCÁVEL VAZÃO 89 PCM E MOTOR DIESEL DE 20 CV - CHI DIURNO. AF_06/2015</v>
          </cell>
          <cell r="C9723" t="str">
            <v>CHI</v>
          </cell>
          <cell r="D9723">
            <v>7.51</v>
          </cell>
          <cell r="E9723">
            <v>0</v>
          </cell>
          <cell r="F9723">
            <v>7.51</v>
          </cell>
        </row>
        <row r="9724">
          <cell r="A9724"/>
          <cell r="B9724" t="str">
            <v>VIBRADOR</v>
          </cell>
          <cell r="C9724"/>
          <cell r="D9724"/>
          <cell r="E9724"/>
          <cell r="F9724"/>
        </row>
        <row r="9725">
          <cell r="A9725">
            <v>90582</v>
          </cell>
          <cell r="B9725" t="str">
            <v>VIBRADOR DE IMERSÃO, DIÂMETRO DE PONTEIRA 45MM, MOTOR ELÉTRICO TRIFÁSICO POTÊNCIA DE 2 CV - DEPRECIAÇÃO. AF_06/2015</v>
          </cell>
          <cell r="C9725" t="str">
            <v>H</v>
          </cell>
          <cell r="D9725">
            <v>0.44</v>
          </cell>
          <cell r="E9725">
            <v>0</v>
          </cell>
          <cell r="F9725">
            <v>0.44</v>
          </cell>
        </row>
        <row r="9726">
          <cell r="A9726">
            <v>90583</v>
          </cell>
          <cell r="B9726" t="str">
            <v>VIBRADOR DE IMERSÃO, DIÂMETRO DE PONTEIRA 45MM, MOTOR ELÉTRICO TRIFÁSICO POTÊNCIA DE 2 CV - JUROS. AF_06/2015</v>
          </cell>
          <cell r="C9726" t="str">
            <v>H</v>
          </cell>
          <cell r="D9726">
            <v>0.05</v>
          </cell>
          <cell r="E9726">
            <v>0</v>
          </cell>
          <cell r="F9726">
            <v>0.05</v>
          </cell>
        </row>
        <row r="9727">
          <cell r="A9727">
            <v>90584</v>
          </cell>
          <cell r="B9727" t="str">
            <v>VIBRADOR DE IMERSÃO, DIÂMETRO DE PONTEIRA 45MM, MOTOR ELÉTRICO TRIFÁSICO POTÊNCIA DE 2 CV - MANUTENÇÃO. AF_06/2015</v>
          </cell>
          <cell r="C9727" t="str">
            <v>H</v>
          </cell>
          <cell r="D9727">
            <v>0.34</v>
          </cell>
          <cell r="E9727">
            <v>0</v>
          </cell>
          <cell r="F9727">
            <v>0.34</v>
          </cell>
        </row>
        <row r="9728">
          <cell r="A9728">
            <v>90585</v>
          </cell>
          <cell r="B9728" t="str">
            <v>VIBRADOR DE IMERSÃO, DIÂMETRO DE PONTEIRA 45MM, MOTOR ELÉTRICO TRIFÁSICO POTÊNCIA DE 2 CV - MATERIAIS NA OPERAÇÃO. AF_06/2015</v>
          </cell>
          <cell r="C9728" t="str">
            <v>H</v>
          </cell>
          <cell r="D9728">
            <v>0.33</v>
          </cell>
          <cell r="E9728">
            <v>0</v>
          </cell>
          <cell r="F9728">
            <v>0.33</v>
          </cell>
        </row>
        <row r="9729">
          <cell r="A9729">
            <v>90586</v>
          </cell>
          <cell r="B9729" t="str">
            <v>VIBRADOR DE IMERSÃO, DIÂMETRO DE PONTEIRA 45MM, MOTOR ELÉTRICO TRIFÁSICO POTÊNCIA DE 2 CV - CHP DIURNO. AF_06/2015</v>
          </cell>
          <cell r="C9729" t="str">
            <v>CHP</v>
          </cell>
          <cell r="D9729">
            <v>1.1599999999999999</v>
          </cell>
          <cell r="E9729">
            <v>0</v>
          </cell>
          <cell r="F9729">
            <v>1.1599999999999999</v>
          </cell>
        </row>
        <row r="9730">
          <cell r="A9730">
            <v>90587</v>
          </cell>
          <cell r="B9730" t="str">
            <v>VIBRADOR DE IMERSÃO, DIÂMETRO DE PONTEIRA 45MM, MOTOR ELÉTRICO TRIFÁSICO POTÊNCIA DE 2 CV - CHI DIURNO. AF_06/2015</v>
          </cell>
          <cell r="C9730" t="str">
            <v>CHI</v>
          </cell>
          <cell r="D9730">
            <v>0.49</v>
          </cell>
          <cell r="E9730">
            <v>0</v>
          </cell>
          <cell r="F9730">
            <v>0.49</v>
          </cell>
        </row>
        <row r="9731">
          <cell r="A9731"/>
          <cell r="B9731" t="str">
            <v>SERRA CIRCULAR</v>
          </cell>
          <cell r="C9731"/>
          <cell r="D9731"/>
          <cell r="E9731"/>
          <cell r="F9731"/>
        </row>
        <row r="9732">
          <cell r="A9732">
            <v>91692</v>
          </cell>
          <cell r="B9732" t="str">
            <v>SERRA CIRCULAR DE BANCADA COM MOTOR ELÉTRICO POTÊNCIA DE 5HP, COM COIFA PARA DISCO 10" - CHP DIURNO. AF_08/2015</v>
          </cell>
          <cell r="C9732" t="str">
            <v>CHP</v>
          </cell>
          <cell r="D9732">
            <v>7.71</v>
          </cell>
          <cell r="E9732">
            <v>21.12</v>
          </cell>
          <cell r="F9732">
            <v>28.83</v>
          </cell>
        </row>
        <row r="9733">
          <cell r="A9733">
            <v>91693</v>
          </cell>
          <cell r="B9733" t="str">
            <v>SERRA CIRCULAR DE BANCADA COM MOTOR ELÉTRICO POTÊNCIA DE 5HP, COM COIFA PARA DISCO 10" - CHI DIURNO. AF_08/2015</v>
          </cell>
          <cell r="C9733" t="str">
            <v>CHI</v>
          </cell>
          <cell r="D9733">
            <v>6.77</v>
          </cell>
          <cell r="E9733">
            <v>21.12</v>
          </cell>
          <cell r="F9733">
            <v>27.89</v>
          </cell>
        </row>
        <row r="9734">
          <cell r="A9734">
            <v>91688</v>
          </cell>
          <cell r="B9734" t="str">
            <v>SERRA CIRCULAR DE BANCADA COM MOTOR ELÉTRICO POTÊNCIA DE 5HP, COM COIFA PARA DISCO 10" - DEPRECIAÇÃO. AF_08/2015</v>
          </cell>
          <cell r="C9734" t="str">
            <v>H</v>
          </cell>
          <cell r="D9734">
            <v>0.08</v>
          </cell>
          <cell r="E9734">
            <v>0</v>
          </cell>
          <cell r="F9734">
            <v>0.08</v>
          </cell>
        </row>
        <row r="9735">
          <cell r="A9735">
            <v>91690</v>
          </cell>
          <cell r="B9735" t="str">
            <v>SERRA CIRCULAR DE BANCADA COM MOTOR ELÉTRICO POTÊNCIA DE 5HP, COM COIFA PARA DISCO 10" - MANUTENÇÃO. AF_08/2015</v>
          </cell>
          <cell r="C9735" t="str">
            <v>H</v>
          </cell>
          <cell r="D9735">
            <v>0.06</v>
          </cell>
          <cell r="E9735">
            <v>0</v>
          </cell>
          <cell r="F9735">
            <v>0.06</v>
          </cell>
        </row>
        <row r="9736">
          <cell r="A9736">
            <v>91691</v>
          </cell>
          <cell r="B9736" t="str">
            <v>SERRA CIRCULAR DE BANCADA COM MOTOR ELÉTRICO POTÊNCIA DE 5HP, COM COIFA PARA DISCO 10" - MATERIAIS NA OPERAÇÃO. AF_08/2015</v>
          </cell>
          <cell r="C9736" t="str">
            <v>H</v>
          </cell>
          <cell r="D9736">
            <v>0.88</v>
          </cell>
          <cell r="E9736">
            <v>0</v>
          </cell>
          <cell r="F9736">
            <v>0.88</v>
          </cell>
        </row>
        <row r="9737">
          <cell r="A9737"/>
          <cell r="B9737" t="str">
            <v>GUINCHOS E GRUAS</v>
          </cell>
          <cell r="C9737"/>
          <cell r="D9737"/>
          <cell r="E9737"/>
          <cell r="F9737"/>
        </row>
        <row r="9738">
          <cell r="A9738">
            <v>93281</v>
          </cell>
          <cell r="B9738" t="str">
            <v>GUINCHO ELÉTRICO DE COLUNA, CAPACIDADE 400 KG, COM MOTO FREIO, MOTOR TRIFÁSICO DE 1,25 CV - CHP DIURNO. AF_03/2016</v>
          </cell>
          <cell r="C9738" t="str">
            <v>CHP</v>
          </cell>
          <cell r="D9738">
            <v>7.82</v>
          </cell>
          <cell r="E9738">
            <v>19.82</v>
          </cell>
          <cell r="F9738">
            <v>27.64</v>
          </cell>
        </row>
        <row r="9739">
          <cell r="A9739">
            <v>93282</v>
          </cell>
          <cell r="B9739" t="str">
            <v>GUINCHO ELÉTRICO DE COLUNA, CAPACIDADE 400 KG, COM MOTO FREIO, MOTOR TRIFÁSICO DE 1,25 CV - CHI DIURNO. AF_03/2016</v>
          </cell>
          <cell r="C9739" t="str">
            <v>CHI</v>
          </cell>
          <cell r="D9739">
            <v>7.03</v>
          </cell>
          <cell r="E9739">
            <v>19.82</v>
          </cell>
          <cell r="F9739">
            <v>26.85</v>
          </cell>
        </row>
        <row r="9740">
          <cell r="A9740">
            <v>93277</v>
          </cell>
          <cell r="B9740" t="str">
            <v>GUINCHO ELÉTRICO DE COLUNA, CAPACIDADE 400 KG, COM MOTO FREIO, MOTOR TRIFÁSICO DE 1,25 CV - DEPRECIAÇÃO. AF_03/2016</v>
          </cell>
          <cell r="C9740" t="str">
            <v>H</v>
          </cell>
          <cell r="D9740">
            <v>0.31</v>
          </cell>
          <cell r="E9740">
            <v>0</v>
          </cell>
          <cell r="F9740">
            <v>0.31</v>
          </cell>
        </row>
        <row r="9741">
          <cell r="A9741">
            <v>93278</v>
          </cell>
          <cell r="B9741" t="str">
            <v>GUINCHO ELÉTRICO DE COLUNA, CAPACIDADE 400 KG, COM MOTO FREIO, MOTOR TRIFÁSICO DE 1,25 CV - JUROS. AF_03/2016</v>
          </cell>
          <cell r="C9741" t="str">
            <v>H</v>
          </cell>
          <cell r="D9741">
            <v>0.03</v>
          </cell>
          <cell r="E9741">
            <v>0</v>
          </cell>
          <cell r="F9741">
            <v>0.03</v>
          </cell>
        </row>
        <row r="9742">
          <cell r="A9742">
            <v>93279</v>
          </cell>
          <cell r="B9742" t="str">
            <v>GUINCHO ELÉTRICO DE COLUNA, CAPACIDADE 400 KG, COM MOTO FREIO, MOTOR TRIFÁSICO DE 1,25 CV - MANUTENÇÃO. AF_03/2016</v>
          </cell>
          <cell r="C9742" t="str">
            <v>H</v>
          </cell>
          <cell r="D9742">
            <v>0.28999999999999998</v>
          </cell>
          <cell r="E9742">
            <v>0</v>
          </cell>
          <cell r="F9742">
            <v>0.28999999999999998</v>
          </cell>
        </row>
        <row r="9743">
          <cell r="A9743">
            <v>93280</v>
          </cell>
          <cell r="B9743" t="str">
            <v>GUINCHO ELÉTRICO DE COLUNA, CAPACIDADE 400 KG, COM MOTO FREIO, MOTOR TRIFÁSICO DE 1,25 CV - MATERIAIS NA OPERAÇÃO. AF_03/2016</v>
          </cell>
          <cell r="C9743" t="str">
            <v>H</v>
          </cell>
          <cell r="D9743">
            <v>0.5</v>
          </cell>
          <cell r="E9743">
            <v>0</v>
          </cell>
          <cell r="F9743">
            <v>0.5</v>
          </cell>
        </row>
        <row r="9744">
          <cell r="A9744">
            <v>93272</v>
          </cell>
          <cell r="B9744" t="str">
            <v>GRUA ASCENSIONAL, LANCA DE 30 M, CAPACIDADE DE 1,0 T A 30 M, ALTURA ATE 39 M - CHP DIURNO. AF_03/2016</v>
          </cell>
          <cell r="C9744" t="str">
            <v>CHP</v>
          </cell>
          <cell r="D9744">
            <v>68.8</v>
          </cell>
          <cell r="E9744">
            <v>48.88</v>
          </cell>
          <cell r="F9744">
            <v>117.68</v>
          </cell>
        </row>
        <row r="9745">
          <cell r="A9745">
            <v>95212</v>
          </cell>
          <cell r="B9745" t="str">
            <v>GRUA ASCENCIONAL, LANCA DE 42 M, CAPACIDADE DE 1,5 T A 30 M, ALTURA ATE 39 M - CHP DIURNO. AF_08/2016</v>
          </cell>
          <cell r="C9745" t="str">
            <v>CHP</v>
          </cell>
          <cell r="D9745">
            <v>128.18</v>
          </cell>
          <cell r="E9745">
            <v>48.88</v>
          </cell>
          <cell r="F9745">
            <v>177.06</v>
          </cell>
        </row>
        <row r="9746">
          <cell r="A9746">
            <v>93274</v>
          </cell>
          <cell r="B9746" t="str">
            <v>GRUA ASCENSIONAL, LANÇA DE 30 M, CAPACIDADE DE 1,0 T A 30 M, ALTURA ATÉ 39 M - CHI DIURNO. AF_03/2016</v>
          </cell>
          <cell r="C9746" t="str">
            <v>CHI</v>
          </cell>
          <cell r="D9746">
            <v>37.549999999999997</v>
          </cell>
          <cell r="E9746">
            <v>48.88</v>
          </cell>
          <cell r="F9746">
            <v>86.43</v>
          </cell>
        </row>
        <row r="9747">
          <cell r="A9747">
            <v>95213</v>
          </cell>
          <cell r="B9747" t="str">
            <v>GRUA ASCENCIONAL, LANÇA DE 42 M, CAPACIDADE DE 1,5 T A 30 M, ALTURA ATÉ 39 M - CHI DIURNO. AF_08/2016</v>
          </cell>
          <cell r="C9747" t="str">
            <v>CHI</v>
          </cell>
          <cell r="D9747">
            <v>65.05</v>
          </cell>
          <cell r="E9747">
            <v>48.88</v>
          </cell>
          <cell r="F9747">
            <v>113.93</v>
          </cell>
        </row>
        <row r="9748">
          <cell r="A9748">
            <v>93267</v>
          </cell>
          <cell r="B9748" t="str">
            <v>GRUA ASCENCIONAL, LANÇA DE 30 M, CAPACIDADE DE 1,0 T A 30 M, ALTURA ATÉ 39 M  DEPRECIAÇÃO. AF_03/2016</v>
          </cell>
          <cell r="C9748" t="str">
            <v>H</v>
          </cell>
          <cell r="D9748">
            <v>25.9</v>
          </cell>
          <cell r="E9748">
            <v>0</v>
          </cell>
          <cell r="F9748">
            <v>25.9</v>
          </cell>
        </row>
        <row r="9749">
          <cell r="A9749">
            <v>93269</v>
          </cell>
          <cell r="B9749" t="str">
            <v>GRUA ASCENCIONAL, LANÇA DE 30 M, CAPACIDADE DE 1,0 T A 30 M, ALTURA ATÉ 39 M   JUROS. AF_03/2016</v>
          </cell>
          <cell r="C9749" t="str">
            <v>H</v>
          </cell>
          <cell r="D9749">
            <v>4.96</v>
          </cell>
          <cell r="E9749">
            <v>0</v>
          </cell>
          <cell r="F9749">
            <v>4.96</v>
          </cell>
        </row>
        <row r="9750">
          <cell r="A9750">
            <v>93270</v>
          </cell>
          <cell r="B9750" t="str">
            <v>GRUA ASCENCIONAL, LANÇA DE 30 M, CAPACIDADE DE 1,0 T A 30 M, ALTURA ATÉ 39 M   MANUTENÇÃO. AF_03/2016</v>
          </cell>
          <cell r="C9750" t="str">
            <v>H</v>
          </cell>
          <cell r="D9750">
            <v>25.18</v>
          </cell>
          <cell r="E9750">
            <v>0</v>
          </cell>
          <cell r="F9750">
            <v>25.18</v>
          </cell>
        </row>
        <row r="9751">
          <cell r="A9751">
            <v>93271</v>
          </cell>
          <cell r="B9751" t="str">
            <v>GRUA ASCENCIONAL, LANÇA DE 30 M, CAPACIDADE DE 1,0 T A 30 M, ALTURA ATÉ 39 M   MATERIAIS NA OPERAÇÃO. AF_03/2016</v>
          </cell>
          <cell r="C9751" t="str">
            <v>H</v>
          </cell>
          <cell r="D9751">
            <v>6.07</v>
          </cell>
          <cell r="E9751">
            <v>0</v>
          </cell>
          <cell r="F9751">
            <v>6.07</v>
          </cell>
        </row>
        <row r="9752">
          <cell r="A9752">
            <v>95208</v>
          </cell>
          <cell r="B9752" t="str">
            <v>GRUA ASCENCIONAL, LANÇA DE 42 M, CAPACIDADE DE 1,5 T A 30 M, ALTURA ATÉ 39 M  DEPRECIAÇÃO. AF_08/2016</v>
          </cell>
          <cell r="C9752" t="str">
            <v>H</v>
          </cell>
          <cell r="D9752">
            <v>52.17</v>
          </cell>
          <cell r="E9752">
            <v>0</v>
          </cell>
          <cell r="F9752">
            <v>52.17</v>
          </cell>
        </row>
        <row r="9753">
          <cell r="A9753">
            <v>95209</v>
          </cell>
          <cell r="B9753" t="str">
            <v>GRUA ASCENCIONAL, LANCA DE 42 M, CAPACIDADE DE 1,5 T A 30 M, ALTURA ATE 39 M  JUROS. AF_08/2016</v>
          </cell>
          <cell r="C9753" t="str">
            <v>H</v>
          </cell>
          <cell r="D9753">
            <v>6.19</v>
          </cell>
          <cell r="E9753">
            <v>0</v>
          </cell>
          <cell r="F9753">
            <v>6.19</v>
          </cell>
        </row>
        <row r="9754">
          <cell r="A9754">
            <v>95210</v>
          </cell>
          <cell r="B9754" t="str">
            <v>GRUA ASCENCIONAL, LANCA DE 42 M, CAPACIDADE DE 1,5 T A 30 M, ALTURA ATE 39 M  MANUTENÇÃO. AF_08/2016</v>
          </cell>
          <cell r="C9754" t="str">
            <v>H</v>
          </cell>
          <cell r="D9754">
            <v>57.06</v>
          </cell>
          <cell r="E9754">
            <v>0</v>
          </cell>
          <cell r="F9754">
            <v>57.06</v>
          </cell>
        </row>
        <row r="9755">
          <cell r="A9755">
            <v>95211</v>
          </cell>
          <cell r="B9755" t="str">
            <v>GRUA ASCENCIONAL, LANCA DE 42 M, CAPACIDADE DE 1,5 T A 30 M, ALTURA ATE 39 M  MATERIAIS NA OPERAÇÃO. AF_08/2016</v>
          </cell>
          <cell r="C9755" t="str">
            <v>H</v>
          </cell>
          <cell r="D9755">
            <v>6.07</v>
          </cell>
          <cell r="E9755">
            <v>0</v>
          </cell>
          <cell r="F9755">
            <v>6.07</v>
          </cell>
        </row>
        <row r="9756">
          <cell r="A9756"/>
          <cell r="B9756" t="str">
            <v>PINTURA DE FAIXAS</v>
          </cell>
          <cell r="C9756"/>
          <cell r="D9756"/>
          <cell r="E9756"/>
          <cell r="F9756"/>
        </row>
        <row r="9757">
          <cell r="A9757">
            <v>95129</v>
          </cell>
          <cell r="B9757" t="str">
            <v>MÁQUINA DEMARCADORA DE FAIXA DE TRÁFEGO À FRIO, AUTOPROPELIDA, POTÊNCIA 38 HP - DEPRECIAÇÃO. AF_07/2016</v>
          </cell>
          <cell r="C9757" t="str">
            <v>H</v>
          </cell>
          <cell r="D9757">
            <v>43.83</v>
          </cell>
          <cell r="E9757">
            <v>0</v>
          </cell>
          <cell r="F9757">
            <v>43.83</v>
          </cell>
        </row>
        <row r="9758">
          <cell r="A9758">
            <v>95130</v>
          </cell>
          <cell r="B9758" t="str">
            <v>MÁQUINA DEMARCADORA DE FAIXA DE TRÁFEGO À FRIO, AUTOPROPELIDA, POTÊNCIA 38 HP - JUROS. AF_07/2016</v>
          </cell>
          <cell r="C9758" t="str">
            <v>H</v>
          </cell>
          <cell r="D9758">
            <v>8.1199999999999992</v>
          </cell>
          <cell r="E9758">
            <v>0</v>
          </cell>
          <cell r="F9758">
            <v>8.1199999999999992</v>
          </cell>
        </row>
        <row r="9759">
          <cell r="A9759">
            <v>95131</v>
          </cell>
          <cell r="B9759" t="str">
            <v>MÁQUINA DEMARCADORA DE FAIXA DE TRÁFEGO À FRIO, AUTOPROPELIDA, POTÊNCIA 38 HP - MANUTENÇÃO. AF_07/2016</v>
          </cell>
          <cell r="C9759" t="str">
            <v>H</v>
          </cell>
          <cell r="D9759">
            <v>51.59</v>
          </cell>
          <cell r="E9759">
            <v>0</v>
          </cell>
          <cell r="F9759">
            <v>51.59</v>
          </cell>
        </row>
        <row r="9760">
          <cell r="A9760">
            <v>95132</v>
          </cell>
          <cell r="B9760" t="str">
            <v>MÁQUINA DEMARCADORA DE FAIXA DE TRÁFEGO À FRIO, AUTOPROPELIDA, POTÊNCIA 38 HP - MATERIAIS NA OPERAÇÃO. AF_07/2016</v>
          </cell>
          <cell r="C9760" t="str">
            <v>H</v>
          </cell>
          <cell r="D9760">
            <v>33.9</v>
          </cell>
          <cell r="E9760">
            <v>0</v>
          </cell>
          <cell r="F9760">
            <v>33.9</v>
          </cell>
        </row>
        <row r="9761">
          <cell r="A9761">
            <v>95133</v>
          </cell>
          <cell r="B9761" t="str">
            <v>MÁQUINA DEMARCADORA DE FAIXA DE TRÁFEGO À FRIO, AUTOPROPELIDA, POTÊNCIA 38 HP - CHP DIURNO. AF_07/2016</v>
          </cell>
          <cell r="C9761" t="str">
            <v>CHP</v>
          </cell>
          <cell r="D9761">
            <v>144.13</v>
          </cell>
          <cell r="E9761">
            <v>19.54</v>
          </cell>
          <cell r="F9761">
            <v>163.66999999999999</v>
          </cell>
        </row>
        <row r="9762">
          <cell r="A9762">
            <v>96159</v>
          </cell>
          <cell r="B9762" t="str">
            <v>MÁQUINA DEMARCADORA DE FAIXA DE TRÁFEGO À FRIO, AUTOPROPELIDA, POTÊNCIA 38 HP - CHI DIURNO. AF_07/2016</v>
          </cell>
          <cell r="C9762" t="str">
            <v>CHI</v>
          </cell>
          <cell r="D9762">
            <v>58.64</v>
          </cell>
          <cell r="E9762">
            <v>19.54</v>
          </cell>
          <cell r="F9762">
            <v>78.180000000000007</v>
          </cell>
        </row>
        <row r="9763">
          <cell r="A9763">
            <v>102985</v>
          </cell>
          <cell r="B9763" t="str">
            <v>MÁQUINA DEMARCADORA DE FAIXA DE TRÁFEGO À FRIO, TRAÇÃO MANUAL, 4 CV, PRESSÃO MAX 3300 PSI, TANQUE 20 L - MATERIAIS NA OPERAÇÃO. AF_06/2021</v>
          </cell>
          <cell r="C9763" t="str">
            <v>H</v>
          </cell>
          <cell r="D9763">
            <v>3.14</v>
          </cell>
          <cell r="E9763">
            <v>0</v>
          </cell>
          <cell r="F9763">
            <v>3.14</v>
          </cell>
        </row>
        <row r="9764">
          <cell r="A9764"/>
          <cell r="B9764" t="str">
            <v>PULVERIZADOR DE TINTA</v>
          </cell>
          <cell r="C9764"/>
          <cell r="D9764"/>
          <cell r="E9764"/>
          <cell r="F9764"/>
        </row>
        <row r="9765">
          <cell r="A9765">
            <v>95217</v>
          </cell>
          <cell r="B9765" t="str">
            <v>PULVERIZADOR DE TINTA ELÉTRICO/MÁQUINA DE PINTURA AIRLESS, VAZÃO 2 L/MIN - MATERIAIS NA OPERAÇÃO. AF_08/2016</v>
          </cell>
          <cell r="C9765" t="str">
            <v>H</v>
          </cell>
          <cell r="D9765">
            <v>0.4</v>
          </cell>
          <cell r="E9765">
            <v>0</v>
          </cell>
          <cell r="F9765">
            <v>0.4</v>
          </cell>
        </row>
        <row r="9766">
          <cell r="A9766"/>
          <cell r="B9766" t="str">
            <v>LAVADORA DE ALTA PRESSÃO</v>
          </cell>
          <cell r="C9766"/>
          <cell r="D9766"/>
          <cell r="E9766"/>
          <cell r="F9766"/>
        </row>
        <row r="9767">
          <cell r="A9767">
            <v>99833</v>
          </cell>
          <cell r="B9767" t="str">
            <v>LAVADORA DE ALTA PRESSAO (LAVA-JATO) PARA AGUA FRIA, PRESSAO DE OPERACAO ENTRE 1400 E 1900 LIB/POL2, VAZAO MAXIMA ENTRE 400 E 700 L/H - CHP DIURNO. AF_04/2019</v>
          </cell>
          <cell r="C9767" t="str">
            <v>CHP</v>
          </cell>
          <cell r="D9767">
            <v>3.17</v>
          </cell>
          <cell r="E9767">
            <v>0</v>
          </cell>
          <cell r="F9767">
            <v>3.17</v>
          </cell>
        </row>
        <row r="9768">
          <cell r="A9768">
            <v>99834</v>
          </cell>
          <cell r="B9768" t="str">
            <v>LAVADORA DE ALTA PRESSAO (LAVA-JATO) PARA AGUA FRIA, PRESSAO DE OPERACAO ENTRE 1400 E 1900 LIB/POL2, VAZAO MAXIMA ENTRE 400 E 700 L/H - CHI DIURNO. AF_04/2019</v>
          </cell>
          <cell r="C9768" t="str">
            <v>CHI</v>
          </cell>
          <cell r="D9768">
            <v>0.18</v>
          </cell>
          <cell r="E9768">
            <v>0</v>
          </cell>
          <cell r="F9768">
            <v>0.18</v>
          </cell>
        </row>
        <row r="9769">
          <cell r="A9769">
            <v>99829</v>
          </cell>
          <cell r="B9769" t="str">
            <v>LAVADORA DE ALTA PRESSAO (LAVA-JATO) PARA AGUA FRIA, PRESSAO DE OPERACAO ENTRE 1400 E 1900 LIB/POL2, VAZAO MAXIMA ENTRE 400 E 700 L/H - DEPRECIAÇÃO. AF_04/2019</v>
          </cell>
          <cell r="C9769" t="str">
            <v>H</v>
          </cell>
          <cell r="D9769">
            <v>0.17</v>
          </cell>
          <cell r="E9769">
            <v>0</v>
          </cell>
          <cell r="F9769">
            <v>0.17</v>
          </cell>
        </row>
        <row r="9770">
          <cell r="A9770">
            <v>99830</v>
          </cell>
          <cell r="B9770" t="str">
            <v>LAVADORA DE ALTA PRESSAO (LAVA-JATO) PARA AGUA FRIA, PRESSAO DE OPERACAO ENTRE 1400 E 1900 LIB/POL2, VAZAO MAXIMA ENTRE 400 E 700 L/H - JUROS. AF_04/2019</v>
          </cell>
          <cell r="C9770" t="str">
            <v>H</v>
          </cell>
          <cell r="D9770">
            <v>0.01</v>
          </cell>
          <cell r="E9770">
            <v>0</v>
          </cell>
          <cell r="F9770">
            <v>0.01</v>
          </cell>
        </row>
        <row r="9771">
          <cell r="A9771">
            <v>99831</v>
          </cell>
          <cell r="B9771" t="str">
            <v>LAVADORA DE ALTA PRESSAO (LAVA-JATO) PARA AGUA FRIA, PRESSAO DE OPERACAO ENTRE 1400 E 1900 LIB/POL2, VAZAO MAXIMA ENTRE 400 E 700 L/H - MANUTENÇÃO. AF_04/2019</v>
          </cell>
          <cell r="C9771" t="str">
            <v>H</v>
          </cell>
          <cell r="D9771">
            <v>0.12</v>
          </cell>
          <cell r="E9771">
            <v>0</v>
          </cell>
          <cell r="F9771">
            <v>0.12</v>
          </cell>
        </row>
        <row r="9772">
          <cell r="A9772">
            <v>99832</v>
          </cell>
          <cell r="B9772" t="str">
            <v>LAVADORA DE ALTA PRESSAO (LAVA-JATO) PARA AGUA FRIA, PRESSAO DE OPERACAO ENTRE 1400 E 1900 LIB/POL2, VAZAO MAXIMA ENTRE 400 E 700 L/H - MATERIAIS NA OPERAÇÃO. AF_04/2019</v>
          </cell>
          <cell r="C9772" t="str">
            <v>H</v>
          </cell>
          <cell r="D9772">
            <v>2.87</v>
          </cell>
          <cell r="E9772">
            <v>0</v>
          </cell>
          <cell r="F9772">
            <v>2.87</v>
          </cell>
        </row>
        <row r="9773">
          <cell r="A9773"/>
          <cell r="B9773" t="str">
            <v>POLIMENTO</v>
          </cell>
          <cell r="C9773"/>
          <cell r="D9773"/>
          <cell r="E9773"/>
          <cell r="F9773"/>
        </row>
        <row r="9774">
          <cell r="A9774">
            <v>95276</v>
          </cell>
          <cell r="B9774" t="str">
            <v>POLIDORA DE PISO (POLITRIZ), PESO DE 100KG, DIÂMETRO 450 MM, MOTOR ELÉTRICO, POTÊNCIA 4 HP - CHP DIURNO. AF_09/2016</v>
          </cell>
          <cell r="C9774" t="str">
            <v>CHP</v>
          </cell>
          <cell r="D9774">
            <v>2.57</v>
          </cell>
          <cell r="E9774">
            <v>0</v>
          </cell>
          <cell r="F9774">
            <v>2.57</v>
          </cell>
        </row>
        <row r="9775">
          <cell r="A9775">
            <v>95277</v>
          </cell>
          <cell r="B9775" t="str">
            <v>POLIDORA DE PISO (POLITRIZ), PESO DE 100KG, DIÂMETRO 450 MM, MOTOR ELÉTRICO, POTÊNCIA 4 HP - CHI DIURNO. AF_09/2016</v>
          </cell>
          <cell r="C9775" t="str">
            <v>CHI</v>
          </cell>
          <cell r="D9775">
            <v>0.54</v>
          </cell>
          <cell r="E9775">
            <v>0</v>
          </cell>
          <cell r="F9775">
            <v>0.54</v>
          </cell>
        </row>
        <row r="9776">
          <cell r="A9776">
            <v>95272</v>
          </cell>
          <cell r="B9776" t="str">
            <v>POLIDORA DE PISO (POLITRIZ), PESO DE 100KG, DIÂMETRO 450 MM, MOTOR ELÉTRICO, POTÊNCIA 4 HP - DEPRECIAÇÃO. AF_09/2016</v>
          </cell>
          <cell r="C9776" t="str">
            <v>H</v>
          </cell>
          <cell r="D9776">
            <v>0.49</v>
          </cell>
          <cell r="E9776">
            <v>0</v>
          </cell>
          <cell r="F9776">
            <v>0.49</v>
          </cell>
        </row>
        <row r="9777">
          <cell r="A9777">
            <v>95273</v>
          </cell>
          <cell r="B9777" t="str">
            <v>POLIDORA DE PISO (POLITRIZ), PESO DE 100KG, DIÂMETRO 450 MM, MOTOR ELÉTRICO, POTÊNCIA 4 HP - JUROS. AF_09/2016</v>
          </cell>
          <cell r="C9777" t="str">
            <v>H</v>
          </cell>
          <cell r="D9777">
            <v>0.05</v>
          </cell>
          <cell r="E9777">
            <v>0</v>
          </cell>
          <cell r="F9777">
            <v>0.05</v>
          </cell>
        </row>
        <row r="9778">
          <cell r="A9778">
            <v>95274</v>
          </cell>
          <cell r="B9778" t="str">
            <v>POLIDORA DE PISO (POLITRIZ), PESO DE 100KG, DIÂMETRO 450 MM, MOTOR ELÉTRICO, POTÊNCIA 4 HP - MANUTENÇÃO. AF_09/2016</v>
          </cell>
          <cell r="C9778" t="str">
            <v>H</v>
          </cell>
          <cell r="D9778">
            <v>0.38</v>
          </cell>
          <cell r="E9778">
            <v>0</v>
          </cell>
          <cell r="F9778">
            <v>0.38</v>
          </cell>
        </row>
        <row r="9779">
          <cell r="A9779">
            <v>95275</v>
          </cell>
          <cell r="B9779" t="str">
            <v>POLIDORA DE PISO (POLITRIZ), PESO DE 100KG, DIÂMETRO 450 MM, MOTOR ELÉTRICO, POTÊNCIA 4 HP  MATERIAIS NA OPERAÇÃO. AF_09/2016</v>
          </cell>
          <cell r="C9779" t="str">
            <v>H</v>
          </cell>
          <cell r="D9779">
            <v>1.65</v>
          </cell>
          <cell r="E9779">
            <v>0</v>
          </cell>
          <cell r="F9779">
            <v>1.65</v>
          </cell>
        </row>
        <row r="9780">
          <cell r="A9780"/>
          <cell r="B9780" t="str">
            <v>MARTELO PERFURADOR</v>
          </cell>
          <cell r="C9780"/>
          <cell r="D9780"/>
          <cell r="E9780"/>
          <cell r="F9780"/>
        </row>
        <row r="9781">
          <cell r="A9781">
            <v>92963</v>
          </cell>
          <cell r="B9781" t="str">
            <v>MARTELO PERFURADOR PNEUMÁTICO MANUAL, HASTE 25 X 75 MM, 21 KG - DEPRECIAÇÃO. AF_12/2015</v>
          </cell>
          <cell r="C9781" t="str">
            <v>H</v>
          </cell>
          <cell r="D9781">
            <v>1.37</v>
          </cell>
          <cell r="E9781">
            <v>0</v>
          </cell>
          <cell r="F9781">
            <v>1.37</v>
          </cell>
        </row>
        <row r="9782">
          <cell r="A9782">
            <v>92964</v>
          </cell>
          <cell r="B9782" t="str">
            <v>MARTELO PERFURADOR PNEUMÁTICO MANUAL, HASTE 25 X 75 MM, 21 KG - JUROS. AF_12/2015</v>
          </cell>
          <cell r="C9782" t="str">
            <v>H</v>
          </cell>
          <cell r="D9782">
            <v>0.16</v>
          </cell>
          <cell r="E9782">
            <v>0</v>
          </cell>
          <cell r="F9782">
            <v>0.16</v>
          </cell>
        </row>
        <row r="9783">
          <cell r="A9783">
            <v>92965</v>
          </cell>
          <cell r="B9783" t="str">
            <v>MARTELO PERFURADOR PNEUMÁTICO MANUAL, HASTE 25 X 75 MM, 21 KG - MANUTENÇÃO. AF_12/2015</v>
          </cell>
          <cell r="C9783" t="str">
            <v>H</v>
          </cell>
          <cell r="D9783">
            <v>1.72</v>
          </cell>
          <cell r="E9783">
            <v>0</v>
          </cell>
          <cell r="F9783">
            <v>1.72</v>
          </cell>
        </row>
        <row r="9784">
          <cell r="A9784">
            <v>92966</v>
          </cell>
          <cell r="B9784" t="str">
            <v>MARTELO PERFURADOR PNEUMÁTICO MANUAL, HASTE 25 X 75 MM, 21 KG - CHP DIURNO. AF_12/2015</v>
          </cell>
          <cell r="C9784" t="str">
            <v>CHP</v>
          </cell>
          <cell r="D9784">
            <v>9.94</v>
          </cell>
          <cell r="E9784">
            <v>16.93</v>
          </cell>
          <cell r="F9784">
            <v>26.87</v>
          </cell>
        </row>
        <row r="9785">
          <cell r="A9785">
            <v>92967</v>
          </cell>
          <cell r="B9785" t="str">
            <v>MARTELO PERFURADOR PNEUMÁTICO MANUAL, HASTE 25 X 75 MM, 21 KG - CHI DIURNO. AF_12/2015</v>
          </cell>
          <cell r="C9785" t="str">
            <v>CHI</v>
          </cell>
          <cell r="D9785">
            <v>8.2200000000000006</v>
          </cell>
          <cell r="E9785">
            <v>16.93</v>
          </cell>
          <cell r="F9785">
            <v>25.15</v>
          </cell>
        </row>
        <row r="9786">
          <cell r="A9786"/>
          <cell r="B9786" t="str">
            <v>MARTELO DEMOLIDOR</v>
          </cell>
          <cell r="C9786"/>
          <cell r="D9786"/>
          <cell r="E9786"/>
          <cell r="F9786"/>
        </row>
        <row r="9787">
          <cell r="A9787">
            <v>102275</v>
          </cell>
          <cell r="B9787" t="str">
            <v>MARTELO DEMOLIDOR ELÉTRICO, COM POTÊNCIA DE 2.000 W, 1.000 IMPACTOS POR MINUTO, PESO DE 30 KG - CHP DIURNO. AF_01/2021</v>
          </cell>
          <cell r="C9787" t="str">
            <v>CHP</v>
          </cell>
          <cell r="D9787">
            <v>9.16</v>
          </cell>
          <cell r="E9787">
            <v>16.93</v>
          </cell>
          <cell r="F9787">
            <v>26.09</v>
          </cell>
        </row>
        <row r="9788">
          <cell r="A9788">
            <v>102274</v>
          </cell>
          <cell r="B9788" t="str">
            <v>MARTELO DEMOLIDOR ELÉTRICO, COM POTÊNCIA DE 2.000 W, 1.000 IMPACTOS POR MINUTO, PESO DE 30 KG -  CHI DIURNO. AF_01/2021</v>
          </cell>
          <cell r="C9788" t="str">
            <v>CHI</v>
          </cell>
          <cell r="D9788">
            <v>7.33</v>
          </cell>
          <cell r="E9788">
            <v>16.93</v>
          </cell>
          <cell r="F9788">
            <v>24.26</v>
          </cell>
        </row>
        <row r="9789">
          <cell r="A9789">
            <v>102270</v>
          </cell>
          <cell r="B9789" t="str">
            <v>MARTELO DEMOLIDOR ELÉTRICO, COM POTÊNCIA DE 2.000 W, 1.000 IMPACTOS POR MINUTO, PESO DE 30 KG - DEPRECIAÇÃO. AF_01/2021</v>
          </cell>
          <cell r="C9789" t="str">
            <v>H</v>
          </cell>
          <cell r="D9789">
            <v>0.57999999999999996</v>
          </cell>
          <cell r="E9789">
            <v>0</v>
          </cell>
          <cell r="F9789">
            <v>0.57999999999999996</v>
          </cell>
        </row>
        <row r="9790">
          <cell r="A9790">
            <v>102271</v>
          </cell>
          <cell r="B9790" t="str">
            <v>MARTELO DEMOLIDOR ELÉTRICO, COM POTÊNCIA DE 2.000 W, 1.000 IMPACTOS POR MINUTO, PESO DE 30 KG - JUROS. AF_01/2021</v>
          </cell>
          <cell r="C9790" t="str">
            <v>H</v>
          </cell>
          <cell r="D9790">
            <v>0.06</v>
          </cell>
          <cell r="E9790">
            <v>0</v>
          </cell>
          <cell r="F9790">
            <v>0.06</v>
          </cell>
        </row>
        <row r="9791">
          <cell r="A9791">
            <v>102272</v>
          </cell>
          <cell r="B9791" t="str">
            <v>MARTELO DEMOLIDOR ELÉTRICO, COM POTÊNCIA DE 2.000 W, 1.000 IMPACTOS POR MINUTO, PESO DE 30 KG - MANUTENÇÃO. AF_01/2021</v>
          </cell>
          <cell r="C9791" t="str">
            <v>H</v>
          </cell>
          <cell r="D9791">
            <v>0.73</v>
          </cell>
          <cell r="E9791">
            <v>0</v>
          </cell>
          <cell r="F9791">
            <v>0.73</v>
          </cell>
        </row>
        <row r="9792">
          <cell r="A9792">
            <v>102273</v>
          </cell>
          <cell r="B9792" t="str">
            <v>MARTELO DEMOLIDOR ELÉTRICO, COM POTÊNCIA DE 2.000 W, 1.000 IMPACTOS POR MINUTO, PESO DE 30 KG - MATERIAIS NA OPERAÇÃO. AF_01/2021</v>
          </cell>
          <cell r="C9792" t="str">
            <v>H</v>
          </cell>
          <cell r="D9792">
            <v>1.1000000000000001</v>
          </cell>
          <cell r="E9792">
            <v>0</v>
          </cell>
          <cell r="F9792">
            <v>1.1000000000000001</v>
          </cell>
        </row>
        <row r="9793">
          <cell r="A9793">
            <v>95255</v>
          </cell>
          <cell r="B9793" t="str">
            <v>MARTELO DEMOLIDOR PNEUMÁTICO MANUAL, 32 KG - DEPRECIAÇÃO. AF_09/2016</v>
          </cell>
          <cell r="C9793" t="str">
            <v>H</v>
          </cell>
          <cell r="D9793">
            <v>1.19</v>
          </cell>
          <cell r="E9793">
            <v>0</v>
          </cell>
          <cell r="F9793">
            <v>1.19</v>
          </cell>
        </row>
        <row r="9794">
          <cell r="A9794">
            <v>95256</v>
          </cell>
          <cell r="B9794" t="str">
            <v>MARTELO DEMOLIDOR PNEUMÁTICO MANUAL, 32 KG - JUROS. AF_09/2016</v>
          </cell>
          <cell r="C9794" t="str">
            <v>H</v>
          </cell>
          <cell r="D9794">
            <v>0.14000000000000001</v>
          </cell>
          <cell r="E9794">
            <v>0</v>
          </cell>
          <cell r="F9794">
            <v>0.14000000000000001</v>
          </cell>
        </row>
        <row r="9795">
          <cell r="A9795">
            <v>95257</v>
          </cell>
          <cell r="B9795" t="str">
            <v>MARTELO DEMOLIDOR PNEUMÁTICO MANUAL, 32 KG - MANUTENÇÃO. AF_09/2016</v>
          </cell>
          <cell r="C9795" t="str">
            <v>H</v>
          </cell>
          <cell r="D9795">
            <v>1.48</v>
          </cell>
          <cell r="E9795">
            <v>0</v>
          </cell>
          <cell r="F9795">
            <v>1.48</v>
          </cell>
        </row>
        <row r="9796">
          <cell r="A9796">
            <v>95258</v>
          </cell>
          <cell r="B9796" t="str">
            <v>MARTELO DEMOLIDOR PNEUMÁTICO MANUAL, 32 KG - CHP DIURNO. AF_09/2016</v>
          </cell>
          <cell r="C9796" t="str">
            <v>CHP</v>
          </cell>
          <cell r="D9796">
            <v>9.5</v>
          </cell>
          <cell r="E9796">
            <v>16.93</v>
          </cell>
          <cell r="F9796">
            <v>26.43</v>
          </cell>
        </row>
        <row r="9797">
          <cell r="A9797">
            <v>95259</v>
          </cell>
          <cell r="B9797" t="str">
            <v>MARTELO DEMOLIDOR PNEUMÁTICO MANUAL, 32 KG - CHI DIURNO. AF_09/2016</v>
          </cell>
          <cell r="C9797" t="str">
            <v>CHI</v>
          </cell>
          <cell r="D9797">
            <v>8.02</v>
          </cell>
          <cell r="E9797">
            <v>16.93</v>
          </cell>
          <cell r="F9797">
            <v>24.95</v>
          </cell>
        </row>
        <row r="9798">
          <cell r="A9798"/>
          <cell r="B9798" t="str">
            <v>MARTELETE OU ROMPEDOR</v>
          </cell>
          <cell r="C9798"/>
          <cell r="D9798"/>
          <cell r="E9798"/>
          <cell r="F9798"/>
        </row>
        <row r="9799">
          <cell r="A9799">
            <v>95114</v>
          </cell>
          <cell r="B9799" t="str">
            <v>MARTELETE OU ROMPEDOR PNEUMÁTICO MANUAL, 28 KG, COM SILENCIADOR - DEPRECIAÇÃO. AF_07/2016</v>
          </cell>
          <cell r="C9799" t="str">
            <v>H</v>
          </cell>
          <cell r="D9799">
            <v>1.33</v>
          </cell>
          <cell r="E9799">
            <v>0</v>
          </cell>
          <cell r="F9799">
            <v>1.33</v>
          </cell>
        </row>
        <row r="9800">
          <cell r="A9800">
            <v>95115</v>
          </cell>
          <cell r="B9800" t="str">
            <v>MARTELETE OU ROMPEDOR PNEUMÁTICO MANUAL, 28 KG, COM SILENCIADOR - JUROS. AF_07/2016</v>
          </cell>
          <cell r="C9800" t="str">
            <v>H</v>
          </cell>
          <cell r="D9800">
            <v>0.15</v>
          </cell>
          <cell r="E9800">
            <v>0</v>
          </cell>
          <cell r="F9800">
            <v>0.15</v>
          </cell>
        </row>
        <row r="9801">
          <cell r="A9801">
            <v>5952</v>
          </cell>
          <cell r="B9801" t="str">
            <v>MARTELETE OU ROMPEDOR PNEUMÁTICO MANUAL, 28 KG, COM SILENCIADOR - CHI DIURNO. AF_07/2016</v>
          </cell>
          <cell r="C9801" t="str">
            <v>CHI</v>
          </cell>
          <cell r="D9801">
            <v>8.17</v>
          </cell>
          <cell r="E9801">
            <v>16.93</v>
          </cell>
          <cell r="F9801">
            <v>25.1</v>
          </cell>
        </row>
        <row r="9802">
          <cell r="A9802">
            <v>5795</v>
          </cell>
          <cell r="B9802" t="str">
            <v>MARTELETE OU ROMPEDOR PNEUMÁTICO MANUAL, 28 KG, COM SILENCIADOR - CHP DIURNO. AF_07/2016</v>
          </cell>
          <cell r="C9802" t="str">
            <v>CHP</v>
          </cell>
          <cell r="D9802">
            <v>9.84</v>
          </cell>
          <cell r="E9802">
            <v>16.93</v>
          </cell>
          <cell r="F9802">
            <v>26.77</v>
          </cell>
        </row>
        <row r="9803">
          <cell r="A9803">
            <v>53863</v>
          </cell>
          <cell r="B9803" t="str">
            <v>MARTELETE OU ROMPEDOR PNEUMÁTICO MANUAL, 28 KG, COM SILENCIADOR - MANUTENÇÃO. AF_07/2016</v>
          </cell>
          <cell r="C9803" t="str">
            <v>H</v>
          </cell>
          <cell r="D9803">
            <v>1.67</v>
          </cell>
          <cell r="E9803">
            <v>0</v>
          </cell>
          <cell r="F9803">
            <v>1.67</v>
          </cell>
        </row>
        <row r="9804">
          <cell r="A9804"/>
          <cell r="B9804" t="str">
            <v>SOLDA TOPO OU CORDÃO</v>
          </cell>
          <cell r="C9804"/>
          <cell r="D9804"/>
          <cell r="E9804"/>
          <cell r="F9804"/>
        </row>
        <row r="9805">
          <cell r="A9805">
            <v>98746</v>
          </cell>
          <cell r="B9805" t="str">
            <v>SOLDA DE TOPO EM CHAPA/PERFIL/TUBO DE AÇO CHANFRADO, ESPESSURA=1/4''. AF_06/2018</v>
          </cell>
          <cell r="C9805" t="str">
            <v>M</v>
          </cell>
          <cell r="D9805">
            <v>37.380000000000003</v>
          </cell>
          <cell r="E9805">
            <v>33.78</v>
          </cell>
          <cell r="F9805">
            <v>71.16</v>
          </cell>
        </row>
        <row r="9806">
          <cell r="A9806">
            <v>98749</v>
          </cell>
          <cell r="B9806" t="str">
            <v>SOLDA DE TOPO EM CHAPA/PERFIL/TUBO DE AÇO CHANFRADO, ESPESSURA=5/16''. AF_06/2018</v>
          </cell>
          <cell r="C9806" t="str">
            <v>M</v>
          </cell>
          <cell r="D9806">
            <v>50.02</v>
          </cell>
          <cell r="E9806">
            <v>35.07</v>
          </cell>
          <cell r="F9806">
            <v>85.09</v>
          </cell>
        </row>
        <row r="9807">
          <cell r="A9807">
            <v>98750</v>
          </cell>
          <cell r="B9807" t="str">
            <v>SOLDA DE TOPO EM CHAPA/PERFIL/TUBO DE AÇO CHANFRADO, ESPESSURA=3/8''. AF_06/2018</v>
          </cell>
          <cell r="C9807" t="str">
            <v>M</v>
          </cell>
          <cell r="D9807">
            <v>65.790000000000006</v>
          </cell>
          <cell r="E9807">
            <v>36.15</v>
          </cell>
          <cell r="F9807">
            <v>101.94</v>
          </cell>
        </row>
        <row r="9808">
          <cell r="A9808">
            <v>98751</v>
          </cell>
          <cell r="B9808" t="str">
            <v>SOLDA DE TOPO EM CHAPA/PERFIL/TUBO DE AÇO CHANFRADO, ESPESSURA=1/2''. AF_06/2018</v>
          </cell>
          <cell r="C9808" t="str">
            <v>M</v>
          </cell>
          <cell r="D9808">
            <v>107.18</v>
          </cell>
          <cell r="E9808">
            <v>38.75</v>
          </cell>
          <cell r="F9808">
            <v>145.93</v>
          </cell>
        </row>
        <row r="9809">
          <cell r="A9809">
            <v>98752</v>
          </cell>
          <cell r="B9809" t="str">
            <v>SOLDA DE TOPO EM CHAPA/PERFIL/TUBO DE AÇO CHANFRADO, ESPESSURA=5/8''. AF_06/2018</v>
          </cell>
          <cell r="C9809" t="str">
            <v>M</v>
          </cell>
          <cell r="D9809">
            <v>157.77000000000001</v>
          </cell>
          <cell r="E9809">
            <v>41.13</v>
          </cell>
          <cell r="F9809">
            <v>198.9</v>
          </cell>
        </row>
        <row r="9810">
          <cell r="A9810">
            <v>98753</v>
          </cell>
          <cell r="B9810" t="str">
            <v>SOLDA DE TOPO EM CHAPA/PERFIL/TUBO DE AÇO CHANFRADO, ESPESSURA=3/4''. AF_06/2018</v>
          </cell>
          <cell r="C9810" t="str">
            <v>M</v>
          </cell>
          <cell r="D9810">
            <v>221.27</v>
          </cell>
          <cell r="E9810">
            <v>43.51</v>
          </cell>
          <cell r="F9810">
            <v>264.77999999999997</v>
          </cell>
        </row>
        <row r="9811">
          <cell r="A9811" t="str">
            <v>AUX3215</v>
          </cell>
          <cell r="B9811" t="str">
            <v>CORDÃO DE SOLDA ELÉTRICA COM ELETRODO 7018/6018 - 4 MM</v>
          </cell>
          <cell r="C9811" t="str">
            <v>CM</v>
          </cell>
          <cell r="D9811">
            <v>0.5</v>
          </cell>
          <cell r="E9811">
            <v>0.44</v>
          </cell>
          <cell r="F9811">
            <v>0.94</v>
          </cell>
        </row>
        <row r="9812">
          <cell r="A9812"/>
          <cell r="B9812" t="str">
            <v>GRUPO DE SOLDAGEM</v>
          </cell>
          <cell r="C9812"/>
          <cell r="D9812"/>
          <cell r="E9812"/>
          <cell r="F9812"/>
        </row>
        <row r="9813">
          <cell r="A9813">
            <v>83761</v>
          </cell>
          <cell r="B9813" t="str">
            <v>GRUPO DE SOLDAGEM COM GERADOR A DIESEL 60 CV PARA SOLDA ELÉTRICA, SOBRE 04 RODAS, COM MOTOR 4 CILINDROS 600 A - DEPRECIAÇÃO. AF_02/2016</v>
          </cell>
          <cell r="C9813" t="str">
            <v>H</v>
          </cell>
          <cell r="D9813">
            <v>8.77</v>
          </cell>
          <cell r="E9813">
            <v>0</v>
          </cell>
          <cell r="F9813">
            <v>8.77</v>
          </cell>
        </row>
        <row r="9814">
          <cell r="A9814">
            <v>83762</v>
          </cell>
          <cell r="B9814" t="str">
            <v>GRUPO DE SOLDAGEM COM GERADOR A DIESEL 60 CV PARA SOLDA ELÉTRICA, SOBRE 04 RODAS, COM MOTOR 4 CILINDROS 600 A - MANUTENÇÃO. AF_02/2016</v>
          </cell>
          <cell r="C9814" t="str">
            <v>H</v>
          </cell>
          <cell r="D9814">
            <v>7.83</v>
          </cell>
          <cell r="E9814">
            <v>0</v>
          </cell>
          <cell r="F9814">
            <v>7.83</v>
          </cell>
        </row>
        <row r="9815">
          <cell r="A9815">
            <v>83763</v>
          </cell>
          <cell r="B9815" t="str">
            <v>GRUPO DE SOLDAGEM COM GERADOR A DIESEL 60 CV PARA SOLDA ELÉTRICA, SOBRE 04 RODAS, COM MOTOR 4 CILINDROS 600 A - MATERIAIS NA OPERAÇÃO. AF_02/2016</v>
          </cell>
          <cell r="C9815" t="str">
            <v>H</v>
          </cell>
          <cell r="D9815">
            <v>52.77</v>
          </cell>
          <cell r="E9815">
            <v>0</v>
          </cell>
          <cell r="F9815">
            <v>52.77</v>
          </cell>
        </row>
        <row r="9816">
          <cell r="A9816">
            <v>83764</v>
          </cell>
          <cell r="B9816" t="str">
            <v>GRUPO DE SOLDAGEM COM GERADOR A DIESEL 60 CV PARA SOLDA ELÉTRICA, SOBRE 04 RODAS, COM MOTOR 4 CILINDROS 600 A - JUROS. AF_02/2016</v>
          </cell>
          <cell r="C9816" t="str">
            <v>H</v>
          </cell>
          <cell r="D9816">
            <v>1.57</v>
          </cell>
          <cell r="E9816">
            <v>0</v>
          </cell>
          <cell r="F9816">
            <v>1.57</v>
          </cell>
        </row>
        <row r="9817">
          <cell r="A9817">
            <v>83765</v>
          </cell>
          <cell r="B9817" t="str">
            <v>GRUPO DE SOLDAGEM COM GERADOR A DIESEL 60 CV PARA SOLDA ELÉTRICA, SOBRE 04 RODAS, COM MOTOR 4 CILINDROS 600 A - CHP DIURNO. AF_02/2016</v>
          </cell>
          <cell r="C9817" t="str">
            <v>CHP</v>
          </cell>
          <cell r="D9817">
            <v>79.650000000000006</v>
          </cell>
          <cell r="E9817">
            <v>21.65</v>
          </cell>
          <cell r="F9817">
            <v>101.3</v>
          </cell>
        </row>
        <row r="9818">
          <cell r="A9818">
            <v>83766</v>
          </cell>
          <cell r="B9818" t="str">
            <v>GRUPO DE SOLDAGEM COM GERADOR A DIESEL 60 CV PARA SOLDA ELÉTRICA, SOBRE 04 RODAS, COM MOTOR 4 CILINDROS 600 A - CHI DIURNO. AF_02/2016</v>
          </cell>
          <cell r="C9818" t="str">
            <v>CHI</v>
          </cell>
          <cell r="D9818">
            <v>19.05</v>
          </cell>
          <cell r="E9818">
            <v>21.65</v>
          </cell>
          <cell r="F9818">
            <v>40.700000000000003</v>
          </cell>
        </row>
        <row r="9819">
          <cell r="A9819"/>
          <cell r="B9819" t="str">
            <v>INVERSOR DE SOLDA</v>
          </cell>
          <cell r="C9819"/>
          <cell r="D9819"/>
          <cell r="E9819"/>
          <cell r="F9819"/>
        </row>
        <row r="9820">
          <cell r="A9820">
            <v>98760</v>
          </cell>
          <cell r="B9820" t="str">
            <v>INVERSOR DE SOLDA MONOFÁSICO DE 160 A, POTÊNCIA DE 5400 W, TENSÃO DE 220 V, PARA SOLDA COM ELETRODOS DE 2,0 A 4,0 MM E PROCESSO TIG - DEPRECIAÇÃO. AF_06/2018</v>
          </cell>
          <cell r="C9820" t="str">
            <v>H</v>
          </cell>
          <cell r="D9820">
            <v>0.06</v>
          </cell>
          <cell r="E9820">
            <v>0</v>
          </cell>
          <cell r="F9820">
            <v>0.06</v>
          </cell>
        </row>
        <row r="9821">
          <cell r="A9821">
            <v>98762</v>
          </cell>
          <cell r="B9821" t="str">
            <v>INVERSOR DE SOLDA MONOFÁSICO DE 160 A, POTÊNCIA DE 5400 W, TENSÃO DE 220 V, PARA SOLDA COM ELETRODOS DE 2,0 A 4,0 MM E PROCESSO TIG - MANUTENÇÃO. AF_06/2018</v>
          </cell>
          <cell r="C9821" t="str">
            <v>H</v>
          </cell>
          <cell r="D9821">
            <v>7.0000000000000007E-2</v>
          </cell>
          <cell r="E9821">
            <v>0</v>
          </cell>
          <cell r="F9821">
            <v>7.0000000000000007E-2</v>
          </cell>
        </row>
        <row r="9822">
          <cell r="A9822">
            <v>98763</v>
          </cell>
          <cell r="B9822" t="str">
            <v>INVERSOR DE SOLDA MONOFÁSICO DE 160 A, POTÊNCIA DE 5400 W, TENSÃO DE 220 V, PARA SOLDA COM ELETRODOS DE 2,0 A 4,0 MM E PROCESSO TIG - MATERIAIS NA OPERAÇÃO. AF_06/2018</v>
          </cell>
          <cell r="C9822" t="str">
            <v>H</v>
          </cell>
          <cell r="D9822">
            <v>2.98</v>
          </cell>
          <cell r="E9822">
            <v>0</v>
          </cell>
          <cell r="F9822">
            <v>2.98</v>
          </cell>
        </row>
        <row r="9823">
          <cell r="A9823">
            <v>98764</v>
          </cell>
          <cell r="B9823" t="str">
            <v>INVERSOR DE SOLDA MONOFÁSICO DE 160 A, POTÊNCIA DE 5400 W, TENSÃO DE 220 V, PARA SOLDA COM ELETRODOS DE 2,0 A 4,0 MM E PROCESSO TIG - CHP DIURNO. AF_06/2018</v>
          </cell>
          <cell r="C9823" t="str">
            <v>CHP</v>
          </cell>
          <cell r="D9823">
            <v>3.11</v>
          </cell>
          <cell r="E9823">
            <v>0</v>
          </cell>
          <cell r="F9823">
            <v>3.11</v>
          </cell>
        </row>
        <row r="9824">
          <cell r="A9824">
            <v>98765</v>
          </cell>
          <cell r="B9824" t="str">
            <v>INVERSOR DE SOLDA MONOFÁSICO DE 160 A, POTÊNCIA DE 5400 W, TENSÃO DE 220 V, PARA SOLDA COM ELETRODOS DE 2,0 A 4,0 MM E PROCESSO TIG - CHI DIURNO. AF_06/2018</v>
          </cell>
          <cell r="C9824" t="str">
            <v>CHI</v>
          </cell>
          <cell r="D9824">
            <v>0.06</v>
          </cell>
          <cell r="E9824">
            <v>0</v>
          </cell>
          <cell r="F9824">
            <v>0.06</v>
          </cell>
        </row>
        <row r="9825">
          <cell r="A9825"/>
          <cell r="B9825" t="str">
            <v>APARELHO PARA CORTE E SOLDA</v>
          </cell>
          <cell r="C9825"/>
          <cell r="D9825"/>
          <cell r="E9825"/>
          <cell r="F9825"/>
        </row>
        <row r="9826">
          <cell r="A9826">
            <v>92716</v>
          </cell>
          <cell r="B9826" t="str">
            <v>APARELHO PARA CORTE E SOLDA OXI-ACETILENO SOBRE RODAS, INCLUSIVE CILINDROS E MAÇARICOS - CHP DIURNO. AF_12/2015</v>
          </cell>
          <cell r="C9826" t="str">
            <v>CHP</v>
          </cell>
          <cell r="D9826">
            <v>77.62</v>
          </cell>
          <cell r="E9826">
            <v>0</v>
          </cell>
          <cell r="F9826">
            <v>77.62</v>
          </cell>
        </row>
        <row r="9827">
          <cell r="A9827">
            <v>92717</v>
          </cell>
          <cell r="B9827" t="str">
            <v>APARELHO PARA CORTE E SOLDA OXI-ACETILENO SOBRE RODAS, INCLUSIVE CILINDROS E MAÇARICOS - CHI DIURNO. AF_12/2015</v>
          </cell>
          <cell r="C9827" t="str">
            <v>CHI</v>
          </cell>
          <cell r="D9827">
            <v>0.17</v>
          </cell>
          <cell r="E9827">
            <v>0</v>
          </cell>
          <cell r="F9827">
            <v>0.17</v>
          </cell>
        </row>
        <row r="9828">
          <cell r="A9828">
            <v>92712</v>
          </cell>
          <cell r="B9828" t="str">
            <v>APARELHO PARA CORTE E SOLDA OXI-ACETILENO SOBRE RODAS, INCLUSIVE CILINDROS E MAÇARICOS - DEPRECIAÇÃO. AF_12/2015</v>
          </cell>
          <cell r="C9828" t="str">
            <v>H</v>
          </cell>
          <cell r="D9828">
            <v>0.16</v>
          </cell>
          <cell r="E9828">
            <v>0</v>
          </cell>
          <cell r="F9828">
            <v>0.16</v>
          </cell>
        </row>
        <row r="9829">
          <cell r="A9829">
            <v>92713</v>
          </cell>
          <cell r="B9829" t="str">
            <v>APARELHO PARA CORTE E SOLDA OXI-ACETILENO SOBRE RODAS, INCLUSIVE CILINDROS E MAÇARICOS - JUROS. AF_12/2015</v>
          </cell>
          <cell r="C9829" t="str">
            <v>H</v>
          </cell>
          <cell r="D9829">
            <v>0.01</v>
          </cell>
          <cell r="E9829">
            <v>0</v>
          </cell>
          <cell r="F9829">
            <v>0.01</v>
          </cell>
        </row>
        <row r="9830">
          <cell r="A9830">
            <v>92714</v>
          </cell>
          <cell r="B9830" t="str">
            <v>APARELHO PARA CORTE E SOLDA OXI-ACETILENO SOBRE RODAS, INCLUSIVE CILINDROS E MAÇARICOS - MANUTENÇÃO. AF_12/2015</v>
          </cell>
          <cell r="C9830" t="str">
            <v>H</v>
          </cell>
          <cell r="D9830">
            <v>0.2</v>
          </cell>
          <cell r="E9830">
            <v>0</v>
          </cell>
          <cell r="F9830">
            <v>0.2</v>
          </cell>
        </row>
        <row r="9831">
          <cell r="A9831">
            <v>92715</v>
          </cell>
          <cell r="B9831" t="str">
            <v>APARELHO PARA CORTE E SOLDA OXI-ACETILENO SOBRE RODAS, INCLUSIVE CILINDROS E MAÇARICOS - MATERIAIS NA OPERAÇÃO. AF_12/2015</v>
          </cell>
          <cell r="C9831" t="str">
            <v>H</v>
          </cell>
          <cell r="D9831">
            <v>77.25</v>
          </cell>
          <cell r="E9831">
            <v>0</v>
          </cell>
          <cell r="F9831">
            <v>77.25</v>
          </cell>
        </row>
        <row r="9832">
          <cell r="A9832"/>
          <cell r="B9832" t="str">
            <v>MÁQUINA SOLDA</v>
          </cell>
          <cell r="C9832"/>
          <cell r="D9832"/>
          <cell r="E9832"/>
          <cell r="F9832"/>
        </row>
        <row r="9833">
          <cell r="A9833">
            <v>102867</v>
          </cell>
          <cell r="B9833" t="str">
            <v>MÁQUINA SOLDA ARCO COM PISTOLA DE SOLDAGEM PARA STUD BOLT DE 5 MM A 22 MM - MATERIAIS NA OPERAÇÃO. AF_04/2019</v>
          </cell>
          <cell r="C9833" t="str">
            <v>H</v>
          </cell>
          <cell r="D9833">
            <v>0.44</v>
          </cell>
          <cell r="E9833">
            <v>0</v>
          </cell>
          <cell r="F9833">
            <v>0.44</v>
          </cell>
        </row>
        <row r="9834">
          <cell r="A9834">
            <v>103156</v>
          </cell>
          <cell r="B9834" t="str">
            <v>MÁQUINA PARA SOLDA POR ELETROFUSÃO PARA TUBOS DE POLIETILENO DE ALTA DENSIDADE (PEAD) COM DIÂMETRO EXTERNO DE 20 A 800 MM, POTÊNCIA ENTRE 2750 E 3000 W - MATERIAIS NA OPERAÇÃO. AF_10/2021</v>
          </cell>
          <cell r="C9834" t="str">
            <v>H</v>
          </cell>
          <cell r="D9834">
            <v>1.54</v>
          </cell>
          <cell r="E9834">
            <v>0</v>
          </cell>
          <cell r="F9834">
            <v>1.54</v>
          </cell>
        </row>
        <row r="9835">
          <cell r="A9835">
            <v>103162</v>
          </cell>
          <cell r="B9835" t="str">
            <v>MÁQUINA PARA SOLDA POR ELETROFUSÃO PARA TUBOS DE POLIETILENO DE ALTA DENSIDADE (PEAD) COM DIÂMETRO EXTERNO DE 20 A 1600 MM, POTÊNCIA DE 3500 W - MATERIAIS NA OPERAÇÃO. AF_10/2021</v>
          </cell>
          <cell r="C9835" t="str">
            <v>H</v>
          </cell>
          <cell r="D9835">
            <v>1.93</v>
          </cell>
          <cell r="E9835">
            <v>0</v>
          </cell>
          <cell r="F9835">
            <v>1.93</v>
          </cell>
        </row>
        <row r="9836">
          <cell r="A9836">
            <v>103168</v>
          </cell>
          <cell r="B9836" t="str">
            <v>MÁQUINA PARA SOLDA POR TERMOFUSÃO PARA TUBOS DE POLIETILENO DE ALTA DENSIDADE (PEAD) COM DIÂMETRO EXTERNO DE 90 A 315 MM, POTÊNCIA ENTRE 2500 E 5350 W - MATERIAIS NA OPERAÇÃO. AF_10/2021</v>
          </cell>
          <cell r="C9836" t="str">
            <v>H</v>
          </cell>
          <cell r="D9836">
            <v>0.49</v>
          </cell>
          <cell r="E9836">
            <v>0</v>
          </cell>
          <cell r="F9836">
            <v>0.49</v>
          </cell>
        </row>
        <row r="9837">
          <cell r="A9837">
            <v>103174</v>
          </cell>
          <cell r="B9837" t="str">
            <v>MÁQUINA PARA SOLDA POR TERMOFUSÃO PARA TUBOS DE POLIETILENO DE ALTA DENSIDADE (PEAD) COM DIÂMETRO EXTERNO DE 315 A 630 MM, POTÊNCIA ENTRE 8000 E 12350 W - MATERIAIS NA OPERAÇÃO. AF_10/2021</v>
          </cell>
          <cell r="C9837" t="str">
            <v>H</v>
          </cell>
          <cell r="D9837">
            <v>1.23</v>
          </cell>
          <cell r="E9837">
            <v>0</v>
          </cell>
          <cell r="F9837">
            <v>1.23</v>
          </cell>
        </row>
        <row r="9838">
          <cell r="A9838">
            <v>103180</v>
          </cell>
          <cell r="B9838" t="str">
            <v>MÁQUINA PARA SOLDA POR TERMOFUSÃO PARA TUBOS DE POLIETILENO DE ALTA DENSIDADE (PEAD) COM DIÂMETRO EXTERNO DE 710 A 1200 MM, POTÊNCIA ENTRE 16000 E 29500 W - MATERIAIS NA OPERAÇÃO. AF_10/2021</v>
          </cell>
          <cell r="C9838" t="str">
            <v>H</v>
          </cell>
          <cell r="D9838">
            <v>2.84</v>
          </cell>
          <cell r="E9838">
            <v>0</v>
          </cell>
          <cell r="F9838">
            <v>2.84</v>
          </cell>
        </row>
        <row r="9839">
          <cell r="A9839"/>
          <cell r="B9839" t="str">
            <v>EXTRUSORA</v>
          </cell>
          <cell r="C9839"/>
          <cell r="D9839"/>
          <cell r="E9839"/>
          <cell r="F9839"/>
        </row>
        <row r="9840">
          <cell r="A9840">
            <v>92960</v>
          </cell>
          <cell r="B9840" t="str">
            <v>MÁQUINA EXTRUSORA DE CONCRETO PARA GUIAS E SARJETAS, MOTOR A DIESEL, POTÊNCIA 14 CV - CHP DIURNO. AF_12/2015</v>
          </cell>
          <cell r="C9840" t="str">
            <v>CHP</v>
          </cell>
          <cell r="D9840">
            <v>19.36</v>
          </cell>
          <cell r="E9840">
            <v>0</v>
          </cell>
          <cell r="F9840">
            <v>19.36</v>
          </cell>
        </row>
        <row r="9841">
          <cell r="A9841">
            <v>92961</v>
          </cell>
          <cell r="B9841" t="str">
            <v>MÁQUINA EXTRUSORA DE CONCRETO PARA GUIAS E SARJETAS, MOTOR A DIESEL, POTÊNCIA 14 CV - CHI DIURNO. AF_12/2015</v>
          </cell>
          <cell r="C9841" t="str">
            <v>CHI</v>
          </cell>
          <cell r="D9841">
            <v>4.8600000000000003</v>
          </cell>
          <cell r="E9841">
            <v>0</v>
          </cell>
          <cell r="F9841">
            <v>4.8600000000000003</v>
          </cell>
        </row>
        <row r="9842">
          <cell r="A9842">
            <v>92956</v>
          </cell>
          <cell r="B9842" t="str">
            <v>MÁQUINA EXTRUSORA DE CONCRETO PARA GUIAS E SARJETAS, MOTOR A DIESEL, POTÊNCIA 14 CV - DEPRECIAÇÃO. AF_12/2015</v>
          </cell>
          <cell r="C9842" t="str">
            <v>H</v>
          </cell>
          <cell r="D9842">
            <v>4.3499999999999996</v>
          </cell>
          <cell r="E9842">
            <v>0</v>
          </cell>
          <cell r="F9842">
            <v>4.3499999999999996</v>
          </cell>
        </row>
        <row r="9843">
          <cell r="A9843">
            <v>92957</v>
          </cell>
          <cell r="B9843" t="str">
            <v>MÁQUINA EXTRUSORA DE CONCRETO PARA GUIAS E SARJETAS, MOTOR A DIESEL, POTÊNCIA 14 CV - JUROS. AF_12/2015</v>
          </cell>
          <cell r="C9843" t="str">
            <v>H</v>
          </cell>
          <cell r="D9843">
            <v>0.51</v>
          </cell>
          <cell r="E9843">
            <v>0</v>
          </cell>
          <cell r="F9843">
            <v>0.51</v>
          </cell>
        </row>
        <row r="9844">
          <cell r="A9844">
            <v>92958</v>
          </cell>
          <cell r="B9844" t="str">
            <v>MÁQUINA EXTRUSORA DE CONCRETO PARA GUIAS E SARJETAS, MOTOR A DIESEL, POTÊNCIA 14 CV - MANUTENÇÃO. AF_12/2015</v>
          </cell>
          <cell r="C9844" t="str">
            <v>H</v>
          </cell>
          <cell r="D9844">
            <v>4.76</v>
          </cell>
          <cell r="E9844">
            <v>0</v>
          </cell>
          <cell r="F9844">
            <v>4.76</v>
          </cell>
        </row>
        <row r="9845">
          <cell r="A9845">
            <v>92959</v>
          </cell>
          <cell r="B9845" t="str">
            <v>MÁQUINA EXTRUSORA DE CONCRETO PARA GUIAS E SARJETAS, MOTOR A DIESEL, POTÊNCIA 14 CV - MATERIAIS NA OPERAÇÃO. AF_12/2015</v>
          </cell>
          <cell r="C9845" t="str">
            <v>H</v>
          </cell>
          <cell r="D9845">
            <v>9.74</v>
          </cell>
          <cell r="E9845">
            <v>0</v>
          </cell>
          <cell r="F9845">
            <v>9.74</v>
          </cell>
        </row>
        <row r="9846">
          <cell r="A9846"/>
          <cell r="B9846" t="str">
            <v>JATEAMENTO</v>
          </cell>
          <cell r="C9846"/>
          <cell r="D9846"/>
          <cell r="E9846"/>
          <cell r="F9846"/>
        </row>
        <row r="9847">
          <cell r="A9847">
            <v>93404</v>
          </cell>
          <cell r="B9847" t="str">
            <v>MÁQUINA JATO DE PRESSAO PORTÁTIL, CAMARA DE 1 SAIDA, CAPACIDADE 280 L, DIAMETRO 670 MM, BICO DE JATO CURTO VENTURI DE 5/16'' , MANGUEIRA DE 1'' COM COMPRESSOR DE AR REBOCÁVEL 189 PCM E MOTOR DIESEL 63 CV - DEPRECIAÇÃO. AF_03/2016</v>
          </cell>
          <cell r="C9847" t="str">
            <v>H</v>
          </cell>
          <cell r="D9847">
            <v>7.24</v>
          </cell>
          <cell r="E9847">
            <v>0</v>
          </cell>
          <cell r="F9847">
            <v>7.24</v>
          </cell>
        </row>
        <row r="9848">
          <cell r="A9848">
            <v>93405</v>
          </cell>
          <cell r="B9848" t="str">
            <v>MÁQUINA JATO DE PRESSAO PORTÁTIL, CAMARA DE 1 SAIDA, CAPACIDADE 280 L, DIAMETRO 670 MM, BICO DE JATO CURTO VENTURI DE 5/16'' , MANGUEIRA DE 1'' COM COMPRESSOR DE AR REBOCÁVEL 189 PCM E MOTOR DIESEL 63 CV - JUROS. AF_03/2016</v>
          </cell>
          <cell r="C9848" t="str">
            <v>H</v>
          </cell>
          <cell r="D9848">
            <v>0.94</v>
          </cell>
          <cell r="E9848">
            <v>0</v>
          </cell>
          <cell r="F9848">
            <v>0.94</v>
          </cell>
        </row>
        <row r="9849">
          <cell r="A9849">
            <v>93406</v>
          </cell>
          <cell r="B9849" t="str">
            <v>MÁQUINA JATO DE PRESSAO PORTÁTIL, CAMARA DE 1 SAIDA, CAPACIDADE 280 L, DIAMETRO 670 MM, BICO DE JATO CURTO VENTURI DE 5/16'' , MANGUEIRA DE 1'' COM COMPRESSOR DE AR REBOCÁVEL 189 PCM E MOTOR DIESEL 63 CV - MANUTENÇÃO. AF_03/2016</v>
          </cell>
          <cell r="C9849" t="str">
            <v>H</v>
          </cell>
          <cell r="D9849">
            <v>8.68</v>
          </cell>
          <cell r="E9849">
            <v>0</v>
          </cell>
          <cell r="F9849">
            <v>8.68</v>
          </cell>
        </row>
        <row r="9850">
          <cell r="A9850">
            <v>93407</v>
          </cell>
          <cell r="B9850" t="str">
            <v>MÁQUINA JATO DE PRESSAO PORTÁTIL, CAMARA DE 1 SAIDA, CAPACIDADE 280 L, DIAMETRO 670 MM, BICO DE JATO CURTO VENTURI DE 5/16'' , MANGUEIRA DE 1'' COM COMPRESSOR DE AR REBOCÁVEL 189 PCM E MOTOR DIESEL 63 CV - MATERIAIS NA OPERAÇÃO. AF_03/2016</v>
          </cell>
          <cell r="C9850" t="str">
            <v>H</v>
          </cell>
          <cell r="D9850">
            <v>49.56</v>
          </cell>
          <cell r="E9850">
            <v>0</v>
          </cell>
          <cell r="F9850">
            <v>49.56</v>
          </cell>
        </row>
        <row r="9851">
          <cell r="A9851">
            <v>93408</v>
          </cell>
          <cell r="B9851" t="str">
            <v>MÁQUINA JATO DE PRESSAO PORTÁTIL, CAMARA DE 1 SAIDA, CAPACIDADE 280 L, DIAMETRO 670 MM, BICO DE JATO CURTO VENTURI DE 5/16'' , MANGUEIRA DE 1'' COM COMPRESSOR DE AR REBOCÁVEL 189 PCM E MOTOR DIESEL 63 CV - CHP DIURNO. AF_03/2016</v>
          </cell>
          <cell r="C9851" t="str">
            <v>CHP</v>
          </cell>
          <cell r="D9851">
            <v>73.11</v>
          </cell>
          <cell r="E9851">
            <v>19.23</v>
          </cell>
          <cell r="F9851">
            <v>92.34</v>
          </cell>
        </row>
        <row r="9852">
          <cell r="A9852">
            <v>93409</v>
          </cell>
          <cell r="B9852" t="str">
            <v>MÁQUINA JATO DE PRESSAO PORTÁTIL, CAMARA DE 1 SAIDA, CAPACIDADE 280 L, DIAMETRO 670 MM, BICO DE JATO CURTO VENTURI DE 5/16'' , MANGUEIRA DE 1'' COM COMPRESSOR DE AR REBOCÁVEL 189 PCM E MOTOR DIESEL 63 CV - CHI DIURNO. AF_03/2016</v>
          </cell>
          <cell r="C9852" t="str">
            <v>CHI</v>
          </cell>
          <cell r="D9852">
            <v>14.87</v>
          </cell>
          <cell r="E9852">
            <v>19.23</v>
          </cell>
          <cell r="F9852">
            <v>34.1</v>
          </cell>
        </row>
        <row r="9853">
          <cell r="A9853"/>
          <cell r="B9853" t="str">
            <v>BOMBAS</v>
          </cell>
          <cell r="C9853"/>
          <cell r="D9853"/>
          <cell r="E9853"/>
          <cell r="F9853"/>
        </row>
        <row r="9854">
          <cell r="A9854">
            <v>102111</v>
          </cell>
          <cell r="B9854" t="str">
            <v>BOMBA CENTRÍFUGA, MONOFÁSICA, 0,5 CV OU 0,49 HP, HM 6 A 20 M, Q 1,2 A 8,3 M3/H - FORNECIMENTO E INSTALAÇÃO. AF_12/2020</v>
          </cell>
          <cell r="C9854" t="str">
            <v>UN</v>
          </cell>
          <cell r="D9854">
            <v>903.79</v>
          </cell>
          <cell r="E9854">
            <v>100.61</v>
          </cell>
          <cell r="F9854">
            <v>1004.4</v>
          </cell>
        </row>
        <row r="9855">
          <cell r="A9855">
            <v>102112</v>
          </cell>
          <cell r="B9855" t="str">
            <v>BOMBA CENTRÍFUGA, MONOFÁSICA, 0,5 CV OU 0,49 HP, HM 6 A 20 M, Q 1,2 A 8,3 M3/H (NÃO INCLUI O FORNECIMENTO DA BOMBA). AF_12/2020</v>
          </cell>
          <cell r="C9855" t="str">
            <v>UN</v>
          </cell>
          <cell r="D9855">
            <v>47.25</v>
          </cell>
          <cell r="E9855">
            <v>100.69</v>
          </cell>
          <cell r="F9855">
            <v>147.94</v>
          </cell>
        </row>
        <row r="9856">
          <cell r="A9856">
            <v>102113</v>
          </cell>
          <cell r="B9856" t="str">
            <v>BOMBA CENTRÍFUGA, TRIFÁSICA, 1 CV OU 0,99 HP, HM 14 A 40 M, Q 0,6 A 8,4 M3/H - FORNECIMENTO E INSTALAÇÃO. AF_12/2020</v>
          </cell>
          <cell r="C9856" t="str">
            <v>UN</v>
          </cell>
          <cell r="D9856">
            <v>1492.08</v>
          </cell>
          <cell r="E9856">
            <v>103.3</v>
          </cell>
          <cell r="F9856">
            <v>1595.38</v>
          </cell>
        </row>
        <row r="9857">
          <cell r="A9857">
            <v>102114</v>
          </cell>
          <cell r="B9857" t="str">
            <v>BOMBA CENTRÍFUGA, TRIFÁSICA, 1 CV OU 0,99 HP, HM 14 A 40 M, Q 0,6 A 8,4 M3/H (NÃO INCLUI O FORNECIMENTO DA BOMBA). AF_12/2020</v>
          </cell>
          <cell r="C9857" t="str">
            <v>UN</v>
          </cell>
          <cell r="D9857">
            <v>48.28</v>
          </cell>
          <cell r="E9857">
            <v>103.4</v>
          </cell>
          <cell r="F9857">
            <v>151.68</v>
          </cell>
        </row>
        <row r="9858">
          <cell r="A9858">
            <v>102115</v>
          </cell>
          <cell r="B9858" t="str">
            <v>BOMBA CENTRÍFUGA, TRIFÁSICA, 1,5 CV OU 1,48 HP, HM 10 A 70 M, Q 1,8 A 5,3 M3/H - FORNECIMENTO E INSTALAÇÃO. AF_12/2020</v>
          </cell>
          <cell r="C9858" t="str">
            <v>UN</v>
          </cell>
          <cell r="D9858">
            <v>2633.53</v>
          </cell>
          <cell r="E9858">
            <v>147.27000000000001</v>
          </cell>
          <cell r="F9858">
            <v>2780.8</v>
          </cell>
        </row>
        <row r="9859">
          <cell r="A9859">
            <v>102116</v>
          </cell>
          <cell r="B9859" t="str">
            <v>BOMBA CENTRÍFUGA, TRIFÁSICA, 1,5 CV OU 1,48 HP, HM 10 A 24 M, Q 6,1 A 21,9 M3/H - FORNECIMENTO E INSTALAÇÃO. AF_12/2020</v>
          </cell>
          <cell r="C9859" t="str">
            <v>UN</v>
          </cell>
          <cell r="D9859">
            <v>1597.28</v>
          </cell>
          <cell r="E9859">
            <v>106.57</v>
          </cell>
          <cell r="F9859">
            <v>1703.85</v>
          </cell>
        </row>
        <row r="9860">
          <cell r="A9860">
            <v>102117</v>
          </cell>
          <cell r="B9860" t="str">
            <v>BOMBA CENTRÍFUGA, TRIFÁSICA, 1,5 CV OU 1,48 HP (NÃO INCLUI O FORNECIMENTO DA BOMBA). AF_12/2020</v>
          </cell>
          <cell r="C9860" t="str">
            <v>UN</v>
          </cell>
          <cell r="D9860">
            <v>49.55</v>
          </cell>
          <cell r="E9860">
            <v>106.66</v>
          </cell>
          <cell r="F9860">
            <v>156.21</v>
          </cell>
        </row>
        <row r="9861">
          <cell r="A9861">
            <v>102118</v>
          </cell>
          <cell r="B9861" t="str">
            <v>BOMBA CENTRÍFUGA, TRIFÁSICA, 3 CV OU 2,96 HP, HM 34 A 40 M, Q 8,6 A 14,8 M3/H - FORNECIMENTO E INSTALAÇÃO. AF_12/2020</v>
          </cell>
          <cell r="C9861" t="str">
            <v>UN</v>
          </cell>
          <cell r="D9861">
            <v>2210.17</v>
          </cell>
          <cell r="E9861">
            <v>109.39</v>
          </cell>
          <cell r="F9861">
            <v>2319.56</v>
          </cell>
        </row>
        <row r="9862">
          <cell r="A9862">
            <v>102119</v>
          </cell>
          <cell r="B9862" t="str">
            <v>BOMBA CENTRÍFUGA, TRIFÁSICA, 3 CV OU 2,96 HP, HM 34 A 40 M, Q 8,6 A 14,8 M3/H (NÃO INCLUI O FORNECIMENTO DA BOMBA). AF_12/2020</v>
          </cell>
          <cell r="C9862" t="str">
            <v>UN</v>
          </cell>
          <cell r="D9862">
            <v>50.62</v>
          </cell>
          <cell r="E9862">
            <v>109.49</v>
          </cell>
          <cell r="F9862">
            <v>160.11000000000001</v>
          </cell>
        </row>
        <row r="9863">
          <cell r="A9863">
            <v>102121</v>
          </cell>
          <cell r="B9863" t="str">
            <v>MOTO BOMBA HORIZONTAL ATÉ 10 CV, HM 75 A 80 M, Q 25,4 A 48 (NÃO INCLUI O FORNECIMENTO DA BOMBA). AF_12/2020</v>
          </cell>
          <cell r="C9863" t="str">
            <v>UN</v>
          </cell>
          <cell r="D9863">
            <v>61.95</v>
          </cell>
          <cell r="E9863">
            <v>138.96</v>
          </cell>
          <cell r="F9863">
            <v>200.91</v>
          </cell>
        </row>
        <row r="9864">
          <cell r="A9864">
            <v>102122</v>
          </cell>
          <cell r="B9864" t="str">
            <v>BOMBA CENTRÍFUGA, TRIFÁSICA, 10 CV OU 9,86 HP, HM 85 A 140 M, Q 4,2 A 14,9 M3/H - FORNECIMENTO E INSTALAÇÃO. AF_12/2020</v>
          </cell>
          <cell r="C9864" t="str">
            <v>UN</v>
          </cell>
          <cell r="D9864">
            <v>7681.33</v>
          </cell>
          <cell r="E9864">
            <v>147.27000000000001</v>
          </cell>
          <cell r="F9864">
            <v>7828.6</v>
          </cell>
        </row>
        <row r="9865">
          <cell r="A9865">
            <v>102123</v>
          </cell>
          <cell r="B9865" t="str">
            <v>BOMBA CENTRÍFUGA, TRIFÁSICA, 10 CV OU 9,86 HP, HM 85 A 140 M, Q 4,2 A 14,9 M3/H (NÃO INCLUI O FORNECIMENTO DA BOMBA). AF_12/2020</v>
          </cell>
          <cell r="C9865" t="str">
            <v>UN</v>
          </cell>
          <cell r="D9865">
            <v>65.17</v>
          </cell>
          <cell r="E9865">
            <v>147.36000000000001</v>
          </cell>
          <cell r="F9865">
            <v>212.53</v>
          </cell>
        </row>
        <row r="9866">
          <cell r="A9866">
            <v>102138</v>
          </cell>
          <cell r="B9866" t="str">
            <v>MOTO BOMBA HORIZONTAL DE 12,5 A 25 CV, HM 140 M (NÃO INCLUI O FORNECIMENTO DA BOMBA). AF_12/2020</v>
          </cell>
          <cell r="C9866" t="str">
            <v>UN</v>
          </cell>
          <cell r="D9866">
            <v>70.42</v>
          </cell>
          <cell r="E9866">
            <v>161.03</v>
          </cell>
          <cell r="F9866">
            <v>231.45</v>
          </cell>
        </row>
        <row r="9867">
          <cell r="A9867">
            <v>94480</v>
          </cell>
          <cell r="B9867" t="str">
            <v>CONJUNTO HIDRÁULICO PARA INSTALAÇÃO DE BOMBA EM AÇO ROSCÁVEL, DN SUCÇÃO 65 (2½) E DN RECALQUE 50 (2), PARA EDIFICAÇÃO ENTRE 12 E 18 PAVIMENTOS  FORNECIMENTO E INSTALAÇÃO. AF_06/2016</v>
          </cell>
          <cell r="C9867" t="str">
            <v>UN</v>
          </cell>
          <cell r="D9867">
            <v>2138.48</v>
          </cell>
          <cell r="E9867">
            <v>662.87</v>
          </cell>
          <cell r="F9867">
            <v>2801.35</v>
          </cell>
        </row>
        <row r="9868">
          <cell r="A9868">
            <v>94481</v>
          </cell>
          <cell r="B9868" t="str">
            <v>CONJUNTO HIDRÁULICO PARA INSTALAÇÃO DE BOMBA EM AÇO ROSCÁVEL, DN SUCÇÃO 50 (2) E DN RECALQUE 40 (1 1/2), PARA EDIFICAÇÃO ENTRE 8 E 12 PAVIMENTOS  FORNECIMENTO E INSTALAÇÃO. AF_06/2016</v>
          </cell>
          <cell r="C9868" t="str">
            <v>UN</v>
          </cell>
          <cell r="D9868">
            <v>1393.51</v>
          </cell>
          <cell r="E9868">
            <v>589.47</v>
          </cell>
          <cell r="F9868">
            <v>1982.98</v>
          </cell>
        </row>
        <row r="9869">
          <cell r="A9869">
            <v>94482</v>
          </cell>
          <cell r="B9869" t="str">
            <v>CONJUNTO HIDRÁULICO PARA INSTALAÇÃO DE BOMBA EM AÇO ROSCÁVEL, DN SUCÇÃO 40 (1 1/2) E DN RECALQUE 32 (1 1/4), PARA EDIFICAÇÃO ENTRE 4 E 8 PAVIMENTOS  FORNECIMENTO E INSTALAÇÃO. AF_06/2016</v>
          </cell>
          <cell r="C9869" t="str">
            <v>UN</v>
          </cell>
          <cell r="D9869">
            <v>1035.8900000000001</v>
          </cell>
          <cell r="E9869">
            <v>536.71</v>
          </cell>
          <cell r="F9869">
            <v>1572.6</v>
          </cell>
        </row>
        <row r="9870">
          <cell r="A9870">
            <v>94483</v>
          </cell>
          <cell r="B9870" t="str">
            <v>CONJUNTO HIDRÁULICO PARA INSTALAÇÃO DE BOMBA EM AÇO ROSCÁVEL, DN SUCÇÃO 32 (1 1/4) E DN RECALQUE 25 (1), PARA EDIFICAÇÃO ATÉ 4 PAVIMENTOS  FORNECIMENTO E INSTALAÇÃO. AF_06/2016</v>
          </cell>
          <cell r="C9870" t="str">
            <v>UN</v>
          </cell>
          <cell r="D9870">
            <v>833.54</v>
          </cell>
          <cell r="E9870">
            <v>493.31</v>
          </cell>
          <cell r="F9870">
            <v>1326.85</v>
          </cell>
        </row>
        <row r="9871">
          <cell r="A9871" t="str">
            <v>AUX0806</v>
          </cell>
          <cell r="B9871" t="str">
            <v>BOMBA PARA INCÊNDIO JOCKEY OU SIMILAR , 2CV - FORNEC. E INST.</v>
          </cell>
          <cell r="C9871" t="str">
            <v>UN</v>
          </cell>
          <cell r="D9871">
            <v>1610.01</v>
          </cell>
          <cell r="E9871">
            <v>72.88</v>
          </cell>
          <cell r="F9871">
            <v>1682.89</v>
          </cell>
        </row>
        <row r="9872">
          <cell r="A9872" t="str">
            <v>AUX0880</v>
          </cell>
          <cell r="B9872" t="str">
            <v>BOMBA DE INCÊNDIO 5CV TRIFÁSICA 220V 50MCA 4M3/H</v>
          </cell>
          <cell r="C9872" t="str">
            <v>UN</v>
          </cell>
          <cell r="D9872">
            <v>4372.83</v>
          </cell>
          <cell r="E9872">
            <v>75.3</v>
          </cell>
          <cell r="F9872">
            <v>4448.13</v>
          </cell>
        </row>
        <row r="9873">
          <cell r="A9873" t="str">
            <v>AUX2875</v>
          </cell>
          <cell r="B9873" t="str">
            <v>CONJUNTO MOTOR-BOMBA 80M3/H, 20MCA, 7,5CV, 3500RPM, 220/380V, TRIFÁSICO</v>
          </cell>
          <cell r="C9873" t="str">
            <v xml:space="preserve">UN </v>
          </cell>
          <cell r="D9873">
            <v>9307.68</v>
          </cell>
          <cell r="E9873">
            <v>331.98</v>
          </cell>
          <cell r="F9873">
            <v>9639.66</v>
          </cell>
        </row>
        <row r="9874">
          <cell r="A9874" t="str">
            <v>AUX2732</v>
          </cell>
          <cell r="B9874" t="str">
            <v>MOTOBOMBA CENTRÍFUGA, PREVENÇÃO CONTRA INCÊNDIO, MOTOR 10 CV, TRIFÁSICO 220V - FORNEC. E INST.</v>
          </cell>
          <cell r="C9874" t="str">
            <v>UN</v>
          </cell>
          <cell r="D9874">
            <v>10445.4</v>
          </cell>
          <cell r="E9874">
            <v>146.6</v>
          </cell>
          <cell r="F9874">
            <v>10592</v>
          </cell>
        </row>
        <row r="9875">
          <cell r="A9875" t="str">
            <v>AUX1912</v>
          </cell>
          <cell r="B9875" t="str">
            <v>BOTOEIRA LIGA-DESLIGA PARA BOMBA DE INCÊNDIO</v>
          </cell>
          <cell r="C9875" t="str">
            <v xml:space="preserve">UN </v>
          </cell>
          <cell r="D9875">
            <v>124.04</v>
          </cell>
          <cell r="E9875">
            <v>18.329999999999998</v>
          </cell>
          <cell r="F9875">
            <v>142.37</v>
          </cell>
        </row>
        <row r="9876">
          <cell r="A9876" t="str">
            <v>AUX2963</v>
          </cell>
          <cell r="B9876" t="str">
            <v>MOTOBOMBA CENTRÍFUGA SUBMERSÍVEL, MARCA SCHNEIDER OU SIMILAR, MODELO BCS-C5,  MOTOR 1/2 CV, TRIFÁSICO 220V, RECALQUE 2",  HM = 2 A 8 M, Q = 10,3 A 18,5M3/H</v>
          </cell>
          <cell r="C9876" t="str">
            <v>UN</v>
          </cell>
          <cell r="D9876">
            <v>5507.05</v>
          </cell>
          <cell r="E9876">
            <v>76.36</v>
          </cell>
          <cell r="F9876">
            <v>5583.41</v>
          </cell>
        </row>
        <row r="9877">
          <cell r="A9877">
            <v>5692</v>
          </cell>
          <cell r="B9877" t="str">
            <v>MOTOBOMBA CENTRÍFUGA, MOTOR A GASOLINA, POTÊNCIA 5,42 HP, BOCAIS 1 1/2" X 1", DIÂMETRO ROTOR 143 MM HM/Q = 6 MCA / 16,8 M3/H A 38 MCA / 6,6 M3/H - MANUTENÇÃO. AF_06/2014</v>
          </cell>
          <cell r="C9877" t="str">
            <v>H</v>
          </cell>
          <cell r="D9877">
            <v>0.25</v>
          </cell>
          <cell r="E9877">
            <v>0</v>
          </cell>
          <cell r="F9877">
            <v>0.25</v>
          </cell>
        </row>
        <row r="9878">
          <cell r="A9878">
            <v>89022</v>
          </cell>
          <cell r="B9878" t="str">
            <v>BOMBA SUBMERSÍVEL ELÉTRICA TRIFÁSICA, POTÊNCIA 2,96 HP, Ø ROTOR 144 MM SEMI-ABERTO, BOCAL DE SAÍDA Ø 2, HM/Q = 2 MCA / 38,8 M3/H A 28 MCA / 5 M3/H - CHI DIURNO. AF_06/2014</v>
          </cell>
          <cell r="C9878" t="str">
            <v>CHI</v>
          </cell>
          <cell r="D9878">
            <v>0.45</v>
          </cell>
          <cell r="E9878">
            <v>0</v>
          </cell>
          <cell r="F9878">
            <v>0.45</v>
          </cell>
        </row>
        <row r="9879">
          <cell r="A9879">
            <v>90650</v>
          </cell>
          <cell r="B9879" t="str">
            <v>BOMBA CENTRÍFUGA MONOESTÁGIO COM MOTOR ELÉTRICO MONOFÁSICO, POTÊNCIA 15 HP, DIÂMETRO DO ROTOR 173 MM, HM/Q = 30 MCA / 90 M3/H A 45 MCA / 55 M3/H - CHP DIURNO. AF_06/2015</v>
          </cell>
          <cell r="C9879" t="str">
            <v>CHP</v>
          </cell>
          <cell r="D9879">
            <v>8.06</v>
          </cell>
          <cell r="E9879">
            <v>0</v>
          </cell>
          <cell r="F9879">
            <v>8.06</v>
          </cell>
        </row>
        <row r="9880">
          <cell r="A9880">
            <v>90651</v>
          </cell>
          <cell r="B9880" t="str">
            <v>BOMBA CENTRÍFUGA MONOESTÁGIO COM MOTOR ELÉTRICO MONOFÁSICO, POTÊNCIA 15 HP, DIÂMETRO DO ROTOR 173 MM, HM/Q = 30 MCA / 90 M3/H A 45 MCA / 55 M3/H - CHI DIURNO. AF_06/2015</v>
          </cell>
          <cell r="C9880" t="str">
            <v>CHI</v>
          </cell>
          <cell r="D9880">
            <v>0.9</v>
          </cell>
          <cell r="E9880">
            <v>0</v>
          </cell>
          <cell r="F9880">
            <v>0.9</v>
          </cell>
        </row>
        <row r="9881">
          <cell r="A9881">
            <v>5800</v>
          </cell>
          <cell r="B9881" t="str">
            <v>BOMBA SUBMERSÍVEL ELÉTRICA TRIFÁSICA, POTÊNCIA 2,96 HP, Ø ROTOR 144 MM SEMI-ABERTO, BOCAL DE SAÍDA Ø 2, HM/Q = 2 MCA / 38,8 M3/H A 28 MCA / 5 M3/H - MANUTENÇÃO. AF_06/2014</v>
          </cell>
          <cell r="C9881" t="str">
            <v>H</v>
          </cell>
          <cell r="D9881">
            <v>0.45</v>
          </cell>
          <cell r="E9881">
            <v>0</v>
          </cell>
          <cell r="F9881">
            <v>0.45</v>
          </cell>
        </row>
        <row r="9882">
          <cell r="A9882">
            <v>53866</v>
          </cell>
          <cell r="B9882" t="str">
            <v>BOMBA SUBMERSÍVEL ELÉTRICA TRIFÁSICA, POTÊNCIA 2,96 HP, Ø ROTOR 144 MM SEMI-ABERTO, BOCAL DE SAÍDA Ø 2, HM/Q = 2 MCA / 38,8 M3/H A 28 MCA / 5 M3/H - MATERIAIS NA OPERAÇÃO. AF_06/2014</v>
          </cell>
          <cell r="C9882" t="str">
            <v>H</v>
          </cell>
          <cell r="D9882">
            <v>1.24</v>
          </cell>
          <cell r="E9882">
            <v>0</v>
          </cell>
          <cell r="F9882">
            <v>1.24</v>
          </cell>
        </row>
        <row r="9883">
          <cell r="A9883">
            <v>89019</v>
          </cell>
          <cell r="B9883" t="str">
            <v>BOMBA SUBMERSÍVEL ELÉTRICA TRIFÁSICA, POTÊNCIA 2,96 HP, Ø ROTOR 144 MM SEMI-ABERTO, BOCAL DE SAÍDA Ø 2, HM/Q = 2 MCA / 38,8 M3/H A 28 MCA / 5 M3/H - DEPRECIAÇÃO. AF_06/2014</v>
          </cell>
          <cell r="C9883" t="str">
            <v>H</v>
          </cell>
          <cell r="D9883">
            <v>0.41</v>
          </cell>
          <cell r="E9883">
            <v>0</v>
          </cell>
          <cell r="F9883">
            <v>0.41</v>
          </cell>
        </row>
        <row r="9884">
          <cell r="A9884">
            <v>89020</v>
          </cell>
          <cell r="B9884" t="str">
            <v>BOMBA SUBMERSÍVEL ELÉTRICA TRIFÁSICA, POTÊNCIA 2,96 HP, Ø ROTOR 144 MM SEMI-ABERTO, BOCAL DE SAÍDA Ø 2, HM/Q = 2 MCA / 38,8 M3/H A 28 MCA / 5 M3/H - JUROS. AF_06/2014</v>
          </cell>
          <cell r="C9884" t="str">
            <v>H</v>
          </cell>
          <cell r="D9884">
            <v>0.04</v>
          </cell>
          <cell r="E9884">
            <v>0</v>
          </cell>
          <cell r="F9884">
            <v>0.04</v>
          </cell>
        </row>
        <row r="9885">
          <cell r="A9885">
            <v>89021</v>
          </cell>
          <cell r="B9885" t="str">
            <v>BOMBA SUBMERSÍVEL ELÉTRICA TRIFÁSICA, POTÊNCIA 2,96 HP, Ø ROTOR 144 MM SEMI-ABERTO, BOCAL DE SAÍDA Ø 2, HM/Q = 2 MCA / 38,8 M3/H A 28 MCA / 5 M3/H - CHP DIURNO. AF_06/2014</v>
          </cell>
          <cell r="C9885" t="str">
            <v>CHP</v>
          </cell>
          <cell r="D9885">
            <v>2.14</v>
          </cell>
          <cell r="E9885">
            <v>0</v>
          </cell>
          <cell r="F9885">
            <v>2.14</v>
          </cell>
        </row>
        <row r="9886">
          <cell r="A9886">
            <v>7042</v>
          </cell>
          <cell r="B9886" t="str">
            <v>MOTOBOMBA TRASH (PARA ÁGUA SUJA) AUTO ESCORVANTE, MOTOR GASOLINA DE 6,41 HP, DIÂMETROS DE SUCÇÃO X RECALQUE: 3" X 3", HM/Q = 10 MCA / 60 M3/H A 23 MCA / 0 M3/H - CHP DIURNO. AF_10/2014</v>
          </cell>
          <cell r="C9886" t="str">
            <v>CHP</v>
          </cell>
          <cell r="D9886">
            <v>21.73</v>
          </cell>
          <cell r="E9886">
            <v>0</v>
          </cell>
          <cell r="F9886">
            <v>21.73</v>
          </cell>
        </row>
        <row r="9887">
          <cell r="A9887">
            <v>7043</v>
          </cell>
          <cell r="B9887" t="str">
            <v>MOTOBOMBA TRASH (PARA ÁGUA SUJA) AUTO ESCORVANTE, MOTOR GASOLINA DE 6,41 HP, DIÂMETROS DE SUCÇÃO X RECALQUE: 3" X 3", HM/Q = 10 MCA / 60 M3/H A 23 MCA / 0 M3/H - CHI DIURNO. AF_10/2014</v>
          </cell>
          <cell r="C9887" t="str">
            <v>CHI</v>
          </cell>
          <cell r="D9887">
            <v>0.31</v>
          </cell>
          <cell r="E9887">
            <v>0</v>
          </cell>
          <cell r="F9887">
            <v>0.31</v>
          </cell>
        </row>
        <row r="9888">
          <cell r="A9888">
            <v>7044</v>
          </cell>
          <cell r="B9888" t="str">
            <v>MOTOBOMBA TRASH (PARA ÁGUA SUJA) AUTO ESCORVANTE, MOTOR GASOLINA DE 6,41 HP, DIÂMETROS DE SUCÇÃO X RECALQUE: 3" X 3", HM/Q = 10 MCA / 60 M3/H A 23 MCA / 0 M3/H - DEPRECIAÇÃO. AF_10/2014</v>
          </cell>
          <cell r="C9888" t="str">
            <v>H</v>
          </cell>
          <cell r="D9888">
            <v>0.28000000000000003</v>
          </cell>
          <cell r="E9888">
            <v>0</v>
          </cell>
          <cell r="F9888">
            <v>0.28000000000000003</v>
          </cell>
        </row>
        <row r="9889">
          <cell r="A9889">
            <v>7045</v>
          </cell>
          <cell r="B9889" t="str">
            <v>MOTOBOMBA TRASH (PARA ÁGUA SUJA) AUTO ESCORVANTE, MOTOR GASOLINA DE 6,41 HP, DIÂMETROS DE SUCÇÃO X RECALQUE: 3" X 3", HM/Q = 10 MCA / 60 M3/H A 23 MCA / 0 M3/H - JUROS. AF_10/2014</v>
          </cell>
          <cell r="C9889" t="str">
            <v>H</v>
          </cell>
          <cell r="D9889">
            <v>0.03</v>
          </cell>
          <cell r="E9889">
            <v>0</v>
          </cell>
          <cell r="F9889">
            <v>0.03</v>
          </cell>
        </row>
        <row r="9890">
          <cell r="A9890">
            <v>7046</v>
          </cell>
          <cell r="B9890" t="str">
            <v>MOTOBOMBA TRASH (PARA ÁGUA SUJA) AUTO ESCORVANTE, MOTOR GASOLINA DE 6,41 HP, DIÂMETROS DE SUCÇÃO X RECALQUE: 3" X 3", HM/Q = 10 MCA / 60 M3/H A 23 MCA / 0 M3/H - MANUTENÇÃO. AF_10/2014</v>
          </cell>
          <cell r="C9890" t="str">
            <v>H</v>
          </cell>
          <cell r="D9890">
            <v>0.31</v>
          </cell>
          <cell r="E9890">
            <v>0</v>
          </cell>
          <cell r="F9890">
            <v>0.31</v>
          </cell>
        </row>
        <row r="9891">
          <cell r="A9891">
            <v>7047</v>
          </cell>
          <cell r="B9891" t="str">
            <v>MOTOBOMBA TRASH (PARA ÁGUA SUJA) AUTO ESCORVANTE, MOTOR GASOLINA DE 6,41 HP, DIÂMETROS DE SUCÇÃO X RECALQUE: 3" X 3", HM/Q = 10 MCA / 60 M3/H A 23 MCA / 0 M3/H - MATERIAIS NA OPERAÇÃO. AF_10/2014</v>
          </cell>
          <cell r="C9891" t="str">
            <v>H</v>
          </cell>
          <cell r="D9891">
            <v>21.11</v>
          </cell>
          <cell r="E9891">
            <v>0</v>
          </cell>
          <cell r="F9891">
            <v>21.11</v>
          </cell>
        </row>
        <row r="9892">
          <cell r="A9892">
            <v>5693</v>
          </cell>
          <cell r="B9892" t="str">
            <v>MOTOBOMBA CENTRÍFUGA, MOTOR A GASOLINA, POTÊNCIA 5,42 HP, BOCAIS 1 1/2" X 1", DIÂMETRO ROTOR 143 MM HM/Q = 6 MCA / 16,8 M3/H A 38 MCA / 6,6 M3/H - MATERIAIS NA OPERAÇÃO. AF_06/2014</v>
          </cell>
          <cell r="C9892" t="str">
            <v>H</v>
          </cell>
          <cell r="D9892">
            <v>17.88</v>
          </cell>
          <cell r="E9892">
            <v>0</v>
          </cell>
          <cell r="F9892">
            <v>17.88</v>
          </cell>
        </row>
        <row r="9893">
          <cell r="A9893">
            <v>5806</v>
          </cell>
          <cell r="B9893" t="str">
            <v>MOTOBOMBA CENTRÍFUGA, MOTOR A GASOLINA, POTÊNCIA 5,42 HP, BOCAIS 1 1/2" X 1", DIÂMETRO ROTOR 143 MM HM/Q = 6 MCA / 16,8 M3/H A 38 MCA / 6,6 M3/H - CHI DIURNO. AF_06/2014</v>
          </cell>
          <cell r="C9893" t="str">
            <v>CHI</v>
          </cell>
          <cell r="D9893">
            <v>0.25</v>
          </cell>
          <cell r="E9893">
            <v>0</v>
          </cell>
          <cell r="F9893">
            <v>0.25</v>
          </cell>
        </row>
        <row r="9894">
          <cell r="A9894">
            <v>73536</v>
          </cell>
          <cell r="B9894" t="str">
            <v>MOTOBOMBA CENTRÍFUGA, MOTOR A GASOLINA, POTÊNCIA 5,42 HP, BOCAIS 1 1/2" X 1", DIÂMETRO ROTOR 143 MM HM/Q = 6 MCA / 16,8 M3/H A 38 MCA / 6,6 M3/H - CHP DIURNO. AF_06/2014</v>
          </cell>
          <cell r="C9894" t="str">
            <v>CHP</v>
          </cell>
          <cell r="D9894">
            <v>18.38</v>
          </cell>
          <cell r="E9894">
            <v>0</v>
          </cell>
          <cell r="F9894">
            <v>18.38</v>
          </cell>
        </row>
        <row r="9895">
          <cell r="A9895">
            <v>88853</v>
          </cell>
          <cell r="B9895" t="str">
            <v>MOTOBOMBA CENTRÍFUGA, MOTOR A GASOLINA, POTÊNCIA 5,42 HP, BOCAIS 1 1/2" X 1", DIÂMETRO ROTOR 143 MM HM/Q = 6 MCA / 16,8 M3/H A 38 MCA / 6,6 M3/H - DEPRECIAÇÃO. AF_06/2014</v>
          </cell>
          <cell r="C9895" t="str">
            <v>H</v>
          </cell>
          <cell r="D9895">
            <v>0.23</v>
          </cell>
          <cell r="E9895">
            <v>0</v>
          </cell>
          <cell r="F9895">
            <v>0.23</v>
          </cell>
        </row>
        <row r="9896">
          <cell r="A9896">
            <v>88854</v>
          </cell>
          <cell r="B9896" t="str">
            <v>MOTOBOMBA CENTRÍFUGA, MOTOR A GASOLINA, POTÊNCIA 5,42 HP, BOCAIS 1 1/2" X 1", DIÂMETRO ROTOR 143 MM HM/Q = 6 MCA / 16,8 M3/H A 38 MCA / 6,6 M3/H - JUROS. AF_06/2014</v>
          </cell>
          <cell r="C9896" t="str">
            <v>H</v>
          </cell>
          <cell r="D9896">
            <v>0.02</v>
          </cell>
          <cell r="E9896">
            <v>0</v>
          </cell>
          <cell r="F9896">
            <v>0.02</v>
          </cell>
        </row>
        <row r="9897">
          <cell r="A9897">
            <v>90639</v>
          </cell>
          <cell r="B9897" t="str">
            <v>BOMBA TRIPLEX, PARA INJEÇÃO DE NATA DE CIMENTO, VAZÃO MÁXIMA DE 100 LITROS/MINUTO, PRESSÃO MÁXIMA DE 70 BAR - DEPRECIAÇÃO. AF_06/2015</v>
          </cell>
          <cell r="C9897" t="str">
            <v>H</v>
          </cell>
          <cell r="D9897">
            <v>5.73</v>
          </cell>
          <cell r="E9897">
            <v>0</v>
          </cell>
          <cell r="F9897">
            <v>5.73</v>
          </cell>
        </row>
        <row r="9898">
          <cell r="A9898">
            <v>90640</v>
          </cell>
          <cell r="B9898" t="str">
            <v>BOMBA TRIPLEX, PARA INJEÇÃO DE NATA DE CIMENTO, VAZÃO MÁXIMA DE 100 LITROS/MINUTO, PRESSÃO MÁXIMA DE 70 BAR - JUROS. AF_06/2015</v>
          </cell>
          <cell r="C9898" t="str">
            <v>H</v>
          </cell>
          <cell r="D9898">
            <v>0.68</v>
          </cell>
          <cell r="E9898">
            <v>0</v>
          </cell>
          <cell r="F9898">
            <v>0.68</v>
          </cell>
        </row>
        <row r="9899">
          <cell r="A9899">
            <v>90641</v>
          </cell>
          <cell r="B9899" t="str">
            <v>BOMBA TRIPLEX, PARA INJEÇÃO DE NATA DE CIMENTO, VAZÃO MÁXIMA DE 100 LITROS/MINUTO, PRESSÃO MÁXIMA DE 70 BAR - MANUTENÇÃO. AF_06/2015</v>
          </cell>
          <cell r="C9899" t="str">
            <v>H</v>
          </cell>
          <cell r="D9899">
            <v>6.27</v>
          </cell>
          <cell r="E9899">
            <v>0</v>
          </cell>
          <cell r="F9899">
            <v>6.27</v>
          </cell>
        </row>
        <row r="9900">
          <cell r="A9900">
            <v>90642</v>
          </cell>
          <cell r="B9900" t="str">
            <v>BOMBA TRIPLEX, PARA INJEÇÃO DE NATA DE CIMENTO, VAZÃO MÁXIMA DE 100 LITROS/MINUTO, PRESSÃO MÁXIMA DE 70 BAR - MATERIAIS NA OPERAÇÃO. AF_06/2015</v>
          </cell>
          <cell r="C9900" t="str">
            <v>H</v>
          </cell>
          <cell r="D9900">
            <v>13.2</v>
          </cell>
          <cell r="E9900">
            <v>0</v>
          </cell>
          <cell r="F9900">
            <v>13.2</v>
          </cell>
        </row>
        <row r="9901">
          <cell r="A9901">
            <v>90643</v>
          </cell>
          <cell r="B9901" t="str">
            <v>BOMBA TRIPLEX, PARA INJEÇÃO DE NATA DE CIMENTO, VAZÃO MÁXIMA DE 100 LITROS/MINUTO, PRESSÃO MÁXIMA DE 70 BAR - CHP DIURNO. AF_06/2015</v>
          </cell>
          <cell r="C9901" t="str">
            <v>CHP</v>
          </cell>
          <cell r="D9901">
            <v>25.88</v>
          </cell>
          <cell r="E9901">
            <v>0</v>
          </cell>
          <cell r="F9901">
            <v>25.88</v>
          </cell>
        </row>
        <row r="9902">
          <cell r="A9902">
            <v>90644</v>
          </cell>
          <cell r="B9902" t="str">
            <v>BOMBA TRIPLEX, PARA INJEÇÃO DE NATA DE CIMENTO, VAZÃO MÁXIMA DE 100 LITROS/MINUTO, PRESSÃO MÁXIMA DE 70 BAR - CHI DIURNO. AF_06/2015</v>
          </cell>
          <cell r="C9902" t="str">
            <v>CHI</v>
          </cell>
          <cell r="D9902">
            <v>6.41</v>
          </cell>
          <cell r="E9902">
            <v>0</v>
          </cell>
          <cell r="F9902">
            <v>6.41</v>
          </cell>
        </row>
        <row r="9903">
          <cell r="A9903">
            <v>90646</v>
          </cell>
          <cell r="B9903" t="str">
            <v>BOMBA CENTRÍFUGA MONOESTÁGIO COM MOTOR ELÉTRICO MONOFÁSICO, POTÊNCIA 15 HP, DIÂMETRO DO ROTOR 173 MM, HM/Q = 30 MCA / 90 M3/H A 45 MCA / 55 M3/H - DEPRECIAÇÃO. AF_06/2015</v>
          </cell>
          <cell r="C9903" t="str">
            <v>H</v>
          </cell>
          <cell r="D9903">
            <v>0.81</v>
          </cell>
          <cell r="E9903">
            <v>0</v>
          </cell>
          <cell r="F9903">
            <v>0.81</v>
          </cell>
        </row>
        <row r="9904">
          <cell r="A9904">
            <v>90647</v>
          </cell>
          <cell r="B9904" t="str">
            <v>BOMBA CENTRÍFUGA MONOESTÁGIO COM MOTOR ELÉTRICO MONOFÁSICO, POTÊNCIA 15 HP, DIÂMETRO DO ROTOR 173 MM, HM/Q = 30 MCA / 90 M3/H A 45 MCA / 55 M3/H - JUROS. AF_06/2015</v>
          </cell>
          <cell r="C9904" t="str">
            <v>H</v>
          </cell>
          <cell r="D9904">
            <v>0.09</v>
          </cell>
          <cell r="E9904">
            <v>0</v>
          </cell>
          <cell r="F9904">
            <v>0.09</v>
          </cell>
        </row>
        <row r="9905">
          <cell r="A9905">
            <v>90648</v>
          </cell>
          <cell r="B9905" t="str">
            <v>BOMBA CENTRÍFUGA MONOESTÁGIO COM MOTOR ELÉTRICO MONOFÁSICO, POTÊNCIA 15 HP, DIÂMETRO DO ROTOR 173 MM, HM/Q = 30 MCA / 90 M3/H A 45 MCA / 55 M3/H - MANUTENÇÃO. AF_06/2015</v>
          </cell>
          <cell r="C9905" t="str">
            <v>H</v>
          </cell>
          <cell r="D9905">
            <v>0.89</v>
          </cell>
          <cell r="E9905">
            <v>0</v>
          </cell>
          <cell r="F9905">
            <v>0.89</v>
          </cell>
        </row>
        <row r="9906">
          <cell r="A9906">
            <v>90649</v>
          </cell>
          <cell r="B9906" t="str">
            <v>BOMBA CENTRÍFUGA MONOESTÁGIO COM MOTOR ELÉTRICO MONOFÁSICO, POTÊNCIA 15 HP, DIÂMETRO DO ROTOR 173 MM, HM/Q = 30 MCA / 90 M3/H A 45 MCA / 55 M3/H - MATERIAIS NA OPERAÇÃO. AF_06/2015</v>
          </cell>
          <cell r="C9906" t="str">
            <v>H</v>
          </cell>
          <cell r="D9906">
            <v>6.27</v>
          </cell>
          <cell r="E9906">
            <v>0</v>
          </cell>
          <cell r="F9906">
            <v>6.27</v>
          </cell>
        </row>
        <row r="9907">
          <cell r="A9907">
            <v>90652</v>
          </cell>
          <cell r="B9907" t="str">
            <v>BOMBA DE PROJEÇÃO DE CONCRETO SECO, POTÊNCIA 10 CV, VAZÃO 3 M3/H - DEPRECIAÇÃO. AF_06/2015</v>
          </cell>
          <cell r="C9907" t="str">
            <v>H</v>
          </cell>
          <cell r="D9907">
            <v>3.73</v>
          </cell>
          <cell r="E9907">
            <v>0</v>
          </cell>
          <cell r="F9907">
            <v>3.73</v>
          </cell>
        </row>
        <row r="9908">
          <cell r="A9908">
            <v>90653</v>
          </cell>
          <cell r="B9908" t="str">
            <v>BOMBA DE PROJEÇÃO DE CONCRETO SECO, POTÊNCIA 10 CV, VAZÃO 3 M3/H - JUROS. AF_06/2015</v>
          </cell>
          <cell r="C9908" t="str">
            <v>H</v>
          </cell>
          <cell r="D9908">
            <v>0.44</v>
          </cell>
          <cell r="E9908">
            <v>0</v>
          </cell>
          <cell r="F9908">
            <v>0.44</v>
          </cell>
        </row>
        <row r="9909">
          <cell r="A9909">
            <v>90654</v>
          </cell>
          <cell r="B9909" t="str">
            <v>BOMBA DE PROJEÇÃO DE CONCRETO SECO, POTÊNCIA 10 CV, VAZÃO 3 M3/H - MANUTENÇÃO. AF_06/2015</v>
          </cell>
          <cell r="C9909" t="str">
            <v>H</v>
          </cell>
          <cell r="D9909">
            <v>4.08</v>
          </cell>
          <cell r="E9909">
            <v>0</v>
          </cell>
          <cell r="F9909">
            <v>4.08</v>
          </cell>
        </row>
        <row r="9910">
          <cell r="A9910">
            <v>90655</v>
          </cell>
          <cell r="B9910" t="str">
            <v>BOMBA DE PROJEÇÃO DE CONCRETO SECO, POTÊNCIA 10 CV, VAZÃO 3 M3/H - MATERIAIS NA OPERAÇÃO. AF_06/2015</v>
          </cell>
          <cell r="C9910" t="str">
            <v>H</v>
          </cell>
          <cell r="D9910">
            <v>4.13</v>
          </cell>
          <cell r="E9910">
            <v>0</v>
          </cell>
          <cell r="F9910">
            <v>4.13</v>
          </cell>
        </row>
        <row r="9911">
          <cell r="A9911">
            <v>90658</v>
          </cell>
          <cell r="B9911" t="str">
            <v>BOMBA DE PROJEÇÃO DE CONCRETO SECO, POTÊNCIA 10 CV, VAZÃO 6 M3/H - DEPRECIAÇÃO. AF_06/2015</v>
          </cell>
          <cell r="C9911" t="str">
            <v>H</v>
          </cell>
          <cell r="D9911">
            <v>3.99</v>
          </cell>
          <cell r="E9911">
            <v>0</v>
          </cell>
          <cell r="F9911">
            <v>3.99</v>
          </cell>
        </row>
        <row r="9912">
          <cell r="A9912">
            <v>90659</v>
          </cell>
          <cell r="B9912" t="str">
            <v>BOMBA DE PROJEÇÃO DE CONCRETO SECO, POTÊNCIA 10 CV, VAZÃO 6 M3/H - JUROS. AF_06/2015</v>
          </cell>
          <cell r="C9912" t="str">
            <v>H</v>
          </cell>
          <cell r="D9912">
            <v>0.47</v>
          </cell>
          <cell r="E9912">
            <v>0</v>
          </cell>
          <cell r="F9912">
            <v>0.47</v>
          </cell>
        </row>
        <row r="9913">
          <cell r="A9913">
            <v>90660</v>
          </cell>
          <cell r="B9913" t="str">
            <v>BOMBA DE PROJEÇÃO DE CONCRETO SECO, POTÊNCIA 10 CV, VAZÃO 6 M3/H - MANUTENÇÃO. AF_06/2015</v>
          </cell>
          <cell r="C9913" t="str">
            <v>H</v>
          </cell>
          <cell r="D9913">
            <v>4.37</v>
          </cell>
          <cell r="E9913">
            <v>0</v>
          </cell>
          <cell r="F9913">
            <v>4.37</v>
          </cell>
        </row>
        <row r="9914">
          <cell r="A9914">
            <v>90661</v>
          </cell>
          <cell r="B9914" t="str">
            <v>BOMBA DE PROJEÇÃO DE CONCRETO SECO, POTÊNCIA 10 CV, VAZÃO 6 M3/H - MATERIAIS NA OPERAÇÃO. AF_06/2015</v>
          </cell>
          <cell r="C9914" t="str">
            <v>H</v>
          </cell>
          <cell r="D9914">
            <v>4.13</v>
          </cell>
          <cell r="E9914">
            <v>0</v>
          </cell>
          <cell r="F9914">
            <v>4.13</v>
          </cell>
        </row>
        <row r="9915">
          <cell r="A9915">
            <v>90656</v>
          </cell>
          <cell r="B9915" t="str">
            <v>BOMBA DE PROJEÇÃO DE CONCRETO SECO, POTÊNCIA 10 CV, VAZÃO 3 M3/H - CHP DIURNO. AF_06/2015</v>
          </cell>
          <cell r="C9915" t="str">
            <v>CHP</v>
          </cell>
          <cell r="D9915">
            <v>12.38</v>
          </cell>
          <cell r="E9915">
            <v>0</v>
          </cell>
          <cell r="F9915">
            <v>12.38</v>
          </cell>
        </row>
        <row r="9916">
          <cell r="A9916">
            <v>90657</v>
          </cell>
          <cell r="B9916" t="str">
            <v>BOMBA DE PROJEÇÃO DE CONCRETO SECO, POTÊNCIA 10 CV, VAZÃO 3 M3/H - CHI DIURNO. AF_06/2015</v>
          </cell>
          <cell r="C9916" t="str">
            <v>CHI</v>
          </cell>
          <cell r="D9916">
            <v>4.17</v>
          </cell>
          <cell r="E9916">
            <v>0</v>
          </cell>
          <cell r="F9916">
            <v>4.17</v>
          </cell>
        </row>
        <row r="9917">
          <cell r="A9917">
            <v>90662</v>
          </cell>
          <cell r="B9917" t="str">
            <v>BOMBA DE PROJEÇÃO DE CONCRETO SECO, POTÊNCIA 10 CV, VAZÃO 6 M3/H - CHP DIURNO. AF_06/2015</v>
          </cell>
          <cell r="C9917" t="str">
            <v>CHP</v>
          </cell>
          <cell r="D9917">
            <v>12.96</v>
          </cell>
          <cell r="E9917">
            <v>0</v>
          </cell>
          <cell r="F9917">
            <v>12.96</v>
          </cell>
        </row>
        <row r="9918">
          <cell r="A9918">
            <v>90663</v>
          </cell>
          <cell r="B9918" t="str">
            <v>BOMBA DE PROJEÇÃO DE CONCRETO SECO, POTÊNCIA 10 CV, VAZÃO 6 M3/H - CHI DIURNO. AF_06/2015</v>
          </cell>
          <cell r="C9918" t="str">
            <v>CHI</v>
          </cell>
          <cell r="D9918">
            <v>4.46</v>
          </cell>
          <cell r="E9918">
            <v>0</v>
          </cell>
          <cell r="F9918">
            <v>4.46</v>
          </cell>
        </row>
        <row r="9919">
          <cell r="A9919"/>
          <cell r="B9919" t="str">
            <v>COMPRESSOR</v>
          </cell>
          <cell r="C9919"/>
          <cell r="D9919"/>
          <cell r="E9919"/>
          <cell r="F9919"/>
        </row>
        <row r="9920">
          <cell r="A9920">
            <v>5797</v>
          </cell>
          <cell r="B9920" t="str">
            <v>COMPRESSOR DE AR REBOCÁVEL, VAZÃO 189 PCM, PRESSÃO EFETIVA DE TRABALHO 102 PSI, MOTOR DIESEL, POTÊNCIA 63 CV - MANUTENÇÃO. AF_06/2015</v>
          </cell>
          <cell r="C9920" t="str">
            <v>H</v>
          </cell>
          <cell r="D9920">
            <v>6.15</v>
          </cell>
          <cell r="E9920">
            <v>0</v>
          </cell>
          <cell r="F9920">
            <v>6.15</v>
          </cell>
        </row>
        <row r="9921">
          <cell r="A9921">
            <v>5953</v>
          </cell>
          <cell r="B9921" t="str">
            <v>COMPRESSOR DE AR REBOCÁVEL, VAZÃO 189 PCM, PRESSÃO EFETIVA DE TRABALHO 102 PSI, MOTOR DIESEL, POTÊNCIA 63 CV - CHP DIURNO. AF_06/2015</v>
          </cell>
          <cell r="C9921" t="str">
            <v>CHP</v>
          </cell>
          <cell r="D9921">
            <v>61.3</v>
          </cell>
          <cell r="E9921">
            <v>0</v>
          </cell>
          <cell r="F9921">
            <v>61.3</v>
          </cell>
        </row>
        <row r="9922">
          <cell r="A9922">
            <v>5954</v>
          </cell>
          <cell r="B9922" t="str">
            <v>COMPRESSOR DE AR REBOCÁVEL, VAZÃO 189 PCM, PRESSÃO EFETIVA DE TRABALHO 102 PSI, MOTOR DIESEL, POTÊNCIA 63 CV - CHI DIURNO. AF_06/2015</v>
          </cell>
          <cell r="C9922" t="str">
            <v>CHI</v>
          </cell>
          <cell r="D9922">
            <v>5.59</v>
          </cell>
          <cell r="E9922">
            <v>0</v>
          </cell>
          <cell r="F9922">
            <v>5.59</v>
          </cell>
        </row>
        <row r="9923">
          <cell r="A9923">
            <v>53865</v>
          </cell>
          <cell r="B9923" t="str">
            <v>COMPRESSOR DE AR REBOCÁVEL, VAZÃO 189 PCM, PRESSÃO EFETIVA DE TRABALHO 102 PSI, MOTOR DIESEL, POTÊNCIA 63 CV - MATERIAIS NA OPERAÇÃO. AF_06/2015</v>
          </cell>
          <cell r="C9923" t="str">
            <v>H</v>
          </cell>
          <cell r="D9923">
            <v>49.56</v>
          </cell>
          <cell r="E9923">
            <v>0</v>
          </cell>
          <cell r="F9923">
            <v>49.56</v>
          </cell>
        </row>
        <row r="9924">
          <cell r="A9924">
            <v>90957</v>
          </cell>
          <cell r="B9924" t="str">
            <v>COMPRESSOR DE AR REBOCÁVEL, VAZÃO 189 PCM, PRESSÃO EFETIVA DE TRABALHO 102 PSI, MOTOR DIESEL, POTÊNCIA 63 CV - DEPRECIAÇÃO. AF_06/2015</v>
          </cell>
          <cell r="C9924" t="str">
            <v>H</v>
          </cell>
          <cell r="D9924">
            <v>4.91</v>
          </cell>
          <cell r="E9924">
            <v>0</v>
          </cell>
          <cell r="F9924">
            <v>4.91</v>
          </cell>
        </row>
        <row r="9925">
          <cell r="A9925">
            <v>90958</v>
          </cell>
          <cell r="B9925" t="str">
            <v>COMPRESSOR DE AR REBOCÁVEL, VAZÃO 189 PCM, PRESSÃO EFETIVA DE TRABALHO 102 PSI, MOTOR DIESEL, POTÊNCIA 63 CV - JUROS. AF_06/2015</v>
          </cell>
          <cell r="C9925" t="str">
            <v>H</v>
          </cell>
          <cell r="D9925">
            <v>0.68</v>
          </cell>
          <cell r="E9925">
            <v>0</v>
          </cell>
          <cell r="F9925">
            <v>0.68</v>
          </cell>
        </row>
        <row r="9926">
          <cell r="A9926">
            <v>90960</v>
          </cell>
          <cell r="B9926" t="str">
            <v>COMPRESSOR DE AR REBOCÁVEL, VAZÃO 89 PCM, PRESSÃO EFETIVA DE TRABALHO 102 PSI, MOTOR DIESEL, POTÊNCIA 20 CV - DEPRECIAÇÃO. AF_06/2015</v>
          </cell>
          <cell r="C9926" t="str">
            <v>H</v>
          </cell>
          <cell r="D9926">
            <v>6.56</v>
          </cell>
          <cell r="E9926">
            <v>0</v>
          </cell>
          <cell r="F9926">
            <v>6.56</v>
          </cell>
        </row>
        <row r="9927">
          <cell r="A9927">
            <v>90961</v>
          </cell>
          <cell r="B9927" t="str">
            <v>COMPRESSOR DE AR REBOCÁVEL, VAZÃO 89 PCM, PRESSÃO EFETIVA DE TRABALHO 102 PSI, MOTOR DIESEL, POTÊNCIA 20 CV - JUROS. AF_06/2015</v>
          </cell>
          <cell r="C9927" t="str">
            <v>H</v>
          </cell>
          <cell r="D9927">
            <v>0.91</v>
          </cell>
          <cell r="E9927">
            <v>0</v>
          </cell>
          <cell r="F9927">
            <v>0.91</v>
          </cell>
        </row>
        <row r="9928">
          <cell r="A9928">
            <v>90962</v>
          </cell>
          <cell r="B9928" t="str">
            <v>COMPRESSOR DE AR REBOCÁVEL, VAZÃO 89 PCM, PRESSÃO EFETIVA DE TRABALHO 102 PSI, MOTOR DIESEL, POTÊNCIA 20 CV - MANUTENÇÃO. AF_06/2015</v>
          </cell>
          <cell r="C9928" t="str">
            <v>H</v>
          </cell>
          <cell r="D9928">
            <v>8.2100000000000009</v>
          </cell>
          <cell r="E9928">
            <v>0</v>
          </cell>
          <cell r="F9928">
            <v>8.2100000000000009</v>
          </cell>
        </row>
        <row r="9929">
          <cell r="A9929">
            <v>90963</v>
          </cell>
          <cell r="B9929" t="str">
            <v>COMPRESSOR DE AR REBOCÁVEL, VAZÃO 89 PCM, PRESSÃO EFETIVA DE TRABALHO 102 PSI, MOTOR DIESEL, POTÊNCIA 20 CV - MATERIAIS NA OPERAÇÃO. AF_06/2015</v>
          </cell>
          <cell r="C9929" t="str">
            <v>H</v>
          </cell>
          <cell r="D9929">
            <v>15.72</v>
          </cell>
          <cell r="E9929">
            <v>0</v>
          </cell>
          <cell r="F9929">
            <v>15.72</v>
          </cell>
        </row>
        <row r="9930">
          <cell r="A9930">
            <v>90964</v>
          </cell>
          <cell r="B9930" t="str">
            <v>COMPRESSOR DE AR REBOCÁVEL, VAZÃO 89 PCM, PRESSÃO EFETIVA DE TRABALHO 102 PSI, MOTOR DIESEL, POTÊNCIA 20 CV - CHP DIURNO. AF_06/2015</v>
          </cell>
          <cell r="C9930" t="str">
            <v>CHP</v>
          </cell>
          <cell r="D9930">
            <v>31.4</v>
          </cell>
          <cell r="E9930">
            <v>0</v>
          </cell>
          <cell r="F9930">
            <v>31.4</v>
          </cell>
        </row>
        <row r="9931">
          <cell r="A9931">
            <v>90965</v>
          </cell>
          <cell r="B9931" t="str">
            <v>COMPRESSOR DE AR REBOCÁVEL, VAZÃO 89 PCM, PRESSÃO EFETIVA DE TRABALHO 102 PSI, MOTOR DIESEL, POTÊNCIA 20 CV - CHI DIURNO. AF_06/2015</v>
          </cell>
          <cell r="C9931" t="str">
            <v>CHI</v>
          </cell>
          <cell r="D9931">
            <v>7.47</v>
          </cell>
          <cell r="E9931">
            <v>0</v>
          </cell>
          <cell r="F9931">
            <v>7.47</v>
          </cell>
        </row>
        <row r="9932">
          <cell r="A9932">
            <v>90968</v>
          </cell>
          <cell r="B9932" t="str">
            <v>COMPRESSOR DE AR REBOCAVEL, VAZÃO 250 PCM, PRESSAO DE TRABALHO 102 PSI, MOTOR A DIESEL POTÊNCIA 81 CV - DEPRECIAÇÃO. AF_06/2015</v>
          </cell>
          <cell r="C9932" t="str">
            <v>H</v>
          </cell>
          <cell r="D9932">
            <v>6.58</v>
          </cell>
          <cell r="E9932">
            <v>0</v>
          </cell>
          <cell r="F9932">
            <v>6.58</v>
          </cell>
        </row>
        <row r="9933">
          <cell r="A9933">
            <v>90969</v>
          </cell>
          <cell r="B9933" t="str">
            <v>COMPRESSOR DE AR REBOCAVEL, VAZÃO 250 PCM, PRESSAO DE TRABALHO 102 PSI, MOTOR A DIESEL POTÊNCIA 81 CV - JUROS. AF_06/2015</v>
          </cell>
          <cell r="C9933" t="str">
            <v>H</v>
          </cell>
          <cell r="D9933">
            <v>0.91</v>
          </cell>
          <cell r="E9933">
            <v>0</v>
          </cell>
          <cell r="F9933">
            <v>0.91</v>
          </cell>
        </row>
        <row r="9934">
          <cell r="A9934">
            <v>90970</v>
          </cell>
          <cell r="B9934" t="str">
            <v>COMPRESSOR DE AR REBOCAVEL, VAZÃO 250 PCM, PRESSAO DE TRABALHO 102 PSI, MOTOR A DIESEL POTÊNCIA 81 CV - MANUTENÇÃO. AF_06/2015</v>
          </cell>
          <cell r="C9934" t="str">
            <v>H</v>
          </cell>
          <cell r="D9934">
            <v>8.23</v>
          </cell>
          <cell r="E9934">
            <v>0</v>
          </cell>
          <cell r="F9934">
            <v>8.23</v>
          </cell>
        </row>
        <row r="9935">
          <cell r="A9935">
            <v>90971</v>
          </cell>
          <cell r="B9935" t="str">
            <v>COMPRESSOR DE AR REBOCAVEL, VAZÃO 250 PCM, PRESSAO DE TRABALHO 102 PSI, MOTOR A DIESEL POTÊNCIA 81 CV - MATERIAIS NA OPERAÇÃO. AF_06/2015</v>
          </cell>
          <cell r="C9935" t="str">
            <v>H</v>
          </cell>
          <cell r="D9935">
            <v>63.71</v>
          </cell>
          <cell r="E9935">
            <v>0</v>
          </cell>
          <cell r="F9935">
            <v>63.71</v>
          </cell>
        </row>
        <row r="9936">
          <cell r="A9936">
            <v>90972</v>
          </cell>
          <cell r="B9936" t="str">
            <v>COMPRESSOR DE AR REBOCAVEL, VAZÃO 250 PCM, PRESSAO DE TRABALHO 102 PSI, MOTOR A DIESEL POTÊNCIA 81 CV - CHP DIURNO. AF_06/2015</v>
          </cell>
          <cell r="C9936" t="str">
            <v>CHP</v>
          </cell>
          <cell r="D9936">
            <v>79.430000000000007</v>
          </cell>
          <cell r="E9936">
            <v>0</v>
          </cell>
          <cell r="F9936">
            <v>79.430000000000007</v>
          </cell>
        </row>
        <row r="9937">
          <cell r="A9937">
            <v>90973</v>
          </cell>
          <cell r="B9937" t="str">
            <v>COMPRESSOR DE AR REBOCAVEL, VAZÃO 250 PCM, PRESSAO DE TRABALHO 102 PSI, MOTOR A DIESEL POTÊNCIA 81 CV - CHI DIURNO. AF_06/2015</v>
          </cell>
          <cell r="C9937" t="str">
            <v>CHI</v>
          </cell>
          <cell r="D9937">
            <v>7.49</v>
          </cell>
          <cell r="E9937">
            <v>0</v>
          </cell>
          <cell r="F9937">
            <v>7.49</v>
          </cell>
        </row>
        <row r="9938">
          <cell r="A9938">
            <v>90975</v>
          </cell>
          <cell r="B9938" t="str">
            <v>COMPRESSOR DE AR REBOCÁVEL, VAZÃO 748 PCM, PRESSÃO EFETIVA DE TRABALHO 102 PSI, MOTOR DIESEL, POTÊNCIA 210 CV - DEPRECIAÇÃO. AF_06/2015</v>
          </cell>
          <cell r="C9938" t="str">
            <v>H</v>
          </cell>
          <cell r="D9938">
            <v>16.71</v>
          </cell>
          <cell r="E9938">
            <v>0</v>
          </cell>
          <cell r="F9938">
            <v>16.71</v>
          </cell>
        </row>
        <row r="9939">
          <cell r="A9939">
            <v>90976</v>
          </cell>
          <cell r="B9939" t="str">
            <v>COMPRESSOR DE AR REBOCÁVEL, VAZÃO 748 PCM, PRESSÃO EFETIVA DE TRABALHO 102 PSI, MOTOR DIESEL, POTÊNCIA 210 CV - JUROS. AF_06/2015</v>
          </cell>
          <cell r="C9939" t="str">
            <v>H</v>
          </cell>
          <cell r="D9939">
            <v>2.3199999999999998</v>
          </cell>
          <cell r="E9939">
            <v>0</v>
          </cell>
          <cell r="F9939">
            <v>2.3199999999999998</v>
          </cell>
        </row>
        <row r="9940">
          <cell r="A9940">
            <v>90977</v>
          </cell>
          <cell r="B9940" t="str">
            <v>COMPRESSOR DE AR REBOCÁVEL, VAZÃO 748 PCM, PRESSÃO EFETIVA DE TRABALHO 102 PSI, MOTOR DIESEL, POTÊNCIA 210 CV - MANUTENÇÃO. AF_06/2015</v>
          </cell>
          <cell r="C9940" t="str">
            <v>H</v>
          </cell>
          <cell r="D9940">
            <v>20.91</v>
          </cell>
          <cell r="E9940">
            <v>0</v>
          </cell>
          <cell r="F9940">
            <v>20.91</v>
          </cell>
        </row>
        <row r="9941">
          <cell r="A9941">
            <v>90978</v>
          </cell>
          <cell r="B9941" t="str">
            <v>COMPRESSOR DE AR REBOCÁVEL, VAZÃO 748 PCM, PRESSÃO EFETIVA DE TRABALHO 102 PSI, MOTOR DIESEL, POTÊNCIA 210 CV - MATERIAIS NA OPERAÇÃO. AF_06/2015</v>
          </cell>
          <cell r="C9941" t="str">
            <v>H</v>
          </cell>
          <cell r="D9941">
            <v>165.3</v>
          </cell>
          <cell r="E9941">
            <v>0</v>
          </cell>
          <cell r="F9941">
            <v>165.3</v>
          </cell>
        </row>
        <row r="9942">
          <cell r="A9942">
            <v>90979</v>
          </cell>
          <cell r="B9942" t="str">
            <v>COMPRESSOR DE AR REBOCÁVEL, VAZÃO 748 PCM, PRESSÃO EFETIVA DE TRABALHO 102 PSI, MOTOR DIESEL, POTÊNCIA 210 CV - CHP DIURNO. AF_06/2015</v>
          </cell>
          <cell r="C9942" t="str">
            <v>CHP</v>
          </cell>
          <cell r="D9942">
            <v>205.24</v>
          </cell>
          <cell r="E9942">
            <v>0</v>
          </cell>
          <cell r="F9942">
            <v>205.24</v>
          </cell>
        </row>
        <row r="9943">
          <cell r="A9943">
            <v>90982</v>
          </cell>
          <cell r="B9943" t="str">
            <v>COMPRESSOR DE AR REBOCÁVEL, VAZÃO 748 PCM, PRESSÃO EFETIVA DE TRABALHO 102 PSI, MOTOR DIESEL, POTÊNCIA 210 CV - CHI DIURNO. AF_06/2015</v>
          </cell>
          <cell r="C9943" t="str">
            <v>CHI</v>
          </cell>
          <cell r="D9943">
            <v>19.03</v>
          </cell>
          <cell r="E9943">
            <v>0</v>
          </cell>
          <cell r="F9943">
            <v>19.03</v>
          </cell>
        </row>
        <row r="9944">
          <cell r="A9944">
            <v>90992</v>
          </cell>
          <cell r="B9944" t="str">
            <v>COMPRESSOR DE AR REBOCAVEL, VAZÃO 400 PCM, PRESSAO DE TRABALHO 102 PSI, MOTOR A DIESEL POTÊNCIA 110 CV - DEPRECIAÇÃO. AF_06/2015</v>
          </cell>
          <cell r="C9944" t="str">
            <v>H</v>
          </cell>
          <cell r="D9944">
            <v>7.8</v>
          </cell>
          <cell r="E9944">
            <v>0</v>
          </cell>
          <cell r="F9944">
            <v>7.8</v>
          </cell>
        </row>
        <row r="9945">
          <cell r="A9945">
            <v>90993</v>
          </cell>
          <cell r="B9945" t="str">
            <v>COMPRESSOR DE AR REBOCAVEL, VAZÃO 400 PCM, PRESSAO DE TRABALHO 102 PSI, MOTOR A DIESEL POTÊNCIA 110 CV - JUROS. AF_06/2015</v>
          </cell>
          <cell r="C9945" t="str">
            <v>H</v>
          </cell>
          <cell r="D9945">
            <v>1.08</v>
          </cell>
          <cell r="E9945">
            <v>0</v>
          </cell>
          <cell r="F9945">
            <v>1.08</v>
          </cell>
        </row>
        <row r="9946">
          <cell r="A9946">
            <v>90994</v>
          </cell>
          <cell r="B9946" t="str">
            <v>COMPRESSOR DE AR REBOCAVEL, VAZÃO 400 PCM, PRESSAO DE TRABALHO 102 PSI, MOTOR A DIESEL POTÊNCIA 110 CV - MANUTENÇÃO. AF_06/2015</v>
          </cell>
          <cell r="C9946" t="str">
            <v>H</v>
          </cell>
          <cell r="D9946">
            <v>9.76</v>
          </cell>
          <cell r="E9946">
            <v>0</v>
          </cell>
          <cell r="F9946">
            <v>9.76</v>
          </cell>
        </row>
        <row r="9947">
          <cell r="A9947">
            <v>90995</v>
          </cell>
          <cell r="B9947" t="str">
            <v>COMPRESSOR DE AR REBOCAVEL, VAZÃO 400 PCM, PRESSAO DE TRABALHO 102 PSI, MOTOR A DIESEL POTÊNCIA 110 CV - MATERIAIS NA OPERAÇÃO. AF_06/2015</v>
          </cell>
          <cell r="C9947" t="str">
            <v>H</v>
          </cell>
          <cell r="D9947">
            <v>86.55</v>
          </cell>
          <cell r="E9947">
            <v>0</v>
          </cell>
          <cell r="F9947">
            <v>86.55</v>
          </cell>
        </row>
        <row r="9948">
          <cell r="A9948">
            <v>90999</v>
          </cell>
          <cell r="B9948" t="str">
            <v>COMPRESSOR DE AR REBOCAVEL, VAZÃO 400 PCM, PRESSAO DE TRABALHO 102 PSI, MOTOR A DIESEL POTÊNCIA 110 CV - CHP DIURNO. AF_06/2015</v>
          </cell>
          <cell r="C9948" t="str">
            <v>CHP</v>
          </cell>
          <cell r="D9948">
            <v>105.19</v>
          </cell>
          <cell r="E9948">
            <v>0</v>
          </cell>
          <cell r="F9948">
            <v>105.19</v>
          </cell>
        </row>
        <row r="9949">
          <cell r="A9949">
            <v>91001</v>
          </cell>
          <cell r="B9949" t="str">
            <v>COMPRESSOR DE AR REBOCAVEL, VAZÃO 400 PCM, PRESSAO DE TRABALHO 102 PSI, MOTOR A DIESEL POTÊNCIA 110 CV - CHI DIURNO. AF_06/2015</v>
          </cell>
          <cell r="C9949" t="str">
            <v>CHI</v>
          </cell>
          <cell r="D9949">
            <v>8.8800000000000008</v>
          </cell>
          <cell r="E9949">
            <v>0</v>
          </cell>
          <cell r="F9949">
            <v>8.8800000000000008</v>
          </cell>
        </row>
        <row r="9950">
          <cell r="A9950">
            <v>102969</v>
          </cell>
          <cell r="B9950" t="str">
            <v>COMPRESSOR DE AR, VAZAO DE 10 PCM, RESERVATORIO 100 L, PRESSAO DE TRABALHO ENTRE 6,9 E 9,7 BAR, POTENCIA 2 HP, TENSAO 110/220 V - MATERIAIS NA OPERAÇÃO. AF_05/2017'</v>
          </cell>
          <cell r="C9950" t="str">
            <v>H</v>
          </cell>
          <cell r="D9950">
            <v>0.82</v>
          </cell>
          <cell r="E9950">
            <v>0</v>
          </cell>
          <cell r="F9950">
            <v>0.82</v>
          </cell>
        </row>
        <row r="9951">
          <cell r="A9951"/>
          <cell r="B9951" t="str">
            <v>GERADORES</v>
          </cell>
          <cell r="C9951"/>
          <cell r="D9951"/>
          <cell r="E9951"/>
          <cell r="F9951"/>
        </row>
        <row r="9952">
          <cell r="A9952">
            <v>73303</v>
          </cell>
          <cell r="B9952" t="str">
            <v>GRUPO GERADOR ESTACIONÁRIO, MOTOR DIESEL POTÊNCIA 170 KVA - DEPRECIAÇÃO. AF_02/2016</v>
          </cell>
          <cell r="C9952" t="str">
            <v>H</v>
          </cell>
          <cell r="D9952">
            <v>6.58</v>
          </cell>
          <cell r="E9952">
            <v>0</v>
          </cell>
          <cell r="F9952">
            <v>6.58</v>
          </cell>
        </row>
        <row r="9953">
          <cell r="A9953">
            <v>73307</v>
          </cell>
          <cell r="B9953" t="str">
            <v>GRUPO GERADOR ESTACIONÁRIO, MOTOR DIESEL POTÊNCIA 170 KVA - MANUTENÇÃO. AF_02/2016</v>
          </cell>
          <cell r="C9953" t="str">
            <v>H</v>
          </cell>
          <cell r="D9953">
            <v>5.87</v>
          </cell>
          <cell r="E9953">
            <v>0</v>
          </cell>
          <cell r="F9953">
            <v>5.87</v>
          </cell>
        </row>
        <row r="9954">
          <cell r="A9954">
            <v>73311</v>
          </cell>
          <cell r="B9954" t="str">
            <v>GRUPO GERADOR ESTACIONÁRIO, MOTOR DIESEL POTÊNCIA 170 KVA - MATERIAIS NA OPERAÇÃO. AF_02/2016</v>
          </cell>
          <cell r="C9954" t="str">
            <v>H</v>
          </cell>
          <cell r="D9954">
            <v>187.25</v>
          </cell>
          <cell r="E9954">
            <v>0</v>
          </cell>
          <cell r="F9954">
            <v>187.25</v>
          </cell>
        </row>
        <row r="9955">
          <cell r="A9955">
            <v>93416</v>
          </cell>
          <cell r="B9955" t="str">
            <v>GERADOR PORTÁTIL MONOFÁSICO, POTÊNCIA 5500 VA, MOTOR A GASOLINA, POTÊNCIA DO MOTOR 13 CV - CHI DIURNO. AF_03/2016</v>
          </cell>
          <cell r="C9955" t="str">
            <v>CHI</v>
          </cell>
          <cell r="D9955">
            <v>0.36</v>
          </cell>
          <cell r="E9955">
            <v>0</v>
          </cell>
          <cell r="F9955">
            <v>0.36</v>
          </cell>
        </row>
        <row r="9956">
          <cell r="A9956">
            <v>93411</v>
          </cell>
          <cell r="B9956" t="str">
            <v>GERADOR PORTÁTIL MONOFÁSICO, POTÊNCIA 5500 VA, MOTOR A GASOLINA, POTÊNCIA DO MOTOR 13 CV - DEPRECIAÇÃO. AF_03/2016</v>
          </cell>
          <cell r="C9956" t="str">
            <v>H</v>
          </cell>
          <cell r="D9956">
            <v>0.31</v>
          </cell>
          <cell r="E9956">
            <v>0</v>
          </cell>
          <cell r="F9956">
            <v>0.31</v>
          </cell>
        </row>
        <row r="9957">
          <cell r="A9957">
            <v>93412</v>
          </cell>
          <cell r="B9957" t="str">
            <v>GERADOR PORTÁTIL MONOFÁSICO, POTÊNCIA 5500 VA, MOTOR A GASOLINA, POTÊNCIA DO MOTOR 13 CV - JUROS. AF_03/2016</v>
          </cell>
          <cell r="C9957" t="str">
            <v>H</v>
          </cell>
          <cell r="D9957">
            <v>0.05</v>
          </cell>
          <cell r="E9957">
            <v>0</v>
          </cell>
          <cell r="F9957">
            <v>0.05</v>
          </cell>
        </row>
        <row r="9958">
          <cell r="A9958">
            <v>93413</v>
          </cell>
          <cell r="B9958" t="str">
            <v>GERADOR PORTÁTIL MONOFÁSICO, POTÊNCIA 5500 VA, MOTOR A GASOLINA, POTÊNCIA DO MOTOR 13 CV - MANUTENÇÃO. AF_03/2016</v>
          </cell>
          <cell r="C9958" t="str">
            <v>H</v>
          </cell>
          <cell r="D9958">
            <v>0.28000000000000003</v>
          </cell>
          <cell r="E9958">
            <v>0</v>
          </cell>
          <cell r="F9958">
            <v>0.28000000000000003</v>
          </cell>
        </row>
        <row r="9959">
          <cell r="A9959">
            <v>93414</v>
          </cell>
          <cell r="B9959" t="str">
            <v>GERADOR PORTÁTIL MONOFÁSICO, POTÊNCIA 5500 VA, MOTOR A GASOLINA, POTÊNCIA DO MOTOR 13 CV - MATERIAIS NA OPERAÇÃO. AF_03/2016</v>
          </cell>
          <cell r="C9959" t="str">
            <v>H</v>
          </cell>
          <cell r="D9959">
            <v>12.94</v>
          </cell>
          <cell r="E9959">
            <v>0</v>
          </cell>
          <cell r="F9959">
            <v>12.94</v>
          </cell>
        </row>
        <row r="9960">
          <cell r="A9960">
            <v>73395</v>
          </cell>
          <cell r="B9960" t="str">
            <v>GRUPO GERADOR ESTACIONÁRIO, MOTOR DIESEL POTÊNCIA 170 KVA - CHI DIURNO. AF_02/2016</v>
          </cell>
          <cell r="C9960" t="str">
            <v>CHI</v>
          </cell>
          <cell r="D9960">
            <v>7.76</v>
          </cell>
          <cell r="E9960">
            <v>0</v>
          </cell>
          <cell r="F9960">
            <v>7.76</v>
          </cell>
        </row>
        <row r="9961">
          <cell r="A9961">
            <v>73417</v>
          </cell>
          <cell r="B9961" t="str">
            <v>GRUPO GERADOR ESTACIONÁRIO, MOTOR DIESEL POTÊNCIA 170 KVA - CHP DIURNO. AF_02/2016</v>
          </cell>
          <cell r="C9961" t="str">
            <v>CHP</v>
          </cell>
          <cell r="D9961">
            <v>199.7</v>
          </cell>
          <cell r="E9961">
            <v>0</v>
          </cell>
          <cell r="F9961">
            <v>199.7</v>
          </cell>
        </row>
        <row r="9962">
          <cell r="A9962">
            <v>93415</v>
          </cell>
          <cell r="B9962" t="str">
            <v>GERADOR PORTÁTIL MONOFÁSICO, POTÊNCIA 5500 VA, MOTOR A GASOLINA, POTÊNCIA DO MOTOR 13 CV - CHP DIURNO. AF_03/2016</v>
          </cell>
          <cell r="C9962" t="str">
            <v>CHP</v>
          </cell>
          <cell r="D9962">
            <v>13.58</v>
          </cell>
          <cell r="E9962">
            <v>0</v>
          </cell>
          <cell r="F9962">
            <v>13.58</v>
          </cell>
        </row>
        <row r="9963">
          <cell r="A9963">
            <v>93421</v>
          </cell>
          <cell r="B9963" t="str">
            <v>GRUPO GERADOR REBOCÁVEL, POTÊNCIA 66 KVA, MOTOR A DIESEL - CHP DIURNO. AF_03/2016</v>
          </cell>
          <cell r="C9963" t="str">
            <v>CHP</v>
          </cell>
          <cell r="D9963">
            <v>79.08</v>
          </cell>
          <cell r="E9963">
            <v>0</v>
          </cell>
          <cell r="F9963">
            <v>79.08</v>
          </cell>
        </row>
        <row r="9964">
          <cell r="A9964">
            <v>93427</v>
          </cell>
          <cell r="B9964" t="str">
            <v>GRUPO GERADOR ESTACIONÁRIO, POTÊNCIA 150 KVA, MOTOR A DIESEL- CHP DIURNO. AF_03/2016</v>
          </cell>
          <cell r="C9964" t="str">
            <v>CHP</v>
          </cell>
          <cell r="D9964">
            <v>180.64</v>
          </cell>
          <cell r="E9964">
            <v>0</v>
          </cell>
          <cell r="F9964">
            <v>180.64</v>
          </cell>
        </row>
        <row r="9965">
          <cell r="A9965">
            <v>93422</v>
          </cell>
          <cell r="B9965" t="str">
            <v>GRUPO GERADOR REBOCÁVEL, POTÊNCIA 66 KVA, MOTOR A DIESEL - CHI DIURNO. AF_03/2016</v>
          </cell>
          <cell r="C9965" t="str">
            <v>CHI</v>
          </cell>
          <cell r="D9965">
            <v>4.88</v>
          </cell>
          <cell r="E9965">
            <v>0</v>
          </cell>
          <cell r="F9965">
            <v>4.88</v>
          </cell>
        </row>
        <row r="9966">
          <cell r="A9966">
            <v>93428</v>
          </cell>
          <cell r="B9966" t="str">
            <v>GRUPO GERADOR ESTACIONÁRIO, POTÊNCIA 150 KVA, MOTOR A DIESEL- CHI DIURNO. AF_03/2016</v>
          </cell>
          <cell r="C9966" t="str">
            <v>CHI</v>
          </cell>
          <cell r="D9966">
            <v>6.91</v>
          </cell>
          <cell r="E9966">
            <v>0</v>
          </cell>
          <cell r="F9966">
            <v>6.91</v>
          </cell>
        </row>
        <row r="9967">
          <cell r="A9967">
            <v>93235</v>
          </cell>
          <cell r="B9967" t="str">
            <v>GRUPO GERADOR ESTACIONÁRIO, MOTOR DIESEL POTÊNCIA 170 KVA - JUROS. AF_02/2016</v>
          </cell>
          <cell r="C9967" t="str">
            <v>H</v>
          </cell>
          <cell r="D9967">
            <v>1.18</v>
          </cell>
          <cell r="E9967">
            <v>0</v>
          </cell>
          <cell r="F9967">
            <v>1.18</v>
          </cell>
        </row>
        <row r="9968">
          <cell r="A9968">
            <v>93417</v>
          </cell>
          <cell r="B9968" t="str">
            <v>GRUPO GERADOR REBOCÁVEL, POTÊNCIA 66 KVA, MOTOR A DIESEL - DEPRECIAÇÃO. AF_03/2016</v>
          </cell>
          <cell r="C9968" t="str">
            <v>H</v>
          </cell>
          <cell r="D9968">
            <v>4.1399999999999997</v>
          </cell>
          <cell r="E9968">
            <v>0</v>
          </cell>
          <cell r="F9968">
            <v>4.1399999999999997</v>
          </cell>
        </row>
        <row r="9969">
          <cell r="A9969">
            <v>93418</v>
          </cell>
          <cell r="B9969" t="str">
            <v>GRUPO GERADOR REBOCÁVEL, POTÊNCIA 66 KVA, MOTOR A DIESEL - JUROS. AF_03/2016</v>
          </cell>
          <cell r="C9969" t="str">
            <v>H</v>
          </cell>
          <cell r="D9969">
            <v>0.74</v>
          </cell>
          <cell r="E9969">
            <v>0</v>
          </cell>
          <cell r="F9969">
            <v>0.74</v>
          </cell>
        </row>
        <row r="9970">
          <cell r="A9970">
            <v>93419</v>
          </cell>
          <cell r="B9970" t="str">
            <v>GRUPO GERADOR REBOCÁVEL, POTÊNCIA 66 KVA, MOTOR A DIESEL - MANUTENÇÃO. AF_03/2016</v>
          </cell>
          <cell r="C9970" t="str">
            <v>H</v>
          </cell>
          <cell r="D9970">
            <v>3.69</v>
          </cell>
          <cell r="E9970">
            <v>0</v>
          </cell>
          <cell r="F9970">
            <v>3.69</v>
          </cell>
        </row>
        <row r="9971">
          <cell r="A9971">
            <v>93420</v>
          </cell>
          <cell r="B9971" t="str">
            <v>GRUPO GERADOR REBOCÁVEL, POTÊNCIA 66 KVA, MOTOR A DIESEL - MATERIAIS NA OPERAÇÃO. AF_03/2016</v>
          </cell>
          <cell r="C9971" t="str">
            <v>H</v>
          </cell>
          <cell r="D9971">
            <v>70.510000000000005</v>
          </cell>
          <cell r="E9971">
            <v>0</v>
          </cell>
          <cell r="F9971">
            <v>70.510000000000005</v>
          </cell>
        </row>
        <row r="9972">
          <cell r="A9972">
            <v>93423</v>
          </cell>
          <cell r="B9972" t="str">
            <v>GRUPO GERADOR ESTACIONÁRIO, POTÊNCIA 150 KVA, MOTOR A DIESEL- DEPRECIAÇÃO. AF_03/2016</v>
          </cell>
          <cell r="C9972" t="str">
            <v>H</v>
          </cell>
          <cell r="D9972">
            <v>5.86</v>
          </cell>
          <cell r="E9972">
            <v>0</v>
          </cell>
          <cell r="F9972">
            <v>5.86</v>
          </cell>
        </row>
        <row r="9973">
          <cell r="A9973">
            <v>93424</v>
          </cell>
          <cell r="B9973" t="str">
            <v>GRUPO GERADOR ESTACIONÁRIO, POTÊNCIA 150 KVA, MOTOR A DIESEL- JUROS. AF_03/2016</v>
          </cell>
          <cell r="C9973" t="str">
            <v>H</v>
          </cell>
          <cell r="D9973">
            <v>1.05</v>
          </cell>
          <cell r="E9973">
            <v>0</v>
          </cell>
          <cell r="F9973">
            <v>1.05</v>
          </cell>
        </row>
        <row r="9974">
          <cell r="A9974">
            <v>93425</v>
          </cell>
          <cell r="B9974" t="str">
            <v>GRUPO GERADOR ESTACIONÁRIO, POTÊNCIA 150 KVA, MOTOR A DIESEL- MANUTENÇÃO. AF_03/2016</v>
          </cell>
          <cell r="C9974" t="str">
            <v>H</v>
          </cell>
          <cell r="D9974">
            <v>5.23</v>
          </cell>
          <cell r="E9974">
            <v>0</v>
          </cell>
          <cell r="F9974">
            <v>5.23</v>
          </cell>
        </row>
        <row r="9975">
          <cell r="A9975">
            <v>93426</v>
          </cell>
          <cell r="B9975" t="str">
            <v>GRUPO GERADOR ESTACIONÁRIO, POTÊNCIA 150 KVA, MOTOR A DIESEL- MATERIAIS NA OPERAÇÃO. AF_03/2016</v>
          </cell>
          <cell r="C9975" t="str">
            <v>H</v>
          </cell>
          <cell r="D9975">
            <v>168.5</v>
          </cell>
          <cell r="E9975">
            <v>0</v>
          </cell>
          <cell r="F9975">
            <v>168.5</v>
          </cell>
        </row>
        <row r="9976">
          <cell r="A9976">
            <v>95869</v>
          </cell>
          <cell r="B9976" t="str">
            <v>GRUPO GERADOR COM CARENAGEM, MOTOR DIESEL POTÊNCIA STANDART ENTRE 250 E 260 KVA - JUROS. AF_12/2016</v>
          </cell>
          <cell r="C9976" t="str">
            <v>H</v>
          </cell>
          <cell r="D9976">
            <v>1.68</v>
          </cell>
          <cell r="E9976">
            <v>0</v>
          </cell>
          <cell r="F9976">
            <v>1.68</v>
          </cell>
        </row>
        <row r="9977">
          <cell r="A9977">
            <v>95870</v>
          </cell>
          <cell r="B9977" t="str">
            <v>GRUPO GERADOR COM CARENAGEM, MOTOR DIESEL POTÊNCIA STANDART ENTRE 250 E 260 KVA - MANUTENÇÃO. AF_12/2016</v>
          </cell>
          <cell r="C9977" t="str">
            <v>H</v>
          </cell>
          <cell r="D9977">
            <v>8.36</v>
          </cell>
          <cell r="E9977">
            <v>0</v>
          </cell>
          <cell r="F9977">
            <v>8.36</v>
          </cell>
        </row>
        <row r="9978">
          <cell r="A9978">
            <v>95871</v>
          </cell>
          <cell r="B9978" t="str">
            <v>GRUPO GERADOR COM CARENAGEM, MOTOR DIESEL POTÊNCIA STANDART ENTRE 250 E 260 KVA - MATERIAIS NA OPERAÇÃO. AF_12/2016</v>
          </cell>
          <cell r="C9978" t="str">
            <v>H</v>
          </cell>
          <cell r="D9978">
            <v>287.07</v>
          </cell>
          <cell r="E9978">
            <v>0</v>
          </cell>
          <cell r="F9978">
            <v>287.07</v>
          </cell>
        </row>
        <row r="9979">
          <cell r="A9979">
            <v>95872</v>
          </cell>
          <cell r="B9979" t="str">
            <v>GRUPO GERADOR COM CARENAGEM, MOTOR DIESEL POTÊNCIA STANDART ENTRE 250 E 260 KVA - CHP DIURNO. AF_12/2016</v>
          </cell>
          <cell r="C9979" t="str">
            <v>CHP</v>
          </cell>
          <cell r="D9979">
            <v>306.48</v>
          </cell>
          <cell r="E9979">
            <v>0</v>
          </cell>
          <cell r="F9979">
            <v>306.48</v>
          </cell>
        </row>
        <row r="9980">
          <cell r="A9980">
            <v>95873</v>
          </cell>
          <cell r="B9980" t="str">
            <v>GRUPO GERADOR COM CARENAGEM, MOTOR DIESEL POTÊNCIA STANDART ENTRE 250 E 260 KVA - CHI DIURNO. AF_12/2016</v>
          </cell>
          <cell r="C9980" t="str">
            <v>CHI</v>
          </cell>
          <cell r="D9980">
            <v>11.05</v>
          </cell>
          <cell r="E9980">
            <v>0</v>
          </cell>
          <cell r="F9980">
            <v>11.05</v>
          </cell>
        </row>
        <row r="9981">
          <cell r="A9981">
            <v>95874</v>
          </cell>
          <cell r="B9981" t="str">
            <v>GRUPO GERADOR COM CARENAGEM, MOTOR DIESEL POTÊNCIA STANDART ENTRE 250 E 260 KVA - DEPRECIAÇÃO. AF_12/2016</v>
          </cell>
          <cell r="C9981" t="str">
            <v>H</v>
          </cell>
          <cell r="D9981">
            <v>9.3699999999999992</v>
          </cell>
          <cell r="E9981">
            <v>0</v>
          </cell>
          <cell r="F9981">
            <v>9.3699999999999992</v>
          </cell>
        </row>
        <row r="9982">
          <cell r="A9982"/>
          <cell r="B9982" t="str">
            <v>TALHA E TROLEY MANUAL</v>
          </cell>
          <cell r="C9982"/>
          <cell r="D9982"/>
          <cell r="E9982"/>
          <cell r="F9982"/>
        </row>
        <row r="9983">
          <cell r="A9983">
            <v>95139</v>
          </cell>
          <cell r="B9983" t="str">
            <v>TALHA MANUAL DE CORRENTE, CAPACIDADE DE 2 TON. COM ELEVAÇÃO DE 3 M - CHP DIURNO. AF_07/2016</v>
          </cell>
          <cell r="C9983" t="str">
            <v>CHP</v>
          </cell>
          <cell r="D9983">
            <v>0.05</v>
          </cell>
          <cell r="E9983">
            <v>0</v>
          </cell>
          <cell r="F9983">
            <v>0.05</v>
          </cell>
        </row>
        <row r="9984">
          <cell r="A9984">
            <v>95140</v>
          </cell>
          <cell r="B9984" t="str">
            <v>TALHA MANUAL DE CORRENTE, CAPACIDADE DE 2 TON. COM ELEVAÇÃO DE 3 M - CHI DIURNO. AF_07/2016</v>
          </cell>
          <cell r="C9984" t="str">
            <v>CHI</v>
          </cell>
          <cell r="D9984">
            <v>0.03</v>
          </cell>
          <cell r="E9984">
            <v>0</v>
          </cell>
          <cell r="F9984">
            <v>0.03</v>
          </cell>
        </row>
        <row r="9985">
          <cell r="A9985">
            <v>95136</v>
          </cell>
          <cell r="B9985" t="str">
            <v>TALHA MANUAL DE CORRENTE, CAPACIDADE DE 2 TON. COM ELEVAÇÃO DE 3 M - DEPRECIAÇÃO. AF_07/2016</v>
          </cell>
          <cell r="C9985" t="str">
            <v>H</v>
          </cell>
          <cell r="D9985">
            <v>0.03</v>
          </cell>
          <cell r="E9985">
            <v>0</v>
          </cell>
          <cell r="F9985">
            <v>0.03</v>
          </cell>
        </row>
        <row r="9986">
          <cell r="A9986">
            <v>95138</v>
          </cell>
          <cell r="B9986" t="str">
            <v>TALHA MANUAL DE CORRENTE, CAPACIDADE DE 2 TON. COM ELEVAÇÃO DE 3 M - MANUTENÇÃO. AF_07/2016</v>
          </cell>
          <cell r="C9986" t="str">
            <v>H</v>
          </cell>
          <cell r="D9986">
            <v>0.02</v>
          </cell>
          <cell r="E9986">
            <v>0</v>
          </cell>
          <cell r="F9986">
            <v>0.02</v>
          </cell>
        </row>
        <row r="9987">
          <cell r="A9987"/>
          <cell r="B9987" t="str">
            <v>BATE-ESTACAS</v>
          </cell>
          <cell r="C9987"/>
          <cell r="D9987"/>
          <cell r="E9987"/>
          <cell r="F9987"/>
        </row>
        <row r="9988">
          <cell r="A9988">
            <v>89212</v>
          </cell>
          <cell r="B9988" t="str">
            <v>BATE-ESTACAS POR GRAVIDADE, POTÊNCIA DE 160 HP, PESO DO MARTELO ATÉ 3 TONELADAS - DEPRECIAÇÃO. AF_11/2014</v>
          </cell>
          <cell r="C9988" t="str">
            <v>H</v>
          </cell>
          <cell r="D9988">
            <v>28.91</v>
          </cell>
          <cell r="E9988">
            <v>0</v>
          </cell>
          <cell r="F9988">
            <v>28.91</v>
          </cell>
        </row>
        <row r="9989">
          <cell r="A9989">
            <v>89213</v>
          </cell>
          <cell r="B9989" t="str">
            <v>BATE-ESTACAS POR GRAVIDADE, POTÊNCIA DE 160 HP, PESO DO MARTELO ATÉ 3 TONELADAS - JUROS. AF_11/2014</v>
          </cell>
          <cell r="C9989" t="str">
            <v>H</v>
          </cell>
          <cell r="D9989">
            <v>4.55</v>
          </cell>
          <cell r="E9989">
            <v>0</v>
          </cell>
          <cell r="F9989">
            <v>4.55</v>
          </cell>
        </row>
        <row r="9990">
          <cell r="A9990">
            <v>89214</v>
          </cell>
          <cell r="B9990" t="str">
            <v>BATE-ESTACAS POR GRAVIDADE, POTÊNCIA DE 160 HP, PESO DO MARTELO ATÉ 3 TONELADAS - MANUTENÇÃO. AF_11/2014</v>
          </cell>
          <cell r="C9990" t="str">
            <v>H</v>
          </cell>
          <cell r="D9990">
            <v>27.14</v>
          </cell>
          <cell r="E9990">
            <v>0</v>
          </cell>
          <cell r="F9990">
            <v>27.14</v>
          </cell>
        </row>
        <row r="9991">
          <cell r="A9991">
            <v>89215</v>
          </cell>
          <cell r="B9991" t="str">
            <v>BATE-ESTACAS POR GRAVIDADE, POTÊNCIA DE 160 HP, PESO DO MARTELO ATÉ 3 TONELADAS - MATERIAIS NA OPERAÇÃO. AF_11/2014</v>
          </cell>
          <cell r="C9991" t="str">
            <v>H</v>
          </cell>
          <cell r="D9991">
            <v>97.62</v>
          </cell>
          <cell r="E9991">
            <v>0</v>
          </cell>
          <cell r="F9991">
            <v>97.62</v>
          </cell>
        </row>
        <row r="9992">
          <cell r="A9992">
            <v>89218</v>
          </cell>
          <cell r="B9992" t="str">
            <v>BATE-ESTACAS POR GRAVIDADE, POTÊNCIA DE 160 HP, PESO DO MARTELO ATÉ 3 TONELADAS - CHI DIURNO. AF_11/2014</v>
          </cell>
          <cell r="C9992" t="str">
            <v>CHI</v>
          </cell>
          <cell r="D9992">
            <v>46.84</v>
          </cell>
          <cell r="E9992">
            <v>38.36</v>
          </cell>
          <cell r="F9992">
            <v>85.2</v>
          </cell>
        </row>
        <row r="9993">
          <cell r="A9993">
            <v>89843</v>
          </cell>
          <cell r="B9993" t="str">
            <v>BATE-ESTACAS POR GRAVIDADE, POTÊNCIA DE 160 HP, PESO DO MARTELO ATÉ 3 TONELADAS - CHP DIURNO. AF_11/2014</v>
          </cell>
          <cell r="C9993" t="str">
            <v>CHP</v>
          </cell>
          <cell r="D9993">
            <v>171.6</v>
          </cell>
          <cell r="E9993">
            <v>38.36</v>
          </cell>
          <cell r="F9993">
            <v>209.96</v>
          </cell>
        </row>
        <row r="9994">
          <cell r="A9994">
            <v>103666</v>
          </cell>
          <cell r="B9994" t="str">
            <v>BATE ESTACA PARA INSTALAÇÃO DE DEFENSAS METÁLICAS (GUARD RAIL) FIXO, INCLUSIVE CAMINHÃO TOCO PBT 9.700 KG, POTÊNCIA DE 160 CV - MATERIAIS NA OPERAÇÃO. AF_02/2022</v>
          </cell>
          <cell r="C9994" t="str">
            <v>H</v>
          </cell>
          <cell r="D9994">
            <v>97.62</v>
          </cell>
          <cell r="E9994">
            <v>0</v>
          </cell>
          <cell r="F9994">
            <v>97.62</v>
          </cell>
        </row>
        <row r="9995">
          <cell r="A9995"/>
          <cell r="B9995" t="str">
            <v>FRESADORA DE ASFALTO</v>
          </cell>
          <cell r="C9995"/>
          <cell r="D9995"/>
          <cell r="E9995"/>
          <cell r="F9995"/>
        </row>
        <row r="9996">
          <cell r="A9996">
            <v>89230</v>
          </cell>
          <cell r="B9996" t="str">
            <v>FRESADORA DE ASFALTO A FRIO SOBRE RODAS, LARGURA FRESAGEM DE 1,0 M, POTÊNCIA 208 HP - DEPRECIAÇÃO. AF_11/2014</v>
          </cell>
          <cell r="C9996" t="str">
            <v>H</v>
          </cell>
          <cell r="D9996">
            <v>137.63999999999999</v>
          </cell>
          <cell r="E9996">
            <v>0</v>
          </cell>
          <cell r="F9996">
            <v>137.63999999999999</v>
          </cell>
        </row>
        <row r="9997">
          <cell r="A9997">
            <v>89231</v>
          </cell>
          <cell r="B9997" t="str">
            <v>FRESADORA DE ASFALTO A FRIO SOBRE RODAS, LARGURA FRESAGEM DE 1,0 M, POTÊNCIA 208 HP - JUROS. AF_11/2014</v>
          </cell>
          <cell r="C9997" t="str">
            <v>H</v>
          </cell>
          <cell r="D9997">
            <v>21.81</v>
          </cell>
          <cell r="E9997">
            <v>0</v>
          </cell>
          <cell r="F9997">
            <v>21.81</v>
          </cell>
        </row>
        <row r="9998">
          <cell r="A9998">
            <v>89232</v>
          </cell>
          <cell r="B9998" t="str">
            <v>FRESADORA DE ASFALTO A FRIO SOBRE RODAS, LARGURA FRESAGEM DE 1,0 M, POTÊNCIA 208 HP - MANUTENÇÃO. AF_11/2014</v>
          </cell>
          <cell r="C9998" t="str">
            <v>H</v>
          </cell>
          <cell r="D9998">
            <v>245.51</v>
          </cell>
          <cell r="E9998">
            <v>0</v>
          </cell>
          <cell r="F9998">
            <v>245.51</v>
          </cell>
        </row>
        <row r="9999">
          <cell r="A9999">
            <v>89233</v>
          </cell>
          <cell r="B9999" t="str">
            <v>FRESADORA DE ASFALTO A FRIO SOBRE RODAS, LARGURA FRESAGEM DE 1,0 M, POTÊNCIA 208 HP - MATERIAIS NA OPERAÇÃO. AF_11/2014</v>
          </cell>
          <cell r="C9999" t="str">
            <v>H</v>
          </cell>
          <cell r="D9999">
            <v>175.67</v>
          </cell>
          <cell r="E9999">
            <v>0</v>
          </cell>
          <cell r="F9999">
            <v>175.67</v>
          </cell>
        </row>
        <row r="10000">
          <cell r="A10000">
            <v>89236</v>
          </cell>
          <cell r="B10000" t="str">
            <v>FRESADORA DE ASFALTO A FRIO SOBRE RODAS, LARGURA FRESAGEM DE 2,0 M, POTÊNCIA 550 HP - DEPRECIAÇÃO. AF_11/2014</v>
          </cell>
          <cell r="C10000" t="str">
            <v>H</v>
          </cell>
          <cell r="D10000">
            <v>321.52</v>
          </cell>
          <cell r="E10000">
            <v>0</v>
          </cell>
          <cell r="F10000">
            <v>321.52</v>
          </cell>
        </row>
        <row r="10001">
          <cell r="A10001">
            <v>89237</v>
          </cell>
          <cell r="B10001" t="str">
            <v>FRESADORA DE ASFALTO A FRIO SOBRE RODAS, LARGURA FRESAGEM DE 2,0 M, POTÊNCIA 550 HP - JUROS. AF_11/2014</v>
          </cell>
          <cell r="C10001" t="str">
            <v>H</v>
          </cell>
          <cell r="D10001">
            <v>50.94</v>
          </cell>
          <cell r="E10001">
            <v>0</v>
          </cell>
          <cell r="F10001">
            <v>50.94</v>
          </cell>
        </row>
        <row r="10002">
          <cell r="A10002">
            <v>89238</v>
          </cell>
          <cell r="B10002" t="str">
            <v>FRESADORA DE ASFALTO A FRIO SOBRE RODAS, LARGURA FRESAGEM DE 2,0 M, POTÊNCIA 550 HP - MANUTENÇÃO. AF_11/2014</v>
          </cell>
          <cell r="C10002" t="str">
            <v>H</v>
          </cell>
          <cell r="D10002">
            <v>573.51</v>
          </cell>
          <cell r="E10002">
            <v>0</v>
          </cell>
          <cell r="F10002">
            <v>573.51</v>
          </cell>
        </row>
        <row r="10003">
          <cell r="A10003">
            <v>89239</v>
          </cell>
          <cell r="B10003" t="str">
            <v>FRESADORA DE ASFALTO A FRIO SOBRE RODAS, LARGURA FRESAGEM DE 2,0 M, POTÊNCIA 550 HP - MATERIAIS NA OPERAÇÃO. AF_11/2014</v>
          </cell>
          <cell r="C10003" t="str">
            <v>H</v>
          </cell>
          <cell r="D10003">
            <v>464.57</v>
          </cell>
          <cell r="E10003">
            <v>0</v>
          </cell>
          <cell r="F10003">
            <v>464.57</v>
          </cell>
        </row>
        <row r="10004">
          <cell r="A10004"/>
          <cell r="B10004" t="str">
            <v>MANIPULADOR TELESCÓPICO</v>
          </cell>
          <cell r="C10004"/>
          <cell r="D10004"/>
          <cell r="E10004"/>
          <cell r="F10004"/>
        </row>
        <row r="10005">
          <cell r="A10005">
            <v>90686</v>
          </cell>
          <cell r="B10005" t="str">
            <v>MANIPULADOR TELESCÓPICO, POTÊNCIA DE 85 HP, CAPACIDADE DE CARGA DE 3.500 KG, ALTURA MÁXIMA DE ELEVAÇÃO DE 12,3 M - CHP DIURNO. AF_06/2015</v>
          </cell>
          <cell r="C10005" t="str">
            <v>CHP</v>
          </cell>
          <cell r="D10005">
            <v>125.61</v>
          </cell>
          <cell r="E10005">
            <v>20.149999999999999</v>
          </cell>
          <cell r="F10005">
            <v>145.76</v>
          </cell>
        </row>
        <row r="10006">
          <cell r="A10006">
            <v>90687</v>
          </cell>
          <cell r="B10006" t="str">
            <v>MANIPULADOR TELESCÓPICO, POTÊNCIA DE 85 HP, CAPACIDADE DE CARGA DE 3.500 KG, ALTURA MÁXIMA DE ELEVAÇÃO DE 12,3 M - CHI DIURNO. AF_06/2015</v>
          </cell>
          <cell r="C10006" t="str">
            <v>CHI</v>
          </cell>
          <cell r="D10006">
            <v>36.58</v>
          </cell>
          <cell r="E10006">
            <v>20.149999999999999</v>
          </cell>
          <cell r="F10006">
            <v>56.73</v>
          </cell>
        </row>
        <row r="10007">
          <cell r="A10007">
            <v>90682</v>
          </cell>
          <cell r="B10007" t="str">
            <v>MANIPULADOR TELESCÓPICO, POTÊNCIA DE 85 HP, CAPACIDADE DE CARGA DE 3.500 KG, ALTURA MÁXIMA DE ELEVAÇÃO DE 12,3 M - DEPRECIAÇÃO. AF_06/2015</v>
          </cell>
          <cell r="C10007" t="str">
            <v>H</v>
          </cell>
          <cell r="D10007">
            <v>26.72</v>
          </cell>
          <cell r="E10007">
            <v>0</v>
          </cell>
          <cell r="F10007">
            <v>26.72</v>
          </cell>
        </row>
        <row r="10008">
          <cell r="A10008">
            <v>90683</v>
          </cell>
          <cell r="B10008" t="str">
            <v>MANIPULADOR TELESCÓPICO, POTÊNCIA DE 85 HP, CAPACIDADE DE CARGA DE 3.500 KG, ALTURA MÁXIMA DE ELEVAÇÃO DE 12,3 M - JUROS. AF_06/2015</v>
          </cell>
          <cell r="C10008" t="str">
            <v>H</v>
          </cell>
          <cell r="D10008">
            <v>3.17</v>
          </cell>
          <cell r="E10008">
            <v>0</v>
          </cell>
          <cell r="F10008">
            <v>3.17</v>
          </cell>
        </row>
        <row r="10009">
          <cell r="A10009">
            <v>90684</v>
          </cell>
          <cell r="B10009" t="str">
            <v>MANIPULADOR TELESCÓPICO, POTÊNCIA DE 85 HP, CAPACIDADE DE CARGA DE 3.500 KG, ALTURA MÁXIMA DE ELEVAÇÃO DE 12,3 M - MANUTENÇÃO. AF_06/2015</v>
          </cell>
          <cell r="C10009" t="str">
            <v>H</v>
          </cell>
          <cell r="D10009">
            <v>29.22</v>
          </cell>
          <cell r="E10009">
            <v>0</v>
          </cell>
          <cell r="F10009">
            <v>29.22</v>
          </cell>
        </row>
        <row r="10010">
          <cell r="A10010">
            <v>90685</v>
          </cell>
          <cell r="B10010" t="str">
            <v>MANIPULADOR TELESCÓPICO, POTÊNCIA DE 85 HP, CAPACIDADE DE CARGA DE 3.500 KG, ALTURA MÁXIMA DE ELEVAÇÃO DE 12,3 M - MATERIAIS NA OPERAÇÃO. AF_06/2015</v>
          </cell>
          <cell r="C10010" t="str">
            <v>H</v>
          </cell>
          <cell r="D10010">
            <v>59.81</v>
          </cell>
          <cell r="E10010">
            <v>0</v>
          </cell>
          <cell r="F10010">
            <v>59.81</v>
          </cell>
        </row>
        <row r="10011">
          <cell r="A10011"/>
          <cell r="B10011" t="str">
            <v>GUINDASTES E LANÇAS ELEVATÓRIAS</v>
          </cell>
          <cell r="C10011"/>
          <cell r="D10011"/>
          <cell r="E10011"/>
          <cell r="F10011"/>
        </row>
        <row r="10012">
          <cell r="A10012">
            <v>91634</v>
          </cell>
          <cell r="B10012" t="str">
            <v>GUINDAUTO HIDRÁULICO, CAPACIDADE MÁXIMA DE CARGA 6500 KG, MOMENTO MÁXIMO DE CARGA 5,8 TM, ALCANCE MÁXIMO HORIZONTAL 7,60 M, INCLUSIVE CAMINHÃO TOCO PBT 9.700 KG, POTÊNCIA DE 160 CV - CHP DIURNO. AF_08/2015</v>
          </cell>
          <cell r="C10012" t="str">
            <v>CHP</v>
          </cell>
          <cell r="D10012">
            <v>210.57</v>
          </cell>
          <cell r="E10012">
            <v>20.6</v>
          </cell>
          <cell r="F10012">
            <v>231.17</v>
          </cell>
        </row>
        <row r="10013">
          <cell r="A10013">
            <v>91635</v>
          </cell>
          <cell r="B10013" t="str">
            <v>GUINDAUTO HIDRÁULICO, CAPACIDADE MÁXIMA DE CARGA 6500 KG, MOMENTO MÁXIMO DE CARGA 5,8 TM, ALCANCE MÁXIMO HORIZONTAL 7,60 M, INCLUSIVE CAMINHÃO TOCO PBT 9.700 KG, POTÊNCIA DE 160 CV - CHI DIURNO. AF_08/2015</v>
          </cell>
          <cell r="C10013" t="str">
            <v>CHI</v>
          </cell>
          <cell r="D10013">
            <v>34.43</v>
          </cell>
          <cell r="E10013">
            <v>20.6</v>
          </cell>
          <cell r="F10013">
            <v>55.03</v>
          </cell>
        </row>
        <row r="10014">
          <cell r="A10014">
            <v>89259</v>
          </cell>
          <cell r="B10014" t="str">
            <v>GUINDAUTO HIDRÁULICO, CAPACIDADE MÁXIMA DE CARGA 6200 KG, MOMENTO MÁXIMO DE CARGA 11,7 TM, ALCANCE MÁXIMO HORIZONTAL 9,70 M, INCLUSIVE CAMINHÃO TOCO PBT 16.000 KG, POTÊNCIA DE 189 CV - DEPRECIAÇÃO. AF_06/2014</v>
          </cell>
          <cell r="C10014" t="str">
            <v>H</v>
          </cell>
          <cell r="D10014">
            <v>26.18</v>
          </cell>
          <cell r="E10014">
            <v>0</v>
          </cell>
          <cell r="F10014">
            <v>26.18</v>
          </cell>
        </row>
        <row r="10015">
          <cell r="A10015">
            <v>89260</v>
          </cell>
          <cell r="B10015" t="str">
            <v>GUINDAUTO HIDRÁULICO, CAPACIDADE MÁXIMA DE CARGA 6200 KG, MOMENTO MÁXIMO DE CARGA 11,7 TM, ALCANCE MÁXIMO HORIZONTAL 9,70 M, INCLUSIVE CAMINHÃO TOCO PBT 16.000 KG, POTÊNCIA DE 189 CV - JUROS. AF_06/2014</v>
          </cell>
          <cell r="C10015" t="str">
            <v>H</v>
          </cell>
          <cell r="D10015">
            <v>4.8899999999999997</v>
          </cell>
          <cell r="E10015">
            <v>0</v>
          </cell>
          <cell r="F10015">
            <v>4.8899999999999997</v>
          </cell>
        </row>
        <row r="10016">
          <cell r="A10016">
            <v>89262</v>
          </cell>
          <cell r="B10016" t="str">
            <v>GUINDAUTO HIDRÁULICO, CAPACIDADE MÁXIMA DE CARGA 6200 KG, MOMENTO MÁXIMO DE CARGA 11,7 TM, ALCANCE MÁXIMO HORIZONTAL 9,70 M, INCLUSIVE CAMINHÃO TOCO PBT 16.000 KG, POTÊNCIA DE 189 CV - MANUTENÇÃO. AF_06/2014</v>
          </cell>
          <cell r="C10016" t="str">
            <v>H</v>
          </cell>
          <cell r="D10016">
            <v>44.28</v>
          </cell>
          <cell r="E10016">
            <v>0</v>
          </cell>
          <cell r="F10016">
            <v>44.28</v>
          </cell>
        </row>
        <row r="10017">
          <cell r="A10017">
            <v>91466</v>
          </cell>
          <cell r="B10017" t="str">
            <v>GUINDAUTO HIDRÁULICO, CAPACIDADE MÁXIMA DE CARGA 6200 KG, MOMENTO MÁXIMO DE CARGA 11,7 TM, ALCANCE MÁXIMO HORIZONTAL 9,70 M, INCLUSIVE CAMINHÃO TOCO PBT 16.000 KG, POTÊNCIA DE 189 CV - IMPOSTOS E SEGUROS. AF_08/2015</v>
          </cell>
          <cell r="C10017" t="str">
            <v>H</v>
          </cell>
          <cell r="D10017">
            <v>3.87</v>
          </cell>
          <cell r="E10017">
            <v>0</v>
          </cell>
          <cell r="F10017">
            <v>3.87</v>
          </cell>
        </row>
        <row r="10018">
          <cell r="A10018">
            <v>91467</v>
          </cell>
          <cell r="B10018" t="str">
            <v>GUINDAUTO HIDRÁULICO, CAPACIDADE MÁXIMA DE CARGA 6200 KG, MOMENTO MÁXIMO DE CARGA 11,7 TM, ALCANCE MÁXIMO HORIZONTAL 9,70 M, INCLUSIVE CAMINHÃO TOCO PBT 16.000 KG, POTÊNCIA DE 189 CV - MATERIAIS NA OPERAÇÃO. AF_08/2015</v>
          </cell>
          <cell r="C10018" t="str">
            <v>H</v>
          </cell>
          <cell r="D10018">
            <v>166.24</v>
          </cell>
          <cell r="E10018">
            <v>0</v>
          </cell>
          <cell r="F10018">
            <v>166.24</v>
          </cell>
        </row>
        <row r="10019">
          <cell r="A10019">
            <v>91629</v>
          </cell>
          <cell r="B10019" t="str">
            <v>GUINDAUTO HIDRÁULICO, CAPACIDADE MÁXIMA DE CARGA 6500 KG, MOMENTO MÁXIMO DE CARGA 5,8 TM, ALCANCE MÁXIMO HORIZONTAL 7,60 M, INCLUSIVE CAMINHÃO TOCO PBT 9.700 KG, POTÊNCIA DE 160 CV - DEPRECIAÇÃO. AF_08/2015</v>
          </cell>
          <cell r="C10019" t="str">
            <v>H</v>
          </cell>
          <cell r="D10019">
            <v>20.72</v>
          </cell>
          <cell r="E10019">
            <v>0</v>
          </cell>
          <cell r="F10019">
            <v>20.72</v>
          </cell>
        </row>
        <row r="10020">
          <cell r="A10020">
            <v>91630</v>
          </cell>
          <cell r="B10020" t="str">
            <v>GUINDAUTO HIDRÁULICO, CAPACIDADE MÁXIMA DE CARGA 6500 KG, MOMENTO MÁXIMO DE CARGA 5,8 TM, ALCANCE MÁXIMO HORIZONTAL 7,60 M, INCLUSIVE CAMINHÃO TOCO PBT 9.700 KG, POTÊNCIA DE 160 CV - JUROS. AF_08/2015</v>
          </cell>
          <cell r="C10020" t="str">
            <v>H</v>
          </cell>
          <cell r="D10020">
            <v>3.92</v>
          </cell>
          <cell r="E10020">
            <v>0</v>
          </cell>
          <cell r="F10020">
            <v>3.92</v>
          </cell>
        </row>
        <row r="10021">
          <cell r="A10021">
            <v>91631</v>
          </cell>
          <cell r="B10021" t="str">
            <v>GUINDAUTO HIDRÁULICO, CAPACIDADE MÁXIMA DE CARGA 6500 KG, MOMENTO MÁXIMO DE CARGA 5,8 TM, ALCANCE MÁXIMO HORIZONTAL 7,60 M, INCLUSIVE CAMINHÃO TOCO PBT 9.700 KG, POTÊNCIA DE 160 CV - IMPOSTOS E SEGUROS. AF_08/2015</v>
          </cell>
          <cell r="C10021" t="str">
            <v>H</v>
          </cell>
          <cell r="D10021">
            <v>3.1</v>
          </cell>
          <cell r="E10021">
            <v>0</v>
          </cell>
          <cell r="F10021">
            <v>3.1</v>
          </cell>
        </row>
        <row r="10022">
          <cell r="A10022">
            <v>91632</v>
          </cell>
          <cell r="B10022" t="str">
            <v>GUINDAUTO HIDRÁULICO, CAPACIDADE MÁXIMA DE CARGA 6500 KG, MOMENTO MÁXIMO DE CARGA 5,8 TM, ALCANCE MÁXIMO HORIZONTAL 7,60 M, INCLUSIVE CAMINHÃO TOCO PBT 9.700 KG, POTÊNCIA DE 160 CV - MANUTENÇÃO. AF_08/2015</v>
          </cell>
          <cell r="C10022" t="str">
            <v>H</v>
          </cell>
          <cell r="D10022">
            <v>35.44</v>
          </cell>
          <cell r="E10022">
            <v>0</v>
          </cell>
          <cell r="F10022">
            <v>35.44</v>
          </cell>
        </row>
        <row r="10023">
          <cell r="A10023">
            <v>91633</v>
          </cell>
          <cell r="B10023" t="str">
            <v>GUINDAUTO HIDRÁULICO, CAPACIDADE MÁXIMA DE CARGA 6500 KG, MOMENTO MÁXIMO DE CARGA 5,8 TM, ALCANCE MÁXIMO HORIZONTAL 7,60 M, INCLUSIVE CAMINHÃO TOCO PBT 9.700 KG, POTÊNCIA DE 160 CV - MATERIAIS NA OPERAÇÃO. AF_08/2015</v>
          </cell>
          <cell r="C10023" t="str">
            <v>H</v>
          </cell>
          <cell r="D10023">
            <v>140.69999999999999</v>
          </cell>
          <cell r="E10023">
            <v>0</v>
          </cell>
          <cell r="F10023">
            <v>140.69999999999999</v>
          </cell>
        </row>
        <row r="10024">
          <cell r="A10024">
            <v>5928</v>
          </cell>
          <cell r="B10024" t="str">
            <v>GUINDAUTO HIDRÁULICO, CAPACIDADE MÁXIMA DE CARGA 6200 KG, MOMENTO MÁXIMO DE CARGA 11,7 TM, ALCANCE MÁXIMO HORIZONTAL 9,70 M, INCLUSIVE CAMINHÃO TOCO PBT 16.000 KG, POTÊNCIA DE 189 CV - CHP DIURNO. AF_06/2014</v>
          </cell>
          <cell r="C10024" t="str">
            <v>CHP</v>
          </cell>
          <cell r="D10024">
            <v>252.15</v>
          </cell>
          <cell r="E10024">
            <v>20.6</v>
          </cell>
          <cell r="F10024">
            <v>272.75</v>
          </cell>
        </row>
        <row r="10025">
          <cell r="A10025">
            <v>5930</v>
          </cell>
          <cell r="B10025" t="str">
            <v>GUINDAUTO HIDRÁULICO, CAPACIDADE MÁXIMA DE CARGA 6200 KG, MOMENTO MÁXIMO DE CARGA 11,7 TM, ALCANCE MÁXIMO HORIZONTAL 9,70 M, INCLUSIVE CAMINHÃO TOCO PBT 16.000 KG, POTÊNCIA DE 189 CV - CHI DIURNO. AF_06/2014</v>
          </cell>
          <cell r="C10025" t="str">
            <v>CHI</v>
          </cell>
          <cell r="D10025">
            <v>41.63</v>
          </cell>
          <cell r="E10025">
            <v>20.6</v>
          </cell>
          <cell r="F10025">
            <v>62.23</v>
          </cell>
        </row>
        <row r="10026">
          <cell r="A10026">
            <v>93397</v>
          </cell>
          <cell r="B10026" t="str">
            <v>GUINDAUTO HIDRÁULICO, CAPACIDADE MÁXIMA DE CARGA 3300 KG, MOMENTO MÁXIMO DE CARGA 5,8 TM, ALCANCE MÁXIMO HORIZONTAL 7,60 M, INCLUSIVE CAMINHÃO TOCO PBT 16.000 KG, POTÊNCIA DE 189 CV - DEPRECIAÇÃO. AF_03/2016</v>
          </cell>
          <cell r="C10026" t="str">
            <v>H</v>
          </cell>
          <cell r="D10026">
            <v>23.95</v>
          </cell>
          <cell r="E10026">
            <v>0</v>
          </cell>
          <cell r="F10026">
            <v>23.95</v>
          </cell>
        </row>
        <row r="10027">
          <cell r="A10027">
            <v>93398</v>
          </cell>
          <cell r="B10027" t="str">
            <v>GUINDAUTO HIDRÁULICO, CAPACIDADE MÁXIMA DE CARGA 3300 KG, MOMENTO MÁXIMO DE CARGA 5,8 TM, ALCANCE MÁXIMO HORIZONTAL 7,60 M, INCLUSIVE CAMINHÃO TOCO PBT 16.000 KG, POTÊNCIA DE 189 CV - JUROS. AF_03/2016</v>
          </cell>
          <cell r="C10027" t="str">
            <v>H</v>
          </cell>
          <cell r="D10027">
            <v>4.5999999999999996</v>
          </cell>
          <cell r="E10027">
            <v>0</v>
          </cell>
          <cell r="F10027">
            <v>4.5999999999999996</v>
          </cell>
        </row>
        <row r="10028">
          <cell r="A10028">
            <v>93399</v>
          </cell>
          <cell r="B10028" t="str">
            <v>GUINDAUTO HIDRÁULICO, CAPACIDADE MÁXIMA DE CARGA 3300 KG, MOMENTO MÁXIMO DE CARGA 5,8 TM, ALCANCE MÁXIMO HORIZONTAL 7,60 M, INCLUSIVE CAMINHÃO TOCO PBT 16.000 KG, POTÊNCIA DE 189 CV  IMPOSTOS E SEGUROS. AF_03/2016</v>
          </cell>
          <cell r="C10028" t="str">
            <v>H</v>
          </cell>
          <cell r="D10028">
            <v>3.64</v>
          </cell>
          <cell r="E10028">
            <v>0</v>
          </cell>
          <cell r="F10028">
            <v>3.64</v>
          </cell>
        </row>
        <row r="10029">
          <cell r="A10029">
            <v>93400</v>
          </cell>
          <cell r="B10029" t="str">
            <v>GUINDAUTO HIDRÁULICO, CAPACIDADE MÁXIMA DE CARGA 3300 KG, MOMENTO MÁXIMO DE CARGA 5,8 TM, ALCANCE MÁXIMO HORIZONTAL 7,60 M, INCLUSIVE CAMINHÃO TOCO PBT 16.000 KG, POTÊNCIA DE 189 CV - MANUTENÇÃO. AF_03/2016</v>
          </cell>
          <cell r="C10029" t="str">
            <v>H</v>
          </cell>
          <cell r="D10029">
            <v>41.49</v>
          </cell>
          <cell r="E10029">
            <v>0</v>
          </cell>
          <cell r="F10029">
            <v>41.49</v>
          </cell>
        </row>
        <row r="10030">
          <cell r="A10030">
            <v>93401</v>
          </cell>
          <cell r="B10030" t="str">
            <v>GUINDAUTO HIDRÁULICO, CAPACIDADE MÁXIMA DE CARGA 3300 KG, MOMENTO MÁXIMO DE CARGA 5,8 TM, ALCANCE MÁXIMO HORIZONTAL 7,60 M, INCLUSIVE CAMINHÃO TOCO PBT 16.000 KG, POTÊNCIA DE 189 CV - MATERIAIS NA OPERAÇÃO. AF_03/2016</v>
          </cell>
          <cell r="C10030" t="str">
            <v>H</v>
          </cell>
          <cell r="D10030">
            <v>166.24</v>
          </cell>
          <cell r="E10030">
            <v>0</v>
          </cell>
          <cell r="F10030">
            <v>166.24</v>
          </cell>
        </row>
        <row r="10031">
          <cell r="A10031">
            <v>93402</v>
          </cell>
          <cell r="B10031" t="str">
            <v>GUINDAUTO HIDRÁULICO, CAPACIDADE MÁXIMA DE CARGA 3300 KG, MOMENTO MÁXIMO DE CARGA 5,8 TM, ALCANCE MÁXIMO HORIZONTAL 7,60 M, INCLUSIVE CAMINHÃO TOCO PBT 16.000 KG, POTÊNCIA DE 189 CV - CHP DIURNO. AF_03/2016</v>
          </cell>
          <cell r="C10031" t="str">
            <v>CHP</v>
          </cell>
          <cell r="D10031">
            <v>246.61</v>
          </cell>
          <cell r="E10031">
            <v>20.6</v>
          </cell>
          <cell r="F10031">
            <v>267.20999999999998</v>
          </cell>
        </row>
        <row r="10032">
          <cell r="A10032">
            <v>93403</v>
          </cell>
          <cell r="B10032" t="str">
            <v>GUINDAUTO HIDRÁULICO, CAPACIDADE MÁXIMA DE CARGA 3300 KG, MOMENTO MÁXIMO DE CARGA 5,8 TM, ALCANCE MÁXIMO HORIZONTAL 7,60 M, INCLUSIVE CAMINHÃO TOCO PBT 16.000 KG, POTÊNCIA DE 189 CV - CHI DIURNO. AF_03/2016</v>
          </cell>
          <cell r="C10032" t="str">
            <v>CHI</v>
          </cell>
          <cell r="D10032">
            <v>38.880000000000003</v>
          </cell>
          <cell r="E10032">
            <v>20.6</v>
          </cell>
          <cell r="F10032">
            <v>59.48</v>
          </cell>
        </row>
        <row r="10033">
          <cell r="A10033">
            <v>89272</v>
          </cell>
          <cell r="B10033" t="str">
            <v>GUINDASTE HIDRÁULICO AUTOPROPELIDO, COM LANÇA TELESCÓPICA 28,80 M, CAPACIDADE MÁXIMA 30 T, POTÊNCIA 97 KW, TRAÇÃO 4 X 4 - CHP DIURNO. AF_11/2014</v>
          </cell>
          <cell r="C10033" t="str">
            <v>CHP</v>
          </cell>
          <cell r="D10033">
            <v>184.63</v>
          </cell>
          <cell r="E10033">
            <v>48.88</v>
          </cell>
          <cell r="F10033">
            <v>233.51</v>
          </cell>
        </row>
        <row r="10034">
          <cell r="A10034">
            <v>89273</v>
          </cell>
          <cell r="B10034" t="str">
            <v>GUINDASTE HIDRÁULICO AUTOPROPELIDO, COM LANÇA TELESCÓPICA 28,80 M, CAPACIDADE MÁXIMA 30 T, POTÊNCIA 97 KW, TRAÇÃO 4 X 4 - CHI DIURNO. AF_11/2014</v>
          </cell>
          <cell r="C10034" t="str">
            <v>CHI</v>
          </cell>
          <cell r="D10034">
            <v>73.23</v>
          </cell>
          <cell r="E10034">
            <v>48.88</v>
          </cell>
          <cell r="F10034">
            <v>122.11</v>
          </cell>
        </row>
        <row r="10035">
          <cell r="A10035">
            <v>89267</v>
          </cell>
          <cell r="B10035" t="str">
            <v>GUINDASTE HIDRÁULICO AUTOPROPELIDO, COM LANÇA TELESCÓPICA 28,80 M, CAPACIDADE MÁXIMA 30 T, POTÊNCIA 97 KW, TRAÇÃO 4 X 4 - DEPRECIAÇÃO. AF_11/2014</v>
          </cell>
          <cell r="C10035" t="str">
            <v>H</v>
          </cell>
          <cell r="D10035">
            <v>50.32</v>
          </cell>
          <cell r="E10035">
            <v>0</v>
          </cell>
          <cell r="F10035">
            <v>50.32</v>
          </cell>
        </row>
        <row r="10036">
          <cell r="A10036">
            <v>89268</v>
          </cell>
          <cell r="B10036" t="str">
            <v>GUINDASTE HIDRÁULICO AUTOPROPELIDO, COM LANÇA TELESCÓPICA 28,80 M, CAPACIDADE MÁXIMA 30 T, POTÊNCIA 97 KW, TRAÇÃO 4 X 4 - JUROS. AF_11/2014</v>
          </cell>
          <cell r="C10036" t="str">
            <v>H</v>
          </cell>
          <cell r="D10036">
            <v>9.0500000000000007</v>
          </cell>
          <cell r="E10036">
            <v>0</v>
          </cell>
          <cell r="F10036">
            <v>9.0500000000000007</v>
          </cell>
        </row>
        <row r="10037">
          <cell r="A10037">
            <v>89269</v>
          </cell>
          <cell r="B10037" t="str">
            <v>GUINDASTE HIDRÁULICO AUTOPROPELIDO, COM LANÇA TELESCÓPICA 28,80 M, CAPACIDADE MÁXIMA 30 T, POTÊNCIA 97 KW, TRAÇÃO 4 X 4 - IMPOSTOS E SEGUROS. AF_11/2014</v>
          </cell>
          <cell r="C10037" t="str">
            <v>H</v>
          </cell>
          <cell r="D10037">
            <v>7.17</v>
          </cell>
          <cell r="E10037">
            <v>0</v>
          </cell>
          <cell r="F10037">
            <v>7.17</v>
          </cell>
        </row>
        <row r="10038">
          <cell r="A10038">
            <v>89270</v>
          </cell>
          <cell r="B10038" t="str">
            <v>GUINDASTE HIDRÁULICO AUTOPROPELIDO, COM LANÇA TELESCÓPICA 28,80 M, CAPACIDADE MÁXIMA 30 T, POTÊNCIA 97 KW, TRAÇÃO 4 X 4 - MANUTENÇÃO. AF_11/2014</v>
          </cell>
          <cell r="C10038" t="str">
            <v>H</v>
          </cell>
          <cell r="D10038">
            <v>80.900000000000006</v>
          </cell>
          <cell r="E10038">
            <v>0</v>
          </cell>
          <cell r="F10038">
            <v>80.900000000000006</v>
          </cell>
        </row>
        <row r="10039">
          <cell r="A10039">
            <v>89271</v>
          </cell>
          <cell r="B10039" t="str">
            <v>GUINDASTE HIDRÁULICO AUTOPROPELIDO, COM LANÇA TELESCÓPICA 28,80 M, CAPACIDADE MÁXIMA 30 T, POTÊNCIA 97 KW, TRAÇÃO 4 X 4 - MATERIAIS NA OPERAÇÃO. AF_11/2014</v>
          </cell>
          <cell r="C10039" t="str">
            <v>H</v>
          </cell>
          <cell r="D10039">
            <v>30.5</v>
          </cell>
          <cell r="E10039">
            <v>0</v>
          </cell>
          <cell r="F10039">
            <v>30.5</v>
          </cell>
        </row>
        <row r="10040">
          <cell r="A10040">
            <v>93287</v>
          </cell>
          <cell r="B10040" t="str">
            <v>GUINDASTE HIDRÁULICO AUTOPROPELIDO, COM LANÇA TELESCÓPICA 40 M, CAPACIDADE MÁXIMA 60 T, POTÊNCIA 260 KW - CHP DIURNO. AF_03/2016</v>
          </cell>
          <cell r="C10040" t="str">
            <v>CHP</v>
          </cell>
          <cell r="D10040">
            <v>298.7</v>
          </cell>
          <cell r="E10040">
            <v>48.88</v>
          </cell>
          <cell r="F10040">
            <v>347.58</v>
          </cell>
        </row>
        <row r="10041">
          <cell r="A10041">
            <v>93288</v>
          </cell>
          <cell r="B10041" t="str">
            <v>GUINDASTE HIDRÁULICO AUTOPROPELIDO, COM LANÇA TELESCÓPICA 40 M, CAPACIDADE MÁXIMA 60 T, POTÊNCIA 260 KW - CHI DIURNO. AF_03/2016</v>
          </cell>
          <cell r="C10041" t="str">
            <v>CHI</v>
          </cell>
          <cell r="D10041">
            <v>134.68</v>
          </cell>
          <cell r="E10041">
            <v>48.88</v>
          </cell>
          <cell r="F10041">
            <v>183.56</v>
          </cell>
        </row>
        <row r="10042">
          <cell r="A10042">
            <v>93283</v>
          </cell>
          <cell r="B10042" t="str">
            <v>GUINDASTE HIDRÁULICO AUTOPROPELIDO, COM LANÇA TELESCÓPICA 40 M, CAPACIDADE MÁXIMA 60 T, POTÊNCIA 260 KW - DEPRECIAÇÃO. AF_03/2016</v>
          </cell>
          <cell r="C10042" t="str">
            <v>H</v>
          </cell>
          <cell r="D10042">
            <v>96.78</v>
          </cell>
          <cell r="E10042">
            <v>0</v>
          </cell>
          <cell r="F10042">
            <v>96.78</v>
          </cell>
        </row>
        <row r="10043">
          <cell r="A10043">
            <v>93284</v>
          </cell>
          <cell r="B10043" t="str">
            <v>GUINDASTE HIDRÁULICO AUTOPROPELIDO, COM LANÇA TELESCÓPICA 40 M, CAPACIDADE MÁXIMA 60 T, POTÊNCIA 260 KW - JUROS. AF_03/2016</v>
          </cell>
          <cell r="C10043" t="str">
            <v>H</v>
          </cell>
          <cell r="D10043">
            <v>17.420000000000002</v>
          </cell>
          <cell r="E10043">
            <v>0</v>
          </cell>
          <cell r="F10043">
            <v>17.420000000000002</v>
          </cell>
        </row>
        <row r="10044">
          <cell r="A10044">
            <v>93285</v>
          </cell>
          <cell r="B10044" t="str">
            <v>GUINDASTE HIDRÁULICO AUTOPROPELIDO, COM LANÇA TELESCÓPICA 40 M, CAPACIDADE MÁXIMA 60 T, POTÊNCIA 260 KW - MANUTENÇÃO. AF_03/2016</v>
          </cell>
          <cell r="C10044" t="str">
            <v>H</v>
          </cell>
          <cell r="D10044">
            <v>155.57</v>
          </cell>
          <cell r="E10044">
            <v>0</v>
          </cell>
          <cell r="F10044">
            <v>155.57</v>
          </cell>
        </row>
        <row r="10045">
          <cell r="A10045">
            <v>93286</v>
          </cell>
          <cell r="B10045" t="str">
            <v>GUINDASTE HIDRÁULICO AUTOPROPELIDO, COM LANÇA TELESCÓPICA 40 M, CAPACIDADE MÁXIMA 60 T, POTÊNCIA 260 KW - MATERIAIS NA OPERAÇÃO. AF_03/2016</v>
          </cell>
          <cell r="C10045" t="str">
            <v>H</v>
          </cell>
          <cell r="D10045">
            <v>8.4499999999999993</v>
          </cell>
          <cell r="E10045">
            <v>0</v>
          </cell>
          <cell r="F10045">
            <v>8.4499999999999993</v>
          </cell>
        </row>
        <row r="10046">
          <cell r="A10046">
            <v>93296</v>
          </cell>
          <cell r="B10046" t="str">
            <v>GUINDASTE HIDRÁULICO AUTOPROPELIDO, COM LANÇA TELESCÓPICA 40 M, CAPACIDADE MÁXIMA 60 T, POTÊNCIA 260 KW - IMPOSTOS E SEGUROS. AF_03/2016</v>
          </cell>
          <cell r="C10046" t="str">
            <v>H</v>
          </cell>
          <cell r="D10046">
            <v>13.79</v>
          </cell>
          <cell r="E10046">
            <v>0</v>
          </cell>
          <cell r="F10046">
            <v>13.79</v>
          </cell>
        </row>
        <row r="10047">
          <cell r="A10047">
            <v>102843</v>
          </cell>
          <cell r="B10047" t="str">
            <v>GUINDASTE HIDRAULICO AUTOPROPELIDO, COM LANÇA TRELIÇADA 40 M, CAPACIDADE MÁXIMA 75 T, EQUIPADO COM CLAMSHELL - MATERIAIS NA OPERAÇÃO. AF_04/2019</v>
          </cell>
          <cell r="C10047" t="str">
            <v>H</v>
          </cell>
          <cell r="D10047">
            <v>141.52000000000001</v>
          </cell>
          <cell r="E10047">
            <v>0</v>
          </cell>
          <cell r="F10047">
            <v>141.52000000000001</v>
          </cell>
        </row>
        <row r="10048">
          <cell r="A10048">
            <v>102849</v>
          </cell>
          <cell r="B10048" t="str">
            <v>GUINDASTE SOBRE ESTEIRAS, COM LANÇA TRELIÇADA 40 M, CAPACIDADE MÁXIMA 75 T - MATERIAIS NA OPERAÇÃO. AF_04/2019</v>
          </cell>
          <cell r="C10048" t="str">
            <v>H</v>
          </cell>
          <cell r="D10048">
            <v>69.19</v>
          </cell>
          <cell r="E10048">
            <v>0</v>
          </cell>
          <cell r="F10048">
            <v>69.19</v>
          </cell>
        </row>
        <row r="10049">
          <cell r="A10049">
            <v>102855</v>
          </cell>
          <cell r="B10049" t="str">
            <v>GUINDASTE SOBRE ESTEIRAS, COM LANÇA TRELIÇADA 40 M, CAPACIDADE MÁXIMA 75 T, EQUIPADO COM CLAMSHELL - MATERIAIS NA OPERAÇÃO. AF_04/2019</v>
          </cell>
          <cell r="C10049" t="str">
            <v>H</v>
          </cell>
          <cell r="D10049">
            <v>69.19</v>
          </cell>
          <cell r="E10049">
            <v>0</v>
          </cell>
          <cell r="F10049">
            <v>69.19</v>
          </cell>
        </row>
        <row r="10050">
          <cell r="A10050">
            <v>103792</v>
          </cell>
          <cell r="B10050" t="str">
            <v>MINI GUINDASTE ARANHA SOBRE ESTEIRAS E LANCA TELESCÓPICA, CAPACIDADE MÁXIMA DE CARGA 3,0 TON, RAIO MÁXIMO DE TRABALHO 8,25 M, ALTURA DE LANÇA DO SOLO 9,2 M, 55 M DE CABO DE AÇO 8 MM, MOTOR ELÉTRICO 220/380 VOLTS TRIFÁSICO - MATERIAIS NA OPERAÇÃO. AF_03/2022</v>
          </cell>
          <cell r="C10050" t="str">
            <v>H</v>
          </cell>
          <cell r="D10050">
            <v>0.18</v>
          </cell>
          <cell r="E10050">
            <v>0</v>
          </cell>
          <cell r="F10050">
            <v>0.18</v>
          </cell>
        </row>
        <row r="10051">
          <cell r="A10051"/>
          <cell r="B10051" t="str">
            <v>CAMINHONETES</v>
          </cell>
          <cell r="C10051"/>
          <cell r="D10051"/>
          <cell r="E10051"/>
          <cell r="F10051"/>
        </row>
        <row r="10052">
          <cell r="A10052">
            <v>92138</v>
          </cell>
          <cell r="B10052" t="str">
            <v>CAMINHONETE COM MOTOR A DIESEL, POTÊNCIA 180 CV, CABINE DUPLA, 4X4 - CHP DIURNO. AF_11/2015</v>
          </cell>
          <cell r="C10052" t="str">
            <v>CHP</v>
          </cell>
          <cell r="D10052">
            <v>75.47</v>
          </cell>
          <cell r="E10052">
            <v>19.14</v>
          </cell>
          <cell r="F10052">
            <v>94.61</v>
          </cell>
        </row>
        <row r="10053">
          <cell r="A10053">
            <v>92139</v>
          </cell>
          <cell r="B10053" t="str">
            <v>CAMINHONETE COM MOTOR A DIESEL, POTÊNCIA 180 CV, CABINE DUPLA, 4X4 - CHI DIURNO. AF_11/2015</v>
          </cell>
          <cell r="C10053" t="str">
            <v>CHI</v>
          </cell>
          <cell r="D10053">
            <v>22.76</v>
          </cell>
          <cell r="E10053">
            <v>19.14</v>
          </cell>
          <cell r="F10053">
            <v>41.9</v>
          </cell>
        </row>
        <row r="10054">
          <cell r="A10054">
            <v>92145</v>
          </cell>
          <cell r="B10054" t="str">
            <v>CAMINHONETE CABINE SIMPLES COM MOTOR 1.6 FLEX, CÂMBIO MANUAL, POTÊNCIA 101/104 CV, 2 PORTAS - CHP DIURNO. AF_11/2015</v>
          </cell>
          <cell r="C10054" t="str">
            <v>CHP</v>
          </cell>
          <cell r="D10054">
            <v>53.09</v>
          </cell>
          <cell r="E10054">
            <v>19.14</v>
          </cell>
          <cell r="F10054">
            <v>72.23</v>
          </cell>
        </row>
        <row r="10055">
          <cell r="A10055">
            <v>92146</v>
          </cell>
          <cell r="B10055" t="str">
            <v>CAMINHONETE CABINE SIMPLES COM MOTOR 1.6 FLEX, CÂMBIO MANUAL, POTÊNCIA 101/104 CV, 2 PORTAS - CHI DIURNO. AF_11/2015</v>
          </cell>
          <cell r="C10055" t="str">
            <v>CHI</v>
          </cell>
          <cell r="D10055">
            <v>12.57</v>
          </cell>
          <cell r="E10055">
            <v>19.14</v>
          </cell>
          <cell r="F10055">
            <v>31.71</v>
          </cell>
        </row>
        <row r="10056">
          <cell r="A10056">
            <v>92133</v>
          </cell>
          <cell r="B10056" t="str">
            <v>CAMINHONETE COM MOTOR A DIESEL, POTÊNCIA 180 CV, CABINE DUPLA, 4X4 - DEPRECIAÇÃO. AF_11/2015</v>
          </cell>
          <cell r="C10056" t="str">
            <v>H</v>
          </cell>
          <cell r="D10056">
            <v>12.53</v>
          </cell>
          <cell r="E10056">
            <v>0</v>
          </cell>
          <cell r="F10056">
            <v>12.53</v>
          </cell>
        </row>
        <row r="10057">
          <cell r="A10057">
            <v>92134</v>
          </cell>
          <cell r="B10057" t="str">
            <v>CAMINHONETE COM MOTOR A DIESEL, POTÊNCIA 180 CV, CABINE DUPLA, 4X4 - JUROS. AF_11/2015</v>
          </cell>
          <cell r="C10057" t="str">
            <v>H</v>
          </cell>
          <cell r="D10057">
            <v>1.98</v>
          </cell>
          <cell r="E10057">
            <v>0</v>
          </cell>
          <cell r="F10057">
            <v>1.98</v>
          </cell>
        </row>
        <row r="10058">
          <cell r="A10058">
            <v>92135</v>
          </cell>
          <cell r="B10058" t="str">
            <v>CAMINHONETE COM MOTOR A DIESEL, POTÊNCIA 180 CV, CABINE DUPLA, 4X4 - IMPOSTOS E SEGUROS. AF_11/2015</v>
          </cell>
          <cell r="C10058" t="str">
            <v>H</v>
          </cell>
          <cell r="D10058">
            <v>1.56</v>
          </cell>
          <cell r="E10058">
            <v>0</v>
          </cell>
          <cell r="F10058">
            <v>1.56</v>
          </cell>
        </row>
        <row r="10059">
          <cell r="A10059">
            <v>92136</v>
          </cell>
          <cell r="B10059" t="str">
            <v>CAMINHONETE COM MOTOR A DIESEL, POTÊNCIA 180 CV, CABINE DUPLA, 4X4 - MANUTENÇÃO. AF_11/2015</v>
          </cell>
          <cell r="C10059" t="str">
            <v>H</v>
          </cell>
          <cell r="D10059">
            <v>15.67</v>
          </cell>
          <cell r="E10059">
            <v>0</v>
          </cell>
          <cell r="F10059">
            <v>15.67</v>
          </cell>
        </row>
        <row r="10060">
          <cell r="A10060">
            <v>92137</v>
          </cell>
          <cell r="B10060" t="str">
            <v>CAMINHONETE COM MOTOR A DIESEL, POTÊNCIA 180 CV, CABINE DUPLA, 4X4 - MATERIAIS NA OPERAÇÃO. AF_11/2015</v>
          </cell>
          <cell r="C10060" t="str">
            <v>H</v>
          </cell>
          <cell r="D10060">
            <v>37.04</v>
          </cell>
          <cell r="E10060">
            <v>0</v>
          </cell>
          <cell r="F10060">
            <v>37.04</v>
          </cell>
        </row>
        <row r="10061">
          <cell r="A10061">
            <v>92140</v>
          </cell>
          <cell r="B10061" t="str">
            <v>CAMINHONETE CABINE SIMPLES COM MOTOR 1.6 FLEX, CÂMBIO MANUAL, POTÊNCIA 101/104 CV, 2 PORTAS - DEPRECIAÇÃO. AF_11/2015</v>
          </cell>
          <cell r="C10061" t="str">
            <v>H</v>
          </cell>
          <cell r="D10061">
            <v>4.59</v>
          </cell>
          <cell r="E10061">
            <v>0</v>
          </cell>
          <cell r="F10061">
            <v>4.59</v>
          </cell>
        </row>
        <row r="10062">
          <cell r="A10062">
            <v>92141</v>
          </cell>
          <cell r="B10062" t="str">
            <v>CAMINHONETE CABINE SIMPLES COM MOTOR 1.6 FLEX, CÂMBIO MANUAL, POTÊNCIA 101/104 CV, 2 PORTAS - JUROS. AF_11/2015</v>
          </cell>
          <cell r="C10062" t="str">
            <v>H</v>
          </cell>
          <cell r="D10062">
            <v>0.72</v>
          </cell>
          <cell r="E10062">
            <v>0</v>
          </cell>
          <cell r="F10062">
            <v>0.72</v>
          </cell>
        </row>
        <row r="10063">
          <cell r="A10063">
            <v>92142</v>
          </cell>
          <cell r="B10063" t="str">
            <v>CAMINHONETE CABINE SIMPLES COM MOTOR 1.6 FLEX, CÂMBIO MANUAL, POTÊNCIA 101/104 CV, 2 PORTAS - IMPOSTOS E SEGUROS. AF_11/2015</v>
          </cell>
          <cell r="C10063" t="str">
            <v>H</v>
          </cell>
          <cell r="D10063">
            <v>0.56999999999999995</v>
          </cell>
          <cell r="E10063">
            <v>0</v>
          </cell>
          <cell r="F10063">
            <v>0.56999999999999995</v>
          </cell>
        </row>
        <row r="10064">
          <cell r="A10064">
            <v>92143</v>
          </cell>
          <cell r="B10064" t="str">
            <v>CAMINHONETE CABINE SIMPLES COM MOTOR 1.6 FLEX, CÂMBIO MANUAL, POTÊNCIA 101/104 CV, 2 PORTAS - MANUTENÇÃO. AF_11/2015</v>
          </cell>
          <cell r="C10064" t="str">
            <v>H</v>
          </cell>
          <cell r="D10064">
            <v>5.74</v>
          </cell>
          <cell r="E10064">
            <v>0</v>
          </cell>
          <cell r="F10064">
            <v>5.74</v>
          </cell>
        </row>
        <row r="10065">
          <cell r="A10065">
            <v>92144</v>
          </cell>
          <cell r="B10065" t="str">
            <v>CAMINHONETE CABINE SIMPLES COM MOTOR 1.6 FLEX, CÂMBIO MANUAL, POTÊNCIA 101/104 CV, 2 PORTAS - MATERIAIS NA OPERAÇÃO. AF_11/2015</v>
          </cell>
          <cell r="C10065" t="str">
            <v>H</v>
          </cell>
          <cell r="D10065">
            <v>34.78</v>
          </cell>
          <cell r="E10065">
            <v>0</v>
          </cell>
          <cell r="F10065">
            <v>34.78</v>
          </cell>
        </row>
        <row r="10066">
          <cell r="A10066"/>
          <cell r="B10066" t="str">
            <v>CAMINHÃO BASCULANTE</v>
          </cell>
          <cell r="C10066"/>
          <cell r="D10066"/>
          <cell r="E10066"/>
          <cell r="F10066"/>
        </row>
        <row r="10067">
          <cell r="A10067">
            <v>91367</v>
          </cell>
          <cell r="B10067" t="str">
            <v>CAMINHÃO BASCULANTE 6 M3, PESO BRUTO TOTAL 16.000 KG, CARGA ÚTIL MÁXIMA 13.071 KG, DISTÂNCIA ENTRE EIXOS 4,80 M, POTÊNCIA 230 CV INCLUSIVE CAÇAMBA METÁLICA - DEPRECIAÇÃO. AF_06/2014</v>
          </cell>
          <cell r="C10067" t="str">
            <v>H</v>
          </cell>
          <cell r="D10067">
            <v>22.06</v>
          </cell>
          <cell r="E10067">
            <v>0</v>
          </cell>
          <cell r="F10067">
            <v>22.06</v>
          </cell>
        </row>
        <row r="10068">
          <cell r="A10068">
            <v>91368</v>
          </cell>
          <cell r="B10068" t="str">
            <v>CAMINHÃO BASCULANTE 6 M3, PESO BRUTO TOTAL 16.000 KG, CARGA ÚTIL MÁXIMA 13.071 KG, DISTÂNCIA ENTRE EIXOS 4,80 M, POTÊNCIA 230 CV INCLUSIVE CAÇAMBA METÁLICA - JUROS. AF_06/2014</v>
          </cell>
          <cell r="C10068" t="str">
            <v>H</v>
          </cell>
          <cell r="D10068">
            <v>4.25</v>
          </cell>
          <cell r="E10068">
            <v>0</v>
          </cell>
          <cell r="F10068">
            <v>4.25</v>
          </cell>
        </row>
        <row r="10069">
          <cell r="A10069">
            <v>91369</v>
          </cell>
          <cell r="B10069" t="str">
            <v>CAMINHÃO BASCULANTE 6 M3, PESO BRUTO TOTAL 16.000 KG, CARGA ÚTIL MÁXIMA 13.071 KG, DISTÂNCIA ENTRE EIXOS 4,80 M, POTÊNCIA 230 CV INCLUSIVE CAÇAMBA METÁLICA - IMPOSTOS E SEGUROS. AF_06/2014</v>
          </cell>
          <cell r="C10069" t="str">
            <v>H</v>
          </cell>
          <cell r="D10069">
            <v>3.37</v>
          </cell>
          <cell r="E10069">
            <v>0</v>
          </cell>
          <cell r="F10069">
            <v>3.37</v>
          </cell>
        </row>
        <row r="10070">
          <cell r="A10070">
            <v>5695</v>
          </cell>
          <cell r="B10070" t="str">
            <v>CAMINHÃO BASCULANTE 6 M3, PESO BRUTO TOTAL 16.000 KG, CARGA ÚTIL MÁXIMA 13.071 KG, DISTÂNCIA ENTRE EIXOS 4,80 M, POTÊNCIA 230 CV INCLUSIVE CAÇAMBA METÁLICA - MANUTENÇÃO. AF_06/2014</v>
          </cell>
          <cell r="C10070" t="str">
            <v>H</v>
          </cell>
          <cell r="D10070">
            <v>39.43</v>
          </cell>
          <cell r="E10070">
            <v>0</v>
          </cell>
          <cell r="F10070">
            <v>39.43</v>
          </cell>
        </row>
        <row r="10071">
          <cell r="A10071">
            <v>5811</v>
          </cell>
          <cell r="B10071" t="str">
            <v>CAMINHÃO BASCULANTE 6 M3, PESO BRUTO TOTAL 16.000 KG, CARGA ÚTIL MÁXIMA 13.071 KG, DISTÂNCIA ENTRE EIXOS 4,80 M, POTÊNCIA 230 CV INCLUSIVE CAÇAMBA METÁLICA - CHP DIURNO. AF_06/2014</v>
          </cell>
          <cell r="C10071" t="str">
            <v>CHP</v>
          </cell>
          <cell r="D10071">
            <v>182.28</v>
          </cell>
          <cell r="E10071">
            <v>16.54</v>
          </cell>
          <cell r="F10071">
            <v>198.82</v>
          </cell>
        </row>
        <row r="10072">
          <cell r="A10072">
            <v>5961</v>
          </cell>
          <cell r="B10072" t="str">
            <v>CAMINHÃO BASCULANTE 6 M3, PESO BRUTO TOTAL 16.000 KG, CARGA ÚTIL MÁXIMA 13.071 KG, DISTÂNCIA ENTRE EIXOS 4,80 M, POTÊNCIA 230 CV INCLUSIVE CAÇAMBA METÁLICA - CHI DIURNO. AF_06/2014</v>
          </cell>
          <cell r="C10072" t="str">
            <v>CHI</v>
          </cell>
          <cell r="D10072">
            <v>36.369999999999997</v>
          </cell>
          <cell r="E10072">
            <v>16.54</v>
          </cell>
          <cell r="F10072">
            <v>52.91</v>
          </cell>
        </row>
        <row r="10073">
          <cell r="A10073"/>
          <cell r="B10073" t="str">
            <v>CAMINHÃO BASCULANTE TOCO</v>
          </cell>
          <cell r="C10073"/>
          <cell r="D10073"/>
          <cell r="E10073"/>
          <cell r="F10073"/>
        </row>
        <row r="10074">
          <cell r="A10074">
            <v>7058</v>
          </cell>
          <cell r="B10074" t="str">
            <v>CAMINHÃO BASCULANTE 6 M3 TOCO, PESO BRUTO TOTAL 16.000 KG, CARGA ÚTIL MÁXIMA 11.130 KG, DISTÂNCIA ENTRE EIXOS 5,36 M, POTÊNCIA 185 CV, INCLUSIVE CAÇAMBA METÁLICA - DEPRECIAÇÃO. AF_06/2014</v>
          </cell>
          <cell r="C10074" t="str">
            <v>H</v>
          </cell>
          <cell r="D10074">
            <v>22.8</v>
          </cell>
          <cell r="E10074">
            <v>0</v>
          </cell>
          <cell r="F10074">
            <v>22.8</v>
          </cell>
        </row>
        <row r="10075">
          <cell r="A10075">
            <v>7059</v>
          </cell>
          <cell r="B10075" t="str">
            <v>CAMINHÃO BASCULANTE 6 M3 TOCO, PESO BRUTO TOTAL 16.000 KG, CARGA ÚTIL MÁXIMA 11.130 KG, DISTÂNCIA ENTRE EIXOS 5,36 M, POTÊNCIA 185 CV, INCLUSIVE CAÇAMBA METÁLICA - JUROS. AF_06/2014</v>
          </cell>
          <cell r="C10075" t="str">
            <v>H</v>
          </cell>
          <cell r="D10075">
            <v>4.41</v>
          </cell>
          <cell r="E10075">
            <v>0</v>
          </cell>
          <cell r="F10075">
            <v>4.41</v>
          </cell>
        </row>
        <row r="10076">
          <cell r="A10076">
            <v>7060</v>
          </cell>
          <cell r="B10076" t="str">
            <v>CAMINHÃO BASCULANTE 6 M3 TOCO, PESO BRUTO TOTAL 16.000 KG, CARGA ÚTIL MÁXIMA 11.130 KG, DISTÂNCIA ENTRE EIXOS 5,36 M, POTÊNCIA 185 CV, INCLUSIVE CAÇAMBA METÁLICA - MANUTENÇÃO. AF_06/2014</v>
          </cell>
          <cell r="C10076" t="str">
            <v>H</v>
          </cell>
          <cell r="D10076">
            <v>40.75</v>
          </cell>
          <cell r="E10076">
            <v>0</v>
          </cell>
          <cell r="F10076">
            <v>40.75</v>
          </cell>
        </row>
        <row r="10077">
          <cell r="A10077">
            <v>7061</v>
          </cell>
          <cell r="B10077" t="str">
            <v>CAMINHÃO BASCULANTE 6 M3 TOCO, PESO BRUTO TOTAL 16.000 KG, CARGA ÚTIL MÁXIMA 11.130 KG, DISTÂNCIA ENTRE EIXOS 5,36 M, POTÊNCIA 185 CV, INCLUSIVE CAÇAMBA METÁLICA - MATERIAIS NA OPERAÇÃO. AF_06/2014</v>
          </cell>
          <cell r="C10077" t="str">
            <v>H</v>
          </cell>
          <cell r="D10077">
            <v>85.66</v>
          </cell>
          <cell r="E10077">
            <v>0</v>
          </cell>
          <cell r="F10077">
            <v>85.66</v>
          </cell>
        </row>
        <row r="10078">
          <cell r="A10078">
            <v>53792</v>
          </cell>
          <cell r="B10078" t="str">
            <v>CAMINHÃO BASCULANTE 6 M3, PESO BRUTO TOTAL 16.000 KG, CARGA ÚTIL MÁXIMA 13.071 KG, DISTÂNCIA ENTRE EIXOS 4,80 M, POTÊNCIA 230 CV INCLUSIVE CAÇAMBA METÁLICA - MATERIAIS NA OPERAÇÃO. AF_06/2014</v>
          </cell>
          <cell r="C10078" t="str">
            <v>H</v>
          </cell>
          <cell r="D10078">
            <v>106.48</v>
          </cell>
          <cell r="E10078">
            <v>0</v>
          </cell>
          <cell r="F10078">
            <v>106.48</v>
          </cell>
        </row>
        <row r="10079">
          <cell r="A10079">
            <v>91402</v>
          </cell>
          <cell r="B10079" t="str">
            <v>CAMINHÃO BASCULANTE 6 M3 TOCO, PESO BRUTO TOTAL 16.000 KG, CARGA ÚTIL MÁXIMA 11.130 KG, DISTÂNCIA ENTRE EIXOS 5,36 M, POTÊNCIA 185 CV, INCLUSIVE CAÇAMBA METÁLICA - IMPOSTOS E SEGUROS. AF_06/2014</v>
          </cell>
          <cell r="C10079" t="str">
            <v>H</v>
          </cell>
          <cell r="D10079">
            <v>3.49</v>
          </cell>
          <cell r="E10079">
            <v>0</v>
          </cell>
          <cell r="F10079">
            <v>3.49</v>
          </cell>
        </row>
        <row r="10080">
          <cell r="A10080">
            <v>67826</v>
          </cell>
          <cell r="B10080" t="str">
            <v>CAMINHÃO BASCULANTE 6 M3 TOCO, PESO BRUTO TOTAL 16.000 KG, CARGA ÚTIL MÁXIMA 11.130 KG, DISTÂNCIA ENTRE EIXOS 5,36 M, POTÊNCIA 185 CV, INCLUSIVE CAÇAMBA METÁLICA - CHP DIURNO. AF_06/2014</v>
          </cell>
          <cell r="C10080" t="str">
            <v>CHP</v>
          </cell>
          <cell r="D10080">
            <v>163.80000000000001</v>
          </cell>
          <cell r="E10080">
            <v>16.54</v>
          </cell>
          <cell r="F10080">
            <v>180.34</v>
          </cell>
        </row>
        <row r="10081">
          <cell r="A10081">
            <v>67827</v>
          </cell>
          <cell r="B10081" t="str">
            <v>CAMINHÃO BASCULANTE 6 M3 TOCO, PESO BRUTO TOTAL 16.000 KG, CARGA ÚTIL MÁXIMA 11.130 KG, DISTÂNCIA ENTRE EIXOS 5,36 M, POTÊNCIA 185 CV, INCLUSIVE CAÇAMBA METÁLICA - CHI DIURNO. AF_06/2014</v>
          </cell>
          <cell r="C10081" t="str">
            <v>CHI</v>
          </cell>
          <cell r="D10081">
            <v>37.39</v>
          </cell>
          <cell r="E10081">
            <v>16.54</v>
          </cell>
          <cell r="F10081">
            <v>53.93</v>
          </cell>
        </row>
        <row r="10082">
          <cell r="A10082"/>
          <cell r="B10082" t="str">
            <v>CAMINHÃO BASCULANTE TRUCADO</v>
          </cell>
          <cell r="C10082"/>
          <cell r="D10082"/>
          <cell r="E10082"/>
          <cell r="F10082"/>
        </row>
        <row r="10083">
          <cell r="A10083">
            <v>91380</v>
          </cell>
          <cell r="B10083" t="str">
            <v>CAMINHÃO BASCULANTE 10 M3, TRUCADO CABINE SIMPLES, PESO BRUTO TOTAL 23.000 KG, CARGA ÚTIL MÁXIMA 15.935 KG, DISTÂNCIA ENTRE EIXOS 4,80 M, POTÊNCIA 230 CV INCLUSIVE CAÇAMBA METÁLICA - DEPRECIAÇÃO. AF_06/2014</v>
          </cell>
          <cell r="C10083" t="str">
            <v>H</v>
          </cell>
          <cell r="D10083">
            <v>29.06</v>
          </cell>
          <cell r="E10083">
            <v>0</v>
          </cell>
          <cell r="F10083">
            <v>29.06</v>
          </cell>
        </row>
        <row r="10084">
          <cell r="A10084">
            <v>91381</v>
          </cell>
          <cell r="B10084" t="str">
            <v>CAMINHÃO BASCULANTE 10 M3, TRUCADO CABINE SIMPLES, PESO BRUTO TOTAL 23.000 KG, CARGA ÚTIL MÁXIMA 15.935 KG, DISTÂNCIA ENTRE EIXOS 4,80 M, POTÊNCIA 230 CV INCLUSIVE CAÇAMBA METÁLICA - JUROS. AF_06/2014</v>
          </cell>
          <cell r="C10084" t="str">
            <v>H</v>
          </cell>
          <cell r="D10084">
            <v>5.6</v>
          </cell>
          <cell r="E10084">
            <v>0</v>
          </cell>
          <cell r="F10084">
            <v>5.6</v>
          </cell>
        </row>
        <row r="10085">
          <cell r="A10085">
            <v>91382</v>
          </cell>
          <cell r="B10085" t="str">
            <v>CAMINHÃO BASCULANTE 10 M3, TRUCADO CABINE SIMPLES, PESO BRUTO TOTAL 23.000 KG, CARGA ÚTIL MÁXIMA 15.935 KG, DISTÂNCIA ENTRE EIXOS 4,80 M, POTÊNCIA 230 CV INCLUSIVE CAÇAMBA METÁLICA - IMPOSTOS E SEGUROS. AF_06/2014</v>
          </cell>
          <cell r="C10085" t="str">
            <v>H</v>
          </cell>
          <cell r="D10085">
            <v>4.43</v>
          </cell>
          <cell r="E10085">
            <v>0</v>
          </cell>
          <cell r="F10085">
            <v>4.43</v>
          </cell>
        </row>
        <row r="10086">
          <cell r="A10086">
            <v>91383</v>
          </cell>
          <cell r="B10086" t="str">
            <v>CAMINHÃO BASCULANTE 10 M3, TRUCADO CABINE SIMPLES, PESO BRUTO TOTAL 23.000 KG, CARGA ÚTIL MÁXIMA 15.935 KG, DISTÂNCIA ENTRE EIXOS 4,80 M, POTÊNCIA 230 CV INCLUSIVE CAÇAMBA METÁLICA - MANUTENÇÃO. AF_06/2014</v>
          </cell>
          <cell r="C10086" t="str">
            <v>H</v>
          </cell>
          <cell r="D10086">
            <v>51.81</v>
          </cell>
          <cell r="E10086">
            <v>0</v>
          </cell>
          <cell r="F10086">
            <v>51.81</v>
          </cell>
        </row>
        <row r="10087">
          <cell r="A10087">
            <v>91384</v>
          </cell>
          <cell r="B10087" t="str">
            <v>CAMINHÃO BASCULANTE 10 M3, TRUCADO CABINE SIMPLES, PESO BRUTO TOTAL 23.000 KG, CARGA ÚTIL MÁXIMA 15.935 KG, DISTÂNCIA ENTRE EIXOS 4,80 M, POTÊNCIA 230 CV INCLUSIVE CAÇAMBA METÁLICA - MATERIAIS NA OPERAÇÃO. AF_06/2014</v>
          </cell>
          <cell r="C10087" t="str">
            <v>H</v>
          </cell>
          <cell r="D10087">
            <v>149.07</v>
          </cell>
          <cell r="E10087">
            <v>0</v>
          </cell>
          <cell r="F10087">
            <v>149.07</v>
          </cell>
        </row>
        <row r="10088">
          <cell r="A10088">
            <v>91386</v>
          </cell>
          <cell r="B10088" t="str">
            <v>CAMINHÃO BASCULANTE 10 M3, TRUCADO CABINE SIMPLES, PESO BRUTO TOTAL 23.000 KG, CARGA ÚTIL MÁXIMA 15.935 KG, DISTÂNCIA ENTRE EIXOS 4,80 M, POTÊNCIA 230 CV INCLUSIVE CAÇAMBA METÁLICA - CHP DIURNO. AF_06/2014</v>
          </cell>
          <cell r="C10088" t="str">
            <v>CHP</v>
          </cell>
          <cell r="D10088">
            <v>246.66</v>
          </cell>
          <cell r="E10088">
            <v>16.54</v>
          </cell>
          <cell r="F10088">
            <v>263.2</v>
          </cell>
        </row>
        <row r="10089">
          <cell r="A10089">
            <v>91387</v>
          </cell>
          <cell r="B10089" t="str">
            <v>CAMINHÃO BASCULANTE 10 M3, TRUCADO CABINE SIMPLES, PESO BRUTO TOTAL 23.000 KG, CARGA ÚTIL MÁXIMA 15.935 KG, DISTÂNCIA ENTRE EIXOS 4,80 M, POTÊNCIA 230 CV INCLUSIVE CAÇAMBA METÁLICA - CHI DIURNO. AF_06/2014</v>
          </cell>
          <cell r="C10089" t="str">
            <v>CHI</v>
          </cell>
          <cell r="D10089">
            <v>45.78</v>
          </cell>
          <cell r="E10089">
            <v>16.54</v>
          </cell>
          <cell r="F10089">
            <v>62.32</v>
          </cell>
        </row>
        <row r="10090">
          <cell r="A10090">
            <v>96030</v>
          </cell>
          <cell r="B10090" t="str">
            <v>CAMINHÃO BASCULANTE 10 M3, TRUCADO, POTÊNCIA 230 CV, INCLUSIVE CAÇAMBA METÁLICA, COM DISTRIBUIDOR DE AGREGADOS ACOPLADO - DEPRECIAÇÃO. AF_02/2017</v>
          </cell>
          <cell r="C10090" t="str">
            <v>H</v>
          </cell>
          <cell r="D10090">
            <v>32.82</v>
          </cell>
          <cell r="E10090">
            <v>0</v>
          </cell>
          <cell r="F10090">
            <v>32.82</v>
          </cell>
        </row>
        <row r="10091">
          <cell r="A10091">
            <v>96031</v>
          </cell>
          <cell r="B10091" t="str">
            <v>CAMINHÃO BASCULANTE 10 M3, TRUCADO, POTÊNCIA 230 CV, INCLUSIVE CAÇAMBA METÁLICA, COM DISTRIBUIDOR DE AGREGADOS ACOPLADO - JUROS. AF_02/2017</v>
          </cell>
          <cell r="C10091" t="str">
            <v>H</v>
          </cell>
          <cell r="D10091">
            <v>6.19</v>
          </cell>
          <cell r="E10091">
            <v>0</v>
          </cell>
          <cell r="F10091">
            <v>6.19</v>
          </cell>
        </row>
        <row r="10092">
          <cell r="A10092">
            <v>96032</v>
          </cell>
          <cell r="B10092" t="str">
            <v>CAMINHÃO BASCULANTE 10 M3, TRUCADO, POTÊNCIA 230 CV, INCLUSIVE CAÇAMBA METÁLICA, COM DISTRIBUIDOR DE AGREGADOS ACOPLADO - IMPOSTOS E SEGUROS. AF_02/2017</v>
          </cell>
          <cell r="C10092" t="str">
            <v>H</v>
          </cell>
          <cell r="D10092">
            <v>4.8899999999999997</v>
          </cell>
          <cell r="E10092">
            <v>0</v>
          </cell>
          <cell r="F10092">
            <v>4.8899999999999997</v>
          </cell>
        </row>
        <row r="10093">
          <cell r="A10093">
            <v>96033</v>
          </cell>
          <cell r="B10093" t="str">
            <v>CAMINHÃO BASCULANTE 10 M3, TRUCADO, POTÊNCIA 230 CV, INCLUSIVE CAÇAMBA METÁLICA, COM DISTRIBUIDOR DE AGREGADOS ACOPLADO - MANUTENÇÃO. AF_02/2017</v>
          </cell>
          <cell r="C10093" t="str">
            <v>H</v>
          </cell>
          <cell r="D10093">
            <v>55.92</v>
          </cell>
          <cell r="E10093">
            <v>0</v>
          </cell>
          <cell r="F10093">
            <v>55.92</v>
          </cell>
        </row>
        <row r="10094">
          <cell r="A10094">
            <v>96034</v>
          </cell>
          <cell r="B10094" t="str">
            <v>CAMINHÃO BASCULANTE 10 M3, TRUCADO, POTÊNCIA 230 CV, INCLUSIVE CAÇAMBA METÁLICA, COM DISTRIBUIDOR DE AGREGADOS ACOPLADO - MATERIAIS NA OPERAÇÃO. AF_02/2017</v>
          </cell>
          <cell r="C10094" t="str">
            <v>H</v>
          </cell>
          <cell r="D10094">
            <v>149.07</v>
          </cell>
          <cell r="E10094">
            <v>0</v>
          </cell>
          <cell r="F10094">
            <v>149.07</v>
          </cell>
        </row>
        <row r="10095">
          <cell r="A10095">
            <v>96035</v>
          </cell>
          <cell r="B10095" t="str">
            <v>CAMINHÃO BASCULANTE 10 M3, TRUCADO, POTÊNCIA 230 CV, INCLUSIVE CAÇAMBA METÁLICA, COM DISTRIBUIDOR DE AGREGADOS ACOPLADO - CHP DIURNO. AF_02/2017</v>
          </cell>
          <cell r="C10095" t="str">
            <v>CHP</v>
          </cell>
          <cell r="D10095">
            <v>255.58</v>
          </cell>
          <cell r="E10095">
            <v>16.54</v>
          </cell>
          <cell r="F10095">
            <v>272.12</v>
          </cell>
        </row>
        <row r="10096">
          <cell r="A10096">
            <v>96036</v>
          </cell>
          <cell r="B10096" t="str">
            <v>CAMINHÃO BASCULANTE 10 M3, TRUCADO, POTÊNCIA 230 CV, INCLUSIVE CAÇAMBA METÁLICA, COM DISTRIBUIDOR DE AGREGADOS ACOPLADO - CHI DIURNO. AF_02/2017</v>
          </cell>
          <cell r="C10096" t="str">
            <v>CHI</v>
          </cell>
          <cell r="D10096">
            <v>50.59</v>
          </cell>
          <cell r="E10096">
            <v>16.54</v>
          </cell>
          <cell r="F10096">
            <v>67.13</v>
          </cell>
        </row>
        <row r="10097">
          <cell r="A10097"/>
          <cell r="B10097" t="str">
            <v>CAMINHÃO BASCULANTE C/ CAVALO MECÂNICO</v>
          </cell>
          <cell r="C10097"/>
          <cell r="D10097"/>
          <cell r="E10097"/>
          <cell r="F10097"/>
        </row>
        <row r="10098">
          <cell r="A10098">
            <v>89870</v>
          </cell>
          <cell r="B10098" t="str">
            <v>CAMINHÃO BASCULANTE 14 M3, COM CAVALO MECÂNICO DE CAPACIDADE MÁXIMA DE TRAÇÃO COMBINADO DE 36000 KG, POTÊNCIA 286 CV, INCLUSIVE SEMIREBOQUE COM CAÇAMBA METÁLICA - DEPRECIAÇÃO. AF_12/2014</v>
          </cell>
          <cell r="C10098" t="str">
            <v>H</v>
          </cell>
          <cell r="D10098">
            <v>37.49</v>
          </cell>
          <cell r="E10098">
            <v>0</v>
          </cell>
          <cell r="F10098">
            <v>37.49</v>
          </cell>
        </row>
        <row r="10099">
          <cell r="A10099">
            <v>89871</v>
          </cell>
          <cell r="B10099" t="str">
            <v>CAMINHÃO BASCULANTE 14 M3, COM CAVALO MECÂNICO DE CAPACIDADE MÁXIMA DE TRAÇÃO COMBINADO DE 36000 KG, POTÊNCIA 286 CV, INCLUSIVE SEMIREBOQUE COM CAÇAMBA METÁLICA - JUROS. AF_12/2014</v>
          </cell>
          <cell r="C10099" t="str">
            <v>H</v>
          </cell>
          <cell r="D10099">
            <v>6.39</v>
          </cell>
          <cell r="E10099">
            <v>0</v>
          </cell>
          <cell r="F10099">
            <v>6.39</v>
          </cell>
        </row>
        <row r="10100">
          <cell r="A10100">
            <v>89872</v>
          </cell>
          <cell r="B10100" t="str">
            <v>CAMINHÃO BASCULANTE 14 M3, COM CAVALO MECÂNICO DE CAPACIDADE MÁXIMA DE TRAÇÃO COMBINADO DE 36000 KG, POTÊNCIA 286 CV, INCLUSIVE SEMIREBOQUE COM CAÇAMBA METÁLICA - IMPOSTOS E SEGUROS. AF_12/2014</v>
          </cell>
          <cell r="C10100" t="str">
            <v>H</v>
          </cell>
          <cell r="D10100">
            <v>5.07</v>
          </cell>
          <cell r="E10100">
            <v>0</v>
          </cell>
          <cell r="F10100">
            <v>5.07</v>
          </cell>
        </row>
        <row r="10101">
          <cell r="A10101">
            <v>89873</v>
          </cell>
          <cell r="B10101" t="str">
            <v>CAMINHÃO BASCULANTE 14 M3, COM CAVALO MECÂNICO DE CAPACIDADE MÁXIMA DE TRAÇÃO COMBINADO DE 36000 KG, POTÊNCIA 286 CV, INCLUSIVE SEMIREBOQUE COM CAÇAMBA METÁLICA - MANUTENÇÃO. AF_12/2014</v>
          </cell>
          <cell r="C10101" t="str">
            <v>H</v>
          </cell>
          <cell r="D10101">
            <v>62.42</v>
          </cell>
          <cell r="E10101">
            <v>0</v>
          </cell>
          <cell r="F10101">
            <v>62.42</v>
          </cell>
        </row>
        <row r="10102">
          <cell r="A10102">
            <v>89874</v>
          </cell>
          <cell r="B10102" t="str">
            <v>CAMINHÃO BASCULANTE 14 M3, COM CAVALO MECÂNICO DE CAPACIDADE MÁXIMA DE TRAÇÃO COMBINADO DE 36000 KG, POTÊNCIA 286 CV, INCLUSIVE SEMIREBOQUE COM CAÇAMBA METÁLICA - MATERIAIS NA OPERAÇÃO. AF_12/2014</v>
          </cell>
          <cell r="C10102" t="str">
            <v>H</v>
          </cell>
          <cell r="D10102">
            <v>185.36</v>
          </cell>
          <cell r="E10102">
            <v>0</v>
          </cell>
          <cell r="F10102">
            <v>185.36</v>
          </cell>
        </row>
        <row r="10103">
          <cell r="A10103">
            <v>89876</v>
          </cell>
          <cell r="B10103" t="str">
            <v>CAMINHÃO BASCULANTE 14 M3, COM CAVALO MECÂNICO DE CAPACIDADE MÁXIMA DE TRAÇÃO COMBINADO DE 36000 KG, POTÊNCIA 286 CV, INCLUSIVE SEMIREBOQUE COM CAÇAMBA METÁLICA - CHP DIURNO. AF_12/2014</v>
          </cell>
          <cell r="C10103" t="str">
            <v>CHP</v>
          </cell>
          <cell r="D10103">
            <v>303.42</v>
          </cell>
          <cell r="E10103">
            <v>16.54</v>
          </cell>
          <cell r="F10103">
            <v>319.95999999999998</v>
          </cell>
        </row>
        <row r="10104">
          <cell r="A10104">
            <v>89877</v>
          </cell>
          <cell r="B10104" t="str">
            <v>CAMINHÃO BASCULANTE 14 M3, COM CAVALO MECÂNICO DE CAPACIDADE MÁXIMA DE TRAÇÃO COMBINADO DE 36000 KG, POTÊNCIA 286 CV, INCLUSIVE SEMIREBOQUE COM CAÇAMBA METÁLICA - CHI DIURNO. AF_12/2014</v>
          </cell>
          <cell r="C10104" t="str">
            <v>CHI</v>
          </cell>
          <cell r="D10104">
            <v>55.64</v>
          </cell>
          <cell r="E10104">
            <v>16.54</v>
          </cell>
          <cell r="F10104">
            <v>72.180000000000007</v>
          </cell>
        </row>
        <row r="10105">
          <cell r="A10105">
            <v>89878</v>
          </cell>
          <cell r="B10105" t="str">
            <v>CAMINHÃO BASCULANTE 18 M3, COM CAVALO MECÂNICO DE CAPACIDADE MÁXIMA DE TRAÇÃO COMBINADO DE 45000 KG, POTÊNCIA 330 CV, INCLUSIVE SEMIREBOQUE COM CAÇAMBA METÁLICA - DEPRECIAÇÃO. AF_12/2014</v>
          </cell>
          <cell r="C10105" t="str">
            <v>H</v>
          </cell>
          <cell r="D10105">
            <v>40.72</v>
          </cell>
          <cell r="E10105">
            <v>0</v>
          </cell>
          <cell r="F10105">
            <v>40.72</v>
          </cell>
        </row>
        <row r="10106">
          <cell r="A10106">
            <v>89879</v>
          </cell>
          <cell r="B10106" t="str">
            <v>CAMINHÃO BASCULANTE 18 M3, COM CAVALO MECÂNICO DE CAPACIDADE MÁXIMA DE TRAÇÃO COMBINADO DE 45000 KG, POTÊNCIA 330 CV, INCLUSIVE SEMIREBOQUE COM CAÇAMBA METÁLICA - JUROS. AF_12/2014</v>
          </cell>
          <cell r="C10106" t="str">
            <v>H</v>
          </cell>
          <cell r="D10106">
            <v>6.81</v>
          </cell>
          <cell r="E10106">
            <v>0</v>
          </cell>
          <cell r="F10106">
            <v>6.81</v>
          </cell>
        </row>
        <row r="10107">
          <cell r="A10107">
            <v>89880</v>
          </cell>
          <cell r="B10107" t="str">
            <v>CAMINHÃO BASCULANTE 18 M3, COM CAVALO MECÂNICO DE CAPACIDADE MÁXIMA DE TRAÇÃO COMBINADO DE 45000 KG, POTÊNCIA 330 CV, INCLUSIVE SEMIREBOQUE COM CAÇAMBA METÁLICA - IMPOSTOS E SEGUROS. AF_12/2014</v>
          </cell>
          <cell r="C10107" t="str">
            <v>H</v>
          </cell>
          <cell r="D10107">
            <v>5.4</v>
          </cell>
          <cell r="E10107">
            <v>0</v>
          </cell>
          <cell r="F10107">
            <v>5.4</v>
          </cell>
        </row>
        <row r="10108">
          <cell r="A10108">
            <v>89881</v>
          </cell>
          <cell r="B10108" t="str">
            <v>CAMINHÃO BASCULANTE 18 M3, COM CAVALO MECÂNICO DE CAPACIDADE MÁXIMA DE TRAÇÃO COMBINADO DE 45000 KG, POTÊNCIA 330 CV, INCLUSIVE SEMIREBOQUE COM CAÇAMBA METÁLICA - MANUTENÇÃO. AF_12/2014</v>
          </cell>
          <cell r="C10108" t="str">
            <v>H</v>
          </cell>
          <cell r="D10108">
            <v>67.09</v>
          </cell>
          <cell r="E10108">
            <v>0</v>
          </cell>
          <cell r="F10108">
            <v>67.09</v>
          </cell>
        </row>
        <row r="10109">
          <cell r="A10109">
            <v>89882</v>
          </cell>
          <cell r="B10109" t="str">
            <v>CAMINHÃO BASCULANTE 18 M3, COM CAVALO MECÂNICO DE CAPACIDADE MÁXIMA DE TRAÇÃO COMBINADO DE 45000 KG, POTÊNCIA 330 CV, INCLUSIVE SEMIREBOQUE COM CAÇAMBA METÁLICA - MATERIAIS NA OPERAÇÃO. AF_12/2014</v>
          </cell>
          <cell r="C10109" t="str">
            <v>H</v>
          </cell>
          <cell r="D10109">
            <v>213.86</v>
          </cell>
          <cell r="E10109">
            <v>0</v>
          </cell>
          <cell r="F10109">
            <v>213.86</v>
          </cell>
        </row>
        <row r="10110">
          <cell r="A10110">
            <v>89883</v>
          </cell>
          <cell r="B10110" t="str">
            <v>CAMINHÃO BASCULANTE 18 M3, COM CAVALO MECÂNICO DE CAPACIDADE MÁXIMA DE TRAÇÃO COMBINADO DE 45000 KG, POTÊNCIA 330 CV, INCLUSIVE SEMIREBOQUE COM CAÇAMBA METÁLICA - CHP DIURNO. AF_12/2014</v>
          </cell>
          <cell r="C10110" t="str">
            <v>CHP</v>
          </cell>
          <cell r="D10110">
            <v>340.57</v>
          </cell>
          <cell r="E10110">
            <v>16.54</v>
          </cell>
          <cell r="F10110">
            <v>357.11</v>
          </cell>
        </row>
        <row r="10111">
          <cell r="A10111">
            <v>89884</v>
          </cell>
          <cell r="B10111" t="str">
            <v>CAMINHÃO BASCULANTE 18 M3, COM CAVALO MECÂNICO DE CAPACIDADE MÁXIMA DE TRAÇÃO COMBINADO DE 45000 KG, POTÊNCIA 330 CV, INCLUSIVE SEMIREBOQUE COM CAÇAMBA METÁLICA - CHI DIURNO. AF_12/2014</v>
          </cell>
          <cell r="C10111" t="str">
            <v>CHI</v>
          </cell>
          <cell r="D10111">
            <v>59.62</v>
          </cell>
          <cell r="E10111">
            <v>16.54</v>
          </cell>
          <cell r="F10111">
            <v>76.16</v>
          </cell>
        </row>
        <row r="10112">
          <cell r="A10112"/>
          <cell r="B10112" t="str">
            <v>CAMINHÃO TOCO</v>
          </cell>
          <cell r="C10112"/>
          <cell r="D10112"/>
          <cell r="E10112"/>
          <cell r="F10112"/>
        </row>
        <row r="10113">
          <cell r="A10113">
            <v>5824</v>
          </cell>
          <cell r="B10113" t="str">
            <v>CAMINHÃO TOCO, PBT 16.000 KG, CARGA ÚTIL MÁX. 10.685 KG, DIST. ENTRE EIXOS 4,8 M, POTÊNCIA 189 CV, INCLUSIVE CARROCERIA FIXA ABERTA DE MADEIRA P/ TRANSPORTE GERAL DE CARGA SECA, DIMEN. APROX. 2,5 X 7,00 X 0,50 M - CHP DIURNO. AF_06/2014</v>
          </cell>
          <cell r="C10113" t="str">
            <v>CHP</v>
          </cell>
          <cell r="D10113">
            <v>194.45</v>
          </cell>
          <cell r="E10113">
            <v>17.54</v>
          </cell>
          <cell r="F10113">
            <v>211.99</v>
          </cell>
        </row>
        <row r="10114">
          <cell r="A10114">
            <v>5826</v>
          </cell>
          <cell r="B10114" t="str">
            <v>CAMINHÃO TOCO, PBT 16.000 KG, CARGA ÚTIL MÁX. 10.685 KG, DIST. ENTRE EIXOS 4,8 M, POTÊNCIA 189 CV, INCLUSIVE CARROCERIA FIXA ABERTA DE MADEIRA P/ TRANSPORTE GERAL DE CARGA SECA, DIMEN. APROX. 2,5 X 7,00 X 0,50 M - CHI DIURNO. AF_06/2014</v>
          </cell>
          <cell r="C10114" t="str">
            <v>CHI</v>
          </cell>
          <cell r="D10114">
            <v>34.71</v>
          </cell>
          <cell r="E10114">
            <v>17.54</v>
          </cell>
          <cell r="F10114">
            <v>52.25</v>
          </cell>
        </row>
        <row r="10115">
          <cell r="A10115">
            <v>5705</v>
          </cell>
          <cell r="B10115" t="str">
            <v>CAMINHÃO TOCO, PBT 16.000 KG, CARGA ÚTIL MÁX. 10.685 KG, DIST. ENTRE EIXOS 4,8 M, POTÊNCIA 189 CV, INCLUSIVE CARROCERIA FIXA ABERTA DE MADEIRA P/ TRANSPORTE GERAL DE CARGA SECA, DIMEN. APROX. 2,5 X 7,00 X 0,50 M - MANUTENÇÃO. AF_06/2014</v>
          </cell>
          <cell r="C10115" t="str">
            <v>H</v>
          </cell>
          <cell r="D10115">
            <v>37.28</v>
          </cell>
          <cell r="E10115">
            <v>0</v>
          </cell>
          <cell r="F10115">
            <v>37.28</v>
          </cell>
        </row>
        <row r="10116">
          <cell r="A10116">
            <v>53797</v>
          </cell>
          <cell r="B10116" t="str">
            <v>CAMINHÃO TOCO, PBT 16.000 KG, CARGA ÚTIL MÁX. 10.685 KG, DIST. ENTRE EIXOS 4,8 M, POTÊNCIA 189 CV, INCLUSIVE CARROCERIA FIXA ABERTA DE MADEIRA P/ TRANSPORTE GERAL DE CARGA SECA, DIMEN. APROX. 2,5 X 7,00 X 0,50 M - MATERIAIS NA OPERAÇÃO. AF_06/2014</v>
          </cell>
          <cell r="C10116" t="str">
            <v>H</v>
          </cell>
          <cell r="D10116">
            <v>122.46</v>
          </cell>
          <cell r="E10116">
            <v>0</v>
          </cell>
          <cell r="F10116">
            <v>122.46</v>
          </cell>
        </row>
        <row r="10117">
          <cell r="A10117">
            <v>73335</v>
          </cell>
          <cell r="B10117" t="str">
            <v>CAMINHÃO TOCO, PBT 14.300 KG, CARGA ÚTIL MÁX. 9.710 KG, DIST. ENTRE EIXOS 3,56 M, POTÊNCIA 185 CV, INCLUSIVE CARROCERIA FIXA ABERTA DE MADEIRA P/ TRANSPORTE GERAL DE CARGA SECA, DIMEN. APROX. 2,50 X 6,50 X 0,50 M - MANUTENÇÃO. AF_06/2014</v>
          </cell>
          <cell r="C10117" t="str">
            <v>H</v>
          </cell>
          <cell r="D10117">
            <v>34.020000000000003</v>
          </cell>
          <cell r="E10117">
            <v>0</v>
          </cell>
          <cell r="F10117">
            <v>34.020000000000003</v>
          </cell>
        </row>
        <row r="10118">
          <cell r="A10118">
            <v>73340</v>
          </cell>
          <cell r="B10118" t="str">
            <v>CAMINHÃO TOCO, PBT 14.300 KG, CARGA ÚTIL MÁX. 9.710 KG, DIST. ENTRE EIXOS 3,56 M, POTÊNCIA 185 CV, INCLUSIVE CARROCERIA FIXA ABERTA DE MADEIRA P/ TRANSPORTE GERAL DE CARGA SECA, DIMEN. APROX. 2,50 X 6,50 X 0,50 M - MATERIAIS NA OPERAÇÃO. AF_06/2014</v>
          </cell>
          <cell r="C10118" t="str">
            <v>H</v>
          </cell>
          <cell r="D10118">
            <v>162.72</v>
          </cell>
          <cell r="E10118">
            <v>0</v>
          </cell>
          <cell r="F10118">
            <v>162.72</v>
          </cell>
        </row>
        <row r="10119">
          <cell r="A10119">
            <v>73467</v>
          </cell>
          <cell r="B10119" t="str">
            <v>CAMINHÃO TOCO, PBT 14.300 KG, CARGA ÚTIL MÁX. 9.710 KG, DIST. ENTRE EIXOS 3,56 M, POTÊNCIA 185 CV, INCLUSIVE CARROCERIA FIXA ABERTA DE MADEIRA P/ TRANSPORTE GERAL DE CARGA SECA, DIMEN. APROX. 2,50 X 6,50 X 0,50 M - CHP DIURNO. AF_06/2014</v>
          </cell>
          <cell r="C10119" t="str">
            <v>CHP</v>
          </cell>
          <cell r="D10119">
            <v>228.99</v>
          </cell>
          <cell r="E10119">
            <v>17.54</v>
          </cell>
          <cell r="F10119">
            <v>246.53</v>
          </cell>
        </row>
        <row r="10120">
          <cell r="A10120">
            <v>53827</v>
          </cell>
          <cell r="B10120" t="str">
            <v>CAMINHÃO TOCO, PESO BRUTO TOTAL 14.300 KG, CARGA ÚTIL MÁXIMA 9590 KG, DISTÂNCIA ENTRE EIXOS 4,76 M, POTÊNCIA 185 CV (NÃO INCLUI CARROCERIA) - MATERIAIS NA OPERAÇÃO. AF_06/2014</v>
          </cell>
          <cell r="C10120" t="str">
            <v>H</v>
          </cell>
          <cell r="D10120">
            <v>119.88</v>
          </cell>
          <cell r="E10120">
            <v>0</v>
          </cell>
          <cell r="F10120">
            <v>119.88</v>
          </cell>
        </row>
        <row r="10121">
          <cell r="A10121">
            <v>53829</v>
          </cell>
          <cell r="B10121" t="str">
            <v>CAMINHÃO TOCO, PESO BRUTO TOTAL 16.000 KG, CARGA ÚTIL MÁXIMA DE 10.685 KG, DISTÂNCIA ENTRE EIXOS 4,80 M, POTÊNCIA 189 CV EXCLUSIVE CARROCERIA - MATERIAIS NA OPERAÇÃO. AF_06/2014</v>
          </cell>
          <cell r="C10121" t="str">
            <v>H</v>
          </cell>
          <cell r="D10121">
            <v>122.46</v>
          </cell>
          <cell r="E10121">
            <v>0</v>
          </cell>
          <cell r="F10121">
            <v>122.46</v>
          </cell>
        </row>
        <row r="10122">
          <cell r="A10122">
            <v>5754</v>
          </cell>
          <cell r="B10122" t="str">
            <v>CAMINHÃO TOCO, PESO BRUTO TOTAL 16.000 KG, CARGA ÚTIL MÁXIMA DE 10.685 KG, DISTÂNCIA ENTRE EIXOS 4,80 M, POTÊNCIA 189 CV EXCLUSIVE CARROCERIA - MANUTENÇÃO. AF_06/2014</v>
          </cell>
          <cell r="C10122" t="str">
            <v>H</v>
          </cell>
          <cell r="D10122">
            <v>34.659999999999997</v>
          </cell>
          <cell r="E10122">
            <v>0</v>
          </cell>
          <cell r="F10122">
            <v>34.659999999999997</v>
          </cell>
        </row>
        <row r="10123">
          <cell r="A10123">
            <v>5894</v>
          </cell>
          <cell r="B10123" t="str">
            <v>CAMINHÃO TOCO, PESO BRUTO TOTAL 16.000 KG, CARGA ÚTIL MÁXIMA DE 10.685 KG, DISTÂNCIA ENTRE EIXOS 4,80 M, POTÊNCIA 189 CV EXCLUSIVE CARROCERIA - CHP DIURNO. AF_06/2014</v>
          </cell>
          <cell r="C10123" t="str">
            <v>CHP</v>
          </cell>
          <cell r="D10123">
            <v>189.25</v>
          </cell>
          <cell r="E10123">
            <v>17.54</v>
          </cell>
          <cell r="F10123">
            <v>206.79</v>
          </cell>
        </row>
        <row r="10124">
          <cell r="A10124">
            <v>5896</v>
          </cell>
          <cell r="B10124" t="str">
            <v>CAMINHÃO TOCO, PESO BRUTO TOTAL 16.000 KG, CARGA ÚTIL MÁXIMA DE 10.685 KG, DISTÂNCIA ENTRE EIXOS 4,80 M, POTÊNCIA 189 CV EXCLUSIVE CARROCERIA - CHI DIURNO. AF_06/2014</v>
          </cell>
          <cell r="C10124" t="str">
            <v>CHI</v>
          </cell>
          <cell r="D10124">
            <v>32.130000000000003</v>
          </cell>
          <cell r="E10124">
            <v>17.54</v>
          </cell>
          <cell r="F10124">
            <v>49.67</v>
          </cell>
        </row>
        <row r="10125">
          <cell r="A10125">
            <v>5751</v>
          </cell>
          <cell r="B10125" t="str">
            <v>CAMINHÃO TOCO, PESO BRUTO TOTAL 14.300 KG, CARGA ÚTIL MÁXIMA 9590 KG, DISTÂNCIA ENTRE EIXOS 4,76 M, POTÊNCIA 185 CV (NÃO INCLUI CARROCERIA) - MANUTENÇÃO. AF_06/2014</v>
          </cell>
          <cell r="C10125" t="str">
            <v>H</v>
          </cell>
          <cell r="D10125">
            <v>31.57</v>
          </cell>
          <cell r="E10125">
            <v>0</v>
          </cell>
          <cell r="F10125">
            <v>31.57</v>
          </cell>
        </row>
        <row r="10126">
          <cell r="A10126">
            <v>5890</v>
          </cell>
          <cell r="B10126" t="str">
            <v>CAMINHÃO TOCO, PESO BRUTO TOTAL 14.300 KG, CARGA ÚTIL MÁXIMA 9590 KG, DISTÂNCIA ENTRE EIXOS 4,76 M, POTÊNCIA 185 CV (NÃO INCLUI CARROCERIA) - CHP DIURNO. AF_06/2014</v>
          </cell>
          <cell r="C10126" t="str">
            <v>CHP</v>
          </cell>
          <cell r="D10126">
            <v>181.3</v>
          </cell>
          <cell r="E10126">
            <v>17.54</v>
          </cell>
          <cell r="F10126">
            <v>198.84</v>
          </cell>
        </row>
        <row r="10127">
          <cell r="A10127">
            <v>5892</v>
          </cell>
          <cell r="B10127" t="str">
            <v>CAMINHÃO TOCO, PESO BRUTO TOTAL 14.300 KG, CARGA ÚTIL MÁXIMA 9590 KG, DISTÂNCIA ENTRE EIXOS 4,76 M, POTÊNCIA 185 CV (NÃO INCLUI CARROCERIA) - CHI DIURNO. AF_06/2014</v>
          </cell>
          <cell r="C10127" t="str">
            <v>CHI</v>
          </cell>
          <cell r="D10127">
            <v>29.85</v>
          </cell>
          <cell r="E10127">
            <v>17.54</v>
          </cell>
          <cell r="F10127">
            <v>47.39</v>
          </cell>
        </row>
        <row r="10128">
          <cell r="A10128">
            <v>91395</v>
          </cell>
          <cell r="B10128" t="str">
            <v>CAMINHÃO TOCO, PBT 14.300 KG, CARGA ÚTIL MÁX. 9.710 KG, DIST. ENTRE EIXOS 3,56 M, POTÊNCIA 185 CV, INCLUSIVE CARROCERIA FIXA ABERTA DE MADEIRA P/ TRANSPORTE GERAL DE CARGA SECA, DIMEN. APROX. 2,50 X 6,50 X 0,50 M - CHI DIURNO. AF_06/2014</v>
          </cell>
          <cell r="C10128" t="str">
            <v>CHI</v>
          </cell>
          <cell r="D10128">
            <v>32.25</v>
          </cell>
          <cell r="E10128">
            <v>17.54</v>
          </cell>
          <cell r="F10128">
            <v>49.79</v>
          </cell>
        </row>
        <row r="10129">
          <cell r="A10129">
            <v>89264</v>
          </cell>
          <cell r="B10129" t="str">
            <v>CAMINHÃO TOCO, PBT 16.000 KG, CARGA ÚTIL MÁX. 10.685 KG, DIST. ENTRE EIXOS 4,8 M, POTÊNCIA 189 CV, INCLUSIVE CARROCERIA FIXA ABERTA DE MADEIRA P/ TRANSPORTE GERAL DE CARGA SECA, DIMEN. APROX. 2,5 X 7,00 X 0,50 M - DEPRECIAÇÃO. AF_06/2014</v>
          </cell>
          <cell r="C10129" t="str">
            <v>H</v>
          </cell>
          <cell r="D10129">
            <v>20.58</v>
          </cell>
          <cell r="E10129">
            <v>0</v>
          </cell>
          <cell r="F10129">
            <v>20.58</v>
          </cell>
        </row>
        <row r="10130">
          <cell r="A10130">
            <v>89265</v>
          </cell>
          <cell r="B10130" t="str">
            <v>CAMINHÃO TOCO, PBT 16.000 KG, CARGA ÚTIL MÁX. 10.685 KG, DIST. ENTRE EIXOS 4,8 M, POTÊNCIA 189 CV, INCLUSIVE CARROCERIA FIXA ABERTA DE MADEIRA P/ TRANSPORTE GERAL DE CARGA SECA, DIMEN. APROX. 2,5 X 7,00 X 0,50 M - JUROS. AF_06/2014</v>
          </cell>
          <cell r="C10130" t="str">
            <v>H</v>
          </cell>
          <cell r="D10130">
            <v>4.1500000000000004</v>
          </cell>
          <cell r="E10130">
            <v>0</v>
          </cell>
          <cell r="F10130">
            <v>4.1500000000000004</v>
          </cell>
        </row>
        <row r="10131">
          <cell r="A10131">
            <v>89266</v>
          </cell>
          <cell r="B10131" t="str">
            <v>CAMINHÃO TOCO, PBT 16.000 KG, CARGA ÚTIL MÁX. 10.685 KG, DIST. ENTRE EIXOS 4,8 M, POTÊNCIA 189 CV, INCLUSIVE CARROCERIA FIXA ABERTA DE MADEIRA P/ TRANSPORTE GERAL DE CARGA SECA, DIMEN. APROX. 2,5 X 7,00 X 0,50 M - IMPOSTOS E SEGUROS. AF_06/2014</v>
          </cell>
          <cell r="C10131" t="str">
            <v>H</v>
          </cell>
          <cell r="D10131">
            <v>3.29</v>
          </cell>
          <cell r="E10131">
            <v>0</v>
          </cell>
          <cell r="F10131">
            <v>3.29</v>
          </cell>
        </row>
        <row r="10132">
          <cell r="A10132">
            <v>91354</v>
          </cell>
          <cell r="B10132" t="str">
            <v>CAMINHÃO TOCO, PESO BRUTO TOTAL 14.300 KG, CARGA ÚTIL MÁXIMA 9590 KG, DISTÂNCIA ENTRE EIXOS 4,76 M, POTÊNCIA 185 CV (NÃO INCLUI CARROCERIA) - DEPRECIAÇÃO. AF_06/2014</v>
          </cell>
          <cell r="C10132" t="str">
            <v>H</v>
          </cell>
          <cell r="D10132">
            <v>16.84</v>
          </cell>
          <cell r="E10132">
            <v>0</v>
          </cell>
          <cell r="F10132">
            <v>16.84</v>
          </cell>
        </row>
        <row r="10133">
          <cell r="A10133">
            <v>91355</v>
          </cell>
          <cell r="B10133" t="str">
            <v>CAMINHÃO TOCO, PESO BRUTO TOTAL 14.300 KG, CARGA ÚTIL MÁXIMA 9590 KG, DISTÂNCIA ENTRE EIXOS 4,76 M, POTÊNCIA 185 CV (NÃO INCLUI CARROCERIA) - JUROS. AF_06/2014</v>
          </cell>
          <cell r="C10133" t="str">
            <v>H</v>
          </cell>
          <cell r="D10133">
            <v>3.53</v>
          </cell>
          <cell r="E10133">
            <v>0</v>
          </cell>
          <cell r="F10133">
            <v>3.53</v>
          </cell>
        </row>
        <row r="10134">
          <cell r="A10134">
            <v>91356</v>
          </cell>
          <cell r="B10134" t="str">
            <v>CAMINHÃO TOCO, PESO BRUTO TOTAL 14.300 KG, CARGA ÚTIL MÁXIMA 9590 KG, DISTÂNCIA ENTRE EIXOS 4,76 M, POTÊNCIA 185 CV (NÃO INCLUI CARROCERIA) - IMPOSTOS E SEGUROS. AF_06/2014</v>
          </cell>
          <cell r="C10134" t="str">
            <v>H</v>
          </cell>
          <cell r="D10134">
            <v>2.79</v>
          </cell>
          <cell r="E10134">
            <v>0</v>
          </cell>
          <cell r="F10134">
            <v>2.79</v>
          </cell>
        </row>
        <row r="10135">
          <cell r="A10135">
            <v>91375</v>
          </cell>
          <cell r="B10135" t="str">
            <v>CAMINHÃO TOCO, PESO BRUTO TOTAL 16.000 KG, CARGA ÚTIL MÁXIMA DE 10.685 KG, DISTÂNCIA ENTRE EIXOS 4,80 M, POTÊNCIA 189 CV EXCLUSIVE CARROCERIA - DEPRECIAÇÃO. AF_06/2014</v>
          </cell>
          <cell r="C10135" t="str">
            <v>H</v>
          </cell>
          <cell r="D10135">
            <v>18.489999999999998</v>
          </cell>
          <cell r="E10135">
            <v>0</v>
          </cell>
          <cell r="F10135">
            <v>18.489999999999998</v>
          </cell>
        </row>
        <row r="10136">
          <cell r="A10136">
            <v>91376</v>
          </cell>
          <cell r="B10136" t="str">
            <v>CAMINHÃO TOCO, PESO BRUTO TOTAL 16.000 KG, CARGA ÚTIL MÁXIMA DE 10.685 KG, DISTÂNCIA ENTRE EIXOS 4,80 M, POTÊNCIA 189 CV EXCLUSIVE CARROCERIA - JUROS. AF_06/2014</v>
          </cell>
          <cell r="C10136" t="str">
            <v>H</v>
          </cell>
          <cell r="D10136">
            <v>3.88</v>
          </cell>
          <cell r="E10136">
            <v>0</v>
          </cell>
          <cell r="F10136">
            <v>3.88</v>
          </cell>
        </row>
        <row r="10137">
          <cell r="A10137">
            <v>91377</v>
          </cell>
          <cell r="B10137" t="str">
            <v>CAMINHÃO TOCO, PESO BRUTO TOTAL 16.000 KG, CARGA ÚTIL MÁXIMA DE 10.685 KG, DISTÂNCIA ENTRE EIXOS 4,80 M, POTÊNCIA 189 CV EXCLUSIVE CARROCERIA - IMPOSTOS E SEGUROS. AF_06/2014</v>
          </cell>
          <cell r="C10137" t="str">
            <v>H</v>
          </cell>
          <cell r="D10137">
            <v>3.07</v>
          </cell>
          <cell r="E10137">
            <v>0</v>
          </cell>
          <cell r="F10137">
            <v>3.07</v>
          </cell>
        </row>
        <row r="10138">
          <cell r="A10138">
            <v>91390</v>
          </cell>
          <cell r="B10138" t="str">
            <v>CAMINHÃO TOCO, PBT 14.300 KG, CARGA ÚTIL MÁX. 9.710 KG, DIST. ENTRE EIXOS 3,56 M, POTÊNCIA 185 CV, INCLUSIVE CARROCERIA FIXA ABERTA DE MADEIRA P/ TRANSPORTE GERAL DE CARGA SECA, DIMEN. APROX. 2,50 X 6,50 X 0,50 M - DEPRECIAÇÃO. AF_06/2014</v>
          </cell>
          <cell r="C10138" t="str">
            <v>H</v>
          </cell>
          <cell r="D10138">
            <v>18.79</v>
          </cell>
          <cell r="E10138">
            <v>0</v>
          </cell>
          <cell r="F10138">
            <v>18.79</v>
          </cell>
        </row>
        <row r="10139">
          <cell r="A10139">
            <v>91391</v>
          </cell>
          <cell r="B10139" t="str">
            <v>CAMINHÃO TOCO, PBT 14.300 KG, CARGA ÚTIL MÁX. 9.710 KG, DIST. ENTRE EIXOS 3,56 M, POTÊNCIA 185 CV, INCLUSIVE CARROCERIA FIXA ABERTA DE MADEIRA P/ TRANSPORTE GERAL DE CARGA SECA, DIMEN. APROX. 2,50 X 6,50 X 0,50 M - JUROS. AF_06/2014</v>
          </cell>
          <cell r="C10139" t="str">
            <v>H</v>
          </cell>
          <cell r="D10139">
            <v>3.78</v>
          </cell>
          <cell r="E10139">
            <v>0</v>
          </cell>
          <cell r="F10139">
            <v>3.78</v>
          </cell>
        </row>
        <row r="10140">
          <cell r="A10140">
            <v>91392</v>
          </cell>
          <cell r="B10140" t="str">
            <v>CAMINHÃO TOCO, PBT 14.300 KG, CARGA ÚTIL MÁX. 9.710 KG, DIST. ENTRE EIXOS 3,56 M, POTÊNCIA 185 CV, INCLUSIVE CARROCERIA FIXA ABERTA DE MADEIRA P/ TRANSPORTE GERAL DE CARGA SECA, DIMEN. APROX. 2,50 X 6,50 X 0,50 M - IMPOSTOS E SEGUROS. AF_06/2014</v>
          </cell>
          <cell r="C10140" t="str">
            <v>H</v>
          </cell>
          <cell r="D10140">
            <v>2.99</v>
          </cell>
          <cell r="E10140">
            <v>0</v>
          </cell>
          <cell r="F10140">
            <v>2.99</v>
          </cell>
        </row>
        <row r="10141">
          <cell r="A10141"/>
          <cell r="B10141" t="str">
            <v>CAMINHÃO PIPA</v>
          </cell>
          <cell r="C10141"/>
          <cell r="D10141"/>
          <cell r="E10141"/>
          <cell r="F10141"/>
        </row>
        <row r="10142">
          <cell r="A10142">
            <v>5747</v>
          </cell>
          <cell r="B10142" t="str">
            <v>CAMINHÃO PIPA 6.000 L, PESO BRUTO TOTAL 13.000 KG, DISTÂNCIA ENTRE EIXOS 4,80 M, POTÊNCIA 189 CV INCLUSIVE TANQUE DE AÇO PARA TRANSPORTE DE ÁGUA, CAPACIDADE 6 M3 - MATERIAIS NA OPERAÇÃO. AF_06/2014</v>
          </cell>
          <cell r="C10142" t="str">
            <v>H</v>
          </cell>
          <cell r="D10142">
            <v>166.24</v>
          </cell>
          <cell r="E10142">
            <v>0</v>
          </cell>
          <cell r="F10142">
            <v>166.24</v>
          </cell>
        </row>
        <row r="10143">
          <cell r="A10143">
            <v>5763</v>
          </cell>
          <cell r="B10143" t="str">
            <v>CAMINHÃO PIPA 10.000 L TRUCADO, PESO BRUTO TOTAL 23.000 KG, CARGA ÚTIL MÁXIMA 15.935 KG, DISTÂNCIA ENTRE EIXOS 4,8 M, POTÊNCIA 230 CV, INCLUSIVE TANQUE DE AÇO PARA TRANSPORTE DE ÁGUA - MANUTENÇÃO. AF_06/2014</v>
          </cell>
          <cell r="C10143" t="str">
            <v>H</v>
          </cell>
          <cell r="D10143">
            <v>49.43</v>
          </cell>
          <cell r="E10143">
            <v>0</v>
          </cell>
          <cell r="F10143">
            <v>49.43</v>
          </cell>
        </row>
        <row r="10144">
          <cell r="A10144">
            <v>5901</v>
          </cell>
          <cell r="B10144" t="str">
            <v>CAMINHÃO PIPA 10.000 L TRUCADO, PESO BRUTO TOTAL 23.000 KG, CARGA ÚTIL MÁXIMA 15.935 KG, DISTÂNCIA ENTRE EIXOS 4,8 M, POTÊNCIA 230 CV, INCLUSIVE TANQUE DE AÇO PARA TRANSPORTE DE ÁGUA - CHP DIURNO. AF_06/2014</v>
          </cell>
          <cell r="C10144" t="str">
            <v>CHP</v>
          </cell>
          <cell r="D10144">
            <v>296.13</v>
          </cell>
          <cell r="E10144">
            <v>17.54</v>
          </cell>
          <cell r="F10144">
            <v>313.67</v>
          </cell>
        </row>
        <row r="10145">
          <cell r="A10145">
            <v>5903</v>
          </cell>
          <cell r="B10145" t="str">
            <v>CAMINHÃO PIPA 10.000 L TRUCADO, PESO BRUTO TOTAL 23.000 KG, CARGA ÚTIL MÁXIMA 15.935 KG, DISTÂNCIA ENTRE EIXOS 4,8 M, POTÊNCIA 230 CV, INCLUSIVE TANQUE DE AÇO PARA TRANSPORTE DE ÁGUA - CHI DIURNO. AF_06/2014</v>
          </cell>
          <cell r="C10145" t="str">
            <v>CHI</v>
          </cell>
          <cell r="D10145">
            <v>44.42</v>
          </cell>
          <cell r="E10145">
            <v>17.54</v>
          </cell>
          <cell r="F10145">
            <v>61.96</v>
          </cell>
        </row>
        <row r="10146">
          <cell r="A10146">
            <v>53831</v>
          </cell>
          <cell r="B10146" t="str">
            <v>CAMINHÃO PIPA 10.000 L TRUCADO, PESO BRUTO TOTAL 23.000 KG, CARGA ÚTIL MÁXIMA 15.935 KG, DISTÂNCIA ENTRE EIXOS 4,8 M, POTÊNCIA 230 CV, INCLUSIVE TANQUE DE AÇO PARA TRANSPORTE DE ÁGUA - MATERIAIS NA OPERAÇÃO. AF_06/2014</v>
          </cell>
          <cell r="C10146" t="str">
            <v>H</v>
          </cell>
          <cell r="D10146">
            <v>202.28</v>
          </cell>
          <cell r="E10146">
            <v>0</v>
          </cell>
          <cell r="F10146">
            <v>202.28</v>
          </cell>
        </row>
        <row r="10147">
          <cell r="A10147">
            <v>53882</v>
          </cell>
          <cell r="B10147" t="str">
            <v>CAMINHÃO PIPA 6.000 L, PESO BRUTO TOTAL 13.000 KG, DISTÂNCIA ENTRE EIXOS 4,80 M, POTÊNCIA 189 CV INCLUSIVE TANQUE DE AÇO PARA TRANSPORTE DE ÁGUA, CAPACIDADE 6 M3 - MANUTENÇÃO. AF_06/2014</v>
          </cell>
          <cell r="C10147" t="str">
            <v>H</v>
          </cell>
          <cell r="D10147">
            <v>35.33</v>
          </cell>
          <cell r="E10147">
            <v>0</v>
          </cell>
          <cell r="F10147">
            <v>35.33</v>
          </cell>
        </row>
        <row r="10148">
          <cell r="A10148">
            <v>6259</v>
          </cell>
          <cell r="B10148" t="str">
            <v>CAMINHÃO PIPA 6.000 L, PESO BRUTO TOTAL 13.000 KG, DISTÂNCIA ENTRE EIXOS 4,80 M, POTÊNCIA 189 CV INCLUSIVE TANQUE DE AÇO PARA TRANSPORTE DE ÁGUA, CAPACIDADE 6 M3 - CHP DIURNO. AF_06/2014</v>
          </cell>
          <cell r="C10148" t="str">
            <v>CHP</v>
          </cell>
          <cell r="D10148">
            <v>235.4</v>
          </cell>
          <cell r="E10148">
            <v>17.54</v>
          </cell>
          <cell r="F10148">
            <v>252.94</v>
          </cell>
        </row>
        <row r="10149">
          <cell r="A10149">
            <v>91359</v>
          </cell>
          <cell r="B10149" t="str">
            <v>CAMINHÃO PIPA 6.000 L, PESO BRUTO TOTAL 13.000 KG, DISTÂNCIA ENTRE EIXOS 4,80 M, POTÊNCIA 189 CV INCLUSIVE TANQUE DE AÇO PARA TRANSPORTE DE ÁGUA, CAPACIDADE 6 M3 - DEPRECIAÇÃO. AF_06/2014</v>
          </cell>
          <cell r="C10149" t="str">
            <v>H</v>
          </cell>
          <cell r="D10149">
            <v>20.12</v>
          </cell>
          <cell r="E10149">
            <v>0</v>
          </cell>
          <cell r="F10149">
            <v>20.12</v>
          </cell>
        </row>
        <row r="10150">
          <cell r="A10150">
            <v>91360</v>
          </cell>
          <cell r="B10150" t="str">
            <v>CAMINHÃO PIPA 6.000 L, PESO BRUTO TOTAL 13.000 KG, DISTÂNCIA ENTRE EIXOS 4,80 M, POTÊNCIA 189 CV INCLUSIVE TANQUE DE AÇO PARA TRANSPORTE DE ÁGUA, CAPACIDADE 6 M3 - JUROS. AF_06/2014</v>
          </cell>
          <cell r="C10150" t="str">
            <v>H</v>
          </cell>
          <cell r="D10150">
            <v>3.92</v>
          </cell>
          <cell r="E10150">
            <v>0</v>
          </cell>
          <cell r="F10150">
            <v>3.92</v>
          </cell>
        </row>
        <row r="10151">
          <cell r="A10151">
            <v>91361</v>
          </cell>
          <cell r="B10151" t="str">
            <v>CAMINHÃO PIPA 6.000 L, PESO BRUTO TOTAL 13.000 KG, DISTÂNCIA ENTRE EIXOS 4,80 M, POTÊNCIA 189 CV INCLUSIVE TANQUE DE AÇO PARA TRANSPORTE DE ÁGUA, CAPACIDADE 6 M3 - IMPOSTOS E SEGUROS. AF_06/2014</v>
          </cell>
          <cell r="C10151" t="str">
            <v>H</v>
          </cell>
          <cell r="D10151">
            <v>3.1</v>
          </cell>
          <cell r="E10151">
            <v>0</v>
          </cell>
          <cell r="F10151">
            <v>3.1</v>
          </cell>
        </row>
        <row r="10152">
          <cell r="A10152">
            <v>91396</v>
          </cell>
          <cell r="B10152" t="str">
            <v>CAMINHÃO PIPA 10.000 L TRUCADO, PESO BRUTO TOTAL 23.000 KG, CARGA ÚTIL MÁXIMA 15.935 KG, DISTÂNCIA ENTRE EIXOS 4,8 M, POTÊNCIA 230 CV, INCLUSIVE TANQUE DE AÇO PARA TRANSPORTE DE ÁGUA - DEPRECIAÇÃO. AF_06/2014</v>
          </cell>
          <cell r="C10152" t="str">
            <v>H</v>
          </cell>
          <cell r="D10152">
            <v>27.89</v>
          </cell>
          <cell r="E10152">
            <v>0</v>
          </cell>
          <cell r="F10152">
            <v>27.89</v>
          </cell>
        </row>
        <row r="10153">
          <cell r="A10153">
            <v>91397</v>
          </cell>
          <cell r="B10153" t="str">
            <v>CAMINHÃO PIPA 10.000 L TRUCADO, PESO BRUTO TOTAL 23.000 KG, CARGA ÚTIL MÁXIMA 15.935 KG, DISTÂNCIA ENTRE EIXOS 4,8 M, POTÊNCIA 230 CV, INCLUSIVE TANQUE DE AÇO PARA TRANSPORTE DE ÁGUA - JUROS. AF_06/2014</v>
          </cell>
          <cell r="C10153" t="str">
            <v>H</v>
          </cell>
          <cell r="D10153">
            <v>5.49</v>
          </cell>
          <cell r="E10153">
            <v>0</v>
          </cell>
          <cell r="F10153">
            <v>5.49</v>
          </cell>
        </row>
        <row r="10154">
          <cell r="A10154">
            <v>91398</v>
          </cell>
          <cell r="B10154" t="str">
            <v>CAMINHÃO PIPA 10.000 L TRUCADO, PESO BRUTO TOTAL 23.000 KG, CARGA ÚTIL MÁXIMA 15.935 KG, DISTÂNCIA ENTRE EIXOS 4,8 M, POTÊNCIA 230 CV, INCLUSIVE TANQUE DE AÇO PARA TRANSPORTE DE ÁGUA - IMPOSTOS E SEGUROS. AF_06/2014</v>
          </cell>
          <cell r="C10154" t="str">
            <v>H</v>
          </cell>
          <cell r="D10154">
            <v>4.3499999999999996</v>
          </cell>
          <cell r="E10154">
            <v>0</v>
          </cell>
          <cell r="F10154">
            <v>4.3499999999999996</v>
          </cell>
        </row>
        <row r="10155">
          <cell r="A10155">
            <v>6260</v>
          </cell>
          <cell r="B10155" t="str">
            <v>CAMINHÃO PIPA 6.000 L, PESO BRUTO TOTAL 13.000 KG, DISTÂNCIA ENTRE EIXOS 4,80 M, POTÊNCIA 189 CV INCLUSIVE TANQUE DE AÇO PARA TRANSPORTE DE ÁGUA, CAPACIDADE 6 M3 - CHI DIURNO. AF_06/2014</v>
          </cell>
          <cell r="C10155" t="str">
            <v>CHI</v>
          </cell>
          <cell r="D10155">
            <v>33.83</v>
          </cell>
          <cell r="E10155">
            <v>17.54</v>
          </cell>
          <cell r="F10155">
            <v>51.37</v>
          </cell>
        </row>
        <row r="10156">
          <cell r="A10156"/>
          <cell r="B10156" t="str">
            <v>CAMINHÃO DE TRANSPORTE DE MATERIAL ASFÁLTICO</v>
          </cell>
          <cell r="C10156"/>
          <cell r="D10156"/>
          <cell r="E10156"/>
          <cell r="F10156"/>
        </row>
        <row r="10157">
          <cell r="A10157">
            <v>91640</v>
          </cell>
          <cell r="B10157" t="str">
            <v>CAMINHÃO DE TRANSPORTE DE MATERIAL ASFÁLTICO 30.000 L, COM CAVALO MECÂNICO DE CAPACIDADE MÁXIMA DE TRAÇÃO COMBINADO DE 66.000 KG, POTÊNCIA 360 CV, INCLUSIVE TANQUE DE ASFALTO COM SERPENTINA - DEPRECIAÇÃO. AF_08/2015</v>
          </cell>
          <cell r="C10157" t="str">
            <v>H</v>
          </cell>
          <cell r="D10157">
            <v>33.64</v>
          </cell>
          <cell r="E10157">
            <v>0</v>
          </cell>
          <cell r="F10157">
            <v>33.64</v>
          </cell>
        </row>
        <row r="10158">
          <cell r="A10158">
            <v>91641</v>
          </cell>
          <cell r="B10158" t="str">
            <v>CAMINHÃO DE TRANSPORTE DE MATERIAL ASFÁLTICO 30.000 L, COM CAVALO MECÂNICO DE CAPACIDADE MÁXIMA DE TRAÇÃO COMBINADO DE 66.000 KG, POTÊNCIA 360 CV, INCLUSIVE TANQUE DE ASFALTO COM SERPENTINA - JUROS. AF_08/2015</v>
          </cell>
          <cell r="C10158" t="str">
            <v>H</v>
          </cell>
          <cell r="D10158">
            <v>6.89</v>
          </cell>
          <cell r="E10158">
            <v>0</v>
          </cell>
          <cell r="F10158">
            <v>6.89</v>
          </cell>
        </row>
        <row r="10159">
          <cell r="A10159">
            <v>91642</v>
          </cell>
          <cell r="B10159" t="str">
            <v>CAMINHÃO DE TRANSPORTE DE MATERIAL ASFÁLTICO 30.000 L, COM CAVALO MECÂNICO DE CAPACIDADE MÁXIMA DE TRAÇÃO COMBINADO DE 66.000 KG, POTÊNCIA 360 CV, INCLUSIVE TANQUE DE ASFALTO COM SERPENTINA - IMPOSTOS E SEGUROS. AF_08/2015</v>
          </cell>
          <cell r="C10159" t="str">
            <v>H</v>
          </cell>
          <cell r="D10159">
            <v>5.47</v>
          </cell>
          <cell r="E10159">
            <v>0</v>
          </cell>
          <cell r="F10159">
            <v>5.47</v>
          </cell>
        </row>
        <row r="10160">
          <cell r="A10160">
            <v>91643</v>
          </cell>
          <cell r="B10160" t="str">
            <v>CAMINHÃO DE TRANSPORTE DE MATERIAL ASFÁLTICO 30.000 L, COM CAVALO MECÂNICO DE CAPACIDADE MÁXIMA DE TRAÇÃO COMBINADO DE 66.000 KG, POTÊNCIA 360 CV, INCLUSIVE TANQUE DE ASFALTO COM SERPENTINA - MANUTENÇÃO. AF_08/2015</v>
          </cell>
          <cell r="C10160" t="str">
            <v>H</v>
          </cell>
          <cell r="D10160">
            <v>60.22</v>
          </cell>
          <cell r="E10160">
            <v>0</v>
          </cell>
          <cell r="F10160">
            <v>60.22</v>
          </cell>
        </row>
        <row r="10161">
          <cell r="A10161">
            <v>91644</v>
          </cell>
          <cell r="B10161" t="str">
            <v>CAMINHÃO DE TRANSPORTE DE MATERIAL ASFÁLTICO 30.000 L, COM CAVALO MECÂNICO DE CAPACIDADE MÁXIMA DE TRAÇÃO COMBINADO DE 66.000 KG, POTÊNCIA 360 CV, INCLUSIVE TANQUE DE ASFALTO COM SERPENTINA - MATERIAIS NA OPERAÇÃO. AF_08/2015</v>
          </cell>
          <cell r="C10161" t="str">
            <v>H</v>
          </cell>
          <cell r="D10161">
            <v>316.63</v>
          </cell>
          <cell r="E10161">
            <v>0</v>
          </cell>
          <cell r="F10161">
            <v>316.63</v>
          </cell>
        </row>
        <row r="10162">
          <cell r="A10162">
            <v>91645</v>
          </cell>
          <cell r="B10162" t="str">
            <v>CAMINHÃO DE TRANSPORTE DE MATERIAL ASFÁLTICO 30.000 L, COM CAVALO MECÂNICO DE CAPACIDADE MÁXIMA DE TRAÇÃO COMBINADO DE 66.000 KG, POTÊNCIA 360 CV, INCLUSIVE TANQUE DE ASFALTO COM SERPENTINA - CHP DIURNO. AF_08/2015</v>
          </cell>
          <cell r="C10162" t="str">
            <v>CHP</v>
          </cell>
          <cell r="D10162">
            <v>429.54</v>
          </cell>
          <cell r="E10162">
            <v>23.43</v>
          </cell>
          <cell r="F10162">
            <v>452.97</v>
          </cell>
        </row>
        <row r="10163">
          <cell r="A10163">
            <v>91646</v>
          </cell>
          <cell r="B10163" t="str">
            <v>CAMINHÃO DE TRANSPORTE DE MATERIAL ASFÁLTICO 30.000 L, COM CAVALO MECÂNICO DE CAPACIDADE MÁXIMA DE TRAÇÃO COMBINADO DE 66.000 KG, POTÊNCIA 360 CV, INCLUSIVE TANQUE DE ASFALTO COM SERPENTINA - CHI DIURNO. AF_08/2015</v>
          </cell>
          <cell r="C10163" t="str">
            <v>CHI</v>
          </cell>
          <cell r="D10163">
            <v>52.69</v>
          </cell>
          <cell r="E10163">
            <v>23.43</v>
          </cell>
          <cell r="F10163">
            <v>76.12</v>
          </cell>
        </row>
        <row r="10164">
          <cell r="A10164">
            <v>92237</v>
          </cell>
          <cell r="B10164" t="str">
            <v>CAMINHÃO DE TRANSPORTE DE MATERIAL ASFÁLTICO 20.000 L, COM CAVALO MECÂNICO DE CAPACIDADE MÁXIMA DE TRAÇÃO COMBINADO DE 45.000 KG, POTÊNCIA 330 CV, INCLUSIVE TANQUE DE ASFALTO COM MAÇARICO - DEPRECIAÇÃO. AF_12/2015</v>
          </cell>
          <cell r="C10164" t="str">
            <v>H</v>
          </cell>
          <cell r="D10164">
            <v>24.57</v>
          </cell>
          <cell r="E10164">
            <v>0</v>
          </cell>
          <cell r="F10164">
            <v>24.57</v>
          </cell>
        </row>
        <row r="10165">
          <cell r="A10165">
            <v>92238</v>
          </cell>
          <cell r="B10165" t="str">
            <v>CAMINHÃO DE TRANSPORTE DE MATERIAL ASFÁLTICO 20.000 L, COM CAVALO MECÂNICO DE CAPACIDADE MÁXIMA DE TRAÇÃO COMBINADO DE 45.000 KG, POTÊNCIA 330 CV, INCLUSIVE TANQUE DE ASFALTO COM MAÇARICO - JUROS. AF_12/2015</v>
          </cell>
          <cell r="C10165" t="str">
            <v>H</v>
          </cell>
          <cell r="D10165">
            <v>5.01</v>
          </cell>
          <cell r="E10165">
            <v>0</v>
          </cell>
          <cell r="F10165">
            <v>5.01</v>
          </cell>
        </row>
        <row r="10166">
          <cell r="A10166">
            <v>92239</v>
          </cell>
          <cell r="B10166" t="str">
            <v>CAMINHÃO DE TRANSPORTE DE MATERIAL ASFÁLTICO 20.000 L, COM CAVALO MECÂNICO DE CAPACIDADE MÁXIMA DE TRAÇÃO COMBINADO DE 45.000 KG, POTÊNCIA 330 CV, INCLUSIVE TANQUE DE ASFALTO COM MAÇARICO - IMPOSTOS E SEGUROS. AF_12/2015</v>
          </cell>
          <cell r="C10166" t="str">
            <v>H</v>
          </cell>
          <cell r="D10166">
            <v>3.98</v>
          </cell>
          <cell r="E10166">
            <v>0</v>
          </cell>
          <cell r="F10166">
            <v>3.98</v>
          </cell>
        </row>
        <row r="10167">
          <cell r="A10167">
            <v>92240</v>
          </cell>
          <cell r="B10167" t="str">
            <v>CAMINHÃO DE TRANSPORTE DE MATERIAL ASFÁLTICO 20.000 L, COM CAVALO MECÂNICO DE CAPACIDADE MÁXIMA DE TRAÇÃO COMBINADO DE 45.000 KG, POTÊNCIA 330 CV, INCLUSIVE TANQUE DE ASFALTO COM MAÇARICO - MANUTENÇÃO. AF_12/2015</v>
          </cell>
          <cell r="C10167" t="str">
            <v>H</v>
          </cell>
          <cell r="D10167">
            <v>43.74</v>
          </cell>
          <cell r="E10167">
            <v>0</v>
          </cell>
          <cell r="F10167">
            <v>43.74</v>
          </cell>
        </row>
        <row r="10168">
          <cell r="A10168">
            <v>92241</v>
          </cell>
          <cell r="B10168" t="str">
            <v>CAMINHÃO DE TRANSPORTE DE MATERIAL ASFÁLTICO 20.000 L, COM CAVALO MECÂNICO DE CAPACIDADE MÁXIMA DE TRAÇÃO COMBINADO DE 45.000 KG, POTÊNCIA 330 CV, INCLUSIVE TANQUE DE ASFALTO COM MAÇARICO - MATERIAIS NA OPERAÇÃO. AF_12/2015</v>
          </cell>
          <cell r="C10168" t="str">
            <v>H</v>
          </cell>
          <cell r="D10168">
            <v>290.27999999999997</v>
          </cell>
          <cell r="E10168">
            <v>0</v>
          </cell>
          <cell r="F10168">
            <v>290.27999999999997</v>
          </cell>
        </row>
        <row r="10169">
          <cell r="A10169">
            <v>92242</v>
          </cell>
          <cell r="B10169" t="str">
            <v>CAMINHÃO DE TRANSPORTE DE MATERIAL ASFÁLTICO 20.000 L, COM CAVALO MECÂNICO DE CAPACIDADE MÁXIMA DE TRAÇÃO COMBINADO DE 45.000 KG, POTÊNCIA 330 CV, INCLUSIVE TANQUE DE ASFALTO COM MAÇARICO - CHP DIURNO. AF_12/2015</v>
          </cell>
          <cell r="C10169" t="str">
            <v>CHP</v>
          </cell>
          <cell r="D10169">
            <v>374.27</v>
          </cell>
          <cell r="E10169">
            <v>23.43</v>
          </cell>
          <cell r="F10169">
            <v>397.7</v>
          </cell>
        </row>
        <row r="10170">
          <cell r="A10170">
            <v>92243</v>
          </cell>
          <cell r="B10170" t="str">
            <v>CAMINHÃO DE TRANSPORTE DE MATERIAL ASFÁLTICO 20.000 L, COM CAVALO MECÂNICO DE CAPACIDADE MÁXIMA DE TRAÇÃO COMBINADO DE 45.000 KG, POTÊNCIA 330 CV, INCLUSIVE TANQUE DE ASFALTO COM MAÇARICO - CHI DIURNO. AF_12/2015</v>
          </cell>
          <cell r="C10170" t="str">
            <v>CHI</v>
          </cell>
          <cell r="D10170">
            <v>40.25</v>
          </cell>
          <cell r="E10170">
            <v>23.43</v>
          </cell>
          <cell r="F10170">
            <v>63.68</v>
          </cell>
        </row>
        <row r="10171">
          <cell r="A10171"/>
          <cell r="B10171" t="str">
            <v>CAMINHÃO TRUCADO ELETRÔNICO</v>
          </cell>
          <cell r="C10171"/>
          <cell r="D10171"/>
          <cell r="E10171"/>
          <cell r="F10171"/>
        </row>
        <row r="10172">
          <cell r="A10172">
            <v>91031</v>
          </cell>
          <cell r="B10172" t="str">
            <v>CAMINHÃO TRUCADO (C/ TERCEIRO EIXO) ELETRÔNICO - POTÊNCIA 231CV - PBT = 22000KG - DIST. ENTRE EIXOS 5170 MM - INCLUI CARROCERIA FIXA ABERTA DE MADEIRA - CHP DIURNO. AF_06/2015</v>
          </cell>
          <cell r="C10172" t="str">
            <v>CHP</v>
          </cell>
          <cell r="D10172">
            <v>237.61</v>
          </cell>
          <cell r="E10172">
            <v>17.54</v>
          </cell>
          <cell r="F10172">
            <v>255.15</v>
          </cell>
        </row>
        <row r="10173">
          <cell r="A10173">
            <v>91032</v>
          </cell>
          <cell r="B10173" t="str">
            <v>CAMINHÃO TRUCADO (C/ TERCEIRO EIXO) ELETRÔNICO - POTÊNCIA 231CV - PBT = 22000KG - DIST. ENTRE EIXOS 5170 MM - INCLUI CARROCERIA FIXA ABERTA DE MADEIRA - CHI DIURNO. AF_06/2015</v>
          </cell>
          <cell r="C10173" t="str">
            <v>CHI</v>
          </cell>
          <cell r="D10173">
            <v>39.5</v>
          </cell>
          <cell r="E10173">
            <v>17.54</v>
          </cell>
          <cell r="F10173">
            <v>57.04</v>
          </cell>
        </row>
        <row r="10174">
          <cell r="A10174">
            <v>91026</v>
          </cell>
          <cell r="B10174" t="str">
            <v>CAMINHÃO TRUCADO (C/ TERCEIRO EIXO) ELETRÔNICO - POTÊNCIA 231CV - PBT = 22000KG - DIST. ENTRE EIXOS 5170 MM - INCLUI CARROCERIA FIXA ABERTA DE MADEIRA - DEPRECIAÇÃO. AF_06/2015</v>
          </cell>
          <cell r="C10174" t="str">
            <v>H</v>
          </cell>
          <cell r="D10174">
            <v>24.05</v>
          </cell>
          <cell r="E10174">
            <v>0</v>
          </cell>
          <cell r="F10174">
            <v>24.05</v>
          </cell>
        </row>
        <row r="10175">
          <cell r="A10175">
            <v>91027</v>
          </cell>
          <cell r="B10175" t="str">
            <v>CAMINHÃO TRUCADO (C/ TERCEIRO EIXO) ELETRÔNICO - POTÊNCIA 231CV - PBT = 22000KG - DIST. ENTRE EIXOS 5170 MM - INCLUI CARROCERIA FIXA ABERTA DE MADEIRA - JUROS. AF_06/2015</v>
          </cell>
          <cell r="C10175" t="str">
            <v>H</v>
          </cell>
          <cell r="D10175">
            <v>4.8899999999999997</v>
          </cell>
          <cell r="E10175">
            <v>0</v>
          </cell>
          <cell r="F10175">
            <v>4.8899999999999997</v>
          </cell>
        </row>
        <row r="10176">
          <cell r="A10176">
            <v>91028</v>
          </cell>
          <cell r="B10176" t="str">
            <v>CAMINHÃO TRUCADO (C/ TERCEIRO EIXO) ELETRÔNICO - POTÊNCIA 231CV - PBT = 22000KG - DIST. ENTRE EIXOS 5170 MM - INCLUI CARROCERIA FIXA ABERTA DE MADEIRA - IMPOSTOS E SEGUROS. AF_06/2015</v>
          </cell>
          <cell r="C10176" t="str">
            <v>H</v>
          </cell>
          <cell r="D10176">
            <v>3.87</v>
          </cell>
          <cell r="E10176">
            <v>0</v>
          </cell>
          <cell r="F10176">
            <v>3.87</v>
          </cell>
        </row>
        <row r="10177">
          <cell r="A10177">
            <v>91029</v>
          </cell>
          <cell r="B10177" t="str">
            <v>CAMINHÃO TRUCADO (C/ TERCEIRO EIXO) ELETRÔNICO - POTÊNCIA 231CV - PBT = 22000KG - DIST. ENTRE EIXOS 5170 MM - INCLUI CARROCERIA FIXA ABERTA DE MADEIRA - MANUTENÇÃO. AF_06/2015</v>
          </cell>
          <cell r="C10177" t="str">
            <v>H</v>
          </cell>
          <cell r="D10177">
            <v>43.88</v>
          </cell>
          <cell r="E10177">
            <v>0</v>
          </cell>
          <cell r="F10177">
            <v>43.88</v>
          </cell>
        </row>
        <row r="10178">
          <cell r="A10178">
            <v>91030</v>
          </cell>
          <cell r="B10178" t="str">
            <v>CAMINHÃO TRUCADO (C/ TERCEIRO EIXO) ELETRÔNICO - POTÊNCIA 231CV - PBT = 22000KG - DIST. ENTRE EIXOS 5170 MM - INCLUI CARROCERIA FIXA ABERTA DE MADEIRA - MATERIAIS NA OPERAÇÃO. AF_06/2015</v>
          </cell>
          <cell r="C10178" t="str">
            <v>H</v>
          </cell>
          <cell r="D10178">
            <v>154.22999999999999</v>
          </cell>
          <cell r="E10178">
            <v>0</v>
          </cell>
          <cell r="F10178">
            <v>154.22999999999999</v>
          </cell>
        </row>
        <row r="10179">
          <cell r="A10179"/>
          <cell r="B10179" t="str">
            <v>CAMINHÃO PARA EQUIPAMENTO DE LIMPEZA A SUCÇÃO</v>
          </cell>
          <cell r="C10179"/>
          <cell r="D10179"/>
          <cell r="E10179"/>
          <cell r="F10179"/>
        </row>
        <row r="10180">
          <cell r="A10180">
            <v>92101</v>
          </cell>
          <cell r="B10180" t="str">
            <v>CAMINHÃO PARA EQUIPAMENTO DE LIMPEZA A SUCÇÃO COM CAMINHÃO TRUCADO DE PESO BRUTO TOTAL 23000 KG, CARGA ÚTIL MÁXIMA 15935 KG, DISTÂNCIA ENTRE EIXOS 4,80 M, POTÊNCIA 230 CV, INCLUSIVE LIMPADORA A SUCÇÃO, TANQUE 12000 L - DEPRECIAÇÃO. AF_11/2015</v>
          </cell>
          <cell r="C10180" t="str">
            <v>H</v>
          </cell>
          <cell r="D10180">
            <v>40.22</v>
          </cell>
          <cell r="E10180">
            <v>0</v>
          </cell>
          <cell r="F10180">
            <v>40.22</v>
          </cell>
        </row>
        <row r="10181">
          <cell r="A10181">
            <v>92102</v>
          </cell>
          <cell r="B10181" t="str">
            <v>CAMINHÃO PARA EQUIPAMENTO DE LIMPEZA A SUCÇÃO COM CAMINHÃO TRUCADO DE PESO BRUTO TOTAL 23000 KG, CARGA ÚTIL MÁXIMA 15935 KG, DISTÂNCIA ENTRE EIXOS 4,80 M, POTÊNCIA 230 CV, INCLUSIVE LIMPADORA A SUCÇÃO, TANQUE 12000 L - JUROS. AF_11/2015</v>
          </cell>
          <cell r="C10181" t="str">
            <v>H</v>
          </cell>
          <cell r="D10181">
            <v>6.6</v>
          </cell>
          <cell r="E10181">
            <v>0</v>
          </cell>
          <cell r="F10181">
            <v>6.6</v>
          </cell>
        </row>
        <row r="10182">
          <cell r="A10182">
            <v>92103</v>
          </cell>
          <cell r="B10182" t="str">
            <v>CAMINHÃO PARA EQUIPAMENTO DE LIMPEZA A SUCÇÃO COM CAMINHÃO TRUCADO DE PESO BRUTO TOTAL 23000 KG, CARGA ÚTIL MÁXIMA 15935 KG, DISTÂNCIA ENTRE EIXOS 4,80 M, POTÊNCIA 230 CV, INCLUSIVE LIMPADORA A SUCÇÃO, TANQUE 12000 L - IMPOSTOS E SEGUROS. AF_11/2015</v>
          </cell>
          <cell r="C10182" t="str">
            <v>H</v>
          </cell>
          <cell r="D10182">
            <v>5.28</v>
          </cell>
          <cell r="E10182">
            <v>0</v>
          </cell>
          <cell r="F10182">
            <v>5.28</v>
          </cell>
        </row>
        <row r="10183">
          <cell r="A10183">
            <v>92104</v>
          </cell>
          <cell r="B10183" t="str">
            <v>CAMINHÃO PARA EQUIPAMENTO DE LIMPEZA A SUCÇÃO COM CAMINHÃO TRUCADO DE PESO BRUTO TOTAL 23000 KG, CARGA ÚTIL MÁXIMA 15935 KG, DISTÂNCIA ENTRE EIXOS 4,80 M, POTÊNCIA 230 CV, INCLUSIVE LIMPADORA A SUCÇÃO, TANQUE 12000 L - MANUTENÇÃO. AF_11/2015</v>
          </cell>
          <cell r="C10183" t="str">
            <v>H</v>
          </cell>
          <cell r="D10183">
            <v>64.84</v>
          </cell>
          <cell r="E10183">
            <v>0</v>
          </cell>
          <cell r="F10183">
            <v>64.84</v>
          </cell>
        </row>
        <row r="10184">
          <cell r="A10184">
            <v>92105</v>
          </cell>
          <cell r="B10184" t="str">
            <v>CAMINHÃO PARA EQUIPAMENTO DE LIMPEZA A SUCÇÃO COM CAMINHÃO TRUCADO DE PESO BRUTO TOTAL 23000 KG, CARGA ÚTIL MÁX. 15935 KG, DISTÂNCIA ENTRE EIXOS 4,80 M, POTÊNCIA 230 CV, INCLUSIVE LIMPADORA A SUCÇÃO, TANQUE 12000 L - MATERIAIS NA OPERAÇÃO. AF_11/2015</v>
          </cell>
          <cell r="C10184" t="str">
            <v>H</v>
          </cell>
          <cell r="D10184">
            <v>202.28</v>
          </cell>
          <cell r="E10184">
            <v>0</v>
          </cell>
          <cell r="F10184">
            <v>202.28</v>
          </cell>
        </row>
        <row r="10185">
          <cell r="A10185">
            <v>92106</v>
          </cell>
          <cell r="B10185" t="str">
            <v>CAMINHÃO PARA EQUIPAMENTO DE LIMPEZA A SUCÇÃO, COM CAMINHÃO TRUCADO DE PESO BRUTO TOTAL 23000 KG, CARGA ÚTIL MÁXIMA 15935 KG, DISTÂNCIA ENTRE EIXOS 4,80 M, POTÊNCIA 230 CV, INCLUSIVE LIMPADORA A SUCÇÃO, TANQUE 12000 L - CHP DIURNO. AF_11/2015</v>
          </cell>
          <cell r="C10185" t="str">
            <v>CHP</v>
          </cell>
          <cell r="D10185">
            <v>325.91000000000003</v>
          </cell>
          <cell r="E10185">
            <v>17.54</v>
          </cell>
          <cell r="F10185">
            <v>343.45</v>
          </cell>
        </row>
        <row r="10186">
          <cell r="A10186">
            <v>92107</v>
          </cell>
          <cell r="B10186" t="str">
            <v>CAMINHÃO PARA EQUIPAMENTO DE LIMPEZA A SUCÇÃO COM CAMINHÃO TRUCADO DE PESO BRUTO TOTAL 23000 KG, CARGA ÚTIL MÁXIMA 15935 KG, DISTÂNCIA ENTRE EIXOS 4,80 M, POTÊNCIA 230 CV, INCLUSIVE LIMPADORA A SUCÇÃO, TANQUE 12000 L - CHI DIURNO. AF_11/2015</v>
          </cell>
          <cell r="C10186" t="str">
            <v>CHI</v>
          </cell>
          <cell r="D10186">
            <v>58.79</v>
          </cell>
          <cell r="E10186">
            <v>17.54</v>
          </cell>
          <cell r="F10186">
            <v>76.33</v>
          </cell>
        </row>
        <row r="10187">
          <cell r="A10187"/>
          <cell r="B10187" t="str">
            <v>MINICARREGADEIRAS</v>
          </cell>
          <cell r="C10187"/>
          <cell r="D10187"/>
          <cell r="E10187"/>
          <cell r="F10187"/>
        </row>
        <row r="10188">
          <cell r="A10188">
            <v>96054</v>
          </cell>
          <cell r="B10188" t="str">
            <v>MINICARREGADEIRA SOBRE RODAS POTENCIA 47HP CAPACIDADE OPERACAO 646 KG, COM VASSOURA MECÂNICA ACOPLADA - DEPRECIAÇÃO. AF_03/2017</v>
          </cell>
          <cell r="C10188" t="str">
            <v>H</v>
          </cell>
          <cell r="D10188">
            <v>27.18</v>
          </cell>
          <cell r="E10188">
            <v>0</v>
          </cell>
          <cell r="F10188">
            <v>27.18</v>
          </cell>
        </row>
        <row r="10189">
          <cell r="A10189">
            <v>96060</v>
          </cell>
          <cell r="B10189" t="str">
            <v>MINICARREGADEIRA SOBRE RODAS POTENCIA 47HP CAPACIDADE OPERACAO 646 KG, COM VASSOURA MECÂNICA ACOPLADA - JUROS. AF_03/2017</v>
          </cell>
          <cell r="C10189" t="str">
            <v>H</v>
          </cell>
          <cell r="D10189">
            <v>2.74</v>
          </cell>
          <cell r="E10189">
            <v>0</v>
          </cell>
          <cell r="F10189">
            <v>2.74</v>
          </cell>
        </row>
        <row r="10190">
          <cell r="A10190">
            <v>96061</v>
          </cell>
          <cell r="B10190" t="str">
            <v>MINICARREGADEIRA SOBRE RODAS POTENCIA 47HP CAPACIDADE OPERACAO 646 KG, COM VASSOURA MECÂNICA ACOPLADA - MANUTENÇÃO. AF_03/2017</v>
          </cell>
          <cell r="C10190" t="str">
            <v>H</v>
          </cell>
          <cell r="D10190">
            <v>33.97</v>
          </cell>
          <cell r="E10190">
            <v>0</v>
          </cell>
          <cell r="F10190">
            <v>33.97</v>
          </cell>
        </row>
        <row r="10191">
          <cell r="A10191">
            <v>96062</v>
          </cell>
          <cell r="B10191" t="str">
            <v>MINICARREGADEIRA SOBRE RODAS POTENCIA 47HP CAPACIDADE OPERACAO 646 KG, COM VASSOURA MECÂNICA ACOPLADA - MATERIAIS NA OPERAÇÃO. AF_03/2017</v>
          </cell>
          <cell r="C10191" t="str">
            <v>H</v>
          </cell>
          <cell r="D10191">
            <v>41.89</v>
          </cell>
          <cell r="E10191">
            <v>0</v>
          </cell>
          <cell r="F10191">
            <v>41.89</v>
          </cell>
        </row>
        <row r="10192">
          <cell r="A10192">
            <v>96158</v>
          </cell>
          <cell r="B10192" t="str">
            <v>MINICARREGADEIRA SOBRE RODAS POTENCIA 47HP CAPACIDADE OPERACAO 646 KG, COM VASSOURA MECÂNICA ACOPLADA - CHP DIURNO. AF_03/2017</v>
          </cell>
          <cell r="C10192" t="str">
            <v>CHP</v>
          </cell>
          <cell r="D10192">
            <v>112.47</v>
          </cell>
          <cell r="E10192">
            <v>20.149999999999999</v>
          </cell>
          <cell r="F10192">
            <v>132.62</v>
          </cell>
        </row>
        <row r="10193">
          <cell r="A10193">
            <v>96156</v>
          </cell>
          <cell r="B10193" t="str">
            <v>MINICARREGADEIRA SOBRE RODAS POTENCIA 47HP CAPACIDADE OPERACAO 646 KG, COM VASSOURA MECÂNICA ACOPLADA - CHI DIURNO. AF_03/2017</v>
          </cell>
          <cell r="C10193" t="str">
            <v>CHI</v>
          </cell>
          <cell r="D10193">
            <v>36.61</v>
          </cell>
          <cell r="E10193">
            <v>20.149999999999999</v>
          </cell>
          <cell r="F10193">
            <v>56.76</v>
          </cell>
        </row>
        <row r="10194">
          <cell r="A10194">
            <v>90688</v>
          </cell>
          <cell r="B10194" t="str">
            <v>MINICARREGADEIRA SOBRE RODAS, POTÊNCIA LÍQUIDA DE 47 HP, CAPACIDADE NOMINAL DE OPERAÇÃO DE 646 KG - DEPRECIAÇÃO. AF_06/2015</v>
          </cell>
          <cell r="C10194" t="str">
            <v>H</v>
          </cell>
          <cell r="D10194">
            <v>20.399999999999999</v>
          </cell>
          <cell r="E10194">
            <v>0</v>
          </cell>
          <cell r="F10194">
            <v>20.399999999999999</v>
          </cell>
        </row>
        <row r="10195">
          <cell r="A10195">
            <v>90689</v>
          </cell>
          <cell r="B10195" t="str">
            <v>MINICARREGADEIRA SOBRE RODAS, POTÊNCIA LÍQUIDA DE 47 HP, CAPACIDADE NOMINAL DE OPERAÇÃO DE 646 KG - JUROS. AF_06/2015</v>
          </cell>
          <cell r="C10195" t="str">
            <v>H</v>
          </cell>
          <cell r="D10195">
            <v>2.06</v>
          </cell>
          <cell r="E10195">
            <v>0</v>
          </cell>
          <cell r="F10195">
            <v>2.06</v>
          </cell>
        </row>
        <row r="10196">
          <cell r="A10196">
            <v>90690</v>
          </cell>
          <cell r="B10196" t="str">
            <v>MINICARREGADEIRA SOBRE RODAS, POTÊNCIA LÍQUIDA DE 47 HP, CAPACIDADE NOMINAL DE OPERAÇÃO DE 646 KG - MANUTENÇÃO. AF_06/2015</v>
          </cell>
          <cell r="C10196" t="str">
            <v>H</v>
          </cell>
          <cell r="D10196">
            <v>25.5</v>
          </cell>
          <cell r="E10196">
            <v>0</v>
          </cell>
          <cell r="F10196">
            <v>25.5</v>
          </cell>
        </row>
        <row r="10197">
          <cell r="A10197">
            <v>90691</v>
          </cell>
          <cell r="B10197" t="str">
            <v>MINICARREGADEIRA SOBRE RODAS, POTÊNCIA LÍQUIDA DE 47 HP, CAPACIDADE NOMINAL DE OPERAÇÃO DE 646 KG - MATERIAIS NA OPERAÇÃO. AF_06/2015</v>
          </cell>
          <cell r="C10197" t="str">
            <v>H</v>
          </cell>
          <cell r="D10197">
            <v>41.89</v>
          </cell>
          <cell r="E10197">
            <v>0</v>
          </cell>
          <cell r="F10197">
            <v>41.89</v>
          </cell>
        </row>
        <row r="10198">
          <cell r="A10198">
            <v>90692</v>
          </cell>
          <cell r="B10198" t="str">
            <v>MINICARREGADEIRA SOBRE RODAS, POTÊNCIA LÍQUIDA DE 47 HP, CAPACIDADE NOMINAL DE OPERAÇÃO DE 646 KG - CHP DIURNO. AF_06/2015</v>
          </cell>
          <cell r="C10198" t="str">
            <v>CHP</v>
          </cell>
          <cell r="D10198">
            <v>96.54</v>
          </cell>
          <cell r="E10198">
            <v>20.149999999999999</v>
          </cell>
          <cell r="F10198">
            <v>116.69</v>
          </cell>
        </row>
        <row r="10199">
          <cell r="A10199">
            <v>90693</v>
          </cell>
          <cell r="B10199" t="str">
            <v>MINICARREGADEIRA SOBRE RODAS, POTÊNCIA LÍQUIDA DE 47 HP, CAPACIDADE NOMINAL DE OPERAÇÃO DE 646 KG - CHI DIURNO. AF_06/2015</v>
          </cell>
          <cell r="C10199" t="str">
            <v>CHI</v>
          </cell>
          <cell r="D10199">
            <v>29.15</v>
          </cell>
          <cell r="E10199">
            <v>20.149999999999999</v>
          </cell>
          <cell r="F10199">
            <v>49.3</v>
          </cell>
        </row>
        <row r="10200">
          <cell r="A10200"/>
          <cell r="B10200" t="str">
            <v>PÁS CARREGADEIRAS</v>
          </cell>
          <cell r="C10200"/>
          <cell r="D10200"/>
          <cell r="E10200"/>
          <cell r="F10200"/>
        </row>
        <row r="10201">
          <cell r="A10201">
            <v>89128</v>
          </cell>
          <cell r="B10201" t="str">
            <v>PÁ CARREGADEIRA SOBRE RODAS, POTÊNCIA LÍQUIDA 128 HP, CAPACIDADE DA CAÇAMBA 1,7 A 2,8 M3, PESO OPERACIONAL 11632 KG - DEPRECIAÇÃO. AF_06/2014</v>
          </cell>
          <cell r="C10201" t="str">
            <v>H</v>
          </cell>
          <cell r="D10201">
            <v>40.93</v>
          </cell>
          <cell r="E10201">
            <v>0</v>
          </cell>
          <cell r="F10201">
            <v>40.93</v>
          </cell>
        </row>
        <row r="10202">
          <cell r="A10202">
            <v>89129</v>
          </cell>
          <cell r="B10202" t="str">
            <v>PÁ CARREGADEIRA SOBRE RODAS, POTÊNCIA LÍQUIDA 128 HP, CAPACIDADE DA CAÇAMBA 1,7 A 2,8 M3, PESO OPERACIONAL 11632 KG - JUROS. AF_06/2014</v>
          </cell>
          <cell r="C10202" t="str">
            <v>H</v>
          </cell>
          <cell r="D10202">
            <v>5.55</v>
          </cell>
          <cell r="E10202">
            <v>0</v>
          </cell>
          <cell r="F10202">
            <v>5.55</v>
          </cell>
        </row>
        <row r="10203">
          <cell r="A10203">
            <v>89130</v>
          </cell>
          <cell r="B10203" t="str">
            <v>PÁ CARREGADEIRA SOBRE RODAS, POTÊNCIA 197 HP, CAPACIDADE DA CAÇAMBA 2,5 A 3,5 M3, PESO OPERACIONAL 18338 KG - DEPRECIAÇÃO. AF_06/2014</v>
          </cell>
          <cell r="C10203" t="str">
            <v>H</v>
          </cell>
          <cell r="D10203">
            <v>56.76</v>
          </cell>
          <cell r="E10203">
            <v>0</v>
          </cell>
          <cell r="F10203">
            <v>56.76</v>
          </cell>
        </row>
        <row r="10204">
          <cell r="A10204">
            <v>89131</v>
          </cell>
          <cell r="B10204" t="str">
            <v>PÁ CARREGADEIRA SOBRE RODAS, POTÊNCIA 197 HP, CAPACIDADE DA CAÇAMBA 2,5 A 3,5 M3, PESO OPERACIONAL 18338 KG - JUROS. AF_06/2014</v>
          </cell>
          <cell r="C10204" t="str">
            <v>H</v>
          </cell>
          <cell r="D10204">
            <v>7.7</v>
          </cell>
          <cell r="E10204">
            <v>0</v>
          </cell>
          <cell r="F10204">
            <v>7.7</v>
          </cell>
        </row>
        <row r="10205">
          <cell r="A10205">
            <v>5787</v>
          </cell>
          <cell r="B10205" t="str">
            <v>PÁ CARREGADEIRA SOBRE RODAS, POTÊNCIA 197 HP, CAPACIDADE DA CAÇAMBA 2,5 A 3,5 M3, PESO OPERACIONAL 18338 KG - MATERIAIS NA OPERAÇÃO. AF_06/2014</v>
          </cell>
          <cell r="C10205" t="str">
            <v>H</v>
          </cell>
          <cell r="D10205">
            <v>73.97</v>
          </cell>
          <cell r="E10205">
            <v>0</v>
          </cell>
          <cell r="F10205">
            <v>73.97</v>
          </cell>
        </row>
        <row r="10206">
          <cell r="A10206">
            <v>5940</v>
          </cell>
          <cell r="B10206" t="str">
            <v>PÁ CARREGADEIRA SOBRE RODAS, POTÊNCIA LÍQUIDA 128 HP, CAPACIDADE DA CAÇAMBA 1,7 A 2,8 M3, PESO OPERACIONAL 11632 KG - CHP DIURNO. AF_06/2014</v>
          </cell>
          <cell r="C10206" t="str">
            <v>CHP</v>
          </cell>
          <cell r="D10206">
            <v>174.31</v>
          </cell>
          <cell r="E10206">
            <v>20.149999999999999</v>
          </cell>
          <cell r="F10206">
            <v>194.46</v>
          </cell>
        </row>
        <row r="10207">
          <cell r="A10207">
            <v>5942</v>
          </cell>
          <cell r="B10207" t="str">
            <v>PÁ CARREGADEIRA SOBRE RODAS, POTÊNCIA LÍQUIDA 128 HP, CAPACIDADE DA CAÇAMBA 1,7 A 2,8 M3, PESO OPERACIONAL 11632 KG - CHI DIURNO. AF_06/2014</v>
          </cell>
          <cell r="C10207" t="str">
            <v>CHI</v>
          </cell>
          <cell r="D10207">
            <v>53.17</v>
          </cell>
          <cell r="E10207">
            <v>20.149999999999999</v>
          </cell>
          <cell r="F10207">
            <v>73.319999999999993</v>
          </cell>
        </row>
        <row r="10208">
          <cell r="A10208">
            <v>5944</v>
          </cell>
          <cell r="B10208" t="str">
            <v>PÁ CARREGADEIRA SOBRE RODAS, POTÊNCIA 197 HP, CAPACIDADE DA CAÇAMBA 2,5 A 3,5 M3, PESO OPERACIONAL 18338 KG - CHP DIURNO. AF_06/2014</v>
          </cell>
          <cell r="C10208" t="str">
            <v>CHP</v>
          </cell>
          <cell r="D10208">
            <v>216.07</v>
          </cell>
          <cell r="E10208">
            <v>20.149999999999999</v>
          </cell>
          <cell r="F10208">
            <v>236.22</v>
          </cell>
        </row>
        <row r="10209">
          <cell r="A10209">
            <v>5946</v>
          </cell>
          <cell r="B10209" t="str">
            <v>PÁ CARREGADEIRA SOBRE RODAS, POTÊNCIA 197 HP, CAPACIDADE DA CAÇAMBA 2,5 A 3,5 M3, PESO OPERACIONAL 18338 KG - CHI DIURNO. AF_06/2014</v>
          </cell>
          <cell r="C10209" t="str">
            <v>CHI</v>
          </cell>
          <cell r="D10209">
            <v>71.150000000000006</v>
          </cell>
          <cell r="E10209">
            <v>20.149999999999999</v>
          </cell>
          <cell r="F10209">
            <v>91.3</v>
          </cell>
        </row>
        <row r="10210">
          <cell r="A10210">
            <v>53857</v>
          </cell>
          <cell r="B10210" t="str">
            <v>PÁ CARREGADEIRA SOBRE RODAS, POTÊNCIA LÍQUIDA 128 HP, CAPACIDADE DA CAÇAMBA 1,7 A 2,8 M3, PESO OPERACIONAL 11632 KG - MANUTENÇÃO. AF_06/2014</v>
          </cell>
          <cell r="C10210" t="str">
            <v>H</v>
          </cell>
          <cell r="D10210">
            <v>73.09</v>
          </cell>
          <cell r="E10210">
            <v>0</v>
          </cell>
          <cell r="F10210">
            <v>73.09</v>
          </cell>
        </row>
        <row r="10211">
          <cell r="A10211">
            <v>53858</v>
          </cell>
          <cell r="B10211" t="str">
            <v>PÁ CARREGADEIRA SOBRE RODAS, POTÊNCIA LÍQUIDA 128 HP, CAPACIDADE DA CAÇAMBA 1,7 A 2,8 M3, PESO OPERACIONAL 11632 KG - MATERIAIS NA OPERAÇÃO. AF_06/2014</v>
          </cell>
          <cell r="C10211" t="str">
            <v>H</v>
          </cell>
          <cell r="D10211">
            <v>48.05</v>
          </cell>
          <cell r="E10211">
            <v>0</v>
          </cell>
          <cell r="F10211">
            <v>48.05</v>
          </cell>
        </row>
        <row r="10212">
          <cell r="A10212">
            <v>53861</v>
          </cell>
          <cell r="B10212" t="str">
            <v>PÁ CARREGADEIRA SOBRE RODAS, POTÊNCIA 197 HP, CAPACIDADE DA CAÇAMBA 2,5 A 3,5 M3, PESO OPERACIONAL 18338 KG - MANUTENÇÃO. AF_06/2014</v>
          </cell>
          <cell r="C10212" t="str">
            <v>H</v>
          </cell>
          <cell r="D10212">
            <v>70.95</v>
          </cell>
          <cell r="E10212">
            <v>0</v>
          </cell>
          <cell r="F10212">
            <v>70.95</v>
          </cell>
        </row>
        <row r="10213">
          <cell r="A10213"/>
          <cell r="B10213" t="str">
            <v>MINIESCAVADEIRA</v>
          </cell>
          <cell r="C10213"/>
          <cell r="D10213"/>
          <cell r="E10213"/>
          <cell r="F10213"/>
        </row>
        <row r="10214">
          <cell r="A10214">
            <v>96241</v>
          </cell>
          <cell r="B10214" t="str">
            <v>MINIESCAVADEIRA SOBRE ESTEIRAS, POTENCIA LIQUIDA DE *30* HP, PESO OPERACIONAL DE *3.500* KG - DEPRECIACAO. AF_04/2017</v>
          </cell>
          <cell r="C10214" t="str">
            <v>H</v>
          </cell>
          <cell r="D10214">
            <v>21.67</v>
          </cell>
          <cell r="E10214">
            <v>0</v>
          </cell>
          <cell r="F10214">
            <v>21.67</v>
          </cell>
        </row>
        <row r="10215">
          <cell r="A10215">
            <v>96242</v>
          </cell>
          <cell r="B10215" t="str">
            <v>MINIESCAVADEIRA SOBRE ESTEIRAS, POTENCIA LIQUIDA DE *30* HP, PESO OPERACIONAL DE *3.500* KG - JUROS. AF_04/2017</v>
          </cell>
          <cell r="C10215" t="str">
            <v>H</v>
          </cell>
          <cell r="D10215">
            <v>2.94</v>
          </cell>
          <cell r="E10215">
            <v>0</v>
          </cell>
          <cell r="F10215">
            <v>2.94</v>
          </cell>
        </row>
        <row r="10216">
          <cell r="A10216">
            <v>96243</v>
          </cell>
          <cell r="B10216" t="str">
            <v>MINIESCAVADEIRA SOBRE ESTEIRAS, POTENCIA LIQUIDA DE *30* HP, PESO OPERACIONAL DE *3.500* KG - MANUTENCAO. AF_04/2017</v>
          </cell>
          <cell r="C10216" t="str">
            <v>H</v>
          </cell>
          <cell r="D10216">
            <v>27.09</v>
          </cell>
          <cell r="E10216">
            <v>0</v>
          </cell>
          <cell r="F10216">
            <v>27.09</v>
          </cell>
        </row>
        <row r="10217">
          <cell r="A10217">
            <v>96244</v>
          </cell>
          <cell r="B10217" t="str">
            <v>MINIESCAVADEIRA SOBRE ESTEIRAS, POTENCIA LIQUIDA DE *30* HP, PESO OPERACIONAL DE *3.500* KG - MATERIAIS NA OPERACAO. AF_04/2017</v>
          </cell>
          <cell r="C10217" t="str">
            <v>H</v>
          </cell>
          <cell r="D10217">
            <v>18.3</v>
          </cell>
          <cell r="E10217">
            <v>0</v>
          </cell>
          <cell r="F10217">
            <v>18.3</v>
          </cell>
        </row>
        <row r="10218">
          <cell r="A10218">
            <v>96245</v>
          </cell>
          <cell r="B10218" t="str">
            <v>MINIESCAVADEIRA SOBRE ESTEIRAS, POTENCIA LIQUIDA DE *30* HP, PESO OPERACIONAL DE *3.500* KG - CHP DIURNO. AF_04/2017</v>
          </cell>
          <cell r="C10218" t="str">
            <v>CHP</v>
          </cell>
          <cell r="D10218">
            <v>76.69</v>
          </cell>
          <cell r="E10218">
            <v>21.48</v>
          </cell>
          <cell r="F10218">
            <v>98.17</v>
          </cell>
        </row>
        <row r="10219">
          <cell r="A10219">
            <v>96246</v>
          </cell>
          <cell r="B10219" t="str">
            <v>MINIESCAVADEIRA SOBRE ESTEIRAS, POTENCIA LIQUIDA DE *30* HP, PESO OPERACIONAL DE *3.500* KG - CHI DIURNO. AF_04/2017</v>
          </cell>
          <cell r="C10219" t="str">
            <v>CHI</v>
          </cell>
          <cell r="D10219">
            <v>31.3</v>
          </cell>
          <cell r="E10219">
            <v>21.48</v>
          </cell>
          <cell r="F10219">
            <v>52.78</v>
          </cell>
        </row>
        <row r="10220">
          <cell r="A10220"/>
          <cell r="B10220" t="str">
            <v>RETRO-ESCAVADERIA</v>
          </cell>
          <cell r="C10220"/>
          <cell r="D10220"/>
          <cell r="E10220"/>
          <cell r="F10220"/>
        </row>
        <row r="10221">
          <cell r="A10221">
            <v>5664</v>
          </cell>
          <cell r="B10221" t="str">
            <v>RETROESCAVADEIRA SOBRE RODAS COM CARREGADEIRA, TRAÇÃO 4X4, POTÊNCIA LÍQ. 88 HP, CAÇAMBA CARREG. CAP. MÍN. 1 M3, CAÇAMBA RETRO CAP. 0,26 M3, PESO OPERACIONAL MÍN. 6.674 KG, PROFUNDIDADE ESCAVAÇÃO MÁX. 4,37 M - MANUTENÇÃO. AF_06/2014</v>
          </cell>
          <cell r="C10221" t="str">
            <v>H</v>
          </cell>
          <cell r="D10221">
            <v>35.33</v>
          </cell>
          <cell r="E10221">
            <v>0</v>
          </cell>
          <cell r="F10221">
            <v>35.33</v>
          </cell>
        </row>
        <row r="10222">
          <cell r="A10222">
            <v>5667</v>
          </cell>
          <cell r="B10222" t="str">
            <v>RETROESCAVADEIRA SOBRE RODAS COM CARREGADEIRA, TRAÇÃO 4X2, POTÊNCIA LÍQ. 79 HP, CAÇAMBA CARREG. CAP. MÍN. 1 M3, CAÇAMBA RETRO CAP. 0,20 M3, PESO OPERACIONAL MÍN. 6.570 KG, PROFUNDIDADE ESCAVAÇÃO MÁX. 4,37 M - MANUTENÇÃO. AF_06/2014</v>
          </cell>
          <cell r="C10222" t="str">
            <v>H</v>
          </cell>
          <cell r="D10222">
            <v>31.42</v>
          </cell>
          <cell r="E10222">
            <v>0</v>
          </cell>
          <cell r="F10222">
            <v>31.42</v>
          </cell>
        </row>
        <row r="10223">
          <cell r="A10223">
            <v>5668</v>
          </cell>
          <cell r="B10223" t="str">
            <v>RETROESCAVADEIRA SOBRE RODAS COM CARREGADEIRA, TRAÇÃO 4X2, POTÊNCIA LÍQ. 79 HP, CAÇAMBA CARREG. CAP. MÍN. 1 M3, CAÇAMBA RETRO CAP. 0,20 M3, PESO OPERACIONAL MÍN. 6.570 KG, PROFUNDIDADE ESCAVAÇÃO MÁX. 4,37 M - MATERIAIS NA OPERAÇÃO. AF_06/2014</v>
          </cell>
          <cell r="C10223" t="str">
            <v>H</v>
          </cell>
          <cell r="D10223">
            <v>48.18</v>
          </cell>
          <cell r="E10223">
            <v>0</v>
          </cell>
          <cell r="F10223">
            <v>48.18</v>
          </cell>
        </row>
        <row r="10224">
          <cell r="A10224">
            <v>5678</v>
          </cell>
          <cell r="B10224" t="str">
            <v>RETROESCAVADEIRA SOBRE RODAS COM CARREGADEIRA, TRAÇÃO 4X4, POTÊNCIA LÍQ. 88 HP, CAÇAMBA CARREG. CAP. MÍN. 1 M3, CAÇAMBA RETRO CAP. 0,26 M3, PESO OPERACIONAL MÍN. 6.674 KG, PROFUNDIDADE ESCAVAÇÃO MÁX. 4,37 M - CHP DIURNO. AF_06/2014</v>
          </cell>
          <cell r="C10224" t="str">
            <v>CHP</v>
          </cell>
          <cell r="D10224">
            <v>127.76</v>
          </cell>
          <cell r="E10224">
            <v>21.48</v>
          </cell>
          <cell r="F10224">
            <v>149.24</v>
          </cell>
        </row>
        <row r="10225">
          <cell r="A10225">
            <v>5679</v>
          </cell>
          <cell r="B10225" t="str">
            <v>RETROESCAVADEIRA SOBRE RODAS COM CARREGADEIRA, TRAÇÃO 4X4, POTÊNCIA LÍQ. 88 HP, CAÇAMBA CARREG. CAP. MÍN. 1 M3, CAÇAMBA RETRO CAP. 0,26 M3, PESO OPERACIONAL MÍN. 6.674 KG, PROFUNDIDADE ESCAVAÇÃO MÁX. 4,37 M - CHI DIURNO. AF_06/2014</v>
          </cell>
          <cell r="C10225" t="str">
            <v>CHI</v>
          </cell>
          <cell r="D10225">
            <v>38.78</v>
          </cell>
          <cell r="E10225">
            <v>21.48</v>
          </cell>
          <cell r="F10225">
            <v>60.26</v>
          </cell>
        </row>
        <row r="10226">
          <cell r="A10226">
            <v>5680</v>
          </cell>
          <cell r="B10226" t="str">
            <v>RETROESCAVADEIRA SOBRE RODAS COM CARREGADEIRA, TRAÇÃO 4X2, POTÊNCIA LÍQ. 79 HP, CAÇAMBA CARREG. CAP. MÍN. 1 M3, CAÇAMBA RETRO CAP. 0,20 M3, PESO OPERACIONAL MÍN. 6.570 KG, PROFUNDIDADE ESCAVAÇÃO MÁX. 4,37 M - CHP DIURNO. AF_06/2014</v>
          </cell>
          <cell r="C10226" t="str">
            <v>CHP</v>
          </cell>
          <cell r="D10226">
            <v>114.84</v>
          </cell>
          <cell r="E10226">
            <v>21.48</v>
          </cell>
          <cell r="F10226">
            <v>136.32</v>
          </cell>
        </row>
        <row r="10227">
          <cell r="A10227">
            <v>5681</v>
          </cell>
          <cell r="B10227" t="str">
            <v>RETROESCAVADEIRA SOBRE RODAS COM CARREGADEIRA, TRAÇÃO 4X2, POTÊNCIA LÍQ. 79 HP, CAÇAMBA CARREG. CAP. MÍN. 1 M3, CAÇAMBA RETRO CAP. 0,20 M3, PESO OPERACIONAL MÍN. 6.570 KG, PROFUNDIDADE ESCAVAÇÃO MÁX. 4,37 M - CHI DIURNO. AF_06/2014</v>
          </cell>
          <cell r="C10227" t="str">
            <v>CHI</v>
          </cell>
          <cell r="D10227">
            <v>35.24</v>
          </cell>
          <cell r="E10227">
            <v>21.48</v>
          </cell>
          <cell r="F10227">
            <v>56.72</v>
          </cell>
        </row>
        <row r="10228">
          <cell r="A10228">
            <v>5735</v>
          </cell>
          <cell r="B10228" t="str">
            <v>RETROESCAVADEIRA SOBRE RODAS COM CARREGADEIRA, TRAÇÃO 4X4, POTÊNCIA LÍQ. 72 HP, CAÇAMBA CARREG. CAP. MÍN. 0,79 M3, CAÇAMBA RETRO CAP. 0,18 M3, PESO OPERACIONAL MÍN. 7.140 KG, PROFUNDIDADE ESCAVAÇÃO MÁX. 4,50 M - MANUTENÇÃO. AF_06/2014</v>
          </cell>
          <cell r="C10228" t="str">
            <v>H</v>
          </cell>
          <cell r="D10228">
            <v>34.090000000000003</v>
          </cell>
          <cell r="E10228">
            <v>0</v>
          </cell>
          <cell r="F10228">
            <v>34.090000000000003</v>
          </cell>
        </row>
        <row r="10229">
          <cell r="A10229">
            <v>5736</v>
          </cell>
          <cell r="B10229" t="str">
            <v>RETROESCAVADEIRA SOBRE RODAS COM CARREGADEIRA, TRAÇÃO 4X4, POTÊNCIA LÍQ. 72 HP, CAÇAMBA CARREG. CAP. MÍN. 0,79 M3, CAÇAMBA RETRO CAP. 0,18 M3, PESO OPERACIONAL MÍN. 7.140 KG, PROFUNDIDADE ESCAVAÇÃO MÁX. 4,50 M - MATERIAIS NA OPERAÇÃO. AF_06/2014</v>
          </cell>
          <cell r="C10229" t="str">
            <v>H</v>
          </cell>
          <cell r="D10229">
            <v>43.9</v>
          </cell>
          <cell r="E10229">
            <v>0</v>
          </cell>
          <cell r="F10229">
            <v>43.9</v>
          </cell>
        </row>
        <row r="10230">
          <cell r="A10230">
            <v>5875</v>
          </cell>
          <cell r="B10230" t="str">
            <v>RETROESCAVADEIRA SOBRE RODAS COM CARREGADEIRA, TRAÇÃO 4X4, POTÊNCIA LÍQ. 72 HP, CAÇAMBA CARREG. CAP. MÍN. 0,79 M3, CAÇAMBA RETRO CAP. 0,18 M3, PESO OPERACIONAL MÍN. 7.140 KG, PROFUNDIDADE ESCAVAÇÃO MÁX. 4,50 M - CHP DIURNO. AF_06/2014</v>
          </cell>
          <cell r="C10230" t="str">
            <v>CHP</v>
          </cell>
          <cell r="D10230">
            <v>115.65</v>
          </cell>
          <cell r="E10230">
            <v>21.48</v>
          </cell>
          <cell r="F10230">
            <v>137.13</v>
          </cell>
        </row>
        <row r="10231">
          <cell r="A10231">
            <v>5877</v>
          </cell>
          <cell r="B10231" t="str">
            <v>RETROESCAVADEIRA SOBRE RODAS COM CARREGADEIRA, TRAÇÃO 4X4, POTÊNCIA LÍQ. 72 HP, CAÇAMBA CARREG. CAP. MÍN. 0,79 M3, CAÇAMBA RETRO CAP. 0,18 M3, PESO OPERACIONAL MÍN. 7.140 KG, PROFUNDIDADE ESCAVAÇÃO MÁX. 4,50 M - CHI DIURNO. AF_06/2014</v>
          </cell>
          <cell r="C10231" t="str">
            <v>CHI</v>
          </cell>
          <cell r="D10231">
            <v>37.659999999999997</v>
          </cell>
          <cell r="E10231">
            <v>21.48</v>
          </cell>
          <cell r="F10231">
            <v>59.14</v>
          </cell>
        </row>
        <row r="10232">
          <cell r="A10232">
            <v>53786</v>
          </cell>
          <cell r="B10232" t="str">
            <v>RETROESCAVADEIRA SOBRE RODAS COM CARREGADEIRA, TRAÇÃO 4X4, POTÊNCIA LÍQ. 88 HP, CAÇAMBA CARREG. CAP. MÍN. 1 M3, CAÇAMBA RETRO CAP. 0,26 M3, PESO OPERACIONAL MÍN. 6.674 KG, PROFUNDIDADE ESCAVAÇÃO MÁX. 4,37 M - MATERIAIS NA OPERAÇÃO. AF_06/2014</v>
          </cell>
          <cell r="C10232" t="str">
            <v>H</v>
          </cell>
          <cell r="D10232">
            <v>53.65</v>
          </cell>
          <cell r="E10232">
            <v>0</v>
          </cell>
          <cell r="F10232">
            <v>53.65</v>
          </cell>
        </row>
        <row r="10233">
          <cell r="A10233">
            <v>88857</v>
          </cell>
          <cell r="B10233" t="str">
            <v>RETROESCAVADEIRA SOBRE RODAS COM CARREGADEIRA, TRAÇÃO 4X4, POTÊNCIA LÍQ. 88 HP, CAÇAMBA CARREG. CAP. MÍN. 1 M3, CAÇAMBA RETRO CAP. 0,26 M3, PESO OPERACIONAL MÍN. 6.674 KG, PROFUNDIDADE ESCAVAÇÃO MÁX. 4,37 M - DEPRECIAÇÃO. AF_06/2014</v>
          </cell>
          <cell r="C10233" t="str">
            <v>H</v>
          </cell>
          <cell r="D10233">
            <v>28.26</v>
          </cell>
          <cell r="E10233">
            <v>0</v>
          </cell>
          <cell r="F10233">
            <v>28.26</v>
          </cell>
        </row>
        <row r="10234">
          <cell r="A10234">
            <v>88858</v>
          </cell>
          <cell r="B10234" t="str">
            <v>RETROESCAVADEIRA SOBRE RODAS COM CARREGADEIRA, TRAÇÃO 4X4, POTÊNCIA LÍQ. 88 HP, CAÇAMBA CARREG. CAP. MÍN. 1 M3, CAÇAMBA RETRO CAP. 0,26 M3, PESO OPERACIONAL MÍN. 6.674 KG, PROFUNDIDADE ESCAVAÇÃO MÁX. 4,37 M - JUROS. AF_06/2014</v>
          </cell>
          <cell r="C10234" t="str">
            <v>H</v>
          </cell>
          <cell r="D10234">
            <v>3.83</v>
          </cell>
          <cell r="E10234">
            <v>0</v>
          </cell>
          <cell r="F10234">
            <v>3.83</v>
          </cell>
        </row>
        <row r="10235">
          <cell r="A10235">
            <v>88859</v>
          </cell>
          <cell r="B10235" t="str">
            <v>RETROESCAVADEIRA SOBRE RODAS COM CARREGADEIRA, TRAÇÃO 4X2, POTÊNCIA LÍQ. 79 HP, CAÇAMBA CARREG. CAP. MÍN. 1 M3, CAÇAMBA RETRO CAP. 0,20 M3, PESO OPERACIONAL MÍN. 6.570 KG, PROFUNDIDADE ESCAVAÇÃO MÁX. 4,37 M - DEPRECIAÇÃO. AF_06/2014</v>
          </cell>
          <cell r="C10235" t="str">
            <v>H</v>
          </cell>
          <cell r="D10235">
            <v>25.14</v>
          </cell>
          <cell r="E10235">
            <v>0</v>
          </cell>
          <cell r="F10235">
            <v>25.14</v>
          </cell>
        </row>
        <row r="10236">
          <cell r="A10236">
            <v>88860</v>
          </cell>
          <cell r="B10236" t="str">
            <v>RETROESCAVADEIRA SOBRE RODAS COM CARREGADEIRA, TRAÇÃO 4X2, POTÊNCIA LÍQ. 79 HP, CAÇAMBA CARREG. CAP. MÍN. 1 M3, CAÇAMBA RETRO CAP. 0,20 M3, PESO OPERACIONAL MÍN. 6.570 KG, PROFUNDIDADE ESCAVAÇÃO MÁX. 4,37 M - JUROS. AF_06/2014</v>
          </cell>
          <cell r="C10236" t="str">
            <v>H</v>
          </cell>
          <cell r="D10236">
            <v>3.41</v>
          </cell>
          <cell r="E10236">
            <v>0</v>
          </cell>
          <cell r="F10236">
            <v>3.41</v>
          </cell>
        </row>
        <row r="10237">
          <cell r="A10237">
            <v>89011</v>
          </cell>
          <cell r="B10237" t="str">
            <v>RETROESCAVADEIRA SOBRE RODAS COM CARREGADEIRA, TRAÇÃO 4X4, POTÊNCIA LÍQ. 72 HP, CAÇAMBA CARREG. CAP. MÍN. 0,79 M3, CAÇAMBA RETRO CAP. 0,18 M3, PESO OPERACIONAL MÍN. 7.140 KG, PROFUNDIDADE ESCAVAÇÃO MÁX. 4,50 M - DEPRECIAÇÃO. AF_06/2014</v>
          </cell>
          <cell r="C10237" t="str">
            <v>H</v>
          </cell>
          <cell r="D10237">
            <v>27.27</v>
          </cell>
          <cell r="E10237">
            <v>0</v>
          </cell>
          <cell r="F10237">
            <v>27.27</v>
          </cell>
        </row>
        <row r="10238">
          <cell r="A10238">
            <v>89012</v>
          </cell>
          <cell r="B10238" t="str">
            <v>RETROESCAVADEIRA SOBRE RODAS COM CARREGADEIRA, TRAÇÃO 4X4, POTÊNCIA LÍQ. 72 HP, CAÇAMBA CARREG. CAP. MÍN. 0,79 M3, CAÇAMBA RETRO CAP. 0,18 M3, PESO OPERACIONAL MÍN. 7.140 KG, PROFUNDIDADE ESCAVAÇÃO MÁX. 4,50 M - JUROS. AF_06/2014</v>
          </cell>
          <cell r="C10238" t="str">
            <v>H</v>
          </cell>
          <cell r="D10238">
            <v>3.7</v>
          </cell>
          <cell r="E10238">
            <v>0</v>
          </cell>
          <cell r="F10238">
            <v>3.7</v>
          </cell>
        </row>
        <row r="10239">
          <cell r="A10239">
            <v>102957</v>
          </cell>
          <cell r="B10239" t="str">
            <v>RETROESCAVADEIRA SOBRE RODAS COM CARREGADEIRA , PESO OPERACIONAL MÍN. 6,674, POTÊNCIA LÍQ 88 HP, COM MARTELO ROMPEDOR HIDRÁULICO ENTRE  275 A 362 KG - MATERIAIS NA OPERAÇÃO. AF_02/2021</v>
          </cell>
          <cell r="C10239" t="str">
            <v>H</v>
          </cell>
          <cell r="D10239">
            <v>53.65</v>
          </cell>
          <cell r="E10239">
            <v>0</v>
          </cell>
          <cell r="F10239">
            <v>53.65</v>
          </cell>
        </row>
        <row r="10240">
          <cell r="A10240"/>
          <cell r="B10240" t="str">
            <v>ESCAVADEIRA HIDRÁULICA</v>
          </cell>
          <cell r="C10240"/>
          <cell r="D10240"/>
          <cell r="E10240"/>
          <cell r="F10240"/>
        </row>
        <row r="10241">
          <cell r="A10241">
            <v>84013</v>
          </cell>
          <cell r="B10241" t="str">
            <v>ESCAVADEIRA HIDRÁULICA SOBRE ESTEIRAS, CAÇAMBA 0,80 M3, PESO OPERACIONAL 17,8 T, POTÊNCIA LÍQUIDA 110 HP - CHI DIURNO. AF_10/2014</v>
          </cell>
          <cell r="C10241" t="str">
            <v>CHI</v>
          </cell>
          <cell r="D10241">
            <v>63.45</v>
          </cell>
          <cell r="E10241">
            <v>21.48</v>
          </cell>
          <cell r="F10241">
            <v>84.93</v>
          </cell>
        </row>
        <row r="10242">
          <cell r="A10242">
            <v>5627</v>
          </cell>
          <cell r="B10242" t="str">
            <v>ESCAVADEIRA HIDRÁULICA SOBRE ESTEIRAS, CAÇAMBA 0,80 M3, PESO OPERACIONAL 17 T, POTENCIA BRUTA 111 HP - DEPRECIAÇÃO. AF_06/2014</v>
          </cell>
          <cell r="C10242" t="str">
            <v>H</v>
          </cell>
          <cell r="D10242">
            <v>52.38</v>
          </cell>
          <cell r="E10242">
            <v>0</v>
          </cell>
          <cell r="F10242">
            <v>52.38</v>
          </cell>
        </row>
        <row r="10243">
          <cell r="A10243">
            <v>5628</v>
          </cell>
          <cell r="B10243" t="str">
            <v>ESCAVADEIRA HIDRÁULICA SOBRE ESTEIRAS, CAÇAMBA 0,80 M3, PESO OPERACIONAL 17 T, POTENCIA BRUTA 111 HP - JUROS. AF_06/2014</v>
          </cell>
          <cell r="C10243" t="str">
            <v>H</v>
          </cell>
          <cell r="D10243">
            <v>7.1</v>
          </cell>
          <cell r="E10243">
            <v>0</v>
          </cell>
          <cell r="F10243">
            <v>7.1</v>
          </cell>
        </row>
        <row r="10244">
          <cell r="A10244">
            <v>5629</v>
          </cell>
          <cell r="B10244" t="str">
            <v>ESCAVADEIRA HIDRÁULICA SOBRE ESTEIRAS, CAÇAMBA 0,80 M3, PESO OPERACIONAL 17 T, POTENCIA BRUTA 111 HP - MANUTENÇÃO. AF_06/2014</v>
          </cell>
          <cell r="C10244" t="str">
            <v>H</v>
          </cell>
          <cell r="D10244">
            <v>65.48</v>
          </cell>
          <cell r="E10244">
            <v>0</v>
          </cell>
          <cell r="F10244">
            <v>65.48</v>
          </cell>
        </row>
        <row r="10245">
          <cell r="A10245">
            <v>5630</v>
          </cell>
          <cell r="B10245" t="str">
            <v>ESCAVADEIRA HIDRÁULICA SOBRE ESTEIRAS, CAÇAMBA 0,80 M3, PESO OPERACIONAL 17 T, POTENCIA BRUTA 111 HP - MATERIAIS NA OPERAÇÃO. AF_06/2014</v>
          </cell>
          <cell r="C10245" t="str">
            <v>H</v>
          </cell>
          <cell r="D10245">
            <v>67.739999999999995</v>
          </cell>
          <cell r="E10245">
            <v>0</v>
          </cell>
          <cell r="F10245">
            <v>67.739999999999995</v>
          </cell>
        </row>
        <row r="10246">
          <cell r="A10246">
            <v>5631</v>
          </cell>
          <cell r="B10246" t="str">
            <v>ESCAVADEIRA HIDRÁULICA SOBRE ESTEIRAS, CAÇAMBA 0,80 M3, PESO OPERACIONAL 17 T, POTENCIA BRUTA 111 HP - CHP DIURNO. AF_06/2014</v>
          </cell>
          <cell r="C10246" t="str">
            <v>CHP</v>
          </cell>
          <cell r="D10246">
            <v>199.39</v>
          </cell>
          <cell r="E10246">
            <v>21.48</v>
          </cell>
          <cell r="F10246">
            <v>220.87</v>
          </cell>
        </row>
        <row r="10247">
          <cell r="A10247">
            <v>5632</v>
          </cell>
          <cell r="B10247" t="str">
            <v>ESCAVADEIRA HIDRÁULICA SOBRE ESTEIRAS, CAÇAMBA 0,80 M3, PESO OPERACIONAL 17 T, POTENCIA BRUTA 111 HP - CHI DIURNO. AF_06/2014</v>
          </cell>
          <cell r="C10247" t="str">
            <v>CHI</v>
          </cell>
          <cell r="D10247">
            <v>66.17</v>
          </cell>
          <cell r="E10247">
            <v>21.48</v>
          </cell>
          <cell r="F10247">
            <v>87.65</v>
          </cell>
        </row>
        <row r="10248">
          <cell r="A10248">
            <v>88907</v>
          </cell>
          <cell r="B10248" t="str">
            <v>ESCAVADEIRA HIDRÁULICA SOBRE ESTEIRAS, CAÇAMBA 1,20 M3, PESO OPERACIONAL 21 T, POTÊNCIA BRUTA 155 HP - CHP DIURNO. AF_06/2014</v>
          </cell>
          <cell r="C10248" t="str">
            <v>CHP</v>
          </cell>
          <cell r="D10248">
            <v>240.25</v>
          </cell>
          <cell r="E10248">
            <v>21.48</v>
          </cell>
          <cell r="F10248">
            <v>261.73</v>
          </cell>
        </row>
        <row r="10249">
          <cell r="A10249">
            <v>90991</v>
          </cell>
          <cell r="B10249" t="str">
            <v>ESCAVADEIRA HIDRÁULICA SOBRE ESTEIRAS, CAÇAMBA 0,80 M3, PESO OPERACIONAL 17,8 T, POTÊNCIA LÍQUIDA 110 HP - CHP DIURNO. AF_10/2014</v>
          </cell>
          <cell r="C10249" t="str">
            <v>CHP</v>
          </cell>
          <cell r="D10249">
            <v>193.04</v>
          </cell>
          <cell r="E10249">
            <v>21.48</v>
          </cell>
          <cell r="F10249">
            <v>214.52</v>
          </cell>
        </row>
        <row r="10250">
          <cell r="A10250">
            <v>88908</v>
          </cell>
          <cell r="B10250" t="str">
            <v>ESCAVADEIRA HIDRÁULICA SOBRE ESTEIRAS, CAÇAMBA 1,20 M3, PESO OPERACIONAL 21 T, POTÊNCIA BRUTA 155 HP - CHI DIURNO. AF_06/2014</v>
          </cell>
          <cell r="C10250" t="str">
            <v>CHI</v>
          </cell>
          <cell r="D10250">
            <v>72.87</v>
          </cell>
          <cell r="E10250">
            <v>21.48</v>
          </cell>
          <cell r="F10250">
            <v>94.35</v>
          </cell>
        </row>
        <row r="10251">
          <cell r="A10251">
            <v>88832</v>
          </cell>
          <cell r="B10251" t="str">
            <v>ESCAVADEIRA HIDRÁULICA SOBRE ESTEIRAS, CAÇAMBA 0,80 M3, PESO OPERACIONAL 17,8 T, POTÊNCIA LÍQUIDA 110 HP - DEPRECIAÇÃO. AF_10/2014</v>
          </cell>
          <cell r="C10251" t="str">
            <v>H</v>
          </cell>
          <cell r="D10251">
            <v>49.98</v>
          </cell>
          <cell r="E10251">
            <v>0</v>
          </cell>
          <cell r="F10251">
            <v>49.98</v>
          </cell>
        </row>
        <row r="10252">
          <cell r="A10252">
            <v>88834</v>
          </cell>
          <cell r="B10252" t="str">
            <v>ESCAVADEIRA HIDRÁULICA SOBRE ESTEIRAS, CAÇAMBA 0,80 M3, PESO OPERACIONAL 17,8 T, POTÊNCIA LÍQUIDA 110 HP - JUROS. AF_10/2014</v>
          </cell>
          <cell r="C10252" t="str">
            <v>H</v>
          </cell>
          <cell r="D10252">
            <v>6.78</v>
          </cell>
          <cell r="E10252">
            <v>0</v>
          </cell>
          <cell r="F10252">
            <v>6.78</v>
          </cell>
        </row>
        <row r="10253">
          <cell r="A10253">
            <v>88835</v>
          </cell>
          <cell r="B10253" t="str">
            <v>ESCAVADEIRA HIDRÁULICA SOBRE ESTEIRAS, CAÇAMBA 0,80 M3, PESO OPERACIONAL 17,8 T, POTÊNCIA LÍQUIDA 110 HP - MANUTENÇÃO. AF_10/2014</v>
          </cell>
          <cell r="C10253" t="str">
            <v>H</v>
          </cell>
          <cell r="D10253">
            <v>62.48</v>
          </cell>
          <cell r="E10253">
            <v>0</v>
          </cell>
          <cell r="F10253">
            <v>62.48</v>
          </cell>
        </row>
        <row r="10254">
          <cell r="A10254">
            <v>88836</v>
          </cell>
          <cell r="B10254" t="str">
            <v>ESCAVADEIRA HIDRÁULICA SOBRE ESTEIRAS, CAÇAMBA 0,80 M3, PESO OPERACIONAL 17,8 T, POTÊNCIA LÍQUIDA 110 HP - MATERIAIS NA OPERAÇÃO. AF_10/2014</v>
          </cell>
          <cell r="C10254" t="str">
            <v>H</v>
          </cell>
          <cell r="D10254">
            <v>67.11</v>
          </cell>
          <cell r="E10254">
            <v>0</v>
          </cell>
          <cell r="F10254">
            <v>67.11</v>
          </cell>
        </row>
        <row r="10255">
          <cell r="A10255">
            <v>88900</v>
          </cell>
          <cell r="B10255" t="str">
            <v>ESCAVADEIRA HIDRÁULICA SOBRE ESTEIRAS, CAÇAMBA 1,20 M3, PESO OPERACIONAL 21 T, POTÊNCIA BRUTA 155 HP - DEPRECIAÇÃO. AF_06/2014</v>
          </cell>
          <cell r="C10255" t="str">
            <v>H</v>
          </cell>
          <cell r="D10255">
            <v>58.28</v>
          </cell>
          <cell r="E10255">
            <v>0</v>
          </cell>
          <cell r="F10255">
            <v>58.28</v>
          </cell>
        </row>
        <row r="10256">
          <cell r="A10256">
            <v>88902</v>
          </cell>
          <cell r="B10256" t="str">
            <v>ESCAVADEIRA HIDRÁULICA SOBRE ESTEIRAS, CAÇAMBA 1,20 M3, PESO OPERACIONAL 21 T, POTÊNCIA BRUTA 155 HP - JUROS. AF_06/2014</v>
          </cell>
          <cell r="C10256" t="str">
            <v>H</v>
          </cell>
          <cell r="D10256">
            <v>7.9</v>
          </cell>
          <cell r="E10256">
            <v>0</v>
          </cell>
          <cell r="F10256">
            <v>7.9</v>
          </cell>
        </row>
        <row r="10257">
          <cell r="A10257">
            <v>88903</v>
          </cell>
          <cell r="B10257" t="str">
            <v>ESCAVADEIRA HIDRÁULICA SOBRE ESTEIRAS, CAÇAMBA 1,20 M3, PESO OPERACIONAL 21 T, POTÊNCIA BRUTA 155 HP - MANUTENÇÃO. AF_06/2014</v>
          </cell>
          <cell r="C10257" t="str">
            <v>H</v>
          </cell>
          <cell r="D10257">
            <v>72.849999999999994</v>
          </cell>
          <cell r="E10257">
            <v>0</v>
          </cell>
          <cell r="F10257">
            <v>72.849999999999994</v>
          </cell>
        </row>
        <row r="10258">
          <cell r="A10258">
            <v>88904</v>
          </cell>
          <cell r="B10258" t="str">
            <v>ESCAVADEIRA HIDRÁULICA SOBRE ESTEIRAS, CAÇAMBA 1,20 M3, PESO OPERACIONAL 21 T, POTÊNCIA BRUTA 155 HP - MATERIAIS NA OPERAÇÃO. AF_06/2014</v>
          </cell>
          <cell r="C10258" t="str">
            <v>H</v>
          </cell>
          <cell r="D10258">
            <v>94.53</v>
          </cell>
          <cell r="E10258">
            <v>0</v>
          </cell>
          <cell r="F10258">
            <v>94.53</v>
          </cell>
        </row>
        <row r="10259">
          <cell r="A10259">
            <v>95715</v>
          </cell>
          <cell r="B10259" t="str">
            <v>ESCAVADEIRA HIDRAULICA SOBRE ESTEIRA, COM GARRA GIRATORIA DE MANDIBULAS, PESO OPERACIONAL ENTRE 22,00 E 25,50 TON, POTENCIA LIQUIDA ENTRE 150 E 160 HP - CHI DIURNO. AF_11/2016</v>
          </cell>
          <cell r="C10259" t="str">
            <v>CHI</v>
          </cell>
          <cell r="D10259">
            <v>76.44</v>
          </cell>
          <cell r="E10259">
            <v>21.48</v>
          </cell>
          <cell r="F10259">
            <v>97.92</v>
          </cell>
        </row>
        <row r="10260">
          <cell r="A10260">
            <v>95721</v>
          </cell>
          <cell r="B10260" t="str">
            <v>ESCAVADEIRA HIDRAULICA SOBRE ESTEIRA, EQUIPADA COM CLAMSHELL, COM CAPACIDADE DA CAÇAMBA ENTRE 1,20 E 1,50 M3, PESO OPERACIONAL ENTRE 20,00 E 22,00 TON, POTENCIA LIQUIDA ENTRE 150 E 160 HP - CHI DIURNO. AF_11/2016</v>
          </cell>
          <cell r="C10260" t="str">
            <v>CHI</v>
          </cell>
          <cell r="D10260">
            <v>73.84</v>
          </cell>
          <cell r="E10260">
            <v>21.48</v>
          </cell>
          <cell r="F10260">
            <v>95.32</v>
          </cell>
        </row>
        <row r="10261">
          <cell r="A10261">
            <v>95714</v>
          </cell>
          <cell r="B10261" t="str">
            <v>ESCAVADEIRA HIDRAULICA SOBRE ESTEIRA, COM GARRA GIRATORIA DE MANDIBULAS, PESO OPERACIONAL ENTRE 22,00 E 25,50 TON, POTENCIA LIQUIDA ENTRE 150 E 160 HP - CHP DIURNO. AF_11/2016</v>
          </cell>
          <cell r="C10261" t="str">
            <v>CHP</v>
          </cell>
          <cell r="D10261">
            <v>247.75</v>
          </cell>
          <cell r="E10261">
            <v>21.48</v>
          </cell>
          <cell r="F10261">
            <v>269.23</v>
          </cell>
        </row>
        <row r="10262">
          <cell r="A10262">
            <v>95720</v>
          </cell>
          <cell r="B10262" t="str">
            <v>ESCAVADEIRA HIDRAULICA SOBRE ESTEIRA, EQUIPADA COM CLAMSHELL, COM CAPACIDADE DA CAÇAMBA ENTRE 1,20 E 1,50 M3, PESO OPERACIONAL ENTRE 20,00 E 22,00 TON, POTENCIA LIQUIDA ENTRE 150 E 160 HP - CHP DIURNO. AF_11/2016</v>
          </cell>
          <cell r="C10262" t="str">
            <v>CHP</v>
          </cell>
          <cell r="D10262">
            <v>242.28</v>
          </cell>
          <cell r="E10262">
            <v>21.48</v>
          </cell>
          <cell r="F10262">
            <v>263.76</v>
          </cell>
        </row>
        <row r="10263">
          <cell r="A10263">
            <v>95710</v>
          </cell>
          <cell r="B10263" t="str">
            <v>ESCAVADEIRA HIDRAULICA SOBRE ESTEIRA, COM GARRA GIRATORIA DE MANDIBULAS, PESO OPERACIONAL ENTRE 22,00 E 25,50 TON, POTENCIA LIQUIDA ENTRE 150 E 160 HP - DEPRECIAÇÃO. AF_11/2016</v>
          </cell>
          <cell r="C10263" t="str">
            <v>H</v>
          </cell>
          <cell r="D10263">
            <v>61.42</v>
          </cell>
          <cell r="E10263">
            <v>0</v>
          </cell>
          <cell r="F10263">
            <v>61.42</v>
          </cell>
        </row>
        <row r="10264">
          <cell r="A10264">
            <v>95711</v>
          </cell>
          <cell r="B10264" t="str">
            <v>ESCAVADEIRA HIDRAULICA SOBRE ESTEIRA, COM GARRA GIRATORIA DE MANDIBULAS, PESO OPERACIONAL ENTRE 22,00 E 25,50 TON, POTENCIA LIQUIDA ENTRE 150 E 160 HP - JUROS. AF_11/2016</v>
          </cell>
          <cell r="C10264" t="str">
            <v>H</v>
          </cell>
          <cell r="D10264">
            <v>8.33</v>
          </cell>
          <cell r="E10264">
            <v>0</v>
          </cell>
          <cell r="F10264">
            <v>8.33</v>
          </cell>
        </row>
        <row r="10265">
          <cell r="A10265">
            <v>95712</v>
          </cell>
          <cell r="B10265" t="str">
            <v>ESCAVADEIRA HIDRAULICA SOBRE ESTEIRA, COM GARRA GIRATORIA DE MANDIBULAS, PESO OPERACIONAL ENTRE 22,00 E 25,50 TON, POTENCIA LIQUIDA ENTRE 150 E 160 HP - MANUTENÇÃO. AF_11/2016</v>
          </cell>
          <cell r="C10265" t="str">
            <v>H</v>
          </cell>
          <cell r="D10265">
            <v>76.78</v>
          </cell>
          <cell r="E10265">
            <v>0</v>
          </cell>
          <cell r="F10265">
            <v>76.78</v>
          </cell>
        </row>
        <row r="10266">
          <cell r="A10266">
            <v>95713</v>
          </cell>
          <cell r="B10266" t="str">
            <v>ESCAVADEIRA HIDRAULICA SOBRE ESTEIRA, COM GARRA GIRATORIA DE MANDIBULAS, PESO OPERACIONAL ENTRE 22,00 E 25,50 TON, POTENCIA LIQUIDA ENTRE 150 E 160 HP - MATERIAIS NA OPERAÇÃO. AF_11/2016</v>
          </cell>
          <cell r="C10266" t="str">
            <v>H</v>
          </cell>
          <cell r="D10266">
            <v>94.53</v>
          </cell>
          <cell r="E10266">
            <v>0</v>
          </cell>
          <cell r="F10266">
            <v>94.53</v>
          </cell>
        </row>
        <row r="10267">
          <cell r="A10267">
            <v>95716</v>
          </cell>
          <cell r="B10267" t="str">
            <v>ESCAVADEIRA HIDRAULICA SOBRE ESTEIRA, EQUIPADA COM CLAMSHELL, COM CAPACIDADE DA CAÇAMBA ENTRE 1,20 E 1,50 M3, PESO OPERACIONAL ENTRE 20,00 E 22,00 TON, POTENCIA LIQUIDA ENTRE 150 E 160 HP - DEPRECIAÇÃO. AF_11/2016</v>
          </cell>
          <cell r="C10267" t="str">
            <v>H</v>
          </cell>
          <cell r="D10267">
            <v>59.13</v>
          </cell>
          <cell r="E10267">
            <v>0</v>
          </cell>
          <cell r="F10267">
            <v>59.13</v>
          </cell>
        </row>
        <row r="10268">
          <cell r="A10268">
            <v>95717</v>
          </cell>
          <cell r="B10268" t="str">
            <v>ESCAVADEIRA HIDRAULICA SOBRE ESTEIRA, EQUIPADA COM CLAMSHELL, COM CAPACIDADE DA CAÇAMBA ENTRE 1,20 E 1,50 M3, PESO OPERACIONAL ENTRE 20,00 E 22,00 TON, POTENCIA LIQUIDA ENTRE 150 E 160 HP - JUROS. AF_11/2016</v>
          </cell>
          <cell r="C10268" t="str">
            <v>H</v>
          </cell>
          <cell r="D10268">
            <v>8.02</v>
          </cell>
          <cell r="E10268">
            <v>0</v>
          </cell>
          <cell r="F10268">
            <v>8.02</v>
          </cell>
        </row>
        <row r="10269">
          <cell r="A10269">
            <v>95718</v>
          </cell>
          <cell r="B10269" t="str">
            <v>ESCAVADEIRA HIDRAULICA SOBRE ESTEIRA, EQUIPADA COM CLAMSHELL, COM CAPACIDADE DA CAÇAMBA ENTRE 1,20 E 1,50 M3, PESO OPERACIONAL ENTRE 20,00 E 22,00 TON, POTENCIA LIQUIDA ENTRE 150 E 160 HP - MANUTENÇÃO. AF_11/2016</v>
          </cell>
          <cell r="C10269" t="str">
            <v>H</v>
          </cell>
          <cell r="D10269">
            <v>73.91</v>
          </cell>
          <cell r="E10269">
            <v>0</v>
          </cell>
          <cell r="F10269">
            <v>73.91</v>
          </cell>
        </row>
        <row r="10270">
          <cell r="A10270">
            <v>95719</v>
          </cell>
          <cell r="B10270" t="str">
            <v>ESCAVADEIRA HIDRAULICA SOBRE ESTEIRA, EQUIPADA COM CLAMSHELL, COM CAPACIDADE DA CAÇAMBA ENTRE 1,20 E 1,50 M3, PESO OPERACIONAL ENTRE 20,00 E 22,00 TON, POTENCIA LIQUIDA ENTRE 150 E 160 HP - MATERIAIS NA OPERAÇÃO. AF_11/2016</v>
          </cell>
          <cell r="C10270" t="str">
            <v>H</v>
          </cell>
          <cell r="D10270">
            <v>94.53</v>
          </cell>
          <cell r="E10270">
            <v>0</v>
          </cell>
          <cell r="F10270">
            <v>94.53</v>
          </cell>
        </row>
        <row r="10271">
          <cell r="A10271">
            <v>102897</v>
          </cell>
          <cell r="B10271" t="str">
            <v>ESCAVADEIRA HIDRÁULICA SOBRE ESTEIRA, PESO OPERACIONAL ENTRE 22,00 E 23,50 T, POTÊNCIA NOMINAL 139 HP, COM MARTELO ROMPEDOR HIDRÁULICO 1700 KG - MATERIAIS NA OPERAÇÃO. AF_04/2019</v>
          </cell>
          <cell r="C10271" t="str">
            <v>H</v>
          </cell>
          <cell r="D10271">
            <v>94.53</v>
          </cell>
          <cell r="E10271">
            <v>0</v>
          </cell>
          <cell r="F10271">
            <v>94.53</v>
          </cell>
        </row>
        <row r="10272">
          <cell r="A10272"/>
          <cell r="B10272" t="str">
            <v>PENEIRAS</v>
          </cell>
          <cell r="C10272"/>
          <cell r="D10272"/>
          <cell r="E10272"/>
          <cell r="F10272"/>
        </row>
        <row r="10273">
          <cell r="A10273">
            <v>92121</v>
          </cell>
          <cell r="B10273" t="str">
            <v>PENEIRAMENTO DE AREIA COM PENEIRA ELÉTRICA. AF_11/2015</v>
          </cell>
          <cell r="C10273" t="str">
            <v>M3</v>
          </cell>
          <cell r="D10273">
            <v>12.25</v>
          </cell>
          <cell r="E10273">
            <v>19.850000000000001</v>
          </cell>
          <cell r="F10273">
            <v>32.1</v>
          </cell>
        </row>
        <row r="10274">
          <cell r="A10274">
            <v>92122</v>
          </cell>
          <cell r="B10274" t="str">
            <v>PENEIRAMENTO DE AREIA COM PENEIRA MANUAL. AF_11/2015</v>
          </cell>
          <cell r="C10274" t="str">
            <v>M3</v>
          </cell>
          <cell r="D10274">
            <v>18.440000000000001</v>
          </cell>
          <cell r="E10274">
            <v>36.04</v>
          </cell>
          <cell r="F10274">
            <v>54.48</v>
          </cell>
        </row>
        <row r="10275">
          <cell r="A10275">
            <v>92123</v>
          </cell>
          <cell r="B10275" t="str">
            <v>ENSACAMENTO DE AREIA. AF_11/2015</v>
          </cell>
          <cell r="C10275" t="str">
            <v>M3</v>
          </cell>
          <cell r="D10275">
            <v>28.94</v>
          </cell>
          <cell r="E10275">
            <v>23.15</v>
          </cell>
          <cell r="F10275">
            <v>52.09</v>
          </cell>
        </row>
        <row r="10276">
          <cell r="A10276">
            <v>92112</v>
          </cell>
          <cell r="B10276" t="str">
            <v>PENEIRA ROTATIVA COM MOTOR ELÉTRICO TRIFÁSICO DE 2 CV, CILINDRO DE 1 M X 0,60 M, COM FUROS DE 3,17 MM - CHP DIURNO. AF_11/2015</v>
          </cell>
          <cell r="C10276" t="str">
            <v>CHP</v>
          </cell>
          <cell r="D10276">
            <v>2.92</v>
          </cell>
          <cell r="E10276">
            <v>0</v>
          </cell>
          <cell r="F10276">
            <v>2.92</v>
          </cell>
        </row>
        <row r="10277">
          <cell r="A10277">
            <v>92113</v>
          </cell>
          <cell r="B10277" t="str">
            <v>PENEIRA ROTATIVA COM MOTOR ELÉTRICO TRIFÁSICO DE 2 CV, CILINDRO DE 1 M X 0,60 M, COM FUROS DE 3,17 MM - CHI DIURNO. AF_11/2015</v>
          </cell>
          <cell r="C10277" t="str">
            <v>CHI</v>
          </cell>
          <cell r="D10277">
            <v>0.99</v>
          </cell>
          <cell r="E10277">
            <v>0</v>
          </cell>
          <cell r="F10277">
            <v>0.99</v>
          </cell>
        </row>
        <row r="10278">
          <cell r="A10278">
            <v>92108</v>
          </cell>
          <cell r="B10278" t="str">
            <v>PENEIRA ROTATIVA COM MOTOR ELÉTRICO TRIFÁSICO DE 2 CV, CILINDRO DE 1 M X 0,60 M, COM FUROS DE 3,17 MM - DEPRECIAÇÃO. AF_11/2015</v>
          </cell>
          <cell r="C10278" t="str">
            <v>H</v>
          </cell>
          <cell r="D10278">
            <v>0.89</v>
          </cell>
          <cell r="E10278">
            <v>0</v>
          </cell>
          <cell r="F10278">
            <v>0.89</v>
          </cell>
        </row>
        <row r="10279">
          <cell r="A10279">
            <v>92109</v>
          </cell>
          <cell r="B10279" t="str">
            <v>PENEIRA ROTATIVA COM MOTOR ELÉTRICO TRIFÁSICO DE 2 CV, CILINDRO DE 1 M X 0,60 M, COM FUROS DE 3,17 MM - JUROS. AF_11/2015</v>
          </cell>
          <cell r="C10279" t="str">
            <v>H</v>
          </cell>
          <cell r="D10279">
            <v>0.1</v>
          </cell>
          <cell r="E10279">
            <v>0</v>
          </cell>
          <cell r="F10279">
            <v>0.1</v>
          </cell>
        </row>
        <row r="10280">
          <cell r="A10280">
            <v>92110</v>
          </cell>
          <cell r="B10280" t="str">
            <v>PENEIRA ROTATIVA COM MOTOR ELÉTRICO TRIFÁSICO DE 2 CV, CILINDRO DE 1 M X 0,60 M, COM FUROS DE 3,17 MM - MANUTENÇÃO. AF_11/2015</v>
          </cell>
          <cell r="C10280" t="str">
            <v>H</v>
          </cell>
          <cell r="D10280">
            <v>1.1200000000000001</v>
          </cell>
          <cell r="E10280">
            <v>0</v>
          </cell>
          <cell r="F10280">
            <v>1.1200000000000001</v>
          </cell>
        </row>
        <row r="10281">
          <cell r="A10281">
            <v>92111</v>
          </cell>
          <cell r="B10281" t="str">
            <v>PENEIRA ROTATIVA COM MOTOR ELÉTRICO TRIFÁSICO DE 2 CV, CILINDRO DE 1 M X 0,60 M, COM FUROS DE 3,17 MM - MATERIAIS NA OPERAÇÃO. AF_11/2015</v>
          </cell>
          <cell r="C10281" t="str">
            <v>H</v>
          </cell>
          <cell r="D10281">
            <v>0.81</v>
          </cell>
          <cell r="E10281">
            <v>0</v>
          </cell>
          <cell r="F10281">
            <v>0.81</v>
          </cell>
        </row>
        <row r="10282">
          <cell r="A10282"/>
          <cell r="B10282" t="str">
            <v>TRATOR DE PNEUS C/ GRADE DE DISCOS ACOPLADA</v>
          </cell>
          <cell r="C10282"/>
          <cell r="D10282"/>
          <cell r="E10282"/>
          <cell r="F10282"/>
        </row>
        <row r="10283">
          <cell r="A10283">
            <v>96015</v>
          </cell>
          <cell r="B10283" t="str">
            <v>TRATOR DE PNEUS COM POTÊNCIA DE 122 CV, TRAÇÃO 4X4, COM GRADE DE DISCOS ACOPLADA - DEPRECIAÇÃO. AF_02/2017</v>
          </cell>
          <cell r="C10283" t="str">
            <v>H</v>
          </cell>
          <cell r="D10283">
            <v>23.89</v>
          </cell>
          <cell r="E10283">
            <v>0</v>
          </cell>
          <cell r="F10283">
            <v>23.89</v>
          </cell>
        </row>
        <row r="10284">
          <cell r="A10284">
            <v>96016</v>
          </cell>
          <cell r="B10284" t="str">
            <v>TRATOR DE PNEUS COM POTÊNCIA DE 122 CV, TRAÇÃO 4X4, COM GRADE DE DISCOS ACOPLADA - JUROS. AF_02/2017</v>
          </cell>
          <cell r="C10284" t="str">
            <v>H</v>
          </cell>
          <cell r="D10284">
            <v>3.31</v>
          </cell>
          <cell r="E10284">
            <v>0</v>
          </cell>
          <cell r="F10284">
            <v>3.31</v>
          </cell>
        </row>
        <row r="10285">
          <cell r="A10285">
            <v>96018</v>
          </cell>
          <cell r="B10285" t="str">
            <v>TRATOR DE PNEUS COM POTÊNCIA DE 122 CV, TRAÇÃO 4X4, COM GRADE DE DISCOS ACOPLADA - MANUTENÇÃO. AF_02/2017</v>
          </cell>
          <cell r="C10285" t="str">
            <v>H</v>
          </cell>
          <cell r="D10285">
            <v>26.13</v>
          </cell>
          <cell r="E10285">
            <v>0</v>
          </cell>
          <cell r="F10285">
            <v>26.13</v>
          </cell>
        </row>
        <row r="10286">
          <cell r="A10286">
            <v>96019</v>
          </cell>
          <cell r="B10286" t="str">
            <v>TRATOR DE PNEUS COM POTÊNCIA DE 122 CV, TRAÇÃO 4X4, COM GRADE DE DISCOS ACOPLADA - MATERIAIS NA OPERAÇÃO. AF_02/2017</v>
          </cell>
          <cell r="C10286" t="str">
            <v>H</v>
          </cell>
          <cell r="D10286">
            <v>101.64</v>
          </cell>
          <cell r="E10286">
            <v>0</v>
          </cell>
          <cell r="F10286">
            <v>101.64</v>
          </cell>
        </row>
        <row r="10287">
          <cell r="A10287">
            <v>96020</v>
          </cell>
          <cell r="B10287" t="str">
            <v>TRATOR DE PNEUS COM POTÊNCIA DE 122 CV, TRAÇÃO 4X4, COM GRADE DE DISCOS ACOPLADA - CHP DIURNO. AF_02/2017</v>
          </cell>
          <cell r="C10287" t="str">
            <v>CHP</v>
          </cell>
          <cell r="D10287">
            <v>161.66</v>
          </cell>
          <cell r="E10287">
            <v>22.66</v>
          </cell>
          <cell r="F10287">
            <v>184.32</v>
          </cell>
        </row>
        <row r="10288">
          <cell r="A10288">
            <v>96021</v>
          </cell>
          <cell r="B10288" t="str">
            <v>TRATOR DE PNEUS COM POTÊNCIA DE 122 CV, TRAÇÃO 4X4, COM GRADE DE DISCOS ACOPLADA - CHI DIURNO. AF_02/2017</v>
          </cell>
          <cell r="C10288" t="str">
            <v>CHI</v>
          </cell>
          <cell r="D10288">
            <v>33.89</v>
          </cell>
          <cell r="E10288">
            <v>22.66</v>
          </cell>
          <cell r="F10288">
            <v>56.55</v>
          </cell>
        </row>
        <row r="10289">
          <cell r="A10289">
            <v>96023</v>
          </cell>
          <cell r="B10289" t="str">
            <v>TRATOR DE PNEUS COM POTÊNCIA DE 85 CV, TRAÇÃO 4X4, COM GRADE DE DISCOS ACOPLADA - DEPRECIAÇÃO. AF_02/2017</v>
          </cell>
          <cell r="C10289" t="str">
            <v>H</v>
          </cell>
          <cell r="D10289">
            <v>18.649999999999999</v>
          </cell>
          <cell r="E10289">
            <v>0</v>
          </cell>
          <cell r="F10289">
            <v>18.649999999999999</v>
          </cell>
        </row>
        <row r="10290">
          <cell r="A10290">
            <v>96024</v>
          </cell>
          <cell r="B10290" t="str">
            <v>TRATOR DE PNEUS COM POTÊNCIA DE 85 CV, TRAÇÃO 4X4, COM GRADE DE DISCOS ACOPLADA - JUROS. AF_02/2017</v>
          </cell>
          <cell r="C10290" t="str">
            <v>H</v>
          </cell>
          <cell r="D10290">
            <v>2.58</v>
          </cell>
          <cell r="E10290">
            <v>0</v>
          </cell>
          <cell r="F10290">
            <v>2.58</v>
          </cell>
        </row>
        <row r="10291">
          <cell r="A10291">
            <v>96026</v>
          </cell>
          <cell r="B10291" t="str">
            <v>TRATOR DE PNEUS COM POTÊNCIA DE 85 CV, TRAÇÃO 4X4, COM GRADE DE DISCOS ACOPLADA - MANUTENÇÃO. AF_02/2017</v>
          </cell>
          <cell r="C10291" t="str">
            <v>H</v>
          </cell>
          <cell r="D10291">
            <v>20.399999999999999</v>
          </cell>
          <cell r="E10291">
            <v>0</v>
          </cell>
          <cell r="F10291">
            <v>20.399999999999999</v>
          </cell>
        </row>
        <row r="10292">
          <cell r="A10292">
            <v>96027</v>
          </cell>
          <cell r="B10292" t="str">
            <v>TRATOR DE PNEUS COM POTÊNCIA DE 85 CV, TRAÇÃO 4X4, COM GRADE DE DISCOS ACOPLADA - MATERIAIS NA OPERAÇÃO. AF_02/2017</v>
          </cell>
          <cell r="C10292" t="str">
            <v>H</v>
          </cell>
          <cell r="D10292">
            <v>70.819999999999993</v>
          </cell>
          <cell r="E10292">
            <v>0</v>
          </cell>
          <cell r="F10292">
            <v>70.819999999999993</v>
          </cell>
        </row>
        <row r="10293">
          <cell r="A10293">
            <v>96028</v>
          </cell>
          <cell r="B10293" t="str">
            <v>TRATOR DE PNEUS COM POTÊNCIA DE 85 CV, TRAÇÃO 4X4, COM GRADE DE DISCOS ACOPLADA - CHP DIURNO. AF_02/2017</v>
          </cell>
          <cell r="C10293" t="str">
            <v>CHP</v>
          </cell>
          <cell r="D10293">
            <v>119.14</v>
          </cell>
          <cell r="E10293">
            <v>22.66</v>
          </cell>
          <cell r="F10293">
            <v>141.80000000000001</v>
          </cell>
        </row>
        <row r="10294">
          <cell r="A10294">
            <v>96029</v>
          </cell>
          <cell r="B10294" t="str">
            <v>TRATOR DE PNEUS COM POTÊNCIA DE 85 CV, TRAÇÃO 4X4, COM GRADE DE DISCOS ACOPLADA - CHI DIURNO. AF_02/2017</v>
          </cell>
          <cell r="C10294" t="str">
            <v>CHI</v>
          </cell>
          <cell r="D10294">
            <v>27.92</v>
          </cell>
          <cell r="E10294">
            <v>22.66</v>
          </cell>
          <cell r="F10294">
            <v>50.58</v>
          </cell>
        </row>
        <row r="10295">
          <cell r="A10295"/>
          <cell r="B10295" t="str">
            <v>TRATOR DE PNEUS C/ VASSOURA MECÂNICA ACOPLADA</v>
          </cell>
          <cell r="C10295"/>
          <cell r="D10295"/>
          <cell r="E10295"/>
          <cell r="F10295"/>
        </row>
        <row r="10296">
          <cell r="A10296">
            <v>96013</v>
          </cell>
          <cell r="B10296" t="str">
            <v>TRATOR DE PNEUS COM POTÊNCIA DE 122 CV, TRAÇÃO 4X4, COM VASSOURA MECÂNICA ACOPLADA - CHP DIURNO. AF_02/2017</v>
          </cell>
          <cell r="C10296" t="str">
            <v>CHP</v>
          </cell>
          <cell r="D10296">
            <v>162.22</v>
          </cell>
          <cell r="E10296">
            <v>22.66</v>
          </cell>
          <cell r="F10296">
            <v>184.88</v>
          </cell>
        </row>
        <row r="10297">
          <cell r="A10297">
            <v>96157</v>
          </cell>
          <cell r="B10297" t="str">
            <v>TRATOR DE PNEUS COM POTÊNCIA DE 85 CV, TRAÇÃO 4X4, COM VASSOURA MECÂNICA ACOPLADA - CHP DIURNO. AF_03/2017</v>
          </cell>
          <cell r="C10297" t="str">
            <v>CHP</v>
          </cell>
          <cell r="D10297">
            <v>119.7</v>
          </cell>
          <cell r="E10297">
            <v>22.66</v>
          </cell>
          <cell r="F10297">
            <v>142.36000000000001</v>
          </cell>
        </row>
        <row r="10298">
          <cell r="A10298">
            <v>96014</v>
          </cell>
          <cell r="B10298" t="str">
            <v>TRATOR DE PNEUS COM POTÊNCIA DE 122 CV, TRAÇÃO 4X4, COM VASSOURA MECÂNICA ACOPLADA - CHI DIURNO. AF_02/2017</v>
          </cell>
          <cell r="C10298" t="str">
            <v>CHI</v>
          </cell>
          <cell r="D10298">
            <v>34.17</v>
          </cell>
          <cell r="E10298">
            <v>22.66</v>
          </cell>
          <cell r="F10298">
            <v>56.83</v>
          </cell>
        </row>
        <row r="10299">
          <cell r="A10299">
            <v>96155</v>
          </cell>
          <cell r="B10299" t="str">
            <v>TRATOR DE PNEUS COM POTÊNCIA DE 85 CV, TRAÇÃO 4X4, COM VASSOURA MECÂNICA ACOPLADA - CHI DIURNO. AF_02/2017</v>
          </cell>
          <cell r="C10299" t="str">
            <v>CHI</v>
          </cell>
          <cell r="D10299">
            <v>28.2</v>
          </cell>
          <cell r="E10299">
            <v>22.66</v>
          </cell>
          <cell r="F10299">
            <v>50.86</v>
          </cell>
        </row>
        <row r="10300">
          <cell r="A10300">
            <v>96008</v>
          </cell>
          <cell r="B10300" t="str">
            <v>TRATOR DE PNEUS COM POTÊNCIA DE 122 CV, TRAÇÃO 4X4, COM VASSOURA MECÂNICA ACOPLADA - DEPRECIAÇÃO. AF_02/2017</v>
          </cell>
          <cell r="C10300" t="str">
            <v>H</v>
          </cell>
          <cell r="D10300">
            <v>24.14</v>
          </cell>
          <cell r="E10300">
            <v>0</v>
          </cell>
          <cell r="F10300">
            <v>24.14</v>
          </cell>
        </row>
        <row r="10301">
          <cell r="A10301">
            <v>96009</v>
          </cell>
          <cell r="B10301" t="str">
            <v>TRATOR DE PNEUS COM POTÊNCIA DE 122 CV, TRAÇÃO 4X4, COM VASSOURA MECÂNICA ACOPLADA - JUROS. AF_02/2017</v>
          </cell>
          <cell r="C10301" t="str">
            <v>H</v>
          </cell>
          <cell r="D10301">
            <v>3.34</v>
          </cell>
          <cell r="E10301">
            <v>0</v>
          </cell>
          <cell r="F10301">
            <v>3.34</v>
          </cell>
        </row>
        <row r="10302">
          <cell r="A10302">
            <v>96011</v>
          </cell>
          <cell r="B10302" t="str">
            <v>TRATOR DE PNEUS COM POTÊNCIA DE 122 CV, TRAÇÃO 4X4, COM VASSOURA MECÂNICA ACOPLADA - MANUTENÇÃO. AF_02/2017</v>
          </cell>
          <cell r="C10302" t="str">
            <v>H</v>
          </cell>
          <cell r="D10302">
            <v>26.41</v>
          </cell>
          <cell r="E10302">
            <v>0</v>
          </cell>
          <cell r="F10302">
            <v>26.41</v>
          </cell>
        </row>
        <row r="10303">
          <cell r="A10303">
            <v>96012</v>
          </cell>
          <cell r="B10303" t="str">
            <v>TRATOR DE PNEUS COM POTÊNCIA DE 122 CV, TRAÇÃO 4X4, COM VASSOURA MECÂNICA ACOPLADA - MATERIAIS NA OPERAÇÃO. AF_02/2017</v>
          </cell>
          <cell r="C10303" t="str">
            <v>H</v>
          </cell>
          <cell r="D10303">
            <v>101.64</v>
          </cell>
          <cell r="E10303">
            <v>0</v>
          </cell>
          <cell r="F10303">
            <v>101.64</v>
          </cell>
        </row>
        <row r="10304">
          <cell r="A10304">
            <v>96053</v>
          </cell>
          <cell r="B10304" t="str">
            <v>TRATOR DE PNEUS COM POTÊNCIA DE 85 CV, TRAÇÃO 4X4, COM VASSOURA MECÂNICA ACOPLADA - DEPRECIAÇÃO. AF_03/2017</v>
          </cell>
          <cell r="C10304" t="str">
            <v>H</v>
          </cell>
          <cell r="D10304">
            <v>18.899999999999999</v>
          </cell>
          <cell r="E10304">
            <v>0</v>
          </cell>
          <cell r="F10304">
            <v>18.899999999999999</v>
          </cell>
        </row>
        <row r="10305">
          <cell r="A10305">
            <v>96055</v>
          </cell>
          <cell r="B10305" t="str">
            <v>TRATOR DE PNEUS COM POTÊNCIA DE 85 CV, TRAÇÃO 4X4, COM VASSOURA MECÂNICA ACOPLADA - JUROS. AF_03/2017</v>
          </cell>
          <cell r="C10305" t="str">
            <v>H</v>
          </cell>
          <cell r="D10305">
            <v>2.61</v>
          </cell>
          <cell r="E10305">
            <v>0</v>
          </cell>
          <cell r="F10305">
            <v>2.61</v>
          </cell>
        </row>
        <row r="10306">
          <cell r="A10306">
            <v>96056</v>
          </cell>
          <cell r="B10306" t="str">
            <v>TRATOR DE PNEUS COM POTÊNCIA DE 85 CV, TRAÇÃO 4X4, COM VASSOURA MECÂNICA ACOPLADA - MANUTENÇÃO. AF_03/2017</v>
          </cell>
          <cell r="C10306" t="str">
            <v>H</v>
          </cell>
          <cell r="D10306">
            <v>20.68</v>
          </cell>
          <cell r="E10306">
            <v>0</v>
          </cell>
          <cell r="F10306">
            <v>20.68</v>
          </cell>
        </row>
        <row r="10307">
          <cell r="A10307">
            <v>96057</v>
          </cell>
          <cell r="B10307" t="str">
            <v>TRATOR DE PNEUS COM POTÊNCIA DE 85 CV, TRAÇÃO 4X4, COM VASSOURA MECÂNICA ACOPLADA - MATERIAIS NA OPERAÇÃO. AF_03/2017</v>
          </cell>
          <cell r="C10307" t="str">
            <v>H</v>
          </cell>
          <cell r="D10307">
            <v>70.819999999999993</v>
          </cell>
          <cell r="E10307">
            <v>0</v>
          </cell>
          <cell r="F10307">
            <v>70.819999999999993</v>
          </cell>
        </row>
        <row r="10308">
          <cell r="A10308"/>
          <cell r="B10308" t="str">
            <v>TRATOR DE PNEUS C/ LASTRO</v>
          </cell>
          <cell r="C10308"/>
          <cell r="D10308"/>
          <cell r="E10308"/>
          <cell r="F10308"/>
        </row>
        <row r="10309">
          <cell r="A10309">
            <v>5714</v>
          </cell>
          <cell r="B10309" t="str">
            <v>TRATOR DE PNEUS, POTÊNCIA 85 CV, TRAÇÃO 4X4, PESO COM LASTRO DE 4.675 KG - MANUTENÇÃO. AF_06/2014</v>
          </cell>
          <cell r="C10309" t="str">
            <v>H</v>
          </cell>
          <cell r="D10309">
            <v>15.74</v>
          </cell>
          <cell r="E10309">
            <v>0</v>
          </cell>
          <cell r="F10309">
            <v>15.74</v>
          </cell>
        </row>
        <row r="10310">
          <cell r="A10310">
            <v>5715</v>
          </cell>
          <cell r="B10310" t="str">
            <v>TRATOR DE PNEUS, POTÊNCIA 85 CV, TRAÇÃO 4X4, PESO COM LASTRO DE 4.675 KG - MATERIAIS NA OPERAÇÃO. AF_06/2014</v>
          </cell>
          <cell r="C10310" t="str">
            <v>H</v>
          </cell>
          <cell r="D10310">
            <v>70.819999999999993</v>
          </cell>
          <cell r="E10310">
            <v>0</v>
          </cell>
          <cell r="F10310">
            <v>70.819999999999993</v>
          </cell>
        </row>
        <row r="10311">
          <cell r="A10311">
            <v>5843</v>
          </cell>
          <cell r="B10311" t="str">
            <v>TRATOR DE PNEUS, POTÊNCIA 122 CV, TRAÇÃO 4X4, PESO COM LASTRO DE 4.510 KG - CHP DIURNO. AF_06/2014</v>
          </cell>
          <cell r="C10311" t="str">
            <v>CHP</v>
          </cell>
          <cell r="D10311">
            <v>152.15</v>
          </cell>
          <cell r="E10311">
            <v>22.66</v>
          </cell>
          <cell r="F10311">
            <v>174.81</v>
          </cell>
        </row>
        <row r="10312">
          <cell r="A10312">
            <v>5845</v>
          </cell>
          <cell r="B10312" t="str">
            <v>TRATOR DE PNEUS, POTÊNCIA 122 CV, TRAÇÃO 4X4, PESO COM LASTRO DE 4.510 KG - CHI DIURNO. AF_06/2014</v>
          </cell>
          <cell r="C10312" t="str">
            <v>CHI</v>
          </cell>
          <cell r="D10312">
            <v>29.04</v>
          </cell>
          <cell r="E10312">
            <v>22.66</v>
          </cell>
          <cell r="F10312">
            <v>51.7</v>
          </cell>
        </row>
        <row r="10313">
          <cell r="A10313">
            <v>7063</v>
          </cell>
          <cell r="B10313" t="str">
            <v>TRATOR DE PNEUS, POTÊNCIA 122 CV, TRAÇÃO 4X4, PESO COM LASTRO DE 4.510 KG - DEPRECIAÇÃO. AF_06/2014</v>
          </cell>
          <cell r="C10313" t="str">
            <v>H</v>
          </cell>
          <cell r="D10313">
            <v>19.63</v>
          </cell>
          <cell r="E10313">
            <v>0</v>
          </cell>
          <cell r="F10313">
            <v>19.63</v>
          </cell>
        </row>
        <row r="10314">
          <cell r="A10314">
            <v>7064</v>
          </cell>
          <cell r="B10314" t="str">
            <v>TRATOR DE PNEUS, POTÊNCIA 122 CV, TRAÇÃO 4X4, PESO COM LASTRO DE 4.510 KG - JUROS. AF_06/2014</v>
          </cell>
          <cell r="C10314" t="str">
            <v>H</v>
          </cell>
          <cell r="D10314">
            <v>2.72</v>
          </cell>
          <cell r="E10314">
            <v>0</v>
          </cell>
          <cell r="F10314">
            <v>2.72</v>
          </cell>
        </row>
        <row r="10315">
          <cell r="A10315">
            <v>7065</v>
          </cell>
          <cell r="B10315" t="str">
            <v>TRATOR DE PNEUS, POTÊNCIA 122 CV, TRAÇÃO 4X4, PESO COM LASTRO DE 4.510 KG - MANUTENÇÃO. AF_06/2014</v>
          </cell>
          <cell r="C10315" t="str">
            <v>H</v>
          </cell>
          <cell r="D10315">
            <v>21.47</v>
          </cell>
          <cell r="E10315">
            <v>0</v>
          </cell>
          <cell r="F10315">
            <v>21.47</v>
          </cell>
        </row>
        <row r="10316">
          <cell r="A10316">
            <v>7066</v>
          </cell>
          <cell r="B10316" t="str">
            <v>TRATOR DE PNEUS, POTÊNCIA 122 CV, TRAÇÃO 4X4, PESO COM LASTRO DE 4.510 KG - MATERIAIS NA OPERAÇÃO. AF_06/2014</v>
          </cell>
          <cell r="C10316" t="str">
            <v>H</v>
          </cell>
          <cell r="D10316">
            <v>101.64</v>
          </cell>
          <cell r="E10316">
            <v>0</v>
          </cell>
          <cell r="F10316">
            <v>101.64</v>
          </cell>
        </row>
        <row r="10317">
          <cell r="A10317">
            <v>89035</v>
          </cell>
          <cell r="B10317" t="str">
            <v>TRATOR DE PNEUS, POTÊNCIA 85 CV, TRAÇÃO 4X4, PESO COM LASTRO DE 4.675 KG - CHP DIURNO. AF_06/2014</v>
          </cell>
          <cell r="C10317" t="str">
            <v>CHP</v>
          </cell>
          <cell r="D10317">
            <v>109.63</v>
          </cell>
          <cell r="E10317">
            <v>22.66</v>
          </cell>
          <cell r="F10317">
            <v>132.29</v>
          </cell>
        </row>
        <row r="10318">
          <cell r="A10318">
            <v>89036</v>
          </cell>
          <cell r="B10318" t="str">
            <v>TRATOR DE PNEUS, POTÊNCIA 85 CV, TRAÇÃO 4X4, PESO COM LASTRO DE 4.675 KG - CHI DIURNO. AF_06/2014</v>
          </cell>
          <cell r="C10318" t="str">
            <v>CHI</v>
          </cell>
          <cell r="D10318">
            <v>23.07</v>
          </cell>
          <cell r="E10318">
            <v>22.66</v>
          </cell>
          <cell r="F10318">
            <v>45.73</v>
          </cell>
        </row>
        <row r="10319">
          <cell r="A10319">
            <v>89033</v>
          </cell>
          <cell r="B10319" t="str">
            <v>TRATOR DE PNEUS, POTÊNCIA 85 CV, TRAÇÃO 4X4, PESO COM LASTRO DE 4.675 KG - DEPRECIAÇÃO. AF_06/2014</v>
          </cell>
          <cell r="C10319" t="str">
            <v>H</v>
          </cell>
          <cell r="D10319">
            <v>14.39</v>
          </cell>
          <cell r="E10319">
            <v>0</v>
          </cell>
          <cell r="F10319">
            <v>14.39</v>
          </cell>
        </row>
        <row r="10320">
          <cell r="A10320">
            <v>89034</v>
          </cell>
          <cell r="B10320" t="str">
            <v>TRATOR DE PNEUS, POTÊNCIA 85 CV, TRAÇÃO 4X4, PESO COM LASTRO DE 4.675 KG - JUROS. AF_06/2014</v>
          </cell>
          <cell r="C10320" t="str">
            <v>H</v>
          </cell>
          <cell r="D10320">
            <v>1.99</v>
          </cell>
          <cell r="E10320">
            <v>0</v>
          </cell>
          <cell r="F10320">
            <v>1.99</v>
          </cell>
        </row>
        <row r="10321">
          <cell r="A10321"/>
          <cell r="B10321" t="str">
            <v>TRATOR DE ESTEIRAS C/ LÂMINA</v>
          </cell>
          <cell r="C10321"/>
          <cell r="D10321"/>
          <cell r="E10321"/>
          <cell r="F10321"/>
        </row>
        <row r="10322">
          <cell r="A10322">
            <v>89032</v>
          </cell>
          <cell r="B10322" t="str">
            <v>TRATOR DE ESTEIRAS, POTÊNCIA 100 HP, PESO OPERACIONAL 9,4 T, COM LÂMINA 2,19 M3 - CHP DIURNO. AF_06/2014</v>
          </cell>
          <cell r="C10322" t="str">
            <v>CHP</v>
          </cell>
          <cell r="D10322">
            <v>172.8</v>
          </cell>
          <cell r="E10322">
            <v>22.66</v>
          </cell>
          <cell r="F10322">
            <v>195.46</v>
          </cell>
        </row>
        <row r="10323">
          <cell r="A10323">
            <v>89031</v>
          </cell>
          <cell r="B10323" t="str">
            <v>TRATOR DE ESTEIRAS, POTÊNCIA 100 HP, PESO OPERACIONAL 9,4 T, COM LÂMINA 2,19 M3 - CHI DIURNO. AF_06/2014</v>
          </cell>
          <cell r="C10323" t="str">
            <v>CHI</v>
          </cell>
          <cell r="D10323">
            <v>47.53</v>
          </cell>
          <cell r="E10323">
            <v>22.66</v>
          </cell>
          <cell r="F10323">
            <v>70.19</v>
          </cell>
        </row>
        <row r="10324">
          <cell r="A10324">
            <v>5724</v>
          </cell>
          <cell r="B10324" t="str">
            <v>TRATOR DE ESTEIRAS, POTÊNCIA 100 HP, PESO OPERACIONAL 9,4 T, COM LÂMINA 2,19 M3 - MANUTENÇÃO. AF_06/2014</v>
          </cell>
          <cell r="C10324" t="str">
            <v>H</v>
          </cell>
          <cell r="D10324">
            <v>59.61</v>
          </cell>
          <cell r="E10324">
            <v>0</v>
          </cell>
          <cell r="F10324">
            <v>59.61</v>
          </cell>
        </row>
        <row r="10325">
          <cell r="A10325">
            <v>53817</v>
          </cell>
          <cell r="B10325" t="str">
            <v>TRATOR DE ESTEIRAS, POTÊNCIA 100 HP, PESO OPERACIONAL 9,4 T, COM LÂMINA 2,19 M3 - MATERIAIS NA OPERAÇÃO. AF_06/2014</v>
          </cell>
          <cell r="C10325" t="str">
            <v>H</v>
          </cell>
          <cell r="D10325">
            <v>65.66</v>
          </cell>
          <cell r="E10325">
            <v>0</v>
          </cell>
          <cell r="F10325">
            <v>65.66</v>
          </cell>
        </row>
        <row r="10326">
          <cell r="A10326">
            <v>89029</v>
          </cell>
          <cell r="B10326" t="str">
            <v>TRATOR DE ESTEIRAS, POTÊNCIA 100 HP, PESO OPERACIONAL 9,4 T, COM LÂMINA 2,19 M3 - DEPRECIAÇÃO. AF_06/2014</v>
          </cell>
          <cell r="C10326" t="str">
            <v>H</v>
          </cell>
          <cell r="D10326">
            <v>33.340000000000003</v>
          </cell>
          <cell r="E10326">
            <v>0</v>
          </cell>
          <cell r="F10326">
            <v>33.340000000000003</v>
          </cell>
        </row>
        <row r="10327">
          <cell r="A10327">
            <v>89030</v>
          </cell>
          <cell r="B10327" t="str">
            <v>TRATOR DE ESTEIRAS, POTÊNCIA 100 HP, PESO OPERACIONAL 9,4 T, COM LÂMINA 2,19 M3 - JUROS. AF_06/2014</v>
          </cell>
          <cell r="C10327" t="str">
            <v>H</v>
          </cell>
          <cell r="D10327">
            <v>7.5</v>
          </cell>
          <cell r="E10327">
            <v>0</v>
          </cell>
          <cell r="F10327">
            <v>7.5</v>
          </cell>
        </row>
        <row r="10328">
          <cell r="A10328">
            <v>88843</v>
          </cell>
          <cell r="B10328" t="str">
            <v>TRATOR DE ESTEIRAS, POTÊNCIA 125 HP, PESO OPERACIONAL 12,9 T, COM LÂMINA 2,7 M3 - CHP DIURNO. AF_10/2014</v>
          </cell>
          <cell r="C10328" t="str">
            <v>CHP</v>
          </cell>
          <cell r="D10328">
            <v>193.97</v>
          </cell>
          <cell r="E10328">
            <v>22.66</v>
          </cell>
          <cell r="F10328">
            <v>216.63</v>
          </cell>
        </row>
        <row r="10329">
          <cell r="A10329">
            <v>88844</v>
          </cell>
          <cell r="B10329" t="str">
            <v>TRATOR DE ESTEIRAS, POTÊNCIA 125 HP, PESO OPERACIONAL 12,9 T, COM LÂMINA 2,7 M3 - CHI DIURNO. AF_10/2014</v>
          </cell>
          <cell r="C10329" t="str">
            <v>CHI</v>
          </cell>
          <cell r="D10329">
            <v>49.44</v>
          </cell>
          <cell r="E10329">
            <v>22.66</v>
          </cell>
          <cell r="F10329">
            <v>72.099999999999994</v>
          </cell>
        </row>
        <row r="10330">
          <cell r="A10330">
            <v>88839</v>
          </cell>
          <cell r="B10330" t="str">
            <v>TRATOR DE ESTEIRAS, POTÊNCIA 125 HP, PESO OPERACIONAL 12,9 T, COM LÂMINA 2,7 M3 - DEPRECIAÇÃO. AF_10/2014</v>
          </cell>
          <cell r="C10330" t="str">
            <v>H</v>
          </cell>
          <cell r="D10330">
            <v>34.9</v>
          </cell>
          <cell r="E10330">
            <v>0</v>
          </cell>
          <cell r="F10330">
            <v>34.9</v>
          </cell>
        </row>
        <row r="10331">
          <cell r="A10331">
            <v>88840</v>
          </cell>
          <cell r="B10331" t="str">
            <v>TRATOR DE ESTEIRAS, POTÊNCIA 125 HP, PESO OPERACIONAL 12,9 T, COM LÂMINA 2,7 M3 - JUROS. AF_10/2014</v>
          </cell>
          <cell r="C10331" t="str">
            <v>H</v>
          </cell>
          <cell r="D10331">
            <v>7.85</v>
          </cell>
          <cell r="E10331">
            <v>0</v>
          </cell>
          <cell r="F10331">
            <v>7.85</v>
          </cell>
        </row>
        <row r="10332">
          <cell r="A10332">
            <v>88841</v>
          </cell>
          <cell r="B10332" t="str">
            <v>TRATOR DE ESTEIRAS, POTÊNCIA 125 HP, PESO OPERACIONAL 12,9 T, COM LÂMINA 2,7 M3 - MANUTENÇÃO. AF_10/2014</v>
          </cell>
          <cell r="C10332" t="str">
            <v>H</v>
          </cell>
          <cell r="D10332">
            <v>62.39</v>
          </cell>
          <cell r="E10332">
            <v>0</v>
          </cell>
          <cell r="F10332">
            <v>62.39</v>
          </cell>
        </row>
        <row r="10333">
          <cell r="A10333">
            <v>88842</v>
          </cell>
          <cell r="B10333" t="str">
            <v>TRATOR DE ESTEIRAS, POTÊNCIA 125 HP, PESO OPERACIONAL 12,9 T, COM LÂMINA 2,7 M3 - MATERIAIS NA OPERAÇÃO. AF_10/2014</v>
          </cell>
          <cell r="C10333" t="str">
            <v>H</v>
          </cell>
          <cell r="D10333">
            <v>82.14</v>
          </cell>
          <cell r="E10333">
            <v>0</v>
          </cell>
          <cell r="F10333">
            <v>82.14</v>
          </cell>
        </row>
        <row r="10334">
          <cell r="A10334">
            <v>5722</v>
          </cell>
          <cell r="B10334" t="str">
            <v>TRATOR DE ESTEIRAS, POTÊNCIA 347 HP, PESO OPERACIONAL 38,5 T, COM LÂMINA 8,70 M3 - MATERIAIS NA OPERAÇÃO. AF_06/2014</v>
          </cell>
          <cell r="C10334" t="str">
            <v>H</v>
          </cell>
          <cell r="D10334">
            <v>227.94</v>
          </cell>
          <cell r="E10334">
            <v>0</v>
          </cell>
          <cell r="F10334">
            <v>227.94</v>
          </cell>
        </row>
        <row r="10335">
          <cell r="A10335">
            <v>5855</v>
          </cell>
          <cell r="B10335" t="str">
            <v>TRATOR DE ESTEIRAS, POTÊNCIA 347 HP, PESO OPERACIONAL 38,5 T, COM LÂMINA 8,70 M3 - CHP DIURNO. AF_06/2014</v>
          </cell>
          <cell r="C10335" t="str">
            <v>CHP</v>
          </cell>
          <cell r="D10335">
            <v>661.23</v>
          </cell>
          <cell r="E10335">
            <v>22.66</v>
          </cell>
          <cell r="F10335">
            <v>683.89</v>
          </cell>
        </row>
        <row r="10336">
          <cell r="A10336">
            <v>5857</v>
          </cell>
          <cell r="B10336" t="str">
            <v>TRATOR DE ESTEIRAS, POTÊNCIA 347 HP, PESO OPERACIONAL 38,5 T, COM LÂMINA 8,70 M3 - CHI DIURNO. AF_06/2014</v>
          </cell>
          <cell r="C10336" t="str">
            <v>CHI</v>
          </cell>
          <cell r="D10336">
            <v>180.15</v>
          </cell>
          <cell r="E10336">
            <v>22.66</v>
          </cell>
          <cell r="F10336">
            <v>202.81</v>
          </cell>
        </row>
        <row r="10337">
          <cell r="A10337">
            <v>53814</v>
          </cell>
          <cell r="B10337" t="str">
            <v>TRATOR DE ESTEIRAS, POTÊNCIA 347 HP, PESO OPERACIONAL 38,5 T, COM LÂMINA 8,70 M3 - MANUTENÇÃO. AF_06/2014</v>
          </cell>
          <cell r="C10337" t="str">
            <v>H</v>
          </cell>
          <cell r="D10337">
            <v>253.14</v>
          </cell>
          <cell r="E10337">
            <v>0</v>
          </cell>
          <cell r="F10337">
            <v>253.14</v>
          </cell>
        </row>
        <row r="10338">
          <cell r="A10338">
            <v>89013</v>
          </cell>
          <cell r="B10338" t="str">
            <v>TRATOR DE ESTEIRAS, POTÊNCIA 347 HP, PESO OPERACIONAL 38,5 T, COM LÂMINA 8,70 M3 - DEPRECIAÇÃO. AF_06/2014</v>
          </cell>
          <cell r="C10338" t="str">
            <v>H</v>
          </cell>
          <cell r="D10338">
            <v>141.59</v>
          </cell>
          <cell r="E10338">
            <v>0</v>
          </cell>
          <cell r="F10338">
            <v>141.59</v>
          </cell>
        </row>
        <row r="10339">
          <cell r="A10339">
            <v>89014</v>
          </cell>
          <cell r="B10339" t="str">
            <v>TRATOR DE ESTEIRAS, POTÊNCIA 347 HP, PESO OPERACIONAL 38,5 T, COM LÂMINA 8,70 M3 - JUROS. AF_06/2014</v>
          </cell>
          <cell r="C10339" t="str">
            <v>H</v>
          </cell>
          <cell r="D10339">
            <v>31.87</v>
          </cell>
          <cell r="E10339">
            <v>0</v>
          </cell>
          <cell r="F10339">
            <v>31.87</v>
          </cell>
        </row>
        <row r="10340">
          <cell r="A10340"/>
          <cell r="B10340" t="str">
            <v>TRATOR DE ESTEIRAS C/ RODA MOTRIZ ELEVADA E LÂMINA</v>
          </cell>
          <cell r="C10340"/>
          <cell r="D10340"/>
          <cell r="E10340"/>
          <cell r="F10340"/>
        </row>
        <row r="10341">
          <cell r="A10341">
            <v>5851</v>
          </cell>
          <cell r="B10341" t="str">
            <v>TRATOR DE ESTEIRAS, POTÊNCIA 150 HP, PESO OPERACIONAL 16,7 T, COM RODA MOTRIZ ELEVADA E LÂMINA 3,18 M3 - CHP DIURNO. AF_06/2014</v>
          </cell>
          <cell r="C10341" t="str">
            <v>CHP</v>
          </cell>
          <cell r="D10341">
            <v>235.48</v>
          </cell>
          <cell r="E10341">
            <v>22.66</v>
          </cell>
          <cell r="F10341">
            <v>258.14</v>
          </cell>
        </row>
        <row r="10342">
          <cell r="A10342">
            <v>5853</v>
          </cell>
          <cell r="B10342" t="str">
            <v>TRATOR DE ESTEIRAS, POTÊNCIA 150 HP, PESO OPERACIONAL 16,7 T, COM RODA MOTRIZ ELEVADA E LÂMINA 3,18 M3 - CHI DIURNO. AF_06/2014</v>
          </cell>
          <cell r="C10342" t="str">
            <v>CHI</v>
          </cell>
          <cell r="D10342">
            <v>59.64</v>
          </cell>
          <cell r="E10342">
            <v>22.66</v>
          </cell>
          <cell r="F10342">
            <v>82.3</v>
          </cell>
        </row>
        <row r="10343">
          <cell r="A10343">
            <v>53810</v>
          </cell>
          <cell r="B10343" t="str">
            <v>TRATOR DE ESTEIRAS, POTÊNCIA 150 HP, PESO OPERACIONAL 16,7 T, COM RODA MOTRIZ ELEVADA E LÂMINA 3,18 M3 - MANUTENÇÃO. AF_06/2014</v>
          </cell>
          <cell r="C10343" t="str">
            <v>H</v>
          </cell>
          <cell r="D10343">
            <v>77.28</v>
          </cell>
          <cell r="E10343">
            <v>0</v>
          </cell>
          <cell r="F10343">
            <v>77.28</v>
          </cell>
        </row>
        <row r="10344">
          <cell r="A10344">
            <v>89009</v>
          </cell>
          <cell r="B10344" t="str">
            <v>TRATOR DE ESTEIRAS, POTÊNCIA 150 HP, PESO OPERACIONAL 16,7 T, COM RODA MOTRIZ ELEVADA E LÂMINA 3,18 M3 - DEPRECIAÇÃO. AF_06/2014</v>
          </cell>
          <cell r="C10344" t="str">
            <v>H</v>
          </cell>
          <cell r="D10344">
            <v>43.22</v>
          </cell>
          <cell r="E10344">
            <v>0</v>
          </cell>
          <cell r="F10344">
            <v>43.22</v>
          </cell>
        </row>
        <row r="10345">
          <cell r="A10345">
            <v>89010</v>
          </cell>
          <cell r="B10345" t="str">
            <v>TRATOR DE ESTEIRAS, POTÊNCIA 150 HP, PESO OPERACIONAL 16,7 T, COM RODA MOTRIZ ELEVADA E LÂMINA 3,18 M3 - JUROS. AF_06/2014</v>
          </cell>
          <cell r="C10345" t="str">
            <v>H</v>
          </cell>
          <cell r="D10345">
            <v>9.73</v>
          </cell>
          <cell r="E10345">
            <v>0</v>
          </cell>
          <cell r="F10345">
            <v>9.73</v>
          </cell>
        </row>
        <row r="10346">
          <cell r="A10346">
            <v>5721</v>
          </cell>
          <cell r="B10346" t="str">
            <v>TRATOR DE ESTEIRAS, POTÊNCIA 150 HP, PESO OPERACIONAL 16,7 T, COM RODA MOTRIZ ELEVADA E LÂMINA 3,18 M3 - MATERIAIS NA OPERAÇÃO. AF_06/2014</v>
          </cell>
          <cell r="C10346" t="str">
            <v>H</v>
          </cell>
          <cell r="D10346">
            <v>98.56</v>
          </cell>
          <cell r="E10346">
            <v>0</v>
          </cell>
          <cell r="F10346">
            <v>98.56</v>
          </cell>
        </row>
        <row r="10347">
          <cell r="A10347"/>
          <cell r="B10347" t="str">
            <v>TRATOR DE ESTEIRAS C/ CAÇAMBA</v>
          </cell>
          <cell r="C10347"/>
          <cell r="D10347"/>
          <cell r="E10347"/>
          <cell r="F10347"/>
        </row>
        <row r="10348">
          <cell r="A10348">
            <v>5847</v>
          </cell>
          <cell r="B10348" t="str">
            <v>TRATOR DE ESTEIRAS, POTÊNCIA 170 HP, PESO OPERACIONAL 19 T, CAÇAMBA 5,2 M3 - CHP DIURNO. AF_06/2014</v>
          </cell>
          <cell r="C10348" t="str">
            <v>CHP</v>
          </cell>
          <cell r="D10348">
            <v>247.84</v>
          </cell>
          <cell r="E10348">
            <v>22.66</v>
          </cell>
          <cell r="F10348">
            <v>270.5</v>
          </cell>
        </row>
        <row r="10349">
          <cell r="A10349">
            <v>5849</v>
          </cell>
          <cell r="B10349" t="str">
            <v>TRATOR DE ESTEIRAS, POTÊNCIA 170 HP, PESO OPERACIONAL 19 T, CAÇAMBA 5,2 M3 - CHI DIURNO. AF_06/2014</v>
          </cell>
          <cell r="C10349" t="str">
            <v>CHI</v>
          </cell>
          <cell r="D10349">
            <v>59.32</v>
          </cell>
          <cell r="E10349">
            <v>22.66</v>
          </cell>
          <cell r="F10349">
            <v>81.98</v>
          </cell>
        </row>
        <row r="10350">
          <cell r="A10350">
            <v>5718</v>
          </cell>
          <cell r="B10350" t="str">
            <v>TRATOR DE ESTEIRAS, POTÊNCIA 170 HP, PESO OPERACIONAL 19 T, CAÇAMBA 5,2 M3 - MATERIAIS NA OPERAÇÃO. AF_06/2014</v>
          </cell>
          <cell r="C10350" t="str">
            <v>H</v>
          </cell>
          <cell r="D10350">
            <v>111.71</v>
          </cell>
          <cell r="E10350">
            <v>0</v>
          </cell>
          <cell r="F10350">
            <v>111.71</v>
          </cell>
        </row>
        <row r="10351">
          <cell r="A10351">
            <v>53806</v>
          </cell>
          <cell r="B10351" t="str">
            <v>TRATOR DE ESTEIRAS, POTÊNCIA 170 HP, PESO OPERACIONAL 19 T, CAÇAMBA 5,2 M3 - MANUTENÇÃO. AF_06/2014</v>
          </cell>
          <cell r="C10351" t="str">
            <v>H</v>
          </cell>
          <cell r="D10351">
            <v>76.81</v>
          </cell>
          <cell r="E10351">
            <v>0</v>
          </cell>
          <cell r="F10351">
            <v>76.81</v>
          </cell>
        </row>
        <row r="10352">
          <cell r="A10352">
            <v>89017</v>
          </cell>
          <cell r="B10352" t="str">
            <v>TRATOR DE ESTEIRAS, POTÊNCIA 170 HP, PESO OPERACIONAL 19 T, CAÇAMBA 5,2 M3 - DEPRECIAÇÃO. AF_06/2014</v>
          </cell>
          <cell r="C10352" t="str">
            <v>H</v>
          </cell>
          <cell r="D10352">
            <v>42.96</v>
          </cell>
          <cell r="E10352">
            <v>0</v>
          </cell>
          <cell r="F10352">
            <v>42.96</v>
          </cell>
        </row>
        <row r="10353">
          <cell r="A10353">
            <v>89018</v>
          </cell>
          <cell r="B10353" t="str">
            <v>TRATOR DE ESTEIRAS, POTÊNCIA 170 HP, PESO OPERACIONAL 19 T, CAÇAMBA 5,2 M3 - JUROS. AF_06/2014</v>
          </cell>
          <cell r="C10353" t="str">
            <v>H</v>
          </cell>
          <cell r="D10353">
            <v>9.67</v>
          </cell>
          <cell r="E10353">
            <v>0</v>
          </cell>
          <cell r="F10353">
            <v>9.67</v>
          </cell>
        </row>
        <row r="10354">
          <cell r="A10354"/>
          <cell r="B10354" t="str">
            <v>COMPACTADOR DE SOLOS</v>
          </cell>
          <cell r="C10354"/>
          <cell r="D10354"/>
          <cell r="E10354"/>
          <cell r="F10354"/>
        </row>
        <row r="10355">
          <cell r="A10355">
            <v>95264</v>
          </cell>
          <cell r="B10355" t="str">
            <v>COMPACTADOR DE SOLOS DE PERCUSÃO (SOQUETE) COM MOTOR A GASOLINA, POTÊNCIA 3 CV - CHP DIURNO. AF_09/2016</v>
          </cell>
          <cell r="C10355" t="str">
            <v>CHP</v>
          </cell>
          <cell r="D10355">
            <v>6.02</v>
          </cell>
          <cell r="E10355">
            <v>0</v>
          </cell>
          <cell r="F10355">
            <v>6.02</v>
          </cell>
        </row>
        <row r="10356">
          <cell r="A10356">
            <v>95265</v>
          </cell>
          <cell r="B10356" t="str">
            <v>COMPACTADOR DE SOLOS DE PERCUSÃO (SOQUETE) COM MOTOR A GASOLINA, POTÊNCIA 3 CV - CHI DIURNO. AF_09/2016</v>
          </cell>
          <cell r="C10356" t="str">
            <v>CHI</v>
          </cell>
          <cell r="D10356">
            <v>0.73</v>
          </cell>
          <cell r="E10356">
            <v>0</v>
          </cell>
          <cell r="F10356">
            <v>0.73</v>
          </cell>
        </row>
        <row r="10357">
          <cell r="A10357">
            <v>95260</v>
          </cell>
          <cell r="B10357" t="str">
            <v>COMPACTADOR DE SOLOS DE PERCUSÃO (SOQUETE) COM MOTOR A GASOLINA, POTÊNCIA 3 CV - DEPRECIAÇÃO. AF_09/2016</v>
          </cell>
          <cell r="C10357" t="str">
            <v>H</v>
          </cell>
          <cell r="D10357">
            <v>0.6</v>
          </cell>
          <cell r="E10357">
            <v>0</v>
          </cell>
          <cell r="F10357">
            <v>0.6</v>
          </cell>
        </row>
        <row r="10358">
          <cell r="A10358">
            <v>95261</v>
          </cell>
          <cell r="B10358" t="str">
            <v>COMPACTADOR DE SOLOS DE PERCUSÃO (SOQUETE) COM MOTOR A GASOLINA, POTÊNCIA 3 CV - JUROS. AF_09/2016</v>
          </cell>
          <cell r="C10358" t="str">
            <v>H</v>
          </cell>
          <cell r="D10358">
            <v>0.13</v>
          </cell>
          <cell r="E10358">
            <v>0</v>
          </cell>
          <cell r="F10358">
            <v>0.13</v>
          </cell>
        </row>
        <row r="10359">
          <cell r="A10359">
            <v>95262</v>
          </cell>
          <cell r="B10359" t="str">
            <v>COMPACTADOR DE SOLOS DE PERCUSÃO (SOQUETE) COM MOTOR A GASOLINA, POTÊNCIA 3 CV - MANUTENÇÃO. AF_09/2016</v>
          </cell>
          <cell r="C10359" t="str">
            <v>H</v>
          </cell>
          <cell r="D10359">
            <v>1.24</v>
          </cell>
          <cell r="E10359">
            <v>0</v>
          </cell>
          <cell r="F10359">
            <v>1.24</v>
          </cell>
        </row>
        <row r="10360">
          <cell r="A10360">
            <v>95263</v>
          </cell>
          <cell r="B10360" t="str">
            <v>COMPACTADOR DE SOLOS DE PERCUSÃO (SOQUETE) COM MOTOR A GASOLINA, POTÊNCIA 3 CV - MATERIAIS NA OPERAÇÃO. AF_09/2016</v>
          </cell>
          <cell r="C10360" t="str">
            <v>H</v>
          </cell>
          <cell r="D10360">
            <v>4.05</v>
          </cell>
          <cell r="E10360">
            <v>0</v>
          </cell>
          <cell r="F10360">
            <v>4.05</v>
          </cell>
        </row>
        <row r="10361">
          <cell r="A10361">
            <v>91533</v>
          </cell>
          <cell r="B10361" t="str">
            <v>COMPACTADOR DE SOLOS DE PERCUSSÃO (SOQUETE) COM MOTOR A GASOLINA 4 TEMPOS, POTÊNCIA 4 CV - CHP DIURNO. AF_08/2015</v>
          </cell>
          <cell r="C10361" t="str">
            <v>CHP</v>
          </cell>
          <cell r="D10361">
            <v>13.83</v>
          </cell>
          <cell r="E10361">
            <v>21.12</v>
          </cell>
          <cell r="F10361">
            <v>34.950000000000003</v>
          </cell>
        </row>
        <row r="10362">
          <cell r="A10362">
            <v>91534</v>
          </cell>
          <cell r="B10362" t="str">
            <v>COMPACTADOR DE SOLOS DE PERCUSSÃO (SOQUETE) COM MOTOR A GASOLINA 4 TEMPOS, POTÊNCIA 4 CV - CHI DIURNO. AF_08/2015</v>
          </cell>
          <cell r="C10362" t="str">
            <v>CHI</v>
          </cell>
          <cell r="D10362">
            <v>7.54</v>
          </cell>
          <cell r="E10362">
            <v>21.12</v>
          </cell>
          <cell r="F10362">
            <v>28.66</v>
          </cell>
        </row>
        <row r="10363">
          <cell r="A10363">
            <v>91529</v>
          </cell>
          <cell r="B10363" t="str">
            <v>COMPACTADOR DE SOLOS DE PERCUSSÃO (SOQUETE) COM MOTOR A GASOLINA 4 TEMPOS, POTÊNCIA 4 CV - DEPRECIAÇÃO. AF_08/2015</v>
          </cell>
          <cell r="C10363" t="str">
            <v>H</v>
          </cell>
          <cell r="D10363">
            <v>0.75</v>
          </cell>
          <cell r="E10363">
            <v>0</v>
          </cell>
          <cell r="F10363">
            <v>0.75</v>
          </cell>
        </row>
        <row r="10364">
          <cell r="A10364">
            <v>91530</v>
          </cell>
          <cell r="B10364" t="str">
            <v>COMPACTADOR DE SOLOS DE PERCUSSÃO (SOQUETE) COM MOTOR A GASOLINA 4 TEMPOS, POTÊNCIA 4 CV - JUROS. AF_08/2015</v>
          </cell>
          <cell r="C10364" t="str">
            <v>H</v>
          </cell>
          <cell r="D10364">
            <v>0.1</v>
          </cell>
          <cell r="E10364">
            <v>0</v>
          </cell>
          <cell r="F10364">
            <v>0.1</v>
          </cell>
        </row>
        <row r="10365">
          <cell r="A10365">
            <v>91531</v>
          </cell>
          <cell r="B10365" t="str">
            <v>COMPACTADOR DE SOLOS DE PERCUSSÃO (SOQUETE) COM MOTOR A GASOLINA 4 TEMPOS, POTÊNCIA 4 CV - MANUTENÇÃO. AF_08/2015</v>
          </cell>
          <cell r="C10365" t="str">
            <v>H</v>
          </cell>
          <cell r="D10365">
            <v>0.94</v>
          </cell>
          <cell r="E10365">
            <v>0</v>
          </cell>
          <cell r="F10365">
            <v>0.94</v>
          </cell>
        </row>
        <row r="10366">
          <cell r="A10366">
            <v>91532</v>
          </cell>
          <cell r="B10366" t="str">
            <v>COMPACTADOR DE SOLOS DE PERCUSSÃO (SOQUETE) COM MOTOR A GASOLINA 4 TEMPOS, POTÊNCIA 4 CV - MATERIAIS NA OPERAÇÃO. AF_08/2015</v>
          </cell>
          <cell r="C10366" t="str">
            <v>H</v>
          </cell>
          <cell r="D10366">
            <v>5.35</v>
          </cell>
          <cell r="E10366">
            <v>0</v>
          </cell>
          <cell r="F10366">
            <v>5.35</v>
          </cell>
        </row>
        <row r="10367">
          <cell r="A10367"/>
          <cell r="B10367" t="str">
            <v>ROLO COMPACTADOR</v>
          </cell>
          <cell r="C10367"/>
          <cell r="D10367"/>
          <cell r="E10367"/>
          <cell r="F10367"/>
        </row>
        <row r="10368">
          <cell r="A10368">
            <v>96463</v>
          </cell>
          <cell r="B10368" t="str">
            <v>ROLO COMPACTADOR DE PNEUS, ESTATICO, PRESSAO VARIAVEL, POTENCIA 110 HP, PESO SEM/COM LASTRO 10,8/27 T, LARGURA DE ROLAGEM 2,30 M - CHP DIURNO. AF_06/2017</v>
          </cell>
          <cell r="C10368" t="str">
            <v>CHP</v>
          </cell>
          <cell r="D10368">
            <v>208.68</v>
          </cell>
          <cell r="E10368">
            <v>17.88</v>
          </cell>
          <cell r="F10368">
            <v>226.56</v>
          </cell>
        </row>
        <row r="10369">
          <cell r="A10369">
            <v>96464</v>
          </cell>
          <cell r="B10369" t="str">
            <v>ROLO COMPACTADOR DE PNEUS, ESTATICO, PRESSAO VARIAVEL, POTENCIA 110 HP, PESO SEM/COM LASTRO 10,8/27 T, LARGURA DE ROLAGEM 2,30 M - CHI DIURNO. AF_06/2017</v>
          </cell>
          <cell r="C10369" t="str">
            <v>CHI</v>
          </cell>
          <cell r="D10369">
            <v>70.95</v>
          </cell>
          <cell r="E10369">
            <v>17.88</v>
          </cell>
          <cell r="F10369">
            <v>88.83</v>
          </cell>
        </row>
        <row r="10370">
          <cell r="A10370">
            <v>96457</v>
          </cell>
          <cell r="B10370" t="str">
            <v>ROLO COMPACTADOR DE PNEUS, ESTATICO, PRESSAO VARIAVEL, POTENCIA 110 HP, PESO SEM/COM LASTRO 10,8/27 T, LARGURA DE ROLAGEM 2,30 M - MATERIAIS NA OPERACAO. AF_06/2017</v>
          </cell>
          <cell r="C10370" t="str">
            <v>H</v>
          </cell>
          <cell r="D10370">
            <v>67.11</v>
          </cell>
          <cell r="E10370">
            <v>0</v>
          </cell>
          <cell r="F10370">
            <v>67.11</v>
          </cell>
        </row>
        <row r="10371">
          <cell r="A10371">
            <v>96458</v>
          </cell>
          <cell r="B10371" t="str">
            <v>ROLO COMPACTADOR DE PNEUS, ESTATICO, PRESSAO VARIAVEL, POTENCIA 110 HP, PESO SEM/COM LASTRO 10,8/27 T, LARGURA DE ROLAGEM 2,30 M - MANUTENCAO. AF_06/2017</v>
          </cell>
          <cell r="C10371" t="str">
            <v>H</v>
          </cell>
          <cell r="D10371">
            <v>70.62</v>
          </cell>
          <cell r="E10371">
            <v>0</v>
          </cell>
          <cell r="F10371">
            <v>70.62</v>
          </cell>
        </row>
        <row r="10372">
          <cell r="A10372">
            <v>96459</v>
          </cell>
          <cell r="B10372" t="str">
            <v>ROLO COMPACTADOR DE PNEUS, ESTATICO, PRESSAO VARIAVEL, POTENCIA 110 HP, PESO SEM/COM LASTRO 10,8/27 T, LARGURA DE ROLAGEM 2,30 M - JUROS. AF_06/2017</v>
          </cell>
          <cell r="C10372" t="str">
            <v>H</v>
          </cell>
          <cell r="D10372">
            <v>7.83</v>
          </cell>
          <cell r="E10372">
            <v>0</v>
          </cell>
          <cell r="F10372">
            <v>7.83</v>
          </cell>
        </row>
        <row r="10373">
          <cell r="A10373">
            <v>96460</v>
          </cell>
          <cell r="B10373" t="str">
            <v>ROLO COMPACTADOR DE PNEUS, ESTATICO, PRESSAO VARIAVEL, POTENCIA 110 HP, PESO SEM/COM LASTRO 10,8/27 T, LARGURA DE ROLAGEM 2,30 M - DEPRECIAÇÃO. AF_06/2017</v>
          </cell>
          <cell r="C10373" t="str">
            <v>H</v>
          </cell>
          <cell r="D10373">
            <v>56.43</v>
          </cell>
          <cell r="E10373">
            <v>0</v>
          </cell>
          <cell r="F10373">
            <v>56.43</v>
          </cell>
        </row>
        <row r="10374">
          <cell r="A10374">
            <v>73315</v>
          </cell>
          <cell r="B10374" t="str">
            <v>ROLO COMPACTADOR VIBRATÓRIO PÉ DE CARNEIRO PARA SOLOS, POTÊNCIA 80 HP, PESO OPERACIONAL SEM/COM LASTRO 7,4 / 8,8 T, LARGURA DE TRABALHO 1,68 M - MATERIAIS NA OPERAÇÃO. AF_02/2016</v>
          </cell>
          <cell r="C10374" t="str">
            <v>H</v>
          </cell>
          <cell r="D10374">
            <v>60.06</v>
          </cell>
          <cell r="E10374">
            <v>0</v>
          </cell>
          <cell r="F10374">
            <v>60.06</v>
          </cell>
        </row>
        <row r="10375">
          <cell r="A10375">
            <v>73436</v>
          </cell>
          <cell r="B10375" t="str">
            <v>ROLO COMPACTADOR VIBRATÓRIO PÉ DE CARNEIRO PARA SOLOS, POTÊNCIA 80 HP, PESO OPERACIONAL SEM/COM LASTRO 7,4 / 8,8 T, LARGURA DE TRABALHO 1,68 M - CHP DIURNO. AF_02/2016</v>
          </cell>
          <cell r="C10375" t="str">
            <v>CHP</v>
          </cell>
          <cell r="D10375">
            <v>164.66</v>
          </cell>
          <cell r="E10375">
            <v>53.64</v>
          </cell>
          <cell r="F10375">
            <v>218.3</v>
          </cell>
        </row>
        <row r="10376">
          <cell r="A10376">
            <v>5089</v>
          </cell>
          <cell r="B10376" t="str">
            <v>ROLO COMPACTADOR VIBRATÓRIO PÉ DE CARNEIRO PARA SOLOS, POTÊNCIA 80 HP, PESO OPERACIONAL SEM/COM LASTRO 7,4 / 8,8 T, LARGURA DE TRABALHO 1,68 M - MANUTENÇÃO. AF_02/2016</v>
          </cell>
          <cell r="C10376" t="str">
            <v>H</v>
          </cell>
          <cell r="D10376">
            <v>44.26</v>
          </cell>
          <cell r="E10376">
            <v>0</v>
          </cell>
          <cell r="F10376">
            <v>44.26</v>
          </cell>
        </row>
        <row r="10377">
          <cell r="A10377">
            <v>5674</v>
          </cell>
          <cell r="B10377" t="str">
            <v>ROLO COMPACTADOR VIBRATÓRIO DE UM CILINDRO AÇO LISO, POTÊNCIA 80 HP, PESO OPERACIONAL MÁXIMO 8,1 T, IMPACTO DINÂMICO 16,15 / 9,5 T, LARGURA DE TRABALHO 1,68 M - MANUTENÇÃO. AF_06/2014</v>
          </cell>
          <cell r="C10377" t="str">
            <v>H</v>
          </cell>
          <cell r="D10377">
            <v>42.57</v>
          </cell>
          <cell r="E10377">
            <v>0</v>
          </cell>
          <cell r="F10377">
            <v>42.57</v>
          </cell>
        </row>
        <row r="10378">
          <cell r="A10378">
            <v>5684</v>
          </cell>
          <cell r="B10378" t="str">
            <v>ROLO COMPACTADOR VIBRATÓRIO DE UM CILINDRO AÇO LISO, POTÊNCIA 80 HP, PESO OPERACIONAL MÁXIMO 8,1 T, IMPACTO DINÂMICO 16,15 / 9,5 T, LARGURA DE TRABALHO 1,68 M - CHP DIURNO. AF_06/2014</v>
          </cell>
          <cell r="C10378" t="str">
            <v>CHP</v>
          </cell>
          <cell r="D10378">
            <v>148.05000000000001</v>
          </cell>
          <cell r="E10378">
            <v>17.88</v>
          </cell>
          <cell r="F10378">
            <v>165.93</v>
          </cell>
        </row>
        <row r="10379">
          <cell r="A10379">
            <v>5685</v>
          </cell>
          <cell r="B10379" t="str">
            <v>ROLO COMPACTADOR VIBRATÓRIO DE UM CILINDRO AÇO LISO, POTÊNCIA 80 HP, PESO OPERACIONAL MÁXIMO 8,1 T, IMPACTO DINÂMICO 16,15 / 9,5 T, LARGURA DE TRABALHO 1,68 M - CHI DIURNO. AF_06/2014</v>
          </cell>
          <cell r="C10379" t="str">
            <v>CHI</v>
          </cell>
          <cell r="D10379">
            <v>45.42</v>
          </cell>
          <cell r="E10379">
            <v>17.88</v>
          </cell>
          <cell r="F10379">
            <v>63.3</v>
          </cell>
        </row>
        <row r="10380">
          <cell r="A10380">
            <v>5727</v>
          </cell>
          <cell r="B10380" t="str">
            <v>ROLO COMPACTADOR VIBRATÓRIO REBOCÁVEL, CILINDRO DE AÇO LISO, POTÊNCIA DE TRAÇÃO DE 65 CV, PESO 4,7 T, IMPACTO DINÂMICO 18,3 T, LARGURA DE TRABALHO 1,67 M - MANUTENÇÃO. AF_02/2016</v>
          </cell>
          <cell r="C10380" t="str">
            <v>H</v>
          </cell>
          <cell r="D10380">
            <v>12.85</v>
          </cell>
          <cell r="E10380">
            <v>0</v>
          </cell>
          <cell r="F10380">
            <v>12.85</v>
          </cell>
        </row>
        <row r="10381">
          <cell r="A10381">
            <v>5729</v>
          </cell>
          <cell r="B10381" t="str">
            <v>ROLO COMPACTADOR VIBRATÓRIO TANDEM AÇO LISO, POTÊNCIA 58 HP, PESO SEM/COM LASTRO 6,5 / 9,4 T, LARGURA DE TRABALHO 1,2 M - MANUTENÇÃO. AF_06/2014</v>
          </cell>
          <cell r="C10381" t="str">
            <v>H</v>
          </cell>
          <cell r="D10381">
            <v>52.27</v>
          </cell>
          <cell r="E10381">
            <v>0</v>
          </cell>
          <cell r="F10381">
            <v>52.27</v>
          </cell>
        </row>
        <row r="10382">
          <cell r="A10382">
            <v>5730</v>
          </cell>
          <cell r="B10382" t="str">
            <v>ROLO COMPACTADOR VIBRATÓRIO TANDEM AÇO LISO, POTÊNCIA 58 HP, PESO SEM/COM LASTRO 6,5 / 9,4 T, LARGURA DE TRABALHO 1,2 M - MATERIAIS NA OPERAÇÃO. AF_06/2014</v>
          </cell>
          <cell r="C10382" t="str">
            <v>H</v>
          </cell>
          <cell r="D10382">
            <v>42.96</v>
          </cell>
          <cell r="E10382">
            <v>0</v>
          </cell>
          <cell r="F10382">
            <v>42.96</v>
          </cell>
        </row>
        <row r="10383">
          <cell r="A10383">
            <v>5863</v>
          </cell>
          <cell r="B10383" t="str">
            <v>ROLO COMPACTADOR VIBRATÓRIO REBOCÁVEL, CILINDRO DE AÇO LISO, POTÊNCIA DE TRAÇÃO DE 65 CV, PESO 4,7 T, IMPACTO DINÂMICO 18,3 T, LARGURA DE TRABALHO 1,67 M - CHP DIURNO. AF_02/2016</v>
          </cell>
          <cell r="C10383" t="str">
            <v>CHP</v>
          </cell>
          <cell r="D10383">
            <v>24.53</v>
          </cell>
          <cell r="E10383">
            <v>0</v>
          </cell>
          <cell r="F10383">
            <v>24.53</v>
          </cell>
        </row>
        <row r="10384">
          <cell r="A10384">
            <v>5865</v>
          </cell>
          <cell r="B10384" t="str">
            <v>ROLO COMPACTADOR VIBRATÓRIO REBOCÁVEL, CILINDRO DE AÇO LISO, POTÊNCIA DE TRAÇÃO DE 65 CV, PESO 4,7 T, IMPACTO DINÂMICO 18,3 T, LARGURA DE TRABALHO 1,67 M - CHI DIURNO. AF_02/2016</v>
          </cell>
          <cell r="C10384" t="str">
            <v>CHI</v>
          </cell>
          <cell r="D10384">
            <v>11.68</v>
          </cell>
          <cell r="E10384">
            <v>0</v>
          </cell>
          <cell r="F10384">
            <v>11.68</v>
          </cell>
        </row>
        <row r="10385">
          <cell r="A10385">
            <v>5867</v>
          </cell>
          <cell r="B10385" t="str">
            <v>ROLO COMPACTADOR VIBRATÓRIO TANDEM AÇO LISO, POTÊNCIA 58 HP, PESO SEM/COM LASTRO 6,5 / 9,4 T, LARGURA DE TRABALHO 1,2 M - CHP DIURNO. AF_06/2014</v>
          </cell>
          <cell r="C10385" t="str">
            <v>CHP</v>
          </cell>
          <cell r="D10385">
            <v>149.47999999999999</v>
          </cell>
          <cell r="E10385">
            <v>17.88</v>
          </cell>
          <cell r="F10385">
            <v>167.36</v>
          </cell>
        </row>
        <row r="10386">
          <cell r="A10386">
            <v>5869</v>
          </cell>
          <cell r="B10386" t="str">
            <v>ROLO COMPACTADOR VIBRATÓRIO TANDEM AÇO LISO, POTÊNCIA 58 HP, PESO SEM/COM LASTRO 6,5 / 9,4 T, LARGURA DE TRABALHO 1,2 M - CHI DIURNO. AF_06/2014</v>
          </cell>
          <cell r="C10386" t="str">
            <v>CHI</v>
          </cell>
          <cell r="D10386">
            <v>54.25</v>
          </cell>
          <cell r="E10386">
            <v>17.88</v>
          </cell>
          <cell r="F10386">
            <v>72.13</v>
          </cell>
        </row>
        <row r="10387">
          <cell r="A10387">
            <v>5738</v>
          </cell>
          <cell r="B10387" t="str">
            <v>ROLO COMPACTADOR VIBRATÓRIO PÉ DE CARNEIRO, OPERADO POR CONTROLE REMOTO, POTÊNCIA 12,5 KW, PESO OPERACIONAL 1,675 T, LARGURA DE TRABALHO 0,85 M - DEPRECIAÇÃO. AF_02/2016</v>
          </cell>
          <cell r="C10387" t="str">
            <v>H</v>
          </cell>
          <cell r="D10387">
            <v>46.48</v>
          </cell>
          <cell r="E10387">
            <v>0</v>
          </cell>
          <cell r="F10387">
            <v>46.48</v>
          </cell>
        </row>
        <row r="10388">
          <cell r="A10388">
            <v>5739</v>
          </cell>
          <cell r="B10388" t="str">
            <v>ROLO COMPACTADOR VIBRATÓRIO PÉ DE CARNEIRO, OPERADO POR CONTROLE REMOTO, POTÊNCIA 12,5 KW, PESO OPERACIONAL 1,675 T, LARGURA DE TRABALHO 0,85 M - MANUTENÇÃO. AF_02/2016</v>
          </cell>
          <cell r="C10388" t="str">
            <v>H</v>
          </cell>
          <cell r="D10388">
            <v>58.16</v>
          </cell>
          <cell r="E10388">
            <v>0</v>
          </cell>
          <cell r="F10388">
            <v>58.16</v>
          </cell>
        </row>
        <row r="10389">
          <cell r="A10389">
            <v>5879</v>
          </cell>
          <cell r="B10389" t="str">
            <v>ROLO COMPACTADOR VIBRATÓRIO PÉ DE CARNEIRO, OPERADO POR CONTROLE REMOTO, POTÊNCIA 12,5 KW, PESO OPERACIONAL 1,675 T, LARGURA DE TRABALHO 0,85 M - CHP DIURNO. AF_02/2016</v>
          </cell>
          <cell r="C10389" t="str">
            <v>CHP</v>
          </cell>
          <cell r="D10389">
            <v>130.36000000000001</v>
          </cell>
          <cell r="E10389">
            <v>17.88</v>
          </cell>
          <cell r="F10389">
            <v>148.24</v>
          </cell>
        </row>
        <row r="10390">
          <cell r="A10390">
            <v>5881</v>
          </cell>
          <cell r="B10390" t="str">
            <v>ROLO COMPACTADOR VIBRATÓRIO PÉ DE CARNEIRO, OPERADO POR CONTROLE REMOTO, POTÊNCIA 12,5 KW, PESO OPERACIONAL 1,675 T, LARGURA DE TRABALHO 0,85 M - CHI DIURNO. AF_02/2016</v>
          </cell>
          <cell r="C10390" t="str">
            <v>CHI</v>
          </cell>
          <cell r="D10390">
            <v>59.62</v>
          </cell>
          <cell r="E10390">
            <v>17.88</v>
          </cell>
          <cell r="F10390">
            <v>77.5</v>
          </cell>
        </row>
        <row r="10391">
          <cell r="A10391">
            <v>7038</v>
          </cell>
          <cell r="B10391" t="str">
            <v>ROLO COMPACTADOR DE PNEUS ESTÁTICO, PRESSÃO VARIÁVEL, POTÊNCIA 111 HP, PESO SEM/COM LASTRO 9,5 / 26 T, LARGURA DE TRABALHO 1,90 M - DEPRECIAÇÃO. AF_07/2014</v>
          </cell>
          <cell r="C10391" t="str">
            <v>H</v>
          </cell>
          <cell r="D10391">
            <v>53.16</v>
          </cell>
          <cell r="E10391">
            <v>0</v>
          </cell>
          <cell r="F10391">
            <v>53.16</v>
          </cell>
        </row>
        <row r="10392">
          <cell r="A10392">
            <v>7039</v>
          </cell>
          <cell r="B10392" t="str">
            <v>ROLO COMPACTADOR DE PNEUS ESTÁTICO, PRESSÃO VARIÁVEL, POTÊNCIA 111 HP, PESO SEM/COM LASTRO 9,5 / 26 T, LARGURA DE TRABALHO 1,90 M - JUROS. AF_07/2014</v>
          </cell>
          <cell r="C10392" t="str">
            <v>H</v>
          </cell>
          <cell r="D10392">
            <v>7.38</v>
          </cell>
          <cell r="E10392">
            <v>0</v>
          </cell>
          <cell r="F10392">
            <v>7.38</v>
          </cell>
        </row>
        <row r="10393">
          <cell r="A10393">
            <v>7040</v>
          </cell>
          <cell r="B10393" t="str">
            <v>ROLO COMPACTADOR DE PNEUS ESTÁTICO, PRESSÃO VARIÁVEL, POTÊNCIA 111 HP, PESO SEM/COM LASTRO 9,5 / 26 T, LARGURA DE TRABALHO 1,90 M - MANUTENÇÃO. AF_07/2014</v>
          </cell>
          <cell r="C10393" t="str">
            <v>H</v>
          </cell>
          <cell r="D10393">
            <v>66.53</v>
          </cell>
          <cell r="E10393">
            <v>0</v>
          </cell>
          <cell r="F10393">
            <v>66.53</v>
          </cell>
        </row>
        <row r="10394">
          <cell r="A10394">
            <v>7049</v>
          </cell>
          <cell r="B10394" t="str">
            <v>ROLO COMPACTADOR PE DE CARNEIRO VIBRATORIO, POTENCIA 125 HP, PESO OPERACIONAL SEM/COM LASTRO 11,95 / 13,30 T, IMPACTO DINAMICO 38,5 / 22,5 T, LARGURA DE TRABALHO 2,15 M - CHP DIURNO. AF_06/2014</v>
          </cell>
          <cell r="C10394" t="str">
            <v>CHP</v>
          </cell>
          <cell r="D10394">
            <v>213.23</v>
          </cell>
          <cell r="E10394">
            <v>17.88</v>
          </cell>
          <cell r="F10394">
            <v>231.11</v>
          </cell>
        </row>
        <row r="10395">
          <cell r="A10395">
            <v>7050</v>
          </cell>
          <cell r="B10395" t="str">
            <v>ROLO COMPACTADOR PE DE CARNEIRO VIBRATORIO, POTENCIA 125 HP, PESO OPERACIONAL SEM/COM LASTRO 11,95 / 13,30 T, IMPACTO DINAMICO 38,5 / 22,5 T, LARGURA DE TRABALHO 2,15 M - CHI DIURNO. AF_06/2014</v>
          </cell>
          <cell r="C10395" t="str">
            <v>CHI</v>
          </cell>
          <cell r="D10395">
            <v>60.38</v>
          </cell>
          <cell r="E10395">
            <v>17.88</v>
          </cell>
          <cell r="F10395">
            <v>78.260000000000005</v>
          </cell>
        </row>
        <row r="10396">
          <cell r="A10396">
            <v>7051</v>
          </cell>
          <cell r="B10396" t="str">
            <v>ROLO COMPACTADOR PE DE CARNEIRO VIBRATORIO, POTENCIA 125 HP, PESO OPERACIONAL SEM/COM LASTRO 11,95 / 13,30 T, IMPACTO DINAMICO 38,5 / 22,5 T, LARGURA DE TRABALHO 2,15 M - DEPRECIAÇÃO. AF_06/2014</v>
          </cell>
          <cell r="C10396" t="str">
            <v>H</v>
          </cell>
          <cell r="D10396">
            <v>47.15</v>
          </cell>
          <cell r="E10396">
            <v>0</v>
          </cell>
          <cell r="F10396">
            <v>47.15</v>
          </cell>
        </row>
        <row r="10397">
          <cell r="A10397">
            <v>7052</v>
          </cell>
          <cell r="B10397" t="str">
            <v>ROLO COMPACTADOR PE DE CARNEIRO VIBRATORIO, POTENCIA 125 HP, PESO OPERACIONAL SEM/COM LASTRO 11,95 / 13,30 T, IMPACTO DINAMICO 38,5 / 22,5 T, LARGURA DE TRABALHO 2,15 M - JUROS. AF_06/2014</v>
          </cell>
          <cell r="C10397" t="str">
            <v>H</v>
          </cell>
          <cell r="D10397">
            <v>6.54</v>
          </cell>
          <cell r="E10397">
            <v>0</v>
          </cell>
          <cell r="F10397">
            <v>6.54</v>
          </cell>
        </row>
        <row r="10398">
          <cell r="A10398">
            <v>7053</v>
          </cell>
          <cell r="B10398" t="str">
            <v>ROLO COMPACTADOR PE DE CARNEIRO VIBRATORIO, POTENCIA 125 HP, PESO OPERACIONAL SEM/COM LASTRO 11,95 / 13,30 T, IMPACTO DINAMICO 38,5 / 22,5 T, LARGURA DE TRABALHO 2,15 M - MANUTENÇÃO. AF_06/2014</v>
          </cell>
          <cell r="C10398" t="str">
            <v>H</v>
          </cell>
          <cell r="D10398">
            <v>59.01</v>
          </cell>
          <cell r="E10398">
            <v>0</v>
          </cell>
          <cell r="F10398">
            <v>59.01</v>
          </cell>
        </row>
        <row r="10399">
          <cell r="A10399">
            <v>7054</v>
          </cell>
          <cell r="B10399" t="str">
            <v>ROLO COMPACTADOR PE DE CARNEIRO VIBRATORIO, POTENCIA 125 HP, PESO OPERACIONAL SEM/COM LASTRO 11,95 / 13,30 T, IMPACTO DINAMICO 38,5 / 22,5 T, LARGURA DE TRABALHO 2,15 M - MATERIAIS NA OPERAÇÃO. AF_06/2014</v>
          </cell>
          <cell r="C10399" t="str">
            <v>H</v>
          </cell>
          <cell r="D10399">
            <v>93.84</v>
          </cell>
          <cell r="E10399">
            <v>0</v>
          </cell>
          <cell r="F10399">
            <v>93.84</v>
          </cell>
        </row>
        <row r="10400">
          <cell r="A10400">
            <v>53788</v>
          </cell>
          <cell r="B10400" t="str">
            <v>ROLO COMPACTADOR VIBRATÓRIO DE UM CILINDRO AÇO LISO, POTÊNCIA 80 HP, PESO OPERACIONAL MÁXIMO 8,1 T, IMPACTO DINÂMICO 16,15 / 9,5 T, LARGURA DE TRABALHO 1,68 M - MATERIAIS NA OPERAÇÃO. AF_06/2014</v>
          </cell>
          <cell r="C10400" t="str">
            <v>H</v>
          </cell>
          <cell r="D10400">
            <v>60.06</v>
          </cell>
          <cell r="E10400">
            <v>0</v>
          </cell>
          <cell r="F10400">
            <v>60.06</v>
          </cell>
        </row>
        <row r="10401">
          <cell r="A10401">
            <v>53818</v>
          </cell>
          <cell r="B10401" t="str">
            <v>ROLO COMPACTADOR VIBRATÓRIO REBOCÁVEL, CILINDRO DE AÇO LISO, POTÊNCIA DE TRAÇÃO DE 65 CV, PESO 4,7 T, IMPACTO DINÂMICO 18,3 T, LARGURA DE TRABALHO 1,67 M - DEPRECIAÇÃO. AF_02/2016</v>
          </cell>
          <cell r="C10401" t="str">
            <v>H</v>
          </cell>
          <cell r="D10401">
            <v>10.26</v>
          </cell>
          <cell r="E10401">
            <v>0</v>
          </cell>
          <cell r="F10401">
            <v>10.26</v>
          </cell>
        </row>
        <row r="10402">
          <cell r="A10402">
            <v>55263</v>
          </cell>
          <cell r="B10402" t="str">
            <v>ROLO COMPACTADOR DE PNEUS ESTÁTICO, PRESSÃO VARIÁVEL, POTÊNCIA 111 HP, PESO SEM/COM LASTRO 9,5 / 26 T, LARGURA DE TRABALHO 1,90 M - MATERIAIS NA OPERAÇÃO. AF_07/2014</v>
          </cell>
          <cell r="C10402" t="str">
            <v>H</v>
          </cell>
          <cell r="D10402">
            <v>67.739999999999995</v>
          </cell>
          <cell r="E10402">
            <v>0</v>
          </cell>
          <cell r="F10402">
            <v>67.739999999999995</v>
          </cell>
        </row>
        <row r="10403">
          <cell r="A10403">
            <v>73309</v>
          </cell>
          <cell r="B10403" t="str">
            <v>ROLO COMPACTADOR VIBRATÓRIO PÉ DE CARNEIRO PARA SOLOS, POTÊNCIA 80 HP, PESO OPERACIONAL SEM/COM LASTRO 7,4 / 8,8 T, LARGURA DE TRABALHO 1,68 M - DEPRECIAÇÃO. AF_02/2016</v>
          </cell>
          <cell r="C10403" t="str">
            <v>H</v>
          </cell>
          <cell r="D10403">
            <v>35.36</v>
          </cell>
          <cell r="E10403">
            <v>0</v>
          </cell>
          <cell r="F10403">
            <v>35.36</v>
          </cell>
        </row>
        <row r="10404">
          <cell r="A10404">
            <v>73313</v>
          </cell>
          <cell r="B10404" t="str">
            <v>ROLO COMPACTADOR VIBRATÓRIO PÉ DE CARNEIRO PARA SOLOS, POTÊNCIA 80 HP, PESO OPERACIONAL SEM/COM LASTRO 7,4 / 8,8 T, LARGURA DE TRABALHO 1,68 M - JUROS. AF_02/2016</v>
          </cell>
          <cell r="C10404" t="str">
            <v>H</v>
          </cell>
          <cell r="D10404">
            <v>4.91</v>
          </cell>
          <cell r="E10404">
            <v>0</v>
          </cell>
          <cell r="F10404">
            <v>4.91</v>
          </cell>
        </row>
        <row r="10405">
          <cell r="A10405">
            <v>6879</v>
          </cell>
          <cell r="B10405" t="str">
            <v>ROLO COMPACTADOR DE PNEUS ESTÁTICO, PRESSÃO VARIÁVEL, POTÊNCIA 111 HP, PESO SEM/COM LASTRO 9,5 / 26 T, LARGURA DE TRABALHO 1,90 M - CHP DIURNO. AF_07/2014</v>
          </cell>
          <cell r="C10405" t="str">
            <v>CHP</v>
          </cell>
          <cell r="D10405">
            <v>201.5</v>
          </cell>
          <cell r="E10405">
            <v>17.88</v>
          </cell>
          <cell r="F10405">
            <v>219.38</v>
          </cell>
        </row>
        <row r="10406">
          <cell r="A10406">
            <v>6880</v>
          </cell>
          <cell r="B10406" t="str">
            <v>ROLO COMPACTADOR DE PNEUS ESTÁTICO, PRESSÃO VARIÁVEL, POTÊNCIA 111 HP, PESO SEM/COM LASTRO 9,5 / 26 T, LARGURA DE TRABALHO 1,90 M - CHI DIURNO. AF_07/2014</v>
          </cell>
          <cell r="C10406" t="str">
            <v>CHI</v>
          </cell>
          <cell r="D10406">
            <v>67.23</v>
          </cell>
          <cell r="E10406">
            <v>17.88</v>
          </cell>
          <cell r="F10406">
            <v>85.11</v>
          </cell>
        </row>
        <row r="10407">
          <cell r="A10407">
            <v>89280</v>
          </cell>
          <cell r="B10407" t="str">
            <v>ROLO COMPACTADOR VIBRATÓRIO TANDEM AÇO LISO, POTÊNCIA 58 HP, PESO SEM/COM LASTRO 6,5 / 9,4 T, LARGURA DE TRABALHO 1,2 M - DEPRECIAÇÃO. AF_06/2014</v>
          </cell>
          <cell r="C10407" t="str">
            <v>H</v>
          </cell>
          <cell r="D10407">
            <v>41.77</v>
          </cell>
          <cell r="E10407">
            <v>0</v>
          </cell>
          <cell r="F10407">
            <v>41.77</v>
          </cell>
        </row>
        <row r="10408">
          <cell r="A10408">
            <v>89281</v>
          </cell>
          <cell r="B10408" t="str">
            <v>ROLO COMPACTADOR VIBRATÓRIO TANDEM AÇO LISO, POTÊNCIA 58 HP, PESO SEM/COM LASTRO 6,5 / 9,4 T, LARGURA DE TRABALHO 1,2 M - JUROS. AF_06/2014</v>
          </cell>
          <cell r="C10408" t="str">
            <v>H</v>
          </cell>
          <cell r="D10408">
            <v>5.79</v>
          </cell>
          <cell r="E10408">
            <v>0</v>
          </cell>
          <cell r="F10408">
            <v>5.79</v>
          </cell>
        </row>
        <row r="10409">
          <cell r="A10409">
            <v>89210</v>
          </cell>
          <cell r="B10409" t="str">
            <v>ROLO COMPACTADOR VIBRATÓRIO DE UM CILINDRO AÇO LISO, POTÊNCIA 80 HP, PESO OPERACIONAL MÁXIMO 8,1 T, IMPACTO DINÂMICO 16,15 / 9,5 T, LARGURA DE TRABALHO 1,68 M - DEPRECIAÇÃO. AF_06/2014</v>
          </cell>
          <cell r="C10409" t="str">
            <v>H</v>
          </cell>
          <cell r="D10409">
            <v>34.01</v>
          </cell>
          <cell r="E10409">
            <v>0</v>
          </cell>
          <cell r="F10409">
            <v>34.01</v>
          </cell>
        </row>
        <row r="10410">
          <cell r="A10410">
            <v>89211</v>
          </cell>
          <cell r="B10410" t="str">
            <v>ROLO COMPACTADOR VIBRATÓRIO DE UM CILINDRO AÇO LISO, POTÊNCIA 80 HP, PESO OPERACIONAL MÁXIMO 8,1 T, IMPACTO DINÂMICO 16,15 / 9,5 T, LARGURA DE TRABALHO 1,68 M - JUROS. AF_06/2014</v>
          </cell>
          <cell r="C10410" t="str">
            <v>H</v>
          </cell>
          <cell r="D10410">
            <v>4.72</v>
          </cell>
          <cell r="E10410">
            <v>0</v>
          </cell>
          <cell r="F10410">
            <v>4.72</v>
          </cell>
        </row>
        <row r="10411">
          <cell r="A10411">
            <v>95631</v>
          </cell>
          <cell r="B10411" t="str">
            <v>ROLO COMPACTADOR VIBRATORIO TANDEM, ACO LISO, POTENCIA 125 HP, PESO SEM/COM LASTRO 10,20/11,65 T, LARGURA DE TRABALHO 1,73 M - CHP DIURNO. AF_11/2016</v>
          </cell>
          <cell r="C10411" t="str">
            <v>CHP</v>
          </cell>
          <cell r="D10411">
            <v>222.15</v>
          </cell>
          <cell r="E10411">
            <v>17.88</v>
          </cell>
          <cell r="F10411">
            <v>240.03</v>
          </cell>
        </row>
        <row r="10412">
          <cell r="A10412">
            <v>93244</v>
          </cell>
          <cell r="B10412" t="str">
            <v>ROLO COMPACTADOR VIBRATÓRIO PÉ DE CARNEIRO PARA SOLOS, POTÊNCIA 80 HP, PESO OPERACIONAL SEM/COM LASTRO 7,4 / 8,8 T, LARGURA DE TRABALHO 1,68 M - CHI DIURNO. AF_02/2016</v>
          </cell>
          <cell r="C10412" t="str">
            <v>CHI</v>
          </cell>
          <cell r="D10412">
            <v>46.96</v>
          </cell>
          <cell r="E10412">
            <v>17.88</v>
          </cell>
          <cell r="F10412">
            <v>64.84</v>
          </cell>
        </row>
        <row r="10413">
          <cell r="A10413">
            <v>95632</v>
          </cell>
          <cell r="B10413" t="str">
            <v>ROLO COMPACTADOR VIBRATORIO TANDEM, ACO LISO, POTENCIA 125 HP, PESO SEM/COM LASTRO 10,20/11,65 T, LARGURA DE TRABALHO 1,73 M - CHI DIURNO. AF_11/2016</v>
          </cell>
          <cell r="C10413" t="str">
            <v>CHI</v>
          </cell>
          <cell r="D10413">
            <v>64.63</v>
          </cell>
          <cell r="E10413">
            <v>17.88</v>
          </cell>
          <cell r="F10413">
            <v>82.51</v>
          </cell>
        </row>
        <row r="10414">
          <cell r="A10414">
            <v>93238</v>
          </cell>
          <cell r="B10414" t="str">
            <v>ROLO COMPACTADOR VIBRATÓRIO REBOCÁVEL, CILINDRO DE AÇO LISO, POTÊNCIA DE TRAÇÃO DE 65 CV, PESO 4,7 T, IMPACTO DINÂMICO 18,3 T, LARGURA DE TRABALHO 1,67 M - JUROS. AF_02/2016</v>
          </cell>
          <cell r="C10414" t="str">
            <v>H</v>
          </cell>
          <cell r="D10414">
            <v>1.42</v>
          </cell>
          <cell r="E10414">
            <v>0</v>
          </cell>
          <cell r="F10414">
            <v>1.42</v>
          </cell>
        </row>
        <row r="10415">
          <cell r="A10415">
            <v>93239</v>
          </cell>
          <cell r="B10415" t="str">
            <v>ROLO COMPACTADOR VIBRATÓRIO PÉ DE CARNEIRO, OPERADO POR CONTROLE REMOTO, POTÊNCIA 12,5 KW, PESO OPERACIONAL 1,675 T, LARGURA DE TRABALHO 0,85 M - JUROS. AF_02/2016</v>
          </cell>
          <cell r="C10415" t="str">
            <v>H</v>
          </cell>
          <cell r="D10415">
            <v>6.45</v>
          </cell>
          <cell r="E10415">
            <v>0</v>
          </cell>
          <cell r="F10415">
            <v>6.45</v>
          </cell>
        </row>
        <row r="10416">
          <cell r="A10416">
            <v>93240</v>
          </cell>
          <cell r="B10416" t="str">
            <v>ROLO COMPACTADOR VIBRATÓRIO PÉ DE CARNEIRO, OPERADO POR CONTROLE REMOTO, POTÊNCIA 12,5 KW, PESO OPERACIONAL 1,675 T, LARGURA DE TRABALHO 0,85 M - MATERIAIS NA OPERAÇÃO. AF_02/2016</v>
          </cell>
          <cell r="C10416" t="str">
            <v>H</v>
          </cell>
          <cell r="D10416">
            <v>12.58</v>
          </cell>
          <cell r="E10416">
            <v>0</v>
          </cell>
          <cell r="F10416">
            <v>12.58</v>
          </cell>
        </row>
        <row r="10417">
          <cell r="A10417">
            <v>95627</v>
          </cell>
          <cell r="B10417" t="str">
            <v>ROLO COMPACTADOR VIBRATORIO TANDEM, ACO LISO, POTENCIA 125 HP, PESO SEM/COM LASTRO 10,20/11,65 T, LARGURA DE TRABALHO 1,73 M - DEPRECIAÇÃO. AF_11/2016</v>
          </cell>
          <cell r="C10417" t="str">
            <v>H</v>
          </cell>
          <cell r="D10417">
            <v>50.88</v>
          </cell>
          <cell r="E10417">
            <v>0</v>
          </cell>
          <cell r="F10417">
            <v>50.88</v>
          </cell>
        </row>
        <row r="10418">
          <cell r="A10418">
            <v>95628</v>
          </cell>
          <cell r="B10418" t="str">
            <v>ROLO COMPACTADOR VIBRATORIO TANDEM, ACO LISO, POTENCIA 125 HP, PESO SEM/COM LASTRO 10,20/11,65 T, LARGURA DE TRABALHO 1,73 M - JUROS. AF_11/2016</v>
          </cell>
          <cell r="C10418" t="str">
            <v>H</v>
          </cell>
          <cell r="D10418">
            <v>7.06</v>
          </cell>
          <cell r="E10418">
            <v>0</v>
          </cell>
          <cell r="F10418">
            <v>7.06</v>
          </cell>
        </row>
        <row r="10419">
          <cell r="A10419">
            <v>95629</v>
          </cell>
          <cell r="B10419" t="str">
            <v>ROLO COMPACTADOR VIBRATORIO TANDEM, ACO LISO, POTENCIA 125 HP, PESO SEM/COM LASTRO 10,20/11,65 T, LARGURA DE TRABALHO 1,73 M - MANUTENÇÃO. AF_11/2016</v>
          </cell>
          <cell r="C10419" t="str">
            <v>H</v>
          </cell>
          <cell r="D10419">
            <v>63.68</v>
          </cell>
          <cell r="E10419">
            <v>0</v>
          </cell>
          <cell r="F10419">
            <v>63.68</v>
          </cell>
        </row>
        <row r="10420">
          <cell r="A10420">
            <v>95630</v>
          </cell>
          <cell r="B10420" t="str">
            <v>ROLO COMPACTADOR VIBRATORIO TANDEM, ACO LISO, POTENCIA 125 HP, PESO SEM/COM LASTRO 10,20/11,65 T, LARGURA DE TRABALHO 1,73 M - MATERIAIS NA OPERAÇÃO. AF_11/2016</v>
          </cell>
          <cell r="C10420" t="str">
            <v>H</v>
          </cell>
          <cell r="D10420">
            <v>93.84</v>
          </cell>
          <cell r="E10420">
            <v>0</v>
          </cell>
          <cell r="F10420">
            <v>93.84</v>
          </cell>
        </row>
        <row r="10421">
          <cell r="A10421"/>
          <cell r="B10421" t="str">
            <v>DESEMPENADEIRA DE CONCRETO</v>
          </cell>
          <cell r="C10421"/>
          <cell r="D10421"/>
          <cell r="E10421"/>
          <cell r="F10421"/>
        </row>
        <row r="10422">
          <cell r="A10422">
            <v>95282</v>
          </cell>
          <cell r="B10422" t="str">
            <v>DESEMPENADEIRA DE CONCRETO, PESO DE 78 KG, 4 PÁS, MOTOR A GASOLINA, POTÊNCIA 5,5 HP - CHP DIURNO. AF_09/2016</v>
          </cell>
          <cell r="C10422" t="str">
            <v>CHP</v>
          </cell>
          <cell r="D10422">
            <v>8.7200000000000006</v>
          </cell>
          <cell r="E10422">
            <v>0</v>
          </cell>
          <cell r="F10422">
            <v>8.7200000000000006</v>
          </cell>
        </row>
        <row r="10423">
          <cell r="A10423">
            <v>95283</v>
          </cell>
          <cell r="B10423" t="str">
            <v>DESEMPENADEIRA DE CONCRETO, PESO DE 78 KG, 4 PÁS, MOTOR A GASOLINA, POTÊNCIA 5,5 HP - CHI DIURNO. AF_09/2016</v>
          </cell>
          <cell r="C10423" t="str">
            <v>CHI</v>
          </cell>
          <cell r="D10423">
            <v>0.66</v>
          </cell>
          <cell r="E10423">
            <v>0</v>
          </cell>
          <cell r="F10423">
            <v>0.66</v>
          </cell>
        </row>
        <row r="10424">
          <cell r="A10424">
            <v>95278</v>
          </cell>
          <cell r="B10424" t="str">
            <v>DESEMPENADEIRA DE CONCRETO, PESO DE 78 KG, 4 PÁS, MOTOR A GASOLINA, POTÊNCIA 5,5 HP - DEPRECIAÇÃO. AF_09/2016</v>
          </cell>
          <cell r="C10424" t="str">
            <v>H</v>
          </cell>
          <cell r="D10424">
            <v>0.6</v>
          </cell>
          <cell r="E10424">
            <v>0</v>
          </cell>
          <cell r="F10424">
            <v>0.6</v>
          </cell>
        </row>
        <row r="10425">
          <cell r="A10425">
            <v>95279</v>
          </cell>
          <cell r="B10425" t="str">
            <v>DESEMPENADEIRA DE CONCRETO, PESO DE 78 KG, 4 PÁS, MOTOR A GASOLINA, POTÊNCIA 5,5 HP - JUROS. AF_09/2016</v>
          </cell>
          <cell r="C10425" t="str">
            <v>H</v>
          </cell>
          <cell r="D10425">
            <v>0.06</v>
          </cell>
          <cell r="E10425">
            <v>0</v>
          </cell>
          <cell r="F10425">
            <v>0.06</v>
          </cell>
        </row>
        <row r="10426">
          <cell r="A10426">
            <v>95280</v>
          </cell>
          <cell r="B10426" t="str">
            <v>DESEMPENADEIRA DE CONCRETO, PESO DE 78 KG, 4 PÁS, MOTOR A GASOLINA, POTÊNCIA 5,5 HP - MANUTENÇÃO. AF_09/2016</v>
          </cell>
          <cell r="C10426" t="str">
            <v>H</v>
          </cell>
          <cell r="D10426">
            <v>0.57999999999999996</v>
          </cell>
          <cell r="E10426">
            <v>0</v>
          </cell>
          <cell r="F10426">
            <v>0.57999999999999996</v>
          </cell>
        </row>
        <row r="10427">
          <cell r="A10427">
            <v>95281</v>
          </cell>
          <cell r="B10427" t="str">
            <v>DESEMPENADEIRA DE CONCRETO, PESO DE 78 KG, 4 PÁS, MOTOR A GASOLINA, POTÊNCIA 5,5 HP   MATERIAIS NA OPERAÇÃO. AF_09/2016</v>
          </cell>
          <cell r="C10427" t="str">
            <v>H</v>
          </cell>
          <cell r="D10427">
            <v>7.48</v>
          </cell>
          <cell r="E10427">
            <v>0</v>
          </cell>
          <cell r="F10427">
            <v>7.48</v>
          </cell>
        </row>
        <row r="10428">
          <cell r="A10428"/>
          <cell r="B10428" t="str">
            <v>RÉGUA VIBRATÓRIA</v>
          </cell>
          <cell r="C10428"/>
          <cell r="D10428"/>
          <cell r="E10428"/>
          <cell r="F10428"/>
        </row>
        <row r="10429">
          <cell r="A10429">
            <v>95270</v>
          </cell>
          <cell r="B10429" t="str">
            <v>RÉGUA VIBRATÓRIA DUPLA PARA CONCRETO, PESO DE 60KG, COMPRIMENTO 4 M, COM MOTOR A GASOLINA, POTÊNCIA 5,5 HP - CHP DIURNO. AF_09/2016</v>
          </cell>
          <cell r="C10429" t="str">
            <v>CHP</v>
          </cell>
          <cell r="D10429">
            <v>8.52</v>
          </cell>
          <cell r="E10429">
            <v>0</v>
          </cell>
          <cell r="F10429">
            <v>8.52</v>
          </cell>
        </row>
        <row r="10430">
          <cell r="A10430">
            <v>95271</v>
          </cell>
          <cell r="B10430" t="str">
            <v>RÉGUA VIBRATÓRIA DUPLA PARA CONCRETO, PESO DE 60KG, COMPRIMENTO 4 M, COM MOTOR A GASOLINA, POTÊNCIA 5,5 HP - CHI DIURNO. AF_09/2016</v>
          </cell>
          <cell r="C10430" t="str">
            <v>CHI</v>
          </cell>
          <cell r="D10430">
            <v>0.55000000000000004</v>
          </cell>
          <cell r="E10430">
            <v>0</v>
          </cell>
          <cell r="F10430">
            <v>0.55000000000000004</v>
          </cell>
        </row>
        <row r="10431">
          <cell r="A10431">
            <v>95266</v>
          </cell>
          <cell r="B10431" t="str">
            <v>RÉGUA VIBRATÓRIA DUPLA PARA CONCRETO, PESO DE 60KG, COMPRIMENTO 4 M, COM MOTOR A GASOLINA, POTÊNCIA 5,5 HP - DEPRECIAÇÃO. AF_09/2016</v>
          </cell>
          <cell r="C10431" t="str">
            <v>H</v>
          </cell>
          <cell r="D10431">
            <v>0.5</v>
          </cell>
          <cell r="E10431">
            <v>0</v>
          </cell>
          <cell r="F10431">
            <v>0.5</v>
          </cell>
        </row>
        <row r="10432">
          <cell r="A10432">
            <v>95267</v>
          </cell>
          <cell r="B10432" t="str">
            <v>RÉGUA VIBRATÓRIA DUPLA PARA CONCRETO, PESO DE 60KG, COMPRIMENTO 4 M, COM MOTOR A GASOLINA, POTÊNCIA 5,5 HP - JUROS. AF_09/2016</v>
          </cell>
          <cell r="C10432" t="str">
            <v>H</v>
          </cell>
          <cell r="D10432">
            <v>0.05</v>
          </cell>
          <cell r="E10432">
            <v>0</v>
          </cell>
          <cell r="F10432">
            <v>0.05</v>
          </cell>
        </row>
        <row r="10433">
          <cell r="A10433">
            <v>95268</v>
          </cell>
          <cell r="B10433" t="str">
            <v>RÉGUA VIBRATÓRIA DUPLA PARA CONCRETO, PESO DE 60KG, COMPRIMENTO 4 M, COM MOTOR A GASOLINA, POTÊNCIA 5,5 HP - MANUTENÇÃO. AF_09/2016</v>
          </cell>
          <cell r="C10433" t="str">
            <v>H</v>
          </cell>
          <cell r="D10433">
            <v>0.49</v>
          </cell>
          <cell r="E10433">
            <v>0</v>
          </cell>
          <cell r="F10433">
            <v>0.49</v>
          </cell>
        </row>
        <row r="10434">
          <cell r="A10434">
            <v>95269</v>
          </cell>
          <cell r="B10434" t="str">
            <v>RÉGUA VIBRATÓRIA DUPLA PARA CONCRETO, PESO DE 60KG, COMPRIMENTO 4 M, COM MOTOR A GASOLINA, POTÊNCIA 5,5 HP  MATERIAIS NA OPERAÇÃO. AF_09/2016</v>
          </cell>
          <cell r="C10434" t="str">
            <v>H</v>
          </cell>
          <cell r="D10434">
            <v>7.48</v>
          </cell>
          <cell r="E10434">
            <v>0</v>
          </cell>
          <cell r="F10434">
            <v>7.48</v>
          </cell>
        </row>
        <row r="10435">
          <cell r="A10435"/>
          <cell r="B10435" t="str">
            <v>PLACAS VIBRATÓRIAS</v>
          </cell>
          <cell r="C10435"/>
          <cell r="D10435"/>
          <cell r="E10435"/>
          <cell r="F10435"/>
        </row>
        <row r="10436">
          <cell r="A10436">
            <v>91277</v>
          </cell>
          <cell r="B10436" t="str">
            <v>PLACA VIBRATÓRIA REVERSÍVEL COM MOTOR 4 TEMPOS A GASOLINA, FORÇA CENTRÍFUGA DE 25 KN (2500 KGF), POTÊNCIA 5,5 CV - CHP DIURNO. AF_08/2015</v>
          </cell>
          <cell r="C10436" t="str">
            <v>CHP</v>
          </cell>
          <cell r="D10436">
            <v>8.69</v>
          </cell>
          <cell r="E10436">
            <v>0</v>
          </cell>
          <cell r="F10436">
            <v>8.69</v>
          </cell>
        </row>
        <row r="10437">
          <cell r="A10437">
            <v>91278</v>
          </cell>
          <cell r="B10437" t="str">
            <v>PLACA VIBRATÓRIA REVERSÍVEL COM MOTOR 4 TEMPOS A GASOLINA, FORÇA CENTRÍFUGA DE 25 KN (2500 KGF), POTÊNCIA 5,5 CV - CHI DIURNO. AF_08/2015</v>
          </cell>
          <cell r="C10437" t="str">
            <v>CHI</v>
          </cell>
          <cell r="D10437">
            <v>0.57999999999999996</v>
          </cell>
          <cell r="E10437">
            <v>0</v>
          </cell>
          <cell r="F10437">
            <v>0.57999999999999996</v>
          </cell>
        </row>
        <row r="10438">
          <cell r="A10438">
            <v>91273</v>
          </cell>
          <cell r="B10438" t="str">
            <v>PLACA VIBRATÓRIA REVERSÍVEL COM MOTOR 4 TEMPOS A GASOLINA, FORÇA CENTRÍFUGA DE 25 KN (2500 KGF), POTÊNCIA 5,5 CV - DEPRECIAÇÃO. AF_08/2015</v>
          </cell>
          <cell r="C10438" t="str">
            <v>H</v>
          </cell>
          <cell r="D10438">
            <v>0.51</v>
          </cell>
          <cell r="E10438">
            <v>0</v>
          </cell>
          <cell r="F10438">
            <v>0.51</v>
          </cell>
        </row>
        <row r="10439">
          <cell r="A10439">
            <v>91274</v>
          </cell>
          <cell r="B10439" t="str">
            <v>PLACA VIBRATÓRIA REVERSÍVEL COM MOTOR 4 TEMPOS A GASOLINA, FORÇA CENTRÍFUGA DE 25 KN (2500 KGF), POTÊNCIA 5,5 CV - JUROS. AF_08/2015</v>
          </cell>
          <cell r="C10439" t="str">
            <v>H</v>
          </cell>
          <cell r="D10439">
            <v>7.0000000000000007E-2</v>
          </cell>
          <cell r="E10439">
            <v>0</v>
          </cell>
          <cell r="F10439">
            <v>7.0000000000000007E-2</v>
          </cell>
        </row>
        <row r="10440">
          <cell r="A10440">
            <v>91275</v>
          </cell>
          <cell r="B10440" t="str">
            <v>PLACA VIBRATÓRIA REVERSÍVEL COM MOTOR 4 TEMPOS A GASOLINA, FORÇA CENTRÍFUGA DE 25 KN (2500 KGF), POTÊNCIA 5,5 CV - MANUTENÇÃO. AF_08/2015</v>
          </cell>
          <cell r="C10440" t="str">
            <v>H</v>
          </cell>
          <cell r="D10440">
            <v>0.63</v>
          </cell>
          <cell r="E10440">
            <v>0</v>
          </cell>
          <cell r="F10440">
            <v>0.63</v>
          </cell>
        </row>
        <row r="10441">
          <cell r="A10441">
            <v>91276</v>
          </cell>
          <cell r="B10441" t="str">
            <v>PLACA VIBRATÓRIA REVERSÍVEL COM MOTOR 4 TEMPOS A GASOLINA, FORÇA CENTRÍFUGA DE 25 KN (2500 KGF), POTÊNCIA 5,5 CV - MATERIAIS NA OPERAÇÃO. AF_08/2015</v>
          </cell>
          <cell r="C10441" t="str">
            <v>H</v>
          </cell>
          <cell r="D10441">
            <v>7.48</v>
          </cell>
          <cell r="E10441">
            <v>0</v>
          </cell>
          <cell r="F10441">
            <v>7.48</v>
          </cell>
        </row>
        <row r="10442">
          <cell r="A10442"/>
          <cell r="B10442" t="str">
            <v>GRADE ARADORA</v>
          </cell>
          <cell r="C10442"/>
          <cell r="D10442"/>
          <cell r="E10442"/>
          <cell r="F10442"/>
        </row>
        <row r="10443">
          <cell r="A10443">
            <v>5658</v>
          </cell>
          <cell r="B10443" t="str">
            <v>GRADE DE DISCO CONTROLE REMOTO REBOCÁVEL, COM 24 DISCOS 24 X 6 MM COM PNEUS PARA TRANSPORTE - MANUTENÇÃO. AF_06/2014</v>
          </cell>
          <cell r="C10443" t="str">
            <v>H</v>
          </cell>
          <cell r="D10443">
            <v>2.85</v>
          </cell>
          <cell r="E10443">
            <v>0</v>
          </cell>
          <cell r="F10443">
            <v>2.85</v>
          </cell>
        </row>
        <row r="10444">
          <cell r="A10444">
            <v>5689</v>
          </cell>
          <cell r="B10444" t="str">
            <v>GRADE DE DISCO CONTROLE REMOTO REBOCÁVEL, COM 24 DISCOS 24 X 6 MM COM PNEUS PARA TRANSPORTE - CHP DIURNO. AF_06/2014</v>
          </cell>
          <cell r="C10444" t="str">
            <v>CHP</v>
          </cell>
          <cell r="D10444">
            <v>7.52</v>
          </cell>
          <cell r="E10444">
            <v>0</v>
          </cell>
          <cell r="F10444">
            <v>7.52</v>
          </cell>
        </row>
        <row r="10445">
          <cell r="A10445">
            <v>5690</v>
          </cell>
          <cell r="B10445" t="str">
            <v>GRADE DE DISCO CONTROLE REMOTO REBOCÁVEL, COM 24 DISCOS 24 X 6 MM COM PNEUS PARA TRANSPORTE - CHI DIURNO. AF_06/2014</v>
          </cell>
          <cell r="C10445" t="str">
            <v>CHI</v>
          </cell>
          <cell r="D10445">
            <v>4.67</v>
          </cell>
          <cell r="E10445">
            <v>0</v>
          </cell>
          <cell r="F10445">
            <v>4.67</v>
          </cell>
        </row>
        <row r="10446">
          <cell r="A10446">
            <v>5921</v>
          </cell>
          <cell r="B10446" t="str">
            <v>GRADE DE DISCO REBOCÁVEL COM 20 DISCOS 24" X 6 MM COM PNEUS PARA TRANSPORTE - CHP DIURNO. AF_06/2014</v>
          </cell>
          <cell r="C10446" t="str">
            <v>CHP</v>
          </cell>
          <cell r="D10446">
            <v>5.9</v>
          </cell>
          <cell r="E10446">
            <v>0</v>
          </cell>
          <cell r="F10446">
            <v>5.9</v>
          </cell>
        </row>
        <row r="10447">
          <cell r="A10447">
            <v>5923</v>
          </cell>
          <cell r="B10447" t="str">
            <v>GRADE DE DISCO REBOCÁVEL COM 20 DISCOS 24" X 6 MM COM PNEUS PARA TRANSPORTE - CHI DIURNO. AF_06/2014</v>
          </cell>
          <cell r="C10447" t="str">
            <v>CHI</v>
          </cell>
          <cell r="D10447">
            <v>3.67</v>
          </cell>
          <cell r="E10447">
            <v>0</v>
          </cell>
          <cell r="F10447">
            <v>3.67</v>
          </cell>
        </row>
        <row r="10448">
          <cell r="A10448">
            <v>53840</v>
          </cell>
          <cell r="B10448" t="str">
            <v>GRADE DE DISCO REBOCÁVEL COM 20 DISCOS 24" X 6 MM COM PNEUS PARA TRANSPORTE - DEPRECIAÇÃO. AF_06/2014</v>
          </cell>
          <cell r="C10448" t="str">
            <v>H</v>
          </cell>
          <cell r="D10448">
            <v>3.22</v>
          </cell>
          <cell r="E10448">
            <v>0</v>
          </cell>
          <cell r="F10448">
            <v>3.22</v>
          </cell>
        </row>
        <row r="10449">
          <cell r="A10449">
            <v>53841</v>
          </cell>
          <cell r="B10449" t="str">
            <v>GRADE DE DISCO REBOCÁVEL COM 20 DISCOS 24" X 6 MM COM PNEUS PARA TRANSPORTE - MANUTENÇÃO. AF_06/2014</v>
          </cell>
          <cell r="C10449" t="str">
            <v>H</v>
          </cell>
          <cell r="D10449">
            <v>2.23</v>
          </cell>
          <cell r="E10449">
            <v>0</v>
          </cell>
          <cell r="F10449">
            <v>2.23</v>
          </cell>
        </row>
        <row r="10450">
          <cell r="A10450">
            <v>87026</v>
          </cell>
          <cell r="B10450" t="str">
            <v>GRADE DE DISCO REBOCÁVEL COM 20 DISCOS 24" X 6 MM COM PNEUS PARA TRANSPORTE - JUROS. AF_06/2014</v>
          </cell>
          <cell r="C10450" t="str">
            <v>H</v>
          </cell>
          <cell r="D10450">
            <v>0.45</v>
          </cell>
          <cell r="E10450">
            <v>0</v>
          </cell>
          <cell r="F10450">
            <v>0.45</v>
          </cell>
        </row>
        <row r="10451">
          <cell r="A10451">
            <v>88855</v>
          </cell>
          <cell r="B10451" t="str">
            <v>GRADE DE DISCO CONTROLE REMOTO REBOCÁVEL, COM 24 DISCOS 24 X 6 MM COM PNEUS PARA TRANSPORTE - DEPRECIAÇÃO. AF_06/2014</v>
          </cell>
          <cell r="C10451" t="str">
            <v>H</v>
          </cell>
          <cell r="D10451">
            <v>4.0999999999999996</v>
          </cell>
          <cell r="E10451">
            <v>0</v>
          </cell>
          <cell r="F10451">
            <v>4.0999999999999996</v>
          </cell>
        </row>
        <row r="10452">
          <cell r="A10452">
            <v>88856</v>
          </cell>
          <cell r="B10452" t="str">
            <v>GRADE DE DISCO CONTROLE REMOTO REBOCÁVEL, COM 24 DISCOS 24 X 6 MM COM PNEUS PARA TRANSPORTE - JUROS. AF_06/2014</v>
          </cell>
          <cell r="C10452" t="str">
            <v>H</v>
          </cell>
          <cell r="D10452">
            <v>0.56999999999999995</v>
          </cell>
          <cell r="E10452">
            <v>0</v>
          </cell>
          <cell r="F10452">
            <v>0.56999999999999995</v>
          </cell>
        </row>
        <row r="10453">
          <cell r="A10453"/>
          <cell r="B10453" t="str">
            <v>MOTONIVELADORA</v>
          </cell>
          <cell r="C10453"/>
          <cell r="D10453"/>
          <cell r="E10453"/>
          <cell r="F10453"/>
        </row>
        <row r="10454">
          <cell r="A10454">
            <v>5779</v>
          </cell>
          <cell r="B10454" t="str">
            <v>MOTONIVELADORA POTÊNCIA BÁSICA LÍQUIDA (PRIMEIRA MARCHA) 125 HP, PESO BRUTO 13032 KG, LARGURA DA LÂMINA DE 3,7 M - MANUTENÇÃO. AF_06/2014</v>
          </cell>
          <cell r="C10454" t="str">
            <v>H</v>
          </cell>
          <cell r="D10454">
            <v>82.94</v>
          </cell>
          <cell r="E10454">
            <v>0</v>
          </cell>
          <cell r="F10454">
            <v>82.94</v>
          </cell>
        </row>
        <row r="10455">
          <cell r="A10455">
            <v>5932</v>
          </cell>
          <cell r="B10455" t="str">
            <v>MOTONIVELADORA POTÊNCIA BÁSICA LÍQUIDA (PRIMEIRA MARCHA) 125 HP, PESO BRUTO 13032 KG, LARGURA DA LÂMINA DE 3,7 M - CHP DIURNO. AF_06/2014</v>
          </cell>
          <cell r="C10455" t="str">
            <v>CHP</v>
          </cell>
          <cell r="D10455">
            <v>238.5</v>
          </cell>
          <cell r="E10455">
            <v>24.38</v>
          </cell>
          <cell r="F10455">
            <v>262.88</v>
          </cell>
        </row>
        <row r="10456">
          <cell r="A10456">
            <v>5934</v>
          </cell>
          <cell r="B10456" t="str">
            <v>MOTONIVELADORA POTÊNCIA BÁSICA LÍQUIDA (PRIMEIRA MARCHA) 125 HP, PESO BRUTO 13032 KG, LARGURA DA LÂMINA DE 3,7 M - CHI DIURNO. AF_06/2014</v>
          </cell>
          <cell r="C10456" t="str">
            <v>CHI</v>
          </cell>
          <cell r="D10456">
            <v>67.569999999999993</v>
          </cell>
          <cell r="E10456">
            <v>24.38</v>
          </cell>
          <cell r="F10456">
            <v>91.95</v>
          </cell>
        </row>
        <row r="10457">
          <cell r="A10457">
            <v>53849</v>
          </cell>
          <cell r="B10457" t="str">
            <v>MOTONIVELADORA POTÊNCIA BÁSICA LÍQUIDA (PRIMEIRA MARCHA) 125 HP, PESO BRUTO 13032 KG, LARGURA DA LÂMINA DE 3,7 M - MATERIAIS NA OPERAÇÃO. AF_06/2014</v>
          </cell>
          <cell r="C10457" t="str">
            <v>H</v>
          </cell>
          <cell r="D10457">
            <v>87.99</v>
          </cell>
          <cell r="E10457">
            <v>0</v>
          </cell>
          <cell r="F10457">
            <v>87.99</v>
          </cell>
        </row>
        <row r="10458">
          <cell r="A10458">
            <v>89228</v>
          </cell>
          <cell r="B10458" t="str">
            <v>MOTONIVELADORA POTÊNCIA BÁSICA LÍQUIDA (PRIMEIRA MARCHA) 125 HP, PESO BRUTO 13032 KG, LARGURA DA LÂMINA DE 3,7 M - DEPRECIAÇÃO. AF_06/2014</v>
          </cell>
          <cell r="C10458" t="str">
            <v>H</v>
          </cell>
          <cell r="D10458">
            <v>51.6</v>
          </cell>
          <cell r="E10458">
            <v>0</v>
          </cell>
          <cell r="F10458">
            <v>51.6</v>
          </cell>
        </row>
        <row r="10459">
          <cell r="A10459">
            <v>89229</v>
          </cell>
          <cell r="B10459" t="str">
            <v>MOTONIVELADORA POTÊNCIA BÁSICA LÍQUIDA (PRIMEIRA MARCHA) 125 HP, PESO BRUTO 13032 KG, LARGURA DA LÂMINA DE 3,7 M - JUROS. AF_06/2014</v>
          </cell>
          <cell r="C10459" t="str">
            <v>H</v>
          </cell>
          <cell r="D10459">
            <v>9.2799999999999994</v>
          </cell>
          <cell r="E10459">
            <v>0</v>
          </cell>
          <cell r="F10459">
            <v>9.2799999999999994</v>
          </cell>
        </row>
        <row r="10460">
          <cell r="A10460"/>
          <cell r="B10460" t="str">
            <v>FRESADORAS</v>
          </cell>
          <cell r="C10460"/>
          <cell r="D10460"/>
          <cell r="E10460"/>
          <cell r="F10460"/>
        </row>
        <row r="10461">
          <cell r="A10461">
            <v>89234</v>
          </cell>
          <cell r="B10461" t="str">
            <v>FRESADORA DE ASFALTO A FRIO SOBRE RODAS, LARGURA FRESAGEM DE 1,0 M, POTÊNCIA 208 HP - CHP DIURNO. AF_11/2014</v>
          </cell>
          <cell r="C10461" t="str">
            <v>CHP</v>
          </cell>
          <cell r="D10461">
            <v>587.32000000000005</v>
          </cell>
          <cell r="E10461">
            <v>20.5</v>
          </cell>
          <cell r="F10461">
            <v>607.82000000000005</v>
          </cell>
        </row>
        <row r="10462">
          <cell r="A10462">
            <v>89242</v>
          </cell>
          <cell r="B10462" t="str">
            <v>FRESADORA DE ASFALTO A FRIO SOBRE RODAS, LARGURA FRESAGEM DE 2,0 M, POTÊNCIA 550 HP - CHP DIURNO. AF_11/2014</v>
          </cell>
          <cell r="C10462" t="str">
            <v>CHP</v>
          </cell>
          <cell r="D10462">
            <v>1417.23</v>
          </cell>
          <cell r="E10462">
            <v>20.5</v>
          </cell>
          <cell r="F10462">
            <v>1437.73</v>
          </cell>
        </row>
        <row r="10463">
          <cell r="A10463">
            <v>89235</v>
          </cell>
          <cell r="B10463" t="str">
            <v>FRESADORA DE ASFALTO A FRIO SOBRE RODAS, LARGURA FRESAGEM DE 1,0 M, POTÊNCIA 208 HP - CHI DIURNO. AF_11/2014</v>
          </cell>
          <cell r="C10463" t="str">
            <v>CHI</v>
          </cell>
          <cell r="D10463">
            <v>166.14</v>
          </cell>
          <cell r="E10463">
            <v>20.5</v>
          </cell>
          <cell r="F10463">
            <v>186.64</v>
          </cell>
        </row>
        <row r="10464">
          <cell r="A10464">
            <v>89243</v>
          </cell>
          <cell r="B10464" t="str">
            <v>FRESADORA DE ASFALTO A FRIO SOBRE RODAS, LARGURA FRESAGEM DE 2,0 M, POTÊNCIA 550 HP - CHI DIURNO. AF_11/2014</v>
          </cell>
          <cell r="C10464" t="str">
            <v>CHI</v>
          </cell>
          <cell r="D10464">
            <v>379.15</v>
          </cell>
          <cell r="E10464">
            <v>20.5</v>
          </cell>
          <cell r="F10464">
            <v>399.65</v>
          </cell>
        </row>
        <row r="10465">
          <cell r="A10465"/>
          <cell r="B10465" t="str">
            <v>RECICLADORAS DE ASFALTO</v>
          </cell>
          <cell r="C10465"/>
          <cell r="D10465"/>
          <cell r="E10465"/>
          <cell r="F10465"/>
        </row>
        <row r="10466">
          <cell r="A10466">
            <v>89250</v>
          </cell>
          <cell r="B10466" t="str">
            <v>RECICLADORA DE ASFALTO A FRIO SOBRE RODAS, LARGURA FRESAGEM DE 2,0 M, POTÊNCIA 422 HP - CHP DIURNO. AF_11/2014</v>
          </cell>
          <cell r="C10466" t="str">
            <v>CHP</v>
          </cell>
          <cell r="D10466">
            <v>1224.69</v>
          </cell>
          <cell r="E10466">
            <v>20.5</v>
          </cell>
          <cell r="F10466">
            <v>1245.19</v>
          </cell>
        </row>
        <row r="10467">
          <cell r="A10467">
            <v>89251</v>
          </cell>
          <cell r="B10467" t="str">
            <v>RECICLADORA DE ASFALTO A FRIO SOBRE RODAS, LARGURA FRESAGEM DE 2,0 M, POTÊNCIA 422 HP - CHI DIURNO. AF_11/2014</v>
          </cell>
          <cell r="C10467" t="str">
            <v>CHI</v>
          </cell>
          <cell r="D10467">
            <v>330.34</v>
          </cell>
          <cell r="E10467">
            <v>20.5</v>
          </cell>
          <cell r="F10467">
            <v>350.84</v>
          </cell>
        </row>
        <row r="10468">
          <cell r="A10468">
            <v>89246</v>
          </cell>
          <cell r="B10468" t="str">
            <v>RECICLADORA DE ASFALTO A FRIO SOBRE RODAS, LARGURA FRESAGEM DE 2,0 M, POTÊNCIA 422 HP - DEPRECIAÇÃO. AF_11/2014</v>
          </cell>
          <cell r="C10468" t="str">
            <v>H</v>
          </cell>
          <cell r="D10468">
            <v>279.38</v>
          </cell>
          <cell r="E10468">
            <v>0</v>
          </cell>
          <cell r="F10468">
            <v>279.38</v>
          </cell>
        </row>
        <row r="10469">
          <cell r="A10469">
            <v>89247</v>
          </cell>
          <cell r="B10469" t="str">
            <v>RECICLADORA DE ASFALTO A FRIO SOBRE RODAS, LARGURA FRESAGEM DE 2,0 M, POTÊNCIA 422 HP - JUROS. AF_11/2014</v>
          </cell>
          <cell r="C10469" t="str">
            <v>H</v>
          </cell>
          <cell r="D10469">
            <v>44.27</v>
          </cell>
          <cell r="E10469">
            <v>0</v>
          </cell>
          <cell r="F10469">
            <v>44.27</v>
          </cell>
        </row>
        <row r="10470">
          <cell r="A10470">
            <v>89248</v>
          </cell>
          <cell r="B10470" t="str">
            <v>RECICLADORA DE ASFALTO A FRIO SOBRE RODAS, LARGURA FRESAGEM DE 2,0 M, POTÊNCIA 422 HP - MANUTENÇÃO. AF_11/2014</v>
          </cell>
          <cell r="C10470" t="str">
            <v>H</v>
          </cell>
          <cell r="D10470">
            <v>498.34</v>
          </cell>
          <cell r="E10470">
            <v>0</v>
          </cell>
          <cell r="F10470">
            <v>498.34</v>
          </cell>
        </row>
        <row r="10471">
          <cell r="A10471">
            <v>89249</v>
          </cell>
          <cell r="B10471" t="str">
            <v>RECICLADORA DE ASFALTO A FRIO SOBRE RODAS, LARGURA FRESAGEM DE 2,0 M, POTÊNCIA 422 HP - MATERIAIS NA OPERAÇÃO. AF_11/2014</v>
          </cell>
          <cell r="C10471" t="str">
            <v>H</v>
          </cell>
          <cell r="D10471">
            <v>396.01</v>
          </cell>
          <cell r="E10471">
            <v>0</v>
          </cell>
          <cell r="F10471">
            <v>396.01</v>
          </cell>
        </row>
        <row r="10472">
          <cell r="A10472"/>
          <cell r="B10472" t="str">
            <v>DOSADORES</v>
          </cell>
          <cell r="C10472"/>
          <cell r="D10472"/>
          <cell r="E10472"/>
          <cell r="F10472"/>
        </row>
        <row r="10473">
          <cell r="A10473">
            <v>92118</v>
          </cell>
          <cell r="B10473" t="str">
            <v>DOSADOR DE AREIA, CAPACIDADE DE 26 LITROS - CHP DIURNO. AF_11/2015</v>
          </cell>
          <cell r="C10473" t="str">
            <v>CHP</v>
          </cell>
          <cell r="D10473">
            <v>0.39</v>
          </cell>
          <cell r="E10473">
            <v>0</v>
          </cell>
          <cell r="F10473">
            <v>0.39</v>
          </cell>
        </row>
        <row r="10474">
          <cell r="A10474">
            <v>92119</v>
          </cell>
          <cell r="B10474" t="str">
            <v>DOSADOR DE AREIA, CAPACIDADE DE 26 LITROS - CHI DIURNO. AF_11/2015</v>
          </cell>
          <cell r="C10474" t="str">
            <v>CHI</v>
          </cell>
          <cell r="D10474">
            <v>0.24</v>
          </cell>
          <cell r="E10474">
            <v>0</v>
          </cell>
          <cell r="F10474">
            <v>0.24</v>
          </cell>
        </row>
        <row r="10475">
          <cell r="A10475">
            <v>92114</v>
          </cell>
          <cell r="B10475" t="str">
            <v>DOSADOR DE AREIA, CAPACIDADE DE 26 LITROS - DEPRECIAÇÃO. AF_11/2015</v>
          </cell>
          <cell r="C10475" t="str">
            <v>H</v>
          </cell>
          <cell r="D10475">
            <v>0.22</v>
          </cell>
          <cell r="E10475">
            <v>0</v>
          </cell>
          <cell r="F10475">
            <v>0.22</v>
          </cell>
        </row>
        <row r="10476">
          <cell r="A10476">
            <v>92115</v>
          </cell>
          <cell r="B10476" t="str">
            <v>DOSADOR DE AREIA, CAPACIDADE DE 26 LITROS - JUROS. AF_11/2015</v>
          </cell>
          <cell r="C10476" t="str">
            <v>H</v>
          </cell>
          <cell r="D10476">
            <v>0.02</v>
          </cell>
          <cell r="E10476">
            <v>0</v>
          </cell>
          <cell r="F10476">
            <v>0.02</v>
          </cell>
        </row>
        <row r="10477">
          <cell r="A10477">
            <v>92116</v>
          </cell>
          <cell r="B10477" t="str">
            <v>DOSADOR DE AREIA, CAPACIDADE DE 26 LITROS - MANUTENÇÃO. AF_11/2015</v>
          </cell>
          <cell r="C10477" t="str">
            <v>H</v>
          </cell>
          <cell r="D10477">
            <v>0.15</v>
          </cell>
          <cell r="E10477">
            <v>0</v>
          </cell>
          <cell r="F10477">
            <v>0.15</v>
          </cell>
        </row>
        <row r="10478">
          <cell r="A10478"/>
          <cell r="B10478" t="str">
            <v>VIBROACABADORA</v>
          </cell>
          <cell r="C10478"/>
          <cell r="D10478"/>
          <cell r="E10478"/>
          <cell r="F10478"/>
        </row>
        <row r="10479">
          <cell r="A10479">
            <v>5835</v>
          </cell>
          <cell r="B10479" t="str">
            <v>VIBROACABADORA DE ASFALTO SOBRE ESTEIRAS, LARGURA DE PAVIMENTAÇÃO 1,90 M A 5,30 M, POTÊNCIA 105 HP CAPACIDADE 450 T/H - CHP DIURNO. AF_11/2014</v>
          </cell>
          <cell r="C10479" t="str">
            <v>CHP</v>
          </cell>
          <cell r="D10479">
            <v>375.32</v>
          </cell>
          <cell r="E10479">
            <v>20.5</v>
          </cell>
          <cell r="F10479">
            <v>395.82</v>
          </cell>
        </row>
        <row r="10480">
          <cell r="A10480">
            <v>5837</v>
          </cell>
          <cell r="B10480" t="str">
            <v>VIBROACABADORA DE ASFALTO SOBRE ESTEIRAS, LARGURA DE PAVIMENTAÇÃO 1,90 M A 5,30 M, POTÊNCIA 105 HP CAPACIDADE 450 T/H - CHI DIURNO. AF_11/2014</v>
          </cell>
          <cell r="C10480" t="str">
            <v>CHI</v>
          </cell>
          <cell r="D10480">
            <v>123.12</v>
          </cell>
          <cell r="E10480">
            <v>20.5</v>
          </cell>
          <cell r="F10480">
            <v>143.62</v>
          </cell>
        </row>
        <row r="10481">
          <cell r="A10481">
            <v>5710</v>
          </cell>
          <cell r="B10481" t="str">
            <v>VIBROACABADORA DE ASFALTO SOBRE ESTEIRAS, LARGURA DE PAVIMENTAÇÃO 1,90 M A 5,30 M, POTÊNCIA 105 HP CAPACIDADE 450 T/H - MANUTENÇÃO. AF_11/2014</v>
          </cell>
          <cell r="C10481" t="str">
            <v>H</v>
          </cell>
          <cell r="D10481">
            <v>158.61000000000001</v>
          </cell>
          <cell r="E10481">
            <v>0</v>
          </cell>
          <cell r="F10481">
            <v>158.61000000000001</v>
          </cell>
        </row>
        <row r="10482">
          <cell r="A10482">
            <v>5711</v>
          </cell>
          <cell r="B10482" t="str">
            <v>VIBROACABADORA DE ASFALTO SOBRE ESTEIRAS, LARGURA DE PAVIMENTAÇÃO 1,90 M A 5,30 M, POTÊNCIA 105 HP CAPACIDADE 450 T/H - MATERIAIS NA OPERAÇÃO. AF_11/2014</v>
          </cell>
          <cell r="C10482" t="str">
            <v>H</v>
          </cell>
          <cell r="D10482">
            <v>93.59</v>
          </cell>
          <cell r="E10482">
            <v>0</v>
          </cell>
          <cell r="F10482">
            <v>93.59</v>
          </cell>
        </row>
        <row r="10483">
          <cell r="A10483">
            <v>89257</v>
          </cell>
          <cell r="B10483" t="str">
            <v>VIBROACABADORA DE ASFALTO SOBRE ESTEIRAS, LARGURA DE PAVIMENTAÇÃO 2,13 M A 4,55 M, POTÊNCIA 100 HP CAPACIDADE 400 T/H - CHP DIURNO. AF_11/2014</v>
          </cell>
          <cell r="C10483" t="str">
            <v>CHP</v>
          </cell>
          <cell r="D10483">
            <v>321.2</v>
          </cell>
          <cell r="E10483">
            <v>20.5</v>
          </cell>
          <cell r="F10483">
            <v>341.7</v>
          </cell>
        </row>
        <row r="10484">
          <cell r="A10484">
            <v>89258</v>
          </cell>
          <cell r="B10484" t="str">
            <v>VIBROACABADORA DE ASFALTO SOBRE ESTEIRAS, LARGURA DE PAVIMENTAÇÃO 2,13 M A 4,55 M, POTÊNCIA 100 HP, CAPACIDADE 400 T/H - CHI DIURNO. AF_11/2014</v>
          </cell>
          <cell r="C10484" t="str">
            <v>CHI</v>
          </cell>
          <cell r="D10484">
            <v>102.1</v>
          </cell>
          <cell r="E10484">
            <v>20.5</v>
          </cell>
          <cell r="F10484">
            <v>122.6</v>
          </cell>
        </row>
        <row r="10485">
          <cell r="A10485">
            <v>89240</v>
          </cell>
          <cell r="B10485" t="str">
            <v>VIBROACABADORA DE ASFALTO SOBRE ESTEIRAS, LARGURA DE PAVIMENTAÇÃO 1,90 M A 5,30 M, POTÊNCIA 105 HP CAPACIDADE 450 T/H - DEPRECIAÇÃO. AF_11/2014</v>
          </cell>
          <cell r="C10485" t="str">
            <v>H</v>
          </cell>
          <cell r="D10485">
            <v>98.67</v>
          </cell>
          <cell r="E10485">
            <v>0</v>
          </cell>
          <cell r="F10485">
            <v>98.67</v>
          </cell>
        </row>
        <row r="10486">
          <cell r="A10486">
            <v>89241</v>
          </cell>
          <cell r="B10486" t="str">
            <v>VIBROACABADORA DE ASFALTO SOBRE ESTEIRAS, LARGURA DE PAVIMENTAÇÃO 1,90 M A 5,30 M, POTÊNCIA 105 HP CAPACIDADE 450 T/H - JUROS. AF_11/2014</v>
          </cell>
          <cell r="C10486" t="str">
            <v>H</v>
          </cell>
          <cell r="D10486">
            <v>17.760000000000002</v>
          </cell>
          <cell r="E10486">
            <v>0</v>
          </cell>
          <cell r="F10486">
            <v>17.760000000000002</v>
          </cell>
        </row>
        <row r="10487">
          <cell r="A10487">
            <v>89253</v>
          </cell>
          <cell r="B10487" t="str">
            <v>VIBROACABADORA DE ASFALTO SOBRE ESTEIRAS, LARGURA DE PAVIMENTAÇÃO 2,13 M A 4,55 M, POTÊNCIA 100 HP, CAPACIDADE 400 T/H - DEPRECIAÇÃO. AF_11/2014</v>
          </cell>
          <cell r="C10487" t="str">
            <v>H</v>
          </cell>
          <cell r="D10487">
            <v>80.86</v>
          </cell>
          <cell r="E10487">
            <v>0</v>
          </cell>
          <cell r="F10487">
            <v>80.86</v>
          </cell>
        </row>
        <row r="10488">
          <cell r="A10488">
            <v>89254</v>
          </cell>
          <cell r="B10488" t="str">
            <v>VIBROACABADORA DE ASFALTO SOBRE ESTEIRAS, LARGURA DE PAVIMENTAÇÃO 2,13 M A 4,55 M, POTÊNCIA 100 HP, CAPACIDADE 400 T/H - JUROS. AF_11/2014</v>
          </cell>
          <cell r="C10488" t="str">
            <v>H</v>
          </cell>
          <cell r="D10488">
            <v>14.55</v>
          </cell>
          <cell r="E10488">
            <v>0</v>
          </cell>
          <cell r="F10488">
            <v>14.55</v>
          </cell>
        </row>
        <row r="10489">
          <cell r="A10489">
            <v>89255</v>
          </cell>
          <cell r="B10489" t="str">
            <v>VIBROACABADORA DE ASFALTO SOBRE ESTEIRAS, LARGURA DE PAVIMENTAÇÃO 2,13 M A 4,55 M, POTÊNCIA 100 HP, CAPACIDADE 400 T/H - MANUTENÇÃO. AF_11/2014</v>
          </cell>
          <cell r="C10489" t="str">
            <v>H</v>
          </cell>
          <cell r="D10489">
            <v>129.97999999999999</v>
          </cell>
          <cell r="E10489">
            <v>0</v>
          </cell>
          <cell r="F10489">
            <v>129.97999999999999</v>
          </cell>
        </row>
        <row r="10490">
          <cell r="A10490">
            <v>89256</v>
          </cell>
          <cell r="B10490" t="str">
            <v>VIBROACABADORA DE ASFALTO SOBRE ESTEIRAS, LARGURA DE PAVIMENTAÇÃO 2,13 M A 4,55 M, POTÊNCIA 100 HP, CAPACIDADE 400 T/H - MATERIAIS NA OPERAÇÃO. AF_11/2014</v>
          </cell>
          <cell r="C10490" t="str">
            <v>H</v>
          </cell>
          <cell r="D10490">
            <v>89.12</v>
          </cell>
          <cell r="E10490">
            <v>0</v>
          </cell>
          <cell r="F10490">
            <v>89.12</v>
          </cell>
        </row>
        <row r="10491">
          <cell r="A10491"/>
          <cell r="B10491" t="str">
            <v>PERFURATRIZES</v>
          </cell>
          <cell r="C10491"/>
          <cell r="D10491"/>
          <cell r="E10491"/>
          <cell r="F10491"/>
        </row>
        <row r="10492">
          <cell r="A10492">
            <v>96301</v>
          </cell>
          <cell r="B10492" t="str">
            <v>PERFURATRIZ ROTATIVA SOBRE ESTEIRA, TORQUE MAXIMO 2500 KGM, POTENCIA 110 HP, MOTOR DIESEL - MATERIAIS NA OPERAÇÃO. AF_05/2017</v>
          </cell>
          <cell r="C10492" t="str">
            <v>H</v>
          </cell>
          <cell r="D10492">
            <v>51.64</v>
          </cell>
          <cell r="E10492">
            <v>0</v>
          </cell>
          <cell r="F10492">
            <v>51.64</v>
          </cell>
        </row>
        <row r="10493">
          <cell r="A10493">
            <v>90625</v>
          </cell>
          <cell r="B10493" t="str">
            <v>PERFURATRIZ MANUAL, TORQUE MÁXIMO 83 N.M, POTÊNCIA 5 CV, COM DIÂMETRO MÁXIMO 4" - CHP DIURNO. AF_06/2015</v>
          </cell>
          <cell r="C10493" t="str">
            <v>CHP</v>
          </cell>
          <cell r="D10493">
            <v>6.25</v>
          </cell>
          <cell r="E10493">
            <v>0</v>
          </cell>
          <cell r="F10493">
            <v>6.25</v>
          </cell>
        </row>
        <row r="10494">
          <cell r="A10494">
            <v>90631</v>
          </cell>
          <cell r="B10494" t="str">
            <v>PERFURATRIZ SOBRE ESTEIRA, TORQUE MÁXIMO 600 KGF, PESO MÉDIO 1000 KG, POTÊNCIA 20 HP, DIÂMETRO MÁXIMO 10" - CHP DIURNO. AF_06/2015</v>
          </cell>
          <cell r="C10494" t="str">
            <v>CHP</v>
          </cell>
          <cell r="D10494">
            <v>135</v>
          </cell>
          <cell r="E10494">
            <v>21.12</v>
          </cell>
          <cell r="F10494">
            <v>156.12</v>
          </cell>
        </row>
        <row r="10495">
          <cell r="A10495">
            <v>90680</v>
          </cell>
          <cell r="B10495" t="str">
            <v>PERFURATRIZ HIDRÁULICA SOBRE CAMINHÃO COM TRADO CURTO ACOPLADO, PROFUNDIDADE MÁXIMA DE 20 M, DIÂMETRO MÁXIMO DE 1500 MM, POTÊNCIA INSTALADA DE 137 HP, MESA ROTATIVA COM TORQUE MÁXIMO DE 30 KNM - CHP DIURNO. AF_06/2015</v>
          </cell>
          <cell r="C10495" t="str">
            <v>CHP</v>
          </cell>
          <cell r="D10495">
            <v>407.63</v>
          </cell>
          <cell r="E10495">
            <v>21.12</v>
          </cell>
          <cell r="F10495">
            <v>428.75</v>
          </cell>
        </row>
        <row r="10496">
          <cell r="A10496">
            <v>90626</v>
          </cell>
          <cell r="B10496" t="str">
            <v>PERFURATRIZ MANUAL, TORQUE MÁXIMO 83 N.M, POTÊNCIA 5 CV, COM DIÂMETRO MÁXIMO 4" - CHI DIURNO. AF_06/2015</v>
          </cell>
          <cell r="C10496" t="str">
            <v>CHI</v>
          </cell>
          <cell r="D10496">
            <v>1.99</v>
          </cell>
          <cell r="E10496">
            <v>0</v>
          </cell>
          <cell r="F10496">
            <v>1.99</v>
          </cell>
        </row>
        <row r="10497">
          <cell r="A10497">
            <v>90632</v>
          </cell>
          <cell r="B10497" t="str">
            <v>PERFURATRIZ SOBRE ESTEIRA, TORQUE MÁXIMO 600 KGF, PESO MÉDIO 1000 KG, POTÊNCIA 20 HP, DIÂMETRO MÁXIMO 10" - CHI DIURNO. AF_06/2015</v>
          </cell>
          <cell r="C10497" t="str">
            <v>CHI</v>
          </cell>
          <cell r="D10497">
            <v>67.31</v>
          </cell>
          <cell r="E10497">
            <v>21.12</v>
          </cell>
          <cell r="F10497">
            <v>88.43</v>
          </cell>
        </row>
        <row r="10498">
          <cell r="A10498">
            <v>90681</v>
          </cell>
          <cell r="B10498" t="str">
            <v>PERFURATRIZ HIDRÁULICA SOBRE CAMINHÃO COM TRADO CURTO ACOPLADO, PROFUNDIDADE MÁXIMA DE 20 M, DIÂMETRO MÁXIMO DE 1500 MM, POTÊNCIA INSTALADA DE 137 HP, MESA ROTATIVA COM TORQUE MÁXIMO DE 30 KNM - CHI DIURNO. AF_06/2015</v>
          </cell>
          <cell r="C10498" t="str">
            <v>CHI</v>
          </cell>
          <cell r="D10498">
            <v>153.26</v>
          </cell>
          <cell r="E10498">
            <v>21.12</v>
          </cell>
          <cell r="F10498">
            <v>174.38</v>
          </cell>
        </row>
        <row r="10499">
          <cell r="A10499">
            <v>90621</v>
          </cell>
          <cell r="B10499" t="str">
            <v>PERFURATRIZ MANUAL, TORQUE MÁXIMO 83 N.M, POTÊNCIA 5 CV, COM DIÂMETRO MÁXIMO 4" - DEPRECIAÇÃO. AF_06/2015</v>
          </cell>
          <cell r="C10499" t="str">
            <v>H</v>
          </cell>
          <cell r="D10499">
            <v>1.78</v>
          </cell>
          <cell r="E10499">
            <v>0</v>
          </cell>
          <cell r="F10499">
            <v>1.78</v>
          </cell>
        </row>
        <row r="10500">
          <cell r="A10500">
            <v>90622</v>
          </cell>
          <cell r="B10500" t="str">
            <v>PERFURATRIZ MANUAL, TORQUE MÁXIMO 83 N.M, POTÊNCIA 5 CV, COM DIÂMETRO MÁXIMO 4" - JUROS. AF_06/2015</v>
          </cell>
          <cell r="C10500" t="str">
            <v>H</v>
          </cell>
          <cell r="D10500">
            <v>0.21</v>
          </cell>
          <cell r="E10500">
            <v>0</v>
          </cell>
          <cell r="F10500">
            <v>0.21</v>
          </cell>
        </row>
        <row r="10501">
          <cell r="A10501">
            <v>90623</v>
          </cell>
          <cell r="B10501" t="str">
            <v>PERFURATRIZ MANUAL, TORQUE MÁXIMO 83 N.M, POTÊNCIA 5 CV, COM DIÂMETRO MÁXIMO 4" - MANUTENÇÃO. AF_06/2015</v>
          </cell>
          <cell r="C10501" t="str">
            <v>H</v>
          </cell>
          <cell r="D10501">
            <v>2.23</v>
          </cell>
          <cell r="E10501">
            <v>0</v>
          </cell>
          <cell r="F10501">
            <v>2.23</v>
          </cell>
        </row>
        <row r="10502">
          <cell r="A10502">
            <v>90624</v>
          </cell>
          <cell r="B10502" t="str">
            <v>PERFURATRIZ MANUAL, TORQUE MÁXIMO 83 N.M, POTÊNCIA 5 CV, COM DIÂMETRO MÁXIMO 4" - MATERIAIS NA OPERAÇÃO. AF_06/2015</v>
          </cell>
          <cell r="C10502" t="str">
            <v>H</v>
          </cell>
          <cell r="D10502">
            <v>2.0299999999999998</v>
          </cell>
          <cell r="E10502">
            <v>0</v>
          </cell>
          <cell r="F10502">
            <v>2.0299999999999998</v>
          </cell>
        </row>
        <row r="10503">
          <cell r="A10503">
            <v>90627</v>
          </cell>
          <cell r="B10503" t="str">
            <v>PERFURATRIZ SOBRE ESTEIRA, TORQUE MÁXIMO 600 KGF, PESO MÉDIO 1000 KG, POTÊNCIA 20 HP, DIÂMETRO MÁXIMO 10" - DEPRECIAÇÃO. AF_06/2015</v>
          </cell>
          <cell r="C10503" t="str">
            <v>H</v>
          </cell>
          <cell r="D10503">
            <v>53.32</v>
          </cell>
          <cell r="E10503">
            <v>0</v>
          </cell>
          <cell r="F10503">
            <v>53.32</v>
          </cell>
        </row>
        <row r="10504">
          <cell r="A10504">
            <v>90628</v>
          </cell>
          <cell r="B10504" t="str">
            <v>PERFURATRIZ SOBRE ESTEIRA, TORQUE MÁXIMO 600 KGF, PESO MÉDIO 1000 KG, POTÊNCIA 20 HP, DIÂMETRO MÁXIMO 10" - JUROS. AF_06/2015</v>
          </cell>
          <cell r="C10504" t="str">
            <v>H</v>
          </cell>
          <cell r="D10504">
            <v>7.3</v>
          </cell>
          <cell r="E10504">
            <v>0</v>
          </cell>
          <cell r="F10504">
            <v>7.3</v>
          </cell>
        </row>
        <row r="10505">
          <cell r="A10505">
            <v>90629</v>
          </cell>
          <cell r="B10505" t="str">
            <v>PERFURATRIZ SOBRE ESTEIRA, TORQUE MÁXIMO 600 KGF, PESO MÉDIO 1000 KG, POTÊNCIA 20 HP, DIÂMETRO MÁXIMO 10" - MANUTENÇÃO. AF_06/2015</v>
          </cell>
          <cell r="C10505" t="str">
            <v>H</v>
          </cell>
          <cell r="D10505">
            <v>66.73</v>
          </cell>
          <cell r="E10505">
            <v>0</v>
          </cell>
          <cell r="F10505">
            <v>66.73</v>
          </cell>
        </row>
        <row r="10506">
          <cell r="A10506">
            <v>90630</v>
          </cell>
          <cell r="B10506" t="str">
            <v>PERFURATRIZ SOBRE ESTEIRA, TORQUE MÁXIMO 600 KGF, PESO MÉDIO 1000 KG, POTÊNCIA 20 HP, DIÂMETRO MÁXIMO 10" - MATERIAIS NA OPERAÇÃO. AF_06/2015</v>
          </cell>
          <cell r="C10506" t="str">
            <v>H</v>
          </cell>
          <cell r="D10506">
            <v>0.96</v>
          </cell>
          <cell r="E10506">
            <v>0</v>
          </cell>
          <cell r="F10506">
            <v>0.96</v>
          </cell>
        </row>
        <row r="10507">
          <cell r="A10507">
            <v>90670</v>
          </cell>
          <cell r="B10507" t="str">
            <v>PERFURATRIZ COM TORRE METÁLICA PARA EXECUÇÃO DE ESTACA HÉLICE CONTÍNUA, PROFUNDIDADE MÁXIMA DE 30 M, DIÂMETRO MÁXIMO DE 800 MM, POTÊNCIA INSTALADA DE 268 HP, MESA ROTATIVA COM TORQUE MÁXIMO DE 170 KNM - DEPRECIAÇÃO. AF_06/2015</v>
          </cell>
          <cell r="C10507" t="str">
            <v>H</v>
          </cell>
          <cell r="D10507">
            <v>244.71</v>
          </cell>
          <cell r="E10507">
            <v>0</v>
          </cell>
          <cell r="F10507">
            <v>244.71</v>
          </cell>
        </row>
        <row r="10508">
          <cell r="A10508">
            <v>90671</v>
          </cell>
          <cell r="B10508" t="str">
            <v>PERFURATRIZ COM TORRE METÁLICA PARA EXECUÇÃO DE ESTACA HÉLICE CONTÍNUA, PROFUNDIDADE MÁXIMA DE 30 M, DIÂMETRO MÁXIMO DE 800 MM, POTÊNCIA INSTALADA DE 268 HP, MESA ROTATIVA COM TORQUE MÁXIMO DE 170 KNM - JUROS. AF_06/2015</v>
          </cell>
          <cell r="C10508" t="str">
            <v>H</v>
          </cell>
          <cell r="D10508">
            <v>33.97</v>
          </cell>
          <cell r="E10508">
            <v>0</v>
          </cell>
          <cell r="F10508">
            <v>33.97</v>
          </cell>
        </row>
        <row r="10509">
          <cell r="A10509">
            <v>90672</v>
          </cell>
          <cell r="B10509" t="str">
            <v>PERFURATRIZ COM TORRE METÁLICA PARA EXECUÇÃO DE ESTACA HÉLICE CONTÍNUA, PROFUNDIDADE MÁXIMA DE 30 M, DIÂMETRO MÁXIMO DE 800 MM, POTÊNCIA INSTALADA DE 268 HP, MESA ROTATIVA COM TORQUE MÁXIMO DE 170 KNM - MANUTENÇÃO. AF_06/2015</v>
          </cell>
          <cell r="C10509" t="str">
            <v>H</v>
          </cell>
          <cell r="D10509">
            <v>306.24</v>
          </cell>
          <cell r="E10509">
            <v>0</v>
          </cell>
          <cell r="F10509">
            <v>306.24</v>
          </cell>
        </row>
        <row r="10510">
          <cell r="A10510">
            <v>90673</v>
          </cell>
          <cell r="B10510" t="str">
            <v>PERFURATRIZ COM TORRE METÁLICA PARA EXECUÇÃO DE ESTACA HÉLICE CONTÍNUA, PROFUNDIDADE MÁXIMA DE 30 M, DIÂMETRO MÁXIMO DE 800 MM, POTÊNCIA INSTALADA DE 268 HP, MESA ROTATIVA COM TORQUE MÁXIMO DE 170 KNM - MATERIAIS NA OPERAÇÃO. AF_06/2015</v>
          </cell>
          <cell r="C10510" t="str">
            <v>H</v>
          </cell>
          <cell r="D10510">
            <v>125.73</v>
          </cell>
          <cell r="E10510">
            <v>0</v>
          </cell>
          <cell r="F10510">
            <v>125.73</v>
          </cell>
        </row>
        <row r="10511">
          <cell r="A10511">
            <v>90674</v>
          </cell>
          <cell r="B10511" t="str">
            <v>PERFURATRIZ COM TORRE METÁLICA PARA EXECUÇÃO DE ESTACA HÉLICE CONTÍNUA, PROFUNDIDADE MÁXIMA DE 30 M, DIÂMETRO MÁXIMO DE 800 MM, POTÊNCIA INSTALADA DE 268 HP, MESA ROTATIVA COM TORQUE MÁXIMO DE 170 KNM - CHP DIURNO. AF_06/2015</v>
          </cell>
          <cell r="C10511" t="str">
            <v>CHP</v>
          </cell>
          <cell r="D10511">
            <v>717.34</v>
          </cell>
          <cell r="E10511">
            <v>21.12</v>
          </cell>
          <cell r="F10511">
            <v>738.46</v>
          </cell>
        </row>
        <row r="10512">
          <cell r="A10512">
            <v>90675</v>
          </cell>
          <cell r="B10512" t="str">
            <v>PERFURATRIZ COM TORRE METÁLICA PARA EXECUÇÃO DE ESTACA HÉLICE CONTÍNUA, PROFUNDIDADE MÁXIMA DE 30 M, DIÂMETRO MÁXIMO DE 800 MM, POTÊNCIA INSTALADA DE 268 HP, MESA ROTATIVA COM TORQUE MÁXIMO DE 170 KNM - CHI DIURNO. AF_06/2015</v>
          </cell>
          <cell r="C10512" t="str">
            <v>CHI</v>
          </cell>
          <cell r="D10512">
            <v>285.37</v>
          </cell>
          <cell r="E10512">
            <v>21.12</v>
          </cell>
          <cell r="F10512">
            <v>306.49</v>
          </cell>
        </row>
        <row r="10513">
          <cell r="A10513">
            <v>90676</v>
          </cell>
          <cell r="B10513" t="str">
            <v>PERFURATRIZ HIDRÁULICA SOBRE CAMINHÃO COM TRADO CURTO ACOPLADO, PROFUNDIDADE MÁXIMA DE 20 M, DIÂMETRO MÁXIMO DE 1500 MM, POTÊNCIA INSTALADA DE 137 HP, MESA ROTATIVA COM TORQUE MÁXIMO DE 30 KNM - DEPRECIAÇÃO. AF_06/2015</v>
          </cell>
          <cell r="C10513" t="str">
            <v>H</v>
          </cell>
          <cell r="D10513">
            <v>115.2</v>
          </cell>
          <cell r="E10513">
            <v>0</v>
          </cell>
          <cell r="F10513">
            <v>115.2</v>
          </cell>
        </row>
        <row r="10514">
          <cell r="A10514">
            <v>90677</v>
          </cell>
          <cell r="B10514" t="str">
            <v>PERFURATRIZ HIDRÁULICA SOBRE CAMINHÃO COM TRADO CURTO ACOPLADO, PROFUNDIDADE MÁXIMA DE 20 M, DIÂMETRO MÁXIMO DE 1500 MM, POTÊNCIA INSTALADA DE 137 HP, MESA ROTATIVA COM TORQUE MÁXIMO DE 30 KNM - JUROS. AF_06/2015</v>
          </cell>
          <cell r="C10514" t="str">
            <v>H</v>
          </cell>
          <cell r="D10514">
            <v>17.57</v>
          </cell>
          <cell r="E10514">
            <v>0</v>
          </cell>
          <cell r="F10514">
            <v>17.57</v>
          </cell>
        </row>
        <row r="10515">
          <cell r="A10515">
            <v>90678</v>
          </cell>
          <cell r="B10515" t="str">
            <v>PERFURATRIZ HIDRÁULICA SOBRE CAMINHÃO COM TRADO CURTO ACOPLADO, PROFUNDIDADE MÁXIMA DE 20 M, DIÂMETRO MÁXIMO DE 1500 MM, POTÊNCIA INSTALADA DE 137 HP, MESA ROTATIVA COM TORQUE MÁXIMO DE 30 KNM - MANUTENÇÃO. AF_06/2015</v>
          </cell>
          <cell r="C10515" t="str">
            <v>H</v>
          </cell>
          <cell r="D10515">
            <v>157.94999999999999</v>
          </cell>
          <cell r="E10515">
            <v>0</v>
          </cell>
          <cell r="F10515">
            <v>157.94999999999999</v>
          </cell>
        </row>
        <row r="10516">
          <cell r="A10516">
            <v>90679</v>
          </cell>
          <cell r="B10516" t="str">
            <v>PERFURATRIZ HIDRÁULICA SOBRE CAMINHÃO COM TRADO CURTO ACOPLADO, PROFUNDIDADE MÁXIMA DE 20 M, DIÂMETRO MÁXIMO DE 1500 MM, POTÊNCIA INSTALADA DE 137 HP, MESA ROTATIVA COM TORQUE MÁXIMO DE 30 KNM - MATERIAIS NA OPERAÇÃO. AF_06/2015</v>
          </cell>
          <cell r="C10516" t="str">
            <v>H</v>
          </cell>
          <cell r="D10516">
            <v>96.42</v>
          </cell>
          <cell r="E10516">
            <v>0</v>
          </cell>
          <cell r="F10516">
            <v>96.42</v>
          </cell>
        </row>
        <row r="10517">
          <cell r="A10517">
            <v>91021</v>
          </cell>
          <cell r="B10517" t="str">
            <v>PERFURATRIZ HIDRÁULICA SOBRE CAMINHÃO COM TRADO CURTO ACOPLADO, PROFUNDIDADE MÁXIMA DE 20 M, DIÂMETRO MÁXIMO DE 1500 MM, POTÊNCIA INSTALADA DE 137 HP, MESA ROTATIVA COM TORQUE MÁXIMO DE 30 KNM - IMPOSTOS E SEGUROS. AF_06/2015</v>
          </cell>
          <cell r="C10517" t="str">
            <v>H</v>
          </cell>
          <cell r="D10517">
            <v>13.8</v>
          </cell>
          <cell r="E10517">
            <v>0</v>
          </cell>
          <cell r="F10517">
            <v>13.8</v>
          </cell>
        </row>
        <row r="10518">
          <cell r="A10518">
            <v>93224</v>
          </cell>
          <cell r="B10518" t="str">
            <v>PERFURATRIZ COM TORRE METÁLICA PARA EXECUÇÃO DE ESTACA HÉLICE CONTÍNUA, PROFUNDIDADE MÁXIMA DE 32 M, DIÂMETRO MÁXIMO DE 1000 MM, POTÊNCIA INSTALADA DE 350 HP, MESA ROTATIVA COM TORQUE MÁXIMO DE 263 KNM - CHP DIURNO. AF_01/2016</v>
          </cell>
          <cell r="C10518" t="str">
            <v>CHP</v>
          </cell>
          <cell r="D10518">
            <v>1080.46</v>
          </cell>
          <cell r="E10518">
            <v>21.12</v>
          </cell>
          <cell r="F10518">
            <v>1101.58</v>
          </cell>
        </row>
        <row r="10519">
          <cell r="A10519">
            <v>95620</v>
          </cell>
          <cell r="B10519" t="str">
            <v>PERFURATRIZ PNEUMATICA MANUAL DE PESO MEDIO, MARTELETE, 18KG, COMPRIMENTO MÁXIMO DE CURSO DE 6 M, DIAMETRO DO PISTAO DE 5,5 CM - CHP DIURNO. AF_11/2016</v>
          </cell>
          <cell r="C10519" t="str">
            <v>CHP</v>
          </cell>
          <cell r="D10519">
            <v>8.99</v>
          </cell>
          <cell r="E10519">
            <v>16.93</v>
          </cell>
          <cell r="F10519">
            <v>25.92</v>
          </cell>
        </row>
        <row r="10520">
          <cell r="A10520">
            <v>95702</v>
          </cell>
          <cell r="B10520" t="str">
            <v>PERFURATRIZ MANUAL, TORQUE MAXIMO 55 KGF.M, POTENCIA 5 CV, COM DIAMETRO MAXIMO 8 1/2" - CHP DIURNO. AF_11/2016</v>
          </cell>
          <cell r="C10520" t="str">
            <v>CHP</v>
          </cell>
          <cell r="D10520">
            <v>18.079999999999998</v>
          </cell>
          <cell r="E10520">
            <v>21.12</v>
          </cell>
          <cell r="F10520">
            <v>39.200000000000003</v>
          </cell>
        </row>
        <row r="10521">
          <cell r="A10521">
            <v>95621</v>
          </cell>
          <cell r="B10521" t="str">
            <v>PERFURATRIZ PNEUMATICA MANUAL DE PESO MEDIO, MARTELETE, 18KG, COMPRIMENTO MÁXIMO DE CURSO DE 6 M, DIAMETRO DO PISTAO DE 5,5 CM - CHI DIURNO. AF_11/2016</v>
          </cell>
          <cell r="C10521" t="str">
            <v>CHI</v>
          </cell>
          <cell r="D10521">
            <v>7.77</v>
          </cell>
          <cell r="E10521">
            <v>16.93</v>
          </cell>
          <cell r="F10521">
            <v>24.7</v>
          </cell>
        </row>
        <row r="10522">
          <cell r="A10522">
            <v>93220</v>
          </cell>
          <cell r="B10522" t="str">
            <v>PERFURATRIZ COM TORRE METÁLICA PARA EXECUÇÃO DE ESTACA HÉLICE CONTÍNUA, PROFUNDIDADE MÁXIMA DE 32 M, DIÂMETRO MÁXIMO DE 1000 MM, POTÊNCIA INSTALADA DE 350 HP, MESA ROTATIVA COM TORQUE MÁXIMO DE 263 KNM - DEPRECIAÇÃO. AF_01/2016</v>
          </cell>
          <cell r="C10522" t="str">
            <v>H</v>
          </cell>
          <cell r="D10522">
            <v>380.52</v>
          </cell>
          <cell r="E10522">
            <v>0</v>
          </cell>
          <cell r="F10522">
            <v>380.52</v>
          </cell>
        </row>
        <row r="10523">
          <cell r="A10523">
            <v>93221</v>
          </cell>
          <cell r="B10523" t="str">
            <v>PERFURATRIZ COM TORRE METÁLICA PARA EXECUÇÃO DE ESTACA HÉLICE CONTÍNUA, PROFUNDIDADE MÁXIMA DE 32 M, DIÂMETRO MÁXIMO DE 1000 MM, POTÊNCIA INSTALADA DE 350 HP, MESA ROTATIVA COM TORQUE MÁXIMO DE 263 KNM - JUROS. AF_01/2016</v>
          </cell>
          <cell r="C10523" t="str">
            <v>H</v>
          </cell>
          <cell r="D10523">
            <v>52.83</v>
          </cell>
          <cell r="E10523">
            <v>0</v>
          </cell>
          <cell r="F10523">
            <v>52.83</v>
          </cell>
        </row>
        <row r="10524">
          <cell r="A10524">
            <v>93222</v>
          </cell>
          <cell r="B10524" t="str">
            <v>PERFURATRIZ COM TORRE METÁLICA PARA EXECUÇÃO DE ESTACA HÉLICE CONTÍNUA, PROFUNDIDADE MÁXIMA DE 32 M, DIÂMETRO MÁXIMO DE 1000 MM, POTÊNCIA INSTALADA DE 350 HP, MESA ROTATIVA COM TORQUE MÁXIMO DE 263 KNM - MANUTENÇÃO. AF_01/2016</v>
          </cell>
          <cell r="C10524" t="str">
            <v>H</v>
          </cell>
          <cell r="D10524">
            <v>476.19</v>
          </cell>
          <cell r="E10524">
            <v>0</v>
          </cell>
          <cell r="F10524">
            <v>476.19</v>
          </cell>
        </row>
        <row r="10525">
          <cell r="A10525">
            <v>93223</v>
          </cell>
          <cell r="B10525" t="str">
            <v>PERFURATRIZ COM TORRE METÁLICA PARA EXECUÇÃO DE ESTACA HÉLICE CONTÍNUA, PROFUNDIDADE MÁXIMA DE 32 M, DIÂMETRO MÁXIMO DE 1000 MM, POTÊNCIA INSTALADA DE 350 HP, MESA ROTATIVA COM TORQUE MÁXIMO DE 263 KNM  MATERIAIS NA OPERAÇÃO. AF_01/2016</v>
          </cell>
          <cell r="C10525" t="str">
            <v>H</v>
          </cell>
          <cell r="D10525">
            <v>164.23</v>
          </cell>
          <cell r="E10525">
            <v>0</v>
          </cell>
          <cell r="F10525">
            <v>164.23</v>
          </cell>
        </row>
        <row r="10526">
          <cell r="A10526">
            <v>93225</v>
          </cell>
          <cell r="B10526" t="str">
            <v>PERFURATRIZ COM TORRE METÁLICA PARA EXECUÇÃO DE ESTACA HÉLICE CONTÍNUA, PROFUNDIDADE MÁXIMA DE 32 M, DIÂMETRO MÁXIMO DE 1000 MM, POTÊNCIA INSTALADA DE 350 HP, MESA ROTATIVA COM TORQUE MÁXIMO DE 263 KNM - CHI DIURNO. AF_01/2016</v>
          </cell>
          <cell r="C10526" t="str">
            <v>CHI</v>
          </cell>
          <cell r="D10526">
            <v>440.04</v>
          </cell>
          <cell r="E10526">
            <v>21.12</v>
          </cell>
          <cell r="F10526">
            <v>461.16</v>
          </cell>
        </row>
        <row r="10527">
          <cell r="A10527">
            <v>95617</v>
          </cell>
          <cell r="B10527" t="str">
            <v>PERFURATRIZ PNEUMATICA MANUAL DE PESO MEDIO, MARTELETE, 18KG, COMPRIMENTO MÁXIMO DE CURSO DE 6 M, DIAMETRO DO PISTAO DE 5,5 CM - DEPRECIAÇÃO. AF_11/2016</v>
          </cell>
          <cell r="C10527" t="str">
            <v>H</v>
          </cell>
          <cell r="D10527">
            <v>0.97</v>
          </cell>
          <cell r="E10527">
            <v>0</v>
          </cell>
          <cell r="F10527">
            <v>0.97</v>
          </cell>
        </row>
        <row r="10528">
          <cell r="A10528">
            <v>95618</v>
          </cell>
          <cell r="B10528" t="str">
            <v>PERFURATRIZ PNEUMATICA MANUAL DE PESO MEDIO, MARTELETE, 18KG, COMPRIMENTO MÁXIMO DE CURSO DE 6 M, DIAMETRO DO PISTAO DE 5,5 CM - JUROS. AF_11/2016</v>
          </cell>
          <cell r="C10528" t="str">
            <v>H</v>
          </cell>
          <cell r="D10528">
            <v>0.11</v>
          </cell>
          <cell r="E10528">
            <v>0</v>
          </cell>
          <cell r="F10528">
            <v>0.11</v>
          </cell>
        </row>
        <row r="10529">
          <cell r="A10529">
            <v>95619</v>
          </cell>
          <cell r="B10529" t="str">
            <v>PERFURATRIZ PNEUMATICA MANUAL DE PESO MEDIO, MARTELETE, 18KG, COMPRIMENTO MÁXIMO DE CURSO DE 6 M, DIAMETRO DO PISTAO DE 5,5 CM - MANUTENÇÃO. AF_11/2016</v>
          </cell>
          <cell r="C10529" t="str">
            <v>H</v>
          </cell>
          <cell r="D10529">
            <v>1.22</v>
          </cell>
          <cell r="E10529">
            <v>0</v>
          </cell>
          <cell r="F10529">
            <v>1.22</v>
          </cell>
        </row>
        <row r="10530">
          <cell r="A10530">
            <v>95698</v>
          </cell>
          <cell r="B10530" t="str">
            <v>PERFURATRIZ MANUAL, TORQUE MAXIMO 55 KGF.M, POTENCIA 5 CV, COM DIAMETRO MAXIMO 8 1/2" - DEPRECIAÇÃO. AF_11/2016</v>
          </cell>
          <cell r="C10530" t="str">
            <v>H</v>
          </cell>
          <cell r="D10530">
            <v>3.95</v>
          </cell>
          <cell r="E10530">
            <v>0</v>
          </cell>
          <cell r="F10530">
            <v>3.95</v>
          </cell>
        </row>
        <row r="10531">
          <cell r="A10531">
            <v>95699</v>
          </cell>
          <cell r="B10531" t="str">
            <v>PERFURATRIZ MANUAL, TORQUE MAXIMO 55 KGF.M, POTENCIA 5 CV, COM DIAMETRO MAXIMO 8 1/2" - JUROS. AF_11/2016</v>
          </cell>
          <cell r="C10531" t="str">
            <v>H</v>
          </cell>
          <cell r="D10531">
            <v>0.47</v>
          </cell>
          <cell r="E10531">
            <v>0</v>
          </cell>
          <cell r="F10531">
            <v>0.47</v>
          </cell>
        </row>
        <row r="10532">
          <cell r="A10532">
            <v>95700</v>
          </cell>
          <cell r="B10532" t="str">
            <v>PERFURATRIZ MANUAL, TORQUE MAXIMO 55 KGF.M, POTENCIA 5 CV, COM DIAMETRO MAXIMO 8 1/2" - MANUTENÇÃO. AF_11/2016</v>
          </cell>
          <cell r="C10532" t="str">
            <v>H</v>
          </cell>
          <cell r="D10532">
            <v>4.9400000000000004</v>
          </cell>
          <cell r="E10532">
            <v>0</v>
          </cell>
          <cell r="F10532">
            <v>4.9400000000000004</v>
          </cell>
        </row>
        <row r="10533">
          <cell r="A10533">
            <v>95701</v>
          </cell>
          <cell r="B10533" t="str">
            <v>PERFURATRIZ MANUAL, TORQUE MAXIMO 55 KGF.M, POTENCIA 5 CV, COM DIAMETRO MAXIMO 8 1/2" - MATERIAIS NA OPERAÇÃO. AF_11/2016</v>
          </cell>
          <cell r="C10533" t="str">
            <v>H</v>
          </cell>
          <cell r="D10533">
            <v>2.0299999999999998</v>
          </cell>
          <cell r="E10533">
            <v>0</v>
          </cell>
          <cell r="F10533">
            <v>2.0299999999999998</v>
          </cell>
        </row>
        <row r="10534">
          <cell r="A10534">
            <v>95703</v>
          </cell>
          <cell r="B10534" t="str">
            <v>PERFURATRIZ MANUAL, TORQUE MAXIMO 55 KGF.M, POTENCIA 5 CV, COM DIAMETRO MAXIMO 8 1/2" - CHI DIURNO. AF_11/2016</v>
          </cell>
          <cell r="C10534" t="str">
            <v>CHI</v>
          </cell>
          <cell r="D10534">
            <v>11.11</v>
          </cell>
          <cell r="E10534">
            <v>21.12</v>
          </cell>
          <cell r="F10534">
            <v>32.229999999999997</v>
          </cell>
        </row>
        <row r="10535">
          <cell r="A10535">
            <v>95704</v>
          </cell>
          <cell r="B10535" t="str">
            <v>PERFURATRIZ SOBRE ESTEIRA, TORQUE MÁXIMO 600 KGF, POTÊNCIA ENTRE 50 E 60 HP, DIÂMETRO MÁXIMO 10 - DEPRECIAÇÃO. AF_11/2016</v>
          </cell>
          <cell r="C10535" t="str">
            <v>H</v>
          </cell>
          <cell r="D10535">
            <v>51.1</v>
          </cell>
          <cell r="E10535">
            <v>0</v>
          </cell>
          <cell r="F10535">
            <v>51.1</v>
          </cell>
        </row>
        <row r="10536">
          <cell r="A10536">
            <v>95705</v>
          </cell>
          <cell r="B10536" t="str">
            <v>PERFURATRIZ SOBRE ESTEIRA, TORQUE MÁXIMO 600 KGF, POTÊNCIA ENTRE 50 E 60 HP, DIÂMETRO MÁXIMO 10 - JUROS. AF_11/2016</v>
          </cell>
          <cell r="C10536" t="str">
            <v>H</v>
          </cell>
          <cell r="D10536">
            <v>6.99</v>
          </cell>
          <cell r="E10536">
            <v>0</v>
          </cell>
          <cell r="F10536">
            <v>6.99</v>
          </cell>
        </row>
        <row r="10537">
          <cell r="A10537">
            <v>95706</v>
          </cell>
          <cell r="B10537" t="str">
            <v>PERFURATRIZ SOBRE ESTEIRA, TORQUE MÁXIMO 600 KGF, POTÊNCIA ENTRE 50 E 60 HP, DIÂMETRO MÁXIMO 10 - MANUTENÇÃO. AF_11/2016</v>
          </cell>
          <cell r="C10537" t="str">
            <v>H</v>
          </cell>
          <cell r="D10537">
            <v>63.95</v>
          </cell>
          <cell r="E10537">
            <v>0</v>
          </cell>
          <cell r="F10537">
            <v>63.95</v>
          </cell>
        </row>
        <row r="10538">
          <cell r="A10538">
            <v>95707</v>
          </cell>
          <cell r="B10538" t="str">
            <v>PERFURATRIZ SOBRE ESTEIRA, TORQUE MÁXIMO 600 KGF, POTÊNCIA ENTRE 50 E 60 HP, DIÂMETRO MÁXIMO 10 - MATERIAIS NA OPERAÇÃO. AF_11/2016</v>
          </cell>
          <cell r="C10538" t="str">
            <v>H</v>
          </cell>
          <cell r="D10538">
            <v>2.66</v>
          </cell>
          <cell r="E10538">
            <v>0</v>
          </cell>
          <cell r="F10538">
            <v>2.66</v>
          </cell>
        </row>
        <row r="10539">
          <cell r="A10539">
            <v>95709</v>
          </cell>
          <cell r="B10539" t="str">
            <v>PERFURATRIZ SOBRE ESTEIRA, TORQUE MÁXIMO 600 KGF, POTÊNCIA ENTRE 50 E 60 HP, DIÂMETRO MÁXIMO 10 - CHI DIURNO. AF_11/2016</v>
          </cell>
          <cell r="C10539" t="str">
            <v>CHI</v>
          </cell>
          <cell r="D10539">
            <v>64.78</v>
          </cell>
          <cell r="E10539">
            <v>21.12</v>
          </cell>
          <cell r="F10539">
            <v>85.9</v>
          </cell>
        </row>
        <row r="10540">
          <cell r="A10540">
            <v>95708</v>
          </cell>
          <cell r="B10540" t="str">
            <v>PERFURATRIZ SOBRE ESTEIRA, TORQUE MÁXIMO 600 KGF, POTÊNCIA ENTRE 50 E 60 HP, DIÂMETRO MÁXIMO 10 - CHP DIURNO. AF_11/2016</v>
          </cell>
          <cell r="C10540" t="str">
            <v>CHP</v>
          </cell>
          <cell r="D10540">
            <v>131.38999999999999</v>
          </cell>
          <cell r="E10540">
            <v>21.12</v>
          </cell>
          <cell r="F10540">
            <v>152.51</v>
          </cell>
        </row>
        <row r="10541">
          <cell r="A10541">
            <v>102873</v>
          </cell>
          <cell r="B10541" t="str">
            <v>PERFURATRIZ HIDRÁULICA SOBRE ESTEIRA, TORQUE MÁXIMO 161 KNM, PROFUNDIDADE MÁXIMA 54 M, DIÂMETRO MÁXIMO 1500 MM, POTÊNCIA MOTOR 268 HP - MATERIAIS NA OPERAÇÃO. AF_04/2019</v>
          </cell>
          <cell r="C10541" t="str">
            <v>H</v>
          </cell>
          <cell r="D10541">
            <v>125.73</v>
          </cell>
          <cell r="E10541">
            <v>0</v>
          </cell>
          <cell r="F10541">
            <v>125.73</v>
          </cell>
        </row>
        <row r="10542">
          <cell r="A10542">
            <v>102879</v>
          </cell>
          <cell r="B10542" t="str">
            <v>PERFURATRIZ PARA EXECUÇÃO DE ESTACAS SECANTES, TIPO HÉLICE CONTÍNUA COM CABEÇOTE DUPLO E TUBO METÁLICO - MATERIAIS NA OPERAÇÃO. AF_04/2019</v>
          </cell>
          <cell r="C10542" t="str">
            <v>H</v>
          </cell>
          <cell r="D10542">
            <v>188.7</v>
          </cell>
          <cell r="E10542">
            <v>0</v>
          </cell>
          <cell r="F10542">
            <v>188.7</v>
          </cell>
        </row>
        <row r="10543">
          <cell r="A10543">
            <v>102963</v>
          </cell>
          <cell r="B10543" t="str">
            <v>PERFURATRIZ HIDRÁULICA SOBRE ESTEIRA, TORQUE MÁXIMO 98 KNM, PROFUNDIDADE MÁXIMA 25 M, DIÂMETRO MÁXIMO 115 MM, POTÊNCIA MOTOR 190 HP - MATERIAIS NA OPERAÇÃO. AF_02/2021</v>
          </cell>
          <cell r="C10543" t="str">
            <v>H</v>
          </cell>
          <cell r="D10543">
            <v>89.12</v>
          </cell>
          <cell r="E10543">
            <v>0</v>
          </cell>
          <cell r="F10543">
            <v>89.12</v>
          </cell>
        </row>
        <row r="10544">
          <cell r="A10544">
            <v>103223</v>
          </cell>
          <cell r="B10544" t="str">
            <v>PERFURATRIZ PARA FURO DIRECIONAL HORIZONTAL (HDD) COM CAPACIDADE ATÉ 89 KN, POTÊNCIA 24,8 HP A 80 HP (INCLUSO FERRAMENTAS E LOCALIZADOR) - MATERIAIS NA OPERAÇÃO. AF_11/2021</v>
          </cell>
          <cell r="C10544" t="str">
            <v>H</v>
          </cell>
          <cell r="D10544">
            <v>36.85</v>
          </cell>
          <cell r="E10544">
            <v>0</v>
          </cell>
          <cell r="F10544">
            <v>36.85</v>
          </cell>
        </row>
        <row r="10545">
          <cell r="A10545">
            <v>103229</v>
          </cell>
          <cell r="B10545" t="str">
            <v>PERFURATRIZ PARA FURO DIRECIONAL HORIZONTAL (HDD) COM CAPACIDADE DE 90 KN A 200 KN, POTÊNCIA 100 HP A 160 HP (INCLUSO FERRAMENTAS E LOCALIZADOR) - MATERIAIS NA OPERAÇÃO. AF_11/2021</v>
          </cell>
          <cell r="C10545" t="str">
            <v>H</v>
          </cell>
          <cell r="D10545">
            <v>61.01</v>
          </cell>
          <cell r="E10545">
            <v>0</v>
          </cell>
          <cell r="F10545">
            <v>61.01</v>
          </cell>
        </row>
        <row r="10546">
          <cell r="A10546">
            <v>103235</v>
          </cell>
          <cell r="B10546" t="str">
            <v>PERFURATRIZ PARA FURO DIRECIONAL HORIZONTAL (HDD) COM CAPACIDADE DE 201 KN A 560 KN, POTÊNCIA 200 HP A 260 HP (INCLUSO FERRAMENTAS E LOCALIZADOR) - MATERIAIS NA OPERAÇÃO. AF_11/2021</v>
          </cell>
          <cell r="C10546" t="str">
            <v>H</v>
          </cell>
          <cell r="D10546">
            <v>161.9</v>
          </cell>
          <cell r="E10546">
            <v>0</v>
          </cell>
          <cell r="F10546">
            <v>161.9</v>
          </cell>
        </row>
        <row r="10547">
          <cell r="A10547"/>
          <cell r="B10547" t="str">
            <v>DISTRIBUIDORES E ESPARGIDOR</v>
          </cell>
          <cell r="C10547"/>
          <cell r="D10547"/>
          <cell r="E10547"/>
          <cell r="F10547"/>
        </row>
        <row r="10548">
          <cell r="A10548">
            <v>5765</v>
          </cell>
          <cell r="B10548" t="str">
            <v>ESPARGIDOR DE ASFALTO PRESSURIZADO COM TANQUE DE 2500 L, REBOCÁVEL COM MOTOR A GASOLINA POTÊNCIA 3,4 HP - MANUTENÇÃO. AF_07/2014</v>
          </cell>
          <cell r="C10548" t="str">
            <v>H</v>
          </cell>
          <cell r="D10548">
            <v>4.24</v>
          </cell>
          <cell r="E10548">
            <v>0</v>
          </cell>
          <cell r="F10548">
            <v>4.24</v>
          </cell>
        </row>
        <row r="10549">
          <cell r="A10549">
            <v>5766</v>
          </cell>
          <cell r="B10549" t="str">
            <v>ESPARGIDOR DE ASFALTO PRESSURIZADO COM TANQUE DE 2500 L, REBOCÁVEL COM MOTOR A GASOLINA POTÊNCIA 3,4 HP - MATERIAIS NA OPERAÇÃO. AF_07/2014</v>
          </cell>
          <cell r="C10549" t="str">
            <v>H</v>
          </cell>
          <cell r="D10549">
            <v>2.4900000000000002</v>
          </cell>
          <cell r="E10549">
            <v>0</v>
          </cell>
          <cell r="F10549">
            <v>2.4900000000000002</v>
          </cell>
        </row>
        <row r="10550">
          <cell r="A10550">
            <v>5909</v>
          </cell>
          <cell r="B10550" t="str">
            <v>ESPARGIDOR DE ASFALTO PRESSURIZADO COM TANQUE DE 2500 L, REBOCÁVEL COM MOTOR A GASOLINA POTÊNCIA 3,4 HP - CHP DIURNO. AF_07/2014</v>
          </cell>
          <cell r="C10550" t="str">
            <v>CHP</v>
          </cell>
          <cell r="D10550">
            <v>18.66</v>
          </cell>
          <cell r="E10550">
            <v>15.02</v>
          </cell>
          <cell r="F10550">
            <v>33.68</v>
          </cell>
        </row>
        <row r="10551">
          <cell r="A10551">
            <v>5911</v>
          </cell>
          <cell r="B10551" t="str">
            <v>ESPARGIDOR DE ASFALTO PRESSURIZADO COM TANQUE DE 2500 L, REBOCÁVEL COM MOTOR A GASOLINA POTÊNCIA 3,4 HP - CHI DIURNO. AF_07/2014</v>
          </cell>
          <cell r="C10551" t="str">
            <v>CHI</v>
          </cell>
          <cell r="D10551">
            <v>11.93</v>
          </cell>
          <cell r="E10551">
            <v>15.02</v>
          </cell>
          <cell r="F10551">
            <v>26.95</v>
          </cell>
        </row>
        <row r="10552">
          <cell r="A10552">
            <v>88569</v>
          </cell>
          <cell r="B10552" t="str">
            <v>ESPARGIDOR DE ASFALTO PRESSURIZADO COM TANQUE DE 2500 L, REBOCÁVEL COM MOTOR A GASOLINA POTÊNCIA 3,4 HP - DEPRECIAÇÃO. AF_07/2014</v>
          </cell>
          <cell r="C10552" t="str">
            <v>H</v>
          </cell>
          <cell r="D10552">
            <v>3.63</v>
          </cell>
          <cell r="E10552">
            <v>0</v>
          </cell>
          <cell r="F10552">
            <v>3.63</v>
          </cell>
        </row>
        <row r="10553">
          <cell r="A10553">
            <v>88570</v>
          </cell>
          <cell r="B10553" t="str">
            <v>ESPARGIDOR DE ASFALTO PRESSURIZADO COM TANQUE DE 2500 L, REBOCÁVEL COM MOTOR A GASOLINA POTÊNCIA 3,4 HP - JUROS. AF_07/2014</v>
          </cell>
          <cell r="C10553" t="str">
            <v>H</v>
          </cell>
          <cell r="D10553">
            <v>0.6</v>
          </cell>
          <cell r="E10553">
            <v>0</v>
          </cell>
          <cell r="F10553">
            <v>0.6</v>
          </cell>
        </row>
        <row r="10554">
          <cell r="A10554">
            <v>83361</v>
          </cell>
          <cell r="B10554" t="str">
            <v>ESPARGIDOR DE ASFALTO PRESSURIZADO, TANQUE 6 M3 COM ISOLAÇÃO TÉRMICA, AQUECIDO COM 2 MAÇARICOS, COM BARRA ESPARGIDORA 3,60 M, MONTADO SOBRE CAMINHÃO  TOCO, PBT 14.300 KG, POTÊNCIA 185 CV - MANUTENÇÃO. AF_08/2015</v>
          </cell>
          <cell r="C10554" t="str">
            <v>H</v>
          </cell>
          <cell r="D10554">
            <v>40.53</v>
          </cell>
          <cell r="E10554">
            <v>0</v>
          </cell>
          <cell r="F10554">
            <v>40.53</v>
          </cell>
        </row>
        <row r="10555">
          <cell r="A10555">
            <v>83362</v>
          </cell>
          <cell r="B10555" t="str">
            <v>ESPARGIDOR DE ASFALTO PRESSURIZADO, TANQUE 6 M3 COM ISOLAÇÃO TÉRMICA, AQUECIDO COM 2 MAÇARICOS, COM BARRA ESPARGIDORA 3,60 M, MONTADO SOBRE CAMINHÃO  TOCO, PBT 14.300 KG, POTÊNCIA 185 CV - CHP DIURNO. AF_08/2015</v>
          </cell>
          <cell r="C10555" t="str">
            <v>CHP</v>
          </cell>
          <cell r="D10555">
            <v>242.53</v>
          </cell>
          <cell r="E10555">
            <v>17.54</v>
          </cell>
          <cell r="F10555">
            <v>260.07</v>
          </cell>
        </row>
        <row r="10556">
          <cell r="A10556">
            <v>91486</v>
          </cell>
          <cell r="B10556" t="str">
            <v>ESPARGIDOR DE ASFALTO PRESSURIZADO, TANQUE 6 M3 COM ISOLAÇÃO TÉRMICA, AQUECIDO COM 2 MAÇARICOS, COM BARRA ESPARGIDORA 3,60 M, MONTADO SOBRE CAMINHÃO  TOCO, PBT 14.300 KG, POTÊNCIA 185 CV - CHI DIURNO. AF_08/2015</v>
          </cell>
          <cell r="C10556" t="str">
            <v>CHI</v>
          </cell>
          <cell r="D10556">
            <v>39.28</v>
          </cell>
          <cell r="E10556">
            <v>17.54</v>
          </cell>
          <cell r="F10556">
            <v>56.82</v>
          </cell>
        </row>
        <row r="10557">
          <cell r="A10557">
            <v>91468</v>
          </cell>
          <cell r="B10557" t="str">
            <v>ESPARGIDOR DE ASFALTO PRESSURIZADO, TANQUE 6 M3 COM ISOLAÇÃO TÉRMICA, AQUECIDO COM 2 MAÇARICOS, COM BARRA ESPARGIDORA 3,60 M, MONTADO SOBRE CAMINHÃO  TOCO, PBT 14.300 KG, POTÊNCIA 185 CV - DEPRECIAÇÃO. AF_08/2015</v>
          </cell>
          <cell r="C10557" t="str">
            <v>H</v>
          </cell>
          <cell r="D10557">
            <v>24</v>
          </cell>
          <cell r="E10557">
            <v>0</v>
          </cell>
          <cell r="F10557">
            <v>24</v>
          </cell>
        </row>
        <row r="10558">
          <cell r="A10558">
            <v>91469</v>
          </cell>
          <cell r="B10558" t="str">
            <v>ESPARGIDOR DE ASFALTO PRESSURIZADO, TANQUE 6 M3 COM ISOLAÇÃO TÉRMICA, AQUECIDO COM 2 MAÇARICOS, COM BARRA ESPARGIDORA 3,60 M, MONTADO SOBRE CAMINHÃO  TOCO, PBT 14.300 KG, POTÊNCIA 185 CV - JUROS. AF_08/2015</v>
          </cell>
          <cell r="C10558" t="str">
            <v>H</v>
          </cell>
          <cell r="D10558">
            <v>4.79</v>
          </cell>
          <cell r="E10558">
            <v>0</v>
          </cell>
          <cell r="F10558">
            <v>4.79</v>
          </cell>
        </row>
        <row r="10559">
          <cell r="A10559">
            <v>91484</v>
          </cell>
          <cell r="B10559" t="str">
            <v>ESPARGIDOR DE ASFALTO PRESSURIZADO, TANQUE 6 M3 COM ISOLAÇÃO TÉRMICA, AQUECIDO COM 2 MAÇARICOS, COM BARRA ESPARGIDORA 3,60 M, MONTADO SOBRE CAMINHÃO  TOCO, PBT 14.300 KG, POTÊNCIA 185 CV - IMPOSTOS E SEGUROS. AF_08/2015</v>
          </cell>
          <cell r="C10559" t="str">
            <v>H</v>
          </cell>
          <cell r="D10559">
            <v>3.8</v>
          </cell>
          <cell r="E10559">
            <v>0</v>
          </cell>
          <cell r="F10559">
            <v>3.8</v>
          </cell>
        </row>
        <row r="10560">
          <cell r="A10560">
            <v>91485</v>
          </cell>
          <cell r="B10560" t="str">
            <v>ESPARGIDOR DE ASFALTO PRESSURIZADO, TANQUE 6 M3 COM ISOLAÇÃO TÉRMICA, AQUECIDO COM 2 MAÇARICOS, COM BARRA ESPARGIDORA 3,60 M, MONTADO SOBRE CAMINHÃO  TOCO, PBT 14.300 KG, POTÊNCIA 185 CV - MATERIAIS NA OPERAÇÃO. AF_08/2015</v>
          </cell>
          <cell r="C10560" t="str">
            <v>H</v>
          </cell>
          <cell r="D10560">
            <v>162.72</v>
          </cell>
          <cell r="E10560">
            <v>0</v>
          </cell>
          <cell r="F10560">
            <v>162.72</v>
          </cell>
        </row>
        <row r="10561">
          <cell r="A10561">
            <v>92043</v>
          </cell>
          <cell r="B10561" t="str">
            <v>DISTRIBUIDOR DE AGREGADOS REBOCAVEL, CAPACIDADE 1,9 M³, LARGURA DE TRABALHO 3,66 M - CHP DIURNO. AF_11/2015</v>
          </cell>
          <cell r="C10561" t="str">
            <v>CHP</v>
          </cell>
          <cell r="D10561">
            <v>11.48</v>
          </cell>
          <cell r="E10561">
            <v>0</v>
          </cell>
          <cell r="F10561">
            <v>11.48</v>
          </cell>
        </row>
        <row r="10562">
          <cell r="A10562">
            <v>95127</v>
          </cell>
          <cell r="B10562" t="str">
            <v>DISTRIBUIDOR DE AGREGADOS AUTOPROPELIDO, CAP 3 M3, A DIESEL, POTÊNCIA 176CV - CHP DIURNO. AF_07/2016</v>
          </cell>
          <cell r="C10562" t="str">
            <v>CHP</v>
          </cell>
          <cell r="D10562">
            <v>198.31</v>
          </cell>
          <cell r="E10562">
            <v>21.12</v>
          </cell>
          <cell r="F10562">
            <v>219.43</v>
          </cell>
        </row>
        <row r="10563">
          <cell r="A10563">
            <v>92044</v>
          </cell>
          <cell r="B10563" t="str">
            <v>DISTRIBUIDOR DE AGREGADOS REBOCAVEL, CAPACIDADE 1,9 M³, LARGURA DE TRABALHO 3,66 M - CHI DIURNO. AF_11/2015</v>
          </cell>
          <cell r="C10563" t="str">
            <v>CHI</v>
          </cell>
          <cell r="D10563">
            <v>6.54</v>
          </cell>
          <cell r="E10563">
            <v>0</v>
          </cell>
          <cell r="F10563">
            <v>6.54</v>
          </cell>
        </row>
        <row r="10564">
          <cell r="A10564">
            <v>95128</v>
          </cell>
          <cell r="B10564" t="str">
            <v>DISTRIBUIDOR DE AGREGADOS AUTOPROPELIDO, CAP 3 M3, A DIESEL, POTÊNCIA 176CV - CHI DIURNO. AF_07/2016</v>
          </cell>
          <cell r="C10564" t="str">
            <v>CHI</v>
          </cell>
          <cell r="D10564">
            <v>25.62</v>
          </cell>
          <cell r="E10564">
            <v>21.12</v>
          </cell>
          <cell r="F10564">
            <v>46.74</v>
          </cell>
        </row>
        <row r="10565">
          <cell r="A10565">
            <v>92040</v>
          </cell>
          <cell r="B10565" t="str">
            <v>DISTRIBUIDOR DE AGREGADOS REBOCAVEL, CAPACIDADE 1,9 M³, LARGURA DE TRABALHO 3,66 M - DEPRECIAÇÃO. AF_11/2015</v>
          </cell>
          <cell r="C10565" t="str">
            <v>H</v>
          </cell>
          <cell r="D10565">
            <v>5.92</v>
          </cell>
          <cell r="E10565">
            <v>0</v>
          </cell>
          <cell r="F10565">
            <v>5.92</v>
          </cell>
        </row>
        <row r="10566">
          <cell r="A10566">
            <v>92041</v>
          </cell>
          <cell r="B10566" t="str">
            <v>DISTRIBUIDOR DE AGREGADOS REBOCAVEL, CAPACIDADE 1,9 M³, LARGURA DE TRABALHO 3,66 M - JUROS. AF_11/2015</v>
          </cell>
          <cell r="C10566" t="str">
            <v>H</v>
          </cell>
          <cell r="D10566">
            <v>0.62</v>
          </cell>
          <cell r="E10566">
            <v>0</v>
          </cell>
          <cell r="F10566">
            <v>0.62</v>
          </cell>
        </row>
        <row r="10567">
          <cell r="A10567">
            <v>92042</v>
          </cell>
          <cell r="B10567" t="str">
            <v>DISTRIBUIDOR DE AGREGADOS REBOCAVEL, CAPACIDADE 1,9 M³, LARGURA DE TRABALHO 3,66 M - MANUTENÇÃO. AF_11/2015</v>
          </cell>
          <cell r="C10567" t="str">
            <v>H</v>
          </cell>
          <cell r="D10567">
            <v>4.9400000000000004</v>
          </cell>
          <cell r="E10567">
            <v>0</v>
          </cell>
          <cell r="F10567">
            <v>4.9400000000000004</v>
          </cell>
        </row>
        <row r="10568">
          <cell r="A10568">
            <v>95123</v>
          </cell>
          <cell r="B10568" t="str">
            <v>DISTRIBUIDOR DE AGREGADOS AUTOPROPELIDO, CAP 3 M3, A DIESEL, POTÊNCIA 176CV - DEPRECIAÇÃO. AF_07/2016</v>
          </cell>
          <cell r="C10568" t="str">
            <v>H</v>
          </cell>
          <cell r="D10568">
            <v>16.36</v>
          </cell>
          <cell r="E10568">
            <v>0</v>
          </cell>
          <cell r="F10568">
            <v>16.36</v>
          </cell>
        </row>
        <row r="10569">
          <cell r="A10569">
            <v>95124</v>
          </cell>
          <cell r="B10569" t="str">
            <v>DISTRIBUIDOR DE AGREGADOS AUTOPROPELIDO, C/AP 3 M3, A DIESEL, POTÊNCIA 176CV - JUROS. AF_07/2016</v>
          </cell>
          <cell r="C10569" t="str">
            <v>H</v>
          </cell>
          <cell r="D10569">
            <v>2.57</v>
          </cell>
          <cell r="E10569">
            <v>0</v>
          </cell>
          <cell r="F10569">
            <v>2.57</v>
          </cell>
        </row>
        <row r="10570">
          <cell r="A10570">
            <v>95125</v>
          </cell>
          <cell r="B10570" t="str">
            <v>DISTRIBUIDOR DE AGREGADOS AUTOPROPELIDO, CAP 3 M3, A DIESEL, POTÊNCIA 176CV - MANUTENÇÃO. AF_07/2016</v>
          </cell>
          <cell r="C10570" t="str">
            <v>H</v>
          </cell>
          <cell r="D10570">
            <v>17.899999999999999</v>
          </cell>
          <cell r="E10570">
            <v>0</v>
          </cell>
          <cell r="F10570">
            <v>17.899999999999999</v>
          </cell>
        </row>
        <row r="10571">
          <cell r="A10571">
            <v>95126</v>
          </cell>
          <cell r="B10571" t="str">
            <v>DISTRIBUIDOR DE AGREGADOS AUTOPROPELIDO, CAP 3 M3, A DIESEL, POTÊNCIA 176CV  MATERIAIS NA OPERAÇÃO. AF_07/2016</v>
          </cell>
          <cell r="C10571" t="str">
            <v>H</v>
          </cell>
          <cell r="D10571">
            <v>154.79</v>
          </cell>
          <cell r="E10571">
            <v>0</v>
          </cell>
          <cell r="F10571">
            <v>154.79</v>
          </cell>
        </row>
        <row r="10572">
          <cell r="A10572"/>
          <cell r="B10572" t="str">
            <v>TANQUES</v>
          </cell>
          <cell r="C10572"/>
          <cell r="D10572"/>
          <cell r="E10572"/>
          <cell r="F10572"/>
        </row>
        <row r="10573">
          <cell r="A10573">
            <v>7030</v>
          </cell>
          <cell r="B10573" t="str">
            <v>TANQUE DE ASFALTO ESTACIONÁRIO COM SERPENTINA, CAPACIDADE 30.000 L - CHP DIURNO. AF_06/2014</v>
          </cell>
          <cell r="C10573" t="str">
            <v>CHP</v>
          </cell>
          <cell r="D10573">
            <v>280.66000000000003</v>
          </cell>
          <cell r="E10573">
            <v>0</v>
          </cell>
          <cell r="F10573">
            <v>280.66000000000003</v>
          </cell>
        </row>
        <row r="10574">
          <cell r="A10574">
            <v>7031</v>
          </cell>
          <cell r="B10574" t="str">
            <v>TANQUE DE ASFALTO ESTACIONÁRIO COM SERPENTINA, CAPACIDADE 30.000 L - CHI DIURNO. AF_06/2014</v>
          </cell>
          <cell r="C10574" t="str">
            <v>CHI</v>
          </cell>
          <cell r="D10574">
            <v>5.37</v>
          </cell>
          <cell r="E10574">
            <v>0</v>
          </cell>
          <cell r="F10574">
            <v>5.37</v>
          </cell>
        </row>
        <row r="10575">
          <cell r="A10575">
            <v>7032</v>
          </cell>
          <cell r="B10575" t="str">
            <v>TANQUE DE ASFALTO ESTACIONÁRIO COM SERPENTINA, CAPACIDADE 30.000 L - DEPRECIAÇÃO. AF_06/2014</v>
          </cell>
          <cell r="C10575" t="str">
            <v>H</v>
          </cell>
          <cell r="D10575">
            <v>4.5599999999999996</v>
          </cell>
          <cell r="E10575">
            <v>0</v>
          </cell>
          <cell r="F10575">
            <v>4.5599999999999996</v>
          </cell>
        </row>
        <row r="10576">
          <cell r="A10576">
            <v>7033</v>
          </cell>
          <cell r="B10576" t="str">
            <v>TANQUE DE ASFALTO ESTACIONÁRIO COM SERPENTINA, CAPACIDADE 30.000 L - JUROS. AF_06/2014</v>
          </cell>
          <cell r="C10576" t="str">
            <v>H</v>
          </cell>
          <cell r="D10576">
            <v>0.81</v>
          </cell>
          <cell r="E10576">
            <v>0</v>
          </cell>
          <cell r="F10576">
            <v>0.81</v>
          </cell>
        </row>
        <row r="10577">
          <cell r="A10577">
            <v>7034</v>
          </cell>
          <cell r="B10577" t="str">
            <v>TANQUE DE ASFALTO ESTACIONÁRIO COM SERPENTINA, CAPACIDADE 30.000 L - MANUTENÇÃO. AF_06/2014</v>
          </cell>
          <cell r="C10577" t="str">
            <v>H</v>
          </cell>
          <cell r="D10577">
            <v>5.71</v>
          </cell>
          <cell r="E10577">
            <v>0</v>
          </cell>
          <cell r="F10577">
            <v>5.71</v>
          </cell>
        </row>
        <row r="10578">
          <cell r="A10578">
            <v>7035</v>
          </cell>
          <cell r="B10578" t="str">
            <v>TANQUE DE ASFALTO ESTACIONÁRIO COM SERPENTINA, CAPACIDADE 30.000 L - MATERIAIS NA OPERAÇÃO. AF_06/2014</v>
          </cell>
          <cell r="C10578" t="str">
            <v>H</v>
          </cell>
          <cell r="D10578">
            <v>269.58</v>
          </cell>
          <cell r="E10578">
            <v>0</v>
          </cell>
          <cell r="F10578">
            <v>269.58</v>
          </cell>
        </row>
        <row r="10579">
          <cell r="A10579">
            <v>89028</v>
          </cell>
          <cell r="B10579" t="str">
            <v>TANQUE DE ASFALTO ESTACIONÁRIO COM MAÇARICO, CAPACIDADE 20.000 L - CHP DIURNO. AF_06/2014</v>
          </cell>
          <cell r="C10579" t="str">
            <v>CHP</v>
          </cell>
          <cell r="D10579">
            <v>188.71</v>
          </cell>
          <cell r="E10579">
            <v>0</v>
          </cell>
          <cell r="F10579">
            <v>188.71</v>
          </cell>
        </row>
        <row r="10580">
          <cell r="A10580">
            <v>89027</v>
          </cell>
          <cell r="B10580" t="str">
            <v>TANQUE DE ASFALTO ESTACIONÁRIO COM MAÇARICO, CAPACIDADE 20.000 L - CHI DIURNO. AF_06/2014</v>
          </cell>
          <cell r="C10580" t="str">
            <v>CHI</v>
          </cell>
          <cell r="D10580">
            <v>4.37</v>
          </cell>
          <cell r="E10580">
            <v>0</v>
          </cell>
          <cell r="F10580">
            <v>4.37</v>
          </cell>
        </row>
        <row r="10581">
          <cell r="A10581">
            <v>89023</v>
          </cell>
          <cell r="B10581" t="str">
            <v>TANQUE DE ASFALTO ESTACIONÁRIO COM MAÇARICO, CAPACIDADE 20.000 L - DEPRECIAÇÃO. AF_06/2014</v>
          </cell>
          <cell r="C10581" t="str">
            <v>H</v>
          </cell>
          <cell r="D10581">
            <v>3.71</v>
          </cell>
          <cell r="E10581">
            <v>0</v>
          </cell>
          <cell r="F10581">
            <v>3.71</v>
          </cell>
        </row>
        <row r="10582">
          <cell r="A10582">
            <v>89024</v>
          </cell>
          <cell r="B10582" t="str">
            <v>TANQUE DE ASFALTO ESTACIONÁRIO COM MAÇARICO, CAPACIDADE 20.000 L - JUROS. AF_06/2014</v>
          </cell>
          <cell r="C10582" t="str">
            <v>H</v>
          </cell>
          <cell r="D10582">
            <v>0.66</v>
          </cell>
          <cell r="E10582">
            <v>0</v>
          </cell>
          <cell r="F10582">
            <v>0.66</v>
          </cell>
        </row>
        <row r="10583">
          <cell r="A10583">
            <v>89025</v>
          </cell>
          <cell r="B10583" t="str">
            <v>TANQUE DE ASFALTO ESTACIONÁRIO COM MAÇARICO, CAPACIDADE 20.000 L - MANUTENÇÃO. AF_06/2014</v>
          </cell>
          <cell r="C10583" t="str">
            <v>H</v>
          </cell>
          <cell r="D10583">
            <v>4.6399999999999997</v>
          </cell>
          <cell r="E10583">
            <v>0</v>
          </cell>
          <cell r="F10583">
            <v>4.6399999999999997</v>
          </cell>
        </row>
        <row r="10584">
          <cell r="A10584">
            <v>89026</v>
          </cell>
          <cell r="B10584" t="str">
            <v>TANQUE DE ASFALTO ESTACIONÁRIO COM MAÇARICO, CAPACIDADE 20.000 L - MATERIAIS NA OPERAÇÃO. AF_06/2014</v>
          </cell>
          <cell r="C10584" t="str">
            <v>H</v>
          </cell>
          <cell r="D10584">
            <v>179.7</v>
          </cell>
          <cell r="E10584">
            <v>0</v>
          </cell>
          <cell r="F10584">
            <v>179.7</v>
          </cell>
        </row>
        <row r="10585">
          <cell r="A10585"/>
          <cell r="B10585" t="str">
            <v>VASSOURAS</v>
          </cell>
          <cell r="C10585"/>
          <cell r="D10585"/>
          <cell r="E10585"/>
          <cell r="F10585"/>
        </row>
        <row r="10586">
          <cell r="A10586">
            <v>5839</v>
          </cell>
          <cell r="B10586" t="str">
            <v>VASSOURA MECÂNICA REBOCÁVEL COM ESCOVA CILÍNDRICA, LARGURA ÚTIL DE VARRIMENTO DE 2,44 M - CHP DIURNO. AF_06/2014</v>
          </cell>
          <cell r="C10586" t="str">
            <v>CHP</v>
          </cell>
          <cell r="D10586">
            <v>11.31</v>
          </cell>
          <cell r="E10586">
            <v>0</v>
          </cell>
          <cell r="F10586">
            <v>11.31</v>
          </cell>
        </row>
        <row r="10587">
          <cell r="A10587">
            <v>5841</v>
          </cell>
          <cell r="B10587" t="str">
            <v>VASSOURA MECÂNICA REBOCÁVEL COM ESCOVA CILÍNDRICA, LARGURA ÚTIL DE VARRIMENTO DE 2,44 M - CHI DIURNO. AF_06/2014</v>
          </cell>
          <cell r="C10587" t="str">
            <v>CHI</v>
          </cell>
          <cell r="D10587">
            <v>5.38</v>
          </cell>
          <cell r="E10587">
            <v>0</v>
          </cell>
          <cell r="F10587">
            <v>5.38</v>
          </cell>
        </row>
        <row r="10588">
          <cell r="A10588">
            <v>53804</v>
          </cell>
          <cell r="B10588" t="str">
            <v>VASSOURA MECÂNICA REBOCÁVEL COM ESCOVA CILÍNDRICA, LARGURA ÚTIL DE VARRIMENTO DE 2,44 M - MANUTENÇÃO. AF_06/2014</v>
          </cell>
          <cell r="C10588" t="str">
            <v>H</v>
          </cell>
          <cell r="D10588">
            <v>5.93</v>
          </cell>
          <cell r="E10588">
            <v>0</v>
          </cell>
          <cell r="F10588">
            <v>5.93</v>
          </cell>
        </row>
        <row r="10589">
          <cell r="A10589">
            <v>89015</v>
          </cell>
          <cell r="B10589" t="str">
            <v>VASSOURA MECÂNICA REBOCÁVEL COM ESCOVA CILÍNDRICA, LARGURA ÚTIL DE VARRIMENTO DE 2,44 M - DEPRECIAÇÃO. AF_06/2014</v>
          </cell>
          <cell r="C10589" t="str">
            <v>H</v>
          </cell>
          <cell r="D10589">
            <v>4.74</v>
          </cell>
          <cell r="E10589">
            <v>0</v>
          </cell>
          <cell r="F10589">
            <v>4.74</v>
          </cell>
        </row>
        <row r="10590">
          <cell r="A10590">
            <v>89016</v>
          </cell>
          <cell r="B10590" t="str">
            <v>VASSOURA MECÂNICA REBOCÁVEL COM ESCOVA CILÍNDRICA, LARGURA ÚTIL DE VARRIMENTO DE 2,44 M - JUROS. AF_06/2014</v>
          </cell>
          <cell r="C10590" t="str">
            <v>H</v>
          </cell>
          <cell r="D10590">
            <v>0.64</v>
          </cell>
          <cell r="E10590">
            <v>0</v>
          </cell>
          <cell r="F10590">
            <v>0.64</v>
          </cell>
        </row>
        <row r="10591">
          <cell r="A10591"/>
          <cell r="B10591" t="str">
            <v>EQUIPAMENTO PARA PROTENSÃO</v>
          </cell>
          <cell r="C10591"/>
          <cell r="D10591"/>
          <cell r="E10591"/>
          <cell r="F10591"/>
        </row>
        <row r="10592">
          <cell r="A10592">
            <v>102826</v>
          </cell>
          <cell r="B10592" t="str">
            <v>CONJUNTO MACACO E BOMBA HIDRÁULICA PARA PROTENSAO DE CORDOALHAS, ESFORÇO MAXIMO DE 115 TONELADAS - MATERIAIS NA OPERAÇÃO. AF_04/2019</v>
          </cell>
          <cell r="C10592" t="str">
            <v>H</v>
          </cell>
          <cell r="D10592">
            <v>4.1399999999999997</v>
          </cell>
          <cell r="E10592">
            <v>0</v>
          </cell>
          <cell r="F10592">
            <v>4.1399999999999997</v>
          </cell>
        </row>
        <row r="10593">
          <cell r="A10593">
            <v>102832</v>
          </cell>
          <cell r="B10593" t="str">
            <v>CONJUNTO CILINDRO E BOMBA HIDRÁULICA PARA PROTENSÃO DE MONOBARRAS PARA TIRANTES, ESFORÇO MÁXIMO DE 30 TONELADAS  - MATERIAIS NA OPERAÇÃO. AF_04/2019</v>
          </cell>
          <cell r="C10593" t="str">
            <v>H</v>
          </cell>
          <cell r="D10593">
            <v>5.52</v>
          </cell>
          <cell r="E10593">
            <v>0</v>
          </cell>
          <cell r="F10593">
            <v>5.52</v>
          </cell>
        </row>
        <row r="10594">
          <cell r="A10594">
            <v>103937</v>
          </cell>
          <cell r="B10594" t="str">
            <v>CONJUNTO MACACO HIDRÁULICO E CENTRAL DE BOMBEAMENTO MOTORIZADO 1,8 KW PARA PROTENSÃO DE MONOCABOS PARA CONCRETO PROTENDIDO, ESFORÇO MÁXIMO DE 20 TONELADAS  - MATERIAIS NA OPERAÇÃO. AF_05/2022</v>
          </cell>
          <cell r="C10594" t="str">
            <v>H</v>
          </cell>
          <cell r="D10594">
            <v>0.99</v>
          </cell>
          <cell r="E10594">
            <v>0</v>
          </cell>
          <cell r="F10594">
            <v>0.99</v>
          </cell>
        </row>
        <row r="10595">
          <cell r="A10595">
            <v>103943</v>
          </cell>
          <cell r="B10595" t="str">
            <v>CONJUNTO MACACO HIDRÁULICO E CENTRAL DE BOMBEAMENTO MOTORIZADO 1,8 KW PARA PROTENSÃO DE MONOCABOS PARA CONCRETO PROTENDIDO, ESFORÇO MÁXIMO DE 30 TONELADAS  - MATERIAIS NA OPERAÇÃO. AF_05/2022</v>
          </cell>
          <cell r="C10595" t="str">
            <v>H</v>
          </cell>
          <cell r="D10595">
            <v>0.99</v>
          </cell>
          <cell r="E10595">
            <v>0</v>
          </cell>
          <cell r="F10595">
            <v>0.99</v>
          </cell>
        </row>
        <row r="10596">
          <cell r="A10596"/>
          <cell r="B10596" t="str">
            <v>USINA DE MISTURA ASFÁLTICA À QUENTE</v>
          </cell>
          <cell r="C10596"/>
          <cell r="D10596"/>
          <cell r="E10596"/>
          <cell r="F10596"/>
        </row>
        <row r="10597">
          <cell r="A10597">
            <v>100647</v>
          </cell>
          <cell r="B10597" t="str">
            <v>USINA DE ASFALTO, TIPO GRAVIMÉTRICA, PROD 150 TON/HORA - CHP DIURNO. AF_12/2019</v>
          </cell>
          <cell r="C10597" t="str">
            <v>CHP</v>
          </cell>
          <cell r="D10597">
            <v>6551.17</v>
          </cell>
          <cell r="E10597">
            <v>17.62</v>
          </cell>
          <cell r="F10597">
            <v>6568.79</v>
          </cell>
        </row>
        <row r="10598">
          <cell r="A10598">
            <v>100648</v>
          </cell>
          <cell r="B10598" t="str">
            <v>USINA DE ASFALTO, TIPO GRAVIMÉTRICA, PROD 150 TON/HORA - CHI DIURNO. AF_12/2019</v>
          </cell>
          <cell r="C10598" t="str">
            <v>CHI</v>
          </cell>
          <cell r="D10598">
            <v>380.68</v>
          </cell>
          <cell r="E10598">
            <v>17.62</v>
          </cell>
          <cell r="F10598">
            <v>398.3</v>
          </cell>
        </row>
        <row r="10599">
          <cell r="A10599">
            <v>100643</v>
          </cell>
          <cell r="B10599" t="str">
            <v>USINA DE ASFALTO, TIPO GRAVIMÉTRICA, PROD 150 TON/HORA - DEPRECIAÇÃO. AF_12/2019</v>
          </cell>
          <cell r="C10599" t="str">
            <v>H</v>
          </cell>
          <cell r="D10599">
            <v>316.94</v>
          </cell>
          <cell r="E10599">
            <v>0</v>
          </cell>
          <cell r="F10599">
            <v>316.94</v>
          </cell>
        </row>
        <row r="10600">
          <cell r="A10600">
            <v>100644</v>
          </cell>
          <cell r="B10600" t="str">
            <v>USINA DE ASFALTO, TIPO GRAVIMÉTRICA, PROD 150 TON/HORA - JUROS. AF_12/2019</v>
          </cell>
          <cell r="C10600" t="str">
            <v>H</v>
          </cell>
          <cell r="D10600">
            <v>57.05</v>
          </cell>
          <cell r="E10600">
            <v>0</v>
          </cell>
          <cell r="F10600">
            <v>57.05</v>
          </cell>
        </row>
        <row r="10601">
          <cell r="A10601">
            <v>100645</v>
          </cell>
          <cell r="B10601" t="str">
            <v>USINA DE ASFALTO, TIPO GRAVIMÉTRICA, PROD 150 TON/HORA - MANUTENÇÃO. AF_12/2019</v>
          </cell>
          <cell r="C10601" t="str">
            <v>H</v>
          </cell>
          <cell r="D10601">
            <v>509.49</v>
          </cell>
          <cell r="E10601">
            <v>0</v>
          </cell>
          <cell r="F10601">
            <v>509.49</v>
          </cell>
        </row>
        <row r="10602">
          <cell r="A10602">
            <v>100646</v>
          </cell>
          <cell r="B10602" t="str">
            <v>USINA DE ASFALTO, TIPO GRAVIMÉTRICA, PROD 150 TON/HORA - MATERIAIS NA OPERAÇÃO. AF_12/2019</v>
          </cell>
          <cell r="C10602" t="str">
            <v>H</v>
          </cell>
          <cell r="D10602">
            <v>5661</v>
          </cell>
          <cell r="E10602">
            <v>0</v>
          </cell>
          <cell r="F10602">
            <v>5661</v>
          </cell>
        </row>
        <row r="10603">
          <cell r="A10603"/>
          <cell r="B10603" t="str">
            <v>USINA DE MISTURA ASFÁLTICA À QUENTE</v>
          </cell>
          <cell r="C10603"/>
          <cell r="D10603"/>
          <cell r="E10603"/>
          <cell r="F10603"/>
        </row>
        <row r="10604">
          <cell r="A10604">
            <v>100641</v>
          </cell>
          <cell r="B10604" t="str">
            <v>USINA DE MISTURA ASFÁLTICA À QUENTE, TIPO CONTRA FLUXO, PROD 100 A 140 TON/HORA - CHP DIURNO. AF_12/2019</v>
          </cell>
          <cell r="C10604" t="str">
            <v>CHP</v>
          </cell>
          <cell r="D10604">
            <v>4908.04</v>
          </cell>
          <cell r="E10604">
            <v>17.62</v>
          </cell>
          <cell r="F10604">
            <v>4925.66</v>
          </cell>
        </row>
        <row r="10605">
          <cell r="A10605">
            <v>100642</v>
          </cell>
          <cell r="B10605" t="str">
            <v>USINA DE MISTURA ASFÁLTICA À QUENTE, TIPO CONTRA FLUXO, PROD 100 A 140 TON/HORA - CHI DIURNO. AF_12/2019</v>
          </cell>
          <cell r="C10605" t="str">
            <v>CHI</v>
          </cell>
          <cell r="D10605">
            <v>185.74</v>
          </cell>
          <cell r="E10605">
            <v>17.62</v>
          </cell>
          <cell r="F10605">
            <v>203.36</v>
          </cell>
        </row>
        <row r="10606">
          <cell r="A10606">
            <v>100637</v>
          </cell>
          <cell r="B10606" t="str">
            <v>USINA DE MISTURA ASFÁLTICA À QUENTE, TIPO CONTRA FLUXO, PROD 100 A 140 TON/HORA - DEPRECIAÇÃO. AF_12/2019</v>
          </cell>
          <cell r="C10606" t="str">
            <v>H</v>
          </cell>
          <cell r="D10606">
            <v>154.68</v>
          </cell>
          <cell r="E10606">
            <v>0</v>
          </cell>
          <cell r="F10606">
            <v>154.68</v>
          </cell>
        </row>
        <row r="10607">
          <cell r="A10607">
            <v>100638</v>
          </cell>
          <cell r="B10607" t="str">
            <v>USINA DE MISTURA ASFÁLTICA À QUENTE, TIPO CONTRA FLUXO, PROD 100 A 140 TON/HORA - JUROS. AF_12/2019</v>
          </cell>
          <cell r="C10607" t="str">
            <v>H</v>
          </cell>
          <cell r="D10607">
            <v>24.37</v>
          </cell>
          <cell r="E10607">
            <v>0</v>
          </cell>
          <cell r="F10607">
            <v>24.37</v>
          </cell>
        </row>
        <row r="10608">
          <cell r="A10608">
            <v>100639</v>
          </cell>
          <cell r="B10608" t="str">
            <v>USINA DE MISTURA ASFÁLTICA À QUENTE, TIPO CONTRA FLUXO, PROD 100 A 140 TON/HORA - MANUTENÇÃO. AF_12/2019</v>
          </cell>
          <cell r="C10608" t="str">
            <v>H</v>
          </cell>
          <cell r="D10608">
            <v>193.5</v>
          </cell>
          <cell r="E10608">
            <v>0</v>
          </cell>
          <cell r="F10608">
            <v>193.5</v>
          </cell>
        </row>
        <row r="10609">
          <cell r="A10609">
            <v>100640</v>
          </cell>
          <cell r="B10609" t="str">
            <v>USINA DE MISTURA ASFÁLTICA À QUENTE, TIPO CONTRA FLUXO, PROD 100 A 140 TON/HORA - MATERIAIS NA OPERAÇÃO. AF_12/2019</v>
          </cell>
          <cell r="C10609" t="str">
            <v>H</v>
          </cell>
          <cell r="D10609">
            <v>4528.8</v>
          </cell>
          <cell r="E10609">
            <v>0</v>
          </cell>
          <cell r="F10609">
            <v>4528.8</v>
          </cell>
        </row>
        <row r="10610">
          <cell r="A10610">
            <v>93433</v>
          </cell>
          <cell r="B10610" t="str">
            <v>USINA DE MISTURA ASFÁLTICA À QUENTE, TIPO CONTRA FLUXO, PROD 40 A 80 TON/HORA - CHP DIURNO. AF_03/2016</v>
          </cell>
          <cell r="C10610" t="str">
            <v>CHP</v>
          </cell>
          <cell r="D10610">
            <v>2605.19</v>
          </cell>
          <cell r="E10610">
            <v>77.7</v>
          </cell>
          <cell r="F10610">
            <v>2682.89</v>
          </cell>
        </row>
        <row r="10611">
          <cell r="A10611">
            <v>93434</v>
          </cell>
          <cell r="B10611" t="str">
            <v>USINA DE MISTURA ASFÁLTICA À QUENTE, TIPO CONTRA FLUXO, PROD 40 A 80 TON/HORA - CHI DIURNO. AF_03/2016</v>
          </cell>
          <cell r="C10611" t="str">
            <v>CHI</v>
          </cell>
          <cell r="D10611">
            <v>183.26</v>
          </cell>
          <cell r="E10611">
            <v>77.7</v>
          </cell>
          <cell r="F10611">
            <v>260.95999999999998</v>
          </cell>
        </row>
        <row r="10612">
          <cell r="A10612">
            <v>93429</v>
          </cell>
          <cell r="B10612" t="str">
            <v>USINA DE MISTURA ASFÁLTICA À QUENTE, TIPO CONTRA FLUXO, PROD 40 A 80 TON/HORA - DEPRECIAÇÃO. AF_03/2016</v>
          </cell>
          <cell r="C10612" t="str">
            <v>H</v>
          </cell>
          <cell r="D10612">
            <v>125.93</v>
          </cell>
          <cell r="E10612">
            <v>0</v>
          </cell>
          <cell r="F10612">
            <v>125.93</v>
          </cell>
        </row>
        <row r="10613">
          <cell r="A10613">
            <v>93430</v>
          </cell>
          <cell r="B10613" t="str">
            <v>USINA DE MISTURA ASFÁLTICA À QUENTE, TIPO CONTRA FLUXO, PROD 40 A 80 TON/HORA - JUROS. AF_03/2016</v>
          </cell>
          <cell r="C10613" t="str">
            <v>H</v>
          </cell>
          <cell r="D10613">
            <v>19.84</v>
          </cell>
          <cell r="E10613">
            <v>0</v>
          </cell>
          <cell r="F10613">
            <v>19.84</v>
          </cell>
        </row>
        <row r="10614">
          <cell r="A10614">
            <v>93431</v>
          </cell>
          <cell r="B10614" t="str">
            <v>USINA DE MISTURA ASFÁLTICA À QUENTE, TIPO CONTRA FLUXO, PROD 40 A 80 TON/HORA - MANUTENÇÃO. AF_03/2016</v>
          </cell>
          <cell r="C10614" t="str">
            <v>H</v>
          </cell>
          <cell r="D10614">
            <v>157.53</v>
          </cell>
          <cell r="E10614">
            <v>0</v>
          </cell>
          <cell r="F10614">
            <v>157.53</v>
          </cell>
        </row>
        <row r="10615">
          <cell r="A10615">
            <v>93432</v>
          </cell>
          <cell r="B10615" t="str">
            <v>USINA DE MISTURA ASFÁLTICA À QUENTE, TIPO CONTRA FLUXO, PROD 40 A 80 TON/HORA - MATERIAIS NA OPERAÇÃO. AF_03/2016</v>
          </cell>
          <cell r="C10615" t="str">
            <v>H</v>
          </cell>
          <cell r="D10615">
            <v>2264.4</v>
          </cell>
          <cell r="E10615">
            <v>0</v>
          </cell>
          <cell r="F10615">
            <v>2264.4</v>
          </cell>
        </row>
        <row r="10616">
          <cell r="A10616"/>
          <cell r="B10616" t="str">
            <v>USINA DE LAMA ASFÁLTICA</v>
          </cell>
          <cell r="C10616"/>
          <cell r="D10616"/>
          <cell r="E10616"/>
          <cell r="F10616"/>
        </row>
        <row r="10617">
          <cell r="A10617">
            <v>5741</v>
          </cell>
          <cell r="B10617" t="str">
            <v>USINA DE LAMA ASFÁLTICA, PROD 30 A 50 T/H, SILO DE AGREGADO 7 M3, RESERVATÓRIOS PARA EMULSÃO E ÁGUA DE 2,3 M3 CADA, MISTURADOR TIPO PUG MILL A SER MONTADO SOBRE CAMINHÃO - MANUTENÇÃO. AF_10/2014</v>
          </cell>
          <cell r="C10617" t="str">
            <v>H</v>
          </cell>
          <cell r="D10617">
            <v>39.14</v>
          </cell>
          <cell r="E10617">
            <v>0</v>
          </cell>
          <cell r="F10617">
            <v>39.14</v>
          </cell>
        </row>
        <row r="10618">
          <cell r="A10618">
            <v>5742</v>
          </cell>
          <cell r="B10618" t="str">
            <v>USINA DE LAMA ASFÁLTICA, PROD 30 A 50 T/H, SILO DE AGREGADO 7 M3, RESERVATÓRIOS PARA EMULSÃO E ÁGUA DE 2,3 M3 CADA, MISTURADOR TIPO PUG MILL A SER MONTADO SOBRE CAMINHÃO - MATERIAIS NA OPERAÇÃO. AF_10/2014</v>
          </cell>
          <cell r="C10618" t="str">
            <v>H</v>
          </cell>
          <cell r="D10618">
            <v>28.99</v>
          </cell>
          <cell r="E10618">
            <v>0</v>
          </cell>
          <cell r="F10618">
            <v>28.99</v>
          </cell>
        </row>
        <row r="10619">
          <cell r="A10619">
            <v>5882</v>
          </cell>
          <cell r="B10619" t="str">
            <v>USINA DE LAMA ASFÁLTICA, PROD 30 A 50 T/H, SILO DE AGREGADO 7 M3, RESERVATÓRIOS PARA EMULSÃO E ÁGUA DE 2,3 M3 CADA, MISTURADOR TIPO PUG MILL A SER MONTADO SOBRE CAMINHÃO - CHP DIURNO. AF_10/2014</v>
          </cell>
          <cell r="C10619" t="str">
            <v>CHP</v>
          </cell>
          <cell r="D10619">
            <v>101.09</v>
          </cell>
          <cell r="E10619">
            <v>15.02</v>
          </cell>
          <cell r="F10619">
            <v>116.11</v>
          </cell>
        </row>
        <row r="10620">
          <cell r="A10620">
            <v>5884</v>
          </cell>
          <cell r="B10620" t="str">
            <v>USINA DE LAMA ASFÁLTICA, PROD 30 A 50 T/H, SILO DE AGREGADO 7 M3, RESERVATÓRIOS PARA EMULSÃO E ÁGUA DE 2,3 M3 CADA, MISTURADOR TIPO PUG MILL A SER MONTADO SOBRE CAMINHÃO - CHI DIURNO. AF_10/2014</v>
          </cell>
          <cell r="C10620" t="str">
            <v>CHI</v>
          </cell>
          <cell r="D10620">
            <v>32.96</v>
          </cell>
          <cell r="E10620">
            <v>15.02</v>
          </cell>
          <cell r="F10620">
            <v>47.98</v>
          </cell>
        </row>
        <row r="10621">
          <cell r="A10621">
            <v>88847</v>
          </cell>
          <cell r="B10621" t="str">
            <v>USINA DE LAMA ASFÁLTICA, PROD 30 A 50 T/H, SILO DE AGREGADO 7 M3, RESERVATÓRIOS PARA EMULSÃO E ÁGUA DE 2,3 M3 CADA, MISTURADOR TIPO PUG MILL A SER MONTADO SOBRE CAMINHÃO - DEPRECIAÇÃO. AF_10/2014</v>
          </cell>
          <cell r="C10621" t="str">
            <v>H</v>
          </cell>
          <cell r="D10621">
            <v>20.88</v>
          </cell>
          <cell r="E10621">
            <v>0</v>
          </cell>
          <cell r="F10621">
            <v>20.88</v>
          </cell>
        </row>
        <row r="10622">
          <cell r="A10622">
            <v>88848</v>
          </cell>
          <cell r="B10622" t="str">
            <v>USINA DE LAMA ASFÁLTICA, PROD 30 A 50 T/H, SILO DE AGREGADO 7 M3, RESERVATÓRIOS PARA EMULSÃO E ÁGUA DE 2,3 M3 CADA, MISTURADOR TIPO PUG MILL A SER MONTADO SOBRE CAMINHÃO - JUROS. AF_10/2014</v>
          </cell>
          <cell r="C10622" t="str">
            <v>H</v>
          </cell>
          <cell r="D10622">
            <v>4.38</v>
          </cell>
          <cell r="E10622">
            <v>0</v>
          </cell>
          <cell r="F10622">
            <v>4.38</v>
          </cell>
        </row>
        <row r="10623">
          <cell r="A10623"/>
          <cell r="B10623" t="str">
            <v>USINA DE ASFALTO À FRIO</v>
          </cell>
          <cell r="C10623"/>
          <cell r="D10623"/>
          <cell r="E10623"/>
          <cell r="F10623"/>
        </row>
        <row r="10624">
          <cell r="A10624">
            <v>93439</v>
          </cell>
          <cell r="B10624" t="str">
            <v>USINA DE ASFALTO À FRIO, CAPACIDADE DE 40 A 60 TON/HORA, ELÉTRICA POTÊNCIA 30 CV - CHP DIURNO. AF_03/2016</v>
          </cell>
          <cell r="C10624" t="str">
            <v>CHP</v>
          </cell>
          <cell r="D10624">
            <v>171.46</v>
          </cell>
          <cell r="E10624">
            <v>77.7</v>
          </cell>
          <cell r="F10624">
            <v>249.16</v>
          </cell>
        </row>
        <row r="10625">
          <cell r="A10625">
            <v>93440</v>
          </cell>
          <cell r="B10625" t="str">
            <v>USINA DE ASFALTO À FRIO, CAPACIDADE DE 40 A 60 TON/HORA, ELÉTRICA POTÊNCIA 30 CV - CHI DIURNO. AF_03/2016</v>
          </cell>
          <cell r="C10625" t="str">
            <v>CHI</v>
          </cell>
          <cell r="D10625">
            <v>45.67</v>
          </cell>
          <cell r="E10625">
            <v>77.7</v>
          </cell>
          <cell r="F10625">
            <v>123.37</v>
          </cell>
        </row>
        <row r="10626">
          <cell r="A10626">
            <v>93435</v>
          </cell>
          <cell r="B10626" t="str">
            <v>USINA DE ASFALTO À FRIO, CAPACIDADE DE 40 A 60 TON/HORA, ELÉTRICA POTÊNCIA 30 CV - DEPRECIAÇÃO. AF_03/2016</v>
          </cell>
          <cell r="C10626" t="str">
            <v>H</v>
          </cell>
          <cell r="D10626">
            <v>7.07</v>
          </cell>
          <cell r="E10626">
            <v>0</v>
          </cell>
          <cell r="F10626">
            <v>7.07</v>
          </cell>
        </row>
        <row r="10627">
          <cell r="A10627">
            <v>93436</v>
          </cell>
          <cell r="B10627" t="str">
            <v>USINA DE ASFALTO À FRIO, CAPACIDADE DE 40 A 60 TON/HORA, ELÉTRICA POTÊNCIA 30 CV - JUROS. AF_03/2016</v>
          </cell>
          <cell r="C10627" t="str">
            <v>H</v>
          </cell>
          <cell r="D10627">
            <v>1.1100000000000001</v>
          </cell>
          <cell r="E10627">
            <v>0</v>
          </cell>
          <cell r="F10627">
            <v>1.1100000000000001</v>
          </cell>
        </row>
        <row r="10628">
          <cell r="A10628">
            <v>93437</v>
          </cell>
          <cell r="B10628" t="str">
            <v>USINA DE ASFALTO À FRIO, CAPACIDADE DE 40 A 60 TON/HORA, ELÉTRICA POTÊNCIA 30 CV - MANUTENÇÃO. AF_03/2016</v>
          </cell>
          <cell r="C10628" t="str">
            <v>H</v>
          </cell>
          <cell r="D10628">
            <v>7.73</v>
          </cell>
          <cell r="E10628">
            <v>0</v>
          </cell>
          <cell r="F10628">
            <v>7.73</v>
          </cell>
        </row>
        <row r="10629">
          <cell r="A10629">
            <v>93438</v>
          </cell>
          <cell r="B10629" t="str">
            <v>USINA DE ASFALTO À FRIO, CAPACIDADE DE 40 A 60 TON/HORA, ELÉTRICA POTÊNCIA 30 CV - MATERIAIS NA OPERAÇÃO. AF_03/2016</v>
          </cell>
          <cell r="C10629" t="str">
            <v>H</v>
          </cell>
          <cell r="D10629">
            <v>118.06</v>
          </cell>
          <cell r="E10629">
            <v>0</v>
          </cell>
          <cell r="F10629">
            <v>118.06</v>
          </cell>
        </row>
        <row r="10630">
          <cell r="A10630"/>
          <cell r="B10630" t="str">
            <v>USINA DE CONCRETO</v>
          </cell>
          <cell r="C10630"/>
          <cell r="D10630"/>
          <cell r="E10630"/>
          <cell r="F10630"/>
        </row>
        <row r="10631">
          <cell r="A10631">
            <v>5703</v>
          </cell>
          <cell r="B10631" t="str">
            <v>USINA DE CONCRETO FIXA, CAPACIDADE NOMINAL DE 90 A 120 M3/H, SEM SILO - MATERIAIS NA OPERAÇÃO. AF_07/2016</v>
          </cell>
          <cell r="C10631" t="str">
            <v>H</v>
          </cell>
          <cell r="D10631">
            <v>15.47</v>
          </cell>
          <cell r="E10631">
            <v>0</v>
          </cell>
          <cell r="F10631">
            <v>15.47</v>
          </cell>
        </row>
        <row r="10632">
          <cell r="A10632">
            <v>95116</v>
          </cell>
          <cell r="B10632" t="str">
            <v>USINA DE CONCRETO FIXA, CAPACIDADE NOMINAL DE 90 A 120 M3/H, SEM SILO - DEPRECIAÇÃO. AF_07/2016</v>
          </cell>
          <cell r="C10632" t="str">
            <v>H</v>
          </cell>
          <cell r="D10632">
            <v>31.99</v>
          </cell>
          <cell r="E10632">
            <v>0</v>
          </cell>
          <cell r="F10632">
            <v>31.99</v>
          </cell>
        </row>
        <row r="10633">
          <cell r="A10633">
            <v>95117</v>
          </cell>
          <cell r="B10633" t="str">
            <v>USINA DE CONCRETO FIXA, CAPACIDADE NOMINAL DE 90 A 120 M3/H, SEM SILO - JUROS. AF_07/2016</v>
          </cell>
          <cell r="C10633" t="str">
            <v>H</v>
          </cell>
          <cell r="D10633">
            <v>5.04</v>
          </cell>
          <cell r="E10633">
            <v>0</v>
          </cell>
          <cell r="F10633">
            <v>5.04</v>
          </cell>
        </row>
        <row r="10634">
          <cell r="A10634">
            <v>5823</v>
          </cell>
          <cell r="B10634" t="str">
            <v>USINA DE CONCRETO FIXA, CAPACIDADE NOMINAL DE 90 A 120 M3/H, SEM SILO - CHP DIURNO. AF_07/2016</v>
          </cell>
          <cell r="C10634" t="str">
            <v>CHP</v>
          </cell>
          <cell r="D10634">
            <v>124.99</v>
          </cell>
          <cell r="E10634">
            <v>77.7</v>
          </cell>
          <cell r="F10634">
            <v>202.69</v>
          </cell>
        </row>
        <row r="10635">
          <cell r="A10635">
            <v>5829</v>
          </cell>
          <cell r="B10635" t="str">
            <v>USINA DE CONCRETO FIXA, CAPACIDADE NOMINAL DE 90 A 120 M3/H, SEM SILO - CHI DIURNO. AF_07/2016</v>
          </cell>
          <cell r="C10635" t="str">
            <v>CHI</v>
          </cell>
          <cell r="D10635">
            <v>74.52</v>
          </cell>
          <cell r="E10635">
            <v>77.7</v>
          </cell>
          <cell r="F10635">
            <v>152.22</v>
          </cell>
        </row>
        <row r="10636">
          <cell r="A10636">
            <v>53794</v>
          </cell>
          <cell r="B10636" t="str">
            <v>USINA DE CONCRETO FIXA, CAPACIDADE NOMINAL DE 90 A 120 M3/H, SEM SILO - MANUTENÇÃO. AF_07/2016</v>
          </cell>
          <cell r="C10636" t="str">
            <v>H</v>
          </cell>
          <cell r="D10636">
            <v>35</v>
          </cell>
          <cell r="E10636">
            <v>0</v>
          </cell>
          <cell r="F10636">
            <v>35</v>
          </cell>
        </row>
        <row r="10637">
          <cell r="A10637"/>
          <cell r="B10637" t="str">
            <v>USINA MISTURADORA DE SOLOS</v>
          </cell>
          <cell r="C10637"/>
          <cell r="D10637"/>
          <cell r="E10637"/>
          <cell r="F10637"/>
        </row>
        <row r="10638">
          <cell r="A10638">
            <v>5707</v>
          </cell>
          <cell r="B10638" t="str">
            <v>USINA MISTURADORA DE SOLOS, CAPACIDADE DE 200 A 500 TON/H, POTENCIA 75KW - MANUTENÇÃO. AF_07/2016</v>
          </cell>
          <cell r="C10638" t="str">
            <v>H</v>
          </cell>
          <cell r="D10638">
            <v>63.19</v>
          </cell>
          <cell r="E10638">
            <v>0</v>
          </cell>
          <cell r="F10638">
            <v>63.19</v>
          </cell>
        </row>
        <row r="10639">
          <cell r="A10639">
            <v>95121</v>
          </cell>
          <cell r="B10639" t="str">
            <v>USINA MISTURADORA DE SOLOS, CAPACIDADE DE 200 A 500 TON/H, POTENCIA 75KW - CHP DIURNO. AF_07/2016</v>
          </cell>
          <cell r="C10639" t="str">
            <v>CHP</v>
          </cell>
          <cell r="D10639">
            <v>208.95</v>
          </cell>
          <cell r="E10639">
            <v>77.7</v>
          </cell>
          <cell r="F10639">
            <v>286.64999999999998</v>
          </cell>
        </row>
        <row r="10640">
          <cell r="A10640">
            <v>95122</v>
          </cell>
          <cell r="B10640" t="str">
            <v>USINA MISTURADORA DE SOLOS, CAPACIDADE DE 200 A 500 TON/H, POTENCIA 75KW - CHI DIURNO. AF_07/2016</v>
          </cell>
          <cell r="C10640" t="str">
            <v>CHI</v>
          </cell>
          <cell r="D10640">
            <v>104.33</v>
          </cell>
          <cell r="E10640">
            <v>77.7</v>
          </cell>
          <cell r="F10640">
            <v>182.03</v>
          </cell>
        </row>
        <row r="10641">
          <cell r="A10641">
            <v>95118</v>
          </cell>
          <cell r="B10641" t="str">
            <v>USINA MISTURADORA DE SOLOS, CAPACIDADE DE 200 A 500 TON/H, POTENCIA 75KW - DEPRECIAÇÃO. AF_07/2016</v>
          </cell>
          <cell r="C10641" t="str">
            <v>H</v>
          </cell>
          <cell r="D10641">
            <v>57.75</v>
          </cell>
          <cell r="E10641">
            <v>0</v>
          </cell>
          <cell r="F10641">
            <v>57.75</v>
          </cell>
        </row>
        <row r="10642">
          <cell r="A10642">
            <v>95119</v>
          </cell>
          <cell r="B10642" t="str">
            <v>USINA MISTURADORA DE SOLOS, CAPACIDADE DE 200 A 500 TON/H, POTENCIA 75KW - JUROS. AF_07/2016</v>
          </cell>
          <cell r="C10642" t="str">
            <v>H</v>
          </cell>
          <cell r="D10642">
            <v>9.09</v>
          </cell>
          <cell r="E10642">
            <v>0</v>
          </cell>
          <cell r="F10642">
            <v>9.09</v>
          </cell>
        </row>
        <row r="10643">
          <cell r="A10643">
            <v>95120</v>
          </cell>
          <cell r="B10643" t="str">
            <v>USINA MISTURADORA DE SOLOS, CAPACIDADE DE 200 A 500 TON/H, POTENCIA 75KW - MATERIAIS NA OPERAÇÃO. AF_07/2016</v>
          </cell>
          <cell r="C10643" t="str">
            <v>H</v>
          </cell>
          <cell r="D10643">
            <v>41.43</v>
          </cell>
          <cell r="E10643">
            <v>0</v>
          </cell>
          <cell r="F10643">
            <v>41.43</v>
          </cell>
        </row>
        <row r="10644">
          <cell r="A10644"/>
          <cell r="B10644" t="str">
            <v>CORTADORAS DE PISO</v>
          </cell>
          <cell r="C10644"/>
          <cell r="D10644"/>
          <cell r="E10644"/>
          <cell r="F10644"/>
        </row>
        <row r="10645">
          <cell r="A10645">
            <v>91285</v>
          </cell>
          <cell r="B10645" t="str">
            <v>CORTADORA DE PISO COM MOTOR 4 TEMPOS A GASOLINA, POTÊNCIA DE 13 HP, COM DISCO DE CORTE DIAMANTADO SEGMENTADO PARA CONCRETO, DIÂMETRO DE 350 MM, FURO DE 1" (14 X 1") - CHI DIURNO. AF_08/2015</v>
          </cell>
          <cell r="C10645" t="str">
            <v>CHI</v>
          </cell>
          <cell r="D10645">
            <v>0.82</v>
          </cell>
          <cell r="E10645">
            <v>0</v>
          </cell>
          <cell r="F10645">
            <v>0.82</v>
          </cell>
        </row>
        <row r="10646">
          <cell r="A10646">
            <v>91279</v>
          </cell>
          <cell r="B10646" t="str">
            <v>CORTADORA DE PISO COM MOTOR 4 TEMPOS A GASOLINA, POTÊNCIA DE 13 HP, COM DISCO DE CORTE DIAMANTADO SEGMENTADO PARA CONCRETO, DIÂMETRO DE 350 MM, FURO DE 1" (14 X 1") - DEPRECIAÇÃO. AF_08/2015</v>
          </cell>
          <cell r="C10646" t="str">
            <v>H</v>
          </cell>
          <cell r="D10646">
            <v>0.74</v>
          </cell>
          <cell r="E10646">
            <v>0</v>
          </cell>
          <cell r="F10646">
            <v>0.74</v>
          </cell>
        </row>
        <row r="10647">
          <cell r="A10647">
            <v>91280</v>
          </cell>
          <cell r="B10647" t="str">
            <v>CORTADORA DE PISO COM MOTOR 4 TEMPOS A GASOLINA, POTÊNCIA DE 13 HP, COM DISCO DE CORTE DIAMANTADO SEGMENTADO PARA CONCRETO, DIÂMETRO DE 350 MM, FURO DE 1" (14 X 1") - JUROS. AF_08/2015</v>
          </cell>
          <cell r="C10647" t="str">
            <v>H</v>
          </cell>
          <cell r="D10647">
            <v>0.08</v>
          </cell>
          <cell r="E10647">
            <v>0</v>
          </cell>
          <cell r="F10647">
            <v>0.08</v>
          </cell>
        </row>
        <row r="10648">
          <cell r="A10648">
            <v>91281</v>
          </cell>
          <cell r="B10648" t="str">
            <v>CORTADORA DE PISO COM MOTOR 4 TEMPOS A GASOLINA, POTÊNCIA DE 13 HP, COM DISCO DE CORTE DIAMANTADO SEGMENTADO PARA CONCRETO, DIÂMETRO DE 350 MM, FURO DE 1" (14 X 1") - MANUTENÇÃO. AF_08/2015</v>
          </cell>
          <cell r="C10648" t="str">
            <v>H</v>
          </cell>
          <cell r="D10648">
            <v>0.93</v>
          </cell>
          <cell r="E10648">
            <v>0</v>
          </cell>
          <cell r="F10648">
            <v>0.93</v>
          </cell>
        </row>
        <row r="10649">
          <cell r="A10649">
            <v>91282</v>
          </cell>
          <cell r="B10649" t="str">
            <v>CORTADORA DE PISO COM MOTOR 4 TEMPOS A GASOLINA, POTÊNCIA DE 13 HP, COM DISCO DE CORTE DIAMANTADO SEGMENTADO PARA CONCRETO, DIÂMETRO DE 350 MM, FURO DE 1" (14 X 1") - MATERIAIS NA OPERAÇÃO. AF_08/2015</v>
          </cell>
          <cell r="C10649" t="str">
            <v>H</v>
          </cell>
          <cell r="D10649">
            <v>7.54</v>
          </cell>
          <cell r="E10649">
            <v>0</v>
          </cell>
          <cell r="F10649">
            <v>7.54</v>
          </cell>
        </row>
        <row r="10650">
          <cell r="A10650">
            <v>91283</v>
          </cell>
          <cell r="B10650" t="str">
            <v>CORTADORA DE PISO COM MOTOR 4 TEMPOS A GASOLINA, POTÊNCIA DE 13 HP, COM DISCO DE CORTE DIAMANTADO SEGMENTADO PARA CONCRETO, DIÂMETRO DE 350 MM, FURO DE 1" (14 X 1") - CHP DIURNO. AF_08/2015</v>
          </cell>
          <cell r="C10650" t="str">
            <v>CHP</v>
          </cell>
          <cell r="D10650">
            <v>9.2899999999999991</v>
          </cell>
          <cell r="E10650">
            <v>0</v>
          </cell>
          <cell r="F10650">
            <v>9.2899999999999991</v>
          </cell>
        </row>
        <row r="10651">
          <cell r="A10651"/>
          <cell r="B10651" t="str">
            <v>TERMOFUSORA PARA TUBOS E CONEXÕES PPR</v>
          </cell>
          <cell r="C10651"/>
          <cell r="D10651"/>
          <cell r="E10651"/>
          <cell r="F10651"/>
        </row>
        <row r="10652">
          <cell r="A10652">
            <v>104087</v>
          </cell>
          <cell r="B10652" t="str">
            <v>TERMOFUSORA PARA TUBOS E CONEXÕES EM PPR COM DIÂMETROS DE 20 A 63 MM, POTÊNCIA DE 800 W, TENSAO 220 V - DEPRECIAÇÃO. AF_05/2022</v>
          </cell>
          <cell r="C10652" t="str">
            <v>H</v>
          </cell>
          <cell r="D10652">
            <v>0.05</v>
          </cell>
          <cell r="E10652">
            <v>0</v>
          </cell>
          <cell r="F10652">
            <v>0.05</v>
          </cell>
        </row>
        <row r="10653">
          <cell r="A10653">
            <v>104088</v>
          </cell>
          <cell r="B10653" t="str">
            <v>TERMOFUSORA PARA TUBOS E CONEXÕES EM PPR COM DIÂMETROS DE 20 A 63 MM, POTÊNCIA DE 800 W, TENSAO 220 V - JUROS. AF_05/2022</v>
          </cell>
          <cell r="C10653" t="str">
            <v>H</v>
          </cell>
          <cell r="D10653">
            <v>0.06</v>
          </cell>
          <cell r="E10653">
            <v>0</v>
          </cell>
          <cell r="F10653">
            <v>0.06</v>
          </cell>
        </row>
        <row r="10654">
          <cell r="A10654">
            <v>104089</v>
          </cell>
          <cell r="B10654" t="str">
            <v>TERMOFUSORA PARA TUBOS E CONEXÕES EM PPR COM DIÂMETROS DE 20 A 63 MM, POTÊNCIA DE 800 W, TENSAO 220 V - MANUTENÇÃO. AF_05/2022</v>
          </cell>
          <cell r="C10654" t="str">
            <v>H</v>
          </cell>
          <cell r="D10654">
            <v>7.0000000000000007E-2</v>
          </cell>
          <cell r="E10654">
            <v>0</v>
          </cell>
          <cell r="F10654">
            <v>7.0000000000000007E-2</v>
          </cell>
        </row>
        <row r="10655">
          <cell r="A10655">
            <v>104090</v>
          </cell>
          <cell r="B10655" t="str">
            <v>TERMOFUSORA PARA TUBOS E CONEXÕES EM PPR COM DIÂMETROS DE 20 A 63 MM, POTÊNCIA DE 800 W, TENSAO 220 V - MATERIAIS NA OPERAÇÃO. AF_05/2022</v>
          </cell>
          <cell r="C10655" t="str">
            <v>H</v>
          </cell>
          <cell r="D10655">
            <v>0.44</v>
          </cell>
          <cell r="E10655">
            <v>0</v>
          </cell>
          <cell r="F10655">
            <v>0.44</v>
          </cell>
        </row>
        <row r="10656">
          <cell r="A10656">
            <v>104093</v>
          </cell>
          <cell r="B10656" t="str">
            <v>TERMOFUSORA PARA TUBOS E CONEXÕES EM PPR COM DIÂMETROS DE 75 A 110 MM, POTÊNCIA DE *1100* W, TENSÃO 220 V - DEPRECIAÇÃO. AF_05/2022</v>
          </cell>
          <cell r="C10656" t="str">
            <v>H</v>
          </cell>
          <cell r="D10656">
            <v>0.08</v>
          </cell>
          <cell r="E10656">
            <v>0</v>
          </cell>
          <cell r="F10656">
            <v>0.08</v>
          </cell>
        </row>
        <row r="10657">
          <cell r="A10657">
            <v>104094</v>
          </cell>
          <cell r="B10657" t="str">
            <v>TERMOFUSORA PARA TUBOS E CONEXÕES EM PPR COM DIÂMETROS DE 75 A 110 MM, POTÊNCIA DE *1100* W, TENSÃO 220 V - JUROS. AF_05/2022</v>
          </cell>
          <cell r="C10657" t="str">
            <v>H</v>
          </cell>
          <cell r="D10657">
            <v>0.09</v>
          </cell>
          <cell r="E10657">
            <v>0</v>
          </cell>
          <cell r="F10657">
            <v>0.09</v>
          </cell>
        </row>
        <row r="10658">
          <cell r="A10658">
            <v>104095</v>
          </cell>
          <cell r="B10658" t="str">
            <v>TERMOFUSORA PARA TUBOS E CONEXÕES EM PPR COM DIÂMETROS DE 75 A 110 MM, POTÊNCIA DE *1100* W, TENSÃO 220 V - MANUTENÇÃO. AF_05/2022</v>
          </cell>
          <cell r="C10658" t="str">
            <v>H</v>
          </cell>
          <cell r="D10658">
            <v>0.1</v>
          </cell>
          <cell r="E10658">
            <v>0</v>
          </cell>
          <cell r="F10658">
            <v>0.1</v>
          </cell>
        </row>
        <row r="10659">
          <cell r="A10659">
            <v>104096</v>
          </cell>
          <cell r="B10659" t="str">
            <v>TERMOFUSORA PARA TUBOS E CONEXÕES EM PPR COM DIÂMETROS DE 75 A 110 MM, POTÊNCIA DE *1100* W, TENSÃO 220 V - MATERIAIS NA OPERAÇÃO. AF_05/2022</v>
          </cell>
          <cell r="C10659" t="str">
            <v>H</v>
          </cell>
          <cell r="D10659">
            <v>0.61</v>
          </cell>
          <cell r="E10659">
            <v>0</v>
          </cell>
          <cell r="F10659">
            <v>0.61</v>
          </cell>
        </row>
        <row r="10660">
          <cell r="A10660">
            <v>104091</v>
          </cell>
          <cell r="B10660" t="str">
            <v>TERMOFUSORA PARA TUBOS E CONEXÕES EM PPR COM DIÂMETROS DE 20 A 63 MM, POTÊNCIA DE 800 W, TENSAO 220 V - CHP DIURNO. AF_05/2022</v>
          </cell>
          <cell r="C10660" t="str">
            <v>CHP</v>
          </cell>
          <cell r="D10660">
            <v>0.62</v>
          </cell>
          <cell r="E10660">
            <v>0</v>
          </cell>
          <cell r="F10660">
            <v>0.62</v>
          </cell>
        </row>
        <row r="10661">
          <cell r="A10661">
            <v>104092</v>
          </cell>
          <cell r="B10661" t="str">
            <v>TERMOFUSORA PARA TUBOS E CONEXÕES EM PPR COM DIÂMETROS DE 20 A 63 MM, POTÊNCIA DE 800 W, TENSAO 220 V - CHI DIURNO. AF_05/2022</v>
          </cell>
          <cell r="C10661" t="str">
            <v>CHI</v>
          </cell>
          <cell r="D10661">
            <v>0.11</v>
          </cell>
          <cell r="E10661">
            <v>0</v>
          </cell>
          <cell r="F10661">
            <v>0.11</v>
          </cell>
        </row>
        <row r="10662">
          <cell r="A10662">
            <v>104097</v>
          </cell>
          <cell r="B10662" t="str">
            <v>TERMOFUSORA PARA TUBOS E CONEXÕES EM PPR COM DIÂMETROS DE 75 A 110 MM, POTÊNCIA DE *1100* W, TENSÃO 220 V - CHP DIURNO. AF_05/2022</v>
          </cell>
          <cell r="C10662" t="str">
            <v>CHP</v>
          </cell>
          <cell r="D10662">
            <v>0.88</v>
          </cell>
          <cell r="E10662">
            <v>0</v>
          </cell>
          <cell r="F10662">
            <v>0.88</v>
          </cell>
        </row>
        <row r="10663">
          <cell r="A10663">
            <v>104098</v>
          </cell>
          <cell r="B10663" t="str">
            <v>TERMOFUSORA PARA TUBOS E CONEXÕES EM PPR COM DIÂMETROS DE 75 A 110 MM, POTÊNCIA DE *1100* W, TENSÃO 220 V - CHI DIURNO. AF_05/2022</v>
          </cell>
          <cell r="C10663" t="str">
            <v>CHI</v>
          </cell>
          <cell r="D10663">
            <v>0.17</v>
          </cell>
          <cell r="E10663">
            <v>0</v>
          </cell>
          <cell r="F10663">
            <v>0.17</v>
          </cell>
        </row>
        <row r="10664">
          <cell r="A10664"/>
          <cell r="B10664" t="str">
            <v>EQUIPAMENTOS DIVERSOS</v>
          </cell>
          <cell r="C10664"/>
          <cell r="D10664"/>
          <cell r="E10664"/>
          <cell r="F10664"/>
        </row>
        <row r="10665">
          <cell r="A10665">
            <v>102861</v>
          </cell>
          <cell r="B10665" t="str">
            <v>MÁQUINA FORMER DOBRAS DIVERSAS: 220V/380V TRIFÁSICO OU MONOFÁSICO, CAPACIDADE 0,5-1,27MM, MOTOR 2CV - MATERIAIS NA OPERAÇÃO. AF_04/2019</v>
          </cell>
          <cell r="C10665" t="str">
            <v>H</v>
          </cell>
          <cell r="D10665">
            <v>0.81</v>
          </cell>
          <cell r="E10665">
            <v>0</v>
          </cell>
          <cell r="F10665">
            <v>0.81</v>
          </cell>
        </row>
        <row r="10666">
          <cell r="A10666">
            <v>102809</v>
          </cell>
          <cell r="B10666" t="str">
            <v>CALDEIRA A GÁS COM TERMOSTATO, CAPACIDADE 100 LITROS - MATERIAIS NA OPERAÇÃO. AF_04/2019</v>
          </cell>
          <cell r="C10666" t="str">
            <v>H</v>
          </cell>
          <cell r="D10666">
            <v>16.68</v>
          </cell>
          <cell r="E10666">
            <v>0</v>
          </cell>
          <cell r="F10666">
            <v>16.68</v>
          </cell>
        </row>
        <row r="10667">
          <cell r="A10667">
            <v>102815</v>
          </cell>
          <cell r="B10667" t="str">
            <v>CENTRAL DE LAMA BENTONÍTICA (DEPÓSITO DE BENTONITA, MISTURADOR DE ALTA TURBULÊNCIA, SILOS DE ARMAZENAMENTO DE LAMA E ÁGUA, LABORATÓRIO DE CONTROLE DE QUALIDADE DA LAMA) - MATERIAIS NA OPERAÇÃO. AF_04/2019</v>
          </cell>
          <cell r="C10667" t="str">
            <v>H</v>
          </cell>
          <cell r="D10667">
            <v>2.21</v>
          </cell>
          <cell r="E10667">
            <v>0</v>
          </cell>
          <cell r="F10667">
            <v>2.21</v>
          </cell>
        </row>
        <row r="10668">
          <cell r="A10668">
            <v>102885</v>
          </cell>
          <cell r="B10668" t="str">
            <v>PLATAFORMA ELEVATÓRIA - MATERIAIS NA OPERAÇÃO. AF_04/2019</v>
          </cell>
          <cell r="C10668" t="str">
            <v>H</v>
          </cell>
          <cell r="D10668">
            <v>0.83</v>
          </cell>
          <cell r="E10668">
            <v>0</v>
          </cell>
          <cell r="F10668">
            <v>0.83</v>
          </cell>
        </row>
        <row r="10669">
          <cell r="A10669">
            <v>102891</v>
          </cell>
          <cell r="B10669" t="str">
            <v>PÓRTICO ROLANTE MONOVIGA, PERFIL I, 4 PERNAS, CAPACIDADE 5 T  - MATERIAIS NA OPERAÇÃO. AF_04/2019</v>
          </cell>
          <cell r="C10669" t="str">
            <v>H</v>
          </cell>
          <cell r="D10669">
            <v>0.83</v>
          </cell>
          <cell r="E10669">
            <v>0</v>
          </cell>
          <cell r="F10669">
            <v>0.83</v>
          </cell>
        </row>
        <row r="10670">
          <cell r="A10670">
            <v>102903</v>
          </cell>
          <cell r="B10670" t="str">
            <v>TORRE, COMPOSTA POR GUINCHO MECÂNICO, GUINCHO MANUAL, CABOS DE AÇO, PITEIRA E SOQUETE  - MATERIAIS NA OPERAÇÃO. AF_04/2019</v>
          </cell>
          <cell r="C10670" t="str">
            <v>H</v>
          </cell>
          <cell r="D10670">
            <v>12.26</v>
          </cell>
          <cell r="E10670">
            <v>0</v>
          </cell>
          <cell r="F10670">
            <v>12.26</v>
          </cell>
        </row>
        <row r="10671">
          <cell r="A10671">
            <v>102909</v>
          </cell>
          <cell r="B10671" t="str">
            <v>UNIDADE DOSADORA AIRLESS TIPO HOT SPRAY - MATERIAIS NA OPERAÇÃO. AF_04/2019</v>
          </cell>
          <cell r="C10671" t="str">
            <v>H</v>
          </cell>
          <cell r="D10671">
            <v>63.53</v>
          </cell>
          <cell r="E10671">
            <v>0</v>
          </cell>
          <cell r="F10671">
            <v>63.53</v>
          </cell>
        </row>
        <row r="10672">
          <cell r="A10672">
            <v>102915</v>
          </cell>
          <cell r="B10672" t="str">
            <v>ENCERADEIRA INDUSTRIAL, 400 MM, 220V, 1 HP - MATERIAIS NA OPERAÇÃO. AF_08/2019</v>
          </cell>
          <cell r="C10672" t="str">
            <v>H</v>
          </cell>
          <cell r="D10672">
            <v>0.4</v>
          </cell>
          <cell r="E10672">
            <v>0</v>
          </cell>
          <cell r="F10672">
            <v>0.4</v>
          </cell>
        </row>
        <row r="10673">
          <cell r="A10673">
            <v>102927</v>
          </cell>
          <cell r="B10673" t="str">
            <v>SERRA FITA HORIZONTAL, ELÉTRICA, COM CONTROLE HIDRÁULICO, PAINEL DE COMANDO EM 24 V, MOTOR ELÉTRICO 1,5 CV, DIMENSÕES DA FITA 3880 X 27 X 0,9 MM, TRIFÁSICA - MATERIAIS NA OPERAÇÃO. AF_08/2019</v>
          </cell>
          <cell r="C10673" t="str">
            <v>H</v>
          </cell>
          <cell r="D10673">
            <v>0.61</v>
          </cell>
          <cell r="E10673">
            <v>0</v>
          </cell>
          <cell r="F10673">
            <v>0.61</v>
          </cell>
        </row>
        <row r="10674">
          <cell r="A10674">
            <v>102933</v>
          </cell>
          <cell r="B10674" t="str">
            <v>FURADEIRA ELETROMAGNÉTICA, VELOCIDADE (SEM CARGA/ COM CARGA) 450/ 270 RPM, ESPESSURA MÁXIMA DA CHAPA A SER FURADA 50 MM, PORÇA DE ADESÃO MAGNÉTICA 17000 N, POTÊNCIA 1100 W, ALIMENTÇÃO 220 - 60 HZ, MONOFÁSICA - MATERIAIS NA OPERAÇÃO. AF_08/2019</v>
          </cell>
          <cell r="C10674" t="str">
            <v>H</v>
          </cell>
          <cell r="D10674">
            <v>0.61</v>
          </cell>
          <cell r="E10674">
            <v>0</v>
          </cell>
          <cell r="F10674">
            <v>0.61</v>
          </cell>
        </row>
        <row r="10675">
          <cell r="A10675">
            <v>102939</v>
          </cell>
          <cell r="B10675" t="str">
            <v>MÁQUINA METALEIRA UNIVERSAL MODELO IW 110/180 BTD - MATERIAIS NA OPERAÇÃO. AF_08/2019</v>
          </cell>
          <cell r="C10675" t="str">
            <v>H</v>
          </cell>
          <cell r="D10675">
            <v>6.07</v>
          </cell>
          <cell r="E10675">
            <v>0</v>
          </cell>
          <cell r="F10675">
            <v>6.07</v>
          </cell>
        </row>
        <row r="10676">
          <cell r="A10676">
            <v>102945</v>
          </cell>
          <cell r="B10676" t="str">
            <v>TARTARUGA DE OXICORTE CG1, MONOFÁSICA, 220 V, FREQUÊNCIA 50 HZ, VELOCIDADE DE CORTE (MM/MIN) 50 A 750, DIÂMETRO MÍNIMO DO COMPASSO MM 200 - MATERIAIS NA OPERAÇÃO. AF_08/2019</v>
          </cell>
          <cell r="C10676" t="str">
            <v>H</v>
          </cell>
          <cell r="D10676">
            <v>0.01</v>
          </cell>
          <cell r="E10676">
            <v>0</v>
          </cell>
          <cell r="F10676">
            <v>0.01</v>
          </cell>
        </row>
        <row r="10677">
          <cell r="A10677">
            <v>104519</v>
          </cell>
          <cell r="B10677" t="str">
            <v>LIXADEIRA DE PAREDE, COM LED, POTÊNCIA 750 W, FREQUÊNCIA 60 HZ, VELOCIDADE 1000 A 2100 RPM, DIÂMETRO DA LIXA 225 MM - MATERIAIS NA OPERAÇÃO. AF_12/2022</v>
          </cell>
          <cell r="C10677" t="str">
            <v>H</v>
          </cell>
          <cell r="D10677">
            <v>0.41</v>
          </cell>
          <cell r="E10677">
            <v>0</v>
          </cell>
          <cell r="F10677">
            <v>0.41</v>
          </cell>
        </row>
        <row r="10678">
          <cell r="A10678">
            <v>103660</v>
          </cell>
          <cell r="B10678" t="str">
            <v>VARREDEIRA DE GRAMA SINTÉTICA A GASOLINA, 2,4 CV, 4 TEMPOS - MATERIAIS NA OPERAÇÃO. AF_02/2022</v>
          </cell>
          <cell r="C10678" t="str">
            <v>H</v>
          </cell>
          <cell r="D10678">
            <v>10.08</v>
          </cell>
          <cell r="E10678">
            <v>0</v>
          </cell>
          <cell r="F10678">
            <v>10.08</v>
          </cell>
        </row>
        <row r="10679">
          <cell r="A10679"/>
          <cell r="B10679" t="str">
            <v>CURSOS DE CAPACITAÇÃO</v>
          </cell>
          <cell r="C10679"/>
          <cell r="D10679"/>
          <cell r="E10679"/>
          <cell r="F10679"/>
        </row>
        <row r="10680">
          <cell r="A10680">
            <v>100288</v>
          </cell>
          <cell r="B10680" t="str">
            <v>CURSO DE CAPACITAÇÃO PARA VIGIA DIURNO (ENCARGOS COMPLEMENTARES) - HORISTA</v>
          </cell>
          <cell r="C10680" t="str">
            <v>H</v>
          </cell>
          <cell r="D10680">
            <v>0</v>
          </cell>
          <cell r="E10680">
            <v>0.08</v>
          </cell>
          <cell r="F10680">
            <v>0.08</v>
          </cell>
        </row>
        <row r="10681">
          <cell r="A10681">
            <v>100290</v>
          </cell>
          <cell r="B10681" t="str">
            <v>CURSO DE CAPACITAÇÃO PARA AUXILIAR DE ALMOXARIFE (ENCARGOS COMPLEMENTARES) - HORISTA</v>
          </cell>
          <cell r="C10681" t="str">
            <v>H</v>
          </cell>
          <cell r="D10681">
            <v>0</v>
          </cell>
          <cell r="E10681">
            <v>0.08</v>
          </cell>
          <cell r="F10681">
            <v>0.08</v>
          </cell>
        </row>
        <row r="10682">
          <cell r="A10682">
            <v>100291</v>
          </cell>
          <cell r="B10682" t="str">
            <v>CURSO DE CAPACITAÇÃO PARA AJUDANTE DE PINTOR (ENCARGOS COMPLEMENTARES) - HORISTA</v>
          </cell>
          <cell r="C10682" t="str">
            <v>H</v>
          </cell>
          <cell r="D10682">
            <v>0</v>
          </cell>
          <cell r="E10682">
            <v>0.24</v>
          </cell>
          <cell r="F10682">
            <v>0.24</v>
          </cell>
        </row>
        <row r="10683">
          <cell r="A10683">
            <v>100292</v>
          </cell>
          <cell r="B10683" t="str">
            <v>CURSO DE CAPACITAÇÃO PARA COORDENADOR/GERENTE DE OBRA (ENCARGOS COMPLEMENTARES) - HORISTA</v>
          </cell>
          <cell r="C10683" t="str">
            <v>H</v>
          </cell>
          <cell r="D10683">
            <v>0</v>
          </cell>
          <cell r="E10683">
            <v>0.73</v>
          </cell>
          <cell r="F10683">
            <v>0.73</v>
          </cell>
        </row>
        <row r="10684">
          <cell r="A10684">
            <v>100293</v>
          </cell>
          <cell r="B10684" t="str">
            <v>CURSO DE CAPACITAÇÃO PARA AUXILIAR DE AZULEJISTA (ENCARGOS COMPLEMENTARES) - HORISTA</v>
          </cell>
          <cell r="C10684" t="str">
            <v>H</v>
          </cell>
          <cell r="D10684">
            <v>0</v>
          </cell>
          <cell r="E10684">
            <v>0.22</v>
          </cell>
          <cell r="F10684">
            <v>0.22</v>
          </cell>
        </row>
        <row r="10685">
          <cell r="A10685">
            <v>100294</v>
          </cell>
          <cell r="B10685" t="str">
            <v>CURSO DE CAPACITAÇÃO PARA ARQUITETO PAISAGISTA (ENCARGOS COMPLEMENTARES) - HORISTA</v>
          </cell>
          <cell r="C10685" t="str">
            <v>H</v>
          </cell>
          <cell r="D10685">
            <v>0</v>
          </cell>
          <cell r="E10685">
            <v>0.35</v>
          </cell>
          <cell r="F10685">
            <v>0.35</v>
          </cell>
        </row>
        <row r="10686">
          <cell r="A10686">
            <v>100295</v>
          </cell>
          <cell r="B10686" t="str">
            <v>CURSO DE CAPACITAÇÃO PARA MONTADOR DE ELETROELETRONICOS (ENCARGOS COMPLEMENTARES) - HORISTA</v>
          </cell>
          <cell r="C10686" t="str">
            <v>H</v>
          </cell>
          <cell r="D10686">
            <v>0</v>
          </cell>
          <cell r="E10686">
            <v>0.56999999999999995</v>
          </cell>
          <cell r="F10686">
            <v>0.56999999999999995</v>
          </cell>
        </row>
        <row r="10687">
          <cell r="A10687">
            <v>100296</v>
          </cell>
          <cell r="B10687" t="str">
            <v>CURSO DE CAPACITAÇÃO PARA ENGENHEIRO CIVIL JUNIOR (ENCARGOS COMPLEMENTARES) - HORISTA</v>
          </cell>
          <cell r="C10687" t="str">
            <v>H</v>
          </cell>
          <cell r="D10687">
            <v>0</v>
          </cell>
          <cell r="E10687">
            <v>1.1499999999999999</v>
          </cell>
          <cell r="F10687">
            <v>1.1499999999999999</v>
          </cell>
        </row>
        <row r="10688">
          <cell r="A10688">
            <v>100297</v>
          </cell>
          <cell r="B10688" t="str">
            <v>CURSO DE CAPACITAÇÃO PARA ENGENHEIRO CIVIL PLENO (ENCARGOS COMPLEMENTARES) - HORISTA</v>
          </cell>
          <cell r="C10688" t="str">
            <v>H</v>
          </cell>
          <cell r="D10688">
            <v>0</v>
          </cell>
          <cell r="E10688">
            <v>1.3</v>
          </cell>
          <cell r="F10688">
            <v>1.3</v>
          </cell>
        </row>
        <row r="10689">
          <cell r="A10689">
            <v>100298</v>
          </cell>
          <cell r="B10689" t="str">
            <v>CURSO DE CAPACITAÇÃO PARA MECÂNICO DE REFRIGERAÇÃO (ENCARGOS COMPLEMENTARES) - HORISTA</v>
          </cell>
          <cell r="C10689" t="str">
            <v>H</v>
          </cell>
          <cell r="D10689">
            <v>0</v>
          </cell>
          <cell r="E10689">
            <v>0.67</v>
          </cell>
          <cell r="F10689">
            <v>0.67</v>
          </cell>
        </row>
        <row r="10690">
          <cell r="A10690">
            <v>100299</v>
          </cell>
          <cell r="B10690" t="str">
            <v>CURSO DE CAPACITAÇÃO PARA TÉCNICO EM SEGURANÇA DO TRABALHO (ENCARGOS COMPLEMENTARES) - HORISTA</v>
          </cell>
          <cell r="C10690" t="str">
            <v>H</v>
          </cell>
          <cell r="D10690">
            <v>0</v>
          </cell>
          <cell r="E10690">
            <v>0.52</v>
          </cell>
          <cell r="F10690">
            <v>0.52</v>
          </cell>
        </row>
        <row r="10691">
          <cell r="A10691">
            <v>100310</v>
          </cell>
          <cell r="B10691" t="str">
            <v>CURSO DE CAPACITAÇÃO PARA AUXILIAR DE ALMOXARIFE (ENCARGOS COMPLEMENTARES) - MENSALISTA</v>
          </cell>
          <cell r="C10691" t="str">
            <v>MES</v>
          </cell>
          <cell r="D10691">
            <v>0</v>
          </cell>
          <cell r="E10691">
            <v>11.21</v>
          </cell>
          <cell r="F10691">
            <v>11.21</v>
          </cell>
        </row>
        <row r="10692">
          <cell r="A10692">
            <v>100311</v>
          </cell>
          <cell r="B10692" t="str">
            <v>CURSO DE CAPACITAÇÃO PARA COORDENADOR/GERENTE DE OBRA (ENCARGOS COMPLEMENTARES) - MENSALISTA</v>
          </cell>
          <cell r="C10692" t="str">
            <v>MES</v>
          </cell>
          <cell r="D10692">
            <v>0</v>
          </cell>
          <cell r="E10692">
            <v>97.05</v>
          </cell>
          <cell r="F10692">
            <v>97.05</v>
          </cell>
        </row>
        <row r="10693">
          <cell r="A10693">
            <v>100312</v>
          </cell>
          <cell r="B10693" t="str">
            <v>CURSO DE CAPACITAÇÃO PARA ARQUITETO PAISAGISTA (ENCARGOS COMPLEMENTARES) - MENSALISTA</v>
          </cell>
          <cell r="C10693" t="str">
            <v>MES</v>
          </cell>
          <cell r="D10693">
            <v>0</v>
          </cell>
          <cell r="E10693">
            <v>121.98</v>
          </cell>
          <cell r="F10693">
            <v>121.98</v>
          </cell>
        </row>
        <row r="10694">
          <cell r="A10694">
            <v>100313</v>
          </cell>
          <cell r="B10694" t="str">
            <v>CURSO DE CAPACITAÇÃO PARA ENGENHEIRO CIVIL JUNIOR (ENCARGOS COMPLEMENTARES) - MENSALISTA</v>
          </cell>
          <cell r="C10694" t="str">
            <v>MES</v>
          </cell>
          <cell r="D10694">
            <v>0</v>
          </cell>
          <cell r="E10694">
            <v>152.22</v>
          </cell>
          <cell r="F10694">
            <v>152.22</v>
          </cell>
        </row>
        <row r="10695">
          <cell r="A10695">
            <v>100314</v>
          </cell>
          <cell r="B10695" t="str">
            <v>CURSO DE CAPACITAÇÃO PARA ENGENHEIRO CIVIL PLENO (ENCARGOS COMPLEMENTARES) - MENSALISTA</v>
          </cell>
          <cell r="C10695" t="str">
            <v>MES</v>
          </cell>
          <cell r="D10695">
            <v>0</v>
          </cell>
          <cell r="E10695">
            <v>171.74</v>
          </cell>
          <cell r="F10695">
            <v>171.74</v>
          </cell>
        </row>
        <row r="10696">
          <cell r="A10696">
            <v>100315</v>
          </cell>
          <cell r="B10696" t="str">
            <v>CURSO DE CAPACITAÇÃO PARA TÉCNICO EM SEGURANÇA DO TRABALHO (ENCARGOS COMPLEMENTARES) - MENSALISTA</v>
          </cell>
          <cell r="C10696" t="str">
            <v>MES</v>
          </cell>
          <cell r="D10696">
            <v>0</v>
          </cell>
          <cell r="E10696">
            <v>69.08</v>
          </cell>
          <cell r="F10696">
            <v>69.08</v>
          </cell>
        </row>
        <row r="10697">
          <cell r="A10697">
            <v>100535</v>
          </cell>
          <cell r="B10697" t="str">
            <v>CURSO DE CAPACITAÇÃO PARA TECNICO DE EDIFICACOES (ENCARGOS COMPLEMENTARES) - HORISTA</v>
          </cell>
          <cell r="C10697" t="str">
            <v>H</v>
          </cell>
          <cell r="D10697">
            <v>0</v>
          </cell>
          <cell r="E10697">
            <v>0.31</v>
          </cell>
          <cell r="F10697">
            <v>0.31</v>
          </cell>
        </row>
        <row r="10698">
          <cell r="A10698">
            <v>100536</v>
          </cell>
          <cell r="B10698" t="str">
            <v>CURSO DE CAPACITAÇÃO PARA TECNICO DE EDIFICACOES (ENCARGOS COMPLEMENTARES) - MENSALISTA</v>
          </cell>
          <cell r="C10698" t="str">
            <v>MES</v>
          </cell>
          <cell r="D10698">
            <v>0</v>
          </cell>
          <cell r="E10698">
            <v>40.869999999999997</v>
          </cell>
          <cell r="F10698">
            <v>40.869999999999997</v>
          </cell>
        </row>
        <row r="10699">
          <cell r="A10699">
            <v>101284</v>
          </cell>
          <cell r="B10699" t="str">
            <v>CURSO DE CAPACITAÇÃO PARA ENGENHEIRO CIVIL SENIOR (ENCARGOS COMPLEMENTARES) - HORISTA</v>
          </cell>
          <cell r="C10699" t="str">
            <v>H</v>
          </cell>
          <cell r="D10699">
            <v>0</v>
          </cell>
          <cell r="E10699">
            <v>1.78</v>
          </cell>
          <cell r="F10699">
            <v>1.78</v>
          </cell>
        </row>
        <row r="10700">
          <cell r="A10700">
            <v>101285</v>
          </cell>
          <cell r="B10700" t="str">
            <v>CURSO DE CAPACITAÇÃO PARA ENGENHEIRO SANITARISTA (ENCARGOS COMPLEMENTARES) - HORISTA</v>
          </cell>
          <cell r="C10700" t="str">
            <v>H</v>
          </cell>
          <cell r="D10700">
            <v>0</v>
          </cell>
          <cell r="E10700">
            <v>0.34</v>
          </cell>
          <cell r="F10700">
            <v>0.34</v>
          </cell>
        </row>
        <row r="10701">
          <cell r="A10701">
            <v>101286</v>
          </cell>
          <cell r="B10701" t="str">
            <v>CURSO DE CAPACITAÇÃO PARA AJUDANTE DE ARMADOR (ENCARGOS COMPLEMENTARES) - MENSALISTA</v>
          </cell>
          <cell r="C10701" t="str">
            <v>MES</v>
          </cell>
          <cell r="D10701">
            <v>0</v>
          </cell>
          <cell r="E10701">
            <v>23.43</v>
          </cell>
          <cell r="F10701">
            <v>23.43</v>
          </cell>
        </row>
        <row r="10702">
          <cell r="A10702">
            <v>101287</v>
          </cell>
          <cell r="B10702" t="str">
            <v>CURSO DE CAPACITAÇÃO PARA AJUDANTE DE ELETRICISTA (ENCARGOS COMPLEMENTARES) - MENSALISTA</v>
          </cell>
          <cell r="C10702" t="str">
            <v>MES</v>
          </cell>
          <cell r="D10702">
            <v>0</v>
          </cell>
          <cell r="E10702">
            <v>82.2</v>
          </cell>
          <cell r="F10702">
            <v>82.2</v>
          </cell>
        </row>
        <row r="10703">
          <cell r="A10703">
            <v>101288</v>
          </cell>
          <cell r="B10703" t="str">
            <v>CURSO DE CAPACITAÇÃO PARA AJUDANTE DE ESTRUTURAS METÁLICAS(ENCARGOS COMPLEMENTARES) - MENSALISTA</v>
          </cell>
          <cell r="C10703" t="str">
            <v>MES</v>
          </cell>
          <cell r="D10703">
            <v>0</v>
          </cell>
          <cell r="E10703">
            <v>22.02</v>
          </cell>
          <cell r="F10703">
            <v>22.02</v>
          </cell>
        </row>
        <row r="10704">
          <cell r="A10704">
            <v>101289</v>
          </cell>
          <cell r="B10704" t="str">
            <v>CURSO DE CAPACITAÇÃO PARA AJUDANTE DE OPERAÇÃO EM GERAL (ENCARGOS COMPLEMENTARES) - MENSALISTA</v>
          </cell>
          <cell r="C10704" t="str">
            <v>MES</v>
          </cell>
          <cell r="D10704">
            <v>0</v>
          </cell>
          <cell r="E10704">
            <v>25.41</v>
          </cell>
          <cell r="F10704">
            <v>25.41</v>
          </cell>
        </row>
        <row r="10705">
          <cell r="A10705">
            <v>101290</v>
          </cell>
          <cell r="B10705" t="str">
            <v>CURSO DE CAPACITAÇÃO PARA AJUDANTE DE PINTOR (ENCARGOS COMPLEMENTARES) - MENSALISTA</v>
          </cell>
          <cell r="C10705" t="str">
            <v>MES</v>
          </cell>
          <cell r="D10705">
            <v>0</v>
          </cell>
          <cell r="E10705">
            <v>32.520000000000003</v>
          </cell>
          <cell r="F10705">
            <v>32.520000000000003</v>
          </cell>
        </row>
        <row r="10706">
          <cell r="A10706">
            <v>101291</v>
          </cell>
          <cell r="B10706" t="str">
            <v>CURSO DE CAPACITAÇÃO PARA AJUDANTE DE SERRALHEIRO (ENCARGOS COMPLEMENTARES) - MENSALISTA</v>
          </cell>
          <cell r="C10706" t="str">
            <v>MES</v>
          </cell>
          <cell r="D10706">
            <v>0</v>
          </cell>
          <cell r="E10706">
            <v>25.41</v>
          </cell>
          <cell r="F10706">
            <v>25.41</v>
          </cell>
        </row>
        <row r="10707">
          <cell r="A10707">
            <v>101292</v>
          </cell>
          <cell r="B10707" t="str">
            <v>CURSO DE CAPACITAÇÃO PARA AJUDANTE ESPECIALIZADO (ENCARGOS COMPLEMENTARES) - MENSALISTA</v>
          </cell>
          <cell r="C10707" t="str">
            <v>MES</v>
          </cell>
          <cell r="D10707">
            <v>0</v>
          </cell>
          <cell r="E10707">
            <v>25.41</v>
          </cell>
          <cell r="F10707">
            <v>25.41</v>
          </cell>
        </row>
        <row r="10708">
          <cell r="A10708">
            <v>101293</v>
          </cell>
          <cell r="B10708" t="str">
            <v>CURSO DE CAPACITAÇÃO PARA ARMADOR (ENCARGOS COMPLEMENTARES) - MENSALISTA</v>
          </cell>
          <cell r="C10708" t="str">
            <v>MES</v>
          </cell>
          <cell r="D10708">
            <v>0</v>
          </cell>
          <cell r="E10708">
            <v>33.19</v>
          </cell>
          <cell r="F10708">
            <v>33.19</v>
          </cell>
        </row>
        <row r="10709">
          <cell r="A10709">
            <v>101294</v>
          </cell>
          <cell r="B10709" t="str">
            <v>CURSO DE CAPACITAÇÃO PARA ASSENTADOR DE MANILHA (ENCARGOS COMPLEMENTARES) - MENSALISTA</v>
          </cell>
          <cell r="C10709" t="str">
            <v>MES</v>
          </cell>
          <cell r="D10709">
            <v>0</v>
          </cell>
          <cell r="E10709">
            <v>38.99</v>
          </cell>
          <cell r="F10709">
            <v>38.99</v>
          </cell>
        </row>
        <row r="10710">
          <cell r="A10710">
            <v>101295</v>
          </cell>
          <cell r="B10710" t="str">
            <v>CURSO DE CAPACITAÇÃO PARA AUXILIAR DE AZULEJISTA (ENCARGOS COMPLEMENTARES) - MENSALISTA</v>
          </cell>
          <cell r="C10710" t="str">
            <v>MES</v>
          </cell>
          <cell r="D10710">
            <v>0</v>
          </cell>
          <cell r="E10710">
            <v>29.99</v>
          </cell>
          <cell r="F10710">
            <v>29.99</v>
          </cell>
        </row>
        <row r="10711">
          <cell r="A10711">
            <v>101296</v>
          </cell>
          <cell r="B10711" t="str">
            <v>CURSO DE CAPACITAÇÃO PARA AUXILIAR DE ENCANADOR OU BOMBEIRO HIDRÁULICO (ENCARGOS COMPLEMENTARES) - MENSALISTA</v>
          </cell>
          <cell r="C10711" t="str">
            <v>MES</v>
          </cell>
          <cell r="D10711">
            <v>0</v>
          </cell>
          <cell r="E10711">
            <v>39.61</v>
          </cell>
          <cell r="F10711">
            <v>39.61</v>
          </cell>
        </row>
        <row r="10712">
          <cell r="A10712">
            <v>101297</v>
          </cell>
          <cell r="B10712" t="str">
            <v>CURSO DE CAPACITAÇÃO PARA AUXILIAR DE LABORATORISTA (ENCARGOS COMPLEMENTARES) - MENSALISTA</v>
          </cell>
          <cell r="C10712" t="str">
            <v>MES</v>
          </cell>
          <cell r="D10712">
            <v>0</v>
          </cell>
          <cell r="E10712">
            <v>25.57</v>
          </cell>
          <cell r="F10712">
            <v>25.57</v>
          </cell>
        </row>
        <row r="10713">
          <cell r="A10713">
            <v>101298</v>
          </cell>
          <cell r="B10713" t="str">
            <v>CURSO DE CAPACITAÇÃO PARA AUXILIAR DE MECANICO (ENCARGOS COMPLEMENTARES) - MENSALISTA</v>
          </cell>
          <cell r="C10713" t="str">
            <v>MES</v>
          </cell>
          <cell r="D10713">
            <v>0</v>
          </cell>
          <cell r="E10713">
            <v>21.94</v>
          </cell>
          <cell r="F10713">
            <v>21.94</v>
          </cell>
        </row>
        <row r="10714">
          <cell r="A10714">
            <v>101299</v>
          </cell>
          <cell r="B10714" t="str">
            <v>CURSO DE CAPACITAÇÃO PARA AUXILIAR DE PEDREIRO (ENCARGOS COMPLEMENTARES) - MENSALISTA</v>
          </cell>
          <cell r="C10714" t="str">
            <v>MES</v>
          </cell>
          <cell r="D10714">
            <v>0</v>
          </cell>
          <cell r="E10714">
            <v>29.99</v>
          </cell>
          <cell r="F10714">
            <v>29.99</v>
          </cell>
        </row>
        <row r="10715">
          <cell r="A10715">
            <v>101300</v>
          </cell>
          <cell r="B10715" t="str">
            <v>CURSO DE CAPACITAÇÃO PARA AUXILIAR DE SERVIÇOS GERAIS (ENCARGOS COMPLEMENTARES) - MENSALISTA</v>
          </cell>
          <cell r="C10715" t="str">
            <v>MES</v>
          </cell>
          <cell r="D10715">
            <v>0</v>
          </cell>
          <cell r="E10715">
            <v>23.44</v>
          </cell>
          <cell r="F10715">
            <v>23.44</v>
          </cell>
        </row>
        <row r="10716">
          <cell r="A10716">
            <v>101301</v>
          </cell>
          <cell r="B10716" t="str">
            <v>CURSO DE CAPACITAÇÃO PARA AUXILIAR DE TOPÓGRAFO (ENCARGOS COMPLEMENTARES) - MENSALISTA</v>
          </cell>
          <cell r="C10716" t="str">
            <v>MES</v>
          </cell>
          <cell r="D10716">
            <v>0</v>
          </cell>
          <cell r="E10716">
            <v>10.77</v>
          </cell>
          <cell r="F10716">
            <v>10.77</v>
          </cell>
        </row>
        <row r="10717">
          <cell r="A10717">
            <v>101302</v>
          </cell>
          <cell r="B10717" t="str">
            <v>CURSO DE CAPACITAÇÃO PARA AUXILIAR TÉCNICO DE ENGENHARIA (ENCARGOS COMPLEMENTARES) - MENSALISTA</v>
          </cell>
          <cell r="C10717" t="str">
            <v>MES</v>
          </cell>
          <cell r="D10717">
            <v>0</v>
          </cell>
          <cell r="E10717">
            <v>37.520000000000003</v>
          </cell>
          <cell r="F10717">
            <v>37.520000000000003</v>
          </cell>
        </row>
        <row r="10718">
          <cell r="A10718">
            <v>101303</v>
          </cell>
          <cell r="B10718" t="str">
            <v>CURSO DE CAPACITAÇÃO PARA MONTADOR DE ELETROELETRONICOS(ENCARGOS COMPLEMENTARES) - MENSALISTA</v>
          </cell>
          <cell r="C10718" t="str">
            <v>MES</v>
          </cell>
          <cell r="D10718">
            <v>0</v>
          </cell>
          <cell r="E10718">
            <v>75.22</v>
          </cell>
          <cell r="F10718">
            <v>75.22</v>
          </cell>
        </row>
        <row r="10719">
          <cell r="A10719">
            <v>101304</v>
          </cell>
          <cell r="B10719" t="str">
            <v>CURSO DE CAPACITAÇÃO PARA AZULEJISTA OU LADRILHISTA (ENCARGOS COMPLEMENTARES) - MENSALISTA</v>
          </cell>
          <cell r="C10719" t="str">
            <v>MES</v>
          </cell>
          <cell r="D10719">
            <v>0</v>
          </cell>
          <cell r="E10719">
            <v>42.48</v>
          </cell>
          <cell r="F10719">
            <v>42.48</v>
          </cell>
        </row>
        <row r="10720">
          <cell r="A10720">
            <v>101305</v>
          </cell>
          <cell r="B10720" t="str">
            <v>CURSO DE CAPACITAÇÃO PARA BLASTER, DINAMITADOR OU CABO DE FORÇA (ENCARGOS COMPLEMENTARES) - MENSALISTA</v>
          </cell>
          <cell r="C10720" t="str">
            <v>MES</v>
          </cell>
          <cell r="D10720">
            <v>0</v>
          </cell>
          <cell r="E10720">
            <v>45.54</v>
          </cell>
          <cell r="F10720">
            <v>45.54</v>
          </cell>
        </row>
        <row r="10721">
          <cell r="A10721">
            <v>101307</v>
          </cell>
          <cell r="B10721" t="str">
            <v>CURSO DE CAPACITAÇÃO PARA CALCETEIRO (ENCARGOS COMPLEMENTARES) - MENSALISTA</v>
          </cell>
          <cell r="C10721" t="str">
            <v>MES</v>
          </cell>
          <cell r="D10721">
            <v>0</v>
          </cell>
          <cell r="E10721">
            <v>28.2</v>
          </cell>
          <cell r="F10721">
            <v>28.2</v>
          </cell>
        </row>
        <row r="10722">
          <cell r="A10722">
            <v>101308</v>
          </cell>
          <cell r="B10722" t="str">
            <v>CURSO DE CAPACITAÇÃO PARA MONTADOR DE ESTRUTURAS METALICAS (ENCARGOS COMPLEMENTARES) - MENSALISTA</v>
          </cell>
          <cell r="C10722" t="str">
            <v>MES</v>
          </cell>
          <cell r="D10722">
            <v>0</v>
          </cell>
          <cell r="E10722">
            <v>31</v>
          </cell>
          <cell r="F10722">
            <v>31</v>
          </cell>
        </row>
        <row r="10723">
          <cell r="A10723">
            <v>101309</v>
          </cell>
          <cell r="B10723" t="str">
            <v>CURSO DE CAPACITAÇÃO PARA CARPINTEIRO AUXILIAR (ENCARGOS COMPLEMENTARES) - MENSALISTA</v>
          </cell>
          <cell r="C10723" t="str">
            <v>MES</v>
          </cell>
          <cell r="D10723">
            <v>0</v>
          </cell>
          <cell r="E10723">
            <v>32.520000000000003</v>
          </cell>
          <cell r="F10723">
            <v>32.520000000000003</v>
          </cell>
        </row>
        <row r="10724">
          <cell r="A10724">
            <v>101310</v>
          </cell>
          <cell r="B10724" t="str">
            <v>CURSO DE CAPACITAÇÃO PARA CARPINTEIRO DE ESQUADRIAS (ENCARGOS COMPLEMENTARES) - MENSALISTA</v>
          </cell>
          <cell r="C10724" t="str">
            <v>MES</v>
          </cell>
          <cell r="D10724">
            <v>0</v>
          </cell>
          <cell r="E10724">
            <v>40</v>
          </cell>
          <cell r="F10724">
            <v>40</v>
          </cell>
        </row>
        <row r="10725">
          <cell r="A10725">
            <v>101311</v>
          </cell>
          <cell r="B10725" t="str">
            <v>CURSO DE CAPACITAÇÃO PARA CARPINTEIRO DE FORMAS (ENCARGOS COMPLEMENTARES) - MENSALISTA</v>
          </cell>
          <cell r="C10725" t="str">
            <v>MES</v>
          </cell>
          <cell r="D10725">
            <v>0</v>
          </cell>
          <cell r="E10725">
            <v>33.19</v>
          </cell>
          <cell r="F10725">
            <v>33.19</v>
          </cell>
        </row>
        <row r="10726">
          <cell r="A10726">
            <v>101312</v>
          </cell>
          <cell r="B10726" t="str">
            <v>CURSO DE CAPACITAÇÃO PARA CAVOUQUEIRO OU OPERADOR DE PERFURATRIZ (ENCARGOS COMPLEMENTARES) - MENSALISTA</v>
          </cell>
          <cell r="C10726" t="str">
            <v>MES</v>
          </cell>
          <cell r="D10726">
            <v>0</v>
          </cell>
          <cell r="E10726">
            <v>21.59</v>
          </cell>
          <cell r="F10726">
            <v>21.59</v>
          </cell>
        </row>
        <row r="10727">
          <cell r="A10727">
            <v>101313</v>
          </cell>
          <cell r="B10727" t="str">
            <v>CURSO DE CAPACITAÇÃO PARA ELETRICISTA (ENCARGOS COMPLEMENTARES) - MENSALISTA</v>
          </cell>
          <cell r="C10727" t="str">
            <v>MES</v>
          </cell>
          <cell r="D10727">
            <v>0</v>
          </cell>
          <cell r="E10727">
            <v>107.37</v>
          </cell>
          <cell r="F10727">
            <v>107.37</v>
          </cell>
        </row>
        <row r="10728">
          <cell r="A10728">
            <v>101314</v>
          </cell>
          <cell r="B10728" t="str">
            <v>CURSO DE CAPACITAÇÃO PARA ELETRICISTA DE MANUTENÇÃO INDUSTRIAL (ENCARGOS COMPLEMENTARES) - MENSALISTA</v>
          </cell>
          <cell r="C10728" t="str">
            <v>MES</v>
          </cell>
          <cell r="D10728">
            <v>0</v>
          </cell>
          <cell r="E10728">
            <v>117.8</v>
          </cell>
          <cell r="F10728">
            <v>117.8</v>
          </cell>
        </row>
        <row r="10729">
          <cell r="A10729">
            <v>101315</v>
          </cell>
          <cell r="B10729" t="str">
            <v>CURSO DE CAPACITAÇÃO PARA ELETROTÉCNICO (ENCARGOS COMPLEMENTARES) - MENSALISTA</v>
          </cell>
          <cell r="C10729" t="str">
            <v>MES</v>
          </cell>
          <cell r="D10729">
            <v>0</v>
          </cell>
          <cell r="E10729">
            <v>111.76</v>
          </cell>
          <cell r="F10729">
            <v>111.76</v>
          </cell>
        </row>
        <row r="10730">
          <cell r="A10730">
            <v>101316</v>
          </cell>
          <cell r="B10730" t="str">
            <v>CURSO DE CAPACITAÇÃO PARA ENCANADOR OU BOMBEIRO HIDRÁULICO (ENCARGOS COMPLEMENTARES) - MENSALISTA</v>
          </cell>
          <cell r="C10730" t="str">
            <v>MES</v>
          </cell>
          <cell r="D10730">
            <v>0</v>
          </cell>
          <cell r="E10730">
            <v>51.73</v>
          </cell>
          <cell r="F10730">
            <v>51.73</v>
          </cell>
        </row>
        <row r="10731">
          <cell r="A10731">
            <v>101317</v>
          </cell>
          <cell r="B10731" t="str">
            <v>CURSO DE CAPACITAÇÃO PARA ENGENHEIRO CIVIL SENIOR (ENCARGOS COMPLEMENTARES) - MENSALISTA</v>
          </cell>
          <cell r="C10731" t="str">
            <v>MES</v>
          </cell>
          <cell r="D10731">
            <v>0</v>
          </cell>
          <cell r="E10731">
            <v>235.35</v>
          </cell>
          <cell r="F10731">
            <v>235.35</v>
          </cell>
        </row>
        <row r="10732">
          <cell r="A10732">
            <v>101318</v>
          </cell>
          <cell r="B10732" t="str">
            <v>CURSO DE CAPACITAÇÃO PARA ENGENHEIRO ELETRICISTA (ENCARGOS COMPLEMENTARES) - MENSALISTA</v>
          </cell>
          <cell r="C10732" t="str">
            <v>MES</v>
          </cell>
          <cell r="D10732">
            <v>0</v>
          </cell>
          <cell r="E10732">
            <v>437.23</v>
          </cell>
          <cell r="F10732">
            <v>437.23</v>
          </cell>
        </row>
        <row r="10733">
          <cell r="A10733">
            <v>101319</v>
          </cell>
          <cell r="B10733" t="str">
            <v>CURSO DE CAPACITAÇÃO PARA ENGENHEIRO SANITARISTA (ENCARGOS COMPLEMENTARES) - MENSALISTA</v>
          </cell>
          <cell r="C10733" t="str">
            <v>MES</v>
          </cell>
          <cell r="D10733">
            <v>0</v>
          </cell>
          <cell r="E10733">
            <v>45.25</v>
          </cell>
          <cell r="F10733">
            <v>45.25</v>
          </cell>
        </row>
        <row r="10734">
          <cell r="A10734">
            <v>101320</v>
          </cell>
          <cell r="B10734" t="str">
            <v>CURSO DE CAPACITAÇÃO PARA MONTADOR DE MAQUINAS (ENCARGOS COMPLEMENTARES) - MENSALISTA</v>
          </cell>
          <cell r="C10734" t="str">
            <v>MES</v>
          </cell>
          <cell r="D10734">
            <v>0</v>
          </cell>
          <cell r="E10734">
            <v>30.29</v>
          </cell>
          <cell r="F10734">
            <v>30.29</v>
          </cell>
        </row>
        <row r="10735">
          <cell r="A10735">
            <v>101322</v>
          </cell>
          <cell r="B10735" t="str">
            <v>CURSO DE CAPACITAÇÃO PARA GESSEIRO (ENCARGOS COMPLEMENTARES) - MENSALISTA</v>
          </cell>
          <cell r="C10735" t="str">
            <v>MES</v>
          </cell>
          <cell r="D10735">
            <v>0</v>
          </cell>
          <cell r="E10735">
            <v>31.65</v>
          </cell>
          <cell r="F10735">
            <v>31.65</v>
          </cell>
        </row>
        <row r="10736">
          <cell r="A10736">
            <v>101323</v>
          </cell>
          <cell r="B10736" t="str">
            <v>CURSO DE CAPACITAÇÃO PARA IMPERMEABILIZADOR (ENCARGOS COMPLEMENTARES) - MENSALISTA</v>
          </cell>
          <cell r="C10736" t="str">
            <v>MES</v>
          </cell>
          <cell r="D10736">
            <v>0</v>
          </cell>
          <cell r="E10736">
            <v>61.02</v>
          </cell>
          <cell r="F10736">
            <v>61.02</v>
          </cell>
        </row>
        <row r="10737">
          <cell r="A10737">
            <v>101324</v>
          </cell>
          <cell r="B10737" t="str">
            <v>CURSO DE CAPACITAÇÃO PARA MOTORISTA DE CAMINHAO-BASCULANTE (ENCARGOS COMPLEMENTARES) - MENSALISTA</v>
          </cell>
          <cell r="C10737" t="str">
            <v>MES</v>
          </cell>
          <cell r="D10737">
            <v>0</v>
          </cell>
          <cell r="E10737">
            <v>11.58</v>
          </cell>
          <cell r="F10737">
            <v>11.58</v>
          </cell>
        </row>
        <row r="10738">
          <cell r="A10738">
            <v>101325</v>
          </cell>
          <cell r="B10738" t="str">
            <v>CURSO DE CAPACITAÇÃO PARA INSTALADOR DE TUBULAÇÕES (ENCARGOS COMPLEMENTARES) - MENSALISTA</v>
          </cell>
          <cell r="C10738" t="str">
            <v>MES</v>
          </cell>
          <cell r="D10738">
            <v>0</v>
          </cell>
          <cell r="E10738">
            <v>48.94</v>
          </cell>
          <cell r="F10738">
            <v>48.94</v>
          </cell>
        </row>
        <row r="10739">
          <cell r="A10739">
            <v>101326</v>
          </cell>
          <cell r="B10739" t="str">
            <v>CURSO DE CAPACITAÇÃO PARA JARDINEIRO (ENCARGOS COMPLEMENTARES) - MENSALISTA</v>
          </cell>
          <cell r="C10739" t="str">
            <v>MES</v>
          </cell>
          <cell r="D10739">
            <v>0</v>
          </cell>
          <cell r="E10739">
            <v>11.04</v>
          </cell>
          <cell r="F10739">
            <v>11.04</v>
          </cell>
        </row>
        <row r="10740">
          <cell r="A10740">
            <v>101327</v>
          </cell>
          <cell r="B10740" t="str">
            <v>CURSO DE CAPACITAÇÃO PARA LEITURISTA OU CADASTRISTA DE REDES DE ÁGUA (ENCARGOS COMPLEMENTARES) - MENSALISTA</v>
          </cell>
          <cell r="C10740" t="str">
            <v>MES</v>
          </cell>
          <cell r="D10740">
            <v>0</v>
          </cell>
          <cell r="E10740">
            <v>11.8</v>
          </cell>
          <cell r="F10740">
            <v>11.8</v>
          </cell>
        </row>
        <row r="10741">
          <cell r="A10741">
            <v>101328</v>
          </cell>
          <cell r="B10741" t="str">
            <v>CURSO DE CAPACITAÇÃO PARA MOTORISTA DE CAMINHAO-CARRETA (ENCARGOS COMPLEMENTARES) - MENSALISTA</v>
          </cell>
          <cell r="C10741" t="str">
            <v>MES</v>
          </cell>
          <cell r="D10741">
            <v>0</v>
          </cell>
          <cell r="E10741">
            <v>16.399999999999999</v>
          </cell>
          <cell r="F10741">
            <v>16.399999999999999</v>
          </cell>
        </row>
        <row r="10742">
          <cell r="A10742">
            <v>101329</v>
          </cell>
          <cell r="B10742" t="str">
            <v>CURSO DE CAPACITAÇÃO PARA MAÇARIQUEIRO (ENCARGOS COMPLEMENTARES) - MENSALISTA</v>
          </cell>
          <cell r="C10742" t="str">
            <v>MES</v>
          </cell>
          <cell r="D10742">
            <v>0</v>
          </cell>
          <cell r="E10742">
            <v>51.84</v>
          </cell>
          <cell r="F10742">
            <v>51.84</v>
          </cell>
        </row>
        <row r="10743">
          <cell r="A10743">
            <v>101330</v>
          </cell>
          <cell r="B10743" t="str">
            <v>CURSO DE CAPACITAÇÃO PARA MARCENEIRO (ENCARGOS COMPLEMENTARES) - MENSALISTA</v>
          </cell>
          <cell r="C10743" t="str">
            <v>MES</v>
          </cell>
          <cell r="D10743">
            <v>0</v>
          </cell>
          <cell r="E10743">
            <v>38.97</v>
          </cell>
          <cell r="F10743">
            <v>38.97</v>
          </cell>
        </row>
        <row r="10744">
          <cell r="A10744">
            <v>101331</v>
          </cell>
          <cell r="B10744" t="str">
            <v>CURSO DE CAPACITAÇÃO PARA MARMORISTA / GRANITEIRO (ENCARGOS COMPLEMENTARES) - MENSALISTA</v>
          </cell>
          <cell r="C10744" t="str">
            <v>MES</v>
          </cell>
          <cell r="D10744">
            <v>0</v>
          </cell>
          <cell r="E10744">
            <v>48.28</v>
          </cell>
          <cell r="F10744">
            <v>48.28</v>
          </cell>
        </row>
        <row r="10745">
          <cell r="A10745">
            <v>101332</v>
          </cell>
          <cell r="B10745" t="str">
            <v>CURSO DE CAPACITAÇÃO PARA MOTORISTA DE CARRO DE PASSEIO (ENCARGOS COMPLEMENTARES) - MENSALISTA</v>
          </cell>
          <cell r="C10745" t="str">
            <v>MES</v>
          </cell>
          <cell r="D10745">
            <v>0</v>
          </cell>
          <cell r="E10745">
            <v>13.39</v>
          </cell>
          <cell r="F10745">
            <v>13.39</v>
          </cell>
        </row>
        <row r="10746">
          <cell r="A10746">
            <v>101333</v>
          </cell>
          <cell r="B10746" t="str">
            <v>CURSO DE CAPACITAÇÃO PARA MECÂNICO DE EQUIPAMENTOS PESADOS (ENCARGOS COMPLEMENTARES) - MENSALISTA</v>
          </cell>
          <cell r="C10746" t="str">
            <v>MES</v>
          </cell>
          <cell r="D10746">
            <v>0</v>
          </cell>
          <cell r="E10746">
            <v>27.66</v>
          </cell>
          <cell r="F10746">
            <v>27.66</v>
          </cell>
        </row>
        <row r="10747">
          <cell r="A10747">
            <v>101334</v>
          </cell>
          <cell r="B10747" t="str">
            <v>CURSO DE CAPACITAÇÃO PARA MECÂNICO DE REFRIGERAÇÃO (ENCARGOS COMPLEMENTARES) - MENSALISTA</v>
          </cell>
          <cell r="C10747" t="str">
            <v>MES</v>
          </cell>
          <cell r="D10747">
            <v>0</v>
          </cell>
          <cell r="E10747">
            <v>88.41</v>
          </cell>
          <cell r="F10747">
            <v>88.41</v>
          </cell>
        </row>
        <row r="10748">
          <cell r="A10748">
            <v>101335</v>
          </cell>
          <cell r="B10748" t="str">
            <v>CURSO DE CAPACITAÇÃO PARA MOTORISTA DE ONIBUS / MICRO-ONIBUS (ENCARGOS COMPLEMENTARES) - MENSALISTA</v>
          </cell>
          <cell r="C10748" t="str">
            <v>MES</v>
          </cell>
          <cell r="D10748">
            <v>0</v>
          </cell>
          <cell r="E10748">
            <v>13.89</v>
          </cell>
          <cell r="F10748">
            <v>13.89</v>
          </cell>
        </row>
        <row r="10749">
          <cell r="A10749">
            <v>101336</v>
          </cell>
          <cell r="B10749" t="str">
            <v>CURSO DE CAPACITAÇÃO PARA MOTORISTA OPERADOR DE CAMINHAO COM MUNCK (ENCARGOS COMPLEMENTARES) - MENSALISTA</v>
          </cell>
          <cell r="C10749" t="str">
            <v>MES</v>
          </cell>
          <cell r="D10749">
            <v>0</v>
          </cell>
          <cell r="E10749">
            <v>45.86</v>
          </cell>
          <cell r="F10749">
            <v>45.86</v>
          </cell>
        </row>
        <row r="10750">
          <cell r="A10750">
            <v>101337</v>
          </cell>
          <cell r="B10750" t="str">
            <v>CURSO DE CAPACITAÇÃO PARA NIVELADOR (ENCARGOS COMPLEMENTARES) - MENSALISTA</v>
          </cell>
          <cell r="C10750" t="str">
            <v>MES</v>
          </cell>
          <cell r="D10750">
            <v>0</v>
          </cell>
          <cell r="E10750">
            <v>13.74</v>
          </cell>
          <cell r="F10750">
            <v>13.74</v>
          </cell>
        </row>
        <row r="10751">
          <cell r="A10751">
            <v>101338</v>
          </cell>
          <cell r="B10751" t="str">
            <v>CURSO DE CAPACITAÇÃO PARA OPERADOR DE BATE-ESTACAS (ENCARGOS COMPLEMENTARES) - MENSALISTA</v>
          </cell>
          <cell r="C10751" t="str">
            <v>MES</v>
          </cell>
          <cell r="D10751">
            <v>0</v>
          </cell>
          <cell r="E10751">
            <v>21.88</v>
          </cell>
          <cell r="F10751">
            <v>21.88</v>
          </cell>
        </row>
        <row r="10752">
          <cell r="A10752">
            <v>101339</v>
          </cell>
          <cell r="B10752" t="str">
            <v>CURSO DE CAPACITAÇÃO PARA OPERADOR DE BETONEIRA (ENCARGOS COMPLEMENTARES) - MENSALISTA</v>
          </cell>
          <cell r="C10752" t="str">
            <v>MES</v>
          </cell>
          <cell r="D10752">
            <v>0</v>
          </cell>
          <cell r="E10752">
            <v>18.100000000000001</v>
          </cell>
          <cell r="F10752">
            <v>18.100000000000001</v>
          </cell>
        </row>
        <row r="10753">
          <cell r="A10753">
            <v>101340</v>
          </cell>
          <cell r="B10753" t="str">
            <v>CURSO DE CAPACITAÇÃO PARA OPERADOR DE BETONEIRA ESTACIONARIA / MISTURADOR (ENCARGOS COMPLEMENTARES) - MENSALISTA</v>
          </cell>
          <cell r="C10753" t="str">
            <v>MES</v>
          </cell>
          <cell r="D10753">
            <v>0</v>
          </cell>
          <cell r="E10753">
            <v>17.47</v>
          </cell>
          <cell r="F10753">
            <v>17.47</v>
          </cell>
        </row>
        <row r="10754">
          <cell r="A10754">
            <v>101341</v>
          </cell>
          <cell r="B10754" t="str">
            <v>CURSO DE CAPACITAÇÃO PARA OPERADOR DE COMPRESSOR DE AR OU COMPRESSORISTA (ENCARGOS COMPLEMENTARES) - MENSALISTA</v>
          </cell>
          <cell r="C10754" t="str">
            <v>MES</v>
          </cell>
          <cell r="D10754">
            <v>0</v>
          </cell>
          <cell r="E10754">
            <v>19.73</v>
          </cell>
          <cell r="F10754">
            <v>19.73</v>
          </cell>
        </row>
        <row r="10755">
          <cell r="A10755">
            <v>101342</v>
          </cell>
          <cell r="B10755" t="str">
            <v>CURSO DE CAPACITAÇÃO PARA OPERADOR DE DEMARCADORA DE FAIXAS DE TRAFEGO (ENCARGOS COMPLEMENTARES) - MENSALISTA</v>
          </cell>
          <cell r="C10755" t="str">
            <v>MES</v>
          </cell>
          <cell r="D10755">
            <v>0</v>
          </cell>
          <cell r="E10755">
            <v>22.28</v>
          </cell>
          <cell r="F10755">
            <v>22.28</v>
          </cell>
        </row>
        <row r="10756">
          <cell r="A10756">
            <v>101343</v>
          </cell>
          <cell r="B10756" t="str">
            <v>CURSO DE CAPACITAÇÃO PARA OPERADOR DE ESCAVADEIRA (ENCARGOS COMPLEMENTARES) - MENSALISTA</v>
          </cell>
          <cell r="C10756" t="str">
            <v>MES</v>
          </cell>
          <cell r="D10756">
            <v>0</v>
          </cell>
          <cell r="E10756">
            <v>33.840000000000003</v>
          </cell>
          <cell r="F10756">
            <v>33.840000000000003</v>
          </cell>
        </row>
        <row r="10757">
          <cell r="A10757">
            <v>101344</v>
          </cell>
          <cell r="B10757" t="str">
            <v>CURSO DE CAPACITAÇÃO PARA OPERADOR DE GUINCHO OU GUINCHEIRO (ENCARGOS COMPLEMENTARES) - MENSALISTA</v>
          </cell>
          <cell r="C10757" t="str">
            <v>MES</v>
          </cell>
          <cell r="D10757">
            <v>0</v>
          </cell>
          <cell r="E10757">
            <v>44.13</v>
          </cell>
          <cell r="F10757">
            <v>44.13</v>
          </cell>
        </row>
        <row r="10758">
          <cell r="A10758">
            <v>101345</v>
          </cell>
          <cell r="B10758" t="str">
            <v>CURSO DE CAPACITAÇÃO PARA OPERADOR DE GUINDASTE (ENCARGOS COMPLEMENTARES) - MENSALISTA</v>
          </cell>
          <cell r="C10758" t="str">
            <v>MES</v>
          </cell>
          <cell r="D10758">
            <v>0</v>
          </cell>
          <cell r="E10758">
            <v>108.78</v>
          </cell>
          <cell r="F10758">
            <v>108.78</v>
          </cell>
        </row>
        <row r="10759">
          <cell r="A10759">
            <v>101346</v>
          </cell>
          <cell r="B10759" t="str">
            <v>CURSO DE CAPACITAÇÃO PARA OPERADOR DE JATO ABRASIVO OU JATISTA (ENCARGOS COMPLEMENTARES) - MENSALISTA</v>
          </cell>
          <cell r="C10759" t="str">
            <v>MES</v>
          </cell>
          <cell r="D10759">
            <v>0</v>
          </cell>
          <cell r="E10759">
            <v>30.3</v>
          </cell>
          <cell r="F10759">
            <v>30.3</v>
          </cell>
        </row>
        <row r="10760">
          <cell r="A10760">
            <v>101347</v>
          </cell>
          <cell r="B10760" t="str">
            <v>CURSO DE CAPACITAÇÃO PARA OPERADOR DE MAQUINAS E TRATORES DIVERSOS (ENCARGOS COMPLEMENTARES) - MENSALISTA</v>
          </cell>
          <cell r="C10760" t="str">
            <v>MES</v>
          </cell>
          <cell r="D10760">
            <v>0</v>
          </cell>
          <cell r="E10760">
            <v>33.29</v>
          </cell>
          <cell r="F10760">
            <v>33.29</v>
          </cell>
        </row>
        <row r="10761">
          <cell r="A10761">
            <v>101348</v>
          </cell>
          <cell r="B10761" t="str">
            <v>CURSO DE CAPACITAÇÃO PARA OPERADOR DE MARTELETE OU MARTELETEIRO (ENCARGOS COMPLEMENTARES) - MENSALISTA</v>
          </cell>
          <cell r="C10761" t="str">
            <v>MES</v>
          </cell>
          <cell r="D10761">
            <v>0</v>
          </cell>
          <cell r="E10761">
            <v>19.32</v>
          </cell>
          <cell r="F10761">
            <v>19.32</v>
          </cell>
        </row>
        <row r="10762">
          <cell r="A10762">
            <v>101349</v>
          </cell>
          <cell r="B10762" t="str">
            <v>CURSO DE CAPACITAÇÃO PARA OPERADOR DE MOTO SCRAPER (ENCARGOS COMPLEMENTARES) - MENSALISTA</v>
          </cell>
          <cell r="C10762" t="str">
            <v>MES</v>
          </cell>
          <cell r="D10762">
            <v>0</v>
          </cell>
          <cell r="E10762">
            <v>22.66</v>
          </cell>
          <cell r="F10762">
            <v>22.66</v>
          </cell>
        </row>
        <row r="10763">
          <cell r="A10763">
            <v>101350</v>
          </cell>
          <cell r="B10763" t="str">
            <v>CURSO DE CAPACITAÇÃO PARA OPERADOR DE MOTONIVELADORA (ENCARGOS COMPLEMENTARES) - MENSALISTA</v>
          </cell>
          <cell r="C10763" t="str">
            <v>MES</v>
          </cell>
          <cell r="D10763">
            <v>0</v>
          </cell>
          <cell r="E10763">
            <v>27.8</v>
          </cell>
          <cell r="F10763">
            <v>27.8</v>
          </cell>
        </row>
        <row r="10764">
          <cell r="A10764">
            <v>101351</v>
          </cell>
          <cell r="B10764" t="str">
            <v>CURSO DE CAPACITAÇÃO PARA OPERADOR DE PA CARREGADEIRA (ENCARGOS COMPLEMENTARES) - MENSALISTA</v>
          </cell>
          <cell r="C10764" t="str">
            <v>MES</v>
          </cell>
          <cell r="D10764">
            <v>0</v>
          </cell>
          <cell r="E10764">
            <v>22.98</v>
          </cell>
          <cell r="F10764">
            <v>22.98</v>
          </cell>
        </row>
        <row r="10765">
          <cell r="A10765">
            <v>101352</v>
          </cell>
          <cell r="B10765" t="str">
            <v>CURSO DE CAPACITAÇÃO PARA OPERADOR DE PAVIMENTADORA / MESA VIBROACABADORA (ENCARGOS COMPLEMENTARES) - MENSALISTA</v>
          </cell>
          <cell r="C10765" t="str">
            <v>MES</v>
          </cell>
          <cell r="D10765">
            <v>0</v>
          </cell>
          <cell r="E10765">
            <v>23.39</v>
          </cell>
          <cell r="F10765">
            <v>23.39</v>
          </cell>
        </row>
        <row r="10766">
          <cell r="A10766">
            <v>101353</v>
          </cell>
          <cell r="B10766" t="str">
            <v>CURSO DE CAPACITAÇÃO PARA OPERADOR DE ROLO COMPACTADOR (ENCARGOS COMPLEMENTARES) - MENSALISTA</v>
          </cell>
          <cell r="C10766" t="str">
            <v>MES</v>
          </cell>
          <cell r="D10766">
            <v>0</v>
          </cell>
          <cell r="E10766">
            <v>20.39</v>
          </cell>
          <cell r="F10766">
            <v>20.39</v>
          </cell>
        </row>
        <row r="10767">
          <cell r="A10767">
            <v>101354</v>
          </cell>
          <cell r="B10767" t="str">
            <v>CURSO DE CAPACITAÇÃO PARA OPERADOR DE TRATOR - EXCLUSIVE AGROPECUARIA (ENCARGOS COMPLEMENTARES) - MENSALISTA</v>
          </cell>
          <cell r="C10767" t="str">
            <v>MES</v>
          </cell>
          <cell r="D10767">
            <v>0</v>
          </cell>
          <cell r="E10767">
            <v>35.700000000000003</v>
          </cell>
          <cell r="F10767">
            <v>35.700000000000003</v>
          </cell>
        </row>
        <row r="10768">
          <cell r="A10768">
            <v>101355</v>
          </cell>
          <cell r="B10768" t="str">
            <v>CURSO DE CAPACITAÇÃO PARA OPERADOR DE USINA DE ASFALTO, DE SOLOS OU DE CONCRETO (ENCARGOS COMPLEMENTARES) - MENSALISTA</v>
          </cell>
          <cell r="C10768" t="str">
            <v>MES</v>
          </cell>
          <cell r="D10768">
            <v>0</v>
          </cell>
          <cell r="E10768">
            <v>20.09</v>
          </cell>
          <cell r="F10768">
            <v>20.09</v>
          </cell>
        </row>
        <row r="10769">
          <cell r="A10769">
            <v>101356</v>
          </cell>
          <cell r="B10769" t="str">
            <v>CURSO DE CAPACITAÇÃO PARA PASTILHEIRO (ENCARGOS COMPLEMENTARES) - MENSALISTA</v>
          </cell>
          <cell r="C10769" t="str">
            <v>MES</v>
          </cell>
          <cell r="D10769">
            <v>0</v>
          </cell>
          <cell r="E10769">
            <v>42.48</v>
          </cell>
          <cell r="F10769">
            <v>42.48</v>
          </cell>
        </row>
        <row r="10770">
          <cell r="A10770">
            <v>101357</v>
          </cell>
          <cell r="B10770" t="str">
            <v>CURSO DE CAPACITAÇÃO PARA PEDREIRO (ENCARGOS COMPLEMENTARES) - MENSALISTA</v>
          </cell>
          <cell r="C10770" t="str">
            <v>MES</v>
          </cell>
          <cell r="D10770">
            <v>0</v>
          </cell>
          <cell r="E10770">
            <v>61.02</v>
          </cell>
          <cell r="F10770">
            <v>61.02</v>
          </cell>
        </row>
        <row r="10771">
          <cell r="A10771">
            <v>101358</v>
          </cell>
          <cell r="B10771" t="str">
            <v>CURSO DE CAPACITAÇÃO PARA PINTOR (ENCARGOS COMPLEMENTARES) - MENSALISTA</v>
          </cell>
          <cell r="C10771" t="str">
            <v>MES</v>
          </cell>
          <cell r="D10771">
            <v>0</v>
          </cell>
          <cell r="E10771">
            <v>42.48</v>
          </cell>
          <cell r="F10771">
            <v>42.48</v>
          </cell>
        </row>
        <row r="10772">
          <cell r="A10772">
            <v>101359</v>
          </cell>
          <cell r="B10772" t="str">
            <v>CURSO DE CAPACITAÇÃO PARA PINTOR DE LETREIROS (ENCARGOS COMPLEMENTARES) - MENSALISTA</v>
          </cell>
          <cell r="C10772" t="str">
            <v>MES</v>
          </cell>
          <cell r="D10772">
            <v>0</v>
          </cell>
          <cell r="E10772">
            <v>41.25</v>
          </cell>
          <cell r="F10772">
            <v>41.25</v>
          </cell>
        </row>
        <row r="10773">
          <cell r="A10773">
            <v>101360</v>
          </cell>
          <cell r="B10773" t="str">
            <v>CURSO DE CAPACITAÇÃO PARA PINTOR PARA TINTA EPOXI (ENCARGOS COMPLEMENTARES) - MENSALISTA</v>
          </cell>
          <cell r="C10773" t="str">
            <v>MES</v>
          </cell>
          <cell r="D10773">
            <v>0</v>
          </cell>
          <cell r="E10773">
            <v>42.48</v>
          </cell>
          <cell r="F10773">
            <v>42.48</v>
          </cell>
        </row>
        <row r="10774">
          <cell r="A10774">
            <v>101361</v>
          </cell>
          <cell r="B10774" t="str">
            <v>CURSO DE CAPACITAÇÃO PARA POCEIRO / ESCAVADOR DE VALAS E TUBULOES (ENCARGOS COMPLEMENTARES) - MENSALISTA</v>
          </cell>
          <cell r="C10774" t="str">
            <v>MES</v>
          </cell>
          <cell r="D10774">
            <v>0</v>
          </cell>
          <cell r="E10774">
            <v>44.85</v>
          </cell>
          <cell r="F10774">
            <v>44.85</v>
          </cell>
        </row>
        <row r="10775">
          <cell r="A10775">
            <v>101362</v>
          </cell>
          <cell r="B10775" t="str">
            <v>CURSO DE CAPACITAÇÃO PARA RASTELEIRO (ENCARGOS COMPLEMENTARES) - MENSALISTA</v>
          </cell>
          <cell r="C10775" t="str">
            <v>MES</v>
          </cell>
          <cell r="D10775">
            <v>0</v>
          </cell>
          <cell r="E10775">
            <v>9.68</v>
          </cell>
          <cell r="F10775">
            <v>9.68</v>
          </cell>
        </row>
        <row r="10776">
          <cell r="A10776">
            <v>101363</v>
          </cell>
          <cell r="B10776" t="str">
            <v>CURSO DE CAPACITAÇÃO PARA SERRALHEIRO (ENCARGOS COMPLEMENTARES) - MENSALISTA</v>
          </cell>
          <cell r="C10776" t="str">
            <v>MES</v>
          </cell>
          <cell r="D10776">
            <v>0</v>
          </cell>
          <cell r="E10776">
            <v>33.19</v>
          </cell>
          <cell r="F10776">
            <v>33.19</v>
          </cell>
        </row>
        <row r="10777">
          <cell r="A10777">
            <v>101364</v>
          </cell>
          <cell r="B10777" t="str">
            <v>CURSO DE CAPACITAÇÃO PARA SERVENTE DE OBRAS (ENCARGOS COMPLEMENTARES) - MENSALISTA</v>
          </cell>
          <cell r="C10777" t="str">
            <v>MES</v>
          </cell>
          <cell r="D10777">
            <v>0</v>
          </cell>
          <cell r="E10777">
            <v>43.09</v>
          </cell>
          <cell r="F10777">
            <v>43.09</v>
          </cell>
        </row>
        <row r="10778">
          <cell r="A10778">
            <v>101365</v>
          </cell>
          <cell r="B10778" t="str">
            <v>CURSO DE CAPACITAÇÃO PARA SOLDADOR (ENCARGOS COMPLEMENTARES) - MENSALISTA</v>
          </cell>
          <cell r="C10778" t="str">
            <v>MES</v>
          </cell>
          <cell r="D10778">
            <v>0</v>
          </cell>
          <cell r="E10778">
            <v>34.11</v>
          </cell>
          <cell r="F10778">
            <v>34.11</v>
          </cell>
        </row>
        <row r="10779">
          <cell r="A10779">
            <v>101366</v>
          </cell>
          <cell r="B10779" t="str">
            <v>CURSO DE CAPACITAÇÃO PARA SOLDADOR ELETRICO (ENCARGOS COMPLEMENTARES) - MENSALISTA</v>
          </cell>
          <cell r="C10779" t="str">
            <v>MES</v>
          </cell>
          <cell r="D10779">
            <v>0</v>
          </cell>
          <cell r="E10779">
            <v>27.61</v>
          </cell>
          <cell r="F10779">
            <v>27.61</v>
          </cell>
        </row>
        <row r="10780">
          <cell r="A10780">
            <v>101367</v>
          </cell>
          <cell r="B10780" t="str">
            <v>CURSO DE CAPACITAÇÃO PARA TAQUEADOR OU TAQUEIRO (ENCARGOS COMPLEMENTARES) - MENSALISTA</v>
          </cell>
          <cell r="C10780" t="str">
            <v>MES</v>
          </cell>
          <cell r="D10780">
            <v>0</v>
          </cell>
          <cell r="E10780">
            <v>33.19</v>
          </cell>
          <cell r="F10780">
            <v>33.19</v>
          </cell>
        </row>
        <row r="10781">
          <cell r="A10781">
            <v>101368</v>
          </cell>
          <cell r="B10781" t="str">
            <v>CURSO DE CAPACITAÇÃO PARA TECNICO EM LABORATORIO E CAMPO DE CONSTRUCAO CIVIL (ENCARGOS COMPLEMENTARES) - MENSALISTA</v>
          </cell>
          <cell r="C10781" t="str">
            <v>MES</v>
          </cell>
          <cell r="D10781">
            <v>0</v>
          </cell>
          <cell r="E10781">
            <v>35.01</v>
          </cell>
          <cell r="F10781">
            <v>35.01</v>
          </cell>
        </row>
        <row r="10782">
          <cell r="A10782">
            <v>101369</v>
          </cell>
          <cell r="B10782" t="str">
            <v>CURSO DE CAPACITAÇÃO PARA TECNICO EM SONDAGEM (ENCARGOS COMPLEMENTARES) - MENSALISTA</v>
          </cell>
          <cell r="C10782" t="str">
            <v>MES</v>
          </cell>
          <cell r="D10782">
            <v>0</v>
          </cell>
          <cell r="E10782">
            <v>35.090000000000003</v>
          </cell>
          <cell r="F10782">
            <v>35.090000000000003</v>
          </cell>
        </row>
        <row r="10783">
          <cell r="A10783">
            <v>101370</v>
          </cell>
          <cell r="B10783" t="str">
            <v>CURSO DE CAPACITAÇÃO PARA TELHADOR (ENCARGOS COMPLEMENTARES) - MENSALISTA</v>
          </cell>
          <cell r="C10783" t="str">
            <v>MES</v>
          </cell>
          <cell r="D10783">
            <v>0</v>
          </cell>
          <cell r="E10783">
            <v>32.79</v>
          </cell>
          <cell r="F10783">
            <v>32.79</v>
          </cell>
        </row>
        <row r="10784">
          <cell r="A10784">
            <v>101371</v>
          </cell>
          <cell r="B10784" t="str">
            <v>CURSO DE CAPACITAÇÃO PARA VIDRACEIRO (ENCARGOS COMPLEMENTARES) - MENSALISTA</v>
          </cell>
          <cell r="C10784" t="str">
            <v>MES</v>
          </cell>
          <cell r="D10784">
            <v>0</v>
          </cell>
          <cell r="E10784">
            <v>43.12</v>
          </cell>
          <cell r="F10784">
            <v>43.12</v>
          </cell>
        </row>
        <row r="10785">
          <cell r="A10785">
            <v>101372</v>
          </cell>
          <cell r="B10785" t="str">
            <v>CURSO DE CAPACITAÇÃO PARA VIGIA DIURNO (ENCARGOS COMPLEMENTARES) - MENSALISTA</v>
          </cell>
          <cell r="C10785" t="str">
            <v>MES</v>
          </cell>
          <cell r="D10785">
            <v>0</v>
          </cell>
          <cell r="E10785">
            <v>10.57</v>
          </cell>
          <cell r="F10785">
            <v>10.57</v>
          </cell>
        </row>
        <row r="10786">
          <cell r="A10786">
            <v>95308</v>
          </cell>
          <cell r="B10786" t="str">
            <v>CURSO DE CAPACITAÇÃO PARA AJUDANTE DE ARMADOR (ENCARGOS COMPLEMENTARES) - HORISTA</v>
          </cell>
          <cell r="C10786" t="str">
            <v>H</v>
          </cell>
          <cell r="D10786">
            <v>0</v>
          </cell>
          <cell r="E10786">
            <v>0.17</v>
          </cell>
          <cell r="F10786">
            <v>0.17</v>
          </cell>
        </row>
        <row r="10787">
          <cell r="A10787">
            <v>95309</v>
          </cell>
          <cell r="B10787" t="str">
            <v>CURSO DE CAPACITAÇÃO PARA AJUDANTE DE CARPINTEIRO (ENCARGOS COMPLEMENTARES) - HORISTA</v>
          </cell>
          <cell r="C10787" t="str">
            <v>H</v>
          </cell>
          <cell r="D10787">
            <v>0</v>
          </cell>
          <cell r="E10787">
            <v>0.24</v>
          </cell>
          <cell r="F10787">
            <v>0.24</v>
          </cell>
        </row>
        <row r="10788">
          <cell r="A10788">
            <v>95310</v>
          </cell>
          <cell r="B10788" t="str">
            <v>CURSO DE CAPACITAÇÃO PARA AJUDANTE DE ESTRUTURA METÁLICA (ENCARGOS COMPLEMENTARES) - HORISTA</v>
          </cell>
          <cell r="C10788" t="str">
            <v>H</v>
          </cell>
          <cell r="D10788">
            <v>0</v>
          </cell>
          <cell r="E10788">
            <v>0.16</v>
          </cell>
          <cell r="F10788">
            <v>0.16</v>
          </cell>
        </row>
        <row r="10789">
          <cell r="A10789">
            <v>95311</v>
          </cell>
          <cell r="B10789" t="str">
            <v>CURSO DE CAPACITAÇÃO PARA AJUDANTE DE OPERAÇÃO EM GERAL (ENCARGOS COMPLEMENTARES) - HORISTA</v>
          </cell>
          <cell r="C10789" t="str">
            <v>H</v>
          </cell>
          <cell r="D10789">
            <v>0</v>
          </cell>
          <cell r="E10789">
            <v>0.19</v>
          </cell>
          <cell r="F10789">
            <v>0.19</v>
          </cell>
        </row>
        <row r="10790">
          <cell r="A10790">
            <v>95312</v>
          </cell>
          <cell r="B10790" t="str">
            <v>CURSO DE CAPACITAÇÃO PARA AJUDANTE DE PEDREIRO (ENCARGOS COMPLEMENTARES) - HORISTA</v>
          </cell>
          <cell r="C10790" t="str">
            <v>H</v>
          </cell>
          <cell r="D10790">
            <v>0</v>
          </cell>
          <cell r="E10790">
            <v>0.22</v>
          </cell>
          <cell r="F10790">
            <v>0.22</v>
          </cell>
        </row>
        <row r="10791">
          <cell r="A10791">
            <v>95313</v>
          </cell>
          <cell r="B10791" t="str">
            <v>CURSO DE CAPACITAÇÃO PARA AJUDANTE ESPECIALIZADO (ENCARGOS COMPLEMENTARES) - HORISTA</v>
          </cell>
          <cell r="C10791" t="str">
            <v>H</v>
          </cell>
          <cell r="D10791">
            <v>0</v>
          </cell>
          <cell r="E10791">
            <v>0.19</v>
          </cell>
          <cell r="F10791">
            <v>0.19</v>
          </cell>
        </row>
        <row r="10792">
          <cell r="A10792">
            <v>95314</v>
          </cell>
          <cell r="B10792" t="str">
            <v>CURSO DE CAPACITAÇÃO PARA ARMADOR (ENCARGOS COMPLEMENTARES) - HORISTA</v>
          </cell>
          <cell r="C10792" t="str">
            <v>H</v>
          </cell>
          <cell r="D10792">
            <v>0</v>
          </cell>
          <cell r="E10792">
            <v>0.25</v>
          </cell>
          <cell r="F10792">
            <v>0.25</v>
          </cell>
        </row>
        <row r="10793">
          <cell r="A10793">
            <v>95315</v>
          </cell>
          <cell r="B10793" t="str">
            <v>CURSO DE CAPACITAÇÃO PARA ASSENTADOR DE TUBOS (ENCARGOS COMPLEMENTARES) - HORISTA</v>
          </cell>
          <cell r="C10793" t="str">
            <v>H</v>
          </cell>
          <cell r="D10793">
            <v>0</v>
          </cell>
          <cell r="E10793">
            <v>0.28999999999999998</v>
          </cell>
          <cell r="F10793">
            <v>0.28999999999999998</v>
          </cell>
        </row>
        <row r="10794">
          <cell r="A10794">
            <v>95316</v>
          </cell>
          <cell r="B10794" t="str">
            <v>CURSO DE CAPACITAÇÃO PARA AUXILIAR DE ELETRICISTA (ENCARGOS COMPLEMENTARES) - HORISTA</v>
          </cell>
          <cell r="C10794" t="str">
            <v>H</v>
          </cell>
          <cell r="D10794">
            <v>0</v>
          </cell>
          <cell r="E10794">
            <v>0.62</v>
          </cell>
          <cell r="F10794">
            <v>0.62</v>
          </cell>
        </row>
        <row r="10795">
          <cell r="A10795">
            <v>95317</v>
          </cell>
          <cell r="B10795" t="str">
            <v>CURSO DE CAPACITAÇÃO PARA AUXILIAR DE ENCANADOR OU BOMBEIRO HIDRÁULICO (ENCARGOS COMPLEMENTARES) - HORISTA</v>
          </cell>
          <cell r="C10795" t="str">
            <v>H</v>
          </cell>
          <cell r="D10795">
            <v>0</v>
          </cell>
          <cell r="E10795">
            <v>0.3</v>
          </cell>
          <cell r="F10795">
            <v>0.3</v>
          </cell>
        </row>
        <row r="10796">
          <cell r="A10796">
            <v>95318</v>
          </cell>
          <cell r="B10796" t="str">
            <v>CURSO DE CAPACITAÇÃO PARA AUXILIAR DE LABORATÓRIO (ENCARGOS COMPLEMENTARES) - HORISTA</v>
          </cell>
          <cell r="C10796" t="str">
            <v>H</v>
          </cell>
          <cell r="D10796">
            <v>0</v>
          </cell>
          <cell r="E10796">
            <v>0.19</v>
          </cell>
          <cell r="F10796">
            <v>0.19</v>
          </cell>
        </row>
        <row r="10797">
          <cell r="A10797">
            <v>95319</v>
          </cell>
          <cell r="B10797" t="str">
            <v>CURSO DE CAPACITAÇÃO PARA AUXILIAR DE MECÂNICO (ENCARGOS COMPLEMENTARES) - HORISTA</v>
          </cell>
          <cell r="C10797" t="str">
            <v>H</v>
          </cell>
          <cell r="D10797">
            <v>0</v>
          </cell>
          <cell r="E10797">
            <v>0.16</v>
          </cell>
          <cell r="F10797">
            <v>0.16</v>
          </cell>
        </row>
        <row r="10798">
          <cell r="A10798">
            <v>95320</v>
          </cell>
          <cell r="B10798" t="str">
            <v>CURSO DE CAPACITAÇÃO PARA AUXILIAR DE SERRALHEIRO (ENCARGOS COMPLEMENTARES) - HORISTA</v>
          </cell>
          <cell r="C10798" t="str">
            <v>H</v>
          </cell>
          <cell r="D10798">
            <v>0</v>
          </cell>
          <cell r="E10798">
            <v>0.19</v>
          </cell>
          <cell r="F10798">
            <v>0.19</v>
          </cell>
        </row>
        <row r="10799">
          <cell r="A10799">
            <v>95321</v>
          </cell>
          <cell r="B10799" t="str">
            <v>CURSO DE CAPACITAÇÃO PARA AUXILIAR DE SERVIÇOS GERAIS (ENCARGOS COMPLEMENTARES) - HORISTA</v>
          </cell>
          <cell r="C10799" t="str">
            <v>H</v>
          </cell>
          <cell r="D10799">
            <v>0</v>
          </cell>
          <cell r="E10799">
            <v>0.17</v>
          </cell>
          <cell r="F10799">
            <v>0.17</v>
          </cell>
        </row>
        <row r="10800">
          <cell r="A10800">
            <v>95322</v>
          </cell>
          <cell r="B10800" t="str">
            <v>CURSO DE CAPACITAÇÃO PARA AUXILIAR DE TOPÓGRAFO (ENCARGOS COMPLEMENTARES) - HORISTA</v>
          </cell>
          <cell r="C10800" t="str">
            <v>H</v>
          </cell>
          <cell r="D10800">
            <v>0</v>
          </cell>
          <cell r="E10800">
            <v>0.08</v>
          </cell>
          <cell r="F10800">
            <v>0.08</v>
          </cell>
        </row>
        <row r="10801">
          <cell r="A10801">
            <v>95323</v>
          </cell>
          <cell r="B10801" t="str">
            <v>CURSO DE CAPACITAÇÃO PARA AUXILIAR TÉCNICO DE ENGENHARIA (ENCARGOS COMPLEMENTARES) - HORISTA</v>
          </cell>
          <cell r="C10801" t="str">
            <v>H</v>
          </cell>
          <cell r="D10801">
            <v>0</v>
          </cell>
          <cell r="E10801">
            <v>0.28000000000000003</v>
          </cell>
          <cell r="F10801">
            <v>0.28000000000000003</v>
          </cell>
        </row>
        <row r="10802">
          <cell r="A10802">
            <v>95324</v>
          </cell>
          <cell r="B10802" t="str">
            <v>CURSO DE CAPACITAÇÃO PARA AZULEJISTA OU LADRILHISTA (ENCARGOS COMPLEMENTARES) - HORISTA</v>
          </cell>
          <cell r="C10802" t="str">
            <v>H</v>
          </cell>
          <cell r="D10802">
            <v>0</v>
          </cell>
          <cell r="E10802">
            <v>0.32</v>
          </cell>
          <cell r="F10802">
            <v>0.32</v>
          </cell>
        </row>
        <row r="10803">
          <cell r="A10803">
            <v>95325</v>
          </cell>
          <cell r="B10803" t="str">
            <v>CURSO DE CAPACITAÇÃO PARA BLASTER, DINAMITADOR OU CABO DE FOGO (ENCARGOS COMPLEMENTARES) - HORISTA</v>
          </cell>
          <cell r="C10803" t="str">
            <v>H</v>
          </cell>
          <cell r="D10803">
            <v>0</v>
          </cell>
          <cell r="E10803">
            <v>0.34</v>
          </cell>
          <cell r="F10803">
            <v>0.34</v>
          </cell>
        </row>
        <row r="10804">
          <cell r="A10804">
            <v>95326</v>
          </cell>
          <cell r="B10804" t="str">
            <v>CURSO DE CAPACITAÇÃO PARA CADASTRISTA DE REDES DE AGUA E ESGOTO (ENCARGOS COMPLEMENTARES) - HORISTA</v>
          </cell>
          <cell r="C10804" t="str">
            <v>H</v>
          </cell>
          <cell r="D10804">
            <v>0</v>
          </cell>
          <cell r="E10804">
            <v>0.08</v>
          </cell>
          <cell r="F10804">
            <v>0.08</v>
          </cell>
        </row>
        <row r="10805">
          <cell r="A10805">
            <v>95328</v>
          </cell>
          <cell r="B10805" t="str">
            <v>CURSO DE CAPACITAÇÃO PARA CALCETEIRO (ENCARGOS COMPLEMENTARES) - HORISTA</v>
          </cell>
          <cell r="C10805" t="str">
            <v>H</v>
          </cell>
          <cell r="D10805">
            <v>0</v>
          </cell>
          <cell r="E10805">
            <v>0.21</v>
          </cell>
          <cell r="F10805">
            <v>0.21</v>
          </cell>
        </row>
        <row r="10806">
          <cell r="A10806">
            <v>95329</v>
          </cell>
          <cell r="B10806" t="str">
            <v>CURSO DE CAPACITAÇÃO PARA CARPINTEIRO DE ESQUADRIA (ENCARGOS COMPLEMENTARES) - HORISTA</v>
          </cell>
          <cell r="C10806" t="str">
            <v>H</v>
          </cell>
          <cell r="D10806">
            <v>0</v>
          </cell>
          <cell r="E10806">
            <v>0.3</v>
          </cell>
          <cell r="F10806">
            <v>0.3</v>
          </cell>
        </row>
        <row r="10807">
          <cell r="A10807">
            <v>95330</v>
          </cell>
          <cell r="B10807" t="str">
            <v>CURSO DE CAPACITAÇÃO PARA CARPINTEIRO DE FÔRMAS (ENCARGOS COMPLEMENTARES) - HORISTA</v>
          </cell>
          <cell r="C10807" t="str">
            <v>H</v>
          </cell>
          <cell r="D10807">
            <v>0</v>
          </cell>
          <cell r="E10807">
            <v>0.25</v>
          </cell>
          <cell r="F10807">
            <v>0.25</v>
          </cell>
        </row>
        <row r="10808">
          <cell r="A10808">
            <v>95331</v>
          </cell>
          <cell r="B10808" t="str">
            <v>CURSO DE CAPACITAÇÃO PARA CAVOUQUEIRO OU OPERADOR PERFURATRIZ/ROMPEDOR (ENCARGOS COMPLEMENTARES) - HORISTA</v>
          </cell>
          <cell r="C10808" t="str">
            <v>H</v>
          </cell>
          <cell r="D10808">
            <v>0</v>
          </cell>
          <cell r="E10808">
            <v>0.16</v>
          </cell>
          <cell r="F10808">
            <v>0.16</v>
          </cell>
        </row>
        <row r="10809">
          <cell r="A10809">
            <v>95332</v>
          </cell>
          <cell r="B10809" t="str">
            <v>CURSO DE CAPACITAÇÃO PARA ELETRICISTA (ENCARGOS COMPLEMENTARES) - HORISTA</v>
          </cell>
          <cell r="C10809" t="str">
            <v>H</v>
          </cell>
          <cell r="D10809">
            <v>0</v>
          </cell>
          <cell r="E10809">
            <v>0.81</v>
          </cell>
          <cell r="F10809">
            <v>0.81</v>
          </cell>
        </row>
        <row r="10810">
          <cell r="A10810">
            <v>95333</v>
          </cell>
          <cell r="B10810" t="str">
            <v>CURSO DE CAPACITAÇÃO PARA ELETRICISTA INDUSTRIAL (ENCARGOS COMPLEMENTARES) - HORISTA</v>
          </cell>
          <cell r="C10810" t="str">
            <v>H</v>
          </cell>
          <cell r="D10810">
            <v>0</v>
          </cell>
          <cell r="E10810">
            <v>0.89</v>
          </cell>
          <cell r="F10810">
            <v>0.89</v>
          </cell>
        </row>
        <row r="10811">
          <cell r="A10811">
            <v>95334</v>
          </cell>
          <cell r="B10811" t="str">
            <v>CURSO DE CAPACITAÇÃO PARA ELETROTÉCNICO (ENCARGOS COMPLEMENTARES) - HORISTA</v>
          </cell>
          <cell r="C10811" t="str">
            <v>H</v>
          </cell>
          <cell r="D10811">
            <v>0</v>
          </cell>
          <cell r="E10811">
            <v>0.84</v>
          </cell>
          <cell r="F10811">
            <v>0.84</v>
          </cell>
        </row>
        <row r="10812">
          <cell r="A10812">
            <v>95335</v>
          </cell>
          <cell r="B10812" t="str">
            <v>CURSO DE CAPACITAÇÃO PARA ENCANADOR OU BOMBEIRO HIDRÁULICO (ENCARGOS COMPLEMENTARES) - HORISTA</v>
          </cell>
          <cell r="C10812" t="str">
            <v>H</v>
          </cell>
          <cell r="D10812">
            <v>0</v>
          </cell>
          <cell r="E10812">
            <v>0.39</v>
          </cell>
          <cell r="F10812">
            <v>0.39</v>
          </cell>
        </row>
        <row r="10813">
          <cell r="A10813">
            <v>95337</v>
          </cell>
          <cell r="B10813" t="str">
            <v>CURSO DE CAPACITAÇÃO PARA GESSEIRO (ENCARGOS COMPLEMENTARES) - HORISTA</v>
          </cell>
          <cell r="C10813" t="str">
            <v>H</v>
          </cell>
          <cell r="D10813">
            <v>0</v>
          </cell>
          <cell r="E10813">
            <v>0.24</v>
          </cell>
          <cell r="F10813">
            <v>0.24</v>
          </cell>
        </row>
        <row r="10814">
          <cell r="A10814">
            <v>95338</v>
          </cell>
          <cell r="B10814" t="str">
            <v>CURSO DE CAPACITAÇÃO PARA IMPERMEABILIZADOR (ENCARGOS COMPLEMENTARES) - HORISTA</v>
          </cell>
          <cell r="C10814" t="str">
            <v>H</v>
          </cell>
          <cell r="D10814">
            <v>0</v>
          </cell>
          <cell r="E10814">
            <v>0.46</v>
          </cell>
          <cell r="F10814">
            <v>0.46</v>
          </cell>
        </row>
        <row r="10815">
          <cell r="A10815">
            <v>95339</v>
          </cell>
          <cell r="B10815" t="str">
            <v>CURSO DE CAPACITAÇÃO PARA MAÇARIQUEIRO (ENCARGOS COMPLEMENTARES) - HORISTA</v>
          </cell>
          <cell r="C10815" t="str">
            <v>H</v>
          </cell>
          <cell r="D10815">
            <v>0</v>
          </cell>
          <cell r="E10815">
            <v>0.39</v>
          </cell>
          <cell r="F10815">
            <v>0.39</v>
          </cell>
        </row>
        <row r="10816">
          <cell r="A10816">
            <v>95340</v>
          </cell>
          <cell r="B10816" t="str">
            <v>CURSO DE CAPACITAÇÃO PARA MARCENEIRO (ENCARGOS COMPLEMENTARES) - HORISTA</v>
          </cell>
          <cell r="C10816" t="str">
            <v>H</v>
          </cell>
          <cell r="D10816">
            <v>0</v>
          </cell>
          <cell r="E10816">
            <v>0.28999999999999998</v>
          </cell>
          <cell r="F10816">
            <v>0.28999999999999998</v>
          </cell>
        </row>
        <row r="10817">
          <cell r="A10817">
            <v>95341</v>
          </cell>
          <cell r="B10817" t="str">
            <v>CURSO DE CAPACITAÇÃO PARA MARMORISTA/GRANITEIRO (ENCARGOS COMPLEMENTARES) - HORISTA</v>
          </cell>
          <cell r="C10817" t="str">
            <v>H</v>
          </cell>
          <cell r="D10817">
            <v>0</v>
          </cell>
          <cell r="E10817">
            <v>0.36</v>
          </cell>
          <cell r="F10817">
            <v>0.36</v>
          </cell>
        </row>
        <row r="10818">
          <cell r="A10818">
            <v>95342</v>
          </cell>
          <cell r="B10818" t="str">
            <v>CURSO DE CAPACITAÇÃO PARA MECÂNICO DE EQUIPAMENTOS PESADOS (ENCARGOS COMPLEMENTARES) - HORISTA</v>
          </cell>
          <cell r="C10818" t="str">
            <v>H</v>
          </cell>
          <cell r="D10818">
            <v>0</v>
          </cell>
          <cell r="E10818">
            <v>0.2</v>
          </cell>
          <cell r="F10818">
            <v>0.2</v>
          </cell>
        </row>
        <row r="10819">
          <cell r="A10819">
            <v>95343</v>
          </cell>
          <cell r="B10819" t="str">
            <v>CURSO DE CAPACITAÇÃO PARA MONTADOR  DE TUBO AÇO/EQUIPAMENTOS (ENCARGOS COMPLEMENTARES) - HORISTA</v>
          </cell>
          <cell r="C10819" t="str">
            <v>H</v>
          </cell>
          <cell r="D10819">
            <v>0</v>
          </cell>
          <cell r="E10819">
            <v>0.37</v>
          </cell>
          <cell r="F10819">
            <v>0.37</v>
          </cell>
        </row>
        <row r="10820">
          <cell r="A10820">
            <v>95344</v>
          </cell>
          <cell r="B10820" t="str">
            <v>CURSO DE CAPACITAÇÃO PARA MONTADOR DE ESTRUTURA METÁLICA (ENCARGOS COMPLEMENTARES) - HORISTA</v>
          </cell>
          <cell r="C10820" t="str">
            <v>H</v>
          </cell>
          <cell r="D10820">
            <v>0</v>
          </cell>
          <cell r="E10820">
            <v>0.23</v>
          </cell>
          <cell r="F10820">
            <v>0.23</v>
          </cell>
        </row>
        <row r="10821">
          <cell r="A10821">
            <v>95345</v>
          </cell>
          <cell r="B10821" t="str">
            <v>CURSO DE CAPACITAÇÃO PARA MONTADOR ELETROMECÂNICO (ENCARGOS COMPLEMENTARES) - HORISTA</v>
          </cell>
          <cell r="C10821" t="str">
            <v>H</v>
          </cell>
          <cell r="D10821">
            <v>0</v>
          </cell>
          <cell r="E10821">
            <v>0.85</v>
          </cell>
          <cell r="F10821">
            <v>0.85</v>
          </cell>
        </row>
        <row r="10822">
          <cell r="A10822">
            <v>95346</v>
          </cell>
          <cell r="B10822" t="str">
            <v>CURSO DE CAPACITAÇÃO PARA MOTORISTA DE BASCULANTE (ENCARGOS COMPLEMENTARES) - HORISTA</v>
          </cell>
          <cell r="C10822" t="str">
            <v>H</v>
          </cell>
          <cell r="D10822">
            <v>0</v>
          </cell>
          <cell r="E10822">
            <v>0.08</v>
          </cell>
          <cell r="F10822">
            <v>0.08</v>
          </cell>
        </row>
        <row r="10823">
          <cell r="A10823">
            <v>95347</v>
          </cell>
          <cell r="B10823" t="str">
            <v>CURSO DE CAPACITAÇÃO PARA MOTORISTA DE CAMINHÃO (ENCARGOS COMPLEMENTARES) - HORISTA</v>
          </cell>
          <cell r="C10823" t="str">
            <v>H</v>
          </cell>
          <cell r="D10823">
            <v>0</v>
          </cell>
          <cell r="E10823">
            <v>0.09</v>
          </cell>
          <cell r="F10823">
            <v>0.09</v>
          </cell>
        </row>
        <row r="10824">
          <cell r="A10824">
            <v>95348</v>
          </cell>
          <cell r="B10824" t="str">
            <v>CURSO DE CAPACITAÇÃO PARA MOTORISTA DE CAMINHÃO E CARRETA (ENCARGOS COMPLEMENTARES) - HORISTA</v>
          </cell>
          <cell r="C10824" t="str">
            <v>H</v>
          </cell>
          <cell r="D10824">
            <v>0</v>
          </cell>
          <cell r="E10824">
            <v>0.12</v>
          </cell>
          <cell r="F10824">
            <v>0.12</v>
          </cell>
        </row>
        <row r="10825">
          <cell r="A10825">
            <v>95349</v>
          </cell>
          <cell r="B10825" t="str">
            <v>CURSO DE CAPACITAÇÃO PARA MOTORISTA DE VEÍCULO LEVE (ENCARGOS COMPLEMENTARES) - HORISTA</v>
          </cell>
          <cell r="C10825" t="str">
            <v>H</v>
          </cell>
          <cell r="D10825">
            <v>0</v>
          </cell>
          <cell r="E10825">
            <v>0.1</v>
          </cell>
          <cell r="F10825">
            <v>0.1</v>
          </cell>
        </row>
        <row r="10826">
          <cell r="A10826">
            <v>95350</v>
          </cell>
          <cell r="B10826" t="str">
            <v>CURSO DE CAPACITAÇÃO PARA MOTORISTA DE VEÍCULO PESADO (ENCARGOS COMPLEMENTARES) - HORISTA</v>
          </cell>
          <cell r="C10826" t="str">
            <v>H</v>
          </cell>
          <cell r="D10826">
            <v>0</v>
          </cell>
          <cell r="E10826">
            <v>0.1</v>
          </cell>
          <cell r="F10826">
            <v>0.1</v>
          </cell>
        </row>
        <row r="10827">
          <cell r="A10827">
            <v>95351</v>
          </cell>
          <cell r="B10827" t="str">
            <v>CURSO DE CAPACITAÇÃO PARA MOTORISTA OPERADOR DE MUNCK (ENCARGOS COMPLEMENTARES) - HORISTA</v>
          </cell>
          <cell r="C10827" t="str">
            <v>H</v>
          </cell>
          <cell r="D10827">
            <v>0</v>
          </cell>
          <cell r="E10827">
            <v>0.34</v>
          </cell>
          <cell r="F10827">
            <v>0.34</v>
          </cell>
        </row>
        <row r="10828">
          <cell r="A10828">
            <v>95352</v>
          </cell>
          <cell r="B10828" t="str">
            <v>CURSO DE CAPACITAÇÃO PARA NIVELADOR (ENCARGOS COMPLEMENTARES) - HORISTA</v>
          </cell>
          <cell r="C10828" t="str">
            <v>H</v>
          </cell>
          <cell r="D10828">
            <v>0</v>
          </cell>
          <cell r="E10828">
            <v>0.1</v>
          </cell>
          <cell r="F10828">
            <v>0.1</v>
          </cell>
        </row>
        <row r="10829">
          <cell r="A10829">
            <v>95354</v>
          </cell>
          <cell r="B10829" t="str">
            <v>CURSO DE CAPACITAÇÃO PARA OPERADOR DE BETONEIRA (CAMINHÃO) (ENCARGOS COMPLEMENTARES) - HORISTA</v>
          </cell>
          <cell r="C10829" t="str">
            <v>H</v>
          </cell>
          <cell r="D10829">
            <v>0</v>
          </cell>
          <cell r="E10829">
            <v>0.13</v>
          </cell>
          <cell r="F10829">
            <v>0.13</v>
          </cell>
        </row>
        <row r="10830">
          <cell r="A10830">
            <v>95355</v>
          </cell>
          <cell r="B10830" t="str">
            <v>CURSO DE CAPACITAÇÃO PARA OPERADOR DE COMPRESSOR OU COMPRESSORISTA (ENCARGOS COMPLEMENTARES) - HORISTA</v>
          </cell>
          <cell r="C10830" t="str">
            <v>H</v>
          </cell>
          <cell r="D10830">
            <v>0</v>
          </cell>
          <cell r="E10830">
            <v>0.14000000000000001</v>
          </cell>
          <cell r="F10830">
            <v>0.14000000000000001</v>
          </cell>
        </row>
        <row r="10831">
          <cell r="A10831">
            <v>95356</v>
          </cell>
          <cell r="B10831" t="str">
            <v>CURSO DE CAPACITAÇÃO PARA OPERADOR DE DEMARCADORA DE FAIXAS (ENCARGOS COMPLEMENTARES) - HORISTA</v>
          </cell>
          <cell r="C10831" t="str">
            <v>H</v>
          </cell>
          <cell r="D10831">
            <v>0</v>
          </cell>
          <cell r="E10831">
            <v>0.16</v>
          </cell>
          <cell r="F10831">
            <v>0.16</v>
          </cell>
        </row>
        <row r="10832">
          <cell r="A10832">
            <v>95357</v>
          </cell>
          <cell r="B10832" t="str">
            <v>CURSO DE CAPACITAÇÃO PARA OPERADOR DE ESCAVADEIRA (ENCARGOS COMPLEMENTARES) - HORISTA</v>
          </cell>
          <cell r="C10832" t="str">
            <v>H</v>
          </cell>
          <cell r="D10832">
            <v>0</v>
          </cell>
          <cell r="E10832">
            <v>0.25</v>
          </cell>
          <cell r="F10832">
            <v>0.25</v>
          </cell>
        </row>
        <row r="10833">
          <cell r="A10833">
            <v>95358</v>
          </cell>
          <cell r="B10833" t="str">
            <v>CURSO DE CAPACITAÇÃO PARA OPERADOR DE GUINCHO (ENCARGOS COMPLEMENTARES) - HORISTA</v>
          </cell>
          <cell r="C10833" t="str">
            <v>H</v>
          </cell>
          <cell r="D10833">
            <v>0</v>
          </cell>
          <cell r="E10833">
            <v>0.33</v>
          </cell>
          <cell r="F10833">
            <v>0.33</v>
          </cell>
        </row>
        <row r="10834">
          <cell r="A10834">
            <v>95359</v>
          </cell>
          <cell r="B10834" t="str">
            <v>CURSO DE CAPACITAÇÃO PARA OPERADOR DE GUINDASTE (ENCARGOS COMPLEMENTARES) - HORISTA</v>
          </cell>
          <cell r="C10834" t="str">
            <v>H</v>
          </cell>
          <cell r="D10834">
            <v>0</v>
          </cell>
          <cell r="E10834">
            <v>0.82</v>
          </cell>
          <cell r="F10834">
            <v>0.82</v>
          </cell>
        </row>
        <row r="10835">
          <cell r="A10835">
            <v>95360</v>
          </cell>
          <cell r="B10835" t="str">
            <v>CURSO DE CAPACITAÇÃO PARA OPERADOR DE MÁQUINAS E EQUIPAMENTOS (ENCARGOS COMPLEMENTARES) - HORISTA</v>
          </cell>
          <cell r="C10835" t="str">
            <v>H</v>
          </cell>
          <cell r="D10835">
            <v>0</v>
          </cell>
          <cell r="E10835">
            <v>0.25</v>
          </cell>
          <cell r="F10835">
            <v>0.25</v>
          </cell>
        </row>
        <row r="10836">
          <cell r="A10836">
            <v>95361</v>
          </cell>
          <cell r="B10836" t="str">
            <v>CURSO DE CAPACITAÇÃO PARA OPERADOR DE MARTELETE OU MARTELETEIRO (ENCARGOS COMPLEMENTARES) - HORISTA</v>
          </cell>
          <cell r="C10836" t="str">
            <v>H</v>
          </cell>
          <cell r="D10836">
            <v>0</v>
          </cell>
          <cell r="E10836">
            <v>0.14000000000000001</v>
          </cell>
          <cell r="F10836">
            <v>0.14000000000000001</v>
          </cell>
        </row>
        <row r="10837">
          <cell r="A10837">
            <v>95362</v>
          </cell>
          <cell r="B10837" t="str">
            <v>CURSO DE CAPACITAÇÃO PARA OPERADOR DE MOTO-ESCREIPER (ENCARGOS COMPLEMENTARES) - HORISTA</v>
          </cell>
          <cell r="C10837" t="str">
            <v>H</v>
          </cell>
          <cell r="D10837">
            <v>0</v>
          </cell>
          <cell r="E10837">
            <v>0.17</v>
          </cell>
          <cell r="F10837">
            <v>0.17</v>
          </cell>
        </row>
        <row r="10838">
          <cell r="A10838">
            <v>95363</v>
          </cell>
          <cell r="B10838" t="str">
            <v>CURSO DE CAPACITAÇÃO PARA OPERADOR DE MOTONIVELADORA (ENCARGOS COMPLEMENTARES) - HORISTA</v>
          </cell>
          <cell r="C10838" t="str">
            <v>H</v>
          </cell>
          <cell r="D10838">
            <v>0</v>
          </cell>
          <cell r="E10838">
            <v>0.21</v>
          </cell>
          <cell r="F10838">
            <v>0.21</v>
          </cell>
        </row>
        <row r="10839">
          <cell r="A10839">
            <v>95364</v>
          </cell>
          <cell r="B10839" t="str">
            <v>CURSO DE CAPACITAÇÃO PARA OPERADOR DE PÁ CARREGADEIRA (ENCARGOS COMPLEMENTARES) - HORISTA</v>
          </cell>
          <cell r="C10839" t="str">
            <v>H</v>
          </cell>
          <cell r="D10839">
            <v>0</v>
          </cell>
          <cell r="E10839">
            <v>0.17</v>
          </cell>
          <cell r="F10839">
            <v>0.17</v>
          </cell>
        </row>
        <row r="10840">
          <cell r="A10840">
            <v>95365</v>
          </cell>
          <cell r="B10840" t="str">
            <v>CURSO DE CAPACITAÇÃO PARA OPERADOR DE PAVIMENTADORA (ENCARGOS COMPLEMENTARES) - HORISTA</v>
          </cell>
          <cell r="C10840" t="str">
            <v>H</v>
          </cell>
          <cell r="D10840">
            <v>0</v>
          </cell>
          <cell r="E10840">
            <v>0.17</v>
          </cell>
          <cell r="F10840">
            <v>0.17</v>
          </cell>
        </row>
        <row r="10841">
          <cell r="A10841">
            <v>95366</v>
          </cell>
          <cell r="B10841" t="str">
            <v>CURSO DE CAPACITAÇÃO PARA OPERADOR DE ROLO COMPACTADOR (ENCARGOS COMPLEMENTARES) - HORISTA</v>
          </cell>
          <cell r="C10841" t="str">
            <v>H</v>
          </cell>
          <cell r="D10841">
            <v>0</v>
          </cell>
          <cell r="E10841">
            <v>0.15</v>
          </cell>
          <cell r="F10841">
            <v>0.15</v>
          </cell>
        </row>
        <row r="10842">
          <cell r="A10842">
            <v>95368</v>
          </cell>
          <cell r="B10842" t="str">
            <v>CURSO DE CAPACITAÇÃO PARA OPERADOR JATO DE AREIA OU JATISTA (ENCARGOS COMPLEMENTARES) - HORISTA</v>
          </cell>
          <cell r="C10842" t="str">
            <v>H</v>
          </cell>
          <cell r="D10842">
            <v>0</v>
          </cell>
          <cell r="E10842">
            <v>0.23</v>
          </cell>
          <cell r="F10842">
            <v>0.23</v>
          </cell>
        </row>
        <row r="10843">
          <cell r="A10843">
            <v>95369</v>
          </cell>
          <cell r="B10843" t="str">
            <v>CURSO DE CAPACITAÇÃO PARA OPERADOR PARA BATE ESTACAS (ENCARGOS COMPLEMENTARES) - HORISTA</v>
          </cell>
          <cell r="C10843" t="str">
            <v>H</v>
          </cell>
          <cell r="D10843">
            <v>0</v>
          </cell>
          <cell r="E10843">
            <v>0.16</v>
          </cell>
          <cell r="F10843">
            <v>0.16</v>
          </cell>
        </row>
        <row r="10844">
          <cell r="A10844">
            <v>95367</v>
          </cell>
          <cell r="B10844" t="str">
            <v>CURSO DE CAPACITAÇÃO PARA OPERADOR DE USINA DE ASFALTO, DE SOLOS OU DE CONCRETO (ENCARGOS COMPLEMENTARES) - HORISTA</v>
          </cell>
          <cell r="C10844" t="str">
            <v>H</v>
          </cell>
          <cell r="D10844">
            <v>0</v>
          </cell>
          <cell r="E10844">
            <v>0.15</v>
          </cell>
          <cell r="F10844">
            <v>0.15</v>
          </cell>
        </row>
        <row r="10845">
          <cell r="A10845">
            <v>95370</v>
          </cell>
          <cell r="B10845" t="str">
            <v>CURSO DE CAPACITAÇÃO PARA PASTILHEIRO (ENCARGOS COMPLEMENTARES) - HORISTA</v>
          </cell>
          <cell r="C10845" t="str">
            <v>H</v>
          </cell>
          <cell r="D10845">
            <v>0</v>
          </cell>
          <cell r="E10845">
            <v>0.32</v>
          </cell>
          <cell r="F10845">
            <v>0.32</v>
          </cell>
        </row>
        <row r="10846">
          <cell r="A10846">
            <v>95371</v>
          </cell>
          <cell r="B10846" t="str">
            <v>CURSO DE CAPACITAÇÃO PARA PEDREIRO (ENCARGOS COMPLEMENTARES) - HORISTA</v>
          </cell>
          <cell r="C10846" t="str">
            <v>H</v>
          </cell>
          <cell r="D10846">
            <v>0</v>
          </cell>
          <cell r="E10846">
            <v>0.46</v>
          </cell>
          <cell r="F10846">
            <v>0.46</v>
          </cell>
        </row>
        <row r="10847">
          <cell r="A10847">
            <v>95372</v>
          </cell>
          <cell r="B10847" t="str">
            <v>CURSO DE CAPACITAÇÃO PARA PINTOR (ENCARGOS COMPLEMENTARES) - HORISTA</v>
          </cell>
          <cell r="C10847" t="str">
            <v>H</v>
          </cell>
          <cell r="D10847">
            <v>0</v>
          </cell>
          <cell r="E10847">
            <v>0.32</v>
          </cell>
          <cell r="F10847">
            <v>0.32</v>
          </cell>
        </row>
        <row r="10848">
          <cell r="A10848">
            <v>95373</v>
          </cell>
          <cell r="B10848" t="str">
            <v>CURSO DE CAPACITAÇÃO PARA PINTOR DE LETREIROS (ENCARGOS COMPLEMENTARES) - HORISTA</v>
          </cell>
          <cell r="C10848" t="str">
            <v>H</v>
          </cell>
          <cell r="D10848">
            <v>0</v>
          </cell>
          <cell r="E10848">
            <v>0.31</v>
          </cell>
          <cell r="F10848">
            <v>0.31</v>
          </cell>
        </row>
        <row r="10849">
          <cell r="A10849">
            <v>95374</v>
          </cell>
          <cell r="B10849" t="str">
            <v>CURSO DE CAPACITAÇÃO PARA PINTOR PARA TINTA EPÓXI (ENCARGOS COMPLEMENTARES) - HORISTA</v>
          </cell>
          <cell r="C10849" t="str">
            <v>H</v>
          </cell>
          <cell r="D10849">
            <v>0</v>
          </cell>
          <cell r="E10849">
            <v>0.32</v>
          </cell>
          <cell r="F10849">
            <v>0.32</v>
          </cell>
        </row>
        <row r="10850">
          <cell r="A10850">
            <v>95375</v>
          </cell>
          <cell r="B10850" t="str">
            <v>CURSO DE CAPACITAÇÃO PARA POCEIRO (ENCARGOS COMPLEMENTARES) - HORISTA</v>
          </cell>
          <cell r="C10850" t="str">
            <v>H</v>
          </cell>
          <cell r="D10850">
            <v>0</v>
          </cell>
          <cell r="E10850">
            <v>0.34</v>
          </cell>
          <cell r="F10850">
            <v>0.34</v>
          </cell>
        </row>
        <row r="10851">
          <cell r="A10851">
            <v>95376</v>
          </cell>
          <cell r="B10851" t="str">
            <v>CURSO DE CAPACITAÇÃO PARA RASTELEIRO (ENCARGOS COMPLEMENTARES) - HORISTA</v>
          </cell>
          <cell r="C10851" t="str">
            <v>H</v>
          </cell>
          <cell r="D10851">
            <v>0</v>
          </cell>
          <cell r="E10851">
            <v>7.0000000000000007E-2</v>
          </cell>
          <cell r="F10851">
            <v>7.0000000000000007E-2</v>
          </cell>
        </row>
        <row r="10852">
          <cell r="A10852">
            <v>95377</v>
          </cell>
          <cell r="B10852" t="str">
            <v>CURSO DE CAPACITAÇÃO PARA SERRALHEIRO (ENCARGOS COMPLEMENTARES) - HORISTA</v>
          </cell>
          <cell r="C10852" t="str">
            <v>H</v>
          </cell>
          <cell r="D10852">
            <v>0</v>
          </cell>
          <cell r="E10852">
            <v>0.25</v>
          </cell>
          <cell r="F10852">
            <v>0.25</v>
          </cell>
        </row>
        <row r="10853">
          <cell r="A10853">
            <v>95378</v>
          </cell>
          <cell r="B10853" t="str">
            <v>CURSO DE CAPACITAÇÃO PARA SERVENTE (ENCARGOS COMPLEMENTARES) - HORISTA</v>
          </cell>
          <cell r="C10853" t="str">
            <v>H</v>
          </cell>
          <cell r="D10853">
            <v>0</v>
          </cell>
          <cell r="E10853">
            <v>0.32</v>
          </cell>
          <cell r="F10853">
            <v>0.32</v>
          </cell>
        </row>
        <row r="10854">
          <cell r="A10854">
            <v>95379</v>
          </cell>
          <cell r="B10854" t="str">
            <v>CURSO DE CAPACITAÇÃO PARA SOLDADOR (ENCARGOS COMPLEMENTARES) - HORISTA</v>
          </cell>
          <cell r="C10854" t="str">
            <v>H</v>
          </cell>
          <cell r="D10854">
            <v>0</v>
          </cell>
          <cell r="E10854">
            <v>0.25</v>
          </cell>
          <cell r="F10854">
            <v>0.25</v>
          </cell>
        </row>
        <row r="10855">
          <cell r="A10855">
            <v>95380</v>
          </cell>
          <cell r="B10855" t="str">
            <v>CURSO DE CAPACITAÇÃO PARA SOLDADOR A (PARA SOLDA A SER TESTADA COM RAIOS  X ) (ENCARGOS COMPLEMENTARES) - HORISTA</v>
          </cell>
          <cell r="C10855" t="str">
            <v>H</v>
          </cell>
          <cell r="D10855">
            <v>0</v>
          </cell>
          <cell r="E10855">
            <v>0.2</v>
          </cell>
          <cell r="F10855">
            <v>0.2</v>
          </cell>
        </row>
        <row r="10856">
          <cell r="A10856">
            <v>95382</v>
          </cell>
          <cell r="B10856" t="str">
            <v>CURSO DE CAPACITAÇÃO PARA TAQUEADOR OU TAQUEIRO (ENCARGOS COMPLEMENTARES) - HORISTA</v>
          </cell>
          <cell r="C10856" t="str">
            <v>H</v>
          </cell>
          <cell r="D10856">
            <v>0</v>
          </cell>
          <cell r="E10856">
            <v>0.25</v>
          </cell>
          <cell r="F10856">
            <v>0.25</v>
          </cell>
        </row>
        <row r="10857">
          <cell r="A10857">
            <v>95383</v>
          </cell>
          <cell r="B10857" t="str">
            <v>CURSO DE CAPACITAÇÃO PARA TÉCNICO DE LABORATÓRIO (ENCARGOS COMPLEMENTARES) - HORISTA</v>
          </cell>
          <cell r="C10857" t="str">
            <v>H</v>
          </cell>
          <cell r="D10857">
            <v>0</v>
          </cell>
          <cell r="E10857">
            <v>0.26</v>
          </cell>
          <cell r="F10857">
            <v>0.26</v>
          </cell>
        </row>
        <row r="10858">
          <cell r="A10858">
            <v>95384</v>
          </cell>
          <cell r="B10858" t="str">
            <v>CURSO DE CAPACITAÇÃO PARA TÉCNICO DE SONDAGEM (ENCARGOS COMPLEMENTARES) - HORISTA</v>
          </cell>
          <cell r="C10858" t="str">
            <v>H</v>
          </cell>
          <cell r="D10858">
            <v>0</v>
          </cell>
          <cell r="E10858">
            <v>0.26</v>
          </cell>
          <cell r="F10858">
            <v>0.26</v>
          </cell>
        </row>
        <row r="10859">
          <cell r="A10859">
            <v>95385</v>
          </cell>
          <cell r="B10859" t="str">
            <v>CURSO DE CAPACITAÇÃO PARA TELHADISTA (ENCARGOS COMPLEMENTARES) - HORISTA</v>
          </cell>
          <cell r="C10859" t="str">
            <v>H</v>
          </cell>
          <cell r="D10859">
            <v>0</v>
          </cell>
          <cell r="E10859">
            <v>0.24</v>
          </cell>
          <cell r="F10859">
            <v>0.24</v>
          </cell>
        </row>
        <row r="10860">
          <cell r="A10860">
            <v>95386</v>
          </cell>
          <cell r="B10860" t="str">
            <v>CURSO DE CAPACITAÇÃO PARA TRATORISTA (ENCARGOS COMPLEMENTARES) - HORISTA</v>
          </cell>
          <cell r="C10860" t="str">
            <v>H</v>
          </cell>
          <cell r="D10860">
            <v>0</v>
          </cell>
          <cell r="E10860">
            <v>0.27</v>
          </cell>
          <cell r="F10860">
            <v>0.27</v>
          </cell>
        </row>
        <row r="10861">
          <cell r="A10861">
            <v>95387</v>
          </cell>
          <cell r="B10861" t="str">
            <v>CURSO DE CAPACITAÇÃO PARA VIDRACEIRO (ENCARGOS COMPLEMENTARES) - HORISTA</v>
          </cell>
          <cell r="C10861" t="str">
            <v>H</v>
          </cell>
          <cell r="D10861">
            <v>0</v>
          </cell>
          <cell r="E10861">
            <v>0.32</v>
          </cell>
          <cell r="F10861">
            <v>0.32</v>
          </cell>
        </row>
        <row r="10862">
          <cell r="A10862">
            <v>95388</v>
          </cell>
          <cell r="B10862" t="str">
            <v>CURSO DE CAPACITAÇÃO PARA VIGIA NOTURNO (ENCARGOS COMPLEMENTARES) - HORISTA</v>
          </cell>
          <cell r="C10862" t="str">
            <v>H</v>
          </cell>
          <cell r="D10862">
            <v>0</v>
          </cell>
          <cell r="E10862">
            <v>0.1</v>
          </cell>
          <cell r="F10862">
            <v>0.1</v>
          </cell>
        </row>
        <row r="10863">
          <cell r="A10863">
            <v>95389</v>
          </cell>
          <cell r="B10863" t="str">
            <v>CURSO DE CAPACITAÇÃO PARA OPERADOR DE BETONEIRA ESTACIONÁRIA/MISTURADOR (ENCARGOS COMPLEMENTARES) - HORISTA</v>
          </cell>
          <cell r="C10863" t="str">
            <v>H</v>
          </cell>
          <cell r="D10863">
            <v>0</v>
          </cell>
          <cell r="E10863">
            <v>0.13</v>
          </cell>
          <cell r="F10863">
            <v>0.13</v>
          </cell>
        </row>
        <row r="10864">
          <cell r="A10864">
            <v>95390</v>
          </cell>
          <cell r="B10864" t="str">
            <v>CURSO DE CAPACITAÇÃO PARA JARDINEIRO (ENCARGOS COMPLEMENTARES) - HORISTA</v>
          </cell>
          <cell r="C10864" t="str">
            <v>H</v>
          </cell>
          <cell r="D10864">
            <v>0</v>
          </cell>
          <cell r="E10864">
            <v>0.08</v>
          </cell>
          <cell r="F10864">
            <v>0.08</v>
          </cell>
        </row>
        <row r="10865">
          <cell r="A10865">
            <v>95391</v>
          </cell>
          <cell r="B10865" t="str">
            <v>CURSO DE CAPACITAÇÃO PARA DESENHISTA DETALHISTA (ENCARGOS COMPLEMENTARES) - HORISTA</v>
          </cell>
          <cell r="C10865" t="str">
            <v>H</v>
          </cell>
          <cell r="D10865">
            <v>0</v>
          </cell>
          <cell r="E10865">
            <v>0.17</v>
          </cell>
          <cell r="F10865">
            <v>0.17</v>
          </cell>
        </row>
        <row r="10866">
          <cell r="A10866">
            <v>95392</v>
          </cell>
          <cell r="B10866" t="str">
            <v>CURSO DE CAPACITAÇÃO PARA ALMOXARIFE (ENCARGOS COMPLEMENTARES) - HORISTA</v>
          </cell>
          <cell r="C10866" t="str">
            <v>H</v>
          </cell>
          <cell r="D10866">
            <v>0</v>
          </cell>
          <cell r="E10866">
            <v>0.11</v>
          </cell>
          <cell r="F10866">
            <v>0.11</v>
          </cell>
        </row>
        <row r="10867">
          <cell r="A10867">
            <v>95393</v>
          </cell>
          <cell r="B10867" t="str">
            <v>CURSO DE CAPACITAÇÃO PARA APONTADOR OU APROPRIADOR (ENCARGOS COMPLEMENTARES) - HORISTA</v>
          </cell>
          <cell r="C10867" t="str">
            <v>H</v>
          </cell>
          <cell r="D10867">
            <v>0</v>
          </cell>
          <cell r="E10867">
            <v>0.4</v>
          </cell>
          <cell r="F10867">
            <v>0.4</v>
          </cell>
        </row>
        <row r="10868">
          <cell r="A10868">
            <v>95394</v>
          </cell>
          <cell r="B10868" t="str">
            <v>CURSO DE CAPACITAÇÃO PARA ARQUITETO DE OBRA JÚNIOR (ENCARGOS COMPLEMENTARES) - HORISTA</v>
          </cell>
          <cell r="C10868" t="str">
            <v>H</v>
          </cell>
          <cell r="D10868">
            <v>0</v>
          </cell>
          <cell r="E10868">
            <v>0.6</v>
          </cell>
          <cell r="F10868">
            <v>0.6</v>
          </cell>
        </row>
        <row r="10869">
          <cell r="A10869">
            <v>95395</v>
          </cell>
          <cell r="B10869" t="str">
            <v>CURSO DE CAPACITAÇÃO PARA ARQUITETO DE OBRA PLENO (ENCARGOS COMPLEMENTARES) - HORISTA</v>
          </cell>
          <cell r="C10869" t="str">
            <v>H</v>
          </cell>
          <cell r="D10869">
            <v>0</v>
          </cell>
          <cell r="E10869">
            <v>0.85</v>
          </cell>
          <cell r="F10869">
            <v>0.85</v>
          </cell>
        </row>
        <row r="10870">
          <cell r="A10870">
            <v>95396</v>
          </cell>
          <cell r="B10870" t="str">
            <v>CURSO DE CAPACITAÇÃO PARA ARQUITETO DE OBRA SÊNIOR (ENCARGOS COMPLEMENTARES) - HORISTA</v>
          </cell>
          <cell r="C10870" t="str">
            <v>H</v>
          </cell>
          <cell r="D10870">
            <v>0</v>
          </cell>
          <cell r="E10870">
            <v>1.1299999999999999</v>
          </cell>
          <cell r="F10870">
            <v>1.1299999999999999</v>
          </cell>
        </row>
        <row r="10871">
          <cell r="A10871">
            <v>95397</v>
          </cell>
          <cell r="B10871" t="str">
            <v>CURSO DE CAPACITAÇÃO PARA AUXILIAR DE DESENHISTA (ENCARGOS COMPLEMENTARES) - HORISTA</v>
          </cell>
          <cell r="C10871" t="str">
            <v>H</v>
          </cell>
          <cell r="D10871">
            <v>0</v>
          </cell>
          <cell r="E10871">
            <v>7.0000000000000007E-2</v>
          </cell>
          <cell r="F10871">
            <v>7.0000000000000007E-2</v>
          </cell>
        </row>
        <row r="10872">
          <cell r="A10872">
            <v>95398</v>
          </cell>
          <cell r="B10872" t="str">
            <v>CURSO DE CAPACITAÇÃO PARA AUXILIAR DE ESCRITÓRIO (ENCARGOS COMPLEMENTARES) - HORISTA</v>
          </cell>
          <cell r="C10872" t="str">
            <v>H</v>
          </cell>
          <cell r="D10872">
            <v>0</v>
          </cell>
          <cell r="E10872">
            <v>0.08</v>
          </cell>
          <cell r="F10872">
            <v>0.08</v>
          </cell>
        </row>
        <row r="10873">
          <cell r="A10873">
            <v>95399</v>
          </cell>
          <cell r="B10873" t="str">
            <v>CURSO DE CAPACITAÇÃO PARA DESENHISTA COPISTA (ENCARGOS COMPLEMENTARES) - HORISTA</v>
          </cell>
          <cell r="C10873" t="str">
            <v>H</v>
          </cell>
          <cell r="D10873">
            <v>0</v>
          </cell>
          <cell r="E10873">
            <v>0.05</v>
          </cell>
          <cell r="F10873">
            <v>0.05</v>
          </cell>
        </row>
        <row r="10874">
          <cell r="A10874">
            <v>95400</v>
          </cell>
          <cell r="B10874" t="str">
            <v>CURSO DE CAPACITAÇÃO PARA DESENHISTA PROJETISTA (ENCARGOS COMPLEMENTARES) - HORISTA</v>
          </cell>
          <cell r="C10874" t="str">
            <v>H</v>
          </cell>
          <cell r="D10874">
            <v>0</v>
          </cell>
          <cell r="E10874">
            <v>0.09</v>
          </cell>
          <cell r="F10874">
            <v>0.09</v>
          </cell>
        </row>
        <row r="10875">
          <cell r="A10875">
            <v>95401</v>
          </cell>
          <cell r="B10875" t="str">
            <v>CURSO DE CAPACITAÇÃO PARA ENCARREGADO GERAL (ENCARGOS COMPLEMENTARES) - HORISTA</v>
          </cell>
          <cell r="C10875" t="str">
            <v>H</v>
          </cell>
          <cell r="D10875">
            <v>0</v>
          </cell>
          <cell r="E10875">
            <v>0.7</v>
          </cell>
          <cell r="F10875">
            <v>0.7</v>
          </cell>
        </row>
        <row r="10876">
          <cell r="A10876">
            <v>95402</v>
          </cell>
          <cell r="B10876" t="str">
            <v>CURSO DE CAPACITAÇÃO PARA ENGENHEIRO CIVIL DE OBRA JÚNIOR (ENCARGOS COMPLEMENTARES) - HORISTA</v>
          </cell>
          <cell r="C10876" t="str">
            <v>H</v>
          </cell>
          <cell r="D10876">
            <v>0</v>
          </cell>
          <cell r="E10876">
            <v>1.45</v>
          </cell>
          <cell r="F10876">
            <v>1.45</v>
          </cell>
        </row>
        <row r="10877">
          <cell r="A10877">
            <v>95403</v>
          </cell>
          <cell r="B10877" t="str">
            <v>CURSO DE CAPACITAÇÃO PARA ENGENHEIRO CIVIL DE OBRA PLENO (ENCARGOS COMPLEMENTARES) - HORISTA</v>
          </cell>
          <cell r="C10877" t="str">
            <v>H</v>
          </cell>
          <cell r="D10877">
            <v>0</v>
          </cell>
          <cell r="E10877">
            <v>1.65</v>
          </cell>
          <cell r="F10877">
            <v>1.65</v>
          </cell>
        </row>
        <row r="10878">
          <cell r="A10878">
            <v>95404</v>
          </cell>
          <cell r="B10878" t="str">
            <v>CURSO DE CAPACITAÇÃO PARA ENGENHEIRO CIVIL DE OBRA SÊNIOR (ENCARGOS COMPLEMENTARES) - HORISTA</v>
          </cell>
          <cell r="C10878" t="str">
            <v>H</v>
          </cell>
          <cell r="D10878">
            <v>0</v>
          </cell>
          <cell r="E10878">
            <v>2.2599999999999998</v>
          </cell>
          <cell r="F10878">
            <v>2.2599999999999998</v>
          </cell>
        </row>
        <row r="10879">
          <cell r="A10879">
            <v>95405</v>
          </cell>
          <cell r="B10879" t="str">
            <v>CURSO DE CAPACITAÇÃO PARA MESTRE DE OBRAS (ENCARGOS COMPLEMENTARES) - HORISTA</v>
          </cell>
          <cell r="C10879" t="str">
            <v>H</v>
          </cell>
          <cell r="D10879">
            <v>0</v>
          </cell>
          <cell r="E10879">
            <v>1.2</v>
          </cell>
          <cell r="F10879">
            <v>1.2</v>
          </cell>
        </row>
        <row r="10880">
          <cell r="A10880">
            <v>95406</v>
          </cell>
          <cell r="B10880" t="str">
            <v>CURSO DE CAPACITAÇÃO PARA TOPÓGRAFO (ENCARGOS COMPLEMENTARES) - HORISTA</v>
          </cell>
          <cell r="C10880" t="str">
            <v>H</v>
          </cell>
          <cell r="D10880">
            <v>0</v>
          </cell>
          <cell r="E10880">
            <v>0.18</v>
          </cell>
          <cell r="F10880">
            <v>0.18</v>
          </cell>
        </row>
        <row r="10881">
          <cell r="A10881">
            <v>95407</v>
          </cell>
          <cell r="B10881" t="str">
            <v>CURSO DE CAPACITAÇÃO PARA ENGENHEIRO ELETRICISTA (ENCARGOS COMPLEMENTARES) - HORISTA</v>
          </cell>
          <cell r="C10881" t="str">
            <v>H</v>
          </cell>
          <cell r="D10881">
            <v>0</v>
          </cell>
          <cell r="E10881">
            <v>3.31</v>
          </cell>
          <cell r="F10881">
            <v>3.31</v>
          </cell>
        </row>
        <row r="10882">
          <cell r="A10882">
            <v>95408</v>
          </cell>
          <cell r="B10882" t="str">
            <v>CURSO DE CAPACITAÇÃO  PARA MOTORISTA DE CAMINHÃO (ENCARGOS COMPLEMENTARES) - MENSALISTA</v>
          </cell>
          <cell r="C10882" t="str">
            <v>MES</v>
          </cell>
          <cell r="D10882">
            <v>0</v>
          </cell>
          <cell r="E10882">
            <v>12.28</v>
          </cell>
          <cell r="F10882">
            <v>12.28</v>
          </cell>
        </row>
        <row r="10883">
          <cell r="A10883">
            <v>95409</v>
          </cell>
          <cell r="B10883" t="str">
            <v>CURSO DE CAPACITAÇÃO PARA DESENHISTA DETALHISTA (ENCARGOS COMPLEMENTARES) - MENSALISTA</v>
          </cell>
          <cell r="C10883" t="str">
            <v>MES</v>
          </cell>
          <cell r="D10883">
            <v>0</v>
          </cell>
          <cell r="E10883">
            <v>22.66</v>
          </cell>
          <cell r="F10883">
            <v>22.66</v>
          </cell>
        </row>
        <row r="10884">
          <cell r="A10884">
            <v>95410</v>
          </cell>
          <cell r="B10884" t="str">
            <v>CURSO DE CAPACITAÇÃO PARA DESENHISTA COPISTA (ENCARGOS COMPLEMENTARES) - MENSALISTA</v>
          </cell>
          <cell r="C10884" t="str">
            <v>MES</v>
          </cell>
          <cell r="D10884">
            <v>0</v>
          </cell>
          <cell r="E10884">
            <v>7.46</v>
          </cell>
          <cell r="F10884">
            <v>7.46</v>
          </cell>
        </row>
        <row r="10885">
          <cell r="A10885">
            <v>95411</v>
          </cell>
          <cell r="B10885" t="str">
            <v>CURSO DE CAPACITAÇÃO PARA DESENHISTA PROJETISTA (ENCARGOS COMPLEMENTARES) - MENSALISTA</v>
          </cell>
          <cell r="C10885" t="str">
            <v>MES</v>
          </cell>
          <cell r="D10885">
            <v>0</v>
          </cell>
          <cell r="E10885">
            <v>12</v>
          </cell>
          <cell r="F10885">
            <v>12</v>
          </cell>
        </row>
        <row r="10886">
          <cell r="A10886">
            <v>95412</v>
          </cell>
          <cell r="B10886" t="str">
            <v>CURSO DE CAPACITAÇÃO PARA AUXILIAR DE DESENHISTA (ENCARGOS COMPLEMENTARES) - MENSALISTA</v>
          </cell>
          <cell r="C10886" t="str">
            <v>MES</v>
          </cell>
          <cell r="D10886">
            <v>0</v>
          </cell>
          <cell r="E10886">
            <v>10.14</v>
          </cell>
          <cell r="F10886">
            <v>10.14</v>
          </cell>
        </row>
        <row r="10887">
          <cell r="A10887">
            <v>95413</v>
          </cell>
          <cell r="B10887" t="str">
            <v>CURSO DE CAPACITAÇÃO PARA ALMOXARIFE (ENCARGOS COMPLEMENTARES) - MENSALISTA</v>
          </cell>
          <cell r="C10887" t="str">
            <v>MES</v>
          </cell>
          <cell r="D10887">
            <v>0</v>
          </cell>
          <cell r="E10887">
            <v>14.64</v>
          </cell>
          <cell r="F10887">
            <v>14.64</v>
          </cell>
        </row>
        <row r="10888">
          <cell r="A10888">
            <v>95414</v>
          </cell>
          <cell r="B10888" t="str">
            <v>CURSO DE CAPACITAÇÃO PARA APONTADOR OU APROPRIADOR (ENCARGOS COMPLEMENTARES) - MENSALISTA</v>
          </cell>
          <cell r="C10888" t="str">
            <v>MES</v>
          </cell>
          <cell r="D10888">
            <v>0</v>
          </cell>
          <cell r="E10888">
            <v>53.85</v>
          </cell>
          <cell r="F10888">
            <v>53.85</v>
          </cell>
        </row>
        <row r="10889">
          <cell r="A10889">
            <v>95415</v>
          </cell>
          <cell r="B10889" t="str">
            <v>CURSO DE CAPACITAÇÃO PARA ENGENHEIRO CIVIL DE OBRA JÚNIOR (ENCARGOS COMPLEMENTARES) - MENSALISTA</v>
          </cell>
          <cell r="C10889" t="str">
            <v>MES</v>
          </cell>
          <cell r="D10889">
            <v>0</v>
          </cell>
          <cell r="E10889">
            <v>192.03</v>
          </cell>
          <cell r="F10889">
            <v>192.03</v>
          </cell>
        </row>
        <row r="10890">
          <cell r="A10890">
            <v>95416</v>
          </cell>
          <cell r="B10890" t="str">
            <v>CURSO DE CAPACITAÇÃO PARA AUXILIAR DE ESCRITÓRIO (ENCARGOS COMPLEMENTARES) - MENSALISTA</v>
          </cell>
          <cell r="C10890" t="str">
            <v>MES</v>
          </cell>
          <cell r="D10890">
            <v>0</v>
          </cell>
          <cell r="E10890">
            <v>11.73</v>
          </cell>
          <cell r="F10890">
            <v>11.73</v>
          </cell>
        </row>
        <row r="10891">
          <cell r="A10891">
            <v>95417</v>
          </cell>
          <cell r="B10891" t="str">
            <v>CURSO DE CAPACITAÇÃO PARA ENGENHEIRO CIVIL DE OBRA PLENO (ENCARGOS COMPLEMENTARES) - MENSALISTA</v>
          </cell>
          <cell r="C10891" t="str">
            <v>MES</v>
          </cell>
          <cell r="D10891">
            <v>0</v>
          </cell>
          <cell r="E10891">
            <v>218.57</v>
          </cell>
          <cell r="F10891">
            <v>218.57</v>
          </cell>
        </row>
        <row r="10892">
          <cell r="A10892">
            <v>95418</v>
          </cell>
          <cell r="B10892" t="str">
            <v>CURSO DE CAPACITAÇÃO PARA ENGENHEIRO CIVIL DE OBRA SÊNIOR (ENCARGOS COMPLEMENTARES) - MENSALISTA</v>
          </cell>
          <cell r="C10892" t="str">
            <v>MES</v>
          </cell>
          <cell r="D10892">
            <v>0</v>
          </cell>
          <cell r="E10892">
            <v>298.77999999999997</v>
          </cell>
          <cell r="F10892">
            <v>298.77999999999997</v>
          </cell>
        </row>
        <row r="10893">
          <cell r="A10893">
            <v>95419</v>
          </cell>
          <cell r="B10893" t="str">
            <v>CURSO DE CAPACITAÇÃO PARA ARQUITETO JÚNIOR (ENCARGOS COMPLEMENTARES) - MENSALISTA</v>
          </cell>
          <cell r="C10893" t="str">
            <v>MES</v>
          </cell>
          <cell r="D10893">
            <v>0</v>
          </cell>
          <cell r="E10893">
            <v>79.75</v>
          </cell>
          <cell r="F10893">
            <v>79.75</v>
          </cell>
        </row>
        <row r="10894">
          <cell r="A10894">
            <v>95420</v>
          </cell>
          <cell r="B10894" t="str">
            <v>CURSO DE CAPACITAÇÃO PARA ARQUITETO PLENO (ENCARGOS COMPLEMENTARES) - MENSALISTA</v>
          </cell>
          <cell r="C10894" t="str">
            <v>MES</v>
          </cell>
          <cell r="D10894">
            <v>0</v>
          </cell>
          <cell r="E10894">
            <v>113.28</v>
          </cell>
          <cell r="F10894">
            <v>113.28</v>
          </cell>
        </row>
        <row r="10895">
          <cell r="A10895">
            <v>95421</v>
          </cell>
          <cell r="B10895" t="str">
            <v>CURSO DE CAPACITAÇÃO PARA ARQUITETO SÊNIOR (ENCARGOS COMPLEMENTARES) - MENSALISTA</v>
          </cell>
          <cell r="C10895" t="str">
            <v>MES</v>
          </cell>
          <cell r="D10895">
            <v>0</v>
          </cell>
          <cell r="E10895">
            <v>149.77000000000001</v>
          </cell>
          <cell r="F10895">
            <v>149.77000000000001</v>
          </cell>
        </row>
        <row r="10896">
          <cell r="A10896">
            <v>95422</v>
          </cell>
          <cell r="B10896" t="str">
            <v>CURSO DE CAPACITAÇÃO PARA ENCARREGADO GERAL DE OBRAS (ENCARGOS COMPLEMENTARES) - MENSALISTA</v>
          </cell>
          <cell r="C10896" t="str">
            <v>MES</v>
          </cell>
          <cell r="D10896">
            <v>0</v>
          </cell>
          <cell r="E10896">
            <v>92.5</v>
          </cell>
          <cell r="F10896">
            <v>92.5</v>
          </cell>
        </row>
        <row r="10897">
          <cell r="A10897">
            <v>95423</v>
          </cell>
          <cell r="B10897" t="str">
            <v>CURSO DE CAPACITAÇÃO PARA MESTRE DE OBRAS (ENCARGOS COMPLEMENTARES) - MENSALISTA</v>
          </cell>
          <cell r="C10897" t="str">
            <v>MES</v>
          </cell>
          <cell r="D10897">
            <v>0</v>
          </cell>
          <cell r="E10897">
            <v>158.41999999999999</v>
          </cell>
          <cell r="F10897">
            <v>158.41999999999999</v>
          </cell>
        </row>
        <row r="10898">
          <cell r="A10898">
            <v>95424</v>
          </cell>
          <cell r="B10898" t="str">
            <v>CURSO DE CAPACITAÇÃO PARA TOPÓGRAFO (ENCARGOS COMPLEMENTARES) - MENSALISTA</v>
          </cell>
          <cell r="C10898" t="str">
            <v>MES</v>
          </cell>
          <cell r="D10898">
            <v>0</v>
          </cell>
          <cell r="E10898">
            <v>23.93</v>
          </cell>
          <cell r="F10898">
            <v>23.93</v>
          </cell>
        </row>
        <row r="10899">
          <cell r="A10899"/>
          <cell r="B10899" t="str">
            <v>AUX2739</v>
          </cell>
          <cell r="C10899" t="str">
            <v>INSTALAÇÃO PROVISÓRIA DE ENERGIA ELÉTRICA, AÉREA, TRIFÁSICA, EM POSTE GALVANIZADO, EXCLUSIVE FORNECIMENTO DO MEDIDOR</v>
          </cell>
          <cell r="D10899" t="str">
            <v xml:space="preserve">UN </v>
          </cell>
          <cell r="E10899">
            <v>2675.85</v>
          </cell>
          <cell r="F10899">
            <v>343.22</v>
          </cell>
        </row>
        <row r="10900">
          <cell r="A10900" t="str">
            <v>AUX3308</v>
          </cell>
          <cell r="B10900" t="str">
            <v>INSERT METÁLICO PARA PILARES PRÉ-FABRICADOS DO GINÁSIO - PADRÃO P26</v>
          </cell>
          <cell r="C10900" t="str">
            <v>KG</v>
          </cell>
          <cell r="D10900">
            <v>19.170000000000002</v>
          </cell>
          <cell r="E10900">
            <v>9.8699999999999992</v>
          </cell>
          <cell r="F10900">
            <v>29.04</v>
          </cell>
        </row>
        <row r="10901">
          <cell r="A10901"/>
          <cell r="B10901" t="str">
            <v>SERVIÇOS NOVOS - CLASSIFICAR NA RELAÇÃO ACIMA</v>
          </cell>
          <cell r="C10901"/>
          <cell r="D10901"/>
          <cell r="E10901"/>
          <cell r="F10901"/>
        </row>
        <row r="10902">
          <cell r="A10902" t="str">
            <v>AUX3231</v>
          </cell>
          <cell r="B10902" t="str">
            <v/>
          </cell>
          <cell r="C10902" t="str">
            <v/>
          </cell>
          <cell r="D10902">
            <v>0</v>
          </cell>
          <cell r="E10902">
            <v>0</v>
          </cell>
          <cell r="F10902">
            <v>0</v>
          </cell>
        </row>
        <row r="10903">
          <cell r="A10903" t="str">
            <v>AUX3232</v>
          </cell>
          <cell r="B10903" t="str">
            <v/>
          </cell>
          <cell r="C10903" t="str">
            <v/>
          </cell>
          <cell r="D10903">
            <v>0</v>
          </cell>
          <cell r="E10903">
            <v>0</v>
          </cell>
          <cell r="F10903">
            <v>0</v>
          </cell>
        </row>
        <row r="10904">
          <cell r="A10904" t="str">
            <v>AUX3513</v>
          </cell>
          <cell r="B10904" t="str">
            <v>LUVA PARA ELETRODUTO, AÇO GALVANIZADO,  (1'') - FORNEC. E INST.</v>
          </cell>
          <cell r="C10904" t="str">
            <v>UN</v>
          </cell>
          <cell r="D10904">
            <v>19.55</v>
          </cell>
          <cell r="E10904">
            <v>13.36</v>
          </cell>
          <cell r="F10904">
            <v>32.909999999999997</v>
          </cell>
        </row>
        <row r="10905">
          <cell r="A10905" t="str">
            <v>AUX3514</v>
          </cell>
          <cell r="B10905" t="str">
            <v xml:space="preserve">ARMAÇÃO CA-50 MÉDIA BITOLA.  FORNECIMENTO, CORTE, DOBRA E COLOCAÇÃO. </v>
          </cell>
          <cell r="C10905" t="str">
            <v>KG</v>
          </cell>
          <cell r="D10905">
            <v>11.24</v>
          </cell>
          <cell r="E10905">
            <v>2.52</v>
          </cell>
          <cell r="F10905">
            <v>13.76</v>
          </cell>
        </row>
        <row r="10906">
          <cell r="A10906" t="str">
            <v>AUX3515</v>
          </cell>
          <cell r="B10906" t="str">
            <v>ACO CA-60, 4,2 MM, OU 5,0 MM, OU 6,0 MM, OU 7,0 MM, VERGALHAO</v>
          </cell>
          <cell r="C10906" t="str">
            <v>KG</v>
          </cell>
          <cell r="D10906">
            <v>12.77</v>
          </cell>
          <cell r="E10906">
            <v>6.53</v>
          </cell>
          <cell r="F10906">
            <v>19.3</v>
          </cell>
        </row>
        <row r="10907">
          <cell r="A10907" t="str">
            <v>AUX3516</v>
          </cell>
          <cell r="B10907" t="str">
            <v>TUBO DE CONCRETO PARA REDES COLETORAS DE ÁGUAS PLUVIAIS, DIÂMETRO DE 200MM, JUNTA RÍGIDA, INSTALADO EM LOCAL COM BAIXO NÍVEL DE INTERFERÊNCIAS - FORNECIMENTO E ASSENTAMENTO. AF_12/2015</v>
          </cell>
          <cell r="C10907" t="str">
            <v>M</v>
          </cell>
          <cell r="D10907">
            <v>43.61</v>
          </cell>
          <cell r="E10907">
            <v>17.48</v>
          </cell>
          <cell r="F10907">
            <v>61.09</v>
          </cell>
        </row>
        <row r="10908">
          <cell r="A10908" t="str">
            <v>AUX3552</v>
          </cell>
          <cell r="B10908" t="str">
            <v>EXECUÇÃO DE MADEIRAMENTO EM MADEIRA DE LEI, ACABAMENTO SERRADO, C/ RIPÃO 4CM X 7CM E RIPA 5CM X 1,5CM, SEM FORNECIMENTO DE MATERIAIS</v>
          </cell>
          <cell r="C10908" t="str">
            <v>M2</v>
          </cell>
          <cell r="D10908">
            <v>18.47</v>
          </cell>
          <cell r="E10908">
            <v>43.3</v>
          </cell>
          <cell r="F10908">
            <v>61.77</v>
          </cell>
        </row>
        <row r="10909">
          <cell r="A10909" t="str">
            <v>AUX3553</v>
          </cell>
          <cell r="B10909" t="str">
            <v>INSTALAÇÃO DE VASO SANITÁRIO SIFONADO -  FORNECIMENTO DE DOIS PARAFUSOS NIQUELADOS, ANEL DE VEDAÇÃO, ENGATE FLEXÍVEL</v>
          </cell>
          <cell r="C10909" t="str">
            <v>UN</v>
          </cell>
          <cell r="D10909">
            <v>78.53</v>
          </cell>
          <cell r="E10909">
            <v>27.05</v>
          </cell>
          <cell r="F10909">
            <v>105.58</v>
          </cell>
        </row>
        <row r="10910">
          <cell r="A10910" t="str">
            <v>AUX3554</v>
          </cell>
          <cell r="B10910" t="str">
            <v>REMOÇÃO DE ACESSÓRIOS SANITÁRIOS</v>
          </cell>
          <cell r="C10910" t="str">
            <v>UN</v>
          </cell>
          <cell r="D10910">
            <v>5.45</v>
          </cell>
          <cell r="E10910">
            <v>12.71</v>
          </cell>
          <cell r="F10910">
            <v>18.16</v>
          </cell>
        </row>
        <row r="10911">
          <cell r="A10911" t="str">
            <v>AUX3555</v>
          </cell>
          <cell r="B10911" t="str">
            <v>INSTALAÇÃO DE PAPELEIRA DE PAREDE - SEM FORNECIMENTO</v>
          </cell>
          <cell r="C10911" t="str">
            <v>UN</v>
          </cell>
          <cell r="D10911">
            <v>3.04</v>
          </cell>
          <cell r="E10911">
            <v>8.2100000000000009</v>
          </cell>
          <cell r="F10911">
            <v>11.25</v>
          </cell>
        </row>
        <row r="10912">
          <cell r="A10912" t="str">
            <v>AUX3556</v>
          </cell>
          <cell r="B10912" t="str">
            <v>INSTALAÇÃO SABONETEIRA DE PAREDE - SEM FORNECIMENTO</v>
          </cell>
          <cell r="C10912" t="str">
            <v>UN</v>
          </cell>
          <cell r="D10912">
            <v>3.04</v>
          </cell>
          <cell r="E10912">
            <v>8.2100000000000009</v>
          </cell>
          <cell r="F10912">
            <v>11.25</v>
          </cell>
        </row>
        <row r="10913">
          <cell r="A10913" t="str">
            <v>AUX3557</v>
          </cell>
          <cell r="B10913" t="str">
            <v>REMOÇÃO DE LAVATÓRIO</v>
          </cell>
          <cell r="C10913" t="str">
            <v>UN</v>
          </cell>
          <cell r="D10913">
            <v>5.41</v>
          </cell>
          <cell r="E10913">
            <v>11.14</v>
          </cell>
          <cell r="F10913">
            <v>16.55</v>
          </cell>
        </row>
        <row r="10914">
          <cell r="A10914" t="str">
            <v>AUX3558</v>
          </cell>
          <cell r="B10914" t="str">
            <v xml:space="preserve">CAIXA ENTERRADA ELÉTRICA RETANGULAR, EM ALVENARIA COM BLOCOS DE CONCRETO, FUNDO COM BRITA, DIMENSÕES INTERNAS: 0,6X0,6X0,85 </v>
          </cell>
          <cell r="C10914" t="str">
            <v>UN</v>
          </cell>
          <cell r="D10914">
            <v>247.08</v>
          </cell>
          <cell r="E10914">
            <v>201.39</v>
          </cell>
          <cell r="F10914">
            <v>448.47</v>
          </cell>
        </row>
        <row r="10915">
          <cell r="A10915" t="str">
            <v>AUX3561</v>
          </cell>
          <cell r="B10915" t="str">
            <v>CAIXA DE PASSAGEM TIPO CONDULETE 1 1/4", COM TAMPA - FORNEC. E INSTALAÇÃO</v>
          </cell>
          <cell r="C10915" t="str">
            <v>UN</v>
          </cell>
          <cell r="D10915">
            <v>40.92</v>
          </cell>
          <cell r="E10915">
            <v>10.82</v>
          </cell>
          <cell r="F10915">
            <v>51.74</v>
          </cell>
        </row>
        <row r="10916">
          <cell r="A10916" t="str">
            <v>AUX3563</v>
          </cell>
          <cell r="B10916" t="str">
            <v>CAIXA DE PASSAGEM TIPO CONDULETE 3/4"</v>
          </cell>
          <cell r="C10916" t="str">
            <v>UN</v>
          </cell>
          <cell r="D10916">
            <v>20.12</v>
          </cell>
          <cell r="E10916">
            <v>10.82</v>
          </cell>
          <cell r="F10916">
            <v>30.94</v>
          </cell>
        </row>
        <row r="10917">
          <cell r="A10917" t="str">
            <v>AUX3564</v>
          </cell>
          <cell r="B10917" t="str">
            <v>FORNECIMENTO E INSTALAÇÃO DE MINI RACK DE PAREDE 19" X 8U X 570MM</v>
          </cell>
          <cell r="C10917" t="str">
            <v>UN</v>
          </cell>
          <cell r="D10917">
            <v>780.31</v>
          </cell>
          <cell r="E10917">
            <v>73.3</v>
          </cell>
          <cell r="F10917">
            <v>853.61</v>
          </cell>
        </row>
        <row r="10918">
          <cell r="A10918" t="str">
            <v>AUX3565</v>
          </cell>
          <cell r="B10918" t="str">
            <v>FORNECIMENTO E INSTALAÇÃO DE ESPELHO PARA CAIXA 4" X 2" COM 02 SAÍDA RJ-45</v>
          </cell>
          <cell r="C10918" t="str">
            <v>UN</v>
          </cell>
          <cell r="D10918">
            <v>4.76</v>
          </cell>
          <cell r="E10918">
            <v>2.25</v>
          </cell>
          <cell r="F10918">
            <v>7.01</v>
          </cell>
        </row>
        <row r="10919">
          <cell r="A10919" t="str">
            <v>AUX3567</v>
          </cell>
          <cell r="B10919" t="str">
            <v>CAIXA DE PASSAGEM TIPO CONDULETE 1"</v>
          </cell>
          <cell r="C10919" t="str">
            <v>UN</v>
          </cell>
          <cell r="D10919">
            <v>23.62</v>
          </cell>
          <cell r="E10919">
            <v>10.82</v>
          </cell>
          <cell r="F10919">
            <v>34.44</v>
          </cell>
        </row>
        <row r="10920">
          <cell r="A10920" t="str">
            <v>AUX3569</v>
          </cell>
          <cell r="B10920" t="str">
            <v>FORNECIMENTO E COLOCAÇÃO DE ANILHA PARA IDENTIFICAÇÃO</v>
          </cell>
          <cell r="C10920" t="str">
            <v>UN</v>
          </cell>
          <cell r="D10920">
            <v>0.31</v>
          </cell>
          <cell r="E10920">
            <v>0.71</v>
          </cell>
          <cell r="F10920">
            <v>1.02</v>
          </cell>
        </row>
        <row r="10921">
          <cell r="A10921" t="str">
            <v>AUX3570</v>
          </cell>
          <cell r="B10921" t="str">
            <v>TAMPA FOFO SIMPLES 400X600MM</v>
          </cell>
          <cell r="C10921" t="str">
            <v>UN</v>
          </cell>
          <cell r="D10921">
            <v>361.4</v>
          </cell>
          <cell r="E10921">
            <v>33.61</v>
          </cell>
          <cell r="F10921">
            <v>395.01</v>
          </cell>
        </row>
        <row r="10922">
          <cell r="A10922" t="str">
            <v>AUX3572</v>
          </cell>
          <cell r="B10922" t="str">
            <v>CAIXA EM CONCRETO ENTERRADO PARA ABRIGO DE HIDRÔMETRO, DIMENSÕES INTERNAS: 60X40X34CM, COM TAMPA FOFO, FORNECIMENTO E INSTALAÇÃO</v>
          </cell>
          <cell r="C10922" t="str">
            <v xml:space="preserve">UN    </v>
          </cell>
          <cell r="D10922">
            <v>757.33</v>
          </cell>
          <cell r="E10922">
            <v>189.84</v>
          </cell>
          <cell r="F10922">
            <v>947.17</v>
          </cell>
        </row>
        <row r="10923">
          <cell r="A10923" t="str">
            <v>AUX3573</v>
          </cell>
          <cell r="B10923" t="str">
            <v>ESTRUTURA METÁLICA PARA COBERTURA DE CHAPA METÁLICA  PARA EXTINTOR DE CENTRAL DE GLP,  INCLUSO 01 DEMÃO DE PINTURA DE FUNDO</v>
          </cell>
          <cell r="C10923" t="str">
            <v>KG</v>
          </cell>
          <cell r="D10923">
            <v>12.62</v>
          </cell>
          <cell r="E10923">
            <v>1.26</v>
          </cell>
          <cell r="F10923">
            <v>13.88</v>
          </cell>
        </row>
        <row r="10924">
          <cell r="A10924" t="str">
            <v>AUX3574</v>
          </cell>
          <cell r="B10924" t="str">
            <v>COBERTURA DE CHAPA METÁLICA  PARA EXTINTOR DE CENTRAL DE GLP, DIMENSÃO: 1,00MX0,64M - INCLUSO PINTURA</v>
          </cell>
          <cell r="C10924" t="str">
            <v xml:space="preserve">UN    </v>
          </cell>
          <cell r="D10924">
            <v>684.28</v>
          </cell>
          <cell r="E10924">
            <v>184.02</v>
          </cell>
          <cell r="F10924">
            <v>868.3</v>
          </cell>
        </row>
        <row r="10925">
          <cell r="A10925" t="str">
            <v>AUX3575</v>
          </cell>
          <cell r="B10925" t="str">
            <v>(COMPOSIÇÃO REPRESENTATIVA) POÇO DE VISITA CIRCULAR PARA ESGOTO, EM ALVENARIA COM TIJOLOS CERÂMICOS MACIÇOS, DIÂMETRO INTERNO = 1,2 M, PROFUNDIDADE DE 2,50 A 3,00 M, INCLUINDO TAMPÃO DE FERRO FUNDIDO, DIÂMETRO DE 60 CM</v>
          </cell>
          <cell r="C10925" t="str">
            <v xml:space="preserve">UN    </v>
          </cell>
          <cell r="D10925">
            <v>4085.06</v>
          </cell>
          <cell r="E10925">
            <v>1850.24</v>
          </cell>
          <cell r="F10925">
            <v>5935.3</v>
          </cell>
        </row>
        <row r="10926">
          <cell r="A10926" t="str">
            <v>AUX3576</v>
          </cell>
          <cell r="B10926" t="str">
            <v xml:space="preserve">CAIXA ENTERRADA HIDRÁULICA RETANGULAR, EM ALVENARIA COM BLOCOS DE CONCRETO, DIMENSÕES INTERNAS: 0,6X0,6X1,0 M, COM PERFIS METÁLICOS E TAMPA ARTICULADA EM GRELHA DE FERRO FUNDIDO (PADRÃO FUNDEPAR), INCL. CHAPISCO EXTERNO E INTERNO, EMBOÇO INTERNO. </v>
          </cell>
          <cell r="C10926" t="str">
            <v xml:space="preserve">UN    </v>
          </cell>
          <cell r="D10926">
            <v>639.32000000000005</v>
          </cell>
          <cell r="E10926">
            <v>233.43</v>
          </cell>
          <cell r="F10926">
            <v>872.75</v>
          </cell>
        </row>
        <row r="10927">
          <cell r="A10927" t="str">
            <v>AUX3577</v>
          </cell>
          <cell r="B10927" t="str">
            <v>FORNECIMENTO E ASSENTAMENTO DE NIPLE DUPLO DE FERRO GALVANIZADO D=1 1/4"  TUPY OU SIMILAR</v>
          </cell>
          <cell r="C10927" t="str">
            <v xml:space="preserve">UN    </v>
          </cell>
          <cell r="D10927">
            <v>22.22</v>
          </cell>
          <cell r="E10927">
            <v>12.68</v>
          </cell>
          <cell r="F10927">
            <v>34.9</v>
          </cell>
        </row>
        <row r="10928">
          <cell r="A10928" t="str">
            <v>AUX3578</v>
          </cell>
          <cell r="B10928" t="str">
            <v>ABRAÇADEIRA EM FITA DE AÇO 1, COM FECHO RÁPIDO</v>
          </cell>
          <cell r="C10928" t="str">
            <v xml:space="preserve">UN    </v>
          </cell>
          <cell r="D10928">
            <v>8.6</v>
          </cell>
          <cell r="E10928">
            <v>3.62</v>
          </cell>
          <cell r="F10928">
            <v>12.22</v>
          </cell>
        </row>
        <row r="10929">
          <cell r="A10929" t="str">
            <v>AUX3579</v>
          </cell>
          <cell r="B10929" t="str">
            <v xml:space="preserve">FORMA PLANA PARA ESTRUTURAS, EM COMPENSADO PLASTIFICADO DE 10MM, 02 USOS, INCLUSIVE ESCORAMENTO </v>
          </cell>
          <cell r="C10929" t="str">
            <v>M2</v>
          </cell>
          <cell r="D10929">
            <v>92.84</v>
          </cell>
          <cell r="E10929">
            <v>33.090000000000003</v>
          </cell>
          <cell r="F10929">
            <v>125.93</v>
          </cell>
        </row>
        <row r="10930">
          <cell r="A10930" t="str">
            <v>AUX3580</v>
          </cell>
          <cell r="B10930" t="str">
            <v>GRELHA EM CANTONEIRA 1.3/4" X VERGALHÕES 5/8" ESPAÇADOS DE 4CM, L=0,22M</v>
          </cell>
          <cell r="C10930" t="str">
            <v>M</v>
          </cell>
          <cell r="D10930">
            <v>149.47999999999999</v>
          </cell>
          <cell r="E10930">
            <v>36.67</v>
          </cell>
          <cell r="F10930">
            <v>186.15</v>
          </cell>
        </row>
        <row r="10931">
          <cell r="A10931" t="str">
            <v>AUX3581</v>
          </cell>
          <cell r="B10931" t="str">
            <v>CANALETA PARA ESCOAMENTO DE ÁGUAS PLUVIAIS , LARGURA DE 20CM,  COM ENCAIXE PARA GRELHA, INCLUSIVE GRELHA METÁLICA, PINTURA TINTA ALQUÍDICA DE FUNDO E ESMALTE SINTÉTICO - FORNECIMENTO E INSTALAÇÃO</v>
          </cell>
          <cell r="C10931" t="str">
            <v>M</v>
          </cell>
          <cell r="D10931">
            <v>229.57</v>
          </cell>
          <cell r="E10931">
            <v>81.540000000000006</v>
          </cell>
          <cell r="F10931">
            <v>311.11</v>
          </cell>
        </row>
        <row r="10932">
          <cell r="A10932" t="str">
            <v>AUX3582</v>
          </cell>
          <cell r="B10932" t="str">
            <v>(COMPOSIÇÃO REPRESENTATIVA) POÇO DE VISITA CIRCULAR PARA ESGOTO, EM CONCRETO PRÉ-MOLDADO, DIÂMETRO INTERNO = 1,00 M, PROFUNDIDADE ATÉ 1,85 M, INCLUINDO TAMPÃO DE FERRO FUNDIDO, DIÂMETRO DE 60 CM</v>
          </cell>
          <cell r="C10932" t="str">
            <v xml:space="preserve">UN    </v>
          </cell>
          <cell r="D10932">
            <v>1659.24</v>
          </cell>
          <cell r="E10932">
            <v>253.86</v>
          </cell>
          <cell r="F10932">
            <v>1913.1</v>
          </cell>
        </row>
        <row r="10933">
          <cell r="A10933" t="str">
            <v>AUX3583</v>
          </cell>
          <cell r="B10933" t="str">
            <v>DRENO SUBSUPERFICIAL (SEÇÃO 0,30 X 0,30 M), COM TUBO DE PEAD CORRUGADO PERFURADO, DN 3,0"(76,20MM), ENCHIMENTO COM BRITA, ENVOLVIDO COM MANTA GEOTÊXTIL.</v>
          </cell>
          <cell r="C10933" t="str">
            <v>M</v>
          </cell>
          <cell r="D10933">
            <v>37.25</v>
          </cell>
          <cell r="E10933">
            <v>6.57</v>
          </cell>
          <cell r="F10933">
            <v>43.82</v>
          </cell>
        </row>
        <row r="10934">
          <cell r="A10934" t="str">
            <v>AUX3584</v>
          </cell>
          <cell r="B10934" t="str">
            <v>ADAPTADOR BSXRM 75 X 3" FORNEC. E INST.</v>
          </cell>
          <cell r="C10934" t="str">
            <v xml:space="preserve">UN    </v>
          </cell>
          <cell r="D10934">
            <v>13.02</v>
          </cell>
          <cell r="E10934">
            <v>10.87</v>
          </cell>
          <cell r="F10934">
            <v>23.89</v>
          </cell>
        </row>
        <row r="10935">
          <cell r="A10935" t="str">
            <v>AUX3590</v>
          </cell>
          <cell r="B10935" t="str">
            <v>BANCADA 2,60X0,60M DE CONCRETO 20MPA E=4 CM, TELA AÇO Q138 10X10CM, EMBUTIDA NA PAREDE, MÃO FRANCESA ENTRE CUBAS, REVESTIDA C/GRANITO POLIDO E=2 CM, 4 CUBAS OVAIS CERÂMICA C/VÁLVULA CROMADA E SIFÃO FLEX. PVC, PADRÃO 023 (MÓDULO MM2A) - FORNEC. E EXEC.</v>
          </cell>
          <cell r="C10935" t="str">
            <v>UN</v>
          </cell>
          <cell r="D10935">
            <v>2078.85</v>
          </cell>
          <cell r="E10935">
            <v>308.14</v>
          </cell>
          <cell r="F10935">
            <v>2386.9899999999998</v>
          </cell>
        </row>
        <row r="10936">
          <cell r="A10936" t="str">
            <v>AUX3594</v>
          </cell>
          <cell r="B10936" t="str">
            <v>PORTA EM ALUMÍNIO COM TELA ALUMÍNIO PARA ABRIGO DE GÁS, INCLUSO DOBRADIÇA, FERROLHO, FECHADURA, PINTURA - FORNEC. E INST.</v>
          </cell>
          <cell r="C10936" t="str">
            <v>M2</v>
          </cell>
          <cell r="D10936">
            <v>824.37</v>
          </cell>
          <cell r="E10936">
            <v>93.86</v>
          </cell>
          <cell r="F10936">
            <v>918.23</v>
          </cell>
        </row>
        <row r="10937">
          <cell r="A10937" t="str">
            <v>AUX3595</v>
          </cell>
          <cell r="B10937" t="str">
            <v xml:space="preserve">GRADE EM ALUMÍNIO PARA ABRIGO DE GÁS, INCLUSO TELA ALUMÍNIO, CANTONEIRA ALUMÍNIO  1"X3/4" 1/8", BARRA CHATA ALUMÍNIO 1/8"X7/8" </v>
          </cell>
          <cell r="C10937" t="str">
            <v>M2</v>
          </cell>
          <cell r="D10937">
            <v>864.07</v>
          </cell>
          <cell r="E10937">
            <v>641.04999999999995</v>
          </cell>
          <cell r="F10937">
            <v>1505.12</v>
          </cell>
        </row>
        <row r="10938">
          <cell r="A10938" t="str">
            <v>AUX3596</v>
          </cell>
          <cell r="B10938" t="str">
            <v>GRADIL MÓVEL MODELO HORIZONTAL - TUBO EM AÇO, QUADRADO, 50X50MM NA HORIZONTAL, PINTURA - FORNEC. E INST.</v>
          </cell>
          <cell r="C10938" t="str">
            <v>M2</v>
          </cell>
          <cell r="D10938">
            <v>898.09</v>
          </cell>
          <cell r="E10938">
            <v>114.09</v>
          </cell>
          <cell r="F10938">
            <v>1012.18</v>
          </cell>
        </row>
        <row r="10939">
          <cell r="A10939" t="str">
            <v>AUX3597</v>
          </cell>
          <cell r="B10939" t="str">
            <v>GRADIL MODELO HORIZONTAL - TUBO EM AÇO, QUADRADO, 50X50MM NA HORIZONTAL, PINTURA  - FORNEC. E INST.</v>
          </cell>
          <cell r="C10939" t="str">
            <v>M2</v>
          </cell>
          <cell r="D10939">
            <v>819.58</v>
          </cell>
          <cell r="E10939">
            <v>85.14</v>
          </cell>
          <cell r="F10939">
            <v>904.72</v>
          </cell>
        </row>
        <row r="10940">
          <cell r="A10940" t="str">
            <v>AUX3598</v>
          </cell>
          <cell r="B10940" t="str">
            <v xml:space="preserve">(COMPOSIÇÃO REPRESENTATIVA) ALVENARIA DE VEDAÇÃO DE BLOCOS CERÂMICOS FURADOS NA HORIZONTAL DE 14X9X19 CM E 9X9X19CM (ESPESSURA 25 CM, BLOCO DEITADO) E ARGAMASSA DE ASSENTAMENTO COM PREPARO EM BETONEIRA. </v>
          </cell>
          <cell r="C10940" t="str">
            <v>M2</v>
          </cell>
          <cell r="D10940">
            <v>184.71</v>
          </cell>
          <cell r="E10940">
            <v>156.94999999999999</v>
          </cell>
          <cell r="F10940">
            <v>341.66</v>
          </cell>
        </row>
        <row r="10941">
          <cell r="A10941" t="str">
            <v>AUX3621</v>
          </cell>
          <cell r="B10941" t="str">
            <v>TERMINAL A COMPRESSÃO EM COBRE ESTANHADO PARA CABO 95 MM²</v>
          </cell>
          <cell r="C10941" t="str">
            <v xml:space="preserve">UN </v>
          </cell>
          <cell r="D10941">
            <v>7.83</v>
          </cell>
          <cell r="E10941">
            <v>1.3</v>
          </cell>
          <cell r="F10941">
            <v>9.1300000000000008</v>
          </cell>
        </row>
        <row r="10942">
          <cell r="A10942" t="str">
            <v>AUX3622</v>
          </cell>
          <cell r="B10942" t="str">
            <v>REGISTRO DE FECHO RÁPIDO 1/2" NPT</v>
          </cell>
          <cell r="C10942" t="str">
            <v>UN</v>
          </cell>
          <cell r="D10942">
            <v>19.84</v>
          </cell>
          <cell r="E10942">
            <v>0.64</v>
          </cell>
          <cell r="F10942">
            <v>20.48</v>
          </cell>
        </row>
        <row r="10943">
          <cell r="A10943" t="str">
            <v>AUX3623</v>
          </cell>
          <cell r="B10943" t="str">
            <v>ABRAÇADEIRA EM FITA DE AÇO1", COM FECHO RÁPIDO</v>
          </cell>
          <cell r="C10943" t="str">
            <v>UN</v>
          </cell>
          <cell r="D10943">
            <v>8.6</v>
          </cell>
          <cell r="E10943">
            <v>3.62</v>
          </cell>
          <cell r="F10943">
            <v>12.22</v>
          </cell>
        </row>
        <row r="10944">
          <cell r="A10944" t="str">
            <v>AUX3624</v>
          </cell>
          <cell r="B10944" t="str">
            <v>TÊ DE COBRE OU BRONZE, JUNTAS SOLDADAS, DIÂM = 15 MM (1/2")</v>
          </cell>
          <cell r="C10944" t="str">
            <v>UN</v>
          </cell>
          <cell r="D10944">
            <v>9.82</v>
          </cell>
          <cell r="E10944">
            <v>7.24</v>
          </cell>
          <cell r="F10944">
            <v>17.059999999999999</v>
          </cell>
        </row>
        <row r="10945">
          <cell r="A10945" t="str">
            <v>AUX3625</v>
          </cell>
          <cell r="B10945" t="str">
            <v>PISO TÁTIL DIRECIONAL E DE ALERTA, EM CONCRETO COLORIDO, P/ DEFICIENTES VISUAIS, DIMENSÕES 30X30 CM, APLICADO COM ARGAMASSA INDUSTRIALIZADA AC-II, REJUNTADO, EXCLUSIVE REGULARIZAÇÃO DE BASE</v>
          </cell>
          <cell r="C10945" t="str">
            <v>M2</v>
          </cell>
          <cell r="D10945">
            <v>94.95</v>
          </cell>
          <cell r="E10945">
            <v>28.66</v>
          </cell>
          <cell r="F10945">
            <v>123.61</v>
          </cell>
        </row>
        <row r="10946">
          <cell r="A10946" t="str">
            <v>AUX3626</v>
          </cell>
          <cell r="B10946" t="str">
            <v>CALHA EM CHAPA DE AÇO GALVANIZADO Nº 24, DESENVOLVIMENTO 40 CM (FUNDO=12 CM, LATERAIS=12 CM, BORDAS=2 CM)</v>
          </cell>
          <cell r="C10946" t="str">
            <v>M</v>
          </cell>
          <cell r="D10946">
            <v>70.48</v>
          </cell>
          <cell r="E10946">
            <v>70.37</v>
          </cell>
          <cell r="F10946">
            <v>140.85</v>
          </cell>
        </row>
        <row r="10947">
          <cell r="A10947" t="str">
            <v>AUX3627</v>
          </cell>
          <cell r="B10947" t="str">
            <v>CALHA EM CHAPA DE AÇO GALVANIZADO Nº 24, DESENVOLVIMENTO 25 CM</v>
          </cell>
          <cell r="C10947" t="str">
            <v>M</v>
          </cell>
          <cell r="D10947">
            <v>44.05</v>
          </cell>
          <cell r="E10947">
            <v>43.98</v>
          </cell>
          <cell r="F10947">
            <v>88.03</v>
          </cell>
        </row>
        <row r="10948">
          <cell r="A10948" t="str">
            <v>AUX3636</v>
          </cell>
          <cell r="B10948" t="str">
            <v>LUMINÁRIA DE EMERGÊNCIA, DE SOBREPOR, TIPO BLOCO AUTÔNOMO, COM AUTONOMIA DE 1H, MODELO LLE-LLEDDF, DA KBR OU SI</v>
          </cell>
          <cell r="C10948" t="str">
            <v>UN</v>
          </cell>
          <cell r="D10948">
            <v>146.69</v>
          </cell>
          <cell r="E10948">
            <v>18.329999999999998</v>
          </cell>
          <cell r="F10948">
            <v>165.02</v>
          </cell>
        </row>
        <row r="10949">
          <cell r="A10949" t="str">
            <v>AUX3637</v>
          </cell>
          <cell r="B10949" t="str">
            <v>CABEÇOTE DE ALUMÍNIO DE 2"</v>
          </cell>
          <cell r="C10949" t="str">
            <v xml:space="preserve">UN </v>
          </cell>
          <cell r="D10949">
            <v>18.63</v>
          </cell>
          <cell r="E10949">
            <v>5.84</v>
          </cell>
          <cell r="F10949">
            <v>24.47</v>
          </cell>
        </row>
        <row r="10950">
          <cell r="A10950" t="str">
            <v>AUX3638</v>
          </cell>
          <cell r="B10950" t="str">
            <v>TUBO DE DESCIDA PARA VÁLVULA DE DESCARGA, INCLUSIVE JOELHO</v>
          </cell>
          <cell r="C10950" t="str">
            <v>UN</v>
          </cell>
          <cell r="D10950">
            <v>14.35</v>
          </cell>
          <cell r="E10950">
            <v>18.12</v>
          </cell>
          <cell r="F10950">
            <v>32.47</v>
          </cell>
        </row>
        <row r="10951">
          <cell r="A10951" t="str">
            <v>AUX3639</v>
          </cell>
          <cell r="B10951" t="str">
            <v>CAP DE PVC RÍGIDO SOLDÁVEL, MARORM, DIÂM = 32MM</v>
          </cell>
          <cell r="C10951" t="str">
            <v>UN</v>
          </cell>
          <cell r="D10951">
            <v>3.85</v>
          </cell>
          <cell r="E10951">
            <v>1.63</v>
          </cell>
          <cell r="F10951">
            <v>5.48</v>
          </cell>
        </row>
        <row r="10952">
          <cell r="A10952" t="str">
            <v>AUX3640</v>
          </cell>
          <cell r="B10952" t="str">
            <v>CRUZETA DE PVC RÍGIDO SOLDÁVEL, MARROM, DIÂM = 50 MM</v>
          </cell>
          <cell r="C10952" t="str">
            <v>UN</v>
          </cell>
          <cell r="D10952">
            <v>46.34</v>
          </cell>
          <cell r="E10952">
            <v>14.49</v>
          </cell>
          <cell r="F10952">
            <v>60.83</v>
          </cell>
        </row>
        <row r="10953">
          <cell r="A10953" t="str">
            <v>AUX3641</v>
          </cell>
          <cell r="B10953" t="str">
            <v>AUMENTO DE CAIXA DE INSPEÇÃO 60X60CM EM ALVENARIA TIJOLO FURADO 10CM, REVESTIDA COM CHAPISCO E EMBOÇO, INCL. ESCAVAÇÃO</v>
          </cell>
          <cell r="C10953" t="str">
            <v>M</v>
          </cell>
          <cell r="D10953">
            <v>189.69</v>
          </cell>
          <cell r="E10953">
            <v>215.29</v>
          </cell>
          <cell r="F10953">
            <v>404.98</v>
          </cell>
        </row>
        <row r="10954">
          <cell r="A10954" t="str">
            <v>AUX3642</v>
          </cell>
          <cell r="B10954" t="str">
            <v>ESTACA ESCAVADA MECANICAMENTE, Ø = 200 A 250 MM, COM CONCRETO 25 MPA, SEM ARMADURA</v>
          </cell>
          <cell r="C10954" t="str">
            <v>M</v>
          </cell>
          <cell r="D10954">
            <v>42.41</v>
          </cell>
          <cell r="E10954">
            <v>2.96</v>
          </cell>
          <cell r="F10954">
            <v>45.37</v>
          </cell>
        </row>
        <row r="10955">
          <cell r="A10955" t="str">
            <v>AUX3643</v>
          </cell>
          <cell r="B10955" t="str">
            <v>REVESTIMENTO E/OU FECHAMENTO COM CHAPA DE ACM, ALUMÍNIO COMPOSTO COM NÚCLEO DE POLIETILENO, E=0,03 MM</v>
          </cell>
          <cell r="C10955" t="str">
            <v>M2</v>
          </cell>
          <cell r="D10955">
            <v>109.76</v>
          </cell>
          <cell r="E10955">
            <v>18.690000000000001</v>
          </cell>
          <cell r="F10955">
            <v>128.44999999999999</v>
          </cell>
        </row>
        <row r="10956">
          <cell r="A10956" t="str">
            <v>AUX3644</v>
          </cell>
          <cell r="B10956" t="str">
            <v>ESTRUTURA ESPACIAL DE ALUMÍNIO VÃO ATÉ 5 M</v>
          </cell>
          <cell r="C10956" t="str">
            <v>M2</v>
          </cell>
          <cell r="D10956">
            <v>98.4</v>
          </cell>
          <cell r="E10956">
            <v>68.81</v>
          </cell>
          <cell r="F10956">
            <v>167.21</v>
          </cell>
        </row>
        <row r="10957">
          <cell r="A10957" t="str">
            <v>AUX3645</v>
          </cell>
          <cell r="B10957" t="str">
            <v>BANCADA DE CONCRETO ARMADO - ESPESSURA 50 MM</v>
          </cell>
          <cell r="C10957" t="str">
            <v>M2</v>
          </cell>
          <cell r="D10957">
            <v>97.05</v>
          </cell>
          <cell r="E10957">
            <v>103.28</v>
          </cell>
          <cell r="F10957">
            <v>200.33</v>
          </cell>
        </row>
        <row r="10958">
          <cell r="A10958" t="str">
            <v>AUX3646</v>
          </cell>
          <cell r="B10958" t="str">
            <v>QUADRO BRANCO, TAMANHO 3,5X1,32M, ÁREA ÚTIL 3,36X1,25M (QB), MOLDURA EM MADEIRA, REVESTIMENTO EM CHAPA DE LAMINADO MELAMÍNICO QUADRICULADO 1MM, TIPO LOUSALINE FIXADA SOBRE AGLOMERADO DE 15MM, INCLUSO SELADOR E CERA DA MOLDURA</v>
          </cell>
          <cell r="C10958" t="str">
            <v>UN</v>
          </cell>
          <cell r="D10958">
            <v>1093.1099999999999</v>
          </cell>
          <cell r="E10958">
            <v>521.98</v>
          </cell>
          <cell r="F10958">
            <v>1615.09</v>
          </cell>
        </row>
        <row r="10959">
          <cell r="A10959" t="str">
            <v>AUX3647</v>
          </cell>
          <cell r="B10959" t="str">
            <v>BANCADA DE CONCRETO ARMADO - ESPESSURA 30 MM</v>
          </cell>
          <cell r="C10959" t="str">
            <v>M2</v>
          </cell>
          <cell r="D10959">
            <v>90.33</v>
          </cell>
          <cell r="E10959">
            <v>103.28</v>
          </cell>
          <cell r="F10959">
            <v>193.61</v>
          </cell>
        </row>
        <row r="10960">
          <cell r="A10960" t="str">
            <v>AUX3648</v>
          </cell>
          <cell r="B10960" t="str">
            <v>TORNEIRA ELÉTRICA VERSÁTIL, LORENZETTI OU SIMILAR</v>
          </cell>
          <cell r="C10960" t="str">
            <v>UN</v>
          </cell>
          <cell r="D10960">
            <v>120.75</v>
          </cell>
          <cell r="E10960">
            <v>18.12</v>
          </cell>
          <cell r="F10960">
            <v>138.87</v>
          </cell>
        </row>
        <row r="10961">
          <cell r="A10961" t="str">
            <v>AUX3649</v>
          </cell>
          <cell r="B10961" t="str">
            <v>PORTA OU JANELA EM ALUMÍNIO, COR N/P/B,TIPO VENEZIANA, DE ABRIR OU CORRER, COMPLETA INCLUSIVE CAIXILHOS, DOBRADIÇAS OU ROLDANAS E FECHADURA</v>
          </cell>
          <cell r="C10961" t="str">
            <v>M2</v>
          </cell>
          <cell r="D10961">
            <v>295.57</v>
          </cell>
          <cell r="E10961">
            <v>36.299999999999997</v>
          </cell>
          <cell r="F10961">
            <v>331.87</v>
          </cell>
        </row>
        <row r="10962">
          <cell r="A10962" t="str">
            <v>AUX3650</v>
          </cell>
          <cell r="B10962" t="str">
            <v>CAPELA DE EXAUSTÃO DE GASES EM FIBRA DE VIDRO, DE SOBREPOR, MEDIDAS EXTERNAS *60X60X52*</v>
          </cell>
          <cell r="C10962" t="str">
            <v xml:space="preserve">UN </v>
          </cell>
          <cell r="D10962">
            <v>2489.64</v>
          </cell>
          <cell r="E10962">
            <v>0</v>
          </cell>
          <cell r="F10962">
            <v>2489.64</v>
          </cell>
        </row>
        <row r="10963">
          <cell r="A10963" t="str">
            <v>AUX3651</v>
          </cell>
          <cell r="B10963" t="str">
            <v>BASE EM MADEIRA PARA APOIO DE CAIXA D'ÁGUA CAP. 500~1.000L - REF. PROJETO REFORMA CE FAZENDA VELHA, ARAUCÁRIA</v>
          </cell>
          <cell r="C10963" t="str">
            <v xml:space="preserve">UN </v>
          </cell>
          <cell r="D10963">
            <v>1217.98</v>
          </cell>
          <cell r="E10963">
            <v>3.7</v>
          </cell>
          <cell r="F10963">
            <v>1221.68</v>
          </cell>
        </row>
        <row r="10964">
          <cell r="A10964" t="str">
            <v>AUX3652</v>
          </cell>
          <cell r="B10964" t="str">
            <v>ALVENARIA DE VEDAÇÃO DE BLOCOS CERÂMICOS FURADOS NA VERTICAL DE 19X19X39 CM (ESPESSURA 19 CM) E ARGAMASSA DE ASSENTAMENTO COM ADIÇÃO DE IMPERMEABILIZANTE, PREPARO EM BETONEIRA</v>
          </cell>
          <cell r="C10964" t="str">
            <v>M2</v>
          </cell>
          <cell r="D10964">
            <v>72.25</v>
          </cell>
          <cell r="E10964">
            <v>30.34</v>
          </cell>
          <cell r="F10964">
            <v>102.59</v>
          </cell>
        </row>
        <row r="10965">
          <cell r="A10965" t="str">
            <v>AUX3653</v>
          </cell>
          <cell r="B10965" t="str">
            <v>PORTA EM MADEIRA, LISA, SEMI-ÔCA, 80 X 210CM, COM VISOR DE VIDRO 4MM (20X120CM), INCLUSIVE BATENTES E FERRAGENS</v>
          </cell>
          <cell r="C10965" t="str">
            <v>UN</v>
          </cell>
          <cell r="D10965">
            <v>839.42</v>
          </cell>
          <cell r="E10965">
            <v>171.43</v>
          </cell>
          <cell r="F10965">
            <v>1010.85</v>
          </cell>
        </row>
        <row r="10966">
          <cell r="A10966" t="str">
            <v>AUX3654</v>
          </cell>
          <cell r="B10966" t="str">
            <v xml:space="preserve">KIT PORTA EM ALUMÍNIO DE ABRIR TIPO VENEZIANA COM GUARNIÇÃO, TARJETA LIVRE/OCUPADO, 0,80X1,65, FIXAÇÃO COM PARAFUSOS - FORNECIMENTO E INSTALAÇÃO. </v>
          </cell>
          <cell r="C10966" t="str">
            <v>UN</v>
          </cell>
          <cell r="D10966">
            <v>1582.8</v>
          </cell>
          <cell r="E10966">
            <v>14.54</v>
          </cell>
          <cell r="F10966">
            <v>1597.34</v>
          </cell>
        </row>
        <row r="10967">
          <cell r="A10967" t="str">
            <v>AUX3655</v>
          </cell>
          <cell r="B10967" t="str">
            <v>PONTO TOMADA DE REDE RJ45 (1 MÓDULO) CAIXA SECA, C/ ELETRODUTO PVC RÍGIDO EMBUTIDO Ø 3/4"</v>
          </cell>
          <cell r="C10967" t="str">
            <v>UN</v>
          </cell>
          <cell r="D10967">
            <v>143.02000000000001</v>
          </cell>
          <cell r="E10967">
            <v>174.46</v>
          </cell>
          <cell r="F10967">
            <v>317.48</v>
          </cell>
        </row>
        <row r="10968">
          <cell r="A10968" t="str">
            <v>AUX3656</v>
          </cell>
          <cell r="B10968" t="str">
            <v>PONTO TOMADA DE REDE RJ45 (2 MÓDULO) CAIXA SECA, C/ ELETRODUTO PVC RÍGIDO EMBUTIDO Ø 3/4"</v>
          </cell>
          <cell r="C10968" t="str">
            <v>UN</v>
          </cell>
          <cell r="D10968">
            <v>181.86</v>
          </cell>
          <cell r="E10968">
            <v>177.66</v>
          </cell>
          <cell r="F10968">
            <v>359.52</v>
          </cell>
        </row>
        <row r="10969">
          <cell r="A10969" t="str">
            <v>AUX3657</v>
          </cell>
          <cell r="B10969" t="str">
            <v>PONTO DE ESGOTO COM TUBO DE PVC RÍGIDO SOLDÁVEL DE Ø 40 MM (LAVATÓRIOS, MICTÓRIOS, RALOS SIFONADOS, ETC...)</v>
          </cell>
          <cell r="C10969" t="str">
            <v>UN</v>
          </cell>
          <cell r="D10969">
            <v>67.83</v>
          </cell>
          <cell r="E10969">
            <v>23.55</v>
          </cell>
          <cell r="F10969">
            <v>91.38</v>
          </cell>
        </row>
        <row r="10970">
          <cell r="A10970" t="str">
            <v>AUX3658</v>
          </cell>
          <cell r="B10970" t="str">
            <v xml:space="preserve">(COMPOSIÇÃO REPRESENTATIVA) ALVENARIA DE VEDAÇÃO DE BLOCOS CERÂMICOS FURADOS NA HORIZONTAL DE 14X9X19 CM E 9X9X19CM (ESPESSURA 25 CM, BLOCO DEITADO) E ARGAMASSA DE ASSENTAMENTO COM ADIÇÃO DE IMPERMEABILIZANTE,PREPARO EM BETONEIRA. </v>
          </cell>
          <cell r="C10970" t="str">
            <v>M2</v>
          </cell>
          <cell r="D10970">
            <v>194.78</v>
          </cell>
          <cell r="E10970">
            <v>156.36000000000001</v>
          </cell>
          <cell r="F10970">
            <v>351.14</v>
          </cell>
        </row>
        <row r="10971">
          <cell r="A10971" t="str">
            <v>AUX3659</v>
          </cell>
          <cell r="B10971" t="str">
            <v>BANCADA EM AÇO INOX - 304, L=60CM, PARA CUBAS SIMPLES, CONCRETADA, ACABAMENTO LISO E POLIDO, ASSENTADA COM ARGAMASSA TRAÇO T-1(1:3), EXCLUSIVE CUBA, SIFÃO, VÁLVULA E TORNEIRA</v>
          </cell>
          <cell r="C10971" t="str">
            <v>M</v>
          </cell>
          <cell r="D10971">
            <v>1354.97</v>
          </cell>
          <cell r="E10971">
            <v>80.900000000000006</v>
          </cell>
          <cell r="F10971">
            <v>1435.87</v>
          </cell>
        </row>
        <row r="10972">
          <cell r="A10972" t="str">
            <v>AUX3660</v>
          </cell>
          <cell r="B10972" t="str">
            <v>AÇO CA - 60 Ø 4,2 A 9,5MM, INCLUSIVE CORTE, DOBRAGEM, MONTAGEM E COLOCACAO DE FERRAGENS NAS FORMAS, PARA SUPERESTRUTURAS E FUNDAÇÕES</v>
          </cell>
          <cell r="C10972" t="str">
            <v>KG</v>
          </cell>
          <cell r="D10972">
            <v>11.74</v>
          </cell>
          <cell r="E10972">
            <v>2.52</v>
          </cell>
          <cell r="F10972">
            <v>14.26</v>
          </cell>
        </row>
        <row r="10973">
          <cell r="A10973" t="str">
            <v>AUX3679</v>
          </cell>
          <cell r="B10973" t="str">
            <v>BANCADA EM CONCRETO ARMADO 20 MPA E=2 CM, SOBRE APOIO DE ALVENARIA OU MÃO FRANCESA (NÃO INCLUSOS), REVESTIDA COM GRANITO CINZA POLIDO E=2 CM</v>
          </cell>
          <cell r="C10973" t="str">
            <v>M2</v>
          </cell>
          <cell r="D10973">
            <v>698.58</v>
          </cell>
          <cell r="E10973">
            <v>124.17</v>
          </cell>
          <cell r="F10973">
            <v>822.75</v>
          </cell>
        </row>
        <row r="10974">
          <cell r="A10974" t="str">
            <v>AUX3680</v>
          </cell>
          <cell r="B10974" t="str">
            <v>GRELHA PRÉ-MOLDADA EM CONCRETO PARA CAIXA DE INSPEÇÃO</v>
          </cell>
          <cell r="C10974" t="str">
            <v>M2</v>
          </cell>
          <cell r="D10974">
            <v>140.53</v>
          </cell>
          <cell r="E10974">
            <v>34.74</v>
          </cell>
          <cell r="F10974">
            <v>175.27</v>
          </cell>
        </row>
        <row r="10975">
          <cell r="A10975" t="str">
            <v>AUX3681</v>
          </cell>
          <cell r="B10975" t="str">
            <v>CAIXA DE INSPEÇÃO 60X60CM, PROFUNDIDADE=50CM, TAMPA EM GRELHA DE CONCRETO, EM ALVENARIA TIJOLO FURADO 10CM, REVESTIDA COM CHAPISCO E EMBOÇO, SOBRE BASE DE LASTRO DE CONCRETO E=20CM, INCL. ESCAVAÇÃO</v>
          </cell>
          <cell r="C10975" t="str">
            <v>UN</v>
          </cell>
          <cell r="D10975">
            <v>156.93</v>
          </cell>
          <cell r="E10975">
            <v>131.53</v>
          </cell>
          <cell r="F10975">
            <v>288.45999999999998</v>
          </cell>
        </row>
        <row r="10976">
          <cell r="A10976" t="str">
            <v>AUX3682</v>
          </cell>
          <cell r="B10976" t="str">
            <v>CANALETA DE DRENAGEM EM CONCRETO, DIMENSÕES EXTERNAS 25X30 CM, COM TAMPA TIPO GRELHA DE CONCRETO, INCLUSIVE ESCAVAÇÃO MANUAL</v>
          </cell>
          <cell r="C10976" t="str">
            <v>M</v>
          </cell>
          <cell r="D10976">
            <v>109.79</v>
          </cell>
          <cell r="E10976">
            <v>30.53</v>
          </cell>
          <cell r="F10976">
            <v>140.32</v>
          </cell>
        </row>
        <row r="10977">
          <cell r="A10977" t="str">
            <v>AUX3683</v>
          </cell>
          <cell r="B10977" t="str">
            <v>CANALETA DE DRENAGEM EM CONCRETO, DIMENSÕES EXTERNAS 40X30 CM, COM TAMPA TIPO GRELHA DE CONCRETO, INCLUSIVE ESCAVAÇÃO MANUAL</v>
          </cell>
          <cell r="C10977" t="str">
            <v>M</v>
          </cell>
          <cell r="D10977">
            <v>117.37</v>
          </cell>
          <cell r="E10977">
            <v>29.58</v>
          </cell>
          <cell r="F10977">
            <v>146.94999999999999</v>
          </cell>
        </row>
        <row r="10978">
          <cell r="A10978" t="str">
            <v>AUX3684</v>
          </cell>
          <cell r="B10978" t="str">
            <v>MANÔMETRO 0 A 300 PSI, CONEXÃO 1/4" BSP - FORNECIMENTO E INSTALAÇÃO</v>
          </cell>
          <cell r="C10978" t="str">
            <v>UN</v>
          </cell>
          <cell r="D10978">
            <v>144.33000000000001</v>
          </cell>
          <cell r="E10978">
            <v>72.459999999999994</v>
          </cell>
          <cell r="F10978">
            <v>216.79</v>
          </cell>
        </row>
        <row r="10979">
          <cell r="A10979" t="str">
            <v>AUX3685</v>
          </cell>
          <cell r="B10979" t="str">
            <v>PISO PODOTÁTIL, ALERTA OU DIRECIONAL, EM PORCELANATO, 25X25 CM, MARCA ELIANE ARQTEC OU EQUIVALENTE - FORNEC. E INST.</v>
          </cell>
          <cell r="C10979" t="str">
            <v>M2</v>
          </cell>
          <cell r="D10979">
            <v>1253.07</v>
          </cell>
          <cell r="E10979">
            <v>48.03</v>
          </cell>
          <cell r="F10979">
            <v>1301.0999999999999</v>
          </cell>
        </row>
        <row r="10980">
          <cell r="A10980" t="str">
            <v>AUX3686</v>
          </cell>
          <cell r="B10980" t="str">
            <v>PISO PODOTÁTIL EM PORCELANATO, 25X25 CM - FORNEC. E INST.</v>
          </cell>
          <cell r="C10980" t="str">
            <v>M2</v>
          </cell>
          <cell r="D10980">
            <v>398.24</v>
          </cell>
          <cell r="E10980">
            <v>48.03</v>
          </cell>
          <cell r="F10980">
            <v>446.27</v>
          </cell>
        </row>
        <row r="10981">
          <cell r="A10981" t="str">
            <v>AUX3687</v>
          </cell>
          <cell r="B10981" t="str">
            <v>GRADIL EM TELA MALHA 5X5 CM, PAINEL 250X200 CM, POSTE 40X60 MM, PADRÃO BELGO OU SIMILAR</v>
          </cell>
          <cell r="C10981" t="str">
            <v>M2</v>
          </cell>
          <cell r="D10981">
            <v>443.55</v>
          </cell>
          <cell r="E10981">
            <v>36.299999999999997</v>
          </cell>
          <cell r="F10981">
            <v>479.85</v>
          </cell>
        </row>
        <row r="10982">
          <cell r="A10982" t="str">
            <v>AUX3690</v>
          </cell>
          <cell r="B10982" t="str">
            <v>PONTO DE ESGOTO COM TUBO DE PVC RÍGIDO SOLDÁVEL DE Ø 50 MM (PIAS DE COZINHA, MÁQUINAS DE LAVAR, ETC...)</v>
          </cell>
          <cell r="C10982" t="str">
            <v>UN</v>
          </cell>
          <cell r="D10982">
            <v>132.47999999999999</v>
          </cell>
          <cell r="E10982">
            <v>10.87</v>
          </cell>
          <cell r="F10982">
            <v>143.35</v>
          </cell>
        </row>
        <row r="10983">
          <cell r="A10983" t="str">
            <v>AUX3691</v>
          </cell>
          <cell r="B10983" t="str">
            <v>PONTO DE ÁGUA FRIA EMBUTIDO, C/MATERIAL PVC RÍGIDO SOLDÁVEL Ø 60MM</v>
          </cell>
          <cell r="C10983" t="str">
            <v>UN</v>
          </cell>
          <cell r="D10983">
            <v>239.14</v>
          </cell>
          <cell r="E10983">
            <v>64.88</v>
          </cell>
          <cell r="F10983">
            <v>304.02</v>
          </cell>
        </row>
        <row r="10984">
          <cell r="A10984" t="str">
            <v>AUX3692</v>
          </cell>
          <cell r="B10984" t="str">
            <v>VASO SANITÁRIO CONVENCIONAL, LINHA RAVENA P9, DECA OU SIMILAR, INCL. VÁLVULA DE DESCARGA CROMADA HYDRA OU SIMILAR, ASSENTO ASTRA TPK OU SIMILAR, CONJ. DE FIXAÇÃO DECA SP13 OU SIMILAR, ANEL DE VEDAÇÃO, TUBO DE LIGAÇÃO ACAB. CROMADO E ENGATE PLÁSTICO</v>
          </cell>
          <cell r="C10984" t="str">
            <v>UN</v>
          </cell>
          <cell r="D10984">
            <v>475.71</v>
          </cell>
          <cell r="E10984">
            <v>144.91999999999999</v>
          </cell>
          <cell r="F10984">
            <v>620.63</v>
          </cell>
        </row>
        <row r="10985">
          <cell r="A10985" t="str">
            <v>AUX3723</v>
          </cell>
          <cell r="B10985" t="str">
            <v>BANCADA DE LABORATÓRIO EM GRANITO CINZA ANDORINHA 8,10X0,80M , APOIO EM ALVENARIA, COM SÓCULO, RODAPIA E TESTEIRA - BG24 PADRÃO FNDE</v>
          </cell>
          <cell r="C10985" t="str">
            <v>UN</v>
          </cell>
          <cell r="D10985">
            <v>6282.79</v>
          </cell>
          <cell r="E10985">
            <v>979.98</v>
          </cell>
          <cell r="F10985">
            <v>7262.77</v>
          </cell>
        </row>
        <row r="10986">
          <cell r="A10986" t="str">
            <v>AUX3724</v>
          </cell>
          <cell r="B10986" t="str">
            <v>BANCADA DE LABORATÓRIO EM GRANITO CINZA ANDORINHA 5,00X0,60M , APOIO EM ALVENARIA, COM SÓCULO, TESTEIRA, 1 CUBA DE AÇO INOX 50X40X20 E TORNEIRA - BG26 PADRÃO FNDE</v>
          </cell>
          <cell r="C10986" t="str">
            <v>UN</v>
          </cell>
          <cell r="D10986">
            <v>4155.95</v>
          </cell>
          <cell r="E10986">
            <v>515.22</v>
          </cell>
          <cell r="F10986">
            <v>4671.17</v>
          </cell>
        </row>
        <row r="10987">
          <cell r="A10987" t="str">
            <v>AUX3725</v>
          </cell>
          <cell r="B10987" t="str">
            <v>BANCADA DE LABORATÓRIO EM GRANITO CINZA ANDORINHA 4,05X0,80M , APOIO EM ALVENARIA, COM SÓCULO, RODAPIA E TESTEIRA - BG27 PADRÃO FNDE</v>
          </cell>
          <cell r="C10987" t="str">
            <v>UN</v>
          </cell>
          <cell r="D10987">
            <v>3189.93</v>
          </cell>
          <cell r="E10987">
            <v>504.4</v>
          </cell>
          <cell r="F10987">
            <v>3694.33</v>
          </cell>
        </row>
        <row r="10988">
          <cell r="A10988" t="str">
            <v>AUX3726</v>
          </cell>
          <cell r="B10988" t="str">
            <v>BANCADA DE LABORATÓRIO EM GRANITO CINZA ANDORINHA 3,20X0,80M , APOIO EM ALVENARIA, COM SÓCULO, RODAPIA E TESTEIRA - BG35 PADRÃO FNDE</v>
          </cell>
          <cell r="C10988" t="str">
            <v>UN</v>
          </cell>
          <cell r="D10988">
            <v>2644.81</v>
          </cell>
          <cell r="E10988">
            <v>438.77</v>
          </cell>
          <cell r="F10988">
            <v>3083.58</v>
          </cell>
        </row>
        <row r="10989">
          <cell r="A10989" t="str">
            <v>AUX3727</v>
          </cell>
          <cell r="B10989" t="str">
            <v>BANCADA DE LABORATÓRIO EM GRANITO CINZA ANDORINHA 3,00X0,60M , APOIO EM ALVENARIA, COM SÓCULO, TESTEIRA, 1 CUBA DE AÇO INOX 50X40X20 E TORNEIRA - BG36 PADRÃO FNDE</v>
          </cell>
          <cell r="C10989" t="str">
            <v>UN</v>
          </cell>
          <cell r="D10989">
            <v>3220.18</v>
          </cell>
          <cell r="E10989">
            <v>391.43</v>
          </cell>
          <cell r="F10989">
            <v>3611.61</v>
          </cell>
        </row>
        <row r="10990">
          <cell r="A10990" t="str">
            <v>AUX3728</v>
          </cell>
          <cell r="B10990" t="str">
            <v>BANCADA DE LABORATÓRIO EM GRANITO CINZA ANDORINHA 3,60X0,80M , APOIO EM ALVENARIA, COM SÓCULO, RODAPIA E TESTEIRA, 2 CUBAS DE AÇO INOX 50X40X20 E TORNEIRAS - BG37 PADRÃO FNDE</v>
          </cell>
          <cell r="C10990" t="str">
            <v>UN</v>
          </cell>
          <cell r="D10990">
            <v>5825.49</v>
          </cell>
          <cell r="E10990">
            <v>648.47</v>
          </cell>
          <cell r="F10990">
            <v>6473.96</v>
          </cell>
        </row>
        <row r="10991">
          <cell r="A10991" t="str">
            <v>AUX3729</v>
          </cell>
          <cell r="B10991" t="str">
            <v>BANCADA DE LABORATÓRIO EM MADEIRA EMBORRACHADA 2,30X0,80M , APOIO EM ALVENARIA, COM SÓCULO E RODAPIA - BB3 PADRÃO FNDE</v>
          </cell>
          <cell r="C10991" t="str">
            <v>UN</v>
          </cell>
          <cell r="D10991">
            <v>1964.43</v>
          </cell>
          <cell r="E10991">
            <v>548.27</v>
          </cell>
          <cell r="F10991">
            <v>2512.6999999999998</v>
          </cell>
        </row>
        <row r="10992">
          <cell r="A10992" t="str">
            <v>AUX3730</v>
          </cell>
          <cell r="B10992" t="str">
            <v>BANCADA DE LABORATÓRIO EM CONCRETO POLIDO 4,00X0,80M , APOIO EM ALVENARIA, COM SÓCULO - BC2 PADRÃO FNDE</v>
          </cell>
          <cell r="C10992" t="str">
            <v xml:space="preserve">UN </v>
          </cell>
          <cell r="D10992">
            <v>1060.5999999999999</v>
          </cell>
          <cell r="E10992">
            <v>741.15</v>
          </cell>
          <cell r="F10992">
            <v>1801.75</v>
          </cell>
        </row>
        <row r="10993">
          <cell r="A10993" t="str">
            <v>AUX3731</v>
          </cell>
          <cell r="B10993" t="str">
            <v>TANQUE EM CONCRETO 1,00X1,00M, H=0,90, REV. 3 FACES PASTILHA CERÂMICA, REV. INT. RESINA SINTÉTICA EPÓXI, COM TORNEIRA - TQ3 PADRÃO FNDE</v>
          </cell>
          <cell r="C10993" t="str">
            <v>UN</v>
          </cell>
          <cell r="D10993">
            <v>2084.9699999999998</v>
          </cell>
          <cell r="E10993">
            <v>502.46</v>
          </cell>
          <cell r="F10993">
            <v>2587.4299999999998</v>
          </cell>
        </row>
        <row r="10994">
          <cell r="A10994" t="str">
            <v>AUX3732</v>
          </cell>
          <cell r="B10994" t="str">
            <v>TANQUE EM CONCRETO 1,40X0,90M, H=0,95, REV. EM CERÂMICA, COM 2 TORNEIRAS - TQ2 PADRÃO FNDE</v>
          </cell>
          <cell r="C10994" t="str">
            <v>UN</v>
          </cell>
          <cell r="D10994">
            <v>2299.71</v>
          </cell>
          <cell r="E10994">
            <v>569.49</v>
          </cell>
          <cell r="F10994">
            <v>2869.2</v>
          </cell>
        </row>
        <row r="10995">
          <cell r="A10995" t="str">
            <v>AUX3733</v>
          </cell>
          <cell r="B10995" t="str">
            <v>BANCADA EM GRANITO CINZA ANDORINHA 3,00X0,65M , APOIO EM ALVENARIA,  COM SÓCULO, RODAPIA, TESTEIRA, TANQUE EM AÇO INOX 50X40X23 E TORNEIRA - BG17 PADRÃO FNDE</v>
          </cell>
          <cell r="C10995" t="str">
            <v>UN</v>
          </cell>
          <cell r="D10995">
            <v>2913.17</v>
          </cell>
          <cell r="E10995">
            <v>454.68</v>
          </cell>
          <cell r="F10995">
            <v>3367.85</v>
          </cell>
        </row>
        <row r="10996">
          <cell r="A10996" t="str">
            <v>AUX3734</v>
          </cell>
          <cell r="B10996" t="str">
            <v>GUICHÊ G2 PADRÃO CEEP'S FNDE - PORTA DE ENROLAR INTERNA EM CHAPA PERFURADA 3,50X1,50 M SOBRE BANCADA DE GRANITO CINZA L=0,45 M</v>
          </cell>
          <cell r="C10996" t="str">
            <v>UN</v>
          </cell>
          <cell r="D10996">
            <v>6232.68</v>
          </cell>
          <cell r="E10996">
            <v>205.31</v>
          </cell>
          <cell r="F10996">
            <v>6437.99</v>
          </cell>
        </row>
        <row r="10997">
          <cell r="A10997" t="str">
            <v>AUX3735</v>
          </cell>
          <cell r="B10997" t="str">
            <v>GUICHÊ G3 PADRÃO CEEP'S FNDE - PORTA DE ENROLAR INTERNA EM CHAPA PERFURADA 1,50X1,50 M SOBRE BANCADA DE GRANITO CINZA L=0,45 M</v>
          </cell>
          <cell r="C10997" t="str">
            <v>UN</v>
          </cell>
          <cell r="D10997">
            <v>2671.15</v>
          </cell>
          <cell r="E10997">
            <v>87.99</v>
          </cell>
          <cell r="F10997">
            <v>2759.14</v>
          </cell>
        </row>
        <row r="10998">
          <cell r="A10998" t="str">
            <v>AUX3736</v>
          </cell>
          <cell r="B10998" t="str">
            <v>GUICHÊ G4 PADRÃO CEEP'S FNDE - PORTA DE ENROLAR INTERNA EM CHAPA PERFURADA 1,00X1,50 M SOBRE BANCADA DE GRANITO CINZA L=0,45 M</v>
          </cell>
          <cell r="C10998" t="str">
            <v>UN</v>
          </cell>
          <cell r="D10998">
            <v>1780.77</v>
          </cell>
          <cell r="E10998">
            <v>58.66</v>
          </cell>
          <cell r="F10998">
            <v>1839.43</v>
          </cell>
        </row>
      </sheetData>
      <sheetData sheetId="6">
        <row r="1">
          <cell r="A1"/>
          <cell r="B1"/>
          <cell r="C1"/>
          <cell r="D1"/>
        </row>
        <row r="2">
          <cell r="A2" t="str">
            <v>CODIGO</v>
          </cell>
          <cell r="B2" t="str">
            <v>DESCRICAO DO INSUMO</v>
          </cell>
          <cell r="C2" t="str">
            <v>UNID. MEDIDA</v>
          </cell>
          <cell r="D2" t="str">
            <v>R$/UN</v>
          </cell>
        </row>
        <row r="3">
          <cell r="A3">
            <v>38605</v>
          </cell>
          <cell r="B3" t="str">
            <v>ABERTURA PARA ENCAIXE DE CUBA OU LAVATORIO EM BANCADA DE MARMORE/ GRANITO OU OUTRO TIPO DE PEDRA NATURAL</v>
          </cell>
          <cell r="C3" t="str">
            <v xml:space="preserve">UN    </v>
          </cell>
          <cell r="D3">
            <v>177.68</v>
          </cell>
        </row>
        <row r="4">
          <cell r="A4">
            <v>11270</v>
          </cell>
          <cell r="B4" t="str">
            <v>ABRACADEIRA DE LATAO PARA FIXACAO DE CABO PARA-RAIO, DIMENSOES 32 X 24 X 24 MM</v>
          </cell>
          <cell r="C4" t="str">
            <v xml:space="preserve">UN    </v>
          </cell>
          <cell r="D4">
            <v>2.4</v>
          </cell>
        </row>
        <row r="5">
          <cell r="A5">
            <v>412</v>
          </cell>
          <cell r="B5" t="str">
            <v>ABRACADEIRA DE NYLON PARA AMARRACAO DE CABOS, COMPRIMENTO DE *230* X *7,6* MM</v>
          </cell>
          <cell r="C5" t="str">
            <v xml:space="preserve">UN    </v>
          </cell>
          <cell r="D5">
            <v>1.44</v>
          </cell>
        </row>
        <row r="6">
          <cell r="A6">
            <v>414</v>
          </cell>
          <cell r="B6" t="str">
            <v>ABRACADEIRA DE NYLON PARA AMARRACAO DE CABOS, COMPRIMENTO DE 100 X 2,5 MM</v>
          </cell>
          <cell r="C6" t="str">
            <v xml:space="preserve">UN    </v>
          </cell>
          <cell r="D6">
            <v>0.09</v>
          </cell>
        </row>
        <row r="7">
          <cell r="A7">
            <v>410</v>
          </cell>
          <cell r="B7" t="str">
            <v>ABRACADEIRA DE NYLON PARA AMARRACAO DE CABOS, COMPRIMENTO DE 150 X *3,6* MM</v>
          </cell>
          <cell r="C7" t="str">
            <v xml:space="preserve">UN    </v>
          </cell>
          <cell r="D7">
            <v>0.22</v>
          </cell>
        </row>
        <row r="8">
          <cell r="A8">
            <v>411</v>
          </cell>
          <cell r="B8" t="str">
            <v>ABRACADEIRA DE NYLON PARA AMARRACAO DE CABOS, COMPRIMENTO DE 200 X *4,6* MM</v>
          </cell>
          <cell r="C8" t="str">
            <v xml:space="preserve">UN    </v>
          </cell>
          <cell r="D8">
            <v>0.28000000000000003</v>
          </cell>
        </row>
        <row r="9">
          <cell r="A9">
            <v>408</v>
          </cell>
          <cell r="B9" t="str">
            <v>ABRACADEIRA DE NYLON PARA AMARRACAO DE CABOS, COMPRIMENTO DE 390 X *4,6* MM</v>
          </cell>
          <cell r="C9" t="str">
            <v xml:space="preserve">UN    </v>
          </cell>
          <cell r="D9">
            <v>1.39</v>
          </cell>
        </row>
        <row r="10">
          <cell r="A10">
            <v>39131</v>
          </cell>
          <cell r="B10" t="str">
            <v>ABRACADEIRA EM ACO PARA AMARRACAO DE ELETRODUTOS, TIPO D, COM 1 1/2" E CUNHA DE FIXACAO</v>
          </cell>
          <cell r="C10" t="str">
            <v xml:space="preserve">UN    </v>
          </cell>
          <cell r="D10">
            <v>3.84</v>
          </cell>
        </row>
        <row r="11">
          <cell r="A11">
            <v>394</v>
          </cell>
          <cell r="B11" t="str">
            <v>ABRACADEIRA EM ACO PARA AMARRACAO DE ELETRODUTOS, TIPO D, COM 1 1/2" E PARAFUSO DE FIXACAO</v>
          </cell>
          <cell r="C11" t="str">
            <v xml:space="preserve">UN    </v>
          </cell>
          <cell r="D11">
            <v>3.89</v>
          </cell>
        </row>
        <row r="12">
          <cell r="A12">
            <v>39130</v>
          </cell>
          <cell r="B12" t="str">
            <v>ABRACADEIRA EM ACO PARA AMARRACAO DE ELETRODUTOS, TIPO D, COM 1 1/4" E CUNHA DE FIXACAO</v>
          </cell>
          <cell r="C12" t="str">
            <v xml:space="preserve">UN    </v>
          </cell>
          <cell r="D12">
            <v>3.51</v>
          </cell>
        </row>
        <row r="13">
          <cell r="A13">
            <v>395</v>
          </cell>
          <cell r="B13" t="str">
            <v>ABRACADEIRA EM ACO PARA AMARRACAO DE ELETRODUTOS, TIPO D, COM 1 1/4" E PARAFUSO DE FIXACAO</v>
          </cell>
          <cell r="C13" t="str">
            <v xml:space="preserve">UN    </v>
          </cell>
          <cell r="D13">
            <v>3.75</v>
          </cell>
        </row>
        <row r="14">
          <cell r="A14">
            <v>39127</v>
          </cell>
          <cell r="B14" t="str">
            <v>ABRACADEIRA EM ACO PARA AMARRACAO DE ELETRODUTOS, TIPO D, COM 1/2" E CUNHA DE FIXACAO</v>
          </cell>
          <cell r="C14" t="str">
            <v xml:space="preserve">UN    </v>
          </cell>
          <cell r="D14">
            <v>1.85</v>
          </cell>
        </row>
        <row r="15">
          <cell r="A15">
            <v>392</v>
          </cell>
          <cell r="B15" t="str">
            <v>ABRACADEIRA EM ACO PARA AMARRACAO DE ELETRODUTOS, TIPO D, COM 1/2" E PARAFUSO DE FIXACAO</v>
          </cell>
          <cell r="C15" t="str">
            <v xml:space="preserve">UN    </v>
          </cell>
          <cell r="D15">
            <v>1.89</v>
          </cell>
        </row>
        <row r="16">
          <cell r="A16">
            <v>39129</v>
          </cell>
          <cell r="B16" t="str">
            <v>ABRACADEIRA EM ACO PARA AMARRACAO DE ELETRODUTOS, TIPO D, COM 1" E CUNHA DE FIXACAO</v>
          </cell>
          <cell r="C16" t="str">
            <v xml:space="preserve">UN    </v>
          </cell>
          <cell r="D16">
            <v>2.16</v>
          </cell>
        </row>
        <row r="17">
          <cell r="A17">
            <v>393</v>
          </cell>
          <cell r="B17" t="str">
            <v>ABRACADEIRA EM ACO PARA AMARRACAO DE ELETRODUTOS, TIPO D, COM 1" E PARAFUSO DE FIXACAO</v>
          </cell>
          <cell r="C17" t="str">
            <v xml:space="preserve">UN    </v>
          </cell>
          <cell r="D17">
            <v>2.2599999999999998</v>
          </cell>
        </row>
        <row r="18">
          <cell r="A18">
            <v>39133</v>
          </cell>
          <cell r="B18" t="str">
            <v>ABRACADEIRA EM ACO PARA AMARRACAO DE ELETRODUTOS, TIPO D, COM 2 1/2" E CUNHA DE FIXACAO</v>
          </cell>
          <cell r="C18" t="str">
            <v xml:space="preserve">UN    </v>
          </cell>
          <cell r="D18">
            <v>5.04</v>
          </cell>
        </row>
        <row r="19">
          <cell r="A19">
            <v>397</v>
          </cell>
          <cell r="B19" t="str">
            <v>ABRACADEIRA EM ACO PARA AMARRACAO DE ELETRODUTOS, TIPO D, COM 2 1/2" E PARAFUSO DE FIXACAO</v>
          </cell>
          <cell r="C19" t="str">
            <v xml:space="preserve">UN    </v>
          </cell>
          <cell r="D19">
            <v>5.57</v>
          </cell>
        </row>
        <row r="20">
          <cell r="A20">
            <v>39132</v>
          </cell>
          <cell r="B20" t="str">
            <v>ABRACADEIRA EM ACO PARA AMARRACAO DE ELETRODUTOS, TIPO D, COM 2" E CUNHA DE FIXACAO</v>
          </cell>
          <cell r="C20" t="str">
            <v xml:space="preserve">UN    </v>
          </cell>
          <cell r="D20">
            <v>4.03</v>
          </cell>
        </row>
        <row r="21">
          <cell r="A21">
            <v>396</v>
          </cell>
          <cell r="B21" t="str">
            <v>ABRACADEIRA EM ACO PARA AMARRACAO DE ELETRODUTOS, TIPO D, COM 2" E PARAFUSO DE FIXACAO</v>
          </cell>
          <cell r="C21" t="str">
            <v xml:space="preserve">UN    </v>
          </cell>
          <cell r="D21">
            <v>4.32</v>
          </cell>
        </row>
        <row r="22">
          <cell r="A22">
            <v>39135</v>
          </cell>
          <cell r="B22" t="str">
            <v>ABRACADEIRA EM ACO PARA AMARRACAO DE ELETRODUTOS, TIPO D, COM 3 1/2" E CUNHA DE FIXACAO</v>
          </cell>
          <cell r="C22" t="str">
            <v xml:space="preserve">UN    </v>
          </cell>
          <cell r="D22">
            <v>8.07</v>
          </cell>
        </row>
        <row r="23">
          <cell r="A23">
            <v>39128</v>
          </cell>
          <cell r="B23" t="str">
            <v>ABRACADEIRA EM ACO PARA AMARRACAO DE ELETRODUTOS, TIPO D, COM 3/4" E CUNHA DE FIXACAO</v>
          </cell>
          <cell r="C23" t="str">
            <v xml:space="preserve">UN    </v>
          </cell>
          <cell r="D23">
            <v>2.0099999999999998</v>
          </cell>
        </row>
        <row r="24">
          <cell r="A24">
            <v>400</v>
          </cell>
          <cell r="B24" t="str">
            <v>ABRACADEIRA EM ACO PARA AMARRACAO DE ELETRODUTOS, TIPO D, COM 3/4" E PARAFUSO DE FIXACAO</v>
          </cell>
          <cell r="C24" t="str">
            <v xml:space="preserve">UN    </v>
          </cell>
          <cell r="D24">
            <v>1.97</v>
          </cell>
        </row>
        <row r="25">
          <cell r="A25">
            <v>39125</v>
          </cell>
          <cell r="B25" t="str">
            <v>ABRACADEIRA EM ACO PARA AMARRACAO DE ELETRODUTOS, TIPO D, COM 3/8" E PARAFUSO DE FIXACAO</v>
          </cell>
          <cell r="C25" t="str">
            <v xml:space="preserve">UN    </v>
          </cell>
          <cell r="D25">
            <v>2.0099999999999998</v>
          </cell>
        </row>
        <row r="26">
          <cell r="A26">
            <v>39134</v>
          </cell>
          <cell r="B26" t="str">
            <v>ABRACADEIRA EM ACO PARA AMARRACAO DE ELETRODUTOS, TIPO D, COM 3" E CUNHA DE FIXACAO</v>
          </cell>
          <cell r="C26" t="str">
            <v xml:space="preserve">UN    </v>
          </cell>
          <cell r="D26">
            <v>6.73</v>
          </cell>
        </row>
        <row r="27">
          <cell r="A27">
            <v>398</v>
          </cell>
          <cell r="B27" t="str">
            <v>ABRACADEIRA EM ACO PARA AMARRACAO DE ELETRODUTOS, TIPO D, COM 3" E PARAFUSO DE FIXACAO</v>
          </cell>
          <cell r="C27" t="str">
            <v xml:space="preserve">UN    </v>
          </cell>
          <cell r="D27">
            <v>6.2</v>
          </cell>
        </row>
        <row r="28">
          <cell r="A28">
            <v>39126</v>
          </cell>
          <cell r="B28" t="str">
            <v>ABRACADEIRA EM ACO PARA AMARRACAO DE ELETRODUTOS, TIPO D, COM 4" E CUNHA DE FIXACAO</v>
          </cell>
          <cell r="C28" t="str">
            <v xml:space="preserve">UN    </v>
          </cell>
          <cell r="D28">
            <v>9.08</v>
          </cell>
        </row>
        <row r="29">
          <cell r="A29">
            <v>399</v>
          </cell>
          <cell r="B29" t="str">
            <v>ABRACADEIRA EM ACO PARA AMARRACAO DE ELETRODUTOS, TIPO D, COM 4" E PARAFUSO DE FIXACAO</v>
          </cell>
          <cell r="C29" t="str">
            <v xml:space="preserve">UN    </v>
          </cell>
          <cell r="D29">
            <v>8</v>
          </cell>
        </row>
        <row r="30">
          <cell r="A30">
            <v>39158</v>
          </cell>
          <cell r="B30" t="str">
            <v>ABRACADEIRA EM ACO PARA AMARRACAO DE ELETRODUTOS, TIPO ECONOMICA (GOTA), COM 8"</v>
          </cell>
          <cell r="C30" t="str">
            <v xml:space="preserve">UN    </v>
          </cell>
          <cell r="D30">
            <v>21.49</v>
          </cell>
        </row>
        <row r="31">
          <cell r="A31">
            <v>39141</v>
          </cell>
          <cell r="B31" t="str">
            <v>ABRACADEIRA EM ACO PARA AMARRACAO DE ELETRODUTOS, TIPO U SIMPLES, COM 1 1/2"</v>
          </cell>
          <cell r="C31" t="str">
            <v xml:space="preserve">UN    </v>
          </cell>
          <cell r="D31">
            <v>1.56</v>
          </cell>
        </row>
        <row r="32">
          <cell r="A32">
            <v>39140</v>
          </cell>
          <cell r="B32" t="str">
            <v>ABRACADEIRA EM ACO PARA AMARRACAO DE ELETRODUTOS, TIPO U SIMPLES, COM 1 1/4"</v>
          </cell>
          <cell r="C32" t="str">
            <v xml:space="preserve">UN    </v>
          </cell>
          <cell r="D32">
            <v>1.41</v>
          </cell>
        </row>
        <row r="33">
          <cell r="A33">
            <v>39137</v>
          </cell>
          <cell r="B33" t="str">
            <v>ABRACADEIRA EM ACO PARA AMARRACAO DE ELETRODUTOS, TIPO U SIMPLES, COM 1/2"</v>
          </cell>
          <cell r="C33" t="str">
            <v xml:space="preserve">UN    </v>
          </cell>
          <cell r="D33">
            <v>0.81</v>
          </cell>
        </row>
        <row r="34">
          <cell r="A34">
            <v>39139</v>
          </cell>
          <cell r="B34" t="str">
            <v>ABRACADEIRA EM ACO PARA AMARRACAO DE ELETRODUTOS, TIPO U SIMPLES, COM 1"</v>
          </cell>
          <cell r="C34" t="str">
            <v xml:space="preserve">UN    </v>
          </cell>
          <cell r="D34">
            <v>1.17</v>
          </cell>
        </row>
        <row r="35">
          <cell r="A35">
            <v>39143</v>
          </cell>
          <cell r="B35" t="str">
            <v>ABRACADEIRA EM ACO PARA AMARRACAO DE ELETRODUTOS, TIPO U SIMPLES, COM 2 1/2"</v>
          </cell>
          <cell r="C35" t="str">
            <v xml:space="preserve">UN    </v>
          </cell>
          <cell r="D35">
            <v>3.22</v>
          </cell>
        </row>
        <row r="36">
          <cell r="A36">
            <v>39142</v>
          </cell>
          <cell r="B36" t="str">
            <v>ABRACADEIRA EM ACO PARA AMARRACAO DE ELETRODUTOS, TIPO U SIMPLES, COM 2"</v>
          </cell>
          <cell r="C36" t="str">
            <v xml:space="preserve">UN    </v>
          </cell>
          <cell r="D36">
            <v>2.2999999999999998</v>
          </cell>
        </row>
        <row r="37">
          <cell r="A37">
            <v>39138</v>
          </cell>
          <cell r="B37" t="str">
            <v>ABRACADEIRA EM ACO PARA AMARRACAO DE ELETRODUTOS, TIPO U SIMPLES, COM 3/4"</v>
          </cell>
          <cell r="C37" t="str">
            <v xml:space="preserve">UN    </v>
          </cell>
          <cell r="D37">
            <v>0.86</v>
          </cell>
        </row>
        <row r="38">
          <cell r="A38">
            <v>39136</v>
          </cell>
          <cell r="B38" t="str">
            <v>ABRACADEIRA EM ACO PARA AMARRACAO DE ELETRODUTOS, TIPO U SIMPLES, COM 3/8"</v>
          </cell>
          <cell r="C38" t="str">
            <v xml:space="preserve">UN    </v>
          </cell>
          <cell r="D38">
            <v>0.56999999999999995</v>
          </cell>
        </row>
        <row r="39">
          <cell r="A39">
            <v>39144</v>
          </cell>
          <cell r="B39" t="str">
            <v>ABRACADEIRA EM ACO PARA AMARRACAO DE ELETRODUTOS, TIPO U SIMPLES, COM 3"</v>
          </cell>
          <cell r="C39" t="str">
            <v xml:space="preserve">UN    </v>
          </cell>
          <cell r="D39">
            <v>3.75</v>
          </cell>
        </row>
        <row r="40">
          <cell r="A40">
            <v>39145</v>
          </cell>
          <cell r="B40" t="str">
            <v>ABRACADEIRA EM ACO PARA AMARRACAO DE ELETRODUTOS, TIPO U SIMPLES, COM 4"</v>
          </cell>
          <cell r="C40" t="str">
            <v xml:space="preserve">UN    </v>
          </cell>
          <cell r="D40">
            <v>6.17</v>
          </cell>
        </row>
        <row r="41">
          <cell r="A41">
            <v>12615</v>
          </cell>
          <cell r="B41" t="str">
            <v>ABRACADEIRA PVC, PARA CALHA PLUVIAL, DIAMETRO ENTRE *80 E 100* MM, PARA DRENAGEM PLUVIAL PREDIAL</v>
          </cell>
          <cell r="C41" t="str">
            <v xml:space="preserve">UN    </v>
          </cell>
          <cell r="D41">
            <v>14.32</v>
          </cell>
        </row>
        <row r="42">
          <cell r="A42">
            <v>11927</v>
          </cell>
          <cell r="B42" t="str">
            <v>ABRACADEIRA, GALVANIZADA/ZINCADA, ROSCA SEM FIM, PARAFUSO INOX, LARGURA  FITA *12,6 A *14 MM, D = 2" A 2 1/2"</v>
          </cell>
          <cell r="C42" t="str">
            <v xml:space="preserve">UN    </v>
          </cell>
          <cell r="D42">
            <v>7.16</v>
          </cell>
        </row>
        <row r="43">
          <cell r="A43">
            <v>11928</v>
          </cell>
          <cell r="B43" t="str">
            <v>ABRACADEIRA, GALVANIZADA/ZINCADA, ROSCA SEM FIM, PARAFUSO INOX, LARGURA  FITA *12,6 A *14 MM, D = 3" A 3 3/4"</v>
          </cell>
          <cell r="C43" t="str">
            <v xml:space="preserve">UN    </v>
          </cell>
          <cell r="D43">
            <v>8.1999999999999993</v>
          </cell>
        </row>
        <row r="44">
          <cell r="A44">
            <v>11929</v>
          </cell>
          <cell r="B44" t="str">
            <v>ABRACADEIRA, GALVANIZADA/ZINCADA, ROSCA SEM FIM, PARAFUSO INOX, LARGURA  FITA *12,6 A *14 MM, D = 4" A 4 3/4"</v>
          </cell>
          <cell r="C44" t="str">
            <v xml:space="preserve">UN    </v>
          </cell>
          <cell r="D44">
            <v>12.69</v>
          </cell>
        </row>
        <row r="45">
          <cell r="A45">
            <v>36801</v>
          </cell>
          <cell r="B45" t="str">
            <v>ACABAMENTO DE METAL CROMADO PARA REGISTRO PEQUENO, DE PAREDE, 1/2 " OU 3/4 "</v>
          </cell>
          <cell r="C45" t="str">
            <v xml:space="preserve">UN    </v>
          </cell>
          <cell r="D45">
            <v>27.73</v>
          </cell>
        </row>
        <row r="46">
          <cell r="A46">
            <v>36246</v>
          </cell>
          <cell r="B46" t="str">
            <v>ACABAMENTO SIMPLES/CONVENCIONAL PARA FORRO PVC, TIPO "U" OU "C", COR BRANCA, COMPRIMENTO 6 M</v>
          </cell>
          <cell r="C46" t="str">
            <v xml:space="preserve">M     </v>
          </cell>
          <cell r="D46">
            <v>4.26</v>
          </cell>
        </row>
        <row r="47">
          <cell r="A47">
            <v>37600</v>
          </cell>
          <cell r="B47" t="str">
            <v>ACESSORIO DE LIGACAO NAO ELETRICO PARA CARGAS EXPLOSIVAS, TUBO DE 6 M</v>
          </cell>
          <cell r="C47" t="str">
            <v xml:space="preserve">UN    </v>
          </cell>
          <cell r="D47">
            <v>118.4</v>
          </cell>
        </row>
        <row r="48">
          <cell r="A48">
            <v>37599</v>
          </cell>
          <cell r="B48" t="str">
            <v>ACESSORIO INICIADOR NAO ELETRICO, TUBO DE 6 M, TEMPO DE RETARDO DE *160* MS</v>
          </cell>
          <cell r="C48" t="str">
            <v xml:space="preserve">UN    </v>
          </cell>
          <cell r="D48">
            <v>110.21</v>
          </cell>
        </row>
        <row r="49">
          <cell r="A49">
            <v>1</v>
          </cell>
          <cell r="B49" t="str">
            <v>ACETILENO (RECARGA DE GAS ACETILENO PARA CILINDRO DE CONJUNTO OXICORTE GRANDE) NAO INCLUI TROCA/MANUTENCAO DO CILINDRO</v>
          </cell>
          <cell r="C49" t="str">
            <v xml:space="preserve">KG    </v>
          </cell>
          <cell r="D49">
            <v>73.569999999999993</v>
          </cell>
        </row>
        <row r="50">
          <cell r="A50">
            <v>3</v>
          </cell>
          <cell r="B50" t="str">
            <v>ACIDO CLORIDRICO / ACIDO MURIATICO, DILUICAO 10% A 12% PARA USO EM LIMPEZA</v>
          </cell>
          <cell r="C50" t="str">
            <v xml:space="preserve">L     </v>
          </cell>
          <cell r="D50">
            <v>15.03</v>
          </cell>
        </row>
        <row r="51">
          <cell r="A51">
            <v>43054</v>
          </cell>
          <cell r="B51" t="str">
            <v>ACO CA-25, 10,0 MM, OU 12,5 MM, OU 16,0 MM, OU 20,0 MM, OU 25,0 MM, VERGALHAO</v>
          </cell>
          <cell r="C51" t="str">
            <v xml:space="preserve">KG    </v>
          </cell>
          <cell r="D51">
            <v>9.15</v>
          </cell>
        </row>
        <row r="52">
          <cell r="A52">
            <v>42402</v>
          </cell>
          <cell r="B52" t="str">
            <v>ACO CA-25, 16,0 MM, BARRA DE TRANSFERENCIA</v>
          </cell>
          <cell r="C52" t="str">
            <v xml:space="preserve">KG    </v>
          </cell>
          <cell r="D52">
            <v>8.75</v>
          </cell>
        </row>
        <row r="53">
          <cell r="A53">
            <v>42403</v>
          </cell>
          <cell r="B53" t="str">
            <v>ACO CA-25, 20,0 MM, BARRA DE TRANSFERENCIA</v>
          </cell>
          <cell r="C53" t="str">
            <v xml:space="preserve">KG    </v>
          </cell>
          <cell r="D53">
            <v>11.22</v>
          </cell>
        </row>
        <row r="54">
          <cell r="A54">
            <v>42404</v>
          </cell>
          <cell r="B54" t="str">
            <v>ACO CA-25, 25,0 MM, BARRA DE TRANSFERENCIA</v>
          </cell>
          <cell r="C54" t="str">
            <v xml:space="preserve">KG    </v>
          </cell>
          <cell r="D54">
            <v>11.16</v>
          </cell>
        </row>
        <row r="55">
          <cell r="A55">
            <v>42405</v>
          </cell>
          <cell r="B55" t="str">
            <v>ACO CA-25, 32,0 MM, BARRA DE TRANSFERENCIA</v>
          </cell>
          <cell r="C55" t="str">
            <v xml:space="preserve">KG    </v>
          </cell>
          <cell r="D55">
            <v>11.89</v>
          </cell>
        </row>
        <row r="56">
          <cell r="A56">
            <v>34341</v>
          </cell>
          <cell r="B56" t="str">
            <v>ACO CA-25, 32,0 MM, VERGALHAO</v>
          </cell>
          <cell r="C56" t="str">
            <v xml:space="preserve">KG    </v>
          </cell>
          <cell r="D56">
            <v>10.32</v>
          </cell>
        </row>
        <row r="57">
          <cell r="A57">
            <v>43053</v>
          </cell>
          <cell r="B57" t="str">
            <v>ACO CA-25, 6,3 MM OU 8,0 MM, VERGALHAO</v>
          </cell>
          <cell r="C57" t="str">
            <v xml:space="preserve">KG    </v>
          </cell>
          <cell r="D57">
            <v>8.18</v>
          </cell>
        </row>
        <row r="58">
          <cell r="A58">
            <v>43058</v>
          </cell>
          <cell r="B58" t="str">
            <v>ACO CA-50, 10,0 MM, OU 12,5 MM, OU 16,0 MM, OU 20,0 MM, DOBRADO E CORTADO</v>
          </cell>
          <cell r="C58" t="str">
            <v xml:space="preserve">KG    </v>
          </cell>
          <cell r="D58">
            <v>8.48</v>
          </cell>
        </row>
        <row r="59">
          <cell r="A59">
            <v>34</v>
          </cell>
          <cell r="B59" t="str">
            <v>ACO CA-50, 10,0 MM, VERGALHAO</v>
          </cell>
          <cell r="C59" t="str">
            <v xml:space="preserve">KG    </v>
          </cell>
          <cell r="D59">
            <v>8.52</v>
          </cell>
        </row>
        <row r="60">
          <cell r="A60">
            <v>43055</v>
          </cell>
          <cell r="B60" t="str">
            <v>ACO CA-50, 12,5 MM OU 16,0 MM, VERGALHAO</v>
          </cell>
          <cell r="C60" t="str">
            <v xml:space="preserve">KG    </v>
          </cell>
          <cell r="D60">
            <v>7.38</v>
          </cell>
        </row>
        <row r="61">
          <cell r="A61">
            <v>43056</v>
          </cell>
          <cell r="B61" t="str">
            <v>ACO CA-50, 20,0 MM OU 25,0 MM, VERGALHAO</v>
          </cell>
          <cell r="C61" t="str">
            <v xml:space="preserve">KG    </v>
          </cell>
          <cell r="D61">
            <v>8.51</v>
          </cell>
        </row>
        <row r="62">
          <cell r="A62">
            <v>43057</v>
          </cell>
          <cell r="B62" t="str">
            <v>ACO CA-50, 32,0 MM, VERGALHAO</v>
          </cell>
          <cell r="C62" t="str">
            <v xml:space="preserve">KG    </v>
          </cell>
          <cell r="D62">
            <v>9.35</v>
          </cell>
        </row>
        <row r="63">
          <cell r="A63">
            <v>34449</v>
          </cell>
          <cell r="B63" t="str">
            <v>ACO CA-50, 6,3 MM, DOBRADO E CORTADO</v>
          </cell>
          <cell r="C63" t="str">
            <v xml:space="preserve">KG    </v>
          </cell>
          <cell r="D63">
            <v>9.99</v>
          </cell>
        </row>
        <row r="64">
          <cell r="A64">
            <v>32</v>
          </cell>
          <cell r="B64" t="str">
            <v>ACO CA-50, 6,3 MM, VERGALHAO</v>
          </cell>
          <cell r="C64" t="str">
            <v xml:space="preserve">KG    </v>
          </cell>
          <cell r="D64">
            <v>8.99</v>
          </cell>
        </row>
        <row r="65">
          <cell r="A65">
            <v>33</v>
          </cell>
          <cell r="B65" t="str">
            <v>ACO CA-50, 8,0 MM, VERGALHAO</v>
          </cell>
          <cell r="C65" t="str">
            <v xml:space="preserve">KG    </v>
          </cell>
          <cell r="D65">
            <v>9.0399999999999991</v>
          </cell>
        </row>
        <row r="66">
          <cell r="A66">
            <v>43061</v>
          </cell>
          <cell r="B66" t="str">
            <v>ACO CA-60, 4,2 MM OU 5,0 MM, DOBRADO E CORTADO</v>
          </cell>
          <cell r="C66" t="str">
            <v xml:space="preserve">KG    </v>
          </cell>
          <cell r="D66">
            <v>8.4499999999999993</v>
          </cell>
        </row>
        <row r="67">
          <cell r="A67">
            <v>43059</v>
          </cell>
          <cell r="B67" t="str">
            <v>ACO CA-60, 4,2 MM, OU 5,0 MM, OU 6,0 MM, OU 7,0 MM, VERGALHAO</v>
          </cell>
          <cell r="C67" t="str">
            <v xml:space="preserve">KG    </v>
          </cell>
          <cell r="D67">
            <v>8.06</v>
          </cell>
        </row>
        <row r="68">
          <cell r="A68">
            <v>43062</v>
          </cell>
          <cell r="B68" t="str">
            <v>ACO CA-60, 6,0 MM OU 7,0 MM, DOBRADO E CORTADO</v>
          </cell>
          <cell r="C68" t="str">
            <v xml:space="preserve">KG    </v>
          </cell>
          <cell r="D68">
            <v>8.93</v>
          </cell>
        </row>
        <row r="69">
          <cell r="A69">
            <v>43060</v>
          </cell>
          <cell r="B69" t="str">
            <v>ACO CA-60, 8,0 MM OU 9,5 MM, VERGALHAO</v>
          </cell>
          <cell r="C69" t="str">
            <v xml:space="preserve">KG    </v>
          </cell>
          <cell r="D69">
            <v>7.02</v>
          </cell>
        </row>
        <row r="70">
          <cell r="A70">
            <v>40410</v>
          </cell>
          <cell r="B70" t="str">
            <v>ACOPLAMENTO RIGIDO EM FERRO FUNDIDO PARA SISTEMA DE TUBULACAO RANHURADA, DN 50 MM (2")</v>
          </cell>
          <cell r="C70" t="str">
            <v xml:space="preserve">UN    </v>
          </cell>
          <cell r="D70">
            <v>26.72</v>
          </cell>
        </row>
        <row r="71">
          <cell r="A71">
            <v>40411</v>
          </cell>
          <cell r="B71" t="str">
            <v>ACOPLAMENTO RIGIDO EM FERRO FUNDIDO PARA SISTEMA DE TUBULACAO RANHURADA, DN 65 MM (2 1/2")</v>
          </cell>
          <cell r="C71" t="str">
            <v xml:space="preserve">UN    </v>
          </cell>
          <cell r="D71">
            <v>29</v>
          </cell>
        </row>
        <row r="72">
          <cell r="A72">
            <v>40412</v>
          </cell>
          <cell r="B72" t="str">
            <v>ACOPLAMENTO RIGIDO EM FERRO FUNDIDO PARA SISTEMA DE TUBULACAO RANHURADA, DN 80 MM (3")</v>
          </cell>
          <cell r="C72" t="str">
            <v xml:space="preserve">UN    </v>
          </cell>
          <cell r="D72">
            <v>32.54</v>
          </cell>
        </row>
        <row r="73">
          <cell r="A73">
            <v>44254</v>
          </cell>
          <cell r="B73" t="str">
            <v>ADAPTADOR CPVC, ROSCAVEL, COM FLANGES E ANEL DE VEDACAO, 15 MM, CAIXA D'AGUA PARA AGUA QUENTE</v>
          </cell>
          <cell r="C73" t="str">
            <v xml:space="preserve">UN    </v>
          </cell>
          <cell r="D73">
            <v>30.62</v>
          </cell>
        </row>
        <row r="74">
          <cell r="A74">
            <v>44255</v>
          </cell>
          <cell r="B74" t="str">
            <v>ADAPTADOR CPVC, ROSCAVEL, COM FLANGES E ANEL DE VEDACAO, 22 MM, CAIXA D'AGUA PARA AGUA QUENTE</v>
          </cell>
          <cell r="C74" t="str">
            <v xml:space="preserve">UN    </v>
          </cell>
          <cell r="D74">
            <v>33.94</v>
          </cell>
        </row>
        <row r="75">
          <cell r="A75">
            <v>44256</v>
          </cell>
          <cell r="B75" t="str">
            <v>ADAPTADOR CPVC, ROSCAVEL, COM FLANGES E ANEL DE VEDACAO, 28 MM, CAIXA D'AGUA PARA AGUA QUENTE</v>
          </cell>
          <cell r="C75" t="str">
            <v xml:space="preserve">UN    </v>
          </cell>
          <cell r="D75">
            <v>38.33</v>
          </cell>
        </row>
        <row r="76">
          <cell r="A76">
            <v>44257</v>
          </cell>
          <cell r="B76" t="str">
            <v>ADAPTADOR CPVC, ROSCAVEL, COM FLANGES E ANEL DE VEDACAO, 35 MM, CAIXA D'AGUA PARA AGUA QUENTE</v>
          </cell>
          <cell r="C76" t="str">
            <v xml:space="preserve">UN    </v>
          </cell>
          <cell r="D76">
            <v>60.64</v>
          </cell>
        </row>
        <row r="77">
          <cell r="A77">
            <v>44258</v>
          </cell>
          <cell r="B77" t="str">
            <v>ADAPTADOR CPVC, ROSCAVEL, COM FLANGES E ANEL DE VEDACAO, 42 MM, CAIXA D'AGUA PARA AGUA QUENTE</v>
          </cell>
          <cell r="C77" t="str">
            <v xml:space="preserve">UN    </v>
          </cell>
          <cell r="D77">
            <v>69.3</v>
          </cell>
        </row>
        <row r="78">
          <cell r="A78">
            <v>44259</v>
          </cell>
          <cell r="B78" t="str">
            <v>ADAPTADOR CPVC, ROSCAVEL, COM FLANGES E ANEL DE VEDACAO, 54 MM, CAIXA D'AGUA PARA AGUA QUENTE</v>
          </cell>
          <cell r="C78" t="str">
            <v xml:space="preserve">UN    </v>
          </cell>
          <cell r="D78">
            <v>95.13</v>
          </cell>
        </row>
        <row r="79">
          <cell r="A79">
            <v>55</v>
          </cell>
          <cell r="B79" t="str">
            <v>ADAPTADOR DE COMPRESSAO EM POLIPROPILENO (PP), PARA TUBO EM PEAD, 20 MM X 1/2", PARA LIGACAO PREDIAL DE AGUA (NTS 179)</v>
          </cell>
          <cell r="C79" t="str">
            <v xml:space="preserve">UN    </v>
          </cell>
          <cell r="D79">
            <v>4.6500000000000004</v>
          </cell>
        </row>
        <row r="80">
          <cell r="A80">
            <v>61</v>
          </cell>
          <cell r="B80" t="str">
            <v>ADAPTADOR DE COMPRESSAO EM POLIPROPILENO (PP), PARA TUBO EM PEAD, 20 MM X 3/4", PARA LIGACAO PREDIAL DE AGUA (NTS 179)</v>
          </cell>
          <cell r="C80" t="str">
            <v xml:space="preserve">UN    </v>
          </cell>
          <cell r="D80">
            <v>4.4000000000000004</v>
          </cell>
        </row>
        <row r="81">
          <cell r="A81">
            <v>62</v>
          </cell>
          <cell r="B81" t="str">
            <v>ADAPTADOR DE COMPRESSAO EM POLIPROPILENO (PP), PARA TUBO EM PEAD, 32 MM X 1", PARA LIGACAO PREDIAL DE AGUA (NTS 179)</v>
          </cell>
          <cell r="C81" t="str">
            <v xml:space="preserve">UN    </v>
          </cell>
          <cell r="D81">
            <v>9.11</v>
          </cell>
        </row>
        <row r="82">
          <cell r="A82">
            <v>103</v>
          </cell>
          <cell r="B82" t="str">
            <v>ADAPTADOR PVC SOLDAVEL CURTO COM BOLSA E ROSCA, 110 MM X 4", PARA AGUA FRIA</v>
          </cell>
          <cell r="C82" t="str">
            <v xml:space="preserve">UN    </v>
          </cell>
          <cell r="D82">
            <v>48.64</v>
          </cell>
        </row>
        <row r="83">
          <cell r="A83">
            <v>107</v>
          </cell>
          <cell r="B83" t="str">
            <v>ADAPTADOR PVC SOLDAVEL CURTO COM BOLSA E ROSCA, 20 MM X 1/2", PARA AGUA FRIA</v>
          </cell>
          <cell r="C83" t="str">
            <v xml:space="preserve">UN    </v>
          </cell>
          <cell r="D83">
            <v>0.91</v>
          </cell>
        </row>
        <row r="84">
          <cell r="A84">
            <v>65</v>
          </cell>
          <cell r="B84" t="str">
            <v>ADAPTADOR PVC SOLDAVEL CURTO COM BOLSA E ROSCA, 25 MM X 3/4", PARA AGUA FRIA</v>
          </cell>
          <cell r="C84" t="str">
            <v xml:space="preserve">UN    </v>
          </cell>
          <cell r="D84">
            <v>1</v>
          </cell>
        </row>
        <row r="85">
          <cell r="A85">
            <v>108</v>
          </cell>
          <cell r="B85" t="str">
            <v>ADAPTADOR PVC SOLDAVEL CURTO COM BOLSA E ROSCA, 32 MM X 1", PARA AGUA FRIA</v>
          </cell>
          <cell r="C85" t="str">
            <v xml:space="preserve">UN    </v>
          </cell>
          <cell r="D85">
            <v>2.0099999999999998</v>
          </cell>
        </row>
        <row r="86">
          <cell r="A86">
            <v>110</v>
          </cell>
          <cell r="B86" t="str">
            <v>ADAPTADOR PVC SOLDAVEL CURTO COM BOLSA E ROSCA, 40 MM X 1 1/2", PARA AGUA FRIA</v>
          </cell>
          <cell r="C86" t="str">
            <v xml:space="preserve">UN    </v>
          </cell>
          <cell r="D86">
            <v>7</v>
          </cell>
        </row>
        <row r="87">
          <cell r="A87">
            <v>109</v>
          </cell>
          <cell r="B87" t="str">
            <v>ADAPTADOR PVC SOLDAVEL CURTO COM BOLSA E ROSCA, 40 MM X 1 1/4", PARA AGUA FRIA</v>
          </cell>
          <cell r="C87" t="str">
            <v xml:space="preserve">UN    </v>
          </cell>
          <cell r="D87">
            <v>4.17</v>
          </cell>
        </row>
        <row r="88">
          <cell r="A88">
            <v>111</v>
          </cell>
          <cell r="B88" t="str">
            <v>ADAPTADOR PVC SOLDAVEL CURTO COM BOLSA E ROSCA, 50 MM X 1 1/4", PARA AGUA FRIA</v>
          </cell>
          <cell r="C88" t="str">
            <v xml:space="preserve">UN    </v>
          </cell>
          <cell r="D88">
            <v>9.4700000000000006</v>
          </cell>
        </row>
        <row r="89">
          <cell r="A89">
            <v>112</v>
          </cell>
          <cell r="B89" t="str">
            <v>ADAPTADOR PVC SOLDAVEL CURTO COM BOLSA E ROSCA, 50 MM X1 1/2", PARA AGUA FRIA</v>
          </cell>
          <cell r="C89" t="str">
            <v xml:space="preserve">UN    </v>
          </cell>
          <cell r="D89">
            <v>5.0199999999999996</v>
          </cell>
        </row>
        <row r="90">
          <cell r="A90">
            <v>113</v>
          </cell>
          <cell r="B90" t="str">
            <v>ADAPTADOR PVC SOLDAVEL CURTO COM BOLSA E ROSCA, 60 MM X 2", PARA AGUA FRIA</v>
          </cell>
          <cell r="C90" t="str">
            <v xml:space="preserve">UN    </v>
          </cell>
          <cell r="D90">
            <v>12.56</v>
          </cell>
        </row>
        <row r="91">
          <cell r="A91">
            <v>104</v>
          </cell>
          <cell r="B91" t="str">
            <v>ADAPTADOR PVC SOLDAVEL CURTO COM BOLSA E ROSCA, 75 MM X 2 1/2", PARA AGUA FRIA</v>
          </cell>
          <cell r="C91" t="str">
            <v xml:space="preserve">UN    </v>
          </cell>
          <cell r="D91">
            <v>21.86</v>
          </cell>
        </row>
        <row r="92">
          <cell r="A92">
            <v>102</v>
          </cell>
          <cell r="B92" t="str">
            <v>ADAPTADOR PVC SOLDAVEL CURTO COM BOLSA E ROSCA, 85 MM X 3", PARA AGUA FRIA</v>
          </cell>
          <cell r="C92" t="str">
            <v xml:space="preserve">UN    </v>
          </cell>
          <cell r="D92">
            <v>30.14</v>
          </cell>
        </row>
        <row r="93">
          <cell r="A93">
            <v>95</v>
          </cell>
          <cell r="B93" t="str">
            <v>ADAPTADOR PVC SOLDAVEL, COM FLANGE E ANEL DE VEDACAO, 20 MM X 1/2", PARA CAIXA D'AGUA</v>
          </cell>
          <cell r="C93" t="str">
            <v xml:space="preserve">UN    </v>
          </cell>
          <cell r="D93">
            <v>12.74</v>
          </cell>
        </row>
        <row r="94">
          <cell r="A94">
            <v>96</v>
          </cell>
          <cell r="B94" t="str">
            <v>ADAPTADOR PVC SOLDAVEL, COM FLANGE E ANEL DE VEDACAO, 25 MM X 3/4", PARA CAIXA D'AGUA</v>
          </cell>
          <cell r="C94" t="str">
            <v xml:space="preserve">UN    </v>
          </cell>
          <cell r="D94">
            <v>13.85</v>
          </cell>
        </row>
        <row r="95">
          <cell r="A95">
            <v>97</v>
          </cell>
          <cell r="B95" t="str">
            <v>ADAPTADOR PVC SOLDAVEL, COM FLANGE E ANEL DE VEDACAO, 32 MM X 1", PARA CAIXA D'AGUA</v>
          </cell>
          <cell r="C95" t="str">
            <v xml:space="preserve">UN    </v>
          </cell>
          <cell r="D95">
            <v>20.84</v>
          </cell>
        </row>
        <row r="96">
          <cell r="A96">
            <v>98</v>
          </cell>
          <cell r="B96" t="str">
            <v>ADAPTADOR PVC SOLDAVEL, COM FLANGE E ANEL DE VEDACAO, 40 MM X 1 1/4", PARA CAIXA D'AGUA</v>
          </cell>
          <cell r="C96" t="str">
            <v xml:space="preserve">UN    </v>
          </cell>
          <cell r="D96">
            <v>31.2</v>
          </cell>
        </row>
        <row r="97">
          <cell r="A97">
            <v>99</v>
          </cell>
          <cell r="B97" t="str">
            <v>ADAPTADOR PVC SOLDAVEL, COM FLANGE E ANEL DE VEDACAO, 50 MM X 1 1/2", PARA CAIXA D'AGUA</v>
          </cell>
          <cell r="C97" t="str">
            <v xml:space="preserve">UN    </v>
          </cell>
          <cell r="D97">
            <v>29.49</v>
          </cell>
        </row>
        <row r="98">
          <cell r="A98">
            <v>100</v>
          </cell>
          <cell r="B98" t="str">
            <v>ADAPTADOR PVC SOLDAVEL, COM FLANGES E ANEL DE VEDACAO, 60 MM X 2", PARA CAIXA D' AGUA</v>
          </cell>
          <cell r="C98" t="str">
            <v xml:space="preserve">UN    </v>
          </cell>
          <cell r="D98">
            <v>51.52</v>
          </cell>
        </row>
        <row r="99">
          <cell r="A99">
            <v>75</v>
          </cell>
          <cell r="B99" t="str">
            <v>ADAPTADOR PVC SOLDAVEL, COM FLANGES LIVRES, 110 MM X 4", PARA CAIXA D' AGUA</v>
          </cell>
          <cell r="C99" t="str">
            <v xml:space="preserve">UN    </v>
          </cell>
          <cell r="D99">
            <v>300.38</v>
          </cell>
        </row>
        <row r="100">
          <cell r="A100">
            <v>83</v>
          </cell>
          <cell r="B100" t="str">
            <v>ADAPTADOR PVC SOLDAVEL, COM FLANGES LIVRES, 75 MM X 2  1/2", PARA CAIXA D' AGUA</v>
          </cell>
          <cell r="C100" t="str">
            <v xml:space="preserve">UN    </v>
          </cell>
          <cell r="D100">
            <v>240.14</v>
          </cell>
        </row>
        <row r="101">
          <cell r="A101">
            <v>74</v>
          </cell>
          <cell r="B101" t="str">
            <v>ADAPTADOR PVC SOLDAVEL, COM FLANGES LIVRES, 85 MM X 3", PARA CAIXA D' AGUA</v>
          </cell>
          <cell r="C101" t="str">
            <v xml:space="preserve">UN    </v>
          </cell>
          <cell r="D101">
            <v>343.34</v>
          </cell>
        </row>
        <row r="102">
          <cell r="A102">
            <v>106</v>
          </cell>
          <cell r="B102" t="str">
            <v>ADAPTADOR PVC SOLDAVEL, LONGO, COM FLANGE LIVRE,  110 MM X 4", PARA CAIXA D' AGUA</v>
          </cell>
          <cell r="C102" t="str">
            <v xml:space="preserve">UN    </v>
          </cell>
          <cell r="D102">
            <v>434.16</v>
          </cell>
        </row>
        <row r="103">
          <cell r="A103">
            <v>88</v>
          </cell>
          <cell r="B103" t="str">
            <v>ADAPTADOR PVC SOLDAVEL, LONGO, COM FLANGE LIVRE,  32 MM X 1", PARA CAIXA D' AGUA</v>
          </cell>
          <cell r="C103" t="str">
            <v xml:space="preserve">UN    </v>
          </cell>
          <cell r="D103">
            <v>12.2</v>
          </cell>
        </row>
        <row r="104">
          <cell r="A104">
            <v>82</v>
          </cell>
          <cell r="B104" t="str">
            <v>ADAPTADOR PVC SOLDAVEL, LONGO, COM FLANGE LIVRE,  75 MM X 2 1/2", PARA CAIXA D' AGUA</v>
          </cell>
          <cell r="C104" t="str">
            <v xml:space="preserve">UN    </v>
          </cell>
          <cell r="D104">
            <v>228.47</v>
          </cell>
        </row>
        <row r="105">
          <cell r="A105">
            <v>105</v>
          </cell>
          <cell r="B105" t="str">
            <v>ADAPTADOR PVC SOLDAVEL, LONGO, COM FLANGE LIVRE,  85 MM X 3", PARA CAIXA D' AGUA</v>
          </cell>
          <cell r="C105" t="str">
            <v xml:space="preserve">UN    </v>
          </cell>
          <cell r="D105">
            <v>323.75</v>
          </cell>
        </row>
        <row r="106">
          <cell r="A106">
            <v>60</v>
          </cell>
          <cell r="B106" t="str">
            <v>ADAPTADOR PVC, COM REGISTRO, PARA PEAD, 20 MM X 3/4", PARA LIGACAO PREDIAL DE AGUA</v>
          </cell>
          <cell r="C106" t="str">
            <v xml:space="preserve">UN    </v>
          </cell>
          <cell r="D106">
            <v>6.03</v>
          </cell>
        </row>
        <row r="107">
          <cell r="A107">
            <v>72</v>
          </cell>
          <cell r="B107" t="str">
            <v>ADAPTADOR PVC, ROSCAVEL, COM FLANGES E ANEL DE VEDACAO, 1 1/2", PARA CAIXA D'AGUA</v>
          </cell>
          <cell r="C107" t="str">
            <v xml:space="preserve">UN    </v>
          </cell>
          <cell r="D107">
            <v>56.55</v>
          </cell>
        </row>
        <row r="108">
          <cell r="A108">
            <v>67</v>
          </cell>
          <cell r="B108" t="str">
            <v>ADAPTADOR PVC, ROSCAVEL, COM FLANGES E ANEL DE VEDACAO, 1/2", PARA CAIXA D' AGUA</v>
          </cell>
          <cell r="C108" t="str">
            <v xml:space="preserve">UN    </v>
          </cell>
          <cell r="D108">
            <v>18.28</v>
          </cell>
        </row>
        <row r="109">
          <cell r="A109">
            <v>71</v>
          </cell>
          <cell r="B109" t="str">
            <v>ADAPTADOR PVC, ROSCAVEL, COM FLANGES E ANEL DE VEDACAO, 1", PARA CAIXA D' AGUA</v>
          </cell>
          <cell r="C109" t="str">
            <v xml:space="preserve">UN    </v>
          </cell>
          <cell r="D109">
            <v>34.93</v>
          </cell>
        </row>
        <row r="110">
          <cell r="A110">
            <v>73</v>
          </cell>
          <cell r="B110" t="str">
            <v>ADAPTADOR PVC, ROSCAVEL, COM FLANGES E ANEL DE VEDACAO, 3/4", PARA CAIXA D' AGUA</v>
          </cell>
          <cell r="C110" t="str">
            <v xml:space="preserve">UN    </v>
          </cell>
          <cell r="D110">
            <v>17.5</v>
          </cell>
        </row>
        <row r="111">
          <cell r="A111">
            <v>37997</v>
          </cell>
          <cell r="B111" t="str">
            <v>ADAPTADOR, CPVC, SOLDAVEL, 15 MM, PARA AGUA QUENTE</v>
          </cell>
          <cell r="C111" t="str">
            <v xml:space="preserve">UN    </v>
          </cell>
          <cell r="D111">
            <v>18.239999999999998</v>
          </cell>
        </row>
        <row r="112">
          <cell r="A112">
            <v>37998</v>
          </cell>
          <cell r="B112" t="str">
            <v>ADAPTADOR, CPVC, SOLDAVEL, 22 MM, PARA AGUA QUENTE</v>
          </cell>
          <cell r="C112" t="str">
            <v xml:space="preserve">UN    </v>
          </cell>
          <cell r="D112">
            <v>24.42</v>
          </cell>
        </row>
        <row r="113">
          <cell r="A113">
            <v>10899</v>
          </cell>
          <cell r="B113" t="str">
            <v>ADAPTADOR, EM LATAO, ENGATE RAPIDO 2 1/2" X ROSCA INTERNA 5 FIOS 2 1/2",  PARA INSTALACAO PREDIAL DE COMBATE A INCENDIO</v>
          </cell>
          <cell r="C113" t="str">
            <v xml:space="preserve">UN    </v>
          </cell>
          <cell r="D113">
            <v>109.52</v>
          </cell>
        </row>
        <row r="114">
          <cell r="A114">
            <v>10900</v>
          </cell>
          <cell r="B114" t="str">
            <v>ADAPTADOR, EM LATAO, ENGATE RAPIDO1 1/2" X ROSCA INTERNA 5 FIOS 2 1/2",  PARA INSTALACAO PREDIAL DE COMBATE A INCENDIO</v>
          </cell>
          <cell r="C114" t="str">
            <v xml:space="preserve">UN    </v>
          </cell>
          <cell r="D114">
            <v>85.71</v>
          </cell>
        </row>
        <row r="115">
          <cell r="A115">
            <v>46</v>
          </cell>
          <cell r="B115" t="str">
            <v>ADAPTADOR, PVC PBA,  BOLSA/ROSCA, JE, DN 75 / DE  85 MM</v>
          </cell>
          <cell r="C115" t="str">
            <v xml:space="preserve">UN    </v>
          </cell>
          <cell r="D115">
            <v>49.14</v>
          </cell>
        </row>
        <row r="116">
          <cell r="A116">
            <v>47</v>
          </cell>
          <cell r="B116" t="str">
            <v>ADAPTADOR, PVC PBA, BOLSA/ROSCA, JE, DN 100 / DE 110 MM</v>
          </cell>
          <cell r="C116" t="str">
            <v xml:space="preserve">UN    </v>
          </cell>
          <cell r="D116">
            <v>84.02</v>
          </cell>
        </row>
        <row r="117">
          <cell r="A117">
            <v>48</v>
          </cell>
          <cell r="B117" t="str">
            <v>ADAPTADOR, PVC PBA, BOLSA/ROSCA, JE, DN 50 / DE 60 MM</v>
          </cell>
          <cell r="C117" t="str">
            <v xml:space="preserve">UN    </v>
          </cell>
          <cell r="D117">
            <v>21.91</v>
          </cell>
        </row>
        <row r="118">
          <cell r="A118">
            <v>52</v>
          </cell>
          <cell r="B118" t="str">
            <v>ADAPTADOR, PVC PBA, PONTA/ROSCA, JE, DN 50 / DE  60 MM</v>
          </cell>
          <cell r="C118" t="str">
            <v xml:space="preserve">UN    </v>
          </cell>
          <cell r="D118">
            <v>16.649999999999999</v>
          </cell>
        </row>
        <row r="119">
          <cell r="A119">
            <v>43</v>
          </cell>
          <cell r="B119" t="str">
            <v>ADAPTADOR, PVC PBA, PONTA/ROSCA, JE, DN 75 / DE  85 MM</v>
          </cell>
          <cell r="C119" t="str">
            <v xml:space="preserve">UN    </v>
          </cell>
          <cell r="D119">
            <v>56.19</v>
          </cell>
        </row>
        <row r="120">
          <cell r="A120">
            <v>39719</v>
          </cell>
          <cell r="B120" t="str">
            <v>ADESIVO / COLA DE CONTATO LIQUIDO, A BASE DE RESINAS, PARA COLAGEM DE ESPUMA PARA ISOLAMENTO TERMICO FLEXIVEL</v>
          </cell>
          <cell r="C120" t="str">
            <v xml:space="preserve">L     </v>
          </cell>
          <cell r="D120">
            <v>198.15</v>
          </cell>
        </row>
        <row r="121">
          <cell r="A121">
            <v>3410</v>
          </cell>
          <cell r="B121" t="str">
            <v>ADESIVO / COLA PARA EPS (ISOPOR) E OUTROS MATERIAIS</v>
          </cell>
          <cell r="C121" t="str">
            <v xml:space="preserve">KG    </v>
          </cell>
          <cell r="D121">
            <v>44.57</v>
          </cell>
        </row>
        <row r="122">
          <cell r="A122">
            <v>4791</v>
          </cell>
          <cell r="B122" t="str">
            <v>ADESIVO ACRILICO DE BASE AQUOSA / COLA DE CONTATO</v>
          </cell>
          <cell r="C122" t="str">
            <v xml:space="preserve">KG    </v>
          </cell>
          <cell r="D122">
            <v>43.81</v>
          </cell>
        </row>
        <row r="123">
          <cell r="A123">
            <v>157</v>
          </cell>
          <cell r="B123" t="str">
            <v>ADESIVO ESTRUTURAL A BASE DE RESINA EPOXI PARA INJECAO EM TRINCAS, BICOMPONENTE, BAIXA VISCOSIDADE</v>
          </cell>
          <cell r="C123" t="str">
            <v xml:space="preserve">KG    </v>
          </cell>
          <cell r="D123">
            <v>134.88</v>
          </cell>
        </row>
        <row r="124">
          <cell r="A124">
            <v>156</v>
          </cell>
          <cell r="B124" t="str">
            <v>ADESIVO ESTRUTURAL A BASE DE RESINA EPOXI, BICOMPONENTE, FLUIDO</v>
          </cell>
          <cell r="C124" t="str">
            <v xml:space="preserve">KG    </v>
          </cell>
          <cell r="D124">
            <v>48.02</v>
          </cell>
        </row>
        <row r="125">
          <cell r="A125">
            <v>131</v>
          </cell>
          <cell r="B125" t="str">
            <v>ADESIVO ESTRUTURAL A BASE DE RESINA EPOXI, BICOMPONENTE, PASTOSO (TIXOTROPICO)</v>
          </cell>
          <cell r="C125" t="str">
            <v xml:space="preserve">KG    </v>
          </cell>
          <cell r="D125">
            <v>41.07</v>
          </cell>
        </row>
        <row r="126">
          <cell r="A126">
            <v>21114</v>
          </cell>
          <cell r="B126" t="str">
            <v>ADESIVO PARA TUBOS CPVC, *75* G</v>
          </cell>
          <cell r="C126" t="str">
            <v xml:space="preserve">UN    </v>
          </cell>
          <cell r="D126">
            <v>39.06</v>
          </cell>
        </row>
        <row r="127">
          <cell r="A127">
            <v>119</v>
          </cell>
          <cell r="B127" t="str">
            <v>ADESIVO PLASTICO PARA PVC, BISNAGA COM 75 GR</v>
          </cell>
          <cell r="C127" t="str">
            <v xml:space="preserve">UN    </v>
          </cell>
          <cell r="D127">
            <v>9.9</v>
          </cell>
        </row>
        <row r="128">
          <cell r="A128">
            <v>122</v>
          </cell>
          <cell r="B128" t="str">
            <v>ADESIVO PLASTICO PARA PVC, FRASCO COM *850* GR</v>
          </cell>
          <cell r="C128" t="str">
            <v xml:space="preserve">UN    </v>
          </cell>
          <cell r="D128">
            <v>76.17</v>
          </cell>
        </row>
        <row r="129">
          <cell r="A129">
            <v>20080</v>
          </cell>
          <cell r="B129" t="str">
            <v>ADESIVO PLASTICO PARA PVC, FRASCO COM 175 GR</v>
          </cell>
          <cell r="C129" t="str">
            <v xml:space="preserve">UN    </v>
          </cell>
          <cell r="D129">
            <v>24.86</v>
          </cell>
        </row>
        <row r="130">
          <cell r="A130">
            <v>124</v>
          </cell>
          <cell r="B130" t="str">
            <v>ADITIVO ACELERADOR DE PEGA E ENDURECIMENTO PARA ARGAMASSAS E CONCRETOS, LIQUIDO E ISENTO DE CLORETOS</v>
          </cell>
          <cell r="C130" t="str">
            <v xml:space="preserve">L     </v>
          </cell>
          <cell r="D130">
            <v>15.84</v>
          </cell>
        </row>
        <row r="131">
          <cell r="A131">
            <v>7334</v>
          </cell>
          <cell r="B131" t="str">
            <v>ADITIVO ADESIVO LIQUIDO PARA ARGAMASSAS DE REVESTIMENTOS CIMENTICIOS</v>
          </cell>
          <cell r="C131" t="str">
            <v xml:space="preserve">L     </v>
          </cell>
          <cell r="D131">
            <v>19.34</v>
          </cell>
        </row>
        <row r="132">
          <cell r="A132">
            <v>123</v>
          </cell>
          <cell r="B132" t="str">
            <v>ADITIVO IMPERMEABILIZANTE DE PEGA NORMAL PARA ARGAMASSAS E CONCRETOS SEM ARMACAO, LIQUIDO E ISENTO DE CLORETOS</v>
          </cell>
          <cell r="C132" t="str">
            <v xml:space="preserve">L     </v>
          </cell>
          <cell r="D132">
            <v>6.48</v>
          </cell>
        </row>
        <row r="133">
          <cell r="A133">
            <v>127</v>
          </cell>
          <cell r="B133" t="str">
            <v>ADITIVO IMPERMEABILIZANTE DE PEGA ULTRARRAPIDA, LIQUIDO E ISENTO DE CLORETOS</v>
          </cell>
          <cell r="C133" t="str">
            <v xml:space="preserve">L     </v>
          </cell>
          <cell r="D133">
            <v>15.47</v>
          </cell>
        </row>
        <row r="134">
          <cell r="A134">
            <v>41373</v>
          </cell>
          <cell r="B134" t="str">
            <v>ADITIVO LIQUIDO IMPERMEABILIZANTE CRISTALIZANTE</v>
          </cell>
          <cell r="C134" t="str">
            <v xml:space="preserve">L     </v>
          </cell>
          <cell r="D134">
            <v>21.55</v>
          </cell>
        </row>
        <row r="135">
          <cell r="A135">
            <v>133</v>
          </cell>
          <cell r="B135" t="str">
            <v>ADITIVO LIQUIDO INCORPORADOR DE AR PARA CONCRETO E ARGAMASSA, LIQUIDO E ISENTO DE CLORETOS</v>
          </cell>
          <cell r="C135" t="str">
            <v xml:space="preserve">L     </v>
          </cell>
          <cell r="D135">
            <v>6.42</v>
          </cell>
        </row>
        <row r="136">
          <cell r="A136">
            <v>43617</v>
          </cell>
          <cell r="B136" t="str">
            <v>ADITIVO PLASTIFICANTE E ESTABILIZADOR PARA ARGAMASSAS DE ASSENTAMENTO E REBOCO, LIQUIDO E ISENTO DE CLORETOS</v>
          </cell>
          <cell r="C136" t="str">
            <v xml:space="preserve">L     </v>
          </cell>
          <cell r="D136">
            <v>7.18</v>
          </cell>
        </row>
        <row r="137">
          <cell r="A137">
            <v>132</v>
          </cell>
          <cell r="B137" t="str">
            <v>ADITIVO PLASTIFICANTE RETARDADOR DE PEGA E REDUTOR DE AGUA PARA CONCRETO, LIQUIDO E ISENTO DE CLORETOS</v>
          </cell>
          <cell r="C137" t="str">
            <v xml:space="preserve">L     </v>
          </cell>
          <cell r="D137">
            <v>6.66</v>
          </cell>
        </row>
        <row r="138">
          <cell r="A138">
            <v>43618</v>
          </cell>
          <cell r="B138" t="str">
            <v>ADITIVO SUPERPLASTIFICANTE DE PEGA NORMAL PARA CONCRETO, LIQUIDO E ISENTO DE CLORETOS</v>
          </cell>
          <cell r="C138" t="str">
            <v xml:space="preserve">KG    </v>
          </cell>
          <cell r="D138">
            <v>16.77</v>
          </cell>
        </row>
        <row r="139">
          <cell r="A139">
            <v>37476</v>
          </cell>
          <cell r="B139" t="str">
            <v>ADUELA/ GALERIA PRE-MOLDADA DE CONCRETO ARMADO, SECAO QUADRADA INTERNA DE 1,50 X 1,50 M (L X A), MISULA DE 20 X 20 CM, C = 1,00 M, ESPESSURA MIN = 15 CM, TB-45 E FCK DO CONCRETO = 30 MPA</v>
          </cell>
          <cell r="C139" t="str">
            <v xml:space="preserve">UN    </v>
          </cell>
          <cell r="D139">
            <v>2662.18</v>
          </cell>
        </row>
        <row r="140">
          <cell r="A140">
            <v>37478</v>
          </cell>
          <cell r="B140" t="str">
            <v>ADUELA/ GALERIA PRE-MOLDADA DE CONCRETO ARMADO, SECAO RETANGULAR INTERNA DE 2,00 X 2,00 M (L X A), MISULA DE 20 X 20 CM, C = 1,00 M, ESPESSURA MIN = 15 CM, TB-45 E FCK DO CONCRETO = 30 MPA</v>
          </cell>
          <cell r="C140" t="str">
            <v xml:space="preserve">UN    </v>
          </cell>
          <cell r="D140">
            <v>3334.45</v>
          </cell>
        </row>
        <row r="141">
          <cell r="A141">
            <v>37477</v>
          </cell>
          <cell r="B141" t="str">
            <v>ADUELA/ GALERIA PRE-MOLDADA DE CONCRETO ARMADO, SECAO RETANGULAR INTERNA DE 2,50 X 2,50 M (L X A), MISULA DE 20 X 20 CM, C = 1,00 M, ESPESSURA MIN = 15 CM, TB-45 E FCK DO CONCRETO = 30 MPA</v>
          </cell>
          <cell r="C141" t="str">
            <v xml:space="preserve">UN    </v>
          </cell>
          <cell r="D141">
            <v>4517.6400000000003</v>
          </cell>
        </row>
        <row r="142">
          <cell r="A142">
            <v>37479</v>
          </cell>
          <cell r="B142" t="str">
            <v>ADUELA/ GALERIA PRE-MOLDADA DE CONCRETO ARMADO, SECAO RETANGULAR INTERNA DE 3,00 X 3,00 M (L X A), MISULA DE 20 X 20 CM, C = 1.00 M, ESPESSURA MIN = 20 CM, TB-45 E FCK DO CONCRETO = 30 MPA</v>
          </cell>
          <cell r="C142" t="str">
            <v xml:space="preserve">UN    </v>
          </cell>
          <cell r="D142">
            <v>5357.98</v>
          </cell>
        </row>
        <row r="143">
          <cell r="A143">
            <v>4319</v>
          </cell>
          <cell r="B143" t="str">
            <v>AFASTADOR PARA TELHA DE FIBROCIMENTO CANALETE 90 OU KALHETAO</v>
          </cell>
          <cell r="C143" t="str">
            <v xml:space="preserve">UN    </v>
          </cell>
          <cell r="D143">
            <v>1.35</v>
          </cell>
        </row>
        <row r="144">
          <cell r="A144">
            <v>42409</v>
          </cell>
          <cell r="B144" t="str">
            <v>AGENTE DE CURA, PROTETOR DA EVAPORACAO DA AGUA DE HIDRATACAO DO CONCRETO</v>
          </cell>
          <cell r="C144" t="str">
            <v xml:space="preserve">KG    </v>
          </cell>
          <cell r="D144">
            <v>10.56</v>
          </cell>
        </row>
        <row r="145">
          <cell r="A145">
            <v>40553</v>
          </cell>
          <cell r="B145" t="str">
            <v>AGREGADO RECICLADO, TIPO RACHAO RECICLADO CINZA, CLASSE A</v>
          </cell>
          <cell r="C145" t="str">
            <v xml:space="preserve">M3    </v>
          </cell>
          <cell r="D145">
            <v>23</v>
          </cell>
        </row>
        <row r="146">
          <cell r="A146">
            <v>6114</v>
          </cell>
          <cell r="B146" t="str">
            <v>AJUDANTE DE ARMADOR (HORISTA)</v>
          </cell>
          <cell r="C146" t="str">
            <v xml:space="preserve">H     </v>
          </cell>
          <cell r="D146">
            <v>14.68</v>
          </cell>
        </row>
        <row r="147">
          <cell r="A147">
            <v>40912</v>
          </cell>
          <cell r="B147" t="str">
            <v>AJUDANTE DE ARMADOR (MENSALISTA)</v>
          </cell>
          <cell r="C147" t="str">
            <v xml:space="preserve">MES   </v>
          </cell>
          <cell r="D147">
            <v>2572.12</v>
          </cell>
        </row>
        <row r="148">
          <cell r="A148">
            <v>247</v>
          </cell>
          <cell r="B148" t="str">
            <v>AJUDANTE DE ELETRICISTA (HORISTA)</v>
          </cell>
          <cell r="C148" t="str">
            <v xml:space="preserve">H     </v>
          </cell>
          <cell r="D148">
            <v>15.93</v>
          </cell>
        </row>
        <row r="149">
          <cell r="A149">
            <v>40919</v>
          </cell>
          <cell r="B149" t="str">
            <v>AJUDANTE DE ELETRICISTA (MENSALISTA)</v>
          </cell>
          <cell r="C149" t="str">
            <v xml:space="preserve">MES   </v>
          </cell>
          <cell r="D149">
            <v>2789.44</v>
          </cell>
        </row>
        <row r="150">
          <cell r="A150">
            <v>40984</v>
          </cell>
          <cell r="B150" t="str">
            <v>AJUDANTE DE ESTRUTURAS METALICAS (MENSALISTA)</v>
          </cell>
          <cell r="C150" t="str">
            <v xml:space="preserve">MES   </v>
          </cell>
          <cell r="D150">
            <v>2418.02</v>
          </cell>
        </row>
        <row r="151">
          <cell r="A151">
            <v>44499</v>
          </cell>
          <cell r="B151" t="str">
            <v>AJUDANTE DE ESTRUTURAS METALICAS HORISTA</v>
          </cell>
          <cell r="C151" t="str">
            <v xml:space="preserve">H     </v>
          </cell>
          <cell r="D151">
            <v>13.8</v>
          </cell>
        </row>
        <row r="152">
          <cell r="A152">
            <v>248</v>
          </cell>
          <cell r="B152" t="str">
            <v>AJUDANTE DE OPERACAO EM GERAL (HORISTA)</v>
          </cell>
          <cell r="C152" t="str">
            <v xml:space="preserve">H     </v>
          </cell>
          <cell r="D152">
            <v>15.93</v>
          </cell>
        </row>
        <row r="153">
          <cell r="A153">
            <v>41086</v>
          </cell>
          <cell r="B153" t="str">
            <v>AJUDANTE DE OPERACAO EM GERAL (MENSALISTA)</v>
          </cell>
          <cell r="C153" t="str">
            <v xml:space="preserve">MES   </v>
          </cell>
          <cell r="D153">
            <v>2789.44</v>
          </cell>
        </row>
        <row r="154">
          <cell r="A154">
            <v>34466</v>
          </cell>
          <cell r="B154" t="str">
            <v>AJUDANTE DE PINTOR (HORISTA)</v>
          </cell>
          <cell r="C154" t="str">
            <v xml:space="preserve">H     </v>
          </cell>
          <cell r="D154">
            <v>15.93</v>
          </cell>
        </row>
        <row r="155">
          <cell r="A155">
            <v>41083</v>
          </cell>
          <cell r="B155" t="str">
            <v>AJUDANTE DE PINTOR (MENSALISTA)</v>
          </cell>
          <cell r="C155" t="str">
            <v xml:space="preserve">MES   </v>
          </cell>
          <cell r="D155">
            <v>2789.44</v>
          </cell>
        </row>
        <row r="156">
          <cell r="A156">
            <v>252</v>
          </cell>
          <cell r="B156" t="str">
            <v>AJUDANTE DE SERRALHEIRO (HORISTA)</v>
          </cell>
          <cell r="C156" t="str">
            <v xml:space="preserve">H     </v>
          </cell>
          <cell r="D156">
            <v>15.93</v>
          </cell>
        </row>
        <row r="157">
          <cell r="A157">
            <v>40909</v>
          </cell>
          <cell r="B157" t="str">
            <v>AJUDANTE DE SERRALHEIRO (MENSALISTA)</v>
          </cell>
          <cell r="C157" t="str">
            <v xml:space="preserve">MES   </v>
          </cell>
          <cell r="D157">
            <v>2789.44</v>
          </cell>
        </row>
        <row r="158">
          <cell r="A158">
            <v>242</v>
          </cell>
          <cell r="B158" t="str">
            <v>AJUDANTE ESPECIALIZADO (HORISTA)</v>
          </cell>
          <cell r="C158" t="str">
            <v xml:space="preserve">H     </v>
          </cell>
          <cell r="D158">
            <v>15.93</v>
          </cell>
        </row>
        <row r="159">
          <cell r="A159">
            <v>41085</v>
          </cell>
          <cell r="B159" t="str">
            <v>AJUDANTE ESPECIALIZADO (MENSALISTA)</v>
          </cell>
          <cell r="C159" t="str">
            <v xml:space="preserve">MES   </v>
          </cell>
          <cell r="D159">
            <v>2789.3</v>
          </cell>
        </row>
        <row r="160">
          <cell r="A160">
            <v>427</v>
          </cell>
          <cell r="B160" t="str">
            <v>ALCA PREFORMADA DE CONTRA POSTE, EM ACO GALVANIZADO, PARA CABO 3/16", COMPRIMENTO *860* MM</v>
          </cell>
          <cell r="C160" t="str">
            <v xml:space="preserve">UN    </v>
          </cell>
          <cell r="D160">
            <v>3.9</v>
          </cell>
        </row>
        <row r="161">
          <cell r="A161">
            <v>417</v>
          </cell>
          <cell r="B161" t="str">
            <v>ALCA PREFORMADA DE DISTRIBUICAO, EM ACO GALVANIZADO, PARA CABO DE ALUMINIO DIAMETRO 16 A 25 MM</v>
          </cell>
          <cell r="C161" t="str">
            <v xml:space="preserve">UN    </v>
          </cell>
          <cell r="D161">
            <v>1.84</v>
          </cell>
        </row>
        <row r="162">
          <cell r="A162">
            <v>11273</v>
          </cell>
          <cell r="B162" t="str">
            <v>ALCA PREFORMADA DE DISTRIBUICAO, EM ACO GALVANIZADO, PARA CONDUTORES DE ALUMINIO AWG 1/0 (CAA 6/1 OU CA 7 FIOS)</v>
          </cell>
          <cell r="C162" t="str">
            <v xml:space="preserve">UN    </v>
          </cell>
          <cell r="D162">
            <v>5.71</v>
          </cell>
        </row>
        <row r="163">
          <cell r="A163">
            <v>11272</v>
          </cell>
          <cell r="B163" t="str">
            <v>ALCA PREFORMADA DE DISTRIBUICAO, EM ACO GALVANIZADO, PARA CONDUTORES DE ALUMINIO AWG 2 (CAA 6/1 OU CA 7 FIOS)</v>
          </cell>
          <cell r="C163" t="str">
            <v xml:space="preserve">UN    </v>
          </cell>
          <cell r="D163">
            <v>3.45</v>
          </cell>
        </row>
        <row r="164">
          <cell r="A164">
            <v>11275</v>
          </cell>
          <cell r="B164" t="str">
            <v>ALCA PREFORMADA DE SERVICO, EM ACO GALVANIZADO, PARA CONDUTORES DE ALUMINIO AWG 4 (CAA 6/1)</v>
          </cell>
          <cell r="C164" t="str">
            <v xml:space="preserve">UN    </v>
          </cell>
          <cell r="D164">
            <v>1.38</v>
          </cell>
        </row>
        <row r="165">
          <cell r="A165">
            <v>11274</v>
          </cell>
          <cell r="B165" t="str">
            <v>ALCA PREFORMADA DE SERVICO, EM ACO GALVANIZADO, PARA CONDUTORES DE ALUMINIO AWG 6 (CAA 6/1)</v>
          </cell>
          <cell r="C165" t="str">
            <v xml:space="preserve">UN    </v>
          </cell>
          <cell r="D165">
            <v>1.05</v>
          </cell>
        </row>
        <row r="166">
          <cell r="A166">
            <v>38470</v>
          </cell>
          <cell r="B166" t="str">
            <v>ALICATE DE CORTE DIAGONAL 6 " COM ISOLAMENTO</v>
          </cell>
          <cell r="C166" t="str">
            <v xml:space="preserve">UN    </v>
          </cell>
          <cell r="D166">
            <v>57.38</v>
          </cell>
        </row>
        <row r="167">
          <cell r="A167">
            <v>38547</v>
          </cell>
          <cell r="B167" t="str">
            <v>ALICATE DE CRIMPAR RJ11, RJ12 E RJ45</v>
          </cell>
          <cell r="C167" t="str">
            <v xml:space="preserve">UN    </v>
          </cell>
          <cell r="D167">
            <v>156.58000000000001</v>
          </cell>
        </row>
        <row r="168">
          <cell r="A168">
            <v>38469</v>
          </cell>
          <cell r="B168" t="str">
            <v>ALICATE DE PRESSAO PARA SOLDA DE CHAPA 18 "</v>
          </cell>
          <cell r="C168" t="str">
            <v xml:space="preserve">UN    </v>
          </cell>
          <cell r="D168">
            <v>168.36</v>
          </cell>
        </row>
        <row r="169">
          <cell r="A169">
            <v>38467</v>
          </cell>
          <cell r="B169" t="str">
            <v>ALICATE DE PRESSAO 11 " PARA SOLDA, TIPO C</v>
          </cell>
          <cell r="C169" t="str">
            <v xml:space="preserve">UN    </v>
          </cell>
          <cell r="D169">
            <v>94.73</v>
          </cell>
        </row>
        <row r="170">
          <cell r="A170">
            <v>38468</v>
          </cell>
          <cell r="B170" t="str">
            <v>ALICATE DE PRESSAO 11 " PARA SOLDA, TIPO U</v>
          </cell>
          <cell r="C170" t="str">
            <v xml:space="preserve">UN    </v>
          </cell>
          <cell r="D170">
            <v>104.25</v>
          </cell>
        </row>
        <row r="171">
          <cell r="A171">
            <v>38471</v>
          </cell>
          <cell r="B171" t="str">
            <v>ALICATE PARA ANEIS DE PISTAO, CAPACIDADE 50 A 100 MM</v>
          </cell>
          <cell r="C171" t="str">
            <v xml:space="preserve">UN    </v>
          </cell>
          <cell r="D171">
            <v>135.38</v>
          </cell>
        </row>
        <row r="172">
          <cell r="A172">
            <v>37370</v>
          </cell>
          <cell r="B172" t="str">
            <v>ALIMENTACAO - HORISTA (COLETADO CAIXA - ENCARGOS COMPLEMENTARES)</v>
          </cell>
          <cell r="C172" t="str">
            <v xml:space="preserve">H     </v>
          </cell>
          <cell r="D172">
            <v>3.79</v>
          </cell>
        </row>
        <row r="173">
          <cell r="A173">
            <v>40861</v>
          </cell>
          <cell r="B173" t="str">
            <v>ALIMENTACAO - MENSALISTA (COLETADO CAIXA - ENCARGOS COMPLEMENTARES</v>
          </cell>
          <cell r="C173" t="str">
            <v xml:space="preserve">MES   </v>
          </cell>
          <cell r="D173">
            <v>162.47</v>
          </cell>
        </row>
        <row r="174">
          <cell r="A174">
            <v>10658</v>
          </cell>
          <cell r="B174" t="str">
            <v>ALISADORA DE CONCRETO COM MOTOR A GASOLINA DE 5,5 HP, PESO COM MOTOR DE 78 KG, 4 PAS</v>
          </cell>
          <cell r="C174" t="str">
            <v xml:space="preserve">UN    </v>
          </cell>
          <cell r="D174">
            <v>8364.5</v>
          </cell>
        </row>
        <row r="175">
          <cell r="A175">
            <v>253</v>
          </cell>
          <cell r="B175" t="str">
            <v>ALMOXARIFE (HORISTA)</v>
          </cell>
          <cell r="C175" t="str">
            <v xml:space="preserve">H     </v>
          </cell>
          <cell r="D175">
            <v>20.82</v>
          </cell>
        </row>
        <row r="176">
          <cell r="A176">
            <v>40809</v>
          </cell>
          <cell r="B176" t="str">
            <v>ALMOXARIFE (MENSALISTA)</v>
          </cell>
          <cell r="C176" t="str">
            <v xml:space="preserve">MES   </v>
          </cell>
          <cell r="D176">
            <v>3643.51</v>
          </cell>
        </row>
        <row r="177">
          <cell r="A177">
            <v>42428</v>
          </cell>
          <cell r="B177" t="str">
            <v>ALONGADOR COM TRES ALTURAS, EM TUBO DE ACO CARBONO, PINTURA NO PROCESSO ELETROSTATICO - EQUIPAMENTO DE GINASTICA PARA ACADEMIA AO AR LIVRE / ACADEMIA DA TERCEIRA IDADE - ATI</v>
          </cell>
          <cell r="C177" t="str">
            <v xml:space="preserve">UN    </v>
          </cell>
          <cell r="D177">
            <v>2251</v>
          </cell>
        </row>
        <row r="178">
          <cell r="A178">
            <v>583</v>
          </cell>
          <cell r="B178" t="str">
            <v>ALUMINIO ANODIZADO</v>
          </cell>
          <cell r="C178" t="str">
            <v xml:space="preserve">KG    </v>
          </cell>
          <cell r="D178">
            <v>44.33</v>
          </cell>
        </row>
        <row r="179">
          <cell r="A179">
            <v>301</v>
          </cell>
          <cell r="B179" t="str">
            <v>ANEL BORRACHA PARA TUBO ESGOTO PREDIAL, DN 100 MM (NBR 5688)</v>
          </cell>
          <cell r="C179" t="str">
            <v xml:space="preserve">UN    </v>
          </cell>
          <cell r="D179">
            <v>2.5499999999999998</v>
          </cell>
        </row>
        <row r="180">
          <cell r="A180">
            <v>296</v>
          </cell>
          <cell r="B180" t="str">
            <v>ANEL BORRACHA PARA TUBO ESGOTO PREDIAL, DN 50 MM (NBR 5688)</v>
          </cell>
          <cell r="C180" t="str">
            <v xml:space="preserve">UN    </v>
          </cell>
          <cell r="D180">
            <v>1.44</v>
          </cell>
        </row>
        <row r="181">
          <cell r="A181">
            <v>297</v>
          </cell>
          <cell r="B181" t="str">
            <v>ANEL BORRACHA PARA TUBO ESGOTO PREDIAL, DN 75 MM (NBR 5688)</v>
          </cell>
          <cell r="C181" t="str">
            <v xml:space="preserve">UN    </v>
          </cell>
          <cell r="D181">
            <v>2.12</v>
          </cell>
        </row>
        <row r="182">
          <cell r="A182">
            <v>299</v>
          </cell>
          <cell r="B182" t="str">
            <v>ANEL BORRACHA, DN 100 MM, PARA TUBO SERIE REFORCADA ESGOTO PREDIAL</v>
          </cell>
          <cell r="C182" t="str">
            <v xml:space="preserve">UN    </v>
          </cell>
          <cell r="D182">
            <v>2.99</v>
          </cell>
        </row>
        <row r="183">
          <cell r="A183">
            <v>300</v>
          </cell>
          <cell r="B183" t="str">
            <v>ANEL BORRACHA, DN 150 MM, PARA TUBO SERIE REFORCADA ESGOTO PREDIAL</v>
          </cell>
          <cell r="C183" t="str">
            <v xml:space="preserve">UN    </v>
          </cell>
          <cell r="D183">
            <v>10.35</v>
          </cell>
        </row>
        <row r="184">
          <cell r="A184">
            <v>20085</v>
          </cell>
          <cell r="B184" t="str">
            <v>ANEL BORRACHA, DN 50 MM, PARA TUBO SERIE REFORCADA ESGOTO PREDIAL</v>
          </cell>
          <cell r="C184" t="str">
            <v xml:space="preserve">UN    </v>
          </cell>
          <cell r="D184">
            <v>1.89</v>
          </cell>
        </row>
        <row r="185">
          <cell r="A185">
            <v>298</v>
          </cell>
          <cell r="B185" t="str">
            <v>ANEL BORRACHA, DN 75 MM, PARA TUBO SERIE REFORCADA ESGOTO PREDIAL</v>
          </cell>
          <cell r="C185" t="str">
            <v xml:space="preserve">UN    </v>
          </cell>
          <cell r="D185">
            <v>2.2999999999999998</v>
          </cell>
        </row>
        <row r="186">
          <cell r="A186">
            <v>311</v>
          </cell>
          <cell r="B186" t="str">
            <v>ANEL BORRACHA, PARA TUBO PVC DEFOFO, DN 100 MM (NBR 7665)</v>
          </cell>
          <cell r="C186" t="str">
            <v xml:space="preserve">UN    </v>
          </cell>
          <cell r="D186">
            <v>8.5299999999999994</v>
          </cell>
        </row>
        <row r="187">
          <cell r="A187">
            <v>318</v>
          </cell>
          <cell r="B187" t="str">
            <v>ANEL BORRACHA, PARA TUBO PVC DEFOFO, DN 150 MM (NBR 7665)</v>
          </cell>
          <cell r="C187" t="str">
            <v xml:space="preserve">UN    </v>
          </cell>
          <cell r="D187">
            <v>17.190000000000001</v>
          </cell>
        </row>
        <row r="188">
          <cell r="A188">
            <v>319</v>
          </cell>
          <cell r="B188" t="str">
            <v>ANEL BORRACHA, PARA TUBO PVC DEFOFO, DN 200 MM (NBR 7665)</v>
          </cell>
          <cell r="C188" t="str">
            <v xml:space="preserve">UN    </v>
          </cell>
          <cell r="D188">
            <v>26.95</v>
          </cell>
        </row>
        <row r="189">
          <cell r="A189">
            <v>303</v>
          </cell>
          <cell r="B189" t="str">
            <v>ANEL BORRACHA, PARA TUBO PVC, REDE COLETOR ESGOTO, DN 100 MM (NBR 7362)</v>
          </cell>
          <cell r="C189" t="str">
            <v xml:space="preserve">UN    </v>
          </cell>
          <cell r="D189">
            <v>2.82</v>
          </cell>
        </row>
        <row r="190">
          <cell r="A190">
            <v>305</v>
          </cell>
          <cell r="B190" t="str">
            <v>ANEL BORRACHA, PARA TUBO PVC, REDE COLETOR ESGOTO, DN 150 MM (NBR 7362)</v>
          </cell>
          <cell r="C190" t="str">
            <v xml:space="preserve">UN    </v>
          </cell>
          <cell r="D190">
            <v>8.8800000000000008</v>
          </cell>
        </row>
        <row r="191">
          <cell r="A191">
            <v>306</v>
          </cell>
          <cell r="B191" t="str">
            <v>ANEL BORRACHA, PARA TUBO PVC, REDE COLETOR ESGOTO, DN 200 MM (NBR 7362)</v>
          </cell>
          <cell r="C191" t="str">
            <v xml:space="preserve">UN    </v>
          </cell>
          <cell r="D191">
            <v>13.47</v>
          </cell>
        </row>
        <row r="192">
          <cell r="A192">
            <v>307</v>
          </cell>
          <cell r="B192" t="str">
            <v>ANEL BORRACHA, PARA TUBO PVC, REDE COLETOR ESGOTO, DN 250 MM (NBR 7362)</v>
          </cell>
          <cell r="C192" t="str">
            <v xml:space="preserve">UN    </v>
          </cell>
          <cell r="D192">
            <v>34.049999999999997</v>
          </cell>
        </row>
        <row r="193">
          <cell r="A193">
            <v>309</v>
          </cell>
          <cell r="B193" t="str">
            <v>ANEL BORRACHA, PARA TUBO PVC, REDE COLETOR ESGOTO, DN 350 MM (NBR 7362)</v>
          </cell>
          <cell r="C193" t="str">
            <v xml:space="preserve">UN    </v>
          </cell>
          <cell r="D193">
            <v>55.77</v>
          </cell>
        </row>
        <row r="194">
          <cell r="A194">
            <v>310</v>
          </cell>
          <cell r="B194" t="str">
            <v>ANEL BORRACHA, PARA TUBO PVC, REDE COLETOR ESGOTO, DN 400 MM (NBR 7362)</v>
          </cell>
          <cell r="C194" t="str">
            <v xml:space="preserve">UN    </v>
          </cell>
          <cell r="D194">
            <v>77.3</v>
          </cell>
        </row>
        <row r="195">
          <cell r="A195">
            <v>328</v>
          </cell>
          <cell r="B195" t="str">
            <v>ANEL BORRACHA, PARA TUBO/CONEXAO PVC PBA, DN 100 MM, PARA REDE AGUA</v>
          </cell>
          <cell r="C195" t="str">
            <v xml:space="preserve">UN    </v>
          </cell>
          <cell r="D195">
            <v>6.76</v>
          </cell>
        </row>
        <row r="196">
          <cell r="A196">
            <v>325</v>
          </cell>
          <cell r="B196" t="str">
            <v>ANEL BORRACHA, PARA TUBO/CONEXAO PVC PBA, DN 50 MM, PARA REDE AGUA</v>
          </cell>
          <cell r="C196" t="str">
            <v xml:space="preserve">UN    </v>
          </cell>
          <cell r="D196">
            <v>1.99</v>
          </cell>
        </row>
        <row r="197">
          <cell r="A197">
            <v>20326</v>
          </cell>
          <cell r="B197" t="str">
            <v>ANEL BORRACHA, PARA TUBO/CONEXAO PVC PBA, DN 60 MM, PARA REDE AGUA</v>
          </cell>
          <cell r="C197" t="str">
            <v xml:space="preserve">UN    </v>
          </cell>
          <cell r="D197">
            <v>3.65</v>
          </cell>
        </row>
        <row r="198">
          <cell r="A198">
            <v>329</v>
          </cell>
          <cell r="B198" t="str">
            <v>ANEL BORRACHA, PARA TUBO/CONEXAO PVC PBA, DN 75 MM, PARA REDE AGUA</v>
          </cell>
          <cell r="C198" t="str">
            <v xml:space="preserve">UN    </v>
          </cell>
          <cell r="D198">
            <v>5.65</v>
          </cell>
        </row>
        <row r="199">
          <cell r="A199">
            <v>308</v>
          </cell>
          <cell r="B199" t="str">
            <v>ANEL BORRACHA, PARA TUBO, PVC REDE COLETOR ESGOTO, DN 300 MM (NBR 7362)</v>
          </cell>
          <cell r="C199" t="str">
            <v xml:space="preserve">UN    </v>
          </cell>
          <cell r="D199">
            <v>75.989999999999995</v>
          </cell>
        </row>
        <row r="200">
          <cell r="A200">
            <v>39642</v>
          </cell>
          <cell r="B200" t="str">
            <v>ANEL DE BORRACHA PARA VEDACAO DE DUTO PEAD CORRUGADO PARA ELETRICA, DN 1 1/2" (NBR 15715)</v>
          </cell>
          <cell r="C200" t="str">
            <v xml:space="preserve">UN    </v>
          </cell>
          <cell r="D200">
            <v>2.5</v>
          </cell>
        </row>
        <row r="201">
          <cell r="A201">
            <v>39641</v>
          </cell>
          <cell r="B201" t="str">
            <v>ANEL DE BORRACHA PARA VEDACAO DE DUTO PEAD CORRUGADO PARA ELETRICA, DN 1 1/4" (NBR 15715)</v>
          </cell>
          <cell r="C201" t="str">
            <v xml:space="preserve">UN    </v>
          </cell>
          <cell r="D201">
            <v>2.2000000000000002</v>
          </cell>
        </row>
        <row r="202">
          <cell r="A202">
            <v>39643</v>
          </cell>
          <cell r="B202" t="str">
            <v>ANEL DE BORRACHA PARA VEDACAO DE DUTO PEAD CORRUGADO PARA ELETRICA, DN 2" (NBR 15715)</v>
          </cell>
          <cell r="C202" t="str">
            <v xml:space="preserve">UN    </v>
          </cell>
          <cell r="D202">
            <v>2.94</v>
          </cell>
        </row>
        <row r="203">
          <cell r="A203">
            <v>39644</v>
          </cell>
          <cell r="B203" t="str">
            <v>ANEL DE BORRACHA PARA VEDACAO DE DUTO PEAD CORRUGADO PARA ELETRICA, DN 3" (NBR 15715)</v>
          </cell>
          <cell r="C203" t="str">
            <v xml:space="preserve">UN    </v>
          </cell>
          <cell r="D203">
            <v>4.5599999999999996</v>
          </cell>
        </row>
        <row r="204">
          <cell r="A204">
            <v>39645</v>
          </cell>
          <cell r="B204" t="str">
            <v>ANEL DE BORRACHA PARA VEDACAO DE DUTO PEAD CORRUGADO PARA ELETRICA, DN 4" (NBR 15715)</v>
          </cell>
          <cell r="C204" t="str">
            <v xml:space="preserve">UN    </v>
          </cell>
          <cell r="D204">
            <v>4.99</v>
          </cell>
        </row>
        <row r="205">
          <cell r="A205">
            <v>41610</v>
          </cell>
          <cell r="B205" t="str">
            <v>ANEL DE CONCRETO ARMADO COM FUNDO, PARA FOSSA E POCO 1,50 X *0,50* M</v>
          </cell>
          <cell r="C205" t="str">
            <v xml:space="preserve">UN    </v>
          </cell>
          <cell r="D205">
            <v>493.9</v>
          </cell>
        </row>
        <row r="206">
          <cell r="A206">
            <v>41611</v>
          </cell>
          <cell r="B206" t="str">
            <v>ANEL DE CONCRETO ARMADO COM FUNDO, PARA FOSSA E POCO 2,00 X *0,50* M</v>
          </cell>
          <cell r="C206" t="str">
            <v xml:space="preserve">UN    </v>
          </cell>
          <cell r="D206">
            <v>778.48</v>
          </cell>
        </row>
        <row r="207">
          <cell r="A207">
            <v>41612</v>
          </cell>
          <cell r="B207" t="str">
            <v>ANEL DE CONCRETO ARMADO COM FUNDO, PARA FOSSA E POCO 2,50 X *0,50* M</v>
          </cell>
          <cell r="C207" t="str">
            <v xml:space="preserve">UN    </v>
          </cell>
          <cell r="D207">
            <v>1093.0999999999999</v>
          </cell>
        </row>
        <row r="208">
          <cell r="A208">
            <v>41637</v>
          </cell>
          <cell r="B208" t="str">
            <v>ANEL DE CONCRETO ARMADO, COM FUROS/DRENO PARA SUMIDOURO, D = 0,80 M, H = 0,50 M</v>
          </cell>
          <cell r="C208" t="str">
            <v xml:space="preserve">UN    </v>
          </cell>
          <cell r="D208">
            <v>102.18</v>
          </cell>
        </row>
        <row r="209">
          <cell r="A209">
            <v>41638</v>
          </cell>
          <cell r="B209" t="str">
            <v>ANEL DE CONCRETO ARMADO, COM FUROS/DRENO PARA SUMIDOURO, D = 1,00 M, H = 0,50M</v>
          </cell>
          <cell r="C209" t="str">
            <v xml:space="preserve">UN    </v>
          </cell>
          <cell r="D209">
            <v>133.1</v>
          </cell>
        </row>
        <row r="210">
          <cell r="A210">
            <v>41639</v>
          </cell>
          <cell r="B210" t="str">
            <v>ANEL DE CONCRETO ARMADO, COM FUROS/DRENO PARA SUMIDOURO, D = 1,50 M, H = 0,50 M</v>
          </cell>
          <cell r="C210" t="str">
            <v xml:space="preserve">UN    </v>
          </cell>
          <cell r="D210">
            <v>322.01</v>
          </cell>
        </row>
        <row r="211">
          <cell r="A211">
            <v>11789</v>
          </cell>
          <cell r="B211" t="str">
            <v>ANEL DE DISTRIBUICAO EM ACO GALVANIZADO PARA FIO FE-160</v>
          </cell>
          <cell r="C211" t="str">
            <v xml:space="preserve">UN    </v>
          </cell>
          <cell r="D211">
            <v>0.52</v>
          </cell>
        </row>
        <row r="212">
          <cell r="A212">
            <v>20975</v>
          </cell>
          <cell r="B212" t="str">
            <v>ANEL DE EXPANSAO EM COBRE, ENGATE RAPIDO 1 1/2", PARA EMPATACAO MANGUEIRA DE COMBATE A INCENDIO PREDIAL</v>
          </cell>
          <cell r="C212" t="str">
            <v xml:space="preserve">UN    </v>
          </cell>
          <cell r="D212">
            <v>17.170000000000002</v>
          </cell>
        </row>
        <row r="213">
          <cell r="A213">
            <v>20976</v>
          </cell>
          <cell r="B213" t="str">
            <v>ANEL DE EXPANSAO EM COBRE, ENGATE RAPIDO 2 1/2", PARA EMPATACAO MANGUEIRA DE COMBATE A INCENDIO PREDIAL</v>
          </cell>
          <cell r="C213" t="str">
            <v xml:space="preserve">UN    </v>
          </cell>
          <cell r="D213">
            <v>25.95</v>
          </cell>
        </row>
        <row r="214">
          <cell r="A214">
            <v>40340</v>
          </cell>
          <cell r="B214" t="str">
            <v>ANEL DE VEDACAO/JUNTA ELASTICA, H = *16* MM, PARA TUBO DE CONCRETO, DN 300 MM</v>
          </cell>
          <cell r="C214" t="str">
            <v xml:space="preserve">UN    </v>
          </cell>
          <cell r="D214">
            <v>18.760000000000002</v>
          </cell>
        </row>
        <row r="215">
          <cell r="A215">
            <v>40341</v>
          </cell>
          <cell r="B215" t="str">
            <v>ANEL DE VEDACAO/JUNTA ELASTICA, H = *16* MM, PARA TUBO DE CONCRETO, DN 400 MM</v>
          </cell>
          <cell r="C215" t="str">
            <v xml:space="preserve">UN    </v>
          </cell>
          <cell r="D215">
            <v>22.38</v>
          </cell>
        </row>
        <row r="216">
          <cell r="A216">
            <v>40342</v>
          </cell>
          <cell r="B216" t="str">
            <v>ANEL DE VEDACAO/JUNTA ELASTICA, H = *16* MM, PARA TUBO DE CONCRETO, DN 500 MM</v>
          </cell>
          <cell r="C216" t="str">
            <v xml:space="preserve">UN    </v>
          </cell>
          <cell r="D216">
            <v>26.7</v>
          </cell>
        </row>
        <row r="217">
          <cell r="A217">
            <v>40343</v>
          </cell>
          <cell r="B217" t="str">
            <v>ANEL DE VEDACAO/JUNTA ELASTICA, H = *16* MM, PARA TUBO DE CONCRETO, DN 600 MM</v>
          </cell>
          <cell r="C217" t="str">
            <v xml:space="preserve">UN    </v>
          </cell>
          <cell r="D217">
            <v>31.67</v>
          </cell>
        </row>
        <row r="218">
          <cell r="A218">
            <v>40344</v>
          </cell>
          <cell r="B218" t="str">
            <v>ANEL DE VEDACAO/JUNTA ELASTICA, H = *18* MM, PARA TUBO DE CONCRETO, DN 700 MM</v>
          </cell>
          <cell r="C218" t="str">
            <v xml:space="preserve">UN    </v>
          </cell>
          <cell r="D218">
            <v>43.17</v>
          </cell>
        </row>
        <row r="219">
          <cell r="A219">
            <v>40345</v>
          </cell>
          <cell r="B219" t="str">
            <v>ANEL DE VEDACAO/JUNTA ELASTICA, H = *19* MM, PARA TUBO DE CONCRETO, DN 800 MM</v>
          </cell>
          <cell r="C219" t="str">
            <v xml:space="preserve">UN    </v>
          </cell>
          <cell r="D219">
            <v>53.2</v>
          </cell>
        </row>
        <row r="220">
          <cell r="A220">
            <v>40346</v>
          </cell>
          <cell r="B220" t="str">
            <v>ANEL DE VEDACAO/JUNTA ELASTICA, H = *19* MM, PARA TUBO DE CONCRETO, DN 900 MM</v>
          </cell>
          <cell r="C220" t="str">
            <v xml:space="preserve">UN    </v>
          </cell>
          <cell r="D220">
            <v>61.71</v>
          </cell>
        </row>
        <row r="221">
          <cell r="A221">
            <v>40347</v>
          </cell>
          <cell r="B221" t="str">
            <v>ANEL DE VEDACAO/JUNTA ELASTICA, H = *21* MM, PARA TUBO DE CONCRETO, DN 1000 MM</v>
          </cell>
          <cell r="C221" t="str">
            <v xml:space="preserve">UN    </v>
          </cell>
          <cell r="D221">
            <v>77.53</v>
          </cell>
        </row>
        <row r="222">
          <cell r="A222">
            <v>6138</v>
          </cell>
          <cell r="B222" t="str">
            <v>ANEL DE VEDACAO, PVC FLEXIVEL, 100 MM, PARA SAIDA DE BACIA / VASO SANITARIO</v>
          </cell>
          <cell r="C222" t="str">
            <v xml:space="preserve">UN    </v>
          </cell>
          <cell r="D222">
            <v>11.49</v>
          </cell>
        </row>
        <row r="223">
          <cell r="A223">
            <v>43424</v>
          </cell>
          <cell r="B223" t="str">
            <v>ANEL EM CONCRETO ARMADO, LISO,  PARA FOSSAS SEPTICAS E SUMIDOUROS, COM FUNDO, DIAMETRO INTERNO DE 1,20 M E ALTURA DE 0,50 M</v>
          </cell>
          <cell r="C223" t="str">
            <v xml:space="preserve">UN    </v>
          </cell>
          <cell r="D223">
            <v>413.8</v>
          </cell>
        </row>
        <row r="224">
          <cell r="A224">
            <v>43426</v>
          </cell>
          <cell r="B224" t="str">
            <v>ANEL EM CONCRETO ARMADO, LISO, PARA FOSSAS SEPTICAS E SUMIDOUROS, COM FUNDO, DIAMETRO INTERNO DE 3,00 M E ALTURA DE 0,50 M</v>
          </cell>
          <cell r="C224" t="str">
            <v xml:space="preserve">UN    </v>
          </cell>
          <cell r="D224">
            <v>1427.22</v>
          </cell>
        </row>
        <row r="225">
          <cell r="A225">
            <v>12565</v>
          </cell>
          <cell r="B225" t="str">
            <v>ANEL EM CONCRETO ARMADO, LISO, PARA FOSSAS SEPTICAS E SUMIDOUROS, SEM FUNDO, DIAMETRO INTERNO DE 2,00 M E ALTURA DE 0,50 M</v>
          </cell>
          <cell r="C225" t="str">
            <v xml:space="preserve">UN    </v>
          </cell>
          <cell r="D225">
            <v>500.51</v>
          </cell>
        </row>
        <row r="226">
          <cell r="A226">
            <v>12567</v>
          </cell>
          <cell r="B226" t="str">
            <v>ANEL EM CONCRETO ARMADO, LISO, PARA FOSSAS SEPTICAS E SUMIDOUROS, SEM FUNDO, DIAMETRO INTERNO DE 2,50 M E ALTURA DE 0,50 M</v>
          </cell>
          <cell r="C226" t="str">
            <v xml:space="preserve">UN    </v>
          </cell>
          <cell r="D226">
            <v>672.26</v>
          </cell>
        </row>
        <row r="227">
          <cell r="A227">
            <v>12568</v>
          </cell>
          <cell r="B227" t="str">
            <v>ANEL EM CONCRETO ARMADO, LISO, PARA FOSSAS SEPTICAS E SUMIDOUROS, SEM FUNDO, DIAMETRO INTERNO DE 3,00 M E ALTURA DE 0,50 M</v>
          </cell>
          <cell r="C227" t="str">
            <v xml:space="preserve">UN    </v>
          </cell>
          <cell r="D227">
            <v>941.17</v>
          </cell>
        </row>
        <row r="228">
          <cell r="A228">
            <v>43441</v>
          </cell>
          <cell r="B228" t="str">
            <v>ANEL EM CONCRETO ARMADO, LISO, PARA POCOS DE INSPECAO, COM FUNDO, DIAMETRO INTERNO DE 0,60 M E ALTURA DE 0,50 M</v>
          </cell>
          <cell r="C228" t="str">
            <v xml:space="preserve">UN    </v>
          </cell>
          <cell r="D228">
            <v>121</v>
          </cell>
        </row>
        <row r="229">
          <cell r="A229">
            <v>43423</v>
          </cell>
          <cell r="B229" t="str">
            <v>ANEL EM CONCRETO ARMADO, LISO, PARA POCOS DE INSPECAO, SEM FUNDO, DIAMETRO INTERNO DE 0,60 M E ALTURA DE 0,20 M</v>
          </cell>
          <cell r="C229" t="str">
            <v xml:space="preserve">UN    </v>
          </cell>
          <cell r="D229">
            <v>56.47</v>
          </cell>
        </row>
        <row r="230">
          <cell r="A230">
            <v>12532</v>
          </cell>
          <cell r="B230" t="str">
            <v>ANEL EM CONCRETO ARMADO, LISO, PARA POCOS DE INSPECAO, SEM FUNDO, DIAMETRO INTERNO DE 0,60 M E ALTURA DE 0,50 M</v>
          </cell>
          <cell r="C230" t="str">
            <v xml:space="preserve">UN    </v>
          </cell>
          <cell r="D230">
            <v>87.09</v>
          </cell>
        </row>
        <row r="231">
          <cell r="A231">
            <v>43444</v>
          </cell>
          <cell r="B231" t="str">
            <v>ANEL EM CONCRETO ARMADO, LISO, PARA POCOS DE VISITA, POCOS DE INSPECAO, FOSSAS SEPTICAS E SUMIDOUROS, COM FUNDO, DIAMETRO INTERNO DE 1,20 M E ALTURA DE 0,75 M</v>
          </cell>
          <cell r="C231" t="str">
            <v xml:space="preserve">UN    </v>
          </cell>
          <cell r="D231">
            <v>292.43</v>
          </cell>
        </row>
        <row r="232">
          <cell r="A232">
            <v>12551</v>
          </cell>
          <cell r="B232" t="str">
            <v>ANEL EM CONCRETO ARMADO, LISO, PARA POCOS DE VISITA, POCOS DE INSPECAO, FOSSAS SEPTICAS E SUMIDOUROS, SEM FUNDO, DIAMETRO INTERNO DE 1,20 M E ALTURA DE 0,50 M</v>
          </cell>
          <cell r="C232" t="str">
            <v xml:space="preserve">UN    </v>
          </cell>
          <cell r="D232">
            <v>208.64</v>
          </cell>
        </row>
        <row r="233">
          <cell r="A233">
            <v>43442</v>
          </cell>
          <cell r="B233" t="str">
            <v>ANEL EM CONCRETO ARMADO, LISO, PARA POCOS DE VISITAS, POCOS DE INSPECAO, FOSSAS SEPTICAS E SUMIDOUROS, COM FUNDO, DIAMETRO INTERNO DE 0,80 M E ALTURA DE 0,50 M</v>
          </cell>
          <cell r="C233" t="str">
            <v xml:space="preserve">UN    </v>
          </cell>
          <cell r="D233">
            <v>161.34</v>
          </cell>
        </row>
        <row r="234">
          <cell r="A234">
            <v>43443</v>
          </cell>
          <cell r="B234" t="str">
            <v>ANEL EM CONCRETO ARMADO, LISO, PARA POCOS DE VISITAS, POCOS DE INSPECAO, FOSSAS SEPTICAS E SUMIDOUROS, COM FUNDO, DIAMETRO INTERNO DE 1,00 M E ALTURA DE 0,50 M</v>
          </cell>
          <cell r="C234" t="str">
            <v xml:space="preserve">UN    </v>
          </cell>
          <cell r="D234">
            <v>211.76</v>
          </cell>
        </row>
        <row r="235">
          <cell r="A235">
            <v>12544</v>
          </cell>
          <cell r="B235" t="str">
            <v>ANEL EM CONCRETO ARMADO, LISO, PARA POCOS DE VISITAS, POCOS DE INSPECAO, FOSSAS SEPTICAS E SUMIDOUROS, SEM FUNDO, DIAMETRO INTERNO DE 0,80 M E ALTURA DE 0,50 M</v>
          </cell>
          <cell r="C235" t="str">
            <v xml:space="preserve">UN    </v>
          </cell>
          <cell r="D235">
            <v>114.28</v>
          </cell>
        </row>
        <row r="236">
          <cell r="A236">
            <v>12547</v>
          </cell>
          <cell r="B236" t="str">
            <v>ANEL EM CONCRETO ARMADO, LISO, PARA POCOS DE VISITAS, POCOS DE INSPECAO, FOSSAS SEPTICAS E SUMIDOUROS, SEM FUNDO, DIAMETRO INTERNO DE 1,00 M E ALTURA DE 0,50 M</v>
          </cell>
          <cell r="C236" t="str">
            <v xml:space="preserve">UN    </v>
          </cell>
          <cell r="D236">
            <v>153.69999999999999</v>
          </cell>
        </row>
        <row r="237">
          <cell r="A237">
            <v>43445</v>
          </cell>
          <cell r="B237" t="str">
            <v>ANEL EM CONCRETO ARMADO, LISO, PARA, POCOS DE VISITA, POCOS DE INSPECAO, FOSSAS SEPTICAS E SUMIDOUROS, COM FUNDO, DIAMETRO INTERNO DE 1,50 M E ALTURA DE 1,00 M</v>
          </cell>
          <cell r="C237" t="str">
            <v xml:space="preserve">UN    </v>
          </cell>
          <cell r="D237">
            <v>403.36</v>
          </cell>
        </row>
        <row r="238">
          <cell r="A238">
            <v>12563</v>
          </cell>
          <cell r="B238" t="str">
            <v>ANEL EM CONCRETO ARMADO, LISO, PARA, POCOS DE VISITA, POCOS DE INSPECAO, FOSSAS SEPTICAS E SUMIDOUROS, SEM FUNDO, DIAMETRO INTERNO DE 1,50 M E ALTURA DE 0,50 M</v>
          </cell>
          <cell r="C238" t="str">
            <v xml:space="preserve">UN    </v>
          </cell>
          <cell r="D238">
            <v>288.58999999999997</v>
          </cell>
        </row>
        <row r="239">
          <cell r="A239">
            <v>43425</v>
          </cell>
          <cell r="B239" t="str">
            <v>ANEL EM CONCRETO ARMADO, PERFURADO,  PARA FOSSAS SEPTICAS E SUMIDOUROS, SEM FUNDO, DIAMETRO INTERNO DE 1,20 M E ALTURA DE 0,50 M</v>
          </cell>
          <cell r="C239" t="str">
            <v xml:space="preserve">UN    </v>
          </cell>
          <cell r="D239">
            <v>181.51</v>
          </cell>
        </row>
        <row r="240">
          <cell r="A240">
            <v>43446</v>
          </cell>
          <cell r="B240" t="str">
            <v>ANEL EM CONCRETO ARMADO, PERFURADO, PARA FOSSAS SEPTICAS E SUMIDOUROS, SEM FUNDO, DIAMETRO INTERNO DE 2,00 M E ALTURA DE 0,50 M</v>
          </cell>
          <cell r="C240" t="str">
            <v xml:space="preserve">UN    </v>
          </cell>
          <cell r="D240">
            <v>383.19</v>
          </cell>
        </row>
        <row r="241">
          <cell r="A241">
            <v>43447</v>
          </cell>
          <cell r="B241" t="str">
            <v>ANEL EM CONCRETO ARMADO, PERFURADO, PARA FOSSAS SEPTICAS E SUMIDOUROS, SEM FUNDO, DIAMETRO INTERNO DE 2,50 M E ALTURA DE 0,50 M</v>
          </cell>
          <cell r="C241" t="str">
            <v xml:space="preserve">UN    </v>
          </cell>
          <cell r="D241">
            <v>470.58</v>
          </cell>
        </row>
        <row r="242">
          <cell r="A242">
            <v>43448</v>
          </cell>
          <cell r="B242" t="str">
            <v>ANEL EM CONCRETO ARMADO, PERFURADO, PARA FOSSAS SEPTICAS E SUMIDOUROS, SEM FUNDO, DIAMETRO INTERNO DE 3,00 M E ALTURA DE 0,50 M</v>
          </cell>
          <cell r="C242" t="str">
            <v xml:space="preserve">UN    </v>
          </cell>
          <cell r="D242">
            <v>658.82</v>
          </cell>
        </row>
        <row r="243">
          <cell r="A243">
            <v>13761</v>
          </cell>
          <cell r="B243" t="str">
            <v>APARELHO CORTE OXI-ACETILENO PARA SOLDA E CORTE CONTENDO MACARICO SOLDA, BICO DE CORTE, CILINDROS, REGULADORES, MANGUEIRAS E CARRINHO</v>
          </cell>
          <cell r="C243" t="str">
            <v xml:space="preserve">UN    </v>
          </cell>
          <cell r="D243">
            <v>2622.07</v>
          </cell>
        </row>
        <row r="244">
          <cell r="A244">
            <v>4814</v>
          </cell>
          <cell r="B244" t="str">
            <v>APARELHO SINALIZADOR LUMINOSO COM LED, PARA SAIDA GARAGEM, COM 2 LENTES EM POLICARBONATO, BIVOLT (INCLUI SUPORTE DE FIXACAO)</v>
          </cell>
          <cell r="C244" t="str">
            <v xml:space="preserve">UN    </v>
          </cell>
          <cell r="D244">
            <v>94.85</v>
          </cell>
        </row>
        <row r="245">
          <cell r="A245">
            <v>44473</v>
          </cell>
          <cell r="B245" t="str">
            <v>APOIO DO PORTA DENTE PARA FRESADORA DE  ASFALTO</v>
          </cell>
          <cell r="C245" t="str">
            <v xml:space="preserve">UN    </v>
          </cell>
          <cell r="D245">
            <v>2782.37</v>
          </cell>
        </row>
        <row r="246">
          <cell r="A246">
            <v>6122</v>
          </cell>
          <cell r="B246" t="str">
            <v>APONTADOR OU APROPRIADOR DE MAO DE OBRA (HORISTA)</v>
          </cell>
          <cell r="C246" t="str">
            <v xml:space="preserve">H     </v>
          </cell>
          <cell r="D246">
            <v>18.37</v>
          </cell>
        </row>
        <row r="247">
          <cell r="A247">
            <v>40810</v>
          </cell>
          <cell r="B247" t="str">
            <v>APONTADOR OU APROPRIADOR DE MAO DE OBRA (MENSALISTA)</v>
          </cell>
          <cell r="C247" t="str">
            <v xml:space="preserve">MES   </v>
          </cell>
          <cell r="D247">
            <v>3215.35</v>
          </cell>
        </row>
        <row r="248">
          <cell r="A248">
            <v>21100</v>
          </cell>
          <cell r="B248" t="str">
            <v>AQUECEDOR DE AGUA A GAS GLP/GN COM CAPACIDADE DE ARMAZENAMENTO DE 50 A 80 L</v>
          </cell>
          <cell r="C248" t="str">
            <v xml:space="preserve">UN    </v>
          </cell>
          <cell r="D248">
            <v>3845.1</v>
          </cell>
        </row>
        <row r="249">
          <cell r="A249">
            <v>11816</v>
          </cell>
          <cell r="B249" t="str">
            <v>AQUECEDOR DE AGUA ELETRICO  RESERVATORIO DE 100 L CILINDRICO EM COBRE, REFORCADO COM ACO CARBONO, MONOFASICO, TENSAO NOMINAL 220 V</v>
          </cell>
          <cell r="C249" t="str">
            <v xml:space="preserve">UN    </v>
          </cell>
          <cell r="D249">
            <v>4100</v>
          </cell>
        </row>
        <row r="250">
          <cell r="A250">
            <v>11814</v>
          </cell>
          <cell r="B250" t="str">
            <v>AQUECEDOR DE AGUA ELETRICO  RESERVATORIO DE 500 L CILINDRICO EM COBRE, REFORCADO COM ACO CARBONO, MONOFASICO, TENSAO NOMINAL 220 V</v>
          </cell>
          <cell r="C250" t="str">
            <v xml:space="preserve">UN    </v>
          </cell>
          <cell r="D250">
            <v>8924.67</v>
          </cell>
        </row>
        <row r="251">
          <cell r="A251">
            <v>14186</v>
          </cell>
          <cell r="B251" t="str">
            <v>AQUECEDOR DE AGUA ELETRICO  RESERVATORIO DE 500 L CILINDRICO EM COBRE, REFORCADO COM ACO CARBONO, TRIFASICO, TENSAO NOMINAL 220/380/400 V, POTENCIA 24 KW</v>
          </cell>
          <cell r="C251" t="str">
            <v xml:space="preserve">UN    </v>
          </cell>
          <cell r="D251">
            <v>11206.13</v>
          </cell>
        </row>
        <row r="252">
          <cell r="A252">
            <v>14185</v>
          </cell>
          <cell r="B252" t="str">
            <v>AQUECEDOR DE AGUA ELETRICO  RESERVATORIO DE 700 L CILINDRICO EM COBRE, REFORCADO COM ACO CARBONO, MONOFASICO, TENSAO NOMINAL 220 V</v>
          </cell>
          <cell r="C252" t="str">
            <v xml:space="preserve">UN    </v>
          </cell>
          <cell r="D252">
            <v>14516.3</v>
          </cell>
        </row>
        <row r="253">
          <cell r="A253">
            <v>11811</v>
          </cell>
          <cell r="B253" t="str">
            <v>AQUECEDOR DE AGUA ELETRICO HORIZONTAL, RESERVATORIO DE 200 L CILINDRICO EM COBRE, REFORCADO COM ACO CARBONO, MONOFASICO, TENSAO NOMINAL 220 V</v>
          </cell>
          <cell r="C253" t="str">
            <v xml:space="preserve">UN    </v>
          </cell>
          <cell r="D253">
            <v>5550.48</v>
          </cell>
        </row>
        <row r="254">
          <cell r="A254">
            <v>44498</v>
          </cell>
          <cell r="B254" t="str">
            <v>AQUECEDOR DE OLEO BPF (FLUIDO) TERMICO, CAPACIDADE DE 300.000  KCAL/H</v>
          </cell>
          <cell r="C254" t="str">
            <v xml:space="preserve">UN    </v>
          </cell>
          <cell r="D254">
            <v>291184.53000000003</v>
          </cell>
        </row>
        <row r="255">
          <cell r="A255">
            <v>34469</v>
          </cell>
          <cell r="B255" t="str">
            <v>AQUECEDOR SOLAR COM RESERVATORIO TERMICO DE 1000 L E *5* PLACAS COLETORAS DE *2,0* M2 (NAO INCLUI ACESSORIOS) (SEM INSTALACAO)</v>
          </cell>
          <cell r="C255" t="str">
            <v xml:space="preserve">UN    </v>
          </cell>
          <cell r="D255">
            <v>10372.16</v>
          </cell>
        </row>
        <row r="256">
          <cell r="A256">
            <v>34476</v>
          </cell>
          <cell r="B256" t="str">
            <v>AQUECEDOR SOLAR COM RESERVATORIO TERMICO DE 400 L E *2* PLACAS COLETORAS DE *2,0* M2 (NAO INCLUI ACESSORIOS) (SEM INSTALACAO)</v>
          </cell>
          <cell r="C256" t="str">
            <v xml:space="preserve">UN    </v>
          </cell>
          <cell r="D256">
            <v>5409.52</v>
          </cell>
        </row>
        <row r="257">
          <cell r="A257">
            <v>34477</v>
          </cell>
          <cell r="B257" t="str">
            <v>AQUECEDOR SOLAR COM RESERVATORIO TERMICO DE 600 L E *3* PLACAS COLETORAS DE *2,0* M2 (NAO INCLUI ACESSORIOS) (SEM INSTALACAO)</v>
          </cell>
          <cell r="C257" t="str">
            <v xml:space="preserve">UN    </v>
          </cell>
          <cell r="D257">
            <v>7179.48</v>
          </cell>
        </row>
        <row r="258">
          <cell r="A258">
            <v>34482</v>
          </cell>
          <cell r="B258" t="str">
            <v>AQUECEDOR SOLAR COM RESERVATORIO TERMICO DE 800 L E *4* PLACAS COLETORAS DE *2,0* M2 (NAO INCLUI ACESSORIOS) (SEM INSTALACAO)</v>
          </cell>
          <cell r="C258" t="str">
            <v xml:space="preserve">UN    </v>
          </cell>
          <cell r="D258">
            <v>6705.24</v>
          </cell>
        </row>
        <row r="259">
          <cell r="A259">
            <v>34472</v>
          </cell>
          <cell r="B259" t="str">
            <v>AQUECEDOR SOLAR DE INSTALACAO EXTERNA, KIT COMPACTO, CONJUNTO COM RESERVATORIO TERMICO DE 200 L, PLACA COLETORA DE *2,0* M2 E INCLUSO ACESSORIOS (RESIDENCIAS ATE 120,00 M2 E DE 4 A 5 BANHOS POR DIA) (SEM INSTALACAO)</v>
          </cell>
          <cell r="C259" t="str">
            <v xml:space="preserve">UN    </v>
          </cell>
          <cell r="D259">
            <v>3191.19</v>
          </cell>
        </row>
        <row r="260">
          <cell r="A260">
            <v>42425</v>
          </cell>
          <cell r="B260" t="str">
            <v>AR CONDICIONADO SPLIT INVERTER, HI-WALL (PAREDE), 12000 BTU/H, CICLO FRIO, 60HZ, CLASSIFICACAO A (SELO PROCEL), GAS HFC, CONTROLE S/FIO</v>
          </cell>
          <cell r="C260" t="str">
            <v xml:space="preserve">UN    </v>
          </cell>
          <cell r="D260">
            <v>2221.23</v>
          </cell>
        </row>
        <row r="261">
          <cell r="A261">
            <v>42422</v>
          </cell>
          <cell r="B261" t="str">
            <v>AR CONDICIONADO SPLIT INVERTER, HI-WALL (PAREDE), 18000 BTU/H, CICLO FRIO, 60HZ, CLASSIFICACAO A (SELO PROCEL), GAS HFC, CONTROLE S/FIO</v>
          </cell>
          <cell r="C261" t="str">
            <v xml:space="preserve">UN    </v>
          </cell>
          <cell r="D261">
            <v>3297.49</v>
          </cell>
        </row>
        <row r="262">
          <cell r="A262">
            <v>43184</v>
          </cell>
          <cell r="B262" t="str">
            <v>AR CONDICIONADO SPLIT INVERTER, HI-WALL (PAREDE), 24000 BTU/H, CICLO FRIO, 60HZ, CLASSIFICACAO A - SELO PROCEL, GAS HFC, CONTROLE S/FIO</v>
          </cell>
          <cell r="C262" t="str">
            <v xml:space="preserve">UN    </v>
          </cell>
          <cell r="D262">
            <v>4557.45</v>
          </cell>
        </row>
        <row r="263">
          <cell r="A263">
            <v>42424</v>
          </cell>
          <cell r="B263" t="str">
            <v>AR CONDICIONADO SPLIT INVERTER, HI-WALL (PAREDE), 9000 BTU/H, CICLO FRIO, 60HZ, CLASSIFICACAO A (SELO PROCEL), GAS HFC, CONTROLE S/FIO</v>
          </cell>
          <cell r="C263" t="str">
            <v xml:space="preserve">UN    </v>
          </cell>
          <cell r="D263">
            <v>1983.75</v>
          </cell>
        </row>
        <row r="264">
          <cell r="A264">
            <v>42421</v>
          </cell>
          <cell r="B264" t="str">
            <v>AR CONDICIONADO SPLIT INVERTER, PISO TETO, APRESENTANDO ENTRE 54000 E 58000 BTU/H, CICLO FRIO, 60HZ, CLASSIFICACAO ENERGETICA A OU B (SELO PROCEL), GAS HFC, CONTROLE S/FIO</v>
          </cell>
          <cell r="C264" t="str">
            <v xml:space="preserve">UN    </v>
          </cell>
          <cell r="D264">
            <v>18061.84</v>
          </cell>
        </row>
        <row r="265">
          <cell r="A265">
            <v>42416</v>
          </cell>
          <cell r="B265" t="str">
            <v>AR CONDICIONADO SPLIT INVERTER, PISO TETO, 18000 BTU/H, CICLO FRIO, 60HZ, CLASSIFICACAO ENERGETICA A OU B (SELO PROCEL), GAS HFC, CONTROLE S/FIO</v>
          </cell>
          <cell r="C265" t="str">
            <v xml:space="preserve">UN    </v>
          </cell>
          <cell r="D265">
            <v>8551.7199999999993</v>
          </cell>
        </row>
        <row r="266">
          <cell r="A266">
            <v>42417</v>
          </cell>
          <cell r="B266" t="str">
            <v>AR CONDICIONADO SPLIT INVERTER, PISO TETO, 24000 BTU/H, CICLO FRIO, 60HZ, CLASSIFICACAO ENERGETICA A OU B (SELO PROCEL), GAS HFC, CONTROLE S/FIO</v>
          </cell>
          <cell r="C266" t="str">
            <v xml:space="preserve">UN    </v>
          </cell>
          <cell r="D266">
            <v>9587.18</v>
          </cell>
        </row>
        <row r="267">
          <cell r="A267">
            <v>42419</v>
          </cell>
          <cell r="B267" t="str">
            <v>AR CONDICIONADO SPLIT INVERTER, PISO TETO, 36000 BTU/H, CICLO FRIO, 60HZ, CLASSIFICACAO ENERGETICA A OU B (SELO PROCEL), GAS HFC, CONTROLE S/FIO</v>
          </cell>
          <cell r="C267" t="str">
            <v xml:space="preserve">UN    </v>
          </cell>
          <cell r="D267">
            <v>10831.48</v>
          </cell>
        </row>
        <row r="268">
          <cell r="A268">
            <v>42420</v>
          </cell>
          <cell r="B268" t="str">
            <v>AR CONDICIONADO SPLIT INVERTER, PISO TETO, 48000 BTU/H, CICLO FRIO, 60HZ, CLASSIFICACAO ENERGETICA A OU B (SELO PROCEL), GAS HFC, CONTROLE S/FIO</v>
          </cell>
          <cell r="C268" t="str">
            <v xml:space="preserve">UN    </v>
          </cell>
          <cell r="D268">
            <v>14887.07</v>
          </cell>
        </row>
        <row r="269">
          <cell r="A269">
            <v>43195</v>
          </cell>
          <cell r="B269" t="str">
            <v>AR CONDICIONADO SPLIT ON/OFF, CASSETE (TETO), FRIO 4 VIAS 18000 BTUS/H, CLASSIFICACAO ENERGETICA C - SELO PROCEL, GAS HFC, CONTROLE S/ FIO</v>
          </cell>
          <cell r="C269" t="str">
            <v xml:space="preserve">UN    </v>
          </cell>
          <cell r="D269">
            <v>5241.95</v>
          </cell>
        </row>
        <row r="270">
          <cell r="A270">
            <v>43196</v>
          </cell>
          <cell r="B270" t="str">
            <v>AR CONDICIONADO SPLIT ON/OFF, CASSETE (TETO), FRIO 4 VIAS 24000 BTUS/H, CLASSIFICACAO ENERGETICA C - SELO PROCEL, GAS HFC, CONTROLE S/ FIO</v>
          </cell>
          <cell r="C270" t="str">
            <v xml:space="preserve">UN    </v>
          </cell>
          <cell r="D270">
            <v>6496.64</v>
          </cell>
        </row>
        <row r="271">
          <cell r="A271">
            <v>43198</v>
          </cell>
          <cell r="B271" t="str">
            <v>AR CONDICIONADO SPLIT ON/OFF, CASSETE (TETO), FRIO 4 VIAS 36000 BTUS/H, CLASSIFICACAO ENERGETICA C - SELO PROCEL, GAS HFC, CONTROLE S/ FIO</v>
          </cell>
          <cell r="C271" t="str">
            <v xml:space="preserve">UN    </v>
          </cell>
          <cell r="D271">
            <v>9653.86</v>
          </cell>
        </row>
        <row r="272">
          <cell r="A272">
            <v>43199</v>
          </cell>
          <cell r="B272" t="str">
            <v>AR CONDICIONADO SPLIT ON/OFF, CASSETE (TETO), FRIO 4 VIAS 48000 BTUS/H, CLASSIFICACAO ENERGETICA C - SELO PROCEL, GAS HFC, CONTROLE S/ FIO</v>
          </cell>
          <cell r="C272" t="str">
            <v xml:space="preserve">UN    </v>
          </cell>
          <cell r="D272">
            <v>10007.61</v>
          </cell>
        </row>
        <row r="273">
          <cell r="A273">
            <v>43200</v>
          </cell>
          <cell r="B273" t="str">
            <v>AR CONDICIONADO SPLIT ON/OFF, CASSETE (TETO), FRIO 4 VIAS 60000 BTUS/H, CLASSIFICACAO ENERGETICA C - SELO PROCEL, GAS HFC, CONTROLE S/ FIO</v>
          </cell>
          <cell r="C273" t="str">
            <v xml:space="preserve">UN    </v>
          </cell>
          <cell r="D273">
            <v>11484.46</v>
          </cell>
        </row>
        <row r="274">
          <cell r="A274">
            <v>39556</v>
          </cell>
          <cell r="B274" t="str">
            <v>AR CONDICIONADO SPLIT ON/OFF, CASSETE (TETO), 18000 BTUS/H, CICLO QUENTE/FRIO, 60 HZ, CLASSIFICACAO ENERGETICA C - SELO PROCEL, GAS HFC, CONTROLE S/ FIO</v>
          </cell>
          <cell r="C274" t="str">
            <v xml:space="preserve">UN    </v>
          </cell>
          <cell r="D274">
            <v>6272.47</v>
          </cell>
        </row>
        <row r="275">
          <cell r="A275">
            <v>39557</v>
          </cell>
          <cell r="B275" t="str">
            <v>AR CONDICIONADO SPLIT ON/OFF, CASSETE (TETO), 24000 BTUS/H, CICLO QUENTE/FRIO, 60 HZ, CLASSIFICACAO ENERGETICA C - SELO PROCEL, GAS HFC, CONTROLE S/ FIO</v>
          </cell>
          <cell r="C275" t="str">
            <v xml:space="preserve">UN    </v>
          </cell>
          <cell r="D275">
            <v>6754.08</v>
          </cell>
        </row>
        <row r="276">
          <cell r="A276">
            <v>39559</v>
          </cell>
          <cell r="B276" t="str">
            <v>AR CONDICIONADO SPLIT ON/OFF, CASSETE (TETO), 36000 BTUS/H, CICLO QUENTE/FRIO, 60 HZ, CLASSIFICACAO ENERGETICA A - SELO PROCEL, GAS HFC, CONTROLE S/ FIO</v>
          </cell>
          <cell r="C276" t="str">
            <v xml:space="preserve">UN    </v>
          </cell>
          <cell r="D276">
            <v>9981.24</v>
          </cell>
        </row>
        <row r="277">
          <cell r="A277">
            <v>39560</v>
          </cell>
          <cell r="B277" t="str">
            <v>AR CONDICIONADO SPLIT ON/OFF, CASSETE (TETO), 48000 BTUS/H, CICLO QUENTE/FRIO, 60 HZ, CLASSIFICACAO ENERGETICA A - SELO PROCEL, GAS HFC, CONTROLE S/ FIO</v>
          </cell>
          <cell r="C277" t="str">
            <v xml:space="preserve">UN    </v>
          </cell>
          <cell r="D277">
            <v>11547.32</v>
          </cell>
        </row>
        <row r="278">
          <cell r="A278">
            <v>39561</v>
          </cell>
          <cell r="B278" t="str">
            <v>AR CONDICIONADO SPLIT ON/OFF, CASSETE (TETO), 60000 BTUS/H, CICLO QUENTE/FRIO, 60 HZ, CLASSIFICACAO ENERGETICA A - SELO PROCEL, GAS HFC, CONTROLE S/ FIO</v>
          </cell>
          <cell r="C278" t="str">
            <v xml:space="preserve">UN    </v>
          </cell>
          <cell r="D278">
            <v>12079.97</v>
          </cell>
        </row>
        <row r="279">
          <cell r="A279">
            <v>43190</v>
          </cell>
          <cell r="B279" t="str">
            <v>AR CONDICIONADO SPLIT ON/OFF, HI-WALL (PAREDE), 12000 BTUS/H, CICLO FRIO, 60 HZ, CLASSIFICACAO ENERGETICA A - SELO PROCEL, GAS HFC, CONTROLE S/ FIO</v>
          </cell>
          <cell r="C279" t="str">
            <v xml:space="preserve">UN    </v>
          </cell>
          <cell r="D279">
            <v>1782.68</v>
          </cell>
        </row>
        <row r="280">
          <cell r="A280">
            <v>39555</v>
          </cell>
          <cell r="B280" t="str">
            <v>AR CONDICIONADO SPLIT ON/OFF, HI-WALL (PAREDE), 12000 BTUS/H, CICLO QUENTE/FRIO, 60 HZ, CLASSIFICACAO ENERGETICA A - SELO PROCEL, GAS HFC, CONTROLE S/ FIO</v>
          </cell>
          <cell r="C280" t="str">
            <v xml:space="preserve">UN    </v>
          </cell>
          <cell r="D280">
            <v>1928.4</v>
          </cell>
        </row>
        <row r="281">
          <cell r="A281">
            <v>43191</v>
          </cell>
          <cell r="B281" t="str">
            <v>AR CONDICIONADO SPLIT ON/OFF, HI-WALL (PAREDE), 18000 BTUS/H, CICLO FRIO, 60 HZ, CLASSIFICACAO ENERGETICA A - SELO PROCEL, GAS HFC, CONTROLE S/ FIO</v>
          </cell>
          <cell r="C281" t="str">
            <v xml:space="preserve">UN    </v>
          </cell>
          <cell r="D281">
            <v>2565.04</v>
          </cell>
        </row>
        <row r="282">
          <cell r="A282">
            <v>39548</v>
          </cell>
          <cell r="B282" t="str">
            <v>AR CONDICIONADO SPLIT ON/OFF, HI-WALL (PAREDE), 18000 BTUS/H, CICLO QUENTE/FRIO, 60 HZ, CLASSIFICACAO ENERGETICA A - SELO PROCEL, GAS HFC, CONTROLE S/ FIO</v>
          </cell>
          <cell r="C282" t="str">
            <v xml:space="preserve">UN    </v>
          </cell>
          <cell r="D282">
            <v>2860.42</v>
          </cell>
        </row>
        <row r="283">
          <cell r="A283">
            <v>43192</v>
          </cell>
          <cell r="B283" t="str">
            <v>AR CONDICIONADO SPLIT ON/OFF, HI-WALL (PAREDE), 24000 BTUS/H, CICLO FRIO, 60 HZ, CLASSIFICACAO ENERGETICA A - SELO PROCEL, GAS HFC, CONTROLE S/ FIO</v>
          </cell>
          <cell r="C283" t="str">
            <v xml:space="preserve">UN    </v>
          </cell>
          <cell r="D283">
            <v>3359.97</v>
          </cell>
        </row>
        <row r="284">
          <cell r="A284">
            <v>39554</v>
          </cell>
          <cell r="B284" t="str">
            <v>AR CONDICIONADO SPLIT ON/OFF, HI-WALL (PAREDE), 24000 BTUS/H, CICLO QUENTE/FRIO, 60 HZ, CLASSIFICACAO ENERGETICA A - SELO PROCEL, GAS HFC, CONTROLE S/ FIO</v>
          </cell>
          <cell r="C284" t="str">
            <v xml:space="preserve">UN    </v>
          </cell>
          <cell r="D284">
            <v>3782.47</v>
          </cell>
        </row>
        <row r="285">
          <cell r="A285">
            <v>43194</v>
          </cell>
          <cell r="B285" t="str">
            <v>AR CONDICIONADO SPLIT ON/OFF, HI-WALL (PAREDE), 9000 BTUS/H, CICLO FRIO, 60 HZ, CLASSIFICACAO ENERGETICA A - SELO PROCEL, GAS HFC, CONTROLE S/ FIO</v>
          </cell>
          <cell r="C285" t="str">
            <v xml:space="preserve">UN    </v>
          </cell>
          <cell r="D285">
            <v>1527.17</v>
          </cell>
        </row>
        <row r="286">
          <cell r="A286">
            <v>39551</v>
          </cell>
          <cell r="B286" t="str">
            <v>AR CONDICIONADO SPLIT ON/OFF, HI-WALL (PAREDE), 9000 BTUS/H, CICLO QUENTE/FRIO, 60 HZ, CLASSIFICACAO ENERGETICA A - SELO PROCEL, GAS HFC, CONTROLE S/ FIO</v>
          </cell>
          <cell r="C286" t="str">
            <v xml:space="preserve">UN    </v>
          </cell>
          <cell r="D286">
            <v>1681.58</v>
          </cell>
        </row>
        <row r="287">
          <cell r="A287">
            <v>43185</v>
          </cell>
          <cell r="B287" t="str">
            <v>AR CONDICIONADO SPLIT ON/OFF, PISO TETO, 18.000 BTU/H, CICLO FRIO, 60HZ, CLASSIFICACAO ENERGETICA C - SELO PROCEL, GAS HFC, CONTROLE S/FIO</v>
          </cell>
          <cell r="C287" t="str">
            <v xml:space="preserve">UN    </v>
          </cell>
          <cell r="D287">
            <v>4778.74</v>
          </cell>
        </row>
        <row r="288">
          <cell r="A288">
            <v>43186</v>
          </cell>
          <cell r="B288" t="str">
            <v>AR CONDICIONADO SPLIT ON/OFF, PISO TETO, 24.000 BTU/H, CICLO FRIO, 60HZ, CLASSIFICACAO ENERGETICA C - SELO PROCEL, GAS HFC, CONTROLE S/FIO</v>
          </cell>
          <cell r="C288" t="str">
            <v xml:space="preserve">UN    </v>
          </cell>
          <cell r="D288">
            <v>5040.6099999999997</v>
          </cell>
        </row>
        <row r="289">
          <cell r="A289">
            <v>43187</v>
          </cell>
          <cell r="B289" t="str">
            <v>AR CONDICIONADO SPLIT ON/OFF, PISO TETO, 36.000 BTU/H, CICLO FRIO, 60HZ, CLASSIFICACAO ENERGETICA C - SELO PROCEL, GAS HFC, CONTROLE S/FIO</v>
          </cell>
          <cell r="C289" t="str">
            <v xml:space="preserve">UN    </v>
          </cell>
          <cell r="D289">
            <v>6688.94</v>
          </cell>
        </row>
        <row r="290">
          <cell r="A290">
            <v>43188</v>
          </cell>
          <cell r="B290" t="str">
            <v>AR CONDICIONADO SPLIT ON/OFF, PISO TETO, 48.000 BTU/H, CICLO FRIO, 60HZ, CLASSIFICACAO ENERGETICA C - SELO PROCEL, GAS HFC, CONTROLE S/FIO</v>
          </cell>
          <cell r="C290" t="str">
            <v xml:space="preserve">UN    </v>
          </cell>
          <cell r="D290">
            <v>8104.54</v>
          </cell>
        </row>
        <row r="291">
          <cell r="A291">
            <v>43189</v>
          </cell>
          <cell r="B291" t="str">
            <v>AR CONDICIONADO SPLIT ON/OFF, PISO TETO, 60.000 BTU/H, CICLO FRIO, 60HZ, CLASSIFICACAO ENERGETICA C - SELO PROCEL, GAS HFC, CONTROLE S/FIO</v>
          </cell>
          <cell r="C291" t="str">
            <v xml:space="preserve">UN    </v>
          </cell>
          <cell r="D291">
            <v>9116.26</v>
          </cell>
        </row>
        <row r="292">
          <cell r="A292">
            <v>39580</v>
          </cell>
          <cell r="B292" t="str">
            <v>AR-CONDICIONADO FRIO SPLITAO INVERTER 30 TR</v>
          </cell>
          <cell r="C292" t="str">
            <v xml:space="preserve">UN    </v>
          </cell>
          <cell r="D292">
            <v>71839.839999999997</v>
          </cell>
        </row>
        <row r="293">
          <cell r="A293">
            <v>39577</v>
          </cell>
          <cell r="B293" t="str">
            <v>AR-CONDICIONADO FRIO SPLITAO MODULAR 10 TR</v>
          </cell>
          <cell r="C293" t="str">
            <v xml:space="preserve">UN    </v>
          </cell>
          <cell r="D293">
            <v>22485.72</v>
          </cell>
        </row>
        <row r="294">
          <cell r="A294">
            <v>39578</v>
          </cell>
          <cell r="B294" t="str">
            <v>AR-CONDICIONADO FRIO SPLITAO MODULAR 15 TR</v>
          </cell>
          <cell r="C294" t="str">
            <v xml:space="preserve">UN    </v>
          </cell>
          <cell r="D294">
            <v>29018.26</v>
          </cell>
        </row>
        <row r="295">
          <cell r="A295">
            <v>39579</v>
          </cell>
          <cell r="B295" t="str">
            <v>AR-CONDICIONADO FRIO SPLITAO MODULAR 20 TR</v>
          </cell>
          <cell r="C295" t="str">
            <v xml:space="preserve">UN    </v>
          </cell>
          <cell r="D295">
            <v>42219.3</v>
          </cell>
        </row>
        <row r="296">
          <cell r="A296">
            <v>39826</v>
          </cell>
          <cell r="B296" t="str">
            <v>AR-CONDICIONADO SPLIT INVERTER, PISO TETO, 24000 BTU/H, QUENTE/FRIO, 60HZ, CLASSIFICACAO ENERGETICA A - SELO PROCEL, GAS HFC, CONTROLE S/FIO</v>
          </cell>
          <cell r="C296" t="str">
            <v xml:space="preserve">UN    </v>
          </cell>
          <cell r="D296">
            <v>5185.3</v>
          </cell>
        </row>
        <row r="297">
          <cell r="A297">
            <v>10700</v>
          </cell>
          <cell r="B297" t="str">
            <v>ARADO REVERSIVEL COM 3 DISCOS DE 26" X 6MM REBOCAVEL</v>
          </cell>
          <cell r="C297" t="str">
            <v xml:space="preserve">UN    </v>
          </cell>
          <cell r="D297">
            <v>29021.73</v>
          </cell>
        </row>
        <row r="298">
          <cell r="A298">
            <v>346</v>
          </cell>
          <cell r="B298" t="str">
            <v>ARAME DE ACO OVALADO 15 X 17 ( 45,7 KG, 700 KGF), ROLO 1000 M</v>
          </cell>
          <cell r="C298" t="str">
            <v xml:space="preserve">KG    </v>
          </cell>
          <cell r="D298">
            <v>31.07</v>
          </cell>
        </row>
        <row r="299">
          <cell r="A299">
            <v>3312</v>
          </cell>
          <cell r="B299" t="str">
            <v>ARAME DE AMARRACAO PARA GABIAO GALVANIZADO, DIAMETRO 2,2 MM</v>
          </cell>
          <cell r="C299" t="str">
            <v xml:space="preserve">KG    </v>
          </cell>
          <cell r="D299">
            <v>27.52</v>
          </cell>
        </row>
        <row r="300">
          <cell r="A300">
            <v>339</v>
          </cell>
          <cell r="B300" t="str">
            <v>ARAME FARPADO GALVANIZADO, 14 BWG (2,11 MM), CLASSE 250</v>
          </cell>
          <cell r="C300" t="str">
            <v xml:space="preserve">M     </v>
          </cell>
          <cell r="D300">
            <v>1.6</v>
          </cell>
        </row>
        <row r="301">
          <cell r="A301">
            <v>340</v>
          </cell>
          <cell r="B301" t="str">
            <v>ARAME FARPADO GALVANIZADO, 16 BWG (1,65 MM), CLASSE 250</v>
          </cell>
          <cell r="C301" t="str">
            <v xml:space="preserve">M     </v>
          </cell>
          <cell r="D301">
            <v>1.44</v>
          </cell>
        </row>
        <row r="302">
          <cell r="A302">
            <v>43130</v>
          </cell>
          <cell r="B302" t="str">
            <v>ARAME GALVANIZADO 12 BWG, D = 2,76 MM (0,048 KG/M) OU 14 BWG, D = 2,11 MM (0,026 KG/M)</v>
          </cell>
          <cell r="C302" t="str">
            <v xml:space="preserve">KG    </v>
          </cell>
          <cell r="D302">
            <v>26.23</v>
          </cell>
        </row>
        <row r="303">
          <cell r="A303">
            <v>344</v>
          </cell>
          <cell r="B303" t="str">
            <v>ARAME GALVANIZADO 16 BWG, D = 1,65MM (0,0166 KG/M)</v>
          </cell>
          <cell r="C303" t="str">
            <v xml:space="preserve">KG    </v>
          </cell>
          <cell r="D303">
            <v>34.479999999999997</v>
          </cell>
        </row>
        <row r="304">
          <cell r="A304">
            <v>345</v>
          </cell>
          <cell r="B304" t="str">
            <v>ARAME GALVANIZADO 18 BWG, D = 1,24MM (0,009 KG/M)</v>
          </cell>
          <cell r="C304" t="str">
            <v xml:space="preserve">KG    </v>
          </cell>
          <cell r="D304">
            <v>37.409999999999997</v>
          </cell>
        </row>
        <row r="305">
          <cell r="A305">
            <v>43131</v>
          </cell>
          <cell r="B305" t="str">
            <v>ARAME GALVANIZADO 6 BWG, D = 5,16 MM (0,157 KG/M), OU 8 BWG, D = 4,19 MM (0,101 KG/M), OU 10 BWG, D = 3,40 MM (0,0713 KG/M)</v>
          </cell>
          <cell r="C305" t="str">
            <v xml:space="preserve">KG    </v>
          </cell>
          <cell r="D305">
            <v>30.47</v>
          </cell>
        </row>
        <row r="306">
          <cell r="A306">
            <v>3313</v>
          </cell>
          <cell r="B306" t="str">
            <v>ARAME PROTEGIDO COM POLIMERO PARA GABIAO, DIAMETRO 2,2 MM</v>
          </cell>
          <cell r="C306" t="str">
            <v xml:space="preserve">KG    </v>
          </cell>
          <cell r="D306">
            <v>35.409999999999997</v>
          </cell>
        </row>
        <row r="307">
          <cell r="A307">
            <v>43132</v>
          </cell>
          <cell r="B307" t="str">
            <v>ARAME RECOZIDO 16 BWG, D = 1,65 MM (0,016 KG/M) OU 18 BWG, D = 1,25 MM (0,01 KG/M)</v>
          </cell>
          <cell r="C307" t="str">
            <v xml:space="preserve">KG    </v>
          </cell>
          <cell r="D307">
            <v>26.23</v>
          </cell>
        </row>
        <row r="308">
          <cell r="A308">
            <v>366</v>
          </cell>
          <cell r="B308" t="str">
            <v>AREIA FINA - POSTO JAZIDA/FORNECEDOR (RETIRADO NA JAZIDA, SEM TRANSPORTE)</v>
          </cell>
          <cell r="C308" t="str">
            <v xml:space="preserve">M3    </v>
          </cell>
          <cell r="D308">
            <v>86.75</v>
          </cell>
        </row>
        <row r="309">
          <cell r="A309">
            <v>367</v>
          </cell>
          <cell r="B309" t="str">
            <v>AREIA GROSSA - POSTO JAZIDA/FORNECEDOR (RETIRADO NA JAZIDA, SEM TRANSPORTE)</v>
          </cell>
          <cell r="C309" t="str">
            <v xml:space="preserve">M3    </v>
          </cell>
          <cell r="D309">
            <v>87.88</v>
          </cell>
        </row>
        <row r="310">
          <cell r="A310">
            <v>370</v>
          </cell>
          <cell r="B310" t="str">
            <v>AREIA MEDIA - POSTO JAZIDA/FORNECEDOR (RETIRADO NA JAZIDA, SEM TRANSPORTE)</v>
          </cell>
          <cell r="C310" t="str">
            <v xml:space="preserve">M3    </v>
          </cell>
          <cell r="D310">
            <v>86.75</v>
          </cell>
        </row>
        <row r="311">
          <cell r="A311">
            <v>368</v>
          </cell>
          <cell r="B311" t="str">
            <v>AREIA PARA ATERRO - POSTO JAZIDA/FORNECEDOR (RETIRADO NA JAZIDA, SEM TRANSPORTE)</v>
          </cell>
          <cell r="C311" t="str">
            <v xml:space="preserve">M3    </v>
          </cell>
          <cell r="D311">
            <v>43.37</v>
          </cell>
        </row>
        <row r="312">
          <cell r="A312">
            <v>11075</v>
          </cell>
          <cell r="B312" t="str">
            <v>AREIA PARA LEITO FILTRANTE (0,42 A 1,68 MM) - POSTO JAZIDA/FORNECEDOR (RETIRADO NA JAZIDA, SEM TRANSPORTE)</v>
          </cell>
          <cell r="C312" t="str">
            <v xml:space="preserve">M3    </v>
          </cell>
          <cell r="D312">
            <v>995.62</v>
          </cell>
        </row>
        <row r="313">
          <cell r="A313">
            <v>1381</v>
          </cell>
          <cell r="B313" t="str">
            <v>ARGAMASSA COLANTE AC I PARA CERAMICAS</v>
          </cell>
          <cell r="C313" t="str">
            <v xml:space="preserve">KG    </v>
          </cell>
          <cell r="D313">
            <v>0.73</v>
          </cell>
        </row>
        <row r="314">
          <cell r="A314">
            <v>34353</v>
          </cell>
          <cell r="B314" t="str">
            <v>ARGAMASSA COLANTE AC II</v>
          </cell>
          <cell r="C314" t="str">
            <v xml:space="preserve">KG    </v>
          </cell>
          <cell r="D314">
            <v>1.35</v>
          </cell>
        </row>
        <row r="315">
          <cell r="A315">
            <v>37595</v>
          </cell>
          <cell r="B315" t="str">
            <v>ARGAMASSA COLANTE TIPO AC III</v>
          </cell>
          <cell r="C315" t="str">
            <v xml:space="preserve">KG    </v>
          </cell>
          <cell r="D315">
            <v>2.2400000000000002</v>
          </cell>
        </row>
        <row r="316">
          <cell r="A316">
            <v>37596</v>
          </cell>
          <cell r="B316" t="str">
            <v>ARGAMASSA COLANTE TIPO AC III E</v>
          </cell>
          <cell r="C316" t="str">
            <v xml:space="preserve">KG    </v>
          </cell>
          <cell r="D316">
            <v>2.57</v>
          </cell>
        </row>
        <row r="317">
          <cell r="A317">
            <v>371</v>
          </cell>
          <cell r="B317" t="str">
            <v>ARGAMASSA INDUSTRIALIZADA MULTIUSO, PARA REVESTIMENTO INTERNO E EXTERNO E ASSENTAMENTO DE BLOCOS DIVERSOS</v>
          </cell>
          <cell r="C317" t="str">
            <v xml:space="preserve">KG    </v>
          </cell>
          <cell r="D317">
            <v>0.79</v>
          </cell>
        </row>
        <row r="318">
          <cell r="A318">
            <v>37553</v>
          </cell>
          <cell r="B318" t="str">
            <v>ARGAMASSA INDUSTRIALIZADA PARA CHAPISCO COLANTE</v>
          </cell>
          <cell r="C318" t="str">
            <v xml:space="preserve">KG    </v>
          </cell>
          <cell r="D318">
            <v>1.49</v>
          </cell>
        </row>
        <row r="319">
          <cell r="A319">
            <v>37552</v>
          </cell>
          <cell r="B319" t="str">
            <v>ARGAMASSA INDUSTRIALIZADA PARA CHAPISCO ROLADO</v>
          </cell>
          <cell r="C319" t="str">
            <v xml:space="preserve">KG    </v>
          </cell>
          <cell r="D319">
            <v>2.39</v>
          </cell>
        </row>
        <row r="320">
          <cell r="A320">
            <v>36880</v>
          </cell>
          <cell r="B320" t="str">
            <v>ARGAMASSA PARA REVESTIMENTO DECORATIVO MONOCAMADA</v>
          </cell>
          <cell r="C320" t="str">
            <v xml:space="preserve">KG    </v>
          </cell>
          <cell r="D320">
            <v>2.4300000000000002</v>
          </cell>
        </row>
        <row r="321">
          <cell r="A321">
            <v>34355</v>
          </cell>
          <cell r="B321" t="str">
            <v>ARGAMASSA PISO SOBRE PISO</v>
          </cell>
          <cell r="C321" t="str">
            <v xml:space="preserve">KG    </v>
          </cell>
          <cell r="D321">
            <v>2.09</v>
          </cell>
        </row>
        <row r="322">
          <cell r="A322">
            <v>130</v>
          </cell>
          <cell r="B322" t="str">
            <v>ARGAMASSA POLIMERICA DE REPARO ESTRUTURAL, BICOMPONENTE</v>
          </cell>
          <cell r="C322" t="str">
            <v xml:space="preserve">KG    </v>
          </cell>
          <cell r="D322">
            <v>3.69</v>
          </cell>
        </row>
        <row r="323">
          <cell r="A323">
            <v>135</v>
          </cell>
          <cell r="B323" t="str">
            <v>ARGAMASSA POLIMERICA IMPERMEABILIZANTE SEMIFLEXIVEL, BICOMPONENTE (MEMBRANA IMPERMEABILIZANTE ACRILICA)</v>
          </cell>
          <cell r="C323" t="str">
            <v xml:space="preserve">KG    </v>
          </cell>
          <cell r="D323">
            <v>2.97</v>
          </cell>
        </row>
        <row r="324">
          <cell r="A324">
            <v>36886</v>
          </cell>
          <cell r="B324" t="str">
            <v>ARGAMASSA PRONTA PARA CONTRAPISO</v>
          </cell>
          <cell r="C324" t="str">
            <v xml:space="preserve">KG    </v>
          </cell>
          <cell r="D324">
            <v>0.75</v>
          </cell>
        </row>
        <row r="325">
          <cell r="A325">
            <v>38546</v>
          </cell>
          <cell r="B325" t="str">
            <v>ARGAMASSA USINADA AUTOADENSAVEL E AUTONIVELANTE PARA CONTRAPISO, INCLUI BOMBEAMENTO</v>
          </cell>
          <cell r="C325" t="str">
            <v xml:space="preserve">M3    </v>
          </cell>
          <cell r="D325">
            <v>444.09</v>
          </cell>
        </row>
        <row r="326">
          <cell r="A326">
            <v>34549</v>
          </cell>
          <cell r="B326" t="str">
            <v>ARGILA EXPANDIDA, GRANULOMETRIA 2215</v>
          </cell>
          <cell r="C326" t="str">
            <v xml:space="preserve">M3    </v>
          </cell>
          <cell r="D326">
            <v>730.33</v>
          </cell>
        </row>
        <row r="327">
          <cell r="A327">
            <v>6081</v>
          </cell>
          <cell r="B327" t="str">
            <v>ARGILA OU BARRO PARA ATERRO/REATERRO (COM TRANSPORTE ATE 10 KM)</v>
          </cell>
          <cell r="C327" t="str">
            <v xml:space="preserve">M3    </v>
          </cell>
          <cell r="D327">
            <v>51.12</v>
          </cell>
        </row>
        <row r="328">
          <cell r="A328">
            <v>6077</v>
          </cell>
          <cell r="B328" t="str">
            <v>ARGILA OU BARRO PARA ATERRO/REATERRO (RETIRADO NA JAZIDA, SEM TRANSPORTE)</v>
          </cell>
          <cell r="C328" t="str">
            <v xml:space="preserve">M3    </v>
          </cell>
          <cell r="D328">
            <v>36.51</v>
          </cell>
        </row>
        <row r="329">
          <cell r="A329">
            <v>6079</v>
          </cell>
          <cell r="B329" t="str">
            <v>ARGILA, ARGILA VERMELHA OU ARGILA ARENOSA (RETIRADA NA JAZIDA, SEM TRANSPORTE)</v>
          </cell>
          <cell r="C329" t="str">
            <v xml:space="preserve">M3    </v>
          </cell>
          <cell r="D329">
            <v>36.51</v>
          </cell>
        </row>
        <row r="330">
          <cell r="A330">
            <v>1091</v>
          </cell>
          <cell r="B330" t="str">
            <v>ARMACAO VERTICAL COM HASTE E CONTRA-PINO, EM CHAPA DE ACO GALVANIZADO 3/16", COM 1 ESTRIBO E 1 ISOLADOR</v>
          </cell>
          <cell r="C330" t="str">
            <v xml:space="preserve">UN    </v>
          </cell>
          <cell r="D330">
            <v>15.56</v>
          </cell>
        </row>
        <row r="331">
          <cell r="A331">
            <v>1094</v>
          </cell>
          <cell r="B331" t="str">
            <v>ARMACAO VERTICAL COM HASTE E CONTRA-PINO, EM CHAPA DE ACO GALVANIZADO 3/16", COM 1 ESTRIBO, SEM ISOLADOR</v>
          </cell>
          <cell r="C331" t="str">
            <v xml:space="preserve">UN    </v>
          </cell>
          <cell r="D331">
            <v>10.88</v>
          </cell>
        </row>
        <row r="332">
          <cell r="A332">
            <v>1095</v>
          </cell>
          <cell r="B332" t="str">
            <v>ARMACAO VERTICAL COM HASTE E CONTRA-PINO, EM CHAPA DE ACO GALVANIZADO 3/16", COM 2 ESTRIBOS, E 2 ISOLADORES</v>
          </cell>
          <cell r="C332" t="str">
            <v xml:space="preserve">UN    </v>
          </cell>
          <cell r="D332">
            <v>23.13</v>
          </cell>
        </row>
        <row r="333">
          <cell r="A333">
            <v>1092</v>
          </cell>
          <cell r="B333" t="str">
            <v>ARMACAO VERTICAL COM HASTE E CONTRA-PINO, EM CHAPA DE ACO GALVANIZADO 3/16", COM 2 ESTRIBOS, SEM ISOLADOR</v>
          </cell>
          <cell r="C333" t="str">
            <v xml:space="preserve">UN    </v>
          </cell>
          <cell r="D333">
            <v>17.899999999999999</v>
          </cell>
        </row>
        <row r="334">
          <cell r="A334">
            <v>1093</v>
          </cell>
          <cell r="B334" t="str">
            <v>ARMACAO VERTICAL COM HASTE E CONTRA-PINO, EM CHAPA DE ACO GALVANIZADO 3/16", COM 3 ESTRIBOS E 3 ISOLADORES</v>
          </cell>
          <cell r="C334" t="str">
            <v xml:space="preserve">UN    </v>
          </cell>
          <cell r="D334">
            <v>41.8</v>
          </cell>
        </row>
        <row r="335">
          <cell r="A335">
            <v>1090</v>
          </cell>
          <cell r="B335" t="str">
            <v>ARMACAO VERTICAL COM HASTE E CONTRA-PINO, EM CHAPA DE ACO GALVANIZADO 3/16", COM 3 ESTRIBOS, SEM ISOLADOR</v>
          </cell>
          <cell r="C335" t="str">
            <v xml:space="preserve">UN    </v>
          </cell>
          <cell r="D335">
            <v>29.93</v>
          </cell>
        </row>
        <row r="336">
          <cell r="A336">
            <v>1096</v>
          </cell>
          <cell r="B336" t="str">
            <v>ARMACAO VERTICAL COM HASTE E CONTRA-PINO, EM CHAPA DE ACO GALVANIZADO 3/16", COM 4 ESTRIBOS E 4 ISOLADORES</v>
          </cell>
          <cell r="C336" t="str">
            <v xml:space="preserve">UN    </v>
          </cell>
          <cell r="D336">
            <v>53.86</v>
          </cell>
        </row>
        <row r="337">
          <cell r="A337">
            <v>1097</v>
          </cell>
          <cell r="B337" t="str">
            <v>ARMACAO VERTICAL COM HASTE E CONTRA-PINO, EM CHAPA DE ACO GALVANIZADO 3/16", COM 4 ESTRIBOS, SEM ISOLADOR</v>
          </cell>
          <cell r="C337" t="str">
            <v xml:space="preserve">UN    </v>
          </cell>
          <cell r="D337">
            <v>45.72</v>
          </cell>
        </row>
        <row r="338">
          <cell r="A338">
            <v>378</v>
          </cell>
          <cell r="B338" t="str">
            <v>ARMADOR (HORISTA)</v>
          </cell>
          <cell r="C338" t="str">
            <v xml:space="preserve">H     </v>
          </cell>
          <cell r="D338">
            <v>20.82</v>
          </cell>
        </row>
        <row r="339">
          <cell r="A339">
            <v>40911</v>
          </cell>
          <cell r="B339" t="str">
            <v>ARMADOR (MENSALISTA)</v>
          </cell>
          <cell r="C339" t="str">
            <v xml:space="preserve">MES   </v>
          </cell>
          <cell r="D339">
            <v>3643.51</v>
          </cell>
        </row>
        <row r="340">
          <cell r="A340">
            <v>33939</v>
          </cell>
          <cell r="B340" t="str">
            <v>ARQUITETO JUNIOR</v>
          </cell>
          <cell r="C340" t="str">
            <v xml:space="preserve">H     </v>
          </cell>
          <cell r="D340">
            <v>69.36</v>
          </cell>
        </row>
        <row r="341">
          <cell r="A341">
            <v>40815</v>
          </cell>
          <cell r="B341" t="str">
            <v>ARQUITETO JUNIOR (MENSALISTA)</v>
          </cell>
          <cell r="C341" t="str">
            <v xml:space="preserve">MES   </v>
          </cell>
          <cell r="D341">
            <v>12139.65</v>
          </cell>
        </row>
        <row r="342">
          <cell r="A342">
            <v>34760</v>
          </cell>
          <cell r="B342" t="str">
            <v>ARQUITETO PAISAGISTA</v>
          </cell>
          <cell r="C342" t="str">
            <v xml:space="preserve">H     </v>
          </cell>
          <cell r="D342">
            <v>67.14</v>
          </cell>
        </row>
        <row r="343">
          <cell r="A343">
            <v>40935</v>
          </cell>
          <cell r="B343" t="str">
            <v>ARQUITETO PAISAGISTA (MENSALISTA)</v>
          </cell>
          <cell r="C343" t="str">
            <v xml:space="preserve">MES   </v>
          </cell>
          <cell r="D343">
            <v>11751.62</v>
          </cell>
        </row>
        <row r="344">
          <cell r="A344">
            <v>33952</v>
          </cell>
          <cell r="B344" t="str">
            <v>ARQUITETO PLENO</v>
          </cell>
          <cell r="C344" t="str">
            <v xml:space="preserve">H     </v>
          </cell>
          <cell r="D344">
            <v>98.53</v>
          </cell>
        </row>
        <row r="345">
          <cell r="A345">
            <v>40816</v>
          </cell>
          <cell r="B345" t="str">
            <v>ARQUITETO PLENO (MENSALISTA)</v>
          </cell>
          <cell r="C345" t="str">
            <v xml:space="preserve">MES   </v>
          </cell>
          <cell r="D345">
            <v>17243.37</v>
          </cell>
        </row>
        <row r="346">
          <cell r="A346">
            <v>33953</v>
          </cell>
          <cell r="B346" t="str">
            <v>ARQUITETO SENIOR</v>
          </cell>
          <cell r="C346" t="str">
            <v xml:space="preserve">H     </v>
          </cell>
          <cell r="D346">
            <v>130.26</v>
          </cell>
        </row>
        <row r="347">
          <cell r="A347">
            <v>40817</v>
          </cell>
          <cell r="B347" t="str">
            <v>ARQUITETO SENIOR (MENSALISTA)</v>
          </cell>
          <cell r="C347" t="str">
            <v xml:space="preserve">MES   </v>
          </cell>
          <cell r="D347">
            <v>22797.27</v>
          </cell>
        </row>
        <row r="348">
          <cell r="A348">
            <v>13348</v>
          </cell>
          <cell r="B348" t="str">
            <v>ARRUELA  EM ACO GALVANIZADO, DIAMETRO EXTERNO = 35MM, ESPESSURA = 3MM, DIAMETRO DO FURO= 18MM</v>
          </cell>
          <cell r="C348" t="str">
            <v xml:space="preserve">UN    </v>
          </cell>
          <cell r="D348">
            <v>1.7</v>
          </cell>
        </row>
        <row r="349">
          <cell r="A349">
            <v>39211</v>
          </cell>
          <cell r="B349" t="str">
            <v>ARRUELA EM ALUMINIO, COM ROSCA, DE  1 1/4", PARA ELETRODUTO</v>
          </cell>
          <cell r="C349" t="str">
            <v xml:space="preserve">UN    </v>
          </cell>
          <cell r="D349">
            <v>1.78</v>
          </cell>
        </row>
        <row r="350">
          <cell r="A350">
            <v>39212</v>
          </cell>
          <cell r="B350" t="str">
            <v>ARRUELA EM ALUMINIO, COM ROSCA, DE 1 1/2", PARA ELETRODUTO</v>
          </cell>
          <cell r="C350" t="str">
            <v xml:space="preserve">UN    </v>
          </cell>
          <cell r="D350">
            <v>1.99</v>
          </cell>
        </row>
        <row r="351">
          <cell r="A351">
            <v>39208</v>
          </cell>
          <cell r="B351" t="str">
            <v>ARRUELA EM ALUMINIO, COM ROSCA, DE 1/2", PARA ELETRODUTO</v>
          </cell>
          <cell r="C351" t="str">
            <v xml:space="preserve">UN    </v>
          </cell>
          <cell r="D351">
            <v>0.54</v>
          </cell>
        </row>
        <row r="352">
          <cell r="A352">
            <v>39210</v>
          </cell>
          <cell r="B352" t="str">
            <v>ARRUELA EM ALUMINIO, COM ROSCA, DE 1", PARA ELETRODUTO</v>
          </cell>
          <cell r="C352" t="str">
            <v xml:space="preserve">UN    </v>
          </cell>
          <cell r="D352">
            <v>1</v>
          </cell>
        </row>
        <row r="353">
          <cell r="A353">
            <v>39214</v>
          </cell>
          <cell r="B353" t="str">
            <v>ARRUELA EM ALUMINIO, COM ROSCA, DE 2 1/2", PARA ELETRODUTO</v>
          </cell>
          <cell r="C353" t="str">
            <v xml:space="preserve">UN    </v>
          </cell>
          <cell r="D353">
            <v>3.69</v>
          </cell>
        </row>
        <row r="354">
          <cell r="A354">
            <v>39213</v>
          </cell>
          <cell r="B354" t="str">
            <v>ARRUELA EM ALUMINIO, COM ROSCA, DE 2", PARA ELETRODUTO</v>
          </cell>
          <cell r="C354" t="str">
            <v xml:space="preserve">UN    </v>
          </cell>
          <cell r="D354">
            <v>2.6</v>
          </cell>
        </row>
        <row r="355">
          <cell r="A355">
            <v>39209</v>
          </cell>
          <cell r="B355" t="str">
            <v>ARRUELA EM ALUMINIO, COM ROSCA, DE 3/4", PARA ELETRODUTO</v>
          </cell>
          <cell r="C355" t="str">
            <v xml:space="preserve">UN    </v>
          </cell>
          <cell r="D355">
            <v>0.64</v>
          </cell>
        </row>
        <row r="356">
          <cell r="A356">
            <v>39207</v>
          </cell>
          <cell r="B356" t="str">
            <v>ARRUELA EM ALUMINIO, COM ROSCA, DE 3/8", PARA ELETRODUTO</v>
          </cell>
          <cell r="C356" t="str">
            <v xml:space="preserve">UN    </v>
          </cell>
          <cell r="D356">
            <v>1</v>
          </cell>
        </row>
        <row r="357">
          <cell r="A357">
            <v>39215</v>
          </cell>
          <cell r="B357" t="str">
            <v>ARRUELA EM ALUMINIO, COM ROSCA, DE 3", PARA ELETRODUTO</v>
          </cell>
          <cell r="C357" t="str">
            <v xml:space="preserve">UN    </v>
          </cell>
          <cell r="D357">
            <v>6.72</v>
          </cell>
        </row>
        <row r="358">
          <cell r="A358">
            <v>39216</v>
          </cell>
          <cell r="B358" t="str">
            <v>ARRUELA EM ALUMINIO, COM ROSCA, DE 4", PARA ELETRODUTO</v>
          </cell>
          <cell r="C358" t="str">
            <v xml:space="preserve">UN    </v>
          </cell>
          <cell r="D358">
            <v>9.3699999999999992</v>
          </cell>
        </row>
        <row r="359">
          <cell r="A359">
            <v>11267</v>
          </cell>
          <cell r="B359" t="str">
            <v>ARRUELA LISA, REDONDA, DE LATAO POLIDO, DIAMETRO NOMINAL 5/8", DIAMETRO EXTERNO = 34 MM, DIAMETRO DO FURO = 17 MM, ESPESSURA = *2,5* MM</v>
          </cell>
          <cell r="C359" t="str">
            <v xml:space="preserve">UN    </v>
          </cell>
          <cell r="D359">
            <v>1.49</v>
          </cell>
        </row>
        <row r="360">
          <cell r="A360">
            <v>379</v>
          </cell>
          <cell r="B360" t="str">
            <v>ARRUELA QUADRADA EM ACO GALVANIZADO, DIMENSAO = 38 MM, ESPESSURA = 3MM, DIAMETRO DO FURO= 18 MM</v>
          </cell>
          <cell r="C360" t="str">
            <v xml:space="preserve">UN    </v>
          </cell>
          <cell r="D360">
            <v>1.5</v>
          </cell>
        </row>
        <row r="361">
          <cell r="A361">
            <v>510</v>
          </cell>
          <cell r="B361" t="str">
            <v>ASFALTO MODIFICADO TIPO I - NBR 9910 (ASFALTO OXIDADO PARA IMPERMEABILIZACAO, COEFICIENTE DE PENETRACAO 25-40)</v>
          </cell>
          <cell r="C361" t="str">
            <v xml:space="preserve">KG    </v>
          </cell>
          <cell r="D361">
            <v>10.89</v>
          </cell>
        </row>
        <row r="362">
          <cell r="A362">
            <v>516</v>
          </cell>
          <cell r="B362" t="str">
            <v>ASFALTO MODIFICADO TIPO II - NBR 9910 (ASFALTO OXIDADO PARA IMPERMEABILIZACAO, COEFICIENTE DE PENETRACAO 20-35)</v>
          </cell>
          <cell r="C362" t="str">
            <v xml:space="preserve">KG    </v>
          </cell>
          <cell r="D362">
            <v>12.91</v>
          </cell>
        </row>
        <row r="363">
          <cell r="A363">
            <v>509</v>
          </cell>
          <cell r="B363" t="str">
            <v>ASFALTO MODIFICADO TIPO III - NBR 9910 (ASFALTO OXIDADO PARA IMPERMEABILIZACAO, COEFICIENTE DE PENETRACAO 15-25)</v>
          </cell>
          <cell r="C363" t="str">
            <v xml:space="preserve">KG    </v>
          </cell>
          <cell r="D363">
            <v>14.48</v>
          </cell>
        </row>
        <row r="364">
          <cell r="A364">
            <v>40331</v>
          </cell>
          <cell r="B364" t="str">
            <v>ASSENTADOR DE MANILHAS</v>
          </cell>
          <cell r="C364" t="str">
            <v xml:space="preserve">H     </v>
          </cell>
          <cell r="D364">
            <v>19.100000000000001</v>
          </cell>
        </row>
        <row r="365">
          <cell r="A365">
            <v>40930</v>
          </cell>
          <cell r="B365" t="str">
            <v>ASSENTADOR DE MANILHAS (MENSALISTA)</v>
          </cell>
          <cell r="C365" t="str">
            <v xml:space="preserve">MES   </v>
          </cell>
          <cell r="D365">
            <v>3344.62</v>
          </cell>
        </row>
        <row r="366">
          <cell r="A366">
            <v>11761</v>
          </cell>
          <cell r="B366" t="str">
            <v>ASSENTO  VASO SANITARIO INFANTIL EM PLASTICO BRANCO</v>
          </cell>
          <cell r="C366" t="str">
            <v xml:space="preserve">UN    </v>
          </cell>
          <cell r="D366">
            <v>82.78</v>
          </cell>
        </row>
        <row r="367">
          <cell r="A367">
            <v>377</v>
          </cell>
          <cell r="B367" t="str">
            <v>ASSENTO SANITARIO DE PLASTICO, TIPO CONVENCIONAL</v>
          </cell>
          <cell r="C367" t="str">
            <v xml:space="preserve">UN    </v>
          </cell>
          <cell r="D367">
            <v>38.9</v>
          </cell>
        </row>
        <row r="368">
          <cell r="A368">
            <v>7588</v>
          </cell>
          <cell r="B368" t="str">
            <v>AUTOMATICO DE BOIA SUPERIOR / INFERIOR, *15* A / 250 V</v>
          </cell>
          <cell r="C368" t="str">
            <v xml:space="preserve">UN    </v>
          </cell>
          <cell r="D368">
            <v>39.9</v>
          </cell>
        </row>
        <row r="369">
          <cell r="A369">
            <v>34392</v>
          </cell>
          <cell r="B369" t="str">
            <v>AUXILIAR DE ALMOXARIFE (HORISTA)</v>
          </cell>
          <cell r="C369" t="str">
            <v xml:space="preserve">H     </v>
          </cell>
          <cell r="D369">
            <v>15.93</v>
          </cell>
        </row>
        <row r="370">
          <cell r="A370">
            <v>40908</v>
          </cell>
          <cell r="B370" t="str">
            <v>AUXILIAR DE ALMOXARIFE (MENSALISTA)</v>
          </cell>
          <cell r="C370" t="str">
            <v xml:space="preserve">MES   </v>
          </cell>
          <cell r="D370">
            <v>2789.44</v>
          </cell>
        </row>
        <row r="371">
          <cell r="A371">
            <v>34551</v>
          </cell>
          <cell r="B371" t="str">
            <v>AUXILIAR DE AZULEJISTA (HORISTA)</v>
          </cell>
          <cell r="C371" t="str">
            <v xml:space="preserve">H     </v>
          </cell>
          <cell r="D371">
            <v>14.68</v>
          </cell>
        </row>
        <row r="372">
          <cell r="A372">
            <v>41078</v>
          </cell>
          <cell r="B372" t="str">
            <v>AUXILIAR DE AZULEJISTA (MENSALISTA)</v>
          </cell>
          <cell r="C372" t="str">
            <v xml:space="preserve">MES   </v>
          </cell>
          <cell r="D372">
            <v>2572.12</v>
          </cell>
        </row>
        <row r="373">
          <cell r="A373">
            <v>246</v>
          </cell>
          <cell r="B373" t="str">
            <v>AUXILIAR DE ENCANADOR OU BOMBEIRO HIDRAULICO (HORISTA)</v>
          </cell>
          <cell r="C373" t="str">
            <v xml:space="preserve">H     </v>
          </cell>
          <cell r="D373">
            <v>15.93</v>
          </cell>
        </row>
        <row r="374">
          <cell r="A374">
            <v>40927</v>
          </cell>
          <cell r="B374" t="str">
            <v>AUXILIAR DE ENCANADOR OU BOMBEIRO HIDRAULICO (MENSALISTA)</v>
          </cell>
          <cell r="C374" t="str">
            <v xml:space="preserve">MES   </v>
          </cell>
          <cell r="D374">
            <v>2789.44</v>
          </cell>
        </row>
        <row r="375">
          <cell r="A375">
            <v>2350</v>
          </cell>
          <cell r="B375" t="str">
            <v>AUXILIAR DE ESCRITORIO (HORISTA)</v>
          </cell>
          <cell r="C375" t="str">
            <v xml:space="preserve">H     </v>
          </cell>
          <cell r="D375">
            <v>16.66</v>
          </cell>
        </row>
        <row r="376">
          <cell r="A376">
            <v>40812</v>
          </cell>
          <cell r="B376" t="str">
            <v>AUXILIAR DE ESCRITORIO (MENSALISTA)</v>
          </cell>
          <cell r="C376" t="str">
            <v xml:space="preserve">MES   </v>
          </cell>
          <cell r="D376">
            <v>2919.15</v>
          </cell>
        </row>
        <row r="377">
          <cell r="A377">
            <v>245</v>
          </cell>
          <cell r="B377" t="str">
            <v>AUXILIAR DE LABORATORISTA DE SOLOS E DE CONCRETO (HORISTA)</v>
          </cell>
          <cell r="C377" t="str">
            <v xml:space="preserve">H     </v>
          </cell>
          <cell r="D377">
            <v>22.22</v>
          </cell>
        </row>
        <row r="378">
          <cell r="A378">
            <v>41090</v>
          </cell>
          <cell r="B378" t="str">
            <v>AUXILIAR DE LABORATORISTA DE SOLOS E DE CONCRETO (MENSALISTA)</v>
          </cell>
          <cell r="C378" t="str">
            <v xml:space="preserve">MES   </v>
          </cell>
          <cell r="D378">
            <v>3892.22</v>
          </cell>
        </row>
        <row r="379">
          <cell r="A379">
            <v>251</v>
          </cell>
          <cell r="B379" t="str">
            <v>AUXILIAR DE MECANICO</v>
          </cell>
          <cell r="C379" t="str">
            <v xml:space="preserve">H     </v>
          </cell>
          <cell r="D379">
            <v>13.75</v>
          </cell>
        </row>
        <row r="380">
          <cell r="A380">
            <v>40975</v>
          </cell>
          <cell r="B380" t="str">
            <v>AUXILIAR DE MECANICO (MENSALISTA)</v>
          </cell>
          <cell r="C380" t="str">
            <v xml:space="preserve">MES   </v>
          </cell>
          <cell r="D380">
            <v>2408.92</v>
          </cell>
        </row>
        <row r="381">
          <cell r="A381">
            <v>6127</v>
          </cell>
          <cell r="B381" t="str">
            <v>AUXILIAR DE PEDREIRO (HORISTA)</v>
          </cell>
          <cell r="C381" t="str">
            <v xml:space="preserve">H     </v>
          </cell>
          <cell r="D381">
            <v>14.68</v>
          </cell>
        </row>
        <row r="382">
          <cell r="A382">
            <v>41072</v>
          </cell>
          <cell r="B382" t="str">
            <v>AUXILIAR DE PEDREIRO (MENSALISTA)</v>
          </cell>
          <cell r="C382" t="str">
            <v xml:space="preserve">MES   </v>
          </cell>
          <cell r="D382">
            <v>2572.12</v>
          </cell>
        </row>
        <row r="383">
          <cell r="A383">
            <v>6121</v>
          </cell>
          <cell r="B383" t="str">
            <v>AUXILIAR DE SERVICOS GERAIS</v>
          </cell>
          <cell r="C383" t="str">
            <v xml:space="preserve">H     </v>
          </cell>
          <cell r="D383">
            <v>14.7</v>
          </cell>
        </row>
        <row r="384">
          <cell r="A384">
            <v>41071</v>
          </cell>
          <cell r="B384" t="str">
            <v>AUXILIAR DE SERVICOS GERAIS (MENSALISTA)</v>
          </cell>
          <cell r="C384" t="str">
            <v xml:space="preserve">MES   </v>
          </cell>
          <cell r="D384">
            <v>2573.04</v>
          </cell>
        </row>
        <row r="385">
          <cell r="A385">
            <v>244</v>
          </cell>
          <cell r="B385" t="str">
            <v>AUXILIAR DE TOPOGRAFO (HORISTA)</v>
          </cell>
          <cell r="C385" t="str">
            <v xml:space="preserve">H     </v>
          </cell>
          <cell r="D385">
            <v>9.35</v>
          </cell>
        </row>
        <row r="386">
          <cell r="A386">
            <v>41093</v>
          </cell>
          <cell r="B386" t="str">
            <v>AUXILIAR DE TOPOGRAFO (MENSALISTA)</v>
          </cell>
          <cell r="C386" t="str">
            <v xml:space="preserve">MES   </v>
          </cell>
          <cell r="D386">
            <v>1639.68</v>
          </cell>
        </row>
        <row r="387">
          <cell r="A387">
            <v>532</v>
          </cell>
          <cell r="B387" t="str">
            <v>AUXILIAR TECNICO / ASSISTENTE DE ENGENHARIA</v>
          </cell>
          <cell r="C387" t="str">
            <v xml:space="preserve">H     </v>
          </cell>
          <cell r="D387">
            <v>32.619999999999997</v>
          </cell>
        </row>
        <row r="388">
          <cell r="A388">
            <v>40931</v>
          </cell>
          <cell r="B388" t="str">
            <v>AUXILIAR TECNICO / ASSISTENTE DE ENGENHARIA (MENSALISTA)</v>
          </cell>
          <cell r="C388" t="str">
            <v xml:space="preserve">MES   </v>
          </cell>
          <cell r="D388">
            <v>5711.86</v>
          </cell>
        </row>
        <row r="389">
          <cell r="A389">
            <v>36150</v>
          </cell>
          <cell r="B389" t="str">
            <v>AVENTAL DE SEGURANCA DE RASPA DE COURO 1,00 X 0,60 M</v>
          </cell>
          <cell r="C389" t="str">
            <v xml:space="preserve">UN    </v>
          </cell>
          <cell r="D389">
            <v>44.55</v>
          </cell>
        </row>
        <row r="390">
          <cell r="A390">
            <v>4760</v>
          </cell>
          <cell r="B390" t="str">
            <v>AZULEJISTA OU LADRILHEIRO (HORISTA)</v>
          </cell>
          <cell r="C390" t="str">
            <v xml:space="preserve">H     </v>
          </cell>
          <cell r="D390">
            <v>20.82</v>
          </cell>
        </row>
        <row r="391">
          <cell r="A391">
            <v>41069</v>
          </cell>
          <cell r="B391" t="str">
            <v>AZULEJISTA OU LADRILHEIRO (MENSALISTA)</v>
          </cell>
          <cell r="C391" t="str">
            <v xml:space="preserve">MES   </v>
          </cell>
          <cell r="D391">
            <v>3643.51</v>
          </cell>
        </row>
        <row r="392">
          <cell r="A392">
            <v>10422</v>
          </cell>
          <cell r="B392" t="str">
            <v>BACIA SANITARIA (VASO) COM CAIXA ACOPLADA, SIFAO APARENTE, DE LOUCA BRANCA (SEM ASSENTO)</v>
          </cell>
          <cell r="C392" t="str">
            <v xml:space="preserve">UN    </v>
          </cell>
          <cell r="D392">
            <v>374.83</v>
          </cell>
        </row>
        <row r="393">
          <cell r="A393">
            <v>44019</v>
          </cell>
          <cell r="B393" t="str">
            <v>BACIA SANITARIA (VASO) COM CAIXA ACOPLADA, SIFAO OCULTO / CARENADO, DE LOUCA BRANCA (SEM ASSENTO ) - PADRAO ALTO</v>
          </cell>
          <cell r="C393" t="str">
            <v xml:space="preserve">UN    </v>
          </cell>
          <cell r="D393">
            <v>518.86</v>
          </cell>
        </row>
        <row r="394">
          <cell r="A394">
            <v>36520</v>
          </cell>
          <cell r="B394" t="str">
            <v>BACIA SANITARIA (VASO) CONVENCIONAL PARA PCD, SEM FURO FRONTAL, DE LOUCA BRANCA (SEM ASSENTO)</v>
          </cell>
          <cell r="C394" t="str">
            <v xml:space="preserve">UN    </v>
          </cell>
          <cell r="D394">
            <v>630.87</v>
          </cell>
        </row>
        <row r="395">
          <cell r="A395">
            <v>42319</v>
          </cell>
          <cell r="B395" t="str">
            <v>BACIA SANITARIA (VASO) CONVENCIONAL PARA USO ESPECIFICO (HOSPITAIS, CLINICAS), COM FURO FRONTAL, DE LOUCA BRANCA, SEM ASSENTO</v>
          </cell>
          <cell r="C395" t="str">
            <v xml:space="preserve">UN    </v>
          </cell>
          <cell r="D395">
            <v>565.29</v>
          </cell>
        </row>
        <row r="396">
          <cell r="A396">
            <v>10420</v>
          </cell>
          <cell r="B396" t="str">
            <v>BACIA SANITARIA (VASO) CONVENCIONAL, DE LOUCA BRANCA, SIFAO APARENTE, SAIDA VERTICAL (SEM ASSENTO)</v>
          </cell>
          <cell r="C396" t="str">
            <v xml:space="preserve">UN    </v>
          </cell>
          <cell r="D396">
            <v>200.53</v>
          </cell>
        </row>
        <row r="397">
          <cell r="A397">
            <v>10421</v>
          </cell>
          <cell r="B397" t="str">
            <v>BACIA SANITARIA (VASO) CONVENCIONAL, DE LOUCA COLORIDA, SIFAO APARENTE, SAIDA VERTICAL (SEM ASSENTO)</v>
          </cell>
          <cell r="C397" t="str">
            <v xml:space="preserve">UN    </v>
          </cell>
          <cell r="D397">
            <v>220.36</v>
          </cell>
        </row>
        <row r="398">
          <cell r="A398">
            <v>11786</v>
          </cell>
          <cell r="B398" t="str">
            <v>BACIA SANITARIA (VASO) INFANTIL, SIFONADO, DE LOUCA BRANCA, (SEM ASSENTO)</v>
          </cell>
          <cell r="C398" t="str">
            <v xml:space="preserve">UN    </v>
          </cell>
          <cell r="D398">
            <v>444.32</v>
          </cell>
        </row>
        <row r="399">
          <cell r="A399">
            <v>10</v>
          </cell>
          <cell r="B399" t="str">
            <v>BALDE PLASTICO CAPACIDADE *10* L</v>
          </cell>
          <cell r="C399" t="str">
            <v xml:space="preserve">UN    </v>
          </cell>
          <cell r="D399">
            <v>14.31</v>
          </cell>
        </row>
        <row r="400">
          <cell r="A400">
            <v>4815</v>
          </cell>
          <cell r="B400" t="str">
            <v>BALDE VERMELHO PARA SINALIZACAO DE VIAS</v>
          </cell>
          <cell r="C400" t="str">
            <v xml:space="preserve">UN    </v>
          </cell>
          <cell r="D400">
            <v>6.3</v>
          </cell>
        </row>
        <row r="401">
          <cell r="A401">
            <v>541</v>
          </cell>
          <cell r="B401" t="str">
            <v>BANCADA DE MARMORE SINTETICO COM UMA CUBA, 120 X *60* CM</v>
          </cell>
          <cell r="C401" t="str">
            <v xml:space="preserve">UN    </v>
          </cell>
          <cell r="D401">
            <v>199</v>
          </cell>
        </row>
        <row r="402">
          <cell r="A402">
            <v>542</v>
          </cell>
          <cell r="B402" t="str">
            <v>BANCADA DE MARMORE SINTETICO COM UMA CUBA, 150 X *60* CM</v>
          </cell>
          <cell r="C402" t="str">
            <v xml:space="preserve">UN    </v>
          </cell>
          <cell r="D402">
            <v>249.45</v>
          </cell>
        </row>
        <row r="403">
          <cell r="A403">
            <v>540</v>
          </cell>
          <cell r="B403" t="str">
            <v>BANCADA DE MARMORE SINTETICO COM UMA CUBA, 200 X *60* CM</v>
          </cell>
          <cell r="C403" t="str">
            <v xml:space="preserve">UN    </v>
          </cell>
          <cell r="D403">
            <v>562.13</v>
          </cell>
        </row>
        <row r="404">
          <cell r="A404">
            <v>38364</v>
          </cell>
          <cell r="B404" t="str">
            <v>BANCADA/ BANCA EM GRANITO, POLIDO, TIPO ANDORINHA/ QUARTZ/ CASTELO/ CORUMBA OU OUTROS EQUIVALENTES DA REGIAO, COM CUBA INOX, FORMATO *120 X 60* CM, E=  *2* CM</v>
          </cell>
          <cell r="C404" t="str">
            <v xml:space="preserve">UN    </v>
          </cell>
          <cell r="D404">
            <v>859.53</v>
          </cell>
        </row>
        <row r="405">
          <cell r="A405">
            <v>11692</v>
          </cell>
          <cell r="B405" t="str">
            <v>BANCADA/ BANCA EM MARMORE, POLIDO, BRANCO COMUM, E=  *3* CM</v>
          </cell>
          <cell r="C405" t="str">
            <v xml:space="preserve">M2    </v>
          </cell>
          <cell r="D405">
            <v>601.36</v>
          </cell>
        </row>
        <row r="406">
          <cell r="A406">
            <v>1746</v>
          </cell>
          <cell r="B406" t="str">
            <v>BANCADA/BANCA/PIA DE ACO INOXIDAVEL (AISI 430) COM 1 CUBA CENTRAL, COM VALVULA, ESCORREDOR DUPLO, DE *0,55 X 1,20* M</v>
          </cell>
          <cell r="C406" t="str">
            <v xml:space="preserve">UN    </v>
          </cell>
          <cell r="D406">
            <v>300</v>
          </cell>
        </row>
        <row r="407">
          <cell r="A407">
            <v>1748</v>
          </cell>
          <cell r="B407" t="str">
            <v>BANCADA/BANCA/PIA DE ACO INOXIDAVEL (AISI 430) COM 1 CUBA CENTRAL, COM VALVULA, ESCORREDOR DUPLO, DE *0,55 X 1,40* M</v>
          </cell>
          <cell r="C407" t="str">
            <v xml:space="preserve">UN    </v>
          </cell>
          <cell r="D407">
            <v>398.93</v>
          </cell>
        </row>
        <row r="408">
          <cell r="A408">
            <v>1749</v>
          </cell>
          <cell r="B408" t="str">
            <v>BANCADA/BANCA/PIA DE ACO INOXIDAVEL (AISI 430) COM 1 CUBA CENTRAL, COM VALVULA, ESCORREDOR DUPLO, DE *0,55 X 1,80* M</v>
          </cell>
          <cell r="C408" t="str">
            <v xml:space="preserve">UN    </v>
          </cell>
          <cell r="D408">
            <v>577.97</v>
          </cell>
        </row>
        <row r="409">
          <cell r="A409">
            <v>37412</v>
          </cell>
          <cell r="B409" t="str">
            <v>BANCADA/BANCA/PIA DE ACO INOXIDAVEL (AISI 430) COM 1 CUBA CENTRAL, COM VALVULA, LISA (SEM ESCORREDOR), DE *0,55 X 1,20* M</v>
          </cell>
          <cell r="C409" t="str">
            <v xml:space="preserve">UN    </v>
          </cell>
          <cell r="D409">
            <v>293.25</v>
          </cell>
        </row>
        <row r="410">
          <cell r="A410">
            <v>1745</v>
          </cell>
          <cell r="B410" t="str">
            <v>BANCADA/BANCA/PIA DE ACO INOXIDAVEL (AISI 430) COM 1 CUBA CENTRAL, SEM VALVULA, ESCORREDOR DUPLO, DE *0,55 X 1,60* M</v>
          </cell>
          <cell r="C410" t="str">
            <v xml:space="preserve">UN    </v>
          </cell>
          <cell r="D410">
            <v>348.71</v>
          </cell>
        </row>
        <row r="411">
          <cell r="A411">
            <v>1750</v>
          </cell>
          <cell r="B411" t="str">
            <v>BANCADA/BANCA/PIA DE ACO INOXIDAVEL (AISI 430) COM 2 CUBAS, COM VALVULAS, ESCORREDOR DUPLO, DE *0,55 X 2,00* M</v>
          </cell>
          <cell r="C411" t="str">
            <v xml:space="preserve">UN    </v>
          </cell>
          <cell r="D411">
            <v>814.89</v>
          </cell>
        </row>
        <row r="412">
          <cell r="A412">
            <v>11687</v>
          </cell>
          <cell r="B412" t="str">
            <v>BANCADA/TAMPO ACO INOX (AISI 304), LARGURA 60 CM, COM RODABANCA (NAO INCLUI PES DE APOIO)</v>
          </cell>
          <cell r="C412" t="str">
            <v xml:space="preserve">M     </v>
          </cell>
          <cell r="D412">
            <v>1298.3699999999999</v>
          </cell>
        </row>
        <row r="413">
          <cell r="A413">
            <v>11689</v>
          </cell>
          <cell r="B413" t="str">
            <v>BANCADA/TAMPO ACO INOX (AISI 304), LARGURA 70 CM, COM RODABANCA (NAO INCLUI PES DE APOIO)</v>
          </cell>
          <cell r="C413" t="str">
            <v xml:space="preserve">M     </v>
          </cell>
          <cell r="D413">
            <v>1626.78</v>
          </cell>
        </row>
        <row r="414">
          <cell r="A414">
            <v>11693</v>
          </cell>
          <cell r="B414" t="str">
            <v>BANCADA/TAMPO LISO (SEM CUBA) EM MARMORE SINTETICO</v>
          </cell>
          <cell r="C414" t="str">
            <v xml:space="preserve">M2    </v>
          </cell>
          <cell r="D414">
            <v>220.65</v>
          </cell>
        </row>
        <row r="415">
          <cell r="A415">
            <v>36215</v>
          </cell>
          <cell r="B415" t="str">
            <v>BANCO ARTICULADO PARA BANHO, EM ACO INOX POLIDO, 70* CM X 45* CM</v>
          </cell>
          <cell r="C415" t="str">
            <v xml:space="preserve">UN    </v>
          </cell>
          <cell r="D415">
            <v>897.92</v>
          </cell>
        </row>
        <row r="416">
          <cell r="A416">
            <v>42439</v>
          </cell>
          <cell r="B416" t="str">
            <v>BANCO COM ENCOSTO, 1,60M* DE COMPRIMENTO, EM TUBO DE ACO CARBONO E PINTURA NO PROCESSO ELETROSTATICO - PARA ACADEMIA AO AR LIVRE / ACADEMIA DA TERCEIRA IDADE - ATI</v>
          </cell>
          <cell r="C416" t="str">
            <v xml:space="preserve">UN    </v>
          </cell>
          <cell r="D416">
            <v>1197.21</v>
          </cell>
        </row>
        <row r="417">
          <cell r="A417">
            <v>38381</v>
          </cell>
          <cell r="B417" t="str">
            <v>BANDEJA DE PINTURA PARA ROLO 23 CM</v>
          </cell>
          <cell r="C417" t="str">
            <v xml:space="preserve">UN    </v>
          </cell>
          <cell r="D417">
            <v>9.1</v>
          </cell>
        </row>
        <row r="418">
          <cell r="A418">
            <v>39621</v>
          </cell>
          <cell r="B418" t="str">
            <v>BARRA ANTIPANICO DUPLA, CEGA EM LADO OPOSTO, COR CINZA</v>
          </cell>
          <cell r="C418" t="str">
            <v xml:space="preserve">PAR   </v>
          </cell>
          <cell r="D418">
            <v>1318.5</v>
          </cell>
        </row>
        <row r="419">
          <cell r="A419">
            <v>39624</v>
          </cell>
          <cell r="B419" t="str">
            <v>BARRA ANTIPANICO DUPLA, PARA PORTA DE VIDRO, COR CINZA</v>
          </cell>
          <cell r="C419" t="str">
            <v xml:space="preserve">PAR   </v>
          </cell>
          <cell r="D419">
            <v>1454.45</v>
          </cell>
        </row>
        <row r="420">
          <cell r="A420">
            <v>39615</v>
          </cell>
          <cell r="B420" t="str">
            <v>BARRA ANTIPANICO SIMPLES, CEGA EM LADO OPOSTO, COR CINZA</v>
          </cell>
          <cell r="C420" t="str">
            <v xml:space="preserve">UN    </v>
          </cell>
          <cell r="D420">
            <v>587.73</v>
          </cell>
        </row>
        <row r="421">
          <cell r="A421">
            <v>39620</v>
          </cell>
          <cell r="B421" t="str">
            <v>BARRA ANTIPANICO SIMPLES, COM FECHADURA LADO OPOSTO, COR CINZA</v>
          </cell>
          <cell r="C421" t="str">
            <v xml:space="preserve">UN    </v>
          </cell>
          <cell r="D421">
            <v>897.63</v>
          </cell>
        </row>
        <row r="422">
          <cell r="A422">
            <v>39623</v>
          </cell>
          <cell r="B422" t="str">
            <v>BARRA ANTIPANICO SIMPLES, PARA PORTA DE VIDRO, COR CINZA</v>
          </cell>
          <cell r="C422" t="str">
            <v xml:space="preserve">UN    </v>
          </cell>
          <cell r="D422">
            <v>961.43</v>
          </cell>
        </row>
        <row r="423">
          <cell r="A423">
            <v>546</v>
          </cell>
          <cell r="B423" t="str">
            <v>BARRA DE ACO CHATA, RETANGULAR (QUALQUER BITOLA)</v>
          </cell>
          <cell r="C423" t="str">
            <v xml:space="preserve">KG    </v>
          </cell>
          <cell r="D423">
            <v>10.050000000000001</v>
          </cell>
        </row>
        <row r="424">
          <cell r="A424">
            <v>566</v>
          </cell>
          <cell r="B424" t="str">
            <v>BARRA DE ACO CHATO, RETANGULAR, 19,05 MM X 3,17 MM (L X E), 0,47 KG/M</v>
          </cell>
          <cell r="C424" t="str">
            <v xml:space="preserve">M     </v>
          </cell>
          <cell r="D424">
            <v>4.7699999999999996</v>
          </cell>
        </row>
        <row r="425">
          <cell r="A425">
            <v>565</v>
          </cell>
          <cell r="B425" t="str">
            <v>BARRA DE ACO CHATO, RETANGULAR, 25,4 MM X 4,76 MM (L X E), 1,73 KG/M</v>
          </cell>
          <cell r="C425" t="str">
            <v xml:space="preserve">M     </v>
          </cell>
          <cell r="D425">
            <v>17.38</v>
          </cell>
        </row>
        <row r="426">
          <cell r="A426">
            <v>555</v>
          </cell>
          <cell r="B426" t="str">
            <v>BARRA DE ACO CHATO, RETANGULAR, 25,4 MM X 6,35 MM (L X E), 1,2265 KG/M</v>
          </cell>
          <cell r="C426" t="str">
            <v xml:space="preserve">M     </v>
          </cell>
          <cell r="D426">
            <v>12.32</v>
          </cell>
        </row>
        <row r="427">
          <cell r="A427">
            <v>557</v>
          </cell>
          <cell r="B427" t="str">
            <v>BARRA DE ACO CHATO, RETANGULAR, 38,1 MM X 12,7 MM (L X E), 3,79 KG/M</v>
          </cell>
          <cell r="C427" t="str">
            <v xml:space="preserve">M     </v>
          </cell>
          <cell r="D427">
            <v>38.67</v>
          </cell>
        </row>
        <row r="428">
          <cell r="A428">
            <v>552</v>
          </cell>
          <cell r="B428" t="str">
            <v>BARRA DE ACO CHATO, RETANGULAR, 38,1 MM X 6,35 MM (L X E), 1,89 KG/M</v>
          </cell>
          <cell r="C428" t="str">
            <v xml:space="preserve">M     </v>
          </cell>
          <cell r="D428">
            <v>19.18</v>
          </cell>
        </row>
        <row r="429">
          <cell r="A429">
            <v>563</v>
          </cell>
          <cell r="B429" t="str">
            <v>BARRA DE ACO CHATO, RETANGULAR, 38,1 MM X 9,53 MM (L X E), 2,84 KG/M</v>
          </cell>
          <cell r="C429" t="str">
            <v xml:space="preserve">M     </v>
          </cell>
          <cell r="D429">
            <v>28.83</v>
          </cell>
        </row>
        <row r="430">
          <cell r="A430">
            <v>549</v>
          </cell>
          <cell r="B430" t="str">
            <v>BARRA DE ACO CHATO, RETANGULAR, 50,8 MM X 12,7 MM (L X E), 5,06 KG/M</v>
          </cell>
          <cell r="C430" t="str">
            <v xml:space="preserve">M     </v>
          </cell>
          <cell r="D430">
            <v>51.89</v>
          </cell>
        </row>
        <row r="431">
          <cell r="A431">
            <v>551</v>
          </cell>
          <cell r="B431" t="str">
            <v>BARRA DE ACO CHATO, RETANGULAR, 50,8 MM X 25,4 MM (L X E), 10,12 KG/M</v>
          </cell>
          <cell r="C431" t="str">
            <v xml:space="preserve">M     </v>
          </cell>
          <cell r="D431">
            <v>102.74</v>
          </cell>
        </row>
        <row r="432">
          <cell r="A432">
            <v>559</v>
          </cell>
          <cell r="B432" t="str">
            <v>BARRA DE ACO CHATO, RETANGULAR, 50,8 MM X 6,35 MM (L X E), 2,53 KG/M</v>
          </cell>
          <cell r="C432" t="str">
            <v xml:space="preserve">M     </v>
          </cell>
          <cell r="D432">
            <v>25.68</v>
          </cell>
        </row>
        <row r="433">
          <cell r="A433">
            <v>560</v>
          </cell>
          <cell r="B433" t="str">
            <v>BARRA DE ACO CHATO, RETANGULAR, 50,8 MM X 7,94 MM (L X E), 3,162 KG/M</v>
          </cell>
          <cell r="C433" t="str">
            <v xml:space="preserve">M     </v>
          </cell>
          <cell r="D433">
            <v>32.130000000000003</v>
          </cell>
        </row>
        <row r="434">
          <cell r="A434">
            <v>547</v>
          </cell>
          <cell r="B434" t="str">
            <v>BARRA DE ACO CHATO, RETANGULAR, 50,8 MM X 9,53 MM (L X E), 3,79KG/M</v>
          </cell>
          <cell r="C434" t="str">
            <v xml:space="preserve">M     </v>
          </cell>
          <cell r="D434">
            <v>38.47</v>
          </cell>
        </row>
        <row r="435">
          <cell r="A435">
            <v>36207</v>
          </cell>
          <cell r="B435" t="str">
            <v>BARRA DE APOIO EM "L", EM ACO INOX POLIDO 70 X 70 CM, DIAMETRO MINIMO 3 CM</v>
          </cell>
          <cell r="C435" t="str">
            <v xml:space="preserve">UN    </v>
          </cell>
          <cell r="D435">
            <v>397.71</v>
          </cell>
        </row>
        <row r="436">
          <cell r="A436">
            <v>36209</v>
          </cell>
          <cell r="B436" t="str">
            <v>BARRA DE APOIO EM "L", EM ACO INOX POLIDO 80 X 80 CM, DIAMETRO MINIMO 3 CM</v>
          </cell>
          <cell r="C436" t="str">
            <v xml:space="preserve">UN    </v>
          </cell>
          <cell r="D436">
            <v>456.44</v>
          </cell>
        </row>
        <row r="437">
          <cell r="A437">
            <v>36210</v>
          </cell>
          <cell r="B437" t="str">
            <v>BARRA DE APOIO LATERAL ARTICULADA, COM TRAVA, EM ACO INOX POLIDO, 70 CM, DIAMETRO MINIMO 3 CM</v>
          </cell>
          <cell r="C437" t="str">
            <v xml:space="preserve">UN    </v>
          </cell>
          <cell r="D437">
            <v>493.85</v>
          </cell>
        </row>
        <row r="438">
          <cell r="A438">
            <v>36204</v>
          </cell>
          <cell r="B438" t="str">
            <v>BARRA DE APOIO RETA, EM ACO INOX POLIDO, COMPRIMENTO 60CM, DIAMETRO MINIMO 3 CM</v>
          </cell>
          <cell r="C438" t="str">
            <v xml:space="preserve">UN    </v>
          </cell>
          <cell r="D438">
            <v>175.1</v>
          </cell>
        </row>
        <row r="439">
          <cell r="A439">
            <v>36205</v>
          </cell>
          <cell r="B439" t="str">
            <v>BARRA DE APOIO RETA, EM ACO INOX POLIDO, COMPRIMENTO 70CM, DIAMETRO MINIMO 3 CM</v>
          </cell>
          <cell r="C439" t="str">
            <v xml:space="preserve">UN    </v>
          </cell>
          <cell r="D439">
            <v>194.46</v>
          </cell>
        </row>
        <row r="440">
          <cell r="A440">
            <v>36081</v>
          </cell>
          <cell r="B440" t="str">
            <v>BARRA DE APOIO RETA, EM ACO INOX POLIDO, COMPRIMENTO 80CM, DIAMETRO MINIMO 3 CM</v>
          </cell>
          <cell r="C440" t="str">
            <v xml:space="preserve">UN    </v>
          </cell>
          <cell r="D440">
            <v>207.35</v>
          </cell>
        </row>
        <row r="441">
          <cell r="A441">
            <v>36206</v>
          </cell>
          <cell r="B441" t="str">
            <v>BARRA DE APOIO RETA, EM ACO INOX POLIDO, COMPRIMENTO 90 CM, DIAMETRO MINIMO 3 CM</v>
          </cell>
          <cell r="C441" t="str">
            <v xml:space="preserve">UN    </v>
          </cell>
          <cell r="D441">
            <v>217.23</v>
          </cell>
        </row>
        <row r="442">
          <cell r="A442">
            <v>36218</v>
          </cell>
          <cell r="B442" t="str">
            <v>BARRA DE APOIO RETA, EM ALUMINIO, COMPRIMENTO 60CM, DIAMETRO MINIMO 3 CM</v>
          </cell>
          <cell r="C442" t="str">
            <v xml:space="preserve">UN    </v>
          </cell>
          <cell r="D442">
            <v>161.16999999999999</v>
          </cell>
        </row>
        <row r="443">
          <cell r="A443">
            <v>36220</v>
          </cell>
          <cell r="B443" t="str">
            <v>BARRA DE APOIO RETA, EM ALUMINIO, COMPRIMENTO 70CM, DIAMETRO MINIMO 3 CM</v>
          </cell>
          <cell r="C443" t="str">
            <v xml:space="preserve">UN    </v>
          </cell>
          <cell r="D443">
            <v>184.81</v>
          </cell>
        </row>
        <row r="444">
          <cell r="A444">
            <v>36080</v>
          </cell>
          <cell r="B444" t="str">
            <v>BARRA DE APOIO RETA, EM ALUMINIO, COMPRIMENTO 80 CM, DIAMETRO MINIMO 3 CM</v>
          </cell>
          <cell r="C444" t="str">
            <v xml:space="preserve">UN    </v>
          </cell>
          <cell r="D444">
            <v>199.9</v>
          </cell>
        </row>
        <row r="445">
          <cell r="A445">
            <v>36223</v>
          </cell>
          <cell r="B445" t="str">
            <v>BARRA DE APOIO RETA, EM ALUMINIO, COMPRIMENTO 90 CM, DIAMETRO MINIMO 3 CM</v>
          </cell>
          <cell r="C445" t="str">
            <v xml:space="preserve">UN    </v>
          </cell>
          <cell r="D445">
            <v>209.32</v>
          </cell>
        </row>
        <row r="446">
          <cell r="A446">
            <v>38127</v>
          </cell>
          <cell r="B446" t="str">
            <v>BASE DE MISTURADOR MONOCOMANDO PARA CHUVEIRO, DE PAREDE (NAO INCLUI ACABAMENTOS)</v>
          </cell>
          <cell r="C446" t="str">
            <v xml:space="preserve">UN    </v>
          </cell>
          <cell r="D446">
            <v>353.1</v>
          </cell>
        </row>
        <row r="447">
          <cell r="A447">
            <v>38060</v>
          </cell>
          <cell r="B447" t="str">
            <v>BASE PARA MASTRO DE PARA-RAIOS DIAMETRO NOMINAL 1 1/2"</v>
          </cell>
          <cell r="C447" t="str">
            <v xml:space="preserve">UN    </v>
          </cell>
          <cell r="D447">
            <v>55.41</v>
          </cell>
        </row>
        <row r="448">
          <cell r="A448">
            <v>10956</v>
          </cell>
          <cell r="B448" t="str">
            <v>BASE PARA MASTRO DE PARA-RAIOS DIAMETRO NOMINAL 2"</v>
          </cell>
          <cell r="C448" t="str">
            <v xml:space="preserve">UN    </v>
          </cell>
          <cell r="D448">
            <v>60.76</v>
          </cell>
        </row>
        <row r="449">
          <cell r="A449">
            <v>39380</v>
          </cell>
          <cell r="B449" t="str">
            <v>BASE PARA RELE COM SUPORTE METALICO</v>
          </cell>
          <cell r="C449" t="str">
            <v xml:space="preserve">UN    </v>
          </cell>
          <cell r="D449">
            <v>25.36</v>
          </cell>
        </row>
        <row r="450">
          <cell r="A450">
            <v>44172</v>
          </cell>
          <cell r="B450" t="str">
            <v>BASTIDOR PARA BLOCO M10</v>
          </cell>
          <cell r="C450" t="str">
            <v xml:space="preserve">UN    </v>
          </cell>
          <cell r="D450">
            <v>9.15</v>
          </cell>
        </row>
        <row r="451">
          <cell r="A451">
            <v>37597</v>
          </cell>
          <cell r="B451" t="str">
            <v>BATE-ESTACAS POR GRAVIDADE, POTENCIA160 HP, PESO DO MARTELO ATE 3 TONELADAS</v>
          </cell>
          <cell r="C451" t="str">
            <v xml:space="preserve">UN    </v>
          </cell>
          <cell r="D451">
            <v>632675.78</v>
          </cell>
        </row>
        <row r="452">
          <cell r="A452">
            <v>183</v>
          </cell>
          <cell r="B452" t="str">
            <v>BATENTE / PORTAL / ADUELA / MARCO EM MADEIRA MACICA COM REBAIXO, E = *3* CM, L = *14* CM, PARA PORTAS DE  GIRO DE *60 CM A 120* CM  X *210* CM, CEDRINHO / ANGELIM COMERCIAL / TAURI / CURUPIXA / PEROBA / CUMARU OU EQUIVALENTE DA REGIAO (NAO INCLUI ALIZARES)</v>
          </cell>
          <cell r="C452" t="str">
            <v xml:space="preserve">JG    </v>
          </cell>
          <cell r="D452">
            <v>228.5</v>
          </cell>
        </row>
        <row r="453">
          <cell r="A453">
            <v>184</v>
          </cell>
          <cell r="B453" t="str">
            <v>BATENTE / PORTAL / ADUELA / MARCO EM MADEIRA MACICA COM REBAIXO, E = *3* CM, L = *14* CM, PARA PORTAS DE  GIRO DE *60 CM A 120* CM  X *210* CM, PINUS / EUCALIPTO / VIROLA OU EQUIVALENTE DA REGIAO (NAO INCLUI ALIZARES)</v>
          </cell>
          <cell r="C453" t="str">
            <v xml:space="preserve">JG    </v>
          </cell>
          <cell r="D453">
            <v>141.52000000000001</v>
          </cell>
        </row>
        <row r="454">
          <cell r="A454">
            <v>181</v>
          </cell>
          <cell r="B454" t="str">
            <v>BATENTE / PORTAL / ADUELA / MARCO EM MADEIRA MACICA COM REBAIXO, E = *3* CM, L = *16* CM, PARA PORTAS DE  GIRO DE *60 CM A 120* CM  X *210* CM, CEDRINHO / ANGELIM COMERCIAL / TAURI / CURUPIXA / PEROBA / CUMARU OU EQUIVALENTE DA REGIAO (NAO INCLUI ALIZARES)</v>
          </cell>
          <cell r="C454" t="str">
            <v xml:space="preserve">JG    </v>
          </cell>
          <cell r="D454">
            <v>305.14999999999998</v>
          </cell>
        </row>
        <row r="455">
          <cell r="A455">
            <v>20001</v>
          </cell>
          <cell r="B455" t="str">
            <v>BATENTE / PORTAL / ADUELA / MARCO EM MADEIRA MACICA COM REBAIXO, E = *3* CM, L = *16* CM, PARA PORTAS DE  GIRO DE *60 CM A 120* CM  X *210* CM, PINUS / EUCALIPTO / VIROLA OU EQUIVALENTE DA REGIAO (NAO INCLUI ALIZARES)</v>
          </cell>
          <cell r="C455" t="str">
            <v xml:space="preserve">JG    </v>
          </cell>
          <cell r="D455">
            <v>176.9</v>
          </cell>
        </row>
        <row r="456">
          <cell r="A456">
            <v>39837</v>
          </cell>
          <cell r="B456" t="str">
            <v>BATENTE/PORTAL/ADUELA/MARCO, EM MDF/PVC WOOD/POLIESTIRENO OU MADEIRA LAMINADA, L = *9,0* CM COM GUARNICAO REGULAVEL 2 FACES = *35* MM, PRIMER</v>
          </cell>
          <cell r="C456" t="str">
            <v xml:space="preserve">JG    </v>
          </cell>
          <cell r="D456">
            <v>326.13</v>
          </cell>
        </row>
        <row r="457">
          <cell r="A457">
            <v>43366</v>
          </cell>
          <cell r="B457" t="str">
            <v>BENTONITA, ARGILA CONSTITUIDA POR  MONTMORILONITA</v>
          </cell>
          <cell r="C457" t="str">
            <v xml:space="preserve">KG    </v>
          </cell>
          <cell r="D457">
            <v>1.54</v>
          </cell>
        </row>
        <row r="458">
          <cell r="A458">
            <v>10535</v>
          </cell>
          <cell r="B458" t="str">
            <v>BETONEIRA CAPACIDADE NOMINAL 400 L, CAPACIDADE DE MISTURA  280 L, MOTOR ELETRICO TRIFASICO 220/380 V POTENCIA 2 CV, SEM CARREGADOR</v>
          </cell>
          <cell r="C458" t="str">
            <v xml:space="preserve">UN    </v>
          </cell>
          <cell r="D458">
            <v>4785</v>
          </cell>
        </row>
        <row r="459">
          <cell r="A459">
            <v>10537</v>
          </cell>
          <cell r="B459" t="str">
            <v>BETONEIRA CAPACIDADE NOMINAL 400 L, CAPACIDADE DE MISTURA 310 L, MOTOR A DIESEL POTENCIA 5 CV, SEM CARREGADOR</v>
          </cell>
          <cell r="C459" t="str">
            <v xml:space="preserve">UN    </v>
          </cell>
          <cell r="D459">
            <v>6525.44</v>
          </cell>
        </row>
        <row r="460">
          <cell r="A460">
            <v>13891</v>
          </cell>
          <cell r="B460" t="str">
            <v>BETONEIRA CAPACIDADE NOMINAL 400 L, CAPACIDADE DE MISTURA 310 L, MOTOR A GASOLINA POTENCIA 5,5 CV, SEM CARREGADOR</v>
          </cell>
          <cell r="C460" t="str">
            <v xml:space="preserve">UN    </v>
          </cell>
          <cell r="D460">
            <v>5985.3</v>
          </cell>
        </row>
        <row r="461">
          <cell r="A461">
            <v>44492</v>
          </cell>
          <cell r="B461" t="str">
            <v>BETONEIRA CAPACIDADE NOMINAL 600 L, CAPACIDADE DE MISTURA 440 L, MOTOR A GASOLINA POTENCIA 10 HP, COM  CARREGADOR</v>
          </cell>
          <cell r="C461" t="str">
            <v xml:space="preserve">UN    </v>
          </cell>
          <cell r="D461">
            <v>26033.64</v>
          </cell>
        </row>
        <row r="462">
          <cell r="A462">
            <v>36396</v>
          </cell>
          <cell r="B462" t="str">
            <v>BETONEIRA, CAPACIDADE NOMINAL 400 L, CAPACIDADE DE MISTURA 310L, MOTOR ELETRICO TRIFASICO 220/380V POTENCIA 2 CV, SEM CARREGADOR</v>
          </cell>
          <cell r="C462" t="str">
            <v xml:space="preserve">UN    </v>
          </cell>
          <cell r="D462">
            <v>5474.36</v>
          </cell>
        </row>
        <row r="463">
          <cell r="A463">
            <v>36397</v>
          </cell>
          <cell r="B463" t="str">
            <v>BETONEIRA, CAPACIDADE NOMINAL 600 L, CAPACIDADE DE MISTURA  360L, MOTOR ELETRICO TRIFASICO 220/380V, POTENCIA 4CV, EXCLUSO CARREGADOR</v>
          </cell>
          <cell r="C463" t="str">
            <v xml:space="preserve">UN    </v>
          </cell>
          <cell r="D463">
            <v>19464.400000000001</v>
          </cell>
        </row>
        <row r="464">
          <cell r="A464">
            <v>36398</v>
          </cell>
          <cell r="B464" t="str">
            <v>BETONEIRA, CAPACIDADE NOMINAL 600 L, CAPACIDADE DE MISTURA 440 L, MOTOR A DIESEL POTENCIA 10 CV, COM CARREGADOR</v>
          </cell>
          <cell r="C464" t="str">
            <v xml:space="preserve">UN    </v>
          </cell>
          <cell r="D464">
            <v>23657.360000000001</v>
          </cell>
        </row>
        <row r="465">
          <cell r="A465">
            <v>647</v>
          </cell>
          <cell r="B465" t="str">
            <v>BLASTER, DINAMITADOR OU CABO DE FOGO</v>
          </cell>
          <cell r="C465" t="str">
            <v xml:space="preserve">H     </v>
          </cell>
          <cell r="D465">
            <v>18.309999999999999</v>
          </cell>
        </row>
        <row r="466">
          <cell r="A466">
            <v>40920</v>
          </cell>
          <cell r="B466" t="str">
            <v>BLASTER, DINAMITADOR OU CABO DE FOGO (MENSALISTA)</v>
          </cell>
          <cell r="C466" t="str">
            <v xml:space="preserve">MES   </v>
          </cell>
          <cell r="D466">
            <v>3207.39</v>
          </cell>
        </row>
        <row r="467">
          <cell r="A467">
            <v>715</v>
          </cell>
          <cell r="B467" t="str">
            <v>BLOCO / TIJOLO DE VIDRO INCOLOR, CANELADO / ONDULADO, *19 X 19 X 8* CM (A X L X E)</v>
          </cell>
          <cell r="C467" t="str">
            <v xml:space="preserve">UN    </v>
          </cell>
          <cell r="D467">
            <v>19.760000000000002</v>
          </cell>
        </row>
        <row r="468">
          <cell r="A468">
            <v>716</v>
          </cell>
          <cell r="B468" t="str">
            <v>BLOCO / TIJOLO DE VIDRO INCOLOR, XADREZ, *20 X 20 X 10* CM (A X L X E)</v>
          </cell>
          <cell r="C468" t="str">
            <v xml:space="preserve">UN    </v>
          </cell>
          <cell r="D468">
            <v>22.34</v>
          </cell>
        </row>
        <row r="469">
          <cell r="A469">
            <v>38783</v>
          </cell>
          <cell r="B469" t="str">
            <v>BLOCO CERAMICO / TIJOLO VAZADO PARA ALVENARIA DE VEDACAO, FUROS NA HORIZONTAL, 11,5 X 19 X 19 CM (NBR 15270)</v>
          </cell>
          <cell r="C469" t="str">
            <v xml:space="preserve">UN    </v>
          </cell>
          <cell r="D469">
            <v>1.07</v>
          </cell>
        </row>
        <row r="470">
          <cell r="A470">
            <v>37593</v>
          </cell>
          <cell r="B470" t="str">
            <v>BLOCO CERAMICO / TIJOLO VAZADO PARA ALVENARIA DE VEDACAO, FUROS NA VERTICAL, 14 X 19 X 39 CM (NBR 15270)</v>
          </cell>
          <cell r="C470" t="str">
            <v xml:space="preserve">UN    </v>
          </cell>
          <cell r="D470">
            <v>2.63</v>
          </cell>
        </row>
        <row r="471">
          <cell r="A471">
            <v>37594</v>
          </cell>
          <cell r="B471" t="str">
            <v>BLOCO CERAMICO / TIJOLO VAZADO PARA ALVENARIA DE VEDACAO, FUROS NA VERTICAL, 19 X 19 X 39 CM (NBR 15270)</v>
          </cell>
          <cell r="C471" t="str">
            <v xml:space="preserve">UN    </v>
          </cell>
          <cell r="D471">
            <v>3.27</v>
          </cell>
        </row>
        <row r="472">
          <cell r="A472">
            <v>37592</v>
          </cell>
          <cell r="B472" t="str">
            <v>BLOCO CERAMICO / TIJOLO VAZADO PARA ALVENARIA DE VEDACAO, FUROS NA VERTICAL,, 9 X 19 X 39 CM (NBR 15270)</v>
          </cell>
          <cell r="C472" t="str">
            <v xml:space="preserve">UN    </v>
          </cell>
          <cell r="D472">
            <v>2.0699999999999998</v>
          </cell>
        </row>
        <row r="473">
          <cell r="A473">
            <v>7270</v>
          </cell>
          <cell r="B473" t="str">
            <v>BLOCO CERAMICO / TIJOLO VAZADO PARA ALVENARIA DE VEDACAO, 4 FUROS NA HORIZONTAL, DE 9 X 9 X 19 CM (L X A X C)</v>
          </cell>
          <cell r="C473" t="str">
            <v xml:space="preserve">UN    </v>
          </cell>
          <cell r="D473">
            <v>0.92</v>
          </cell>
        </row>
        <row r="474">
          <cell r="A474">
            <v>7267</v>
          </cell>
          <cell r="B474" t="str">
            <v>BLOCO CERAMICO / TIJOLO VAZADO PARA ALVENARIA DE VEDACAO, 6 FUROS NA HORIZONTAL, 9 X 14 X 19 CM (L X A X C)</v>
          </cell>
          <cell r="C474" t="str">
            <v xml:space="preserve">UN    </v>
          </cell>
          <cell r="D474">
            <v>0.72</v>
          </cell>
        </row>
        <row r="475">
          <cell r="A475">
            <v>7271</v>
          </cell>
          <cell r="B475" t="str">
            <v>BLOCO CERAMICO / TIJOLO VAZADO PARA ALVENARIA DE VEDACAO, 8 FUROS NA HORIZONTAL, DE 9 X 19 X 19 CM (L XA X C)</v>
          </cell>
          <cell r="C475" t="str">
            <v xml:space="preserve">UN    </v>
          </cell>
          <cell r="D475">
            <v>0.8</v>
          </cell>
        </row>
        <row r="476">
          <cell r="A476">
            <v>7268</v>
          </cell>
          <cell r="B476" t="str">
            <v>BLOCO CERAMICO / TIJOLO VAZADO PARA ALVENARIA DE VEDACAO, 8 FUROS NA HORIZONTAL, 9 X 19 X 29 CM (L X A X C)</v>
          </cell>
          <cell r="C476" t="str">
            <v xml:space="preserve">UN    </v>
          </cell>
          <cell r="D476">
            <v>1.1100000000000001</v>
          </cell>
        </row>
        <row r="477">
          <cell r="A477">
            <v>41372</v>
          </cell>
          <cell r="B477" t="str">
            <v>BLOCO CONCRETO CELULAR AUTOCLAVADO 12,5 X 30 X 60 CM (E X A X C)</v>
          </cell>
          <cell r="C477" t="str">
            <v xml:space="preserve">M2    </v>
          </cell>
          <cell r="D477">
            <v>90.61</v>
          </cell>
        </row>
        <row r="478">
          <cell r="A478">
            <v>41371</v>
          </cell>
          <cell r="B478" t="str">
            <v>BLOCO CONCRETO CELULAR AUTOCLAVADO 7,5 X 30 X 60 CM (E X A X C)</v>
          </cell>
          <cell r="C478" t="str">
            <v xml:space="preserve">M2    </v>
          </cell>
          <cell r="D478">
            <v>53.55</v>
          </cell>
        </row>
        <row r="479">
          <cell r="A479">
            <v>34556</v>
          </cell>
          <cell r="B479" t="str">
            <v>BLOCO DE CONCRETO ESTRUTURAL 14 X 19 X 29 CM, FBK 10 MPA (NBR 6136)</v>
          </cell>
          <cell r="C479" t="str">
            <v xml:space="preserve">UN    </v>
          </cell>
          <cell r="D479">
            <v>3.72</v>
          </cell>
        </row>
        <row r="480">
          <cell r="A480">
            <v>37873</v>
          </cell>
          <cell r="B480" t="str">
            <v>BLOCO DE CONCRETO ESTRUTURAL 14 X 19 X 29 CM, FBK 12 MPA (NBR 6136)</v>
          </cell>
          <cell r="C480" t="str">
            <v xml:space="preserve">UN    </v>
          </cell>
          <cell r="D480">
            <v>3.78</v>
          </cell>
        </row>
        <row r="481">
          <cell r="A481">
            <v>34564</v>
          </cell>
          <cell r="B481" t="str">
            <v>BLOCO DE CONCRETO ESTRUTURAL 14 X 19 X 29 CM, FBK 14 MPA (NBR 6136)</v>
          </cell>
          <cell r="C481" t="str">
            <v xml:space="preserve">UN    </v>
          </cell>
          <cell r="D481">
            <v>3.96</v>
          </cell>
        </row>
        <row r="482">
          <cell r="A482">
            <v>34565</v>
          </cell>
          <cell r="B482" t="str">
            <v>BLOCO DE CONCRETO ESTRUTURAL 14 X 19 X 29 CM, FBK 16 MPA (NBR 6136)</v>
          </cell>
          <cell r="C482" t="str">
            <v xml:space="preserve">UN    </v>
          </cell>
          <cell r="D482">
            <v>4.1900000000000004</v>
          </cell>
        </row>
        <row r="483">
          <cell r="A483">
            <v>38590</v>
          </cell>
          <cell r="B483" t="str">
            <v>BLOCO DE CONCRETO ESTRUTURAL 14 X 19 X 29 CM, FBK 4,5 MPA (NBR 6136)</v>
          </cell>
          <cell r="C483" t="str">
            <v xml:space="preserve">UN    </v>
          </cell>
          <cell r="D483">
            <v>3.1</v>
          </cell>
        </row>
        <row r="484">
          <cell r="A484">
            <v>34566</v>
          </cell>
          <cell r="B484" t="str">
            <v>BLOCO DE CONCRETO ESTRUTURAL 14 X 19 X 29 CM, FBK 6 MPA (NBR 6136)</v>
          </cell>
          <cell r="C484" t="str">
            <v xml:space="preserve">UN    </v>
          </cell>
          <cell r="D484">
            <v>3.25</v>
          </cell>
        </row>
        <row r="485">
          <cell r="A485">
            <v>34567</v>
          </cell>
          <cell r="B485" t="str">
            <v>BLOCO DE CONCRETO ESTRUTURAL 14 X 19 X 29 CM, FBK 8 MPA (NBR 6136)</v>
          </cell>
          <cell r="C485" t="str">
            <v xml:space="preserve">UN    </v>
          </cell>
          <cell r="D485">
            <v>3.45</v>
          </cell>
        </row>
        <row r="486">
          <cell r="A486">
            <v>38591</v>
          </cell>
          <cell r="B486" t="str">
            <v>BLOCO DE CONCRETO ESTRUTURAL 14 X 19 X 34 CM, FBK 4,5 MPA (NBR 6136)</v>
          </cell>
          <cell r="C486" t="str">
            <v xml:space="preserve">UN    </v>
          </cell>
          <cell r="D486">
            <v>3.13</v>
          </cell>
        </row>
        <row r="487">
          <cell r="A487">
            <v>34568</v>
          </cell>
          <cell r="B487" t="str">
            <v>BLOCO DE CONCRETO ESTRUTURAL 14 X 19 X 39 CM, FBK 10 MPA (NBR 6136)</v>
          </cell>
          <cell r="C487" t="str">
            <v xml:space="preserve">UN    </v>
          </cell>
          <cell r="D487">
            <v>4.08</v>
          </cell>
        </row>
        <row r="488">
          <cell r="A488">
            <v>34569</v>
          </cell>
          <cell r="B488" t="str">
            <v>BLOCO DE CONCRETO ESTRUTURAL 14 X 19 X 39 CM, FBK 12 MPA (NBR 6136)</v>
          </cell>
          <cell r="C488" t="str">
            <v xml:space="preserve">UN    </v>
          </cell>
          <cell r="D488">
            <v>4.1900000000000004</v>
          </cell>
        </row>
        <row r="489">
          <cell r="A489">
            <v>34570</v>
          </cell>
          <cell r="B489" t="str">
            <v>BLOCO DE CONCRETO ESTRUTURAL 14 X 19 X 39 CM, FBK 14 MPA (NBR 6136)</v>
          </cell>
          <cell r="C489" t="str">
            <v xml:space="preserve">UN    </v>
          </cell>
          <cell r="D489">
            <v>4.55</v>
          </cell>
        </row>
        <row r="490">
          <cell r="A490">
            <v>25070</v>
          </cell>
          <cell r="B490" t="str">
            <v>BLOCO DE CONCRETO ESTRUTURAL 14 X 19 X 39 CM, FBK 4,5 MPA (NBR 6136)</v>
          </cell>
          <cell r="C490" t="str">
            <v xml:space="preserve">UN    </v>
          </cell>
          <cell r="D490">
            <v>3.42</v>
          </cell>
        </row>
        <row r="491">
          <cell r="A491">
            <v>34571</v>
          </cell>
          <cell r="B491" t="str">
            <v>BLOCO DE CONCRETO ESTRUTURAL 14 X 19 X 39 CM, FBK 6 MPA (NBR 6136)</v>
          </cell>
          <cell r="C491" t="str">
            <v xml:space="preserve">UN    </v>
          </cell>
          <cell r="D491">
            <v>3.46</v>
          </cell>
        </row>
        <row r="492">
          <cell r="A492">
            <v>34573</v>
          </cell>
          <cell r="B492" t="str">
            <v>BLOCO DE CONCRETO ESTRUTURAL 14 X 19 X 39 CM, FBK 8 MPA (NBR 6136)</v>
          </cell>
          <cell r="C492" t="str">
            <v xml:space="preserve">UN    </v>
          </cell>
          <cell r="D492">
            <v>3.64</v>
          </cell>
        </row>
        <row r="493">
          <cell r="A493">
            <v>37107</v>
          </cell>
          <cell r="B493" t="str">
            <v>BLOCO DE CONCRETO ESTRUTURAL 14 X 19 X 39, FCK 16 MPA (NBR 6136)</v>
          </cell>
          <cell r="C493" t="str">
            <v xml:space="preserve">UN    </v>
          </cell>
          <cell r="D493">
            <v>4.8</v>
          </cell>
        </row>
        <row r="494">
          <cell r="A494">
            <v>34576</v>
          </cell>
          <cell r="B494" t="str">
            <v>BLOCO DE CONCRETO ESTRUTURAL 19 X 19 X 39 CM, FBK 10 MPA (NBR 6136)</v>
          </cell>
          <cell r="C494" t="str">
            <v xml:space="preserve">UN    </v>
          </cell>
          <cell r="D494">
            <v>5.3</v>
          </cell>
        </row>
        <row r="495">
          <cell r="A495">
            <v>34577</v>
          </cell>
          <cell r="B495" t="str">
            <v>BLOCO DE CONCRETO ESTRUTURAL 19 X 19 X 39 CM, FBK 12 MPA (NBR 6136)</v>
          </cell>
          <cell r="C495" t="str">
            <v xml:space="preserve">UN    </v>
          </cell>
          <cell r="D495">
            <v>5.53</v>
          </cell>
        </row>
        <row r="496">
          <cell r="A496">
            <v>34578</v>
          </cell>
          <cell r="B496" t="str">
            <v>BLOCO DE CONCRETO ESTRUTURAL 19 X 19 X 39 CM, FBK 14 MPA (NBR 6136)</v>
          </cell>
          <cell r="C496" t="str">
            <v xml:space="preserve">UN    </v>
          </cell>
          <cell r="D496">
            <v>6</v>
          </cell>
        </row>
        <row r="497">
          <cell r="A497">
            <v>34579</v>
          </cell>
          <cell r="B497" t="str">
            <v>BLOCO DE CONCRETO ESTRUTURAL 19 X 19 X 39 CM, FBK 16 MPA (NBR 6136)</v>
          </cell>
          <cell r="C497" t="str">
            <v xml:space="preserve">UN    </v>
          </cell>
          <cell r="D497">
            <v>6.4</v>
          </cell>
        </row>
        <row r="498">
          <cell r="A498">
            <v>25067</v>
          </cell>
          <cell r="B498" t="str">
            <v>BLOCO DE CONCRETO ESTRUTURAL 19 X 19 X 39 CM, FBK 4,5 MPA (NBR 6136)</v>
          </cell>
          <cell r="C498" t="str">
            <v xml:space="preserve">UN    </v>
          </cell>
          <cell r="D498">
            <v>4.28</v>
          </cell>
        </row>
        <row r="499">
          <cell r="A499">
            <v>34580</v>
          </cell>
          <cell r="B499" t="str">
            <v>BLOCO DE CONCRETO ESTRUTURAL 19 X 19 X 39 CM, FBK 8 MPA (NBR 6136)</v>
          </cell>
          <cell r="C499" t="str">
            <v xml:space="preserve">UN    </v>
          </cell>
          <cell r="D499">
            <v>4.78</v>
          </cell>
        </row>
        <row r="500">
          <cell r="A500">
            <v>25071</v>
          </cell>
          <cell r="B500" t="str">
            <v>BLOCO DE CONCRETO ESTRUTURAL 9 X 19 X 39 CM, FBK 4,5 MPA (NBR 6136)</v>
          </cell>
          <cell r="C500" t="str">
            <v xml:space="preserve">UN    </v>
          </cell>
          <cell r="D500">
            <v>2.38</v>
          </cell>
        </row>
        <row r="501">
          <cell r="A501">
            <v>44171</v>
          </cell>
          <cell r="B501" t="str">
            <v>BLOCO DE ENGATE RAPIDO PARA BASTIDOR TIPO M10</v>
          </cell>
          <cell r="C501" t="str">
            <v xml:space="preserve">UN    </v>
          </cell>
          <cell r="D501">
            <v>26.11</v>
          </cell>
        </row>
        <row r="502">
          <cell r="A502">
            <v>38395</v>
          </cell>
          <cell r="B502" t="str">
            <v>BLOCO DE ESPUMA MULTIUSO *23 X 13 X 8* CM</v>
          </cell>
          <cell r="C502" t="str">
            <v xml:space="preserve">UN    </v>
          </cell>
          <cell r="D502">
            <v>7.6</v>
          </cell>
        </row>
        <row r="503">
          <cell r="A503">
            <v>34583</v>
          </cell>
          <cell r="B503" t="str">
            <v>BLOCO DE GESSO COMPACTO / MACICO, BRANCO, E = 10 CM, DIMENSOES *67 X 50* CM</v>
          </cell>
          <cell r="C503" t="str">
            <v xml:space="preserve">M2    </v>
          </cell>
          <cell r="D503">
            <v>57.06</v>
          </cell>
        </row>
        <row r="504">
          <cell r="A504">
            <v>34584</v>
          </cell>
          <cell r="B504" t="str">
            <v>BLOCO DE GESSO VAZADO, BRANCO, E = *7* CM, DIMENSOES *67 X 50* CM</v>
          </cell>
          <cell r="C504" t="str">
            <v xml:space="preserve">M2    </v>
          </cell>
          <cell r="D504">
            <v>41.84</v>
          </cell>
        </row>
        <row r="505">
          <cell r="A505">
            <v>709</v>
          </cell>
          <cell r="B505" t="str">
            <v>BLOCO DE POLIETILENO ALTA DENSIDADE, *27* X *30* X *100* CM, ACOMPANHADOS PLACAS  TERMINAIS  E LONGARINAS, PARA FUNDO DE FILTRO</v>
          </cell>
          <cell r="C505" t="str">
            <v xml:space="preserve">M2    </v>
          </cell>
          <cell r="D505">
            <v>806.26</v>
          </cell>
        </row>
        <row r="506">
          <cell r="A506">
            <v>34599</v>
          </cell>
          <cell r="B506" t="str">
            <v>BLOCO DE VEDACAO CONCRETO APARENTE 9 X 19 X 39 CM (CLASSE C - NBR 6136)</v>
          </cell>
          <cell r="C506" t="str">
            <v xml:space="preserve">UN    </v>
          </cell>
          <cell r="D506">
            <v>2.44</v>
          </cell>
        </row>
        <row r="507">
          <cell r="A507">
            <v>34592</v>
          </cell>
          <cell r="B507" t="str">
            <v>BLOCO DE VEDACAO CONCRETO 14 X 19 X 29 CM (CLASSE C - NBR 6136)</v>
          </cell>
          <cell r="C507" t="str">
            <v xml:space="preserve">UN    </v>
          </cell>
          <cell r="D507">
            <v>2.72</v>
          </cell>
        </row>
        <row r="508">
          <cell r="A508">
            <v>37103</v>
          </cell>
          <cell r="B508" t="str">
            <v>BLOCO DE VEDACAO DE CONCRETO APARENTE 14 X 19 X 39 CM (CLASSE C - NBR 6136)</v>
          </cell>
          <cell r="C508" t="str">
            <v xml:space="preserve">UN    </v>
          </cell>
          <cell r="D508">
            <v>3.11</v>
          </cell>
        </row>
        <row r="509">
          <cell r="A509">
            <v>34555</v>
          </cell>
          <cell r="B509" t="str">
            <v>BLOCO DE VEDACAO DE CONCRETO APARENTE 19 X 19 X 39 CM  (CLASSE C - NBR 6136)</v>
          </cell>
          <cell r="C509" t="str">
            <v xml:space="preserve">UN    </v>
          </cell>
          <cell r="D509">
            <v>3.95</v>
          </cell>
        </row>
        <row r="510">
          <cell r="A510">
            <v>674</v>
          </cell>
          <cell r="B510" t="str">
            <v>BLOCO DE VEDACAO DE CONCRETO CELULAR AUTOCLAVADO 10 X 30 X 60 CM (E X A X C)</v>
          </cell>
          <cell r="C510" t="str">
            <v xml:space="preserve">M2    </v>
          </cell>
          <cell r="D510">
            <v>64.56</v>
          </cell>
        </row>
        <row r="511">
          <cell r="A511">
            <v>34600</v>
          </cell>
          <cell r="B511" t="str">
            <v>BLOCO DE VEDACAO DE CONCRETO CELULAR AUTOCLAVADO 15 X 30 X 60 CM (E X A X C)</v>
          </cell>
          <cell r="C511" t="str">
            <v xml:space="preserve">M2    </v>
          </cell>
          <cell r="D511">
            <v>94.83</v>
          </cell>
        </row>
        <row r="512">
          <cell r="A512">
            <v>652</v>
          </cell>
          <cell r="B512" t="str">
            <v>BLOCO DE VEDACAO DE CONCRETO CELULAR AUTOCLAVADO 20 X 30 X 60 CM (E X A X C)</v>
          </cell>
          <cell r="C512" t="str">
            <v xml:space="preserve">M2    </v>
          </cell>
          <cell r="D512">
            <v>145.27000000000001</v>
          </cell>
        </row>
        <row r="513">
          <cell r="A513">
            <v>651</v>
          </cell>
          <cell r="B513" t="str">
            <v>BLOCO DE VEDACAO DE CONCRETO 14 X 19 X 39 CM (CLASSE C - NBR 6136)</v>
          </cell>
          <cell r="C513" t="str">
            <v xml:space="preserve">UN    </v>
          </cell>
          <cell r="D513">
            <v>3</v>
          </cell>
        </row>
        <row r="514">
          <cell r="A514">
            <v>654</v>
          </cell>
          <cell r="B514" t="str">
            <v>BLOCO DE VEDACAO DE CONCRETO 19 X 19 X 39 CM (CLASSE C - NBR 6136)</v>
          </cell>
          <cell r="C514" t="str">
            <v xml:space="preserve">UN    </v>
          </cell>
          <cell r="D514">
            <v>3.72</v>
          </cell>
        </row>
        <row r="515">
          <cell r="A515">
            <v>650</v>
          </cell>
          <cell r="B515" t="str">
            <v>BLOCO DE VEDACAO DE CONCRETO, 9 X 19 X 39 CM (CLASSE C - NBR 6136)</v>
          </cell>
          <cell r="C515" t="str">
            <v xml:space="preserve">UN    </v>
          </cell>
          <cell r="D515">
            <v>2.4</v>
          </cell>
        </row>
        <row r="516">
          <cell r="A516">
            <v>718</v>
          </cell>
          <cell r="B516" t="str">
            <v>BLOCO DE VIDRO / ELEMENTO VAZADO, INCOLOR, VENEZIANA, *20 X 20 X 6* CM (A X L X E)</v>
          </cell>
          <cell r="C516" t="str">
            <v xml:space="preserve">UN    </v>
          </cell>
          <cell r="D516">
            <v>19.52</v>
          </cell>
        </row>
        <row r="517">
          <cell r="A517">
            <v>11981</v>
          </cell>
          <cell r="B517" t="str">
            <v>BLOCO DE VIDRO / ELEMENTO VAZADO, INCOLOR, VENEZIANA, DE *20 X 10 X 8* CM (A X L X E)</v>
          </cell>
          <cell r="C517" t="str">
            <v xml:space="preserve">UN    </v>
          </cell>
          <cell r="D517">
            <v>18.96</v>
          </cell>
        </row>
        <row r="518">
          <cell r="A518">
            <v>34586</v>
          </cell>
          <cell r="B518" t="str">
            <v>BLOCO ESTRUTURAL CERAMICO 14 X 19 X 29 CM, 6,0 MPA (NBR 15270)</v>
          </cell>
          <cell r="C518" t="str">
            <v xml:space="preserve">UN    </v>
          </cell>
          <cell r="D518">
            <v>2.2400000000000002</v>
          </cell>
        </row>
        <row r="519">
          <cell r="A519">
            <v>38603</v>
          </cell>
          <cell r="B519" t="str">
            <v>BLOCO ESTRUTURAL CERAMICO 14 X 19 X 34 CM, 6,0 MPA (NBR 15270)</v>
          </cell>
          <cell r="C519" t="str">
            <v xml:space="preserve">UN    </v>
          </cell>
          <cell r="D519">
            <v>2.72</v>
          </cell>
        </row>
        <row r="520">
          <cell r="A520">
            <v>34588</v>
          </cell>
          <cell r="B520" t="str">
            <v>BLOCO ESTRUTURAL CERAMICO 14 X 19 X 39 CM, 6,0 MPA (NBR 15270)</v>
          </cell>
          <cell r="C520" t="str">
            <v xml:space="preserve">UN    </v>
          </cell>
          <cell r="D520">
            <v>2.93</v>
          </cell>
        </row>
        <row r="521">
          <cell r="A521">
            <v>34590</v>
          </cell>
          <cell r="B521" t="str">
            <v>BLOCO ESTRUTURAL CERAMICO 19 X 19 X 29 CM, 6,0 MPA (NBR 15270)</v>
          </cell>
          <cell r="C521" t="str">
            <v xml:space="preserve">UN    </v>
          </cell>
          <cell r="D521">
            <v>2.68</v>
          </cell>
        </row>
        <row r="522">
          <cell r="A522">
            <v>34591</v>
          </cell>
          <cell r="B522" t="str">
            <v>BLOCO ESTRUTURAL CERAMICO 19 X 19 X 39 CM, 6,0 MPA (NBR 15270)</v>
          </cell>
          <cell r="C522" t="str">
            <v xml:space="preserve">UN    </v>
          </cell>
          <cell r="D522">
            <v>3.63</v>
          </cell>
        </row>
        <row r="523">
          <cell r="A523">
            <v>40517</v>
          </cell>
          <cell r="B523" t="str">
            <v>BLOQUETE/PISO DE CONCRETO - MODELO BLOCO PISOGRAMA/CONCREGRAMA 2 FUROS, DIMENSOES APROX. DE 35 CM X 15 CM E ESPESSURA DE 7 CM (+/- 1 CM), COR NATURAL</v>
          </cell>
          <cell r="C523" t="str">
            <v xml:space="preserve">M2    </v>
          </cell>
          <cell r="D523">
            <v>36.89</v>
          </cell>
        </row>
        <row r="524">
          <cell r="A524">
            <v>40515</v>
          </cell>
          <cell r="B524" t="str">
            <v>BLOQUETE/PISO DE CONCRETO - MODELO PISOGRAMA/CONCREGRAMA/PAVI-GRADE/GRAMEIRO, DIMENSOES APROXIMADAS DE 60 CM X 45 CM E ESPESSURA DE 8 CM (+/- 1 CM), COR NATURAL</v>
          </cell>
          <cell r="C524" t="str">
            <v xml:space="preserve">M2    </v>
          </cell>
          <cell r="D524">
            <v>83</v>
          </cell>
        </row>
        <row r="525">
          <cell r="A525">
            <v>40529</v>
          </cell>
          <cell r="B525" t="str">
            <v>BLOQUETE/PISO INTERTRAVADO DE CONCRETO - MODELO ONDA/16 FACES/RETANGULAR/TIJOLINHO/PAVER/HOLANDES/PARALELEPIPEDO, *22 CM X *11 CM, E = 10 CM, RESISTENCIA DE 50 MPA (NBR 9781), COR NATURAL</v>
          </cell>
          <cell r="C525" t="str">
            <v xml:space="preserve">M2    </v>
          </cell>
          <cell r="D525">
            <v>53.03</v>
          </cell>
        </row>
        <row r="526">
          <cell r="A526">
            <v>36170</v>
          </cell>
          <cell r="B526" t="str">
            <v>BLOQUETE/PISO INTERTRAVADO DE CONCRETO - MODELO ONDA/16 FACES/RETANGULAR/TIJOLINHO/PAVER/HOLANDES/PARALELEPIPEDO, *22 CM X 11* CM, E = 8 CM, RESISTENCIA DE 35 MPA (NBR 9781), COR NATURAL</v>
          </cell>
          <cell r="C526" t="str">
            <v xml:space="preserve">M2    </v>
          </cell>
          <cell r="D526">
            <v>44</v>
          </cell>
        </row>
        <row r="527">
          <cell r="A527">
            <v>40524</v>
          </cell>
          <cell r="B527" t="str">
            <v>BLOQUETE/PISO INTERTRAVADO DE CONCRETO - MODELO ONDA/16 FACES/RETANGULAR/TIJOLINHO/PAVER/HOLANDES/PARALELEPIPEDO, 20 CM X 10 CM, E = 10 CM, RESISTENCIA DE 35 MPA (NBR 9781), COR NATURAL</v>
          </cell>
          <cell r="C527" t="str">
            <v xml:space="preserve">M2    </v>
          </cell>
          <cell r="D527">
            <v>51.87</v>
          </cell>
        </row>
        <row r="528">
          <cell r="A528">
            <v>36156</v>
          </cell>
          <cell r="B528" t="str">
            <v>BLOQUETE/PISO INTERTRAVADO DE CONCRETO - MODELO ONDA/16 FACES/RETANGULAR/TIJOLINHO/PAVER/HOLANDES/PARALELEPIPEDO, 20 CM X 10 CM, E = 6 CM, RESISTENCIA DE 35 MPA (NBR 9781), COLORIDO</v>
          </cell>
          <cell r="C528" t="str">
            <v xml:space="preserve">M2    </v>
          </cell>
          <cell r="D528">
            <v>40.35</v>
          </cell>
        </row>
        <row r="529">
          <cell r="A529">
            <v>36155</v>
          </cell>
          <cell r="B529" t="str">
            <v>BLOQUETE/PISO INTERTRAVADO DE CONCRETO - MODELO ONDA/16 FACES/RETANGULAR/TIJOLINHO/PAVER/HOLANDES/PARALELEPIPEDO, 20 CM X 10 CM, E = 6 CM, RESISTENCIA DE 35 MPA (NBR 9781), COR NATURAL</v>
          </cell>
          <cell r="C529" t="str">
            <v xml:space="preserve">M2    </v>
          </cell>
          <cell r="D529">
            <v>34.83</v>
          </cell>
        </row>
        <row r="530">
          <cell r="A530">
            <v>36154</v>
          </cell>
          <cell r="B530" t="str">
            <v>BLOQUETE/PISO INTERTRAVADO DE CONCRETO - MODELO ONDA/16 FACES/RETANGULAR/TIJOLINHO/PAVER/HOLANDES/PARALELEPIPEDO, 20 CM X 10 CM, E = 8 CM, RESISTENCIA DE 35 MPA (NBR 9781), COLORIDO</v>
          </cell>
          <cell r="C530" t="str">
            <v xml:space="preserve">M2    </v>
          </cell>
          <cell r="D530">
            <v>48.42</v>
          </cell>
        </row>
        <row r="531">
          <cell r="A531">
            <v>695</v>
          </cell>
          <cell r="B531" t="str">
            <v>BLOQUETE/PISO INTERTRAVADO DE CONCRETO - MODELO RAQUETE, *22 CM X 13,5* CM, E = 6 CM, RESISTENCIA DE 35 MPA (NBR 9781), COR NATURAL</v>
          </cell>
          <cell r="C531" t="str">
            <v xml:space="preserve">M2    </v>
          </cell>
          <cell r="D531">
            <v>35.56</v>
          </cell>
        </row>
        <row r="532">
          <cell r="A532">
            <v>679</v>
          </cell>
          <cell r="B532" t="str">
            <v>BLOQUETE/PISO INTERTRAVADO DE CONCRETO - MODELO SEXTAVADO / HEXAGONAL, 25 CM X 25 CM, E = 10 CM, RESISTENCIA DE 35 MPA (NBR 9781), COR NATURAL</v>
          </cell>
          <cell r="C532" t="str">
            <v xml:space="preserve">M2    </v>
          </cell>
          <cell r="D532">
            <v>53.03</v>
          </cell>
        </row>
        <row r="533">
          <cell r="A533">
            <v>711</v>
          </cell>
          <cell r="B533" t="str">
            <v>BLOQUETE/PISO INTERTRAVADO DE CONCRETO - MODELO SEXTAVADO / HEXAGONAL, 25 CM X 25 CM, E = 6 CM, RESISTENCIA DE 35 MPA (NBR 9781), COR NATURAL</v>
          </cell>
          <cell r="C533" t="str">
            <v xml:space="preserve">M2    </v>
          </cell>
          <cell r="D533">
            <v>35.08</v>
          </cell>
        </row>
        <row r="534">
          <cell r="A534">
            <v>712</v>
          </cell>
          <cell r="B534" t="str">
            <v>BLOQUETE/PISO INTERTRAVADO DE CONCRETO - MODELO SEXTAVADO / HEXAGONAL, 25 CM X 25 CM, E = 8 CM, RESISTENCIA DE 35 MPA (NBR 9781), COR NATURAL</v>
          </cell>
          <cell r="C534" t="str">
            <v xml:space="preserve">M2    </v>
          </cell>
          <cell r="D534">
            <v>44.19</v>
          </cell>
        </row>
        <row r="535">
          <cell r="A535">
            <v>12614</v>
          </cell>
          <cell r="B535" t="str">
            <v>BOCAL PVC, PARA CALHA PLUVIAL, DIAMETRO DA SAIDA ENTRE *75 E 120* MM, PARA DRENAGEM PLUVIAL PREDIAL</v>
          </cell>
          <cell r="C535" t="str">
            <v xml:space="preserve">UN    </v>
          </cell>
          <cell r="D535">
            <v>61.76</v>
          </cell>
        </row>
        <row r="536">
          <cell r="A536">
            <v>6140</v>
          </cell>
          <cell r="B536" t="str">
            <v>BOLSA DE LIGACAO EM PVC FLEXIVEL PARA VASO SANITARIO 1.1/2 " (40 MM)</v>
          </cell>
          <cell r="C536" t="str">
            <v xml:space="preserve">UN    </v>
          </cell>
          <cell r="D536">
            <v>4.26</v>
          </cell>
        </row>
        <row r="537">
          <cell r="A537">
            <v>38399</v>
          </cell>
          <cell r="B537" t="str">
            <v>BOLSA DE LONA PARA FERRAMENTAS *50 X 35 X 25* CM</v>
          </cell>
          <cell r="C537" t="str">
            <v xml:space="preserve">UN    </v>
          </cell>
          <cell r="D537">
            <v>209.95</v>
          </cell>
        </row>
        <row r="538">
          <cell r="A538">
            <v>735</v>
          </cell>
          <cell r="B538" t="str">
            <v>BOMBA CENTRIFUGA  MOTOR ELETRICO TRIFASICO 1,48HP  DIAMETRO DE SUCCAO X ELEVACAO 1" X 1", 4 ESTAGIOS, DIAMETRO DOS ROTORES 3 X 107 MM + 1 X 100 MM, HM/Q: 10 M / 5,3 M3/H A 70 M / 1,8 M3/H</v>
          </cell>
          <cell r="C538" t="str">
            <v xml:space="preserve">UN    </v>
          </cell>
          <cell r="D538">
            <v>2568.27</v>
          </cell>
        </row>
        <row r="539">
          <cell r="A539">
            <v>736</v>
          </cell>
          <cell r="B539" t="str">
            <v>BOMBA CENTRIFUGA  MOTOR ELETRICO TRIFASICO 2,96HP, DIAMETRO DE SUCCAO X ELEVACAO 1 1/2" X 1 1/4", DIAMETRO DO ROTOR 148 MM, HM/Q: 34 M / 14,80 M3/H A 40 M / 8,60 M3/H</v>
          </cell>
          <cell r="C539" t="str">
            <v xml:space="preserve">UN    </v>
          </cell>
          <cell r="D539">
            <v>2159.4499999999998</v>
          </cell>
        </row>
        <row r="540">
          <cell r="A540">
            <v>729</v>
          </cell>
          <cell r="B540" t="str">
            <v>BOMBA CENTRIFUGA COM MOTOR ELETRICO MONOFASICO, POTENCIA 0,33 HP,  BOCAIS 1" X 3/4", DIAMETRO DO ROTOR 99 MM, HM/Q = 4 MCA / 8,5 M3/H A 18 MCA / 0,90 M3/H</v>
          </cell>
          <cell r="C540" t="str">
            <v xml:space="preserve">UN    </v>
          </cell>
          <cell r="D540">
            <v>880</v>
          </cell>
        </row>
        <row r="541">
          <cell r="A541">
            <v>39925</v>
          </cell>
          <cell r="B541" t="str">
            <v>BOMBA CENTRIFUGA MONOESTAGIO COM MOTOR ELETRICO MONOFASICO, POTENCIA 15 HP,  DIAMETRO DO ROTOR *173* MM, HM/Q = *30* MCA / *90* M3/H A *45* MCA / *55* M3/H</v>
          </cell>
          <cell r="C541" t="str">
            <v xml:space="preserve">UN    </v>
          </cell>
          <cell r="D541">
            <v>12715.92</v>
          </cell>
        </row>
        <row r="542">
          <cell r="A542">
            <v>731</v>
          </cell>
          <cell r="B542" t="str">
            <v>BOMBA CENTRIFUGA MOTOR ELETRICO MONOFASICO 0,49 HP  BOCAIS 1" X 3/4", DIAMETRO DO ROTOR 110 MM, HM/Q: 6 M / 8,3 M3/H A 20 M / 1,2 M3/H</v>
          </cell>
          <cell r="C542" t="str">
            <v xml:space="preserve">UN    </v>
          </cell>
          <cell r="D542">
            <v>856.46</v>
          </cell>
        </row>
        <row r="543">
          <cell r="A543">
            <v>10575</v>
          </cell>
          <cell r="B543" t="str">
            <v>BOMBA CENTRIFUGA MOTOR ELETRICO MONOFASICO 0,50 CV DIAMETRO DE SUCCAO X ELEVACAO 3/4" X 3/4", MONOESTAGIO, DIAMETRO DOS ROTORES 114 MM, HM/Q: 2 M / 2,99 M3/H A 24 M / 0,71 M3/H</v>
          </cell>
          <cell r="C543" t="str">
            <v xml:space="preserve">UN    </v>
          </cell>
          <cell r="D543">
            <v>1336.56</v>
          </cell>
        </row>
        <row r="544">
          <cell r="A544">
            <v>733</v>
          </cell>
          <cell r="B544" t="str">
            <v>BOMBA CENTRIFUGA MOTOR ELETRICO MONOFASICO 0,74HP  DIAMETRO DE SUCCAO X ELEVACAO 1 1/4" X 1", DIAMETRO DO ROTOR 120 MM, HM/Q: 8 M / 7,70 M3/H A 24 M / 2,80 M3/H</v>
          </cell>
          <cell r="C544" t="str">
            <v xml:space="preserve">UN    </v>
          </cell>
          <cell r="D544">
            <v>1463.38</v>
          </cell>
        </row>
        <row r="545">
          <cell r="A545">
            <v>732</v>
          </cell>
          <cell r="B545" t="str">
            <v>BOMBA CENTRIFUGA MOTOR ELETRICO TRIFASICO 0,99HP  DIAMETRO DE SUCCAO X ELEVACAO 1" X 1", DIAMETRO DO ROTOR 145 MM, HM/Q: 14 M / 8,4 M3/H A 40 M / 0,60 M3/H</v>
          </cell>
          <cell r="C545" t="str">
            <v xml:space="preserve">UN    </v>
          </cell>
          <cell r="D545">
            <v>1443.7</v>
          </cell>
        </row>
        <row r="546">
          <cell r="A546">
            <v>737</v>
          </cell>
          <cell r="B546" t="str">
            <v>BOMBA CENTRIFUGA MOTOR ELETRICO TRIFASICO 14,8 HP, DIAMETRO DE SUCCAO X ELEVACAO 2 1/2" X 2", DIAMETRO DO ROTOR 195 MM, HM/Q: 62 M / 55,5 M3/H A 80 M / 31,50 M3/H</v>
          </cell>
          <cell r="C546" t="str">
            <v xml:space="preserve">UN    </v>
          </cell>
          <cell r="D546">
            <v>8095.85</v>
          </cell>
        </row>
        <row r="547">
          <cell r="A547">
            <v>738</v>
          </cell>
          <cell r="B547" t="str">
            <v>BOMBA CENTRIFUGA MOTOR ELETRICO TRIFASICO 5HP, DIAMETRO DE SUCCAO X ELEVACAO 2" X 1 1/2", DIAMETRO DO ROTOR 155 MM, HM/Q: 40 M / 20,40 M3/H A 46 M / 9,20 M3/H</v>
          </cell>
          <cell r="C547" t="str">
            <v xml:space="preserve">UN    </v>
          </cell>
          <cell r="D547">
            <v>3753.99</v>
          </cell>
        </row>
        <row r="548">
          <cell r="A548">
            <v>740</v>
          </cell>
          <cell r="B548" t="str">
            <v>BOMBA CENTRIFUGA MOTOR ELETRICO TRIFASICO 9,86 DIAMETRO DE SUCCAO X ELEVACAO 1" X 1", 4 ESTAGIOS, DIAMETRO DOS ROTORES 4 X 146 MM, HM/Q: 85 M / 14,9 M3/H A 140 M / 4,2 M3/H</v>
          </cell>
          <cell r="C548" t="str">
            <v xml:space="preserve">UN    </v>
          </cell>
          <cell r="D548">
            <v>7616.07</v>
          </cell>
        </row>
        <row r="549">
          <cell r="A549">
            <v>734</v>
          </cell>
          <cell r="B549" t="str">
            <v>BOMBA CENTRIFUGA,  MOTOR ELETRICO TRIFASICO 1,48HP  DIAMETRO DE SUCCAO X ELEVACAO 1 1/2" X 1", DIAMETRO DO ROTOR 117 MM, HM/Q: 10 M / 21,9 M3/H A 24 M / 6,1 M3/H</v>
          </cell>
          <cell r="C549" t="str">
            <v xml:space="preserve">UN    </v>
          </cell>
          <cell r="D549">
            <v>1547.64</v>
          </cell>
        </row>
        <row r="550">
          <cell r="A550">
            <v>39008</v>
          </cell>
          <cell r="B550" t="str">
            <v>BOMBA DE PROJECAO DE CONCRETO SECO, POTENCIA 10 CV, VAZAO 3 M3/H</v>
          </cell>
          <cell r="C550" t="str">
            <v xml:space="preserve">UN    </v>
          </cell>
          <cell r="D550">
            <v>58330.61</v>
          </cell>
        </row>
        <row r="551">
          <cell r="A551">
            <v>39009</v>
          </cell>
          <cell r="B551" t="str">
            <v>BOMBA DE PROJECAO DE CONCRETO SECO, POTENCIA 10 CV, VAZAO 6 M3/H</v>
          </cell>
          <cell r="C551" t="str">
            <v xml:space="preserve">UN    </v>
          </cell>
          <cell r="D551">
            <v>62494.02</v>
          </cell>
        </row>
        <row r="552">
          <cell r="A552">
            <v>10587</v>
          </cell>
          <cell r="B552" t="str">
            <v>BOMBA SUBMERSA PARA POCOS TUBULARES PROFUNDOS DIAMETRO DE 4 POLEGADAS, ELETRICA, MONOFASICA, POTENCIA 0,49 HP, 13 ESTAGIOS, BOCAL DE DESCARGA DIAMETRO DE UMA POLEGADA E MEIA, HM/Q = 18 M / 1,90 M3/H A 85 M / 0,60 M3/H</v>
          </cell>
          <cell r="C552" t="str">
            <v xml:space="preserve">UN    </v>
          </cell>
          <cell r="D552">
            <v>4394.22</v>
          </cell>
        </row>
        <row r="553">
          <cell r="A553">
            <v>759</v>
          </cell>
          <cell r="B553" t="str">
            <v>BOMBA SUBMERSA PARA POCOS TUBULARES PROFUNDOS DIAMETRO DE 4 POLEGADAS, ELETRICA, TRIFASICA, POTENCIA 1,97 HP, 20 ESTAGIOS, BOCAL DE DESCARGA DIAMETRO DE UMA POLEGADA E MEIA, HM/Q = 18 M / 5,40 M3/H A 164 M / 0,80 M3/H</v>
          </cell>
          <cell r="C553" t="str">
            <v xml:space="preserve">UN    </v>
          </cell>
          <cell r="D553">
            <v>6318.02</v>
          </cell>
        </row>
        <row r="554">
          <cell r="A554">
            <v>761</v>
          </cell>
          <cell r="B554" t="str">
            <v>BOMBA SUBMERSA PARA POCOS TUBULARES PROFUNDOS DIAMETRO DE 4 POLEGADAS, ELETRICA, TRIFASICA, POTENCIA 5,42 HP, 15 ESTAGIOS, BOCAL DE DESCARGA DIAMETRO DE 2 POLEGADAS, HM/Q = 18 M / 18,10 M3/H A 121 M / 2,90 M3/H</v>
          </cell>
          <cell r="C554" t="str">
            <v xml:space="preserve">UN    </v>
          </cell>
          <cell r="D554">
            <v>10709.58</v>
          </cell>
        </row>
        <row r="555">
          <cell r="A555">
            <v>750</v>
          </cell>
          <cell r="B555" t="str">
            <v>BOMBA SUBMERSA PARA POCOS TUBULARES PROFUNDOS DIAMETRO DE 4 POLEGADAS, ELETRICA, TRIFASICA, POTENCIA 5,42 HP, 29 ESTAGIOS, BOCAL DE DESCARGA DE UMA POLEGADA E MEIA, HM/Q = 18 M / 8,10 M3/H A 201 M / 3,2 M3/H</v>
          </cell>
          <cell r="C555" t="str">
            <v xml:space="preserve">UN    </v>
          </cell>
          <cell r="D555">
            <v>10167.89</v>
          </cell>
        </row>
        <row r="556">
          <cell r="A556">
            <v>755</v>
          </cell>
          <cell r="B556" t="str">
            <v>BOMBA SUBMERSA PARA POCOS TUBULARES PROFUNDOS DIAMETRO DE 6 POLEGADAS, ELETRICA, TRIFASICA, POTENCIA 27,12 HP, 7 ESTAGIOS, BOCAL DE DESCARGA DIAMETRO DE 4 POLEGADAS, HM/Q = 13,9 M / 90 M3/H A 44,0 M / 25,0 M3/H</v>
          </cell>
          <cell r="C556" t="str">
            <v xml:space="preserve">UN    </v>
          </cell>
          <cell r="D556">
            <v>41724.089999999997</v>
          </cell>
        </row>
        <row r="557">
          <cell r="A557">
            <v>749</v>
          </cell>
          <cell r="B557" t="str">
            <v>BOMBA SUBMERSA PARA POCOS TUBULARES PROFUNDOS DIAMETRO DE 6 POLEGADAS, ELETRICA, TRIFASICA, POTENCIA 3,45 HP, 5 ESTAGIOS, BOCAL DE DESCARGA DIAMETRO DE 2 POLEGADAS, HM/Q = 68,5 M / 6,12 M3/H A 39,5 M / 14,04 M3/H</v>
          </cell>
          <cell r="C557" t="str">
            <v xml:space="preserve">UN    </v>
          </cell>
          <cell r="D557">
            <v>15345.35</v>
          </cell>
        </row>
        <row r="558">
          <cell r="A558">
            <v>756</v>
          </cell>
          <cell r="B558" t="str">
            <v>BOMBA SUBMERSA PARA POCOS TUBULARES PROFUNDOS DIAMETRO DE 6 POLEGADAS, ELETRICA, TRIFASICA, POTENCIA 32 HP, 9 ESTAGIOS, BOCAL DE DESCARGA DIAMETRO DE 4 POLEGADAS, HM/Q = 114,0 M / 13,9 M3/H A 57,0 M / 25,0 M3/H</v>
          </cell>
          <cell r="C558" t="str">
            <v xml:space="preserve">UN    </v>
          </cell>
          <cell r="D558">
            <v>45505.71</v>
          </cell>
        </row>
        <row r="559">
          <cell r="A559">
            <v>757</v>
          </cell>
          <cell r="B559" t="str">
            <v>BOMBA SUBMERSIVEL,  ELETRICA, TRIFASICA, POTENCIA 6 HP, DIAMETRO DO ROTOR 127 MM, BOCAL DE SAIDA DIAMETRO DE 3 POLEGADAS, HM/Q = 7 M / 66,90 M3/H A 26 M / 2,88 M3/H</v>
          </cell>
          <cell r="C559" t="str">
            <v xml:space="preserve">UN    </v>
          </cell>
          <cell r="D559">
            <v>20662.5</v>
          </cell>
        </row>
        <row r="560">
          <cell r="A560">
            <v>10588</v>
          </cell>
          <cell r="B560" t="str">
            <v>BOMBA SUBMERSIVEL, ELETRICA, TRIFASICA, POTENCIA 0,98 HP, DIAMETRO DO ROTOR 142 MM SEMIABERTO, BOCAL DE SAIDA DIAMETRO DE 2 POLEGADAS, HM/Q = 2 M / 32 M3/H A 8 M / 16 M3/H</v>
          </cell>
          <cell r="C560" t="str">
            <v xml:space="preserve">UN    </v>
          </cell>
          <cell r="D560">
            <v>4561.76</v>
          </cell>
        </row>
        <row r="561">
          <cell r="A561">
            <v>10592</v>
          </cell>
          <cell r="B561" t="str">
            <v>BOMBA SUBMERSIVEL, ELETRICA, TRIFASICA, POTENCIA 0,99 HP, DIAMETRO ROTOR 98 MM SEMIABERTO, BOCAL DE SAIDA DIAMETRO 2 POLEGADAS, HM/Q = 2 M / 28,90 M3/H A 14 M / 7 M3/H</v>
          </cell>
          <cell r="C561" t="str">
            <v xml:space="preserve">UN    </v>
          </cell>
          <cell r="D561">
            <v>5510</v>
          </cell>
        </row>
        <row r="562">
          <cell r="A562">
            <v>10589</v>
          </cell>
          <cell r="B562" t="str">
            <v>BOMBA SUBMERSIVEL, ELETRICA, TRIFASICA, POTENCIA 1,97 HP, DIAMETRO DO ROTOR 144 MM SEMIABERTO, BOCAL DE SAIDA DIAMETRO DE 2 POLEGADAS, HM/Q = 2 M / 26,8 M3/H A 28 M / 4,6 M3/H</v>
          </cell>
          <cell r="C562" t="str">
            <v xml:space="preserve">UN    </v>
          </cell>
          <cell r="D562">
            <v>7402.34</v>
          </cell>
        </row>
        <row r="563">
          <cell r="A563">
            <v>760</v>
          </cell>
          <cell r="B563" t="str">
            <v>BOMBA SUBMERSIVEL, ELETRICA, TRIFASICA, POTENCIA 13 HP, DIAMETRO DO ROTOR 170 MM, BOCAL DE SAIDA DIAMETRO DE 3 POLEGADAS, HM/Q = 11 M / 68,40 M3/H A 72 M / 3,6 M3/H</v>
          </cell>
          <cell r="C563" t="str">
            <v xml:space="preserve">UN    </v>
          </cell>
          <cell r="D563">
            <v>41325</v>
          </cell>
        </row>
        <row r="564">
          <cell r="A564">
            <v>751</v>
          </cell>
          <cell r="B564" t="str">
            <v>BOMBA SUBMERSIVEL, ELETRICA, TRIFASICA, POTENCIA 2,96 HP, DIAMETRO DO ROTOR 144 MM SEMIABERTO, BOCAL DE SAIDA DIAMETRO DE DUAS POLEGADAS, HM/Q = 2 M / 38,8 M3/H A 28 M / 5 M3/H</v>
          </cell>
          <cell r="C564" t="str">
            <v xml:space="preserve">UN    </v>
          </cell>
          <cell r="D564">
            <v>6508.68</v>
          </cell>
        </row>
        <row r="565">
          <cell r="A565">
            <v>754</v>
          </cell>
          <cell r="B565" t="str">
            <v>BOMBA SUBMERSIVEL, ELETRICA, TRIFASICA, POTENCIA 3,75 HP, DIAMETRO DO ROTOR 90 MM SEMIABERTO, BOCAL DE SAIDA DIAMETRO DE 2 POLEGADAS, HM/Q = 5 M / 61,2 M3/H A 25,5 M / 3,6 M3/H</v>
          </cell>
          <cell r="C565" t="str">
            <v xml:space="preserve">UN    </v>
          </cell>
          <cell r="D565">
            <v>10331.25</v>
          </cell>
        </row>
        <row r="566">
          <cell r="A566">
            <v>44489</v>
          </cell>
          <cell r="B566" t="str">
            <v>BOMBA TRIPLEX COM MOTOR A DIESEL, NACIONAL, DIAMETRO DE SUCCAO DE 2  1/2''</v>
          </cell>
          <cell r="C566" t="str">
            <v xml:space="preserve">UN    </v>
          </cell>
          <cell r="D566">
            <v>218767.6</v>
          </cell>
        </row>
        <row r="567">
          <cell r="A567">
            <v>39917</v>
          </cell>
          <cell r="B567" t="str">
            <v>BOMBA TRIPLEX, PARA INJECAO DE CALDA DE CIMENTO, VAZAO MAXIMA DE *100* LITROS/MINUTO, PRESSAO MAXIMA DE *70* BAR, POTENCIA DE 15 CV</v>
          </cell>
          <cell r="C567" t="str">
            <v xml:space="preserve">UN    </v>
          </cell>
          <cell r="D567">
            <v>89600.02</v>
          </cell>
        </row>
        <row r="568">
          <cell r="A568">
            <v>38167</v>
          </cell>
          <cell r="B568" t="str">
            <v>BORBOLETA PARA JANELA TIPO GUILHOTINA, EM ZAMAC CROMADO</v>
          </cell>
          <cell r="C568" t="str">
            <v xml:space="preserve">PAR   </v>
          </cell>
          <cell r="D568">
            <v>27.25</v>
          </cell>
        </row>
        <row r="569">
          <cell r="A569">
            <v>36145</v>
          </cell>
          <cell r="B569" t="str">
            <v>BOTA DE PVC PRETA, CANO MEDIO, SEM FORRO</v>
          </cell>
          <cell r="C569" t="str">
            <v xml:space="preserve">PAR   </v>
          </cell>
          <cell r="D569">
            <v>43.2</v>
          </cell>
        </row>
        <row r="570">
          <cell r="A570">
            <v>12893</v>
          </cell>
          <cell r="B570" t="str">
            <v>BOTA DE SEGURANCA COM BIQUEIRA DE ACO E COLARINHO ACOLCHOADO</v>
          </cell>
          <cell r="C570" t="str">
            <v xml:space="preserve">PAR   </v>
          </cell>
          <cell r="D570">
            <v>72</v>
          </cell>
        </row>
        <row r="571">
          <cell r="A571">
            <v>11685</v>
          </cell>
          <cell r="B571" t="str">
            <v>BRACO / CANO PARA CHUVEIRO ELETRICO, EM ALUMINIO, 30 CM X 1/2 "</v>
          </cell>
          <cell r="C571" t="str">
            <v xml:space="preserve">UN    </v>
          </cell>
          <cell r="D571">
            <v>60.77</v>
          </cell>
        </row>
        <row r="572">
          <cell r="A572">
            <v>11680</v>
          </cell>
          <cell r="B572" t="str">
            <v>BRACO OU HASTE COM CANOPLA PLASTICA, 1/2 ", PARA CHUVEIRO SIMPLES</v>
          </cell>
          <cell r="C572" t="str">
            <v xml:space="preserve">UN    </v>
          </cell>
          <cell r="D572">
            <v>17.59</v>
          </cell>
        </row>
        <row r="573">
          <cell r="A573">
            <v>11679</v>
          </cell>
          <cell r="B573" t="str">
            <v>BRACO OU HASTE RETA COM CANOPLA PLASTICA, 1/2 ", PARA CHUVEIRO ELETRICO</v>
          </cell>
          <cell r="C573" t="str">
            <v xml:space="preserve">UN    </v>
          </cell>
          <cell r="D573">
            <v>23.85</v>
          </cell>
        </row>
        <row r="574">
          <cell r="A574">
            <v>2512</v>
          </cell>
          <cell r="B574" t="str">
            <v>BRACO P/ LUMINARIA PUBLICA 1 X 1,50M ROMAGNOLE OU EQUIV</v>
          </cell>
          <cell r="C574" t="str">
            <v xml:space="preserve">UN    </v>
          </cell>
          <cell r="D574">
            <v>48.75</v>
          </cell>
        </row>
        <row r="575">
          <cell r="A575">
            <v>4374</v>
          </cell>
          <cell r="B575" t="str">
            <v>BUCHA DE NYLON SEM ABA S10</v>
          </cell>
          <cell r="C575" t="str">
            <v xml:space="preserve">UN    </v>
          </cell>
          <cell r="D575">
            <v>0.62</v>
          </cell>
        </row>
        <row r="576">
          <cell r="A576">
            <v>7568</v>
          </cell>
          <cell r="B576" t="str">
            <v>BUCHA DE NYLON SEM ABA S10, COM PARAFUSO DE 6,10 X 65 MM EM ACO ZINCADO COM ROSCA SOBERBA, CABECA CHATA E FENDA PHILLIPS</v>
          </cell>
          <cell r="C576" t="str">
            <v xml:space="preserve">UN    </v>
          </cell>
          <cell r="D576">
            <v>1.04</v>
          </cell>
        </row>
        <row r="577">
          <cell r="A577">
            <v>7584</v>
          </cell>
          <cell r="B577" t="str">
            <v>BUCHA DE NYLON SEM ABA S12, COM PARAFUSO DE 5/16" X 80 MM EM ACO ZINCADO COM ROSCA SOBERBA E CABECA SEXTAVADA</v>
          </cell>
          <cell r="C577" t="str">
            <v xml:space="preserve">UN    </v>
          </cell>
          <cell r="D577">
            <v>1.59</v>
          </cell>
        </row>
        <row r="578">
          <cell r="A578">
            <v>11945</v>
          </cell>
          <cell r="B578" t="str">
            <v>BUCHA DE NYLON SEM ABA S4</v>
          </cell>
          <cell r="C578" t="str">
            <v xml:space="preserve">UN    </v>
          </cell>
          <cell r="D578">
            <v>0.1</v>
          </cell>
        </row>
        <row r="579">
          <cell r="A579">
            <v>11946</v>
          </cell>
          <cell r="B579" t="str">
            <v>BUCHA DE NYLON SEM ABA S5</v>
          </cell>
          <cell r="C579" t="str">
            <v xml:space="preserve">UN    </v>
          </cell>
          <cell r="D579">
            <v>0.11</v>
          </cell>
        </row>
        <row r="580">
          <cell r="A580">
            <v>4375</v>
          </cell>
          <cell r="B580" t="str">
            <v>BUCHA DE NYLON SEM ABA S6</v>
          </cell>
          <cell r="C580" t="str">
            <v xml:space="preserve">UN    </v>
          </cell>
          <cell r="D580">
            <v>0.17</v>
          </cell>
        </row>
        <row r="581">
          <cell r="A581">
            <v>11950</v>
          </cell>
          <cell r="B581" t="str">
            <v>BUCHA DE NYLON SEM ABA S6, COM PARAFUSO DE 4,20 X 40 MM EM ACO ZINCADO COM ROSCA SOBERBA, CABECA CHATA E FENDA PHILLIPS</v>
          </cell>
          <cell r="C581" t="str">
            <v xml:space="preserve">UN    </v>
          </cell>
          <cell r="D581">
            <v>0.35</v>
          </cell>
        </row>
        <row r="582">
          <cell r="A582">
            <v>4376</v>
          </cell>
          <cell r="B582" t="str">
            <v>BUCHA DE NYLON SEM ABA S8</v>
          </cell>
          <cell r="C582" t="str">
            <v xml:space="preserve">UN    </v>
          </cell>
          <cell r="D582">
            <v>0.33</v>
          </cell>
        </row>
        <row r="583">
          <cell r="A583">
            <v>7583</v>
          </cell>
          <cell r="B583" t="str">
            <v>BUCHA DE NYLON SEM ABA S8, COM PARAFUSO DE 4,80 X 50 MM EM ACO ZINCADO COM ROSCA SOBERBA, CABECA CHATA E FENDA PHILLIPS</v>
          </cell>
          <cell r="C583" t="str">
            <v xml:space="preserve">UN    </v>
          </cell>
          <cell r="D583">
            <v>0.71</v>
          </cell>
        </row>
        <row r="584">
          <cell r="A584">
            <v>4350</v>
          </cell>
          <cell r="B584" t="str">
            <v>BUCHA DE NYLON, DIAMETRO DO FURO 8 MM, COMPRIMENTO 40 MM, COM PARAFUSO DE ROSCA SOBERBA, CABECA CHATA, FENDA SIMPLES, 4,8 X 50 MM</v>
          </cell>
          <cell r="C584" t="str">
            <v xml:space="preserve">UN    </v>
          </cell>
          <cell r="D584">
            <v>0.59</v>
          </cell>
        </row>
        <row r="585">
          <cell r="A585">
            <v>44400</v>
          </cell>
          <cell r="B585" t="str">
            <v>BUCHA DE REDUCAO CPVC, SOLDAVEL, 54 X 28 MM, PARA AGUA QUENTE</v>
          </cell>
          <cell r="C585" t="str">
            <v xml:space="preserve">UN    </v>
          </cell>
          <cell r="D585">
            <v>33.81</v>
          </cell>
        </row>
        <row r="586">
          <cell r="A586">
            <v>39886</v>
          </cell>
          <cell r="B586" t="str">
            <v>BUCHA DE REDUCAO DE COBRE (REF 600-2) SEM ANEL DE SOLDA, PONTA X BOLSA, 22 X 15 MM</v>
          </cell>
          <cell r="C586" t="str">
            <v xml:space="preserve">UN    </v>
          </cell>
          <cell r="D586">
            <v>5.71</v>
          </cell>
        </row>
        <row r="587">
          <cell r="A587">
            <v>39887</v>
          </cell>
          <cell r="B587" t="str">
            <v>BUCHA DE REDUCAO DE COBRE (REF 600-2) SEM ANEL DE SOLDA, PONTA X BOLSA, 28 X 22 MM</v>
          </cell>
          <cell r="C587" t="str">
            <v xml:space="preserve">UN    </v>
          </cell>
          <cell r="D587">
            <v>8.57</v>
          </cell>
        </row>
        <row r="588">
          <cell r="A588">
            <v>39888</v>
          </cell>
          <cell r="B588" t="str">
            <v>BUCHA DE REDUCAO DE COBRE (REF 600-2) SEM ANEL DE SOLDA, PONTA X BOLSA, 35 X 28 MM</v>
          </cell>
          <cell r="C588" t="str">
            <v xml:space="preserve">UN    </v>
          </cell>
          <cell r="D588">
            <v>19.600000000000001</v>
          </cell>
        </row>
        <row r="589">
          <cell r="A589">
            <v>39890</v>
          </cell>
          <cell r="B589" t="str">
            <v>BUCHA DE REDUCAO DE COBRE (REF 600-2) SEM ANEL DE SOLDA, PONTA X BOLSA, 42 X 35 MM</v>
          </cell>
          <cell r="C589" t="str">
            <v xml:space="preserve">UN    </v>
          </cell>
          <cell r="D589">
            <v>33.46</v>
          </cell>
        </row>
        <row r="590">
          <cell r="A590">
            <v>39891</v>
          </cell>
          <cell r="B590" t="str">
            <v>BUCHA DE REDUCAO DE COBRE (REF 600-2) SEM ANEL DE SOLDA, PONTA X BOLSA, 54 X 42 MM</v>
          </cell>
          <cell r="C590" t="str">
            <v xml:space="preserve">UN    </v>
          </cell>
          <cell r="D590">
            <v>47.18</v>
          </cell>
        </row>
        <row r="591">
          <cell r="A591">
            <v>39892</v>
          </cell>
          <cell r="B591" t="str">
            <v>BUCHA DE REDUCAO DE COBRE (REF 600-2) SEM ANEL DE SOLDA, PONTA X BOLSA, 66 X 54 MM</v>
          </cell>
          <cell r="C591" t="str">
            <v xml:space="preserve">UN    </v>
          </cell>
          <cell r="D591">
            <v>147.07</v>
          </cell>
        </row>
        <row r="592">
          <cell r="A592">
            <v>790</v>
          </cell>
          <cell r="B592" t="str">
            <v>BUCHA DE REDUCAO DE FERRO GALVANIZADO, COM ROSCA BSP, DE 1 1/2" X 1 1/4"</v>
          </cell>
          <cell r="C592" t="str">
            <v xml:space="preserve">UN    </v>
          </cell>
          <cell r="D592">
            <v>21.7</v>
          </cell>
        </row>
        <row r="593">
          <cell r="A593">
            <v>766</v>
          </cell>
          <cell r="B593" t="str">
            <v>BUCHA DE REDUCAO DE FERRO GALVANIZADO, COM ROSCA BSP, DE 1 1/2" X 1/2"</v>
          </cell>
          <cell r="C593" t="str">
            <v xml:space="preserve">UN    </v>
          </cell>
          <cell r="D593">
            <v>21.7</v>
          </cell>
        </row>
        <row r="594">
          <cell r="A594">
            <v>791</v>
          </cell>
          <cell r="B594" t="str">
            <v>BUCHA DE REDUCAO DE FERRO GALVANIZADO, COM ROSCA BSP, DE 1 1/2" X 1"</v>
          </cell>
          <cell r="C594" t="str">
            <v xml:space="preserve">UN    </v>
          </cell>
          <cell r="D594">
            <v>21.7</v>
          </cell>
        </row>
        <row r="595">
          <cell r="A595">
            <v>767</v>
          </cell>
          <cell r="B595" t="str">
            <v>BUCHA DE REDUCAO DE FERRO GALVANIZADO, COM ROSCA BSP, DE 1 1/2" X 3/4"</v>
          </cell>
          <cell r="C595" t="str">
            <v xml:space="preserve">UN    </v>
          </cell>
          <cell r="D595">
            <v>21.7</v>
          </cell>
        </row>
        <row r="596">
          <cell r="A596">
            <v>768</v>
          </cell>
          <cell r="B596" t="str">
            <v>BUCHA DE REDUCAO DE FERRO GALVANIZADO, COM ROSCA BSP, DE 1 1/4" X 1/2"</v>
          </cell>
          <cell r="C596" t="str">
            <v xml:space="preserve">UN    </v>
          </cell>
          <cell r="D596">
            <v>17.04</v>
          </cell>
        </row>
        <row r="597">
          <cell r="A597">
            <v>789</v>
          </cell>
          <cell r="B597" t="str">
            <v>BUCHA DE REDUCAO DE FERRO GALVANIZADO, COM ROSCA BSP, DE 1 1/4" X 1"</v>
          </cell>
          <cell r="C597" t="str">
            <v xml:space="preserve">UN    </v>
          </cell>
          <cell r="D597">
            <v>16.68</v>
          </cell>
        </row>
        <row r="598">
          <cell r="A598">
            <v>769</v>
          </cell>
          <cell r="B598" t="str">
            <v>BUCHA DE REDUCAO DE FERRO GALVANIZADO, COM ROSCA BSP, DE 1 1/4" X 3/4"</v>
          </cell>
          <cell r="C598" t="str">
            <v xml:space="preserve">UN    </v>
          </cell>
          <cell r="D598">
            <v>17.04</v>
          </cell>
        </row>
        <row r="599">
          <cell r="A599">
            <v>770</v>
          </cell>
          <cell r="B599" t="str">
            <v>BUCHA DE REDUCAO DE FERRO GALVANIZADO, COM ROSCA BSP, DE 1/2" X 1/4"</v>
          </cell>
          <cell r="C599" t="str">
            <v xml:space="preserve">UN    </v>
          </cell>
          <cell r="D599">
            <v>6.01</v>
          </cell>
        </row>
        <row r="600">
          <cell r="A600">
            <v>12394</v>
          </cell>
          <cell r="B600" t="str">
            <v>BUCHA DE REDUCAO DE FERRO GALVANIZADO, COM ROSCA BSP, DE 1/2" X 3/8"</v>
          </cell>
          <cell r="C600" t="str">
            <v xml:space="preserve">UN    </v>
          </cell>
          <cell r="D600">
            <v>6.01</v>
          </cell>
        </row>
        <row r="601">
          <cell r="A601">
            <v>764</v>
          </cell>
          <cell r="B601" t="str">
            <v>BUCHA DE REDUCAO DE FERRO GALVANIZADO, COM ROSCA BSP, DE 1" X 1/2"</v>
          </cell>
          <cell r="C601" t="str">
            <v xml:space="preserve">UN    </v>
          </cell>
          <cell r="D601">
            <v>10.49</v>
          </cell>
        </row>
        <row r="602">
          <cell r="A602">
            <v>765</v>
          </cell>
          <cell r="B602" t="str">
            <v>BUCHA DE REDUCAO DE FERRO GALVANIZADO, COM ROSCA BSP, DE 1" X 3/4"</v>
          </cell>
          <cell r="C602" t="str">
            <v xml:space="preserve">UN    </v>
          </cell>
          <cell r="D602">
            <v>10.49</v>
          </cell>
        </row>
        <row r="603">
          <cell r="A603">
            <v>787</v>
          </cell>
          <cell r="B603" t="str">
            <v>BUCHA DE REDUCAO DE FERRO GALVANIZADO, COM ROSCA BSP, DE 2 1/2" X 1 1/2"</v>
          </cell>
          <cell r="C603" t="str">
            <v xml:space="preserve">UN    </v>
          </cell>
          <cell r="D603">
            <v>46.86</v>
          </cell>
        </row>
        <row r="604">
          <cell r="A604">
            <v>774</v>
          </cell>
          <cell r="B604" t="str">
            <v>BUCHA DE REDUCAO DE FERRO GALVANIZADO, COM ROSCA BSP, DE 2 1/2" X 1 1/4"</v>
          </cell>
          <cell r="C604" t="str">
            <v xml:space="preserve">UN    </v>
          </cell>
          <cell r="D604">
            <v>46.86</v>
          </cell>
        </row>
        <row r="605">
          <cell r="A605">
            <v>773</v>
          </cell>
          <cell r="B605" t="str">
            <v>BUCHA DE REDUCAO DE FERRO GALVANIZADO, COM ROSCA BSP, DE 2 1/2" X 1"</v>
          </cell>
          <cell r="C605" t="str">
            <v xml:space="preserve">UN    </v>
          </cell>
          <cell r="D605">
            <v>46.86</v>
          </cell>
        </row>
        <row r="606">
          <cell r="A606">
            <v>775</v>
          </cell>
          <cell r="B606" t="str">
            <v>BUCHA DE REDUCAO DE FERRO GALVANIZADO, COM ROSCA BSP, DE 2 1/2" X 2"</v>
          </cell>
          <cell r="C606" t="str">
            <v xml:space="preserve">UN    </v>
          </cell>
          <cell r="D606">
            <v>46.86</v>
          </cell>
        </row>
        <row r="607">
          <cell r="A607">
            <v>788</v>
          </cell>
          <cell r="B607" t="str">
            <v>BUCHA DE REDUCAO DE FERRO GALVANIZADO, COM ROSCA BSP, DE 2" X 1 1/2"</v>
          </cell>
          <cell r="C607" t="str">
            <v xml:space="preserve">UN    </v>
          </cell>
          <cell r="D607">
            <v>29.12</v>
          </cell>
        </row>
        <row r="608">
          <cell r="A608">
            <v>772</v>
          </cell>
          <cell r="B608" t="str">
            <v>BUCHA DE REDUCAO DE FERRO GALVANIZADO, COM ROSCA BSP, DE 2" X 1 1/4"</v>
          </cell>
          <cell r="C608" t="str">
            <v xml:space="preserve">UN    </v>
          </cell>
          <cell r="D608">
            <v>29.12</v>
          </cell>
        </row>
        <row r="609">
          <cell r="A609">
            <v>771</v>
          </cell>
          <cell r="B609" t="str">
            <v>BUCHA DE REDUCAO DE FERRO GALVANIZADO, COM ROSCA BSP, DE 2" X 1"</v>
          </cell>
          <cell r="C609" t="str">
            <v xml:space="preserve">UN    </v>
          </cell>
          <cell r="D609">
            <v>29.12</v>
          </cell>
        </row>
        <row r="610">
          <cell r="A610">
            <v>779</v>
          </cell>
          <cell r="B610" t="str">
            <v>BUCHA DE REDUCAO DE FERRO GALVANIZADO, COM ROSCA BSP, DE 3/4" X 1/2"</v>
          </cell>
          <cell r="C610" t="str">
            <v xml:space="preserve">UN    </v>
          </cell>
          <cell r="D610">
            <v>7.24</v>
          </cell>
        </row>
        <row r="611">
          <cell r="A611">
            <v>776</v>
          </cell>
          <cell r="B611" t="str">
            <v>BUCHA DE REDUCAO DE FERRO GALVANIZADO, COM ROSCA BSP, DE 3" X 1 1/2"</v>
          </cell>
          <cell r="C611" t="str">
            <v xml:space="preserve">UN    </v>
          </cell>
          <cell r="D611">
            <v>69.08</v>
          </cell>
        </row>
        <row r="612">
          <cell r="A612">
            <v>777</v>
          </cell>
          <cell r="B612" t="str">
            <v>BUCHA DE REDUCAO DE FERRO GALVANIZADO, COM ROSCA BSP, DE 3" X 1 1/4"</v>
          </cell>
          <cell r="C612" t="str">
            <v xml:space="preserve">UN    </v>
          </cell>
          <cell r="D612">
            <v>67.150000000000006</v>
          </cell>
        </row>
        <row r="613">
          <cell r="A613">
            <v>780</v>
          </cell>
          <cell r="B613" t="str">
            <v>BUCHA DE REDUCAO DE FERRO GALVANIZADO, COM ROSCA BSP, DE 3" X 2 1/2"</v>
          </cell>
          <cell r="C613" t="str">
            <v xml:space="preserve">UN    </v>
          </cell>
          <cell r="D613">
            <v>67.489999999999995</v>
          </cell>
        </row>
        <row r="614">
          <cell r="A614">
            <v>778</v>
          </cell>
          <cell r="B614" t="str">
            <v>BUCHA DE REDUCAO DE FERRO GALVANIZADO, COM ROSCA BSP, DE 3" X 2"</v>
          </cell>
          <cell r="C614" t="str">
            <v xml:space="preserve">UN    </v>
          </cell>
          <cell r="D614">
            <v>69.08</v>
          </cell>
        </row>
        <row r="615">
          <cell r="A615">
            <v>781</v>
          </cell>
          <cell r="B615" t="str">
            <v>BUCHA DE REDUCAO DE FERRO GALVANIZADO, COM ROSCA BSP, DE 4" X 2 1/2"</v>
          </cell>
          <cell r="C615" t="str">
            <v xml:space="preserve">UN    </v>
          </cell>
          <cell r="D615">
            <v>127.63</v>
          </cell>
        </row>
        <row r="616">
          <cell r="A616">
            <v>786</v>
          </cell>
          <cell r="B616" t="str">
            <v>BUCHA DE REDUCAO DE FERRO GALVANIZADO, COM ROSCA BSP, DE 4" X 2"</v>
          </cell>
          <cell r="C616" t="str">
            <v xml:space="preserve">UN    </v>
          </cell>
          <cell r="D616">
            <v>127.63</v>
          </cell>
        </row>
        <row r="617">
          <cell r="A617">
            <v>782</v>
          </cell>
          <cell r="B617" t="str">
            <v>BUCHA DE REDUCAO DE FERRO GALVANIZADO, COM ROSCA BSP, DE 4" X 3"</v>
          </cell>
          <cell r="C617" t="str">
            <v xml:space="preserve">UN    </v>
          </cell>
          <cell r="D617">
            <v>127.63</v>
          </cell>
        </row>
        <row r="618">
          <cell r="A618">
            <v>783</v>
          </cell>
          <cell r="B618" t="str">
            <v>BUCHA DE REDUCAO DE FERRO GALVANIZADO, COM ROSCA BSP, DE 5" X 4"</v>
          </cell>
          <cell r="C618" t="str">
            <v xml:space="preserve">UN    </v>
          </cell>
          <cell r="D618">
            <v>349.3</v>
          </cell>
        </row>
        <row r="619">
          <cell r="A619">
            <v>785</v>
          </cell>
          <cell r="B619" t="str">
            <v>BUCHA DE REDUCAO DE FERRO GALVANIZADO, COM ROSCA BSP, DE 6" X 4"</v>
          </cell>
          <cell r="C619" t="str">
            <v xml:space="preserve">UN    </v>
          </cell>
          <cell r="D619">
            <v>369.07</v>
          </cell>
        </row>
        <row r="620">
          <cell r="A620">
            <v>784</v>
          </cell>
          <cell r="B620" t="str">
            <v>BUCHA DE REDUCAO DE FERRO GALVANIZADO, COM ROSCA BSP, DE 6" X 5"</v>
          </cell>
          <cell r="C620" t="str">
            <v xml:space="preserve">UN    </v>
          </cell>
          <cell r="D620">
            <v>395.92</v>
          </cell>
        </row>
        <row r="621">
          <cell r="A621">
            <v>828</v>
          </cell>
          <cell r="B621" t="str">
            <v>BUCHA DE REDUCAO DE PVC, SOLDAVEL, CURTA, COM 25 X 20 MM, PARA AGUA FRIA PREDIAL</v>
          </cell>
          <cell r="C621" t="str">
            <v xml:space="preserve">UN    </v>
          </cell>
          <cell r="D621">
            <v>0.67</v>
          </cell>
        </row>
        <row r="622">
          <cell r="A622">
            <v>829</v>
          </cell>
          <cell r="B622" t="str">
            <v>BUCHA DE REDUCAO DE PVC, SOLDAVEL, CURTA, COM 32 X 25 MM, PARA AGUA FRIA PREDIAL</v>
          </cell>
          <cell r="C622" t="str">
            <v xml:space="preserve">UN    </v>
          </cell>
          <cell r="D622">
            <v>1.07</v>
          </cell>
        </row>
        <row r="623">
          <cell r="A623">
            <v>812</v>
          </cell>
          <cell r="B623" t="str">
            <v>BUCHA DE REDUCAO DE PVC, SOLDAVEL, CURTA, COM 40 X 32 MM, PARA AGUA FRIA PREDIAL</v>
          </cell>
          <cell r="C623" t="str">
            <v xml:space="preserve">UN    </v>
          </cell>
          <cell r="D623">
            <v>2.37</v>
          </cell>
        </row>
        <row r="624">
          <cell r="A624">
            <v>819</v>
          </cell>
          <cell r="B624" t="str">
            <v>BUCHA DE REDUCAO DE PVC, SOLDAVEL, CURTA, COM 50 X 40 MM, PARA AGUA FRIA PREDIAL</v>
          </cell>
          <cell r="C624" t="str">
            <v xml:space="preserve">UN    </v>
          </cell>
          <cell r="D624">
            <v>4.1100000000000003</v>
          </cell>
        </row>
        <row r="625">
          <cell r="A625">
            <v>818</v>
          </cell>
          <cell r="B625" t="str">
            <v>BUCHA DE REDUCAO DE PVC, SOLDAVEL, CURTA, COM 60 X 50 MM, PARA AGUA FRIA PREDIAL</v>
          </cell>
          <cell r="C625" t="str">
            <v xml:space="preserve">UN    </v>
          </cell>
          <cell r="D625">
            <v>7.67</v>
          </cell>
        </row>
        <row r="626">
          <cell r="A626">
            <v>832</v>
          </cell>
          <cell r="B626" t="str">
            <v>BUCHA DE REDUCAO DE PVC, SOLDAVEL, LONGA, COM 32 X 20 MM, PARA AGUA FRIA PREDIAL</v>
          </cell>
          <cell r="C626" t="str">
            <v xml:space="preserve">UN    </v>
          </cell>
          <cell r="D626">
            <v>3.16</v>
          </cell>
        </row>
        <row r="627">
          <cell r="A627">
            <v>834</v>
          </cell>
          <cell r="B627" t="str">
            <v>BUCHA DE REDUCAO DE PVC, SOLDAVEL, LONGA, COM 40 X 25 MM, PARA AGUA FRIA PREDIAL</v>
          </cell>
          <cell r="C627" t="str">
            <v xml:space="preserve">UN    </v>
          </cell>
          <cell r="D627">
            <v>4.0999999999999996</v>
          </cell>
        </row>
        <row r="628">
          <cell r="A628">
            <v>813</v>
          </cell>
          <cell r="B628" t="str">
            <v>BUCHA DE REDUCAO DE PVC, SOLDAVEL, LONGA, COM 50 X 25 MM, PARA AGUA FRIA PREDIAL</v>
          </cell>
          <cell r="C628" t="str">
            <v xml:space="preserve">UN    </v>
          </cell>
          <cell r="D628">
            <v>4.7699999999999996</v>
          </cell>
        </row>
        <row r="629">
          <cell r="A629">
            <v>820</v>
          </cell>
          <cell r="B629" t="str">
            <v>BUCHA DE REDUCAO DE PVC, SOLDAVEL, LONGA, COM 50 X 32 MM, PARA AGUA FRIA PREDIAL</v>
          </cell>
          <cell r="C629" t="str">
            <v xml:space="preserve">UN    </v>
          </cell>
          <cell r="D629">
            <v>6.42</v>
          </cell>
        </row>
        <row r="630">
          <cell r="A630">
            <v>816</v>
          </cell>
          <cell r="B630" t="str">
            <v>BUCHA DE REDUCAO DE PVC, SOLDAVEL, LONGA, COM 60 X 25 MM, PARA AGUA FRIA PREDIAL</v>
          </cell>
          <cell r="C630" t="str">
            <v xml:space="preserve">UN    </v>
          </cell>
          <cell r="D630">
            <v>11.44</v>
          </cell>
        </row>
        <row r="631">
          <cell r="A631">
            <v>814</v>
          </cell>
          <cell r="B631" t="str">
            <v>BUCHA DE REDUCAO DE PVC, SOLDAVEL, LONGA, COM 60 X 32 MM, PARA AGUA FRIA PREDIAL</v>
          </cell>
          <cell r="C631" t="str">
            <v xml:space="preserve">UN    </v>
          </cell>
          <cell r="D631">
            <v>14.21</v>
          </cell>
        </row>
        <row r="632">
          <cell r="A632">
            <v>822</v>
          </cell>
          <cell r="B632" t="str">
            <v>BUCHA DE REDUCAO DE PVC, SOLDAVEL, LONGA, COM 60 X 50 MM, PARA AGUA FRIA PREDIAL</v>
          </cell>
          <cell r="C632" t="str">
            <v xml:space="preserve">UN    </v>
          </cell>
          <cell r="D632">
            <v>18.559999999999999</v>
          </cell>
        </row>
        <row r="633">
          <cell r="A633">
            <v>821</v>
          </cell>
          <cell r="B633" t="str">
            <v>BUCHA DE REDUCAO DE PVC, SOLDAVEL, LONGA, COM 75 X 50 MM, PARA AGUA FRIA PREDIAL</v>
          </cell>
          <cell r="C633" t="str">
            <v xml:space="preserve">UN    </v>
          </cell>
          <cell r="D633">
            <v>21.22</v>
          </cell>
        </row>
        <row r="634">
          <cell r="A634">
            <v>20086</v>
          </cell>
          <cell r="B634" t="str">
            <v>BUCHA DE REDUCAO DE PVC, SOLDAVEL, LONGA, 50 X 40 MM, PARA ESGOTO PREDIAL</v>
          </cell>
          <cell r="C634" t="str">
            <v xml:space="preserve">UN    </v>
          </cell>
          <cell r="D634">
            <v>3.53</v>
          </cell>
        </row>
        <row r="635">
          <cell r="A635">
            <v>39191</v>
          </cell>
          <cell r="B635" t="str">
            <v>BUCHA DE REDUCAO EM ALUMINIO, COM ROSCA, DE 1 1/2" X 1 1/4", PARA ELETRODUTO</v>
          </cell>
          <cell r="C635" t="str">
            <v xml:space="preserve">UN    </v>
          </cell>
          <cell r="D635">
            <v>20.93</v>
          </cell>
        </row>
        <row r="636">
          <cell r="A636">
            <v>39190</v>
          </cell>
          <cell r="B636" t="str">
            <v>BUCHA DE REDUCAO EM ALUMINIO, COM ROSCA, DE 1 1/2" X 1", PARA ELETRODUTO</v>
          </cell>
          <cell r="C636" t="str">
            <v xml:space="preserve">UN    </v>
          </cell>
          <cell r="D636">
            <v>21.86</v>
          </cell>
        </row>
        <row r="637">
          <cell r="A637">
            <v>39189</v>
          </cell>
          <cell r="B637" t="str">
            <v>BUCHA DE REDUCAO EM ALUMINIO, COM ROSCA, DE 1 1/2" X 3/4", PARA ELETRODUTO</v>
          </cell>
          <cell r="C637" t="str">
            <v xml:space="preserve">UN    </v>
          </cell>
          <cell r="D637">
            <v>23.14</v>
          </cell>
        </row>
        <row r="638">
          <cell r="A638">
            <v>39186</v>
          </cell>
          <cell r="B638" t="str">
            <v>BUCHA DE REDUCAO EM ALUMINIO, COM ROSCA, DE 1 1/4" X 1/2", PARA ELETRODUTO</v>
          </cell>
          <cell r="C638" t="str">
            <v xml:space="preserve">UN    </v>
          </cell>
          <cell r="D638">
            <v>20.7</v>
          </cell>
        </row>
        <row r="639">
          <cell r="A639">
            <v>39188</v>
          </cell>
          <cell r="B639" t="str">
            <v>BUCHA DE REDUCAO EM ALUMINIO, COM ROSCA, DE 1 1/4" X 1", PARA ELETRODUTO</v>
          </cell>
          <cell r="C639" t="str">
            <v xml:space="preserve">UN    </v>
          </cell>
          <cell r="D639">
            <v>17.03</v>
          </cell>
        </row>
        <row r="640">
          <cell r="A640">
            <v>39187</v>
          </cell>
          <cell r="B640" t="str">
            <v>BUCHA DE REDUCAO EM ALUMINIO, COM ROSCA, DE 1 1/4" X 3/4", PARA ELETRODUTO</v>
          </cell>
          <cell r="C640" t="str">
            <v xml:space="preserve">UN    </v>
          </cell>
          <cell r="D640">
            <v>17.850000000000001</v>
          </cell>
        </row>
        <row r="641">
          <cell r="A641">
            <v>39184</v>
          </cell>
          <cell r="B641" t="str">
            <v>BUCHA DE REDUCAO EM ALUMINIO, COM ROSCA, DE 1" X 1/2", PARA ELETRODUTO</v>
          </cell>
          <cell r="C641" t="str">
            <v xml:space="preserve">UN    </v>
          </cell>
          <cell r="D641">
            <v>6.72</v>
          </cell>
        </row>
        <row r="642">
          <cell r="A642">
            <v>39185</v>
          </cell>
          <cell r="B642" t="str">
            <v>BUCHA DE REDUCAO EM ALUMINIO, COM ROSCA, DE 1" X 3/4", PARA ELETRODUTO</v>
          </cell>
          <cell r="C642" t="str">
            <v xml:space="preserve">UN    </v>
          </cell>
          <cell r="D642">
            <v>6.12</v>
          </cell>
        </row>
        <row r="643">
          <cell r="A643">
            <v>39198</v>
          </cell>
          <cell r="B643" t="str">
            <v>BUCHA DE REDUCAO EM ALUMINIO, COM ROSCA, DE 2 1/2" X 1 1/2", PARA ELETRODUTO</v>
          </cell>
          <cell r="C643" t="str">
            <v xml:space="preserve">UN    </v>
          </cell>
          <cell r="D643">
            <v>68.67</v>
          </cell>
        </row>
        <row r="644">
          <cell r="A644">
            <v>39197</v>
          </cell>
          <cell r="B644" t="str">
            <v>BUCHA DE REDUCAO EM ALUMINIO, COM ROSCA, DE 2 1/2" X 1 1/4", PARA ELETRODUTO</v>
          </cell>
          <cell r="C644" t="str">
            <v xml:space="preserve">UN    </v>
          </cell>
          <cell r="D644">
            <v>71.73</v>
          </cell>
        </row>
        <row r="645">
          <cell r="A645">
            <v>39196</v>
          </cell>
          <cell r="B645" t="str">
            <v>BUCHA DE REDUCAO EM ALUMINIO, COM ROSCA, DE 2 1/2" X 1", PARA ELETRODUTO</v>
          </cell>
          <cell r="C645" t="str">
            <v xml:space="preserve">UN    </v>
          </cell>
          <cell r="D645">
            <v>73.97</v>
          </cell>
        </row>
        <row r="646">
          <cell r="A646">
            <v>39199</v>
          </cell>
          <cell r="B646" t="str">
            <v>BUCHA DE REDUCAO EM ALUMINIO, COM ROSCA, DE 2 1/2" X 2", PARA ELETRODUTO</v>
          </cell>
          <cell r="C646" t="str">
            <v xml:space="preserve">UN    </v>
          </cell>
          <cell r="D646">
            <v>66.08</v>
          </cell>
        </row>
        <row r="647">
          <cell r="A647">
            <v>39195</v>
          </cell>
          <cell r="B647" t="str">
            <v>BUCHA DE REDUCAO EM ALUMINIO, COM ROSCA, DE 2" X 1 1/2", PARA ELETRODUTO</v>
          </cell>
          <cell r="C647" t="str">
            <v xml:space="preserve">UN    </v>
          </cell>
          <cell r="D647">
            <v>38.14</v>
          </cell>
        </row>
        <row r="648">
          <cell r="A648">
            <v>39194</v>
          </cell>
          <cell r="B648" t="str">
            <v>BUCHA DE REDUCAO EM ALUMINIO, COM ROSCA, DE 2" X 1 1/4", PARA ELETRODUTO</v>
          </cell>
          <cell r="C648" t="str">
            <v xml:space="preserve">UN    </v>
          </cell>
          <cell r="D648">
            <v>40.82</v>
          </cell>
        </row>
        <row r="649">
          <cell r="A649">
            <v>39193</v>
          </cell>
          <cell r="B649" t="str">
            <v>BUCHA DE REDUCAO EM ALUMINIO, COM ROSCA, DE 2" X 1", PARA ELETRODUTO</v>
          </cell>
          <cell r="C649" t="str">
            <v xml:space="preserve">UN    </v>
          </cell>
          <cell r="D649">
            <v>44.74</v>
          </cell>
        </row>
        <row r="650">
          <cell r="A650">
            <v>39192</v>
          </cell>
          <cell r="B650" t="str">
            <v>BUCHA DE REDUCAO EM ALUMINIO, COM ROSCA, DE 2" X 3/4", PARA ELETRODUTO</v>
          </cell>
          <cell r="C650" t="str">
            <v xml:space="preserve">UN    </v>
          </cell>
          <cell r="D650">
            <v>46.54</v>
          </cell>
        </row>
        <row r="651">
          <cell r="A651">
            <v>39920</v>
          </cell>
          <cell r="B651" t="str">
            <v>BUCHA DE REDUCAO EM ALUMINIO, COM ROSCA, DE 3/4" X 1/2",  PARA ELETRODUTO</v>
          </cell>
          <cell r="C651" t="str">
            <v xml:space="preserve">UN    </v>
          </cell>
          <cell r="D651">
            <v>5.63</v>
          </cell>
        </row>
        <row r="652">
          <cell r="A652">
            <v>39201</v>
          </cell>
          <cell r="B652" t="str">
            <v>BUCHA DE REDUCAO EM ALUMINIO, COM ROSCA, DE 3" X 1 1/2", PARA ELETRODUTO</v>
          </cell>
          <cell r="C652" t="str">
            <v xml:space="preserve">UN    </v>
          </cell>
          <cell r="D652">
            <v>82.1</v>
          </cell>
        </row>
        <row r="653">
          <cell r="A653">
            <v>39200</v>
          </cell>
          <cell r="B653" t="str">
            <v>BUCHA DE REDUCAO EM ALUMINIO, COM ROSCA, DE 3" X 1 1/4", PARA ELETRODUTO</v>
          </cell>
          <cell r="C653" t="str">
            <v xml:space="preserve">UN    </v>
          </cell>
          <cell r="D653">
            <v>82.76</v>
          </cell>
        </row>
        <row r="654">
          <cell r="A654">
            <v>39203</v>
          </cell>
          <cell r="B654" t="str">
            <v>BUCHA DE REDUCAO EM ALUMINIO, COM ROSCA, DE 3" X 2 1/2", PARA ELETRODUTO</v>
          </cell>
          <cell r="C654" t="str">
            <v xml:space="preserve">UN    </v>
          </cell>
          <cell r="D654">
            <v>66.819999999999993</v>
          </cell>
        </row>
        <row r="655">
          <cell r="A655">
            <v>39202</v>
          </cell>
          <cell r="B655" t="str">
            <v>BUCHA DE REDUCAO EM ALUMINIO, COM ROSCA, DE 3" X 2", PARA ELETRODUTO</v>
          </cell>
          <cell r="C655" t="str">
            <v xml:space="preserve">UN    </v>
          </cell>
          <cell r="D655">
            <v>78.5</v>
          </cell>
        </row>
        <row r="656">
          <cell r="A656">
            <v>39205</v>
          </cell>
          <cell r="B656" t="str">
            <v>BUCHA DE REDUCAO EM ALUMINIO, COM ROSCA, DE 4" X 2 1/2", PARA ELETRODUTO</v>
          </cell>
          <cell r="C656" t="str">
            <v xml:space="preserve">UN    </v>
          </cell>
          <cell r="D656">
            <v>130.96</v>
          </cell>
        </row>
        <row r="657">
          <cell r="A657">
            <v>39204</v>
          </cell>
          <cell r="B657" t="str">
            <v>BUCHA DE REDUCAO EM ALUMINIO, COM ROSCA, DE 4" X 2", PARA ELETRODUTO</v>
          </cell>
          <cell r="C657" t="str">
            <v xml:space="preserve">UN    </v>
          </cell>
          <cell r="D657">
            <v>134.13</v>
          </cell>
        </row>
        <row r="658">
          <cell r="A658">
            <v>39206</v>
          </cell>
          <cell r="B658" t="str">
            <v>BUCHA DE REDUCAO EM ALUMINIO, COM ROSCA, DE 4" X 3", PARA ELETRODUTO</v>
          </cell>
          <cell r="C658" t="str">
            <v xml:space="preserve">UN    </v>
          </cell>
          <cell r="D658">
            <v>127.25</v>
          </cell>
        </row>
        <row r="659">
          <cell r="A659">
            <v>798</v>
          </cell>
          <cell r="B659" t="str">
            <v>BUCHA DE REDUCAO PVC ROSCAVEL 3/4" X 1/2"</v>
          </cell>
          <cell r="C659" t="str">
            <v xml:space="preserve">UN    </v>
          </cell>
          <cell r="D659">
            <v>1.32</v>
          </cell>
        </row>
        <row r="660">
          <cell r="A660">
            <v>797</v>
          </cell>
          <cell r="B660" t="str">
            <v>BUCHA DE REDUCAO PVC, ROSCAVEL 1 1/2" X 1"</v>
          </cell>
          <cell r="C660" t="str">
            <v xml:space="preserve">UN    </v>
          </cell>
          <cell r="D660">
            <v>9.61</v>
          </cell>
        </row>
        <row r="661">
          <cell r="A661">
            <v>796</v>
          </cell>
          <cell r="B661" t="str">
            <v>BUCHA DE REDUCAO PVC, ROSCAVEL, 1 1/2" X 3/4"</v>
          </cell>
          <cell r="C661" t="str">
            <v xml:space="preserve">UN    </v>
          </cell>
          <cell r="D661">
            <v>8.16</v>
          </cell>
        </row>
        <row r="662">
          <cell r="A662">
            <v>799</v>
          </cell>
          <cell r="B662" t="str">
            <v>BUCHA DE REDUCAO PVC, ROSCAVEL, 1" X 1/2"</v>
          </cell>
          <cell r="C662" t="str">
            <v xml:space="preserve">UN    </v>
          </cell>
          <cell r="D662">
            <v>3.95</v>
          </cell>
        </row>
        <row r="663">
          <cell r="A663">
            <v>792</v>
          </cell>
          <cell r="B663" t="str">
            <v>BUCHA DE REDUCAO PVC, ROSCAVEL, 1" X 3/4"</v>
          </cell>
          <cell r="C663" t="str">
            <v xml:space="preserve">UN    </v>
          </cell>
          <cell r="D663">
            <v>3.82</v>
          </cell>
        </row>
        <row r="664">
          <cell r="A664">
            <v>38001</v>
          </cell>
          <cell r="B664" t="str">
            <v>BUCHA DE REDUCAO, CPVC, SOLDAVEL, 22 X 15 MM, PARA AGUA QUENTE</v>
          </cell>
          <cell r="C664" t="str">
            <v xml:space="preserve">UN    </v>
          </cell>
          <cell r="D664">
            <v>1.25</v>
          </cell>
        </row>
        <row r="665">
          <cell r="A665">
            <v>38002</v>
          </cell>
          <cell r="B665" t="str">
            <v>BUCHA DE REDUCAO, CPVC, SOLDAVEL, 28 X 22 MM, PARA AGUA QUENTE</v>
          </cell>
          <cell r="C665" t="str">
            <v xml:space="preserve">UN    </v>
          </cell>
          <cell r="D665">
            <v>4.3600000000000003</v>
          </cell>
        </row>
        <row r="666">
          <cell r="A666">
            <v>38003</v>
          </cell>
          <cell r="B666" t="str">
            <v>BUCHA DE REDUCAO, CPVC, SOLDAVEL, 35 X 28 MM, PARA AGUA QUENTE</v>
          </cell>
          <cell r="C666" t="str">
            <v xml:space="preserve">UN    </v>
          </cell>
          <cell r="D666">
            <v>29.81</v>
          </cell>
        </row>
        <row r="667">
          <cell r="A667">
            <v>38004</v>
          </cell>
          <cell r="B667" t="str">
            <v>BUCHA DE REDUCAO, CPVC, SOLDAVEL, 42 X 22 MM, PARA AGUA QUENTE</v>
          </cell>
          <cell r="C667" t="str">
            <v xml:space="preserve">UN    </v>
          </cell>
          <cell r="D667">
            <v>34.29</v>
          </cell>
        </row>
        <row r="668">
          <cell r="A668">
            <v>44263</v>
          </cell>
          <cell r="B668" t="str">
            <v>BUCHA DE REDUCAO, CPVC, SOLDAVEL, 54 X 35 MM, PARA AGUA QUENTE</v>
          </cell>
          <cell r="C668" t="str">
            <v xml:space="preserve">UN    </v>
          </cell>
          <cell r="D668">
            <v>61.55</v>
          </cell>
        </row>
        <row r="669">
          <cell r="A669">
            <v>36327</v>
          </cell>
          <cell r="B669" t="str">
            <v>BUCHA DE REDUCAO, PPR, DN 25 X 20 MM, PARA AGUA QUENTE PREDIAL</v>
          </cell>
          <cell r="C669" t="str">
            <v xml:space="preserve">UN    </v>
          </cell>
          <cell r="D669">
            <v>4.59</v>
          </cell>
        </row>
        <row r="670">
          <cell r="A670">
            <v>38992</v>
          </cell>
          <cell r="B670" t="str">
            <v>BUCHA DE REDUCAO, PPR, DN 32 X 25 MM, PARA AGUA QUENTE E FRIA PREDIAL</v>
          </cell>
          <cell r="C670" t="str">
            <v xml:space="preserve">UN    </v>
          </cell>
          <cell r="D670">
            <v>5.57</v>
          </cell>
        </row>
        <row r="671">
          <cell r="A671">
            <v>38993</v>
          </cell>
          <cell r="B671" t="str">
            <v>BUCHA DE REDUCAO, PPR, DN 40 X 25 MM, PARA AGUA QUENTE E FRIA PREDIAL</v>
          </cell>
          <cell r="C671" t="str">
            <v xml:space="preserve">UN    </v>
          </cell>
          <cell r="D671">
            <v>14.49</v>
          </cell>
        </row>
        <row r="672">
          <cell r="A672">
            <v>44175</v>
          </cell>
          <cell r="B672" t="str">
            <v>BUCHA DE REDUCAO, PPR, DN 50 X 25 MM, PARA AGUA QUENTE E FRIA PREDIAL</v>
          </cell>
          <cell r="C672" t="str">
            <v xml:space="preserve">UN    </v>
          </cell>
          <cell r="D672">
            <v>25.28</v>
          </cell>
        </row>
        <row r="673">
          <cell r="A673">
            <v>44177</v>
          </cell>
          <cell r="B673" t="str">
            <v>BUCHA DE REDUCAO, PPR, DN 50 X 32 MM, PARA AGUA QUENTE E FRIA PREDIAL</v>
          </cell>
          <cell r="C673" t="str">
            <v xml:space="preserve">UN    </v>
          </cell>
          <cell r="D673">
            <v>18.89</v>
          </cell>
        </row>
        <row r="674">
          <cell r="A674">
            <v>38418</v>
          </cell>
          <cell r="B674" t="str">
            <v>BUCHA DE REDUCAO, PVC, LONGA, SERIE R, DN 50 X 40 MM, PARA ESGOTO PREDIAL</v>
          </cell>
          <cell r="C674" t="str">
            <v xml:space="preserve">UN    </v>
          </cell>
          <cell r="D674">
            <v>6.07</v>
          </cell>
        </row>
        <row r="675">
          <cell r="A675">
            <v>39178</v>
          </cell>
          <cell r="B675" t="str">
            <v>BUCHA EM ALUMINIO, COM ROSCA, DE  1 1/2", PARA ELETRODUTO</v>
          </cell>
          <cell r="C675" t="str">
            <v xml:space="preserve">UN    </v>
          </cell>
          <cell r="D675">
            <v>2.2599999999999998</v>
          </cell>
        </row>
        <row r="676">
          <cell r="A676">
            <v>39177</v>
          </cell>
          <cell r="B676" t="str">
            <v>BUCHA EM ALUMINIO, COM ROSCA, DE 1 1/4", PARA ELETRODUTO</v>
          </cell>
          <cell r="C676" t="str">
            <v xml:space="preserve">UN    </v>
          </cell>
          <cell r="D676">
            <v>2.0499999999999998</v>
          </cell>
        </row>
        <row r="677">
          <cell r="A677">
            <v>39174</v>
          </cell>
          <cell r="B677" t="str">
            <v>BUCHA EM ALUMINIO, COM ROSCA, DE 1/2", PARA ELETRODUTO</v>
          </cell>
          <cell r="C677" t="str">
            <v xml:space="preserve">UN    </v>
          </cell>
          <cell r="D677">
            <v>1.02</v>
          </cell>
        </row>
        <row r="678">
          <cell r="A678">
            <v>39176</v>
          </cell>
          <cell r="B678" t="str">
            <v>BUCHA EM ALUMINIO, COM ROSCA, DE 1", PARA ELETRODUTO</v>
          </cell>
          <cell r="C678" t="str">
            <v xml:space="preserve">UN    </v>
          </cell>
          <cell r="D678">
            <v>1.34</v>
          </cell>
        </row>
        <row r="679">
          <cell r="A679">
            <v>39180</v>
          </cell>
          <cell r="B679" t="str">
            <v>BUCHA EM ALUMINIO, COM ROSCA, DE 2 1/2", PARA ELETRODUTO</v>
          </cell>
          <cell r="C679" t="str">
            <v xml:space="preserve">UN    </v>
          </cell>
          <cell r="D679">
            <v>6.15</v>
          </cell>
        </row>
        <row r="680">
          <cell r="A680">
            <v>39179</v>
          </cell>
          <cell r="B680" t="str">
            <v>BUCHA EM ALUMINIO, COM ROSCA, DE 2", PARA ELETRODUTO</v>
          </cell>
          <cell r="C680" t="str">
            <v xml:space="preserve">UN    </v>
          </cell>
          <cell r="D680">
            <v>5.44</v>
          </cell>
        </row>
        <row r="681">
          <cell r="A681">
            <v>39175</v>
          </cell>
          <cell r="B681" t="str">
            <v>BUCHA EM ALUMINIO, COM ROSCA, DE 3/4", PARA ELETRODUTO</v>
          </cell>
          <cell r="C681" t="str">
            <v xml:space="preserve">UN    </v>
          </cell>
          <cell r="D681">
            <v>1.25</v>
          </cell>
        </row>
        <row r="682">
          <cell r="A682">
            <v>39217</v>
          </cell>
          <cell r="B682" t="str">
            <v>BUCHA EM ALUMINIO, COM ROSCA, DE 3/8", PARA ELETRODUTO</v>
          </cell>
          <cell r="C682" t="str">
            <v xml:space="preserve">UN    </v>
          </cell>
          <cell r="D682">
            <v>0.96</v>
          </cell>
        </row>
        <row r="683">
          <cell r="A683">
            <v>39181</v>
          </cell>
          <cell r="B683" t="str">
            <v>BUCHA EM ALUMINIO, COM ROSCA, DE 3", PARA ELETRODUTO</v>
          </cell>
          <cell r="C683" t="str">
            <v xml:space="preserve">UN    </v>
          </cell>
          <cell r="D683">
            <v>8.24</v>
          </cell>
        </row>
        <row r="684">
          <cell r="A684">
            <v>39182</v>
          </cell>
          <cell r="B684" t="str">
            <v>BUCHA EM ALUMINIO, COM ROSCA, DE 4", PARA ELETRODUTO</v>
          </cell>
          <cell r="C684" t="str">
            <v xml:space="preserve">UN    </v>
          </cell>
          <cell r="D684">
            <v>11.59</v>
          </cell>
        </row>
        <row r="685">
          <cell r="A685">
            <v>12616</v>
          </cell>
          <cell r="B685" t="str">
            <v>CABECEIRA DIREITA OU ESQUERDA, PVC, PARA CALHA PLUVIAL, DIAMETRO ENTRE *119 E 170* MM, PARA DRENAGEM PLUVIAL PREDIAL</v>
          </cell>
          <cell r="C685" t="str">
            <v xml:space="preserve">UN    </v>
          </cell>
          <cell r="D685">
            <v>18.73</v>
          </cell>
        </row>
        <row r="686">
          <cell r="A686">
            <v>1049</v>
          </cell>
          <cell r="B686" t="str">
            <v>CABECOTE PARA ENTRADA DE LINHA DE ALIMENTACAO PARA ELETRODUTO, EM LIGA DE ALUMINIO COM ACABAMENTO ANTI CORROSIVO, COM FIXACAO POR ENCAIXE LISO DE 360 GRAUS, DE 1 1/2"</v>
          </cell>
          <cell r="C686" t="str">
            <v xml:space="preserve">UN    </v>
          </cell>
          <cell r="D686">
            <v>9.6999999999999993</v>
          </cell>
        </row>
        <row r="687">
          <cell r="A687">
            <v>1099</v>
          </cell>
          <cell r="B687" t="str">
            <v>CABECOTE PARA ENTRADA DE LINHA DE ALIMENTACAO PARA ELETRODUTO, EM LIGA DE ALUMINIO COM ACABAMENTO ANTI CORROSIVO, COM FIXACAO POR ENCAIXE LISO DE 360 GRAUS, DE 1 1/4"</v>
          </cell>
          <cell r="C687" t="str">
            <v xml:space="preserve">UN    </v>
          </cell>
          <cell r="D687">
            <v>7.42</v>
          </cell>
        </row>
        <row r="688">
          <cell r="A688">
            <v>39678</v>
          </cell>
          <cell r="B688" t="str">
            <v>CABECOTE PARA ENTRADA DE LINHA DE ALIMENTACAO PARA ELETRODUTO, EM LIGA DE ALUMINIO COM ACABAMENTO ANTI CORROSIVO, COM FIXACAO POR ENCAIXE LISO DE 360 GRAUS, DE 1/2"</v>
          </cell>
          <cell r="C688" t="str">
            <v xml:space="preserve">UN    </v>
          </cell>
          <cell r="D688">
            <v>2.99</v>
          </cell>
        </row>
        <row r="689">
          <cell r="A689">
            <v>1050</v>
          </cell>
          <cell r="B689" t="str">
            <v>CABECOTE PARA ENTRADA DE LINHA DE ALIMENTACAO PARA ELETRODUTO, EM LIGA DE ALUMINIO COM ACABAMENTO ANTI CORROSIVO, COM FIXACAO POR ENCAIXE LISO DE 360 GRAUS, DE 1"</v>
          </cell>
          <cell r="C689" t="str">
            <v xml:space="preserve">UN    </v>
          </cell>
          <cell r="D689">
            <v>5.08</v>
          </cell>
        </row>
        <row r="690">
          <cell r="A690">
            <v>1101</v>
          </cell>
          <cell r="B690" t="str">
            <v>CABECOTE PARA ENTRADA DE LINHA DE ALIMENTACAO PARA ELETRODUTO, EM LIGA DE ALUMINIO COM ACABAMENTO ANTI CORROSIVO, COM FIXACAO POR ENCAIXE LISO DE 360 GRAUS, DE 2 1/2"</v>
          </cell>
          <cell r="C690" t="str">
            <v xml:space="preserve">UN    </v>
          </cell>
          <cell r="D690">
            <v>32</v>
          </cell>
        </row>
        <row r="691">
          <cell r="A691">
            <v>1100</v>
          </cell>
          <cell r="B691" t="str">
            <v>CABECOTE PARA ENTRADA DE LINHA DE ALIMENTACAO PARA ELETRODUTO, EM LIGA DE ALUMINIO COM ACABAMENTO ANTI CORROSIVO, COM FIXACAO POR ENCAIXE LISO DE 360 GRAUS, DE 2"</v>
          </cell>
          <cell r="C691" t="str">
            <v xml:space="preserve">UN    </v>
          </cell>
          <cell r="D691">
            <v>16.510000000000002</v>
          </cell>
        </row>
        <row r="692">
          <cell r="A692">
            <v>39679</v>
          </cell>
          <cell r="B692" t="str">
            <v>CABECOTE PARA ENTRADA DE LINHA DE ALIMENTACAO PARA ELETRODUTO, EM LIGA DE ALUMINIO COM ACABAMENTO ANTI CORROSIVO, COM FIXACAO POR ENCAIXE LISO DE 360 GRAUS, DE 3 1/2"</v>
          </cell>
          <cell r="C692" t="str">
            <v xml:space="preserve">UN    </v>
          </cell>
          <cell r="D692">
            <v>63.78</v>
          </cell>
        </row>
        <row r="693">
          <cell r="A693">
            <v>1098</v>
          </cell>
          <cell r="B693" t="str">
            <v>CABECOTE PARA ENTRADA DE LINHA DE ALIMENTACAO PARA ELETRODUTO, EM LIGA DE ALUMINIO COM ACABAMENTO ANTI CORROSIVO, COM FIXACAO POR ENCAIXE LISO DE 360 GRAUS, DE 3/4"</v>
          </cell>
          <cell r="C693" t="str">
            <v xml:space="preserve">UN    </v>
          </cell>
          <cell r="D693">
            <v>3.96</v>
          </cell>
        </row>
        <row r="694">
          <cell r="A694">
            <v>1102</v>
          </cell>
          <cell r="B694" t="str">
            <v>CABECOTE PARA ENTRADA DE LINHA DE ALIMENTACAO PARA ELETRODUTO, EM LIGA DE ALUMINIO COM ACABAMENTO ANTI CORROSIVO, COM FIXACAO POR ENCAIXE LISO DE 360 GRAUS, DE 3"</v>
          </cell>
          <cell r="C694" t="str">
            <v xml:space="preserve">UN    </v>
          </cell>
          <cell r="D694">
            <v>47.72</v>
          </cell>
        </row>
        <row r="695">
          <cell r="A695">
            <v>1051</v>
          </cell>
          <cell r="B695" t="str">
            <v>CABECOTE PARA ENTRADA DE LINHA DE ALIMENTACAO PARA ELETRODUTO, EM LIGA DE ALUMINIO COM ACABAMENTO ANTI CORROSIVO, COM FIXACAO POR ENCAIXE LISO DE 360 GRAUS, DE 4"</v>
          </cell>
          <cell r="C695" t="str">
            <v xml:space="preserve">UN    </v>
          </cell>
          <cell r="D695">
            <v>69.36</v>
          </cell>
        </row>
        <row r="696">
          <cell r="A696">
            <v>37399</v>
          </cell>
          <cell r="B696" t="str">
            <v>CABIDE/GANCHO DE BANHEIRO SIMPLES EM METAL CROMADO</v>
          </cell>
          <cell r="C696" t="str">
            <v xml:space="preserve">UN    </v>
          </cell>
          <cell r="D696">
            <v>41.78</v>
          </cell>
        </row>
        <row r="697">
          <cell r="A697">
            <v>43834</v>
          </cell>
          <cell r="B697" t="str">
            <v>CABO COAXIAL RG11 95% DE MALHA</v>
          </cell>
          <cell r="C697" t="str">
            <v xml:space="preserve">M     </v>
          </cell>
          <cell r="D697">
            <v>25.85</v>
          </cell>
        </row>
        <row r="698">
          <cell r="A698">
            <v>43835</v>
          </cell>
          <cell r="B698" t="str">
            <v>CABO COAXIAL RG59 95% DE MALHA</v>
          </cell>
          <cell r="C698" t="str">
            <v xml:space="preserve">M     </v>
          </cell>
          <cell r="D698">
            <v>2.31</v>
          </cell>
        </row>
        <row r="699">
          <cell r="A699">
            <v>43833</v>
          </cell>
          <cell r="B699" t="str">
            <v>CABO COAXIAL RG6 95% DE MALHA</v>
          </cell>
          <cell r="C699" t="str">
            <v xml:space="preserve">M     </v>
          </cell>
          <cell r="D699">
            <v>2.41</v>
          </cell>
        </row>
        <row r="700">
          <cell r="A700">
            <v>41955</v>
          </cell>
          <cell r="B700" t="str">
            <v>CABO DE ACO GALVANIZADO, DIAMETRO 12,7 MM (1/2"), COM ALMA DE ACO CABO INDEPENDENTE 6 X 25 F</v>
          </cell>
          <cell r="C700" t="str">
            <v xml:space="preserve">KG    </v>
          </cell>
          <cell r="D700">
            <v>87.79</v>
          </cell>
        </row>
        <row r="701">
          <cell r="A701">
            <v>41953</v>
          </cell>
          <cell r="B701" t="str">
            <v>CABO DE ACO GALVANIZADO, DIAMETRO 12,7 MM (1/2"), COM ALMA DE FIBRA 6 X 25 F</v>
          </cell>
          <cell r="C701" t="str">
            <v xml:space="preserve">KG    </v>
          </cell>
          <cell r="D701">
            <v>83.78</v>
          </cell>
        </row>
        <row r="702">
          <cell r="A702">
            <v>41954</v>
          </cell>
          <cell r="B702" t="str">
            <v>CABO DE ACO GALVANIZADO, DIAMETRO 9,53 MM (3/8"), COM ALMA DE FIBRA 6 X 25 F</v>
          </cell>
          <cell r="C702" t="str">
            <v xml:space="preserve">KG    </v>
          </cell>
          <cell r="D702">
            <v>82.98</v>
          </cell>
        </row>
        <row r="703">
          <cell r="A703">
            <v>25004</v>
          </cell>
          <cell r="B703" t="str">
            <v>CABO DE ALUMINIO NU COM ALMA DE ACO, BITOLA 1/0 AWG</v>
          </cell>
          <cell r="C703" t="str">
            <v xml:space="preserve">KG    </v>
          </cell>
          <cell r="D703">
            <v>47.27</v>
          </cell>
        </row>
        <row r="704">
          <cell r="A704">
            <v>25002</v>
          </cell>
          <cell r="B704" t="str">
            <v>CABO DE ALUMINIO NU COM ALMA DE ACO, BITOLA 2 AWG</v>
          </cell>
          <cell r="C704" t="str">
            <v xml:space="preserve">KG    </v>
          </cell>
          <cell r="D704">
            <v>47.27</v>
          </cell>
        </row>
        <row r="705">
          <cell r="A705">
            <v>37409</v>
          </cell>
          <cell r="B705" t="str">
            <v>CABO DE ALUMINIO NU COM ALMA DE ACO, BITOLA 2/0 AWG</v>
          </cell>
          <cell r="C705" t="str">
            <v xml:space="preserve">KG    </v>
          </cell>
          <cell r="D705">
            <v>47.27</v>
          </cell>
        </row>
        <row r="706">
          <cell r="A706">
            <v>841</v>
          </cell>
          <cell r="B706" t="str">
            <v>CABO DE ALUMINIO NU COM ALMA DE ACO, BITOLA 4 AWG</v>
          </cell>
          <cell r="C706" t="str">
            <v xml:space="preserve">KG    </v>
          </cell>
          <cell r="D706">
            <v>47.85</v>
          </cell>
        </row>
        <row r="707">
          <cell r="A707">
            <v>25005</v>
          </cell>
          <cell r="B707" t="str">
            <v>CABO DE ALUMINIO NU SEM ALMA DE ACO, BITOLA 1/0 AWG</v>
          </cell>
          <cell r="C707" t="str">
            <v xml:space="preserve">KG    </v>
          </cell>
          <cell r="D707">
            <v>51.87</v>
          </cell>
        </row>
        <row r="708">
          <cell r="A708">
            <v>25003</v>
          </cell>
          <cell r="B708" t="str">
            <v>CABO DE ALUMINIO NU SEM ALMA DE ACO, BITOLA 2 AWG</v>
          </cell>
          <cell r="C708" t="str">
            <v xml:space="preserve">KG    </v>
          </cell>
          <cell r="D708">
            <v>52.65</v>
          </cell>
        </row>
        <row r="709">
          <cell r="A709">
            <v>37410</v>
          </cell>
          <cell r="B709" t="str">
            <v>CABO DE ALUMINIO NU SEM ALMA DE ACO, BITOLA 2/0 AWG</v>
          </cell>
          <cell r="C709" t="str">
            <v xml:space="preserve">KG    </v>
          </cell>
          <cell r="D709">
            <v>51.87</v>
          </cell>
        </row>
        <row r="710">
          <cell r="A710">
            <v>842</v>
          </cell>
          <cell r="B710" t="str">
            <v>CABO DE ALUMINIO NU SEM ALMA DE ACO, BITOLA 4 AWG</v>
          </cell>
          <cell r="C710" t="str">
            <v xml:space="preserve">KG    </v>
          </cell>
          <cell r="D710">
            <v>52.6</v>
          </cell>
        </row>
        <row r="711">
          <cell r="A711">
            <v>44391</v>
          </cell>
          <cell r="B711" t="str">
            <v>CABO DE COBRE FLEXIVEL NAO HALOGENADO, SEM EMISSAO DE FUMACA, 750V, SECAO NOMINAL 120 MM</v>
          </cell>
          <cell r="C711" t="str">
            <v xml:space="preserve">M     </v>
          </cell>
          <cell r="D711">
            <v>112.09</v>
          </cell>
        </row>
        <row r="712">
          <cell r="A712">
            <v>44388</v>
          </cell>
          <cell r="B712" t="str">
            <v>CABO DE COBRE FLEXIVEL NAO HALOGENADO, SEM EMISSAO DE FUMACA, 750V, SECAO NOMINAL 2,5 MM</v>
          </cell>
          <cell r="C712" t="str">
            <v xml:space="preserve">M     </v>
          </cell>
          <cell r="D712">
            <v>2.4300000000000002</v>
          </cell>
        </row>
        <row r="713">
          <cell r="A713">
            <v>44392</v>
          </cell>
          <cell r="B713" t="str">
            <v>CABO DE COBRE FLEXIVEL NAO HALOGENADO, SEM EMISSAO DE FUMACA, 750V, SECAO NOMINAL 240 MM</v>
          </cell>
          <cell r="C713" t="str">
            <v xml:space="preserve">M     </v>
          </cell>
          <cell r="D713">
            <v>223.19</v>
          </cell>
        </row>
        <row r="714">
          <cell r="A714">
            <v>44390</v>
          </cell>
          <cell r="B714" t="str">
            <v>CABO DE COBRE FLEXIVEL NAO HALOGENADO, SEM EMISSAO DE FUMACA, 750V, SECAO NOMINAL 50 MM</v>
          </cell>
          <cell r="C714" t="str">
            <v xml:space="preserve">M     </v>
          </cell>
          <cell r="D714">
            <v>47.29</v>
          </cell>
        </row>
        <row r="715">
          <cell r="A715">
            <v>44389</v>
          </cell>
          <cell r="B715" t="str">
            <v>CABO DE COBRE FLEXIVEL NAO HALOGENADO, SEM EMISSAO DE FUMACA, 750V, SECAO NOMINAL 6,0 MM</v>
          </cell>
          <cell r="C715" t="str">
            <v xml:space="preserve">M     </v>
          </cell>
          <cell r="D715">
            <v>5.58</v>
          </cell>
        </row>
        <row r="716">
          <cell r="A716">
            <v>862</v>
          </cell>
          <cell r="B716" t="str">
            <v>CABO DE COBRE NU 10 MM2 MEIO-DURO</v>
          </cell>
          <cell r="C716" t="str">
            <v xml:space="preserve">M     </v>
          </cell>
          <cell r="D716">
            <v>10.23</v>
          </cell>
        </row>
        <row r="717">
          <cell r="A717">
            <v>866</v>
          </cell>
          <cell r="B717" t="str">
            <v>CABO DE COBRE NU 120 MM2 MEIO-DURO</v>
          </cell>
          <cell r="C717" t="str">
            <v xml:space="preserve">M     </v>
          </cell>
          <cell r="D717">
            <v>129.96</v>
          </cell>
        </row>
        <row r="718">
          <cell r="A718">
            <v>892</v>
          </cell>
          <cell r="B718" t="str">
            <v>CABO DE COBRE NU 150 MM2 MEIO-DURO</v>
          </cell>
          <cell r="C718" t="str">
            <v xml:space="preserve">M     </v>
          </cell>
          <cell r="D718">
            <v>157.32</v>
          </cell>
        </row>
        <row r="719">
          <cell r="A719">
            <v>857</v>
          </cell>
          <cell r="B719" t="str">
            <v>CABO DE COBRE NU 16 MM2 MEIO-DURO</v>
          </cell>
          <cell r="C719" t="str">
            <v xml:space="preserve">M     </v>
          </cell>
          <cell r="D719">
            <v>17.11</v>
          </cell>
        </row>
        <row r="720">
          <cell r="A720">
            <v>37404</v>
          </cell>
          <cell r="B720" t="str">
            <v>CABO DE COBRE NU 185 MM2 MEIO-DURO</v>
          </cell>
          <cell r="C720" t="str">
            <v xml:space="preserve">M     </v>
          </cell>
          <cell r="D720">
            <v>182.02</v>
          </cell>
        </row>
        <row r="721">
          <cell r="A721">
            <v>868</v>
          </cell>
          <cell r="B721" t="str">
            <v>CABO DE COBRE NU 25 MM2 MEIO-DURO</v>
          </cell>
          <cell r="C721" t="str">
            <v xml:space="preserve">M     </v>
          </cell>
          <cell r="D721">
            <v>24.38</v>
          </cell>
        </row>
        <row r="722">
          <cell r="A722">
            <v>863</v>
          </cell>
          <cell r="B722" t="str">
            <v>CABO DE COBRE NU 35 MM2 MEIO-DURO</v>
          </cell>
          <cell r="C722" t="str">
            <v xml:space="preserve">M     </v>
          </cell>
          <cell r="D722">
            <v>35.909999999999997</v>
          </cell>
        </row>
        <row r="723">
          <cell r="A723">
            <v>867</v>
          </cell>
          <cell r="B723" t="str">
            <v>CABO DE COBRE NU 50 MM2 MEIO-DURO</v>
          </cell>
          <cell r="C723" t="str">
            <v xml:space="preserve">M     </v>
          </cell>
          <cell r="D723">
            <v>51.16</v>
          </cell>
        </row>
        <row r="724">
          <cell r="A724">
            <v>864</v>
          </cell>
          <cell r="B724" t="str">
            <v>CABO DE COBRE NU 70 MM2 MEIO-DURO</v>
          </cell>
          <cell r="C724" t="str">
            <v xml:space="preserve">M     </v>
          </cell>
          <cell r="D724">
            <v>67.58</v>
          </cell>
        </row>
        <row r="725">
          <cell r="A725">
            <v>865</v>
          </cell>
          <cell r="B725" t="str">
            <v>CABO DE COBRE NU 95 MM2 MEIO-DURO</v>
          </cell>
          <cell r="C725" t="str">
            <v xml:space="preserve">M     </v>
          </cell>
          <cell r="D725">
            <v>97.2</v>
          </cell>
        </row>
        <row r="726">
          <cell r="A726">
            <v>993</v>
          </cell>
          <cell r="B726" t="str">
            <v>CABO DE COBRE, FLEXIVEL, CLASSE 4 OU 5, ISOLACAO EM PVC/A, ANTICHAMA BWF-B, COBERTURA PVC-ST1, ANTICHAMA BWF-B, 1 CONDUTOR, 0,6/1 KV, SECAO NOMINAL 1,5 MM2</v>
          </cell>
          <cell r="C726" t="str">
            <v xml:space="preserve">M     </v>
          </cell>
          <cell r="D726">
            <v>1.85</v>
          </cell>
        </row>
        <row r="727">
          <cell r="A727">
            <v>1020</v>
          </cell>
          <cell r="B727" t="str">
            <v>CABO DE COBRE, FLEXIVEL, CLASSE 4 OU 5, ISOLACAO EM PVC/A, ANTICHAMA BWF-B, COBERTURA PVC-ST1, ANTICHAMA BWF-B, 1 CONDUTOR, 0,6/1 KV, SECAO NOMINAL 10 MM2</v>
          </cell>
          <cell r="C727" t="str">
            <v xml:space="preserve">M     </v>
          </cell>
          <cell r="D727">
            <v>9.43</v>
          </cell>
        </row>
        <row r="728">
          <cell r="A728">
            <v>1017</v>
          </cell>
          <cell r="B728" t="str">
            <v>CABO DE COBRE, FLEXIVEL, CLASSE 4 OU 5, ISOLACAO EM PVC/A, ANTICHAMA BWF-B, COBERTURA PVC-ST1, ANTICHAMA BWF-B, 1 CONDUTOR, 0,6/1 KV, SECAO NOMINAL 120 MM2</v>
          </cell>
          <cell r="C728" t="str">
            <v xml:space="preserve">M     </v>
          </cell>
          <cell r="D728">
            <v>115.57</v>
          </cell>
        </row>
        <row r="729">
          <cell r="A729">
            <v>999</v>
          </cell>
          <cell r="B729" t="str">
            <v>CABO DE COBRE, FLEXIVEL, CLASSE 4 OU 5, ISOLACAO EM PVC/A, ANTICHAMA BWF-B, COBERTURA PVC-ST1, ANTICHAMA BWF-B, 1 CONDUTOR, 0,6/1 KV, SECAO NOMINAL 150 MM2</v>
          </cell>
          <cell r="C729" t="str">
            <v xml:space="preserve">M     </v>
          </cell>
          <cell r="D729">
            <v>140.02000000000001</v>
          </cell>
        </row>
        <row r="730">
          <cell r="A730">
            <v>995</v>
          </cell>
          <cell r="B730" t="str">
            <v>CABO DE COBRE, FLEXIVEL, CLASSE 4 OU 5, ISOLACAO EM PVC/A, ANTICHAMA BWF-B, COBERTURA PVC-ST1, ANTICHAMA BWF-B, 1 CONDUTOR, 0,6/1 KV, SECAO NOMINAL 16 MM2</v>
          </cell>
          <cell r="C730" t="str">
            <v xml:space="preserve">M     </v>
          </cell>
          <cell r="D730">
            <v>15.01</v>
          </cell>
        </row>
        <row r="731">
          <cell r="A731">
            <v>1000</v>
          </cell>
          <cell r="B731" t="str">
            <v>CABO DE COBRE, FLEXIVEL, CLASSE 4 OU 5, ISOLACAO EM PVC/A, ANTICHAMA BWF-B, COBERTURA PVC-ST1, ANTICHAMA BWF-B, 1 CONDUTOR, 0,6/1 KV, SECAO NOMINAL 185 MM2</v>
          </cell>
          <cell r="C731" t="str">
            <v xml:space="preserve">M     </v>
          </cell>
          <cell r="D731">
            <v>171.98</v>
          </cell>
        </row>
        <row r="732">
          <cell r="A732">
            <v>1022</v>
          </cell>
          <cell r="B732" t="str">
            <v>CABO DE COBRE, FLEXIVEL, CLASSE 4 OU 5, ISOLACAO EM PVC/A, ANTICHAMA BWF-B, COBERTURA PVC-ST1, ANTICHAMA BWF-B, 1 CONDUTOR, 0,6/1 KV, SECAO NOMINAL 2,5 MM2</v>
          </cell>
          <cell r="C732" t="str">
            <v xml:space="preserve">M     </v>
          </cell>
          <cell r="D732">
            <v>2.58</v>
          </cell>
        </row>
        <row r="733">
          <cell r="A733">
            <v>1015</v>
          </cell>
          <cell r="B733" t="str">
            <v>CABO DE COBRE, FLEXIVEL, CLASSE 4 OU 5, ISOLACAO EM PVC/A, ANTICHAMA BWF-B, COBERTURA PVC-ST1, ANTICHAMA BWF-B, 1 CONDUTOR, 0,6/1 KV, SECAO NOMINAL 240 MM2</v>
          </cell>
          <cell r="C733" t="str">
            <v xml:space="preserve">M     </v>
          </cell>
          <cell r="D733">
            <v>228.54</v>
          </cell>
        </row>
        <row r="734">
          <cell r="A734">
            <v>996</v>
          </cell>
          <cell r="B734" t="str">
            <v>CABO DE COBRE, FLEXIVEL, CLASSE 4 OU 5, ISOLACAO EM PVC/A, ANTICHAMA BWF-B, COBERTURA PVC-ST1, ANTICHAMA BWF-B, 1 CONDUTOR, 0,6/1 KV, SECAO NOMINAL 25 MM2</v>
          </cell>
          <cell r="C734" t="str">
            <v xml:space="preserve">M     </v>
          </cell>
          <cell r="D734">
            <v>23.28</v>
          </cell>
        </row>
        <row r="735">
          <cell r="A735">
            <v>1001</v>
          </cell>
          <cell r="B735" t="str">
            <v>CABO DE COBRE, FLEXIVEL, CLASSE 4 OU 5, ISOLACAO EM PVC/A, ANTICHAMA BWF-B, COBERTURA PVC-ST1, ANTICHAMA BWF-B, 1 CONDUTOR, 0,6/1 KV, SECAO NOMINAL 300 MM2</v>
          </cell>
          <cell r="C735" t="str">
            <v xml:space="preserve">M     </v>
          </cell>
          <cell r="D735">
            <v>296.52999999999997</v>
          </cell>
        </row>
        <row r="736">
          <cell r="A736">
            <v>1019</v>
          </cell>
          <cell r="B736" t="str">
            <v>CABO DE COBRE, FLEXIVEL, CLASSE 4 OU 5, ISOLACAO EM PVC/A, ANTICHAMA BWF-B, COBERTURA PVC-ST1, ANTICHAMA BWF-B, 1 CONDUTOR, 0,6/1 KV, SECAO NOMINAL 35 MM2</v>
          </cell>
          <cell r="C736" t="str">
            <v xml:space="preserve">M     </v>
          </cell>
          <cell r="D736">
            <v>32.9</v>
          </cell>
        </row>
        <row r="737">
          <cell r="A737">
            <v>1021</v>
          </cell>
          <cell r="B737" t="str">
            <v>CABO DE COBRE, FLEXIVEL, CLASSE 4 OU 5, ISOLACAO EM PVC/A, ANTICHAMA BWF-B, COBERTURA PVC-ST1, ANTICHAMA BWF-B, 1 CONDUTOR, 0,6/1 KV, SECAO NOMINAL 4 MM2</v>
          </cell>
          <cell r="C737" t="str">
            <v xml:space="preserve">M     </v>
          </cell>
          <cell r="D737">
            <v>3.95</v>
          </cell>
        </row>
        <row r="738">
          <cell r="A738">
            <v>39249</v>
          </cell>
          <cell r="B738" t="str">
            <v>CABO DE COBRE, FLEXIVEL, CLASSE 4 OU 5, ISOLACAO EM PVC/A, ANTICHAMA BWF-B, COBERTURA PVC-ST1, ANTICHAMA BWF-B, 1 CONDUTOR, 0,6/1 KV, SECAO NOMINAL 400 MM2</v>
          </cell>
          <cell r="C738" t="str">
            <v xml:space="preserve">M     </v>
          </cell>
          <cell r="D738">
            <v>398.7</v>
          </cell>
        </row>
        <row r="739">
          <cell r="A739">
            <v>1018</v>
          </cell>
          <cell r="B739" t="str">
            <v>CABO DE COBRE, FLEXIVEL, CLASSE 4 OU 5, ISOLACAO EM PVC/A, ANTICHAMA BWF-B, COBERTURA PVC-ST1, ANTICHAMA BWF-B, 1 CONDUTOR, 0,6/1 KV, SECAO NOMINAL 50 MM2</v>
          </cell>
          <cell r="C739" t="str">
            <v xml:space="preserve">M     </v>
          </cell>
          <cell r="D739">
            <v>48.66</v>
          </cell>
        </row>
        <row r="740">
          <cell r="A740">
            <v>39250</v>
          </cell>
          <cell r="B740" t="str">
            <v>CABO DE COBRE, FLEXIVEL, CLASSE 4 OU 5, ISOLACAO EM PVC/A, ANTICHAMA BWF-B, COBERTURA PVC-ST1, ANTICHAMA BWF-B, 1 CONDUTOR, 0,6/1 KV, SECAO NOMINAL 500 MM2</v>
          </cell>
          <cell r="C740" t="str">
            <v xml:space="preserve">M     </v>
          </cell>
          <cell r="D740">
            <v>476.94</v>
          </cell>
        </row>
        <row r="741">
          <cell r="A741">
            <v>994</v>
          </cell>
          <cell r="B741" t="str">
            <v>CABO DE COBRE, FLEXIVEL, CLASSE 4 OU 5, ISOLACAO EM PVC/A, ANTICHAMA BWF-B, COBERTURA PVC-ST1, ANTICHAMA BWF-B, 1 CONDUTOR, 0,6/1 KV, SECAO NOMINAL 6 MM2</v>
          </cell>
          <cell r="C741" t="str">
            <v xml:space="preserve">M     </v>
          </cell>
          <cell r="D741">
            <v>5.75</v>
          </cell>
        </row>
        <row r="742">
          <cell r="A742">
            <v>977</v>
          </cell>
          <cell r="B742" t="str">
            <v>CABO DE COBRE, FLEXIVEL, CLASSE 4 OU 5, ISOLACAO EM PVC/A, ANTICHAMA BWF-B, COBERTURA PVC-ST1, ANTICHAMA BWF-B, 1 CONDUTOR, 0,6/1 KV, SECAO NOMINAL 70 MM2</v>
          </cell>
          <cell r="C742" t="str">
            <v xml:space="preserve">M     </v>
          </cell>
          <cell r="D742">
            <v>68.069999999999993</v>
          </cell>
        </row>
        <row r="743">
          <cell r="A743">
            <v>998</v>
          </cell>
          <cell r="B743" t="str">
            <v>CABO DE COBRE, FLEXIVEL, CLASSE 4 OU 5, ISOLACAO EM PVC/A, ANTICHAMA BWF-B, COBERTURA PVC-ST1, ANTICHAMA BWF-B, 1 CONDUTOR, 0,6/1 KV, SECAO NOMINAL 95 MM2</v>
          </cell>
          <cell r="C743" t="str">
            <v xml:space="preserve">M     </v>
          </cell>
          <cell r="D743">
            <v>88.38</v>
          </cell>
        </row>
        <row r="744">
          <cell r="A744">
            <v>39251</v>
          </cell>
          <cell r="B744" t="str">
            <v>CABO DE COBRE, FLEXIVEL, CLASSE 4 OU 5, ISOLACAO EM PVC/A, ANTICHAMA BWF-B, 1 CONDUTOR, 450/750 V, SECAO NOMINAL 0,5 MM2</v>
          </cell>
          <cell r="C744" t="str">
            <v xml:space="preserve">M     </v>
          </cell>
          <cell r="D744">
            <v>0.64</v>
          </cell>
        </row>
        <row r="745">
          <cell r="A745">
            <v>1011</v>
          </cell>
          <cell r="B745" t="str">
            <v>CABO DE COBRE, FLEXIVEL, CLASSE 4 OU 5, ISOLACAO EM PVC/A, ANTICHAMA BWF-B, 1 CONDUTOR, 450/750 V, SECAO NOMINAL 0,75 MM2</v>
          </cell>
          <cell r="C745" t="str">
            <v xml:space="preserve">M     </v>
          </cell>
          <cell r="D745">
            <v>0.87</v>
          </cell>
        </row>
        <row r="746">
          <cell r="A746">
            <v>39252</v>
          </cell>
          <cell r="B746" t="str">
            <v>CABO DE COBRE, FLEXIVEL, CLASSE 4 OU 5, ISOLACAO EM PVC/A, ANTICHAMA BWF-B, 1 CONDUTOR, 450/750 V, SECAO NOMINAL 1,0 MM2</v>
          </cell>
          <cell r="C746" t="str">
            <v xml:space="preserve">M     </v>
          </cell>
          <cell r="D746">
            <v>1.1399999999999999</v>
          </cell>
        </row>
        <row r="747">
          <cell r="A747">
            <v>1013</v>
          </cell>
          <cell r="B747" t="str">
            <v>CABO DE COBRE, FLEXIVEL, CLASSE 4 OU 5, ISOLACAO EM PVC/A, ANTICHAMA BWF-B, 1 CONDUTOR, 450/750 V, SECAO NOMINAL 1,5 MM2</v>
          </cell>
          <cell r="C747" t="str">
            <v xml:space="preserve">M     </v>
          </cell>
          <cell r="D747">
            <v>1.37</v>
          </cell>
        </row>
        <row r="748">
          <cell r="A748">
            <v>980</v>
          </cell>
          <cell r="B748" t="str">
            <v>CABO DE COBRE, FLEXIVEL, CLASSE 4 OU 5, ISOLACAO EM PVC/A, ANTICHAMA BWF-B, 1 CONDUTOR, 450/750 V, SECAO NOMINAL 10 MM2</v>
          </cell>
          <cell r="C748" t="str">
            <v xml:space="preserve">M     </v>
          </cell>
          <cell r="D748">
            <v>9.89</v>
          </cell>
        </row>
        <row r="749">
          <cell r="A749">
            <v>39237</v>
          </cell>
          <cell r="B749" t="str">
            <v>CABO DE COBRE, FLEXIVEL, CLASSE 4 OU 5, ISOLACAO EM PVC/A, ANTICHAMA BWF-B, 1 CONDUTOR, 450/750 V, SECAO NOMINAL 120 MM2</v>
          </cell>
          <cell r="C749" t="str">
            <v xml:space="preserve">M     </v>
          </cell>
          <cell r="D749">
            <v>105.21</v>
          </cell>
        </row>
        <row r="750">
          <cell r="A750">
            <v>39238</v>
          </cell>
          <cell r="B750" t="str">
            <v>CABO DE COBRE, FLEXIVEL, CLASSE 4 OU 5, ISOLACAO EM PVC/A, ANTICHAMA BWF-B, 1 CONDUTOR, 450/750 V, SECAO NOMINAL 150 MM2</v>
          </cell>
          <cell r="C750" t="str">
            <v xml:space="preserve">M     </v>
          </cell>
          <cell r="D750">
            <v>132.69999999999999</v>
          </cell>
        </row>
        <row r="751">
          <cell r="A751">
            <v>979</v>
          </cell>
          <cell r="B751" t="str">
            <v>CABO DE COBRE, FLEXIVEL, CLASSE 4 OU 5, ISOLACAO EM PVC/A, ANTICHAMA BWF-B, 1 CONDUTOR, 450/750 V, SECAO NOMINAL 16 MM2</v>
          </cell>
          <cell r="C751" t="str">
            <v xml:space="preserve">M     </v>
          </cell>
          <cell r="D751">
            <v>14.13</v>
          </cell>
        </row>
        <row r="752">
          <cell r="A752">
            <v>39239</v>
          </cell>
          <cell r="B752" t="str">
            <v>CABO DE COBRE, FLEXIVEL, CLASSE 4 OU 5, ISOLACAO EM PVC/A, ANTICHAMA BWF-B, 1 CONDUTOR, 450/750 V, SECAO NOMINAL 185 MM2</v>
          </cell>
          <cell r="C752" t="str">
            <v xml:space="preserve">M     </v>
          </cell>
          <cell r="D752">
            <v>160.31</v>
          </cell>
        </row>
        <row r="753">
          <cell r="A753">
            <v>1014</v>
          </cell>
          <cell r="B753" t="str">
            <v>CABO DE COBRE, FLEXIVEL, CLASSE 4 OU 5, ISOLACAO EM PVC/A, ANTICHAMA BWF-B, 1 CONDUTOR, 450/750 V, SECAO NOMINAL 2,5 MM2</v>
          </cell>
          <cell r="C753" t="str">
            <v xml:space="preserve">M     </v>
          </cell>
          <cell r="D753">
            <v>2.17</v>
          </cell>
        </row>
        <row r="754">
          <cell r="A754">
            <v>39240</v>
          </cell>
          <cell r="B754" t="str">
            <v>CABO DE COBRE, FLEXIVEL, CLASSE 4 OU 5, ISOLACAO EM PVC/A, ANTICHAMA BWF-B, 1 CONDUTOR, 450/750 V, SECAO NOMINAL 240 MM2</v>
          </cell>
          <cell r="C754" t="str">
            <v xml:space="preserve">M     </v>
          </cell>
          <cell r="D754">
            <v>210.85</v>
          </cell>
        </row>
        <row r="755">
          <cell r="A755">
            <v>39232</v>
          </cell>
          <cell r="B755" t="str">
            <v>CABO DE COBRE, FLEXIVEL, CLASSE 4 OU 5, ISOLACAO EM PVC/A, ANTICHAMA BWF-B, 1 CONDUTOR, 450/750 V, SECAO NOMINAL 25 MM2</v>
          </cell>
          <cell r="C755" t="str">
            <v xml:space="preserve">M     </v>
          </cell>
          <cell r="D755">
            <v>22.13</v>
          </cell>
        </row>
        <row r="756">
          <cell r="A756">
            <v>39233</v>
          </cell>
          <cell r="B756" t="str">
            <v>CABO DE COBRE, FLEXIVEL, CLASSE 4 OU 5, ISOLACAO EM PVC/A, ANTICHAMA BWF-B, 1 CONDUTOR, 450/750 V, SECAO NOMINAL 35 MM2</v>
          </cell>
          <cell r="C756" t="str">
            <v xml:space="preserve">M     </v>
          </cell>
          <cell r="D756">
            <v>32.25</v>
          </cell>
        </row>
        <row r="757">
          <cell r="A757">
            <v>981</v>
          </cell>
          <cell r="B757" t="str">
            <v>CABO DE COBRE, FLEXIVEL, CLASSE 4 OU 5, ISOLACAO EM PVC/A, ANTICHAMA BWF-B, 1 CONDUTOR, 450/750 V, SECAO NOMINAL 4 MM2</v>
          </cell>
          <cell r="C757" t="str">
            <v xml:space="preserve">M     </v>
          </cell>
          <cell r="D757">
            <v>3.6</v>
          </cell>
        </row>
        <row r="758">
          <cell r="A758">
            <v>39234</v>
          </cell>
          <cell r="B758" t="str">
            <v>CABO DE COBRE, FLEXIVEL, CLASSE 4 OU 5, ISOLACAO EM PVC/A, ANTICHAMA BWF-B, 1 CONDUTOR, 450/750 V, SECAO NOMINAL 50 MM2</v>
          </cell>
          <cell r="C758" t="str">
            <v xml:space="preserve">M     </v>
          </cell>
          <cell r="D758">
            <v>44.89</v>
          </cell>
        </row>
        <row r="759">
          <cell r="A759">
            <v>982</v>
          </cell>
          <cell r="B759" t="str">
            <v>CABO DE COBRE, FLEXIVEL, CLASSE 4 OU 5, ISOLACAO EM PVC/A, ANTICHAMA BWF-B, 1 CONDUTOR, 450/750 V, SECAO NOMINAL 6 MM2</v>
          </cell>
          <cell r="C759" t="str">
            <v xml:space="preserve">M     </v>
          </cell>
          <cell r="D759">
            <v>5.17</v>
          </cell>
        </row>
        <row r="760">
          <cell r="A760">
            <v>39235</v>
          </cell>
          <cell r="B760" t="str">
            <v>CABO DE COBRE, FLEXIVEL, CLASSE 4 OU 5, ISOLACAO EM PVC/A, ANTICHAMA BWF-B, 1 CONDUTOR, 450/750 V, SECAO NOMINAL 70 MM2</v>
          </cell>
          <cell r="C760" t="str">
            <v xml:space="preserve">M     </v>
          </cell>
          <cell r="D760">
            <v>66.22</v>
          </cell>
        </row>
        <row r="761">
          <cell r="A761">
            <v>39236</v>
          </cell>
          <cell r="B761" t="str">
            <v>CABO DE COBRE, FLEXIVEL, CLASSE 4 OU 5, ISOLACAO EM PVC/A, ANTICHAMA BWF-B, 1 CONDUTOR, 450/750 V, SECAO NOMINAL 95 MM2</v>
          </cell>
          <cell r="C761" t="str">
            <v xml:space="preserve">M     </v>
          </cell>
          <cell r="D761">
            <v>87.75</v>
          </cell>
        </row>
        <row r="762">
          <cell r="A762">
            <v>990</v>
          </cell>
          <cell r="B762" t="str">
            <v>CABO DE COBRE, RIGIDO, CLASSE 2, ISOLACAO EM PVC/A, ANTICHAMA BWF-B, 1 CONDUTOR, 450/750 V, SECAO NOMINAL 150 MM2</v>
          </cell>
          <cell r="C762" t="str">
            <v xml:space="preserve">M     </v>
          </cell>
          <cell r="D762">
            <v>155.71</v>
          </cell>
        </row>
        <row r="763">
          <cell r="A763">
            <v>39241</v>
          </cell>
          <cell r="B763" t="str">
            <v>CABO DE COBRE, RIGIDO, CLASSE 2, ISOLACAO EM PVC/A, ANTICHAMA BWF-B, 1 CONDUTOR, 450/750 V, SECAO NOMINAL 16 MM2</v>
          </cell>
          <cell r="C763" t="str">
            <v xml:space="preserve">M     </v>
          </cell>
          <cell r="D763">
            <v>15.33</v>
          </cell>
        </row>
        <row r="764">
          <cell r="A764">
            <v>1005</v>
          </cell>
          <cell r="B764" t="str">
            <v>CABO DE COBRE, RIGIDO, CLASSE 2, ISOLACAO EM PVC/A, ANTICHAMA BWF-B, 1 CONDUTOR, 450/750 V, SECAO NOMINAL 185 MM2</v>
          </cell>
          <cell r="C764" t="str">
            <v xml:space="preserve">M     </v>
          </cell>
          <cell r="D764">
            <v>193.87</v>
          </cell>
        </row>
        <row r="765">
          <cell r="A765">
            <v>991</v>
          </cell>
          <cell r="B765" t="str">
            <v>CABO DE COBRE, RIGIDO, CLASSE 2, ISOLACAO EM PVC/A, ANTICHAMA BWF-B, 1 CONDUTOR, 450/750 V, SECAO NOMINAL 240 MM2</v>
          </cell>
          <cell r="C765" t="str">
            <v xml:space="preserve">M     </v>
          </cell>
          <cell r="D765">
            <v>253.93</v>
          </cell>
        </row>
        <row r="766">
          <cell r="A766">
            <v>986</v>
          </cell>
          <cell r="B766" t="str">
            <v>CABO DE COBRE, RIGIDO, CLASSE 2, ISOLACAO EM PVC/A, ANTICHAMA BWF-B, 1 CONDUTOR, 450/750 V, SECAO NOMINAL 25 MM2</v>
          </cell>
          <cell r="C766" t="str">
            <v xml:space="preserve">M     </v>
          </cell>
          <cell r="D766">
            <v>24.22</v>
          </cell>
        </row>
        <row r="767">
          <cell r="A767">
            <v>987</v>
          </cell>
          <cell r="B767" t="str">
            <v>CABO DE COBRE, RIGIDO, CLASSE 2, ISOLACAO EM PVC/A, ANTICHAMA BWF-B, 1 CONDUTOR, 450/750 V, SECAO NOMINAL 35 MM2</v>
          </cell>
          <cell r="C767" t="str">
            <v xml:space="preserve">M     </v>
          </cell>
          <cell r="D767">
            <v>33.15</v>
          </cell>
        </row>
        <row r="768">
          <cell r="A768">
            <v>1007</v>
          </cell>
          <cell r="B768" t="str">
            <v>CABO DE COBRE, RIGIDO, CLASSE 2, ISOLACAO EM PVC/A, ANTICHAMA BWF-B, 1 CONDUTOR, 450/750 V, SECAO NOMINAL 50 MM2</v>
          </cell>
          <cell r="C768" t="str">
            <v xml:space="preserve">M     </v>
          </cell>
          <cell r="D768">
            <v>45.89</v>
          </cell>
        </row>
        <row r="769">
          <cell r="A769">
            <v>1008</v>
          </cell>
          <cell r="B769" t="str">
            <v>CABO DE COBRE, RIGIDO, CLASSE 2, ISOLACAO EM PVC/A, ANTICHAMA BWF-B, 1 CONDUTOR, 450/750 V, SECAO NOMINAL 6 MM2</v>
          </cell>
          <cell r="C769" t="str">
            <v xml:space="preserve">M     </v>
          </cell>
          <cell r="D769">
            <v>5.82</v>
          </cell>
        </row>
        <row r="770">
          <cell r="A770">
            <v>988</v>
          </cell>
          <cell r="B770" t="str">
            <v>CABO DE COBRE, RIGIDO, CLASSE 2, ISOLACAO EM PVC/A, ANTICHAMA BWF-B, 1 CONDUTOR, 450/750 V, SECAO NOMINAL 70 MM2</v>
          </cell>
          <cell r="C770" t="str">
            <v xml:space="preserve">M     </v>
          </cell>
          <cell r="D770">
            <v>63.28</v>
          </cell>
        </row>
        <row r="771">
          <cell r="A771">
            <v>989</v>
          </cell>
          <cell r="B771" t="str">
            <v>CABO DE COBRE, RIGIDO, CLASSE 2, ISOLACAO EM PVC/A, ANTICHAMA BWF-B, 1 CONDUTOR, 450/750 V, SECAO NOMINAL 95 MM2</v>
          </cell>
          <cell r="C771" t="str">
            <v xml:space="preserve">M     </v>
          </cell>
          <cell r="D771">
            <v>87.35</v>
          </cell>
        </row>
        <row r="772">
          <cell r="A772">
            <v>1006</v>
          </cell>
          <cell r="B772" t="str">
            <v>CABO DE COBRE, RIGIDO, CLASSE 2, ISOLACAO EM PVC, ANTI-CHAMA BWF-B, 1 CONDUTOR, 450/750 V, DIAMETRO 120 MM2</v>
          </cell>
          <cell r="C772" t="str">
            <v xml:space="preserve">M     </v>
          </cell>
          <cell r="D772">
            <v>117.1</v>
          </cell>
        </row>
        <row r="773">
          <cell r="A773">
            <v>43972</v>
          </cell>
          <cell r="B773" t="str">
            <v>CABO DE REDE, PAR TRANCADO U/UTP, 4 PARES, CATEGORIA 5E (CAT 5E), ISOLAMENTO PVC (CM)</v>
          </cell>
          <cell r="C773" t="str">
            <v xml:space="preserve">M     </v>
          </cell>
          <cell r="D773">
            <v>4.93</v>
          </cell>
        </row>
        <row r="774">
          <cell r="A774">
            <v>43971</v>
          </cell>
          <cell r="B774" t="str">
            <v>CABO DE REDE, PAR TRANCADO U/UTP, 4 PARES, CATEGORIA 5E (CAT 5E), ISOLAMENTO PVC (CMX)</v>
          </cell>
          <cell r="C774" t="str">
            <v xml:space="preserve">M     </v>
          </cell>
          <cell r="D774">
            <v>3.77</v>
          </cell>
        </row>
        <row r="775">
          <cell r="A775">
            <v>39598</v>
          </cell>
          <cell r="B775" t="str">
            <v>CABO DE REDE, PAR TRANCADO U/UTP, 4 PARES, CATEGORIA 5E (CAT 5E), ISOLAMENTO PVC (LSZH)</v>
          </cell>
          <cell r="C775" t="str">
            <v xml:space="preserve">M     </v>
          </cell>
          <cell r="D775">
            <v>6.99</v>
          </cell>
        </row>
        <row r="776">
          <cell r="A776">
            <v>43973</v>
          </cell>
          <cell r="B776" t="str">
            <v>CABO DE REDE, PAR TRANCADO U/UTP, 4 PARES, CATEGORIA 6 (CAT 6), ISOLAMENTO PVC (CM)</v>
          </cell>
          <cell r="C776" t="str">
            <v xml:space="preserve">M     </v>
          </cell>
          <cell r="D776">
            <v>5.16</v>
          </cell>
        </row>
        <row r="777">
          <cell r="A777">
            <v>39599</v>
          </cell>
          <cell r="B777" t="str">
            <v>CABO DE REDE, PAR TRANCADO UTP, 4 PARES, CATEGORIA 6 (CAT 6), ISOLAMENTO PVC (LSZH)</v>
          </cell>
          <cell r="C777" t="str">
            <v xml:space="preserve">M     </v>
          </cell>
          <cell r="D777">
            <v>10.06</v>
          </cell>
        </row>
        <row r="778">
          <cell r="A778">
            <v>43832</v>
          </cell>
          <cell r="B778" t="str">
            <v>CABO ELETRONICO CATEGORIA 6A U/UTP 23AWG X 4P</v>
          </cell>
          <cell r="C778" t="str">
            <v xml:space="preserve">M     </v>
          </cell>
          <cell r="D778">
            <v>26.49</v>
          </cell>
        </row>
        <row r="779">
          <cell r="A779">
            <v>34602</v>
          </cell>
          <cell r="B779" t="str">
            <v>CABO FLEXIVEL PVC 750 V, 2 CONDUTORES DE 1,5 MM2</v>
          </cell>
          <cell r="C779" t="str">
            <v xml:space="preserve">M     </v>
          </cell>
          <cell r="D779">
            <v>4.01</v>
          </cell>
        </row>
        <row r="780">
          <cell r="A780">
            <v>34607</v>
          </cell>
          <cell r="B780" t="str">
            <v>CABO FLEXIVEL PVC 750 V, 2 CONDUTORES DE 4,0 MM2</v>
          </cell>
          <cell r="C780" t="str">
            <v xml:space="preserve">M     </v>
          </cell>
          <cell r="D780">
            <v>9.82</v>
          </cell>
        </row>
        <row r="781">
          <cell r="A781">
            <v>34609</v>
          </cell>
          <cell r="B781" t="str">
            <v>CABO FLEXIVEL PVC 750 V, 2 CONDUTORES DE 6,0 MM2</v>
          </cell>
          <cell r="C781" t="str">
            <v xml:space="preserve">M     </v>
          </cell>
          <cell r="D781">
            <v>14.28</v>
          </cell>
        </row>
        <row r="782">
          <cell r="A782">
            <v>34618</v>
          </cell>
          <cell r="B782" t="str">
            <v>CABO FLEXIVEL PVC 750 V, 3 CONDUTORES DE 1,5 MM2</v>
          </cell>
          <cell r="C782" t="str">
            <v xml:space="preserve">M     </v>
          </cell>
          <cell r="D782">
            <v>5.46</v>
          </cell>
        </row>
        <row r="783">
          <cell r="A783">
            <v>34621</v>
          </cell>
          <cell r="B783" t="str">
            <v>CABO FLEXIVEL PVC 750 V, 3 CONDUTORES DE 4,0 MM2</v>
          </cell>
          <cell r="C783" t="str">
            <v xml:space="preserve">M     </v>
          </cell>
          <cell r="D783">
            <v>13.54</v>
          </cell>
        </row>
        <row r="784">
          <cell r="A784">
            <v>34622</v>
          </cell>
          <cell r="B784" t="str">
            <v>CABO FLEXIVEL PVC 750 V, 3 CONDUTORES DE 6,0 MM2</v>
          </cell>
          <cell r="C784" t="str">
            <v xml:space="preserve">M     </v>
          </cell>
          <cell r="D784">
            <v>20.11</v>
          </cell>
        </row>
        <row r="785">
          <cell r="A785">
            <v>34624</v>
          </cell>
          <cell r="B785" t="str">
            <v>CABO FLEXIVEL PVC 750 V, 4 CONDUTORES DE 1,5 MM2</v>
          </cell>
          <cell r="C785" t="str">
            <v xml:space="preserve">M     </v>
          </cell>
          <cell r="D785">
            <v>7.29</v>
          </cell>
        </row>
        <row r="786">
          <cell r="A786">
            <v>34627</v>
          </cell>
          <cell r="B786" t="str">
            <v>CABO FLEXIVEL PVC 750 V, 4 CONDUTORES DE 4,0 MM2</v>
          </cell>
          <cell r="C786" t="str">
            <v xml:space="preserve">M     </v>
          </cell>
          <cell r="D786">
            <v>17.59</v>
          </cell>
        </row>
        <row r="787">
          <cell r="A787">
            <v>34629</v>
          </cell>
          <cell r="B787" t="str">
            <v>CABO FLEXIVEL PVC 750 V, 4 CONDUTORES DE 6,0 MM2</v>
          </cell>
          <cell r="C787" t="str">
            <v xml:space="preserve">M     </v>
          </cell>
          <cell r="D787">
            <v>26.87</v>
          </cell>
        </row>
        <row r="788">
          <cell r="A788">
            <v>39257</v>
          </cell>
          <cell r="B788" t="str">
            <v>CABO MULTIPOLAR DE COBRE, FLEXIVEL, CLASSE 4 OU 5, ISOLACAO EM HEPR, COBERTURA EM PVC-ST2, ANTICHAMA BWF-B, 0,6/1 KV, 3 CONDUTORES DE 1,5 MM2</v>
          </cell>
          <cell r="C788" t="str">
            <v xml:space="preserve">M     </v>
          </cell>
          <cell r="D788">
            <v>5.47</v>
          </cell>
        </row>
        <row r="789">
          <cell r="A789">
            <v>39261</v>
          </cell>
          <cell r="B789" t="str">
            <v>CABO MULTIPOLAR DE COBRE, FLEXIVEL, CLASSE 4 OU 5, ISOLACAO EM HEPR, COBERTURA EM PVC-ST2, ANTICHAMA BWF-B, 0,6/1 KV, 3 CONDUTORES DE 10 MM2</v>
          </cell>
          <cell r="C789" t="str">
            <v xml:space="preserve">M     </v>
          </cell>
          <cell r="D789">
            <v>31.3</v>
          </cell>
        </row>
        <row r="790">
          <cell r="A790">
            <v>39268</v>
          </cell>
          <cell r="B790" t="str">
            <v>CABO MULTIPOLAR DE COBRE, FLEXIVEL, CLASSE 4 OU 5, ISOLACAO EM HEPR, COBERTURA EM PVC-ST2, ANTICHAMA BWF-B, 0,6/1 KV, 3 CONDUTORES DE 120 MM2</v>
          </cell>
          <cell r="C790" t="str">
            <v xml:space="preserve">M     </v>
          </cell>
          <cell r="D790">
            <v>489.31</v>
          </cell>
        </row>
        <row r="791">
          <cell r="A791">
            <v>39262</v>
          </cell>
          <cell r="B791" t="str">
            <v>CABO MULTIPOLAR DE COBRE, FLEXIVEL, CLASSE 4 OU 5, ISOLACAO EM HEPR, COBERTURA EM PVC-ST2, ANTICHAMA BWF-B, 0,6/1 KV, 3 CONDUTORES DE 16 MM2</v>
          </cell>
          <cell r="C791" t="str">
            <v xml:space="preserve">M     </v>
          </cell>
          <cell r="D791">
            <v>49.85</v>
          </cell>
        </row>
        <row r="792">
          <cell r="A792">
            <v>39258</v>
          </cell>
          <cell r="B792" t="str">
            <v>CABO MULTIPOLAR DE COBRE, FLEXIVEL, CLASSE 4 OU 5, ISOLACAO EM HEPR, COBERTURA EM PVC-ST2, ANTICHAMA BWF-B, 0,6/1 KV, 3 CONDUTORES DE 2,5 MM2</v>
          </cell>
          <cell r="C792" t="str">
            <v xml:space="preserve">M     </v>
          </cell>
          <cell r="D792">
            <v>8.24</v>
          </cell>
        </row>
        <row r="793">
          <cell r="A793">
            <v>39263</v>
          </cell>
          <cell r="B793" t="str">
            <v>CABO MULTIPOLAR DE COBRE, FLEXIVEL, CLASSE 4 OU 5, ISOLACAO EM HEPR, COBERTURA EM PVC-ST2, ANTICHAMA BWF-B, 0,6/1 KV, 3 CONDUTORES DE 25 MM2</v>
          </cell>
          <cell r="C793" t="str">
            <v xml:space="preserve">M     </v>
          </cell>
          <cell r="D793">
            <v>86.2</v>
          </cell>
        </row>
        <row r="794">
          <cell r="A794">
            <v>39264</v>
          </cell>
          <cell r="B794" t="str">
            <v>CABO MULTIPOLAR DE COBRE, FLEXIVEL, CLASSE 4 OU 5, ISOLACAO EM HEPR, COBERTURA EM PVC-ST2, ANTICHAMA BWF-B, 0,6/1 KV, 3 CONDUTORES DE 35 MM2</v>
          </cell>
          <cell r="C794" t="str">
            <v xml:space="preserve">M     </v>
          </cell>
          <cell r="D794">
            <v>119.41</v>
          </cell>
        </row>
        <row r="795">
          <cell r="A795">
            <v>39259</v>
          </cell>
          <cell r="B795" t="str">
            <v>CABO MULTIPOLAR DE COBRE, FLEXIVEL, CLASSE 4 OU 5, ISOLACAO EM HEPR, COBERTURA EM PVC-ST2, ANTICHAMA BWF-B, 0,6/1 KV, 3 CONDUTORES DE 4 MM2</v>
          </cell>
          <cell r="C795" t="str">
            <v xml:space="preserve">M     </v>
          </cell>
          <cell r="D795">
            <v>12.69</v>
          </cell>
        </row>
        <row r="796">
          <cell r="A796">
            <v>39265</v>
          </cell>
          <cell r="B796" t="str">
            <v>CABO MULTIPOLAR DE COBRE, FLEXIVEL, CLASSE 4 OU 5, ISOLACAO EM HEPR, COBERTURA EM PVC-ST2, ANTICHAMA BWF-B, 0,6/1 KV, 3 CONDUTORES DE 50 MM2</v>
          </cell>
          <cell r="C796" t="str">
            <v xml:space="preserve">M     </v>
          </cell>
          <cell r="D796">
            <v>162.12</v>
          </cell>
        </row>
        <row r="797">
          <cell r="A797">
            <v>39260</v>
          </cell>
          <cell r="B797" t="str">
            <v>CABO MULTIPOLAR DE COBRE, FLEXIVEL, CLASSE 4 OU 5, ISOLACAO EM HEPR, COBERTURA EM PVC-ST2, ANTICHAMA BWF-B, 0,6/1 KV, 3 CONDUTORES DE 6 MM2</v>
          </cell>
          <cell r="C797" t="str">
            <v xml:space="preserve">M     </v>
          </cell>
          <cell r="D797">
            <v>19.43</v>
          </cell>
        </row>
        <row r="798">
          <cell r="A798">
            <v>39266</v>
          </cell>
          <cell r="B798" t="str">
            <v>CABO MULTIPOLAR DE COBRE, FLEXIVEL, CLASSE 4 OU 5, ISOLACAO EM HEPR, COBERTURA EM PVC-ST2, ANTICHAMA BWF-B, 0,6/1 KV, 3 CONDUTORES DE 70 MM2</v>
          </cell>
          <cell r="C798" t="str">
            <v xml:space="preserve">M     </v>
          </cell>
          <cell r="D798">
            <v>244.64</v>
          </cell>
        </row>
        <row r="799">
          <cell r="A799">
            <v>39267</v>
          </cell>
          <cell r="B799" t="str">
            <v>CABO MULTIPOLAR DE COBRE, FLEXIVEL, CLASSE 4 OU 5, ISOLACAO EM HEPR, COBERTURA EM PVC-ST2, ANTICHAMA BWF-B, 0,6/1 KV, 3 CONDUTORES DE 95 MM2</v>
          </cell>
          <cell r="C799" t="str">
            <v xml:space="preserve">M     </v>
          </cell>
          <cell r="D799">
            <v>305.86</v>
          </cell>
        </row>
        <row r="800">
          <cell r="A800">
            <v>11901</v>
          </cell>
          <cell r="B800" t="str">
            <v>CABO TELEFONICO CCI 50, 1 PAR, USO INTERNO, SEM BLINDAGEM</v>
          </cell>
          <cell r="C800" t="str">
            <v xml:space="preserve">M     </v>
          </cell>
          <cell r="D800">
            <v>0.9</v>
          </cell>
        </row>
        <row r="801">
          <cell r="A801">
            <v>11902</v>
          </cell>
          <cell r="B801" t="str">
            <v>CABO TELEFONICO CCI 50, 2 PARES, USO INTERNO, SEM BLINDAGEM</v>
          </cell>
          <cell r="C801" t="str">
            <v xml:space="preserve">M     </v>
          </cell>
          <cell r="D801">
            <v>1.73</v>
          </cell>
        </row>
        <row r="802">
          <cell r="A802">
            <v>11903</v>
          </cell>
          <cell r="B802" t="str">
            <v>CABO TELEFONICO CCI 50, 3 PARES, USO INTERNO, SEM BLINDAGEM</v>
          </cell>
          <cell r="C802" t="str">
            <v xml:space="preserve">M     </v>
          </cell>
          <cell r="D802">
            <v>1.83</v>
          </cell>
        </row>
        <row r="803">
          <cell r="A803">
            <v>11904</v>
          </cell>
          <cell r="B803" t="str">
            <v>CABO TELEFONICO CCI 50, 4 PARES, USO INTERNO, SEM BLINDAGEM</v>
          </cell>
          <cell r="C803" t="str">
            <v xml:space="preserve">M     </v>
          </cell>
          <cell r="D803">
            <v>2.78</v>
          </cell>
        </row>
        <row r="804">
          <cell r="A804">
            <v>11905</v>
          </cell>
          <cell r="B804" t="str">
            <v>CABO TELEFONICO CCI 50, 5 PARES, USO INTERNO, SEM BLINDAGEM</v>
          </cell>
          <cell r="C804" t="str">
            <v xml:space="preserve">M     </v>
          </cell>
          <cell r="D804">
            <v>3.39</v>
          </cell>
        </row>
        <row r="805">
          <cell r="A805">
            <v>11906</v>
          </cell>
          <cell r="B805" t="str">
            <v>CABO TELEFONICO CCI 50, 6 PARES, USO INTERNO, SEM BLINDAGEM</v>
          </cell>
          <cell r="C805" t="str">
            <v xml:space="preserve">M     </v>
          </cell>
          <cell r="D805">
            <v>4.32</v>
          </cell>
        </row>
        <row r="806">
          <cell r="A806">
            <v>11919</v>
          </cell>
          <cell r="B806" t="str">
            <v>CABO TELEFONICO CI 50, 10 PARES, USO INTERNO</v>
          </cell>
          <cell r="C806" t="str">
            <v xml:space="preserve">M     </v>
          </cell>
          <cell r="D806">
            <v>7.91</v>
          </cell>
        </row>
        <row r="807">
          <cell r="A807">
            <v>11920</v>
          </cell>
          <cell r="B807" t="str">
            <v>CABO TELEFONICO CI 50, 20 PARES, USO INTERNO</v>
          </cell>
          <cell r="C807" t="str">
            <v xml:space="preserve">M     </v>
          </cell>
          <cell r="D807">
            <v>15.02</v>
          </cell>
        </row>
        <row r="808">
          <cell r="A808">
            <v>11924</v>
          </cell>
          <cell r="B808" t="str">
            <v>CABO TELEFONICO CI 50, 200 PARES, USO INTERNO</v>
          </cell>
          <cell r="C808" t="str">
            <v xml:space="preserve">M     </v>
          </cell>
          <cell r="D808">
            <v>126.13</v>
          </cell>
        </row>
        <row r="809">
          <cell r="A809">
            <v>11921</v>
          </cell>
          <cell r="B809" t="str">
            <v>CABO TELEFONICO CI 50, 30 PARES, USO INTERNO</v>
          </cell>
          <cell r="C809" t="str">
            <v xml:space="preserve">M     </v>
          </cell>
          <cell r="D809">
            <v>21.98</v>
          </cell>
        </row>
        <row r="810">
          <cell r="A810">
            <v>11922</v>
          </cell>
          <cell r="B810" t="str">
            <v>CABO TELEFONICO CI 50, 50 PARES, USO INTERNO</v>
          </cell>
          <cell r="C810" t="str">
            <v xml:space="preserve">M     </v>
          </cell>
          <cell r="D810">
            <v>35.549999999999997</v>
          </cell>
        </row>
        <row r="811">
          <cell r="A811">
            <v>11923</v>
          </cell>
          <cell r="B811" t="str">
            <v>CABO TELEFONICO CI 50, 75 PARES, USO INTERNO</v>
          </cell>
          <cell r="C811" t="str">
            <v xml:space="preserve">M     </v>
          </cell>
          <cell r="D811">
            <v>52.04</v>
          </cell>
        </row>
        <row r="812">
          <cell r="A812">
            <v>11916</v>
          </cell>
          <cell r="B812" t="str">
            <v>CABO TELEFONICO CTP - APL - 50, 10 PARES, USO EXTERNO</v>
          </cell>
          <cell r="C812" t="str">
            <v xml:space="preserve">M     </v>
          </cell>
          <cell r="D812">
            <v>10.82</v>
          </cell>
        </row>
        <row r="813">
          <cell r="A813">
            <v>11914</v>
          </cell>
          <cell r="B813" t="str">
            <v>CABO TELEFONICO CTP - APL - 50, 100 PARES, USO EXTERNO</v>
          </cell>
          <cell r="C813" t="str">
            <v xml:space="preserve">M     </v>
          </cell>
          <cell r="D813">
            <v>77.959999999999994</v>
          </cell>
        </row>
        <row r="814">
          <cell r="A814">
            <v>11917</v>
          </cell>
          <cell r="B814" t="str">
            <v>CABO TELEFONICO CTP - APL - 50, 20 PARES, USO EXTERNO</v>
          </cell>
          <cell r="C814" t="str">
            <v xml:space="preserve">M     </v>
          </cell>
          <cell r="D814">
            <v>19.059999999999999</v>
          </cell>
        </row>
        <row r="815">
          <cell r="A815">
            <v>11918</v>
          </cell>
          <cell r="B815" t="str">
            <v>CABO TELEFONICO CTP - APL - 50, 30 PARES, USO EXTERNO</v>
          </cell>
          <cell r="C815" t="str">
            <v xml:space="preserve">M     </v>
          </cell>
          <cell r="D815">
            <v>22.61</v>
          </cell>
        </row>
        <row r="816">
          <cell r="A816">
            <v>37734</v>
          </cell>
          <cell r="B816" t="str">
            <v>CACAMBA METALICA BASCULANTE COM CAPACIDADE DE 10 M3 (INCLUI MONTAGEM, NAO INCLUI CAMINHAO)</v>
          </cell>
          <cell r="C816" t="str">
            <v xml:space="preserve">UN    </v>
          </cell>
          <cell r="D816">
            <v>96529.72</v>
          </cell>
        </row>
        <row r="817">
          <cell r="A817">
            <v>42251</v>
          </cell>
          <cell r="B817" t="str">
            <v>CACAMBA METALICA BASCULANTE COM CAPACIDADE DE 12 M3 (INCLUI MONTAGEM, NAO INCLUI CAMINHAO)</v>
          </cell>
          <cell r="C817" t="str">
            <v xml:space="preserve">UN    </v>
          </cell>
          <cell r="D817">
            <v>109615.38</v>
          </cell>
        </row>
        <row r="818">
          <cell r="A818">
            <v>37733</v>
          </cell>
          <cell r="B818" t="str">
            <v>CACAMBA METALICA BASCULANTE COM CAPACIDADE DE 6 M3 (INCLUI MONTAGEM, NAO INCLUI CAMINHAO)</v>
          </cell>
          <cell r="C818" t="str">
            <v xml:space="preserve">UN    </v>
          </cell>
          <cell r="D818">
            <v>72377.62</v>
          </cell>
        </row>
        <row r="819">
          <cell r="A819">
            <v>37735</v>
          </cell>
          <cell r="B819" t="str">
            <v>CACAMBA METALICA BASCULANTE COM CAPACIDADE DE 8 M3 (INCLUI MONTAGEM, NAO INCLUI CAMINHAO)</v>
          </cell>
          <cell r="C819" t="str">
            <v xml:space="preserve">UN    </v>
          </cell>
          <cell r="D819">
            <v>87215.03</v>
          </cell>
        </row>
        <row r="820">
          <cell r="A820">
            <v>5090</v>
          </cell>
          <cell r="B820" t="str">
            <v>CADEADO SIMPLES, CORPO EM LATAO MACICO, COM LARGURA DE 25 MM E ALTURA DE APROX 25 MM, HASTE CEMENTADA (NAO LONGA), EM ACO TEMPERADO COM DIAMETRO DE APROX 5,0 MM, INCLUINDO 2 CHAVES</v>
          </cell>
          <cell r="C820" t="str">
            <v xml:space="preserve">UN    </v>
          </cell>
          <cell r="D820">
            <v>20</v>
          </cell>
        </row>
        <row r="821">
          <cell r="A821">
            <v>5085</v>
          </cell>
          <cell r="B821" t="str">
            <v>CADEADO SIMPLES, CORPO EM LATAO MACICO, COM LARGURA DE 35 MM E ALTURA DE APROX 30 MM, HASTE CEMENTADA (NAO LONGA), EM ACO TEMPERADO COM DIAMETRO DE APROX 6,0 MM, INCLUINDO 2 CHAVES</v>
          </cell>
          <cell r="C821" t="str">
            <v xml:space="preserve">UN    </v>
          </cell>
          <cell r="D821">
            <v>29.77</v>
          </cell>
        </row>
        <row r="822">
          <cell r="A822">
            <v>43603</v>
          </cell>
          <cell r="B822" t="str">
            <v>CADEADO SIMPLES, CORPO EM LATAO MACICO, COM LARGURA DE 50 MM E ALTURA DE APROX 40 MM, HASTE CEMENTADA EM ACO TEMPERADO COM DIAMETRO DE APROX 8,0 MM, INCLUINDO 2 CHAVES</v>
          </cell>
          <cell r="C822" t="str">
            <v xml:space="preserve">UN    </v>
          </cell>
          <cell r="D822">
            <v>42.53</v>
          </cell>
        </row>
        <row r="823">
          <cell r="A823">
            <v>38374</v>
          </cell>
          <cell r="B823" t="str">
            <v>CADEIRA SUSPENSA MANUAL / BALANCIM INDIVIDUAL (NBR 14751)</v>
          </cell>
          <cell r="C823" t="str">
            <v xml:space="preserve">UN    </v>
          </cell>
          <cell r="D823">
            <v>1082.92</v>
          </cell>
        </row>
        <row r="824">
          <cell r="A824">
            <v>20209</v>
          </cell>
          <cell r="B824" t="str">
            <v>CAIBRO APARELHADO  *7,5 X 7,5* CM, EM MACARANDUBA, ANGELIM OU EQUIVALENTE DA REGIAO</v>
          </cell>
          <cell r="C824" t="str">
            <v xml:space="preserve">M     </v>
          </cell>
          <cell r="D824">
            <v>35.31</v>
          </cell>
        </row>
        <row r="825">
          <cell r="A825">
            <v>20212</v>
          </cell>
          <cell r="B825" t="str">
            <v>CAIBRO APARELHADO *6 X 8* CM, EM MACARANDUBA, ANGELIM OU EQUIVALENTE DA REGIAO</v>
          </cell>
          <cell r="C825" t="str">
            <v xml:space="preserve">M     </v>
          </cell>
          <cell r="D825">
            <v>29.56</v>
          </cell>
        </row>
        <row r="826">
          <cell r="A826">
            <v>4430</v>
          </cell>
          <cell r="B826" t="str">
            <v>CAIBRO NAO APARELHADO *5 X 6* CM, EM MACARANDUBA, ANGELIM OU EQUIVALENTE DA REGIAO -  BRUTA</v>
          </cell>
          <cell r="C826" t="str">
            <v xml:space="preserve">M     </v>
          </cell>
          <cell r="D826">
            <v>17.3</v>
          </cell>
        </row>
        <row r="827">
          <cell r="A827">
            <v>4433</v>
          </cell>
          <cell r="B827" t="str">
            <v>CAIBRO NAO APARELHADO *6 X 6* CM, EM MACARANDUBA, ANGELIM OU EQUIVALENTE DA REGIAO - BRUTA</v>
          </cell>
          <cell r="C827" t="str">
            <v xml:space="preserve">M     </v>
          </cell>
          <cell r="D827">
            <v>33.83</v>
          </cell>
        </row>
        <row r="828">
          <cell r="A828">
            <v>4400</v>
          </cell>
          <cell r="B828" t="str">
            <v>CAIBRO NAO APARELHADO,  *6 X 8* CM,  EM MACARANDUBA, ANGELIM OU EQUIVALENTE DA REGIAO -  BRUTA</v>
          </cell>
          <cell r="C828" t="str">
            <v xml:space="preserve">M     </v>
          </cell>
          <cell r="D828">
            <v>27.53</v>
          </cell>
        </row>
        <row r="829">
          <cell r="A829">
            <v>2729</v>
          </cell>
          <cell r="B829" t="str">
            <v>CAIBRO ROLICO DE MADEIRA TRATADA, D = 4 A 7 CM, H = 3,00 M, EM EUCALIPTO OU EQUIVALENTE DA REGIAO</v>
          </cell>
          <cell r="C829" t="str">
            <v xml:space="preserve">UN    </v>
          </cell>
          <cell r="D829">
            <v>27.13</v>
          </cell>
        </row>
        <row r="830">
          <cell r="A830">
            <v>4513</v>
          </cell>
          <cell r="B830" t="str">
            <v>CAIBRO 5 X 5 CM EM PINUS, MISTA OU EQUIVALENTE DA REGIAO - BRUTA</v>
          </cell>
          <cell r="C830" t="str">
            <v xml:space="preserve">M     </v>
          </cell>
          <cell r="D830">
            <v>4.7699999999999996</v>
          </cell>
        </row>
        <row r="831">
          <cell r="A831">
            <v>11871</v>
          </cell>
          <cell r="B831" t="str">
            <v>CAIXA D'AGUA DE FIBRA DE VIDRO, PARA 500 LITROS, COM TAMPA</v>
          </cell>
          <cell r="C831" t="str">
            <v xml:space="preserve">UN    </v>
          </cell>
          <cell r="D831">
            <v>299.89999999999998</v>
          </cell>
        </row>
        <row r="832">
          <cell r="A832">
            <v>34636</v>
          </cell>
          <cell r="B832" t="str">
            <v>CAIXA D'AGUA EM POLIETILENO 1000 LITROS, COM TAMPA</v>
          </cell>
          <cell r="C832" t="str">
            <v xml:space="preserve">UN    </v>
          </cell>
          <cell r="D832">
            <v>499</v>
          </cell>
        </row>
        <row r="833">
          <cell r="A833">
            <v>34639</v>
          </cell>
          <cell r="B833" t="str">
            <v>CAIXA D'AGUA EM POLIETILENO 1500 LITROS, COM TAMPA</v>
          </cell>
          <cell r="C833" t="str">
            <v xml:space="preserve">UN    </v>
          </cell>
          <cell r="D833">
            <v>1013.46</v>
          </cell>
        </row>
        <row r="834">
          <cell r="A834">
            <v>34640</v>
          </cell>
          <cell r="B834" t="str">
            <v>CAIXA D'AGUA EM POLIETILENO 2000 LITROS, COM TAMPA</v>
          </cell>
          <cell r="C834" t="str">
            <v xml:space="preserve">UN    </v>
          </cell>
          <cell r="D834">
            <v>1138.3800000000001</v>
          </cell>
        </row>
        <row r="835">
          <cell r="A835">
            <v>34637</v>
          </cell>
          <cell r="B835" t="str">
            <v>CAIXA D'AGUA EM POLIETILENO 500 LITROS, COM TAMPA</v>
          </cell>
          <cell r="C835" t="str">
            <v xml:space="preserve">UN    </v>
          </cell>
          <cell r="D835">
            <v>286.5</v>
          </cell>
        </row>
        <row r="836">
          <cell r="A836">
            <v>34638</v>
          </cell>
          <cell r="B836" t="str">
            <v>CAIXA D'AGUA EM POLIETILENO 750 LITROS, COM TAMPA</v>
          </cell>
          <cell r="C836" t="str">
            <v xml:space="preserve">UN    </v>
          </cell>
          <cell r="D836">
            <v>491.31</v>
          </cell>
        </row>
        <row r="837">
          <cell r="A837">
            <v>11868</v>
          </cell>
          <cell r="B837" t="str">
            <v>CAIXA D'AGUA FIBRA DE VIDRO PARA 1000 LITROS, COM TAMPA</v>
          </cell>
          <cell r="C837" t="str">
            <v xml:space="preserve">UN    </v>
          </cell>
          <cell r="D837">
            <v>412.17</v>
          </cell>
        </row>
        <row r="838">
          <cell r="A838">
            <v>37106</v>
          </cell>
          <cell r="B838" t="str">
            <v>CAIXA D'AGUA FIBRA DE VIDRO PARA 10000 LITROS, COM TAMPA</v>
          </cell>
          <cell r="C838" t="str">
            <v xml:space="preserve">UN    </v>
          </cell>
          <cell r="D838">
            <v>3981.11</v>
          </cell>
        </row>
        <row r="839">
          <cell r="A839">
            <v>11869</v>
          </cell>
          <cell r="B839" t="str">
            <v>CAIXA D'AGUA FIBRA DE VIDRO PARA 1500 LITROS, COM TAMPA</v>
          </cell>
          <cell r="C839" t="str">
            <v xml:space="preserve">UN    </v>
          </cell>
          <cell r="D839">
            <v>668.74</v>
          </cell>
        </row>
        <row r="840">
          <cell r="A840">
            <v>37104</v>
          </cell>
          <cell r="B840" t="str">
            <v>CAIXA D'AGUA FIBRA DE VIDRO PARA 2000 LITROS, COM TAMPA</v>
          </cell>
          <cell r="C840" t="str">
            <v xml:space="preserve">UN    </v>
          </cell>
          <cell r="D840">
            <v>862.05</v>
          </cell>
        </row>
        <row r="841">
          <cell r="A841">
            <v>37105</v>
          </cell>
          <cell r="B841" t="str">
            <v>CAIXA D'AGUA FIBRA DE VIDRO PARA 5000 LITROS, COM TAMPA</v>
          </cell>
          <cell r="C841" t="str">
            <v xml:space="preserve">UN    </v>
          </cell>
          <cell r="D841">
            <v>1919.92</v>
          </cell>
        </row>
        <row r="842">
          <cell r="A842">
            <v>34641</v>
          </cell>
          <cell r="B842" t="str">
            <v>CAIXA DE ATERRAMENTO EM CONCRETO PRE-MOLDADO, DIAMETRO DE 0,30 M E ALTURA DE 0,35 M, SEM FUNDO E COM TAMPA</v>
          </cell>
          <cell r="C842" t="str">
            <v xml:space="preserve">UN    </v>
          </cell>
          <cell r="D842">
            <v>74.61</v>
          </cell>
        </row>
        <row r="843">
          <cell r="A843">
            <v>43434</v>
          </cell>
          <cell r="B843" t="str">
            <v>CAIXA DE CONCRETO ARMADO PRE-MOLDADO, COM FUNDO E SEM TAMPA, DIMENSOES DE 0,30 X 0,30 X 0,30 M</v>
          </cell>
          <cell r="C843" t="str">
            <v xml:space="preserve">UN    </v>
          </cell>
          <cell r="D843">
            <v>80.67</v>
          </cell>
        </row>
        <row r="844">
          <cell r="A844">
            <v>43435</v>
          </cell>
          <cell r="B844" t="str">
            <v>CAIXA DE CONCRETO ARMADO PRE-MOLDADO, COM FUNDO E SEM TAMPA, DIMENSOES DE 0,40 X 0,40 X 0,40 M</v>
          </cell>
          <cell r="C844" t="str">
            <v xml:space="preserve">UN    </v>
          </cell>
          <cell r="D844">
            <v>147.88999999999999</v>
          </cell>
        </row>
        <row r="845">
          <cell r="A845">
            <v>43436</v>
          </cell>
          <cell r="B845" t="str">
            <v>CAIXA DE CONCRETO ARMADO PRE-MOLDADO, COM FUNDO E SEM TAMPA, DIMENSOES DE 0,60 X 0,60 X 0,50 M</v>
          </cell>
          <cell r="C845" t="str">
            <v xml:space="preserve">UN    </v>
          </cell>
          <cell r="D845">
            <v>258.82</v>
          </cell>
        </row>
        <row r="846">
          <cell r="A846">
            <v>43437</v>
          </cell>
          <cell r="B846" t="str">
            <v>CAIXA DE CONCRETO ARMADO PRE-MOLDADO, COM FUNDO E SEM TAMPA, DIMENSOES DE 0,80 X 0,80 X 0,50 M</v>
          </cell>
          <cell r="C846" t="str">
            <v xml:space="preserve">UN    </v>
          </cell>
          <cell r="D846">
            <v>469.24</v>
          </cell>
        </row>
        <row r="847">
          <cell r="A847">
            <v>43438</v>
          </cell>
          <cell r="B847" t="str">
            <v>CAIXA DE CONCRETO ARMADO PRE-MOLDADO, COM FUNDO E SEM TAMPA, DIMENSOES DE 1,00 X 1,00 X 0,50 M</v>
          </cell>
          <cell r="C847" t="str">
            <v xml:space="preserve">UN    </v>
          </cell>
          <cell r="D847">
            <v>840.33</v>
          </cell>
        </row>
        <row r="848">
          <cell r="A848">
            <v>41627</v>
          </cell>
          <cell r="B848" t="str">
            <v>CAIXA DE CONCRETO ARMADO PRE-MOLDADO, COM FUNDO E TAMPA, DIMENSOES DE 0,30 X 0,30 X 0,30 M</v>
          </cell>
          <cell r="C848" t="str">
            <v xml:space="preserve">UN    </v>
          </cell>
          <cell r="D848">
            <v>124.36</v>
          </cell>
        </row>
        <row r="849">
          <cell r="A849">
            <v>41628</v>
          </cell>
          <cell r="B849" t="str">
            <v>CAIXA DE CONCRETO ARMADO PRE-MOLDADO, COM FUNDO E TAMPA, DIMENSOES DE 0,40 X 0,40 X 0,40 M</v>
          </cell>
          <cell r="C849" t="str">
            <v xml:space="preserve">UN    </v>
          </cell>
          <cell r="D849">
            <v>228.57</v>
          </cell>
        </row>
        <row r="850">
          <cell r="A850">
            <v>41629</v>
          </cell>
          <cell r="B850" t="str">
            <v>CAIXA DE CONCRETO ARMADO PRE-MOLDADO, COM FUNDO E TAMPA, DIMENSOES DE 0,60 X 0,60 X 0,50 M</v>
          </cell>
          <cell r="C850" t="str">
            <v xml:space="preserve">UN    </v>
          </cell>
          <cell r="D850">
            <v>290.42</v>
          </cell>
        </row>
        <row r="851">
          <cell r="A851">
            <v>43429</v>
          </cell>
          <cell r="B851" t="str">
            <v>CAIXA DE CONCRETO ARMADO PRE-MOLDADO, SEM FUNDO, QUADRADA, DIMENSOES DE 0,30 X 0,30 X 0,30 M</v>
          </cell>
          <cell r="C851" t="str">
            <v xml:space="preserve">UN    </v>
          </cell>
          <cell r="D851">
            <v>64.34</v>
          </cell>
        </row>
        <row r="852">
          <cell r="A852">
            <v>43430</v>
          </cell>
          <cell r="B852" t="str">
            <v>CAIXA DE CONCRETO ARMADO PRE-MOLDADO, SEM FUNDO, QUADRADA, DIMENSOES DE 0,40 X 0,40 X 0,40 M</v>
          </cell>
          <cell r="C852" t="str">
            <v xml:space="preserve">UN    </v>
          </cell>
          <cell r="D852">
            <v>106.89</v>
          </cell>
        </row>
        <row r="853">
          <cell r="A853">
            <v>43431</v>
          </cell>
          <cell r="B853" t="str">
            <v>CAIXA DE CONCRETO ARMADO PRE-MOLDADO, SEM FUNDO, QUADRADA, DIMENSOES DE 0,60 X 0,60 X 0,50 M</v>
          </cell>
          <cell r="C853" t="str">
            <v xml:space="preserve">UN    </v>
          </cell>
          <cell r="D853">
            <v>207.05</v>
          </cell>
        </row>
        <row r="854">
          <cell r="A854">
            <v>43432</v>
          </cell>
          <cell r="B854" t="str">
            <v>CAIXA DE CONCRETO ARMADO PRE-MOLDADO, SEM FUNDO, QUADRADA, DIMENSOES DE 0,80 X 0,80 X 0,50 M</v>
          </cell>
          <cell r="C854" t="str">
            <v xml:space="preserve">UN    </v>
          </cell>
          <cell r="D854">
            <v>430.25</v>
          </cell>
        </row>
        <row r="855">
          <cell r="A855">
            <v>43433</v>
          </cell>
          <cell r="B855" t="str">
            <v>CAIXA DE CONCRETO ARMADO PRE-MOLDADO, SEM FUNDO, QUADRADA, DIMENSOES DE 1,00 X 1,00 X 0,50 M</v>
          </cell>
          <cell r="C855" t="str">
            <v xml:space="preserve">UN    </v>
          </cell>
          <cell r="D855">
            <v>678.31</v>
          </cell>
        </row>
        <row r="856">
          <cell r="A856">
            <v>43094</v>
          </cell>
          <cell r="B856" t="str">
            <v>CAIXA DE DERIVACAO PARA MEDIDOR DE ENERGIA, COM BARRAMENTO MONOFASICO, EM POLICARBONATO / TERMOPLASTICO - MODULO (PADRAO CONCESSIONARIA LOCAL)</v>
          </cell>
          <cell r="C856" t="str">
            <v xml:space="preserve">UN    </v>
          </cell>
          <cell r="D856">
            <v>304.58</v>
          </cell>
        </row>
        <row r="857">
          <cell r="A857">
            <v>43093</v>
          </cell>
          <cell r="B857" t="str">
            <v>CAIXA DE DERIVACAO PARA MEDIDOR DE ENERGIA, COM BARRAMENTO POLIFASICO, EM POLICARBONATO / TERMOPLASTICO - MODULO (PADRAO CONCESSIONARIA LOCAL)</v>
          </cell>
          <cell r="C857" t="str">
            <v xml:space="preserve">UN    </v>
          </cell>
          <cell r="D857">
            <v>323.67</v>
          </cell>
        </row>
        <row r="858">
          <cell r="A858">
            <v>1030</v>
          </cell>
          <cell r="B858" t="str">
            <v>CAIXA DE DESCARGA DE PLASTICO EXTERNA, DE *9* L, PUXADOR FIO DE NYLON, NAO INCLUSO CANO, BOLSA, ENGATE</v>
          </cell>
          <cell r="C858" t="str">
            <v xml:space="preserve">UN    </v>
          </cell>
          <cell r="D858">
            <v>49</v>
          </cell>
        </row>
        <row r="859">
          <cell r="A859">
            <v>11694</v>
          </cell>
          <cell r="B859" t="str">
            <v>CAIXA DE DESCARGA PLASTICA DE EMBUTIR COMPLETA, COM ESPELHO PLASTICO, CAPACIDADE 6 A 10 L, ACESSORIOS INCLUSOS</v>
          </cell>
          <cell r="C859" t="str">
            <v xml:space="preserve">UN    </v>
          </cell>
          <cell r="D859">
            <v>1083.1500000000001</v>
          </cell>
        </row>
        <row r="860">
          <cell r="A860">
            <v>11881</v>
          </cell>
          <cell r="B860" t="str">
            <v>CAIXA DE GORDURA CILINDRICA EM CONCRETO SIMPLES,  PRE-MOLDADA, COM DIAMETRO DE 40 CM E ALTURA DE 45 CM, COM TAMPA</v>
          </cell>
          <cell r="C860" t="str">
            <v xml:space="preserve">UN    </v>
          </cell>
          <cell r="D860">
            <v>114.28</v>
          </cell>
        </row>
        <row r="861">
          <cell r="A861">
            <v>35277</v>
          </cell>
          <cell r="B861" t="str">
            <v>CAIXA DE GORDURA EM PVC, DIAMETRO MINIMO 300 MM, DIAMETRO DE SAIDA 100 MM, CAPACIDADE  APROXIMADA 18 LITROS, COM TAMPA E CESTO</v>
          </cell>
          <cell r="C861" t="str">
            <v xml:space="preserve">UN    </v>
          </cell>
          <cell r="D861">
            <v>377.28</v>
          </cell>
        </row>
        <row r="862">
          <cell r="A862">
            <v>10521</v>
          </cell>
          <cell r="B862" t="str">
            <v>CAIXA DE INCENDIO/ABRIGO PARA MANGUEIRA, DE EMBUTIR/INTERNA, COM 75 X 45 X 17 CM, EM CHAPA DE ACO, PORTA COM VENTILACAO, VISOR COM A INSCRICAO "INCENDIO", SUPORTE/CESTA INTERNA PARA A MANGUEIRA, PINTURA ELETROSTATICA VERMELHA</v>
          </cell>
          <cell r="C862" t="str">
            <v xml:space="preserve">UN    </v>
          </cell>
          <cell r="D862">
            <v>367.49</v>
          </cell>
        </row>
        <row r="863">
          <cell r="A863">
            <v>10885</v>
          </cell>
          <cell r="B863" t="str">
            <v>CAIXA DE INCENDIO/ABRIGO PARA MANGUEIRA, DE EMBUTIR/INTERNA, COM 90 X 60 X 17 CM, EM CHAPA DE ACO, PORTA COM VENTILACAO, VISOR COM A INSCRICAO "INCENDIO", SUPORTE/CESTA INTERNA PARA A MANGUEIRA, PINTURA ELETROSTATICA VERMELHA</v>
          </cell>
          <cell r="C863" t="str">
            <v xml:space="preserve">UN    </v>
          </cell>
          <cell r="D863">
            <v>464.84</v>
          </cell>
        </row>
        <row r="864">
          <cell r="A864">
            <v>20962</v>
          </cell>
          <cell r="B864" t="str">
            <v>CAIXA DE INCENDIO/ABRIGO PARA MANGUEIRA, DE SOBREPOR/EXTERNA, COM 75 X 45 X 17 CM, EM CHAPA DE ACO, PORTA COM VENTILACAO, VISOR COM A INSCRICAO "INCENDIO", SUPORTE/CESTA INTERNA PARA A MANGUEIRA, PINTURA ELETROSTATICA VERMELHA</v>
          </cell>
          <cell r="C864" t="str">
            <v xml:space="preserve">UN    </v>
          </cell>
          <cell r="D864">
            <v>385</v>
          </cell>
        </row>
        <row r="865">
          <cell r="A865">
            <v>20963</v>
          </cell>
          <cell r="B865" t="str">
            <v>CAIXA DE INCENDIO/ABRIGO PARA MANGUEIRA, DE SOBREPOR/EXTERNA, COM 90 X 60 X 17 CM, EM CHAPA DE ACO, PORTA COM VENTILACAO, VISOR COM A INSCRICAO "INCENDIO", SUPORTE/CESTA INTERNA PARA A MANGUEIRA, PINTURA ELETROSTATICA VERMELHA</v>
          </cell>
          <cell r="C865" t="str">
            <v xml:space="preserve">UN    </v>
          </cell>
          <cell r="D865">
            <v>470.31</v>
          </cell>
        </row>
        <row r="866">
          <cell r="A866">
            <v>34643</v>
          </cell>
          <cell r="B866" t="str">
            <v>CAIXA DE INSPECAO PARA ATERRAMENTO E PARA RAIOS, EM POLIPROPILENO,  DIAMETRO = 300 MM X ALTURA = 400 MM</v>
          </cell>
          <cell r="C866" t="str">
            <v xml:space="preserve">UN    </v>
          </cell>
          <cell r="D866">
            <v>43.45</v>
          </cell>
        </row>
        <row r="867">
          <cell r="A867">
            <v>41480</v>
          </cell>
          <cell r="B867" t="str">
            <v>CAIXA DE INSPECAO PARA ATERRAMENTO OU OUTRO USO, EM PVC, DN = 250 X 250 MM</v>
          </cell>
          <cell r="C867" t="str">
            <v xml:space="preserve">UN    </v>
          </cell>
          <cell r="D867">
            <v>50.38</v>
          </cell>
        </row>
        <row r="868">
          <cell r="A868">
            <v>41474</v>
          </cell>
          <cell r="B868" t="str">
            <v>CAIXA DE INSPECAO PARA ATERRAMENTO OU OUTRO USO, EM PVC, DN = 300 X *300* MM</v>
          </cell>
          <cell r="C868" t="str">
            <v xml:space="preserve">UN    </v>
          </cell>
          <cell r="D868">
            <v>80.48</v>
          </cell>
        </row>
        <row r="869">
          <cell r="A869">
            <v>41475</v>
          </cell>
          <cell r="B869" t="str">
            <v>CAIXA DE INSPECAO PARA ATERRAMENTO OU OUTRO USO, EM PVC, DN = 300 X 250 MM</v>
          </cell>
          <cell r="C869" t="str">
            <v xml:space="preserve">UN    </v>
          </cell>
          <cell r="D869">
            <v>68.66</v>
          </cell>
        </row>
        <row r="870">
          <cell r="A870">
            <v>41476</v>
          </cell>
          <cell r="B870" t="str">
            <v>CAIXA DE INSPECAO PARA ATERRAMENTO OU OUTRO USO, EM PVC, DN = 300 X 600 MM</v>
          </cell>
          <cell r="C870" t="str">
            <v xml:space="preserve">UN    </v>
          </cell>
          <cell r="D870">
            <v>150.35</v>
          </cell>
        </row>
        <row r="871">
          <cell r="A871">
            <v>2555</v>
          </cell>
          <cell r="B871" t="str">
            <v>CAIXA DE LUZ "3 X 3" EM ACO ESMALTADA</v>
          </cell>
          <cell r="C871" t="str">
            <v xml:space="preserve">UN    </v>
          </cell>
          <cell r="D871">
            <v>2.1</v>
          </cell>
        </row>
        <row r="872">
          <cell r="A872">
            <v>2556</v>
          </cell>
          <cell r="B872" t="str">
            <v>CAIXA DE LUZ "4 X 2" EM ACO ESMALTADA</v>
          </cell>
          <cell r="C872" t="str">
            <v xml:space="preserve">UN    </v>
          </cell>
          <cell r="D872">
            <v>2.17</v>
          </cell>
        </row>
        <row r="873">
          <cell r="A873">
            <v>2557</v>
          </cell>
          <cell r="B873" t="str">
            <v>CAIXA DE LUZ "4 X 4" EM ACO ESMALTADA</v>
          </cell>
          <cell r="C873" t="str">
            <v xml:space="preserve">UN    </v>
          </cell>
          <cell r="D873">
            <v>4.58</v>
          </cell>
        </row>
        <row r="874">
          <cell r="A874">
            <v>10569</v>
          </cell>
          <cell r="B874" t="str">
            <v>CAIXA DE PASSAGEM / DERIVACAO / LUZ, OCTOGONAL 4 X4, EM ACO ESMALTADA, COM FUNDO MOVEL SIMPLES (FMS)</v>
          </cell>
          <cell r="C874" t="str">
            <v xml:space="preserve">UN    </v>
          </cell>
          <cell r="D874">
            <v>4.58</v>
          </cell>
        </row>
        <row r="875">
          <cell r="A875">
            <v>39810</v>
          </cell>
          <cell r="B875" t="str">
            <v>CAIXA DE PASSAGEM ELETRICA DE PAREDE, DE EMBUTIR, EM PVC, COM TAMPA APARAFUSADA, DIMENSOES 120 X 120 X *75* MM</v>
          </cell>
          <cell r="C875" t="str">
            <v xml:space="preserve">UN    </v>
          </cell>
          <cell r="D875">
            <v>41.1</v>
          </cell>
        </row>
        <row r="876">
          <cell r="A876">
            <v>39811</v>
          </cell>
          <cell r="B876" t="str">
            <v>CAIXA DE PASSAGEM ELETRICA DE PAREDE, DE EMBUTIR, EM PVC, COM TAMPA APARAFUSADA, DIMENSOES 150 X 150 X *75* MM</v>
          </cell>
          <cell r="C876" t="str">
            <v xml:space="preserve">UN    </v>
          </cell>
          <cell r="D876">
            <v>50.28</v>
          </cell>
        </row>
        <row r="877">
          <cell r="A877">
            <v>39812</v>
          </cell>
          <cell r="B877" t="str">
            <v>CAIXA DE PASSAGEM ELETRICA DE PAREDE, DE EMBUTIR, EM PVC, COM TAMPA APARAFUSADA, DIMENSOES 200 X 200 X *90* MM</v>
          </cell>
          <cell r="C877" t="str">
            <v xml:space="preserve">UN    </v>
          </cell>
          <cell r="D877">
            <v>82.67</v>
          </cell>
        </row>
        <row r="878">
          <cell r="A878">
            <v>43096</v>
          </cell>
          <cell r="B878" t="str">
            <v>CAIXA DE PASSAGEM ELETRICA DE PAREDE, DE EMBUTIR, EM TERMOPLASTICO / PVC, COM TAMPA APARAFUSADA, DIMENSOES 400 X 400 X *120* MM</v>
          </cell>
          <cell r="C878" t="str">
            <v xml:space="preserve">UN    </v>
          </cell>
          <cell r="D878">
            <v>274.02</v>
          </cell>
        </row>
        <row r="879">
          <cell r="A879">
            <v>43102</v>
          </cell>
          <cell r="B879" t="str">
            <v>CAIXA DE PASSAGEM ELETRICA DE PAREDE, DE SOBREPOR, EM PVC, COM TAMPA APARAFUSADA, DIMENSOES 300 X 300 X *100* MM</v>
          </cell>
          <cell r="C879" t="str">
            <v xml:space="preserve">UN    </v>
          </cell>
          <cell r="D879">
            <v>166.62</v>
          </cell>
        </row>
        <row r="880">
          <cell r="A880">
            <v>43103</v>
          </cell>
          <cell r="B880" t="str">
            <v>CAIXA DE PASSAGEM ELETRICA DE PAREDE, DE SOBREPOR, EM PVC, COM TAMPA APARAFUSADA, DIMENSOES, 400 X 400 X *120* MM</v>
          </cell>
          <cell r="C880" t="str">
            <v xml:space="preserve">UN    </v>
          </cell>
          <cell r="D880">
            <v>245.35</v>
          </cell>
        </row>
        <row r="881">
          <cell r="A881">
            <v>43098</v>
          </cell>
          <cell r="B881" t="str">
            <v>CAIXA DE PASSAGEM ELETRICA DE PAREDE, DE SOBREPOR, EM TERMOPLASTICO / PVC, COM TAMPA APARAFUSA, DIMENSOES 200 X 200 X *100* MM</v>
          </cell>
          <cell r="C881" t="str">
            <v xml:space="preserve">UN    </v>
          </cell>
          <cell r="D881">
            <v>92.82</v>
          </cell>
        </row>
        <row r="882">
          <cell r="A882">
            <v>43097</v>
          </cell>
          <cell r="B882" t="str">
            <v>CAIXA DE PASSAGEM ELETRICA DE PAREDE, DE SOBREPOR, EM TERMOPLASTICO / PVC, COM TAMPA APARAFUSADA, DIMENSOES, 150 X 150 X *100* MM</v>
          </cell>
          <cell r="C882" t="str">
            <v xml:space="preserve">UN    </v>
          </cell>
          <cell r="D882">
            <v>54.99</v>
          </cell>
        </row>
        <row r="883">
          <cell r="A883">
            <v>43104</v>
          </cell>
          <cell r="B883" t="str">
            <v>CAIXA DE PASSAGEM ELETRICA, PARA PISO, EM PVC, DIMENSOES DE 3/4" A 4"</v>
          </cell>
          <cell r="C883" t="str">
            <v xml:space="preserve">UN    </v>
          </cell>
          <cell r="D883">
            <v>650.5</v>
          </cell>
        </row>
        <row r="884">
          <cell r="A884">
            <v>39771</v>
          </cell>
          <cell r="B884" t="str">
            <v>CAIXA DE PASSAGEM METALICA DE SOBREPOR COM TAMPA PARAFUSADA, DIMENSOES 20 X 20 X 10 CM</v>
          </cell>
          <cell r="C884" t="str">
            <v xml:space="preserve">UN    </v>
          </cell>
          <cell r="D884">
            <v>44.03</v>
          </cell>
        </row>
        <row r="885">
          <cell r="A885">
            <v>39772</v>
          </cell>
          <cell r="B885" t="str">
            <v>CAIXA DE PASSAGEM METALICA DE SOBREPOR COM TAMPA PARAFUSADA, DIMENSOES 30 X 30 X 10 CM</v>
          </cell>
          <cell r="C885" t="str">
            <v xml:space="preserve">UN    </v>
          </cell>
          <cell r="D885">
            <v>86.55</v>
          </cell>
        </row>
        <row r="886">
          <cell r="A886">
            <v>39773</v>
          </cell>
          <cell r="B886" t="str">
            <v>CAIXA DE PASSAGEM METALICA DE SOBREPOR COM TAMPA PARAFUSADA, DIMENSOES 40 X 40 X 15 CM</v>
          </cell>
          <cell r="C886" t="str">
            <v xml:space="preserve">UN    </v>
          </cell>
          <cell r="D886">
            <v>139.11000000000001</v>
          </cell>
        </row>
        <row r="887">
          <cell r="A887">
            <v>39774</v>
          </cell>
          <cell r="B887" t="str">
            <v>CAIXA DE PASSAGEM METALICA DE SOBREPOR COM TAMPA PARAFUSADA, DIMENSOES 50 X 50 X 15 CM</v>
          </cell>
          <cell r="C887" t="str">
            <v xml:space="preserve">UN    </v>
          </cell>
          <cell r="D887">
            <v>208.07</v>
          </cell>
        </row>
        <row r="888">
          <cell r="A888">
            <v>39775</v>
          </cell>
          <cell r="B888" t="str">
            <v>CAIXA DE PASSAGEM METALICA DE SOBREPOR COM TAMPA PARAFUSADA, DIMENSOES 60 X 60 X 20 CM</v>
          </cell>
          <cell r="C888" t="str">
            <v xml:space="preserve">UN    </v>
          </cell>
          <cell r="D888">
            <v>277.7</v>
          </cell>
        </row>
        <row r="889">
          <cell r="A889">
            <v>39776</v>
          </cell>
          <cell r="B889" t="str">
            <v>CAIXA DE PASSAGEM METALICA DE SOBREPOR COM TAMPA PARAFUSADA, DIMENSOES 70 X 70 X 20 CM</v>
          </cell>
          <cell r="C889" t="str">
            <v xml:space="preserve">UN    </v>
          </cell>
          <cell r="D889">
            <v>335.6</v>
          </cell>
        </row>
        <row r="890">
          <cell r="A890">
            <v>39777</v>
          </cell>
          <cell r="B890" t="str">
            <v>CAIXA DE PASSAGEM METALICA DE SOBREPOR COM TAMPA PARAFUSADA, DIMENSOES 80 X 80 X 20 CM</v>
          </cell>
          <cell r="C890" t="str">
            <v xml:space="preserve">UN    </v>
          </cell>
          <cell r="D890">
            <v>425.37</v>
          </cell>
        </row>
        <row r="891">
          <cell r="A891">
            <v>20254</v>
          </cell>
          <cell r="B891" t="str">
            <v>CAIXA DE PASSAGEM METALICA, DE SOBREPOR, COM TAMPA APARAFUSADA, DIMENSOES 15 X 15 X *10* CM</v>
          </cell>
          <cell r="C891" t="str">
            <v xml:space="preserve">UN    </v>
          </cell>
          <cell r="D891">
            <v>30.87</v>
          </cell>
        </row>
        <row r="892">
          <cell r="A892">
            <v>20253</v>
          </cell>
          <cell r="B892" t="str">
            <v>CAIXA DE PASSAGEM METALICA, DE SOBREPOR, COM TAMPA APARAFUSADA, DIMENSOES 35 X 35 X *12* CM</v>
          </cell>
          <cell r="C892" t="str">
            <v xml:space="preserve">UN    </v>
          </cell>
          <cell r="D892">
            <v>101.38</v>
          </cell>
        </row>
        <row r="893">
          <cell r="A893">
            <v>11247</v>
          </cell>
          <cell r="B893" t="str">
            <v>CAIXA DE PASSAGEM/ LUZ / TELEFONIA, DE EMBUTIR,  EM CHAPA DE ACO GALVANIZADO, DIMENSOES 150 X 150 X 15 CM (PADRAO CONCESSIONARIA LOCAL)</v>
          </cell>
          <cell r="C893" t="str">
            <v xml:space="preserve">UN    </v>
          </cell>
          <cell r="D893">
            <v>1949.46</v>
          </cell>
        </row>
        <row r="894">
          <cell r="A894">
            <v>11250</v>
          </cell>
          <cell r="B894" t="str">
            <v>CAIXA DE PASSAGEM/ LUZ / TELEFONIA, DE EMBUTIR,  EM CHAPA DE ACO GALVANIZADO, DIMENSOES 20 X 20 X *12* CM (PADRAO CONCESSIONARIA LOCAL)</v>
          </cell>
          <cell r="C894" t="str">
            <v xml:space="preserve">UN    </v>
          </cell>
          <cell r="D894">
            <v>83.93</v>
          </cell>
        </row>
        <row r="895">
          <cell r="A895">
            <v>11249</v>
          </cell>
          <cell r="B895" t="str">
            <v>CAIXA DE PASSAGEM/ LUZ / TELEFONIA, DE EMBUTIR,  EM CHAPA DE ACO GALVANIZADO, DIMENSOES 200 X 200 X 20 CM (PADRAO CONCESSIONARIA LOCAL)</v>
          </cell>
          <cell r="C895" t="str">
            <v xml:space="preserve">UN    </v>
          </cell>
          <cell r="D895">
            <v>3807.98</v>
          </cell>
        </row>
        <row r="896">
          <cell r="A896">
            <v>11251</v>
          </cell>
          <cell r="B896" t="str">
            <v>CAIXA DE PASSAGEM/ LUZ / TELEFONIA, DE EMBUTIR,  EM CHAPA DE ACO GALVANIZADO, DIMENSOES 40 X 40 X *12* CM (PADRAO CONCESSIONARIA LOCAL)</v>
          </cell>
          <cell r="C896" t="str">
            <v xml:space="preserve">UN    </v>
          </cell>
          <cell r="D896">
            <v>185.9</v>
          </cell>
        </row>
        <row r="897">
          <cell r="A897">
            <v>11253</v>
          </cell>
          <cell r="B897" t="str">
            <v>CAIXA DE PASSAGEM/ LUZ / TELEFONIA, DE EMBUTIR,  EM CHAPA DE ACO GALVANIZADO, DIMENSOES 60 X 60 X *12* CM (PADRAO CONCESSIONARIA LOCAL)</v>
          </cell>
          <cell r="C897" t="str">
            <v xml:space="preserve">UN    </v>
          </cell>
          <cell r="D897">
            <v>308.06</v>
          </cell>
        </row>
        <row r="898">
          <cell r="A898">
            <v>11255</v>
          </cell>
          <cell r="B898" t="str">
            <v>CAIXA DE PASSAGEM/ LUZ / TELEFONIA, DE EMBUTIR,  EM CHAPA DE ACO GALVANIZADO, DIMENSOES 80 X 80 X *12* CM (PADRAO CONCESSIONARIA LOCAL)</v>
          </cell>
          <cell r="C898" t="str">
            <v xml:space="preserve">UN    </v>
          </cell>
          <cell r="D898">
            <v>460.54</v>
          </cell>
        </row>
        <row r="899">
          <cell r="A899">
            <v>14055</v>
          </cell>
          <cell r="B899" t="str">
            <v>CAIXA DE PASSAGEM/ LUZ / TELEFONIA, DE EMBUTIR, EM CHAPA DE ACO GALVANIZADO, DIMENSOES 120 X 120 X *12* CM (PADRAO CONCESSIONARIA LOCAL)</v>
          </cell>
          <cell r="C899" t="str">
            <v xml:space="preserve">UN    </v>
          </cell>
          <cell r="D899">
            <v>926.45</v>
          </cell>
        </row>
        <row r="900">
          <cell r="A900">
            <v>11256</v>
          </cell>
          <cell r="B900" t="str">
            <v>CAIXA DE PASSAGEM/ LUZ / TELEFONIA, DE SOBREPOR,  EM CHAPA DE ACO GALVANIZADO, DIMENSOES 80 X 80 X *12* CM (PADRAO CONCESSIONARIA LOCAL)</v>
          </cell>
          <cell r="C900" t="str">
            <v xml:space="preserve">UN    </v>
          </cell>
          <cell r="D900">
            <v>576.88</v>
          </cell>
        </row>
        <row r="901">
          <cell r="A901">
            <v>1872</v>
          </cell>
          <cell r="B901" t="str">
            <v>CAIXA DE PASSAGEM, EM PVC, DE 4" X 2", PARA ELETRODUTO FLEXIVEL CORRUGADO</v>
          </cell>
          <cell r="C901" t="str">
            <v xml:space="preserve">UN    </v>
          </cell>
          <cell r="D901">
            <v>3.41</v>
          </cell>
        </row>
        <row r="902">
          <cell r="A902">
            <v>1873</v>
          </cell>
          <cell r="B902" t="str">
            <v>CAIXA DE PASSAGEM, EM PVC, DE 4" X 4", PARA ELETRODUTO FLEXIVEL CORRUGADO</v>
          </cell>
          <cell r="C902" t="str">
            <v xml:space="preserve">UN    </v>
          </cell>
          <cell r="D902">
            <v>6.78</v>
          </cell>
        </row>
        <row r="903">
          <cell r="A903">
            <v>39693</v>
          </cell>
          <cell r="B903" t="str">
            <v>CAIXA DE PROTECAO EXTERNA PARA MEDIDOR HOROSAZONAL, DE BAIXA TENSAO, COM MODULO, EM CHAPA DE ACO (PADRAO DA CONCESSIONARIA LOCAL)</v>
          </cell>
          <cell r="C903" t="str">
            <v xml:space="preserve">UN    </v>
          </cell>
          <cell r="D903">
            <v>3623.07</v>
          </cell>
        </row>
        <row r="904">
          <cell r="A904">
            <v>39692</v>
          </cell>
          <cell r="B904" t="str">
            <v>CAIXA DE PROTECAO PARA TRANSFORMADOR CORRENTE, EM CHAPA DE ACO 18 USG (PADRAO DA CONCESSIONARIA LOCAL)</v>
          </cell>
          <cell r="C904" t="str">
            <v xml:space="preserve">UN    </v>
          </cell>
          <cell r="D904">
            <v>1159.3</v>
          </cell>
        </row>
        <row r="905">
          <cell r="A905">
            <v>1062</v>
          </cell>
          <cell r="B905" t="str">
            <v>CAIXA INTERNA/EXTERNA DE MEDICAO PARA 1 MEDIDOR TRIFASICO, COM VISOR, EM CHAPA DE ACO 18 USG (PADRAO DA CONCESSIONARIA LOCAL)</v>
          </cell>
          <cell r="C905" t="str">
            <v xml:space="preserve">UN    </v>
          </cell>
          <cell r="D905">
            <v>367.4</v>
          </cell>
        </row>
        <row r="906">
          <cell r="A906">
            <v>39686</v>
          </cell>
          <cell r="B906" t="str">
            <v>CAIXA INTERNA/EXTERNA DE MEDICAO PARA 4 MEDIDORES MONOFASICOS, COM VISOR, EM CHAPA DE ACO 18 USG (PADRAO DA CONCESSIONARIA LOCAL)</v>
          </cell>
          <cell r="C906" t="str">
            <v xml:space="preserve">UN    </v>
          </cell>
          <cell r="D906">
            <v>594.9</v>
          </cell>
        </row>
        <row r="907">
          <cell r="A907">
            <v>43095</v>
          </cell>
          <cell r="B907" t="str">
            <v>CAIXA MODULAR PARA MEDIDOR DE ENERGIA AGRUPADA, EM POLICARBONATO /  TERMOPLASTICO, COM SUPORTE PARA DISJUNTOR (PADRAO DA CONCESSIONARIA LOCAL)</v>
          </cell>
          <cell r="C907" t="str">
            <v xml:space="preserve">UN    </v>
          </cell>
          <cell r="D907">
            <v>180.57</v>
          </cell>
        </row>
        <row r="908">
          <cell r="A908">
            <v>1871</v>
          </cell>
          <cell r="B908" t="str">
            <v>CAIXA OCTOGONAL DE FUNDO MOVEL, EM PVC, DE 3" X 3", PARA ELETRODUTO FLEXIVEL CORRUGADO</v>
          </cell>
          <cell r="C908" t="str">
            <v xml:space="preserve">UN    </v>
          </cell>
          <cell r="D908">
            <v>6.1</v>
          </cell>
        </row>
        <row r="909">
          <cell r="A909">
            <v>12001</v>
          </cell>
          <cell r="B909" t="str">
            <v>CAIXA OCTOGONAL DE FUNDO MOVEL, EM PVC, DE 4" X 4", PARA ELETRODUTO FLEXIVEL CORRUGADO</v>
          </cell>
          <cell r="C909" t="str">
            <v xml:space="preserve">UN    </v>
          </cell>
          <cell r="D909">
            <v>8.81</v>
          </cell>
        </row>
        <row r="910">
          <cell r="A910">
            <v>11882</v>
          </cell>
          <cell r="B910" t="str">
            <v>CAIXA PARA HIDROMETRO CONCRETO PRE MOLDADO, *0,24 M X 0,45 M X 0,30* M (L X C X A)</v>
          </cell>
          <cell r="C910" t="str">
            <v xml:space="preserve">UN    </v>
          </cell>
          <cell r="D910">
            <v>82.01</v>
          </cell>
        </row>
        <row r="911">
          <cell r="A911">
            <v>1068</v>
          </cell>
          <cell r="B911" t="str">
            <v>CAIXA PARA MEDICAO COLETIVA TIPO L, PADRAO BIFASICO OU TRIFASICO, PARA ATE 4 MEDIDORES, SEM BARRAMENTO E COM PORTAS INFERIOR E SUPERIOR</v>
          </cell>
          <cell r="C911" t="str">
            <v xml:space="preserve">UN    </v>
          </cell>
          <cell r="D911">
            <v>2423.39</v>
          </cell>
        </row>
        <row r="912">
          <cell r="A912">
            <v>39690</v>
          </cell>
          <cell r="B912" t="str">
            <v>CAIXA PARA MEDICAO COLETIVA TIPO M, PADRAO BIFASICO OU TRIFASICO, PARA ATE 8 MEDIDORES, SEM BARRAMENTO E COM PORTAS INFERIOR E SUPERIOR</v>
          </cell>
          <cell r="C912" t="str">
            <v xml:space="preserve">UN    </v>
          </cell>
          <cell r="D912">
            <v>4065.65</v>
          </cell>
        </row>
        <row r="913">
          <cell r="A913">
            <v>39691</v>
          </cell>
          <cell r="B913" t="str">
            <v>CAIXA PARA MEDICAO COLETIVA TIPO N, PADRAO BIFASICO OU TRIFASICO, PARA ATE 12 MEDIDORES, SEM BARRAMENTO E COM PORTAS INFERIOR E SUPERIOR</v>
          </cell>
          <cell r="C913" t="str">
            <v xml:space="preserve">UN    </v>
          </cell>
          <cell r="D913">
            <v>5113.45</v>
          </cell>
        </row>
        <row r="914">
          <cell r="A914">
            <v>39808</v>
          </cell>
          <cell r="B914" t="str">
            <v>CAIXA PARA MEDIDOR MONOFASICO, EM POLICARBONATO / TERMOPLASTICO, PARA ALOJAR 1 DISJUNTOR (PADRAO DA CONCESSIONARIA LOCAL)</v>
          </cell>
          <cell r="C914" t="str">
            <v xml:space="preserve">UN    </v>
          </cell>
          <cell r="D914">
            <v>94.27</v>
          </cell>
        </row>
        <row r="915">
          <cell r="A915">
            <v>39809</v>
          </cell>
          <cell r="B915" t="str">
            <v>CAIXA PARA MEDIDOR POLIFASICO, EM POLICARBONATO / TERMOPLASTICO, PARA ALOJAR 1 DISJUNTOR (PADRAO DA CONCESSIONARIA LOCAL)</v>
          </cell>
          <cell r="C915" t="str">
            <v xml:space="preserve">UN    </v>
          </cell>
          <cell r="D915">
            <v>223.6</v>
          </cell>
        </row>
        <row r="916">
          <cell r="A916">
            <v>43439</v>
          </cell>
          <cell r="B916" t="str">
            <v>CAIXA PRE-MOLDADA PARA BOCA DE LOBO, EM CONCRETO ARMADO, COM FCK DE 25 MPA, COM DIMENSOES 1,10 X 0,65 X 1,00 M (COMPRIMENTO X LARGURA X ALTURA)</v>
          </cell>
          <cell r="C916" t="str">
            <v xml:space="preserve">UN    </v>
          </cell>
          <cell r="D916">
            <v>376.47</v>
          </cell>
        </row>
        <row r="917">
          <cell r="A917">
            <v>5103</v>
          </cell>
          <cell r="B917" t="str">
            <v>CAIXA SIFONADA PVC, 100 X 100 X 50 MM, COM GRELHA REDONDA, BRANCA</v>
          </cell>
          <cell r="C917" t="str">
            <v xml:space="preserve">UN    </v>
          </cell>
          <cell r="D917">
            <v>23.88</v>
          </cell>
        </row>
        <row r="918">
          <cell r="A918">
            <v>11880</v>
          </cell>
          <cell r="B918" t="str">
            <v>CAIXA SIFONADA PVC, 250 X 230 X 75 MM, COM TAMPA CEGA QUADRADA, BRANCA</v>
          </cell>
          <cell r="C918" t="str">
            <v xml:space="preserve">UN    </v>
          </cell>
          <cell r="D918">
            <v>100.46</v>
          </cell>
        </row>
        <row r="919">
          <cell r="A919">
            <v>11714</v>
          </cell>
          <cell r="B919" t="str">
            <v>CAIXA SIFONADA, PVC, 150 X *185* X 75 MM, COM GRELHA QUADRADA, BRANCA</v>
          </cell>
          <cell r="C919" t="str">
            <v xml:space="preserve">UN    </v>
          </cell>
          <cell r="D919">
            <v>68.44</v>
          </cell>
        </row>
        <row r="920">
          <cell r="A920">
            <v>11712</v>
          </cell>
          <cell r="B920" t="str">
            <v>CAIXA SIFONADA, PVC, 150 X 150 X 50 MM, COM GRELHA QUADRADA, BRANCA (NBR 5688)</v>
          </cell>
          <cell r="C920" t="str">
            <v xml:space="preserve">UN    </v>
          </cell>
          <cell r="D920">
            <v>44.69</v>
          </cell>
        </row>
        <row r="921">
          <cell r="A921">
            <v>11717</v>
          </cell>
          <cell r="B921" t="str">
            <v>CAIXA SIFONADA, PVC, 150 X 150 X 50 MM, COM GRELHA REDONDA, BRANCA</v>
          </cell>
          <cell r="C921" t="str">
            <v xml:space="preserve">UN    </v>
          </cell>
          <cell r="D921">
            <v>53.87</v>
          </cell>
        </row>
        <row r="922">
          <cell r="A922">
            <v>1106</v>
          </cell>
          <cell r="B922" t="str">
            <v>CAL HIDRATADA CH-I PARA ARGAMASSAS</v>
          </cell>
          <cell r="C922" t="str">
            <v xml:space="preserve">KG    </v>
          </cell>
          <cell r="D922">
            <v>0.7</v>
          </cell>
        </row>
        <row r="923">
          <cell r="A923">
            <v>11161</v>
          </cell>
          <cell r="B923" t="str">
            <v>CAL HIDRATADA PARA PINTURA</v>
          </cell>
          <cell r="C923" t="str">
            <v xml:space="preserve">KG    </v>
          </cell>
          <cell r="D923">
            <v>1.17</v>
          </cell>
        </row>
        <row r="924">
          <cell r="A924">
            <v>1107</v>
          </cell>
          <cell r="B924" t="str">
            <v>CAL VIRGEM COMUM PARA ARGAMASSAS (NBR 6453)</v>
          </cell>
          <cell r="C924" t="str">
            <v xml:space="preserve">KG    </v>
          </cell>
          <cell r="D924">
            <v>0.59</v>
          </cell>
        </row>
        <row r="925">
          <cell r="A925">
            <v>44479</v>
          </cell>
          <cell r="B925" t="str">
            <v>CALCARIO DOLOMITICO A (POSTO PEDREIRA/FORNECEDOR,  SEM FRETE)</v>
          </cell>
          <cell r="C925" t="str">
            <v xml:space="preserve">KG    </v>
          </cell>
          <cell r="D925">
            <v>0.09</v>
          </cell>
        </row>
        <row r="926">
          <cell r="A926">
            <v>41068</v>
          </cell>
          <cell r="B926" t="str">
            <v>CALCETEIRO  (MENSALISTA)</v>
          </cell>
          <cell r="C926" t="str">
            <v xml:space="preserve">MES   </v>
          </cell>
          <cell r="D926">
            <v>3095.54</v>
          </cell>
        </row>
        <row r="927">
          <cell r="A927">
            <v>4759</v>
          </cell>
          <cell r="B927" t="str">
            <v>CALCETEIRO (HORISTA)</v>
          </cell>
          <cell r="C927" t="str">
            <v xml:space="preserve">H     </v>
          </cell>
          <cell r="D927">
            <v>17.670000000000002</v>
          </cell>
        </row>
        <row r="928">
          <cell r="A928">
            <v>12618</v>
          </cell>
          <cell r="B928" t="str">
            <v>CALHA / PERFIL PLUVIAL DE PVC, DIAMETRO ENTRE *119 E 170* MM, COMPRIMENTO DE 3 M, PARA DRENAGEM PLUVIAL PREDIAL</v>
          </cell>
          <cell r="C928" t="str">
            <v xml:space="preserve">UN    </v>
          </cell>
          <cell r="D928">
            <v>191.13</v>
          </cell>
        </row>
        <row r="929">
          <cell r="A929">
            <v>1108</v>
          </cell>
          <cell r="B929" t="str">
            <v>CALHA MOLDURA AMERICANA DE CHAPA DE ACO GALVANIZADA NUM 26, CORTE 33 CM</v>
          </cell>
          <cell r="C929" t="str">
            <v xml:space="preserve">M     </v>
          </cell>
          <cell r="D929">
            <v>39.520000000000003</v>
          </cell>
        </row>
        <row r="930">
          <cell r="A930">
            <v>1117</v>
          </cell>
          <cell r="B930" t="str">
            <v>CALHA PARA AGUA FURTADA DE CHAPA DE ACO GALVANIZADA NUM 26, CORTE 40 CM</v>
          </cell>
          <cell r="C930" t="str">
            <v xml:space="preserve">M     </v>
          </cell>
          <cell r="D930">
            <v>39.83</v>
          </cell>
        </row>
        <row r="931">
          <cell r="A931">
            <v>1118</v>
          </cell>
          <cell r="B931" t="str">
            <v>CALHA PARA AGUA FURTADA DE CHAPA DE ACO GALVANIZADA NUM 26, CORTE 50 CM</v>
          </cell>
          <cell r="C931" t="str">
            <v xml:space="preserve">M     </v>
          </cell>
          <cell r="D931">
            <v>47.07</v>
          </cell>
        </row>
        <row r="932">
          <cell r="A932">
            <v>1110</v>
          </cell>
          <cell r="B932" t="str">
            <v>CALHA PLATIBANDA DE CHAPA DE ACO GALVANIZADA NUM 26, CORTE 45 CM</v>
          </cell>
          <cell r="C932" t="str">
            <v xml:space="preserve">M     </v>
          </cell>
          <cell r="D932">
            <v>47.07</v>
          </cell>
        </row>
        <row r="933">
          <cell r="A933">
            <v>40784</v>
          </cell>
          <cell r="B933" t="str">
            <v>CALHA QUADRADA DE CHAPA DE ACO GALVANIZADA NUM 24, CORTE 100 CM</v>
          </cell>
          <cell r="C933" t="str">
            <v xml:space="preserve">M     </v>
          </cell>
          <cell r="D933">
            <v>129.85</v>
          </cell>
        </row>
        <row r="934">
          <cell r="A934">
            <v>40782</v>
          </cell>
          <cell r="B934" t="str">
            <v>CALHA QUADRADA DE CHAPA DE ACO GALVANIZADA NUM 24, CORTE 33 CM</v>
          </cell>
          <cell r="C934" t="str">
            <v xml:space="preserve">M     </v>
          </cell>
          <cell r="D934">
            <v>50.95</v>
          </cell>
        </row>
        <row r="935">
          <cell r="A935">
            <v>40783</v>
          </cell>
          <cell r="B935" t="str">
            <v>CALHA QUADRADA DE CHAPA DE ACO GALVANIZADA NUM 24, CORTE 50 CM</v>
          </cell>
          <cell r="C935" t="str">
            <v xml:space="preserve">M     </v>
          </cell>
          <cell r="D935">
            <v>66.38</v>
          </cell>
        </row>
        <row r="936">
          <cell r="A936">
            <v>1109</v>
          </cell>
          <cell r="B936" t="str">
            <v>CALHA QUADRADA DE CHAPA DE ACO GALVANIZADA NUM 26, CORTE 33 CM</v>
          </cell>
          <cell r="C936" t="str">
            <v xml:space="preserve">M     </v>
          </cell>
          <cell r="D936">
            <v>39.520000000000003</v>
          </cell>
        </row>
        <row r="937">
          <cell r="A937">
            <v>1119</v>
          </cell>
          <cell r="B937" t="str">
            <v>CALHA QUADRADA DE CHAPA DE ACO GALVANIZADA NUM 28, CORTE 25 CM</v>
          </cell>
          <cell r="C937" t="str">
            <v xml:space="preserve">M     </v>
          </cell>
          <cell r="D937">
            <v>25.47</v>
          </cell>
        </row>
        <row r="938">
          <cell r="A938">
            <v>13115</v>
          </cell>
          <cell r="B938" t="str">
            <v>CALHA/CANALETA DE CONCRETO SIMPLES, TIPO MEIA CANA, DIAMETRO DE 20 CM, PARA AGUA PLUVIAL</v>
          </cell>
          <cell r="C938" t="str">
            <v xml:space="preserve">M     </v>
          </cell>
          <cell r="D938">
            <v>11.55</v>
          </cell>
        </row>
        <row r="939">
          <cell r="A939">
            <v>10541</v>
          </cell>
          <cell r="B939" t="str">
            <v>CALHA/CANALETA DE CONCRETO SIMPLES, TIPO MEIA CANA, DIAMETRO DE 30 CM, PARA AGUA PLUVIAL</v>
          </cell>
          <cell r="C939" t="str">
            <v xml:space="preserve">M     </v>
          </cell>
          <cell r="D939">
            <v>14.11</v>
          </cell>
        </row>
        <row r="940">
          <cell r="A940">
            <v>10542</v>
          </cell>
          <cell r="B940" t="str">
            <v>CALHA/CANALETA DE CONCRETO SIMPLES, TIPO MEIA CANA, DIAMETRO DE 40 CM, PARA AGUA PLUVIAL</v>
          </cell>
          <cell r="C940" t="str">
            <v xml:space="preserve">M     </v>
          </cell>
          <cell r="D940">
            <v>18.46</v>
          </cell>
        </row>
        <row r="941">
          <cell r="A941">
            <v>10543</v>
          </cell>
          <cell r="B941" t="str">
            <v>CALHA/CANALETA DE CONCRETO SIMPLES, TIPO MEIA CANA, DIAMETRO DE 50 CM, PARA AGUA PLUVIAL</v>
          </cell>
          <cell r="C941" t="str">
            <v xml:space="preserve">M     </v>
          </cell>
          <cell r="D941">
            <v>29.95</v>
          </cell>
        </row>
        <row r="942">
          <cell r="A942">
            <v>10544</v>
          </cell>
          <cell r="B942" t="str">
            <v>CALHA/CANALETA DE CONCRETO SIMPLES, TIPO MEIA CANA, DIAMETRO DE 60 CM, PARA AGUA PLUVIAL</v>
          </cell>
          <cell r="C942" t="str">
            <v xml:space="preserve">M     </v>
          </cell>
          <cell r="D942">
            <v>38.74</v>
          </cell>
        </row>
        <row r="943">
          <cell r="A943">
            <v>10545</v>
          </cell>
          <cell r="B943" t="str">
            <v>CALHA/CANALETA DE CONCRETO SIMPLES, TIPO MEIA CANA, DIAMETRO DE 80 CM, PARA AGUA PLUVIAL</v>
          </cell>
          <cell r="C943" t="str">
            <v xml:space="preserve">M     </v>
          </cell>
          <cell r="D943">
            <v>72.400000000000006</v>
          </cell>
        </row>
        <row r="944">
          <cell r="A944">
            <v>38365</v>
          </cell>
          <cell r="B944" t="str">
            <v>CAMADA SEPARADORA DE FILME DE POLIETILENO 20 A 25 MICRA</v>
          </cell>
          <cell r="C944" t="str">
            <v xml:space="preserve">M2    </v>
          </cell>
          <cell r="D944">
            <v>2.1800000000000002</v>
          </cell>
        </row>
        <row r="945">
          <cell r="A945">
            <v>44056</v>
          </cell>
          <cell r="B945" t="str">
            <v>CAMINHAO TOCO, PESO BRUTO TOTAL 10700 KG, CARGA UTIL MAXIMA 7400 KG, DISTANCIA ENTRE EIXOS 4,00 M, POTENCIA 175 CV (INCLUI CABINE E CHASSI, NAO INCLUI CARROCERIA)</v>
          </cell>
          <cell r="C945" t="str">
            <v xml:space="preserve">UN    </v>
          </cell>
          <cell r="D945">
            <v>445045.02</v>
          </cell>
        </row>
        <row r="946">
          <cell r="A946">
            <v>44057</v>
          </cell>
          <cell r="B946" t="str">
            <v>CAMINHAO TOCO, PESO BRUTO TOTAL 13200 KG, CARGA UTIL MAXIMA 9200 KG, DISTANCIA ENTRE EIXOS 3,31 M, POTENCIA 175 CV (INCLUI CABINE E CHASSI, NAO INCLUI CARROCERIA)</v>
          </cell>
          <cell r="C946" t="str">
            <v xml:space="preserve">UN    </v>
          </cell>
          <cell r="D946">
            <v>475000</v>
          </cell>
        </row>
        <row r="947">
          <cell r="A947">
            <v>37754</v>
          </cell>
          <cell r="B947" t="str">
            <v>CAMINHAO TOCO, PESO BRUTO TOTAL 14300 KG, CARGA UTIL MAXIMA 9480 KG, DISTANCIA ENTRE EIXOS 4,80 M, POTENCIA 185 CV (INCLUI CABINE E CHASSI, NAO INCLUI CARROCERIA)</v>
          </cell>
          <cell r="C947" t="str">
            <v xml:space="preserve">UN    </v>
          </cell>
          <cell r="D947">
            <v>491090.1</v>
          </cell>
        </row>
        <row r="948">
          <cell r="A948">
            <v>37757</v>
          </cell>
          <cell r="B948" t="str">
            <v>CAMINHAO TOCO, PESO BRUTO TOTAL 16000 KG, CARGA UTIL MAXIMA 10600 KG, DISTANCIA ENTRE EIXOS 4,80 M, POTENCIA 277 CV (INCLUI CABINE E CHASSI, NAO INCLUI CARROCERIA)</v>
          </cell>
          <cell r="C948" t="str">
            <v xml:space="preserve">UN    </v>
          </cell>
          <cell r="D948">
            <v>547747.77</v>
          </cell>
        </row>
        <row r="949">
          <cell r="A949">
            <v>44058</v>
          </cell>
          <cell r="B949" t="str">
            <v>CAMINHAO TOCO, PESO BRUTO TOTAL 16000 KG, CARGA UTIL MAXIMA 10830 KG, DISTANCIA ENTRE EIXOS 3,56 M, POTENCIA 226 CV (INCLUI CABINE E CHASSI, NAO INCLUI CARROCERIA)</v>
          </cell>
          <cell r="C949" t="str">
            <v xml:space="preserve">UN    </v>
          </cell>
          <cell r="D949">
            <v>517792.79</v>
          </cell>
        </row>
        <row r="950">
          <cell r="A950">
            <v>37752</v>
          </cell>
          <cell r="B950" t="str">
            <v>CAMINHAO TOCO, PESO BRUTO TOTAL 16000 KG, CARGA UTIL MAXIMA 11030 KG, DISTANCIA ENTRE EIXOS 5,41 M, POTENCIA 185 CV (INCLUI CABINE E CHASSI, NAO INCLUI CARROCERIA)</v>
          </cell>
          <cell r="C950" t="str">
            <v xml:space="preserve">UN    </v>
          </cell>
          <cell r="D950">
            <v>539189.17000000004</v>
          </cell>
        </row>
        <row r="951">
          <cell r="A951">
            <v>44059</v>
          </cell>
          <cell r="B951" t="str">
            <v>CAMINHAO TOCO, PESO BRUTO TOTAL 8500 KG, CARGA UTIL MAXIMA 5600 KG, DISTANCIA ENTRE EIXOS 3,40 M, POTENCIA 167 CV (INCLUI CABINE E CHASSI, NAO INCLUI CARROCERIA)</v>
          </cell>
          <cell r="C951" t="str">
            <v xml:space="preserve">UN    </v>
          </cell>
          <cell r="D951">
            <v>426216.21</v>
          </cell>
        </row>
        <row r="952">
          <cell r="A952">
            <v>37750</v>
          </cell>
          <cell r="B952" t="str">
            <v>CAMINHAO TOCO, PESO BRUTO TOTAL 9600 KG, CARGA UTIL MAXIMA 6190 KG, DISTANCIA ENTRE EIXOS 3,70 M, POTENCIA 156 CV (INCLUI CABINE E CHASSI, NAO INCLUI CARROCERIA)</v>
          </cell>
          <cell r="C952" t="str">
            <v xml:space="preserve">UN    </v>
          </cell>
          <cell r="D952">
            <v>427072.07</v>
          </cell>
        </row>
        <row r="953">
          <cell r="A953">
            <v>37758</v>
          </cell>
          <cell r="B953" t="str">
            <v>CAMINHAO TRUCADO, PESO BRUTO TOTAL 23000 KG, CARGA UTIL MAXIMA 15285 KG, DISTANCIA ENTRE EIXOS 4,80 M, POTENCIA 326 CV (INCLUI CABINE E CHASSI, NAO INCLUI CARROCERIA)</v>
          </cell>
          <cell r="C953" t="str">
            <v xml:space="preserve">UN    </v>
          </cell>
          <cell r="D953">
            <v>679549.53</v>
          </cell>
        </row>
        <row r="954">
          <cell r="A954">
            <v>44060</v>
          </cell>
          <cell r="B954" t="str">
            <v>CAMINHAO TRUCADO, PESO BRUTO TOTAL 23000 KG, CARGA UTIL MAXIMA 15460 KG, DISTANCIA ENTRE EIXOS 4,80 M, POTENCIA 286 CV (INCLUI CABINE E CHASSI, NAO INCLUI CARROCERIA)</v>
          </cell>
          <cell r="C954" t="str">
            <v xml:space="preserve">UN    </v>
          </cell>
          <cell r="D954">
            <v>657297.30000000005</v>
          </cell>
        </row>
        <row r="955">
          <cell r="A955">
            <v>37749</v>
          </cell>
          <cell r="B955" t="str">
            <v>CAMINHAO TRUCADO, PESO BRUTO TOTAL 23000 KG, CARGA UTIL MAXIMA 16360 KG, CABINE ESTENDIDA, DISTANCIA ENTRE EIXOS 3,56 M, POTENCIA 277 CV (INCLUI CABINE E CHASSI, NAO INCLUI CARROCERIA)</v>
          </cell>
          <cell r="C955" t="str">
            <v xml:space="preserve">UN    </v>
          </cell>
          <cell r="D955">
            <v>701801.81</v>
          </cell>
        </row>
        <row r="956">
          <cell r="A956">
            <v>44061</v>
          </cell>
          <cell r="B956" t="str">
            <v>CAMINHAO TRUCADO, PESO BRUTO TOTAL 23000 KG, CARGA UTIL MAXIMA 16540 KG, DISTANCIA ENTRE EIXOS 4,80 M, POTENCIA 256 CV (INCLUI CABINE E CHASSI, NAO INCLUI CARROCERIA)</v>
          </cell>
          <cell r="C956" t="str">
            <v xml:space="preserve">UN    </v>
          </cell>
          <cell r="D956">
            <v>644459.48</v>
          </cell>
        </row>
        <row r="957">
          <cell r="A957">
            <v>1159</v>
          </cell>
          <cell r="B957" t="str">
            <v>CAMINHONETE COM MOTOR A DIESEL, POTENCIA *160* CV, CABINE DUPLA, 4X4</v>
          </cell>
          <cell r="C957" t="str">
            <v xml:space="preserve">UN    </v>
          </cell>
          <cell r="D957">
            <v>261247.67</v>
          </cell>
        </row>
        <row r="958">
          <cell r="A958">
            <v>12114</v>
          </cell>
          <cell r="B958" t="str">
            <v>CAMPAINHA ALTA POTENCIA 110V / 220V, DIAMETRO 150 MM</v>
          </cell>
          <cell r="C958" t="str">
            <v xml:space="preserve">UN    </v>
          </cell>
          <cell r="D958">
            <v>157.93</v>
          </cell>
        </row>
        <row r="959">
          <cell r="A959">
            <v>38106</v>
          </cell>
          <cell r="B959" t="str">
            <v>CAMPAINHA CIGARRA 127 V / 220 V (APENAS MODULO)</v>
          </cell>
          <cell r="C959" t="str">
            <v xml:space="preserve">UN    </v>
          </cell>
          <cell r="D959">
            <v>21.46</v>
          </cell>
        </row>
        <row r="960">
          <cell r="A960">
            <v>38085</v>
          </cell>
          <cell r="B960" t="str">
            <v>CAMPAINHA CIGARRA 127 V / 220 V, CONJUNTO MONTADO PARA EMBUTIR 4" X 2" (PLACA + SUPORTE + MODULO)</v>
          </cell>
          <cell r="C960" t="str">
            <v xml:space="preserve">UN    </v>
          </cell>
          <cell r="D960">
            <v>25.35</v>
          </cell>
        </row>
        <row r="961">
          <cell r="A961">
            <v>38599</v>
          </cell>
          <cell r="B961" t="str">
            <v>CANALETA DE CONCRETO ESTRUTURAL 14 X 19 X 29 CM, FBK 14 MPA (NBR 6136)</v>
          </cell>
          <cell r="C961" t="str">
            <v xml:space="preserve">UN    </v>
          </cell>
          <cell r="D961">
            <v>4.62</v>
          </cell>
        </row>
        <row r="962">
          <cell r="A962">
            <v>38596</v>
          </cell>
          <cell r="B962" t="str">
            <v>CANALETA DE CONCRETO ESTRUTURAL 14 X 19 X 29 CM, FBK 4,5 MPA (NBR 6136)</v>
          </cell>
          <cell r="C962" t="str">
            <v xml:space="preserve">UN    </v>
          </cell>
          <cell r="D962">
            <v>3.83</v>
          </cell>
        </row>
        <row r="963">
          <cell r="A963">
            <v>38600</v>
          </cell>
          <cell r="B963" t="str">
            <v>CANALETA DE CONCRETO ESTRUTURAL 14 X 19 X 39 CM, FBK 14 MPA (NBR 6136)</v>
          </cell>
          <cell r="C963" t="str">
            <v xml:space="preserve">UN    </v>
          </cell>
          <cell r="D963">
            <v>4.8899999999999997</v>
          </cell>
        </row>
        <row r="964">
          <cell r="A964">
            <v>38597</v>
          </cell>
          <cell r="B964" t="str">
            <v>CANALETA DE CONCRETO ESTRUTURAL 14 X 19 X 39 CM, FBK 4,5 MPA (NBR 6136)</v>
          </cell>
          <cell r="C964" t="str">
            <v xml:space="preserve">UN    </v>
          </cell>
          <cell r="D964">
            <v>3.86</v>
          </cell>
        </row>
        <row r="965">
          <cell r="A965">
            <v>659</v>
          </cell>
          <cell r="B965" t="str">
            <v>CANALETA DE CONCRETO 14 X 19 X 19 CM (CLASSE C - NBR 6136)</v>
          </cell>
          <cell r="C965" t="str">
            <v xml:space="preserve">UN    </v>
          </cell>
          <cell r="D965">
            <v>2.2200000000000002</v>
          </cell>
        </row>
        <row r="966">
          <cell r="A966">
            <v>660</v>
          </cell>
          <cell r="B966" t="str">
            <v>CANALETA DE CONCRETO 19 X 19 X 19 CM (CLASSE C - NBR 6136)</v>
          </cell>
          <cell r="C966" t="str">
            <v xml:space="preserve">UN    </v>
          </cell>
          <cell r="D966">
            <v>2.66</v>
          </cell>
        </row>
        <row r="967">
          <cell r="A967">
            <v>658</v>
          </cell>
          <cell r="B967" t="str">
            <v>CANALETA DE CONCRETO 9 X 19 X 19 CM (CLASSE C - NBR 6136)</v>
          </cell>
          <cell r="C967" t="str">
            <v xml:space="preserve">UN    </v>
          </cell>
          <cell r="D967">
            <v>1.5</v>
          </cell>
        </row>
        <row r="968">
          <cell r="A968">
            <v>38548</v>
          </cell>
          <cell r="B968" t="str">
            <v>CANALETA ESTRUTURAL CERAMICA, 14 X 19 X 19 CM, 6,0 MPA (NBR 15270)</v>
          </cell>
          <cell r="C968" t="str">
            <v xml:space="preserve">UN    </v>
          </cell>
          <cell r="D968">
            <v>1.95</v>
          </cell>
        </row>
        <row r="969">
          <cell r="A969">
            <v>34649</v>
          </cell>
          <cell r="B969" t="str">
            <v>CANALETA ESTRUTURAL CERAMICA, 14 X 19 X 29 CM, 6,0 MPA (NBR 15270)</v>
          </cell>
          <cell r="C969" t="str">
            <v xml:space="preserve">UN    </v>
          </cell>
          <cell r="D969">
            <v>2.64</v>
          </cell>
        </row>
        <row r="970">
          <cell r="A970">
            <v>34655</v>
          </cell>
          <cell r="B970" t="str">
            <v>CANALETA ESTRUTURAL CERAMICA, 14 X 19 X 39 CM, 6,0 MPA (NBR 15270)</v>
          </cell>
          <cell r="C970" t="str">
            <v xml:space="preserve">UN    </v>
          </cell>
          <cell r="D970">
            <v>3.5</v>
          </cell>
        </row>
        <row r="971">
          <cell r="A971">
            <v>40607</v>
          </cell>
          <cell r="B971" t="str">
            <v>CANOPLA ACABAMENTO CROMADO PARA INSTALACAO DE SPRINKLER, SOB FORRO, 15 MM</v>
          </cell>
          <cell r="C971" t="str">
            <v xml:space="preserve">UN    </v>
          </cell>
          <cell r="D971">
            <v>7.97</v>
          </cell>
        </row>
        <row r="972">
          <cell r="A972">
            <v>567</v>
          </cell>
          <cell r="B972" t="str">
            <v>CANTONEIRA (ABAS IGUAIS) EM ACO CARBONO, 25,4 MM X 3,17 MM (L X E), 1,27KG/M</v>
          </cell>
          <cell r="C972" t="str">
            <v xml:space="preserve">M     </v>
          </cell>
          <cell r="D972">
            <v>12.75</v>
          </cell>
        </row>
        <row r="973">
          <cell r="A973">
            <v>574</v>
          </cell>
          <cell r="B973" t="str">
            <v>CANTONEIRA (ABAS IGUAIS) EM ACO CARBONO, 38,1 MM X 3,17 MM (L X E), 3,48 KG/M</v>
          </cell>
          <cell r="C973" t="str">
            <v xml:space="preserve">M     </v>
          </cell>
          <cell r="D973">
            <v>33.51</v>
          </cell>
        </row>
        <row r="974">
          <cell r="A974">
            <v>568</v>
          </cell>
          <cell r="B974" t="str">
            <v>CANTONEIRA (ABAS IGUAIS) EM ACO CARBONO, 50,8 MM X 9,53 MM (L X E), 6,99 KG/M</v>
          </cell>
          <cell r="C974" t="str">
            <v xml:space="preserve">M     </v>
          </cell>
          <cell r="D974">
            <v>70.599999999999994</v>
          </cell>
        </row>
        <row r="975">
          <cell r="A975">
            <v>585</v>
          </cell>
          <cell r="B975" t="str">
            <v>CANTONEIRA "U" ALUMINIO ABAS IGUAIS 1 ", E = 3/32 "</v>
          </cell>
          <cell r="C975" t="str">
            <v xml:space="preserve">KG    </v>
          </cell>
          <cell r="D975">
            <v>35.97</v>
          </cell>
        </row>
        <row r="976">
          <cell r="A976">
            <v>4777</v>
          </cell>
          <cell r="B976" t="str">
            <v>CANTONEIRA ACO ABAS IGUAIS (QUALQUER BITOLA), ESPESSURA ENTRE 1/8" E 1/4"</v>
          </cell>
          <cell r="C976" t="str">
            <v xml:space="preserve">KG    </v>
          </cell>
          <cell r="D976">
            <v>9.39</v>
          </cell>
        </row>
        <row r="977">
          <cell r="A977">
            <v>587</v>
          </cell>
          <cell r="B977" t="str">
            <v>CANTONEIRA ALUMINIO ABAS DESIGUAIS 1" X 3/4 ", E = 1/8 "</v>
          </cell>
          <cell r="C977" t="str">
            <v xml:space="preserve">KG    </v>
          </cell>
          <cell r="D977">
            <v>38.549999999999997</v>
          </cell>
        </row>
        <row r="978">
          <cell r="A978">
            <v>590</v>
          </cell>
          <cell r="B978" t="str">
            <v>CANTONEIRA ALUMINIO ABAS DESIGUAIS 2 1/2" X 1/2 ", E = 3/16 "</v>
          </cell>
          <cell r="C978" t="str">
            <v xml:space="preserve">KG    </v>
          </cell>
          <cell r="D978">
            <v>37.26</v>
          </cell>
        </row>
        <row r="979">
          <cell r="A979">
            <v>592</v>
          </cell>
          <cell r="B979" t="str">
            <v>CANTONEIRA ALUMINIO ABAS IGUAIS 1 ", E = 1/8 ", 25,40 X 3,17 MM (0,408 KG/M)</v>
          </cell>
          <cell r="C979" t="str">
            <v xml:space="preserve">KG    </v>
          </cell>
          <cell r="D979">
            <v>38.549999999999997</v>
          </cell>
        </row>
        <row r="980">
          <cell r="A980">
            <v>586</v>
          </cell>
          <cell r="B980" t="str">
            <v>CANTONEIRA ALUMINIO ABAS IGUAIS 1 ", E = 3 /16 "</v>
          </cell>
          <cell r="C980" t="str">
            <v xml:space="preserve">M     </v>
          </cell>
          <cell r="D980">
            <v>22.66</v>
          </cell>
        </row>
        <row r="981">
          <cell r="A981">
            <v>591</v>
          </cell>
          <cell r="B981" t="str">
            <v>CANTONEIRA ALUMINIO ABAS IGUAIS 1 1/2 ", E = 3/16 "</v>
          </cell>
          <cell r="C981" t="str">
            <v xml:space="preserve">KG    </v>
          </cell>
          <cell r="D981">
            <v>35.97</v>
          </cell>
        </row>
        <row r="982">
          <cell r="A982">
            <v>588</v>
          </cell>
          <cell r="B982" t="str">
            <v>CANTONEIRA ALUMINIO ABAS IGUAIS 1 1/4 ", E = 3/16 "</v>
          </cell>
          <cell r="C982" t="str">
            <v xml:space="preserve">M     </v>
          </cell>
          <cell r="D982">
            <v>35.85</v>
          </cell>
        </row>
        <row r="983">
          <cell r="A983">
            <v>589</v>
          </cell>
          <cell r="B983" t="str">
            <v>CANTONEIRA ALUMINIO ABAS IGUAIS 2 ", E = 1/4 "</v>
          </cell>
          <cell r="C983" t="str">
            <v xml:space="preserve">M     </v>
          </cell>
          <cell r="D983">
            <v>60.6</v>
          </cell>
        </row>
        <row r="984">
          <cell r="A984">
            <v>584</v>
          </cell>
          <cell r="B984" t="str">
            <v>CANTONEIRA ALUMINIO ABAS IGUAIS 2 ", E = 1/8 "</v>
          </cell>
          <cell r="C984" t="str">
            <v xml:space="preserve">M     </v>
          </cell>
          <cell r="D984">
            <v>38.29</v>
          </cell>
        </row>
        <row r="985">
          <cell r="A985">
            <v>1165</v>
          </cell>
          <cell r="B985" t="str">
            <v>CAP OU TAMPAO DE FERRO GALVANIZADO, COM ROSCA BSP, DE 1 1/2"</v>
          </cell>
          <cell r="C985" t="str">
            <v xml:space="preserve">UN    </v>
          </cell>
          <cell r="D985">
            <v>20.11</v>
          </cell>
        </row>
        <row r="986">
          <cell r="A986">
            <v>1164</v>
          </cell>
          <cell r="B986" t="str">
            <v>CAP OU TAMPAO DE FERRO GALVANIZADO, COM ROSCA BSP, DE 1 1/4"</v>
          </cell>
          <cell r="C986" t="str">
            <v xml:space="preserve">UN    </v>
          </cell>
          <cell r="D986">
            <v>16.29</v>
          </cell>
        </row>
        <row r="987">
          <cell r="A987">
            <v>1162</v>
          </cell>
          <cell r="B987" t="str">
            <v>CAP OU TAMPAO DE FERRO GALVANIZADO, COM ROSCA BSP, DE 1/2"</v>
          </cell>
          <cell r="C987" t="str">
            <v xml:space="preserve">UN    </v>
          </cell>
          <cell r="D987">
            <v>5.66</v>
          </cell>
        </row>
        <row r="988">
          <cell r="A988">
            <v>12395</v>
          </cell>
          <cell r="B988" t="str">
            <v>CAP OU TAMPAO DE FERRO GALVANIZADO, COM ROSCA BSP, DE 1/4"</v>
          </cell>
          <cell r="C988" t="str">
            <v xml:space="preserve">UN    </v>
          </cell>
          <cell r="D988">
            <v>5.5</v>
          </cell>
        </row>
        <row r="989">
          <cell r="A989">
            <v>1170</v>
          </cell>
          <cell r="B989" t="str">
            <v>CAP OU TAMPAO DE FERRO GALVANIZADO, COM ROSCA BSP, DE 1"</v>
          </cell>
          <cell r="C989" t="str">
            <v xml:space="preserve">UN    </v>
          </cell>
          <cell r="D989">
            <v>10.67</v>
          </cell>
        </row>
        <row r="990">
          <cell r="A990">
            <v>1169</v>
          </cell>
          <cell r="B990" t="str">
            <v>CAP OU TAMPAO DE FERRO GALVANIZADO, COM ROSCA BSP, DE 2 1/2"</v>
          </cell>
          <cell r="C990" t="str">
            <v xml:space="preserve">UN    </v>
          </cell>
          <cell r="D990">
            <v>52.4</v>
          </cell>
        </row>
        <row r="991">
          <cell r="A991">
            <v>1166</v>
          </cell>
          <cell r="B991" t="str">
            <v>CAP OU TAMPAO DE FERRO GALVANIZADO, COM ROSCA BSP, DE 2"</v>
          </cell>
          <cell r="C991" t="str">
            <v xml:space="preserve">UN    </v>
          </cell>
          <cell r="D991">
            <v>29.05</v>
          </cell>
        </row>
        <row r="992">
          <cell r="A992">
            <v>1163</v>
          </cell>
          <cell r="B992" t="str">
            <v>CAP OU TAMPAO DE FERRO GALVANIZADO, COM ROSCA BSP, DE 3/4"</v>
          </cell>
          <cell r="C992" t="str">
            <v xml:space="preserve">UN    </v>
          </cell>
          <cell r="D992">
            <v>7.32</v>
          </cell>
        </row>
        <row r="993">
          <cell r="A993">
            <v>12396</v>
          </cell>
          <cell r="B993" t="str">
            <v>CAP OU TAMPAO DE FERRO GALVANIZADO, COM ROSCA BSP, DE 3/8"</v>
          </cell>
          <cell r="C993" t="str">
            <v xml:space="preserve">UN    </v>
          </cell>
          <cell r="D993">
            <v>5.5</v>
          </cell>
        </row>
        <row r="994">
          <cell r="A994">
            <v>1168</v>
          </cell>
          <cell r="B994" t="str">
            <v>CAP OU TAMPAO DE FERRO GALVANIZADO, COM ROSCA BSP, DE 3"</v>
          </cell>
          <cell r="C994" t="str">
            <v xml:space="preserve">UN    </v>
          </cell>
          <cell r="D994">
            <v>74.7</v>
          </cell>
        </row>
        <row r="995">
          <cell r="A995">
            <v>1167</v>
          </cell>
          <cell r="B995" t="str">
            <v>CAP OU TAMPAO DE FERRO GALVANIZADO, COM ROSCA BSP, DE 4"</v>
          </cell>
          <cell r="C995" t="str">
            <v xml:space="preserve">UN    </v>
          </cell>
          <cell r="D995">
            <v>124.96</v>
          </cell>
        </row>
        <row r="996">
          <cell r="A996">
            <v>36331</v>
          </cell>
          <cell r="B996" t="str">
            <v>CAP PPR DN 20 MM, PARA AGUA QUENTE PREDIAL</v>
          </cell>
          <cell r="C996" t="str">
            <v xml:space="preserve">UN    </v>
          </cell>
          <cell r="D996">
            <v>2.71</v>
          </cell>
        </row>
        <row r="997">
          <cell r="A997">
            <v>36346</v>
          </cell>
          <cell r="B997" t="str">
            <v>CAP PPR DN 25 MM, PARA AGUA QUENTE PREDIAL</v>
          </cell>
          <cell r="C997" t="str">
            <v xml:space="preserve">UN    </v>
          </cell>
          <cell r="D997">
            <v>4.0599999999999996</v>
          </cell>
        </row>
        <row r="998">
          <cell r="A998">
            <v>1197</v>
          </cell>
          <cell r="B998" t="str">
            <v>CAP PVC, ROSCAVEL, 1/2", PARA AGUA FRIA PREDIAL</v>
          </cell>
          <cell r="C998" t="str">
            <v xml:space="preserve">UN    </v>
          </cell>
          <cell r="D998">
            <v>1.97</v>
          </cell>
        </row>
        <row r="999">
          <cell r="A999">
            <v>1202</v>
          </cell>
          <cell r="B999" t="str">
            <v>CAP PVC, ROSCAVEL, 1",  PARA AGUA FRIA PREDIAL</v>
          </cell>
          <cell r="C999" t="str">
            <v xml:space="preserve">UN    </v>
          </cell>
          <cell r="D999">
            <v>5.59</v>
          </cell>
        </row>
        <row r="1000">
          <cell r="A1000">
            <v>1198</v>
          </cell>
          <cell r="B1000" t="str">
            <v>CAP PVC, ROSCAVEL, 3/4",  PARA AGUA FRIA PREDIAL</v>
          </cell>
          <cell r="C1000" t="str">
            <v xml:space="preserve">UN    </v>
          </cell>
          <cell r="D1000">
            <v>2.58</v>
          </cell>
        </row>
        <row r="1001">
          <cell r="A1001">
            <v>20088</v>
          </cell>
          <cell r="B1001" t="str">
            <v>CAP PVC, SERIE R, DN 100 MM, PARA ESGOTO PREDIAL</v>
          </cell>
          <cell r="C1001" t="str">
            <v xml:space="preserve">UN    </v>
          </cell>
          <cell r="D1001">
            <v>14.71</v>
          </cell>
        </row>
        <row r="1002">
          <cell r="A1002">
            <v>20089</v>
          </cell>
          <cell r="B1002" t="str">
            <v>CAP PVC, SERIE R, DN 150 MM, PARA ESGOTO PREDIAL</v>
          </cell>
          <cell r="C1002" t="str">
            <v xml:space="preserve">UN    </v>
          </cell>
          <cell r="D1002">
            <v>72.09</v>
          </cell>
        </row>
        <row r="1003">
          <cell r="A1003">
            <v>20087</v>
          </cell>
          <cell r="B1003" t="str">
            <v>CAP PVC, SERIE R, DN 75 MM, PARA ESGOTO PREDIAL</v>
          </cell>
          <cell r="C1003" t="str">
            <v xml:space="preserve">UN    </v>
          </cell>
          <cell r="D1003">
            <v>12.17</v>
          </cell>
        </row>
        <row r="1004">
          <cell r="A1004">
            <v>1200</v>
          </cell>
          <cell r="B1004" t="str">
            <v>CAP PVC, SOLDAVEL, DN 100 MM, SERIE NORMAL, PARA ESGOTO PREDIAL</v>
          </cell>
          <cell r="C1004" t="str">
            <v xml:space="preserve">UN    </v>
          </cell>
          <cell r="D1004">
            <v>11.05</v>
          </cell>
        </row>
        <row r="1005">
          <cell r="A1005">
            <v>12909</v>
          </cell>
          <cell r="B1005" t="str">
            <v>CAP PVC, SOLDAVEL, DN 50 MM, SERIE NORMAL, PARA ESGOTO PREDIAL</v>
          </cell>
          <cell r="C1005" t="str">
            <v xml:space="preserve">UN    </v>
          </cell>
          <cell r="D1005">
            <v>5.13</v>
          </cell>
        </row>
        <row r="1006">
          <cell r="A1006">
            <v>12910</v>
          </cell>
          <cell r="B1006" t="str">
            <v>CAP PVC, SOLDAVEL, DN 75 MM, SERIE NORMAL, PARA ESGOTO PREDIAL</v>
          </cell>
          <cell r="C1006" t="str">
            <v xml:space="preserve">UN    </v>
          </cell>
          <cell r="D1006">
            <v>9.2100000000000009</v>
          </cell>
        </row>
        <row r="1007">
          <cell r="A1007">
            <v>1191</v>
          </cell>
          <cell r="B1007" t="str">
            <v>CAP PVC, SOLDAVEL, 20 MM, PARA AGUA FRIA PREDIAL</v>
          </cell>
          <cell r="C1007" t="str">
            <v xml:space="preserve">UN    </v>
          </cell>
          <cell r="D1007">
            <v>1.4</v>
          </cell>
        </row>
        <row r="1008">
          <cell r="A1008">
            <v>1185</v>
          </cell>
          <cell r="B1008" t="str">
            <v>CAP PVC, SOLDAVEL, 25 MM, PARA AGUA FRIA PREDIAL</v>
          </cell>
          <cell r="C1008" t="str">
            <v xml:space="preserve">UN    </v>
          </cell>
          <cell r="D1008">
            <v>1.4</v>
          </cell>
        </row>
        <row r="1009">
          <cell r="A1009">
            <v>1189</v>
          </cell>
          <cell r="B1009" t="str">
            <v>CAP PVC, SOLDAVEL, 32 MM, PARA AGUA FRIA PREDIAL</v>
          </cell>
          <cell r="C1009" t="str">
            <v xml:space="preserve">UN    </v>
          </cell>
          <cell r="D1009">
            <v>2.2999999999999998</v>
          </cell>
        </row>
        <row r="1010">
          <cell r="A1010">
            <v>1193</v>
          </cell>
          <cell r="B1010" t="str">
            <v>CAP PVC, SOLDAVEL, 40 MM, PARA AGUA FRIA PREDIAL</v>
          </cell>
          <cell r="C1010" t="str">
            <v xml:space="preserve">UN    </v>
          </cell>
          <cell r="D1010">
            <v>4.42</v>
          </cell>
        </row>
        <row r="1011">
          <cell r="A1011">
            <v>1194</v>
          </cell>
          <cell r="B1011" t="str">
            <v>CAP PVC, SOLDAVEL, 50 MM, PARA AGUA FRIA PREDIAL</v>
          </cell>
          <cell r="C1011" t="str">
            <v xml:space="preserve">UN    </v>
          </cell>
          <cell r="D1011">
            <v>7.98</v>
          </cell>
        </row>
        <row r="1012">
          <cell r="A1012">
            <v>1195</v>
          </cell>
          <cell r="B1012" t="str">
            <v>CAP PVC, SOLDAVEL, 60 MM, PARA AGUA FRIA PREDIAL</v>
          </cell>
          <cell r="C1012" t="str">
            <v xml:space="preserve">UN    </v>
          </cell>
          <cell r="D1012">
            <v>13.43</v>
          </cell>
        </row>
        <row r="1013">
          <cell r="A1013">
            <v>1204</v>
          </cell>
          <cell r="B1013" t="str">
            <v>CAP PVC, SOLDAVEL, 75 MM, PARA AGUA FRIA PREDIAL</v>
          </cell>
          <cell r="C1013" t="str">
            <v xml:space="preserve">UN    </v>
          </cell>
          <cell r="D1013">
            <v>23.49</v>
          </cell>
        </row>
        <row r="1014">
          <cell r="A1014">
            <v>1207</v>
          </cell>
          <cell r="B1014" t="str">
            <v>CAP, PVC PBA, JE, DN 100 / DE 110 MM,  PARA REDE DE AGUA (NBR 10351)</v>
          </cell>
          <cell r="C1014" t="str">
            <v xml:space="preserve">UN    </v>
          </cell>
          <cell r="D1014">
            <v>34.42</v>
          </cell>
        </row>
        <row r="1015">
          <cell r="A1015">
            <v>1206</v>
          </cell>
          <cell r="B1015" t="str">
            <v>CAP, PVC PBA, JE, DN 50 / DE 60 MM,  PARA REDE DE AGUA (NBR 10351)</v>
          </cell>
          <cell r="C1015" t="str">
            <v xml:space="preserve">UN    </v>
          </cell>
          <cell r="D1015">
            <v>8.6300000000000008</v>
          </cell>
        </row>
        <row r="1016">
          <cell r="A1016">
            <v>1183</v>
          </cell>
          <cell r="B1016" t="str">
            <v>CAP, PVC PBA, JE, DN 75 / DE 85 MM,  PARA REDE DE AGUA (NBR 10351)</v>
          </cell>
          <cell r="C1016" t="str">
            <v xml:space="preserve">UN    </v>
          </cell>
          <cell r="D1016">
            <v>22.47</v>
          </cell>
        </row>
        <row r="1017">
          <cell r="A1017">
            <v>42685</v>
          </cell>
          <cell r="B1017" t="str">
            <v>CAP, PVC, JE, OCRE, DN 150 MM (CONEXAO PARA TUBO COLETOR DE ESGOTO)</v>
          </cell>
          <cell r="C1017" t="str">
            <v xml:space="preserve">UN    </v>
          </cell>
          <cell r="D1017">
            <v>74.709999999999994</v>
          </cell>
        </row>
        <row r="1018">
          <cell r="A1018">
            <v>42686</v>
          </cell>
          <cell r="B1018" t="str">
            <v>CAP, PVC, JE, OCRE, DN 200 MM (CONEXAO PARA TUBO COLETOR DE ESGOTO)</v>
          </cell>
          <cell r="C1018" t="str">
            <v xml:space="preserve">UN    </v>
          </cell>
          <cell r="D1018">
            <v>82.29</v>
          </cell>
        </row>
        <row r="1019">
          <cell r="A1019">
            <v>12894</v>
          </cell>
          <cell r="B1019" t="str">
            <v>CAPA PARA CHUVA EM PVC COM FORRO DE POLIESTER, COM CAPUZ (AMARELA OU AZUL)</v>
          </cell>
          <cell r="C1019" t="str">
            <v xml:space="preserve">UN    </v>
          </cell>
          <cell r="D1019">
            <v>19.5</v>
          </cell>
        </row>
        <row r="1020">
          <cell r="A1020">
            <v>12895</v>
          </cell>
          <cell r="B1020" t="str">
            <v>CAPACETE DE SEGURANCA ABA FRONTAL COM SUSPENSAO DE POLIETILENO, SEM JUGULAR (CLASSE B)</v>
          </cell>
          <cell r="C1020" t="str">
            <v xml:space="preserve">UN    </v>
          </cell>
          <cell r="D1020">
            <v>15</v>
          </cell>
        </row>
        <row r="1021">
          <cell r="A1021">
            <v>1631</v>
          </cell>
          <cell r="B1021" t="str">
            <v>CAPACITOR TRIFASICO, POTENCIA 2,5 KVAR, TENSAO 220 V, FORNECIDO COM CAPA PROTETORA, RESISTOR INTERNO A UNIDADE CAPACITIVA</v>
          </cell>
          <cell r="C1021" t="str">
            <v xml:space="preserve">UN    </v>
          </cell>
          <cell r="D1021">
            <v>110.16</v>
          </cell>
        </row>
        <row r="1022">
          <cell r="A1022">
            <v>1633</v>
          </cell>
          <cell r="B1022" t="str">
            <v>CAPACITOR TRIFASICO, POTENCIA 5 KVAR, TENSAO 220 V, FORNECIDO COM CAPA PROTETORA, RESISTOR INTERNO A UNIDADE CAPACITIVA</v>
          </cell>
          <cell r="C1022" t="str">
            <v xml:space="preserve">UN    </v>
          </cell>
          <cell r="D1022">
            <v>187.18</v>
          </cell>
        </row>
        <row r="1023">
          <cell r="A1023">
            <v>10818</v>
          </cell>
          <cell r="B1023" t="str">
            <v>CAPIM BRAQUIARIA DECUMBENS/ BRAQUIARINHA, VC *70*% MINIMO</v>
          </cell>
          <cell r="C1023" t="str">
            <v xml:space="preserve">KG    </v>
          </cell>
          <cell r="D1023">
            <v>27.92</v>
          </cell>
        </row>
        <row r="1024">
          <cell r="A1024">
            <v>41410</v>
          </cell>
          <cell r="B1024" t="str">
            <v>CAPTOR FRANKLIN (4 PONTAS), EM LATAO CROMADO, H = 300 MM, DUAS DESCIDAS</v>
          </cell>
          <cell r="C1024" t="str">
            <v xml:space="preserve">UN    </v>
          </cell>
          <cell r="D1024">
            <v>78.31</v>
          </cell>
        </row>
        <row r="1025">
          <cell r="A1025">
            <v>41411</v>
          </cell>
          <cell r="B1025" t="str">
            <v>CAPTOR FRANKLIN (4 PONTAS), EM LATAO CROMADO, H = 300 MM, UMA DESCIDA</v>
          </cell>
          <cell r="C1025" t="str">
            <v xml:space="preserve">UN    </v>
          </cell>
          <cell r="D1025">
            <v>70.989999999999995</v>
          </cell>
        </row>
        <row r="1026">
          <cell r="A1026">
            <v>41412</v>
          </cell>
          <cell r="B1026" t="str">
            <v>CAPTOR FRANKLIN (4 PONTAS), EM LATAO CROMADO, H = 350 MM, DUAS DESCIDAS</v>
          </cell>
          <cell r="C1026" t="str">
            <v xml:space="preserve">UN    </v>
          </cell>
          <cell r="D1026">
            <v>137.31</v>
          </cell>
        </row>
        <row r="1027">
          <cell r="A1027">
            <v>41413</v>
          </cell>
          <cell r="B1027" t="str">
            <v>CAPTOR FRANKLIN (4 PONTAS), EM LATAO CROMADO, H=350 MM, UMA DESCIDA</v>
          </cell>
          <cell r="C1027" t="str">
            <v xml:space="preserve">UN    </v>
          </cell>
          <cell r="D1027">
            <v>123.56</v>
          </cell>
        </row>
        <row r="1028">
          <cell r="A1028">
            <v>39359</v>
          </cell>
          <cell r="B1028" t="str">
            <v>CARENAGEM /TAMPA, EM PLASTICO, COR BRANCA, UTILIZADO EM KIT CHASSI METALICO PARA INSTALACAO HIDRAULICA DE CUBA SIMPLES SEM MAQUINA DE LAVAR ROUPA, LARGURA *355* MM X ALTURA *670* MM (COM FUROS E DEMAIS ENCAIXES)</v>
          </cell>
          <cell r="C1028" t="str">
            <v xml:space="preserve">UN    </v>
          </cell>
          <cell r="D1028">
            <v>25.68</v>
          </cell>
        </row>
        <row r="1029">
          <cell r="A1029">
            <v>39360</v>
          </cell>
          <cell r="B1029" t="str">
            <v>CARENAGEM /TAMPA, EM PLASTICO, COR BRANCA, UTILIZADO EM KIT CHASSI METALICO PARA INSTALACAO HIDRAULICA DE TANQUE COM MAQUINA DE LAVAR ROUPA, LARGURA *360* MM X ALTURA *470* MM (COM FUROS E DEMAIS ENCAIXES)</v>
          </cell>
          <cell r="C1029" t="str">
            <v xml:space="preserve">UN    </v>
          </cell>
          <cell r="D1029">
            <v>23.34</v>
          </cell>
        </row>
        <row r="1030">
          <cell r="A1030">
            <v>10710</v>
          </cell>
          <cell r="B1030" t="str">
            <v>CARPETE DE NYLON EM MANTA PARA TRAFEGO COMERCIAL PESADO, E = 6 A 7 MM (INSTALADO)</v>
          </cell>
          <cell r="C1030" t="str">
            <v xml:space="preserve">M2    </v>
          </cell>
          <cell r="D1030">
            <v>136</v>
          </cell>
        </row>
        <row r="1031">
          <cell r="A1031">
            <v>10709</v>
          </cell>
          <cell r="B1031" t="str">
            <v>CARPETE DE NYLON EM MANTA PARA TRAFEGO COMERCIAL PESADO, E = 9 A 10 MM (INSTALADO)</v>
          </cell>
          <cell r="C1031" t="str">
            <v xml:space="preserve">M2    </v>
          </cell>
          <cell r="D1031">
            <v>167.08</v>
          </cell>
        </row>
        <row r="1032">
          <cell r="A1032">
            <v>39636</v>
          </cell>
          <cell r="B1032" t="str">
            <v>CARPETE DE NYLON EM PLACAS 50 X 50 CM PARA TRAFEGO COMERCIAL PESADO, E = 6,5 MM (INSTALADO)</v>
          </cell>
          <cell r="C1032" t="str">
            <v xml:space="preserve">M2    </v>
          </cell>
          <cell r="D1032">
            <v>170.61</v>
          </cell>
        </row>
        <row r="1033">
          <cell r="A1033">
            <v>10708</v>
          </cell>
          <cell r="B1033" t="str">
            <v>CARPETE DE POLIESTER EM MANTA PARA TRAFEGO COMERCIAL PESADO, E = 4 A 5 MM (INSTALADO)</v>
          </cell>
          <cell r="C1033" t="str">
            <v xml:space="preserve">M2    </v>
          </cell>
          <cell r="D1033">
            <v>52.65</v>
          </cell>
        </row>
        <row r="1034">
          <cell r="A1034">
            <v>39635</v>
          </cell>
          <cell r="B1034" t="str">
            <v>CARPETE DE POLIPROPILENO EM MANTA PARA TRAFEGO COMERCIAL MEDIO, E = 5 A 6 MM (INSTALADO)</v>
          </cell>
          <cell r="C1034" t="str">
            <v xml:space="preserve">M2    </v>
          </cell>
          <cell r="D1034">
            <v>89.63</v>
          </cell>
        </row>
        <row r="1035">
          <cell r="A1035">
            <v>6117</v>
          </cell>
          <cell r="B1035" t="str">
            <v>CARPINTEIRO AUXILIAR (HORISTA)</v>
          </cell>
          <cell r="C1035" t="str">
            <v xml:space="preserve">H     </v>
          </cell>
          <cell r="D1035">
            <v>15.93</v>
          </cell>
        </row>
        <row r="1036">
          <cell r="A1036">
            <v>40913</v>
          </cell>
          <cell r="B1036" t="str">
            <v>CARPINTEIRO AUXILIAR (MENSALISTA)</v>
          </cell>
          <cell r="C1036" t="str">
            <v xml:space="preserve">MES   </v>
          </cell>
          <cell r="D1036">
            <v>2789.44</v>
          </cell>
        </row>
        <row r="1037">
          <cell r="A1037">
            <v>1214</v>
          </cell>
          <cell r="B1037" t="str">
            <v>CARPINTEIRO DE ESQUADRIAS (HORISTA)</v>
          </cell>
          <cell r="C1037" t="str">
            <v xml:space="preserve">H     </v>
          </cell>
          <cell r="D1037">
            <v>19.600000000000001</v>
          </cell>
        </row>
        <row r="1038">
          <cell r="A1038">
            <v>40915</v>
          </cell>
          <cell r="B1038" t="str">
            <v>CARPINTEIRO DE ESQUADRIAS (MENSALISTA)</v>
          </cell>
          <cell r="C1038" t="str">
            <v xml:space="preserve">MES   </v>
          </cell>
          <cell r="D1038">
            <v>3430.91</v>
          </cell>
        </row>
        <row r="1039">
          <cell r="A1039">
            <v>1213</v>
          </cell>
          <cell r="B1039" t="str">
            <v>CARPINTEIRO DE FORMAS (HORISTA)</v>
          </cell>
          <cell r="C1039" t="str">
            <v xml:space="preserve">H     </v>
          </cell>
          <cell r="D1039">
            <v>20.82</v>
          </cell>
        </row>
        <row r="1040">
          <cell r="A1040">
            <v>40914</v>
          </cell>
          <cell r="B1040" t="str">
            <v>CARPINTEIRO DE FORMAS (MENSALISTA)</v>
          </cell>
          <cell r="C1040" t="str">
            <v xml:space="preserve">MES   </v>
          </cell>
          <cell r="D1040">
            <v>3643.51</v>
          </cell>
        </row>
        <row r="1041">
          <cell r="A1041">
            <v>5091</v>
          </cell>
          <cell r="B1041" t="str">
            <v>CARRANCA PARA JANELA VENEZIANA DE ABRIR, EM LATAO CROMADO, SIMPLES, PARA APARAFUSAR NA PAREDE</v>
          </cell>
          <cell r="C1041" t="str">
            <v xml:space="preserve">UN    </v>
          </cell>
          <cell r="D1041">
            <v>19.53</v>
          </cell>
        </row>
        <row r="1042">
          <cell r="A1042">
            <v>14615</v>
          </cell>
          <cell r="B1042" t="str">
            <v>CARRINHO COM 2 PNEUS PARA TRANSPORTAR TUBO CONCRETO, ALTURA ATE 1,0 M E DIAMETRO ATE 1000MM, COM ESTRUTURA EM PERFIL OU TUBO METALICO</v>
          </cell>
          <cell r="C1042" t="str">
            <v xml:space="preserve">UN    </v>
          </cell>
          <cell r="D1042">
            <v>3769.76</v>
          </cell>
        </row>
        <row r="1043">
          <cell r="A1043">
            <v>2711</v>
          </cell>
          <cell r="B1043" t="str">
            <v>CARRINHO DE MAO DE ACO CAPACIDADE 50 A 60 L, PNEU COM CAMARA</v>
          </cell>
          <cell r="C1043" t="str">
            <v xml:space="preserve">UN    </v>
          </cell>
          <cell r="D1043">
            <v>169.9</v>
          </cell>
        </row>
        <row r="1044">
          <cell r="A1044">
            <v>37727</v>
          </cell>
          <cell r="B1044" t="str">
            <v>CARROCERIA FIXA ABERTA DE MADEIRA PARA TRANSPORTE GERAL DE CARGA SECA DIMENSOES APROXIMADAS 2,25 X 4,10 X 0,50 M (INCLUI MONTAGEM, NAO INCLUI CAMINHAO)</v>
          </cell>
          <cell r="C1044" t="str">
            <v xml:space="preserve">UN    </v>
          </cell>
          <cell r="D1044">
            <v>22500</v>
          </cell>
        </row>
        <row r="1045">
          <cell r="A1045">
            <v>37728</v>
          </cell>
          <cell r="B1045" t="str">
            <v>CARROCERIA FIXA ABERTA DE MADEIRA PARA TRANSPORTE GERAL DE CARGA SECA DIMENSOES APROXIMADAS 2,5 X 5,5 X 0,50 M (INCLUI MONTAGEM, NAO INCLUI CAMINHAO)</v>
          </cell>
          <cell r="C1045" t="str">
            <v xml:space="preserve">UN    </v>
          </cell>
          <cell r="D1045">
            <v>30524.47</v>
          </cell>
        </row>
        <row r="1046">
          <cell r="A1046">
            <v>37729</v>
          </cell>
          <cell r="B1046" t="str">
            <v>CARROCERIA FIXA ABERTA DE MADEIRA PARA TRANSPORTE GERAL DE CARGA SECA DIMENSOES APROXIMADAS 2,5 X 6,00 X 0,50 M (INCLUI MONTAGEM, NAO INCLUI CAMINHAO)</v>
          </cell>
          <cell r="C1046" t="str">
            <v xml:space="preserve">UN    </v>
          </cell>
          <cell r="D1046">
            <v>33041.949999999997</v>
          </cell>
        </row>
        <row r="1047">
          <cell r="A1047">
            <v>37730</v>
          </cell>
          <cell r="B1047" t="str">
            <v>CARROCERIA FIXA ABERTA DE MADEIRA PARA TRANSPORTE GERAL DE CARGA SECA DIMENSOES APROXIMADAS 2,5 X 6,5 X 0,50 M (INCLUI MONTAGEM, NAO INCLUI CAMINHAO)</v>
          </cell>
          <cell r="C1047" t="str">
            <v xml:space="preserve">UN    </v>
          </cell>
          <cell r="D1047">
            <v>35559.440000000002</v>
          </cell>
        </row>
        <row r="1048">
          <cell r="A1048">
            <v>37731</v>
          </cell>
          <cell r="B1048" t="str">
            <v>CARROCERIA FIXA ABERTA DE MADEIRA PARA TRANSPORTE GERAL DE CARGA SECA DIMENSOES APROXIMADAS 2,5 X 7,00 X 0,50 M (INCLUI MONTAGEM, NAO INCLUI CAMINHAO)</v>
          </cell>
          <cell r="C1048" t="str">
            <v xml:space="preserve">UN    </v>
          </cell>
          <cell r="D1048">
            <v>38076.92</v>
          </cell>
        </row>
        <row r="1049">
          <cell r="A1049">
            <v>37732</v>
          </cell>
          <cell r="B1049" t="str">
            <v>CARROCERIA FIXA ABERTA DE MADEIRA PARA TRANSPORTE GERAL DE CARGA SECA DIMENSOES APROXIMADAS 2,5 X 7,5 X 0,50 M (INCLUI MONTAGEM, NAO INCLUI CAMINHAO)</v>
          </cell>
          <cell r="C1049" t="str">
            <v xml:space="preserve">UN    </v>
          </cell>
          <cell r="D1049">
            <v>43426.57</v>
          </cell>
        </row>
        <row r="1050">
          <cell r="A1050">
            <v>42256</v>
          </cell>
          <cell r="B1050" t="str">
            <v>CARVAO ANTRACITO PARA FILTRO, GRAO VARIANDO DE 0,8 ATE 1,1 MM, COEFICIENTE DE UNIFORMIDADE MENOR QUE 1,7 MM (DISTRIBUIDOR)</v>
          </cell>
          <cell r="C1050" t="str">
            <v xml:space="preserve">KG    </v>
          </cell>
          <cell r="D1050">
            <v>4.6100000000000003</v>
          </cell>
        </row>
        <row r="1051">
          <cell r="A1051">
            <v>42250</v>
          </cell>
          <cell r="B1051" t="str">
            <v>CARVAO ANTRACITO PARA FILTRO, GRAO VARIANDO DE 0,8 ATE 1,1 MM, COEFICIENTE DE UNIFORMIDADE MENOR QUE 1,7 MM (POSTO JAZIDA/PRODUTOR)</v>
          </cell>
          <cell r="C1051" t="str">
            <v xml:space="preserve">T     </v>
          </cell>
          <cell r="D1051">
            <v>2077.4699999999998</v>
          </cell>
        </row>
        <row r="1052">
          <cell r="A1052">
            <v>4743</v>
          </cell>
          <cell r="B1052" t="str">
            <v>CASCALHO DE CAVA</v>
          </cell>
          <cell r="C1052" t="str">
            <v xml:space="preserve">M3    </v>
          </cell>
          <cell r="D1052">
            <v>35.58</v>
          </cell>
        </row>
        <row r="1053">
          <cell r="A1053">
            <v>4744</v>
          </cell>
          <cell r="B1053" t="str">
            <v>CASCALHO DE RIO</v>
          </cell>
          <cell r="C1053" t="str">
            <v xml:space="preserve">M3    </v>
          </cell>
          <cell r="D1053">
            <v>56.92</v>
          </cell>
        </row>
        <row r="1054">
          <cell r="A1054">
            <v>4745</v>
          </cell>
          <cell r="B1054" t="str">
            <v>CASCALHO LAVADO</v>
          </cell>
          <cell r="C1054" t="str">
            <v xml:space="preserve">M3    </v>
          </cell>
          <cell r="D1054">
            <v>68.27</v>
          </cell>
        </row>
        <row r="1055">
          <cell r="A1055">
            <v>36496</v>
          </cell>
          <cell r="B1055" t="str">
            <v>CAVALETE PARA TALHA COM ESTRUTURA EM TUBO METALICO ALTURA MINIMA 3,2 M EQUIPADO COM RODAS DE BORRACHA PARA MOVIMENTACAO DE TUBOS DE CONCRETO NA CENTRAL DE PREMOLDADOS COM CAPACIDADE DE CARGA DE 3 TONELADAS</v>
          </cell>
          <cell r="C1055" t="str">
            <v xml:space="preserve">UN    </v>
          </cell>
          <cell r="D1055">
            <v>9571.36</v>
          </cell>
        </row>
        <row r="1056">
          <cell r="A1056">
            <v>10630</v>
          </cell>
          <cell r="B1056" t="str">
            <v>CAVALO MECANICO TRACAO 4X2, PESO BRUTO TOTAL COMBINADO 49000 KG, CAPACIDADE MAXIMA DE TRACAO *66000* KG, POTENCIA *360* CV (INCLUI CABINE E CHASSI, NAO INCLUI SEMIRREBOQUE)</v>
          </cell>
          <cell r="C1056" t="str">
            <v xml:space="preserve">UN    </v>
          </cell>
          <cell r="D1056">
            <v>700632.77</v>
          </cell>
        </row>
        <row r="1057">
          <cell r="A1057">
            <v>37762</v>
          </cell>
          <cell r="B1057" t="str">
            <v>CAVALO MECANICO TRACAO 4X2, PESO BRUTO TOTAL 16000 KG, CAPACIDADE MAXIMA DE TRACAO *36000* KG, DISTANCIA ENTRE EIXOS *3,56* M, POTENCIA *286* CV (INCLUI CABINE E CHASSI, NAO INCLUI SEMIRREBOQUE)</v>
          </cell>
          <cell r="C1057" t="str">
            <v xml:space="preserve">UN    </v>
          </cell>
          <cell r="D1057">
            <v>600890.04</v>
          </cell>
        </row>
        <row r="1058">
          <cell r="A1058">
            <v>37763</v>
          </cell>
          <cell r="B1058" t="str">
            <v>CAVALO MECANICO TRACAO 4X2, PESO BRUTO TOTAL 16000 KG, CAPACIDADE MAXIMA DE TRACAO *45000* KG, DISTANCIA ENTRE EIXOS *3,56* M, POTENCIA *330* CV (INCLUI CABINE E CHASSI, NAO INCLUI SEMIRREBOQUE)</v>
          </cell>
          <cell r="C1058" t="str">
            <v xml:space="preserve">UN    </v>
          </cell>
          <cell r="D1058">
            <v>608188.18999999994</v>
          </cell>
        </row>
        <row r="1059">
          <cell r="A1059">
            <v>41992</v>
          </cell>
          <cell r="B1059" t="str">
            <v>CAVALO MECANICO TRACAO 4X2, PESO BRUTO TOTAL 16000 KG, CAPACIDADE MAXIMA DE TRACAO *80000* KG, POTENCIA *380* CV (INCLUI CABINE E CHASSI, NAO INCLUI SEMIRREBOQUE)</v>
          </cell>
          <cell r="C1059" t="str">
            <v xml:space="preserve">UN    </v>
          </cell>
          <cell r="D1059">
            <v>691388.43</v>
          </cell>
        </row>
        <row r="1060">
          <cell r="A1060">
            <v>13215</v>
          </cell>
          <cell r="B1060" t="str">
            <v>CAVALO MECANICO TRACAO 6X2, PESO BRUTO TOTAL COMBINADO 56000 KG, CAPACIDADE MAXIMA DE TRACAO *66000* KG, POTENCIA *360* CV (INCLUI CABINE E CHASSI, NAO INCLUI SEMIRREBOQUE)</v>
          </cell>
          <cell r="C1060" t="str">
            <v xml:space="preserve">UN    </v>
          </cell>
          <cell r="D1060">
            <v>847814.37</v>
          </cell>
        </row>
        <row r="1061">
          <cell r="A1061">
            <v>4235</v>
          </cell>
          <cell r="B1061" t="str">
            <v>CAVOUQUEIRO OU OPERADOR DE PERFURATRIZ / ROMPEDOR</v>
          </cell>
          <cell r="C1061" t="str">
            <v xml:space="preserve">H     </v>
          </cell>
          <cell r="D1061">
            <v>13.52</v>
          </cell>
        </row>
        <row r="1062">
          <cell r="A1062">
            <v>40976</v>
          </cell>
          <cell r="B1062" t="str">
            <v>CAVOUQUEIRO OU OPERADOR DE PERFURATRIZ / ROMPEDOR (MENSALISTA)</v>
          </cell>
          <cell r="C1062" t="str">
            <v xml:space="preserve">MES   </v>
          </cell>
          <cell r="D1062">
            <v>2370.04</v>
          </cell>
        </row>
        <row r="1063">
          <cell r="A1063">
            <v>43091</v>
          </cell>
          <cell r="B1063" t="str">
            <v>CENTRO DE MEDICAO AGRUPADA, EM POLICARBONATO / PVC, COM 12 MEDIDORES E PROTECAO GERAL (INCLUI BARRAMENTO, DISJUNTORES E ACESSORIOS DE FIXACAO) (PADRAO CONCESSIONARIA LOCAL)</v>
          </cell>
          <cell r="C1063" t="str">
            <v xml:space="preserve">UN    </v>
          </cell>
          <cell r="D1063">
            <v>7542.05</v>
          </cell>
        </row>
        <row r="1064">
          <cell r="A1064">
            <v>43092</v>
          </cell>
          <cell r="B1064" t="str">
            <v>CENTRO DE MEDICAO AGRUPADA, EM POLICARBONATO / PVC, COM 16 MEDIDORES E PROTECAO GERAL (INCLUI BARRAMENTO, DISJUNTORES E ACESSORIOS DE FIXACAO) (PADRAO CONCESSIONARIA LOCAL)</v>
          </cell>
          <cell r="C1064" t="str">
            <v xml:space="preserve">UN    </v>
          </cell>
          <cell r="D1064">
            <v>10056.07</v>
          </cell>
        </row>
        <row r="1065">
          <cell r="A1065">
            <v>43089</v>
          </cell>
          <cell r="B1065" t="str">
            <v>CENTRO DE MEDICAO AGRUPADA, EM POLICARBONATO / PVC, COM 4 MEDIDORES E PROTECAO GERAL (INCLUI BARRAMENTO, DISJUNTORES E ACESSORIOS DE FIXACAO) (PADRAO CONCESSIONARIA LOCAL)</v>
          </cell>
          <cell r="C1065" t="str">
            <v xml:space="preserve">UN    </v>
          </cell>
          <cell r="D1065">
            <v>1752.56</v>
          </cell>
        </row>
        <row r="1066">
          <cell r="A1066">
            <v>43090</v>
          </cell>
          <cell r="B1066" t="str">
            <v>CENTRO DE MEDICAO AGRUPADA, EM POLICARBONATO / PVC, COM 8 MEDIDORES E PROTECAO GERAL (INCLUI BARRAMENTO, DISJUNTORES E ACESSORIOS DE FIXACAO) (PADRAO CONCESSIONARIA LOCAL)</v>
          </cell>
          <cell r="C1066" t="str">
            <v xml:space="preserve">UN    </v>
          </cell>
          <cell r="D1066">
            <v>3867.71</v>
          </cell>
        </row>
        <row r="1067">
          <cell r="A1067">
            <v>41967</v>
          </cell>
          <cell r="B1067" t="str">
            <v>CERA LIQUIDA INCOLOR MULTIPISO</v>
          </cell>
          <cell r="C1067" t="str">
            <v xml:space="preserve">L     </v>
          </cell>
          <cell r="D1067">
            <v>20.66</v>
          </cell>
        </row>
        <row r="1068">
          <cell r="A1068">
            <v>12760</v>
          </cell>
          <cell r="B1068" t="str">
            <v>CHAPA ACO INOX AISI 304 NUMERO 4 (E = 6 MM), ACABAMENTO NUMERO 1 (LAMINADO A QUENTE, FOSCO)</v>
          </cell>
          <cell r="C1068" t="str">
            <v xml:space="preserve">M2    </v>
          </cell>
          <cell r="D1068">
            <v>1744.5</v>
          </cell>
        </row>
        <row r="1069">
          <cell r="A1069">
            <v>12759</v>
          </cell>
          <cell r="B1069" t="str">
            <v>CHAPA ACO INOX AISI 304 NUMERO 9 (E = 4 MM), ACABAMENTO NUMERO 1 (LAMINADO A QUENTE, FOSCO)</v>
          </cell>
          <cell r="C1069" t="str">
            <v xml:space="preserve">M2    </v>
          </cell>
          <cell r="D1069">
            <v>1162.98</v>
          </cell>
        </row>
        <row r="1070">
          <cell r="A1070">
            <v>43105</v>
          </cell>
          <cell r="B1070" t="str">
            <v>CHAPA DE ACO CARBONO GALVANIZADA, PERFURADA (GRADE FUROS) E = 1,5 MM, DIAMETRO DO FURO = 9,52 MM (FUROS ALTERNADOS HORIZ.)</v>
          </cell>
          <cell r="C1070" t="str">
            <v xml:space="preserve">KG    </v>
          </cell>
          <cell r="D1070">
            <v>51.4</v>
          </cell>
        </row>
        <row r="1071">
          <cell r="A1071">
            <v>40424</v>
          </cell>
          <cell r="B1071" t="str">
            <v>CHAPA DE ACO CARBONO LAMINADO A QUENTE, QUALIDADE ESTRUTURAL, BITOLA 3/16", E =4,75 MM (37,29 KG/M2)</v>
          </cell>
          <cell r="C1071" t="str">
            <v xml:space="preserve">KG    </v>
          </cell>
          <cell r="D1071">
            <v>13.06</v>
          </cell>
        </row>
        <row r="1072">
          <cell r="A1072">
            <v>1325</v>
          </cell>
          <cell r="B1072" t="str">
            <v>CHAPA DE ACO FINA A FRIO BITOLA MSG 20, E = 0,90 MM (7,20 KG/M2)</v>
          </cell>
          <cell r="C1072" t="str">
            <v xml:space="preserve">KG    </v>
          </cell>
          <cell r="D1072">
            <v>14.3</v>
          </cell>
        </row>
        <row r="1073">
          <cell r="A1073">
            <v>1327</v>
          </cell>
          <cell r="B1073" t="str">
            <v>CHAPA DE ACO FINA A FRIO BITOLA MSG 24, E = 0,60 MM (4,80 KG/M2)</v>
          </cell>
          <cell r="C1073" t="str">
            <v xml:space="preserve">KG    </v>
          </cell>
          <cell r="D1073">
            <v>15.23</v>
          </cell>
        </row>
        <row r="1074">
          <cell r="A1074">
            <v>1328</v>
          </cell>
          <cell r="B1074" t="str">
            <v>CHAPA DE ACO FINA A FRIO BITOLA MSG 26, E = 0,45 MM (3,60 KG/M2)</v>
          </cell>
          <cell r="C1074" t="str">
            <v xml:space="preserve">KG    </v>
          </cell>
          <cell r="D1074">
            <v>14.34</v>
          </cell>
        </row>
        <row r="1075">
          <cell r="A1075">
            <v>1321</v>
          </cell>
          <cell r="B1075" t="str">
            <v>CHAPA DE ACO FINA A QUENTE BITOLA MSG 13, E = 2,25 MM (18,00 KG/M2)</v>
          </cell>
          <cell r="C1075" t="str">
            <v xml:space="preserve">KG    </v>
          </cell>
          <cell r="D1075">
            <v>13.27</v>
          </cell>
        </row>
        <row r="1076">
          <cell r="A1076">
            <v>1318</v>
          </cell>
          <cell r="B1076" t="str">
            <v>CHAPA DE ACO FINA A QUENTE BITOLA MSG 14, E = 2,00 MM (16,0 KG/M2)</v>
          </cell>
          <cell r="C1076" t="str">
            <v xml:space="preserve">KG    </v>
          </cell>
          <cell r="D1076">
            <v>13.29</v>
          </cell>
        </row>
        <row r="1077">
          <cell r="A1077">
            <v>1322</v>
          </cell>
          <cell r="B1077" t="str">
            <v>CHAPA DE ACO FINA A QUENTE BITOLA MSG 16, E = 1,50 MM (12,00 KG/M2)</v>
          </cell>
          <cell r="C1077" t="str">
            <v xml:space="preserve">KG    </v>
          </cell>
          <cell r="D1077">
            <v>14.03</v>
          </cell>
        </row>
        <row r="1078">
          <cell r="A1078">
            <v>1323</v>
          </cell>
          <cell r="B1078" t="str">
            <v>CHAPA DE ACO FINA A QUENTE BITOLA MSG 18, E = 1,20 MM (9,60 KG/M2)</v>
          </cell>
          <cell r="C1078" t="str">
            <v xml:space="preserve">KG    </v>
          </cell>
          <cell r="D1078">
            <v>14.03</v>
          </cell>
        </row>
        <row r="1079">
          <cell r="A1079">
            <v>1319</v>
          </cell>
          <cell r="B1079" t="str">
            <v>CHAPA DE ACO FINA A QUENTE BITOLA MSG 3/16 ", E = 4,75 MM (38,00 KG/M2)</v>
          </cell>
          <cell r="C1079" t="str">
            <v xml:space="preserve">KG    </v>
          </cell>
          <cell r="D1079">
            <v>11.83</v>
          </cell>
        </row>
        <row r="1080">
          <cell r="A1080">
            <v>11026</v>
          </cell>
          <cell r="B1080" t="str">
            <v>CHAPA DE ACO GALVANIZADA BITOLA GSG 14, E = 1,95 MM (15,60 KG/M2)</v>
          </cell>
          <cell r="C1080" t="str">
            <v xml:space="preserve">KG    </v>
          </cell>
          <cell r="D1080">
            <v>16.27</v>
          </cell>
        </row>
        <row r="1081">
          <cell r="A1081">
            <v>11027</v>
          </cell>
          <cell r="B1081" t="str">
            <v>CHAPA DE ACO GALVANIZADA BITOLA GSG 16, E = 1,55 MM (12,40 KG/M2)</v>
          </cell>
          <cell r="C1081" t="str">
            <v xml:space="preserve">KG    </v>
          </cell>
          <cell r="D1081">
            <v>16.93</v>
          </cell>
        </row>
        <row r="1082">
          <cell r="A1082">
            <v>11046</v>
          </cell>
          <cell r="B1082" t="str">
            <v>CHAPA DE ACO GALVANIZADA BITOLA GSG 18, E = 1,25 MM (10,00 KG/M2)</v>
          </cell>
          <cell r="C1082" t="str">
            <v xml:space="preserve">KG    </v>
          </cell>
          <cell r="D1082">
            <v>16.22</v>
          </cell>
        </row>
        <row r="1083">
          <cell r="A1083">
            <v>11047</v>
          </cell>
          <cell r="B1083" t="str">
            <v>CHAPA DE ACO GALVANIZADA BITOLA GSG 19, E = 1,11 MM (8,88 KG/M2)</v>
          </cell>
          <cell r="C1083" t="str">
            <v xml:space="preserve">KG    </v>
          </cell>
          <cell r="D1083">
            <v>17.68</v>
          </cell>
        </row>
        <row r="1084">
          <cell r="A1084">
            <v>43668</v>
          </cell>
          <cell r="B1084" t="str">
            <v>CHAPA DE ACO GALVANIZADA BITOLA GSG 20, E = 0,95 MM (7,60 KG/M2)</v>
          </cell>
          <cell r="C1084" t="str">
            <v xml:space="preserve">KG    </v>
          </cell>
          <cell r="D1084">
            <v>15.6</v>
          </cell>
        </row>
        <row r="1085">
          <cell r="A1085">
            <v>11049</v>
          </cell>
          <cell r="B1085" t="str">
            <v>CHAPA DE ACO GALVANIZADA BITOLA GSG 22, E = 0,80 MM (6,40 KG/M2)</v>
          </cell>
          <cell r="C1085" t="str">
            <v xml:space="preserve">KG    </v>
          </cell>
          <cell r="D1085">
            <v>16.899999999999999</v>
          </cell>
        </row>
        <row r="1086">
          <cell r="A1086">
            <v>43106</v>
          </cell>
          <cell r="B1086" t="str">
            <v>CHAPA DE ACO GALVANIZADA BITOLA GSG 24, E = 0,64 (5,12 KG/M2)</v>
          </cell>
          <cell r="C1086" t="str">
            <v xml:space="preserve">KG    </v>
          </cell>
          <cell r="D1086">
            <v>17</v>
          </cell>
        </row>
        <row r="1087">
          <cell r="A1087">
            <v>11051</v>
          </cell>
          <cell r="B1087" t="str">
            <v>CHAPA DE ACO GALVANIZADA BITOLA GSG 26, E = 0,50 MM (4,00 KG/M2)</v>
          </cell>
          <cell r="C1087" t="str">
            <v xml:space="preserve">KG    </v>
          </cell>
          <cell r="D1087">
            <v>17.739999999999998</v>
          </cell>
        </row>
        <row r="1088">
          <cell r="A1088">
            <v>11061</v>
          </cell>
          <cell r="B1088" t="str">
            <v>CHAPA DE ACO GALVANIZADA BITOLA GSG 30, E = 0,35 MM (2,80 KG/M2)</v>
          </cell>
          <cell r="C1088" t="str">
            <v xml:space="preserve">KG    </v>
          </cell>
          <cell r="D1088">
            <v>21.29</v>
          </cell>
        </row>
        <row r="1089">
          <cell r="A1089">
            <v>43667</v>
          </cell>
          <cell r="B1089" t="str">
            <v>CHAPA DE ACO GROSSA, ASTM A36, E = 1 " (25,40 MM) 199,18 KG/M2</v>
          </cell>
          <cell r="C1089" t="str">
            <v xml:space="preserve">KG    </v>
          </cell>
          <cell r="D1089">
            <v>15.47</v>
          </cell>
        </row>
        <row r="1090">
          <cell r="A1090">
            <v>1333</v>
          </cell>
          <cell r="B1090" t="str">
            <v>CHAPA DE ACO GROSSA, ASTM A36, E = 1/2 " (12,70 MM) 99,59 KG/M2</v>
          </cell>
          <cell r="C1090" t="str">
            <v xml:space="preserve">KG    </v>
          </cell>
          <cell r="D1090">
            <v>12.89</v>
          </cell>
        </row>
        <row r="1091">
          <cell r="A1091">
            <v>1330</v>
          </cell>
          <cell r="B1091" t="str">
            <v>CHAPA DE ACO GROSSA, ASTM A36, E = 1/4 " (6,35 MM) 49,79 KG/M2</v>
          </cell>
          <cell r="C1091" t="str">
            <v xml:space="preserve">KG    </v>
          </cell>
          <cell r="D1091">
            <v>12.77</v>
          </cell>
        </row>
        <row r="1092">
          <cell r="A1092">
            <v>10957</v>
          </cell>
          <cell r="B1092" t="str">
            <v>CHAPA DE ACO GROSSA, ASTM A36, E = 3/4 " (19,05 MM) 149,39 KG/M2</v>
          </cell>
          <cell r="C1092" t="str">
            <v xml:space="preserve">KG    </v>
          </cell>
          <cell r="D1092">
            <v>14.72</v>
          </cell>
        </row>
        <row r="1093">
          <cell r="A1093">
            <v>1332</v>
          </cell>
          <cell r="B1093" t="str">
            <v>CHAPA DE ACO GROSSA, ASTM A36, E = 3/8 " (9,53 MM) 74,69 KG/M2</v>
          </cell>
          <cell r="C1093" t="str">
            <v xml:space="preserve">KG    </v>
          </cell>
          <cell r="D1093">
            <v>13.09</v>
          </cell>
        </row>
        <row r="1094">
          <cell r="A1094">
            <v>1334</v>
          </cell>
          <cell r="B1094" t="str">
            <v>CHAPA DE ACO GROSSA, ASTM A36, E = 5/8 " (15,88 MM) 124,49 KG/M2</v>
          </cell>
          <cell r="C1094" t="str">
            <v xml:space="preserve">KG    </v>
          </cell>
          <cell r="D1094">
            <v>14.52</v>
          </cell>
        </row>
        <row r="1095">
          <cell r="A1095">
            <v>1335</v>
          </cell>
          <cell r="B1095" t="str">
            <v>CHAPA DE ACO GROSSA, ASTM A36, E = 7/8 " (22,23 MM) 174,28 KG/M2</v>
          </cell>
          <cell r="C1095" t="str">
            <v xml:space="preserve">KG    </v>
          </cell>
          <cell r="D1095">
            <v>15</v>
          </cell>
        </row>
        <row r="1096">
          <cell r="A1096">
            <v>40425</v>
          </cell>
          <cell r="B1096" t="str">
            <v>CHAPA DE ACO GROSSA, SAE 1020, BITOLA 1/4", E = 6,35 MM (49,85 KG/M2)</v>
          </cell>
          <cell r="C1096" t="str">
            <v xml:space="preserve">KG    </v>
          </cell>
          <cell r="D1096">
            <v>12.84</v>
          </cell>
        </row>
        <row r="1097">
          <cell r="A1097">
            <v>1337</v>
          </cell>
          <cell r="B1097" t="str">
            <v>CHAPA DE ACO XADREZ PARA PISOS, E = 1/4 " (6,30 MM) 54,53 KG/M2</v>
          </cell>
          <cell r="C1097" t="str">
            <v xml:space="preserve">KG    </v>
          </cell>
          <cell r="D1097">
            <v>14.72</v>
          </cell>
        </row>
        <row r="1098">
          <cell r="A1098">
            <v>1338</v>
          </cell>
          <cell r="B1098" t="str">
            <v>CHAPA DE LAMINADO MELAMINICO, LISO BRILHANTE, DE *1,25 X 3,08* M, E = 0,8 MM</v>
          </cell>
          <cell r="C1098" t="str">
            <v xml:space="preserve">M2    </v>
          </cell>
          <cell r="D1098">
            <v>54.28</v>
          </cell>
        </row>
        <row r="1099">
          <cell r="A1099">
            <v>1340</v>
          </cell>
          <cell r="B1099" t="str">
            <v>CHAPA DE LAMINADO MELAMINICO, LISO FOSCO, DE *1,25 X 3,08* M, E = 0,8 MM</v>
          </cell>
          <cell r="C1099" t="str">
            <v xml:space="preserve">M2    </v>
          </cell>
          <cell r="D1099">
            <v>62.75</v>
          </cell>
        </row>
        <row r="1100">
          <cell r="A1100">
            <v>1341</v>
          </cell>
          <cell r="B1100" t="str">
            <v>CHAPA DE LAMINADO MELAMINICO, TEXTURIZADO, DE *1,25 X 3,08* M, E = 0,8 MM</v>
          </cell>
          <cell r="C1100" t="str">
            <v xml:space="preserve">M2    </v>
          </cell>
          <cell r="D1100">
            <v>60.44</v>
          </cell>
        </row>
        <row r="1101">
          <cell r="A1101">
            <v>34659</v>
          </cell>
          <cell r="B1101" t="str">
            <v>CHAPA DE MDF BRANCO LISO 1 FACE, E = 12 MM, DE *2,75 X 1,85* M</v>
          </cell>
          <cell r="C1101" t="str">
            <v xml:space="preserve">M2    </v>
          </cell>
          <cell r="D1101">
            <v>39.380000000000003</v>
          </cell>
        </row>
        <row r="1102">
          <cell r="A1102">
            <v>34514</v>
          </cell>
          <cell r="B1102" t="str">
            <v>CHAPA DE MDF BRANCO LISO 1 FACE, E = 15 MM, DE *2,75 X 1,85* M</v>
          </cell>
          <cell r="C1102" t="str">
            <v xml:space="preserve">M2    </v>
          </cell>
          <cell r="D1102">
            <v>43.62</v>
          </cell>
        </row>
        <row r="1103">
          <cell r="A1103">
            <v>34660</v>
          </cell>
          <cell r="B1103" t="str">
            <v>CHAPA DE MDF BRANCO LISO 1 FACE, E = 18 MM, DE *2,75 X 1,85* M</v>
          </cell>
          <cell r="C1103" t="str">
            <v xml:space="preserve">M2    </v>
          </cell>
          <cell r="D1103">
            <v>55.36</v>
          </cell>
        </row>
        <row r="1104">
          <cell r="A1104">
            <v>34661</v>
          </cell>
          <cell r="B1104" t="str">
            <v>CHAPA DE MDF BRANCO LISO 1 FACE, E = 25 MM, DE *2,75 X 1,85* M</v>
          </cell>
          <cell r="C1104" t="str">
            <v xml:space="preserve">M2    </v>
          </cell>
          <cell r="D1104">
            <v>79.510000000000005</v>
          </cell>
        </row>
        <row r="1105">
          <cell r="A1105">
            <v>34667</v>
          </cell>
          <cell r="B1105" t="str">
            <v>CHAPA DE MDF BRANCO LISO 1 FACE, E = 6 MM, DE *2,75 X 1,85* M</v>
          </cell>
          <cell r="C1105" t="str">
            <v xml:space="preserve">M2    </v>
          </cell>
          <cell r="D1105">
            <v>28.79</v>
          </cell>
        </row>
        <row r="1106">
          <cell r="A1106">
            <v>34668</v>
          </cell>
          <cell r="B1106" t="str">
            <v>CHAPA DE MDF BRANCO LISO 1 FACE, E = 9 MM, DE *2,75 X 1,85* M</v>
          </cell>
          <cell r="C1106" t="str">
            <v xml:space="preserve">M2    </v>
          </cell>
          <cell r="D1106">
            <v>37.619999999999997</v>
          </cell>
        </row>
        <row r="1107">
          <cell r="A1107">
            <v>34741</v>
          </cell>
          <cell r="B1107" t="str">
            <v>CHAPA DE MDF BRANCO LISO 2 FACES, E = 12 MM, DE *2,75 X 1,85* M</v>
          </cell>
          <cell r="C1107" t="str">
            <v xml:space="preserve">M2    </v>
          </cell>
          <cell r="D1107">
            <v>41.4</v>
          </cell>
        </row>
        <row r="1108">
          <cell r="A1108">
            <v>34664</v>
          </cell>
          <cell r="B1108" t="str">
            <v>CHAPA DE MDF BRANCO LISO 2 FACES, E = 15 MM, DE *2,75 X 1,85* M</v>
          </cell>
          <cell r="C1108" t="str">
            <v xml:space="preserve">M2    </v>
          </cell>
          <cell r="D1108">
            <v>45.18</v>
          </cell>
        </row>
        <row r="1109">
          <cell r="A1109">
            <v>34665</v>
          </cell>
          <cell r="B1109" t="str">
            <v>CHAPA DE MDF BRANCO LISO 2 FACES, E = 18 MM, DE *2,75 X 1,85* M</v>
          </cell>
          <cell r="C1109" t="str">
            <v xml:space="preserve">M2    </v>
          </cell>
          <cell r="D1109">
            <v>56.08</v>
          </cell>
        </row>
        <row r="1110">
          <cell r="A1110">
            <v>34666</v>
          </cell>
          <cell r="B1110" t="str">
            <v>CHAPA DE MDF BRANCO LISO 2 FACES, E = 25 MM, DE *2,75 X 1,85* M</v>
          </cell>
          <cell r="C1110" t="str">
            <v xml:space="preserve">M2    </v>
          </cell>
          <cell r="D1110">
            <v>84.71</v>
          </cell>
        </row>
        <row r="1111">
          <cell r="A1111">
            <v>34669</v>
          </cell>
          <cell r="B1111" t="str">
            <v>CHAPA DE MDF BRANCO LISO 2 FACES, E = 6 MM, DE *2,75 X 1,85* M</v>
          </cell>
          <cell r="C1111" t="str">
            <v xml:space="preserve">M2    </v>
          </cell>
          <cell r="D1111">
            <v>31.06</v>
          </cell>
        </row>
        <row r="1112">
          <cell r="A1112">
            <v>34670</v>
          </cell>
          <cell r="B1112" t="str">
            <v>CHAPA DE MDF BRANCO LISO 2 FACES, E = 9 MM, DE *2,75 X 1,85* M</v>
          </cell>
          <cell r="C1112" t="str">
            <v xml:space="preserve">M2    </v>
          </cell>
          <cell r="D1112">
            <v>37.99</v>
          </cell>
        </row>
        <row r="1113">
          <cell r="A1113">
            <v>34671</v>
          </cell>
          <cell r="B1113" t="str">
            <v>CHAPA DE MDF CRU, E = 12 MM, DE *2,75 X 1,85* M</v>
          </cell>
          <cell r="C1113" t="str">
            <v xml:space="preserve">M2    </v>
          </cell>
          <cell r="D1113">
            <v>31.71</v>
          </cell>
        </row>
        <row r="1114">
          <cell r="A1114">
            <v>34672</v>
          </cell>
          <cell r="B1114" t="str">
            <v>CHAPA DE MDF CRU, E = 15 MM, DE *2,75 X 1,85* M</v>
          </cell>
          <cell r="C1114" t="str">
            <v xml:space="preserve">M2    </v>
          </cell>
          <cell r="D1114">
            <v>33.43</v>
          </cell>
        </row>
        <row r="1115">
          <cell r="A1115">
            <v>34673</v>
          </cell>
          <cell r="B1115" t="str">
            <v>CHAPA DE MDF CRU, E = 18 MM, DE *2,75 X 1,85* M</v>
          </cell>
          <cell r="C1115" t="str">
            <v xml:space="preserve">M2    </v>
          </cell>
          <cell r="D1115">
            <v>40.799999999999997</v>
          </cell>
        </row>
        <row r="1116">
          <cell r="A1116">
            <v>34674</v>
          </cell>
          <cell r="B1116" t="str">
            <v>CHAPA DE MDF CRU, E = 20 MM, DE *2,75 X 1,85* M</v>
          </cell>
          <cell r="C1116" t="str">
            <v xml:space="preserve">M2    </v>
          </cell>
          <cell r="D1116">
            <v>54.24</v>
          </cell>
        </row>
        <row r="1117">
          <cell r="A1117">
            <v>34675</v>
          </cell>
          <cell r="B1117" t="str">
            <v>CHAPA DE MDF CRU, E = 25 MM, DE *2,75 X 1,85* M</v>
          </cell>
          <cell r="C1117" t="str">
            <v xml:space="preserve">M2    </v>
          </cell>
          <cell r="D1117">
            <v>66.13</v>
          </cell>
        </row>
        <row r="1118">
          <cell r="A1118">
            <v>34676</v>
          </cell>
          <cell r="B1118" t="str">
            <v>CHAPA DE MDF CRU, E = 6 MM, DE *2,75 X 1,85* M</v>
          </cell>
          <cell r="C1118" t="str">
            <v xml:space="preserve">M2    </v>
          </cell>
          <cell r="D1118">
            <v>19.04</v>
          </cell>
        </row>
        <row r="1119">
          <cell r="A1119">
            <v>34677</v>
          </cell>
          <cell r="B1119" t="str">
            <v>CHAPA DE MDF CRU, E = 9 MM, DE *2,75 X 1,85* M</v>
          </cell>
          <cell r="C1119" t="str">
            <v xml:space="preserve">M2    </v>
          </cell>
          <cell r="D1119">
            <v>25.59</v>
          </cell>
        </row>
        <row r="1120">
          <cell r="A1120">
            <v>43126</v>
          </cell>
          <cell r="B1120" t="str">
            <v>CHAPA EM ACO GALVANIZADO PARA STEEL DECK, COM NERVURAS TRAPEZOIDAIS, LARGURA UTIL DE 915 MM E ESPESSURA DE 0,80 MM</v>
          </cell>
          <cell r="C1120" t="str">
            <v xml:space="preserve">M2    </v>
          </cell>
          <cell r="D1120">
            <v>123.59</v>
          </cell>
        </row>
        <row r="1121">
          <cell r="A1121">
            <v>43124</v>
          </cell>
          <cell r="B1121" t="str">
            <v>CHAPA EM ACO GALVANIZADO PARA STEEL DECK, COM NERVURAS TRAPEZOIDAIS, LARGURA UTIL DE 915 MM E ESPESSURA DE 0,95 MM</v>
          </cell>
          <cell r="C1121" t="str">
            <v xml:space="preserve">M2    </v>
          </cell>
          <cell r="D1121">
            <v>144.31</v>
          </cell>
        </row>
        <row r="1122">
          <cell r="A1122">
            <v>43125</v>
          </cell>
          <cell r="B1122" t="str">
            <v>CHAPA EM ACO GALVANIZADO PARA STEEL DECK, COM NERVURAS TRAPEZOIDAIS, LARGURA UTIL DE 915 MM E ESPESSURA DE 1,25 MM</v>
          </cell>
          <cell r="C1122" t="str">
            <v xml:space="preserve">M2    </v>
          </cell>
          <cell r="D1122">
            <v>187.15</v>
          </cell>
        </row>
        <row r="1123">
          <cell r="A1123">
            <v>40623</v>
          </cell>
          <cell r="B1123" t="str">
            <v>CHAPA PARA EMENDA DE VIGA, EM ACO GROSSO, QUALIDADE ESTRUTURAL, BITOLA 3/16 ", E= 4,75 MM, 4 FUROS, LARGURA 45 MM, COMPRIMENTO 500 MM</v>
          </cell>
          <cell r="C1123" t="str">
            <v xml:space="preserve">PAR   </v>
          </cell>
          <cell r="D1123">
            <v>143.34</v>
          </cell>
        </row>
        <row r="1124">
          <cell r="A1124">
            <v>43701</v>
          </cell>
          <cell r="B1124" t="str">
            <v>CHAPA/BOBINA LISA EM ALUMINIO, LIGA 1.200 - H14, QUALQUER ESPESSURA, QUALQUER LARGURA</v>
          </cell>
          <cell r="C1124" t="str">
            <v xml:space="preserve">KG    </v>
          </cell>
          <cell r="D1124">
            <v>42.2</v>
          </cell>
        </row>
        <row r="1125">
          <cell r="A1125">
            <v>1345</v>
          </cell>
          <cell r="B1125" t="str">
            <v>CHAPA/PAINEL DE MADEIRA COMPENSADA PLASTIFICADA (MADEIRITE PLASTIFICADO) PARA FORMA DE CONCRETO, DE 2200 x 1100 MM, E = *17* MM</v>
          </cell>
          <cell r="C1125" t="str">
            <v xml:space="preserve">M2    </v>
          </cell>
          <cell r="D1125">
            <v>77.28</v>
          </cell>
        </row>
        <row r="1126">
          <cell r="A1126">
            <v>1346</v>
          </cell>
          <cell r="B1126" t="str">
            <v>CHAPA/PAINEL DE MADEIRA COMPENSADA PLASTIFICADA (MADEIRITE PLASTIFICADO) PARA FORMA DE CONCRETO, DE 2200 x 1100 MM, E = 10 MM</v>
          </cell>
          <cell r="C1126" t="str">
            <v xml:space="preserve">M2    </v>
          </cell>
          <cell r="D1126">
            <v>44.95</v>
          </cell>
        </row>
        <row r="1127">
          <cell r="A1127">
            <v>1347</v>
          </cell>
          <cell r="B1127" t="str">
            <v>CHAPA/PAINEL DE MADEIRA COMPENSADA PLASTIFICADA (MADEIRITE PLASTIFICADO) PARA FORMA DE CONCRETO, DE 2200 x 1100 MM, E = 12 MM</v>
          </cell>
          <cell r="C1127" t="str">
            <v xml:space="preserve">M2    </v>
          </cell>
          <cell r="D1127">
            <v>55.7</v>
          </cell>
        </row>
        <row r="1128">
          <cell r="A1128">
            <v>43678</v>
          </cell>
          <cell r="B1128" t="str">
            <v>CHAPA/PAINEL DE MADEIRA COMPENSADA PLASTIFICADA (MADEIRITE PLASTIFICADO) PARA FORMA DE CONCRETO, DE 2200 X 1100 MM, E = 14 MM</v>
          </cell>
          <cell r="C1128" t="str">
            <v xml:space="preserve">M2    </v>
          </cell>
          <cell r="D1128">
            <v>64.599999999999994</v>
          </cell>
        </row>
        <row r="1129">
          <cell r="A1129">
            <v>43680</v>
          </cell>
          <cell r="B1129" t="str">
            <v>CHAPA/PAINEL DE MADEIRA COMPENSADA PLASTIFICADA (MADEIRITE PLASTIFICADO) PARA FORMA DE CONCRETO, DE 2200 X 1100 MM, E = 20 MM</v>
          </cell>
          <cell r="C1129" t="str">
            <v xml:space="preserve">M2    </v>
          </cell>
          <cell r="D1129">
            <v>93.07</v>
          </cell>
        </row>
        <row r="1130">
          <cell r="A1130">
            <v>43679</v>
          </cell>
          <cell r="B1130" t="str">
            <v>CHAPA/PAINEL DE MADEIRA COMPENSADA PLASTIFICADA (MADEIRITE PLASTIFICADO) PARA FORMA DE CONCRETO, DE 2200 X 1100 MM, E = 6 MM</v>
          </cell>
          <cell r="C1130" t="str">
            <v xml:space="preserve">M2    </v>
          </cell>
          <cell r="D1130">
            <v>32.659999999999997</v>
          </cell>
        </row>
        <row r="1131">
          <cell r="A1131">
            <v>1355</v>
          </cell>
          <cell r="B1131" t="str">
            <v>CHAPA/PAINEL DE MADEIRA COMPENSADA RESINADA (MADEIRITE RESINADO ROSA) PARA FORMA DE CONCRETO, DE 2200 x 1100 MM, E = 14 MM</v>
          </cell>
          <cell r="C1131" t="str">
            <v xml:space="preserve">M2    </v>
          </cell>
          <cell r="D1131">
            <v>37.17</v>
          </cell>
        </row>
        <row r="1132">
          <cell r="A1132">
            <v>1358</v>
          </cell>
          <cell r="B1132" t="str">
            <v>CHAPA/PAINEL DE MADEIRA COMPENSADA RESINADA (MADEIRITE RESINADO ROSA) PARA FORMA DE CONCRETO, DE 2200 x 1100 MM, E = 17 MM</v>
          </cell>
          <cell r="C1132" t="str">
            <v xml:space="preserve">M2    </v>
          </cell>
          <cell r="D1132">
            <v>45.63</v>
          </cell>
        </row>
        <row r="1133">
          <cell r="A1133">
            <v>43681</v>
          </cell>
          <cell r="B1133" t="str">
            <v>CHAPA/PAINEL DE MADEIRA COMPENSADA RESINADA (MADEIRITE RESINADO ROSA) PARA FORMA DE CONCRETO, DE 2200 x 1100 MM, E = 8 A 12 MM</v>
          </cell>
          <cell r="C1133" t="str">
            <v xml:space="preserve">M2    </v>
          </cell>
          <cell r="D1133">
            <v>28.75</v>
          </cell>
        </row>
        <row r="1134">
          <cell r="A1134">
            <v>43677</v>
          </cell>
          <cell r="B1134" t="str">
            <v>CHAPA/PAINEL DE MADEIRA COMPENSADA RESINADA (MADEIRITE RESINADO ROSA) PARA FORMA DE CONCRETO, DE 2200 X 1100 MM, E = 20 MM</v>
          </cell>
          <cell r="C1134" t="str">
            <v xml:space="preserve">M2    </v>
          </cell>
          <cell r="D1134">
            <v>56.61</v>
          </cell>
        </row>
        <row r="1135">
          <cell r="A1135">
            <v>43682</v>
          </cell>
          <cell r="B1135" t="str">
            <v>CHAPA/PAINEL DE MADEIRA COMPENSADA RESINADA (MADEIRITE RESINADO ROSA) PARA FORMA DE CONCRETO, DE 2200 X 1100 MM, E = 6 MM</v>
          </cell>
          <cell r="C1135" t="str">
            <v xml:space="preserve">M2    </v>
          </cell>
          <cell r="D1135">
            <v>17.350000000000001</v>
          </cell>
        </row>
        <row r="1136">
          <cell r="A1136">
            <v>20971</v>
          </cell>
          <cell r="B1136" t="str">
            <v>CHAVE DUPLA PARA CONEXOES TIPO STORZ, ENGATE RAPIDO 1 1/2" X 2 1/2", EM LATAO, PARA INSTALACAO PREDIAL COMBATE A INCENDIO</v>
          </cell>
          <cell r="C1136" t="str">
            <v xml:space="preserve">UN    </v>
          </cell>
          <cell r="D1136">
            <v>23.8</v>
          </cell>
        </row>
        <row r="1137">
          <cell r="A1137">
            <v>13279</v>
          </cell>
          <cell r="B1137" t="str">
            <v>CHUMBADOR DE ACO TIPO PARABOLT, * 5/8" X 200* MM,  COM PORCA E ARRUELA</v>
          </cell>
          <cell r="C1137" t="str">
            <v xml:space="preserve">KG    </v>
          </cell>
          <cell r="D1137">
            <v>19.13</v>
          </cell>
        </row>
        <row r="1138">
          <cell r="A1138">
            <v>11977</v>
          </cell>
          <cell r="B1138" t="str">
            <v>CHUMBADOR DE ACO, DIAMETRO 1/2", COMPRIMENTO 75 MM</v>
          </cell>
          <cell r="C1138" t="str">
            <v xml:space="preserve">UN    </v>
          </cell>
          <cell r="D1138">
            <v>9.91</v>
          </cell>
        </row>
        <row r="1139">
          <cell r="A1139">
            <v>11975</v>
          </cell>
          <cell r="B1139" t="str">
            <v>CHUMBADOR DE ACO, DIAMETRO 5/8", COMPRIMENTO 6", COM PORCA</v>
          </cell>
          <cell r="C1139" t="str">
            <v xml:space="preserve">UN    </v>
          </cell>
          <cell r="D1139">
            <v>21.72</v>
          </cell>
        </row>
        <row r="1140">
          <cell r="A1140">
            <v>39746</v>
          </cell>
          <cell r="B1140" t="str">
            <v>CHUMBADOR DE ACO, 1" X 600 MM, PARA POSTES DE ACO COM BASE, INCLUSO PORCA E ARRUELA</v>
          </cell>
          <cell r="C1140" t="str">
            <v xml:space="preserve">UN    </v>
          </cell>
          <cell r="D1140">
            <v>241.69</v>
          </cell>
        </row>
        <row r="1141">
          <cell r="A1141">
            <v>11976</v>
          </cell>
          <cell r="B1141" t="str">
            <v>CHUMBADOR, DIAMETRO 1/4" COM PARAFUSO 1/4" X 40 MM</v>
          </cell>
          <cell r="C1141" t="str">
            <v xml:space="preserve">UN    </v>
          </cell>
          <cell r="D1141">
            <v>1.1100000000000001</v>
          </cell>
        </row>
        <row r="1142">
          <cell r="A1142">
            <v>1368</v>
          </cell>
          <cell r="B1142" t="str">
            <v>CHUVEIRO COMUM EM PLASTICO BRANCO, COM CANO, 3 TEMPERATURAS, 5500 W (110/220 V)</v>
          </cell>
          <cell r="C1142" t="str">
            <v xml:space="preserve">UN    </v>
          </cell>
          <cell r="D1142">
            <v>76.13</v>
          </cell>
        </row>
        <row r="1143">
          <cell r="A1143">
            <v>1367</v>
          </cell>
          <cell r="B1143" t="str">
            <v>CHUVEIRO COMUM EM PLASTICO CROMADO, COM CANO, 4 TEMPERATURAS (110/220 V)</v>
          </cell>
          <cell r="C1143" t="str">
            <v xml:space="preserve">UN    </v>
          </cell>
          <cell r="D1143">
            <v>246.26</v>
          </cell>
        </row>
        <row r="1144">
          <cell r="A1144">
            <v>1380</v>
          </cell>
          <cell r="B1144" t="str">
            <v>CIMENTO BRANCO</v>
          </cell>
          <cell r="C1144" t="str">
            <v xml:space="preserve">KG    </v>
          </cell>
          <cell r="D1144">
            <v>2.2000000000000002</v>
          </cell>
        </row>
        <row r="1145">
          <cell r="A1145">
            <v>1375</v>
          </cell>
          <cell r="B1145" t="str">
            <v>CIMENTO IMPERMEABILIZANTE DE PEGA ULTRARRAPIDA PARA TAMPONAMENTOS</v>
          </cell>
          <cell r="C1145" t="str">
            <v xml:space="preserve">KG    </v>
          </cell>
          <cell r="D1145">
            <v>15.26</v>
          </cell>
        </row>
        <row r="1146">
          <cell r="A1146">
            <v>1379</v>
          </cell>
          <cell r="B1146" t="str">
            <v>CIMENTO PORTLAND COMPOSTO CP II-32</v>
          </cell>
          <cell r="C1146" t="str">
            <v xml:space="preserve">KG    </v>
          </cell>
          <cell r="D1146">
            <v>0.7</v>
          </cell>
        </row>
        <row r="1147">
          <cell r="A1147">
            <v>13284</v>
          </cell>
          <cell r="B1147" t="str">
            <v>CIMENTO PORTLAND DE ALTO FORNO (AF) CP III-40</v>
          </cell>
          <cell r="C1147" t="str">
            <v xml:space="preserve">KG    </v>
          </cell>
          <cell r="D1147">
            <v>0.7</v>
          </cell>
        </row>
        <row r="1148">
          <cell r="A1148">
            <v>44528</v>
          </cell>
          <cell r="B1148" t="str">
            <v>CIMENTO PORTLAND ESTRUTURAL BRANCO  CPB-32</v>
          </cell>
          <cell r="C1148" t="str">
            <v xml:space="preserve">KG    </v>
          </cell>
          <cell r="D1148">
            <v>2.64</v>
          </cell>
        </row>
        <row r="1149">
          <cell r="A1149">
            <v>34753</v>
          </cell>
          <cell r="B1149" t="str">
            <v>CIMENTO PORTLAND POZOLANICO CP IV-32</v>
          </cell>
          <cell r="C1149" t="str">
            <v xml:space="preserve">KG    </v>
          </cell>
          <cell r="D1149">
            <v>0.77</v>
          </cell>
        </row>
        <row r="1150">
          <cell r="A1150">
            <v>420</v>
          </cell>
          <cell r="B1150" t="str">
            <v>CINTA CIRCULAR EM ACO GALVANIZADO DE 150 MM DE DIAMETRO PARA FIXACAO DE CAIXA MEDICAO, INCLUI PARAFUSOS E PORCAS</v>
          </cell>
          <cell r="C1150" t="str">
            <v xml:space="preserve">UN    </v>
          </cell>
          <cell r="D1150">
            <v>16.23</v>
          </cell>
        </row>
        <row r="1151">
          <cell r="A1151">
            <v>12327</v>
          </cell>
          <cell r="B1151" t="str">
            <v>CINTA CIRCULAR EM ACO GALVANIZADO DE 210 MM DE DIAMETRO PARA INSTALACAO DE TRANSFORMADOR EM POSTE DE CONCRETO</v>
          </cell>
          <cell r="C1151" t="str">
            <v xml:space="preserve">UN    </v>
          </cell>
          <cell r="D1151">
            <v>19.329999999999998</v>
          </cell>
        </row>
        <row r="1152">
          <cell r="A1152">
            <v>36148</v>
          </cell>
          <cell r="B1152" t="str">
            <v>CINTURAO DE SEGURANCA TIPO PARAQUEDISTA, FIVELA EM ACO, AJUSTE NO SUSPENSARIO, CINTURA E PERNAS</v>
          </cell>
          <cell r="C1152" t="str">
            <v xml:space="preserve">UN    </v>
          </cell>
          <cell r="D1152">
            <v>72</v>
          </cell>
        </row>
        <row r="1153">
          <cell r="A1153">
            <v>12329</v>
          </cell>
          <cell r="B1153" t="str">
            <v>COBRE ELETROLITICO EM BARRA OU CHAPA</v>
          </cell>
          <cell r="C1153" t="str">
            <v xml:space="preserve">KG    </v>
          </cell>
          <cell r="D1153">
            <v>123.67</v>
          </cell>
        </row>
        <row r="1154">
          <cell r="A1154">
            <v>1339</v>
          </cell>
          <cell r="B1154" t="str">
            <v>COLA A BASE DE RESINA SINTETICA PARA CHAPA DE LAMINADO MELAMINICO</v>
          </cell>
          <cell r="C1154" t="str">
            <v xml:space="preserve">KG    </v>
          </cell>
          <cell r="D1154">
            <v>54.42</v>
          </cell>
        </row>
        <row r="1155">
          <cell r="A1155">
            <v>44396</v>
          </cell>
          <cell r="B1155" t="str">
            <v>COLA BRANCA BASE PVA</v>
          </cell>
          <cell r="C1155" t="str">
            <v xml:space="preserve">KG    </v>
          </cell>
          <cell r="D1155">
            <v>39.6</v>
          </cell>
        </row>
        <row r="1156">
          <cell r="A1156">
            <v>44327</v>
          </cell>
          <cell r="B1156" t="str">
            <v>COLA PARA TUBOS E MANTAS ELASTOMERICAS, A BASE DE SOLVENTE</v>
          </cell>
          <cell r="C1156" t="str">
            <v xml:space="preserve">L     </v>
          </cell>
          <cell r="D1156">
            <v>134.68</v>
          </cell>
        </row>
        <row r="1157">
          <cell r="A1157">
            <v>37418</v>
          </cell>
          <cell r="B1157" t="str">
            <v>COLAR DE TOMADA EM POLIPROPILENO, PP, COM PARAFUSOS, PARA PEAD, 63 X 1/2" - LIGACAO PREDIAL DE AGUA</v>
          </cell>
          <cell r="C1157" t="str">
            <v xml:space="preserve">UN    </v>
          </cell>
          <cell r="D1157">
            <v>18.5</v>
          </cell>
        </row>
        <row r="1158">
          <cell r="A1158">
            <v>37419</v>
          </cell>
          <cell r="B1158" t="str">
            <v>COLAR DE TOMADA EM POLIPROPILENO, PP, COM PARAFUSOS, PARA PEAD, 63 X 3/4" - LIGACAO PREDIAL DE AGUA</v>
          </cell>
          <cell r="C1158" t="str">
            <v xml:space="preserve">UN    </v>
          </cell>
          <cell r="D1158">
            <v>19</v>
          </cell>
        </row>
        <row r="1159">
          <cell r="A1159">
            <v>1427</v>
          </cell>
          <cell r="B1159" t="str">
            <v>COLAR TOMADA PVC, COM TRAVAS, SAIDA COM ROSCA, DE 110 MM X 1/2" OU 110 MM X 3/4", PARA LIGACAO PREDIAL DE AGUA</v>
          </cell>
          <cell r="C1159" t="str">
            <v xml:space="preserve">UN    </v>
          </cell>
          <cell r="D1159">
            <v>20.239999999999998</v>
          </cell>
        </row>
        <row r="1160">
          <cell r="A1160">
            <v>1402</v>
          </cell>
          <cell r="B1160" t="str">
            <v>COLAR TOMADA PVC, COM TRAVAS, SAIDA COM ROSCA, DE 32 MM X 1/2" OU 32 MM X 3/4", PARA LIGACAO PREDIAL DE AGUA</v>
          </cell>
          <cell r="C1160" t="str">
            <v xml:space="preserve">UN    </v>
          </cell>
          <cell r="D1160">
            <v>7</v>
          </cell>
        </row>
        <row r="1161">
          <cell r="A1161">
            <v>1420</v>
          </cell>
          <cell r="B1161" t="str">
            <v>COLAR TOMADA PVC, COM TRAVAS, SAIDA COM ROSCA, DE 40 MM X 1/2" OU 40 MM X 3/4", PARA LIGACAO PREDIAL DE AGUA</v>
          </cell>
          <cell r="C1161" t="str">
            <v xml:space="preserve">UN    </v>
          </cell>
          <cell r="D1161">
            <v>9.01</v>
          </cell>
        </row>
        <row r="1162">
          <cell r="A1162">
            <v>1419</v>
          </cell>
          <cell r="B1162" t="str">
            <v>COLAR TOMADA PVC, COM TRAVAS, SAIDA COM ROSCA, DE 50 MM X 1/2" OU 50 MM X 3/4", PARA LIGACAO PREDIAL DE AGUA</v>
          </cell>
          <cell r="C1162" t="str">
            <v xml:space="preserve">UN    </v>
          </cell>
          <cell r="D1162">
            <v>10.88</v>
          </cell>
        </row>
        <row r="1163">
          <cell r="A1163">
            <v>1414</v>
          </cell>
          <cell r="B1163" t="str">
            <v>COLAR TOMADA PVC, COM TRAVAS, SAIDA COM ROSCA, DE 60 MM X 1/2" OU 60 MM X 3/4", PARA LIGACAO PREDIAL DE AGUA</v>
          </cell>
          <cell r="C1163" t="str">
            <v xml:space="preserve">UN    </v>
          </cell>
          <cell r="D1163">
            <v>10.64</v>
          </cell>
        </row>
        <row r="1164">
          <cell r="A1164">
            <v>1413</v>
          </cell>
          <cell r="B1164" t="str">
            <v>COLAR TOMADA PVC, COM TRAVAS, SAIDA COM ROSCA, DE 75 MM X 1/2" OU 75 MM X 3/4", PARA LIGACAO PREDIAL DE AGUA</v>
          </cell>
          <cell r="C1164" t="str">
            <v xml:space="preserve">UN    </v>
          </cell>
          <cell r="D1164">
            <v>15.72</v>
          </cell>
        </row>
        <row r="1165">
          <cell r="A1165">
            <v>1412</v>
          </cell>
          <cell r="B1165" t="str">
            <v>COLAR TOMADA PVC, COM TRAVAS, SAIDA COM ROSCA, DE 85 MM X 1/2" OU 85 MM X 3/4", PARA LIGACAO PREDIAL DE AGUA</v>
          </cell>
          <cell r="C1165" t="str">
            <v xml:space="preserve">UN    </v>
          </cell>
          <cell r="D1165">
            <v>13.32</v>
          </cell>
        </row>
        <row r="1166">
          <cell r="A1166">
            <v>1406</v>
          </cell>
          <cell r="B1166" t="str">
            <v>COLAR TOMADA PVC, COM TRAVAS, SAIDA ROSCAVEL COM BUCHA DE LATAO, DE 60 MM X 1/2" OU 60 MM X 3/4", PARA LIGACAO PREDIAL DE AGUA</v>
          </cell>
          <cell r="C1166" t="str">
            <v xml:space="preserve">UN    </v>
          </cell>
          <cell r="D1166">
            <v>16.07</v>
          </cell>
        </row>
        <row r="1167">
          <cell r="A1167">
            <v>11281</v>
          </cell>
          <cell r="B1167" t="str">
            <v>COMPACTADOR DE SOLO A PERCUSSAO (SOQUETE), COM MOTOR GASOLINA DE 4 TEMPOS, PESO ENTRE 55 E 65 KG, FORCA DE IMPACTO DE 1.000 A 1.500 KGF, FREQUENCIA DE 600 A 700 GOLPES POR MINUTO, VELOCIDADE DE TRABALHO ENTRE 10 E 15 M/MIN, POTENCIA ENTRE 2,00 E 3,00 HP</v>
          </cell>
          <cell r="C1167" t="str">
            <v xml:space="preserve">UN    </v>
          </cell>
          <cell r="D1167">
            <v>11399.9</v>
          </cell>
        </row>
        <row r="1168">
          <cell r="A1168">
            <v>1442</v>
          </cell>
          <cell r="B1168" t="str">
            <v>COMPACTADOR DE SOLO TIPO PLACA VIBRATORIA REVERSIVEL, A GASOLINA, 4 TEMPOS, PESO DE 125 A 150 KG, FORCA CENTRIFUGA DE 2500 A 2800 KGF, LARG. TRABALHO DE 400 A 450 MM, FREQ VIBRACAO DE 4300 A 4500 RPM, VELOC. TRABALHO DE 15 A 20 M/MIN, POT. DE 5,5 A 6,0 HP</v>
          </cell>
          <cell r="C1168" t="str">
            <v xml:space="preserve">UN    </v>
          </cell>
          <cell r="D1168">
            <v>9570.1299999999992</v>
          </cell>
        </row>
        <row r="1169">
          <cell r="A1169">
            <v>13457</v>
          </cell>
          <cell r="B1169" t="str">
            <v>COMPACTADOR DE SOLO TIPO PLACA VIBRATORIA REVERSIVEL, A GASOLINA, 4 TEMPOS, PESO DE 150 A 175 KG, FORCA CENTRIFUGA DE 2800 A 3100 KGF, LARG. TRABALHO DE 450 A 520 MM, FREQ VIBRACAO DE 4000 A 4300 RPM, VELOC. TRABALHO DE 15 A 20 M/MIN, POT. DE 6,0 A 7,0 HP</v>
          </cell>
          <cell r="C1169" t="str">
            <v xml:space="preserve">UN    </v>
          </cell>
          <cell r="D1169">
            <v>8260.7900000000009</v>
          </cell>
        </row>
        <row r="1170">
          <cell r="A1170">
            <v>40699</v>
          </cell>
          <cell r="B1170"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170" t="str">
            <v xml:space="preserve">UN    </v>
          </cell>
          <cell r="D1170">
            <v>6385.91</v>
          </cell>
        </row>
        <row r="1171">
          <cell r="A1171">
            <v>40701</v>
          </cell>
          <cell r="B1171"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171" t="str">
            <v xml:space="preserve">UN    </v>
          </cell>
          <cell r="D1171">
            <v>112911.62</v>
          </cell>
        </row>
        <row r="1172">
          <cell r="A1172">
            <v>40700</v>
          </cell>
          <cell r="B1172"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172" t="str">
            <v xml:space="preserve">UN    </v>
          </cell>
          <cell r="D1172">
            <v>14865.56</v>
          </cell>
        </row>
        <row r="1173">
          <cell r="A1173">
            <v>13458</v>
          </cell>
          <cell r="B1173" t="str">
            <v>COMPACTADOR DE SOLOS DE PERCURSAO (SOQUETE) COM MOTOR A GASOLINA 4 TEMPOS DE 4 HP (4 CV)</v>
          </cell>
          <cell r="C1173" t="str">
            <v xml:space="preserve">UN    </v>
          </cell>
          <cell r="D1173">
            <v>14125.96</v>
          </cell>
        </row>
        <row r="1174">
          <cell r="A1174">
            <v>11134</v>
          </cell>
          <cell r="B1174" t="str">
            <v>COMPENSADO NAVAL - CHAPA/PAINEL EM MADEIRA COMPENSADA PRENSADA, DE 2200 X 1600 MM, E = 10 MM</v>
          </cell>
          <cell r="C1174" t="str">
            <v xml:space="preserve">M2    </v>
          </cell>
          <cell r="D1174">
            <v>64.03</v>
          </cell>
        </row>
        <row r="1175">
          <cell r="A1175">
            <v>11135</v>
          </cell>
          <cell r="B1175" t="str">
            <v>COMPENSADO NAVAL - CHAPA/PAINEL EM MADEIRA COMPENSADA PRENSADA, DE 2200 X 1600 MM, E = 12 MM</v>
          </cell>
          <cell r="C1175" t="str">
            <v xml:space="preserve">M2    </v>
          </cell>
          <cell r="D1175">
            <v>69.14</v>
          </cell>
        </row>
        <row r="1176">
          <cell r="A1176">
            <v>11136</v>
          </cell>
          <cell r="B1176" t="str">
            <v>COMPENSADO NAVAL - CHAPA/PAINEL EM MADEIRA COMPENSADA PRENSADA, DE 2200 X 1600 MM, E = 15 MM</v>
          </cell>
          <cell r="C1176" t="str">
            <v xml:space="preserve">M2    </v>
          </cell>
          <cell r="D1176">
            <v>79.16</v>
          </cell>
        </row>
        <row r="1177">
          <cell r="A1177">
            <v>34743</v>
          </cell>
          <cell r="B1177" t="str">
            <v>COMPENSADO NAVAL - CHAPA/PAINEL EM MADEIRA COMPENSADA PRENSADA, DE 2200 X 1600 MM, E = 18 MM</v>
          </cell>
          <cell r="C1177" t="str">
            <v xml:space="preserve">M2    </v>
          </cell>
          <cell r="D1177">
            <v>95.52</v>
          </cell>
        </row>
        <row r="1178">
          <cell r="A1178">
            <v>11137</v>
          </cell>
          <cell r="B1178" t="str">
            <v>COMPENSADO NAVAL - CHAPA/PAINEL EM MADEIRA COMPENSADA PRENSADA, DE 2200 X 1600 MM, E = 20 MM</v>
          </cell>
          <cell r="C1178" t="str">
            <v xml:space="preserve">M2    </v>
          </cell>
          <cell r="D1178">
            <v>108.49</v>
          </cell>
        </row>
        <row r="1179">
          <cell r="A1179">
            <v>34745</v>
          </cell>
          <cell r="B1179" t="str">
            <v>COMPENSADO NAVAL - CHAPA/PAINEL EM MADEIRA COMPENSADA PRENSADA, DE 2200 X 1600 MM, E = 25 MM</v>
          </cell>
          <cell r="C1179" t="str">
            <v xml:space="preserve">M2    </v>
          </cell>
          <cell r="D1179">
            <v>129.01</v>
          </cell>
        </row>
        <row r="1180">
          <cell r="A1180">
            <v>34746</v>
          </cell>
          <cell r="B1180" t="str">
            <v>COMPENSADO NAVAL - CHAPA/PAINEL EM MADEIRA COMPENSADA PRENSADA, DE 2200 X 1600 MM, E = 4 MM</v>
          </cell>
          <cell r="C1180" t="str">
            <v xml:space="preserve">M2    </v>
          </cell>
          <cell r="D1180">
            <v>35.18</v>
          </cell>
        </row>
        <row r="1181">
          <cell r="A1181">
            <v>1360</v>
          </cell>
          <cell r="B1181" t="str">
            <v>COMPENSADO NAVAL - CHAPA/PAINEL EM MADEIRA COMPENSADA PRENSADA, DE 2200 X 1600 MM, E = 6 MM</v>
          </cell>
          <cell r="C1181" t="str">
            <v xml:space="preserve">M2    </v>
          </cell>
          <cell r="D1181">
            <v>41.05</v>
          </cell>
        </row>
        <row r="1182">
          <cell r="A1182">
            <v>36524</v>
          </cell>
          <cell r="B1182" t="str">
            <v>COMPRESSOR DE AR ESTACIONARIO, VAZAO 620 PCM, PRESSAO EFETIVA DE TRABALHO 109 PSI, MOTOR ELETRICO, POTENCIA 127 CV</v>
          </cell>
          <cell r="C1182" t="str">
            <v xml:space="preserve">UN    </v>
          </cell>
          <cell r="D1182">
            <v>181752.59</v>
          </cell>
        </row>
        <row r="1183">
          <cell r="A1183">
            <v>36526</v>
          </cell>
          <cell r="B1183" t="str">
            <v>COMPRESSOR DE AR REBOCAVEL VAZAO 400 PCM, PRESSAO EFETIVA DE TRABALHO 102 PSI, MOTOR DIESEL, POTENCIA 110 CV</v>
          </cell>
          <cell r="C1183" t="str">
            <v xml:space="preserve">UN    </v>
          </cell>
          <cell r="D1183">
            <v>146463.64000000001</v>
          </cell>
        </row>
        <row r="1184">
          <cell r="A1184">
            <v>36523</v>
          </cell>
          <cell r="B1184" t="str">
            <v>COMPRESSOR DE AR REBOCAVEL VAZAO 748 PCM, PRESSAO EFETIVA DE TRABALHO 102 PSI, MOTOR DIESEL, POTENCIA 210 CV</v>
          </cell>
          <cell r="C1184" t="str">
            <v xml:space="preserve">UN    </v>
          </cell>
          <cell r="D1184">
            <v>313558.89</v>
          </cell>
        </row>
        <row r="1185">
          <cell r="A1185">
            <v>36527</v>
          </cell>
          <cell r="B1185" t="str">
            <v>COMPRESSOR DE AR REBOCAVEL VAZAO 860 PCM, PRESSAO EFETIVA DE TRABALHO 102 PSI, MOTOR DIESEL, POTENCIA 250 CV</v>
          </cell>
          <cell r="C1185" t="str">
            <v xml:space="preserve">UN    </v>
          </cell>
          <cell r="D1185">
            <v>340589.54</v>
          </cell>
        </row>
        <row r="1186">
          <cell r="A1186">
            <v>13803</v>
          </cell>
          <cell r="B1186" t="str">
            <v>COMPRESSOR DE AR REBOCAVEL, VAZAO *89* PCM, PRESSAO EFETIVA DE TRABALHO *102* PSI, MOTOR DIESEL, POTENCIA *20* CV</v>
          </cell>
          <cell r="C1186" t="str">
            <v xml:space="preserve">UN    </v>
          </cell>
          <cell r="D1186">
            <v>123154.21</v>
          </cell>
        </row>
        <row r="1187">
          <cell r="A1187">
            <v>38642</v>
          </cell>
          <cell r="B1187" t="str">
            <v>COMPRESSOR DE AR REBOCAVEL, VAZAO 152 PCM, PRESSAO EFETIVA DE TRABALHO 102 PSI, MOTOR DIESEL, POTENCIA 31,5 KW</v>
          </cell>
          <cell r="C1187" t="str">
            <v xml:space="preserve">UN    </v>
          </cell>
          <cell r="D1187">
            <v>79297.98</v>
          </cell>
        </row>
        <row r="1188">
          <cell r="A1188">
            <v>36522</v>
          </cell>
          <cell r="B1188" t="str">
            <v>COMPRESSOR DE AR REBOCAVEL, VAZAO 189 PCM, PRESSAO EFETIVA DE TRABALHO 102 PSI, MOTOR DIESEL, POTENCIA 63 CV</v>
          </cell>
          <cell r="C1188" t="str">
            <v xml:space="preserve">UN    </v>
          </cell>
          <cell r="D1188">
            <v>92222.61</v>
          </cell>
        </row>
        <row r="1189">
          <cell r="A1189">
            <v>36525</v>
          </cell>
          <cell r="B1189" t="str">
            <v>COMPRESSOR DE AR REBOCAVEL, VAZAO 250 PCM, PRESSAO EFETIVA DE TRABALHO 102 PSI, MOTOR DIESEL, POTENCIA 81 CV</v>
          </cell>
          <cell r="C1189" t="str">
            <v xml:space="preserve">UN    </v>
          </cell>
          <cell r="D1189">
            <v>123507.61</v>
          </cell>
        </row>
        <row r="1190">
          <cell r="A1190">
            <v>34348</v>
          </cell>
          <cell r="B1190" t="str">
            <v>CONCERTINA CLIPADA (DUPLA) EM ACO GALVANIZADO DE ALTA RESISTENCIA, COM ESPIRAL DE 300 MM, D = 2,76 MM</v>
          </cell>
          <cell r="C1190" t="str">
            <v xml:space="preserve">M     </v>
          </cell>
          <cell r="D1190">
            <v>27.47</v>
          </cell>
        </row>
        <row r="1191">
          <cell r="A1191">
            <v>34347</v>
          </cell>
          <cell r="B1191" t="str">
            <v>CONCERTINA SIMPLES EM ACO GALVANIZADO DE ALTA RESISTENCIA, COM ESPIRAL DE 300 MM, D = 2,76 MM</v>
          </cell>
          <cell r="C1191" t="str">
            <v xml:space="preserve">M     </v>
          </cell>
          <cell r="D1191">
            <v>19.64</v>
          </cell>
        </row>
        <row r="1192">
          <cell r="A1192">
            <v>11146</v>
          </cell>
          <cell r="B1192" t="str">
            <v>CONCRETO AUTOADENSAVEL (CAA) CLASSE DE RESISTENCIA C15, ESPALHAMENTO SF2, INCLUI SERVICO DE BOMBEAMENTO (NBR 15823)</v>
          </cell>
          <cell r="C1192" t="str">
            <v xml:space="preserve">M3    </v>
          </cell>
          <cell r="D1192">
            <v>457.97</v>
          </cell>
        </row>
        <row r="1193">
          <cell r="A1193">
            <v>11147</v>
          </cell>
          <cell r="B1193" t="str">
            <v>CONCRETO AUTOADENSAVEL (CAA) CLASSE DE RESISTENCIA C20, ESPALHAMENTO SF2, INCLUI SERVICO DE BOMBEAMENTO (NBR 15823)</v>
          </cell>
          <cell r="C1193" t="str">
            <v xml:space="preserve">M3    </v>
          </cell>
          <cell r="D1193">
            <v>475.9</v>
          </cell>
        </row>
        <row r="1194">
          <cell r="A1194">
            <v>34872</v>
          </cell>
          <cell r="B1194" t="str">
            <v>CONCRETO AUTOADENSAVEL (CAA) CLASSE DE RESISTENCIA C25, ESPALHAMENTO SF2, INCLUI SERVICO DE BOMBEAMENTO (NBR 15823)</v>
          </cell>
          <cell r="C1194" t="str">
            <v xml:space="preserve">M3    </v>
          </cell>
          <cell r="D1194">
            <v>481.24</v>
          </cell>
        </row>
        <row r="1195">
          <cell r="A1195">
            <v>34491</v>
          </cell>
          <cell r="B1195" t="str">
            <v>CONCRETO AUTOADENSAVEL (CAA) CLASSE DE RESISTENCIA C30, ESPALHAMENTO SF2, INCLUI SERVICO DE BOMBEAMENTO (NBR 15823)</v>
          </cell>
          <cell r="C1195" t="str">
            <v xml:space="preserve">M3    </v>
          </cell>
          <cell r="D1195">
            <v>495.19</v>
          </cell>
        </row>
        <row r="1196">
          <cell r="A1196">
            <v>34770</v>
          </cell>
          <cell r="B1196" t="str">
            <v>CONCRETO BETUMINOSO USINADO A QUENTE (CBUQ) PARA PAVIMENTACAO ASFALTICA, PADRAO DNIT, FAIXA C, COM CAP 30/45 - AQUISICAO POSTO USINA</v>
          </cell>
          <cell r="C1196" t="str">
            <v xml:space="preserve">T     </v>
          </cell>
          <cell r="D1196">
            <v>470.82</v>
          </cell>
        </row>
        <row r="1197">
          <cell r="A1197">
            <v>1518</v>
          </cell>
          <cell r="B1197" t="str">
            <v>CONCRETO BETUMINOSO USINADO A QUENTE (CBUQ) PARA PAVIMENTACAO ASFALTICA, PADRAO DNIT, FAIXA C, COM CAP 50/70 - AQUISICAO POSTO USINA</v>
          </cell>
          <cell r="C1197" t="str">
            <v xml:space="preserve">T     </v>
          </cell>
          <cell r="D1197">
            <v>480</v>
          </cell>
        </row>
        <row r="1198">
          <cell r="A1198">
            <v>41965</v>
          </cell>
          <cell r="B1198" t="str">
            <v>CONCRETO BETUMINOSO USINADO A QUENTE (CBUQ) PARA PAVIMENTACAO ASFALTICA, PADRAO DNIT, PARA BINDER, COM CAP 50/70 - AQUISICAO POSTO USINA</v>
          </cell>
          <cell r="C1198" t="str">
            <v xml:space="preserve">T     </v>
          </cell>
          <cell r="D1198">
            <v>420.88</v>
          </cell>
        </row>
        <row r="1199">
          <cell r="A1199">
            <v>34492</v>
          </cell>
          <cell r="B1199" t="str">
            <v>CONCRETO USINADO BOMBEAVEL, CLASSE DE RESISTENCIA C20, COM BRITA 0 E 1, SLUMP = 100 +/- 20 MM, EXCLUI SERVICO DE BOMBEAMENTO (NBR 8953)</v>
          </cell>
          <cell r="C1199" t="str">
            <v xml:space="preserve">M3    </v>
          </cell>
          <cell r="D1199">
            <v>407</v>
          </cell>
        </row>
        <row r="1200">
          <cell r="A1200">
            <v>1524</v>
          </cell>
          <cell r="B1200" t="str">
            <v>CONCRETO USINADO BOMBEAVEL, CLASSE DE RESISTENCIA C20, COM BRITA 0 E 1, SLUMP = 100 +/- 20 MM, INCLUI SERVICO DE BOMBEAMENTO (NBR 8953)</v>
          </cell>
          <cell r="C1200" t="str">
            <v xml:space="preserve">M3    </v>
          </cell>
          <cell r="D1200">
            <v>439.39</v>
          </cell>
        </row>
        <row r="1201">
          <cell r="A1201">
            <v>38404</v>
          </cell>
          <cell r="B1201" t="str">
            <v>CONCRETO USINADO BOMBEAVEL, CLASSE DE RESISTENCIA C20, COM BRITA 0 E 1, SLUMP = 130 +/- 20 MM, EXCLUI SERVICO DE BOMBEAMENTO (NBR 8953)</v>
          </cell>
          <cell r="C1201" t="str">
            <v xml:space="preserve">M3    </v>
          </cell>
          <cell r="D1201">
            <v>421.57</v>
          </cell>
        </row>
        <row r="1202">
          <cell r="A1202">
            <v>39849</v>
          </cell>
          <cell r="B1202" t="str">
            <v>CONCRETO USINADO BOMBEAVEL, CLASSE DE RESISTENCIA C20, COM BRITA 0 E 1, SLUMP = 190 +/- 20 MM, INCLUI SERVICO DE BOMBEAMENTO (NBR 8953)</v>
          </cell>
          <cell r="C1202" t="str">
            <v xml:space="preserve">M3    </v>
          </cell>
          <cell r="D1202">
            <v>483.12</v>
          </cell>
        </row>
        <row r="1203">
          <cell r="A1203">
            <v>38464</v>
          </cell>
          <cell r="B1203" t="str">
            <v>CONCRETO USINADO BOMBEAVEL, CLASSE DE RESISTENCIA C20, COM BRITA 0, SLUMP = 220 +/- 20 MM, INCLUI SERVICO DE BOMBEAMENTO (NBR 8953)</v>
          </cell>
          <cell r="C1203" t="str">
            <v xml:space="preserve">M3    </v>
          </cell>
          <cell r="D1203">
            <v>490.13</v>
          </cell>
        </row>
        <row r="1204">
          <cell r="A1204">
            <v>34493</v>
          </cell>
          <cell r="B1204" t="str">
            <v>CONCRETO USINADO BOMBEAVEL, CLASSE DE RESISTENCIA C25, COM BRITA 0 E 1, SLUMP = 100 +/- 20 MM, EXCLUI SERVICO DE BOMBEAMENTO (NBR 8953)</v>
          </cell>
          <cell r="C1204" t="str">
            <v xml:space="preserve">M3    </v>
          </cell>
          <cell r="D1204">
            <v>418.47</v>
          </cell>
        </row>
        <row r="1205">
          <cell r="A1205">
            <v>1527</v>
          </cell>
          <cell r="B1205" t="str">
            <v>CONCRETO USINADO BOMBEAVEL, CLASSE DE RESISTENCIA C25, COM BRITA 0 E 1, SLUMP = 100 +/- 20 MM, INCLUI SERVICO DE BOMBEAMENTO (NBR 8953)</v>
          </cell>
          <cell r="C1205" t="str">
            <v xml:space="preserve">M3    </v>
          </cell>
          <cell r="D1205">
            <v>453.34</v>
          </cell>
        </row>
        <row r="1206">
          <cell r="A1206">
            <v>38405</v>
          </cell>
          <cell r="B1206" t="str">
            <v>CONCRETO USINADO BOMBEAVEL, CLASSE DE RESISTENCIA C25, COM BRITA 0 E 1, SLUMP = 130 +/- 20 MM, EXCLUI SERVICO DE BOMBEAMENTO (NBR 8953)</v>
          </cell>
          <cell r="C1206" t="str">
            <v xml:space="preserve">M3    </v>
          </cell>
          <cell r="D1206">
            <v>434.57</v>
          </cell>
        </row>
        <row r="1207">
          <cell r="A1207">
            <v>38408</v>
          </cell>
          <cell r="B1207" t="str">
            <v>CONCRETO USINADO BOMBEAVEL, CLASSE DE RESISTENCIA C25, COM BRITA 0 E 1, SLUMP = 190 +/- 20 MM, EXCLUI SERVICO DE BOMBEAMENTO (NBR 8953)</v>
          </cell>
          <cell r="C1207" t="str">
            <v xml:space="preserve">M3    </v>
          </cell>
          <cell r="D1207">
            <v>481.03</v>
          </cell>
        </row>
        <row r="1208">
          <cell r="A1208">
            <v>34494</v>
          </cell>
          <cell r="B1208" t="str">
            <v>CONCRETO USINADO BOMBEAVEL, CLASSE DE RESISTENCIA C30, COM BRITA 0 E 1, SLUMP = 100 +/- 20 MM, EXCLUI SERVICO DE BOMBEAMENTO (NBR 8953)</v>
          </cell>
          <cell r="C1208" t="str">
            <v xml:space="preserve">M3    </v>
          </cell>
          <cell r="D1208">
            <v>432.42</v>
          </cell>
        </row>
        <row r="1209">
          <cell r="A1209">
            <v>1525</v>
          </cell>
          <cell r="B1209" t="str">
            <v>CONCRETO USINADO BOMBEAVEL, CLASSE DE RESISTENCIA C30, COM BRITA 0 E 1, SLUMP = 100 +/- 20 MM, INCLUI SERVICO DE BOMBEAMENTO (NBR 8953)</v>
          </cell>
          <cell r="C1209" t="str">
            <v xml:space="preserve">M3    </v>
          </cell>
          <cell r="D1209">
            <v>467.29</v>
          </cell>
        </row>
        <row r="1210">
          <cell r="A1210">
            <v>38406</v>
          </cell>
          <cell r="B1210" t="str">
            <v>CONCRETO USINADO BOMBEAVEL, CLASSE DE RESISTENCIA C30, COM BRITA 0 E 1, SLUMP = 130 +/- 20 MM, EXCLUI SERVICO DE BOMBEAMENTO (NBR 8953)</v>
          </cell>
          <cell r="C1210" t="str">
            <v xml:space="preserve">M3    </v>
          </cell>
          <cell r="D1210">
            <v>458.88</v>
          </cell>
        </row>
        <row r="1211">
          <cell r="A1211">
            <v>38409</v>
          </cell>
          <cell r="B1211" t="str">
            <v>CONCRETO USINADO BOMBEAVEL, CLASSE DE RESISTENCIA C30, COM BRITA 0 E 1, SLUMP = 190 +/- 20 MM, EXCLUI SERVICO DE BOMBEAMENTO (NBR 8953)</v>
          </cell>
          <cell r="C1211" t="str">
            <v xml:space="preserve">M3    </v>
          </cell>
          <cell r="D1211">
            <v>484.31</v>
          </cell>
        </row>
        <row r="1212">
          <cell r="A1212">
            <v>43360</v>
          </cell>
          <cell r="B1212" t="str">
            <v>CONCRETO USINADO BOMBEAVEL, CLASSE DE RESISTENCIA C30, COM BRITA 0 E 1, SLUMP = 220 +/- 30 MM, EXCLUI SERVICO DE BOMBEAMENTO (NBR 8953)</v>
          </cell>
          <cell r="C1212" t="str">
            <v xml:space="preserve">M3    </v>
          </cell>
          <cell r="D1212">
            <v>504.99</v>
          </cell>
        </row>
        <row r="1213">
          <cell r="A1213">
            <v>34495</v>
          </cell>
          <cell r="B1213" t="str">
            <v>CONCRETO USINADO BOMBEAVEL, CLASSE DE RESISTENCIA C35, COM BRITA 0 E 1, SLUMP = 100 +/- 20 MM, EXCLUI SERVICO DE BOMBEAMENTO (NBR 8953)</v>
          </cell>
          <cell r="C1213" t="str">
            <v xml:space="preserve">M3    </v>
          </cell>
          <cell r="D1213">
            <v>446.36</v>
          </cell>
        </row>
        <row r="1214">
          <cell r="A1214">
            <v>11145</v>
          </cell>
          <cell r="B1214" t="str">
            <v>CONCRETO USINADO BOMBEAVEL, CLASSE DE RESISTENCIA C35, COM BRITA 0 E 1, SLUMP = 100 +/- 20 MM, INCLUI SERVICO DE BOMBEAMENTO (NBR 8953)</v>
          </cell>
          <cell r="C1214" t="str">
            <v xml:space="preserve">M3    </v>
          </cell>
          <cell r="D1214">
            <v>481.24</v>
          </cell>
        </row>
        <row r="1215">
          <cell r="A1215">
            <v>34496</v>
          </cell>
          <cell r="B1215" t="str">
            <v>CONCRETO USINADO BOMBEAVEL, CLASSE DE RESISTENCIA C40, COM BRITA 0 E 1, SLUMP = 100 +/- 20 MM, EXCLUI SERVICO DE BOMBEAMENTO (NBR 8953)</v>
          </cell>
          <cell r="C1215" t="str">
            <v xml:space="preserve">M3    </v>
          </cell>
          <cell r="D1215">
            <v>465.64</v>
          </cell>
        </row>
        <row r="1216">
          <cell r="A1216">
            <v>34479</v>
          </cell>
          <cell r="B1216" t="str">
            <v>CONCRETO USINADO BOMBEAVEL, CLASSE DE RESISTENCIA C40, COM BRITA 0 E 1, SLUMP = 100 +/- 20 MM, INCLUI SERVICO DE BOMBEAMENTO (NBR 8953)</v>
          </cell>
          <cell r="C1216" t="str">
            <v xml:space="preserve">M3    </v>
          </cell>
          <cell r="D1216">
            <v>495.19</v>
          </cell>
        </row>
        <row r="1217">
          <cell r="A1217">
            <v>34481</v>
          </cell>
          <cell r="B1217" t="str">
            <v>CONCRETO USINADO BOMBEAVEL, CLASSE DE RESISTENCIA C45, COM BRITA 0 E 1, SLUMP = 100 +/- 20 MM, INCLUI SERVICO DE BOMBEAMENTO (NBR 8953)</v>
          </cell>
          <cell r="C1217" t="str">
            <v xml:space="preserve">M3    </v>
          </cell>
          <cell r="D1217">
            <v>517.41</v>
          </cell>
        </row>
        <row r="1218">
          <cell r="A1218">
            <v>34483</v>
          </cell>
          <cell r="B1218" t="str">
            <v>CONCRETO USINADO BOMBEAVEL, CLASSE DE RESISTENCIA C50, COM BRITA 0 E 1, SLUMP = 100 +/- 20 MM, INCLUI SERVICO DE BOMBEAMENTO (NBR 8953)</v>
          </cell>
          <cell r="C1218" t="str">
            <v xml:space="preserve">M3    </v>
          </cell>
          <cell r="D1218">
            <v>552.82000000000005</v>
          </cell>
        </row>
        <row r="1219">
          <cell r="A1219">
            <v>34485</v>
          </cell>
          <cell r="B1219" t="str">
            <v>CONCRETO USINADO BOMBEAVEL, CLASSE DE RESISTENCIA C60, COM BRITA 0 E 1, SLUMP = 100 +/- 20 MM, INCLUI SERVICO DE BOMBEAMENTO (NBR 8953)</v>
          </cell>
          <cell r="C1219" t="str">
            <v xml:space="preserve">M3    </v>
          </cell>
          <cell r="D1219">
            <v>591.17999999999995</v>
          </cell>
        </row>
        <row r="1220">
          <cell r="A1220">
            <v>14041</v>
          </cell>
          <cell r="B1220" t="str">
            <v>CONCRETO USINADO CONVENCIONAL (NAO BOMBEAVEL) CLASSE DE RESISTENCIA C10, COM BRITA 1 E 2, SLUMP = 80 MM +/- 10 MM (NBR 8953)</v>
          </cell>
          <cell r="C1220" t="str">
            <v xml:space="preserve">M3    </v>
          </cell>
          <cell r="D1220">
            <v>384.29</v>
          </cell>
        </row>
        <row r="1221">
          <cell r="A1221">
            <v>1523</v>
          </cell>
          <cell r="B1221" t="str">
            <v>CONCRETO USINADO CONVENCIONAL (NAO BOMBEAVEL) CLASSE DE RESISTENCIA C15, COM BRITA 1 E 2, SLUMP = 80 MM +/- 10 MM (NBR 8953)</v>
          </cell>
          <cell r="C1221" t="str">
            <v xml:space="preserve">M3    </v>
          </cell>
          <cell r="D1221">
            <v>390.57</v>
          </cell>
        </row>
        <row r="1222">
          <cell r="A1222">
            <v>14052</v>
          </cell>
          <cell r="B1222" t="str">
            <v>CONDULETE DE ALUMINIO TIPO B, PARA ELETRODUTO ROSCAVEL DE 1/2", COM TAMPA CEGA</v>
          </cell>
          <cell r="C1222" t="str">
            <v xml:space="preserve">UN    </v>
          </cell>
          <cell r="D1222">
            <v>13.4</v>
          </cell>
        </row>
        <row r="1223">
          <cell r="A1223">
            <v>14054</v>
          </cell>
          <cell r="B1223" t="str">
            <v>CONDULETE DE ALUMINIO TIPO B, PARA ELETRODUTO ROSCAVEL DE 1", COM TAMPA CEGA</v>
          </cell>
          <cell r="C1223" t="str">
            <v xml:space="preserve">UN    </v>
          </cell>
          <cell r="D1223">
            <v>17.420000000000002</v>
          </cell>
        </row>
        <row r="1224">
          <cell r="A1224">
            <v>14053</v>
          </cell>
          <cell r="B1224" t="str">
            <v>CONDULETE DE ALUMINIO TIPO B, PARA ELETRODUTO ROSCAVEL DE 3/4", COM TAMPA CEGA</v>
          </cell>
          <cell r="C1224" t="str">
            <v xml:space="preserve">UN    </v>
          </cell>
          <cell r="D1224">
            <v>13.6</v>
          </cell>
        </row>
        <row r="1225">
          <cell r="A1225">
            <v>2558</v>
          </cell>
          <cell r="B1225" t="str">
            <v>CONDULETE DE ALUMINIO TIPO C, PARA ELETRODUTO ROSCAVEL DE 1/2", COM TAMPA CEGA</v>
          </cell>
          <cell r="C1225" t="str">
            <v xml:space="preserve">UN    </v>
          </cell>
          <cell r="D1225">
            <v>10.24</v>
          </cell>
        </row>
        <row r="1226">
          <cell r="A1226">
            <v>2560</v>
          </cell>
          <cell r="B1226" t="str">
            <v>CONDULETE DE ALUMINIO TIPO C, PARA ELETRODUTO ROSCAVEL DE 1", COM TAMPA CEGA</v>
          </cell>
          <cell r="C1226" t="str">
            <v xml:space="preserve">UN    </v>
          </cell>
          <cell r="D1226">
            <v>18.03</v>
          </cell>
        </row>
        <row r="1227">
          <cell r="A1227">
            <v>2559</v>
          </cell>
          <cell r="B1227" t="str">
            <v>CONDULETE DE ALUMINIO TIPO C, PARA ELETRODUTO ROSCAVEL DE 3/4", COM TAMPA CEGA</v>
          </cell>
          <cell r="C1227" t="str">
            <v xml:space="preserve">UN    </v>
          </cell>
          <cell r="D1227">
            <v>14.42</v>
          </cell>
        </row>
        <row r="1228">
          <cell r="A1228">
            <v>2592</v>
          </cell>
          <cell r="B1228" t="str">
            <v>CONDULETE DE ALUMINIO TIPO C, PARA ELETRODUTO ROSCAVEL DE 4", COM TAMPA CEGA</v>
          </cell>
          <cell r="C1228" t="str">
            <v xml:space="preserve">UN    </v>
          </cell>
          <cell r="D1228">
            <v>239.05</v>
          </cell>
        </row>
        <row r="1229">
          <cell r="A1229">
            <v>2566</v>
          </cell>
          <cell r="B1229" t="str">
            <v>CONDULETE DE ALUMINIO TIPO E, PARA ELETRODUTO ROSCAVEL DE 1  1/4", COM TAMPA CEGA</v>
          </cell>
          <cell r="C1229" t="str">
            <v xml:space="preserve">UN    </v>
          </cell>
          <cell r="D1229">
            <v>24.06</v>
          </cell>
        </row>
        <row r="1230">
          <cell r="A1230">
            <v>2589</v>
          </cell>
          <cell r="B1230" t="str">
            <v>CONDULETE DE ALUMINIO TIPO E, PARA ELETRODUTO ROSCAVEL DE 1 1/2", COM TAMPA CEGA</v>
          </cell>
          <cell r="C1230" t="str">
            <v xml:space="preserve">UN    </v>
          </cell>
          <cell r="D1230">
            <v>31.97</v>
          </cell>
        </row>
        <row r="1231">
          <cell r="A1231">
            <v>2591</v>
          </cell>
          <cell r="B1231" t="str">
            <v>CONDULETE DE ALUMINIO TIPO E, PARA ELETRODUTO ROSCAVEL DE 1/2", COM TAMPA CEGA</v>
          </cell>
          <cell r="C1231" t="str">
            <v xml:space="preserve">UN    </v>
          </cell>
          <cell r="D1231">
            <v>11.66</v>
          </cell>
        </row>
        <row r="1232">
          <cell r="A1232">
            <v>2590</v>
          </cell>
          <cell r="B1232" t="str">
            <v>CONDULETE DE ALUMINIO TIPO E, PARA ELETRODUTO ROSCAVEL DE 1", COM TAMPA CEGA</v>
          </cell>
          <cell r="C1232" t="str">
            <v xml:space="preserve">UN    </v>
          </cell>
          <cell r="D1232">
            <v>19.62</v>
          </cell>
        </row>
        <row r="1233">
          <cell r="A1233">
            <v>2567</v>
          </cell>
          <cell r="B1233" t="str">
            <v>CONDULETE DE ALUMINIO TIPO E, PARA ELETRODUTO ROSCAVEL DE 2", COM TAMPA CEGA</v>
          </cell>
          <cell r="C1233" t="str">
            <v xml:space="preserve">UN    </v>
          </cell>
          <cell r="D1233">
            <v>46.9</v>
          </cell>
        </row>
        <row r="1234">
          <cell r="A1234">
            <v>2565</v>
          </cell>
          <cell r="B1234" t="str">
            <v>CONDULETE DE ALUMINIO TIPO E, PARA ELETRODUTO ROSCAVEL DE 3/4", COM TAMPA CEGA</v>
          </cell>
          <cell r="C1234" t="str">
            <v xml:space="preserve">UN    </v>
          </cell>
          <cell r="D1234">
            <v>11.68</v>
          </cell>
        </row>
        <row r="1235">
          <cell r="A1235">
            <v>2568</v>
          </cell>
          <cell r="B1235" t="str">
            <v>CONDULETE DE ALUMINIO TIPO E, PARA ELETRODUTO ROSCAVEL DE 3", COM TAMPA CEGA</v>
          </cell>
          <cell r="C1235" t="str">
            <v xml:space="preserve">UN    </v>
          </cell>
          <cell r="D1235">
            <v>130.24</v>
          </cell>
        </row>
        <row r="1236">
          <cell r="A1236">
            <v>2594</v>
          </cell>
          <cell r="B1236" t="str">
            <v>CONDULETE DE ALUMINIO TIPO E, PARA ELETRODUTO ROSCAVEL DE 4", COM TAMPA CEGA</v>
          </cell>
          <cell r="C1236" t="str">
            <v xml:space="preserve">UN    </v>
          </cell>
          <cell r="D1236">
            <v>216.97</v>
          </cell>
        </row>
        <row r="1237">
          <cell r="A1237">
            <v>2587</v>
          </cell>
          <cell r="B1237" t="str">
            <v>CONDULETE DE ALUMINIO TIPO LR, PARA ELETRODUTO ROSCAVEL DE 1 1/2", COM TAMPA CEGA</v>
          </cell>
          <cell r="C1237" t="str">
            <v xml:space="preserve">UN    </v>
          </cell>
          <cell r="D1237">
            <v>36.979999999999997</v>
          </cell>
        </row>
        <row r="1238">
          <cell r="A1238">
            <v>2588</v>
          </cell>
          <cell r="B1238" t="str">
            <v>CONDULETE DE ALUMINIO TIPO LR, PARA ELETRODUTO ROSCAVEL DE 1 1/4", COM TAMPA CEGA</v>
          </cell>
          <cell r="C1238" t="str">
            <v xml:space="preserve">UN    </v>
          </cell>
          <cell r="D1238">
            <v>29.37</v>
          </cell>
        </row>
        <row r="1239">
          <cell r="A1239">
            <v>2569</v>
          </cell>
          <cell r="B1239" t="str">
            <v>CONDULETE DE ALUMINIO TIPO LR, PARA ELETRODUTO ROSCAVEL DE 1/2", COM TAMPA CEGA</v>
          </cell>
          <cell r="C1239" t="str">
            <v xml:space="preserve">UN    </v>
          </cell>
          <cell r="D1239">
            <v>11.32</v>
          </cell>
        </row>
        <row r="1240">
          <cell r="A1240">
            <v>2570</v>
          </cell>
          <cell r="B1240" t="str">
            <v>CONDULETE DE ALUMINIO TIPO LR, PARA ELETRODUTO ROSCAVEL DE 1", COM TAMPA CEGA</v>
          </cell>
          <cell r="C1240" t="str">
            <v xml:space="preserve">UN    </v>
          </cell>
          <cell r="D1240">
            <v>18.97</v>
          </cell>
        </row>
        <row r="1241">
          <cell r="A1241">
            <v>2571</v>
          </cell>
          <cell r="B1241" t="str">
            <v>CONDULETE DE ALUMINIO TIPO LR, PARA ELETRODUTO ROSCAVEL DE 2", COM TAMPA CEGA</v>
          </cell>
          <cell r="C1241" t="str">
            <v xml:space="preserve">UN    </v>
          </cell>
          <cell r="D1241">
            <v>56.32</v>
          </cell>
        </row>
        <row r="1242">
          <cell r="A1242">
            <v>2593</v>
          </cell>
          <cell r="B1242" t="str">
            <v>CONDULETE DE ALUMINIO TIPO LR, PARA ELETRODUTO ROSCAVEL DE 3/4", COM TAMPA CEGA</v>
          </cell>
          <cell r="C1242" t="str">
            <v xml:space="preserve">UN    </v>
          </cell>
          <cell r="D1242">
            <v>12.07</v>
          </cell>
        </row>
        <row r="1243">
          <cell r="A1243">
            <v>2572</v>
          </cell>
          <cell r="B1243" t="str">
            <v>CONDULETE DE ALUMINIO TIPO LR, PARA ELETRODUTO ROSCAVEL DE 3", COM TAMPA CEGA</v>
          </cell>
          <cell r="C1243" t="str">
            <v xml:space="preserve">UN    </v>
          </cell>
          <cell r="D1243">
            <v>166.55</v>
          </cell>
        </row>
        <row r="1244">
          <cell r="A1244">
            <v>2595</v>
          </cell>
          <cell r="B1244" t="str">
            <v>CONDULETE DE ALUMINIO TIPO LR, PARA ELETRODUTO ROSCAVEL DE 4", COM TAMPA CEGA</v>
          </cell>
          <cell r="C1244" t="str">
            <v xml:space="preserve">UN    </v>
          </cell>
          <cell r="D1244">
            <v>259.86</v>
          </cell>
        </row>
        <row r="1245">
          <cell r="A1245">
            <v>2576</v>
          </cell>
          <cell r="B1245" t="str">
            <v>CONDULETE DE ALUMINIO TIPO T, PARA ELETRODUTO ROSCAVEL DE 1 1/2", COM TAMPA CEGA</v>
          </cell>
          <cell r="C1245" t="str">
            <v xml:space="preserve">UN    </v>
          </cell>
          <cell r="D1245">
            <v>44.3</v>
          </cell>
        </row>
        <row r="1246">
          <cell r="A1246">
            <v>2575</v>
          </cell>
          <cell r="B1246" t="str">
            <v>CONDULETE DE ALUMINIO TIPO T, PARA ELETRODUTO ROSCAVEL DE 1 1/4", COM TAMPA CEGA</v>
          </cell>
          <cell r="C1246" t="str">
            <v xml:space="preserve">UN    </v>
          </cell>
          <cell r="D1246">
            <v>33.299999999999997</v>
          </cell>
        </row>
        <row r="1247">
          <cell r="A1247">
            <v>2573</v>
          </cell>
          <cell r="B1247" t="str">
            <v>CONDULETE DE ALUMINIO TIPO T, PARA ELETRODUTO ROSCAVEL DE 1/2", COM TAMPA CEGA</v>
          </cell>
          <cell r="C1247" t="str">
            <v xml:space="preserve">UN    </v>
          </cell>
          <cell r="D1247">
            <v>13.83</v>
          </cell>
        </row>
        <row r="1248">
          <cell r="A1248">
            <v>2586</v>
          </cell>
          <cell r="B1248" t="str">
            <v>CONDULETE DE ALUMINIO TIPO T, PARA ELETRODUTO ROSCAVEL DE 1", COM TAMPA CEGA</v>
          </cell>
          <cell r="C1248" t="str">
            <v xml:space="preserve">UN    </v>
          </cell>
          <cell r="D1248">
            <v>22.41</v>
          </cell>
        </row>
        <row r="1249">
          <cell r="A1249">
            <v>2577</v>
          </cell>
          <cell r="B1249" t="str">
            <v>CONDULETE DE ALUMINIO TIPO T, PARA ELETRODUTO ROSCAVEL DE 2", COM TAMPA CEGA</v>
          </cell>
          <cell r="C1249" t="str">
            <v xml:space="preserve">UN    </v>
          </cell>
          <cell r="D1249">
            <v>60.02</v>
          </cell>
        </row>
        <row r="1250">
          <cell r="A1250">
            <v>2574</v>
          </cell>
          <cell r="B1250" t="str">
            <v>CONDULETE DE ALUMINIO TIPO T, PARA ELETRODUTO ROSCAVEL DE 3/4", COM TAMPA CEGA</v>
          </cell>
          <cell r="C1250" t="str">
            <v xml:space="preserve">UN    </v>
          </cell>
          <cell r="D1250">
            <v>13.92</v>
          </cell>
        </row>
        <row r="1251">
          <cell r="A1251">
            <v>2578</v>
          </cell>
          <cell r="B1251" t="str">
            <v>CONDULETE DE ALUMINIO TIPO T, PARA ELETRODUTO ROSCAVEL DE 3", COM TAMPA CEGA</v>
          </cell>
          <cell r="C1251" t="str">
            <v xml:space="preserve">UN    </v>
          </cell>
          <cell r="D1251">
            <v>187.4</v>
          </cell>
        </row>
        <row r="1252">
          <cell r="A1252">
            <v>2585</v>
          </cell>
          <cell r="B1252" t="str">
            <v>CONDULETE DE ALUMINIO TIPO T, PARA ELETRODUTO ROSCAVEL DE 4", COM TAMPA CEGA</v>
          </cell>
          <cell r="C1252" t="str">
            <v xml:space="preserve">UN    </v>
          </cell>
          <cell r="D1252">
            <v>257.17</v>
          </cell>
        </row>
        <row r="1253">
          <cell r="A1253">
            <v>12008</v>
          </cell>
          <cell r="B1253" t="str">
            <v>CONDULETE DE ALUMINIO TIPO TB, PARA ELETRODUTO ROSCAVEL DE 3", COM TAMPA CEGA</v>
          </cell>
          <cell r="C1253" t="str">
            <v xml:space="preserve">UN    </v>
          </cell>
          <cell r="D1253">
            <v>137.97999999999999</v>
          </cell>
        </row>
        <row r="1254">
          <cell r="A1254">
            <v>2582</v>
          </cell>
          <cell r="B1254" t="str">
            <v>CONDULETE DE ALUMINIO TIPO X, PARA ELETRODUTO ROSCAVEL DE 1 1/2", COM TAMPA CEGA</v>
          </cell>
          <cell r="C1254" t="str">
            <v xml:space="preserve">UN    </v>
          </cell>
          <cell r="D1254">
            <v>41.09</v>
          </cell>
        </row>
        <row r="1255">
          <cell r="A1255">
            <v>2597</v>
          </cell>
          <cell r="B1255" t="str">
            <v>CONDULETE DE ALUMINIO TIPO X, PARA ELETRODUTO ROSCAVEL DE 1 1/4", COM TAMPA CEGA</v>
          </cell>
          <cell r="C1255" t="str">
            <v xml:space="preserve">UN    </v>
          </cell>
          <cell r="D1255">
            <v>35.21</v>
          </cell>
        </row>
        <row r="1256">
          <cell r="A1256">
            <v>2579</v>
          </cell>
          <cell r="B1256" t="str">
            <v>CONDULETE DE ALUMINIO TIPO X, PARA ELETRODUTO ROSCAVEL DE 1/2", COM TAMPA CEGA</v>
          </cell>
          <cell r="C1256" t="str">
            <v xml:space="preserve">UN    </v>
          </cell>
          <cell r="D1256">
            <v>16.760000000000002</v>
          </cell>
        </row>
        <row r="1257">
          <cell r="A1257">
            <v>2581</v>
          </cell>
          <cell r="B1257" t="str">
            <v>CONDULETE DE ALUMINIO TIPO X, PARA ELETRODUTO ROSCAVEL DE 1", COM TAMPA CEGA</v>
          </cell>
          <cell r="C1257" t="str">
            <v xml:space="preserve">UN    </v>
          </cell>
          <cell r="D1257">
            <v>21.45</v>
          </cell>
        </row>
        <row r="1258">
          <cell r="A1258">
            <v>2596</v>
          </cell>
          <cell r="B1258" t="str">
            <v>CONDULETE DE ALUMINIO TIPO X, PARA ELETRODUTO ROSCAVEL DE 2", COM TAMPA CEGA</v>
          </cell>
          <cell r="C1258" t="str">
            <v xml:space="preserve">UN    </v>
          </cell>
          <cell r="D1258">
            <v>63.45</v>
          </cell>
        </row>
        <row r="1259">
          <cell r="A1259">
            <v>2580</v>
          </cell>
          <cell r="B1259" t="str">
            <v>CONDULETE DE ALUMINIO TIPO X, PARA ELETRODUTO ROSCAVEL DE 3/4", COM TAMPA CEGA</v>
          </cell>
          <cell r="C1259" t="str">
            <v xml:space="preserve">UN    </v>
          </cell>
          <cell r="D1259">
            <v>18.37</v>
          </cell>
        </row>
        <row r="1260">
          <cell r="A1260">
            <v>2583</v>
          </cell>
          <cell r="B1260" t="str">
            <v>CONDULETE DE ALUMINIO TIPO X, PARA ELETRODUTO ROSCAVEL DE 3", COM TAMPA CEGA</v>
          </cell>
          <cell r="C1260" t="str">
            <v xml:space="preserve">UN    </v>
          </cell>
          <cell r="D1260">
            <v>154.32</v>
          </cell>
        </row>
        <row r="1261">
          <cell r="A1261">
            <v>2584</v>
          </cell>
          <cell r="B1261" t="str">
            <v>CONDULETE DE ALUMINIO TIPO X, PARA ELETRODUTO ROSCAVEL DE 4", COM TAMPA CEGA</v>
          </cell>
          <cell r="C1261" t="str">
            <v xml:space="preserve">UN    </v>
          </cell>
          <cell r="D1261">
            <v>256.89999999999998</v>
          </cell>
        </row>
        <row r="1262">
          <cell r="A1262">
            <v>12010</v>
          </cell>
          <cell r="B1262" t="str">
            <v>CONDULETE EM PVC, TIPO "B", SEM TAMPA, DE 1/2" OU 3/4"</v>
          </cell>
          <cell r="C1262" t="str">
            <v xml:space="preserve">UN    </v>
          </cell>
          <cell r="D1262">
            <v>14.33</v>
          </cell>
        </row>
        <row r="1263">
          <cell r="A1263">
            <v>39329</v>
          </cell>
          <cell r="B1263" t="str">
            <v>CONDULETE EM PVC, TIPO "B", SEM TAMPA, DE 1"</v>
          </cell>
          <cell r="C1263" t="str">
            <v xml:space="preserve">UN    </v>
          </cell>
          <cell r="D1263">
            <v>14.98</v>
          </cell>
        </row>
        <row r="1264">
          <cell r="A1264">
            <v>39330</v>
          </cell>
          <cell r="B1264" t="str">
            <v>CONDULETE EM PVC, TIPO "C", SEM TAMPA, DE 1/2"</v>
          </cell>
          <cell r="C1264" t="str">
            <v xml:space="preserve">UN    </v>
          </cell>
          <cell r="D1264">
            <v>15.76</v>
          </cell>
        </row>
        <row r="1265">
          <cell r="A1265">
            <v>39332</v>
          </cell>
          <cell r="B1265" t="str">
            <v>CONDULETE EM PVC, TIPO "C", SEM TAMPA, DE 1"</v>
          </cell>
          <cell r="C1265" t="str">
            <v xml:space="preserve">UN    </v>
          </cell>
          <cell r="D1265">
            <v>17.62</v>
          </cell>
        </row>
        <row r="1266">
          <cell r="A1266">
            <v>39331</v>
          </cell>
          <cell r="B1266" t="str">
            <v>CONDULETE EM PVC, TIPO "C", SEM TAMPA, DE 3/4"</v>
          </cell>
          <cell r="C1266" t="str">
            <v xml:space="preserve">UN    </v>
          </cell>
          <cell r="D1266">
            <v>14.02</v>
          </cell>
        </row>
        <row r="1267">
          <cell r="A1267">
            <v>39333</v>
          </cell>
          <cell r="B1267" t="str">
            <v>CONDULETE EM PVC, TIPO "E", SEM TAMPA, DE 1/2"</v>
          </cell>
          <cell r="C1267" t="str">
            <v xml:space="preserve">UN    </v>
          </cell>
          <cell r="D1267">
            <v>13.67</v>
          </cell>
        </row>
        <row r="1268">
          <cell r="A1268">
            <v>39335</v>
          </cell>
          <cell r="B1268" t="str">
            <v>CONDULETE EM PVC, TIPO "E", SEM TAMPA, DE 1"</v>
          </cell>
          <cell r="C1268" t="str">
            <v xml:space="preserve">UN    </v>
          </cell>
          <cell r="D1268">
            <v>15.82</v>
          </cell>
        </row>
        <row r="1269">
          <cell r="A1269">
            <v>39334</v>
          </cell>
          <cell r="B1269" t="str">
            <v>CONDULETE EM PVC, TIPO "E", SEM TAMPA, DE 3/4"</v>
          </cell>
          <cell r="C1269" t="str">
            <v xml:space="preserve">UN    </v>
          </cell>
          <cell r="D1269">
            <v>12.58</v>
          </cell>
        </row>
        <row r="1270">
          <cell r="A1270">
            <v>12016</v>
          </cell>
          <cell r="B1270" t="str">
            <v>CONDULETE EM PVC, TIPO "LB", SEM TAMPA, DE 1/2" OU 3/4"</v>
          </cell>
          <cell r="C1270" t="str">
            <v xml:space="preserve">UN    </v>
          </cell>
          <cell r="D1270">
            <v>15.79</v>
          </cell>
        </row>
        <row r="1271">
          <cell r="A1271">
            <v>12015</v>
          </cell>
          <cell r="B1271" t="str">
            <v>CONDULETE EM PVC, TIPO "LB", SEM TAMPA, DE 1"</v>
          </cell>
          <cell r="C1271" t="str">
            <v xml:space="preserve">UN    </v>
          </cell>
          <cell r="D1271">
            <v>18.38</v>
          </cell>
        </row>
        <row r="1272">
          <cell r="A1272">
            <v>12020</v>
          </cell>
          <cell r="B1272" t="str">
            <v>CONDULETE EM PVC, TIPO "LL", SEM TAMPA, DE 1/2" OU 3/4"</v>
          </cell>
          <cell r="C1272" t="str">
            <v xml:space="preserve">UN    </v>
          </cell>
          <cell r="D1272">
            <v>15.79</v>
          </cell>
        </row>
        <row r="1273">
          <cell r="A1273">
            <v>12019</v>
          </cell>
          <cell r="B1273" t="str">
            <v>CONDULETE EM PVC, TIPO "LL", SEM TAMPA, DE 1"</v>
          </cell>
          <cell r="C1273" t="str">
            <v xml:space="preserve">UN    </v>
          </cell>
          <cell r="D1273">
            <v>18.38</v>
          </cell>
        </row>
        <row r="1274">
          <cell r="A1274">
            <v>39336</v>
          </cell>
          <cell r="B1274" t="str">
            <v>CONDULETE EM PVC, TIPO "LR", SEM TAMPA, DE 1/2"</v>
          </cell>
          <cell r="C1274" t="str">
            <v xml:space="preserve">UN    </v>
          </cell>
          <cell r="D1274">
            <v>15.76</v>
          </cell>
        </row>
        <row r="1275">
          <cell r="A1275">
            <v>39338</v>
          </cell>
          <cell r="B1275" t="str">
            <v>CONDULETE EM PVC, TIPO "LR", SEM TAMPA, DE 1"</v>
          </cell>
          <cell r="C1275" t="str">
            <v xml:space="preserve">UN    </v>
          </cell>
          <cell r="D1275">
            <v>17.62</v>
          </cell>
        </row>
        <row r="1276">
          <cell r="A1276">
            <v>39337</v>
          </cell>
          <cell r="B1276" t="str">
            <v>CONDULETE EM PVC, TIPO "LR", SEM TAMPA, DE 3/4"</v>
          </cell>
          <cell r="C1276" t="str">
            <v xml:space="preserve">UN    </v>
          </cell>
          <cell r="D1276">
            <v>14.02</v>
          </cell>
        </row>
        <row r="1277">
          <cell r="A1277">
            <v>39341</v>
          </cell>
          <cell r="B1277" t="str">
            <v>CONDULETE EM PVC, TIPO "T", SEM TAMPA, DE 1"</v>
          </cell>
          <cell r="C1277" t="str">
            <v xml:space="preserve">UN    </v>
          </cell>
          <cell r="D1277">
            <v>22.97</v>
          </cell>
        </row>
        <row r="1278">
          <cell r="A1278">
            <v>39340</v>
          </cell>
          <cell r="B1278" t="str">
            <v>CONDULETE EM PVC, TIPO "T", SEM TAMPA, DE 3/4"</v>
          </cell>
          <cell r="C1278" t="str">
            <v xml:space="preserve">UN    </v>
          </cell>
          <cell r="D1278">
            <v>16.86</v>
          </cell>
        </row>
        <row r="1279">
          <cell r="A1279">
            <v>12025</v>
          </cell>
          <cell r="B1279" t="str">
            <v>CONDULETE EM PVC, TIPO "TB", SEM TAMPA, DE 1/2" OU 3/4"</v>
          </cell>
          <cell r="C1279" t="str">
            <v xml:space="preserve">UN    </v>
          </cell>
          <cell r="D1279">
            <v>17.420000000000002</v>
          </cell>
        </row>
        <row r="1280">
          <cell r="A1280">
            <v>39342</v>
          </cell>
          <cell r="B1280" t="str">
            <v>CONDULETE EM PVC, TIPO "TB", SEM TAMPA, DE 1"</v>
          </cell>
          <cell r="C1280" t="str">
            <v xml:space="preserve">UN    </v>
          </cell>
          <cell r="D1280">
            <v>22.97</v>
          </cell>
        </row>
        <row r="1281">
          <cell r="A1281">
            <v>39343</v>
          </cell>
          <cell r="B1281" t="str">
            <v>CONDULETE EM PVC, TIPO "X", SEM TAMPA, DE 1/2"</v>
          </cell>
          <cell r="C1281" t="str">
            <v xml:space="preserve">UN    </v>
          </cell>
          <cell r="D1281">
            <v>19.39</v>
          </cell>
        </row>
        <row r="1282">
          <cell r="A1282">
            <v>39345</v>
          </cell>
          <cell r="B1282" t="str">
            <v>CONDULETE EM PVC, TIPO "X", SEM TAMPA, DE 1"</v>
          </cell>
          <cell r="C1282" t="str">
            <v xml:space="preserve">UN    </v>
          </cell>
          <cell r="D1282">
            <v>26.24</v>
          </cell>
        </row>
        <row r="1283">
          <cell r="A1283">
            <v>39344</v>
          </cell>
          <cell r="B1283" t="str">
            <v>CONDULETE EM PVC, TIPO "X", SEM TAMPA, DE 3/4"</v>
          </cell>
          <cell r="C1283" t="str">
            <v xml:space="preserve">UN    </v>
          </cell>
          <cell r="D1283">
            <v>18.75</v>
          </cell>
        </row>
        <row r="1284">
          <cell r="A1284">
            <v>12623</v>
          </cell>
          <cell r="B1284" t="str">
            <v>CONDUTOR PLUVIAL, PVC, CIRCULAR, DIAMETRO ENTRE 80 E 100 MM, PARA DRENAGEM PLUVIAL PREDIAL</v>
          </cell>
          <cell r="C1284" t="str">
            <v xml:space="preserve">M     </v>
          </cell>
          <cell r="D1284">
            <v>50.39</v>
          </cell>
        </row>
        <row r="1285">
          <cell r="A1285">
            <v>34498</v>
          </cell>
          <cell r="B1285" t="str">
            <v>CONE DE SINALIZACAO EM PVC FLEXIVEL, H = 70 / 76 CM (NBR 15071)</v>
          </cell>
          <cell r="C1285" t="str">
            <v xml:space="preserve">UN    </v>
          </cell>
          <cell r="D1285">
            <v>90.03</v>
          </cell>
        </row>
        <row r="1286">
          <cell r="A1286">
            <v>13244</v>
          </cell>
          <cell r="B1286" t="str">
            <v>CONE DE SINALIZACAO EM PVC RIGIDO COM FAIXA REFLETIVA, H = 70 / 76 CM</v>
          </cell>
          <cell r="C1286" t="str">
            <v xml:space="preserve">UN    </v>
          </cell>
          <cell r="D1286">
            <v>37.9</v>
          </cell>
        </row>
        <row r="1287">
          <cell r="A1287">
            <v>38998</v>
          </cell>
          <cell r="B1287" t="str">
            <v>CONECTOR / ADAPTADOR F/F, COM INSERTO METALICO, PPR, DN 25 MM X 1/2", PARA AGUA QUENTE E FRIA PREDIAL</v>
          </cell>
          <cell r="C1287" t="str">
            <v xml:space="preserve">UN    </v>
          </cell>
          <cell r="D1287">
            <v>12.19</v>
          </cell>
        </row>
        <row r="1288">
          <cell r="A1288">
            <v>38999</v>
          </cell>
          <cell r="B1288" t="str">
            <v>CONECTOR / ADAPTADOR F/F, COM INSERTO METALICO, PPR, DN 32 MM X 3/4", PARA AGUA QUENTE E FRIA PREDIAL</v>
          </cell>
          <cell r="C1288" t="str">
            <v xml:space="preserve">UN    </v>
          </cell>
          <cell r="D1288">
            <v>30.82</v>
          </cell>
        </row>
        <row r="1289">
          <cell r="A1289">
            <v>38996</v>
          </cell>
          <cell r="B1289" t="str">
            <v>CONECTOR / ADAPTADOR F/M, COM INSERTO METALICO, PPR, DN 25 MM X 1/2", PARA AGUA QUENTE E FRIA PREDIAL</v>
          </cell>
          <cell r="C1289" t="str">
            <v xml:space="preserve">UN    </v>
          </cell>
          <cell r="D1289">
            <v>21.78</v>
          </cell>
        </row>
        <row r="1290">
          <cell r="A1290">
            <v>44173</v>
          </cell>
          <cell r="B1290" t="str">
            <v>CONECTOR / ADAPTADOR F/M, COM INSERTO METALICO, PPR, DN 25 MM X 3/4", PARA AGUA QUENTE E FRIA PREDIAL</v>
          </cell>
          <cell r="C1290" t="str">
            <v xml:space="preserve">UN    </v>
          </cell>
          <cell r="D1290">
            <v>21.18</v>
          </cell>
        </row>
        <row r="1291">
          <cell r="A1291">
            <v>44174</v>
          </cell>
          <cell r="B1291" t="str">
            <v>CONECTOR / ADAPTADOR F/M, COM INSERTO METALICO, PPR, DN 32 MM X 1", PARA AGUA QUENTE E FRIA PREDIAL</v>
          </cell>
          <cell r="C1291" t="str">
            <v xml:space="preserve">UN    </v>
          </cell>
          <cell r="D1291">
            <v>34.67</v>
          </cell>
        </row>
        <row r="1292">
          <cell r="A1292">
            <v>38997</v>
          </cell>
          <cell r="B1292" t="str">
            <v>CONECTOR / ADAPTADOR F/M, COM INSERTO METALICO, PPR, DN 32 MM X 3/4", PARA AGUA QUENTE E FRIA PREDIAL</v>
          </cell>
          <cell r="C1292" t="str">
            <v xml:space="preserve">UN    </v>
          </cell>
          <cell r="D1292">
            <v>31.16</v>
          </cell>
        </row>
        <row r="1293">
          <cell r="A1293">
            <v>39600</v>
          </cell>
          <cell r="B1293" t="str">
            <v>CONECTOR / TOMADA FEMEA RJ 45, CATEGORIA 5 E (CAT 5E) PARA CABOS</v>
          </cell>
          <cell r="C1293" t="str">
            <v xml:space="preserve">UN    </v>
          </cell>
          <cell r="D1293">
            <v>19.77</v>
          </cell>
        </row>
        <row r="1294">
          <cell r="A1294">
            <v>39601</v>
          </cell>
          <cell r="B1294" t="str">
            <v>CONECTOR / TOMADA FEMEA RJ 45, CATEGORIA 6 (CAT 6) PARA CABOS</v>
          </cell>
          <cell r="C1294" t="str">
            <v xml:space="preserve">UN    </v>
          </cell>
          <cell r="D1294">
            <v>41.93</v>
          </cell>
        </row>
        <row r="1295">
          <cell r="A1295">
            <v>39862</v>
          </cell>
          <cell r="B1295" t="str">
            <v>CONECTOR BRONZE/LATAO (REF 603) SEM ANEL DE SOLDA, BOLSA X ROSCA F, 15 MM X 1/2"</v>
          </cell>
          <cell r="C1295" t="str">
            <v xml:space="preserve">UN    </v>
          </cell>
          <cell r="D1295">
            <v>13.36</v>
          </cell>
        </row>
        <row r="1296">
          <cell r="A1296">
            <v>39863</v>
          </cell>
          <cell r="B1296" t="str">
            <v>CONECTOR BRONZE/LATAO (REF 603) SEM ANEL DE SOLDA, BOLSA X ROSCA F, 22 MM X 1/2"</v>
          </cell>
          <cell r="C1296" t="str">
            <v xml:space="preserve">UN    </v>
          </cell>
          <cell r="D1296">
            <v>13.54</v>
          </cell>
        </row>
        <row r="1297">
          <cell r="A1297">
            <v>39864</v>
          </cell>
          <cell r="B1297" t="str">
            <v>CONECTOR BRONZE/LATAO (REF 603) SEM ANEL DE SOLDA, BOLSA X ROSCA F, 22 MM X 3/4"</v>
          </cell>
          <cell r="C1297" t="str">
            <v xml:space="preserve">UN    </v>
          </cell>
          <cell r="D1297">
            <v>16.809999999999999</v>
          </cell>
        </row>
        <row r="1298">
          <cell r="A1298">
            <v>39865</v>
          </cell>
          <cell r="B1298" t="str">
            <v>CONECTOR BRONZE/LATAO (REF 603) SEM ANEL DE SOLDA, BOLSA X ROSCA F, 28 MM X 1/2"</v>
          </cell>
          <cell r="C1298" t="str">
            <v xml:space="preserve">UN    </v>
          </cell>
          <cell r="D1298">
            <v>23.69</v>
          </cell>
        </row>
        <row r="1299">
          <cell r="A1299">
            <v>2517</v>
          </cell>
          <cell r="B1299" t="str">
            <v>CONECTOR CURVO 90 GRAUS DE ALUMINIO, BITOLA 1 1/2", PARA ADAPTAR ENTRADA DE ELETRODUTO METALICO FLEXIVEL EM QUADROS</v>
          </cell>
          <cell r="C1299" t="str">
            <v xml:space="preserve">UN    </v>
          </cell>
          <cell r="D1299">
            <v>25.59</v>
          </cell>
        </row>
        <row r="1300">
          <cell r="A1300">
            <v>2522</v>
          </cell>
          <cell r="B1300" t="str">
            <v>CONECTOR CURVO 90 GRAUS DE ALUMINIO, BITOLA 1 1/4", PARA ADAPTAR ENTRADA DE ELETRODUTO METALICO FLEXIVEL EM QUADROS</v>
          </cell>
          <cell r="C1300" t="str">
            <v xml:space="preserve">UN    </v>
          </cell>
          <cell r="D1300">
            <v>16.54</v>
          </cell>
        </row>
        <row r="1301">
          <cell r="A1301">
            <v>2548</v>
          </cell>
          <cell r="B1301" t="str">
            <v>CONECTOR CURVO 90 GRAUS DE ALUMINIO, BITOLA 1/2", PARA ADAPTAR ENTRADA DE ELETRODUTO METALICO FLEXIVEL EM QUADROS</v>
          </cell>
          <cell r="C1301" t="str">
            <v xml:space="preserve">UN    </v>
          </cell>
          <cell r="D1301">
            <v>10.17</v>
          </cell>
        </row>
        <row r="1302">
          <cell r="A1302">
            <v>2516</v>
          </cell>
          <cell r="B1302" t="str">
            <v>CONECTOR CURVO 90 GRAUS DE ALUMINIO, BITOLA 1", PARA ADAPTAR ENTRADA DE ELETRODUTO METALICO FLEXIVEL EM QUADROS</v>
          </cell>
          <cell r="C1302" t="str">
            <v xml:space="preserve">UN    </v>
          </cell>
          <cell r="D1302">
            <v>13.28</v>
          </cell>
        </row>
        <row r="1303">
          <cell r="A1303">
            <v>2518</v>
          </cell>
          <cell r="B1303" t="str">
            <v>CONECTOR CURVO 90 GRAUS DE ALUMINIO, BITOLA 2 1/2", PARA ADAPTAR ENTRADA DE ELETRODUTO METALICO FLEXIVEL EM QUADROS</v>
          </cell>
          <cell r="C1303" t="str">
            <v xml:space="preserve">UN    </v>
          </cell>
          <cell r="D1303">
            <v>121.84</v>
          </cell>
        </row>
        <row r="1304">
          <cell r="A1304">
            <v>2521</v>
          </cell>
          <cell r="B1304" t="str">
            <v>CONECTOR CURVO 90 GRAUS DE ALUMINIO, BITOLA 2", PARA ADAPTAR ENTRADA DE ELETRODUTO METALICO FLEXIVEL EM QUADROS</v>
          </cell>
          <cell r="C1304" t="str">
            <v xml:space="preserve">UN    </v>
          </cell>
          <cell r="D1304">
            <v>51.86</v>
          </cell>
        </row>
        <row r="1305">
          <cell r="A1305">
            <v>2515</v>
          </cell>
          <cell r="B1305" t="str">
            <v>CONECTOR CURVO 90 GRAUS DE ALUMINIO, BITOLA 3/4", PARA ADAPTAR ENTRADA DE ELETRODUTO METALICO FLEXIVEL EM QUADROS</v>
          </cell>
          <cell r="C1305" t="str">
            <v xml:space="preserve">UN    </v>
          </cell>
          <cell r="D1305">
            <v>11.05</v>
          </cell>
        </row>
        <row r="1306">
          <cell r="A1306">
            <v>2519</v>
          </cell>
          <cell r="B1306" t="str">
            <v>CONECTOR CURVO 90 GRAUS DE ALUMINIO, BITOLA 3", PARA ADAPTAR ENTRADA DE ELETRODUTO METALICO FLEXIVEL EM QUADROS</v>
          </cell>
          <cell r="C1306" t="str">
            <v xml:space="preserve">UN    </v>
          </cell>
          <cell r="D1306">
            <v>146.91</v>
          </cell>
        </row>
        <row r="1307">
          <cell r="A1307">
            <v>2520</v>
          </cell>
          <cell r="B1307" t="str">
            <v>CONECTOR CURVO 90 GRAUS DE ALUMINIO, BITOLA 4", PARA ADAPTAR ENTRADA DE ELETRODUTO METALICO FLEXIVEL EM QUADROS</v>
          </cell>
          <cell r="C1307" t="str">
            <v xml:space="preserve">UN    </v>
          </cell>
          <cell r="D1307">
            <v>270.39</v>
          </cell>
        </row>
        <row r="1308">
          <cell r="A1308">
            <v>1602</v>
          </cell>
          <cell r="B1308" t="str">
            <v>CONECTOR DE ALUMINIO TIPO PRENSA CABO, BITOLA 1 1/2", PARA CABOS DE DIAMETRO DE 37 A 40 MM</v>
          </cell>
          <cell r="C1308" t="str">
            <v xml:space="preserve">UN    </v>
          </cell>
          <cell r="D1308">
            <v>42.71</v>
          </cell>
        </row>
        <row r="1309">
          <cell r="A1309">
            <v>1601</v>
          </cell>
          <cell r="B1309" t="str">
            <v>CONECTOR DE ALUMINIO TIPO PRENSA CABO, BITOLA 1 1/4", PARA CABOS DE DIAMETRO DE 31 A 34 MM</v>
          </cell>
          <cell r="C1309" t="str">
            <v xml:space="preserve">UN    </v>
          </cell>
          <cell r="D1309">
            <v>38.07</v>
          </cell>
        </row>
        <row r="1310">
          <cell r="A1310">
            <v>1598</v>
          </cell>
          <cell r="B1310" t="str">
            <v>CONECTOR DE ALUMINIO TIPO PRENSA CABO, BITOLA 1/2", PARA CABOS DE DIAMETRO DE 12,5 A 15 MM</v>
          </cell>
          <cell r="C1310" t="str">
            <v xml:space="preserve">UN    </v>
          </cell>
          <cell r="D1310">
            <v>11.26</v>
          </cell>
        </row>
        <row r="1311">
          <cell r="A1311">
            <v>1600</v>
          </cell>
          <cell r="B1311" t="str">
            <v>CONECTOR DE ALUMINIO TIPO PRENSA CABO, BITOLA 1", PARA CABOS DE DIAMETRO DE 22,5 A 25 MM</v>
          </cell>
          <cell r="C1311" t="str">
            <v xml:space="preserve">UN    </v>
          </cell>
          <cell r="D1311">
            <v>16.63</v>
          </cell>
        </row>
        <row r="1312">
          <cell r="A1312">
            <v>1603</v>
          </cell>
          <cell r="B1312" t="str">
            <v>CONECTOR DE ALUMINIO TIPO PRENSA CABO, BITOLA 2", PARA CABOS DE DIAMETRO DE 47,5 A 50 MM</v>
          </cell>
          <cell r="C1312" t="str">
            <v xml:space="preserve">UN    </v>
          </cell>
          <cell r="D1312">
            <v>64.489999999999995</v>
          </cell>
        </row>
        <row r="1313">
          <cell r="A1313">
            <v>1599</v>
          </cell>
          <cell r="B1313" t="str">
            <v>CONECTOR DE ALUMINIO TIPO PRENSA CABO, BITOLA 3/4", PARA CABOS DE DIAMETRO DE 17,5 A 20 MM</v>
          </cell>
          <cell r="C1313" t="str">
            <v xml:space="preserve">UN    </v>
          </cell>
          <cell r="D1313">
            <v>13.07</v>
          </cell>
        </row>
        <row r="1314">
          <cell r="A1314">
            <v>1597</v>
          </cell>
          <cell r="B1314" t="str">
            <v>CONECTOR DE ALUMINIO TIPO PRENSA CABO, BITOLA 3/8", PARA CABOS DE DIAMETRO DE 9 A 10 MM</v>
          </cell>
          <cell r="C1314" t="str">
            <v xml:space="preserve">UN    </v>
          </cell>
          <cell r="D1314">
            <v>10.59</v>
          </cell>
        </row>
        <row r="1315">
          <cell r="A1315">
            <v>39602</v>
          </cell>
          <cell r="B1315" t="str">
            <v>CONECTOR MACHO RJ 45, CATEGORIA 5 E (CAT 5E) PARA CABOS</v>
          </cell>
          <cell r="C1315" t="str">
            <v xml:space="preserve">UN    </v>
          </cell>
          <cell r="D1315">
            <v>2.09</v>
          </cell>
        </row>
        <row r="1316">
          <cell r="A1316">
            <v>39603</v>
          </cell>
          <cell r="B1316" t="str">
            <v>CONECTOR MACHO RJ 45, CATEGORIA 6 (CAT 6) PARA CABOS</v>
          </cell>
          <cell r="C1316" t="str">
            <v xml:space="preserve">UN    </v>
          </cell>
          <cell r="D1316">
            <v>4.47</v>
          </cell>
        </row>
        <row r="1317">
          <cell r="A1317">
            <v>11821</v>
          </cell>
          <cell r="B1317" t="str">
            <v>CONECTOR METALICO TIPO PARAFUSO FENDIDO (SPLIT BOLT), COM SEPARADOR DE CABOS BIMETALICOS, PARA CABOS ATE 25 MM2</v>
          </cell>
          <cell r="C1317" t="str">
            <v xml:space="preserve">UN    </v>
          </cell>
          <cell r="D1317">
            <v>8.6999999999999993</v>
          </cell>
        </row>
        <row r="1318">
          <cell r="A1318">
            <v>1562</v>
          </cell>
          <cell r="B1318" t="str">
            <v>CONECTOR METALICO TIPO PARAFUSO FENDIDO (SPLIT BOLT), COM SEPARADOR DE CABOS BIMETALICOS, PARA CABOS ATE 50 MM2</v>
          </cell>
          <cell r="C1318" t="str">
            <v xml:space="preserve">UN    </v>
          </cell>
          <cell r="D1318">
            <v>14.25</v>
          </cell>
        </row>
        <row r="1319">
          <cell r="A1319">
            <v>1563</v>
          </cell>
          <cell r="B1319" t="str">
            <v>CONECTOR METALICO TIPO PARAFUSO FENDIDO (SPLIT BOLT), COM SEPARADOR DE CABOS BIMETALICOS, PARA CABOS ATE 70 MM2</v>
          </cell>
          <cell r="C1319" t="str">
            <v xml:space="preserve">UN    </v>
          </cell>
          <cell r="D1319">
            <v>19.12</v>
          </cell>
        </row>
        <row r="1320">
          <cell r="A1320">
            <v>11856</v>
          </cell>
          <cell r="B1320" t="str">
            <v>CONECTOR METALICO TIPO PARAFUSO FENDIDO (SPLIT BOLT), PARA CABOS ATE 10 MM2</v>
          </cell>
          <cell r="C1320" t="str">
            <v xml:space="preserve">UN    </v>
          </cell>
          <cell r="D1320">
            <v>5.7</v>
          </cell>
        </row>
        <row r="1321">
          <cell r="A1321">
            <v>11857</v>
          </cell>
          <cell r="B1321" t="str">
            <v>CONECTOR METALICO TIPO PARAFUSO FENDIDO (SPLIT BOLT), PARA CABOS ATE 120 MM2</v>
          </cell>
          <cell r="C1321" t="str">
            <v xml:space="preserve">UN    </v>
          </cell>
          <cell r="D1321">
            <v>30</v>
          </cell>
        </row>
        <row r="1322">
          <cell r="A1322">
            <v>11858</v>
          </cell>
          <cell r="B1322" t="str">
            <v>CONECTOR METALICO TIPO PARAFUSO FENDIDO (SPLIT BOLT), PARA CABOS ATE 150 MM2</v>
          </cell>
          <cell r="C1322" t="str">
            <v xml:space="preserve">UN    </v>
          </cell>
          <cell r="D1322">
            <v>37.229999999999997</v>
          </cell>
        </row>
        <row r="1323">
          <cell r="A1323">
            <v>1539</v>
          </cell>
          <cell r="B1323" t="str">
            <v>CONECTOR METALICO TIPO PARAFUSO FENDIDO (SPLIT BOLT), PARA CABOS ATE 16 MM2</v>
          </cell>
          <cell r="C1323" t="str">
            <v xml:space="preserve">UN    </v>
          </cell>
          <cell r="D1323">
            <v>6.7</v>
          </cell>
        </row>
        <row r="1324">
          <cell r="A1324">
            <v>11859</v>
          </cell>
          <cell r="B1324" t="str">
            <v>CONECTOR METALICO TIPO PARAFUSO FENDIDO (SPLIT BOLT), PARA CABOS ATE 185 MM2</v>
          </cell>
          <cell r="C1324" t="str">
            <v xml:space="preserve">UN    </v>
          </cell>
          <cell r="D1324">
            <v>50.65</v>
          </cell>
        </row>
        <row r="1325">
          <cell r="A1325">
            <v>1550</v>
          </cell>
          <cell r="B1325" t="str">
            <v>CONECTOR METALICO TIPO PARAFUSO FENDIDO (SPLIT BOLT), PARA CABOS ATE 25 MM2</v>
          </cell>
          <cell r="C1325" t="str">
            <v xml:space="preserve">UN    </v>
          </cell>
          <cell r="D1325">
            <v>7.07</v>
          </cell>
        </row>
        <row r="1326">
          <cell r="A1326">
            <v>11854</v>
          </cell>
          <cell r="B1326" t="str">
            <v>CONECTOR METALICO TIPO PARAFUSO FENDIDO (SPLIT BOLT), PARA CABOS ATE 35 MM2</v>
          </cell>
          <cell r="C1326" t="str">
            <v xml:space="preserve">UN    </v>
          </cell>
          <cell r="D1326">
            <v>8.83</v>
          </cell>
        </row>
        <row r="1327">
          <cell r="A1327">
            <v>11862</v>
          </cell>
          <cell r="B1327" t="str">
            <v>CONECTOR METALICO TIPO PARAFUSO FENDIDO (SPLIT BOLT), PARA CABOS ATE 50 MM2</v>
          </cell>
          <cell r="C1327" t="str">
            <v xml:space="preserve">UN    </v>
          </cell>
          <cell r="D1327">
            <v>12.38</v>
          </cell>
        </row>
        <row r="1328">
          <cell r="A1328">
            <v>11863</v>
          </cell>
          <cell r="B1328" t="str">
            <v>CONECTOR METALICO TIPO PARAFUSO FENDIDO (SPLIT BOLT), PARA CABOS ATE 6 MM2</v>
          </cell>
          <cell r="C1328" t="str">
            <v xml:space="preserve">UN    </v>
          </cell>
          <cell r="D1328">
            <v>5</v>
          </cell>
        </row>
        <row r="1329">
          <cell r="A1329">
            <v>11855</v>
          </cell>
          <cell r="B1329" t="str">
            <v>CONECTOR METALICO TIPO PARAFUSO FENDIDO (SPLIT BOLT), PARA CABOS ATE 70 MM2</v>
          </cell>
          <cell r="C1329" t="str">
            <v xml:space="preserve">UN    </v>
          </cell>
          <cell r="D1329">
            <v>18.489999999999998</v>
          </cell>
        </row>
        <row r="1330">
          <cell r="A1330">
            <v>11864</v>
          </cell>
          <cell r="B1330" t="str">
            <v>CONECTOR METALICO TIPO PARAFUSO FENDIDO (SPLIT BOLT), PARA CABOS ATE 95 MM2</v>
          </cell>
          <cell r="C1330" t="str">
            <v xml:space="preserve">UN    </v>
          </cell>
          <cell r="D1330">
            <v>27.95</v>
          </cell>
        </row>
        <row r="1331">
          <cell r="A1331">
            <v>2527</v>
          </cell>
          <cell r="B1331" t="str">
            <v>CONECTOR RETO DE ALUMINIO PARA ELETRODUTO DE 1 1/2", PARA ADAPTAR ENTRADA DE ELETRODUTO METALICO FLEXIVEL EM QUADROS</v>
          </cell>
          <cell r="C1331" t="str">
            <v xml:space="preserve">UN    </v>
          </cell>
          <cell r="D1331">
            <v>9.16</v>
          </cell>
        </row>
        <row r="1332">
          <cell r="A1332">
            <v>2526</v>
          </cell>
          <cell r="B1332" t="str">
            <v>CONECTOR RETO DE ALUMINIO PARA ELETRODUTO DE 1 1/4", PARA ADAPTAR ENTRADA DE ELETRODUTO METALICO FLEXIVEL EM QUADROS</v>
          </cell>
          <cell r="C1332" t="str">
            <v xml:space="preserve">UN    </v>
          </cell>
          <cell r="D1332">
            <v>5.87</v>
          </cell>
        </row>
        <row r="1333">
          <cell r="A1333">
            <v>2487</v>
          </cell>
          <cell r="B1333" t="str">
            <v>CONECTOR RETO DE ALUMINIO PARA ELETRODUTO DE 1/2", PARA ADAPTAR ENTRADA DE ELETRODUTO METALICO FLEXIVEL EM QUADROS</v>
          </cell>
          <cell r="C1333" t="str">
            <v xml:space="preserve">UN    </v>
          </cell>
          <cell r="D1333">
            <v>2</v>
          </cell>
        </row>
        <row r="1334">
          <cell r="A1334">
            <v>2483</v>
          </cell>
          <cell r="B1334" t="str">
            <v>CONECTOR RETO DE ALUMINIO PARA ELETRODUTO DE 1", PARA ADAPTAR ENTRADA DE ELETRODUTO METALICO FLEXIVEL EM QUADROS</v>
          </cell>
          <cell r="C1334" t="str">
            <v xml:space="preserve">UN    </v>
          </cell>
          <cell r="D1334">
            <v>4.18</v>
          </cell>
        </row>
        <row r="1335">
          <cell r="A1335">
            <v>2528</v>
          </cell>
          <cell r="B1335" t="str">
            <v>CONECTOR RETO DE ALUMINIO PARA ELETRODUTO DE 2 1/2", PARA ADAPTAR ENTRADA DE ELETRODUTO METALICO FLEXIVEL EM QUADROS</v>
          </cell>
          <cell r="C1335" t="str">
            <v xml:space="preserve">UN    </v>
          </cell>
          <cell r="D1335">
            <v>23.05</v>
          </cell>
        </row>
        <row r="1336">
          <cell r="A1336">
            <v>2489</v>
          </cell>
          <cell r="B1336" t="str">
            <v>CONECTOR RETO DE ALUMINIO PARA ELETRODUTO DE 2", PARA ADAPTAR ENTRADA DE ELETRODUTO METALICO FLEXIVEL EM QUADROS</v>
          </cell>
          <cell r="C1336" t="str">
            <v xml:space="preserve">UN    </v>
          </cell>
          <cell r="D1336">
            <v>10.15</v>
          </cell>
        </row>
        <row r="1337">
          <cell r="A1337">
            <v>2488</v>
          </cell>
          <cell r="B1337" t="str">
            <v>CONECTOR RETO DE ALUMINIO PARA ELETRODUTO DE 3/4", PARA ADAPTAR ENTRADA DE ELETRODUTO METALICO FLEXIVEL EM QUADROS</v>
          </cell>
          <cell r="C1337" t="str">
            <v xml:space="preserve">UN    </v>
          </cell>
          <cell r="D1337">
            <v>2.34</v>
          </cell>
        </row>
        <row r="1338">
          <cell r="A1338">
            <v>2484</v>
          </cell>
          <cell r="B1338" t="str">
            <v>CONECTOR RETO DE ALUMINIO PARA ELETRODUTO DE 3", PARA ADAPTAR ENTRADA DE ELETRODUTO METALICO FLEXIVEL EM QUADROS</v>
          </cell>
          <cell r="C1338" t="str">
            <v xml:space="preserve">UN    </v>
          </cell>
          <cell r="D1338">
            <v>33.479999999999997</v>
          </cell>
        </row>
        <row r="1339">
          <cell r="A1339">
            <v>2485</v>
          </cell>
          <cell r="B1339" t="str">
            <v>CONECTOR RETO DE ALUMINIO PARA ELETRODUTO DE 4", PARA ADAPTAR ENTRADA DE ELETRODUTO METALICO FLEXIVEL EM QUADROS</v>
          </cell>
          <cell r="C1339" t="str">
            <v xml:space="preserve">UN    </v>
          </cell>
          <cell r="D1339">
            <v>52.48</v>
          </cell>
        </row>
        <row r="1340">
          <cell r="A1340">
            <v>39279</v>
          </cell>
          <cell r="B1340" t="str">
            <v>CONECTOR/ADAPTADOR FIXO, ROSCA FEMEA, EM PLASTICO, DN 16 MM X 1/2", PARA CONEXAO COM CRIMPAGEM, EM TUBO PEX PARA INST. AGUA QUENTE/FRIA</v>
          </cell>
          <cell r="C1340" t="str">
            <v xml:space="preserve">UN    </v>
          </cell>
          <cell r="D1340">
            <v>8.2200000000000006</v>
          </cell>
        </row>
        <row r="1341">
          <cell r="A1341">
            <v>39280</v>
          </cell>
          <cell r="B1341" t="str">
            <v>CONECTOR/ADAPTADOR FIXO, ROSCA FEMEA, EM PLASTICO, DN 20 MM X 1/2", PARA CONEXAO COM CRIMPAGEM, EM TUBO PEX PARA INST. AGUA QUENTE/FRIA</v>
          </cell>
          <cell r="C1341" t="str">
            <v xml:space="preserve">UN    </v>
          </cell>
          <cell r="D1341">
            <v>9.2100000000000009</v>
          </cell>
        </row>
        <row r="1342">
          <cell r="A1342">
            <v>39281</v>
          </cell>
          <cell r="B1342" t="str">
            <v>CONECTOR/ADAPTADOR FIXO, ROSCA FEMEA, EM PLASTICO, DN 20 MM X 3/4", PARA CONEXAO COM CRIMPAGEM, EM TUBO PEX PARA INST. AGUA QUENTE/FRIA</v>
          </cell>
          <cell r="C1342" t="str">
            <v xml:space="preserve">UN    </v>
          </cell>
          <cell r="D1342">
            <v>12.18</v>
          </cell>
        </row>
        <row r="1343">
          <cell r="A1343">
            <v>39282</v>
          </cell>
          <cell r="B1343" t="str">
            <v>CONECTOR/ADAPTADOR FIXO, ROSCA FEMEA, EM PLASTICO, DN 25 MM X 3/4", PARA CONEXAO COM CRIMPAGEM, EM TUBO PEX PARA INST. AGUA QUENTE/FRIA</v>
          </cell>
          <cell r="C1343" t="str">
            <v xml:space="preserve">UN    </v>
          </cell>
          <cell r="D1343">
            <v>17</v>
          </cell>
        </row>
        <row r="1344">
          <cell r="A1344">
            <v>38844</v>
          </cell>
          <cell r="B1344" t="str">
            <v>CONECTOR/ADAPTADOR FIXO, ROSCA FEMEA, METALICA, COM ANEL DESLIZANTE, DN 16 MM X 1/2", PARA TUBO PEX PARA INST. AGUA QUENTE/FRIA</v>
          </cell>
          <cell r="C1344" t="str">
            <v xml:space="preserve">UN    </v>
          </cell>
          <cell r="D1344">
            <v>8.34</v>
          </cell>
        </row>
        <row r="1345">
          <cell r="A1345">
            <v>38846</v>
          </cell>
          <cell r="B1345" t="str">
            <v>CONECTOR/ADAPTADOR FIXO, ROSCA FEMEA, METALICA, COM ANEL DESLIZANTE, DN 20 MM X 1/2", PARA TUBO PEX PARA INST. AGUA QUENTE/FRIA</v>
          </cell>
          <cell r="C1345" t="str">
            <v xml:space="preserve">UN    </v>
          </cell>
          <cell r="D1345">
            <v>8.48</v>
          </cell>
        </row>
        <row r="1346">
          <cell r="A1346">
            <v>38847</v>
          </cell>
          <cell r="B1346" t="str">
            <v>CONECTOR/ADAPTADOR FIXO, ROSCA FEMEA, METALICA, COM ANEL DESLIZANTE, DN 20 MM X 3/4", PARA TUBO PEX PARA INST. AGUA QUENTE/FRIA</v>
          </cell>
          <cell r="C1346" t="str">
            <v xml:space="preserve">UN    </v>
          </cell>
          <cell r="D1346">
            <v>9.94</v>
          </cell>
        </row>
        <row r="1347">
          <cell r="A1347">
            <v>38850</v>
          </cell>
          <cell r="B1347" t="str">
            <v>CONECTOR/ADAPTADOR FIXO, ROSCA FEMEA, METALICA, COM ANEL DESLIZANTE, DN 25 MM X 1", PARA TUBO PEX PARA INST. AGUA QUENTE/FRIA</v>
          </cell>
          <cell r="C1347" t="str">
            <v xml:space="preserve">UN    </v>
          </cell>
          <cell r="D1347">
            <v>17.95</v>
          </cell>
        </row>
        <row r="1348">
          <cell r="A1348">
            <v>38848</v>
          </cell>
          <cell r="B1348" t="str">
            <v>CONECTOR/ADAPTADOR FIXO, ROSCA FEMEA, METALICA, COM ANEL DESLIZANTE, DN 25 MM X 3/4", PARA TUBO PEX PARA INST. AGUA QUENTE/FRIA</v>
          </cell>
          <cell r="C1348" t="str">
            <v xml:space="preserve">UN    </v>
          </cell>
          <cell r="D1348">
            <v>11.77</v>
          </cell>
        </row>
        <row r="1349">
          <cell r="A1349">
            <v>38851</v>
          </cell>
          <cell r="B1349" t="str">
            <v>CONECTOR/ADAPTADOR FIXO, ROSCA FEMEA, METALICA, COM ANEL DESLIZANTE, DN 32 MM X 1", PARA TUBO PEX PARA INST. AGUA QUENTE/FRIA</v>
          </cell>
          <cell r="C1349" t="str">
            <v xml:space="preserve">UN    </v>
          </cell>
          <cell r="D1349">
            <v>20.3</v>
          </cell>
        </row>
        <row r="1350">
          <cell r="A1350">
            <v>38854</v>
          </cell>
          <cell r="B1350" t="str">
            <v>CONECTOR/ADAPTADOR MOVEL, ROSCA FEMEA, METALICA, COM ANEL DESLIZANTE, DN 16 MM X 3/4", PARA TUBO PEX PARA INST. AGUA QUENTE/FRIA</v>
          </cell>
          <cell r="C1350" t="str">
            <v xml:space="preserve">UN    </v>
          </cell>
          <cell r="D1350">
            <v>8.81</v>
          </cell>
        </row>
        <row r="1351">
          <cell r="A1351">
            <v>44247</v>
          </cell>
          <cell r="B1351" t="str">
            <v>CONECTOR, CPVC, SOLDAVEL, 114 MM X 4"â, PARA AGUA QUENTE</v>
          </cell>
          <cell r="C1351" t="str">
            <v xml:space="preserve">UN    </v>
          </cell>
          <cell r="D1351">
            <v>1681.64</v>
          </cell>
        </row>
        <row r="1352">
          <cell r="A1352">
            <v>38005</v>
          </cell>
          <cell r="B1352" t="str">
            <v>CONECTOR, CPVC, SOLDAVEL, 15 MM X 1/2", PARA AGUA QUENTE</v>
          </cell>
          <cell r="C1352" t="str">
            <v xml:space="preserve">UN    </v>
          </cell>
          <cell r="D1352">
            <v>19.989999999999998</v>
          </cell>
        </row>
        <row r="1353">
          <cell r="A1353">
            <v>38006</v>
          </cell>
          <cell r="B1353" t="str">
            <v>CONECTOR, CPVC, SOLDAVEL, 22 MM X 1/2", PARA AGUA QUENTE</v>
          </cell>
          <cell r="C1353" t="str">
            <v xml:space="preserve">UN    </v>
          </cell>
          <cell r="D1353">
            <v>26.57</v>
          </cell>
        </row>
        <row r="1354">
          <cell r="A1354">
            <v>38428</v>
          </cell>
          <cell r="B1354" t="str">
            <v>CONECTOR, CPVC, SOLDAVEL, 22 MM X 3/4", PARA AGUA QUENTE</v>
          </cell>
          <cell r="C1354" t="str">
            <v xml:space="preserve">UN    </v>
          </cell>
          <cell r="D1354">
            <v>23.79</v>
          </cell>
        </row>
        <row r="1355">
          <cell r="A1355">
            <v>38007</v>
          </cell>
          <cell r="B1355" t="str">
            <v>CONECTOR, CPVC, SOLDAVEL, 28 MM X 1", PARA AGUA QUENTE</v>
          </cell>
          <cell r="C1355" t="str">
            <v xml:space="preserve">UN    </v>
          </cell>
          <cell r="D1355">
            <v>30.66</v>
          </cell>
        </row>
        <row r="1356">
          <cell r="A1356">
            <v>38008</v>
          </cell>
          <cell r="B1356" t="str">
            <v>CONECTOR, CPVC, SOLDAVEL, 35 MM X 1 1/4", PARA AGUA QUENTE</v>
          </cell>
          <cell r="C1356" t="str">
            <v xml:space="preserve">UN    </v>
          </cell>
          <cell r="D1356">
            <v>49.05</v>
          </cell>
        </row>
        <row r="1357">
          <cell r="A1357">
            <v>38009</v>
          </cell>
          <cell r="B1357" t="str">
            <v>CONECTOR, CPVC, SOLDAVEL, 42 MM X 1 1/2", PARA AGUA QUENTE</v>
          </cell>
          <cell r="C1357" t="str">
            <v xml:space="preserve">UN    </v>
          </cell>
          <cell r="D1357">
            <v>60.05</v>
          </cell>
        </row>
        <row r="1358">
          <cell r="A1358">
            <v>44248</v>
          </cell>
          <cell r="B1358" t="str">
            <v>CONECTOR, CPVC, SOLDAVEL, 54 MM X 2"â, PARA AGUA QUENTE</v>
          </cell>
          <cell r="C1358" t="str">
            <v xml:space="preserve">UN    </v>
          </cell>
          <cell r="D1358">
            <v>97.89</v>
          </cell>
        </row>
        <row r="1359">
          <cell r="A1359">
            <v>44249</v>
          </cell>
          <cell r="B1359" t="str">
            <v>CONECTOR, CPVC, SOLDAVEL, 73 MM X 2 1/2"â, PARA AGUA QUENTE</v>
          </cell>
          <cell r="C1359" t="str">
            <v xml:space="preserve">UN    </v>
          </cell>
          <cell r="D1359">
            <v>377.67</v>
          </cell>
        </row>
        <row r="1360">
          <cell r="A1360">
            <v>44250</v>
          </cell>
          <cell r="B1360" t="str">
            <v>CONECTOR, CPVC, SOLDAVEL, 89 MM X 3"â, PARA AGUA QUENTE</v>
          </cell>
          <cell r="C1360" t="str">
            <v xml:space="preserve">UN    </v>
          </cell>
          <cell r="D1360">
            <v>548.46</v>
          </cell>
        </row>
        <row r="1361">
          <cell r="A1361">
            <v>3104</v>
          </cell>
          <cell r="B1361" t="str">
            <v>CONJ. DE FERRAGENS PARA PORTA DE VIDRO TEMPERADO, EM ZAMAC CROMADO, CONTEMPLANDO DOBRADICA INF., DOBRADICA SUP., PIVO PARA DOBRADICA INF., PIVO PARA DOBRADICA SUP., FECHADURA CENTRAL EM ZAMC. CROMADO, CONTRA FECHADURA DE PRESSAO</v>
          </cell>
          <cell r="C1361" t="str">
            <v xml:space="preserve">CJ    </v>
          </cell>
          <cell r="D1361">
            <v>174.94</v>
          </cell>
        </row>
        <row r="1362">
          <cell r="A1362">
            <v>1607</v>
          </cell>
          <cell r="B1362" t="str">
            <v>CONJUNTO ARRUELAS DE VEDACAO 5/16" PARA TELHA FIBROCIMENTO (UMA ARRUELA METALICA E UMA ARRUELA PVC - CONICAS)</v>
          </cell>
          <cell r="C1362" t="str">
            <v xml:space="preserve">CJ    </v>
          </cell>
          <cell r="D1362">
            <v>0.2</v>
          </cell>
        </row>
        <row r="1363">
          <cell r="A1363">
            <v>38169</v>
          </cell>
          <cell r="B1363" t="str">
            <v>CONJUNTO DE FERRAGENS PIVO, PARA PORTA PIVOTANTE DE ATE 100 KG, REGULAVEL COM ESFERA , CROMADO - SUPERIOR E INFERIOR - COMPLETO</v>
          </cell>
          <cell r="C1363" t="str">
            <v xml:space="preserve">CJ    </v>
          </cell>
          <cell r="D1363">
            <v>79.040000000000006</v>
          </cell>
        </row>
        <row r="1364">
          <cell r="A1364">
            <v>6142</v>
          </cell>
          <cell r="B1364" t="str">
            <v>CONJUNTO DE LIGACAO PARA BACIA SANITARIA AJUSTAVEL, EM PLASTICO BRANCO, COM TUBO, CANOPLA E ESPUDE</v>
          </cell>
          <cell r="C1364" t="str">
            <v xml:space="preserve">UN    </v>
          </cell>
          <cell r="D1364">
            <v>9.27</v>
          </cell>
        </row>
        <row r="1365">
          <cell r="A1365">
            <v>11686</v>
          </cell>
          <cell r="B1365" t="str">
            <v>CONJUNTO DE LIGACAO PARA BACIA SANITARIA EM PLASTICO BRANCO COM TUBO, CANOPLA E ANEL DE EXPANSAO (TUBO 1.1/2 '' X 20 CM)</v>
          </cell>
          <cell r="C1365" t="str">
            <v xml:space="preserve">UN    </v>
          </cell>
          <cell r="D1365">
            <v>12.86</v>
          </cell>
        </row>
        <row r="1366">
          <cell r="A1366">
            <v>37598</v>
          </cell>
          <cell r="B1366" t="str">
            <v>CONJUNTO MONTADO ESTOPIM COM ESPOLETA COMUM NUMERO 8, COM CABECA ACENDEDORA, 1,5 M</v>
          </cell>
          <cell r="C1366" t="str">
            <v xml:space="preserve">UN    </v>
          </cell>
          <cell r="D1366">
            <v>43.03</v>
          </cell>
        </row>
        <row r="1367">
          <cell r="A1367">
            <v>25398</v>
          </cell>
          <cell r="B1367" t="str">
            <v>CONJUNTO PARA FUTSAL COM TRAVES OFICIAIS DE 3,00 X 2,00 M EM TUBO DE ACO GALVANIZADO 3" COM REQUADRO EM TUBO DE 1", PINTURA EM PRIMER COM TINTA ESMALTE SINTETICO E REDES DE POLIETILENO FIO 4 MM</v>
          </cell>
          <cell r="C1367" t="str">
            <v xml:space="preserve">UN    </v>
          </cell>
          <cell r="D1367">
            <v>4529.58</v>
          </cell>
        </row>
        <row r="1368">
          <cell r="A1368">
            <v>25399</v>
          </cell>
          <cell r="B1368" t="str">
            <v>CONJUNTO PARA QUADRA DE  VOLEI COM POSTES EM TUBO DE ACO GALVANIZADO 3", H = *255* CM, PINTURA EM TINTA ESMALTE SINTETICO, REDE DE NYLON COM 2 MM, MALHA 10 X 10 CM E ANTENAS OFICIAIS EM FIBRA DE VIDRO</v>
          </cell>
          <cell r="C1368" t="str">
            <v xml:space="preserve">UN    </v>
          </cell>
          <cell r="D1368">
            <v>2749.85</v>
          </cell>
        </row>
        <row r="1369">
          <cell r="A1369">
            <v>43440</v>
          </cell>
          <cell r="B1369" t="str">
            <v>CONJUNTO PRE-MOLDADO COMPOSTO POR GRELHA (0,99 X 0,45 M), QUADRO (1,10 X 0,52 M) E CANTONEIRA (1,10 X 0,35 M), EM CONCRETO ARMADO, COM FCK DE 21 MPA</v>
          </cell>
          <cell r="C1369" t="str">
            <v xml:space="preserve">UN    </v>
          </cell>
          <cell r="D1369">
            <v>324.7</v>
          </cell>
        </row>
        <row r="1370">
          <cell r="A1370">
            <v>10667</v>
          </cell>
          <cell r="B1370" t="str">
            <v>CONTAINER ALMOXARIFADO, DE *2,40* X *6,00* M, PADRAO SIMPLES, SEM REVESTIMENTO E SEM DIVISORIAS INTERNOS E SEM SANITARIO, PARA USO EM CANTEIRO DE OBRAS</v>
          </cell>
          <cell r="C1370" t="str">
            <v xml:space="preserve">UN    </v>
          </cell>
          <cell r="D1370">
            <v>24500</v>
          </cell>
        </row>
        <row r="1371">
          <cell r="A1371">
            <v>1613</v>
          </cell>
          <cell r="B1371" t="str">
            <v>CONTATOR TRIPOLAR, CORRENTE DE *110* A, TENSAO NOMINAL DE *500* V, CATEGORIA AC-2 E AC-3</v>
          </cell>
          <cell r="C1371" t="str">
            <v xml:space="preserve">UN    </v>
          </cell>
          <cell r="D1371">
            <v>1105.7</v>
          </cell>
        </row>
        <row r="1372">
          <cell r="A1372">
            <v>1626</v>
          </cell>
          <cell r="B1372" t="str">
            <v>CONTATOR TRIPOLAR, CORRENTE DE *185* A, TENSAO NOMINAL DE *500* V, CATEGORIA AC-2 E AC-3</v>
          </cell>
          <cell r="C1372" t="str">
            <v xml:space="preserve">UN    </v>
          </cell>
          <cell r="D1372">
            <v>1653.71</v>
          </cell>
        </row>
        <row r="1373">
          <cell r="A1373">
            <v>1625</v>
          </cell>
          <cell r="B1373" t="str">
            <v>CONTATOR TRIPOLAR, CORRENTE DE *22* A, TENSAO NOMINAL DE *500* V, CATEGORIA AC-2 E AC-3</v>
          </cell>
          <cell r="C1373" t="str">
            <v xml:space="preserve">UN    </v>
          </cell>
          <cell r="D1373">
            <v>115.5</v>
          </cell>
        </row>
        <row r="1374">
          <cell r="A1374">
            <v>1622</v>
          </cell>
          <cell r="B1374" t="str">
            <v>CONTATOR TRIPOLAR, CORRENTE DE *265* A, TENSAO NOMINAL DE *500* V, CATEGORIA AC-2 E AC-3</v>
          </cell>
          <cell r="C1374" t="str">
            <v xml:space="preserve">UN    </v>
          </cell>
          <cell r="D1374">
            <v>3731.76</v>
          </cell>
        </row>
        <row r="1375">
          <cell r="A1375">
            <v>1620</v>
          </cell>
          <cell r="B1375" t="str">
            <v>CONTATOR TRIPOLAR, CORRENTE DE *38* A, TENSAO NOMINAL DE *500* V, CATEGORIA AC-2 E AC-3</v>
          </cell>
          <cell r="C1375" t="str">
            <v xml:space="preserve">UN    </v>
          </cell>
          <cell r="D1375">
            <v>243.31</v>
          </cell>
        </row>
        <row r="1376">
          <cell r="A1376">
            <v>1629</v>
          </cell>
          <cell r="B1376" t="str">
            <v>CONTATOR TRIPOLAR, CORRENTE DE *500* A, TENSAO NOMINAL DE *500* V, CATEGORIA AC-2 E AC-3</v>
          </cell>
          <cell r="C1376" t="str">
            <v xml:space="preserve">UN    </v>
          </cell>
          <cell r="D1376">
            <v>9082.2099999999991</v>
          </cell>
        </row>
        <row r="1377">
          <cell r="A1377">
            <v>1627</v>
          </cell>
          <cell r="B1377" t="str">
            <v>CONTATOR TRIPOLAR, CORRENTE DE *65* A, TENSAO NOMINAL DE *500* V, CATEGORIA AC-2 E AC-3</v>
          </cell>
          <cell r="C1377" t="str">
            <v xml:space="preserve">UN    </v>
          </cell>
          <cell r="D1377">
            <v>465.09</v>
          </cell>
        </row>
        <row r="1378">
          <cell r="A1378">
            <v>1623</v>
          </cell>
          <cell r="B1378" t="str">
            <v>CONTATOR TRIPOLAR, CORRENTE DE 12 A, TENSAO NOMINAL DE *500* V, CATEGORIA AC-2 E AC-3</v>
          </cell>
          <cell r="C1378" t="str">
            <v xml:space="preserve">UN    </v>
          </cell>
          <cell r="D1378">
            <v>94.2</v>
          </cell>
        </row>
        <row r="1379">
          <cell r="A1379">
            <v>1619</v>
          </cell>
          <cell r="B1379" t="str">
            <v>CONTATOR TRIPOLAR, CORRENTE DE 25 A, TENSAO NOMINAL DE *500* V, CATEGORIA AC-2 E AC-3</v>
          </cell>
          <cell r="C1379" t="str">
            <v xml:space="preserve">UN    </v>
          </cell>
          <cell r="D1379">
            <v>129.57</v>
          </cell>
        </row>
        <row r="1380">
          <cell r="A1380">
            <v>1630</v>
          </cell>
          <cell r="B1380" t="str">
            <v>CONTATOR TRIPOLAR, CORRENTE DE 250 A, TENSAO NOMINAL DE *500* V, PARA ACIONAMENTO DE CAPACITORES</v>
          </cell>
          <cell r="C1380" t="str">
            <v xml:space="preserve">UN    </v>
          </cell>
          <cell r="D1380">
            <v>2853</v>
          </cell>
        </row>
        <row r="1381">
          <cell r="A1381">
            <v>1616</v>
          </cell>
          <cell r="B1381" t="str">
            <v>CONTATOR TRIPOLAR, CORRENTE DE 300 A, TENSAO NOMINAL DE *500* V, CATEGORIA AC-2 E AC-3</v>
          </cell>
          <cell r="C1381" t="str">
            <v xml:space="preserve">UN    </v>
          </cell>
          <cell r="D1381">
            <v>4387.97</v>
          </cell>
        </row>
        <row r="1382">
          <cell r="A1382">
            <v>1614</v>
          </cell>
          <cell r="B1382" t="str">
            <v>CONTATOR TRIPOLAR, CORRENTE DE 32 A, TENSAO NOMINAL DE *500* V, CATEGORIA AC-2 E AC-3</v>
          </cell>
          <cell r="C1382" t="str">
            <v xml:space="preserve">UN    </v>
          </cell>
          <cell r="D1382">
            <v>200.54</v>
          </cell>
        </row>
        <row r="1383">
          <cell r="A1383">
            <v>1617</v>
          </cell>
          <cell r="B1383" t="str">
            <v>CONTATOR TRIPOLAR, CORRENTE DE 400 A, TENSAO NOMINAL DE *500* V, CATEGORIA AC-2 E AC-3</v>
          </cell>
          <cell r="C1383" t="str">
            <v xml:space="preserve">UN    </v>
          </cell>
          <cell r="D1383">
            <v>5238.29</v>
          </cell>
        </row>
        <row r="1384">
          <cell r="A1384">
            <v>1621</v>
          </cell>
          <cell r="B1384" t="str">
            <v>CONTATOR TRIPOLAR, CORRENTE DE 45 A, TENSAO NOMINAL DE *500* V, CATEGORIA AC-2 E AC-3</v>
          </cell>
          <cell r="C1384" t="str">
            <v xml:space="preserve">UN    </v>
          </cell>
          <cell r="D1384">
            <v>358.67</v>
          </cell>
        </row>
        <row r="1385">
          <cell r="A1385">
            <v>1624</v>
          </cell>
          <cell r="B1385" t="str">
            <v>CONTATOR TRIPOLAR, CORRENTE DE 630 A, TENSAO NOMINAL DE *500* V, CATEGORIA AC-2 E AC-3</v>
          </cell>
          <cell r="C1385" t="str">
            <v xml:space="preserve">UN    </v>
          </cell>
          <cell r="D1385">
            <v>12875.97</v>
          </cell>
        </row>
        <row r="1386">
          <cell r="A1386">
            <v>1615</v>
          </cell>
          <cell r="B1386" t="str">
            <v>CONTATOR TRIPOLAR, CORRENTE DE 75 A, TENSAO NOMINAL DE *500* V, CATEGORIA AC-2 E AC-3</v>
          </cell>
          <cell r="C1386" t="str">
            <v xml:space="preserve">UN    </v>
          </cell>
          <cell r="D1386">
            <v>673.53</v>
          </cell>
        </row>
        <row r="1387">
          <cell r="A1387">
            <v>1612</v>
          </cell>
          <cell r="B1387" t="str">
            <v>CONTATOR TRIPOLAR, CORRENTE DE 9 A, TENSAO NOMINAL DE *500* V, CATEGORIA AC-2 E AC-3</v>
          </cell>
          <cell r="C1387" t="str">
            <v xml:space="preserve">UN    </v>
          </cell>
          <cell r="D1387">
            <v>88.71</v>
          </cell>
        </row>
        <row r="1388">
          <cell r="A1388">
            <v>1618</v>
          </cell>
          <cell r="B1388" t="str">
            <v>CONTATOR TRIPOLAR, CORRENTE DE 95 A, TENSAO NOMINAL DE *500* V, CATEGORIA AC-2 E AC-3</v>
          </cell>
          <cell r="C1388" t="str">
            <v xml:space="preserve">UN    </v>
          </cell>
          <cell r="D1388">
            <v>925.53</v>
          </cell>
        </row>
        <row r="1389">
          <cell r="A1389">
            <v>14211</v>
          </cell>
          <cell r="B1389" t="str">
            <v>CONTRA-PORCA SEXTAVADA, DIAMETRO NOMINAL 1 3/8", ALTURA 35 MM</v>
          </cell>
          <cell r="C1389" t="str">
            <v xml:space="preserve">UN    </v>
          </cell>
          <cell r="D1389">
            <v>41.39</v>
          </cell>
        </row>
        <row r="1390">
          <cell r="A1390">
            <v>43657</v>
          </cell>
          <cell r="B1390" t="str">
            <v>CONTRAMARCO DE ALUMINIO (PERFIL 25) PARA ESQUADRIAS, TIPO CONVENCIONAL / CADEIRINHA, 60 MM (CM-060), INCLUSO CONEXOES, GRAPAS E TRAVAMENTOS</v>
          </cell>
          <cell r="C1390" t="str">
            <v xml:space="preserve">M     </v>
          </cell>
          <cell r="D1390">
            <v>15.27</v>
          </cell>
        </row>
        <row r="1391">
          <cell r="A1391">
            <v>34500</v>
          </cell>
          <cell r="B1391" t="str">
            <v>COORDENADOR / GERENTE DE OBRA</v>
          </cell>
          <cell r="C1391" t="str">
            <v xml:space="preserve">H     </v>
          </cell>
          <cell r="D1391">
            <v>137.94999999999999</v>
          </cell>
        </row>
        <row r="1392">
          <cell r="A1392">
            <v>40934</v>
          </cell>
          <cell r="B1392" t="str">
            <v>COORDENADOR / GERENTE DE OBRA (MENSALISTA)</v>
          </cell>
          <cell r="C1392" t="str">
            <v xml:space="preserve">MES   </v>
          </cell>
          <cell r="D1392">
            <v>24142.75</v>
          </cell>
        </row>
        <row r="1393">
          <cell r="A1393">
            <v>38200</v>
          </cell>
          <cell r="B1393" t="str">
            <v>CORDA DE POLIAMIDA 12 MM TIPO BOMBEIRO, PARA TRABALHO EM ALTURA</v>
          </cell>
          <cell r="C1393" t="str">
            <v xml:space="preserve">100M  </v>
          </cell>
          <cell r="D1393">
            <v>640.24</v>
          </cell>
        </row>
        <row r="1394">
          <cell r="A1394">
            <v>39269</v>
          </cell>
          <cell r="B1394" t="str">
            <v>CORDAO DE COBRE, FLEXIVEL, TORCIDO, CLASSE 4 OU 5, ISOLACAO EM PVC/D, 300 V, 2 CONDUTORES DE 0,5 MM2</v>
          </cell>
          <cell r="C1394" t="str">
            <v xml:space="preserve">M     </v>
          </cell>
          <cell r="D1394">
            <v>1.3</v>
          </cell>
        </row>
        <row r="1395">
          <cell r="A1395">
            <v>11889</v>
          </cell>
          <cell r="B1395" t="str">
            <v>CORDAO DE COBRE, FLEXIVEL, TORCIDO, CLASSE 4 OU 5, ISOLACAO EM PVC/D, 300 V, 2 CONDUTORES DE 0,75 MM2</v>
          </cell>
          <cell r="C1395" t="str">
            <v xml:space="preserve">M     </v>
          </cell>
          <cell r="D1395">
            <v>1.79</v>
          </cell>
        </row>
        <row r="1396">
          <cell r="A1396">
            <v>39270</v>
          </cell>
          <cell r="B1396" t="str">
            <v>CORDAO DE COBRE, FLEXIVEL, TORCIDO, CLASSE 4 OU 5, ISOLACAO EM PVC/D, 300 V, 2 CONDUTORES DE 1,0 MM2</v>
          </cell>
          <cell r="C1396" t="str">
            <v xml:space="preserve">M     </v>
          </cell>
          <cell r="D1396">
            <v>2.3199999999999998</v>
          </cell>
        </row>
        <row r="1397">
          <cell r="A1397">
            <v>11890</v>
          </cell>
          <cell r="B1397" t="str">
            <v>CORDAO DE COBRE, FLEXIVEL, TORCIDO, CLASSE 4 OU 5, ISOLACAO EM PVC/D, 300 V, 2 CONDUTORES DE 1,5 MM2</v>
          </cell>
          <cell r="C1397" t="str">
            <v xml:space="preserve">M     </v>
          </cell>
          <cell r="D1397">
            <v>3.16</v>
          </cell>
        </row>
        <row r="1398">
          <cell r="A1398">
            <v>11891</v>
          </cell>
          <cell r="B1398" t="str">
            <v>CORDAO DE COBRE, FLEXIVEL, TORCIDO, CLASSE 4 OU 5, ISOLACAO EM PVC/D, 300 V, 2 CONDUTORES DE 2,5 MM2</v>
          </cell>
          <cell r="C1398" t="str">
            <v xml:space="preserve">M     </v>
          </cell>
          <cell r="D1398">
            <v>5.13</v>
          </cell>
        </row>
        <row r="1399">
          <cell r="A1399">
            <v>11892</v>
          </cell>
          <cell r="B1399" t="str">
            <v>CORDAO DE COBRE, FLEXIVEL, TORCIDO, CLASSE 4 OU 5, ISOLACAO EM PVC/D, 300 V, 2 CONDUTORES DE 4 MM2</v>
          </cell>
          <cell r="C1399" t="str">
            <v xml:space="preserve">M     </v>
          </cell>
          <cell r="D1399">
            <v>8.39</v>
          </cell>
        </row>
        <row r="1400">
          <cell r="A1400">
            <v>37601</v>
          </cell>
          <cell r="B1400" t="str">
            <v>CORDEL DETONANTE, NP 05 G/M</v>
          </cell>
          <cell r="C1400" t="str">
            <v xml:space="preserve">M     </v>
          </cell>
          <cell r="D1400">
            <v>9.56</v>
          </cell>
        </row>
        <row r="1401">
          <cell r="A1401">
            <v>1634</v>
          </cell>
          <cell r="B1401" t="str">
            <v>CORDEL DETONANTE, NP 10 G/M</v>
          </cell>
          <cell r="C1401" t="str">
            <v xml:space="preserve">M     </v>
          </cell>
          <cell r="D1401">
            <v>9.8800000000000008</v>
          </cell>
        </row>
        <row r="1402">
          <cell r="A1402">
            <v>5086</v>
          </cell>
          <cell r="B1402" t="str">
            <v>CORRENTE DE ELO CURTO COMUM, SOLDADA, GALVANIZADA, ESPESSURA DO ELO = 1/2" (12,5 MM)</v>
          </cell>
          <cell r="C1402" t="str">
            <v xml:space="preserve">KG    </v>
          </cell>
          <cell r="D1402">
            <v>32.72</v>
          </cell>
        </row>
        <row r="1403">
          <cell r="A1403">
            <v>11280</v>
          </cell>
          <cell r="B1403" t="str">
            <v>CORTADEIRA DE PISO DE CONCRETO E ASFALTO, PARA DISCO PADRAO DE DIAMETRO 350 MM (14") OU 450 MM (18") , MOTOR A GASOLINA, POTENCIA 13 HP, SEM DISCO</v>
          </cell>
          <cell r="C1403" t="str">
            <v xml:space="preserve">UN    </v>
          </cell>
          <cell r="D1403">
            <v>11051.06</v>
          </cell>
        </row>
        <row r="1404">
          <cell r="A1404">
            <v>40519</v>
          </cell>
          <cell r="B1404" t="str">
            <v>CORTADEIRA HIDRAULICA DE VERGALHAO, PARA ACO DE DIAMETRO ATE 50 MM, MOTOR ELETRICO TRIFASICO, POTENCIA DE 5,5 HP A 7,5 HP</v>
          </cell>
          <cell r="C1404" t="str">
            <v xml:space="preserve">UN    </v>
          </cell>
          <cell r="D1404">
            <v>91101.21</v>
          </cell>
        </row>
        <row r="1405">
          <cell r="A1405">
            <v>39869</v>
          </cell>
          <cell r="B1405" t="str">
            <v>COTOVELO BRONZE/LATAO (REF 707-3) SEM ANEL DE SOLDA, BOLSA X ROSCA F, 15MM X 1/2"</v>
          </cell>
          <cell r="C1405" t="str">
            <v xml:space="preserve">UN    </v>
          </cell>
          <cell r="D1405">
            <v>13.26</v>
          </cell>
        </row>
        <row r="1406">
          <cell r="A1406">
            <v>39870</v>
          </cell>
          <cell r="B1406" t="str">
            <v>COTOVELO BRONZE/LATAO (REF 707-3) SEM ANEL DE SOLDA, BOLSA X ROSCA F, 22MM X 1/2"</v>
          </cell>
          <cell r="C1406" t="str">
            <v xml:space="preserve">UN    </v>
          </cell>
          <cell r="D1406">
            <v>20.29</v>
          </cell>
        </row>
        <row r="1407">
          <cell r="A1407">
            <v>39871</v>
          </cell>
          <cell r="B1407" t="str">
            <v>COTOVELO BRONZE/LATAO (REF 707-3) SEM ANEL DE SOLDA, BOLSA X ROSCA F, 22MM X 3/4"</v>
          </cell>
          <cell r="C1407" t="str">
            <v xml:space="preserve">UN    </v>
          </cell>
          <cell r="D1407">
            <v>22.74</v>
          </cell>
        </row>
        <row r="1408">
          <cell r="A1408">
            <v>12722</v>
          </cell>
          <cell r="B1408" t="str">
            <v>COTOVELO DE COBRE 90 GRAUS (REF 607) SEM ANEL DE SOLDA, BOLSA X BOLSA, 104 MM</v>
          </cell>
          <cell r="C1408" t="str">
            <v xml:space="preserve">UN    </v>
          </cell>
          <cell r="D1408">
            <v>761.05</v>
          </cell>
        </row>
        <row r="1409">
          <cell r="A1409">
            <v>12714</v>
          </cell>
          <cell r="B1409" t="str">
            <v>COTOVELO DE COBRE 90 GRAUS (REF 607) SEM ANEL DE SOLDA, BOLSA X BOLSA, 15 MM</v>
          </cell>
          <cell r="C1409" t="str">
            <v xml:space="preserve">UN    </v>
          </cell>
          <cell r="D1409">
            <v>4.97</v>
          </cell>
        </row>
        <row r="1410">
          <cell r="A1410">
            <v>12715</v>
          </cell>
          <cell r="B1410" t="str">
            <v>COTOVELO DE COBRE 90 GRAUS (REF 607) SEM ANEL DE SOLDA, BOLSA X BOLSA, 22 MM</v>
          </cell>
          <cell r="C1410" t="str">
            <v xml:space="preserve">UN    </v>
          </cell>
          <cell r="D1410">
            <v>11.21</v>
          </cell>
        </row>
        <row r="1411">
          <cell r="A1411">
            <v>12716</v>
          </cell>
          <cell r="B1411" t="str">
            <v>COTOVELO DE COBRE 90 GRAUS (REF 607) SEM ANEL DE SOLDA, BOLSA X BOLSA, 28 MM</v>
          </cell>
          <cell r="C1411" t="str">
            <v xml:space="preserve">UN    </v>
          </cell>
          <cell r="D1411">
            <v>19.260000000000002</v>
          </cell>
        </row>
        <row r="1412">
          <cell r="A1412">
            <v>12717</v>
          </cell>
          <cell r="B1412" t="str">
            <v>COTOVELO DE COBRE 90 GRAUS (REF 607) SEM ANEL DE SOLDA, BOLSA X BOLSA, 35 MM</v>
          </cell>
          <cell r="C1412" t="str">
            <v xml:space="preserve">UN    </v>
          </cell>
          <cell r="D1412">
            <v>37.86</v>
          </cell>
        </row>
        <row r="1413">
          <cell r="A1413">
            <v>12718</v>
          </cell>
          <cell r="B1413" t="str">
            <v>COTOVELO DE COBRE 90 GRAUS (REF 607) SEM ANEL DE SOLDA, BOLSA X BOLSA, 42 MM</v>
          </cell>
          <cell r="C1413" t="str">
            <v xml:space="preserve">UN    </v>
          </cell>
          <cell r="D1413">
            <v>58.1</v>
          </cell>
        </row>
        <row r="1414">
          <cell r="A1414">
            <v>12719</v>
          </cell>
          <cell r="B1414" t="str">
            <v>COTOVELO DE COBRE 90 GRAUS (REF 607) SEM ANEL DE SOLDA, BOLSA X BOLSA, 54 MM</v>
          </cell>
          <cell r="C1414" t="str">
            <v xml:space="preserve">UN    </v>
          </cell>
          <cell r="D1414">
            <v>92.24</v>
          </cell>
        </row>
        <row r="1415">
          <cell r="A1415">
            <v>12720</v>
          </cell>
          <cell r="B1415" t="str">
            <v>COTOVELO DE COBRE 90 GRAUS (REF 607) SEM ANEL DE SOLDA, BOLSA X BOLSA, 66 MM</v>
          </cell>
          <cell r="C1415" t="str">
            <v xml:space="preserve">UN    </v>
          </cell>
          <cell r="D1415">
            <v>321.18</v>
          </cell>
        </row>
        <row r="1416">
          <cell r="A1416">
            <v>12721</v>
          </cell>
          <cell r="B1416" t="str">
            <v>COTOVELO DE COBRE 90 GRAUS (REF 607) SEM ANEL DE SOLDA, BOLSA X BOLSA, 79 MM</v>
          </cell>
          <cell r="C1416" t="str">
            <v xml:space="preserve">UN    </v>
          </cell>
          <cell r="D1416">
            <v>307.99</v>
          </cell>
        </row>
        <row r="1417">
          <cell r="A1417">
            <v>3468</v>
          </cell>
          <cell r="B1417" t="str">
            <v>COTOVELO DE REDUCAO 90 GRAUS DE FERRO GALVANIZADO, COM ROSCA BSP, DE 1 1/2" X 1"</v>
          </cell>
          <cell r="C1417" t="str">
            <v xml:space="preserve">UN    </v>
          </cell>
          <cell r="D1417">
            <v>44.5</v>
          </cell>
        </row>
        <row r="1418">
          <cell r="A1418">
            <v>3465</v>
          </cell>
          <cell r="B1418" t="str">
            <v>COTOVELO DE REDUCAO 90 GRAUS DE FERRO GALVANIZADO, COM ROSCA BSP, DE 1 1/2" X 3/4"</v>
          </cell>
          <cell r="C1418" t="str">
            <v xml:space="preserve">UN    </v>
          </cell>
          <cell r="D1418">
            <v>44.49</v>
          </cell>
        </row>
        <row r="1419">
          <cell r="A1419">
            <v>12403</v>
          </cell>
          <cell r="B1419" t="str">
            <v>COTOVELO DE REDUCAO 90 GRAUS DE FERRO GALVANIZADO, COM ROSCA BSP, DE 1 1/4" X 1"</v>
          </cell>
          <cell r="C1419" t="str">
            <v xml:space="preserve">UN    </v>
          </cell>
          <cell r="D1419">
            <v>31.71</v>
          </cell>
        </row>
        <row r="1420">
          <cell r="A1420">
            <v>3463</v>
          </cell>
          <cell r="B1420" t="str">
            <v>COTOVELO DE REDUCAO 90 GRAUS DE FERRO GALVANIZADO, COM ROSCA BSP, DE 1" X 1/2"</v>
          </cell>
          <cell r="C1420" t="str">
            <v xml:space="preserve">UN    </v>
          </cell>
          <cell r="D1420">
            <v>18.52</v>
          </cell>
        </row>
        <row r="1421">
          <cell r="A1421">
            <v>3464</v>
          </cell>
          <cell r="B1421" t="str">
            <v>COTOVELO DE REDUCAO 90 GRAUS DE FERRO GALVANIZADO, COM ROSCA BSP, DE 1" X 3/4"</v>
          </cell>
          <cell r="C1421" t="str">
            <v xml:space="preserve">UN    </v>
          </cell>
          <cell r="D1421">
            <v>18.52</v>
          </cell>
        </row>
        <row r="1422">
          <cell r="A1422">
            <v>3466</v>
          </cell>
          <cell r="B1422" t="str">
            <v>COTOVELO DE REDUCAO 90 GRAUS DE FERRO GALVANIZADO, COM ROSCA BSP, DE 2 1/2" X 2"</v>
          </cell>
          <cell r="C1422" t="str">
            <v xml:space="preserve">UN    </v>
          </cell>
          <cell r="D1422">
            <v>112.99</v>
          </cell>
        </row>
        <row r="1423">
          <cell r="A1423">
            <v>3467</v>
          </cell>
          <cell r="B1423" t="str">
            <v>COTOVELO DE REDUCAO 90 GRAUS DE FERRO GALVANIZADO, COM ROSCA BSP, DE 2" X 1 1/2"</v>
          </cell>
          <cell r="C1423" t="str">
            <v xml:space="preserve">UN    </v>
          </cell>
          <cell r="D1423">
            <v>63.81</v>
          </cell>
        </row>
        <row r="1424">
          <cell r="A1424">
            <v>3462</v>
          </cell>
          <cell r="B1424" t="str">
            <v>COTOVELO DE REDUCAO 90 GRAUS DE FERRO GALVANIZADO, COM ROSCA BSP, DE 3/4" X 1/2"</v>
          </cell>
          <cell r="C1424" t="str">
            <v xml:space="preserve">UN    </v>
          </cell>
          <cell r="D1424">
            <v>12.22</v>
          </cell>
        </row>
        <row r="1425">
          <cell r="A1425">
            <v>3446</v>
          </cell>
          <cell r="B1425" t="str">
            <v>COTOVELO 45 GRAUS DE FERRO GALVANIZADO, COM ROSCA BSP, DE 1 1/2"</v>
          </cell>
          <cell r="C1425" t="str">
            <v xml:space="preserve">UN    </v>
          </cell>
          <cell r="D1425">
            <v>37.619999999999997</v>
          </cell>
        </row>
        <row r="1426">
          <cell r="A1426">
            <v>3445</v>
          </cell>
          <cell r="B1426" t="str">
            <v>COTOVELO 45 GRAUS DE FERRO GALVANIZADO, COM ROSCA BSP, DE 1 1/4"</v>
          </cell>
          <cell r="C1426" t="str">
            <v xml:space="preserve">UN    </v>
          </cell>
          <cell r="D1426">
            <v>30.71</v>
          </cell>
        </row>
        <row r="1427">
          <cell r="A1427">
            <v>3441</v>
          </cell>
          <cell r="B1427" t="str">
            <v>COTOVELO 45 GRAUS DE FERRO GALVANIZADO, COM ROSCA BSP, DE 1/2"</v>
          </cell>
          <cell r="C1427" t="str">
            <v xml:space="preserve">UN    </v>
          </cell>
          <cell r="D1427">
            <v>8.67</v>
          </cell>
        </row>
        <row r="1428">
          <cell r="A1428">
            <v>3444</v>
          </cell>
          <cell r="B1428" t="str">
            <v>COTOVELO 45 GRAUS DE FERRO GALVANIZADO, COM ROSCA BSP, DE 1"</v>
          </cell>
          <cell r="C1428" t="str">
            <v xml:space="preserve">UN    </v>
          </cell>
          <cell r="D1428">
            <v>18.899999999999999</v>
          </cell>
        </row>
        <row r="1429">
          <cell r="A1429">
            <v>12402</v>
          </cell>
          <cell r="B1429" t="str">
            <v>COTOVELO 45 GRAUS DE FERRO GALVANIZADO, COM ROSCA BSP, DE 2 1/2"</v>
          </cell>
          <cell r="C1429" t="str">
            <v xml:space="preserve">UN    </v>
          </cell>
          <cell r="D1429">
            <v>105.74</v>
          </cell>
        </row>
        <row r="1430">
          <cell r="A1430">
            <v>3447</v>
          </cell>
          <cell r="B1430" t="str">
            <v>COTOVELO 45 GRAUS DE FERRO GALVANIZADO, COM ROSCA BSP, DE 2"</v>
          </cell>
          <cell r="C1430" t="str">
            <v xml:space="preserve">UN    </v>
          </cell>
          <cell r="D1430">
            <v>54.71</v>
          </cell>
        </row>
        <row r="1431">
          <cell r="A1431">
            <v>3442</v>
          </cell>
          <cell r="B1431" t="str">
            <v>COTOVELO 45 GRAUS DE FERRO GALVANIZADO, COM ROSCA BSP, DE 3/4"</v>
          </cell>
          <cell r="C1431" t="str">
            <v xml:space="preserve">UN    </v>
          </cell>
          <cell r="D1431">
            <v>12.96</v>
          </cell>
        </row>
        <row r="1432">
          <cell r="A1432">
            <v>3448</v>
          </cell>
          <cell r="B1432" t="str">
            <v>COTOVELO 45 GRAUS DE FERRO GALVANIZADO, COM ROSCA BSP, DE 3"</v>
          </cell>
          <cell r="C1432" t="str">
            <v xml:space="preserve">UN    </v>
          </cell>
          <cell r="D1432">
            <v>154.6</v>
          </cell>
        </row>
        <row r="1433">
          <cell r="A1433">
            <v>3449</v>
          </cell>
          <cell r="B1433" t="str">
            <v>COTOVELO 45 GRAUS DE FERRO GALVANIZADO, COM ROSCA BSP, DE 4"</v>
          </cell>
          <cell r="C1433" t="str">
            <v xml:space="preserve">UN    </v>
          </cell>
          <cell r="D1433">
            <v>270.89</v>
          </cell>
        </row>
        <row r="1434">
          <cell r="A1434">
            <v>37438</v>
          </cell>
          <cell r="B1434" t="str">
            <v>COTOVELO 45 GRAUS, PEAD PE 100, DE 125 MM, PARA ELETROFUSAO</v>
          </cell>
          <cell r="C1434" t="str">
            <v xml:space="preserve">UN    </v>
          </cell>
          <cell r="D1434">
            <v>252.77</v>
          </cell>
        </row>
        <row r="1435">
          <cell r="A1435">
            <v>37439</v>
          </cell>
          <cell r="B1435" t="str">
            <v>COTOVELO 45 GRAUS, PEAD PE 100, DE 200 MM, PARA ELETROFUSAO</v>
          </cell>
          <cell r="C1435" t="str">
            <v xml:space="preserve">UN    </v>
          </cell>
          <cell r="D1435">
            <v>1652.64</v>
          </cell>
        </row>
        <row r="1436">
          <cell r="A1436">
            <v>37435</v>
          </cell>
          <cell r="B1436" t="str">
            <v>COTOVELO 45 GRAUS, PEAD PE 100, DE 32 MM, PARA ELETROFUSAO</v>
          </cell>
          <cell r="C1436" t="str">
            <v xml:space="preserve">UN    </v>
          </cell>
          <cell r="D1436">
            <v>29.7</v>
          </cell>
        </row>
        <row r="1437">
          <cell r="A1437">
            <v>37436</v>
          </cell>
          <cell r="B1437" t="str">
            <v>COTOVELO 45 GRAUS, PEAD PE 100, DE 40 MM, PARA ELETROFUSAO</v>
          </cell>
          <cell r="C1437" t="str">
            <v xml:space="preserve">UN    </v>
          </cell>
          <cell r="D1437">
            <v>35.06</v>
          </cell>
        </row>
        <row r="1438">
          <cell r="A1438">
            <v>37437</v>
          </cell>
          <cell r="B1438" t="str">
            <v>COTOVELO 45 GRAUS, PEAD PE 100, DE 63 MM, PARA ELETROFUSAO</v>
          </cell>
          <cell r="C1438" t="str">
            <v xml:space="preserve">UN    </v>
          </cell>
          <cell r="D1438">
            <v>50.7</v>
          </cell>
        </row>
        <row r="1439">
          <cell r="A1439">
            <v>3473</v>
          </cell>
          <cell r="B1439" t="str">
            <v>COTOVELO 90 GRAUS DE FERRO GALVANIZADO, COM ROSCA BSP MACHO/FEMEA, DE 1 1/2"</v>
          </cell>
          <cell r="C1439" t="str">
            <v xml:space="preserve">UN    </v>
          </cell>
          <cell r="D1439">
            <v>42.53</v>
          </cell>
        </row>
        <row r="1440">
          <cell r="A1440">
            <v>3474</v>
          </cell>
          <cell r="B1440" t="str">
            <v>COTOVELO 90 GRAUS DE FERRO GALVANIZADO, COM ROSCA BSP MACHO/FEMEA, DE 1 1/4"</v>
          </cell>
          <cell r="C1440" t="str">
            <v xml:space="preserve">UN    </v>
          </cell>
          <cell r="D1440">
            <v>35.06</v>
          </cell>
        </row>
        <row r="1441">
          <cell r="A1441">
            <v>3450</v>
          </cell>
          <cell r="B1441" t="str">
            <v>COTOVELO 90 GRAUS DE FERRO GALVANIZADO, COM ROSCA BSP MACHO/FEMEA, DE 1/2"</v>
          </cell>
          <cell r="C1441" t="str">
            <v xml:space="preserve">UN    </v>
          </cell>
          <cell r="D1441">
            <v>10.16</v>
          </cell>
        </row>
        <row r="1442">
          <cell r="A1442">
            <v>3443</v>
          </cell>
          <cell r="B1442" t="str">
            <v>COTOVELO 90 GRAUS DE FERRO GALVANIZADO, COM ROSCA BSP MACHO/FEMEA, DE 1"</v>
          </cell>
          <cell r="C1442" t="str">
            <v xml:space="preserve">UN    </v>
          </cell>
          <cell r="D1442">
            <v>21.81</v>
          </cell>
        </row>
        <row r="1443">
          <cell r="A1443">
            <v>3453</v>
          </cell>
          <cell r="B1443" t="str">
            <v>COTOVELO 90 GRAUS DE FERRO GALVANIZADO, COM ROSCA BSP MACHO/FEMEA, DE 2 1/2"</v>
          </cell>
          <cell r="C1443" t="str">
            <v xml:space="preserve">UN    </v>
          </cell>
          <cell r="D1443">
            <v>124.15</v>
          </cell>
        </row>
        <row r="1444">
          <cell r="A1444">
            <v>3452</v>
          </cell>
          <cell r="B1444" t="str">
            <v>COTOVELO 90 GRAUS DE FERRO GALVANIZADO, COM ROSCA BSP MACHO/FEMEA, DE 2"</v>
          </cell>
          <cell r="C1444" t="str">
            <v xml:space="preserve">UN    </v>
          </cell>
          <cell r="D1444">
            <v>61.28</v>
          </cell>
        </row>
        <row r="1445">
          <cell r="A1445">
            <v>3451</v>
          </cell>
          <cell r="B1445" t="str">
            <v>COTOVELO 90 GRAUS DE FERRO GALVANIZADO, COM ROSCA BSP MACHO/FEMEA, DE 3/4"</v>
          </cell>
          <cell r="C1445" t="str">
            <v xml:space="preserve">UN    </v>
          </cell>
          <cell r="D1445">
            <v>12.15</v>
          </cell>
        </row>
        <row r="1446">
          <cell r="A1446">
            <v>3454</v>
          </cell>
          <cell r="B1446" t="str">
            <v>COTOVELO 90 GRAUS DE FERRO GALVANIZADO, COM ROSCA BSP MACHO/FEMEA, DE 3"</v>
          </cell>
          <cell r="C1446" t="str">
            <v xml:space="preserve">UN    </v>
          </cell>
          <cell r="D1446">
            <v>188.83</v>
          </cell>
        </row>
        <row r="1447">
          <cell r="A1447">
            <v>3458</v>
          </cell>
          <cell r="B1447" t="str">
            <v>COTOVELO 90 GRAUS DE FERRO GALVANIZADO, COM ROSCA BSP, DE 1 1/2"</v>
          </cell>
          <cell r="C1447" t="str">
            <v xml:space="preserve">UN    </v>
          </cell>
          <cell r="D1447">
            <v>34.090000000000003</v>
          </cell>
        </row>
        <row r="1448">
          <cell r="A1448">
            <v>3457</v>
          </cell>
          <cell r="B1448" t="str">
            <v>COTOVELO 90 GRAUS DE FERRO GALVANIZADO, COM ROSCA BSP, DE 1 1/4"</v>
          </cell>
          <cell r="C1448" t="str">
            <v xml:space="preserve">UN    </v>
          </cell>
          <cell r="D1448">
            <v>25.59</v>
          </cell>
        </row>
        <row r="1449">
          <cell r="A1449">
            <v>3455</v>
          </cell>
          <cell r="B1449" t="str">
            <v>COTOVELO 90 GRAUS DE FERRO GALVANIZADO, COM ROSCA BSP, DE 1/2"</v>
          </cell>
          <cell r="C1449" t="str">
            <v xml:space="preserve">UN    </v>
          </cell>
          <cell r="D1449">
            <v>7.27</v>
          </cell>
        </row>
        <row r="1450">
          <cell r="A1450">
            <v>3472</v>
          </cell>
          <cell r="B1450" t="str">
            <v>COTOVELO 90 GRAUS DE FERRO GALVANIZADO, COM ROSCA BSP, DE 1"</v>
          </cell>
          <cell r="C1450" t="str">
            <v xml:space="preserve">UN    </v>
          </cell>
          <cell r="D1450">
            <v>16.329999999999998</v>
          </cell>
        </row>
        <row r="1451">
          <cell r="A1451">
            <v>3470</v>
          </cell>
          <cell r="B1451" t="str">
            <v>COTOVELO 90 GRAUS DE FERRO GALVANIZADO, COM ROSCA BSP, DE 2 1/2"</v>
          </cell>
          <cell r="C1451" t="str">
            <v xml:space="preserve">UN    </v>
          </cell>
          <cell r="D1451">
            <v>95.2</v>
          </cell>
        </row>
        <row r="1452">
          <cell r="A1452">
            <v>3471</v>
          </cell>
          <cell r="B1452" t="str">
            <v>COTOVELO 90 GRAUS DE FERRO GALVANIZADO, COM ROSCA BSP, DE 2"</v>
          </cell>
          <cell r="C1452" t="str">
            <v xml:space="preserve">UN    </v>
          </cell>
          <cell r="D1452">
            <v>52.31</v>
          </cell>
        </row>
        <row r="1453">
          <cell r="A1453">
            <v>3456</v>
          </cell>
          <cell r="B1453" t="str">
            <v>COTOVELO 90 GRAUS DE FERRO GALVANIZADO, COM ROSCA BSP, DE 3/4"</v>
          </cell>
          <cell r="C1453" t="str">
            <v xml:space="preserve">UN    </v>
          </cell>
          <cell r="D1453">
            <v>10.88</v>
          </cell>
        </row>
        <row r="1454">
          <cell r="A1454">
            <v>3459</v>
          </cell>
          <cell r="B1454" t="str">
            <v>COTOVELO 90 GRAUS DE FERRO GALVANIZADO, COM ROSCA BSP, DE 3"</v>
          </cell>
          <cell r="C1454" t="str">
            <v xml:space="preserve">UN    </v>
          </cell>
          <cell r="D1454">
            <v>134.28</v>
          </cell>
        </row>
        <row r="1455">
          <cell r="A1455">
            <v>3469</v>
          </cell>
          <cell r="B1455" t="str">
            <v>COTOVELO 90 GRAUS DE FERRO GALVANIZADO, COM ROSCA BSP, DE 4"</v>
          </cell>
          <cell r="C1455" t="str">
            <v xml:space="preserve">UN    </v>
          </cell>
          <cell r="D1455">
            <v>255.36</v>
          </cell>
        </row>
        <row r="1456">
          <cell r="A1456">
            <v>3460</v>
          </cell>
          <cell r="B1456" t="str">
            <v>COTOVELO 90 GRAUS DE FERRO GALVANIZADO, COM ROSCA BSP, DE 5"</v>
          </cell>
          <cell r="C1456" t="str">
            <v xml:space="preserve">UN    </v>
          </cell>
          <cell r="D1456">
            <v>372.61</v>
          </cell>
        </row>
        <row r="1457">
          <cell r="A1457">
            <v>3461</v>
          </cell>
          <cell r="B1457" t="str">
            <v>COTOVELO 90 GRAUS DE FERRO GALVANIZADO, COM ROSCA BSP, DE 6"</v>
          </cell>
          <cell r="C1457" t="str">
            <v xml:space="preserve">UN    </v>
          </cell>
          <cell r="D1457">
            <v>952.38</v>
          </cell>
        </row>
        <row r="1458">
          <cell r="A1458">
            <v>37433</v>
          </cell>
          <cell r="B1458" t="str">
            <v>COTOVELO 90 GRAUS, PEAD PE 100, DE 125 MM, PARA ELETROFUSAO</v>
          </cell>
          <cell r="C1458" t="str">
            <v xml:space="preserve">UN    </v>
          </cell>
          <cell r="D1458">
            <v>252.77</v>
          </cell>
        </row>
        <row r="1459">
          <cell r="A1459">
            <v>37430</v>
          </cell>
          <cell r="B1459" t="str">
            <v>COTOVELO 90 GRAUS, PEAD PE 100, DE 20 MM, PARA ELETROFUSAO</v>
          </cell>
          <cell r="C1459" t="str">
            <v xml:space="preserve">UN    </v>
          </cell>
          <cell r="D1459">
            <v>31.68</v>
          </cell>
        </row>
        <row r="1460">
          <cell r="A1460">
            <v>37434</v>
          </cell>
          <cell r="B1460" t="str">
            <v>COTOVELO 90 GRAUS, PEAD PE 100, DE 200 MM, PARA ELETROFUSAO</v>
          </cell>
          <cell r="C1460" t="str">
            <v xml:space="preserve">UN    </v>
          </cell>
          <cell r="D1460">
            <v>2356.89</v>
          </cell>
        </row>
        <row r="1461">
          <cell r="A1461">
            <v>37431</v>
          </cell>
          <cell r="B1461" t="str">
            <v>COTOVELO 90 GRAUS, PEAD PE 100, DE 32 MM, PARA ELETROFUSAO</v>
          </cell>
          <cell r="C1461" t="str">
            <v xml:space="preserve">UN    </v>
          </cell>
          <cell r="D1461">
            <v>42.97</v>
          </cell>
        </row>
        <row r="1462">
          <cell r="A1462">
            <v>37432</v>
          </cell>
          <cell r="B1462" t="str">
            <v>COTOVELO 90 GRAUS, PEAD PE 100, DE 63 MM, PARA ELETROFUSAO</v>
          </cell>
          <cell r="C1462" t="str">
            <v xml:space="preserve">UN    </v>
          </cell>
          <cell r="D1462">
            <v>79.260000000000005</v>
          </cell>
        </row>
        <row r="1463">
          <cell r="A1463">
            <v>37413</v>
          </cell>
          <cell r="B1463" t="str">
            <v>COTOVELO/JOELHO COM ADAPTADOR, 90 GRAUS, EM POLIPROPILENO, PN 16, PARA TUBOS PEAD, 20 MM X 1/2" - LIGACAO PREDIAL DE AGUA</v>
          </cell>
          <cell r="C1463" t="str">
            <v xml:space="preserve">UN    </v>
          </cell>
          <cell r="D1463">
            <v>4.24</v>
          </cell>
        </row>
        <row r="1464">
          <cell r="A1464">
            <v>37414</v>
          </cell>
          <cell r="B1464" t="str">
            <v>COTOVELO/JOELHO COM ADAPTADOR, 90 GRAUS, EM POLIPROPILENO, PN 16, PARA TUBOS PEAD, 20 MM X 3/4" - LIGACAO PREDIAL DE AGUA</v>
          </cell>
          <cell r="C1464" t="str">
            <v xml:space="preserve">UN    </v>
          </cell>
          <cell r="D1464">
            <v>4.8099999999999996</v>
          </cell>
        </row>
        <row r="1465">
          <cell r="A1465">
            <v>37415</v>
          </cell>
          <cell r="B1465" t="str">
            <v>COTOVELO/JOELHO COM ADAPTADOR, 90 GRAUS, EM POLIPROPILENO, PN 16, PARA TUBOS PEAD, 32 MM X 1" - LIGACAO PREDIAL DE AGUA</v>
          </cell>
          <cell r="C1465" t="str">
            <v xml:space="preserve">UN    </v>
          </cell>
          <cell r="D1465">
            <v>8.75</v>
          </cell>
        </row>
        <row r="1466">
          <cell r="A1466">
            <v>37416</v>
          </cell>
          <cell r="B1466" t="str">
            <v>COTOVELO/JOELHO 90 GRAUS, EM POLIPROPILENO, PN 16, PARA TUBOS PEAD, 20 X 20 MM - LIGACAO PREDIAL DE AGUA</v>
          </cell>
          <cell r="C1466" t="str">
            <v xml:space="preserve">UN    </v>
          </cell>
          <cell r="D1466">
            <v>3.96</v>
          </cell>
        </row>
        <row r="1467">
          <cell r="A1467">
            <v>37417</v>
          </cell>
          <cell r="B1467" t="str">
            <v>COTOVELO/JOELHO 90 GRAUS, EM POLIPROPILENO, PN 16, PARA TUBOS PEAD, 32 X 32 MM - LIGACAO PREDIAL DE AGUA</v>
          </cell>
          <cell r="C1467" t="str">
            <v xml:space="preserve">UN    </v>
          </cell>
          <cell r="D1467">
            <v>5.7</v>
          </cell>
        </row>
        <row r="1468">
          <cell r="A1468">
            <v>43590</v>
          </cell>
          <cell r="B1468" t="str">
            <v>CREMONA RETANGULAR INJETADA LISA COM CHAVE, COM CASTANHA / ALCA, EM LATAO, COM ACABAMENTO CROMADO, DE SOBREPOR / EMBUTIR</v>
          </cell>
          <cell r="C1468" t="str">
            <v xml:space="preserve">UN    </v>
          </cell>
          <cell r="D1468">
            <v>152.13</v>
          </cell>
        </row>
        <row r="1469">
          <cell r="A1469">
            <v>43589</v>
          </cell>
          <cell r="B1469" t="str">
            <v>CREMONA RETANGULAR INJETADA LISA, COM CASTANHA / ALCA, EM LATAO, COM ACABAMENTO CROMADO, DE SOBREPOR / EMBUTIR</v>
          </cell>
          <cell r="C1469" t="str">
            <v xml:space="preserve">UN    </v>
          </cell>
          <cell r="D1469">
            <v>27.52</v>
          </cell>
        </row>
        <row r="1470">
          <cell r="A1470">
            <v>34519</v>
          </cell>
          <cell r="B1470" t="str">
            <v>CRUZETA DE CONCRETO LEVE, COMP. 2000 MM SECAO, 90 X 90 MM</v>
          </cell>
          <cell r="C1470" t="str">
            <v xml:space="preserve">UN    </v>
          </cell>
          <cell r="D1470">
            <v>80.41</v>
          </cell>
        </row>
        <row r="1471">
          <cell r="A1471">
            <v>1649</v>
          </cell>
          <cell r="B1471" t="str">
            <v>CRUZETA DE FERRO GALVANIZADO, COM ROSCA BSP, DE 1 1/2"</v>
          </cell>
          <cell r="C1471" t="str">
            <v xml:space="preserve">UN    </v>
          </cell>
          <cell r="D1471">
            <v>80.400000000000006</v>
          </cell>
        </row>
        <row r="1472">
          <cell r="A1472">
            <v>1653</v>
          </cell>
          <cell r="B1472" t="str">
            <v>CRUZETA DE FERRO GALVANIZADO, COM ROSCA BSP, DE 1 1/4"</v>
          </cell>
          <cell r="C1472" t="str">
            <v xml:space="preserve">UN    </v>
          </cell>
          <cell r="D1472">
            <v>62.98</v>
          </cell>
        </row>
        <row r="1473">
          <cell r="A1473">
            <v>1647</v>
          </cell>
          <cell r="B1473" t="str">
            <v>CRUZETA DE FERRO GALVANIZADO, COM ROSCA BSP, DE 1/2"</v>
          </cell>
          <cell r="C1473" t="str">
            <v xml:space="preserve">UN    </v>
          </cell>
          <cell r="D1473">
            <v>22.55</v>
          </cell>
        </row>
        <row r="1474">
          <cell r="A1474">
            <v>1648</v>
          </cell>
          <cell r="B1474" t="str">
            <v>CRUZETA DE FERRO GALVANIZADO, COM ROSCA BSP, DE 1"</v>
          </cell>
          <cell r="C1474" t="str">
            <v xml:space="preserve">UN    </v>
          </cell>
          <cell r="D1474">
            <v>43.3</v>
          </cell>
        </row>
        <row r="1475">
          <cell r="A1475">
            <v>1651</v>
          </cell>
          <cell r="B1475" t="str">
            <v>CRUZETA DE FERRO GALVANIZADO, COM ROSCA BSP, DE 2 1/2"</v>
          </cell>
          <cell r="C1475" t="str">
            <v xml:space="preserve">UN    </v>
          </cell>
          <cell r="D1475">
            <v>200.88</v>
          </cell>
        </row>
        <row r="1476">
          <cell r="A1476">
            <v>1650</v>
          </cell>
          <cell r="B1476" t="str">
            <v>CRUZETA DE FERRO GALVANIZADO, COM ROSCA BSP, DE 2"</v>
          </cell>
          <cell r="C1476" t="str">
            <v xml:space="preserve">UN    </v>
          </cell>
          <cell r="D1476">
            <v>111.04</v>
          </cell>
        </row>
        <row r="1477">
          <cell r="A1477">
            <v>1654</v>
          </cell>
          <cell r="B1477" t="str">
            <v>CRUZETA DE FERRO GALVANIZADO, COM ROSCA BSP, DE 3/4"</v>
          </cell>
          <cell r="C1477" t="str">
            <v xml:space="preserve">UN    </v>
          </cell>
          <cell r="D1477">
            <v>30.95</v>
          </cell>
        </row>
        <row r="1478">
          <cell r="A1478">
            <v>1652</v>
          </cell>
          <cell r="B1478" t="str">
            <v>CRUZETA DE FERRO GALVANIZADO, COM ROSCA BSP, DE 3"</v>
          </cell>
          <cell r="C1478" t="str">
            <v xml:space="preserve">UN    </v>
          </cell>
          <cell r="D1478">
            <v>288.32</v>
          </cell>
        </row>
        <row r="1479">
          <cell r="A1479">
            <v>10510</v>
          </cell>
          <cell r="B1479" t="str">
            <v>CRUZETA DE MADEIRA TRATADA, *90 X 115 X 2400* MM, EM EUCALIPTO OU EQUIVALENTE DA REGIAO</v>
          </cell>
          <cell r="C1479" t="str">
            <v xml:space="preserve">UN    </v>
          </cell>
          <cell r="D1479">
            <v>140.5</v>
          </cell>
        </row>
        <row r="1480">
          <cell r="A1480">
            <v>1747</v>
          </cell>
          <cell r="B1480" t="str">
            <v>CUBA ACO INOX (AISI 304) DE EMBUTIR COM VALVULA DE 3 1/2 ", DE *56 X 33 X 12* CM</v>
          </cell>
          <cell r="C1480" t="str">
            <v xml:space="preserve">UN    </v>
          </cell>
          <cell r="D1480">
            <v>239.3</v>
          </cell>
        </row>
        <row r="1481">
          <cell r="A1481">
            <v>1744</v>
          </cell>
          <cell r="B1481" t="str">
            <v>CUBA ACO INOX (AISI 304) DE EMBUTIR COM VALVULA 3 1/2 ", DE *40 X 34 X 12* CM</v>
          </cell>
          <cell r="C1481" t="str">
            <v xml:space="preserve">UN    </v>
          </cell>
          <cell r="D1481">
            <v>165.75</v>
          </cell>
        </row>
        <row r="1482">
          <cell r="A1482">
            <v>1743</v>
          </cell>
          <cell r="B1482" t="str">
            <v>CUBA ACO INOX (AISI 304) DE EMBUTIR COM VALVULA 3 1/2 ", DE *46 X 30 X 12* CM</v>
          </cell>
          <cell r="C1482" t="str">
            <v xml:space="preserve">UN    </v>
          </cell>
          <cell r="D1482">
            <v>217.66</v>
          </cell>
        </row>
        <row r="1483">
          <cell r="A1483">
            <v>39640</v>
          </cell>
          <cell r="B1483" t="str">
            <v>CUMEEIRA ARTICULADA (ABA INFERIOR) PARA TELHA ONDULADA DE FIBROCIMENTO E = 4 MM, ABA *330* MM, COMPRIMENTO 500 MM (SEM AMIANTO)</v>
          </cell>
          <cell r="C1483" t="str">
            <v xml:space="preserve">UN    </v>
          </cell>
          <cell r="D1483">
            <v>12.79</v>
          </cell>
        </row>
        <row r="1484">
          <cell r="A1484">
            <v>7216</v>
          </cell>
          <cell r="B1484" t="str">
            <v>CUMEEIRA NORMAL PARA TELHA ESTRUTURAL DE FIBROCIMENTO 2 ABAS, E = 6 MM, DE 1050 X 935 MM (SEM AMIANTO)</v>
          </cell>
          <cell r="C1484" t="str">
            <v xml:space="preserve">UN    </v>
          </cell>
          <cell r="D1484">
            <v>68.69</v>
          </cell>
        </row>
        <row r="1485">
          <cell r="A1485">
            <v>20235</v>
          </cell>
          <cell r="B1485" t="str">
            <v>CUMEEIRA NORMAL PARA TELHA ONDULADA DE FIBROCIMENTO, E = 6 MM, ABA 300 MM, COMPRIMENTO 1100 MM (SEM AMIANTO)</v>
          </cell>
          <cell r="C1485" t="str">
            <v xml:space="preserve">UN    </v>
          </cell>
          <cell r="D1485">
            <v>55.22</v>
          </cell>
        </row>
        <row r="1486">
          <cell r="A1486">
            <v>7181</v>
          </cell>
          <cell r="B1486" t="str">
            <v>CUMEEIRA PARA TELHA CERAMICA, COMPRIMENTO DE *41* CM, RENDIMENTO DE *3* TELHAS/M</v>
          </cell>
          <cell r="C1486" t="str">
            <v xml:space="preserve">UN    </v>
          </cell>
          <cell r="D1486">
            <v>3.63</v>
          </cell>
        </row>
        <row r="1487">
          <cell r="A1487">
            <v>40742</v>
          </cell>
          <cell r="B1487" t="str">
            <v>CUMEEIRA PARA TELHA DE CONCRETO, PARA 2 AGUAS DE TELHADO, COR CINZA, RENDIMENTO DE *3* TELHAS/M</v>
          </cell>
          <cell r="C1487" t="str">
            <v xml:space="preserve">UN    </v>
          </cell>
          <cell r="D1487">
            <v>8.9700000000000006</v>
          </cell>
        </row>
        <row r="1488">
          <cell r="A1488">
            <v>7214</v>
          </cell>
          <cell r="B1488" t="str">
            <v>CUMEEIRA SHED PARA TELHA ONDULADA DE FIBROCIMENTO, E = 6 MM, ABA 280 MM, COMPRIMENTO 1100 MM (SEM AMIANTO)</v>
          </cell>
          <cell r="C1488" t="str">
            <v xml:space="preserve">UN    </v>
          </cell>
          <cell r="D1488">
            <v>67.08</v>
          </cell>
        </row>
        <row r="1489">
          <cell r="A1489">
            <v>7219</v>
          </cell>
          <cell r="B1489" t="str">
            <v>CUMEEIRA UNIVERSAL PARA TELHA ONDULADA DE FIBROCIMENTO, E = 6 MM, ABA 210 MM, COMPRIMENTO 1100 MM (SEM AMIANTO)</v>
          </cell>
          <cell r="C1489" t="str">
            <v xml:space="preserve">UN    </v>
          </cell>
          <cell r="D1489">
            <v>59.49</v>
          </cell>
        </row>
        <row r="1490">
          <cell r="A1490">
            <v>37971</v>
          </cell>
          <cell r="B1490" t="str">
            <v>CURVA CPVC, 90 GRAUS, SOLDAVEL, 15 MM, PARA AGUA QUENTE</v>
          </cell>
          <cell r="C1490" t="str">
            <v xml:space="preserve">UN    </v>
          </cell>
          <cell r="D1490">
            <v>5.43</v>
          </cell>
        </row>
        <row r="1491">
          <cell r="A1491">
            <v>37972</v>
          </cell>
          <cell r="B1491" t="str">
            <v>CURVA CPVC, 90 GRAUS, SOLDAVEL, 22 MM, PARA AGUA QUENTE</v>
          </cell>
          <cell r="C1491" t="str">
            <v xml:space="preserve">UN    </v>
          </cell>
          <cell r="D1491">
            <v>7.71</v>
          </cell>
        </row>
        <row r="1492">
          <cell r="A1492">
            <v>37973</v>
          </cell>
          <cell r="B1492" t="str">
            <v>CURVA CPVC, 90 GRAUS, SOLDAVEL, 28 MM, PARA AGUA QUENTE</v>
          </cell>
          <cell r="C1492" t="str">
            <v xml:space="preserve">UN    </v>
          </cell>
          <cell r="D1492">
            <v>14.48</v>
          </cell>
        </row>
        <row r="1493">
          <cell r="A1493">
            <v>1926</v>
          </cell>
          <cell r="B1493" t="str">
            <v>CURVA DE PVC 45 GRAUS, SOLDAVEL, 20 MM, COR MARROM, PARA AGUA FRIA PREDIAL</v>
          </cell>
          <cell r="C1493" t="str">
            <v xml:space="preserve">UN    </v>
          </cell>
          <cell r="D1493">
            <v>2.46</v>
          </cell>
        </row>
        <row r="1494">
          <cell r="A1494">
            <v>1927</v>
          </cell>
          <cell r="B1494" t="str">
            <v>CURVA DE PVC 45 GRAUS, SOLDAVEL, 25 MM, COR MARROM, PARA AGUA FRIA PREDIAL</v>
          </cell>
          <cell r="C1494" t="str">
            <v xml:space="preserve">UN    </v>
          </cell>
          <cell r="D1494">
            <v>2.76</v>
          </cell>
        </row>
        <row r="1495">
          <cell r="A1495">
            <v>1923</v>
          </cell>
          <cell r="B1495" t="str">
            <v>CURVA DE PVC 45 GRAUS, SOLDAVEL, 32 MM, COR MARROM, PARA AGUA FRIA PREDIAL</v>
          </cell>
          <cell r="C1495" t="str">
            <v xml:space="preserve">UN    </v>
          </cell>
          <cell r="D1495">
            <v>5.0199999999999996</v>
          </cell>
        </row>
        <row r="1496">
          <cell r="A1496">
            <v>1929</v>
          </cell>
          <cell r="B1496" t="str">
            <v>CURVA DE PVC 45 GRAUS, SOLDAVEL, 40 MM, COR MARROM, PARA AGUA FRIA PREDIAL</v>
          </cell>
          <cell r="C1496" t="str">
            <v xml:space="preserve">UN    </v>
          </cell>
          <cell r="D1496">
            <v>6.09</v>
          </cell>
        </row>
        <row r="1497">
          <cell r="A1497">
            <v>1930</v>
          </cell>
          <cell r="B1497" t="str">
            <v>CURVA DE PVC 45 GRAUS, SOLDAVEL, 50 MM, COR MARROM, PARA AGUA FRIA PREDIAL</v>
          </cell>
          <cell r="C1497" t="str">
            <v xml:space="preserve">UN    </v>
          </cell>
          <cell r="D1497">
            <v>10.43</v>
          </cell>
        </row>
        <row r="1498">
          <cell r="A1498">
            <v>1924</v>
          </cell>
          <cell r="B1498" t="str">
            <v>CURVA DE PVC 45 GRAUS, SOLDAVEL, 60 MM, COR MARROM, PARA AGUA FRIA PREDIAL</v>
          </cell>
          <cell r="C1498" t="str">
            <v xml:space="preserve">UN    </v>
          </cell>
          <cell r="D1498">
            <v>16.829999999999998</v>
          </cell>
        </row>
        <row r="1499">
          <cell r="A1499">
            <v>1922</v>
          </cell>
          <cell r="B1499" t="str">
            <v>CURVA DE PVC 45 GRAUS, SOLDAVEL, 75 MM, COR MARROM, PARA AGUA FRIA PREDIAL</v>
          </cell>
          <cell r="C1499" t="str">
            <v xml:space="preserve">UN    </v>
          </cell>
          <cell r="D1499">
            <v>34.81</v>
          </cell>
        </row>
        <row r="1500">
          <cell r="A1500">
            <v>1953</v>
          </cell>
          <cell r="B1500" t="str">
            <v>CURVA DE PVC 45 GRAUS, SOLDAVEL, 85 MM, COR MARROM, PARA AGUA FRIA PREDIAL</v>
          </cell>
          <cell r="C1500" t="str">
            <v xml:space="preserve">UN    </v>
          </cell>
          <cell r="D1500">
            <v>42.49</v>
          </cell>
        </row>
        <row r="1501">
          <cell r="A1501">
            <v>1962</v>
          </cell>
          <cell r="B1501" t="str">
            <v>CURVA DE PVC 90 GRAUS, SOLDAVEL, 110 MM, COR MARROM, PARA AGUA FRIA PREDIAL</v>
          </cell>
          <cell r="C1501" t="str">
            <v xml:space="preserve">UN    </v>
          </cell>
          <cell r="D1501">
            <v>206.44</v>
          </cell>
        </row>
        <row r="1502">
          <cell r="A1502">
            <v>1955</v>
          </cell>
          <cell r="B1502" t="str">
            <v>CURVA DE PVC 90 GRAUS, SOLDAVEL, 20 MM, COR MARROM, PARA AGUA FRIA PREDIAL</v>
          </cell>
          <cell r="C1502" t="str">
            <v xml:space="preserve">UN    </v>
          </cell>
          <cell r="D1502">
            <v>2.37</v>
          </cell>
        </row>
        <row r="1503">
          <cell r="A1503">
            <v>1956</v>
          </cell>
          <cell r="B1503" t="str">
            <v>CURVA DE PVC 90 GRAUS, SOLDAVEL, 25 MM, COR MARROM, PARA AGUA FRIA PREDIAL</v>
          </cell>
          <cell r="C1503" t="str">
            <v xml:space="preserve">UN    </v>
          </cell>
          <cell r="D1503">
            <v>3.36</v>
          </cell>
        </row>
        <row r="1504">
          <cell r="A1504">
            <v>1957</v>
          </cell>
          <cell r="B1504" t="str">
            <v>CURVA DE PVC 90 GRAUS, SOLDAVEL, 32 MM, COR MARROM, PARA AGUA FRIA PREDIAL</v>
          </cell>
          <cell r="C1504" t="str">
            <v xml:space="preserve">UN    </v>
          </cell>
          <cell r="D1504">
            <v>7.26</v>
          </cell>
        </row>
        <row r="1505">
          <cell r="A1505">
            <v>1958</v>
          </cell>
          <cell r="B1505" t="str">
            <v>CURVA DE PVC 90 GRAUS, SOLDAVEL, 40 MM, COR MARROM, PARA AGUA FRIA PREDIAL</v>
          </cell>
          <cell r="C1505" t="str">
            <v xml:space="preserve">UN    </v>
          </cell>
          <cell r="D1505">
            <v>13.52</v>
          </cell>
        </row>
        <row r="1506">
          <cell r="A1506">
            <v>1959</v>
          </cell>
          <cell r="B1506" t="str">
            <v>CURVA DE PVC 90 GRAUS, SOLDAVEL, 50 MM, COR MARROM, PARA AGUA FRIA PREDIAL</v>
          </cell>
          <cell r="C1506" t="str">
            <v xml:space="preserve">UN    </v>
          </cell>
          <cell r="D1506">
            <v>14.67</v>
          </cell>
        </row>
        <row r="1507">
          <cell r="A1507">
            <v>1925</v>
          </cell>
          <cell r="B1507" t="str">
            <v>CURVA DE PVC 90 GRAUS, SOLDAVEL, 60 MM, COR MARROM, PARA AGUA FRIA PREDIAL</v>
          </cell>
          <cell r="C1507" t="str">
            <v xml:space="preserve">UN    </v>
          </cell>
          <cell r="D1507">
            <v>38.340000000000003</v>
          </cell>
        </row>
        <row r="1508">
          <cell r="A1508">
            <v>1960</v>
          </cell>
          <cell r="B1508" t="str">
            <v>CURVA DE PVC 90 GRAUS, SOLDAVEL, 75 MM, COR MARROM, PARA AGUA FRIA PREDIAL</v>
          </cell>
          <cell r="C1508" t="str">
            <v xml:space="preserve">UN    </v>
          </cell>
          <cell r="D1508">
            <v>58.87</v>
          </cell>
        </row>
        <row r="1509">
          <cell r="A1509">
            <v>1961</v>
          </cell>
          <cell r="B1509" t="str">
            <v>CURVA DE PVC 90 GRAUS, SOLDAVEL, 85 MM, COR MARROM, PARA AGUA FRIA PREDIAL</v>
          </cell>
          <cell r="C1509" t="str">
            <v xml:space="preserve">UN    </v>
          </cell>
          <cell r="D1509">
            <v>75.42</v>
          </cell>
        </row>
        <row r="1510">
          <cell r="A1510">
            <v>38423</v>
          </cell>
          <cell r="B1510" t="str">
            <v>CURVA DE PVC, 90 GRAUS, SERIE R, DN 100 MM, PARA ESGOTO PREDIAL</v>
          </cell>
          <cell r="C1510" t="str">
            <v xml:space="preserve">UN    </v>
          </cell>
          <cell r="D1510">
            <v>40.590000000000003</v>
          </cell>
        </row>
        <row r="1511">
          <cell r="A1511">
            <v>39866</v>
          </cell>
          <cell r="B1511" t="str">
            <v>CURVA DE TRANSPOSICAO BRONZE/LATAO (REF 736) SEM ANEL DE SOLDA, BOLSA X BOLSA, 15 MM</v>
          </cell>
          <cell r="C1511" t="str">
            <v xml:space="preserve">UN    </v>
          </cell>
          <cell r="D1511">
            <v>17.57</v>
          </cell>
        </row>
        <row r="1512">
          <cell r="A1512">
            <v>39867</v>
          </cell>
          <cell r="B1512" t="str">
            <v>CURVA DE TRANSPOSICAO BRONZE/LATAO (REF 736) SEM ANEL DE SOLDA, BOLSA X BOLSA, 22 MM</v>
          </cell>
          <cell r="C1512" t="str">
            <v xml:space="preserve">UN    </v>
          </cell>
          <cell r="D1512">
            <v>39.06</v>
          </cell>
        </row>
        <row r="1513">
          <cell r="A1513">
            <v>39868</v>
          </cell>
          <cell r="B1513" t="str">
            <v>CURVA DE TRANSPOSICAO BRONZE/LATAO (REF 736) SEM ANEL DE SOLDA, BOLSA X BOLSA, 28 MM</v>
          </cell>
          <cell r="C1513" t="str">
            <v xml:space="preserve">UN    </v>
          </cell>
          <cell r="D1513">
            <v>70.36</v>
          </cell>
        </row>
        <row r="1514">
          <cell r="A1514">
            <v>37999</v>
          </cell>
          <cell r="B1514" t="str">
            <v>CURVA DE TRANSPOSICAO, CPVC, SOLDAVEL, 15 MM</v>
          </cell>
          <cell r="C1514" t="str">
            <v xml:space="preserve">UN    </v>
          </cell>
          <cell r="D1514">
            <v>9.16</v>
          </cell>
        </row>
        <row r="1515">
          <cell r="A1515">
            <v>38000</v>
          </cell>
          <cell r="B1515" t="str">
            <v>CURVA DE TRANSPOSICAO, CPVC, SOLDAVEL, 22 MM</v>
          </cell>
          <cell r="C1515" t="str">
            <v xml:space="preserve">UN    </v>
          </cell>
          <cell r="D1515">
            <v>10.69</v>
          </cell>
        </row>
        <row r="1516">
          <cell r="A1516">
            <v>38129</v>
          </cell>
          <cell r="B1516" t="str">
            <v>CURVA DE TRANSPOSICAO, PVC SOLDAVEL, 20 MM, COR MARROM, PARA AGUA FRIA PREDIAL</v>
          </cell>
          <cell r="C1516" t="str">
            <v xml:space="preserve">UN    </v>
          </cell>
          <cell r="D1516">
            <v>5.54</v>
          </cell>
        </row>
        <row r="1517">
          <cell r="A1517">
            <v>38025</v>
          </cell>
          <cell r="B1517" t="str">
            <v>CURVA DE TRANSPOSICAO, PVC, SOLDAVEL, 25 MM, COR MARROM, PARA AGUA FRIA PREDIAL</v>
          </cell>
          <cell r="C1517" t="str">
            <v xml:space="preserve">UN    </v>
          </cell>
          <cell r="D1517">
            <v>7.51</v>
          </cell>
        </row>
        <row r="1518">
          <cell r="A1518">
            <v>38026</v>
          </cell>
          <cell r="B1518" t="str">
            <v>CURVA DE TRANSPOSICAO, PVC, SOLDAVEL, 32 MM, COR MARROM, PARA AGUA FRIA PREDIAL</v>
          </cell>
          <cell r="C1518" t="str">
            <v xml:space="preserve">UN    </v>
          </cell>
          <cell r="D1518">
            <v>18.55</v>
          </cell>
        </row>
        <row r="1519">
          <cell r="A1519">
            <v>1858</v>
          </cell>
          <cell r="B1519" t="str">
            <v>CURVA LONGA PVC, PB, JE, 45 GRAUS, DN 100 MM, PARA REDE COLETORA ESGOTO</v>
          </cell>
          <cell r="C1519" t="str">
            <v xml:space="preserve">UN    </v>
          </cell>
          <cell r="D1519">
            <v>62.9</v>
          </cell>
        </row>
        <row r="1520">
          <cell r="A1520">
            <v>1844</v>
          </cell>
          <cell r="B1520" t="str">
            <v>CURVA LONGA PVC, PB, JE, 45 GRAUS, DN 150 MM, PARA REDE COLETORA ESGOTO</v>
          </cell>
          <cell r="C1520" t="str">
            <v xml:space="preserve">UN    </v>
          </cell>
          <cell r="D1520">
            <v>144.05000000000001</v>
          </cell>
        </row>
        <row r="1521">
          <cell r="A1521">
            <v>1863</v>
          </cell>
          <cell r="B1521" t="str">
            <v>CURVA LONGA PVC, PB, JE, 90 GRAUS, DN 100 MM, PARA REDE COLETORA ESGOTO</v>
          </cell>
          <cell r="C1521" t="str">
            <v xml:space="preserve">UN    </v>
          </cell>
          <cell r="D1521">
            <v>66.94</v>
          </cell>
        </row>
        <row r="1522">
          <cell r="A1522">
            <v>1865</v>
          </cell>
          <cell r="B1522" t="str">
            <v>CURVA LONGA PVC, PB, JE, 90 GRAUS, DN 150 MM, PARA REDE COLETORA ESGOTO</v>
          </cell>
          <cell r="C1522" t="str">
            <v xml:space="preserve">UN    </v>
          </cell>
          <cell r="D1522">
            <v>174.4</v>
          </cell>
        </row>
        <row r="1523">
          <cell r="A1523">
            <v>36355</v>
          </cell>
          <cell r="B1523" t="str">
            <v>CURVA PPR 90 GRAUS, F/F, DN 20 MM, PARA AGUA QUENTE PREDIAL</v>
          </cell>
          <cell r="C1523" t="str">
            <v xml:space="preserve">UN    </v>
          </cell>
          <cell r="D1523">
            <v>11.57</v>
          </cell>
        </row>
        <row r="1524">
          <cell r="A1524">
            <v>36356</v>
          </cell>
          <cell r="B1524" t="str">
            <v>CURVA PPR 90 GRAUS, F/F, DN 25 MM, PARA AGUA QUENTE PREDIAL</v>
          </cell>
          <cell r="C1524" t="str">
            <v xml:space="preserve">UN    </v>
          </cell>
          <cell r="D1524">
            <v>18.61</v>
          </cell>
        </row>
        <row r="1525">
          <cell r="A1525">
            <v>1966</v>
          </cell>
          <cell r="B1525" t="str">
            <v>CURVA PVC CURTA 90 GRAUS, DN 100 MM, PARA ESGOTO PREDIAL</v>
          </cell>
          <cell r="C1525" t="str">
            <v xml:space="preserve">UN    </v>
          </cell>
          <cell r="D1525">
            <v>26.69</v>
          </cell>
        </row>
        <row r="1526">
          <cell r="A1526">
            <v>1933</v>
          </cell>
          <cell r="B1526" t="str">
            <v>CURVA PVC CURTA 90 GRAUS, DN 40 MM, PARA ESGOTO PREDIAL</v>
          </cell>
          <cell r="C1526" t="str">
            <v xml:space="preserve">UN    </v>
          </cell>
          <cell r="D1526">
            <v>5.75</v>
          </cell>
        </row>
        <row r="1527">
          <cell r="A1527">
            <v>1932</v>
          </cell>
          <cell r="B1527" t="str">
            <v>CURVA PVC CURTA 90 GRAUS, DN 50 MM, PARA ESGOTO PREDIAL</v>
          </cell>
          <cell r="C1527" t="str">
            <v xml:space="preserve">UN    </v>
          </cell>
          <cell r="D1527">
            <v>13.16</v>
          </cell>
        </row>
        <row r="1528">
          <cell r="A1528">
            <v>1951</v>
          </cell>
          <cell r="B1528" t="str">
            <v>CURVA PVC CURTA 90 GRAUS, DN 75 MM, PARA ESGOTO PREDIAL</v>
          </cell>
          <cell r="C1528" t="str">
            <v xml:space="preserve">UN    </v>
          </cell>
          <cell r="D1528">
            <v>27.46</v>
          </cell>
        </row>
        <row r="1529">
          <cell r="A1529">
            <v>1970</v>
          </cell>
          <cell r="B1529" t="str">
            <v>CURVA PVC LONGA 90 GRAUS, DN 100 MM, PARA ESGOTO PREDIAL</v>
          </cell>
          <cell r="C1529" t="str">
            <v xml:space="preserve">UN    </v>
          </cell>
          <cell r="D1529">
            <v>66.72</v>
          </cell>
        </row>
        <row r="1530">
          <cell r="A1530">
            <v>1967</v>
          </cell>
          <cell r="B1530" t="str">
            <v>CURVA PVC LONGA 90 GRAUS, DN 40 MM, PARA ESGOTO PREDIAL</v>
          </cell>
          <cell r="C1530" t="str">
            <v xml:space="preserve">UN    </v>
          </cell>
          <cell r="D1530">
            <v>7.92</v>
          </cell>
        </row>
        <row r="1531">
          <cell r="A1531">
            <v>1968</v>
          </cell>
          <cell r="B1531" t="str">
            <v>CURVA PVC LONGA 90 GRAUS, DN 50 MM, PARA ESGOTO PREDIAL</v>
          </cell>
          <cell r="C1531" t="str">
            <v xml:space="preserve">UN    </v>
          </cell>
          <cell r="D1531">
            <v>15.66</v>
          </cell>
        </row>
        <row r="1532">
          <cell r="A1532">
            <v>1969</v>
          </cell>
          <cell r="B1532" t="str">
            <v>CURVA PVC LONGA 90 GRAUS, DN 75 MM, PARA ESGOTO PREDIAL</v>
          </cell>
          <cell r="C1532" t="str">
            <v xml:space="preserve">UN    </v>
          </cell>
          <cell r="D1532">
            <v>50.98</v>
          </cell>
        </row>
        <row r="1533">
          <cell r="A1533">
            <v>1827</v>
          </cell>
          <cell r="B1533" t="str">
            <v>CURVA PVC PBA, JE, PB, 45 GRAUS, DN 100 / DE 110 MM, PARA REDE AGUA (NBR 10351)</v>
          </cell>
          <cell r="C1533" t="str">
            <v xml:space="preserve">UN    </v>
          </cell>
          <cell r="D1533">
            <v>143.63</v>
          </cell>
        </row>
        <row r="1534">
          <cell r="A1534">
            <v>1831</v>
          </cell>
          <cell r="B1534" t="str">
            <v>CURVA PVC PBA, JE, PB, 45 GRAUS, DN 50 / DE 60 MM, PARA REDE AGUA (NBR 10351)</v>
          </cell>
          <cell r="C1534" t="str">
            <v xml:space="preserve">UN    </v>
          </cell>
          <cell r="D1534">
            <v>31.35</v>
          </cell>
        </row>
        <row r="1535">
          <cell r="A1535">
            <v>1825</v>
          </cell>
          <cell r="B1535" t="str">
            <v>CURVA PVC PBA, JE, PB, 45 GRAUS, DN 75 / DE 85 MM, PARA REDE AGUA (NBR 10351)</v>
          </cell>
          <cell r="C1535" t="str">
            <v xml:space="preserve">UN    </v>
          </cell>
          <cell r="D1535">
            <v>77.38</v>
          </cell>
        </row>
        <row r="1536">
          <cell r="A1536">
            <v>1828</v>
          </cell>
          <cell r="B1536" t="str">
            <v>CURVA PVC PBA, JE, PB, 90 GRAUS, DN 100 / DE 110 MM, PARA REDE AGUA (NBR 10351)</v>
          </cell>
          <cell r="C1536" t="str">
            <v xml:space="preserve">UN    </v>
          </cell>
          <cell r="D1536">
            <v>175.28</v>
          </cell>
        </row>
        <row r="1537">
          <cell r="A1537">
            <v>1845</v>
          </cell>
          <cell r="B1537" t="str">
            <v>CURVA PVC PBA, JE, PB, 90 GRAUS, DN 50 / DE 60 MM, PARA REDE AGUA (NBR 10351)</v>
          </cell>
          <cell r="C1537" t="str">
            <v xml:space="preserve">UN    </v>
          </cell>
          <cell r="D1537">
            <v>39.29</v>
          </cell>
        </row>
        <row r="1538">
          <cell r="A1538">
            <v>1824</v>
          </cell>
          <cell r="B1538" t="str">
            <v>CURVA PVC PBA, JE, PB, 90 GRAUS, DN 75 / DE 85 MM, PARA REDE AGUA (NBR 10351)</v>
          </cell>
          <cell r="C1538" t="str">
            <v xml:space="preserve">UN    </v>
          </cell>
          <cell r="D1538">
            <v>92.77</v>
          </cell>
        </row>
        <row r="1539">
          <cell r="A1539">
            <v>1940</v>
          </cell>
          <cell r="B1539" t="str">
            <v>CURVA PVC 90 GRAUS, ROSCAVEL, 1 1/4", COR BRANCA, AGUA FRIA PREDIAL</v>
          </cell>
          <cell r="C1539" t="str">
            <v xml:space="preserve">UN    </v>
          </cell>
          <cell r="D1539">
            <v>37.46</v>
          </cell>
        </row>
        <row r="1540">
          <cell r="A1540">
            <v>1937</v>
          </cell>
          <cell r="B1540" t="str">
            <v>CURVA PVC 90 GRAUS, ROSCAVEL, 1/2", COR BRANCA, AGUA FRIA PREDIAL</v>
          </cell>
          <cell r="C1540" t="str">
            <v xml:space="preserve">UN    </v>
          </cell>
          <cell r="D1540">
            <v>6.32</v>
          </cell>
        </row>
        <row r="1541">
          <cell r="A1541">
            <v>1939</v>
          </cell>
          <cell r="B1541" t="str">
            <v>CURVA PVC 90 GRAUS, ROSCAVEL, 1", COR BRANCA, AGUA FRIA PREDIAL</v>
          </cell>
          <cell r="C1541" t="str">
            <v xml:space="preserve">UN    </v>
          </cell>
          <cell r="D1541">
            <v>10.27</v>
          </cell>
        </row>
        <row r="1542">
          <cell r="A1542">
            <v>1938</v>
          </cell>
          <cell r="B1542" t="str">
            <v>CURVA PVC 90 GRAUS, ROSCAVEL, 3/4", COR BRANCA, AGUA FRIA PREDIAL</v>
          </cell>
          <cell r="C1542" t="str">
            <v xml:space="preserve">UN    </v>
          </cell>
          <cell r="D1542">
            <v>7.19</v>
          </cell>
        </row>
        <row r="1543">
          <cell r="A1543">
            <v>42693</v>
          </cell>
          <cell r="B1543" t="str">
            <v>CURVA PVC, BB, JE, 45 GRAUS, DN 250 MM, PARA TUBO CORRUGADO E/OU LISO, REDE COLETORA ESGOTO</v>
          </cell>
          <cell r="C1543" t="str">
            <v xml:space="preserve">UN    </v>
          </cell>
          <cell r="D1543">
            <v>489.93</v>
          </cell>
        </row>
        <row r="1544">
          <cell r="A1544">
            <v>42695</v>
          </cell>
          <cell r="B1544" t="str">
            <v>CURVA PVC, BB, JE, 90 GRAUS, DN 200 MM, PARA TUBO CORRUGADO E/OU LISO, REDE COLETORA ESGOTO</v>
          </cell>
          <cell r="C1544" t="str">
            <v xml:space="preserve">UN    </v>
          </cell>
          <cell r="D1544">
            <v>342.29</v>
          </cell>
        </row>
        <row r="1545">
          <cell r="A1545">
            <v>42694</v>
          </cell>
          <cell r="B1545" t="str">
            <v>CURVA PVC, BB, JE, 90 GRAUS, DN 250 MM, PARA TUBO CORRUGADO E/OU LISO, REDE COLETORA ESGOTO</v>
          </cell>
          <cell r="C1545" t="str">
            <v xml:space="preserve">UN    </v>
          </cell>
          <cell r="D1545">
            <v>655.63</v>
          </cell>
        </row>
        <row r="1546">
          <cell r="A1546">
            <v>20097</v>
          </cell>
          <cell r="B1546" t="str">
            <v>CURVA PVC, SERIE R, 87.30 GRAUS, CURTA, PARA PE-DE-COLUNA, DN 100 MM, PARA ESGOTO PREDIAL</v>
          </cell>
          <cell r="C1546" t="str">
            <v xml:space="preserve">UN    </v>
          </cell>
          <cell r="D1546">
            <v>28.43</v>
          </cell>
        </row>
        <row r="1547">
          <cell r="A1547">
            <v>20098</v>
          </cell>
          <cell r="B1547" t="str">
            <v>CURVA PVC, SERIE R, 87.30 GRAUS, CURTA, PARA PE-DE-COLUNA, DN 150 MM, PARA ESGOTO PREDIAL</v>
          </cell>
          <cell r="C1547" t="str">
            <v xml:space="preserve">UN    </v>
          </cell>
          <cell r="D1547">
            <v>116.18</v>
          </cell>
        </row>
        <row r="1548">
          <cell r="A1548">
            <v>20096</v>
          </cell>
          <cell r="B1548" t="str">
            <v>CURVA PVC, SERIE R, 87.30 GRAUS, CURTA, PARA PE-DE-COLUNA, DN 75 MM, PARA ESGOTO PREDIAL</v>
          </cell>
          <cell r="C1548" t="str">
            <v xml:space="preserve">UN    </v>
          </cell>
          <cell r="D1548">
            <v>29.42</v>
          </cell>
        </row>
        <row r="1549">
          <cell r="A1549">
            <v>1880</v>
          </cell>
          <cell r="B1549" t="str">
            <v>CURVA 135 GRAUS, DE PVC RIGIDO ROSCAVEL, DE 1", PARA ELETRODUTO</v>
          </cell>
          <cell r="C1549" t="str">
            <v xml:space="preserve">UN    </v>
          </cell>
          <cell r="D1549">
            <v>4.6900000000000004</v>
          </cell>
        </row>
        <row r="1550">
          <cell r="A1550">
            <v>39274</v>
          </cell>
          <cell r="B1550" t="str">
            <v>CURVA 135 GRAUS, DE PVC RIGIDO ROSCAVEL, DE 3/4", PARA ELETRODUTO</v>
          </cell>
          <cell r="C1550" t="str">
            <v xml:space="preserve">UN    </v>
          </cell>
          <cell r="D1550">
            <v>3.63</v>
          </cell>
        </row>
        <row r="1551">
          <cell r="A1551">
            <v>2628</v>
          </cell>
          <cell r="B1551" t="str">
            <v>CURVA 135 GRAUS, PARA ELETRODUTO, EM ACO GALVANIZADO ELETROLITICO, DIAMETRO DE 100 MM (4")</v>
          </cell>
          <cell r="C1551" t="str">
            <v xml:space="preserve">UN    </v>
          </cell>
          <cell r="D1551">
            <v>246.29</v>
          </cell>
        </row>
        <row r="1552">
          <cell r="A1552">
            <v>2622</v>
          </cell>
          <cell r="B1552" t="str">
            <v>CURVA 135 GRAUS, PARA ELETRODUTO, EM ACO GALVANIZADO ELETROLITICO, DIAMETRO DE 15 MM (1/2")</v>
          </cell>
          <cell r="C1552" t="str">
            <v xml:space="preserve">UN    </v>
          </cell>
          <cell r="D1552">
            <v>5.85</v>
          </cell>
        </row>
        <row r="1553">
          <cell r="A1553">
            <v>2623</v>
          </cell>
          <cell r="B1553" t="str">
            <v>CURVA 135 GRAUS, PARA ELETRODUTO, EM ACO GALVANIZADO ELETROLITICO, DIAMETRO DE 20 MM (3/4")</v>
          </cell>
          <cell r="C1553" t="str">
            <v xml:space="preserve">UN    </v>
          </cell>
          <cell r="D1553">
            <v>7.04</v>
          </cell>
        </row>
        <row r="1554">
          <cell r="A1554">
            <v>2624</v>
          </cell>
          <cell r="B1554" t="str">
            <v>CURVA 135 GRAUS, PARA ELETRODUTO, EM ACO GALVANIZADO ELETROLITICO, DIAMETRO DE 25 MM (1")</v>
          </cell>
          <cell r="C1554" t="str">
            <v xml:space="preserve">UN    </v>
          </cell>
          <cell r="D1554">
            <v>11.19</v>
          </cell>
        </row>
        <row r="1555">
          <cell r="A1555">
            <v>2625</v>
          </cell>
          <cell r="B1555" t="str">
            <v>CURVA 135 GRAUS, PARA ELETRODUTO, EM ACO GALVANIZADO ELETROLITICO, DIAMETRO DE 32 MM (1 1/4")</v>
          </cell>
          <cell r="C1555" t="str">
            <v xml:space="preserve">UN    </v>
          </cell>
          <cell r="D1555">
            <v>23.63</v>
          </cell>
        </row>
        <row r="1556">
          <cell r="A1556">
            <v>2626</v>
          </cell>
          <cell r="B1556" t="str">
            <v>CURVA 135 GRAUS, PARA ELETRODUTO, EM ACO GALVANIZADO ELETROLITICO, DIAMETRO DE 40 MM (1 1/2")</v>
          </cell>
          <cell r="C1556" t="str">
            <v xml:space="preserve">UN    </v>
          </cell>
          <cell r="D1556">
            <v>34.630000000000003</v>
          </cell>
        </row>
        <row r="1557">
          <cell r="A1557">
            <v>2630</v>
          </cell>
          <cell r="B1557" t="str">
            <v>CURVA 135 GRAUS, PARA ELETRODUTO, EM ACO GALVANIZADO ELETROLITICO, DIAMETRO DE 50 MM (2")</v>
          </cell>
          <cell r="C1557" t="str">
            <v xml:space="preserve">UN    </v>
          </cell>
          <cell r="D1557">
            <v>52.66</v>
          </cell>
        </row>
        <row r="1558">
          <cell r="A1558">
            <v>2627</v>
          </cell>
          <cell r="B1558" t="str">
            <v>CURVA 135 GRAUS, PARA ELETRODUTO, EM ACO GALVANIZADO ELETROLITICO, DIAMETRO DE 65 MM (2 1/2")</v>
          </cell>
          <cell r="C1558" t="str">
            <v xml:space="preserve">UN    </v>
          </cell>
          <cell r="D1558">
            <v>92.77</v>
          </cell>
        </row>
        <row r="1559">
          <cell r="A1559">
            <v>2629</v>
          </cell>
          <cell r="B1559" t="str">
            <v>CURVA 135 GRAUS, PARA ELETRODUTO, EM ACO GALVANIZADO ELETROLITICO, DIAMETRO DE 80 MM (3")</v>
          </cell>
          <cell r="C1559" t="str">
            <v xml:space="preserve">UN    </v>
          </cell>
          <cell r="D1559">
            <v>125.47</v>
          </cell>
        </row>
        <row r="1560">
          <cell r="A1560">
            <v>12033</v>
          </cell>
          <cell r="B1560" t="str">
            <v>CURVA 180 GRAUS, DE PVC RIGIDO ROSCAVEL, DE 1 1/2", PARA ELETRODUTO</v>
          </cell>
          <cell r="C1560" t="str">
            <v xml:space="preserve">UN    </v>
          </cell>
          <cell r="D1560">
            <v>14.96</v>
          </cell>
        </row>
        <row r="1561">
          <cell r="A1561">
            <v>40408</v>
          </cell>
          <cell r="B1561" t="str">
            <v>CURVA 180 GRAUS, DE PVC RIGIDO ROSCAVEL, DE 1 1/4", PARA ELETRODUTO</v>
          </cell>
          <cell r="C1561" t="str">
            <v xml:space="preserve">UN    </v>
          </cell>
          <cell r="D1561">
            <v>9.83</v>
          </cell>
        </row>
        <row r="1562">
          <cell r="A1562">
            <v>40409</v>
          </cell>
          <cell r="B1562" t="str">
            <v>CURVA 180 GRAUS, DE PVC RIGIDO ROSCAVEL, DE 1/2", PARA ELETRODUTO</v>
          </cell>
          <cell r="C1562" t="str">
            <v xml:space="preserve">UN    </v>
          </cell>
          <cell r="D1562">
            <v>3.48</v>
          </cell>
        </row>
        <row r="1563">
          <cell r="A1563">
            <v>39276</v>
          </cell>
          <cell r="B1563" t="str">
            <v>CURVA 180 GRAUS, DE PVC RIGIDO ROSCAVEL, DE 1", PARA ELETRODUTO</v>
          </cell>
          <cell r="C1563" t="str">
            <v xml:space="preserve">UN    </v>
          </cell>
          <cell r="D1563">
            <v>8.86</v>
          </cell>
        </row>
        <row r="1564">
          <cell r="A1564">
            <v>39277</v>
          </cell>
          <cell r="B1564" t="str">
            <v>CURVA 180 GRAUS, DE PVC RIGIDO ROSCAVEL, DE 2", PARA ELETRODUTO</v>
          </cell>
          <cell r="C1564" t="str">
            <v xml:space="preserve">UN    </v>
          </cell>
          <cell r="D1564">
            <v>23.91</v>
          </cell>
        </row>
        <row r="1565">
          <cell r="A1565">
            <v>12034</v>
          </cell>
          <cell r="B1565" t="str">
            <v>CURVA 180 GRAUS, DE PVC RIGIDO ROSCAVEL, DE 3/4", PARA ELETRODUTO</v>
          </cell>
          <cell r="C1565" t="str">
            <v xml:space="preserve">UN    </v>
          </cell>
          <cell r="D1565">
            <v>6.78</v>
          </cell>
        </row>
        <row r="1566">
          <cell r="A1566">
            <v>39879</v>
          </cell>
          <cell r="B1566" t="str">
            <v>CURVA 45 GRAUS DE COBRE (REF 606) SEM ANEL DE SOLDA, BOLSA X BOLSA, 15 MM</v>
          </cell>
          <cell r="C1566" t="str">
            <v xml:space="preserve">UN    </v>
          </cell>
          <cell r="D1566">
            <v>4.9400000000000004</v>
          </cell>
        </row>
        <row r="1567">
          <cell r="A1567">
            <v>39880</v>
          </cell>
          <cell r="B1567" t="str">
            <v>CURVA 45 GRAUS DE COBRE (REF 606) SEM ANEL DE SOLDA, BOLSA X BOLSA, 22 MM</v>
          </cell>
          <cell r="C1567" t="str">
            <v xml:space="preserve">UN    </v>
          </cell>
          <cell r="D1567">
            <v>10.93</v>
          </cell>
        </row>
        <row r="1568">
          <cell r="A1568">
            <v>39881</v>
          </cell>
          <cell r="B1568" t="str">
            <v>CURVA 45 GRAUS DE COBRE (REF 606) SEM ANEL DE SOLDA, BOLSA X BOLSA, 28 MM</v>
          </cell>
          <cell r="C1568" t="str">
            <v xml:space="preserve">UN    </v>
          </cell>
          <cell r="D1568">
            <v>17.55</v>
          </cell>
        </row>
        <row r="1569">
          <cell r="A1569">
            <v>39882</v>
          </cell>
          <cell r="B1569" t="str">
            <v>CURVA 45 GRAUS DE COBRE (REF 606) SEM ANEL DE SOLDA, BOLSA X BOLSA, 35 MM</v>
          </cell>
          <cell r="C1569" t="str">
            <v xml:space="preserve">UN    </v>
          </cell>
          <cell r="D1569">
            <v>46.23</v>
          </cell>
        </row>
        <row r="1570">
          <cell r="A1570">
            <v>39883</v>
          </cell>
          <cell r="B1570" t="str">
            <v>CURVA 45 GRAUS DE COBRE (REF 606) SEM ANEL DE SOLDA, BOLSA X BOLSA, 42 MM</v>
          </cell>
          <cell r="C1570" t="str">
            <v xml:space="preserve">UN    </v>
          </cell>
          <cell r="D1570">
            <v>73.83</v>
          </cell>
        </row>
        <row r="1571">
          <cell r="A1571">
            <v>39884</v>
          </cell>
          <cell r="B1571" t="str">
            <v>CURVA 45 GRAUS DE COBRE (REF 606) SEM ANEL DE SOLDA, BOLSA X BOLSA, 54 MM</v>
          </cell>
          <cell r="C1571" t="str">
            <v xml:space="preserve">UN    </v>
          </cell>
          <cell r="D1571">
            <v>109.66</v>
          </cell>
        </row>
        <row r="1572">
          <cell r="A1572">
            <v>39885</v>
          </cell>
          <cell r="B1572" t="str">
            <v>CURVA 45 GRAUS DE COBRE (REF 606) SEM ANEL DE SOLDA, BOLSA X BOLSA, 66 MM</v>
          </cell>
          <cell r="C1572" t="str">
            <v xml:space="preserve">UN    </v>
          </cell>
          <cell r="D1572">
            <v>260.62</v>
          </cell>
        </row>
        <row r="1573">
          <cell r="A1573">
            <v>1777</v>
          </cell>
          <cell r="B1573" t="str">
            <v>CURVA 45 GRAUS DE FERRO GALVANIZADO, COM ROSCA BSP FEMEA, DE 1 1/2"</v>
          </cell>
          <cell r="C1573" t="str">
            <v xml:space="preserve">UN    </v>
          </cell>
          <cell r="D1573">
            <v>86.69</v>
          </cell>
        </row>
        <row r="1574">
          <cell r="A1574">
            <v>1819</v>
          </cell>
          <cell r="B1574" t="str">
            <v>CURVA 45 GRAUS DE FERRO GALVANIZADO, COM ROSCA BSP FEMEA, DE 1 1/4"</v>
          </cell>
          <cell r="C1574" t="str">
            <v xml:space="preserve">UN    </v>
          </cell>
          <cell r="D1574">
            <v>63.07</v>
          </cell>
        </row>
        <row r="1575">
          <cell r="A1575">
            <v>1775</v>
          </cell>
          <cell r="B1575" t="str">
            <v>CURVA 45 GRAUS DE FERRO GALVANIZADO, COM ROSCA BSP FEMEA, DE 1/2"</v>
          </cell>
          <cell r="C1575" t="str">
            <v xml:space="preserve">UN    </v>
          </cell>
          <cell r="D1575">
            <v>18.86</v>
          </cell>
        </row>
        <row r="1576">
          <cell r="A1576">
            <v>1776</v>
          </cell>
          <cell r="B1576" t="str">
            <v>CURVA 45 GRAUS DE FERRO GALVANIZADO, COM ROSCA BSP FEMEA, DE 1"</v>
          </cell>
          <cell r="C1576" t="str">
            <v xml:space="preserve">UN    </v>
          </cell>
          <cell r="D1576">
            <v>51.31</v>
          </cell>
        </row>
        <row r="1577">
          <cell r="A1577">
            <v>1778</v>
          </cell>
          <cell r="B1577" t="str">
            <v>CURVA 45 GRAUS DE FERRO GALVANIZADO, COM ROSCA BSP FEMEA, DE 2 1/2"</v>
          </cell>
          <cell r="C1577" t="str">
            <v xml:space="preserve">UN    </v>
          </cell>
          <cell r="D1577">
            <v>209.84</v>
          </cell>
        </row>
        <row r="1578">
          <cell r="A1578">
            <v>1818</v>
          </cell>
          <cell r="B1578" t="str">
            <v>CURVA 45 GRAUS DE FERRO GALVANIZADO, COM ROSCA BSP FEMEA, DE 2"</v>
          </cell>
          <cell r="C1578" t="str">
            <v xml:space="preserve">UN    </v>
          </cell>
          <cell r="D1578">
            <v>139.29</v>
          </cell>
        </row>
        <row r="1579">
          <cell r="A1579">
            <v>1820</v>
          </cell>
          <cell r="B1579" t="str">
            <v>CURVA 45 GRAUS DE FERRO GALVANIZADO, COM ROSCA BSP FEMEA, DE 3/4"</v>
          </cell>
          <cell r="C1579" t="str">
            <v xml:space="preserve">UN    </v>
          </cell>
          <cell r="D1579">
            <v>27.24</v>
          </cell>
        </row>
        <row r="1580">
          <cell r="A1580">
            <v>1779</v>
          </cell>
          <cell r="B1580" t="str">
            <v>CURVA 45 GRAUS DE FERRO GALVANIZADO, COM ROSCA BSP FEMEA, DE 3"</v>
          </cell>
          <cell r="C1580" t="str">
            <v xml:space="preserve">UN    </v>
          </cell>
          <cell r="D1580">
            <v>305.17</v>
          </cell>
        </row>
        <row r="1581">
          <cell r="A1581">
            <v>1780</v>
          </cell>
          <cell r="B1581" t="str">
            <v>CURVA 45 GRAUS DE FERRO GALVANIZADO, COM ROSCA BSP FEMEA, DE 4"</v>
          </cell>
          <cell r="C1581" t="str">
            <v xml:space="preserve">UN    </v>
          </cell>
          <cell r="D1581">
            <v>629.13</v>
          </cell>
        </row>
        <row r="1582">
          <cell r="A1582">
            <v>1783</v>
          </cell>
          <cell r="B1582" t="str">
            <v>CURVA 45 GRAUS DE FERRO GALVANIZADO, COM ROSCA BSP MACHO/FEMEA, DE 1 1/2"</v>
          </cell>
          <cell r="C1582" t="str">
            <v xml:space="preserve">UN    </v>
          </cell>
          <cell r="D1582">
            <v>66.52</v>
          </cell>
        </row>
        <row r="1583">
          <cell r="A1583">
            <v>1782</v>
          </cell>
          <cell r="B1583" t="str">
            <v>CURVA 45 GRAUS DE FERRO GALVANIZADO, COM ROSCA BSP MACHO/FEMEA, DE 1 1/4"</v>
          </cell>
          <cell r="C1583" t="str">
            <v xml:space="preserve">UN    </v>
          </cell>
          <cell r="D1583">
            <v>52.59</v>
          </cell>
        </row>
        <row r="1584">
          <cell r="A1584">
            <v>1817</v>
          </cell>
          <cell r="B1584" t="str">
            <v>CURVA 45 GRAUS DE FERRO GALVANIZADO, COM ROSCA BSP MACHO/FEMEA, DE 1/2"</v>
          </cell>
          <cell r="C1584" t="str">
            <v xml:space="preserve">UN    </v>
          </cell>
          <cell r="D1584">
            <v>15.67</v>
          </cell>
        </row>
        <row r="1585">
          <cell r="A1585">
            <v>1781</v>
          </cell>
          <cell r="B1585" t="str">
            <v>CURVA 45 GRAUS DE FERRO GALVANIZADO, COM ROSCA BSP MACHO/FEMEA, DE 1"</v>
          </cell>
          <cell r="C1585" t="str">
            <v xml:space="preserve">UN    </v>
          </cell>
          <cell r="D1585">
            <v>34.270000000000003</v>
          </cell>
        </row>
        <row r="1586">
          <cell r="A1586">
            <v>1784</v>
          </cell>
          <cell r="B1586" t="str">
            <v>CURVA 45 GRAUS DE FERRO GALVANIZADO, COM ROSCA BSP MACHO/FEMEA, DE 2 1/2"</v>
          </cell>
          <cell r="C1586" t="str">
            <v xml:space="preserve">UN    </v>
          </cell>
          <cell r="D1586">
            <v>187.83</v>
          </cell>
        </row>
        <row r="1587">
          <cell r="A1587">
            <v>1810</v>
          </cell>
          <cell r="B1587" t="str">
            <v>CURVA 45 GRAUS DE FERRO GALVANIZADO, COM ROSCA BSP MACHO/FEMEA, DE 2"</v>
          </cell>
          <cell r="C1587" t="str">
            <v xml:space="preserve">UN    </v>
          </cell>
          <cell r="D1587">
            <v>104.18</v>
          </cell>
        </row>
        <row r="1588">
          <cell r="A1588">
            <v>1811</v>
          </cell>
          <cell r="B1588" t="str">
            <v>CURVA 45 GRAUS DE FERRO GALVANIZADO, COM ROSCA BSP MACHO/FEMEA, DE 3/4"</v>
          </cell>
          <cell r="C1588" t="str">
            <v xml:space="preserve">UN    </v>
          </cell>
          <cell r="D1588">
            <v>22.54</v>
          </cell>
        </row>
        <row r="1589">
          <cell r="A1589">
            <v>1812</v>
          </cell>
          <cell r="B1589" t="str">
            <v>CURVA 45 GRAUS DE FERRO GALVANIZADO, COM ROSCA BSP MACHO/FEMEA, DE 3"</v>
          </cell>
          <cell r="C1589" t="str">
            <v xml:space="preserve">UN    </v>
          </cell>
          <cell r="D1589">
            <v>263</v>
          </cell>
        </row>
        <row r="1590">
          <cell r="A1590">
            <v>40386</v>
          </cell>
          <cell r="B1590" t="str">
            <v>CURVA 45 GRAUS EM ACO CARBONO, SOLDAVEL, PRESSAO 3.000 LBS, DN 1 1/2"</v>
          </cell>
          <cell r="C1590" t="str">
            <v xml:space="preserve">UN    </v>
          </cell>
          <cell r="D1590">
            <v>98.8</v>
          </cell>
        </row>
        <row r="1591">
          <cell r="A1591">
            <v>40384</v>
          </cell>
          <cell r="B1591" t="str">
            <v>CURVA 45 GRAUS EM ACO CARBONO, SOLDAVEL, PRESSAO 3.000 LBS, DN 1 1/4"</v>
          </cell>
          <cell r="C1591" t="str">
            <v xml:space="preserve">UN    </v>
          </cell>
          <cell r="D1591">
            <v>67.64</v>
          </cell>
        </row>
        <row r="1592">
          <cell r="A1592">
            <v>40379</v>
          </cell>
          <cell r="B1592" t="str">
            <v>CURVA 45 GRAUS EM ACO CARBONO, SOLDAVEL, PRESSAO 3.000 LBS, DN 1/2"</v>
          </cell>
          <cell r="C1592" t="str">
            <v xml:space="preserve">UN    </v>
          </cell>
          <cell r="D1592">
            <v>23.38</v>
          </cell>
        </row>
        <row r="1593">
          <cell r="A1593">
            <v>40423</v>
          </cell>
          <cell r="B1593" t="str">
            <v>CURVA 45 GRAUS EM ACO CARBONO, SOLDAVEL, PRESSAO 3.000 LBS, DN 1"</v>
          </cell>
          <cell r="C1593" t="str">
            <v xml:space="preserve">UN    </v>
          </cell>
          <cell r="D1593">
            <v>44.25</v>
          </cell>
        </row>
        <row r="1594">
          <cell r="A1594">
            <v>40389</v>
          </cell>
          <cell r="B1594" t="str">
            <v>CURVA 45 GRAUS EM ACO CARBONO, SOLDAVEL, PRESSAO 3.000 LBS, DN 2 1/2"</v>
          </cell>
          <cell r="C1594" t="str">
            <v xml:space="preserve">UN    </v>
          </cell>
          <cell r="D1594">
            <v>280.64</v>
          </cell>
        </row>
        <row r="1595">
          <cell r="A1595">
            <v>40388</v>
          </cell>
          <cell r="B1595" t="str">
            <v>CURVA 45 GRAUS EM ACO CARBONO, SOLDAVEL, PRESSAO 3.000 LBS, DN 2"</v>
          </cell>
          <cell r="C1595" t="str">
            <v xml:space="preserve">UN    </v>
          </cell>
          <cell r="D1595">
            <v>140.47</v>
          </cell>
        </row>
        <row r="1596">
          <cell r="A1596">
            <v>40381</v>
          </cell>
          <cell r="B1596" t="str">
            <v>CURVA 45 GRAUS EM ACO CARBONO, SOLDAVEL, PRESSAO 3.000 LBS, DN 3/4"</v>
          </cell>
          <cell r="C1596" t="str">
            <v xml:space="preserve">UN    </v>
          </cell>
          <cell r="D1596">
            <v>31.18</v>
          </cell>
        </row>
        <row r="1597">
          <cell r="A1597">
            <v>40391</v>
          </cell>
          <cell r="B1597" t="str">
            <v>CURVA 45 GRAUS EM ACO CARBONO, SOLDAVEL, PRESSAO 3.000 LBS, DN 3"</v>
          </cell>
          <cell r="C1597" t="str">
            <v xml:space="preserve">UN    </v>
          </cell>
          <cell r="D1597">
            <v>728.4</v>
          </cell>
        </row>
        <row r="1598">
          <cell r="A1598">
            <v>40414</v>
          </cell>
          <cell r="B1598" t="str">
            <v>CURVA 45 GRAUS RANHURADA EM FERRO FUNDIDO, DN 50 MM (2")</v>
          </cell>
          <cell r="C1598" t="str">
            <v xml:space="preserve">UN    </v>
          </cell>
          <cell r="D1598">
            <v>23.39</v>
          </cell>
        </row>
        <row r="1599">
          <cell r="A1599">
            <v>40416</v>
          </cell>
          <cell r="B1599" t="str">
            <v>CURVA 45 GRAUS RANHURADA EM FERRO FUNDIDO, DN 65 MM (2 1/2")</v>
          </cell>
          <cell r="C1599" t="str">
            <v xml:space="preserve">UN    </v>
          </cell>
          <cell r="D1599">
            <v>32.33</v>
          </cell>
        </row>
        <row r="1600">
          <cell r="A1600">
            <v>40418</v>
          </cell>
          <cell r="B1600" t="str">
            <v>CURVA 45 GRAUS RANHURADA EM FERRO FUNDIDO, DN 80 MM (3")</v>
          </cell>
          <cell r="C1600" t="str">
            <v xml:space="preserve">UN    </v>
          </cell>
          <cell r="D1600">
            <v>38.57</v>
          </cell>
        </row>
        <row r="1601">
          <cell r="A1601">
            <v>2609</v>
          </cell>
          <cell r="B1601" t="str">
            <v>CURVA 45 GRAUS, PARA ELETRODUTO, EM ACO GALVANIZADO ELETROLITICO, DIAMETRO DE 20 MM (3/4")</v>
          </cell>
          <cell r="C1601" t="str">
            <v xml:space="preserve">UN    </v>
          </cell>
          <cell r="D1601">
            <v>5.49</v>
          </cell>
        </row>
        <row r="1602">
          <cell r="A1602">
            <v>2634</v>
          </cell>
          <cell r="B1602" t="str">
            <v>CURVA 45 GRAUS, PARA ELETRODUTO, EM ACO GALVANIZADO ELETROLITICO, DIAMETRO DE 25 MM (1")</v>
          </cell>
          <cell r="C1602" t="str">
            <v xml:space="preserve">UN    </v>
          </cell>
          <cell r="D1602">
            <v>7.22</v>
          </cell>
        </row>
        <row r="1603">
          <cell r="A1603">
            <v>2611</v>
          </cell>
          <cell r="B1603" t="str">
            <v>CURVA 45 GRAUS, PARA ELETRODUTO, EM ACO GALVANIZADO ELETROLITICO, DIAMETRO DE 40 MM (1 1/2")</v>
          </cell>
          <cell r="C1603" t="str">
            <v xml:space="preserve">UN    </v>
          </cell>
          <cell r="D1603">
            <v>20.34</v>
          </cell>
        </row>
        <row r="1604">
          <cell r="A1604">
            <v>34359</v>
          </cell>
          <cell r="B1604" t="str">
            <v>CURVA 90 GRAUS DE BARRA CHATA EM ALUMINIO 3/4 " X 1/4 " X 300 MM</v>
          </cell>
          <cell r="C1604" t="str">
            <v xml:space="preserve">UN    </v>
          </cell>
          <cell r="D1604">
            <v>11.43</v>
          </cell>
        </row>
        <row r="1605">
          <cell r="A1605">
            <v>1789</v>
          </cell>
          <cell r="B1605" t="str">
            <v>CURVA 90 GRAUS DE FERRO GALVANIZADO, COM ROSCA BSP FEMEA, DE 1 1/2"</v>
          </cell>
          <cell r="C1605" t="str">
            <v xml:space="preserve">UN    </v>
          </cell>
          <cell r="D1605">
            <v>83.2</v>
          </cell>
        </row>
        <row r="1606">
          <cell r="A1606">
            <v>1788</v>
          </cell>
          <cell r="B1606" t="str">
            <v>CURVA 90 GRAUS DE FERRO GALVANIZADO, COM ROSCA BSP FEMEA, DE 1 1/4"</v>
          </cell>
          <cell r="C1606" t="str">
            <v xml:space="preserve">UN    </v>
          </cell>
          <cell r="D1606">
            <v>66.69</v>
          </cell>
        </row>
        <row r="1607">
          <cell r="A1607">
            <v>1786</v>
          </cell>
          <cell r="B1607" t="str">
            <v>CURVA 90 GRAUS DE FERRO GALVANIZADO, COM ROSCA BSP FEMEA, DE 1/2"</v>
          </cell>
          <cell r="C1607" t="str">
            <v xml:space="preserve">UN    </v>
          </cell>
          <cell r="D1607">
            <v>16.559999999999999</v>
          </cell>
        </row>
        <row r="1608">
          <cell r="A1608">
            <v>1787</v>
          </cell>
          <cell r="B1608" t="str">
            <v>CURVA 90 GRAUS DE FERRO GALVANIZADO, COM ROSCA BSP FEMEA, DE 1"</v>
          </cell>
          <cell r="C1608" t="str">
            <v xml:space="preserve">UN    </v>
          </cell>
          <cell r="D1608">
            <v>39.65</v>
          </cell>
        </row>
        <row r="1609">
          <cell r="A1609">
            <v>1791</v>
          </cell>
          <cell r="B1609" t="str">
            <v>CURVA 90 GRAUS DE FERRO GALVANIZADO, COM ROSCA BSP FEMEA, DE 2 1/2"</v>
          </cell>
          <cell r="C1609" t="str">
            <v xml:space="preserve">UN    </v>
          </cell>
          <cell r="D1609">
            <v>240.46</v>
          </cell>
        </row>
        <row r="1610">
          <cell r="A1610">
            <v>1790</v>
          </cell>
          <cell r="B1610" t="str">
            <v>CURVA 90 GRAUS DE FERRO GALVANIZADO, COM ROSCA BSP FEMEA, DE 2"</v>
          </cell>
          <cell r="C1610" t="str">
            <v xml:space="preserve">UN    </v>
          </cell>
          <cell r="D1610">
            <v>138.56</v>
          </cell>
        </row>
        <row r="1611">
          <cell r="A1611">
            <v>1813</v>
          </cell>
          <cell r="B1611" t="str">
            <v>CURVA 90 GRAUS DE FERRO GALVANIZADO, COM ROSCA BSP FEMEA, DE 3/4"</v>
          </cell>
          <cell r="C1611" t="str">
            <v xml:space="preserve">UN    </v>
          </cell>
          <cell r="D1611">
            <v>26.28</v>
          </cell>
        </row>
        <row r="1612">
          <cell r="A1612">
            <v>1792</v>
          </cell>
          <cell r="B1612" t="str">
            <v>CURVA 90 GRAUS DE FERRO GALVANIZADO, COM ROSCA BSP FEMEA, DE 3"</v>
          </cell>
          <cell r="C1612" t="str">
            <v xml:space="preserve">UN    </v>
          </cell>
          <cell r="D1612">
            <v>324.58</v>
          </cell>
        </row>
        <row r="1613">
          <cell r="A1613">
            <v>1793</v>
          </cell>
          <cell r="B1613" t="str">
            <v>CURVA 90 GRAUS DE FERRO GALVANIZADO, COM ROSCA BSP FEMEA, DE 4"</v>
          </cell>
          <cell r="C1613" t="str">
            <v xml:space="preserve">UN    </v>
          </cell>
          <cell r="D1613">
            <v>655.87</v>
          </cell>
        </row>
        <row r="1614">
          <cell r="A1614">
            <v>1809</v>
          </cell>
          <cell r="B1614" t="str">
            <v>CURVA 90 GRAUS DE FERRO GALVANIZADO, COM ROSCA BSP MACHO/FEMEA, DE 1 1/2"</v>
          </cell>
          <cell r="C1614" t="str">
            <v xml:space="preserve">UN    </v>
          </cell>
          <cell r="D1614">
            <v>78</v>
          </cell>
        </row>
        <row r="1615">
          <cell r="A1615">
            <v>1814</v>
          </cell>
          <cell r="B1615" t="str">
            <v>CURVA 90 GRAUS DE FERRO GALVANIZADO, COM ROSCA BSP MACHO/FEMEA, DE 1 1/4"</v>
          </cell>
          <cell r="C1615" t="str">
            <v xml:space="preserve">UN    </v>
          </cell>
          <cell r="D1615">
            <v>64.08</v>
          </cell>
        </row>
        <row r="1616">
          <cell r="A1616">
            <v>1803</v>
          </cell>
          <cell r="B1616" t="str">
            <v>CURVA 90 GRAUS DE FERRO GALVANIZADO, COM ROSCA BSP MACHO/FEMEA, DE 1/2"</v>
          </cell>
          <cell r="C1616" t="str">
            <v xml:space="preserve">UN    </v>
          </cell>
          <cell r="D1616">
            <v>16.190000000000001</v>
          </cell>
        </row>
        <row r="1617">
          <cell r="A1617">
            <v>1805</v>
          </cell>
          <cell r="B1617" t="str">
            <v>CURVA 90 GRAUS DE FERRO GALVANIZADO, COM ROSCA BSP MACHO/FEMEA, DE 1"</v>
          </cell>
          <cell r="C1617" t="str">
            <v xml:space="preserve">UN    </v>
          </cell>
          <cell r="D1617">
            <v>37.19</v>
          </cell>
        </row>
        <row r="1618">
          <cell r="A1618">
            <v>1821</v>
          </cell>
          <cell r="B1618" t="str">
            <v>CURVA 90 GRAUS DE FERRO GALVANIZADO, COM ROSCA BSP MACHO/FEMEA, DE 2 1/2"</v>
          </cell>
          <cell r="C1618" t="str">
            <v xml:space="preserve">UN    </v>
          </cell>
          <cell r="D1618">
            <v>219.69</v>
          </cell>
        </row>
        <row r="1619">
          <cell r="A1619">
            <v>1806</v>
          </cell>
          <cell r="B1619" t="str">
            <v>CURVA 90 GRAUS DE FERRO GALVANIZADO, COM ROSCA BSP MACHO/FEMEA, DE 2"</v>
          </cell>
          <cell r="C1619" t="str">
            <v xml:space="preserve">UN    </v>
          </cell>
          <cell r="D1619">
            <v>130.76</v>
          </cell>
        </row>
        <row r="1620">
          <cell r="A1620">
            <v>1804</v>
          </cell>
          <cell r="B1620" t="str">
            <v>CURVA 90 GRAUS DE FERRO GALVANIZADO, COM ROSCA BSP MACHO/FEMEA, DE 3/4"</v>
          </cell>
          <cell r="C1620" t="str">
            <v xml:space="preserve">UN    </v>
          </cell>
          <cell r="D1620">
            <v>23.05</v>
          </cell>
        </row>
        <row r="1621">
          <cell r="A1621">
            <v>1807</v>
          </cell>
          <cell r="B1621" t="str">
            <v>CURVA 90 GRAUS DE FERRO GALVANIZADO, COM ROSCA BSP MACHO/FEMEA, DE 3"</v>
          </cell>
          <cell r="C1621" t="str">
            <v xml:space="preserve">UN    </v>
          </cell>
          <cell r="D1621">
            <v>314.2</v>
          </cell>
        </row>
        <row r="1622">
          <cell r="A1622">
            <v>1808</v>
          </cell>
          <cell r="B1622" t="str">
            <v>CURVA 90 GRAUS DE FERRO GALVANIZADO, COM ROSCA BSP MACHO/FEMEA, DE 4"</v>
          </cell>
          <cell r="C1622" t="str">
            <v xml:space="preserve">UN    </v>
          </cell>
          <cell r="D1622">
            <v>629.91</v>
          </cell>
        </row>
        <row r="1623">
          <cell r="A1623">
            <v>1797</v>
          </cell>
          <cell r="B1623" t="str">
            <v>CURVA 90 GRAUS DE FERRO GALVANIZADO, COM ROSCA BSP MACHO, DE 1 1/2"</v>
          </cell>
          <cell r="C1623" t="str">
            <v xml:space="preserve">UN    </v>
          </cell>
          <cell r="D1623">
            <v>94.47</v>
          </cell>
        </row>
        <row r="1624">
          <cell r="A1624">
            <v>1796</v>
          </cell>
          <cell r="B1624" t="str">
            <v>CURVA 90 GRAUS DE FERRO GALVANIZADO, COM ROSCA BSP MACHO, DE 1 1/4"</v>
          </cell>
          <cell r="C1624" t="str">
            <v xml:space="preserve">UN    </v>
          </cell>
          <cell r="D1624">
            <v>72.47</v>
          </cell>
        </row>
        <row r="1625">
          <cell r="A1625">
            <v>1794</v>
          </cell>
          <cell r="B1625" t="str">
            <v>CURVA 90 GRAUS DE FERRO GALVANIZADO, COM ROSCA BSP MACHO, DE 1/2"</v>
          </cell>
          <cell r="C1625" t="str">
            <v xml:space="preserve">UN    </v>
          </cell>
          <cell r="D1625">
            <v>17.3</v>
          </cell>
        </row>
        <row r="1626">
          <cell r="A1626">
            <v>1816</v>
          </cell>
          <cell r="B1626" t="str">
            <v>CURVA 90 GRAUS DE FERRO GALVANIZADO, COM ROSCA BSP MACHO, DE 1"</v>
          </cell>
          <cell r="C1626" t="str">
            <v xml:space="preserve">UN    </v>
          </cell>
          <cell r="D1626">
            <v>39.01</v>
          </cell>
        </row>
        <row r="1627">
          <cell r="A1627">
            <v>1815</v>
          </cell>
          <cell r="B1627" t="str">
            <v>CURVA 90 GRAUS DE FERRO GALVANIZADO, COM ROSCA BSP MACHO, DE 2 1/2"</v>
          </cell>
          <cell r="C1627" t="str">
            <v xml:space="preserve">UN    </v>
          </cell>
          <cell r="D1627">
            <v>299.55</v>
          </cell>
        </row>
        <row r="1628">
          <cell r="A1628">
            <v>1798</v>
          </cell>
          <cell r="B1628" t="str">
            <v>CURVA 90 GRAUS DE FERRO GALVANIZADO, COM ROSCA BSP MACHO, DE 2"</v>
          </cell>
          <cell r="C1628" t="str">
            <v xml:space="preserve">UN    </v>
          </cell>
          <cell r="D1628">
            <v>134.04</v>
          </cell>
        </row>
        <row r="1629">
          <cell r="A1629">
            <v>1795</v>
          </cell>
          <cell r="B1629" t="str">
            <v>CURVA 90 GRAUS DE FERRO GALVANIZADO, COM ROSCA BSP MACHO, DE 3/4"</v>
          </cell>
          <cell r="C1629" t="str">
            <v xml:space="preserve">UN    </v>
          </cell>
          <cell r="D1629">
            <v>23.96</v>
          </cell>
        </row>
        <row r="1630">
          <cell r="A1630">
            <v>1799</v>
          </cell>
          <cell r="B1630" t="str">
            <v>CURVA 90 GRAUS DE FERRO GALVANIZADO, COM ROSCA BSP MACHO, DE 3"</v>
          </cell>
          <cell r="C1630" t="str">
            <v xml:space="preserve">UN    </v>
          </cell>
          <cell r="D1630">
            <v>390.13</v>
          </cell>
        </row>
        <row r="1631">
          <cell r="A1631">
            <v>1800</v>
          </cell>
          <cell r="B1631" t="str">
            <v>CURVA 90 GRAUS DE FERRO GALVANIZADO, COM ROSCA BSP MACHO, DE 4"</v>
          </cell>
          <cell r="C1631" t="str">
            <v xml:space="preserve">UN    </v>
          </cell>
          <cell r="D1631">
            <v>744.83</v>
          </cell>
        </row>
        <row r="1632">
          <cell r="A1632">
            <v>1802</v>
          </cell>
          <cell r="B1632" t="str">
            <v>CURVA 90 GRAUS DE FERRO GALVANIZADO, COM ROSCA BSP MACHO, DE 6"</v>
          </cell>
          <cell r="C1632" t="str">
            <v xml:space="preserve">UN    </v>
          </cell>
          <cell r="D1632">
            <v>1863.11</v>
          </cell>
        </row>
        <row r="1633">
          <cell r="A1633">
            <v>40385</v>
          </cell>
          <cell r="B1633" t="str">
            <v>CURVA 90 GRAUS EM ACO CARBONO, RAIO CURTO, SOLDAVEL, PRESSAO 3.000 LBS, DN 1 1/2"</v>
          </cell>
          <cell r="C1633" t="str">
            <v xml:space="preserve">UN    </v>
          </cell>
          <cell r="D1633">
            <v>98.8</v>
          </cell>
        </row>
        <row r="1634">
          <cell r="A1634">
            <v>40383</v>
          </cell>
          <cell r="B1634" t="str">
            <v>CURVA 90 GRAUS EM ACO CARBONO, RAIO CURTO, SOLDAVEL, PRESSAO 3.000 LBS, DN 1 1/4"</v>
          </cell>
          <cell r="C1634" t="str">
            <v xml:space="preserve">UN    </v>
          </cell>
          <cell r="D1634">
            <v>67.64</v>
          </cell>
        </row>
        <row r="1635">
          <cell r="A1635">
            <v>40378</v>
          </cell>
          <cell r="B1635" t="str">
            <v>CURVA 90 GRAUS EM ACO CARBONO, RAIO CURTO, SOLDAVEL, PRESSAO 3.000 LBS, DN 1/2"</v>
          </cell>
          <cell r="C1635" t="str">
            <v xml:space="preserve">UN    </v>
          </cell>
          <cell r="D1635">
            <v>23.38</v>
          </cell>
        </row>
        <row r="1636">
          <cell r="A1636">
            <v>40382</v>
          </cell>
          <cell r="B1636" t="str">
            <v>CURVA 90 GRAUS EM ACO CARBONO, RAIO CURTO, SOLDAVEL, PRESSAO 3.000 LBS, DN 1"</v>
          </cell>
          <cell r="C1636" t="str">
            <v xml:space="preserve">UN    </v>
          </cell>
          <cell r="D1636">
            <v>44.25</v>
          </cell>
        </row>
        <row r="1637">
          <cell r="A1637">
            <v>40422</v>
          </cell>
          <cell r="B1637" t="str">
            <v>CURVA 90 GRAUS EM ACO CARBONO, RAIO CURTO, SOLDAVEL, PRESSAO 3.000 LBS, DN 2 1/2"</v>
          </cell>
          <cell r="C1637" t="str">
            <v xml:space="preserve">UN    </v>
          </cell>
          <cell r="D1637">
            <v>301.47000000000003</v>
          </cell>
        </row>
        <row r="1638">
          <cell r="A1638">
            <v>40387</v>
          </cell>
          <cell r="B1638" t="str">
            <v>CURVA 90 GRAUS EM ACO CARBONO, RAIO CURTO, SOLDAVEL, PRESSAO 3.000 LBS, DN 2"</v>
          </cell>
          <cell r="C1638" t="str">
            <v xml:space="preserve">UN    </v>
          </cell>
          <cell r="D1638">
            <v>153.5</v>
          </cell>
        </row>
        <row r="1639">
          <cell r="A1639">
            <v>40380</v>
          </cell>
          <cell r="B1639" t="str">
            <v>CURVA 90 GRAUS EM ACO CARBONO, RAIO CURTO, SOLDAVEL, PRESSAO 3.000 LBS, DN 3/4"</v>
          </cell>
          <cell r="C1639" t="str">
            <v xml:space="preserve">UN    </v>
          </cell>
          <cell r="D1639">
            <v>31.18</v>
          </cell>
        </row>
        <row r="1640">
          <cell r="A1640">
            <v>40390</v>
          </cell>
          <cell r="B1640" t="str">
            <v>CURVA 90 GRAUS EM ACO CARBONO, RAIO CURTO, SOLDAVEL, PRESSAO 3.000 LBS, DN 3"</v>
          </cell>
          <cell r="C1640" t="str">
            <v xml:space="preserve">UN    </v>
          </cell>
          <cell r="D1640">
            <v>634.94000000000005</v>
          </cell>
        </row>
        <row r="1641">
          <cell r="A1641">
            <v>40413</v>
          </cell>
          <cell r="B1641" t="str">
            <v>CURVA 90 GRAUS RANHURADA EM FERRO FUNDIDO, DN 50 MM (2")</v>
          </cell>
          <cell r="C1641" t="str">
            <v xml:space="preserve">UN    </v>
          </cell>
          <cell r="D1641">
            <v>25.41</v>
          </cell>
        </row>
        <row r="1642">
          <cell r="A1642">
            <v>40415</v>
          </cell>
          <cell r="B1642" t="str">
            <v>CURVA 90 GRAUS RANHURADA EM FERRO FUNDIDO, DN 65 MM (2 1/2")</v>
          </cell>
          <cell r="C1642" t="str">
            <v xml:space="preserve">UN    </v>
          </cell>
          <cell r="D1642">
            <v>36.21</v>
          </cell>
        </row>
        <row r="1643">
          <cell r="A1643">
            <v>40417</v>
          </cell>
          <cell r="B1643" t="str">
            <v>CURVA 90 GRAUS RANHURADA EM FERRO FUNDIDO, DN 80 MM (3")</v>
          </cell>
          <cell r="C1643" t="str">
            <v xml:space="preserve">UN    </v>
          </cell>
          <cell r="D1643">
            <v>42.72</v>
          </cell>
        </row>
        <row r="1644">
          <cell r="A1644">
            <v>39271</v>
          </cell>
          <cell r="B1644" t="str">
            <v>CURVA 90 GRAUS, CURTA, DE PVC RIGIDO ROSCAVEL, DE 1/2", PARA ELETRODUTO</v>
          </cell>
          <cell r="C1644" t="str">
            <v xml:space="preserve">UN    </v>
          </cell>
          <cell r="D1644">
            <v>3.01</v>
          </cell>
        </row>
        <row r="1645">
          <cell r="A1645">
            <v>39273</v>
          </cell>
          <cell r="B1645" t="str">
            <v>CURVA 90 GRAUS, CURTA, DE PVC RIGIDO ROSCAVEL, DE 1", PARA ELETRODUTO</v>
          </cell>
          <cell r="C1645" t="str">
            <v xml:space="preserve">UN    </v>
          </cell>
          <cell r="D1645">
            <v>5.12</v>
          </cell>
        </row>
        <row r="1646">
          <cell r="A1646">
            <v>39272</v>
          </cell>
          <cell r="B1646" t="str">
            <v>CURVA 90 GRAUS, CURTA, DE PVC RIGIDO ROSCAVEL, DE 3/4", PARA ELETRODUTO</v>
          </cell>
          <cell r="C1646" t="str">
            <v xml:space="preserve">UN    </v>
          </cell>
          <cell r="D1646">
            <v>3.7</v>
          </cell>
        </row>
        <row r="1647">
          <cell r="A1647">
            <v>1875</v>
          </cell>
          <cell r="B1647" t="str">
            <v>CURVA 90 GRAUS, LONGA, DE PVC RIGIDO ROSCAVEL, DE 1 1/2", PARA ELETRODUTO</v>
          </cell>
          <cell r="C1647" t="str">
            <v xml:space="preserve">UN    </v>
          </cell>
          <cell r="D1647">
            <v>8.18</v>
          </cell>
        </row>
        <row r="1648">
          <cell r="A1648">
            <v>1874</v>
          </cell>
          <cell r="B1648" t="str">
            <v>CURVA 90 GRAUS, LONGA, DE PVC RIGIDO ROSCAVEL, DE 1 1/4", PARA ELETRODUTO</v>
          </cell>
          <cell r="C1648" t="str">
            <v xml:space="preserve">UN    </v>
          </cell>
          <cell r="D1648">
            <v>6.75</v>
          </cell>
        </row>
        <row r="1649">
          <cell r="A1649">
            <v>1870</v>
          </cell>
          <cell r="B1649" t="str">
            <v>CURVA 90 GRAUS, LONGA, DE PVC RIGIDO ROSCAVEL, DE 1/2", PARA ELETRODUTO</v>
          </cell>
          <cell r="C1649" t="str">
            <v xml:space="preserve">UN    </v>
          </cell>
          <cell r="D1649">
            <v>3.9</v>
          </cell>
        </row>
        <row r="1650">
          <cell r="A1650">
            <v>1884</v>
          </cell>
          <cell r="B1650" t="str">
            <v>CURVA 90 GRAUS, LONGA, DE PVC RIGIDO ROSCAVEL, DE 1", PARA ELETRODUTO</v>
          </cell>
          <cell r="C1650" t="str">
            <v xml:space="preserve">UN    </v>
          </cell>
          <cell r="D1650">
            <v>5.99</v>
          </cell>
        </row>
        <row r="1651">
          <cell r="A1651">
            <v>1887</v>
          </cell>
          <cell r="B1651" t="str">
            <v>CURVA 90 GRAUS, LONGA, DE PVC RIGIDO ROSCAVEL, DE 2 1/2", PARA ELETRODUTO</v>
          </cell>
          <cell r="C1651" t="str">
            <v xml:space="preserve">UN    </v>
          </cell>
          <cell r="D1651">
            <v>33.909999999999997</v>
          </cell>
        </row>
        <row r="1652">
          <cell r="A1652">
            <v>1876</v>
          </cell>
          <cell r="B1652" t="str">
            <v>CURVA 90 GRAUS, LONGA, DE PVC RIGIDO ROSCAVEL, DE 2", PARA ELETRODUTO</v>
          </cell>
          <cell r="C1652" t="str">
            <v xml:space="preserve">UN    </v>
          </cell>
          <cell r="D1652">
            <v>13.29</v>
          </cell>
        </row>
        <row r="1653">
          <cell r="A1653">
            <v>1879</v>
          </cell>
          <cell r="B1653" t="str">
            <v>CURVA 90 GRAUS, LONGA, DE PVC RIGIDO ROSCAVEL, DE 3/4", PARA ELETRODUTO</v>
          </cell>
          <cell r="C1653" t="str">
            <v xml:space="preserve">UN    </v>
          </cell>
          <cell r="D1653">
            <v>3.95</v>
          </cell>
        </row>
        <row r="1654">
          <cell r="A1654">
            <v>1877</v>
          </cell>
          <cell r="B1654" t="str">
            <v>CURVA 90 GRAUS, LONGA, DE PVC RIGIDO ROSCAVEL, DE 3", PARA ELETRODUTO</v>
          </cell>
          <cell r="C1654" t="str">
            <v xml:space="preserve">UN    </v>
          </cell>
          <cell r="D1654">
            <v>33.950000000000003</v>
          </cell>
        </row>
        <row r="1655">
          <cell r="A1655">
            <v>1878</v>
          </cell>
          <cell r="B1655" t="str">
            <v>CURVA 90 GRAUS, LONGA, DE PVC RIGIDO ROSCAVEL, DE 4", PARA ELETRODUTO</v>
          </cell>
          <cell r="C1655" t="str">
            <v xml:space="preserve">UN    </v>
          </cell>
          <cell r="D1655">
            <v>68.22</v>
          </cell>
        </row>
        <row r="1656">
          <cell r="A1656">
            <v>2621</v>
          </cell>
          <cell r="B1656" t="str">
            <v>CURVA 90 GRAUS, PARA ELETRODUTO, EM ACO GALVANIZADO ELETROLITICO, DIAMETRO DE 100 MM (4")</v>
          </cell>
          <cell r="C1656" t="str">
            <v xml:space="preserve">UN    </v>
          </cell>
          <cell r="D1656">
            <v>174.01</v>
          </cell>
        </row>
        <row r="1657">
          <cell r="A1657">
            <v>2616</v>
          </cell>
          <cell r="B1657" t="str">
            <v>CURVA 90 GRAUS, PARA ELETRODUTO, EM ACO GALVANIZADO ELETROLITICO, DIAMETRO DE 15 MM (1/2")</v>
          </cell>
          <cell r="C1657" t="str">
            <v xml:space="preserve">UN    </v>
          </cell>
          <cell r="D1657">
            <v>4.92</v>
          </cell>
        </row>
        <row r="1658">
          <cell r="A1658">
            <v>2633</v>
          </cell>
          <cell r="B1658" t="str">
            <v>CURVA 90 GRAUS, PARA ELETRODUTO, EM ACO GALVANIZADO ELETROLITICO, DIAMETRO DE 20 MM (3/4")</v>
          </cell>
          <cell r="C1658" t="str">
            <v xml:space="preserve">UN    </v>
          </cell>
          <cell r="D1658">
            <v>5.57</v>
          </cell>
        </row>
        <row r="1659">
          <cell r="A1659">
            <v>2617</v>
          </cell>
          <cell r="B1659" t="str">
            <v>CURVA 90 GRAUS, PARA ELETRODUTO, EM ACO GALVANIZADO ELETROLITICO, DIAMETRO DE 25 MM (1")</v>
          </cell>
          <cell r="C1659" t="str">
            <v xml:space="preserve">UN    </v>
          </cell>
          <cell r="D1659">
            <v>7.57</v>
          </cell>
        </row>
        <row r="1660">
          <cell r="A1660">
            <v>2618</v>
          </cell>
          <cell r="B1660" t="str">
            <v>CURVA 90 GRAUS, PARA ELETRODUTO, EM ACO GALVANIZADO ELETROLITICO, DIAMETRO DE 32 MM (1 1/4")</v>
          </cell>
          <cell r="C1660" t="str">
            <v xml:space="preserve">UN    </v>
          </cell>
          <cell r="D1660">
            <v>17.23</v>
          </cell>
        </row>
        <row r="1661">
          <cell r="A1661">
            <v>2632</v>
          </cell>
          <cell r="B1661" t="str">
            <v>CURVA 90 GRAUS, PARA ELETRODUTO, EM ACO GALVANIZADO ELETROLITICO, DIAMETRO DE 40 MM (1 1/2")</v>
          </cell>
          <cell r="C1661" t="str">
            <v xml:space="preserve">UN    </v>
          </cell>
          <cell r="D1661">
            <v>21.02</v>
          </cell>
        </row>
        <row r="1662">
          <cell r="A1662">
            <v>2631</v>
          </cell>
          <cell r="B1662" t="str">
            <v>CURVA 90 GRAUS, PARA ELETRODUTO, EM ACO GALVANIZADO ELETROLITICO, DIAMETRO DE 50 MM (2")</v>
          </cell>
          <cell r="C1662" t="str">
            <v xml:space="preserve">UN    </v>
          </cell>
          <cell r="D1662">
            <v>30.86</v>
          </cell>
        </row>
        <row r="1663">
          <cell r="A1663">
            <v>2619</v>
          </cell>
          <cell r="B1663" t="str">
            <v>CURVA 90 GRAUS, PARA ELETRODUTO, EM ACO GALVANIZADO ELETROLITICO, DIAMETRO DE 65 MM (2 1/2")</v>
          </cell>
          <cell r="C1663" t="str">
            <v xml:space="preserve">UN    </v>
          </cell>
          <cell r="D1663">
            <v>78.150000000000006</v>
          </cell>
        </row>
        <row r="1664">
          <cell r="A1664">
            <v>2620</v>
          </cell>
          <cell r="B1664" t="str">
            <v>CURVA 90 GRAUS, PARA ELETRODUTO, EM ACO GALVANIZADO ELETROLITICO, DIAMETRO DE 80 MM (3")</v>
          </cell>
          <cell r="C1664" t="str">
            <v xml:space="preserve">UN    </v>
          </cell>
          <cell r="D1664">
            <v>102.6</v>
          </cell>
        </row>
        <row r="1665">
          <cell r="A1665">
            <v>44472</v>
          </cell>
          <cell r="B1665" t="str">
            <v>DENTE PARA  FRESADORA</v>
          </cell>
          <cell r="C1665" t="str">
            <v xml:space="preserve">UN    </v>
          </cell>
          <cell r="D1665">
            <v>62.9</v>
          </cell>
        </row>
        <row r="1666">
          <cell r="A1666">
            <v>38369</v>
          </cell>
          <cell r="B1666" t="str">
            <v>DESEMPENADEIRA DE ACO DENTADA 12 X *25* CM, DENTES 8 X 8 MM, CABO FECHADO DE MADEIRA</v>
          </cell>
          <cell r="C1666" t="str">
            <v xml:space="preserve">UN    </v>
          </cell>
          <cell r="D1666">
            <v>17</v>
          </cell>
        </row>
        <row r="1667">
          <cell r="A1667">
            <v>38370</v>
          </cell>
          <cell r="B1667" t="str">
            <v>DESEMPENADEIRA DE ACO LISA 12 X *25* CM COM CABO FECHADO DE MADEIRA</v>
          </cell>
          <cell r="C1667" t="str">
            <v xml:space="preserve">UN    </v>
          </cell>
          <cell r="D1667">
            <v>17</v>
          </cell>
        </row>
        <row r="1668">
          <cell r="A1668">
            <v>38372</v>
          </cell>
          <cell r="B1668" t="str">
            <v>DESEMPENADEIRA PLASTICA LISA *14 X 27* CM</v>
          </cell>
          <cell r="C1668" t="str">
            <v xml:space="preserve">UN    </v>
          </cell>
          <cell r="D1668">
            <v>18.440000000000001</v>
          </cell>
        </row>
        <row r="1669">
          <cell r="A1669">
            <v>2357</v>
          </cell>
          <cell r="B1669" t="str">
            <v>DESENHISTA COPISTA (HORISTA)</v>
          </cell>
          <cell r="C1669" t="str">
            <v xml:space="preserve">H     </v>
          </cell>
          <cell r="D1669">
            <v>10.6</v>
          </cell>
        </row>
        <row r="1670">
          <cell r="A1670">
            <v>40806</v>
          </cell>
          <cell r="B1670" t="str">
            <v>DESENHISTA COPISTA (MENSALISTA)</v>
          </cell>
          <cell r="C1670" t="str">
            <v xml:space="preserve">MES   </v>
          </cell>
          <cell r="D1670">
            <v>1857.75</v>
          </cell>
        </row>
        <row r="1671">
          <cell r="A1671">
            <v>2355</v>
          </cell>
          <cell r="B1671" t="str">
            <v>DESENHISTA DETALHISTA (HORISTA)</v>
          </cell>
          <cell r="C1671" t="str">
            <v xml:space="preserve">H     </v>
          </cell>
          <cell r="D1671">
            <v>32.21</v>
          </cell>
        </row>
        <row r="1672">
          <cell r="A1672">
            <v>40805</v>
          </cell>
          <cell r="B1672" t="str">
            <v>DESENHISTA DETALHISTA (MENSALISTA)</v>
          </cell>
          <cell r="C1672" t="str">
            <v xml:space="preserve">MES   </v>
          </cell>
          <cell r="D1672">
            <v>5639.19</v>
          </cell>
        </row>
        <row r="1673">
          <cell r="A1673">
            <v>2358</v>
          </cell>
          <cell r="B1673" t="str">
            <v>DESENHISTA PROJETISTA (HORISTA)</v>
          </cell>
          <cell r="C1673" t="str">
            <v xml:space="preserve">H     </v>
          </cell>
          <cell r="D1673">
            <v>17.059999999999999</v>
          </cell>
        </row>
        <row r="1674">
          <cell r="A1674">
            <v>40807</v>
          </cell>
          <cell r="B1674" t="str">
            <v>DESENHISTA PROJETISTA (MENSALISTA)</v>
          </cell>
          <cell r="C1674" t="str">
            <v xml:space="preserve">MES   </v>
          </cell>
          <cell r="D1674">
            <v>2987.17</v>
          </cell>
        </row>
        <row r="1675">
          <cell r="A1675">
            <v>2359</v>
          </cell>
          <cell r="B1675" t="str">
            <v>DESENHISTA TECNICO AUXILIAR (HORISTA)</v>
          </cell>
          <cell r="C1675" t="str">
            <v xml:space="preserve">H     </v>
          </cell>
          <cell r="D1675">
            <v>14.4</v>
          </cell>
        </row>
        <row r="1676">
          <cell r="A1676">
            <v>40808</v>
          </cell>
          <cell r="B1676" t="str">
            <v>DESENHISTA TECNICO AUXILIAR (MENSALISTA)</v>
          </cell>
          <cell r="C1676" t="str">
            <v xml:space="preserve">MES   </v>
          </cell>
          <cell r="D1676">
            <v>2522.59</v>
          </cell>
        </row>
        <row r="1677">
          <cell r="A1677">
            <v>44330</v>
          </cell>
          <cell r="B1677" t="str">
            <v>DESINFETANTE PRONTO USO</v>
          </cell>
          <cell r="C1677" t="str">
            <v xml:space="preserve">L     </v>
          </cell>
          <cell r="D1677">
            <v>9.34</v>
          </cell>
        </row>
        <row r="1678">
          <cell r="A1678">
            <v>43144</v>
          </cell>
          <cell r="B1678" t="str">
            <v>DESMOLDANTE PARA CONCRETO ESTAMPADO</v>
          </cell>
          <cell r="C1678" t="str">
            <v xml:space="preserve">KG    </v>
          </cell>
          <cell r="D1678">
            <v>33.86</v>
          </cell>
        </row>
        <row r="1679">
          <cell r="A1679">
            <v>39397</v>
          </cell>
          <cell r="B1679" t="str">
            <v>DESMOLDANTE PARA FORMAS METALICAS A BASE DE OLEO VEGETAL</v>
          </cell>
          <cell r="C1679" t="str">
            <v xml:space="preserve">L     </v>
          </cell>
          <cell r="D1679">
            <v>15.43</v>
          </cell>
        </row>
        <row r="1680">
          <cell r="A1680">
            <v>2692</v>
          </cell>
          <cell r="B1680" t="str">
            <v>DESMOLDANTE PROTETOR PARA FORMAS DE MADEIRA, DE BASE OLEOSA EMULSIONADA EM AGUA</v>
          </cell>
          <cell r="C1680" t="str">
            <v xml:space="preserve">L     </v>
          </cell>
          <cell r="D1680">
            <v>6.22</v>
          </cell>
        </row>
        <row r="1681">
          <cell r="A1681">
            <v>44329</v>
          </cell>
          <cell r="B1681" t="str">
            <v>DETERGENTE NEUTRO USO GERAL, CONCENTRADO</v>
          </cell>
          <cell r="C1681" t="str">
            <v xml:space="preserve">L     </v>
          </cell>
          <cell r="D1681">
            <v>12.24</v>
          </cell>
        </row>
        <row r="1682">
          <cell r="A1682">
            <v>5318</v>
          </cell>
          <cell r="B1682" t="str">
            <v>DILUENTE AGUARRAS</v>
          </cell>
          <cell r="C1682" t="str">
            <v xml:space="preserve">L     </v>
          </cell>
          <cell r="D1682">
            <v>19.8</v>
          </cell>
        </row>
        <row r="1683">
          <cell r="A1683">
            <v>5330</v>
          </cell>
          <cell r="B1683" t="str">
            <v>DILUENTE EPOXI</v>
          </cell>
          <cell r="C1683" t="str">
            <v xml:space="preserve">L     </v>
          </cell>
          <cell r="D1683">
            <v>45.13</v>
          </cell>
        </row>
        <row r="1684">
          <cell r="A1684">
            <v>44532</v>
          </cell>
          <cell r="B1684" t="str">
            <v>DISCO DE BORRACHA PARA LIXADEIRA RIGIDO 7 " COM ARRUELA  CENTRAL</v>
          </cell>
          <cell r="C1684" t="str">
            <v xml:space="preserve">UN    </v>
          </cell>
          <cell r="D1684">
            <v>36.979999999999997</v>
          </cell>
        </row>
        <row r="1685">
          <cell r="A1685">
            <v>44531</v>
          </cell>
          <cell r="B1685" t="str">
            <v>DISCO DE CORTE DIAMANTADO SEGMENTADO DIAMETRO DE 180 MM PARA ESMERILHADEIRA  7 "</v>
          </cell>
          <cell r="C1685" t="str">
            <v xml:space="preserve">UN    </v>
          </cell>
          <cell r="D1685">
            <v>117.52</v>
          </cell>
        </row>
        <row r="1686">
          <cell r="A1686">
            <v>38140</v>
          </cell>
          <cell r="B1686" t="str">
            <v>DISCO DE CORTE DIAMANTADO SEGMENTADO PARA CONCRETO, DIAMETRO DE 110 MM, FURO DE 20 MM</v>
          </cell>
          <cell r="C1686" t="str">
            <v xml:space="preserve">UN    </v>
          </cell>
          <cell r="D1686">
            <v>28.5</v>
          </cell>
        </row>
        <row r="1687">
          <cell r="A1687">
            <v>13887</v>
          </cell>
          <cell r="B1687" t="str">
            <v>DISCO DE CORTE DIAMANTADO SEGMENTADO PARA CONCRETO, DIAMETRO DE 350 MM, FURO DE 1 " (14 X 1 ")</v>
          </cell>
          <cell r="C1687" t="str">
            <v xml:space="preserve">UN    </v>
          </cell>
          <cell r="D1687">
            <v>674.76</v>
          </cell>
        </row>
        <row r="1688">
          <cell r="A1688">
            <v>44495</v>
          </cell>
          <cell r="B1688" t="str">
            <v>DISCO DE CORTE PARA METAL COM DUAS TELAS 12 X 1/8 X 3/4 "  (300 X 3,2 X 19,05 MM)</v>
          </cell>
          <cell r="C1688" t="str">
            <v xml:space="preserve">UN    </v>
          </cell>
          <cell r="D1688">
            <v>30.03</v>
          </cell>
        </row>
        <row r="1689">
          <cell r="A1689">
            <v>44533</v>
          </cell>
          <cell r="B1689" t="str">
            <v>DISCO DE DESBASTE PARA METAL FERROSO EM GERAL, COM TRES TELAS,  9 X 1/4 X 7/8 " ( 228,6 X 6,4 X 22,2 MM)</v>
          </cell>
          <cell r="C1689" t="str">
            <v xml:space="preserve">UN    </v>
          </cell>
          <cell r="D1689">
            <v>28.36</v>
          </cell>
        </row>
        <row r="1690">
          <cell r="A1690">
            <v>44534</v>
          </cell>
          <cell r="B1690" t="str">
            <v>DISCO DE LIXA PARA METAL, DIAMETRO = 180 MM, GRAO  120</v>
          </cell>
          <cell r="C1690" t="str">
            <v xml:space="preserve">UN    </v>
          </cell>
          <cell r="D1690">
            <v>7.39</v>
          </cell>
        </row>
        <row r="1691">
          <cell r="A1691">
            <v>34544</v>
          </cell>
          <cell r="B1691" t="str">
            <v>DISJUNTOR  TERMOMAGNETICO TRIPOLAR 3 X 400 A / ICC - 25 KA</v>
          </cell>
          <cell r="C1691" t="str">
            <v xml:space="preserve">UN    </v>
          </cell>
          <cell r="D1691">
            <v>1520.79</v>
          </cell>
        </row>
        <row r="1692">
          <cell r="A1692">
            <v>34729</v>
          </cell>
          <cell r="B1692" t="str">
            <v>DISJUNTOR TERMICO E MAGNETICO AJUSTAVEIS, TRIPOLAR DE 100 ATE 250A, CAPACIDADE DE INTERRUPCAO DE 35KA</v>
          </cell>
          <cell r="C1692" t="str">
            <v xml:space="preserve">UN    </v>
          </cell>
          <cell r="D1692">
            <v>1196.33</v>
          </cell>
        </row>
        <row r="1693">
          <cell r="A1693">
            <v>34734</v>
          </cell>
          <cell r="B1693" t="str">
            <v>DISJUNTOR TERMICO E MAGNETICO AJUSTAVEIS, TRIPOLAR DE 300 ATE 400A, CAPACIDADE DE INTERRUPCAO DE 35KA</v>
          </cell>
          <cell r="C1693" t="str">
            <v xml:space="preserve">UN    </v>
          </cell>
          <cell r="D1693">
            <v>1852.31</v>
          </cell>
        </row>
        <row r="1694">
          <cell r="A1694">
            <v>34738</v>
          </cell>
          <cell r="B1694" t="str">
            <v>DISJUNTOR TERMICO E MAGNETICO AJUSTAVEIS, TRIPOLAR DE 450 ATE 600A, CAPACIDADE DE INTERRUPCAO DE 35KA</v>
          </cell>
          <cell r="C1694" t="str">
            <v xml:space="preserve">UN    </v>
          </cell>
          <cell r="D1694">
            <v>4327.57</v>
          </cell>
        </row>
        <row r="1695">
          <cell r="A1695">
            <v>2391</v>
          </cell>
          <cell r="B1695" t="str">
            <v>DISJUNTOR TERMOMAGNETICO TRIPOLAR 125A</v>
          </cell>
          <cell r="C1695" t="str">
            <v xml:space="preserve">UN    </v>
          </cell>
          <cell r="D1695">
            <v>351.97</v>
          </cell>
        </row>
        <row r="1696">
          <cell r="A1696">
            <v>2374</v>
          </cell>
          <cell r="B1696" t="str">
            <v>DISJUNTOR TERMOMAGNETICO TRIPOLAR 150 A / 600 V, TIPO FXD / ICC - 35 KA</v>
          </cell>
          <cell r="C1696" t="str">
            <v xml:space="preserve">UN    </v>
          </cell>
          <cell r="D1696">
            <v>399.3</v>
          </cell>
        </row>
        <row r="1697">
          <cell r="A1697">
            <v>2377</v>
          </cell>
          <cell r="B1697" t="str">
            <v>DISJUNTOR TERMOMAGNETICO TRIPOLAR 200 A / 600 V, TIPO FXD / ICC - 35 KA</v>
          </cell>
          <cell r="C1697" t="str">
            <v xml:space="preserve">UN    </v>
          </cell>
          <cell r="D1697">
            <v>560.38</v>
          </cell>
        </row>
        <row r="1698">
          <cell r="A1698">
            <v>2393</v>
          </cell>
          <cell r="B1698" t="str">
            <v>DISJUNTOR TERMOMAGNETICO TRIPOLAR 250 A / 600 V, TIPO FXD</v>
          </cell>
          <cell r="C1698" t="str">
            <v xml:space="preserve">UN    </v>
          </cell>
          <cell r="D1698">
            <v>938.43</v>
          </cell>
        </row>
        <row r="1699">
          <cell r="A1699">
            <v>34705</v>
          </cell>
          <cell r="B1699" t="str">
            <v>DISJUNTOR TERMOMAGNETICO TRIPOLAR 3  X 250 A/ICC - 25 KA</v>
          </cell>
          <cell r="C1699" t="str">
            <v xml:space="preserve">UN    </v>
          </cell>
          <cell r="D1699">
            <v>820.79</v>
          </cell>
        </row>
        <row r="1700">
          <cell r="A1700">
            <v>34707</v>
          </cell>
          <cell r="B1700" t="str">
            <v>DISJUNTOR TERMOMAGNETICO TRIPOLAR 3 X 350 A/ICC - 25 KA</v>
          </cell>
          <cell r="C1700" t="str">
            <v xml:space="preserve">UN    </v>
          </cell>
          <cell r="D1700">
            <v>1520.94</v>
          </cell>
        </row>
        <row r="1701">
          <cell r="A1701">
            <v>2378</v>
          </cell>
          <cell r="B1701" t="str">
            <v>DISJUNTOR TERMOMAGNETICO TRIPOLAR 300 A / 600 V, TIPO JXD / ICC - 40 KA</v>
          </cell>
          <cell r="C1701" t="str">
            <v xml:space="preserve">UN    </v>
          </cell>
          <cell r="D1701">
            <v>1289.06</v>
          </cell>
        </row>
        <row r="1702">
          <cell r="A1702">
            <v>2379</v>
          </cell>
          <cell r="B1702" t="str">
            <v>DISJUNTOR TERMOMAGNETICO TRIPOLAR 400 A / 600 V, TIPO JXD / ICC - 40 KA</v>
          </cell>
          <cell r="C1702" t="str">
            <v xml:space="preserve">UN    </v>
          </cell>
          <cell r="D1702">
            <v>1289.06</v>
          </cell>
        </row>
        <row r="1703">
          <cell r="A1703">
            <v>2376</v>
          </cell>
          <cell r="B1703" t="str">
            <v>DISJUNTOR TERMOMAGNETICO TRIPOLAR 600 A / 600 V, TIPO LXD / ICC - 40 KA</v>
          </cell>
          <cell r="C1703" t="str">
            <v xml:space="preserve">UN    </v>
          </cell>
          <cell r="D1703">
            <v>2123.08</v>
          </cell>
        </row>
        <row r="1704">
          <cell r="A1704">
            <v>2394</v>
          </cell>
          <cell r="B1704" t="str">
            <v>DISJUNTOR TERMOMAGNETICO TRIPOLAR 800 A / 600 V, TIPO LMXD</v>
          </cell>
          <cell r="C1704" t="str">
            <v xml:space="preserve">UN    </v>
          </cell>
          <cell r="D1704">
            <v>4538.75</v>
          </cell>
        </row>
        <row r="1705">
          <cell r="A1705">
            <v>34686</v>
          </cell>
          <cell r="B1705" t="str">
            <v>DISJUNTOR TIPO DIN / IEC, MONOPOLAR DE 40  ATE 50A</v>
          </cell>
          <cell r="C1705" t="str">
            <v xml:space="preserve">UN    </v>
          </cell>
          <cell r="D1705">
            <v>13.62</v>
          </cell>
        </row>
        <row r="1706">
          <cell r="A1706">
            <v>34616</v>
          </cell>
          <cell r="B1706" t="str">
            <v>DISJUNTOR TIPO DIN/IEC, BIPOLAR DE 6 ATE 32A</v>
          </cell>
          <cell r="C1706" t="str">
            <v xml:space="preserve">UN    </v>
          </cell>
          <cell r="D1706">
            <v>52.67</v>
          </cell>
        </row>
        <row r="1707">
          <cell r="A1707">
            <v>34623</v>
          </cell>
          <cell r="B1707" t="str">
            <v>DISJUNTOR TIPO DIN/IEC, BIPOLAR 40 ATE 50A</v>
          </cell>
          <cell r="C1707" t="str">
            <v xml:space="preserve">UN    </v>
          </cell>
          <cell r="D1707">
            <v>51.86</v>
          </cell>
        </row>
        <row r="1708">
          <cell r="A1708">
            <v>34628</v>
          </cell>
          <cell r="B1708" t="str">
            <v>DISJUNTOR TIPO DIN/IEC, BIPOLAR 63 A</v>
          </cell>
          <cell r="C1708" t="str">
            <v xml:space="preserve">UN    </v>
          </cell>
          <cell r="D1708">
            <v>74.28</v>
          </cell>
        </row>
        <row r="1709">
          <cell r="A1709">
            <v>34653</v>
          </cell>
          <cell r="B1709" t="str">
            <v>DISJUNTOR TIPO DIN/IEC, MONOPOLAR DE 6  ATE  32A</v>
          </cell>
          <cell r="C1709" t="str">
            <v xml:space="preserve">UN    </v>
          </cell>
          <cell r="D1709">
            <v>9.19</v>
          </cell>
        </row>
        <row r="1710">
          <cell r="A1710">
            <v>34688</v>
          </cell>
          <cell r="B1710" t="str">
            <v>DISJUNTOR TIPO DIN/IEC, MONOPOLAR DE 63 A</v>
          </cell>
          <cell r="C1710" t="str">
            <v xml:space="preserve">UN    </v>
          </cell>
          <cell r="D1710">
            <v>16.649999999999999</v>
          </cell>
        </row>
        <row r="1711">
          <cell r="A1711">
            <v>34709</v>
          </cell>
          <cell r="B1711" t="str">
            <v>DISJUNTOR TIPO DIN/IEC, TRIPOLAR DE 10 ATE 50A</v>
          </cell>
          <cell r="C1711" t="str">
            <v xml:space="preserve">UN    </v>
          </cell>
          <cell r="D1711">
            <v>64.53</v>
          </cell>
        </row>
        <row r="1712">
          <cell r="A1712">
            <v>34714</v>
          </cell>
          <cell r="B1712" t="str">
            <v>DISJUNTOR TIPO DIN/IEC, TRIPOLAR 63 A</v>
          </cell>
          <cell r="C1712" t="str">
            <v xml:space="preserve">UN    </v>
          </cell>
          <cell r="D1712">
            <v>77.069999999999993</v>
          </cell>
        </row>
        <row r="1713">
          <cell r="A1713">
            <v>2388</v>
          </cell>
          <cell r="B1713" t="str">
            <v>DISJUNTOR TIPO NEMA, BIPOLAR 10  ATE  50 A, TENSAO MAXIMA 415 V</v>
          </cell>
          <cell r="C1713" t="str">
            <v xml:space="preserve">UN    </v>
          </cell>
          <cell r="D1713">
            <v>64.040000000000006</v>
          </cell>
        </row>
        <row r="1714">
          <cell r="A1714">
            <v>34606</v>
          </cell>
          <cell r="B1714" t="str">
            <v>DISJUNTOR TIPO NEMA, BIPOLAR 60 ATE 100A, TENSAO MAXIMA 415 V</v>
          </cell>
          <cell r="C1714" t="str">
            <v xml:space="preserve">UN    </v>
          </cell>
          <cell r="D1714">
            <v>98.24</v>
          </cell>
        </row>
        <row r="1715">
          <cell r="A1715">
            <v>34689</v>
          </cell>
          <cell r="B1715" t="str">
            <v>DISJUNTOR TIPO NEMA, MONOPOLAR DE 60 ATE 70A, TENSAO MAXIMA DE 240 V</v>
          </cell>
          <cell r="C1715" t="str">
            <v xml:space="preserve">UN    </v>
          </cell>
          <cell r="D1715">
            <v>31.27</v>
          </cell>
        </row>
        <row r="1716">
          <cell r="A1716">
            <v>2370</v>
          </cell>
          <cell r="B1716" t="str">
            <v>DISJUNTOR TIPO NEMA, MONOPOLAR 10 ATE 30A, TENSAO MAXIMA DE 240 V</v>
          </cell>
          <cell r="C1716" t="str">
            <v xml:space="preserve">UN    </v>
          </cell>
          <cell r="D1716">
            <v>11.9</v>
          </cell>
        </row>
        <row r="1717">
          <cell r="A1717">
            <v>2386</v>
          </cell>
          <cell r="B1717" t="str">
            <v>DISJUNTOR TIPO NEMA, MONOPOLAR 35  ATE  50 A, TENSAO MAXIMA DE 240 V</v>
          </cell>
          <cell r="C1717" t="str">
            <v xml:space="preserve">UN    </v>
          </cell>
          <cell r="D1717">
            <v>19.96</v>
          </cell>
        </row>
        <row r="1718">
          <cell r="A1718">
            <v>2392</v>
          </cell>
          <cell r="B1718" t="str">
            <v>DISJUNTOR TIPO NEMA, TRIPOLAR 10  ATE  50A, TENSAO MAXIMA DE 415 V</v>
          </cell>
          <cell r="C1718" t="str">
            <v xml:space="preserve">UN    </v>
          </cell>
          <cell r="D1718">
            <v>79.88</v>
          </cell>
        </row>
        <row r="1719">
          <cell r="A1719">
            <v>2373</v>
          </cell>
          <cell r="B1719" t="str">
            <v>DISJUNTOR TIPO NEMA, TRIPOLAR 60 ATE 100 A, TENSAO MAXIMA DE 415 V</v>
          </cell>
          <cell r="C1719" t="str">
            <v xml:space="preserve">UN    </v>
          </cell>
          <cell r="D1719">
            <v>112.55</v>
          </cell>
        </row>
        <row r="1720">
          <cell r="A1720">
            <v>39465</v>
          </cell>
          <cell r="B1720" t="str">
            <v>DISPOSITIVO DPS CLASSE II, 1 POLO, TENSAO MAXIMA DE 175 V, CORRENTE MAXIMA DE *20* KA (TIPO AC)</v>
          </cell>
          <cell r="C1720" t="str">
            <v xml:space="preserve">UN    </v>
          </cell>
          <cell r="D1720">
            <v>68.75</v>
          </cell>
        </row>
        <row r="1721">
          <cell r="A1721">
            <v>39466</v>
          </cell>
          <cell r="B1721" t="str">
            <v>DISPOSITIVO DPS CLASSE II, 1 POLO, TENSAO MAXIMA DE 175 V, CORRENTE MAXIMA DE *30* KA (TIPO AC)</v>
          </cell>
          <cell r="C1721" t="str">
            <v xml:space="preserve">UN    </v>
          </cell>
          <cell r="D1721">
            <v>77.349999999999994</v>
          </cell>
        </row>
        <row r="1722">
          <cell r="A1722">
            <v>39467</v>
          </cell>
          <cell r="B1722" t="str">
            <v>DISPOSITIVO DPS CLASSE II, 1 POLO, TENSAO MAXIMA DE 175 V, CORRENTE MAXIMA DE *45* KA (TIPO AC)</v>
          </cell>
          <cell r="C1722" t="str">
            <v xml:space="preserve">UN    </v>
          </cell>
          <cell r="D1722">
            <v>98.94</v>
          </cell>
        </row>
        <row r="1723">
          <cell r="A1723">
            <v>39468</v>
          </cell>
          <cell r="B1723" t="str">
            <v>DISPOSITIVO DPS CLASSE II, 1 POLO, TENSAO MAXIMA DE 175 V, CORRENTE MAXIMA DE *90* KA (TIPO AC)</v>
          </cell>
          <cell r="C1723" t="str">
            <v xml:space="preserve">UN    </v>
          </cell>
          <cell r="D1723">
            <v>175.86</v>
          </cell>
        </row>
        <row r="1724">
          <cell r="A1724">
            <v>39469</v>
          </cell>
          <cell r="B1724" t="str">
            <v>DISPOSITIVO DPS CLASSE II, 1 POLO, TENSAO MAXIMA DE 275 V, CORRENTE MAXIMA DE *20* KA (TIPO AC)</v>
          </cell>
          <cell r="C1724" t="str">
            <v xml:space="preserve">UN    </v>
          </cell>
          <cell r="D1724">
            <v>71.63</v>
          </cell>
        </row>
        <row r="1725">
          <cell r="A1725">
            <v>39470</v>
          </cell>
          <cell r="B1725" t="str">
            <v>DISPOSITIVO DPS CLASSE II, 1 POLO, TENSAO MAXIMA DE 275 V, CORRENTE MAXIMA DE *30* KA (TIPO AC)</v>
          </cell>
          <cell r="C1725" t="str">
            <v xml:space="preserve">UN    </v>
          </cell>
          <cell r="D1725">
            <v>88.02</v>
          </cell>
        </row>
        <row r="1726">
          <cell r="A1726">
            <v>39471</v>
          </cell>
          <cell r="B1726" t="str">
            <v>DISPOSITIVO DPS CLASSE II, 1 POLO, TENSAO MAXIMA DE 275 V, CORRENTE MAXIMA DE *45* KA (TIPO AC)</v>
          </cell>
          <cell r="C1726" t="str">
            <v xml:space="preserve">UN    </v>
          </cell>
          <cell r="D1726">
            <v>105.77</v>
          </cell>
        </row>
        <row r="1727">
          <cell r="A1727">
            <v>39472</v>
          </cell>
          <cell r="B1727" t="str">
            <v>DISPOSITIVO DPS CLASSE II, 1 POLO, TENSAO MAXIMA DE 275 V, CORRENTE MAXIMA DE *90* KA (TIPO AC)</v>
          </cell>
          <cell r="C1727" t="str">
            <v xml:space="preserve">UN    </v>
          </cell>
          <cell r="D1727">
            <v>183.78</v>
          </cell>
        </row>
        <row r="1728">
          <cell r="A1728">
            <v>39473</v>
          </cell>
          <cell r="B1728" t="str">
            <v>DISPOSITIVO DPS CLASSE II, 1 POLO, TENSAO MAXIMA DE 385 V, CORRENTE MAXIMA DE *20* KA (TIPO AC)</v>
          </cell>
          <cell r="C1728" t="str">
            <v xml:space="preserve">UN    </v>
          </cell>
          <cell r="D1728">
            <v>118.72</v>
          </cell>
        </row>
        <row r="1729">
          <cell r="A1729">
            <v>39474</v>
          </cell>
          <cell r="B1729" t="str">
            <v>DISPOSITIVO DPS CLASSE II, 1 POLO, TENSAO MAXIMA DE 385 V, CORRENTE MAXIMA DE *30* KA (TIPO AC)</v>
          </cell>
          <cell r="C1729" t="str">
            <v xml:space="preserve">UN    </v>
          </cell>
          <cell r="D1729">
            <v>126.56</v>
          </cell>
        </row>
        <row r="1730">
          <cell r="A1730">
            <v>39475</v>
          </cell>
          <cell r="B1730" t="str">
            <v>DISPOSITIVO DPS CLASSE II, 1 POLO, TENSAO MAXIMA DE 385 V, CORRENTE MAXIMA DE *45* KA (TIPO AC)</v>
          </cell>
          <cell r="C1730" t="str">
            <v xml:space="preserve">UN    </v>
          </cell>
          <cell r="D1730">
            <v>143.6</v>
          </cell>
        </row>
        <row r="1731">
          <cell r="A1731">
            <v>39476</v>
          </cell>
          <cell r="B1731" t="str">
            <v>DISPOSITIVO DPS CLASSE II, 1 POLO, TENSAO MAXIMA DE 385 V, CORRENTE MAXIMA DE *90* KA (TIPO AC)</v>
          </cell>
          <cell r="C1731" t="str">
            <v xml:space="preserve">UN    </v>
          </cell>
          <cell r="D1731">
            <v>270.32</v>
          </cell>
        </row>
        <row r="1732">
          <cell r="A1732">
            <v>39477</v>
          </cell>
          <cell r="B1732" t="str">
            <v>DISPOSITIVO DPS CLASSE II, 1 POLO, TENSAO MAXIMA DE 460 V, CORRENTE MAXIMA DE *20* KA (TIPO AC)</v>
          </cell>
          <cell r="C1732" t="str">
            <v xml:space="preserve">UN    </v>
          </cell>
          <cell r="D1732">
            <v>132.44999999999999</v>
          </cell>
        </row>
        <row r="1733">
          <cell r="A1733">
            <v>39478</v>
          </cell>
          <cell r="B1733" t="str">
            <v>DISPOSITIVO DPS CLASSE II, 1 POLO, TENSAO MAXIMA DE 460 V, CORRENTE MAXIMA DE *30* KA (TIPO AC)</v>
          </cell>
          <cell r="C1733" t="str">
            <v xml:space="preserve">UN    </v>
          </cell>
          <cell r="D1733">
            <v>136.55000000000001</v>
          </cell>
        </row>
        <row r="1734">
          <cell r="A1734">
            <v>39479</v>
          </cell>
          <cell r="B1734" t="str">
            <v>DISPOSITIVO DPS CLASSE II, 1 POLO, TENSAO MAXIMA DE 460 V, CORRENTE MAXIMA DE *45* KA (TIPO AC)</v>
          </cell>
          <cell r="C1734" t="str">
            <v xml:space="preserve">UN    </v>
          </cell>
          <cell r="D1734">
            <v>160.88</v>
          </cell>
        </row>
        <row r="1735">
          <cell r="A1735">
            <v>39480</v>
          </cell>
          <cell r="B1735" t="str">
            <v>DISPOSITIVO DPS CLASSE II, 1 POLO, TENSAO MAXIMA DE 460 V, CORRENTE MAXIMA DE *90* KA (TIPO AC)</v>
          </cell>
          <cell r="C1735" t="str">
            <v xml:space="preserve">UN    </v>
          </cell>
          <cell r="D1735">
            <v>331.98</v>
          </cell>
        </row>
        <row r="1736">
          <cell r="A1736">
            <v>39459</v>
          </cell>
          <cell r="B1736" t="str">
            <v>DISPOSITIVO DR, 2 POLOS, SENSIBILIDADE DE 30 MA, CORRENTE DE 100 A, TIPO AC</v>
          </cell>
          <cell r="C1736" t="str">
            <v xml:space="preserve">UN    </v>
          </cell>
          <cell r="D1736">
            <v>281.77</v>
          </cell>
        </row>
        <row r="1737">
          <cell r="A1737">
            <v>39445</v>
          </cell>
          <cell r="B1737" t="str">
            <v>DISPOSITIVO DR, 2 POLOS, SENSIBILIDADE DE 30 MA, CORRENTE DE 25 A, TIPO AC</v>
          </cell>
          <cell r="C1737" t="str">
            <v xml:space="preserve">UN    </v>
          </cell>
          <cell r="D1737">
            <v>141.47</v>
          </cell>
        </row>
        <row r="1738">
          <cell r="A1738">
            <v>39446</v>
          </cell>
          <cell r="B1738" t="str">
            <v>DISPOSITIVO DR, 2 POLOS, SENSIBILIDADE DE 30 MA, CORRENTE DE 40 A, TIPO AC</v>
          </cell>
          <cell r="C1738" t="str">
            <v xml:space="preserve">UN    </v>
          </cell>
          <cell r="D1738">
            <v>143.99</v>
          </cell>
        </row>
        <row r="1739">
          <cell r="A1739">
            <v>39447</v>
          </cell>
          <cell r="B1739" t="str">
            <v>DISPOSITIVO DR, 2 POLOS, SENSIBILIDADE DE 30 MA, CORRENTE DE 63 A, TIPO AC</v>
          </cell>
          <cell r="C1739" t="str">
            <v xml:space="preserve">UN    </v>
          </cell>
          <cell r="D1739">
            <v>153.97999999999999</v>
          </cell>
        </row>
        <row r="1740">
          <cell r="A1740">
            <v>39448</v>
          </cell>
          <cell r="B1740" t="str">
            <v>DISPOSITIVO DR, 2 POLOS, SENSIBILIDADE DE 30 MA, CORRENTE DE 80 A, TIPO AC</v>
          </cell>
          <cell r="C1740" t="str">
            <v xml:space="preserve">UN    </v>
          </cell>
          <cell r="D1740">
            <v>262.57</v>
          </cell>
        </row>
        <row r="1741">
          <cell r="A1741">
            <v>39450</v>
          </cell>
          <cell r="B1741" t="str">
            <v>DISPOSITIVO DR, 2 POLOS, SENSIBILIDADE DE 300 MA, CORRENTE DE 25 A, TIPO AC</v>
          </cell>
          <cell r="C1741" t="str">
            <v xml:space="preserve">UN    </v>
          </cell>
          <cell r="D1741">
            <v>160.19999999999999</v>
          </cell>
        </row>
        <row r="1742">
          <cell r="A1742">
            <v>39451</v>
          </cell>
          <cell r="B1742" t="str">
            <v>DISPOSITIVO DR, 2 POLOS, SENSIBILIDADE DE 300 MA, CORRENTE DE 40 A, TIPO AC</v>
          </cell>
          <cell r="C1742" t="str">
            <v xml:space="preserve">UN    </v>
          </cell>
          <cell r="D1742">
            <v>174.73</v>
          </cell>
        </row>
        <row r="1743">
          <cell r="A1743">
            <v>39452</v>
          </cell>
          <cell r="B1743" t="str">
            <v>DISPOSITIVO DR, 2 POLOS, SENSIBILIDADE DE 300 MA, CORRENTE DE 63 A, TIPO AC</v>
          </cell>
          <cell r="C1743" t="str">
            <v xml:space="preserve">UN    </v>
          </cell>
          <cell r="D1743">
            <v>175.77</v>
          </cell>
        </row>
        <row r="1744">
          <cell r="A1744">
            <v>39523</v>
          </cell>
          <cell r="B1744" t="str">
            <v>DISPOSITIVO DR, 2 POLOS, SENSIBILIDADE DE 300 MA, CORRENTE DE 80 A, TIPO  AC</v>
          </cell>
          <cell r="C1744" t="str">
            <v xml:space="preserve">UN    </v>
          </cell>
          <cell r="D1744">
            <v>294.14999999999998</v>
          </cell>
        </row>
        <row r="1745">
          <cell r="A1745">
            <v>39449</v>
          </cell>
          <cell r="B1745" t="str">
            <v>DISPOSITIVO DR, 4 POLOS, SENSIBILIDADE DE 30 MA, CORRENTE DE 100 A, TIPO AC</v>
          </cell>
          <cell r="C1745" t="str">
            <v xml:space="preserve">UN    </v>
          </cell>
          <cell r="D1745">
            <v>325.75</v>
          </cell>
        </row>
        <row r="1746">
          <cell r="A1746">
            <v>39455</v>
          </cell>
          <cell r="B1746" t="str">
            <v>DISPOSITIVO DR, 4 POLOS, SENSIBILIDADE DE 30 MA, CORRENTE DE 25 A, TIPO AC</v>
          </cell>
          <cell r="C1746" t="str">
            <v xml:space="preserve">UN    </v>
          </cell>
          <cell r="D1746">
            <v>161.19</v>
          </cell>
        </row>
        <row r="1747">
          <cell r="A1747">
            <v>39456</v>
          </cell>
          <cell r="B1747" t="str">
            <v>DISPOSITIVO DR, 4 POLOS, SENSIBILIDADE DE 30 MA, CORRENTE DE 40 A, TIPO AC</v>
          </cell>
          <cell r="C1747" t="str">
            <v xml:space="preserve">UN    </v>
          </cell>
          <cell r="D1747">
            <v>161.31</v>
          </cell>
        </row>
        <row r="1748">
          <cell r="A1748">
            <v>39457</v>
          </cell>
          <cell r="B1748" t="str">
            <v>DISPOSITIVO DR, 4 POLOS, SENSIBILIDADE DE 30 MA, CORRENTE DE 63 A, TIPO AC</v>
          </cell>
          <cell r="C1748" t="str">
            <v xml:space="preserve">UN    </v>
          </cell>
          <cell r="D1748">
            <v>175.85</v>
          </cell>
        </row>
        <row r="1749">
          <cell r="A1749">
            <v>39458</v>
          </cell>
          <cell r="B1749" t="str">
            <v>DISPOSITIVO DR, 4 POLOS, SENSIBILIDADE DE 30 MA, CORRENTE DE 80 A, TIPO AC</v>
          </cell>
          <cell r="C1749" t="str">
            <v xml:space="preserve">UN    </v>
          </cell>
          <cell r="D1749">
            <v>328.15</v>
          </cell>
        </row>
        <row r="1750">
          <cell r="A1750">
            <v>39464</v>
          </cell>
          <cell r="B1750" t="str">
            <v>DISPOSITIVO DR, 4 POLOS, SENSIBILIDADE DE 300 MA, CORRENTE DE 100 A, TIPO AC</v>
          </cell>
          <cell r="C1750" t="str">
            <v xml:space="preserve">UN    </v>
          </cell>
          <cell r="D1750">
            <v>527.69000000000005</v>
          </cell>
        </row>
        <row r="1751">
          <cell r="A1751">
            <v>39460</v>
          </cell>
          <cell r="B1751" t="str">
            <v>DISPOSITIVO DR, 4 POLOS, SENSIBILIDADE DE 300 MA, CORRENTE DE 25 A, TIPO AC</v>
          </cell>
          <cell r="C1751" t="str">
            <v xml:space="preserve">UN    </v>
          </cell>
          <cell r="D1751">
            <v>200.14</v>
          </cell>
        </row>
        <row r="1752">
          <cell r="A1752">
            <v>39461</v>
          </cell>
          <cell r="B1752" t="str">
            <v>DISPOSITIVO DR, 4 POLOS, SENSIBILIDADE DE 300 MA, CORRENTE DE 40 A, TIPO AC</v>
          </cell>
          <cell r="C1752" t="str">
            <v xml:space="preserve">UN    </v>
          </cell>
          <cell r="D1752">
            <v>234.52</v>
          </cell>
        </row>
        <row r="1753">
          <cell r="A1753">
            <v>39462</v>
          </cell>
          <cell r="B1753" t="str">
            <v>DISPOSITIVO DR, 4 POLOS, SENSIBILIDADE DE 300 MA, CORRENTE DE 63 A, TIPO AC</v>
          </cell>
          <cell r="C1753" t="str">
            <v xml:space="preserve">UN    </v>
          </cell>
          <cell r="D1753">
            <v>226.02</v>
          </cell>
        </row>
        <row r="1754">
          <cell r="A1754">
            <v>39463</v>
          </cell>
          <cell r="B1754" t="str">
            <v>DISPOSITIVO DR, 4 POLOS, SENSIBILIDADE DE 300 MA, CORRENTE DE 80 A, TIPO AC</v>
          </cell>
          <cell r="C1754" t="str">
            <v xml:space="preserve">UN    </v>
          </cell>
          <cell r="D1754">
            <v>523.6</v>
          </cell>
        </row>
        <row r="1755">
          <cell r="A1755">
            <v>26039</v>
          </cell>
          <cell r="B1755" t="str">
            <v>DISTRIBUIDOR DE AGREGADOS AUTOPROPELIDO, CAP 3 M3, A DIESEL, 6 CC, 176 CV</v>
          </cell>
          <cell r="C1755" t="str">
            <v xml:space="preserve">UN    </v>
          </cell>
          <cell r="D1755">
            <v>358024.62</v>
          </cell>
        </row>
        <row r="1756">
          <cell r="A1756">
            <v>2401</v>
          </cell>
          <cell r="B1756" t="str">
            <v>DISTRIBUIDOR DE AGREGADOS REBOCAVEL, CAPACIDADE 1,9 M3, LARGURA DE TRABALHO 3,66 M</v>
          </cell>
          <cell r="C1756" t="str">
            <v xml:space="preserve">UN    </v>
          </cell>
          <cell r="D1756">
            <v>82349.63</v>
          </cell>
        </row>
        <row r="1757">
          <cell r="A1757">
            <v>38870</v>
          </cell>
          <cell r="B1757" t="str">
            <v>DISTRIBUIDOR METALICO, COM ROSCA, 2 SAIDAS, DN 1" X 1/2", PARA CONEXAO COM ANEL DESLIZANTE EM TUBO PEX PARA INST. AGUA QUENTE/FRIA</v>
          </cell>
          <cell r="C1757" t="str">
            <v xml:space="preserve">UN    </v>
          </cell>
          <cell r="D1757">
            <v>29.05</v>
          </cell>
        </row>
        <row r="1758">
          <cell r="A1758">
            <v>38869</v>
          </cell>
          <cell r="B1758" t="str">
            <v>DISTRIBUIDOR METALICO, COM ROSCA, 2 SAIDAS, DN 3/4" X 1/2", PARA CONEXAO COM ANEL DESLIZANTE EM TUBO PEX PARA INST. AGUA QUENTE/FRIA</v>
          </cell>
          <cell r="C1758" t="str">
            <v xml:space="preserve">UN    </v>
          </cell>
          <cell r="D1758">
            <v>19.61</v>
          </cell>
        </row>
        <row r="1759">
          <cell r="A1759">
            <v>38872</v>
          </cell>
          <cell r="B1759" t="str">
            <v>DISTRIBUIDOR METALICO, COM ROSCA, 3 SAIDAS, DN 1" X 1/2", PARA CONEXAO COM ANEL DESLIZANTE EM TUBO PEX PARA INST. AGUA QUENTE/FRIA</v>
          </cell>
          <cell r="C1759" t="str">
            <v xml:space="preserve">UN    </v>
          </cell>
          <cell r="D1759">
            <v>37.020000000000003</v>
          </cell>
        </row>
        <row r="1760">
          <cell r="A1760">
            <v>38871</v>
          </cell>
          <cell r="B1760" t="str">
            <v>DISTRIBUIDOR METALICO, COM ROSCA, 3 SAIDAS, DN 3/4" X 1/2", PARA CONEXAO COM ANEL DESLIZANTE EM TUBO PEX PARA INST. AGUA QUENTE/FRIA</v>
          </cell>
          <cell r="C1760" t="str">
            <v xml:space="preserve">UN    </v>
          </cell>
          <cell r="D1760">
            <v>25.59</v>
          </cell>
        </row>
        <row r="1761">
          <cell r="A1761">
            <v>39283</v>
          </cell>
          <cell r="B1761" t="str">
            <v>DISTRIBUIDOR, PLASTICO, 2 SAIDAS, DN 32 X 16 MM, PARA CONEXAO COM CRIMPAGEM, EM TUBO PEX PARA INST. AGUA QUENTE/FRIA</v>
          </cell>
          <cell r="C1761" t="str">
            <v xml:space="preserve">UN    </v>
          </cell>
          <cell r="D1761">
            <v>119.89</v>
          </cell>
        </row>
        <row r="1762">
          <cell r="A1762">
            <v>39285</v>
          </cell>
          <cell r="B1762" t="str">
            <v>DISTRIBUIDOR, PLASTICO, 2 SAIDAS, DN 32 X 25 MM, PARA CONEXAO COM CRIMPAGEM, EM TUBO PEX PARA INST. AGUA QUENTE/FRIA</v>
          </cell>
          <cell r="C1762" t="str">
            <v xml:space="preserve">UN    </v>
          </cell>
          <cell r="D1762">
            <v>137.03</v>
          </cell>
        </row>
        <row r="1763">
          <cell r="A1763">
            <v>39286</v>
          </cell>
          <cell r="B1763" t="str">
            <v>DISTRIBUIDOR, PLASTICO, 3 SAIDAS, DN 32 X 16 MM, PARA CONEXAO COM CRIMPAGEM, EM TUBO PEX PARA INST. AGUA QUENTE/FRIA</v>
          </cell>
          <cell r="C1763" t="str">
            <v xml:space="preserve">UN    </v>
          </cell>
          <cell r="D1763">
            <v>131.33000000000001</v>
          </cell>
        </row>
        <row r="1764">
          <cell r="A1764">
            <v>39288</v>
          </cell>
          <cell r="B1764" t="str">
            <v>DISTRIBUIDOR, PLASTICO, 3 SAIDAS, DN 32 X 25 MM, PARA CONEXAO COM CRIMPAGEM, EM TUBO PEX PARA INST. AGUA QUENTE/FRIA</v>
          </cell>
          <cell r="C1764" t="str">
            <v xml:space="preserve">UN    </v>
          </cell>
          <cell r="D1764">
            <v>159.85</v>
          </cell>
        </row>
        <row r="1765">
          <cell r="A1765">
            <v>44476</v>
          </cell>
          <cell r="B1765" t="str">
            <v>DIVISORIA EM GRANITO, COM DUAS FACES POLIDAS, TIPO ANDORINHA/ QUARTZ/ CASTELO/ CORUMBA OU OUTROS EQUIVALENTES DA REGIAO, E=  *3,0*  CM</v>
          </cell>
          <cell r="C1765" t="str">
            <v xml:space="preserve">M2    </v>
          </cell>
          <cell r="D1765">
            <v>685.91</v>
          </cell>
        </row>
        <row r="1766">
          <cell r="A1766">
            <v>10629</v>
          </cell>
          <cell r="B1766" t="str">
            <v>DIVISORIA EM MARMORE, COM DUAS FACES POLIDAS, BRANCO COMUM, E=  *3,0* CM</v>
          </cell>
          <cell r="C1766" t="str">
            <v xml:space="preserve">M2    </v>
          </cell>
          <cell r="D1766">
            <v>762.07</v>
          </cell>
        </row>
        <row r="1767">
          <cell r="A1767">
            <v>10698</v>
          </cell>
          <cell r="B1767" t="str">
            <v>DIVISORIA, PLACA  PRE-MOLDADA EM GRANILITE, MARMORITE OU GRANITINA,  E = *3 CM</v>
          </cell>
          <cell r="C1767" t="str">
            <v xml:space="preserve">M2    </v>
          </cell>
          <cell r="D1767">
            <v>229.56</v>
          </cell>
        </row>
        <row r="1768">
          <cell r="A1768">
            <v>40521</v>
          </cell>
          <cell r="B1768" t="str">
            <v>DOBRADEIRA ELETROMECANICA DE VERGALHAO, PARA ACO DE DIAMETRO ATE 1 1/2 "Â, MOTOR ELETRICO TRIFASICO, POTENCIA DE 3 HP ATE 5 HP</v>
          </cell>
          <cell r="C1768" t="str">
            <v xml:space="preserve">UN    </v>
          </cell>
          <cell r="D1768">
            <v>96552.63</v>
          </cell>
        </row>
        <row r="1769">
          <cell r="A1769">
            <v>2432</v>
          </cell>
          <cell r="B1769" t="str">
            <v>DOBRADICA EM ACO/FERRO, 3 1/2" X  3", E= 1,9  A 2 MM, COM ANEL,  CROMADO OU ZINCADO, TAMPA BOLA, COM PARAFUSOS</v>
          </cell>
          <cell r="C1769" t="str">
            <v xml:space="preserve">UN    </v>
          </cell>
          <cell r="D1769">
            <v>23</v>
          </cell>
        </row>
        <row r="1770">
          <cell r="A1770">
            <v>2433</v>
          </cell>
          <cell r="B1770" t="str">
            <v>DOBRADICA EM ACO/FERRO, 3" X 2 1/2", E= 1,2 A 1,8 MM, SEM ANEL,  CROMADO OU ZINCADO, TAMPA CHATA, COM PARAFUSOS</v>
          </cell>
          <cell r="C1770" t="str">
            <v xml:space="preserve">UN    </v>
          </cell>
          <cell r="D1770">
            <v>7.79</v>
          </cell>
        </row>
        <row r="1771">
          <cell r="A1771">
            <v>2418</v>
          </cell>
          <cell r="B1771" t="str">
            <v>DOBRADICA EM ACO/FERRO, 3" X 2 1/2", E= 1,2 A 1,8 MM, SEM ANEL, CROMADO OU ZINCADO, TAMPA BOLA, COM PARAFUSOS</v>
          </cell>
          <cell r="C1771" t="str">
            <v xml:space="preserve">UN    </v>
          </cell>
          <cell r="D1771">
            <v>10.67</v>
          </cell>
        </row>
        <row r="1772">
          <cell r="A1772">
            <v>2420</v>
          </cell>
          <cell r="B1772" t="str">
            <v>DOBRADICA EM ACO/FERRO, 3" X 2 1/2", E= 1,9 A 2 MM, SEM ANEL,  CROMADO OU ZINCADO, TAMPA BOLA, COM PARAFUSOS</v>
          </cell>
          <cell r="C1772" t="str">
            <v xml:space="preserve">UN    </v>
          </cell>
          <cell r="D1772">
            <v>13.38</v>
          </cell>
        </row>
        <row r="1773">
          <cell r="A1773">
            <v>11447</v>
          </cell>
          <cell r="B1773" t="str">
            <v>DOBRADICA EM LATAO, 3 " X 2 1/2 ", E= 1,9 A 2 MM, COM ANEL, CROMADO, TAMPA BOLA, COM PARAFUSOS</v>
          </cell>
          <cell r="C1773" t="str">
            <v xml:space="preserve">UN    </v>
          </cell>
          <cell r="D1773">
            <v>26.45</v>
          </cell>
        </row>
        <row r="1774">
          <cell r="A1774">
            <v>11451</v>
          </cell>
          <cell r="B1774" t="str">
            <v>DOBRADICA TIPO VAI-E-VEM EM ACO/FERRO, TAMANHO 3'', GALVANIZADO, COM PARAFUSOS</v>
          </cell>
          <cell r="C1774" t="str">
            <v xml:space="preserve">UN    </v>
          </cell>
          <cell r="D1774">
            <v>70.900000000000006</v>
          </cell>
        </row>
        <row r="1775">
          <cell r="A1775">
            <v>11116</v>
          </cell>
          <cell r="B1775" t="str">
            <v>DOMOS INDIVIDUAL EM ACRILICO BRANCO *95 X 95* CM, SEM INSTALACAO</v>
          </cell>
          <cell r="C1775" t="str">
            <v xml:space="preserve">UN    </v>
          </cell>
          <cell r="D1775">
            <v>844.35</v>
          </cell>
        </row>
        <row r="1776">
          <cell r="A1776">
            <v>38411</v>
          </cell>
          <cell r="B1776" t="str">
            <v>DOSADOR DE AREIA, CAPACIDADE DE *26* LITROS</v>
          </cell>
          <cell r="C1776" t="str">
            <v xml:space="preserve">UN    </v>
          </cell>
          <cell r="D1776">
            <v>1585.31</v>
          </cell>
        </row>
        <row r="1777">
          <cell r="A1777">
            <v>38189</v>
          </cell>
          <cell r="B1777" t="str">
            <v>DUCHA / CHUVEIRO METALICO, DE PAREDE, ARTICULAVEL, COM BRACO/CANO, SEM DESVIADOR</v>
          </cell>
          <cell r="C1777" t="str">
            <v xml:space="preserve">UN    </v>
          </cell>
          <cell r="D1777">
            <v>137.63999999999999</v>
          </cell>
        </row>
        <row r="1778">
          <cell r="A1778">
            <v>38190</v>
          </cell>
          <cell r="B1778" t="str">
            <v>DUCHA / CHUVEIRO METALICO, DE PAREDE, ARTICULAVEL, COM DESVIADOR E DUCHA MANUAL</v>
          </cell>
          <cell r="C1778" t="str">
            <v xml:space="preserve">UN    </v>
          </cell>
          <cell r="D1778">
            <v>289.98</v>
          </cell>
        </row>
        <row r="1779">
          <cell r="A1779">
            <v>7608</v>
          </cell>
          <cell r="B1779" t="str">
            <v>DUCHA / CHUVEIRO PLASTICO SIMPLES, 5 '', BRANCO, PARA ACOPLAR EM HASTE 1/2 ", AGUA FRIA</v>
          </cell>
          <cell r="C1779" t="str">
            <v xml:space="preserve">UN    </v>
          </cell>
          <cell r="D1779">
            <v>12.22</v>
          </cell>
        </row>
        <row r="1780">
          <cell r="A1780">
            <v>1370</v>
          </cell>
          <cell r="B1780" t="str">
            <v>DUCHA HIGIENICA PLASTICA COM REGISTRO METALICO 1/2 "</v>
          </cell>
          <cell r="C1780" t="str">
            <v xml:space="preserve">UN    </v>
          </cell>
          <cell r="D1780">
            <v>103.67</v>
          </cell>
        </row>
        <row r="1781">
          <cell r="A1781">
            <v>36516</v>
          </cell>
          <cell r="B1781" t="str">
            <v>DUMPER COM CAPACIDADE DE CARGA DE 1700 KG, PARTIDA ELETRICA, MOTOR DIESEL COM POTENCIA DE 16 CV</v>
          </cell>
          <cell r="C1781" t="str">
            <v xml:space="preserve">UN    </v>
          </cell>
          <cell r="D1781">
            <v>142570.07</v>
          </cell>
        </row>
        <row r="1782">
          <cell r="A1782">
            <v>34777</v>
          </cell>
          <cell r="B1782" t="str">
            <v>ELEMENTO VAZADO CERAMICO DIAGONAL (TIPO FLOR/QUADRADO/XIS) 25 X 18 X 7 CM</v>
          </cell>
          <cell r="C1782" t="str">
            <v xml:space="preserve">UN    </v>
          </cell>
          <cell r="D1782">
            <v>2.98</v>
          </cell>
        </row>
        <row r="1783">
          <cell r="A1783">
            <v>7272</v>
          </cell>
          <cell r="B1783" t="str">
            <v>ELEMENTO VAZADO CERAMICO QUADRADO (TIPO RETO OU REDONDO), *7 A 9 X 20 X 20* CM (L X A X C)</v>
          </cell>
          <cell r="C1783" t="str">
            <v xml:space="preserve">UN    </v>
          </cell>
          <cell r="D1783">
            <v>2.52</v>
          </cell>
        </row>
        <row r="1784">
          <cell r="A1784">
            <v>10605</v>
          </cell>
          <cell r="B1784" t="str">
            <v>ELEMENTO VAZADO DE CONCRETO, QUADRICULADO, 1 FURO *10 X 10 X 10* CM</v>
          </cell>
          <cell r="C1784" t="str">
            <v xml:space="preserve">UN    </v>
          </cell>
          <cell r="D1784">
            <v>4.2</v>
          </cell>
        </row>
        <row r="1785">
          <cell r="A1785">
            <v>10604</v>
          </cell>
          <cell r="B1785" t="str">
            <v>ELEMENTO VAZADO DE CONCRETO, QUADRICULADO, 1 FURO *20 X 10 X 7* CM</v>
          </cell>
          <cell r="C1785" t="str">
            <v xml:space="preserve">UN    </v>
          </cell>
          <cell r="D1785">
            <v>9.7899999999999991</v>
          </cell>
        </row>
        <row r="1786">
          <cell r="A1786">
            <v>672</v>
          </cell>
          <cell r="B1786" t="str">
            <v>ELEMENTO VAZADO DE CONCRETO, QUADRICULADO, 1 FURO *20 X 20 X 6,5* CM</v>
          </cell>
          <cell r="C1786" t="str">
            <v xml:space="preserve">UN    </v>
          </cell>
          <cell r="D1786">
            <v>13.46</v>
          </cell>
        </row>
        <row r="1787">
          <cell r="A1787">
            <v>668</v>
          </cell>
          <cell r="B1787" t="str">
            <v>ELEMENTO VAZADO DE CONCRETO, QUADRICULADO, 16 FUROS *29 X 29 X 6* CM</v>
          </cell>
          <cell r="C1787" t="str">
            <v xml:space="preserve">UN    </v>
          </cell>
          <cell r="D1787">
            <v>16.260000000000002</v>
          </cell>
        </row>
        <row r="1788">
          <cell r="A1788">
            <v>10578</v>
          </cell>
          <cell r="B1788" t="str">
            <v>ELEMENTO VAZADO DE CONCRETO, QUADRICULADO, 16 FUROS *33 X 33 X 10* CM</v>
          </cell>
          <cell r="C1788" t="str">
            <v xml:space="preserve">UN    </v>
          </cell>
          <cell r="D1788">
            <v>18.93</v>
          </cell>
        </row>
        <row r="1789">
          <cell r="A1789">
            <v>666</v>
          </cell>
          <cell r="B1789" t="str">
            <v>ELEMENTO VAZADO DE CONCRETO, QUADRICULADO, 16 FUROS *40 X 40 X 7* CM</v>
          </cell>
          <cell r="C1789" t="str">
            <v xml:space="preserve">UN    </v>
          </cell>
          <cell r="D1789">
            <v>21.06</v>
          </cell>
        </row>
        <row r="1790">
          <cell r="A1790">
            <v>665</v>
          </cell>
          <cell r="B1790" t="str">
            <v>ELEMENTO VAZADO DE CONCRETO, QUADRICULADO, 16 FUROS *50 X 50 X 7* CM</v>
          </cell>
          <cell r="C1790" t="str">
            <v xml:space="preserve">UN    </v>
          </cell>
          <cell r="D1790">
            <v>28.16</v>
          </cell>
        </row>
        <row r="1791">
          <cell r="A1791">
            <v>10577</v>
          </cell>
          <cell r="B1791" t="str">
            <v>ELEMENTO VAZADO DE CONCRETO, QUADRICULADO, 25 FUROS *50 X 50 X 5* CM</v>
          </cell>
          <cell r="C1791" t="str">
            <v xml:space="preserve">UN    </v>
          </cell>
          <cell r="D1791">
            <v>24.97</v>
          </cell>
        </row>
        <row r="1792">
          <cell r="A1792">
            <v>10583</v>
          </cell>
          <cell r="B1792" t="str">
            <v>ELEMENTO VAZADO DE CONCRETO, VENEZIANA *39 X 22 X 15* CM</v>
          </cell>
          <cell r="C1792" t="str">
            <v xml:space="preserve">UN    </v>
          </cell>
          <cell r="D1792">
            <v>12.97</v>
          </cell>
        </row>
        <row r="1793">
          <cell r="A1793">
            <v>10579</v>
          </cell>
          <cell r="B1793" t="str">
            <v>ELEMENTO VAZADO DE CONCRETO, VENEZIANA *39 X 29 X 10* CM</v>
          </cell>
          <cell r="C1793" t="str">
            <v xml:space="preserve">UN    </v>
          </cell>
          <cell r="D1793">
            <v>22.62</v>
          </cell>
        </row>
        <row r="1794">
          <cell r="A1794">
            <v>10582</v>
          </cell>
          <cell r="B1794" t="str">
            <v>ELEMENTO VAZADO DE CONCRETO, VENEZIANA *40 X 10 X 10* CM</v>
          </cell>
          <cell r="C1794" t="str">
            <v xml:space="preserve">UN    </v>
          </cell>
          <cell r="D1794">
            <v>11.42</v>
          </cell>
        </row>
        <row r="1795">
          <cell r="A1795">
            <v>2436</v>
          </cell>
          <cell r="B1795" t="str">
            <v>ELETRICISTA (HORISTA)</v>
          </cell>
          <cell r="C1795" t="str">
            <v xml:space="preserve">H     </v>
          </cell>
          <cell r="D1795">
            <v>20.82</v>
          </cell>
        </row>
        <row r="1796">
          <cell r="A1796">
            <v>40918</v>
          </cell>
          <cell r="B1796" t="str">
            <v>ELETRICISTA (MENSALISTA)</v>
          </cell>
          <cell r="C1796" t="str">
            <v xml:space="preserve">MES   </v>
          </cell>
          <cell r="D1796">
            <v>3643.51</v>
          </cell>
        </row>
        <row r="1797">
          <cell r="A1797">
            <v>2439</v>
          </cell>
          <cell r="B1797" t="str">
            <v>ELETRICISTA DE MANUTENCAO INDUSTRIAL (HORISTA)</v>
          </cell>
          <cell r="C1797" t="str">
            <v xml:space="preserve">H     </v>
          </cell>
          <cell r="D1797">
            <v>22.84</v>
          </cell>
        </row>
        <row r="1798">
          <cell r="A1798">
            <v>40923</v>
          </cell>
          <cell r="B1798" t="str">
            <v>ELETRICISTA DE MANUTENCAO INDUSTRIAL (MENSALISTA)</v>
          </cell>
          <cell r="C1798" t="str">
            <v xml:space="preserve">MES   </v>
          </cell>
          <cell r="D1798">
            <v>3997.55</v>
          </cell>
        </row>
        <row r="1799">
          <cell r="A1799">
            <v>10998</v>
          </cell>
          <cell r="B1799" t="str">
            <v>ELETRODO REVESTIDO AWS - E-6010, DIAMETRO IGUAL A 4,00 MM</v>
          </cell>
          <cell r="C1799" t="str">
            <v xml:space="preserve">KG    </v>
          </cell>
          <cell r="D1799">
            <v>40.35</v>
          </cell>
        </row>
        <row r="1800">
          <cell r="A1800">
            <v>11002</v>
          </cell>
          <cell r="B1800" t="str">
            <v>ELETRODO REVESTIDO AWS - E6013, DIAMETRO IGUAL A 2,50 MM</v>
          </cell>
          <cell r="C1800" t="str">
            <v xml:space="preserve">KG    </v>
          </cell>
          <cell r="D1800">
            <v>36.97</v>
          </cell>
        </row>
        <row r="1801">
          <cell r="A1801">
            <v>10999</v>
          </cell>
          <cell r="B1801" t="str">
            <v>ELETRODO REVESTIDO AWS - E6013, DIAMETRO IGUAL A 4,00 MM</v>
          </cell>
          <cell r="C1801" t="str">
            <v xml:space="preserve">KG    </v>
          </cell>
          <cell r="D1801">
            <v>35.520000000000003</v>
          </cell>
        </row>
        <row r="1802">
          <cell r="A1802">
            <v>10997</v>
          </cell>
          <cell r="B1802" t="str">
            <v>ELETRODO REVESTIDO AWS - E7018, DIAMETRO IGUAL A 4,00 MM</v>
          </cell>
          <cell r="C1802" t="str">
            <v xml:space="preserve">KG    </v>
          </cell>
          <cell r="D1802">
            <v>38.5</v>
          </cell>
        </row>
        <row r="1803">
          <cell r="A1803">
            <v>2685</v>
          </cell>
          <cell r="B1803" t="str">
            <v>ELETRODUTO DE PVC RIGIDO ROSCAVEL DE 1 ", SEM LUVA</v>
          </cell>
          <cell r="C1803" t="str">
            <v xml:space="preserve">M     </v>
          </cell>
          <cell r="D1803">
            <v>11.67</v>
          </cell>
        </row>
        <row r="1804">
          <cell r="A1804">
            <v>2680</v>
          </cell>
          <cell r="B1804" t="str">
            <v>ELETRODUTO DE PVC RIGIDO ROSCAVEL DE 1 1/2 ", SEM LUVA</v>
          </cell>
          <cell r="C1804" t="str">
            <v xml:space="preserve">M     </v>
          </cell>
          <cell r="D1804">
            <v>17.079999999999998</v>
          </cell>
        </row>
        <row r="1805">
          <cell r="A1805">
            <v>2684</v>
          </cell>
          <cell r="B1805" t="str">
            <v>ELETRODUTO DE PVC RIGIDO ROSCAVEL DE 1 1/4 ", SEM LUVA</v>
          </cell>
          <cell r="C1805" t="str">
            <v xml:space="preserve">M     </v>
          </cell>
          <cell r="D1805">
            <v>15.54</v>
          </cell>
        </row>
        <row r="1806">
          <cell r="A1806">
            <v>2673</v>
          </cell>
          <cell r="B1806" t="str">
            <v>ELETRODUTO DE PVC RIGIDO ROSCAVEL DE 1/2 ", SEM LUVA</v>
          </cell>
          <cell r="C1806" t="str">
            <v xml:space="preserve">M     </v>
          </cell>
          <cell r="D1806">
            <v>6</v>
          </cell>
        </row>
        <row r="1807">
          <cell r="A1807">
            <v>2681</v>
          </cell>
          <cell r="B1807" t="str">
            <v>ELETRODUTO DE PVC RIGIDO ROSCAVEL DE 2 ", SEM LUVA</v>
          </cell>
          <cell r="C1807" t="str">
            <v xml:space="preserve">M     </v>
          </cell>
          <cell r="D1807">
            <v>27.92</v>
          </cell>
        </row>
        <row r="1808">
          <cell r="A1808">
            <v>2682</v>
          </cell>
          <cell r="B1808" t="str">
            <v>ELETRODUTO DE PVC RIGIDO ROSCAVEL DE 2 1/2 ", SEM LUVA</v>
          </cell>
          <cell r="C1808" t="str">
            <v xml:space="preserve">M     </v>
          </cell>
          <cell r="D1808">
            <v>40.729999999999997</v>
          </cell>
        </row>
        <row r="1809">
          <cell r="A1809">
            <v>2686</v>
          </cell>
          <cell r="B1809" t="str">
            <v>ELETRODUTO DE PVC RIGIDO ROSCAVEL DE 3 ", SEM LUVA</v>
          </cell>
          <cell r="C1809" t="str">
            <v xml:space="preserve">M     </v>
          </cell>
          <cell r="D1809">
            <v>51.08</v>
          </cell>
        </row>
        <row r="1810">
          <cell r="A1810">
            <v>2674</v>
          </cell>
          <cell r="B1810" t="str">
            <v>ELETRODUTO DE PVC RIGIDO ROSCAVEL DE 3/4 ", SEM LUVA</v>
          </cell>
          <cell r="C1810" t="str">
            <v xml:space="preserve">M     </v>
          </cell>
          <cell r="D1810">
            <v>7.47</v>
          </cell>
        </row>
        <row r="1811">
          <cell r="A1811">
            <v>2683</v>
          </cell>
          <cell r="B1811" t="str">
            <v>ELETRODUTO DE PVC RIGIDO ROSCAVEL DE 4 ", SEM LUVA</v>
          </cell>
          <cell r="C1811" t="str">
            <v xml:space="preserve">M     </v>
          </cell>
          <cell r="D1811">
            <v>80.489999999999995</v>
          </cell>
        </row>
        <row r="1812">
          <cell r="A1812">
            <v>2676</v>
          </cell>
          <cell r="B1812" t="str">
            <v>ELETRODUTO DE PVC RIGIDO SOLDAVEL, CLASSE B, DE 20 MM</v>
          </cell>
          <cell r="C1812" t="str">
            <v xml:space="preserve">M     </v>
          </cell>
          <cell r="D1812">
            <v>3.49</v>
          </cell>
        </row>
        <row r="1813">
          <cell r="A1813">
            <v>2678</v>
          </cell>
          <cell r="B1813" t="str">
            <v>ELETRODUTO DE PVC RIGIDO SOLDAVEL, CLASSE B, DE 25 MM</v>
          </cell>
          <cell r="C1813" t="str">
            <v xml:space="preserve">M     </v>
          </cell>
          <cell r="D1813">
            <v>4.37</v>
          </cell>
        </row>
        <row r="1814">
          <cell r="A1814">
            <v>2679</v>
          </cell>
          <cell r="B1814" t="str">
            <v>ELETRODUTO DE PVC RIGIDO SOLDAVEL, CLASSE B, DE 32 MM</v>
          </cell>
          <cell r="C1814" t="str">
            <v xml:space="preserve">M     </v>
          </cell>
          <cell r="D1814">
            <v>6.74</v>
          </cell>
        </row>
        <row r="1815">
          <cell r="A1815">
            <v>12070</v>
          </cell>
          <cell r="B1815" t="str">
            <v>ELETRODUTO DE PVC RIGIDO SOLDAVEL, CLASSE B, DE 40 MM</v>
          </cell>
          <cell r="C1815" t="str">
            <v xml:space="preserve">M     </v>
          </cell>
          <cell r="D1815">
            <v>9.3800000000000008</v>
          </cell>
        </row>
        <row r="1816">
          <cell r="A1816">
            <v>2675</v>
          </cell>
          <cell r="B1816" t="str">
            <v>ELETRODUTO DE PVC RIGIDO SOLDAVEL, CLASSE B, DE 50 MM</v>
          </cell>
          <cell r="C1816" t="str">
            <v xml:space="preserve">M     </v>
          </cell>
          <cell r="D1816">
            <v>12.19</v>
          </cell>
        </row>
        <row r="1817">
          <cell r="A1817">
            <v>12067</v>
          </cell>
          <cell r="B1817" t="str">
            <v>ELETRODUTO DE PVC RIGIDO SOLDAVEL, CLASSE B, DE 60 MM</v>
          </cell>
          <cell r="C1817" t="str">
            <v xml:space="preserve">M     </v>
          </cell>
          <cell r="D1817">
            <v>16.54</v>
          </cell>
        </row>
        <row r="1818">
          <cell r="A1818">
            <v>21136</v>
          </cell>
          <cell r="B1818" t="str">
            <v>ELETRODUTO EM ACO GALVANIZADO ELETROLITICO, LEVE, DIAMETRO 1", PAREDE DE 0,90 MM</v>
          </cell>
          <cell r="C1818" t="str">
            <v xml:space="preserve">M     </v>
          </cell>
          <cell r="D1818">
            <v>14.73</v>
          </cell>
        </row>
        <row r="1819">
          <cell r="A1819">
            <v>21128</v>
          </cell>
          <cell r="B1819" t="str">
            <v>ELETRODUTO EM ACO GALVANIZADO ELETROLITICO, LEVE, DIAMETRO 3/4", PAREDE DE 0,90 MM</v>
          </cell>
          <cell r="C1819" t="str">
            <v xml:space="preserve">M     </v>
          </cell>
          <cell r="D1819">
            <v>11.4</v>
          </cell>
        </row>
        <row r="1820">
          <cell r="A1820">
            <v>21130</v>
          </cell>
          <cell r="B1820" t="str">
            <v>ELETRODUTO EM ACO GALVANIZADO ELETROLITICO, SEMI-PESADO, DIAMETRO 1 1/2", PAREDE DE 1,20 MM</v>
          </cell>
          <cell r="C1820" t="str">
            <v xml:space="preserve">M     </v>
          </cell>
          <cell r="D1820">
            <v>28.79</v>
          </cell>
        </row>
        <row r="1821">
          <cell r="A1821">
            <v>21135</v>
          </cell>
          <cell r="B1821" t="str">
            <v>ELETRODUTO EM ACO GALVANIZADO ELETROLITICO, SEMI-PESADO, DIAMETRO 1 1/4", PAREDE DE 1,20 MM</v>
          </cell>
          <cell r="C1821" t="str">
            <v xml:space="preserve">M     </v>
          </cell>
          <cell r="D1821">
            <v>28.34</v>
          </cell>
        </row>
        <row r="1822">
          <cell r="A1822">
            <v>40401</v>
          </cell>
          <cell r="B1822" t="str">
            <v>ELETRODUTO FLEXIVEL PLANO EM PEAD, COR PRETA E LARANJA,  DIAMETRO 32 MM</v>
          </cell>
          <cell r="C1822" t="str">
            <v xml:space="preserve">M     </v>
          </cell>
          <cell r="D1822">
            <v>2.64</v>
          </cell>
        </row>
        <row r="1823">
          <cell r="A1823">
            <v>40402</v>
          </cell>
          <cell r="B1823" t="str">
            <v>ELETRODUTO FLEXIVEL PLANO EM PEAD, COR PRETA E LARANJA,  DIAMETRO 40 MM</v>
          </cell>
          <cell r="C1823" t="str">
            <v xml:space="preserve">M     </v>
          </cell>
          <cell r="D1823">
            <v>3.38</v>
          </cell>
        </row>
        <row r="1824">
          <cell r="A1824">
            <v>40400</v>
          </cell>
          <cell r="B1824" t="str">
            <v>ELETRODUTO FLEXIVEL PLANO EM PEAD, COR PRETA E LARANJA, DIAMETRO 25 MM</v>
          </cell>
          <cell r="C1824" t="str">
            <v xml:space="preserve">M     </v>
          </cell>
          <cell r="D1824">
            <v>1.79</v>
          </cell>
        </row>
        <row r="1825">
          <cell r="A1825">
            <v>2504</v>
          </cell>
          <cell r="B1825" t="str">
            <v>ELETRODUTO FLEXIVEL, EM ACO GALVANIZADO, REVESTIDO EXTERNAMENTE COM PVC PRETO, DIAMETRO EXTERNO DE 25 MM (3/4"), TIPO SEALTUBO</v>
          </cell>
          <cell r="C1825" t="str">
            <v xml:space="preserve">M     </v>
          </cell>
          <cell r="D1825">
            <v>12.65</v>
          </cell>
        </row>
        <row r="1826">
          <cell r="A1826">
            <v>2501</v>
          </cell>
          <cell r="B1826" t="str">
            <v>ELETRODUTO FLEXIVEL, EM ACO GALVANIZADO, REVESTIDO EXTERNAMENTE COM PVC PRETO, DIAMETRO EXTERNO DE 32 MM (1"), TIPO SEALTUBO</v>
          </cell>
          <cell r="C1826" t="str">
            <v xml:space="preserve">M     </v>
          </cell>
          <cell r="D1826">
            <v>16.59</v>
          </cell>
        </row>
        <row r="1827">
          <cell r="A1827">
            <v>2502</v>
          </cell>
          <cell r="B1827" t="str">
            <v>ELETRODUTO FLEXIVEL, EM ACO GALVANIZADO, REVESTIDO EXTERNAMENTE COM PVC PRETO, DIAMETRO EXTERNO DE 40 MM (1 1/4"), TIPO SEALTUBO</v>
          </cell>
          <cell r="C1827" t="str">
            <v xml:space="preserve">M     </v>
          </cell>
          <cell r="D1827">
            <v>25.03</v>
          </cell>
        </row>
        <row r="1828">
          <cell r="A1828">
            <v>2503</v>
          </cell>
          <cell r="B1828" t="str">
            <v>ELETRODUTO FLEXIVEL, EM ACO GALVANIZADO, REVESTIDO EXTERNAMENTE COM PVC PRETO, DIAMETRO EXTERNO DE 50 MM( 1 1/2"), TIPO SEALTUBO</v>
          </cell>
          <cell r="C1828" t="str">
            <v xml:space="preserve">M     </v>
          </cell>
          <cell r="D1828">
            <v>32.21</v>
          </cell>
        </row>
        <row r="1829">
          <cell r="A1829">
            <v>2500</v>
          </cell>
          <cell r="B1829" t="str">
            <v>ELETRODUTO FLEXIVEL, EM ACO GALVANIZADO, REVESTIDO EXTERNAMENTE COM PVC PRETO, DIAMETRO EXTERNO DE 60 MM (2"), TIPO SEALTUBO</v>
          </cell>
          <cell r="C1829" t="str">
            <v xml:space="preserve">M     </v>
          </cell>
          <cell r="D1829">
            <v>42.91</v>
          </cell>
        </row>
        <row r="1830">
          <cell r="A1830">
            <v>2505</v>
          </cell>
          <cell r="B1830" t="str">
            <v>ELETRODUTO FLEXIVEL, EM ACO GALVANIZADO, REVESTIDO EXTERNAMENTE COM PVC PRETO, DIAMETRO EXTERNO DE 75 MM (2 1/2"), TIPO SEALTUBO</v>
          </cell>
          <cell r="C1830" t="str">
            <v xml:space="preserve">M     </v>
          </cell>
          <cell r="D1830">
            <v>66.87</v>
          </cell>
        </row>
        <row r="1831">
          <cell r="A1831">
            <v>12056</v>
          </cell>
          <cell r="B1831" t="str">
            <v>ELETRODUTO FLEXIVEL, EM ACO, TIPO CONDUITE, DIAMETRO DE 1 1/2"</v>
          </cell>
          <cell r="C1831" t="str">
            <v xml:space="preserve">M     </v>
          </cell>
          <cell r="D1831">
            <v>27.02</v>
          </cell>
        </row>
        <row r="1832">
          <cell r="A1832">
            <v>12057</v>
          </cell>
          <cell r="B1832" t="str">
            <v>ELETRODUTO FLEXIVEL, EM ACO, TIPO CONDUITE, DIAMETRO DE 1 1/4"</v>
          </cell>
          <cell r="C1832" t="str">
            <v xml:space="preserve">M     </v>
          </cell>
          <cell r="D1832">
            <v>22.95</v>
          </cell>
        </row>
        <row r="1833">
          <cell r="A1833">
            <v>12059</v>
          </cell>
          <cell r="B1833" t="str">
            <v>ELETRODUTO FLEXIVEL, EM ACO, TIPO CONDUITE, DIAMETRO DE 1/2"</v>
          </cell>
          <cell r="C1833" t="str">
            <v xml:space="preserve">M     </v>
          </cell>
          <cell r="D1833">
            <v>8.0500000000000007</v>
          </cell>
        </row>
        <row r="1834">
          <cell r="A1834">
            <v>12058</v>
          </cell>
          <cell r="B1834" t="str">
            <v>ELETRODUTO FLEXIVEL, EM ACO, TIPO CONDUITE, DIAMETRO DE 1"</v>
          </cell>
          <cell r="C1834" t="str">
            <v xml:space="preserve">M     </v>
          </cell>
          <cell r="D1834">
            <v>14.3</v>
          </cell>
        </row>
        <row r="1835">
          <cell r="A1835">
            <v>12060</v>
          </cell>
          <cell r="B1835" t="str">
            <v>ELETRODUTO FLEXIVEL, EM ACO, TIPO CONDUITE, DIAMETRO DE 2 1/2"</v>
          </cell>
          <cell r="C1835" t="str">
            <v xml:space="preserve">M     </v>
          </cell>
          <cell r="D1835">
            <v>59.63</v>
          </cell>
        </row>
        <row r="1836">
          <cell r="A1836">
            <v>12061</v>
          </cell>
          <cell r="B1836" t="str">
            <v>ELETRODUTO FLEXIVEL, EM ACO, TIPO CONDUITE, DIAMETRO DE 2"</v>
          </cell>
          <cell r="C1836" t="str">
            <v xml:space="preserve">M     </v>
          </cell>
          <cell r="D1836">
            <v>36.409999999999997</v>
          </cell>
        </row>
        <row r="1837">
          <cell r="A1837">
            <v>12062</v>
          </cell>
          <cell r="B1837" t="str">
            <v>ELETRODUTO FLEXIVEL, EM ACO, TIPO CONDUITE, DIAMETRO DE 3"</v>
          </cell>
          <cell r="C1837" t="str">
            <v xml:space="preserve">M     </v>
          </cell>
          <cell r="D1837">
            <v>67.14</v>
          </cell>
        </row>
        <row r="1838">
          <cell r="A1838">
            <v>21137</v>
          </cell>
          <cell r="B1838" t="str">
            <v>ELETRODUTO METALICO FLEXIVEL REVESTIDO COM PVC PRETO, DIAMETRO EXTERNO DE 15 MM (3/8"), TIPO COPEX</v>
          </cell>
          <cell r="C1838" t="str">
            <v xml:space="preserve">M     </v>
          </cell>
          <cell r="D1838">
            <v>11.67</v>
          </cell>
        </row>
        <row r="1839">
          <cell r="A1839">
            <v>2687</v>
          </cell>
          <cell r="B1839" t="str">
            <v>ELETRODUTO PVC FLEXIVEL CORRUGADO, COR AMARELA, DE 16 MM</v>
          </cell>
          <cell r="C1839" t="str">
            <v xml:space="preserve">M     </v>
          </cell>
          <cell r="D1839">
            <v>3.05</v>
          </cell>
        </row>
        <row r="1840">
          <cell r="A1840">
            <v>2689</v>
          </cell>
          <cell r="B1840" t="str">
            <v>ELETRODUTO PVC FLEXIVEL CORRUGADO, COR AMARELA, DE 20 MM</v>
          </cell>
          <cell r="C1840" t="str">
            <v xml:space="preserve">M     </v>
          </cell>
          <cell r="D1840">
            <v>3.63</v>
          </cell>
        </row>
        <row r="1841">
          <cell r="A1841">
            <v>2688</v>
          </cell>
          <cell r="B1841" t="str">
            <v>ELETRODUTO PVC FLEXIVEL CORRUGADO, COR AMARELA, DE 25 MM</v>
          </cell>
          <cell r="C1841" t="str">
            <v xml:space="preserve">M     </v>
          </cell>
          <cell r="D1841">
            <v>3.93</v>
          </cell>
        </row>
        <row r="1842">
          <cell r="A1842">
            <v>2690</v>
          </cell>
          <cell r="B1842" t="str">
            <v>ELETRODUTO PVC FLEXIVEL CORRUGADO, COR AMARELA, DE 32 MM</v>
          </cell>
          <cell r="C1842" t="str">
            <v xml:space="preserve">M     </v>
          </cell>
          <cell r="D1842">
            <v>6.72</v>
          </cell>
        </row>
        <row r="1843">
          <cell r="A1843">
            <v>39243</v>
          </cell>
          <cell r="B1843" t="str">
            <v>ELETRODUTO PVC FLEXIVEL CORRUGADO, REFORCADO, COR LARANJA, DE 20 MM, PARA LAJES E PISOS</v>
          </cell>
          <cell r="C1843" t="str">
            <v xml:space="preserve">M     </v>
          </cell>
          <cell r="D1843">
            <v>4.43</v>
          </cell>
        </row>
        <row r="1844">
          <cell r="A1844">
            <v>39244</v>
          </cell>
          <cell r="B1844" t="str">
            <v>ELETRODUTO PVC FLEXIVEL CORRUGADO, REFORCADO, COR LARANJA, DE 25 MM, PARA LAJES E PISOS</v>
          </cell>
          <cell r="C1844" t="str">
            <v xml:space="preserve">M     </v>
          </cell>
          <cell r="D1844">
            <v>5.99</v>
          </cell>
        </row>
        <row r="1845">
          <cell r="A1845">
            <v>39245</v>
          </cell>
          <cell r="B1845" t="str">
            <v>ELETRODUTO PVC FLEXIVEL CORRUGADO, REFORCADO, COR LARANJA, DE 32 MM, PARA LAJES E PISOS</v>
          </cell>
          <cell r="C1845" t="str">
            <v xml:space="preserve">M     </v>
          </cell>
          <cell r="D1845">
            <v>11.52</v>
          </cell>
        </row>
        <row r="1846">
          <cell r="A1846">
            <v>39254</v>
          </cell>
          <cell r="B1846" t="str">
            <v>ELETRODUTO/CONDULETE DE PVC RIGIDO, LISO, COR CINZA, DE 1/2", PARA INSTALACOES APARENTES (NBR 5410)</v>
          </cell>
          <cell r="C1846" t="str">
            <v xml:space="preserve">M     </v>
          </cell>
          <cell r="D1846">
            <v>17.23</v>
          </cell>
        </row>
        <row r="1847">
          <cell r="A1847">
            <v>39255</v>
          </cell>
          <cell r="B1847" t="str">
            <v>ELETRODUTO/CONDULETE DE PVC RIGIDO, LISO, COR CINZA, DE 1", PARA INSTALACOES APARENTES (NBR 5410)</v>
          </cell>
          <cell r="C1847" t="str">
            <v xml:space="preserve">M     </v>
          </cell>
          <cell r="D1847">
            <v>31.89</v>
          </cell>
        </row>
        <row r="1848">
          <cell r="A1848">
            <v>39253</v>
          </cell>
          <cell r="B1848" t="str">
            <v>ELETRODUTO/CONDULETE DE PVC RIGIDO, LISO, COR CINZA, DE 3/4", PARA INSTALACOES APARENTES (NBR 5410)</v>
          </cell>
          <cell r="C1848" t="str">
            <v xml:space="preserve">M     </v>
          </cell>
          <cell r="D1848">
            <v>21.96</v>
          </cell>
        </row>
        <row r="1849">
          <cell r="A1849">
            <v>39246</v>
          </cell>
          <cell r="B1849" t="str">
            <v>ELETRODUTO/DUTO PEAD FLEXIVEL PAREDE SIMPLES, CORRUGACAO HELICOIDAL, COR PRETA, SEM ROSCA, DE 1 1/2", PARA CABEAMENTO SUBTERRANEO (NBR 15715)</v>
          </cell>
          <cell r="C1849" t="str">
            <v xml:space="preserve">M     </v>
          </cell>
          <cell r="D1849">
            <v>4.58</v>
          </cell>
        </row>
        <row r="1850">
          <cell r="A1850">
            <v>39247</v>
          </cell>
          <cell r="B1850" t="str">
            <v>ELETRODUTO/DUTO PEAD FLEXIVEL PAREDE SIMPLES, CORRUGACAO HELICOIDAL, COR PRETA, SEM ROSCA, DE 1 1/4", PARA CABEAMENTO SUBTERRANEO (NBR 15715)</v>
          </cell>
          <cell r="C1850" t="str">
            <v xml:space="preserve">M     </v>
          </cell>
          <cell r="D1850">
            <v>3.99</v>
          </cell>
        </row>
        <row r="1851">
          <cell r="A1851">
            <v>2446</v>
          </cell>
          <cell r="B1851" t="str">
            <v>ELETRODUTO/DUTO PEAD FLEXIVEL PAREDE SIMPLES, CORRUGACAO HELICOIDAL, COR PRETA, SEM ROSCA, DE 2",  PARA CABEAMENTO SUBTERRANEO (NBR 15715)</v>
          </cell>
          <cell r="C1851" t="str">
            <v xml:space="preserve">M     </v>
          </cell>
          <cell r="D1851">
            <v>6.58</v>
          </cell>
        </row>
        <row r="1852">
          <cell r="A1852">
            <v>2442</v>
          </cell>
          <cell r="B1852" t="str">
            <v>ELETRODUTO/DUTO PEAD FLEXIVEL PAREDE SIMPLES, CORRUGACAO HELICOIDAL, COR PRETA, SEM ROSCA, DE 3",  PARA CABEAMENTO SUBTERRANEO (NBR 15715)</v>
          </cell>
          <cell r="C1852" t="str">
            <v xml:space="preserve">M     </v>
          </cell>
          <cell r="D1852">
            <v>9.2200000000000006</v>
          </cell>
        </row>
        <row r="1853">
          <cell r="A1853">
            <v>39248</v>
          </cell>
          <cell r="B1853" t="str">
            <v>ELETRODUTO/DUTO PEAD FLEXIVEL PAREDE SIMPLES, CORRUGACAO HELICOIDAL, COR PRETA, SEM ROSCA, DE 4", PARA CABEAMENTO SUBTERRANEO (NBR 15715)</v>
          </cell>
          <cell r="C1853" t="str">
            <v xml:space="preserve">M     </v>
          </cell>
          <cell r="D1853">
            <v>12.85</v>
          </cell>
        </row>
        <row r="1854">
          <cell r="A1854">
            <v>2438</v>
          </cell>
          <cell r="B1854" t="str">
            <v>ELETROTECNICO (HORISTA)</v>
          </cell>
          <cell r="C1854" t="str">
            <v xml:space="preserve">H     </v>
          </cell>
          <cell r="D1854">
            <v>26.19</v>
          </cell>
        </row>
        <row r="1855">
          <cell r="A1855">
            <v>40922</v>
          </cell>
          <cell r="B1855" t="str">
            <v>ELETROTECNICO (MENSALISTA)</v>
          </cell>
          <cell r="C1855" t="str">
            <v xml:space="preserve">MES   </v>
          </cell>
          <cell r="D1855">
            <v>4584.18</v>
          </cell>
        </row>
        <row r="1856">
          <cell r="A1856">
            <v>36486</v>
          </cell>
          <cell r="B1856" t="str">
            <v>ELEVADOR DE CARGA A CABO, CABINE SEMI FECHADA 2,0 X 1,5 X 2,0 M, CAPACIDADE DE CARGA 1000 KG, TORRE  2,38 X 2,21 X 15 M, GUINCHO DE EMBREAGEM, FREIO DE SEGURANCA, LIMITADOR DE VELOCIDADE E CANCELA</v>
          </cell>
          <cell r="C1856" t="str">
            <v xml:space="preserve">UN    </v>
          </cell>
          <cell r="D1856">
            <v>70127.199999999997</v>
          </cell>
        </row>
        <row r="1857">
          <cell r="A1857">
            <v>37777</v>
          </cell>
          <cell r="B1857" t="str">
            <v>ELEVADOR DE CREMALHEIRA CABINE FECHADA 1,5 X 2,5 X 2,35 M (UMA POR TORRE), CAPACIDADE DE CARGA 1200 KG (15 PESSOAS), TORRE  24 M (16 MODULOS), FREIO DE SEGURANCA, LIMITADOR DE CARGA</v>
          </cell>
          <cell r="C1857" t="str">
            <v xml:space="preserve">UN    </v>
          </cell>
          <cell r="D1857">
            <v>330157.49</v>
          </cell>
        </row>
        <row r="1858">
          <cell r="A1858">
            <v>12624</v>
          </cell>
          <cell r="B1858" t="str">
            <v>EMENDA PARA CALHA PLUVIAL, PVC, DIAMETRO ENTRE 119 E 170 MM, PARA DRENAGEM PLUVIAL PREDIAL</v>
          </cell>
          <cell r="C1858" t="str">
            <v xml:space="preserve">UN    </v>
          </cell>
          <cell r="D1858">
            <v>36.700000000000003</v>
          </cell>
        </row>
        <row r="1859">
          <cell r="A1859">
            <v>517</v>
          </cell>
          <cell r="B1859" t="str">
            <v>EMULSAO ASFALTICA ANIONICA</v>
          </cell>
          <cell r="C1859" t="str">
            <v xml:space="preserve">L     </v>
          </cell>
          <cell r="D1859">
            <v>7.52</v>
          </cell>
        </row>
        <row r="1860">
          <cell r="A1860">
            <v>37534</v>
          </cell>
          <cell r="B1860" t="str">
            <v>EMULSAO EXPLOSIVA EM CARTUCHOS DE 1" X 12", DENSIDADE 1.15 G/CM3, INICIACAO ESPOLETA N. 8 / CORDEL</v>
          </cell>
          <cell r="C1860" t="str">
            <v xml:space="preserve">KG    </v>
          </cell>
          <cell r="D1860">
            <v>22.3</v>
          </cell>
        </row>
        <row r="1861">
          <cell r="A1861">
            <v>37535</v>
          </cell>
          <cell r="B1861" t="str">
            <v>EMULSAO EXPLOSIVA EM CARTUCHOS DE 1" X 24", DENSIDADE 1.15 G/CM3, INICIACAO ESPOLETA N. 8 / CORDEL</v>
          </cell>
          <cell r="C1861" t="str">
            <v xml:space="preserve">KG    </v>
          </cell>
          <cell r="D1861">
            <v>22.3</v>
          </cell>
        </row>
        <row r="1862">
          <cell r="A1862">
            <v>37533</v>
          </cell>
          <cell r="B1862" t="str">
            <v>EMULSAO EXPLOSIVA EM CARTUCHOS DE 1" X 8", DENSIDADE 1.15 G/CM3, INICIACAO ESPOLETA N. 8 / CORDEL</v>
          </cell>
          <cell r="C1862" t="str">
            <v xml:space="preserve">KG    </v>
          </cell>
          <cell r="D1862">
            <v>22.3</v>
          </cell>
        </row>
        <row r="1863">
          <cell r="A1863">
            <v>37537</v>
          </cell>
          <cell r="B1863" t="str">
            <v>EMULSAO EXPLOSIVA EM CARTUCHOS DE 2 1/2" X 24", DENSIDADE 1.15 G/CM3, INICIACAO ESPOLETA N. 8 / CORDEL</v>
          </cell>
          <cell r="C1863" t="str">
            <v xml:space="preserve">KG    </v>
          </cell>
          <cell r="D1863">
            <v>16.88</v>
          </cell>
        </row>
        <row r="1864">
          <cell r="A1864">
            <v>37536</v>
          </cell>
          <cell r="B1864" t="str">
            <v>EMULSAO EXPLOSIVA EM CARTUCHOS DE 2 1/4" X 24", DENSIDADE 1.15 G/CM3, INICIACAO ESPOLETA N. 8 / CORDEL</v>
          </cell>
          <cell r="C1864" t="str">
            <v xml:space="preserve">KG    </v>
          </cell>
          <cell r="D1864">
            <v>16.88</v>
          </cell>
        </row>
        <row r="1865">
          <cell r="A1865">
            <v>37532</v>
          </cell>
          <cell r="B1865" t="str">
            <v>EMULSAO EXPLOSIVA EM CARTUCHOS DE 2" X 24", DENSIDADE 1.15 G/CM3, INICIACAO ESPOLETA N. 8 / CORDEL</v>
          </cell>
          <cell r="C1865" t="str">
            <v xml:space="preserve">KG    </v>
          </cell>
          <cell r="D1865">
            <v>16.88</v>
          </cell>
        </row>
        <row r="1866">
          <cell r="A1866">
            <v>2696</v>
          </cell>
          <cell r="B1866" t="str">
            <v>ENCANADOR OU BOMBEIRO HIDRAULICO (HORISTA)</v>
          </cell>
          <cell r="C1866" t="str">
            <v xml:space="preserve">H     </v>
          </cell>
          <cell r="D1866">
            <v>20.82</v>
          </cell>
        </row>
        <row r="1867">
          <cell r="A1867">
            <v>40928</v>
          </cell>
          <cell r="B1867" t="str">
            <v>ENCANADOR OU BOMBEIRO HIDRAULICO (MENSALISTA)</v>
          </cell>
          <cell r="C1867" t="str">
            <v xml:space="preserve">MES   </v>
          </cell>
          <cell r="D1867">
            <v>3643.51</v>
          </cell>
        </row>
        <row r="1868">
          <cell r="A1868">
            <v>4083</v>
          </cell>
          <cell r="B1868" t="str">
            <v>ENCARREGADO GERAL DE OBRAS (HORISTA)</v>
          </cell>
          <cell r="C1868" t="str">
            <v xml:space="preserve">H     </v>
          </cell>
          <cell r="D1868">
            <v>31.56</v>
          </cell>
        </row>
        <row r="1869">
          <cell r="A1869">
            <v>40818</v>
          </cell>
          <cell r="B1869" t="str">
            <v>ENCARREGADO GERAL DE OBRAS (MENSALISTA)</v>
          </cell>
          <cell r="C1869" t="str">
            <v xml:space="preserve">MES   </v>
          </cell>
          <cell r="D1869">
            <v>5522.56</v>
          </cell>
        </row>
        <row r="1870">
          <cell r="A1870">
            <v>43146</v>
          </cell>
          <cell r="B1870" t="str">
            <v>ENDURECEDOR MINERAL DE BASE CIMENTICIA PARA PISO DE CONCRETO</v>
          </cell>
          <cell r="C1870" t="str">
            <v xml:space="preserve">KG    </v>
          </cell>
          <cell r="D1870">
            <v>7.97</v>
          </cell>
        </row>
        <row r="1871">
          <cell r="A1871">
            <v>2705</v>
          </cell>
          <cell r="B1871" t="str">
            <v>ENERGIA ELETRICA ATE 2000 KWH INDUSTRIAL, SEM DEMANDA</v>
          </cell>
          <cell r="C1871" t="str">
            <v xml:space="preserve">KWH   </v>
          </cell>
          <cell r="D1871">
            <v>0.65</v>
          </cell>
        </row>
        <row r="1872">
          <cell r="A1872">
            <v>14250</v>
          </cell>
          <cell r="B1872" t="str">
            <v>ENERGIA ELETRICA COMERCIAL, BAIXA TENSAO, RELATIVA AO CONSUMO DE ATE 100 KWH, INCLUINDO ICMS, PIS/PASEP E COFINS</v>
          </cell>
          <cell r="C1872" t="str">
            <v xml:space="preserve">KWH   </v>
          </cell>
          <cell r="D1872">
            <v>0.66</v>
          </cell>
        </row>
        <row r="1873">
          <cell r="A1873">
            <v>11683</v>
          </cell>
          <cell r="B1873" t="str">
            <v>ENGATE / RABICHO FLEXIVEL INOX 1/2 " X 30 CM</v>
          </cell>
          <cell r="C1873" t="str">
            <v xml:space="preserve">UN    </v>
          </cell>
          <cell r="D1873">
            <v>86.18</v>
          </cell>
        </row>
        <row r="1874">
          <cell r="A1874">
            <v>11684</v>
          </cell>
          <cell r="B1874" t="str">
            <v>ENGATE / RABICHO FLEXIVEL INOX 1/2 " X 40 CM</v>
          </cell>
          <cell r="C1874" t="str">
            <v xml:space="preserve">UN    </v>
          </cell>
          <cell r="D1874">
            <v>94.33</v>
          </cell>
        </row>
        <row r="1875">
          <cell r="A1875">
            <v>6141</v>
          </cell>
          <cell r="B1875" t="str">
            <v>ENGATE/RABICHO FLEXIVEL PLASTICO (PVC OU ABS) BRANCO 1/2 " X 30 CM</v>
          </cell>
          <cell r="C1875" t="str">
            <v xml:space="preserve">UN    </v>
          </cell>
          <cell r="D1875">
            <v>5.53</v>
          </cell>
        </row>
        <row r="1876">
          <cell r="A1876">
            <v>11681</v>
          </cell>
          <cell r="B1876" t="str">
            <v>ENGATE/RABICHO FLEXIVEL PLASTICO (PVC OU ABS) BRANCO 1/2 " X 40 CM</v>
          </cell>
          <cell r="C1876" t="str">
            <v xml:space="preserve">UN    </v>
          </cell>
          <cell r="D1876">
            <v>6.98</v>
          </cell>
        </row>
        <row r="1877">
          <cell r="A1877">
            <v>2706</v>
          </cell>
          <cell r="B1877" t="str">
            <v>ENGENHEIRO CIVIL DE OBRA JUNIOR</v>
          </cell>
          <cell r="C1877" t="str">
            <v xml:space="preserve">H     </v>
          </cell>
          <cell r="D1877">
            <v>94.11</v>
          </cell>
        </row>
        <row r="1878">
          <cell r="A1878">
            <v>40811</v>
          </cell>
          <cell r="B1878" t="str">
            <v>ENGENHEIRO CIVIL DE OBRA JUNIOR (MENSALISTA)</v>
          </cell>
          <cell r="C1878" t="str">
            <v xml:space="preserve">MES   </v>
          </cell>
          <cell r="D1878">
            <v>16469.48</v>
          </cell>
        </row>
        <row r="1879">
          <cell r="A1879">
            <v>2707</v>
          </cell>
          <cell r="B1879" t="str">
            <v>ENGENHEIRO CIVIL DE OBRA PLENO</v>
          </cell>
          <cell r="C1879" t="str">
            <v xml:space="preserve">H     </v>
          </cell>
          <cell r="D1879">
            <v>107.12</v>
          </cell>
        </row>
        <row r="1880">
          <cell r="A1880">
            <v>40813</v>
          </cell>
          <cell r="B1880" t="str">
            <v>ENGENHEIRO CIVIL DE OBRA PLENO (MENSALISTA)</v>
          </cell>
          <cell r="C1880" t="str">
            <v xml:space="preserve">MES   </v>
          </cell>
          <cell r="D1880">
            <v>18745.66</v>
          </cell>
        </row>
        <row r="1881">
          <cell r="A1881">
            <v>2708</v>
          </cell>
          <cell r="B1881" t="str">
            <v>ENGENHEIRO CIVIL DE OBRA SENIOR</v>
          </cell>
          <cell r="C1881" t="str">
            <v xml:space="preserve">H     </v>
          </cell>
          <cell r="D1881">
            <v>146.41999999999999</v>
          </cell>
        </row>
        <row r="1882">
          <cell r="A1882">
            <v>40814</v>
          </cell>
          <cell r="B1882" t="str">
            <v>ENGENHEIRO CIVIL DE OBRA SENIOR (MENSALISTA)</v>
          </cell>
          <cell r="C1882" t="str">
            <v xml:space="preserve">MES   </v>
          </cell>
          <cell r="D1882">
            <v>25624.799999999999</v>
          </cell>
        </row>
        <row r="1883">
          <cell r="A1883">
            <v>34779</v>
          </cell>
          <cell r="B1883" t="str">
            <v>ENGENHEIRO CIVIL JUNIOR</v>
          </cell>
          <cell r="C1883" t="str">
            <v xml:space="preserve">H     </v>
          </cell>
          <cell r="D1883">
            <v>95.48</v>
          </cell>
        </row>
        <row r="1884">
          <cell r="A1884">
            <v>40936</v>
          </cell>
          <cell r="B1884" t="str">
            <v>ENGENHEIRO CIVIL JUNIOR (MENSALISTA)</v>
          </cell>
          <cell r="C1884" t="str">
            <v xml:space="preserve">MES   </v>
          </cell>
          <cell r="D1884">
            <v>16709.73</v>
          </cell>
        </row>
        <row r="1885">
          <cell r="A1885">
            <v>34780</v>
          </cell>
          <cell r="B1885" t="str">
            <v>ENGENHEIRO CIVIL PLENO</v>
          </cell>
          <cell r="C1885" t="str">
            <v xml:space="preserve">H     </v>
          </cell>
          <cell r="D1885">
            <v>107.72</v>
          </cell>
        </row>
        <row r="1886">
          <cell r="A1886">
            <v>40937</v>
          </cell>
          <cell r="B1886" t="str">
            <v>ENGENHEIRO CIVIL PLENO (MENSALISTA)</v>
          </cell>
          <cell r="C1886" t="str">
            <v xml:space="preserve">MES   </v>
          </cell>
          <cell r="D1886">
            <v>18851.88</v>
          </cell>
        </row>
        <row r="1887">
          <cell r="A1887">
            <v>34782</v>
          </cell>
          <cell r="B1887" t="str">
            <v>ENGENHEIRO CIVIL SENIOR</v>
          </cell>
          <cell r="C1887" t="str">
            <v xml:space="preserve">H     </v>
          </cell>
          <cell r="D1887">
            <v>147.62</v>
          </cell>
        </row>
        <row r="1888">
          <cell r="A1888">
            <v>40938</v>
          </cell>
          <cell r="B1888" t="str">
            <v>ENGENHEIRO CIVIL SENIOR (MENSALISTA)</v>
          </cell>
          <cell r="C1888" t="str">
            <v xml:space="preserve">MES   </v>
          </cell>
          <cell r="D1888">
            <v>25834.71</v>
          </cell>
        </row>
        <row r="1889">
          <cell r="A1889">
            <v>34783</v>
          </cell>
          <cell r="B1889" t="str">
            <v>ENGENHEIRO ELETRICISTA</v>
          </cell>
          <cell r="C1889" t="str">
            <v xml:space="preserve">H     </v>
          </cell>
          <cell r="D1889">
            <v>92.77</v>
          </cell>
        </row>
        <row r="1890">
          <cell r="A1890">
            <v>40939</v>
          </cell>
          <cell r="B1890" t="str">
            <v>ENGENHEIRO ELETRICISTA (MENSALISTA)</v>
          </cell>
          <cell r="C1890" t="str">
            <v xml:space="preserve">MES   </v>
          </cell>
          <cell r="D1890">
            <v>16236.16</v>
          </cell>
        </row>
        <row r="1891">
          <cell r="A1891">
            <v>34785</v>
          </cell>
          <cell r="B1891" t="str">
            <v>ENGENHEIRO SANITARISTA</v>
          </cell>
          <cell r="C1891" t="str">
            <v xml:space="preserve">H     </v>
          </cell>
          <cell r="D1891">
            <v>64.31</v>
          </cell>
        </row>
        <row r="1892">
          <cell r="A1892">
            <v>40940</v>
          </cell>
          <cell r="B1892" t="str">
            <v>ENGENHEIRO SANITARISTA (MENSALISTA)</v>
          </cell>
          <cell r="C1892" t="str">
            <v xml:space="preserve">MES   </v>
          </cell>
          <cell r="D1892">
            <v>11256.3</v>
          </cell>
        </row>
        <row r="1893">
          <cell r="A1893">
            <v>38403</v>
          </cell>
          <cell r="B1893" t="str">
            <v>ENXADA ESTREITA *25 X 23* CM COM CABO</v>
          </cell>
          <cell r="C1893" t="str">
            <v xml:space="preserve">UN    </v>
          </cell>
          <cell r="D1893">
            <v>42.09</v>
          </cell>
        </row>
        <row r="1894">
          <cell r="A1894">
            <v>43482</v>
          </cell>
          <cell r="B1894" t="str">
            <v>EPI - FAMILIA ALMOXARIFE - HORISTA (ENCARGOS COMPLEMENTARES - COLETADO CAIXA)</v>
          </cell>
          <cell r="C1894" t="str">
            <v xml:space="preserve">H     </v>
          </cell>
          <cell r="D1894">
            <v>0.75</v>
          </cell>
        </row>
        <row r="1895">
          <cell r="A1895">
            <v>43494</v>
          </cell>
          <cell r="B1895" t="str">
            <v>EPI - FAMILIA ALMOXARIFE - MENSALISTA (ENCARGOS COMPLEMENTARES - COLETADO CAIXA)</v>
          </cell>
          <cell r="C1895" t="str">
            <v xml:space="preserve">MES   </v>
          </cell>
          <cell r="D1895">
            <v>140.69</v>
          </cell>
        </row>
        <row r="1896">
          <cell r="A1896">
            <v>43483</v>
          </cell>
          <cell r="B1896" t="str">
            <v>EPI - FAMILIA CARPINTEIRO DE FORMAS - HORISTA (ENCARGOS COMPLEMENTARES - COLETADO CAIXA)</v>
          </cell>
          <cell r="C1896" t="str">
            <v xml:space="preserve">H     </v>
          </cell>
          <cell r="D1896">
            <v>1.34</v>
          </cell>
        </row>
        <row r="1897">
          <cell r="A1897">
            <v>43495</v>
          </cell>
          <cell r="B1897" t="str">
            <v>EPI - FAMILIA CARPINTEIRO DE FORMAS - MENSALISTA (ENCARGOS COMPLEMENTARES - COLETADO CAIXA)</v>
          </cell>
          <cell r="C1897" t="str">
            <v xml:space="preserve">MES   </v>
          </cell>
          <cell r="D1897">
            <v>253.46</v>
          </cell>
        </row>
        <row r="1898">
          <cell r="A1898">
            <v>43484</v>
          </cell>
          <cell r="B1898" t="str">
            <v>EPI - FAMILIA ELETRICISTA - HORISTA (ENCARGOS COMPLEMENTARES - COLETADO CAIXA)</v>
          </cell>
          <cell r="C1898" t="str">
            <v xml:space="preserve">H     </v>
          </cell>
          <cell r="D1898">
            <v>1.1399999999999999</v>
          </cell>
        </row>
        <row r="1899">
          <cell r="A1899">
            <v>43496</v>
          </cell>
          <cell r="B1899" t="str">
            <v>EPI - FAMILIA ELETRICISTA - MENSALISTA (ENCARGOS COMPLEMENTARES - COLETADO CAIXA)</v>
          </cell>
          <cell r="C1899" t="str">
            <v xml:space="preserve">MES   </v>
          </cell>
          <cell r="D1899">
            <v>214.4</v>
          </cell>
        </row>
        <row r="1900">
          <cell r="A1900">
            <v>43485</v>
          </cell>
          <cell r="B1900" t="str">
            <v>EPI - FAMILIA ENCANADOR - HORISTA (ENCARGOS COMPLEMENTARES - COLETADO CAIXA)</v>
          </cell>
          <cell r="C1900" t="str">
            <v xml:space="preserve">H     </v>
          </cell>
          <cell r="D1900">
            <v>1.01</v>
          </cell>
        </row>
        <row r="1901">
          <cell r="A1901">
            <v>43497</v>
          </cell>
          <cell r="B1901" t="str">
            <v>EPI - FAMILIA ENCANADOR - MENSALISTA (ENCARGOS COMPLEMENTARES - COLETADO CAIXA)</v>
          </cell>
          <cell r="C1901" t="str">
            <v xml:space="preserve">MES   </v>
          </cell>
          <cell r="D1901">
            <v>189.52</v>
          </cell>
        </row>
        <row r="1902">
          <cell r="A1902">
            <v>43487</v>
          </cell>
          <cell r="B1902" t="str">
            <v>EPI - FAMILIA ENCARREGADO GERAL - HORISTA (ENCARGOS COMPLEMENTARES - COLETADO CAIXA)</v>
          </cell>
          <cell r="C1902" t="str">
            <v xml:space="preserve">H     </v>
          </cell>
          <cell r="D1902">
            <v>1.17</v>
          </cell>
        </row>
        <row r="1903">
          <cell r="A1903">
            <v>43499</v>
          </cell>
          <cell r="B1903" t="str">
            <v>EPI - FAMILIA ENCARREGADO GERAL - MENSALISTA (ENCARGOS COMPLEMENTARES - COLETADO CAIXA)</v>
          </cell>
          <cell r="C1903" t="str">
            <v xml:space="preserve">MES   </v>
          </cell>
          <cell r="D1903">
            <v>221.51</v>
          </cell>
        </row>
        <row r="1904">
          <cell r="A1904">
            <v>43486</v>
          </cell>
          <cell r="B1904" t="str">
            <v>EPI - FAMILIA ENGENHEIRO CIVIL - HORISTA (ENCARGOS COMPLEMENTARES - COLETADO CAIXA)</v>
          </cell>
          <cell r="C1904" t="str">
            <v xml:space="preserve">H     </v>
          </cell>
          <cell r="D1904">
            <v>0.71</v>
          </cell>
        </row>
        <row r="1905">
          <cell r="A1905">
            <v>43498</v>
          </cell>
          <cell r="B1905" t="str">
            <v>EPI - FAMILIA ENGENHEIRO CIVIL - MENSALISTA (ENCARGOS COMPLEMENTARES - COLETADO CAIXA)</v>
          </cell>
          <cell r="C1905" t="str">
            <v xml:space="preserve">MES   </v>
          </cell>
          <cell r="D1905">
            <v>133.44999999999999</v>
          </cell>
        </row>
        <row r="1906">
          <cell r="A1906">
            <v>43488</v>
          </cell>
          <cell r="B1906" t="str">
            <v>EPI - FAMILIA OPERADOR ESCAVADEIRA - HORISTA (ENCARGOS COMPLEMENTARES - COLETADO CAIXA)</v>
          </cell>
          <cell r="C1906" t="str">
            <v xml:space="preserve">H     </v>
          </cell>
          <cell r="D1906">
            <v>0.82</v>
          </cell>
        </row>
        <row r="1907">
          <cell r="A1907">
            <v>43500</v>
          </cell>
          <cell r="B1907" t="str">
            <v>EPI - FAMILIA OPERADOR ESCAVADEIRA - MENSALISTA (ENCARGOS COMPLEMENTARES - COLETADO CAIXA)</v>
          </cell>
          <cell r="C1907" t="str">
            <v xml:space="preserve">MES   </v>
          </cell>
          <cell r="D1907">
            <v>154.53</v>
          </cell>
        </row>
        <row r="1908">
          <cell r="A1908">
            <v>43489</v>
          </cell>
          <cell r="B1908" t="str">
            <v>EPI - FAMILIA PEDREIRO - HORISTA (ENCARGOS COMPLEMENTARES - COLETADO CAIXA)</v>
          </cell>
          <cell r="C1908" t="str">
            <v xml:space="preserve">H     </v>
          </cell>
          <cell r="D1908">
            <v>1.17</v>
          </cell>
        </row>
        <row r="1909">
          <cell r="A1909">
            <v>43501</v>
          </cell>
          <cell r="B1909" t="str">
            <v>EPI - FAMILIA PEDREIRO - MENSALISTA (ENCARGOS COMPLEMENTARES - COLETADO CAIXA)</v>
          </cell>
          <cell r="C1909" t="str">
            <v xml:space="preserve">MES   </v>
          </cell>
          <cell r="D1909">
            <v>220.75</v>
          </cell>
        </row>
        <row r="1910">
          <cell r="A1910">
            <v>43490</v>
          </cell>
          <cell r="B1910" t="str">
            <v>EPI - FAMILIA PINTOR - HORISTA (ENCARGOS COMPLEMENTARES - COLETADO CAIXA)</v>
          </cell>
          <cell r="C1910" t="str">
            <v xml:space="preserve">H     </v>
          </cell>
          <cell r="D1910">
            <v>1.68</v>
          </cell>
        </row>
        <row r="1911">
          <cell r="A1911">
            <v>43502</v>
          </cell>
          <cell r="B1911" t="str">
            <v>EPI - FAMILIA PINTOR - MENSALISTA (ENCARGOS COMPLEMENTARES - COLETADO CAIXA)</v>
          </cell>
          <cell r="C1911" t="str">
            <v xml:space="preserve">MES   </v>
          </cell>
          <cell r="D1911">
            <v>316.25</v>
          </cell>
        </row>
        <row r="1912">
          <cell r="A1912">
            <v>43491</v>
          </cell>
          <cell r="B1912" t="str">
            <v>EPI - FAMILIA SERVENTE - HORISTA (ENCARGOS COMPLEMENTARES - COLETADO CAIXA)</v>
          </cell>
          <cell r="C1912" t="str">
            <v xml:space="preserve">H     </v>
          </cell>
          <cell r="D1912">
            <v>1.25</v>
          </cell>
        </row>
        <row r="1913">
          <cell r="A1913">
            <v>43503</v>
          </cell>
          <cell r="B1913" t="str">
            <v>EPI - FAMILIA SERVENTE - MENSALISTA (ENCARGOS COMPLEMENTARES - COLETADO CAIXA)</v>
          </cell>
          <cell r="C1913" t="str">
            <v xml:space="preserve">MES   </v>
          </cell>
          <cell r="D1913">
            <v>235.5</v>
          </cell>
        </row>
        <row r="1914">
          <cell r="A1914">
            <v>43492</v>
          </cell>
          <cell r="B1914" t="str">
            <v>EPI - FAMILIA SOLDADOR - HORISTA (ENCARGOS COMPLEMENTARES - COLETADO CAIXA)</v>
          </cell>
          <cell r="C1914" t="str">
            <v xml:space="preserve">H     </v>
          </cell>
          <cell r="D1914">
            <v>1.68</v>
          </cell>
        </row>
        <row r="1915">
          <cell r="A1915">
            <v>43504</v>
          </cell>
          <cell r="B1915" t="str">
            <v>EPI - FAMILIA SOLDADOR - MENSALISTA (ENCARGOS COMPLEMENTARES - COLETADO CAIXA)</v>
          </cell>
          <cell r="C1915" t="str">
            <v xml:space="preserve">MES   </v>
          </cell>
          <cell r="D1915">
            <v>317.67</v>
          </cell>
        </row>
        <row r="1916">
          <cell r="A1916">
            <v>43493</v>
          </cell>
          <cell r="B1916" t="str">
            <v>EPI - FAMILIA TOPOGRAFO - HORISTA (ENCARGOS COMPLEMENTARES - COLETADO CAIXA)</v>
          </cell>
          <cell r="C1916" t="str">
            <v xml:space="preserve">H     </v>
          </cell>
          <cell r="D1916">
            <v>0.67</v>
          </cell>
        </row>
        <row r="1917">
          <cell r="A1917">
            <v>43505</v>
          </cell>
          <cell r="B1917" t="str">
            <v>EPI - FAMILIA TOPOGRAFO - MENSALISTA (ENCARGOS COMPLEMENTARES - COLETADO CAIXA)</v>
          </cell>
          <cell r="C1917" t="str">
            <v xml:space="preserve">MES   </v>
          </cell>
          <cell r="D1917">
            <v>126.7</v>
          </cell>
        </row>
        <row r="1918">
          <cell r="A1918">
            <v>37774</v>
          </cell>
          <cell r="B1918" t="str">
            <v>EQUIPAMENTO DE LIMPEZA COMBINADO (VACUO/ALTA PRESSAO) 95% VACUO, TANQUE 7000 L, BOMBA 140 KGF/CM2 66 L/MIN COM MOTOR INDEPENDENTE A DIESEL DE 60 CV (INCLUI MONTAGEM, NAO INCLUI CAMINHAO)</v>
          </cell>
          <cell r="C1918" t="str">
            <v xml:space="preserve">UN    </v>
          </cell>
          <cell r="D1918">
            <v>450184.09</v>
          </cell>
        </row>
        <row r="1919">
          <cell r="A1919">
            <v>38630</v>
          </cell>
          <cell r="B1919" t="str">
            <v>EQUIPAMENTO PARA DEMARCACAO DE FAIXAS DE TRAFEGO A FRIO, A SER MONTADO SOBRE CAMINHAO DE PBT MINIMO DE 9 T E DISTANCIA MINIMA ENTRE EIXOS DE 4,3 M, CAPACIDADE PARA 800 L DE TINTA (INCLUI MONTAGEM, NAO INCLUI CAMINHAO)</v>
          </cell>
          <cell r="C1919" t="str">
            <v xml:space="preserve">UN    </v>
          </cell>
          <cell r="D1919">
            <v>2302734.37</v>
          </cell>
        </row>
        <row r="1920">
          <cell r="A1920">
            <v>38629</v>
          </cell>
          <cell r="B1920" t="str">
            <v>EQUIPAMENTO PARA DEMARCACAO DE FAIXAS DE TRAFEGO A QUENTE, A SER MONTADO SOBRE CAMINHAO DE PBT MINIMO DE 17 T E DISTANCIA MINIMA ENTRE EIXOS DE 5,2 M, CAPACIDADE PARA 1.000 KG DE MATERIAL TERMOPLASTICO (INCLUI MONTAGEM, NAO INCLUI CAMINHAO E NEM COMPRESSOR DE AR)</v>
          </cell>
          <cell r="C1920" t="str">
            <v xml:space="preserve">UN    </v>
          </cell>
          <cell r="D1920">
            <v>3427734.37</v>
          </cell>
        </row>
        <row r="1921">
          <cell r="A1921">
            <v>38476</v>
          </cell>
          <cell r="B1921" t="str">
            <v>ESCADA DUPLA DE ABRIR EM ALUMINIO, MODELO PINTOR, 8 DEGRAUS</v>
          </cell>
          <cell r="C1921" t="str">
            <v xml:space="preserve">UN    </v>
          </cell>
          <cell r="D1921">
            <v>316.33</v>
          </cell>
        </row>
        <row r="1922">
          <cell r="A1922">
            <v>38477</v>
          </cell>
          <cell r="B1922" t="str">
            <v>ESCADA EXTENSIVEL EM ALUMINIO COM 6,00 M ESTENDIDA</v>
          </cell>
          <cell r="C1922" t="str">
            <v xml:space="preserve">UN    </v>
          </cell>
          <cell r="D1922">
            <v>895.84</v>
          </cell>
        </row>
        <row r="1923">
          <cell r="A1923">
            <v>40635</v>
          </cell>
          <cell r="B1923" t="str">
            <v>ESCAVADEIRA HIDRAULICA SOBRE ESTEIRA, COM GARRA GIRATORIA DE MANDIBULAS, PESO OPERACIONAL ENTRE 22,00 E 25,50 TON, POTENCIA LIQUIDA ENTRE 150 E 160 HP</v>
          </cell>
          <cell r="C1923" t="str">
            <v xml:space="preserve">UN    </v>
          </cell>
          <cell r="D1923">
            <v>1096901.81</v>
          </cell>
        </row>
        <row r="1924">
          <cell r="A1924">
            <v>36483</v>
          </cell>
          <cell r="B1924" t="str">
            <v>ESCAVADEIRA HIDRAULICA SOBRE ESTEIRAS CACAMBA 0,40 A 1,20 M3, PESO OPERACIONAL 21,19 T, POTENCIA LIQUIDA 173 HP</v>
          </cell>
          <cell r="C1924" t="str">
            <v xml:space="preserve">UN    </v>
          </cell>
          <cell r="D1924">
            <v>993968.75</v>
          </cell>
        </row>
        <row r="1925">
          <cell r="A1925">
            <v>14525</v>
          </cell>
          <cell r="B1925" t="str">
            <v>ESCAVADEIRA HIDRAULICA SOBRE ESTEIRAS COM CACAMBA DE 1,20 M3, PESO OPERACIONAL 21 T, POTENCIA BRUTA 155 HP</v>
          </cell>
          <cell r="C1925" t="str">
            <v xml:space="preserve">UN    </v>
          </cell>
          <cell r="D1925">
            <v>1040743.75</v>
          </cell>
        </row>
        <row r="1926">
          <cell r="A1926">
            <v>36482</v>
          </cell>
          <cell r="B1926" t="str">
            <v>ESCAVADEIRA HIDRAULICA SOBRE ESTEIRAS, CACAMBA  0,80 M3, PESO OPERACIONAL 17,8 T, POTENCIA LIQUIDA 110 HP</v>
          </cell>
          <cell r="C1926" t="str">
            <v xml:space="preserve">UN    </v>
          </cell>
          <cell r="D1926">
            <v>892582.72</v>
          </cell>
        </row>
        <row r="1927">
          <cell r="A1927">
            <v>36408</v>
          </cell>
          <cell r="B1927" t="str">
            <v>ESCAVADEIRA HIDRAULICA SOBRE ESTEIRAS, CACAMBA 0,4 A 1,70 M3, PESO OPERACIONAL 23,2 T, POTENCIA BRUTA 183 HP</v>
          </cell>
          <cell r="C1927" t="str">
            <v xml:space="preserve">UN    </v>
          </cell>
          <cell r="D1927">
            <v>1066470</v>
          </cell>
        </row>
        <row r="1928">
          <cell r="A1928">
            <v>2723</v>
          </cell>
          <cell r="B1928" t="str">
            <v>ESCAVADEIRA HIDRAULICA SOBRE ESTEIRAS, CACAMBA 0,62M3, PESO OPERACIONAL 12,61T, POTENCIA LIQUIDA 95HP</v>
          </cell>
          <cell r="C1928" t="str">
            <v xml:space="preserve">UN    </v>
          </cell>
          <cell r="D1928">
            <v>818562.5</v>
          </cell>
        </row>
        <row r="1929">
          <cell r="A1929">
            <v>36481</v>
          </cell>
          <cell r="B1929" t="str">
            <v>ESCAVADEIRA HIDRAULICA SOBRE ESTEIRAS, CACAMBA 0,80 A 1,30 M3, PESO OPERACIONAL 22,18 T, POTENCIA LIQUIDA 170 HP</v>
          </cell>
          <cell r="C1929" t="str">
            <v xml:space="preserve">UN    </v>
          </cell>
          <cell r="D1929">
            <v>976428.12</v>
          </cell>
        </row>
        <row r="1930">
          <cell r="A1930">
            <v>10685</v>
          </cell>
          <cell r="B1930" t="str">
            <v>ESCAVADEIRA HIDRAULICA SOBRE ESTEIRAS, CACAMBA 0,80M3, PESO OPERACIONAL 17T, POTENCIA BRUTA 111HP</v>
          </cell>
          <cell r="C1930" t="str">
            <v xml:space="preserve">UN    </v>
          </cell>
          <cell r="D1930">
            <v>935500</v>
          </cell>
        </row>
        <row r="1931">
          <cell r="A1931">
            <v>40636</v>
          </cell>
          <cell r="B1931" t="str">
            <v>ESCAVADEIRA HIDRAULICA SOBRE ESTEIRAS, CAPACIDADE DA CACAMBA ENTRE 1,20 E 1,50 M3, PESO OPERACIONAL ENTRE 20,00 E 22,00 TON, POTENCIA LIQUIDA ENTRE 150 E 155 HP, EQUIPADA COM CLAMSHELL</v>
          </cell>
          <cell r="C1931" t="str">
            <v xml:space="preserve">UN    </v>
          </cell>
          <cell r="D1931">
            <v>1055973.69</v>
          </cell>
        </row>
        <row r="1932">
          <cell r="A1932">
            <v>4111</v>
          </cell>
          <cell r="B1932" t="str">
            <v>ESCORA PRE-MOLDADA EM CONCRETO, *10 X 10* CM, H = 2,30M</v>
          </cell>
          <cell r="C1932" t="str">
            <v xml:space="preserve">UN    </v>
          </cell>
          <cell r="D1932">
            <v>50.5</v>
          </cell>
        </row>
        <row r="1933">
          <cell r="A1933">
            <v>44538</v>
          </cell>
          <cell r="B1933" t="str">
            <v>ESCOVA CIRCULAR EM ACO LATONADO, 6 X 1 " (DIAMETRO X ESPESSURA), FURO DE 1 1/4 ", FIO ONDULADO *0,30*  MM</v>
          </cell>
          <cell r="C1933" t="str">
            <v xml:space="preserve">UN    </v>
          </cell>
          <cell r="D1933">
            <v>68.28</v>
          </cell>
        </row>
        <row r="1934">
          <cell r="A1934">
            <v>12</v>
          </cell>
          <cell r="B1934" t="str">
            <v>ESCOVA DE ACO, COM CABO, *4  X 15* FILEIRAS DE CERDAS</v>
          </cell>
          <cell r="C1934" t="str">
            <v xml:space="preserve">UN    </v>
          </cell>
          <cell r="D1934">
            <v>14</v>
          </cell>
        </row>
        <row r="1935">
          <cell r="A1935">
            <v>37554</v>
          </cell>
          <cell r="B1935" t="str">
            <v>ESGUICHO JATO REGULAVEL, TIPO ELKHART, ENGATE RAPIDO 1 1/2", PARA COMBATE A INCENDIO</v>
          </cell>
          <cell r="C1935" t="str">
            <v xml:space="preserve">UN    </v>
          </cell>
          <cell r="D1935">
            <v>293.58999999999997</v>
          </cell>
        </row>
        <row r="1936">
          <cell r="A1936">
            <v>37555</v>
          </cell>
          <cell r="B1936" t="str">
            <v>ESGUICHO JATO REGULAVEL, TIPO ELKHART, ENGATE RAPIDO 2 1/2", PARA COMBATE A INCENDIO</v>
          </cell>
          <cell r="C1936" t="str">
            <v xml:space="preserve">UN    </v>
          </cell>
          <cell r="D1936">
            <v>357.14</v>
          </cell>
        </row>
        <row r="1937">
          <cell r="A1937">
            <v>10902</v>
          </cell>
          <cell r="B1937" t="str">
            <v>ESGUICHO TIPO JATO SOLIDO, EM LATAO, ENGATE RAPIDO 1 1/2" X 13 MM, PARA MANGUEIRA EM INSTALACAO PREDIAL COMBATE A INCENDIO</v>
          </cell>
          <cell r="C1937" t="str">
            <v xml:space="preserve">UN    </v>
          </cell>
          <cell r="D1937">
            <v>89.61</v>
          </cell>
        </row>
        <row r="1938">
          <cell r="A1938">
            <v>20965</v>
          </cell>
          <cell r="B1938" t="str">
            <v>ESGUICHO TIPO JATO SOLIDO, EM LATAO, ENGATE RAPIDO 1 1/2" X 16 MM, PARA MANGUEIRA EM INSTALACAO PREDIAL COMBATE A INCENDIO</v>
          </cell>
          <cell r="C1938" t="str">
            <v xml:space="preserve">UN    </v>
          </cell>
          <cell r="D1938">
            <v>90.45</v>
          </cell>
        </row>
        <row r="1939">
          <cell r="A1939">
            <v>20966</v>
          </cell>
          <cell r="B1939" t="str">
            <v>ESGUICHO TIPO JATO SOLIDO, EM LATAO, ENGATE RAPIDO 1 1/2" X 19 MM, PARA MANGUEIRA EM INSTALACAO PREDIAL COMBATE A INCENDIO</v>
          </cell>
          <cell r="C1939" t="str">
            <v xml:space="preserve">UN    </v>
          </cell>
          <cell r="D1939">
            <v>97.39</v>
          </cell>
        </row>
        <row r="1940">
          <cell r="A1940">
            <v>10903</v>
          </cell>
          <cell r="B1940" t="str">
            <v>ESGUICHO TIPO JATO SOLIDO, EM LATAO, ENGATE RAPIDO 2 1/2" X 13 MM, PARA MANGUEIRA EM INSTALACAO PREDIAL COMBATE A INCENDIO</v>
          </cell>
          <cell r="C1940" t="str">
            <v xml:space="preserve">UN    </v>
          </cell>
          <cell r="D1940">
            <v>147.61000000000001</v>
          </cell>
        </row>
        <row r="1941">
          <cell r="A1941">
            <v>20967</v>
          </cell>
          <cell r="B1941" t="str">
            <v>ESGUICHO TIPO JATO SOLIDO, EM LATAO, ENGATE RAPIDO 2 1/2" X 16 MM, PARA MANGUEIRA EM INSTALACAO PREDIAL COMBATE A INCENDIO</v>
          </cell>
          <cell r="C1941" t="str">
            <v xml:space="preserve">UN    </v>
          </cell>
          <cell r="D1941">
            <v>147.61000000000001</v>
          </cell>
        </row>
        <row r="1942">
          <cell r="A1942">
            <v>20968</v>
          </cell>
          <cell r="B1942" t="str">
            <v>ESGUICHO TIPO JATO SOLIDO, EM LATAO, ENGATE RAPIDO 2 1/2" X 19 MM, PARA MANGUEIRA EM INSTALACAO PREDIAL COMBATE A INCENDIO</v>
          </cell>
          <cell r="C1942" t="str">
            <v xml:space="preserve">UN    </v>
          </cell>
          <cell r="D1942">
            <v>161.9</v>
          </cell>
        </row>
        <row r="1943">
          <cell r="A1943">
            <v>11359</v>
          </cell>
          <cell r="B1943" t="str">
            <v>ESMERILHADEIRA ANGULAR ELETRICA, DIAMETRO DO DISCO 7 '' (180 MM), ROTACAO 8500 RPM, POTENCIA 2400 W</v>
          </cell>
          <cell r="C1943" t="str">
            <v xml:space="preserve">UN    </v>
          </cell>
          <cell r="D1943">
            <v>799.9</v>
          </cell>
        </row>
        <row r="1944">
          <cell r="A1944">
            <v>39017</v>
          </cell>
          <cell r="B1944" t="str">
            <v>ESPACADOR / DISTANCIADOR CIRCULAR COM ENTRADA LATERAL, EM PLASTICO, PARA VERGALHAO *4,2 A 12,5* MM, COBRIMENTO 20 MM</v>
          </cell>
          <cell r="C1944" t="str">
            <v xml:space="preserve">UN    </v>
          </cell>
          <cell r="D1944">
            <v>0.22</v>
          </cell>
        </row>
        <row r="1945">
          <cell r="A1945">
            <v>39315</v>
          </cell>
          <cell r="B1945" t="str">
            <v>ESPACADOR / DISTANCIADOR TIPO GARRA DUPLA, EM PLASTICO, COBRIMENTO *20* MM, PARA FERRAGENS DE LAJES E FUNDO DE VIGAS</v>
          </cell>
          <cell r="C1945" t="str">
            <v xml:space="preserve">UN    </v>
          </cell>
          <cell r="D1945">
            <v>0.35</v>
          </cell>
        </row>
        <row r="1946">
          <cell r="A1946">
            <v>39016</v>
          </cell>
          <cell r="B1946" t="str">
            <v>ESPACADOR / DISTANCIADOR TIPO PINO EM PLASTICO, PARA VERGALHAO ATE 10 MM, PARA APOIO DE ARMADURA</v>
          </cell>
          <cell r="C1946" t="str">
            <v xml:space="preserve">UN    </v>
          </cell>
          <cell r="D1946">
            <v>0.36</v>
          </cell>
        </row>
        <row r="1947">
          <cell r="A1947">
            <v>39481</v>
          </cell>
          <cell r="B1947" t="str">
            <v>ESPACADOR OU DISTANCIADOR, EM PLASTICO, TIPO APOIO DE CORDOALHA (CARANGUEJO), PARA ARMADURA NEGATIVA E PROTENSAO, COBRIMENTO 50 MM</v>
          </cell>
          <cell r="C1947" t="str">
            <v xml:space="preserve">UN    </v>
          </cell>
          <cell r="D1947">
            <v>1.74</v>
          </cell>
        </row>
        <row r="1948">
          <cell r="A1948">
            <v>39013</v>
          </cell>
          <cell r="B1948" t="str">
            <v>ESPACADOR/SEPARADOR /CENTRALIZADOR DE BARRA DE ACO, PLASTICO, (CHUMBADOR TIPO CARAMBOLA - CB), DIAMETRO INTERNO ATE 20 MM</v>
          </cell>
          <cell r="C1948" t="str">
            <v xml:space="preserve">UN    </v>
          </cell>
          <cell r="D1948">
            <v>1.48</v>
          </cell>
        </row>
        <row r="1949">
          <cell r="A1949">
            <v>44919</v>
          </cell>
          <cell r="B1949" t="str">
            <v>ESPACADOR/SEPARADOR /CENTRALIZADOR DE BARRA DE ACO, PLASTICO, (CHUMBADOR TIPO CARAMBOLA - CB), DIAMETRO INTERNO ENTRE 25 A 32 MM</v>
          </cell>
          <cell r="C1949" t="str">
            <v xml:space="preserve">UN    </v>
          </cell>
          <cell r="D1949">
            <v>2.77</v>
          </cell>
        </row>
        <row r="1950">
          <cell r="A1950">
            <v>40433</v>
          </cell>
          <cell r="B1950" t="str">
            <v>ESPACADOR/SEPARADOR DE CORDOALHA TIPO DISCO 12 FUROS DE 14 MM, PARA TIRANTES</v>
          </cell>
          <cell r="C1950" t="str">
            <v xml:space="preserve">UN    </v>
          </cell>
          <cell r="D1950">
            <v>1.53</v>
          </cell>
        </row>
        <row r="1951">
          <cell r="A1951">
            <v>20219</v>
          </cell>
          <cell r="B1951" t="str">
            <v>ESPARGIDOR DE ASFALTO PRESSURIZADO, REBOCAVEL, TANQUE DE 2500 L, PNEUMATICO,  COM MOTOR A GASOLINA 3,4HP</v>
          </cell>
          <cell r="C1951" t="str">
            <v xml:space="preserve">UN    </v>
          </cell>
          <cell r="D1951">
            <v>106150</v>
          </cell>
        </row>
        <row r="1952">
          <cell r="A1952">
            <v>36484</v>
          </cell>
          <cell r="B1952" t="str">
            <v>ESPARGIDOR DE ASFALTO PRESSURIZADO, TANQUE 6 M3 COM ISOLACAO TERMICA, AQUECIDO COM 2 MACARICOS, COM BARRA ESPARGIDORA 3,60 M, A SER MONTADO SOBRE CAMINHAO</v>
          </cell>
          <cell r="C1952" t="str">
            <v xml:space="preserve">UN    </v>
          </cell>
          <cell r="D1952">
            <v>225337.12</v>
          </cell>
        </row>
        <row r="1953">
          <cell r="A1953">
            <v>38367</v>
          </cell>
          <cell r="B1953" t="str">
            <v>ESPATULA DE ACO INOX COM CABO DE MADEIRA, LARGURA 8 CM</v>
          </cell>
          <cell r="C1953" t="str">
            <v xml:space="preserve">UN    </v>
          </cell>
          <cell r="D1953">
            <v>16.989999999999998</v>
          </cell>
        </row>
        <row r="1954">
          <cell r="A1954">
            <v>38368</v>
          </cell>
          <cell r="B1954" t="str">
            <v>ESPATULA DE PLASTICO LISA, LARGURA 10 CM</v>
          </cell>
          <cell r="C1954" t="str">
            <v xml:space="preserve">UN    </v>
          </cell>
          <cell r="D1954">
            <v>7.17</v>
          </cell>
        </row>
        <row r="1955">
          <cell r="A1955">
            <v>38091</v>
          </cell>
          <cell r="B1955" t="str">
            <v>ESPELHO / PLACA CEGA 4" X 2", PARA INSTALACAO DE TOMADAS E INTERRUPTORES</v>
          </cell>
          <cell r="C1955" t="str">
            <v xml:space="preserve">UN    </v>
          </cell>
          <cell r="D1955">
            <v>2.82</v>
          </cell>
        </row>
        <row r="1956">
          <cell r="A1956">
            <v>38095</v>
          </cell>
          <cell r="B1956" t="str">
            <v>ESPELHO / PLACA CEGA 4" X 4", PARA INSTALACAO DE TOMADAS E INTERRUPTORES</v>
          </cell>
          <cell r="C1956" t="str">
            <v xml:space="preserve">UN    </v>
          </cell>
          <cell r="D1956">
            <v>5.98</v>
          </cell>
        </row>
        <row r="1957">
          <cell r="A1957">
            <v>38092</v>
          </cell>
          <cell r="B1957" t="str">
            <v>ESPELHO / PLACA DE 1 POSTO 4" X 2", PARA INSTALACAO DE TOMADAS E INTERRUPTORES</v>
          </cell>
          <cell r="C1957" t="str">
            <v xml:space="preserve">UN    </v>
          </cell>
          <cell r="D1957">
            <v>2.68</v>
          </cell>
        </row>
        <row r="1958">
          <cell r="A1958">
            <v>38093</v>
          </cell>
          <cell r="B1958" t="str">
            <v>ESPELHO / PLACA DE 2 POSTOS 4" X 2", PARA INSTALACAO DE TOMADAS E INTERRUPTORES</v>
          </cell>
          <cell r="C1958" t="str">
            <v xml:space="preserve">UN    </v>
          </cell>
          <cell r="D1958">
            <v>2.77</v>
          </cell>
        </row>
        <row r="1959">
          <cell r="A1959">
            <v>38096</v>
          </cell>
          <cell r="B1959" t="str">
            <v>ESPELHO / PLACA DE 2 POSTOS 4" X 4", PARA INSTALACAO DE TOMADAS E INTERRUPTORES</v>
          </cell>
          <cell r="C1959" t="str">
            <v xml:space="preserve">UN    </v>
          </cell>
          <cell r="D1959">
            <v>6.43</v>
          </cell>
        </row>
        <row r="1960">
          <cell r="A1960">
            <v>38094</v>
          </cell>
          <cell r="B1960" t="str">
            <v>ESPELHO / PLACA DE 3 POSTOS 4" X 2", PARA INSTALACAO DE TOMADAS E INTERRUPTORES</v>
          </cell>
          <cell r="C1960" t="str">
            <v xml:space="preserve">UN    </v>
          </cell>
          <cell r="D1960">
            <v>3.39</v>
          </cell>
        </row>
        <row r="1961">
          <cell r="A1961">
            <v>38097</v>
          </cell>
          <cell r="B1961" t="str">
            <v>ESPELHO / PLACA DE 4 POSTOS 4" X 4", PARA INSTALACAO DE TOMADAS E INTERRUPTORES</v>
          </cell>
          <cell r="C1961" t="str">
            <v xml:space="preserve">UN    </v>
          </cell>
          <cell r="D1961">
            <v>6.89</v>
          </cell>
        </row>
        <row r="1962">
          <cell r="A1962">
            <v>38098</v>
          </cell>
          <cell r="B1962" t="str">
            <v>ESPELHO / PLACA DE 6 POSTOS 4" X 4", PARA INSTALACAO DE TOMADAS E INTERRUPTORES</v>
          </cell>
          <cell r="C1962" t="str">
            <v xml:space="preserve">UN    </v>
          </cell>
          <cell r="D1962">
            <v>6.89</v>
          </cell>
        </row>
        <row r="1963">
          <cell r="A1963">
            <v>11186</v>
          </cell>
          <cell r="B1963" t="str">
            <v>ESPELHO CRISTAL E = 4 MM</v>
          </cell>
          <cell r="C1963" t="str">
            <v xml:space="preserve">M2    </v>
          </cell>
          <cell r="D1963">
            <v>365.5</v>
          </cell>
        </row>
        <row r="1964">
          <cell r="A1964">
            <v>11558</v>
          </cell>
          <cell r="B1964" t="str">
            <v>ESPELHO, RETO OU CURVO, EM LATAO CROMADO, ESPESSURA ATE 6 MM, LARGURA *40*MM, ALTURA *180*MM - PARA FECHADURA DE EMBUTIR</v>
          </cell>
          <cell r="C1964" t="str">
            <v xml:space="preserve">PAR   </v>
          </cell>
          <cell r="D1964">
            <v>14.34</v>
          </cell>
        </row>
        <row r="1965">
          <cell r="A1965">
            <v>11557</v>
          </cell>
          <cell r="B1965" t="str">
            <v>ESPELHO, RETO OU CURVO, EM LATAO CROMADO, ESPESSURA MINIMA 6 MM, LARGURA *43*MM, ALTURA *230*MM - PARA FECHADURA DE EMBUTIR</v>
          </cell>
          <cell r="C1965" t="str">
            <v xml:space="preserve">PAR   </v>
          </cell>
          <cell r="D1965">
            <v>36.29</v>
          </cell>
        </row>
        <row r="1966">
          <cell r="A1966">
            <v>2759</v>
          </cell>
          <cell r="B1966" t="str">
            <v>ESPOLETA SIMPLES N 8.</v>
          </cell>
          <cell r="C1966" t="str">
            <v xml:space="preserve">UN    </v>
          </cell>
          <cell r="D1966">
            <v>10.93</v>
          </cell>
        </row>
        <row r="1967">
          <cell r="A1967">
            <v>38124</v>
          </cell>
          <cell r="B1967" t="str">
            <v>ESPUMA EXPANSIVA DE POLIURETANO, APLICACAO MANUAL - 500 ML</v>
          </cell>
          <cell r="C1967" t="str">
            <v xml:space="preserve">UN    </v>
          </cell>
          <cell r="D1967">
            <v>28.45</v>
          </cell>
        </row>
        <row r="1968">
          <cell r="A1968">
            <v>38380</v>
          </cell>
          <cell r="B1968" t="str">
            <v>ESQUADRO DE ACO 12 " (300 MM), CABO DE ALUMINIO</v>
          </cell>
          <cell r="C1968" t="str">
            <v xml:space="preserve">UN    </v>
          </cell>
          <cell r="D1968">
            <v>27</v>
          </cell>
        </row>
        <row r="1969">
          <cell r="A1969">
            <v>42429</v>
          </cell>
          <cell r="B1969" t="str">
            <v>ESQUI TRIPLO, EM TUBO DE ACO CARBONO, PINTURA NO PROCESSO ELETROSTATICO - EQUIPAMENTO DE GINASTICA PARA ACADEMIA AO AR LIVRE / ACADEMIA DA TERCEIRA IDADE - ATI</v>
          </cell>
          <cell r="C1969" t="str">
            <v xml:space="preserve">UN    </v>
          </cell>
          <cell r="D1969">
            <v>5972.04</v>
          </cell>
        </row>
        <row r="1970">
          <cell r="A1970">
            <v>39616</v>
          </cell>
          <cell r="B1970" t="str">
            <v>ESTABILIZADOR BIVOLT AUTOMATICO, 1000 VA</v>
          </cell>
          <cell r="C1970" t="str">
            <v xml:space="preserve">UN    </v>
          </cell>
          <cell r="D1970">
            <v>579.75</v>
          </cell>
        </row>
        <row r="1971">
          <cell r="A1971">
            <v>39618</v>
          </cell>
          <cell r="B1971" t="str">
            <v>ESTABILIZADOR BIVOLT AUTOMATICO, 1500 VA</v>
          </cell>
          <cell r="C1971" t="str">
            <v xml:space="preserve">UN    </v>
          </cell>
          <cell r="D1971">
            <v>1051.57</v>
          </cell>
        </row>
        <row r="1972">
          <cell r="A1972">
            <v>39619</v>
          </cell>
          <cell r="B1972" t="str">
            <v>ESTABILIZADOR BIVOLT AUTOMATICO, 2000 VA</v>
          </cell>
          <cell r="C1972" t="str">
            <v xml:space="preserve">UN    </v>
          </cell>
          <cell r="D1972">
            <v>1440.22</v>
          </cell>
        </row>
        <row r="1973">
          <cell r="A1973">
            <v>39613</v>
          </cell>
          <cell r="B1973" t="str">
            <v>ESTABILIZADOR BIVOLT AUTOMATICO, 300 VA</v>
          </cell>
          <cell r="C1973" t="str">
            <v xml:space="preserve">UN    </v>
          </cell>
          <cell r="D1973">
            <v>230.29</v>
          </cell>
        </row>
        <row r="1974">
          <cell r="A1974">
            <v>39614</v>
          </cell>
          <cell r="B1974" t="str">
            <v>ESTABILIZADOR BIVOLT AUTOMATICO, 500 VA</v>
          </cell>
          <cell r="C1974" t="str">
            <v xml:space="preserve">UN    </v>
          </cell>
          <cell r="D1974">
            <v>335.97</v>
          </cell>
        </row>
        <row r="1975">
          <cell r="A1975">
            <v>38538</v>
          </cell>
          <cell r="B1975" t="str">
            <v>ESTACA PRE-MOLDADA MACICA DE CONCRETO VIBRADO ARMADO, PARA CARGA DE 25 T, SECAO QUADRADA DE *16 X 16*, COM ANEL METALICO INCORPORADO A PECA (SOMENTE FORNECIMENTO)</v>
          </cell>
          <cell r="C1975" t="str">
            <v xml:space="preserve">M     </v>
          </cell>
          <cell r="D1975">
            <v>75.8</v>
          </cell>
        </row>
        <row r="1976">
          <cell r="A1976">
            <v>38539</v>
          </cell>
          <cell r="B1976" t="str">
            <v>ESTACA PRE-MOLDADA MACICA DE CONCRETO VIBRADO ARMADO, PARA CARGA DE 50 T, SECAO QUADRADA, COM ANEL METALICO INCORPORADO A PECA (SOMENTE FORNECIMENTO)</v>
          </cell>
          <cell r="C1976" t="str">
            <v xml:space="preserve">M     </v>
          </cell>
          <cell r="D1976">
            <v>103.07</v>
          </cell>
        </row>
        <row r="1977">
          <cell r="A1977">
            <v>38540</v>
          </cell>
          <cell r="B1977" t="str">
            <v>ESTACA PRE-MOLDADA VAZADA DE CONCRETO CENTRIFUGADO, PARA CARGA DE 100 T, SECAO CIRCULAR, COM ANEL METALICO INCORPORADO A PECA (SOMENTE FORNECIMENTO)</v>
          </cell>
          <cell r="C1977" t="str">
            <v xml:space="preserve">M     </v>
          </cell>
          <cell r="D1977">
            <v>264.16000000000003</v>
          </cell>
        </row>
        <row r="1978">
          <cell r="A1978">
            <v>38384</v>
          </cell>
          <cell r="B1978" t="str">
            <v>ESTILETE DE METAL, LAMINA 18 MM</v>
          </cell>
          <cell r="C1978" t="str">
            <v xml:space="preserve">UN    </v>
          </cell>
          <cell r="D1978">
            <v>18.579999999999998</v>
          </cell>
        </row>
        <row r="1979">
          <cell r="A1979">
            <v>13</v>
          </cell>
          <cell r="B1979" t="str">
            <v>ESTOPA</v>
          </cell>
          <cell r="C1979" t="str">
            <v xml:space="preserve">KG    </v>
          </cell>
          <cell r="D1979">
            <v>21.55</v>
          </cell>
        </row>
        <row r="1980">
          <cell r="A1980">
            <v>2762</v>
          </cell>
          <cell r="B1980" t="str">
            <v>ESTOPIM SIMPLES</v>
          </cell>
          <cell r="C1980" t="str">
            <v xml:space="preserve">M     </v>
          </cell>
          <cell r="D1980">
            <v>13.66</v>
          </cell>
        </row>
        <row r="1981">
          <cell r="A1981">
            <v>21142</v>
          </cell>
          <cell r="B1981" t="str">
            <v>ESTRIBO COM PARAFUSO EM CHAPA DE FERRO FUNDIDO DE 2" X 3/16" X 35 CM, SECAO "U", PARA MADEIRAMENTO DE TELHADO</v>
          </cell>
          <cell r="C1981" t="str">
            <v xml:space="preserve">UN    </v>
          </cell>
          <cell r="D1981">
            <v>24.75</v>
          </cell>
        </row>
        <row r="1982">
          <cell r="A1982">
            <v>4223</v>
          </cell>
          <cell r="B1982" t="str">
            <v>ETANOL</v>
          </cell>
          <cell r="C1982" t="str">
            <v xml:space="preserve">L     </v>
          </cell>
          <cell r="D1982">
            <v>4.1900000000000004</v>
          </cell>
        </row>
        <row r="1983">
          <cell r="A1983">
            <v>37372</v>
          </cell>
          <cell r="B1983" t="str">
            <v>EXAMES - HORISTA (COLETADO CAIXA - ENCARGOS COMPLEMENTARES)</v>
          </cell>
          <cell r="C1983" t="str">
            <v xml:space="preserve">H     </v>
          </cell>
          <cell r="D1983">
            <v>1.1399999999999999</v>
          </cell>
        </row>
        <row r="1984">
          <cell r="A1984">
            <v>40863</v>
          </cell>
          <cell r="B1984" t="str">
            <v>EXAMES - MENSALISTA (COLETADO CAIXA - ENCARGOS COMPLEMENTARES)</v>
          </cell>
          <cell r="C1984" t="str">
            <v xml:space="preserve">MES   </v>
          </cell>
          <cell r="D1984">
            <v>215.56</v>
          </cell>
        </row>
        <row r="1985">
          <cell r="A1985">
            <v>38475</v>
          </cell>
          <cell r="B1985" t="str">
            <v>EXTENSAO DE SOLDA 201 ACETILENO, E = *1,5 A 2,5* MM</v>
          </cell>
          <cell r="C1985" t="str">
            <v xml:space="preserve">UN    </v>
          </cell>
          <cell r="D1985">
            <v>43.26</v>
          </cell>
        </row>
        <row r="1986">
          <cell r="A1986">
            <v>38474</v>
          </cell>
          <cell r="B1986" t="str">
            <v>EXTENSAO DE SOLDA 201 GLP, E = *2,5 A 4,0* MM</v>
          </cell>
          <cell r="C1986" t="str">
            <v xml:space="preserve">UN    </v>
          </cell>
          <cell r="D1986">
            <v>53.48</v>
          </cell>
        </row>
        <row r="1987">
          <cell r="A1987">
            <v>10886</v>
          </cell>
          <cell r="B1987" t="str">
            <v>EXTINTOR DE INCENDIO PORTATIL COM CARGA DE AGUA PRESSURIZADA DE 10 L, CLASSE A</v>
          </cell>
          <cell r="C1987" t="str">
            <v xml:space="preserve">UN    </v>
          </cell>
          <cell r="D1987">
            <v>177.45</v>
          </cell>
        </row>
        <row r="1988">
          <cell r="A1988">
            <v>10888</v>
          </cell>
          <cell r="B1988" t="str">
            <v>EXTINTOR DE INCENDIO PORTATIL COM CARGA DE GAS CARBONICO CO2 DE 4 KG, CLASSE BC</v>
          </cell>
          <cell r="C1988" t="str">
            <v xml:space="preserve">UN    </v>
          </cell>
          <cell r="D1988">
            <v>561.59</v>
          </cell>
        </row>
        <row r="1989">
          <cell r="A1989">
            <v>10889</v>
          </cell>
          <cell r="B1989" t="str">
            <v>EXTINTOR DE INCENDIO PORTATIL COM CARGA DE GAS CARBONICO CO2 DE 6 KG, CLASSE BC</v>
          </cell>
          <cell r="C1989" t="str">
            <v xml:space="preserve">UN    </v>
          </cell>
          <cell r="D1989">
            <v>608.4</v>
          </cell>
        </row>
        <row r="1990">
          <cell r="A1990">
            <v>10890</v>
          </cell>
          <cell r="B1990" t="str">
            <v>EXTINTOR DE INCENDIO PORTATIL COM CARGA DE PO QUIMICO SECO (PQS) DE 12 KG, CLASSE BC</v>
          </cell>
          <cell r="C1990" t="str">
            <v xml:space="preserve">UN    </v>
          </cell>
          <cell r="D1990">
            <v>280.79000000000002</v>
          </cell>
        </row>
        <row r="1991">
          <cell r="A1991">
            <v>10891</v>
          </cell>
          <cell r="B1991" t="str">
            <v>EXTINTOR DE INCENDIO PORTATIL COM CARGA DE PO QUIMICO SECO (PQS) DE 4 KG, CLASSE BC</v>
          </cell>
          <cell r="C1991" t="str">
            <v xml:space="preserve">UN    </v>
          </cell>
          <cell r="D1991">
            <v>171.59</v>
          </cell>
        </row>
        <row r="1992">
          <cell r="A1992">
            <v>10892</v>
          </cell>
          <cell r="B1992" t="str">
            <v>EXTINTOR DE INCENDIO PORTATIL COM CARGA DE PO QUIMICO SECO (PQS) DE 6 KG, CLASSE BC</v>
          </cell>
          <cell r="C1992" t="str">
            <v xml:space="preserve">UN    </v>
          </cell>
          <cell r="D1992">
            <v>202.8</v>
          </cell>
        </row>
        <row r="1993">
          <cell r="A1993">
            <v>20977</v>
          </cell>
          <cell r="B1993" t="str">
            <v>EXTINTOR DE INCENDIO PORTATIL COM CARGA DE PO QUIMICO SECO (PQS) DE 8 KG, CLASSE BC</v>
          </cell>
          <cell r="C1993" t="str">
            <v xml:space="preserve">UN    </v>
          </cell>
          <cell r="D1993">
            <v>241.79</v>
          </cell>
        </row>
        <row r="1994">
          <cell r="A1994">
            <v>3073</v>
          </cell>
          <cell r="B1994" t="str">
            <v>EXTREMIDADE PVC PBA, BF, JE, DN 100/ DE 110 MM (NBR 10351)</v>
          </cell>
          <cell r="C1994" t="str">
            <v xml:space="preserve">UN    </v>
          </cell>
          <cell r="D1994">
            <v>211.25</v>
          </cell>
        </row>
        <row r="1995">
          <cell r="A1995">
            <v>3074</v>
          </cell>
          <cell r="B1995" t="str">
            <v>EXTREMIDADE PVC PBA, BF, JE, DN 75/ DE 85 MM (NBR 10351)</v>
          </cell>
          <cell r="C1995" t="str">
            <v xml:space="preserve">UN    </v>
          </cell>
          <cell r="D1995">
            <v>133.37</v>
          </cell>
        </row>
        <row r="1996">
          <cell r="A1996">
            <v>3076</v>
          </cell>
          <cell r="B1996" t="str">
            <v>EXTREMIDADE PVC PBA, PF, JE, DN 100 / DE 110 MM (NBR 10351)</v>
          </cell>
          <cell r="C1996" t="str">
            <v xml:space="preserve">UN    </v>
          </cell>
          <cell r="D1996">
            <v>173.67</v>
          </cell>
        </row>
        <row r="1997">
          <cell r="A1997">
            <v>3075</v>
          </cell>
          <cell r="B1997" t="str">
            <v>EXTREMIDADE PVC PBA, PF, JE, DN 75 / DE 85 MM (NBR 10351)</v>
          </cell>
          <cell r="C1997" t="str">
            <v xml:space="preserve">UN    </v>
          </cell>
          <cell r="D1997">
            <v>109.75</v>
          </cell>
        </row>
        <row r="1998">
          <cell r="A1998">
            <v>10781</v>
          </cell>
          <cell r="B1998" t="str">
            <v>EXTREMIDADE/TUBETE PARA HIDROMETRO PVC, COM ROSCA, CURTA, COM BUCHA LATAO, 3/4"</v>
          </cell>
          <cell r="C1998" t="str">
            <v xml:space="preserve">UN    </v>
          </cell>
          <cell r="D1998">
            <v>14.88</v>
          </cell>
        </row>
        <row r="1999">
          <cell r="A1999">
            <v>43612</v>
          </cell>
          <cell r="B1999" t="str">
            <v>FECHADRUA BICO DE PAPAGAIO PARA PORTA DE CORRER EXTERNA, EM ACO INOX COM ACABAMENTO CROMADO, MAQUINA COM 45 MM, INCLUINDO CHAVE TIPO CILINDRO</v>
          </cell>
          <cell r="C1999" t="str">
            <v xml:space="preserve">CJ    </v>
          </cell>
          <cell r="D1999">
            <v>110.49</v>
          </cell>
        </row>
        <row r="2000">
          <cell r="A2000">
            <v>43613</v>
          </cell>
          <cell r="B2000" t="str">
            <v>FECHADRUA BICO DE PAPAGAIO PARA PORTA DE CORRER INTERNA, EM ACO INOX COM ACABAMENTO CROMADO, MAQUINA COM 45 MM, INCLUINDO CHAVE TIPO BIPARTIDA</v>
          </cell>
          <cell r="C2000" t="str">
            <v xml:space="preserve">CJ    </v>
          </cell>
          <cell r="D2000">
            <v>91.47</v>
          </cell>
        </row>
        <row r="2001">
          <cell r="A2001">
            <v>11480</v>
          </cell>
          <cell r="B2001" t="str">
            <v>FECHADURA AUXILIAR DE SEGURANCA PARA PORTA EXTERNA, EM ACO INOX, BROCA DE 45 A 55 MM, LINGUETA COM 3 AVANCOS, INCLUINDO 2 CHAVES TIPO CILINDRO</v>
          </cell>
          <cell r="C2001" t="str">
            <v xml:space="preserve">CJ    </v>
          </cell>
          <cell r="D2001">
            <v>140.38</v>
          </cell>
        </row>
        <row r="2002">
          <cell r="A2002">
            <v>11469</v>
          </cell>
          <cell r="B2002" t="str">
            <v>FECHADURA DE EMBUTIR PARA GAVETA E MOVEIS DE MADEIRA, EM ACO INOX COM ACABAMENTO CROMADO, COM ABAS LATERAIS, CILINDRO COM 22 MM DE DIAMETRO, INCLUINDO CHAVE COM PERFIL METALICO E CAPA ESCAMOTEAVEL</v>
          </cell>
          <cell r="C2002" t="str">
            <v xml:space="preserve">UN    </v>
          </cell>
          <cell r="D2002">
            <v>14.98</v>
          </cell>
        </row>
        <row r="2003">
          <cell r="A2003">
            <v>11468</v>
          </cell>
          <cell r="B2003" t="str">
            <v>FECHADURA DE SOBREPOR PARA GAVETAS E ARMARIOS, EM ACO INOX COM ACABAMENTO CROMADO, COM CILINDRO DE APROX 20 MM</v>
          </cell>
          <cell r="C2003" t="str">
            <v xml:space="preserve">UN    </v>
          </cell>
          <cell r="D2003">
            <v>14.99</v>
          </cell>
        </row>
        <row r="2004">
          <cell r="A2004">
            <v>11484</v>
          </cell>
          <cell r="B2004" t="str">
            <v>FECHADURA DE SOBREPOR PARA PORTAO, EM ACO INOX COM ACABAMENTO CROMADO, CAIXA DE 100 MM, INCLUINDO CHAVE TIPO CILINDRO</v>
          </cell>
          <cell r="C2004" t="str">
            <v xml:space="preserve">UN    </v>
          </cell>
          <cell r="D2004">
            <v>65.86</v>
          </cell>
        </row>
        <row r="2005">
          <cell r="A2005">
            <v>38155</v>
          </cell>
          <cell r="B2005" t="str">
            <v>FECHADURA DE SOBREPOR PARA PORTAO, EM ACO INOX COM ACABAMENTO CROMADO, CAIXA DE 100 MM, INCLUINDO CHAVE TIPO TETRA</v>
          </cell>
          <cell r="C2005" t="str">
            <v xml:space="preserve">UN    </v>
          </cell>
          <cell r="D2005">
            <v>102.25</v>
          </cell>
        </row>
        <row r="2006">
          <cell r="A2006">
            <v>11467</v>
          </cell>
          <cell r="B2006" t="str">
            <v>FECHADURA DE SOBREPOR TIPO CAIXAO, EM FERRO COM ACABAMENTO RESINADO, SEM MACANETA, SEM CILINDRO, INCLUINDO CHAVE TIPO SIMPLES</v>
          </cell>
          <cell r="C2006" t="str">
            <v xml:space="preserve">UN    </v>
          </cell>
          <cell r="D2006">
            <v>23.36</v>
          </cell>
        </row>
        <row r="2007">
          <cell r="A2007">
            <v>38153</v>
          </cell>
          <cell r="B2007" t="str">
            <v>FECHADURA ESPELHO PARA PORTA DE BANHEIRO, EM ACO INOX (MAQUINA, TESTA E CONTRA-TESTA) E EM ZAMAC (MACANETA, LINGUETA E TRINCOS) COM ACABAMENTO CROMADO, MAQUINA DE 40 MM, INCLUINDO CHAVE TIPO TRANQUETA</v>
          </cell>
          <cell r="C2007" t="str">
            <v xml:space="preserve">CJ    </v>
          </cell>
          <cell r="D2007">
            <v>59.68</v>
          </cell>
        </row>
        <row r="2008">
          <cell r="A2008">
            <v>43607</v>
          </cell>
          <cell r="B2008" t="str">
            <v>FECHADURA ESPELHO PARA PORTA DE BANHEIRO, EM ACO INOX (MAQUINA, TESTA E CONTRA-TESTA) E EM ZAMAC (MACANETA, LINGUETA E TRINCOS) COM ACABAMENTO CROMADO, MAQUINA DE 55 MM, INCLUINDO CHAVE TIPO TRANQUETA  (CONJUNTO DE FECHADURAS)</v>
          </cell>
          <cell r="C2008" t="str">
            <v xml:space="preserve">CJ    </v>
          </cell>
          <cell r="D2008">
            <v>112.88</v>
          </cell>
        </row>
        <row r="2009">
          <cell r="A2009">
            <v>3080</v>
          </cell>
          <cell r="B2009" t="str">
            <v>FECHADURA ESPELHO PARA PORTA EXTERNA, EM ACO INOX (MAQUINA, TESTA E CONTRA-TESTA) E EM ZAMAC (MACANETA, LINGUETA E TRINCOS) COM ACABAMENTO CROMADO, MAQUINA DE 40 MM, INCLUINDO CHAVE TIPO CILINDRO</v>
          </cell>
          <cell r="C2009" t="str">
            <v xml:space="preserve">CJ    </v>
          </cell>
          <cell r="D2009">
            <v>75.900000000000006</v>
          </cell>
        </row>
        <row r="2010">
          <cell r="A2010">
            <v>3081</v>
          </cell>
          <cell r="B2010" t="str">
            <v>FECHADURA ESPELHO PARA PORTA EXTERNA, EM ACO INOX (MAQUINA, TESTA E CONTRA-TESTA) E EM ZAMAC (MACANETA, LINGUETA E TRINCOS) COM ACABAMENTO CROMADO, MAQUINA DE 55 MM, INCLUINDO CHAVE TIPO CILINDRO</v>
          </cell>
          <cell r="C2010" t="str">
            <v xml:space="preserve">CJ    </v>
          </cell>
          <cell r="D2010">
            <v>150.16</v>
          </cell>
        </row>
        <row r="2011">
          <cell r="A2011">
            <v>3090</v>
          </cell>
          <cell r="B2011" t="str">
            <v>FECHADURA ESPELHO PARA PORTA INTERNA, EM ACO INOX (MAQUINA, TESTA E CONTRA-TESTA) E EM ZAMAC (MACANETA, LINGUETA E TRINCOS) COM ACABAMENTO CROMADO, MAQUINA DE 40 MM, INCLUINDO CHAVE TIPO INTERNA</v>
          </cell>
          <cell r="C2011" t="str">
            <v xml:space="preserve">CJ    </v>
          </cell>
          <cell r="D2011">
            <v>67.739999999999995</v>
          </cell>
        </row>
        <row r="2012">
          <cell r="A2012">
            <v>43611</v>
          </cell>
          <cell r="B2012" t="str">
            <v>FECHADURA ESPELHO PARA PORTA INTERNA, EM ACO INOX (MAQUINA, TESTA E CONTRA-TESTA) E EM ZAMAC (MACANETA, LINGUETA E TRINCOS) COM ACABAMENTO CROMADO, MAQUINA DE 55 MM, INCLUINDO CHAVE TIPO INTERNA</v>
          </cell>
          <cell r="C2012" t="str">
            <v xml:space="preserve">CJ    </v>
          </cell>
          <cell r="D2012">
            <v>112.41</v>
          </cell>
        </row>
        <row r="2013">
          <cell r="A2013">
            <v>3103</v>
          </cell>
          <cell r="B2013" t="str">
            <v>FECHADURA PARA PORTA PIVOTANTE DE VIDRO TEMPERADO, EM ACO INOX COM ACABAMENTO CROMADO, RECORTE PADRAO SANTA MARINA, COM CILINDRO EM LATAO, INCLUINDO CHAVE TIPO CILINDRO</v>
          </cell>
          <cell r="C2013" t="str">
            <v xml:space="preserve">UN    </v>
          </cell>
          <cell r="D2013">
            <v>56.17</v>
          </cell>
        </row>
        <row r="2014">
          <cell r="A2014">
            <v>3097</v>
          </cell>
          <cell r="B2014" t="str">
            <v>FECHADURA ROSETA REDONDA PARA PORTA DE BANHEIRO, EM ACO INOX (MAQUINA, TESTA E CONTRA-TESTA) E EM ZAMAC (MACANETA, LINGUETA E TRINCOS) COM ACABAMENTO CROMADO, MAQUINA DE 40 MM, INCLUINDO CHAVE TIPO TRANQUETA</v>
          </cell>
          <cell r="C2014" t="str">
            <v xml:space="preserve">CJ    </v>
          </cell>
          <cell r="D2014">
            <v>84.98</v>
          </cell>
        </row>
        <row r="2015">
          <cell r="A2015">
            <v>3099</v>
          </cell>
          <cell r="B2015" t="str">
            <v>FECHADURA ROSETA REDONDA PARA PORTA DE BANHEIRO, EM ACO INOX (MAQUINA, TESTA E CONTRA-TESTA) E EM ZAMAC (MACANETA, LINGUETA E TRINCOS) COM ACABAMENTO CROMADO, MAQUINA DE 55 MM, INCLUINDO CHAVE TIPO TRANQUETA</v>
          </cell>
          <cell r="C2015" t="str">
            <v xml:space="preserve">CJ    </v>
          </cell>
          <cell r="D2015">
            <v>136.07</v>
          </cell>
        </row>
        <row r="2016">
          <cell r="A2016">
            <v>38151</v>
          </cell>
          <cell r="B2016" t="str">
            <v>FECHADURA ROSETA REDONDA PARA PORTA EXTERNA, EM ACO INOX (MAQUINA, TESTA E CONTRA-TESTA) E EM ZAMAC (MACANETA, LINGUETA E TRINCOS) COM ACABAMENTO CROMADO, MAQUINA DE 40 MM, INCLUINDO CHAVE TIPO CILINDRO</v>
          </cell>
          <cell r="C2016" t="str">
            <v xml:space="preserve">CJ    </v>
          </cell>
          <cell r="D2016">
            <v>98.65</v>
          </cell>
        </row>
        <row r="2017">
          <cell r="A2017">
            <v>38152</v>
          </cell>
          <cell r="B2017" t="str">
            <v>FECHADURA ROSETA REDONDA PARA PORTA EXTERNA, EM ACO INOX (MAQUINA, TESTA E CONTRA-TESTA) E EM ZAMAC (MACANETA, LINGUETA E TRINCOS) COM ACABAMENTO CROMADO, MAQUINA DE 55 MM, INCLUINDO CHAVE TIPO CILINDRO</v>
          </cell>
          <cell r="C2017" t="str">
            <v xml:space="preserve">CJ    </v>
          </cell>
          <cell r="D2017">
            <v>159.13</v>
          </cell>
        </row>
        <row r="2018">
          <cell r="A2018">
            <v>43610</v>
          </cell>
          <cell r="B2018" t="str">
            <v>FECHADURA ROSETA REDONDA PARA PORTA INTERNA, EM ACO INOX (MAQUINA, TESTA E CONTRA-TESTA) E EM ZAMAC (MACANETA, LINGUETA E TRINCOS) COM ACABAMENTO CROMADO, MAQUINA DE 40 MM, INCLUINDO CHAVE TIPO INTERNA (CONJUNTO DE FECHADURAS)</v>
          </cell>
          <cell r="C2018" t="str">
            <v xml:space="preserve">CJ    </v>
          </cell>
          <cell r="D2018">
            <v>84.32</v>
          </cell>
        </row>
        <row r="2019">
          <cell r="A2019">
            <v>3093</v>
          </cell>
          <cell r="B2019" t="str">
            <v>FECHADURA ROSETA REDONDA PARA PORTA INTERNA, EM ACO INOX (MAQUINA, TESTA E CONTRA-TESTA) E EM ZAMAC (MACANETA, LINGUETA E TRINCOS) COM ACABAMENTO CROMADO, MAQUINA DE 55 MM, INCLUINDO CHAVE TIPO INTERNA</v>
          </cell>
          <cell r="C2019" t="str">
            <v xml:space="preserve">CJ    </v>
          </cell>
          <cell r="D2019">
            <v>136.07</v>
          </cell>
        </row>
        <row r="2020">
          <cell r="A2020">
            <v>38165</v>
          </cell>
          <cell r="B2020" t="str">
            <v>FECHO / FECHADURA COM PUXADOR CONCHA, COM TRANCA TIPO TRAVA, PARA JANELA / PORTA DE CORRER (INCLUI TESTA, FECHADURA, PUXADOR) - COMPLETA</v>
          </cell>
          <cell r="C2020" t="str">
            <v xml:space="preserve">CJ    </v>
          </cell>
          <cell r="D2020">
            <v>68.97</v>
          </cell>
        </row>
        <row r="2021">
          <cell r="A2021">
            <v>38177</v>
          </cell>
          <cell r="B2021" t="str">
            <v>FECHO / TRINCO TIPO AVIAO, EM ZAMAC CROMADO, *60* MM, PARA JANELAS - INCLUI PARAFUSOS</v>
          </cell>
          <cell r="C2021" t="str">
            <v xml:space="preserve">UN    </v>
          </cell>
          <cell r="D2021">
            <v>20.49</v>
          </cell>
        </row>
        <row r="2022">
          <cell r="A2022">
            <v>11458</v>
          </cell>
          <cell r="B2022" t="str">
            <v>FECHO DE SEGURANCA, TIPO BATOM, EM LATAO / ZAMAC, CROMADO, PARA PORTAS E JANELAS - INCLUI PARAFUSOS</v>
          </cell>
          <cell r="C2022" t="str">
            <v xml:space="preserve">UN    </v>
          </cell>
          <cell r="D2022">
            <v>24.47</v>
          </cell>
        </row>
        <row r="2023">
          <cell r="A2023">
            <v>3108</v>
          </cell>
          <cell r="B2023" t="str">
            <v>FECHO QUEBRA UNHA, EM LATAO COM ACABAMENTO CROMADO, DE EMBUTIR, COM COMANDO ALAVANCA, ALTURA DE DE 22 CM, LARGURA MINIMA DE 1,90 CM E ESPESSURA MINIMA DE 1,90 MM, PARA PORTAS E JANELAS (INCLUI PARAFUSOS)</v>
          </cell>
          <cell r="C2023" t="str">
            <v xml:space="preserve">UN    </v>
          </cell>
          <cell r="D2023">
            <v>104.01</v>
          </cell>
        </row>
        <row r="2024">
          <cell r="A2024">
            <v>3105</v>
          </cell>
          <cell r="B2024" t="str">
            <v>FECHO QUEBRA UNHA, EM LATAO COM ACABAMENTO CROMADO, DE EMBUTIR, COM COMANDO ALAVANCA, ALTURA DE DE 40 CM, LARGURA MINIMA DE 1,90 CM E ESPESSURA MINIMA DE 1,90 MM, PARA PORTAS E JANELAS (INCLUI PARAFUSOS)</v>
          </cell>
          <cell r="C2024" t="str">
            <v xml:space="preserve">UN    </v>
          </cell>
          <cell r="D2024">
            <v>136.04</v>
          </cell>
        </row>
        <row r="2025">
          <cell r="A2025">
            <v>38178</v>
          </cell>
          <cell r="B2025" t="str">
            <v>FECHO QUEBRA UNHA, EM LATAO COM ACABAMENTO CROMADO, DE EMBUTIR, COM COMANDO DESLIZANTE, ALTURA DE 12 CM, LARGURA MINIMA DE 1,90 CM E ESPESSURA MINIMA DE 1,90 MM</v>
          </cell>
          <cell r="C2025" t="str">
            <v xml:space="preserve">UN    </v>
          </cell>
          <cell r="D2025">
            <v>22.55</v>
          </cell>
        </row>
        <row r="2026">
          <cell r="A2026">
            <v>43575</v>
          </cell>
          <cell r="B2026" t="str">
            <v>FECHO QUEBRA UNHA, EM LATAO COM ACABAMENTO CROMADO, DE EMBUTIR, COM COMANDO DESLIZANTE, ALTURA DE 22 CM, LARGURA MINIMA DE 1,90 CM E ESPESSURA MINIMA DE 1,90 MM</v>
          </cell>
          <cell r="C2026" t="str">
            <v xml:space="preserve">UN    </v>
          </cell>
          <cell r="D2026">
            <v>48.86</v>
          </cell>
        </row>
        <row r="2027">
          <cell r="A2027">
            <v>43577</v>
          </cell>
          <cell r="B2027" t="str">
            <v>FECHO QUEBRA UNHA, EM LATAO COM ACABAMENTO CROMADO, DE EMBUTIR, COM COMANDO DESLIZANTE, ALTURA DE 40 CM, LARGURA MINIMA DE 1,90 CM E ESPESSURA MINIMA DE 1,90 MM</v>
          </cell>
          <cell r="C2027" t="str">
            <v xml:space="preserve">UN    </v>
          </cell>
          <cell r="D2027">
            <v>84.94</v>
          </cell>
        </row>
        <row r="2028">
          <cell r="A2028">
            <v>43458</v>
          </cell>
          <cell r="B2028" t="str">
            <v>FERRAMENTAS - FAMILIA ALMOXARIFE - HORISTA (ENCARGOS COMPLEMENTARES - COLETADO CAIXA)</v>
          </cell>
          <cell r="C2028" t="str">
            <v xml:space="preserve">H     </v>
          </cell>
          <cell r="D2028">
            <v>0.06</v>
          </cell>
        </row>
        <row r="2029">
          <cell r="A2029">
            <v>43470</v>
          </cell>
          <cell r="B2029" t="str">
            <v>FERRAMENTAS - FAMILIA ALMOXARIFE - MENSALISTA (ENCARGOS COMPLEMENTARES - COLETADO CAIXA)</v>
          </cell>
          <cell r="C2029" t="str">
            <v xml:space="preserve">MES   </v>
          </cell>
          <cell r="D2029">
            <v>10.6</v>
          </cell>
        </row>
        <row r="2030">
          <cell r="A2030">
            <v>43459</v>
          </cell>
          <cell r="B2030" t="str">
            <v>FERRAMENTAS - FAMILIA CARPINTEIRO DE FORMAS - HORISTA (ENCARGOS COMPLEMENTARES - COLETADO CAIXA)</v>
          </cell>
          <cell r="C2030" t="str">
            <v xml:space="preserve">H     </v>
          </cell>
          <cell r="D2030">
            <v>0.49</v>
          </cell>
        </row>
        <row r="2031">
          <cell r="A2031">
            <v>43471</v>
          </cell>
          <cell r="B2031" t="str">
            <v>FERRAMENTAS - FAMILIA CARPINTEIRO DE FORMAS - MENSALISTA (ENCARGOS COMPLEMENTARES - COLETADO CAIXA)</v>
          </cell>
          <cell r="C2031" t="str">
            <v xml:space="preserve">MES   </v>
          </cell>
          <cell r="D2031">
            <v>92.9</v>
          </cell>
        </row>
        <row r="2032">
          <cell r="A2032">
            <v>43460</v>
          </cell>
          <cell r="B2032" t="str">
            <v>FERRAMENTAS - FAMILIA ELETRICISTA - HORISTA (ENCARGOS COMPLEMENTARES - COLETADO CAIXA)</v>
          </cell>
          <cell r="C2032" t="str">
            <v xml:space="preserve">H     </v>
          </cell>
          <cell r="D2032">
            <v>0.86</v>
          </cell>
        </row>
        <row r="2033">
          <cell r="A2033">
            <v>43472</v>
          </cell>
          <cell r="B2033" t="str">
            <v>FERRAMENTAS - FAMILIA ELETRICISTA - MENSALISTA (ENCARGOS COMPLEMENTARES - COLETADO CAIXA)</v>
          </cell>
          <cell r="C2033" t="str">
            <v xml:space="preserve">MES   </v>
          </cell>
          <cell r="D2033">
            <v>161.79</v>
          </cell>
        </row>
        <row r="2034">
          <cell r="A2034">
            <v>43461</v>
          </cell>
          <cell r="B2034" t="str">
            <v>FERRAMENTAS - FAMILIA ENCANADOR - HORISTA (ENCARGOS COMPLEMENTARES - COLETADO CAIXA)</v>
          </cell>
          <cell r="C2034" t="str">
            <v xml:space="preserve">H     </v>
          </cell>
          <cell r="D2034">
            <v>0.32</v>
          </cell>
        </row>
        <row r="2035">
          <cell r="A2035">
            <v>43473</v>
          </cell>
          <cell r="B2035" t="str">
            <v>FERRAMENTAS - FAMILIA ENCANADOR - MENSALISTA (ENCARGOS COMPLEMENTARES - COLETADO CAIXA)</v>
          </cell>
          <cell r="C2035" t="str">
            <v xml:space="preserve">MES   </v>
          </cell>
          <cell r="D2035">
            <v>60.76</v>
          </cell>
        </row>
        <row r="2036">
          <cell r="A2036">
            <v>43463</v>
          </cell>
          <cell r="B2036" t="str">
            <v>FERRAMENTAS - FAMILIA ENCARREGADO GERAL - HORISTA (ENCARGOS COMPLEMENTARES - COLETADO CAIXA)</v>
          </cell>
          <cell r="C2036" t="str">
            <v xml:space="preserve">H     </v>
          </cell>
          <cell r="D2036">
            <v>0.11</v>
          </cell>
        </row>
        <row r="2037">
          <cell r="A2037">
            <v>43475</v>
          </cell>
          <cell r="B2037" t="str">
            <v>FERRAMENTAS - FAMILIA ENCARREGADO GERAL - MENSALISTA (ENCARGOS COMPLEMENTARES - COLETADO CAIXA)</v>
          </cell>
          <cell r="C2037" t="str">
            <v xml:space="preserve">MES   </v>
          </cell>
          <cell r="D2037">
            <v>21.49</v>
          </cell>
        </row>
        <row r="2038">
          <cell r="A2038">
            <v>43462</v>
          </cell>
          <cell r="B2038" t="str">
            <v>FERRAMENTAS - FAMILIA ENGENHEIRO CIVIL - HORISTA (ENCARGOS COMPLEMENTARES - COLETADO CAIXA)</v>
          </cell>
          <cell r="C2038" t="str">
            <v xml:space="preserve">H     </v>
          </cell>
          <cell r="D2038">
            <v>0.01</v>
          </cell>
        </row>
        <row r="2039">
          <cell r="A2039">
            <v>43474</v>
          </cell>
          <cell r="B2039" t="str">
            <v>FERRAMENTAS - FAMILIA ENGENHEIRO CIVIL - MENSALISTA (ENCARGOS COMPLEMENTARES - COLETADO CAIXA)</v>
          </cell>
          <cell r="C2039" t="str">
            <v xml:space="preserve">MES   </v>
          </cell>
          <cell r="D2039">
            <v>2.54</v>
          </cell>
        </row>
        <row r="2040">
          <cell r="A2040">
            <v>43464</v>
          </cell>
          <cell r="B2040" t="str">
            <v>FERRAMENTAS - FAMILIA OPERADOR ESCAVADEIRA - HORISTA (ENCARGOS COMPLEMENTARES - COLETADO CAIXA)</v>
          </cell>
          <cell r="C2040" t="str">
            <v xml:space="preserve">H     </v>
          </cell>
          <cell r="D2040">
            <v>0.01</v>
          </cell>
        </row>
        <row r="2041">
          <cell r="A2041">
            <v>43476</v>
          </cell>
          <cell r="B2041" t="str">
            <v>FERRAMENTAS - FAMILIA OPERADOR ESCAVADEIRA - MENSALISTA (ENCARGOS COMPLEMENTARES - COLETADO CAIXA)</v>
          </cell>
          <cell r="C2041" t="str">
            <v xml:space="preserve">MES   </v>
          </cell>
          <cell r="D2041">
            <v>0.01</v>
          </cell>
        </row>
        <row r="2042">
          <cell r="A2042">
            <v>43465</v>
          </cell>
          <cell r="B2042" t="str">
            <v>FERRAMENTAS - FAMILIA PEDREIRO - HORISTA (ENCARGOS COMPLEMENTARES - COLETADO CAIXA)</v>
          </cell>
          <cell r="C2042" t="str">
            <v xml:space="preserve">H     </v>
          </cell>
          <cell r="D2042">
            <v>0.84</v>
          </cell>
        </row>
        <row r="2043">
          <cell r="A2043">
            <v>43477</v>
          </cell>
          <cell r="B2043" t="str">
            <v>FERRAMENTAS - FAMILIA PEDREIRO - MENSALISTA (ENCARGOS COMPLEMENTARES - COLETADO CAIXA)</v>
          </cell>
          <cell r="C2043" t="str">
            <v xml:space="preserve">MES   </v>
          </cell>
          <cell r="D2043">
            <v>158.88</v>
          </cell>
        </row>
        <row r="2044">
          <cell r="A2044">
            <v>43466</v>
          </cell>
          <cell r="B2044" t="str">
            <v>FERRAMENTAS - FAMILIA PINTOR - HORISTA (ENCARGOS COMPLEMENTARES - COLETADO CAIXA)</v>
          </cell>
          <cell r="C2044" t="str">
            <v xml:space="preserve">H     </v>
          </cell>
          <cell r="D2044">
            <v>1.68</v>
          </cell>
        </row>
        <row r="2045">
          <cell r="A2045">
            <v>43478</v>
          </cell>
          <cell r="B2045" t="str">
            <v>FERRAMENTAS - FAMILIA PINTOR - MENSALISTA (ENCARGOS COMPLEMENTARES - COLETADO CAIXA)</v>
          </cell>
          <cell r="C2045" t="str">
            <v xml:space="preserve">MES   </v>
          </cell>
          <cell r="D2045">
            <v>315.88</v>
          </cell>
        </row>
        <row r="2046">
          <cell r="A2046">
            <v>43467</v>
          </cell>
          <cell r="B2046" t="str">
            <v>FERRAMENTAS - FAMILIA SERVENTE - HORISTA (ENCARGOS COMPLEMENTARES - COLETADO CAIXA)</v>
          </cell>
          <cell r="C2046" t="str">
            <v xml:space="preserve">H     </v>
          </cell>
          <cell r="D2046">
            <v>0.59</v>
          </cell>
        </row>
        <row r="2047">
          <cell r="A2047">
            <v>43479</v>
          </cell>
          <cell r="B2047" t="str">
            <v>FERRAMENTAS - FAMILIA SERVENTE - MENSALISTA (ENCARGOS COMPLEMENTARES - COLETADO CAIXA)</v>
          </cell>
          <cell r="C2047" t="str">
            <v xml:space="preserve">MES   </v>
          </cell>
          <cell r="D2047">
            <v>110.64</v>
          </cell>
        </row>
        <row r="2048">
          <cell r="A2048">
            <v>43468</v>
          </cell>
          <cell r="B2048" t="str">
            <v>FERRAMENTAS - FAMILIA SOLDADOR - HORISTA (ENCARGOS COMPLEMENTARES - COLETADO CAIXA)</v>
          </cell>
          <cell r="C2048" t="str">
            <v xml:space="preserve">H     </v>
          </cell>
          <cell r="D2048">
            <v>1.17</v>
          </cell>
        </row>
        <row r="2049">
          <cell r="A2049">
            <v>43480</v>
          </cell>
          <cell r="B2049" t="str">
            <v>FERRAMENTAS - FAMILIA SOLDADOR - MENSALISTA (ENCARGOS COMPLEMENTARES - COLETADO CAIXA)</v>
          </cell>
          <cell r="C2049" t="str">
            <v xml:space="preserve">MES   </v>
          </cell>
          <cell r="D2049">
            <v>220.75</v>
          </cell>
        </row>
        <row r="2050">
          <cell r="A2050">
            <v>43469</v>
          </cell>
          <cell r="B2050" t="str">
            <v>FERRAMENTAS - FAMILIA TOPOGRAFO - HORISTA (ENCARGOS COMPLEMENTARES - COLETADO CAIXA)</v>
          </cell>
          <cell r="C2050" t="str">
            <v xml:space="preserve">H     </v>
          </cell>
          <cell r="D2050">
            <v>0.08</v>
          </cell>
        </row>
        <row r="2051">
          <cell r="A2051">
            <v>43481</v>
          </cell>
          <cell r="B2051" t="str">
            <v>FERRAMENTAS - FAMILIA TOPOGRAFO - MENSALISTA (ENCARGOS COMPLEMENTARES - COLETADO CAIXA)</v>
          </cell>
          <cell r="C2051" t="str">
            <v xml:space="preserve">MES   </v>
          </cell>
          <cell r="D2051">
            <v>15.18</v>
          </cell>
        </row>
        <row r="2052">
          <cell r="A2052">
            <v>3119</v>
          </cell>
          <cell r="B2052" t="str">
            <v>FERROLHO COM FECHO / TRINCO REDONDO, EM ACO GALVANIZADO / ZINCADO, DE SOBREPOR, COM COMPRIMENTO DE 2" E ESPESSURA MINIMA DA CHAPA DE 0,90 MM, PARA PORTAS E JANELAS</v>
          </cell>
          <cell r="C2052" t="str">
            <v xml:space="preserve">UN    </v>
          </cell>
          <cell r="D2052">
            <v>2.65</v>
          </cell>
        </row>
        <row r="2053">
          <cell r="A2053">
            <v>3122</v>
          </cell>
          <cell r="B2053" t="str">
            <v>FERROLHO COM FECHO / TRINCO REDONDO, EM ACO GALVANIZADO / ZINCADO, DE SOBREPOR, COM COMPRIMENTO DE 3" A 4" E ESPESSURA MINIMA DA CHAPA DE 0,90 MM</v>
          </cell>
          <cell r="C2053" t="str">
            <v xml:space="preserve">UN    </v>
          </cell>
          <cell r="D2053">
            <v>5.39</v>
          </cell>
        </row>
        <row r="2054">
          <cell r="A2054">
            <v>3121</v>
          </cell>
          <cell r="B2054" t="str">
            <v>FERROLHO COM FECHO / TRINCO REDONDO, EM ACO GALVANIZADO / ZINCADO, DE SOBREPOR, COM COMPRIMENTO DE 5" E ESPESSURA MINIMA DA CHAPA DE 0,90 MM</v>
          </cell>
          <cell r="C2054" t="str">
            <v xml:space="preserve">UN    </v>
          </cell>
          <cell r="D2054">
            <v>6.11</v>
          </cell>
        </row>
        <row r="2055">
          <cell r="A2055">
            <v>3120</v>
          </cell>
          <cell r="B2055" t="str">
            <v>FERROLHO COM FECHO / TRINCO REDONDO, EM ACO GALVANIZADO / ZINCADO, DE SOBREPOR, COM COMPRIMENTO DE 6" E ESPESSURA MINIMA DA CHAPA DE 1,50 MM</v>
          </cell>
          <cell r="C2055" t="str">
            <v xml:space="preserve">UN    </v>
          </cell>
          <cell r="D2055">
            <v>11.58</v>
          </cell>
        </row>
        <row r="2056">
          <cell r="A2056">
            <v>11455</v>
          </cell>
          <cell r="B2056" t="str">
            <v>FERROLHO COM FECHO / TRINCO REDONDO, EM ACO GALVANIZADO / ZINCADO, DE SOBREPOR, COM COMPRIMENTO DE 8" E ESPESSURA MINIMA DA CHAPA DE 1,50 MM</v>
          </cell>
          <cell r="C2056" t="str">
            <v xml:space="preserve">UN    </v>
          </cell>
          <cell r="D2056">
            <v>16.75</v>
          </cell>
        </row>
        <row r="2057">
          <cell r="A2057">
            <v>11456</v>
          </cell>
          <cell r="B2057" t="str">
            <v>FERROLHO COM FECHO /TRINCO REDONDO, EM ACO GALVANIZADO / ZINCADO, DE SOBREPOR, COM COMPRIMENTO DE 10" A 12" E ESPESSURA MINIMA DA CHAPA DE 1,50 MM</v>
          </cell>
          <cell r="C2057" t="str">
            <v xml:space="preserve">UN    </v>
          </cell>
          <cell r="D2057">
            <v>20.02</v>
          </cell>
        </row>
        <row r="2058">
          <cell r="A2058">
            <v>3107</v>
          </cell>
          <cell r="B2058" t="str">
            <v>FERROLHO COM FECHO CHATO E PORTA CADEADO , EM ACO GALVANIZADO / ZINCADO, DE SOBREPOR, COM COMPRIMENTO DE 3" A 4", CHAPA COM ESPESSURA MINIMA DE 0,90 MM E LARGURA MINIMA DE 3,20 CM (FECHO SIMPLES / LEVE) (INCLUI PARAFUSOS)</v>
          </cell>
          <cell r="C2058" t="str">
            <v xml:space="preserve">UN    </v>
          </cell>
          <cell r="D2058">
            <v>8.44</v>
          </cell>
        </row>
        <row r="2059">
          <cell r="A2059">
            <v>43583</v>
          </cell>
          <cell r="B2059" t="str">
            <v>FERROLHO COM FECHO CHATO E PORTA CADEADO , EM ACO GALVANIZADO / ZINCADO, DE SOBREPOR, COM COMPRIMENTO DE 3" A 4", CHAPA COM ESPESSURA MINIMA DE 1,70 MM E LARGURA MINIMA DE 5,00 CM (FECHO REFORCADO)</v>
          </cell>
          <cell r="C2059" t="str">
            <v xml:space="preserve">UN    </v>
          </cell>
          <cell r="D2059">
            <v>9.52</v>
          </cell>
        </row>
        <row r="2060">
          <cell r="A2060">
            <v>43586</v>
          </cell>
          <cell r="B2060" t="str">
            <v>FERROLHO COM FECHO CHATO E PORTA CADEADO , EM ACO GALVANIZADO / ZINCADO, DE SOBREPOR, COM COMPRIMENTO DE 5", CHAPA COM ESPESSURA MINIMA DE 0,90 MM E LARGURA MINIMA DE 3,20 CM (FECHO SIMPLES)</v>
          </cell>
          <cell r="C2060" t="str">
            <v xml:space="preserve">UN    </v>
          </cell>
          <cell r="D2060">
            <v>9.76</v>
          </cell>
        </row>
        <row r="2061">
          <cell r="A2061">
            <v>11461</v>
          </cell>
          <cell r="B2061" t="str">
            <v>FERROLHO COM FECHO CHATO E PORTA CADEADO , EM ACO GALVANIZADO / ZINCADO, DE SOBREPOR, COM COMPRIMENTO DE 5", CHAPA COM ESPESSURA MINIMA DE 1,70 MM E LARGURA MINIMA DE 5,00 CM (FECHO REFORCADO)</v>
          </cell>
          <cell r="C2061" t="str">
            <v xml:space="preserve">UN    </v>
          </cell>
          <cell r="D2061">
            <v>10.64</v>
          </cell>
        </row>
        <row r="2062">
          <cell r="A2062">
            <v>43587</v>
          </cell>
          <cell r="B2062" t="str">
            <v>FERROLHO COM FECHO CHATO E PORTA CADEADO , EM ACO GALVANIZADO / ZINCADO, DE SOBREPOR, COM COMPRIMENTO DE 6", CHAPA COM ESPESSURA MINIMA DE 0,90 MM E LARGURA MINIMA DE 3,80 CM (FECHO SIMPLES)</v>
          </cell>
          <cell r="C2062" t="str">
            <v xml:space="preserve">UN    </v>
          </cell>
          <cell r="D2062">
            <v>12.27</v>
          </cell>
        </row>
        <row r="2063">
          <cell r="A2063">
            <v>3106</v>
          </cell>
          <cell r="B2063" t="str">
            <v>FERROLHO COM FECHO CHATO E PORTA CADEADO , EM ACO GALVANIZADO / ZINCADO, DE SOBREPOR, COM COMPRIMENTO DE 6", CHAPA COM ESPESSURA MINIMA DE 1,70 MM E LARGURA /MINIMA DE 5,00 CM (FECHO REFORCADO) (INCLUI PARAFUSOS)</v>
          </cell>
          <cell r="C2063" t="str">
            <v xml:space="preserve">UN    </v>
          </cell>
          <cell r="D2063">
            <v>15.57</v>
          </cell>
        </row>
        <row r="2064">
          <cell r="A2064">
            <v>44539</v>
          </cell>
          <cell r="B2064" t="str">
            <v>FERTILIZANTE NPK -  10:10:10</v>
          </cell>
          <cell r="C2064" t="str">
            <v xml:space="preserve">KG    </v>
          </cell>
          <cell r="D2064">
            <v>3.77</v>
          </cell>
        </row>
        <row r="2065">
          <cell r="A2065">
            <v>3123</v>
          </cell>
          <cell r="B2065" t="str">
            <v>FERTILIZANTE NPK - 4: 14: 8</v>
          </cell>
          <cell r="C2065" t="str">
            <v xml:space="preserve">KG    </v>
          </cell>
          <cell r="D2065">
            <v>3.52</v>
          </cell>
        </row>
        <row r="2066">
          <cell r="A2066">
            <v>38125</v>
          </cell>
          <cell r="B2066" t="str">
            <v>FERTILIZANTE ORGANICO COMPOSTO, CLASSE A</v>
          </cell>
          <cell r="C2066" t="str">
            <v xml:space="preserve">KG    </v>
          </cell>
          <cell r="D2066">
            <v>1.79</v>
          </cell>
        </row>
        <row r="2067">
          <cell r="A2067">
            <v>39014</v>
          </cell>
          <cell r="B2067" t="str">
            <v>FIBRA DE ACO PARA REFORCO DO CONCRETO, SOLTA, TIPO A-I, FATOR DE FORMA *50* L / D, COMPRIMENTO DE *30* MM E RESISTENCIA A TRACAO DO ACO MAIOR 1000 MPA</v>
          </cell>
          <cell r="C2067" t="str">
            <v xml:space="preserve">KG    </v>
          </cell>
          <cell r="D2067">
            <v>9.31</v>
          </cell>
        </row>
        <row r="2068">
          <cell r="A2068">
            <v>39365</v>
          </cell>
          <cell r="B2068" t="str">
            <v>FILTRO ANAEROBIO, EM POLIETILENO DE ALTA DENSIDADE (PEAD), CAPACIDADE *1100* LITROS (NBR 13969)</v>
          </cell>
          <cell r="C2068" t="str">
            <v xml:space="preserve">UN    </v>
          </cell>
          <cell r="D2068">
            <v>1341.5</v>
          </cell>
        </row>
        <row r="2069">
          <cell r="A2069">
            <v>39366</v>
          </cell>
          <cell r="B2069" t="str">
            <v>FILTRO ANAEROBIO, EM POLIETILENO DE ALTA DENSIDADE (PEAD), CAPACIDADE *2800* LITROS (NBR 13969)</v>
          </cell>
          <cell r="C2069" t="str">
            <v xml:space="preserve">UN    </v>
          </cell>
          <cell r="D2069">
            <v>3434.81</v>
          </cell>
        </row>
        <row r="2070">
          <cell r="A2070">
            <v>39367</v>
          </cell>
          <cell r="B2070" t="str">
            <v>FILTRO ANAEROBIO, EM POLIETILENO DE ALTA DENSIDADE (PEAD), CAPACIDADE *5000* LITROS (NBR 13969)</v>
          </cell>
          <cell r="C2070" t="str">
            <v xml:space="preserve">UN    </v>
          </cell>
          <cell r="D2070">
            <v>4694.76</v>
          </cell>
        </row>
        <row r="2071">
          <cell r="A2071">
            <v>37394</v>
          </cell>
          <cell r="B2071" t="str">
            <v>FINCAPINO CURTO CALIBRE 22, CARGA MEDIA POTENCIA 5 (PARA FERRAMENTA DE ACAO DIRETA) COR VERMELHA</v>
          </cell>
          <cell r="C2071" t="str">
            <v xml:space="preserve">CENTO </v>
          </cell>
          <cell r="D2071">
            <v>43.71</v>
          </cell>
        </row>
        <row r="2072">
          <cell r="A2072">
            <v>14146</v>
          </cell>
          <cell r="B2072" t="str">
            <v>FINCAPINO LONGO CALIBRE 22, CARGA FORTE POTENCIA 7 (PARA FERRAMENTA DE ACAO DIRETA), COR AMARELA</v>
          </cell>
          <cell r="C2072" t="str">
            <v xml:space="preserve">CENTO </v>
          </cell>
          <cell r="D2072">
            <v>70.3</v>
          </cell>
        </row>
        <row r="2073">
          <cell r="A2073">
            <v>938</v>
          </cell>
          <cell r="B2073" t="str">
            <v>FIO DE COBRE, SOLIDO, CLASSE 1, ISOLACAO EM PVC/A, ANTICHAMA BWF-B, 450/750V, SECAO NOMINAL 1,5 MM2</v>
          </cell>
          <cell r="C2073" t="str">
            <v xml:space="preserve">M     </v>
          </cell>
          <cell r="D2073">
            <v>1.5</v>
          </cell>
        </row>
        <row r="2074">
          <cell r="A2074">
            <v>937</v>
          </cell>
          <cell r="B2074" t="str">
            <v>FIO DE COBRE, SOLIDO, CLASSE 1, ISOLACAO EM PVC/A, ANTICHAMA BWF-B, 450/750V, SECAO NOMINAL 10 MM2</v>
          </cell>
          <cell r="C2074" t="str">
            <v xml:space="preserve">M     </v>
          </cell>
          <cell r="D2074">
            <v>8.74</v>
          </cell>
        </row>
        <row r="2075">
          <cell r="A2075">
            <v>939</v>
          </cell>
          <cell r="B2075" t="str">
            <v>FIO DE COBRE, SOLIDO, CLASSE 1, ISOLACAO EM PVC/A, ANTICHAMA BWF-B, 450/750V, SECAO NOMINAL 2,5 MM2</v>
          </cell>
          <cell r="C2075" t="str">
            <v xml:space="preserve">M     </v>
          </cell>
          <cell r="D2075">
            <v>2.42</v>
          </cell>
        </row>
        <row r="2076">
          <cell r="A2076">
            <v>944</v>
          </cell>
          <cell r="B2076" t="str">
            <v>FIO DE COBRE, SOLIDO, CLASSE 1, ISOLACAO EM PVC/A, ANTICHAMA BWF-B, 450/750V, SECAO NOMINAL 4 MM2</v>
          </cell>
          <cell r="C2076" t="str">
            <v xml:space="preserve">M     </v>
          </cell>
          <cell r="D2076">
            <v>3.83</v>
          </cell>
        </row>
        <row r="2077">
          <cell r="A2077">
            <v>940</v>
          </cell>
          <cell r="B2077" t="str">
            <v>FIO DE COBRE, SOLIDO, CLASSE 1, ISOLACAO EM PVC/A, ANTICHAMA BWF-B, 450/750V, SECAO NOMINAL 6 MM2</v>
          </cell>
          <cell r="C2077" t="str">
            <v xml:space="preserve">M     </v>
          </cell>
          <cell r="D2077">
            <v>5.53</v>
          </cell>
        </row>
        <row r="2078">
          <cell r="A2078">
            <v>44397</v>
          </cell>
          <cell r="B2078" t="str">
            <v>FITA / CINTA AUTOADESIVA ELASTOMERICA PARA VEDACAO, L= 50 MM, E = 3 MM</v>
          </cell>
          <cell r="C2078" t="str">
            <v xml:space="preserve">M     </v>
          </cell>
          <cell r="D2078">
            <v>3.48</v>
          </cell>
        </row>
        <row r="2079">
          <cell r="A2079">
            <v>406</v>
          </cell>
          <cell r="B2079" t="str">
            <v>FITA ACO INOX PARA CINTAR POSTE, L = 19 MM, E = 0,5 MM (ROLO DE 30M)</v>
          </cell>
          <cell r="C2079" t="str">
            <v xml:space="preserve">UN    </v>
          </cell>
          <cell r="D2079">
            <v>103.41</v>
          </cell>
        </row>
        <row r="2080">
          <cell r="A2080">
            <v>42529</v>
          </cell>
          <cell r="B2080" t="str">
            <v>FITA ADESIVA ALUMINIZADA, PARA INSTALACAO DE MANTAS DE SUBCOBERTURA,  L = *5* CM</v>
          </cell>
          <cell r="C2080" t="str">
            <v xml:space="preserve">M     </v>
          </cell>
          <cell r="D2080">
            <v>1.0900000000000001</v>
          </cell>
        </row>
        <row r="2081">
          <cell r="A2081">
            <v>39634</v>
          </cell>
          <cell r="B2081" t="str">
            <v>FITA ADESIVA ANTICORROSIVA DE PVC FLEXIVEL, COR PRETA, PARA PROTECAO TUBULACAO, 50 MM X 30 M (L X C), E= *0,25* MM</v>
          </cell>
          <cell r="C2081" t="str">
            <v xml:space="preserve">M     </v>
          </cell>
          <cell r="D2081">
            <v>9.35</v>
          </cell>
        </row>
        <row r="2082">
          <cell r="A2082">
            <v>39701</v>
          </cell>
          <cell r="B2082" t="str">
            <v>FITA ADESIVA ASFALTICA ALUMINIZADA MULTIUSO, L = 10 CM, ROLO DE 10 M</v>
          </cell>
          <cell r="C2082" t="str">
            <v xml:space="preserve">UN    </v>
          </cell>
          <cell r="D2082">
            <v>100.82</v>
          </cell>
        </row>
        <row r="2083">
          <cell r="A2083">
            <v>12815</v>
          </cell>
          <cell r="B2083" t="str">
            <v>FITA CREPE ROLO DE 25 MM X 50 M</v>
          </cell>
          <cell r="C2083" t="str">
            <v xml:space="preserve">UN    </v>
          </cell>
          <cell r="D2083">
            <v>8.18</v>
          </cell>
        </row>
        <row r="2084">
          <cell r="A2084">
            <v>407</v>
          </cell>
          <cell r="B2084" t="str">
            <v>FITA DE ALUMINIO PARA PROTECAO DO CONDUTOR LARGURA 10 MM</v>
          </cell>
          <cell r="C2084" t="str">
            <v xml:space="preserve">KG    </v>
          </cell>
          <cell r="D2084">
            <v>61.68</v>
          </cell>
        </row>
        <row r="2085">
          <cell r="A2085">
            <v>39431</v>
          </cell>
          <cell r="B2085" t="str">
            <v>FITA DE PAPEL MICROPERFURADO, 50 X 150 MM, PARA TRATAMENTO DE JUNTAS DE CHAPA DE GESSO PARA DRYWALL</v>
          </cell>
          <cell r="C2085" t="str">
            <v xml:space="preserve">M     </v>
          </cell>
          <cell r="D2085">
            <v>0.31</v>
          </cell>
        </row>
        <row r="2086">
          <cell r="A2086">
            <v>39432</v>
          </cell>
          <cell r="B2086" t="str">
            <v>FITA DE PAPEL REFORCADA COM LAMINA DE METAL PARA REFORCO DE CANTOS DE CHAPA DE GESSO PARA DRYWALL</v>
          </cell>
          <cell r="C2086" t="str">
            <v xml:space="preserve">M     </v>
          </cell>
          <cell r="D2086">
            <v>2.76</v>
          </cell>
        </row>
        <row r="2087">
          <cell r="A2087">
            <v>20111</v>
          </cell>
          <cell r="B2087" t="str">
            <v>FITA ISOLANTE ADESIVA ANTICHAMA, USO ATE 750 V, EM ROLO DE 19 MM X 20 M</v>
          </cell>
          <cell r="C2087" t="str">
            <v xml:space="preserve">UN    </v>
          </cell>
          <cell r="D2087">
            <v>15.8</v>
          </cell>
        </row>
        <row r="2088">
          <cell r="A2088">
            <v>21127</v>
          </cell>
          <cell r="B2088" t="str">
            <v>FITA ISOLANTE ADESIVA ANTICHAMA, USO ATE 750 V, EM ROLO DE 19 MM X 5 M</v>
          </cell>
          <cell r="C2088" t="str">
            <v xml:space="preserve">UN    </v>
          </cell>
          <cell r="D2088">
            <v>5.97</v>
          </cell>
        </row>
        <row r="2089">
          <cell r="A2089">
            <v>404</v>
          </cell>
          <cell r="B2089" t="str">
            <v>FITA ISOLANTE DE BORRACHA AUTOFUSAO, USO ATE 69 KV (ALTA TENSAO)</v>
          </cell>
          <cell r="C2089" t="str">
            <v xml:space="preserve">M     </v>
          </cell>
          <cell r="D2089">
            <v>2.15</v>
          </cell>
        </row>
        <row r="2090">
          <cell r="A2090">
            <v>14151</v>
          </cell>
          <cell r="B2090" t="str">
            <v>FITA METALICA GRAVADA, L = 17 MM, ROLO DE 25 M, CARGA RECOMENDADA = *120* KGF</v>
          </cell>
          <cell r="C2090" t="str">
            <v xml:space="preserve">UN    </v>
          </cell>
          <cell r="D2090">
            <v>50.52</v>
          </cell>
        </row>
        <row r="2091">
          <cell r="A2091">
            <v>14153</v>
          </cell>
          <cell r="B2091" t="str">
            <v>FITA METALICA PERFURADA, L = *18* MM, ROLO DE 30 M, CARGA RECOMENDADA = *30* KGF</v>
          </cell>
          <cell r="C2091" t="str">
            <v xml:space="preserve">UN    </v>
          </cell>
          <cell r="D2091">
            <v>57.11</v>
          </cell>
        </row>
        <row r="2092">
          <cell r="A2092">
            <v>14152</v>
          </cell>
          <cell r="B2092" t="str">
            <v>FITA METALICA PERFURADA, L = 17 MM, ROLO DE 30 M, CARGA RECOMENDADA = *19* KGF</v>
          </cell>
          <cell r="C2092" t="str">
            <v xml:space="preserve">UN    </v>
          </cell>
          <cell r="D2092">
            <v>43.84</v>
          </cell>
        </row>
        <row r="2093">
          <cell r="A2093">
            <v>14154</v>
          </cell>
          <cell r="B2093" t="str">
            <v>FITA METALICA PERFURADA, L = 25 MM, ROLO DE 30 M, CARGA RECOMENDADA = *222,5* KGF</v>
          </cell>
          <cell r="C2093" t="str">
            <v xml:space="preserve">UN    </v>
          </cell>
          <cell r="D2093">
            <v>153.47</v>
          </cell>
        </row>
        <row r="2094">
          <cell r="A2094">
            <v>3146</v>
          </cell>
          <cell r="B2094" t="str">
            <v>FITA VEDA ROSCA EM ROLOS DE 18 MM X 10 M (L X C)</v>
          </cell>
          <cell r="C2094" t="str">
            <v xml:space="preserve">UN    </v>
          </cell>
          <cell r="D2094">
            <v>4.8</v>
          </cell>
        </row>
        <row r="2095">
          <cell r="A2095">
            <v>3143</v>
          </cell>
          <cell r="B2095" t="str">
            <v>FITA VEDA ROSCA EM ROLOS DE 18 MM X 25 M (L X C)</v>
          </cell>
          <cell r="C2095" t="str">
            <v xml:space="preserve">UN    </v>
          </cell>
          <cell r="D2095">
            <v>10.92</v>
          </cell>
        </row>
        <row r="2096">
          <cell r="A2096">
            <v>3148</v>
          </cell>
          <cell r="B2096" t="str">
            <v>FITA VEDA ROSCA EM ROLOS DE 18 MM X 50 M (L X C)</v>
          </cell>
          <cell r="C2096" t="str">
            <v xml:space="preserve">UN    </v>
          </cell>
          <cell r="D2096">
            <v>17.7</v>
          </cell>
        </row>
        <row r="2097">
          <cell r="A2097">
            <v>4310</v>
          </cell>
          <cell r="B2097" t="str">
            <v>FIXADOR DE ABA AUTOTRAVANTE PARA TELHA DE FIBROCIMENTO, TIPO CANALETE 90 OU KALHETAO</v>
          </cell>
          <cell r="C2097" t="str">
            <v xml:space="preserve">UN    </v>
          </cell>
          <cell r="D2097">
            <v>2.36</v>
          </cell>
        </row>
        <row r="2098">
          <cell r="A2098">
            <v>4311</v>
          </cell>
          <cell r="B2098" t="str">
            <v>FIXADOR DE ABA SIMPLES PARA TELHA DE FIBROCIMENTO, TIPO CANALETA 49 OU KALHETA</v>
          </cell>
          <cell r="C2098" t="str">
            <v xml:space="preserve">UN    </v>
          </cell>
          <cell r="D2098">
            <v>1.66</v>
          </cell>
        </row>
        <row r="2099">
          <cell r="A2099">
            <v>4312</v>
          </cell>
          <cell r="B2099" t="str">
            <v>FIXADOR DE ABA SIMPLES PARA TELHA DE FIBROCIMENTO, TIPO CANALETA 90 OU KALHETAO</v>
          </cell>
          <cell r="C2099" t="str">
            <v xml:space="preserve">UN    </v>
          </cell>
          <cell r="D2099">
            <v>2.33</v>
          </cell>
        </row>
        <row r="2100">
          <cell r="A2100">
            <v>13261</v>
          </cell>
          <cell r="B2100" t="str">
            <v>FLANELA *30 X 40* CM</v>
          </cell>
          <cell r="C2100" t="str">
            <v xml:space="preserve">UN    </v>
          </cell>
          <cell r="D2100">
            <v>3.31</v>
          </cell>
        </row>
        <row r="2101">
          <cell r="A2101">
            <v>3272</v>
          </cell>
          <cell r="B2101" t="str">
            <v>FLANGE SEXTAVADO DE FERRO GALVANIZADO, COM ROSCA BSP, DE 1 1/2"</v>
          </cell>
          <cell r="C2101" t="str">
            <v xml:space="preserve">UN    </v>
          </cell>
          <cell r="D2101">
            <v>55.43</v>
          </cell>
        </row>
        <row r="2102">
          <cell r="A2102">
            <v>3265</v>
          </cell>
          <cell r="B2102" t="str">
            <v>FLANGE SEXTAVADO DE FERRO GALVANIZADO, COM ROSCA BSP, DE 1 1/4"</v>
          </cell>
          <cell r="C2102" t="str">
            <v xml:space="preserve">UN    </v>
          </cell>
          <cell r="D2102">
            <v>44.04</v>
          </cell>
        </row>
        <row r="2103">
          <cell r="A2103">
            <v>3262</v>
          </cell>
          <cell r="B2103" t="str">
            <v>FLANGE SEXTAVADO DE FERRO GALVANIZADO, COM ROSCA BSP, DE 1/2"</v>
          </cell>
          <cell r="C2103" t="str">
            <v xml:space="preserve">UN    </v>
          </cell>
          <cell r="D2103">
            <v>19.28</v>
          </cell>
        </row>
        <row r="2104">
          <cell r="A2104">
            <v>3264</v>
          </cell>
          <cell r="B2104" t="str">
            <v>FLANGE SEXTAVADO DE FERRO GALVANIZADO, COM ROSCA BSP, DE 1"</v>
          </cell>
          <cell r="C2104" t="str">
            <v xml:space="preserve">UN    </v>
          </cell>
          <cell r="D2104">
            <v>31.67</v>
          </cell>
        </row>
        <row r="2105">
          <cell r="A2105">
            <v>3267</v>
          </cell>
          <cell r="B2105" t="str">
            <v>FLANGE SEXTAVADO DE FERRO GALVANIZADO, COM ROSCA BSP, DE 2 1/2"</v>
          </cell>
          <cell r="C2105" t="str">
            <v xml:space="preserve">UN    </v>
          </cell>
          <cell r="D2105">
            <v>103.43</v>
          </cell>
        </row>
        <row r="2106">
          <cell r="A2106">
            <v>3266</v>
          </cell>
          <cell r="B2106" t="str">
            <v>FLANGE SEXTAVADO DE FERRO GALVANIZADO, COM ROSCA BSP, DE 2"</v>
          </cell>
          <cell r="C2106" t="str">
            <v xml:space="preserve">UN    </v>
          </cell>
          <cell r="D2106">
            <v>65.8</v>
          </cell>
        </row>
        <row r="2107">
          <cell r="A2107">
            <v>3263</v>
          </cell>
          <cell r="B2107" t="str">
            <v>FLANGE SEXTAVADO DE FERRO GALVANIZADO, COM ROSCA BSP, DE 3/4"</v>
          </cell>
          <cell r="C2107" t="str">
            <v xml:space="preserve">UN    </v>
          </cell>
          <cell r="D2107">
            <v>26.33</v>
          </cell>
        </row>
        <row r="2108">
          <cell r="A2108">
            <v>3268</v>
          </cell>
          <cell r="B2108" t="str">
            <v>FLANGE SEXTAVADO DE FERRO GALVANIZADO, COM ROSCA BSP, DE 3"</v>
          </cell>
          <cell r="C2108" t="str">
            <v xml:space="preserve">UN    </v>
          </cell>
          <cell r="D2108">
            <v>139.84</v>
          </cell>
        </row>
        <row r="2109">
          <cell r="A2109">
            <v>3271</v>
          </cell>
          <cell r="B2109" t="str">
            <v>FLANGE SEXTAVADO DE FERRO GALVANIZADO, COM ROSCA BSP, DE 4"</v>
          </cell>
          <cell r="C2109" t="str">
            <v xml:space="preserve">UN    </v>
          </cell>
          <cell r="D2109">
            <v>206.74</v>
          </cell>
        </row>
        <row r="2110">
          <cell r="A2110">
            <v>3270</v>
          </cell>
          <cell r="B2110" t="str">
            <v>FLANGE SEXTAVADO DE FERRO GALVANIZADO, COM ROSCA BSP, DE 6"</v>
          </cell>
          <cell r="C2110" t="str">
            <v xml:space="preserve">UN    </v>
          </cell>
          <cell r="D2110">
            <v>347.34</v>
          </cell>
        </row>
        <row r="2111">
          <cell r="A2111">
            <v>3275</v>
          </cell>
          <cell r="B2111" t="str">
            <v>FORRO COMPOSTO POR PAINEIS DE LA DE VIDRO, REVESTIDOS EM PVC MICROPERFURADO, DE *1250 X 625* MM, ESPESSURA 15 MM (COM COLOCACAO)</v>
          </cell>
          <cell r="C2111" t="str">
            <v xml:space="preserve">M2    </v>
          </cell>
          <cell r="D2111">
            <v>127.05</v>
          </cell>
        </row>
        <row r="2112">
          <cell r="A2112">
            <v>39512</v>
          </cell>
          <cell r="B2112" t="str">
            <v>FORRO DE FIBRA MINERAL EM PLACAS DE 1250 X 625 MM, E = 15 MM, BORDA RETA, COM PINTURA ANTIMOFO, APOIADO EM PERFIL DE ACO GALVANIZADO COM 24 MM DE BASE - INSTALADO</v>
          </cell>
          <cell r="C2112" t="str">
            <v xml:space="preserve">M2    </v>
          </cell>
          <cell r="D2112">
            <v>93.3</v>
          </cell>
        </row>
        <row r="2113">
          <cell r="A2113">
            <v>39511</v>
          </cell>
          <cell r="B2113" t="str">
            <v>FORRO DE FIBRA MINERAL EM PLACAS DE 625 X 625 MM, E = 15 MM, BORDA RETA, COM PINTURA ANTIMOFO, APOIADO EM PERFIL DE ACO GALVANIZADO COM 24 MM DE BASE - INSTALADO</v>
          </cell>
          <cell r="C2113" t="str">
            <v xml:space="preserve">M2    </v>
          </cell>
          <cell r="D2113">
            <v>101.77</v>
          </cell>
        </row>
        <row r="2114">
          <cell r="A2114">
            <v>39513</v>
          </cell>
          <cell r="B2114" t="str">
            <v>FORRO DE FIBRA MINERAL EM PLACAS DE 625 X 625 MM, E = 15/16 MM, BORDA REBAIXADA, COM PINTURA ANTIMOFO, APOIADO EM PERFIL DE ACO GALVANIZADO COM 24 MM DE BASE - INSTALADO</v>
          </cell>
          <cell r="C2114" t="str">
            <v xml:space="preserve">M2    </v>
          </cell>
          <cell r="D2114">
            <v>109.15</v>
          </cell>
        </row>
        <row r="2115">
          <cell r="A2115">
            <v>3286</v>
          </cell>
          <cell r="B2115" t="str">
            <v>FORRO DE MADEIRA CEDRINHO OU EQUIVALENTE DA REGIAO, ENCAIXE MACHO/FEMEA COM FRISO, *10 X 1* CM (SEM COLOCACAO)</v>
          </cell>
          <cell r="C2115" t="str">
            <v xml:space="preserve">M2    </v>
          </cell>
          <cell r="D2115">
            <v>104.55</v>
          </cell>
        </row>
        <row r="2116">
          <cell r="A2116">
            <v>3287</v>
          </cell>
          <cell r="B2116" t="str">
            <v>FORRO DE MADEIRA CUMARU/IPE CHAMPANHE OU EQUIVALENTE DA REGIAO, ENCAIXE MACHO/FEMEA COM FRISO, *10 X 1* CM (SEM COLOCACAO)</v>
          </cell>
          <cell r="C2116" t="str">
            <v xml:space="preserve">M2    </v>
          </cell>
          <cell r="D2116">
            <v>158</v>
          </cell>
        </row>
        <row r="2117">
          <cell r="A2117">
            <v>3283</v>
          </cell>
          <cell r="B2117" t="str">
            <v>FORRO DE MADEIRA PINUS OU EQUIVALENTE DA REGIAO, ENCAIXE MACHO/FEMEA COM FRISO, *10 X 1* CM (SEM COLOCACAO)</v>
          </cell>
          <cell r="C2117" t="str">
            <v xml:space="preserve">M2    </v>
          </cell>
          <cell r="D2117">
            <v>33.19</v>
          </cell>
        </row>
        <row r="2118">
          <cell r="A2118">
            <v>11587</v>
          </cell>
          <cell r="B2118" t="str">
            <v>FORRO DE PVC LISO, BRANCO, REGUA DE 10 CM, ESPESSURA DE 8 MM A 10 MM (COM COLOCACAO / SEM ESTRUTURA METALICA)</v>
          </cell>
          <cell r="C2118" t="str">
            <v xml:space="preserve">M2    </v>
          </cell>
          <cell r="D2118">
            <v>87.12</v>
          </cell>
        </row>
        <row r="2119">
          <cell r="A2119">
            <v>36225</v>
          </cell>
          <cell r="B2119" t="str">
            <v>FORRO DE PVC LISO, BRANCO, REGUA DE 20 CM, ESPESSURA DE 8 MM A 10 MM, COMPRIMENTO 6 M (SEM COLOCACAO)</v>
          </cell>
          <cell r="C2119" t="str">
            <v xml:space="preserve">M2    </v>
          </cell>
          <cell r="D2119">
            <v>35.39</v>
          </cell>
        </row>
        <row r="2120">
          <cell r="A2120">
            <v>36230</v>
          </cell>
          <cell r="B2120" t="str">
            <v>FORRO DE PVC, FRISADO, BRANCO, REGUA DE 10 CM, ESPESSURA DE 8 MM A 10 MM E COMPRIMENTO 6 M (SEM COLOCACAO)</v>
          </cell>
          <cell r="C2120" t="str">
            <v xml:space="preserve">M2    </v>
          </cell>
          <cell r="D2120">
            <v>26</v>
          </cell>
        </row>
        <row r="2121">
          <cell r="A2121">
            <v>36238</v>
          </cell>
          <cell r="B2121" t="str">
            <v>FORRO DE PVC, FRISADO, BRANCO, REGUA DE 20 CM, ESPESSURA DE 8 MM A 10 MM E COMPRIMENTO 6 M (SEM COLOCACAO)</v>
          </cell>
          <cell r="C2121" t="str">
            <v xml:space="preserve">M2    </v>
          </cell>
          <cell r="D2121">
            <v>25.41</v>
          </cell>
        </row>
        <row r="2122">
          <cell r="A2122">
            <v>39363</v>
          </cell>
          <cell r="B2122" t="str">
            <v>FOSSA SEPTICA, SEM FILTRO, PARA 15 A 30 CONTRIBUINTES, CILINDRICA, COM TAMPA, EM POLIETILENO DE ALTA DENSIDADE (PEAD), CAPACIDADE APROXIMADA DE 5500 LITROS (NBR 7229)</v>
          </cell>
          <cell r="C2122" t="str">
            <v xml:space="preserve">UN    </v>
          </cell>
          <cell r="D2122">
            <v>5464.47</v>
          </cell>
        </row>
        <row r="2123">
          <cell r="A2123">
            <v>39361</v>
          </cell>
          <cell r="B2123" t="str">
            <v>FOSSA SEPTICA, SEM FILTRO, PARA 4 A 7 CONTRIBUINTES, CILINDRICA,  COM TAMPA, EM POLIETILENO DE ALTA DENSIDADE (PEAD), CAPACIDADE APROXIMADA DE 1100 LITROS (NBR 7229)</v>
          </cell>
          <cell r="C2123" t="str">
            <v xml:space="preserve">UN    </v>
          </cell>
          <cell r="D2123">
            <v>1405.15</v>
          </cell>
        </row>
        <row r="2124">
          <cell r="A2124">
            <v>39362</v>
          </cell>
          <cell r="B2124" t="str">
            <v>FOSSA SEPTICA, SEM FILTRO, PARA 8 A 14 CONTRIBUINTES, CILINDRICA, COM TAMPA, EM POLIETILENO DE ALTA DENSIDADE (PEAD), CAPACIDADE APROXIMADA DE 3000 LITROS (NBR 7229)</v>
          </cell>
          <cell r="C2124" t="str">
            <v xml:space="preserve">UN    </v>
          </cell>
          <cell r="D2124">
            <v>4324</v>
          </cell>
        </row>
        <row r="2125">
          <cell r="A2125">
            <v>39364</v>
          </cell>
          <cell r="B2125" t="str">
            <v>FOSSA SEPTICA,SEM FILTRO, PARA 40 A 52 CONTRIBUINTES, CILINDRICA, COM TAMPA, EM POLIETILENO DE ALTA DENSIDADE (PEAD), CAPACIDADE APROXIMADA DE 10000 LITROS (NBR 7229)</v>
          </cell>
          <cell r="C2125" t="str">
            <v xml:space="preserve">UN    </v>
          </cell>
          <cell r="D2125">
            <v>12490.22</v>
          </cell>
        </row>
        <row r="2126">
          <cell r="A2126">
            <v>14576</v>
          </cell>
          <cell r="B2126" t="str">
            <v>FRESADORA DE ASFALTO A FRIO SOBRE ESTEIRAS, LARG. FRESAGEM 2,00 M, POT. 410 KW/550 HP</v>
          </cell>
          <cell r="C2126" t="str">
            <v xml:space="preserve">UN    </v>
          </cell>
          <cell r="D2126">
            <v>6884961.4100000001</v>
          </cell>
        </row>
        <row r="2127">
          <cell r="A2127">
            <v>13877</v>
          </cell>
          <cell r="B2127" t="str">
            <v>FRESADORA DE ASFALTO A FRIO SOBRE RODAS, LARG. FRESAGEM 1,00 M, POT. 155 KW/208 HP</v>
          </cell>
          <cell r="C2127" t="str">
            <v xml:space="preserve">UN    </v>
          </cell>
          <cell r="D2127">
            <v>2947349.29</v>
          </cell>
        </row>
        <row r="2128">
          <cell r="A2128">
            <v>7307</v>
          </cell>
          <cell r="B2128" t="str">
            <v>FUNDO ANTICORROSIVO PARA METAIS FERROSOS (ZARCAO)</v>
          </cell>
          <cell r="C2128" t="str">
            <v xml:space="preserve">L     </v>
          </cell>
          <cell r="D2128">
            <v>38.58</v>
          </cell>
        </row>
        <row r="2129">
          <cell r="A2129">
            <v>38122</v>
          </cell>
          <cell r="B2129" t="str">
            <v>FUNDO PREPARADOR ACRILICO BASE AGUA</v>
          </cell>
          <cell r="C2129" t="str">
            <v xml:space="preserve">L     </v>
          </cell>
          <cell r="D2129">
            <v>18.2</v>
          </cell>
        </row>
        <row r="2130">
          <cell r="A2130">
            <v>43653</v>
          </cell>
          <cell r="B2130" t="str">
            <v>FUNDO SINTETICO NIVELADOR BRANCO FOSCO PARA MADEIRA</v>
          </cell>
          <cell r="C2130" t="str">
            <v xml:space="preserve">L     </v>
          </cell>
          <cell r="D2130">
            <v>48.3</v>
          </cell>
        </row>
        <row r="2131">
          <cell r="A2131">
            <v>38633</v>
          </cell>
          <cell r="B2131" t="str">
            <v>FURO PARA TORNEIRA OU OUTROS ACESSORIOS  EM BANCADA DE MARMORE/ GRANITO OU OUTRO TIPO DE PEDRA NATURAL</v>
          </cell>
          <cell r="C2131" t="str">
            <v xml:space="preserve">UN    </v>
          </cell>
          <cell r="D2131">
            <v>26.65</v>
          </cell>
        </row>
        <row r="2132">
          <cell r="A2132">
            <v>12344</v>
          </cell>
          <cell r="B2132" t="str">
            <v>FUSIVEL DIAZED 20 A TAMANHO DII, CAPACIDADE DE INTERRUPCAO DE 50 KA EM VCA E 8 KA EM VCC, TENSAO NOMIMNAL DE 500 V</v>
          </cell>
          <cell r="C2132" t="str">
            <v xml:space="preserve">UN    </v>
          </cell>
          <cell r="D2132">
            <v>4.01</v>
          </cell>
        </row>
        <row r="2133">
          <cell r="A2133">
            <v>12343</v>
          </cell>
          <cell r="B2133" t="str">
            <v>FUSIVEL DIAZED 35 A TAMANHO DIII, CAPACIDADE DE INTERRUPCAO DE 50 KA EM VCA E 8 KA EM VCC, TENSAO NOMIMNAL DE 500 V</v>
          </cell>
          <cell r="C2133" t="str">
            <v xml:space="preserve">UN    </v>
          </cell>
          <cell r="D2133">
            <v>6.21</v>
          </cell>
        </row>
        <row r="2134">
          <cell r="A2134">
            <v>3295</v>
          </cell>
          <cell r="B2134" t="str">
            <v>FUSIVEL NH *36* A 80 AMPERES, TAMANHO 00, CAPACIDADE DE INTERRUPCAO DE 120 KA, TENSAO NOMIMNAL DE 500 V</v>
          </cell>
          <cell r="C2134" t="str">
            <v xml:space="preserve">UN    </v>
          </cell>
          <cell r="D2134">
            <v>21.71</v>
          </cell>
        </row>
        <row r="2135">
          <cell r="A2135">
            <v>3302</v>
          </cell>
          <cell r="B2135" t="str">
            <v>FUSIVEL NH 100 A TAMANHO 00, CAPACIDADE DE INTERRUPCAO DE 120 KA, TENSAO NOMIMNAL DE 500 V</v>
          </cell>
          <cell r="C2135" t="str">
            <v xml:space="preserve">UN    </v>
          </cell>
          <cell r="D2135">
            <v>22.7</v>
          </cell>
        </row>
        <row r="2136">
          <cell r="A2136">
            <v>3297</v>
          </cell>
          <cell r="B2136" t="str">
            <v>FUSIVEL NH 125 A TAMANHO 00, CAPACIDADE DE INTERRUPCAO DE 120 KA, TENSAO NOMIMNAL DE 500 V</v>
          </cell>
          <cell r="C2136" t="str">
            <v xml:space="preserve">UN    </v>
          </cell>
          <cell r="D2136">
            <v>24.23</v>
          </cell>
        </row>
        <row r="2137">
          <cell r="A2137">
            <v>3294</v>
          </cell>
          <cell r="B2137" t="str">
            <v>FUSIVEL NH 160 A TAMANHO 00, CAPACIDADE DE INTERRUPCAO DE 120 KA, TENSAO NOMIMNAL DE 500 V</v>
          </cell>
          <cell r="C2137" t="str">
            <v xml:space="preserve">UN    </v>
          </cell>
          <cell r="D2137">
            <v>24.6</v>
          </cell>
        </row>
        <row r="2138">
          <cell r="A2138">
            <v>3292</v>
          </cell>
          <cell r="B2138" t="str">
            <v>FUSIVEL NH 20 A TAMANHO 000, CAPACIDADE DE INTERRUPCAO DE 120 KA, TENSAO NOMIMNAL DE 500 V</v>
          </cell>
          <cell r="C2138" t="str">
            <v xml:space="preserve">UN    </v>
          </cell>
          <cell r="D2138">
            <v>23.11</v>
          </cell>
        </row>
        <row r="2139">
          <cell r="A2139">
            <v>3298</v>
          </cell>
          <cell r="B2139" t="str">
            <v>FUSIVEL NH 200 A 250 AMPERES, TAMANHO 1, CAPACIDADE DE INTERRUPCAO DE 120 KA, TENSAO NOMIMNAL DE 500 V</v>
          </cell>
          <cell r="C2139" t="str">
            <v xml:space="preserve">UN    </v>
          </cell>
          <cell r="D2139">
            <v>54.16</v>
          </cell>
        </row>
        <row r="2140">
          <cell r="A2140">
            <v>11596</v>
          </cell>
          <cell r="B2140" t="str">
            <v>GABIAO  TIPO CAIXA, MALHA HEXAGONAL 8 X 10 CM (ZN/AL), FIO 2,7 MM, DIMENSOES 2,0 X 1,0 X 0,5 M (C X L X A)</v>
          </cell>
          <cell r="C2140" t="str">
            <v xml:space="preserve">UN    </v>
          </cell>
          <cell r="D2140">
            <v>556.86</v>
          </cell>
        </row>
        <row r="2141">
          <cell r="A2141">
            <v>34802</v>
          </cell>
          <cell r="B2141" t="str">
            <v>GABIAO MANTA (COLCHAO) MALHA HEXAGONAL 6 X 8 CM (ZN/AL REVESTIDO COM POLIMERO), DIMENSOES 4,0 X 2,0 X 0,17 M (C X L X A) FIO 2 MM</v>
          </cell>
          <cell r="C2141" t="str">
            <v xml:space="preserve">UN    </v>
          </cell>
          <cell r="D2141">
            <v>1529.32</v>
          </cell>
        </row>
        <row r="2142">
          <cell r="A2142">
            <v>11588</v>
          </cell>
          <cell r="B2142" t="str">
            <v>GABIAO MANTA (COLCHAO) MALHA HEXAGONAL 6 X 8 CM (ZN/AL REVESTIDO COM POLIMERO), FIO 2 MM, DIMENSOES 4,0 X 2,0 X 0,23 M (C X L X A)</v>
          </cell>
          <cell r="C2142" t="str">
            <v xml:space="preserve">UN    </v>
          </cell>
          <cell r="D2142">
            <v>1649.89</v>
          </cell>
        </row>
        <row r="2143">
          <cell r="A2143">
            <v>34383</v>
          </cell>
          <cell r="B2143" t="str">
            <v>GABIAO MANTA (COLCHAO) MALHA HEXAGONAL 6 X 8 CM (ZN/AL REVESTIDO COM POLIMERO), FIO 2 MM, DIMENSOES 4,0 X 2,0 X 0,3 M (C X L X A)</v>
          </cell>
          <cell r="C2143" t="str">
            <v xml:space="preserve">UN    </v>
          </cell>
          <cell r="D2143">
            <v>1815</v>
          </cell>
        </row>
        <row r="2144">
          <cell r="A2144">
            <v>40451</v>
          </cell>
          <cell r="B2144" t="str">
            <v>GABIAO MANTA (COLCHAO) MALHA HEXAGONAL 6 X 8 CM (ZN/AL REVESTIDO COM POLIMERO), FIO 2,0 MM, DIMENSOES 5,0 X 2,0 X 0,17 M (C X L X A)</v>
          </cell>
          <cell r="C2144" t="str">
            <v xml:space="preserve">M2    </v>
          </cell>
          <cell r="D2144">
            <v>146.71</v>
          </cell>
        </row>
        <row r="2145">
          <cell r="A2145">
            <v>40453</v>
          </cell>
          <cell r="B2145" t="str">
            <v>GABIAO MANTA (COLCHAO) MALHA HEXAGONAL 6 X 8 CM (ZN/AL REVESTIDO COM POLIMERO), FIO 2,0 MM, DIMENSOES 5,0 X 2,0 X 0,23 M (C X L X A)</v>
          </cell>
          <cell r="C2145" t="str">
            <v xml:space="preserve">M2    </v>
          </cell>
          <cell r="D2145">
            <v>158.74</v>
          </cell>
        </row>
        <row r="2146">
          <cell r="A2146">
            <v>40452</v>
          </cell>
          <cell r="B2146" t="str">
            <v>GABIAO MANTA (COLCHAO) MALHA HEXAGONAL 6 X 8 CM (ZN/AL REVESTIDO COM POLIMERO), FIO 2,0 MM, DIMENSOES 5,0 X 2,0 X 0,30 M (C X L X A)</v>
          </cell>
          <cell r="C2146" t="str">
            <v xml:space="preserve">M2    </v>
          </cell>
          <cell r="D2146">
            <v>174.12</v>
          </cell>
        </row>
        <row r="2147">
          <cell r="A2147">
            <v>11594</v>
          </cell>
          <cell r="B2147" t="str">
            <v>GABIAO SACO MALHA HEXAGONAL 8 X 10 CM (ZN/AL REVESTIDO COM POLIMERO),  FIO 2,4 MM, DIMENSOES 3,0 X 0,65 M</v>
          </cell>
          <cell r="C2147" t="str">
            <v xml:space="preserve">UN    </v>
          </cell>
          <cell r="D2147">
            <v>525.87</v>
          </cell>
        </row>
        <row r="2148">
          <cell r="A2148">
            <v>3311</v>
          </cell>
          <cell r="B2148" t="str">
            <v>GABIAO SACO MALHA HEXAGONAL 8 X 10 CM (ZN/AL REVESTIDO COM POLIMERO), FIO 2,4 MM, H = 0,65 M</v>
          </cell>
          <cell r="C2148" t="str">
            <v xml:space="preserve">M3    </v>
          </cell>
          <cell r="D2148">
            <v>525.87</v>
          </cell>
        </row>
        <row r="2149">
          <cell r="A2149">
            <v>11599</v>
          </cell>
          <cell r="B2149" t="str">
            <v>GABIAO SACO MALHA HEXAGONAL 8 X 10 CM (ZN/AL), FIO 2,7 MM, DIMENSOES 4,0 X 0,65 M</v>
          </cell>
          <cell r="C2149" t="str">
            <v xml:space="preserve">UN    </v>
          </cell>
          <cell r="D2149">
            <v>699.34</v>
          </cell>
        </row>
        <row r="2150">
          <cell r="A2150">
            <v>11593</v>
          </cell>
          <cell r="B2150" t="str">
            <v>GABIAO TIPO CAIXA MALHA HEXAGONAL 8 X 10 CM (ZN/AL REVESTIDO COM POLIMERO),  FIO 2,4 MM, DIMENSOES 2,0 X 1,0 X 1,0 M (C X L X A)</v>
          </cell>
          <cell r="C2150" t="str">
            <v xml:space="preserve">UN    </v>
          </cell>
          <cell r="D2150">
            <v>980.44</v>
          </cell>
        </row>
        <row r="2151">
          <cell r="A2151">
            <v>3314</v>
          </cell>
          <cell r="B2151" t="str">
            <v>GABIAO TIPO CAIXA MALHA HEXAGONAL 8 X 10 CM (ZN/AL REVESTIDO COM POLIMERO),  FIO 2,4 MM, H = 0,50 M</v>
          </cell>
          <cell r="C2151" t="str">
            <v xml:space="preserve">M3    </v>
          </cell>
          <cell r="D2151">
            <v>701.21</v>
          </cell>
        </row>
        <row r="2152">
          <cell r="A2152">
            <v>11597</v>
          </cell>
          <cell r="B2152" t="str">
            <v>GABIAO TIPO CAIXA MALHA HEXAGONAL 8 X 10 CM (ZN/AL), FIO 2,7 MM, DIMENSOES 2,0 X 1,0 X 1,0 M (C X L X A)</v>
          </cell>
          <cell r="C2152" t="str">
            <v xml:space="preserve">UN    </v>
          </cell>
          <cell r="D2152">
            <v>815.42</v>
          </cell>
        </row>
        <row r="2153">
          <cell r="A2153">
            <v>3309</v>
          </cell>
          <cell r="B2153" t="str">
            <v>GABIAO TIPO CAIXA MALHA HEXAGONAL 8 X 10 CM (ZN/AL), FIO 2,7 MM, H = 0,50 M</v>
          </cell>
          <cell r="C2153" t="str">
            <v xml:space="preserve">M3    </v>
          </cell>
          <cell r="D2153">
            <v>556.86</v>
          </cell>
        </row>
        <row r="2154">
          <cell r="A2154">
            <v>34612</v>
          </cell>
          <cell r="B2154" t="str">
            <v>GABIAO TIPO CAIXA PARA SOLO REFORCADO, MALHA HEXAGONAL DE DUPLA TORCAO 8 X 10 CM (ZN/AL REVESTIDO COM POLIMERO), FIO 2,7 MM, DIMENSOES 2,0 X 1,0 X 0,5 M, COM CAUDA DE 3,0 M</v>
          </cell>
          <cell r="C2154" t="str">
            <v xml:space="preserve">UN    </v>
          </cell>
          <cell r="D2154">
            <v>1008.53</v>
          </cell>
        </row>
        <row r="2155">
          <cell r="A2155">
            <v>34635</v>
          </cell>
          <cell r="B2155" t="str">
            <v>GABIAO TIPO CAIXA PARA SOLO REFORCADO, MALHA HEXAGONAL DE DUPLA TORCAO 8 X 10 CM (ZN/AL REVESTIDO COM POLIMERO), FIO 2,7 MM, DIMENSOES 2,0 X 1,0 X 1,0 M, COM CAUDA DE 3,0 M</v>
          </cell>
          <cell r="C2155" t="str">
            <v xml:space="preserve">UN    </v>
          </cell>
          <cell r="D2155">
            <v>1296.93</v>
          </cell>
        </row>
        <row r="2156">
          <cell r="A2156">
            <v>34633</v>
          </cell>
          <cell r="B2156" t="str">
            <v>GABIAO TIPO CAIXA PARA SOLO REFORCADO, MALHA HEXAGONAL DE DUPLA TORCAO 8 X 10 CM (ZN/AL REVESTIDO COM POLIMERO), FIO 2,7 MM, DIMENSOES 2,0 X 1,0 X 1,0 M, COM CAUDA DE 4,0 M</v>
          </cell>
          <cell r="C2156" t="str">
            <v xml:space="preserve">UN    </v>
          </cell>
          <cell r="D2156">
            <v>1429.56</v>
          </cell>
        </row>
        <row r="2157">
          <cell r="A2157">
            <v>40440</v>
          </cell>
          <cell r="B2157" t="str">
            <v>GABIAO TIPO CAIXA PARA SOLO REFORCADO, MALHA HEXAGONAL 8 X 10 CM (ZN/AL REVESTIDO COM POLIMERO), FIO 2,7 MM, DIMENSOES 2,0 X 1,0 X 0,5 M, COM CAUDA DE 4,0 M</v>
          </cell>
          <cell r="C2157" t="str">
            <v xml:space="preserve">M3    </v>
          </cell>
          <cell r="D2157">
            <v>730.38</v>
          </cell>
        </row>
        <row r="2158">
          <cell r="A2158">
            <v>40441</v>
          </cell>
          <cell r="B2158" t="str">
            <v>GABIAO TIPO CAIXA PARA SOLO REFORCADO, MALHA HEXAGONAL 8 X 10 CM (ZN/AL REVESTIDO COM POLIMERO), FIO 2,7 MM, DIMENSOES 2,0 X 1,0 X 1,0 M, COM CAUDA DE 4,0 M</v>
          </cell>
          <cell r="C2158" t="str">
            <v xml:space="preserve">M3    </v>
          </cell>
          <cell r="D2158">
            <v>466.31</v>
          </cell>
        </row>
        <row r="2159">
          <cell r="A2159">
            <v>40449</v>
          </cell>
          <cell r="B2159" t="str">
            <v>GABIAO TIPO CAIXA TRAPEZOIDAL, MALHA HEXAGONAL 10 X 12 CM (ZN/AL REVESTIDO COM POLIMERO) FIO 2,7 MM, FACE COM 65 GRAUS, COM GEOSSINTETICO, DIMENSOES 2,0 X 1,5 X 1,0 M (C X L X A)</v>
          </cell>
          <cell r="C2159" t="str">
            <v xml:space="preserve">M3    </v>
          </cell>
          <cell r="D2159">
            <v>392.01</v>
          </cell>
        </row>
        <row r="2160">
          <cell r="A2160">
            <v>34800</v>
          </cell>
          <cell r="B2160" t="str">
            <v>GABIAO TIPO CAIXA, MALHA HEXAGONAL 8 X 10 CM (ZN/AL REVESTIDO COM POLIMERO), FIO DE 2,4 MM, DIMENSOES 2,0 x 1,0 x 1,0 M (C X L X A)</v>
          </cell>
          <cell r="C2160" t="str">
            <v xml:space="preserve">M3    </v>
          </cell>
          <cell r="D2160">
            <v>490.21</v>
          </cell>
        </row>
        <row r="2161">
          <cell r="A2161">
            <v>11592</v>
          </cell>
          <cell r="B2161" t="str">
            <v>GABIAO TIPO CAIXA, MALHA HEXAGONAL 8 X 10 CM (ZN/AL REVESTIDO COM POLIMERO), FIO 2,4 MM, DIMENSOES 2,0 X 1,0 X 0,5 M (C X L X A)</v>
          </cell>
          <cell r="C2161" t="str">
            <v xml:space="preserve">UN    </v>
          </cell>
          <cell r="D2161">
            <v>701.21</v>
          </cell>
        </row>
        <row r="2162">
          <cell r="A2162">
            <v>40438</v>
          </cell>
          <cell r="B2162" t="str">
            <v>GABIAO TIPO CAIXA, MALHA HEXAGONAL 8 X 10 CM (ZN/AL), FIO DE 2,7 MM, DIMENSOES 2,0 X 1,0 X 1,0 M (C X L X A)</v>
          </cell>
          <cell r="C2162" t="str">
            <v xml:space="preserve">M3    </v>
          </cell>
          <cell r="D2162">
            <v>326.58999999999997</v>
          </cell>
        </row>
        <row r="2163">
          <cell r="A2163">
            <v>40436</v>
          </cell>
          <cell r="B2163" t="str">
            <v>GABIAO TIPO CAIXA, MALHA HEXAGONAL 8 X 10 CM (ZN/AL), FIO DE 2,7 MM, DIMENSOES 5,0 X 1,0 X 1,0 M (C X L X A)</v>
          </cell>
          <cell r="C2163" t="str">
            <v xml:space="preserve">M3    </v>
          </cell>
          <cell r="D2163">
            <v>407.23</v>
          </cell>
        </row>
        <row r="2164">
          <cell r="A2164">
            <v>4315</v>
          </cell>
          <cell r="B2164" t="str">
            <v>GANCHO CHATO EM FERRO GALVANIZADO,  L = 110 MM, RECOBRIMENTO = 100MM, SECAO 1/8 X 1/2" (3 MM X 12 MM), PARA FIXAR TELHA DE FIBROCIMENTO ONDULADA</v>
          </cell>
          <cell r="C2164" t="str">
            <v xml:space="preserve">UN    </v>
          </cell>
          <cell r="D2164">
            <v>1.71</v>
          </cell>
        </row>
        <row r="2165">
          <cell r="A2165">
            <v>402</v>
          </cell>
          <cell r="B2165" t="str">
            <v>GANCHO OLHAL EM ACO GALVANIZADO, ESPESSURA 16MM, ABERTURA 21MM</v>
          </cell>
          <cell r="C2165" t="str">
            <v xml:space="preserve">UN    </v>
          </cell>
          <cell r="D2165">
            <v>7.23</v>
          </cell>
        </row>
        <row r="2166">
          <cell r="A2166">
            <v>4226</v>
          </cell>
          <cell r="B2166" t="str">
            <v>GAS DE COZINHA - GLP</v>
          </cell>
          <cell r="C2166" t="str">
            <v xml:space="preserve">KG    </v>
          </cell>
          <cell r="D2166">
            <v>7.85</v>
          </cell>
        </row>
        <row r="2167">
          <cell r="A2167">
            <v>4222</v>
          </cell>
          <cell r="B2167" t="str">
            <v>GASOLINA COMUM</v>
          </cell>
          <cell r="C2167" t="str">
            <v xml:space="preserve">L     </v>
          </cell>
          <cell r="D2167">
            <v>5.2</v>
          </cell>
        </row>
        <row r="2168">
          <cell r="A2168">
            <v>34804</v>
          </cell>
          <cell r="B2168" t="str">
            <v>GEOGRELHA TECIDA COM FILAMENTOS DE POLIESTER + PVC, RESISTENCIA LONGITUDINAL: 90 KN/M, RESISTENCIA TRANSVERSAL: 30 KN/M, ALONGAMENTO = 12 POR CENTO</v>
          </cell>
          <cell r="C2168" t="str">
            <v xml:space="preserve">M2    </v>
          </cell>
          <cell r="D2168">
            <v>59.2</v>
          </cell>
        </row>
        <row r="2169">
          <cell r="A2169">
            <v>4013</v>
          </cell>
          <cell r="B2169" t="str">
            <v>GEOTEXTIL NAO TECIDO AGULHADO DE FILAMENTOS CONTINUOS 100% POLIESTER, RESITENCIA A TRACAO = 09 KN/M</v>
          </cell>
          <cell r="C2169" t="str">
            <v xml:space="preserve">M2    </v>
          </cell>
          <cell r="D2169">
            <v>7.11</v>
          </cell>
        </row>
        <row r="2170">
          <cell r="A2170">
            <v>4011</v>
          </cell>
          <cell r="B2170" t="str">
            <v>GEOTEXTIL NAO TECIDO AGULHADO DE FILAMENTOS CONTINUOS 100% POLIESTER, RESITENCIA A TRACAO = 10 KN/M</v>
          </cell>
          <cell r="C2170" t="str">
            <v xml:space="preserve">M2    </v>
          </cell>
          <cell r="D2170">
            <v>7.94</v>
          </cell>
        </row>
        <row r="2171">
          <cell r="A2171">
            <v>4021</v>
          </cell>
          <cell r="B2171" t="str">
            <v>GEOTEXTIL NAO TECIDO AGULHADO DE FILAMENTOS CONTINUOS 100% POLIESTER, RESITENCIA A TRACAO = 14 KN/M</v>
          </cell>
          <cell r="C2171" t="str">
            <v xml:space="preserve">M2    </v>
          </cell>
          <cell r="D2171">
            <v>9.9</v>
          </cell>
        </row>
        <row r="2172">
          <cell r="A2172">
            <v>4019</v>
          </cell>
          <cell r="B2172" t="str">
            <v>GEOTEXTIL NAO TECIDO AGULHADO DE FILAMENTOS CONTINUOS 100% POLIESTER, RESITENCIA A TRACAO = 16 KN/M</v>
          </cell>
          <cell r="C2172" t="str">
            <v xml:space="preserve">M2    </v>
          </cell>
          <cell r="D2172">
            <v>11.89</v>
          </cell>
        </row>
        <row r="2173">
          <cell r="A2173">
            <v>4012</v>
          </cell>
          <cell r="B2173" t="str">
            <v>GEOTEXTIL NAO TECIDO AGULHADO DE FILAMENTOS CONTINUOS 100% POLIESTER, RESITENCIA A TRACAO = 21 KN/M</v>
          </cell>
          <cell r="C2173" t="str">
            <v xml:space="preserve">M2    </v>
          </cell>
          <cell r="D2173">
            <v>15.93</v>
          </cell>
        </row>
        <row r="2174">
          <cell r="A2174">
            <v>4020</v>
          </cell>
          <cell r="B2174" t="str">
            <v>GEOTEXTIL NAO TECIDO AGULHADO DE FILAMENTOS CONTINUOS 100% POLIESTER, RESITENCIA A TRACAO = 26 KN/M</v>
          </cell>
          <cell r="C2174" t="str">
            <v xml:space="preserve">M2    </v>
          </cell>
          <cell r="D2174">
            <v>19.95</v>
          </cell>
        </row>
        <row r="2175">
          <cell r="A2175">
            <v>4018</v>
          </cell>
          <cell r="B2175" t="str">
            <v>GEOTEXTIL NAO TECIDO AGULHADO DE FILAMENTOS CONTINUOS 100% POLIESTER, RESITENCIA A TRACAO = 31 KN/M</v>
          </cell>
          <cell r="C2175" t="str">
            <v xml:space="preserve">M2    </v>
          </cell>
          <cell r="D2175">
            <v>23.9</v>
          </cell>
        </row>
        <row r="2176">
          <cell r="A2176">
            <v>36498</v>
          </cell>
          <cell r="B2176" t="str">
            <v>GERADOR PORTATIL MONOFASICO, POTENCIA 5500 VA, MOTOR A GASOLINA, POTENCIA DO MOTOR 13 CV</v>
          </cell>
          <cell r="C2176" t="str">
            <v xml:space="preserve">UN    </v>
          </cell>
          <cell r="D2176">
            <v>7920.19</v>
          </cell>
        </row>
        <row r="2177">
          <cell r="A2177">
            <v>12872</v>
          </cell>
          <cell r="B2177" t="str">
            <v>GESSEIRO (HORISTA)</v>
          </cell>
          <cell r="C2177" t="str">
            <v xml:space="preserve">H     </v>
          </cell>
          <cell r="D2177">
            <v>19.84</v>
          </cell>
        </row>
        <row r="2178">
          <cell r="A2178">
            <v>41075</v>
          </cell>
          <cell r="B2178" t="str">
            <v>GESSEIRO (MENSALISTA)</v>
          </cell>
          <cell r="C2178" t="str">
            <v xml:space="preserve">MES   </v>
          </cell>
          <cell r="D2178">
            <v>3474.27</v>
          </cell>
        </row>
        <row r="2179">
          <cell r="A2179">
            <v>44324</v>
          </cell>
          <cell r="B2179" t="str">
            <v>GESSO COLA, EM PO, PARA FIXACAO DE MOLDURAS, SANCAS E BLOCOS DE GESSO</v>
          </cell>
          <cell r="C2179" t="str">
            <v xml:space="preserve">KG    </v>
          </cell>
          <cell r="D2179">
            <v>2.74</v>
          </cell>
        </row>
        <row r="2180">
          <cell r="A2180">
            <v>3315</v>
          </cell>
          <cell r="B2180" t="str">
            <v>GESSO EM PO PARA REVESTIMENTOS/MOLDURAS/SANCAS E USO GERAL</v>
          </cell>
          <cell r="C2180" t="str">
            <v xml:space="preserve">KG    </v>
          </cell>
          <cell r="D2180">
            <v>0.79</v>
          </cell>
        </row>
        <row r="2181">
          <cell r="A2181">
            <v>36870</v>
          </cell>
          <cell r="B2181" t="str">
            <v>GESSO PROJETADO</v>
          </cell>
          <cell r="C2181" t="str">
            <v xml:space="preserve">KG    </v>
          </cell>
          <cell r="D2181">
            <v>0.61</v>
          </cell>
        </row>
        <row r="2182">
          <cell r="A2182">
            <v>5092</v>
          </cell>
          <cell r="B2182" t="str">
            <v>GONZO DE EMBUTIR, EM LATAO / ZAMAC, *20 X 48* MM, PARA JANELA BASCULANTE / PIVOTANTE, JOGO COM 4 PECAS (PAR)  - INCLUI PARAFUSOS</v>
          </cell>
          <cell r="C2182" t="str">
            <v xml:space="preserve">PAR   </v>
          </cell>
          <cell r="D2182">
            <v>17.55</v>
          </cell>
        </row>
        <row r="2183">
          <cell r="A2183">
            <v>11462</v>
          </cell>
          <cell r="B2183" t="str">
            <v>GONZO DE SOBREPOR, EM LATAO / ZAMAC, PARA JANELA PIVOTANTE - INCLUI PARAFUSOS</v>
          </cell>
          <cell r="C2183" t="str">
            <v xml:space="preserve">PAR   </v>
          </cell>
          <cell r="D2183">
            <v>17.940000000000001</v>
          </cell>
        </row>
        <row r="2184">
          <cell r="A2184">
            <v>36529</v>
          </cell>
          <cell r="B2184" t="str">
            <v>GRADE DE DISCOS COM CONTROLE REMOTO, REBOCAVEL, COM 24 DISCOS 24" X 6 MM, COM PNEUS PARA TRANSPORTE</v>
          </cell>
          <cell r="C2184" t="str">
            <v xml:space="preserve">UN    </v>
          </cell>
          <cell r="D2184">
            <v>79958.52</v>
          </cell>
        </row>
        <row r="2185">
          <cell r="A2185">
            <v>3318</v>
          </cell>
          <cell r="B2185" t="str">
            <v>GRADE DE DISCOS MECANICA 20X24" COM 20 DISCOS 24" X 6MM  COM PNEUS PARA TRANSPORTE</v>
          </cell>
          <cell r="C2185" t="str">
            <v xml:space="preserve">UN    </v>
          </cell>
          <cell r="D2185">
            <v>62687.48</v>
          </cell>
        </row>
        <row r="2186">
          <cell r="A2186">
            <v>3324</v>
          </cell>
          <cell r="B2186" t="str">
            <v>GRAMA BATATAIS EM PLACAS, SEM PLANTIO</v>
          </cell>
          <cell r="C2186" t="str">
            <v xml:space="preserve">M2    </v>
          </cell>
          <cell r="D2186">
            <v>6.07</v>
          </cell>
        </row>
        <row r="2187">
          <cell r="A2187">
            <v>3322</v>
          </cell>
          <cell r="B2187" t="str">
            <v>GRAMA ESMERALDA OU SAO CARLOS OU CURITIBANA, EM PLACAS, SEM PLANTIO</v>
          </cell>
          <cell r="C2187" t="str">
            <v xml:space="preserve">M2    </v>
          </cell>
          <cell r="D2187">
            <v>8.5</v>
          </cell>
        </row>
        <row r="2188">
          <cell r="A2188">
            <v>5076</v>
          </cell>
          <cell r="B2188" t="str">
            <v>GRAMPO DE ACO POLIDO 1 " X 9</v>
          </cell>
          <cell r="C2188" t="str">
            <v xml:space="preserve">KG    </v>
          </cell>
          <cell r="D2188">
            <v>20.399999999999999</v>
          </cell>
        </row>
        <row r="2189">
          <cell r="A2189">
            <v>5077</v>
          </cell>
          <cell r="B2189" t="str">
            <v>GRAMPO DE ACO POLIDO 7/8 " X 9</v>
          </cell>
          <cell r="C2189" t="str">
            <v xml:space="preserve">KG    </v>
          </cell>
          <cell r="D2189">
            <v>22.54</v>
          </cell>
        </row>
        <row r="2190">
          <cell r="A2190">
            <v>11837</v>
          </cell>
          <cell r="B2190" t="str">
            <v>GRAMPO LINHA VIVA DE LATAO ESTANHADO, DIAMETRO DO CONDUTOR PRINCIPAL DE 10 A 120 MM2, DIAMETRO DA DERIVACAO DE 10 A 70 MM2</v>
          </cell>
          <cell r="C2190" t="str">
            <v xml:space="preserve">UN    </v>
          </cell>
          <cell r="D2190">
            <v>78.239999999999995</v>
          </cell>
        </row>
        <row r="2191">
          <cell r="A2191">
            <v>38055</v>
          </cell>
          <cell r="B2191" t="str">
            <v>GRAMPO METALICO TIPO OLHAL PARA HASTE DE ATERRAMENTO DE 1/2'', CONDUTOR DE *10* A 50 MM2</v>
          </cell>
          <cell r="C2191" t="str">
            <v xml:space="preserve">UN    </v>
          </cell>
          <cell r="D2191">
            <v>7.1</v>
          </cell>
        </row>
        <row r="2192">
          <cell r="A2192">
            <v>415</v>
          </cell>
          <cell r="B2192" t="str">
            <v>GRAMPO METALICO TIPO OLHAL PARA HASTE DE ATERRAMENTO DE 1'', CONDUTOR DE *10* A 50 MM2</v>
          </cell>
          <cell r="C2192" t="str">
            <v xml:space="preserve">UN    </v>
          </cell>
          <cell r="D2192">
            <v>32.08</v>
          </cell>
        </row>
        <row r="2193">
          <cell r="A2193">
            <v>416</v>
          </cell>
          <cell r="B2193" t="str">
            <v>GRAMPO METALICO TIPO OLHAL PARA HASTE DE ATERRAMENTO DE 3/4'', CONDUTOR DE *10* A 50 MM2</v>
          </cell>
          <cell r="C2193" t="str">
            <v xml:space="preserve">UN    </v>
          </cell>
          <cell r="D2193">
            <v>11.74</v>
          </cell>
        </row>
        <row r="2194">
          <cell r="A2194">
            <v>425</v>
          </cell>
          <cell r="B2194" t="str">
            <v>GRAMPO METALICO TIPO OLHAL PARA HASTE DE ATERRAMENTO DE 5/8'', CONDUTOR DE *10* A 50 MM2</v>
          </cell>
          <cell r="C2194" t="str">
            <v xml:space="preserve">UN    </v>
          </cell>
          <cell r="D2194">
            <v>7.28</v>
          </cell>
        </row>
        <row r="2195">
          <cell r="A2195">
            <v>426</v>
          </cell>
          <cell r="B2195" t="str">
            <v>GRAMPO METALICO TIPO U PARA HASTE DE ATERRAMENTO DE ATE 3/4'', CONDUTOR DE 10 A 25 MM2</v>
          </cell>
          <cell r="C2195" t="str">
            <v xml:space="preserve">UN    </v>
          </cell>
          <cell r="D2195">
            <v>40.1</v>
          </cell>
        </row>
        <row r="2196">
          <cell r="A2196">
            <v>38056</v>
          </cell>
          <cell r="B2196" t="str">
            <v>GRAMPO METALICO TIPO U PARA HASTE DE ATERRAMENTO DE ATE 5/8'', CONDUTOR DE 10 A 25 MM2</v>
          </cell>
          <cell r="C2196" t="str">
            <v xml:space="preserve">UN    </v>
          </cell>
          <cell r="D2196">
            <v>39.159999999999997</v>
          </cell>
        </row>
        <row r="2197">
          <cell r="A2197">
            <v>1564</v>
          </cell>
          <cell r="B2197" t="str">
            <v>GRAMPO PARALELO METALICO PARA CABO DE 6 A 50 MM2, COM 2 PARAFUSOS</v>
          </cell>
          <cell r="C2197" t="str">
            <v xml:space="preserve">UN    </v>
          </cell>
          <cell r="D2197">
            <v>14.94</v>
          </cell>
        </row>
        <row r="2198">
          <cell r="A2198">
            <v>11032</v>
          </cell>
          <cell r="B2198" t="str">
            <v>GRAMPO U DE 5/8 " N8 EM FERRO GALVANIZADO</v>
          </cell>
          <cell r="C2198" t="str">
            <v xml:space="preserve">UN    </v>
          </cell>
          <cell r="D2198">
            <v>9.66</v>
          </cell>
        </row>
        <row r="2199">
          <cell r="A2199">
            <v>36786</v>
          </cell>
          <cell r="B2199" t="str">
            <v>GRANALHA DE ACO, ANGULAR (GRIT), PARA JATEAMENTO, PENEIRA 0,117 A 1,00 MM, (SAE G-40 A G-80)</v>
          </cell>
          <cell r="C2199" t="str">
            <v>SC25KG</v>
          </cell>
          <cell r="D2199">
            <v>159.07</v>
          </cell>
        </row>
        <row r="2200">
          <cell r="A2200">
            <v>36785</v>
          </cell>
          <cell r="B2200" t="str">
            <v>GRANALHA DE ACO, ANGULAR (GRIT), PARA JATEAMENTO, PENEIRA 1,41 A 1,19 MM (SAE G16)</v>
          </cell>
          <cell r="C2200" t="str">
            <v>SC25KG</v>
          </cell>
          <cell r="D2200">
            <v>138.22</v>
          </cell>
        </row>
        <row r="2201">
          <cell r="A2201">
            <v>36782</v>
          </cell>
          <cell r="B2201" t="str">
            <v>GRANALHA DE ACO, ESFERICA (SHOT), PARA JATEAMENTO, PENEIRA 0,40 A 1,00 MM (SAE S-170 A S-280)</v>
          </cell>
          <cell r="C2201" t="str">
            <v>SC25KG</v>
          </cell>
          <cell r="D2201">
            <v>164.99</v>
          </cell>
        </row>
        <row r="2202">
          <cell r="A2202">
            <v>44481</v>
          </cell>
          <cell r="B2202" t="str">
            <v>GRANALHA DE ACO, ESFERICA (SHOT), PARA JATEAMENTO, PENEIRA 1,19 A 1,00 MM  (SAE S390)</v>
          </cell>
          <cell r="C2202" t="str">
            <v>SC25KG</v>
          </cell>
          <cell r="D2202">
            <v>185.85</v>
          </cell>
        </row>
        <row r="2203">
          <cell r="A2203">
            <v>4824</v>
          </cell>
          <cell r="B2203" t="str">
            <v>GRANILHA/ GRANA/ PEDRISCO OU AGREGADO EM MARMORE/ GRANITO/ QUARTZO E CALCARIO, PRETO, CINZA, PALHA OU BRANCO</v>
          </cell>
          <cell r="C2203" t="str">
            <v xml:space="preserve">KG    </v>
          </cell>
          <cell r="D2203">
            <v>0.71</v>
          </cell>
        </row>
        <row r="2204">
          <cell r="A2204">
            <v>11795</v>
          </cell>
          <cell r="B2204" t="str">
            <v>GRANITO PARA BANCADA, POLIDO, TIPO ANDORINHA/ QUARTZ/ CASTELO/ CORUMBA OU OUTROS EQUIVALENTES DA REGIAO, E=  *2,5* CM</v>
          </cell>
          <cell r="C2204" t="str">
            <v xml:space="preserve">M2    </v>
          </cell>
          <cell r="D2204">
            <v>618.86</v>
          </cell>
        </row>
        <row r="2205">
          <cell r="A2205">
            <v>134</v>
          </cell>
          <cell r="B2205" t="str">
            <v>GRAUTE CIMENTICIO PARA USO GERAL</v>
          </cell>
          <cell r="C2205" t="str">
            <v xml:space="preserve">KG    </v>
          </cell>
          <cell r="D2205">
            <v>1.52</v>
          </cell>
        </row>
        <row r="2206">
          <cell r="A2206">
            <v>4229</v>
          </cell>
          <cell r="B2206" t="str">
            <v>GRAXA LUBRIFICANTE</v>
          </cell>
          <cell r="C2206" t="str">
            <v xml:space="preserve">KG    </v>
          </cell>
          <cell r="D2206">
            <v>30.96</v>
          </cell>
        </row>
        <row r="2207">
          <cell r="A2207">
            <v>11731</v>
          </cell>
          <cell r="B2207" t="str">
            <v>GRELHA FIXA, EM PVC BRANCA, QUADRADA, 150 X 150 MM, PARA RALOS E CAIXAS</v>
          </cell>
          <cell r="C2207" t="str">
            <v xml:space="preserve">UN    </v>
          </cell>
          <cell r="D2207">
            <v>10.199999999999999</v>
          </cell>
        </row>
        <row r="2208">
          <cell r="A2208">
            <v>11732</v>
          </cell>
          <cell r="B2208" t="str">
            <v>GRELHA FIXA, PVC CROMADA, REDONDA, 150 MM, PARA RALOS E CAIXAS</v>
          </cell>
          <cell r="C2208" t="str">
            <v xml:space="preserve">UN    </v>
          </cell>
          <cell r="D2208">
            <v>26.75</v>
          </cell>
        </row>
        <row r="2209">
          <cell r="A2209">
            <v>11244</v>
          </cell>
          <cell r="B2209" t="str">
            <v>GRELHA FOFO ARTICULADA, CARGA MAXIMA 1,5 T, *300 X 1000* MM, E= *15* MM</v>
          </cell>
          <cell r="C2209" t="str">
            <v xml:space="preserve">UN    </v>
          </cell>
          <cell r="D2209">
            <v>299.2</v>
          </cell>
        </row>
        <row r="2210">
          <cell r="A2210">
            <v>11245</v>
          </cell>
          <cell r="B2210" t="str">
            <v>GRELHA FOFO SIMPLES COM REQUADRO, CARGA MAXIMA  12,5 T, *300 X 1000* MM, E= *15* MM, AREA ESTACIONAMENTO CARRO PASSEIO</v>
          </cell>
          <cell r="C2210" t="str">
            <v xml:space="preserve">UN    </v>
          </cell>
          <cell r="D2210">
            <v>413.85</v>
          </cell>
        </row>
        <row r="2211">
          <cell r="A2211">
            <v>11235</v>
          </cell>
          <cell r="B2211" t="str">
            <v>GRELHA FOFO SIMPLES COM REQUADRO, CARGA MAXIMA 1,5 T, 150 X 1000 MM, E= *15* MM</v>
          </cell>
          <cell r="C2211" t="str">
            <v xml:space="preserve">UN    </v>
          </cell>
          <cell r="D2211">
            <v>228.33</v>
          </cell>
        </row>
        <row r="2212">
          <cell r="A2212">
            <v>11236</v>
          </cell>
          <cell r="B2212" t="str">
            <v>GRELHA FOFO SIMPLES COM REQUADRO, CARGA MAXIMA 1,5 T, 200 X 1000 MM, E= *15* MM</v>
          </cell>
          <cell r="C2212" t="str">
            <v xml:space="preserve">UN    </v>
          </cell>
          <cell r="D2212">
            <v>290.17</v>
          </cell>
        </row>
        <row r="2213">
          <cell r="A2213">
            <v>36494</v>
          </cell>
          <cell r="B2213" t="str">
            <v>GRUA ASCENCIONAL, LANCA DE 30 M, CAPACIDADE DE 1,0 T A 30 M, ALTURA ATE 39 M</v>
          </cell>
          <cell r="C2213" t="str">
            <v xml:space="preserve">UN    </v>
          </cell>
          <cell r="D2213">
            <v>719505.07</v>
          </cell>
        </row>
        <row r="2214">
          <cell r="A2214">
            <v>36493</v>
          </cell>
          <cell r="B2214" t="str">
            <v>GRUA ASCENCIONAL, LANCA DE 42 M, CAPACIDADE DE 1,5 T A 30 M, ALTURA ATE 39 M</v>
          </cell>
          <cell r="C2214" t="str">
            <v xml:space="preserve">UN    </v>
          </cell>
          <cell r="D2214">
            <v>815170.02</v>
          </cell>
        </row>
        <row r="2215">
          <cell r="A2215">
            <v>36492</v>
          </cell>
          <cell r="B2215" t="str">
            <v>GRUA ASCENCIONAL, LANCA DE 50 M, CAPACIDADE DE 2,33 T A 30 M, ALTURA ATE 48 M</v>
          </cell>
          <cell r="C2215" t="str">
            <v xml:space="preserve">UN    </v>
          </cell>
          <cell r="D2215">
            <v>1514276.75</v>
          </cell>
        </row>
        <row r="2216">
          <cell r="A2216">
            <v>36499</v>
          </cell>
          <cell r="B2216" t="str">
            <v>GRUPO GERADOR A GASOLINA, POTENCIA NOMINAL 2,2 KW, TENSAO DE SAIDA 110/220 V, MOTOR POTENCIA 6,5 HP</v>
          </cell>
          <cell r="C2216" t="str">
            <v xml:space="preserve">UN    </v>
          </cell>
          <cell r="D2216">
            <v>4276.8999999999996</v>
          </cell>
        </row>
        <row r="2217">
          <cell r="A2217">
            <v>13533</v>
          </cell>
          <cell r="B2217" t="str">
            <v>GRUPO GERADOR DE SOLDA ELETRICA, COM MAQUINA DE SOLDA, ATE 400 AMPERES E GERADOR A DIESEL 30 CV, MOTOR 4 CILINDROS, TANQUE COMBUST., CARENAGEM DE PROTECAO SOBRE RODAS</v>
          </cell>
          <cell r="C2217" t="str">
            <v xml:space="preserve">UN    </v>
          </cell>
          <cell r="D2217">
            <v>196055.26</v>
          </cell>
        </row>
        <row r="2218">
          <cell r="A2218">
            <v>13333</v>
          </cell>
          <cell r="B2218" t="str">
            <v>GRUPO GERADOR DE SOLDA ELETRICA, COM MAQUINA DE SOLDA, ATE 400 AMPERES E GERADOR A DIESEL 60 CV, MOTOR 4 CILINDROS, TANQUE COMBUST., CARENAGEM DE PROTECAO SOBRE RODAS</v>
          </cell>
          <cell r="C2218" t="str">
            <v xml:space="preserve">UN    </v>
          </cell>
          <cell r="D2218">
            <v>219328.44</v>
          </cell>
        </row>
        <row r="2219">
          <cell r="A2219">
            <v>39585</v>
          </cell>
          <cell r="B2219" t="str">
            <v>GRUPO GERADOR DIESEL, COM CARENAGEM, POTENCIA STANDART ENTRE 100 E 110 KVA, VELOCIDADE DE 1800 RPM, FREQUENCIA DE 60 HZ</v>
          </cell>
          <cell r="C2219" t="str">
            <v xml:space="preserve">UN    </v>
          </cell>
          <cell r="D2219">
            <v>141620.37</v>
          </cell>
        </row>
        <row r="2220">
          <cell r="A2220">
            <v>39586</v>
          </cell>
          <cell r="B2220" t="str">
            <v>GRUPO GERADOR DIESEL, COM CARENAGEM, POTENCIA STANDART ENTRE 140 E 150 KVA, VELOCIDADE DE 1800 RPM, FREQUENCIA DE 60 HZ</v>
          </cell>
          <cell r="C2220" t="str">
            <v xml:space="preserve">UN    </v>
          </cell>
          <cell r="D2220">
            <v>166111.1</v>
          </cell>
        </row>
        <row r="2221">
          <cell r="A2221">
            <v>39587</v>
          </cell>
          <cell r="B2221" t="str">
            <v>GRUPO GERADOR DIESEL, COM CARENAGEM, POTENCIA STANDART ENTRE 210 E 220 KVA, VELOCIDADE DE 1800 RPM, FREQUENCIA DE 60 HZ</v>
          </cell>
          <cell r="C2221" t="str">
            <v xml:space="preserve">UN    </v>
          </cell>
          <cell r="D2221">
            <v>202314.81</v>
          </cell>
        </row>
        <row r="2222">
          <cell r="A2222">
            <v>39588</v>
          </cell>
          <cell r="B2222" t="str">
            <v>GRUPO GERADOR DIESEL, COM CARENAGEM, POTENCIA STANDART ENTRE 250 E 260 KVA, VELOCIDADE DE 1800 RPM, FREQUENCIA DE 60 HZ</v>
          </cell>
          <cell r="C2222" t="str">
            <v xml:space="preserve">UN    </v>
          </cell>
          <cell r="D2222">
            <v>234259.25</v>
          </cell>
        </row>
        <row r="2223">
          <cell r="A2223">
            <v>39584</v>
          </cell>
          <cell r="B2223" t="str">
            <v>GRUPO GERADOR DIESEL, COM CARENAGEM, POTENCIA STANDART ENTRE 50 E 55 KVA, VELOCIDADE DE 1800 RPM, FREQUENCIA DE 60 HZ</v>
          </cell>
          <cell r="C2223" t="str">
            <v xml:space="preserve">UN    </v>
          </cell>
          <cell r="D2223">
            <v>126116.67</v>
          </cell>
        </row>
        <row r="2224">
          <cell r="A2224">
            <v>39590</v>
          </cell>
          <cell r="B2224" t="str">
            <v>GRUPO GERADOR DIESEL, SEM CARENAGEM, POTENCIA STANDART ENTRE 100 E 110 KVA, VELOCIDADE DE 1800 RPM, FREQUENCIA DE 60 HZ</v>
          </cell>
          <cell r="C2224" t="str">
            <v xml:space="preserve">UN    </v>
          </cell>
          <cell r="D2224">
            <v>123092.59</v>
          </cell>
        </row>
        <row r="2225">
          <cell r="A2225">
            <v>39592</v>
          </cell>
          <cell r="B2225" t="str">
            <v>GRUPO GERADOR DIESEL, SEM CARENAGEM, POTENCIA STANDART ENTRE 210 E 220 KVA, VELOCIDADE DE 1800 RPM, FREQUENCIA DE 60 HZ</v>
          </cell>
          <cell r="C2225" t="str">
            <v xml:space="preserve">UN    </v>
          </cell>
          <cell r="D2225">
            <v>176887.03</v>
          </cell>
        </row>
        <row r="2226">
          <cell r="A2226">
            <v>39593</v>
          </cell>
          <cell r="B2226" t="str">
            <v>GRUPO GERADOR DIESEL, SEM CARENAGEM, POTENCIA STANDART ENTRE 250 E 260 KVA, VELOCIDADE DE 1800 RPM, FREQUENCIA DE 60 HZ</v>
          </cell>
          <cell r="C2226" t="str">
            <v xml:space="preserve">UN    </v>
          </cell>
          <cell r="D2226">
            <v>202314.81</v>
          </cell>
        </row>
        <row r="2227">
          <cell r="A2227">
            <v>14254</v>
          </cell>
          <cell r="B2227" t="str">
            <v>GRUPO GERADOR DIESEL, SEM CARENAGEM, POTENCIA STANDART ENTRE 80 E 90 KVA, VELOCIDADE DE 1800 RPM, FREQUENCIA DE 60 HZ</v>
          </cell>
          <cell r="C2227" t="str">
            <v xml:space="preserve">UN    </v>
          </cell>
          <cell r="D2227">
            <v>115000</v>
          </cell>
        </row>
        <row r="2228">
          <cell r="A2228">
            <v>44494</v>
          </cell>
          <cell r="B2228" t="str">
            <v>GRUPO GERADOR ESTACIONARIO SILENCIADO, POTENCIA 50 KVA, MOTOR  DIESEL</v>
          </cell>
          <cell r="C2228" t="str">
            <v xml:space="preserve">UN    </v>
          </cell>
          <cell r="D2228">
            <v>96034.17</v>
          </cell>
        </row>
        <row r="2229">
          <cell r="A2229">
            <v>25019</v>
          </cell>
          <cell r="B2229" t="str">
            <v>GRUPO GERADOR ESTACIONARIO, MOTOR DIESEL POTENCIA 170 KVA</v>
          </cell>
          <cell r="C2229" t="str">
            <v xml:space="preserve">UN    </v>
          </cell>
          <cell r="D2229">
            <v>164613.31</v>
          </cell>
        </row>
        <row r="2230">
          <cell r="A2230">
            <v>36501</v>
          </cell>
          <cell r="B2230" t="str">
            <v>GRUPO GERADOR ESTACIONARIO, POTENCIA 150 KVA, MOTOR DIESEL</v>
          </cell>
          <cell r="C2230" t="str">
            <v xml:space="preserve">UN    </v>
          </cell>
          <cell r="D2230">
            <v>146562.57</v>
          </cell>
        </row>
        <row r="2231">
          <cell r="A2231">
            <v>44493</v>
          </cell>
          <cell r="B2231" t="str">
            <v>GRUPO GERADOR ESTACIONARIO, SILENCIADO, POTENCIA 180 KVA, MOTOR  DIESEL</v>
          </cell>
          <cell r="C2231" t="str">
            <v xml:space="preserve">UN    </v>
          </cell>
          <cell r="D2231">
            <v>176196.29</v>
          </cell>
        </row>
        <row r="2232">
          <cell r="A2232">
            <v>36500</v>
          </cell>
          <cell r="B2232" t="str">
            <v>GRUPO GERADOR REBOCAVEL, POTENCIA *66* KVA, MOTOR A DIESEL</v>
          </cell>
          <cell r="C2232" t="str">
            <v xml:space="preserve">UN    </v>
          </cell>
          <cell r="D2232">
            <v>103571.77</v>
          </cell>
        </row>
        <row r="2233">
          <cell r="A2233">
            <v>20017</v>
          </cell>
          <cell r="B2233" t="str">
            <v>GUARNICAO / ALIZAR / VISTA LISA EM MADEIRA MACICA, PARA PORTA  , E = *1* CM, L = *5* CM, CEDRINHO / ANGELIM COMERCIAL / TAURI/ CURUPIXA / PEROBA / CUMARU OU EQUIVALENTE DA REGIAO</v>
          </cell>
          <cell r="C2233" t="str">
            <v xml:space="preserve">M     </v>
          </cell>
          <cell r="D2233">
            <v>8.31</v>
          </cell>
        </row>
        <row r="2234">
          <cell r="A2234">
            <v>20007</v>
          </cell>
          <cell r="B2234" t="str">
            <v>GUARNICAO / ALIZAR / VISTA LISA EM MADEIRA MACICA, PARA PORTA , E = *1* CM, L = *5* CM,  PINUS /EUCALIPTO / VIROLA OU EQUIVALENTE DA REGIAO</v>
          </cell>
          <cell r="C2234" t="str">
            <v xml:space="preserve">M     </v>
          </cell>
          <cell r="D2234">
            <v>4.96</v>
          </cell>
        </row>
        <row r="2235">
          <cell r="A2235">
            <v>39831</v>
          </cell>
          <cell r="B2235" t="str">
            <v>GUARNICAO / ALIZAR / VISTA, E = *1,5* CM, L = *5,0* CM, EM POLIESTIRENO, BRANCO (JOGO PARA 1 FACE)</v>
          </cell>
          <cell r="C2235" t="str">
            <v xml:space="preserve">JG    </v>
          </cell>
          <cell r="D2235">
            <v>255.25</v>
          </cell>
        </row>
        <row r="2236">
          <cell r="A2236">
            <v>36888</v>
          </cell>
          <cell r="B2236" t="str">
            <v>GUARNICAO / MOLDURA / ARREMATE DE ACABAMENTO PARA ESQUADRIA, EM ALUMINIO PERFIL 25, ACABAMENTO ANODIZADO BRANCO OU BRILHANTE, PARA 1 FACE</v>
          </cell>
          <cell r="C2236" t="str">
            <v xml:space="preserve">M     </v>
          </cell>
          <cell r="D2236">
            <v>58.22</v>
          </cell>
        </row>
        <row r="2237">
          <cell r="A2237">
            <v>39836</v>
          </cell>
          <cell r="B2237" t="str">
            <v>GUARNICAO/ALIZAR/VISTA, E = *1,3* CM, L = *5,0* CM HASTE REGULAVEL = *35* MM, EM MDF/PVC WOOD/ POLIESTIRENO OU MADEIRA LAMINADA, PRIMER BRANCO (JOGO PARA 1 FACE)</v>
          </cell>
          <cell r="C2237" t="str">
            <v xml:space="preserve">JG    </v>
          </cell>
          <cell r="D2237">
            <v>224.29</v>
          </cell>
        </row>
        <row r="2238">
          <cell r="A2238">
            <v>39830</v>
          </cell>
          <cell r="B2238" t="str">
            <v>GUARNICAO/ALIZAR/VISTA, E = *1,3* CM, L = *7,0* CM, EM POLIESTIRENO, BRANCO (JOGO PARA 1 FACE)</v>
          </cell>
          <cell r="C2238" t="str">
            <v xml:space="preserve">JG    </v>
          </cell>
          <cell r="D2238">
            <v>255.8</v>
          </cell>
        </row>
        <row r="2239">
          <cell r="A2239">
            <v>40527</v>
          </cell>
          <cell r="B2239" t="str">
            <v>GUINCHO DE ALAVANCA MANUAL, CAPACIDADE DE 1,6 T, COM 20 M DE CABO DE ACO (AQUISICAO)</v>
          </cell>
          <cell r="C2239" t="str">
            <v xml:space="preserve">UN    </v>
          </cell>
          <cell r="D2239">
            <v>2460.56</v>
          </cell>
        </row>
        <row r="2240">
          <cell r="A2240">
            <v>36497</v>
          </cell>
          <cell r="B2240" t="str">
            <v>GUINCHO DE ALAVANCA MANUAL, CAPACIDADE 3,2 T COM 20 M DE CABO DE ACO DIAMETRO 16,3 MM</v>
          </cell>
          <cell r="C2240" t="str">
            <v xml:space="preserve">UN    </v>
          </cell>
          <cell r="D2240">
            <v>2809</v>
          </cell>
        </row>
        <row r="2241">
          <cell r="A2241">
            <v>36487</v>
          </cell>
          <cell r="B2241" t="str">
            <v>GUINCHO ELETRICO DE COLUNA, CAPACIDADE 400 KG, COM MOTO FREIO, MOTOR TRIFASICO DE 1,25 CV</v>
          </cell>
          <cell r="C2241" t="str">
            <v xml:space="preserve">UN    </v>
          </cell>
          <cell r="D2241">
            <v>4890.8999999999996</v>
          </cell>
        </row>
        <row r="2242">
          <cell r="A2242">
            <v>44475</v>
          </cell>
          <cell r="B2242" t="str">
            <v>GUINDASTE HIDRAULICO AUTOPROPELIDO, COM LANCA TELESCOPICA 28,80 M, CAPACIDADE MAXIMA 30 T, POTENCIA 97 KW, TRACAO  4 X 4</v>
          </cell>
          <cell r="C2242" t="str">
            <v xml:space="preserve">UN    </v>
          </cell>
          <cell r="D2242">
            <v>1258165.24</v>
          </cell>
        </row>
        <row r="2243">
          <cell r="A2243">
            <v>44474</v>
          </cell>
          <cell r="B2243" t="str">
            <v>GUINDASTE HIDRAULICO AUTOPROPELIDO, COM LANCA TELESCOPICA 40 M, CAPACIDADE MAXIMA 60 T, POTENCIA 260 KW, TRACAO  6 X 6</v>
          </cell>
          <cell r="C2243" t="str">
            <v xml:space="preserve">UN    </v>
          </cell>
          <cell r="D2243">
            <v>2419548.54</v>
          </cell>
        </row>
        <row r="2244">
          <cell r="A2244">
            <v>44490</v>
          </cell>
          <cell r="B2244" t="str">
            <v>GUINDASTE HIDRAULICO AUTOPROPELIDO, COM LANCA TELESCOPICA 50 M, CAPACIDADE MAXIMA 100 T, POTENCIA 350 KW,  TRACAO 10 X 6</v>
          </cell>
          <cell r="C2244" t="str">
            <v xml:space="preserve">UN    </v>
          </cell>
          <cell r="D2244">
            <v>4113232.5</v>
          </cell>
        </row>
        <row r="2245">
          <cell r="A2245">
            <v>37776</v>
          </cell>
          <cell r="B2245" t="str">
            <v>GUINDAUTO HIDRAULICO, CAPACIDADE MAXIMA DE CARGA 10000 KG, MOMENTO MAXIMO DE CARGA 23 TM , ALCANCE MAXIMO HORIZONTAL 11,80 M, PARA MONTAGEM SOBRE CHASSI DE CAMINHAO PBT MINIMO 15000 KG (INCLUI MONTAGEM, NAO INCLUI CAMINHAO)</v>
          </cell>
          <cell r="C2245" t="str">
            <v xml:space="preserve">UN    </v>
          </cell>
          <cell r="D2245">
            <v>252088.58</v>
          </cell>
        </row>
        <row r="2246">
          <cell r="A2246">
            <v>37775</v>
          </cell>
          <cell r="B2246" t="str">
            <v>GUINDAUTO HIDRAULICO, CAPACIDADE MAXIMA DE CARGA 14340 KG, MOMENTO MAXIMO DE CARGA 42,3 TM, ALCANCE MAXIMO HORIZONTAL 16,80 M, PARA MONTAGEM SOBRE CHASSI DE CAMINHAO PBT MINIMO 23000 KG (INCLUI MONTAGEM, NAO INCLUI CAMINHAO)</v>
          </cell>
          <cell r="C2246" t="str">
            <v xml:space="preserve">UN    </v>
          </cell>
          <cell r="D2246">
            <v>397058.59</v>
          </cell>
        </row>
        <row r="2247">
          <cell r="A2247">
            <v>36491</v>
          </cell>
          <cell r="B2247" t="str">
            <v>GUINDAUTO HIDRAULICO, CAPACIDADE MAXIMA DE CARGA 30000 KG, MOMENTO MAXIMO DE CARGA 92,2 TM , ALCANCE MAXIMO HORIZONTAL  22,00 M, PARA MONTAGEM SOBRE CHASSI DE CAMINHAO PBT MINIMO 30000 KG (INCLUI MONTAGEM, NAO INCLUI CAMINHAO)</v>
          </cell>
          <cell r="C2247" t="str">
            <v xml:space="preserve">UN    </v>
          </cell>
          <cell r="D2247">
            <v>1470425.78</v>
          </cell>
        </row>
        <row r="2248">
          <cell r="A2248">
            <v>10712</v>
          </cell>
          <cell r="B2248" t="str">
            <v>GUINDAUTO HIDRAULICO, CAPACIDADE MAXIMA DE CARGA 3300 KG, MOMENTO MAXIMO DE CARGA 5,8 TM , ALCANCE MAXIMO HORIZONTAL  7,60 M, PARA MONTAGEM SOBRE CHASSI DE CAMINHAO PBT MINIMO 8000 KG (INCLUI MONTAGEM, NAO INCLUI CAMINHAO)</v>
          </cell>
          <cell r="C2248" t="str">
            <v xml:space="preserve">UN    </v>
          </cell>
          <cell r="D2248">
            <v>99264.639999999999</v>
          </cell>
        </row>
        <row r="2249">
          <cell r="A2249">
            <v>3363</v>
          </cell>
          <cell r="B2249" t="str">
            <v>GUINDAUTO HIDRAULICO, CAPACIDADE MAXIMA DE CARGA 6200 KG, MOMENTO MAXIMO DE CARGA 11,7 TM , ALCANCE MAXIMO HORIZONTAL  9,70 M, PARA MONTAGEM SOBRE CHASSI DE CAMINHAO PBT MINIMO 13000 KG (INCLUI MONTAGEM, NAO INCLUI CAMINHAO)</v>
          </cell>
          <cell r="C2249" t="str">
            <v xml:space="preserve">UN    </v>
          </cell>
          <cell r="D2249">
            <v>139625</v>
          </cell>
        </row>
        <row r="2250">
          <cell r="A2250">
            <v>3365</v>
          </cell>
          <cell r="B2250" t="str">
            <v>GUINDAUTO HIDRAULICO, CAPACIDADE MAXIMA DE CARGA 8500 KG, MOMENTO MAXIMO DE CARGA 30,4 TM , ALCANCE MAXIMO HORIZONTAL  14,30 M, PARA MONTAGEM SOBRE CHASSI DE CAMINHAO PBT MINIMO 23000 KG (INCLUI MONTAGEM, NAO INCLUI CAMINHAO)</v>
          </cell>
          <cell r="C2250" t="str">
            <v xml:space="preserve">UN    </v>
          </cell>
          <cell r="D2250">
            <v>326373.43</v>
          </cell>
        </row>
        <row r="2251">
          <cell r="A2251">
            <v>7569</v>
          </cell>
          <cell r="B2251" t="str">
            <v>HASTE ANCORA EM ACO GALVANIZADO, DIMENSOES 16 MM X 2000 MM</v>
          </cell>
          <cell r="C2251" t="str">
            <v xml:space="preserve">UN    </v>
          </cell>
          <cell r="D2251">
            <v>33.76</v>
          </cell>
        </row>
        <row r="2252">
          <cell r="A2252">
            <v>34349</v>
          </cell>
          <cell r="B2252" t="str">
            <v>HASTE DE ACO GALVANIZADO PARA FIXACAO DE CONCERTINA 2 "/3 M</v>
          </cell>
          <cell r="C2252" t="str">
            <v xml:space="preserve">UN    </v>
          </cell>
          <cell r="D2252">
            <v>33.630000000000003</v>
          </cell>
        </row>
        <row r="2253">
          <cell r="A2253">
            <v>3378</v>
          </cell>
          <cell r="B2253" t="str">
            <v>HASTE DE ATERRAMENTO EM ACO COM 3,00 M DE COMPRIMENTO E DN = 3/4", REVESTIDA COM BAIXA CAMADA DE COBRE, SEM CONECTOR</v>
          </cell>
          <cell r="C2253" t="str">
            <v xml:space="preserve">UN    </v>
          </cell>
          <cell r="D2253">
            <v>113.57</v>
          </cell>
        </row>
        <row r="2254">
          <cell r="A2254">
            <v>3380</v>
          </cell>
          <cell r="B2254" t="str">
            <v>HASTE DE ATERRAMENTO EM ACO COM 3,00 M DE COMPRIMENTO E DN = 5/8", REVESTIDA COM BAIXA CAMADA DE COBRE, COM CONECTOR TIPO GRAMPO</v>
          </cell>
          <cell r="C2254" t="str">
            <v xml:space="preserve">UN    </v>
          </cell>
          <cell r="D2254">
            <v>79.5</v>
          </cell>
        </row>
        <row r="2255">
          <cell r="A2255">
            <v>3379</v>
          </cell>
          <cell r="B2255" t="str">
            <v>HASTE DE ATERRAMENTO EM ACO COM 3,00 M DE COMPRIMENTO E DN = 5/8", REVESTIDA COM BAIXA CAMADA DE COBRE, SEM CONECTOR</v>
          </cell>
          <cell r="C2255" t="str">
            <v xml:space="preserve">UN    </v>
          </cell>
          <cell r="D2255">
            <v>76.75</v>
          </cell>
        </row>
        <row r="2256">
          <cell r="A2256">
            <v>11991</v>
          </cell>
          <cell r="B2256" t="str">
            <v>HASTE DE ATERRAMENTO EM ACO GALVANIZADO TIPO CANTONEIRA COM 2,00 M DE COMPRIMENTO, 25 X 25 MM E CHAPA DE 3/16"</v>
          </cell>
          <cell r="C2256" t="str">
            <v xml:space="preserve">UN    </v>
          </cell>
          <cell r="D2256">
            <v>89.12</v>
          </cell>
        </row>
        <row r="2257">
          <cell r="A2257">
            <v>11029</v>
          </cell>
          <cell r="B2257" t="str">
            <v>HASTE RETA PARA GANCHO DE FERRO GALVANIZADO, COM ROSCA 1/4 " X 30 CM PARA FIXACAO DE TELHA METALICA, INCLUI PORCA E ARRUELAS DE VEDACAO</v>
          </cell>
          <cell r="C2257" t="str">
            <v xml:space="preserve">CJ    </v>
          </cell>
          <cell r="D2257">
            <v>1.48</v>
          </cell>
        </row>
        <row r="2258">
          <cell r="A2258">
            <v>4316</v>
          </cell>
          <cell r="B2258" t="str">
            <v>HASTE RETA PARA GANCHO DE FERRO GALVANIZADO, COM ROSCA 1/4 " X 40 CM PARA FIXACAO DE TELHA DE FIBROCIMENTO, INCLUI PORCA SEXTAVADA DE  ZINCO</v>
          </cell>
          <cell r="C2258" t="str">
            <v xml:space="preserve">UN    </v>
          </cell>
          <cell r="D2258">
            <v>1.49</v>
          </cell>
        </row>
        <row r="2259">
          <cell r="A2259">
            <v>4313</v>
          </cell>
          <cell r="B2259" t="str">
            <v>HASTE RETA PARA GANCHO DE FERRO GALVANIZADO, COM ROSCA 5/16" X 35 CM PARA FIXACAO DE TELHA DE FIBROCIMENTO, INCLUI PORCA E ARRUELAS DE VEDACAO</v>
          </cell>
          <cell r="C2259" t="str">
            <v xml:space="preserve">CJ    </v>
          </cell>
          <cell r="D2259">
            <v>2.14</v>
          </cell>
        </row>
        <row r="2260">
          <cell r="A2260">
            <v>4317</v>
          </cell>
          <cell r="B2260" t="str">
            <v>HASTE RETA PARA GANCHO DE FERRO GALVANIZADO, COM ROSCA 5/16" X 40 CM PARA FIXACAO DE TELHA DE FIBROCIMENTO, INCLUI PORCA SEXTAVADA DE  ZINCO</v>
          </cell>
          <cell r="C2260" t="str">
            <v xml:space="preserve">UN    </v>
          </cell>
          <cell r="D2260">
            <v>2.44</v>
          </cell>
        </row>
        <row r="2261">
          <cell r="A2261">
            <v>4314</v>
          </cell>
          <cell r="B2261" t="str">
            <v>HASTE RETA PARA GANCHO DE FERRO GALVANIZADO, COM ROSCA 5/16" X 45 CM PARA FIXACAO DE TELHA DE FIBROCIMENTO, INCLUI PORCA E ARRUELAS DE VEDACAO</v>
          </cell>
          <cell r="C2261" t="str">
            <v xml:space="preserve">CJ    </v>
          </cell>
          <cell r="D2261">
            <v>2.86</v>
          </cell>
        </row>
        <row r="2262">
          <cell r="A2262">
            <v>10921</v>
          </cell>
          <cell r="B2262" t="str">
            <v>HIDRANTE DE COLUNA COMPLETO, EM FERRO FUNDIDO, DN = 100 MM, COM REGISTRO, CUNHA DE BORRACHA, CURVA DESSIMETRICA, EXTREMIDADE E TAMPAS (INCLUI KIT FIXACAO)</v>
          </cell>
          <cell r="C2262" t="str">
            <v xml:space="preserve">UN    </v>
          </cell>
          <cell r="D2262">
            <v>5965</v>
          </cell>
        </row>
        <row r="2263">
          <cell r="A2263">
            <v>10922</v>
          </cell>
          <cell r="B2263" t="str">
            <v>HIDRANTE DE COLUNA COMPLETO, EM FERRO FUNDIDO, DN = 75 MM, COM REGISTRO, CUNHA DE BORRACHA, CURVA DESSIMETRICA, EXTREMIDADE E TAMPAS (INCLUI KIT FIXACAO)</v>
          </cell>
          <cell r="C2263" t="str">
            <v xml:space="preserve">UN    </v>
          </cell>
          <cell r="D2263">
            <v>5402.94</v>
          </cell>
        </row>
        <row r="2264">
          <cell r="A2264">
            <v>10923</v>
          </cell>
          <cell r="B2264" t="str">
            <v>HIDRANTE SUBTERRANEO, EM FERRO FUNDIDO, COM CURVA CURTA E CAIXA, DN 75 MM</v>
          </cell>
          <cell r="C2264" t="str">
            <v xml:space="preserve">UN    </v>
          </cell>
          <cell r="D2264">
            <v>3193.37</v>
          </cell>
        </row>
        <row r="2265">
          <cell r="A2265">
            <v>10924</v>
          </cell>
          <cell r="B2265" t="str">
            <v>HIDRANTE SUBTERRANEO, EM FERRO FUNDIDO, COM CURVA LONGA E CAIXA, DN 75 MM</v>
          </cell>
          <cell r="C2265" t="str">
            <v xml:space="preserve">UN    </v>
          </cell>
          <cell r="D2265">
            <v>3363.24</v>
          </cell>
        </row>
        <row r="2266">
          <cell r="A2266">
            <v>37772</v>
          </cell>
          <cell r="B2266" t="str">
            <v>HIDROJATEADORA PARA DESOBSTRUCAO DE REDES E GALERIAS, TANQUE 7000 L, BOMBA TRIPLEX 120 KGF/CM2 128 L/MIN (INCLUI MONTAGEM, NAO INCLUI CAMINHAO)</v>
          </cell>
          <cell r="C2266" t="str">
            <v xml:space="preserve">UN    </v>
          </cell>
          <cell r="D2266">
            <v>273236.33</v>
          </cell>
        </row>
        <row r="2267">
          <cell r="A2267">
            <v>37771</v>
          </cell>
          <cell r="B2267" t="str">
            <v>HIDROJATEADORA PARA DESOBSTRUCAO DE REDES E GALERIAS, TANQUE 7000 L, BOMBA TRIPLEX 140 KGF/CM2 260 L/MIN ALIMENTADA POR MOTOR INDEPENDENTE A DIESEL POTENCIA 125 CV (INCLUI MONTAGEM, NAO INCLUI CAMINHAO)</v>
          </cell>
          <cell r="C2267" t="str">
            <v xml:space="preserve">UN    </v>
          </cell>
          <cell r="D2267">
            <v>290679.93</v>
          </cell>
        </row>
        <row r="2268">
          <cell r="A2268">
            <v>12772</v>
          </cell>
          <cell r="B2268" t="str">
            <v>HIDROMETRO MULTIJATO / MEDIDOR DE AGUA, DN 1 1/2", VAZAO MAXIMA DE 20 M3/H, PARA AGUA POTAVEL FRIA, RELOJOARIA PLANA, CLASSE B, HORIZONTAL (SEM CONEXOES)</v>
          </cell>
          <cell r="C2268" t="str">
            <v xml:space="preserve">UN    </v>
          </cell>
          <cell r="D2268">
            <v>759.19</v>
          </cell>
        </row>
        <row r="2269">
          <cell r="A2269">
            <v>12770</v>
          </cell>
          <cell r="B2269" t="str">
            <v>HIDROMETRO MULTIJATO / MEDIDOR DE AGUA, DN 1", VAZAO MAXIMA DE 10 M3/H, PARA AGUA POTAVEL FRIA, RELOJOARIA PLANA, CLASSE B, HORIZONTAL (SEM CONEXOES)</v>
          </cell>
          <cell r="C2269" t="str">
            <v xml:space="preserve">UN    </v>
          </cell>
          <cell r="D2269">
            <v>456.8</v>
          </cell>
        </row>
        <row r="2270">
          <cell r="A2270">
            <v>12775</v>
          </cell>
          <cell r="B2270" t="str">
            <v>HIDROMETRO MULTIJATO / MEDIDOR DE AGUA, DN 1", VAZAO MAXIMA DE 7 M3/H, PARA AGUA POTAVEL FRIA, RELOJOARIA PLANA, CLASSE B, HORIZONTAL (SEM CONEXOES)</v>
          </cell>
          <cell r="C2270" t="str">
            <v xml:space="preserve">UN    </v>
          </cell>
          <cell r="D2270">
            <v>334.55</v>
          </cell>
        </row>
        <row r="2271">
          <cell r="A2271">
            <v>12768</v>
          </cell>
          <cell r="B2271" t="str">
            <v>HIDROMETRO MULTIJATO / MEDIDOR DE AGUA, DN 2", VAZAO MAXIMA DE 30 M3/H, PARA AGUA POTAVEL FRIA, RELOJOARIA PLANA, CLASSE B, HORIZONTAL (SEM CONEXOES)</v>
          </cell>
          <cell r="C2271" t="str">
            <v xml:space="preserve">UN    </v>
          </cell>
          <cell r="D2271">
            <v>1068.01</v>
          </cell>
        </row>
        <row r="2272">
          <cell r="A2272">
            <v>12769</v>
          </cell>
          <cell r="B2272" t="str">
            <v>HIDROMETRO UNIJATO / MEDIDOR DE AGUA, DN 1/2", VAZAO MAXIMA DE 1,5 M3/H, PARA AGUA POTAVEL FRIA, RELOJOARIA PLANA, CLASSE B, HORIZONTAL (SEM CONEXOES)</v>
          </cell>
          <cell r="C2272" t="str">
            <v xml:space="preserve">UN    </v>
          </cell>
          <cell r="D2272">
            <v>87.5</v>
          </cell>
        </row>
        <row r="2273">
          <cell r="A2273">
            <v>12773</v>
          </cell>
          <cell r="B2273" t="str">
            <v>HIDROMETRO UNIJATO / MEDIDOR DE AGUA, DN 1/2", VAZAO MAXIMA DE 3 M3/H, PARA AGUA POTAVEL FRIA, RELOJOARIA PLANA, CLASSE B, HORIZONTAL (SEM CONEXOES)</v>
          </cell>
          <cell r="C2273" t="str">
            <v xml:space="preserve">UN    </v>
          </cell>
          <cell r="D2273">
            <v>93.93</v>
          </cell>
        </row>
        <row r="2274">
          <cell r="A2274">
            <v>12774</v>
          </cell>
          <cell r="B2274" t="str">
            <v>HIDROMETRO UNIJATO / MEDIDOR DE AGUA, DN 3/4", VAZAO MAXIMA DE 5 M3/H, PARA AGUA POTAVEL FRIA, RELOJOARIA PLANA, CLASSE B, HORIZONTAL (SEM CONEXOES)0,</v>
          </cell>
          <cell r="C2274" t="str">
            <v xml:space="preserve">UN    </v>
          </cell>
          <cell r="D2274">
            <v>115.8</v>
          </cell>
        </row>
        <row r="2275">
          <cell r="A2275">
            <v>12776</v>
          </cell>
          <cell r="B2275" t="str">
            <v>HIDROMETRO WOLTMANN, DN 2", VAZAO MAXIMA DE 50 M3/H, PARA AGUA POTAVEL FRIA, RELOJOARIA PLANA, TURBINA HORIZONTAL, EQUIPADO COM TELIMETRIA (SEM CONEXOES)</v>
          </cell>
          <cell r="C2275" t="str">
            <v xml:space="preserve">UN    </v>
          </cell>
          <cell r="D2275">
            <v>1724.26</v>
          </cell>
        </row>
        <row r="2276">
          <cell r="A2276">
            <v>12777</v>
          </cell>
          <cell r="B2276" t="str">
            <v>HIDROMETRO WOLTMANN, DN 3", VAZAO MAXIMA DE 80 M3/H, PARA AGUA POTAVEL FRIA, RELOJOARIA PLANA, TURBINA HORIZONTAL, EQUIPADO COM TELIMETRIA (SEM CONEXOES)</v>
          </cell>
          <cell r="C2276" t="str">
            <v xml:space="preserve">UN    </v>
          </cell>
          <cell r="D2276">
            <v>2251.83</v>
          </cell>
        </row>
        <row r="2277">
          <cell r="A2277">
            <v>3391</v>
          </cell>
          <cell r="B2277" t="str">
            <v>IGNITOR PARA LAMPADA DE VAPOR DE SODIO / VAPOR METALICO ATE 2000 W, TENSAO DE PULSO ENTRE 600 A 750 V</v>
          </cell>
          <cell r="C2277" t="str">
            <v xml:space="preserve">UN    </v>
          </cell>
          <cell r="D2277">
            <v>49.34</v>
          </cell>
        </row>
        <row r="2278">
          <cell r="A2278">
            <v>3389</v>
          </cell>
          <cell r="B2278" t="str">
            <v>IGNITOR PARA LAMPADA DE VAPOR DE SODIO / VAPOR METALICO ATE 400 W, TENSAO DE PULSO ENTRE 3000 A 4500 V</v>
          </cell>
          <cell r="C2278" t="str">
            <v xml:space="preserve">UN    </v>
          </cell>
          <cell r="D2278">
            <v>25.6</v>
          </cell>
        </row>
        <row r="2279">
          <cell r="A2279">
            <v>3390</v>
          </cell>
          <cell r="B2279" t="str">
            <v>IGNITOR PARA LAMPADA DE VAPOR DE SODIO / VAPOR METALICO ATE 400 W, TENSAO DE PULSO ENTRE 580 A 750 V</v>
          </cell>
          <cell r="C2279" t="str">
            <v xml:space="preserve">UN    </v>
          </cell>
          <cell r="D2279">
            <v>28.81</v>
          </cell>
        </row>
        <row r="2280">
          <cell r="A2280">
            <v>12873</v>
          </cell>
          <cell r="B2280" t="str">
            <v>IMPERMEABILIZADOR (HORISTA)</v>
          </cell>
          <cell r="C2280" t="str">
            <v xml:space="preserve">H     </v>
          </cell>
          <cell r="D2280">
            <v>20.82</v>
          </cell>
        </row>
        <row r="2281">
          <cell r="A2281">
            <v>41076</v>
          </cell>
          <cell r="B2281" t="str">
            <v>IMPERMEABILIZADOR (MENSALISTA)</v>
          </cell>
          <cell r="C2281" t="str">
            <v xml:space="preserve">MES   </v>
          </cell>
          <cell r="D2281">
            <v>3643.51</v>
          </cell>
        </row>
        <row r="2282">
          <cell r="A2282">
            <v>140</v>
          </cell>
          <cell r="B2282" t="str">
            <v>IMPERMEABILIZANTE FLEXIVEL BRANCO DE BASE ACRILICA PARA COBERTURAS</v>
          </cell>
          <cell r="C2282" t="str">
            <v xml:space="preserve">KG    </v>
          </cell>
          <cell r="D2282">
            <v>17.03</v>
          </cell>
        </row>
        <row r="2283">
          <cell r="A2283">
            <v>151</v>
          </cell>
          <cell r="B2283" t="str">
            <v>IMPERMEABILIZANTE INCOLOR,  BASE SILICONE, PARA TRATAMENTO DE FACHADAS, TELHAS, PEDRAS E OUTRAS SUPERFICIES</v>
          </cell>
          <cell r="C2283" t="str">
            <v xml:space="preserve">L     </v>
          </cell>
          <cell r="D2283">
            <v>25.14</v>
          </cell>
        </row>
        <row r="2284">
          <cell r="A2284">
            <v>7340</v>
          </cell>
          <cell r="B2284" t="str">
            <v>IMUNIZANTE PARA MADEIRA, INCOLOR</v>
          </cell>
          <cell r="C2284" t="str">
            <v xml:space="preserve">L     </v>
          </cell>
          <cell r="D2284">
            <v>36.1</v>
          </cell>
        </row>
        <row r="2285">
          <cell r="A2285">
            <v>2701</v>
          </cell>
          <cell r="B2285" t="str">
            <v>INSTALADOR DE TUBULACOES (TUBOS/EQUIPAMENTOS)</v>
          </cell>
          <cell r="C2285" t="str">
            <v xml:space="preserve">H     </v>
          </cell>
          <cell r="D2285">
            <v>23.98</v>
          </cell>
        </row>
        <row r="2286">
          <cell r="A2286">
            <v>40929</v>
          </cell>
          <cell r="B2286" t="str">
            <v>INSTALADOR DE TUBULACOES (TUBOS/EQUIPAMENTOS) (MENSALISTA)</v>
          </cell>
          <cell r="C2286" t="str">
            <v xml:space="preserve">MES   </v>
          </cell>
          <cell r="D2286">
            <v>4197.93</v>
          </cell>
        </row>
        <row r="2287">
          <cell r="A2287">
            <v>38114</v>
          </cell>
          <cell r="B2287" t="str">
            <v>INTERRUPTOR BIPOLAR SIMPLES 10 A, 250 V (APENAS MODULO)</v>
          </cell>
          <cell r="C2287" t="str">
            <v xml:space="preserve">UN    </v>
          </cell>
          <cell r="D2287">
            <v>20.75</v>
          </cell>
        </row>
        <row r="2288">
          <cell r="A2288">
            <v>38064</v>
          </cell>
          <cell r="B2288" t="str">
            <v>INTERRUPTOR BIPOLAR 10A, 250V, CONJUNTO MONTADO PARA EMBUTIR 4" X 2" (PLACA + SUPORTE + MODULO)</v>
          </cell>
          <cell r="C2288" t="str">
            <v xml:space="preserve">UN    </v>
          </cell>
          <cell r="D2288">
            <v>23.2</v>
          </cell>
        </row>
        <row r="2289">
          <cell r="A2289">
            <v>38115</v>
          </cell>
          <cell r="B2289" t="str">
            <v>INTERRUPTOR INTERMEDIARIO 10 A, 250 V (APENAS MODULO)</v>
          </cell>
          <cell r="C2289" t="str">
            <v xml:space="preserve">UN    </v>
          </cell>
          <cell r="D2289">
            <v>22.16</v>
          </cell>
        </row>
        <row r="2290">
          <cell r="A2290">
            <v>38065</v>
          </cell>
          <cell r="B2290" t="str">
            <v>INTERRUPTOR INTERMEDIARIO 10A, 250V, CONJUNTO MONTADO PARA EMBUTIR 4" X 2" (PLACA + SUPORTE + MODULO)</v>
          </cell>
          <cell r="C2290" t="str">
            <v xml:space="preserve">UN    </v>
          </cell>
          <cell r="D2290">
            <v>32.92</v>
          </cell>
        </row>
        <row r="2291">
          <cell r="A2291">
            <v>38078</v>
          </cell>
          <cell r="B2291" t="str">
            <v>INTERRUPTOR PARALELO + TOMADA 2P+T 10A, 250V, CONJUNTO MONTADO PARA EMBUTIR 4" X 2" (PLACA + SUPORTE + MODULOS)</v>
          </cell>
          <cell r="C2291" t="str">
            <v xml:space="preserve">UN    </v>
          </cell>
          <cell r="D2291">
            <v>19.2</v>
          </cell>
        </row>
        <row r="2292">
          <cell r="A2292">
            <v>38113</v>
          </cell>
          <cell r="B2292" t="str">
            <v>INTERRUPTOR PARALELO 10A, 250V (APENAS MODULO)</v>
          </cell>
          <cell r="C2292" t="str">
            <v xml:space="preserve">UN    </v>
          </cell>
          <cell r="D2292">
            <v>10.43</v>
          </cell>
        </row>
        <row r="2293">
          <cell r="A2293">
            <v>38063</v>
          </cell>
          <cell r="B2293" t="str">
            <v>INTERRUPTOR PARALELO 10A, 250V, CONJUNTO MONTADO PARA EMBUTIR 4" X 2" (PLACA + SUPORTE + MODULO)</v>
          </cell>
          <cell r="C2293" t="str">
            <v xml:space="preserve">UN    </v>
          </cell>
          <cell r="D2293">
            <v>11.19</v>
          </cell>
        </row>
        <row r="2294">
          <cell r="A2294">
            <v>38080</v>
          </cell>
          <cell r="B2294" t="str">
            <v>INTERRUPTOR SIMPLES + INTERRUPTOR PARALELO + TOMADA 2P+T 10A, 250V, CONJUNTO MONTADO PARA EMBUTIR 4" X 2" (PLACA + SUPORTE + MODULOS)</v>
          </cell>
          <cell r="C2294" t="str">
            <v xml:space="preserve">UN    </v>
          </cell>
          <cell r="D2294">
            <v>33.35</v>
          </cell>
        </row>
        <row r="2295">
          <cell r="A2295">
            <v>38069</v>
          </cell>
          <cell r="B2295" t="str">
            <v>INTERRUPTOR SIMPLES + INTERRUPTOR PARALELO 10A, 250V, CONJUNTO MONTADO PARA EMBUTIR 4" X 2" (PLACA + SUPORTE + MODULOS)</v>
          </cell>
          <cell r="C2295" t="str">
            <v xml:space="preserve">UN    </v>
          </cell>
          <cell r="D2295">
            <v>18.239999999999998</v>
          </cell>
        </row>
        <row r="2296">
          <cell r="A2296">
            <v>38077</v>
          </cell>
          <cell r="B2296" t="str">
            <v>INTERRUPTOR SIMPLES + TOMADA 2P+T 10A, 250V, CONJUNTO MONTADO PARA EMBUTIR 4" X 2" (PLACA + SUPORTE + MODULOS)</v>
          </cell>
          <cell r="C2296" t="str">
            <v xml:space="preserve">UN    </v>
          </cell>
          <cell r="D2296">
            <v>17.82</v>
          </cell>
        </row>
        <row r="2297">
          <cell r="A2297">
            <v>38073</v>
          </cell>
          <cell r="B2297" t="str">
            <v>INTERRUPTOR SIMPLES + 2 INTERRUPTORES PARALELOS 10A, 250V, CONJUNTO MONTADO PARA EMBUTIR 4" X 2" (PLACA + SUPORTE + MODULOS)</v>
          </cell>
          <cell r="C2297" t="str">
            <v xml:space="preserve">UN    </v>
          </cell>
          <cell r="D2297">
            <v>27.16</v>
          </cell>
        </row>
        <row r="2298">
          <cell r="A2298">
            <v>38112</v>
          </cell>
          <cell r="B2298" t="str">
            <v>INTERRUPTOR SIMPLES 10A, 250V (APENAS MODULO)</v>
          </cell>
          <cell r="C2298" t="str">
            <v xml:space="preserve">UN    </v>
          </cell>
          <cell r="D2298">
            <v>8.01</v>
          </cell>
        </row>
        <row r="2299">
          <cell r="A2299">
            <v>38062</v>
          </cell>
          <cell r="B2299" t="str">
            <v>INTERRUPTOR SIMPLES 10A, 250V, CONJUNTO MONTADO PARA EMBUTIR 4" X 2" (PLACA + SUPORTE + MODULO)</v>
          </cell>
          <cell r="C2299" t="str">
            <v xml:space="preserve">UN    </v>
          </cell>
          <cell r="D2299">
            <v>8.2200000000000006</v>
          </cell>
        </row>
        <row r="2300">
          <cell r="A2300">
            <v>12128</v>
          </cell>
          <cell r="B2300" t="str">
            <v>INTERRUPTOR SIMPLES 10A, 250V, CONJUNTO MONTADO PARA SOBREPOR 4" X 2" (CAIXA + MODULO)</v>
          </cell>
          <cell r="C2300" t="str">
            <v xml:space="preserve">UN    </v>
          </cell>
          <cell r="D2300">
            <v>10.99</v>
          </cell>
        </row>
        <row r="2301">
          <cell r="A2301">
            <v>12129</v>
          </cell>
          <cell r="B2301" t="str">
            <v>INTERRUPTOR SIMPLES 10A, 250V, CONJUNTO MONTADO PARA SOBREPOR 4" X 2" (CAIXA + 2 MODULOS)</v>
          </cell>
          <cell r="C2301" t="str">
            <v xml:space="preserve">UN    </v>
          </cell>
          <cell r="D2301">
            <v>14.52</v>
          </cell>
        </row>
        <row r="2302">
          <cell r="A2302">
            <v>38081</v>
          </cell>
          <cell r="B2302" t="str">
            <v>INTERRUPTORES PARALELOS (2 MODULOS) + TOMADA 2P+T 10A, 250V, CONJUNTO MONTADO PARA EMBUTIR 4" X 2" (PLACA + SUPORTE + MODULOS)</v>
          </cell>
          <cell r="C2302" t="str">
            <v xml:space="preserve">UN    </v>
          </cell>
          <cell r="D2302">
            <v>28.29</v>
          </cell>
        </row>
        <row r="2303">
          <cell r="A2303">
            <v>38070</v>
          </cell>
          <cell r="B2303" t="str">
            <v>INTERRUPTORES PARALELOS (2 MODULOS) 10A, 250V, CONJUNTO MONTADO PARA EMBUTIR 4" X 2" (PLACA + SUPORTE + MODULOS)</v>
          </cell>
          <cell r="C2303" t="str">
            <v xml:space="preserve">UN    </v>
          </cell>
          <cell r="D2303">
            <v>19.489999999999998</v>
          </cell>
        </row>
        <row r="2304">
          <cell r="A2304">
            <v>38074</v>
          </cell>
          <cell r="B2304" t="str">
            <v>INTERRUPTORES PARALELOS (3 MODULOS) 10A, 250V, CONJUNTO MONTADO PARA EMBUTIR 4" X 2" (PLACA + SUPORTE + MODULO)</v>
          </cell>
          <cell r="C2304" t="str">
            <v xml:space="preserve">UN    </v>
          </cell>
          <cell r="D2304">
            <v>29.64</v>
          </cell>
        </row>
        <row r="2305">
          <cell r="A2305">
            <v>38079</v>
          </cell>
          <cell r="B2305" t="str">
            <v>INTERRUPTORES SIMPLES (2 MODULOS) + TOMADA 2P+T 10A, 250V, CONJUNTO MONTADO PARA EMBUTIR 4" X 2" (PLACA + SUPORTE + MODULOS)</v>
          </cell>
          <cell r="C2305" t="str">
            <v xml:space="preserve">UN    </v>
          </cell>
          <cell r="D2305">
            <v>25.44</v>
          </cell>
        </row>
        <row r="2306">
          <cell r="A2306">
            <v>38072</v>
          </cell>
          <cell r="B2306" t="str">
            <v>INTERRUPTORES SIMPLES (2 MODULOS) + 1 INTERRUPTOR PARALELO 10A, 250V, CONJUNTO MONTADO PARA EMBUTIR 4" X 2" (PLACA + SUPORTE + MODULOS)</v>
          </cell>
          <cell r="C2306" t="str">
            <v xml:space="preserve">UN    </v>
          </cell>
          <cell r="D2306">
            <v>24.45</v>
          </cell>
        </row>
        <row r="2307">
          <cell r="A2307">
            <v>38068</v>
          </cell>
          <cell r="B2307" t="str">
            <v>INTERRUPTORES SIMPLES (2 MODULOS) 10A, 250V, CONJUNTO MONTADO PARA EMBUTIR 4" X 2" (PLACA + SUPORTE + MODULOS)</v>
          </cell>
          <cell r="C2307" t="str">
            <v xml:space="preserve">UN    </v>
          </cell>
          <cell r="D2307">
            <v>16.88</v>
          </cell>
        </row>
        <row r="2308">
          <cell r="A2308">
            <v>38071</v>
          </cell>
          <cell r="B2308" t="str">
            <v>INTERRUPTORES SIMPLES (3 MODULOS) 10A, 250V, CONJUNTO MONTADO PARA EMBUTIR 4" X 2" (PLACA + SUPORTE + MODULOS)</v>
          </cell>
          <cell r="C2308" t="str">
            <v xml:space="preserve">UN    </v>
          </cell>
          <cell r="D2308">
            <v>20.18</v>
          </cell>
        </row>
        <row r="2309">
          <cell r="A2309">
            <v>38412</v>
          </cell>
          <cell r="B2309" t="str">
            <v>INVERSOR DE SOLDA MONOFASICO DE 160 A, POTENCIA DE 5400 W, TENSAO DE 220 V, TURBO VENTILADO, PROTECAO POR FUSIVEL TERMICO, PARA ELETRODOS DE 2,0 A 4,0 MM</v>
          </cell>
          <cell r="C2309" t="str">
            <v xml:space="preserve">UN    </v>
          </cell>
          <cell r="D2309">
            <v>997.59</v>
          </cell>
        </row>
        <row r="2310">
          <cell r="A2310">
            <v>3405</v>
          </cell>
          <cell r="B2310" t="str">
            <v>ISOLADOR DE PORCELANA SUSPENSO, DISCO TIPO GARFO OLHAL, DIAMETRO DE 152 MM, PARA TENSAO DE *15* KV</v>
          </cell>
          <cell r="C2310" t="str">
            <v xml:space="preserve">UN    </v>
          </cell>
          <cell r="D2310">
            <v>85.36</v>
          </cell>
        </row>
        <row r="2311">
          <cell r="A2311">
            <v>3394</v>
          </cell>
          <cell r="B2311" t="str">
            <v>ISOLADOR DE PORCELANA, TIPO BUCHA, PARA TENSAO DE *15* KV</v>
          </cell>
          <cell r="C2311" t="str">
            <v xml:space="preserve">UN    </v>
          </cell>
          <cell r="D2311">
            <v>450.62</v>
          </cell>
        </row>
        <row r="2312">
          <cell r="A2312">
            <v>3393</v>
          </cell>
          <cell r="B2312" t="str">
            <v>ISOLADOR DE PORCELANA, TIPO BUCHA, PARA TENSAO DE *35* KV</v>
          </cell>
          <cell r="C2312" t="str">
            <v xml:space="preserve">UN    </v>
          </cell>
          <cell r="D2312">
            <v>767.23</v>
          </cell>
        </row>
        <row r="2313">
          <cell r="A2313">
            <v>3406</v>
          </cell>
          <cell r="B2313" t="str">
            <v>ISOLADOR DE PORCELANA, TIPO PINO MONOCORPO, PARA TENSAO DE *15* KV</v>
          </cell>
          <cell r="C2313" t="str">
            <v xml:space="preserve">UN    </v>
          </cell>
          <cell r="D2313">
            <v>26.13</v>
          </cell>
        </row>
        <row r="2314">
          <cell r="A2314">
            <v>3395</v>
          </cell>
          <cell r="B2314" t="str">
            <v>ISOLADOR DE PORCELANA, TIPO PINO MONOCORPO, PARA TENSAO DE *35* KV</v>
          </cell>
          <cell r="C2314" t="str">
            <v xml:space="preserve">UN    </v>
          </cell>
          <cell r="D2314">
            <v>110.23</v>
          </cell>
        </row>
        <row r="2315">
          <cell r="A2315">
            <v>3398</v>
          </cell>
          <cell r="B2315" t="str">
            <v>ISOLADOR DE PORCELANA, TIPO ROLDANA, DIMENSOES DE *72* X *72* MM, PARA USO EM BAIXA TENSAO</v>
          </cell>
          <cell r="C2315" t="str">
            <v xml:space="preserve">UN    </v>
          </cell>
          <cell r="D2315">
            <v>5.24</v>
          </cell>
        </row>
        <row r="2316">
          <cell r="A2316">
            <v>40662</v>
          </cell>
          <cell r="B2316" t="str">
            <v>JANELA BASCULANTE EM MADEIRA PINUS/ EUCALIPTO/ TAUARI/ VIROLA OU EQUIVALENTE DA REGIAO, *60 X 60*, CAIXA DO BATENTE/ MARCO E = *10* CM, 2 BASCULAS PARA VIDRO, COM FERRAGENS (SEM VIDRO, SEM GUARNICAO/ALIZAR E SEM ACABAMENTO)</v>
          </cell>
          <cell r="C2316" t="str">
            <v xml:space="preserve">UN    </v>
          </cell>
          <cell r="D2316">
            <v>194.31</v>
          </cell>
        </row>
        <row r="2317">
          <cell r="A2317">
            <v>3437</v>
          </cell>
          <cell r="B2317" t="str">
            <v>JANELA BASCULANTE EM MADEIRA PINUS/ EUCALIPTO/ TAUARI/ VIROLA OU EQUIVALENTE DA REGIAO, CAIXA DO BATENTE/ MARCO *10* CM, *2* FOLHAS BASCULANTES PARA VIDRO, COM FERRAGENS (SEM VIDRO, SEM GUARNICAO/ALIZAR E SEM ACABAMENTO)</v>
          </cell>
          <cell r="C2317" t="str">
            <v xml:space="preserve">M2    </v>
          </cell>
          <cell r="D2317">
            <v>539.75</v>
          </cell>
        </row>
        <row r="2318">
          <cell r="A2318">
            <v>11190</v>
          </cell>
          <cell r="B2318" t="str">
            <v>JANELA BASCULANTE, ACO, COM BATENTE/REQUADRO, 60 X 60 CM (SEM VIDROS)</v>
          </cell>
          <cell r="C2318" t="str">
            <v xml:space="preserve">UN    </v>
          </cell>
          <cell r="D2318">
            <v>229</v>
          </cell>
        </row>
        <row r="2319">
          <cell r="A2319">
            <v>34377</v>
          </cell>
          <cell r="B2319" t="str">
            <v>JANELA BASCULANTE, EM ALUMINIO PERFIL 20, 80 X 60 CM (A X L), 4 FLS (1 FIXA E 3 MOVEIS), ACABAMENTO BRANCO OU BRILHANTE, BATENTE DE 3 A 4 CM, COM VIDRO, SEM GUARNICAO</v>
          </cell>
          <cell r="C2319" t="str">
            <v xml:space="preserve">UN    </v>
          </cell>
          <cell r="D2319">
            <v>409.96</v>
          </cell>
        </row>
        <row r="2320">
          <cell r="A2320">
            <v>3428</v>
          </cell>
          <cell r="B2320" t="str">
            <v>JANELA DE ABRIR EM MADEIRA IMBUIA/CEDRO ARANA/CEDRO ROSA OU EQUIVALENTE DA REGIAO, CAIXA DO BATENTE/MARCO *10* CM, 2 FOLHAS DE ABRIR TIPO VENEZIANA E 2 FOLHAS DE ABRIR PARA VIDRO, COM GUARNICAO/ALIZAR, COM FERRAGENS, (SEM VIDRO E SEM ACABAMENTO)</v>
          </cell>
          <cell r="C2320" t="str">
            <v xml:space="preserve">M2    </v>
          </cell>
          <cell r="D2320">
            <v>800.63</v>
          </cell>
        </row>
        <row r="2321">
          <cell r="A2321">
            <v>3429</v>
          </cell>
          <cell r="B2321" t="str">
            <v>JANELA DE ABRIR EM MADEIRA PINUS/EUCALIPTO/ TAUARI/ VIROLA OU EQUIVALENTE DA REGIAO, CAIXA DO BATENTE/MARCO *10* CM, 2 FOLHAS DE ABRIR TIPO VENEZIANA E 2 FOLHAS GUILHOTINA PARA VIDRO, COM FERRAGENS (SEM VIDRO,SEM GUARNICAO/ALIZAR E SEM ACABAMENTO)</v>
          </cell>
          <cell r="C2321" t="str">
            <v xml:space="preserve">M2    </v>
          </cell>
          <cell r="D2321">
            <v>457.43</v>
          </cell>
        </row>
        <row r="2322">
          <cell r="A2322">
            <v>34364</v>
          </cell>
          <cell r="B2322" t="str">
            <v>JANELA DE CORRER,  EM ALUMINIO PERFIL 25, 120 X 150 CM (A X L), 4 FLS, BANDEIRA COM BASCULA,  ACABAMENTO BRANCO OU BRILHANTE, BATENTE/REQUADRO DE 6 A 14 CM, COM VIDRO, SEM GUARNICAO/ALIZAR</v>
          </cell>
          <cell r="C2322" t="str">
            <v xml:space="preserve">UN    </v>
          </cell>
          <cell r="D2322">
            <v>1345.15</v>
          </cell>
        </row>
        <row r="2323">
          <cell r="A2323">
            <v>11199</v>
          </cell>
          <cell r="B2323" t="str">
            <v>JANELA DE CORRER, ACO, BATENTE/REQUADRO DE 6 A 14 CM, COM DIVISAO HORIZ , PINT ANTICORROSIVA, SEM VIDRO, BANDEIRA COM BASCULA, 4 FLS, 120 X 150 CM (A X L)</v>
          </cell>
          <cell r="C2323" t="str">
            <v xml:space="preserve">UN    </v>
          </cell>
          <cell r="D2323">
            <v>1264.72</v>
          </cell>
        </row>
        <row r="2324">
          <cell r="A2324">
            <v>34369</v>
          </cell>
          <cell r="B2324" t="str">
            <v>JANELA DE CORRER, EM ALUMINIO PEFIL 25, 100 X 200 CM (A X L), 4 FLS, SEM BANDEIRA, ACABAMENTO BRANCO OU BRILHANTE, BATENTE DE 6 A 7 CM, COM VIDRO, SEM GUARNICAO/ALIZAR</v>
          </cell>
          <cell r="C2324" t="str">
            <v xml:space="preserve">UN    </v>
          </cell>
          <cell r="D2324">
            <v>1425.88</v>
          </cell>
        </row>
        <row r="2325">
          <cell r="A2325">
            <v>36896</v>
          </cell>
          <cell r="B2325" t="str">
            <v>JANELA DE CORRER, EM ALUMINIO PERFIL 25, 100 X 120 CM (A X L), 2 FLS MOVEIS,  SEM BANDEIRA, ACABAMENTO BRANCO OU BRILHANTE, BATENTE DE 6 A 7 CM, COM VIDRO, SEM GUARNICAO</v>
          </cell>
          <cell r="C2325" t="str">
            <v xml:space="preserve">UN    </v>
          </cell>
          <cell r="D2325">
            <v>794</v>
          </cell>
        </row>
        <row r="2326">
          <cell r="A2326">
            <v>34367</v>
          </cell>
          <cell r="B2326" t="str">
            <v>JANELA DE CORRER, EM ALUMINIO PERFIL 25, 100 X 150 CM (A X L), 2 FLS MOVEIS,  SEM BANDEIRA, ACABAMENTO BRANCO OU BRILHANTE, BATENTE DE 6 A 7 CM, COM VIDRO, SEM GUARNICAO</v>
          </cell>
          <cell r="C2326" t="str">
            <v xml:space="preserve">UN    </v>
          </cell>
          <cell r="D2326">
            <v>1023.34</v>
          </cell>
        </row>
        <row r="2327">
          <cell r="A2327">
            <v>36897</v>
          </cell>
          <cell r="B2327" t="str">
            <v>JANELA DE CORRER, EM ALUMINIO PERFIL 25, 100 X 150 CM (A X L), 4 FLS MOVEIS, SEM BANDEIRA, ACABAMENTO BRANCO OU BRILHANTE, BATENTE DE 6 A 7 CM, COM VIDRO, SEM GUARNICAO/ALIZAR</v>
          </cell>
          <cell r="C2327" t="str">
            <v xml:space="preserve">UN    </v>
          </cell>
          <cell r="D2327">
            <v>1239.02</v>
          </cell>
        </row>
        <row r="2328">
          <cell r="A2328">
            <v>40659</v>
          </cell>
          <cell r="B2328"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328" t="str">
            <v xml:space="preserve">M2    </v>
          </cell>
          <cell r="D2328">
            <v>763.67</v>
          </cell>
        </row>
        <row r="2329">
          <cell r="A2329">
            <v>40660</v>
          </cell>
          <cell r="B2329"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329" t="str">
            <v xml:space="preserve">M2    </v>
          </cell>
          <cell r="D2329">
            <v>967.86</v>
          </cell>
        </row>
        <row r="2330">
          <cell r="A2330">
            <v>40661</v>
          </cell>
          <cell r="B2330"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330" t="str">
            <v xml:space="preserve">M2    </v>
          </cell>
          <cell r="D2330">
            <v>595.07000000000005</v>
          </cell>
        </row>
        <row r="2331">
          <cell r="A2331">
            <v>3421</v>
          </cell>
          <cell r="B2331" t="str">
            <v>JANELA EM MADEIRA CEDRINHO/ ANGELIM COMERCIAL/ CURUPIXA/ CUMARU OU EQUIVALENTE DA REGIAO, CAIXA DO BATENTE/MARCO *10* CM, 2 FOLHAS DE ABRIR TIPO VENEZIANA E 2 FOLHAS GUILHOTINA PARA VIDRO, COM GUARNICAO/ALIZAR, COM FERRAGENS (SEM VIDRO E SEM ACABAMENTO)</v>
          </cell>
          <cell r="C2331" t="str">
            <v xml:space="preserve">M2    </v>
          </cell>
          <cell r="D2331">
            <v>599.62</v>
          </cell>
        </row>
        <row r="2332">
          <cell r="A2332">
            <v>599</v>
          </cell>
          <cell r="B2332" t="str">
            <v>JANELA FIXA, EM ALUMINIO PERFIL 20, 60  X 80 CM (A X L), BATENTE/REQUADRO DE 3 A 14 CM, COM VIDRO 4 MM, SEM GUARNICAO/ALIZAR, ACABAMENTO ALUM BRANCO OU BRILHANTE</v>
          </cell>
          <cell r="C2332" t="str">
            <v xml:space="preserve">M2    </v>
          </cell>
          <cell r="D2332">
            <v>1448.08</v>
          </cell>
        </row>
        <row r="2333">
          <cell r="A2333">
            <v>44053</v>
          </cell>
          <cell r="B2333" t="str">
            <v>JANELA INTEGRADA VENEZIANA EM ALUMINIO  PERFIL 25, 120 X 120 CM (A X L), 2 FLS ( 2 VIDROS) E VENEZIANA COM ACIONAMENTO MANUAL, SEM BANDEIRA, ACABAMENTO BRILHANTE, BATENTE DE 11,50 A 12,50 CM, COM VIDRO, INCLUSO GUARNICAO</v>
          </cell>
          <cell r="C2333" t="str">
            <v xml:space="preserve">UN    </v>
          </cell>
          <cell r="D2333">
            <v>3214.07</v>
          </cell>
        </row>
        <row r="2334">
          <cell r="A2334">
            <v>3423</v>
          </cell>
          <cell r="B2334" t="str">
            <v>JANELA MAXIM AR EM MADEIRA CEDRINHO/ ANGELIM COMERCIAL/ CURUPIXA/ CUMARU OU EQUIVALENTE DA REGIAO, CAIXA DO BATENTE/MARCO *10* CM, 1 FOLHA  PARA VIDRO, COM GUARNICAO/ALIZAR, COM FERRAGENS, (SEM VIDRO E SEM ACABAMENTO)</v>
          </cell>
          <cell r="C2334" t="str">
            <v xml:space="preserve">M2    </v>
          </cell>
          <cell r="D2334">
            <v>845.61</v>
          </cell>
        </row>
        <row r="2335">
          <cell r="A2335">
            <v>34381</v>
          </cell>
          <cell r="B2335" t="str">
            <v>JANELA MAXIM AR, EM ALUMINIO PERFIL 25, 60 X 80 CM (A X L), ACABAMENTO BRANCO OU BRILHANTE, BATENTE DE 4 A 5 CM, COM VIDRO, SEM GUARNICAO/ALIZAR</v>
          </cell>
          <cell r="C2335" t="str">
            <v xml:space="preserve">UN    </v>
          </cell>
          <cell r="D2335">
            <v>584.71</v>
          </cell>
        </row>
        <row r="2336">
          <cell r="A2336">
            <v>34797</v>
          </cell>
          <cell r="B2336" t="str">
            <v>JANELA MAXIMO AR, ACO, BATENTE / REQUADRO DE 6 A 14 CM, PINT ANTICORROSIVA, SEM VIDRO, COM GRADE, 1 FL, 60  X 80 CM (A X L)</v>
          </cell>
          <cell r="C2336" t="str">
            <v xml:space="preserve">UN    </v>
          </cell>
          <cell r="D2336">
            <v>498.8</v>
          </cell>
        </row>
        <row r="2337">
          <cell r="A2337">
            <v>44054</v>
          </cell>
          <cell r="B2337" t="str">
            <v>JANELA VENEZIANA DE CORRER, EM ALUMINIO PERFIL 25, 100 X 120 CM (A X L), 3 FLS (2 VENEZIANAS E 1 VIDRO), SEM BANDEIRA, ACABAMENTO BRANCO OU BRILHANTE, BATENTE DE 8 A 9 CM, COM VIDRO, SEM GUARNICAO/ALIZAR</v>
          </cell>
          <cell r="C2337" t="str">
            <v xml:space="preserve">UN    </v>
          </cell>
          <cell r="D2337">
            <v>1153.01</v>
          </cell>
        </row>
        <row r="2338">
          <cell r="A2338">
            <v>44399</v>
          </cell>
          <cell r="B2338" t="str">
            <v>JANELA VENEZIANA DE CORRER, EM ALUMINIO PERFIL 25, 100 X 150 CM (A X L), 6 FLS (4 VENEZIANAS E 2 VIDROS), SEM BANDEIRA, ACABAMENTO BRANCO OU BRILHANTE, BATENTE DE 8 A 9 CM, COM VIDRO, SEM GUARNICAO / ALIZAR</v>
          </cell>
          <cell r="C2338" t="str">
            <v xml:space="preserve">UN    </v>
          </cell>
          <cell r="D2338">
            <v>1575.39</v>
          </cell>
        </row>
        <row r="2339">
          <cell r="A2339">
            <v>44503</v>
          </cell>
          <cell r="B2339" t="str">
            <v>JARDINEIRO (HORISTA)</v>
          </cell>
          <cell r="C2339" t="str">
            <v xml:space="preserve">H     </v>
          </cell>
          <cell r="D2339">
            <v>15.69</v>
          </cell>
        </row>
        <row r="2340">
          <cell r="A2340">
            <v>41077</v>
          </cell>
          <cell r="B2340" t="str">
            <v>JARDINEIRO (MENSALISTA)</v>
          </cell>
          <cell r="C2340" t="str">
            <v xml:space="preserve">MES   </v>
          </cell>
          <cell r="D2340">
            <v>2747.96</v>
          </cell>
        </row>
        <row r="2341">
          <cell r="A2341">
            <v>37963</v>
          </cell>
          <cell r="B2341" t="str">
            <v>JOELHO CPVC, SOLDAVEL, 45 GRAUS, 15 MM, PARA AGUA QUENTE</v>
          </cell>
          <cell r="C2341" t="str">
            <v xml:space="preserve">UN    </v>
          </cell>
          <cell r="D2341">
            <v>4.74</v>
          </cell>
        </row>
        <row r="2342">
          <cell r="A2342">
            <v>37964</v>
          </cell>
          <cell r="B2342" t="str">
            <v>JOELHO CPVC, SOLDAVEL, 45 GRAUS, 22 MM, PARA AGUA QUENTE</v>
          </cell>
          <cell r="C2342" t="str">
            <v xml:space="preserve">UN    </v>
          </cell>
          <cell r="D2342">
            <v>6.34</v>
          </cell>
        </row>
        <row r="2343">
          <cell r="A2343">
            <v>37965</v>
          </cell>
          <cell r="B2343" t="str">
            <v>JOELHO CPVC, SOLDAVEL, 45 GRAUS, 28 MM, PARA AGUA QUENTE</v>
          </cell>
          <cell r="C2343" t="str">
            <v xml:space="preserve">UN    </v>
          </cell>
          <cell r="D2343">
            <v>9.15</v>
          </cell>
        </row>
        <row r="2344">
          <cell r="A2344">
            <v>37966</v>
          </cell>
          <cell r="B2344" t="str">
            <v>JOELHO CPVC, SOLDAVEL, 45 GRAUS, 35 MM, PARA AGUA QUENTE</v>
          </cell>
          <cell r="C2344" t="str">
            <v xml:space="preserve">UN    </v>
          </cell>
          <cell r="D2344">
            <v>16.07</v>
          </cell>
        </row>
        <row r="2345">
          <cell r="A2345">
            <v>37967</v>
          </cell>
          <cell r="B2345" t="str">
            <v>JOELHO CPVC, SOLDAVEL, 45 GRAUS, 42 MM, PARA AGUA QUENTE</v>
          </cell>
          <cell r="C2345" t="str">
            <v xml:space="preserve">UN    </v>
          </cell>
          <cell r="D2345">
            <v>27</v>
          </cell>
        </row>
        <row r="2346">
          <cell r="A2346">
            <v>37968</v>
          </cell>
          <cell r="B2346" t="str">
            <v>JOELHO CPVC, SOLDAVEL, 45 GRAUS, 54 MM, PARA AGUA QUENTE</v>
          </cell>
          <cell r="C2346" t="str">
            <v xml:space="preserve">UN    </v>
          </cell>
          <cell r="D2346">
            <v>57.33</v>
          </cell>
        </row>
        <row r="2347">
          <cell r="A2347">
            <v>37969</v>
          </cell>
          <cell r="B2347" t="str">
            <v>JOELHO CPVC, SOLDAVEL, 45 GRAUS, 73 MM, PARA AGUA QUENTE</v>
          </cell>
          <cell r="C2347" t="str">
            <v xml:space="preserve">UN    </v>
          </cell>
          <cell r="D2347">
            <v>144.86000000000001</v>
          </cell>
        </row>
        <row r="2348">
          <cell r="A2348">
            <v>37970</v>
          </cell>
          <cell r="B2348" t="str">
            <v>JOELHO CPVC, SOLDAVEL, 45 GRAUS, 89 MM, PARA AGUA QUENTE</v>
          </cell>
          <cell r="C2348" t="str">
            <v xml:space="preserve">UN    </v>
          </cell>
          <cell r="D2348">
            <v>209.58</v>
          </cell>
        </row>
        <row r="2349">
          <cell r="A2349">
            <v>44251</v>
          </cell>
          <cell r="B2349" t="str">
            <v>JOELHO CPVC, SOLDAVEL, 90 GRAUS, 114 MM, PARA AGUA QUENTE</v>
          </cell>
          <cell r="C2349" t="str">
            <v xml:space="preserve">UN    </v>
          </cell>
          <cell r="D2349">
            <v>242.08</v>
          </cell>
        </row>
        <row r="2350">
          <cell r="A2350">
            <v>21118</v>
          </cell>
          <cell r="B2350" t="str">
            <v>JOELHO CPVC, SOLDAVEL, 90 GRAUS, 15 MM, PARA AGUA QUENTE</v>
          </cell>
          <cell r="C2350" t="str">
            <v xml:space="preserve">UN    </v>
          </cell>
          <cell r="D2350">
            <v>3.77</v>
          </cell>
        </row>
        <row r="2351">
          <cell r="A2351">
            <v>37956</v>
          </cell>
          <cell r="B2351" t="str">
            <v>JOELHO CPVC, SOLDAVEL, 90 GRAUS, 22 MM, PARA AGUA QUENTE</v>
          </cell>
          <cell r="C2351" t="str">
            <v xml:space="preserve">UN    </v>
          </cell>
          <cell r="D2351">
            <v>4.63</v>
          </cell>
        </row>
        <row r="2352">
          <cell r="A2352">
            <v>37957</v>
          </cell>
          <cell r="B2352" t="str">
            <v>JOELHO CPVC, SOLDAVEL, 90 GRAUS, 28 MM, PARA AGUA QUENTE</v>
          </cell>
          <cell r="C2352" t="str">
            <v xml:space="preserve">UN    </v>
          </cell>
          <cell r="D2352">
            <v>9.86</v>
          </cell>
        </row>
        <row r="2353">
          <cell r="A2353">
            <v>37958</v>
          </cell>
          <cell r="B2353" t="str">
            <v>JOELHO CPVC, SOLDAVEL, 90 GRAUS, 35 MM, PARA AGUA QUENTE</v>
          </cell>
          <cell r="C2353" t="str">
            <v xml:space="preserve">UN    </v>
          </cell>
          <cell r="D2353">
            <v>17.82</v>
          </cell>
        </row>
        <row r="2354">
          <cell r="A2354">
            <v>37959</v>
          </cell>
          <cell r="B2354" t="str">
            <v>JOELHO CPVC, SOLDAVEL, 90 GRAUS, 42 MM, PARA AGUA QUENTE</v>
          </cell>
          <cell r="C2354" t="str">
            <v xml:space="preserve">UN    </v>
          </cell>
          <cell r="D2354">
            <v>27.43</v>
          </cell>
        </row>
        <row r="2355">
          <cell r="A2355">
            <v>37960</v>
          </cell>
          <cell r="B2355" t="str">
            <v>JOELHO CPVC, SOLDAVEL, 90 GRAUS, 54 MM, PARA AGUA QUENTE</v>
          </cell>
          <cell r="C2355" t="str">
            <v xml:space="preserve">UN    </v>
          </cell>
          <cell r="D2355">
            <v>70.09</v>
          </cell>
        </row>
        <row r="2356">
          <cell r="A2356">
            <v>37961</v>
          </cell>
          <cell r="B2356" t="str">
            <v>JOELHO CPVC, SOLDAVEL, 90 GRAUS, 73 MM, PARA AGUA QUENTE</v>
          </cell>
          <cell r="C2356" t="str">
            <v xml:space="preserve">UN    </v>
          </cell>
          <cell r="D2356">
            <v>150.63999999999999</v>
          </cell>
        </row>
        <row r="2357">
          <cell r="A2357">
            <v>37962</v>
          </cell>
          <cell r="B2357" t="str">
            <v>JOELHO CPVC, SOLDAVEL, 90 GRAUS, 89 MM, PARA AGUA QUENTE</v>
          </cell>
          <cell r="C2357" t="str">
            <v xml:space="preserve">UN    </v>
          </cell>
          <cell r="D2357">
            <v>173.66</v>
          </cell>
        </row>
        <row r="2358">
          <cell r="A2358">
            <v>3533</v>
          </cell>
          <cell r="B2358" t="str">
            <v>JOELHO DE REDUCAO, PVC SOLDAVEL, 90 GRAUS, 25 MM X 20 MM, COR MARROM, PARA AGUA FRIA PREDIAL</v>
          </cell>
          <cell r="C2358" t="str">
            <v xml:space="preserve">UN    </v>
          </cell>
          <cell r="D2358">
            <v>3.08</v>
          </cell>
        </row>
        <row r="2359">
          <cell r="A2359">
            <v>3538</v>
          </cell>
          <cell r="B2359" t="str">
            <v>JOELHO DE REDUCAO, PVC SOLDAVEL, 90 GRAUS, 32 MM X 25 MM, COR MARROM, PARA AGUA FRIA PREDIAL</v>
          </cell>
          <cell r="C2359" t="str">
            <v xml:space="preserve">UN    </v>
          </cell>
          <cell r="D2359">
            <v>5.82</v>
          </cell>
        </row>
        <row r="2360">
          <cell r="A2360">
            <v>3498</v>
          </cell>
          <cell r="B2360" t="str">
            <v>JOELHO DE REDUCAO, PVC, ROSCAVEL, 90 GRAUS, 1" X 3/4", COR BRANCA, PARA AGUA FRIA PREDIAL</v>
          </cell>
          <cell r="C2360" t="str">
            <v xml:space="preserve">UN    </v>
          </cell>
          <cell r="D2360">
            <v>5.65</v>
          </cell>
        </row>
        <row r="2361">
          <cell r="A2361">
            <v>3496</v>
          </cell>
          <cell r="B2361" t="str">
            <v>JOELHO DE REDUCAO, PVC, ROSCAVEL, 90 GRAUS, 3/4" X 1/2", COR BRANCA, PARA AGUA FRIA PREDIAL</v>
          </cell>
          <cell r="C2361" t="str">
            <v xml:space="preserve">UN    </v>
          </cell>
          <cell r="D2361">
            <v>3.78</v>
          </cell>
        </row>
        <row r="2362">
          <cell r="A2362">
            <v>38429</v>
          </cell>
          <cell r="B2362" t="str">
            <v>JOELHO DE TRANSICAO, CPVC, SOLDAVEL, 90 GRAUS, 15 MM X 1/2", PARA AGUA QUENTE</v>
          </cell>
          <cell r="C2362" t="str">
            <v xml:space="preserve">UN    </v>
          </cell>
          <cell r="D2362">
            <v>12.83</v>
          </cell>
        </row>
        <row r="2363">
          <cell r="A2363">
            <v>38431</v>
          </cell>
          <cell r="B2363" t="str">
            <v>JOELHO DE TRANSICAO, CPVC, SOLDAVEL, 90 GRAUS, 22 MM X 1/2", PARA AGUA QUENTE</v>
          </cell>
          <cell r="C2363" t="str">
            <v xml:space="preserve">UN    </v>
          </cell>
          <cell r="D2363">
            <v>16.09</v>
          </cell>
        </row>
        <row r="2364">
          <cell r="A2364">
            <v>38430</v>
          </cell>
          <cell r="B2364" t="str">
            <v>JOELHO DE TRANSICAO, CPVC, SOLDAVEL, 90 GRAUS, 22 MM X 3/4", PARA AGUA QUENTE</v>
          </cell>
          <cell r="C2364" t="str">
            <v xml:space="preserve">UN    </v>
          </cell>
          <cell r="D2364">
            <v>24.94</v>
          </cell>
        </row>
        <row r="2365">
          <cell r="A2365">
            <v>36348</v>
          </cell>
          <cell r="B2365" t="str">
            <v>JOELHO PPR 45 GRAUS, SOLDAVEL, F/F, DN 20 MM, PARA AGUA QUENTE PREDIAL</v>
          </cell>
          <cell r="C2365" t="str">
            <v xml:space="preserve">UN    </v>
          </cell>
          <cell r="D2365">
            <v>2.39</v>
          </cell>
        </row>
        <row r="2366">
          <cell r="A2366">
            <v>36349</v>
          </cell>
          <cell r="B2366" t="str">
            <v>JOELHO PPR 45 GRAUS, SOLDAVEL, F/F, DN 25 MM, PARA AGUA QUENTE PREDIAL</v>
          </cell>
          <cell r="C2366" t="str">
            <v xml:space="preserve">UN    </v>
          </cell>
          <cell r="D2366">
            <v>3.3</v>
          </cell>
        </row>
        <row r="2367">
          <cell r="A2367">
            <v>38987</v>
          </cell>
          <cell r="B2367" t="str">
            <v>JOELHO PPR 45 GRAUS, SOLDAVEL, F/F, DN 40 MM, PARA AQUA QUENTE E FRIA PREDIAL</v>
          </cell>
          <cell r="C2367" t="str">
            <v xml:space="preserve">UN    </v>
          </cell>
          <cell r="D2367">
            <v>15.87</v>
          </cell>
        </row>
        <row r="2368">
          <cell r="A2368">
            <v>38988</v>
          </cell>
          <cell r="B2368" t="str">
            <v>JOELHO PPR 45 GRAUS, SOLDAVEL, F/F, DN 50 MM, PARA AQUA QUENTE E FRIA PREDIAL</v>
          </cell>
          <cell r="C2368" t="str">
            <v xml:space="preserve">UN    </v>
          </cell>
          <cell r="D2368">
            <v>25.86</v>
          </cell>
        </row>
        <row r="2369">
          <cell r="A2369">
            <v>38989</v>
          </cell>
          <cell r="B2369" t="str">
            <v>JOELHO PPR 45 GRAUS, SOLDAVEL, F/F, DN 63 MM, PARA AQUA QUENTE E FRIA PREDIAL</v>
          </cell>
          <cell r="C2369" t="str">
            <v xml:space="preserve">UN    </v>
          </cell>
          <cell r="D2369">
            <v>43.51</v>
          </cell>
        </row>
        <row r="2370">
          <cell r="A2370">
            <v>38990</v>
          </cell>
          <cell r="B2370" t="str">
            <v>JOELHO PPR 45 GRAUS, SOLDAVEL, F/F, DN 75 MM, PARA AQUA QUENTE E FRIA PREDIAL</v>
          </cell>
          <cell r="C2370" t="str">
            <v xml:space="preserve">UN    </v>
          </cell>
          <cell r="D2370">
            <v>86.95</v>
          </cell>
        </row>
        <row r="2371">
          <cell r="A2371">
            <v>38991</v>
          </cell>
          <cell r="B2371" t="str">
            <v>JOELHO PPR 45 GRAUS, SOLDAVEL, F/F, DN 90 MM, PARA AQUA QUENTE E FRIA PREDIAL</v>
          </cell>
          <cell r="C2371" t="str">
            <v xml:space="preserve">UN    </v>
          </cell>
          <cell r="D2371">
            <v>156.46</v>
          </cell>
        </row>
        <row r="2372">
          <cell r="A2372">
            <v>38433</v>
          </cell>
          <cell r="B2372" t="str">
            <v>JOELHO PPR, 45 GRAUS, SOLDAVEL, F/F, DN 32 MM, PARA AGUA QUENTE PREDIAL</v>
          </cell>
          <cell r="C2372" t="str">
            <v xml:space="preserve">UN    </v>
          </cell>
          <cell r="D2372">
            <v>8.09</v>
          </cell>
        </row>
        <row r="2373">
          <cell r="A2373">
            <v>38440</v>
          </cell>
          <cell r="B2373" t="str">
            <v>JOELHO PPR, 90 GRAUS, SOLDAVEL, F/F, DN 110 MM, PARA AGUA QUENTE PREDIAL</v>
          </cell>
          <cell r="C2373" t="str">
            <v xml:space="preserve">UN    </v>
          </cell>
          <cell r="D2373">
            <v>340.99</v>
          </cell>
        </row>
        <row r="2374">
          <cell r="A2374">
            <v>36359</v>
          </cell>
          <cell r="B2374" t="str">
            <v>JOELHO PPR, 90 GRAUS, SOLDAVEL, F/F, DN 20 MM, PARA AGUA QUENTE PREDIAL</v>
          </cell>
          <cell r="C2374" t="str">
            <v xml:space="preserve">UN    </v>
          </cell>
          <cell r="D2374">
            <v>2.13</v>
          </cell>
        </row>
        <row r="2375">
          <cell r="A2375">
            <v>36360</v>
          </cell>
          <cell r="B2375" t="str">
            <v>JOELHO PPR, 90 GRAUS, SOLDAVEL, F/F, DN 25 MM, PARA AGUA QUENTE PREDIAL</v>
          </cell>
          <cell r="C2375" t="str">
            <v xml:space="preserve">UN    </v>
          </cell>
          <cell r="D2375">
            <v>2.86</v>
          </cell>
        </row>
        <row r="2376">
          <cell r="A2376">
            <v>38434</v>
          </cell>
          <cell r="B2376" t="str">
            <v>JOELHO PPR, 90 GRAUS, SOLDAVEL, F/F, DN 32 MM, PARA AGUA QUENTE PREDIAL</v>
          </cell>
          <cell r="C2376" t="str">
            <v xml:space="preserve">UN    </v>
          </cell>
          <cell r="D2376">
            <v>4.3600000000000003</v>
          </cell>
        </row>
        <row r="2377">
          <cell r="A2377">
            <v>38435</v>
          </cell>
          <cell r="B2377" t="str">
            <v>JOELHO PPR, 90 GRAUS, SOLDAVEL, F/F, DN 40 MM, PARA AGUA QUENTE PREDIAL</v>
          </cell>
          <cell r="C2377" t="str">
            <v xml:space="preserve">UN    </v>
          </cell>
          <cell r="D2377">
            <v>9.81</v>
          </cell>
        </row>
        <row r="2378">
          <cell r="A2378">
            <v>38436</v>
          </cell>
          <cell r="B2378" t="str">
            <v>JOELHO PPR, 90 GRAUS, SOLDAVEL, F/F, DN 50 MM, PARA AGUA QUENTE PREDIAL</v>
          </cell>
          <cell r="C2378" t="str">
            <v xml:space="preserve">UN    </v>
          </cell>
          <cell r="D2378">
            <v>16.260000000000002</v>
          </cell>
        </row>
        <row r="2379">
          <cell r="A2379">
            <v>38437</v>
          </cell>
          <cell r="B2379" t="str">
            <v>JOELHO PPR, 90 GRAUS, SOLDAVEL, F/F, DN 63 MM, PARA AGUA QUENTE PREDIAL</v>
          </cell>
          <cell r="C2379" t="str">
            <v xml:space="preserve">UN    </v>
          </cell>
          <cell r="D2379">
            <v>26.37</v>
          </cell>
        </row>
        <row r="2380">
          <cell r="A2380">
            <v>38438</v>
          </cell>
          <cell r="B2380" t="str">
            <v>JOELHO PPR, 90 GRAUS, SOLDAVEL, F/F, DN 75 MM, PARA AGUA QUENTE PREDIAL</v>
          </cell>
          <cell r="C2380" t="str">
            <v xml:space="preserve">UN    </v>
          </cell>
          <cell r="D2380">
            <v>76.489999999999995</v>
          </cell>
        </row>
        <row r="2381">
          <cell r="A2381">
            <v>38439</v>
          </cell>
          <cell r="B2381" t="str">
            <v>JOELHO PPR, 90 GRAUS, SOLDAVEL, F/F, DN 90 MM, PARA AGUA QUENTE PREDIAL</v>
          </cell>
          <cell r="C2381" t="str">
            <v xml:space="preserve">UN    </v>
          </cell>
          <cell r="D2381">
            <v>97.2</v>
          </cell>
        </row>
        <row r="2382">
          <cell r="A2382">
            <v>10836</v>
          </cell>
          <cell r="B2382" t="str">
            <v>JOELHO PVC COM VISITA, 90 GRAUS, DN 100 X 50 MM, SERIE NORMAL, PARA ESGOTO PREDIAL</v>
          </cell>
          <cell r="C2382" t="str">
            <v xml:space="preserve">UN    </v>
          </cell>
          <cell r="D2382">
            <v>23.24</v>
          </cell>
        </row>
        <row r="2383">
          <cell r="A2383">
            <v>10835</v>
          </cell>
          <cell r="B2383" t="str">
            <v>JOELHO PVC, COM BOLSA E ANEL, 90 GRAUS, DN 40 X *38* MM, SERIE NORMAL, PARA ESGOTO PREDIAL</v>
          </cell>
          <cell r="C2383" t="str">
            <v xml:space="preserve">UN    </v>
          </cell>
          <cell r="D2383">
            <v>6.49</v>
          </cell>
        </row>
        <row r="2384">
          <cell r="A2384">
            <v>3475</v>
          </cell>
          <cell r="B2384" t="str">
            <v>JOELHO PVC, ROSCAVEL, 45 GRAUS, 1/2", COR BRANCA, PARA AGUA FRIA PREDIAL</v>
          </cell>
          <cell r="C2384" t="str">
            <v xml:space="preserve">UN    </v>
          </cell>
          <cell r="D2384">
            <v>5.39</v>
          </cell>
        </row>
        <row r="2385">
          <cell r="A2385">
            <v>3485</v>
          </cell>
          <cell r="B2385" t="str">
            <v>JOELHO PVC, ROSCAVEL, 45 GRAUS, 1", COR BRANCA, PARA AGUA FRIA PREDIAL</v>
          </cell>
          <cell r="C2385" t="str">
            <v xml:space="preserve">UN    </v>
          </cell>
          <cell r="D2385">
            <v>14.9</v>
          </cell>
        </row>
        <row r="2386">
          <cell r="A2386">
            <v>3534</v>
          </cell>
          <cell r="B2386" t="str">
            <v>JOELHO PVC, ROSCAVEL, 45 GRAUS, 3/4", COR BRANCA, PARA AGUA FRIA PREDIAL</v>
          </cell>
          <cell r="C2386" t="str">
            <v xml:space="preserve">UN    </v>
          </cell>
          <cell r="D2386">
            <v>8.5399999999999991</v>
          </cell>
        </row>
        <row r="2387">
          <cell r="A2387">
            <v>3543</v>
          </cell>
          <cell r="B2387" t="str">
            <v>JOELHO PVC, ROSCAVEL, 90 GRAUS, 1/2", COR BRANCA, PARA AGUA FRIA PREDIAL</v>
          </cell>
          <cell r="C2387" t="str">
            <v xml:space="preserve">UN    </v>
          </cell>
          <cell r="D2387">
            <v>1.98</v>
          </cell>
        </row>
        <row r="2388">
          <cell r="A2388">
            <v>3482</v>
          </cell>
          <cell r="B2388" t="str">
            <v>JOELHO PVC, ROSCAVEL, 90 GRAUS, 1", COR BRANCA, PARA AGUA FRIA PREDIAL</v>
          </cell>
          <cell r="C2388" t="str">
            <v xml:space="preserve">UN    </v>
          </cell>
          <cell r="D2388">
            <v>6.11</v>
          </cell>
        </row>
        <row r="2389">
          <cell r="A2389">
            <v>3505</v>
          </cell>
          <cell r="B2389" t="str">
            <v>JOELHO PVC, ROSCAVEL, 90 GRAUS, 3/4", COR BRANCA, PARA AGUA FRIA PREDIAL</v>
          </cell>
          <cell r="C2389" t="str">
            <v xml:space="preserve">UN    </v>
          </cell>
          <cell r="D2389">
            <v>2.95</v>
          </cell>
        </row>
        <row r="2390">
          <cell r="A2390">
            <v>3521</v>
          </cell>
          <cell r="B2390" t="str">
            <v>JOELHO PVC, SOLDAVEL COM ROSCA, 90 GRAUS, 20 MM X 1/2", COR MARROM, PARA AGUA FRIA PREDIAL</v>
          </cell>
          <cell r="C2390" t="str">
            <v xml:space="preserve">UN    </v>
          </cell>
          <cell r="D2390">
            <v>2.2200000000000002</v>
          </cell>
        </row>
        <row r="2391">
          <cell r="A2391">
            <v>3531</v>
          </cell>
          <cell r="B2391" t="str">
            <v>JOELHO PVC, SOLDAVEL COM ROSCA, 90 GRAUS, 25 MM X 1/2", COR MARROM, PARA AGUA FRIA PREDIAL</v>
          </cell>
          <cell r="C2391" t="str">
            <v xml:space="preserve">UN    </v>
          </cell>
          <cell r="D2391">
            <v>4.2300000000000004</v>
          </cell>
        </row>
        <row r="2392">
          <cell r="A2392">
            <v>3522</v>
          </cell>
          <cell r="B2392" t="str">
            <v>JOELHO PVC, SOLDAVEL COM ROSCA, 90 GRAUS, 25 MM X 3/4", COR MARROM, PARA AGUA FRIA PREDIAL</v>
          </cell>
          <cell r="C2392" t="str">
            <v xml:space="preserve">UN    </v>
          </cell>
          <cell r="D2392">
            <v>2.73</v>
          </cell>
        </row>
        <row r="2393">
          <cell r="A2393">
            <v>3527</v>
          </cell>
          <cell r="B2393" t="str">
            <v>JOELHO PVC, SOLDAVEL COM ROSCA, 90 GRAUS, 32 MM X 3/4", COR MARROM, PARA AGUA FRIA PREDIAL</v>
          </cell>
          <cell r="C2393" t="str">
            <v xml:space="preserve">UN    </v>
          </cell>
          <cell r="D2393">
            <v>14.36</v>
          </cell>
        </row>
        <row r="2394">
          <cell r="A2394">
            <v>3516</v>
          </cell>
          <cell r="B2394" t="str">
            <v>JOELHO PVC, SOLDAVEL, BB, 45 GRAUS, DN 40 MM, PARA ESGOTO PREDIAL</v>
          </cell>
          <cell r="C2394" t="str">
            <v xml:space="preserve">UN    </v>
          </cell>
          <cell r="D2394">
            <v>2.68</v>
          </cell>
        </row>
        <row r="2395">
          <cell r="A2395">
            <v>3517</v>
          </cell>
          <cell r="B2395" t="str">
            <v>JOELHO PVC, SOLDAVEL, BB, 90 GRAUS, SEM ANEL, DN 40 MM, PARA ESGOTO PREDIAL SECUNDARIO</v>
          </cell>
          <cell r="C2395" t="str">
            <v xml:space="preserve">UN    </v>
          </cell>
          <cell r="D2395">
            <v>2.42</v>
          </cell>
        </row>
        <row r="2396">
          <cell r="A2396">
            <v>3515</v>
          </cell>
          <cell r="B2396" t="str">
            <v>JOELHO PVC, SOLDAVEL, COM BUCHA DE LATAO, 90 GRAUS, 20 MM X 1/2", PARA AGUA FRIA PREDIAL</v>
          </cell>
          <cell r="C2396" t="str">
            <v xml:space="preserve">UN    </v>
          </cell>
          <cell r="D2396">
            <v>7.32</v>
          </cell>
        </row>
        <row r="2397">
          <cell r="A2397">
            <v>20147</v>
          </cell>
          <cell r="B2397" t="str">
            <v>JOELHO PVC, SOLDAVEL, COM BUCHA DE LATAO, 90 GRAUS, 25 MM X 1/2", PARA AGUA FRIA PREDIAL</v>
          </cell>
          <cell r="C2397" t="str">
            <v xml:space="preserve">UN    </v>
          </cell>
          <cell r="D2397">
            <v>6.02</v>
          </cell>
        </row>
        <row r="2398">
          <cell r="A2398">
            <v>3524</v>
          </cell>
          <cell r="B2398" t="str">
            <v>JOELHO PVC, SOLDAVEL, COM BUCHA DE LATAO, 90 GRAUS, 25 MM X 3/4", PARA AGUA FRIA PREDIAL</v>
          </cell>
          <cell r="C2398" t="str">
            <v xml:space="preserve">UN    </v>
          </cell>
          <cell r="D2398">
            <v>9.06</v>
          </cell>
        </row>
        <row r="2399">
          <cell r="A2399">
            <v>3532</v>
          </cell>
          <cell r="B2399" t="str">
            <v>JOELHO PVC, SOLDAVEL, COM BUCHA DE LATAO, 90 GRAUS, 32 MM X 3/4", PARA AGUA FRIA PREDIAL</v>
          </cell>
          <cell r="C2399" t="str">
            <v xml:space="preserve">UN    </v>
          </cell>
          <cell r="D2399">
            <v>20.95</v>
          </cell>
        </row>
        <row r="2400">
          <cell r="A2400">
            <v>3528</v>
          </cell>
          <cell r="B2400" t="str">
            <v>JOELHO PVC, SOLDAVEL, PB, 45 GRAUS, DN 100 MM, PARA ESGOTO PREDIAL</v>
          </cell>
          <cell r="C2400" t="str">
            <v xml:space="preserve">UN    </v>
          </cell>
          <cell r="D2400">
            <v>10.47</v>
          </cell>
        </row>
        <row r="2401">
          <cell r="A2401">
            <v>37952</v>
          </cell>
          <cell r="B2401" t="str">
            <v>JOELHO PVC, SOLDAVEL, PB, 45 GRAUS, DN 150 MM, PARA ESGOTO PREDIAL</v>
          </cell>
          <cell r="C2401" t="str">
            <v xml:space="preserve">UN    </v>
          </cell>
          <cell r="D2401">
            <v>75</v>
          </cell>
        </row>
        <row r="2402">
          <cell r="A2402">
            <v>37951</v>
          </cell>
          <cell r="B2402" t="str">
            <v>JOELHO PVC, SOLDAVEL, PB, 45 GRAUS, DN 40 MM, PARA ESGOTO PREDIAL</v>
          </cell>
          <cell r="C2402" t="str">
            <v xml:space="preserve">UN    </v>
          </cell>
          <cell r="D2402">
            <v>2.82</v>
          </cell>
        </row>
        <row r="2403">
          <cell r="A2403">
            <v>3518</v>
          </cell>
          <cell r="B2403" t="str">
            <v>JOELHO PVC, SOLDAVEL, PB, 45 GRAUS, DN 50 MM, PARA ESGOTO PREDIAL</v>
          </cell>
          <cell r="C2403" t="str">
            <v xml:space="preserve">UN    </v>
          </cell>
          <cell r="D2403">
            <v>4.34</v>
          </cell>
        </row>
        <row r="2404">
          <cell r="A2404">
            <v>3519</v>
          </cell>
          <cell r="B2404" t="str">
            <v>JOELHO PVC, SOLDAVEL, PB, 45 GRAUS, DN 75 MM, PARA ESGOTO PREDIAL</v>
          </cell>
          <cell r="C2404" t="str">
            <v xml:space="preserve">UN    </v>
          </cell>
          <cell r="D2404">
            <v>9.07</v>
          </cell>
        </row>
        <row r="2405">
          <cell r="A2405">
            <v>3520</v>
          </cell>
          <cell r="B2405" t="str">
            <v>JOELHO PVC, SOLDAVEL, PB, 90 GRAUS, DN 100 MM, PARA ESGOTO PREDIAL</v>
          </cell>
          <cell r="C2405" t="str">
            <v xml:space="preserve">UN    </v>
          </cell>
          <cell r="D2405">
            <v>9.51</v>
          </cell>
        </row>
        <row r="2406">
          <cell r="A2406">
            <v>37950</v>
          </cell>
          <cell r="B2406" t="str">
            <v>JOELHO PVC, SOLDAVEL, PB, 90 GRAUS, DN 150 MM, PARA ESGOTO PREDIAL</v>
          </cell>
          <cell r="C2406" t="str">
            <v xml:space="preserve">UN    </v>
          </cell>
          <cell r="D2406">
            <v>69.040000000000006</v>
          </cell>
        </row>
        <row r="2407">
          <cell r="A2407">
            <v>37949</v>
          </cell>
          <cell r="B2407" t="str">
            <v>JOELHO PVC, SOLDAVEL, PB, 90 GRAUS, DN 40 MM, PARA ESGOTO PREDIAL</v>
          </cell>
          <cell r="C2407" t="str">
            <v xml:space="preserve">UN    </v>
          </cell>
          <cell r="D2407">
            <v>2.54</v>
          </cell>
        </row>
        <row r="2408">
          <cell r="A2408">
            <v>3526</v>
          </cell>
          <cell r="B2408" t="str">
            <v>JOELHO PVC, SOLDAVEL, PB, 90 GRAUS, DN 50 MM, PARA ESGOTO PREDIAL</v>
          </cell>
          <cell r="C2408" t="str">
            <v xml:space="preserve">UN    </v>
          </cell>
          <cell r="D2408">
            <v>3.5</v>
          </cell>
        </row>
        <row r="2409">
          <cell r="A2409">
            <v>3509</v>
          </cell>
          <cell r="B2409" t="str">
            <v>JOELHO PVC, SOLDAVEL, PB, 90 GRAUS, DN 75 MM, PARA ESGOTO PREDIAL</v>
          </cell>
          <cell r="C2409" t="str">
            <v xml:space="preserve">UN    </v>
          </cell>
          <cell r="D2409">
            <v>7.96</v>
          </cell>
        </row>
        <row r="2410">
          <cell r="A2410">
            <v>3530</v>
          </cell>
          <cell r="B2410" t="str">
            <v>JOELHO PVC, SOLDAVEL, 90 GRAUS, 110 MM, COR MARROM, PARA AGUA FRIA PREDIAL</v>
          </cell>
          <cell r="C2410" t="str">
            <v xml:space="preserve">UN    </v>
          </cell>
          <cell r="D2410">
            <v>232.56</v>
          </cell>
        </row>
        <row r="2411">
          <cell r="A2411">
            <v>3542</v>
          </cell>
          <cell r="B2411" t="str">
            <v>JOELHO PVC, SOLDAVEL, 90 GRAUS, 20 MM, COR MARROM, PARA AGUA FRIA PREDIAL</v>
          </cell>
          <cell r="C2411" t="str">
            <v xml:space="preserve">UN    </v>
          </cell>
          <cell r="D2411">
            <v>0.67</v>
          </cell>
        </row>
        <row r="2412">
          <cell r="A2412">
            <v>3529</v>
          </cell>
          <cell r="B2412" t="str">
            <v>JOELHO PVC, SOLDAVEL, 90 GRAUS, 25 MM, COR MARROM, PARA AGUA FRIA PREDIAL</v>
          </cell>
          <cell r="C2412" t="str">
            <v xml:space="preserve">UN    </v>
          </cell>
          <cell r="D2412">
            <v>0.82</v>
          </cell>
        </row>
        <row r="2413">
          <cell r="A2413">
            <v>3536</v>
          </cell>
          <cell r="B2413" t="str">
            <v>JOELHO PVC, SOLDAVEL, 90 GRAUS, 32 MM, COR MARROM, PARA AGUA FRIA PREDIAL</v>
          </cell>
          <cell r="C2413" t="str">
            <v xml:space="preserve">UN    </v>
          </cell>
          <cell r="D2413">
            <v>2.73</v>
          </cell>
        </row>
        <row r="2414">
          <cell r="A2414">
            <v>3535</v>
          </cell>
          <cell r="B2414" t="str">
            <v>JOELHO PVC, SOLDAVEL, 90 GRAUS, 40 MM, COR MARROM, PARA AGUA FRIA PREDIAL</v>
          </cell>
          <cell r="C2414" t="str">
            <v xml:space="preserve">UN    </v>
          </cell>
          <cell r="D2414">
            <v>6.64</v>
          </cell>
        </row>
        <row r="2415">
          <cell r="A2415">
            <v>3540</v>
          </cell>
          <cell r="B2415" t="str">
            <v>JOELHO PVC, SOLDAVEL, 90 GRAUS, 50 MM, COR MARROM, PARA AGUA FRIA PREDIAL</v>
          </cell>
          <cell r="C2415" t="str">
            <v xml:space="preserve">UN    </v>
          </cell>
          <cell r="D2415">
            <v>5.61</v>
          </cell>
        </row>
        <row r="2416">
          <cell r="A2416">
            <v>3539</v>
          </cell>
          <cell r="B2416" t="str">
            <v>JOELHO PVC, SOLDAVEL, 90 GRAUS, 60 MM, COR MARROM, PARA AGUA FRIA PREDIAL</v>
          </cell>
          <cell r="C2416" t="str">
            <v xml:space="preserve">UN    </v>
          </cell>
          <cell r="D2416">
            <v>32.549999999999997</v>
          </cell>
        </row>
        <row r="2417">
          <cell r="A2417">
            <v>3513</v>
          </cell>
          <cell r="B2417" t="str">
            <v>JOELHO PVC, SOLDAVEL, 90 GRAUS, 85 MM, COR MARROM, PARA AGUA FRIA PREDIAL</v>
          </cell>
          <cell r="C2417" t="str">
            <v xml:space="preserve">UN    </v>
          </cell>
          <cell r="D2417">
            <v>114.77</v>
          </cell>
        </row>
        <row r="2418">
          <cell r="A2418">
            <v>3510</v>
          </cell>
          <cell r="B2418" t="str">
            <v>JOELHO PVC, 90 GRAUS, ROSCAVEL, 1 1/4", COR BRANCA, AGUA FRIA PREDIAL</v>
          </cell>
          <cell r="C2418" t="str">
            <v xml:space="preserve">UN    </v>
          </cell>
          <cell r="D2418">
            <v>14.17</v>
          </cell>
        </row>
        <row r="2419">
          <cell r="A2419">
            <v>38930</v>
          </cell>
          <cell r="B2419" t="str">
            <v>JOELHO 90 GRAUS, ROSCA FEMEA TERMINAL, PLASTICO, PARA CONEXAO COM CRIMPAGEM EM TUBO PEX, DN 32 MM X 1"</v>
          </cell>
          <cell r="C2419" t="str">
            <v xml:space="preserve">UN    </v>
          </cell>
          <cell r="D2419">
            <v>45.84</v>
          </cell>
        </row>
        <row r="2420">
          <cell r="A2420">
            <v>38913</v>
          </cell>
          <cell r="B2420" t="str">
            <v>JOELHO/COTOVELO 90 GRAUS, METALICO, PARA CONEXAO COM ANEL DESLIZANTE, DN 16 MM, EM TUBO PEX PARA INST. AGUA QUENTE/FRIA</v>
          </cell>
          <cell r="C2420" t="str">
            <v xml:space="preserve">UN    </v>
          </cell>
          <cell r="D2420">
            <v>9.2799999999999994</v>
          </cell>
        </row>
        <row r="2421">
          <cell r="A2421">
            <v>38914</v>
          </cell>
          <cell r="B2421" t="str">
            <v>JOELHO/COTOVELO 90 GRAUS, METALICO, PARA CONEXAO COM ANEL DESLIZANTE, DN 20 MM, EM TUBO PEX PARA INST. AGUA QUENTE/FRIA</v>
          </cell>
          <cell r="C2421" t="str">
            <v xml:space="preserve">UN    </v>
          </cell>
          <cell r="D2421">
            <v>11.39</v>
          </cell>
        </row>
        <row r="2422">
          <cell r="A2422">
            <v>38915</v>
          </cell>
          <cell r="B2422" t="str">
            <v>JOELHO/COTOVELO 90 GRAUS, METALICO, PARA CONEXAO COM ANEL DESLIZANTE, DN 25 MM, EM TUBO PEX PARA INST. AGUA QUENTE/FRIA</v>
          </cell>
          <cell r="C2422" t="str">
            <v xml:space="preserve">UN    </v>
          </cell>
          <cell r="D2422">
            <v>21.95</v>
          </cell>
        </row>
        <row r="2423">
          <cell r="A2423">
            <v>38916</v>
          </cell>
          <cell r="B2423" t="str">
            <v>JOELHO/COTOVELO 90 GRAUS, METALICO, PARA CONEXAO COM ANEL DESLIZANTE, DN 32 MM, EM TUBO PEX PARA INST. AGUA QUENTE/FRIA</v>
          </cell>
          <cell r="C2423" t="str">
            <v xml:space="preserve">UN    </v>
          </cell>
          <cell r="D2423">
            <v>30.38</v>
          </cell>
        </row>
        <row r="2424">
          <cell r="A2424">
            <v>39300</v>
          </cell>
          <cell r="B2424" t="str">
            <v>JOELHO/COTOVELO 90 GRAUS, PLASTICO, PARA CONEXAO COM CRIMPAGEM, DN 16 MM, EM TUBO PEX PARA INST. AGUA QUENTE/FRIA</v>
          </cell>
          <cell r="C2424" t="str">
            <v xml:space="preserve">UN    </v>
          </cell>
          <cell r="D2424">
            <v>8.2799999999999994</v>
          </cell>
        </row>
        <row r="2425">
          <cell r="A2425">
            <v>39301</v>
          </cell>
          <cell r="B2425" t="str">
            <v>JOELHO/COTOVELO 90 GRAUS, PLASTICO, PARA CONEXAO COM CRIMPAGEM, DN 20 MM, EM TUBO PEX PARA INST. AGUA QUENTE/FRIA</v>
          </cell>
          <cell r="C2425" t="str">
            <v xml:space="preserve">UN    </v>
          </cell>
          <cell r="D2425">
            <v>11.09</v>
          </cell>
        </row>
        <row r="2426">
          <cell r="A2426">
            <v>39302</v>
          </cell>
          <cell r="B2426" t="str">
            <v>JOELHO/COTOVELO 90 GRAUS, PLASTICO, PARA CONEXAO COM CRIMPAGEM, DN 25 MM, EM TUBO PEX PARA INST. AGUA QUENTE/FRIA</v>
          </cell>
          <cell r="C2426" t="str">
            <v xml:space="preserve">UN    </v>
          </cell>
          <cell r="D2426">
            <v>20.16</v>
          </cell>
        </row>
        <row r="2427">
          <cell r="A2427">
            <v>38923</v>
          </cell>
          <cell r="B2427" t="str">
            <v>JOELHO/COTOVELO 90 GRAUS, ROSCA FEMEA TERMINAL, METALICO, PARA CONEXAO COM ANEL DESLIZANTE, DN 16 MM X 1/2", EM TUBO PEX PARA INST. AGUA QUENTE/FRIA</v>
          </cell>
          <cell r="C2427" t="str">
            <v xml:space="preserve">UN    </v>
          </cell>
          <cell r="D2427">
            <v>9.93</v>
          </cell>
        </row>
        <row r="2428">
          <cell r="A2428">
            <v>38925</v>
          </cell>
          <cell r="B2428" t="str">
            <v>JOELHO/COTOVELO 90 GRAUS, ROSCA FEMEA TERMINAL, METALICO, PARA CONEXAO COM ANEL DESLIZANTE, DN 20 MM X 1/2", EM TUBO PEX PARA INST. AGUA QUENTE/FRIA</v>
          </cell>
          <cell r="C2428" t="str">
            <v xml:space="preserve">UN    </v>
          </cell>
          <cell r="D2428">
            <v>11.52</v>
          </cell>
        </row>
        <row r="2429">
          <cell r="A2429">
            <v>38926</v>
          </cell>
          <cell r="B2429" t="str">
            <v>JOELHO/COTOVELO 90 GRAUS, ROSCA FEMEA TERMINAL, METALICO, PARA CONEXAO COM ANEL DESLIZANTE, DN 20 MM X 3/4", EM TUBO PEX PARA INST. AGUA QUENTE/FRIA</v>
          </cell>
          <cell r="C2429" t="str">
            <v xml:space="preserve">UN    </v>
          </cell>
          <cell r="D2429">
            <v>13.66</v>
          </cell>
        </row>
        <row r="2430">
          <cell r="A2430">
            <v>38927</v>
          </cell>
          <cell r="B2430" t="str">
            <v>JOELHO/COTOVELO 90 GRAUS, ROSCA FEMEA TERMINAL, METALICO, PARA CONEXAO COM ANEL DESLIZANTE, DN 25 MM X 3/4", EM TUBO PEX PARA INST. AGUA QUENTE/FRIA</v>
          </cell>
          <cell r="C2430" t="str">
            <v xml:space="preserve">UN    </v>
          </cell>
          <cell r="D2430">
            <v>17.25</v>
          </cell>
        </row>
        <row r="2431">
          <cell r="A2431">
            <v>39304</v>
          </cell>
          <cell r="B2431" t="str">
            <v>JOELHO/COTOVELO 90 GRAUS, ROSCA FEMEA TERMINAL, PLASTICO, PARA CONEXAO COM CRIMPAGEM, DN 16 MM X 1/2", EM TUBO PEX PARA INST. AGUA QUENTE/FRIA</v>
          </cell>
          <cell r="C2431" t="str">
            <v xml:space="preserve">UN    </v>
          </cell>
          <cell r="D2431">
            <v>9.8000000000000007</v>
          </cell>
        </row>
        <row r="2432">
          <cell r="A2432">
            <v>39305</v>
          </cell>
          <cell r="B2432" t="str">
            <v>JOELHO/COTOVELO 90 GRAUS, ROSCA FEMEA TERMINAL, PLASTICO, PARA CONEXAO COM CRIMPAGEM, DN 20 MM X 1/2", EM TUBO PEX PARA INST. AGUA QUENTE/FRIA</v>
          </cell>
          <cell r="C2432" t="str">
            <v xml:space="preserve">UN    </v>
          </cell>
          <cell r="D2432">
            <v>10.75</v>
          </cell>
        </row>
        <row r="2433">
          <cell r="A2433">
            <v>39306</v>
          </cell>
          <cell r="B2433" t="str">
            <v>JOELHO/COTOVELO 90 GRAUS, ROSCA FEMEA TERMINAL, PLASTICO, PARA CONEXAO COM CRIMPAGEM, DN 20 MM X 3/4", EM TUBO PEX PARA INST. AGUA QUENTE/FRIA</v>
          </cell>
          <cell r="C2433" t="str">
            <v xml:space="preserve">UN    </v>
          </cell>
          <cell r="D2433">
            <v>14.45</v>
          </cell>
        </row>
        <row r="2434">
          <cell r="A2434">
            <v>38928</v>
          </cell>
          <cell r="B2434" t="str">
            <v>JOELHO/COTOVELO 90 GRAUS, ROSCA FEMEA TERMINAL, PLASTICO, PARA CONEXAO COM CRIMPAGEM, DN 25 MM X 1/2", EM TUBO PEX PARA INST. AGUA QUENTE/FRIA</v>
          </cell>
          <cell r="C2434" t="str">
            <v xml:space="preserve">UN    </v>
          </cell>
          <cell r="D2434">
            <v>19.100000000000001</v>
          </cell>
        </row>
        <row r="2435">
          <cell r="A2435">
            <v>38941</v>
          </cell>
          <cell r="B2435" t="str">
            <v>JOELHO/COTOVELO, ROSCA FEMEA MOVEL, METALICO, PARA CONEXAO COM ANEL DESLIZANTE, DN 20 MM X 3/4", EM TUBO PEX PARA INST. AGUA QUENTE/FRIA</v>
          </cell>
          <cell r="C2435" t="str">
            <v xml:space="preserve">UN    </v>
          </cell>
          <cell r="D2435">
            <v>14.97</v>
          </cell>
        </row>
        <row r="2436">
          <cell r="A2436">
            <v>38917</v>
          </cell>
          <cell r="B2436" t="str">
            <v>JOELHO/COTOVELO, ROSCA FEMEA, COM BASE FIXA, METALICO, PARA CONEXAO COM ANEL DESLIZANTE, DN 16 MM X 1/2", EM TUBO PEX PARA INST. AGUA QUENTE/FRIA</v>
          </cell>
          <cell r="C2436" t="str">
            <v xml:space="preserve">UN    </v>
          </cell>
          <cell r="D2436">
            <v>10.67</v>
          </cell>
        </row>
        <row r="2437">
          <cell r="A2437">
            <v>38919</v>
          </cell>
          <cell r="B2437" t="str">
            <v>JOELHO/COTOVELO, ROSCA FEMEA, COM BASE FIXA, METALICO, PARA CONEXAO COM ANEL DESLIZANTE, DN 20 MM X 1/2", EM TUBO PEX PARA INST. AGUA QUENTE/FRIA</v>
          </cell>
          <cell r="C2437" t="str">
            <v xml:space="preserve">UN    </v>
          </cell>
          <cell r="D2437">
            <v>12.53</v>
          </cell>
        </row>
        <row r="2438">
          <cell r="A2438">
            <v>38922</v>
          </cell>
          <cell r="B2438" t="str">
            <v>JOELHO/COTOVELO, ROSCA FEMEA, COM BASE FIXA, METALICO, PARA CONEXAO COM ANEL DESLIZANTE, DN 25 MM X 3/4", EM TUBO PEX PARA INST. AGUA QUENTE/FRIA</v>
          </cell>
          <cell r="C2438" t="str">
            <v xml:space="preserve">UN    </v>
          </cell>
          <cell r="D2438">
            <v>16.809999999999999</v>
          </cell>
        </row>
        <row r="2439">
          <cell r="A2439">
            <v>20151</v>
          </cell>
          <cell r="B2439" t="str">
            <v>JOELHO, PVC SERIE R, 45 GRAUS, DN 100 MM, PARA ESGOTO PREDIAL</v>
          </cell>
          <cell r="C2439" t="str">
            <v xml:space="preserve">UN    </v>
          </cell>
          <cell r="D2439">
            <v>23.39</v>
          </cell>
        </row>
        <row r="2440">
          <cell r="A2440">
            <v>20152</v>
          </cell>
          <cell r="B2440" t="str">
            <v>JOELHO, PVC SERIE R, 45 GRAUS, DN 150 MM, PARA ESGOTO PREDIAL</v>
          </cell>
          <cell r="C2440" t="str">
            <v xml:space="preserve">UN    </v>
          </cell>
          <cell r="D2440">
            <v>84.63</v>
          </cell>
        </row>
        <row r="2441">
          <cell r="A2441">
            <v>20148</v>
          </cell>
          <cell r="B2441" t="str">
            <v>JOELHO, PVC SERIE R, 45 GRAUS, DN 40 MM, PARA ESGOTO PREDIAL</v>
          </cell>
          <cell r="C2441" t="str">
            <v xml:space="preserve">UN    </v>
          </cell>
          <cell r="D2441">
            <v>4.5999999999999996</v>
          </cell>
        </row>
        <row r="2442">
          <cell r="A2442">
            <v>20149</v>
          </cell>
          <cell r="B2442" t="str">
            <v>JOELHO, PVC SERIE R, 45 GRAUS, DN 50 MM, PARA ESGOTO PREDIAL</v>
          </cell>
          <cell r="C2442" t="str">
            <v xml:space="preserve">UN    </v>
          </cell>
          <cell r="D2442">
            <v>7.68</v>
          </cell>
        </row>
        <row r="2443">
          <cell r="A2443">
            <v>20150</v>
          </cell>
          <cell r="B2443" t="str">
            <v>JOELHO, PVC SERIE R, 45 GRAUS, DN 75 MM, PARA ESGOTO PREDIAL</v>
          </cell>
          <cell r="C2443" t="str">
            <v xml:space="preserve">UN    </v>
          </cell>
          <cell r="D2443">
            <v>19.79</v>
          </cell>
        </row>
        <row r="2444">
          <cell r="A2444">
            <v>20157</v>
          </cell>
          <cell r="B2444" t="str">
            <v>JOELHO, PVC SERIE R, 90 GRAUS, DN 100 MM, PARA ESGOTO PREDIAL</v>
          </cell>
          <cell r="C2444" t="str">
            <v xml:space="preserve">UN    </v>
          </cell>
          <cell r="D2444">
            <v>22.22</v>
          </cell>
        </row>
        <row r="2445">
          <cell r="A2445">
            <v>20158</v>
          </cell>
          <cell r="B2445" t="str">
            <v>JOELHO, PVC SERIE R, 90 GRAUS, DN 150 MM, PARA ESGOTO PREDIAL</v>
          </cell>
          <cell r="C2445" t="str">
            <v xml:space="preserve">UN    </v>
          </cell>
          <cell r="D2445">
            <v>88.22</v>
          </cell>
        </row>
        <row r="2446">
          <cell r="A2446">
            <v>20154</v>
          </cell>
          <cell r="B2446" t="str">
            <v>JOELHO, PVC SERIE R, 90 GRAUS, DN 40 MM, PARA ESGOTO PREDIAL</v>
          </cell>
          <cell r="C2446" t="str">
            <v xml:space="preserve">UN    </v>
          </cell>
          <cell r="D2446">
            <v>4.5</v>
          </cell>
        </row>
        <row r="2447">
          <cell r="A2447">
            <v>20155</v>
          </cell>
          <cell r="B2447" t="str">
            <v>JOELHO, PVC SERIE R, 90 GRAUS, DN 50 MM, PARA ESGOTO PREDIAL</v>
          </cell>
          <cell r="C2447" t="str">
            <v xml:space="preserve">UN    </v>
          </cell>
          <cell r="D2447">
            <v>6.86</v>
          </cell>
        </row>
        <row r="2448">
          <cell r="A2448">
            <v>20156</v>
          </cell>
          <cell r="B2448" t="str">
            <v>JOELHO, PVC SERIE R, 90 GRAUS, DN 75 MM, PARA ESGOTO PREDIAL</v>
          </cell>
          <cell r="C2448" t="str">
            <v xml:space="preserve">UN    </v>
          </cell>
          <cell r="D2448">
            <v>19.27</v>
          </cell>
        </row>
        <row r="2449">
          <cell r="A2449">
            <v>3499</v>
          </cell>
          <cell r="B2449" t="str">
            <v>JOELHO, PVC SOLDAVEL, 45 GRAUS, 20 MM, COR MARROM, PARA AGUA FRIA PREDIAL</v>
          </cell>
          <cell r="C2449" t="str">
            <v xml:space="preserve">UN    </v>
          </cell>
          <cell r="D2449">
            <v>1.27</v>
          </cell>
        </row>
        <row r="2450">
          <cell r="A2450">
            <v>3500</v>
          </cell>
          <cell r="B2450" t="str">
            <v>JOELHO, PVC SOLDAVEL, 45 GRAUS, 25 MM, COR MARROM, PARA AGUA FRIA PREDIAL</v>
          </cell>
          <cell r="C2450" t="str">
            <v xml:space="preserve">UN    </v>
          </cell>
          <cell r="D2450">
            <v>1.69</v>
          </cell>
        </row>
        <row r="2451">
          <cell r="A2451">
            <v>3501</v>
          </cell>
          <cell r="B2451" t="str">
            <v>JOELHO, PVC SOLDAVEL, 45 GRAUS, 32 MM, COR MARROM, PARA AGUA FRIA PREDIAL</v>
          </cell>
          <cell r="C2451" t="str">
            <v xml:space="preserve">UN    </v>
          </cell>
          <cell r="D2451">
            <v>4.66</v>
          </cell>
        </row>
        <row r="2452">
          <cell r="A2452">
            <v>3502</v>
          </cell>
          <cell r="B2452" t="str">
            <v>JOELHO, PVC SOLDAVEL, 45 GRAUS, 40 MM, COR MARROM, PARA AGUA FRIA PREDIAL</v>
          </cell>
          <cell r="C2452" t="str">
            <v xml:space="preserve">UN    </v>
          </cell>
          <cell r="D2452">
            <v>6.7</v>
          </cell>
        </row>
        <row r="2453">
          <cell r="A2453">
            <v>3503</v>
          </cell>
          <cell r="B2453" t="str">
            <v>JOELHO, PVC SOLDAVEL, 45 GRAUS, 50 MM, COR MARROM, PARA AGUA FRIA PREDIAL</v>
          </cell>
          <cell r="C2453" t="str">
            <v xml:space="preserve">UN    </v>
          </cell>
          <cell r="D2453">
            <v>8.42</v>
          </cell>
        </row>
        <row r="2454">
          <cell r="A2454">
            <v>3477</v>
          </cell>
          <cell r="B2454" t="str">
            <v>JOELHO, PVC SOLDAVEL, 45 GRAUS, 60 MM, COR MARROM, PARA AGUA FRIA PREDIAL</v>
          </cell>
          <cell r="C2454" t="str">
            <v xml:space="preserve">UN    </v>
          </cell>
          <cell r="D2454">
            <v>30.59</v>
          </cell>
        </row>
        <row r="2455">
          <cell r="A2455">
            <v>3478</v>
          </cell>
          <cell r="B2455" t="str">
            <v>JOELHO, PVC SOLDAVEL, 45 GRAUS, 75 MM, COR MARROM, PARA AGUA FRIA PREDIAL</v>
          </cell>
          <cell r="C2455" t="str">
            <v xml:space="preserve">UN    </v>
          </cell>
          <cell r="D2455">
            <v>73.33</v>
          </cell>
        </row>
        <row r="2456">
          <cell r="A2456">
            <v>3525</v>
          </cell>
          <cell r="B2456" t="str">
            <v>JOELHO, PVC SOLDAVEL, 45 GRAUS, 85 MM, COR MARROM, PARA AGUA FRIA PREDIAL</v>
          </cell>
          <cell r="C2456" t="str">
            <v xml:space="preserve">UN    </v>
          </cell>
          <cell r="D2456">
            <v>90.51</v>
          </cell>
        </row>
        <row r="2457">
          <cell r="A2457">
            <v>3511</v>
          </cell>
          <cell r="B2457" t="str">
            <v>JOELHO, PVC SOLDAVEL, 90 GRAUS, 75 MM, COR MARROM, PARA AGUA FRIA PREDIAL</v>
          </cell>
          <cell r="C2457" t="str">
            <v xml:space="preserve">UN    </v>
          </cell>
          <cell r="D2457">
            <v>96</v>
          </cell>
        </row>
        <row r="2458">
          <cell r="A2458">
            <v>12032</v>
          </cell>
          <cell r="B2458" t="str">
            <v>JOGO DE TRANQUETA E ROSETA QUADRADA DE SOBREPOR SEM FUROS, EM LATAO CROMADO, *50 X 50* MM, PARA FECHADURA DE PORTA DE BANHEIRO</v>
          </cell>
          <cell r="C2458" t="str">
            <v xml:space="preserve">JG    </v>
          </cell>
          <cell r="D2458">
            <v>54.61</v>
          </cell>
        </row>
        <row r="2459">
          <cell r="A2459">
            <v>12030</v>
          </cell>
          <cell r="B2459" t="str">
            <v>JOGO DE TRANQUETA E ROSETA REDONDA DE SOBREPOR SEM FUROS, EM LATAO CROMADO, DIAMETRO *50* MM, PARA FECHADURA DE PORTA DE BANHEIRO</v>
          </cell>
          <cell r="C2459" t="str">
            <v xml:space="preserve">JG    </v>
          </cell>
          <cell r="D2459">
            <v>51.31</v>
          </cell>
        </row>
        <row r="2460">
          <cell r="A2460">
            <v>10908</v>
          </cell>
          <cell r="B2460" t="str">
            <v>JUNCAO DE REDUCAO INVERTIDA, PVC SOLDAVEL, 100 X 50 MM, SERIE NORMAL PARA ESGOTO PREDIAL</v>
          </cell>
          <cell r="C2460" t="str">
            <v xml:space="preserve">UN    </v>
          </cell>
          <cell r="D2460">
            <v>21.84</v>
          </cell>
        </row>
        <row r="2461">
          <cell r="A2461">
            <v>10909</v>
          </cell>
          <cell r="B2461" t="str">
            <v>JUNCAO DE REDUCAO INVERTIDA, PVC SOLDAVEL, 100 X 75 MM, SERIE NORMAL PARA ESGOTO PREDIAL</v>
          </cell>
          <cell r="C2461" t="str">
            <v xml:space="preserve">UN    </v>
          </cell>
          <cell r="D2461">
            <v>25.4</v>
          </cell>
        </row>
        <row r="2462">
          <cell r="A2462">
            <v>3669</v>
          </cell>
          <cell r="B2462" t="str">
            <v>JUNCAO DE REDUCAO INVERTIDA, PVC SOLDAVEL, 75 X 50 MM, SERIE NORMAL PARA ESGOTO PREDIAL</v>
          </cell>
          <cell r="C2462" t="str">
            <v xml:space="preserve">UN    </v>
          </cell>
          <cell r="D2462">
            <v>15.61</v>
          </cell>
        </row>
        <row r="2463">
          <cell r="A2463">
            <v>20139</v>
          </cell>
          <cell r="B2463" t="str">
            <v>JUNCAO DUPLA, PVC SERIE R, DN 100 X 100 X 100 MM, PARA ESGOTO PREDIAL</v>
          </cell>
          <cell r="C2463" t="str">
            <v xml:space="preserve">UN    </v>
          </cell>
          <cell r="D2463">
            <v>134.22</v>
          </cell>
        </row>
        <row r="2464">
          <cell r="A2464">
            <v>3668</v>
          </cell>
          <cell r="B2464" t="str">
            <v>JUNCAO DUPLA, PVC SOLDAVEL, DN 100 X 100 X 100 MM , SERIE NORMAL PARA ESGOTO PREDIAL</v>
          </cell>
          <cell r="C2464" t="str">
            <v xml:space="preserve">UN    </v>
          </cell>
          <cell r="D2464">
            <v>47.94</v>
          </cell>
        </row>
        <row r="2465">
          <cell r="A2465">
            <v>10911</v>
          </cell>
          <cell r="B2465" t="str">
            <v>JUNCAO INVERTIDA, PVC SOLDAVEL, 75 X 75 MM, SERIE NORMAL PARA ESGOTO PREDIAL</v>
          </cell>
          <cell r="C2465" t="str">
            <v xml:space="preserve">UN    </v>
          </cell>
          <cell r="D2465">
            <v>21.02</v>
          </cell>
        </row>
        <row r="2466">
          <cell r="A2466">
            <v>3659</v>
          </cell>
          <cell r="B2466" t="str">
            <v>JUNCAO SIMPLES DE REDUCAO, PVC, DN 100 X 50 MM, SERIE NORMAL PARA ESGOTO PREDIAL</v>
          </cell>
          <cell r="C2466" t="str">
            <v xml:space="preserve">UN    </v>
          </cell>
          <cell r="D2466">
            <v>21.42</v>
          </cell>
        </row>
        <row r="2467">
          <cell r="A2467">
            <v>3660</v>
          </cell>
          <cell r="B2467" t="str">
            <v>JUNCAO SIMPLES DE REDUCAO, PVC, DN 100 X 75 MM, SERIE NORMAL PARA ESGOTO PREDIAL</v>
          </cell>
          <cell r="C2467" t="str">
            <v xml:space="preserve">UN    </v>
          </cell>
          <cell r="D2467">
            <v>27.69</v>
          </cell>
        </row>
        <row r="2468">
          <cell r="A2468">
            <v>20144</v>
          </cell>
          <cell r="B2468" t="str">
            <v>JUNCAO SIMPLES, PVC SERIE R, DN 100 X 100 MM, PARA ESGOTO PREDIAL</v>
          </cell>
          <cell r="C2468" t="str">
            <v xml:space="preserve">UN    </v>
          </cell>
          <cell r="D2468">
            <v>62.01</v>
          </cell>
        </row>
        <row r="2469">
          <cell r="A2469">
            <v>20143</v>
          </cell>
          <cell r="B2469" t="str">
            <v>JUNCAO SIMPLES, PVC SERIE R, DN 100 X 75 MM, PARA ESGOTO PREDIAL</v>
          </cell>
          <cell r="C2469" t="str">
            <v xml:space="preserve">UN    </v>
          </cell>
          <cell r="D2469">
            <v>79.34</v>
          </cell>
        </row>
        <row r="2470">
          <cell r="A2470">
            <v>20145</v>
          </cell>
          <cell r="B2470" t="str">
            <v>JUNCAO SIMPLES, PVC SERIE R, DN 150 X 100 MM, PARA ESGOTO PREDIAL</v>
          </cell>
          <cell r="C2470" t="str">
            <v xml:space="preserve">UN    </v>
          </cell>
          <cell r="D2470">
            <v>153.05000000000001</v>
          </cell>
        </row>
        <row r="2471">
          <cell r="A2471">
            <v>20146</v>
          </cell>
          <cell r="B2471" t="str">
            <v>JUNCAO SIMPLES, PVC SERIE R, DN 150 X 150 MM, PARA ESGOTO PREDIAL</v>
          </cell>
          <cell r="C2471" t="str">
            <v xml:space="preserve">UN    </v>
          </cell>
          <cell r="D2471">
            <v>209.21</v>
          </cell>
        </row>
        <row r="2472">
          <cell r="A2472">
            <v>20140</v>
          </cell>
          <cell r="B2472" t="str">
            <v>JUNCAO SIMPLES, PVC SERIE R, DN 40 X 40 MM, PARA ESGOTO PREDIAL</v>
          </cell>
          <cell r="C2472" t="str">
            <v xml:space="preserve">UN    </v>
          </cell>
          <cell r="D2472">
            <v>9.81</v>
          </cell>
        </row>
        <row r="2473">
          <cell r="A2473">
            <v>20141</v>
          </cell>
          <cell r="B2473" t="str">
            <v>JUNCAO SIMPLES, PVC SERIE R, DN 50 X 50 MM, PARA ESGOTO PREDIAL</v>
          </cell>
          <cell r="C2473" t="str">
            <v xml:space="preserve">UN    </v>
          </cell>
          <cell r="D2473">
            <v>24.04</v>
          </cell>
        </row>
        <row r="2474">
          <cell r="A2474">
            <v>20142</v>
          </cell>
          <cell r="B2474" t="str">
            <v>JUNCAO SIMPLES, PVC SERIE R, DN 75 X 75 MM, PARA ESGOTO PREDIAL</v>
          </cell>
          <cell r="C2474" t="str">
            <v xml:space="preserve">UN    </v>
          </cell>
          <cell r="D2474">
            <v>42.28</v>
          </cell>
        </row>
        <row r="2475">
          <cell r="A2475">
            <v>3670</v>
          </cell>
          <cell r="B2475" t="str">
            <v>JUNCAO SIMPLES, PVC, 45 GRAUS, DN 100 X 100 MM, SERIE NORMAL PARA ESGOTO PREDIAL</v>
          </cell>
          <cell r="C2475" t="str">
            <v xml:space="preserve">UN    </v>
          </cell>
          <cell r="D2475">
            <v>27.5</v>
          </cell>
        </row>
        <row r="2476">
          <cell r="A2476">
            <v>3666</v>
          </cell>
          <cell r="B2476" t="str">
            <v>JUNCAO SIMPLES, PVC, 45 GRAUS, DN 40 X 40 MM, SERIE NORMAL PARA ESGOTO PREDIAL</v>
          </cell>
          <cell r="C2476" t="str">
            <v xml:space="preserve">UN    </v>
          </cell>
          <cell r="D2476">
            <v>4.33</v>
          </cell>
        </row>
        <row r="2477">
          <cell r="A2477">
            <v>3662</v>
          </cell>
          <cell r="B2477" t="str">
            <v>JUNCAO SIMPLES, PVC, 45 GRAUS, DN 50 X 50 MM, SERIE NORMAL PARA ESGOTO PREDIAL</v>
          </cell>
          <cell r="C2477" t="str">
            <v xml:space="preserve">UN    </v>
          </cell>
          <cell r="D2477">
            <v>11.28</v>
          </cell>
        </row>
        <row r="2478">
          <cell r="A2478">
            <v>3658</v>
          </cell>
          <cell r="B2478" t="str">
            <v>JUNCAO SIMPLES, PVC, 45 GRAUS, DN 75 X 75 MM, SERIE NORMAL PARA ESGOTO PREDIAL</v>
          </cell>
          <cell r="C2478" t="str">
            <v xml:space="preserve">UN    </v>
          </cell>
          <cell r="D2478">
            <v>21.38</v>
          </cell>
        </row>
        <row r="2479">
          <cell r="A2479">
            <v>14157</v>
          </cell>
          <cell r="B2479" t="str">
            <v>JUNCAO 2 GARRAS PARA FITA PERFURADA</v>
          </cell>
          <cell r="C2479" t="str">
            <v xml:space="preserve">UN    </v>
          </cell>
          <cell r="D2479">
            <v>1.3</v>
          </cell>
        </row>
        <row r="2480">
          <cell r="A2480">
            <v>42696</v>
          </cell>
          <cell r="B2480" t="str">
            <v>JUNCAO, PVC, 45 GRAUS, JE, BBB, DN 150 MM, PARA TUBO CORRUGADO E/OU LISO, REDE COLETORA DE ESGOTO</v>
          </cell>
          <cell r="C2480" t="str">
            <v xml:space="preserve">UN    </v>
          </cell>
          <cell r="D2480">
            <v>169.53</v>
          </cell>
        </row>
        <row r="2481">
          <cell r="A2481">
            <v>39875</v>
          </cell>
          <cell r="B2481" t="str">
            <v>JUNTA DE EXPANSAO BRONZE/LATAO (REF 900), PONTA X PONTA, 35 MM</v>
          </cell>
          <cell r="C2481" t="str">
            <v xml:space="preserve">UN    </v>
          </cell>
          <cell r="D2481">
            <v>624.71</v>
          </cell>
        </row>
        <row r="2482">
          <cell r="A2482">
            <v>39876</v>
          </cell>
          <cell r="B2482" t="str">
            <v>JUNTA DE EXPANSAO BRONZE/LATAO (REF 900), PONTA X PONTA, 42 MM</v>
          </cell>
          <cell r="C2482" t="str">
            <v xml:space="preserve">UN    </v>
          </cell>
          <cell r="D2482">
            <v>782.13</v>
          </cell>
        </row>
        <row r="2483">
          <cell r="A2483">
            <v>39877</v>
          </cell>
          <cell r="B2483" t="str">
            <v>JUNTA DE EXPANSAO BRONZE/LATAO (REF 900), PONTA X PONTA, 54 MM</v>
          </cell>
          <cell r="C2483" t="str">
            <v xml:space="preserve">UN    </v>
          </cell>
          <cell r="D2483">
            <v>1084.78</v>
          </cell>
        </row>
        <row r="2484">
          <cell r="A2484">
            <v>39878</v>
          </cell>
          <cell r="B2484" t="str">
            <v>JUNTA DE EXPANSAO BRONZE/LATAO (REF 900), PONTA X PONTA, 66 MM</v>
          </cell>
          <cell r="C2484" t="str">
            <v xml:space="preserve">UN    </v>
          </cell>
          <cell r="D2484">
            <v>1432.82</v>
          </cell>
        </row>
        <row r="2485">
          <cell r="A2485">
            <v>39872</v>
          </cell>
          <cell r="B2485" t="str">
            <v>JUNTA DE EXPANSAO DE COBRE (REF 900), PONTA X PONTA, 15 MM</v>
          </cell>
          <cell r="C2485" t="str">
            <v xml:space="preserve">UN    </v>
          </cell>
          <cell r="D2485">
            <v>428.41</v>
          </cell>
        </row>
        <row r="2486">
          <cell r="A2486">
            <v>39873</v>
          </cell>
          <cell r="B2486" t="str">
            <v>JUNTA DE EXPANSAO DE COBRE (REF 900), PONTA X PONTA, 22 MM</v>
          </cell>
          <cell r="C2486" t="str">
            <v xml:space="preserve">UN    </v>
          </cell>
          <cell r="D2486">
            <v>496.93</v>
          </cell>
        </row>
        <row r="2487">
          <cell r="A2487">
            <v>39874</v>
          </cell>
          <cell r="B2487" t="str">
            <v>JUNTA DE EXPANSAO DE COBRE (REF 900), PONTA X PONTA, 28 MM</v>
          </cell>
          <cell r="C2487" t="str">
            <v xml:space="preserve">UN    </v>
          </cell>
          <cell r="D2487">
            <v>545.80999999999995</v>
          </cell>
        </row>
        <row r="2488">
          <cell r="A2488">
            <v>3674</v>
          </cell>
          <cell r="B2488" t="str">
            <v>JUNTA DILATACAO ELASTICA PARA CONCRETO (FUGENBAND) O-12, ATE 5 MCA</v>
          </cell>
          <cell r="C2488" t="str">
            <v xml:space="preserve">M     </v>
          </cell>
          <cell r="D2488">
            <v>181.84</v>
          </cell>
        </row>
        <row r="2489">
          <cell r="A2489">
            <v>3681</v>
          </cell>
          <cell r="B2489" t="str">
            <v>JUNTA DILATACAO ELASTICA PARA CONCRETO (FUGENBAND) O-22, ATE 30 MCA</v>
          </cell>
          <cell r="C2489" t="str">
            <v xml:space="preserve">M     </v>
          </cell>
          <cell r="D2489">
            <v>270.55</v>
          </cell>
        </row>
        <row r="2490">
          <cell r="A2490">
            <v>3676</v>
          </cell>
          <cell r="B2490" t="str">
            <v>JUNTA DILATACAO ELASTICA PARA CONCRETO (FUGENBAND) O-35/10, ATE 100 MCA</v>
          </cell>
          <cell r="C2490" t="str">
            <v xml:space="preserve">M     </v>
          </cell>
          <cell r="D2490">
            <v>1018.18</v>
          </cell>
        </row>
        <row r="2491">
          <cell r="A2491">
            <v>3679</v>
          </cell>
          <cell r="B2491" t="str">
            <v>JUNTA DILATACAO ELASTICA PARA CONCRETO (FUGENBAND) O-35/6, ATE 100 MCA</v>
          </cell>
          <cell r="C2491" t="str">
            <v xml:space="preserve">M     </v>
          </cell>
          <cell r="D2491">
            <v>842.36</v>
          </cell>
        </row>
        <row r="2492">
          <cell r="A2492">
            <v>3672</v>
          </cell>
          <cell r="B2492" t="str">
            <v>JUNTA PLASTICA DE DILATACAO PARA PISOS, COR CINZA, 10 X 4,5 MM (ALTURA X ESPESSURA)</v>
          </cell>
          <cell r="C2492" t="str">
            <v xml:space="preserve">M     </v>
          </cell>
          <cell r="D2492">
            <v>2.87</v>
          </cell>
        </row>
        <row r="2493">
          <cell r="A2493">
            <v>3671</v>
          </cell>
          <cell r="B2493" t="str">
            <v>JUNTA PLASTICA DE DILATACAO PARA PISOS, COR CINZA, 17 X 3 MM (ALTURA X ESPESSURA)</v>
          </cell>
          <cell r="C2493" t="str">
            <v xml:space="preserve">M     </v>
          </cell>
          <cell r="D2493">
            <v>2.71</v>
          </cell>
        </row>
        <row r="2494">
          <cell r="A2494">
            <v>3673</v>
          </cell>
          <cell r="B2494" t="str">
            <v>JUNTA PLASTICA DE DILATACAO PARA PISOS, COR CINZA, 27 X 3 MM (ALTURA X ESPESSURA)</v>
          </cell>
          <cell r="C2494" t="str">
            <v xml:space="preserve">M     </v>
          </cell>
          <cell r="D2494">
            <v>4.25</v>
          </cell>
        </row>
        <row r="2495">
          <cell r="A2495">
            <v>38394</v>
          </cell>
          <cell r="B2495" t="str">
            <v>KIT ACESSORIOS PARA COMPRESSOR DE AR, 5 PECAS (PISTOLAS PINTURA, LIMPEZA E PULVERIZACAO, CALIBRADOR E MANGUEIRA)</v>
          </cell>
          <cell r="C2495" t="str">
            <v xml:space="preserve">UN    </v>
          </cell>
          <cell r="D2495">
            <v>293.26</v>
          </cell>
        </row>
        <row r="2496">
          <cell r="A2496">
            <v>3729</v>
          </cell>
          <cell r="B2496" t="str">
            <v>KIT CAVALETE, PVC, COM REGISTRO, PARA HIDROMETRO, BITOLAS 1/2" OU 3/4" - COMPLETO</v>
          </cell>
          <cell r="C2496" t="str">
            <v xml:space="preserve">UN    </v>
          </cell>
          <cell r="D2496">
            <v>155.94</v>
          </cell>
        </row>
        <row r="2497">
          <cell r="A2497">
            <v>39357</v>
          </cell>
          <cell r="B2497"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497" t="str">
            <v xml:space="preserve">UN    </v>
          </cell>
          <cell r="D2497">
            <v>100.32</v>
          </cell>
        </row>
        <row r="2498">
          <cell r="A2498">
            <v>39358</v>
          </cell>
          <cell r="B2498"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498" t="str">
            <v xml:space="preserve">UN    </v>
          </cell>
          <cell r="D2498">
            <v>110.01</v>
          </cell>
        </row>
        <row r="2499">
          <cell r="A2499">
            <v>39356</v>
          </cell>
          <cell r="B2499"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499" t="str">
            <v xml:space="preserve">UN    </v>
          </cell>
          <cell r="D2499">
            <v>187.68</v>
          </cell>
        </row>
        <row r="2500">
          <cell r="A2500">
            <v>39355</v>
          </cell>
          <cell r="B2500"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500" t="str">
            <v xml:space="preserve">UN    </v>
          </cell>
          <cell r="D2500">
            <v>161.5</v>
          </cell>
        </row>
        <row r="2501">
          <cell r="A2501">
            <v>39353</v>
          </cell>
          <cell r="B2501"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501" t="str">
            <v xml:space="preserve">UN    </v>
          </cell>
          <cell r="D2501">
            <v>221.47</v>
          </cell>
        </row>
        <row r="2502">
          <cell r="A2502">
            <v>39354</v>
          </cell>
          <cell r="B2502"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502" t="str">
            <v xml:space="preserve">UN    </v>
          </cell>
          <cell r="D2502">
            <v>220.73</v>
          </cell>
        </row>
        <row r="2503">
          <cell r="A2503">
            <v>39398</v>
          </cell>
          <cell r="B2503" t="str">
            <v>KIT DE ACESSORIOS PARA BANHEIRO EM METAL CROMADO, 5 PECAS</v>
          </cell>
          <cell r="C2503" t="str">
            <v xml:space="preserve">UN    </v>
          </cell>
          <cell r="D2503">
            <v>162.13</v>
          </cell>
        </row>
        <row r="2504">
          <cell r="A2504">
            <v>13343</v>
          </cell>
          <cell r="B2504" t="str">
            <v>KIT DE MATERIAIS PARA BRACADEIRA PARA FIXACAO EM POSTE CIRCULAR, CONTEM TRES FIXADORES E UM ROLO DE FITA DE 3 M EM ACO CARBONO</v>
          </cell>
          <cell r="C2504" t="str">
            <v xml:space="preserve">UN    </v>
          </cell>
          <cell r="D2504">
            <v>41.21</v>
          </cell>
        </row>
        <row r="2505">
          <cell r="A2505">
            <v>12118</v>
          </cell>
          <cell r="B2505" t="str">
            <v>KIT DE PROTECAO ARSTOP PARA AR CONDICIONADO, TOMADA PADRAO 2P+T 20 A, COM DISJUNTOR UNIPOLAR DIN 20A</v>
          </cell>
          <cell r="C2505" t="str">
            <v xml:space="preserve">UN    </v>
          </cell>
          <cell r="D2505">
            <v>26.36</v>
          </cell>
        </row>
        <row r="2506">
          <cell r="A2506">
            <v>39482</v>
          </cell>
          <cell r="B2506" t="str">
            <v>KIT PORTA PRONTA DE MADEIRA, FOLHA LEVE (NBR 15930) DE 600 X 2100 MM OU 700 X 2100 MM, DE 35 MM A 40 MM DE ESPESSURA, COM MARCO EM ACO, NUCLEO COLMEIA, CAPA LISA EM HDF, ACABAMENTO MELAMINICO BRANCO (INCLUI MARCO, ALIZARES, DOBRADICAS E FECHADURA)</v>
          </cell>
          <cell r="C2506" t="str">
            <v xml:space="preserve">UN    </v>
          </cell>
          <cell r="D2506">
            <v>599.09</v>
          </cell>
        </row>
        <row r="2507">
          <cell r="A2507">
            <v>39486</v>
          </cell>
          <cell r="B2507" t="str">
            <v>KIT PORTA PRONTA DE MADEIRA, FOLHA LEVE (NBR 15930) DE 600 X 2100 MM OU 700 X 2100 MM, DE 35 MM A 40 MM DE ESPESSURA, NUCLEO COLMEIA, ESTRUTURA USINADA PARA FECHADURA, CAPA LISA EM HDF, ACABAMENTO EM PRIMER PARA PINTURA (INCLUI MARCO, ALIZARES E DOBRADICAS)</v>
          </cell>
          <cell r="C2507" t="str">
            <v xml:space="preserve">UN    </v>
          </cell>
          <cell r="D2507">
            <v>488.94</v>
          </cell>
        </row>
        <row r="2508">
          <cell r="A2508">
            <v>39484</v>
          </cell>
          <cell r="B2508" t="str">
            <v>KIT PORTA PRONTA DE MADEIRA, FOLHA LEVE (NBR 15930) DE 800 X 2100 MM, DE 35 MM A 40 MM DE ESPESSURA, COM MARCO EM ACO, NUCLEO COLMEIA, CAPA LISA EM HDF, ACABAMENTO MELAMINICO BRANCO (INCLUI MARCO, ALIZARES, DOBRADICAS E FECHADURA)</v>
          </cell>
          <cell r="C2508" t="str">
            <v xml:space="preserve">UN    </v>
          </cell>
          <cell r="D2508">
            <v>599.09</v>
          </cell>
        </row>
        <row r="2509">
          <cell r="A2509">
            <v>39488</v>
          </cell>
          <cell r="B2509" t="str">
            <v>KIT PORTA PRONTA DE MADEIRA, FOLHA LEVE (NBR 15930) DE 800 X 2100 MM, DE 35 MM A 40 MM DE ESPESSURA, NUCLEO COLMEIA, ESTRUTURA USINADA PARA FECHADURA, CAPA LISA EM HDF, ACABAMENTO EM PRIMER PARA PINTURA (INCLUI MARCO, ALIZARES E DOBRADICAS)</v>
          </cell>
          <cell r="C2509" t="str">
            <v xml:space="preserve">UN    </v>
          </cell>
          <cell r="D2509">
            <v>496.94</v>
          </cell>
        </row>
        <row r="2510">
          <cell r="A2510">
            <v>39485</v>
          </cell>
          <cell r="B2510" t="str">
            <v>KIT PORTA PRONTA DE MADEIRA, FOLHA LEVE (NBR 15930) DE 900 X 2100 MM, DE 35 MM A 40 MM DE ESPESSURA, COM MARCO EM ACO, NUCLEO COLMEIA, CAPA LISA EM HDF, ACABAMENTO MELAMINICO BRANCO (INCLUI MARCO, ALIZARES, DOBRADICAS E FECHADURA)</v>
          </cell>
          <cell r="C2510" t="str">
            <v xml:space="preserve">UN    </v>
          </cell>
          <cell r="D2510">
            <v>599.09</v>
          </cell>
        </row>
        <row r="2511">
          <cell r="A2511">
            <v>39489</v>
          </cell>
          <cell r="B2511" t="str">
            <v>KIT PORTA PRONTA DE MADEIRA, FOLHA LEVE (NBR 15930) DE 900 X 2100 MM, DE 35 MM A 40 MM DE ESPESSURA, NUCLEO COLMEIA, ESTRUTURA USINADA PARA FECHADURA, CAPA LISA EM HDF, ACABAMENTO EM PRIMER PARA PINTURA (INCLUI MARCO, ALIZARES E DOBRADICAS)</v>
          </cell>
          <cell r="C2511" t="str">
            <v xml:space="preserve">UN    </v>
          </cell>
          <cell r="D2511">
            <v>505.37</v>
          </cell>
        </row>
        <row r="2512">
          <cell r="A2512">
            <v>39490</v>
          </cell>
          <cell r="B2512" t="str">
            <v>KIT PORTA PRONTA DE MADEIRA, FOLHA MEDIA (NBR 15930) DE 600 X 2100 MM OU 700 X 2100 MM, DE 35 MM A 40 MM DE ESPESSURA, NUCLEO SEMI-SOLIDO (SARRAFEADO), ESTRUTURA USINADA PARA FECHADURA, CAPA LISA EM HDF, ACABAMENTO MELAMINICO BRANCO (INCLUI MARCO, ALIZARES E DOBRADICAS)</v>
          </cell>
          <cell r="C2512" t="str">
            <v xml:space="preserve">UN    </v>
          </cell>
          <cell r="D2512">
            <v>753.06</v>
          </cell>
        </row>
        <row r="2513">
          <cell r="A2513">
            <v>39494</v>
          </cell>
          <cell r="B2513" t="str">
            <v>KIT PORTA PRONTA DE MADEIRA, FOLHA MEDIA (NBR 15930) DE 600 X 2100 MM, DE 35 MM A 40 MM DE ESPESSURA, NUCLEO SEMI-SOLIDO (SARRAFEADO), ESTRUTURA USINADA PARA FECHADURA, CAPA LISA EM HDF, ACABAMENTO EM PRIMER PARA PINTURA (INCLUI MARCO, ALIZARES E DOBRADICAS)</v>
          </cell>
          <cell r="C2513" t="str">
            <v xml:space="preserve">UN    </v>
          </cell>
          <cell r="D2513">
            <v>540.76</v>
          </cell>
        </row>
        <row r="2514">
          <cell r="A2514">
            <v>39495</v>
          </cell>
          <cell r="B2514" t="str">
            <v>KIT PORTA PRONTA DE MADEIRA, FOLHA MEDIA (NBR 15930) DE 700 X 2100 MM, DE 35 MM A 40 MM DE ESPESSURA, NUCLEO SEMI-SOLIDO (SARRAFEADO), ESTRUTURA USINADA PARA FECHADURA, CAPA LISA EM HDF, ACABAMENTO EM PRIMER PARA PINTURA (INCLUI MARCO, ALIZARES E DOBRADICAS)</v>
          </cell>
          <cell r="C2514" t="str">
            <v xml:space="preserve">UN    </v>
          </cell>
          <cell r="D2514">
            <v>609.37</v>
          </cell>
        </row>
        <row r="2515">
          <cell r="A2515">
            <v>39496</v>
          </cell>
          <cell r="B2515" t="str">
            <v>KIT PORTA PRONTA DE MADEIRA, FOLHA MEDIA (NBR 15930) DE 800 X 2100 MM, DE 35 MM A 40 MM DE ESPESSURA,  NUCLEO SEMI-SOLIDO (SARRAFEADO), ESTRUTURA USINADA PARA FECHADURA, CAPA LISA EM HDF, ACABAMENTO EM PRIMER PARA PINTURA (INCLUI MARCO, ALIZARES E DOBRADICAS)</v>
          </cell>
          <cell r="C2515" t="str">
            <v xml:space="preserve">UN    </v>
          </cell>
          <cell r="D2515">
            <v>670.3</v>
          </cell>
        </row>
        <row r="2516">
          <cell r="A2516">
            <v>39492</v>
          </cell>
          <cell r="B2516" t="str">
            <v>KIT PORTA PRONTA DE MADEIRA, FOLHA MEDIA (NBR 15930) DE 800 X 2100 MM, DE 35 MM A 40 MM DE ESPESSURA, NUCLEO SEMI-SOLIDO (SARRAFEADO), ESTRUTURA USINADA PARA FECHADURA, CAPA LISA EM HDF, ACABAMENTO MELAMINICO BRANCO (INCLUI MARCO, ALIZARES E DOBRADICAS)</v>
          </cell>
          <cell r="C2516" t="str">
            <v xml:space="preserve">UN    </v>
          </cell>
          <cell r="D2516">
            <v>776.03</v>
          </cell>
        </row>
        <row r="2517">
          <cell r="A2517">
            <v>39497</v>
          </cell>
          <cell r="B2517" t="str">
            <v>KIT PORTA PRONTA DE MADEIRA, FOLHA MEDIA (NBR 15930) DE 900 X 2100 MM, DE 35 MM A 40 MM DE ESPESSURA, NUCLEO SEMI-SOLIDO (SARRAFEADO), ESTRUTURA USINADA PARA FECHADURA, CAPA LISA EM HDF, ACABAMENTO EM PRIMER PARA PINTURA (INCLUI MARCO, ALIZARES E DOBRADICAS)</v>
          </cell>
          <cell r="C2517" t="str">
            <v xml:space="preserve">UN    </v>
          </cell>
          <cell r="D2517">
            <v>700.96</v>
          </cell>
        </row>
        <row r="2518">
          <cell r="A2518">
            <v>39493</v>
          </cell>
          <cell r="B2518" t="str">
            <v>KIT PORTA PRONTA DE MADEIRA, FOLHA MEDIA (NBR 15930) DE 900 X 2100 MM, DE 35 MM A 40 MM DE ESPESSURA, NUCLEO SEMI-SOLIDO (SARRAFEADO), ESTRUTURA USINADA PARA FECHADURA, CAPA LISA EM HDF, ACABAMENTO MELAMINICO BRANCO (INCLUI MARCO, ALIZARES E DOBRADICAS)</v>
          </cell>
          <cell r="C2518" t="str">
            <v xml:space="preserve">UN    </v>
          </cell>
          <cell r="D2518">
            <v>832.37</v>
          </cell>
        </row>
        <row r="2519">
          <cell r="A2519">
            <v>39500</v>
          </cell>
          <cell r="B2519" t="str">
            <v>KIT PORTA PRONTA DE MADEIRA, FOLHA PESADA (NBR 15930) DE 800 X 2100 MM, DE 40 MM  A 45 MM DE ESPESSURA, NUCLEO SOLIDO, CAPA LISA EM HDF, ACABAMENTO MELAMINICO BRANCO (INCLUI MARCO, ALIZARES, DOBRADICAS E FECHADURA EXTERNA)</v>
          </cell>
          <cell r="C2519" t="str">
            <v xml:space="preserve">UN    </v>
          </cell>
          <cell r="D2519">
            <v>908.18</v>
          </cell>
        </row>
        <row r="2520">
          <cell r="A2520">
            <v>39498</v>
          </cell>
          <cell r="B2520" t="str">
            <v>KIT PORTA PRONTA DE MADEIRA, FOLHA PESADA (NBR 15930) DE 800 X 2100 MM, DE 40 MM A 45 MM DE ESPESSURA , NUCLEO SOLIDO, ESTRUTURA USINADA PARA FECHADURA, CAPA LISA EM HDF, ACABAMENTO EM LAMINADO NATURAL COM VERNIZ (INCLUI MARCO, ALIZARES E DOBRADICAS)</v>
          </cell>
          <cell r="C2520" t="str">
            <v xml:space="preserve">UN    </v>
          </cell>
          <cell r="D2520">
            <v>1120.0899999999999</v>
          </cell>
        </row>
        <row r="2521">
          <cell r="A2521">
            <v>43628</v>
          </cell>
          <cell r="B2521" t="str">
            <v>KIT PORTA PRONTA DE MADEIRA, FOLHA PESADA (NBR 15930) DE 800 X 2100 MM, DE 40 MM A 45 MM DE ESPESSURA, COM MARCO EM ACO, NUCLEO SOLIDO, CAPA LISA EM HDF, ACABAMENTO MELAMINICO BRANCO (INCLUI MARCO, ALIZARES, DOBRADICAS E FECHADURA)</v>
          </cell>
          <cell r="C2521" t="str">
            <v xml:space="preserve">UN    </v>
          </cell>
          <cell r="D2521">
            <v>882.87</v>
          </cell>
        </row>
        <row r="2522">
          <cell r="A2522">
            <v>39501</v>
          </cell>
          <cell r="B2522" t="str">
            <v>KIT PORTA PRONTA DE MADEIRA, FOLHA PESADA (NBR 15930) DE 900 X 2100 MM, DE 40 MM  A 45 MM DE ESPESSURA, NUCLEO SOLIDO, CAPA LISA EM HDF, ACABAMENTO MELAMINICO BRANCO (INCLUI MARCO, ALIZARES, DOBRADICAS E FECHADURA EXTERNA)</v>
          </cell>
          <cell r="C2522" t="str">
            <v xml:space="preserve">UN    </v>
          </cell>
          <cell r="D2522">
            <v>932.78</v>
          </cell>
        </row>
        <row r="2523">
          <cell r="A2523">
            <v>39499</v>
          </cell>
          <cell r="B2523" t="str">
            <v>KIT PORTA PRONTA DE MADEIRA, FOLHA PESADA (NBR 15930) DE 900 X 2100 MM, DE 40 MM A 45 MM DE ESPESSURA , NUCLEO SOLIDO, ESTRUTURA USINADA PARA FECHADURA, CAPA LISA EM HDF, ACABAMENTO EM LAMINADO NATURAL COM VERNIZ (INCLUI MARCO, ALIZARES E DOBRADICAS)</v>
          </cell>
          <cell r="C2523" t="str">
            <v xml:space="preserve">UN    </v>
          </cell>
          <cell r="D2523">
            <v>1135.99</v>
          </cell>
        </row>
        <row r="2524">
          <cell r="A2524">
            <v>43621</v>
          </cell>
          <cell r="B2524" t="str">
            <v>KIT PORTA PRONTA DE MADEIRA, FOLHA PESADA (NBR 15930) DE 900 X 2100 MM, DE 40 MM A 45 MM DE ESPESSURA, COM MARCO EM ACO, NUCLEO SOLIDO, CAPA LISA EM HDF, ACABAMENTO MELAMINICO BRANCO (INCLUI MARCO, ALIZARES, DOBRADICAS E FECHADURA)</v>
          </cell>
          <cell r="C2524" t="str">
            <v xml:space="preserve">UN    </v>
          </cell>
          <cell r="D2524">
            <v>938.05</v>
          </cell>
        </row>
        <row r="2525">
          <cell r="A2525">
            <v>3733</v>
          </cell>
          <cell r="B2525" t="str">
            <v>LADRILHO HIDRAULICO, *20 x 20* CM, E= 2 CM, PADRAO COPACABANA, 2 CORES (PRETO E BRANCO)</v>
          </cell>
          <cell r="C2525" t="str">
            <v xml:space="preserve">M2    </v>
          </cell>
          <cell r="D2525">
            <v>53.86</v>
          </cell>
        </row>
        <row r="2526">
          <cell r="A2526">
            <v>3731</v>
          </cell>
          <cell r="B2526" t="str">
            <v>LADRILHO HIDRAULICO, *20 X 20* CM, E= 2 CM, DADOS, COR NATURAL</v>
          </cell>
          <cell r="C2526" t="str">
            <v xml:space="preserve">M2    </v>
          </cell>
          <cell r="D2526">
            <v>50</v>
          </cell>
        </row>
        <row r="2527">
          <cell r="A2527">
            <v>38137</v>
          </cell>
          <cell r="B2527" t="str">
            <v>LADRILHO HIDRAULICO, *20 X 20* CM, E= 2 CM, RAMPA, NATURAL</v>
          </cell>
          <cell r="C2527" t="str">
            <v xml:space="preserve">M2    </v>
          </cell>
          <cell r="D2527">
            <v>50.29</v>
          </cell>
        </row>
        <row r="2528">
          <cell r="A2528">
            <v>38135</v>
          </cell>
          <cell r="B2528" t="str">
            <v>LADRILHO HIDRAULICO, *20 X 20* CM, E= 2 CM, TATIL ALERTA OU DIRECIONAL, AMARELO</v>
          </cell>
          <cell r="C2528" t="str">
            <v xml:space="preserve">M2    </v>
          </cell>
          <cell r="D2528">
            <v>63.75</v>
          </cell>
        </row>
        <row r="2529">
          <cell r="A2529">
            <v>38138</v>
          </cell>
          <cell r="B2529" t="str">
            <v>LADRILHO HIDRAULICO, *30 X 30* CM, E= 2 CM, MILANO, NATURAL</v>
          </cell>
          <cell r="C2529" t="str">
            <v xml:space="preserve">M2    </v>
          </cell>
          <cell r="D2529">
            <v>49.39</v>
          </cell>
        </row>
        <row r="2530">
          <cell r="A2530">
            <v>3736</v>
          </cell>
          <cell r="B2530" t="str">
            <v>LAJE PRE-MOLDADA CONVENCIONAL (LAJOTAS + VIGOTAS) PARA FORRO, UNIDIRECIONAL, SOBRECARGA DE 100 KG/M2, VAO ATE 4,00 M (SEM COLOCACAO)</v>
          </cell>
          <cell r="C2530" t="str">
            <v xml:space="preserve">M2    </v>
          </cell>
          <cell r="D2530">
            <v>49</v>
          </cell>
        </row>
        <row r="2531">
          <cell r="A2531">
            <v>3741</v>
          </cell>
          <cell r="B2531" t="str">
            <v>LAJE PRE-MOLDADA CONVENCIONAL (LAJOTAS + VIGOTAS) PARA FORRO, UNIDIRECIONAL, SOBRECARGA DE 100 KG/M2, VAO ATE 4,50 M (SEM COLOCACAO)</v>
          </cell>
          <cell r="C2531" t="str">
            <v xml:space="preserve">M2    </v>
          </cell>
          <cell r="D2531">
            <v>51.07</v>
          </cell>
        </row>
        <row r="2532">
          <cell r="A2532">
            <v>3745</v>
          </cell>
          <cell r="B2532" t="str">
            <v>LAJE PRE-MOLDADA CONVENCIONAL (LAJOTAS + VIGOTAS) PARA FORRO, UNIDIRECIONAL, SOBRECARGA 100 KG/M2, VAO ATE 5,00 M (SEM COLOCACAO)</v>
          </cell>
          <cell r="C2532" t="str">
            <v xml:space="preserve">M2    </v>
          </cell>
          <cell r="D2532">
            <v>55.07</v>
          </cell>
        </row>
        <row r="2533">
          <cell r="A2533">
            <v>3743</v>
          </cell>
          <cell r="B2533" t="str">
            <v>LAJE PRE-MOLDADA CONVENCIONAL (LAJOTAS + VIGOTAS) PARA PISO, UNIDIRECIONAL, SOBRECARGA DE 200 KG/M2, VAO ATE 3,50 M (SEM COLOCACAO)</v>
          </cell>
          <cell r="C2533" t="str">
            <v xml:space="preserve">M2    </v>
          </cell>
          <cell r="D2533">
            <v>50.89</v>
          </cell>
        </row>
        <row r="2534">
          <cell r="A2534">
            <v>3744</v>
          </cell>
          <cell r="B2534" t="str">
            <v>LAJE PRE-MOLDADA CONVENCIONAL (LAJOTAS + VIGOTAS) PARA PISO, UNIDIRECIONAL, SOBRECARGA DE 200 KG/M2, VAO ATE 4,50 M (SEM COLOCACAO)</v>
          </cell>
          <cell r="C2534" t="str">
            <v xml:space="preserve">M2    </v>
          </cell>
          <cell r="D2534">
            <v>56.02</v>
          </cell>
        </row>
        <row r="2535">
          <cell r="A2535">
            <v>3739</v>
          </cell>
          <cell r="B2535" t="str">
            <v>LAJE PRE-MOLDADA CONVENCIONAL (LAJOTAS + VIGOTAS) PARA PISO, UNIDIRECIONAL, SOBRECARGA DE 200 KG/M2, VAO ATE 5,00 M (SEM COLOCACAO)</v>
          </cell>
          <cell r="C2535" t="str">
            <v xml:space="preserve">M2    </v>
          </cell>
          <cell r="D2535">
            <v>58.87</v>
          </cell>
        </row>
        <row r="2536">
          <cell r="A2536">
            <v>3737</v>
          </cell>
          <cell r="B2536" t="str">
            <v>LAJE PRE-MOLDADA CONVENCIONAL (LAJOTAS + VIGOTAS) PARA PISO, UNIDIRECIONAL, SOBRECARGA DE 350 KG/M2, VAO ATE 4,50 M (SEM COLOCACAO)</v>
          </cell>
          <cell r="C2536" t="str">
            <v xml:space="preserve">M2    </v>
          </cell>
          <cell r="D2536">
            <v>61.72</v>
          </cell>
        </row>
        <row r="2537">
          <cell r="A2537">
            <v>3738</v>
          </cell>
          <cell r="B2537" t="str">
            <v>LAJE PRE-MOLDADA CONVENCIONAL (LAJOTAS + VIGOTAS) PARA PISO, UNIDIRECIONAL, SOBRECARGA DE 350 KG/M2, VAO ATE 5,00 M (SEM COLOCACAO)</v>
          </cell>
          <cell r="C2537" t="str">
            <v xml:space="preserve">M2    </v>
          </cell>
          <cell r="D2537">
            <v>71.22</v>
          </cell>
        </row>
        <row r="2538">
          <cell r="A2538">
            <v>3747</v>
          </cell>
          <cell r="B2538" t="str">
            <v>LAJE PRE-MOLDADA CONVENCIONAL (LAJOTAS + VIGOTAS) PARA PISO, UNIDIRECIONAL, SOBRECARGA 350 KG/M2 VAO ATE 3,50 M (SEM COLOCACAO)</v>
          </cell>
          <cell r="C2538" t="str">
            <v xml:space="preserve">M2    </v>
          </cell>
          <cell r="D2538">
            <v>56.02</v>
          </cell>
        </row>
        <row r="2539">
          <cell r="A2539">
            <v>11649</v>
          </cell>
          <cell r="B2539" t="str">
            <v>LAJE PRE-MOLDADA DE TRANSICAO EXCENTRICA EM CONCRETO ARMADO, DN 1200 MM, FURO CIRCULAR DN 600 MM, ESPESSURA 12 CM</v>
          </cell>
          <cell r="C2539" t="str">
            <v xml:space="preserve">UN    </v>
          </cell>
          <cell r="D2539">
            <v>406.43</v>
          </cell>
        </row>
        <row r="2540">
          <cell r="A2540">
            <v>11650</v>
          </cell>
          <cell r="B2540" t="str">
            <v>LAJE PRE-MOLDADA DE TRANSICAO EXCENTRICA EM CONCRETO ARMADO, DN 1500 MM, FURO CIRCULAR DN 530 MM, ESPESSURA 15 CM</v>
          </cell>
          <cell r="C2540" t="str">
            <v xml:space="preserve">UN    </v>
          </cell>
          <cell r="D2540">
            <v>692.74</v>
          </cell>
        </row>
        <row r="2541">
          <cell r="A2541">
            <v>3742</v>
          </cell>
          <cell r="B2541" t="str">
            <v>LAJE PRE-MOLDADA TRELICADA (LAJOTAS + VIGOTAS) PARA FORRO, UNIDIRECIONAL, SOBRECARGA DE 100 KG/M2, VAO ATE 6,00 M (SEM COLOCACAO)</v>
          </cell>
          <cell r="C2541" t="str">
            <v xml:space="preserve">M2    </v>
          </cell>
          <cell r="D2541">
            <v>73.87</v>
          </cell>
        </row>
        <row r="2542">
          <cell r="A2542">
            <v>3746</v>
          </cell>
          <cell r="B2542" t="str">
            <v>LAJE PRE-MOLDADA TRELICADA (LAJOTAS + VIGOTAS) PARA PISO, UNIDIRECIONAL, SOBRECARGA DE 200 KG/M2, VAO ATE 6,00 M (SEM COLOCACAO)</v>
          </cell>
          <cell r="C2542" t="str">
            <v xml:space="preserve">M2    </v>
          </cell>
          <cell r="D2542">
            <v>86.26</v>
          </cell>
        </row>
        <row r="2543">
          <cell r="A2543">
            <v>21106</v>
          </cell>
          <cell r="B2543" t="str">
            <v>LAMBRI EM ALUMINIO, DE APROXIMADAMENTE 0,6 KG/M, COM APROXIMADAMENTE 168,0 MM DE LARGURA, 6,0 MM DE ALTURA E 6,0 M DE EXTENSAO</v>
          </cell>
          <cell r="C2543" t="str">
            <v xml:space="preserve">KG    </v>
          </cell>
          <cell r="D2543">
            <v>41.71</v>
          </cell>
        </row>
        <row r="2544">
          <cell r="A2544">
            <v>3755</v>
          </cell>
          <cell r="B2544" t="str">
            <v>LAMPADA DE LUZ MISTA 160 W, BASE E27 (220 V)</v>
          </cell>
          <cell r="C2544" t="str">
            <v xml:space="preserve">UN    </v>
          </cell>
          <cell r="D2544">
            <v>28.99</v>
          </cell>
        </row>
        <row r="2545">
          <cell r="A2545">
            <v>3750</v>
          </cell>
          <cell r="B2545" t="str">
            <v>LAMPADA DE LUZ MISTA 250 W, BASE E27 (220 V)</v>
          </cell>
          <cell r="C2545" t="str">
            <v xml:space="preserve">UN    </v>
          </cell>
          <cell r="D2545">
            <v>38.99</v>
          </cell>
        </row>
        <row r="2546">
          <cell r="A2546">
            <v>3756</v>
          </cell>
          <cell r="B2546" t="str">
            <v>LAMPADA DE LUZ MISTA 500 W, BASE E40 (220 V)</v>
          </cell>
          <cell r="C2546" t="str">
            <v xml:space="preserve">UN    </v>
          </cell>
          <cell r="D2546">
            <v>72.849999999999994</v>
          </cell>
        </row>
        <row r="2547">
          <cell r="A2547">
            <v>39377</v>
          </cell>
          <cell r="B2547" t="str">
            <v>LAMPADA FLUORESCENTE COMPACTA BRANCA 135 W, BASE E40 (127/220 V)</v>
          </cell>
          <cell r="C2547" t="str">
            <v xml:space="preserve">UN    </v>
          </cell>
          <cell r="D2547">
            <v>215.82</v>
          </cell>
        </row>
        <row r="2548">
          <cell r="A2548">
            <v>38191</v>
          </cell>
          <cell r="B2548" t="str">
            <v>LAMPADA FLUORESCENTE COMPACTA 2U BRANCA 15 W, BASE E27 (127/220 V)</v>
          </cell>
          <cell r="C2548" t="str">
            <v xml:space="preserve">UN    </v>
          </cell>
          <cell r="D2548">
            <v>16.07</v>
          </cell>
        </row>
        <row r="2549">
          <cell r="A2549">
            <v>39381</v>
          </cell>
          <cell r="B2549" t="str">
            <v>LAMPADA FLUORESCENTE COMPACTA 2U/3U BRANCA 9/10 W, BASE E27 (127/220 V)</v>
          </cell>
          <cell r="C2549" t="str">
            <v xml:space="preserve">UN    </v>
          </cell>
          <cell r="D2549">
            <v>14.99</v>
          </cell>
        </row>
        <row r="2550">
          <cell r="A2550">
            <v>38780</v>
          </cell>
          <cell r="B2550" t="str">
            <v>LAMPADA FLUORESCENTE COMPACTA 3U BRANCA 20 W, BASE E27 (127/220 V)</v>
          </cell>
          <cell r="C2550" t="str">
            <v xml:space="preserve">UN    </v>
          </cell>
          <cell r="D2550">
            <v>18.329999999999998</v>
          </cell>
        </row>
        <row r="2551">
          <cell r="A2551">
            <v>38781</v>
          </cell>
          <cell r="B2551" t="str">
            <v>LAMPADA FLUORESCENTE ESPIRAL BRANCA 45 W, BASE E27 (127/220 V)</v>
          </cell>
          <cell r="C2551" t="str">
            <v xml:space="preserve">UN    </v>
          </cell>
          <cell r="D2551">
            <v>61.9</v>
          </cell>
        </row>
        <row r="2552">
          <cell r="A2552">
            <v>38192</v>
          </cell>
          <cell r="B2552" t="str">
            <v>LAMPADA FLUORESCENTE ESPIRAL BRANCA 65 W, BASE E27 (127/220 V)</v>
          </cell>
          <cell r="C2552" t="str">
            <v xml:space="preserve">UN    </v>
          </cell>
          <cell r="D2552">
            <v>112</v>
          </cell>
        </row>
        <row r="2553">
          <cell r="A2553">
            <v>3753</v>
          </cell>
          <cell r="B2553" t="str">
            <v>LAMPADA FLUORESCENTE TUBULAR T10, DE 20 OU 40 W, BIVOLT</v>
          </cell>
          <cell r="C2553" t="str">
            <v xml:space="preserve">UN    </v>
          </cell>
          <cell r="D2553">
            <v>9.8000000000000007</v>
          </cell>
        </row>
        <row r="2554">
          <cell r="A2554">
            <v>38782</v>
          </cell>
          <cell r="B2554" t="str">
            <v>LAMPADA FLUORESCENTE TUBULAR T5 DE 14 W, BIVOLT</v>
          </cell>
          <cell r="C2554" t="str">
            <v xml:space="preserve">UN    </v>
          </cell>
          <cell r="D2554">
            <v>12.76</v>
          </cell>
        </row>
        <row r="2555">
          <cell r="A2555">
            <v>38778</v>
          </cell>
          <cell r="B2555" t="str">
            <v>LAMPADA FLUORESCENTE TUBULAR T8 DE 16/18 W, BIVOLT</v>
          </cell>
          <cell r="C2555" t="str">
            <v xml:space="preserve">UN    </v>
          </cell>
          <cell r="D2555">
            <v>9.58</v>
          </cell>
        </row>
        <row r="2556">
          <cell r="A2556">
            <v>38779</v>
          </cell>
          <cell r="B2556" t="str">
            <v>LAMPADA FLUORESCENTE TUBULAR T8 DE 32/36 W, BIVOLT</v>
          </cell>
          <cell r="C2556" t="str">
            <v xml:space="preserve">UN    </v>
          </cell>
          <cell r="D2556">
            <v>10.15</v>
          </cell>
        </row>
        <row r="2557">
          <cell r="A2557">
            <v>39388</v>
          </cell>
          <cell r="B2557" t="str">
            <v>LAMPADA LED TIPO DICROICA BIVOLT, LUZ BRANCA, 5 W (BASE GU10)</v>
          </cell>
          <cell r="C2557" t="str">
            <v xml:space="preserve">UN    </v>
          </cell>
          <cell r="D2557">
            <v>10.55</v>
          </cell>
        </row>
        <row r="2558">
          <cell r="A2558">
            <v>39387</v>
          </cell>
          <cell r="B2558" t="str">
            <v>LAMPADA LED TUBULAR BIVOLT 18/20 W, BASE G13</v>
          </cell>
          <cell r="C2558" t="str">
            <v xml:space="preserve">UN    </v>
          </cell>
          <cell r="D2558">
            <v>16.45</v>
          </cell>
        </row>
        <row r="2559">
          <cell r="A2559">
            <v>39386</v>
          </cell>
          <cell r="B2559" t="str">
            <v>LAMPADA LED TUBULAR BIVOLT 9/10 W, BASE G13</v>
          </cell>
          <cell r="C2559" t="str">
            <v xml:space="preserve">UN    </v>
          </cell>
          <cell r="D2559">
            <v>11.47</v>
          </cell>
        </row>
        <row r="2560">
          <cell r="A2560">
            <v>38194</v>
          </cell>
          <cell r="B2560" t="str">
            <v>LAMPADA LED 10 W BIVOLT BRANCA, FORMATO TRADICIONAL (BASE E27)</v>
          </cell>
          <cell r="C2560" t="str">
            <v xml:space="preserve">UN    </v>
          </cell>
          <cell r="D2560">
            <v>8.58</v>
          </cell>
        </row>
        <row r="2561">
          <cell r="A2561">
            <v>38193</v>
          </cell>
          <cell r="B2561" t="str">
            <v>LAMPADA LED 6 W BIVOLT BRANCA, FORMATO TRADICIONAL (BASE E27)</v>
          </cell>
          <cell r="C2561" t="str">
            <v xml:space="preserve">UN    </v>
          </cell>
          <cell r="D2561">
            <v>7.45</v>
          </cell>
        </row>
        <row r="2562">
          <cell r="A2562">
            <v>12216</v>
          </cell>
          <cell r="B2562" t="str">
            <v>LAMPADA VAPOR DE SODIO OVOIDE 150 W (BASE E40)</v>
          </cell>
          <cell r="C2562" t="str">
            <v xml:space="preserve">UN    </v>
          </cell>
          <cell r="D2562">
            <v>56.01</v>
          </cell>
        </row>
        <row r="2563">
          <cell r="A2563">
            <v>3757</v>
          </cell>
          <cell r="B2563" t="str">
            <v>LAMPADA VAPOR DE SODIO OVOIDE 250 W (BASE E40)</v>
          </cell>
          <cell r="C2563" t="str">
            <v xml:space="preserve">UN    </v>
          </cell>
          <cell r="D2563">
            <v>64.77</v>
          </cell>
        </row>
        <row r="2564">
          <cell r="A2564">
            <v>3758</v>
          </cell>
          <cell r="B2564" t="str">
            <v>LAMPADA VAPOR DE SODIO OVOIDE 400 W (BASE E40)</v>
          </cell>
          <cell r="C2564" t="str">
            <v xml:space="preserve">UN    </v>
          </cell>
          <cell r="D2564">
            <v>75.52</v>
          </cell>
        </row>
        <row r="2565">
          <cell r="A2565">
            <v>12214</v>
          </cell>
          <cell r="B2565" t="str">
            <v>LAMPADA VAPOR MERCURIO 125 W (BASE E27)</v>
          </cell>
          <cell r="C2565" t="str">
            <v xml:space="preserve">UN    </v>
          </cell>
          <cell r="D2565">
            <v>25.86</v>
          </cell>
        </row>
        <row r="2566">
          <cell r="A2566">
            <v>3749</v>
          </cell>
          <cell r="B2566" t="str">
            <v>LAMPADA VAPOR MERCURIO 250 W (BASE E40)</v>
          </cell>
          <cell r="C2566" t="str">
            <v xml:space="preserve">UN    </v>
          </cell>
          <cell r="D2566">
            <v>46.09</v>
          </cell>
        </row>
        <row r="2567">
          <cell r="A2567">
            <v>3751</v>
          </cell>
          <cell r="B2567" t="str">
            <v>LAMPADA VAPOR MERCURIO 400 W (BASE E40)</v>
          </cell>
          <cell r="C2567" t="str">
            <v xml:space="preserve">UN    </v>
          </cell>
          <cell r="D2567">
            <v>62.9</v>
          </cell>
        </row>
        <row r="2568">
          <cell r="A2568">
            <v>39376</v>
          </cell>
          <cell r="B2568" t="str">
            <v>LAMPADA VAPOR METALICO OVOIDE 150 W, BASE E27/E40</v>
          </cell>
          <cell r="C2568" t="str">
            <v xml:space="preserve">UN    </v>
          </cell>
          <cell r="D2568">
            <v>53.02</v>
          </cell>
        </row>
        <row r="2569">
          <cell r="A2569">
            <v>3752</v>
          </cell>
          <cell r="B2569" t="str">
            <v>LAMPADA VAPOR METALICO TUBULAR 400 W (BASE E40)</v>
          </cell>
          <cell r="C2569" t="str">
            <v xml:space="preserve">UN    </v>
          </cell>
          <cell r="D2569">
            <v>103.76</v>
          </cell>
        </row>
        <row r="2570">
          <cell r="A2570">
            <v>746</v>
          </cell>
          <cell r="B2570" t="str">
            <v>LAVADORA DE ALTA PRESSAO (LAVA - JATO) PARA AGUA FRIA, PRESSAO DE OPERACAO ENTRE 1400 E 1900 LIB/POL2, VAZAO MAXIMA ENTRE  400 E 700 L/H, POTENCIA DE OPERACAO ENTRE 2,50 E 3,00 CV</v>
          </cell>
          <cell r="C2570" t="str">
            <v xml:space="preserve">UN    </v>
          </cell>
          <cell r="D2570">
            <v>2404.02</v>
          </cell>
        </row>
        <row r="2571">
          <cell r="A2571">
            <v>20269</v>
          </cell>
          <cell r="B2571" t="str">
            <v>LAVATORIO / CUBA DE EMBUTIR, OVAL, DE LOUCA BRANCA, SEM LADRAO, DIMENSOES *50 X 35* CM (L X C)</v>
          </cell>
          <cell r="C2571" t="str">
            <v xml:space="preserve">UN    </v>
          </cell>
          <cell r="D2571">
            <v>94.34</v>
          </cell>
        </row>
        <row r="2572">
          <cell r="A2572">
            <v>20270</v>
          </cell>
          <cell r="B2572" t="str">
            <v>LAVATORIO / CUBA DE EMBUTIR, OVAL, DE LOUCA COLORIDA, SEM LADRAO, DIMENSOES *50 X 35* CM (L X C)</v>
          </cell>
          <cell r="C2572" t="str">
            <v xml:space="preserve">UN    </v>
          </cell>
          <cell r="D2572">
            <v>104.24</v>
          </cell>
        </row>
        <row r="2573">
          <cell r="A2573">
            <v>11696</v>
          </cell>
          <cell r="B2573" t="str">
            <v>LAVATORIO / CUBA DE SOBREPOR, OVAL PEQUENA, DE LOUCA BRANCA, SEM LADRAO, DIMENSOES *44 X 31* CM (L X C)</v>
          </cell>
          <cell r="C2573" t="str">
            <v xml:space="preserve">UN    </v>
          </cell>
          <cell r="D2573">
            <v>166.87</v>
          </cell>
        </row>
        <row r="2574">
          <cell r="A2574">
            <v>10427</v>
          </cell>
          <cell r="B2574" t="str">
            <v>LAVATORIO / CUBA DE SOBREPOR, RETANGULAR, DE LOUCA BRANCA, COM LADRAO, DIMENSOES *52 X 45* CM (L X C)</v>
          </cell>
          <cell r="C2574" t="str">
            <v xml:space="preserve">UN    </v>
          </cell>
          <cell r="D2574">
            <v>466.97</v>
          </cell>
        </row>
        <row r="2575">
          <cell r="A2575">
            <v>10428</v>
          </cell>
          <cell r="B2575" t="str">
            <v>LAVATORIO / CUBA DE SOBREPOR, RETANGULAR, DE LOUCA COLORIDA, COM LADRAO, DIMENSOES *52 X 45* CM (L X C)</v>
          </cell>
          <cell r="C2575" t="str">
            <v xml:space="preserve">UN    </v>
          </cell>
          <cell r="D2575">
            <v>481.13</v>
          </cell>
        </row>
        <row r="2576">
          <cell r="A2576">
            <v>36521</v>
          </cell>
          <cell r="B2576" t="str">
            <v>LAVATORIO DE CANTO DE LOUCA BRANCA, SUSPENSO (SEM COLUNA), DIMENSOES *40 X 30* CM (L X C)</v>
          </cell>
          <cell r="C2576" t="str">
            <v xml:space="preserve">UN    </v>
          </cell>
          <cell r="D2576">
            <v>150.12</v>
          </cell>
        </row>
        <row r="2577">
          <cell r="A2577">
            <v>36794</v>
          </cell>
          <cell r="B2577" t="str">
            <v>LAVATORIO DE LOUCA BRANCA, COM COLUNA, DIMENSOES *44 X 35* CM (L X C)</v>
          </cell>
          <cell r="C2577" t="str">
            <v xml:space="preserve">UN    </v>
          </cell>
          <cell r="D2577">
            <v>159.81</v>
          </cell>
        </row>
        <row r="2578">
          <cell r="A2578">
            <v>10426</v>
          </cell>
          <cell r="B2578" t="str">
            <v>LAVATORIO DE LOUCA BRANCA, COM COLUNA, DIMENSOES *54 X 44* CM (L X C)</v>
          </cell>
          <cell r="C2578" t="str">
            <v xml:space="preserve">UN    </v>
          </cell>
          <cell r="D2578">
            <v>178.96</v>
          </cell>
        </row>
        <row r="2579">
          <cell r="A2579">
            <v>10425</v>
          </cell>
          <cell r="B2579" t="str">
            <v>LAVATORIO DE LOUCA BRANCA, SUSPENSO (SEM COLUNA), DIMENSOES *40 X 30* CM</v>
          </cell>
          <cell r="C2579" t="str">
            <v xml:space="preserve">UN    </v>
          </cell>
          <cell r="D2579">
            <v>90.79</v>
          </cell>
        </row>
        <row r="2580">
          <cell r="A2580">
            <v>10431</v>
          </cell>
          <cell r="B2580" t="str">
            <v>LAVATORIO DE LOUCA COLORIDA, COM COLUNA, DIMENSOES *54 X 44* CM (L X C)</v>
          </cell>
          <cell r="C2580" t="str">
            <v xml:space="preserve">UN    </v>
          </cell>
          <cell r="D2580">
            <v>310.82</v>
          </cell>
        </row>
        <row r="2581">
          <cell r="A2581">
            <v>10429</v>
          </cell>
          <cell r="B2581" t="str">
            <v>LAVATORIO DE LOUCA COLORIDA, SUSPENSO (SEM COLUNA), DIMENSOES *40 X 30* CM (L X C)</v>
          </cell>
          <cell r="C2581" t="str">
            <v xml:space="preserve">UN    </v>
          </cell>
          <cell r="D2581">
            <v>153.33000000000001</v>
          </cell>
        </row>
        <row r="2582">
          <cell r="A2582">
            <v>2354</v>
          </cell>
          <cell r="B2582" t="str">
            <v>LEITURISTA OU CADASTRISTA DE REDES DE AGUA E ESGOTO (HORISTA)</v>
          </cell>
          <cell r="C2582" t="str">
            <v xml:space="preserve">H     </v>
          </cell>
          <cell r="D2582">
            <v>16.78</v>
          </cell>
        </row>
        <row r="2583">
          <cell r="A2583">
            <v>40932</v>
          </cell>
          <cell r="B2583" t="str">
            <v>LEITURISTA OU CADASTRISTA DE REDES DE AGUA E ESGOTO (MENSALISTA)</v>
          </cell>
          <cell r="C2583" t="str">
            <v xml:space="preserve">MES   </v>
          </cell>
          <cell r="D2583">
            <v>2937.66</v>
          </cell>
        </row>
        <row r="2584">
          <cell r="A2584">
            <v>10853</v>
          </cell>
          <cell r="B2584" t="str">
            <v>LETRA ACO INOX (AISI 304), CHAPA NUM. 22, RECORTADO, H= 20 CM (SEM RELEVO)</v>
          </cell>
          <cell r="C2584" t="str">
            <v xml:space="preserve">UN    </v>
          </cell>
          <cell r="D2584">
            <v>122.19</v>
          </cell>
        </row>
        <row r="2585">
          <cell r="A2585">
            <v>5093</v>
          </cell>
          <cell r="B2585" t="str">
            <v>LEVANTADOR DE JANELA GUILHOTINA, EM LATAO CROMADO</v>
          </cell>
          <cell r="C2585" t="str">
            <v xml:space="preserve">PAR   </v>
          </cell>
          <cell r="D2585">
            <v>17.36</v>
          </cell>
        </row>
        <row r="2586">
          <cell r="A2586">
            <v>44331</v>
          </cell>
          <cell r="B2586" t="str">
            <v>LIMPA VIDROS COM PULVERIZADOR</v>
          </cell>
          <cell r="C2586" t="str">
            <v xml:space="preserve">L     </v>
          </cell>
          <cell r="D2586">
            <v>48.77</v>
          </cell>
        </row>
        <row r="2587">
          <cell r="A2587">
            <v>37768</v>
          </cell>
          <cell r="B2587" t="str">
            <v>LIMPADORA A SUCCAO, TANQUE 12000 L, BASCULAMENTO HIDRAULICO, BOMBA 12 M3/MIN 95% VACUO (INCLUI MONTAGEM, NAO INCLUI CAMINHAO)</v>
          </cell>
          <cell r="C2587" t="str">
            <v xml:space="preserve">UN    </v>
          </cell>
          <cell r="D2587">
            <v>235000</v>
          </cell>
        </row>
        <row r="2588">
          <cell r="A2588">
            <v>37773</v>
          </cell>
          <cell r="B2588" t="str">
            <v>LIMPADORA DE SUCCAO TANQUE 7000 L, BOMBA 12 M3/MIN 95% VACUO (INCLUI MONTAGEM, NAO INCLUI CAMINHAO)</v>
          </cell>
          <cell r="C2588" t="str">
            <v xml:space="preserve">UN    </v>
          </cell>
          <cell r="D2588">
            <v>199554.62</v>
          </cell>
        </row>
        <row r="2589">
          <cell r="A2589">
            <v>37769</v>
          </cell>
          <cell r="B2589" t="str">
            <v>LIMPADORA DE SUCCAO, TANQUE 11000 L, BOMBA 340 M3/MIN (INCLUI MONTAGEM, NAO INCLUI CAMINHAO)</v>
          </cell>
          <cell r="C2589" t="str">
            <v xml:space="preserve">UN    </v>
          </cell>
          <cell r="D2589">
            <v>334079.57</v>
          </cell>
        </row>
        <row r="2590">
          <cell r="A2590">
            <v>37770</v>
          </cell>
          <cell r="B2590" t="str">
            <v>LIMPADORA DE SUCCAO, TANQUE 5500 L, BOMBA 60M3/MIN, VACUO 500 MBAR (INCLUI MONTAGEM, NAO INCLUI CAMINHAO)</v>
          </cell>
          <cell r="C2590" t="str">
            <v xml:space="preserve">UN    </v>
          </cell>
          <cell r="D2590">
            <v>566986.32999999996</v>
          </cell>
        </row>
        <row r="2591">
          <cell r="A2591">
            <v>38382</v>
          </cell>
          <cell r="B2591" t="str">
            <v>LINHA DE PEDREIRO LISA 100 M</v>
          </cell>
          <cell r="C2591" t="str">
            <v xml:space="preserve">UN    </v>
          </cell>
          <cell r="D2591">
            <v>10.67</v>
          </cell>
        </row>
        <row r="2592">
          <cell r="A2592">
            <v>38383</v>
          </cell>
          <cell r="B2592" t="str">
            <v>LIXA D'AGUA EM FOLHA, GRAO 100</v>
          </cell>
          <cell r="C2592" t="str">
            <v xml:space="preserve">UN    </v>
          </cell>
          <cell r="D2592">
            <v>1.99</v>
          </cell>
        </row>
        <row r="2593">
          <cell r="A2593">
            <v>3768</v>
          </cell>
          <cell r="B2593" t="str">
            <v>LIXA EM FOLHA PARA FERRO, NUMERO 150</v>
          </cell>
          <cell r="C2593" t="str">
            <v xml:space="preserve">UN    </v>
          </cell>
          <cell r="D2593">
            <v>4.96</v>
          </cell>
        </row>
        <row r="2594">
          <cell r="A2594">
            <v>3767</v>
          </cell>
          <cell r="B2594" t="str">
            <v>LIXA EM FOLHA PARA PAREDE OU MADEIRA, NUMERO 120, COR VERMELHA</v>
          </cell>
          <cell r="C2594" t="str">
            <v xml:space="preserve">UN    </v>
          </cell>
          <cell r="D2594">
            <v>1.66</v>
          </cell>
        </row>
        <row r="2595">
          <cell r="A2595">
            <v>13192</v>
          </cell>
          <cell r="B2595" t="str">
            <v>LIXADEIRA ELETRICA ANGULAR PARA CONCRETO, POTENCIA 1.400 W, PRATO DIAMANTADO DE 5''</v>
          </cell>
          <cell r="C2595" t="str">
            <v xml:space="preserve">UN    </v>
          </cell>
          <cell r="D2595">
            <v>4986.47</v>
          </cell>
        </row>
        <row r="2596">
          <cell r="A2596">
            <v>38413</v>
          </cell>
          <cell r="B2596" t="str">
            <v>LIXADEIRA ELETRICA ANGULAR, PARA DISCO DE 7 " (180 MM), POTENCIA DE 2.200 W, *5.000* RPM, 220 V</v>
          </cell>
          <cell r="C2596" t="str">
            <v xml:space="preserve">UN    </v>
          </cell>
          <cell r="D2596">
            <v>824.69</v>
          </cell>
        </row>
        <row r="2597">
          <cell r="A2597">
            <v>42440</v>
          </cell>
          <cell r="B2597" t="str">
            <v>LIXEIRA DUPLA, COM CAPACIDADE VOLUMETRICA DE 60L*, FABRICADA EM TUBO DE ACO CARBONO, CESTOS EM CHAPA DE ACO E PINTURA NO PROCESSO ELETROSTATICO - PARA ACADEMIA AO AR LIVRE / ACADEMIA DA TERCEIRA IDADE - ATI</v>
          </cell>
          <cell r="C2597" t="str">
            <v xml:space="preserve">UN    </v>
          </cell>
          <cell r="D2597">
            <v>1225.03</v>
          </cell>
        </row>
        <row r="2598">
          <cell r="A2598">
            <v>20193</v>
          </cell>
          <cell r="B2598" t="str">
            <v>LOCACAO DE ANDAIME METALICO TIPO FACHADEIRO, LARGURA DE 1,20 M X ALTURA DE 2,0 M POR PAINEL, INCLUINDO DIAGONAIS EM X, BARRAS DE LIGACAO, SAPATAS E DEMAIS ITENS NECESSARIOS A MONTAGEM (NAO INCLUI INSTALACAO)</v>
          </cell>
          <cell r="C2598" t="str">
            <v>M2XMES</v>
          </cell>
          <cell r="D2598">
            <v>6.49</v>
          </cell>
        </row>
        <row r="2599">
          <cell r="A2599">
            <v>10527</v>
          </cell>
          <cell r="B2599" t="str">
            <v>LOCACAO DE ANDAIME METALICO TUBULAR DE ENCAIXE, TIPO DE TORRE, CADA PAINEL COM LARGURA DE 1 ATE 1,5 M E ALTURA DE *1,00* M, INCLUINDO DIAGONAL, BARRAS DE LIGACAO, SAPATAS OU RODIZIOS E DEMAIS ITENS NECESSARIOS A MONTAGEM (NAO INCLUI INSTALACAO)</v>
          </cell>
          <cell r="C2599" t="str">
            <v xml:space="preserve">MXMES </v>
          </cell>
          <cell r="D2599">
            <v>19.5</v>
          </cell>
        </row>
        <row r="2600">
          <cell r="A2600">
            <v>41805</v>
          </cell>
          <cell r="B2600" t="str">
            <v>LOCACAO DE ANDAIME SUSPENSO OU BALANCIM MANUAL, CAPACIDADE DE CARGA TOTAL DE APROXIMADAMENTE 250 KG/M2, PLATAFORMA DE 1,50 M X 0,80 M (C X L), CABO DE 45 M</v>
          </cell>
          <cell r="C2600" t="str">
            <v xml:space="preserve">MES   </v>
          </cell>
          <cell r="D2600">
            <v>620</v>
          </cell>
        </row>
        <row r="2601">
          <cell r="A2601">
            <v>40271</v>
          </cell>
          <cell r="B2601" t="str">
            <v>LOCACAO DE APRUMADOR METALICO DE PILAR, COM ALTURA E ANGULO REGULAVEIS, EXTENSAO DE *1,50* A *2,80* M</v>
          </cell>
          <cell r="C2601" t="str">
            <v xml:space="preserve">MES   </v>
          </cell>
          <cell r="D2601">
            <v>12.67</v>
          </cell>
        </row>
        <row r="2602">
          <cell r="A2602">
            <v>40287</v>
          </cell>
          <cell r="B2602" t="str">
            <v>LOCACAO DE BARRA DE ANCORAGEM DE 0,80 A 1,20 M DE EXTENSAO, COM ROSCA DE 5/8", INCLUINDO PORCA E FLANGE</v>
          </cell>
          <cell r="C2602" t="str">
            <v xml:space="preserve">MES   </v>
          </cell>
          <cell r="D2602">
            <v>4.87</v>
          </cell>
        </row>
        <row r="2603">
          <cell r="A2603">
            <v>4084</v>
          </cell>
          <cell r="B2603" t="str">
            <v>LOCACAO DE BOMBA SUBMERSIVEL PARA DRENAGEM E ESGOTAMENTO, MOTOR ELETRICO TRIFASICO, POTENCIA DE 1 CV, DIAMETRO DE RECALQUE DE 2". FAIXA DE OPERACAO Q=25 M3/H (+ OU - 1 M3/H) E AMT=2 M, Q=12 M3/H (+ OU - 2 M3/H) E AMT = 12 M (+ OU - 2 M)</v>
          </cell>
          <cell r="C2603" t="str">
            <v xml:space="preserve">H     </v>
          </cell>
          <cell r="D2603">
            <v>1.58</v>
          </cell>
        </row>
        <row r="2604">
          <cell r="A2604">
            <v>743</v>
          </cell>
          <cell r="B2604" t="str">
            <v>LOCACAO DE BOMBA SUBMERSIVEL PARA DRENAGEM E ESGOTAMENTO, MOTOR ELETRICO TRIFASICO, POTENCIA DE 2 CV, DIAMETRO DE RECALQUE DE 2", FAIXA DE OPERACAO Q=35 M3/H (+ OU - 3 M3/H) E AMT=2 M, Q=13 M3/H (+ OU - 3 M3/H) E AMT = 17 M (+ OU - 3 M)</v>
          </cell>
          <cell r="C2604" t="str">
            <v xml:space="preserve">H     </v>
          </cell>
          <cell r="D2604">
            <v>1.58</v>
          </cell>
        </row>
        <row r="2605">
          <cell r="A2605">
            <v>40293</v>
          </cell>
          <cell r="B2605" t="str">
            <v>LOCACAO DE BOMBA SUBMERSIVEL PARA DRENAGEM E ESGOTAMENTO, MOTOR ELETRICO TRIFASICO, POTENCIA DE 2 CV, DIAMETRO DE RECALQUE DE 3". FAIXA DE OPERACAO Q=70 M3/H (+ OU - 2 M3/H) E AMT=2 M, Q=9,5 M3/H (+ OU - 3,5 M3/H) E AMT = 10 M (+ OU - 2 M)</v>
          </cell>
          <cell r="C2605" t="str">
            <v xml:space="preserve">H     </v>
          </cell>
          <cell r="D2605">
            <v>1.89</v>
          </cell>
        </row>
        <row r="2606">
          <cell r="A2606">
            <v>40294</v>
          </cell>
          <cell r="B2606" t="str">
            <v>LOCACAO DE BOMBA SUBMERSIVEL PARA DRENAGEM E ESGOTAMENTO, MOTOR ELETRICO TRIFASICO, POTENCIA DE 3 CV, DIAMETRO DE RECALQUE DE 2", FAIXA DE OPERACAO Q=84 M3/H (+ OU - 2,5 M3/H) E AMT=2 M, Q=9,1 M3/H (+ OU - 2 M3/H) E AMT = 12 M (+ OU - 2 M)</v>
          </cell>
          <cell r="C2606" t="str">
            <v xml:space="preserve">H     </v>
          </cell>
          <cell r="D2606">
            <v>1.58</v>
          </cell>
        </row>
        <row r="2607">
          <cell r="A2607">
            <v>4085</v>
          </cell>
          <cell r="B2607" t="str">
            <v>LOCACAO DE BOMBA SUBMERSIVEL PARA DRENAGEM E ESGOTAMENTO, MOTOR ELETRICO TRIFASICO, POTENCIA DE 4 CV, DIAMETRO DE RECALQUE DE 3". FAIXA DE OPERACAO Q=60 M3/H (+ OU - 1 M3/H) E AMT=2 M, Q=11 M3/H (+ OU - 1 M3/H) E AMT = 23 M (+ OU - 1 M)</v>
          </cell>
          <cell r="C2607" t="str">
            <v xml:space="preserve">H     </v>
          </cell>
          <cell r="D2607">
            <v>2.21</v>
          </cell>
        </row>
        <row r="2608">
          <cell r="A2608">
            <v>10779</v>
          </cell>
          <cell r="B2608" t="str">
            <v>LOCACAO DE CONTAINER 2,30 X 4,30 M, ALT. 2,50 M, P/ SANITARIO, C/ 5 BACIAS, 1 LAVATORIO E 4 MICTORIOS (NAO INCLUI MOBILIZACAO/DESMOBILIZACAO)</v>
          </cell>
          <cell r="C2608" t="str">
            <v xml:space="preserve">MES   </v>
          </cell>
          <cell r="D2608">
            <v>1187.5</v>
          </cell>
        </row>
        <row r="2609">
          <cell r="A2609">
            <v>10777</v>
          </cell>
          <cell r="B2609" t="str">
            <v>LOCACAO DE CONTAINER 2,30 X 4,30 M, ALT. 2,50 M, PARA SANITARIO, COM 3 BACIAS, 4 CHUVEIROS, 1 LAVATORIO E 1 MICTORIO (NAO INCLUI MOBILIZACAO/DESMOBILIZACAO)</v>
          </cell>
          <cell r="C2609" t="str">
            <v xml:space="preserve">MES   </v>
          </cell>
          <cell r="D2609">
            <v>1078.6400000000001</v>
          </cell>
        </row>
        <row r="2610">
          <cell r="A2610">
            <v>10775</v>
          </cell>
          <cell r="B2610" t="str">
            <v>LOCACAO DE CONTAINER 2,30 X 6,00 M, ALT. 2,50 M, COM 1 SANITARIO, PARA ESCRITORIO, COMPLETO, SEM DIVISORIAS INTERNAS (NAO INCLUI MOBILIZACAO/DESMOBILIZACAO)</v>
          </cell>
          <cell r="C2610" t="str">
            <v xml:space="preserve">MES   </v>
          </cell>
          <cell r="D2610">
            <v>950</v>
          </cell>
        </row>
        <row r="2611">
          <cell r="A2611">
            <v>10776</v>
          </cell>
          <cell r="B2611" t="str">
            <v>LOCACAO DE CONTAINER 2,30 X 6,00 M, ALT. 2,50 M, PARA ESCRITORIO, SEM DIVISORIAS INTERNAS E SEM SANITARIO (NAO INCLUI MOBILIZACAO/DESMOBILIZACAO)</v>
          </cell>
          <cell r="C2611" t="str">
            <v xml:space="preserve">MES   </v>
          </cell>
          <cell r="D2611">
            <v>742.18</v>
          </cell>
        </row>
        <row r="2612">
          <cell r="A2612">
            <v>10778</v>
          </cell>
          <cell r="B2612" t="str">
            <v>LOCACAO DE CONTAINER 2,30 X 6,00 M, ALT. 2,50 M, PARA SANITARIO, COM 4 BACIAS, 8 CHUVEIROS,1 LAVATORIO E 1 MICTORIO (NAO INCLUI MOBILIZACAO/DESMOBILIZACAO)</v>
          </cell>
          <cell r="C2612" t="str">
            <v xml:space="preserve">MES   </v>
          </cell>
          <cell r="D2612">
            <v>1187.5</v>
          </cell>
        </row>
        <row r="2613">
          <cell r="A2613">
            <v>40339</v>
          </cell>
          <cell r="B2613" t="str">
            <v>LOCACAO DE CRUZETA PARA ESCORA METALICA</v>
          </cell>
          <cell r="C2613" t="str">
            <v xml:space="preserve">MES   </v>
          </cell>
          <cell r="D2613">
            <v>4.87</v>
          </cell>
        </row>
        <row r="2614">
          <cell r="A2614">
            <v>10749</v>
          </cell>
          <cell r="B2614" t="str">
            <v>LOCACAO DE ESCORA METALICA TELESCOPICA, COM ALTURA REGULAVEL DE *1,80* A *3,20* M, COM CAPACIDADE DE CARGA DE NO MINIMO 1000 KGF (10 KN), INCLUSO TRIPE E FORCADO</v>
          </cell>
          <cell r="C2614" t="str">
            <v xml:space="preserve">MES   </v>
          </cell>
          <cell r="D2614">
            <v>8.93</v>
          </cell>
        </row>
        <row r="2615">
          <cell r="A2615">
            <v>40290</v>
          </cell>
          <cell r="B2615" t="str">
            <v>LOCACAO DE FORMA PLASTICA PARA LAJE NERVURADA, DIMENSOES *60* X *60* X *16* CM</v>
          </cell>
          <cell r="C2615" t="str">
            <v>UNXMES</v>
          </cell>
          <cell r="D2615">
            <v>12.87</v>
          </cell>
        </row>
        <row r="2616">
          <cell r="A2616">
            <v>3346</v>
          </cell>
          <cell r="B2616" t="str">
            <v>LOCACAO DE GRUPO GERADOR *80 A 125* KVA, MOTOR DIESEL, REBOCAVEL, ACIONAMENTO MANUAL</v>
          </cell>
          <cell r="C2616" t="str">
            <v xml:space="preserve">H     </v>
          </cell>
          <cell r="D2616">
            <v>17.329999999999998</v>
          </cell>
        </row>
        <row r="2617">
          <cell r="A2617">
            <v>3348</v>
          </cell>
          <cell r="B2617" t="str">
            <v>LOCACAO DE GRUPO GERADOR ACIMA DE * 125 ATE 180* KVA, MOTOR DIESEL, REBOCAVEL, ACIONAMENTO MANUAL</v>
          </cell>
          <cell r="C2617" t="str">
            <v xml:space="preserve">H     </v>
          </cell>
          <cell r="D2617">
            <v>20.73</v>
          </cell>
        </row>
        <row r="2618">
          <cell r="A2618">
            <v>39833</v>
          </cell>
          <cell r="B2618" t="str">
            <v>LOCACAO DE GRUPO GERADOR DE *260* KVA, DIESEL REBOCAVEL, ACIONAMENTO MANUAL</v>
          </cell>
          <cell r="C2618" t="str">
            <v xml:space="preserve">H     </v>
          </cell>
          <cell r="D2618">
            <v>28.39</v>
          </cell>
        </row>
        <row r="2619">
          <cell r="A2619">
            <v>7252</v>
          </cell>
          <cell r="B2619" t="str">
            <v>LOCACAO DE NIVEL OPTICO, COM PRECISAO DE 0,7 MM, AUMENTO DE 32X</v>
          </cell>
          <cell r="C2619" t="str">
            <v xml:space="preserve">H     </v>
          </cell>
          <cell r="D2619">
            <v>2.25</v>
          </cell>
        </row>
        <row r="2620">
          <cell r="A2620">
            <v>7247</v>
          </cell>
          <cell r="B2620" t="str">
            <v>LOCACAO DE TEODOLITO ELETRONICO, PRECISAO ANGULAR DE 5 A 7 SEGUNDOS, INCLUINDO TRIPE</v>
          </cell>
          <cell r="C2620" t="str">
            <v xml:space="preserve">H     </v>
          </cell>
          <cell r="D2620">
            <v>2.25</v>
          </cell>
        </row>
        <row r="2621">
          <cell r="A2621">
            <v>40291</v>
          </cell>
          <cell r="B2621" t="str">
            <v>LOCACAO DE TORRE METALICA COMPLETA PARA UMA CARGA DE 8 TF (80 KN)  E PE DIREITO DE 6 M, INCLUINDO MODULOS , DIAGONAIS, SAPATAS E FORCADOS</v>
          </cell>
          <cell r="C2621" t="str">
            <v xml:space="preserve">MES   </v>
          </cell>
          <cell r="D2621">
            <v>680.24</v>
          </cell>
        </row>
        <row r="2622">
          <cell r="A2622">
            <v>40275</v>
          </cell>
          <cell r="B2622" t="str">
            <v>LOCACAO DE VIGA SANDUICHE METALICA VAZADA PARA TRAVAMENTO DE PILARES, ALTURA DE *8* CM, LARGURA DE *6* CM E EXTENSAO DE 2 M</v>
          </cell>
          <cell r="C2622" t="str">
            <v xml:space="preserve">MES   </v>
          </cell>
          <cell r="D2622">
            <v>19.5</v>
          </cell>
        </row>
        <row r="2623">
          <cell r="A2623">
            <v>42408</v>
          </cell>
          <cell r="B2623" t="str">
            <v>LONA PLASTICA EXTRA FORTE PRETA, E = 200 MICRA</v>
          </cell>
          <cell r="C2623" t="str">
            <v xml:space="preserve">M2    </v>
          </cell>
          <cell r="D2623">
            <v>2.54</v>
          </cell>
        </row>
        <row r="2624">
          <cell r="A2624">
            <v>3777</v>
          </cell>
          <cell r="B2624" t="str">
            <v>LONA PLASTICA PESADA PRETA, E = 150 MICRA</v>
          </cell>
          <cell r="C2624" t="str">
            <v xml:space="preserve">M2    </v>
          </cell>
          <cell r="D2624">
            <v>1.83</v>
          </cell>
        </row>
        <row r="2625">
          <cell r="A2625">
            <v>3798</v>
          </cell>
          <cell r="B2625" t="str">
            <v>LUMINARIA ABERTA P/ ILUMINACAO PUBLICA, TIPO X-57 PETERCO OU EQUIV</v>
          </cell>
          <cell r="C2625" t="str">
            <v xml:space="preserve">UN    </v>
          </cell>
          <cell r="D2625">
            <v>104.47</v>
          </cell>
        </row>
        <row r="2626">
          <cell r="A2626">
            <v>38769</v>
          </cell>
          <cell r="B2626" t="str">
            <v>LUMINARIA ARANDELA TIPO MEIA-LUA COM VIDRO FOSCO *30 X 15* CM, PARA 1 LAMPADA, BASE E27, POTENCIA MAXIMA 40/60 W (NAO INCLUI LAMPADA)</v>
          </cell>
          <cell r="C2626" t="str">
            <v xml:space="preserve">UN    </v>
          </cell>
          <cell r="D2626">
            <v>81.59</v>
          </cell>
        </row>
        <row r="2627">
          <cell r="A2627">
            <v>39510</v>
          </cell>
          <cell r="B2627" t="str">
            <v>LUMINARIA DE EMBUTIR EM CHAPA DE ACO PARA 2 LAMPADAS FLUORESCENTES DE 14 W COM REFLETOR E ALETAS EM ALUMINIO, COMPLETA (INCLUI REATOR E LAMPADAS)</v>
          </cell>
          <cell r="C2627" t="str">
            <v xml:space="preserve">UN    </v>
          </cell>
          <cell r="D2627">
            <v>330.19</v>
          </cell>
        </row>
        <row r="2628">
          <cell r="A2628">
            <v>38776</v>
          </cell>
          <cell r="B2628" t="str">
            <v>LUMINARIA DE EMBUTIR EM CHAPA DE ACO PARA 4 LAMPADAS FLUORESCENTES DE 14 W *60 X 60 CM* ALETADA (NAO INCLUI REATOR E LAMPADAS)</v>
          </cell>
          <cell r="C2628" t="str">
            <v xml:space="preserve">UN    </v>
          </cell>
          <cell r="D2628">
            <v>350.43</v>
          </cell>
        </row>
        <row r="2629">
          <cell r="A2629">
            <v>38774</v>
          </cell>
          <cell r="B2629" t="str">
            <v>LUMINARIA DE EMERGENCIA 30 LEDS, POTENCIA 2 W, BATERIA DE LITIO, AUTONOMIA DE 6 HORAS</v>
          </cell>
          <cell r="C2629" t="str">
            <v xml:space="preserve">UN    </v>
          </cell>
          <cell r="D2629">
            <v>21.55</v>
          </cell>
        </row>
        <row r="2630">
          <cell r="A2630">
            <v>42247</v>
          </cell>
          <cell r="B2630" t="str">
            <v>LUMINARIA DE LED PARA ILUMINACAO PUBLICA, DE 138 W ATE 180 W, INVOLUCRO EM ALUMINIO OU ACO INOX</v>
          </cell>
          <cell r="C2630" t="str">
            <v xml:space="preserve">UN    </v>
          </cell>
          <cell r="D2630">
            <v>735.72</v>
          </cell>
        </row>
        <row r="2631">
          <cell r="A2631">
            <v>42248</v>
          </cell>
          <cell r="B2631" t="str">
            <v>LUMINARIA DE LED PARA ILUMINACAO PUBLICA, DE 181 W ATE 239 W, INVOLUCRO EM ALUMINIO OU ACO INOX</v>
          </cell>
          <cell r="C2631" t="str">
            <v xml:space="preserve">UN    </v>
          </cell>
          <cell r="D2631">
            <v>854.6</v>
          </cell>
        </row>
        <row r="2632">
          <cell r="A2632">
            <v>42249</v>
          </cell>
          <cell r="B2632" t="str">
            <v>LUMINARIA DE LED PARA ILUMINACAO PUBLICA, DE 240 W ATE 350 W, INVOLUCRO EM ALUMINIO OU ACO INOX</v>
          </cell>
          <cell r="C2632" t="str">
            <v xml:space="preserve">UN    </v>
          </cell>
          <cell r="D2632">
            <v>1415.77</v>
          </cell>
        </row>
        <row r="2633">
          <cell r="A2633">
            <v>42244</v>
          </cell>
          <cell r="B2633" t="str">
            <v>LUMINARIA DE LED PARA ILUMINACAO PUBLICA, DE 33 W ATE 50 W, INVOLUCRO EM ALUMINIO OU ACO INOX</v>
          </cell>
          <cell r="C2633" t="str">
            <v xml:space="preserve">UN    </v>
          </cell>
          <cell r="D2633">
            <v>221.1</v>
          </cell>
        </row>
        <row r="2634">
          <cell r="A2634">
            <v>42245</v>
          </cell>
          <cell r="B2634" t="str">
            <v>LUMINARIA DE LED PARA ILUMINACAO PUBLICA, DE 51 W ATE 67 W, INVOLUCRO EM ALUMINIO OU ACO INOX</v>
          </cell>
          <cell r="C2634" t="str">
            <v xml:space="preserve">UN    </v>
          </cell>
          <cell r="D2634">
            <v>408</v>
          </cell>
        </row>
        <row r="2635">
          <cell r="A2635">
            <v>42246</v>
          </cell>
          <cell r="B2635" t="str">
            <v>LUMINARIA DE LED PARA ILUMINACAO PUBLICA, DE 68 W ATE 97 W, INVOLUCRO EM ALUMINIO OU ACO INOX</v>
          </cell>
          <cell r="C2635" t="str">
            <v xml:space="preserve">UN    </v>
          </cell>
          <cell r="D2635">
            <v>451.63</v>
          </cell>
        </row>
        <row r="2636">
          <cell r="A2636">
            <v>42243</v>
          </cell>
          <cell r="B2636" t="str">
            <v>LUMINARIA DE LED PARA ILUMINACAO PUBLICA, DE 98 W ATE 137 W, INVOLUCRO EM ALUMINIO OU ACO INOX</v>
          </cell>
          <cell r="C2636" t="str">
            <v xml:space="preserve">UN    </v>
          </cell>
          <cell r="D2636">
            <v>544.59</v>
          </cell>
        </row>
        <row r="2637">
          <cell r="A2637">
            <v>38889</v>
          </cell>
          <cell r="B2637" t="str">
            <v>LUMINARIA DE SOBREPOR EM CHAPA DE ACO COM ALETAS PLASTICAS, PARA 1 LAMPADA, BASE E27, POTENCIA MAXIMA 40/60 W (NAO INCLUI LAMPADA)</v>
          </cell>
          <cell r="C2637" t="str">
            <v xml:space="preserve">UN    </v>
          </cell>
          <cell r="D2637">
            <v>62.53</v>
          </cell>
        </row>
        <row r="2638">
          <cell r="A2638">
            <v>38784</v>
          </cell>
          <cell r="B2638" t="str">
            <v>LUMINARIA DE SOBREPOR EM CHAPA DE ACO COM ALETAS PLASTICAS, PARA 2 LAMPADAS, BASE E27, POTENCIA MAXIMA 40/60 W (NAO INCLUI LAMPADAS)</v>
          </cell>
          <cell r="C2638" t="str">
            <v xml:space="preserve">UN    </v>
          </cell>
          <cell r="D2638">
            <v>83.66</v>
          </cell>
        </row>
        <row r="2639">
          <cell r="A2639">
            <v>3788</v>
          </cell>
          <cell r="B2639" t="str">
            <v>LUMINARIA DE SOBREPOR EM CHAPA DE ACO PARA 1 LAMPADA FLUORESCENTE DE *18* W, ALETADA, COMPLETA (LAMPADA E REATOR INCLUSOS)</v>
          </cell>
          <cell r="C2639" t="str">
            <v xml:space="preserve">UN    </v>
          </cell>
          <cell r="D2639">
            <v>87.18</v>
          </cell>
        </row>
        <row r="2640">
          <cell r="A2640">
            <v>12230</v>
          </cell>
          <cell r="B2640" t="str">
            <v>LUMINARIA DE SOBREPOR EM CHAPA DE ACO PARA 1 LAMPADA FLUORESCENTE DE *18* W, PERFIL COMERCIAL (NAO INCLUI REATOR E LAMPADA)</v>
          </cell>
          <cell r="C2640" t="str">
            <v xml:space="preserve">UN    </v>
          </cell>
          <cell r="D2640">
            <v>22.42</v>
          </cell>
        </row>
        <row r="2641">
          <cell r="A2641">
            <v>3780</v>
          </cell>
          <cell r="B2641" t="str">
            <v>LUMINARIA DE SOBREPOR EM CHAPA DE ACO PARA 1 LAMPADA FLUORESCENTE DE *36* W, ALETADA, COMPLETA (LAMPADA E REATOR INCLUSOS)</v>
          </cell>
          <cell r="C2641" t="str">
            <v xml:space="preserve">UN    </v>
          </cell>
          <cell r="D2641">
            <v>128.63</v>
          </cell>
        </row>
        <row r="2642">
          <cell r="A2642">
            <v>12231</v>
          </cell>
          <cell r="B2642" t="str">
            <v>LUMINARIA DE SOBREPOR EM CHAPA DE ACO PARA 1 LAMPADA FLUORESCENTE DE *36* W, PERFIL COMERCIAL (NAO INCLUI REATOR E LAMPADA)</v>
          </cell>
          <cell r="C2642" t="str">
            <v xml:space="preserve">UN    </v>
          </cell>
          <cell r="D2642">
            <v>37.29</v>
          </cell>
        </row>
        <row r="2643">
          <cell r="A2643">
            <v>3811</v>
          </cell>
          <cell r="B2643" t="str">
            <v>LUMINARIA DE SOBREPOR EM CHAPA DE ACO PARA 2 LAMPADAS FLUORESCENTES DE *18* W, ALETADA, COMPLETA (LAMPADAS E REATOR INCLUSOS)</v>
          </cell>
          <cell r="C2643" t="str">
            <v xml:space="preserve">UN    </v>
          </cell>
          <cell r="D2643">
            <v>120.82</v>
          </cell>
        </row>
        <row r="2644">
          <cell r="A2644">
            <v>12232</v>
          </cell>
          <cell r="B2644" t="str">
            <v>LUMINARIA DE SOBREPOR EM CHAPA DE ACO PARA 2 LAMPADAS FLUORESCENTES DE *18* W, PERFIL COMERCIAL (NAO INCLUI REATOR E LAMPADAS)</v>
          </cell>
          <cell r="C2644" t="str">
            <v xml:space="preserve">UN    </v>
          </cell>
          <cell r="D2644">
            <v>39.07</v>
          </cell>
        </row>
        <row r="2645">
          <cell r="A2645">
            <v>3799</v>
          </cell>
          <cell r="B2645" t="str">
            <v>LUMINARIA DE SOBREPOR EM CHAPA DE ACO PARA 2 LAMPADAS FLUORESCENTES DE *36* W, ALETADA, COMPLETA (LAMPADAS E REATOR INCLUSOS)</v>
          </cell>
          <cell r="C2645" t="str">
            <v xml:space="preserve">UN    </v>
          </cell>
          <cell r="D2645">
            <v>170.87</v>
          </cell>
        </row>
        <row r="2646">
          <cell r="A2646">
            <v>12239</v>
          </cell>
          <cell r="B2646" t="str">
            <v>LUMINARIA DE SOBREPOR EM CHAPA DE ACO PARA 2 LAMPADAS FLUORESCENTES DE *36* W, PERFIL COMERCIAL (NAO INCLUI REATOR E LAMPADAS)</v>
          </cell>
          <cell r="C2646" t="str">
            <v xml:space="preserve">UN    </v>
          </cell>
          <cell r="D2646">
            <v>51.15</v>
          </cell>
        </row>
        <row r="2647">
          <cell r="A2647">
            <v>38773</v>
          </cell>
          <cell r="B2647" t="str">
            <v>LUMINARIA DE TETO PLAFON/PLAFONIER EM PLASTICO COM BASE E27, POTENCIA MAXIMA 60 W (NAO INCLUI LAMPADA)</v>
          </cell>
          <cell r="C2647" t="str">
            <v xml:space="preserve">UN    </v>
          </cell>
          <cell r="D2647">
            <v>8.1999999999999993</v>
          </cell>
        </row>
        <row r="2648">
          <cell r="A2648">
            <v>12271</v>
          </cell>
          <cell r="B2648" t="str">
            <v>LUMINARIA DUPLA P/SINALIZACAO, TIPO WETZEL AS-2/110 OU EQUIV</v>
          </cell>
          <cell r="C2648" t="str">
            <v xml:space="preserve">UN    </v>
          </cell>
          <cell r="D2648">
            <v>457.51</v>
          </cell>
        </row>
        <row r="2649">
          <cell r="A2649">
            <v>13382</v>
          </cell>
          <cell r="B2649" t="str">
            <v>LUMINARIA FECHADA P/ ILUMINACAO PUBLICA, TIPO ABL 50/F OU EQUIV, P/ LAMPADA A VAPOR DE MERCURIO 400W</v>
          </cell>
          <cell r="C2649" t="str">
            <v xml:space="preserve">UN    </v>
          </cell>
          <cell r="D2649">
            <v>487.51</v>
          </cell>
        </row>
        <row r="2650">
          <cell r="A2650">
            <v>38785</v>
          </cell>
          <cell r="B2650" t="str">
            <v>LUMINARIA HERMETICA IP-65 PARA 2 DUAS LAMPADAS DE 14/16/18/20 W (NAO INCLUI REATOR E LAMPADAS)</v>
          </cell>
          <cell r="C2650" t="str">
            <v xml:space="preserve">UN    </v>
          </cell>
          <cell r="D2650">
            <v>216.61</v>
          </cell>
        </row>
        <row r="2651">
          <cell r="A2651">
            <v>38786</v>
          </cell>
          <cell r="B2651" t="str">
            <v>LUMINARIA HERMETICA IP-65 PARA 2 DUAS LAMPADAS DE 28/32/36/40 W (NAO INCLUI REATOR E LAMPADAS)</v>
          </cell>
          <cell r="C2651" t="str">
            <v xml:space="preserve">UN    </v>
          </cell>
          <cell r="D2651">
            <v>266.81</v>
          </cell>
        </row>
        <row r="2652">
          <cell r="A2652">
            <v>39385</v>
          </cell>
          <cell r="B2652" t="str">
            <v>LUMINARIA LED PLAFON REDONDO DE SOBREPOR BIVOLT 12/13 W,  D = *17* CM</v>
          </cell>
          <cell r="C2652" t="str">
            <v xml:space="preserve">UN    </v>
          </cell>
          <cell r="D2652">
            <v>19.71</v>
          </cell>
        </row>
        <row r="2653">
          <cell r="A2653">
            <v>39389</v>
          </cell>
          <cell r="B2653" t="str">
            <v>LUMINARIA LED REFLETOR RETANGULAR BIVOLT, LUZ BRANCA, 10 W</v>
          </cell>
          <cell r="C2653" t="str">
            <v xml:space="preserve">UN    </v>
          </cell>
          <cell r="D2653">
            <v>21.39</v>
          </cell>
        </row>
        <row r="2654">
          <cell r="A2654">
            <v>39390</v>
          </cell>
          <cell r="B2654" t="str">
            <v>LUMINARIA LED REFLETOR RETANGULAR BIVOLT, LUZ BRANCA, 30 W</v>
          </cell>
          <cell r="C2654" t="str">
            <v xml:space="preserve">UN    </v>
          </cell>
          <cell r="D2654">
            <v>44.84</v>
          </cell>
        </row>
        <row r="2655">
          <cell r="A2655">
            <v>39391</v>
          </cell>
          <cell r="B2655" t="str">
            <v>LUMINARIA LED REFLETOR RETANGULAR BIVOLT, LUZ BRANCA, 50 W</v>
          </cell>
          <cell r="C2655" t="str">
            <v xml:space="preserve">UN    </v>
          </cell>
          <cell r="D2655">
            <v>50.34</v>
          </cell>
        </row>
        <row r="2656">
          <cell r="A2656">
            <v>3803</v>
          </cell>
          <cell r="B2656" t="str">
            <v>LUMINARIA PLAFON REDONDO COM VIDRO FOSCO DIAMETRO *25* CM, PARA 1 LAMPADA, BASE E27, POTENCIA MAXIMA 40/60 W (NAO INCLUI LAMPADA)</v>
          </cell>
          <cell r="C2656" t="str">
            <v xml:space="preserve">UN    </v>
          </cell>
          <cell r="D2656">
            <v>77.36</v>
          </cell>
        </row>
        <row r="2657">
          <cell r="A2657">
            <v>38770</v>
          </cell>
          <cell r="B2657" t="str">
            <v>LUMINARIA PLAFON REDONDO COM VIDRO FOSCO DIAMETRO *30* CM, PARA 2 LAMPADAS, BASE E27, POTENCIA MAXIMA 40/60 W (NAO INCLUI LAMPADAS)</v>
          </cell>
          <cell r="C2657" t="str">
            <v xml:space="preserve">UN    </v>
          </cell>
          <cell r="D2657">
            <v>89.58</v>
          </cell>
        </row>
        <row r="2658">
          <cell r="A2658">
            <v>12267</v>
          </cell>
          <cell r="B2658" t="str">
            <v>LUMINARIA PROVA DE TEMPO PETERCO Y.31/1</v>
          </cell>
          <cell r="C2658" t="str">
            <v xml:space="preserve">UN    </v>
          </cell>
          <cell r="D2658">
            <v>262.51</v>
          </cell>
        </row>
        <row r="2659">
          <cell r="A2659">
            <v>43265</v>
          </cell>
          <cell r="B2659"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2659" t="str">
            <v xml:space="preserve">UN    </v>
          </cell>
          <cell r="D2659">
            <v>61.65</v>
          </cell>
        </row>
        <row r="2660">
          <cell r="A2660">
            <v>12266</v>
          </cell>
          <cell r="B2660" t="str">
            <v>LUMINARIA SPOT DE SOBREPOR EM ALUMINIO COM ALETA PLASTICA PARA 1 LAMPADA, BASE E27, POTENCIA MAXIMA 40/60 W (NAO INCLUI LAMPADA)</v>
          </cell>
          <cell r="C2660" t="str">
            <v xml:space="preserve">UN    </v>
          </cell>
          <cell r="D2660">
            <v>134.36000000000001</v>
          </cell>
        </row>
        <row r="2661">
          <cell r="A2661">
            <v>39378</v>
          </cell>
          <cell r="B2661" t="str">
            <v>LUMINARIA SPOT DE SOBREPOR EM ALUMINIO COM ALETA PLASTICA PARA 2 LAMPADAS, BASE E27, POTENCIA MAXIMA 40/60 W (NAO INCLUI LAMPADA)</v>
          </cell>
          <cell r="C2661" t="str">
            <v xml:space="preserve">UN    </v>
          </cell>
          <cell r="D2661">
            <v>95.26</v>
          </cell>
        </row>
        <row r="2662">
          <cell r="A2662">
            <v>43543</v>
          </cell>
          <cell r="B2662" t="str">
            <v>LUMINARIA TIPO TARTARUGA A PROVA DE TEMPO, GASES, VAPOR E PO, EM ALUMINIO, COM GRADE, BASE E27, POTENCIA MAXIMA 100 W - REF Y 25/1 (NAO INCLUI LAMPADA)</v>
          </cell>
          <cell r="C2662" t="str">
            <v xml:space="preserve">UN    </v>
          </cell>
          <cell r="D2662">
            <v>198.45</v>
          </cell>
        </row>
        <row r="2663">
          <cell r="A2663">
            <v>38775</v>
          </cell>
          <cell r="B2663" t="str">
            <v>LUMINARIA TIPO TARTARUGA PARA AREA EXTERNA EM ALUMINIO, COM GRADE, PARA 1 LAMPADA, BASE E27, POTENCIA MAXIMA 40/60 W (NAO INCLUI LAMPADA)</v>
          </cell>
          <cell r="C2663" t="str">
            <v xml:space="preserve">UN    </v>
          </cell>
          <cell r="D2663">
            <v>100.99</v>
          </cell>
        </row>
        <row r="2664">
          <cell r="A2664">
            <v>44252</v>
          </cell>
          <cell r="B2664" t="str">
            <v>LUVA CPVC, SOLDAVEL, 114 MM, PARA AGUA QUENTE PREDIAL</v>
          </cell>
          <cell r="C2664" t="str">
            <v xml:space="preserve">UN    </v>
          </cell>
          <cell r="D2664">
            <v>198.12</v>
          </cell>
        </row>
        <row r="2665">
          <cell r="A2665">
            <v>21119</v>
          </cell>
          <cell r="B2665" t="str">
            <v>LUVA CPVC, SOLDAVEL, 15 MM, PARA AGUA QUENTE PREDIAL</v>
          </cell>
          <cell r="C2665" t="str">
            <v xml:space="preserve">UN    </v>
          </cell>
          <cell r="D2665">
            <v>1.99</v>
          </cell>
        </row>
        <row r="2666">
          <cell r="A2666">
            <v>37974</v>
          </cell>
          <cell r="B2666" t="str">
            <v>LUVA CPVC, SOLDAVEL, 22 MM, PARA AGUA QUENTE PREDIAL</v>
          </cell>
          <cell r="C2666" t="str">
            <v xml:space="preserve">UN    </v>
          </cell>
          <cell r="D2666">
            <v>2.57</v>
          </cell>
        </row>
        <row r="2667">
          <cell r="A2667">
            <v>37975</v>
          </cell>
          <cell r="B2667" t="str">
            <v>LUVA CPVC, SOLDAVEL, 28 MM, PARA AGUA QUENTE PREDIAL</v>
          </cell>
          <cell r="C2667" t="str">
            <v xml:space="preserve">UN    </v>
          </cell>
          <cell r="D2667">
            <v>5.72</v>
          </cell>
        </row>
        <row r="2668">
          <cell r="A2668">
            <v>37976</v>
          </cell>
          <cell r="B2668" t="str">
            <v>LUVA CPVC, SOLDAVEL, 35 MM, PARA AGUA QUENTE PREDIAL</v>
          </cell>
          <cell r="C2668" t="str">
            <v xml:space="preserve">UN    </v>
          </cell>
          <cell r="D2668">
            <v>12.74</v>
          </cell>
        </row>
        <row r="2669">
          <cell r="A2669">
            <v>37977</v>
          </cell>
          <cell r="B2669" t="str">
            <v>LUVA CPVC, SOLDAVEL, 42 MM, PARA AGUA QUENTE PREDIAL</v>
          </cell>
          <cell r="C2669" t="str">
            <v xml:space="preserve">UN    </v>
          </cell>
          <cell r="D2669">
            <v>17.63</v>
          </cell>
        </row>
        <row r="2670">
          <cell r="A2670">
            <v>37978</v>
          </cell>
          <cell r="B2670" t="str">
            <v>LUVA CPVC, SOLDAVEL, 54 MM, PARA AGUA QUENTE PREDIAL</v>
          </cell>
          <cell r="C2670" t="str">
            <v xml:space="preserve">UN    </v>
          </cell>
          <cell r="D2670">
            <v>34.950000000000003</v>
          </cell>
        </row>
        <row r="2671">
          <cell r="A2671">
            <v>37979</v>
          </cell>
          <cell r="B2671" t="str">
            <v>LUVA CPVC, SOLDAVEL, 73 MM, PARA AGUA QUENTE PREDIAL</v>
          </cell>
          <cell r="C2671" t="str">
            <v xml:space="preserve">UN    </v>
          </cell>
          <cell r="D2671">
            <v>148.32</v>
          </cell>
        </row>
        <row r="2672">
          <cell r="A2672">
            <v>37980</v>
          </cell>
          <cell r="B2672" t="str">
            <v>LUVA CPVC, SOLDAVEL, 89 MM, PARA AGUA QUENTE PREDIAL</v>
          </cell>
          <cell r="C2672" t="str">
            <v xml:space="preserve">UN    </v>
          </cell>
          <cell r="D2672">
            <v>170.38</v>
          </cell>
        </row>
        <row r="2673">
          <cell r="A2673">
            <v>36147</v>
          </cell>
          <cell r="B2673" t="str">
            <v>LUVA DE BORRACHA ISOLANTE PARA ALTA TENSAO, RESISTENTE A OZONIO, TENSAO DE ENSAIO 2,5 KV (PAR)</v>
          </cell>
          <cell r="C2673" t="str">
            <v xml:space="preserve">PAR   </v>
          </cell>
          <cell r="D2673">
            <v>388.14</v>
          </cell>
        </row>
        <row r="2674">
          <cell r="A2674">
            <v>12731</v>
          </cell>
          <cell r="B2674" t="str">
            <v>LUVA DE COBRE (REF 600) SEM ANEL DE SOLDA, BOLSA X BOLSA, 104 MM</v>
          </cell>
          <cell r="C2674" t="str">
            <v xml:space="preserve">UN    </v>
          </cell>
          <cell r="D2674">
            <v>356.51</v>
          </cell>
        </row>
        <row r="2675">
          <cell r="A2675">
            <v>12723</v>
          </cell>
          <cell r="B2675" t="str">
            <v>LUVA DE COBRE (REF 600) SEM ANEL DE SOLDA, BOLSA X BOLSA, 15 MM</v>
          </cell>
          <cell r="C2675" t="str">
            <v xml:space="preserve">UN    </v>
          </cell>
          <cell r="D2675">
            <v>2.76</v>
          </cell>
        </row>
        <row r="2676">
          <cell r="A2676">
            <v>12724</v>
          </cell>
          <cell r="B2676" t="str">
            <v>LUVA DE COBRE (REF 600) SEM ANEL DE SOLDA, BOLSA X BOLSA, 22 MM</v>
          </cell>
          <cell r="C2676" t="str">
            <v xml:space="preserve">UN    </v>
          </cell>
          <cell r="D2676">
            <v>5.31</v>
          </cell>
        </row>
        <row r="2677">
          <cell r="A2677">
            <v>12725</v>
          </cell>
          <cell r="B2677" t="str">
            <v>LUVA DE COBRE (REF 600) SEM ANEL DE SOLDA, BOLSA X BOLSA, 28 MM</v>
          </cell>
          <cell r="C2677" t="str">
            <v xml:space="preserve">UN    </v>
          </cell>
          <cell r="D2677">
            <v>10.65</v>
          </cell>
        </row>
        <row r="2678">
          <cell r="A2678">
            <v>12726</v>
          </cell>
          <cell r="B2678" t="str">
            <v>LUVA DE COBRE (REF 600) SEM ANEL DE SOLDA, BOLSA X BOLSA, 35 MM</v>
          </cell>
          <cell r="C2678" t="str">
            <v xml:space="preserve">UN    </v>
          </cell>
          <cell r="D2678">
            <v>23.52</v>
          </cell>
        </row>
        <row r="2679">
          <cell r="A2679">
            <v>12727</v>
          </cell>
          <cell r="B2679" t="str">
            <v>LUVA DE COBRE (REF 600) SEM ANEL DE SOLDA, BOLSA X BOLSA, 42 MM</v>
          </cell>
          <cell r="C2679" t="str">
            <v xml:space="preserve">UN    </v>
          </cell>
          <cell r="D2679">
            <v>29.83</v>
          </cell>
        </row>
        <row r="2680">
          <cell r="A2680">
            <v>12728</v>
          </cell>
          <cell r="B2680" t="str">
            <v>LUVA DE COBRE (REF 600) SEM ANEL DE SOLDA, BOLSA X BOLSA, 54 MM</v>
          </cell>
          <cell r="C2680" t="str">
            <v xml:space="preserve">UN    </v>
          </cell>
          <cell r="D2680">
            <v>48.72</v>
          </cell>
        </row>
        <row r="2681">
          <cell r="A2681">
            <v>12729</v>
          </cell>
          <cell r="B2681" t="str">
            <v>LUVA DE COBRE (REF 600) SEM ANEL DE SOLDA, BOLSA X BOLSA, 66 MM</v>
          </cell>
          <cell r="C2681" t="str">
            <v xml:space="preserve">UN    </v>
          </cell>
          <cell r="D2681">
            <v>159.69</v>
          </cell>
        </row>
        <row r="2682">
          <cell r="A2682">
            <v>12730</v>
          </cell>
          <cell r="B2682" t="str">
            <v>LUVA DE COBRE (REF 600) SEM ANEL DE SOLDA, BOLSA X BOLSA, 79 MM</v>
          </cell>
          <cell r="C2682" t="str">
            <v xml:space="preserve">UN    </v>
          </cell>
          <cell r="D2682">
            <v>244.49</v>
          </cell>
        </row>
        <row r="2683">
          <cell r="A2683">
            <v>3840</v>
          </cell>
          <cell r="B2683" t="str">
            <v>LUVA DE CORRER DEFOFO, PVC, JE, DN 100 MM</v>
          </cell>
          <cell r="C2683" t="str">
            <v xml:space="preserve">UN    </v>
          </cell>
          <cell r="D2683">
            <v>55.53</v>
          </cell>
        </row>
        <row r="2684">
          <cell r="A2684">
            <v>3838</v>
          </cell>
          <cell r="B2684" t="str">
            <v>LUVA DE CORRER DEFOFO, PVC, JE, DN 150 MM</v>
          </cell>
          <cell r="C2684" t="str">
            <v xml:space="preserve">UN    </v>
          </cell>
          <cell r="D2684">
            <v>122.57</v>
          </cell>
        </row>
        <row r="2685">
          <cell r="A2685">
            <v>3844</v>
          </cell>
          <cell r="B2685" t="str">
            <v>LUVA DE CORRER DEFOFO, PVC, JE, DN 200 MM</v>
          </cell>
          <cell r="C2685" t="str">
            <v xml:space="preserve">UN    </v>
          </cell>
          <cell r="D2685">
            <v>218.63</v>
          </cell>
        </row>
        <row r="2686">
          <cell r="A2686">
            <v>3839</v>
          </cell>
          <cell r="B2686" t="str">
            <v>LUVA DE CORRER DEFOFO, PVC, JE, DN 250 MM</v>
          </cell>
          <cell r="C2686" t="str">
            <v xml:space="preserve">UN    </v>
          </cell>
          <cell r="D2686">
            <v>398.22</v>
          </cell>
        </row>
        <row r="2687">
          <cell r="A2687">
            <v>3843</v>
          </cell>
          <cell r="B2687" t="str">
            <v>LUVA DE CORRER DEFOFO, PVC, JE, DN 300 MM</v>
          </cell>
          <cell r="C2687" t="str">
            <v xml:space="preserve">UN    </v>
          </cell>
          <cell r="D2687">
            <v>546.55999999999995</v>
          </cell>
        </row>
        <row r="2688">
          <cell r="A2688">
            <v>3900</v>
          </cell>
          <cell r="B2688" t="str">
            <v>LUVA DE CORRER PARA TUBO ROSCAVEL, PVC, 1 1/2", PARA AGUA FRIA PREDIAL</v>
          </cell>
          <cell r="C2688" t="str">
            <v xml:space="preserve">UN    </v>
          </cell>
          <cell r="D2688">
            <v>52.43</v>
          </cell>
        </row>
        <row r="2689">
          <cell r="A2689">
            <v>3846</v>
          </cell>
          <cell r="B2689" t="str">
            <v>LUVA DE CORRER PARA TUBO ROSCAVEL, PVC, 1/2", PARA AGUA FRIA PREDIAL</v>
          </cell>
          <cell r="C2689" t="str">
            <v xml:space="preserve">UN    </v>
          </cell>
          <cell r="D2689">
            <v>15.75</v>
          </cell>
        </row>
        <row r="2690">
          <cell r="A2690">
            <v>3886</v>
          </cell>
          <cell r="B2690" t="str">
            <v>LUVA DE CORRER PARA TUBO ROSCAVEL, PVC, 3/4", PARA AGUA FRIA PREDIAL</v>
          </cell>
          <cell r="C2690" t="str">
            <v xml:space="preserve">UN    </v>
          </cell>
          <cell r="D2690">
            <v>20.91</v>
          </cell>
        </row>
        <row r="2691">
          <cell r="A2691">
            <v>3854</v>
          </cell>
          <cell r="B2691" t="str">
            <v>LUVA DE CORRER PARA TUBO SOLDAVEL, PVC, 20 MM, PARA AGUA FRIA PREDIAL</v>
          </cell>
          <cell r="C2691" t="str">
            <v xml:space="preserve">UN    </v>
          </cell>
          <cell r="D2691">
            <v>11.92</v>
          </cell>
        </row>
        <row r="2692">
          <cell r="A2692">
            <v>3873</v>
          </cell>
          <cell r="B2692" t="str">
            <v>LUVA DE CORRER PARA TUBO SOLDAVEL, PVC, 25 MM, PARA AGUA FRIA PREDIAL</v>
          </cell>
          <cell r="C2692" t="str">
            <v xml:space="preserve">UN    </v>
          </cell>
          <cell r="D2692">
            <v>13.88</v>
          </cell>
        </row>
        <row r="2693">
          <cell r="A2693">
            <v>38021</v>
          </cell>
          <cell r="B2693" t="str">
            <v>LUVA DE CORRER PARA TUBO SOLDAVEL, PVC, 32 MM, PARA AGUA FRIA PREDIAL</v>
          </cell>
          <cell r="C2693" t="str">
            <v xml:space="preserve">UN    </v>
          </cell>
          <cell r="D2693">
            <v>24.64</v>
          </cell>
        </row>
        <row r="2694">
          <cell r="A2694">
            <v>43838</v>
          </cell>
          <cell r="B2694" t="str">
            <v>LUVA DE CORRER PARA TUBO SOLDAVEL, PVC, 40 MM, PARA AGUA FRIA PREDIAL</v>
          </cell>
          <cell r="C2694" t="str">
            <v xml:space="preserve">UN    </v>
          </cell>
          <cell r="D2694">
            <v>31.85</v>
          </cell>
        </row>
        <row r="2695">
          <cell r="A2695">
            <v>3847</v>
          </cell>
          <cell r="B2695" t="str">
            <v>LUVA DE CORRER PARA TUBO SOLDAVEL, PVC, 50 MM, PARA AGUA FRIA PREDIAL</v>
          </cell>
          <cell r="C2695" t="str">
            <v xml:space="preserve">UN    </v>
          </cell>
          <cell r="D2695">
            <v>32.11</v>
          </cell>
        </row>
        <row r="2696">
          <cell r="A2696">
            <v>38022</v>
          </cell>
          <cell r="B2696" t="str">
            <v>LUVA DE CORRER PARA TUBO SOLDAVEL, PVC, 60 MM, PARA AGUA FRIA PREDIAL</v>
          </cell>
          <cell r="C2696" t="str">
            <v xml:space="preserve">UN    </v>
          </cell>
          <cell r="D2696">
            <v>44.14</v>
          </cell>
        </row>
        <row r="2697">
          <cell r="A2697">
            <v>3830</v>
          </cell>
          <cell r="B2697" t="str">
            <v>LUVA DE CORRER PVC, JE, DN 250 MM, PARA REDE COLETORA DE ESGOTO</v>
          </cell>
          <cell r="C2697" t="str">
            <v xml:space="preserve">UN    </v>
          </cell>
          <cell r="D2697">
            <v>226.28</v>
          </cell>
        </row>
        <row r="2698">
          <cell r="A2698">
            <v>37981</v>
          </cell>
          <cell r="B2698" t="str">
            <v>LUVA DE CORRER, CPVC, SOLDAVEL, 15 MM, PARA AGUA QUENTE PREDIAL</v>
          </cell>
          <cell r="C2698" t="str">
            <v xml:space="preserve">UN    </v>
          </cell>
          <cell r="D2698">
            <v>7.42</v>
          </cell>
        </row>
        <row r="2699">
          <cell r="A2699">
            <v>37982</v>
          </cell>
          <cell r="B2699" t="str">
            <v>LUVA DE CORRER, CPVC, SOLDAVEL, 22 MM, PARA AGUA QUENTE PREDIAL</v>
          </cell>
          <cell r="C2699" t="str">
            <v xml:space="preserve">UN    </v>
          </cell>
          <cell r="D2699">
            <v>10.77</v>
          </cell>
        </row>
        <row r="2700">
          <cell r="A2700">
            <v>37983</v>
          </cell>
          <cell r="B2700" t="str">
            <v>LUVA DE CORRER, CPVC, SOLDAVEL, 28 MM, PARA AGUA QUENTE PREDIAL</v>
          </cell>
          <cell r="C2700" t="str">
            <v xml:space="preserve">UN    </v>
          </cell>
          <cell r="D2700">
            <v>15.92</v>
          </cell>
        </row>
        <row r="2701">
          <cell r="A2701">
            <v>37984</v>
          </cell>
          <cell r="B2701" t="str">
            <v>LUVA DE CORRER, CPVC, SOLDAVEL, 35 MM, PARA AGUA QUENTE PREDIAL</v>
          </cell>
          <cell r="C2701" t="str">
            <v xml:space="preserve">UN    </v>
          </cell>
          <cell r="D2701">
            <v>22.36</v>
          </cell>
        </row>
        <row r="2702">
          <cell r="A2702">
            <v>37985</v>
          </cell>
          <cell r="B2702" t="str">
            <v>LUVA DE CORRER, CPVC, SOLDAVEL, 42 MM, PARA AGUA QUENTE PREDIAL</v>
          </cell>
          <cell r="C2702" t="str">
            <v xml:space="preserve">UN    </v>
          </cell>
          <cell r="D2702">
            <v>31.77</v>
          </cell>
        </row>
        <row r="2703">
          <cell r="A2703">
            <v>3826</v>
          </cell>
          <cell r="B2703" t="str">
            <v>LUVA DE CORRER, PVC PBA, JE, DN 100 / DE 110 MM, PARA REDE AGUA (NBR 10351)</v>
          </cell>
          <cell r="C2703" t="str">
            <v xml:space="preserve">UN    </v>
          </cell>
          <cell r="D2703">
            <v>55.1</v>
          </cell>
        </row>
        <row r="2704">
          <cell r="A2704">
            <v>3825</v>
          </cell>
          <cell r="B2704" t="str">
            <v>LUVA DE CORRER, PVC PBA, JE, DN 50 / DE 60 MM, PARA REDE AGUA (NBR 10351)</v>
          </cell>
          <cell r="C2704" t="str">
            <v xml:space="preserve">UN    </v>
          </cell>
          <cell r="D2704">
            <v>15.85</v>
          </cell>
        </row>
        <row r="2705">
          <cell r="A2705">
            <v>3827</v>
          </cell>
          <cell r="B2705" t="str">
            <v>LUVA DE CORRER, PVC PBA, JE, DN 75 / DE 85 MM, PARA REDE AGUA (NBR 10351)</v>
          </cell>
          <cell r="C2705" t="str">
            <v xml:space="preserve">UN    </v>
          </cell>
          <cell r="D2705">
            <v>34.619999999999997</v>
          </cell>
        </row>
        <row r="2706">
          <cell r="A2706">
            <v>20165</v>
          </cell>
          <cell r="B2706" t="str">
            <v>LUVA DE CORRER, PVC SERIE R, 100 MM, PARA ESGOTO PREDIAL</v>
          </cell>
          <cell r="C2706" t="str">
            <v xml:space="preserve">UN    </v>
          </cell>
          <cell r="D2706">
            <v>28.05</v>
          </cell>
        </row>
        <row r="2707">
          <cell r="A2707">
            <v>20166</v>
          </cell>
          <cell r="B2707" t="str">
            <v>LUVA DE CORRER, PVC SERIE R, 150 MM, PARA ESGOTO PREDIAL</v>
          </cell>
          <cell r="C2707" t="str">
            <v xml:space="preserve">UN    </v>
          </cell>
          <cell r="D2707">
            <v>85.67</v>
          </cell>
        </row>
        <row r="2708">
          <cell r="A2708">
            <v>20164</v>
          </cell>
          <cell r="B2708" t="str">
            <v>LUVA DE CORRER, PVC SERIE R, 75 MM, PARA ESGOTO PREDIAL</v>
          </cell>
          <cell r="C2708" t="str">
            <v xml:space="preserve">UN    </v>
          </cell>
          <cell r="D2708">
            <v>13.47</v>
          </cell>
        </row>
        <row r="2709">
          <cell r="A2709">
            <v>3893</v>
          </cell>
          <cell r="B2709" t="str">
            <v>LUVA DE CORRER, PVC, DN 100 MM, PARA ESGOTO PREDIAL</v>
          </cell>
          <cell r="C2709" t="str">
            <v xml:space="preserve">UN    </v>
          </cell>
          <cell r="D2709">
            <v>21.12</v>
          </cell>
        </row>
        <row r="2710">
          <cell r="A2710">
            <v>3848</v>
          </cell>
          <cell r="B2710" t="str">
            <v>LUVA DE CORRER, PVC, DN 50 MM, PARA ESGOTO PREDIAL</v>
          </cell>
          <cell r="C2710" t="str">
            <v xml:space="preserve">UN    </v>
          </cell>
          <cell r="D2710">
            <v>12.88</v>
          </cell>
        </row>
        <row r="2711">
          <cell r="A2711">
            <v>3895</v>
          </cell>
          <cell r="B2711" t="str">
            <v>LUVA DE CORRER, PVC, DN 75 MM, PARA ESGOTO PREDIAL</v>
          </cell>
          <cell r="C2711" t="str">
            <v xml:space="preserve">UN    </v>
          </cell>
          <cell r="D2711">
            <v>14.3</v>
          </cell>
        </row>
        <row r="2712">
          <cell r="A2712">
            <v>12404</v>
          </cell>
          <cell r="B2712" t="str">
            <v>LUVA DE FERRO GALVANIZADO, COM ROSCA BSP MACHO/FEMEA, DE 3/4"</v>
          </cell>
          <cell r="C2712" t="str">
            <v xml:space="preserve">UN    </v>
          </cell>
          <cell r="D2712">
            <v>11.67</v>
          </cell>
        </row>
        <row r="2713">
          <cell r="A2713">
            <v>3939</v>
          </cell>
          <cell r="B2713" t="str">
            <v>LUVA DE FERRO GALVANIZADO, COM ROSCA BSP, DE 1 1/2"</v>
          </cell>
          <cell r="C2713" t="str">
            <v xml:space="preserve">UN    </v>
          </cell>
          <cell r="D2713">
            <v>24.05</v>
          </cell>
        </row>
        <row r="2714">
          <cell r="A2714">
            <v>3911</v>
          </cell>
          <cell r="B2714" t="str">
            <v>LUVA DE FERRO GALVANIZADO, COM ROSCA BSP, DE 1 1/4"</v>
          </cell>
          <cell r="C2714" t="str">
            <v xml:space="preserve">UN    </v>
          </cell>
          <cell r="D2714">
            <v>19.64</v>
          </cell>
        </row>
        <row r="2715">
          <cell r="A2715">
            <v>3908</v>
          </cell>
          <cell r="B2715" t="str">
            <v>LUVA DE FERRO GALVANIZADO, COM ROSCA BSP, DE 1/2"</v>
          </cell>
          <cell r="C2715" t="str">
            <v xml:space="preserve">UN    </v>
          </cell>
          <cell r="D2715">
            <v>6.35</v>
          </cell>
        </row>
        <row r="2716">
          <cell r="A2716">
            <v>3910</v>
          </cell>
          <cell r="B2716" t="str">
            <v>LUVA DE FERRO GALVANIZADO, COM ROSCA BSP, DE 1"</v>
          </cell>
          <cell r="C2716" t="str">
            <v xml:space="preserve">UN    </v>
          </cell>
          <cell r="D2716">
            <v>14.05</v>
          </cell>
        </row>
        <row r="2717">
          <cell r="A2717">
            <v>3913</v>
          </cell>
          <cell r="B2717" t="str">
            <v>LUVA DE FERRO GALVANIZADO, COM ROSCA BSP, DE 2 1/2"</v>
          </cell>
          <cell r="C2717" t="str">
            <v xml:space="preserve">UN    </v>
          </cell>
          <cell r="D2717">
            <v>67.180000000000007</v>
          </cell>
        </row>
        <row r="2718">
          <cell r="A2718">
            <v>3912</v>
          </cell>
          <cell r="B2718" t="str">
            <v>LUVA DE FERRO GALVANIZADO, COM ROSCA BSP, DE 2"</v>
          </cell>
          <cell r="C2718" t="str">
            <v xml:space="preserve">UN    </v>
          </cell>
          <cell r="D2718">
            <v>36.82</v>
          </cell>
        </row>
        <row r="2719">
          <cell r="A2719">
            <v>3909</v>
          </cell>
          <cell r="B2719" t="str">
            <v>LUVA DE FERRO GALVANIZADO, COM ROSCA BSP, DE 3/4"</v>
          </cell>
          <cell r="C2719" t="str">
            <v xml:space="preserve">UN    </v>
          </cell>
          <cell r="D2719">
            <v>8.64</v>
          </cell>
        </row>
        <row r="2720">
          <cell r="A2720">
            <v>3914</v>
          </cell>
          <cell r="B2720" t="str">
            <v>LUVA DE FERRO GALVANIZADO, COM ROSCA BSP, DE 3"</v>
          </cell>
          <cell r="C2720" t="str">
            <v xml:space="preserve">UN    </v>
          </cell>
          <cell r="D2720">
            <v>101.34</v>
          </cell>
        </row>
        <row r="2721">
          <cell r="A2721">
            <v>3915</v>
          </cell>
          <cell r="B2721" t="str">
            <v>LUVA DE FERRO GALVANIZADO, COM ROSCA BSP, DE 4"</v>
          </cell>
          <cell r="C2721" t="str">
            <v xml:space="preserve">UN    </v>
          </cell>
          <cell r="D2721">
            <v>159.81</v>
          </cell>
        </row>
        <row r="2722">
          <cell r="A2722">
            <v>3916</v>
          </cell>
          <cell r="B2722" t="str">
            <v>LUVA DE FERRO GALVANIZADO, COM ROSCA BSP, DE 5"</v>
          </cell>
          <cell r="C2722" t="str">
            <v xml:space="preserve">UN    </v>
          </cell>
          <cell r="D2722">
            <v>291.14</v>
          </cell>
        </row>
        <row r="2723">
          <cell r="A2723">
            <v>3917</v>
          </cell>
          <cell r="B2723" t="str">
            <v>LUVA DE FERRO GALVANIZADO, COM ROSCA BSP, DE 6"</v>
          </cell>
          <cell r="C2723" t="str">
            <v xml:space="preserve">UN    </v>
          </cell>
          <cell r="D2723">
            <v>480.21</v>
          </cell>
        </row>
        <row r="2724">
          <cell r="A2724">
            <v>1904</v>
          </cell>
          <cell r="B2724" t="str">
            <v>LUVA DE PRESSAO, EM PVC, DE 20 MM, PARA ELETRODUTO FLEXIVEL</v>
          </cell>
          <cell r="C2724" t="str">
            <v xml:space="preserve">UN    </v>
          </cell>
          <cell r="D2724">
            <v>1.35</v>
          </cell>
        </row>
        <row r="2725">
          <cell r="A2725">
            <v>1899</v>
          </cell>
          <cell r="B2725" t="str">
            <v>LUVA DE PRESSAO, EM PVC, DE 25 MM, PARA ELETRODUTO FLEXIVEL</v>
          </cell>
          <cell r="C2725" t="str">
            <v xml:space="preserve">UN    </v>
          </cell>
          <cell r="D2725">
            <v>1.53</v>
          </cell>
        </row>
        <row r="2726">
          <cell r="A2726">
            <v>1900</v>
          </cell>
          <cell r="B2726" t="str">
            <v>LUVA DE PRESSAO, EM PVC, DE 32 MM, PARA ELETRODUTO FLEXIVEL</v>
          </cell>
          <cell r="C2726" t="str">
            <v xml:space="preserve">UN    </v>
          </cell>
          <cell r="D2726">
            <v>2.48</v>
          </cell>
        </row>
        <row r="2727">
          <cell r="A2727">
            <v>12407</v>
          </cell>
          <cell r="B2727" t="str">
            <v>LUVA DE REDUCAO DE FERRO GALVANIZADO, COM ROSCA BSP MACHO/FEMEA, DE 1 1/2" X 1"</v>
          </cell>
          <cell r="C2727" t="str">
            <v xml:space="preserve">UN    </v>
          </cell>
          <cell r="D2727">
            <v>36.35</v>
          </cell>
        </row>
        <row r="2728">
          <cell r="A2728">
            <v>12408</v>
          </cell>
          <cell r="B2728" t="str">
            <v>LUVA DE REDUCAO DE FERRO GALVANIZADO, COM ROSCA BSP MACHO/FEMEA, DE 1" X 1/2"</v>
          </cell>
          <cell r="C2728" t="str">
            <v xml:space="preserve">UN    </v>
          </cell>
          <cell r="D2728">
            <v>20.52</v>
          </cell>
        </row>
        <row r="2729">
          <cell r="A2729">
            <v>12409</v>
          </cell>
          <cell r="B2729" t="str">
            <v>LUVA DE REDUCAO DE FERRO GALVANIZADO, COM ROSCA BSP MACHO/FEMEA, DE 1" X 3/4"</v>
          </cell>
          <cell r="C2729" t="str">
            <v xml:space="preserve">UN    </v>
          </cell>
          <cell r="D2729">
            <v>20.52</v>
          </cell>
        </row>
        <row r="2730">
          <cell r="A2730">
            <v>12410</v>
          </cell>
          <cell r="B2730" t="str">
            <v>LUVA DE REDUCAO DE FERRO GALVANIZADO, COM ROSCA BSP MACHO/FEMEA, DE 3/4" X 1/2"</v>
          </cell>
          <cell r="C2730" t="str">
            <v xml:space="preserve">UN    </v>
          </cell>
          <cell r="D2730">
            <v>14.13</v>
          </cell>
        </row>
        <row r="2731">
          <cell r="A2731">
            <v>3936</v>
          </cell>
          <cell r="B2731" t="str">
            <v>LUVA DE REDUCAO DE FERRO GALVANIZADO, COM ROSCA BSP, DE 1 1/2" X 1 1/4"</v>
          </cell>
          <cell r="C2731" t="str">
            <v xml:space="preserve">UN    </v>
          </cell>
          <cell r="D2731">
            <v>25.54</v>
          </cell>
        </row>
        <row r="2732">
          <cell r="A2732">
            <v>3922</v>
          </cell>
          <cell r="B2732" t="str">
            <v>LUVA DE REDUCAO DE FERRO GALVANIZADO, COM ROSCA BSP, DE 1 1/2" X 1/2"</v>
          </cell>
          <cell r="C2732" t="str">
            <v xml:space="preserve">UN    </v>
          </cell>
          <cell r="D2732">
            <v>23.49</v>
          </cell>
        </row>
        <row r="2733">
          <cell r="A2733">
            <v>3924</v>
          </cell>
          <cell r="B2733" t="str">
            <v>LUVA DE REDUCAO DE FERRO GALVANIZADO, COM ROSCA BSP, DE 1 1/2" X 1"</v>
          </cell>
          <cell r="C2733" t="str">
            <v xml:space="preserve">UN    </v>
          </cell>
          <cell r="D2733">
            <v>25.54</v>
          </cell>
        </row>
        <row r="2734">
          <cell r="A2734">
            <v>3923</v>
          </cell>
          <cell r="B2734" t="str">
            <v>LUVA DE REDUCAO DE FERRO GALVANIZADO, COM ROSCA BSP, DE 1 1/2" X 3/4"</v>
          </cell>
          <cell r="C2734" t="str">
            <v xml:space="preserve">UN    </v>
          </cell>
          <cell r="D2734">
            <v>25.54</v>
          </cell>
        </row>
        <row r="2735">
          <cell r="A2735">
            <v>3937</v>
          </cell>
          <cell r="B2735" t="str">
            <v>LUVA DE REDUCAO DE FERRO GALVANIZADO, COM ROSCA BSP, DE 1 1/4" X 1/2"</v>
          </cell>
          <cell r="C2735" t="str">
            <v xml:space="preserve">UN    </v>
          </cell>
          <cell r="D2735">
            <v>21.07</v>
          </cell>
        </row>
        <row r="2736">
          <cell r="A2736">
            <v>3921</v>
          </cell>
          <cell r="B2736" t="str">
            <v>LUVA DE REDUCAO DE FERRO GALVANIZADO, COM ROSCA BSP, DE 1 1/4" X 1"</v>
          </cell>
          <cell r="C2736" t="str">
            <v xml:space="preserve">UN    </v>
          </cell>
          <cell r="D2736">
            <v>21.08</v>
          </cell>
        </row>
        <row r="2737">
          <cell r="A2737">
            <v>3920</v>
          </cell>
          <cell r="B2737" t="str">
            <v>LUVA DE REDUCAO DE FERRO GALVANIZADO, COM ROSCA BSP, DE 1 1/4" X 3/4"</v>
          </cell>
          <cell r="C2737" t="str">
            <v xml:space="preserve">UN    </v>
          </cell>
          <cell r="D2737">
            <v>21.07</v>
          </cell>
        </row>
        <row r="2738">
          <cell r="A2738">
            <v>3938</v>
          </cell>
          <cell r="B2738" t="str">
            <v>LUVA DE REDUCAO DE FERRO GALVANIZADO, COM ROSCA BSP, DE 1" X 1/2"</v>
          </cell>
          <cell r="C2738" t="str">
            <v xml:space="preserve">UN    </v>
          </cell>
          <cell r="D2738">
            <v>13.89</v>
          </cell>
        </row>
        <row r="2739">
          <cell r="A2739">
            <v>3919</v>
          </cell>
          <cell r="B2739" t="str">
            <v>LUVA DE REDUCAO DE FERRO GALVANIZADO, COM ROSCA BSP, DE 1" X 3/4"</v>
          </cell>
          <cell r="C2739" t="str">
            <v xml:space="preserve">UN    </v>
          </cell>
          <cell r="D2739">
            <v>14.16</v>
          </cell>
        </row>
        <row r="2740">
          <cell r="A2740">
            <v>3927</v>
          </cell>
          <cell r="B2740" t="str">
            <v>LUVA DE REDUCAO DE FERRO GALVANIZADO, COM ROSCA BSP, DE 2 1/2" X 1 1/2"</v>
          </cell>
          <cell r="C2740" t="str">
            <v xml:space="preserve">UN    </v>
          </cell>
          <cell r="D2740">
            <v>71.73</v>
          </cell>
        </row>
        <row r="2741">
          <cell r="A2741">
            <v>3928</v>
          </cell>
          <cell r="B2741" t="str">
            <v>LUVA DE REDUCAO DE FERRO GALVANIZADO, COM ROSCA BSP, DE 2 1/2" X 2"</v>
          </cell>
          <cell r="C2741" t="str">
            <v xml:space="preserve">UN    </v>
          </cell>
          <cell r="D2741">
            <v>71.73</v>
          </cell>
        </row>
        <row r="2742">
          <cell r="A2742">
            <v>3926</v>
          </cell>
          <cell r="B2742" t="str">
            <v>LUVA DE REDUCAO DE FERRO GALVANIZADO, COM ROSCA BSP, DE 2" X 1 1/2"</v>
          </cell>
          <cell r="C2742" t="str">
            <v xml:space="preserve">UN    </v>
          </cell>
          <cell r="D2742">
            <v>40.89</v>
          </cell>
        </row>
        <row r="2743">
          <cell r="A2743">
            <v>3935</v>
          </cell>
          <cell r="B2743" t="str">
            <v>LUVA DE REDUCAO DE FERRO GALVANIZADO, COM ROSCA BSP, DE 2" X 1 1/4"</v>
          </cell>
          <cell r="C2743" t="str">
            <v xml:space="preserve">UN    </v>
          </cell>
          <cell r="D2743">
            <v>40.89</v>
          </cell>
        </row>
        <row r="2744">
          <cell r="A2744">
            <v>3925</v>
          </cell>
          <cell r="B2744" t="str">
            <v>LUVA DE REDUCAO DE FERRO GALVANIZADO, COM ROSCA BSP, DE 2" X 1"</v>
          </cell>
          <cell r="C2744" t="str">
            <v xml:space="preserve">UN    </v>
          </cell>
          <cell r="D2744">
            <v>40.89</v>
          </cell>
        </row>
        <row r="2745">
          <cell r="A2745">
            <v>12406</v>
          </cell>
          <cell r="B2745" t="str">
            <v>LUVA DE REDUCAO DE FERRO GALVANIZADO, COM ROSCA BSP, DE 3/4" X 1/2"</v>
          </cell>
          <cell r="C2745" t="str">
            <v xml:space="preserve">UN    </v>
          </cell>
          <cell r="D2745">
            <v>10.039999999999999</v>
          </cell>
        </row>
        <row r="2746">
          <cell r="A2746">
            <v>3929</v>
          </cell>
          <cell r="B2746" t="str">
            <v>LUVA DE REDUCAO DE FERRO GALVANIZADO, COM ROSCA BSP, DE 3" X 1 1/2"</v>
          </cell>
          <cell r="C2746" t="str">
            <v xml:space="preserve">UN    </v>
          </cell>
          <cell r="D2746">
            <v>109.28</v>
          </cell>
        </row>
        <row r="2747">
          <cell r="A2747">
            <v>3931</v>
          </cell>
          <cell r="B2747" t="str">
            <v>LUVA DE REDUCAO DE FERRO GALVANIZADO, COM ROSCA BSP, DE 3" X 2 1/2"</v>
          </cell>
          <cell r="C2747" t="str">
            <v xml:space="preserve">UN    </v>
          </cell>
          <cell r="D2747">
            <v>109.28</v>
          </cell>
        </row>
        <row r="2748">
          <cell r="A2748">
            <v>3930</v>
          </cell>
          <cell r="B2748" t="str">
            <v>LUVA DE REDUCAO DE FERRO GALVANIZADO, COM ROSCA BSP, DE 3" X 2"</v>
          </cell>
          <cell r="C2748" t="str">
            <v xml:space="preserve">UN    </v>
          </cell>
          <cell r="D2748">
            <v>109.28</v>
          </cell>
        </row>
        <row r="2749">
          <cell r="A2749">
            <v>3932</v>
          </cell>
          <cell r="B2749" t="str">
            <v>LUVA DE REDUCAO DE FERRO GALVANIZADO, COM ROSCA BSP, DE 4" X 2 1/2"</v>
          </cell>
          <cell r="C2749" t="str">
            <v xml:space="preserve">UN    </v>
          </cell>
          <cell r="D2749">
            <v>188.71</v>
          </cell>
        </row>
        <row r="2750">
          <cell r="A2750">
            <v>3933</v>
          </cell>
          <cell r="B2750" t="str">
            <v>LUVA DE REDUCAO DE FERRO GALVANIZADO, COM ROSCA BSP, DE 4" X 2"</v>
          </cell>
          <cell r="C2750" t="str">
            <v xml:space="preserve">UN    </v>
          </cell>
          <cell r="D2750">
            <v>188.71</v>
          </cell>
        </row>
        <row r="2751">
          <cell r="A2751">
            <v>3934</v>
          </cell>
          <cell r="B2751" t="str">
            <v>LUVA DE REDUCAO DE FERRO GALVANIZADO, COM ROSCA BSP, DE 4" X 3"</v>
          </cell>
          <cell r="C2751" t="str">
            <v xml:space="preserve">UN    </v>
          </cell>
          <cell r="D2751">
            <v>188.71</v>
          </cell>
        </row>
        <row r="2752">
          <cell r="A2752">
            <v>40355</v>
          </cell>
          <cell r="B2752" t="str">
            <v>LUVA DE REDUCAO EM ACO CARBONO, COM ENCAIXE PARA SOLDA DN SW, PRESSAO 3.000 LBS,  3/4 " X 1/2"</v>
          </cell>
          <cell r="C2752" t="str">
            <v xml:space="preserve">UN    </v>
          </cell>
          <cell r="D2752">
            <v>14.01</v>
          </cell>
        </row>
        <row r="2753">
          <cell r="A2753">
            <v>40364</v>
          </cell>
          <cell r="B2753" t="str">
            <v>LUVA DE REDUCAO EM ACO CARBONO, COM ENCAIXE PARA SOLDA DN SW, PRESSAO 3.000 LBS, DN 1 1/2" X 1 1/4"</v>
          </cell>
          <cell r="C2753" t="str">
            <v xml:space="preserve">UN    </v>
          </cell>
          <cell r="D2753">
            <v>65.62</v>
          </cell>
        </row>
        <row r="2754">
          <cell r="A2754">
            <v>40361</v>
          </cell>
          <cell r="B2754" t="str">
            <v>LUVA DE REDUCAO EM ACO CARBONO, COM ENCAIXE PARA SOLDA DN SW, PRESSAO 3.000 LBS, DN 1 1/4"  X 1"</v>
          </cell>
          <cell r="C2754" t="str">
            <v xml:space="preserve">UN    </v>
          </cell>
          <cell r="D2754">
            <v>51.31</v>
          </cell>
        </row>
        <row r="2755">
          <cell r="A2755">
            <v>40358</v>
          </cell>
          <cell r="B2755" t="str">
            <v>LUVA DE REDUCAO EM ACO CARBONO, COM ENCAIXE PARA SOLDA DN SW, PRESSAO 3.000 LBS, DN 1" X 3/4"</v>
          </cell>
          <cell r="C2755" t="str">
            <v xml:space="preserve">UN    </v>
          </cell>
          <cell r="D2755">
            <v>19.559999999999999</v>
          </cell>
        </row>
        <row r="2756">
          <cell r="A2756">
            <v>40370</v>
          </cell>
          <cell r="B2756" t="str">
            <v>LUVA DE REDUCAO EM ACO CARBONO, COM ENCAIXE PARA SOLDA DN SW, PRESSAO 3.000 LBS, DN 2 1/2" X 2"</v>
          </cell>
          <cell r="C2756" t="str">
            <v xml:space="preserve">UN    </v>
          </cell>
          <cell r="D2756">
            <v>208.22</v>
          </cell>
        </row>
        <row r="2757">
          <cell r="A2757">
            <v>40367</v>
          </cell>
          <cell r="B2757" t="str">
            <v>LUVA DE REDUCAO EM ACO CARBONO, COM ENCAIXE PARA SOLDA DN SW, PRESSAO 3.000 LBS, DN 2" X 1 1/2"</v>
          </cell>
          <cell r="C2757" t="str">
            <v xml:space="preserve">UN    </v>
          </cell>
          <cell r="D2757">
            <v>103.49</v>
          </cell>
        </row>
        <row r="2758">
          <cell r="A2758">
            <v>40373</v>
          </cell>
          <cell r="B2758" t="str">
            <v>LUVA DE REDUCAO EM ACO CARBONO, COM ENCAIXE PARA SOLDA DN SW, PRESSAO 3.000 LBS, DN 3" X 2 1/2"</v>
          </cell>
          <cell r="C2758" t="str">
            <v xml:space="preserve">UN    </v>
          </cell>
          <cell r="D2758">
            <v>281.56</v>
          </cell>
        </row>
        <row r="2759">
          <cell r="A2759">
            <v>39312</v>
          </cell>
          <cell r="B2759" t="str">
            <v>LUVA DE REDUCAO PARA TUBO PEX, PLASTICA, PARA CONEXAO COM CRIMPAGEM, DN 20 X 16 MM</v>
          </cell>
          <cell r="C2759" t="str">
            <v xml:space="preserve">UN    </v>
          </cell>
          <cell r="D2759">
            <v>14.11</v>
          </cell>
        </row>
        <row r="2760">
          <cell r="A2760">
            <v>39313</v>
          </cell>
          <cell r="B2760" t="str">
            <v>LUVA DE REDUCAO PARA TUBO PEX, PLASTICA, PARA CONEXAO COM CRIMPAGEM, DN 25 X 16 MM</v>
          </cell>
          <cell r="C2760" t="str">
            <v xml:space="preserve">UN    </v>
          </cell>
          <cell r="D2760">
            <v>18.41</v>
          </cell>
        </row>
        <row r="2761">
          <cell r="A2761">
            <v>39314</v>
          </cell>
          <cell r="B2761" t="str">
            <v>LUVA DE REDUCAO PARA TUBO PEX, PLASTICA, PARA CONEXAO COM CRIMPAGEM, DN 32 X 25 MM</v>
          </cell>
          <cell r="C2761" t="str">
            <v xml:space="preserve">UN    </v>
          </cell>
          <cell r="D2761">
            <v>29.24</v>
          </cell>
        </row>
        <row r="2762">
          <cell r="A2762">
            <v>3907</v>
          </cell>
          <cell r="B2762" t="str">
            <v>LUVA DE REDUCAO ROSCAVEL, PVC, 1" X 3/4", PARA AGUA FRIA PREDIAL</v>
          </cell>
          <cell r="C2762" t="str">
            <v xml:space="preserve">UN    </v>
          </cell>
          <cell r="D2762">
            <v>6.04</v>
          </cell>
        </row>
        <row r="2763">
          <cell r="A2763">
            <v>3889</v>
          </cell>
          <cell r="B2763" t="str">
            <v>LUVA DE REDUCAO ROSCAVEL, PVC, 3/4" X 1/2", PARA AGUA FRIA PREDIAL</v>
          </cell>
          <cell r="C2763" t="str">
            <v xml:space="preserve">UN    </v>
          </cell>
          <cell r="D2763">
            <v>4.29</v>
          </cell>
        </row>
        <row r="2764">
          <cell r="A2764">
            <v>3868</v>
          </cell>
          <cell r="B2764" t="str">
            <v>LUVA DE REDUCAO SOLDAVEL, PVC, 25 MM X 20 MM, PARA AGUA FRIA PREDIAL</v>
          </cell>
          <cell r="C2764" t="str">
            <v xml:space="preserve">UN    </v>
          </cell>
          <cell r="D2764">
            <v>1.58</v>
          </cell>
        </row>
        <row r="2765">
          <cell r="A2765">
            <v>3869</v>
          </cell>
          <cell r="B2765" t="str">
            <v>LUVA DE REDUCAO SOLDAVEL, PVC, 32 MM X 25 MM, PARA AGUA FRIA PREDIAL</v>
          </cell>
          <cell r="C2765" t="str">
            <v xml:space="preserve">UN    </v>
          </cell>
          <cell r="D2765">
            <v>3.49</v>
          </cell>
        </row>
        <row r="2766">
          <cell r="A2766">
            <v>3872</v>
          </cell>
          <cell r="B2766" t="str">
            <v>LUVA DE REDUCAO SOLDAVEL, PVC, 40 MM X 32 MM, PARA AGUA FRIA PREDIAL</v>
          </cell>
          <cell r="C2766" t="str">
            <v xml:space="preserve">UN    </v>
          </cell>
          <cell r="D2766">
            <v>5.96</v>
          </cell>
        </row>
        <row r="2767">
          <cell r="A2767">
            <v>3850</v>
          </cell>
          <cell r="B2767" t="str">
            <v>LUVA DE REDUCAO SOLDAVEL, PVC, 60 MM X 50 MM, PARA AGUA FRIA PREDIAL</v>
          </cell>
          <cell r="C2767" t="str">
            <v xml:space="preserve">UN    </v>
          </cell>
          <cell r="D2767">
            <v>13.75</v>
          </cell>
        </row>
        <row r="2768">
          <cell r="A2768">
            <v>38023</v>
          </cell>
          <cell r="B2768" t="str">
            <v>LUVA DE REDUCAO, SOLDAVEL, PVC, 50 X 25 MM, PARA AGUA FRIA PREDIAL</v>
          </cell>
          <cell r="C2768" t="str">
            <v xml:space="preserve">UN    </v>
          </cell>
          <cell r="D2768">
            <v>7</v>
          </cell>
        </row>
        <row r="2769">
          <cell r="A2769">
            <v>37986</v>
          </cell>
          <cell r="B2769" t="str">
            <v>LUVA DE TRANSICAO DE CPVC X PVC, SOLDAVEL, 22 X 25 MM, PARA AGUA QUENTE</v>
          </cell>
          <cell r="C2769" t="str">
            <v xml:space="preserve">UN    </v>
          </cell>
          <cell r="D2769">
            <v>2.5299999999999998</v>
          </cell>
        </row>
        <row r="2770">
          <cell r="A2770">
            <v>37987</v>
          </cell>
          <cell r="B2770" t="str">
            <v>LUVA DE TRANSICAO, CPVC, SOLDAVEL, 42 MM X 1 1/2", PARA AGUA QUENTE</v>
          </cell>
          <cell r="C2770" t="str">
            <v xml:space="preserve">UN    </v>
          </cell>
          <cell r="D2770">
            <v>126.39</v>
          </cell>
        </row>
        <row r="2771">
          <cell r="A2771">
            <v>37988</v>
          </cell>
          <cell r="B2771" t="str">
            <v>LUVA DE TRANSICAO, CPVC, SOLDAVEL, 54 MM X 2", PARA AGUA QUENTE PREDIAL</v>
          </cell>
          <cell r="C2771" t="str">
            <v xml:space="preserve">UN    </v>
          </cell>
          <cell r="D2771">
            <v>200.83</v>
          </cell>
        </row>
        <row r="2772">
          <cell r="A2772">
            <v>21120</v>
          </cell>
          <cell r="B2772" t="str">
            <v>LUVA DE TRANSICAO, CPVC, 15 MM X 1/2", PARA AGUA QUENTE PREDIAL</v>
          </cell>
          <cell r="C2772" t="str">
            <v xml:space="preserve">UN    </v>
          </cell>
          <cell r="D2772">
            <v>12.93</v>
          </cell>
        </row>
        <row r="2773">
          <cell r="A2773">
            <v>39318</v>
          </cell>
          <cell r="B2773" t="str">
            <v>LUVA DE TRANSICAO, CPVC, 22 MM X 1/2", PARA AGUA QUENTE</v>
          </cell>
          <cell r="C2773" t="str">
            <v xml:space="preserve">UN    </v>
          </cell>
          <cell r="D2773">
            <v>12.02</v>
          </cell>
        </row>
        <row r="2774">
          <cell r="A2774">
            <v>40366</v>
          </cell>
          <cell r="B2774" t="str">
            <v>LUVA EM ACO CARBONO, SOLDAVEL, PRESSAO 3.000 LBS, DN 1 1/2"</v>
          </cell>
          <cell r="C2774" t="str">
            <v xml:space="preserve">UN    </v>
          </cell>
          <cell r="D2774">
            <v>51.19</v>
          </cell>
        </row>
        <row r="2775">
          <cell r="A2775">
            <v>40363</v>
          </cell>
          <cell r="B2775" t="str">
            <v>LUVA EM ACO CARBONO, SOLDAVEL, PRESSAO 3.000 LBS, DN 1 1/4"</v>
          </cell>
          <cell r="C2775" t="str">
            <v xml:space="preserve">UN    </v>
          </cell>
          <cell r="D2775">
            <v>40.04</v>
          </cell>
        </row>
        <row r="2776">
          <cell r="A2776">
            <v>40354</v>
          </cell>
          <cell r="B2776" t="str">
            <v>LUVA EM ACO CARBONO, SOLDAVEL, PRESSAO 3.000 LBS, DN 1/2"</v>
          </cell>
          <cell r="C2776" t="str">
            <v xml:space="preserve">UN    </v>
          </cell>
          <cell r="D2776">
            <v>17.43</v>
          </cell>
        </row>
        <row r="2777">
          <cell r="A2777">
            <v>40360</v>
          </cell>
          <cell r="B2777" t="str">
            <v>LUVA EM ACO CARBONO, SOLDAVEL, PRESSAO 3.000 LBS, DN 1"</v>
          </cell>
          <cell r="C2777" t="str">
            <v xml:space="preserve">UN    </v>
          </cell>
          <cell r="D2777">
            <v>26.24</v>
          </cell>
        </row>
        <row r="2778">
          <cell r="A2778">
            <v>40372</v>
          </cell>
          <cell r="B2778" t="str">
            <v>LUVA EM ACO CARBONO, SOLDAVEL, PRESSAO 3.000 LBS, DN 2 1/2"</v>
          </cell>
          <cell r="C2778" t="str">
            <v xml:space="preserve">UN    </v>
          </cell>
          <cell r="D2778">
            <v>162.08000000000001</v>
          </cell>
        </row>
        <row r="2779">
          <cell r="A2779">
            <v>40369</v>
          </cell>
          <cell r="B2779" t="str">
            <v>LUVA EM ACO CARBONO, SOLDAVEL, PRESSAO 3.000 LBS, DN 2"</v>
          </cell>
          <cell r="C2779" t="str">
            <v xml:space="preserve">UN    </v>
          </cell>
          <cell r="D2779">
            <v>80.67</v>
          </cell>
        </row>
        <row r="2780">
          <cell r="A2780">
            <v>40357</v>
          </cell>
          <cell r="B2780" t="str">
            <v>LUVA EM ACO CARBONO, SOLDAVEL, PRESSAO 3.000 LBS, DN 3/4"</v>
          </cell>
          <cell r="C2780" t="str">
            <v xml:space="preserve">UN    </v>
          </cell>
          <cell r="D2780">
            <v>19.559999999999999</v>
          </cell>
        </row>
        <row r="2781">
          <cell r="A2781">
            <v>40375</v>
          </cell>
          <cell r="B2781" t="str">
            <v>LUVA EM ACO CARBONO, SOLDAVEL, PRESSAO 3.000 LBS, DN 3"</v>
          </cell>
          <cell r="C2781" t="str">
            <v xml:space="preserve">UN    </v>
          </cell>
          <cell r="D2781">
            <v>219.42</v>
          </cell>
        </row>
        <row r="2782">
          <cell r="A2782">
            <v>1893</v>
          </cell>
          <cell r="B2782" t="str">
            <v>LUVA EM PVC RIGIDO ROSCAVEL, DE 1 1/2", PARA ELETRODUTO</v>
          </cell>
          <cell r="C2782" t="str">
            <v xml:space="preserve">UN    </v>
          </cell>
          <cell r="D2782">
            <v>5.0999999999999996</v>
          </cell>
        </row>
        <row r="2783">
          <cell r="A2783">
            <v>1902</v>
          </cell>
          <cell r="B2783" t="str">
            <v>LUVA EM PVC RIGIDO ROSCAVEL, DE 1 1/4", PARA ELETRODUTO</v>
          </cell>
          <cell r="C2783" t="str">
            <v xml:space="preserve">UN    </v>
          </cell>
          <cell r="D2783">
            <v>3.71</v>
          </cell>
        </row>
        <row r="2784">
          <cell r="A2784">
            <v>1901</v>
          </cell>
          <cell r="B2784" t="str">
            <v>LUVA EM PVC RIGIDO ROSCAVEL, DE 1/2", PARA ELETRODUTO</v>
          </cell>
          <cell r="C2784" t="str">
            <v xml:space="preserve">UN    </v>
          </cell>
          <cell r="D2784">
            <v>1.1599999999999999</v>
          </cell>
        </row>
        <row r="2785">
          <cell r="A2785">
            <v>1892</v>
          </cell>
          <cell r="B2785" t="str">
            <v>LUVA EM PVC RIGIDO ROSCAVEL, DE 1", PARA ELETRODUTO</v>
          </cell>
          <cell r="C2785" t="str">
            <v xml:space="preserve">UN    </v>
          </cell>
          <cell r="D2785">
            <v>2.39</v>
          </cell>
        </row>
        <row r="2786">
          <cell r="A2786">
            <v>1907</v>
          </cell>
          <cell r="B2786" t="str">
            <v>LUVA EM PVC RIGIDO ROSCAVEL, DE 2 1/2", PARA ELETRODUTO</v>
          </cell>
          <cell r="C2786" t="str">
            <v xml:space="preserve">UN    </v>
          </cell>
          <cell r="D2786">
            <v>16.43</v>
          </cell>
        </row>
        <row r="2787">
          <cell r="A2787">
            <v>1894</v>
          </cell>
          <cell r="B2787" t="str">
            <v>LUVA EM PVC RIGIDO ROSCAVEL, DE 2", PARA ELETRODUTO</v>
          </cell>
          <cell r="C2787" t="str">
            <v xml:space="preserve">UN    </v>
          </cell>
          <cell r="D2787">
            <v>7.39</v>
          </cell>
        </row>
        <row r="2788">
          <cell r="A2788">
            <v>1891</v>
          </cell>
          <cell r="B2788" t="str">
            <v>LUVA EM PVC RIGIDO ROSCAVEL, DE 3/4", PARA ELETRODUTO</v>
          </cell>
          <cell r="C2788" t="str">
            <v xml:space="preserve">UN    </v>
          </cell>
          <cell r="D2788">
            <v>1.71</v>
          </cell>
        </row>
        <row r="2789">
          <cell r="A2789">
            <v>1896</v>
          </cell>
          <cell r="B2789" t="str">
            <v>LUVA EM PVC RIGIDO ROSCAVEL, DE 3", PARA ELETRODUTO</v>
          </cell>
          <cell r="C2789" t="str">
            <v xml:space="preserve">UN    </v>
          </cell>
          <cell r="D2789">
            <v>22.06</v>
          </cell>
        </row>
        <row r="2790">
          <cell r="A2790">
            <v>1895</v>
          </cell>
          <cell r="B2790" t="str">
            <v>LUVA EM PVC RIGIDO ROSCAVEL, DE 4", PARA ELETRODUTO</v>
          </cell>
          <cell r="C2790" t="str">
            <v xml:space="preserve">UN    </v>
          </cell>
          <cell r="D2790">
            <v>38.770000000000003</v>
          </cell>
        </row>
        <row r="2791">
          <cell r="A2791">
            <v>2641</v>
          </cell>
          <cell r="B2791" t="str">
            <v>LUVA PARA ELETRODUTO, EM ACO GALVANIZADO ELETROLITICO, DIAMETRO DE 100 MM (4")</v>
          </cell>
          <cell r="C2791" t="str">
            <v xml:space="preserve">UN    </v>
          </cell>
          <cell r="D2791">
            <v>30.64</v>
          </cell>
        </row>
        <row r="2792">
          <cell r="A2792">
            <v>2636</v>
          </cell>
          <cell r="B2792" t="str">
            <v>LUVA PARA ELETRODUTO, EM ACO GALVANIZADO ELETROLITICO, DIAMETRO DE 15 MM (1/2")</v>
          </cell>
          <cell r="C2792" t="str">
            <v xml:space="preserve">UN    </v>
          </cell>
          <cell r="D2792">
            <v>1.97</v>
          </cell>
        </row>
        <row r="2793">
          <cell r="A2793">
            <v>2637</v>
          </cell>
          <cell r="B2793" t="str">
            <v>LUVA PARA ELETRODUTO, EM ACO GALVANIZADO ELETROLITICO, DIAMETRO DE 20 MM (3/4")</v>
          </cell>
          <cell r="C2793" t="str">
            <v xml:space="preserve">UN    </v>
          </cell>
          <cell r="D2793">
            <v>2.1</v>
          </cell>
        </row>
        <row r="2794">
          <cell r="A2794">
            <v>2638</v>
          </cell>
          <cell r="B2794" t="str">
            <v>LUVA PARA ELETRODUTO, EM ACO GALVANIZADO ELETROLITICO, DIAMETRO DE 25 MM (1")</v>
          </cell>
          <cell r="C2794" t="str">
            <v xml:space="preserve">UN    </v>
          </cell>
          <cell r="D2794">
            <v>2.44</v>
          </cell>
        </row>
        <row r="2795">
          <cell r="A2795">
            <v>2639</v>
          </cell>
          <cell r="B2795" t="str">
            <v>LUVA PARA ELETRODUTO, EM ACO GALVANIZADO ELETROLITICO, DIAMETRO DE 32 MM (1 1/4")</v>
          </cell>
          <cell r="C2795" t="str">
            <v xml:space="preserve">UN    </v>
          </cell>
          <cell r="D2795">
            <v>4.33</v>
          </cell>
        </row>
        <row r="2796">
          <cell r="A2796">
            <v>2644</v>
          </cell>
          <cell r="B2796" t="str">
            <v>LUVA PARA ELETRODUTO, EM ACO GALVANIZADO ELETROLITICO, DIAMETRO DE 40 MM (1 1/2")</v>
          </cell>
          <cell r="C2796" t="str">
            <v xml:space="preserve">UN    </v>
          </cell>
          <cell r="D2796">
            <v>6.27</v>
          </cell>
        </row>
        <row r="2797">
          <cell r="A2797">
            <v>2643</v>
          </cell>
          <cell r="B2797" t="str">
            <v>LUVA PARA ELETRODUTO, EM ACO GALVANIZADO ELETROLITICO, DIAMETRO DE 50 MM (2")</v>
          </cell>
          <cell r="C2797" t="str">
            <v xml:space="preserve">UN    </v>
          </cell>
          <cell r="D2797">
            <v>8.74</v>
          </cell>
        </row>
        <row r="2798">
          <cell r="A2798">
            <v>2640</v>
          </cell>
          <cell r="B2798" t="str">
            <v>LUVA PARA ELETRODUTO, EM ACO GALVANIZADO ELETROLITICO, DIAMETRO DE 65 MM (2 1/2")</v>
          </cell>
          <cell r="C2798" t="str">
            <v xml:space="preserve">UN    </v>
          </cell>
          <cell r="D2798">
            <v>12.75</v>
          </cell>
        </row>
        <row r="2799">
          <cell r="A2799">
            <v>2642</v>
          </cell>
          <cell r="B2799" t="str">
            <v>LUVA PARA ELETRODUTO, EM ACO GALVANIZADO ELETROLITICO, DIAMETRO DE 80 MM (3")</v>
          </cell>
          <cell r="C2799" t="str">
            <v xml:space="preserve">UN    </v>
          </cell>
          <cell r="D2799">
            <v>19.41</v>
          </cell>
        </row>
        <row r="2800">
          <cell r="A2800">
            <v>39310</v>
          </cell>
          <cell r="B2800" t="str">
            <v>LUVA PARA TUBO PEX, PLASTICA, PARA CONEXAO COM CRIMPAGEM, DN 25 MM</v>
          </cell>
          <cell r="C2800" t="str">
            <v xml:space="preserve">UN    </v>
          </cell>
          <cell r="D2800">
            <v>21.42</v>
          </cell>
        </row>
        <row r="2801">
          <cell r="A2801">
            <v>39311</v>
          </cell>
          <cell r="B2801" t="str">
            <v>LUVA PARA TUBO PEX, PLASTICA, PARA CONEXAO COM CRIMPAGEM, DN 32 MM</v>
          </cell>
          <cell r="C2801" t="str">
            <v xml:space="preserve">UN    </v>
          </cell>
          <cell r="D2801">
            <v>32.200000000000003</v>
          </cell>
        </row>
        <row r="2802">
          <cell r="A2802">
            <v>39855</v>
          </cell>
          <cell r="B2802" t="str">
            <v>LUVA PASSANTE DE COBRE (REF 601) SEM ANEL DE SOLDA, BOLSA 15 MM</v>
          </cell>
          <cell r="C2802" t="str">
            <v xml:space="preserve">UN    </v>
          </cell>
          <cell r="D2802">
            <v>2.79</v>
          </cell>
        </row>
        <row r="2803">
          <cell r="A2803">
            <v>39856</v>
          </cell>
          <cell r="B2803" t="str">
            <v>LUVA PASSANTE DE COBRE (REF 601) SEM ANEL DE SOLDA, BOLSA 22 MM</v>
          </cell>
          <cell r="C2803" t="str">
            <v xml:space="preserve">UN    </v>
          </cell>
          <cell r="D2803">
            <v>6.58</v>
          </cell>
        </row>
        <row r="2804">
          <cell r="A2804">
            <v>39857</v>
          </cell>
          <cell r="B2804" t="str">
            <v>LUVA PASSANTE DE COBRE (REF 601) SEM ANEL DE SOLDA, BOLSA 28 MM</v>
          </cell>
          <cell r="C2804" t="str">
            <v xml:space="preserve">UN    </v>
          </cell>
          <cell r="D2804">
            <v>10.65</v>
          </cell>
        </row>
        <row r="2805">
          <cell r="A2805">
            <v>39858</v>
          </cell>
          <cell r="B2805" t="str">
            <v>LUVA PASSANTE DE COBRE (REF 601) SEM ANEL DE SOLDA, BOLSA 35 MM</v>
          </cell>
          <cell r="C2805" t="str">
            <v xml:space="preserve">UN    </v>
          </cell>
          <cell r="D2805">
            <v>23.64</v>
          </cell>
        </row>
        <row r="2806">
          <cell r="A2806">
            <v>39859</v>
          </cell>
          <cell r="B2806" t="str">
            <v>LUVA PASSANTE DE COBRE (REF 601) SEM ANEL DE SOLDA, BOLSA 42 MM</v>
          </cell>
          <cell r="C2806" t="str">
            <v xml:space="preserve">UN    </v>
          </cell>
          <cell r="D2806">
            <v>36.450000000000003</v>
          </cell>
        </row>
        <row r="2807">
          <cell r="A2807">
            <v>39860</v>
          </cell>
          <cell r="B2807" t="str">
            <v>LUVA PASSANTE DE COBRE (REF 601) SEM ANEL DE SOLDA, BOLSA 54 MM</v>
          </cell>
          <cell r="C2807" t="str">
            <v xml:space="preserve">UN    </v>
          </cell>
          <cell r="D2807">
            <v>55.93</v>
          </cell>
        </row>
        <row r="2808">
          <cell r="A2808">
            <v>39861</v>
          </cell>
          <cell r="B2808" t="str">
            <v>LUVA PASSANTE DE COBRE (REF 601) SEM ANEL DE SOLDA, BOLSA 66 MM</v>
          </cell>
          <cell r="C2808" t="str">
            <v xml:space="preserve">UN    </v>
          </cell>
          <cell r="D2808">
            <v>159.69</v>
          </cell>
        </row>
        <row r="2809">
          <cell r="A2809">
            <v>3867</v>
          </cell>
          <cell r="B2809" t="str">
            <v>LUVA PVC SOLDAVEL, 110 MM, PARA AGUA FRIA PREDIAL</v>
          </cell>
          <cell r="C2809" t="str">
            <v xml:space="preserve">UN    </v>
          </cell>
          <cell r="D2809">
            <v>83.74</v>
          </cell>
        </row>
        <row r="2810">
          <cell r="A2810">
            <v>3861</v>
          </cell>
          <cell r="B2810" t="str">
            <v>LUVA PVC SOLDAVEL, 20 MM, PARA AGUA FRIA PREDIAL</v>
          </cell>
          <cell r="C2810" t="str">
            <v xml:space="preserve">UN    </v>
          </cell>
          <cell r="D2810">
            <v>0.87</v>
          </cell>
        </row>
        <row r="2811">
          <cell r="A2811">
            <v>3904</v>
          </cell>
          <cell r="B2811" t="str">
            <v>LUVA PVC SOLDAVEL, 25 MM, PARA AGUA FRIA PREDIAL</v>
          </cell>
          <cell r="C2811" t="str">
            <v xml:space="preserve">UN    </v>
          </cell>
          <cell r="D2811">
            <v>0.92</v>
          </cell>
        </row>
        <row r="2812">
          <cell r="A2812">
            <v>3903</v>
          </cell>
          <cell r="B2812" t="str">
            <v>LUVA PVC SOLDAVEL, 32 MM, PARA AGUA FRIA PREDIAL</v>
          </cell>
          <cell r="C2812" t="str">
            <v xml:space="preserve">UN    </v>
          </cell>
          <cell r="D2812">
            <v>2.25</v>
          </cell>
        </row>
        <row r="2813">
          <cell r="A2813">
            <v>3862</v>
          </cell>
          <cell r="B2813" t="str">
            <v>LUVA PVC SOLDAVEL, 40 MM, PARA AGUA FRIA PREDIAL</v>
          </cell>
          <cell r="C2813" t="str">
            <v xml:space="preserve">UN    </v>
          </cell>
          <cell r="D2813">
            <v>4.78</v>
          </cell>
        </row>
        <row r="2814">
          <cell r="A2814">
            <v>3863</v>
          </cell>
          <cell r="B2814" t="str">
            <v>LUVA PVC SOLDAVEL, 50 MM, PARA AGUA FRIA PREDIAL</v>
          </cell>
          <cell r="C2814" t="str">
            <v xml:space="preserve">UN    </v>
          </cell>
          <cell r="D2814">
            <v>4.9000000000000004</v>
          </cell>
        </row>
        <row r="2815">
          <cell r="A2815">
            <v>3864</v>
          </cell>
          <cell r="B2815" t="str">
            <v>LUVA PVC SOLDAVEL, 60 MM, PARA AGUA FRIA PREDIAL</v>
          </cell>
          <cell r="C2815" t="str">
            <v xml:space="preserve">UN    </v>
          </cell>
          <cell r="D2815">
            <v>15.02</v>
          </cell>
        </row>
        <row r="2816">
          <cell r="A2816">
            <v>3865</v>
          </cell>
          <cell r="B2816" t="str">
            <v>LUVA PVC SOLDAVEL, 75 MM, PARA AGUA FRIA PREDIAL</v>
          </cell>
          <cell r="C2816" t="str">
            <v xml:space="preserve">UN    </v>
          </cell>
          <cell r="D2816">
            <v>21.96</v>
          </cell>
        </row>
        <row r="2817">
          <cell r="A2817">
            <v>3866</v>
          </cell>
          <cell r="B2817" t="str">
            <v>LUVA PVC SOLDAVEL, 85 MM, PARA AGUA FRIA PREDIAL</v>
          </cell>
          <cell r="C2817" t="str">
            <v xml:space="preserve">UN    </v>
          </cell>
          <cell r="D2817">
            <v>49.31</v>
          </cell>
        </row>
        <row r="2818">
          <cell r="A2818">
            <v>3878</v>
          </cell>
          <cell r="B2818" t="str">
            <v>LUVA PVC, ROSCAVEL, 1 1/2",  AGUA FRIA PREDIAL</v>
          </cell>
          <cell r="C2818" t="str">
            <v xml:space="preserve">UN    </v>
          </cell>
          <cell r="D2818">
            <v>13.45</v>
          </cell>
        </row>
        <row r="2819">
          <cell r="A2819">
            <v>3883</v>
          </cell>
          <cell r="B2819" t="str">
            <v>LUVA PVC, ROSCAVEL, 1/2", AGUA FRIA PREDIAL</v>
          </cell>
          <cell r="C2819" t="str">
            <v xml:space="preserve">UN    </v>
          </cell>
          <cell r="D2819">
            <v>1.72</v>
          </cell>
        </row>
        <row r="2820">
          <cell r="A2820">
            <v>3876</v>
          </cell>
          <cell r="B2820" t="str">
            <v>LUVA PVC, ROSCAVEL, 1", AGUA FRIA PREDIAL</v>
          </cell>
          <cell r="C2820" t="str">
            <v xml:space="preserve">UN    </v>
          </cell>
          <cell r="D2820">
            <v>5.35</v>
          </cell>
        </row>
        <row r="2821">
          <cell r="A2821">
            <v>3884</v>
          </cell>
          <cell r="B2821" t="str">
            <v>LUVA PVC, ROSCAVEL, 3/4", AGUA FRIA PREDIAL</v>
          </cell>
          <cell r="C2821" t="str">
            <v xml:space="preserve">UN    </v>
          </cell>
          <cell r="D2821">
            <v>2.72</v>
          </cell>
        </row>
        <row r="2822">
          <cell r="A2822">
            <v>12892</v>
          </cell>
          <cell r="B2822" t="str">
            <v>LUVA RASPA DE COURO, CANO CURTO (PUNHO *7* CM)</v>
          </cell>
          <cell r="C2822" t="str">
            <v xml:space="preserve">PAR   </v>
          </cell>
          <cell r="D2822">
            <v>13.5</v>
          </cell>
        </row>
        <row r="2823">
          <cell r="A2823">
            <v>38447</v>
          </cell>
          <cell r="B2823" t="str">
            <v>LUVA SIMPLES PPR, F/F, SOLDAVEL, DN 110 MM, PARA AGUA QUENTE PREDIAL</v>
          </cell>
          <cell r="C2823" t="str">
            <v xml:space="preserve">UN    </v>
          </cell>
          <cell r="D2823">
            <v>99.82</v>
          </cell>
        </row>
        <row r="2824">
          <cell r="A2824">
            <v>36320</v>
          </cell>
          <cell r="B2824" t="str">
            <v>LUVA SIMPLES PPR, F/F, SOLDAVEL, DN 20 MM, PARA AGUA QUENTE PREDIAL</v>
          </cell>
          <cell r="C2824" t="str">
            <v xml:space="preserve">UN    </v>
          </cell>
          <cell r="D2824">
            <v>2.68</v>
          </cell>
        </row>
        <row r="2825">
          <cell r="A2825">
            <v>36324</v>
          </cell>
          <cell r="B2825" t="str">
            <v>LUVA SIMPLES PPR, F/F, SOLDAVEL, DN 25 MM, PARA AGUA QUENTE PREDIAL</v>
          </cell>
          <cell r="C2825" t="str">
            <v xml:space="preserve">UN    </v>
          </cell>
          <cell r="D2825">
            <v>2.4500000000000002</v>
          </cell>
        </row>
        <row r="2826">
          <cell r="A2826">
            <v>38441</v>
          </cell>
          <cell r="B2826" t="str">
            <v>LUVA SIMPLES PPR, F/F, SOLDAVEL, DN 32 MM, PARA AGUA QUENTE PREDIAL</v>
          </cell>
          <cell r="C2826" t="str">
            <v xml:space="preserve">UN    </v>
          </cell>
          <cell r="D2826">
            <v>4.38</v>
          </cell>
        </row>
        <row r="2827">
          <cell r="A2827">
            <v>38442</v>
          </cell>
          <cell r="B2827" t="str">
            <v>LUVA SIMPLES PPR, F/F, SOLDAVEL, DN 40 MM, PARA AGUA QUENTE PREDIAL</v>
          </cell>
          <cell r="C2827" t="str">
            <v xml:space="preserve">UN    </v>
          </cell>
          <cell r="D2827">
            <v>12.48</v>
          </cell>
        </row>
        <row r="2828">
          <cell r="A2828">
            <v>38443</v>
          </cell>
          <cell r="B2828" t="str">
            <v>LUVA SIMPLES PPR, F/F, SOLDAVEL, DN 50 MM, PARA AGUA QUENTE PREDIAL</v>
          </cell>
          <cell r="C2828" t="str">
            <v xml:space="preserve">UN    </v>
          </cell>
          <cell r="D2828">
            <v>15.13</v>
          </cell>
        </row>
        <row r="2829">
          <cell r="A2829">
            <v>38444</v>
          </cell>
          <cell r="B2829" t="str">
            <v>LUVA SIMPLES PPR, F/F, SOLDAVEL, DN 63 MM, PARA AGUA QUENTE PREDIAL</v>
          </cell>
          <cell r="C2829" t="str">
            <v xml:space="preserve">UN    </v>
          </cell>
          <cell r="D2829">
            <v>25.41</v>
          </cell>
        </row>
        <row r="2830">
          <cell r="A2830">
            <v>38445</v>
          </cell>
          <cell r="B2830" t="str">
            <v>LUVA SIMPLES PPR, F/F, SOLDAVEL, DN 75 MM, PARA AGUA QUENTE PREDIAL</v>
          </cell>
          <cell r="C2830" t="str">
            <v xml:space="preserve">UN    </v>
          </cell>
          <cell r="D2830">
            <v>47.12</v>
          </cell>
        </row>
        <row r="2831">
          <cell r="A2831">
            <v>38446</v>
          </cell>
          <cell r="B2831" t="str">
            <v>LUVA SIMPLES PPR, F/F, SOLDAVEL, DN 90 MM, PARA AGUA QUENTE PREDIAL</v>
          </cell>
          <cell r="C2831" t="str">
            <v xml:space="preserve">UN    </v>
          </cell>
          <cell r="D2831">
            <v>77.13</v>
          </cell>
        </row>
        <row r="2832">
          <cell r="A2832">
            <v>3837</v>
          </cell>
          <cell r="B2832" t="str">
            <v>LUVA SIMPLES, PVC PBA, JE, DN 100 / DE 110 MM, PARA REDE AGUA (NBR 10351)</v>
          </cell>
          <cell r="C2832" t="str">
            <v xml:space="preserve">UN    </v>
          </cell>
          <cell r="D2832">
            <v>47.83</v>
          </cell>
        </row>
        <row r="2833">
          <cell r="A2833">
            <v>3845</v>
          </cell>
          <cell r="B2833" t="str">
            <v>LUVA SIMPLES, PVC PBA, JE, DN 50 / DE 60 MM, PARA REDE AGUA (NBR 10351)</v>
          </cell>
          <cell r="C2833" t="str">
            <v xml:space="preserve">UN    </v>
          </cell>
          <cell r="D2833">
            <v>17.47</v>
          </cell>
        </row>
        <row r="2834">
          <cell r="A2834">
            <v>11045</v>
          </cell>
          <cell r="B2834" t="str">
            <v>LUVA SIMPLES, PVC PBA, JE, DN 75 / DE 85 MM, PARA REDE AGUA (NBR 10351)</v>
          </cell>
          <cell r="C2834" t="str">
            <v xml:space="preserve">UN    </v>
          </cell>
          <cell r="D2834">
            <v>33.71</v>
          </cell>
        </row>
        <row r="2835">
          <cell r="A2835">
            <v>20170</v>
          </cell>
          <cell r="B2835" t="str">
            <v>LUVA SIMPLES, PVC SERIE R, 100 MM, PARA ESGOTO PREDIAL</v>
          </cell>
          <cell r="C2835" t="str">
            <v xml:space="preserve">UN    </v>
          </cell>
          <cell r="D2835">
            <v>15.54</v>
          </cell>
        </row>
        <row r="2836">
          <cell r="A2836">
            <v>20171</v>
          </cell>
          <cell r="B2836" t="str">
            <v>LUVA SIMPLES, PVC SERIE R, 150 MM, PARA ESGOTO PREDIAL</v>
          </cell>
          <cell r="C2836" t="str">
            <v xml:space="preserve">UN    </v>
          </cell>
          <cell r="D2836">
            <v>44.8</v>
          </cell>
        </row>
        <row r="2837">
          <cell r="A2837">
            <v>20167</v>
          </cell>
          <cell r="B2837" t="str">
            <v>LUVA SIMPLES, PVC SERIE R, 40 MM, PARA ESGOTO PREDIAL</v>
          </cell>
          <cell r="C2837" t="str">
            <v xml:space="preserve">UN    </v>
          </cell>
          <cell r="D2837">
            <v>5.63</v>
          </cell>
        </row>
        <row r="2838">
          <cell r="A2838">
            <v>20168</v>
          </cell>
          <cell r="B2838" t="str">
            <v>LUVA SIMPLES, PVC SERIE R, 50 MM, PARA ESGOTO PREDIAL</v>
          </cell>
          <cell r="C2838" t="str">
            <v xml:space="preserve">UN    </v>
          </cell>
          <cell r="D2838">
            <v>11.59</v>
          </cell>
        </row>
        <row r="2839">
          <cell r="A2839">
            <v>20169</v>
          </cell>
          <cell r="B2839" t="str">
            <v>LUVA SIMPLES, PVC SERIE R, 75 MM, PARA ESGOTO PREDIAL</v>
          </cell>
          <cell r="C2839" t="str">
            <v xml:space="preserve">UN    </v>
          </cell>
          <cell r="D2839">
            <v>13.53</v>
          </cell>
        </row>
        <row r="2840">
          <cell r="A2840">
            <v>3899</v>
          </cell>
          <cell r="B2840" t="str">
            <v>LUVA SIMPLES, PVC, SOLDAVEL, DN 100 MM, SERIE NORMAL, PARA ESGOTO PREDIAL</v>
          </cell>
          <cell r="C2840" t="str">
            <v xml:space="preserve">UN    </v>
          </cell>
          <cell r="D2840">
            <v>7.51</v>
          </cell>
        </row>
        <row r="2841">
          <cell r="A2841">
            <v>38676</v>
          </cell>
          <cell r="B2841" t="str">
            <v>LUVA SIMPLES, PVC, SOLDAVEL, DN 150 MM, SERIE NORMAL, PARA ESGOTO PREDIAL</v>
          </cell>
          <cell r="C2841" t="str">
            <v xml:space="preserve">UN    </v>
          </cell>
          <cell r="D2841">
            <v>37.549999999999997</v>
          </cell>
        </row>
        <row r="2842">
          <cell r="A2842">
            <v>3897</v>
          </cell>
          <cell r="B2842" t="str">
            <v>LUVA SIMPLES, PVC, SOLDAVEL, DN 40 MM, SERIE NORMAL, PARA ESGOTO PREDIAL</v>
          </cell>
          <cell r="C2842" t="str">
            <v xml:space="preserve">UN    </v>
          </cell>
          <cell r="D2842">
            <v>1.83</v>
          </cell>
        </row>
        <row r="2843">
          <cell r="A2843">
            <v>3875</v>
          </cell>
          <cell r="B2843" t="str">
            <v>LUVA SIMPLES, PVC, SOLDAVEL, DN 50 MM, SERIE NORMAL, PARA ESGOTO PREDIAL</v>
          </cell>
          <cell r="C2843" t="str">
            <v xml:space="preserve">UN    </v>
          </cell>
          <cell r="D2843">
            <v>3.78</v>
          </cell>
        </row>
        <row r="2844">
          <cell r="A2844">
            <v>3898</v>
          </cell>
          <cell r="B2844" t="str">
            <v>LUVA SIMPLES, PVC, SOLDAVEL, DN 75 MM, SERIE NORMAL, PARA ESGOTO PREDIAL</v>
          </cell>
          <cell r="C2844" t="str">
            <v xml:space="preserve">UN    </v>
          </cell>
          <cell r="D2844">
            <v>7.68</v>
          </cell>
        </row>
        <row r="2845">
          <cell r="A2845">
            <v>3855</v>
          </cell>
          <cell r="B2845" t="str">
            <v>LUVA SOLDAVEL COM BUCHA DE LATAO, PVC, 20 MM X 1/2"</v>
          </cell>
          <cell r="C2845" t="str">
            <v xml:space="preserve">UN    </v>
          </cell>
          <cell r="D2845">
            <v>5.81</v>
          </cell>
        </row>
        <row r="2846">
          <cell r="A2846">
            <v>3874</v>
          </cell>
          <cell r="B2846" t="str">
            <v>LUVA SOLDAVEL COM BUCHA DE LATAO, PVC, 25 MM X 1/2"</v>
          </cell>
          <cell r="C2846" t="str">
            <v xml:space="preserve">UN    </v>
          </cell>
          <cell r="D2846">
            <v>6.73</v>
          </cell>
        </row>
        <row r="2847">
          <cell r="A2847">
            <v>3870</v>
          </cell>
          <cell r="B2847" t="str">
            <v>LUVA SOLDAVEL COM BUCHA DE LATAO, PVC, 25 MM X 3/4"</v>
          </cell>
          <cell r="C2847" t="str">
            <v xml:space="preserve">UN    </v>
          </cell>
          <cell r="D2847">
            <v>7.38</v>
          </cell>
        </row>
        <row r="2848">
          <cell r="A2848">
            <v>38678</v>
          </cell>
          <cell r="B2848" t="str">
            <v>LUVA SOLDAVEL COM BUCHA DE LATAO, PVC, 32 MM X 1"</v>
          </cell>
          <cell r="C2848" t="str">
            <v xml:space="preserve">UN    </v>
          </cell>
          <cell r="D2848">
            <v>19.54</v>
          </cell>
        </row>
        <row r="2849">
          <cell r="A2849">
            <v>3859</v>
          </cell>
          <cell r="B2849" t="str">
            <v>LUVA SOLDAVEL COM ROSCA, PVC, 20 MM X 1/2", PARA AGUA FRIA PREDIAL</v>
          </cell>
          <cell r="C2849" t="str">
            <v xml:space="preserve">UN    </v>
          </cell>
          <cell r="D2849">
            <v>1.49</v>
          </cell>
        </row>
        <row r="2850">
          <cell r="A2850">
            <v>3856</v>
          </cell>
          <cell r="B2850" t="str">
            <v>LUVA SOLDAVEL COM ROSCA, PVC, 25 MM X 1/2", PARA AGUA FRIA PREDIAL</v>
          </cell>
          <cell r="C2850" t="str">
            <v xml:space="preserve">UN    </v>
          </cell>
          <cell r="D2850">
            <v>2.06</v>
          </cell>
        </row>
        <row r="2851">
          <cell r="A2851">
            <v>3906</v>
          </cell>
          <cell r="B2851" t="str">
            <v>LUVA SOLDAVEL COM ROSCA, PVC, 25 MM X 3/4", PARA AGUA FRIA PREDIAL</v>
          </cell>
          <cell r="C2851" t="str">
            <v xml:space="preserve">UN    </v>
          </cell>
          <cell r="D2851">
            <v>1.7</v>
          </cell>
        </row>
        <row r="2852">
          <cell r="A2852">
            <v>3860</v>
          </cell>
          <cell r="B2852" t="str">
            <v>LUVA SOLDAVEL COM ROSCA, PVC, 32 MM X 1", PARA AGUA FRIA PREDIAL</v>
          </cell>
          <cell r="C2852" t="str">
            <v xml:space="preserve">UN    </v>
          </cell>
          <cell r="D2852">
            <v>5.0599999999999996</v>
          </cell>
        </row>
        <row r="2853">
          <cell r="A2853">
            <v>3905</v>
          </cell>
          <cell r="B2853" t="str">
            <v>LUVA SOLDAVEL COM ROSCA, PVC, 40 MM X 1 1/4", PARA AGUA FRIA PREDIAL</v>
          </cell>
          <cell r="C2853" t="str">
            <v xml:space="preserve">UN    </v>
          </cell>
          <cell r="D2853">
            <v>11.61</v>
          </cell>
        </row>
        <row r="2854">
          <cell r="A2854">
            <v>3871</v>
          </cell>
          <cell r="B2854" t="str">
            <v>LUVA SOLDAVEL COM ROSCA, PVC, 50 MM X 1 1/2", PARA AGUA FRIA PREDIAL</v>
          </cell>
          <cell r="C2854" t="str">
            <v xml:space="preserve">UN    </v>
          </cell>
          <cell r="D2854">
            <v>20.54</v>
          </cell>
        </row>
        <row r="2855">
          <cell r="A2855">
            <v>39292</v>
          </cell>
          <cell r="B2855" t="str">
            <v>LUVA/UNIAO DE REDUCAO METALICA, PARA CONEXAO COM ANEL DESLIZANTE, DN 20 X 16 MM, EM TUBO PEX PARA INST. AGUA QUENTE/FRIA</v>
          </cell>
          <cell r="C2855" t="str">
            <v xml:space="preserve">UN    </v>
          </cell>
          <cell r="D2855">
            <v>7.46</v>
          </cell>
        </row>
        <row r="2856">
          <cell r="A2856">
            <v>39293</v>
          </cell>
          <cell r="B2856" t="str">
            <v>LUVA/UNIAO DE REDUCAO METALICA, PARA CONEXAO COM ANEL DESLIZANTE, DN 25 X 16 MM, EM TUBO PEX PARA INST. AGUA QUENTE/FRIA</v>
          </cell>
          <cell r="C2856" t="str">
            <v xml:space="preserve">UN    </v>
          </cell>
          <cell r="D2856">
            <v>11.6</v>
          </cell>
        </row>
        <row r="2857">
          <cell r="A2857">
            <v>39294</v>
          </cell>
          <cell r="B2857" t="str">
            <v>LUVA/UNIAO DE REDUCAO METALICA, PARA CONEXAO COM ANEL DESLIZANTE, DN 25 X 20 MM, EM TUBO PEX PARA INST. AGUA QUENTE/FRIA</v>
          </cell>
          <cell r="C2857" t="str">
            <v xml:space="preserve">UN    </v>
          </cell>
          <cell r="D2857">
            <v>12.4</v>
          </cell>
        </row>
        <row r="2858">
          <cell r="A2858">
            <v>39295</v>
          </cell>
          <cell r="B2858" t="str">
            <v>LUVA/UNIAO DE REDUCAO METALICA, PARA CONEXAO COM ANEL DESLIZANTE, DN 32 X 25 MM, EM TUBO PEX PARA INST. AGUA QUENTE/FRIA</v>
          </cell>
          <cell r="C2858" t="str">
            <v xml:space="preserve">UN    </v>
          </cell>
          <cell r="D2858">
            <v>17.05</v>
          </cell>
        </row>
        <row r="2859">
          <cell r="A2859">
            <v>39296</v>
          </cell>
          <cell r="B2859" t="str">
            <v>LUVA/UNIAO METALICA, PARA CONEXAO COM ANEL DESLIZANTE, DN 16 MM, EM TUBO PEX PARA INST. AGUA QUENTE/FRIA</v>
          </cell>
          <cell r="C2859" t="str">
            <v xml:space="preserve">UN    </v>
          </cell>
          <cell r="D2859">
            <v>6.8</v>
          </cell>
        </row>
        <row r="2860">
          <cell r="A2860">
            <v>39297</v>
          </cell>
          <cell r="B2860" t="str">
            <v>LUVA/UNIAO METALICA, PARA CONEXAO COM ANEL DESLIZANTE, DN 20 MM, EM TUBO PEX PARA INST. AGUA QUENTE/FRIA</v>
          </cell>
          <cell r="C2860" t="str">
            <v xml:space="preserve">UN    </v>
          </cell>
          <cell r="D2860">
            <v>9.23</v>
          </cell>
        </row>
        <row r="2861">
          <cell r="A2861">
            <v>39298</v>
          </cell>
          <cell r="B2861" t="str">
            <v>LUVA/UNIAO METALICA, PARA CONEXAO COM ANEL DESLIZANTE, DN 25 MM, EM TUBO PEX PARA INST. AGUA QUENTE/FRIA</v>
          </cell>
          <cell r="C2861" t="str">
            <v xml:space="preserve">UN    </v>
          </cell>
          <cell r="D2861">
            <v>17.72</v>
          </cell>
        </row>
        <row r="2862">
          <cell r="A2862">
            <v>39299</v>
          </cell>
          <cell r="B2862" t="str">
            <v>LUVA/UNIAO METALICA, PARA CONEXAO COM ANEL DESLIZANTE, DN 32 MM, EM TUBO PEX PARA INST. AGUA QUENTE/FRIA</v>
          </cell>
          <cell r="C2862" t="str">
            <v xml:space="preserve">UN    </v>
          </cell>
          <cell r="D2862">
            <v>21</v>
          </cell>
        </row>
        <row r="2863">
          <cell r="A2863">
            <v>39308</v>
          </cell>
          <cell r="B2863" t="str">
            <v>LUVA/UNIAO, PLASTICA, PARA CONEXAO COM CRIMPAGEM, DN 16 MM, EM TUBO PEX PARA INST. AGUA QUENTE/FRIA</v>
          </cell>
          <cell r="C2863" t="str">
            <v xml:space="preserve">UN    </v>
          </cell>
          <cell r="D2863">
            <v>5.68</v>
          </cell>
        </row>
        <row r="2864">
          <cell r="A2864">
            <v>39309</v>
          </cell>
          <cell r="B2864" t="str">
            <v>LUVA/UNIAO, PLASTICA, PARA CONEXAO COM CRIMPAGEM, DN 20 MM, EM TUBO PEX PARA INST. AGUA QUENTE/FRIA</v>
          </cell>
          <cell r="C2864" t="str">
            <v xml:space="preserve">UN    </v>
          </cell>
          <cell r="D2864">
            <v>6.47</v>
          </cell>
        </row>
        <row r="2865">
          <cell r="A2865">
            <v>37429</v>
          </cell>
          <cell r="B2865" t="str">
            <v>LUVA, PEAD PE 100,  DE 400 MM, PARA ELETROFUSAO</v>
          </cell>
          <cell r="C2865" t="str">
            <v xml:space="preserve">UN    </v>
          </cell>
          <cell r="D2865">
            <v>2901.8</v>
          </cell>
        </row>
        <row r="2866">
          <cell r="A2866">
            <v>37426</v>
          </cell>
          <cell r="B2866" t="str">
            <v>LUVA, PEAD PE 100,  DE 63 MM, PARA ELETROFUSAO</v>
          </cell>
          <cell r="C2866" t="str">
            <v xml:space="preserve">UN    </v>
          </cell>
          <cell r="D2866">
            <v>27.91</v>
          </cell>
        </row>
        <row r="2867">
          <cell r="A2867">
            <v>37427</v>
          </cell>
          <cell r="B2867" t="str">
            <v>LUVA, PEAD PE 100, DE 125 MM, PARA ELETROFUSAO</v>
          </cell>
          <cell r="C2867" t="str">
            <v xml:space="preserve">UN    </v>
          </cell>
          <cell r="D2867">
            <v>66.58</v>
          </cell>
        </row>
        <row r="2868">
          <cell r="A2868">
            <v>37424</v>
          </cell>
          <cell r="B2868" t="str">
            <v>LUVA, PEAD PE 100, DE 20 MM, PARA ELETROFUSAO</v>
          </cell>
          <cell r="C2868" t="str">
            <v xml:space="preserve">UN    </v>
          </cell>
          <cell r="D2868">
            <v>12.83</v>
          </cell>
        </row>
        <row r="2869">
          <cell r="A2869">
            <v>37428</v>
          </cell>
          <cell r="B2869" t="str">
            <v>LUVA, PEAD PE 100, DE 200 MM, PARA ELETROFUSAO</v>
          </cell>
          <cell r="C2869" t="str">
            <v xml:space="preserve">UN    </v>
          </cell>
          <cell r="D2869">
            <v>229.47</v>
          </cell>
        </row>
        <row r="2870">
          <cell r="A2870">
            <v>37425</v>
          </cell>
          <cell r="B2870" t="str">
            <v>LUVA, PEAD PE 100, DE 32 MM, PARA ELETROFUSAO</v>
          </cell>
          <cell r="C2870" t="str">
            <v xml:space="preserve">UN    </v>
          </cell>
          <cell r="D2870">
            <v>13.82</v>
          </cell>
        </row>
        <row r="2871">
          <cell r="A2871">
            <v>11519</v>
          </cell>
          <cell r="B2871" t="str">
            <v>MACANETA ALAVANCA RETA OCA, EM ZAMAC COM ACABAMENTO CROMADO, COMPRIMENTO APROX DE 15 CM</v>
          </cell>
          <cell r="C2871" t="str">
            <v xml:space="preserve">PAR   </v>
          </cell>
          <cell r="D2871">
            <v>56.8</v>
          </cell>
        </row>
        <row r="2872">
          <cell r="A2872">
            <v>11520</v>
          </cell>
          <cell r="B2872" t="str">
            <v>MACANETA ALAVANCA, RETA SIMPLES / OCA, CROMADA, COMPRIMENTO DE 10 A 16 CM, ACABAMENTO PADRAO POPULAR - SOMENTE MACANETAS</v>
          </cell>
          <cell r="C2872" t="str">
            <v xml:space="preserve">PAR   </v>
          </cell>
          <cell r="D2872">
            <v>26.26</v>
          </cell>
        </row>
        <row r="2873">
          <cell r="A2873">
            <v>11518</v>
          </cell>
          <cell r="B2873" t="str">
            <v>MACANETA BOLA, EM ZAMAC COM ACABAMENTO CROMADO, DIAMETRO DE APROX 2 1/2"</v>
          </cell>
          <cell r="C2873" t="str">
            <v xml:space="preserve">PAR   </v>
          </cell>
          <cell r="D2873">
            <v>95.49</v>
          </cell>
        </row>
        <row r="2874">
          <cell r="A2874">
            <v>38473</v>
          </cell>
          <cell r="B2874" t="str">
            <v>MACARICO DE SOLDA 201 PARA EXTENSAO GLP OU ACETILENO</v>
          </cell>
          <cell r="C2874" t="str">
            <v xml:space="preserve">UN    </v>
          </cell>
          <cell r="D2874">
            <v>180</v>
          </cell>
        </row>
        <row r="2875">
          <cell r="A2875">
            <v>4244</v>
          </cell>
          <cell r="B2875" t="str">
            <v>MACARIQUEIRO (HORISTA)</v>
          </cell>
          <cell r="C2875" t="str">
            <v xml:space="preserve">H     </v>
          </cell>
          <cell r="D2875">
            <v>20.85</v>
          </cell>
        </row>
        <row r="2876">
          <cell r="A2876">
            <v>40977</v>
          </cell>
          <cell r="B2876" t="str">
            <v>MACARIQUEIRO (MENSALISTA)</v>
          </cell>
          <cell r="C2876" t="str">
            <v xml:space="preserve">MES   </v>
          </cell>
          <cell r="D2876">
            <v>3650.76</v>
          </cell>
        </row>
        <row r="2877">
          <cell r="A2877">
            <v>4115</v>
          </cell>
          <cell r="B2877" t="str">
            <v>MADEIRA ROLICA TRATADA, D = 12 A 15 CM, H = 3,00 M, EM EUCALIPTO OU EQUIVALENTE DA REGIAO</v>
          </cell>
          <cell r="C2877" t="str">
            <v xml:space="preserve">M     </v>
          </cell>
          <cell r="D2877">
            <v>26.55</v>
          </cell>
        </row>
        <row r="2878">
          <cell r="A2878">
            <v>4119</v>
          </cell>
          <cell r="B2878" t="str">
            <v>MADEIRA ROLICA TRATADA, D = 16 A 20 CM, H = 6,00 M, EM EUCALIPTO OU EQUIVALENTE DA REGIAO</v>
          </cell>
          <cell r="C2878" t="str">
            <v xml:space="preserve">M     </v>
          </cell>
          <cell r="D2878">
            <v>53.62</v>
          </cell>
        </row>
        <row r="2879">
          <cell r="A2879">
            <v>2794</v>
          </cell>
          <cell r="B2879" t="str">
            <v>MADEIRA ROLICA TRATADA, D = 25 A 29 CM, H = 6,50 M, EM EUCALIPTO OU EQUIVALENTE DA REGIAO</v>
          </cell>
          <cell r="C2879" t="str">
            <v xml:space="preserve">M     </v>
          </cell>
          <cell r="D2879">
            <v>142.26</v>
          </cell>
        </row>
        <row r="2880">
          <cell r="A2880">
            <v>2788</v>
          </cell>
          <cell r="B2880" t="str">
            <v>MADEIRA ROLICA TRATADA, D = 30 A 34 CM, H = 6,50 M, EM EUCALIPTO OU EQUIVALENTE DA REGIAO</v>
          </cell>
          <cell r="C2880" t="str">
            <v xml:space="preserve">M     </v>
          </cell>
          <cell r="D2880">
            <v>207.24</v>
          </cell>
        </row>
        <row r="2881">
          <cell r="A2881">
            <v>4006</v>
          </cell>
          <cell r="B2881" t="str">
            <v>MADEIRA SERRADA EM PINUS, MISTA OU EQUIVALENTE DA REGIAO - BRUTA</v>
          </cell>
          <cell r="C2881" t="str">
            <v xml:space="preserve">M3    </v>
          </cell>
          <cell r="D2881">
            <v>1527.09</v>
          </cell>
        </row>
        <row r="2882">
          <cell r="A2882">
            <v>36151</v>
          </cell>
          <cell r="B2882" t="str">
            <v>MANGOTE DE SEGURANCA EM RASPA DE COURO</v>
          </cell>
          <cell r="C2882" t="str">
            <v xml:space="preserve">UN    </v>
          </cell>
          <cell r="D2882">
            <v>30</v>
          </cell>
        </row>
        <row r="2883">
          <cell r="A2883">
            <v>37457</v>
          </cell>
          <cell r="B2883" t="str">
            <v>MANGUEIRA CRISTAL PARA NIVEL, LISA, PVC TRANSPARENTE, 3/8" X1,5 MM</v>
          </cell>
          <cell r="C2883" t="str">
            <v xml:space="preserve">M     </v>
          </cell>
          <cell r="D2883">
            <v>3.7</v>
          </cell>
        </row>
        <row r="2884">
          <cell r="A2884">
            <v>37456</v>
          </cell>
          <cell r="B2884" t="str">
            <v>MANGUEIRA CRISTAL PARA NIVEL, LISA, PVC TRANSPARENTE, 5/16" X1 MM</v>
          </cell>
          <cell r="C2884" t="str">
            <v xml:space="preserve">M     </v>
          </cell>
          <cell r="D2884">
            <v>1.95</v>
          </cell>
        </row>
        <row r="2885">
          <cell r="A2885">
            <v>37461</v>
          </cell>
          <cell r="B2885" t="str">
            <v>MANGUEIRA CRISTAL TRANCADA, PVC COM REFORCO, COM PRESSAO DE TRABALHO (PT) 250 LBS/POL2, DE 3/4" X *2,8* MM</v>
          </cell>
          <cell r="C2885" t="str">
            <v xml:space="preserve">M     </v>
          </cell>
          <cell r="D2885">
            <v>13.74</v>
          </cell>
        </row>
        <row r="2886">
          <cell r="A2886">
            <v>37460</v>
          </cell>
          <cell r="B2886" t="str">
            <v>MANGUEIRA CRISTAL TRANCADA, PVC COM REFORCO, PRESSAO DE TRABALHO (PT) 250 LBS/POL2, DE 1" X *3,4* MM</v>
          </cell>
          <cell r="C2886" t="str">
            <v xml:space="preserve">M     </v>
          </cell>
          <cell r="D2886">
            <v>18.760000000000002</v>
          </cell>
        </row>
        <row r="2887">
          <cell r="A2887">
            <v>37458</v>
          </cell>
          <cell r="B2887" t="str">
            <v>MANGUEIRA CRISTAL, LISA, PVC TRANSPARENTE, 1/2" X 2 MM</v>
          </cell>
          <cell r="C2887" t="str">
            <v xml:space="preserve">M     </v>
          </cell>
          <cell r="D2887">
            <v>5.5</v>
          </cell>
        </row>
        <row r="2888">
          <cell r="A2888">
            <v>37454</v>
          </cell>
          <cell r="B2888" t="str">
            <v>MANGUEIRA CRISTAL, LISA, PVC TRANSPARENTE, 1/4" X1 MM</v>
          </cell>
          <cell r="C2888" t="str">
            <v xml:space="preserve">M     </v>
          </cell>
          <cell r="D2888">
            <v>1.44</v>
          </cell>
        </row>
        <row r="2889">
          <cell r="A2889">
            <v>37455</v>
          </cell>
          <cell r="B2889" t="str">
            <v>MANGUEIRA CRISTAL, LISA, PVC TRANSPARENTE, 1/4" X1,5 MM</v>
          </cell>
          <cell r="C2889" t="str">
            <v xml:space="preserve">M     </v>
          </cell>
          <cell r="D2889">
            <v>2.4300000000000002</v>
          </cell>
        </row>
        <row r="2890">
          <cell r="A2890">
            <v>37459</v>
          </cell>
          <cell r="B2890" t="str">
            <v>MANGUEIRA CRISTAL, LISA, PVC TRANSPARENTE, 3/4" X 2 MM</v>
          </cell>
          <cell r="C2890" t="str">
            <v xml:space="preserve">M     </v>
          </cell>
          <cell r="D2890">
            <v>7.72</v>
          </cell>
        </row>
        <row r="2891">
          <cell r="A2891">
            <v>21029</v>
          </cell>
          <cell r="B2891" t="str">
            <v>MANGUEIRA DE INCENDIO, TIPO 1, DE 1 1/2", COMPRIMENTO = 15 M, TECIDO EM FIO DE POLIESTER E TUBO INTERNO EM BORRACHA SINTETICA, COM UNIOES ENGATE RAPIDO</v>
          </cell>
          <cell r="C2891" t="str">
            <v xml:space="preserve">UN    </v>
          </cell>
          <cell r="D2891">
            <v>319</v>
          </cell>
        </row>
        <row r="2892">
          <cell r="A2892">
            <v>21030</v>
          </cell>
          <cell r="B2892" t="str">
            <v>MANGUEIRA DE INCENDIO, TIPO 1, DE 1 1/2", COMPRIMENTO = 20 M, TECIDO EM FIO DE POLIESTER E TUBO INTERNO EM BORRACHA SINTETICA, COM UNIOES ENGATE RAPIDO</v>
          </cell>
          <cell r="C2892" t="str">
            <v xml:space="preserve">UN    </v>
          </cell>
          <cell r="D2892">
            <v>393.22</v>
          </cell>
        </row>
        <row r="2893">
          <cell r="A2893">
            <v>21031</v>
          </cell>
          <cell r="B2893" t="str">
            <v>MANGUEIRA DE INCENDIO, TIPO 1, DE 1 1/2", COMPRIMENTO = 25 M, TECIDO EM FIO DE POLIESTER E TUBO INTERNO EM BORRACHA SINTETICA, COM UNIOES ENGATE RAPIDO</v>
          </cell>
          <cell r="C2893" t="str">
            <v xml:space="preserve">UN    </v>
          </cell>
          <cell r="D2893">
            <v>489.55</v>
          </cell>
        </row>
        <row r="2894">
          <cell r="A2894">
            <v>21032</v>
          </cell>
          <cell r="B2894" t="str">
            <v>MANGUEIRA DE INCENDIO, TIPO 1, DE 1 1/2", COMPRIMENTO = 30 M, TECIDO EM FIO DE POLIESTER E TUBO INTERNO EM BORRACHA SINTETICA, COM UNIOES ENGATE RAPIDO</v>
          </cell>
          <cell r="C2894" t="str">
            <v xml:space="preserve">UN    </v>
          </cell>
          <cell r="D2894">
            <v>522.71</v>
          </cell>
        </row>
        <row r="2895">
          <cell r="A2895">
            <v>37527</v>
          </cell>
          <cell r="B2895" t="str">
            <v>MANGUEIRA DE INCENDIO, TIPO 2, DE 1 1/2", COMPRIMENTO = 15 M, TECIDO EM FIO DE POLIESTER E TUBO INTERNO EM BORRACHA SINTETICA, COM UNIOES ENGATE RAPIDO</v>
          </cell>
          <cell r="C2895" t="str">
            <v xml:space="preserve">UN    </v>
          </cell>
          <cell r="D2895">
            <v>472.18</v>
          </cell>
        </row>
        <row r="2896">
          <cell r="A2896">
            <v>37528</v>
          </cell>
          <cell r="B2896" t="str">
            <v>MANGUEIRA DE INCENDIO, TIPO 2, DE 1 1/2", COMPRIMENTO = 20 M, TECIDO EM FIO DE POLIESTER E TUBO INTERNO EM BORRACHA SINTETICA, COM UNIOES</v>
          </cell>
          <cell r="C2896" t="str">
            <v xml:space="preserve">UN    </v>
          </cell>
          <cell r="D2896">
            <v>562.98</v>
          </cell>
        </row>
        <row r="2897">
          <cell r="A2897">
            <v>37529</v>
          </cell>
          <cell r="B2897" t="str">
            <v>MANGUEIRA DE INCENDIO, TIPO 2, DE 1 1/2", COMPRIMENTO = 25 M, TECIDO EM FIO DE POLIESTER E TUBO INTERNO EM BORRACHA SINTETICA, COM UNIOES</v>
          </cell>
          <cell r="C2897" t="str">
            <v xml:space="preserve">UN    </v>
          </cell>
          <cell r="D2897">
            <v>568.51</v>
          </cell>
        </row>
        <row r="2898">
          <cell r="A2898">
            <v>37530</v>
          </cell>
          <cell r="B2898" t="str">
            <v>MANGUEIRA DE INCENDIO, TIPO 2, DE 1 1/2", COMPRIMENTO = 30 M, TECIDO EM FIO DE POLIESTER E TUBO INTERNO EM BORRACHA SINTETICA, COM UNIOES</v>
          </cell>
          <cell r="C2898" t="str">
            <v xml:space="preserve">UN    </v>
          </cell>
          <cell r="D2898">
            <v>742.22</v>
          </cell>
        </row>
        <row r="2899">
          <cell r="A2899">
            <v>21034</v>
          </cell>
          <cell r="B2899" t="str">
            <v>MANGUEIRA DE INCENDIO, TIPO 2, DE 2 1/2", COMPRIMENTO = 15 M, TECIDO EM FIO DE POLIESTER E TUBO INTERNO EM BORRACHA SINTETICA, COM UNIOES ENGATE RAPIDO</v>
          </cell>
          <cell r="C2899" t="str">
            <v xml:space="preserve">UN    </v>
          </cell>
          <cell r="D2899">
            <v>633.26</v>
          </cell>
        </row>
        <row r="2900">
          <cell r="A2900">
            <v>37531</v>
          </cell>
          <cell r="B2900" t="str">
            <v>MANGUEIRA DE INCENDIO, TIPO 2, DE 2 1/2", COMPRIMENTO = 20 M, TECIDO EM FIO DE POLIESTER E TUBO INTERNO EM BORRACHA SINTETICA, COM UNIOES</v>
          </cell>
          <cell r="C2900" t="str">
            <v xml:space="preserve">UN    </v>
          </cell>
          <cell r="D2900">
            <v>797.5</v>
          </cell>
        </row>
        <row r="2901">
          <cell r="A2901">
            <v>21036</v>
          </cell>
          <cell r="B2901" t="str">
            <v>MANGUEIRA DE INCENDIO, TIPO 2, DE 2 1/2", COMPRIMENTO = 25 M, TECIDO EM FIO DE POLIESTER E TUBO INTERNO EM BORRACHA SINTETICA, COM UNIOES ENGATE RAPIDO</v>
          </cell>
          <cell r="C2901" t="str">
            <v xml:space="preserve">UN    </v>
          </cell>
          <cell r="D2901">
            <v>969.63</v>
          </cell>
        </row>
        <row r="2902">
          <cell r="A2902">
            <v>21037</v>
          </cell>
          <cell r="B2902" t="str">
            <v>MANGUEIRA DE INCENDIO, TIPO 2, DE 2 1/2", COMPRIMENTO = 30 M, TECIDO EM FIO DE POLIESTER E TUBO INTERNO EM BORRACHA SINTETICA, COM UNIOES ENGATE RAPIDO</v>
          </cell>
          <cell r="C2902" t="str">
            <v xml:space="preserve">UN    </v>
          </cell>
          <cell r="D2902">
            <v>1105.44</v>
          </cell>
        </row>
        <row r="2903">
          <cell r="A2903">
            <v>20185</v>
          </cell>
          <cell r="B2903" t="str">
            <v>MANGUEIRA DE PVC FLEXIVEL,TIPO FLAT/ACHATADA, COR LARANJA, D = 1 1/2" (40 MM), PARA CONDUCAO DE AGUA, SERVICOS LEVES E MEDIOS</v>
          </cell>
          <cell r="C2903" t="str">
            <v xml:space="preserve">M     </v>
          </cell>
          <cell r="D2903">
            <v>22.34</v>
          </cell>
        </row>
        <row r="2904">
          <cell r="A2904">
            <v>20260</v>
          </cell>
          <cell r="B2904" t="str">
            <v>MANGUEIRA PARA GAS - GLP, PVC, TRANCADA, DIAMETRO DE 3/8", COMPRIMENTO DE 1M (NORMATIZADA)</v>
          </cell>
          <cell r="C2904" t="str">
            <v xml:space="preserve">UN    </v>
          </cell>
          <cell r="D2904">
            <v>17.96</v>
          </cell>
        </row>
        <row r="2905">
          <cell r="A2905">
            <v>37523</v>
          </cell>
          <cell r="B2905" t="str">
            <v>MANIPULADOR TELESCOPICO, POTENCIA DE 101 HP, CAPACIDADE DE CARGA DE 3.500 KG, ALTURA MAXIMA DE ELEVACAO DE 12 M</v>
          </cell>
          <cell r="C2905" t="str">
            <v xml:space="preserve">UN    </v>
          </cell>
          <cell r="D2905">
            <v>469601.78</v>
          </cell>
        </row>
        <row r="2906">
          <cell r="A2906">
            <v>37515</v>
          </cell>
          <cell r="B2906" t="str">
            <v>MANIPULADOR TELESCOPICO, POTENCIA DE 85 HP, CAPACIDADE DE CARGA DE 3.500 KG, ALTURA MAXIMA DE ELEVACAO DE 12,3 M</v>
          </cell>
          <cell r="C2906" t="str">
            <v xml:space="preserve">UN    </v>
          </cell>
          <cell r="D2906">
            <v>417500</v>
          </cell>
        </row>
        <row r="2907">
          <cell r="A2907">
            <v>12899</v>
          </cell>
          <cell r="B2907" t="str">
            <v>MANOMETRO COM CAIXA EM ACO PINTADO, ESCALA *10* KGF/CM2 (*10* BAR), DIAMETRO NOMINAL DE *63* MM, CONEXAO DE 1/4"</v>
          </cell>
          <cell r="C2907" t="str">
            <v xml:space="preserve">UN    </v>
          </cell>
          <cell r="D2907">
            <v>114.55</v>
          </cell>
        </row>
        <row r="2908">
          <cell r="A2908">
            <v>12898</v>
          </cell>
          <cell r="B2908" t="str">
            <v>MANOMETRO COM CAIXA EM ACO PINTADO, ESCALA *10* KGF/CM2 (*10* BAR), DIAMETRO NOMINAL DE 100 MM, CONEXAO DE 1/2"</v>
          </cell>
          <cell r="C2908" t="str">
            <v xml:space="preserve">UN    </v>
          </cell>
          <cell r="D2908">
            <v>181.71</v>
          </cell>
        </row>
        <row r="2909">
          <cell r="A2909">
            <v>42528</v>
          </cell>
          <cell r="B2909" t="str">
            <v>MANTA ALUMINIZADA NAS DUAS FACES, PARA SUBCOBERTURA,  E = *2* MM</v>
          </cell>
          <cell r="C2909" t="str">
            <v xml:space="preserve">M2    </v>
          </cell>
          <cell r="D2909">
            <v>7.41</v>
          </cell>
        </row>
        <row r="2910">
          <cell r="A2910">
            <v>39696</v>
          </cell>
          <cell r="B2910" t="str">
            <v>MANTA ALUMINIZADA 1 FACE PARA SUBCOBERTURA, E = *1* MM</v>
          </cell>
          <cell r="C2910" t="str">
            <v xml:space="preserve">M2    </v>
          </cell>
          <cell r="D2910">
            <v>5.21</v>
          </cell>
        </row>
        <row r="2911">
          <cell r="A2911">
            <v>39700</v>
          </cell>
          <cell r="B2911" t="str">
            <v>MANTA ANTIRRUIDO DE POLIESTER (PET) PARA CONTRAPISO E = *8* MM</v>
          </cell>
          <cell r="C2911" t="str">
            <v xml:space="preserve">M2    </v>
          </cell>
          <cell r="D2911">
            <v>27.32</v>
          </cell>
        </row>
        <row r="2912">
          <cell r="A2912">
            <v>11621</v>
          </cell>
          <cell r="B2912" t="str">
            <v>MANTA ASFALTICA ELASTOMERICA EM POLIESTER ALUMINIZADA 3 MM, TIPO III, CLASSE B (NBR 9952)</v>
          </cell>
          <cell r="C2912" t="str">
            <v xml:space="preserve">M2    </v>
          </cell>
          <cell r="D2912">
            <v>54.35</v>
          </cell>
        </row>
        <row r="2913">
          <cell r="A2913">
            <v>4014</v>
          </cell>
          <cell r="B2913" t="str">
            <v>MANTA ASFALTICA ELASTOMERICA EM POLIESTER 3 MM, TIPO III, CLASSE B, ACABAMENTO PP (NBR 9952)</v>
          </cell>
          <cell r="C2913" t="str">
            <v xml:space="preserve">M2    </v>
          </cell>
          <cell r="D2913">
            <v>56.24</v>
          </cell>
        </row>
        <row r="2914">
          <cell r="A2914">
            <v>4015</v>
          </cell>
          <cell r="B2914" t="str">
            <v>MANTA ASFALTICA ELASTOMERICA EM POLIESTER 4 MM, TIPO III, CLASSE B, ACABAMENTO PP (NBR 9952)</v>
          </cell>
          <cell r="C2914" t="str">
            <v xml:space="preserve">M2    </v>
          </cell>
          <cell r="D2914">
            <v>69.06</v>
          </cell>
        </row>
        <row r="2915">
          <cell r="A2915">
            <v>4017</v>
          </cell>
          <cell r="B2915" t="str">
            <v>MANTA ASFALTICA ELASTOMERICA EM POLIESTER 5 MM, TIPO III, CLASSE B, ACABAMENTO PP (NBR 9952)</v>
          </cell>
          <cell r="C2915" t="str">
            <v xml:space="preserve">M2    </v>
          </cell>
          <cell r="D2915">
            <v>100.49</v>
          </cell>
        </row>
        <row r="2916">
          <cell r="A2916">
            <v>4016</v>
          </cell>
          <cell r="B2916" t="str">
            <v>MANTA ASFALTICA ELASTOMERICA TIPO GLASS 3 MM, TIPO II, CLASSE C, ACABAMENTO PP (NBR 9952)</v>
          </cell>
          <cell r="C2916" t="str">
            <v xml:space="preserve">M2    </v>
          </cell>
          <cell r="D2916">
            <v>39.69</v>
          </cell>
        </row>
        <row r="2917">
          <cell r="A2917">
            <v>39699</v>
          </cell>
          <cell r="B2917" t="str">
            <v>MANTA DE BORRACHA ANTIRRUIDO 5 MM</v>
          </cell>
          <cell r="C2917" t="str">
            <v xml:space="preserve">M2    </v>
          </cell>
          <cell r="D2917">
            <v>17.940000000000001</v>
          </cell>
        </row>
        <row r="2918">
          <cell r="A2918">
            <v>38544</v>
          </cell>
          <cell r="B2918" t="str">
            <v>MANTA DE POLIETILENO EXPANDIDO (PEBD) ANTICHAMAS, E = 8 MM</v>
          </cell>
          <cell r="C2918" t="str">
            <v xml:space="preserve">M2    </v>
          </cell>
          <cell r="D2918">
            <v>10.18</v>
          </cell>
        </row>
        <row r="2919">
          <cell r="A2919">
            <v>38545</v>
          </cell>
          <cell r="B2919" t="str">
            <v>MANTA DE POLIETILENO EXPANDIDO (PEBD), E = 5 MM</v>
          </cell>
          <cell r="C2919" t="str">
            <v xml:space="preserve">M2    </v>
          </cell>
          <cell r="D2919">
            <v>6.54</v>
          </cell>
        </row>
        <row r="2920">
          <cell r="A2920">
            <v>42527</v>
          </cell>
          <cell r="B2920" t="str">
            <v>MANTA DE POLIETILENO EXPANDIDO, COM 1 FACE METALIZADA PARA SUBCOBERTURA,  E = *5* MM</v>
          </cell>
          <cell r="C2920" t="str">
            <v xml:space="preserve">M2    </v>
          </cell>
          <cell r="D2920">
            <v>19.57</v>
          </cell>
        </row>
        <row r="2921">
          <cell r="A2921">
            <v>39323</v>
          </cell>
          <cell r="B2921" t="str">
            <v>MANTA GEOTEXTIL TECIDO DE LAMINETES DE POLIPROPILENO, RESISTENCIA A TRACAO = *25* KN/M</v>
          </cell>
          <cell r="C2921" t="str">
            <v xml:space="preserve">M2    </v>
          </cell>
          <cell r="D2921">
            <v>24.97</v>
          </cell>
        </row>
        <row r="2922">
          <cell r="A2922">
            <v>626</v>
          </cell>
          <cell r="B2922" t="str">
            <v>MANTA LIQUIDA DE BASE ASFALTICA MODIFICADA COM A ADICAO DE ELASTOMEROS DILUIDOS EM SOLVENTE ORGANICO, APLICACAO A FRIO (MEMBRANA IMPERMEABILIZANTE ASFASTICA)</v>
          </cell>
          <cell r="C2922" t="str">
            <v xml:space="preserve">KG    </v>
          </cell>
          <cell r="D2922">
            <v>23.88</v>
          </cell>
        </row>
        <row r="2923">
          <cell r="A2923">
            <v>44504</v>
          </cell>
          <cell r="B2923" t="str">
            <v>MANTA TERMOPLASTICA, PEAD, GEOMEMBRANA LISA, E = 0,50 MM  ( NBR 15352)</v>
          </cell>
          <cell r="C2923" t="str">
            <v xml:space="preserve">M2    </v>
          </cell>
          <cell r="D2923">
            <v>14.64</v>
          </cell>
        </row>
        <row r="2924">
          <cell r="A2924">
            <v>44505</v>
          </cell>
          <cell r="B2924" t="str">
            <v>MANTA TERMOPLASTICA, PEAD, GEOMEMBRANA LISA, E = 0,75 MM (NBR 15352)</v>
          </cell>
          <cell r="C2924" t="str">
            <v xml:space="preserve">M2    </v>
          </cell>
          <cell r="D2924">
            <v>22.1</v>
          </cell>
        </row>
        <row r="2925">
          <cell r="A2925">
            <v>44506</v>
          </cell>
          <cell r="B2925" t="str">
            <v>MANTA TERMOPLASTICA, PEAD, GEOMEMBRANA LISA, E = 0,80 MM (NBR 15352)</v>
          </cell>
          <cell r="C2925" t="str">
            <v xml:space="preserve">M2    </v>
          </cell>
          <cell r="D2925">
            <v>23.45</v>
          </cell>
        </row>
        <row r="2926">
          <cell r="A2926">
            <v>44507</v>
          </cell>
          <cell r="B2926" t="str">
            <v>MANTA TERMOPLASTICA, PEAD, GEOMEMBRANA LISA, E = 1,00 MM (NBR 15352)</v>
          </cell>
          <cell r="C2926" t="str">
            <v xml:space="preserve">M2    </v>
          </cell>
          <cell r="D2926">
            <v>29.32</v>
          </cell>
        </row>
        <row r="2927">
          <cell r="A2927">
            <v>44508</v>
          </cell>
          <cell r="B2927" t="str">
            <v>MANTA TERMOPLASTICA, PEAD, GEOMEMBRANA LISA, E = 1,50 MM (NBR 15352)</v>
          </cell>
          <cell r="C2927" t="str">
            <v xml:space="preserve">M2    </v>
          </cell>
          <cell r="D2927">
            <v>43.97</v>
          </cell>
        </row>
        <row r="2928">
          <cell r="A2928">
            <v>44509</v>
          </cell>
          <cell r="B2928" t="str">
            <v>MANTA TERMOPLASTICA, PEAD, GEOMEMBRANA LISA, E = 2,00 MM (NBR 15352)</v>
          </cell>
          <cell r="C2928" t="str">
            <v xml:space="preserve">M2    </v>
          </cell>
          <cell r="D2928">
            <v>58.9</v>
          </cell>
        </row>
        <row r="2929">
          <cell r="A2929">
            <v>44510</v>
          </cell>
          <cell r="B2929" t="str">
            <v>MANTA TERMOPLASTICA, PEAD, GEOMEMBRANA LISA, E = 2,50 MM (NBR 15352)</v>
          </cell>
          <cell r="C2929" t="str">
            <v xml:space="preserve">M2    </v>
          </cell>
          <cell r="D2929">
            <v>73.14</v>
          </cell>
        </row>
        <row r="2930">
          <cell r="A2930">
            <v>44512</v>
          </cell>
          <cell r="B2930" t="str">
            <v>MANTA TERMOPLASTICA, PEAD, GEOMEMBRANA TEXTURIZADA EM AMBAS AS FACES, E = 0,50 MM ( NBR 15352)</v>
          </cell>
          <cell r="C2930" t="str">
            <v xml:space="preserve">M2    </v>
          </cell>
          <cell r="D2930">
            <v>16.32</v>
          </cell>
        </row>
        <row r="2931">
          <cell r="A2931">
            <v>44513</v>
          </cell>
          <cell r="B2931" t="str">
            <v>MANTA TERMOPLASTICA, PEAD, GEOMEMBRANA TEXTURIZADA EM AMBAS AS FACES, E = 0,75 MM ( NBR 15352)</v>
          </cell>
          <cell r="C2931" t="str">
            <v xml:space="preserve">M2    </v>
          </cell>
          <cell r="D2931">
            <v>23.04</v>
          </cell>
        </row>
        <row r="2932">
          <cell r="A2932">
            <v>44514</v>
          </cell>
          <cell r="B2932" t="str">
            <v>MANTA TERMOPLASTICA, PEAD, GEOMEMBRANA TEXTURIZADA EM AMBAS AS FACES, E = 0,80 MM ( NBR 15352)</v>
          </cell>
          <cell r="C2932" t="str">
            <v xml:space="preserve">M2    </v>
          </cell>
          <cell r="D2932">
            <v>26.12</v>
          </cell>
        </row>
        <row r="2933">
          <cell r="A2933">
            <v>44515</v>
          </cell>
          <cell r="B2933" t="str">
            <v>MANTA TERMOPLASTICA, PEAD, GEOMEMBRANA TEXTURIZADA EM AMBAS AS FACES, E = 1,00 MM ( NBR 15352)</v>
          </cell>
          <cell r="C2933" t="str">
            <v xml:space="preserve">M2    </v>
          </cell>
          <cell r="D2933">
            <v>32.07</v>
          </cell>
        </row>
        <row r="2934">
          <cell r="A2934">
            <v>44511</v>
          </cell>
          <cell r="B2934" t="str">
            <v>MANTA TERMOPLASTICA, PEAD, GEOMEMBRANA TEXTURIZADA EM AMBAS AS FACES, E = 1,50 MM ( NBR 15352)</v>
          </cell>
          <cell r="C2934" t="str">
            <v xml:space="preserve">M2    </v>
          </cell>
          <cell r="D2934">
            <v>47.48</v>
          </cell>
        </row>
        <row r="2935">
          <cell r="A2935">
            <v>44516</v>
          </cell>
          <cell r="B2935" t="str">
            <v>MANTA TERMOPLASTICA, PEAD, GEOMEMBRANA TEXTURIZADA EM AMBAS AS FACES, E = 2,00 MM ( NBR 15352)</v>
          </cell>
          <cell r="C2935" t="str">
            <v xml:space="preserve">M2    </v>
          </cell>
          <cell r="D2935">
            <v>64.16</v>
          </cell>
        </row>
        <row r="2936">
          <cell r="A2936">
            <v>44517</v>
          </cell>
          <cell r="B2936" t="str">
            <v>MANTA TERMOPLASTICA, PEAD, GEOMEMBRANA TEXTURIZADA EM AMBAS AS FACES, E = 2,50 MM ( NBR 15352)</v>
          </cell>
          <cell r="C2936" t="str">
            <v xml:space="preserve">M2    </v>
          </cell>
          <cell r="D2936">
            <v>80.03</v>
          </cell>
        </row>
        <row r="2937">
          <cell r="A2937">
            <v>11479</v>
          </cell>
          <cell r="B2937" t="str">
            <v>MAQUINA DE 40 MM PARA FECHADURA DE EMBUTIR EXTERNA, EM ACO INOX</v>
          </cell>
          <cell r="C2937" t="str">
            <v xml:space="preserve">UN    </v>
          </cell>
          <cell r="D2937">
            <v>39.880000000000003</v>
          </cell>
        </row>
        <row r="2938">
          <cell r="A2938">
            <v>11481</v>
          </cell>
          <cell r="B2938" t="str">
            <v>MAQUINA DE 40 MM PARA FECHADURA, PARA PORTA DE BANHEIRO, EM ACO INOX</v>
          </cell>
          <cell r="C2938" t="str">
            <v xml:space="preserve">UN    </v>
          </cell>
          <cell r="D2938">
            <v>36.08</v>
          </cell>
        </row>
        <row r="2939">
          <cell r="A2939">
            <v>43609</v>
          </cell>
          <cell r="B2939" t="str">
            <v>MAQUINA DE 40 MM PARA FECHADURA, PARA PORTA INTERNA, EM ACO INOX</v>
          </cell>
          <cell r="C2939" t="str">
            <v xml:space="preserve">UN    </v>
          </cell>
          <cell r="D2939">
            <v>36.08</v>
          </cell>
        </row>
        <row r="2940">
          <cell r="A2940">
            <v>11478</v>
          </cell>
          <cell r="B2940" t="str">
            <v>MAQUINA DE 55 MM PARA FECHADURA DE EMBUTIR EXTERNA, EM ACO INOX</v>
          </cell>
          <cell r="C2940" t="str">
            <v xml:space="preserve">UN    </v>
          </cell>
          <cell r="D2940">
            <v>68.430000000000007</v>
          </cell>
        </row>
        <row r="2941">
          <cell r="A2941">
            <v>43608</v>
          </cell>
          <cell r="B2941" t="str">
            <v>MAQUINA DE 55 MM PARA FECHADURA, PARA PORTA DE BANHEIRO, EM ACO INOX</v>
          </cell>
          <cell r="C2941" t="str">
            <v xml:space="preserve">UN    </v>
          </cell>
          <cell r="D2941">
            <v>52.22</v>
          </cell>
        </row>
        <row r="2942">
          <cell r="A2942">
            <v>11476</v>
          </cell>
          <cell r="B2942" t="str">
            <v>MAQUINA DE 55 MM PARA FECHADURA, PARA PORTA INTERNA, EM ACO INOX</v>
          </cell>
          <cell r="C2942" t="str">
            <v xml:space="preserve">UN    </v>
          </cell>
          <cell r="D2942">
            <v>52.22</v>
          </cell>
        </row>
        <row r="2943">
          <cell r="A2943">
            <v>40637</v>
          </cell>
          <cell r="B2943" t="str">
            <v>MAQUINA DEMARCADORA DE FAIXA DE TRAFEGO A FRIO, AUTOPROPELIDA, MOTOR DIESEL 38 HP</v>
          </cell>
          <cell r="C2943" t="str">
            <v xml:space="preserve">UN    </v>
          </cell>
          <cell r="D2943">
            <v>725729.26</v>
          </cell>
        </row>
        <row r="2944">
          <cell r="A2944">
            <v>13836</v>
          </cell>
          <cell r="B2944" t="str">
            <v>MAQUINA EXTRUSORA DE CONCRETO PARA GUIAS E SARJETAS, COM MOTOR A DIESEL DE 14 CV</v>
          </cell>
          <cell r="C2944" t="str">
            <v xml:space="preserve">UN    </v>
          </cell>
          <cell r="D2944">
            <v>68057.95</v>
          </cell>
        </row>
        <row r="2945">
          <cell r="A2945">
            <v>14534</v>
          </cell>
          <cell r="B2945" t="str">
            <v>MAQUINA MANUAL TIPO PRENSA PARA PRODUCAO DE BLOCOS E PAVIMENTOS DE CONCRETO, COM MOTOR ELETRICO TRIFASICO PARA VIBRACAO, POTENCIA TOTAL INSTALADA DE 1,5 KW</v>
          </cell>
          <cell r="C2945" t="str">
            <v xml:space="preserve">UN    </v>
          </cell>
          <cell r="D2945">
            <v>28490.86</v>
          </cell>
        </row>
        <row r="2946">
          <cell r="A2946">
            <v>14619</v>
          </cell>
          <cell r="B2946" t="str">
            <v>MAQUINA PARA CORTE COM DISCO ABRASIVO DE DIAMETRO DE 18'' (450 MM), COM MOTOR ELETRICO TRIFASICO DE 10 CV</v>
          </cell>
          <cell r="C2946" t="str">
            <v xml:space="preserve">UN    </v>
          </cell>
          <cell r="D2946">
            <v>14095.4</v>
          </cell>
        </row>
        <row r="2947">
          <cell r="A2947">
            <v>14535</v>
          </cell>
          <cell r="B2947" t="str">
            <v>MAQUINA TIPO PRENSA HIDRAULICA, PARA FABRICACAO DE TUBOS DE CONCRETO PARA AGUAS PLUVIAIS, DN 200 A DN 600 MM X 1000 MM DE COMPRIMENTO, COM MOTOR PRINCIPAL DE 20 CV</v>
          </cell>
          <cell r="C2947" t="str">
            <v xml:space="preserve">UN    </v>
          </cell>
          <cell r="D2947">
            <v>282774.51</v>
          </cell>
        </row>
        <row r="2948">
          <cell r="A2948">
            <v>39813</v>
          </cell>
          <cell r="B2948" t="str">
            <v>MAQUINA TIPO VASO/TANQUE/JATO DE PRESSAO PORTATIL PARA JATEAMENTO, CONTROLE AUTOMATICO E REMOTO, CAMARA DE 1 SAIDA, 280 L, DIAM. *670* MM, BICO JATO CURTO VENTURI DE 5/16", MANGUEIRA DE 1" DE 10 M, COMPLETA (VALVULAS POP UP E DOSADORA, FUNDO CONICO ETC)</v>
          </cell>
          <cell r="C2948" t="str">
            <v xml:space="preserve">UN    </v>
          </cell>
          <cell r="D2948">
            <v>36425.879999999997</v>
          </cell>
        </row>
        <row r="2949">
          <cell r="A2949">
            <v>40403</v>
          </cell>
          <cell r="B2949" t="str">
            <v>MAQUINA TRANSFORMADORA MONOFASICA PARA SOLDA ELETRICA, TENSAO DE 220 V, FREQUENCIA DE 60 HZ, FAIXA DE CORRENTE ENTRE 80 A (+/- 10 A) E 250 A, POTENCIA ENTRE 14,00 KVA E 15,0 KVA, CICLO DE TRABALHO ENTRE 10% E 20% A 250 A</v>
          </cell>
          <cell r="C2949" t="str">
            <v xml:space="preserve">UN    </v>
          </cell>
          <cell r="D2949">
            <v>484.17</v>
          </cell>
        </row>
        <row r="2950">
          <cell r="A2950">
            <v>12868</v>
          </cell>
          <cell r="B2950" t="str">
            <v>MARCENEIRO (HORISTA)</v>
          </cell>
          <cell r="C2950" t="str">
            <v xml:space="preserve">H     </v>
          </cell>
          <cell r="D2950">
            <v>19.079999999999998</v>
          </cell>
        </row>
        <row r="2951">
          <cell r="A2951">
            <v>40916</v>
          </cell>
          <cell r="B2951" t="str">
            <v>MARCENEIRO (MENSALISTA)</v>
          </cell>
          <cell r="C2951" t="str">
            <v xml:space="preserve">MES   </v>
          </cell>
          <cell r="D2951">
            <v>3342.3</v>
          </cell>
        </row>
        <row r="2952">
          <cell r="A2952">
            <v>4755</v>
          </cell>
          <cell r="B2952" t="str">
            <v>MARMORISTA / GRANITEIRO (HORISTA)</v>
          </cell>
          <cell r="C2952" t="str">
            <v xml:space="preserve">H     </v>
          </cell>
          <cell r="D2952">
            <v>23.64</v>
          </cell>
        </row>
        <row r="2953">
          <cell r="A2953">
            <v>41067</v>
          </cell>
          <cell r="B2953" t="str">
            <v>MARMORISTA / GRANITEIRO (MENSALISTA)</v>
          </cell>
          <cell r="C2953" t="str">
            <v xml:space="preserve">MES   </v>
          </cell>
          <cell r="D2953">
            <v>4140.99</v>
          </cell>
        </row>
        <row r="2954">
          <cell r="A2954">
            <v>38463</v>
          </cell>
          <cell r="B2954" t="str">
            <v>MARTELO DE SOLDADOR/PICADOR DE SOLDA</v>
          </cell>
          <cell r="C2954" t="str">
            <v xml:space="preserve">UN    </v>
          </cell>
          <cell r="D2954">
            <v>43.73</v>
          </cell>
        </row>
        <row r="2955">
          <cell r="A2955">
            <v>40703</v>
          </cell>
          <cell r="B2955" t="str">
            <v>MARTELO DEMOLIDOR ELETRICO, COM POTENCIA DE 2.000 W, FREQUENCIA DE 1.000 IMPACTOS POR MINUTO, FORÇA DE IMPACTO ENTRE 60 E 65 J, PESO DE 30 KG</v>
          </cell>
          <cell r="C2955" t="str">
            <v xml:space="preserve">UN    </v>
          </cell>
          <cell r="D2955">
            <v>9183.3700000000008</v>
          </cell>
        </row>
        <row r="2956">
          <cell r="A2956">
            <v>14531</v>
          </cell>
          <cell r="B2956" t="str">
            <v>MARTELO DEMOLIDOR PNEUMATICO MANUAL, COM REDUCAO DE VIBRACAO, PESO DE 21 KG</v>
          </cell>
          <cell r="C2956" t="str">
            <v xml:space="preserve">UN    </v>
          </cell>
          <cell r="D2956">
            <v>17121.259999999998</v>
          </cell>
        </row>
        <row r="2957">
          <cell r="A2957">
            <v>36533</v>
          </cell>
          <cell r="B2957" t="str">
            <v>MARTELO DEMOLIDOR PNEUMATICO MANUAL, COM REDUCAO DE VIBRACAO, PESO DE 31,5 KG</v>
          </cell>
          <cell r="C2957" t="str">
            <v xml:space="preserve">UN    </v>
          </cell>
          <cell r="D2957">
            <v>19702.189999999999</v>
          </cell>
        </row>
        <row r="2958">
          <cell r="A2958">
            <v>11616</v>
          </cell>
          <cell r="B2958" t="str">
            <v>MARTELO DEMOLIDOR PNEUMATICO MANUAL, PADRAO, PESO DE 32 KG</v>
          </cell>
          <cell r="C2958" t="str">
            <v xml:space="preserve">UN    </v>
          </cell>
          <cell r="D2958">
            <v>18608.43</v>
          </cell>
        </row>
        <row r="2959">
          <cell r="A2959">
            <v>41898</v>
          </cell>
          <cell r="B2959" t="str">
            <v>MARTELO DEMOLIDOR PNEUMATICO MANUAL, PESO  DE 28 KG, COM SILENCIADOR</v>
          </cell>
          <cell r="C2959" t="str">
            <v xml:space="preserve">UN    </v>
          </cell>
          <cell r="D2959">
            <v>20937.02</v>
          </cell>
        </row>
        <row r="2960">
          <cell r="A2960">
            <v>13447</v>
          </cell>
          <cell r="B2960" t="str">
            <v>MARTELO PERFURADOR PNEUMATICO MANUAL, DE SUPERFICIE, COM AVANCO DE COLUNA, PESO DE 22 KG</v>
          </cell>
          <cell r="C2960" t="str">
            <v xml:space="preserve">UN    </v>
          </cell>
          <cell r="D2960">
            <v>38525.54</v>
          </cell>
        </row>
        <row r="2961">
          <cell r="A2961">
            <v>14529</v>
          </cell>
          <cell r="B2961" t="str">
            <v>MARTELO PERFURADOR PNEUMATICO MANUAL, HASTE 25 X 75 MM, 21 KG</v>
          </cell>
          <cell r="C2961" t="str">
            <v xml:space="preserve">UN    </v>
          </cell>
          <cell r="D2961">
            <v>21546.36</v>
          </cell>
        </row>
        <row r="2962">
          <cell r="A2962">
            <v>10747</v>
          </cell>
          <cell r="B2962" t="str">
            <v>MARTELO PERFURADOR PNEUMATICO MANUAL, PESO DE 25 KG, COM SILENCIADOR</v>
          </cell>
          <cell r="C2962" t="str">
            <v xml:space="preserve">UN    </v>
          </cell>
          <cell r="D2962">
            <v>21140.27</v>
          </cell>
        </row>
        <row r="2963">
          <cell r="A2963">
            <v>36141</v>
          </cell>
          <cell r="B2963" t="str">
            <v>MASCARA DE SEGURANCA PARA SOLDA COM ESCUDO DE CELERON E CARNEIRA DE PLASTICO COM REGULAGEM</v>
          </cell>
          <cell r="C2963" t="str">
            <v xml:space="preserve">UN    </v>
          </cell>
          <cell r="D2963">
            <v>40.5</v>
          </cell>
        </row>
        <row r="2964">
          <cell r="A2964">
            <v>43651</v>
          </cell>
          <cell r="B2964" t="str">
            <v>MASSA ACRILICA PARA SUPERFICIES INTERNAS E EXTERNAS</v>
          </cell>
          <cell r="C2964" t="str">
            <v xml:space="preserve">KG    </v>
          </cell>
          <cell r="D2964">
            <v>8.83</v>
          </cell>
        </row>
        <row r="2965">
          <cell r="A2965">
            <v>43626</v>
          </cell>
          <cell r="B2965" t="str">
            <v>MASSA CORRIDA PARA SUPERFICIES DE AMBIENTES INTERNOS</v>
          </cell>
          <cell r="C2965" t="str">
            <v xml:space="preserve">KG    </v>
          </cell>
          <cell r="D2965">
            <v>4.91</v>
          </cell>
        </row>
        <row r="2966">
          <cell r="A2966">
            <v>39434</v>
          </cell>
          <cell r="B2966" t="str">
            <v>MASSA DE REJUNTE EM PO PARA DRYWALL, A BASE DE GESSO, SECAGEM RAPIDA, PARA TRATAMENTO DE JUNTAS DE CHAPA DE GESSO (NECESSITA ADICAO DE AGUA)</v>
          </cell>
          <cell r="C2966" t="str">
            <v xml:space="preserve">KG    </v>
          </cell>
          <cell r="D2966">
            <v>3.46</v>
          </cell>
        </row>
        <row r="2967">
          <cell r="A2967">
            <v>39433</v>
          </cell>
          <cell r="B2967" t="str">
            <v>MASSA DE REJUNTE PRONTA PARA TRATAMENTO DE JUNTAS DE CHAPA DE GESSO PARA DRYWALL, SEM ADICAO DE AGUA</v>
          </cell>
          <cell r="C2967" t="str">
            <v xml:space="preserve">KG    </v>
          </cell>
          <cell r="D2967">
            <v>2.75</v>
          </cell>
        </row>
        <row r="2968">
          <cell r="A2968">
            <v>4049</v>
          </cell>
          <cell r="B2968" t="str">
            <v>MASSA EPOXI BICOMPONENTE (MASSA + CATALIZADOR)</v>
          </cell>
          <cell r="C2968" t="str">
            <v xml:space="preserve">L     </v>
          </cell>
          <cell r="D2968">
            <v>98.55</v>
          </cell>
        </row>
        <row r="2969">
          <cell r="A2969">
            <v>38120</v>
          </cell>
          <cell r="B2969" t="str">
            <v>MASSA EPOXI BICOMPONENTE PARA REPAROS</v>
          </cell>
          <cell r="C2969" t="str">
            <v xml:space="preserve">KG    </v>
          </cell>
          <cell r="D2969">
            <v>169.94</v>
          </cell>
        </row>
        <row r="2970">
          <cell r="A2970">
            <v>43652</v>
          </cell>
          <cell r="B2970" t="str">
            <v>MASSA PARA MADEIRA - INTERIOR E EXTERIOR</v>
          </cell>
          <cell r="C2970" t="str">
            <v xml:space="preserve">KG    </v>
          </cell>
          <cell r="D2970">
            <v>19.79</v>
          </cell>
        </row>
        <row r="2971">
          <cell r="A2971">
            <v>10498</v>
          </cell>
          <cell r="B2971" t="str">
            <v>MASSA PARA VIDRO</v>
          </cell>
          <cell r="C2971" t="str">
            <v xml:space="preserve">KG    </v>
          </cell>
          <cell r="D2971">
            <v>8.11</v>
          </cell>
        </row>
        <row r="2972">
          <cell r="A2972">
            <v>4823</v>
          </cell>
          <cell r="B2972" t="str">
            <v>MASSA PLASTICA PARA MARMORE/GRANITO</v>
          </cell>
          <cell r="C2972" t="str">
            <v xml:space="preserve">KG    </v>
          </cell>
          <cell r="D2972">
            <v>36.33</v>
          </cell>
        </row>
        <row r="2973">
          <cell r="A2973">
            <v>38877</v>
          </cell>
          <cell r="B2973" t="str">
            <v>MASSA PREMIUM PARA TEXTURA LISA DE BASE ACRILICA, USO INTERNO E EXTERNO</v>
          </cell>
          <cell r="C2973" t="str">
            <v xml:space="preserve">KG    </v>
          </cell>
          <cell r="D2973">
            <v>6.38</v>
          </cell>
        </row>
        <row r="2974">
          <cell r="A2974">
            <v>34546</v>
          </cell>
          <cell r="B2974" t="str">
            <v>MASSA PREMIUM PARA TEXTURA RUSTICA DE BASE ACRILICA, COR BRANCA, USO INTERNO E EXTERNO</v>
          </cell>
          <cell r="C2974" t="str">
            <v xml:space="preserve">KG    </v>
          </cell>
          <cell r="D2974">
            <v>6.56</v>
          </cell>
        </row>
        <row r="2975">
          <cell r="A2975">
            <v>41387</v>
          </cell>
          <cell r="B2975" t="str">
            <v>MASTRO SIMPLES GALVANIZADO DIAMETRO NOMINAL 1 1/2"</v>
          </cell>
          <cell r="C2975" t="str">
            <v xml:space="preserve">M     </v>
          </cell>
          <cell r="D2975">
            <v>54.57</v>
          </cell>
        </row>
        <row r="2976">
          <cell r="A2976">
            <v>41388</v>
          </cell>
          <cell r="B2976" t="str">
            <v>MASTRO SIMPLES GALVANIZADO DIAMETRO NOMINAL 2"</v>
          </cell>
          <cell r="C2976" t="str">
            <v xml:space="preserve">M     </v>
          </cell>
          <cell r="D2976">
            <v>65.47</v>
          </cell>
        </row>
        <row r="2977">
          <cell r="A2977">
            <v>41380</v>
          </cell>
          <cell r="B2977" t="str">
            <v>MASTRO TELESCOPICO DE 4 METROS (3 M X DN= 2" + 1 M X DN= 1 1/2")</v>
          </cell>
          <cell r="C2977" t="str">
            <v xml:space="preserve">UN    </v>
          </cell>
          <cell r="D2977">
            <v>435.63</v>
          </cell>
        </row>
        <row r="2978">
          <cell r="A2978">
            <v>41381</v>
          </cell>
          <cell r="B2978" t="str">
            <v>MASTRO TELESCOPICO GALVANIZADO 5 METROS (3 M X DN= 2" + 2 M X DN= 1 1/2")</v>
          </cell>
          <cell r="C2978" t="str">
            <v xml:space="preserve">UN    </v>
          </cell>
          <cell r="D2978">
            <v>456.37</v>
          </cell>
        </row>
        <row r="2979">
          <cell r="A2979">
            <v>41382</v>
          </cell>
          <cell r="B2979" t="str">
            <v>MASTRO TELESCOPICO GALVANIZADO 6 METROS (3 M X DN= 2" + 3 M X DN= 1Â½")</v>
          </cell>
          <cell r="C2979" t="str">
            <v xml:space="preserve">UN    </v>
          </cell>
          <cell r="D2979">
            <v>441.74</v>
          </cell>
        </row>
        <row r="2980">
          <cell r="A2980">
            <v>41383</v>
          </cell>
          <cell r="B2980" t="str">
            <v>MASTRO TELESCOPICO GALVANIZADO 7 METROS (6 M X DN= 2" + 1 M X DN= 1 1/2")</v>
          </cell>
          <cell r="C2980" t="str">
            <v xml:space="preserve">UN    </v>
          </cell>
          <cell r="D2980">
            <v>599.58000000000004</v>
          </cell>
        </row>
        <row r="2981">
          <cell r="A2981">
            <v>41385</v>
          </cell>
          <cell r="B2981" t="str">
            <v>MASTRO TELESCOPICO GALVANIZADO 9 METROS (6 M X DN= 2" + 3 M X DN= 1 1/2")</v>
          </cell>
          <cell r="C2981" t="str">
            <v xml:space="preserve">UN    </v>
          </cell>
          <cell r="D2981">
            <v>746.1</v>
          </cell>
        </row>
        <row r="2982">
          <cell r="A2982">
            <v>11079</v>
          </cell>
          <cell r="B2982" t="str">
            <v>MATERIAL FILTRANTE (PEDREGULHO) 0,6 A 25,46 MM (POSTO PEDREIRA/FORNECEDOR, SEM FRETE)</v>
          </cell>
          <cell r="C2982" t="str">
            <v xml:space="preserve">M3    </v>
          </cell>
          <cell r="D2982">
            <v>1270.9100000000001</v>
          </cell>
        </row>
        <row r="2983">
          <cell r="A2983">
            <v>11082</v>
          </cell>
          <cell r="B2983" t="str">
            <v>MATERIAL FILTRANTE (PEDREGULHO) 38 A 25,4 MM (POSTO PEDREIRA/FORNECEDOR, SEM FRETE)</v>
          </cell>
          <cell r="C2983" t="str">
            <v xml:space="preserve">M3    </v>
          </cell>
          <cell r="D2983">
            <v>1270.9100000000001</v>
          </cell>
        </row>
        <row r="2984">
          <cell r="A2984">
            <v>4058</v>
          </cell>
          <cell r="B2984" t="str">
            <v>MECANICO DE EQUIPAMENTOS PESADOS</v>
          </cell>
          <cell r="C2984" t="str">
            <v xml:space="preserve">H     </v>
          </cell>
          <cell r="D2984">
            <v>24.05</v>
          </cell>
        </row>
        <row r="2985">
          <cell r="A2985">
            <v>40974</v>
          </cell>
          <cell r="B2985" t="str">
            <v>MECANICO DE EQUIPAMENTOS PESADOS (MENSALISTA)</v>
          </cell>
          <cell r="C2985" t="str">
            <v xml:space="preserve">MES   </v>
          </cell>
          <cell r="D2985">
            <v>4210.8</v>
          </cell>
        </row>
        <row r="2986">
          <cell r="A2986">
            <v>34794</v>
          </cell>
          <cell r="B2986" t="str">
            <v>MECANICO DE REFRIGERACAO (HORISTA)</v>
          </cell>
          <cell r="C2986" t="str">
            <v xml:space="preserve">H     </v>
          </cell>
          <cell r="D2986">
            <v>23.12</v>
          </cell>
        </row>
        <row r="2987">
          <cell r="A2987">
            <v>40925</v>
          </cell>
          <cell r="B2987" t="str">
            <v>MECANICO DE REFRIGERACAO (MENSALISTA)</v>
          </cell>
          <cell r="C2987" t="str">
            <v xml:space="preserve">MES   </v>
          </cell>
          <cell r="D2987">
            <v>4048.2</v>
          </cell>
        </row>
        <row r="2988">
          <cell r="A2988">
            <v>13741</v>
          </cell>
          <cell r="B2988" t="str">
            <v>MEDIDOR DE NIVEL ESTATICO E DINAMICO PARA POCO, COMPRIMENTO DE 200 M</v>
          </cell>
          <cell r="C2988" t="str">
            <v xml:space="preserve">UN    </v>
          </cell>
          <cell r="D2988">
            <v>2126.4699999999998</v>
          </cell>
        </row>
        <row r="2989">
          <cell r="A2989">
            <v>3288</v>
          </cell>
          <cell r="B2989" t="str">
            <v>MEIA CANA DE MADEIRA CEDRINHO OU EQUIVALENTE DA REGIAO, ACABAMENTO PARA FORRO PAULISTA, *2,5 X 2,5* CM</v>
          </cell>
          <cell r="C2989" t="str">
            <v xml:space="preserve">M     </v>
          </cell>
          <cell r="D2989">
            <v>7.9</v>
          </cell>
        </row>
        <row r="2990">
          <cell r="A2990">
            <v>13587</v>
          </cell>
          <cell r="B2990" t="str">
            <v>MEIA CANA DE MADEIRA PINUS OU EQUIVALENTE DA REGIAO, ACABAMENTO PARA FORRO PAULISTA, *2,5 X 2,5* CM</v>
          </cell>
          <cell r="C2990" t="str">
            <v xml:space="preserve">M     </v>
          </cell>
          <cell r="D2990">
            <v>4.7699999999999996</v>
          </cell>
        </row>
        <row r="2991">
          <cell r="A2991">
            <v>38598</v>
          </cell>
          <cell r="B2991" t="str">
            <v>MEIA CANALETA DE CONCRETO ESTRUTURAL 14 X 19 X 19 CM, FBK 14 MPA (NBR 6136)</v>
          </cell>
          <cell r="C2991" t="str">
            <v xml:space="preserve">UN    </v>
          </cell>
          <cell r="D2991">
            <v>2.72</v>
          </cell>
        </row>
        <row r="2992">
          <cell r="A2992">
            <v>38595</v>
          </cell>
          <cell r="B2992" t="str">
            <v>MEIA CANALETA DE CONCRETO ESTRUTURAL 14 X 19 X 19 CM, FBK 4,5 MPA (NBR 6136)</v>
          </cell>
          <cell r="C2992" t="str">
            <v xml:space="preserve">UN    </v>
          </cell>
          <cell r="D2992">
            <v>2.31</v>
          </cell>
        </row>
        <row r="2993">
          <cell r="A2993">
            <v>38592</v>
          </cell>
          <cell r="B2993" t="str">
            <v>MEIO BLOCO DE CONCRETO ESTRUTURAL 14 X 19 X 14 CM, FBK 14 MPA (NBR 6136)</v>
          </cell>
          <cell r="C2993" t="str">
            <v xml:space="preserve">UN    </v>
          </cell>
          <cell r="D2993">
            <v>2.33</v>
          </cell>
        </row>
        <row r="2994">
          <cell r="A2994">
            <v>38588</v>
          </cell>
          <cell r="B2994" t="str">
            <v>MEIO BLOCO DE CONCRETO ESTRUTURAL 14 X 19 X 14 CM, FBK 4,5 MPA (NBR 6136)</v>
          </cell>
          <cell r="C2994" t="str">
            <v xml:space="preserve">UN    </v>
          </cell>
          <cell r="D2994">
            <v>1.86</v>
          </cell>
        </row>
        <row r="2995">
          <cell r="A2995">
            <v>38593</v>
          </cell>
          <cell r="B2995" t="str">
            <v>MEIO BLOCO DE CONCRETO ESTRUTURAL 14 X 19 X 19 CM, FBK 14 MPA (NBR 6136)</v>
          </cell>
          <cell r="C2995" t="str">
            <v xml:space="preserve">UN    </v>
          </cell>
          <cell r="D2995">
            <v>2.57</v>
          </cell>
        </row>
        <row r="2996">
          <cell r="A2996">
            <v>38589</v>
          </cell>
          <cell r="B2996" t="str">
            <v>MEIO BLOCO DE CONCRETO ESTRUTURAL 14 X 19 X 19 CM, FBK 4,5 MPA (NBR 6136)</v>
          </cell>
          <cell r="C2996" t="str">
            <v xml:space="preserve">UN    </v>
          </cell>
          <cell r="D2996">
            <v>1.95</v>
          </cell>
        </row>
        <row r="2997">
          <cell r="A2997">
            <v>38594</v>
          </cell>
          <cell r="B2997" t="str">
            <v>MEIO BLOCO DE CONCRETO ESTRUTURAL 14 X 19 X 34 CM, FBK 14 MPA (NBR 6136)</v>
          </cell>
          <cell r="C2997" t="str">
            <v xml:space="preserve">UN    </v>
          </cell>
          <cell r="D2997">
            <v>4.0599999999999996</v>
          </cell>
        </row>
        <row r="2998">
          <cell r="A2998">
            <v>34773</v>
          </cell>
          <cell r="B2998" t="str">
            <v>MEIO BLOCO DE VEDACAO DE CONCRETO APARENTE 14 X 19 X 19 CM  (CLASSE C - NBR 6136)</v>
          </cell>
          <cell r="C2998" t="str">
            <v xml:space="preserve">UN    </v>
          </cell>
          <cell r="D2998">
            <v>1.92</v>
          </cell>
        </row>
        <row r="2999">
          <cell r="A2999">
            <v>34769</v>
          </cell>
          <cell r="B2999" t="str">
            <v>MEIO BLOCO DE VEDACAO DE CONCRETO APARENTE 19 X 19 X 19 CM (CLASSE C - NBR 6136)</v>
          </cell>
          <cell r="C2999" t="str">
            <v xml:space="preserve">UN    </v>
          </cell>
          <cell r="D2999">
            <v>2.38</v>
          </cell>
        </row>
        <row r="3000">
          <cell r="A3000">
            <v>34763</v>
          </cell>
          <cell r="B3000" t="str">
            <v>MEIO BLOCO DE VEDACAO DE CONCRETO APARENTE 9  X 19 X 19 CM (CLASSE C - NBR 6136)</v>
          </cell>
          <cell r="C3000" t="str">
            <v xml:space="preserve">UN    </v>
          </cell>
          <cell r="D3000">
            <v>1.46</v>
          </cell>
        </row>
        <row r="3001">
          <cell r="A3001">
            <v>34774</v>
          </cell>
          <cell r="B3001" t="str">
            <v>MEIO BLOCO DE VEDACAO DE CONCRETO 14 X 19 X 19 CM (CLASSE C - NBR 6136)</v>
          </cell>
          <cell r="C3001" t="str">
            <v xml:space="preserve">UN    </v>
          </cell>
          <cell r="D3001">
            <v>1.82</v>
          </cell>
        </row>
        <row r="3002">
          <cell r="A3002">
            <v>34771</v>
          </cell>
          <cell r="B3002" t="str">
            <v>MEIO BLOCO DE VEDACAO DE CONCRETO 19 X 19 X 19 CM (CLASSE C - NBR 6136)</v>
          </cell>
          <cell r="C3002" t="str">
            <v xml:space="preserve">UN    </v>
          </cell>
          <cell r="D3002">
            <v>2.2000000000000002</v>
          </cell>
        </row>
        <row r="3003">
          <cell r="A3003">
            <v>34764</v>
          </cell>
          <cell r="B3003" t="str">
            <v>MEIO BLOCO DE VEDACAO DE CONCRETO 9 X 19 X 19 CM (CLASSE C - NBR 6136)</v>
          </cell>
          <cell r="C3003" t="str">
            <v xml:space="preserve">UN    </v>
          </cell>
          <cell r="D3003">
            <v>1.44</v>
          </cell>
        </row>
        <row r="3004">
          <cell r="A3004">
            <v>34788</v>
          </cell>
          <cell r="B3004" t="str">
            <v>MEIO BLOCO ESTRUTURAL CERAMICO 14 X 19 X 14 CM, 6,0 MPA (NBR 15270)</v>
          </cell>
          <cell r="C3004" t="str">
            <v xml:space="preserve">UN    </v>
          </cell>
          <cell r="D3004">
            <v>1.48</v>
          </cell>
        </row>
        <row r="3005">
          <cell r="A3005">
            <v>34781</v>
          </cell>
          <cell r="B3005" t="str">
            <v>MEIO BLOCO ESTRUTURAL CERAMICO 14 X 19 X 19 CM, 6,0 MPA (NBR 15270)</v>
          </cell>
          <cell r="C3005" t="str">
            <v xml:space="preserve">UN    </v>
          </cell>
          <cell r="D3005">
            <v>1.68</v>
          </cell>
        </row>
        <row r="3006">
          <cell r="A3006">
            <v>41682</v>
          </cell>
          <cell r="B3006" t="str">
            <v>MEIO-FIO OU GUIA DE CONCRETO PRE MOLDADO, COMP 1 M, *30 X 10/12* CM (H X L1/L2)</v>
          </cell>
          <cell r="C3006" t="str">
            <v xml:space="preserve">UN    </v>
          </cell>
          <cell r="D3006">
            <v>31.27</v>
          </cell>
        </row>
        <row r="3007">
          <cell r="A3007">
            <v>41683</v>
          </cell>
          <cell r="B3007" t="str">
            <v>MEIO-FIO OU GUIA DE CONCRETO PRE MOLDADO, COMP 80 CM, *30 X 10/10* (H X L1/L2)</v>
          </cell>
          <cell r="C3007" t="str">
            <v xml:space="preserve">UN    </v>
          </cell>
          <cell r="D3007">
            <v>23.01</v>
          </cell>
        </row>
        <row r="3008">
          <cell r="A3008">
            <v>41680</v>
          </cell>
          <cell r="B3008" t="str">
            <v>MEIO-FIO OU GUIA DE CONCRETO PRE-MOLDADO, COMP *39* CM, *19 X 6,5/6,5* CM (H X L1/L2)</v>
          </cell>
          <cell r="C3008" t="str">
            <v xml:space="preserve">UN    </v>
          </cell>
          <cell r="D3008">
            <v>12.39</v>
          </cell>
        </row>
        <row r="3009">
          <cell r="A3009">
            <v>41679</v>
          </cell>
          <cell r="B3009" t="str">
            <v>MEIO-FIO OU GUIA DE CONCRETO PRE-MOLDADO, COMP 1 M, *20 X 12/15* CM (H X L1/L2)</v>
          </cell>
          <cell r="C3009" t="str">
            <v xml:space="preserve">UN    </v>
          </cell>
          <cell r="D3009">
            <v>28.32</v>
          </cell>
        </row>
        <row r="3010">
          <cell r="A3010">
            <v>41681</v>
          </cell>
          <cell r="B3010" t="str">
            <v>MEIO-FIO OU GUIA DE CONCRETO PRE-MOLDADO, COMP 80 CM, *25 X 08/08* CM (H X L1/L2)</v>
          </cell>
          <cell r="C3010" t="str">
            <v xml:space="preserve">UN    </v>
          </cell>
          <cell r="D3010">
            <v>19.38</v>
          </cell>
        </row>
        <row r="3011">
          <cell r="A3011">
            <v>43386</v>
          </cell>
          <cell r="B3011" t="str">
            <v>MEIO-FIO OU GUIA DE CONCRETO PRE-MOLDADO, TIPO CHAPEU PARA BOCA DE LOBO,  DIMENSOES *1,20* X 0,15 X 0,30 M</v>
          </cell>
          <cell r="C3011" t="str">
            <v xml:space="preserve">UN    </v>
          </cell>
          <cell r="D3011">
            <v>44.25</v>
          </cell>
        </row>
        <row r="3012">
          <cell r="A3012">
            <v>4059</v>
          </cell>
          <cell r="B3012" t="str">
            <v>MEIO-FIO OU GUIA DE CONCRETO, PRE-MOLDADO, COMP 1 M, *30 X 12/15* CM (H X L1/L2)</v>
          </cell>
          <cell r="C3012" t="str">
            <v xml:space="preserve">M     </v>
          </cell>
          <cell r="D3012">
            <v>31.27</v>
          </cell>
        </row>
        <row r="3013">
          <cell r="A3013">
            <v>4062</v>
          </cell>
          <cell r="B3013" t="str">
            <v>MEIO-FIO OU GUIA DE CONCRETO, PRE-MOLDADO, COMP 1 M, *30 X 15* CM (H X L)</v>
          </cell>
          <cell r="C3013" t="str">
            <v xml:space="preserve">UN    </v>
          </cell>
          <cell r="D3013">
            <v>31.27</v>
          </cell>
        </row>
        <row r="3014">
          <cell r="A3014">
            <v>4061</v>
          </cell>
          <cell r="B3014" t="str">
            <v>MEIO-FIO OU GUIA DE CONCRETO, PRE-MOLDADO, COMP 80 CM, *45 X 12/18* CM (H X L1/L2)</v>
          </cell>
          <cell r="C3014" t="str">
            <v xml:space="preserve">UN    </v>
          </cell>
          <cell r="D3014">
            <v>38.94</v>
          </cell>
        </row>
        <row r="3015">
          <cell r="A3015">
            <v>41315</v>
          </cell>
          <cell r="B3015" t="str">
            <v>MEMBRANA IMPERMEABILIZANTE A BASE DE POLIUREIA, BICOMPONENTE, APLICACAO A FRIO</v>
          </cell>
          <cell r="C3015" t="str">
            <v xml:space="preserve">KG    </v>
          </cell>
          <cell r="D3015">
            <v>79.41</v>
          </cell>
        </row>
        <row r="3016">
          <cell r="A3016">
            <v>43148</v>
          </cell>
          <cell r="B3016" t="str">
            <v>MEMBRANA IMPERMEABILIZANTE A BASE DE POLIURETANO</v>
          </cell>
          <cell r="C3016" t="str">
            <v xml:space="preserve">KG    </v>
          </cell>
          <cell r="D3016">
            <v>53.9</v>
          </cell>
        </row>
        <row r="3017">
          <cell r="A3017">
            <v>43147</v>
          </cell>
          <cell r="B3017" t="str">
            <v>MEMBRANA IMPERMEABILIZANTE ACRILICA MONOCOMPONENTE</v>
          </cell>
          <cell r="C3017" t="str">
            <v xml:space="preserve">KG    </v>
          </cell>
          <cell r="D3017">
            <v>20.87</v>
          </cell>
        </row>
        <row r="3018">
          <cell r="A3018">
            <v>10608</v>
          </cell>
          <cell r="B3018" t="str">
            <v>MESA VIBRATORIA COM DIMENSOES DE 2,0 X 1,0 M, COM MOTOR ELETRICO DE 2 POLOS E POTENCIA DE 3 CV</v>
          </cell>
          <cell r="C3018" t="str">
            <v xml:space="preserve">UN    </v>
          </cell>
          <cell r="D3018">
            <v>9735.98</v>
          </cell>
        </row>
        <row r="3019">
          <cell r="A3019">
            <v>4069</v>
          </cell>
          <cell r="B3019" t="str">
            <v>MESTRE DE OBRAS (HORISTA)</v>
          </cell>
          <cell r="C3019" t="str">
            <v xml:space="preserve">H     </v>
          </cell>
          <cell r="D3019">
            <v>54.04</v>
          </cell>
        </row>
        <row r="3020">
          <cell r="A3020">
            <v>40819</v>
          </cell>
          <cell r="B3020" t="str">
            <v>MESTRE DE OBRAS (MENSALISTA)</v>
          </cell>
          <cell r="C3020" t="str">
            <v xml:space="preserve">MES   </v>
          </cell>
          <cell r="D3020">
            <v>9458.41</v>
          </cell>
        </row>
        <row r="3021">
          <cell r="A3021">
            <v>34361</v>
          </cell>
          <cell r="B3021" t="str">
            <v>METACAULIM DE ALTA REATIVIDADE/CAULIM CALCINADO</v>
          </cell>
          <cell r="C3021" t="str">
            <v xml:space="preserve">KG    </v>
          </cell>
          <cell r="D3021">
            <v>15.19</v>
          </cell>
        </row>
        <row r="3022">
          <cell r="A3022">
            <v>36512</v>
          </cell>
          <cell r="B3022" t="str">
            <v>MICRO-TRATOR CORTADOR DE GRAMA COM LARGURA DO CORTE DE 107 CM, COM  2 LAMINAS E DESCARTE LATERAL</v>
          </cell>
          <cell r="C3022" t="str">
            <v xml:space="preserve">UN    </v>
          </cell>
          <cell r="D3022">
            <v>21070.07</v>
          </cell>
        </row>
        <row r="3023">
          <cell r="A3023">
            <v>44478</v>
          </cell>
          <cell r="B3023" t="str">
            <v>MICROESFERAS DE VIDRO PARA SINALIZACAO HORIZONTAL VIARIA, TIPO I-B (PREMIX) - NBR  16184</v>
          </cell>
          <cell r="C3023" t="str">
            <v xml:space="preserve">KG    </v>
          </cell>
          <cell r="D3023">
            <v>10.62</v>
          </cell>
        </row>
        <row r="3024">
          <cell r="A3024">
            <v>44477</v>
          </cell>
          <cell r="B3024" t="str">
            <v>MICROESFERAS DE VIDRO PARA SINALIZACAO HORIZONTAL VIARIA, TIPO II-A (DROP-ON) - NBR  16184</v>
          </cell>
          <cell r="C3024" t="str">
            <v xml:space="preserve">KG    </v>
          </cell>
          <cell r="D3024">
            <v>10.62</v>
          </cell>
        </row>
        <row r="3025">
          <cell r="A3025">
            <v>11697</v>
          </cell>
          <cell r="B3025" t="str">
            <v>MICTORIO COLETIVO ACO INOX (AISI 304), E = 0,8 MM, DE *100 X 40 X 30* CM (C X A X P)</v>
          </cell>
          <cell r="C3025" t="str">
            <v xml:space="preserve">UN    </v>
          </cell>
          <cell r="D3025">
            <v>836.07</v>
          </cell>
        </row>
        <row r="3026">
          <cell r="A3026">
            <v>11698</v>
          </cell>
          <cell r="B3026" t="str">
            <v>MICTORIO COLETIVO ACO INOX (AISI 304), E = 0,8 MM, DE *100 X 50 X 35* CM (C X A X P)</v>
          </cell>
          <cell r="C3026" t="str">
            <v xml:space="preserve">UN    </v>
          </cell>
          <cell r="D3026">
            <v>997.39</v>
          </cell>
        </row>
        <row r="3027">
          <cell r="A3027">
            <v>10432</v>
          </cell>
          <cell r="B3027" t="str">
            <v>MICTORIO INDICUDUAL, SIFONADO, LOUCA BRANCA, SEM COMPLEMENTOS</v>
          </cell>
          <cell r="C3027" t="str">
            <v xml:space="preserve">UN    </v>
          </cell>
          <cell r="D3027">
            <v>349.14</v>
          </cell>
        </row>
        <row r="3028">
          <cell r="A3028">
            <v>11699</v>
          </cell>
          <cell r="B3028" t="str">
            <v>MICTORIO INDIVIDUAL ACO INOX (AISI 304), E = 0,8 MM, DE *50  X 45  X 35* (C X A X P)</v>
          </cell>
          <cell r="C3028" t="str">
            <v xml:space="preserve">UN    </v>
          </cell>
          <cell r="D3028">
            <v>1102.3399999999999</v>
          </cell>
        </row>
        <row r="3029">
          <cell r="A3029">
            <v>44020</v>
          </cell>
          <cell r="B3029" t="str">
            <v>MICTORIO INDIVIDUAL, SIFONADO, VALVULA EMBUTIDA, DE LOUCA BRANCA, SEM COMPLEMENTOS - PADRAO ALTO</v>
          </cell>
          <cell r="C3029" t="str">
            <v xml:space="preserve">UN    </v>
          </cell>
          <cell r="D3029">
            <v>861.36</v>
          </cell>
        </row>
        <row r="3030">
          <cell r="A3030">
            <v>41420</v>
          </cell>
          <cell r="B3030" t="str">
            <v>MINICAPTOR, EM ACO GALVANIZADO A FOGO, FIXACAO COM ROSCA SOBERBA OU MECANICA, H=600 MM X DN=10 MM</v>
          </cell>
          <cell r="C3030" t="str">
            <v xml:space="preserve">UN    </v>
          </cell>
          <cell r="D3030">
            <v>11.11</v>
          </cell>
        </row>
        <row r="3031">
          <cell r="A3031">
            <v>41422</v>
          </cell>
          <cell r="B3031" t="str">
            <v>MINICAPTOR, EM ACO GALVANIZADO A FOGO, FIXACAO HORIZONTAL COM BANDEIRA A 20 CM, H=600 MM E X DN=10 MM</v>
          </cell>
          <cell r="C3031" t="str">
            <v xml:space="preserve">UN    </v>
          </cell>
          <cell r="D3031">
            <v>15.17</v>
          </cell>
        </row>
        <row r="3032">
          <cell r="A3032">
            <v>41425</v>
          </cell>
          <cell r="B3032" t="str">
            <v>MINICAPTOR, EM ACO GALVANIZADO A FOGO, FIXACAO HORIZONTAL DE 1 FUROS, SEM BANDEIRA, H=300 MM X DN=10 MM</v>
          </cell>
          <cell r="C3032" t="str">
            <v xml:space="preserve">UN    </v>
          </cell>
          <cell r="D3032">
            <v>7.76</v>
          </cell>
        </row>
        <row r="3033">
          <cell r="A3033">
            <v>41426</v>
          </cell>
          <cell r="B3033" t="str">
            <v>MINICAPTOR, EM ACO GALVANIZADO A FOGO, FIXACAO HORIZONTAL DE 2 FUROS, SEM BANDEIRA, H=600 MM X DN=10 MM</v>
          </cell>
          <cell r="C3033" t="str">
            <v xml:space="preserve">UN    </v>
          </cell>
          <cell r="D3033">
            <v>13.99</v>
          </cell>
        </row>
        <row r="3034">
          <cell r="A3034">
            <v>41419</v>
          </cell>
          <cell r="B3034" t="str">
            <v>MINICAPTOR, EM ACO GALVANIZADO A FOGO,Â  FIXACAO COM ROSCA SOBERBA OU MECANICA, H=300 MM X DN=10 MM</v>
          </cell>
          <cell r="C3034" t="str">
            <v xml:space="preserve">UN    </v>
          </cell>
          <cell r="D3034">
            <v>8.16</v>
          </cell>
        </row>
        <row r="3035">
          <cell r="A3035">
            <v>41421</v>
          </cell>
          <cell r="B3035" t="str">
            <v>MINICAPTOR, EM ACO GALVANIZADO A FOGO,Â  FIXACAO HORIZONTAL COM BANDEIRA A 20 CM, H=300 MM E X DN=10 MM</v>
          </cell>
          <cell r="C3035" t="str">
            <v xml:space="preserve">UN    </v>
          </cell>
          <cell r="D3035">
            <v>11.08</v>
          </cell>
        </row>
        <row r="3036">
          <cell r="A3036">
            <v>41414</v>
          </cell>
          <cell r="B3036" t="str">
            <v>MINICAPTORES DE INSERCAO, EM ACO GALVANIZADO A FOGO, H=300 MM X DN=10 MM</v>
          </cell>
          <cell r="C3036" t="str">
            <v xml:space="preserve">UN    </v>
          </cell>
          <cell r="D3036">
            <v>25.68</v>
          </cell>
        </row>
        <row r="3037">
          <cell r="A3037">
            <v>41415</v>
          </cell>
          <cell r="B3037" t="str">
            <v>MINICAPTORES DE INSERCAO, EM ACO GALVANIZADO A FOGO, H=600,MM X DN=10,MM</v>
          </cell>
          <cell r="C3037" t="str">
            <v xml:space="preserve">UN    </v>
          </cell>
          <cell r="D3037">
            <v>29.91</v>
          </cell>
        </row>
        <row r="3038">
          <cell r="A3038">
            <v>37514</v>
          </cell>
          <cell r="B3038" t="str">
            <v>MINICARREGADEIRA SOBRE RODAS, POTENCIA LIQUIDA DE *47* HP, CAPACIDADE NOMINAL DE OPERACAO DE *646* KG</v>
          </cell>
          <cell r="C3038" t="str">
            <v xml:space="preserve">UN    </v>
          </cell>
          <cell r="D3038">
            <v>255000</v>
          </cell>
        </row>
        <row r="3039">
          <cell r="A3039">
            <v>37519</v>
          </cell>
          <cell r="B3039" t="str">
            <v>MINICARREGADEIRA SOBRE RODAS, POTENCIA LIQUIDA DE *72* HP, CAPACIDADE NOMINAL DE OPERACAO DE *1200* KG</v>
          </cell>
          <cell r="C3039" t="str">
            <v xml:space="preserve">UN    </v>
          </cell>
          <cell r="D3039">
            <v>393539.81</v>
          </cell>
        </row>
        <row r="3040">
          <cell r="A3040">
            <v>37520</v>
          </cell>
          <cell r="B3040" t="str">
            <v>MINIESCAVADEIRA SOBRE ESTEIRAS, POTENCIA LIQUIDA DE *30* HP, PESO OPERACIONAL DE *3.500* KG</v>
          </cell>
          <cell r="C3040" t="str">
            <v xml:space="preserve">UN    </v>
          </cell>
          <cell r="D3040">
            <v>387088.34</v>
          </cell>
        </row>
        <row r="3041">
          <cell r="A3041">
            <v>37521</v>
          </cell>
          <cell r="B3041" t="str">
            <v>MINIESCAVADEIRA SOBRE ESTEIRAS, POTENCIA LIQUIDA DE *42* HP, PESO OPERACIONAL DE *4.500* KG</v>
          </cell>
          <cell r="C3041" t="str">
            <v xml:space="preserve">UN    </v>
          </cell>
          <cell r="D3041">
            <v>472247.78</v>
          </cell>
        </row>
        <row r="3042">
          <cell r="A3042">
            <v>37522</v>
          </cell>
          <cell r="B3042" t="str">
            <v>MINIESCAVADEIRA SOBRE ESTEIRAS, POTENCIA LIQUIDA DE *42* HP, PESO OPERACIONAL DE *5.300* KG</v>
          </cell>
          <cell r="C3042" t="str">
            <v xml:space="preserve">UN    </v>
          </cell>
          <cell r="D3042">
            <v>486455.72</v>
          </cell>
        </row>
        <row r="3043">
          <cell r="A3043">
            <v>21109</v>
          </cell>
          <cell r="B3043" t="str">
            <v>MINUTERIA ELETRONICA COLETIVA COM POTENCIA MAXIMA RESISTIVA PARA LAMPADAS FLUORESCENTES DE *300* W ( 110 V ) / *600* W ( 110 V )</v>
          </cell>
          <cell r="C3043" t="str">
            <v xml:space="preserve">UN    </v>
          </cell>
          <cell r="D3043">
            <v>66.540000000000006</v>
          </cell>
        </row>
        <row r="3044">
          <cell r="A3044">
            <v>37546</v>
          </cell>
          <cell r="B3044" t="str">
            <v>MISTURADOR DE ARGAMASSA, EIXO HORIZONTAL, CAPACIDADE DE MISTURA 160 KG, MOTOR ELETRICO TRIFASICO 220/380 V, POTENCIA 3 CV</v>
          </cell>
          <cell r="C3044" t="str">
            <v xml:space="preserve">UN    </v>
          </cell>
          <cell r="D3044">
            <v>11991.07</v>
          </cell>
        </row>
        <row r="3045">
          <cell r="A3045">
            <v>37544</v>
          </cell>
          <cell r="B3045" t="str">
            <v>MISTURADOR DE ARGAMASSA, EIXO HORIZONTAL, CAPACIDADE DE MISTURA 300 KG, MOTOR ELETRICO TRIFASICO 220/380 V, POTENCIA 5 CV</v>
          </cell>
          <cell r="C3045" t="str">
            <v xml:space="preserve">UN    </v>
          </cell>
          <cell r="D3045">
            <v>12682.57</v>
          </cell>
        </row>
        <row r="3046">
          <cell r="A3046">
            <v>37545</v>
          </cell>
          <cell r="B3046" t="str">
            <v>MISTURADOR DE ARGAMASSA, EIXO HORIZONTAL, CAPACIDADE DE MISTURA 600 KG, MOTOR ELETRICO TRIFASICO 220/380 V, POTENCIA 7,5 CV</v>
          </cell>
          <cell r="C3046" t="str">
            <v xml:space="preserve">UN    </v>
          </cell>
          <cell r="D3046">
            <v>15090.55</v>
          </cell>
        </row>
        <row r="3047">
          <cell r="A3047">
            <v>36793</v>
          </cell>
          <cell r="B3047" t="str">
            <v>MISTURADOR DE METAL CROMADO DE PAREDE PARA LAVATORIO (REF 1878)</v>
          </cell>
          <cell r="C3047" t="str">
            <v xml:space="preserve">UN    </v>
          </cell>
          <cell r="D3047">
            <v>700.85</v>
          </cell>
        </row>
        <row r="3048">
          <cell r="A3048">
            <v>11769</v>
          </cell>
          <cell r="B3048" t="str">
            <v>MISTURADOR DE METAL CROMADO, DE MESA/BANCADA, COM BICA BAIXA, PARA LAVATORIO (REF 1875)</v>
          </cell>
          <cell r="C3048" t="str">
            <v xml:space="preserve">UN    </v>
          </cell>
          <cell r="D3048">
            <v>309.72000000000003</v>
          </cell>
        </row>
        <row r="3049">
          <cell r="A3049">
            <v>11771</v>
          </cell>
          <cell r="B3049" t="str">
            <v>MISTURADOR DE PAREDE, DE METAL CROMADO, PARA COZINHA, BICA ALTA MOVEL, COM AREJADOR ARTICULADO (REF 1258)</v>
          </cell>
          <cell r="C3049" t="str">
            <v xml:space="preserve">UN    </v>
          </cell>
          <cell r="D3049">
            <v>379.37</v>
          </cell>
        </row>
        <row r="3050">
          <cell r="A3050">
            <v>39919</v>
          </cell>
          <cell r="B3050" t="str">
            <v>MISTURADOR DUPLO HORIZONTAL DE ALTA TURBULENCIA, CAPACIDADE / VOLUME 2 X 500 LITROS, MOTORES ELETRICOS MINIMO 5 CV CADA,  PARA NATA CIMENTO, ARGAMASSA E OUTROS</v>
          </cell>
          <cell r="C3050" t="str">
            <v xml:space="preserve">UN    </v>
          </cell>
          <cell r="D3050">
            <v>60021.919999999998</v>
          </cell>
        </row>
        <row r="3051">
          <cell r="A3051">
            <v>38385</v>
          </cell>
          <cell r="B3051" t="str">
            <v>MISTURADOR MANUAL DE TINTAS PARA FURADEIRA, HASTE METALICA *60* CM, COM HELICE  (MEXEDOR DE TINTA)</v>
          </cell>
          <cell r="C3051" t="str">
            <v xml:space="preserve">UN    </v>
          </cell>
          <cell r="D3051">
            <v>43.73</v>
          </cell>
        </row>
        <row r="3052">
          <cell r="A3052">
            <v>36800</v>
          </cell>
          <cell r="B3052" t="str">
            <v>MISTURADOR METALICO, BASE PARA CHUVEIRO/BANHEIRA, 1/2 " OU 3/4 ", SOLDAVEL OU ROSCAVEL (NAO INCLUI ACABAMENTOS)</v>
          </cell>
          <cell r="C3052" t="str">
            <v xml:space="preserve">UN    </v>
          </cell>
          <cell r="D3052">
            <v>186.1</v>
          </cell>
        </row>
        <row r="3053">
          <cell r="A3053">
            <v>37587</v>
          </cell>
          <cell r="B3053" t="str">
            <v>MISTURADOR MONOCOMANDO PARA CHUVEIRO, BASE BRUTA, METALICO COM ACABAMENTO CROMADO</v>
          </cell>
          <cell r="C3053" t="str">
            <v xml:space="preserve">UN    </v>
          </cell>
          <cell r="D3053">
            <v>408.87</v>
          </cell>
        </row>
        <row r="3054">
          <cell r="A3054">
            <v>11561</v>
          </cell>
          <cell r="B3054" t="str">
            <v>MOLA HIDRAULICA AEREA, PARA PORTAS DE ATE 1.100 MM E PESO DE ATE 85 KG, COM CORPO EM ALUMINIO E BRACO EM ACO, SEM BRACO DE PARADA</v>
          </cell>
          <cell r="C3054" t="str">
            <v xml:space="preserve">UN    </v>
          </cell>
          <cell r="D3054">
            <v>231.59</v>
          </cell>
        </row>
        <row r="3055">
          <cell r="A3055">
            <v>43604</v>
          </cell>
          <cell r="B3055" t="str">
            <v>MOLA HIDRAULICA AEREA, PARA PORTAS DE ATE 850 MM E PESO DE ATE 50 KG, COM CORPO EM ALUMINIO E BRACO EM ACO, SEM BRACO DE PARADA</v>
          </cell>
          <cell r="C3055" t="str">
            <v xml:space="preserve">UN    </v>
          </cell>
          <cell r="D3055">
            <v>123.46</v>
          </cell>
        </row>
        <row r="3056">
          <cell r="A3056">
            <v>11560</v>
          </cell>
          <cell r="B3056" t="str">
            <v>MOLA HIDRAULICA AEREA, PARA PORTAS DE ATE 950 MM E PESO DE ATE 65 KG, COM CORPO EM ALUMINIO E BRACO EM ACO, SEM BRACO DE PARADA</v>
          </cell>
          <cell r="C3056" t="str">
            <v xml:space="preserve">UN    </v>
          </cell>
          <cell r="D3056">
            <v>178.75</v>
          </cell>
        </row>
        <row r="3057">
          <cell r="A3057">
            <v>11499</v>
          </cell>
          <cell r="B3057" t="str">
            <v>MOLA HIDRAULICA DE PISO, PARA PORTAS DE ATE 1100 MM E PESO DE ATE 120 KG, COM CORPO EM ACO INOX</v>
          </cell>
          <cell r="C3057" t="str">
            <v xml:space="preserve">UN    </v>
          </cell>
          <cell r="D3057">
            <v>942.76</v>
          </cell>
        </row>
        <row r="3058">
          <cell r="A3058">
            <v>34761</v>
          </cell>
          <cell r="B3058" t="str">
            <v>MONTADOR DE ELETROELETRONICOS (HORISTA)</v>
          </cell>
          <cell r="C3058" t="str">
            <v xml:space="preserve">H     </v>
          </cell>
          <cell r="D3058">
            <v>17.62</v>
          </cell>
        </row>
        <row r="3059">
          <cell r="A3059">
            <v>40924</v>
          </cell>
          <cell r="B3059" t="str">
            <v>MONTADOR DE ELETROELETRONICOS (MENSALISTA)</v>
          </cell>
          <cell r="C3059" t="str">
            <v xml:space="preserve">MES   </v>
          </cell>
          <cell r="D3059">
            <v>3085.71</v>
          </cell>
        </row>
        <row r="3060">
          <cell r="A3060">
            <v>40983</v>
          </cell>
          <cell r="B3060" t="str">
            <v>MONTADOR DE ESTRUTURAS METALICAS (MENSALISTA)</v>
          </cell>
          <cell r="C3060" t="str">
            <v xml:space="preserve">MES   </v>
          </cell>
          <cell r="D3060">
            <v>3403.78</v>
          </cell>
        </row>
        <row r="3061">
          <cell r="A3061">
            <v>44497</v>
          </cell>
          <cell r="B3061" t="str">
            <v>MONTADOR DE ESTRUTURAS METALICAS HORISTA</v>
          </cell>
          <cell r="C3061" t="str">
            <v xml:space="preserve">H     </v>
          </cell>
          <cell r="D3061">
            <v>19.43</v>
          </cell>
        </row>
        <row r="3062">
          <cell r="A3062">
            <v>2437</v>
          </cell>
          <cell r="B3062" t="str">
            <v>MONTADOR DE MAQUINAS (HORISTA)</v>
          </cell>
          <cell r="C3062" t="str">
            <v xml:space="preserve">H     </v>
          </cell>
          <cell r="D3062">
            <v>26.34</v>
          </cell>
        </row>
        <row r="3063">
          <cell r="A3063">
            <v>40921</v>
          </cell>
          <cell r="B3063" t="str">
            <v>MONTADOR DE MAQUINAS (MENSALISTA)</v>
          </cell>
          <cell r="C3063" t="str">
            <v xml:space="preserve">MES   </v>
          </cell>
          <cell r="D3063">
            <v>4611.53</v>
          </cell>
        </row>
        <row r="3064">
          <cell r="A3064">
            <v>14252</v>
          </cell>
          <cell r="B3064" t="str">
            <v>MOTOBOMBA AUTOESCORVANTE MOTOR A GASOLINA, POTENCIA 6,0HP, BOCAIS 3" X 3", HM/Q = 5 MCA / 24 M3/H A 52,5 MCA / 5,0 M3/H</v>
          </cell>
          <cell r="C3064" t="str">
            <v xml:space="preserve">UN    </v>
          </cell>
          <cell r="D3064">
            <v>2911.88</v>
          </cell>
        </row>
        <row r="3065">
          <cell r="A3065">
            <v>730</v>
          </cell>
          <cell r="B3065" t="str">
            <v>MOTOBOMBA AUTOESCORVANTE MOTOR ELETRICO TRIFASICO 7,4HP BOCA DIAMETRO DE SUCCAO X RECLAQUE: 2"X2", HM/ Q = 10 M / 73,5 M3/H A 28 M / 8,2 M3 /H</v>
          </cell>
          <cell r="C3065" t="str">
            <v xml:space="preserve">UN    </v>
          </cell>
          <cell r="D3065">
            <v>7780</v>
          </cell>
        </row>
        <row r="3066">
          <cell r="A3066">
            <v>723</v>
          </cell>
          <cell r="B3066" t="str">
            <v>MOTOBOMBA AUTOESCORVANTE POTENCIA 5,42 HP, BOCAIS SUCCAO X RECALQUE 2" X 2", A GASOLINA, DIAMETRO DO ROTOR 122 MM HM/Q = 6 MCA / 33,0 M3/H A 28 MCA / 8,0 M3/H</v>
          </cell>
          <cell r="C3066" t="str">
            <v xml:space="preserve">UN    </v>
          </cell>
          <cell r="D3066">
            <v>3866.93</v>
          </cell>
        </row>
        <row r="3067">
          <cell r="A3067">
            <v>36502</v>
          </cell>
          <cell r="B3067" t="str">
            <v>MOTOBOMBA CENTRIFUGA, MOTOR A GASOLINA, POTENCIA 5,42 HP, BOCAIS 1 1/2" X 1", DIAMETRO ROTOR 143 MM HM/Q = 6 MCA / 16,8 M3/H A 38 MCA / 6,6 M3/H</v>
          </cell>
          <cell r="C3067" t="str">
            <v xml:space="preserve">UN    </v>
          </cell>
          <cell r="D3067">
            <v>3634.45</v>
          </cell>
        </row>
        <row r="3068">
          <cell r="A3068">
            <v>36503</v>
          </cell>
          <cell r="B3068" t="str">
            <v>MOTOBOMBA TRASH (PARA AGUA SUJA) AUTO ESCORVANTE, MOTOR GASOLINA DE 6,41 HP, DIAMETROS DE SUCCAO X RECALQUE: 3" X 3", HM/Q: 10/60 A 23/0</v>
          </cell>
          <cell r="C3068" t="str">
            <v xml:space="preserve">UN    </v>
          </cell>
          <cell r="D3068">
            <v>4481.71</v>
          </cell>
        </row>
        <row r="3069">
          <cell r="A3069">
            <v>4090</v>
          </cell>
          <cell r="B3069" t="str">
            <v>MOTONIVELADORA POTENCIA BASICA LIQUIDA (PRIMEIRA MARCHA) 125 HP , PESO BRUTO 13843 KG, LARGURA DA LAMINA DE 3,7 M</v>
          </cell>
          <cell r="C3069" t="str">
            <v xml:space="preserve">UN    </v>
          </cell>
          <cell r="D3069">
            <v>1290000</v>
          </cell>
        </row>
        <row r="3070">
          <cell r="A3070">
            <v>13227</v>
          </cell>
          <cell r="B3070" t="str">
            <v>MOTONIVELADORA POTENCIA BASICA LIQUIDA (PRIMEIRA MARCHA) 171 HP, PESO BRUTO 14768 KG, LARGURA DA LAMINA DE 3,7 M</v>
          </cell>
          <cell r="C3070" t="str">
            <v xml:space="preserve">UN    </v>
          </cell>
          <cell r="D3070">
            <v>1602985.86</v>
          </cell>
        </row>
        <row r="3071">
          <cell r="A3071">
            <v>10597</v>
          </cell>
          <cell r="B3071" t="str">
            <v>MOTONIVELADORA POTENCIA BASICA LIQUIDA (PRIMEIRA MARCHA) 186 HP, PESO BRUTO 15785 KG, LARGURA DA LAMINA DE 4,3 M</v>
          </cell>
          <cell r="C3071" t="str">
            <v xml:space="preserve">UN    </v>
          </cell>
          <cell r="D3071">
            <v>1687349.41</v>
          </cell>
        </row>
        <row r="3072">
          <cell r="A3072">
            <v>39628</v>
          </cell>
          <cell r="B3072" t="str">
            <v>MOTOR A DIESEL PARA VIBRADOR DE IMERSAO, DE *4,7* CV</v>
          </cell>
          <cell r="C3072" t="str">
            <v xml:space="preserve">UN    </v>
          </cell>
          <cell r="D3072">
            <v>4562.5600000000004</v>
          </cell>
        </row>
        <row r="3073">
          <cell r="A3073">
            <v>39404</v>
          </cell>
          <cell r="B3073" t="str">
            <v>MOTOR A GASOLINA PARA VIBRADOR DE IMERSAO, 4 TEMPOS, DE 5,5 CV</v>
          </cell>
          <cell r="C3073" t="str">
            <v xml:space="preserve">UN    </v>
          </cell>
          <cell r="D3073">
            <v>2262.4299999999998</v>
          </cell>
        </row>
        <row r="3074">
          <cell r="A3074">
            <v>39402</v>
          </cell>
          <cell r="B3074" t="str">
            <v>MOTOR ELETRICO PARA VIBRADOR DE IMERSAO, DE 2 CV, MONOFASICO, 110/220 V</v>
          </cell>
          <cell r="C3074" t="str">
            <v xml:space="preserve">UN    </v>
          </cell>
          <cell r="D3074">
            <v>1863.81</v>
          </cell>
        </row>
        <row r="3075">
          <cell r="A3075">
            <v>39403</v>
          </cell>
          <cell r="B3075" t="str">
            <v>MOTOR ELETRICO PARA VIBRADOR DE IMERSAO, DE 2 CV, TRIFASICO, 220/380 V</v>
          </cell>
          <cell r="C3075" t="str">
            <v xml:space="preserve">UN    </v>
          </cell>
          <cell r="D3075">
            <v>1823.27</v>
          </cell>
        </row>
        <row r="3076">
          <cell r="A3076">
            <v>4093</v>
          </cell>
          <cell r="B3076" t="str">
            <v>MOTORISTA DE CAMINHAO</v>
          </cell>
          <cell r="C3076" t="str">
            <v xml:space="preserve">H     </v>
          </cell>
          <cell r="D3076">
            <v>17.45</v>
          </cell>
        </row>
        <row r="3077">
          <cell r="A3077">
            <v>10512</v>
          </cell>
          <cell r="B3077" t="str">
            <v>MOTORISTA DE CAMINHAO (MENSALISTA)</v>
          </cell>
          <cell r="C3077" t="str">
            <v xml:space="preserve">MES   </v>
          </cell>
          <cell r="D3077">
            <v>3056.44</v>
          </cell>
        </row>
        <row r="3078">
          <cell r="A3078">
            <v>20020</v>
          </cell>
          <cell r="B3078" t="str">
            <v>MOTORISTA DE CAMINHAO-BASCULANTE</v>
          </cell>
          <cell r="C3078" t="str">
            <v xml:space="preserve">H     </v>
          </cell>
          <cell r="D3078">
            <v>16.46</v>
          </cell>
        </row>
        <row r="3079">
          <cell r="A3079">
            <v>41038</v>
          </cell>
          <cell r="B3079" t="str">
            <v>MOTORISTA DE CAMINHAO-BASCULANTE (MENSALISTA)</v>
          </cell>
          <cell r="C3079" t="str">
            <v xml:space="preserve">MES   </v>
          </cell>
          <cell r="D3079">
            <v>2883</v>
          </cell>
        </row>
        <row r="3080">
          <cell r="A3080">
            <v>4094</v>
          </cell>
          <cell r="B3080" t="str">
            <v>MOTORISTA DE CAMINHAO-CARRETA</v>
          </cell>
          <cell r="C3080" t="str">
            <v xml:space="preserve">H     </v>
          </cell>
          <cell r="D3080">
            <v>23.31</v>
          </cell>
        </row>
        <row r="3081">
          <cell r="A3081">
            <v>40988</v>
          </cell>
          <cell r="B3081" t="str">
            <v>MOTORISTA DE CAMINHAO-CARRETA (MENSALISTA)</v>
          </cell>
          <cell r="C3081" t="str">
            <v xml:space="preserve">MES   </v>
          </cell>
          <cell r="D3081">
            <v>4081.68</v>
          </cell>
        </row>
        <row r="3082">
          <cell r="A3082">
            <v>4095</v>
          </cell>
          <cell r="B3082" t="str">
            <v>MOTORISTA DE CARRO DE PASSEIO</v>
          </cell>
          <cell r="C3082" t="str">
            <v xml:space="preserve">H     </v>
          </cell>
          <cell r="D3082">
            <v>19.04</v>
          </cell>
        </row>
        <row r="3083">
          <cell r="A3083">
            <v>40990</v>
          </cell>
          <cell r="B3083" t="str">
            <v>MOTORISTA DE CARRO DE PASSEIO (MENSALISTA)</v>
          </cell>
          <cell r="C3083" t="str">
            <v xml:space="preserve">MES   </v>
          </cell>
          <cell r="D3083">
            <v>3332.92</v>
          </cell>
        </row>
        <row r="3084">
          <cell r="A3084">
            <v>4097</v>
          </cell>
          <cell r="B3084" t="str">
            <v>MOTORISTA DE ONIBUS / MICRO-ONIBUS</v>
          </cell>
          <cell r="C3084" t="str">
            <v xml:space="preserve">H     </v>
          </cell>
          <cell r="D3084">
            <v>19.73</v>
          </cell>
        </row>
        <row r="3085">
          <cell r="A3085">
            <v>40994</v>
          </cell>
          <cell r="B3085" t="str">
            <v>MOTORISTA DE ONIBUS / MICRO-ONIBUS (MENSALISTA)</v>
          </cell>
          <cell r="C3085" t="str">
            <v xml:space="preserve">MES   </v>
          </cell>
          <cell r="D3085">
            <v>3456.1</v>
          </cell>
        </row>
        <row r="3086">
          <cell r="A3086">
            <v>4096</v>
          </cell>
          <cell r="B3086" t="str">
            <v>MOTORISTA OPERADOR DE CAMINHAO COM MUNCK</v>
          </cell>
          <cell r="C3086" t="str">
            <v xml:space="preserve">H     </v>
          </cell>
          <cell r="D3086">
            <v>20.260000000000002</v>
          </cell>
        </row>
        <row r="3087">
          <cell r="A3087">
            <v>40992</v>
          </cell>
          <cell r="B3087" t="str">
            <v>MOTORISTA OPERADOR DE CAMINHAO COM MUNCK (MENSALISTA)</v>
          </cell>
          <cell r="C3087" t="str">
            <v xml:space="preserve">MES   </v>
          </cell>
          <cell r="D3087">
            <v>3547.49</v>
          </cell>
        </row>
        <row r="3088">
          <cell r="A3088">
            <v>4114</v>
          </cell>
          <cell r="B3088" t="str">
            <v>MOURAO CONCRETO CURVO, SECAO "T", H = 2,80 M + CURVA COM 0,45 M, COM FUROS PARA FIOS</v>
          </cell>
          <cell r="C3088" t="str">
            <v xml:space="preserve">UN    </v>
          </cell>
          <cell r="D3088">
            <v>71.680000000000007</v>
          </cell>
        </row>
        <row r="3089">
          <cell r="A3089">
            <v>36797</v>
          </cell>
          <cell r="B3089" t="str">
            <v>MOURAO DE CONCRETO CURVO, *10 X 10* CM, H= *2,60* M + CURVA DE 0,40 M</v>
          </cell>
          <cell r="C3089" t="str">
            <v xml:space="preserve">UN    </v>
          </cell>
          <cell r="D3089">
            <v>63.83</v>
          </cell>
        </row>
        <row r="3090">
          <cell r="A3090">
            <v>4107</v>
          </cell>
          <cell r="B3090" t="str">
            <v>MOURAO DE CONCRETO RETO, SECAO QUADARA *10 X 10* CM, H= *2,30* M</v>
          </cell>
          <cell r="C3090" t="str">
            <v xml:space="preserve">UN    </v>
          </cell>
          <cell r="D3090">
            <v>60.18</v>
          </cell>
        </row>
        <row r="3091">
          <cell r="A3091">
            <v>4102</v>
          </cell>
          <cell r="B3091" t="str">
            <v>MOURAO DE CONCRETO RETO, SECAO QUADRADA, *10 X 10* CM, H= 3,00 M</v>
          </cell>
          <cell r="C3091" t="str">
            <v xml:space="preserve">UN    </v>
          </cell>
          <cell r="D3091">
            <v>73.459999999999994</v>
          </cell>
        </row>
        <row r="3092">
          <cell r="A3092">
            <v>36799</v>
          </cell>
          <cell r="B3092" t="str">
            <v>MOURAO DE CONCRETO RETO, TIPO ESTICADOR, *10 X 10* CM, H= 2,50 M</v>
          </cell>
          <cell r="C3092" t="str">
            <v xml:space="preserve">UN    </v>
          </cell>
          <cell r="D3092">
            <v>61.95</v>
          </cell>
        </row>
        <row r="3093">
          <cell r="A3093">
            <v>2747</v>
          </cell>
          <cell r="B3093" t="str">
            <v>MOURAO ROLICO DE MADEIRA TRATADA, D = 16 A 20 CM, H = 2,20 M, EM EUCALIPTO OU EQUIVALENTE DA REGIAO (PARA CERCA)</v>
          </cell>
          <cell r="C3093" t="str">
            <v xml:space="preserve">M     </v>
          </cell>
          <cell r="D3093">
            <v>30.09</v>
          </cell>
        </row>
        <row r="3094">
          <cell r="A3094">
            <v>21138</v>
          </cell>
          <cell r="B3094" t="str">
            <v>MOURAO ROLICO DE MADEIRA TRATADA, D = 8 A 11 CM, H = 2,20 M, EM EUCALIPTO OU EQUIVALENTE DA REGIAO (PARA CERCA)</v>
          </cell>
          <cell r="C3094" t="str">
            <v xml:space="preserve">M     </v>
          </cell>
          <cell r="D3094">
            <v>9.5399999999999991</v>
          </cell>
        </row>
        <row r="3095">
          <cell r="A3095">
            <v>10826</v>
          </cell>
          <cell r="B3095" t="str">
            <v>MUDA DE ARBUSTO FLORIFERO, CLUSIA/GARDENIA/MOREIA BRANCA/ AZALEIA OU EQUIVALENTE DA REGIAO, H= *50 A 70* CM</v>
          </cell>
          <cell r="C3095" t="str">
            <v xml:space="preserve">UN    </v>
          </cell>
          <cell r="D3095">
            <v>45.97</v>
          </cell>
        </row>
        <row r="3096">
          <cell r="A3096">
            <v>365</v>
          </cell>
          <cell r="B3096" t="str">
            <v>MUDA DE ARBUSTO FOLHAGEM, SANSAO-DO-CAMPO OU EQUIVALENTE DA REGIAO, H= *50 A 70* CM</v>
          </cell>
          <cell r="C3096" t="str">
            <v xml:space="preserve">UN    </v>
          </cell>
          <cell r="D3096">
            <v>28.5</v>
          </cell>
        </row>
        <row r="3097">
          <cell r="A3097">
            <v>38639</v>
          </cell>
          <cell r="B3097" t="str">
            <v>MUDA DE ARBUSTO, BUXINHO, H= *50* CM</v>
          </cell>
          <cell r="C3097" t="str">
            <v xml:space="preserve">UN    </v>
          </cell>
          <cell r="D3097">
            <v>110.34</v>
          </cell>
        </row>
        <row r="3098">
          <cell r="A3098">
            <v>38640</v>
          </cell>
          <cell r="B3098" t="str">
            <v>MUDA DE ARBUSTO, PINGO DE OURO/ VIOLETEIRA, H = *10 A 20* CM</v>
          </cell>
          <cell r="C3098" t="str">
            <v xml:space="preserve">UN    </v>
          </cell>
          <cell r="D3098">
            <v>1.65</v>
          </cell>
        </row>
        <row r="3099">
          <cell r="A3099">
            <v>358</v>
          </cell>
          <cell r="B3099" t="str">
            <v>MUDA DE ARVORE ORNAMENTAL, OITI/AROEIRA SALSA/ANGICO/IPE/JACARANDA OU EQUIVALENTE  DA REGIAO, H= *1* M</v>
          </cell>
          <cell r="C3099" t="str">
            <v xml:space="preserve">UN    </v>
          </cell>
          <cell r="D3099">
            <v>34.020000000000003</v>
          </cell>
        </row>
        <row r="3100">
          <cell r="A3100">
            <v>359</v>
          </cell>
          <cell r="B3100" t="str">
            <v>MUDA DE ARVORE ORNAMENTAL, OITI/AROEIRA SALSA/ANGICO/IPE/JACARANDA OU EQUIVALENTE  DA REGIAO, H= *2* M</v>
          </cell>
          <cell r="C3100" t="str">
            <v xml:space="preserve">UN    </v>
          </cell>
          <cell r="D3100">
            <v>69.88</v>
          </cell>
        </row>
        <row r="3101">
          <cell r="A3101">
            <v>38641</v>
          </cell>
          <cell r="B3101" t="str">
            <v>MUDA DE PALMEIRA ARECA, H= *1,50* M</v>
          </cell>
          <cell r="C3101" t="str">
            <v xml:space="preserve">UN    </v>
          </cell>
          <cell r="D3101">
            <v>68.959999999999994</v>
          </cell>
        </row>
        <row r="3102">
          <cell r="A3102">
            <v>360</v>
          </cell>
          <cell r="B3102" t="str">
            <v>MUDA DE RASTEIRA/FORRACAO, AMENDOIM RASTEIRO/ONZE HORAS/AZULZINHA/IMPATIENS OU EQUIVALENTE DA REGIAO</v>
          </cell>
          <cell r="C3102" t="str">
            <v xml:space="preserve">UN    </v>
          </cell>
          <cell r="D3102">
            <v>1.6</v>
          </cell>
        </row>
        <row r="3103">
          <cell r="A3103">
            <v>42430</v>
          </cell>
          <cell r="B3103" t="str">
            <v>MULTIEXERCITADOR COM SEIS FUNCOES, EM TUBO DE ACO CARBONO, PINTURA NO PROCESSO ELETROSTATICO - EQUIPAMENTO DE GINASTICA PARA ACADEMIA AO AR LIVRE / ACADEMIA DA TERCEIRA IDADE - ATI</v>
          </cell>
          <cell r="C3103" t="str">
            <v xml:space="preserve">UN    </v>
          </cell>
          <cell r="D3103">
            <v>6377.55</v>
          </cell>
        </row>
        <row r="3104">
          <cell r="A3104">
            <v>4209</v>
          </cell>
          <cell r="B3104" t="str">
            <v>NIPLE DE FERRO GALVANIZADO, COM ROSCA BSP, DE 1 1/2"</v>
          </cell>
          <cell r="C3104" t="str">
            <v xml:space="preserve">UN    </v>
          </cell>
          <cell r="D3104">
            <v>23.7</v>
          </cell>
        </row>
        <row r="3105">
          <cell r="A3105">
            <v>4180</v>
          </cell>
          <cell r="B3105" t="str">
            <v>NIPLE DE FERRO GALVANIZADO, COM ROSCA BSP, DE 1 1/4"</v>
          </cell>
          <cell r="C3105" t="str">
            <v xml:space="preserve">UN    </v>
          </cell>
          <cell r="D3105">
            <v>17.84</v>
          </cell>
        </row>
        <row r="3106">
          <cell r="A3106">
            <v>4177</v>
          </cell>
          <cell r="B3106" t="str">
            <v>NIPLE DE FERRO GALVANIZADO, COM ROSCA BSP, DE 1/2"</v>
          </cell>
          <cell r="C3106" t="str">
            <v xml:space="preserve">UN    </v>
          </cell>
          <cell r="D3106">
            <v>5.92</v>
          </cell>
        </row>
        <row r="3107">
          <cell r="A3107">
            <v>4179</v>
          </cell>
          <cell r="B3107" t="str">
            <v>NIPLE DE FERRO GALVANIZADO, COM ROSCA BSP, DE 1"</v>
          </cell>
          <cell r="C3107" t="str">
            <v xml:space="preserve">UN    </v>
          </cell>
          <cell r="D3107">
            <v>12.11</v>
          </cell>
        </row>
        <row r="3108">
          <cell r="A3108">
            <v>4208</v>
          </cell>
          <cell r="B3108" t="str">
            <v>NIPLE DE FERRO GALVANIZADO, COM ROSCA BSP, DE 2 1/2"</v>
          </cell>
          <cell r="C3108" t="str">
            <v xml:space="preserve">UN    </v>
          </cell>
          <cell r="D3108">
            <v>56.4</v>
          </cell>
        </row>
        <row r="3109">
          <cell r="A3109">
            <v>4181</v>
          </cell>
          <cell r="B3109" t="str">
            <v>NIPLE DE FERRO GALVANIZADO, COM ROSCA BSP, DE 2"</v>
          </cell>
          <cell r="C3109" t="str">
            <v xml:space="preserve">UN    </v>
          </cell>
          <cell r="D3109">
            <v>36.85</v>
          </cell>
        </row>
        <row r="3110">
          <cell r="A3110">
            <v>4178</v>
          </cell>
          <cell r="B3110" t="str">
            <v>NIPLE DE FERRO GALVANIZADO, COM ROSCA BSP, DE 3/4"</v>
          </cell>
          <cell r="C3110" t="str">
            <v xml:space="preserve">UN    </v>
          </cell>
          <cell r="D3110">
            <v>8.2100000000000009</v>
          </cell>
        </row>
        <row r="3111">
          <cell r="A3111">
            <v>4182</v>
          </cell>
          <cell r="B3111" t="str">
            <v>NIPLE DE FERRO GALVANIZADO, COM ROSCA BSP, DE 3"</v>
          </cell>
          <cell r="C3111" t="str">
            <v xml:space="preserve">UN    </v>
          </cell>
          <cell r="D3111">
            <v>91.75</v>
          </cell>
        </row>
        <row r="3112">
          <cell r="A3112">
            <v>4183</v>
          </cell>
          <cell r="B3112" t="str">
            <v>NIPLE DE FERRO GALVANIZADO, COM ROSCA BSP, DE 4"</v>
          </cell>
          <cell r="C3112" t="str">
            <v xml:space="preserve">UN    </v>
          </cell>
          <cell r="D3112">
            <v>147.72</v>
          </cell>
        </row>
        <row r="3113">
          <cell r="A3113">
            <v>4184</v>
          </cell>
          <cell r="B3113" t="str">
            <v>NIPLE DE FERRO GALVANIZADO, COM ROSCA BSP, DE 5"</v>
          </cell>
          <cell r="C3113" t="str">
            <v xml:space="preserve">UN    </v>
          </cell>
          <cell r="D3113">
            <v>326.07</v>
          </cell>
        </row>
        <row r="3114">
          <cell r="A3114">
            <v>4185</v>
          </cell>
          <cell r="B3114" t="str">
            <v>NIPLE DE FERRO GALVANIZADO, COM ROSCA BSP, DE 6"</v>
          </cell>
          <cell r="C3114" t="str">
            <v xml:space="preserve">UN    </v>
          </cell>
          <cell r="D3114">
            <v>541.79</v>
          </cell>
        </row>
        <row r="3115">
          <cell r="A3115">
            <v>4205</v>
          </cell>
          <cell r="B3115" t="str">
            <v>NIPLE DE REDUCAO DE FERRO GALVANIZADO, COM ROSCA BSP, DE 1 1/2" X 1 1/4"</v>
          </cell>
          <cell r="C3115" t="str">
            <v xml:space="preserve">UN    </v>
          </cell>
          <cell r="D3115">
            <v>31.29</v>
          </cell>
        </row>
        <row r="3116">
          <cell r="A3116">
            <v>4192</v>
          </cell>
          <cell r="B3116" t="str">
            <v>NIPLE DE REDUCAO DE FERRO GALVANIZADO, COM ROSCA BSP, DE 1 1/2" X 1"</v>
          </cell>
          <cell r="C3116" t="str">
            <v xml:space="preserve">UN    </v>
          </cell>
          <cell r="D3116">
            <v>31.29</v>
          </cell>
        </row>
        <row r="3117">
          <cell r="A3117">
            <v>4191</v>
          </cell>
          <cell r="B3117" t="str">
            <v>NIPLE DE REDUCAO DE FERRO GALVANIZADO, COM ROSCA BSP, DE 1 1/2" X 3/4"</v>
          </cell>
          <cell r="C3117" t="str">
            <v xml:space="preserve">UN    </v>
          </cell>
          <cell r="D3117">
            <v>31.29</v>
          </cell>
        </row>
        <row r="3118">
          <cell r="A3118">
            <v>4207</v>
          </cell>
          <cell r="B3118" t="str">
            <v>NIPLE DE REDUCAO DE FERRO GALVANIZADO, COM ROSCA BSP, DE 1 1/4" X 1/2"</v>
          </cell>
          <cell r="C3118" t="str">
            <v xml:space="preserve">UN    </v>
          </cell>
          <cell r="D3118">
            <v>25.18</v>
          </cell>
        </row>
        <row r="3119">
          <cell r="A3119">
            <v>4206</v>
          </cell>
          <cell r="B3119" t="str">
            <v>NIPLE DE REDUCAO DE FERRO GALVANIZADO, COM ROSCA BSP, DE 1 1/4" X 1"</v>
          </cell>
          <cell r="C3119" t="str">
            <v xml:space="preserve">UN    </v>
          </cell>
          <cell r="D3119">
            <v>24.45</v>
          </cell>
        </row>
        <row r="3120">
          <cell r="A3120">
            <v>4190</v>
          </cell>
          <cell r="B3120" t="str">
            <v>NIPLE DE REDUCAO DE FERRO GALVANIZADO, COM ROSCA BSP, DE 1 1/4" X 3/4"</v>
          </cell>
          <cell r="C3120" t="str">
            <v xml:space="preserve">UN    </v>
          </cell>
          <cell r="D3120">
            <v>24.45</v>
          </cell>
        </row>
        <row r="3121">
          <cell r="A3121">
            <v>4186</v>
          </cell>
          <cell r="B3121" t="str">
            <v>NIPLE DE REDUCAO DE FERRO GALVANIZADO, COM ROSCA BSP, DE 1/2" X 1/4"</v>
          </cell>
          <cell r="C3121" t="str">
            <v xml:space="preserve">UN    </v>
          </cell>
          <cell r="D3121">
            <v>7.23</v>
          </cell>
        </row>
        <row r="3122">
          <cell r="A3122">
            <v>4188</v>
          </cell>
          <cell r="B3122" t="str">
            <v>NIPLE DE REDUCAO DE FERRO GALVANIZADO, COM ROSCA BSP, DE 1" X 1/2"</v>
          </cell>
          <cell r="C3122" t="str">
            <v xml:space="preserve">UN    </v>
          </cell>
          <cell r="D3122">
            <v>14.75</v>
          </cell>
        </row>
        <row r="3123">
          <cell r="A3123">
            <v>4189</v>
          </cell>
          <cell r="B3123" t="str">
            <v>NIPLE DE REDUCAO DE FERRO GALVANIZADO, COM ROSCA BSP, DE 1" X 3/4"</v>
          </cell>
          <cell r="C3123" t="str">
            <v xml:space="preserve">UN    </v>
          </cell>
          <cell r="D3123">
            <v>14.75</v>
          </cell>
        </row>
        <row r="3124">
          <cell r="A3124">
            <v>4197</v>
          </cell>
          <cell r="B3124" t="str">
            <v>NIPLE DE REDUCAO DE FERRO GALVANIZADO, COM ROSCA BSP, DE 2 1/2" X 2"</v>
          </cell>
          <cell r="C3124" t="str">
            <v xml:space="preserve">UN    </v>
          </cell>
          <cell r="D3124">
            <v>78.12</v>
          </cell>
        </row>
        <row r="3125">
          <cell r="A3125">
            <v>4194</v>
          </cell>
          <cell r="B3125" t="str">
            <v>NIPLE DE REDUCAO DE FERRO GALVANIZADO, COM ROSCA BSP, DE 2" X 1 1/2"</v>
          </cell>
          <cell r="C3125" t="str">
            <v xml:space="preserve">UN    </v>
          </cell>
          <cell r="D3125">
            <v>47.21</v>
          </cell>
        </row>
        <row r="3126">
          <cell r="A3126">
            <v>4193</v>
          </cell>
          <cell r="B3126" t="str">
            <v>NIPLE DE REDUCAO DE FERRO GALVANIZADO, COM ROSCA BSP, DE 2" X 1 1/4"</v>
          </cell>
          <cell r="C3126" t="str">
            <v xml:space="preserve">UN    </v>
          </cell>
          <cell r="D3126">
            <v>47.21</v>
          </cell>
        </row>
        <row r="3127">
          <cell r="A3127">
            <v>4204</v>
          </cell>
          <cell r="B3127" t="str">
            <v>NIPLE DE REDUCAO DE FERRO GALVANIZADO, COM ROSCA BSP, DE 2" X 1"</v>
          </cell>
          <cell r="C3127" t="str">
            <v xml:space="preserve">UN    </v>
          </cell>
          <cell r="D3127">
            <v>47.21</v>
          </cell>
        </row>
        <row r="3128">
          <cell r="A3128">
            <v>4187</v>
          </cell>
          <cell r="B3128" t="str">
            <v>NIPLE DE REDUCAO DE FERRO GALVANIZADO, COM ROSCA BSP, DE 3/4" X 1/2"</v>
          </cell>
          <cell r="C3128" t="str">
            <v xml:space="preserve">UN    </v>
          </cell>
          <cell r="D3128">
            <v>9.41</v>
          </cell>
        </row>
        <row r="3129">
          <cell r="A3129">
            <v>4202</v>
          </cell>
          <cell r="B3129" t="str">
            <v>NIPLE DE REDUCAO DE FERRO GALVANIZADO, COM ROSCA BSP, DE 3" X 2 1/2"</v>
          </cell>
          <cell r="C3129" t="str">
            <v xml:space="preserve">UN    </v>
          </cell>
          <cell r="D3129">
            <v>142.68</v>
          </cell>
        </row>
        <row r="3130">
          <cell r="A3130">
            <v>4203</v>
          </cell>
          <cell r="B3130" t="str">
            <v>NIPLE DE REDUCAO DE FERRO GALVANIZADO, COM ROSCA BSP, DE 3" X 2"</v>
          </cell>
          <cell r="C3130" t="str">
            <v xml:space="preserve">UN    </v>
          </cell>
          <cell r="D3130">
            <v>126.01</v>
          </cell>
        </row>
        <row r="3131">
          <cell r="A3131">
            <v>40368</v>
          </cell>
          <cell r="B3131" t="str">
            <v>NIPLE SEXTAVADO EM ACO CARBONO, COM ROSCA BSP, PRESSAO 3.000 LBS, DN 1 1/2"</v>
          </cell>
          <cell r="C3131" t="str">
            <v xml:space="preserve">UN    </v>
          </cell>
          <cell r="D3131">
            <v>62.71</v>
          </cell>
        </row>
        <row r="3132">
          <cell r="A3132">
            <v>40365</v>
          </cell>
          <cell r="B3132" t="str">
            <v>NIPLE SEXTAVADO EM ACO CARBONO, COM ROSCA BSP, PRESSAO 3.000 LBS, DN 1 1/4"</v>
          </cell>
          <cell r="C3132" t="str">
            <v xml:space="preserve">UN    </v>
          </cell>
          <cell r="D3132">
            <v>42.31</v>
          </cell>
        </row>
        <row r="3133">
          <cell r="A3133">
            <v>40356</v>
          </cell>
          <cell r="B3133" t="str">
            <v>NIPLE SEXTAVADO EM ACO CARBONO, COM ROSCA BSP, PRESSAO 3.000 LBS, DN 1/2"</v>
          </cell>
          <cell r="C3133" t="str">
            <v xml:space="preserve">UN    </v>
          </cell>
          <cell r="D3133">
            <v>14.45</v>
          </cell>
        </row>
        <row r="3134">
          <cell r="A3134">
            <v>40362</v>
          </cell>
          <cell r="B3134" t="str">
            <v>NIPLE SEXTAVADO EM ACO CARBONO, COM ROSCA BSP, PRESSAO 3.000 LBS, DN 1"</v>
          </cell>
          <cell r="C3134" t="str">
            <v xml:space="preserve">UN    </v>
          </cell>
          <cell r="D3134">
            <v>28.02</v>
          </cell>
        </row>
        <row r="3135">
          <cell r="A3135">
            <v>40374</v>
          </cell>
          <cell r="B3135" t="str">
            <v>NIPLE SEXTAVADO EM ACO CARBONO, COM ROSCA BSP, PRESSAO 3.000 LBS, DN 2 1/2"</v>
          </cell>
          <cell r="C3135" t="str">
            <v xml:space="preserve">UN    </v>
          </cell>
          <cell r="D3135">
            <v>163.9</v>
          </cell>
        </row>
        <row r="3136">
          <cell r="A3136">
            <v>40371</v>
          </cell>
          <cell r="B3136" t="str">
            <v>NIPLE SEXTAVADO EM ACO CARBONO, COM ROSCA BSP, PRESSAO 3.000 LBS, DN 2"</v>
          </cell>
          <cell r="C3136" t="str">
            <v xml:space="preserve">UN    </v>
          </cell>
          <cell r="D3136">
            <v>103.17</v>
          </cell>
        </row>
        <row r="3137">
          <cell r="A3137">
            <v>40359</v>
          </cell>
          <cell r="B3137" t="str">
            <v>NIPLE SEXTAVADO EM ACO CARBONO, COM ROSCA BSP, PRESSAO 3.000 LBS, DN 3/4"</v>
          </cell>
          <cell r="C3137" t="str">
            <v xml:space="preserve">UN    </v>
          </cell>
          <cell r="D3137">
            <v>18.670000000000002</v>
          </cell>
        </row>
        <row r="3138">
          <cell r="A3138">
            <v>7595</v>
          </cell>
          <cell r="B3138" t="str">
            <v>NIVELADOR (HORISTA)</v>
          </cell>
          <cell r="C3138" t="str">
            <v xml:space="preserve">H     </v>
          </cell>
          <cell r="D3138">
            <v>11.95</v>
          </cell>
        </row>
        <row r="3139">
          <cell r="A3139">
            <v>41094</v>
          </cell>
          <cell r="B3139" t="str">
            <v>NIVELADOR (MENSALISTA)</v>
          </cell>
          <cell r="C3139" t="str">
            <v xml:space="preserve">MES   </v>
          </cell>
          <cell r="D3139">
            <v>2092.08</v>
          </cell>
        </row>
        <row r="3140">
          <cell r="A3140">
            <v>39609</v>
          </cell>
          <cell r="B3140" t="str">
            <v>NOBREAK TRIFASICO, DE 10 KVA FATOR DE POTENCIA DE 0,8, AUTONOMIA MINIMA DE 30 MINUTOS A PLENA CARGA</v>
          </cell>
          <cell r="C3140" t="str">
            <v xml:space="preserve">UN    </v>
          </cell>
          <cell r="D3140">
            <v>80301.98</v>
          </cell>
        </row>
        <row r="3141">
          <cell r="A3141">
            <v>39610</v>
          </cell>
          <cell r="B3141" t="str">
            <v>NOBREAK TRIFASICO, DE 15 KVA FATOR DE POTENCIA DE 0,8, AUTONOMIA MINIMA DE 30 MINUTOS A PLENA CARGA</v>
          </cell>
          <cell r="C3141" t="str">
            <v xml:space="preserve">UN    </v>
          </cell>
          <cell r="D3141">
            <v>117215.84</v>
          </cell>
        </row>
        <row r="3142">
          <cell r="A3142">
            <v>39611</v>
          </cell>
          <cell r="B3142" t="str">
            <v>NOBREAK TRIFASICO, DE 20 KVA FATOR DE POTENCIA DE 0,8, AUTONOMIA MINIMA DE 30 MINUTOS A PLENA CARGA</v>
          </cell>
          <cell r="C3142" t="str">
            <v xml:space="preserve">UN    </v>
          </cell>
          <cell r="D3142">
            <v>141850.35</v>
          </cell>
        </row>
        <row r="3143">
          <cell r="A3143">
            <v>39612</v>
          </cell>
          <cell r="B3143" t="str">
            <v>NOBREAK TRIFASICO, DE 25 KVA FATOR DE POTENCIA DE 0,8, AUTONOMIA MINIMA DE 30 MINUTOS A PLENA CARGA</v>
          </cell>
          <cell r="C3143" t="str">
            <v xml:space="preserve">UN    </v>
          </cell>
          <cell r="D3143">
            <v>222211.77</v>
          </cell>
        </row>
        <row r="3144">
          <cell r="A3144">
            <v>39608</v>
          </cell>
          <cell r="B3144" t="str">
            <v>NOBREAK TRIFASICO, DE 5 KVA FATOR DE POTENCIA DE 0,8, AUTONOMIA MINIMA DE 30 MINUTOS A PLENA CARGA</v>
          </cell>
          <cell r="C3144" t="str">
            <v xml:space="preserve">UN    </v>
          </cell>
          <cell r="D3144">
            <v>64208.62</v>
          </cell>
        </row>
        <row r="3145">
          <cell r="A3145">
            <v>38175</v>
          </cell>
          <cell r="B3145" t="str">
            <v>NUMERO / ALGARISMO PARA RESIDENCIA (FACHADA), EM ZAMAC, COM ALTURA DE APROX *45* MM, INCLUSIVE PARAFUSOS</v>
          </cell>
          <cell r="C3145" t="str">
            <v xml:space="preserve">UN    </v>
          </cell>
          <cell r="D3145">
            <v>4.6399999999999997</v>
          </cell>
        </row>
        <row r="3146">
          <cell r="A3146">
            <v>38176</v>
          </cell>
          <cell r="B3146" t="str">
            <v>NUMERO / ALGARISMO PARA RESIDENCIA (FACHADA), EM ZAMAC, COM ALTURA DE APROX 125 MM, INCLUSIVE PARAFUSOS</v>
          </cell>
          <cell r="C3146" t="str">
            <v xml:space="preserve">UN    </v>
          </cell>
          <cell r="D3146">
            <v>13.66</v>
          </cell>
        </row>
        <row r="3147">
          <cell r="A3147">
            <v>36152</v>
          </cell>
          <cell r="B3147" t="str">
            <v>OCULOS DE SEGURANCA CONTRA IMPACTOS COM LENTE INCOLOR, ARMACAO NYLON, COM PROTECAO UVA E UVB</v>
          </cell>
          <cell r="C3147" t="str">
            <v xml:space="preserve">UN    </v>
          </cell>
          <cell r="D3147">
            <v>5.85</v>
          </cell>
        </row>
        <row r="3148">
          <cell r="A3148">
            <v>11138</v>
          </cell>
          <cell r="B3148" t="str">
            <v>OLEO COMBUSTIVEL BPF A GRANEL</v>
          </cell>
          <cell r="C3148" t="str">
            <v xml:space="preserve">L     </v>
          </cell>
          <cell r="D3148">
            <v>4.05</v>
          </cell>
        </row>
        <row r="3149">
          <cell r="A3149">
            <v>4221</v>
          </cell>
          <cell r="B3149" t="str">
            <v>OLEO DIESEL COMBUSTIVEL COMUM</v>
          </cell>
          <cell r="C3149" t="str">
            <v xml:space="preserve">L     </v>
          </cell>
          <cell r="D3149">
            <v>6.29</v>
          </cell>
        </row>
        <row r="3150">
          <cell r="A3150">
            <v>4227</v>
          </cell>
          <cell r="B3150" t="str">
            <v>OLEO LUBRIFICANTE PARA MOTORES DE EQUIPAMENTOS PESADOS (CAMINHOES, TRATORES, RETROS E ETC)</v>
          </cell>
          <cell r="C3150" t="str">
            <v xml:space="preserve">L     </v>
          </cell>
          <cell r="D3150">
            <v>21.09</v>
          </cell>
        </row>
        <row r="3151">
          <cell r="A3151">
            <v>38170</v>
          </cell>
          <cell r="B3151" t="str">
            <v>OLHO MAGICO PARA PORTAS, EM LATAO, COM LENTE DE POLICARBONATO, ANGULO DE *200* GRAUS, ESPESSURA ENTRE *25 E 46* MM, INCLUINDO FECHO JANELA</v>
          </cell>
          <cell r="C3151" t="str">
            <v xml:space="preserve">UN    </v>
          </cell>
          <cell r="D3151">
            <v>20.3</v>
          </cell>
        </row>
        <row r="3152">
          <cell r="A3152">
            <v>4252</v>
          </cell>
          <cell r="B3152" t="str">
            <v>OPERADOR DE BATE-ESTACAS</v>
          </cell>
          <cell r="C3152" t="str">
            <v xml:space="preserve">H     </v>
          </cell>
          <cell r="D3152">
            <v>19.02</v>
          </cell>
        </row>
        <row r="3153">
          <cell r="A3153">
            <v>40980</v>
          </cell>
          <cell r="B3153" t="str">
            <v>OPERADOR DE BATE-ESTACAS (MENSALISTA)</v>
          </cell>
          <cell r="C3153" t="str">
            <v xml:space="preserve">MES   </v>
          </cell>
          <cell r="D3153">
            <v>3330.47</v>
          </cell>
        </row>
        <row r="3154">
          <cell r="A3154">
            <v>4243</v>
          </cell>
          <cell r="B3154" t="str">
            <v>OPERADOR DE BETONEIRA (CAMINHAO)</v>
          </cell>
          <cell r="C3154" t="str">
            <v xml:space="preserve">H     </v>
          </cell>
          <cell r="D3154">
            <v>15.73</v>
          </cell>
        </row>
        <row r="3155">
          <cell r="A3155">
            <v>41031</v>
          </cell>
          <cell r="B3155" t="str">
            <v>OPERADOR DE BETONEIRA (CAMINHAO) (MENSALISTA)</v>
          </cell>
          <cell r="C3155" t="str">
            <v xml:space="preserve">MES   </v>
          </cell>
          <cell r="D3155">
            <v>2755.8</v>
          </cell>
        </row>
        <row r="3156">
          <cell r="A3156">
            <v>37666</v>
          </cell>
          <cell r="B3156" t="str">
            <v>OPERADOR DE BETONEIRA ESTACIONARIA / MISTURADOR</v>
          </cell>
          <cell r="C3156" t="str">
            <v xml:space="preserve">H     </v>
          </cell>
          <cell r="D3156">
            <v>15.19</v>
          </cell>
        </row>
        <row r="3157">
          <cell r="A3157">
            <v>40986</v>
          </cell>
          <cell r="B3157" t="str">
            <v>OPERADOR DE BETONEIRA ESTACIONARIA / MISTURADOR (MENSALISTA)</v>
          </cell>
          <cell r="C3157" t="str">
            <v xml:space="preserve">MES   </v>
          </cell>
          <cell r="D3157">
            <v>2659.45</v>
          </cell>
        </row>
        <row r="3158">
          <cell r="A3158">
            <v>4250</v>
          </cell>
          <cell r="B3158" t="str">
            <v>OPERADOR DE COMPRESSOR DE AR OU COMPRESSORISTA</v>
          </cell>
          <cell r="C3158" t="str">
            <v xml:space="preserve">H     </v>
          </cell>
          <cell r="D3158">
            <v>17.149999999999999</v>
          </cell>
        </row>
        <row r="3159">
          <cell r="A3159">
            <v>40978</v>
          </cell>
          <cell r="B3159" t="str">
            <v>OPERADOR DE COMPRESSOR DE AR OU COMPRESSORISTA (MENSALISTA)</v>
          </cell>
          <cell r="C3159" t="str">
            <v xml:space="preserve">MES   </v>
          </cell>
          <cell r="D3159">
            <v>3004.07</v>
          </cell>
        </row>
        <row r="3160">
          <cell r="A3160">
            <v>41043</v>
          </cell>
          <cell r="B3160" t="str">
            <v>OPERADOR DE DEMARCADORA DE FAIXAS DE TRAFEGO (MENSALISTA)</v>
          </cell>
          <cell r="C3160" t="str">
            <v xml:space="preserve">MES   </v>
          </cell>
          <cell r="D3160">
            <v>3391.76</v>
          </cell>
        </row>
        <row r="3161">
          <cell r="A3161">
            <v>44501</v>
          </cell>
          <cell r="B3161" t="str">
            <v>OPERADOR DE DEMARCADORA DE FAIXAS DE TRAFEGO HORISTA</v>
          </cell>
          <cell r="C3161" t="str">
            <v xml:space="preserve">H     </v>
          </cell>
          <cell r="D3161">
            <v>19.38</v>
          </cell>
        </row>
        <row r="3162">
          <cell r="A3162">
            <v>4234</v>
          </cell>
          <cell r="B3162" t="str">
            <v>OPERADOR DE ESCAVADEIRA</v>
          </cell>
          <cell r="C3162" t="str">
            <v xml:space="preserve">H     </v>
          </cell>
          <cell r="D3162">
            <v>21.23</v>
          </cell>
        </row>
        <row r="3163">
          <cell r="A3163">
            <v>40987</v>
          </cell>
          <cell r="B3163" t="str">
            <v>OPERADOR DE ESCAVADEIRA (MENSALISTA)</v>
          </cell>
          <cell r="C3163" t="str">
            <v xml:space="preserve">MES   </v>
          </cell>
          <cell r="D3163">
            <v>3715.53</v>
          </cell>
        </row>
        <row r="3164">
          <cell r="A3164">
            <v>4253</v>
          </cell>
          <cell r="B3164" t="str">
            <v>OPERADOR DE GUINCHO OU GUINCHEIRO</v>
          </cell>
          <cell r="C3164" t="str">
            <v xml:space="preserve">H     </v>
          </cell>
          <cell r="D3164">
            <v>19.489999999999998</v>
          </cell>
        </row>
        <row r="3165">
          <cell r="A3165">
            <v>40981</v>
          </cell>
          <cell r="B3165" t="str">
            <v>OPERADOR DE GUINCHO OU GUINCHEIRO (MENSALISTA)</v>
          </cell>
          <cell r="C3165" t="str">
            <v xml:space="preserve">MES   </v>
          </cell>
          <cell r="D3165">
            <v>3413.21</v>
          </cell>
        </row>
        <row r="3166">
          <cell r="A3166">
            <v>4254</v>
          </cell>
          <cell r="B3166" t="str">
            <v>OPERADOR DE GUINDASTE</v>
          </cell>
          <cell r="C3166" t="str">
            <v xml:space="preserve">H     </v>
          </cell>
          <cell r="D3166">
            <v>48.06</v>
          </cell>
        </row>
        <row r="3167">
          <cell r="A3167">
            <v>41036</v>
          </cell>
          <cell r="B3167" t="str">
            <v>OPERADOR DE GUINDASTE (MENSALISTA)</v>
          </cell>
          <cell r="C3167" t="str">
            <v xml:space="preserve">MES   </v>
          </cell>
          <cell r="D3167">
            <v>8413.01</v>
          </cell>
        </row>
        <row r="3168">
          <cell r="A3168">
            <v>4251</v>
          </cell>
          <cell r="B3168" t="str">
            <v>OPERADOR DE JATO ABRASIVO OU JATISTA</v>
          </cell>
          <cell r="C3168" t="str">
            <v xml:space="preserve">H     </v>
          </cell>
          <cell r="D3168">
            <v>19</v>
          </cell>
        </row>
        <row r="3169">
          <cell r="A3169">
            <v>40979</v>
          </cell>
          <cell r="B3169" t="str">
            <v>OPERADOR DE JATO ABRASIVO OU JATISTA (MENSALISTA)</v>
          </cell>
          <cell r="C3169" t="str">
            <v xml:space="preserve">MES   </v>
          </cell>
          <cell r="D3169">
            <v>3326.24</v>
          </cell>
        </row>
        <row r="3170">
          <cell r="A3170">
            <v>4230</v>
          </cell>
          <cell r="B3170" t="str">
            <v>OPERADOR DE MAQUINAS E TRATORES DIVERSOS (TERRAPLANAGEM)</v>
          </cell>
          <cell r="C3170" t="str">
            <v xml:space="preserve">H     </v>
          </cell>
          <cell r="D3170">
            <v>20.87</v>
          </cell>
        </row>
        <row r="3171">
          <cell r="A3171">
            <v>40998</v>
          </cell>
          <cell r="B3171" t="str">
            <v>OPERADOR DE MAQUINAS E TRATORES DIVERSOS (TERRAPLANAGEM) (MENSALISTA)</v>
          </cell>
          <cell r="C3171" t="str">
            <v xml:space="preserve">MES   </v>
          </cell>
          <cell r="D3171">
            <v>3654.94</v>
          </cell>
        </row>
        <row r="3172">
          <cell r="A3172">
            <v>4257</v>
          </cell>
          <cell r="B3172" t="str">
            <v>OPERADOR DE MARTELETE OU MARTELETEIRO</v>
          </cell>
          <cell r="C3172" t="str">
            <v xml:space="preserve">H     </v>
          </cell>
          <cell r="D3172">
            <v>16.79</v>
          </cell>
        </row>
        <row r="3173">
          <cell r="A3173">
            <v>40982</v>
          </cell>
          <cell r="B3173" t="str">
            <v>OPERADOR DE MARTELETE OU MARTELETEIRO (MENSALISTA)</v>
          </cell>
          <cell r="C3173" t="str">
            <v xml:space="preserve">MES   </v>
          </cell>
          <cell r="D3173">
            <v>2941.5</v>
          </cell>
        </row>
        <row r="3174">
          <cell r="A3174">
            <v>4240</v>
          </cell>
          <cell r="B3174" t="str">
            <v>OPERADOR DE MOTO SCRAPER</v>
          </cell>
          <cell r="C3174" t="str">
            <v xml:space="preserve">H     </v>
          </cell>
          <cell r="D3174">
            <v>19.690000000000001</v>
          </cell>
        </row>
        <row r="3175">
          <cell r="A3175">
            <v>41026</v>
          </cell>
          <cell r="B3175" t="str">
            <v>OPERADOR DE MOTO SCRAPER (MENSALISTA)</v>
          </cell>
          <cell r="C3175" t="str">
            <v xml:space="preserve">MES   </v>
          </cell>
          <cell r="D3175">
            <v>3449.58</v>
          </cell>
        </row>
        <row r="3176">
          <cell r="A3176">
            <v>4239</v>
          </cell>
          <cell r="B3176" t="str">
            <v>OPERADOR DE MOTONIVELADORA</v>
          </cell>
          <cell r="C3176" t="str">
            <v xml:space="preserve">H     </v>
          </cell>
          <cell r="D3176">
            <v>24.17</v>
          </cell>
        </row>
        <row r="3177">
          <cell r="A3177">
            <v>41024</v>
          </cell>
          <cell r="B3177" t="str">
            <v>OPERADOR DE MOTONIVELADORA (MENSALISTA)</v>
          </cell>
          <cell r="C3177" t="str">
            <v xml:space="preserve">MES   </v>
          </cell>
          <cell r="D3177">
            <v>4232</v>
          </cell>
        </row>
        <row r="3178">
          <cell r="A3178">
            <v>4248</v>
          </cell>
          <cell r="B3178" t="str">
            <v>OPERADOR DE PA CARREGADEIRA</v>
          </cell>
          <cell r="C3178" t="str">
            <v xml:space="preserve">H     </v>
          </cell>
          <cell r="D3178">
            <v>19.98</v>
          </cell>
        </row>
        <row r="3179">
          <cell r="A3179">
            <v>41033</v>
          </cell>
          <cell r="B3179" t="str">
            <v>OPERADOR DE PA CARREGADEIRA (MENSALISTA)</v>
          </cell>
          <cell r="C3179" t="str">
            <v xml:space="preserve">MES   </v>
          </cell>
          <cell r="D3179">
            <v>3498.98</v>
          </cell>
        </row>
        <row r="3180">
          <cell r="A3180">
            <v>41040</v>
          </cell>
          <cell r="B3180" t="str">
            <v>OPERADOR DE PAVIMENTADORA / MESA VIBROACABADORA (MENSALISTA)</v>
          </cell>
          <cell r="C3180" t="str">
            <v xml:space="preserve">MES   </v>
          </cell>
          <cell r="D3180">
            <v>3561.36</v>
          </cell>
        </row>
        <row r="3181">
          <cell r="A3181">
            <v>44500</v>
          </cell>
          <cell r="B3181" t="str">
            <v>OPERADOR DE PAVIMENTADORA / MESA VIBROACABADORA HORISTA</v>
          </cell>
          <cell r="C3181" t="str">
            <v xml:space="preserve">H     </v>
          </cell>
          <cell r="D3181">
            <v>20.329999999999998</v>
          </cell>
        </row>
        <row r="3182">
          <cell r="A3182">
            <v>4238</v>
          </cell>
          <cell r="B3182" t="str">
            <v>OPERADOR DE ROLO COMPACTADOR</v>
          </cell>
          <cell r="C3182" t="str">
            <v xml:space="preserve">H     </v>
          </cell>
          <cell r="D3182">
            <v>17.73</v>
          </cell>
        </row>
        <row r="3183">
          <cell r="A3183">
            <v>41012</v>
          </cell>
          <cell r="B3183" t="str">
            <v>OPERADOR DE ROLO COMPACTADOR (MENSALISTA)</v>
          </cell>
          <cell r="C3183" t="str">
            <v xml:space="preserve">MES   </v>
          </cell>
          <cell r="D3183">
            <v>3104.48</v>
          </cell>
        </row>
        <row r="3184">
          <cell r="A3184">
            <v>4237</v>
          </cell>
          <cell r="B3184" t="str">
            <v>OPERADOR DE TRATOR - EXCLUSIVE AGROPECUARIA</v>
          </cell>
          <cell r="C3184" t="str">
            <v xml:space="preserve">H     </v>
          </cell>
          <cell r="D3184">
            <v>22.39</v>
          </cell>
        </row>
        <row r="3185">
          <cell r="A3185">
            <v>41002</v>
          </cell>
          <cell r="B3185" t="str">
            <v>OPERADOR DE TRATOR - EXCLUSIVE AGROPECUARIA (MENSALISTA)</v>
          </cell>
          <cell r="C3185" t="str">
            <v xml:space="preserve">MES   </v>
          </cell>
          <cell r="D3185">
            <v>3919.21</v>
          </cell>
        </row>
        <row r="3186">
          <cell r="A3186">
            <v>4233</v>
          </cell>
          <cell r="B3186" t="str">
            <v>OPERADOR DE USINA DE ASFALTO, DE SOLOS OU DE CONCRETO</v>
          </cell>
          <cell r="C3186" t="str">
            <v xml:space="preserve">H     </v>
          </cell>
          <cell r="D3186">
            <v>17.47</v>
          </cell>
        </row>
        <row r="3187">
          <cell r="A3187">
            <v>41001</v>
          </cell>
          <cell r="B3187" t="str">
            <v>OPERADOR DE USINA DE ASFALTO, DE SOLOS OU DE CONCRETO (MENSALISTA)</v>
          </cell>
          <cell r="C3187" t="str">
            <v xml:space="preserve">MES   </v>
          </cell>
          <cell r="D3187">
            <v>3058.37</v>
          </cell>
        </row>
        <row r="3188">
          <cell r="A3188">
            <v>2</v>
          </cell>
          <cell r="B3188" t="str">
            <v>OXIGENIO, RECARGA PARA CILINDRO DE CONJUNTO OXICORTE GRANDE</v>
          </cell>
          <cell r="C3188" t="str">
            <v xml:space="preserve">M3    </v>
          </cell>
          <cell r="D3188">
            <v>16.12</v>
          </cell>
        </row>
        <row r="3189">
          <cell r="A3189">
            <v>36517</v>
          </cell>
          <cell r="B3189" t="str">
            <v>PA CARREGADEIRA SOBRE RODAS, POTENCIA BRUTA *127* CV, CAPACIDADE DA CACAMBA DE 2,0 A 2,4 M3, PESO OPERACIONAL MAXIMO DE 10330 KG</v>
          </cell>
          <cell r="C3189" t="str">
            <v xml:space="preserve">UN    </v>
          </cell>
          <cell r="D3189">
            <v>649083.6</v>
          </cell>
        </row>
        <row r="3190">
          <cell r="A3190">
            <v>4262</v>
          </cell>
          <cell r="B3190" t="str">
            <v>PA CARREGADEIRA SOBRE RODAS, POTENCIA LIQUIDA 128 HP, CAPACIDADE DA CACAMBA DE 1,7 A 2,8 M3, PESO OPERACIONAL MAXIMO DE 11632 KG</v>
          </cell>
          <cell r="C3190" t="str">
            <v xml:space="preserve">UN    </v>
          </cell>
          <cell r="D3190">
            <v>730950</v>
          </cell>
        </row>
        <row r="3191">
          <cell r="A3191">
            <v>4263</v>
          </cell>
          <cell r="B3191" t="str">
            <v>PA CARREGADEIRA SOBRE RODAS, POTENCIA LIQUIDA 197 HP, CAPACIDADE DA CACAMBA DE 2,5 A 3,5 M3, PESO OPERACIONAL MAXIMO DE 18338 KG</v>
          </cell>
          <cell r="C3191" t="str">
            <v xml:space="preserve">UN    </v>
          </cell>
          <cell r="D3191">
            <v>1013583.95</v>
          </cell>
        </row>
        <row r="3192">
          <cell r="A3192">
            <v>36518</v>
          </cell>
          <cell r="B3192" t="str">
            <v>PA CARREGADEIRA SOBRE RODAS, POTENCIA LIQUIDA 213 HP, CAPACIDADE DA CACAMBA DE 1,9 A 3,5 M3, PESO OPERACIONAL MAXIMO DE 19234 KG</v>
          </cell>
          <cell r="C3192" t="str">
            <v xml:space="preserve">UN    </v>
          </cell>
          <cell r="D3192">
            <v>1153926.3500000001</v>
          </cell>
        </row>
        <row r="3193">
          <cell r="A3193">
            <v>14221</v>
          </cell>
          <cell r="B3193" t="str">
            <v>PA CARREGADEIRA SOBRE RODAS, POTENCIA 152 HP, CAPACIDADE DA CACAMBA DE 1,53 A 2,30 M3, PESO OPERACIONAL MAXIMO DE 10216 KG</v>
          </cell>
          <cell r="C3193" t="str">
            <v xml:space="preserve">UN    </v>
          </cell>
          <cell r="D3193">
            <v>673448.57</v>
          </cell>
        </row>
        <row r="3194">
          <cell r="A3194">
            <v>38402</v>
          </cell>
          <cell r="B3194" t="str">
            <v>PA DE LIXO PLASTICA, CABO LONGO</v>
          </cell>
          <cell r="C3194" t="str">
            <v xml:space="preserve">UN    </v>
          </cell>
          <cell r="D3194">
            <v>13.55</v>
          </cell>
        </row>
        <row r="3195">
          <cell r="A3195">
            <v>3412</v>
          </cell>
          <cell r="B3195" t="str">
            <v>PAINEL DE LA DE VIDRO SEM REVESTIMENTO PSI 20, E = 25 MM, DE 1200 X 600 MM</v>
          </cell>
          <cell r="C3195" t="str">
            <v xml:space="preserve">M2    </v>
          </cell>
          <cell r="D3195">
            <v>20.55</v>
          </cell>
        </row>
        <row r="3196">
          <cell r="A3196">
            <v>3413</v>
          </cell>
          <cell r="B3196" t="str">
            <v>PAINEL DE LA DE VIDRO SEM REVESTIMENTO PSI 20, E = 50 MM, DE 1200 X 600 MM</v>
          </cell>
          <cell r="C3196" t="str">
            <v xml:space="preserve">M2    </v>
          </cell>
          <cell r="D3196">
            <v>46.28</v>
          </cell>
        </row>
        <row r="3197">
          <cell r="A3197">
            <v>39744</v>
          </cell>
          <cell r="B3197" t="str">
            <v>PAINEL DE LA DE VIDRO SEM REVESTIMENTO PSI 40, E = 25 MM, DE 1200 X 600 MM</v>
          </cell>
          <cell r="C3197" t="str">
            <v xml:space="preserve">M2    </v>
          </cell>
          <cell r="D3197">
            <v>35.93</v>
          </cell>
        </row>
        <row r="3198">
          <cell r="A3198">
            <v>39745</v>
          </cell>
          <cell r="B3198" t="str">
            <v>PAINEL DE LA DE VIDRO SEM REVESTIMENTO PSI 40, E = 50 MM, DE 1200 X 600 MM</v>
          </cell>
          <cell r="C3198" t="str">
            <v xml:space="preserve">M2    </v>
          </cell>
          <cell r="D3198">
            <v>75.84</v>
          </cell>
        </row>
        <row r="3199">
          <cell r="A3199">
            <v>39637</v>
          </cell>
          <cell r="B3199" t="str">
            <v>PAINEL ESTRUTURAL PARA LAJE SECA REVESTIDO EM PLACA CIMENTICIA, DE 1,20 X 2,50 M, E = 23 MM</v>
          </cell>
          <cell r="C3199" t="str">
            <v xml:space="preserve">M2    </v>
          </cell>
          <cell r="D3199">
            <v>98.03</v>
          </cell>
        </row>
        <row r="3200">
          <cell r="A3200">
            <v>39638</v>
          </cell>
          <cell r="B3200" t="str">
            <v>PAINEL ESTRUTURAL PARA LAJE SECA REVESTIDO EM PLACA CIMENTICIA, DE 1,20 X 2,50 M, E = 40 MM</v>
          </cell>
          <cell r="C3200" t="str">
            <v xml:space="preserve">M2    </v>
          </cell>
          <cell r="D3200">
            <v>110.93</v>
          </cell>
        </row>
        <row r="3201">
          <cell r="A3201">
            <v>39639</v>
          </cell>
          <cell r="B3201" t="str">
            <v>PAINEL ESTRUTURAL PARA LAJE SECA REVESTIDO EM PLACA CIMENTICIA, DE 1,20 X 2,50 M, E = 55 MM</v>
          </cell>
          <cell r="C3201" t="str">
            <v xml:space="preserve">M2    </v>
          </cell>
          <cell r="D3201">
            <v>167.36</v>
          </cell>
        </row>
        <row r="3202">
          <cell r="A3202">
            <v>39517</v>
          </cell>
          <cell r="B3202" t="str">
            <v>PAINEL TERMOISOLANTE PARA FECHAMENTOS VERTICAIS (INCLUI PARAFUSOS DE FIXACAO) REVESTIDO EM ACO GALVALUME, LARGURA UTIL DE 1100 MM, REVESTIMENTO COM ESPESSURA DE 0,50 MM, COM PRE-PINTURA NAS DUAS FACES, NUCLEO EM POLIURETANO (PUR) COM ESPESSURA 40/50 MM</v>
          </cell>
          <cell r="C3202" t="str">
            <v xml:space="preserve">M2    </v>
          </cell>
          <cell r="D3202">
            <v>272.10000000000002</v>
          </cell>
        </row>
        <row r="3203">
          <cell r="A3203">
            <v>39518</v>
          </cell>
          <cell r="B3203" t="str">
            <v>PAINEL TERMOISOLANTE PARA FECHAMENTOS VERTICAIS (INCLUI PARAFUSOS DE FIXACAO) REVESTIDO EM ACO GALVALUME, LARGURA UTIL DE 1100 MM, REVESTIMENTO COM ESPESSURA DE 0,50 MM, COM PRE-PINTURA NAS DUAS FACES, NUCLEO EM POLIURETANO (PUR) COM ESPESSURA 70/80 MM</v>
          </cell>
          <cell r="C3203" t="str">
            <v xml:space="preserve">M2    </v>
          </cell>
          <cell r="D3203">
            <v>322.58999999999997</v>
          </cell>
        </row>
        <row r="3204">
          <cell r="A3204">
            <v>38366</v>
          </cell>
          <cell r="B3204" t="str">
            <v>PAPEL KRAFT BETUMADO</v>
          </cell>
          <cell r="C3204" t="str">
            <v xml:space="preserve">M2    </v>
          </cell>
          <cell r="D3204">
            <v>5.77</v>
          </cell>
        </row>
        <row r="3205">
          <cell r="A3205">
            <v>11703</v>
          </cell>
          <cell r="B3205" t="str">
            <v>PAPELEIRA DE PAREDE EM METAL CROMADO SEM TAMPA</v>
          </cell>
          <cell r="C3205" t="str">
            <v xml:space="preserve">UN    </v>
          </cell>
          <cell r="D3205">
            <v>63.09</v>
          </cell>
        </row>
        <row r="3206">
          <cell r="A3206">
            <v>37400</v>
          </cell>
          <cell r="B3206" t="str">
            <v>PAPELEIRA PLASTICA TIPO DISPENSER PARA PAPEL HIGIENICO ROLAO</v>
          </cell>
          <cell r="C3206" t="str">
            <v xml:space="preserve">UN    </v>
          </cell>
          <cell r="D3206">
            <v>43.67</v>
          </cell>
        </row>
        <row r="3207">
          <cell r="A3207">
            <v>25400</v>
          </cell>
          <cell r="B3207" t="str">
            <v>PAR DE TABELAS DE BASQUETE EM COMPENSADO NAVAL, OFICIAL, 1800 X 1200 MM, INCLUINDO ARO DE METAL E REDE EM POLIPROPILENO 100% (SEM SUPORTE DE FIXACAO)</v>
          </cell>
          <cell r="C3207" t="str">
            <v xml:space="preserve">UN    </v>
          </cell>
          <cell r="D3207">
            <v>2807.37</v>
          </cell>
        </row>
        <row r="3208">
          <cell r="A3208">
            <v>4276</v>
          </cell>
          <cell r="B3208" t="str">
            <v>PARA-RAIOS DE DISTRIBUICAO, TENSAO NOMINAL 15 KV, CORRENTE NOMINAL DE DESCARGA 5 KA</v>
          </cell>
          <cell r="C3208" t="str">
            <v xml:space="preserve">UN    </v>
          </cell>
          <cell r="D3208">
            <v>206.72</v>
          </cell>
        </row>
        <row r="3209">
          <cell r="A3209">
            <v>4273</v>
          </cell>
          <cell r="B3209" t="str">
            <v>PARA-RAIOS DE DISTRIBUICAO, TENSAO NOMINAL 30 KV, CORRENTE NOMINAL DE DESCARGA 10 KA</v>
          </cell>
          <cell r="C3209" t="str">
            <v xml:space="preserve">UN    </v>
          </cell>
          <cell r="D3209">
            <v>375.33</v>
          </cell>
        </row>
        <row r="3210">
          <cell r="A3210">
            <v>4274</v>
          </cell>
          <cell r="B3210" t="str">
            <v>PARA-RAIOS TIPO FRANKLIN 350 MM, EM LATAO CROMADO, DUAS DESCIDAS, PARA PROTECAO DE EDIFICACOES CONTRA DESCARGAS ATMOSFERICAS</v>
          </cell>
          <cell r="C3210" t="str">
            <v xml:space="preserve">UN    </v>
          </cell>
          <cell r="D3210">
            <v>137.31</v>
          </cell>
        </row>
        <row r="3211">
          <cell r="A3211">
            <v>39438</v>
          </cell>
          <cell r="B3211" t="str">
            <v>PARAFUSO CABECA TROMBETA E PONTA AGULHA (GN55), COMPRIMENTO 55 MM, EM ACO FOSFATIZADO, PARA FIXAR CHAPA DE GESSO EM PERFIL DRYWALL METALICO MAXIMO 0,7 MM</v>
          </cell>
          <cell r="C3211" t="str">
            <v xml:space="preserve">UN    </v>
          </cell>
          <cell r="D3211">
            <v>0.24</v>
          </cell>
        </row>
        <row r="3212">
          <cell r="A3212">
            <v>11963</v>
          </cell>
          <cell r="B3212" t="str">
            <v>PARAFUSO DE ACO TIPO CHUMBADOR PARABOLT, DIAMETRO 1/2", COMPRIMENTO 75 MM</v>
          </cell>
          <cell r="C3212" t="str">
            <v xml:space="preserve">UN    </v>
          </cell>
          <cell r="D3212">
            <v>8.74</v>
          </cell>
        </row>
        <row r="3213">
          <cell r="A3213">
            <v>11964</v>
          </cell>
          <cell r="B3213" t="str">
            <v>PARAFUSO DE ACO TIPO CHUMBADOR PARABOLT, DIAMETRO 3/8", COMPRIMENTO 75 MM</v>
          </cell>
          <cell r="C3213" t="str">
            <v xml:space="preserve">UN    </v>
          </cell>
          <cell r="D3213">
            <v>2.2000000000000002</v>
          </cell>
        </row>
        <row r="3214">
          <cell r="A3214">
            <v>4379</v>
          </cell>
          <cell r="B3214" t="str">
            <v>PARAFUSO DE ACO ZINCADO COM ROSCA SOBERBA, CABECA CHATA E FENDA SIMPLES, DIAMETRO 2,5 MM, COMPRIMENTO * 9,5 * MM</v>
          </cell>
          <cell r="C3214" t="str">
            <v xml:space="preserve">UN    </v>
          </cell>
          <cell r="D3214">
            <v>0.04</v>
          </cell>
        </row>
        <row r="3215">
          <cell r="A3215">
            <v>4377</v>
          </cell>
          <cell r="B3215" t="str">
            <v>PARAFUSO DE ACO ZINCADO COM ROSCA SOBERBA, CABECA CHATA E FENDA SIMPLES, DIAMETRO 4,2 MM, COMPRIMENTO * 32 * MM</v>
          </cell>
          <cell r="C3215" t="str">
            <v xml:space="preserve">UN    </v>
          </cell>
          <cell r="D3215">
            <v>0.17</v>
          </cell>
        </row>
        <row r="3216">
          <cell r="A3216">
            <v>4356</v>
          </cell>
          <cell r="B3216" t="str">
            <v>PARAFUSO DE ACO ZINCADO COM ROSCA SOBERBA, CABECA CHATA E FENDA SIMPLES, DIAMETRO 4,8 MM, COMPRIMENTO 45 MM</v>
          </cell>
          <cell r="C3216" t="str">
            <v xml:space="preserve">UN    </v>
          </cell>
          <cell r="D3216">
            <v>0.24</v>
          </cell>
        </row>
        <row r="3217">
          <cell r="A3217">
            <v>13246</v>
          </cell>
          <cell r="B3217" t="str">
            <v>PARAFUSO DE FERRO POLIDO, SEXTAVADO, COM ROSCA INTEIRA, DIAMETRO 5/16", COMPRIMENTO 3/4", COM PORCA E ARRUELA LISA LEVE</v>
          </cell>
          <cell r="C3217" t="str">
            <v xml:space="preserve">UN    </v>
          </cell>
          <cell r="D3217">
            <v>0.41</v>
          </cell>
        </row>
        <row r="3218">
          <cell r="A3218">
            <v>4346</v>
          </cell>
          <cell r="B3218" t="str">
            <v>PARAFUSO DE FERRO POLIDO, SEXTAVADO, COM ROSCA PARCIAL, DIAMETRO 5/8", COMPRIMENTO 6", COM PORCA E ARRUELA DE PRESSAO MEDIA</v>
          </cell>
          <cell r="C3218" t="str">
            <v xml:space="preserve">UN    </v>
          </cell>
          <cell r="D3218">
            <v>9.3699999999999992</v>
          </cell>
        </row>
        <row r="3219">
          <cell r="A3219">
            <v>11955</v>
          </cell>
          <cell r="B3219" t="str">
            <v>PARAFUSO DE LATAO COM ACABAMENTO CROMADO PARA FIXAR PECA SANITARIA, INCLUI PORCA CEGA, ARRUELA E BUCHA DE NYLON TAMANHO S-10</v>
          </cell>
          <cell r="C3219" t="str">
            <v xml:space="preserve">UN    </v>
          </cell>
          <cell r="D3219">
            <v>4.0999999999999996</v>
          </cell>
        </row>
        <row r="3220">
          <cell r="A3220">
            <v>11960</v>
          </cell>
          <cell r="B3220" t="str">
            <v>PARAFUSO DE LATAO COM ROSCA SOBERBA, CABECA CHATA E FENDA SIMPLES, DIAMETRO 2,5 MM, COMPRIMENTO 12 MM</v>
          </cell>
          <cell r="C3220" t="str">
            <v xml:space="preserve">UN    </v>
          </cell>
          <cell r="D3220">
            <v>0.13</v>
          </cell>
        </row>
        <row r="3221">
          <cell r="A3221">
            <v>4333</v>
          </cell>
          <cell r="B3221" t="str">
            <v>PARAFUSO DE LATAO COM ROSCA SOBERBA, CABECA CHATA E FENDA SIMPLES, DIAMETRO 3,2 MM, COMPRIMENTO 16 MM</v>
          </cell>
          <cell r="C3221" t="str">
            <v xml:space="preserve">UN    </v>
          </cell>
          <cell r="D3221">
            <v>0.24</v>
          </cell>
        </row>
        <row r="3222">
          <cell r="A3222">
            <v>4358</v>
          </cell>
          <cell r="B3222" t="str">
            <v>PARAFUSO DE LATAO COM ROSCA SOBERBA, CABECA CHATA E FENDA SIMPLES, DIAMETRO 4,8 MM, COMPRIMENTO 65 MM</v>
          </cell>
          <cell r="C3222" t="str">
            <v xml:space="preserve">UN    </v>
          </cell>
          <cell r="D3222">
            <v>1.87</v>
          </cell>
        </row>
        <row r="3223">
          <cell r="A3223">
            <v>39435</v>
          </cell>
          <cell r="B3223" t="str">
            <v>PARAFUSO DRY WALL, EM ACO FOSFATIZADO, CABECA TROMBETA E PONTA AGULHA (TA), COMPRIMENTO 25 MM</v>
          </cell>
          <cell r="C3223" t="str">
            <v xml:space="preserve">UN    </v>
          </cell>
          <cell r="D3223">
            <v>0.09</v>
          </cell>
        </row>
        <row r="3224">
          <cell r="A3224">
            <v>39436</v>
          </cell>
          <cell r="B3224" t="str">
            <v>PARAFUSO DRY WALL, EM ACO FOSFATIZADO, CABECA TROMBETA E PONTA AGULHA (TA), COMPRIMENTO 35 MM</v>
          </cell>
          <cell r="C3224" t="str">
            <v xml:space="preserve">UN    </v>
          </cell>
          <cell r="D3224">
            <v>0.16</v>
          </cell>
        </row>
        <row r="3225">
          <cell r="A3225">
            <v>39437</v>
          </cell>
          <cell r="B3225" t="str">
            <v>PARAFUSO DRY WALL, EM ACO FOSFATIZADO, CABECA TROMBETA E PONTA AGULHA (TA), COMPRIMENTO 45 MM</v>
          </cell>
          <cell r="C3225" t="str">
            <v xml:space="preserve">UN    </v>
          </cell>
          <cell r="D3225">
            <v>0.21</v>
          </cell>
        </row>
        <row r="3226">
          <cell r="A3226">
            <v>39439</v>
          </cell>
          <cell r="B3226" t="str">
            <v>PARAFUSO DRY WALL, EM ACO FOSFATIZADO, CABECA TROMBETA E PONTA BROCA (TB), COMPRIMENTO 25 MM</v>
          </cell>
          <cell r="C3226" t="str">
            <v xml:space="preserve">UN    </v>
          </cell>
          <cell r="D3226">
            <v>0.14000000000000001</v>
          </cell>
        </row>
        <row r="3227">
          <cell r="A3227">
            <v>39440</v>
          </cell>
          <cell r="B3227" t="str">
            <v>PARAFUSO DRY WALL, EM ACO FOSFATIZADO, CABECA TROMBETA E PONTA BROCA (TB), COMPRIMENTO 35 MM</v>
          </cell>
          <cell r="C3227" t="str">
            <v xml:space="preserve">UN    </v>
          </cell>
          <cell r="D3227">
            <v>0.18</v>
          </cell>
        </row>
        <row r="3228">
          <cell r="A3228">
            <v>39441</v>
          </cell>
          <cell r="B3228" t="str">
            <v>PARAFUSO DRY WALL, EM ACO FOSFATIZADO, CABECA TROMBETA E PONTA BROCA (TB), COMPRIMENTO 45 MM</v>
          </cell>
          <cell r="C3228" t="str">
            <v xml:space="preserve">UN    </v>
          </cell>
          <cell r="D3228">
            <v>0.23</v>
          </cell>
        </row>
        <row r="3229">
          <cell r="A3229">
            <v>39442</v>
          </cell>
          <cell r="B3229" t="str">
            <v>PARAFUSO DRY WALL, EM ACO ZINCADO, CABECA LENTILHA E PONTA AGULHA (LA), LARGURA 4,2 MM, COMPRIMENTO 13 MM</v>
          </cell>
          <cell r="C3229" t="str">
            <v xml:space="preserve">UN    </v>
          </cell>
          <cell r="D3229">
            <v>0.17</v>
          </cell>
        </row>
        <row r="3230">
          <cell r="A3230">
            <v>39443</v>
          </cell>
          <cell r="B3230" t="str">
            <v>PARAFUSO DRY WALL, EM ACO ZINCADO, CABECA LENTILHA E PONTA BROCA (LB), LARGURA 4,2 MM, COMPRIMENTO 13 MM</v>
          </cell>
          <cell r="C3230" t="str">
            <v xml:space="preserve">UN    </v>
          </cell>
          <cell r="D3230">
            <v>0.22</v>
          </cell>
        </row>
        <row r="3231">
          <cell r="A3231">
            <v>4329</v>
          </cell>
          <cell r="B3231" t="str">
            <v>PARAFUSO EM ACO GALVANIZADO, TIPO MAQUINA, SEXTAVADO, SEM PORCA, DIAMETRO 1/2", COMPRIMENTO 2"</v>
          </cell>
          <cell r="C3231" t="str">
            <v xml:space="preserve">UN    </v>
          </cell>
          <cell r="D3231">
            <v>2</v>
          </cell>
        </row>
        <row r="3232">
          <cell r="A3232">
            <v>4383</v>
          </cell>
          <cell r="B3232" t="str">
            <v>PARAFUSO FRANCES METRICO ZINCADO, DIAMETRO 12 MM, COMPRIMENTO 140MM, COM PORCA SEXTAVADA E ARRUELA DE PRESSAO MEDIA</v>
          </cell>
          <cell r="C3232" t="str">
            <v xml:space="preserve">UN    </v>
          </cell>
          <cell r="D3232">
            <v>18.079999999999998</v>
          </cell>
        </row>
        <row r="3233">
          <cell r="A3233">
            <v>4344</v>
          </cell>
          <cell r="B3233" t="str">
            <v>PARAFUSO FRANCES METRICO ZINCADO, DIAMETRO 12 MM, COMPRIMENTO 150 MM, COM PORCA SEXTAVADA E ARRUELA DE PRESSAO MEDIA</v>
          </cell>
          <cell r="C3233" t="str">
            <v xml:space="preserve">UN    </v>
          </cell>
          <cell r="D3233">
            <v>18.95</v>
          </cell>
        </row>
        <row r="3234">
          <cell r="A3234">
            <v>436</v>
          </cell>
          <cell r="B3234" t="str">
            <v>PARAFUSO FRANCES M16 EM ACO GALVANIZADO, COMPRIMENTO = 150 MM, DIAMETRO = 16 MM, CABECA ABAULADA</v>
          </cell>
          <cell r="C3234" t="str">
            <v xml:space="preserve">UN    </v>
          </cell>
          <cell r="D3234">
            <v>12.64</v>
          </cell>
        </row>
        <row r="3235">
          <cell r="A3235">
            <v>442</v>
          </cell>
          <cell r="B3235" t="str">
            <v>PARAFUSO FRANCES M16 EM ACO GALVANIZADO, COMPRIMENTO = 45 MM, DIAMETRO = 16 MM, CABECA ABAULADA</v>
          </cell>
          <cell r="C3235" t="str">
            <v xml:space="preserve">UN    </v>
          </cell>
          <cell r="D3235">
            <v>7.48</v>
          </cell>
        </row>
        <row r="3236">
          <cell r="A3236">
            <v>11953</v>
          </cell>
          <cell r="B3236" t="str">
            <v>PARAFUSO FRANCES ZINCADO, DIAMETRO 1/2'', COMPRIMENTO 2'', COM PORCA E ARRUELA</v>
          </cell>
          <cell r="C3236" t="str">
            <v xml:space="preserve">UN    </v>
          </cell>
          <cell r="D3236">
            <v>3</v>
          </cell>
        </row>
        <row r="3237">
          <cell r="A3237">
            <v>4335</v>
          </cell>
          <cell r="B3237" t="str">
            <v>PARAFUSO FRANCES ZINCADO, DIAMETRO 1/2", COMPRIMENTO 12", COM PORCA E ARRUELA LISA MEDIA</v>
          </cell>
          <cell r="C3237" t="str">
            <v xml:space="preserve">UN    </v>
          </cell>
          <cell r="D3237">
            <v>12.73</v>
          </cell>
        </row>
        <row r="3238">
          <cell r="A3238">
            <v>4334</v>
          </cell>
          <cell r="B3238" t="str">
            <v>PARAFUSO FRANCES ZINCADO, DIAMETRO 1/2", COMPRIMENTO 15", COM PORCA E ARRUELA LISA MEDIA</v>
          </cell>
          <cell r="C3238" t="str">
            <v xml:space="preserve">UN    </v>
          </cell>
          <cell r="D3238">
            <v>17.46</v>
          </cell>
        </row>
        <row r="3239">
          <cell r="A3239">
            <v>4343</v>
          </cell>
          <cell r="B3239" t="str">
            <v>PARAFUSO FRANCES ZINCADO, DIAMETRO 1/2", COMPRIMENTO 4", COM PORCA E ARRUELA</v>
          </cell>
          <cell r="C3239" t="str">
            <v xml:space="preserve">UN    </v>
          </cell>
          <cell r="D3239">
            <v>4.29</v>
          </cell>
        </row>
        <row r="3240">
          <cell r="A3240">
            <v>430</v>
          </cell>
          <cell r="B3240" t="str">
            <v>PARAFUSO M16 EM ACO GALVANIZADO, COMPRIMENTO = 125 MM, DIAMETRO = 16 MM, ROSCA MAQUINA, CABECA QUADRADA</v>
          </cell>
          <cell r="C3240" t="str">
            <v xml:space="preserve">UN    </v>
          </cell>
          <cell r="D3240">
            <v>11.31</v>
          </cell>
        </row>
        <row r="3241">
          <cell r="A3241">
            <v>441</v>
          </cell>
          <cell r="B3241" t="str">
            <v>PARAFUSO M16 EM ACO GALVANIZADO, COMPRIMENTO = 150 MM, DIAMETRO = 16 MM, ROSCA MAQUINA, CABECA QUADRADA</v>
          </cell>
          <cell r="C3241" t="str">
            <v xml:space="preserve">UN    </v>
          </cell>
          <cell r="D3241">
            <v>12.45</v>
          </cell>
        </row>
        <row r="3242">
          <cell r="A3242">
            <v>431</v>
          </cell>
          <cell r="B3242" t="str">
            <v>PARAFUSO M16 EM ACO GALVANIZADO, COMPRIMENTO = 200 MM, DIAMETRO = 16 MM, ROSCA MAQUINA, CABECA QUADRADA</v>
          </cell>
          <cell r="C3242" t="str">
            <v xml:space="preserve">UN    </v>
          </cell>
          <cell r="D3242">
            <v>15.03</v>
          </cell>
        </row>
        <row r="3243">
          <cell r="A3243">
            <v>432</v>
          </cell>
          <cell r="B3243" t="str">
            <v>PARAFUSO M16 EM ACO GALVANIZADO, COMPRIMENTO = 250 MM, DIAMETRO = 16 MM, ROSCA MAQUINA, CABECA QUADRADA</v>
          </cell>
          <cell r="C3243" t="str">
            <v xml:space="preserve">UN    </v>
          </cell>
          <cell r="D3243">
            <v>16.59</v>
          </cell>
        </row>
        <row r="3244">
          <cell r="A3244">
            <v>429</v>
          </cell>
          <cell r="B3244" t="str">
            <v>PARAFUSO M16 EM ACO GALVANIZADO, COMPRIMENTO = 300 MM, DIAMETRO = 16 MM, ROSCA DUPLA</v>
          </cell>
          <cell r="C3244" t="str">
            <v xml:space="preserve">UN    </v>
          </cell>
          <cell r="D3244">
            <v>22.36</v>
          </cell>
        </row>
        <row r="3245">
          <cell r="A3245">
            <v>439</v>
          </cell>
          <cell r="B3245" t="str">
            <v>PARAFUSO M16 EM ACO GALVANIZADO, COMPRIMENTO = 300 MM, DIAMETRO = 16 MM, ROSCA MAQUINA, CABECA QUADRADA</v>
          </cell>
          <cell r="C3245" t="str">
            <v xml:space="preserve">UN    </v>
          </cell>
          <cell r="D3245">
            <v>19.059999999999999</v>
          </cell>
        </row>
        <row r="3246">
          <cell r="A3246">
            <v>433</v>
          </cell>
          <cell r="B3246" t="str">
            <v>PARAFUSO M16 EM ACO GALVANIZADO, COMPRIMENTO = 350 MM, DIAMETRO = 16 MM, ROSCA MAQUINA, CABECA QUADRADA</v>
          </cell>
          <cell r="C3246" t="str">
            <v xml:space="preserve">UN    </v>
          </cell>
          <cell r="D3246">
            <v>22.25</v>
          </cell>
        </row>
        <row r="3247">
          <cell r="A3247">
            <v>437</v>
          </cell>
          <cell r="B3247" t="str">
            <v>PARAFUSO M16 EM ACO GALVANIZADO, COMPRIMENTO = 400 MM, DIAMETRO = 16 MM, ROSCA DUPLA</v>
          </cell>
          <cell r="C3247" t="str">
            <v xml:space="preserve">UN    </v>
          </cell>
          <cell r="D3247">
            <v>29.56</v>
          </cell>
        </row>
        <row r="3248">
          <cell r="A3248">
            <v>11790</v>
          </cell>
          <cell r="B3248" t="str">
            <v>PARAFUSO M16 EM ACO GALVANIZADO, COMPRIMENTO = 450 MM, DIAMETRO = 16 MM, ROSCA MAQUINA, CABECA QUADRADA</v>
          </cell>
          <cell r="C3248" t="str">
            <v xml:space="preserve">UN    </v>
          </cell>
          <cell r="D3248">
            <v>33.53</v>
          </cell>
        </row>
        <row r="3249">
          <cell r="A3249">
            <v>428</v>
          </cell>
          <cell r="B3249" t="str">
            <v>PARAFUSO M16 EM ACO GALVANIZADO, COMPRIMENTO = 500 MM, DIAMETRO = 16 MM, ROSCA MAQUINA, COM CABECA SEXTAVADA E PORCA</v>
          </cell>
          <cell r="C3249" t="str">
            <v xml:space="preserve">UN    </v>
          </cell>
          <cell r="D3249">
            <v>36.46</v>
          </cell>
        </row>
        <row r="3250">
          <cell r="A3250">
            <v>4384</v>
          </cell>
          <cell r="B3250" t="str">
            <v>PARAFUSO NIQUELADO COM ACABAMENTO CROMADO PARA FIXAR PECA SANITARIA, INCLUI PORCA CEGA, ARRUELA E BUCHA DE NYLON TAMANHO S-10</v>
          </cell>
          <cell r="C3250" t="str">
            <v xml:space="preserve">UN    </v>
          </cell>
          <cell r="D3250">
            <v>20.78</v>
          </cell>
        </row>
        <row r="3251">
          <cell r="A3251">
            <v>4351</v>
          </cell>
          <cell r="B3251" t="str">
            <v>PARAFUSO NIQUELADO 3 1/2" COM ACABAMENTO CROMADO PARA FIXAR PECA SANITARIA, INCLUI PORCA CEGA, ARRUELA E BUCHA DE NYLON TAMANHO S-8</v>
          </cell>
          <cell r="C3251" t="str">
            <v xml:space="preserve">UN    </v>
          </cell>
          <cell r="D3251">
            <v>15.4</v>
          </cell>
        </row>
        <row r="3252">
          <cell r="A3252">
            <v>11054</v>
          </cell>
          <cell r="B3252" t="str">
            <v>PARAFUSO ROSCA SOBERBA ZINCADO CABECA CHATA FENDA SIMPLES 3,2 X 20 MM (3/4 ")</v>
          </cell>
          <cell r="C3252" t="str">
            <v xml:space="preserve">UN    </v>
          </cell>
          <cell r="D3252">
            <v>0.03</v>
          </cell>
        </row>
        <row r="3253">
          <cell r="A3253">
            <v>11055</v>
          </cell>
          <cell r="B3253" t="str">
            <v>PARAFUSO ROSCA SOBERBA ZINCADO CABECA CHATA FENDA SIMPLES 3,5 X 25 MM (1 ")</v>
          </cell>
          <cell r="C3253" t="str">
            <v xml:space="preserve">UN    </v>
          </cell>
          <cell r="D3253">
            <v>0.06</v>
          </cell>
        </row>
        <row r="3254">
          <cell r="A3254">
            <v>11056</v>
          </cell>
          <cell r="B3254" t="str">
            <v>PARAFUSO ROSCA SOBERBA ZINCADO CABECA CHATA FENDA SIMPLES 3,8 X 30 MM (1.1/4 ")</v>
          </cell>
          <cell r="C3254" t="str">
            <v xml:space="preserve">UN    </v>
          </cell>
          <cell r="D3254">
            <v>0.06</v>
          </cell>
        </row>
        <row r="3255">
          <cell r="A3255">
            <v>11057</v>
          </cell>
          <cell r="B3255" t="str">
            <v>PARAFUSO ROSCA SOBERBA ZINCADO CABECA CHATA FENDA SIMPLES 4,8 X 40 MM (1.1/2 ")</v>
          </cell>
          <cell r="C3255" t="str">
            <v xml:space="preserve">UN    </v>
          </cell>
          <cell r="D3255">
            <v>0.13</v>
          </cell>
        </row>
        <row r="3256">
          <cell r="A3256">
            <v>11059</v>
          </cell>
          <cell r="B3256" t="str">
            <v>PARAFUSO ROSCA SOBERBA ZINCADO CABECA CHATA FENDA SIMPLES 5,5 X 50 MM (2 ")</v>
          </cell>
          <cell r="C3256" t="str">
            <v xml:space="preserve">UN    </v>
          </cell>
          <cell r="D3256">
            <v>0.25</v>
          </cell>
        </row>
        <row r="3257">
          <cell r="A3257">
            <v>11058</v>
          </cell>
          <cell r="B3257" t="str">
            <v>PARAFUSO ROSCA SOBERBA ZINCADO CABECA CHATA FENDA SIMPLES 5,5 X 65 MM (2.1/2 ")</v>
          </cell>
          <cell r="C3257" t="str">
            <v xml:space="preserve">UN    </v>
          </cell>
          <cell r="D3257">
            <v>0.33</v>
          </cell>
        </row>
        <row r="3258">
          <cell r="A3258">
            <v>4380</v>
          </cell>
          <cell r="B3258" t="str">
            <v>PARAFUSO ZINCADO ROSCA SOBERBA 5/16 " X 120 MM PARA TELHA FIBROCIMENTO</v>
          </cell>
          <cell r="C3258" t="str">
            <v xml:space="preserve">UN    </v>
          </cell>
          <cell r="D3258">
            <v>1.1100000000000001</v>
          </cell>
        </row>
        <row r="3259">
          <cell r="A3259">
            <v>4299</v>
          </cell>
          <cell r="B3259" t="str">
            <v>PARAFUSO ZINCADO ROSCA SOBERBA, CABECA SEXTAVADA, 5/16 " X 110 MM, PARA FIXACAO DE TELHA EM MADEIRA</v>
          </cell>
          <cell r="C3259" t="str">
            <v xml:space="preserve">UN    </v>
          </cell>
          <cell r="D3259">
            <v>1.05</v>
          </cell>
        </row>
        <row r="3260">
          <cell r="A3260">
            <v>4304</v>
          </cell>
          <cell r="B3260" t="str">
            <v>PARAFUSO ZINCADO ROSCA SOBERBA, CABECA SEXTAVADA, 5/16 " X 150 MM, PARA FIXACAO DE TELHA EM MADEIRA</v>
          </cell>
          <cell r="C3260" t="str">
            <v xml:space="preserve">UN    </v>
          </cell>
          <cell r="D3260">
            <v>1.43</v>
          </cell>
        </row>
        <row r="3261">
          <cell r="A3261">
            <v>4305</v>
          </cell>
          <cell r="B3261" t="str">
            <v>PARAFUSO ZINCADO ROSCA SOBERBA, CABECA SEXTAVADA, 5/16 " X 180 MM, PARA FIXACAO DE TELHA EM MADEIRA</v>
          </cell>
          <cell r="C3261" t="str">
            <v xml:space="preserve">UN    </v>
          </cell>
          <cell r="D3261">
            <v>1.66</v>
          </cell>
        </row>
        <row r="3262">
          <cell r="A3262">
            <v>4306</v>
          </cell>
          <cell r="B3262" t="str">
            <v>PARAFUSO ZINCADO ROSCA SOBERBA, CABECA SEXTAVADA, 5/16 " X 200 MM, PARA FIXACAO DE TELHA EM MADEIRA</v>
          </cell>
          <cell r="C3262" t="str">
            <v xml:space="preserve">UN    </v>
          </cell>
          <cell r="D3262">
            <v>1.93</v>
          </cell>
        </row>
        <row r="3263">
          <cell r="A3263">
            <v>4308</v>
          </cell>
          <cell r="B3263" t="str">
            <v>PARAFUSO ZINCADO ROSCA SOBERBA, CABECA SEXTAVADA, 5/16 " X 230 MM, PARA FIXACAO DE TELHA EM MADEIRA</v>
          </cell>
          <cell r="C3263" t="str">
            <v xml:space="preserve">UN    </v>
          </cell>
          <cell r="D3263">
            <v>3.99</v>
          </cell>
        </row>
        <row r="3264">
          <cell r="A3264">
            <v>4302</v>
          </cell>
          <cell r="B3264" t="str">
            <v>PARAFUSO ZINCADO ROSCA SOBERBA, CABECA SEXTAVADA, 5/16 " X 250 MM, PARA FIXACAO DE TELHA EM MADEIRA</v>
          </cell>
          <cell r="C3264" t="str">
            <v xml:space="preserve">UN    </v>
          </cell>
          <cell r="D3264">
            <v>3</v>
          </cell>
        </row>
        <row r="3265">
          <cell r="A3265">
            <v>4300</v>
          </cell>
          <cell r="B3265" t="str">
            <v>PARAFUSO ZINCADO ROSCA SOBERBA, CABECA SEXTAVADA, 5/16 " X 50 MM, PARA FIXACAO DE TELHA EM MADEIRA</v>
          </cell>
          <cell r="C3265" t="str">
            <v xml:space="preserve">UN    </v>
          </cell>
          <cell r="D3265">
            <v>0.71</v>
          </cell>
        </row>
        <row r="3266">
          <cell r="A3266">
            <v>4301</v>
          </cell>
          <cell r="B3266" t="str">
            <v>PARAFUSO ZINCADO ROSCA SOBERBA, CABECA SEXTAVADA, 5/16 " X 85 MM, PARA FIXACAO DE TELHA EM MADEIRA</v>
          </cell>
          <cell r="C3266" t="str">
            <v xml:space="preserve">UN    </v>
          </cell>
          <cell r="D3266">
            <v>0.87</v>
          </cell>
        </row>
        <row r="3267">
          <cell r="A3267">
            <v>4320</v>
          </cell>
          <cell r="B3267" t="str">
            <v>PARAFUSO ZINCADO 5/16 " X 250 MM PARA FIXACAO DE TELHA DE FIBROCIMENTO CANALETE 49, INCLUI BUCHA NYLON S-10</v>
          </cell>
          <cell r="C3267" t="str">
            <v xml:space="preserve">UN    </v>
          </cell>
          <cell r="D3267">
            <v>2.64</v>
          </cell>
        </row>
        <row r="3268">
          <cell r="A3268">
            <v>4318</v>
          </cell>
          <cell r="B3268" t="str">
            <v>PARAFUSO ZINCADO 5/16 " X 85 MM PARA FIXACAO DE TELHA DE FIBROCIMENTO CANALETE 90, INCLUI BUCHA NYLON S-10</v>
          </cell>
          <cell r="C3268" t="str">
            <v xml:space="preserve">UN    </v>
          </cell>
          <cell r="D3268">
            <v>1.29</v>
          </cell>
        </row>
        <row r="3269">
          <cell r="A3269">
            <v>40547</v>
          </cell>
          <cell r="B3269" t="str">
            <v>PARAFUSO ZINCADO, AUTOBROCANTE, FLANGEADO, 4,2 MM X 19 MM</v>
          </cell>
          <cell r="C3269" t="str">
            <v xml:space="preserve">CENTO </v>
          </cell>
          <cell r="D3269">
            <v>25.25</v>
          </cell>
        </row>
        <row r="3270">
          <cell r="A3270">
            <v>11962</v>
          </cell>
          <cell r="B3270" t="str">
            <v>PARAFUSO ZINCADO, SEXTAVADO, COM ROSCA INTEIRA, DIAMETRO 1/4", COMPRIMENTO 1/2"</v>
          </cell>
          <cell r="C3270" t="str">
            <v xml:space="preserve">UN    </v>
          </cell>
          <cell r="D3270">
            <v>0.2</v>
          </cell>
        </row>
        <row r="3271">
          <cell r="A3271">
            <v>4332</v>
          </cell>
          <cell r="B3271" t="str">
            <v>PARAFUSO ZINCADO, SEXTAVADO, COM ROSCA INTEIRA, DIAMETRO 3/8", COMPRIMENTO 2"</v>
          </cell>
          <cell r="C3271" t="str">
            <v xml:space="preserve">UN    </v>
          </cell>
          <cell r="D3271">
            <v>1</v>
          </cell>
        </row>
        <row r="3272">
          <cell r="A3272">
            <v>4331</v>
          </cell>
          <cell r="B3272" t="str">
            <v>PARAFUSO ZINCADO, SEXTAVADO, COM ROSCA INTEIRA, DIAMETRO 5/8", COMPRIMENTO 2 1/4"</v>
          </cell>
          <cell r="C3272" t="str">
            <v xml:space="preserve">UN    </v>
          </cell>
          <cell r="D3272">
            <v>3.79</v>
          </cell>
        </row>
        <row r="3273">
          <cell r="A3273">
            <v>4336</v>
          </cell>
          <cell r="B3273" t="str">
            <v>PARAFUSO ZINCADO, SEXTAVADO, COM ROSCA INTEIRA, DIAMETRO 5/8", COMPRIMENTO 3", COM PORCA E ARRUELA DE PRESSAO MEDIA</v>
          </cell>
          <cell r="C3273" t="str">
            <v xml:space="preserve">UN    </v>
          </cell>
          <cell r="D3273">
            <v>4.8499999999999996</v>
          </cell>
        </row>
        <row r="3274">
          <cell r="A3274">
            <v>13294</v>
          </cell>
          <cell r="B3274" t="str">
            <v>PARAFUSO ZINCADO, SEXTAVADO, COM ROSCA SOBERBA, DIAMETRO 3/8", COMPRIMENTO 80 MM</v>
          </cell>
          <cell r="C3274" t="str">
            <v xml:space="preserve">UN    </v>
          </cell>
          <cell r="D3274">
            <v>1.39</v>
          </cell>
        </row>
        <row r="3275">
          <cell r="A3275">
            <v>11948</v>
          </cell>
          <cell r="B3275" t="str">
            <v>PARAFUSO ZINCADO, SEXTAVADO, COM ROSCA SOBERBA, DIAMETRO 5/16", COMPRIMENTO 40 MM</v>
          </cell>
          <cell r="C3275" t="str">
            <v xml:space="preserve">UN    </v>
          </cell>
          <cell r="D3275">
            <v>0.62</v>
          </cell>
        </row>
        <row r="3276">
          <cell r="A3276">
            <v>4382</v>
          </cell>
          <cell r="B3276" t="str">
            <v>PARAFUSO ZINCADO, SEXTAVADO, COM ROSCA SOBERBA, DIAMETRO 5/16", COMPRIMENTO 80 MM</v>
          </cell>
          <cell r="C3276" t="str">
            <v xml:space="preserve">UN    </v>
          </cell>
          <cell r="D3276">
            <v>1.04</v>
          </cell>
        </row>
        <row r="3277">
          <cell r="A3277">
            <v>4354</v>
          </cell>
          <cell r="B3277" t="str">
            <v>PARAFUSO ZINCADO, SEXTAVADO, GRAU 5, ROSCA INTEIRA, DIAMETRO 1 1/2", COMPRIMENTO 4"</v>
          </cell>
          <cell r="C3277" t="str">
            <v xml:space="preserve">UN    </v>
          </cell>
          <cell r="D3277">
            <v>43.47</v>
          </cell>
        </row>
        <row r="3278">
          <cell r="A3278">
            <v>40839</v>
          </cell>
          <cell r="B3278" t="str">
            <v>PARAFUSO, ASTM A307 - GRAU A, SEXTAVADO, ZINCADO, DIAMETRO 3/8" (9,52 MM), COMPRIMENTO 1 " (25,4 MM)</v>
          </cell>
          <cell r="C3278" t="str">
            <v xml:space="preserve">CENTO </v>
          </cell>
          <cell r="D3278">
            <v>104.61</v>
          </cell>
        </row>
        <row r="3279">
          <cell r="A3279">
            <v>40552</v>
          </cell>
          <cell r="B3279" t="str">
            <v>PARAFUSO, AUTO ATARRACHANTE, CABECA CHATA, FENDA SIMPLES, 1/4 (6,35 MM) X 25 MM</v>
          </cell>
          <cell r="C3279" t="str">
            <v xml:space="preserve">CENTO </v>
          </cell>
          <cell r="D3279">
            <v>43.29</v>
          </cell>
        </row>
        <row r="3280">
          <cell r="A3280">
            <v>40549</v>
          </cell>
          <cell r="B3280" t="str">
            <v>PARAFUSO, COMUM, ASTM A307, SEXTAVADO, DIAMETRO 1/2" (12,7 MM), COMPRIMENTO 1" (25,4 MM)</v>
          </cell>
          <cell r="C3280" t="str">
            <v xml:space="preserve">CENTO </v>
          </cell>
          <cell r="D3280">
            <v>171.35</v>
          </cell>
        </row>
        <row r="3281">
          <cell r="A3281">
            <v>4385</v>
          </cell>
          <cell r="B3281" t="str">
            <v>PARALELEPIPEDO GRANITICO OU BASALTICO, PARA PAVIMENTACAO, SEM FRETE (VARIACAO REGIONAL DE PECAS POR M2)</v>
          </cell>
          <cell r="C3281" t="str">
            <v xml:space="preserve">MIL   </v>
          </cell>
          <cell r="D3281">
            <v>1672.26</v>
          </cell>
        </row>
        <row r="3282">
          <cell r="A3282">
            <v>20078</v>
          </cell>
          <cell r="B3282" t="str">
            <v>PASTA LUBRIFICANTE PARA TUBOS E CONEXOES COM JUNTA ELASTICA, EMBALAGEM DE *400* GR (USO EM PVC, ACO, POLIETILENO E OUTROS)</v>
          </cell>
          <cell r="C3282" t="str">
            <v xml:space="preserve">UN    </v>
          </cell>
          <cell r="D3282">
            <v>31.44</v>
          </cell>
        </row>
        <row r="3283">
          <cell r="A3283">
            <v>39897</v>
          </cell>
          <cell r="B3283" t="str">
            <v>PASTA PARA SOLDA DE TUBOS E CONEXOES DE COBRE (EMBALAGEM COM 250 G)</v>
          </cell>
          <cell r="C3283" t="str">
            <v xml:space="preserve">UN    </v>
          </cell>
          <cell r="D3283">
            <v>51.27</v>
          </cell>
        </row>
        <row r="3284">
          <cell r="A3284">
            <v>118</v>
          </cell>
          <cell r="B3284" t="str">
            <v>PASTA VEDA JUNTAS/ROSCA, EMBALAGEM DE *500* G, PARA INSTALACOES DE AGUA, GAS E OUTROS</v>
          </cell>
          <cell r="C3284" t="str">
            <v xml:space="preserve">UN    </v>
          </cell>
          <cell r="D3284">
            <v>66.459999999999994</v>
          </cell>
        </row>
        <row r="3285">
          <cell r="A3285">
            <v>4396</v>
          </cell>
          <cell r="B3285" t="str">
            <v>PASTILHA CERAMICA/PORCELANA, REVEST INT/EXT E  PISCINA, CORES BRANCA OU FRIAS, SOLIDAS, SEM MESCLAGEM/MISTURA, ACABAMENTO LISO *2,5 X 2,5* CM</v>
          </cell>
          <cell r="C3285" t="str">
            <v xml:space="preserve">M2    </v>
          </cell>
          <cell r="D3285">
            <v>202.15</v>
          </cell>
        </row>
        <row r="3286">
          <cell r="A3286">
            <v>36881</v>
          </cell>
          <cell r="B3286" t="str">
            <v>PASTILHA CERAMICA/PORCELANA, REVEST INT/EXT E  PISCINA, CORES BRANCA OU FRIAS, SOLIDAS, SEM MESCLAGEM/MISTURA, ACABAMENTO LISO *5 X 5* CM</v>
          </cell>
          <cell r="C3286" t="str">
            <v xml:space="preserve">M2    </v>
          </cell>
          <cell r="D3286">
            <v>130.19</v>
          </cell>
        </row>
        <row r="3287">
          <cell r="A3287">
            <v>4397</v>
          </cell>
          <cell r="B3287" t="str">
            <v>PASTILHA CERAMICA/PORCELANA, REVEST INT/EXT E  PISCINA, CORES LISAS/SOLIDAS, QUENTES, SEM MESCLAGEM/MISTURA, *2,5 X 2,5* CM</v>
          </cell>
          <cell r="C3287" t="str">
            <v xml:space="preserve">M2    </v>
          </cell>
          <cell r="D3287">
            <v>219.89</v>
          </cell>
        </row>
        <row r="3288">
          <cell r="A3288">
            <v>36882</v>
          </cell>
          <cell r="B3288" t="str">
            <v>PASTILHA CERAMICA/PORCELANA, REVEST INT/EXT E  PISCINA, CORES LISAS/SOLIDAS, QUENTES, SEM MESCLAGEM/MISTURA, *5 X 5* CM</v>
          </cell>
          <cell r="C3288" t="str">
            <v xml:space="preserve">M2    </v>
          </cell>
          <cell r="D3288">
            <v>155.66999999999999</v>
          </cell>
        </row>
        <row r="3289">
          <cell r="A3289">
            <v>4751</v>
          </cell>
          <cell r="B3289" t="str">
            <v>PASTILHEIRO (HORISTA)</v>
          </cell>
          <cell r="C3289" t="str">
            <v xml:space="preserve">H     </v>
          </cell>
          <cell r="D3289">
            <v>20.82</v>
          </cell>
        </row>
        <row r="3290">
          <cell r="A3290">
            <v>41066</v>
          </cell>
          <cell r="B3290" t="str">
            <v>PASTILHEIRO (MENSALISTA)</v>
          </cell>
          <cell r="C3290" t="str">
            <v xml:space="preserve">MES   </v>
          </cell>
          <cell r="D3290">
            <v>3643.51</v>
          </cell>
        </row>
        <row r="3291">
          <cell r="A3291">
            <v>39604</v>
          </cell>
          <cell r="B3291" t="str">
            <v>PATCH CORD (CABO DE REDE), CATEGORIA 5 E (CAT 5E) UTP, 24 AWG, 4 PARES, EXTENSAO DE 1,50 M</v>
          </cell>
          <cell r="C3291" t="str">
            <v xml:space="preserve">UN    </v>
          </cell>
          <cell r="D3291">
            <v>16.71</v>
          </cell>
        </row>
        <row r="3292">
          <cell r="A3292">
            <v>39605</v>
          </cell>
          <cell r="B3292" t="str">
            <v>PATCH CORD (CABO DE REDE), CATEGORIA 5 E (CAT 5E) UTP, 24 AWG, 4 PARES, EXTENSAO DE 2,50 M</v>
          </cell>
          <cell r="C3292" t="str">
            <v xml:space="preserve">UN    </v>
          </cell>
          <cell r="D3292">
            <v>18.149999999999999</v>
          </cell>
        </row>
        <row r="3293">
          <cell r="A3293">
            <v>39606</v>
          </cell>
          <cell r="B3293" t="str">
            <v>PATCH CORD (CABO DE REDE), CATEGORIA 6 (CAT 6) UTP, 23 AWG, 4 PARES, EXTENSAO DE 1,50 M</v>
          </cell>
          <cell r="C3293" t="str">
            <v xml:space="preserve">UN    </v>
          </cell>
          <cell r="D3293">
            <v>31.78</v>
          </cell>
        </row>
        <row r="3294">
          <cell r="A3294">
            <v>39607</v>
          </cell>
          <cell r="B3294" t="str">
            <v>PATCH CORD (CABO DE REDE), CATEGORIA 6 (CAT 6) UTP, 23 AWG, 4 PARES, EXTENSAO DE 2,50 M</v>
          </cell>
          <cell r="C3294" t="str">
            <v xml:space="preserve">UN    </v>
          </cell>
          <cell r="D3294">
            <v>42.99</v>
          </cell>
        </row>
        <row r="3295">
          <cell r="A3295">
            <v>39594</v>
          </cell>
          <cell r="B3295" t="str">
            <v>PATCH PANEL, 24 PORTAS, CATEGORIA 5E, COM RACKS DE 19" DE LARGURA E 1 U DE ALTURA</v>
          </cell>
          <cell r="C3295" t="str">
            <v xml:space="preserve">UN    </v>
          </cell>
          <cell r="D3295">
            <v>398.5</v>
          </cell>
        </row>
        <row r="3296">
          <cell r="A3296">
            <v>39596</v>
          </cell>
          <cell r="B3296" t="str">
            <v>PATCH PANEL, 24 PORTAS, CATEGORIA 6, COM RACKS DE 19" DE LARGURA E 1 U DE ALTURA</v>
          </cell>
          <cell r="C3296" t="str">
            <v xml:space="preserve">UN    </v>
          </cell>
          <cell r="D3296">
            <v>1067.22</v>
          </cell>
        </row>
        <row r="3297">
          <cell r="A3297">
            <v>39595</v>
          </cell>
          <cell r="B3297" t="str">
            <v>PATCH PANEL, 48 PORTAS, CATEGORIA 5E, COM RACKS DE 19" DE LARGURA E 2 U DE ALTURA</v>
          </cell>
          <cell r="C3297" t="str">
            <v xml:space="preserve">UN    </v>
          </cell>
          <cell r="D3297">
            <v>2397.88</v>
          </cell>
        </row>
        <row r="3298">
          <cell r="A3298">
            <v>39597</v>
          </cell>
          <cell r="B3298" t="str">
            <v>PATCH PANEL, 48 PORTAS, CATEGORIA 6, COM RACKS DE 19" DE LARGURA E 2 U DE ALTURA</v>
          </cell>
          <cell r="C3298" t="str">
            <v xml:space="preserve">UN    </v>
          </cell>
          <cell r="D3298">
            <v>3761.41</v>
          </cell>
        </row>
        <row r="3299">
          <cell r="A3299">
            <v>10731</v>
          </cell>
          <cell r="B3299" t="str">
            <v>PEDRA ARDOSIA, CINZA, *40 X 40* CM, E= *1 CM</v>
          </cell>
          <cell r="C3299" t="str">
            <v xml:space="preserve">M2    </v>
          </cell>
          <cell r="D3299">
            <v>50</v>
          </cell>
        </row>
        <row r="3300">
          <cell r="A3300">
            <v>4704</v>
          </cell>
          <cell r="B3300" t="str">
            <v>PEDRA ARDOSIA, CINZA, 20  X  40 CM,  E=  *1 CM</v>
          </cell>
          <cell r="C3300" t="str">
            <v xml:space="preserve">M2    </v>
          </cell>
          <cell r="D3300">
            <v>45.12</v>
          </cell>
        </row>
        <row r="3301">
          <cell r="A3301">
            <v>10730</v>
          </cell>
          <cell r="B3301" t="str">
            <v>PEDRA ARDOSIA, CINZA, 30  X  30,  E= *1 CM</v>
          </cell>
          <cell r="C3301" t="str">
            <v xml:space="preserve">M2    </v>
          </cell>
          <cell r="D3301">
            <v>48.34</v>
          </cell>
        </row>
        <row r="3302">
          <cell r="A3302">
            <v>4729</v>
          </cell>
          <cell r="B3302" t="str">
            <v>PEDRA BRITADA GRADUADA, CLASSIFICADA (POSTO PEDREIRA/FORNECEDOR, SEM FRETE)</v>
          </cell>
          <cell r="C3302" t="str">
            <v xml:space="preserve">M3    </v>
          </cell>
          <cell r="D3302">
            <v>61.48</v>
          </cell>
        </row>
        <row r="3303">
          <cell r="A3303">
            <v>4720</v>
          </cell>
          <cell r="B3303" t="str">
            <v>PEDRA BRITADA N. 0, OU PEDRISCO (4,8 A 9,5 MM) POSTO PEDREIRA/FORNECEDOR, SEM FRETE</v>
          </cell>
          <cell r="C3303" t="str">
            <v xml:space="preserve">M3    </v>
          </cell>
          <cell r="D3303">
            <v>70.44</v>
          </cell>
        </row>
        <row r="3304">
          <cell r="A3304">
            <v>4721</v>
          </cell>
          <cell r="B3304" t="str">
            <v>PEDRA BRITADA N. 1 (9,5 a 19 MM) POSTO PEDREIRA/FORNECEDOR, SEM FRETE</v>
          </cell>
          <cell r="C3304" t="str">
            <v xml:space="preserve">M3    </v>
          </cell>
          <cell r="D3304">
            <v>61.01</v>
          </cell>
        </row>
        <row r="3305">
          <cell r="A3305">
            <v>4718</v>
          </cell>
          <cell r="B3305" t="str">
            <v>PEDRA BRITADA N. 2 (19 A 38 MM) POSTO PEDREIRA/FORNECEDOR, SEM FRETE</v>
          </cell>
          <cell r="C3305" t="str">
            <v xml:space="preserve">M3    </v>
          </cell>
          <cell r="D3305">
            <v>61.34</v>
          </cell>
        </row>
        <row r="3306">
          <cell r="A3306">
            <v>4722</v>
          </cell>
          <cell r="B3306" t="str">
            <v>PEDRA BRITADA N. 3 (38 A 50 MM) POSTO PEDREIRA/FORNECEDOR, SEM FRETE</v>
          </cell>
          <cell r="C3306" t="str">
            <v xml:space="preserve">M3    </v>
          </cell>
          <cell r="D3306">
            <v>57.63</v>
          </cell>
        </row>
        <row r="3307">
          <cell r="A3307">
            <v>4723</v>
          </cell>
          <cell r="B3307" t="str">
            <v>PEDRA BRITADA N. 4 (50 A 76 MM) POSTO PEDREIRA/FORNECEDOR, SEM FRETE</v>
          </cell>
          <cell r="C3307" t="str">
            <v xml:space="preserve">M3    </v>
          </cell>
          <cell r="D3307">
            <v>57.14</v>
          </cell>
        </row>
        <row r="3308">
          <cell r="A3308">
            <v>4727</v>
          </cell>
          <cell r="B3308" t="str">
            <v>PEDRA BRITADA N. 5 (76 A 100 MM) POSTO PEDREIRA/FORNECEDOR, SEM FRETE</v>
          </cell>
          <cell r="C3308" t="str">
            <v xml:space="preserve">M3    </v>
          </cell>
          <cell r="D3308">
            <v>52.3</v>
          </cell>
        </row>
        <row r="3309">
          <cell r="A3309">
            <v>4748</v>
          </cell>
          <cell r="B3309" t="str">
            <v>PEDRA BRITADA OU BICA CORRIDA, NAO CLASSIFICADA (POSTO PEDREIRA/FORNECEDOR, SEM FRETE)</v>
          </cell>
          <cell r="C3309" t="str">
            <v xml:space="preserve">M3    </v>
          </cell>
          <cell r="D3309">
            <v>56.35</v>
          </cell>
        </row>
        <row r="3310">
          <cell r="A3310">
            <v>4730</v>
          </cell>
          <cell r="B3310" t="str">
            <v>PEDRA DE MAO OU PEDRA RACHAO PARA ARRIMO/FUNDACAO (POSTO PEDREIRA/FORNECEDOR, SEM FRETE)</v>
          </cell>
          <cell r="C3310" t="str">
            <v xml:space="preserve">M3    </v>
          </cell>
          <cell r="D3310">
            <v>57.35</v>
          </cell>
        </row>
        <row r="3311">
          <cell r="A3311">
            <v>13186</v>
          </cell>
          <cell r="B3311" t="str">
            <v>PEDRA GRANITICA OU BASALTICA IRREGULAR, FAIXA GRANULOMETRICA 100 A 150 MM PARA PAVIMENTACAO OU CALCAMENTO POLIEDRICO, POSTO PEDREIRA / FORNECEDOR (SEM FRETE)</v>
          </cell>
          <cell r="C3311" t="str">
            <v xml:space="preserve">M3    </v>
          </cell>
          <cell r="D3311">
            <v>66.17</v>
          </cell>
        </row>
        <row r="3312">
          <cell r="A3312">
            <v>10737</v>
          </cell>
          <cell r="B3312" t="str">
            <v>PEDRA GRANITICA OU BASALTO, CACO, RETALHO, CAVACO, TIPO MIRACEMA, MADEIRA, PADUANA, RACHINHA, SANTA ISABEL OU OUTRAS SIMILARES, E=  *1,0 A *2,0 CM</v>
          </cell>
          <cell r="C3312" t="str">
            <v xml:space="preserve">M2    </v>
          </cell>
          <cell r="D3312">
            <v>157.13</v>
          </cell>
        </row>
        <row r="3313">
          <cell r="A3313">
            <v>10734</v>
          </cell>
          <cell r="B3313" t="str">
            <v>PEDRA GRANITICA, SERRADA, TIPO MIRACEMA, MADEIRA, PADUANA, RACHINHA, SANTA ISABEL OU OUTRAS SIMILARES, *11,5 X  *23 CM, E=  *1,0 A *2,0 CM</v>
          </cell>
          <cell r="C3313" t="str">
            <v xml:space="preserve">M2    </v>
          </cell>
          <cell r="D3313">
            <v>93.47</v>
          </cell>
        </row>
        <row r="3314">
          <cell r="A3314">
            <v>4708</v>
          </cell>
          <cell r="B3314" t="str">
            <v>PEDRA PORTUGUESA  OU PETIT PAVE, BRANCA OU PRETA</v>
          </cell>
          <cell r="C3314" t="str">
            <v xml:space="preserve">M2    </v>
          </cell>
          <cell r="D3314">
            <v>181.3</v>
          </cell>
        </row>
        <row r="3315">
          <cell r="A3315">
            <v>4712</v>
          </cell>
          <cell r="B3315" t="str">
            <v>PEDRA QUARTZITO OU CALCARIO LAMINADO, CACO, TIPO CARIRI, ITACOLOMI, LAGOA SANTA, LUMINARIA, PIRENOPOLIS, SAO TOME OU OUTRAS SIMILARES DA REGIAO, E=  *1,5 A *2,5 CM</v>
          </cell>
          <cell r="C3315" t="str">
            <v xml:space="preserve">M2    </v>
          </cell>
          <cell r="D3315">
            <v>88.63</v>
          </cell>
        </row>
        <row r="3316">
          <cell r="A3316">
            <v>4710</v>
          </cell>
          <cell r="B3316" t="str">
            <v>PEDRA QUARTZITO OU CALCARIO LAMINADO, SERRADA, TIPO CARIRI, ITACOLOMI, LAGOA SANTA, LUMINARIA, PIRENOPOLIS, SAO TOME OU OUTRAS SIMILARES DA REGIAO, *20 X *40 CM, E=  *1,5 A *2,5 CM</v>
          </cell>
          <cell r="C3316" t="str">
            <v xml:space="preserve">M2    </v>
          </cell>
          <cell r="D3316">
            <v>284.24</v>
          </cell>
        </row>
        <row r="3317">
          <cell r="A3317">
            <v>4746</v>
          </cell>
          <cell r="B3317" t="str">
            <v>PEDREGULHO OU PICARRA DE JAZIDA, AO NATURAL, PARA BASE DE PAVIMENTACAO (RETIRADO NA JAZIDA, SEM TRANSPORTE)</v>
          </cell>
          <cell r="C3317" t="str">
            <v xml:space="preserve">M3    </v>
          </cell>
          <cell r="D3317">
            <v>42.83</v>
          </cell>
        </row>
        <row r="3318">
          <cell r="A3318">
            <v>4750</v>
          </cell>
          <cell r="B3318" t="str">
            <v>PEDREIRO (HORISTA)</v>
          </cell>
          <cell r="C3318" t="str">
            <v xml:space="preserve">H     </v>
          </cell>
          <cell r="D3318">
            <v>20.82</v>
          </cell>
        </row>
        <row r="3319">
          <cell r="A3319">
            <v>41065</v>
          </cell>
          <cell r="B3319" t="str">
            <v>PEDREIRO (MENSALISTA)</v>
          </cell>
          <cell r="C3319" t="str">
            <v xml:space="preserve">MES   </v>
          </cell>
          <cell r="D3319">
            <v>3643.51</v>
          </cell>
        </row>
        <row r="3320">
          <cell r="A3320">
            <v>34747</v>
          </cell>
          <cell r="B3320" t="str">
            <v>PEITORIL EM MARMORE, POLIDO, BRANCO COMUM, L= *15* CM, E=  *2,0* CM, COM PINGADEIRA</v>
          </cell>
          <cell r="C3320" t="str">
            <v xml:space="preserve">M     </v>
          </cell>
          <cell r="D3320">
            <v>118.06</v>
          </cell>
        </row>
        <row r="3321">
          <cell r="A3321">
            <v>4826</v>
          </cell>
          <cell r="B3321" t="str">
            <v>PEITORIL EM MARMORE, POLIDO, BRANCO COMUM, L= *15* CM, E=  *3* CM, CORTE RETO</v>
          </cell>
          <cell r="C3321" t="str">
            <v xml:space="preserve">M     </v>
          </cell>
          <cell r="D3321">
            <v>126.95</v>
          </cell>
        </row>
        <row r="3322">
          <cell r="A3322">
            <v>41975</v>
          </cell>
          <cell r="B3322" t="str">
            <v>PEITORIL PRE-MOLDADO EM GRANILITE, MARMORITE OU GRANITINA, L = *15* CM</v>
          </cell>
          <cell r="C3322" t="str">
            <v xml:space="preserve">M2    </v>
          </cell>
          <cell r="D3322">
            <v>104.34</v>
          </cell>
        </row>
        <row r="3323">
          <cell r="A3323">
            <v>4825</v>
          </cell>
          <cell r="B3323" t="str">
            <v>PEITORIL/ SOLEIRA EM MARMORE, POLIDO, BRANCO COMUM, L= *25* CM, E=  *3* CM, CORTE RETO</v>
          </cell>
          <cell r="C3323" t="str">
            <v xml:space="preserve">M     </v>
          </cell>
          <cell r="D3323">
            <v>175.72</v>
          </cell>
        </row>
        <row r="3324">
          <cell r="A3324">
            <v>34744</v>
          </cell>
          <cell r="B3324" t="str">
            <v>PELICULA REFLETIVA, GT 7 ANOS PARA SINALIZACAO VERTICAL</v>
          </cell>
          <cell r="C3324" t="str">
            <v xml:space="preserve">M2    </v>
          </cell>
          <cell r="D3324">
            <v>27.9</v>
          </cell>
        </row>
        <row r="3325">
          <cell r="A3325">
            <v>39430</v>
          </cell>
          <cell r="B3325" t="str">
            <v>PENDURAL OU PRESILHA REGULADORA, EM ACO GALVANIZADO, COM CORPO, MOLA E REBITE, PARA PERFIL TIPO CANALETA DE ESTRUTURA EM FORROS DRYWALL</v>
          </cell>
          <cell r="C3325" t="str">
            <v xml:space="preserve">UN    </v>
          </cell>
          <cell r="D3325">
            <v>2.74</v>
          </cell>
        </row>
        <row r="3326">
          <cell r="A3326">
            <v>39573</v>
          </cell>
          <cell r="B3326" t="str">
            <v>PENDURAL OU REGULADOR, COM MOLA, EM ACO GALVANIZADO, PARA PERFIL TIPO T CLICADO DE FORROS REMOVIVEL</v>
          </cell>
          <cell r="C3326" t="str">
            <v xml:space="preserve">UN    </v>
          </cell>
          <cell r="D3326">
            <v>2.7</v>
          </cell>
        </row>
        <row r="3327">
          <cell r="A3327">
            <v>38410</v>
          </cell>
          <cell r="B3327" t="str">
            <v>PENEIRA ROTATIVA COM MOTOR ELETRICO TRIFASICO DE 2 CV, CILINDRO DE 1 M X 0,60 M, COM FUROS DE 3,17 MM</v>
          </cell>
          <cell r="C3327" t="str">
            <v xml:space="preserve">UN    </v>
          </cell>
          <cell r="D3327">
            <v>14041.37</v>
          </cell>
        </row>
        <row r="3328">
          <cell r="A3328">
            <v>41596</v>
          </cell>
          <cell r="B3328" t="str">
            <v>PERFIL "H" DE ACO LAMINADO, "HP" 250 X 62,0</v>
          </cell>
          <cell r="C3328" t="str">
            <v xml:space="preserve">KG    </v>
          </cell>
          <cell r="D3328">
            <v>12.76</v>
          </cell>
        </row>
        <row r="3329">
          <cell r="A3329">
            <v>41598</v>
          </cell>
          <cell r="B3329" t="str">
            <v>PERFIL "H" DE ACO LAMINADO, "HP" 310 X 79,0</v>
          </cell>
          <cell r="C3329" t="str">
            <v xml:space="preserve">KG    </v>
          </cell>
          <cell r="D3329">
            <v>12.76</v>
          </cell>
        </row>
        <row r="3330">
          <cell r="A3330">
            <v>41594</v>
          </cell>
          <cell r="B3330" t="str">
            <v>PERFIL "H" DE ACO LAMINADO, "W" 200 X 35,9</v>
          </cell>
          <cell r="C3330" t="str">
            <v xml:space="preserve">KG    </v>
          </cell>
          <cell r="D3330">
            <v>12.96</v>
          </cell>
        </row>
        <row r="3331">
          <cell r="A3331">
            <v>43663</v>
          </cell>
          <cell r="B3331" t="str">
            <v>PERFIL "I" DE ACO LAMINADO, ABAS INCLINADAS, "I" 102 X 12,7</v>
          </cell>
          <cell r="C3331" t="str">
            <v xml:space="preserve">KG    </v>
          </cell>
          <cell r="D3331">
            <v>10.68</v>
          </cell>
        </row>
        <row r="3332">
          <cell r="A3332">
            <v>4766</v>
          </cell>
          <cell r="B3332" t="str">
            <v>PERFIL "I" DE ACO LAMINADO, ABAS INCLINADAS, "I" 152 X 22</v>
          </cell>
          <cell r="C3332" t="str">
            <v xml:space="preserve">KG    </v>
          </cell>
          <cell r="D3332">
            <v>10.050000000000001</v>
          </cell>
        </row>
        <row r="3333">
          <cell r="A3333">
            <v>43664</v>
          </cell>
          <cell r="B3333" t="str">
            <v>PERFIL "I" DE ACO LAMINADO, ABAS INCLINADAS, "I" 203 X 34,3</v>
          </cell>
          <cell r="C3333" t="str">
            <v xml:space="preserve">KG    </v>
          </cell>
          <cell r="D3333">
            <v>10.73</v>
          </cell>
        </row>
        <row r="3334">
          <cell r="A3334">
            <v>43082</v>
          </cell>
          <cell r="B3334" t="str">
            <v>PERFIL "I" DE ACO LAMINADO, ABAS PARALELAS, "W", QUALQUER BITOLA</v>
          </cell>
          <cell r="C3334" t="str">
            <v xml:space="preserve">KG    </v>
          </cell>
          <cell r="D3334">
            <v>11.7</v>
          </cell>
        </row>
        <row r="3335">
          <cell r="A3335">
            <v>43665</v>
          </cell>
          <cell r="B3335" t="str">
            <v>PERFIL "U" DE ACO LAMINADO, "U" 102 X 9,3</v>
          </cell>
          <cell r="C3335" t="str">
            <v xml:space="preserve">KG    </v>
          </cell>
          <cell r="D3335">
            <v>10.050000000000001</v>
          </cell>
        </row>
        <row r="3336">
          <cell r="A3336">
            <v>10966</v>
          </cell>
          <cell r="B3336" t="str">
            <v>PERFIL "U" DE ACO LAMINADO, "U" 152 X 15,6</v>
          </cell>
          <cell r="C3336" t="str">
            <v xml:space="preserve">KG    </v>
          </cell>
          <cell r="D3336">
            <v>10.68</v>
          </cell>
        </row>
        <row r="3337">
          <cell r="A3337">
            <v>43692</v>
          </cell>
          <cell r="B3337" t="str">
            <v>PERFIL "U" EM CHAPA ACO DOBRADA, E = 3,04 MM, H = 20 CM, ABAS = 5 CM (4,47 KG/M)</v>
          </cell>
          <cell r="C3337" t="str">
            <v xml:space="preserve">KG    </v>
          </cell>
          <cell r="D3337">
            <v>10.68</v>
          </cell>
        </row>
        <row r="3338">
          <cell r="A3338">
            <v>43083</v>
          </cell>
          <cell r="B3338" t="str">
            <v>PERFIL "U" ENRIJECIDO DE ACO GALVANIZADO, DOBRADO, 150 X 60 X 20 MM, E = 3,00 MM OU 200 X 75 X 25 MM, E = 3,75 MM</v>
          </cell>
          <cell r="C3338" t="str">
            <v xml:space="preserve">KG    </v>
          </cell>
          <cell r="D3338">
            <v>10.130000000000001</v>
          </cell>
        </row>
        <row r="3339">
          <cell r="A3339">
            <v>40535</v>
          </cell>
          <cell r="B3339" t="str">
            <v>PERFIL "U" SIMPLES DE ACO GALVANIZADO DOBRADO 75 X *40* MM, E = 2,65 MM</v>
          </cell>
          <cell r="C3339" t="str">
            <v xml:space="preserve">KG    </v>
          </cell>
          <cell r="D3339">
            <v>10.130000000000001</v>
          </cell>
        </row>
        <row r="3340">
          <cell r="A3340">
            <v>39427</v>
          </cell>
          <cell r="B3340" t="str">
            <v>PERFIL CANALETA, FORMATO C, EM ACO ZINCADO, PARA ESTRUTURA FORRO DRYWALL, E = 0,5 MM, *46 X 18* (L X H), COMPRIMENTO 3 M</v>
          </cell>
          <cell r="C3340" t="str">
            <v xml:space="preserve">M     </v>
          </cell>
          <cell r="D3340">
            <v>7.29</v>
          </cell>
        </row>
        <row r="3341">
          <cell r="A3341">
            <v>39424</v>
          </cell>
          <cell r="B3341" t="str">
            <v>PERFIL CANTONEIRA L, LISA, EM ACO, 25 X 30 MM, E = 0,5 MM, PARA ESTRUTURA DRYWALL</v>
          </cell>
          <cell r="C3341" t="str">
            <v xml:space="preserve">M     </v>
          </cell>
          <cell r="D3341">
            <v>4.33</v>
          </cell>
        </row>
        <row r="3342">
          <cell r="A3342">
            <v>39425</v>
          </cell>
          <cell r="B3342" t="str">
            <v>PERFIL CANTONEIRA L, PERFURADA, EM ACO, 23 X 23 MM, E = 0,5 MM, PARA ESTRUTURA DRYWALL</v>
          </cell>
          <cell r="C3342" t="str">
            <v xml:space="preserve">M     </v>
          </cell>
          <cell r="D3342">
            <v>4.28</v>
          </cell>
        </row>
        <row r="3343">
          <cell r="A3343">
            <v>40664</v>
          </cell>
          <cell r="B3343" t="str">
            <v>PERFIL CARTOLA DE ACO GALVANIZADO, *20 X 30 X 10* MM, E =  0,8 MM</v>
          </cell>
          <cell r="C3343" t="str">
            <v xml:space="preserve">KG    </v>
          </cell>
          <cell r="D3343">
            <v>20.79</v>
          </cell>
        </row>
        <row r="3344">
          <cell r="A3344">
            <v>34360</v>
          </cell>
          <cell r="B3344" t="str">
            <v>PERFIL DE ALUMINIO ANODIZADO</v>
          </cell>
          <cell r="C3344" t="str">
            <v xml:space="preserve">KG    </v>
          </cell>
          <cell r="D3344">
            <v>44.97</v>
          </cell>
        </row>
        <row r="3345">
          <cell r="A3345">
            <v>20259</v>
          </cell>
          <cell r="B3345" t="str">
            <v>PERFIL DE BORRACHA EPDM MACICO *12 X 15* MM PARA ESQUADRIAS</v>
          </cell>
          <cell r="C3345" t="str">
            <v xml:space="preserve">M     </v>
          </cell>
          <cell r="D3345">
            <v>27.1</v>
          </cell>
        </row>
        <row r="3346">
          <cell r="A3346">
            <v>14077</v>
          </cell>
          <cell r="B3346" t="str">
            <v>PERFIL ELASTOMERICO PRE-FORMADO EM EPMD, PARA JUNTA DE DILATACAO DE PISOS COM POUCA SOLICITACAO, 15 MM DE LARGURA, MOVIMENTACAO DE *11 A 19* MM</v>
          </cell>
          <cell r="C3346" t="str">
            <v xml:space="preserve">M     </v>
          </cell>
          <cell r="D3346">
            <v>414.79</v>
          </cell>
        </row>
        <row r="3347">
          <cell r="A3347">
            <v>3678</v>
          </cell>
          <cell r="B3347" t="str">
            <v>PERFIL ELASTOMERICO PRE-FORMADO EM EPMD, PARA JUNTA DE DILATACAO DE USO GERAL EM MEDIAS SOLICITACOES, 8 MM DE LARGURA, MOVIMENTACAO DE *5 A 11* MM</v>
          </cell>
          <cell r="C3347" t="str">
            <v xml:space="preserve">M     </v>
          </cell>
          <cell r="D3347">
            <v>187.48</v>
          </cell>
        </row>
        <row r="3348">
          <cell r="A3348">
            <v>39418</v>
          </cell>
          <cell r="B3348" t="str">
            <v>PERFIL GUIA, FORMATO U, EM ACO ZINCADO, PARA ESTRUTURA PAREDE DRYWALL, E = 0,5 MM, 48  X 3000 MM (L X C)</v>
          </cell>
          <cell r="C3348" t="str">
            <v xml:space="preserve">M     </v>
          </cell>
          <cell r="D3348">
            <v>8.1300000000000008</v>
          </cell>
        </row>
        <row r="3349">
          <cell r="A3349">
            <v>39419</v>
          </cell>
          <cell r="B3349" t="str">
            <v>PERFIL GUIA, FORMATO U, EM ACO ZINCADO, PARA ESTRUTURA PAREDE DRYWALL, E = 0,5 MM, 70 X 3000 MM (L X C)</v>
          </cell>
          <cell r="C3349" t="str">
            <v xml:space="preserve">M     </v>
          </cell>
          <cell r="D3349">
            <v>9.91</v>
          </cell>
        </row>
        <row r="3350">
          <cell r="A3350">
            <v>39420</v>
          </cell>
          <cell r="B3350" t="str">
            <v>PERFIL GUIA, FORMATO U, EM ACO ZINCADO, PARA ESTRUTURA PAREDE DRYWALL, E = 0,5 MM, 90 X 3000 MM (L X C)</v>
          </cell>
          <cell r="C3350" t="str">
            <v xml:space="preserve">M     </v>
          </cell>
          <cell r="D3350">
            <v>10.94</v>
          </cell>
        </row>
        <row r="3351">
          <cell r="A3351">
            <v>39571</v>
          </cell>
          <cell r="B3351" t="str">
            <v>PERFIL LONGARINA (PRINCIPAL), T CLICADO, EM ACO, BRANCO NAS FACES APARENTES, PARA FORRO REMOVIVEL, 24 X 32 X 3750 MM (L X H X C</v>
          </cell>
          <cell r="C3351" t="str">
            <v xml:space="preserve">M     </v>
          </cell>
          <cell r="D3351">
            <v>6.61</v>
          </cell>
        </row>
        <row r="3352">
          <cell r="A3352">
            <v>39421</v>
          </cell>
          <cell r="B3352" t="str">
            <v>PERFIL MONTANTE, FORMATO C, EM ACO ZINCADO, PARA ESTRUTURA PAREDE DRYWALL, E = 0,5 MM, 48 X 3000 MM (L X C)</v>
          </cell>
          <cell r="C3352" t="str">
            <v xml:space="preserve">M     </v>
          </cell>
          <cell r="D3352">
            <v>9.6300000000000008</v>
          </cell>
        </row>
        <row r="3353">
          <cell r="A3353">
            <v>39422</v>
          </cell>
          <cell r="B3353" t="str">
            <v>PERFIL MONTANTE, FORMATO C, EM ACO ZINCADO, PARA ESTRUTURA PAREDE DRYWALL, E = 0,5 MM, 70 X 3000 MM (L X C)</v>
          </cell>
          <cell r="C3353" t="str">
            <v xml:space="preserve">M     </v>
          </cell>
          <cell r="D3353">
            <v>11.24</v>
          </cell>
        </row>
        <row r="3354">
          <cell r="A3354">
            <v>39423</v>
          </cell>
          <cell r="B3354" t="str">
            <v>PERFIL MONTANTE, FORMATO C, EM ACO ZINCADO, PARA ESTRUTURA PAREDE DRYWALL, E = 0,5 MM, 90 X 3000 MM (L X C)</v>
          </cell>
          <cell r="C3354" t="str">
            <v xml:space="preserve">M     </v>
          </cell>
          <cell r="D3354">
            <v>13.05</v>
          </cell>
        </row>
        <row r="3355">
          <cell r="A3355">
            <v>39426</v>
          </cell>
          <cell r="B3355" t="str">
            <v>PERFIL RODAPE DE IMPERMEABILIZACAO, FORMATO L, EM ACO ZINCADO, PARA ESTRUTURA DRYWALL, E = 0,5 MM, 220 X 3000 MM (H X C)</v>
          </cell>
          <cell r="C3355" t="str">
            <v xml:space="preserve">M     </v>
          </cell>
          <cell r="D3355">
            <v>29.34</v>
          </cell>
        </row>
        <row r="3356">
          <cell r="A3356">
            <v>39429</v>
          </cell>
          <cell r="B3356" t="str">
            <v>PERFIL TABICA ABERTA, PERFURADA, FORMATO Z, EM ACO GALVANIZADO NATURAL, LARGURA APROXIMADA 40 MM, PARA ESTRUTURA FORRO DRYWALL</v>
          </cell>
          <cell r="C3356" t="str">
            <v xml:space="preserve">M     </v>
          </cell>
          <cell r="D3356">
            <v>9.25</v>
          </cell>
        </row>
        <row r="3357">
          <cell r="A3357">
            <v>39428</v>
          </cell>
          <cell r="B3357" t="str">
            <v>PERFIL TABICA FECHADA, LISA, FORMATO Z, EM ACO GALVANIZADO NATURAL, LARGURA TOTAL NA HORIZONTAL *40* MM, PARA ESTRUTURA FORRO DRYWALL</v>
          </cell>
          <cell r="C3357" t="str">
            <v xml:space="preserve">M     </v>
          </cell>
          <cell r="D3357">
            <v>7.07</v>
          </cell>
        </row>
        <row r="3358">
          <cell r="A3358">
            <v>39572</v>
          </cell>
          <cell r="B3358" t="str">
            <v>PERFIL TIPO CANTONEIRA EM L, EM ACO GALVANIZADO, BRANCO, PARA FORRO REMOVIVEL, *23* X 3000 MM (L X C)</v>
          </cell>
          <cell r="C3358" t="str">
            <v xml:space="preserve">M     </v>
          </cell>
          <cell r="D3358">
            <v>6.12</v>
          </cell>
        </row>
        <row r="3359">
          <cell r="A3359">
            <v>39570</v>
          </cell>
          <cell r="B3359" t="str">
            <v>PERFIL TRAVESSA (SECUNDARIO), T CLICADO, EM ACO GALVANIZADO , BRANCO, PARA FORRO REMOVIVEL, 24 X 1250 MM (L X C)</v>
          </cell>
          <cell r="C3359" t="str">
            <v xml:space="preserve">M     </v>
          </cell>
          <cell r="D3359">
            <v>6.49</v>
          </cell>
        </row>
        <row r="3360">
          <cell r="A3360">
            <v>39569</v>
          </cell>
          <cell r="B3360" t="str">
            <v>PERFIL TRAVESSA (SECUNDARIO), T CLICADO, EM ACO GALVANIZADO, BRANCO, PARA FORRO REMOVIVEL, 24 X 625 MM (L X C)</v>
          </cell>
          <cell r="C3360" t="str">
            <v xml:space="preserve">M     </v>
          </cell>
          <cell r="D3360">
            <v>6.41</v>
          </cell>
        </row>
        <row r="3361">
          <cell r="A3361">
            <v>11552</v>
          </cell>
          <cell r="B3361" t="str">
            <v>PERFIL U DE ABAS IGUAIS, EM ALUMINIO, 1/2" (1,27 X 1,27 CM), PARA PORTA OU JANELA DE CORRER</v>
          </cell>
          <cell r="C3361" t="str">
            <v xml:space="preserve">M     </v>
          </cell>
          <cell r="D3361">
            <v>7.16</v>
          </cell>
        </row>
        <row r="3362">
          <cell r="A3362">
            <v>40598</v>
          </cell>
          <cell r="B3362" t="str">
            <v>PERFIL UDC ("U" DOBRADO DE CHAPA) SIMPLES DE ACO LAMINADO, GALVANIZADO, ASTM A36, 127 X 50 MM, E= 3 MM</v>
          </cell>
          <cell r="C3362" t="str">
            <v xml:space="preserve">KG    </v>
          </cell>
          <cell r="D3362">
            <v>9.8800000000000008</v>
          </cell>
        </row>
        <row r="3363">
          <cell r="A3363">
            <v>39029</v>
          </cell>
          <cell r="B3363" t="str">
            <v>PERFILADO PERFURADO DUPLO 38 X 76 MM, CHAPA 22</v>
          </cell>
          <cell r="C3363" t="str">
            <v xml:space="preserve">M     </v>
          </cell>
          <cell r="D3363">
            <v>20.71</v>
          </cell>
        </row>
        <row r="3364">
          <cell r="A3364">
            <v>39028</v>
          </cell>
          <cell r="B3364" t="str">
            <v>PERFILADO PERFURADO SIMPLES 38 X 38 MM, CHAPA 22</v>
          </cell>
          <cell r="C3364" t="str">
            <v xml:space="preserve">M     </v>
          </cell>
          <cell r="D3364">
            <v>12.06</v>
          </cell>
        </row>
        <row r="3365">
          <cell r="A3365">
            <v>39328</v>
          </cell>
          <cell r="B3365" t="str">
            <v>PERFILADO PERFURADO 19 X 38 MM, CHAPA 22</v>
          </cell>
          <cell r="C3365" t="str">
            <v xml:space="preserve">M     </v>
          </cell>
          <cell r="D3365">
            <v>6.63</v>
          </cell>
        </row>
        <row r="3366">
          <cell r="A3366">
            <v>38541</v>
          </cell>
          <cell r="B3366" t="str">
            <v>PERFURATRIZ COM TORRE METALICA PARA EXECUCAO DE ESTACA HELICE CONTINUA, PROFUNDIDADE MAXIMA DE 30 M, DIAMETRO MAXIMO DE 800 MM, POTENCIA INSTALADA DE 268 HP, MESA ROTATIVA COM TORQUE MAXIMO DE 170 KNM</v>
          </cell>
          <cell r="C3366" t="str">
            <v xml:space="preserve">UN    </v>
          </cell>
          <cell r="D3366">
            <v>4591335.49</v>
          </cell>
        </row>
        <row r="3367">
          <cell r="A3367">
            <v>38542</v>
          </cell>
          <cell r="B3367" t="str">
            <v>PERFURATRIZ COM TORRE METALICA PARA EXECUCAO DE ESTACA HELICE CONTINUA, PROFUNDIDADE MAXIMA DE 32 M, DIAMETRO MAXIMO DE 1000 MM, POTENCIA INSTALADA DE 350 HP, MESA ROTATIVA COM TORQUE MAXIMO DE 263 KNM</v>
          </cell>
          <cell r="C3367" t="str">
            <v xml:space="preserve">UN    </v>
          </cell>
          <cell r="D3367">
            <v>7139342.0599999996</v>
          </cell>
        </row>
        <row r="3368">
          <cell r="A3368">
            <v>38543</v>
          </cell>
          <cell r="B3368" t="str">
            <v>PERFURATRIZ HIDRAULICA COM TRADO CURTO ACOPLADO, PROFUNDIDADE MAXIMA DE 20 M, DIAMETRO MAXIMO DE 1500 MM, POTENCIA INSTALADA DE 137 HP, MESA ROTATIVA COM TORQUE MAXIMO DE 30 KNM (INCLUI MONTAGEM, NAO INCLUI CAMINHAO)</v>
          </cell>
          <cell r="C3368" t="str">
            <v xml:space="preserve">UN    </v>
          </cell>
          <cell r="D3368">
            <v>1747907.93</v>
          </cell>
        </row>
        <row r="3369">
          <cell r="A3369">
            <v>40406</v>
          </cell>
          <cell r="B3369" t="str">
            <v>PERFURATRIZ MANUAL, TORQUE MAXIMO 55 KGF.M, POTENCIA 5 CV, COM DIAMETRO MAXIMO 8 1/2" (INCLUI SUPORTE/CHASSI TIPO MESA)</v>
          </cell>
          <cell r="C3369" t="str">
            <v xml:space="preserve">UN    </v>
          </cell>
          <cell r="D3369">
            <v>61842.96</v>
          </cell>
        </row>
        <row r="3370">
          <cell r="A3370">
            <v>40789</v>
          </cell>
          <cell r="B3370" t="str">
            <v>PERFURATRIZ MANUAL, TORQUE MAXIMO 83 N.M, POTENCIA 5 CV, COM DIAMETRO MAXIMO 4" (NAO INCLUI SUPORTE / CHASSI)</v>
          </cell>
          <cell r="C3370" t="str">
            <v xml:space="preserve">UN    </v>
          </cell>
          <cell r="D3370">
            <v>8912.2000000000007</v>
          </cell>
        </row>
        <row r="3371">
          <cell r="A3371">
            <v>40791</v>
          </cell>
          <cell r="B3371" t="str">
            <v>PERFURATRIZ MANUAL, TORQUE MAXIMO 83 N.M, POTENCIA 5 CV, COM DIAMETRO MAXIMO 4", PARA SOLO GRAMPEADO (INCLUI SUPORTE OU CHASSI TIPO MESA)</v>
          </cell>
          <cell r="C3371" t="str">
            <v xml:space="preserve">UN    </v>
          </cell>
          <cell r="D3371">
            <v>27899.08</v>
          </cell>
        </row>
        <row r="3372">
          <cell r="A3372">
            <v>11651</v>
          </cell>
          <cell r="B3372" t="str">
            <v>PERFURATRIZ PNEUMATICA MANUAL DE PESO MEDIO, 18KG, COMPRIMENTO DE CURSO DE 6 M, DIAMETRO DO PISTAO DE 5,5 CM</v>
          </cell>
          <cell r="C3372" t="str">
            <v xml:space="preserve">UN    </v>
          </cell>
          <cell r="D3372">
            <v>15258.4</v>
          </cell>
        </row>
        <row r="3373">
          <cell r="A3373">
            <v>40435</v>
          </cell>
          <cell r="B3373" t="str">
            <v>PERFURATRIZ SOBRE ESTEIRA, TORQUE MAXIMO DE 600 KGF, POTENCIA ENTRE 50 E 60 HP, DIAMETRO MAXIMO DE 10"</v>
          </cell>
          <cell r="C3373" t="str">
            <v xml:space="preserve">UN    </v>
          </cell>
          <cell r="D3373">
            <v>958887.5</v>
          </cell>
        </row>
        <row r="3374">
          <cell r="A3374">
            <v>39012</v>
          </cell>
          <cell r="B3374" t="str">
            <v>PERFURATRIZ SOBRE ESTEIRA, TORQUE MAXIMO 600 KGF, PESO MEDIO 1000 KG, POTENCIA 20 HP, DIAMETRO MAXIMO 10"</v>
          </cell>
          <cell r="C3374" t="str">
            <v xml:space="preserve">UN    </v>
          </cell>
          <cell r="D3374">
            <v>1000466.54</v>
          </cell>
        </row>
        <row r="3375">
          <cell r="A3375">
            <v>13617</v>
          </cell>
          <cell r="B3375" t="str">
            <v>PICAPE CABINE SIMPLES COM MOTOR 1.6 FLEX, CAMBIO MANUAL, POTENCIA 101/104 CV, 2 PORTAS</v>
          </cell>
          <cell r="C3375" t="str">
            <v xml:space="preserve">UN    </v>
          </cell>
          <cell r="D3375">
            <v>95725.06</v>
          </cell>
        </row>
        <row r="3376">
          <cell r="A3376">
            <v>35274</v>
          </cell>
          <cell r="B3376" t="str">
            <v>PILAR QUADRADO NAO APARELHADO *10 X 10* CM, EM MACARANDUBA, ANGELIM OU EQUIVALENTE DA REGIAO - BRUTA</v>
          </cell>
          <cell r="C3376" t="str">
            <v xml:space="preserve">M     </v>
          </cell>
          <cell r="D3376">
            <v>65.84</v>
          </cell>
        </row>
        <row r="3377">
          <cell r="A3377">
            <v>35275</v>
          </cell>
          <cell r="B3377" t="str">
            <v>PILAR QUADRADO NAO APARELHADO *15 X 15* CM, EM MACARANDUBA, ANGELIM OU EQUIVALENTE DA REGIAO - BRUTA</v>
          </cell>
          <cell r="C3377" t="str">
            <v xml:space="preserve">M     </v>
          </cell>
          <cell r="D3377">
            <v>139.76</v>
          </cell>
        </row>
        <row r="3378">
          <cell r="A3378">
            <v>35276</v>
          </cell>
          <cell r="B3378" t="str">
            <v>PILAR QUADRADO NAO APARELHADO *20 X 20* CM, EM MACARANDUBA, ANGELIM OU EQUIVALENTE DA REGIAO - BRUTA</v>
          </cell>
          <cell r="C3378" t="str">
            <v xml:space="preserve">M     </v>
          </cell>
          <cell r="D3378">
            <v>243.17</v>
          </cell>
        </row>
        <row r="3379">
          <cell r="A3379">
            <v>38386</v>
          </cell>
          <cell r="B3379" t="str">
            <v>PINCEL CHATO (TRINCHA) CERDAS GRIS 1.1/2 " (38 MM)</v>
          </cell>
          <cell r="C3379" t="str">
            <v xml:space="preserve">UN    </v>
          </cell>
          <cell r="D3379">
            <v>4.6900000000000004</v>
          </cell>
        </row>
        <row r="3380">
          <cell r="A3380">
            <v>11091</v>
          </cell>
          <cell r="B3380" t="str">
            <v>PINGADEIRA PLASTICA PARA TELHA DE FIBROCIMENTO CANALETE 49/KALHETA OU CANALETE 90/KALHETAO</v>
          </cell>
          <cell r="C3380" t="str">
            <v xml:space="preserve">UN    </v>
          </cell>
          <cell r="D3380">
            <v>1.28</v>
          </cell>
        </row>
        <row r="3381">
          <cell r="A3381">
            <v>37586</v>
          </cell>
          <cell r="B3381" t="str">
            <v>PINO DE ACO COM ARRUELA CONICA, DIAMETRO ARRUELA = *23* MM E COMP HASTE = *27* MM (ACAO INDIRETA)</v>
          </cell>
          <cell r="C3381" t="str">
            <v xml:space="preserve">CENTO </v>
          </cell>
          <cell r="D3381">
            <v>48.28</v>
          </cell>
        </row>
        <row r="3382">
          <cell r="A3382">
            <v>37395</v>
          </cell>
          <cell r="B3382" t="str">
            <v>PINO DE ACO COM FURO, HASTE = 27 MM (ACAO DIRETA)</v>
          </cell>
          <cell r="C3382" t="str">
            <v xml:space="preserve">CENTO </v>
          </cell>
          <cell r="D3382">
            <v>41.52</v>
          </cell>
        </row>
        <row r="3383">
          <cell r="A3383">
            <v>14147</v>
          </cell>
          <cell r="B3383" t="str">
            <v>PINO DE ACO COM ROSCA 1/4 ", COMPRIMENTO DA HASTE = 30 MM E ROSCA = 20 MM (ACAO DIRETA)</v>
          </cell>
          <cell r="C3383" t="str">
            <v xml:space="preserve">CENTO </v>
          </cell>
          <cell r="D3383">
            <v>55.07</v>
          </cell>
        </row>
        <row r="3384">
          <cell r="A3384">
            <v>37396</v>
          </cell>
          <cell r="B3384" t="str">
            <v>PINO DE ACO LISO 1/4 ", HASTE = *36,5* MM (ACAO DIRETA)</v>
          </cell>
          <cell r="C3384" t="str">
            <v xml:space="preserve">CENTO </v>
          </cell>
          <cell r="D3384">
            <v>33.97</v>
          </cell>
        </row>
        <row r="3385">
          <cell r="A3385">
            <v>37397</v>
          </cell>
          <cell r="B3385" t="str">
            <v>PINO DE ACO LISO 1/4 ", HASTE = *53* MM (ACAO DIRETA)</v>
          </cell>
          <cell r="C3385" t="str">
            <v xml:space="preserve">CENTO </v>
          </cell>
          <cell r="D3385">
            <v>35.58</v>
          </cell>
        </row>
        <row r="3386">
          <cell r="A3386">
            <v>43606</v>
          </cell>
          <cell r="B3386" t="str">
            <v>PINO GUIA RETO, EM LATAO, CHAPA COM 3 MM DE ESPESSURA E GUIA COM ROLETE DE 9 MM</v>
          </cell>
          <cell r="C3386" t="str">
            <v xml:space="preserve">UN    </v>
          </cell>
          <cell r="D3386">
            <v>8.58</v>
          </cell>
        </row>
        <row r="3387">
          <cell r="A3387">
            <v>444</v>
          </cell>
          <cell r="B3387" t="str">
            <v>PINO ROSCA EXTERNA, EM ACO GALVANIZADO, PARA ISOLADOR DE 15KV, DIAMETRO 25 MM, COMPRIMENTO *290* MM</v>
          </cell>
          <cell r="C3387" t="str">
            <v xml:space="preserve">UN    </v>
          </cell>
          <cell r="D3387">
            <v>14.32</v>
          </cell>
        </row>
        <row r="3388">
          <cell r="A3388">
            <v>445</v>
          </cell>
          <cell r="B3388" t="str">
            <v>PINO ROSCA EXTERNA, EM ACO GALVANIZADO, PARA ISOLADOR DE 25KV, DIAMETRO 35MM, COMPRIMENTO *320* MM</v>
          </cell>
          <cell r="C3388" t="str">
            <v xml:space="preserve">UN    </v>
          </cell>
          <cell r="D3388">
            <v>19.600000000000001</v>
          </cell>
        </row>
        <row r="3389">
          <cell r="A3389">
            <v>4783</v>
          </cell>
          <cell r="B3389" t="str">
            <v>PINTOR (HORISTA)</v>
          </cell>
          <cell r="C3389" t="str">
            <v xml:space="preserve">H     </v>
          </cell>
          <cell r="D3389">
            <v>20.82</v>
          </cell>
        </row>
        <row r="3390">
          <cell r="A3390">
            <v>41079</v>
          </cell>
          <cell r="B3390" t="str">
            <v>PINTOR (MENSALISTA)</v>
          </cell>
          <cell r="C3390" t="str">
            <v xml:space="preserve">MES   </v>
          </cell>
          <cell r="D3390">
            <v>3643.51</v>
          </cell>
        </row>
        <row r="3391">
          <cell r="A3391">
            <v>12874</v>
          </cell>
          <cell r="B3391" t="str">
            <v>PINTOR DE LETREIROS (HORISTA)</v>
          </cell>
          <cell r="C3391" t="str">
            <v xml:space="preserve">H     </v>
          </cell>
          <cell r="D3391">
            <v>20.2</v>
          </cell>
        </row>
        <row r="3392">
          <cell r="A3392">
            <v>41082</v>
          </cell>
          <cell r="B3392" t="str">
            <v>PINTOR DE LETREIROS (MENSALISTA)</v>
          </cell>
          <cell r="C3392" t="str">
            <v xml:space="preserve">MES   </v>
          </cell>
          <cell r="D3392">
            <v>3538.09</v>
          </cell>
        </row>
        <row r="3393">
          <cell r="A3393">
            <v>4785</v>
          </cell>
          <cell r="B3393" t="str">
            <v>PINTOR PARA TINTA EPOXI (HORISTA)</v>
          </cell>
          <cell r="C3393" t="str">
            <v xml:space="preserve">H     </v>
          </cell>
          <cell r="D3393">
            <v>20.82</v>
          </cell>
        </row>
        <row r="3394">
          <cell r="A3394">
            <v>41081</v>
          </cell>
          <cell r="B3394" t="str">
            <v>PINTOR PARA TINTA EPOXI (MENSALISTA)</v>
          </cell>
          <cell r="C3394" t="str">
            <v xml:space="preserve">MES   </v>
          </cell>
          <cell r="D3394">
            <v>3643.51</v>
          </cell>
        </row>
        <row r="3395">
          <cell r="A3395">
            <v>4801</v>
          </cell>
          <cell r="B3395" t="str">
            <v>PISO DE BORRACHA CANELADO EM PLACAS 50 X 50 CM, E = *3,5* MM, PARA COLA</v>
          </cell>
          <cell r="C3395" t="str">
            <v xml:space="preserve">M2    </v>
          </cell>
          <cell r="D3395">
            <v>85.49</v>
          </cell>
        </row>
        <row r="3396">
          <cell r="A3396">
            <v>4794</v>
          </cell>
          <cell r="B3396" t="str">
            <v>PISO DE BORRACHA ESPORTIVO EM PLACAS 50 X 50 CM, E = 15 MM, PARA ARGAMASSA, PRETO</v>
          </cell>
          <cell r="C3396" t="str">
            <v xml:space="preserve">M2    </v>
          </cell>
          <cell r="D3396">
            <v>389.38</v>
          </cell>
        </row>
        <row r="3397">
          <cell r="A3397">
            <v>4796</v>
          </cell>
          <cell r="B3397" t="str">
            <v>PISO DE BORRACHA FRISADO OU PASTILHADO, PRETO, EM PLACAS 50 X 50 CM, E = 7 MM, PARA ARGAMASSA</v>
          </cell>
          <cell r="C3397" t="str">
            <v xml:space="preserve">M2    </v>
          </cell>
          <cell r="D3397">
            <v>236.5</v>
          </cell>
        </row>
        <row r="3398">
          <cell r="A3398">
            <v>4800</v>
          </cell>
          <cell r="B3398" t="str">
            <v>PISO DE BORRACHA PASTILHADO EM PLACAS 50 X 50 CM, E = *3,5* MM, PARA COLA, PRETO</v>
          </cell>
          <cell r="C3398" t="str">
            <v xml:space="preserve">M2    </v>
          </cell>
          <cell r="D3398">
            <v>65.040000000000006</v>
          </cell>
        </row>
        <row r="3399">
          <cell r="A3399">
            <v>4795</v>
          </cell>
          <cell r="B3399" t="str">
            <v>PISO DE BORRACHA PASTILHADO EM PLACAS 50 X 50 CM, E = 15 MM, PARA ARGAMASSA, PRETO</v>
          </cell>
          <cell r="C3399" t="str">
            <v xml:space="preserve">M2    </v>
          </cell>
          <cell r="D3399">
            <v>379.04</v>
          </cell>
        </row>
        <row r="3400">
          <cell r="A3400">
            <v>39694</v>
          </cell>
          <cell r="B3400" t="str">
            <v>PISO ELEVADO COM 2 PLACAS DE ACO COM ENCHIMENTO DE CONCRETO CELULAR, INCLUSO BASE/HASTE/CRUZETAS, 60 X 60 CM, H = *28* CM, RESISTENCIA CARGA CONCENTRADA 496 KG (COM COLOCACAO)</v>
          </cell>
          <cell r="C3400" t="str">
            <v xml:space="preserve">M2    </v>
          </cell>
          <cell r="D3400">
            <v>408.37</v>
          </cell>
        </row>
        <row r="3401">
          <cell r="A3401">
            <v>1292</v>
          </cell>
          <cell r="B3401" t="str">
            <v>PISO EM CERAMICA ESMALTADA EXTRA, PEI MAIOR OU IGUAL A 4, FORMATO MAIOR QUE 2025 CM2</v>
          </cell>
          <cell r="C3401" t="str">
            <v xml:space="preserve">M2    </v>
          </cell>
          <cell r="D3401">
            <v>58.2</v>
          </cell>
        </row>
        <row r="3402">
          <cell r="A3402">
            <v>1287</v>
          </cell>
          <cell r="B3402" t="str">
            <v>PISO EM CERAMICA ESMALTADA EXTRA, PEI MAIOR OU IGUAL A 4, FORMATO MENOR OU IGUAL A 2025 CM2</v>
          </cell>
          <cell r="C3402" t="str">
            <v xml:space="preserve">M2    </v>
          </cell>
          <cell r="D3402">
            <v>28.55</v>
          </cell>
        </row>
        <row r="3403">
          <cell r="A3403">
            <v>1297</v>
          </cell>
          <cell r="B3403" t="str">
            <v>PISO EM CERAMICA ESMALTADA, COMERCIAL (PADRAO POPULAR), PEI MAIOR OU IGUAL A 3, FORMATO MENOR OU IGUAL A  2025 CM2</v>
          </cell>
          <cell r="C3403" t="str">
            <v xml:space="preserve">M2    </v>
          </cell>
          <cell r="D3403">
            <v>23.68</v>
          </cell>
        </row>
        <row r="3404">
          <cell r="A3404">
            <v>4786</v>
          </cell>
          <cell r="B3404" t="str">
            <v>PISO EM GRANILITE, MARMORITE OU GRANITINA, AGREGADO COR PRETO, CINZA, PALHA OU BRANCO, E=  *8* MM (INCLUSO EXECUCAO)</v>
          </cell>
          <cell r="C3404" t="str">
            <v xml:space="preserve">M2    </v>
          </cell>
          <cell r="D3404">
            <v>120</v>
          </cell>
        </row>
        <row r="3405">
          <cell r="A3405">
            <v>10840</v>
          </cell>
          <cell r="B3405" t="str">
            <v>PISO EM GRANITO, POLIDO, TIPO AMENDOA/ AMARELO CAPRI/ AMARELO DOURADO CARIOCA OU OUTROS EQUIVALENTES DA REGIAO, FORMATO MENOR OU IGUAL A 3025 CM2, E=  *2* CM</v>
          </cell>
          <cell r="C3405" t="str">
            <v xml:space="preserve">M2    </v>
          </cell>
          <cell r="D3405">
            <v>410</v>
          </cell>
        </row>
        <row r="3406">
          <cell r="A3406">
            <v>10841</v>
          </cell>
          <cell r="B3406" t="str">
            <v>PISO EM GRANITO, POLIDO, TIPO ANDORINHA/ QUARTZ/ CASTELO/ CORUMBA OU OUTROS EQUIVALENTES DA REGIAO, FORMATO MENOR OU IGUAL A 3025 CM2, E=  *2* CM</v>
          </cell>
          <cell r="C3406" t="str">
            <v xml:space="preserve">M2    </v>
          </cell>
          <cell r="D3406">
            <v>309.43</v>
          </cell>
        </row>
        <row r="3407">
          <cell r="A3407">
            <v>44540</v>
          </cell>
          <cell r="B3407" t="str">
            <v>PISO EM GRANITO, POLIDO, TIPO MARFIM, DALLAS, CARAVELAS OU OUTROS EQUIVALENTES DA REGIAO, FORMATO MENOR OU IGUAL A 3025 CM2, E=  *2*CM</v>
          </cell>
          <cell r="C3407" t="str">
            <v xml:space="preserve">M2    </v>
          </cell>
          <cell r="D3407">
            <v>395.38</v>
          </cell>
        </row>
        <row r="3408">
          <cell r="A3408">
            <v>10842</v>
          </cell>
          <cell r="B3408" t="str">
            <v>PISO EM GRANITO, POLIDO, TIPO PRETO SAO GABRIEL/ TIJUCA OU OUTROS EQUIVALENTES DA REGIAO, FORMATO MENOR OU IGUAL A 3025 CM2, E=  *2* CM</v>
          </cell>
          <cell r="C3408" t="str">
            <v xml:space="preserve">M2    </v>
          </cell>
          <cell r="D3408">
            <v>446.96</v>
          </cell>
        </row>
        <row r="3409">
          <cell r="A3409">
            <v>21108</v>
          </cell>
          <cell r="B3409" t="str">
            <v>PISO EM PORCELANATO RETIFICADO EXTRA, FORMATO MENOR OU IGUAL A 2025 CM2</v>
          </cell>
          <cell r="C3409" t="str">
            <v xml:space="preserve">M2    </v>
          </cell>
          <cell r="D3409">
            <v>77.569999999999993</v>
          </cell>
        </row>
        <row r="3410">
          <cell r="A3410">
            <v>38180</v>
          </cell>
          <cell r="B3410" t="str">
            <v>PISO EM REGUA VINILICA SEMIFLEXIVEL, ENCAIXE CLICADO, E = 4 MM (SEM COLOCACAO)</v>
          </cell>
          <cell r="C3410" t="str">
            <v xml:space="preserve">M2    </v>
          </cell>
          <cell r="D3410">
            <v>190.41</v>
          </cell>
        </row>
        <row r="3411">
          <cell r="A3411">
            <v>40648</v>
          </cell>
          <cell r="B3411" t="str">
            <v>PISO EPOXI AUTONIVELANTE, ESPESSURA *4* MM (INCLUSO EXECUCAO)</v>
          </cell>
          <cell r="C3411" t="str">
            <v xml:space="preserve">M2    </v>
          </cell>
          <cell r="D3411">
            <v>230.4</v>
          </cell>
        </row>
        <row r="3412">
          <cell r="A3412">
            <v>40649</v>
          </cell>
          <cell r="B3412" t="str">
            <v>PISO EPOXI MULTILAYER, ESPESSURA *2* MM (INCLUSO EXECUCAO)</v>
          </cell>
          <cell r="C3412" t="str">
            <v xml:space="preserve">M2    </v>
          </cell>
          <cell r="D3412">
            <v>134.19999999999999</v>
          </cell>
        </row>
        <row r="3413">
          <cell r="A3413">
            <v>40650</v>
          </cell>
          <cell r="B3413" t="str">
            <v>PISO FULGET (GRANITO LAVADO) EM PLACAS DE *40 X 40* CM, E = 2,0 CM (SEM COLOCACAO)</v>
          </cell>
          <cell r="C3413" t="str">
            <v xml:space="preserve">M2    </v>
          </cell>
          <cell r="D3413">
            <v>172.8</v>
          </cell>
        </row>
        <row r="3414">
          <cell r="A3414">
            <v>40651</v>
          </cell>
          <cell r="B3414" t="str">
            <v>PISO FULGET (GRANITO LAVADO) EM PLACAS DE *75 X 75* CM, E = 2,0 CM (SEM COLOCACAO)</v>
          </cell>
          <cell r="C3414" t="str">
            <v xml:space="preserve">M2    </v>
          </cell>
          <cell r="D3414">
            <v>318.72000000000003</v>
          </cell>
        </row>
        <row r="3415">
          <cell r="A3415">
            <v>40652</v>
          </cell>
          <cell r="B3415" t="str">
            <v>PISO FULGET (GRANITO LAVADO) MOLDADO IN LOCO (INCLUSO EXECUCAO)</v>
          </cell>
          <cell r="C3415" t="str">
            <v xml:space="preserve">M2    </v>
          </cell>
          <cell r="D3415">
            <v>170.88</v>
          </cell>
        </row>
        <row r="3416">
          <cell r="A3416">
            <v>40647</v>
          </cell>
          <cell r="B3416" t="str">
            <v>PISO INDUSTRIAL EM CONCRETO ARMADO DE ACABAMENTO POLIDO, ESPESSURA 12 CM (CIMENTO QUEIMADO) (INCLUSO EXECUCAO)</v>
          </cell>
          <cell r="C3416" t="str">
            <v xml:space="preserve">M2    </v>
          </cell>
          <cell r="D3416">
            <v>188.16</v>
          </cell>
        </row>
        <row r="3417">
          <cell r="A3417">
            <v>40653</v>
          </cell>
          <cell r="B3417" t="str">
            <v>PISO KORODUR (INCLUSO EXECUCAO)</v>
          </cell>
          <cell r="C3417" t="str">
            <v xml:space="preserve">M2    </v>
          </cell>
          <cell r="D3417">
            <v>144</v>
          </cell>
        </row>
        <row r="3418">
          <cell r="A3418">
            <v>36178</v>
          </cell>
          <cell r="B3418" t="str">
            <v>PISO PODOTATIL DE CONCRETO - DIRECIONAL E ALERTA, *40 X 40 X 2,5* CM</v>
          </cell>
          <cell r="C3418" t="str">
            <v xml:space="preserve">UN    </v>
          </cell>
          <cell r="D3418">
            <v>9.2200000000000006</v>
          </cell>
        </row>
        <row r="3419">
          <cell r="A3419">
            <v>38195</v>
          </cell>
          <cell r="B3419" t="str">
            <v>PISO PORCELANATO, BORDA RETA, EXTRA, FORMATO MAIOR QUE 2025 CM2</v>
          </cell>
          <cell r="C3419" t="str">
            <v xml:space="preserve">M2    </v>
          </cell>
          <cell r="D3419">
            <v>91.61</v>
          </cell>
        </row>
        <row r="3420">
          <cell r="A3420">
            <v>38181</v>
          </cell>
          <cell r="B3420" t="str">
            <v>PISO TATIL ALERTA OU DIRECIONAL, DE BORRACHA, COLORIDO, 25 X 25 CM, E = 5 MM, PARA COLA</v>
          </cell>
          <cell r="C3420" t="str">
            <v xml:space="preserve">M2    </v>
          </cell>
          <cell r="D3420">
            <v>259.94</v>
          </cell>
        </row>
        <row r="3421">
          <cell r="A3421">
            <v>38182</v>
          </cell>
          <cell r="B3421" t="str">
            <v>PISO TATIL DE ALERTA OU DIRECIONAL DE BORRACHA, PRETO, 25 X 25 CM, E = 5 MM, PARA COLA</v>
          </cell>
          <cell r="C3421" t="str">
            <v xml:space="preserve">M2    </v>
          </cell>
          <cell r="D3421">
            <v>247.61</v>
          </cell>
        </row>
        <row r="3422">
          <cell r="A3422">
            <v>38186</v>
          </cell>
          <cell r="B3422" t="str">
            <v>PISO TATIL DE ALERTA OU DIRECIONAL, DE BORRACHA, COLORIDO, 25 X 25 CM, E = 12 MM, PARA ARGAMASSA</v>
          </cell>
          <cell r="C3422" t="str">
            <v xml:space="preserve">M2    </v>
          </cell>
          <cell r="D3422">
            <v>643.62</v>
          </cell>
        </row>
        <row r="3423">
          <cell r="A3423">
            <v>38185</v>
          </cell>
          <cell r="B3423" t="str">
            <v>PISO TATIL DE ALERTA OU DIRECIONAL, DE BORRACHA, PRETO, 25 X 25 CM, E = 12 MM, PARA ARGAMASSA</v>
          </cell>
          <cell r="C3423" t="str">
            <v xml:space="preserve">M2    </v>
          </cell>
          <cell r="D3423">
            <v>573.04</v>
          </cell>
        </row>
        <row r="3424">
          <cell r="A3424">
            <v>40654</v>
          </cell>
          <cell r="B3424" t="str">
            <v>PISO URETANO, VERSAO REVESTIMENTO AUTONIVELANTE, ESPESSURA VARIÁVEL DE 3 A 4 MM (INCLUSO EXECUCAO)</v>
          </cell>
          <cell r="C3424" t="str">
            <v xml:space="preserve">M2    </v>
          </cell>
          <cell r="D3424">
            <v>223.68</v>
          </cell>
        </row>
        <row r="3425">
          <cell r="A3425">
            <v>44541</v>
          </cell>
          <cell r="B3425" t="str">
            <v>PISO/ REVESTIMENTO EM GRANITO, POLIDO, TIPO ANDORINHA/ QUARTZ/ CASTELO/ CORUMBA OU OUTROS EQUIVALENTES DA REGIAO, FORMATO MAIOR OU IGUAL A 3025 CM2, E = *2*CM</v>
          </cell>
          <cell r="C3425" t="str">
            <v xml:space="preserve">M2    </v>
          </cell>
          <cell r="D3425">
            <v>326.62</v>
          </cell>
        </row>
        <row r="3426">
          <cell r="A3426">
            <v>4822</v>
          </cell>
          <cell r="B3426" t="str">
            <v>PISO/ REVESTIMENTO EM MARMORE, POLIDO, BRANCO COMUM, FORMATO MAIOR OU IGUAL A 3025 CM2, E = *2* CM</v>
          </cell>
          <cell r="C3426" t="str">
            <v xml:space="preserve">M2    </v>
          </cell>
          <cell r="D3426">
            <v>486.4</v>
          </cell>
        </row>
        <row r="3427">
          <cell r="A3427">
            <v>4818</v>
          </cell>
          <cell r="B3427" t="str">
            <v>PISO/ REVESTIMENTO EM MARMORE, POLIDO, BRANCO COMUM, FORMATO MENOR OU IGUAL A 3025 CM2, E = *2* CM</v>
          </cell>
          <cell r="C3427" t="str">
            <v xml:space="preserve">M2    </v>
          </cell>
          <cell r="D3427">
            <v>499.95</v>
          </cell>
        </row>
        <row r="3428">
          <cell r="A3428">
            <v>39567</v>
          </cell>
          <cell r="B3428" t="str">
            <v>PLACA / CHAPA DE GESSO ACARTONADO, ACABAMENTO VINILICO LISO EM UMA DAS FACES, COR BRANCA, BORDA QUADRADA, E = 9,5 MM, *625 X 1250* MM (L X C), PARA FORRO REMOVIVEL</v>
          </cell>
          <cell r="C3428" t="str">
            <v xml:space="preserve">M2    </v>
          </cell>
          <cell r="D3428">
            <v>41.88</v>
          </cell>
        </row>
        <row r="3429">
          <cell r="A3429">
            <v>39566</v>
          </cell>
          <cell r="B3429" t="str">
            <v>PLACA / CHAPA DE GESSO ACARTONADO, ACABAMENTO VINILICO LISO EM UMA DAS FACES, COR BRANCA, BORDA QUADRADA, E = 9,5 MM, *625 X 625* MM (L X C), PARA FORRO REMOVIVEL</v>
          </cell>
          <cell r="C3429" t="str">
            <v xml:space="preserve">M2    </v>
          </cell>
          <cell r="D3429">
            <v>44.32</v>
          </cell>
        </row>
        <row r="3430">
          <cell r="A3430">
            <v>39416</v>
          </cell>
          <cell r="B3430" t="str">
            <v>PLACA / CHAPA DE GESSO ACARTONADO, RESISTENTE A UMIDADE (RU), COR VERDE, E = 12,5 MM, 1200 X 1800 MM (L X C)</v>
          </cell>
          <cell r="C3430" t="str">
            <v xml:space="preserve">M2    </v>
          </cell>
          <cell r="D3430">
            <v>27.01</v>
          </cell>
        </row>
        <row r="3431">
          <cell r="A3431">
            <v>39417</v>
          </cell>
          <cell r="B3431" t="str">
            <v>PLACA / CHAPA DE GESSO ACARTONADO, RESISTENTE A UMIDADE (RU), COR VERDE, E = 12,5 MM, 1200 X 2400 MM (L X C)</v>
          </cell>
          <cell r="C3431" t="str">
            <v xml:space="preserve">M2    </v>
          </cell>
          <cell r="D3431">
            <v>26.35</v>
          </cell>
        </row>
        <row r="3432">
          <cell r="A3432">
            <v>43742</v>
          </cell>
          <cell r="B3432" t="str">
            <v>PLACA / CHAPA DE GESSO ACARTONADO, RESISTENTE A UMIDADE (RU), COR VERDE, E = 15 MM, 1200 X 2400 MM (L X C)</v>
          </cell>
          <cell r="C3432" t="str">
            <v xml:space="preserve">M2    </v>
          </cell>
          <cell r="D3432">
            <v>28.42</v>
          </cell>
        </row>
        <row r="3433">
          <cell r="A3433">
            <v>39414</v>
          </cell>
          <cell r="B3433" t="str">
            <v>PLACA / CHAPA DE GESSO ACARTONADO, RESISTENTE AO FOGO (RF), COR ROSA, E = 12,5 MM, 1200 X 1800 MM (L X C)</v>
          </cell>
          <cell r="C3433" t="str">
            <v xml:space="preserve">M2    </v>
          </cell>
          <cell r="D3433">
            <v>25.58</v>
          </cell>
        </row>
        <row r="3434">
          <cell r="A3434">
            <v>39415</v>
          </cell>
          <cell r="B3434" t="str">
            <v>PLACA / CHAPA DE GESSO ACARTONADO, RESISTENTE AO FOGO (RF), COR ROSA, E = 12,5 MM, 1200 X 2400 MM (L X C)</v>
          </cell>
          <cell r="C3434" t="str">
            <v xml:space="preserve">M2    </v>
          </cell>
          <cell r="D3434">
            <v>22.05</v>
          </cell>
        </row>
        <row r="3435">
          <cell r="A3435">
            <v>43740</v>
          </cell>
          <cell r="B3435" t="str">
            <v>PLACA / CHAPA DE GESSO ACARTONADO, RESISTENTE AO FOGO (RF), COR ROSA, E = 15 MM, 1200 X 2400 MM (L X C)</v>
          </cell>
          <cell r="C3435" t="str">
            <v xml:space="preserve">M2    </v>
          </cell>
          <cell r="D3435">
            <v>26.93</v>
          </cell>
        </row>
        <row r="3436">
          <cell r="A3436">
            <v>39412</v>
          </cell>
          <cell r="B3436" t="str">
            <v>PLACA / CHAPA DE GESSO ACARTONADO, STANDARD (ST), COR BRANCA, E = 12,5 MM, 1200 X 1800 MM (L X C)</v>
          </cell>
          <cell r="C3436" t="str">
            <v xml:space="preserve">M2    </v>
          </cell>
          <cell r="D3436">
            <v>18.47</v>
          </cell>
        </row>
        <row r="3437">
          <cell r="A3437">
            <v>39413</v>
          </cell>
          <cell r="B3437" t="str">
            <v>PLACA / CHAPA DE GESSO ACARTONADO, STANDARD (ST), COR BRANCA, E = 12,5 MM, 1200 X 2400 MM (L X C)</v>
          </cell>
          <cell r="C3437" t="str">
            <v xml:space="preserve">M2    </v>
          </cell>
          <cell r="D3437">
            <v>19.97</v>
          </cell>
        </row>
        <row r="3438">
          <cell r="A3438">
            <v>43741</v>
          </cell>
          <cell r="B3438" t="str">
            <v>PLACA / CHAPA DE GESSO ACARTONADO, STANDARD (ST), COR BRANCA, E = 15 MM, 1200 X 2400 MM (L X C)</v>
          </cell>
          <cell r="C3438" t="str">
            <v xml:space="preserve">M2    </v>
          </cell>
          <cell r="D3438">
            <v>21.29</v>
          </cell>
        </row>
        <row r="3439">
          <cell r="A3439">
            <v>11062</v>
          </cell>
          <cell r="B3439" t="str">
            <v>PLACA CIMENTICIA LISA E = 10 MM, DE 1,20 X *2,50* M (SEM AMIANTO)</v>
          </cell>
          <cell r="C3439" t="str">
            <v xml:space="preserve">M2    </v>
          </cell>
          <cell r="D3439">
            <v>51.02</v>
          </cell>
        </row>
        <row r="3440">
          <cell r="A3440">
            <v>11063</v>
          </cell>
          <cell r="B3440" t="str">
            <v>PLACA CIMENTICIA LISA E = 6 MM, DE 1,20 X *2,50* M (SEM AMIANTO)</v>
          </cell>
          <cell r="C3440" t="str">
            <v xml:space="preserve">M2    </v>
          </cell>
          <cell r="D3440">
            <v>31.22</v>
          </cell>
        </row>
        <row r="3441">
          <cell r="A3441">
            <v>13521</v>
          </cell>
          <cell r="B3441" t="str">
            <v>PLACA DE ACO ESMALTADA PARA  IDENTIFICACAO DE RUA, *45 CM X 20* CM</v>
          </cell>
          <cell r="C3441" t="str">
            <v xml:space="preserve">UN    </v>
          </cell>
          <cell r="D3441">
            <v>99</v>
          </cell>
        </row>
        <row r="3442">
          <cell r="A3442">
            <v>10851</v>
          </cell>
          <cell r="B3442" t="str">
            <v>PLACA DE ACRILICO TRANSPARENTE ADESIVADA PARA SINALIZACAO DE PORTAS, BORDA POLIDA, DE *25 X 8*, E = 6 MM (NAO INCLUI ACESSORIOS PARA FIXACAO)</v>
          </cell>
          <cell r="C3442" t="str">
            <v xml:space="preserve">UN    </v>
          </cell>
          <cell r="D3442">
            <v>83.17</v>
          </cell>
        </row>
        <row r="3443">
          <cell r="A3443">
            <v>39515</v>
          </cell>
          <cell r="B3443" t="str">
            <v>PLACA DE FIBRA MINERAL PARA FORRO, DE 1250 X 625 MM, E = 15 MM, BORDA RETA, COM PINTURA ANTIMOFO (NAO INCLUI PERFIS)</v>
          </cell>
          <cell r="C3443" t="str">
            <v xml:space="preserve">UN    </v>
          </cell>
          <cell r="D3443">
            <v>43.22</v>
          </cell>
        </row>
        <row r="3444">
          <cell r="A3444">
            <v>39516</v>
          </cell>
          <cell r="B3444" t="str">
            <v>PLACA DE FIBRA MINERAL PARA FORRO, DE 625 X 625 MM, E = 15 MM, BORDA REBAIXADA PARA PERFIL 24 MM, COM PINTURA ANTIMOFO (NAO INCLUI PERFIS)</v>
          </cell>
          <cell r="C3444" t="str">
            <v xml:space="preserve">UN    </v>
          </cell>
          <cell r="D3444">
            <v>36.44</v>
          </cell>
        </row>
        <row r="3445">
          <cell r="A3445">
            <v>39514</v>
          </cell>
          <cell r="B3445" t="str">
            <v>PLACA DE FIBRA MINERAL PARA FORRO, DE 625 X 625 MM, E = 15 MM, BORDA RETA, COM PINTURA ANTIMOFO (NAO INCLUI PERFIS)</v>
          </cell>
          <cell r="C3445" t="str">
            <v xml:space="preserve">UN    </v>
          </cell>
          <cell r="D3445">
            <v>22.67</v>
          </cell>
        </row>
        <row r="3446">
          <cell r="A3446">
            <v>4812</v>
          </cell>
          <cell r="B3446" t="str">
            <v>PLACA DE GESSO PARA FORRO, *60 X 60* CM, ESPESSURA DE 12 MM (SEM COLOCACAO)</v>
          </cell>
          <cell r="C3446" t="str">
            <v xml:space="preserve">M2    </v>
          </cell>
          <cell r="D3446">
            <v>11.08</v>
          </cell>
        </row>
        <row r="3447">
          <cell r="A3447">
            <v>10849</v>
          </cell>
          <cell r="B3447" t="str">
            <v>PLACA DE INAUGURACAO EM BRONZE *35X 50*CM</v>
          </cell>
          <cell r="C3447" t="str">
            <v xml:space="preserve">UN    </v>
          </cell>
          <cell r="D3447">
            <v>1440.01</v>
          </cell>
        </row>
        <row r="3448">
          <cell r="A3448">
            <v>10848</v>
          </cell>
          <cell r="B3448" t="str">
            <v>PLACA DE INAUGURACAO METALICA, *40* CM X *60* CM</v>
          </cell>
          <cell r="C3448" t="str">
            <v xml:space="preserve">UN    </v>
          </cell>
          <cell r="D3448">
            <v>904.5</v>
          </cell>
        </row>
        <row r="3449">
          <cell r="A3449">
            <v>4813</v>
          </cell>
          <cell r="B3449" t="str">
            <v>PLACA DE OBRA (PARA CONSTRUCAO CIVIL) EM CHAPA GALVANIZADA *N. 22*, ADESIVADA, DE *2,4 X 1,2* M (SEM POSTES PARA FIXACAO)</v>
          </cell>
          <cell r="C3449" t="str">
            <v xml:space="preserve">M2    </v>
          </cell>
          <cell r="D3449">
            <v>300</v>
          </cell>
        </row>
        <row r="3450">
          <cell r="A3450">
            <v>37560</v>
          </cell>
          <cell r="B3450" t="str">
            <v>PLACA DE SINALIZACAO DE SEGURANCA CONTRA INCENDIO - ALERTA, TRIANGULAR, BASE DE *30* CM, EM PVC *2* MM ANTI-CHAMAS (SIMBOLOS, CORES E PICTOGRAMAS CONFORME NBR 16820)</v>
          </cell>
          <cell r="C3450" t="str">
            <v xml:space="preserve">UN    </v>
          </cell>
          <cell r="D3450">
            <v>19.68</v>
          </cell>
        </row>
        <row r="3451">
          <cell r="A3451">
            <v>37557</v>
          </cell>
          <cell r="B3451" t="str">
            <v>PLACA DE SINALIZACAO DE SEGURANCA CONTRA INCENDIO, FOTOLUMINESCENTE, QUADRADA, *14 X 14* CM, EM PVC *2* MM ANTI-CHAMAS (SIMBOLOS, CORES E PICTOGRAMAS CONFORME NBR 16820)</v>
          </cell>
          <cell r="C3451" t="str">
            <v xml:space="preserve">UN    </v>
          </cell>
          <cell r="D3451">
            <v>5.97</v>
          </cell>
        </row>
        <row r="3452">
          <cell r="A3452">
            <v>37556</v>
          </cell>
          <cell r="B3452" t="str">
            <v>PLACA DE SINALIZACAO DE SEGURANCA CONTRA INCENDIO, FOTOLUMINESCENTE, QUADRADA, *20 X 20* CM, EM PVC *2* MM ANTI-CHAMAS (SIMBOLOS, CORES E PICTOGRAMAS CONFORME NBR 16820)</v>
          </cell>
          <cell r="C3452" t="str">
            <v xml:space="preserve">UN    </v>
          </cell>
          <cell r="D3452">
            <v>11.56</v>
          </cell>
        </row>
        <row r="3453">
          <cell r="A3453">
            <v>37559</v>
          </cell>
          <cell r="B3453" t="str">
            <v>PLACA DE SINALIZACAO DE SEGURANCA CONTRA INCENDIO, FOTOLUMINESCENTE, RETANGULAR, *12 X 40* CM, EM PVC *2* MM ANTI-CHAMAS (SIMBOLOS, CORES E PICTOGRAMAS CONFORME NBR 16820)</v>
          </cell>
          <cell r="C3453" t="str">
            <v xml:space="preserve">UN    </v>
          </cell>
          <cell r="D3453">
            <v>14.18</v>
          </cell>
        </row>
        <row r="3454">
          <cell r="A3454">
            <v>37539</v>
          </cell>
          <cell r="B3454" t="str">
            <v>PLACA DE SINALIZACAO DE SEGURANCA CONTRA INCENDIO, FOTOLUMINESCENTE, RETANGULAR, *13 X 26* CM, EM PVC *2* MM ANTI-CHAMAS (SIMBOLOS, CORES E PICTOGRAMAS CONFORME NBR 16820)</v>
          </cell>
          <cell r="C3454" t="str">
            <v xml:space="preserve">UN    </v>
          </cell>
          <cell r="D3454">
            <v>10</v>
          </cell>
        </row>
        <row r="3455">
          <cell r="A3455">
            <v>37558</v>
          </cell>
          <cell r="B3455" t="str">
            <v>PLACA DE SINALIZACAO DE SEGURANCA CONTRA INCENDIO, FOTOLUMINESCENTE, RETANGULAR, *20 X 40* CM, EM PVC *2* MM ANTI-CHAMAS (SIMBOLOS, CORES E PICTOGRAMAS CONFORME NBR 16820)</v>
          </cell>
          <cell r="C3455" t="str">
            <v xml:space="preserve">UN    </v>
          </cell>
          <cell r="D3455">
            <v>18.64</v>
          </cell>
        </row>
        <row r="3456">
          <cell r="A3456">
            <v>34723</v>
          </cell>
          <cell r="B3456" t="str">
            <v>PLACA DE SINALIZACAO EM CHAPA DE ACO NUM 16 COM PINTURA REFLETIVA</v>
          </cell>
          <cell r="C3456" t="str">
            <v xml:space="preserve">M2    </v>
          </cell>
          <cell r="D3456">
            <v>693</v>
          </cell>
        </row>
        <row r="3457">
          <cell r="A3457">
            <v>34721</v>
          </cell>
          <cell r="B3457" t="str">
            <v>PLACA DE SINALIZACAO EM CHAPA DE ALUMINIO COM PINTURA REFLETIVA, E = 2 MM</v>
          </cell>
          <cell r="C3457" t="str">
            <v xml:space="preserve">M2    </v>
          </cell>
          <cell r="D3457">
            <v>864</v>
          </cell>
        </row>
        <row r="3458">
          <cell r="A3458">
            <v>4309</v>
          </cell>
          <cell r="B3458" t="str">
            <v>PLACA DE VENTILACAO PARA TELHA DE FIBROCIMENTO CANALETE 49 KALHETA</v>
          </cell>
          <cell r="C3458" t="str">
            <v xml:space="preserve">UN    </v>
          </cell>
          <cell r="D3458">
            <v>5.75</v>
          </cell>
        </row>
        <row r="3459">
          <cell r="A3459">
            <v>4307</v>
          </cell>
          <cell r="B3459" t="str">
            <v>PLACA DE VENTILACAO PARA TELHA DE FIBROCIMENTO, CANALETE 90 OU KALHETAO</v>
          </cell>
          <cell r="C3459" t="str">
            <v xml:space="preserve">UN    </v>
          </cell>
          <cell r="D3459">
            <v>9.83</v>
          </cell>
        </row>
        <row r="3460">
          <cell r="A3460">
            <v>10850</v>
          </cell>
          <cell r="B3460" t="str">
            <v>PLACA NUMERACAO RESIDENCIAL EM CHAPA GALVANIZADA ESMALTADA 12 X 18 CM</v>
          </cell>
          <cell r="C3460" t="str">
            <v xml:space="preserve">UN    </v>
          </cell>
          <cell r="D3460">
            <v>45</v>
          </cell>
        </row>
        <row r="3461">
          <cell r="A3461">
            <v>42438</v>
          </cell>
          <cell r="B3461" t="str">
            <v>PLACA ORIENTATIVA SOBRE EXERCÍCIOS, 2,00M X 1,00M, EM TUBO DE ACO CARBONO, PINTURA NO PROCESSO ELETROSTATICO - PARA ACADEMIA AO AR LIVRE / ACADEMIA DA TERCEIRA IDADE - ATI</v>
          </cell>
          <cell r="C3461" t="str">
            <v xml:space="preserve">UN    </v>
          </cell>
          <cell r="D3461">
            <v>2072.34</v>
          </cell>
        </row>
        <row r="3462">
          <cell r="A3462">
            <v>4792</v>
          </cell>
          <cell r="B3462" t="str">
            <v>PLACA VINILICA SEMIFLEXIVEL PARA PISOS, E = 3,2 MM, 30 X 30 CM (SEM COLOCACAO)</v>
          </cell>
          <cell r="C3462" t="str">
            <v xml:space="preserve">M2    </v>
          </cell>
          <cell r="D3462">
            <v>182.79</v>
          </cell>
        </row>
        <row r="3463">
          <cell r="A3463">
            <v>4790</v>
          </cell>
          <cell r="B3463" t="str">
            <v>PLACA VINILICA SEMIFLEXIVEL PARA REVESTIMENTO DE PISOS E PAREDES, E = 2 MM (SEM COLOCACAO)</v>
          </cell>
          <cell r="C3463" t="str">
            <v xml:space="preserve">M2    </v>
          </cell>
          <cell r="D3463">
            <v>109.9</v>
          </cell>
        </row>
        <row r="3464">
          <cell r="A3464">
            <v>40671</v>
          </cell>
          <cell r="B3464" t="str">
            <v>PLACA/PISO DE CONCRETO POROSO/ PAVIMENTO PERMEAVEL/BLOCO DRENANTE DE CONCRETO, 40 CM X 40 CM, E = 6 CM, COR NATURAL</v>
          </cell>
          <cell r="C3464" t="str">
            <v xml:space="preserve">M2    </v>
          </cell>
          <cell r="D3464">
            <v>60.52</v>
          </cell>
        </row>
        <row r="3465">
          <cell r="A3465">
            <v>7552</v>
          </cell>
          <cell r="B3465" t="str">
            <v>PLACA/TAMPA CEGA EM LATAO ESCOVADO PARA CONDULETE EM LIGA DE ALUMINIO 4 X 4"</v>
          </cell>
          <cell r="C3465" t="str">
            <v xml:space="preserve">UN    </v>
          </cell>
          <cell r="D3465">
            <v>28.5</v>
          </cell>
        </row>
        <row r="3466">
          <cell r="A3466">
            <v>4893</v>
          </cell>
          <cell r="B3466" t="str">
            <v>PLUG OU BUJAO DE FERRO GALVANIZADO, DE 1 1/2"</v>
          </cell>
          <cell r="C3466" t="str">
            <v xml:space="preserve">UN    </v>
          </cell>
          <cell r="D3466">
            <v>14.78</v>
          </cell>
        </row>
        <row r="3467">
          <cell r="A3467">
            <v>4894</v>
          </cell>
          <cell r="B3467" t="str">
            <v>PLUG OU BUJAO DE FERRO GALVANIZADO, DE 1 1/4"</v>
          </cell>
          <cell r="C3467" t="str">
            <v xml:space="preserve">UN    </v>
          </cell>
          <cell r="D3467">
            <v>12.68</v>
          </cell>
        </row>
        <row r="3468">
          <cell r="A3468">
            <v>4888</v>
          </cell>
          <cell r="B3468" t="str">
            <v>PLUG OU BUJAO DE FERRO GALVANIZADO, DE 1/2"</v>
          </cell>
          <cell r="C3468" t="str">
            <v xml:space="preserve">UN    </v>
          </cell>
          <cell r="D3468">
            <v>4.32</v>
          </cell>
        </row>
        <row r="3469">
          <cell r="A3469">
            <v>4890</v>
          </cell>
          <cell r="B3469" t="str">
            <v>PLUG OU BUJAO DE FERRO GALVANIZADO, DE 1"</v>
          </cell>
          <cell r="C3469" t="str">
            <v xml:space="preserve">UN    </v>
          </cell>
          <cell r="D3469">
            <v>8.11</v>
          </cell>
        </row>
        <row r="3470">
          <cell r="A3470">
            <v>12411</v>
          </cell>
          <cell r="B3470" t="str">
            <v>PLUG OU BUJAO DE FERRO GALVANIZADO, DE 2 1/2"</v>
          </cell>
          <cell r="C3470" t="str">
            <v xml:space="preserve">UN    </v>
          </cell>
          <cell r="D3470">
            <v>43.71</v>
          </cell>
        </row>
        <row r="3471">
          <cell r="A3471">
            <v>4891</v>
          </cell>
          <cell r="B3471" t="str">
            <v>PLUG OU BUJAO DE FERRO GALVANIZADO, DE 2"</v>
          </cell>
          <cell r="C3471" t="str">
            <v xml:space="preserve">UN    </v>
          </cell>
          <cell r="D3471">
            <v>21.85</v>
          </cell>
        </row>
        <row r="3472">
          <cell r="A3472">
            <v>4889</v>
          </cell>
          <cell r="B3472" t="str">
            <v>PLUG OU BUJAO DE FERRO GALVANIZADO, DE 3/4"</v>
          </cell>
          <cell r="C3472" t="str">
            <v xml:space="preserve">UN    </v>
          </cell>
          <cell r="D3472">
            <v>5.84</v>
          </cell>
        </row>
        <row r="3473">
          <cell r="A3473">
            <v>4892</v>
          </cell>
          <cell r="B3473" t="str">
            <v>PLUG OU BUJAO DE FERRO GALVANIZADO, DE 3"</v>
          </cell>
          <cell r="C3473" t="str">
            <v xml:space="preserve">UN    </v>
          </cell>
          <cell r="D3473">
            <v>61.2</v>
          </cell>
        </row>
        <row r="3474">
          <cell r="A3474">
            <v>12412</v>
          </cell>
          <cell r="B3474" t="str">
            <v>PLUG OU BUJAO DE FERRO GALVANIZADO, DE 4"</v>
          </cell>
          <cell r="C3474" t="str">
            <v xml:space="preserve">UN    </v>
          </cell>
          <cell r="D3474">
            <v>113.74</v>
          </cell>
        </row>
        <row r="3475">
          <cell r="A3475">
            <v>4907</v>
          </cell>
          <cell r="B3475" t="str">
            <v>PLUG PVC, JE, DN 100 MM, PARA REDE COLETORA ESGOTO</v>
          </cell>
          <cell r="C3475" t="str">
            <v xml:space="preserve">UN    </v>
          </cell>
          <cell r="D3475">
            <v>24.39</v>
          </cell>
        </row>
        <row r="3476">
          <cell r="A3476">
            <v>4902</v>
          </cell>
          <cell r="B3476" t="str">
            <v>PLUG PVC, JE, DN 150 MM, PARA REDE COLETORA ESGOTO</v>
          </cell>
          <cell r="C3476" t="str">
            <v xml:space="preserve">UN    </v>
          </cell>
          <cell r="D3476">
            <v>63.27</v>
          </cell>
        </row>
        <row r="3477">
          <cell r="A3477">
            <v>11096</v>
          </cell>
          <cell r="B3477" t="str">
            <v>PO DE MARMORE (POSTO PEDREIRA/FORNECEDOR, SEM FRETE)</v>
          </cell>
          <cell r="C3477" t="str">
            <v xml:space="preserve">KG    </v>
          </cell>
          <cell r="D3477">
            <v>0.83</v>
          </cell>
        </row>
        <row r="3478">
          <cell r="A3478">
            <v>4741</v>
          </cell>
          <cell r="B3478" t="str">
            <v>PO DE PEDRA (POSTO PEDREIRA/FORNECEDOR, SEM FRETE)</v>
          </cell>
          <cell r="C3478" t="str">
            <v xml:space="preserve">M3    </v>
          </cell>
          <cell r="D3478">
            <v>57.63</v>
          </cell>
        </row>
        <row r="3479">
          <cell r="A3479">
            <v>4752</v>
          </cell>
          <cell r="B3479" t="str">
            <v>POCEIRO / ESCAVADOR DE VALAS E TUBULOES</v>
          </cell>
          <cell r="C3479" t="str">
            <v xml:space="preserve">H     </v>
          </cell>
          <cell r="D3479">
            <v>15.3</v>
          </cell>
        </row>
        <row r="3480">
          <cell r="A3480">
            <v>41091</v>
          </cell>
          <cell r="B3480" t="str">
            <v>POCEIRO / ESCAVADOR DE VALAS E TUBULOES (MENSALISTA)</v>
          </cell>
          <cell r="C3480" t="str">
            <v xml:space="preserve">MES   </v>
          </cell>
          <cell r="D3480">
            <v>2678.01</v>
          </cell>
        </row>
        <row r="3481">
          <cell r="A3481">
            <v>13954</v>
          </cell>
          <cell r="B3481" t="str">
            <v>POLIDORA DE PISO (POLITRIZ) ELETRICA, MOTOR MONOFASICO DE 4 HP, PESO DE 100 KG, DIAMETRO DO TRABALHO DE 450 MM</v>
          </cell>
          <cell r="C3481" t="str">
            <v xml:space="preserve">UN    </v>
          </cell>
          <cell r="D3481">
            <v>7693.61</v>
          </cell>
        </row>
        <row r="3482">
          <cell r="A3482">
            <v>3411</v>
          </cell>
          <cell r="B3482" t="str">
            <v>POLIESTIRENO EXPANDIDO/EPS (ISOPOR), PEROLAS, PARA CONCRETO LEVE</v>
          </cell>
          <cell r="C3482" t="str">
            <v xml:space="preserve">KG    </v>
          </cell>
          <cell r="D3482">
            <v>57.7</v>
          </cell>
        </row>
        <row r="3483">
          <cell r="A3483">
            <v>39995</v>
          </cell>
          <cell r="B3483" t="str">
            <v>POLIESTIRENO EXPANDIDO/EPS (ISOPOR), TIPO 2F, BLOCO</v>
          </cell>
          <cell r="C3483" t="str">
            <v xml:space="preserve">M3    </v>
          </cell>
          <cell r="D3483">
            <v>443.92</v>
          </cell>
        </row>
        <row r="3484">
          <cell r="A3484">
            <v>11615</v>
          </cell>
          <cell r="B3484" t="str">
            <v>POLIESTIRENO EXPANDIDO/EPS (ISOPOR), TIPO 2F, PLACA, ISOLAMENTO TERMOACUSTICO, E = 10 MM, 1000 X 500 MM</v>
          </cell>
          <cell r="C3484" t="str">
            <v xml:space="preserve">M2    </v>
          </cell>
          <cell r="D3484">
            <v>3.76</v>
          </cell>
        </row>
        <row r="3485">
          <cell r="A3485">
            <v>3408</v>
          </cell>
          <cell r="B3485" t="str">
            <v>POLIESTIRENO EXPANDIDO/EPS (ISOPOR), TIPO 2F, PLACA, ISOLAMENTO TERMOACUSTICO, E = 20 MM, 1000 X 500 MM</v>
          </cell>
          <cell r="C3485" t="str">
            <v xml:space="preserve">M2    </v>
          </cell>
          <cell r="D3485">
            <v>10</v>
          </cell>
        </row>
        <row r="3486">
          <cell r="A3486">
            <v>3409</v>
          </cell>
          <cell r="B3486" t="str">
            <v>POLIESTIRENO EXPANDIDO/EPS (ISOPOR), TIPO 2F, PLACA, ISOLAMENTO TERMOACUSTICO, E = 50 MM, 1000 X 500 MM</v>
          </cell>
          <cell r="C3486" t="str">
            <v xml:space="preserve">M2    </v>
          </cell>
          <cell r="D3486">
            <v>25</v>
          </cell>
        </row>
        <row r="3487">
          <cell r="A3487">
            <v>11427</v>
          </cell>
          <cell r="B3487" t="str">
            <v>POLVORA NEGRA</v>
          </cell>
          <cell r="C3487" t="str">
            <v xml:space="preserve">KG    </v>
          </cell>
          <cell r="D3487">
            <v>112.53</v>
          </cell>
        </row>
        <row r="3488">
          <cell r="A3488">
            <v>4491</v>
          </cell>
          <cell r="B3488" t="str">
            <v>PONTALETE *7,5 X 7,5* CM EM PINUS, MISTA OU EQUIVALENTE DA REGIAO - BRUTA</v>
          </cell>
          <cell r="C3488" t="str">
            <v xml:space="preserve">M     </v>
          </cell>
          <cell r="D3488">
            <v>6.78</v>
          </cell>
        </row>
        <row r="3489">
          <cell r="A3489">
            <v>2745</v>
          </cell>
          <cell r="B3489" t="str">
            <v>PONTALETE ROLIÇO SEM TRATAMENTO, D = 8 A 11 CM, H = 3 M, EM EUCALIPTO OU EQUIVALENTE DA REGIAO - BRUTA (PARA ESCORAMENTO)</v>
          </cell>
          <cell r="C3489" t="str">
            <v xml:space="preserve">M     </v>
          </cell>
          <cell r="D3489">
            <v>3.51</v>
          </cell>
        </row>
        <row r="3490">
          <cell r="A3490">
            <v>14439</v>
          </cell>
          <cell r="B3490" t="str">
            <v>PONTALETE ROLIÇO SEM TRATAMENTO, D = 8 A 11 CM, H = 6 M, EM EUCALIPTO OU EQUIVALENTE DA REGIAO - BRUTA (PARA ESCORAMENTO)</v>
          </cell>
          <cell r="C3490" t="str">
            <v xml:space="preserve">M     </v>
          </cell>
          <cell r="D3490">
            <v>4.3499999999999996</v>
          </cell>
        </row>
        <row r="3491">
          <cell r="A3491">
            <v>44496</v>
          </cell>
          <cell r="B3491" t="str">
            <v>PONTEIRO PARA MARTELO ROMPEDOR, DIAMETRO = *28* MM, COMPRIMENTO = *520* MM, ENCAIXE  SEXTAVADO</v>
          </cell>
          <cell r="C3491" t="str">
            <v xml:space="preserve">UN    </v>
          </cell>
          <cell r="D3491">
            <v>189.63</v>
          </cell>
        </row>
        <row r="3492">
          <cell r="A3492">
            <v>12362</v>
          </cell>
          <cell r="B3492" t="str">
            <v>PORCA OLHAL EM ACO GALVANIZADO, ESPESSURA 16MM, ABERTURA 21MM</v>
          </cell>
          <cell r="C3492" t="str">
            <v xml:space="preserve">UN    </v>
          </cell>
          <cell r="D3492">
            <v>7.78</v>
          </cell>
        </row>
        <row r="3493">
          <cell r="A3493">
            <v>421</v>
          </cell>
          <cell r="B3493" t="str">
            <v>PORCA OLHAL M 16,  EM ACO GALVANIZADO, DIAMETRO = 16 MM</v>
          </cell>
          <cell r="C3493" t="str">
            <v xml:space="preserve">UN    </v>
          </cell>
          <cell r="D3493">
            <v>22.02</v>
          </cell>
        </row>
        <row r="3494">
          <cell r="A3494">
            <v>14148</v>
          </cell>
          <cell r="B3494" t="str">
            <v>PORCA UNIAO/JUNCAO ZINCADA SEXTAVADA 1/4 ", CHAVE 7/16 ", COMPRIMENTO = 25 MM</v>
          </cell>
          <cell r="C3494" t="str">
            <v xml:space="preserve">UN    </v>
          </cell>
          <cell r="D3494">
            <v>0.93</v>
          </cell>
        </row>
        <row r="3495">
          <cell r="A3495">
            <v>4341</v>
          </cell>
          <cell r="B3495" t="str">
            <v>PORCA ZINCADA, QUADRADA, DIAMETRO 3/8"</v>
          </cell>
          <cell r="C3495" t="str">
            <v xml:space="preserve">UN    </v>
          </cell>
          <cell r="D3495">
            <v>0.93</v>
          </cell>
        </row>
        <row r="3496">
          <cell r="A3496">
            <v>4337</v>
          </cell>
          <cell r="B3496" t="str">
            <v>PORCA ZINCADA, QUADRADA, DIAMETRO 5/8"</v>
          </cell>
          <cell r="C3496" t="str">
            <v xml:space="preserve">UN    </v>
          </cell>
          <cell r="D3496">
            <v>2.36</v>
          </cell>
        </row>
        <row r="3497">
          <cell r="A3497">
            <v>4339</v>
          </cell>
          <cell r="B3497" t="str">
            <v>PORCA ZINCADA, SEXTAVADA, DIAMETRO 1/2"</v>
          </cell>
          <cell r="C3497" t="str">
            <v xml:space="preserve">UN    </v>
          </cell>
          <cell r="D3497">
            <v>0.5</v>
          </cell>
        </row>
        <row r="3498">
          <cell r="A3498">
            <v>39997</v>
          </cell>
          <cell r="B3498" t="str">
            <v>PORCA ZINCADA, SEXTAVADA, DIAMETRO 1/4"</v>
          </cell>
          <cell r="C3498" t="str">
            <v xml:space="preserve">UN    </v>
          </cell>
          <cell r="D3498">
            <v>0.28000000000000003</v>
          </cell>
        </row>
        <row r="3499">
          <cell r="A3499">
            <v>11971</v>
          </cell>
          <cell r="B3499" t="str">
            <v>PORCA ZINCADA, SEXTAVADA, DIAMETRO 1"</v>
          </cell>
          <cell r="C3499" t="str">
            <v xml:space="preserve">UN    </v>
          </cell>
          <cell r="D3499">
            <v>3.91</v>
          </cell>
        </row>
        <row r="3500">
          <cell r="A3500">
            <v>4342</v>
          </cell>
          <cell r="B3500" t="str">
            <v>PORCA ZINCADA, SEXTAVADA, DIAMETRO 3/8"</v>
          </cell>
          <cell r="C3500" t="str">
            <v xml:space="preserve">UN    </v>
          </cell>
          <cell r="D3500">
            <v>0.2</v>
          </cell>
        </row>
        <row r="3501">
          <cell r="A3501">
            <v>4330</v>
          </cell>
          <cell r="B3501" t="str">
            <v>PORCA ZINCADA, SEXTAVADA, DIAMETRO 5/16"</v>
          </cell>
          <cell r="C3501" t="str">
            <v xml:space="preserve">UN    </v>
          </cell>
          <cell r="D3501">
            <v>0.13</v>
          </cell>
        </row>
        <row r="3502">
          <cell r="A3502">
            <v>4340</v>
          </cell>
          <cell r="B3502" t="str">
            <v>PORCA ZINCADA, SEXTAVADA, DIAMETRO 5/8"</v>
          </cell>
          <cell r="C3502" t="str">
            <v xml:space="preserve">UN    </v>
          </cell>
          <cell r="D3502">
            <v>1.0900000000000001</v>
          </cell>
        </row>
        <row r="3503">
          <cell r="A3503">
            <v>5088</v>
          </cell>
          <cell r="B3503" t="str">
            <v>PORTA CADEADO EM ACO GALVANIZADO, COMPRIMENTO DE 3  1/2"</v>
          </cell>
          <cell r="C3503" t="str">
            <v xml:space="preserve">UN    </v>
          </cell>
          <cell r="D3503">
            <v>6.7</v>
          </cell>
        </row>
        <row r="3504">
          <cell r="A3504">
            <v>11154</v>
          </cell>
          <cell r="B3504" t="str">
            <v>PORTA CORTA-FOGO PARA SAIDA DE EMERGENCIA, COM FECHADURA, VAO LUZ DE 90 X 210 CM, CLASSE P-90 (NBR 11742)</v>
          </cell>
          <cell r="C3504" t="str">
            <v xml:space="preserve">UN    </v>
          </cell>
          <cell r="D3504">
            <v>3458.14</v>
          </cell>
        </row>
        <row r="3505">
          <cell r="A3505">
            <v>4989</v>
          </cell>
          <cell r="B3505" t="str">
            <v>PORTA DE ABRIR / GIRO, DE MADEIRA FOLHA MEDIA (NBR 15930) DE 1000 X 2100 MM, DE 35 MM A 40 MM DE ESPESSURA, NUCLEO SEMI-SOLIDO (SARRAFEADO), CAPA LISA EM HDF, ACABAMENTO EM LAMINADO NATURAL PARA VERNIZ</v>
          </cell>
          <cell r="C3505" t="str">
            <v xml:space="preserve">UN    </v>
          </cell>
          <cell r="D3505">
            <v>316.62</v>
          </cell>
        </row>
        <row r="3506">
          <cell r="A3506">
            <v>4982</v>
          </cell>
          <cell r="B3506" t="str">
            <v>PORTA DE ABRIR / GIRO, DE MADEIRA FOLHA MEDIA (NBR 15930) DE 1000 X 2100 MM, DE 35 MM A 40 MM DE ESPESSURA, NUCLEO SEMI-SOLIDO (SARRAFEADO), CAPA LISA EM HDF, ACABAMENTO EM PRIMER PARA PINTURA</v>
          </cell>
          <cell r="C3506" t="str">
            <v xml:space="preserve">UN    </v>
          </cell>
          <cell r="D3506">
            <v>296.98</v>
          </cell>
        </row>
        <row r="3507">
          <cell r="A3507">
            <v>4962</v>
          </cell>
          <cell r="B3507" t="str">
            <v>PORTA DE ABRIR / GIRO, DE MADEIRA FOLHA MEDIA (NBR 15930) DE 700 X 2100 MM, DE 35 MM A 40 MM DE ESPESSURA, NUCLEO SEMI-SOLIDO (SARRAFEADO), CAPA FRISADA EM HDF, ACABAMENTO MELAMINICO EM PADRAO MADEIRA</v>
          </cell>
          <cell r="C3507" t="str">
            <v xml:space="preserve">UN    </v>
          </cell>
          <cell r="D3507">
            <v>234.2</v>
          </cell>
        </row>
        <row r="3508">
          <cell r="A3508">
            <v>4981</v>
          </cell>
          <cell r="B3508" t="str">
            <v>PORTA DE ABRIR / GIRO, DE MADEIRA FOLHA MEDIA (NBR 15930) DE 700 X 2100 MM, DE 35 MM A 40 MM DE ESPESSURA, NUCLEO SEMI-SOLIDO (SARRAFEADO), CAPA LISA EM HDF, ACABAMENTO EM LAMINADO NATURAL PARA VERNIZ</v>
          </cell>
          <cell r="C3508" t="str">
            <v xml:space="preserve">UN    </v>
          </cell>
          <cell r="D3508">
            <v>208.5</v>
          </cell>
        </row>
        <row r="3509">
          <cell r="A3509">
            <v>4964</v>
          </cell>
          <cell r="B3509" t="str">
            <v>PORTA DE ABRIR / GIRO, DE MADEIRA FOLHA MEDIA (NBR 15930) DE 800 X 2100 MM, DE 35 MM A 40 MM DE ESPESSURA, NUCLEO SEMI-SOLIDO (SARRAFEADO), CAPA FRISADA EM HDF, ACABAMENTO MELAMINICO EM PADRAO MADEIRA</v>
          </cell>
          <cell r="C3509" t="str">
            <v xml:space="preserve">UN    </v>
          </cell>
          <cell r="D3509">
            <v>264.51</v>
          </cell>
        </row>
        <row r="3510">
          <cell r="A3510">
            <v>4992</v>
          </cell>
          <cell r="B3510" t="str">
            <v>PORTA DE ABRIR / GIRO, DE MADEIRA FOLHA MEDIA (NBR 15930) DE 800 X 2100 MM, DE 35 MM A 40 MM DE ESPESSURA, NUCLEO SEMI-SOLIDO (SARRAFEADO), CAPA LISA EM HDF, ACABAMENTO EM LAMINADO NATURAL PARA VERNIZ</v>
          </cell>
          <cell r="C3510" t="str">
            <v xml:space="preserve">UN    </v>
          </cell>
          <cell r="D3510">
            <v>258.38</v>
          </cell>
        </row>
        <row r="3511">
          <cell r="A3511">
            <v>4987</v>
          </cell>
          <cell r="B3511" t="str">
            <v>PORTA DE ABRIR / GIRO, DE MADEIRA FOLHA MEDIA (NBR 15930) DE 900 X 2100 MM, DE 35 MM A 40 MM DE ESPESSURA, NUCLEO SEMI-SOLIDO (SARRAFEADO), CAPA LISA EM HDF, ACABAMENTO EM LAMINADO NATURAL PARA VERNIZ</v>
          </cell>
          <cell r="C3511" t="str">
            <v xml:space="preserve">UN    </v>
          </cell>
          <cell r="D3511">
            <v>295.60000000000002</v>
          </cell>
        </row>
        <row r="3512">
          <cell r="A3512">
            <v>4930</v>
          </cell>
          <cell r="B3512" t="str">
            <v>PORTA DE ABRIR / GIRO, EM GRADIL FERRO, COM BARRA CHATA 3 CM X 1/4", COM REQUADRO E GUARNICAO - COMPLETO - ACABAMENTO NATURAL</v>
          </cell>
          <cell r="C3512" t="str">
            <v xml:space="preserve">M2    </v>
          </cell>
          <cell r="D3512">
            <v>1464.75</v>
          </cell>
        </row>
        <row r="3513">
          <cell r="A3513">
            <v>39021</v>
          </cell>
          <cell r="B3513" t="str">
            <v>PORTA DE ABRIR EM ACO COM DIVISAO HORIZONTAL PARA VIDROS, COM FUNDO ANTICORROSIVO/PRIMER DE PROTECAO, SEM GUARNICAO/ALIZAR/VISTA, VIDROS NAO INCLUSOS, 90 X 210 CM</v>
          </cell>
          <cell r="C3513" t="str">
            <v xml:space="preserve">UN    </v>
          </cell>
          <cell r="D3513">
            <v>1557.4</v>
          </cell>
        </row>
        <row r="3514">
          <cell r="A3514">
            <v>39022</v>
          </cell>
          <cell r="B3514" t="str">
            <v>PORTA DE ABRIR EM ACO TIPO VENEZIANA, COM FUNDO ANTICORROSIVO / PRIMER DE PROTECAO, SEM GUARNICAO/ALIZAR/VISTA, 90 X 210 CM</v>
          </cell>
          <cell r="C3514" t="str">
            <v xml:space="preserve">UN    </v>
          </cell>
          <cell r="D3514">
            <v>1395</v>
          </cell>
        </row>
        <row r="3515">
          <cell r="A3515">
            <v>39024</v>
          </cell>
          <cell r="B3515" t="str">
            <v>PORTA DE ABRIR EM ALUMINIO COM DIVISAO HORIZONTAL  PARA VIDROS,  ACABAMENTO ANODIZADO NATURAL, VIDROS INCLUSOS, SEM GUARNICAO/ALIZAR/VISTA , 87 X 210 CM</v>
          </cell>
          <cell r="C3515" t="str">
            <v xml:space="preserve">UN    </v>
          </cell>
          <cell r="D3515">
            <v>1298.3699999999999</v>
          </cell>
        </row>
        <row r="3516">
          <cell r="A3516">
            <v>4914</v>
          </cell>
          <cell r="B3516" t="str">
            <v>PORTA DE ABRIR EM ALUMINIO COM LAMBRI HORIZONTAL/LAMINADA, ACABAMENTO ANODIZADO NATURAL, SEM GUARNICAO/ALIZAR/VISTA</v>
          </cell>
          <cell r="C3516" t="str">
            <v xml:space="preserve">M2    </v>
          </cell>
          <cell r="D3516">
            <v>1052.75</v>
          </cell>
        </row>
        <row r="3517">
          <cell r="A3517">
            <v>4917</v>
          </cell>
          <cell r="B3517" t="str">
            <v>PORTA DE ABRIR EM ALUMINIO TIPO VENEZIANA, ACABAMENTO ANODIZADO NATURAL, SEM GUARNICAO/ALIZAR/VISTA</v>
          </cell>
          <cell r="C3517" t="str">
            <v xml:space="preserve">M2    </v>
          </cell>
          <cell r="D3517">
            <v>727.04</v>
          </cell>
        </row>
        <row r="3518">
          <cell r="A3518">
            <v>39025</v>
          </cell>
          <cell r="B3518" t="str">
            <v>PORTA DE ABRIR EM ALUMINIO TIPO VENEZIANA, ACABAMENTO ANODIZADO NATURAL, SEM GUARNICAO/ALIZAR/VISTA, 87 X 210 CM</v>
          </cell>
          <cell r="C3518" t="str">
            <v xml:space="preserve">UN    </v>
          </cell>
          <cell r="D3518">
            <v>1331.35</v>
          </cell>
        </row>
        <row r="3519">
          <cell r="A3519">
            <v>4922</v>
          </cell>
          <cell r="B3519" t="str">
            <v>PORTA DE CORRER EM ALUMINIO, DUAS FOLHAS MOVEIS COM VIDRO, FECHADURA E PUXADOR EMBUTIDO, ACABAMENTO ANODIZADO NATURAL, SEM GUARNICAO/ALIZAR/VISTA</v>
          </cell>
          <cell r="C3519" t="str">
            <v xml:space="preserve">M2    </v>
          </cell>
          <cell r="D3519">
            <v>674.4</v>
          </cell>
        </row>
        <row r="3520">
          <cell r="A3520">
            <v>4911</v>
          </cell>
          <cell r="B3520" t="str">
            <v>PORTA DE ENROLAR MANUAL COMPLETA, ARTICULADA RAIADA LARGA, EM ACO GALVANIZADO NATURAL, CHAPA NUMERO 24 (SEM INSTALACAO)</v>
          </cell>
          <cell r="C3520" t="str">
            <v xml:space="preserve">M2    </v>
          </cell>
          <cell r="D3520">
            <v>473.2</v>
          </cell>
        </row>
        <row r="3521">
          <cell r="A3521">
            <v>37518</v>
          </cell>
          <cell r="B3521" t="str">
            <v>PORTA DE ENROLAR MANUAL COMPLETA, PERFIL MEIA CANA CEGA, EM ACO GALVANIZADO COM PINTURA ELETROSTATICA, CHAPA NUMERO 24 " (SEM INSTALACAO)</v>
          </cell>
          <cell r="C3521" t="str">
            <v xml:space="preserve">M2    </v>
          </cell>
          <cell r="D3521">
            <v>768.95</v>
          </cell>
        </row>
        <row r="3522">
          <cell r="A3522">
            <v>4910</v>
          </cell>
          <cell r="B3522" t="str">
            <v>PORTA DE ENROLAR MANUAL COMPLETA, PERFIL MEIA CANA CEGA, EM ACO GALVANIZADO NATURAL, CHAPA NUMERO 24 (SEM INSTALACAO)</v>
          </cell>
          <cell r="C3522" t="str">
            <v xml:space="preserve">M2    </v>
          </cell>
          <cell r="D3522">
            <v>648.23</v>
          </cell>
        </row>
        <row r="3523">
          <cell r="A3523">
            <v>4943</v>
          </cell>
          <cell r="B3523" t="str">
            <v>PORTA DE ENROLAR MANUAL COMPLETA, PERFIL MEIA CANA VAZADA TIJOLINHO, EM ACO GALVANIZADO NATURAL, CHAPA NUMERO 24 (SEM INSTALACAO)</v>
          </cell>
          <cell r="C3523" t="str">
            <v xml:space="preserve">M2    </v>
          </cell>
          <cell r="D3523">
            <v>965.71</v>
          </cell>
        </row>
        <row r="3524">
          <cell r="A3524">
            <v>5002</v>
          </cell>
          <cell r="B3524" t="str">
            <v>PORTA DE MADEIRA QUADRICULADA PARA VIDRO, DE CORRER (EUCALIPTO OU EQUIVALENTE REGIONAL), E = *3,5* CM</v>
          </cell>
          <cell r="C3524" t="str">
            <v xml:space="preserve">M2    </v>
          </cell>
          <cell r="D3524">
            <v>488.83</v>
          </cell>
        </row>
        <row r="3525">
          <cell r="A3525">
            <v>4977</v>
          </cell>
          <cell r="B3525" t="str">
            <v>PORTA DE MADEIRA TIPO VENEZIANA (EUCALIPTO OU EQUIVALENTE REGIONAL), E = *3,5* CM</v>
          </cell>
          <cell r="C3525" t="str">
            <v xml:space="preserve">M2    </v>
          </cell>
          <cell r="D3525">
            <v>329.98</v>
          </cell>
        </row>
        <row r="3526">
          <cell r="A3526">
            <v>5028</v>
          </cell>
          <cell r="B3526" t="str">
            <v>PORTA DE MADEIRA-DE-LEI QUADRICULADA PARA VIDRO, DE CORRER (ANGELIM OU EQUIVALENTE REGIONAL), E = *3,5* CM</v>
          </cell>
          <cell r="C3526" t="str">
            <v xml:space="preserve">M2    </v>
          </cell>
          <cell r="D3526">
            <v>807.4</v>
          </cell>
        </row>
        <row r="3527">
          <cell r="A3527">
            <v>4998</v>
          </cell>
          <cell r="B3527" t="str">
            <v>PORTA DE MADEIRA-DE-LEI TIPO MEXICANA SEM EMENDA (ANGELIM OU EQUIVALENTE REGIONAL), E = *3,5* CM</v>
          </cell>
          <cell r="C3527" t="str">
            <v xml:space="preserve">M2    </v>
          </cell>
          <cell r="D3527">
            <v>670.57</v>
          </cell>
        </row>
        <row r="3528">
          <cell r="A3528">
            <v>4969</v>
          </cell>
          <cell r="B3528" t="str">
            <v>PORTA DE MADEIRA-DE-LEI TIPO VENEZIANA (ANGELIM OU EQUIVALENTE REGIONAL), E = *3,5* CM</v>
          </cell>
          <cell r="C3528" t="str">
            <v xml:space="preserve">M2    </v>
          </cell>
          <cell r="D3528">
            <v>466.69</v>
          </cell>
        </row>
        <row r="3529">
          <cell r="A3529">
            <v>11364</v>
          </cell>
          <cell r="B3529" t="str">
            <v>PORTA DE MADEIRA, FOLHA LEVE (NBR 15930) DE 600 X 2100 MM, DE 35 MM A 40 MM DE ESPESSURA, NUCLEO COLMEIA, CAPA LISA EM HDF, ACABAMENTO EM PRIMER PARA PINTURA</v>
          </cell>
          <cell r="C3529" t="str">
            <v xml:space="preserve">UN    </v>
          </cell>
          <cell r="D3529">
            <v>179.12</v>
          </cell>
        </row>
        <row r="3530">
          <cell r="A3530">
            <v>11365</v>
          </cell>
          <cell r="B3530" t="str">
            <v>PORTA DE MADEIRA, FOLHA LEVE (NBR 15930) DE 700 X 2100 MM, DE 35 MM A 40 MM DE ESPESSURA, NUCLEO COLMEIA, CAPA LISA EM HDF, ACABAMENTO EM PRIMER PARA PINTURA</v>
          </cell>
          <cell r="C3530" t="str">
            <v xml:space="preserve">UN    </v>
          </cell>
          <cell r="D3530">
            <v>185.88</v>
          </cell>
        </row>
        <row r="3531">
          <cell r="A3531">
            <v>11366</v>
          </cell>
          <cell r="B3531" t="str">
            <v>PORTA DE MADEIRA, FOLHA LEVE (NBR 15930) DE 800 X 2100 MM, DE 35 MM A 40 MM DE ESPESSURA, NUCLEO COLMEIA, CAPA LISA EM HDF, ACABAMENTO EM PRIMER PARA PINTURA</v>
          </cell>
          <cell r="C3531" t="str">
            <v xml:space="preserve">UN    </v>
          </cell>
          <cell r="D3531">
            <v>197.59</v>
          </cell>
        </row>
        <row r="3532">
          <cell r="A3532">
            <v>43777</v>
          </cell>
          <cell r="B3532" t="str">
            <v>PORTA DE MADEIRA, FOLHA LEVE (NBR 15930), DE 600 X 2100 MM, E = 35 MM, NUCLEO COLMEIA, CAPA LISA EM HDF, ACABAMENTO MELAMINICO EM PADRAO MADEIRA</v>
          </cell>
          <cell r="C3532" t="str">
            <v xml:space="preserve">UN    </v>
          </cell>
          <cell r="D3532">
            <v>232.1</v>
          </cell>
        </row>
        <row r="3533">
          <cell r="A3533">
            <v>20322</v>
          </cell>
          <cell r="B3533" t="str">
            <v>PORTA DE MADEIRA, FOLHA MEDIA (NBR 15930) DE 600 X 2100 MM, DE 35 MM A 40 MM DE ESPESSURA, NUCLEO SEMI-SOLIDO (SARRAFEADO), CAPA FRISADA EM HDF, ACABAMENTO MELAMINICO EM PADRAO MADEIRA</v>
          </cell>
          <cell r="C3533" t="str">
            <v xml:space="preserve">UN    </v>
          </cell>
          <cell r="D3533">
            <v>215.46</v>
          </cell>
        </row>
        <row r="3534">
          <cell r="A3534">
            <v>10553</v>
          </cell>
          <cell r="B3534" t="str">
            <v>PORTA DE MADEIRA, FOLHA MEDIA (NBR 15930) DE 600 X 2100 MM, DE 35 MM A 40 MM DE ESPESSURA, NUCLEO SEMI-SOLIDO (SARRAFEADO), CAPA LISA EM HDF, ACABAMENTO EM PRIMER PARA PINTURA</v>
          </cell>
          <cell r="C3534" t="str">
            <v xml:space="preserve">UN    </v>
          </cell>
          <cell r="D3534">
            <v>195.64</v>
          </cell>
        </row>
        <row r="3535">
          <cell r="A3535">
            <v>5020</v>
          </cell>
          <cell r="B3535" t="str">
            <v>PORTA DE MADEIRA, FOLHA MEDIA (NBR 15930) DE 600 X 2100 MM, DE 35 MM A 40 MM DE ESPESSURA, NUCLEO SEMI-SOLIDO (SARRAFEADO), CAPA LISA EM HDF, ACABAMENTO LAMINADO NATURAL PARA VERNIZ</v>
          </cell>
          <cell r="C3535" t="str">
            <v xml:space="preserve">UN    </v>
          </cell>
          <cell r="D3535">
            <v>206.26</v>
          </cell>
        </row>
        <row r="3536">
          <cell r="A3536">
            <v>10554</v>
          </cell>
          <cell r="B3536" t="str">
            <v>PORTA DE MADEIRA, FOLHA MEDIA (NBR 15930) DE 700 X 2100 MM, DE 35 MM A 40 MM DE ESPESSURA, NUCLEO SEMI-SOLIDO (SARRAFEADO), CAPA LISA EM HDF, ACABAMENTO EM PRIMER PARA PINTURA</v>
          </cell>
          <cell r="C3536" t="str">
            <v xml:space="preserve">UN    </v>
          </cell>
          <cell r="D3536">
            <v>197.37</v>
          </cell>
        </row>
        <row r="3537">
          <cell r="A3537">
            <v>10555</v>
          </cell>
          <cell r="B3537" t="str">
            <v>PORTA DE MADEIRA, FOLHA MEDIA (NBR 15930) DE 800 X 2100 MM, DE 35 MM A 40 MM DE ESPESSURA, NUCLEO SEMI-SOLIDO (SARRAFEADO), CAPA LISA EM HDF, ACABAMENTO EM PRIMER PARA PINTURA</v>
          </cell>
          <cell r="C3537" t="str">
            <v xml:space="preserve">UN    </v>
          </cell>
          <cell r="D3537">
            <v>215.24</v>
          </cell>
        </row>
        <row r="3538">
          <cell r="A3538">
            <v>10556</v>
          </cell>
          <cell r="B3538" t="str">
            <v>PORTA DE MADEIRA, FOLHA MEDIA (NBR 15930) DE 900 X 2100 MM, DE 35 MM A 40 MM DE ESPESSURA, NUCLEO SEMI-SOLIDO (SARRAFEADO), CAPA LISA EM HDF, ACABAMENTO EM PRIMER PARA PINTURA</v>
          </cell>
          <cell r="C3538" t="str">
            <v xml:space="preserve">UN    </v>
          </cell>
          <cell r="D3538">
            <v>286.18</v>
          </cell>
        </row>
        <row r="3539">
          <cell r="A3539">
            <v>39502</v>
          </cell>
          <cell r="B3539" t="str">
            <v>PORTA DE MADEIRA, FOLHA PESADA (NBR 15930) DE 800 X 2100 MM, DE 40 MM A 45 MM DE ESPESSURA, NUCLEO SOLIDO, CAPA LISA EM HDF, ACABAMENTO EM LAMINADO NATURAL PARA VERNIZ</v>
          </cell>
          <cell r="C3539" t="str">
            <v xml:space="preserve">UN    </v>
          </cell>
          <cell r="D3539">
            <v>401.87</v>
          </cell>
        </row>
        <row r="3540">
          <cell r="A3540">
            <v>39504</v>
          </cell>
          <cell r="B3540" t="str">
            <v>PORTA DE MADEIRA, FOLHA PESADA (NBR 15930) DE 800 X 2100 MM, DE 40 MM A 45 MM DE ESPESSURA, NUCLEO SOLIDO, CAPA LISA EM HDF, ACABAMENTO EM PRIMER PARA PINTURA</v>
          </cell>
          <cell r="C3540" t="str">
            <v xml:space="preserve">UN    </v>
          </cell>
          <cell r="D3540">
            <v>444.39</v>
          </cell>
        </row>
        <row r="3541">
          <cell r="A3541">
            <v>39503</v>
          </cell>
          <cell r="B3541" t="str">
            <v>PORTA DE MADEIRA, FOLHA PESADA (NBR 15930) DE 900 X 2100 MM, DE 40 MM A 45 MM DE ESPESSURA, NUCLEO SOLIDO, CAPA LISA EM HDF, ACABAMENTO EM LAMINADO NATURAL PARA VERNIZ</v>
          </cell>
          <cell r="C3541" t="str">
            <v xml:space="preserve">UN    </v>
          </cell>
          <cell r="D3541">
            <v>467.71</v>
          </cell>
        </row>
        <row r="3542">
          <cell r="A3542">
            <v>39505</v>
          </cell>
          <cell r="B3542" t="str">
            <v>PORTA DE MADEIRA, FOLHA PESADA (NBR 15930) DE 900 X 2100 MM, DE 40 MM A 45 MM DE ESPESSURA, NUCLEO SOLIDO, CAPA LISA EM HDF, ACABAMENTO EM PRIMER PARA PINTURA</v>
          </cell>
          <cell r="C3542" t="str">
            <v xml:space="preserve">UN    </v>
          </cell>
          <cell r="D3542">
            <v>504.02</v>
          </cell>
        </row>
        <row r="3543">
          <cell r="A3543">
            <v>44471</v>
          </cell>
          <cell r="B3543" t="str">
            <v>PORTA DENTE PARA  FRESADORA</v>
          </cell>
          <cell r="C3543" t="str">
            <v xml:space="preserve">UN    </v>
          </cell>
          <cell r="D3543">
            <v>592.29</v>
          </cell>
        </row>
        <row r="3544">
          <cell r="A3544">
            <v>4944</v>
          </cell>
          <cell r="B3544" t="str">
            <v>PORTA GRADE DE ENROLAR MANUAL COMPLETA, PERFIL TUBULAR TIJOLINHO 3/4 ", EM ACO GALVANIZADO NATURAL (SEM INSTALACAO)</v>
          </cell>
          <cell r="C3544" t="str">
            <v xml:space="preserve">M2    </v>
          </cell>
          <cell r="D3544">
            <v>1443.74</v>
          </cell>
        </row>
        <row r="3545">
          <cell r="A3545">
            <v>21102</v>
          </cell>
          <cell r="B3545" t="str">
            <v>PORTA TOALHA BANHO EM METAL CROMADO, TIPO BARRA</v>
          </cell>
          <cell r="C3545" t="str">
            <v xml:space="preserve">UN    </v>
          </cell>
          <cell r="D3545">
            <v>75.05</v>
          </cell>
        </row>
        <row r="3546">
          <cell r="A3546">
            <v>21101</v>
          </cell>
          <cell r="B3546" t="str">
            <v>PORTA TOALHA ROSTO EM METAL CROMADO, TIPO ARGOLA</v>
          </cell>
          <cell r="C3546" t="str">
            <v xml:space="preserve">UN    </v>
          </cell>
          <cell r="D3546">
            <v>48.19</v>
          </cell>
        </row>
        <row r="3547">
          <cell r="A3547">
            <v>34713</v>
          </cell>
          <cell r="B3547" t="str">
            <v>PORTA VIDRO TEMPERADO INCOLOR, 2 FOLHAS DE CORRER, E = 10 MM (SEM FERRAGENS E SEM COLOCACAO)</v>
          </cell>
          <cell r="C3547" t="str">
            <v xml:space="preserve">M2    </v>
          </cell>
          <cell r="D3547">
            <v>445.55</v>
          </cell>
        </row>
        <row r="3548">
          <cell r="A3548">
            <v>37563</v>
          </cell>
          <cell r="B3548" t="str">
            <v>PORTAO BASCULANTE, MANUAL, EM ACO GALVANIZADO, CHAPA 26, TIPO LAMBRIL, COM REQUADRO, ACABAMENTO NATURAL</v>
          </cell>
          <cell r="C3548" t="str">
            <v xml:space="preserve">M2    </v>
          </cell>
          <cell r="D3548">
            <v>1611.76</v>
          </cell>
        </row>
        <row r="3549">
          <cell r="A3549">
            <v>4948</v>
          </cell>
          <cell r="B3549" t="str">
            <v>PORTAO DE ABRIR / GIRO, EM GRADIL DE METALON REDONDO DE 3/4"  VERTICAL, COM REQUADRO, ACABAMENTO NATURAL - COMPLETO</v>
          </cell>
          <cell r="C3549" t="str">
            <v xml:space="preserve">M2    </v>
          </cell>
          <cell r="D3549">
            <v>1402.26</v>
          </cell>
        </row>
        <row r="3550">
          <cell r="A3550">
            <v>37561</v>
          </cell>
          <cell r="B3550" t="str">
            <v>PORTAO DE CORRER EM CHAPA TIPO PAINEL LAMBRIL QUADRADO, COM PORTA SOCIAL COMPLETA INCLUIDA, COM REQUADRO, ACABAMENTO NATURAL, COM TRILHOS E ROLDANAS</v>
          </cell>
          <cell r="C3550" t="str">
            <v xml:space="preserve">M2    </v>
          </cell>
          <cell r="D3550">
            <v>1307.81</v>
          </cell>
        </row>
        <row r="3551">
          <cell r="A3551">
            <v>37562</v>
          </cell>
          <cell r="B3551" t="str">
            <v>PORTAO DE CORRER EM GRADIL FIXO DE BARRA DE FERRO CHATA DE 3 X 1/4" NA VERTICAL, SEM REQUADRO, ACABAMENTO NATURAL, COM TRILHOS E ROLDANAS</v>
          </cell>
          <cell r="C3551" t="str">
            <v xml:space="preserve">M2    </v>
          </cell>
          <cell r="D3551">
            <v>1714.68</v>
          </cell>
        </row>
        <row r="3552">
          <cell r="A3552">
            <v>14164</v>
          </cell>
          <cell r="B3552" t="str">
            <v>POSTE CONICO CONTINUO EM ACO GALVANIZADO, CURVO, BRACO DUPLO, ENGASTADO,  H = 9 M, DIAMETRO INFERIOR = *135* MM</v>
          </cell>
          <cell r="C3552" t="str">
            <v xml:space="preserve">UN    </v>
          </cell>
          <cell r="D3552">
            <v>2044.58</v>
          </cell>
        </row>
        <row r="3553">
          <cell r="A3553">
            <v>14163</v>
          </cell>
          <cell r="B3553" t="str">
            <v>POSTE CONICO CONTINUO EM ACO GALVANIZADO, CURVO, BRACO DUPLO, FLANGEADO,  H = 9 M, DIAMETRO INFERIOR = *135* MM</v>
          </cell>
          <cell r="C3553" t="str">
            <v xml:space="preserve">UN    </v>
          </cell>
          <cell r="D3553">
            <v>2323.8000000000002</v>
          </cell>
        </row>
        <row r="3554">
          <cell r="A3554">
            <v>5051</v>
          </cell>
          <cell r="B3554" t="str">
            <v>POSTE CONICO CONTINUO EM ACO GALVANIZADO, CURVO, BRACO SIMPLES, ENGASTADO,  H = 9 M, DIAMETRO INFERIOR = *135* MM</v>
          </cell>
          <cell r="C3554" t="str">
            <v xml:space="preserve">UN    </v>
          </cell>
          <cell r="D3554">
            <v>1976.36</v>
          </cell>
        </row>
        <row r="3555">
          <cell r="A3555">
            <v>14162</v>
          </cell>
          <cell r="B3555" t="str">
            <v>POSTE CONICO CONTINUO EM ACO GALVANIZADO, CURVO, BRACO SIMPLES, FLANGEADO,  H = 9 M, DIAMETRO INFERIOR = *135* MM</v>
          </cell>
          <cell r="C3555" t="str">
            <v xml:space="preserve">UN    </v>
          </cell>
          <cell r="D3555">
            <v>1973.49</v>
          </cell>
        </row>
        <row r="3556">
          <cell r="A3556">
            <v>5052</v>
          </cell>
          <cell r="B3556" t="str">
            <v>POSTE CONICO CONTINUO EM ACO GALVANIZADO, CURVO, BRACO SIMPLES, FLANGEADO, H = 7 M, DIAMETRO INFERIOR = *125* MM</v>
          </cell>
          <cell r="C3556" t="str">
            <v xml:space="preserve">UN    </v>
          </cell>
          <cell r="D3556">
            <v>1472.5</v>
          </cell>
        </row>
        <row r="3557">
          <cell r="A3557">
            <v>14166</v>
          </cell>
          <cell r="B3557" t="str">
            <v>POSTE CONICO CONTINUO EM ACO GALVANIZADO, RETO, ENGASTADO,  H = 7 M, DIAMETRO INFERIOR = *125* MM</v>
          </cell>
          <cell r="C3557" t="str">
            <v xml:space="preserve">UN    </v>
          </cell>
          <cell r="D3557">
            <v>1491.2</v>
          </cell>
        </row>
        <row r="3558">
          <cell r="A3558">
            <v>14165</v>
          </cell>
          <cell r="B3558" t="str">
            <v>POSTE CONICO CONTINUO EM ACO GALVANIZADO, RETO, ENGASTADO,  H = 9 M, DIAMETRO INFERIOR = *145* MM</v>
          </cell>
          <cell r="C3558" t="str">
            <v xml:space="preserve">UN    </v>
          </cell>
          <cell r="D3558">
            <v>2065.84</v>
          </cell>
        </row>
        <row r="3559">
          <cell r="A3559">
            <v>5050</v>
          </cell>
          <cell r="B3559" t="str">
            <v>POSTE CONICO CONTINUO EM ACO GALVANIZADO, RETO, FLANGEADO,  H = 3 M, DIAMETRO INFERIOR = *95* MM</v>
          </cell>
          <cell r="C3559" t="str">
            <v xml:space="preserve">UN    </v>
          </cell>
          <cell r="D3559">
            <v>508.45</v>
          </cell>
        </row>
        <row r="3560">
          <cell r="A3560">
            <v>12366</v>
          </cell>
          <cell r="B3560" t="str">
            <v>POSTE DE CONCRETO ARMADO DE SECAO CIRCULAR, EXTENSAO DE 10,00 M, RESISTENCIA DE 150 A 200 DAN, TIPO C-14</v>
          </cell>
          <cell r="C3560" t="str">
            <v xml:space="preserve">UN    </v>
          </cell>
          <cell r="D3560">
            <v>1026.1400000000001</v>
          </cell>
        </row>
        <row r="3561">
          <cell r="A3561">
            <v>5045</v>
          </cell>
          <cell r="B3561" t="str">
            <v>POSTE DE CONCRETO ARMADO DE SECAO CIRCULAR, EXTENSAO DE 11,00 M, RESISTENCIA DE 200 A 300 DAN, TIPO C-14</v>
          </cell>
          <cell r="C3561" t="str">
            <v xml:space="preserve">UN    </v>
          </cell>
          <cell r="D3561">
            <v>1629.84</v>
          </cell>
        </row>
        <row r="3562">
          <cell r="A3562">
            <v>5035</v>
          </cell>
          <cell r="B3562" t="str">
            <v>POSTE DE CONCRETO ARMADO DE SECAO CIRCULAR, EXTENSAO DE 11,00 M, RESISTENCIA DE 300 A 400 DAN, TIPO C-17</v>
          </cell>
          <cell r="C3562" t="str">
            <v xml:space="preserve">UN    </v>
          </cell>
          <cell r="D3562">
            <v>2500.48</v>
          </cell>
        </row>
        <row r="3563">
          <cell r="A3563">
            <v>41180</v>
          </cell>
          <cell r="B3563" t="str">
            <v>POSTE DE CONCRETO ARMADO DE SECAO CIRCULAR, EXTENSAO DE 13,00 M, RESISTENCIA DE 1000 DAN, TIPO C-23</v>
          </cell>
          <cell r="C3563" t="str">
            <v xml:space="preserve">UN    </v>
          </cell>
          <cell r="D3563">
            <v>3663.87</v>
          </cell>
        </row>
        <row r="3564">
          <cell r="A3564">
            <v>41181</v>
          </cell>
          <cell r="B3564" t="str">
            <v>POSTE DE CONCRETO ARMADO DE SECAO CIRCULAR, EXTENSAO DE 13,00 M, RESISTENCIA DE 1500 DAN, TIPO C-29</v>
          </cell>
          <cell r="C3564" t="str">
            <v xml:space="preserve">UN    </v>
          </cell>
          <cell r="D3564">
            <v>4850.8500000000004</v>
          </cell>
        </row>
        <row r="3565">
          <cell r="A3565">
            <v>41182</v>
          </cell>
          <cell r="B3565" t="str">
            <v>POSTE DE CONCRETO ARMADO DE SECAO CIRCULAR, EXTENSAO DE 13,00 M, RESISTENCIA DE 2000 DAN, TIPO C-29</v>
          </cell>
          <cell r="C3565" t="str">
            <v xml:space="preserve">UN    </v>
          </cell>
          <cell r="D3565">
            <v>6958.94</v>
          </cell>
        </row>
        <row r="3566">
          <cell r="A3566">
            <v>41183</v>
          </cell>
          <cell r="B3566" t="str">
            <v>POSTE DE CONCRETO ARMADO DE SECAO CIRCULAR, EXTENSAO DE 13,00 M, RESISTENCIA DE 2500 DAN, TIPO C-29</v>
          </cell>
          <cell r="C3566" t="str">
            <v xml:space="preserve">UN    </v>
          </cell>
          <cell r="D3566">
            <v>8688.3799999999992</v>
          </cell>
        </row>
        <row r="3567">
          <cell r="A3567">
            <v>41184</v>
          </cell>
          <cell r="B3567" t="str">
            <v>POSTE DE CONCRETO ARMADO DE SECAO CIRCULAR, EXTENSAO DE 13,00 M, RESISTENCIA DE 3000 DAN, TIPO C-29</v>
          </cell>
          <cell r="C3567" t="str">
            <v xml:space="preserve">UN    </v>
          </cell>
          <cell r="D3567">
            <v>13228.59</v>
          </cell>
        </row>
        <row r="3568">
          <cell r="A3568">
            <v>41185</v>
          </cell>
          <cell r="B3568" t="str">
            <v>POSTE DE CONCRETO ARMADO DE SECAO CIRCULAR, EXTENSAO DE 14,00 M, RESISTENCIA DE 1000 DAN, TIPO C-23</v>
          </cell>
          <cell r="C3568" t="str">
            <v xml:space="preserve">UN    </v>
          </cell>
          <cell r="D3568">
            <v>4905.76</v>
          </cell>
        </row>
        <row r="3569">
          <cell r="A3569">
            <v>41186</v>
          </cell>
          <cell r="B3569" t="str">
            <v>POSTE DE CONCRETO ARMADO DE SECAO CIRCULAR, EXTENSAO DE 14,00 M, RESISTENCIA DE 1500 DAN, TIPO C-29</v>
          </cell>
          <cell r="C3569" t="str">
            <v xml:space="preserve">UN    </v>
          </cell>
          <cell r="D3569">
            <v>6874.85</v>
          </cell>
        </row>
        <row r="3570">
          <cell r="A3570">
            <v>41187</v>
          </cell>
          <cell r="B3570" t="str">
            <v>POSTE DE CONCRETO ARMADO DE SECAO CIRCULAR, EXTENSAO DE 14,00 M, RESISTENCIA DE 2000 DAN, TIPO C-29</v>
          </cell>
          <cell r="C3570" t="str">
            <v xml:space="preserve">UN    </v>
          </cell>
          <cell r="D3570">
            <v>9219.74</v>
          </cell>
        </row>
        <row r="3571">
          <cell r="A3571">
            <v>41188</v>
          </cell>
          <cell r="B3571" t="str">
            <v>POSTE DE CONCRETO ARMADO DE SECAO CIRCULAR, EXTENSAO DE 14,00 M, RESISTENCIA DE 2500 DAN, TIPO C-29</v>
          </cell>
          <cell r="C3571" t="str">
            <v xml:space="preserve">UN    </v>
          </cell>
          <cell r="D3571">
            <v>11790</v>
          </cell>
        </row>
        <row r="3572">
          <cell r="A3572">
            <v>5036</v>
          </cell>
          <cell r="B3572" t="str">
            <v>POSTE DE CONCRETO ARMADO DE SECAO CIRCULAR, EXTENSAO DE 14,00 M, RESISTENCIA DE 300 A 400 DAN, TIPO C-17</v>
          </cell>
          <cell r="C3572" t="str">
            <v xml:space="preserve">UN    </v>
          </cell>
          <cell r="D3572">
            <v>884.06</v>
          </cell>
        </row>
        <row r="3573">
          <cell r="A3573">
            <v>41189</v>
          </cell>
          <cell r="B3573" t="str">
            <v>POSTE DE CONCRETO ARMADO DE SECAO CIRCULAR, EXTENSAO DE 14,00 M, RESISTENCIA DE 3000 DAN, TIPO C-29</v>
          </cell>
          <cell r="C3573" t="str">
            <v xml:space="preserve">UN    </v>
          </cell>
          <cell r="D3573">
            <v>15157.28</v>
          </cell>
        </row>
        <row r="3574">
          <cell r="A3574">
            <v>41190</v>
          </cell>
          <cell r="B3574" t="str">
            <v>POSTE DE CONCRETO ARMADO DE SECAO CIRCULAR, EXTENSAO DE 15,00 M, RESISTENCIA DE 1000 DAN, TIPO C-23</v>
          </cell>
          <cell r="C3574" t="str">
            <v xml:space="preserve">UN    </v>
          </cell>
          <cell r="D3574">
            <v>5271.17</v>
          </cell>
        </row>
        <row r="3575">
          <cell r="A3575">
            <v>41191</v>
          </cell>
          <cell r="B3575" t="str">
            <v>POSTE DE CONCRETO ARMADO DE SECAO CIRCULAR, EXTENSAO DE 15,00 M, RESISTENCIA DE 1500 DAN, TIPO C-29</v>
          </cell>
          <cell r="C3575" t="str">
            <v xml:space="preserve">UN    </v>
          </cell>
          <cell r="D3575">
            <v>8083.14</v>
          </cell>
        </row>
        <row r="3576">
          <cell r="A3576">
            <v>41192</v>
          </cell>
          <cell r="B3576" t="str">
            <v>POSTE DE CONCRETO ARMADO DE SECAO CIRCULAR, EXTENSAO DE 15,00 M, RESISTENCIA DE 2000 DAN, TIPO C-29</v>
          </cell>
          <cell r="C3576" t="str">
            <v xml:space="preserve">UN    </v>
          </cell>
          <cell r="D3576">
            <v>8426.61</v>
          </cell>
        </row>
        <row r="3577">
          <cell r="A3577">
            <v>41193</v>
          </cell>
          <cell r="B3577" t="str">
            <v>POSTE DE CONCRETO ARMADO DE SECAO CIRCULAR, EXTENSAO DE 15,00 M, RESISTENCIA DE 2500 DAN, TIPO C-29</v>
          </cell>
          <cell r="C3577" t="str">
            <v xml:space="preserve">UN    </v>
          </cell>
          <cell r="D3577">
            <v>13768.81</v>
          </cell>
        </row>
        <row r="3578">
          <cell r="A3578">
            <v>41194</v>
          </cell>
          <cell r="B3578" t="str">
            <v>POSTE DE CONCRETO ARMADO DE SECAO CIRCULAR, EXTENSAO DE 15,00 M, RESISTENCIA DE 3000 DAN, TIPO C-29</v>
          </cell>
          <cell r="C3578" t="str">
            <v xml:space="preserve">UN    </v>
          </cell>
          <cell r="D3578">
            <v>16429.310000000001</v>
          </cell>
        </row>
        <row r="3579">
          <cell r="A3579">
            <v>5044</v>
          </cell>
          <cell r="B3579" t="str">
            <v>POSTE DE CONCRETO ARMADO DE SECAO CIRCULAR, EXTENSAO DE 9,00 M, RESISTENCIA DE 200 A 300 DAN, TIPO C-14</v>
          </cell>
          <cell r="C3579" t="str">
            <v xml:space="preserve">UN    </v>
          </cell>
          <cell r="D3579">
            <v>1417.55</v>
          </cell>
        </row>
        <row r="3580">
          <cell r="A3580">
            <v>5059</v>
          </cell>
          <cell r="B3580" t="str">
            <v>POSTE DE CONCRETO ARMADO DE SECAO CIRCULAR, EXTENSAO DE 9,00 M, RESISTENCIA DE 300 A 400 DAN, TIPO C-17</v>
          </cell>
          <cell r="C3580" t="str">
            <v xml:space="preserve">UN    </v>
          </cell>
          <cell r="D3580">
            <v>1057.23</v>
          </cell>
        </row>
        <row r="3581">
          <cell r="A3581">
            <v>41201</v>
          </cell>
          <cell r="B3581" t="str">
            <v>POSTE DE CONCRETO ARMADO DE SECAO DUPLO T, EXTENSAO DE 10,00 M, RESISTENCIA DE 1000 DAN, TIPO B-1,5</v>
          </cell>
          <cell r="C3581" t="str">
            <v xml:space="preserve">UN    </v>
          </cell>
          <cell r="D3581">
            <v>2145.56</v>
          </cell>
        </row>
        <row r="3582">
          <cell r="A3582">
            <v>41199</v>
          </cell>
          <cell r="B3582" t="str">
            <v>POSTE DE CONCRETO ARMADO DE SECAO DUPLO T, EXTENSAO DE 10,00 M, RESISTENCIA DE 150 DAN, TIPO D</v>
          </cell>
          <cell r="C3582" t="str">
            <v xml:space="preserve">UN    </v>
          </cell>
          <cell r="D3582">
            <v>689.45</v>
          </cell>
        </row>
        <row r="3583">
          <cell r="A3583">
            <v>5057</v>
          </cell>
          <cell r="B3583" t="str">
            <v>POSTE DE CONCRETO ARMADO DE SECAO DUPLO T, EXTENSAO DE 10,00 M, RESISTENCIA DE 300 A 400 DAN, TIPO B OU D</v>
          </cell>
          <cell r="C3583" t="str">
            <v xml:space="preserve">UN    </v>
          </cell>
          <cell r="D3583">
            <v>933.39</v>
          </cell>
        </row>
        <row r="3584">
          <cell r="A3584">
            <v>41200</v>
          </cell>
          <cell r="B3584" t="str">
            <v>POSTE DE CONCRETO ARMADO DE SECAO DUPLO T, EXTENSAO DE 10,00 M, RESISTENCIA DE 600 DAN, TIPO B</v>
          </cell>
          <cell r="C3584" t="str">
            <v xml:space="preserve">UN    </v>
          </cell>
          <cell r="D3584">
            <v>1341.91</v>
          </cell>
        </row>
        <row r="3585">
          <cell r="A3585">
            <v>41205</v>
          </cell>
          <cell r="B3585" t="str">
            <v>POSTE DE CONCRETO ARMADO DE SECAO DUPLO T, EXTENSAO DE 11,00 M, RESISTENCIA DE 1000 DAN, TIPO B-1,5</v>
          </cell>
          <cell r="C3585" t="str">
            <v xml:space="preserve">UN    </v>
          </cell>
          <cell r="D3585">
            <v>2486.54</v>
          </cell>
        </row>
        <row r="3586">
          <cell r="A3586">
            <v>41202</v>
          </cell>
          <cell r="B3586" t="str">
            <v>POSTE DE CONCRETO ARMADO DE SECAO DUPLO T, EXTENSAO DE 11,00 M, RESISTENCIA DE 150 DAN, TIPO D</v>
          </cell>
          <cell r="C3586" t="str">
            <v xml:space="preserve">UN    </v>
          </cell>
          <cell r="D3586">
            <v>725.59</v>
          </cell>
        </row>
        <row r="3587">
          <cell r="A3587">
            <v>41206</v>
          </cell>
          <cell r="B3587" t="str">
            <v>POSTE DE CONCRETO ARMADO DE SECAO DUPLO T, EXTENSAO DE 11,00 M, RESISTENCIA DE 1500 DAN, TIPO B-3,0</v>
          </cell>
          <cell r="C3587" t="str">
            <v xml:space="preserve">UN    </v>
          </cell>
          <cell r="D3587">
            <v>3278.39</v>
          </cell>
        </row>
        <row r="3588">
          <cell r="A3588">
            <v>12372</v>
          </cell>
          <cell r="B3588" t="str">
            <v>POSTE DE CONCRETO ARMADO DE SECAO DUPLO T, EXTENSAO DE 11,00 M, RESISTENCIA DE 200 DAN, TIPO D</v>
          </cell>
          <cell r="C3588" t="str">
            <v xml:space="preserve">UN    </v>
          </cell>
          <cell r="D3588">
            <v>761.87</v>
          </cell>
        </row>
        <row r="3589">
          <cell r="A3589">
            <v>41207</v>
          </cell>
          <cell r="B3589" t="str">
            <v>POSTE DE CONCRETO ARMADO DE SECAO DUPLO T, EXTENSAO DE 11,00 M, RESISTENCIA DE 2000 DAN, TIPO B-4,5</v>
          </cell>
          <cell r="C3589" t="str">
            <v xml:space="preserve">UN    </v>
          </cell>
          <cell r="D3589">
            <v>4413.37</v>
          </cell>
        </row>
        <row r="3590">
          <cell r="A3590">
            <v>41203</v>
          </cell>
          <cell r="B3590" t="str">
            <v>POSTE DE CONCRETO ARMADO DE SECAO DUPLO T, EXTENSAO DE 11,00 M, RESISTENCIA DE 300 DAN, TIPO B</v>
          </cell>
          <cell r="C3590" t="str">
            <v xml:space="preserve">UN    </v>
          </cell>
          <cell r="D3590">
            <v>1162.31</v>
          </cell>
        </row>
        <row r="3591">
          <cell r="A3591">
            <v>41204</v>
          </cell>
          <cell r="B3591" t="str">
            <v>POSTE DE CONCRETO ARMADO DE SECAO DUPLO T, EXTENSAO DE 11,00 M, RESISTENCIA DE 600 DAN, TIPO B</v>
          </cell>
          <cell r="C3591" t="str">
            <v xml:space="preserve">UN    </v>
          </cell>
          <cell r="D3591">
            <v>1643.22</v>
          </cell>
        </row>
        <row r="3592">
          <cell r="A3592">
            <v>41210</v>
          </cell>
          <cell r="B3592" t="str">
            <v>POSTE DE CONCRETO ARMADO DE SECAO DUPLO T, EXTENSAO DE 12,00 M, RESISTENCIA DE 1000 DAN, TIPO B-1,5</v>
          </cell>
          <cell r="C3592" t="str">
            <v xml:space="preserve">UN    </v>
          </cell>
          <cell r="D3592">
            <v>2744.95</v>
          </cell>
        </row>
        <row r="3593">
          <cell r="A3593">
            <v>41208</v>
          </cell>
          <cell r="B3593" t="str">
            <v>POSTE DE CONCRETO ARMADO DE SECAO DUPLO T, EXTENSAO DE 12,00 M, RESISTENCIA DE 150 DAN, TIPO D</v>
          </cell>
          <cell r="C3593" t="str">
            <v xml:space="preserve">UN    </v>
          </cell>
          <cell r="D3593">
            <v>960.89</v>
          </cell>
        </row>
        <row r="3594">
          <cell r="A3594">
            <v>41211</v>
          </cell>
          <cell r="B3594" t="str">
            <v>POSTE DE CONCRETO ARMADO DE SECAO DUPLO T, EXTENSAO DE 12,00 M, RESISTENCIA DE 1500 DAN, TIPO B-3,0</v>
          </cell>
          <cell r="C3594" t="str">
            <v xml:space="preserve">UN    </v>
          </cell>
          <cell r="D3594">
            <v>3867.6</v>
          </cell>
        </row>
        <row r="3595">
          <cell r="A3595">
            <v>13339</v>
          </cell>
          <cell r="B3595" t="str">
            <v>POSTE DE CONCRETO ARMADO DE SECAO DUPLO T, EXTENSAO DE 12,00 M, RESISTENCIA DE 300 A 400 DAN, TIPO B OU D</v>
          </cell>
          <cell r="C3595" t="str">
            <v xml:space="preserve">UN    </v>
          </cell>
          <cell r="D3595">
            <v>1302.24</v>
          </cell>
        </row>
        <row r="3596">
          <cell r="A3596">
            <v>41213</v>
          </cell>
          <cell r="B3596" t="str">
            <v>POSTE DE CONCRETO ARMADO DE SECAO DUPLO T, EXTENSAO DE 12,00 M, RESISTENCIA DE 3000 DAN, TIPO B-6,0</v>
          </cell>
          <cell r="C3596" t="str">
            <v xml:space="preserve">UN    </v>
          </cell>
          <cell r="D3596">
            <v>8016.58</v>
          </cell>
        </row>
        <row r="3597">
          <cell r="A3597">
            <v>41209</v>
          </cell>
          <cell r="B3597" t="str">
            <v>POSTE DE CONCRETO ARMADO DE SECAO DUPLO T, EXTENSAO DE 12,00 M, RESISTENCIA DE 600 DAN, TIPO B</v>
          </cell>
          <cell r="C3597" t="str">
            <v xml:space="preserve">UN    </v>
          </cell>
          <cell r="D3597">
            <v>1791.72</v>
          </cell>
        </row>
        <row r="3598">
          <cell r="A3598">
            <v>41216</v>
          </cell>
          <cell r="B3598" t="str">
            <v>POSTE DE CONCRETO ARMADO DE SECAO DUPLO T, EXTENSAO DE 13,00 M, RESISTENCIA DE 1000 DAN, TIPO B-1,5</v>
          </cell>
          <cell r="C3598" t="str">
            <v xml:space="preserve">UN    </v>
          </cell>
          <cell r="D3598">
            <v>3356.13</v>
          </cell>
        </row>
        <row r="3599">
          <cell r="A3599">
            <v>41217</v>
          </cell>
          <cell r="B3599" t="str">
            <v>POSTE DE CONCRETO ARMADO DE SECAO DUPLO T, EXTENSAO DE 13,00 M, RESISTENCIA DE 1500 DAN, TIPO B-3,0</v>
          </cell>
          <cell r="C3599" t="str">
            <v xml:space="preserve">UN    </v>
          </cell>
          <cell r="D3599">
            <v>5381.07</v>
          </cell>
        </row>
        <row r="3600">
          <cell r="A3600">
            <v>41218</v>
          </cell>
          <cell r="B3600" t="str">
            <v>POSTE DE CONCRETO ARMADO DE SECAO DUPLO T, EXTENSAO DE 13,00 M, RESISTENCIA DE 2000 DAN, TIPO B-4,5</v>
          </cell>
          <cell r="C3600" t="str">
            <v xml:space="preserve">UN    </v>
          </cell>
          <cell r="D3600">
            <v>7216.18</v>
          </cell>
        </row>
        <row r="3601">
          <cell r="A3601">
            <v>41214</v>
          </cell>
          <cell r="B3601" t="str">
            <v>POSTE DE CONCRETO ARMADO DE SECAO DUPLO T, EXTENSAO DE 13,00 M, RESISTENCIA DE 300 DAN, TIPO B</v>
          </cell>
          <cell r="C3601" t="str">
            <v xml:space="preserve">UN    </v>
          </cell>
          <cell r="D3601">
            <v>1521.52</v>
          </cell>
        </row>
        <row r="3602">
          <cell r="A3602">
            <v>41215</v>
          </cell>
          <cell r="B3602" t="str">
            <v>POSTE DE CONCRETO ARMADO DE SECAO DUPLO T, EXTENSAO DE 13,00 M, RESISTENCIA DE 600 DAN, TIPO B</v>
          </cell>
          <cell r="C3602" t="str">
            <v xml:space="preserve">UN    </v>
          </cell>
          <cell r="D3602">
            <v>2290.85</v>
          </cell>
        </row>
        <row r="3603">
          <cell r="A3603">
            <v>41221</v>
          </cell>
          <cell r="B3603" t="str">
            <v>POSTE DE CONCRETO ARMADO DE SECAO DUPLO T, EXTENSAO DE 15,00 M, RESISTENCIA DE 1500 DAN, TIPO B-3,0</v>
          </cell>
          <cell r="C3603" t="str">
            <v xml:space="preserve">UN    </v>
          </cell>
          <cell r="D3603">
            <v>6633.2</v>
          </cell>
        </row>
        <row r="3604">
          <cell r="A3604">
            <v>41222</v>
          </cell>
          <cell r="B3604" t="str">
            <v>POSTE DE CONCRETO ARMADO DE SECAO DUPLO T, EXTENSAO DE 15,00 M, RESISTENCIA DE 2000 DAN, TIPO B-4,5</v>
          </cell>
          <cell r="C3604" t="str">
            <v xml:space="preserve">UN    </v>
          </cell>
          <cell r="D3604">
            <v>9492.19</v>
          </cell>
        </row>
        <row r="3605">
          <cell r="A3605">
            <v>41195</v>
          </cell>
          <cell r="B3605" t="str">
            <v>POSTE DE CONCRETO ARMADO DE SECAO DUPLO T, EXTENSAO DE 8,00 M, RESISTENCIA DE 150 DAN, TIPO D</v>
          </cell>
          <cell r="C3605" t="str">
            <v xml:space="preserve">UN    </v>
          </cell>
          <cell r="D3605">
            <v>487.87</v>
          </cell>
        </row>
        <row r="3606">
          <cell r="A3606">
            <v>41198</v>
          </cell>
          <cell r="B3606" t="str">
            <v>POSTE DE CONCRETO ARMADO DE SECAO DUPLO T, EXTENSAO DE 9,00 M, RESISTENCIA DE 1000 DAN, TIPO B-1,5</v>
          </cell>
          <cell r="C3606" t="str">
            <v xml:space="preserve">UN    </v>
          </cell>
          <cell r="D3606">
            <v>1906.48</v>
          </cell>
        </row>
        <row r="3607">
          <cell r="A3607">
            <v>41196</v>
          </cell>
          <cell r="B3607" t="str">
            <v>POSTE DE CONCRETO ARMADO DE SECAO DUPLO T, EXTENSAO DE 9,00 M, RESISTENCIA DE 150 DAN, TIPO D</v>
          </cell>
          <cell r="C3607" t="str">
            <v xml:space="preserve">UN    </v>
          </cell>
          <cell r="D3607">
            <v>604.74</v>
          </cell>
        </row>
        <row r="3608">
          <cell r="A3608">
            <v>5033</v>
          </cell>
          <cell r="B3608" t="str">
            <v>POSTE DE CONCRETO ARMADO DE SECAO DUPLO T, EXTENSAO DE 9,00 M, RESISTENCIA DE 300 A 400 DAN, TIPO B OU D</v>
          </cell>
          <cell r="C3608" t="str">
            <v xml:space="preserve">UN    </v>
          </cell>
          <cell r="D3608">
            <v>794</v>
          </cell>
        </row>
        <row r="3609">
          <cell r="A3609">
            <v>41197</v>
          </cell>
          <cell r="B3609" t="str">
            <v>POSTE DE CONCRETO ARMADO DE SECAO DUPLO T, EXTENSAO DE 9,00 M, RESISTENCIA DE 600 DAN, TIPO B</v>
          </cell>
          <cell r="C3609" t="str">
            <v xml:space="preserve">UN    </v>
          </cell>
          <cell r="D3609">
            <v>1179.3800000000001</v>
          </cell>
        </row>
        <row r="3610">
          <cell r="A3610">
            <v>12388</v>
          </cell>
          <cell r="B3610" t="str">
            <v>POSTE DECORATIVO PARA JARDIM EM ACO TUBULAR, SEM LUMINARIA, H = *2,5* M</v>
          </cell>
          <cell r="C3610" t="str">
            <v xml:space="preserve">UN    </v>
          </cell>
          <cell r="D3610">
            <v>300.95999999999998</v>
          </cell>
        </row>
        <row r="3611">
          <cell r="A3611">
            <v>2731</v>
          </cell>
          <cell r="B3611" t="str">
            <v>POSTE ROLICO DE MADEIRA TRATADA, D = 20 A 25 CM, H = 12,00 M, EM EUCALIPTO OU EQUIVALENTE DA REGIAO</v>
          </cell>
          <cell r="C3611" t="str">
            <v xml:space="preserve">M     </v>
          </cell>
          <cell r="D3611">
            <v>100.25</v>
          </cell>
        </row>
        <row r="3612">
          <cell r="A3612">
            <v>41457</v>
          </cell>
          <cell r="B3612" t="str">
            <v>POSTES METALICOS AUTOPORTANTES, CONICO OU TELESCOPICO, PARA SPDA, ALTURA 10 METROS LIVRES</v>
          </cell>
          <cell r="C3612" t="str">
            <v xml:space="preserve">UN    </v>
          </cell>
          <cell r="D3612">
            <v>1619.04</v>
          </cell>
        </row>
        <row r="3613">
          <cell r="A3613">
            <v>41458</v>
          </cell>
          <cell r="B3613" t="str">
            <v>POSTES METALICOS AUTOPORTANTES, CONICO OU TELESCOPICO, PARA SPDA, ALTURA 12 METROS LIVRES</v>
          </cell>
          <cell r="C3613" t="str">
            <v xml:space="preserve">UN    </v>
          </cell>
          <cell r="D3613">
            <v>2260.2600000000002</v>
          </cell>
        </row>
        <row r="3614">
          <cell r="A3614">
            <v>41459</v>
          </cell>
          <cell r="B3614" t="str">
            <v>POSTES METALICOS AUTOPORTANTES, CONICO OU TELESCOPICO, PARA SPDA, ALTURA 15 METROS LIVRES</v>
          </cell>
          <cell r="C3614" t="str">
            <v xml:space="preserve">UN    </v>
          </cell>
          <cell r="D3614">
            <v>3152.88</v>
          </cell>
        </row>
        <row r="3615">
          <cell r="A3615">
            <v>41461</v>
          </cell>
          <cell r="B3615" t="str">
            <v>POSTES METALICOS AUTOPORTANTES, CONICO OU TELESCOPICO, PARA SPDA, ALTURA 20 METROS LIVRES</v>
          </cell>
          <cell r="C3615" t="str">
            <v xml:space="preserve">UN    </v>
          </cell>
          <cell r="D3615">
            <v>4298.8</v>
          </cell>
        </row>
        <row r="3616">
          <cell r="A3616">
            <v>44537</v>
          </cell>
          <cell r="B3616" t="str">
            <v>POZOLANA DE CLASSE  C</v>
          </cell>
          <cell r="C3616" t="str">
            <v xml:space="preserve">T     </v>
          </cell>
          <cell r="D3616">
            <v>315.58</v>
          </cell>
        </row>
        <row r="3617">
          <cell r="A3617">
            <v>11844</v>
          </cell>
          <cell r="B3617" t="str">
            <v>PRANCHA  APARELHADA *4 X 30* CM, EM MACARANDUBA, ANGELIM OU EQUIVALENTE DA REGIAO</v>
          </cell>
          <cell r="C3617" t="str">
            <v xml:space="preserve">M     </v>
          </cell>
          <cell r="D3617">
            <v>68.95</v>
          </cell>
        </row>
        <row r="3618">
          <cell r="A3618">
            <v>4465</v>
          </cell>
          <cell r="B3618" t="str">
            <v>PRANCHA NAO APARELHADA  *6 X 25* CM, EM MACARANDUBA, ANGELIM OU EQUIVALENTE DA REGIAO -  BRUTA</v>
          </cell>
          <cell r="C3618" t="str">
            <v xml:space="preserve">M     </v>
          </cell>
          <cell r="D3618">
            <v>57.3</v>
          </cell>
        </row>
        <row r="3619">
          <cell r="A3619">
            <v>35273</v>
          </cell>
          <cell r="B3619" t="str">
            <v>PRANCHA NAO APARELHADA  *6 X 30* CM, EM MACARANDUBA, ANGELIM OU EQUIVALENTE DA REGIAO - BRUTA</v>
          </cell>
          <cell r="C3619" t="str">
            <v xml:space="preserve">M     </v>
          </cell>
          <cell r="D3619">
            <v>68.72</v>
          </cell>
        </row>
        <row r="3620">
          <cell r="A3620">
            <v>4470</v>
          </cell>
          <cell r="B3620" t="str">
            <v>PRANCHA NAO APARELHADA  *6 X 40* CM, EM MACARANDUBA, ANGELIM OU EQUIVALENTE DA REGIAO -  BRUTA</v>
          </cell>
          <cell r="C3620" t="str">
            <v xml:space="preserve">M     </v>
          </cell>
          <cell r="D3620">
            <v>158.59</v>
          </cell>
        </row>
        <row r="3621">
          <cell r="A3621">
            <v>20208</v>
          </cell>
          <cell r="B3621" t="str">
            <v>PRANCHAO  APARELHADO *8 X 30* CM, EM MACARANDUBA, ANGELIM OU EQUIVALENTE DA REGIAO</v>
          </cell>
          <cell r="C3621" t="str">
            <v xml:space="preserve">M     </v>
          </cell>
          <cell r="D3621">
            <v>142.72999999999999</v>
          </cell>
        </row>
        <row r="3622">
          <cell r="A3622">
            <v>20204</v>
          </cell>
          <cell r="B3622" t="str">
            <v>PRANCHAO APARELHADO *7,5 X 23* CM, EM MACARANDUBA, ANGELIM OU EQUIVALENTE DA REGIAO</v>
          </cell>
          <cell r="C3622" t="str">
            <v xml:space="preserve">M     </v>
          </cell>
          <cell r="D3622">
            <v>105.72</v>
          </cell>
        </row>
        <row r="3623">
          <cell r="A3623">
            <v>4437</v>
          </cell>
          <cell r="B3623" t="str">
            <v>PRANCHAO NAO APARELHADO  *7,5 X 23* CM, EM MACARANDUBA, ANGELIM OU EQUIVALENTE DA REGIAO - BRUTA</v>
          </cell>
          <cell r="C3623" t="str">
            <v xml:space="preserve">M     </v>
          </cell>
          <cell r="D3623">
            <v>118.94</v>
          </cell>
        </row>
        <row r="3624">
          <cell r="A3624">
            <v>14580</v>
          </cell>
          <cell r="B3624" t="str">
            <v>PRANCHAO NAO APARELHADO *8 X 30* CM, EM MACARANDUBA, ANGELIM OU EQUIVALENTE DA REGIAO - BRUTA</v>
          </cell>
          <cell r="C3624" t="str">
            <v xml:space="preserve">M     </v>
          </cell>
          <cell r="D3624">
            <v>118.94</v>
          </cell>
        </row>
        <row r="3625">
          <cell r="A3625">
            <v>40304</v>
          </cell>
          <cell r="B3625" t="str">
            <v>PREGO DE ACO POLIDO COM CABECA DUPLA 17 X 27 (2 1/2 X 11)</v>
          </cell>
          <cell r="C3625" t="str">
            <v xml:space="preserve">KG    </v>
          </cell>
          <cell r="D3625">
            <v>24.92</v>
          </cell>
        </row>
        <row r="3626">
          <cell r="A3626">
            <v>5065</v>
          </cell>
          <cell r="B3626" t="str">
            <v>PREGO DE ACO POLIDO COM CABECA 10 X 10 (7/8 X 17)</v>
          </cell>
          <cell r="C3626" t="str">
            <v xml:space="preserve">KG    </v>
          </cell>
          <cell r="D3626">
            <v>38.409999999999997</v>
          </cell>
        </row>
        <row r="3627">
          <cell r="A3627">
            <v>5072</v>
          </cell>
          <cell r="B3627" t="str">
            <v>PREGO DE ACO POLIDO COM CABECA 10 X 11 (1 X 17)</v>
          </cell>
          <cell r="C3627" t="str">
            <v xml:space="preserve">KG    </v>
          </cell>
          <cell r="D3627">
            <v>35.53</v>
          </cell>
        </row>
        <row r="3628">
          <cell r="A3628">
            <v>5066</v>
          </cell>
          <cell r="B3628" t="str">
            <v>PREGO DE ACO POLIDO COM CABECA 12 X 12</v>
          </cell>
          <cell r="C3628" t="str">
            <v xml:space="preserve">KG    </v>
          </cell>
          <cell r="D3628">
            <v>26.6</v>
          </cell>
        </row>
        <row r="3629">
          <cell r="A3629">
            <v>5063</v>
          </cell>
          <cell r="B3629" t="str">
            <v>PREGO DE ACO POLIDO COM CABECA 14 X 18 (1 1/2 X 14)</v>
          </cell>
          <cell r="C3629" t="str">
            <v xml:space="preserve">KG    </v>
          </cell>
          <cell r="D3629">
            <v>24.09</v>
          </cell>
        </row>
        <row r="3630">
          <cell r="A3630">
            <v>20247</v>
          </cell>
          <cell r="B3630" t="str">
            <v>PREGO DE ACO POLIDO COM CABECA 15 X 15 (1 1/4 X 13)</v>
          </cell>
          <cell r="C3630" t="str">
            <v xml:space="preserve">KG    </v>
          </cell>
          <cell r="D3630">
            <v>22.36</v>
          </cell>
        </row>
        <row r="3631">
          <cell r="A3631">
            <v>5074</v>
          </cell>
          <cell r="B3631" t="str">
            <v>PREGO DE ACO POLIDO COM CABECA 15 X 18 (1 1/2 X 13)</v>
          </cell>
          <cell r="C3631" t="str">
            <v xml:space="preserve">KG    </v>
          </cell>
          <cell r="D3631">
            <v>22.62</v>
          </cell>
        </row>
        <row r="3632">
          <cell r="A3632">
            <v>5067</v>
          </cell>
          <cell r="B3632" t="str">
            <v>PREGO DE ACO POLIDO COM CABECA 16 X 24 (2 1/4 X 12)</v>
          </cell>
          <cell r="C3632" t="str">
            <v xml:space="preserve">KG    </v>
          </cell>
          <cell r="D3632">
            <v>21.52</v>
          </cell>
        </row>
        <row r="3633">
          <cell r="A3633">
            <v>5078</v>
          </cell>
          <cell r="B3633" t="str">
            <v>PREGO DE ACO POLIDO COM CABECA 16 X 27 (2 1/2 X 12)</v>
          </cell>
          <cell r="C3633" t="str">
            <v xml:space="preserve">KG    </v>
          </cell>
          <cell r="D3633">
            <v>21.27</v>
          </cell>
        </row>
        <row r="3634">
          <cell r="A3634">
            <v>5068</v>
          </cell>
          <cell r="B3634" t="str">
            <v>PREGO DE ACO POLIDO COM CABECA 17 X 21 (2 X 11)</v>
          </cell>
          <cell r="C3634" t="str">
            <v xml:space="preserve">KG    </v>
          </cell>
          <cell r="D3634">
            <v>20.190000000000001</v>
          </cell>
        </row>
        <row r="3635">
          <cell r="A3635">
            <v>5073</v>
          </cell>
          <cell r="B3635" t="str">
            <v>PREGO DE ACO POLIDO COM CABECA 17 X 24 (2 1/4 X 11)</v>
          </cell>
          <cell r="C3635" t="str">
            <v xml:space="preserve">KG    </v>
          </cell>
          <cell r="D3635">
            <v>20.58</v>
          </cell>
        </row>
        <row r="3636">
          <cell r="A3636">
            <v>5069</v>
          </cell>
          <cell r="B3636" t="str">
            <v>PREGO DE ACO POLIDO COM CABECA 17 X 27 (2 1/2 X 11)</v>
          </cell>
          <cell r="C3636" t="str">
            <v xml:space="preserve">KG    </v>
          </cell>
          <cell r="D3636">
            <v>20.58</v>
          </cell>
        </row>
        <row r="3637">
          <cell r="A3637">
            <v>5070</v>
          </cell>
          <cell r="B3637" t="str">
            <v>PREGO DE ACO POLIDO COM CABECA 17 X 30 (2 3/4 X 11)</v>
          </cell>
          <cell r="C3637" t="str">
            <v xml:space="preserve">KG    </v>
          </cell>
          <cell r="D3637">
            <v>20.8</v>
          </cell>
        </row>
        <row r="3638">
          <cell r="A3638">
            <v>5071</v>
          </cell>
          <cell r="B3638" t="str">
            <v>PREGO DE ACO POLIDO COM CABECA 18 X 24 (2 1/4 X 10)</v>
          </cell>
          <cell r="C3638" t="str">
            <v xml:space="preserve">KG    </v>
          </cell>
          <cell r="D3638">
            <v>20.190000000000001</v>
          </cell>
        </row>
        <row r="3639">
          <cell r="A3639">
            <v>5061</v>
          </cell>
          <cell r="B3639" t="str">
            <v>PREGO DE ACO POLIDO COM CABECA 18 X 27 (2 1/2 X 10)</v>
          </cell>
          <cell r="C3639" t="str">
            <v xml:space="preserve">KG    </v>
          </cell>
          <cell r="D3639">
            <v>19.850000000000001</v>
          </cell>
        </row>
        <row r="3640">
          <cell r="A3640">
            <v>5075</v>
          </cell>
          <cell r="B3640" t="str">
            <v>PREGO DE ACO POLIDO COM CABECA 18 X 30 (2 3/4 X 10)</v>
          </cell>
          <cell r="C3640" t="str">
            <v xml:space="preserve">KG    </v>
          </cell>
          <cell r="D3640">
            <v>20.190000000000001</v>
          </cell>
        </row>
        <row r="3641">
          <cell r="A3641">
            <v>39027</v>
          </cell>
          <cell r="B3641" t="str">
            <v>PREGO DE ACO POLIDO COM CABECA 19  X 36 (3 1/4  X  9)</v>
          </cell>
          <cell r="C3641" t="str">
            <v xml:space="preserve">KG    </v>
          </cell>
          <cell r="D3641">
            <v>20.170000000000002</v>
          </cell>
        </row>
        <row r="3642">
          <cell r="A3642">
            <v>5062</v>
          </cell>
          <cell r="B3642" t="str">
            <v>PREGO DE ACO POLIDO COM CABECA 19 X 33 (3 X 9)</v>
          </cell>
          <cell r="C3642" t="str">
            <v xml:space="preserve">KG    </v>
          </cell>
          <cell r="D3642">
            <v>20.46</v>
          </cell>
        </row>
        <row r="3643">
          <cell r="A3643">
            <v>40568</v>
          </cell>
          <cell r="B3643" t="str">
            <v>PREGO DE ACO POLIDO COM CABECA 22 X 48 (4 1/4 X 5)</v>
          </cell>
          <cell r="C3643" t="str">
            <v xml:space="preserve">KG    </v>
          </cell>
          <cell r="D3643">
            <v>20.34</v>
          </cell>
        </row>
        <row r="3644">
          <cell r="A3644">
            <v>39026</v>
          </cell>
          <cell r="B3644" t="str">
            <v>PREGO DE ACO POLIDO SEM CABECA 15 X 15 (1 1/4 X 13)</v>
          </cell>
          <cell r="C3644" t="str">
            <v xml:space="preserve">KG    </v>
          </cell>
          <cell r="D3644">
            <v>22.7</v>
          </cell>
        </row>
        <row r="3645">
          <cell r="A3645">
            <v>42431</v>
          </cell>
          <cell r="B3645" t="str">
            <v>PRESSAO DE PERNAS TRIPLO, EM TUBO DE ACO CARBONO, PINTURA NO PROCESSO ELETROSTATICO - EQUIPAMENTO DE GINASTICA PARA ACADEMIA AO AR LIVRE / ACADEMIA DA TERCEIRA IDADE - ATI</v>
          </cell>
          <cell r="C3645" t="str">
            <v xml:space="preserve">UN    </v>
          </cell>
          <cell r="D3645">
            <v>3922.99</v>
          </cell>
        </row>
        <row r="3646">
          <cell r="A3646">
            <v>44074</v>
          </cell>
          <cell r="B3646" t="str">
            <v>PRIMER DE POLIURETANO</v>
          </cell>
          <cell r="C3646" t="str">
            <v xml:space="preserve">L     </v>
          </cell>
          <cell r="D3646">
            <v>504.08</v>
          </cell>
        </row>
        <row r="3647">
          <cell r="A3647">
            <v>44072</v>
          </cell>
          <cell r="B3647" t="str">
            <v>PRIMER EPOXI / EPOXIDICO</v>
          </cell>
          <cell r="C3647" t="str">
            <v xml:space="preserve">L     </v>
          </cell>
          <cell r="D3647">
            <v>111.11</v>
          </cell>
        </row>
        <row r="3648">
          <cell r="A3648">
            <v>511</v>
          </cell>
          <cell r="B3648" t="str">
            <v>PRIMER PARA MANTA ASFALTICA A BASE DE ASFALTO MODIFICADO DILUIDO EM SOLVENTE, APLICACAO A FRIO</v>
          </cell>
          <cell r="C3648" t="str">
            <v xml:space="preserve">L     </v>
          </cell>
          <cell r="D3648">
            <v>15.95</v>
          </cell>
        </row>
        <row r="3649">
          <cell r="A3649">
            <v>37540</v>
          </cell>
          <cell r="B3649" t="str">
            <v>PROJETOR DE ARGAMASSA, CAPACIDADE DE PROJECAO 1,5 M3/H, ALCANCE DA PROJECAO 30 ATE 60 M, MOTOR ELETRICO TRIFASICO</v>
          </cell>
          <cell r="C3649" t="str">
            <v xml:space="preserve">UN    </v>
          </cell>
          <cell r="D3649">
            <v>78021.05</v>
          </cell>
        </row>
        <row r="3650">
          <cell r="A3650">
            <v>37548</v>
          </cell>
          <cell r="B3650" t="str">
            <v>PROJETOR DE ARGAMASSA, CAPACIDADE DE PROJECAO 2,0 M3/H, ALCANCE DA PROJECAO ATE 50 M, MOTOR ELETRICO TRIFASICO</v>
          </cell>
          <cell r="C3650" t="str">
            <v xml:space="preserve">UN    </v>
          </cell>
          <cell r="D3650">
            <v>103416.5</v>
          </cell>
        </row>
        <row r="3651">
          <cell r="A3651">
            <v>39828</v>
          </cell>
          <cell r="B3651" t="str">
            <v>PROJETOR PNEUMATICO DE ARGAMASSA PARA CHAPISCO E REBOCO COM RECIPIENTE ACOPLADO, TIPO CANEQUNHA, COM VOLUME DE 1,50 L, SEM COMPRESSOR</v>
          </cell>
          <cell r="C3651" t="str">
            <v xml:space="preserve">UN    </v>
          </cell>
          <cell r="D3651">
            <v>620.4</v>
          </cell>
        </row>
        <row r="3652">
          <cell r="A3652">
            <v>12273</v>
          </cell>
          <cell r="B3652" t="str">
            <v>PROJETOR RETANGULAR FECHADO PARA LAMPADA VAPOR DE MERCURIO/SODIO 250 W A 500 W, CABECEIRAS EM ALUMINIO FUNDIDO, CORPO EM ALUMINIO ANODIZADO, PARA LAMPADA E40 FECHAMENTO EM VIDRO TEMPERADO.</v>
          </cell>
          <cell r="C3652" t="str">
            <v xml:space="preserve">UN    </v>
          </cell>
          <cell r="D3652">
            <v>135</v>
          </cell>
        </row>
        <row r="3653">
          <cell r="A3653">
            <v>38392</v>
          </cell>
          <cell r="B3653" t="str">
            <v>PROLONGADOR/EXTENSOR PARA ROLO DE PINTURA 3 M</v>
          </cell>
          <cell r="C3653" t="str">
            <v xml:space="preserve">UN    </v>
          </cell>
          <cell r="D3653">
            <v>51.77</v>
          </cell>
        </row>
        <row r="3654">
          <cell r="A3654">
            <v>11735</v>
          </cell>
          <cell r="B3654" t="str">
            <v>PROLONGAMENTO / PROLONGADOR PARA CAIXA SIFONADA, PVC, 100 MM X 200 MM (NBR 5688)</v>
          </cell>
          <cell r="C3654" t="str">
            <v xml:space="preserve">UN    </v>
          </cell>
          <cell r="D3654">
            <v>9.4</v>
          </cell>
        </row>
        <row r="3655">
          <cell r="A3655">
            <v>11737</v>
          </cell>
          <cell r="B3655" t="str">
            <v>PROLONGAMENTO / PROLONGADOR PARA CAIXA SIFONADA, PVC, 150 MM X 150 MM (NBR 5688)</v>
          </cell>
          <cell r="C3655" t="str">
            <v xml:space="preserve">UN    </v>
          </cell>
          <cell r="D3655">
            <v>13.32</v>
          </cell>
        </row>
        <row r="3656">
          <cell r="A3656">
            <v>11738</v>
          </cell>
          <cell r="B3656" t="str">
            <v>PROLONGAMENTO / PROLONGADOR PARA CAIXA SIFONADA, PVC, 150 MM X 200 MM (NBR 5688)</v>
          </cell>
          <cell r="C3656" t="str">
            <v xml:space="preserve">UN    </v>
          </cell>
          <cell r="D3656">
            <v>16.8</v>
          </cell>
        </row>
        <row r="3657">
          <cell r="A3657">
            <v>36143</v>
          </cell>
          <cell r="B3657" t="str">
            <v>PROTETOR AUDITIVO TIPO CONCHA COM ABAFADOR DE RUIDOS, ATENUACAO ACIMA DE 22 DB</v>
          </cell>
          <cell r="C3657" t="str">
            <v xml:space="preserve">UN    </v>
          </cell>
          <cell r="D3657">
            <v>30.75</v>
          </cell>
        </row>
        <row r="3658">
          <cell r="A3658">
            <v>36142</v>
          </cell>
          <cell r="B3658" t="str">
            <v>PROTETOR AUDITIVO TIPO PLUG DE INSERCAO COM CORDAO, ATENUACAO SUPERIOR A 15 DB</v>
          </cell>
          <cell r="C3658" t="str">
            <v xml:space="preserve">UN    </v>
          </cell>
          <cell r="D3658">
            <v>2.25</v>
          </cell>
        </row>
        <row r="3659">
          <cell r="A3659">
            <v>36146</v>
          </cell>
          <cell r="B3659" t="str">
            <v>PROTETOR SOLAR FPS 30, EMBALAGEM 2 LITROS</v>
          </cell>
          <cell r="C3659" t="str">
            <v xml:space="preserve">UN    </v>
          </cell>
          <cell r="D3659">
            <v>255</v>
          </cell>
        </row>
        <row r="3660">
          <cell r="A3660">
            <v>39015</v>
          </cell>
          <cell r="B3660" t="str">
            <v>PROTETOR/PONTEIRA PLASTICA PARA PONTA DE VERGALHAO DE ATE 1", TIPO PROTETOR DE ESPERA</v>
          </cell>
          <cell r="C3660" t="str">
            <v xml:space="preserve">UN    </v>
          </cell>
          <cell r="D3660">
            <v>0.97</v>
          </cell>
        </row>
        <row r="3661">
          <cell r="A3661">
            <v>38377</v>
          </cell>
          <cell r="B3661" t="str">
            <v>PRUMO DE CENTRO EM ACO *400* G</v>
          </cell>
          <cell r="C3661" t="str">
            <v xml:space="preserve">UN    </v>
          </cell>
          <cell r="D3661">
            <v>34.15</v>
          </cell>
        </row>
        <row r="3662">
          <cell r="A3662">
            <v>38376</v>
          </cell>
          <cell r="B3662" t="str">
            <v>PRUMO DE PAREDE EM ACO 700 A 750 G</v>
          </cell>
          <cell r="C3662" t="str">
            <v xml:space="preserve">UN    </v>
          </cell>
          <cell r="D3662">
            <v>38.94</v>
          </cell>
        </row>
        <row r="3663">
          <cell r="A3663">
            <v>38116</v>
          </cell>
          <cell r="B3663" t="str">
            <v>PULSADOR CAMPAINHA 10A, 250V (APENAS MODULO)</v>
          </cell>
          <cell r="C3663" t="str">
            <v xml:space="preserve">UN    </v>
          </cell>
          <cell r="D3663">
            <v>6.71</v>
          </cell>
        </row>
        <row r="3664">
          <cell r="A3664">
            <v>38066</v>
          </cell>
          <cell r="B3664" t="str">
            <v>PULSADOR CAMPAINHA 10A, 250V, CONJUNTO MONTADO PARA EMBUTIR 4" X 2" (PLACA + SUPORTE + MODULO)</v>
          </cell>
          <cell r="C3664" t="str">
            <v xml:space="preserve">UN    </v>
          </cell>
          <cell r="D3664">
            <v>11.08</v>
          </cell>
        </row>
        <row r="3665">
          <cell r="A3665">
            <v>38117</v>
          </cell>
          <cell r="B3665" t="str">
            <v>PULSADOR MINUTERIA 10A, 250V (APENAS MODULO)</v>
          </cell>
          <cell r="C3665" t="str">
            <v xml:space="preserve">UN    </v>
          </cell>
          <cell r="D3665">
            <v>11.43</v>
          </cell>
        </row>
        <row r="3666">
          <cell r="A3666">
            <v>38067</v>
          </cell>
          <cell r="B3666" t="str">
            <v>PULSADOR MINUTERIA 10A, 250V, CONJUNTO MONTADO PARA EMBUTIR 4" X 2" (PLACA + SUPORTE + MODULO)</v>
          </cell>
          <cell r="C3666" t="str">
            <v xml:space="preserve">UN    </v>
          </cell>
          <cell r="D3666">
            <v>15.59</v>
          </cell>
        </row>
        <row r="3667">
          <cell r="A3667">
            <v>11522</v>
          </cell>
          <cell r="B3667" t="str">
            <v>PUXADOR DE EMBUTIR TIPO CONCHA, COM FURO PARA CHAVE, EM LATAO CROMADO,  COMPRIMENTO DE APROX *100* MM E LARGURA DE APROX *40* MM</v>
          </cell>
          <cell r="C3667" t="str">
            <v xml:space="preserve">UN    </v>
          </cell>
          <cell r="D3667">
            <v>12.98</v>
          </cell>
        </row>
        <row r="3668">
          <cell r="A3668">
            <v>43600</v>
          </cell>
          <cell r="B3668" t="str">
            <v>PUXADOR TIPO ALCA, EM ZAMAC CROMADO, COM COMPRIMENTO DE APROX 150 MM, COM ROSETA PARA PORTAS DE MADEIRAS, INCLUINDO PARAFUSOS</v>
          </cell>
          <cell r="C3668" t="str">
            <v xml:space="preserve">UN    </v>
          </cell>
          <cell r="D3668">
            <v>52.02</v>
          </cell>
        </row>
        <row r="3669">
          <cell r="A3669">
            <v>5080</v>
          </cell>
          <cell r="B3669" t="str">
            <v>PUXADOR TIPO ALCA, EM ZAMAC CROMADO, COM ROSETAS, COMPRIMENTO DE APROX *100* MM, PARA PORTAS E JANELAS DE MADEIRA, INCLUINDO PARAFUSOS</v>
          </cell>
          <cell r="C3669" t="str">
            <v xml:space="preserve">UN    </v>
          </cell>
          <cell r="D3669">
            <v>20.28</v>
          </cell>
        </row>
        <row r="3670">
          <cell r="A3670">
            <v>38168</v>
          </cell>
          <cell r="B3670" t="str">
            <v>PUXADOR TUBULAR RETO DUPLO, EM ALUMINIO CROMADO, COMPRIMENTO DE APROX 400 MM E DIAMETRO DE 25 MM (1")</v>
          </cell>
          <cell r="C3670" t="str">
            <v xml:space="preserve">UN    </v>
          </cell>
          <cell r="D3670">
            <v>141.62</v>
          </cell>
        </row>
        <row r="3671">
          <cell r="A3671">
            <v>43601</v>
          </cell>
          <cell r="B3671" t="str">
            <v>PUXADOR TUBULAR RETO SIMPLES, EM ALUMINIO CROMADO, COM COMPRIMENTO DE APROX 400 MM E DIAMETRO DE 25 MM</v>
          </cell>
          <cell r="C3671" t="str">
            <v xml:space="preserve">UN    </v>
          </cell>
          <cell r="D3671">
            <v>70.81</v>
          </cell>
        </row>
        <row r="3672">
          <cell r="A3672">
            <v>13393</v>
          </cell>
          <cell r="B3672" t="str">
            <v>QUADRO DE DISTRIBUICAO COM BARRAMENTO TRIFASICO, DE EMBUTIR, EM CHAPA DE ACO GALVANIZADO, PARA 12 DISJUNTORES DIN, 100 A</v>
          </cell>
          <cell r="C3672" t="str">
            <v xml:space="preserve">UN    </v>
          </cell>
          <cell r="D3672">
            <v>490.99</v>
          </cell>
        </row>
        <row r="3673">
          <cell r="A3673">
            <v>13395</v>
          </cell>
          <cell r="B3673" t="str">
            <v>QUADRO DE DISTRIBUICAO COM BARRAMENTO TRIFASICO, DE EMBUTIR, EM CHAPA DE ACO GALVANIZADO, PARA 18 DISJUNTORES DIN, 100 A, INCLUINDO BARRAMENTO</v>
          </cell>
          <cell r="C3673" t="str">
            <v xml:space="preserve">UN    </v>
          </cell>
          <cell r="D3673">
            <v>688.07</v>
          </cell>
        </row>
        <row r="3674">
          <cell r="A3674">
            <v>12039</v>
          </cell>
          <cell r="B3674" t="str">
            <v>QUADRO DE DISTRIBUICAO COM BARRAMENTO TRIFASICO, DE EMBUTIR, EM CHAPA DE ACO GALVANIZADO, PARA 24 DISJUNTORES DIN, 100 A</v>
          </cell>
          <cell r="C3674" t="str">
            <v xml:space="preserve">UN    </v>
          </cell>
          <cell r="D3674">
            <v>723.09</v>
          </cell>
        </row>
        <row r="3675">
          <cell r="A3675">
            <v>13396</v>
          </cell>
          <cell r="B3675" t="str">
            <v>QUADRO DE DISTRIBUICAO COM BARRAMENTO TRIFASICO, DE EMBUTIR, EM CHAPA DE ACO GALVANIZADO, PARA 28 DISJUNTORES DIN, 100 A</v>
          </cell>
          <cell r="C3675" t="str">
            <v xml:space="preserve">UN    </v>
          </cell>
          <cell r="D3675">
            <v>1015.53</v>
          </cell>
        </row>
        <row r="3676">
          <cell r="A3676">
            <v>12041</v>
          </cell>
          <cell r="B3676" t="str">
            <v>QUADRO DE DISTRIBUICAO COM BARRAMENTO TRIFASICO, DE EMBUTIR, EM CHAPA DE ACO GALVANIZADO, PARA 30 DISJUNTORES DIN, 150 A</v>
          </cell>
          <cell r="C3676" t="str">
            <v xml:space="preserve">UN    </v>
          </cell>
          <cell r="D3676">
            <v>829.24</v>
          </cell>
        </row>
        <row r="3677">
          <cell r="A3677">
            <v>12043</v>
          </cell>
          <cell r="B3677" t="str">
            <v>QUADRO DE DISTRIBUICAO COM BARRAMENTO TRIFASICO, DE EMBUTIR, EM CHAPA DE ACO GALVANIZADO, PARA 30 DISJUNTORES DIN, 225 A</v>
          </cell>
          <cell r="C3677" t="str">
            <v xml:space="preserve">UN    </v>
          </cell>
          <cell r="D3677">
            <v>1750.81</v>
          </cell>
        </row>
        <row r="3678">
          <cell r="A3678">
            <v>39762</v>
          </cell>
          <cell r="B3678" t="str">
            <v>QUADRO DE DISTRIBUICAO COM BARRAMENTO TRIFASICO, DE EMBUTIR, EM CHAPA DE ACO GALVANIZADO, PARA 36 DISJUNTORES DIN, 100 A</v>
          </cell>
          <cell r="C3678" t="str">
            <v xml:space="preserve">UN    </v>
          </cell>
          <cell r="D3678">
            <v>833.43</v>
          </cell>
        </row>
        <row r="3679">
          <cell r="A3679">
            <v>12042</v>
          </cell>
          <cell r="B3679" t="str">
            <v>QUADRO DE DISTRIBUICAO COM BARRAMENTO TRIFASICO, DE EMBUTIR, EM CHAPA DE ACO GALVANIZADO, PARA 40 DISJUNTORES DIN, 100 A</v>
          </cell>
          <cell r="C3679" t="str">
            <v xml:space="preserve">UN    </v>
          </cell>
          <cell r="D3679">
            <v>1216.78</v>
          </cell>
        </row>
        <row r="3680">
          <cell r="A3680">
            <v>39763</v>
          </cell>
          <cell r="B3680" t="str">
            <v>QUADRO DE DISTRIBUICAO COM BARRAMENTO TRIFASICO, DE EMBUTIR, EM CHAPA DE ACO GALVANIZADO, PARA 48 DISJUNTORES DIN, 100 A</v>
          </cell>
          <cell r="C3680" t="str">
            <v xml:space="preserve">UN    </v>
          </cell>
          <cell r="D3680">
            <v>1424.09</v>
          </cell>
        </row>
        <row r="3681">
          <cell r="A3681">
            <v>39760</v>
          </cell>
          <cell r="B3681" t="str">
            <v>QUADRO DE DISTRIBUICAO COM BARRAMENTO TRIFASICO, DE SOBREPOR, EM CHAPA DE ACO GALVANIZADO, PARA *42* DISJUNTORES DIN, 100 A</v>
          </cell>
          <cell r="C3681" t="str">
            <v xml:space="preserve">UN    </v>
          </cell>
          <cell r="D3681">
            <v>1419.4</v>
          </cell>
        </row>
        <row r="3682">
          <cell r="A3682">
            <v>39756</v>
          </cell>
          <cell r="B3682" t="str">
            <v>QUADRO DE DISTRIBUICAO COM BARRAMENTO TRIFASICO, DE SOBREPOR, EM CHAPA DE ACO GALVANIZADO, PARA 12 DISJUNTORES DIN, 100 A</v>
          </cell>
          <cell r="C3682" t="str">
            <v xml:space="preserve">UN    </v>
          </cell>
          <cell r="D3682">
            <v>509.65</v>
          </cell>
        </row>
        <row r="3683">
          <cell r="A3683">
            <v>12038</v>
          </cell>
          <cell r="B3683" t="str">
            <v>QUADRO DE DISTRIBUICAO COM BARRAMENTO TRIFASICO, DE SOBREPOR, EM CHAPA DE ACO GALVANIZADO, PARA 18 DISJUNTORES DIN, 100 A</v>
          </cell>
          <cell r="C3683" t="str">
            <v xml:space="preserve">UN    </v>
          </cell>
          <cell r="D3683">
            <v>636.82000000000005</v>
          </cell>
        </row>
        <row r="3684">
          <cell r="A3684">
            <v>39757</v>
          </cell>
          <cell r="B3684" t="str">
            <v>QUADRO DE DISTRIBUICAO COM BARRAMENTO TRIFASICO, DE SOBREPOR, EM CHAPA DE ACO GALVANIZADO, PARA 28 DISJUNTORES DIN, 100 A</v>
          </cell>
          <cell r="C3684" t="str">
            <v xml:space="preserve">UN    </v>
          </cell>
          <cell r="D3684">
            <v>588.86</v>
          </cell>
        </row>
        <row r="3685">
          <cell r="A3685">
            <v>39758</v>
          </cell>
          <cell r="B3685" t="str">
            <v>QUADRO DE DISTRIBUICAO COM BARRAMENTO TRIFASICO, DE SOBREPOR, EM CHAPA DE ACO GALVANIZADO, PARA 30 DISJUNTORES DIN, 100 A</v>
          </cell>
          <cell r="C3685" t="str">
            <v xml:space="preserve">UN    </v>
          </cell>
          <cell r="D3685">
            <v>858.19</v>
          </cell>
        </row>
        <row r="3686">
          <cell r="A3686">
            <v>39759</v>
          </cell>
          <cell r="B3686" t="str">
            <v>QUADRO DE DISTRIBUICAO COM BARRAMENTO TRIFASICO, DE SOBREPOR, EM CHAPA DE ACO GALVANIZADO, PARA 36 DISJUNTORES DIN, 100 A</v>
          </cell>
          <cell r="C3686" t="str">
            <v xml:space="preserve">UN    </v>
          </cell>
          <cell r="D3686">
            <v>1059.8699999999999</v>
          </cell>
        </row>
        <row r="3687">
          <cell r="A3687">
            <v>39761</v>
          </cell>
          <cell r="B3687" t="str">
            <v>QUADRO DE DISTRIBUICAO COM BARRAMENTO TRIFASICO, DE SOBREPOR, EM CHAPA DE ACO GALVANIZADO, PARA 48 DISJUNTORES DIN, 100 A</v>
          </cell>
          <cell r="C3687" t="str">
            <v xml:space="preserve">UN    </v>
          </cell>
          <cell r="D3687">
            <v>1273.99</v>
          </cell>
        </row>
        <row r="3688">
          <cell r="A3688">
            <v>39805</v>
          </cell>
          <cell r="B3688" t="str">
            <v>QUADRO DE DISTRIBUICAO, EM PVC, DE EMBUTIR, COM BARRAMENTO TERRA / NEUTRO, PARA 12 DISJUNTORES NEMA OU 16 DISJUNTORES DIN</v>
          </cell>
          <cell r="C3688" t="str">
            <v xml:space="preserve">UN    </v>
          </cell>
          <cell r="D3688">
            <v>171.58</v>
          </cell>
        </row>
        <row r="3689">
          <cell r="A3689">
            <v>39806</v>
          </cell>
          <cell r="B3689" t="str">
            <v>QUADRO DE DISTRIBUICAO, EM PVC, DE EMBUTIR, COM BARRAMENTO TERRA / NEUTRO, PARA 18 DISJUNTORES NEMA OU 24 DISJUNTORES DIN</v>
          </cell>
          <cell r="C3689" t="str">
            <v xml:space="preserve">UN    </v>
          </cell>
          <cell r="D3689">
            <v>317.89</v>
          </cell>
        </row>
        <row r="3690">
          <cell r="A3690">
            <v>39807</v>
          </cell>
          <cell r="B3690" t="str">
            <v>QUADRO DE DISTRIBUICAO, EM PVC, DE EMBUTIR, COM BARRAMENTO TERRA / NEUTRO, PARA 27 DISJUNTORES NEMA OU 36 DISJUNTORES DIN</v>
          </cell>
          <cell r="C3690" t="str">
            <v xml:space="preserve">UN    </v>
          </cell>
          <cell r="D3690">
            <v>688.93</v>
          </cell>
        </row>
        <row r="3691">
          <cell r="A3691">
            <v>43100</v>
          </cell>
          <cell r="B3691" t="str">
            <v>QUADRO DE DISTRIBUICAO, EM PVC, DE EMBUTIR, COM BARRAMENTO TERRA / NEUTRO, PARA 48 DISJUNTORES DIN</v>
          </cell>
          <cell r="C3691" t="str">
            <v xml:space="preserve">UN    </v>
          </cell>
          <cell r="D3691">
            <v>538.6</v>
          </cell>
        </row>
        <row r="3692">
          <cell r="A3692">
            <v>39804</v>
          </cell>
          <cell r="B3692" t="str">
            <v>QUADRO DE DISTRIBUICAO, EM PVC, DE EMBUTIR, COM BARRAMENTO TERRA / NEUTRO, PARA 6 DISJUNTORES NEMA OU 8 DISJUNTORES DIN</v>
          </cell>
          <cell r="C3692" t="str">
            <v xml:space="preserve">UN    </v>
          </cell>
          <cell r="D3692">
            <v>100.75</v>
          </cell>
        </row>
        <row r="3693">
          <cell r="A3693">
            <v>39796</v>
          </cell>
          <cell r="B3693" t="str">
            <v>QUADRO DE DISTRIBUICAO, SEM BARRAMENTO, EM PVC, DE EMBUTIR, PARA 12 DISJUNTORES NEMA OU 16 DISJUNTORES DIN</v>
          </cell>
          <cell r="C3693" t="str">
            <v xml:space="preserve">UN    </v>
          </cell>
          <cell r="D3693">
            <v>104.35</v>
          </cell>
        </row>
        <row r="3694">
          <cell r="A3694">
            <v>39797</v>
          </cell>
          <cell r="B3694" t="str">
            <v>QUADRO DE DISTRIBUICAO, SEM BARRAMENTO, EM PVC, DE EMBUTIR, PARA 18 DISJUNTORES NEMA OU 24 DISJUNTORES DIN</v>
          </cell>
          <cell r="C3694" t="str">
            <v xml:space="preserve">UN    </v>
          </cell>
          <cell r="D3694">
            <v>163.81</v>
          </cell>
        </row>
        <row r="3695">
          <cell r="A3695">
            <v>39798</v>
          </cell>
          <cell r="B3695" t="str">
            <v>QUADRO DE DISTRIBUICAO, SEM BARRAMENTO, EM PVC, DE EMBUTIR, PARA 27 DISJUNTORES NEMA OU 36 DISJUNTORES DIN</v>
          </cell>
          <cell r="C3695" t="str">
            <v xml:space="preserve">UN    </v>
          </cell>
          <cell r="D3695">
            <v>280.98</v>
          </cell>
        </row>
        <row r="3696">
          <cell r="A3696">
            <v>39794</v>
          </cell>
          <cell r="B3696" t="str">
            <v>QUADRO DE DISTRIBUICAO, SEM BARRAMENTO, EM PVC, DE EMBUTIR, PARA 3 DISJUNTORES NEMA OU 4 DISJUNTORES DIN</v>
          </cell>
          <cell r="C3696" t="str">
            <v xml:space="preserve">UN    </v>
          </cell>
          <cell r="D3696">
            <v>44.29</v>
          </cell>
        </row>
        <row r="3697">
          <cell r="A3697">
            <v>39795</v>
          </cell>
          <cell r="B3697" t="str">
            <v>QUADRO DE DISTRIBUICAO, SEM BARRAMENTO, EM PVC, DE EMBUTIR, PARA 6 DISJUNTORES NEMA OU 8 DISJUNTORES DIN</v>
          </cell>
          <cell r="C3697" t="str">
            <v xml:space="preserve">UN    </v>
          </cell>
          <cell r="D3697">
            <v>69.98</v>
          </cell>
        </row>
        <row r="3698">
          <cell r="A3698">
            <v>39799</v>
          </cell>
          <cell r="B3698" t="str">
            <v>QUADRO DE DISTRIBUICAO, SEM BARRAMENTO, EM PVC, DE SOBREPOR,  PARA 3 DISJUNTORES NEMA OU 4 DISJUNTORES DIN</v>
          </cell>
          <cell r="C3698" t="str">
            <v xml:space="preserve">UN    </v>
          </cell>
          <cell r="D3698">
            <v>51.63</v>
          </cell>
        </row>
        <row r="3699">
          <cell r="A3699">
            <v>39801</v>
          </cell>
          <cell r="B3699" t="str">
            <v>QUADRO DE DISTRIBUICAO, SEM BARRAMENTO, EM PVC, DE SOBREPOR, PARA 12 DISJUNTORES NEMA OU 16 DISJUNTORES DIN</v>
          </cell>
          <cell r="C3699" t="str">
            <v xml:space="preserve">UN    </v>
          </cell>
          <cell r="D3699">
            <v>147.77000000000001</v>
          </cell>
        </row>
        <row r="3700">
          <cell r="A3700">
            <v>39802</v>
          </cell>
          <cell r="B3700" t="str">
            <v>QUADRO DE DISTRIBUICAO, SEM BARRAMENTO, EM PVC, DE SOBREPOR, PARA 18 DISJUNTORES NEMA OU 24 DISJUNTORES DIN</v>
          </cell>
          <cell r="C3700" t="str">
            <v xml:space="preserve">UN    </v>
          </cell>
          <cell r="D3700">
            <v>216.6</v>
          </cell>
        </row>
        <row r="3701">
          <cell r="A3701">
            <v>39803</v>
          </cell>
          <cell r="B3701" t="str">
            <v>QUADRO DE DISTRIBUICAO, SEM BARRAMENTO, EM PVC, DE SOBREPOR, PARA 27 DISJUNTORES NEMA OU 36 DISJUNTORES DIN</v>
          </cell>
          <cell r="C3701" t="str">
            <v xml:space="preserve">UN    </v>
          </cell>
          <cell r="D3701">
            <v>302.16000000000003</v>
          </cell>
        </row>
        <row r="3702">
          <cell r="A3702">
            <v>39800</v>
          </cell>
          <cell r="B3702" t="str">
            <v>QUADRO DE DISTRIBUICAO, SEM BARRAMENTO, EM PVC, DE SOBREPOR, PARA 6 DISJUNTORES NEMA OU 8 DISJUNTORES DIN</v>
          </cell>
          <cell r="C3702" t="str">
            <v xml:space="preserve">UN    </v>
          </cell>
          <cell r="D3702">
            <v>87.95</v>
          </cell>
        </row>
        <row r="3703">
          <cell r="A3703">
            <v>43837</v>
          </cell>
          <cell r="B3703" t="str">
            <v>RACK DE PISO PARA SERVIDOR, ABERTO, EM COLUNA, 44U X *570* MM</v>
          </cell>
          <cell r="C3703" t="str">
            <v xml:space="preserve">UN    </v>
          </cell>
          <cell r="D3703">
            <v>1593.71</v>
          </cell>
        </row>
        <row r="3704">
          <cell r="A3704">
            <v>43836</v>
          </cell>
          <cell r="B3704" t="str">
            <v>RACK DE PISO PARA SERVIDOR, FECHADO, 44U, COM PORTA, 44U X *570* MM</v>
          </cell>
          <cell r="C3704" t="str">
            <v xml:space="preserve">UN    </v>
          </cell>
          <cell r="D3704">
            <v>3242.92</v>
          </cell>
        </row>
        <row r="3705">
          <cell r="A3705">
            <v>21059</v>
          </cell>
          <cell r="B3705" t="str">
            <v>RALO FOFO COM REQUADRO, QUADRADO 150 X 150 MM</v>
          </cell>
          <cell r="C3705" t="str">
            <v xml:space="preserve">UN    </v>
          </cell>
          <cell r="D3705">
            <v>65.64</v>
          </cell>
        </row>
        <row r="3706">
          <cell r="A3706">
            <v>11234</v>
          </cell>
          <cell r="B3706" t="str">
            <v>RALO FOFO COM REQUADRO, QUADRADO 200 X 200 MM</v>
          </cell>
          <cell r="C3706" t="str">
            <v xml:space="preserve">UN    </v>
          </cell>
          <cell r="D3706">
            <v>98.94</v>
          </cell>
        </row>
        <row r="3707">
          <cell r="A3707">
            <v>21060</v>
          </cell>
          <cell r="B3707" t="str">
            <v>RALO FOFO COM REQUADRO, QUADRADO 250 X 250 MM</v>
          </cell>
          <cell r="C3707" t="str">
            <v xml:space="preserve">UN    </v>
          </cell>
          <cell r="D3707">
            <v>121.77</v>
          </cell>
        </row>
        <row r="3708">
          <cell r="A3708">
            <v>21061</v>
          </cell>
          <cell r="B3708" t="str">
            <v>RALO FOFO COM REQUADRO, QUADRADO 300 X 300 MM</v>
          </cell>
          <cell r="C3708" t="str">
            <v xml:space="preserve">UN    </v>
          </cell>
          <cell r="D3708">
            <v>152.22</v>
          </cell>
        </row>
        <row r="3709">
          <cell r="A3709">
            <v>21062</v>
          </cell>
          <cell r="B3709" t="str">
            <v>RALO FOFO COM REQUADRO, QUADRADO 400 X 400 MM</v>
          </cell>
          <cell r="C3709" t="str">
            <v xml:space="preserve">UN    </v>
          </cell>
          <cell r="D3709">
            <v>239.74</v>
          </cell>
        </row>
        <row r="3710">
          <cell r="A3710">
            <v>11708</v>
          </cell>
          <cell r="B3710" t="str">
            <v>RALO FOFO SEMIESFERICO, 100 MM, PARA LAJES/ CALHAS</v>
          </cell>
          <cell r="C3710" t="str">
            <v xml:space="preserve">UN    </v>
          </cell>
          <cell r="D3710">
            <v>26.16</v>
          </cell>
        </row>
        <row r="3711">
          <cell r="A3711">
            <v>11709</v>
          </cell>
          <cell r="B3711" t="str">
            <v>RALO FOFO SEMIESFERICO, 150 MM, PARA LAJES/ CALHAS</v>
          </cell>
          <cell r="C3711" t="str">
            <v xml:space="preserve">UN    </v>
          </cell>
          <cell r="D3711">
            <v>61.45</v>
          </cell>
        </row>
        <row r="3712">
          <cell r="A3712">
            <v>11710</v>
          </cell>
          <cell r="B3712" t="str">
            <v>RALO FOFO SEMIESFERICO, 200 MM, PARA LAJES/ CALHAS</v>
          </cell>
          <cell r="C3712" t="str">
            <v xml:space="preserve">UN    </v>
          </cell>
          <cell r="D3712">
            <v>141.27000000000001</v>
          </cell>
        </row>
        <row r="3713">
          <cell r="A3713">
            <v>11707</v>
          </cell>
          <cell r="B3713" t="str">
            <v>RALO FOFO SEMIESFERICO, 75 MM, PARA LAJES/ CALHAS</v>
          </cell>
          <cell r="C3713" t="str">
            <v xml:space="preserve">UN    </v>
          </cell>
          <cell r="D3713">
            <v>19.59</v>
          </cell>
        </row>
        <row r="3714">
          <cell r="A3714">
            <v>5102</v>
          </cell>
          <cell r="B3714" t="str">
            <v>RALO SECO / RALO DE PASSAGEM EM PVC, QUADRADO, 100 X 100 X 53 MM, SAIDA 40 MM, COM GRELHA BRANCA</v>
          </cell>
          <cell r="C3714" t="str">
            <v xml:space="preserve">UN    </v>
          </cell>
          <cell r="D3714">
            <v>13.2</v>
          </cell>
        </row>
        <row r="3715">
          <cell r="A3715">
            <v>11739</v>
          </cell>
          <cell r="B3715" t="str">
            <v>RALO SECO CONICO, PVC, 100 X 40 MM,  COM GRELHA REDONDA BRANCA</v>
          </cell>
          <cell r="C3715" t="str">
            <v xml:space="preserve">UN    </v>
          </cell>
          <cell r="D3715">
            <v>9.41</v>
          </cell>
        </row>
        <row r="3716">
          <cell r="A3716">
            <v>11711</v>
          </cell>
          <cell r="B3716" t="str">
            <v>RALO SECO CONICO, PVC, 100 X 40 MM, COM GRELHA QUADRADA BRANCA</v>
          </cell>
          <cell r="C3716" t="str">
            <v xml:space="preserve">UN    </v>
          </cell>
          <cell r="D3716">
            <v>11</v>
          </cell>
        </row>
        <row r="3717">
          <cell r="A3717">
            <v>11741</v>
          </cell>
          <cell r="B3717" t="str">
            <v>RALO SIFONADO CILINDRICO, PVC, 100 X 40 MM,  COM GRELHA REDONDA BRANCA</v>
          </cell>
          <cell r="C3717" t="str">
            <v xml:space="preserve">UN    </v>
          </cell>
          <cell r="D3717">
            <v>11.98</v>
          </cell>
        </row>
        <row r="3718">
          <cell r="A3718">
            <v>11745</v>
          </cell>
          <cell r="B3718" t="str">
            <v>RALO SIFONADO QUADRADO, PVC, 100 X 53 MM, SAIDA 40 MM, COM GRELHA QUADRADA BRANCA</v>
          </cell>
          <cell r="C3718" t="str">
            <v xml:space="preserve">UN    </v>
          </cell>
          <cell r="D3718">
            <v>15.79</v>
          </cell>
        </row>
        <row r="3719">
          <cell r="A3719">
            <v>11743</v>
          </cell>
          <cell r="B3719" t="str">
            <v>RALO SIFONADO REDONDO CONICO, PVC, 100 X 40 MM, COM GRELHA REDONDA BRANCA</v>
          </cell>
          <cell r="C3719" t="str">
            <v xml:space="preserve">UN    </v>
          </cell>
          <cell r="D3719">
            <v>10.06</v>
          </cell>
        </row>
        <row r="3720">
          <cell r="A3720">
            <v>40985</v>
          </cell>
          <cell r="B3720" t="str">
            <v>RASTELEIRO (MENSALISTA)</v>
          </cell>
          <cell r="C3720" t="str">
            <v xml:space="preserve">MES   </v>
          </cell>
          <cell r="D3720">
            <v>2408.92</v>
          </cell>
        </row>
        <row r="3721">
          <cell r="A3721">
            <v>44502</v>
          </cell>
          <cell r="B3721" t="str">
            <v>RASTELEIRO HORISTA</v>
          </cell>
          <cell r="C3721" t="str">
            <v xml:space="preserve">H     </v>
          </cell>
          <cell r="D3721">
            <v>13.75</v>
          </cell>
        </row>
        <row r="3722">
          <cell r="A3722">
            <v>1088</v>
          </cell>
          <cell r="B3722" t="str">
            <v>REATOR ELETRONICO BIVOLT PARA 1 LAMPADA FLUORESCENTE DE 18/20 W</v>
          </cell>
          <cell r="C3722" t="str">
            <v xml:space="preserve">UN    </v>
          </cell>
          <cell r="D3722">
            <v>35.869999999999997</v>
          </cell>
        </row>
        <row r="3723">
          <cell r="A3723">
            <v>1087</v>
          </cell>
          <cell r="B3723" t="str">
            <v>REATOR ELETRONICO BIVOLT PARA 1 LAMPADA FLUORESCENTE DE 36/40 W</v>
          </cell>
          <cell r="C3723" t="str">
            <v xml:space="preserve">UN    </v>
          </cell>
          <cell r="D3723">
            <v>44.8</v>
          </cell>
        </row>
        <row r="3724">
          <cell r="A3724">
            <v>38777</v>
          </cell>
          <cell r="B3724" t="str">
            <v>REATOR ELETRONICO BIVOLT PARA 2 LAMPADAS FLUORESCENTES DE 14 W</v>
          </cell>
          <cell r="C3724" t="str">
            <v xml:space="preserve">UN    </v>
          </cell>
          <cell r="D3724">
            <v>89.23</v>
          </cell>
        </row>
        <row r="3725">
          <cell r="A3725">
            <v>1086</v>
          </cell>
          <cell r="B3725" t="str">
            <v>REATOR ELETRONICO BIVOLT PARA 2 LAMPADAS FLUORESCENTES DE 18/20 W</v>
          </cell>
          <cell r="C3725" t="str">
            <v xml:space="preserve">UN    </v>
          </cell>
          <cell r="D3725">
            <v>47.09</v>
          </cell>
        </row>
        <row r="3726">
          <cell r="A3726">
            <v>1079</v>
          </cell>
          <cell r="B3726" t="str">
            <v>REATOR ELETRONICO BIVOLT PARA 2 LAMPADAS FLUORESCENTES DE 36/40 W</v>
          </cell>
          <cell r="C3726" t="str">
            <v xml:space="preserve">UN    </v>
          </cell>
          <cell r="D3726">
            <v>48.68</v>
          </cell>
        </row>
        <row r="3727">
          <cell r="A3727">
            <v>39374</v>
          </cell>
          <cell r="B3727" t="str">
            <v>REATOR INTERNO/INTEGRADO PARA LAMPADA VAPOR METALICO 400 W, ALTO FATOR DE POTENCIA</v>
          </cell>
          <cell r="C3727" t="str">
            <v xml:space="preserve">UN    </v>
          </cell>
          <cell r="D3727">
            <v>142.5</v>
          </cell>
        </row>
        <row r="3728">
          <cell r="A3728">
            <v>1082</v>
          </cell>
          <cell r="B3728" t="str">
            <v>REATOR P/ LAMPADA VAPOR DE SODIO 250W USO EXT</v>
          </cell>
          <cell r="C3728" t="str">
            <v xml:space="preserve">UN    </v>
          </cell>
          <cell r="D3728">
            <v>306.01</v>
          </cell>
        </row>
        <row r="3729">
          <cell r="A3729">
            <v>12316</v>
          </cell>
          <cell r="B3729" t="str">
            <v>REATOR P/ 1 LAMPADA VAPOR DE MERCURIO 125W USO EXT</v>
          </cell>
          <cell r="C3729" t="str">
            <v xml:space="preserve">UN    </v>
          </cell>
          <cell r="D3729">
            <v>140.25</v>
          </cell>
        </row>
        <row r="3730">
          <cell r="A3730">
            <v>12317</v>
          </cell>
          <cell r="B3730" t="str">
            <v>REATOR P/ 1 LAMPADA VAPOR DE MERCURIO 250W USO EXT</v>
          </cell>
          <cell r="C3730" t="str">
            <v xml:space="preserve">UN    </v>
          </cell>
          <cell r="D3730">
            <v>167.25</v>
          </cell>
        </row>
        <row r="3731">
          <cell r="A3731">
            <v>12318</v>
          </cell>
          <cell r="B3731" t="str">
            <v>REATOR P/ 1 LAMPADA VAPOR DE MERCURIO 400W USO EXT</v>
          </cell>
          <cell r="C3731" t="str">
            <v xml:space="preserve">UN    </v>
          </cell>
          <cell r="D3731">
            <v>192.68</v>
          </cell>
        </row>
        <row r="3732">
          <cell r="A3732">
            <v>5104</v>
          </cell>
          <cell r="B3732" t="str">
            <v>REBITE DE ALUMINIO VAZADO DE REPUXO, 3,2 X 8 MM (1KG = 1025 UNIDADES)</v>
          </cell>
          <cell r="C3732" t="str">
            <v xml:space="preserve">KG    </v>
          </cell>
          <cell r="D3732">
            <v>73.319999999999993</v>
          </cell>
        </row>
        <row r="3733">
          <cell r="A3733">
            <v>44530</v>
          </cell>
          <cell r="B3733" t="str">
            <v>REBOLO ABRASIVO RETO DE USO GERAL GRAO 36, DE 6 X 1 " ( DIAMETRO X ALTURA)</v>
          </cell>
          <cell r="C3733" t="str">
            <v xml:space="preserve">UN    </v>
          </cell>
          <cell r="D3733">
            <v>67.36</v>
          </cell>
        </row>
        <row r="3734">
          <cell r="A3734">
            <v>2710</v>
          </cell>
          <cell r="B3734" t="str">
            <v>REBOLO ABRASIVO RETO DE USO GERAL GRAO 36, DE 6 X 3/4 " (DIAMETRO X ALTURA)</v>
          </cell>
          <cell r="C3734" t="str">
            <v xml:space="preserve">UN    </v>
          </cell>
          <cell r="D3734">
            <v>53.8</v>
          </cell>
        </row>
        <row r="3735">
          <cell r="A3735">
            <v>14575</v>
          </cell>
          <cell r="B3735" t="str">
            <v>RECICLADORA DE ASFALTO A FRIO SOBRE RODAS, LARG. FRESAGEM 2,00 M, POT. 315 KW/422 HP</v>
          </cell>
          <cell r="C3735" t="str">
            <v xml:space="preserve">UN    </v>
          </cell>
          <cell r="D3735">
            <v>5982591.8200000003</v>
          </cell>
        </row>
        <row r="3736">
          <cell r="A3736">
            <v>20043</v>
          </cell>
          <cell r="B3736" t="str">
            <v>REDUCAO EXCENTRICA PVC, DN 100 X 50 MM, PARA ESGOTO PREDIAL</v>
          </cell>
          <cell r="C3736" t="str">
            <v xml:space="preserve">UN    </v>
          </cell>
          <cell r="D3736">
            <v>10.27</v>
          </cell>
        </row>
        <row r="3737">
          <cell r="A3737">
            <v>20044</v>
          </cell>
          <cell r="B3737" t="str">
            <v>REDUCAO EXCENTRICA PVC, DN 100 X 75 MM, PARA ESGOTO PREDIAL</v>
          </cell>
          <cell r="C3737" t="str">
            <v xml:space="preserve">UN    </v>
          </cell>
          <cell r="D3737">
            <v>11.91</v>
          </cell>
        </row>
        <row r="3738">
          <cell r="A3738">
            <v>20042</v>
          </cell>
          <cell r="B3738" t="str">
            <v>REDUCAO EXCENTRICA PVC, DN 75 X 50 MM, PARA ESGOTO PREDIAL</v>
          </cell>
          <cell r="C3738" t="str">
            <v xml:space="preserve">UN    </v>
          </cell>
          <cell r="D3738">
            <v>8.91</v>
          </cell>
        </row>
        <row r="3739">
          <cell r="A3739">
            <v>20046</v>
          </cell>
          <cell r="B3739" t="str">
            <v>REDUCAO EXCENTRICA PVC, SERIE R, DN 100 X 75 MM, PARA ESGOTO PREDIAL</v>
          </cell>
          <cell r="C3739" t="str">
            <v xml:space="preserve">UN    </v>
          </cell>
          <cell r="D3739">
            <v>21.09</v>
          </cell>
        </row>
        <row r="3740">
          <cell r="A3740">
            <v>20047</v>
          </cell>
          <cell r="B3740" t="str">
            <v>REDUCAO EXCENTRICA PVC, SERIE R, DN 150 X 100 MM, PARA ESGOTO PREDIAL</v>
          </cell>
          <cell r="C3740" t="str">
            <v xml:space="preserve">UN    </v>
          </cell>
          <cell r="D3740">
            <v>63.24</v>
          </cell>
        </row>
        <row r="3741">
          <cell r="A3741">
            <v>20045</v>
          </cell>
          <cell r="B3741" t="str">
            <v>REDUCAO EXCENTRICA PVC, SERIE R, DN 75 X 50 MM, PARA ESGOTO PREDIAL</v>
          </cell>
          <cell r="C3741" t="str">
            <v xml:space="preserve">UN    </v>
          </cell>
          <cell r="D3741">
            <v>10.67</v>
          </cell>
        </row>
        <row r="3742">
          <cell r="A3742">
            <v>20972</v>
          </cell>
          <cell r="B3742" t="str">
            <v>REDUCAO FIXA TIPO STORZ, ENGATE RAPIDO 2.1/2" X 1.1/2", EM LATAO, PARA INSTALACAO PREDIAL COMBATE A INCENDIO PREDIAL</v>
          </cell>
          <cell r="C3742" t="str">
            <v xml:space="preserve">UN    </v>
          </cell>
          <cell r="D3742">
            <v>178.57</v>
          </cell>
        </row>
        <row r="3743">
          <cell r="A3743">
            <v>11321</v>
          </cell>
          <cell r="B3743" t="str">
            <v>REDUCAO PVC PBA, JE, PB, DN 100 X 50 / DE 110 X 60 MM, PARA REDE DE AGUA</v>
          </cell>
          <cell r="C3743" t="str">
            <v xml:space="preserve">UN    </v>
          </cell>
          <cell r="D3743">
            <v>31.09</v>
          </cell>
        </row>
        <row r="3744">
          <cell r="A3744">
            <v>11323</v>
          </cell>
          <cell r="B3744" t="str">
            <v>REDUCAO PVC PBA, JE, PB, DN 100 X 75 / DE 110 X 85 MM, PARA REDE DE AGUA</v>
          </cell>
          <cell r="C3744" t="str">
            <v xml:space="preserve">UN    </v>
          </cell>
          <cell r="D3744">
            <v>35.76</v>
          </cell>
        </row>
        <row r="3745">
          <cell r="A3745">
            <v>20327</v>
          </cell>
          <cell r="B3745" t="str">
            <v>REDUCAO PVC PBA, JE, PB, DN 75 X 50 / DE 85 X 60 MM, PARA REDE DE AGUA</v>
          </cell>
          <cell r="C3745" t="str">
            <v xml:space="preserve">UN    </v>
          </cell>
          <cell r="D3745">
            <v>20.29</v>
          </cell>
        </row>
        <row r="3746">
          <cell r="A3746">
            <v>13390</v>
          </cell>
          <cell r="B3746" t="str">
            <v>REFLETOR REDONDO EM ALUMINIO ANODIZADO PARA LAMPADA VAPOR DE MERCURIO/SODIO, CORPO EM ALUMINIO COM PINTURA EPOXI, PARA LAMPADA E-27 DE 300 W, COM SUPORTE REDONDO E ALCA REGULAVEL PARA FIXACAO.</v>
          </cell>
          <cell r="C3746" t="str">
            <v xml:space="preserve">UN    </v>
          </cell>
          <cell r="D3746">
            <v>177</v>
          </cell>
        </row>
        <row r="3747">
          <cell r="A3747">
            <v>6034</v>
          </cell>
          <cell r="B3747" t="str">
            <v>REGISTRO DE ESFERA DE PASSEIO, PVC PARA POLIETILENO, 20 MM</v>
          </cell>
          <cell r="C3747" t="str">
            <v xml:space="preserve">UN    </v>
          </cell>
          <cell r="D3747">
            <v>11.9</v>
          </cell>
        </row>
        <row r="3748">
          <cell r="A3748">
            <v>6036</v>
          </cell>
          <cell r="B3748" t="str">
            <v>REGISTRO DE ESFERA PVC, COM BORBOLETA, COM ROSCA EXTERNA, DE 1/2"</v>
          </cell>
          <cell r="C3748" t="str">
            <v xml:space="preserve">UN    </v>
          </cell>
          <cell r="D3748">
            <v>16.21</v>
          </cell>
        </row>
        <row r="3749">
          <cell r="A3749">
            <v>6031</v>
          </cell>
          <cell r="B3749" t="str">
            <v>REGISTRO DE ESFERA PVC, COM BORBOLETA, COM ROSCA EXTERNA, DE 3/4"</v>
          </cell>
          <cell r="C3749" t="str">
            <v xml:space="preserve">UN    </v>
          </cell>
          <cell r="D3749">
            <v>19.05</v>
          </cell>
        </row>
        <row r="3750">
          <cell r="A3750">
            <v>6029</v>
          </cell>
          <cell r="B3750" t="str">
            <v>REGISTRO DE ESFERA PVC, COM CABECA QUADRADA, COM ROSCA EXTERNA, 1/2"</v>
          </cell>
          <cell r="C3750" t="str">
            <v xml:space="preserve">UN    </v>
          </cell>
          <cell r="D3750">
            <v>19.25</v>
          </cell>
        </row>
        <row r="3751">
          <cell r="A3751">
            <v>6033</v>
          </cell>
          <cell r="B3751" t="str">
            <v>REGISTRO DE ESFERA PVC, COM CABECA QUADRADA, COM ROSCA EXTERNA, 3/4"</v>
          </cell>
          <cell r="C3751" t="str">
            <v xml:space="preserve">UN    </v>
          </cell>
          <cell r="D3751">
            <v>25.37</v>
          </cell>
        </row>
        <row r="3752">
          <cell r="A3752">
            <v>11672</v>
          </cell>
          <cell r="B3752" t="str">
            <v>REGISTRO DE ESFERA, PVC, COM VOLANTE, VS, ROSCAVEL, DN 1 1/2", COM CORPO DIVIDIDO</v>
          </cell>
          <cell r="C3752" t="str">
            <v xml:space="preserve">UN    </v>
          </cell>
          <cell r="D3752">
            <v>55.19</v>
          </cell>
        </row>
        <row r="3753">
          <cell r="A3753">
            <v>11669</v>
          </cell>
          <cell r="B3753" t="str">
            <v>REGISTRO DE ESFERA, PVC, COM VOLANTE, VS, ROSCAVEL, DN 1 1/4", COM CORPO DIVIDIDO</v>
          </cell>
          <cell r="C3753" t="str">
            <v xml:space="preserve">UN    </v>
          </cell>
          <cell r="D3753">
            <v>52.56</v>
          </cell>
        </row>
        <row r="3754">
          <cell r="A3754">
            <v>11670</v>
          </cell>
          <cell r="B3754" t="str">
            <v>REGISTRO DE ESFERA, PVC, COM VOLANTE, VS, ROSCAVEL, DN 1/2", COM CORPO DIVIDIDO</v>
          </cell>
          <cell r="C3754" t="str">
            <v xml:space="preserve">UN    </v>
          </cell>
          <cell r="D3754">
            <v>20.13</v>
          </cell>
        </row>
        <row r="3755">
          <cell r="A3755">
            <v>20055</v>
          </cell>
          <cell r="B3755" t="str">
            <v>REGISTRO DE ESFERA, PVC, COM VOLANTE, VS, ROSCAVEL, DN 1", COM CORPO DIVIDIDO</v>
          </cell>
          <cell r="C3755" t="str">
            <v xml:space="preserve">UN    </v>
          </cell>
          <cell r="D3755">
            <v>39.369999999999997</v>
          </cell>
        </row>
        <row r="3756">
          <cell r="A3756">
            <v>11671</v>
          </cell>
          <cell r="B3756" t="str">
            <v>REGISTRO DE ESFERA, PVC, COM VOLANTE, VS, ROSCAVEL, DN 2", COM CORPO DIVIDIDO</v>
          </cell>
          <cell r="C3756" t="str">
            <v xml:space="preserve">UN    </v>
          </cell>
          <cell r="D3756">
            <v>84.47</v>
          </cell>
        </row>
        <row r="3757">
          <cell r="A3757">
            <v>6032</v>
          </cell>
          <cell r="B3757" t="str">
            <v>REGISTRO DE ESFERA, PVC, COM VOLANTE, VS, ROSCAVEL, DN 3/4", COM CORPO DIVIDIDO</v>
          </cell>
          <cell r="C3757" t="str">
            <v xml:space="preserve">UN    </v>
          </cell>
          <cell r="D3757">
            <v>24.13</v>
          </cell>
        </row>
        <row r="3758">
          <cell r="A3758">
            <v>11673</v>
          </cell>
          <cell r="B3758" t="str">
            <v>REGISTRO DE ESFERA, PVC, COM VOLANTE, VS, SOLDAVEL, DN 20 MM, COM CORPO DIVIDIDO</v>
          </cell>
          <cell r="C3758" t="str">
            <v xml:space="preserve">UN    </v>
          </cell>
          <cell r="D3758">
            <v>19</v>
          </cell>
        </row>
        <row r="3759">
          <cell r="A3759">
            <v>11674</v>
          </cell>
          <cell r="B3759" t="str">
            <v>REGISTRO DE ESFERA, PVC, COM VOLANTE, VS, SOLDAVEL, DN 25 MM, COM CORPO DIVIDIDO</v>
          </cell>
          <cell r="C3759" t="str">
            <v xml:space="preserve">UN    </v>
          </cell>
          <cell r="D3759">
            <v>24.47</v>
          </cell>
        </row>
        <row r="3760">
          <cell r="A3760">
            <v>11675</v>
          </cell>
          <cell r="B3760" t="str">
            <v>REGISTRO DE ESFERA, PVC, COM VOLANTE, VS, SOLDAVEL, DN 32 MM, COM CORPO DIVIDIDO</v>
          </cell>
          <cell r="C3760" t="str">
            <v xml:space="preserve">UN    </v>
          </cell>
          <cell r="D3760">
            <v>38.840000000000003</v>
          </cell>
        </row>
        <row r="3761">
          <cell r="A3761">
            <v>11676</v>
          </cell>
          <cell r="B3761" t="str">
            <v>REGISTRO DE ESFERA, PVC, COM VOLANTE, VS, SOLDAVEL, DN 40 MM, COM CORPO DIVIDIDO</v>
          </cell>
          <cell r="C3761" t="str">
            <v xml:space="preserve">UN    </v>
          </cell>
          <cell r="D3761">
            <v>51.95</v>
          </cell>
        </row>
        <row r="3762">
          <cell r="A3762">
            <v>11677</v>
          </cell>
          <cell r="B3762" t="str">
            <v>REGISTRO DE ESFERA, PVC, COM VOLANTE, VS, SOLDAVEL, DN 50 MM, COM CORPO DIVIDIDO</v>
          </cell>
          <cell r="C3762" t="str">
            <v xml:space="preserve">UN    </v>
          </cell>
          <cell r="D3762">
            <v>53.65</v>
          </cell>
        </row>
        <row r="3763">
          <cell r="A3763">
            <v>11678</v>
          </cell>
          <cell r="B3763" t="str">
            <v>REGISTRO DE ESFERA, PVC, COM VOLANTE, VS, SOLDAVEL, DN 60 MM, COM CORPO DIVIDIDO</v>
          </cell>
          <cell r="C3763" t="str">
            <v xml:space="preserve">UN    </v>
          </cell>
          <cell r="D3763">
            <v>98.26</v>
          </cell>
        </row>
        <row r="3764">
          <cell r="A3764">
            <v>6038</v>
          </cell>
          <cell r="B3764" t="str">
            <v>REGISTRO DE PRESSAO PVC, ROSCAVEL, VOLANTE SIMPLES, DE 1/2"</v>
          </cell>
          <cell r="C3764" t="str">
            <v xml:space="preserve">UN    </v>
          </cell>
          <cell r="D3764">
            <v>6.23</v>
          </cell>
        </row>
        <row r="3765">
          <cell r="A3765">
            <v>11718</v>
          </cell>
          <cell r="B3765" t="str">
            <v>REGISTRO DE PRESSAO PVC, ROSCAVEL, VOLANTE SIMPLES, DE 3/4"</v>
          </cell>
          <cell r="C3765" t="str">
            <v xml:space="preserve">UN    </v>
          </cell>
          <cell r="D3765">
            <v>17.77</v>
          </cell>
        </row>
        <row r="3766">
          <cell r="A3766">
            <v>6037</v>
          </cell>
          <cell r="B3766" t="str">
            <v>REGISTRO DE PRESSAO PVC, SOLDAVEL, VOLANTE SIMPLES, DE 20 MM</v>
          </cell>
          <cell r="C3766" t="str">
            <v xml:space="preserve">UN    </v>
          </cell>
          <cell r="D3766">
            <v>12.97</v>
          </cell>
        </row>
        <row r="3767">
          <cell r="A3767">
            <v>11719</v>
          </cell>
          <cell r="B3767" t="str">
            <v>REGISTRO DE PRESSAO PVC, SOLDAVEL, VOLANTE SIMPLES, DE 25 MM</v>
          </cell>
          <cell r="C3767" t="str">
            <v xml:space="preserve">UN    </v>
          </cell>
          <cell r="D3767">
            <v>14.42</v>
          </cell>
        </row>
        <row r="3768">
          <cell r="A3768">
            <v>6019</v>
          </cell>
          <cell r="B3768" t="str">
            <v>REGISTRO GAVETA BRUTO EM LATAO FORJADO, BITOLA 1 " (REF 1509)</v>
          </cell>
          <cell r="C3768" t="str">
            <v xml:space="preserve">UN    </v>
          </cell>
          <cell r="D3768">
            <v>55.64</v>
          </cell>
        </row>
        <row r="3769">
          <cell r="A3769">
            <v>6010</v>
          </cell>
          <cell r="B3769" t="str">
            <v>REGISTRO GAVETA BRUTO EM LATAO FORJADO, BITOLA 1 1/2 " (REF 1509)</v>
          </cell>
          <cell r="C3769" t="str">
            <v xml:space="preserve">UN    </v>
          </cell>
          <cell r="D3769">
            <v>95.74</v>
          </cell>
        </row>
        <row r="3770">
          <cell r="A3770">
            <v>6017</v>
          </cell>
          <cell r="B3770" t="str">
            <v>REGISTRO GAVETA BRUTO EM LATAO FORJADO, BITOLA 1 1/4 " (REF 1509)</v>
          </cell>
          <cell r="C3770" t="str">
            <v xml:space="preserve">UN    </v>
          </cell>
          <cell r="D3770">
            <v>75.83</v>
          </cell>
        </row>
        <row r="3771">
          <cell r="A3771">
            <v>6020</v>
          </cell>
          <cell r="B3771" t="str">
            <v>REGISTRO GAVETA BRUTO EM LATAO FORJADO, BITOLA 1/2 " (REF 1509)</v>
          </cell>
          <cell r="C3771" t="str">
            <v xml:space="preserve">UN    </v>
          </cell>
          <cell r="D3771">
            <v>33.42</v>
          </cell>
        </row>
        <row r="3772">
          <cell r="A3772">
            <v>6028</v>
          </cell>
          <cell r="B3772" t="str">
            <v>REGISTRO GAVETA BRUTO EM LATAO FORJADO, BITOLA 2 " (REF 1509)</v>
          </cell>
          <cell r="C3772" t="str">
            <v xml:space="preserve">UN    </v>
          </cell>
          <cell r="D3772">
            <v>133.35</v>
          </cell>
        </row>
        <row r="3773">
          <cell r="A3773">
            <v>6011</v>
          </cell>
          <cell r="B3773" t="str">
            <v>REGISTRO GAVETA BRUTO EM LATAO FORJADO, BITOLA 2 1/2 " (REF 1509)</v>
          </cell>
          <cell r="C3773" t="str">
            <v xml:space="preserve">UN    </v>
          </cell>
          <cell r="D3773">
            <v>276.56</v>
          </cell>
        </row>
        <row r="3774">
          <cell r="A3774">
            <v>6012</v>
          </cell>
          <cell r="B3774" t="str">
            <v>REGISTRO GAVETA BRUTO EM LATAO FORJADO, BITOLA 3 " (REF 1509)</v>
          </cell>
          <cell r="C3774" t="str">
            <v xml:space="preserve">UN    </v>
          </cell>
          <cell r="D3774">
            <v>334.83</v>
          </cell>
        </row>
        <row r="3775">
          <cell r="A3775">
            <v>6016</v>
          </cell>
          <cell r="B3775" t="str">
            <v>REGISTRO GAVETA BRUTO EM LATAO FORJADO, BITOLA 3/4 " (REF 1509)</v>
          </cell>
          <cell r="C3775" t="str">
            <v xml:space="preserve">UN    </v>
          </cell>
          <cell r="D3775">
            <v>35.25</v>
          </cell>
        </row>
        <row r="3776">
          <cell r="A3776">
            <v>6027</v>
          </cell>
          <cell r="B3776" t="str">
            <v>REGISTRO GAVETA BRUTO EM LATAO FORJADO, BITOLA 4 " (REF 1509)</v>
          </cell>
          <cell r="C3776" t="str">
            <v xml:space="preserve">UN    </v>
          </cell>
          <cell r="D3776">
            <v>697.66</v>
          </cell>
        </row>
        <row r="3777">
          <cell r="A3777">
            <v>6013</v>
          </cell>
          <cell r="B3777" t="str">
            <v>REGISTRO GAVETA COM ACABAMENTO E CANOPLA CROMADOS, SIMPLES, BITOLA 1 " (REF 1509)</v>
          </cell>
          <cell r="C3777" t="str">
            <v xml:space="preserve">UN    </v>
          </cell>
          <cell r="D3777">
            <v>105.27</v>
          </cell>
        </row>
        <row r="3778">
          <cell r="A3778">
            <v>6015</v>
          </cell>
          <cell r="B3778" t="str">
            <v>REGISTRO GAVETA COM ACABAMENTO E CANOPLA CROMADOS, SIMPLES, BITOLA 1 1/2 " (REF 1509)</v>
          </cell>
          <cell r="C3778" t="str">
            <v xml:space="preserve">UN    </v>
          </cell>
          <cell r="D3778">
            <v>153.09</v>
          </cell>
        </row>
        <row r="3779">
          <cell r="A3779">
            <v>6014</v>
          </cell>
          <cell r="B3779" t="str">
            <v>REGISTRO GAVETA COM ACABAMENTO E CANOPLA CROMADOS, SIMPLES, BITOLA 1 1/4 " (REF 1509)</v>
          </cell>
          <cell r="C3779" t="str">
            <v xml:space="preserve">UN    </v>
          </cell>
          <cell r="D3779">
            <v>146.37</v>
          </cell>
        </row>
        <row r="3780">
          <cell r="A3780">
            <v>6006</v>
          </cell>
          <cell r="B3780" t="str">
            <v>REGISTRO GAVETA COM ACABAMENTO E CANOPLA CROMADOS, SIMPLES, BITOLA 1/2 " (REF 1509)</v>
          </cell>
          <cell r="C3780" t="str">
            <v xml:space="preserve">UN    </v>
          </cell>
          <cell r="D3780">
            <v>76.23</v>
          </cell>
        </row>
        <row r="3781">
          <cell r="A3781">
            <v>6005</v>
          </cell>
          <cell r="B3781" t="str">
            <v>REGISTRO GAVETA COM ACABAMENTO E CANOPLA CROMADOS, SIMPLES, BITOLA 3/4 " (REF 1509)</v>
          </cell>
          <cell r="C3781" t="str">
            <v xml:space="preserve">UN    </v>
          </cell>
          <cell r="D3781">
            <v>86</v>
          </cell>
        </row>
        <row r="3782">
          <cell r="A3782">
            <v>11756</v>
          </cell>
          <cell r="B3782" t="str">
            <v>REGISTRO OU REGULADOR DE GAS COZINHA, VAZAO DE 2 KG/H, 2,8 KPA</v>
          </cell>
          <cell r="C3782" t="str">
            <v xml:space="preserve">UN    </v>
          </cell>
          <cell r="D3782">
            <v>41.07</v>
          </cell>
        </row>
        <row r="3783">
          <cell r="A3783">
            <v>10904</v>
          </cell>
          <cell r="B3783" t="str">
            <v>REGISTRO OU VALVULA GLOBO ANGULAR EM LATAO, PARA HIDRANTES EM INSTALACAO PREDIAL DE INCENDIO, 45 GRAUS, DIAMETRO DE 2 1/2", COM VOLANTE, CLASSE DE PRESSAO DE ATE 200 PSI</v>
          </cell>
          <cell r="C3783" t="str">
            <v xml:space="preserve">UN    </v>
          </cell>
          <cell r="D3783">
            <v>250</v>
          </cell>
        </row>
        <row r="3784">
          <cell r="A3784">
            <v>11752</v>
          </cell>
          <cell r="B3784" t="str">
            <v>REGISTRO PRESSAO BRUTO EM LATAO FORJADO, BITOLA 1/2 " (REF 1400)</v>
          </cell>
          <cell r="C3784" t="str">
            <v xml:space="preserve">UN    </v>
          </cell>
          <cell r="D3784">
            <v>23.68</v>
          </cell>
        </row>
        <row r="3785">
          <cell r="A3785">
            <v>11753</v>
          </cell>
          <cell r="B3785" t="str">
            <v>REGISTRO PRESSAO BRUTO EM LATAO FORJADO, BITOLA 3/4 " (REF 1400)</v>
          </cell>
          <cell r="C3785" t="str">
            <v xml:space="preserve">UN    </v>
          </cell>
          <cell r="D3785">
            <v>28.27</v>
          </cell>
        </row>
        <row r="3786">
          <cell r="A3786">
            <v>6021</v>
          </cell>
          <cell r="B3786" t="str">
            <v>REGISTRO PRESSAO COM ACABAMENTO E CANOPLA CROMADA, SIMPLES, BITOLA 1/2 " (REF 1416)</v>
          </cell>
          <cell r="C3786" t="str">
            <v xml:space="preserve">UN    </v>
          </cell>
          <cell r="D3786">
            <v>78.47</v>
          </cell>
        </row>
        <row r="3787">
          <cell r="A3787">
            <v>6024</v>
          </cell>
          <cell r="B3787" t="str">
            <v>REGISTRO PRESSAO COM ACABAMENTO E CANOPLA CROMADA, SIMPLES, BITOLA 3/4 " (REF 1416)</v>
          </cell>
          <cell r="C3787" t="str">
            <v xml:space="preserve">UN    </v>
          </cell>
          <cell r="D3787">
            <v>81.11</v>
          </cell>
        </row>
        <row r="3788">
          <cell r="A3788">
            <v>38379</v>
          </cell>
          <cell r="B3788" t="str">
            <v>REGUA DE ALUMINIO PARA PEDREIRO 2 X 1 "</v>
          </cell>
          <cell r="C3788" t="str">
            <v xml:space="preserve">M     </v>
          </cell>
          <cell r="D3788">
            <v>45.69</v>
          </cell>
        </row>
        <row r="3789">
          <cell r="A3789">
            <v>13897</v>
          </cell>
          <cell r="B3789" t="str">
            <v>REGUA VIBRADORA DUPLA PARA CONCRETO A GASOLINA 5,5 HP, PESO DE 60 KG, COMPRIMENTO 4 M</v>
          </cell>
          <cell r="C3789" t="str">
            <v xml:space="preserve">UN    </v>
          </cell>
          <cell r="D3789">
            <v>7016.57</v>
          </cell>
        </row>
        <row r="3790">
          <cell r="A3790">
            <v>10640</v>
          </cell>
          <cell r="B3790" t="str">
            <v>REGUA VIBRATORIA DE CONCRETO TRELICADA, EQUIPADA COM MOTOR A GASOLINA DE 9 HP</v>
          </cell>
          <cell r="C3790" t="str">
            <v xml:space="preserve">UN    </v>
          </cell>
          <cell r="D3790">
            <v>15196.43</v>
          </cell>
        </row>
        <row r="3791">
          <cell r="A3791">
            <v>34357</v>
          </cell>
          <cell r="B3791" t="str">
            <v>REJUNTE CIMENTICIO, QUALQUER COR</v>
          </cell>
          <cell r="C3791" t="str">
            <v xml:space="preserve">KG    </v>
          </cell>
          <cell r="D3791">
            <v>4.28</v>
          </cell>
        </row>
        <row r="3792">
          <cell r="A3792">
            <v>37329</v>
          </cell>
          <cell r="B3792" t="str">
            <v>REJUNTE EPOXI, QUALQUER COR</v>
          </cell>
          <cell r="C3792" t="str">
            <v xml:space="preserve">KG    </v>
          </cell>
          <cell r="D3792">
            <v>90.28</v>
          </cell>
        </row>
        <row r="3793">
          <cell r="A3793">
            <v>2510</v>
          </cell>
          <cell r="B3793" t="str">
            <v>RELE FOTOELETRICO INTERNO E EXTERNO BIVOLT 1000 W, DE CONECTOR, SEM BASE</v>
          </cell>
          <cell r="C3793" t="str">
            <v xml:space="preserve">UN    </v>
          </cell>
          <cell r="D3793">
            <v>44.33</v>
          </cell>
        </row>
        <row r="3794">
          <cell r="A3794">
            <v>12359</v>
          </cell>
          <cell r="B3794" t="str">
            <v>RELE TERMICO BIMETAL PARA USO EM MOTORES TRIFASICOS, TENSAO 380 V, POTENCIA ATE 15 CV, CORRENTE NOMINAL MAXIMA 22 A</v>
          </cell>
          <cell r="C3794" t="str">
            <v xml:space="preserve">UN    </v>
          </cell>
          <cell r="D3794">
            <v>95.89</v>
          </cell>
        </row>
        <row r="3795">
          <cell r="A3795">
            <v>7353</v>
          </cell>
          <cell r="B3795" t="str">
            <v>RESINA ACRILICA PREMIUM BASE AGUA - COR BRANCA</v>
          </cell>
          <cell r="C3795" t="str">
            <v xml:space="preserve">L     </v>
          </cell>
          <cell r="D3795">
            <v>29.64</v>
          </cell>
        </row>
        <row r="3796">
          <cell r="A3796">
            <v>36144</v>
          </cell>
          <cell r="B3796" t="str">
            <v>RESPIRADOR DESCARTAVEL SEM VALVULA DE EXALACAO, PFF 1</v>
          </cell>
          <cell r="C3796" t="str">
            <v xml:space="preserve">UN    </v>
          </cell>
          <cell r="D3796">
            <v>1.68</v>
          </cell>
        </row>
        <row r="3797">
          <cell r="A3797">
            <v>10518</v>
          </cell>
          <cell r="B3797" t="str">
            <v>RETARDO PARA CORDEL DETONANTE</v>
          </cell>
          <cell r="C3797" t="str">
            <v xml:space="preserve">UN    </v>
          </cell>
          <cell r="D3797">
            <v>132.07</v>
          </cell>
        </row>
        <row r="3798">
          <cell r="A3798">
            <v>36530</v>
          </cell>
          <cell r="B3798" t="str">
            <v>RETROESCAVADEIRA SOBRE RODAS COM CARREGADEIRA, TRACAO 4 X 2, POTENCIA LIQUIDA 79 HP, PESO OPERACIONAL MINIMO DE 6570 KG, CAPACIDADE DA CARREGADEIRA DE 1,00 M3 E DA  RETROESCAVADEIRA MINIMA DE 0,20 M3, PROFUNDIDADE DE ESCAVACAO MAXIMA DE 4,37 M</v>
          </cell>
          <cell r="C3798" t="str">
            <v xml:space="preserve">UN    </v>
          </cell>
          <cell r="D3798">
            <v>448990.23</v>
          </cell>
        </row>
        <row r="3799">
          <cell r="A3799">
            <v>6046</v>
          </cell>
          <cell r="B3799" t="str">
            <v>RETROESCAVADEIRA SOBRE RODAS COM CARREGADEIRA, TRACAO 4 X 4, POTENCIA LIQUIDA 72 HP, PESO OPERACIONAL MINIMO DE 7140 KG, CAPACIDADE MINIMA DA CARREGADEIRA DE 0,79 M3 E DA RETROESCAVADEIRA MINIMA DE 0,18 M3, PROFUNDIDADE DE ESCAVACAO MAXIMA DE 4,50 M</v>
          </cell>
          <cell r="C3799" t="str">
            <v xml:space="preserve">UN    </v>
          </cell>
          <cell r="D3799">
            <v>487000</v>
          </cell>
        </row>
        <row r="3800">
          <cell r="A3800">
            <v>36531</v>
          </cell>
          <cell r="B3800" t="str">
            <v>RETROESCAVADEIRA SOBRE RODAS COM CARREGADEIRA, TRACAO 4 X 4, POTENCIA LIQUIDA 88 HP, PESO OPERACIONAL MINIMO DE 6674 KG, CAPACIDADE DA CARREGADEIRA DE 1,00 M3 E DA  RETROESCAVADEIRA MINIMA DE 0,26 M3, PROFUNDIDADE DE ESCAVACAO MAXIMA DE 4,37 M</v>
          </cell>
          <cell r="C3800" t="str">
            <v xml:space="preserve">UN    </v>
          </cell>
          <cell r="D3800">
            <v>504817.04</v>
          </cell>
        </row>
        <row r="3801">
          <cell r="A3801">
            <v>34684</v>
          </cell>
          <cell r="B3801" t="str">
            <v>REVESTIMENTO DE PAREDE EM GRANILITE, MARMORITE OU GRANITINA - ESP = 5 MM (INCLUSO EXECUCAO)</v>
          </cell>
          <cell r="C3801" t="str">
            <v xml:space="preserve">M2    </v>
          </cell>
          <cell r="D3801">
            <v>283.82</v>
          </cell>
        </row>
        <row r="3802">
          <cell r="A3802">
            <v>34683</v>
          </cell>
          <cell r="B3802" t="str">
            <v>REVESTIMENTO DE PAREDE EM GRANILITE, MARMORITE OU GRANITINA COLORIDO - ESP = 5 MM (INCLUSO EXECUCAO)</v>
          </cell>
          <cell r="C3802" t="str">
            <v xml:space="preserve">M2    </v>
          </cell>
          <cell r="D3802">
            <v>177.39</v>
          </cell>
        </row>
        <row r="3803">
          <cell r="A3803">
            <v>533</v>
          </cell>
          <cell r="B3803" t="str">
            <v>REVESTIMENTO EM CERAMICA ESMALTADA COMERCIAL, PEI MENOR OU IGUAL A 3, FORMATO MENOR OU IGUAL A 2025 CM2</v>
          </cell>
          <cell r="C3803" t="str">
            <v xml:space="preserve">M2    </v>
          </cell>
          <cell r="D3803">
            <v>24.1</v>
          </cell>
        </row>
        <row r="3804">
          <cell r="A3804">
            <v>10515</v>
          </cell>
          <cell r="B3804" t="str">
            <v>REVESTIMENTO EM CERAMICA ESMALTADA EXTRA, PEI MAIOR OU IGUAL 4, FORMATO MAIOR A 2025 CM2</v>
          </cell>
          <cell r="C3804" t="str">
            <v xml:space="preserve">M2    </v>
          </cell>
          <cell r="D3804">
            <v>45.48</v>
          </cell>
        </row>
        <row r="3805">
          <cell r="A3805">
            <v>536</v>
          </cell>
          <cell r="B3805" t="str">
            <v>REVESTIMENTO EM CERAMICA ESMALTADA EXTRA, PEI MENOR OU IGUAL A 3, FORMATO MENOR OU IGUAL A 2025 CM2</v>
          </cell>
          <cell r="C3805" t="str">
            <v xml:space="preserve">M2    </v>
          </cell>
          <cell r="D3805">
            <v>32.9</v>
          </cell>
        </row>
        <row r="3806">
          <cell r="A3806">
            <v>153</v>
          </cell>
          <cell r="B3806" t="str">
            <v>REVESTIMENTO EPOXI DE ALTA RESISTENCIA QUIMICA, ISENTO DE SOLVENTES, BICOMPONENTE</v>
          </cell>
          <cell r="C3806" t="str">
            <v xml:space="preserve">L     </v>
          </cell>
          <cell r="D3806">
            <v>87.4</v>
          </cell>
        </row>
        <row r="3807">
          <cell r="A3807">
            <v>34682</v>
          </cell>
          <cell r="B3807" t="str">
            <v>REVESTIMENTO PARA ESCADA EM GRANILITE, MARMORITE OU GRANITINA ESP = 8 MM (INCLUSO EXECUCAO)</v>
          </cell>
          <cell r="C3807" t="str">
            <v xml:space="preserve">M2    </v>
          </cell>
          <cell r="D3807">
            <v>135.65</v>
          </cell>
        </row>
        <row r="3808">
          <cell r="A3808">
            <v>20205</v>
          </cell>
          <cell r="B3808" t="str">
            <v>RIPA  APARELHADA *1,5 X 5* CM, EM MACARANDUBA, ANGELIM OU EQUIVALENTE DA REGIAO</v>
          </cell>
          <cell r="C3808" t="str">
            <v xml:space="preserve">M     </v>
          </cell>
          <cell r="D3808">
            <v>4.4000000000000004</v>
          </cell>
        </row>
        <row r="3809">
          <cell r="A3809">
            <v>4412</v>
          </cell>
          <cell r="B3809" t="str">
            <v>RIPA NAO APARELHADA  *1 X 3* CM, EM MACARANDUBA, ANGELIM OU EQUIVALENTE DA REGIAO - BRUTA</v>
          </cell>
          <cell r="C3809" t="str">
            <v xml:space="preserve">M     </v>
          </cell>
          <cell r="D3809">
            <v>2.64</v>
          </cell>
        </row>
        <row r="3810">
          <cell r="A3810">
            <v>4408</v>
          </cell>
          <cell r="B3810" t="str">
            <v>RIPA NAO APARELHADA,  *1,5 X 5* CM, EM MACARANDUBA, ANGELIM OU EQUIVALENTE DA REGIAO -  BRUTA</v>
          </cell>
          <cell r="C3810" t="str">
            <v xml:space="preserve">M     </v>
          </cell>
          <cell r="D3810">
            <v>3.29</v>
          </cell>
        </row>
        <row r="3811">
          <cell r="A3811">
            <v>36250</v>
          </cell>
          <cell r="B3811" t="str">
            <v>RODAFORRO EM PVC, PARA FORRO DE PVC, COMPRIMENTO 6 M</v>
          </cell>
          <cell r="C3811" t="str">
            <v xml:space="preserve">M     </v>
          </cell>
          <cell r="D3811">
            <v>4.83</v>
          </cell>
        </row>
        <row r="3812">
          <cell r="A3812">
            <v>10857</v>
          </cell>
          <cell r="B3812" t="str">
            <v>RODAPE ARDOSIA, CINZA, 10 CM, E= *1CM</v>
          </cell>
          <cell r="C3812" t="str">
            <v xml:space="preserve">M     </v>
          </cell>
          <cell r="D3812">
            <v>19.48</v>
          </cell>
        </row>
        <row r="3813">
          <cell r="A3813">
            <v>4803</v>
          </cell>
          <cell r="B3813" t="str">
            <v>RODAPE DE BORRACHA LISO, H = 70 MM, E = *2* MM, PARA ARGAMASSA, PRETO</v>
          </cell>
          <cell r="C3813" t="str">
            <v xml:space="preserve">M     </v>
          </cell>
          <cell r="D3813">
            <v>34.76</v>
          </cell>
        </row>
        <row r="3814">
          <cell r="A3814">
            <v>6186</v>
          </cell>
          <cell r="B3814" t="str">
            <v>RODAPE DE MADEIRA MACICA CUMARU/IPE CHAMPANHE OU EQUIVALENTE DA REGIAO, *1,5 X 7 CM</v>
          </cell>
          <cell r="C3814" t="str">
            <v xml:space="preserve">M     </v>
          </cell>
          <cell r="D3814">
            <v>12.5</v>
          </cell>
        </row>
        <row r="3815">
          <cell r="A3815">
            <v>4829</v>
          </cell>
          <cell r="B3815" t="str">
            <v>RODAPE EM MARMORE, POLIDO, BRANCO COMUM, L= *7* CM, E=  *2* CM, CORTE RETO</v>
          </cell>
          <cell r="C3815" t="str">
            <v xml:space="preserve">M     </v>
          </cell>
          <cell r="D3815">
            <v>59.52</v>
          </cell>
        </row>
        <row r="3816">
          <cell r="A3816">
            <v>39829</v>
          </cell>
          <cell r="B3816" t="str">
            <v>RODAPE EM POLIESTIRENO, BRANCO, H = *5* CM, E = *1,5* CM</v>
          </cell>
          <cell r="C3816" t="str">
            <v xml:space="preserve">M     </v>
          </cell>
          <cell r="D3816">
            <v>31.38</v>
          </cell>
        </row>
        <row r="3817">
          <cell r="A3817">
            <v>20231</v>
          </cell>
          <cell r="B3817" t="str">
            <v>RODAPE OU RODABANCADA EM GRANITO, POLIDO, TIPO ANDORINHA/ QUARTZ/ CASTELO/ CORUMBA OU OUTROS EQUIVALENTES DA REGIAO, H= 10 CM, E=  *2,0* CM</v>
          </cell>
          <cell r="C3817" t="str">
            <v xml:space="preserve">M     </v>
          </cell>
          <cell r="D3817">
            <v>61.02</v>
          </cell>
        </row>
        <row r="3818">
          <cell r="A3818">
            <v>4804</v>
          </cell>
          <cell r="B3818" t="str">
            <v>RODAPE PLANO PARA PISO VINILICO, H = 5 CM</v>
          </cell>
          <cell r="C3818" t="str">
            <v xml:space="preserve">M     </v>
          </cell>
          <cell r="D3818">
            <v>26.68</v>
          </cell>
        </row>
        <row r="3819">
          <cell r="A3819">
            <v>34680</v>
          </cell>
          <cell r="B3819" t="str">
            <v>RODAPE PRE-MOLDADO DE GRANILITE, MARMORITE OU GRANITINA L = 10 CM</v>
          </cell>
          <cell r="C3819" t="str">
            <v xml:space="preserve">M     </v>
          </cell>
          <cell r="D3819">
            <v>41.73</v>
          </cell>
        </row>
        <row r="3820">
          <cell r="A3820">
            <v>11573</v>
          </cell>
          <cell r="B3820" t="str">
            <v>RODIZIO TIPO NAPOLEAO PARA JANELAS DE CORRER, EM ZAMAC, COMPRIMENTO DE APROX 60 CM, COM ROLAMENTO EM ACO</v>
          </cell>
          <cell r="C3820" t="str">
            <v xml:space="preserve">UN    </v>
          </cell>
          <cell r="D3820">
            <v>5.81</v>
          </cell>
        </row>
        <row r="3821">
          <cell r="A3821">
            <v>38401</v>
          </cell>
          <cell r="B3821" t="str">
            <v>RODO PARA CHAO 40 CM COM CABO</v>
          </cell>
          <cell r="C3821" t="str">
            <v xml:space="preserve">UN    </v>
          </cell>
          <cell r="D3821">
            <v>16.13</v>
          </cell>
        </row>
        <row r="3822">
          <cell r="A3822">
            <v>11575</v>
          </cell>
          <cell r="B3822" t="str">
            <v>ROLDANA CONCAVA DUPLA, 4 RODAS, EM ZAMAC COM CHAPA DE LATAO, ROLAMENTOS EM ACO, PARA PORTAS E JANELAS DE CORRER</v>
          </cell>
          <cell r="C3822" t="str">
            <v xml:space="preserve">UN    </v>
          </cell>
          <cell r="D3822">
            <v>56.02</v>
          </cell>
        </row>
        <row r="3823">
          <cell r="A3823">
            <v>38179</v>
          </cell>
          <cell r="B3823" t="str">
            <v>ROLDANA CONCAVA DUPLA, 4 RODAS, PARA PORTA DE CORRER, EM ZAMAC COM CHAPA DE ACO,  ROLAMENTO INTERNO BLINDADO DE ACO REVESTIDO EM NYLON</v>
          </cell>
          <cell r="C3823" t="str">
            <v xml:space="preserve">UN    </v>
          </cell>
          <cell r="D3823">
            <v>46.32</v>
          </cell>
        </row>
        <row r="3824">
          <cell r="A3824">
            <v>20256</v>
          </cell>
          <cell r="B3824" t="str">
            <v>ROLDANA PLASTICA COM PREGO, TAMANHO 30 X 30 MM, PARA INSTALACAO ELETRICA APARENTE</v>
          </cell>
          <cell r="C3824" t="str">
            <v xml:space="preserve">UN    </v>
          </cell>
          <cell r="D3824">
            <v>0.47</v>
          </cell>
        </row>
        <row r="3825">
          <cell r="A3825">
            <v>14511</v>
          </cell>
          <cell r="B3825" t="str">
            <v>ROLO COMPACTADOR DE PNEUS, ESTATICO, PRESSAO VARIAVEL, POTENCIA 110 HP, PESO SEM/COM LASTRO 10,8/27 T, LARGURA DE ROLAGEM 2,30 M</v>
          </cell>
          <cell r="C3825" t="str">
            <v xml:space="preserve">UN    </v>
          </cell>
          <cell r="D3825">
            <v>1058862.6000000001</v>
          </cell>
        </row>
        <row r="3826">
          <cell r="A3826">
            <v>10642</v>
          </cell>
          <cell r="B3826" t="str">
            <v>ROLO COMPACTADOR DE PNEUS, ESTATICO, PRESSAO VARIAVEL, POTENCIA 111 HP, PESO SEM/COM LASTRO 9,5/26,0 T, LARGURA DE ROLAGEM 1,90 M</v>
          </cell>
          <cell r="C3826" t="str">
            <v xml:space="preserve">UN    </v>
          </cell>
          <cell r="D3826">
            <v>997500</v>
          </cell>
        </row>
        <row r="3827">
          <cell r="A3827">
            <v>14489</v>
          </cell>
          <cell r="B3827" t="str">
            <v>ROLO COMPACTADOR PE DE CARNEIRO VIBRATORIO, POTENCIA 125 HP, PESO OPERACIONAL SEM/COM LASTRO 11,95/13,30 T, IMPACTO DINAMICO 38,5/22,5 T, LARGURA DE TRABALHO 2,15 M</v>
          </cell>
          <cell r="C3827" t="str">
            <v xml:space="preserve">UN    </v>
          </cell>
          <cell r="D3827">
            <v>884763.94</v>
          </cell>
        </row>
        <row r="3828">
          <cell r="A3828">
            <v>14513</v>
          </cell>
          <cell r="B3828" t="str">
            <v>ROLO COMPACTADOR PE DE CARNEIRO VIBRATORIO, POTENCIA 80 HP, PESO OPERACIONAL SEM/COM LASTRO 7,4/8,8 T, LARGURA DE TRABALHO 1,68 M</v>
          </cell>
          <cell r="C3828" t="str">
            <v xml:space="preserve">UN    </v>
          </cell>
          <cell r="D3828">
            <v>663593.94999999995</v>
          </cell>
        </row>
        <row r="3829">
          <cell r="A3829">
            <v>13600</v>
          </cell>
          <cell r="B3829" t="str">
            <v>ROLO COMPACTADOR VIBRATORIO DE UM CILINDRO LISO DE ACO, POTENCIA 125 HP, PESO SEM/COM LASTRO 10,75/12,92 T, IMPACTO DINAMICO 31,5/18,5 T, LARGURA TRABALHO 2,15 M</v>
          </cell>
          <cell r="C3829" t="str">
            <v xml:space="preserve">UN    </v>
          </cell>
          <cell r="D3829">
            <v>856223.07</v>
          </cell>
        </row>
        <row r="3830">
          <cell r="A3830">
            <v>10646</v>
          </cell>
          <cell r="B3830" t="str">
            <v>ROLO COMPACTADOR VIBRATORIO DE UM CILINDRO, ACO LISO, POTENCIA 80 HP, PESO OPERACIONAL MAXIMO 8,1 T, IMPACTO DINAMICO 16,15/9,5 T, LARGURA TRABALHO 1,68 M</v>
          </cell>
          <cell r="C3830" t="str">
            <v xml:space="preserve">UN    </v>
          </cell>
          <cell r="D3830">
            <v>638257.25</v>
          </cell>
        </row>
        <row r="3831">
          <cell r="A3831">
            <v>6070</v>
          </cell>
          <cell r="B3831" t="str">
            <v>ROLO COMPACTADOR VIBRATORIO PE DE CARNEIRO, COM CONTROLE REMOTO POR RADIO, POTENCIA  12,5 KW, PESO OPERACIONAL DE 1,675 T, LARGURA DE TRABALHO 0,85 M</v>
          </cell>
          <cell r="C3831" t="str">
            <v xml:space="preserve">UN    </v>
          </cell>
          <cell r="D3831">
            <v>872099.98</v>
          </cell>
        </row>
        <row r="3832">
          <cell r="A3832">
            <v>6069</v>
          </cell>
          <cell r="B3832" t="str">
            <v>ROLO COMPACTADOR VIBRATORIO REBOCAVEL, CILINDRO DE ACO LISO, POTENCIA DE TRACAO DE 65 CV, PESO DE 4,7 T, IMPACTO DINAMICO TOTAL DE 18,3 T, LARGURA DO ROLO 1,67 M</v>
          </cell>
          <cell r="C3832" t="str">
            <v xml:space="preserve">UN    </v>
          </cell>
          <cell r="D3832">
            <v>192660.04</v>
          </cell>
        </row>
        <row r="3833">
          <cell r="A3833">
            <v>14626</v>
          </cell>
          <cell r="B3833" t="str">
            <v>ROLO COMPACTADOR VIBRATORIO TANDEM, ACO LISO, POTENCIA 125 HP, PESO SEM/COM LASTRO 10,20/11,65 T, LARGURA DE TRABALHO 1,73 M</v>
          </cell>
          <cell r="C3833" t="str">
            <v xml:space="preserve">UN    </v>
          </cell>
          <cell r="D3833">
            <v>954750.04</v>
          </cell>
        </row>
        <row r="3834">
          <cell r="A3834">
            <v>6067</v>
          </cell>
          <cell r="B3834" t="str">
            <v>ROLO COMPACTADOR VIBRATORIO TANDEM, ACO LISO, POTENCIA 58 CV, PESO SEM/COM LASTRO 6,5/9,4 T, LARGURA DE TRABALHO 1,20 M</v>
          </cell>
          <cell r="C3834" t="str">
            <v xml:space="preserve">UN    </v>
          </cell>
          <cell r="D3834">
            <v>783750.01</v>
          </cell>
        </row>
        <row r="3835">
          <cell r="A3835">
            <v>38393</v>
          </cell>
          <cell r="B3835" t="str">
            <v>ROLO DE ESPUMA POLIESTER 23 CM (SEM CABO)</v>
          </cell>
          <cell r="C3835" t="str">
            <v xml:space="preserve">UN    </v>
          </cell>
          <cell r="D3835">
            <v>14.5</v>
          </cell>
        </row>
        <row r="3836">
          <cell r="A3836">
            <v>38390</v>
          </cell>
          <cell r="B3836" t="str">
            <v>ROLO DE LA DE CARNEIRO 23 CM (SEM CABO)</v>
          </cell>
          <cell r="C3836" t="str">
            <v xml:space="preserve">UN    </v>
          </cell>
          <cell r="D3836">
            <v>32.159999999999997</v>
          </cell>
        </row>
        <row r="3837">
          <cell r="A3837">
            <v>36532</v>
          </cell>
          <cell r="B3837" t="str">
            <v>ROMPEDOR ELETRICO PESO 26 KG, POTENCIA OPERACIONAL DE 2,5 KW</v>
          </cell>
          <cell r="C3837" t="str">
            <v xml:space="preserve">UN    </v>
          </cell>
          <cell r="D3837">
            <v>23861.75</v>
          </cell>
        </row>
        <row r="3838">
          <cell r="A3838">
            <v>11578</v>
          </cell>
          <cell r="B3838" t="str">
            <v>ROSETA QUADRADA, SEM FUROS, EM ACO INOX POLIDO, LARGURA APROXIMADA DE 50 MM, PARA FECHADURA DE PORTA - PARAFUSOS INCLUIDOS</v>
          </cell>
          <cell r="C3838" t="str">
            <v xml:space="preserve">UN    </v>
          </cell>
          <cell r="D3838">
            <v>12.09</v>
          </cell>
        </row>
        <row r="3839">
          <cell r="A3839">
            <v>11577</v>
          </cell>
          <cell r="B3839" t="str">
            <v>ROSETA REDONDA DE SOBREPOR, SEM FUROS, EM ACO INOX POLIDO, DIAMETRO APROXIMADO DE 50 MM, PARA FECHADURA DE PORTA - PARAFUSOS INCLUIDOS</v>
          </cell>
          <cell r="C3839" t="str">
            <v xml:space="preserve">UN    </v>
          </cell>
          <cell r="D3839">
            <v>11.54</v>
          </cell>
        </row>
        <row r="3840">
          <cell r="A3840">
            <v>42432</v>
          </cell>
          <cell r="B3840" t="str">
            <v>ROTACAO DIAGONAL DUPLA, APARELHO TRIPLO, EM TUBO DE ACO CARBONO, PINTURA NO PROCESSO ELETROSTATICO - EQUIPAMENTO DE GINASTICA PARA ACADEMIA AO AR LIVRE / ACADEMIA DA TERCEIRA IDADE - ATI</v>
          </cell>
          <cell r="C3840" t="str">
            <v xml:space="preserve">UN    </v>
          </cell>
          <cell r="D3840">
            <v>2403.2800000000002</v>
          </cell>
        </row>
        <row r="3841">
          <cell r="A3841">
            <v>42437</v>
          </cell>
          <cell r="B3841" t="str">
            <v>ROTACAO VERTICAL DUPLO, EM TUBO DE ACO CARBONO, PINTURA NO PROCESSO ELETROSTATICO - EQUIPAMENTO DE GINASTICA PARA ACADEMIA AO AR LIVRE / ACADEMIA DA TERCEIRA IDADE - ATI</v>
          </cell>
          <cell r="C3841" t="str">
            <v xml:space="preserve">UN    </v>
          </cell>
          <cell r="D3841">
            <v>1827.13</v>
          </cell>
        </row>
        <row r="3842">
          <cell r="A3842">
            <v>1116</v>
          </cell>
          <cell r="B3842" t="str">
            <v>RUFO EXTERNO DE CHAPA DE ACO GALVANIZADA NUM 26, CORTE 25 CM</v>
          </cell>
          <cell r="C3842" t="str">
            <v xml:space="preserve">M     </v>
          </cell>
          <cell r="D3842">
            <v>28.21</v>
          </cell>
        </row>
        <row r="3843">
          <cell r="A3843">
            <v>1115</v>
          </cell>
          <cell r="B3843" t="str">
            <v>RUFO EXTERNO DE CHAPA DE ACO GALVANIZADA NUM 26, CORTE 28 CM</v>
          </cell>
          <cell r="C3843" t="str">
            <v xml:space="preserve">M     </v>
          </cell>
          <cell r="D3843">
            <v>33.799999999999997</v>
          </cell>
        </row>
        <row r="3844">
          <cell r="A3844">
            <v>1113</v>
          </cell>
          <cell r="B3844" t="str">
            <v>RUFO EXTERNO/INTERNO DE CHAPA DE ACO GALVANIZADA NUM 26, CORTE 33 CM</v>
          </cell>
          <cell r="C3844" t="str">
            <v xml:space="preserve">M     </v>
          </cell>
          <cell r="D3844">
            <v>39.520000000000003</v>
          </cell>
        </row>
        <row r="3845">
          <cell r="A3845">
            <v>1114</v>
          </cell>
          <cell r="B3845" t="str">
            <v>RUFO INTERNO DE CHAPA DE ACO GALVANIZADA NUM 26, CORTE 50 CM</v>
          </cell>
          <cell r="C3845" t="str">
            <v xml:space="preserve">M     </v>
          </cell>
          <cell r="D3845">
            <v>47.07</v>
          </cell>
        </row>
        <row r="3846">
          <cell r="A3846">
            <v>40873</v>
          </cell>
          <cell r="B3846" t="str">
            <v>RUFO INTERNO/EXTERNO DE CHAPA DE ACO GALVANIZADA NUM 24, CORTE 25 CM</v>
          </cell>
          <cell r="C3846" t="str">
            <v xml:space="preserve">M     </v>
          </cell>
          <cell r="D3846">
            <v>36.840000000000003</v>
          </cell>
        </row>
        <row r="3847">
          <cell r="A3847">
            <v>20214</v>
          </cell>
          <cell r="B3847" t="str">
            <v>RUFO PARA TELHA ESTRUTURAL DE FIBROCIMENTO 1 ABA (SEM AMIANTO)</v>
          </cell>
          <cell r="C3847" t="str">
            <v xml:space="preserve">UN    </v>
          </cell>
          <cell r="D3847">
            <v>57.23</v>
          </cell>
        </row>
        <row r="3848">
          <cell r="A3848">
            <v>7237</v>
          </cell>
          <cell r="B3848" t="str">
            <v>RUFO PARA TELHA ONDULADA DE FIBROCIMENTO, E = 6 MM, ABA *260* MM, COMPRIMENTO 1100 MM (SEM AMIANTO)</v>
          </cell>
          <cell r="C3848" t="str">
            <v xml:space="preserve">UN    </v>
          </cell>
          <cell r="D3848">
            <v>56.02</v>
          </cell>
        </row>
        <row r="3849">
          <cell r="A3849">
            <v>11757</v>
          </cell>
          <cell r="B3849" t="str">
            <v>SABONETEIRA DE PAREDE EM METAL CROMADO</v>
          </cell>
          <cell r="C3849" t="str">
            <v xml:space="preserve">UN    </v>
          </cell>
          <cell r="D3849">
            <v>61.5</v>
          </cell>
        </row>
        <row r="3850">
          <cell r="A3850">
            <v>11758</v>
          </cell>
          <cell r="B3850" t="str">
            <v>SABONETEIRA PLASTICA TIPO DISPENSER PARA SABONETE LIQUIDO COM RESERVATORIO 800 A 1500 ML</v>
          </cell>
          <cell r="C3850" t="str">
            <v xml:space="preserve">UN    </v>
          </cell>
          <cell r="D3850">
            <v>41.95</v>
          </cell>
        </row>
        <row r="3851">
          <cell r="A3851">
            <v>37526</v>
          </cell>
          <cell r="B3851" t="str">
            <v>SACO DE RAFIA PARA ENTULHO, NOVO, LISO (SEM CLICHE), *60 x 90* CM</v>
          </cell>
          <cell r="C3851" t="str">
            <v xml:space="preserve">UN    </v>
          </cell>
          <cell r="D3851">
            <v>3.33</v>
          </cell>
        </row>
        <row r="3852">
          <cell r="A3852">
            <v>6076</v>
          </cell>
          <cell r="B3852" t="str">
            <v>SAIBRO PARA ARGAMASSA (COLETADO NO COMERCIO)</v>
          </cell>
          <cell r="C3852" t="str">
            <v xml:space="preserve">M3    </v>
          </cell>
          <cell r="D3852">
            <v>65</v>
          </cell>
        </row>
        <row r="3853">
          <cell r="A3853">
            <v>13109</v>
          </cell>
          <cell r="B3853" t="str">
            <v>SAPATA DE PVC ADITIVADO NERVURADO D = 6"</v>
          </cell>
          <cell r="C3853" t="str">
            <v xml:space="preserve">UN    </v>
          </cell>
          <cell r="D3853">
            <v>270.93</v>
          </cell>
        </row>
        <row r="3854">
          <cell r="A3854">
            <v>13110</v>
          </cell>
          <cell r="B3854" t="str">
            <v>SAPATA DE PVC ADITIVADO NERVURADO D = 8"</v>
          </cell>
          <cell r="C3854" t="str">
            <v xml:space="preserve">UN    </v>
          </cell>
          <cell r="D3854">
            <v>356.56</v>
          </cell>
        </row>
        <row r="3855">
          <cell r="A3855">
            <v>7581</v>
          </cell>
          <cell r="B3855" t="str">
            <v>SAPATILHA EM ACO GALVANIZADO PARA CABOS COM DIAMETRO NOMINAL ATE 5/8"</v>
          </cell>
          <cell r="C3855" t="str">
            <v xml:space="preserve">UN    </v>
          </cell>
          <cell r="D3855">
            <v>2.0499999999999998</v>
          </cell>
        </row>
        <row r="3856">
          <cell r="A3856">
            <v>4509</v>
          </cell>
          <cell r="B3856" t="str">
            <v>SARRAFO *2,5 X 10* CM EM PINUS, MISTA OU EQUIVALENTE DA REGIAO - BRUTA</v>
          </cell>
          <cell r="C3856" t="str">
            <v xml:space="preserve">M     </v>
          </cell>
          <cell r="D3856">
            <v>3.44</v>
          </cell>
        </row>
        <row r="3857">
          <cell r="A3857">
            <v>4512</v>
          </cell>
          <cell r="B3857" t="str">
            <v>SARRAFO *2,5 X 5* CM EM PINUS, MISTA OU EQUIVALENTE DA REGIAO - BRUTA</v>
          </cell>
          <cell r="C3857" t="str">
            <v xml:space="preserve">M     </v>
          </cell>
          <cell r="D3857">
            <v>1.64</v>
          </cell>
        </row>
        <row r="3858">
          <cell r="A3858">
            <v>4517</v>
          </cell>
          <cell r="B3858" t="str">
            <v>SARRAFO *2,5 X 7,5* CM EM PINUS, MISTA OU EQUIVALENTE DA REGIAO - BRUTA</v>
          </cell>
          <cell r="C3858" t="str">
            <v xml:space="preserve">M     </v>
          </cell>
          <cell r="D3858">
            <v>2.37</v>
          </cell>
        </row>
        <row r="3859">
          <cell r="A3859">
            <v>20206</v>
          </cell>
          <cell r="B3859" t="str">
            <v>SARRAFO APARELHADO *2 X 10* CM, EM MACARANDUBA, ANGELIM OU EQUIVALENTE DA REGIAO</v>
          </cell>
          <cell r="C3859" t="str">
            <v xml:space="preserve">M     </v>
          </cell>
          <cell r="D3859">
            <v>11.89</v>
          </cell>
        </row>
        <row r="3860">
          <cell r="A3860">
            <v>4460</v>
          </cell>
          <cell r="B3860" t="str">
            <v>SARRAFO NAO APARELHADO *2,5 X 10* CM, EM MACARANDUBA, ANGELIM OU EQUIVALENTE DA REGIAO -  BRUTA</v>
          </cell>
          <cell r="C3860" t="str">
            <v xml:space="preserve">M     </v>
          </cell>
          <cell r="D3860">
            <v>12.21</v>
          </cell>
        </row>
        <row r="3861">
          <cell r="A3861">
            <v>4417</v>
          </cell>
          <cell r="B3861" t="str">
            <v>SARRAFO NAO APARELHADO *2,5 X 7* CM, EM MACARANDUBA, ANGELIM OU EQUIVALENTE DA REGIAO -  BRUTA</v>
          </cell>
          <cell r="C3861" t="str">
            <v xml:space="preserve">M     </v>
          </cell>
          <cell r="D3861">
            <v>9.41</v>
          </cell>
        </row>
        <row r="3862">
          <cell r="A3862">
            <v>4415</v>
          </cell>
          <cell r="B3862" t="str">
            <v>SARRAFO NAO APARELHADO 2,5 X 5 CM, EM MACARANDUBA, ANGELIM OU EQUIVALENTE DA REGIAO -  BRUTA</v>
          </cell>
          <cell r="C3862" t="str">
            <v xml:space="preserve">M     </v>
          </cell>
          <cell r="D3862">
            <v>6.54</v>
          </cell>
        </row>
        <row r="3863">
          <cell r="A3863">
            <v>37373</v>
          </cell>
          <cell r="B3863" t="str">
            <v>SEGURO - HORISTA (COLETADO CAIXA - ENCARGOS COMPLEMENTARES)</v>
          </cell>
          <cell r="C3863" t="str">
            <v xml:space="preserve">H     </v>
          </cell>
          <cell r="D3863">
            <v>7.0000000000000007E-2</v>
          </cell>
        </row>
        <row r="3864">
          <cell r="A3864">
            <v>40864</v>
          </cell>
          <cell r="B3864" t="str">
            <v>SEGURO - MENSALISTA (COLETADO CAIXA - ENCARGOS COMPLEMENTARES)</v>
          </cell>
          <cell r="C3864" t="str">
            <v xml:space="preserve">MES   </v>
          </cell>
          <cell r="D3864">
            <v>12.89</v>
          </cell>
        </row>
        <row r="3865">
          <cell r="A3865">
            <v>4734</v>
          </cell>
          <cell r="B3865" t="str">
            <v>SEIXO ROLADO PARA APLICACAO EM CONCRETO (POSTO PEDREIRA/FORNECEDOR, SEM FRETE)</v>
          </cell>
          <cell r="C3865" t="str">
            <v xml:space="preserve">M3    </v>
          </cell>
          <cell r="D3865">
            <v>200.58</v>
          </cell>
        </row>
        <row r="3866">
          <cell r="A3866">
            <v>6085</v>
          </cell>
          <cell r="B3866" t="str">
            <v>SELADOR ACRILICO OPACO PREMIUM INTERIOR/EXTERIOR</v>
          </cell>
          <cell r="C3866" t="str">
            <v xml:space="preserve">L     </v>
          </cell>
          <cell r="D3866">
            <v>10.17</v>
          </cell>
        </row>
        <row r="3867">
          <cell r="A3867">
            <v>38396</v>
          </cell>
          <cell r="B3867" t="str">
            <v>SELADOR HORIZONTAL PARA FITA DE ACO 1 "</v>
          </cell>
          <cell r="C3867" t="str">
            <v xml:space="preserve">UN    </v>
          </cell>
          <cell r="D3867">
            <v>738.32</v>
          </cell>
        </row>
        <row r="3868">
          <cell r="A3868">
            <v>11622</v>
          </cell>
          <cell r="B3868" t="str">
            <v>SELANTE A BASE DE ALCATRAO E POLIURETANO PARA JUNTAS HORIZONTAIS</v>
          </cell>
          <cell r="C3868" t="str">
            <v xml:space="preserve">KG    </v>
          </cell>
          <cell r="D3868">
            <v>65.86</v>
          </cell>
        </row>
        <row r="3869">
          <cell r="A3869">
            <v>43143</v>
          </cell>
          <cell r="B3869" t="str">
            <v>SELANTE ACRILICO PARA TRATAMENTO / ACABAMENTO SUPERFICIAL DE CONCRETO ESTAMPADO, APARENTE, PEDRAS E OUTROS</v>
          </cell>
          <cell r="C3869" t="str">
            <v xml:space="preserve">L     </v>
          </cell>
          <cell r="D3869">
            <v>24.87</v>
          </cell>
        </row>
        <row r="3870">
          <cell r="A3870">
            <v>7317</v>
          </cell>
          <cell r="B3870" t="str">
            <v>SELANTE DE BASE ASFALTICA PARA VEDACAO</v>
          </cell>
          <cell r="C3870" t="str">
            <v xml:space="preserve">KG    </v>
          </cell>
          <cell r="D3870">
            <v>50.33</v>
          </cell>
        </row>
        <row r="3871">
          <cell r="A3871">
            <v>142</v>
          </cell>
          <cell r="B3871" t="str">
            <v>SELANTE ELASTICO MONOCOMPONENTE A BASE DE POLIURETANO (PU) PARA JUNTAS DIVERSAS</v>
          </cell>
          <cell r="C3871" t="str">
            <v xml:space="preserve">310ML </v>
          </cell>
          <cell r="D3871">
            <v>31.07</v>
          </cell>
        </row>
        <row r="3872">
          <cell r="A3872">
            <v>43142</v>
          </cell>
          <cell r="B3872" t="str">
            <v>SELANTE MONOCOMPONENTE A BASE DE SILICONE DE BAIXO MODULO, PARA JUNTAS DE PAVIMENTACAO</v>
          </cell>
          <cell r="C3872" t="str">
            <v xml:space="preserve">L     </v>
          </cell>
          <cell r="D3872">
            <v>141.16</v>
          </cell>
        </row>
        <row r="3873">
          <cell r="A3873">
            <v>38123</v>
          </cell>
          <cell r="B3873" t="str">
            <v>SELANTE TIPO VEDA CALHA PARA METAL E FIBROCIMENTO</v>
          </cell>
          <cell r="C3873" t="str">
            <v xml:space="preserve">KG    </v>
          </cell>
          <cell r="D3873">
            <v>64.290000000000006</v>
          </cell>
        </row>
        <row r="3874">
          <cell r="A3874">
            <v>42699</v>
          </cell>
          <cell r="B3874" t="str">
            <v>SELIM PVC, COM TRAVA, JE, 90 GRAUS, DN 125 X 100 MM OU 150 X 100 MM, PARA REDE COLETORA ESGOTO</v>
          </cell>
          <cell r="C3874" t="str">
            <v xml:space="preserve">UN    </v>
          </cell>
          <cell r="D3874">
            <v>36.950000000000003</v>
          </cell>
        </row>
        <row r="3875">
          <cell r="A3875">
            <v>37743</v>
          </cell>
          <cell r="B3875" t="str">
            <v>SEMIRREBOQUE COM DOIS EIXOS EM TANDEM TIPO BASCULANTE COM CACAMBA METALICA 14 M3  (INCLUI MONTAGEM, NAO INCLUI CAVALO MECANICO)</v>
          </cell>
          <cell r="C3875" t="str">
            <v xml:space="preserve">UN    </v>
          </cell>
          <cell r="D3875">
            <v>281013.98</v>
          </cell>
        </row>
        <row r="3876">
          <cell r="A3876">
            <v>37744</v>
          </cell>
          <cell r="B3876" t="str">
            <v>SEMIRREBOQUE COM TRES EIXOS EM TANDEM TIPO BASCULANTE COM CACAMBA METALICA 18 M3 (INCLUI MONTAGEM, NAO INCLUI CAVALO MECANICO)</v>
          </cell>
          <cell r="C3876" t="str">
            <v xml:space="preserve">UN    </v>
          </cell>
          <cell r="D3876">
            <v>330419.58</v>
          </cell>
        </row>
        <row r="3877">
          <cell r="A3877">
            <v>37741</v>
          </cell>
          <cell r="B3877" t="str">
            <v>SEMIRREBOQUE COM TRES EIXOS, PARA TRANSPORTE DE CARGA SECA, DIMENSOES APROXIMADAS 2,60 X 12,50 X 0,50 M (NAO INCLUI CAVALO MECANICO)</v>
          </cell>
          <cell r="C3877" t="str">
            <v xml:space="preserve">UN    </v>
          </cell>
          <cell r="D3877">
            <v>255524.47</v>
          </cell>
        </row>
        <row r="3878">
          <cell r="A3878">
            <v>39396</v>
          </cell>
          <cell r="B3878" t="str">
            <v>SENSOR DE PRESENCA BIVOLT COM FOTOCELULA PARA QUALQUER TIPO DE LAMPADA, POTENCIA MAXIMA *1000* W, USO EXTERNO</v>
          </cell>
          <cell r="C3878" t="str">
            <v xml:space="preserve">UN    </v>
          </cell>
          <cell r="D3878">
            <v>86.81</v>
          </cell>
        </row>
        <row r="3879">
          <cell r="A3879">
            <v>39392</v>
          </cell>
          <cell r="B3879" t="str">
            <v>SENSOR DE PRESENCA BIVOLT DE PAREDE COM FOTOCELULA PARA QUALQUER TIPO DE LAMPADA POTENCIA MAXIMA *1000* W, USO INTERNO</v>
          </cell>
          <cell r="C3879" t="str">
            <v xml:space="preserve">UN    </v>
          </cell>
          <cell r="D3879">
            <v>97.92</v>
          </cell>
        </row>
        <row r="3880">
          <cell r="A3880">
            <v>39393</v>
          </cell>
          <cell r="B3880" t="str">
            <v>SENSOR DE PRESENCA BIVOLT DE PAREDE SEM FOTOCELULA PARA QUALQUER TIPO DE LAMPADA POTENCIA MAXIMA *1000* W, USO INTERNO</v>
          </cell>
          <cell r="C3880" t="str">
            <v xml:space="preserve">UN    </v>
          </cell>
          <cell r="D3880">
            <v>60.56</v>
          </cell>
        </row>
        <row r="3881">
          <cell r="A3881">
            <v>39394</v>
          </cell>
          <cell r="B3881" t="str">
            <v>SENSOR DE PRESENCA BIVOLT DE TETO COM FOTOCELULA PARA QUALQUER TIPO DE LAMPADA POTENCIA MAXIMA *1000* W, USO INTERNO</v>
          </cell>
          <cell r="C3881" t="str">
            <v xml:space="preserve">UN    </v>
          </cell>
          <cell r="D3881">
            <v>68.16</v>
          </cell>
        </row>
        <row r="3882">
          <cell r="A3882">
            <v>39395</v>
          </cell>
          <cell r="B3882" t="str">
            <v>SENSOR DE PRESENCA BIVOLT DE TETO SEM FOTOCELULA PARA QUALQUER TIPO DE LAMPADA POTENCIA MAXIMA *900* W, USO INTERNO</v>
          </cell>
          <cell r="C3882" t="str">
            <v xml:space="preserve">UN    </v>
          </cell>
          <cell r="D3882">
            <v>63.38</v>
          </cell>
        </row>
        <row r="3883">
          <cell r="A3883">
            <v>14618</v>
          </cell>
          <cell r="B3883" t="str">
            <v>SERRA CIRCULAR DE BANCADA COM MOTOR ELETRICO, POTENCIA DE *1600* W, PARA DISCO DE DIAMETRO DE 10" (250 MM)</v>
          </cell>
          <cell r="C3883" t="str">
            <v xml:space="preserve">UN    </v>
          </cell>
          <cell r="D3883">
            <v>1203.6300000000001</v>
          </cell>
        </row>
        <row r="3884">
          <cell r="A3884">
            <v>40269</v>
          </cell>
          <cell r="B3884" t="str">
            <v>SERRA CIRCULAR DE BANCADA, MODELO PICA-PAU, DIAMETRO DE 350 MM. CARACTERISTICAS DO MOTOR: TRIFASICO, POTENCIA DE 5 HP, FREQUENCIA DE 60 HZ</v>
          </cell>
          <cell r="C3884" t="str">
            <v xml:space="preserve">UN    </v>
          </cell>
          <cell r="D3884">
            <v>4849.34</v>
          </cell>
        </row>
        <row r="3885">
          <cell r="A3885">
            <v>6110</v>
          </cell>
          <cell r="B3885" t="str">
            <v>SERRALHEIRO (HORISTA)</v>
          </cell>
          <cell r="C3885" t="str">
            <v xml:space="preserve">H     </v>
          </cell>
          <cell r="D3885">
            <v>20.82</v>
          </cell>
        </row>
        <row r="3886">
          <cell r="A3886">
            <v>40910</v>
          </cell>
          <cell r="B3886" t="str">
            <v>SERRALHEIRO (MENSALISTA)</v>
          </cell>
          <cell r="C3886" t="str">
            <v xml:space="preserve">MES   </v>
          </cell>
          <cell r="D3886">
            <v>3643.51</v>
          </cell>
        </row>
        <row r="3887">
          <cell r="A3887">
            <v>6111</v>
          </cell>
          <cell r="B3887" t="str">
            <v>SERVENTE DE OBRAS</v>
          </cell>
          <cell r="C3887" t="str">
            <v xml:space="preserve">H     </v>
          </cell>
          <cell r="D3887">
            <v>14.7</v>
          </cell>
        </row>
        <row r="3888">
          <cell r="A3888">
            <v>41084</v>
          </cell>
          <cell r="B3888" t="str">
            <v>SERVENTE DE OBRAS (MENSALISTA)</v>
          </cell>
          <cell r="C3888" t="str">
            <v xml:space="preserve">MES   </v>
          </cell>
          <cell r="D3888">
            <v>2573.04</v>
          </cell>
        </row>
        <row r="3889">
          <cell r="A3889">
            <v>44535</v>
          </cell>
          <cell r="B3889" t="str">
            <v>SERVICO DE BOMBEAMENTO DE CONCRETO COM CONSUMO MINIMO DE 40  M3</v>
          </cell>
          <cell r="C3889" t="str">
            <v xml:space="preserve">M3    </v>
          </cell>
          <cell r="D3889">
            <v>41.84</v>
          </cell>
        </row>
        <row r="3890">
          <cell r="A3890">
            <v>44945</v>
          </cell>
          <cell r="B3890" t="str">
            <v>SIFAO / TUBO SINFONADO EXTENSIVEL/SANFONADO, UNIVERSAL/ SIMPLES, ENTRE *50 A 70* CM, DE PLASTICO BRANCO</v>
          </cell>
          <cell r="C3890" t="str">
            <v xml:space="preserve">UN    </v>
          </cell>
          <cell r="D3890">
            <v>9.15</v>
          </cell>
        </row>
        <row r="3891">
          <cell r="A3891">
            <v>38637</v>
          </cell>
          <cell r="B3891" t="str">
            <v>SIFAO EM METAL CROMADO PARA PIA AMERICANA, 1.1/2 X 1.1/2 "</v>
          </cell>
          <cell r="C3891" t="str">
            <v xml:space="preserve">UN    </v>
          </cell>
          <cell r="D3891">
            <v>472.3</v>
          </cell>
        </row>
        <row r="3892">
          <cell r="A3892">
            <v>6150</v>
          </cell>
          <cell r="B3892" t="str">
            <v>SIFAO EM METAL CROMADO PARA PIA AMERICANA, 1.1/2 X 2 "</v>
          </cell>
          <cell r="C3892" t="str">
            <v xml:space="preserve">UN    </v>
          </cell>
          <cell r="D3892">
            <v>478.07</v>
          </cell>
        </row>
        <row r="3893">
          <cell r="A3893">
            <v>6136</v>
          </cell>
          <cell r="B3893" t="str">
            <v>SIFAO EM METAL CROMADO PARA PIA OU LAVATORIO, 1 X 1.1/2 "</v>
          </cell>
          <cell r="C3893" t="str">
            <v xml:space="preserve">UN    </v>
          </cell>
          <cell r="D3893">
            <v>375.79</v>
          </cell>
        </row>
        <row r="3894">
          <cell r="A3894">
            <v>38638</v>
          </cell>
          <cell r="B3894" t="str">
            <v>SIFAO EM METAL CROMADO PARA TANQUE, 1.1/4 X 1.1/2 "</v>
          </cell>
          <cell r="C3894" t="str">
            <v xml:space="preserve">UN    </v>
          </cell>
          <cell r="D3894">
            <v>397.99</v>
          </cell>
        </row>
        <row r="3895">
          <cell r="A3895">
            <v>20262</v>
          </cell>
          <cell r="B3895" t="str">
            <v>SIFAO PLASTICO EXTENSIVEL UNIVERSAL, TIPO COPO</v>
          </cell>
          <cell r="C3895" t="str">
            <v xml:space="preserve">UN    </v>
          </cell>
          <cell r="D3895">
            <v>16.760000000000002</v>
          </cell>
        </row>
        <row r="3896">
          <cell r="A3896">
            <v>6145</v>
          </cell>
          <cell r="B3896" t="str">
            <v>SIFAO PLASTICO TIPO COPO PARA PIA AMERICANA 1.1/2 X 1.1/2 "</v>
          </cell>
          <cell r="C3896" t="str">
            <v xml:space="preserve">UN    </v>
          </cell>
          <cell r="D3896">
            <v>18.510000000000002</v>
          </cell>
        </row>
        <row r="3897">
          <cell r="A3897">
            <v>6149</v>
          </cell>
          <cell r="B3897" t="str">
            <v>SIFAO PLASTICO TIPO COPO PARA PIA OU LAVATORIO, 1 X 1.1/2 "</v>
          </cell>
          <cell r="C3897" t="str">
            <v xml:space="preserve">UN    </v>
          </cell>
          <cell r="D3897">
            <v>12.23</v>
          </cell>
        </row>
        <row r="3898">
          <cell r="A3898">
            <v>6146</v>
          </cell>
          <cell r="B3898" t="str">
            <v>SIFAO PLASTICO TIPO COPO PARA TANQUE, 1.1/4 X 1.1/2 "</v>
          </cell>
          <cell r="C3898" t="str">
            <v xml:space="preserve">UN    </v>
          </cell>
          <cell r="D3898">
            <v>17.59</v>
          </cell>
        </row>
        <row r="3899">
          <cell r="A3899">
            <v>44536</v>
          </cell>
          <cell r="B3899" t="str">
            <v>SILICA ATIVA PARA ADICAO EM CONCRETO E  ARGAMASSA</v>
          </cell>
          <cell r="C3899" t="str">
            <v xml:space="preserve">KG    </v>
          </cell>
          <cell r="D3899">
            <v>2.61</v>
          </cell>
        </row>
        <row r="3900">
          <cell r="A3900">
            <v>39961</v>
          </cell>
          <cell r="B3900" t="str">
            <v>SILICONE ACETICO USO GERAL INCOLOR 280 G</v>
          </cell>
          <cell r="C3900" t="str">
            <v xml:space="preserve">UN    </v>
          </cell>
          <cell r="D3900">
            <v>20.53</v>
          </cell>
        </row>
        <row r="3901">
          <cell r="A3901">
            <v>42433</v>
          </cell>
          <cell r="B3901" t="str">
            <v>SIMULADOR DE CAMINHADA TRIPLO, EM TUBO DE ACO CARBONO, PINTURA NO PROCESSO ELETROSTATICO - EQUIPAMENTO DE GINASTICA PARA ACADEMIA AO AR LIVRE / ACADEMIA DA TERCEIRA IDADE - ATI</v>
          </cell>
          <cell r="C3901" t="str">
            <v xml:space="preserve">UN    </v>
          </cell>
          <cell r="D3901">
            <v>4747</v>
          </cell>
        </row>
        <row r="3902">
          <cell r="A3902">
            <v>42434</v>
          </cell>
          <cell r="B3902" t="str">
            <v>SIMULADOR DE CAVALGADA TRIPLO, EM TUBO DE ACO CARBONO, PINTURA NO PROCESSO ELETROSTATICO - EQUIPAMENTO DE GINASTICA PARA ACADEMIA AO AR LIVRE / ACADEMIA DA TERCEIRA IDADE - ATI</v>
          </cell>
          <cell r="C3902" t="str">
            <v xml:space="preserve">UN    </v>
          </cell>
          <cell r="D3902">
            <v>5129.83</v>
          </cell>
        </row>
        <row r="3903">
          <cell r="A3903">
            <v>42435</v>
          </cell>
          <cell r="B3903" t="str">
            <v>SIMULADOR DE REMO INDIVIDUAL, EM TUBO DE ACO CARBONO, PINTURA NO PROCESSO ELETROSTATICO - EQUIPAMENTO DE GINASTICA PARA ACADEMIA AO AR LIVRE / ACADEMIA DA TERCEIRA IDADE - ATI</v>
          </cell>
          <cell r="C3903" t="str">
            <v xml:space="preserve">UN    </v>
          </cell>
          <cell r="D3903">
            <v>2558.0500000000002</v>
          </cell>
        </row>
        <row r="3904">
          <cell r="A3904">
            <v>38061</v>
          </cell>
          <cell r="B3904" t="str">
            <v>SINALIZADOR NOTURNO SIMPLES PARA PARA-RAIOS, SEM RELE FOTOELETRICO</v>
          </cell>
          <cell r="C3904" t="str">
            <v xml:space="preserve">UN    </v>
          </cell>
          <cell r="D3904">
            <v>48.95</v>
          </cell>
        </row>
        <row r="3905">
          <cell r="A3905">
            <v>20250</v>
          </cell>
          <cell r="B3905" t="str">
            <v>SISAL EM FIBRA / ESTOPA SISAL PARA GESSO</v>
          </cell>
          <cell r="C3905" t="str">
            <v xml:space="preserve">KG    </v>
          </cell>
          <cell r="D3905">
            <v>15</v>
          </cell>
        </row>
        <row r="3906">
          <cell r="A3906">
            <v>13388</v>
          </cell>
          <cell r="B3906" t="str">
            <v>SOLDA EM BARRA DE ESTANHO-CHUMBO 50/50</v>
          </cell>
          <cell r="C3906" t="str">
            <v xml:space="preserve">KG    </v>
          </cell>
          <cell r="D3906">
            <v>187.36</v>
          </cell>
        </row>
        <row r="3907">
          <cell r="A3907">
            <v>39914</v>
          </cell>
          <cell r="B3907" t="str">
            <v>SOLDA EM VARETA FOSCOPER, D = *2,5* MM  X COMPRIMENTO 500 MM</v>
          </cell>
          <cell r="C3907" t="str">
            <v xml:space="preserve">KG    </v>
          </cell>
          <cell r="D3907">
            <v>242.38</v>
          </cell>
        </row>
        <row r="3908">
          <cell r="A3908">
            <v>12732</v>
          </cell>
          <cell r="B3908" t="str">
            <v>SOLDA ESTANHO/COBRE PARA CONEXOES DE COBRE, FIO 2,5 MM, CARRETEL 500 GR (SEM CHUMBO)</v>
          </cell>
          <cell r="C3908" t="str">
            <v xml:space="preserve">UN    </v>
          </cell>
          <cell r="D3908">
            <v>279.67</v>
          </cell>
        </row>
        <row r="3909">
          <cell r="A3909">
            <v>6160</v>
          </cell>
          <cell r="B3909" t="str">
            <v>SOLDADOR (HORISTA)</v>
          </cell>
          <cell r="C3909" t="str">
            <v xml:space="preserve">H     </v>
          </cell>
          <cell r="D3909">
            <v>21.4</v>
          </cell>
        </row>
        <row r="3910">
          <cell r="A3910">
            <v>41087</v>
          </cell>
          <cell r="B3910" t="str">
            <v>SOLDADOR (MENSALISTA)</v>
          </cell>
          <cell r="C3910" t="str">
            <v xml:space="preserve">MES   </v>
          </cell>
          <cell r="D3910">
            <v>3744.99</v>
          </cell>
        </row>
        <row r="3911">
          <cell r="A3911">
            <v>6166</v>
          </cell>
          <cell r="B3911" t="str">
            <v>SOLDADOR ELETRICO (PARA SOLDA A SER TESTADA COM RAIOS "X") (HORISTA)</v>
          </cell>
          <cell r="C3911" t="str">
            <v xml:space="preserve">H     </v>
          </cell>
          <cell r="D3911">
            <v>17.32</v>
          </cell>
        </row>
        <row r="3912">
          <cell r="A3912">
            <v>41088</v>
          </cell>
          <cell r="B3912" t="str">
            <v>SOLDADOR ELETRICO (PARA SOLDA A SER TESTADA COM RAIOS "X") (MENSALISTA)</v>
          </cell>
          <cell r="C3912" t="str">
            <v xml:space="preserve">MES   </v>
          </cell>
          <cell r="D3912">
            <v>3031.59</v>
          </cell>
        </row>
        <row r="3913">
          <cell r="A3913">
            <v>20232</v>
          </cell>
          <cell r="B3913" t="str">
            <v>SOLEIRA EM GRANITO, POLIDO, TIPO ANDORINHA/ QUARTZ/ CASTELO/ CORUMBA OU OUTROS EQUIVALENTES DA REGIAO, L= *15* CM, E=  *2,0* CM</v>
          </cell>
          <cell r="C3913" t="str">
            <v xml:space="preserve">M     </v>
          </cell>
          <cell r="D3913">
            <v>86.38</v>
          </cell>
        </row>
        <row r="3914">
          <cell r="A3914">
            <v>10856</v>
          </cell>
          <cell r="B3914" t="str">
            <v>SOLEIRA PRE-MOLDADA EM GRANILITE, MARMORITE OU GRANITINA, L = *15 CM</v>
          </cell>
          <cell r="C3914" t="str">
            <v xml:space="preserve">M     </v>
          </cell>
          <cell r="D3914">
            <v>114.78</v>
          </cell>
        </row>
        <row r="3915">
          <cell r="A3915">
            <v>4828</v>
          </cell>
          <cell r="B3915" t="str">
            <v>SOLEIRA/ PEITORIL EM MARMORE, POLIDO, BRANCO COMUM, L= *15* CM, E=  *2* CM,  CORTE RETO</v>
          </cell>
          <cell r="C3915" t="str">
            <v xml:space="preserve">M     </v>
          </cell>
          <cell r="D3915">
            <v>88.84</v>
          </cell>
        </row>
        <row r="3916">
          <cell r="A3916">
            <v>20249</v>
          </cell>
          <cell r="B3916" t="str">
            <v>SOLEIRA/ TABEIRA EM MARMORE, POLIDO, BRANCO COMUM, L= 5 CM, E=  *2,0* CM</v>
          </cell>
          <cell r="C3916" t="str">
            <v xml:space="preserve">M     </v>
          </cell>
          <cell r="D3916">
            <v>48.64</v>
          </cell>
        </row>
        <row r="3917">
          <cell r="A3917">
            <v>11609</v>
          </cell>
          <cell r="B3917" t="str">
            <v>SOLUCAO ASFALTICA ELASTOMERICA PARA IMPRIMACAO, APLICACAO A FRIO</v>
          </cell>
          <cell r="C3917" t="str">
            <v xml:space="preserve">L     </v>
          </cell>
          <cell r="D3917">
            <v>10.94</v>
          </cell>
        </row>
        <row r="3918">
          <cell r="A3918">
            <v>20083</v>
          </cell>
          <cell r="B3918" t="str">
            <v>SOLUCAO PREPARADORA / LIMPADORA PARA PVC, FRASCO COM 1000 CM3</v>
          </cell>
          <cell r="C3918" t="str">
            <v xml:space="preserve">UN    </v>
          </cell>
          <cell r="D3918">
            <v>86.3</v>
          </cell>
        </row>
        <row r="3919">
          <cell r="A3919">
            <v>10691</v>
          </cell>
          <cell r="B3919" t="str">
            <v>SOLVENTE PARA COLA (PARA LAMINADO MELAMINICO) A BASE DE RESINA SINTETICA</v>
          </cell>
          <cell r="C3919" t="str">
            <v xml:space="preserve">L     </v>
          </cell>
          <cell r="D3919">
            <v>72.7</v>
          </cell>
        </row>
        <row r="3920">
          <cell r="A3920">
            <v>12295</v>
          </cell>
          <cell r="B3920" t="str">
            <v>SOQUETE DE BAQUELITE BASE E27, PARA LAMPADAS</v>
          </cell>
          <cell r="C3920" t="str">
            <v xml:space="preserve">UN    </v>
          </cell>
          <cell r="D3920">
            <v>3.99</v>
          </cell>
        </row>
        <row r="3921">
          <cell r="A3921">
            <v>12296</v>
          </cell>
          <cell r="B3921" t="str">
            <v>SOQUETE DE PORCELANA BASE E27, FIXO DE TETO, PARA LAMPADAS</v>
          </cell>
          <cell r="C3921" t="str">
            <v xml:space="preserve">UN    </v>
          </cell>
          <cell r="D3921">
            <v>5.17</v>
          </cell>
        </row>
        <row r="3922">
          <cell r="A3922">
            <v>12294</v>
          </cell>
          <cell r="B3922" t="str">
            <v>SOQUETE DE PORCELANA BASE E27, PARA USO AO TEMPO, PARA LAMPADAS</v>
          </cell>
          <cell r="C3922" t="str">
            <v xml:space="preserve">UN    </v>
          </cell>
          <cell r="D3922">
            <v>12.41</v>
          </cell>
        </row>
        <row r="3923">
          <cell r="A3923">
            <v>14543</v>
          </cell>
          <cell r="B3923" t="str">
            <v>SOQUETE DE PVC / TERMOPLASTICO BASE E27, COM CHAVE, PARA LAMPADAS</v>
          </cell>
          <cell r="C3923" t="str">
            <v xml:space="preserve">UN    </v>
          </cell>
          <cell r="D3923">
            <v>8.86</v>
          </cell>
        </row>
        <row r="3924">
          <cell r="A3924">
            <v>13329</v>
          </cell>
          <cell r="B3924" t="str">
            <v>SOQUETE DE PVC / TERMOPLASTICO BASE E27, COM RABICHO, PARA LAMPADAS</v>
          </cell>
          <cell r="C3924" t="str">
            <v xml:space="preserve">UN    </v>
          </cell>
          <cell r="D3924">
            <v>5.2</v>
          </cell>
        </row>
        <row r="3925">
          <cell r="A3925">
            <v>21047</v>
          </cell>
          <cell r="B3925" t="str">
            <v>SPRINKLER TIPO PENDENTE, BULBO AMARELO DE RESPOSTA RAPIDA, 79 GRAUS CELSIUS, ACABAMENTO CROMADO, D = 20 MM (3/4")</v>
          </cell>
          <cell r="C3925" t="str">
            <v xml:space="preserve">UN    </v>
          </cell>
          <cell r="D3925">
            <v>73.45</v>
          </cell>
        </row>
        <row r="3926">
          <cell r="A3926">
            <v>21042</v>
          </cell>
          <cell r="B3926" t="str">
            <v>SPRINKLER TIPO PENDENTE, BULBO AMARELO DE RESPOSTA RAPIDA, 79 GRAUS CELSIUS, ACABAMENTO NATURAL OU CROMADO, D = 15 MM (1/2")</v>
          </cell>
          <cell r="C3926" t="str">
            <v xml:space="preserve">UN    </v>
          </cell>
          <cell r="D3926">
            <v>56.61</v>
          </cell>
        </row>
        <row r="3927">
          <cell r="A3927">
            <v>21043</v>
          </cell>
          <cell r="B3927" t="str">
            <v>SPRINKLER TIPO PENDENTE, BULBO AMARELO DE RESPOSTA RAPIDA, 79 GRAUS CELSIUS, ACABAMENTO NATURAL, D = 20 MM (3/4")</v>
          </cell>
          <cell r="C3927" t="str">
            <v xml:space="preserve">UN    </v>
          </cell>
          <cell r="D3927">
            <v>71.510000000000005</v>
          </cell>
        </row>
        <row r="3928">
          <cell r="A3928">
            <v>21044</v>
          </cell>
          <cell r="B3928" t="str">
            <v>SPRINKLER TIPO PENDENTE, BULBO VERMELHO DE RESPOSTA RAPIDA, 68 GRAUS CELSIUS, ACABAMENTO CROMADO, D = 15 MM (1/2")</v>
          </cell>
          <cell r="C3928" t="str">
            <v xml:space="preserve">UN    </v>
          </cell>
          <cell r="D3928">
            <v>49.82</v>
          </cell>
        </row>
        <row r="3929">
          <cell r="A3929">
            <v>21045</v>
          </cell>
          <cell r="B3929" t="str">
            <v>SPRINKLER TIPO PENDENTE, BULBO VERMELHO DE RESPOSTA RAPIDA, 68 GRAUS CELSIUS, ACABAMENTO CROMADO, D = 20 MM (3/4")</v>
          </cell>
          <cell r="C3929" t="str">
            <v xml:space="preserve">UN    </v>
          </cell>
          <cell r="D3929">
            <v>68.23</v>
          </cell>
        </row>
        <row r="3930">
          <cell r="A3930">
            <v>21041</v>
          </cell>
          <cell r="B3930" t="str">
            <v>SPRINKLER TIPO PENDENTE, BULBO VERMELHO DE RESPOSTA RAPIDA, 68 GRAUS CELSIUS, ACABAMENTO NATURAL, D = 20 MM (3/4")</v>
          </cell>
          <cell r="C3930" t="str">
            <v xml:space="preserve">UN    </v>
          </cell>
          <cell r="D3930">
            <v>58.85</v>
          </cell>
        </row>
        <row r="3931">
          <cell r="A3931">
            <v>21040</v>
          </cell>
          <cell r="B3931" t="str">
            <v>SPRINKLER TIPO PENDENTE, BULBO VERMELHO RESPOSTA RAPIDA, 68 GRAUS CELSIUS, ACABAMENTO NATURAL, D = 15 MM (1/2")</v>
          </cell>
          <cell r="C3931" t="str">
            <v xml:space="preserve">UN    </v>
          </cell>
          <cell r="D3931">
            <v>48.75</v>
          </cell>
        </row>
        <row r="3932">
          <cell r="A3932">
            <v>14149</v>
          </cell>
          <cell r="B3932" t="str">
            <v>SUPORTE "Y" PARA FITA PERFURADA</v>
          </cell>
          <cell r="C3932" t="str">
            <v xml:space="preserve">CENTO </v>
          </cell>
          <cell r="D3932">
            <v>195.98</v>
          </cell>
        </row>
        <row r="3933">
          <cell r="A3933">
            <v>38099</v>
          </cell>
          <cell r="B3933" t="str">
            <v>SUPORTE DE FIXACAO PARA ESPELHO / PLACA 4" X 2", PARA 3 MODULOS, PARA INSTALACAO DE TOMADAS E INTERRUPTORES (SOMENTE SUPORTE)</v>
          </cell>
          <cell r="C3933" t="str">
            <v xml:space="preserve">UN    </v>
          </cell>
          <cell r="D3933">
            <v>1.76</v>
          </cell>
        </row>
        <row r="3934">
          <cell r="A3934">
            <v>38100</v>
          </cell>
          <cell r="B3934" t="str">
            <v>SUPORTE DE FIXACAO PARA ESPELHO / PLACA 4" X 4", PARA 6 MODULOS, PARA INSTALACAO DE TOMADAS E INTERRUPTORES (SOMENTE SUPORTE)</v>
          </cell>
          <cell r="C3934" t="str">
            <v xml:space="preserve">UN    </v>
          </cell>
          <cell r="D3934">
            <v>2.88</v>
          </cell>
        </row>
        <row r="3935">
          <cell r="A3935">
            <v>7576</v>
          </cell>
          <cell r="B3935" t="str">
            <v>SUPORTE EM ACO GALVANIZADO PARA TRANSFORMADOR PARA POSTE DUPLO T 185 X 95 MM, CHAPA DE 5/16"</v>
          </cell>
          <cell r="C3935" t="str">
            <v xml:space="preserve">UN    </v>
          </cell>
          <cell r="D3935">
            <v>84.31</v>
          </cell>
        </row>
        <row r="3936">
          <cell r="A3936">
            <v>3384</v>
          </cell>
          <cell r="B3936" t="str">
            <v>SUPORTE GUIA SIMPLES COM ROLDANA EM POLIPROPILENO PARA CHUMBAR, H = 20 CM</v>
          </cell>
          <cell r="C3936" t="str">
            <v xml:space="preserve">UN    </v>
          </cell>
          <cell r="D3936">
            <v>9.11</v>
          </cell>
        </row>
        <row r="3937">
          <cell r="A3937">
            <v>7572</v>
          </cell>
          <cell r="B3937" t="str">
            <v>SUPORTE ISOLADOR REFORCADO DIAMETRO NOMINAL 5/16", COM ROSCA SOBERBA E BUCHA</v>
          </cell>
          <cell r="C3937" t="str">
            <v xml:space="preserve">UN    </v>
          </cell>
          <cell r="D3937">
            <v>8</v>
          </cell>
        </row>
        <row r="3938">
          <cell r="A3938">
            <v>3396</v>
          </cell>
          <cell r="B3938" t="str">
            <v>SUPORTE ISOLADOR SIMPLES DIAMETRO NOMINAL 5/16", COM ROSCA SOBERBA E BUCHA</v>
          </cell>
          <cell r="C3938" t="str">
            <v xml:space="preserve">UN    </v>
          </cell>
          <cell r="D3938">
            <v>5.41</v>
          </cell>
        </row>
        <row r="3939">
          <cell r="A3939">
            <v>37590</v>
          </cell>
          <cell r="B3939" t="str">
            <v>SUPORTE MAO-FRANCESA EM ACO, ABAS IGUAIS 30 CM, CAPACIDADE MINIMA 60 KG, BRANCO</v>
          </cell>
          <cell r="C3939" t="str">
            <v xml:space="preserve">UN    </v>
          </cell>
          <cell r="D3939">
            <v>19.73</v>
          </cell>
        </row>
        <row r="3940">
          <cell r="A3940">
            <v>37591</v>
          </cell>
          <cell r="B3940" t="str">
            <v>SUPORTE MAO-FRANCESA EM ACO, ABAS IGUAIS 40 CM, CAPACIDADE MINIMA 70 KG, BRANCO</v>
          </cell>
          <cell r="C3940" t="str">
            <v xml:space="preserve">UN    </v>
          </cell>
          <cell r="D3940">
            <v>23.71</v>
          </cell>
        </row>
        <row r="3941">
          <cell r="A3941">
            <v>12626</v>
          </cell>
          <cell r="B3941" t="str">
            <v>SUPORTE METALICO PARA CALHA PLUVIAL, ZINCADO, DOBRADO, DIAMETRO ENTRE 119 E 170 MM, PARA DRENAGEM PLUVIAL PREDIAL</v>
          </cell>
          <cell r="C3941" t="str">
            <v xml:space="preserve">UN    </v>
          </cell>
          <cell r="D3941">
            <v>46.75</v>
          </cell>
        </row>
        <row r="3942">
          <cell r="A3942">
            <v>11033</v>
          </cell>
          <cell r="B3942" t="str">
            <v>SUPORTE PARA CALHA DE 150 MM EM FERRO GALVANIZADO</v>
          </cell>
          <cell r="C3942" t="str">
            <v xml:space="preserve">UN    </v>
          </cell>
          <cell r="D3942">
            <v>5.49</v>
          </cell>
        </row>
        <row r="3943">
          <cell r="A3943">
            <v>390</v>
          </cell>
          <cell r="B3943" t="str">
            <v>SUPORTE PARA TUBO DIAMETRO NOMINAL 2", COM ROSCA MECANICA</v>
          </cell>
          <cell r="C3943" t="str">
            <v xml:space="preserve">UN    </v>
          </cell>
          <cell r="D3943">
            <v>9.7899999999999991</v>
          </cell>
        </row>
        <row r="3944">
          <cell r="A3944">
            <v>42436</v>
          </cell>
          <cell r="B3944" t="str">
            <v>SURF DUPLO, EM TUBO DE ACO CARBONO, PINTURA NO PROCESSO ELETROSTATICO - EQUIPAMENTO DE GINASTICA PARA ACADEMIA AO AR LIVRE / ACADEMIA DA TERCEIRA IDADE - ATI</v>
          </cell>
          <cell r="C3944" t="str">
            <v xml:space="preserve">UN    </v>
          </cell>
          <cell r="D3944">
            <v>2677.55</v>
          </cell>
        </row>
        <row r="3945">
          <cell r="A3945">
            <v>6193</v>
          </cell>
          <cell r="B3945" t="str">
            <v>TABUA  NAO  APARELHADA  *2,5 X 20* CM, EM MACARANDUBA, ANGELIM OU EQUIVALENTE DA REGIAO - BRUTA</v>
          </cell>
          <cell r="C3945" t="str">
            <v xml:space="preserve">M     </v>
          </cell>
          <cell r="D3945">
            <v>24.44</v>
          </cell>
        </row>
        <row r="3946">
          <cell r="A3946">
            <v>6194</v>
          </cell>
          <cell r="B3946" t="str">
            <v>TABUA *2,5 X 15 CM EM PINUS, MISTA OU EQUIVALENTE DA REGIAO - BRUTA</v>
          </cell>
          <cell r="C3946" t="str">
            <v xml:space="preserve">M     </v>
          </cell>
          <cell r="D3946">
            <v>4.84</v>
          </cell>
        </row>
        <row r="3947">
          <cell r="A3947">
            <v>10567</v>
          </cell>
          <cell r="B3947" t="str">
            <v>TABUA *2,5 X 23* CM EM PINUS, MISTA OU EQUIVALENTE DA REGIAO - BRUTA</v>
          </cell>
          <cell r="C3947" t="str">
            <v xml:space="preserve">M     </v>
          </cell>
          <cell r="D3947">
            <v>7.66</v>
          </cell>
        </row>
        <row r="3948">
          <cell r="A3948">
            <v>6212</v>
          </cell>
          <cell r="B3948" t="str">
            <v>TABUA *2,5 X 30 CM EM PINUS, MISTA OU EQUIVALENTE DA REGIAO - BRUTA</v>
          </cell>
          <cell r="C3948" t="str">
            <v xml:space="preserve">M     </v>
          </cell>
          <cell r="D3948">
            <v>11.25</v>
          </cell>
        </row>
        <row r="3949">
          <cell r="A3949">
            <v>3993</v>
          </cell>
          <cell r="B3949" t="str">
            <v>TABUA APARELHADA *2,5 X 15* CM, EM MACARANDUBA, ANGELIM OU EQUIVALENTE DA REGIAO</v>
          </cell>
          <cell r="C3949" t="str">
            <v xml:space="preserve">M2    </v>
          </cell>
          <cell r="D3949">
            <v>158.02000000000001</v>
          </cell>
        </row>
        <row r="3950">
          <cell r="A3950">
            <v>3990</v>
          </cell>
          <cell r="B3950" t="str">
            <v>TABUA APARELHADA *2,5 X 25* CM, EM MACARANDUBA, ANGELIM OU EQUIVALENTE DA REGIAO</v>
          </cell>
          <cell r="C3950" t="str">
            <v xml:space="preserve">M     </v>
          </cell>
          <cell r="D3950">
            <v>29.73</v>
          </cell>
        </row>
        <row r="3951">
          <cell r="A3951">
            <v>3992</v>
          </cell>
          <cell r="B3951" t="str">
            <v>TABUA APARELHADA *2,5 X 30* CM, EM MACARANDUBA, ANGELIM OU EQUIVALENTE DA REGIAO</v>
          </cell>
          <cell r="C3951" t="str">
            <v xml:space="preserve">M     </v>
          </cell>
          <cell r="D3951">
            <v>40.14</v>
          </cell>
        </row>
        <row r="3952">
          <cell r="A3952">
            <v>6178</v>
          </cell>
          <cell r="B3952" t="str">
            <v>TABUA DE  MADEIRA PARA PISO, CUMARU/IPE CHAMPANHE OU EQUIVALENTE DA REGIAO, ENCAIXE MACHO/FEMEA, *10 X 2* CM</v>
          </cell>
          <cell r="C3952" t="str">
            <v xml:space="preserve">M2    </v>
          </cell>
          <cell r="D3952">
            <v>208.47</v>
          </cell>
        </row>
        <row r="3953">
          <cell r="A3953">
            <v>6180</v>
          </cell>
          <cell r="B3953" t="str">
            <v>TABUA DE  MADEIRA PARA PISO, CUMARU/IPE CHAMPANHE OU EQUIVALENTE DA REGIAO, ENCAIXE MACHO/FEMEA, *15 X 2* CM</v>
          </cell>
          <cell r="C3953" t="str">
            <v xml:space="preserve">M2    </v>
          </cell>
          <cell r="D3953">
            <v>225</v>
          </cell>
        </row>
        <row r="3954">
          <cell r="A3954">
            <v>6182</v>
          </cell>
          <cell r="B3954" t="str">
            <v>TABUA DE  MADEIRA PARA PISO, IPE (CERNE) OU EQUIVALENTE DA REGIAO, ENCAIXE MACHO/FEMEA, *20 X 2* CM</v>
          </cell>
          <cell r="C3954" t="str">
            <v xml:space="preserve">M2    </v>
          </cell>
          <cell r="D3954">
            <v>279.27999999999997</v>
          </cell>
        </row>
        <row r="3955">
          <cell r="A3955">
            <v>43614</v>
          </cell>
          <cell r="B3955" t="str">
            <v>TABUA NAO APARELHADA *2,5 X 15* CM, EM MACARANDUBA, ANGELIM OU EQUIVALENTE DA REGIAO - BRUTA</v>
          </cell>
          <cell r="C3955" t="str">
            <v xml:space="preserve">M     </v>
          </cell>
          <cell r="D3955">
            <v>20.079999999999998</v>
          </cell>
        </row>
        <row r="3956">
          <cell r="A3956">
            <v>6189</v>
          </cell>
          <cell r="B3956" t="str">
            <v>TABUA NAO APARELHADA *2,5 X 30* CM, EM MACARANDUBA, ANGELIM OU EQUIVALENTE DA REGIAO - BRUTA</v>
          </cell>
          <cell r="C3956" t="str">
            <v xml:space="preserve">M     </v>
          </cell>
          <cell r="D3956">
            <v>35.68</v>
          </cell>
        </row>
        <row r="3957">
          <cell r="A3957">
            <v>6214</v>
          </cell>
          <cell r="B3957" t="str">
            <v>TACO DE MADEIRA PARA PISO, IPE (CERNE) OU EQUIVALENTE DA REGIAO, 7 X 42 CM, E = 2 CM</v>
          </cell>
          <cell r="C3957" t="str">
            <v xml:space="preserve">M2    </v>
          </cell>
          <cell r="D3957">
            <v>130.59</v>
          </cell>
        </row>
        <row r="3958">
          <cell r="A3958">
            <v>36153</v>
          </cell>
          <cell r="B3958" t="str">
            <v>TALABARTE DE SEGURANCA, 2 MOSQUETOES TRAVA DUPLA *53* MM DE ABERTURA, COM ABSORVEDOR DE ENERGIA</v>
          </cell>
          <cell r="C3958" t="str">
            <v xml:space="preserve">UN    </v>
          </cell>
          <cell r="D3958">
            <v>200.62</v>
          </cell>
        </row>
        <row r="3959">
          <cell r="A3959">
            <v>10740</v>
          </cell>
          <cell r="B3959" t="str">
            <v>TALHA ELETRICA 3 T, VELOCIDADE  2,1 M / MIN, POTENCIA 1,3 KW</v>
          </cell>
          <cell r="C3959" t="str">
            <v xml:space="preserve">UN    </v>
          </cell>
          <cell r="D3959">
            <v>10905.54</v>
          </cell>
        </row>
        <row r="3960">
          <cell r="A3960">
            <v>13914</v>
          </cell>
          <cell r="B3960" t="str">
            <v>TALHA MANUAL DE CORRENTE, CAPACIDADE DE 1 T COM ELEVACAO DE 3 M</v>
          </cell>
          <cell r="C3960" t="str">
            <v xml:space="preserve">UN    </v>
          </cell>
          <cell r="D3960">
            <v>789.06</v>
          </cell>
        </row>
        <row r="3961">
          <cell r="A3961">
            <v>10742</v>
          </cell>
          <cell r="B3961" t="str">
            <v>TALHA MANUAL DE CORRENTE, CAPACIDADE DE 2 T COM ELEVACAO DE 3 M</v>
          </cell>
          <cell r="C3961" t="str">
            <v xml:space="preserve">UN    </v>
          </cell>
          <cell r="D3961">
            <v>1150.8499999999999</v>
          </cell>
        </row>
        <row r="3962">
          <cell r="A3962">
            <v>38465</v>
          </cell>
          <cell r="B3962" t="str">
            <v>TALHADEIRA COM PUNHO DE PROTECAO *20 X 250* MM</v>
          </cell>
          <cell r="C3962" t="str">
            <v xml:space="preserve">UN    </v>
          </cell>
          <cell r="D3962">
            <v>44.59</v>
          </cell>
        </row>
        <row r="3963">
          <cell r="A3963">
            <v>7543</v>
          </cell>
          <cell r="B3963" t="str">
            <v>TAMPA CEGA EM PVC PARA CONDULETE 4 X 2"</v>
          </cell>
          <cell r="C3963" t="str">
            <v xml:space="preserve">UN    </v>
          </cell>
          <cell r="D3963">
            <v>7.68</v>
          </cell>
        </row>
        <row r="3964">
          <cell r="A3964">
            <v>43427</v>
          </cell>
          <cell r="B3964" t="str">
            <v>TAMPA DE CONCRETO ARMADO PARA FOSSA SEPTICA, DIAMETRO NOMINAL DE 3,00 M E ESPESSURA MINIMA DE 100 MM</v>
          </cell>
          <cell r="C3964" t="str">
            <v xml:space="preserve">UN    </v>
          </cell>
          <cell r="D3964">
            <v>1296.8</v>
          </cell>
        </row>
        <row r="3965">
          <cell r="A3965">
            <v>41613</v>
          </cell>
          <cell r="B3965" t="str">
            <v>TAMPA DE CONCRETO ARMADO PARA FOSSA, D = *0,90* M, E = 0,05 M</v>
          </cell>
          <cell r="C3965" t="str">
            <v xml:space="preserve">UN    </v>
          </cell>
          <cell r="D3965">
            <v>83.36</v>
          </cell>
        </row>
        <row r="3966">
          <cell r="A3966">
            <v>41614</v>
          </cell>
          <cell r="B3966" t="str">
            <v>TAMPA DE CONCRETO ARMADO PARA FOSSA, D = *1,10* M, E = 0,05 M</v>
          </cell>
          <cell r="C3966" t="str">
            <v xml:space="preserve">UN    </v>
          </cell>
          <cell r="D3966">
            <v>106.21</v>
          </cell>
        </row>
        <row r="3967">
          <cell r="A3967">
            <v>41615</v>
          </cell>
          <cell r="B3967" t="str">
            <v>TAMPA DE CONCRETO ARMADO PARA FOSSA, D = *1,35* M, E = 0,05 M</v>
          </cell>
          <cell r="C3967" t="str">
            <v xml:space="preserve">UN    </v>
          </cell>
          <cell r="D3967">
            <v>164.16</v>
          </cell>
        </row>
        <row r="3968">
          <cell r="A3968">
            <v>41616</v>
          </cell>
          <cell r="B3968" t="str">
            <v>TAMPA DE CONCRETO ARMADO PARA FOSSA, D = 1,50 M, E = 0,05 M</v>
          </cell>
          <cell r="C3968" t="str">
            <v xml:space="preserve">UN    </v>
          </cell>
          <cell r="D3968">
            <v>245.29</v>
          </cell>
        </row>
        <row r="3969">
          <cell r="A3969">
            <v>41617</v>
          </cell>
          <cell r="B3969" t="str">
            <v>TAMPA DE CONCRETO ARMADO PARA FOSSA, D = 2,00 M, E = 0,05 M</v>
          </cell>
          <cell r="C3969" t="str">
            <v xml:space="preserve">UN    </v>
          </cell>
          <cell r="D3969">
            <v>487.73</v>
          </cell>
        </row>
        <row r="3970">
          <cell r="A3970">
            <v>41618</v>
          </cell>
          <cell r="B3970" t="str">
            <v>TAMPA DE CONCRETO ARMADO PARA FOSSA, D = 2,50 M, E = 0,05 M</v>
          </cell>
          <cell r="C3970" t="str">
            <v xml:space="preserve">UN    </v>
          </cell>
          <cell r="D3970">
            <v>897.88</v>
          </cell>
        </row>
        <row r="3971">
          <cell r="A3971">
            <v>43428</v>
          </cell>
          <cell r="B3971" t="str">
            <v>TAMPA DE CONCRETO ARMADO PARA POCO DE INSPECAO, COM FURO E TAMPINHA, DIAMETRO NOMINAL DE 3,00 M E ESPESSURA MINIMA DE 100 MM</v>
          </cell>
          <cell r="C3971" t="str">
            <v xml:space="preserve">UN    </v>
          </cell>
          <cell r="D3971">
            <v>1577.14</v>
          </cell>
        </row>
        <row r="3972">
          <cell r="A3972">
            <v>41619</v>
          </cell>
          <cell r="B3972" t="str">
            <v>TAMPA DE CONCRETO ARMADO PARA POCO, COM  FURO E TAMPINHA, D = *0,90* M, E = 0,05 M</v>
          </cell>
          <cell r="C3972" t="str">
            <v xml:space="preserve">UN    </v>
          </cell>
          <cell r="D3972">
            <v>102.18</v>
          </cell>
        </row>
        <row r="3973">
          <cell r="A3973">
            <v>41620</v>
          </cell>
          <cell r="B3973" t="str">
            <v>TAMPA DE CONCRETO ARMADO PARA POCO, COM  FURO E TAMPINHA, D = *1,10* M, E = 0,05 M</v>
          </cell>
          <cell r="C3973" t="str">
            <v xml:space="preserve">UN    </v>
          </cell>
          <cell r="D3973">
            <v>129.07</v>
          </cell>
        </row>
        <row r="3974">
          <cell r="A3974">
            <v>41622</v>
          </cell>
          <cell r="B3974" t="str">
            <v>TAMPA DE CONCRETO ARMADO PARA POCO, COM  FURO E TAMPINHA, D = *1,35* M, E = 0,05 M</v>
          </cell>
          <cell r="C3974" t="str">
            <v xml:space="preserve">UN    </v>
          </cell>
          <cell r="D3974">
            <v>223.86</v>
          </cell>
        </row>
        <row r="3975">
          <cell r="A3975">
            <v>41623</v>
          </cell>
          <cell r="B3975" t="str">
            <v>TAMPA DE CONCRETO ARMADO PARA POCO, COM  FURO E TAMPINHA, D = 1,50 M, E = 0,05 M</v>
          </cell>
          <cell r="C3975" t="str">
            <v xml:space="preserve">UN    </v>
          </cell>
          <cell r="D3975">
            <v>344.2</v>
          </cell>
        </row>
        <row r="3976">
          <cell r="A3976">
            <v>41624</v>
          </cell>
          <cell r="B3976" t="str">
            <v>TAMPA DE CONCRETO ARMADO PARA POCO, COM  FURO E TAMPINHA, D = 2,00 M, E = 0,05 M</v>
          </cell>
          <cell r="C3976" t="str">
            <v xml:space="preserve">UN    </v>
          </cell>
          <cell r="D3976">
            <v>645.37</v>
          </cell>
        </row>
        <row r="3977">
          <cell r="A3977">
            <v>41625</v>
          </cell>
          <cell r="B3977" t="str">
            <v>TAMPA DE CONCRETO ARMADO PARA POCO, COM  FURO E TAMPINHA, D = 2,50 M, E = 0,05 M</v>
          </cell>
          <cell r="C3977" t="str">
            <v xml:space="preserve">UN    </v>
          </cell>
          <cell r="D3977">
            <v>992.94</v>
          </cell>
        </row>
        <row r="3978">
          <cell r="A3978">
            <v>39352</v>
          </cell>
          <cell r="B3978" t="str">
            <v>TAMPA PARA CONDULETE, EM PVC, PARA TOMADA HEXAGONAL</v>
          </cell>
          <cell r="C3978" t="str">
            <v xml:space="preserve">UN    </v>
          </cell>
          <cell r="D3978">
            <v>4.74</v>
          </cell>
        </row>
        <row r="3979">
          <cell r="A3979">
            <v>39346</v>
          </cell>
          <cell r="B3979" t="str">
            <v>TAMPA PARA CONDULETE, EM PVC, PARA 1 INTERRUPTOR</v>
          </cell>
          <cell r="C3979" t="str">
            <v xml:space="preserve">UN    </v>
          </cell>
          <cell r="D3979">
            <v>4.74</v>
          </cell>
        </row>
        <row r="3980">
          <cell r="A3980">
            <v>39350</v>
          </cell>
          <cell r="B3980" t="str">
            <v>TAMPA PARA CONDULETE, EM PVC, PARA 1 MODULO RJ</v>
          </cell>
          <cell r="C3980" t="str">
            <v xml:space="preserve">UN    </v>
          </cell>
          <cell r="D3980">
            <v>5.0999999999999996</v>
          </cell>
        </row>
        <row r="3981">
          <cell r="A3981">
            <v>39351</v>
          </cell>
          <cell r="B3981" t="str">
            <v>TAMPA PARA CONDULETE, EM PVC, PARA 2 MODULOS RJ</v>
          </cell>
          <cell r="C3981" t="str">
            <v xml:space="preserve">UN    </v>
          </cell>
          <cell r="D3981">
            <v>5.91</v>
          </cell>
        </row>
        <row r="3982">
          <cell r="A3982">
            <v>38837</v>
          </cell>
          <cell r="B3982" t="str">
            <v>TAMPAO / CAP, ROSCA MACHO, DN 1", PARA TUBO PEX PARA INST. AGUA QUENTE/FRIA</v>
          </cell>
          <cell r="C3982" t="str">
            <v xml:space="preserve">UN    </v>
          </cell>
          <cell r="D3982">
            <v>7.42</v>
          </cell>
        </row>
        <row r="3983">
          <cell r="A3983">
            <v>38836</v>
          </cell>
          <cell r="B3983" t="str">
            <v>TAMPAO / CAP, ROSCA MACHO, DN 3/4", PARA TUBO PEX PARA INST. AGUA QUENTE/FRIA</v>
          </cell>
          <cell r="C3983" t="str">
            <v xml:space="preserve">UN    </v>
          </cell>
          <cell r="D3983">
            <v>5.18</v>
          </cell>
        </row>
        <row r="3984">
          <cell r="A3984">
            <v>2666</v>
          </cell>
          <cell r="B3984" t="str">
            <v>TAMPAO / TERMINAL / PLUG, D = 1 1/4" , PARA DUTO CORRUGADO PEAD (CABEAMENTO SUBTERRANEO)</v>
          </cell>
          <cell r="C3984" t="str">
            <v xml:space="preserve">UN    </v>
          </cell>
          <cell r="D3984">
            <v>6.64</v>
          </cell>
        </row>
        <row r="3985">
          <cell r="A3985">
            <v>2668</v>
          </cell>
          <cell r="B3985" t="str">
            <v>TAMPAO / TERMINAL / PLUG, D = 2" , PARA DUTO CORRUGADO PEAD (CABEAMENTO SUBTERRANEO)</v>
          </cell>
          <cell r="C3985" t="str">
            <v xml:space="preserve">UN    </v>
          </cell>
          <cell r="D3985">
            <v>7.58</v>
          </cell>
        </row>
        <row r="3986">
          <cell r="A3986">
            <v>2664</v>
          </cell>
          <cell r="B3986" t="str">
            <v>TAMPAO / TERMINAL / PLUG, D = 3" , PARA DUTO CORRUGADO PEAD (CABEAMENTO SUBTERRANEO)</v>
          </cell>
          <cell r="C3986" t="str">
            <v xml:space="preserve">UN    </v>
          </cell>
          <cell r="D3986">
            <v>11.18</v>
          </cell>
        </row>
        <row r="3987">
          <cell r="A3987">
            <v>2662</v>
          </cell>
          <cell r="B3987" t="str">
            <v>TAMPAO / TERMINAL / PLUG, D = 4" , PARA DUTO CORRUGADO PEAD (CABEAMENTO SUBTERRANEO)</v>
          </cell>
          <cell r="C3987" t="str">
            <v xml:space="preserve">UN    </v>
          </cell>
          <cell r="D3987">
            <v>13.72</v>
          </cell>
        </row>
        <row r="3988">
          <cell r="A3988">
            <v>20964</v>
          </cell>
          <cell r="B3988" t="str">
            <v>TAMPAO COM CORRENTE, EM LATAO, ENGATE RAPIDO 1 1/2", PARA INSTALACAO PREDIAL DE COMBATE A INCENDIO</v>
          </cell>
          <cell r="C3988" t="str">
            <v xml:space="preserve">UN    </v>
          </cell>
          <cell r="D3988">
            <v>97.61</v>
          </cell>
        </row>
        <row r="3989">
          <cell r="A3989">
            <v>10905</v>
          </cell>
          <cell r="B3989" t="str">
            <v>TAMPAO COM CORRENTE, EM LATAO, ENGATE RAPIDO 2 1/2", PARA INSTALACAO PREDIAL DE COMBATE A INCENDIO</v>
          </cell>
          <cell r="C3989" t="str">
            <v xml:space="preserve">UN    </v>
          </cell>
          <cell r="D3989">
            <v>130.94999999999999</v>
          </cell>
        </row>
        <row r="3990">
          <cell r="A3990">
            <v>11289</v>
          </cell>
          <cell r="B3990" t="str">
            <v>TAMPAO FOFO ARTICULADO P/ REGISTRO, CLASSE A15 CARGA MAX 1,5 T, *200 X 200* MM</v>
          </cell>
          <cell r="C3990" t="str">
            <v xml:space="preserve">UN    </v>
          </cell>
          <cell r="D3990">
            <v>106.55</v>
          </cell>
        </row>
        <row r="3991">
          <cell r="A3991">
            <v>11241</v>
          </cell>
          <cell r="B3991" t="str">
            <v>TAMPAO FOFO ARTICULADO P/ REGISTRO, CLASSE A15 CARGA MAXIMA 1,5 T, *400 X 400* MM</v>
          </cell>
          <cell r="C3991" t="str">
            <v xml:space="preserve">UN    </v>
          </cell>
          <cell r="D3991">
            <v>266.38</v>
          </cell>
        </row>
        <row r="3992">
          <cell r="A3992">
            <v>11301</v>
          </cell>
          <cell r="B3992" t="str">
            <v>TAMPAO FOFO ARTICULADO, CLASSE B125 CARGA MAX 12,5 T, REDONDO, TAMPA 600 MM (COM INSCRICAO EM RELEVO DO TIPO DE REDE)</v>
          </cell>
          <cell r="C3992" t="str">
            <v xml:space="preserve">UN    </v>
          </cell>
          <cell r="D3992">
            <v>675.47</v>
          </cell>
        </row>
        <row r="3993">
          <cell r="A3993">
            <v>21090</v>
          </cell>
          <cell r="B3993" t="str">
            <v>TAMPAO FOFO ARTICULADO, CLASSE D400 CARGA MAX 40 T, REDONDO, TAMPA 600 MM (COM INSCRICAO EM RELEVO DO TIPO DE REDE)</v>
          </cell>
          <cell r="C3993" t="str">
            <v xml:space="preserve">UN    </v>
          </cell>
          <cell r="D3993">
            <v>827.7</v>
          </cell>
        </row>
        <row r="3994">
          <cell r="A3994">
            <v>11315</v>
          </cell>
          <cell r="B3994" t="str">
            <v>TAMPAO FOFO SIMPLES COM BASE, CLASSE A15 CARGA MAX 1,5 T, 300 X 300 MM (COM INSCRICAO EM RELEVO DO TIPO DE REDE)</v>
          </cell>
          <cell r="C3994" t="str">
            <v xml:space="preserve">UN    </v>
          </cell>
          <cell r="D3994">
            <v>161.72999999999999</v>
          </cell>
        </row>
        <row r="3995">
          <cell r="A3995">
            <v>21071</v>
          </cell>
          <cell r="B3995" t="str">
            <v>TAMPAO FOFO SIMPLES COM BASE, CLASSE A15 CARGA MAX 1,5 T, 400 X 400 MM (COM INSCRICAO EM RELEVO DO TIPO DE REDE)</v>
          </cell>
          <cell r="C3995" t="str">
            <v xml:space="preserve">UN    </v>
          </cell>
          <cell r="D3995">
            <v>247.35</v>
          </cell>
        </row>
        <row r="3996">
          <cell r="A3996">
            <v>14112</v>
          </cell>
          <cell r="B3996" t="str">
            <v>TAMPAO FOFO SIMPLES COM BASE, CLASSE A15 CARGA MAX 1,5 T, 400 X 600 MM (COM INSCRICAO EM RELEVO DO TIPO DE REDE)</v>
          </cell>
          <cell r="C3996" t="str">
            <v xml:space="preserve">UN    </v>
          </cell>
          <cell r="D3996">
            <v>345.35</v>
          </cell>
        </row>
        <row r="3997">
          <cell r="A3997">
            <v>11316</v>
          </cell>
          <cell r="B3997" t="str">
            <v>TAMPAO FOFO SIMPLES COM BASE, CLASSE B125 CARGA MAX 12,5 T, REDONDO, TAMPA 500 MM (COM INSCRICAO EM RELEVO DO TIPO DE REDE)</v>
          </cell>
          <cell r="C3997" t="str">
            <v xml:space="preserve">UN    </v>
          </cell>
          <cell r="D3997">
            <v>532.77</v>
          </cell>
        </row>
        <row r="3998">
          <cell r="A3998">
            <v>6243</v>
          </cell>
          <cell r="B3998" t="str">
            <v>TAMPAO FOFO SIMPLES COM BASE, CLASSE B125 CARGA MAX 12,5 T, REDONDO, TAMPA 600 MM (COM INSCRICAO EM RELEVO DO TIPO DE REDE)</v>
          </cell>
          <cell r="C3998" t="str">
            <v xml:space="preserve">UN    </v>
          </cell>
          <cell r="D3998">
            <v>613.64</v>
          </cell>
        </row>
        <row r="3999">
          <cell r="A3999">
            <v>6240</v>
          </cell>
          <cell r="B3999" t="str">
            <v>TAMPAO FOFO SIMPLES COM BASE, CLASSE D400 CARGA MAX 40 T, REDONDO, TAMPA 600 MM, REDE PLUVIAL/ESGOTO (COM INSCRICAO EM RELEVO DO TIPO DE REDE)</v>
          </cell>
          <cell r="C3999" t="str">
            <v xml:space="preserve">UN    </v>
          </cell>
          <cell r="D3999">
            <v>812.47</v>
          </cell>
        </row>
        <row r="4000">
          <cell r="A4000">
            <v>11296</v>
          </cell>
          <cell r="B4000" t="str">
            <v>TAMPAO FOFO SIMPLES COM BASE, CLASSE D400 CARGA MAX 40 T, REDONDO, TAMPA 900 MM (COM INSCRICAO EM RELEVO DO TIPO DE REDE)</v>
          </cell>
          <cell r="C4000" t="str">
            <v xml:space="preserve">UN    </v>
          </cell>
          <cell r="D4000">
            <v>2588.6999999999998</v>
          </cell>
        </row>
        <row r="4001">
          <cell r="A4001">
            <v>11299</v>
          </cell>
          <cell r="B4001" t="str">
            <v>TAMPAO FOFO SIMPLES, CLASSE A15 CARGA MAX 1,5 T, 550 X 1100 MM (COM INSCRICAO EM RELEVO DO TIPO DE REDE)</v>
          </cell>
          <cell r="C4001" t="str">
            <v xml:space="preserve">UN    </v>
          </cell>
          <cell r="D4001">
            <v>876.22</v>
          </cell>
        </row>
        <row r="4002">
          <cell r="A4002">
            <v>11688</v>
          </cell>
          <cell r="B4002" t="str">
            <v>TANQUE ACO INOXIDAVEL (ACO 304) COM ESFREGADOR E VALVULA, DE *50 X 40 X 22* CM</v>
          </cell>
          <cell r="C4002" t="str">
            <v xml:space="preserve">UN    </v>
          </cell>
          <cell r="D4002">
            <v>598.62</v>
          </cell>
        </row>
        <row r="4003">
          <cell r="A4003">
            <v>37736</v>
          </cell>
          <cell r="B4003" t="str">
            <v>TANQUE DE ACO CARBONO NAO REVESTIDO, PARA TRANSPORTE DE AGUA COM CAPACIDADE DE 10 M3, COM BOMBA CENTRIFUGA POR TOMADA DE FORCA, VAZAO MAXIMA *75* M3/H (INCLUI MONTAGEM, NAO INCLUI CAMINHAO)</v>
          </cell>
          <cell r="C4003" t="str">
            <v xml:space="preserve">UN    </v>
          </cell>
          <cell r="D4003">
            <v>83450</v>
          </cell>
        </row>
        <row r="4004">
          <cell r="A4004">
            <v>37739</v>
          </cell>
          <cell r="B4004" t="str">
            <v>TANQUE DE ACO PARA TRANSPORTE DE AGUA COM CAPACIDADE DE 14 M3 (INCLUI MONTAGEM, NAO INCLUI CAMINHAO)</v>
          </cell>
          <cell r="C4004" t="str">
            <v xml:space="preserve">UN    </v>
          </cell>
          <cell r="D4004">
            <v>102707.68</v>
          </cell>
        </row>
        <row r="4005">
          <cell r="A4005">
            <v>37740</v>
          </cell>
          <cell r="B4005" t="str">
            <v>TANQUE DE ACO PARA TRANSPORTE DE AGUA COM CAPACIDADE DE 4 M3 (INCLUI MONTAGEM, NAO INCLUI CAMINHAO)</v>
          </cell>
          <cell r="C4005" t="str">
            <v xml:space="preserve">UN    </v>
          </cell>
          <cell r="D4005">
            <v>58610.36</v>
          </cell>
        </row>
        <row r="4006">
          <cell r="A4006">
            <v>37738</v>
          </cell>
          <cell r="B4006" t="str">
            <v>TANQUE DE ACO PARA TRANSPORTE DE AGUA COM CAPACIDADE DE 6 M3 (INCLUI MONTAGEM, NAO INCLUI CAMINHAO)</v>
          </cell>
          <cell r="C4006" t="str">
            <v xml:space="preserve">UN    </v>
          </cell>
          <cell r="D4006">
            <v>69634.7</v>
          </cell>
        </row>
        <row r="4007">
          <cell r="A4007">
            <v>37737</v>
          </cell>
          <cell r="B4007" t="str">
            <v>TANQUE DE ACO PARA TRANSPORTE DE AGUA COM CAPACIDADE DE 8 M3 (INCLUI MONTAGEM, NAO INCLUI CAMINHAO)</v>
          </cell>
          <cell r="C4007" t="str">
            <v xml:space="preserve">UN    </v>
          </cell>
          <cell r="D4007">
            <v>55400.75</v>
          </cell>
        </row>
        <row r="4008">
          <cell r="A4008">
            <v>25014</v>
          </cell>
          <cell r="B4008" t="str">
            <v>TANQUE DE ASFALTO ESTACIONARIO COM MACARICO, CAPACIDADE 20.000 L</v>
          </cell>
          <cell r="C4008" t="str">
            <v xml:space="preserve">UN    </v>
          </cell>
          <cell r="D4008">
            <v>116034.57</v>
          </cell>
        </row>
        <row r="4009">
          <cell r="A4009">
            <v>25013</v>
          </cell>
          <cell r="B4009" t="str">
            <v>TANQUE DE ASFALTO ESTACIONARIO COM SERPENTINA, CAPACIDADE 20.000 L</v>
          </cell>
          <cell r="C4009" t="str">
            <v xml:space="preserve">UN    </v>
          </cell>
          <cell r="D4009">
            <v>121616.51</v>
          </cell>
        </row>
        <row r="4010">
          <cell r="A4010">
            <v>14405</v>
          </cell>
          <cell r="B4010" t="str">
            <v>TANQUE DE ASFALTO ESTACIONARIO COM SERPENTINA, CAPACIDADE 30.000 L</v>
          </cell>
          <cell r="C4010" t="str">
            <v xml:space="preserve">UN    </v>
          </cell>
          <cell r="D4010">
            <v>142758.1</v>
          </cell>
        </row>
        <row r="4011">
          <cell r="A4011">
            <v>20271</v>
          </cell>
          <cell r="B4011" t="str">
            <v>TANQUE DE LOUCA BRANCA, COM COLUNA, *30* L</v>
          </cell>
          <cell r="C4011" t="str">
            <v xml:space="preserve">UN    </v>
          </cell>
          <cell r="D4011">
            <v>523.1</v>
          </cell>
        </row>
        <row r="4012">
          <cell r="A4012">
            <v>10423</v>
          </cell>
          <cell r="B4012" t="str">
            <v>TANQUE DE LOUCA BRANCA, SUSPENSO, *20* L</v>
          </cell>
          <cell r="C4012" t="str">
            <v xml:space="preserve">UN    </v>
          </cell>
          <cell r="D4012">
            <v>384.08</v>
          </cell>
        </row>
        <row r="4013">
          <cell r="A4013">
            <v>36790</v>
          </cell>
          <cell r="B4013" t="str">
            <v>TANQUE DUPLO EM MARMORE SINTETICO COM CUBA LISA E ESFREGADOR, *110 X 60* CM</v>
          </cell>
          <cell r="C4013" t="str">
            <v xml:space="preserve">UN    </v>
          </cell>
          <cell r="D4013">
            <v>299.62</v>
          </cell>
        </row>
        <row r="4014">
          <cell r="A4014">
            <v>37589</v>
          </cell>
          <cell r="B4014" t="str">
            <v>TANQUE SIMPLES EM MARMORE SINTETICO COM COLUNA, CAPACIDADE *22* L, *60 X 46* CM</v>
          </cell>
          <cell r="C4014" t="str">
            <v xml:space="preserve">UN    </v>
          </cell>
          <cell r="D4014">
            <v>367.11</v>
          </cell>
        </row>
        <row r="4015">
          <cell r="A4015">
            <v>11690</v>
          </cell>
          <cell r="B4015" t="str">
            <v>TANQUE SIMPLES EM MARMORE SINTETICO DE FIXAR NA PAREDE, CAPACIDADE *22* L, *60 X 46* CM</v>
          </cell>
          <cell r="C4015" t="str">
            <v xml:space="preserve">UN    </v>
          </cell>
          <cell r="D4015">
            <v>195.02</v>
          </cell>
        </row>
        <row r="4016">
          <cell r="A4016">
            <v>20234</v>
          </cell>
          <cell r="B4016" t="str">
            <v>TANQUE SIMPLES EM MARMORE SINTETICO SUSPENSO, CAPACIDADE *38* L, *60 X 60* CM</v>
          </cell>
          <cell r="C4016" t="str">
            <v xml:space="preserve">UN    </v>
          </cell>
          <cell r="D4016">
            <v>246.8</v>
          </cell>
        </row>
        <row r="4017">
          <cell r="A4017">
            <v>4763</v>
          </cell>
          <cell r="B4017" t="str">
            <v>TAQUEADOR OU TAQUEIRO (HORISTA)</v>
          </cell>
          <cell r="C4017" t="str">
            <v xml:space="preserve">H     </v>
          </cell>
          <cell r="D4017">
            <v>20.82</v>
          </cell>
        </row>
        <row r="4018">
          <cell r="A4018">
            <v>41070</v>
          </cell>
          <cell r="B4018" t="str">
            <v>TAQUEADOR OU TAQUEIRO (MENSALISTA)</v>
          </cell>
          <cell r="C4018" t="str">
            <v xml:space="preserve">MES   </v>
          </cell>
          <cell r="D4018">
            <v>3643.51</v>
          </cell>
        </row>
        <row r="4019">
          <cell r="A4019">
            <v>44480</v>
          </cell>
          <cell r="B4019" t="str">
            <v>TARIFA "A" ENTRE  0 E 20M3 FORNECIMENTO  D'AGUA</v>
          </cell>
          <cell r="C4019" t="str">
            <v xml:space="preserve">M3    </v>
          </cell>
          <cell r="D4019">
            <v>12.48</v>
          </cell>
        </row>
        <row r="4020">
          <cell r="A4020">
            <v>11457</v>
          </cell>
          <cell r="B4020" t="str">
            <v>TARJETA LIVRE / OCUPADO PARA PORTA DE BANHEIRO, CORPO EM ZAMAC E ESPELHO EM LATAO</v>
          </cell>
          <cell r="C4020" t="str">
            <v xml:space="preserve">UN    </v>
          </cell>
          <cell r="D4020">
            <v>45.79</v>
          </cell>
        </row>
        <row r="4021">
          <cell r="A4021">
            <v>44073</v>
          </cell>
          <cell r="B4021" t="str">
            <v>TARUGO DELIMITADOR DE PROFUNDIDADE EM ESPUMA DE POLIETILENO DE BAIXA DENSIDADE 10 MM, CINZA</v>
          </cell>
          <cell r="C4021" t="str">
            <v xml:space="preserve">M     </v>
          </cell>
          <cell r="D4021">
            <v>0.69</v>
          </cell>
        </row>
        <row r="4022">
          <cell r="A4022">
            <v>44253</v>
          </cell>
          <cell r="B4022" t="str">
            <v>TE CPVC, SOLDAVEL, 90 GRAUS, 114 MM, PARA AGUA QUENTE PREDIAL</v>
          </cell>
          <cell r="C4022" t="str">
            <v xml:space="preserve">UN    </v>
          </cell>
          <cell r="D4022">
            <v>292.67</v>
          </cell>
        </row>
        <row r="4023">
          <cell r="A4023">
            <v>21121</v>
          </cell>
          <cell r="B4023" t="str">
            <v>TE CPVC, SOLDAVEL, 90 GRAUS, 15 MM, PARA AGUA QUENTE PREDIAL</v>
          </cell>
          <cell r="C4023" t="str">
            <v xml:space="preserve">UN    </v>
          </cell>
          <cell r="D4023">
            <v>4.1900000000000004</v>
          </cell>
        </row>
        <row r="4024">
          <cell r="A4024">
            <v>38010</v>
          </cell>
          <cell r="B4024" t="str">
            <v>TE CPVC, SOLDAVEL, 90 GRAUS, 22 MM, PARA AGUA QUENTE PREDIAL</v>
          </cell>
          <cell r="C4024" t="str">
            <v xml:space="preserve">UN    </v>
          </cell>
          <cell r="D4024">
            <v>5.23</v>
          </cell>
        </row>
        <row r="4025">
          <cell r="A4025">
            <v>38011</v>
          </cell>
          <cell r="B4025" t="str">
            <v>TE CPVC, SOLDAVEL, 90 GRAUS, 28 MM, PARA AGUA QUENTE PREDIAL</v>
          </cell>
          <cell r="C4025" t="str">
            <v xml:space="preserve">UN    </v>
          </cell>
          <cell r="D4025">
            <v>10.48</v>
          </cell>
        </row>
        <row r="4026">
          <cell r="A4026">
            <v>38012</v>
          </cell>
          <cell r="B4026" t="str">
            <v>TE CPVC, SOLDAVEL, 90 GRAUS, 35 MM, PARA AGUA QUENTE PREDIAL</v>
          </cell>
          <cell r="C4026" t="str">
            <v xml:space="preserve">UN    </v>
          </cell>
          <cell r="D4026">
            <v>39.950000000000003</v>
          </cell>
        </row>
        <row r="4027">
          <cell r="A4027">
            <v>38013</v>
          </cell>
          <cell r="B4027" t="str">
            <v>TE CPVC, SOLDAVEL, 90 GRAUS, 42 MM, PARA AGUA QUENTE PREDIAL</v>
          </cell>
          <cell r="C4027" t="str">
            <v xml:space="preserve">UN    </v>
          </cell>
          <cell r="D4027">
            <v>51.32</v>
          </cell>
        </row>
        <row r="4028">
          <cell r="A4028">
            <v>38014</v>
          </cell>
          <cell r="B4028" t="str">
            <v>TE CPVC, SOLDAVEL, 90 GRAUS, 54 MM, PARA AGUA QUENTE PREDIAL</v>
          </cell>
          <cell r="C4028" t="str">
            <v xml:space="preserve">UN    </v>
          </cell>
          <cell r="D4028">
            <v>85.71</v>
          </cell>
        </row>
        <row r="4029">
          <cell r="A4029">
            <v>38015</v>
          </cell>
          <cell r="B4029" t="str">
            <v>TE CPVC, SOLDAVEL, 90 GRAUS, 73 MM, PARA AGUA QUENTE PREDIAL</v>
          </cell>
          <cell r="C4029" t="str">
            <v xml:space="preserve">UN    </v>
          </cell>
          <cell r="D4029">
            <v>201.5</v>
          </cell>
        </row>
        <row r="4030">
          <cell r="A4030">
            <v>38016</v>
          </cell>
          <cell r="B4030" t="str">
            <v>TE CPVC, SOLDAVEL, 90 GRAUS, 89 MM, PARA AGUA QUENTE PREDIAL</v>
          </cell>
          <cell r="C4030" t="str">
            <v xml:space="preserve">UN    </v>
          </cell>
          <cell r="D4030">
            <v>234.32</v>
          </cell>
        </row>
        <row r="4031">
          <cell r="A4031">
            <v>12741</v>
          </cell>
          <cell r="B4031" t="str">
            <v>TE DE COBRE (REF 611) SEM ANEL DE SOLDA, BOLSA X BOLSA X BOLSA, 104 MM</v>
          </cell>
          <cell r="C4031" t="str">
            <v xml:space="preserve">UN    </v>
          </cell>
          <cell r="D4031">
            <v>1342.89</v>
          </cell>
        </row>
        <row r="4032">
          <cell r="A4032">
            <v>12733</v>
          </cell>
          <cell r="B4032" t="str">
            <v>TE DE COBRE (REF 611) SEM ANEL DE SOLDA, BOLSA X BOLSA X BOLSA, 15 MM</v>
          </cell>
          <cell r="C4032" t="str">
            <v xml:space="preserve">UN    </v>
          </cell>
          <cell r="D4032">
            <v>6.75</v>
          </cell>
        </row>
        <row r="4033">
          <cell r="A4033">
            <v>12734</v>
          </cell>
          <cell r="B4033" t="str">
            <v>TE DE COBRE (REF 611) SEM ANEL DE SOLDA, BOLSA X BOLSA X BOLSA, 22 MM</v>
          </cell>
          <cell r="C4033" t="str">
            <v xml:space="preserve">UN    </v>
          </cell>
          <cell r="D4033">
            <v>14.4</v>
          </cell>
        </row>
        <row r="4034">
          <cell r="A4034">
            <v>12735</v>
          </cell>
          <cell r="B4034" t="str">
            <v>TE DE COBRE (REF 611) SEM ANEL DE SOLDA, BOLSA X BOLSA X BOLSA, 28 MM</v>
          </cell>
          <cell r="C4034" t="str">
            <v xml:space="preserve">UN    </v>
          </cell>
          <cell r="D4034">
            <v>23.69</v>
          </cell>
        </row>
        <row r="4035">
          <cell r="A4035">
            <v>12736</v>
          </cell>
          <cell r="B4035" t="str">
            <v>TE DE COBRE (REF 611) SEM ANEL DE SOLDA, BOLSA X BOLSA X BOLSA, 35 MM</v>
          </cell>
          <cell r="C4035" t="str">
            <v xml:space="preserve">UN    </v>
          </cell>
          <cell r="D4035">
            <v>54.16</v>
          </cell>
        </row>
        <row r="4036">
          <cell r="A4036">
            <v>12737</v>
          </cell>
          <cell r="B4036" t="str">
            <v>TE DE COBRE (REF 611) SEM ANEL DE SOLDA, BOLSA X BOLSA X BOLSA, 42 MM</v>
          </cell>
          <cell r="C4036" t="str">
            <v xml:space="preserve">UN    </v>
          </cell>
          <cell r="D4036">
            <v>69.77</v>
          </cell>
        </row>
        <row r="4037">
          <cell r="A4037">
            <v>12738</v>
          </cell>
          <cell r="B4037" t="str">
            <v>TE DE COBRE (REF 611) SEM ANEL DE SOLDA, BOLSA X BOLSA X BOLSA, 54 MM</v>
          </cell>
          <cell r="C4037" t="str">
            <v xml:space="preserve">UN    </v>
          </cell>
          <cell r="D4037">
            <v>137.9</v>
          </cell>
        </row>
        <row r="4038">
          <cell r="A4038">
            <v>12739</v>
          </cell>
          <cell r="B4038" t="str">
            <v>TE DE COBRE (REF 611) SEM ANEL DE SOLDA, BOLSA X BOLSA X BOLSA, 66 MM</v>
          </cell>
          <cell r="C4038" t="str">
            <v xml:space="preserve">UN    </v>
          </cell>
          <cell r="D4038">
            <v>392.56</v>
          </cell>
        </row>
        <row r="4039">
          <cell r="A4039">
            <v>12740</v>
          </cell>
          <cell r="B4039" t="str">
            <v>TE DE COBRE (REF 611) SEM ANEL DE SOLDA, BOLSA X BOLSA X BOLSA, 79 MM</v>
          </cell>
          <cell r="C4039" t="str">
            <v xml:space="preserve">UN    </v>
          </cell>
          <cell r="D4039">
            <v>614.19000000000005</v>
          </cell>
        </row>
        <row r="4040">
          <cell r="A4040">
            <v>6297</v>
          </cell>
          <cell r="B4040" t="str">
            <v>TE DE FERRO GALVANIZADO, DE 1 1/2"</v>
          </cell>
          <cell r="C4040" t="str">
            <v xml:space="preserve">UN    </v>
          </cell>
          <cell r="D4040">
            <v>43.91</v>
          </cell>
        </row>
        <row r="4041">
          <cell r="A4041">
            <v>6296</v>
          </cell>
          <cell r="B4041" t="str">
            <v>TE DE FERRO GALVANIZADO, DE 1 1/4"</v>
          </cell>
          <cell r="C4041" t="str">
            <v xml:space="preserve">UN    </v>
          </cell>
          <cell r="D4041">
            <v>34.659999999999997</v>
          </cell>
        </row>
        <row r="4042">
          <cell r="A4042">
            <v>6294</v>
          </cell>
          <cell r="B4042" t="str">
            <v>TE DE FERRO GALVANIZADO, DE 1/2"</v>
          </cell>
          <cell r="C4042" t="str">
            <v xml:space="preserve">UN    </v>
          </cell>
          <cell r="D4042">
            <v>9.8800000000000008</v>
          </cell>
        </row>
        <row r="4043">
          <cell r="A4043">
            <v>6323</v>
          </cell>
          <cell r="B4043" t="str">
            <v>TE DE FERRO GALVANIZADO, DE 1"</v>
          </cell>
          <cell r="C4043" t="str">
            <v xml:space="preserve">UN    </v>
          </cell>
          <cell r="D4043">
            <v>22.64</v>
          </cell>
        </row>
        <row r="4044">
          <cell r="A4044">
            <v>6299</v>
          </cell>
          <cell r="B4044" t="str">
            <v>TE DE FERRO GALVANIZADO, DE 2 1/2"</v>
          </cell>
          <cell r="C4044" t="str">
            <v xml:space="preserve">UN    </v>
          </cell>
          <cell r="D4044">
            <v>132.06</v>
          </cell>
        </row>
        <row r="4045">
          <cell r="A4045">
            <v>6298</v>
          </cell>
          <cell r="B4045" t="str">
            <v>TE DE FERRO GALVANIZADO, DE 2"</v>
          </cell>
          <cell r="C4045" t="str">
            <v xml:space="preserve">UN    </v>
          </cell>
          <cell r="D4045">
            <v>69.55</v>
          </cell>
        </row>
        <row r="4046">
          <cell r="A4046">
            <v>6295</v>
          </cell>
          <cell r="B4046" t="str">
            <v>TE DE FERRO GALVANIZADO, DE 3/4"</v>
          </cell>
          <cell r="C4046" t="str">
            <v xml:space="preserve">UN    </v>
          </cell>
          <cell r="D4046">
            <v>14.07</v>
          </cell>
        </row>
        <row r="4047">
          <cell r="A4047">
            <v>6322</v>
          </cell>
          <cell r="B4047" t="str">
            <v>TE DE FERRO GALVANIZADO, DE 3"</v>
          </cell>
          <cell r="C4047" t="str">
            <v xml:space="preserve">UN    </v>
          </cell>
          <cell r="D4047">
            <v>176.87</v>
          </cell>
        </row>
        <row r="4048">
          <cell r="A4048">
            <v>6300</v>
          </cell>
          <cell r="B4048" t="str">
            <v>TE DE FERRO GALVANIZADO, DE 4"</v>
          </cell>
          <cell r="C4048" t="str">
            <v xml:space="preserve">UN    </v>
          </cell>
          <cell r="D4048">
            <v>326.08999999999997</v>
          </cell>
        </row>
        <row r="4049">
          <cell r="A4049">
            <v>6321</v>
          </cell>
          <cell r="B4049" t="str">
            <v>TE DE FERRO GALVANIZADO, DE 5"</v>
          </cell>
          <cell r="C4049" t="str">
            <v xml:space="preserve">UN    </v>
          </cell>
          <cell r="D4049">
            <v>465.8</v>
          </cell>
        </row>
        <row r="4050">
          <cell r="A4050">
            <v>6301</v>
          </cell>
          <cell r="B4050" t="str">
            <v>TE DE FERRO GALVANIZADO, DE 6"</v>
          </cell>
          <cell r="C4050" t="str">
            <v xml:space="preserve">UN    </v>
          </cell>
          <cell r="D4050">
            <v>1091.78</v>
          </cell>
        </row>
        <row r="4051">
          <cell r="A4051">
            <v>7105</v>
          </cell>
          <cell r="B4051" t="str">
            <v>TE DE INSPECAO, PVC,  100 X 75 MM, SERIE NORMAL PARA ESGOTO PREDIAL</v>
          </cell>
          <cell r="C4051" t="str">
            <v xml:space="preserve">UN    </v>
          </cell>
          <cell r="D4051">
            <v>46.97</v>
          </cell>
        </row>
        <row r="4052">
          <cell r="A4052">
            <v>20183</v>
          </cell>
          <cell r="B4052" t="str">
            <v>TE DE INSPECAO, PVC, SERIE R, 100 X 75 MM, PARA ESGOTO PREDIAL</v>
          </cell>
          <cell r="C4052" t="str">
            <v xml:space="preserve">UN    </v>
          </cell>
          <cell r="D4052">
            <v>57.88</v>
          </cell>
        </row>
        <row r="4053">
          <cell r="A4053">
            <v>38448</v>
          </cell>
          <cell r="B4053" t="str">
            <v>TE DE INSPECAO, PVC, SERIE R, 150 X 100 MM, PARA ESGOTO PREDIAL</v>
          </cell>
          <cell r="C4053" t="str">
            <v xml:space="preserve">UN    </v>
          </cell>
          <cell r="D4053">
            <v>262.63</v>
          </cell>
        </row>
        <row r="4054">
          <cell r="A4054">
            <v>20182</v>
          </cell>
          <cell r="B4054" t="str">
            <v>TE DE INSPECAO, PVC, SERIE R, 75 X 75 MM, PARA ESGOTO PREDIAL</v>
          </cell>
          <cell r="C4054" t="str">
            <v xml:space="preserve">UN    </v>
          </cell>
          <cell r="D4054">
            <v>33.65</v>
          </cell>
        </row>
        <row r="4055">
          <cell r="A4055">
            <v>7119</v>
          </cell>
          <cell r="B4055" t="str">
            <v>TE DE REDUCAO COM ROSCA, PVC, 90 GRAUS, 1 X 3/4", PARA AGUA FRIA PREDIAL</v>
          </cell>
          <cell r="C4055" t="str">
            <v xml:space="preserve">UN    </v>
          </cell>
          <cell r="D4055">
            <v>12.68</v>
          </cell>
        </row>
        <row r="4056">
          <cell r="A4056">
            <v>7126</v>
          </cell>
          <cell r="B4056" t="str">
            <v>TE DE REDUCAO COM ROSCA, PVC, 90 GRAUS, 1.1/2" X 3/4", AGUA FRIA PREDIAL</v>
          </cell>
          <cell r="C4056" t="str">
            <v xml:space="preserve">UN    </v>
          </cell>
          <cell r="D4056">
            <v>25.88</v>
          </cell>
        </row>
        <row r="4057">
          <cell r="A4057">
            <v>7120</v>
          </cell>
          <cell r="B4057" t="str">
            <v>TE DE REDUCAO COM ROSCA, PVC, 90 GRAUS, 3/4 X 1/2", PARA AGUA FRIA PREDIAL</v>
          </cell>
          <cell r="C4057" t="str">
            <v xml:space="preserve">UN    </v>
          </cell>
          <cell r="D4057">
            <v>9.73</v>
          </cell>
        </row>
        <row r="4058">
          <cell r="A4058">
            <v>6319</v>
          </cell>
          <cell r="B4058" t="str">
            <v>TE DE REDUCAO DE FERRO GALVANIZADO, COM ROSCA BSP, DE 1 1/2" X 1"</v>
          </cell>
          <cell r="C4058" t="str">
            <v xml:space="preserve">UN    </v>
          </cell>
          <cell r="D4058">
            <v>51.58</v>
          </cell>
        </row>
        <row r="4059">
          <cell r="A4059">
            <v>6304</v>
          </cell>
          <cell r="B4059" t="str">
            <v>TE DE REDUCAO DE FERRO GALVANIZADO, COM ROSCA BSP, DE 1 1/2" X 3/4"</v>
          </cell>
          <cell r="C4059" t="str">
            <v xml:space="preserve">UN    </v>
          </cell>
          <cell r="D4059">
            <v>51.58</v>
          </cell>
        </row>
        <row r="4060">
          <cell r="A4060">
            <v>21116</v>
          </cell>
          <cell r="B4060" t="str">
            <v>TE DE REDUCAO DE FERRO GALVANIZADO, COM ROSCA BSP, DE 1 1/4" X 3/4"</v>
          </cell>
          <cell r="C4060" t="str">
            <v xml:space="preserve">UN    </v>
          </cell>
          <cell r="D4060">
            <v>39.06</v>
          </cell>
        </row>
        <row r="4061">
          <cell r="A4061">
            <v>6320</v>
          </cell>
          <cell r="B4061" t="str">
            <v>TE DE REDUCAO DE FERRO GALVANIZADO, COM ROSCA BSP, DE 1" X 1/2"</v>
          </cell>
          <cell r="C4061" t="str">
            <v xml:space="preserve">UN    </v>
          </cell>
          <cell r="D4061">
            <v>26.56</v>
          </cell>
        </row>
        <row r="4062">
          <cell r="A4062">
            <v>6303</v>
          </cell>
          <cell r="B4062" t="str">
            <v>TE DE REDUCAO DE FERRO GALVANIZADO, COM ROSCA BSP, DE 1" X 3/4"</v>
          </cell>
          <cell r="C4062" t="str">
            <v xml:space="preserve">UN    </v>
          </cell>
          <cell r="D4062">
            <v>26.56</v>
          </cell>
        </row>
        <row r="4063">
          <cell r="A4063">
            <v>6308</v>
          </cell>
          <cell r="B4063" t="str">
            <v>TE DE REDUCAO DE FERRO GALVANIZADO, COM ROSCA BSP, DE 2 1/2" X 1 1/2"</v>
          </cell>
          <cell r="C4063" t="str">
            <v xml:space="preserve">UN    </v>
          </cell>
          <cell r="D4063">
            <v>142.72999999999999</v>
          </cell>
        </row>
        <row r="4064">
          <cell r="A4064">
            <v>6317</v>
          </cell>
          <cell r="B4064" t="str">
            <v>TE DE REDUCAO DE FERRO GALVANIZADO, COM ROSCA BSP, DE 2 1/2" X 1 1/4"</v>
          </cell>
          <cell r="C4064" t="str">
            <v xml:space="preserve">UN    </v>
          </cell>
          <cell r="D4064">
            <v>142.72999999999999</v>
          </cell>
        </row>
        <row r="4065">
          <cell r="A4065">
            <v>6307</v>
          </cell>
          <cell r="B4065" t="str">
            <v>TE DE REDUCAO DE FERRO GALVANIZADO, COM ROSCA BSP, DE 2 1/2" X 1"</v>
          </cell>
          <cell r="C4065" t="str">
            <v xml:space="preserve">UN    </v>
          </cell>
          <cell r="D4065">
            <v>142.72999999999999</v>
          </cell>
        </row>
        <row r="4066">
          <cell r="A4066">
            <v>6309</v>
          </cell>
          <cell r="B4066" t="str">
            <v>TE DE REDUCAO DE FERRO GALVANIZADO, COM ROSCA BSP, DE 2 1/2" X 2"</v>
          </cell>
          <cell r="C4066" t="str">
            <v xml:space="preserve">UN    </v>
          </cell>
          <cell r="D4066">
            <v>146.88</v>
          </cell>
        </row>
        <row r="4067">
          <cell r="A4067">
            <v>6318</v>
          </cell>
          <cell r="B4067" t="str">
            <v>TE DE REDUCAO DE FERRO GALVANIZADO, COM ROSCA BSP, DE 2" X 1 1/2"</v>
          </cell>
          <cell r="C4067" t="str">
            <v xml:space="preserve">UN    </v>
          </cell>
          <cell r="D4067">
            <v>76.989999999999995</v>
          </cell>
        </row>
        <row r="4068">
          <cell r="A4068">
            <v>6306</v>
          </cell>
          <cell r="B4068" t="str">
            <v>TE DE REDUCAO DE FERRO GALVANIZADO, COM ROSCA BSP, DE 2" X 1 1/4"</v>
          </cell>
          <cell r="C4068" t="str">
            <v xml:space="preserve">UN    </v>
          </cell>
          <cell r="D4068">
            <v>76.989999999999995</v>
          </cell>
        </row>
        <row r="4069">
          <cell r="A4069">
            <v>6305</v>
          </cell>
          <cell r="B4069" t="str">
            <v>TE DE REDUCAO DE FERRO GALVANIZADO, COM ROSCA BSP, DE 2" X 1"</v>
          </cell>
          <cell r="C4069" t="str">
            <v xml:space="preserve">UN    </v>
          </cell>
          <cell r="D4069">
            <v>76.989999999999995</v>
          </cell>
        </row>
        <row r="4070">
          <cell r="A4070">
            <v>6302</v>
          </cell>
          <cell r="B4070" t="str">
            <v>TE DE REDUCAO DE FERRO GALVANIZADO, COM ROSCA BSP, DE 3/4" X 1/2"</v>
          </cell>
          <cell r="C4070" t="str">
            <v xml:space="preserve">UN    </v>
          </cell>
          <cell r="D4070">
            <v>16.329999999999998</v>
          </cell>
        </row>
        <row r="4071">
          <cell r="A4071">
            <v>6312</v>
          </cell>
          <cell r="B4071" t="str">
            <v>TE DE REDUCAO DE FERRO GALVANIZADO, COM ROSCA BSP, DE 3" X 1 1/2"</v>
          </cell>
          <cell r="C4071" t="str">
            <v xml:space="preserve">UN    </v>
          </cell>
          <cell r="D4071">
            <v>205.31</v>
          </cell>
        </row>
        <row r="4072">
          <cell r="A4072">
            <v>6311</v>
          </cell>
          <cell r="B4072" t="str">
            <v>TE DE REDUCAO DE FERRO GALVANIZADO, COM ROSCA BSP, DE 3" X 1 1/4"</v>
          </cell>
          <cell r="C4072" t="str">
            <v xml:space="preserve">UN    </v>
          </cell>
          <cell r="D4072">
            <v>205.31</v>
          </cell>
        </row>
        <row r="4073">
          <cell r="A4073">
            <v>6310</v>
          </cell>
          <cell r="B4073" t="str">
            <v>TE DE REDUCAO DE FERRO GALVANIZADO, COM ROSCA BSP, DE 3" X 1"</v>
          </cell>
          <cell r="C4073" t="str">
            <v xml:space="preserve">UN    </v>
          </cell>
          <cell r="D4073">
            <v>205.31</v>
          </cell>
        </row>
        <row r="4074">
          <cell r="A4074">
            <v>6314</v>
          </cell>
          <cell r="B4074" t="str">
            <v>TE DE REDUCAO DE FERRO GALVANIZADO, COM ROSCA BSP, DE 3" X 2 1/2"</v>
          </cell>
          <cell r="C4074" t="str">
            <v xml:space="preserve">UN    </v>
          </cell>
          <cell r="D4074">
            <v>205.31</v>
          </cell>
        </row>
        <row r="4075">
          <cell r="A4075">
            <v>6313</v>
          </cell>
          <cell r="B4075" t="str">
            <v>TE DE REDUCAO DE FERRO GALVANIZADO, COM ROSCA BSP, DE 3" X 2"</v>
          </cell>
          <cell r="C4075" t="str">
            <v xml:space="preserve">UN    </v>
          </cell>
          <cell r="D4075">
            <v>205.31</v>
          </cell>
        </row>
        <row r="4076">
          <cell r="A4076">
            <v>6315</v>
          </cell>
          <cell r="B4076" t="str">
            <v>TE DE REDUCAO DE FERRO GALVANIZADO, COM ROSCA BSP, DE 4" X 2"</v>
          </cell>
          <cell r="C4076" t="str">
            <v xml:space="preserve">UN    </v>
          </cell>
          <cell r="D4076">
            <v>388.74</v>
          </cell>
        </row>
        <row r="4077">
          <cell r="A4077">
            <v>6316</v>
          </cell>
          <cell r="B4077" t="str">
            <v>TE DE REDUCAO DE FERRO GALVANIZADO, COM ROSCA BSP, DE 4" X 3"</v>
          </cell>
          <cell r="C4077" t="str">
            <v xml:space="preserve">UN    </v>
          </cell>
          <cell r="D4077">
            <v>388.74</v>
          </cell>
        </row>
        <row r="4078">
          <cell r="A4078">
            <v>39324</v>
          </cell>
          <cell r="B4078" t="str">
            <v>TE DE REDUCAO, CPVC, 22 X 15 MM, PARA AGUA QUENTE PREDIAL</v>
          </cell>
          <cell r="C4078" t="str">
            <v xml:space="preserve">UN    </v>
          </cell>
          <cell r="D4078">
            <v>5.46</v>
          </cell>
        </row>
        <row r="4079">
          <cell r="A4079">
            <v>39325</v>
          </cell>
          <cell r="B4079" t="str">
            <v>TE DE REDUCAO, CPVC, 28 X 22 MM, PARA AGUA QUENTE PREDIAL</v>
          </cell>
          <cell r="C4079" t="str">
            <v xml:space="preserve">UN    </v>
          </cell>
          <cell r="D4079">
            <v>8.23</v>
          </cell>
        </row>
        <row r="4080">
          <cell r="A4080">
            <v>39326</v>
          </cell>
          <cell r="B4080" t="str">
            <v>TE DE REDUCAO, CPVC, 35 X 28 MM, PARA AGUA QUENTE PREDIAL</v>
          </cell>
          <cell r="C4080" t="str">
            <v xml:space="preserve">UN    </v>
          </cell>
          <cell r="D4080">
            <v>29.54</v>
          </cell>
        </row>
        <row r="4081">
          <cell r="A4081">
            <v>39327</v>
          </cell>
          <cell r="B4081" t="str">
            <v>TE DE REDUCAO, CPVC, 42 X 35 MM, PARA AGUA QUENTE PREDIAL</v>
          </cell>
          <cell r="C4081" t="str">
            <v xml:space="preserve">UN    </v>
          </cell>
          <cell r="D4081">
            <v>44.57</v>
          </cell>
        </row>
        <row r="4082">
          <cell r="A4082">
            <v>11378</v>
          </cell>
          <cell r="B4082" t="str">
            <v>TE DE REDUCAO, PVC PBA, BBB, JE, DN 100 X 50 / DE 110 X 60 MM, PARA REDE AGUA (NBR 10351)</v>
          </cell>
          <cell r="C4082" t="str">
            <v xml:space="preserve">UN    </v>
          </cell>
          <cell r="D4082">
            <v>97.25</v>
          </cell>
        </row>
        <row r="4083">
          <cell r="A4083">
            <v>11379</v>
          </cell>
          <cell r="B4083" t="str">
            <v>TE DE REDUCAO, PVC PBA, BBB, JE, DN 100 X 75 / DE 110 X 85 MM, PARA REDE AGUA (NBR 10351)</v>
          </cell>
          <cell r="C4083" t="str">
            <v xml:space="preserve">UN    </v>
          </cell>
          <cell r="D4083">
            <v>82.18</v>
          </cell>
        </row>
        <row r="4084">
          <cell r="A4084">
            <v>11493</v>
          </cell>
          <cell r="B4084" t="str">
            <v>TE DE REDUCAO, PVC PBA, BBB, JE, DN 75 X 50 / DE 85 X 60 MM, PARA REDE AGUA (NBR 10351)</v>
          </cell>
          <cell r="C4084" t="str">
            <v xml:space="preserve">UN    </v>
          </cell>
          <cell r="D4084">
            <v>47.4</v>
          </cell>
        </row>
        <row r="4085">
          <cell r="A4085">
            <v>7106</v>
          </cell>
          <cell r="B4085" t="str">
            <v>TE DE REDUCAO, PVC, SOLDAVEL, 90 GRAUS, 110 MM X 60 MM, PARA AGUA FRIA PREDIAL</v>
          </cell>
          <cell r="C4085" t="str">
            <v xml:space="preserve">UN    </v>
          </cell>
          <cell r="D4085">
            <v>160.11000000000001</v>
          </cell>
        </row>
        <row r="4086">
          <cell r="A4086">
            <v>7104</v>
          </cell>
          <cell r="B4086" t="str">
            <v>TE DE REDUCAO, PVC, SOLDAVEL, 90 GRAUS, 25 MM X 20 MM, PARA AGUA FRIA PREDIAL</v>
          </cell>
          <cell r="C4086" t="str">
            <v xml:space="preserve">UN    </v>
          </cell>
          <cell r="D4086">
            <v>4.3099999999999996</v>
          </cell>
        </row>
        <row r="4087">
          <cell r="A4087">
            <v>7136</v>
          </cell>
          <cell r="B4087" t="str">
            <v>TE DE REDUCAO, PVC, SOLDAVEL, 90 GRAUS, 32 MM X 25 MM, PARA AGUA FRIA PREDIAL</v>
          </cell>
          <cell r="C4087" t="str">
            <v xml:space="preserve">UN    </v>
          </cell>
          <cell r="D4087">
            <v>7.51</v>
          </cell>
        </row>
        <row r="4088">
          <cell r="A4088">
            <v>7128</v>
          </cell>
          <cell r="B4088" t="str">
            <v>TE DE REDUCAO, PVC, SOLDAVEL, 90 GRAUS, 40 MM X 32 MM, PARA AGUA FRIA PREDIAL</v>
          </cell>
          <cell r="C4088" t="str">
            <v xml:space="preserve">UN    </v>
          </cell>
          <cell r="D4088">
            <v>9.75</v>
          </cell>
        </row>
        <row r="4089">
          <cell r="A4089">
            <v>7108</v>
          </cell>
          <cell r="B4089" t="str">
            <v>TE DE REDUCAO, PVC, SOLDAVEL, 90 GRAUS, 50 MM X 20 MM, PARA AGUA FRIA PREDIAL</v>
          </cell>
          <cell r="C4089" t="str">
            <v xml:space="preserve">UN    </v>
          </cell>
          <cell r="D4089">
            <v>9.73</v>
          </cell>
        </row>
        <row r="4090">
          <cell r="A4090">
            <v>7129</v>
          </cell>
          <cell r="B4090" t="str">
            <v>TE DE REDUCAO, PVC, SOLDAVEL, 90 GRAUS, 50 MM X 25 MM, PARA AGUA FRIA PREDIAL</v>
          </cell>
          <cell r="C4090" t="str">
            <v xml:space="preserve">UN    </v>
          </cell>
          <cell r="D4090">
            <v>11.45</v>
          </cell>
        </row>
        <row r="4091">
          <cell r="A4091">
            <v>7130</v>
          </cell>
          <cell r="B4091" t="str">
            <v>TE DE REDUCAO, PVC, SOLDAVEL, 90 GRAUS, 50 MM X 32 MM, PARA AGUA FRIA PREDIAL</v>
          </cell>
          <cell r="C4091" t="str">
            <v xml:space="preserve">UN    </v>
          </cell>
          <cell r="D4091">
            <v>16.63</v>
          </cell>
        </row>
        <row r="4092">
          <cell r="A4092">
            <v>7131</v>
          </cell>
          <cell r="B4092" t="str">
            <v>TE DE REDUCAO, PVC, SOLDAVEL, 90 GRAUS, 50 MM X 40 MM, PARA AGUA FRIA PREDIAL</v>
          </cell>
          <cell r="C4092" t="str">
            <v xml:space="preserve">UN    </v>
          </cell>
          <cell r="D4092">
            <v>20.34</v>
          </cell>
        </row>
        <row r="4093">
          <cell r="A4093">
            <v>7132</v>
          </cell>
          <cell r="B4093" t="str">
            <v>TE DE REDUCAO, PVC, SOLDAVEL, 90 GRAUS, 75 MM X 50 MM, PARA AGUA FRIA PREDIAL</v>
          </cell>
          <cell r="C4093" t="str">
            <v xml:space="preserve">UN    </v>
          </cell>
          <cell r="D4093">
            <v>47.89</v>
          </cell>
        </row>
        <row r="4094">
          <cell r="A4094">
            <v>7133</v>
          </cell>
          <cell r="B4094" t="str">
            <v>TE DE REDUCAO, PVC, SOLDAVEL, 90 GRAUS, 85 MM X 60 MM, PARA AGUA FRIA PREDIAL</v>
          </cell>
          <cell r="C4094" t="str">
            <v xml:space="preserve">UN    </v>
          </cell>
          <cell r="D4094">
            <v>110.67</v>
          </cell>
        </row>
        <row r="4095">
          <cell r="A4095">
            <v>37420</v>
          </cell>
          <cell r="B4095" t="str">
            <v>TE DE SERVICO INTEGRADO, EM POLIPROPILENO (PP), PARA TUBOS EM PEAD/PVC, 60 X 20 MM - LIGACAO PREDIAL DE AGUA</v>
          </cell>
          <cell r="C4095" t="str">
            <v xml:space="preserve">UN    </v>
          </cell>
          <cell r="D4095">
            <v>44.65</v>
          </cell>
        </row>
        <row r="4096">
          <cell r="A4096">
            <v>37421</v>
          </cell>
          <cell r="B4096" t="str">
            <v>TE DE SERVICO INTEGRADO, EM POLIPROPILENO (PP), PARA TUBOS EM PEAD/PVC, 60 X 32 MM - LIGACAO PREDIAL DE AGUA</v>
          </cell>
          <cell r="C4096" t="str">
            <v xml:space="preserve">UN    </v>
          </cell>
          <cell r="D4096">
            <v>61.03</v>
          </cell>
        </row>
        <row r="4097">
          <cell r="A4097">
            <v>37422</v>
          </cell>
          <cell r="B4097" t="str">
            <v>TE DE SERVICO INTEGRADO, EM POLIPROPILENO (PP), PARA TUBOS EM PEAD, 63 X 20 MM - LIGACAO PREDIAL DE AGUA</v>
          </cell>
          <cell r="C4097" t="str">
            <v xml:space="preserve">UN    </v>
          </cell>
          <cell r="D4097">
            <v>57.12</v>
          </cell>
        </row>
        <row r="4098">
          <cell r="A4098">
            <v>37443</v>
          </cell>
          <cell r="B4098" t="str">
            <v>TE DE SERVICO, PEAD PE 100, DE 125 X 20 MM, PARA ELETROFUSAO</v>
          </cell>
          <cell r="C4098" t="str">
            <v xml:space="preserve">UN    </v>
          </cell>
          <cell r="D4098">
            <v>208.34</v>
          </cell>
        </row>
        <row r="4099">
          <cell r="A4099">
            <v>37444</v>
          </cell>
          <cell r="B4099" t="str">
            <v>TE DE SERVICO, PEAD PE 100, DE 125 X 32 MM, PARA ELETROFUSAO</v>
          </cell>
          <cell r="C4099" t="str">
            <v xml:space="preserve">UN    </v>
          </cell>
          <cell r="D4099">
            <v>211.87</v>
          </cell>
        </row>
        <row r="4100">
          <cell r="A4100">
            <v>37445</v>
          </cell>
          <cell r="B4100" t="str">
            <v>TE DE SERVICO, PEAD PE 100, DE 125 X 63 MM, PARA ELETROFUSAO</v>
          </cell>
          <cell r="C4100" t="str">
            <v xml:space="preserve">UN    </v>
          </cell>
          <cell r="D4100">
            <v>321.14</v>
          </cell>
        </row>
        <row r="4101">
          <cell r="A4101">
            <v>37446</v>
          </cell>
          <cell r="B4101" t="str">
            <v>TE DE SERVICO, PEAD PE 100, DE 200 X 20 MM, PARA ELETROFUSAO</v>
          </cell>
          <cell r="C4101" t="str">
            <v xml:space="preserve">UN    </v>
          </cell>
          <cell r="D4101">
            <v>350.1</v>
          </cell>
        </row>
        <row r="4102">
          <cell r="A4102">
            <v>37447</v>
          </cell>
          <cell r="B4102" t="str">
            <v>TE DE SERVICO, PEAD PE 100, DE 200 X 32 MM, PARA ELETROFUSAO</v>
          </cell>
          <cell r="C4102" t="str">
            <v xml:space="preserve">UN    </v>
          </cell>
          <cell r="D4102">
            <v>355.58</v>
          </cell>
        </row>
        <row r="4103">
          <cell r="A4103">
            <v>37448</v>
          </cell>
          <cell r="B4103" t="str">
            <v>TE DE SERVICO, PEAD PE 100, DE 200 X 63 MM, PARA ELETROFUSAO</v>
          </cell>
          <cell r="C4103" t="str">
            <v xml:space="preserve">UN    </v>
          </cell>
          <cell r="D4103">
            <v>487.73</v>
          </cell>
        </row>
        <row r="4104">
          <cell r="A4104">
            <v>37440</v>
          </cell>
          <cell r="B4104" t="str">
            <v>TE DE SERVICO, PEAD PE 100, DE 63 X 20 MM, PARA ELETROFUSAO</v>
          </cell>
          <cell r="C4104" t="str">
            <v xml:space="preserve">UN    </v>
          </cell>
          <cell r="D4104">
            <v>165.36</v>
          </cell>
        </row>
        <row r="4105">
          <cell r="A4105">
            <v>37441</v>
          </cell>
          <cell r="B4105" t="str">
            <v>TE DE SERVICO, PEAD PE 100, DE 63 X 32 MM, PARA ELETROFUSAO</v>
          </cell>
          <cell r="C4105" t="str">
            <v xml:space="preserve">UN    </v>
          </cell>
          <cell r="D4105">
            <v>165.36</v>
          </cell>
        </row>
        <row r="4106">
          <cell r="A4106">
            <v>37442</v>
          </cell>
          <cell r="B4106" t="str">
            <v>TE DE SERVICO, PEAD PE 100, DE 63 X 63 MM, PARA ELETROFUSAO</v>
          </cell>
          <cell r="C4106" t="str">
            <v xml:space="preserve">UN    </v>
          </cell>
          <cell r="D4106">
            <v>199.17</v>
          </cell>
        </row>
        <row r="4107">
          <cell r="A4107">
            <v>38017</v>
          </cell>
          <cell r="B4107" t="str">
            <v>TE DE TRANSICAO, CPVC, SOLDAVEL, 15 MM X 1/2", PARA AGUA QUENTE</v>
          </cell>
          <cell r="C4107" t="str">
            <v xml:space="preserve">UN    </v>
          </cell>
          <cell r="D4107">
            <v>11.17</v>
          </cell>
        </row>
        <row r="4108">
          <cell r="A4108">
            <v>38018</v>
          </cell>
          <cell r="B4108" t="str">
            <v>TE DE TRANSICAO, CPVC, SOLDAVEL, 22 MM X 1/2", PARA AGUA QUENTE</v>
          </cell>
          <cell r="C4108" t="str">
            <v xml:space="preserve">UN    </v>
          </cell>
          <cell r="D4108">
            <v>12.56</v>
          </cell>
        </row>
        <row r="4109">
          <cell r="A4109">
            <v>39895</v>
          </cell>
          <cell r="B4109" t="str">
            <v>TE DUPLA CURVA BRONZE/LATAO (REF 764) SEM ANEL DE SOLDA, ROSCA F X BOLSA X ROSCA F, 1/2" X 15 X 1/2"</v>
          </cell>
          <cell r="C4109" t="str">
            <v xml:space="preserve">UN    </v>
          </cell>
          <cell r="D4109">
            <v>48.78</v>
          </cell>
        </row>
        <row r="4110">
          <cell r="A4110">
            <v>39896</v>
          </cell>
          <cell r="B4110" t="str">
            <v>TE DUPLA CURVA BRONZE/LATAO (REF 764) SEM ANEL DE SOLDA, ROSCA F X BOLSA X ROSCA F, 3/4" X 22 X 3/4"</v>
          </cell>
          <cell r="C4110" t="str">
            <v xml:space="preserve">UN    </v>
          </cell>
          <cell r="D4110">
            <v>71.5</v>
          </cell>
        </row>
        <row r="4111">
          <cell r="A4111">
            <v>38873</v>
          </cell>
          <cell r="B4111" t="str">
            <v>TE METALICO, PARA CONEXAO COM ANEL DESLIZANTE, DN 16 MM, EM TUBO PEX PARA INST. AGUA QUENTE/FRIA</v>
          </cell>
          <cell r="C4111" t="str">
            <v xml:space="preserve">UN    </v>
          </cell>
          <cell r="D4111">
            <v>14.13</v>
          </cell>
        </row>
        <row r="4112">
          <cell r="A4112">
            <v>38874</v>
          </cell>
          <cell r="B4112" t="str">
            <v>TE METALICO, PARA CONEXAO COM ANEL DESLIZANTE, DN 20 MM, EM TUBO PEX PARA INST. AGUA QUENTE/FRIA</v>
          </cell>
          <cell r="C4112" t="str">
            <v xml:space="preserve">UN    </v>
          </cell>
          <cell r="D4112">
            <v>17.89</v>
          </cell>
        </row>
        <row r="4113">
          <cell r="A4113">
            <v>38875</v>
          </cell>
          <cell r="B4113" t="str">
            <v>TE METALICO, PARA CONEXAO COM ANEL DESLIZANTE, DN 25 MM, EM TUBO PEX PARA INST. AGUA QUENTE/FRIA</v>
          </cell>
          <cell r="C4113" t="str">
            <v xml:space="preserve">UN    </v>
          </cell>
          <cell r="D4113">
            <v>28.35</v>
          </cell>
        </row>
        <row r="4114">
          <cell r="A4114">
            <v>38876</v>
          </cell>
          <cell r="B4114" t="str">
            <v>TE METALICO, PARA CONEXAO COM ANEL DESLIZANTE, DN 32 MM, EM TUBO PEX PARA INST. AGUA QUENTE/FRIA</v>
          </cell>
          <cell r="C4114" t="str">
            <v xml:space="preserve">UN    </v>
          </cell>
          <cell r="D4114">
            <v>38.1</v>
          </cell>
        </row>
        <row r="4115">
          <cell r="A4115">
            <v>39000</v>
          </cell>
          <cell r="B4115" t="str">
            <v>TE MISTURADOR COM INSERTO METALICO, FEMEA, PPR, DN 25 MM X 3/4", PARA AGUA QUENTE E FRIA PREDIAL</v>
          </cell>
          <cell r="C4115" t="str">
            <v xml:space="preserve">UN    </v>
          </cell>
          <cell r="D4115">
            <v>36.42</v>
          </cell>
        </row>
        <row r="4116">
          <cell r="A4116">
            <v>38674</v>
          </cell>
          <cell r="B4116" t="str">
            <v>TE MISTURADOR DE TRANSICAO, CPVC, COM ROSCA, 22 MM X 3/4", PARA AGUA QUENTE</v>
          </cell>
          <cell r="C4116" t="str">
            <v xml:space="preserve">UN    </v>
          </cell>
          <cell r="D4116">
            <v>37.590000000000003</v>
          </cell>
        </row>
        <row r="4117">
          <cell r="A4117">
            <v>38019</v>
          </cell>
          <cell r="B4117" t="str">
            <v>TE MISTURADOR, CPVC, SOLDAVEL, 15 MM, PARA AGUA QUENTE</v>
          </cell>
          <cell r="C4117" t="str">
            <v xml:space="preserve">UN    </v>
          </cell>
          <cell r="D4117">
            <v>7.95</v>
          </cell>
        </row>
        <row r="4118">
          <cell r="A4118">
            <v>38020</v>
          </cell>
          <cell r="B4118" t="str">
            <v>TE MISTURADOR, CPVC, SOLDAVEL, 22 MM, PARA AGUA QUENTE</v>
          </cell>
          <cell r="C4118" t="str">
            <v xml:space="preserve">UN    </v>
          </cell>
          <cell r="D4118">
            <v>9.7899999999999991</v>
          </cell>
        </row>
        <row r="4119">
          <cell r="A4119">
            <v>38454</v>
          </cell>
          <cell r="B4119" t="str">
            <v>TE MISTURADOR, PPR, F/M/M, DN 20 X 20 MM, PARA AGUA QUENTE PREDIAL</v>
          </cell>
          <cell r="C4119" t="str">
            <v xml:space="preserve">UN    </v>
          </cell>
          <cell r="D4119">
            <v>13.65</v>
          </cell>
        </row>
        <row r="4120">
          <cell r="A4120">
            <v>38455</v>
          </cell>
          <cell r="B4120" t="str">
            <v>TE MISTURADOR, PPR, F/M/M, DN 25 X 25 MM, PARA AGUA QUENTE PREDIAL</v>
          </cell>
          <cell r="C4120" t="str">
            <v xml:space="preserve">UN    </v>
          </cell>
          <cell r="D4120">
            <v>18.28</v>
          </cell>
        </row>
        <row r="4121">
          <cell r="A4121">
            <v>38462</v>
          </cell>
          <cell r="B4121" t="str">
            <v>TE NORMAL, PPR, F/F/F, SOLDAVEL, 90 GRAUS, DN 110 X 110 X 110 MM, PARA AGUA QUENTE PREDIAL</v>
          </cell>
          <cell r="C4121" t="str">
            <v xml:space="preserve">UN    </v>
          </cell>
          <cell r="D4121">
            <v>294.75</v>
          </cell>
        </row>
        <row r="4122">
          <cell r="A4122">
            <v>36362</v>
          </cell>
          <cell r="B4122" t="str">
            <v>TE NORMAL, PPR, F/F/F, SOLDAVEL, 90 GRAUS, DN 20 X 20 X 20 MM, PARA AGUA QUENTE PREDIAL</v>
          </cell>
          <cell r="C4122" t="str">
            <v xml:space="preserve">UN    </v>
          </cell>
          <cell r="D4122">
            <v>4.07</v>
          </cell>
        </row>
        <row r="4123">
          <cell r="A4123">
            <v>36298</v>
          </cell>
          <cell r="B4123" t="str">
            <v>TE NORMAL, PPR, F/F/F, SOLDAVEL, 90 GRAUS, DN 25 X 25 X 25 MM, PARA AGUA QUENTE PREDIAL</v>
          </cell>
          <cell r="C4123" t="str">
            <v xml:space="preserve">UN    </v>
          </cell>
          <cell r="D4123">
            <v>3.5</v>
          </cell>
        </row>
        <row r="4124">
          <cell r="A4124">
            <v>38456</v>
          </cell>
          <cell r="B4124" t="str">
            <v>TE NORMAL, PPR, F/F/F, SOLDAVEL, 90 GRAUS, DN 32 X 32 X 32 MM, PARA AGUA QUENTE PREDIAL</v>
          </cell>
          <cell r="C4124" t="str">
            <v xml:space="preserve">UN    </v>
          </cell>
          <cell r="D4124">
            <v>8.7100000000000009</v>
          </cell>
        </row>
        <row r="4125">
          <cell r="A4125">
            <v>38457</v>
          </cell>
          <cell r="B4125" t="str">
            <v>TE NORMAL, PPR, F/F/F, SOLDAVEL, 90 GRAUS, DN 40 X 40 X 40 MM, PARA AGUA QUENTE PREDIAL</v>
          </cell>
          <cell r="C4125" t="str">
            <v xml:space="preserve">UN    </v>
          </cell>
          <cell r="D4125">
            <v>15.88</v>
          </cell>
        </row>
        <row r="4126">
          <cell r="A4126">
            <v>38458</v>
          </cell>
          <cell r="B4126" t="str">
            <v>TE NORMAL, PPR, F/F/F, SOLDAVEL, 90 GRAUS, DN 50 X 50 X 50 MM, PARA AGUA QUENTE PREDIAL</v>
          </cell>
          <cell r="C4126" t="str">
            <v xml:space="preserve">UN    </v>
          </cell>
          <cell r="D4126">
            <v>30.6</v>
          </cell>
        </row>
        <row r="4127">
          <cell r="A4127">
            <v>38459</v>
          </cell>
          <cell r="B4127" t="str">
            <v>TE NORMAL, PPR, F/F/F, SOLDAVEL, 90 GRAUS, DN 63 X 63 X 63 MM, PARA AGUA QUENTE PREDIAL</v>
          </cell>
          <cell r="C4127" t="str">
            <v xml:space="preserve">UN    </v>
          </cell>
          <cell r="D4127">
            <v>48.09</v>
          </cell>
        </row>
        <row r="4128">
          <cell r="A4128">
            <v>38460</v>
          </cell>
          <cell r="B4128" t="str">
            <v>TE NORMAL, PPR, F/F/F, SOLDAVEL, 90 GRAUS, DN 75 X 75 X 75 MM, PARA AGUA QUENTE PREDIAL</v>
          </cell>
          <cell r="C4128" t="str">
            <v xml:space="preserve">UN    </v>
          </cell>
          <cell r="D4128">
            <v>103.18</v>
          </cell>
        </row>
        <row r="4129">
          <cell r="A4129">
            <v>38461</v>
          </cell>
          <cell r="B4129" t="str">
            <v>TE NORMAL, PPR, F/F/F, SOLDAVEL, 90 GRAUS, DN 90 X 90 X 90 MM, PARA AGUA QUENTE PREDIAL</v>
          </cell>
          <cell r="C4129" t="str">
            <v xml:space="preserve">UN    </v>
          </cell>
          <cell r="D4129">
            <v>138.46</v>
          </cell>
        </row>
        <row r="4130">
          <cell r="A4130">
            <v>7094</v>
          </cell>
          <cell r="B4130" t="str">
            <v>TE PVC ROSCAVEL 90 GRAUS, 1", PARA  AGUA FRIA PREDIAL</v>
          </cell>
          <cell r="C4130" t="str">
            <v xml:space="preserve">UN    </v>
          </cell>
          <cell r="D4130">
            <v>14.09</v>
          </cell>
        </row>
        <row r="4131">
          <cell r="A4131">
            <v>7116</v>
          </cell>
          <cell r="B4131" t="str">
            <v>TE PVC SOLDAVEL, BBB, 90 GRAUS, DN 40 MM, PARA ESGOTO SECUNDARIO PREDIAL</v>
          </cell>
          <cell r="C4131" t="str">
            <v xml:space="preserve">UN    </v>
          </cell>
          <cell r="D4131">
            <v>4.21</v>
          </cell>
        </row>
        <row r="4132">
          <cell r="A4132">
            <v>7118</v>
          </cell>
          <cell r="B4132" t="str">
            <v>TE PVC, ROSCAVEL, 90 GRAUS, 1 1/2", AGUA FRIA PREDIAL</v>
          </cell>
          <cell r="C4132" t="str">
            <v xml:space="preserve">UN    </v>
          </cell>
          <cell r="D4132">
            <v>28.97</v>
          </cell>
        </row>
        <row r="4133">
          <cell r="A4133">
            <v>7098</v>
          </cell>
          <cell r="B4133" t="str">
            <v>TE PVC, ROSCAVEL, 90 GRAUS, 1/2",  AGUA FRIA PREDIAL</v>
          </cell>
          <cell r="C4133" t="str">
            <v xml:space="preserve">UN    </v>
          </cell>
          <cell r="D4133">
            <v>4.3099999999999996</v>
          </cell>
        </row>
        <row r="4134">
          <cell r="A4134">
            <v>7110</v>
          </cell>
          <cell r="B4134" t="str">
            <v>TE PVC, ROSCAVEL, 90 GRAUS, 2",  AGUA FRIA PREDIAL</v>
          </cell>
          <cell r="C4134" t="str">
            <v xml:space="preserve">UN    </v>
          </cell>
          <cell r="D4134">
            <v>55.09</v>
          </cell>
        </row>
        <row r="4135">
          <cell r="A4135">
            <v>7123</v>
          </cell>
          <cell r="B4135" t="str">
            <v>TE PVC, ROSCAVEL, 90 GRAUS, 3/4", AGUA FRIA PREDIAL</v>
          </cell>
          <cell r="C4135" t="str">
            <v xml:space="preserve">UN    </v>
          </cell>
          <cell r="D4135">
            <v>5.21</v>
          </cell>
        </row>
        <row r="4136">
          <cell r="A4136">
            <v>7121</v>
          </cell>
          <cell r="B4136" t="str">
            <v>TE PVC, SOLDAVEL, COM BUCHA DE LATAO NA BOLSA CENTRAL, 90 GRAUS, 20 MM X 1/2", PARA AGUA FRIA PREDIAL</v>
          </cell>
          <cell r="C4136" t="str">
            <v xml:space="preserve">UN    </v>
          </cell>
          <cell r="D4136">
            <v>10.3</v>
          </cell>
        </row>
        <row r="4137">
          <cell r="A4137">
            <v>7137</v>
          </cell>
          <cell r="B4137" t="str">
            <v>TE PVC, SOLDAVEL, COM BUCHA DE LATAO NA BOLSA CENTRAL, 90 GRAUS, 25 MM X 1/2", PARA AGUA FRIA PREDIAL</v>
          </cell>
          <cell r="C4137" t="str">
            <v xml:space="preserve">UN    </v>
          </cell>
          <cell r="D4137">
            <v>11.25</v>
          </cell>
        </row>
        <row r="4138">
          <cell r="A4138">
            <v>7122</v>
          </cell>
          <cell r="B4138" t="str">
            <v>TE PVC, SOLDAVEL, COM BUCHA DE LATAO NA BOLSA CENTRAL, 90 GRAUS, 25 MM X 3/4", PARA AGUA FRIA PREDIAL</v>
          </cell>
          <cell r="C4138" t="str">
            <v xml:space="preserve">UN    </v>
          </cell>
          <cell r="D4138">
            <v>12.38</v>
          </cell>
        </row>
        <row r="4139">
          <cell r="A4139">
            <v>7114</v>
          </cell>
          <cell r="B4139" t="str">
            <v>TE PVC, SOLDAVEL, COM BUCHA DE LATAO NA BOLSA CENTRAL, 90 GRAUS, 32 MM X 3/4", PARA AGUA FRIA PREDIAL</v>
          </cell>
          <cell r="C4139" t="str">
            <v xml:space="preserve">UN    </v>
          </cell>
          <cell r="D4139">
            <v>14.4</v>
          </cell>
        </row>
        <row r="4140">
          <cell r="A4140">
            <v>7109</v>
          </cell>
          <cell r="B4140" t="str">
            <v>TE PVC, SOLDAVEL, COM ROSCA NA BOLSA CENTRAL, 90 GRAUS, 20 MM X 1/2", PARA AGUA FRIA PREDIAL</v>
          </cell>
          <cell r="C4140" t="str">
            <v xml:space="preserve">UN    </v>
          </cell>
          <cell r="D4140">
            <v>2.85</v>
          </cell>
        </row>
        <row r="4141">
          <cell r="A4141">
            <v>7135</v>
          </cell>
          <cell r="B4141" t="str">
            <v>TE PVC, SOLDAVEL, COM ROSCA NA BOLSA CENTRAL, 90 GRAUS, 25 MM X 1/2", PARA AGUA FRIA PREDIAL</v>
          </cell>
          <cell r="C4141" t="str">
            <v xml:space="preserve">UN    </v>
          </cell>
          <cell r="D4141">
            <v>5.85</v>
          </cell>
        </row>
        <row r="4142">
          <cell r="A4142">
            <v>37947</v>
          </cell>
          <cell r="B4142" t="str">
            <v>TE PVC, SOLDAVEL, COM ROSCA NA BOLSA CENTRAL, 90 GRAUS, 25 MM X 3/4", PARA AGUA FRIA PREDIAL</v>
          </cell>
          <cell r="C4142" t="str">
            <v xml:space="preserve">UN    </v>
          </cell>
          <cell r="D4142">
            <v>4.75</v>
          </cell>
        </row>
        <row r="4143">
          <cell r="A4143">
            <v>7103</v>
          </cell>
          <cell r="B4143" t="str">
            <v>TE PVC, SOLDAVEL, COM ROSCA NA BOLSA CENTRAL, 90 GRAUS, 32 MM X 3/4", PARA AGUA FRIA PREDIAL</v>
          </cell>
          <cell r="C4143" t="str">
            <v xml:space="preserve">UN    </v>
          </cell>
          <cell r="D4143">
            <v>15.49</v>
          </cell>
        </row>
        <row r="4144">
          <cell r="A4144">
            <v>40419</v>
          </cell>
          <cell r="B4144" t="str">
            <v>TE RANHURADO EM FERRO FUNDIDO, DN 50 (2")</v>
          </cell>
          <cell r="C4144" t="str">
            <v xml:space="preserve">UN    </v>
          </cell>
          <cell r="D4144">
            <v>41.62</v>
          </cell>
        </row>
        <row r="4145">
          <cell r="A4145">
            <v>40420</v>
          </cell>
          <cell r="B4145" t="str">
            <v>TE RANHURADO EM FERRO FUNDIDO, DN 65 (2 1/2")</v>
          </cell>
          <cell r="C4145" t="str">
            <v xml:space="preserve">UN    </v>
          </cell>
          <cell r="D4145">
            <v>60.72</v>
          </cell>
        </row>
        <row r="4146">
          <cell r="A4146">
            <v>40421</v>
          </cell>
          <cell r="B4146" t="str">
            <v>TE RANHURADO EM FERRO FUNDIDO, DN 80 (3")</v>
          </cell>
          <cell r="C4146" t="str">
            <v xml:space="preserve">UN    </v>
          </cell>
          <cell r="D4146">
            <v>64.64</v>
          </cell>
        </row>
        <row r="4147">
          <cell r="A4147">
            <v>38905</v>
          </cell>
          <cell r="B4147" t="str">
            <v>TE ROSCA FEMEA, METALICO, PARA CONEXAO COM ANEL DESLIZANTE, DN 16 MM X 1/2", EM TUBO PEX PARA INST. AGUA QUENTE/FRIA</v>
          </cell>
          <cell r="C4147" t="str">
            <v xml:space="preserve">UN    </v>
          </cell>
          <cell r="D4147">
            <v>18.28</v>
          </cell>
        </row>
        <row r="4148">
          <cell r="A4148">
            <v>38907</v>
          </cell>
          <cell r="B4148" t="str">
            <v>TE ROSCA FEMEA, METALICO, PARA CONEXAO COM ANEL DESLIZANTE, DN 20 MM X 1/2", EM TUBO PEX PARA INST. AGUA QUENTE/FRIA</v>
          </cell>
          <cell r="C4148" t="str">
            <v xml:space="preserve">UN    </v>
          </cell>
          <cell r="D4148">
            <v>17.62</v>
          </cell>
        </row>
        <row r="4149">
          <cell r="A4149">
            <v>38910</v>
          </cell>
          <cell r="B4149" t="str">
            <v>TE ROSCA FEMEA, METALICO, PARA CONEXAO COM ANEL DESLIZANTE, DN 25 MM X 3/4", EM TUBO PEX PARA INST. AGUA QUENTE/FRIA</v>
          </cell>
          <cell r="C4149" t="str">
            <v xml:space="preserve">UN    </v>
          </cell>
          <cell r="D4149">
            <v>20.61</v>
          </cell>
        </row>
        <row r="4150">
          <cell r="A4150">
            <v>11655</v>
          </cell>
          <cell r="B4150" t="str">
            <v>TE SANITARIO DE REDUCAO, PVC, DN 100 X 50 MM, SERIE NORMAL, PARA ESGOTO PREDIAL</v>
          </cell>
          <cell r="C4150" t="str">
            <v xml:space="preserve">UN    </v>
          </cell>
          <cell r="D4150">
            <v>19.47</v>
          </cell>
        </row>
        <row r="4151">
          <cell r="A4151">
            <v>11656</v>
          </cell>
          <cell r="B4151" t="str">
            <v>TE SANITARIO DE REDUCAO, PVC, DN 100 X 75 MM, SERIE NORMAL PARA ESGOTO PREDIAL</v>
          </cell>
          <cell r="C4151" t="str">
            <v xml:space="preserve">UN    </v>
          </cell>
          <cell r="D4151">
            <v>22.35</v>
          </cell>
        </row>
        <row r="4152">
          <cell r="A4152">
            <v>7091</v>
          </cell>
          <cell r="B4152" t="str">
            <v>TE SANITARIO, PVC, DN 100 X 100 MM, SERIE NORMAL, PARA ESGOTO PREDIAL</v>
          </cell>
          <cell r="C4152" t="str">
            <v xml:space="preserve">UN    </v>
          </cell>
          <cell r="D4152">
            <v>18.309999999999999</v>
          </cell>
        </row>
        <row r="4153">
          <cell r="A4153">
            <v>37948</v>
          </cell>
          <cell r="B4153" t="str">
            <v>TE SANITARIO, PVC, DN 40 X 40 MM, SERIE NORMAL, PARA ESGOTO PREDIAL</v>
          </cell>
          <cell r="C4153" t="str">
            <v xml:space="preserve">UN    </v>
          </cell>
          <cell r="D4153">
            <v>4.24</v>
          </cell>
        </row>
        <row r="4154">
          <cell r="A4154">
            <v>7097</v>
          </cell>
          <cell r="B4154" t="str">
            <v>TE SANITARIO, PVC, DN 50 X 50 MM, SERIE NORMAL, PARA ESGOTO PREDIAL</v>
          </cell>
          <cell r="C4154" t="str">
            <v xml:space="preserve">UN    </v>
          </cell>
          <cell r="D4154">
            <v>8.6</v>
          </cell>
        </row>
        <row r="4155">
          <cell r="A4155">
            <v>11658</v>
          </cell>
          <cell r="B4155" t="str">
            <v>TE SANITARIO, PVC, DN 75 X 75 MM, SERIE NORMAL PARA ESGOTO PREDIAL</v>
          </cell>
          <cell r="C4155" t="str">
            <v xml:space="preserve">UN    </v>
          </cell>
          <cell r="D4155">
            <v>19.010000000000002</v>
          </cell>
        </row>
        <row r="4156">
          <cell r="A4156">
            <v>7146</v>
          </cell>
          <cell r="B4156" t="str">
            <v>TE SOLDAVEL, PVC, 90 GRAUS, 110 MM, PARA AGUA FRIA PREDIAL (NBR 5648)</v>
          </cell>
          <cell r="C4156" t="str">
            <v xml:space="preserve">UN    </v>
          </cell>
          <cell r="D4156">
            <v>188.54</v>
          </cell>
        </row>
        <row r="4157">
          <cell r="A4157">
            <v>7138</v>
          </cell>
          <cell r="B4157" t="str">
            <v>TE SOLDAVEL, PVC, 90 GRAUS, 20 MM, PARA AGUA FRIA PREDIAL (NBR 5648)</v>
          </cell>
          <cell r="C4157" t="str">
            <v xml:space="preserve">UN    </v>
          </cell>
          <cell r="D4157">
            <v>1.19</v>
          </cell>
        </row>
        <row r="4158">
          <cell r="A4158">
            <v>7139</v>
          </cell>
          <cell r="B4158" t="str">
            <v>TE SOLDAVEL, PVC, 90 GRAUS, 25 MM, PARA AGUA FRIA PREDIAL (NBR 5648)</v>
          </cell>
          <cell r="C4158" t="str">
            <v xml:space="preserve">UN    </v>
          </cell>
          <cell r="D4158">
            <v>1.35</v>
          </cell>
        </row>
        <row r="4159">
          <cell r="A4159">
            <v>7140</v>
          </cell>
          <cell r="B4159" t="str">
            <v>TE SOLDAVEL, PVC, 90 GRAUS, 32 MM, PARA AGUA FRIA PREDIAL (NBR 5648)</v>
          </cell>
          <cell r="C4159" t="str">
            <v xml:space="preserve">UN    </v>
          </cell>
          <cell r="D4159">
            <v>4.24</v>
          </cell>
        </row>
        <row r="4160">
          <cell r="A4160">
            <v>7141</v>
          </cell>
          <cell r="B4160" t="str">
            <v>TE SOLDAVEL, PVC, 90 GRAUS, 40 MM, PARA AGUA FRIA PREDIAL (NBR 5648)</v>
          </cell>
          <cell r="C4160" t="str">
            <v xml:space="preserve">UN    </v>
          </cell>
          <cell r="D4160">
            <v>10.37</v>
          </cell>
        </row>
        <row r="4161">
          <cell r="A4161">
            <v>7143</v>
          </cell>
          <cell r="B4161" t="str">
            <v>TE SOLDAVEL, PVC, 90 GRAUS, 60 MM, PARA AGUA FRIA PREDIAL (NBR 5648)</v>
          </cell>
          <cell r="C4161" t="str">
            <v xml:space="preserve">UN    </v>
          </cell>
          <cell r="D4161">
            <v>34.81</v>
          </cell>
        </row>
        <row r="4162">
          <cell r="A4162">
            <v>7144</v>
          </cell>
          <cell r="B4162" t="str">
            <v>TE SOLDAVEL, PVC, 90 GRAUS, 75 MM, PARA AGUA FRIA PREDIAL (NBR 5648)</v>
          </cell>
          <cell r="C4162" t="str">
            <v xml:space="preserve">UN    </v>
          </cell>
          <cell r="D4162">
            <v>64.58</v>
          </cell>
        </row>
        <row r="4163">
          <cell r="A4163">
            <v>7145</v>
          </cell>
          <cell r="B4163" t="str">
            <v>TE SOLDAVEL, PVC, 90 GRAUS, 85 MM, PARA AGUA FRIA PREDIAL (NBR 5648)</v>
          </cell>
          <cell r="C4163" t="str">
            <v xml:space="preserve">UN    </v>
          </cell>
          <cell r="D4163">
            <v>87.81</v>
          </cell>
        </row>
        <row r="4164">
          <cell r="A4164">
            <v>7142</v>
          </cell>
          <cell r="B4164" t="str">
            <v>TE SOLDAVEL, PVC, 90 GRAUS,50 MM, PARA AGUA FRIA PREDIAL (NBR 5648)</v>
          </cell>
          <cell r="C4164" t="str">
            <v xml:space="preserve">UN    </v>
          </cell>
          <cell r="D4164">
            <v>10.84</v>
          </cell>
        </row>
        <row r="4165">
          <cell r="A4165">
            <v>3593</v>
          </cell>
          <cell r="B4165" t="str">
            <v>TE 45 GRAUS DE FERRO GALVANIZADO, COM ROSCA BSP, DE 1 1/2"</v>
          </cell>
          <cell r="C4165" t="str">
            <v xml:space="preserve">UN    </v>
          </cell>
          <cell r="D4165">
            <v>95.29</v>
          </cell>
        </row>
        <row r="4166">
          <cell r="A4166">
            <v>3588</v>
          </cell>
          <cell r="B4166" t="str">
            <v>TE 45 GRAUS DE FERRO GALVANIZADO, COM ROSCA BSP, DE 1 1/4"</v>
          </cell>
          <cell r="C4166" t="str">
            <v xml:space="preserve">UN    </v>
          </cell>
          <cell r="D4166">
            <v>73.45</v>
          </cell>
        </row>
        <row r="4167">
          <cell r="A4167">
            <v>3585</v>
          </cell>
          <cell r="B4167" t="str">
            <v>TE 45 GRAUS DE FERRO GALVANIZADO, COM ROSCA BSP, DE 1/2"</v>
          </cell>
          <cell r="C4167" t="str">
            <v xml:space="preserve">UN    </v>
          </cell>
          <cell r="D4167">
            <v>22.69</v>
          </cell>
        </row>
        <row r="4168">
          <cell r="A4168">
            <v>3587</v>
          </cell>
          <cell r="B4168" t="str">
            <v>TE 45 GRAUS DE FERRO GALVANIZADO, COM ROSCA BSP, DE 1"</v>
          </cell>
          <cell r="C4168" t="str">
            <v xml:space="preserve">UN    </v>
          </cell>
          <cell r="D4168">
            <v>45.58</v>
          </cell>
        </row>
        <row r="4169">
          <cell r="A4169">
            <v>3590</v>
          </cell>
          <cell r="B4169" t="str">
            <v>TE 45 GRAUS DE FERRO GALVANIZADO, COM ROSCA BSP, DE 2 1/2"</v>
          </cell>
          <cell r="C4169" t="str">
            <v xml:space="preserve">UN    </v>
          </cell>
          <cell r="D4169">
            <v>270.57</v>
          </cell>
        </row>
        <row r="4170">
          <cell r="A4170">
            <v>3589</v>
          </cell>
          <cell r="B4170" t="str">
            <v>TE 45 GRAUS DE FERRO GALVANIZADO, COM ROSCA BSP, DE 2"</v>
          </cell>
          <cell r="C4170" t="str">
            <v xml:space="preserve">UN    </v>
          </cell>
          <cell r="D4170">
            <v>145.22999999999999</v>
          </cell>
        </row>
        <row r="4171">
          <cell r="A4171">
            <v>3586</v>
          </cell>
          <cell r="B4171" t="str">
            <v>TE 45 GRAUS DE FERRO GALVANIZADO, COM ROSCA BSP, DE 3/4"</v>
          </cell>
          <cell r="C4171" t="str">
            <v xml:space="preserve">UN    </v>
          </cell>
          <cell r="D4171">
            <v>29.71</v>
          </cell>
        </row>
        <row r="4172">
          <cell r="A4172">
            <v>3592</v>
          </cell>
          <cell r="B4172" t="str">
            <v>TE 45 GRAUS DE FERRO GALVANIZADO, COM ROSCA BSP, DE 3"</v>
          </cell>
          <cell r="C4172" t="str">
            <v xml:space="preserve">UN    </v>
          </cell>
          <cell r="D4172">
            <v>427.69</v>
          </cell>
        </row>
        <row r="4173">
          <cell r="A4173">
            <v>3591</v>
          </cell>
          <cell r="B4173" t="str">
            <v>TE 45 GRAUS DE FERRO GALVANIZADO, COM ROSCA BSP, DE 4"</v>
          </cell>
          <cell r="C4173" t="str">
            <v xml:space="preserve">UN    </v>
          </cell>
          <cell r="D4173">
            <v>685.6</v>
          </cell>
        </row>
        <row r="4174">
          <cell r="A4174">
            <v>40396</v>
          </cell>
          <cell r="B4174" t="str">
            <v>TE 90 GRAUS EM ACO CARBONO, SOLDAVEL, PRESSAO 3.000 LBS, DN 1 1/2"</v>
          </cell>
          <cell r="C4174" t="str">
            <v xml:space="preserve">UN    </v>
          </cell>
          <cell r="D4174">
            <v>145.65</v>
          </cell>
        </row>
        <row r="4175">
          <cell r="A4175">
            <v>40395</v>
          </cell>
          <cell r="B4175" t="str">
            <v>TE 90 GRAUS EM ACO CARBONO, SOLDAVEL, PRESSAO 3.000 LBS, DN 1 1/4"</v>
          </cell>
          <cell r="C4175" t="str">
            <v xml:space="preserve">UN    </v>
          </cell>
          <cell r="D4175">
            <v>111.78</v>
          </cell>
        </row>
        <row r="4176">
          <cell r="A4176">
            <v>40392</v>
          </cell>
          <cell r="B4176" t="str">
            <v>TE 90 GRAUS EM ACO CARBONO, SOLDAVEL, PRESSAO 3.000 LBS, DN 1/2"</v>
          </cell>
          <cell r="C4176" t="str">
            <v xml:space="preserve">UN    </v>
          </cell>
          <cell r="D4176">
            <v>35.97</v>
          </cell>
        </row>
        <row r="4177">
          <cell r="A4177">
            <v>40394</v>
          </cell>
          <cell r="B4177" t="str">
            <v>TE 90 GRAUS EM ACO CARBONO, SOLDAVEL, PRESSAO 3.000 LBS, DN 1"</v>
          </cell>
          <cell r="C4177" t="str">
            <v xml:space="preserve">UN    </v>
          </cell>
          <cell r="D4177">
            <v>72.77</v>
          </cell>
        </row>
        <row r="4178">
          <cell r="A4178">
            <v>40398</v>
          </cell>
          <cell r="B4178" t="str">
            <v>TE 90 GRAUS EM ACO CARBONO, SOLDAVEL, PRESSAO 3.000 LBS, DN 2 1/2"</v>
          </cell>
          <cell r="C4178" t="str">
            <v xml:space="preserve">UN    </v>
          </cell>
          <cell r="D4178">
            <v>467.29</v>
          </cell>
        </row>
        <row r="4179">
          <cell r="A4179">
            <v>40397</v>
          </cell>
          <cell r="B4179" t="str">
            <v>TE 90 GRAUS EM ACO CARBONO, SOLDAVEL, PRESSAO 3.000 LBS, DN 2"</v>
          </cell>
          <cell r="C4179" t="str">
            <v xml:space="preserve">UN    </v>
          </cell>
          <cell r="D4179">
            <v>239.3</v>
          </cell>
        </row>
        <row r="4180">
          <cell r="A4180">
            <v>40393</v>
          </cell>
          <cell r="B4180" t="str">
            <v>TE 90 GRAUS EM ACO CARBONO, SOLDAVEL, PRESSAO 3.000 LBS, DN 3/4"</v>
          </cell>
          <cell r="C4180" t="str">
            <v xml:space="preserve">UN    </v>
          </cell>
          <cell r="D4180">
            <v>46.33</v>
          </cell>
        </row>
        <row r="4181">
          <cell r="A4181">
            <v>40399</v>
          </cell>
          <cell r="B4181" t="str">
            <v>TE 90 GRAUS EM ACO CARBONO, SOLDAVEL, PRESSAO 3.000 LBS, DN 3"</v>
          </cell>
          <cell r="C4181" t="str">
            <v xml:space="preserve">UN    </v>
          </cell>
          <cell r="D4181">
            <v>764.47</v>
          </cell>
        </row>
        <row r="4182">
          <cell r="A4182">
            <v>39322</v>
          </cell>
          <cell r="B4182" t="str">
            <v>TE, PLASTICO, DN 16 MM, PARA CONEXAO COM CRIMPAGEM EM TUBO PEX</v>
          </cell>
          <cell r="C4182" t="str">
            <v xml:space="preserve">UN    </v>
          </cell>
          <cell r="D4182">
            <v>18.91</v>
          </cell>
        </row>
        <row r="4183">
          <cell r="A4183">
            <v>39289</v>
          </cell>
          <cell r="B4183" t="str">
            <v>TE, PLASTICO, DN 20 MM, PARA CONEXAO COM CRIMPAGEM, EM TUBO PEX PARA INST. AGUA QUENTE/FRIA</v>
          </cell>
          <cell r="C4183" t="str">
            <v xml:space="preserve">UN    </v>
          </cell>
          <cell r="D4183">
            <v>16.21</v>
          </cell>
        </row>
        <row r="4184">
          <cell r="A4184">
            <v>39290</v>
          </cell>
          <cell r="B4184" t="str">
            <v>TE, PLASTICO, DN 25 MM, PARA CONEXAO COM CRIMPAGEM, EM TUBO PEX PARA INST. AGUA QUENTE/FRIA</v>
          </cell>
          <cell r="C4184" t="str">
            <v xml:space="preserve">UN    </v>
          </cell>
          <cell r="D4184">
            <v>27.37</v>
          </cell>
        </row>
        <row r="4185">
          <cell r="A4185">
            <v>39291</v>
          </cell>
          <cell r="B4185" t="str">
            <v>TE, PLASTICO, DN 32 MM, PARA CONEXAO COM CRIMPAGEM, EM TUBO PEX PARA INST. AGUA QUENTE/FRIA</v>
          </cell>
          <cell r="C4185" t="str">
            <v xml:space="preserve">UN    </v>
          </cell>
          <cell r="D4185">
            <v>30.27</v>
          </cell>
        </row>
        <row r="4186">
          <cell r="A4186">
            <v>41892</v>
          </cell>
          <cell r="B4186" t="str">
            <v>TE, PVC PBA, BBB, 90 GRAUS, DN 100 / DE 110 MM, PARA REDE  AGUA (NBR 10351)</v>
          </cell>
          <cell r="C4186" t="str">
            <v xml:space="preserve">UN    </v>
          </cell>
          <cell r="D4186">
            <v>122.38</v>
          </cell>
        </row>
        <row r="4187">
          <cell r="A4187">
            <v>7048</v>
          </cell>
          <cell r="B4187" t="str">
            <v>TE, PVC PBA, BBB, 90 GRAUS, DN 50 / DE 60 MM, PARA REDE AGUA (NBR 10351)</v>
          </cell>
          <cell r="C4187" t="str">
            <v xml:space="preserve">UN    </v>
          </cell>
          <cell r="D4187">
            <v>26.41</v>
          </cell>
        </row>
        <row r="4188">
          <cell r="A4188">
            <v>7088</v>
          </cell>
          <cell r="B4188" t="str">
            <v>TE, PVC PBA, BBB, 90 GRAUS, DN 75 / DE 85 MM, PARA REDE AGUA (NBR 10351)</v>
          </cell>
          <cell r="C4188" t="str">
            <v xml:space="preserve">UN    </v>
          </cell>
          <cell r="D4188">
            <v>57.76</v>
          </cell>
        </row>
        <row r="4189">
          <cell r="A4189">
            <v>20179</v>
          </cell>
          <cell r="B4189" t="str">
            <v>TE, PVC, SERIE R, 100 X 100 MM, PARA ESGOTO PREDIAL</v>
          </cell>
          <cell r="C4189" t="str">
            <v xml:space="preserve">UN    </v>
          </cell>
          <cell r="D4189">
            <v>50.1</v>
          </cell>
        </row>
        <row r="4190">
          <cell r="A4190">
            <v>20178</v>
          </cell>
          <cell r="B4190" t="str">
            <v>TE, PVC, SERIE R, 100 X 75 MM, PARA ESGOTO PREDIAL</v>
          </cell>
          <cell r="C4190" t="str">
            <v xml:space="preserve">UN    </v>
          </cell>
          <cell r="D4190">
            <v>60.06</v>
          </cell>
        </row>
        <row r="4191">
          <cell r="A4191">
            <v>20180</v>
          </cell>
          <cell r="B4191" t="str">
            <v>TE, PVC, SERIE R, 150 X 100 MM, PARA ESGOTO PREDIAL</v>
          </cell>
          <cell r="C4191" t="str">
            <v xml:space="preserve">UN    </v>
          </cell>
          <cell r="D4191">
            <v>99.12</v>
          </cell>
        </row>
        <row r="4192">
          <cell r="A4192">
            <v>20181</v>
          </cell>
          <cell r="B4192" t="str">
            <v>TE, PVC, SERIE R, 150 X 150 MM, PARA ESGOTO PREDIAL</v>
          </cell>
          <cell r="C4192" t="str">
            <v xml:space="preserve">UN    </v>
          </cell>
          <cell r="D4192">
            <v>132.71</v>
          </cell>
        </row>
        <row r="4193">
          <cell r="A4193">
            <v>20177</v>
          </cell>
          <cell r="B4193" t="str">
            <v>TE, PVC, SERIE R, 75 X 75 MM, PARA ESGOTO PREDIAL</v>
          </cell>
          <cell r="C4193" t="str">
            <v xml:space="preserve">UN    </v>
          </cell>
          <cell r="D4193">
            <v>32.83</v>
          </cell>
        </row>
        <row r="4194">
          <cell r="A4194">
            <v>7070</v>
          </cell>
          <cell r="B4194" t="str">
            <v>TE, PVC, 90 GRAUS, BBB, JE, DN 200 MM, PARA REDE COLETORA ESGOTO</v>
          </cell>
          <cell r="C4194" t="str">
            <v xml:space="preserve">UN    </v>
          </cell>
          <cell r="D4194">
            <v>235.57</v>
          </cell>
        </row>
        <row r="4195">
          <cell r="A4195">
            <v>40945</v>
          </cell>
          <cell r="B4195" t="str">
            <v>TECNICO DE EDIFICACOES (HORISTA)</v>
          </cell>
          <cell r="C4195" t="str">
            <v xml:space="preserve">H     </v>
          </cell>
          <cell r="D4195">
            <v>16.440000000000001</v>
          </cell>
        </row>
        <row r="4196">
          <cell r="A4196">
            <v>40946</v>
          </cell>
          <cell r="B4196" t="str">
            <v>TECNICO DE EDIFICACOES (MENSALISTA)</v>
          </cell>
          <cell r="C4196" t="str">
            <v xml:space="preserve">MES   </v>
          </cell>
          <cell r="D4196">
            <v>2878.83</v>
          </cell>
        </row>
        <row r="4197">
          <cell r="A4197">
            <v>7153</v>
          </cell>
          <cell r="B4197" t="str">
            <v>TECNICO EM LABORATORIO E CAMPO DE CONSTRUCAO CIVIL (HORISTA)</v>
          </cell>
          <cell r="C4197" t="str">
            <v xml:space="preserve">H     </v>
          </cell>
          <cell r="D4197">
            <v>30.45</v>
          </cell>
        </row>
        <row r="4198">
          <cell r="A4198">
            <v>41089</v>
          </cell>
          <cell r="B4198" t="str">
            <v>TECNICO EM LABORATORIO E CAMPO DE CONSTRUCAO CIVIL (MENSALISTA)</v>
          </cell>
          <cell r="C4198" t="str">
            <v xml:space="preserve">MES   </v>
          </cell>
          <cell r="D4198">
            <v>5330.26</v>
          </cell>
        </row>
        <row r="4199">
          <cell r="A4199">
            <v>40943</v>
          </cell>
          <cell r="B4199" t="str">
            <v>TECNICO EM SEGURANCA DO TRABALHO (HORISTA)</v>
          </cell>
          <cell r="C4199" t="str">
            <v xml:space="preserve">H     </v>
          </cell>
          <cell r="D4199">
            <v>27.8</v>
          </cell>
        </row>
        <row r="4200">
          <cell r="A4200">
            <v>40944</v>
          </cell>
          <cell r="B4200" t="str">
            <v>TECNICO EM SEGURANCA DO TRABALHO (MENSALISTA)</v>
          </cell>
          <cell r="C4200" t="str">
            <v xml:space="preserve">MES   </v>
          </cell>
          <cell r="D4200">
            <v>4865.28</v>
          </cell>
        </row>
        <row r="4201">
          <cell r="A4201">
            <v>6175</v>
          </cell>
          <cell r="B4201" t="str">
            <v>TECNICO EM SONDAGEM</v>
          </cell>
          <cell r="C4201" t="str">
            <v xml:space="preserve">H     </v>
          </cell>
          <cell r="D4201">
            <v>22</v>
          </cell>
        </row>
        <row r="4202">
          <cell r="A4202">
            <v>41092</v>
          </cell>
          <cell r="B4202" t="str">
            <v>TECNICO EM SONDAGEM (MENSALISTA)</v>
          </cell>
          <cell r="C4202" t="str">
            <v xml:space="preserve">MES   </v>
          </cell>
          <cell r="D4202">
            <v>3852.35</v>
          </cell>
        </row>
        <row r="4203">
          <cell r="A4203">
            <v>37712</v>
          </cell>
          <cell r="B4203" t="str">
            <v>TELA ARAME GALVANIZADO REVESTIDO COM POLIMERO, MALHA HEXAGONAL DUPLA TORCAO, 8 X 10 CM (ZN/AL REVESTIDO COM POLIMERO), FIO *2,4* MM</v>
          </cell>
          <cell r="C4203" t="str">
            <v xml:space="preserve">M2    </v>
          </cell>
          <cell r="D4203">
            <v>80.13</v>
          </cell>
        </row>
        <row r="4204">
          <cell r="A4204">
            <v>34547</v>
          </cell>
          <cell r="B4204" t="str">
            <v>TELA DE ACO SOLDADA GALVANIZADA/ZINCADA PARA ALVENARIA, FIO  D = *1,20 A 1,70* MM, MALHA 15 X 15 MM, (C X L) *50 X 12* CM</v>
          </cell>
          <cell r="C4204" t="str">
            <v xml:space="preserve">M     </v>
          </cell>
          <cell r="D4204">
            <v>4.9000000000000004</v>
          </cell>
        </row>
        <row r="4205">
          <cell r="A4205">
            <v>34548</v>
          </cell>
          <cell r="B4205" t="str">
            <v>TELA DE ACO SOLDADA GALVANIZADA/ZINCADA PARA ALVENARIA, FIO  D = *1,20 A 1,70* MM, MALHA 15 X 15 MM, (C X L) *50 X 17,5* CM</v>
          </cell>
          <cell r="C4205" t="str">
            <v xml:space="preserve">M     </v>
          </cell>
          <cell r="D4205">
            <v>8.0399999999999991</v>
          </cell>
        </row>
        <row r="4206">
          <cell r="A4206">
            <v>34558</v>
          </cell>
          <cell r="B4206" t="str">
            <v>TELA DE ACO SOLDADA GALVANIZADA/ZINCADA PARA ALVENARIA, FIO D = *1,20 A 1,70* MM, MALHA 15 X 15 MM, (C X L) *50 X 10,5* CM</v>
          </cell>
          <cell r="C4206" t="str">
            <v xml:space="preserve">M     </v>
          </cell>
          <cell r="D4206">
            <v>3.98</v>
          </cell>
        </row>
        <row r="4207">
          <cell r="A4207">
            <v>34550</v>
          </cell>
          <cell r="B4207" t="str">
            <v>TELA DE ACO SOLDADA GALVANIZADA/ZINCADA PARA ALVENARIA, FIO D = *1,20 A 1,70* MM, MALHA 15 X 15 MM, (C X L) *50 X 6* CM</v>
          </cell>
          <cell r="C4207" t="str">
            <v xml:space="preserve">M     </v>
          </cell>
          <cell r="D4207">
            <v>2.12</v>
          </cell>
        </row>
        <row r="4208">
          <cell r="A4208">
            <v>34557</v>
          </cell>
          <cell r="B4208" t="str">
            <v>TELA DE ACO SOLDADA GALVANIZADA/ZINCADA PARA ALVENARIA, FIO D = *1,20 A 1,70* MM, MALHA 15 X 15 MM, (C X L) *50 X 7,5* CM</v>
          </cell>
          <cell r="C4208" t="str">
            <v xml:space="preserve">M     </v>
          </cell>
          <cell r="D4208">
            <v>3.1</v>
          </cell>
        </row>
        <row r="4209">
          <cell r="A4209">
            <v>37411</v>
          </cell>
          <cell r="B4209" t="str">
            <v>TELA DE ACO SOLDADA GALVANIZADA/ZINCADA PARA ALVENARIA, FIO D = *1,24 MM, MALHA 25 X 25 MM</v>
          </cell>
          <cell r="C4209" t="str">
            <v xml:space="preserve">M2    </v>
          </cell>
          <cell r="D4209">
            <v>22.7</v>
          </cell>
        </row>
        <row r="4210">
          <cell r="A4210">
            <v>39508</v>
          </cell>
          <cell r="B4210" t="str">
            <v>TELA DE ACO SOLDADA NERVURADA, CA-60, L-159, (1,69 KG/M2), DIAMETRO DO FIO = 4,5 MM, LARGURA = 2,45 M, ESPACAMENTO DA MALHA = 30 X 10 CM</v>
          </cell>
          <cell r="C4210" t="str">
            <v xml:space="preserve">M2    </v>
          </cell>
          <cell r="D4210">
            <v>12.75</v>
          </cell>
        </row>
        <row r="4211">
          <cell r="A4211">
            <v>39507</v>
          </cell>
          <cell r="B4211" t="str">
            <v>TELA DE ACO SOLDADA NERVURADA, CA-60, Q-113, (1,8 KG/M2), DIAMETRO DO FIO = 3,8 MM, LARGURA = 2,45 M, ESPACAMENTO DA MALHA = 10 X 10 CM</v>
          </cell>
          <cell r="C4211" t="str">
            <v xml:space="preserve">M2    </v>
          </cell>
          <cell r="D4211">
            <v>19.02</v>
          </cell>
        </row>
        <row r="4212">
          <cell r="A4212">
            <v>7155</v>
          </cell>
          <cell r="B4212" t="str">
            <v>TELA DE ACO SOLDADA NERVURADA, CA-60, Q-138, (2,20 KG/M2), DIAMETRO DO FIO = 4,2 MM, LARGURA = 2,45 M, ESPACAMENTO DA MALHA = 10  X 10 CM</v>
          </cell>
          <cell r="C4212" t="str">
            <v xml:space="preserve">M2    </v>
          </cell>
          <cell r="D4212">
            <v>24.42</v>
          </cell>
        </row>
        <row r="4213">
          <cell r="A4213">
            <v>42406</v>
          </cell>
          <cell r="B4213" t="str">
            <v>TELA DE ACO SOLDADA NERVURADA, CA-60, Q-159, (2,52 KG/M2), DIAMETRO DO FIO = 4,5 MM, LARGURA =  2,45 M, ESPACAMENTO DA MALHA = 10 X 10 CM</v>
          </cell>
          <cell r="C4213" t="str">
            <v xml:space="preserve">M2    </v>
          </cell>
          <cell r="D4213">
            <v>27.99</v>
          </cell>
        </row>
        <row r="4214">
          <cell r="A4214">
            <v>7156</v>
          </cell>
          <cell r="B4214" t="str">
            <v>TELA DE ACO SOLDADA NERVURADA, CA-60, Q-196, (3,11 KG/M2), DIAMETRO DO FIO = 5,0 MM, LARGURA = 2,45 M, ESPACAMENTO DA MALHA = 10 X 10 CM</v>
          </cell>
          <cell r="C4214" t="str">
            <v xml:space="preserve">M2    </v>
          </cell>
          <cell r="D4214">
            <v>35.03</v>
          </cell>
        </row>
        <row r="4215">
          <cell r="A4215">
            <v>43127</v>
          </cell>
          <cell r="B4215" t="str">
            <v>TELA DE ACO SOLDADA NERVURADA, CA-60, Q-283 (4,48 KG/M2), DIAMETRO DO FIO = 6,0 MM, LARGURA = 2,45 X 6,00 M DE COMPRIMENTO, ESPACAMENTO DA MALHA = 10 X 10 CM</v>
          </cell>
          <cell r="C4215" t="str">
            <v xml:space="preserve">M2    </v>
          </cell>
          <cell r="D4215">
            <v>50.13</v>
          </cell>
        </row>
        <row r="4216">
          <cell r="A4216">
            <v>10917</v>
          </cell>
          <cell r="B4216" t="str">
            <v>TELA DE ACO SOLDADA NERVURADA, CA-60, Q-61, (0,97 KG/M2), DIAMETRO DO FIO = 3,4 MM, LARGURA = 2,45 M, ESPACAMENTO DA MALHA = 15 X 15 CM</v>
          </cell>
          <cell r="C4216" t="str">
            <v xml:space="preserve">M2    </v>
          </cell>
          <cell r="D4216">
            <v>10.58</v>
          </cell>
        </row>
        <row r="4217">
          <cell r="A4217">
            <v>21141</v>
          </cell>
          <cell r="B4217" t="str">
            <v>TELA DE ACO SOLDADA NERVURADA, CA-60, Q-92, (1,48 KG/M2), DIAMETRO DO FIO = 4,2 MM, LARGURA = 2,45 X 60 M DE COMPRIMENTO, ESPACAMENTO DA MALHA = 15  X 15 CM</v>
          </cell>
          <cell r="C4217" t="str">
            <v xml:space="preserve">M2    </v>
          </cell>
          <cell r="D4217">
            <v>16.38</v>
          </cell>
        </row>
        <row r="4218">
          <cell r="A4218">
            <v>39509</v>
          </cell>
          <cell r="B4218" t="str">
            <v>TELA DE ACO SOLDADA NERVURADA, CA-60, T-196, (2,11 KG/M2), DIAMETRO DO FIO = 5,0 MM, LARGURA = 2,45 M, ESPACAMENTO DA MALHA = 30 X 10 CM</v>
          </cell>
          <cell r="C4218" t="str">
            <v xml:space="preserve">M2    </v>
          </cell>
          <cell r="D4218">
            <v>15.76</v>
          </cell>
        </row>
        <row r="4219">
          <cell r="A4219">
            <v>44529</v>
          </cell>
          <cell r="B4219" t="str">
            <v>TELA DE ANIAGEM ( JUTA)</v>
          </cell>
          <cell r="C4219" t="str">
            <v xml:space="preserve">M2    </v>
          </cell>
          <cell r="D4219">
            <v>13.47</v>
          </cell>
        </row>
        <row r="4220">
          <cell r="A4220">
            <v>7167</v>
          </cell>
          <cell r="B4220" t="str">
            <v>TELA DE ARAME GALVANIZADA QUADRANGULAR / LOSANGULAR, FIO 2,11 MM (14 BWG), MALHA 5 X 5 CM, H = 2 M</v>
          </cell>
          <cell r="C4220" t="str">
            <v xml:space="preserve">M2    </v>
          </cell>
          <cell r="D4220">
            <v>25.58</v>
          </cell>
        </row>
        <row r="4221">
          <cell r="A4221">
            <v>10928</v>
          </cell>
          <cell r="B4221" t="str">
            <v>TELA DE ARAME GALVANIZADA QUADRANGULAR / LOSANGULAR, FIO 2,11 MM (14 BWG), MALHA 8 X 8 CM, H = 2 M</v>
          </cell>
          <cell r="C4221" t="str">
            <v xml:space="preserve">M2    </v>
          </cell>
          <cell r="D4221">
            <v>14.7</v>
          </cell>
        </row>
        <row r="4222">
          <cell r="A4222">
            <v>10933</v>
          </cell>
          <cell r="B4222" t="str">
            <v>TELA DE ARAME GALVANIZADA QUADRANGULAR / LOSANGULAR, FIO 2,77 MM (12 BWG), MALHA 10 X 10 CM, H = 2 M</v>
          </cell>
          <cell r="C4222" t="str">
            <v xml:space="preserve">M2    </v>
          </cell>
          <cell r="D4222">
            <v>22.17</v>
          </cell>
        </row>
        <row r="4223">
          <cell r="A4223">
            <v>7158</v>
          </cell>
          <cell r="B4223" t="str">
            <v>TELA DE ARAME GALVANIZADA QUADRANGULAR / LOSANGULAR, FIO 2,77 MM (12 BWG), MALHA 5 X 5 CM, H = 2 M</v>
          </cell>
          <cell r="C4223" t="str">
            <v xml:space="preserve">M2    </v>
          </cell>
          <cell r="D4223">
            <v>37.6</v>
          </cell>
        </row>
        <row r="4224">
          <cell r="A4224">
            <v>10927</v>
          </cell>
          <cell r="B4224" t="str">
            <v>TELA DE ARAME GALVANIZADA QUADRANGULAR / LOSANGULAR, FIO 2,77 MM (12 BWG), MALHA 8 X 8 CM, H = 2 M</v>
          </cell>
          <cell r="C4224" t="str">
            <v xml:space="preserve">M2    </v>
          </cell>
          <cell r="D4224">
            <v>24.04</v>
          </cell>
        </row>
        <row r="4225">
          <cell r="A4225">
            <v>7162</v>
          </cell>
          <cell r="B4225" t="str">
            <v>TELA DE ARAME GALVANIZADA QUADRANGULAR / LOSANGULAR, FIO 3,4 MM (10 BWG), MALHA 5 X 5 CM, H = 2 M</v>
          </cell>
          <cell r="C4225" t="str">
            <v xml:space="preserve">M2    </v>
          </cell>
          <cell r="D4225">
            <v>58.84</v>
          </cell>
        </row>
        <row r="4226">
          <cell r="A4226">
            <v>10932</v>
          </cell>
          <cell r="B4226" t="str">
            <v>TELA DE ARAME GALVANIZADA QUADRANGULAR / LOSANGULAR, FIO 4,19 MM (8 BWG), MALHA 5 X 5 CM, H = 2 M</v>
          </cell>
          <cell r="C4226" t="str">
            <v xml:space="preserve">M2    </v>
          </cell>
          <cell r="D4226">
            <v>102.34</v>
          </cell>
        </row>
        <row r="4227">
          <cell r="A4227">
            <v>10937</v>
          </cell>
          <cell r="B4227" t="str">
            <v>TELA DE ARAME GALVANIZADA REVESTIDA EM PVC, QUADRANGULAR / LOSANGULAR, FIO 2,11 MM (14 BWG), BITOLA FINAL = *2,8* MM, MALHA *8 X 8* CM, H = 2 M</v>
          </cell>
          <cell r="C4227" t="str">
            <v xml:space="preserve">M2    </v>
          </cell>
          <cell r="D4227">
            <v>26.3</v>
          </cell>
        </row>
        <row r="4228">
          <cell r="A4228">
            <v>10935</v>
          </cell>
          <cell r="B4228" t="str">
            <v>TELA DE ARAME GALVANIZADA REVESTIDA EM PVC, QUADRANGULAR / LOSANGULAR, FIO 2,77 MM (12 BWG), BITOLA FINAL = *3,8* MM, MALHA 7,5 X 7,5 CM, H = 2 M</v>
          </cell>
          <cell r="C4228" t="str">
            <v xml:space="preserve">M2    </v>
          </cell>
          <cell r="D4228">
            <v>45.62</v>
          </cell>
        </row>
        <row r="4229">
          <cell r="A4229">
            <v>10931</v>
          </cell>
          <cell r="B4229" t="str">
            <v>TELA DE ARAME GALVANIZADA, HEXAGONAL, FIO 0,56 MM (24 BWG), MALHA 1/2", H = 1 M</v>
          </cell>
          <cell r="C4229" t="str">
            <v xml:space="preserve">M2    </v>
          </cell>
          <cell r="D4229">
            <v>12.83</v>
          </cell>
        </row>
        <row r="4230">
          <cell r="A4230">
            <v>7164</v>
          </cell>
          <cell r="B4230" t="str">
            <v>TELA DE ARAME ONDULADA, FIO *2,77* MM (12 BWG), MALHA 5 X 5 CM, H = 2 M</v>
          </cell>
          <cell r="C4230" t="str">
            <v xml:space="preserve">M2    </v>
          </cell>
          <cell r="D4230">
            <v>42.46</v>
          </cell>
        </row>
        <row r="4231">
          <cell r="A4231">
            <v>36887</v>
          </cell>
          <cell r="B4231" t="str">
            <v>TELA DE FIBRA DE VIDRO, ACABAMENTO ANTI-ALCALINO, MALHA 10 X 10 MM</v>
          </cell>
          <cell r="C4231" t="str">
            <v xml:space="preserve">M2    </v>
          </cell>
          <cell r="D4231">
            <v>10.19</v>
          </cell>
        </row>
        <row r="4232">
          <cell r="A4232">
            <v>34630</v>
          </cell>
          <cell r="B4232" t="str">
            <v>TELA EM MALHA HEXAGONAL DE DUPLA TORCAO 8 X 10 CM (ZN/AL REVESTIDO COM POLIMERO), FIO 2,7 MM, COM GEOMANTA OU BIOMANTA, DIMENSOES 4,0 X 2,0 X 0,6 M, COM INCLINACAO DE 70 GRAUS, PARA SOLO REFORCADO</v>
          </cell>
          <cell r="C4232" t="str">
            <v xml:space="preserve">UN    </v>
          </cell>
          <cell r="D4232">
            <v>1302.27</v>
          </cell>
        </row>
        <row r="4233">
          <cell r="A4233">
            <v>7161</v>
          </cell>
          <cell r="B4233" t="str">
            <v>TELA EM METAL PARA ESTUQUE (DEPLOYE)</v>
          </cell>
          <cell r="C4233" t="str">
            <v xml:space="preserve">M2    </v>
          </cell>
          <cell r="D4233">
            <v>5.28</v>
          </cell>
        </row>
        <row r="4234">
          <cell r="A4234">
            <v>7170</v>
          </cell>
          <cell r="B4234" t="str">
            <v>TELA FACHADEIRA EM POLIETILENO, ROLO DE 3 X 100 M (L X C), COR BRANCA, SEM LOGOMARCA - PARA PROTECAO DE OBRAS</v>
          </cell>
          <cell r="C4234" t="str">
            <v xml:space="preserve">M2    </v>
          </cell>
          <cell r="D4234">
            <v>2.46</v>
          </cell>
        </row>
        <row r="4235">
          <cell r="A4235">
            <v>37524</v>
          </cell>
          <cell r="B4235" t="str">
            <v>TELA PLASTICA LARANJA, TIPO TAPUME PARA SINALIZACAO, MALHA RETANGULAR, ROLO 1.20 X 50 M (L X C)</v>
          </cell>
          <cell r="C4235" t="str">
            <v xml:space="preserve">M     </v>
          </cell>
          <cell r="D4235">
            <v>2.25</v>
          </cell>
        </row>
        <row r="4236">
          <cell r="A4236">
            <v>37525</v>
          </cell>
          <cell r="B4236" t="str">
            <v>TELA PLASTICA TECIDA LISTRADA BRANCA E LARANJA, TIPO GUARDA CORPO, EM POLIETILENO MONOFILADO, ROLO 1,20 X 50 M (L X C)</v>
          </cell>
          <cell r="C4236" t="str">
            <v xml:space="preserve">M     </v>
          </cell>
          <cell r="D4236">
            <v>3.08</v>
          </cell>
        </row>
        <row r="4237">
          <cell r="A4237">
            <v>36789</v>
          </cell>
          <cell r="B4237" t="str">
            <v>TELHA CERAMICA TIPO AMERICANA, COMPRIMENTO DE *45* CM, RENDIMENTO DE *12* TELHAS/M2</v>
          </cell>
          <cell r="C4237" t="str">
            <v xml:space="preserve">UN    </v>
          </cell>
          <cell r="D4237">
            <v>2.17</v>
          </cell>
        </row>
        <row r="4238">
          <cell r="A4238">
            <v>7173</v>
          </cell>
          <cell r="B4238" t="str">
            <v>TELHA DE BARRO / CERAMICA, NAO ESMALTADA, TIPO COLONIAL, CANAL, PLAN, PAULISTA, COMPRIMENTO DE *44 A 50* CM, RENDIMENTO DE COBERTURA DE *26* TELHAS/M2</v>
          </cell>
          <cell r="C4238" t="str">
            <v xml:space="preserve">MIL   </v>
          </cell>
          <cell r="D4238">
            <v>1403.99</v>
          </cell>
        </row>
        <row r="4239">
          <cell r="A4239">
            <v>7175</v>
          </cell>
          <cell r="B4239" t="str">
            <v>TELHA DE BARRO / CERAMICA, NAO ESMALTADA, TIPO ROMANA, AMERICANA, PORTUGUESA, FRANCESA, COMPRIMENTO DE *41* CM,  RENDIMENTO DE *16* TELHAS/M2</v>
          </cell>
          <cell r="C4239" t="str">
            <v xml:space="preserve">UN    </v>
          </cell>
          <cell r="D4239">
            <v>1.58</v>
          </cell>
        </row>
        <row r="4240">
          <cell r="A4240">
            <v>40741</v>
          </cell>
          <cell r="B4240" t="str">
            <v>TELHA DE CONCRETO TIPO CLASSICA, COR CINZA, COMPRIMENTO DE *42* CM,  RENDIMENTO DE *10* TELHAS/M2</v>
          </cell>
          <cell r="C4240" t="str">
            <v xml:space="preserve">UN    </v>
          </cell>
          <cell r="D4240">
            <v>2.48</v>
          </cell>
        </row>
        <row r="4241">
          <cell r="A4241">
            <v>7184</v>
          </cell>
          <cell r="B4241" t="str">
            <v>TELHA DE FIBRA DE VIDRO ONDULADA INCOLOR, E = 0,6 MM, DE *0,50 X 2,44* M</v>
          </cell>
          <cell r="C4241" t="str">
            <v xml:space="preserve">M2    </v>
          </cell>
          <cell r="D4241">
            <v>52.93</v>
          </cell>
        </row>
        <row r="4242">
          <cell r="A4242">
            <v>34458</v>
          </cell>
          <cell r="B4242" t="str">
            <v>TELHA DE FIBROCIMENTO E = 6 MM, DE 3,00 X 1,06 M (SEM AMIANTO)</v>
          </cell>
          <cell r="C4242" t="str">
            <v xml:space="preserve">UN    </v>
          </cell>
          <cell r="D4242">
            <v>156.30000000000001</v>
          </cell>
        </row>
        <row r="4243">
          <cell r="A4243">
            <v>34464</v>
          </cell>
          <cell r="B4243" t="str">
            <v>TELHA DE FIBROCIMENTO E = 6 MM, DE 4,10 X 1,06 M (SEM AMIANTO)</v>
          </cell>
          <cell r="C4243" t="str">
            <v xml:space="preserve">UN    </v>
          </cell>
          <cell r="D4243">
            <v>232.65</v>
          </cell>
        </row>
        <row r="4244">
          <cell r="A4244">
            <v>34468</v>
          </cell>
          <cell r="B4244" t="str">
            <v>TELHA DE FIBROCIMENTO E = 6 MM, DE 4,60 X 1,06 M (SEM AMIANTO)</v>
          </cell>
          <cell r="C4244" t="str">
            <v xml:space="preserve">UN    </v>
          </cell>
          <cell r="D4244">
            <v>293.31</v>
          </cell>
        </row>
        <row r="4245">
          <cell r="A4245">
            <v>34473</v>
          </cell>
          <cell r="B4245" t="str">
            <v>TELHA DE FIBROCIMENTO E = 8 MM, DE 3,00 X 1,06 M (SEM AMIANTO)</v>
          </cell>
          <cell r="C4245" t="str">
            <v xml:space="preserve">UN    </v>
          </cell>
          <cell r="D4245">
            <v>177.93</v>
          </cell>
        </row>
        <row r="4246">
          <cell r="A4246">
            <v>34480</v>
          </cell>
          <cell r="B4246" t="str">
            <v>TELHA DE FIBROCIMENTO E = 8 MM, DE 4,10 X 1,06 M (SEM AMIANTO)</v>
          </cell>
          <cell r="C4246" t="str">
            <v xml:space="preserve">UN    </v>
          </cell>
          <cell r="D4246">
            <v>328.82</v>
          </cell>
        </row>
        <row r="4247">
          <cell r="A4247">
            <v>34486</v>
          </cell>
          <cell r="B4247" t="str">
            <v>TELHA DE FIBROCIMENTO E = 8 MM, DE 4,60 X 1,06 M (SEM AMIANTO)</v>
          </cell>
          <cell r="C4247" t="str">
            <v xml:space="preserve">UN    </v>
          </cell>
          <cell r="D4247">
            <v>389.31</v>
          </cell>
        </row>
        <row r="4248">
          <cell r="A4248">
            <v>7190</v>
          </cell>
          <cell r="B4248" t="str">
            <v>TELHA DE FIBROCIMENTO ONDULADA E = 4 MM, DE 1,22 X 0,50 M (SEM AMIANTO)</v>
          </cell>
          <cell r="C4248" t="str">
            <v xml:space="preserve">UN    </v>
          </cell>
          <cell r="D4248">
            <v>13</v>
          </cell>
        </row>
        <row r="4249">
          <cell r="A4249">
            <v>34417</v>
          </cell>
          <cell r="B4249" t="str">
            <v>TELHA DE FIBROCIMENTO ONDULADA E = 4 MM, DE 2,13 X 0,50 M (SEM AMIANTO)</v>
          </cell>
          <cell r="C4249" t="str">
            <v xml:space="preserve">UN    </v>
          </cell>
          <cell r="D4249">
            <v>20.8</v>
          </cell>
        </row>
        <row r="4250">
          <cell r="A4250">
            <v>7213</v>
          </cell>
          <cell r="B4250" t="str">
            <v>TELHA DE FIBROCIMENTO ONDULADA E = 4 MM, DE 2,44 X 0,50 M (SEM AMIANTO)</v>
          </cell>
          <cell r="C4250" t="str">
            <v xml:space="preserve">M2    </v>
          </cell>
          <cell r="D4250">
            <v>19.07</v>
          </cell>
        </row>
        <row r="4251">
          <cell r="A4251">
            <v>7195</v>
          </cell>
          <cell r="B4251" t="str">
            <v>TELHA DE FIBROCIMENTO ONDULADA E = 6 MM, DE 1,53 X 1,10 M (SEM AMIANTO)</v>
          </cell>
          <cell r="C4251" t="str">
            <v xml:space="preserve">UN    </v>
          </cell>
          <cell r="D4251">
            <v>56.01</v>
          </cell>
        </row>
        <row r="4252">
          <cell r="A4252">
            <v>7186</v>
          </cell>
          <cell r="B4252" t="str">
            <v>TELHA DE FIBROCIMENTO ONDULADA E = 6 MM, DE 1,83 X 1,10 M (SEM AMIANTO)</v>
          </cell>
          <cell r="C4252" t="str">
            <v xml:space="preserve">UN    </v>
          </cell>
          <cell r="D4252">
            <v>61.01</v>
          </cell>
        </row>
        <row r="4253">
          <cell r="A4253">
            <v>7194</v>
          </cell>
          <cell r="B4253" t="str">
            <v>TELHA DE FIBROCIMENTO ONDULADA E = 6 MM, DE 2,44 X 1,10 M (SEM AMIANTO)</v>
          </cell>
          <cell r="C4253" t="str">
            <v xml:space="preserve">M2    </v>
          </cell>
          <cell r="D4253">
            <v>28.13</v>
          </cell>
        </row>
        <row r="4254">
          <cell r="A4254">
            <v>7197</v>
          </cell>
          <cell r="B4254" t="str">
            <v>TELHA DE FIBROCIMENTO ONDULADA E = 6 MM, DE 3,66 X 1,10 M (SEM AMIANTO)</v>
          </cell>
          <cell r="C4254" t="str">
            <v xml:space="preserve">UN    </v>
          </cell>
          <cell r="D4254">
            <v>118.72</v>
          </cell>
        </row>
        <row r="4255">
          <cell r="A4255">
            <v>7192</v>
          </cell>
          <cell r="B4255" t="str">
            <v>TELHA DE FIBROCIMENTO ONDULADA E = 8 MM, DE 1,53 X 1,10 M (SEM AMIANTO)</v>
          </cell>
          <cell r="C4255" t="str">
            <v xml:space="preserve">UN    </v>
          </cell>
          <cell r="D4255">
            <v>106.37</v>
          </cell>
        </row>
        <row r="4256">
          <cell r="A4256">
            <v>7193</v>
          </cell>
          <cell r="B4256" t="str">
            <v>TELHA DE FIBROCIMENTO ONDULADA E = 8 MM, DE 1,83 X 1,10 M (SEM AMIANTO)</v>
          </cell>
          <cell r="C4256" t="str">
            <v xml:space="preserve">UN    </v>
          </cell>
          <cell r="D4256">
            <v>119.75</v>
          </cell>
        </row>
        <row r="4257">
          <cell r="A4257">
            <v>7189</v>
          </cell>
          <cell r="B4257" t="str">
            <v>TELHA DE FIBROCIMENTO ONDULADA E = 8 MM, DE 2,44 X 1,10 M (SEM AMIANTO)</v>
          </cell>
          <cell r="C4257" t="str">
            <v xml:space="preserve">UN    </v>
          </cell>
          <cell r="D4257">
            <v>139.16999999999999</v>
          </cell>
        </row>
        <row r="4258">
          <cell r="A4258">
            <v>34402</v>
          </cell>
          <cell r="B4258" t="str">
            <v>TELHA DE FIBROCIMENTO ONDULADA E = 8 MM, DE 3,66 X 1,10 M (SEM AMIANTO)</v>
          </cell>
          <cell r="C4258" t="str">
            <v xml:space="preserve">UN    </v>
          </cell>
          <cell r="D4258">
            <v>196.48</v>
          </cell>
        </row>
        <row r="4259">
          <cell r="A4259">
            <v>7245</v>
          </cell>
          <cell r="B4259" t="str">
            <v>TELHA DE VIDRO TIPO FRANCESA, *39 X 23* CM</v>
          </cell>
          <cell r="C4259" t="str">
            <v xml:space="preserve">UN    </v>
          </cell>
          <cell r="D4259">
            <v>36.19</v>
          </cell>
        </row>
        <row r="4260">
          <cell r="A4260">
            <v>34425</v>
          </cell>
          <cell r="B4260" t="str">
            <v>TELHA ESTRUTURAL DE FIBROCIMENTO 1 ABA, DE 0,52 X 2,00 M (SEM AMIANTO)</v>
          </cell>
          <cell r="C4260" t="str">
            <v xml:space="preserve">UN    </v>
          </cell>
          <cell r="D4260">
            <v>126.21</v>
          </cell>
        </row>
        <row r="4261">
          <cell r="A4261">
            <v>7223</v>
          </cell>
          <cell r="B4261" t="str">
            <v>TELHA ESTRUTURAL DE FIBROCIMENTO 1 ABA, DE 0,52 X 2,50 M (SEM AMIANTO)</v>
          </cell>
          <cell r="C4261" t="str">
            <v xml:space="preserve">UN    </v>
          </cell>
          <cell r="D4261">
            <v>140.65</v>
          </cell>
        </row>
        <row r="4262">
          <cell r="A4262">
            <v>7234</v>
          </cell>
          <cell r="B4262" t="str">
            <v>TELHA ESTRUTURAL DE FIBROCIMENTO 1 ABA, DE 0,52 X 3,60 M (SEM AMIANTO)</v>
          </cell>
          <cell r="C4262" t="str">
            <v xml:space="preserve">UN    </v>
          </cell>
          <cell r="D4262">
            <v>212.25</v>
          </cell>
        </row>
        <row r="4263">
          <cell r="A4263">
            <v>7224</v>
          </cell>
          <cell r="B4263" t="str">
            <v>TELHA ESTRUTURAL DE FIBROCIMENTO 1 ABA, DE 0,52 X 4,00 M (SEM AMIANTO)</v>
          </cell>
          <cell r="C4263" t="str">
            <v xml:space="preserve">UN    </v>
          </cell>
          <cell r="D4263">
            <v>258.57</v>
          </cell>
        </row>
        <row r="4264">
          <cell r="A4264">
            <v>7225</v>
          </cell>
          <cell r="B4264" t="str">
            <v>TELHA ESTRUTURAL DE FIBROCIMENTO 1 ABA, DE 0,52 X 5,00 M (SEM AMIANTO)</v>
          </cell>
          <cell r="C4264" t="str">
            <v xml:space="preserve">UN    </v>
          </cell>
          <cell r="D4264">
            <v>277.26</v>
          </cell>
        </row>
        <row r="4265">
          <cell r="A4265">
            <v>7226</v>
          </cell>
          <cell r="B4265" t="str">
            <v>TELHA ESTRUTURAL DE FIBROCIMENTO 1 ABA, DE 0,52 X 5,50 M (SEM AMIANTO)</v>
          </cell>
          <cell r="C4265" t="str">
            <v xml:space="preserve">UN    </v>
          </cell>
          <cell r="D4265">
            <v>295.87</v>
          </cell>
        </row>
        <row r="4266">
          <cell r="A4266">
            <v>7227</v>
          </cell>
          <cell r="B4266" t="str">
            <v>TELHA ESTRUTURAL DE FIBROCIMENTO 1 ABA, DE 0,52 X 6,50 M (SEM AMIANTO)</v>
          </cell>
          <cell r="C4266" t="str">
            <v xml:space="preserve">UN    </v>
          </cell>
          <cell r="D4266">
            <v>336.78</v>
          </cell>
        </row>
        <row r="4267">
          <cell r="A4267">
            <v>7212</v>
          </cell>
          <cell r="B4267" t="str">
            <v>TELHA ESTRUTURAL DE FIBROCIMENTO 1 ABA, DE 0,52 X 7,20 M (SEM AMIANTO)</v>
          </cell>
          <cell r="C4267" t="str">
            <v xml:space="preserve">UN    </v>
          </cell>
          <cell r="D4267">
            <v>370.04</v>
          </cell>
        </row>
        <row r="4268">
          <cell r="A4268">
            <v>7229</v>
          </cell>
          <cell r="B4268" t="str">
            <v>TELHA ESTRUTURAL DE FIBROCIMENTO 2 ABAS, DE 1,00 X 3,00 M (SEM AMIANTO)</v>
          </cell>
          <cell r="C4268" t="str">
            <v xml:space="preserve">UN    </v>
          </cell>
          <cell r="D4268">
            <v>234.55</v>
          </cell>
        </row>
        <row r="4269">
          <cell r="A4269">
            <v>7230</v>
          </cell>
          <cell r="B4269" t="str">
            <v>TELHA ESTRUTURAL DE FIBROCIMENTO 2 ABAS, DE 1,00 X 4,60 M (SEM AMIANTO)</v>
          </cell>
          <cell r="C4269" t="str">
            <v xml:space="preserve">UN    </v>
          </cell>
          <cell r="D4269">
            <v>390.49</v>
          </cell>
        </row>
        <row r="4270">
          <cell r="A4270">
            <v>7231</v>
          </cell>
          <cell r="B4270" t="str">
            <v>TELHA ESTRUTURAL DE FIBROCIMENTO 2 ABAS, DE 1,00 X 6,00 M (SEM AMIANTO)</v>
          </cell>
          <cell r="C4270" t="str">
            <v xml:space="preserve">UN    </v>
          </cell>
          <cell r="D4270">
            <v>553.94000000000005</v>
          </cell>
        </row>
        <row r="4271">
          <cell r="A4271">
            <v>7220</v>
          </cell>
          <cell r="B4271" t="str">
            <v>TELHA ESTRUTURAL DE FIBROCIMENTO 2 ABAS, DE 1,00 X 7,40 M (SEM AMIANTO)</v>
          </cell>
          <cell r="C4271" t="str">
            <v xml:space="preserve">UN    </v>
          </cell>
          <cell r="D4271">
            <v>683.78</v>
          </cell>
        </row>
        <row r="4272">
          <cell r="A4272">
            <v>34447</v>
          </cell>
          <cell r="B4272" t="str">
            <v>TELHA ESTRUTURAL DE FIBROCIMENTO 2 ABAS, DE 1,00 X 8,20 M (SEM AMIANTO)</v>
          </cell>
          <cell r="C4272" t="str">
            <v xml:space="preserve">UN    </v>
          </cell>
          <cell r="D4272">
            <v>764.57</v>
          </cell>
        </row>
        <row r="4273">
          <cell r="A4273">
            <v>7233</v>
          </cell>
          <cell r="B4273" t="str">
            <v>TELHA ESTRUTURAL DE FIBROCIMENTO 2 ABAS, DE 1,00 X 9,20 M (SEM AMIANTO)</v>
          </cell>
          <cell r="C4273" t="str">
            <v xml:space="preserve">UN    </v>
          </cell>
          <cell r="D4273">
            <v>877.08</v>
          </cell>
        </row>
        <row r="4274">
          <cell r="A4274">
            <v>40740</v>
          </cell>
          <cell r="B4274" t="str">
            <v>TELHA GALVALUME COM ISOLAMENTO TERMOACUSTICO EM ESPUMA RIGIDA DE POLIURETANO (PU) INJETADO, ESPESSURA DE 30 MM, DENSIDADE DE 35 KG/M3, REVESTIMENTO EM TELHA TRAPEZOIDAL NAS DUAS FACES COM ESPESSURA DE 0,50 MM CADA, ACABAMENTO NATURAL (NAO INCLUI ACESSORIOS DE FIXACAO)</v>
          </cell>
          <cell r="C4274" t="str">
            <v xml:space="preserve">M2    </v>
          </cell>
          <cell r="D4274">
            <v>195.53</v>
          </cell>
        </row>
        <row r="4275">
          <cell r="A4275">
            <v>25007</v>
          </cell>
          <cell r="B4275" t="str">
            <v>TELHA ONDULADA EM ACO ZINCADO, ALTURA DE 17 MM, ESPESSURA DE 0,50 MM, LARGURA UTIL DE APROXIMADAMENTE 985 MM, SEM PINTURA</v>
          </cell>
          <cell r="C4275" t="str">
            <v xml:space="preserve">M2    </v>
          </cell>
          <cell r="D4275">
            <v>55.95</v>
          </cell>
        </row>
        <row r="4276">
          <cell r="A4276">
            <v>43071</v>
          </cell>
          <cell r="B4276" t="str">
            <v>TELHA TERMOISOLANTE REVESTIDA EM ACO GALVALUME, FACE SUPERIOR TRAPEZOIDAL E FACE INFERIOR PLANA (NAO INCLUI ACESSORIOS DE FIXACAO), REVEST COM ESPESSURA DE 0,50 MM, COM PRE-PINTURA DE COR BRANCA NAS DUAS FACES, NUCLEO EM POLIIOCIANURATO (PIR) COM ESPESSURA DE 50 MM</v>
          </cell>
          <cell r="C4276" t="str">
            <v xml:space="preserve">M2    </v>
          </cell>
          <cell r="D4276">
            <v>220.17</v>
          </cell>
        </row>
        <row r="4277">
          <cell r="A4277">
            <v>39520</v>
          </cell>
          <cell r="B4277" t="str">
            <v>TELHA TERMOISOLANTE REVESTIDA EM ACO GALVANIZADO, FACE SUPERIOR EM TELHA TRAPEZOIDAL E FACE INFERIOR EM CHAPA PLANA (SEM ACESSORIOS DE FIXACAO), REVESTIMENTO COM ESPESSURA DE 0,50 MM COM PRE-PINTURA NAS DUAS FACES, NUCLEO EM POLIESTIRENO (EPS) DE 30 MM</v>
          </cell>
          <cell r="C4277" t="str">
            <v xml:space="preserve">M2    </v>
          </cell>
          <cell r="D4277">
            <v>179.62</v>
          </cell>
        </row>
        <row r="4278">
          <cell r="A4278">
            <v>39521</v>
          </cell>
          <cell r="B4278" t="str">
            <v>TELHA TERMOISOLANTE REVESTIDA EM ACO GALVANIZADO, FACE SUPERIOR EM TELHA TRAPEZOIDAL E FACE INFERIOR EM CHAPA PLANA (SEM ACESSORIOS DE FIXACAO), REVESTIMENTO COM ESPESSURA DE 0,50 MM COM PRE-PINTURA NAS DUAS FACES, NUCLEO EM POLIESTIRENO (EPS) DE 50 MM</v>
          </cell>
          <cell r="C4278" t="str">
            <v xml:space="preserve">M2    </v>
          </cell>
          <cell r="D4278">
            <v>185.49</v>
          </cell>
        </row>
        <row r="4279">
          <cell r="A4279">
            <v>39522</v>
          </cell>
          <cell r="B4279" t="str">
            <v>TELHA TERMOISOLANTE REVESTIDA EM ACO GALVANIZADO, FACES SUPERIOR E INFERIOR EM TELHA TRAPEZOIDAL (SEM ACESSORIOS DE FIXACAO), REVESTIMENTO COM ESPESSURA DE 0,50 MM COM PRE-PINTURA NAS DUAS FACES, NUCLEO EM POLIESTIRENO (EPS) DE 50 MM</v>
          </cell>
          <cell r="C4279" t="str">
            <v xml:space="preserve">M2    </v>
          </cell>
          <cell r="D4279">
            <v>191.54</v>
          </cell>
        </row>
        <row r="4280">
          <cell r="A4280">
            <v>7243</v>
          </cell>
          <cell r="B4280" t="str">
            <v>TELHA TRAPEZOIDAL EM ACO ZINCADO, SEM PINTURA, ALTURA DE APROXIMADAMENTE 40 MM, ESPESSURA DE 0,50 MM E LARGURA UTIL DE 980 MM</v>
          </cell>
          <cell r="C4280" t="str">
            <v xml:space="preserve">M2    </v>
          </cell>
          <cell r="D4280">
            <v>58.47</v>
          </cell>
        </row>
        <row r="4281">
          <cell r="A4281">
            <v>11067</v>
          </cell>
          <cell r="B4281" t="str">
            <v>TELHA TRAPEZOIDAL EM ALUMINIO, ALTURA DE *38* MM E ESPESSURA DE 0,5 MM (LARGURA TOTAL DE 1056 MM E COMPRIMENTO DE 5000 MM)</v>
          </cell>
          <cell r="C4281" t="str">
            <v xml:space="preserve">UN    </v>
          </cell>
          <cell r="D4281">
            <v>424.86</v>
          </cell>
        </row>
        <row r="4282">
          <cell r="A4282">
            <v>11068</v>
          </cell>
          <cell r="B4282" t="str">
            <v>TELHA TRAPEZOIDAL EM ALUMINIO, ALTURA DE *38* MM E ESPESSURA DE 0,7 MM (LARGURA TOTAL DE 1056 MM E COMPRIMENTO DE 5000 MM)</v>
          </cell>
          <cell r="C4282" t="str">
            <v xml:space="preserve">UN    </v>
          </cell>
          <cell r="D4282">
            <v>536.74</v>
          </cell>
        </row>
        <row r="4283">
          <cell r="A4283">
            <v>7246</v>
          </cell>
          <cell r="B4283" t="str">
            <v>TELHA VIDRO TIPO CANAL OU COLONIAL, C = 46 A 50 CM</v>
          </cell>
          <cell r="C4283" t="str">
            <v xml:space="preserve">UN    </v>
          </cell>
          <cell r="D4283">
            <v>39.97</v>
          </cell>
        </row>
        <row r="4284">
          <cell r="A4284">
            <v>41097</v>
          </cell>
          <cell r="B4284" t="str">
            <v>TELHADOR  (MENSALISTA)</v>
          </cell>
          <cell r="C4284" t="str">
            <v xml:space="preserve">MES   </v>
          </cell>
          <cell r="D4284">
            <v>3600.2</v>
          </cell>
        </row>
        <row r="4285">
          <cell r="A4285">
            <v>12869</v>
          </cell>
          <cell r="B4285" t="str">
            <v>TELHADOR (HORISTA)</v>
          </cell>
          <cell r="C4285" t="str">
            <v xml:space="preserve">H     </v>
          </cell>
          <cell r="D4285">
            <v>20.56</v>
          </cell>
        </row>
        <row r="4286">
          <cell r="A4286">
            <v>1574</v>
          </cell>
          <cell r="B4286" t="str">
            <v>TERMINAL A COMPRESSAO EM COBRE ESTANHADO PARA CABO 10 MM2, 1 FURO E 1 COMPRESSAO, PARA PARAFUSO DE FIXACAO M6</v>
          </cell>
          <cell r="C4286" t="str">
            <v xml:space="preserve">UN    </v>
          </cell>
          <cell r="D4286">
            <v>1.45</v>
          </cell>
        </row>
        <row r="4287">
          <cell r="A4287">
            <v>1581</v>
          </cell>
          <cell r="B4287" t="str">
            <v>TERMINAL A COMPRESSAO EM COBRE ESTANHADO PARA CABO 120 MM2, 1 FURO E 1 COMPRESSAO, PARA PARAFUSO DE FIXACAO M12</v>
          </cell>
          <cell r="C4287" t="str">
            <v xml:space="preserve">UN    </v>
          </cell>
          <cell r="D4287">
            <v>10.09</v>
          </cell>
        </row>
        <row r="4288">
          <cell r="A4288">
            <v>1575</v>
          </cell>
          <cell r="B4288" t="str">
            <v>TERMINAL A COMPRESSAO EM COBRE ESTANHADO PARA CABO 16 MM2, 1 FURO E 1 COMPRESSAO, PARA PARAFUSO DE FIXACAO M6</v>
          </cell>
          <cell r="C4288" t="str">
            <v xml:space="preserve">UN    </v>
          </cell>
          <cell r="D4288">
            <v>1.72</v>
          </cell>
        </row>
        <row r="4289">
          <cell r="A4289">
            <v>1570</v>
          </cell>
          <cell r="B4289" t="str">
            <v>TERMINAL A COMPRESSAO EM COBRE ESTANHADO PARA CABO 2,5 MM2, 1 FURO E 1 COMPRESSAO, PARA PARAFUSO DE FIXACAO M5</v>
          </cell>
          <cell r="C4289" t="str">
            <v xml:space="preserve">UN    </v>
          </cell>
          <cell r="D4289">
            <v>0.87</v>
          </cell>
        </row>
        <row r="4290">
          <cell r="A4290">
            <v>1576</v>
          </cell>
          <cell r="B4290" t="str">
            <v>TERMINAL A COMPRESSAO EM COBRE ESTANHADO PARA CABO 25 MM2, 1 FURO E 1 COMPRESSAO, PARA PARAFUSO DE FIXACAO M8</v>
          </cell>
          <cell r="C4290" t="str">
            <v xml:space="preserve">UN    </v>
          </cell>
          <cell r="D4290">
            <v>2.39</v>
          </cell>
        </row>
        <row r="4291">
          <cell r="A4291">
            <v>1577</v>
          </cell>
          <cell r="B4291" t="str">
            <v>TERMINAL A COMPRESSAO EM COBRE ESTANHADO PARA CABO 35 MM2, 1 FURO E 1 COMPRESSAO, PARA PARAFUSO DE FIXACAO M8</v>
          </cell>
          <cell r="C4291" t="str">
            <v xml:space="preserve">UN    </v>
          </cell>
          <cell r="D4291">
            <v>2.69</v>
          </cell>
        </row>
        <row r="4292">
          <cell r="A4292">
            <v>1571</v>
          </cell>
          <cell r="B4292" t="str">
            <v>TERMINAL A COMPRESSAO EM COBRE ESTANHADO PARA CABO 4 MM2, 1 FURO E 1 COMPRESSAO, PARA PARAFUSO DE FIXACAO M5</v>
          </cell>
          <cell r="C4292" t="str">
            <v xml:space="preserve">UN    </v>
          </cell>
          <cell r="D4292">
            <v>1.1299999999999999</v>
          </cell>
        </row>
        <row r="4293">
          <cell r="A4293">
            <v>1578</v>
          </cell>
          <cell r="B4293" t="str">
            <v>TERMINAL A COMPRESSAO EM COBRE ESTANHADO PARA CABO 50 MM2, 1 FURO E 1 COMPRESSAO, PARA PARAFUSO DE FIXACAO M8</v>
          </cell>
          <cell r="C4293" t="str">
            <v xml:space="preserve">UN    </v>
          </cell>
          <cell r="D4293">
            <v>4.67</v>
          </cell>
        </row>
        <row r="4294">
          <cell r="A4294">
            <v>1573</v>
          </cell>
          <cell r="B4294" t="str">
            <v>TERMINAL A COMPRESSAO EM COBRE ESTANHADO PARA CABO 6 MM2, 1 FURO E 1 COMPRESSAO, PARA PARAFUSO DE FIXACAO M6</v>
          </cell>
          <cell r="C4294" t="str">
            <v xml:space="preserve">UN    </v>
          </cell>
          <cell r="D4294">
            <v>1.34</v>
          </cell>
        </row>
        <row r="4295">
          <cell r="A4295">
            <v>1579</v>
          </cell>
          <cell r="B4295" t="str">
            <v>TERMINAL A COMPRESSAO EM COBRE ESTANHADO PARA CABO 70 MM2, 1 FURO E 1 COMPRESSAO, PARA PARAFUSO DE FIXACAO M10</v>
          </cell>
          <cell r="C4295" t="str">
            <v xml:space="preserve">UN    </v>
          </cell>
          <cell r="D4295">
            <v>5.83</v>
          </cell>
        </row>
        <row r="4296">
          <cell r="A4296">
            <v>1580</v>
          </cell>
          <cell r="B4296" t="str">
            <v>TERMINAL A COMPRESSAO EM COBRE ESTANHADO PARA CABO 95 MM2, 1 FURO E 1 COMPRESSAO, PARA PARAFUSO DE FIXACAO M12</v>
          </cell>
          <cell r="C4296" t="str">
            <v xml:space="preserve">UN    </v>
          </cell>
          <cell r="D4296">
            <v>7.17</v>
          </cell>
        </row>
        <row r="4297">
          <cell r="A4297">
            <v>39321</v>
          </cell>
          <cell r="B4297" t="str">
            <v>TERMINAL DE VENTILACAO, 100 MM, SERIE NORMAL, ESGOTO PREDIAL</v>
          </cell>
          <cell r="C4297" t="str">
            <v xml:space="preserve">UN    </v>
          </cell>
          <cell r="D4297">
            <v>25.1</v>
          </cell>
        </row>
        <row r="4298">
          <cell r="A4298">
            <v>39319</v>
          </cell>
          <cell r="B4298" t="str">
            <v>TERMINAL DE VENTILACAO, 50 MM, SERIE NORMAL, ESGOTO PREDIAL</v>
          </cell>
          <cell r="C4298" t="str">
            <v xml:space="preserve">UN    </v>
          </cell>
          <cell r="D4298">
            <v>10.45</v>
          </cell>
        </row>
        <row r="4299">
          <cell r="A4299">
            <v>39320</v>
          </cell>
          <cell r="B4299" t="str">
            <v>TERMINAL DE VENTILACAO, 75 MM, SERIE NORMAL, ESGOTO PREDIAL</v>
          </cell>
          <cell r="C4299" t="str">
            <v xml:space="preserve">UN    </v>
          </cell>
          <cell r="D4299">
            <v>20.079999999999998</v>
          </cell>
        </row>
        <row r="4300">
          <cell r="A4300">
            <v>1591</v>
          </cell>
          <cell r="B4300" t="str">
            <v>TERMINAL METALICO A PRESSAO PARA 1 CABO DE 120 MM2, COM 1 FURO DE FIXACAO</v>
          </cell>
          <cell r="C4300" t="str">
            <v xml:space="preserve">UN    </v>
          </cell>
          <cell r="D4300">
            <v>22.25</v>
          </cell>
        </row>
        <row r="4301">
          <cell r="A4301">
            <v>1547</v>
          </cell>
          <cell r="B4301" t="str">
            <v>TERMINAL METALICO A PRESSAO PARA 1 CABO DE 150 A 185 MM2, COM 2 FUROS PARA FIXACAO</v>
          </cell>
          <cell r="C4301" t="str">
            <v xml:space="preserve">UN    </v>
          </cell>
          <cell r="D4301">
            <v>116.61</v>
          </cell>
        </row>
        <row r="4302">
          <cell r="A4302">
            <v>38196</v>
          </cell>
          <cell r="B4302" t="str">
            <v>TERMINAL METALICO A PRESSAO PARA 1 CABO DE 150 MM2, COM 1 FURO DE FIXACAO</v>
          </cell>
          <cell r="C4302" t="str">
            <v xml:space="preserve">UN    </v>
          </cell>
          <cell r="D4302">
            <v>22.71</v>
          </cell>
        </row>
        <row r="4303">
          <cell r="A4303">
            <v>1543</v>
          </cell>
          <cell r="B4303" t="str">
            <v>TERMINAL METALICO A PRESSAO PARA 1 CABO DE 16 A 25 MM2, COM 2 FUROS PARA FIXACAO</v>
          </cell>
          <cell r="C4303" t="str">
            <v xml:space="preserve">UN    </v>
          </cell>
          <cell r="D4303">
            <v>24.13</v>
          </cell>
        </row>
        <row r="4304">
          <cell r="A4304">
            <v>1585</v>
          </cell>
          <cell r="B4304" t="str">
            <v>TERMINAL METALICO A PRESSAO PARA 1 CABO DE 16 MM2, COM 1 FURO DE FIXACAO</v>
          </cell>
          <cell r="C4304" t="str">
            <v xml:space="preserve">UN    </v>
          </cell>
          <cell r="D4304">
            <v>4.67</v>
          </cell>
        </row>
        <row r="4305">
          <cell r="A4305">
            <v>1593</v>
          </cell>
          <cell r="B4305" t="str">
            <v>TERMINAL METALICO A PRESSAO PARA 1 CABO DE 185 MM2, COM 1 FURO DE FIXACAO</v>
          </cell>
          <cell r="C4305" t="str">
            <v xml:space="preserve">UN    </v>
          </cell>
          <cell r="D4305">
            <v>24.82</v>
          </cell>
        </row>
        <row r="4306">
          <cell r="A4306">
            <v>11838</v>
          </cell>
          <cell r="B4306" t="str">
            <v>TERMINAL METALICO A PRESSAO PARA 1 CABO DE 240 MM2, COM 1 FURO DE FIXACAO</v>
          </cell>
          <cell r="C4306" t="str">
            <v xml:space="preserve">UN    </v>
          </cell>
          <cell r="D4306">
            <v>32.75</v>
          </cell>
        </row>
        <row r="4307">
          <cell r="A4307">
            <v>1594</v>
          </cell>
          <cell r="B4307" t="str">
            <v>TERMINAL METALICO A PRESSAO PARA 1 CABO DE 25 A 35 MM2, COM 2 FUROS PARA FIXACAO</v>
          </cell>
          <cell r="C4307" t="str">
            <v xml:space="preserve">UN    </v>
          </cell>
          <cell r="D4307">
            <v>33.11</v>
          </cell>
        </row>
        <row r="4308">
          <cell r="A4308">
            <v>1586</v>
          </cell>
          <cell r="B4308" t="str">
            <v>TERMINAL METALICO A PRESSAO PARA 1 CABO DE 25 MM2, COM 1 FURO DE FIXACAO</v>
          </cell>
          <cell r="C4308" t="str">
            <v xml:space="preserve">UN    </v>
          </cell>
          <cell r="D4308">
            <v>5.91</v>
          </cell>
        </row>
        <row r="4309">
          <cell r="A4309">
            <v>11839</v>
          </cell>
          <cell r="B4309" t="str">
            <v>TERMINAL METALICO A PRESSAO PARA 1 CABO DE 300 MM2, COM 1 FURO DE FIXACAO</v>
          </cell>
          <cell r="C4309" t="str">
            <v xml:space="preserve">UN    </v>
          </cell>
          <cell r="D4309">
            <v>47.65</v>
          </cell>
        </row>
        <row r="4310">
          <cell r="A4310">
            <v>1587</v>
          </cell>
          <cell r="B4310" t="str">
            <v>TERMINAL METALICO A PRESSAO PARA 1 CABO DE 35 MM2, COM 1 FURO DE FIXACAO</v>
          </cell>
          <cell r="C4310" t="str">
            <v xml:space="preserve">UN    </v>
          </cell>
          <cell r="D4310">
            <v>6.02</v>
          </cell>
        </row>
        <row r="4311">
          <cell r="A4311">
            <v>1545</v>
          </cell>
          <cell r="B4311" t="str">
            <v>TERMINAL METALICO A PRESSAO PARA 1 CABO DE 50 A 70 MM2, COM 2 FUROS PARA FIXACAO</v>
          </cell>
          <cell r="C4311" t="str">
            <v xml:space="preserve">UN    </v>
          </cell>
          <cell r="D4311">
            <v>57.18</v>
          </cell>
        </row>
        <row r="4312">
          <cell r="A4312">
            <v>1588</v>
          </cell>
          <cell r="B4312" t="str">
            <v>TERMINAL METALICO A PRESSAO PARA 1 CABO DE 50 MM2, COM 1 FURO DE FIXACAO</v>
          </cell>
          <cell r="C4312" t="str">
            <v xml:space="preserve">UN    </v>
          </cell>
          <cell r="D4312">
            <v>8.26</v>
          </cell>
        </row>
        <row r="4313">
          <cell r="A4313">
            <v>1535</v>
          </cell>
          <cell r="B4313" t="str">
            <v>TERMINAL METALICO A PRESSAO PARA 1 CABO DE 6 A 10 MM2, COM 1 FURO DE FIXACAO</v>
          </cell>
          <cell r="C4313" t="str">
            <v xml:space="preserve">UN    </v>
          </cell>
          <cell r="D4313">
            <v>4.76</v>
          </cell>
        </row>
        <row r="4314">
          <cell r="A4314">
            <v>1589</v>
          </cell>
          <cell r="B4314" t="str">
            <v>TERMINAL METALICO A PRESSAO PARA 1 CABO DE 70 MM2, COM 1 FURO DE FIXACAO</v>
          </cell>
          <cell r="C4314" t="str">
            <v xml:space="preserve">UN    </v>
          </cell>
          <cell r="D4314">
            <v>8.52</v>
          </cell>
        </row>
        <row r="4315">
          <cell r="A4315">
            <v>1546</v>
          </cell>
          <cell r="B4315" t="str">
            <v>TERMINAL METALICO A PRESSAO PARA 1 CABO DE 95 A 120 MM2, COM 2 FUROS PARA FIXACAO</v>
          </cell>
          <cell r="C4315" t="str">
            <v xml:space="preserve">UN    </v>
          </cell>
          <cell r="D4315">
            <v>96.49</v>
          </cell>
        </row>
        <row r="4316">
          <cell r="A4316">
            <v>1590</v>
          </cell>
          <cell r="B4316" t="str">
            <v>TERMINAL METALICO A PRESSAO PARA 1 CABO DE 95 MM2, COM 1 FURO DE FIXACAO</v>
          </cell>
          <cell r="C4316" t="str">
            <v xml:space="preserve">UN    </v>
          </cell>
          <cell r="D4316">
            <v>15.01</v>
          </cell>
        </row>
        <row r="4317">
          <cell r="A4317">
            <v>1542</v>
          </cell>
          <cell r="B4317" t="str">
            <v>TERMINAL METALICO A PRESSAO 1 CABO, PARA CABOS DE 4 A 10 MM2, COM 2 FUROS PARA FIXACAO</v>
          </cell>
          <cell r="C4317" t="str">
            <v xml:space="preserve">UN    </v>
          </cell>
          <cell r="D4317">
            <v>19.88</v>
          </cell>
        </row>
        <row r="4318">
          <cell r="A4318">
            <v>38415</v>
          </cell>
          <cell r="B4318" t="str">
            <v>TERMOFUSORA PARA TUBOS E CONEXOES EM PPR COM DIAMETROS DE 20 A 63 MM, POTENCIA DE 800 W, TENSAO 220 V</v>
          </cell>
          <cell r="C4318" t="str">
            <v xml:space="preserve">UN    </v>
          </cell>
          <cell r="D4318">
            <v>892.54</v>
          </cell>
        </row>
        <row r="4319">
          <cell r="A4319">
            <v>38414</v>
          </cell>
          <cell r="B4319" t="str">
            <v>TERMOFUSORA PARA TUBOS E CONEXOES EM PPR COM DIAMETROS DE 75 A 110 MM, POTENCIA DE *1100* W, TENSAO 220 V</v>
          </cell>
          <cell r="C4319" t="str">
            <v xml:space="preserve">UN    </v>
          </cell>
          <cell r="D4319">
            <v>1252.69</v>
          </cell>
        </row>
        <row r="4320">
          <cell r="A4320">
            <v>38128</v>
          </cell>
          <cell r="B4320" t="str">
            <v>TERRA VEGETAL (ENSACADA)</v>
          </cell>
          <cell r="C4320" t="str">
            <v xml:space="preserve">KG    </v>
          </cell>
          <cell r="D4320">
            <v>1.05</v>
          </cell>
        </row>
        <row r="4321">
          <cell r="A4321">
            <v>7253</v>
          </cell>
          <cell r="B4321" t="str">
            <v>TERRA VEGETAL (GRANEL)</v>
          </cell>
          <cell r="C4321" t="str">
            <v xml:space="preserve">M3    </v>
          </cell>
          <cell r="D4321">
            <v>225</v>
          </cell>
        </row>
        <row r="4322">
          <cell r="A4322">
            <v>4806</v>
          </cell>
          <cell r="B4322" t="str">
            <v>TESTEIRA ANTIDERRAPANTE PARA PISO VINILICO *5 X 2,5* CM, E = 2 MM</v>
          </cell>
          <cell r="C4322" t="str">
            <v xml:space="preserve">M     </v>
          </cell>
          <cell r="D4322">
            <v>20.18</v>
          </cell>
        </row>
        <row r="4323">
          <cell r="A4323">
            <v>34401</v>
          </cell>
          <cell r="B4323" t="str">
            <v>TIJOLO CERAMICO LAMINADO 5,5 X 11 X 23 CM (L X A X C)</v>
          </cell>
          <cell r="C4323" t="str">
            <v xml:space="preserve">UN    </v>
          </cell>
          <cell r="D4323">
            <v>1.91</v>
          </cell>
        </row>
        <row r="4324">
          <cell r="A4324">
            <v>7260</v>
          </cell>
          <cell r="B4324" t="str">
            <v>TIJOLO CERAMICO MACICO APARENTE *6 X 12 X 24* CM (L X A X C)</v>
          </cell>
          <cell r="C4324" t="str">
            <v xml:space="preserve">UN    </v>
          </cell>
          <cell r="D4324">
            <v>1.69</v>
          </cell>
        </row>
        <row r="4325">
          <cell r="A4325">
            <v>7256</v>
          </cell>
          <cell r="B4325" t="str">
            <v>TIJOLO CERAMICO MACICO APARENTE 2 FUROS, *6,5 X 10 X 20* CM (L X A X C)</v>
          </cell>
          <cell r="C4325" t="str">
            <v xml:space="preserve">UN    </v>
          </cell>
          <cell r="D4325">
            <v>1.68</v>
          </cell>
        </row>
        <row r="4326">
          <cell r="A4326">
            <v>7258</v>
          </cell>
          <cell r="B4326" t="str">
            <v>TIJOLO CERAMICO MACICO COMUM *5 X 10 X 20* CM (L X A X C)</v>
          </cell>
          <cell r="C4326" t="str">
            <v xml:space="preserve">UN    </v>
          </cell>
          <cell r="D4326">
            <v>0.68</v>
          </cell>
        </row>
        <row r="4327">
          <cell r="A4327">
            <v>34400</v>
          </cell>
          <cell r="B4327" t="str">
            <v>TIJOLO CERAMICO REFRATARIO 2,5 X 11,4 X 22,9 CM (L X A X C)</v>
          </cell>
          <cell r="C4327" t="str">
            <v xml:space="preserve">UN    </v>
          </cell>
          <cell r="D4327">
            <v>2.94</v>
          </cell>
        </row>
        <row r="4328">
          <cell r="A4328">
            <v>10617</v>
          </cell>
          <cell r="B4328" t="str">
            <v>TIJOLO CERAMICO REFRATARIO 6,3 X 11,4 X 22,9 CM (L X A X C)</v>
          </cell>
          <cell r="C4328" t="str">
            <v xml:space="preserve">UN    </v>
          </cell>
          <cell r="D4328">
            <v>5.62</v>
          </cell>
        </row>
        <row r="4329">
          <cell r="A4329">
            <v>44261</v>
          </cell>
          <cell r="B4329" t="str">
            <v>TIL CONDOMINIAL, PVC, DN 100 X 100 MM, PARA REDE COLETORA DE ESGOTO</v>
          </cell>
          <cell r="C4329" t="str">
            <v xml:space="preserve">UN    </v>
          </cell>
          <cell r="D4329">
            <v>166.79</v>
          </cell>
        </row>
        <row r="4330">
          <cell r="A4330">
            <v>7274</v>
          </cell>
          <cell r="B4330" t="str">
            <v>TIL PARA LIGACAO PREDIAL, EM PVC, JE, BBB, DN 100 X 100 MM, PARA REDE COLETORA ESGOTO</v>
          </cell>
          <cell r="C4330" t="str">
            <v xml:space="preserve">UN    </v>
          </cell>
          <cell r="D4330">
            <v>80.75</v>
          </cell>
        </row>
        <row r="4331">
          <cell r="A4331">
            <v>44326</v>
          </cell>
          <cell r="B4331" t="str">
            <v>TIL RADIAL, PVC, JE, BBB, DN 300 X 200 MM, PARA REDE COLETORA DE ESGOTO (NBR 10.569)</v>
          </cell>
          <cell r="C4331" t="str">
            <v xml:space="preserve">UN    </v>
          </cell>
          <cell r="D4331">
            <v>1743.94</v>
          </cell>
        </row>
        <row r="4332">
          <cell r="A4332">
            <v>154</v>
          </cell>
          <cell r="B4332" t="str">
            <v>TINTA / REVESTIMENTO A BASE DE RESINA EPOXI COM ALCATRAO, BICOMPONENTE</v>
          </cell>
          <cell r="C4332" t="str">
            <v xml:space="preserve">L     </v>
          </cell>
          <cell r="D4332">
            <v>65.7</v>
          </cell>
        </row>
        <row r="4333">
          <cell r="A4333">
            <v>38121</v>
          </cell>
          <cell r="B4333" t="str">
            <v>TINTA A BASE DE RESINA ACRILICA EMULSIONADA EM AGUA, PARA SINALIZACAO HORIZONTAL VIARIA (NBR 13699:2012)</v>
          </cell>
          <cell r="C4333" t="str">
            <v xml:space="preserve">L     </v>
          </cell>
          <cell r="D4333">
            <v>18.78</v>
          </cell>
        </row>
        <row r="4334">
          <cell r="A4334">
            <v>43776</v>
          </cell>
          <cell r="B4334" t="str">
            <v>TINTA A OLEO BRILHANTE, PARA MADEIRAS E METAIS</v>
          </cell>
          <cell r="C4334" t="str">
            <v xml:space="preserve">L     </v>
          </cell>
          <cell r="D4334">
            <v>24.9</v>
          </cell>
        </row>
        <row r="4335">
          <cell r="A4335">
            <v>7343</v>
          </cell>
          <cell r="B4335" t="str">
            <v>TINTA ACRILICA A BASE DE SOLVENTE, PARA SINALIZACAO HORIZONTAL VIARIA (NBR 11862)</v>
          </cell>
          <cell r="C4335" t="str">
            <v xml:space="preserve">L     </v>
          </cell>
          <cell r="D4335">
            <v>16.61</v>
          </cell>
        </row>
        <row r="4336">
          <cell r="A4336">
            <v>7348</v>
          </cell>
          <cell r="B4336" t="str">
            <v>TINTA ACRILICA PREMIUM PARA PISO</v>
          </cell>
          <cell r="C4336" t="str">
            <v xml:space="preserve">L     </v>
          </cell>
          <cell r="D4336">
            <v>17.940000000000001</v>
          </cell>
        </row>
        <row r="4337">
          <cell r="A4337">
            <v>7313</v>
          </cell>
          <cell r="B4337" t="str">
            <v>TINTA ASFALTICA IMPERMEABILIZANTE DILUIDA EM SOLVENTE, PARA MATERIAIS CIMENTICIOS, METAL E MADEIRA</v>
          </cell>
          <cell r="C4337" t="str">
            <v xml:space="preserve">L     </v>
          </cell>
          <cell r="D4337">
            <v>26.58</v>
          </cell>
        </row>
        <row r="4338">
          <cell r="A4338">
            <v>7319</v>
          </cell>
          <cell r="B4338" t="str">
            <v>TINTA ASFALTICA IMPERMEABILIZANTE DISPERSA EM AGUA, PARA MATERIAIS CIMENTICIOS</v>
          </cell>
          <cell r="C4338" t="str">
            <v xml:space="preserve">L     </v>
          </cell>
          <cell r="D4338">
            <v>15.21</v>
          </cell>
        </row>
        <row r="4339">
          <cell r="A4339">
            <v>7314</v>
          </cell>
          <cell r="B4339" t="str">
            <v>TINTA BORRACHA CLORADA, ACABAMENTO SEMIBRILHO, QUALQUER COR</v>
          </cell>
          <cell r="C4339" t="str">
            <v xml:space="preserve">L     </v>
          </cell>
          <cell r="D4339">
            <v>74.36</v>
          </cell>
        </row>
        <row r="4340">
          <cell r="A4340">
            <v>7304</v>
          </cell>
          <cell r="B4340" t="str">
            <v>TINTA EPOXI BASE AGUA PREMIUM, BRANCA</v>
          </cell>
          <cell r="C4340" t="str">
            <v xml:space="preserve">L     </v>
          </cell>
          <cell r="D4340">
            <v>73.8</v>
          </cell>
        </row>
        <row r="4341">
          <cell r="A4341">
            <v>43649</v>
          </cell>
          <cell r="B4341" t="str">
            <v>TINTA ESMALTE BASE AGUA PREMIUM ACETINADO</v>
          </cell>
          <cell r="C4341" t="str">
            <v xml:space="preserve">L     </v>
          </cell>
          <cell r="D4341">
            <v>38.159999999999997</v>
          </cell>
        </row>
        <row r="4342">
          <cell r="A4342">
            <v>43650</v>
          </cell>
          <cell r="B4342" t="str">
            <v>TINTA ESMALTE BASE AGUA PREMIUM BRILHANTE</v>
          </cell>
          <cell r="C4342" t="str">
            <v xml:space="preserve">L     </v>
          </cell>
          <cell r="D4342">
            <v>36.07</v>
          </cell>
        </row>
        <row r="4343">
          <cell r="A4343">
            <v>7311</v>
          </cell>
          <cell r="B4343" t="str">
            <v>TINTA ESMALTE SINTETICO PREMIUM ACETINADO</v>
          </cell>
          <cell r="C4343" t="str">
            <v xml:space="preserve">L     </v>
          </cell>
          <cell r="D4343">
            <v>36.94</v>
          </cell>
        </row>
        <row r="4344">
          <cell r="A4344">
            <v>7292</v>
          </cell>
          <cell r="B4344" t="str">
            <v>TINTA ESMALTE SINTETICO PREMIUM BRILHANTE</v>
          </cell>
          <cell r="C4344" t="str">
            <v xml:space="preserve">L     </v>
          </cell>
          <cell r="D4344">
            <v>35.770000000000003</v>
          </cell>
        </row>
        <row r="4345">
          <cell r="A4345">
            <v>7293</v>
          </cell>
          <cell r="B4345" t="str">
            <v>TINTA ESMALTE SINTETICO PREMIUM DE DUPLA ACAO GRAFITE FOSCO PARA SUPERFICIES METALICAS FERROSAS</v>
          </cell>
          <cell r="C4345" t="str">
            <v xml:space="preserve">L     </v>
          </cell>
          <cell r="D4345">
            <v>39.57</v>
          </cell>
        </row>
        <row r="4346">
          <cell r="A4346">
            <v>7306</v>
          </cell>
          <cell r="B4346" t="str">
            <v>TINTA ESMALTE SINTETICO PREMIUM DE EFEITO PROTETOR DE SUPERFICIE METALICA ALUMINIO</v>
          </cell>
          <cell r="C4346" t="str">
            <v xml:space="preserve">L     </v>
          </cell>
          <cell r="D4346">
            <v>43.67</v>
          </cell>
        </row>
        <row r="4347">
          <cell r="A4347">
            <v>7288</v>
          </cell>
          <cell r="B4347" t="str">
            <v>TINTA ESMALTE SINTETICO PREMIUM FOSCO</v>
          </cell>
          <cell r="C4347" t="str">
            <v xml:space="preserve">L     </v>
          </cell>
          <cell r="D4347">
            <v>36.26</v>
          </cell>
        </row>
        <row r="4348">
          <cell r="A4348">
            <v>43625</v>
          </cell>
          <cell r="B4348" t="str">
            <v>TINTA ESMALTE SINTETICO STANDARD ACETINADO</v>
          </cell>
          <cell r="C4348" t="str">
            <v xml:space="preserve">L     </v>
          </cell>
          <cell r="D4348">
            <v>29.28</v>
          </cell>
        </row>
        <row r="4349">
          <cell r="A4349">
            <v>43647</v>
          </cell>
          <cell r="B4349" t="str">
            <v>TINTA ESMALTE SINTETICO STANDARD BRILHANTE</v>
          </cell>
          <cell r="C4349" t="str">
            <v xml:space="preserve">L     </v>
          </cell>
          <cell r="D4349">
            <v>26.59</v>
          </cell>
        </row>
        <row r="4350">
          <cell r="A4350">
            <v>43648</v>
          </cell>
          <cell r="B4350" t="str">
            <v>TINTA ESMALTE SINTETICO STANDARD FOSCO</v>
          </cell>
          <cell r="C4350" t="str">
            <v xml:space="preserve">L     </v>
          </cell>
          <cell r="D4350">
            <v>25.66</v>
          </cell>
        </row>
        <row r="4351">
          <cell r="A4351">
            <v>35693</v>
          </cell>
          <cell r="B4351" t="str">
            <v>TINTA LATEX ACRILICA ECONOMICA, COR BRANCA</v>
          </cell>
          <cell r="C4351" t="str">
            <v xml:space="preserve">L     </v>
          </cell>
          <cell r="D4351">
            <v>11.16</v>
          </cell>
        </row>
        <row r="4352">
          <cell r="A4352">
            <v>7356</v>
          </cell>
          <cell r="B4352" t="str">
            <v>TINTA LATEX ACRILICA PREMIUM, COR BRANCO FOSCO</v>
          </cell>
          <cell r="C4352" t="str">
            <v xml:space="preserve">L     </v>
          </cell>
          <cell r="D4352">
            <v>26.75</v>
          </cell>
        </row>
        <row r="4353">
          <cell r="A4353">
            <v>35692</v>
          </cell>
          <cell r="B4353" t="str">
            <v>TINTA LATEX ACRILICA STANDARD, COR BRANCA</v>
          </cell>
          <cell r="C4353" t="str">
            <v xml:space="preserve">L     </v>
          </cell>
          <cell r="D4353">
            <v>17.510000000000002</v>
          </cell>
        </row>
        <row r="4354">
          <cell r="A4354">
            <v>43624</v>
          </cell>
          <cell r="B4354" t="str">
            <v>TINTA LATEX ACRILICA SUPER PREMIUM, COR BRANCO FOSCO</v>
          </cell>
          <cell r="C4354" t="str">
            <v xml:space="preserve">L     </v>
          </cell>
          <cell r="D4354">
            <v>32.6</v>
          </cell>
        </row>
        <row r="4355">
          <cell r="A4355">
            <v>7342</v>
          </cell>
          <cell r="B4355" t="str">
            <v>TINTA MINERAL IMPERMEAVEL EM PO, BRANCA</v>
          </cell>
          <cell r="C4355" t="str">
            <v xml:space="preserve">KG    </v>
          </cell>
          <cell r="D4355">
            <v>2.91</v>
          </cell>
        </row>
        <row r="4356">
          <cell r="A4356">
            <v>7350</v>
          </cell>
          <cell r="B4356" t="str">
            <v>TINTA/RESINA ACRILICA PREMIUM PARA CERAMICA</v>
          </cell>
          <cell r="C4356" t="str">
            <v xml:space="preserve">L     </v>
          </cell>
          <cell r="D4356">
            <v>38.61</v>
          </cell>
        </row>
        <row r="4357">
          <cell r="A4357">
            <v>39574</v>
          </cell>
          <cell r="B4357" t="str">
            <v>TIRANTE COM ELO, EM ARAME GALVANIZADO RIGIDO, NUMERO 10, COMPRIMENTO 2000 MM, PARA PENDURAL DE FORRO REMOVIVEL</v>
          </cell>
          <cell r="C4357" t="str">
            <v xml:space="preserve">UN    </v>
          </cell>
          <cell r="D4357">
            <v>6.17</v>
          </cell>
        </row>
        <row r="4358">
          <cell r="A4358">
            <v>11060</v>
          </cell>
          <cell r="B4358" t="str">
            <v>TIRANTE EM FERRO GALVANIZADO PARA CONTRAVENTAMENTO DE TELHA CANALETE 90, 1/4 " X 400 MM</v>
          </cell>
          <cell r="C4358" t="str">
            <v xml:space="preserve">UN    </v>
          </cell>
          <cell r="D4358">
            <v>32.58</v>
          </cell>
        </row>
        <row r="4359">
          <cell r="A4359">
            <v>37401</v>
          </cell>
          <cell r="B4359" t="str">
            <v>TOALHEIRO PLASTICO TIPO DISPENSER PARA PAPEL TOALHA INTERFOLHADO</v>
          </cell>
          <cell r="C4359" t="str">
            <v xml:space="preserve">UN    </v>
          </cell>
          <cell r="D4359">
            <v>43.67</v>
          </cell>
        </row>
        <row r="4360">
          <cell r="A4360">
            <v>7525</v>
          </cell>
          <cell r="B4360" t="str">
            <v>TOMADA INDUSTRIAL DE EMBUTIR 3P+T 30 A, 440 V, COM TRAVA, COM PLACA</v>
          </cell>
          <cell r="C4360" t="str">
            <v xml:space="preserve">UN    </v>
          </cell>
          <cell r="D4360">
            <v>52.73</v>
          </cell>
        </row>
        <row r="4361">
          <cell r="A4361">
            <v>7524</v>
          </cell>
          <cell r="B4361" t="str">
            <v>TOMADA INDUSTRIAL DE EMBUTIR 3P+T 30 A, 440 V, COM TRAVA, SEM PLACA</v>
          </cell>
          <cell r="C4361" t="str">
            <v xml:space="preserve">UN    </v>
          </cell>
          <cell r="D4361">
            <v>49.69</v>
          </cell>
        </row>
        <row r="4362">
          <cell r="A4362">
            <v>38105</v>
          </cell>
          <cell r="B4362" t="str">
            <v>TOMADA PARA ANTENA DE TV, CABO COAXIAL DE 9 MM (APENAS MODULO)</v>
          </cell>
          <cell r="C4362" t="str">
            <v xml:space="preserve">UN    </v>
          </cell>
          <cell r="D4362">
            <v>12.76</v>
          </cell>
        </row>
        <row r="4363">
          <cell r="A4363">
            <v>38084</v>
          </cell>
          <cell r="B4363" t="str">
            <v>TOMADA PARA ANTENA DE TV, CABO COAXIAL DE 9 MM, CONJUNTO MONTADO PARA EMBUTIR 4" X 2" (PLACA + SUPORTE + MODULO)</v>
          </cell>
          <cell r="C4363" t="str">
            <v xml:space="preserve">UN    </v>
          </cell>
          <cell r="D4363">
            <v>18.13</v>
          </cell>
        </row>
        <row r="4364">
          <cell r="A4364">
            <v>38103</v>
          </cell>
          <cell r="B4364" t="str">
            <v>TOMADA RJ11, 2 FIOS (APENAS MODULO)</v>
          </cell>
          <cell r="C4364" t="str">
            <v xml:space="preserve">UN    </v>
          </cell>
          <cell r="D4364">
            <v>19.16</v>
          </cell>
        </row>
        <row r="4365">
          <cell r="A4365">
            <v>38082</v>
          </cell>
          <cell r="B4365" t="str">
            <v>TOMADA RJ11, 2 FIOS, CONJUNTO MONTADO PARA EMBUTIR 4" X 2" (PLACA + SUPORTE + MODULO)</v>
          </cell>
          <cell r="C4365" t="str">
            <v xml:space="preserve">UN    </v>
          </cell>
          <cell r="D4365">
            <v>23.61</v>
          </cell>
        </row>
        <row r="4366">
          <cell r="A4366">
            <v>38104</v>
          </cell>
          <cell r="B4366" t="str">
            <v>TOMADA RJ45, 8 FIOS, CAT 5E (APENAS MODULO)</v>
          </cell>
          <cell r="C4366" t="str">
            <v xml:space="preserve">UN    </v>
          </cell>
          <cell r="D4366">
            <v>37.520000000000003</v>
          </cell>
        </row>
        <row r="4367">
          <cell r="A4367">
            <v>38083</v>
          </cell>
          <cell r="B4367" t="str">
            <v>TOMADA RJ45, 8 FIOS, CAT 5E, CONJUNTO MONTADO PARA EMBUTIR 4" X 2" (PLACA + SUPORTE + MODULO)</v>
          </cell>
          <cell r="C4367" t="str">
            <v xml:space="preserve">UN    </v>
          </cell>
          <cell r="D4367">
            <v>41.66</v>
          </cell>
        </row>
        <row r="4368">
          <cell r="A4368">
            <v>38101</v>
          </cell>
          <cell r="B4368" t="str">
            <v>TOMADA 2P+T 10A, 250V  (APENAS MODULO)</v>
          </cell>
          <cell r="C4368" t="str">
            <v xml:space="preserve">UN    </v>
          </cell>
          <cell r="D4368">
            <v>9.11</v>
          </cell>
        </row>
        <row r="4369">
          <cell r="A4369">
            <v>7528</v>
          </cell>
          <cell r="B4369" t="str">
            <v>TOMADA 2P+T 10A, 250V, CONJUNTO MONTADO PARA EMBUTIR 4" X 2" (PLACA + SUPORTE + MODULO)</v>
          </cell>
          <cell r="C4369" t="str">
            <v xml:space="preserve">UN    </v>
          </cell>
          <cell r="D4369">
            <v>10.71</v>
          </cell>
        </row>
        <row r="4370">
          <cell r="A4370">
            <v>12147</v>
          </cell>
          <cell r="B4370" t="str">
            <v>TOMADA 2P+T 10A, 250V, CONJUNTO MONTADO PARA SOBREPOR 4" X 2" (CAIXA + MODULO)</v>
          </cell>
          <cell r="C4370" t="str">
            <v xml:space="preserve">UN    </v>
          </cell>
          <cell r="D4370">
            <v>16.329999999999998</v>
          </cell>
        </row>
        <row r="4371">
          <cell r="A4371">
            <v>38075</v>
          </cell>
          <cell r="B4371" t="str">
            <v>TOMADA 2P+T 20A 250V, CONJUNTO MONTADO PARA EMBUTIR 4" X 2" (PLACA + SUPORTE + MODULO)</v>
          </cell>
          <cell r="C4371" t="str">
            <v xml:space="preserve">UN    </v>
          </cell>
          <cell r="D4371">
            <v>18.55</v>
          </cell>
        </row>
        <row r="4372">
          <cell r="A4372">
            <v>38102</v>
          </cell>
          <cell r="B4372" t="str">
            <v>TOMADA 2P+T 20A, 250V  (APENAS MODULO)</v>
          </cell>
          <cell r="C4372" t="str">
            <v xml:space="preserve">UN    </v>
          </cell>
          <cell r="D4372">
            <v>11.66</v>
          </cell>
        </row>
        <row r="4373">
          <cell r="A4373">
            <v>38076</v>
          </cell>
          <cell r="B4373" t="str">
            <v>TOMADAS (2 MODULOS) 2P+T 10A, 250V, CONJUNTO MONTADO PARA EMBUTIR 4" X 2" (PLACA + SUPORTE + MODULOS)</v>
          </cell>
          <cell r="C4373" t="str">
            <v xml:space="preserve">UN    </v>
          </cell>
          <cell r="D4373">
            <v>20.8</v>
          </cell>
        </row>
        <row r="4374">
          <cell r="A4374">
            <v>7592</v>
          </cell>
          <cell r="B4374" t="str">
            <v>TOPOGRAFO (HORISTA)</v>
          </cell>
          <cell r="C4374" t="str">
            <v xml:space="preserve">H     </v>
          </cell>
          <cell r="D4374">
            <v>20.82</v>
          </cell>
        </row>
        <row r="4375">
          <cell r="A4375">
            <v>40820</v>
          </cell>
          <cell r="B4375" t="str">
            <v>TOPOGRAFO (MENSALISTA)</v>
          </cell>
          <cell r="C4375" t="str">
            <v xml:space="preserve">MES   </v>
          </cell>
          <cell r="D4375">
            <v>3643.51</v>
          </cell>
        </row>
        <row r="4376">
          <cell r="A4376">
            <v>11826</v>
          </cell>
          <cell r="B4376" t="str">
            <v>TORNEIRA DE BOIA BALAO METALICO, VAZAO TOTAL, PARA CAIXA D'AGUA, AGUA QUENTE, ROSCA 1/2 ", COM HASTE, TORNEIRA E BALAO METALICOS</v>
          </cell>
          <cell r="C4376" t="str">
            <v xml:space="preserve">UN    </v>
          </cell>
          <cell r="D4376">
            <v>56.69</v>
          </cell>
        </row>
        <row r="4377">
          <cell r="A4377">
            <v>7606</v>
          </cell>
          <cell r="B4377" t="str">
            <v>TORNEIRA DE BOIA BALAO METALICO, VAZAO TOTAL, PARA CAIXA D'AGUA, AGUA QUENTE, ROSCA 3/4 ", COM HASTE, TORNEIRA E BALAO METALICOS</v>
          </cell>
          <cell r="C4377" t="str">
            <v xml:space="preserve">UN    </v>
          </cell>
          <cell r="D4377">
            <v>68.180000000000007</v>
          </cell>
        </row>
        <row r="4378">
          <cell r="A4378">
            <v>11763</v>
          </cell>
          <cell r="B4378" t="str">
            <v>TORNEIRA DE BOIA CONVENCIONAL PARA CAIXA D'AGUA, AGUA FRIA, 1.1/2", COM HASTE E TORNEIRA METALICOS E BALAO PLASTICO</v>
          </cell>
          <cell r="C4378" t="str">
            <v xml:space="preserve">UN    </v>
          </cell>
          <cell r="D4378">
            <v>148.88</v>
          </cell>
        </row>
        <row r="4379">
          <cell r="A4379">
            <v>11764</v>
          </cell>
          <cell r="B4379" t="str">
            <v>TORNEIRA DE BOIA CONVENCIONAL PARA CAIXA D'AGUA, AGUA FRIA, 1.1/4", COM HASTE E TORNEIRA METALICOS E BALAO PLASTICO</v>
          </cell>
          <cell r="C4379" t="str">
            <v xml:space="preserve">UN    </v>
          </cell>
          <cell r="D4379">
            <v>122.15</v>
          </cell>
        </row>
        <row r="4380">
          <cell r="A4380">
            <v>11829</v>
          </cell>
          <cell r="B4380" t="str">
            <v>TORNEIRA DE BOIA CONVENCIONAL PARA CAIXA D'AGUA, AGUA FRIA, 1/2", COM HASTE E TORNEIRA METALICOS E BALAO PLASTICO</v>
          </cell>
          <cell r="C4380" t="str">
            <v xml:space="preserve">UN    </v>
          </cell>
          <cell r="D4380">
            <v>29.52</v>
          </cell>
        </row>
        <row r="4381">
          <cell r="A4381">
            <v>11830</v>
          </cell>
          <cell r="B4381" t="str">
            <v>TORNEIRA DE BOIA CONVENCIONAL PARA CAIXA D'AGUA, AGUA FRIA, 3/4", COM HASTE E TORNEIRA METALICOS E BALAO PLASTICO</v>
          </cell>
          <cell r="C4381" t="str">
            <v xml:space="preserve">UN    </v>
          </cell>
          <cell r="D4381">
            <v>31.88</v>
          </cell>
        </row>
        <row r="4382">
          <cell r="A4382">
            <v>11825</v>
          </cell>
          <cell r="B4382" t="str">
            <v>TORNEIRA DE BOIA CONVENCIONAL PARA CAIXA D'AGUA, 1", AGUA FRIA, COM HASTE E TORNEIRA METALICOS E BALAO PLASTICO</v>
          </cell>
          <cell r="C4382" t="str">
            <v xml:space="preserve">UN    </v>
          </cell>
          <cell r="D4382">
            <v>71.72</v>
          </cell>
        </row>
        <row r="4383">
          <cell r="A4383">
            <v>11767</v>
          </cell>
          <cell r="B4383" t="str">
            <v>TORNEIRA DE BOIA CONVENCIONAL PARA CAIXA D'AGUA, 2", AGUA FRIA, COM HASTE E TORNEIRA METALICOS E BALAO PLASTICO</v>
          </cell>
          <cell r="C4383" t="str">
            <v xml:space="preserve">UN    </v>
          </cell>
          <cell r="D4383">
            <v>191.02</v>
          </cell>
        </row>
        <row r="4384">
          <cell r="A4384">
            <v>11766</v>
          </cell>
          <cell r="B4384" t="str">
            <v>TORNEIRA DE BOIA VAZAO TOTAL PARA CAIXA D'AGUA, AGUA FRIA, BITOLA 1/2", COM HASTE E TORNEIRA METALICOS E BALAO PLASTICO</v>
          </cell>
          <cell r="C4384" t="str">
            <v xml:space="preserve">UN    </v>
          </cell>
          <cell r="D4384">
            <v>44.53</v>
          </cell>
        </row>
        <row r="4385">
          <cell r="A4385">
            <v>11765</v>
          </cell>
          <cell r="B4385" t="str">
            <v>TORNEIRA DE BOIA VAZAO TOTAL PARA CAIXA D'AGUA, AGUA FRIA, BITOLA 1", COM HASTE E TORNEIRA METALICOS E BALAO PLASTICO</v>
          </cell>
          <cell r="C4385" t="str">
            <v xml:space="preserve">UN    </v>
          </cell>
          <cell r="D4385">
            <v>81.400000000000006</v>
          </cell>
        </row>
        <row r="4386">
          <cell r="A4386">
            <v>11824</v>
          </cell>
          <cell r="B4386" t="str">
            <v>TORNEIRA DE BOIA VAZAO TOTAL PARA CAIXA D'AGUA, AGUA FRIA, BITOLA 3/4", COM HASTE E TORNEIRA METALICOS E BALAO PLASTICO</v>
          </cell>
          <cell r="C4386" t="str">
            <v xml:space="preserve">UN    </v>
          </cell>
          <cell r="D4386">
            <v>52.37</v>
          </cell>
        </row>
        <row r="4387">
          <cell r="A4387">
            <v>44045</v>
          </cell>
          <cell r="B4387" t="str">
            <v>TORNEIRA DE MESA PARA LAVATORIO, METALICA CROMADA, COM MISTURADOR MONOCOMANDO, BICA BAIXA (REF 2875)</v>
          </cell>
          <cell r="C4387" t="str">
            <v xml:space="preserve">UN    </v>
          </cell>
          <cell r="D4387">
            <v>261.42</v>
          </cell>
        </row>
        <row r="4388">
          <cell r="A4388">
            <v>39702</v>
          </cell>
          <cell r="B4388" t="str">
            <v>TORNEIRA DE MESA PARA LAVATORIO, METALICA CROMADA, COM SENSOR DE APROXIMACAO ELETRICO, BIVOLT</v>
          </cell>
          <cell r="C4388" t="str">
            <v xml:space="preserve">UN    </v>
          </cell>
          <cell r="D4388">
            <v>1736.17</v>
          </cell>
        </row>
        <row r="4389">
          <cell r="A4389">
            <v>13415</v>
          </cell>
          <cell r="B4389" t="str">
            <v>TORNEIRA DE MESA/BANCADA, PARA LAVATORIO, FIXA, METALICA CROMADA, PADRAO POPULAR, 1/2 " OU 3/4 " (REF 1193)</v>
          </cell>
          <cell r="C4389" t="str">
            <v xml:space="preserve">UN    </v>
          </cell>
          <cell r="D4389">
            <v>57</v>
          </cell>
        </row>
        <row r="4390">
          <cell r="A4390">
            <v>7602</v>
          </cell>
          <cell r="B4390" t="str">
            <v>TORNEIRA DE METAL AMARELO, PARA TANQUE / JARDIM, DE PAREDE, COM BICO PLASTICO, CANO CURTO, AREA EXTERNA, PADRAO POPULAR / USO GERAL, 1/2 " OU 3/4 " (REF 1128)</v>
          </cell>
          <cell r="C4390" t="str">
            <v xml:space="preserve">UN    </v>
          </cell>
          <cell r="D4390">
            <v>36.369999999999997</v>
          </cell>
        </row>
        <row r="4391">
          <cell r="A4391">
            <v>7603</v>
          </cell>
          <cell r="B4391" t="str">
            <v>TORNEIRA DE METAL AMARELO, PARA TANQUE / JARDIM, DE PAREDE, SEM BICO, CANO CURTO, PADRAO POPULAR / USO GERAL, 1/2 " OU 3/4 " (REF 1120)</v>
          </cell>
          <cell r="C4391" t="str">
            <v xml:space="preserve">UN    </v>
          </cell>
          <cell r="D4391">
            <v>30.86</v>
          </cell>
        </row>
        <row r="4392">
          <cell r="A4392">
            <v>11777</v>
          </cell>
          <cell r="B4392" t="str">
            <v>TORNEIRA ELETRICA DE PAREDE, BICA ALTA, PARA COZINHA, 5500 W (110/220 V)</v>
          </cell>
          <cell r="C4392" t="str">
            <v xml:space="preserve">UN    </v>
          </cell>
          <cell r="D4392">
            <v>165.08</v>
          </cell>
        </row>
        <row r="4393">
          <cell r="A4393">
            <v>13417</v>
          </cell>
          <cell r="B4393" t="str">
            <v>TORNEIRA METALICA CROMADA CANO CURTO, SEM BICO, SEM AREJADOR, DE PAREDE, PARA TANQUE E USO GERAL, 1/2 " OU 3/4 " (REF 1143)</v>
          </cell>
          <cell r="C4393" t="str">
            <v xml:space="preserve">UN    </v>
          </cell>
          <cell r="D4393">
            <v>74.239999999999995</v>
          </cell>
        </row>
        <row r="4394">
          <cell r="A4394">
            <v>36791</v>
          </cell>
          <cell r="B4394" t="str">
            <v>TORNEIRA METALICA CROMADA DE MESA PARA LAVATORIO, BICA ALTA, COM AREJADOR (REF 1195)</v>
          </cell>
          <cell r="C4394" t="str">
            <v xml:space="preserve">UN    </v>
          </cell>
          <cell r="D4394">
            <v>111.42</v>
          </cell>
        </row>
        <row r="4395">
          <cell r="A4395">
            <v>36795</v>
          </cell>
          <cell r="B4395" t="str">
            <v>TORNEIRA METALICA CROMADA DE MESA PARA LAVATORIO, COM SENSOR DE PRESENCA A PILHA, COM AREJADOR EMBUTIDO</v>
          </cell>
          <cell r="C4395" t="str">
            <v xml:space="preserve">UN    </v>
          </cell>
          <cell r="D4395">
            <v>1408.75</v>
          </cell>
        </row>
        <row r="4396">
          <cell r="A4396">
            <v>36796</v>
          </cell>
          <cell r="B4396" t="str">
            <v>TORNEIRA METALICA CROMADA DE MESA, PARA LAVATORIO, TEMPORIZADA PRESSAO FECHAMENTO AUTOMATICO, BICA BAIXA</v>
          </cell>
          <cell r="C4396" t="str">
            <v xml:space="preserve">UN    </v>
          </cell>
          <cell r="D4396">
            <v>117.06</v>
          </cell>
        </row>
        <row r="4397">
          <cell r="A4397">
            <v>36792</v>
          </cell>
          <cell r="B4397" t="str">
            <v>TORNEIRA METALICA CROMADA DE PAREDE LONGA PARA LAVATORIO, COM AREJADOR, ACIONAMENTO ALAVANCA, 1/4 DE VOLTA (REF 1178)</v>
          </cell>
          <cell r="C4397" t="str">
            <v xml:space="preserve">UN    </v>
          </cell>
          <cell r="D4397">
            <v>148.29</v>
          </cell>
        </row>
        <row r="4398">
          <cell r="A4398">
            <v>11773</v>
          </cell>
          <cell r="B4398" t="str">
            <v>TORNEIRA METALICA CROMADA DE PAREDE, PARA COZINHA, BICA MOVEL, COM AREJADOR, 1/2 " OU 3/4 " (REF 1167 / 1168)</v>
          </cell>
          <cell r="C4398" t="str">
            <v xml:space="preserve">UN    </v>
          </cell>
          <cell r="D4398">
            <v>98.71</v>
          </cell>
        </row>
        <row r="4399">
          <cell r="A4399">
            <v>11762</v>
          </cell>
          <cell r="B4399" t="str">
            <v>TORNEIRA METALICA CROMADA PARA JARDIM / TANQUE, COM BICO PLASTICO, CANO LONGO, DE PAREDE, PADRAO POPULAR / USO GERAL , 1/2 " OU 3/4 " (REF 1153 / 1130)</v>
          </cell>
          <cell r="C4399" t="str">
            <v xml:space="preserve">UN    </v>
          </cell>
          <cell r="D4399">
            <v>46.82</v>
          </cell>
        </row>
        <row r="4400">
          <cell r="A4400">
            <v>7604</v>
          </cell>
          <cell r="B4400" t="str">
            <v>TORNEIRA METALICA CROMADA PARA TANQUE / JARDIM, SEM BICO , CANO LONGO, DE PAREDE, PADRAO POPULAR / USO GERAL, 1/2 " OU 3/4 " (REF 1126)</v>
          </cell>
          <cell r="C4400" t="str">
            <v xml:space="preserve">UN    </v>
          </cell>
          <cell r="D4400">
            <v>39.64</v>
          </cell>
        </row>
        <row r="4401">
          <cell r="A4401">
            <v>13984</v>
          </cell>
          <cell r="B4401" t="str">
            <v>TORNEIRA METALICA CROMADA, CANO CURTO, COM AREJADOR, SEM BICO PLASTICO, DE PAREDE, PARA USO GERAL, 1/2 " OU 3/4 " (REF 1152 / 1154)</v>
          </cell>
          <cell r="C4401" t="str">
            <v xml:space="preserve">UN    </v>
          </cell>
          <cell r="D4401">
            <v>57.61</v>
          </cell>
        </row>
        <row r="4402">
          <cell r="A4402">
            <v>11772</v>
          </cell>
          <cell r="B4402" t="str">
            <v>TORNEIRA METALICA CROMADA, DE MESA/BANCADA, PARA COZINHA, BICA MOVEL, COM AREJADOR, 1/2 " OU 3/4 " (REF 1167 / 1168)</v>
          </cell>
          <cell r="C4402" t="str">
            <v xml:space="preserve">UN    </v>
          </cell>
          <cell r="D4402">
            <v>99.02</v>
          </cell>
        </row>
        <row r="4403">
          <cell r="A4403">
            <v>13983</v>
          </cell>
          <cell r="B4403" t="str">
            <v>TORNEIRA METALICA CROMADA, RETA, DE PAREDE, PARA COZINHA, COM AREJADOR, PADRAO POPULAR, 1/2 " OU 3/4 " (REF 1159 / 1160)</v>
          </cell>
          <cell r="C4403" t="str">
            <v xml:space="preserve">UN    </v>
          </cell>
          <cell r="D4403">
            <v>74.989999999999995</v>
          </cell>
        </row>
        <row r="4404">
          <cell r="A4404">
            <v>13416</v>
          </cell>
          <cell r="B4404" t="str">
            <v>TORNEIRA METALICA CROMADA, RETA, DE PAREDE, PARA COZINHA, SEM BICO, SEM AREJADOR, PADRAO POPULAR, 1/2 " OU 3/4 " (REF 1158)</v>
          </cell>
          <cell r="C4404" t="str">
            <v xml:space="preserve">UN    </v>
          </cell>
          <cell r="D4404">
            <v>66.61</v>
          </cell>
        </row>
        <row r="4405">
          <cell r="A4405">
            <v>40329</v>
          </cell>
          <cell r="B4405" t="str">
            <v>TORNEIRA PLASTICA DE BOIA CONVENCIONAL PARA CAIXA DE AGUA, AGUA FRIA, 3/4 ", COM HASTE METALICA E COM TORNEIRA E BALAO PLASTICOS (PADRAO POPULAR)</v>
          </cell>
          <cell r="C4405" t="str">
            <v xml:space="preserve">UN    </v>
          </cell>
          <cell r="D4405">
            <v>18.5</v>
          </cell>
        </row>
        <row r="4406">
          <cell r="A4406">
            <v>11823</v>
          </cell>
          <cell r="B4406" t="str">
            <v>TORNEIRA PLASTICA DE BOIA PARA CAIXA DE DESCARGA,  1/2", BALAO E TORNEIRA PLASTICOS, COM HASTE METALICA</v>
          </cell>
          <cell r="C4406" t="str">
            <v xml:space="preserve">UN    </v>
          </cell>
          <cell r="D4406">
            <v>7.79</v>
          </cell>
        </row>
        <row r="4407">
          <cell r="A4407">
            <v>11822</v>
          </cell>
          <cell r="B4407" t="str">
            <v>TORNEIRA PLASTICA DE MESA, BICA MOVEL, PARA COZINHA 1/2 "</v>
          </cell>
          <cell r="C4407" t="str">
            <v xml:space="preserve">UN    </v>
          </cell>
          <cell r="D4407">
            <v>29.09</v>
          </cell>
        </row>
        <row r="4408">
          <cell r="A4408">
            <v>11831</v>
          </cell>
          <cell r="B4408" t="str">
            <v>TORNEIRA PLASTICA PARA TANQUE 1/2 " OU 3/4 " COM BICO PARA MANGUEIRA</v>
          </cell>
          <cell r="C4408" t="str">
            <v xml:space="preserve">UN    </v>
          </cell>
          <cell r="D4408">
            <v>17.5</v>
          </cell>
        </row>
        <row r="4409">
          <cell r="A4409">
            <v>7613</v>
          </cell>
          <cell r="B4409" t="str">
            <v>TRANSFORMADOR TRIFASICO DE DISTRIBUICAO, POTENCIA DE 1000 KVA, TENSAO NOMINAL DE 15 KV, TENSAO SECUNDARIA DE 220/127V, EM OLEO ISOLANTE TIPO MINERAL</v>
          </cell>
          <cell r="C4409" t="str">
            <v xml:space="preserve">UN    </v>
          </cell>
          <cell r="D4409">
            <v>99919.02</v>
          </cell>
        </row>
        <row r="4410">
          <cell r="A4410">
            <v>7619</v>
          </cell>
          <cell r="B4410" t="str">
            <v>TRANSFORMADOR TRIFASICO DE DISTRIBUICAO, POTENCIA DE 112,5 KVA, TENSAO NOMINAL DE 15 KV, TENSAO SECUNDARIA DE 220/127V, EM OLEO ISOLANTE TIPO MINERAL</v>
          </cell>
          <cell r="C4410" t="str">
            <v xml:space="preserve">UN    </v>
          </cell>
          <cell r="D4410">
            <v>15445.34</v>
          </cell>
        </row>
        <row r="4411">
          <cell r="A4411">
            <v>12076</v>
          </cell>
          <cell r="B4411" t="str">
            <v>TRANSFORMADOR TRIFASICO DE DISTRIBUICAO, POTENCIA DE 15 KVA, TENSAO NOMINAL DE 15 KV, TENSAO SECUNDARIA DE 220/127V, EM OLEO ISOLANTE TIPO MINERAL</v>
          </cell>
          <cell r="C4411" t="str">
            <v xml:space="preserve">UN    </v>
          </cell>
          <cell r="D4411">
            <v>7085.02</v>
          </cell>
        </row>
        <row r="4412">
          <cell r="A4412">
            <v>7614</v>
          </cell>
          <cell r="B4412" t="str">
            <v>TRANSFORMADOR TRIFASICO DE DISTRIBUICAO, POTENCIA DE 150 KVA, TENSAO NOMINAL DE 15 KV, TENSAO SECUNDARIA DE 220/127V, EM OLEO ISOLANTE TIPO MINERAL</v>
          </cell>
          <cell r="C4412" t="str">
            <v xml:space="preserve">UN    </v>
          </cell>
          <cell r="D4412">
            <v>19480.259999999998</v>
          </cell>
        </row>
        <row r="4413">
          <cell r="A4413">
            <v>7618</v>
          </cell>
          <cell r="B4413" t="str">
            <v>TRANSFORMADOR TRIFASICO DE DISTRIBUICAO, POTENCIA DE 1500 KVA, TENSAO NOMINAL DE 15 KV, TENSAO SECUNDARIA DE 220/127V, EM OLEO ISOLANTE TIPO MINERAL</v>
          </cell>
          <cell r="C4413" t="str">
            <v xml:space="preserve">UN    </v>
          </cell>
          <cell r="D4413">
            <v>126344.12</v>
          </cell>
        </row>
        <row r="4414">
          <cell r="A4414">
            <v>7620</v>
          </cell>
          <cell r="B4414" t="str">
            <v>TRANSFORMADOR TRIFASICO DE DISTRIBUICAO, POTENCIA DE 225 KVA, TENSAO NOMINAL DE 15 KV, TENSAO SECUNDARIA DE 220/127V, EM OLEO ISOLANTE TIPO MINERAL</v>
          </cell>
          <cell r="C4414" t="str">
            <v xml:space="preserve">UN    </v>
          </cell>
          <cell r="D4414">
            <v>27327.93</v>
          </cell>
        </row>
        <row r="4415">
          <cell r="A4415">
            <v>7610</v>
          </cell>
          <cell r="B4415" t="str">
            <v>TRANSFORMADOR TRIFASICO DE DISTRIBUICAO, POTENCIA DE 30 KVA, TENSAO NOMINAL DE 15 KV, TENSAO SECUNDARIA DE 220/127V, EM OLEO ISOLANTE TIPO MINERAL</v>
          </cell>
          <cell r="C4415" t="str">
            <v xml:space="preserve">UN    </v>
          </cell>
          <cell r="D4415">
            <v>8653.84</v>
          </cell>
        </row>
        <row r="4416">
          <cell r="A4416">
            <v>7615</v>
          </cell>
          <cell r="B4416" t="str">
            <v>TRANSFORMADOR TRIFASICO DE DISTRIBUICAO, POTENCIA DE 300 KVA, TENSAO NOMINAL DE 15 KV, TENSAO SECUNDARIA DE 220/127V, EM OLEO ISOLANTE TIPO MINERAL</v>
          </cell>
          <cell r="C4416" t="str">
            <v xml:space="preserve">UN    </v>
          </cell>
          <cell r="D4416">
            <v>31882.59</v>
          </cell>
        </row>
        <row r="4417">
          <cell r="A4417">
            <v>7617</v>
          </cell>
          <cell r="B4417" t="str">
            <v>TRANSFORMADOR TRIFASICO DE DISTRIBUICAO, POTENCIA DE 45 KVA, TENSAO NOMINAL DE 15 KV, TENSAO SECUNDARIA DE 220/127V, EM OLEO ISOLANTE TIPO MINERAL</v>
          </cell>
          <cell r="C4417" t="str">
            <v xml:space="preserve">UN    </v>
          </cell>
          <cell r="D4417">
            <v>9665.99</v>
          </cell>
        </row>
        <row r="4418">
          <cell r="A4418">
            <v>7616</v>
          </cell>
          <cell r="B4418" t="str">
            <v>TRANSFORMADOR TRIFASICO DE DISTRIBUICAO, POTENCIA DE 500 KVA, TENSAO NOMINAL DE 15 KV, TENSAO SECUNDARIA DE 220/127V, EM OLEO ISOLANTE TIPO MINERAL</v>
          </cell>
          <cell r="C4418" t="str">
            <v xml:space="preserve">UN    </v>
          </cell>
          <cell r="D4418">
            <v>52027.32</v>
          </cell>
        </row>
        <row r="4419">
          <cell r="A4419">
            <v>7611</v>
          </cell>
          <cell r="B4419" t="str">
            <v>TRANSFORMADOR TRIFASICO DE DISTRIBUICAO, POTENCIA DE 75 KVA, TENSAO NOMINAL DE 15 KV, TENSAO SECUNDARIA DE 220/127V, EM OLEO ISOLANTE TIPO MINERAL</v>
          </cell>
          <cell r="C4419" t="str">
            <v xml:space="preserve">UN    </v>
          </cell>
          <cell r="D4419">
            <v>12500</v>
          </cell>
        </row>
        <row r="4420">
          <cell r="A4420">
            <v>7612</v>
          </cell>
          <cell r="B4420" t="str">
            <v>TRANSFORMADOR TRIFASICO DE DISTRIBUICAO, POTENCIA DE 750 KVA, TENSAO NOMINAL DE 15 KV, TENSAO SECUNDARIA DE 220/127V, EM OLEO ISOLANTE TIPO MINERAL</v>
          </cell>
          <cell r="C4420" t="str">
            <v xml:space="preserve">UN    </v>
          </cell>
          <cell r="D4420">
            <v>71364.37</v>
          </cell>
        </row>
        <row r="4421">
          <cell r="A4421">
            <v>37371</v>
          </cell>
          <cell r="B4421" t="str">
            <v>TRANSPORTE - HORISTA (COLETADO CAIXA - ENCARGOS COMPLEMENTARES)</v>
          </cell>
          <cell r="C4421" t="str">
            <v xml:space="preserve">H     </v>
          </cell>
          <cell r="D4421">
            <v>0.86</v>
          </cell>
        </row>
        <row r="4422">
          <cell r="A4422">
            <v>40862</v>
          </cell>
          <cell r="B4422" t="str">
            <v>TRANSPORTE - MENSALISTA (COLETADO CAIXA - ENCARGOS COMPLEMENTARES)</v>
          </cell>
          <cell r="C4422" t="str">
            <v xml:space="preserve">MES   </v>
          </cell>
          <cell r="D4422">
            <v>714.35</v>
          </cell>
        </row>
        <row r="4423">
          <cell r="A4423">
            <v>36510</v>
          </cell>
          <cell r="B4423" t="str">
            <v>TRATOR DE ESTEIRAS, POTENCIA BRUTA DE 133 HP, PESO OPERACIONAL DE 14 T, COM LAMINA COM CAPACIDADE DE 3,00 M3</v>
          </cell>
          <cell r="C4423" t="str">
            <v xml:space="preserve">UN    </v>
          </cell>
          <cell r="D4423">
            <v>1105198.73</v>
          </cell>
        </row>
        <row r="4424">
          <cell r="A4424">
            <v>25020</v>
          </cell>
          <cell r="B4424" t="str">
            <v>TRATOR DE ESTEIRAS, POTENCIA BRUTA DE 347 HP, PESO OPERACIONAL DE 38,5 T, COM ESCARIFICADOR E LAMINA COM CAPACIDADE DE 4,70M3</v>
          </cell>
          <cell r="C4424" t="str">
            <v xml:space="preserve">UN    </v>
          </cell>
          <cell r="D4424">
            <v>4553029.92</v>
          </cell>
        </row>
        <row r="4425">
          <cell r="A4425">
            <v>7622</v>
          </cell>
          <cell r="B4425" t="str">
            <v>TRATOR DE ESTEIRAS, POTENCIA DE 100 HP, PESO OPERACIONAL DE 9,4 T, COM LAMINA COM CAPACIDADE DE 2,19 M3</v>
          </cell>
          <cell r="C4425" t="str">
            <v xml:space="preserve">UN    </v>
          </cell>
          <cell r="D4425">
            <v>1072204.3</v>
          </cell>
        </row>
        <row r="4426">
          <cell r="A4426">
            <v>7624</v>
          </cell>
          <cell r="B4426" t="str">
            <v>TRATOR DE ESTEIRAS, POTENCIA DE 150 HP, PESO OPERACIONAL DE 16,7 T, COM RODA MOTRIZ ELEVADA E LAMINA COM CONTATO DE 3,18M3</v>
          </cell>
          <cell r="C4426" t="str">
            <v xml:space="preserve">UN    </v>
          </cell>
          <cell r="D4426">
            <v>1390000</v>
          </cell>
        </row>
        <row r="4427">
          <cell r="A4427">
            <v>7625</v>
          </cell>
          <cell r="B4427" t="str">
            <v>TRATOR DE ESTEIRAS, POTENCIA DE 170 HP, PESO OPERACIONAL DE 19 T, COM LAMINA COM CAPACIDADE DE 5,2 M3</v>
          </cell>
          <cell r="C4427" t="str">
            <v xml:space="preserve">UN    </v>
          </cell>
          <cell r="D4427">
            <v>1381498.34</v>
          </cell>
        </row>
        <row r="4428">
          <cell r="A4428">
            <v>7623</v>
          </cell>
          <cell r="B4428" t="str">
            <v>TRATOR DE ESTEIRAS, POTENCIA DE 347 HP, PESO OPERACIONAL DE 38,5 T, COM LAMINA COM CAPACIDADE DE 8,70M3</v>
          </cell>
          <cell r="C4428" t="str">
            <v xml:space="preserve">UN    </v>
          </cell>
          <cell r="D4428">
            <v>4553029.92</v>
          </cell>
        </row>
        <row r="4429">
          <cell r="A4429">
            <v>36508</v>
          </cell>
          <cell r="B4429" t="str">
            <v>TRATOR DE ESTEIRAS, POTENCIA NO VOLANTE DE 200 HP, PESO OPERACIONAL DE 20,1 T, COM RODA MOTRIZ ELEVADA E LAMINA COM CAPACIDADE DE 3,89 M3</v>
          </cell>
          <cell r="C4429" t="str">
            <v xml:space="preserve">UN    </v>
          </cell>
          <cell r="D4429">
            <v>2047678.22</v>
          </cell>
        </row>
        <row r="4430">
          <cell r="A4430">
            <v>36509</v>
          </cell>
          <cell r="B4430" t="str">
            <v>TRATOR DE ESTEIRAS, POTENCIA 125 HP, PESO OPERACIONAL DE 12,9 T, COM LAMINA COM CAPACIDADE DE 2,7 M3</v>
          </cell>
          <cell r="C4430" t="str">
            <v xml:space="preserve">UN    </v>
          </cell>
          <cell r="D4430">
            <v>1122201.76</v>
          </cell>
        </row>
        <row r="4431">
          <cell r="A4431">
            <v>13238</v>
          </cell>
          <cell r="B4431" t="str">
            <v>TRATOR DE PNEUS COM POTENCIA DE 105 CV, TRACAO 4 X 4, PESO COM LASTRO DE 5775 KG</v>
          </cell>
          <cell r="C4431" t="str">
            <v xml:space="preserve">UN    </v>
          </cell>
          <cell r="D4431">
            <v>317943.90000000002</v>
          </cell>
        </row>
        <row r="4432">
          <cell r="A4432">
            <v>36511</v>
          </cell>
          <cell r="B4432" t="str">
            <v>TRATOR DE PNEUS COM POTENCIA DE 122 CV, TRACAO 4 X 4, PESO COM LASTRO DE 4510 KG</v>
          </cell>
          <cell r="C4432" t="str">
            <v xml:space="preserve">UN    </v>
          </cell>
          <cell r="D4432">
            <v>368411.19</v>
          </cell>
        </row>
        <row r="4433">
          <cell r="A4433">
            <v>36515</v>
          </cell>
          <cell r="B4433" t="str">
            <v>TRATOR DE PNEUS COM POTENCIA DE 15 CV, PESO COM LASTRO DE 1160 KG</v>
          </cell>
          <cell r="C4433" t="str">
            <v xml:space="preserve">UN    </v>
          </cell>
          <cell r="D4433">
            <v>108504.65</v>
          </cell>
        </row>
        <row r="4434">
          <cell r="A4434">
            <v>10598</v>
          </cell>
          <cell r="B4434" t="str">
            <v>TRATOR DE PNEUS COM POTENCIA DE 50 CV, TRACAO 4 X 2, PESO COM LASTRO DE 2714 KG</v>
          </cell>
          <cell r="C4434" t="str">
            <v xml:space="preserve">UN    </v>
          </cell>
          <cell r="D4434">
            <v>175956.7</v>
          </cell>
        </row>
        <row r="4435">
          <cell r="A4435">
            <v>7640</v>
          </cell>
          <cell r="B4435" t="str">
            <v>TRATOR DE PNEUS COM POTENCIA DE 85 CV, TRACAO 4 X 4, PESO COM LASTRO DE 4675 KG</v>
          </cell>
          <cell r="C4435" t="str">
            <v xml:space="preserve">UN    </v>
          </cell>
          <cell r="D4435">
            <v>270000</v>
          </cell>
        </row>
        <row r="4436">
          <cell r="A4436">
            <v>36513</v>
          </cell>
          <cell r="B4436" t="str">
            <v>TRATOR DE PNEUS COM POTENCIA DE 85 CV, TURBO,  PESO COM LASTRO DE 4900 KG</v>
          </cell>
          <cell r="C4436" t="str">
            <v xml:space="preserve">UN    </v>
          </cell>
          <cell r="D4436">
            <v>260095.77</v>
          </cell>
        </row>
        <row r="4437">
          <cell r="A4437">
            <v>36514</v>
          </cell>
          <cell r="B4437" t="str">
            <v>TRATOR DE PNEUS COM POTENCIA DE 95 CV, TRACAO 4 X 4, PESO MAXIMO DE 5225 KG</v>
          </cell>
          <cell r="C4437" t="str">
            <v xml:space="preserve">UN    </v>
          </cell>
          <cell r="D4437">
            <v>290186.90000000002</v>
          </cell>
        </row>
        <row r="4438">
          <cell r="A4438">
            <v>11572</v>
          </cell>
          <cell r="B4438" t="str">
            <v>TRAVA / PRENDEDOR DE PORTA, EM LATAO CROMADO, MONTADO EM PISO</v>
          </cell>
          <cell r="C4438" t="str">
            <v xml:space="preserve">UN    </v>
          </cell>
          <cell r="D4438">
            <v>31.13</v>
          </cell>
        </row>
        <row r="4439">
          <cell r="A4439">
            <v>36149</v>
          </cell>
          <cell r="B4439" t="str">
            <v>TRAVA-QUEDAS EM ACO PARA CORDA DE 12 MM, EXTENSOR DE 25 X 300 MM, COM MOSQUETAO TIPO GANCHO TRAVA DUPLA</v>
          </cell>
          <cell r="C4439" t="str">
            <v xml:space="preserve">UN    </v>
          </cell>
          <cell r="D4439">
            <v>176.25</v>
          </cell>
        </row>
        <row r="4440">
          <cell r="A4440">
            <v>42407</v>
          </cell>
          <cell r="B4440" t="str">
            <v>TRELICA NERVURADA (ESPACADOR), ALTURA = 120,0 MM, DIAMETRO DOS BANZOS INFERIORES E SUPERIOR = 6,0 MM, DIAMETRO DA DIAGONAL = 4,2 MM</v>
          </cell>
          <cell r="C4440" t="str">
            <v xml:space="preserve">M     </v>
          </cell>
          <cell r="D4440">
            <v>7.99</v>
          </cell>
        </row>
        <row r="4441">
          <cell r="A4441">
            <v>11581</v>
          </cell>
          <cell r="B4441" t="str">
            <v>TRILHO PANTOGRAFICO CONCAVO, TIPO U, EM ALUMINIO, COM DIMENSOES DE APROX *35 X 35* MM, PARA ROLDANA DE PORTA DE CORRER</v>
          </cell>
          <cell r="C4441" t="str">
            <v xml:space="preserve">M     </v>
          </cell>
          <cell r="D4441">
            <v>20.54</v>
          </cell>
        </row>
        <row r="4442">
          <cell r="A4442">
            <v>43605</v>
          </cell>
          <cell r="B4442" t="str">
            <v>TRILHO PANTOGRAFICO RETO, EM ALUMINIO, TIPO U, COM DIMENSOES DE *38 X 38* MM PARA PORTA DE CORRER</v>
          </cell>
          <cell r="C4442" t="str">
            <v xml:space="preserve">M     </v>
          </cell>
          <cell r="D4442">
            <v>42.04</v>
          </cell>
        </row>
        <row r="4443">
          <cell r="A4443">
            <v>11580</v>
          </cell>
          <cell r="B4443" t="str">
            <v>TRILHO QUADRADO FRIZADO PARA RODIZIO (VERGALHAO MACICO), EM ALUMINIO, COM DIMENSOES DE *6 X 6* MM</v>
          </cell>
          <cell r="C4443" t="str">
            <v xml:space="preserve">M     </v>
          </cell>
          <cell r="D4443">
            <v>8.24</v>
          </cell>
        </row>
        <row r="4444">
          <cell r="A4444">
            <v>10743</v>
          </cell>
          <cell r="B4444" t="str">
            <v>TROLEY MANUAL CAPACIDADE 1 T</v>
          </cell>
          <cell r="C4444" t="str">
            <v xml:space="preserve">UN    </v>
          </cell>
          <cell r="D4444">
            <v>637.12</v>
          </cell>
        </row>
        <row r="4445">
          <cell r="A4445">
            <v>39848</v>
          </cell>
          <cell r="B4445" t="str">
            <v>TUBO / MANGUEIRA PRETA EM POLIETILENO, LINHA PESADA OU REFORCADA, TIPO ESPAGUETE, PARA INJECAO DE CALDA DE CIMENTO, D = 1/2", ESPESSURA 1,5 MM</v>
          </cell>
          <cell r="C4445" t="str">
            <v xml:space="preserve">M     </v>
          </cell>
          <cell r="D4445">
            <v>1.98</v>
          </cell>
        </row>
        <row r="4446">
          <cell r="A4446">
            <v>20999</v>
          </cell>
          <cell r="B4446" t="str">
            <v>TUBO ACO CARBONO COM COSTURA, NBR 5580, CLASSE L, DN = 15 MM, E = 2,25 MM, 1,06 KG/M</v>
          </cell>
          <cell r="C4446" t="str">
            <v xml:space="preserve">M     </v>
          </cell>
          <cell r="D4446">
            <v>13.14</v>
          </cell>
        </row>
        <row r="4447">
          <cell r="A4447">
            <v>21001</v>
          </cell>
          <cell r="B4447" t="str">
            <v>TUBO ACO CARBONO COM COSTURA, NBR 5580, CLASSE L, DN = 25 MM, E = 2,65 MM, 2,02 KG/M</v>
          </cell>
          <cell r="C4447" t="str">
            <v xml:space="preserve">M     </v>
          </cell>
          <cell r="D4447">
            <v>24.53</v>
          </cell>
        </row>
        <row r="4448">
          <cell r="A4448">
            <v>21003</v>
          </cell>
          <cell r="B4448" t="str">
            <v>TUBO ACO CARBONO COM COSTURA, NBR 5580, CLASSE L, DN = 40 MM, E = 3,0 MM, 3,34 KG/M</v>
          </cell>
          <cell r="C4448" t="str">
            <v xml:space="preserve">M     </v>
          </cell>
          <cell r="D4448">
            <v>40.31</v>
          </cell>
        </row>
        <row r="4449">
          <cell r="A4449">
            <v>21006</v>
          </cell>
          <cell r="B4449" t="str">
            <v>TUBO ACO CARBONO COM COSTURA, NBR 5580, CLASSE L, DN = 80 MM, E = 3,35 MM, 7,07 KG/M</v>
          </cell>
          <cell r="C4449" t="str">
            <v xml:space="preserve">M     </v>
          </cell>
          <cell r="D4449">
            <v>85.54</v>
          </cell>
        </row>
        <row r="4450">
          <cell r="A4450">
            <v>21019</v>
          </cell>
          <cell r="B4450" t="str">
            <v>TUBO ACO CARBONO COM COSTURA, NBR 5580, CLASSE M, DN = 25 MM, E = 3,35 MM, *2,50* KG//M</v>
          </cell>
          <cell r="C4450" t="str">
            <v xml:space="preserve">M     </v>
          </cell>
          <cell r="D4450">
            <v>29.73</v>
          </cell>
        </row>
        <row r="4451">
          <cell r="A4451">
            <v>21021</v>
          </cell>
          <cell r="B4451" t="str">
            <v>TUBO ACO CARBONO COM COSTURA, NBR 5580, CLASSE M, DN = 40 MM, E = 3,35 MM, *3,71* KG//M</v>
          </cell>
          <cell r="C4451" t="str">
            <v xml:space="preserve">M     </v>
          </cell>
          <cell r="D4451">
            <v>47.01</v>
          </cell>
        </row>
        <row r="4452">
          <cell r="A4452">
            <v>21024</v>
          </cell>
          <cell r="B4452" t="str">
            <v>TUBO ACO CARBONO COM COSTURA, NBR 5580, CLASSE M, DN = 80 MM, E = 4,05 MM, *8,47* KG/M</v>
          </cell>
          <cell r="C4452" t="str">
            <v xml:space="preserve">M     </v>
          </cell>
          <cell r="D4452">
            <v>100.72</v>
          </cell>
        </row>
        <row r="4453">
          <cell r="A4453">
            <v>40624</v>
          </cell>
          <cell r="B4453" t="str">
            <v>TUBO ACO CARBONO SEM COSTURA 1 1/2", E= *3,68 MM, SCHEDULE 40, 4,05 KG/M</v>
          </cell>
          <cell r="C4453" t="str">
            <v xml:space="preserve">M     </v>
          </cell>
          <cell r="D4453">
            <v>93.72</v>
          </cell>
        </row>
        <row r="4454">
          <cell r="A4454">
            <v>42575</v>
          </cell>
          <cell r="B4454" t="str">
            <v>TUBO ACO CARBONO SEM COSTURA 1 1/4", E= *3,56 MM, SCHEDULE 40, *3,38* KG/M</v>
          </cell>
          <cell r="C4454" t="str">
            <v xml:space="preserve">M     </v>
          </cell>
          <cell r="D4454">
            <v>86</v>
          </cell>
        </row>
        <row r="4455">
          <cell r="A4455">
            <v>13127</v>
          </cell>
          <cell r="B4455" t="str">
            <v>TUBO ACO CARBONO SEM COSTURA 1/2", E= *2,77 MM, SCHEDULE 40, *1,27 KG/M</v>
          </cell>
          <cell r="C4455" t="str">
            <v xml:space="preserve">M     </v>
          </cell>
          <cell r="D4455">
            <v>41.8</v>
          </cell>
        </row>
        <row r="4456">
          <cell r="A4456">
            <v>13137</v>
          </cell>
          <cell r="B4456" t="str">
            <v>TUBO ACO CARBONO SEM COSTURA 1/2", E= *3,73 MM, SCHEDULE 80, *1,62 KG/M</v>
          </cell>
          <cell r="C4456" t="str">
            <v xml:space="preserve">M     </v>
          </cell>
          <cell r="D4456">
            <v>55.47</v>
          </cell>
        </row>
        <row r="4457">
          <cell r="A4457">
            <v>42574</v>
          </cell>
          <cell r="B4457" t="str">
            <v>TUBO ACO CARBONO SEM COSTURA 1", E= *3,38 MM, SCHEDULE 40, *2,50* KG/M</v>
          </cell>
          <cell r="C4457" t="str">
            <v xml:space="preserve">M     </v>
          </cell>
          <cell r="D4457">
            <v>64.180000000000007</v>
          </cell>
        </row>
        <row r="4458">
          <cell r="A4458">
            <v>20989</v>
          </cell>
          <cell r="B4458" t="str">
            <v>TUBO ACO CARBONO SEM COSTURA 14", E= *11,13 MM, SCHEDULE 40, *94,55 KG/M</v>
          </cell>
          <cell r="C4458" t="str">
            <v xml:space="preserve">M     </v>
          </cell>
          <cell r="D4458">
            <v>1987.4</v>
          </cell>
        </row>
        <row r="4459">
          <cell r="A4459">
            <v>21147</v>
          </cell>
          <cell r="B4459" t="str">
            <v>TUBO ACO CARBONO SEM COSTURA 2 1/2", E = 5,16 MM, SCHEDULE 40 (8,62 KG/M)</v>
          </cell>
          <cell r="C4459" t="str">
            <v xml:space="preserve">M     </v>
          </cell>
          <cell r="D4459">
            <v>186.34</v>
          </cell>
        </row>
        <row r="4460">
          <cell r="A4460">
            <v>21148</v>
          </cell>
          <cell r="B4460" t="str">
            <v>TUBO ACO CARBONO SEM COSTURA 2", E= *3,91* MM, SCHEDULE 40, *5,43* KG/M</v>
          </cell>
          <cell r="C4460" t="str">
            <v xml:space="preserve">M     </v>
          </cell>
          <cell r="D4460">
            <v>115.01</v>
          </cell>
        </row>
        <row r="4461">
          <cell r="A4461">
            <v>20984</v>
          </cell>
          <cell r="B4461" t="str">
            <v>TUBO ACO CARBONO SEM COSTURA 20", E= *12,70 MM, SCHEDULE 30, *154,97 KG/M</v>
          </cell>
          <cell r="C4461" t="str">
            <v xml:space="preserve">M     </v>
          </cell>
          <cell r="D4461">
            <v>3813.43</v>
          </cell>
        </row>
        <row r="4462">
          <cell r="A4462">
            <v>13042</v>
          </cell>
          <cell r="B4462" t="str">
            <v>TUBO ACO CARBONO SEM COSTURA 20", E= *6,35 MM,  SCHEDULE 10, *78,46 KG/M</v>
          </cell>
          <cell r="C4462" t="str">
            <v xml:space="preserve">M     </v>
          </cell>
          <cell r="D4462">
            <v>2113.21</v>
          </cell>
        </row>
        <row r="4463">
          <cell r="A4463">
            <v>21150</v>
          </cell>
          <cell r="B4463" t="str">
            <v>TUBO ACO CARBONO SEM COSTURA 3/4", E= *2,87 MM, SCHEDULE 40, *1,69 KG/M</v>
          </cell>
          <cell r="C4463" t="str">
            <v xml:space="preserve">M     </v>
          </cell>
          <cell r="D4463">
            <v>57.03</v>
          </cell>
        </row>
        <row r="4464">
          <cell r="A4464">
            <v>13141</v>
          </cell>
          <cell r="B4464" t="str">
            <v>TUBO ACO CARBONO SEM COSTURA 3/4", E= *3,91 MM, SCHEDULE 80, *2,19 KG/M.</v>
          </cell>
          <cell r="C4464" t="str">
            <v xml:space="preserve">M     </v>
          </cell>
          <cell r="D4464">
            <v>71.849999999999994</v>
          </cell>
        </row>
        <row r="4465">
          <cell r="A4465">
            <v>42576</v>
          </cell>
          <cell r="B4465" t="str">
            <v>TUBO ACO CARBONO SEM COSTURA 3", E= *5,49 MM, SCHEDULE 40, *11,28* KG/M</v>
          </cell>
          <cell r="C4465" t="str">
            <v xml:space="preserve">M     </v>
          </cell>
          <cell r="D4465">
            <v>234.6</v>
          </cell>
        </row>
        <row r="4466">
          <cell r="A4466">
            <v>21151</v>
          </cell>
          <cell r="B4466" t="str">
            <v>TUBO ACO CARBONO SEM COSTURA 4", E= *6,02 MM, SCHEDULE 40, *16,06 KG/M</v>
          </cell>
          <cell r="C4466" t="str">
            <v xml:space="preserve">M     </v>
          </cell>
          <cell r="D4466">
            <v>341.35</v>
          </cell>
        </row>
        <row r="4467">
          <cell r="A4467">
            <v>13142</v>
          </cell>
          <cell r="B4467" t="str">
            <v>TUBO ACO CARBONO SEM COSTURA 4", E= *8,56 MM, SCHEDULE 80, *22,31 KG/M</v>
          </cell>
          <cell r="C4467" t="str">
            <v xml:space="preserve">M     </v>
          </cell>
          <cell r="D4467">
            <v>487.98</v>
          </cell>
        </row>
        <row r="4468">
          <cell r="A4468">
            <v>42577</v>
          </cell>
          <cell r="B4468" t="str">
            <v>TUBO ACO CARBONO SEM COSTURA 5", E= *6,55 MM, SCHEDULE 40, *21,75* KG/M</v>
          </cell>
          <cell r="C4468" t="str">
            <v xml:space="preserve">M     </v>
          </cell>
          <cell r="D4468">
            <v>535.45000000000005</v>
          </cell>
        </row>
        <row r="4469">
          <cell r="A4469">
            <v>20994</v>
          </cell>
          <cell r="B4469" t="str">
            <v>TUBO ACO CARBONO SEM COSTURA 6", E= *10,97 MM, SCHEDULE 80, *42,56 KG/M</v>
          </cell>
          <cell r="C4469" t="str">
            <v xml:space="preserve">M     </v>
          </cell>
          <cell r="D4469">
            <v>920.06</v>
          </cell>
        </row>
        <row r="4470">
          <cell r="A4470">
            <v>7672</v>
          </cell>
          <cell r="B4470" t="str">
            <v>TUBO ACO CARBONO SEM COSTURA 6", E= 7,11 MM,  SCHEDULE 40, *28,26 KG/M</v>
          </cell>
          <cell r="C4470" t="str">
            <v xml:space="preserve">M     </v>
          </cell>
          <cell r="D4470">
            <v>602.74</v>
          </cell>
        </row>
        <row r="4471">
          <cell r="A4471">
            <v>20995</v>
          </cell>
          <cell r="B4471" t="str">
            <v>TUBO ACO CARBONO SEM COSTURA 8", E= *12,70 MM, SCHEDULE 80, *64,64 KG/M</v>
          </cell>
          <cell r="C4471" t="str">
            <v xml:space="preserve">M     </v>
          </cell>
          <cell r="D4471">
            <v>1209.1400000000001</v>
          </cell>
        </row>
        <row r="4472">
          <cell r="A4472">
            <v>7690</v>
          </cell>
          <cell r="B4472" t="str">
            <v>TUBO ACO CARBONO SEM COSTURA 8", E= *6,35 MM,  SCHEDULE 20, *33,27 KG/M</v>
          </cell>
          <cell r="C4472" t="str">
            <v xml:space="preserve">M     </v>
          </cell>
          <cell r="D4472">
            <v>699.32</v>
          </cell>
        </row>
        <row r="4473">
          <cell r="A4473">
            <v>20980</v>
          </cell>
          <cell r="B4473" t="str">
            <v>TUBO ACO CARBONO SEM COSTURA 8", E= *7,04 MM, SCHEDULE 30, *36,75 KG/M</v>
          </cell>
          <cell r="C4473" t="str">
            <v xml:space="preserve">M     </v>
          </cell>
          <cell r="D4473">
            <v>762.9</v>
          </cell>
        </row>
        <row r="4474">
          <cell r="A4474">
            <v>7661</v>
          </cell>
          <cell r="B4474" t="str">
            <v>TUBO ACO CARBONO SEM COSTURA 8", E= *8,18 MM, SCHEDULE 40, *42,55 KG/M</v>
          </cell>
          <cell r="C4474" t="str">
            <v xml:space="preserve">M     </v>
          </cell>
          <cell r="D4474">
            <v>907.53</v>
          </cell>
        </row>
        <row r="4475">
          <cell r="A4475">
            <v>21016</v>
          </cell>
          <cell r="B4475" t="str">
            <v>TUBO ACO GALVANIZADO COM COSTURA, CLASSE LEVE, DN 100 MM ( 4"),  E = 3,75 MM,  *10,55* KG/M (NBR 5580)</v>
          </cell>
          <cell r="C4475" t="str">
            <v xml:space="preserve">M     </v>
          </cell>
          <cell r="D4475">
            <v>177.01</v>
          </cell>
        </row>
        <row r="4476">
          <cell r="A4476">
            <v>21008</v>
          </cell>
          <cell r="B4476" t="str">
            <v>TUBO ACO GALVANIZADO COM COSTURA, CLASSE LEVE, DN 15 MM ( 1/2"),  E = 2,25 MM,  *1,2* KG/M (NBR 5580)</v>
          </cell>
          <cell r="C4476" t="str">
            <v xml:space="preserve">M     </v>
          </cell>
          <cell r="D4476">
            <v>20.68</v>
          </cell>
        </row>
        <row r="4477">
          <cell r="A4477">
            <v>21009</v>
          </cell>
          <cell r="B4477" t="str">
            <v>TUBO ACO GALVANIZADO COM COSTURA, CLASSE LEVE, DN 20 MM ( 3/4"),  E = 2,25 MM,  *1,3* KG/M (NBR 5580)</v>
          </cell>
          <cell r="C4477" t="str">
            <v xml:space="preserve">M     </v>
          </cell>
          <cell r="D4477">
            <v>26.92</v>
          </cell>
        </row>
        <row r="4478">
          <cell r="A4478">
            <v>21010</v>
          </cell>
          <cell r="B4478" t="str">
            <v>TUBO ACO GALVANIZADO COM COSTURA, CLASSE LEVE, DN 25 MM ( 1"),  E = 2,65 MM,  *2,11* KG/M (NBR 5580)</v>
          </cell>
          <cell r="C4478" t="str">
            <v xml:space="preserve">M     </v>
          </cell>
          <cell r="D4478">
            <v>36.15</v>
          </cell>
        </row>
        <row r="4479">
          <cell r="A4479">
            <v>21011</v>
          </cell>
          <cell r="B4479" t="str">
            <v>TUBO ACO GALVANIZADO COM COSTURA, CLASSE LEVE, DN 32 MM ( 1 1/4"),  E = 2,65 MM,  *2,71* KG/M (NBR 5580)</v>
          </cell>
          <cell r="C4479" t="str">
            <v xml:space="preserve">M     </v>
          </cell>
          <cell r="D4479">
            <v>52.69</v>
          </cell>
        </row>
        <row r="4480">
          <cell r="A4480">
            <v>21012</v>
          </cell>
          <cell r="B4480" t="str">
            <v>TUBO ACO GALVANIZADO COM COSTURA, CLASSE LEVE, DN 40 MM ( 1 1/2"),  E = 3,00 MM,  *3,48* KG/M (NBR 5580)</v>
          </cell>
          <cell r="C4480" t="str">
            <v xml:space="preserve">M     </v>
          </cell>
          <cell r="D4480">
            <v>58.22</v>
          </cell>
        </row>
        <row r="4481">
          <cell r="A4481">
            <v>21013</v>
          </cell>
          <cell r="B4481" t="str">
            <v>TUBO ACO GALVANIZADO COM COSTURA, CLASSE LEVE, DN 50 MM ( 2"),  E = 3,00 MM,  *4,40* KG/M (NBR 5580)</v>
          </cell>
          <cell r="C4481" t="str">
            <v xml:space="preserve">M     </v>
          </cell>
          <cell r="D4481">
            <v>75.98</v>
          </cell>
        </row>
        <row r="4482">
          <cell r="A4482">
            <v>21014</v>
          </cell>
          <cell r="B4482" t="str">
            <v>TUBO ACO GALVANIZADO COM COSTURA, CLASSE LEVE, DN 65 MM ( 2 1/2"),  E = 3,35 MM, * 6,23* KG/M (NBR 5580)</v>
          </cell>
          <cell r="C4482" t="str">
            <v xml:space="preserve">M     </v>
          </cell>
          <cell r="D4482">
            <v>106.31</v>
          </cell>
        </row>
        <row r="4483">
          <cell r="A4483">
            <v>21015</v>
          </cell>
          <cell r="B4483" t="str">
            <v>TUBO ACO GALVANIZADO COM COSTURA, CLASSE LEVE, DN 80 MM ( 3"),  E = 3,35 MM, *7,32* KG/M (NBR 5580)</v>
          </cell>
          <cell r="C4483" t="str">
            <v xml:space="preserve">M     </v>
          </cell>
          <cell r="D4483">
            <v>122.14</v>
          </cell>
        </row>
        <row r="4484">
          <cell r="A4484">
            <v>7697</v>
          </cell>
          <cell r="B4484" t="str">
            <v>TUBO ACO GALVANIZADO COM COSTURA, CLASSE MEDIA, DN 1.1/2", E = *3,25* MM, PESO *3,61* KG/M (NBR 5580)</v>
          </cell>
          <cell r="C4484" t="str">
            <v xml:space="preserve">M     </v>
          </cell>
          <cell r="D4484">
            <v>58.28</v>
          </cell>
        </row>
        <row r="4485">
          <cell r="A4485">
            <v>7698</v>
          </cell>
          <cell r="B4485" t="str">
            <v>TUBO ACO GALVANIZADO COM COSTURA, CLASSE MEDIA, DN 1.1/4", E = *3,25* MM, PESO *3,14* KG/M (NBR 5580)</v>
          </cell>
          <cell r="C4485" t="str">
            <v xml:space="preserve">M     </v>
          </cell>
          <cell r="D4485">
            <v>50.17</v>
          </cell>
        </row>
        <row r="4486">
          <cell r="A4486">
            <v>7691</v>
          </cell>
          <cell r="B4486" t="str">
            <v>TUBO ACO GALVANIZADO COM COSTURA, CLASSE MEDIA, DN 1/2", E = *2,65* MM, PESO *1,22* KG/M (NBR 5580)</v>
          </cell>
          <cell r="C4486" t="str">
            <v xml:space="preserve">M     </v>
          </cell>
          <cell r="D4486">
            <v>21.2</v>
          </cell>
        </row>
        <row r="4487">
          <cell r="A4487">
            <v>40626</v>
          </cell>
          <cell r="B4487" t="str">
            <v>TUBO ACO GALVANIZADO COM COSTURA, CLASSE MEDIA, DN 1", E = 3,38 MM, PESO 2,50 KG/M (NBR 5580)</v>
          </cell>
          <cell r="C4487" t="str">
            <v xml:space="preserve">M     </v>
          </cell>
          <cell r="D4487">
            <v>39.78</v>
          </cell>
        </row>
        <row r="4488">
          <cell r="A4488">
            <v>7701</v>
          </cell>
          <cell r="B4488" t="str">
            <v>TUBO ACO GALVANIZADO COM COSTURA, CLASSE MEDIA, DN 2.1/2", E = *3,65* MM, PESO *6,51* KG/M (NBR 5580)</v>
          </cell>
          <cell r="C4488" t="str">
            <v xml:space="preserve">M     </v>
          </cell>
          <cell r="D4488">
            <v>104.3</v>
          </cell>
        </row>
        <row r="4489">
          <cell r="A4489">
            <v>7696</v>
          </cell>
          <cell r="B4489" t="str">
            <v>TUBO ACO GALVANIZADO COM COSTURA, CLASSE MEDIA, DN 2", E = *3,65* MM, PESO *5,10* KG/M (NBR 5580)</v>
          </cell>
          <cell r="C4489" t="str">
            <v xml:space="preserve">M     </v>
          </cell>
          <cell r="D4489">
            <v>84.04</v>
          </cell>
        </row>
        <row r="4490">
          <cell r="A4490">
            <v>7700</v>
          </cell>
          <cell r="B4490" t="str">
            <v>TUBO ACO GALVANIZADO COM COSTURA, CLASSE MEDIA, DN 3/4", E = *2,65* MM, PESO *1,58* KG/M (NBR 5580)</v>
          </cell>
          <cell r="C4490" t="str">
            <v xml:space="preserve">M     </v>
          </cell>
          <cell r="D4490">
            <v>26.81</v>
          </cell>
        </row>
        <row r="4491">
          <cell r="A4491">
            <v>7694</v>
          </cell>
          <cell r="B4491" t="str">
            <v>TUBO ACO GALVANIZADO COM COSTURA, CLASSE MEDIA, DN 3", E = *4,05* MM, PESO *8,47* KG/M (NBR 5580)</v>
          </cell>
          <cell r="C4491" t="str">
            <v xml:space="preserve">M     </v>
          </cell>
          <cell r="D4491">
            <v>140.35</v>
          </cell>
        </row>
        <row r="4492">
          <cell r="A4492">
            <v>7693</v>
          </cell>
          <cell r="B4492" t="str">
            <v>TUBO ACO GALVANIZADO COM COSTURA, CLASSE MEDIA, DN 4", E = 4,50* MM, PESO 12,10* KG/M (NBR 5580)</v>
          </cell>
          <cell r="C4492" t="str">
            <v xml:space="preserve">M     </v>
          </cell>
          <cell r="D4492">
            <v>193.29</v>
          </cell>
        </row>
        <row r="4493">
          <cell r="A4493">
            <v>7692</v>
          </cell>
          <cell r="B4493" t="str">
            <v>TUBO ACO GALVANIZADO COM COSTURA, CLASSE MEDIA, DN 5", E = *5,40* MM, PESO *17,80* KG/M (NBR 5580)</v>
          </cell>
          <cell r="C4493" t="str">
            <v xml:space="preserve">M     </v>
          </cell>
          <cell r="D4493">
            <v>289.39999999999998</v>
          </cell>
        </row>
        <row r="4494">
          <cell r="A4494">
            <v>7695</v>
          </cell>
          <cell r="B4494" t="str">
            <v>TUBO ACO GALVANIZADO COM COSTURA, CLASSE MEDIA, DN 6", E = 4,85* MM, PESO 19,68* KG/M (NBR 5580)</v>
          </cell>
          <cell r="C4494" t="str">
            <v xml:space="preserve">M     </v>
          </cell>
          <cell r="D4494">
            <v>313.86</v>
          </cell>
        </row>
        <row r="4495">
          <cell r="A4495">
            <v>13356</v>
          </cell>
          <cell r="B4495" t="str">
            <v>TUBO ACO INDUSTRIAL DN 2" (50,8 MM) E=1,50MM, PESO= 1,8237 KG/M</v>
          </cell>
          <cell r="C4495" t="str">
            <v xml:space="preserve">M     </v>
          </cell>
          <cell r="D4495">
            <v>22.76</v>
          </cell>
        </row>
        <row r="4496">
          <cell r="A4496">
            <v>36365</v>
          </cell>
          <cell r="B4496" t="str">
            <v>TUBO COLETOR DE ESGOTO PVC, JEI, DN 100 MM (NBR  7362)</v>
          </cell>
          <cell r="C4496" t="str">
            <v xml:space="preserve">M     </v>
          </cell>
          <cell r="D4496">
            <v>45.94</v>
          </cell>
        </row>
        <row r="4497">
          <cell r="A4497">
            <v>41930</v>
          </cell>
          <cell r="B4497" t="str">
            <v>TUBO COLETOR DE ESGOTO PVC, JEI, DN 200 MM (NBR 7362)</v>
          </cell>
          <cell r="C4497" t="str">
            <v xml:space="preserve">M     </v>
          </cell>
          <cell r="D4497">
            <v>153.03</v>
          </cell>
        </row>
        <row r="4498">
          <cell r="A4498">
            <v>41931</v>
          </cell>
          <cell r="B4498" t="str">
            <v>TUBO COLETOR DE ESGOTO PVC, JEI, DN 250 MM (NBR 7362)</v>
          </cell>
          <cell r="C4498" t="str">
            <v xml:space="preserve">M     </v>
          </cell>
          <cell r="D4498">
            <v>239.68</v>
          </cell>
        </row>
        <row r="4499">
          <cell r="A4499">
            <v>41932</v>
          </cell>
          <cell r="B4499" t="str">
            <v>TUBO COLETOR DE ESGOTO PVC, JEI, DN 300 MM (NBR 7362)</v>
          </cell>
          <cell r="C4499" t="str">
            <v xml:space="preserve">M     </v>
          </cell>
          <cell r="D4499">
            <v>368.91</v>
          </cell>
        </row>
        <row r="4500">
          <cell r="A4500">
            <v>41933</v>
          </cell>
          <cell r="B4500" t="str">
            <v>TUBO COLETOR DE ESGOTO PVC, JEI, DN 350 MM (NBR 7362)</v>
          </cell>
          <cell r="C4500" t="str">
            <v xml:space="preserve">M     </v>
          </cell>
          <cell r="D4500">
            <v>521.36</v>
          </cell>
        </row>
        <row r="4501">
          <cell r="A4501">
            <v>41934</v>
          </cell>
          <cell r="B4501" t="str">
            <v>TUBO COLETOR DE ESGOTO PVC, JEI, DN 400 MM (NBR 7362)</v>
          </cell>
          <cell r="C4501" t="str">
            <v xml:space="preserve">M     </v>
          </cell>
          <cell r="D4501">
            <v>607.19000000000005</v>
          </cell>
        </row>
        <row r="4502">
          <cell r="A4502">
            <v>41936</v>
          </cell>
          <cell r="B4502" t="str">
            <v>TUBO COLETOR DE ESGOTO, PVC, JEI, DN 150 MM  (NBR 7362)</v>
          </cell>
          <cell r="C4502" t="str">
            <v xml:space="preserve">M     </v>
          </cell>
          <cell r="D4502">
            <v>90.11</v>
          </cell>
        </row>
        <row r="4503">
          <cell r="A4503">
            <v>44812</v>
          </cell>
          <cell r="B4503" t="str">
            <v>TUBO CORRUGADO PEAD, PAREDE DUPLA, INTERNA LISA, JEI DN/DI 500 MM (DRENAGEM/ESGOTO)</v>
          </cell>
          <cell r="C4503" t="str">
            <v xml:space="preserve">M     </v>
          </cell>
          <cell r="D4503">
            <v>458.78</v>
          </cell>
        </row>
        <row r="4504">
          <cell r="A4504">
            <v>41785</v>
          </cell>
          <cell r="B4504" t="str">
            <v>TUBO CORRUGADO PEAD, PAREDE DUPLA, INTERNA LISA, JEI, DN/DI *1000* MM, PARA SANEAMENTO (DRENAGEM/ESGOTO)</v>
          </cell>
          <cell r="C4504" t="str">
            <v xml:space="preserve">M     </v>
          </cell>
          <cell r="D4504">
            <v>1700.19</v>
          </cell>
        </row>
        <row r="4505">
          <cell r="A4505">
            <v>41781</v>
          </cell>
          <cell r="B4505" t="str">
            <v>TUBO CORRUGADO PEAD, PAREDE DUPLA, INTERNA LISA, JEI, DN/DI *400* MM, PARA SANEAMENTO (DRENAGEM/ESGOTO)</v>
          </cell>
          <cell r="C4505" t="str">
            <v xml:space="preserve">M     </v>
          </cell>
          <cell r="D4505">
            <v>307</v>
          </cell>
        </row>
        <row r="4506">
          <cell r="A4506">
            <v>41783</v>
          </cell>
          <cell r="B4506" t="str">
            <v>TUBO CORRUGADO PEAD, PAREDE DUPLA, INTERNA LISA, JEI, DN/DI *800* MM, PARA SANEAMENTO (DRENAGEM/ESGOTO)</v>
          </cell>
          <cell r="C4506" t="str">
            <v xml:space="preserve">M     </v>
          </cell>
          <cell r="D4506">
            <v>1103.68</v>
          </cell>
        </row>
        <row r="4507">
          <cell r="A4507">
            <v>41786</v>
          </cell>
          <cell r="B4507" t="str">
            <v>TUBO CORRUGADO PEAD, PAREDE DUPLA, INTERNA LISA, JEI, DN/DI 1200 MM, PARA SANEAMENTO (DRENAGEM/ESGOTO)</v>
          </cell>
          <cell r="C4507" t="str">
            <v xml:space="preserve">M     </v>
          </cell>
          <cell r="D4507">
            <v>2349.77</v>
          </cell>
        </row>
        <row r="4508">
          <cell r="A4508">
            <v>41779</v>
          </cell>
          <cell r="B4508" t="str">
            <v>TUBO CORRUGADO PEAD, PAREDE DUPLA, INTERNA LISA, JEI, DN/DI 250 MM, PARA SANEAMENTO (DRENAGEM/ESGOTO)</v>
          </cell>
          <cell r="C4508" t="str">
            <v xml:space="preserve">M     </v>
          </cell>
          <cell r="D4508">
            <v>120.9</v>
          </cell>
        </row>
        <row r="4509">
          <cell r="A4509">
            <v>41780</v>
          </cell>
          <cell r="B4509" t="str">
            <v>TUBO CORRUGADO PEAD, PAREDE DUPLA, INTERNA LISA, JEI, DN/DI 300 MM, PARA SANEAMENTO (DRENAGEM/ESGOTO)</v>
          </cell>
          <cell r="C4509" t="str">
            <v xml:space="preserve">M     </v>
          </cell>
          <cell r="D4509">
            <v>189.42</v>
          </cell>
        </row>
        <row r="4510">
          <cell r="A4510">
            <v>41782</v>
          </cell>
          <cell r="B4510" t="str">
            <v>TUBO CORRUGADO PEAD, PAREDE DUPLA, INTERNA LISA, JEI, DN/DI 600 MM, PARA SANEAMENTO (DRENAGEM/ESGOTO)</v>
          </cell>
          <cell r="C4510" t="str">
            <v xml:space="preserve">M     </v>
          </cell>
          <cell r="D4510">
            <v>678.55</v>
          </cell>
        </row>
        <row r="4511">
          <cell r="A4511">
            <v>38130</v>
          </cell>
          <cell r="B4511" t="str">
            <v>TUBO CPVC SOLDAVEL, 35 MM, AGUA QUENTE PREDIAL (NBR 15884)</v>
          </cell>
          <cell r="C4511" t="str">
            <v xml:space="preserve">M     </v>
          </cell>
          <cell r="D4511">
            <v>45.53</v>
          </cell>
        </row>
        <row r="4512">
          <cell r="A4512">
            <v>44260</v>
          </cell>
          <cell r="B4512" t="str">
            <v>TUBO CPVC, SOLDAVEL, 114 MM, AGUA QUENTE (NBR 15884)</v>
          </cell>
          <cell r="C4512" t="str">
            <v xml:space="preserve">M     </v>
          </cell>
          <cell r="D4512">
            <v>430.91</v>
          </cell>
        </row>
        <row r="4513">
          <cell r="A4513">
            <v>21123</v>
          </cell>
          <cell r="B4513" t="str">
            <v>TUBO CPVC, SOLDAVEL, 15 MM, AGUA QUENTE PREDIAL (NBR 15884)</v>
          </cell>
          <cell r="C4513" t="str">
            <v xml:space="preserve">M     </v>
          </cell>
          <cell r="D4513">
            <v>12.67</v>
          </cell>
        </row>
        <row r="4514">
          <cell r="A4514">
            <v>21124</v>
          </cell>
          <cell r="B4514" t="str">
            <v>TUBO CPVC, SOLDAVEL, 22 MM, AGUA QUENTE PREDIAL (NBR 15884)</v>
          </cell>
          <cell r="C4514" t="str">
            <v xml:space="preserve">M     </v>
          </cell>
          <cell r="D4514">
            <v>20.239999999999998</v>
          </cell>
        </row>
        <row r="4515">
          <cell r="A4515">
            <v>21125</v>
          </cell>
          <cell r="B4515" t="str">
            <v>TUBO CPVC, SOLDAVEL, 28 MM, AGUA QUENTE PREDIAL (NBR 15884)</v>
          </cell>
          <cell r="C4515" t="str">
            <v xml:space="preserve">M     </v>
          </cell>
          <cell r="D4515">
            <v>34.86</v>
          </cell>
        </row>
        <row r="4516">
          <cell r="A4516">
            <v>38028</v>
          </cell>
          <cell r="B4516" t="str">
            <v>TUBO CPVC, SOLDAVEL, 42 MM, AGUA QUENTE PREDIAL (NBR 15884)</v>
          </cell>
          <cell r="C4516" t="str">
            <v xml:space="preserve">M     </v>
          </cell>
          <cell r="D4516">
            <v>60.95</v>
          </cell>
        </row>
        <row r="4517">
          <cell r="A4517">
            <v>38029</v>
          </cell>
          <cell r="B4517" t="str">
            <v>TUBO CPVC, SOLDAVEL, 54 MM, AGUA QUENTE PREDIAL (NBR 15884)</v>
          </cell>
          <cell r="C4517" t="str">
            <v xml:space="preserve">M     </v>
          </cell>
          <cell r="D4517">
            <v>89.21</v>
          </cell>
        </row>
        <row r="4518">
          <cell r="A4518">
            <v>38030</v>
          </cell>
          <cell r="B4518" t="str">
            <v>TUBO CPVC, SOLDAVEL, 73 MM, AGUA QUENTE PREDIAL (NBR 15884)</v>
          </cell>
          <cell r="C4518" t="str">
            <v xml:space="preserve">M     </v>
          </cell>
          <cell r="D4518">
            <v>144.25</v>
          </cell>
        </row>
        <row r="4519">
          <cell r="A4519">
            <v>38031</v>
          </cell>
          <cell r="B4519" t="str">
            <v>TUBO CPVC, SOLDAVEL, 89 MM, AGUA QUENTE PREDIAL (NBR 15884)</v>
          </cell>
          <cell r="C4519" t="str">
            <v xml:space="preserve">M     </v>
          </cell>
          <cell r="D4519">
            <v>226.42</v>
          </cell>
        </row>
        <row r="4520">
          <cell r="A4520">
            <v>39735</v>
          </cell>
          <cell r="B4520" t="str">
            <v>TUBO DE BORRACHA ELASTOMERICA FLEXIVEL, PRETA, PARA ISOLAMENTO TERMICO DE TUBULACAO, DN 1 1/8" (28 MM), E= 32 MM, COEFICIENTE DE CONDUTIVIDADE TERMICA 0,036W/mK, VAPOR DE AGUA MAIOR OU IGUAL A 10.000</v>
          </cell>
          <cell r="C4520" t="str">
            <v xml:space="preserve">M     </v>
          </cell>
          <cell r="D4520">
            <v>116.27</v>
          </cell>
        </row>
        <row r="4521">
          <cell r="A4521">
            <v>39734</v>
          </cell>
          <cell r="B4521" t="str">
            <v>TUBO DE BORRACHA ELASTOMERICA FLEXIVEL, PRETA, PARA ISOLAMENTO TERMICO DE TUBULACAO, DN 1 3/8" (35 MM), E= 32 MM, COEFICIENTE DE CONDUTIVIDADE TERMICA 0,036W/mK, VAPOR DE AGUA MAIOR OU IGUAL A 10.000</v>
          </cell>
          <cell r="C4521" t="str">
            <v xml:space="preserve">M     </v>
          </cell>
          <cell r="D4521">
            <v>137.91</v>
          </cell>
        </row>
        <row r="4522">
          <cell r="A4522">
            <v>39736</v>
          </cell>
          <cell r="B4522" t="str">
            <v>TUBO DE BORRACHA ELASTOMERICA FLEXIVEL, PRETA, PARA ISOLAMENTO TERMICO DE TUBULACAO, DN 1 5/8" (42 MM), E= 32 MM, COEFICIENTE DE CONDUTIVIDADE TERMICA 0,036W/mK, VAPOR DE AGUA MAIOR OU IGUAL A 10.000</v>
          </cell>
          <cell r="C4522" t="str">
            <v xml:space="preserve">M     </v>
          </cell>
          <cell r="D4522">
            <v>157.38999999999999</v>
          </cell>
        </row>
        <row r="4523">
          <cell r="A4523">
            <v>39737</v>
          </cell>
          <cell r="B4523" t="str">
            <v>TUBO DE BORRACHA ELASTOMERICA FLEXIVEL, PRETA, PARA ISOLAMENTO TERMICO DE TUBULACAO, DN 1/2" (12 MM), E= 19 MM, COEFICIENTE DE CONDUTIVIDADE TERMICA 0,036W/mK, VAPOR DE AGUA MAIOR OU IGUAL A 10.000</v>
          </cell>
          <cell r="C4523" t="str">
            <v xml:space="preserve">M     </v>
          </cell>
          <cell r="D4523">
            <v>21.17</v>
          </cell>
        </row>
        <row r="4524">
          <cell r="A4524">
            <v>39738</v>
          </cell>
          <cell r="B4524" t="str">
            <v>TUBO DE BORRACHA ELASTOMERICA FLEXIVEL, PRETA, PARA ISOLAMENTO TERMICO DE TUBULACAO, DN 1/4" (6 MM), E= 9 MM, COEFICIENTE DE CONDUTIVIDADE TERMICA 0,036W/mK, VAPOR DE AGUA MAIOR OU IGUAL A 10.000</v>
          </cell>
          <cell r="C4524" t="str">
            <v xml:space="preserve">M     </v>
          </cell>
          <cell r="D4524">
            <v>7.65</v>
          </cell>
        </row>
        <row r="4525">
          <cell r="A4525">
            <v>39739</v>
          </cell>
          <cell r="B4525" t="str">
            <v>TUBO DE BORRACHA ELASTOMERICA FLEXIVEL, PRETA, PARA ISOLAMENTO TERMICO DE TUBULACAO, DN 1" (25 MM), E= 32 MM, COEFICIENTE DE CONDUTIVIDADE TERMICA 0,036W/mK, VAPOR DE AGUA MAIOR OU IGUAL A 10.000</v>
          </cell>
          <cell r="C4525" t="str">
            <v xml:space="preserve">M     </v>
          </cell>
          <cell r="D4525">
            <v>108.84</v>
          </cell>
        </row>
        <row r="4526">
          <cell r="A4526">
            <v>39733</v>
          </cell>
          <cell r="B4526" t="str">
            <v>TUBO DE BORRACHA ELASTOMERICA FLEXIVEL, PRETA, PARA ISOLAMENTO TERMICO DE TUBULACAO, DN 2 1/8" (54 MM), E= 32 MM, COEFICIENTE DE CONDUTIVIDADE TERMICA 0,036W/mK, VAPOR DE AGUA MAIOR OU IGUAL A 10.000</v>
          </cell>
          <cell r="C4526" t="str">
            <v xml:space="preserve">M     </v>
          </cell>
          <cell r="D4526">
            <v>188.35</v>
          </cell>
        </row>
        <row r="4527">
          <cell r="A4527">
            <v>39854</v>
          </cell>
          <cell r="B4527" t="str">
            <v>TUBO DE BORRACHA ELASTOMERICA FLEXIVEL, PRETA, PARA ISOLAMENTO TERMICO DE TUBULACAO, DN 2 5/8" (*64* MM), E= *32* MM, COEFICIENTE DE CONDUTIVIDADE TERMICA 0,036W/MK, VAPOR DE AGUA MAIOR OU IGUAL A 10.000</v>
          </cell>
          <cell r="C4527" t="str">
            <v xml:space="preserve">M     </v>
          </cell>
          <cell r="D4527">
            <v>191.02</v>
          </cell>
        </row>
        <row r="4528">
          <cell r="A4528">
            <v>39740</v>
          </cell>
          <cell r="B4528" t="str">
            <v>TUBO DE BORRACHA ELASTOMERICA FLEXIVEL, PRETA, PARA ISOLAMENTO TERMICO DE TUBULACAO, DN 3/4" (18 MM), E= 32 MM, COEFICIENTE DE CONDUTIVIDADE TERMICA 0,036W/mK, VAPOR DE AGUA MAIOR OU IGUAL A 10.000</v>
          </cell>
          <cell r="C4528" t="str">
            <v xml:space="preserve">M     </v>
          </cell>
          <cell r="D4528">
            <v>104.52</v>
          </cell>
        </row>
        <row r="4529">
          <cell r="A4529">
            <v>39741</v>
          </cell>
          <cell r="B4529" t="str">
            <v>TUBO DE BORRACHA ELASTOMERICA FLEXIVEL, PRETA, PARA ISOLAMENTO TERMICO DE TUBULACAO, DN 3/8" (10 MM), E= 19 MM, COEFICIENTE DE CONDUTIVIDADE TERMICA 0,036W/mK, VAPOR DE AGUA MAIOR OU IGUAL A 10.000</v>
          </cell>
          <cell r="C4529" t="str">
            <v xml:space="preserve">M     </v>
          </cell>
          <cell r="D4529">
            <v>19.260000000000002</v>
          </cell>
        </row>
        <row r="4530">
          <cell r="A4530">
            <v>39853</v>
          </cell>
          <cell r="B4530" t="str">
            <v>TUBO DE BORRACHA ELASTOMERICA FLEXIVEL, PRETA, PARA ISOLAMENTO TERMICO DE TUBULACAO, DN 5/8" (15 MM), E= 19 MM, COEFICIENTE DE CONDUTIVIDADE TERMICA 0,036W/MK, VAPOR DE AGUA MAIOR OU IGUAL A 10.000</v>
          </cell>
          <cell r="C4530" t="str">
            <v xml:space="preserve">M     </v>
          </cell>
          <cell r="D4530">
            <v>25.3</v>
          </cell>
        </row>
        <row r="4531">
          <cell r="A4531">
            <v>39742</v>
          </cell>
          <cell r="B4531" t="str">
            <v>TUBO DE BORRACHA ELASTOMERICA FLEXIVEL, PRETA, PARA ISOLAMENTO TERMICO DE TUBULACAO, DN 7/8" (22 MM), E= 32 MM, COEFICIENTE DE CONDUTIVIDADE TERMICA 0,036W/mK, VAPOR DE AGUA MAIOR OU IGUAL A 10.000</v>
          </cell>
          <cell r="C4531" t="str">
            <v xml:space="preserve">M     </v>
          </cell>
          <cell r="D4531">
            <v>84.01</v>
          </cell>
        </row>
        <row r="4532">
          <cell r="A4532">
            <v>39749</v>
          </cell>
          <cell r="B4532" t="str">
            <v>TUBO DE COBRE CLASSE "A", DN = 1 " (28 MM), PARA INSTALACOES DE MEDIA PRESSAO PARA GASES COMBUSTIVEIS E MEDICINAIS</v>
          </cell>
          <cell r="C4532" t="str">
            <v xml:space="preserve">M     </v>
          </cell>
          <cell r="D4532">
            <v>94.27</v>
          </cell>
        </row>
        <row r="4533">
          <cell r="A4533">
            <v>39751</v>
          </cell>
          <cell r="B4533" t="str">
            <v>TUBO DE COBRE CLASSE "A", DN = 1 1/2 " (42 MM), PARA INSTALACOES DE MEDIA PRESSAO PARA GASES COMBUSTIVEIS E MEDICINAIS</v>
          </cell>
          <cell r="C4533" t="str">
            <v xml:space="preserve">M     </v>
          </cell>
          <cell r="D4533">
            <v>171.3</v>
          </cell>
        </row>
        <row r="4534">
          <cell r="A4534">
            <v>39750</v>
          </cell>
          <cell r="B4534" t="str">
            <v>TUBO DE COBRE CLASSE "A", DN = 1 1/4 " (35 MM), PARA INSTALACOES DE MEDIA PRESSAO PARA GASES COMBUSTIVEIS E MEDICINAIS</v>
          </cell>
          <cell r="C4534" t="str">
            <v xml:space="preserve">M     </v>
          </cell>
          <cell r="D4534">
            <v>142.38</v>
          </cell>
        </row>
        <row r="4535">
          <cell r="A4535">
            <v>39747</v>
          </cell>
          <cell r="B4535" t="str">
            <v>TUBO DE COBRE CLASSE "A", DN = 1/2 " (15 MM), PARA INSTALACOES DE MEDIA PRESSAO PARA GASES COMBUSTIVEIS E MEDICINAIS</v>
          </cell>
          <cell r="C4535" t="str">
            <v xml:space="preserve">M     </v>
          </cell>
          <cell r="D4535">
            <v>45.8</v>
          </cell>
        </row>
        <row r="4536">
          <cell r="A4536">
            <v>39753</v>
          </cell>
          <cell r="B4536" t="str">
            <v>TUBO DE COBRE CLASSE "A", DN = 2 1/2 " (66 MM), PARA INSTALACOES DE MEDIA PRESSAO PARA GASES COMBUSTIVEIS E MEDICINAIS</v>
          </cell>
          <cell r="C4536" t="str">
            <v xml:space="preserve">M     </v>
          </cell>
          <cell r="D4536">
            <v>315.32</v>
          </cell>
        </row>
        <row r="4537">
          <cell r="A4537">
            <v>39754</v>
          </cell>
          <cell r="B4537" t="str">
            <v>TUBO DE COBRE CLASSE "A", DN = 3 " (79 MM), PARA INSTALACOES DE MEDIA PRESSAO PARA GASES COMBUSTIVEIS E MEDICINAIS</v>
          </cell>
          <cell r="C4537" t="str">
            <v xml:space="preserve">M     </v>
          </cell>
          <cell r="D4537">
            <v>464.55</v>
          </cell>
        </row>
        <row r="4538">
          <cell r="A4538">
            <v>39748</v>
          </cell>
          <cell r="B4538" t="str">
            <v>TUBO DE COBRE CLASSE "A", DN = 3/4 " (22 MM), PARA INSTALACOES DE MEDIA PRESSAO PARA GASES COMBUSTIVEIS E MEDICINAIS</v>
          </cell>
          <cell r="C4538" t="str">
            <v xml:space="preserve">M     </v>
          </cell>
          <cell r="D4538">
            <v>74.099999999999994</v>
          </cell>
        </row>
        <row r="4539">
          <cell r="A4539">
            <v>39755</v>
          </cell>
          <cell r="B4539" t="str">
            <v>TUBO DE COBRE CLASSE "A", DN = 4 " (104 MM), PARA INSTALACOES DE MEDIA PRESSAO PARA GASES COMBUSTIVEIS E MEDICINAIS</v>
          </cell>
          <cell r="C4539" t="str">
            <v xml:space="preserve">M     </v>
          </cell>
          <cell r="D4539">
            <v>704.36</v>
          </cell>
        </row>
        <row r="4540">
          <cell r="A4540">
            <v>12742</v>
          </cell>
          <cell r="B4540" t="str">
            <v>TUBO DE COBRE CLASSE "E", DN = 104 MM, PARA INSTALACAO HIDRAULICA PREDIAL</v>
          </cell>
          <cell r="C4540" t="str">
            <v xml:space="preserve">M     </v>
          </cell>
          <cell r="D4540">
            <v>557.73</v>
          </cell>
        </row>
        <row r="4541">
          <cell r="A4541">
            <v>12713</v>
          </cell>
          <cell r="B4541" t="str">
            <v>TUBO DE COBRE CLASSE "E", DN = 15 MM, PARA INSTALACAO HIDRAULICA PREDIAL</v>
          </cell>
          <cell r="C4541" t="str">
            <v xml:space="preserve">M     </v>
          </cell>
          <cell r="D4541">
            <v>29.58</v>
          </cell>
        </row>
        <row r="4542">
          <cell r="A4542">
            <v>12743</v>
          </cell>
          <cell r="B4542" t="str">
            <v>TUBO DE COBRE CLASSE "E", DN = 22 MM, PARA INSTALACAO HIDRAULICA PREDIAL</v>
          </cell>
          <cell r="C4542" t="str">
            <v xml:space="preserve">M     </v>
          </cell>
          <cell r="D4542">
            <v>50.88</v>
          </cell>
        </row>
        <row r="4543">
          <cell r="A4543">
            <v>12744</v>
          </cell>
          <cell r="B4543" t="str">
            <v>TUBO DE COBRE CLASSE "E", DN = 28 MM, PARA INSTALACAO HIDRAULICA PREDIAL</v>
          </cell>
          <cell r="C4543" t="str">
            <v xml:space="preserve">M     </v>
          </cell>
          <cell r="D4543">
            <v>64.58</v>
          </cell>
        </row>
        <row r="4544">
          <cell r="A4544">
            <v>12745</v>
          </cell>
          <cell r="B4544" t="str">
            <v>TUBO DE COBRE CLASSE "E", DN = 35 MM, PARA INSTALACAO HIDRAULICA PREDIAL</v>
          </cell>
          <cell r="C4544" t="str">
            <v xml:space="preserve">M     </v>
          </cell>
          <cell r="D4544">
            <v>93.78</v>
          </cell>
        </row>
        <row r="4545">
          <cell r="A4545">
            <v>12746</v>
          </cell>
          <cell r="B4545" t="str">
            <v>TUBO DE COBRE CLASSE "E", DN = 42 MM, PARA INSTALACAO HIDRAULICA PREDIAL</v>
          </cell>
          <cell r="C4545" t="str">
            <v xml:space="preserve">M     </v>
          </cell>
          <cell r="D4545">
            <v>126.64</v>
          </cell>
        </row>
        <row r="4546">
          <cell r="A4546">
            <v>12747</v>
          </cell>
          <cell r="B4546" t="str">
            <v>TUBO DE COBRE CLASSE "E", DN = 54 MM, PARA INSTALACAO HIDRAULICA PREDIAL</v>
          </cell>
          <cell r="C4546" t="str">
            <v xml:space="preserve">M     </v>
          </cell>
          <cell r="D4546">
            <v>183.66</v>
          </cell>
        </row>
        <row r="4547">
          <cell r="A4547">
            <v>12748</v>
          </cell>
          <cell r="B4547" t="str">
            <v>TUBO DE COBRE CLASSE "E", DN = 66 MM, PARA INSTALACAO HIDRAULICA PREDIAL</v>
          </cell>
          <cell r="C4547" t="str">
            <v xml:space="preserve">M     </v>
          </cell>
          <cell r="D4547">
            <v>258.74</v>
          </cell>
        </row>
        <row r="4548">
          <cell r="A4548">
            <v>12749</v>
          </cell>
          <cell r="B4548" t="str">
            <v>TUBO DE COBRE CLASSE "E", DN = 79 MM, PARA INSTALACAO HIDRAULICA PREDIAL</v>
          </cell>
          <cell r="C4548" t="str">
            <v xml:space="preserve">M     </v>
          </cell>
          <cell r="D4548">
            <v>378.24</v>
          </cell>
        </row>
        <row r="4549">
          <cell r="A4549">
            <v>39726</v>
          </cell>
          <cell r="B4549" t="str">
            <v>TUBO DE COBRE CLASSE "I", DN = 1 " (28 MM), PARA INSTALACOES INDUSTRIAIS DE ALTA PRESSAO E VAPOR</v>
          </cell>
          <cell r="C4549" t="str">
            <v xml:space="preserve">M     </v>
          </cell>
          <cell r="D4549">
            <v>124.23</v>
          </cell>
        </row>
        <row r="4550">
          <cell r="A4550">
            <v>39728</v>
          </cell>
          <cell r="B4550" t="str">
            <v>TUBO DE COBRE CLASSE "I", DN = 1 1/2 " (42 MM), PARA INSTALACOES INDUSTRIAIS DE ALTA PRESSAO E VAPOR</v>
          </cell>
          <cell r="C4550" t="str">
            <v xml:space="preserve">M     </v>
          </cell>
          <cell r="D4550">
            <v>218.34</v>
          </cell>
        </row>
        <row r="4551">
          <cell r="A4551">
            <v>39727</v>
          </cell>
          <cell r="B4551" t="str">
            <v>TUBO DE COBRE CLASSE "I", DN = 1 1/4 " (35 MM), PARA INSTALACOES INDUSTRIAIS DE ALTA PRESSAO E VAPOR</v>
          </cell>
          <cell r="C4551" t="str">
            <v xml:space="preserve">M     </v>
          </cell>
          <cell r="D4551">
            <v>179.68</v>
          </cell>
        </row>
        <row r="4552">
          <cell r="A4552">
            <v>39724</v>
          </cell>
          <cell r="B4552" t="str">
            <v>TUBO DE COBRE CLASSE "I", DN = 1/2 " (15 MM), PARA INSTALACOES INDUSTRIAIS DE ALTA PRESSAO E VAPOR</v>
          </cell>
          <cell r="C4552" t="str">
            <v xml:space="preserve">M     </v>
          </cell>
          <cell r="D4552">
            <v>55.01</v>
          </cell>
        </row>
        <row r="4553">
          <cell r="A4553">
            <v>39729</v>
          </cell>
          <cell r="B4553" t="str">
            <v>TUBO DE COBRE CLASSE "I", DN = 2 " (54 MM), PARA INSTALACOES INDUSTRIAIS DE ALTA PRESSAO E VAPOR</v>
          </cell>
          <cell r="C4553" t="str">
            <v xml:space="preserve">M     </v>
          </cell>
          <cell r="D4553">
            <v>302.37</v>
          </cell>
        </row>
        <row r="4554">
          <cell r="A4554">
            <v>39730</v>
          </cell>
          <cell r="B4554" t="str">
            <v>TUBO DE COBRE CLASSE "I", DN = 2 1/2 " (66 MM), PARA INSTALACOES INDUSTRIAIS DE ALTA PRESSAO E VAPOR</v>
          </cell>
          <cell r="C4554" t="str">
            <v xml:space="preserve">M     </v>
          </cell>
          <cell r="D4554">
            <v>392.31</v>
          </cell>
        </row>
        <row r="4555">
          <cell r="A4555">
            <v>39731</v>
          </cell>
          <cell r="B4555" t="str">
            <v>TUBO DE COBRE CLASSE "I", DN = 3 " (79 MM), PARA INSTALACOES INDUSTRIAIS DE ALTA PRESSAO E VAPOR</v>
          </cell>
          <cell r="C4555" t="str">
            <v xml:space="preserve">M     </v>
          </cell>
          <cell r="D4555">
            <v>581.04</v>
          </cell>
        </row>
        <row r="4556">
          <cell r="A4556">
            <v>39725</v>
          </cell>
          <cell r="B4556" t="str">
            <v>TUBO DE COBRE CLASSE "I", DN = 3/4 " (22 MM), PARA INSTALACOES INDUSTRIAIS DE ALTA PRESSAO E VAPOR</v>
          </cell>
          <cell r="C4556" t="str">
            <v xml:space="preserve">M     </v>
          </cell>
          <cell r="D4556">
            <v>89.67</v>
          </cell>
        </row>
        <row r="4557">
          <cell r="A4557">
            <v>39732</v>
          </cell>
          <cell r="B4557" t="str">
            <v>TUBO DE COBRE CLASSE "I", DN = 4" (104 MM), PARA INSTALACOES INDUSTRIAIS DE ALTA PRESSAO E VAPOR</v>
          </cell>
          <cell r="C4557" t="str">
            <v xml:space="preserve">M     </v>
          </cell>
          <cell r="D4557">
            <v>855.26</v>
          </cell>
        </row>
        <row r="4558">
          <cell r="A4558">
            <v>39660</v>
          </cell>
          <cell r="B4558" t="str">
            <v>TUBO DE COBRE FLEXIVEL, D = 1/2 ", E = 0,79 MM, PARA AR-CONDICIONADO/ INSTALACOES GAS RESIDENCIAIS E COMERCIAIS</v>
          </cell>
          <cell r="C4558" t="str">
            <v xml:space="preserve">M     </v>
          </cell>
          <cell r="D4558">
            <v>38.97</v>
          </cell>
        </row>
        <row r="4559">
          <cell r="A4559">
            <v>39662</v>
          </cell>
          <cell r="B4559" t="str">
            <v>TUBO DE COBRE FLEXIVEL, D = 1/4 ", E = 0,79 MM, PARA AR-CONDICIONADO/ INSTALACOES GAS RESIDENCIAIS E COMERCIAIS</v>
          </cell>
          <cell r="C4559" t="str">
            <v xml:space="preserve">M     </v>
          </cell>
          <cell r="D4559">
            <v>18.68</v>
          </cell>
        </row>
        <row r="4560">
          <cell r="A4560">
            <v>39661</v>
          </cell>
          <cell r="B4560" t="str">
            <v>TUBO DE COBRE FLEXIVEL, D = 3/16 ", E = 0,79 MM, PARA AR-CONDICIONADO/ INSTALACOES GAS RESIDENCIAIS E COMERCIAIS</v>
          </cell>
          <cell r="C4560" t="str">
            <v xml:space="preserve">M     </v>
          </cell>
          <cell r="D4560">
            <v>12.74</v>
          </cell>
        </row>
        <row r="4561">
          <cell r="A4561">
            <v>39666</v>
          </cell>
          <cell r="B4561" t="str">
            <v>TUBO DE COBRE FLEXIVEL, D = 3/4 ", E = 0,79 MM, PARA AR-CONDICIONADO/ INSTALACOES GAS RESIDENCIAIS E COMERCIAIS</v>
          </cell>
          <cell r="C4561" t="str">
            <v xml:space="preserve">M     </v>
          </cell>
          <cell r="D4561">
            <v>58.63</v>
          </cell>
        </row>
        <row r="4562">
          <cell r="A4562">
            <v>39664</v>
          </cell>
          <cell r="B4562" t="str">
            <v>TUBO DE COBRE FLEXIVEL, D = 3/8 ", E = 0,79 MM, PARA AR-CONDICIONADO/ INSTALACOES GAS RESIDENCIAIS E COMERCIAIS</v>
          </cell>
          <cell r="C4562" t="str">
            <v xml:space="preserve">M     </v>
          </cell>
          <cell r="D4562">
            <v>28.73</v>
          </cell>
        </row>
        <row r="4563">
          <cell r="A4563">
            <v>39663</v>
          </cell>
          <cell r="B4563" t="str">
            <v>TUBO DE COBRE FLEXIVEL, D = 5/16 ", E = 0,79 MM, PARA AR-CONDICIONADO/ INSTALACOES GAS RESIDENCIAIS E COMERCIAIS</v>
          </cell>
          <cell r="C4563" t="str">
            <v xml:space="preserve">M     </v>
          </cell>
          <cell r="D4563">
            <v>22.97</v>
          </cell>
        </row>
        <row r="4564">
          <cell r="A4564">
            <v>39665</v>
          </cell>
          <cell r="B4564" t="str">
            <v>TUBO DE COBRE FLEXIVEL, D = 5/8 ", E = 0,79 MM, PARA AR-CONDICIONADO/ INSTALACOES GAS RESIDENCIAIS E COMERCIAIS</v>
          </cell>
          <cell r="C4564" t="str">
            <v xml:space="preserve">M     </v>
          </cell>
          <cell r="D4564">
            <v>48.47</v>
          </cell>
        </row>
        <row r="4565">
          <cell r="A4565">
            <v>39752</v>
          </cell>
          <cell r="B4565" t="str">
            <v>TUBO DE COBRE, CLASSE "A", DN = 2" (54 MM), PARA INSTALACOES DE MEDIA PRESSAO PARA GASES COMBUSTIVEIS E MEDICINAIS</v>
          </cell>
          <cell r="C4565" t="str">
            <v xml:space="preserve">M     </v>
          </cell>
          <cell r="D4565">
            <v>243.74</v>
          </cell>
        </row>
        <row r="4566">
          <cell r="A4566">
            <v>7725</v>
          </cell>
          <cell r="B4566" t="str">
            <v>TUBO DE CONCRETO ARMADO PARA AGUAS PLUVIAIS, CLASSE PA-1, COM ENCAIXE PONTA E BOLSA, DIAMETRO NOMINAL DE = 600 MM</v>
          </cell>
          <cell r="C4566" t="str">
            <v xml:space="preserve">M     </v>
          </cell>
          <cell r="D4566">
            <v>160</v>
          </cell>
        </row>
        <row r="4567">
          <cell r="A4567">
            <v>7753</v>
          </cell>
          <cell r="B4567" t="str">
            <v>TUBO DE CONCRETO ARMADO PARA AGUAS PLUVIAIS, CLASSE PA-1, COM ENCAIXE PONTA E BOLSA, DIAMETRO NOMINAL DE 1000 MM</v>
          </cell>
          <cell r="C4567" t="str">
            <v xml:space="preserve">M     </v>
          </cell>
          <cell r="D4567">
            <v>311.93</v>
          </cell>
        </row>
        <row r="4568">
          <cell r="A4568">
            <v>13256</v>
          </cell>
          <cell r="B4568" t="str">
            <v>TUBO DE CONCRETO ARMADO PARA AGUAS PLUVIAIS, CLASSE PA-1, COM ENCAIXE PONTA E BOLSA, DIAMETRO NOMINAL DE 1100 MM</v>
          </cell>
          <cell r="C4568" t="str">
            <v xml:space="preserve">M     </v>
          </cell>
          <cell r="D4568">
            <v>436.97</v>
          </cell>
        </row>
        <row r="4569">
          <cell r="A4569">
            <v>7757</v>
          </cell>
          <cell r="B4569" t="str">
            <v>TUBO DE CONCRETO ARMADO PARA AGUAS PLUVIAIS, CLASSE PA-1, COM ENCAIXE PONTA E BOLSA, DIAMETRO NOMINAL DE 1200 MM</v>
          </cell>
          <cell r="C4569" t="str">
            <v xml:space="preserve">M     </v>
          </cell>
          <cell r="D4569">
            <v>465.88</v>
          </cell>
        </row>
        <row r="4570">
          <cell r="A4570">
            <v>7758</v>
          </cell>
          <cell r="B4570" t="str">
            <v>TUBO DE CONCRETO ARMADO PARA AGUAS PLUVIAIS, CLASSE PA-1, COM ENCAIXE PONTA E BOLSA, DIAMETRO NOMINAL DE 1500 MM</v>
          </cell>
          <cell r="C4570" t="str">
            <v xml:space="preserve">M     </v>
          </cell>
          <cell r="D4570">
            <v>674.95</v>
          </cell>
        </row>
        <row r="4571">
          <cell r="A4571">
            <v>7759</v>
          </cell>
          <cell r="B4571" t="str">
            <v>TUBO DE CONCRETO ARMADO PARA AGUAS PLUVIAIS, CLASSE PA-1, COM ENCAIXE PONTA E BOLSA, DIAMETRO NOMINAL DE 2000 MM</v>
          </cell>
          <cell r="C4571" t="str">
            <v xml:space="preserve">M     </v>
          </cell>
          <cell r="D4571">
            <v>1870.3</v>
          </cell>
        </row>
        <row r="4572">
          <cell r="A4572">
            <v>40334</v>
          </cell>
          <cell r="B4572" t="str">
            <v>TUBO DE CONCRETO ARMADO PARA AGUAS PLUVIAIS, CLASSE PA-1, COM ENCAIXE PONTA E BOLSA, DIAMETRO NOMINAL DE 300 MM</v>
          </cell>
          <cell r="C4572" t="str">
            <v xml:space="preserve">M     </v>
          </cell>
          <cell r="D4572">
            <v>73.27</v>
          </cell>
        </row>
        <row r="4573">
          <cell r="A4573">
            <v>7745</v>
          </cell>
          <cell r="B4573" t="str">
            <v>TUBO DE CONCRETO ARMADO PARA AGUAS PLUVIAIS, CLASSE PA-1, COM ENCAIXE PONTA E BOLSA, DIAMETRO NOMINAL DE 400 MM</v>
          </cell>
          <cell r="C4573" t="str">
            <v xml:space="preserve">M     </v>
          </cell>
          <cell r="D4573">
            <v>82.68</v>
          </cell>
        </row>
        <row r="4574">
          <cell r="A4574">
            <v>7714</v>
          </cell>
          <cell r="B4574" t="str">
            <v>TUBO DE CONCRETO ARMADO PARA AGUAS PLUVIAIS, CLASSE PA-1, COM ENCAIXE PONTA E BOLSA, DIAMETRO NOMINAL DE 500 MM</v>
          </cell>
          <cell r="C4574" t="str">
            <v xml:space="preserve">M     </v>
          </cell>
          <cell r="D4574">
            <v>98.82</v>
          </cell>
        </row>
        <row r="4575">
          <cell r="A4575">
            <v>7742</v>
          </cell>
          <cell r="B4575" t="str">
            <v>TUBO DE CONCRETO ARMADO PARA AGUAS PLUVIAIS, CLASSE PA-1, COM ENCAIXE PONTA E BOLSA, DIAMETRO NOMINAL DE 700 MM</v>
          </cell>
          <cell r="C4575" t="str">
            <v xml:space="preserve">M     </v>
          </cell>
          <cell r="D4575">
            <v>218.08</v>
          </cell>
        </row>
        <row r="4576">
          <cell r="A4576">
            <v>7750</v>
          </cell>
          <cell r="B4576" t="str">
            <v>TUBO DE CONCRETO ARMADO PARA AGUAS PLUVIAIS, CLASSE PA-1, COM ENCAIXE PONTA E BOLSA, DIAMETRO NOMINAL DE 800 MM</v>
          </cell>
          <cell r="C4576" t="str">
            <v xml:space="preserve">M     </v>
          </cell>
          <cell r="D4576">
            <v>266.20999999999998</v>
          </cell>
        </row>
        <row r="4577">
          <cell r="A4577">
            <v>7756</v>
          </cell>
          <cell r="B4577" t="str">
            <v>TUBO DE CONCRETO ARMADO PARA AGUAS PLUVIAIS, CLASSE PA-1, COM ENCAIXE PONTA E BOLSA, DIAMETRO NOMINAL DE 900 MM</v>
          </cell>
          <cell r="C4577" t="str">
            <v xml:space="preserve">M     </v>
          </cell>
          <cell r="D4577">
            <v>305.88</v>
          </cell>
        </row>
        <row r="4578">
          <cell r="A4578">
            <v>7765</v>
          </cell>
          <cell r="B4578" t="str">
            <v>TUBO DE CONCRETO ARMADO PARA AGUAS PLUVIAIS, CLASSE PA-2, COM ENCAIXE PONTA E BOLSA, DIAMETRO NOMINAL DE 1000 MM</v>
          </cell>
          <cell r="C4578" t="str">
            <v xml:space="preserve">M     </v>
          </cell>
          <cell r="D4578">
            <v>342.85</v>
          </cell>
        </row>
        <row r="4579">
          <cell r="A4579">
            <v>12569</v>
          </cell>
          <cell r="B4579" t="str">
            <v>TUBO DE CONCRETO ARMADO PARA AGUAS PLUVIAIS, CLASSE PA-2, COM ENCAIXE PONTA E BOLSA, DIAMETRO NOMINAL DE 1100 MM</v>
          </cell>
          <cell r="C4579" t="str">
            <v xml:space="preserve">M     </v>
          </cell>
          <cell r="D4579">
            <v>473.27</v>
          </cell>
        </row>
        <row r="4580">
          <cell r="A4580">
            <v>7766</v>
          </cell>
          <cell r="B4580" t="str">
            <v>TUBO DE CONCRETO ARMADO PARA AGUAS PLUVIAIS, CLASSE PA-2, COM ENCAIXE PONTA E BOLSA, DIAMETRO NOMINAL DE 1200 MM</v>
          </cell>
          <cell r="C4580" t="str">
            <v xml:space="preserve">M     </v>
          </cell>
          <cell r="D4580">
            <v>502.85</v>
          </cell>
        </row>
        <row r="4581">
          <cell r="A4581">
            <v>7767</v>
          </cell>
          <cell r="B4581" t="str">
            <v>TUBO DE CONCRETO ARMADO PARA AGUAS PLUVIAIS, CLASSE PA-2, COM ENCAIXE PONTA E BOLSA, DIAMETRO NOMINAL DE 1500 MM</v>
          </cell>
          <cell r="C4581" t="str">
            <v xml:space="preserve">M     </v>
          </cell>
          <cell r="D4581">
            <v>722.01</v>
          </cell>
        </row>
        <row r="4582">
          <cell r="A4582">
            <v>7727</v>
          </cell>
          <cell r="B4582" t="str">
            <v>TUBO DE CONCRETO ARMADO PARA AGUAS PLUVIAIS, CLASSE PA-2, COM ENCAIXE PONTA E BOLSA, DIAMETRO NOMINAL DE 2000 MM</v>
          </cell>
          <cell r="C4582" t="str">
            <v xml:space="preserve">M     </v>
          </cell>
          <cell r="D4582">
            <v>2097.4699999999998</v>
          </cell>
        </row>
        <row r="4583">
          <cell r="A4583">
            <v>7760</v>
          </cell>
          <cell r="B4583" t="str">
            <v>TUBO DE CONCRETO ARMADO PARA AGUAS PLUVIAIS, CLASSE PA-2, COM ENCAIXE PONTA E BOLSA, DIAMETRO NOMINAL DE 300 MM</v>
          </cell>
          <cell r="C4583" t="str">
            <v xml:space="preserve">M     </v>
          </cell>
          <cell r="D4583">
            <v>83.36</v>
          </cell>
        </row>
        <row r="4584">
          <cell r="A4584">
            <v>7761</v>
          </cell>
          <cell r="B4584" t="str">
            <v>TUBO DE CONCRETO ARMADO PARA AGUAS PLUVIAIS, CLASSE PA-2, COM ENCAIXE PONTA E BOLSA, DIAMETRO NOMINAL DE 400 MM</v>
          </cell>
          <cell r="C4584" t="str">
            <v xml:space="preserve">M     </v>
          </cell>
          <cell r="D4584">
            <v>87.39</v>
          </cell>
        </row>
        <row r="4585">
          <cell r="A4585">
            <v>7752</v>
          </cell>
          <cell r="B4585" t="str">
            <v>TUBO DE CONCRETO ARMADO PARA AGUAS PLUVIAIS, CLASSE PA-2, COM ENCAIXE PONTA E BOLSA, DIAMETRO NOMINAL DE 500 MM</v>
          </cell>
          <cell r="C4585" t="str">
            <v xml:space="preserve">M     </v>
          </cell>
          <cell r="D4585">
            <v>106.21</v>
          </cell>
        </row>
        <row r="4586">
          <cell r="A4586">
            <v>7762</v>
          </cell>
          <cell r="B4586" t="str">
            <v>TUBO DE CONCRETO ARMADO PARA AGUAS PLUVIAIS, CLASSE PA-2, COM ENCAIXE PONTA E BOLSA, DIAMETRO NOMINAL DE 600 MM</v>
          </cell>
          <cell r="C4586" t="str">
            <v xml:space="preserve">M     </v>
          </cell>
          <cell r="D4586">
            <v>138.82</v>
          </cell>
        </row>
        <row r="4587">
          <cell r="A4587">
            <v>7722</v>
          </cell>
          <cell r="B4587" t="str">
            <v>TUBO DE CONCRETO ARMADO PARA AGUAS PLUVIAIS, CLASSE PA-2, COM ENCAIXE PONTA E BOLSA, DIAMETRO NOMINAL DE 700 MM</v>
          </cell>
          <cell r="C4587" t="str">
            <v xml:space="preserve">M     </v>
          </cell>
          <cell r="D4587">
            <v>212.43</v>
          </cell>
        </row>
        <row r="4588">
          <cell r="A4588">
            <v>7763</v>
          </cell>
          <cell r="B4588" t="str">
            <v>TUBO DE CONCRETO ARMADO PARA AGUAS PLUVIAIS, CLASSE PA-2, COM ENCAIXE PONTA E BOLSA, DIAMETRO NOMINAL DE 800 MM</v>
          </cell>
          <cell r="C4588" t="str">
            <v xml:space="preserve">M     </v>
          </cell>
          <cell r="D4588">
            <v>258.82</v>
          </cell>
        </row>
        <row r="4589">
          <cell r="A4589">
            <v>7764</v>
          </cell>
          <cell r="B4589" t="str">
            <v>TUBO DE CONCRETO ARMADO PARA AGUAS PLUVIAIS, CLASSE PA-2, COM ENCAIXE PONTA E BOLSA, DIAMETRO NOMINAL DE 900 MM</v>
          </cell>
          <cell r="C4589" t="str">
            <v xml:space="preserve">M     </v>
          </cell>
          <cell r="D4589">
            <v>309.24</v>
          </cell>
        </row>
        <row r="4590">
          <cell r="A4590">
            <v>12572</v>
          </cell>
          <cell r="B4590" t="str">
            <v>TUBO DE CONCRETO ARMADO PARA AGUAS PLUVIAIS, CLASSE PA-3, COM ENCAIXE PONTA E BOLSA, DIAMETRO NOMINAL DE 1000 MM</v>
          </cell>
          <cell r="C4590" t="str">
            <v xml:space="preserve">M     </v>
          </cell>
          <cell r="D4590">
            <v>436.97</v>
          </cell>
        </row>
        <row r="4591">
          <cell r="A4591">
            <v>12573</v>
          </cell>
          <cell r="B4591" t="str">
            <v>TUBO DE CONCRETO ARMADO PARA AGUAS PLUVIAIS, CLASSE PA-3, COM ENCAIXE PONTA E BOLSA, DIAMETRO NOMINAL DE 1100 MM</v>
          </cell>
          <cell r="C4591" t="str">
            <v xml:space="preserve">M     </v>
          </cell>
          <cell r="D4591">
            <v>574.78</v>
          </cell>
        </row>
        <row r="4592">
          <cell r="A4592">
            <v>12574</v>
          </cell>
          <cell r="B4592" t="str">
            <v>TUBO DE CONCRETO ARMADO PARA AGUAS PLUVIAIS, CLASSE PA-3, COM ENCAIXE PONTA E BOLSA, DIAMETRO NOMINAL DE 1200 MM</v>
          </cell>
          <cell r="C4592" t="str">
            <v xml:space="preserve">M     </v>
          </cell>
          <cell r="D4592">
            <v>694.99</v>
          </cell>
        </row>
        <row r="4593">
          <cell r="A4593">
            <v>12575</v>
          </cell>
          <cell r="B4593" t="str">
            <v>TUBO DE CONCRETO ARMADO PARA AGUAS PLUVIAIS, CLASSE PA-3, COM ENCAIXE PONTA E BOLSA, DIAMETRO NOMINAL DE 1500 MM</v>
          </cell>
          <cell r="C4593" t="str">
            <v xml:space="preserve">M     </v>
          </cell>
          <cell r="D4593">
            <v>1055.46</v>
          </cell>
        </row>
        <row r="4594">
          <cell r="A4594">
            <v>12576</v>
          </cell>
          <cell r="B4594" t="str">
            <v>TUBO DE CONCRETO ARMADO PARA AGUAS PLUVIAIS, CLASSE PA-3, COM ENCAIXE PONTA E BOLSA, DIAMETRO NOMINAL DE 400 MM</v>
          </cell>
          <cell r="C4594" t="str">
            <v xml:space="preserve">M     </v>
          </cell>
          <cell r="D4594">
            <v>127.73</v>
          </cell>
        </row>
        <row r="4595">
          <cell r="A4595">
            <v>12577</v>
          </cell>
          <cell r="B4595" t="str">
            <v>TUBO DE CONCRETO ARMADO PARA AGUAS PLUVIAIS, CLASSE PA-3, COM ENCAIXE PONTA E BOLSA, DIAMETRO NOMINAL DE 500 MM</v>
          </cell>
          <cell r="C4595" t="str">
            <v xml:space="preserve">M     </v>
          </cell>
          <cell r="D4595">
            <v>172.1</v>
          </cell>
        </row>
        <row r="4596">
          <cell r="A4596">
            <v>12578</v>
          </cell>
          <cell r="B4596" t="str">
            <v>TUBO DE CONCRETO ARMADO PARA AGUAS PLUVIAIS, CLASSE PA-3, COM ENCAIXE PONTA E BOLSA, DIAMETRO NOMINAL DE 600 MM</v>
          </cell>
          <cell r="C4596" t="str">
            <v xml:space="preserve">M     </v>
          </cell>
          <cell r="D4596">
            <v>208.4</v>
          </cell>
        </row>
        <row r="4597">
          <cell r="A4597">
            <v>12579</v>
          </cell>
          <cell r="B4597" t="str">
            <v>TUBO DE CONCRETO ARMADO PARA AGUAS PLUVIAIS, CLASSE PA-3, COM ENCAIXE PONTA E BOLSA, DIAMETRO NOMINAL DE 700 MM</v>
          </cell>
          <cell r="C4597" t="str">
            <v xml:space="preserve">M     </v>
          </cell>
          <cell r="D4597">
            <v>358.99</v>
          </cell>
        </row>
        <row r="4598">
          <cell r="A4598">
            <v>12580</v>
          </cell>
          <cell r="B4598" t="str">
            <v>TUBO DE CONCRETO ARMADO PARA AGUAS PLUVIAIS, CLASSE PA-3, COM ENCAIXE PONTA E BOLSA, DIAMETRO NOMINAL DE 800 MM</v>
          </cell>
          <cell r="C4598" t="str">
            <v xml:space="preserve">M     </v>
          </cell>
          <cell r="D4598">
            <v>374.05</v>
          </cell>
        </row>
        <row r="4599">
          <cell r="A4599">
            <v>12581</v>
          </cell>
          <cell r="B4599" t="str">
            <v>TUBO DE CONCRETO ARMADO PARA AGUAS PLUVIAIS, CLASSE PA-3, COM ENCAIXE PONTA E BOLSA, DIAMETRO NOMINAL DE 900 MM</v>
          </cell>
          <cell r="C4599" t="str">
            <v xml:space="preserve">M     </v>
          </cell>
          <cell r="D4599">
            <v>400.67</v>
          </cell>
        </row>
        <row r="4600">
          <cell r="A4600">
            <v>7720</v>
          </cell>
          <cell r="B4600" t="str">
            <v>TUBO DE CONCRETO ARMADO PARA ESGOTO SANITARIO, CLASSE EA-2, COM ENCAIXE PONTA E BOLSA, COM JUNTA ELASTICA, DIAMETRO NOMINAL DE 1000 MM</v>
          </cell>
          <cell r="C4600" t="str">
            <v xml:space="preserve">M     </v>
          </cell>
          <cell r="D4600">
            <v>626.54999999999995</v>
          </cell>
        </row>
        <row r="4601">
          <cell r="A4601">
            <v>40335</v>
          </cell>
          <cell r="B4601" t="str">
            <v>TUBO DE CONCRETO ARMADO PARA ESGOTO SANITARIO, CLASSE EA-2, COM ENCAIXE PONTA E BOLSA, COM JUNTA ELASTICA, DIAMETRO NOMINAL DE 300 MM</v>
          </cell>
          <cell r="C4601" t="str">
            <v xml:space="preserve">M     </v>
          </cell>
          <cell r="D4601">
            <v>131.09</v>
          </cell>
        </row>
        <row r="4602">
          <cell r="A4602">
            <v>7740</v>
          </cell>
          <cell r="B4602" t="str">
            <v>TUBO DE CONCRETO ARMADO PARA ESGOTO SANITARIO, CLASSE EA-2, COM ENCAIXE PONTA E BOLSA, COM JUNTA ELASTICA, DIAMETRO NOMINAL DE 400 MM</v>
          </cell>
          <cell r="C4602" t="str">
            <v xml:space="preserve">M     </v>
          </cell>
          <cell r="D4602">
            <v>134.44999999999999</v>
          </cell>
        </row>
        <row r="4603">
          <cell r="A4603">
            <v>7741</v>
          </cell>
          <cell r="B4603" t="str">
            <v>TUBO DE CONCRETO ARMADO PARA ESGOTO SANITARIO, CLASSE EA-2, COM ENCAIXE PONTA E BOLSA, COM JUNTA ELASTICA, DIAMETRO NOMINAL DE 500 MM</v>
          </cell>
          <cell r="C4603" t="str">
            <v xml:space="preserve">M     </v>
          </cell>
          <cell r="D4603">
            <v>248.73</v>
          </cell>
        </row>
        <row r="4604">
          <cell r="A4604">
            <v>7774</v>
          </cell>
          <cell r="B4604" t="str">
            <v>TUBO DE CONCRETO ARMADO PARA ESGOTO SANITARIO, CLASSE EA-2, COM ENCAIXE PONTA E BOLSA, COM JUNTA ELASTICA, DIAMETRO NOMINAL DE 600 MM</v>
          </cell>
          <cell r="C4604" t="str">
            <v xml:space="preserve">M     </v>
          </cell>
          <cell r="D4604">
            <v>305.20999999999998</v>
          </cell>
        </row>
        <row r="4605">
          <cell r="A4605">
            <v>7744</v>
          </cell>
          <cell r="B4605" t="str">
            <v>TUBO DE CONCRETO ARMADO PARA ESGOTO SANITARIO, CLASSE EA-2, COM ENCAIXE PONTA E BOLSA, COM JUNTA ELASTICA, DIAMETRO NOMINAL DE 700 MM</v>
          </cell>
          <cell r="C4605" t="str">
            <v xml:space="preserve">M     </v>
          </cell>
          <cell r="D4605">
            <v>398.65</v>
          </cell>
        </row>
        <row r="4606">
          <cell r="A4606">
            <v>7773</v>
          </cell>
          <cell r="B4606" t="str">
            <v>TUBO DE CONCRETO ARMADO PARA ESGOTO SANITARIO, CLASSE EA-2, COM ENCAIXE PONTA E BOLSA, COM JUNTA ELASTICA, DIAMETRO NOMINAL DE 800 MM</v>
          </cell>
          <cell r="C4606" t="str">
            <v xml:space="preserve">M     </v>
          </cell>
          <cell r="D4606">
            <v>407.46</v>
          </cell>
        </row>
        <row r="4607">
          <cell r="A4607">
            <v>7754</v>
          </cell>
          <cell r="B4607" t="str">
            <v>TUBO DE CONCRETO ARMADO PARA ESGOTO SANITARIO, CLASSE EA-2, COM ENCAIXE PONTA E BOLSA, COM JUNTA ELASTICA, DIAMETRO NOMINAL DE 900 MM</v>
          </cell>
          <cell r="C4607" t="str">
            <v xml:space="preserve">M     </v>
          </cell>
          <cell r="D4607">
            <v>617.80999999999995</v>
          </cell>
        </row>
        <row r="4608">
          <cell r="A4608">
            <v>7735</v>
          </cell>
          <cell r="B4608" t="str">
            <v>TUBO DE CONCRETO ARMADO PARA ESGOTO SANITARIO, CLASSE EA-3, COM ENCAIXE PONTA E BOLSA, COM JUNTA ELASTICA, DIAMETRO NOMINAL DE 1000 MM</v>
          </cell>
          <cell r="C4608" t="str">
            <v xml:space="preserve">M     </v>
          </cell>
          <cell r="D4608">
            <v>800</v>
          </cell>
        </row>
        <row r="4609">
          <cell r="A4609">
            <v>7755</v>
          </cell>
          <cell r="B4609" t="str">
            <v>TUBO DE CONCRETO ARMADO PARA ESGOTO SANITARIO, CLASSE EA-3, COM ENCAIXE PONTA E BOLSA, COM JUNTA ELASTICA, DIAMETRO NOMINAL DE 400 MM</v>
          </cell>
          <cell r="C4609" t="str">
            <v xml:space="preserve">M     </v>
          </cell>
          <cell r="D4609">
            <v>158.65</v>
          </cell>
        </row>
        <row r="4610">
          <cell r="A4610">
            <v>7776</v>
          </cell>
          <cell r="B4610" t="str">
            <v>TUBO DE CONCRETO ARMADO PARA ESGOTO SANITARIO, CLASSE EA-3, COM ENCAIXE PONTA E BOLSA, COM JUNTA ELASTICA, DIAMETRO NOMINAL DE 500 MM</v>
          </cell>
          <cell r="C4610" t="str">
            <v xml:space="preserve">M     </v>
          </cell>
          <cell r="D4610">
            <v>330.75</v>
          </cell>
        </row>
        <row r="4611">
          <cell r="A4611">
            <v>7743</v>
          </cell>
          <cell r="B4611" t="str">
            <v>TUBO DE CONCRETO ARMADO PARA ESGOTO SANITARIO, CLASSE EA-3, COM ENCAIXE PONTA E BOLSA, COM JUNTA ELASTICA, DIAMETRO NOMINAL DE 600 MM</v>
          </cell>
          <cell r="C4611" t="str">
            <v xml:space="preserve">M     </v>
          </cell>
          <cell r="D4611">
            <v>350.25</v>
          </cell>
        </row>
        <row r="4612">
          <cell r="A4612">
            <v>7733</v>
          </cell>
          <cell r="B4612" t="str">
            <v>TUBO DE CONCRETO ARMADO PARA ESGOTO SANITARIO, CLASSE EA-3, COM ENCAIXE PONTA E BOLSA, COM JUNTA ELASTICA, DIAMETRO NOMINAL DE 700 MM</v>
          </cell>
          <cell r="C4612" t="str">
            <v xml:space="preserve">M     </v>
          </cell>
          <cell r="D4612">
            <v>457.14</v>
          </cell>
        </row>
        <row r="4613">
          <cell r="A4613">
            <v>7775</v>
          </cell>
          <cell r="B4613" t="str">
            <v>TUBO DE CONCRETO ARMADO PARA ESGOTO SANITARIO, CLASSE EA-3, COM ENCAIXE PONTA E BOLSA, COM JUNTA ELASTICA, DIAMETRO NOMINAL DE 800 MM</v>
          </cell>
          <cell r="C4613" t="str">
            <v xml:space="preserve">M     </v>
          </cell>
          <cell r="D4613">
            <v>500.84</v>
          </cell>
        </row>
        <row r="4614">
          <cell r="A4614">
            <v>7734</v>
          </cell>
          <cell r="B4614" t="str">
            <v>TUBO DE CONCRETO ARMADO PARA ESGOTO SANITARIO, CLASSE EA-3, COM ENCAIXE PONTA E BOLSA, COM JUNTA ELASTICA, DIAMETRO NOMINAL DE 900 MM</v>
          </cell>
          <cell r="C4614" t="str">
            <v xml:space="preserve">M     </v>
          </cell>
          <cell r="D4614">
            <v>709.24</v>
          </cell>
        </row>
        <row r="4615">
          <cell r="A4615">
            <v>37449</v>
          </cell>
          <cell r="B4615" t="str">
            <v>TUBO DE CONCRETO SIMPLES PARA AGUAS PLUVIAIS, CLASSE PS1, COM ENCAIXE MACHO E FEMEA, DIAMETRO NOMINAL DE 200 MM</v>
          </cell>
          <cell r="C4615" t="str">
            <v xml:space="preserve">M     </v>
          </cell>
          <cell r="D4615">
            <v>16.940000000000001</v>
          </cell>
        </row>
        <row r="4616">
          <cell r="A4616">
            <v>37450</v>
          </cell>
          <cell r="B4616" t="str">
            <v>TUBO DE CONCRETO SIMPLES PARA AGUAS PLUVIAIS, CLASSE PS1, COM ENCAIXE MACHO E FEMEA, DIAMETRO NOMINAL DE 300 MM</v>
          </cell>
          <cell r="C4616" t="str">
            <v xml:space="preserve">M     </v>
          </cell>
          <cell r="D4616">
            <v>23.72</v>
          </cell>
        </row>
        <row r="4617">
          <cell r="A4617">
            <v>37451</v>
          </cell>
          <cell r="B4617" t="str">
            <v>TUBO DE CONCRETO SIMPLES PARA AGUAS PLUVIAIS, CLASSE PS1, COM ENCAIXE MACHO E FEMEA, DIAMETRO NOMINAL DE 400 MM</v>
          </cell>
          <cell r="C4617" t="str">
            <v xml:space="preserve">M     </v>
          </cell>
          <cell r="D4617">
            <v>33.119999999999997</v>
          </cell>
        </row>
        <row r="4618">
          <cell r="A4618">
            <v>37452</v>
          </cell>
          <cell r="B4618" t="str">
            <v>TUBO DE CONCRETO SIMPLES PARA AGUAS PLUVIAIS, CLASSE PS1, COM ENCAIXE MACHO E FEMEA, DIAMETRO NOMINAL DE 500 MM</v>
          </cell>
          <cell r="C4618" t="str">
            <v xml:space="preserve">M     </v>
          </cell>
          <cell r="D4618">
            <v>48.14</v>
          </cell>
        </row>
        <row r="4619">
          <cell r="A4619">
            <v>37453</v>
          </cell>
          <cell r="B4619" t="str">
            <v>TUBO DE CONCRETO SIMPLES PARA AGUAS PLUVIAIS, CLASSE PS1, COM ENCAIXE MACHO E FEMEA, DIAMETRO NOMINAL DE 600 MM</v>
          </cell>
          <cell r="C4619" t="str">
            <v xml:space="preserve">M     </v>
          </cell>
          <cell r="D4619">
            <v>55.44</v>
          </cell>
        </row>
        <row r="4620">
          <cell r="A4620">
            <v>7778</v>
          </cell>
          <cell r="B4620" t="str">
            <v>TUBO DE CONCRETO SIMPLES PARA AGUAS PLUVIAIS, CLASSE PS1, COM ENCAIXE PONTA E BOLSA, DIAMETRO NOMINAL DE 200 MM</v>
          </cell>
          <cell r="C4620" t="str">
            <v xml:space="preserve">M     </v>
          </cell>
          <cell r="D4620">
            <v>20.79</v>
          </cell>
        </row>
        <row r="4621">
          <cell r="A4621">
            <v>7796</v>
          </cell>
          <cell r="B4621" t="str">
            <v>TUBO DE CONCRETO SIMPLES PARA AGUAS PLUVIAIS, CLASSE PS1, COM ENCAIXE PONTA E BOLSA, DIAMETRO NOMINAL DE 300 MM</v>
          </cell>
          <cell r="C4621" t="str">
            <v xml:space="preserve">M     </v>
          </cell>
          <cell r="D4621">
            <v>28.5</v>
          </cell>
        </row>
        <row r="4622">
          <cell r="A4622">
            <v>7781</v>
          </cell>
          <cell r="B4622" t="str">
            <v>TUBO DE CONCRETO SIMPLES PARA AGUAS PLUVIAIS, CLASSE PS1, COM ENCAIXE PONTA E BOLSA, DIAMETRO NOMINAL DE 400 MM</v>
          </cell>
          <cell r="C4622" t="str">
            <v xml:space="preserve">M     </v>
          </cell>
          <cell r="D4622">
            <v>33.68</v>
          </cell>
        </row>
        <row r="4623">
          <cell r="A4623">
            <v>7795</v>
          </cell>
          <cell r="B4623" t="str">
            <v>TUBO DE CONCRETO SIMPLES PARA AGUAS PLUVIAIS, CLASSE PS1, COM ENCAIXE PONTA E BOLSA, DIAMETRO NOMINAL DE 500 MM</v>
          </cell>
          <cell r="C4623" t="str">
            <v xml:space="preserve">M     </v>
          </cell>
          <cell r="D4623">
            <v>50.12</v>
          </cell>
        </row>
        <row r="4624">
          <cell r="A4624">
            <v>7791</v>
          </cell>
          <cell r="B4624" t="str">
            <v>TUBO DE CONCRETO SIMPLES PARA AGUAS PLUVIAIS, CLASSE PS1, COM ENCAIXE PONTA E BOLSA, DIAMETRO NOMINAL DE 600 MM</v>
          </cell>
          <cell r="C4624" t="str">
            <v xml:space="preserve">M     </v>
          </cell>
          <cell r="D4624">
            <v>60</v>
          </cell>
        </row>
        <row r="4625">
          <cell r="A4625">
            <v>7783</v>
          </cell>
          <cell r="B4625" t="str">
            <v>TUBO DE CONCRETO SIMPLES PARA AGUAS PLUVIAIS, CLASSE PS2, COM ENCAIXE PONTA E BOLSA, DIAMETRO NOMINAL DE 200 MM</v>
          </cell>
          <cell r="C4625" t="str">
            <v xml:space="preserve">M     </v>
          </cell>
          <cell r="D4625">
            <v>21.26</v>
          </cell>
        </row>
        <row r="4626">
          <cell r="A4626">
            <v>7790</v>
          </cell>
          <cell r="B4626" t="str">
            <v>TUBO DE CONCRETO SIMPLES PARA AGUAS PLUVIAIS, CLASSE PS2, COM ENCAIXE PONTA E BOLSA, DIAMETRO NOMINAL DE 300 MM</v>
          </cell>
          <cell r="C4626" t="str">
            <v xml:space="preserve">M     </v>
          </cell>
          <cell r="D4626">
            <v>33.5</v>
          </cell>
        </row>
        <row r="4627">
          <cell r="A4627">
            <v>7785</v>
          </cell>
          <cell r="B4627" t="str">
            <v>TUBO DE CONCRETO SIMPLES PARA AGUAS PLUVIAIS, CLASSE PS2, COM ENCAIXE PONTA E BOLSA, DIAMETRO NOMINAL DE 400 MM</v>
          </cell>
          <cell r="C4627" t="str">
            <v xml:space="preserve">M     </v>
          </cell>
          <cell r="D4627">
            <v>36.97</v>
          </cell>
        </row>
        <row r="4628">
          <cell r="A4628">
            <v>7792</v>
          </cell>
          <cell r="B4628" t="str">
            <v>TUBO DE CONCRETO SIMPLES PARA AGUAS PLUVIAIS, CLASSE PS2, COM ENCAIXE PONTA E BOLSA, DIAMETRO NOMINAL DE 500 MM</v>
          </cell>
          <cell r="C4628" t="str">
            <v xml:space="preserve">M     </v>
          </cell>
          <cell r="D4628">
            <v>52.43</v>
          </cell>
        </row>
        <row r="4629">
          <cell r="A4629">
            <v>7793</v>
          </cell>
          <cell r="B4629" t="str">
            <v>TUBO DE CONCRETO SIMPLES PARA AGUAS PLUVIAIS, CLASSE PS2, COM ENCAIXE PONTA E BOLSA, DIAMETRO NOMINAL DE 600 MM</v>
          </cell>
          <cell r="C4629" t="str">
            <v xml:space="preserve">M     </v>
          </cell>
          <cell r="D4629">
            <v>61.92</v>
          </cell>
        </row>
        <row r="4630">
          <cell r="A4630">
            <v>13159</v>
          </cell>
          <cell r="B4630" t="str">
            <v>TUBO DE CONCRETO SIMPLES PARA ESGOTO SANITARIO, CLASSE ES, COM ENCAIXE PONTA E BOLSA, COM JUNTA ELASTICA, DIAMETRO NOMINAL DE 400 MM</v>
          </cell>
          <cell r="C4630" t="str">
            <v xml:space="preserve">M     </v>
          </cell>
          <cell r="D4630">
            <v>53.91</v>
          </cell>
        </row>
        <row r="4631">
          <cell r="A4631">
            <v>13168</v>
          </cell>
          <cell r="B4631" t="str">
            <v>TUBO DE CONCRETO SIMPLES PARA ESGOTO SANITARIO, CLASSE ES, COM ENCAIXE PONTA E BOLSA, COM JUNTA ELASTICA, DIAMETRO NOMINAL DE 500 MM</v>
          </cell>
          <cell r="C4631" t="str">
            <v xml:space="preserve">M     </v>
          </cell>
          <cell r="D4631">
            <v>65.47</v>
          </cell>
        </row>
        <row r="4632">
          <cell r="A4632">
            <v>13173</v>
          </cell>
          <cell r="B4632" t="str">
            <v>TUBO DE CONCRETO SIMPLES PARA ESGOTO SANITARIO, CLASSE ES, COM ENCAIXE PONTA E BOLSA, COM JUNTA ELASTICA, DIAMETRO NOMINAL DE 600 MM</v>
          </cell>
          <cell r="C4632" t="str">
            <v xml:space="preserve">M     </v>
          </cell>
          <cell r="D4632">
            <v>88.58</v>
          </cell>
        </row>
        <row r="4633">
          <cell r="A4633">
            <v>12583</v>
          </cell>
          <cell r="B4633" t="str">
            <v>TUBO DE CONCRETO SIMPLES POROSO PARA DRENAGEM (DRENO POROSO), COM ENCAIXE MACHO E FEMEA, DIAMETRO NOMINAL DE 200 MM</v>
          </cell>
          <cell r="C4633" t="str">
            <v xml:space="preserve">M     </v>
          </cell>
          <cell r="D4633">
            <v>17.71</v>
          </cell>
        </row>
        <row r="4634">
          <cell r="A4634">
            <v>12584</v>
          </cell>
          <cell r="B4634" t="str">
            <v>TUBO DE CONCRETO SIMPLES POROSO PARA DRENAGEM (DRENO POROSO), COM ENCAIXE MACHO E FEMEA, DIAMETRO NOMINAL DE 300 MM</v>
          </cell>
          <cell r="C4634" t="str">
            <v xml:space="preserve">M     </v>
          </cell>
          <cell r="D4634">
            <v>23.1</v>
          </cell>
        </row>
        <row r="4635">
          <cell r="A4635">
            <v>12613</v>
          </cell>
          <cell r="B4635" t="str">
            <v>TUBO DE DESCARGA, TIPO BENGALA, PARA LIGACAO CAIXA DE DESCARGA - EMBUTIR, PVC, 40 MM X 150 CM</v>
          </cell>
          <cell r="C4635" t="str">
            <v xml:space="preserve">UN    </v>
          </cell>
          <cell r="D4635">
            <v>20.079999999999998</v>
          </cell>
        </row>
        <row r="4636">
          <cell r="A4636">
            <v>1031</v>
          </cell>
          <cell r="B4636" t="str">
            <v>TUBO DE DESCIDA EXTERNO DE PVC PARA CAIXA DE DESCARGA EXTERNA ALTA - 40 MM X 1,60 M</v>
          </cell>
          <cell r="C4636" t="str">
            <v xml:space="preserve">UN    </v>
          </cell>
          <cell r="D4636">
            <v>14.85</v>
          </cell>
        </row>
        <row r="4637">
          <cell r="A4637">
            <v>39707</v>
          </cell>
          <cell r="B4637" t="str">
            <v>TUBO DE ESPUMA DE POLIETILENO EXPANDIDO FLEXIVEL PARA ISOLAMENTO TERMICO DE TUBULACAO DE AR CONDICIONADO, AGUA QUENTE,  DN 1 1/2", E= 10 MM</v>
          </cell>
          <cell r="C4637" t="str">
            <v xml:space="preserve">M     </v>
          </cell>
          <cell r="D4637">
            <v>4.6399999999999997</v>
          </cell>
        </row>
        <row r="4638">
          <cell r="A4638">
            <v>39708</v>
          </cell>
          <cell r="B4638" t="str">
            <v>TUBO DE ESPUMA DE POLIETILENO EXPANDIDO FLEXIVEL PARA ISOLAMENTO TERMICO DE TUBULACAO DE AR CONDICIONADO, AGUA QUENTE,  DN 1 1/4", E= 10 MM</v>
          </cell>
          <cell r="C4638" t="str">
            <v xml:space="preserve">M     </v>
          </cell>
          <cell r="D4638">
            <v>4.5</v>
          </cell>
        </row>
        <row r="4639">
          <cell r="A4639">
            <v>39710</v>
          </cell>
          <cell r="B4639" t="str">
            <v>TUBO DE ESPUMA DE POLIETILENO EXPANDIDO FLEXIVEL PARA ISOLAMENTO TERMICO DE TUBULACAO DE AR CONDICIONADO, AGUA QUENTE,  DN 1 1/8", E= 10 MM</v>
          </cell>
          <cell r="C4639" t="str">
            <v xml:space="preserve">M     </v>
          </cell>
          <cell r="D4639">
            <v>3.17</v>
          </cell>
        </row>
        <row r="4640">
          <cell r="A4640">
            <v>39709</v>
          </cell>
          <cell r="B4640" t="str">
            <v>TUBO DE ESPUMA DE POLIETILENO EXPANDIDO FLEXIVEL PARA ISOLAMENTO TERMICO DE TUBULACAO DE AR CONDICIONADO, AGUA QUENTE,  DN 1 3/8", E= 10 MM</v>
          </cell>
          <cell r="C4640" t="str">
            <v xml:space="preserve">M     </v>
          </cell>
          <cell r="D4640">
            <v>4.3899999999999997</v>
          </cell>
        </row>
        <row r="4641">
          <cell r="A4641">
            <v>39711</v>
          </cell>
          <cell r="B4641" t="str">
            <v>TUBO DE ESPUMA DE POLIETILENO EXPANDIDO FLEXIVEL PARA ISOLAMENTO TERMICO DE TUBULACAO DE AR CONDICIONADO, AGUA QUENTE,  DN 1 5/8", E= 10 MM</v>
          </cell>
          <cell r="C4641" t="str">
            <v xml:space="preserve">M     </v>
          </cell>
          <cell r="D4641">
            <v>4.93</v>
          </cell>
        </row>
        <row r="4642">
          <cell r="A4642">
            <v>39712</v>
          </cell>
          <cell r="B4642" t="str">
            <v>TUBO DE ESPUMA DE POLIETILENO EXPANDIDO FLEXIVEL PARA ISOLAMENTO TERMICO DE TUBULACAO DE AR CONDICIONADO, AGUA QUENTE,  DN 1/2", E= 10 MM</v>
          </cell>
          <cell r="C4642" t="str">
            <v xml:space="preserve">M     </v>
          </cell>
          <cell r="D4642">
            <v>1.73</v>
          </cell>
        </row>
        <row r="4643">
          <cell r="A4643">
            <v>39713</v>
          </cell>
          <cell r="B4643" t="str">
            <v>TUBO DE ESPUMA DE POLIETILENO EXPANDIDO FLEXIVEL PARA ISOLAMENTO TERMICO DE TUBULACAO DE AR CONDICIONADO, AGUA QUENTE,  DN 1/4", E= 10 MM</v>
          </cell>
          <cell r="C4643" t="str">
            <v xml:space="preserve">M     </v>
          </cell>
          <cell r="D4643">
            <v>1.36</v>
          </cell>
        </row>
        <row r="4644">
          <cell r="A4644">
            <v>39714</v>
          </cell>
          <cell r="B4644" t="str">
            <v>TUBO DE ESPUMA DE POLIETILENO EXPANDIDO FLEXIVEL PARA ISOLAMENTO TERMICO DE TUBULACAO DE AR CONDICIONADO, AGUA QUENTE,  DN 1", E= 10 MM</v>
          </cell>
          <cell r="C4644" t="str">
            <v xml:space="preserve">M     </v>
          </cell>
          <cell r="D4644">
            <v>3.13</v>
          </cell>
        </row>
        <row r="4645">
          <cell r="A4645">
            <v>39715</v>
          </cell>
          <cell r="B4645" t="str">
            <v>TUBO DE ESPUMA DE POLIETILENO EXPANDIDO FLEXIVEL PARA ISOLAMENTO TERMICO DE TUBULACAO DE AR CONDICIONADO, AGUA QUENTE,  DN 3/4", E= 10 MM</v>
          </cell>
          <cell r="C4645" t="str">
            <v xml:space="preserve">M     </v>
          </cell>
          <cell r="D4645">
            <v>2.23</v>
          </cell>
        </row>
        <row r="4646">
          <cell r="A4646">
            <v>39716</v>
          </cell>
          <cell r="B4646" t="str">
            <v>TUBO DE ESPUMA DE POLIETILENO EXPANDIDO FLEXIVEL PARA ISOLAMENTO TERMICO DE TUBULACAO DE AR CONDICIONADO, AGUA QUENTE,  DN 3/8", E= 10 MM</v>
          </cell>
          <cell r="C4646" t="str">
            <v xml:space="preserve">M     </v>
          </cell>
          <cell r="D4646">
            <v>1.69</v>
          </cell>
        </row>
        <row r="4647">
          <cell r="A4647">
            <v>39718</v>
          </cell>
          <cell r="B4647" t="str">
            <v>TUBO DE ESPUMA DE POLIETILENO EXPANDIDO FLEXIVEL PARA ISOLAMENTO TERMICO DE TUBULACAO DE AR CONDICIONADO, AGUA QUENTE,  DN 7/8", E= 10 MM</v>
          </cell>
          <cell r="C4647" t="str">
            <v xml:space="preserve">M     </v>
          </cell>
          <cell r="D4647">
            <v>2.88</v>
          </cell>
        </row>
        <row r="4648">
          <cell r="A4648">
            <v>9813</v>
          </cell>
          <cell r="B4648" t="str">
            <v>TUBO DE POLIETILENO DE ALTA DENSIDADE (PEAD), PE-80, DE = 20 MM X 2,3 MM DE PAREDE, PARA LIGACAO DE AGUA PREDIAL (NBR 15561)</v>
          </cell>
          <cell r="C4648" t="str">
            <v xml:space="preserve">M     </v>
          </cell>
          <cell r="D4648">
            <v>5.66</v>
          </cell>
        </row>
        <row r="4649">
          <cell r="A4649">
            <v>9815</v>
          </cell>
          <cell r="B4649" t="str">
            <v>TUBO DE POLIETILENO DE ALTA DENSIDADE (PEAD), PE-80, DE = 32 MM X 3,0 MM DE PAREDE, PARA LIGACAO DE AGUA PREDIAL (NBR 15561)</v>
          </cell>
          <cell r="C4649" t="str">
            <v xml:space="preserve">M     </v>
          </cell>
          <cell r="D4649">
            <v>11.17</v>
          </cell>
        </row>
        <row r="4650">
          <cell r="A4650">
            <v>44543</v>
          </cell>
          <cell r="B4650" t="str">
            <v>TUBO DE POLIETILENO DE ALTA DENSIDADE, PEAD, PE-80, DE = 1000 MM X 38,5 MM PAREDE, ( SDR 26 - PN 05 ) PARA REDE DE AGUA OU ESGOTO ( NBR 15561)</v>
          </cell>
          <cell r="C4650" t="str">
            <v xml:space="preserve">M     </v>
          </cell>
          <cell r="D4650">
            <v>5561.89</v>
          </cell>
        </row>
        <row r="4651">
          <cell r="A4651">
            <v>44526</v>
          </cell>
          <cell r="B4651" t="str">
            <v>TUBO DE POLIETILENO DE ALTA DENSIDADE, PEAD, PE-80, DE = 110 MM X 10,0 MM PAREDE, ( SDR 11 - PN 12,5 ) PARA REDE DE AGUA OU ESGOTO ( NBR 15561)</v>
          </cell>
          <cell r="C4651" t="str">
            <v xml:space="preserve">M     </v>
          </cell>
          <cell r="D4651">
            <v>136.31</v>
          </cell>
        </row>
        <row r="4652">
          <cell r="A4652">
            <v>44518</v>
          </cell>
          <cell r="B4652" t="str">
            <v>TUBO DE POLIETILENO DE ALTA DENSIDADE, PEAD, PE-80, DE = 1200 MM X 37,2 MM PAREDE ( SDR 32,25 - PN 04 ) PARA REDE DE AGUA OU ESGOTO ( NBR 15561)</v>
          </cell>
          <cell r="C4652" t="str">
            <v xml:space="preserve">M     </v>
          </cell>
          <cell r="D4652">
            <v>4094.72</v>
          </cell>
        </row>
        <row r="4653">
          <cell r="A4653">
            <v>44544</v>
          </cell>
          <cell r="B4653" t="str">
            <v>TUBO DE POLIETILENO DE ALTA DENSIDADE, PEAD, PE-80, DE = 1400 MM X 42,9 MM PAREDE, (SDR 32,25 - PN 04 ) PARA REDE DE AGUA OU ESGOTO ( NBR 15561)</v>
          </cell>
          <cell r="C4653" t="str">
            <v xml:space="preserve">M     </v>
          </cell>
          <cell r="D4653">
            <v>1990.68</v>
          </cell>
        </row>
        <row r="4654">
          <cell r="A4654">
            <v>44545</v>
          </cell>
          <cell r="B4654" t="str">
            <v>TUBO DE POLIETILENO DE ALTA DENSIDADE, PEAD, PE-80, DE = 160 MM X 14,6 MM PAREDE, (SDR 11 - PN 12,5 ) PARA REDE DE AGUA OU ESGOTO ( NBR 15561)</v>
          </cell>
          <cell r="C4654" t="str">
            <v xml:space="preserve">M     </v>
          </cell>
          <cell r="D4654">
            <v>292.60000000000002</v>
          </cell>
        </row>
        <row r="4655">
          <cell r="A4655">
            <v>44546</v>
          </cell>
          <cell r="B4655" t="str">
            <v>TUBO DE POLIETILENO DE ALTA DENSIDADE, PEAD, PE-80, DE = 1600 MM X 49,0 MM PAREDE, ( SDR 32,25 - PN 04 ) PARA REDE DE AGUA OU ESGOTO ( NBR 15561)</v>
          </cell>
          <cell r="C4655" t="str">
            <v xml:space="preserve">M     </v>
          </cell>
          <cell r="D4655">
            <v>1306.77</v>
          </cell>
        </row>
        <row r="4656">
          <cell r="A4656">
            <v>44525</v>
          </cell>
          <cell r="B4656" t="str">
            <v>TUBO DE POLIETILENO DE ALTA DENSIDADE, PEAD, PE-80, DE = 900 MM X 34,7 MM PAREDE, ( SDR 26 - PN 05 ) PARA REDE DE AGUA OU ESGOTO ( NBR 15561)</v>
          </cell>
          <cell r="C4656" t="str">
            <v xml:space="preserve">M     </v>
          </cell>
          <cell r="D4656">
            <v>5044.6000000000004</v>
          </cell>
        </row>
        <row r="4657">
          <cell r="A4657">
            <v>44547</v>
          </cell>
          <cell r="B4657" t="str">
            <v>TUBO DE POLIETILENO DE ALTA DENSIDADE, PEAD, PE-80, DE= 200 MM X 18,2 MM PAREDE, ( SDR 11 - PN 12,5 ) PARA REDE DE AGUA OU ESGOTO ( NBR 15561)</v>
          </cell>
          <cell r="C4657" t="str">
            <v xml:space="preserve">M     </v>
          </cell>
          <cell r="D4657">
            <v>456.13</v>
          </cell>
        </row>
        <row r="4658">
          <cell r="A4658">
            <v>44519</v>
          </cell>
          <cell r="B4658" t="str">
            <v>TUBO DE POLIETILENO DE ALTA DENSIDADE, PEAD, PE-80, DE= 315 MM X 28,7 MM PAREDE, ( SDR 11 - PN 12,5 ) PARA REDE DE AGUA OU ESGOTO ( NBR 15561)</v>
          </cell>
          <cell r="C4658" t="str">
            <v xml:space="preserve">M     </v>
          </cell>
          <cell r="D4658">
            <v>1117.6300000000001</v>
          </cell>
        </row>
        <row r="4659">
          <cell r="A4659">
            <v>44520</v>
          </cell>
          <cell r="B4659" t="str">
            <v>TUBO DE POLIETILENO DE ALTA DENSIDADE, PEAD, PE-80, DE= 400 MM X 36,4 MM PAREDE, ( SDR 11 - PN 12,5 ) PARA REDE DE AGUA OU ESGOTO ( NBR 15561)</v>
          </cell>
          <cell r="C4659" t="str">
            <v xml:space="preserve">M     </v>
          </cell>
          <cell r="D4659">
            <v>1800.1</v>
          </cell>
        </row>
        <row r="4660">
          <cell r="A4660">
            <v>44521</v>
          </cell>
          <cell r="B4660" t="str">
            <v>TUBO DE POLIETILENO DE ALTA DENSIDADE, PEAD, PE-80, DE= 50 MM X 4,6 MM PAREDE, (SDR 11 - PN 12,5) PARA REDE DE AGUA OU ESGOTO ( NBR 15561)</v>
          </cell>
          <cell r="C4660" t="str">
            <v xml:space="preserve">M     </v>
          </cell>
          <cell r="D4660">
            <v>29.04</v>
          </cell>
        </row>
        <row r="4661">
          <cell r="A4661">
            <v>44522</v>
          </cell>
          <cell r="B4661" t="str">
            <v>TUBO DE POLIETILENO DE ALTA DENSIDADE, PEAD, PE-80, DE= 500 MM X 45,5 MM PAREDE, ( SDR 11 - PN 12,5 ) PARA REDE DE AGUA OU ESGOTO ( NBR 15561)</v>
          </cell>
          <cell r="C4661" t="str">
            <v xml:space="preserve">M     </v>
          </cell>
          <cell r="D4661">
            <v>3160.3</v>
          </cell>
        </row>
        <row r="4662">
          <cell r="A4662">
            <v>44523</v>
          </cell>
          <cell r="B4662" t="str">
            <v>TUBO DE POLIETILENO DE ALTA DENSIDADE, PEAD, PE-80, DE= 630 MM X 57,3 MM PAREDE (SDR 11 - PN 12,5 ) PARA REDE DE AGUA OU ESGOTO ( NBR 15561)</v>
          </cell>
          <cell r="C4662" t="str">
            <v xml:space="preserve">M     </v>
          </cell>
          <cell r="D4662">
            <v>4700.26</v>
          </cell>
        </row>
        <row r="4663">
          <cell r="A4663">
            <v>44527</v>
          </cell>
          <cell r="B4663" t="str">
            <v>TUBO DE POLIETILENO DE ALTA DENSIDADE, PEAD, PE-80, DE= 730 MM X 34,1 MM PAREDE, ( SDR 21 - PN 06 ) PARA REDE DE AGUA OU ESGOTO ( NBR 15561)</v>
          </cell>
          <cell r="C4663" t="str">
            <v xml:space="preserve">M     </v>
          </cell>
          <cell r="D4663">
            <v>2357.06</v>
          </cell>
        </row>
        <row r="4664">
          <cell r="A4664">
            <v>44524</v>
          </cell>
          <cell r="B4664" t="str">
            <v>TUBO DE POLIETILENO DE ALTA DENSIDADE, PEAD, PE-80, DE= 75 MM X 6,9 MM PAREDE, ( SRD 11 - PN 12,5 ) PARA REDE DE AGUA OU ESGOTO ( NBR 15561)</v>
          </cell>
          <cell r="C4664" t="str">
            <v xml:space="preserve">M     </v>
          </cell>
          <cell r="D4664">
            <v>64.94</v>
          </cell>
        </row>
        <row r="4665">
          <cell r="A4665">
            <v>44542</v>
          </cell>
          <cell r="B4665" t="str">
            <v>TUBO DE POLIETILENO DE ALTA DENSIDADE, PEAD, PE-80, DE= 800 MM X 30,8 MM PAREDE, ( SDR 26 - PN 05 ) PARA REDE DE AGUA OU ESGOTO ( NBR 15561)</v>
          </cell>
          <cell r="C4665" t="str">
            <v xml:space="preserve">M     </v>
          </cell>
          <cell r="D4665">
            <v>3075.17</v>
          </cell>
        </row>
        <row r="4666">
          <cell r="A4666">
            <v>9877</v>
          </cell>
          <cell r="B4666" t="str">
            <v>TUBO DE PVC, PBL, TIPO LEVE, DN = 250 MM,  PARA VENTILACAO</v>
          </cell>
          <cell r="C4666" t="str">
            <v xml:space="preserve">M     </v>
          </cell>
          <cell r="D4666">
            <v>141.56</v>
          </cell>
        </row>
        <row r="4667">
          <cell r="A4667">
            <v>9878</v>
          </cell>
          <cell r="B4667" t="str">
            <v>TUBO DE PVC, PBL, TIPO LEVE, DN = 300 MM,  PARA VENTILACAO</v>
          </cell>
          <cell r="C4667" t="str">
            <v xml:space="preserve">M     </v>
          </cell>
          <cell r="D4667">
            <v>174.27</v>
          </cell>
        </row>
        <row r="4668">
          <cell r="A4668">
            <v>41986</v>
          </cell>
          <cell r="B4668" t="str">
            <v>TUBO DE REVESTIMENTO, EM ACO, CORPO SCHEDULE 40, PONTEIRA SCHEDULE 80, ROSQUEAVEL E SEGMENTADO PARA PERFURACAO, DIAMETRO 10'' (310 MM)</v>
          </cell>
          <cell r="C4668" t="str">
            <v xml:space="preserve">M     </v>
          </cell>
          <cell r="D4668">
            <v>3596.9</v>
          </cell>
        </row>
        <row r="4669">
          <cell r="A4669">
            <v>43422</v>
          </cell>
          <cell r="B4669" t="str">
            <v>TUBO DE REVESTIMENTO, EM ACO, CORPO SCHEDULE 40, PONTEIRA SCHEDULE 80, ROSQUEAVEL E SEGMENTADO PARA PERFURACAO, DIAMETRO 12" (320 MM)</v>
          </cell>
          <cell r="C4669" t="str">
            <v xml:space="preserve">M     </v>
          </cell>
          <cell r="D4669">
            <v>4411.25</v>
          </cell>
        </row>
        <row r="4670">
          <cell r="A4670">
            <v>41987</v>
          </cell>
          <cell r="B4670" t="str">
            <v>TUBO DE REVESTIMENTO, EM ACO, CORPO SCHEDULE 40, PONTEIRA SCHEDULE 80, ROSQUEAVEL E SEGMENTADO PARA PERFURACAO, DIAMETRO 14'' (400 MM)</v>
          </cell>
          <cell r="C4670" t="str">
            <v xml:space="preserve">M     </v>
          </cell>
          <cell r="D4670">
            <v>5113</v>
          </cell>
        </row>
        <row r="4671">
          <cell r="A4671">
            <v>41988</v>
          </cell>
          <cell r="B4671" t="str">
            <v>TUBO DE REVESTIMENTO, EM ACO, CORPO SCHEDULE 40, PONTEIRA SCHEDULE 80, ROSQUEAVEL E SEGMENTADO PARA PERFURACAO, DIAMETRO 16'' (450 MM)</v>
          </cell>
          <cell r="C4671" t="str">
            <v xml:space="preserve">M     </v>
          </cell>
          <cell r="D4671">
            <v>6753.55</v>
          </cell>
        </row>
        <row r="4672">
          <cell r="A4672">
            <v>41697</v>
          </cell>
          <cell r="B4672" t="str">
            <v>TUBO DE REVESTIMENTO, EM ACO, CORPO SCHEDULE 40, PONTEIRA SCHEDULE 80, ROSQUEAVEL E SEGMENTADO PARA PERFURACAO, DIAMETRO 4'' (450 MM)</v>
          </cell>
          <cell r="C4672" t="str">
            <v xml:space="preserve">M     </v>
          </cell>
          <cell r="D4672">
            <v>1197.04</v>
          </cell>
        </row>
        <row r="4673">
          <cell r="A4673">
            <v>41985</v>
          </cell>
          <cell r="B4673" t="str">
            <v>TUBO DE REVESTIMENTO, EM ACO, CORPO SCHEDULE 40, PONTEIRA SCHEDULE 80, ROSQUEAVEL E SEGMENTADO PARA PERFURACAO, DIAMETRO 6'' (200 MM)</v>
          </cell>
          <cell r="C4673" t="str">
            <v xml:space="preserve">M     </v>
          </cell>
          <cell r="D4673">
            <v>1667.16</v>
          </cell>
        </row>
        <row r="4674">
          <cell r="A4674">
            <v>41699</v>
          </cell>
          <cell r="B4674" t="str">
            <v>TUBO DE REVESTIMENTO, EM ACO, CORPO SCHEDULE 40, PONTEIRA SCHEDULE 80, ROSQUEAVEL E SEGMENTADO PARA PERFURACAO, DIAMETRO 8'' (200 MM)</v>
          </cell>
          <cell r="C4674" t="str">
            <v xml:space="preserve">M     </v>
          </cell>
          <cell r="D4674">
            <v>2373.96</v>
          </cell>
        </row>
        <row r="4675">
          <cell r="A4675">
            <v>38053</v>
          </cell>
          <cell r="B4675" t="str">
            <v>TUBO DRENO, CORRUGADO, ESPIRALADO, FLEXIVEL, PERFURADO, EM POLIETILENO DE ALTA DENSIDADE (PEAD), DN *160* MM, (6") PARA DRENAGEM - EM BARRA (NORMA DNIT 093/2006 - EM)</v>
          </cell>
          <cell r="C4675" t="str">
            <v xml:space="preserve">M     </v>
          </cell>
          <cell r="D4675">
            <v>23.38</v>
          </cell>
        </row>
        <row r="4676">
          <cell r="A4676">
            <v>38054</v>
          </cell>
          <cell r="B4676" t="str">
            <v>TUBO DRENO, CORRUGADO, ESPIRALADO, FLEXIVEL, PERFURADO, EM POLIETILENO DE ALTA DENSIDADE (PEAD), DN *200* MM, (8") PARA DRENAGEM - EM BARRA (NORMA DNIT 093/2006 - EM)</v>
          </cell>
          <cell r="C4676" t="str">
            <v xml:space="preserve">M     </v>
          </cell>
          <cell r="D4676">
            <v>40.19</v>
          </cell>
        </row>
        <row r="4677">
          <cell r="A4677">
            <v>38052</v>
          </cell>
          <cell r="B4677" t="str">
            <v>TUBO DRENO, CORRUGADO, ESPIRALADO, FLEXIVEL, PERFURADO, EM POLIETILENO DE ALTA DENSIDADE (PEAD), DN 100 MM, (4") PARA DRENAGEM - EM ROLO (NORMA DNIT 093/2006 - E.M)</v>
          </cell>
          <cell r="C4677" t="str">
            <v xml:space="preserve">M     </v>
          </cell>
          <cell r="D4677">
            <v>11.32</v>
          </cell>
        </row>
        <row r="4678">
          <cell r="A4678">
            <v>38051</v>
          </cell>
          <cell r="B4678" t="str">
            <v>TUBO DRENO, CORRUGADO, ESPIRALADO, FLEXIVEL, PERFURADO, EM POLIETILENO DE ALTA DENSIDADE (PEAD), DN 65 MM, (2 1/2") PARA DRENAGEM - EM ROLO (NORMA DNIT 093/2006 - EM)</v>
          </cell>
          <cell r="C4678" t="str">
            <v xml:space="preserve">M     </v>
          </cell>
          <cell r="D4678">
            <v>7.06</v>
          </cell>
        </row>
        <row r="4679">
          <cell r="A4679">
            <v>38787</v>
          </cell>
          <cell r="B4679" t="str">
            <v>TUBO MONOCAMADA PEX, DN 16 MM, PARA AGUA QUENTE E FRIA</v>
          </cell>
          <cell r="C4679" t="str">
            <v xml:space="preserve">M     </v>
          </cell>
          <cell r="D4679">
            <v>5.69</v>
          </cell>
        </row>
        <row r="4680">
          <cell r="A4680">
            <v>38825</v>
          </cell>
          <cell r="B4680" t="str">
            <v>TUBO MONOCAMADA PEX, DN 20 MM, PARA AGUA QUENTE E FRIA</v>
          </cell>
          <cell r="C4680" t="str">
            <v xml:space="preserve">M     </v>
          </cell>
          <cell r="D4680">
            <v>7.35</v>
          </cell>
        </row>
        <row r="4681">
          <cell r="A4681">
            <v>38826</v>
          </cell>
          <cell r="B4681" t="str">
            <v>TUBO MONOCAMADA PEX, DN 25 MM, PARA AGUA QUENTE E FRIA</v>
          </cell>
          <cell r="C4681" t="str">
            <v xml:space="preserve">M     </v>
          </cell>
          <cell r="D4681">
            <v>10.46</v>
          </cell>
        </row>
        <row r="4682">
          <cell r="A4682">
            <v>38827</v>
          </cell>
          <cell r="B4682" t="str">
            <v>TUBO MONOCAMADA PEX, DN 32 MM, PARA AGUA QUENTE E FRIA</v>
          </cell>
          <cell r="C4682" t="str">
            <v xml:space="preserve">M     </v>
          </cell>
          <cell r="D4682">
            <v>17.11</v>
          </cell>
        </row>
        <row r="4683">
          <cell r="A4683">
            <v>38830</v>
          </cell>
          <cell r="B4683" t="str">
            <v>TUBO MULTICAMADA PEX, DN *26* MM, PARA INSTALACOES A GAS (AMARELO)</v>
          </cell>
          <cell r="C4683" t="str">
            <v xml:space="preserve">M     </v>
          </cell>
          <cell r="D4683">
            <v>24.85</v>
          </cell>
        </row>
        <row r="4684">
          <cell r="A4684">
            <v>38828</v>
          </cell>
          <cell r="B4684" t="str">
            <v>TUBO MULTICAMADA PEX, DN 16 MM, PARA INSTALACOES A GAS (AMARELO)</v>
          </cell>
          <cell r="C4684" t="str">
            <v xml:space="preserve">M     </v>
          </cell>
          <cell r="D4684">
            <v>10.96</v>
          </cell>
        </row>
        <row r="4685">
          <cell r="A4685">
            <v>38829</v>
          </cell>
          <cell r="B4685" t="str">
            <v>TUBO MULTICAMADA PEX, DN 20 MM, PARA INSTALACOES A GAS (AMARELO)</v>
          </cell>
          <cell r="C4685" t="str">
            <v xml:space="preserve">M     </v>
          </cell>
          <cell r="D4685">
            <v>17.95</v>
          </cell>
        </row>
        <row r="4686">
          <cell r="A4686">
            <v>38831</v>
          </cell>
          <cell r="B4686" t="str">
            <v>TUBO MULTICAMADA PEX, DN 32 MM, PARA INSTALACOES A GAS (AMARELO)</v>
          </cell>
          <cell r="C4686" t="str">
            <v xml:space="preserve">M     </v>
          </cell>
          <cell r="D4686">
            <v>34.659999999999997</v>
          </cell>
        </row>
        <row r="4687">
          <cell r="A4687">
            <v>36274</v>
          </cell>
          <cell r="B4687" t="str">
            <v>TUBO PPR PN 20, DN 20 MM, PARA AGUA QUENTE PREDIAL</v>
          </cell>
          <cell r="C4687" t="str">
            <v xml:space="preserve">M     </v>
          </cell>
          <cell r="D4687">
            <v>10.93</v>
          </cell>
        </row>
        <row r="4688">
          <cell r="A4688">
            <v>36278</v>
          </cell>
          <cell r="B4688" t="str">
            <v>TUBO PPR PN 20, DN 25 MM, PARA AGUA QUENTE PREDIAL</v>
          </cell>
          <cell r="C4688" t="str">
            <v xml:space="preserve">M     </v>
          </cell>
          <cell r="D4688">
            <v>14.82</v>
          </cell>
        </row>
        <row r="4689">
          <cell r="A4689">
            <v>38977</v>
          </cell>
          <cell r="B4689" t="str">
            <v>TUBO PPR, CLASSE PN 12, DN 110 MM</v>
          </cell>
          <cell r="C4689" t="str">
            <v xml:space="preserve">M     </v>
          </cell>
          <cell r="D4689">
            <v>145</v>
          </cell>
        </row>
        <row r="4690">
          <cell r="A4690">
            <v>38971</v>
          </cell>
          <cell r="B4690" t="str">
            <v>TUBO PPR, CLASSE PN 12, DN 32 MM</v>
          </cell>
          <cell r="C4690" t="str">
            <v xml:space="preserve">M     </v>
          </cell>
          <cell r="D4690">
            <v>12.17</v>
          </cell>
        </row>
        <row r="4691">
          <cell r="A4691">
            <v>38972</v>
          </cell>
          <cell r="B4691" t="str">
            <v>TUBO PPR, CLASSE PN 12, DN 40 MM</v>
          </cell>
          <cell r="C4691" t="str">
            <v xml:space="preserve">M     </v>
          </cell>
          <cell r="D4691">
            <v>16.41</v>
          </cell>
        </row>
        <row r="4692">
          <cell r="A4692">
            <v>38973</v>
          </cell>
          <cell r="B4692" t="str">
            <v>TUBO PPR, CLASSE PN 12, DN 50 MM</v>
          </cell>
          <cell r="C4692" t="str">
            <v xml:space="preserve">M     </v>
          </cell>
          <cell r="D4692">
            <v>27.11</v>
          </cell>
        </row>
        <row r="4693">
          <cell r="A4693">
            <v>38974</v>
          </cell>
          <cell r="B4693" t="str">
            <v>TUBO PPR, CLASSE PN 12, DN 63 MM</v>
          </cell>
          <cell r="C4693" t="str">
            <v xml:space="preserve">M     </v>
          </cell>
          <cell r="D4693">
            <v>44.03</v>
          </cell>
        </row>
        <row r="4694">
          <cell r="A4694">
            <v>38975</v>
          </cell>
          <cell r="B4694" t="str">
            <v>TUBO PPR, CLASSE PN 12, DN 75 MM</v>
          </cell>
          <cell r="C4694" t="str">
            <v xml:space="preserve">M     </v>
          </cell>
          <cell r="D4694">
            <v>56.45</v>
          </cell>
        </row>
        <row r="4695">
          <cell r="A4695">
            <v>38976</v>
          </cell>
          <cell r="B4695" t="str">
            <v>TUBO PPR, CLASSE PN 12, DN 90 MM</v>
          </cell>
          <cell r="C4695" t="str">
            <v xml:space="preserve">M     </v>
          </cell>
          <cell r="D4695">
            <v>97.05</v>
          </cell>
        </row>
        <row r="4696">
          <cell r="A4696">
            <v>44176</v>
          </cell>
          <cell r="B4696" t="str">
            <v>TUBO PPR, CLASSE PN 20, SOLDAVEL, DN 32 MM PARA AGUA FRIA OU QUENTE PREDIAL</v>
          </cell>
          <cell r="C4696" t="str">
            <v xml:space="preserve">M     </v>
          </cell>
          <cell r="D4696">
            <v>22.3</v>
          </cell>
        </row>
        <row r="4697">
          <cell r="A4697">
            <v>38986</v>
          </cell>
          <cell r="B4697" t="str">
            <v>TUBO PPR, CLASSE PN 25, DN 110 MM, PARA AGUA QUENTE E FRIA PREDIAL</v>
          </cell>
          <cell r="C4697" t="str">
            <v xml:space="preserve">M     </v>
          </cell>
          <cell r="D4697">
            <v>292.95999999999998</v>
          </cell>
        </row>
        <row r="4698">
          <cell r="A4698">
            <v>38978</v>
          </cell>
          <cell r="B4698" t="str">
            <v>TUBO PPR, CLASSE PN 25, DN 20 MM, PARA AGUA QUENTE E FRIA PREDIAL</v>
          </cell>
          <cell r="C4698" t="str">
            <v xml:space="preserve">M     </v>
          </cell>
          <cell r="D4698">
            <v>12.02</v>
          </cell>
        </row>
        <row r="4699">
          <cell r="A4699">
            <v>38979</v>
          </cell>
          <cell r="B4699" t="str">
            <v>TUBO PPR, CLASSE PN 25, DN 25 MM, PARA AGUA QUENTE E FRIA PREDIAL</v>
          </cell>
          <cell r="C4699" t="str">
            <v xml:space="preserve">M     </v>
          </cell>
          <cell r="D4699">
            <v>16.61</v>
          </cell>
        </row>
        <row r="4700">
          <cell r="A4700">
            <v>38980</v>
          </cell>
          <cell r="B4700" t="str">
            <v>TUBO PPR, CLASSE PN 25, DN 32 MM, PARA AGUA QUENTE E FRIA PREDIAL</v>
          </cell>
          <cell r="C4700" t="str">
            <v xml:space="preserve">M     </v>
          </cell>
          <cell r="D4700">
            <v>22.24</v>
          </cell>
        </row>
        <row r="4701">
          <cell r="A4701">
            <v>38981</v>
          </cell>
          <cell r="B4701" t="str">
            <v>TUBO PPR, CLASSE PN 25, DN 40 MM, PARA AGUA QUENTE E FRIA PREDIAL</v>
          </cell>
          <cell r="C4701" t="str">
            <v xml:space="preserve">M     </v>
          </cell>
          <cell r="D4701">
            <v>32.08</v>
          </cell>
        </row>
        <row r="4702">
          <cell r="A4702">
            <v>38982</v>
          </cell>
          <cell r="B4702" t="str">
            <v>TUBO PPR, CLASSE PN 25, DN 50 MM, PARA AGUA QUENTE E FRIA PREDIAL</v>
          </cell>
          <cell r="C4702" t="str">
            <v xml:space="preserve">M     </v>
          </cell>
          <cell r="D4702">
            <v>50.69</v>
          </cell>
        </row>
        <row r="4703">
          <cell r="A4703">
            <v>38983</v>
          </cell>
          <cell r="B4703" t="str">
            <v>TUBO PPR, CLASSE PN 25, DN 63 MM, PARA AGUA QUENTE E FRIA PREDIAL</v>
          </cell>
          <cell r="C4703" t="str">
            <v xml:space="preserve">M     </v>
          </cell>
          <cell r="D4703">
            <v>89.2</v>
          </cell>
        </row>
        <row r="4704">
          <cell r="A4704">
            <v>38984</v>
          </cell>
          <cell r="B4704" t="str">
            <v>TUBO PPR, CLASSE PN 25, DN 75 MM, PARA AGUA QUENTE E FRIA PREDIAL</v>
          </cell>
          <cell r="C4704" t="str">
            <v xml:space="preserve">M     </v>
          </cell>
          <cell r="D4704">
            <v>122.62</v>
          </cell>
        </row>
        <row r="4705">
          <cell r="A4705">
            <v>38985</v>
          </cell>
          <cell r="B4705" t="str">
            <v>TUBO PPR, CLASSE PN 25, DN 90 MM, PARA AGUA QUENTE E FRIA PREDIAL</v>
          </cell>
          <cell r="C4705" t="str">
            <v xml:space="preserve">M     </v>
          </cell>
          <cell r="D4705">
            <v>210.82</v>
          </cell>
        </row>
        <row r="4706">
          <cell r="A4706">
            <v>9836</v>
          </cell>
          <cell r="B4706" t="str">
            <v>TUBO PVC  SERIE NORMAL, DN 100 MM, PARA ESGOTO  PREDIAL (NBR 5688)</v>
          </cell>
          <cell r="C4706" t="str">
            <v xml:space="preserve">M     </v>
          </cell>
          <cell r="D4706">
            <v>17.059999999999999</v>
          </cell>
        </row>
        <row r="4707">
          <cell r="A4707">
            <v>20065</v>
          </cell>
          <cell r="B4707" t="str">
            <v>TUBO PVC  SERIE NORMAL, DN 150 MM, PARA ESGOTO  PREDIAL (NBR 5688)</v>
          </cell>
          <cell r="C4707" t="str">
            <v xml:space="preserve">M     </v>
          </cell>
          <cell r="D4707">
            <v>44.59</v>
          </cell>
        </row>
        <row r="4708">
          <cell r="A4708">
            <v>9835</v>
          </cell>
          <cell r="B4708" t="str">
            <v>TUBO PVC  SERIE NORMAL, DN 40 MM, PARA ESGOTO  PREDIAL (NBR 5688)</v>
          </cell>
          <cell r="C4708" t="str">
            <v xml:space="preserve">M     </v>
          </cell>
          <cell r="D4708">
            <v>7.45</v>
          </cell>
        </row>
        <row r="4709">
          <cell r="A4709">
            <v>38032</v>
          </cell>
          <cell r="B4709" t="str">
            <v>TUBO PVC CORRUGADO, PAREDE DUPLA, JE, DN 150 MM/ DE 160 MM, REDE COLETORA ESGOTO</v>
          </cell>
          <cell r="C4709" t="str">
            <v xml:space="preserve">M     </v>
          </cell>
          <cell r="D4709">
            <v>67.41</v>
          </cell>
        </row>
        <row r="4710">
          <cell r="A4710">
            <v>38033</v>
          </cell>
          <cell r="B4710" t="str">
            <v>TUBO PVC CORRUGADO, PAREDE DUPLA, JE, DN 200 MM/ DE 200 MM, REDE COLETORA ESGOTO</v>
          </cell>
          <cell r="C4710" t="str">
            <v xml:space="preserve">M     </v>
          </cell>
          <cell r="D4710">
            <v>114.59</v>
          </cell>
        </row>
        <row r="4711">
          <cell r="A4711">
            <v>38034</v>
          </cell>
          <cell r="B4711" t="str">
            <v>TUBO PVC CORRUGADO, PAREDE DUPLA, JE, DN 250 MM/ DE 250 MM, REDE COLETORA ESGOTO</v>
          </cell>
          <cell r="C4711" t="str">
            <v xml:space="preserve">M     </v>
          </cell>
          <cell r="D4711">
            <v>179.5</v>
          </cell>
        </row>
        <row r="4712">
          <cell r="A4712">
            <v>38035</v>
          </cell>
          <cell r="B4712" t="str">
            <v>TUBO PVC CORRUGADO, PAREDE DUPLA, JE, DN 300 MM/ DE 315 MM , REDE COLETORA ESGOTO</v>
          </cell>
          <cell r="C4712" t="str">
            <v xml:space="preserve">M     </v>
          </cell>
          <cell r="D4712">
            <v>264.07</v>
          </cell>
        </row>
        <row r="4713">
          <cell r="A4713">
            <v>38036</v>
          </cell>
          <cell r="B4713" t="str">
            <v>TUBO PVC CORRUGADO, PAREDE DUPLA, JE, DN 350 MM/ DE 355 MM, REDE COLETORA ESGOTO</v>
          </cell>
          <cell r="C4713" t="str">
            <v xml:space="preserve">M     </v>
          </cell>
          <cell r="D4713">
            <v>355.74</v>
          </cell>
        </row>
        <row r="4714">
          <cell r="A4714">
            <v>38037</v>
          </cell>
          <cell r="B4714" t="str">
            <v>TUBO PVC CORRUGADO, PAREDE DUPLA, JE, DN 400 MM/ DE 400 MM, REDE COLETORA ESGOTO</v>
          </cell>
          <cell r="C4714" t="str">
            <v xml:space="preserve">M     </v>
          </cell>
          <cell r="D4714">
            <v>469.89</v>
          </cell>
        </row>
        <row r="4715">
          <cell r="A4715">
            <v>9850</v>
          </cell>
          <cell r="B4715" t="str">
            <v>TUBO PVC DE REVESTIMENTO GEOMECANICO NERVURADO REFORCADO, DN = 150 MM, COMPRIMENTO = 2 M</v>
          </cell>
          <cell r="C4715" t="str">
            <v xml:space="preserve">M     </v>
          </cell>
          <cell r="D4715">
            <v>147.75</v>
          </cell>
        </row>
        <row r="4716">
          <cell r="A4716">
            <v>9853</v>
          </cell>
          <cell r="B4716" t="str">
            <v>TUBO PVC DE REVESTIMENTO GEOMECANICO NERVURADO REFORCADO, DN = 200 MM, COMPRIMENTO = 2 M</v>
          </cell>
          <cell r="C4716" t="str">
            <v xml:space="preserve">M     </v>
          </cell>
          <cell r="D4716">
            <v>262.74</v>
          </cell>
        </row>
        <row r="4717">
          <cell r="A4717">
            <v>9854</v>
          </cell>
          <cell r="B4717" t="str">
            <v>TUBO PVC DE REVESTIMENTO GEOMECANICO NERVURADO STANDARD, DN = 154 MM, COMPRIMENTO = 2 M</v>
          </cell>
          <cell r="C4717" t="str">
            <v xml:space="preserve">M     </v>
          </cell>
          <cell r="D4717">
            <v>115.12</v>
          </cell>
        </row>
        <row r="4718">
          <cell r="A4718">
            <v>9851</v>
          </cell>
          <cell r="B4718" t="str">
            <v>TUBO PVC DE REVESTIMENTO GEOMECANICO NERVURADO STANDARD, DN = 206 MM, COMPRIMENTO = 2 M</v>
          </cell>
          <cell r="C4718" t="str">
            <v xml:space="preserve">M     </v>
          </cell>
          <cell r="D4718">
            <v>199.62</v>
          </cell>
        </row>
        <row r="4719">
          <cell r="A4719">
            <v>9855</v>
          </cell>
          <cell r="B4719" t="str">
            <v>TUBO PVC DE REVESTIMENTO GEOMECANICO NERVURADO STANDARD, DN = 250 MM, COMPRIMENTO = 2 M</v>
          </cell>
          <cell r="C4719" t="str">
            <v xml:space="preserve">M     </v>
          </cell>
          <cell r="D4719">
            <v>333.89</v>
          </cell>
        </row>
        <row r="4720">
          <cell r="A4720">
            <v>9825</v>
          </cell>
          <cell r="B4720" t="str">
            <v>TUBO PVC DEFOFO, JEI, 1 MPA, DN 100 MM, PARA REDE DE AGUA (NBR 7665)</v>
          </cell>
          <cell r="C4720" t="str">
            <v xml:space="preserve">M     </v>
          </cell>
          <cell r="D4720">
            <v>49.6</v>
          </cell>
        </row>
        <row r="4721">
          <cell r="A4721">
            <v>9828</v>
          </cell>
          <cell r="B4721" t="str">
            <v>TUBO PVC DEFOFO, JEI, 1 MPA, DN 150 MM, PARA REDE DE  AGUA (NBR 7665)</v>
          </cell>
          <cell r="C4721" t="str">
            <v xml:space="preserve">M     </v>
          </cell>
          <cell r="D4721">
            <v>133.47</v>
          </cell>
        </row>
        <row r="4722">
          <cell r="A4722">
            <v>9829</v>
          </cell>
          <cell r="B4722" t="str">
            <v>TUBO PVC DEFOFO, JEI, 1 MPA, DN 200 MM, PARA REDE DE AGUA (NBR 7665)</v>
          </cell>
          <cell r="C4722" t="str">
            <v xml:space="preserve">M     </v>
          </cell>
          <cell r="D4722">
            <v>226.2</v>
          </cell>
        </row>
        <row r="4723">
          <cell r="A4723">
            <v>9826</v>
          </cell>
          <cell r="B4723" t="str">
            <v>TUBO PVC DEFOFO, JEI, 1 MPA, DN 250 MM, PARA REDE DE AGUA (NBR 7665)</v>
          </cell>
          <cell r="C4723" t="str">
            <v xml:space="preserve">M     </v>
          </cell>
          <cell r="D4723">
            <v>344.36</v>
          </cell>
        </row>
        <row r="4724">
          <cell r="A4724">
            <v>9827</v>
          </cell>
          <cell r="B4724" t="str">
            <v>TUBO PVC DEFOFO, JEI, 1 MPA, DN 300 MM, PARA REDE DE AGUA (NBR 7665)</v>
          </cell>
          <cell r="C4724" t="str">
            <v xml:space="preserve">M     </v>
          </cell>
          <cell r="D4724">
            <v>488.99</v>
          </cell>
        </row>
        <row r="4725">
          <cell r="A4725">
            <v>36374</v>
          </cell>
          <cell r="B4725" t="str">
            <v>TUBO PVC PBA JEI, CLASSE 12, DN 100 MM, PARA REDE DE AGUA (NBR 5647)</v>
          </cell>
          <cell r="C4725" t="str">
            <v xml:space="preserve">M     </v>
          </cell>
          <cell r="D4725">
            <v>59.44</v>
          </cell>
        </row>
        <row r="4726">
          <cell r="A4726">
            <v>36084</v>
          </cell>
          <cell r="B4726" t="str">
            <v>TUBO PVC PBA JEI, CLASSE 12, DN 50 MM, PARA REDE DE AGUA (NBR 5647)</v>
          </cell>
          <cell r="C4726" t="str">
            <v xml:space="preserve">M     </v>
          </cell>
          <cell r="D4726">
            <v>17.61</v>
          </cell>
        </row>
        <row r="4727">
          <cell r="A4727">
            <v>36373</v>
          </cell>
          <cell r="B4727" t="str">
            <v>TUBO PVC PBA JEI, CLASSE 12, DN 75 MM, PARA REDE DE AGUA (NBR 5647)</v>
          </cell>
          <cell r="C4727" t="str">
            <v xml:space="preserve">M     </v>
          </cell>
          <cell r="D4727">
            <v>36.57</v>
          </cell>
        </row>
        <row r="4728">
          <cell r="A4728">
            <v>36377</v>
          </cell>
          <cell r="B4728" t="str">
            <v>TUBO PVC PBA JEI, CLASSE 15, DN 100 MM, PARA REDE DE AGUA (NBR 5647)</v>
          </cell>
          <cell r="C4728" t="str">
            <v xml:space="preserve">M     </v>
          </cell>
          <cell r="D4728">
            <v>71.3</v>
          </cell>
        </row>
        <row r="4729">
          <cell r="A4729">
            <v>36375</v>
          </cell>
          <cell r="B4729" t="str">
            <v>TUBO PVC PBA JEI, CLASSE 15, DN 50 MM, PARA REDE DE AGUA (NBR 5647)</v>
          </cell>
          <cell r="C4729" t="str">
            <v xml:space="preserve">M     </v>
          </cell>
          <cell r="D4729">
            <v>21.73</v>
          </cell>
        </row>
        <row r="4730">
          <cell r="A4730">
            <v>36376</v>
          </cell>
          <cell r="B4730" t="str">
            <v>TUBO PVC PBA JEI, CLASSE 15, DN 75 MM, PARA REDE DE AGUA (NBR 5647)</v>
          </cell>
          <cell r="C4730" t="str">
            <v xml:space="preserve">M     </v>
          </cell>
          <cell r="D4730">
            <v>42.68</v>
          </cell>
        </row>
        <row r="4731">
          <cell r="A4731">
            <v>36380</v>
          </cell>
          <cell r="B4731" t="str">
            <v>TUBO PVC PBA JEI, CLASSE 20, DN 100 MM, PARA REDE DE AGUA (NBR 5647)</v>
          </cell>
          <cell r="C4731" t="str">
            <v xml:space="preserve">M     </v>
          </cell>
          <cell r="D4731">
            <v>89.16</v>
          </cell>
        </row>
        <row r="4732">
          <cell r="A4732">
            <v>36378</v>
          </cell>
          <cell r="B4732" t="str">
            <v>TUBO PVC PBA JEI, CLASSE 20, DN 50 MM, PARA REDE DE AGUA (NBR 5647)</v>
          </cell>
          <cell r="C4732" t="str">
            <v xml:space="preserve">M     </v>
          </cell>
          <cell r="D4732">
            <v>26.71</v>
          </cell>
        </row>
        <row r="4733">
          <cell r="A4733">
            <v>36379</v>
          </cell>
          <cell r="B4733" t="str">
            <v>TUBO PVC PBA JEI, CLASSE 20, DN 75 MM, PARA REDE DE AGUA (NBR 5647)</v>
          </cell>
          <cell r="C4733" t="str">
            <v xml:space="preserve">M     </v>
          </cell>
          <cell r="D4733">
            <v>53.85</v>
          </cell>
        </row>
        <row r="4734">
          <cell r="A4734">
            <v>9859</v>
          </cell>
          <cell r="B4734" t="str">
            <v>TUBO PVC ROSCAVEL, 3/4",  AGUA FRIA PREDIAL</v>
          </cell>
          <cell r="C4734" t="str">
            <v xml:space="preserve">M     </v>
          </cell>
          <cell r="D4734">
            <v>11.43</v>
          </cell>
        </row>
        <row r="4735">
          <cell r="A4735">
            <v>9838</v>
          </cell>
          <cell r="B4735" t="str">
            <v>TUBO PVC SERIE NORMAL, DN 50 MM, PARA ESGOTO PREDIAL (NBR 5688)</v>
          </cell>
          <cell r="C4735" t="str">
            <v xml:space="preserve">M     </v>
          </cell>
          <cell r="D4735">
            <v>12.31</v>
          </cell>
        </row>
        <row r="4736">
          <cell r="A4736">
            <v>9837</v>
          </cell>
          <cell r="B4736" t="str">
            <v>TUBO PVC SERIE NORMAL, DN 75 MM, PARA ESGOTO PREDIAL (NBR 5688)</v>
          </cell>
          <cell r="C4736" t="str">
            <v xml:space="preserve">M     </v>
          </cell>
          <cell r="D4736">
            <v>16.149999999999999</v>
          </cell>
        </row>
        <row r="4737">
          <cell r="A4737">
            <v>44315</v>
          </cell>
          <cell r="B4737" t="str">
            <v>TUBO PVC, RIGIDO, CORRUGADO, PERFURADO DN 100 MM, PARA DRENAGEM, SISTEMA IRRIGACAO</v>
          </cell>
          <cell r="C4737" t="str">
            <v xml:space="preserve">M     </v>
          </cell>
          <cell r="D4737">
            <v>66.790000000000006</v>
          </cell>
        </row>
        <row r="4738">
          <cell r="A4738">
            <v>9863</v>
          </cell>
          <cell r="B4738" t="str">
            <v>TUBO PVC, ROSCAVEL,  2 1/2", AGUA FRIA PREDIAL</v>
          </cell>
          <cell r="C4738" t="str">
            <v xml:space="preserve">M     </v>
          </cell>
          <cell r="D4738">
            <v>69.08</v>
          </cell>
        </row>
        <row r="4739">
          <cell r="A4739">
            <v>9860</v>
          </cell>
          <cell r="B4739" t="str">
            <v>TUBO PVC, ROSCAVEL,  2", PARA AGUA FRIA PREDIAL</v>
          </cell>
          <cell r="C4739" t="str">
            <v xml:space="preserve">M     </v>
          </cell>
          <cell r="D4739">
            <v>50.42</v>
          </cell>
        </row>
        <row r="4740">
          <cell r="A4740">
            <v>9862</v>
          </cell>
          <cell r="B4740" t="str">
            <v>TUBO PVC, ROSCAVEL, 1 1/2",  AGUA FRIA PREDIAL</v>
          </cell>
          <cell r="C4740" t="str">
            <v xml:space="preserve">M     </v>
          </cell>
          <cell r="D4740">
            <v>35.24</v>
          </cell>
        </row>
        <row r="4741">
          <cell r="A4741">
            <v>9861</v>
          </cell>
          <cell r="B4741" t="str">
            <v>TUBO PVC, ROSCAVEL, 1 1/4", AGUA FRIA PREDIAL</v>
          </cell>
          <cell r="C4741" t="str">
            <v xml:space="preserve">M     </v>
          </cell>
          <cell r="D4741">
            <v>27.67</v>
          </cell>
        </row>
        <row r="4742">
          <cell r="A4742">
            <v>9856</v>
          </cell>
          <cell r="B4742" t="str">
            <v>TUBO PVC, ROSCAVEL, 1/2", AGUA FRIA PREDIAL</v>
          </cell>
          <cell r="C4742" t="str">
            <v xml:space="preserve">M     </v>
          </cell>
          <cell r="D4742">
            <v>8.92</v>
          </cell>
        </row>
        <row r="4743">
          <cell r="A4743">
            <v>9866</v>
          </cell>
          <cell r="B4743" t="str">
            <v>TUBO PVC, ROSCAVEL, 1", AGUA FRIA PREDIAL</v>
          </cell>
          <cell r="C4743" t="str">
            <v xml:space="preserve">M     </v>
          </cell>
          <cell r="D4743">
            <v>23.88</v>
          </cell>
        </row>
        <row r="4744">
          <cell r="A4744">
            <v>9841</v>
          </cell>
          <cell r="B4744" t="str">
            <v>TUBO PVC, SERIE R, DN 100 MM, PARA ESGOTO OU AGUAS PLUVIAIS PREDIAL (NBR 5688)</v>
          </cell>
          <cell r="C4744" t="str">
            <v xml:space="preserve">M     </v>
          </cell>
          <cell r="D4744">
            <v>32.130000000000003</v>
          </cell>
        </row>
        <row r="4745">
          <cell r="A4745">
            <v>9840</v>
          </cell>
          <cell r="B4745" t="str">
            <v>TUBO PVC, SERIE R, DN 150 MM, PARA ESGOTO OU AGUAS PLUVIAIS PREDIAL (NBR 5688)</v>
          </cell>
          <cell r="C4745" t="str">
            <v xml:space="preserve">M     </v>
          </cell>
          <cell r="D4745">
            <v>67.86</v>
          </cell>
        </row>
        <row r="4746">
          <cell r="A4746">
            <v>20067</v>
          </cell>
          <cell r="B4746" t="str">
            <v>TUBO PVC, SERIE R, DN 40 MM, PARA ESGOTO OU AGUAS PLUVIAIS PREDIAL (NBR 5688)</v>
          </cell>
          <cell r="C4746" t="str">
            <v xml:space="preserve">M     </v>
          </cell>
          <cell r="D4746">
            <v>10.42</v>
          </cell>
        </row>
        <row r="4747">
          <cell r="A4747">
            <v>20068</v>
          </cell>
          <cell r="B4747" t="str">
            <v>TUBO PVC, SERIE R, DN 50 MM, PARA ESGOTO OU AGUAS PLUVIAIS PREDIAL (NBR 5688)</v>
          </cell>
          <cell r="C4747" t="str">
            <v xml:space="preserve">M     </v>
          </cell>
          <cell r="D4747">
            <v>14.67</v>
          </cell>
        </row>
        <row r="4748">
          <cell r="A4748">
            <v>9839</v>
          </cell>
          <cell r="B4748" t="str">
            <v>TUBO PVC, SERIE R, DN 75 MM, PARA ESGOTO OU AGUAS PLUVIAIS PREDIAL (NBR 5688)</v>
          </cell>
          <cell r="C4748" t="str">
            <v xml:space="preserve">M     </v>
          </cell>
          <cell r="D4748">
            <v>26.61</v>
          </cell>
        </row>
        <row r="4749">
          <cell r="A4749">
            <v>9870</v>
          </cell>
          <cell r="B4749" t="str">
            <v>TUBO PVC, SOLDAVEL, DE 110 MM, AGUA FRIA (NBR-5648)</v>
          </cell>
          <cell r="C4749" t="str">
            <v xml:space="preserve">M     </v>
          </cell>
          <cell r="D4749">
            <v>103.02</v>
          </cell>
        </row>
        <row r="4750">
          <cell r="A4750">
            <v>9867</v>
          </cell>
          <cell r="B4750" t="str">
            <v>TUBO PVC, SOLDAVEL, DE 20 MM, AGUA FRIA (NBR-5648)</v>
          </cell>
          <cell r="C4750" t="str">
            <v xml:space="preserve">M     </v>
          </cell>
          <cell r="D4750">
            <v>4.1399999999999997</v>
          </cell>
        </row>
        <row r="4751">
          <cell r="A4751">
            <v>9868</v>
          </cell>
          <cell r="B4751" t="str">
            <v>TUBO PVC, SOLDAVEL, DE 25 MM, AGUA FRIA (NBR-5648)</v>
          </cell>
          <cell r="C4751" t="str">
            <v xml:space="preserve">M     </v>
          </cell>
          <cell r="D4751">
            <v>4.67</v>
          </cell>
        </row>
        <row r="4752">
          <cell r="A4752">
            <v>9869</v>
          </cell>
          <cell r="B4752" t="str">
            <v>TUBO PVC, SOLDAVEL, DE 32 MM, AGUA FRIA (NBR-5648)</v>
          </cell>
          <cell r="C4752" t="str">
            <v xml:space="preserve">M     </v>
          </cell>
          <cell r="D4752">
            <v>10.08</v>
          </cell>
        </row>
        <row r="4753">
          <cell r="A4753">
            <v>9874</v>
          </cell>
          <cell r="B4753" t="str">
            <v>TUBO PVC, SOLDAVEL, DE 40 MM, AGUA FRIA (NBR-5648)</v>
          </cell>
          <cell r="C4753" t="str">
            <v xml:space="preserve">M     </v>
          </cell>
          <cell r="D4753">
            <v>15.83</v>
          </cell>
        </row>
        <row r="4754">
          <cell r="A4754">
            <v>9875</v>
          </cell>
          <cell r="B4754" t="str">
            <v>TUBO PVC, SOLDAVEL, DE 50 MM, AGUA FRIA (NBR-5648)</v>
          </cell>
          <cell r="C4754" t="str">
            <v xml:space="preserve">M     </v>
          </cell>
          <cell r="D4754">
            <v>17.36</v>
          </cell>
        </row>
        <row r="4755">
          <cell r="A4755">
            <v>9873</v>
          </cell>
          <cell r="B4755" t="str">
            <v>TUBO PVC, SOLDAVEL, DE 60 MM, AGUA FRIA (NBR-5648)</v>
          </cell>
          <cell r="C4755" t="str">
            <v xml:space="preserve">M     </v>
          </cell>
          <cell r="D4755">
            <v>28.56</v>
          </cell>
        </row>
        <row r="4756">
          <cell r="A4756">
            <v>9871</v>
          </cell>
          <cell r="B4756" t="str">
            <v>TUBO PVC, SOLDAVEL, DE 75 MM, AGUA FRIA (NBR-5648)</v>
          </cell>
          <cell r="C4756" t="str">
            <v xml:space="preserve">M     </v>
          </cell>
          <cell r="D4756">
            <v>47.32</v>
          </cell>
        </row>
        <row r="4757">
          <cell r="A4757">
            <v>9872</v>
          </cell>
          <cell r="B4757" t="str">
            <v>TUBO PVC, SOLDAVEL, DE 85 MM, AGUA FRIA (NBR-5648)</v>
          </cell>
          <cell r="C4757" t="str">
            <v xml:space="preserve">M     </v>
          </cell>
          <cell r="D4757">
            <v>65.83</v>
          </cell>
        </row>
        <row r="4758">
          <cell r="A4758">
            <v>7667</v>
          </cell>
          <cell r="B4758" t="str">
            <v>TUBO 26" EM CHAPA PRETA, E= 3/16", 147 KG/6 M</v>
          </cell>
          <cell r="C4758" t="str">
            <v xml:space="preserve">M     </v>
          </cell>
          <cell r="D4758">
            <v>3394.79</v>
          </cell>
        </row>
        <row r="4759">
          <cell r="A4759">
            <v>7660</v>
          </cell>
          <cell r="B4759" t="str">
            <v>TUBO 30" EM CHAPA PRETA, E= 1/4", 175 KG/6 M</v>
          </cell>
          <cell r="C4759" t="str">
            <v xml:space="preserve">M     </v>
          </cell>
          <cell r="D4759">
            <v>4327.55</v>
          </cell>
        </row>
        <row r="4760">
          <cell r="A4760">
            <v>7676</v>
          </cell>
          <cell r="B4760" t="str">
            <v>TUBO 30" EM CHAPA PRETA, E= 3/8", 177 KG/6 M</v>
          </cell>
          <cell r="C4760" t="str">
            <v xml:space="preserve">M     </v>
          </cell>
          <cell r="D4760">
            <v>4377.01</v>
          </cell>
        </row>
        <row r="4761">
          <cell r="A4761">
            <v>12426</v>
          </cell>
          <cell r="B4761" t="str">
            <v>UNIAO COM ASSENTO CONICO DE BRONZE, DIAMETRO 1/2"</v>
          </cell>
          <cell r="C4761" t="str">
            <v xml:space="preserve">UN    </v>
          </cell>
          <cell r="D4761">
            <v>47.61</v>
          </cell>
        </row>
        <row r="4762">
          <cell r="A4762">
            <v>12425</v>
          </cell>
          <cell r="B4762" t="str">
            <v>UNIAO COM ASSENTO CONICO DE BRONZE, DIAMETRO 1"</v>
          </cell>
          <cell r="C4762" t="str">
            <v xml:space="preserve">UN    </v>
          </cell>
          <cell r="D4762">
            <v>65.41</v>
          </cell>
        </row>
        <row r="4763">
          <cell r="A4763">
            <v>12427</v>
          </cell>
          <cell r="B4763" t="str">
            <v>UNIAO COM ASSENTO CONICO DE BRONZE, DIAMETRO 2 1/2"</v>
          </cell>
          <cell r="C4763" t="str">
            <v xml:space="preserve">UN    </v>
          </cell>
          <cell r="D4763">
            <v>271.51</v>
          </cell>
        </row>
        <row r="4764">
          <cell r="A4764">
            <v>12428</v>
          </cell>
          <cell r="B4764" t="str">
            <v>UNIAO COM ASSENTO CONICO DE BRONZE, DIAMETRO 2'</v>
          </cell>
          <cell r="C4764" t="str">
            <v xml:space="preserve">UN    </v>
          </cell>
          <cell r="D4764">
            <v>174.27</v>
          </cell>
        </row>
        <row r="4765">
          <cell r="A4765">
            <v>12430</v>
          </cell>
          <cell r="B4765" t="str">
            <v>UNIAO COM ASSENTO CONICO DE BRONZE, DIAMETRO 3/4"</v>
          </cell>
          <cell r="C4765" t="str">
            <v xml:space="preserve">UN    </v>
          </cell>
          <cell r="D4765">
            <v>58.37</v>
          </cell>
        </row>
        <row r="4766">
          <cell r="A4766">
            <v>12429</v>
          </cell>
          <cell r="B4766" t="str">
            <v>UNIAO COM ASSENTO CONICO DE BRONZE, DIAMETRO 3"</v>
          </cell>
          <cell r="C4766" t="str">
            <v xml:space="preserve">UN    </v>
          </cell>
          <cell r="D4766">
            <v>439.04</v>
          </cell>
        </row>
        <row r="4767">
          <cell r="A4767">
            <v>12431</v>
          </cell>
          <cell r="B4767" t="str">
            <v>UNIAO COM ASSENTO CONICO DE BRONZE, DIAMETRO 4"</v>
          </cell>
          <cell r="C4767" t="str">
            <v xml:space="preserve">UN    </v>
          </cell>
          <cell r="D4767">
            <v>747.17</v>
          </cell>
        </row>
        <row r="4768">
          <cell r="A4768">
            <v>12432</v>
          </cell>
          <cell r="B4768" t="str">
            <v>UNIAO COM ASSENTO CONICO DE FERRO LONGO (MACHO-FEMEA), DIAMETRO 1 1/2"</v>
          </cell>
          <cell r="C4768" t="str">
            <v xml:space="preserve">UN    </v>
          </cell>
          <cell r="D4768">
            <v>153.66999999999999</v>
          </cell>
        </row>
        <row r="4769">
          <cell r="A4769">
            <v>12434</v>
          </cell>
          <cell r="B4769" t="str">
            <v>UNIAO COM ASSENTO CONICO DE FERRO LONGO (MACHO-FEMEA), DIAMETRO 1/2"</v>
          </cell>
          <cell r="C4769" t="str">
            <v xml:space="preserve">UN    </v>
          </cell>
          <cell r="D4769">
            <v>50.07</v>
          </cell>
        </row>
        <row r="4770">
          <cell r="A4770">
            <v>12433</v>
          </cell>
          <cell r="B4770" t="str">
            <v>UNIAO COM ASSENTO CONICO DE FERRO LONGO (MACHO-FEMEA), DIAMETRO 1"</v>
          </cell>
          <cell r="C4770" t="str">
            <v xml:space="preserve">UN    </v>
          </cell>
          <cell r="D4770">
            <v>97.83</v>
          </cell>
        </row>
        <row r="4771">
          <cell r="A4771">
            <v>12435</v>
          </cell>
          <cell r="B4771" t="str">
            <v>UNIAO COM ASSENTO CONICO DE FERRO LONGO (MACHO-FEMEA), DIAMETRO 2 1/2"</v>
          </cell>
          <cell r="C4771" t="str">
            <v xml:space="preserve">UN    </v>
          </cell>
          <cell r="D4771">
            <v>302.75</v>
          </cell>
        </row>
        <row r="4772">
          <cell r="A4772">
            <v>12437</v>
          </cell>
          <cell r="B4772" t="str">
            <v>UNIAO COM ASSENTO CONICO DE FERRO LONGO (MACHO-FEMEA), DIAMETRO 2"</v>
          </cell>
          <cell r="C4772" t="str">
            <v xml:space="preserve">UN    </v>
          </cell>
          <cell r="D4772">
            <v>244.51</v>
          </cell>
        </row>
        <row r="4773">
          <cell r="A4773">
            <v>12439</v>
          </cell>
          <cell r="B4773" t="str">
            <v>UNIAO COM ASSENTO CONICO DE FERRO LONGO (MACHO-FEMEA), DIAMETRO 3/4"</v>
          </cell>
          <cell r="C4773" t="str">
            <v xml:space="preserve">UN    </v>
          </cell>
          <cell r="D4773">
            <v>78.47</v>
          </cell>
        </row>
        <row r="4774">
          <cell r="A4774">
            <v>12438</v>
          </cell>
          <cell r="B4774" t="str">
            <v>UNIAO COM ASSENTO CONICO DE FERRO LONGO (MACHO-FEMEA), DIAMETRO 3'</v>
          </cell>
          <cell r="C4774" t="str">
            <v xml:space="preserve">UN    </v>
          </cell>
          <cell r="D4774">
            <v>442.49</v>
          </cell>
        </row>
        <row r="4775">
          <cell r="A4775">
            <v>12436</v>
          </cell>
          <cell r="B4775" t="str">
            <v>UNIAO COM ASSENTO CONICO DE FERRO LONGO (MACHO-FEMEA), DIAMETRO 4"</v>
          </cell>
          <cell r="C4775" t="str">
            <v xml:space="preserve">UN    </v>
          </cell>
          <cell r="D4775">
            <v>558.95000000000005</v>
          </cell>
        </row>
        <row r="4776">
          <cell r="A4776">
            <v>36357</v>
          </cell>
          <cell r="B4776" t="str">
            <v>UNIAO COM FLANGE PPR, DN 40 MM, PARA AGUA QUENTE PREDIAL</v>
          </cell>
          <cell r="C4776" t="str">
            <v xml:space="preserve">UN    </v>
          </cell>
          <cell r="D4776">
            <v>161.79</v>
          </cell>
        </row>
        <row r="4777">
          <cell r="A4777">
            <v>12424</v>
          </cell>
          <cell r="B4777" t="str">
            <v>UNIAO DE FERRO GALVANIZADO, COM ASSENTO CONICO DE BRONZE, DE 1 1/2"</v>
          </cell>
          <cell r="C4777" t="str">
            <v xml:space="preserve">UN    </v>
          </cell>
          <cell r="D4777">
            <v>100.72</v>
          </cell>
        </row>
        <row r="4778">
          <cell r="A4778">
            <v>12440</v>
          </cell>
          <cell r="B4778" t="str">
            <v>UNIAO DE FERRO GALVANIZADO, COM ASSENTO CONICO DE BRONZE, DE 1 1/4"</v>
          </cell>
          <cell r="C4778" t="str">
            <v xml:space="preserve">UN    </v>
          </cell>
          <cell r="D4778">
            <v>97.35</v>
          </cell>
        </row>
        <row r="4779">
          <cell r="A4779">
            <v>9884</v>
          </cell>
          <cell r="B4779" t="str">
            <v>UNIAO DE FERRO GALVANIZADO, COM ROSCA BSP, COM ASSENTO PLANO, DE 1 1/2"</v>
          </cell>
          <cell r="C4779" t="str">
            <v xml:space="preserve">UN    </v>
          </cell>
          <cell r="D4779">
            <v>72.62</v>
          </cell>
        </row>
        <row r="4780">
          <cell r="A4780">
            <v>9888</v>
          </cell>
          <cell r="B4780" t="str">
            <v>UNIAO DE FERRO GALVANIZADO, COM ROSCA BSP, COM ASSENTO PLANO, DE 1 1/4"</v>
          </cell>
          <cell r="C4780" t="str">
            <v xml:space="preserve">UN    </v>
          </cell>
          <cell r="D4780">
            <v>58.34</v>
          </cell>
        </row>
        <row r="4781">
          <cell r="A4781">
            <v>9883</v>
          </cell>
          <cell r="B4781" t="str">
            <v>UNIAO DE FERRO GALVANIZADO, COM ROSCA BSP, COM ASSENTO PLANO, DE 1/2"</v>
          </cell>
          <cell r="C4781" t="str">
            <v xml:space="preserve">UN    </v>
          </cell>
          <cell r="D4781">
            <v>25.46</v>
          </cell>
        </row>
        <row r="4782">
          <cell r="A4782">
            <v>9886</v>
          </cell>
          <cell r="B4782" t="str">
            <v>UNIAO DE FERRO GALVANIZADO, COM ROSCA BSP, COM ASSENTO PLANO, DE 1"</v>
          </cell>
          <cell r="C4782" t="str">
            <v xml:space="preserve">UN    </v>
          </cell>
          <cell r="D4782">
            <v>34.869999999999997</v>
          </cell>
        </row>
        <row r="4783">
          <cell r="A4783">
            <v>9889</v>
          </cell>
          <cell r="B4783" t="str">
            <v>UNIAO DE FERRO GALVANIZADO, COM ROSCA BSP, COM ASSENTO PLANO, DE 2 1/2"</v>
          </cell>
          <cell r="C4783" t="str">
            <v xml:space="preserve">UN    </v>
          </cell>
          <cell r="D4783">
            <v>176.67</v>
          </cell>
        </row>
        <row r="4784">
          <cell r="A4784">
            <v>9887</v>
          </cell>
          <cell r="B4784" t="str">
            <v>UNIAO DE FERRO GALVANIZADO, COM ROSCA BSP, COM ASSENTO PLANO, DE 2"</v>
          </cell>
          <cell r="C4784" t="str">
            <v xml:space="preserve">UN    </v>
          </cell>
          <cell r="D4784">
            <v>106.78</v>
          </cell>
        </row>
        <row r="4785">
          <cell r="A4785">
            <v>9885</v>
          </cell>
          <cell r="B4785" t="str">
            <v>UNIAO DE FERRO GALVANIZADO, COM ROSCA BSP, COM ASSENTO PLANO, DE 3/4"</v>
          </cell>
          <cell r="C4785" t="str">
            <v xml:space="preserve">UN    </v>
          </cell>
          <cell r="D4785">
            <v>33.71</v>
          </cell>
        </row>
        <row r="4786">
          <cell r="A4786">
            <v>9890</v>
          </cell>
          <cell r="B4786" t="str">
            <v>UNIAO DE FERRO GALVANIZADO, COM ROSCA BSP, COM ASSENTO PLANO, DE 3"</v>
          </cell>
          <cell r="C4786" t="str">
            <v xml:space="preserve">UN    </v>
          </cell>
          <cell r="D4786">
            <v>273.7</v>
          </cell>
        </row>
        <row r="4787">
          <cell r="A4787">
            <v>9891</v>
          </cell>
          <cell r="B4787" t="str">
            <v>UNIAO DE FERRO GALVANIZADO, COM ROSCA BSP, COM ASSENTO PLANO, DE 4"</v>
          </cell>
          <cell r="C4787" t="str">
            <v xml:space="preserve">UN    </v>
          </cell>
          <cell r="D4787">
            <v>384.23</v>
          </cell>
        </row>
        <row r="4788">
          <cell r="A4788">
            <v>36313</v>
          </cell>
          <cell r="B4788" t="str">
            <v>UNIAO DUPLA PPR, DN 20 MM, PARA AGUA QUENTE PREDIAL</v>
          </cell>
          <cell r="C4788" t="str">
            <v xml:space="preserve">UN    </v>
          </cell>
          <cell r="D4788">
            <v>16.93</v>
          </cell>
        </row>
        <row r="4789">
          <cell r="A4789">
            <v>36316</v>
          </cell>
          <cell r="B4789" t="str">
            <v>UNIAO DUPLA PPR, DN 25 MM, PARA AGUA QUENTE PREDIAL</v>
          </cell>
          <cell r="C4789" t="str">
            <v xml:space="preserve">UN    </v>
          </cell>
          <cell r="D4789">
            <v>26.37</v>
          </cell>
        </row>
        <row r="4790">
          <cell r="A4790">
            <v>64</v>
          </cell>
          <cell r="B4790" t="str">
            <v>UNIAO EM POLIPROPILENO (PP), PARA TUBO EM PEAD, 20 MM - LIGACAO PREDIAL DE AGUA</v>
          </cell>
          <cell r="C4790" t="str">
            <v xml:space="preserve">UN    </v>
          </cell>
          <cell r="D4790">
            <v>5.31</v>
          </cell>
        </row>
        <row r="4791">
          <cell r="A4791">
            <v>37423</v>
          </cell>
          <cell r="B4791" t="str">
            <v>UNIAO EM POLIPROPILENO (PP), PARA TUBO EM PEAD, 32 MM - LIGACAO PREDIAL DE AGUA</v>
          </cell>
          <cell r="C4791" t="str">
            <v xml:space="preserve">UN    </v>
          </cell>
          <cell r="D4791">
            <v>13.11</v>
          </cell>
        </row>
        <row r="4792">
          <cell r="A4792">
            <v>9892</v>
          </cell>
          <cell r="B4792" t="str">
            <v>UNIAO PVC, ROSCAVEL 1/2",  AGUA FRIA PREDIAL</v>
          </cell>
          <cell r="C4792" t="str">
            <v xml:space="preserve">UN    </v>
          </cell>
          <cell r="D4792">
            <v>7.58</v>
          </cell>
        </row>
        <row r="4793">
          <cell r="A4793">
            <v>9901</v>
          </cell>
          <cell r="B4793" t="str">
            <v>UNIAO PVC, ROSCAVEL, 1 1/2",  AGUA FRIA PREDIAL</v>
          </cell>
          <cell r="C4793" t="str">
            <v xml:space="preserve">UN    </v>
          </cell>
          <cell r="D4793">
            <v>36.67</v>
          </cell>
        </row>
        <row r="4794">
          <cell r="A4794">
            <v>9900</v>
          </cell>
          <cell r="B4794" t="str">
            <v>UNIAO PVC, ROSCAVEL, 1",  AGUA FRIA PREDIAL</v>
          </cell>
          <cell r="C4794" t="str">
            <v xml:space="preserve">UN    </v>
          </cell>
          <cell r="D4794">
            <v>21.25</v>
          </cell>
        </row>
        <row r="4795">
          <cell r="A4795">
            <v>9899</v>
          </cell>
          <cell r="B4795" t="str">
            <v>UNIAO PVC, ROSCAVEL, 3/4",  AGUA FRIA PREDIAL</v>
          </cell>
          <cell r="C4795" t="str">
            <v xml:space="preserve">UN    </v>
          </cell>
          <cell r="D4795">
            <v>9.5299999999999994</v>
          </cell>
        </row>
        <row r="4796">
          <cell r="A4796">
            <v>9908</v>
          </cell>
          <cell r="B4796" t="str">
            <v>UNIAO PVC, SOLDAVEL, 110 MM,  PARA AGUA FRIA PREDIAL</v>
          </cell>
          <cell r="C4796" t="str">
            <v xml:space="preserve">UN    </v>
          </cell>
          <cell r="D4796">
            <v>428.31</v>
          </cell>
        </row>
        <row r="4797">
          <cell r="A4797">
            <v>9905</v>
          </cell>
          <cell r="B4797" t="str">
            <v>UNIAO PVC, SOLDAVEL, 20 MM,  PARA AGUA FRIA PREDIAL</v>
          </cell>
          <cell r="C4797" t="str">
            <v xml:space="preserve">UN    </v>
          </cell>
          <cell r="D4797">
            <v>7.45</v>
          </cell>
        </row>
        <row r="4798">
          <cell r="A4798">
            <v>9906</v>
          </cell>
          <cell r="B4798" t="str">
            <v>UNIAO PVC, SOLDAVEL, 25 MM,  PARA AGUA FRIA PREDIAL</v>
          </cell>
          <cell r="C4798" t="str">
            <v xml:space="preserve">UN    </v>
          </cell>
          <cell r="D4798">
            <v>8.98</v>
          </cell>
        </row>
        <row r="4799">
          <cell r="A4799">
            <v>9895</v>
          </cell>
          <cell r="B4799" t="str">
            <v>UNIAO PVC, SOLDAVEL, 32 MM,  PARA AGUA FRIA PREDIAL</v>
          </cell>
          <cell r="C4799" t="str">
            <v xml:space="preserve">UN    </v>
          </cell>
          <cell r="D4799">
            <v>15.13</v>
          </cell>
        </row>
        <row r="4800">
          <cell r="A4800">
            <v>9894</v>
          </cell>
          <cell r="B4800" t="str">
            <v>UNIAO PVC, SOLDAVEL, 40 MM,  PARA AGUA FRIA PREDIAL</v>
          </cell>
          <cell r="C4800" t="str">
            <v xml:space="preserve">UN    </v>
          </cell>
          <cell r="D4800">
            <v>29.1</v>
          </cell>
        </row>
        <row r="4801">
          <cell r="A4801">
            <v>9897</v>
          </cell>
          <cell r="B4801" t="str">
            <v>UNIAO PVC, SOLDAVEL, 50 MM,  PARA AGUA FRIA PREDIAL</v>
          </cell>
          <cell r="C4801" t="str">
            <v xml:space="preserve">UN    </v>
          </cell>
          <cell r="D4801">
            <v>31.07</v>
          </cell>
        </row>
        <row r="4802">
          <cell r="A4802">
            <v>9910</v>
          </cell>
          <cell r="B4802" t="str">
            <v>UNIAO PVC, SOLDAVEL, 60 MM,  PARA AGUA FRIA PREDIAL</v>
          </cell>
          <cell r="C4802" t="str">
            <v xml:space="preserve">UN    </v>
          </cell>
          <cell r="D4802">
            <v>80.849999999999994</v>
          </cell>
        </row>
        <row r="4803">
          <cell r="A4803">
            <v>9909</v>
          </cell>
          <cell r="B4803" t="str">
            <v>UNIAO PVC, SOLDAVEL, 75 MM,  PARA AGUA FRIA PREDIAL</v>
          </cell>
          <cell r="C4803" t="str">
            <v xml:space="preserve">UN    </v>
          </cell>
          <cell r="D4803">
            <v>164.65</v>
          </cell>
        </row>
        <row r="4804">
          <cell r="A4804">
            <v>9907</v>
          </cell>
          <cell r="B4804" t="str">
            <v>UNIAO PVC, SOLDAVEL, 85 MM,  PARA AGUA FRIA PREDIAL</v>
          </cell>
          <cell r="C4804" t="str">
            <v xml:space="preserve">UN    </v>
          </cell>
          <cell r="D4804">
            <v>194.4</v>
          </cell>
        </row>
        <row r="4805">
          <cell r="A4805">
            <v>20973</v>
          </cell>
          <cell r="B4805" t="str">
            <v>UNIAO TIPO STORZ, COM EMPATACAO INTERNA TIPO ANEL DE EXPANSAO, ENGATE RAPIDO 1 1/2", PARA MANGUEIRA DE COMBATE A INCENDIO PREDIAL</v>
          </cell>
          <cell r="C4805" t="str">
            <v xml:space="preserve">UN    </v>
          </cell>
          <cell r="D4805">
            <v>153.1</v>
          </cell>
        </row>
        <row r="4806">
          <cell r="A4806">
            <v>20974</v>
          </cell>
          <cell r="B4806" t="str">
            <v>UNIAO TIPO STORZ, COM EMPATACAO INTERNA TIPO ANEL DE EXPANSAO, ENGATE RAPIDO 2 1/2", PARA MANGUEIRA DE COMBATE A INCENDIO PREDIAL</v>
          </cell>
          <cell r="C4806" t="str">
            <v xml:space="preserve">UN    </v>
          </cell>
          <cell r="D4806">
            <v>219.04</v>
          </cell>
        </row>
        <row r="4807">
          <cell r="A4807">
            <v>37989</v>
          </cell>
          <cell r="B4807" t="str">
            <v>UNIAO, CPVC, SOLDAVEL, 15 MM, PARA AGUA QUENTE PREDIAL</v>
          </cell>
          <cell r="C4807" t="str">
            <v xml:space="preserve">UN    </v>
          </cell>
          <cell r="D4807">
            <v>15.87</v>
          </cell>
        </row>
        <row r="4808">
          <cell r="A4808">
            <v>37990</v>
          </cell>
          <cell r="B4808" t="str">
            <v>UNIAO, CPVC, SOLDAVEL, 22 MM, PARA AGUA QUENTE PREDIAL</v>
          </cell>
          <cell r="C4808" t="str">
            <v xml:space="preserve">UN    </v>
          </cell>
          <cell r="D4808">
            <v>17.5</v>
          </cell>
        </row>
        <row r="4809">
          <cell r="A4809">
            <v>37991</v>
          </cell>
          <cell r="B4809" t="str">
            <v>UNIAO, CPVC, SOLDAVEL, 28 MM, PARA AGUA QUENTE PREDIAL</v>
          </cell>
          <cell r="C4809" t="str">
            <v xml:space="preserve">UN    </v>
          </cell>
          <cell r="D4809">
            <v>23.29</v>
          </cell>
        </row>
        <row r="4810">
          <cell r="A4810">
            <v>37992</v>
          </cell>
          <cell r="B4810" t="str">
            <v>UNIAO, CPVC, SOLDAVEL, 35 MM, PARA AGUA QUENTE PREDIAL</v>
          </cell>
          <cell r="C4810" t="str">
            <v xml:space="preserve">UN    </v>
          </cell>
          <cell r="D4810">
            <v>36.14</v>
          </cell>
        </row>
        <row r="4811">
          <cell r="A4811">
            <v>37993</v>
          </cell>
          <cell r="B4811" t="str">
            <v>UNIAO, CPVC, SOLDAVEL, 42 MM, PARA AGUA QUENTE PREDIAL</v>
          </cell>
          <cell r="C4811" t="str">
            <v xml:space="preserve">UN    </v>
          </cell>
          <cell r="D4811">
            <v>54.84</v>
          </cell>
        </row>
        <row r="4812">
          <cell r="A4812">
            <v>37994</v>
          </cell>
          <cell r="B4812" t="str">
            <v>UNIAO, CPVC, SOLDAVEL, 54 MM, PARA AGUA QUENTE PREDIAL</v>
          </cell>
          <cell r="C4812" t="str">
            <v xml:space="preserve">UN    </v>
          </cell>
          <cell r="D4812">
            <v>130.59</v>
          </cell>
        </row>
        <row r="4813">
          <cell r="A4813">
            <v>37995</v>
          </cell>
          <cell r="B4813" t="str">
            <v>UNIAO, CPVC, SOLDAVEL, 73 MM, PARA AGUA QUENTE PREDIAL</v>
          </cell>
          <cell r="C4813" t="str">
            <v xml:space="preserve">UN    </v>
          </cell>
          <cell r="D4813">
            <v>170.22</v>
          </cell>
        </row>
        <row r="4814">
          <cell r="A4814">
            <v>37996</v>
          </cell>
          <cell r="B4814" t="str">
            <v>UNIAO, CPVC, SOLDAVEL, 89 MM, PARA AGUA QUENTE PREDIAL</v>
          </cell>
          <cell r="C4814" t="str">
            <v xml:space="preserve">UN    </v>
          </cell>
          <cell r="D4814">
            <v>259.19</v>
          </cell>
        </row>
        <row r="4815">
          <cell r="A4815">
            <v>13883</v>
          </cell>
          <cell r="B4815" t="str">
            <v>USINA DE ASFALTO A FRIO, CAPACIDADE DE 30 A 40 T/H, ELETRICA, POTENCIA DE 30 CV</v>
          </cell>
          <cell r="C4815" t="str">
            <v xml:space="preserve">UN    </v>
          </cell>
          <cell r="D4815">
            <v>124216.22</v>
          </cell>
        </row>
        <row r="4816">
          <cell r="A4816">
            <v>38604</v>
          </cell>
          <cell r="B4816" t="str">
            <v>USINA DE ASFALTO A FRIO, CAPACIDADE DE 40 A 60 T/H, ELETRICA, POTENCIA DE 30 CV</v>
          </cell>
          <cell r="C4816" t="str">
            <v xml:space="preserve">UN    </v>
          </cell>
          <cell r="D4816">
            <v>154709.66</v>
          </cell>
        </row>
        <row r="4817">
          <cell r="A4817">
            <v>10601</v>
          </cell>
          <cell r="B4817" t="str">
            <v>USINA DE ASFALTO A QUENTE, FIXA, TIPO CONTRA FLUXO, CAPACIDADE DE 100 A 140 T/H, POTENCIA DE 280 KW, COM MISTURADOR EXTERNO ROTATIVO</v>
          </cell>
          <cell r="C4817" t="str">
            <v xml:space="preserve">UN    </v>
          </cell>
          <cell r="D4817">
            <v>3009411.44</v>
          </cell>
        </row>
        <row r="4818">
          <cell r="A4818">
            <v>44469</v>
          </cell>
          <cell r="B4818" t="str">
            <v>USINA DE ASFALTO, GRAVIMETRICA, CAPACIDADE DE 150 T/H, POTENCIA DE 400  KW</v>
          </cell>
          <cell r="C4818" t="str">
            <v xml:space="preserve">UN    </v>
          </cell>
          <cell r="D4818">
            <v>7923674.1100000003</v>
          </cell>
        </row>
        <row r="4819">
          <cell r="A4819">
            <v>13894</v>
          </cell>
          <cell r="B4819" t="str">
            <v>USINA DE CONCRETO FIXA, CAPACIDADE NOMINAL DE 40 M3/H, SEM SILO</v>
          </cell>
          <cell r="C4819" t="str">
            <v xml:space="preserve">UN    </v>
          </cell>
          <cell r="D4819">
            <v>392649.25</v>
          </cell>
        </row>
        <row r="4820">
          <cell r="A4820">
            <v>13895</v>
          </cell>
          <cell r="B4820" t="str">
            <v>USINA DE CONCRETO FIXA, CAPACIDADE NOMINAL DE 60 M3/H, SEM SILO</v>
          </cell>
          <cell r="C4820" t="str">
            <v xml:space="preserve">UN    </v>
          </cell>
          <cell r="D4820">
            <v>527982.35</v>
          </cell>
        </row>
        <row r="4821">
          <cell r="A4821">
            <v>13892</v>
          </cell>
          <cell r="B4821" t="str">
            <v>USINA DE CONCRETO FIXA, CAPACIDADE NOMINAL DE 80 M3/H, SEM SILO</v>
          </cell>
          <cell r="C4821" t="str">
            <v xml:space="preserve">UN    </v>
          </cell>
          <cell r="D4821">
            <v>647029.46</v>
          </cell>
        </row>
        <row r="4822">
          <cell r="A4822">
            <v>9914</v>
          </cell>
          <cell r="B4822" t="str">
            <v>USINA DE CONCRETO FIXA, CAPACIDADE NOMINAL DE 90 A 120 M3/H, SEM SILO</v>
          </cell>
          <cell r="C4822" t="str">
            <v xml:space="preserve">UN    </v>
          </cell>
          <cell r="D4822">
            <v>700000</v>
          </cell>
        </row>
        <row r="4823">
          <cell r="A4823">
            <v>36485</v>
          </cell>
          <cell r="B4823" t="str">
            <v>USINA DE LAMA ASFALTICA, PROD 30 A 50 T/H, SILO DE AGREGADO 7 M3, RESERVATORIOS PARA EMULSAO E AGUA DE 2,3 M3 CADA, MISTURADOR TIPO PUGG-MILL A SER MONTADO SOBRE CAMINHAO</v>
          </cell>
          <cell r="C4823" t="str">
            <v xml:space="preserve">UN    </v>
          </cell>
          <cell r="D4823">
            <v>608840.39</v>
          </cell>
        </row>
        <row r="4824">
          <cell r="A4824">
            <v>9912</v>
          </cell>
          <cell r="B4824" t="str">
            <v>USINA DE MISTURAS ASFALTICAS A QUENTE, MOVEL, TIPO CONTRA FLUXO, CAPACIDADE DE 40 A 80 T/H</v>
          </cell>
          <cell r="C4824" t="str">
            <v xml:space="preserve">UN    </v>
          </cell>
          <cell r="D4824">
            <v>2450000</v>
          </cell>
        </row>
        <row r="4825">
          <cell r="A4825">
            <v>9921</v>
          </cell>
          <cell r="B4825" t="str">
            <v>USINA MISTURADORA DE SOLOS,  DOSADORES TRIPLOS, CALHA VIBRATORIA CAPACIDADE DE 200 A 500 T/H, POTENCIA DE 75 KW</v>
          </cell>
          <cell r="C4825" t="str">
            <v xml:space="preserve">UN    </v>
          </cell>
          <cell r="D4825">
            <v>1263825.8799999999</v>
          </cell>
        </row>
        <row r="4826">
          <cell r="A4826">
            <v>21112</v>
          </cell>
          <cell r="B4826" t="str">
            <v>VALVULA DE DESCARGA EM METAL CROMADO PARA MICTORIO COM ACIONAMENTO POR PRESSAO E FECHAMENTO AUTOMATICO</v>
          </cell>
          <cell r="C4826" t="str">
            <v xml:space="preserve">UN    </v>
          </cell>
          <cell r="D4826">
            <v>232.45</v>
          </cell>
        </row>
        <row r="4827">
          <cell r="A4827">
            <v>10228</v>
          </cell>
          <cell r="B4827" t="str">
            <v>VALVULA DE DESCARGA METALICA, BASE 1 1/2 " E ACABAMENTO METALICO CROMADO</v>
          </cell>
          <cell r="C4827" t="str">
            <v xml:space="preserve">UN    </v>
          </cell>
          <cell r="D4827">
            <v>270.04000000000002</v>
          </cell>
        </row>
        <row r="4828">
          <cell r="A4828">
            <v>11781</v>
          </cell>
          <cell r="B4828" t="str">
            <v>VALVULA DE DESCARGA METALICA, BASE 1 1/4 " E ACABAMENTO METALICO CROMADO</v>
          </cell>
          <cell r="C4828" t="str">
            <v xml:space="preserve">UN    </v>
          </cell>
          <cell r="D4828">
            <v>218.76</v>
          </cell>
        </row>
        <row r="4829">
          <cell r="A4829">
            <v>37588</v>
          </cell>
          <cell r="B4829" t="str">
            <v>VALVULA DE ESCOAMENTO PARA TANQUE, EM METAL CROMADO, 1.1/2 ", SEM LADRAO, COM TAMPAO PLASTICO</v>
          </cell>
          <cell r="C4829" t="str">
            <v xml:space="preserve">UN    </v>
          </cell>
          <cell r="D4829">
            <v>118.22</v>
          </cell>
        </row>
        <row r="4830">
          <cell r="A4830">
            <v>11746</v>
          </cell>
          <cell r="B4830" t="str">
            <v>VALVULA DE ESFERA BRUTA EM BRONZE, BITOLA 1 " (REF 1552-B)</v>
          </cell>
          <cell r="C4830" t="str">
            <v xml:space="preserve">UN    </v>
          </cell>
          <cell r="D4830">
            <v>78.069999999999993</v>
          </cell>
        </row>
        <row r="4831">
          <cell r="A4831">
            <v>11751</v>
          </cell>
          <cell r="B4831" t="str">
            <v>VALVULA DE ESFERA BRUTA EM BRONZE, BITOLA 1 1/2 " (REF 1552-B)</v>
          </cell>
          <cell r="C4831" t="str">
            <v xml:space="preserve">UN    </v>
          </cell>
          <cell r="D4831">
            <v>140.21</v>
          </cell>
        </row>
        <row r="4832">
          <cell r="A4832">
            <v>11750</v>
          </cell>
          <cell r="B4832" t="str">
            <v>VALVULA DE ESFERA BRUTA EM BRONZE, BITOLA 1 1/4 " (REF 1552-B)</v>
          </cell>
          <cell r="C4832" t="str">
            <v xml:space="preserve">UN    </v>
          </cell>
          <cell r="D4832">
            <v>116.36</v>
          </cell>
        </row>
        <row r="4833">
          <cell r="A4833">
            <v>11748</v>
          </cell>
          <cell r="B4833" t="str">
            <v>VALVULA DE ESFERA BRUTA EM BRONZE, BITOLA 1/2 " (REF 1552-B)</v>
          </cell>
          <cell r="C4833" t="str">
            <v xml:space="preserve">UN    </v>
          </cell>
          <cell r="D4833">
            <v>50.1</v>
          </cell>
        </row>
        <row r="4834">
          <cell r="A4834">
            <v>11747</v>
          </cell>
          <cell r="B4834" t="str">
            <v>VALVULA DE ESFERA BRUTA EM BRONZE, BITOLA 2 " (REF 1552-B)</v>
          </cell>
          <cell r="C4834" t="str">
            <v xml:space="preserve">UN    </v>
          </cell>
          <cell r="D4834">
            <v>216.21</v>
          </cell>
        </row>
        <row r="4835">
          <cell r="A4835">
            <v>11749</v>
          </cell>
          <cell r="B4835" t="str">
            <v>VALVULA DE ESFERA BRUTA EM BRONZE, BITOLA 3/4 " (REF 1552-B)</v>
          </cell>
          <cell r="C4835" t="str">
            <v xml:space="preserve">UN    </v>
          </cell>
          <cell r="D4835">
            <v>57.82</v>
          </cell>
        </row>
        <row r="4836">
          <cell r="A4836">
            <v>10236</v>
          </cell>
          <cell r="B4836" t="str">
            <v>VALVULA DE RETENCAO DE BRONZE, PE COM CRIVOS, EXTREMIDADE COM ROSCA, DE 1 1/2", PARA FUNDO DE POCO</v>
          </cell>
          <cell r="C4836" t="str">
            <v xml:space="preserve">UN    </v>
          </cell>
          <cell r="D4836">
            <v>100.64</v>
          </cell>
        </row>
        <row r="4837">
          <cell r="A4837">
            <v>10233</v>
          </cell>
          <cell r="B4837" t="str">
            <v>VALVULA DE RETENCAO DE BRONZE, PE COM CRIVOS, EXTREMIDADE COM ROSCA, DE 1 1/4", PARA FUNDO DE POCO</v>
          </cell>
          <cell r="C4837" t="str">
            <v xml:space="preserve">UN    </v>
          </cell>
          <cell r="D4837">
            <v>94.31</v>
          </cell>
        </row>
        <row r="4838">
          <cell r="A4838">
            <v>10234</v>
          </cell>
          <cell r="B4838" t="str">
            <v>VALVULA DE RETENCAO DE BRONZE, PE COM CRIVOS, EXTREMIDADE COM ROSCA, DE 1", PARA FUNDO DE POCO</v>
          </cell>
          <cell r="C4838" t="str">
            <v xml:space="preserve">UN    </v>
          </cell>
          <cell r="D4838">
            <v>59.41</v>
          </cell>
        </row>
        <row r="4839">
          <cell r="A4839">
            <v>10231</v>
          </cell>
          <cell r="B4839" t="str">
            <v>VALVULA DE RETENCAO DE BRONZE, PE COM CRIVOS, EXTREMIDADE COM ROSCA, DE 2 1/2", PARA FUNDO DE POCO</v>
          </cell>
          <cell r="C4839" t="str">
            <v xml:space="preserve">UN    </v>
          </cell>
          <cell r="D4839">
            <v>272.44</v>
          </cell>
        </row>
        <row r="4840">
          <cell r="A4840">
            <v>10232</v>
          </cell>
          <cell r="B4840" t="str">
            <v>VALVULA DE RETENCAO DE BRONZE, PE COM CRIVOS, EXTREMIDADE COM ROSCA, DE 2", PARA FUNDO DE POCO</v>
          </cell>
          <cell r="C4840" t="str">
            <v xml:space="preserve">UN    </v>
          </cell>
          <cell r="D4840">
            <v>152.44999999999999</v>
          </cell>
        </row>
        <row r="4841">
          <cell r="A4841">
            <v>10229</v>
          </cell>
          <cell r="B4841" t="str">
            <v>VALVULA DE RETENCAO DE BRONZE, PE COM CRIVOS, EXTREMIDADE COM ROSCA, DE 3/4", PARA FUNDO DE POCO</v>
          </cell>
          <cell r="C4841" t="str">
            <v xml:space="preserve">UN    </v>
          </cell>
          <cell r="D4841">
            <v>53.73</v>
          </cell>
        </row>
        <row r="4842">
          <cell r="A4842">
            <v>10235</v>
          </cell>
          <cell r="B4842" t="str">
            <v>VALVULA DE RETENCAO DE BRONZE, PE COM CRIVOS, EXTREMIDADE COM ROSCA, DE 3", PARA FUNDO DE POCO</v>
          </cell>
          <cell r="C4842" t="str">
            <v xml:space="preserve">UN    </v>
          </cell>
          <cell r="D4842">
            <v>373.49</v>
          </cell>
        </row>
        <row r="4843">
          <cell r="A4843">
            <v>10230</v>
          </cell>
          <cell r="B4843" t="str">
            <v>VALVULA DE RETENCAO DE BRONZE, PE COM CRIVOS, EXTREMIDADE COM ROSCA, DE 4", PARA FUNDO DE POCO</v>
          </cell>
          <cell r="C4843" t="str">
            <v xml:space="preserve">UN    </v>
          </cell>
          <cell r="D4843">
            <v>657.3</v>
          </cell>
        </row>
        <row r="4844">
          <cell r="A4844">
            <v>10409</v>
          </cell>
          <cell r="B4844" t="str">
            <v>VALVULA DE RETENCAO HORIZONTAL, DE BRONZE (PN-25), 1 1/2", 400 PSI, TAMPA DE PORCA DE UNIAO, EXTREMIDADES COM ROSCA</v>
          </cell>
          <cell r="C4844" t="str">
            <v xml:space="preserve">UN    </v>
          </cell>
          <cell r="D4844">
            <v>195.28</v>
          </cell>
        </row>
        <row r="4845">
          <cell r="A4845">
            <v>10411</v>
          </cell>
          <cell r="B4845" t="str">
            <v>VALVULA DE RETENCAO HORIZONTAL, DE BRONZE (PN-25), 1 1/4", 400 PSI, TAMPA DE PORCA DE UNIAO, EXTREMIDADES COM ROSCA</v>
          </cell>
          <cell r="C4845" t="str">
            <v xml:space="preserve">UN    </v>
          </cell>
          <cell r="D4845">
            <v>174.73</v>
          </cell>
        </row>
        <row r="4846">
          <cell r="A4846">
            <v>10404</v>
          </cell>
          <cell r="B4846" t="str">
            <v>VALVULA DE RETENCAO HORIZONTAL, DE BRONZE (PN-25), 1/2", 400 PSI, TAMPA DE PORCA DE UNIAO, EXTREMIDADES COM ROSCA</v>
          </cell>
          <cell r="C4846" t="str">
            <v xml:space="preserve">UN    </v>
          </cell>
          <cell r="D4846">
            <v>70.86</v>
          </cell>
        </row>
        <row r="4847">
          <cell r="A4847">
            <v>10410</v>
          </cell>
          <cell r="B4847" t="str">
            <v>VALVULA DE RETENCAO HORIZONTAL, DE BRONZE (PN-25), 1", 400 PSI, TAMPA DE PORCA DE UNIAO, EXTREMIDADES COM ROSCA</v>
          </cell>
          <cell r="C4847" t="str">
            <v xml:space="preserve">UN    </v>
          </cell>
          <cell r="D4847">
            <v>116.72</v>
          </cell>
        </row>
        <row r="4848">
          <cell r="A4848">
            <v>10405</v>
          </cell>
          <cell r="B4848" t="str">
            <v>VALVULA DE RETENCAO HORIZONTAL, DE BRONZE (PN-25), 2 1/2", 400 PSI, TAMPA DE PORCA DE UNIAO, EXTREMIDADES COM ROSCA</v>
          </cell>
          <cell r="C4848" t="str">
            <v xml:space="preserve">UN    </v>
          </cell>
          <cell r="D4848">
            <v>391.24</v>
          </cell>
        </row>
        <row r="4849">
          <cell r="A4849">
            <v>10408</v>
          </cell>
          <cell r="B4849" t="str">
            <v>VALVULA DE RETENCAO HORIZONTAL, DE BRONZE (PN-25), 2", 400 PSI, TAMPA DE PORCA DE UNIAO, EXTREMIDADES COM ROSCA</v>
          </cell>
          <cell r="C4849" t="str">
            <v xml:space="preserve">UN    </v>
          </cell>
          <cell r="D4849">
            <v>273.58</v>
          </cell>
        </row>
        <row r="4850">
          <cell r="A4850">
            <v>10412</v>
          </cell>
          <cell r="B4850" t="str">
            <v>VALVULA DE RETENCAO HORIZONTAL, DE BRONZE (PN-25), 3/4", 400 PSI, TAMPA DE PORCA DE UNIAO, EXTREMIDADES COM ROSCA</v>
          </cell>
          <cell r="C4850" t="str">
            <v xml:space="preserve">UN    </v>
          </cell>
          <cell r="D4850">
            <v>85.88</v>
          </cell>
        </row>
        <row r="4851">
          <cell r="A4851">
            <v>10406</v>
          </cell>
          <cell r="B4851" t="str">
            <v>VALVULA DE RETENCAO HORIZONTAL, DE BRONZE (PN-25), 3", 400 PSI, TAMPA DE PORCA DE UNIAO, EXTREMIDADES COM ROSCA</v>
          </cell>
          <cell r="C4851" t="str">
            <v xml:space="preserve">UN    </v>
          </cell>
          <cell r="D4851">
            <v>540.38</v>
          </cell>
        </row>
        <row r="4852">
          <cell r="A4852">
            <v>10407</v>
          </cell>
          <cell r="B4852" t="str">
            <v>VALVULA DE RETENCAO HORIZONTAL, DE BRONZE (PN-25), 4", 400 PSI, TAMPA DE PORCA DE UNIAO, EXTREMIDADES COM ROSCA</v>
          </cell>
          <cell r="C4852" t="str">
            <v xml:space="preserve">UN    </v>
          </cell>
          <cell r="D4852">
            <v>838.13</v>
          </cell>
        </row>
        <row r="4853">
          <cell r="A4853">
            <v>10416</v>
          </cell>
          <cell r="B4853" t="str">
            <v>VALVULA DE RETENCAO VERTICAL, DE BRONZE (PN-16), 1 1/2", 200 PSI, EXTREMIDADES COM ROSCA</v>
          </cell>
          <cell r="C4853" t="str">
            <v xml:space="preserve">UN    </v>
          </cell>
          <cell r="D4853">
            <v>103.96</v>
          </cell>
        </row>
        <row r="4854">
          <cell r="A4854">
            <v>10419</v>
          </cell>
          <cell r="B4854" t="str">
            <v>VALVULA DE RETENCAO VERTICAL, DE BRONZE (PN-16), 1 1/4", 200 PSI, EXTREMIDADES COM ROSCA</v>
          </cell>
          <cell r="C4854" t="str">
            <v xml:space="preserve">UN    </v>
          </cell>
          <cell r="D4854">
            <v>90.24</v>
          </cell>
        </row>
        <row r="4855">
          <cell r="A4855">
            <v>21092</v>
          </cell>
          <cell r="B4855" t="str">
            <v>VALVULA DE RETENCAO VERTICAL, DE BRONZE (PN-16), 1/2", 200 PSI, EXTREMIDADES COM ROSCA</v>
          </cell>
          <cell r="C4855" t="str">
            <v xml:space="preserve">UN    </v>
          </cell>
          <cell r="D4855">
            <v>51.59</v>
          </cell>
        </row>
        <row r="4856">
          <cell r="A4856">
            <v>10418</v>
          </cell>
          <cell r="B4856" t="str">
            <v>VALVULA DE RETENCAO VERTICAL, DE BRONZE (PN-16), 1", 200 PSI, EXTREMIDADES COM ROSCA</v>
          </cell>
          <cell r="C4856" t="str">
            <v xml:space="preserve">UN    </v>
          </cell>
          <cell r="D4856">
            <v>60.15</v>
          </cell>
        </row>
        <row r="4857">
          <cell r="A4857">
            <v>12657</v>
          </cell>
          <cell r="B4857" t="str">
            <v>VALVULA DE RETENCAO VERTICAL, DE BRONZE (PN-16), 2 1/2", 200 PSI, EXTREMIDADES COM ROSCA</v>
          </cell>
          <cell r="C4857" t="str">
            <v xml:space="preserve">UN    </v>
          </cell>
          <cell r="D4857">
            <v>242.72</v>
          </cell>
        </row>
        <row r="4858">
          <cell r="A4858">
            <v>10417</v>
          </cell>
          <cell r="B4858" t="str">
            <v>VALVULA DE RETENCAO VERTICAL, DE BRONZE (PN-16), 2", 200 PSI, EXTREMIDADES COM ROSCA</v>
          </cell>
          <cell r="C4858" t="str">
            <v xml:space="preserve">UN    </v>
          </cell>
          <cell r="D4858">
            <v>151.47</v>
          </cell>
        </row>
        <row r="4859">
          <cell r="A4859">
            <v>10413</v>
          </cell>
          <cell r="B4859" t="str">
            <v>VALVULA DE RETENCAO VERTICAL, DE BRONZE (PN-16), 3/4", 200 PSI, EXTREMIDADES COM ROSCA</v>
          </cell>
          <cell r="C4859" t="str">
            <v xml:space="preserve">UN    </v>
          </cell>
          <cell r="D4859">
            <v>55.05</v>
          </cell>
        </row>
        <row r="4860">
          <cell r="A4860">
            <v>10414</v>
          </cell>
          <cell r="B4860" t="str">
            <v>VALVULA DE RETENCAO VERTICAL, DE BRONZE (PN-16), 3", 200 PSI, EXTREMIDADES COM ROSCA</v>
          </cell>
          <cell r="C4860" t="str">
            <v xml:space="preserve">UN    </v>
          </cell>
          <cell r="D4860">
            <v>331.46</v>
          </cell>
        </row>
        <row r="4861">
          <cell r="A4861">
            <v>10415</v>
          </cell>
          <cell r="B4861" t="str">
            <v>VALVULA DE RETENCAO VERTICAL, DE BRONZE (PN-16), 4", 200 PSI, EXTREMIDADES COM ROSCA</v>
          </cell>
          <cell r="C4861" t="str">
            <v xml:space="preserve">UN    </v>
          </cell>
          <cell r="D4861">
            <v>575.26</v>
          </cell>
        </row>
        <row r="4862">
          <cell r="A4862">
            <v>38643</v>
          </cell>
          <cell r="B4862" t="str">
            <v>VALVULA EM METAL CROMADO PARA LAVATORIO, 1 " SEM LADRAO</v>
          </cell>
          <cell r="C4862" t="str">
            <v xml:space="preserve">UN    </v>
          </cell>
          <cell r="D4862">
            <v>93.94</v>
          </cell>
        </row>
        <row r="4863">
          <cell r="A4863">
            <v>6157</v>
          </cell>
          <cell r="B4863" t="str">
            <v>VALVULA EM METAL CROMADO PARA PIA AMERICANA 3.1/2 X 1.1/2 "</v>
          </cell>
          <cell r="C4863" t="str">
            <v xml:space="preserve">UN    </v>
          </cell>
          <cell r="D4863">
            <v>128.34</v>
          </cell>
        </row>
        <row r="4864">
          <cell r="A4864">
            <v>6158</v>
          </cell>
          <cell r="B4864" t="str">
            <v>VALVULA EM PLASTICO BRANCO PARA LAVATORIO 1 ", SEM UNHO, COM LADRAO</v>
          </cell>
          <cell r="C4864" t="str">
            <v xml:space="preserve">UN    </v>
          </cell>
          <cell r="D4864">
            <v>7.81</v>
          </cell>
        </row>
        <row r="4865">
          <cell r="A4865">
            <v>6153</v>
          </cell>
          <cell r="B4865" t="str">
            <v>VALVULA EM PLASTICO BRANCO PARA TANQUE OU LAVATORIO 1 ", SEM UNHO E SEM LADRAO</v>
          </cell>
          <cell r="C4865" t="str">
            <v xml:space="preserve">UN    </v>
          </cell>
          <cell r="D4865">
            <v>5.38</v>
          </cell>
        </row>
        <row r="4866">
          <cell r="A4866">
            <v>6156</v>
          </cell>
          <cell r="B4866" t="str">
            <v>VALVULA EM PLASTICO BRANCO PARA TANQUE 1.1/4 " X 1.1/2 ", SEM UNHO E SEM LADRAO</v>
          </cell>
          <cell r="C4866" t="str">
            <v xml:space="preserve">UN    </v>
          </cell>
          <cell r="D4866">
            <v>6.7</v>
          </cell>
        </row>
        <row r="4867">
          <cell r="A4867">
            <v>6154</v>
          </cell>
          <cell r="B4867" t="str">
            <v>VALVULA EM PLASTICO CROMADO PARA LAVATORIO 1 ", SEM UNHO, COM LADRAO</v>
          </cell>
          <cell r="C4867" t="str">
            <v xml:space="preserve">UN    </v>
          </cell>
          <cell r="D4867">
            <v>9.56</v>
          </cell>
        </row>
        <row r="4868">
          <cell r="A4868">
            <v>6155</v>
          </cell>
          <cell r="B4868" t="str">
            <v>VALVULA EM PLASTICO CROMADO TIPO AMERICANA PARA PIA DE COZINHA 3.1/2 " X 1.1/2 ", SEM ADAPTADOR</v>
          </cell>
          <cell r="C4868" t="str">
            <v xml:space="preserve">UN    </v>
          </cell>
          <cell r="D4868">
            <v>22.01</v>
          </cell>
        </row>
        <row r="4869">
          <cell r="A4869">
            <v>43595</v>
          </cell>
          <cell r="B4869" t="str">
            <v>VARA FINA PARA CREMONA, EM FERRO ZINCADO BRANCO, COM DIAMETRO DE APROX 10 MM E COMPRIMENTO DE 1,20 M</v>
          </cell>
          <cell r="C4869" t="str">
            <v xml:space="preserve">UN    </v>
          </cell>
          <cell r="D4869">
            <v>18.61</v>
          </cell>
        </row>
        <row r="4870">
          <cell r="A4870">
            <v>43596</v>
          </cell>
          <cell r="B4870" t="str">
            <v>VARA FINA PARA CREMONA, EM FERRO ZINCADO BRANCO, COM DIAMETRO DE APROX 10 MM E COMPRIMENTO DE 1,50 M</v>
          </cell>
          <cell r="C4870" t="str">
            <v xml:space="preserve">UN    </v>
          </cell>
          <cell r="D4870">
            <v>21.51</v>
          </cell>
        </row>
        <row r="4871">
          <cell r="A4871">
            <v>38108</v>
          </cell>
          <cell r="B4871" t="str">
            <v>VARIADOR DE LUMINOSIDADE ROTATIVO (DIMMER) 127 V, 300 W (APENAS MODULO)</v>
          </cell>
          <cell r="C4871" t="str">
            <v xml:space="preserve">UN    </v>
          </cell>
          <cell r="D4871">
            <v>55.78</v>
          </cell>
        </row>
        <row r="4872">
          <cell r="A4872">
            <v>38087</v>
          </cell>
          <cell r="B4872" t="str">
            <v>VARIADOR DE LUMINOSIDADE ROTATIVO (DIMMER) 127V, 300W, CONJUNTO MONTADO PARA EMBUTIR 4" X 2" (PLACA + SUPORTE + MODULO)</v>
          </cell>
          <cell r="C4872" t="str">
            <v xml:space="preserve">UN    </v>
          </cell>
          <cell r="D4872">
            <v>71.739999999999995</v>
          </cell>
        </row>
        <row r="4873">
          <cell r="A4873">
            <v>38109</v>
          </cell>
          <cell r="B4873" t="str">
            <v>VARIADOR DE LUMINOSIDADE ROTATIVO (DIMMER) 220 V, 600 W (APENAS MODULO)</v>
          </cell>
          <cell r="C4873" t="str">
            <v xml:space="preserve">UN    </v>
          </cell>
          <cell r="D4873">
            <v>89.14</v>
          </cell>
        </row>
        <row r="4874">
          <cell r="A4874">
            <v>38088</v>
          </cell>
          <cell r="B4874" t="str">
            <v>VARIADOR DE LUMINOSIDADE ROTATIVO (DIMMER) 220V, 600W, CONJUNTO MONTADO PARA EMBUTIR 4" X 2" (PLACA + SUPORTE + MODULO)</v>
          </cell>
          <cell r="C4874" t="str">
            <v xml:space="preserve">UN    </v>
          </cell>
          <cell r="D4874">
            <v>93.73</v>
          </cell>
        </row>
        <row r="4875">
          <cell r="A4875">
            <v>38110</v>
          </cell>
          <cell r="B4875" t="str">
            <v>VARIADOR DE VELOCIDADE PARA VENTILADOR 127 V, 150 W (APENAS MODULO)</v>
          </cell>
          <cell r="C4875" t="str">
            <v xml:space="preserve">UN    </v>
          </cell>
          <cell r="D4875">
            <v>34.29</v>
          </cell>
        </row>
        <row r="4876">
          <cell r="A4876">
            <v>38089</v>
          </cell>
          <cell r="B4876" t="str">
            <v>VARIADOR DE VELOCIDADE PARA VENTILADOR 127V, 150W + 2 INTERRUPTORES PARALELOS, PARA REVERSAO E LAMPADA, CONJUNTO MONTADO PARA EMBUTIR 4" X 2" (PLACA + SUPORTE + MODULOS)</v>
          </cell>
          <cell r="C4876" t="str">
            <v xml:space="preserve">UN    </v>
          </cell>
          <cell r="D4876">
            <v>59.75</v>
          </cell>
        </row>
        <row r="4877">
          <cell r="A4877">
            <v>38111</v>
          </cell>
          <cell r="B4877" t="str">
            <v>VARIADOR DE VELOCIDADE PARA VENTILADOR 220 V, 250 W (APENAS MODULO)</v>
          </cell>
          <cell r="C4877" t="str">
            <v xml:space="preserve">UN    </v>
          </cell>
          <cell r="D4877">
            <v>38.35</v>
          </cell>
        </row>
        <row r="4878">
          <cell r="A4878">
            <v>38090</v>
          </cell>
          <cell r="B4878" t="str">
            <v>VARIADOR DE VELOCIDADE PARA VENTILADOR 220V, 250W + 2 INTERRUPTORES PARALELOS, PARA REVERSAO E LAMPADA, CONJUNTO MONTADO PARA EMBUTIR 4" X 2" (PLACA + SUPORTE + MODULOS)</v>
          </cell>
          <cell r="C4878" t="str">
            <v xml:space="preserve">UN    </v>
          </cell>
          <cell r="D4878">
            <v>61.76</v>
          </cell>
        </row>
        <row r="4879">
          <cell r="A4879">
            <v>13726</v>
          </cell>
          <cell r="B4879" t="str">
            <v>VASSOURA MECANICA REBOCAVEL COM ESCOVA CILINDRICA LARGURA UTIL DE VARRIMENTO = 2,44M</v>
          </cell>
          <cell r="C4879" t="str">
            <v xml:space="preserve">UN    </v>
          </cell>
          <cell r="D4879">
            <v>84756.03</v>
          </cell>
        </row>
        <row r="4880">
          <cell r="A4880">
            <v>38400</v>
          </cell>
          <cell r="B4880" t="str">
            <v>VASSOURA 40 CM COM CABO</v>
          </cell>
          <cell r="C4880" t="str">
            <v xml:space="preserve">UN    </v>
          </cell>
          <cell r="D4880">
            <v>22.57</v>
          </cell>
        </row>
        <row r="4881">
          <cell r="A4881">
            <v>12627</v>
          </cell>
          <cell r="B4881" t="str">
            <v>VEDACAO DE CALHA, EM BORRACHA COR PRETA, MEDIDA ENTRE 119 E 170 MM, PARA DRENAGEM PLUVIAL PREDIAL</v>
          </cell>
          <cell r="C4881" t="str">
            <v xml:space="preserve">UN    </v>
          </cell>
          <cell r="D4881">
            <v>1.47</v>
          </cell>
        </row>
        <row r="4882">
          <cell r="A4882">
            <v>39996</v>
          </cell>
          <cell r="B4882" t="str">
            <v>VERGALHAO ZINCADO ROSCA TOTAL, 1/4 " (6,3 MM)</v>
          </cell>
          <cell r="C4882" t="str">
            <v xml:space="preserve">M     </v>
          </cell>
          <cell r="D4882">
            <v>4.63</v>
          </cell>
        </row>
        <row r="4883">
          <cell r="A4883">
            <v>10478</v>
          </cell>
          <cell r="B4883" t="str">
            <v>VERNIZ A BASE RESINA ALQUIDICA COM POLIURETANO PARA MADEIRA, COM FILTRO SOLAR, BRILHANTE, USO INTERNO E EXTERNO</v>
          </cell>
          <cell r="C4883" t="str">
            <v xml:space="preserve">L     </v>
          </cell>
          <cell r="D4883">
            <v>36.39</v>
          </cell>
        </row>
        <row r="4884">
          <cell r="A4884">
            <v>10481</v>
          </cell>
          <cell r="B4884" t="str">
            <v>VERNIZ MARITIMO PREMIUM PARA MADEIRA, COM FILTRO SOLAR, BRILHANTE, USO INTERNO E EXTERNO</v>
          </cell>
          <cell r="C4884" t="str">
            <v xml:space="preserve">L     </v>
          </cell>
          <cell r="D4884">
            <v>32.36</v>
          </cell>
        </row>
        <row r="4885">
          <cell r="A4885">
            <v>10475</v>
          </cell>
          <cell r="B4885" t="str">
            <v>VERNIZ TIPO COPAL PARA MADEIRA, BRILHANTE, USO INTERNO</v>
          </cell>
          <cell r="C4885" t="str">
            <v xml:space="preserve">L     </v>
          </cell>
          <cell r="D4885">
            <v>31.31</v>
          </cell>
        </row>
        <row r="4886">
          <cell r="A4886">
            <v>4031</v>
          </cell>
          <cell r="B4886" t="str">
            <v>VEU DE VIDRO/VEU DE SUPERFICIE 30 A 35 G/M2</v>
          </cell>
          <cell r="C4886" t="str">
            <v xml:space="preserve">M2    </v>
          </cell>
          <cell r="D4886">
            <v>34.64</v>
          </cell>
        </row>
        <row r="4887">
          <cell r="A4887">
            <v>4030</v>
          </cell>
          <cell r="B4887" t="str">
            <v>VEU POLIESTER</v>
          </cell>
          <cell r="C4887" t="str">
            <v xml:space="preserve">M2    </v>
          </cell>
          <cell r="D4887">
            <v>7.37</v>
          </cell>
        </row>
        <row r="4888">
          <cell r="A4888">
            <v>39399</v>
          </cell>
          <cell r="B4888" t="str">
            <v>VIBRADOR DE IMERSAO, COM PONTEIRA DE *35* MM, MANGOTE DE 5 M, SEM MOTOR</v>
          </cell>
          <cell r="C4888" t="str">
            <v xml:space="preserve">UN    </v>
          </cell>
          <cell r="D4888">
            <v>1486.74</v>
          </cell>
        </row>
        <row r="4889">
          <cell r="A4889">
            <v>39400</v>
          </cell>
          <cell r="B4889" t="str">
            <v>VIBRADOR DE IMERSAO, COM PONTEIRA DE *45* MM, MANGOTE DE 5 M, SEM MOTOR.</v>
          </cell>
          <cell r="C4889" t="str">
            <v xml:space="preserve">UN    </v>
          </cell>
          <cell r="D4889">
            <v>1616.02</v>
          </cell>
        </row>
        <row r="4890">
          <cell r="A4890">
            <v>39401</v>
          </cell>
          <cell r="B4890" t="str">
            <v>VIBRADOR DE IMERSAO, COM PONTEIRA DE *60* MM, MANGOTE DE 5 M, SEM MOTOR.</v>
          </cell>
          <cell r="C4890" t="str">
            <v xml:space="preserve">UN    </v>
          </cell>
          <cell r="D4890">
            <v>1812.78</v>
          </cell>
        </row>
        <row r="4891">
          <cell r="A4891">
            <v>11652</v>
          </cell>
          <cell r="B4891" t="str">
            <v>VIBRADOR DE IMERSAO, DIAMETRO DA PONTEIRA DE *35* MM, COM MOTOR 4 TEMPOS A GASOLINA DE 5,5 HP (5,5 CV)</v>
          </cell>
          <cell r="C4891" t="str">
            <v xml:space="preserve">UN    </v>
          </cell>
          <cell r="D4891">
            <v>3900</v>
          </cell>
        </row>
        <row r="4892">
          <cell r="A4892">
            <v>13896</v>
          </cell>
          <cell r="B4892" t="str">
            <v>VIBRADOR DE IMERSAO, DIAMETRO DA PONTEIRA DE *45* MM, COM MOTOR ELETRICO TRIFASICO DE 2 HP (2 CV)</v>
          </cell>
          <cell r="C4892" t="str">
            <v xml:space="preserve">UN    </v>
          </cell>
          <cell r="D4892">
            <v>3498.64</v>
          </cell>
        </row>
        <row r="4893">
          <cell r="A4893">
            <v>13475</v>
          </cell>
          <cell r="B4893" t="str">
            <v>VIBRADOR DE IMERSAO, DIAMETRO DA PONTEIRA DE *45* MM, COM MOTOR 4 TEMPOS A GASOLINA DE 5,5 HP (5,5 CV)</v>
          </cell>
          <cell r="C4893" t="str">
            <v xml:space="preserve">UN    </v>
          </cell>
          <cell r="D4893">
            <v>4261.76</v>
          </cell>
        </row>
        <row r="4894">
          <cell r="A4894">
            <v>44491</v>
          </cell>
          <cell r="B4894" t="str">
            <v>VIBROACABADORA DE ASFALTO SOBRE ESTEIRAS, LARG. PAVIM. MAX. 8,00 M, POT. 100 KW/ 134 HP, CAP.  600 T/ H</v>
          </cell>
          <cell r="C4894" t="str">
            <v xml:space="preserve">UN    </v>
          </cell>
          <cell r="D4894">
            <v>4801894.26</v>
          </cell>
        </row>
        <row r="4895">
          <cell r="A4895">
            <v>44470</v>
          </cell>
          <cell r="B4895" t="str">
            <v>VIBROACABADORA DE ASFALTO SOBRE ESTEIRAS, LARG. PAVIM. 2,13 M A 4,55 M, POT. 74 KW/ 100 HP, CAP. 400  T/ H</v>
          </cell>
          <cell r="C4895" t="str">
            <v xml:space="preserve">UN    </v>
          </cell>
          <cell r="D4895">
            <v>2021541.75</v>
          </cell>
        </row>
        <row r="4896">
          <cell r="A4896">
            <v>13476</v>
          </cell>
          <cell r="B4896" t="str">
            <v>VIBROACABADORA DE ASFALTO SOBRE ESTEIRAS, LARG. PAVIM. 2,60 M A 5,75 M, POT. 110 HP, CAP. 450 T/ H</v>
          </cell>
          <cell r="C4896" t="str">
            <v xml:space="preserve">UN    </v>
          </cell>
          <cell r="D4896">
            <v>2036190.75</v>
          </cell>
        </row>
        <row r="4897">
          <cell r="A4897">
            <v>10488</v>
          </cell>
          <cell r="B4897" t="str">
            <v>VIBROACABADORA DE ASFALTO SOBRE ESTEIRAS, LARG. PAVIMENT. 1,90 A 5,3 M, POT. 78 KW/105 HP, CAP. 450 T/H</v>
          </cell>
          <cell r="C4897" t="str">
            <v xml:space="preserve">UN    </v>
          </cell>
          <cell r="D4897">
            <v>2466867</v>
          </cell>
        </row>
        <row r="4898">
          <cell r="A4898">
            <v>13606</v>
          </cell>
          <cell r="B4898" t="str">
            <v>VIBROACABADORA DE ASFALTO SOBRE RODAS, LARGURA DE PAVIMENTACAO DE 1,70 A 4,20 M, POTENCIA 78 KW/105 HP, CAPACIDADE 300 T/H</v>
          </cell>
          <cell r="C4898" t="str">
            <v xml:space="preserve">UN    </v>
          </cell>
          <cell r="D4898">
            <v>2185608.88</v>
          </cell>
        </row>
        <row r="4899">
          <cell r="A4899">
            <v>10489</v>
          </cell>
          <cell r="B4899" t="str">
            <v>VIDRACEIRO (HORISTA)</v>
          </cell>
          <cell r="C4899" t="str">
            <v xml:space="preserve">H     </v>
          </cell>
          <cell r="D4899">
            <v>21.12</v>
          </cell>
        </row>
        <row r="4900">
          <cell r="A4900">
            <v>41073</v>
          </cell>
          <cell r="B4900" t="str">
            <v>VIDRACEIRO (MENSALISTA)</v>
          </cell>
          <cell r="C4900" t="str">
            <v xml:space="preserve">MES   </v>
          </cell>
          <cell r="D4900">
            <v>3698.9</v>
          </cell>
        </row>
        <row r="4901">
          <cell r="A4901">
            <v>34391</v>
          </cell>
          <cell r="B4901" t="str">
            <v>VIDRO COMUM LAMINADO LISO INCOLOR DUPLO, ESPESSURA TOTAL 8 MM (CADA CAMADA DE 4 MM) - COLOCADO</v>
          </cell>
          <cell r="C4901" t="str">
            <v xml:space="preserve">M2    </v>
          </cell>
          <cell r="D4901">
            <v>610.4</v>
          </cell>
        </row>
        <row r="4902">
          <cell r="A4902">
            <v>10496</v>
          </cell>
          <cell r="B4902" t="str">
            <v>VIDRO COMUM LAMINADO, LISO, INCOLOR, DUPLO, ESPESSURA TOTAL 6 MM (CADA CAMADA E= 3 MM) - COLOCADO</v>
          </cell>
          <cell r="C4902" t="str">
            <v xml:space="preserve">M2    </v>
          </cell>
          <cell r="D4902">
            <v>531.25</v>
          </cell>
        </row>
        <row r="4903">
          <cell r="A4903">
            <v>10497</v>
          </cell>
          <cell r="B4903" t="str">
            <v>VIDRO COMUM LAMINADO, LISO, INCOLOR, TRIPLO, ESPESSURA TOTAL 12 MM (CADA CAMADA E=  4 MM) - COLOCADO</v>
          </cell>
          <cell r="C4903" t="str">
            <v xml:space="preserve">M2    </v>
          </cell>
          <cell r="D4903">
            <v>1381.24</v>
          </cell>
        </row>
        <row r="4904">
          <cell r="A4904">
            <v>10504</v>
          </cell>
          <cell r="B4904" t="str">
            <v>VIDRO COMUM LAMINADO, LISO, INCOLOR, TRIPLO, ESPESSURA TOTAL 15 MM (CADA CAMADA E = 5 MM) - COLOCADO</v>
          </cell>
          <cell r="C4904" t="str">
            <v xml:space="preserve">M2    </v>
          </cell>
          <cell r="D4904">
            <v>1615</v>
          </cell>
        </row>
        <row r="4905">
          <cell r="A4905">
            <v>34390</v>
          </cell>
          <cell r="B4905" t="str">
            <v>VIDRO CRISTAL COLORIDO, 10 MM, PINTADO NA COR BRANCA</v>
          </cell>
          <cell r="C4905" t="str">
            <v xml:space="preserve">M2    </v>
          </cell>
          <cell r="D4905">
            <v>475.99</v>
          </cell>
        </row>
        <row r="4906">
          <cell r="A4906">
            <v>34389</v>
          </cell>
          <cell r="B4906" t="str">
            <v>VIDRO CRISTAL COLORIDO, 4 MM, PINTADO NA COR BRANCA</v>
          </cell>
          <cell r="C4906" t="str">
            <v xml:space="preserve">M2    </v>
          </cell>
          <cell r="D4906">
            <v>148.75</v>
          </cell>
        </row>
        <row r="4907">
          <cell r="A4907">
            <v>34388</v>
          </cell>
          <cell r="B4907" t="str">
            <v>VIDRO CRISTAL COLORIDO, 6 MM, PINTADO NA COR BRANCA</v>
          </cell>
          <cell r="C4907" t="str">
            <v xml:space="preserve">M2    </v>
          </cell>
          <cell r="D4907">
            <v>211.41</v>
          </cell>
        </row>
        <row r="4908">
          <cell r="A4908">
            <v>34387</v>
          </cell>
          <cell r="B4908" t="str">
            <v>VIDRO CRISTAL COLORIDO, 8 MM, PINTADO NA COR BRANCA</v>
          </cell>
          <cell r="C4908" t="str">
            <v xml:space="preserve">M2    </v>
          </cell>
          <cell r="D4908">
            <v>343.18</v>
          </cell>
        </row>
        <row r="4909">
          <cell r="A4909">
            <v>11188</v>
          </cell>
          <cell r="B4909" t="str">
            <v>VIDRO LISO FUME E = 4MM - SEM COLOCACAO</v>
          </cell>
          <cell r="C4909" t="str">
            <v xml:space="preserve">M2    </v>
          </cell>
          <cell r="D4909">
            <v>169.99</v>
          </cell>
        </row>
        <row r="4910">
          <cell r="A4910">
            <v>11189</v>
          </cell>
          <cell r="B4910" t="str">
            <v>VIDRO LISO FUME E = 6MM - SEM COLOCACAO</v>
          </cell>
          <cell r="C4910" t="str">
            <v xml:space="preserve">M2    </v>
          </cell>
          <cell r="D4910">
            <v>255</v>
          </cell>
        </row>
        <row r="4911">
          <cell r="A4911">
            <v>21107</v>
          </cell>
          <cell r="B4911" t="str">
            <v>VIDRO LISO FUME, E = 5 MM - SEM COLOCACAO</v>
          </cell>
          <cell r="C4911" t="str">
            <v xml:space="preserve">M2    </v>
          </cell>
          <cell r="D4911">
            <v>183.51</v>
          </cell>
        </row>
        <row r="4912">
          <cell r="A4912">
            <v>34386</v>
          </cell>
          <cell r="B4912" t="str">
            <v>VIDRO LISO INCOLOR 10 MM - SEM COLOCACAO</v>
          </cell>
          <cell r="C4912" t="str">
            <v xml:space="preserve">M2    </v>
          </cell>
          <cell r="D4912">
            <v>318.75</v>
          </cell>
        </row>
        <row r="4913">
          <cell r="A4913">
            <v>10490</v>
          </cell>
          <cell r="B4913" t="str">
            <v>VIDRO LISO INCOLOR 2 A 3 MM - SEM COLOCACAO</v>
          </cell>
          <cell r="C4913" t="str">
            <v xml:space="preserve">M2    </v>
          </cell>
          <cell r="D4913">
            <v>111.56</v>
          </cell>
        </row>
        <row r="4914">
          <cell r="A4914">
            <v>10492</v>
          </cell>
          <cell r="B4914" t="str">
            <v>VIDRO LISO INCOLOR 4MM - SEM COLOCACAO</v>
          </cell>
          <cell r="C4914" t="str">
            <v xml:space="preserve">M2    </v>
          </cell>
          <cell r="D4914">
            <v>127.5</v>
          </cell>
        </row>
        <row r="4915">
          <cell r="A4915">
            <v>10493</v>
          </cell>
          <cell r="B4915" t="str">
            <v>VIDRO LISO INCOLOR 5MM - SEM COLOCACAO</v>
          </cell>
          <cell r="C4915" t="str">
            <v xml:space="preserve">M2    </v>
          </cell>
          <cell r="D4915">
            <v>148.75</v>
          </cell>
        </row>
        <row r="4916">
          <cell r="A4916">
            <v>10491</v>
          </cell>
          <cell r="B4916" t="str">
            <v>VIDRO LISO INCOLOR 6 MM - SEM COLOCACAO</v>
          </cell>
          <cell r="C4916" t="str">
            <v xml:space="preserve">M2    </v>
          </cell>
          <cell r="D4916">
            <v>180.62</v>
          </cell>
        </row>
        <row r="4917">
          <cell r="A4917">
            <v>34385</v>
          </cell>
          <cell r="B4917" t="str">
            <v>VIDRO LISO INCOLOR 8MM  -  SEM COLOCACAO</v>
          </cell>
          <cell r="C4917" t="str">
            <v xml:space="preserve">M2    </v>
          </cell>
          <cell r="D4917">
            <v>263.5</v>
          </cell>
        </row>
        <row r="4918">
          <cell r="A4918">
            <v>10499</v>
          </cell>
          <cell r="B4918" t="str">
            <v>VIDRO MARTELADO OU CANELADO, 4 MM - SEM COLOCACAO</v>
          </cell>
          <cell r="C4918" t="str">
            <v xml:space="preserve">M2    </v>
          </cell>
          <cell r="D4918">
            <v>106.24</v>
          </cell>
        </row>
        <row r="4919">
          <cell r="A4919">
            <v>34384</v>
          </cell>
          <cell r="B4919" t="str">
            <v>VIDRO PLANO ARAMADO E = 6 MM - SEM COLOCACAO</v>
          </cell>
          <cell r="C4919" t="str">
            <v xml:space="preserve">M2    </v>
          </cell>
          <cell r="D4919">
            <v>318.75</v>
          </cell>
        </row>
        <row r="4920">
          <cell r="A4920">
            <v>11185</v>
          </cell>
          <cell r="B4920" t="str">
            <v>VIDRO PLANO ARMADO E = 7MM - SEM COLOCACAO</v>
          </cell>
          <cell r="C4920" t="str">
            <v xml:space="preserve">M2    </v>
          </cell>
          <cell r="D4920">
            <v>329.37</v>
          </cell>
        </row>
        <row r="4921">
          <cell r="A4921">
            <v>10507</v>
          </cell>
          <cell r="B4921" t="str">
            <v>VIDRO TEMPERADO INCOLOR E = 10 MM, SEM COLOCACAO</v>
          </cell>
          <cell r="C4921" t="str">
            <v xml:space="preserve">M2    </v>
          </cell>
          <cell r="D4921">
            <v>434.54</v>
          </cell>
        </row>
        <row r="4922">
          <cell r="A4922">
            <v>10505</v>
          </cell>
          <cell r="B4922" t="str">
            <v>VIDRO TEMPERADO INCOLOR E = 6 MM, SEM COLOCACAO</v>
          </cell>
          <cell r="C4922" t="str">
            <v xml:space="preserve">M2    </v>
          </cell>
          <cell r="D4922">
            <v>256.41000000000003</v>
          </cell>
        </row>
        <row r="4923">
          <cell r="A4923">
            <v>10506</v>
          </cell>
          <cell r="B4923" t="str">
            <v>VIDRO TEMPERADO INCOLOR E = 8 MM, SEM COLOCACAO</v>
          </cell>
          <cell r="C4923" t="str">
            <v xml:space="preserve">M2    </v>
          </cell>
          <cell r="D4923">
            <v>334.72</v>
          </cell>
        </row>
        <row r="4924">
          <cell r="A4924">
            <v>5031</v>
          </cell>
          <cell r="B4924" t="str">
            <v>VIDRO TEMPERADO INCOLOR PARA PORTA DE ABRIR, E = 10 MM (SEM FERRAGENS E SEM COLOCACAO)</v>
          </cell>
          <cell r="C4924" t="str">
            <v xml:space="preserve">M2    </v>
          </cell>
          <cell r="D4924">
            <v>470</v>
          </cell>
        </row>
        <row r="4925">
          <cell r="A4925">
            <v>10502</v>
          </cell>
          <cell r="B4925" t="str">
            <v>VIDRO TEMPERADO VERDE E = 10 MM, SEM COLOCACAO</v>
          </cell>
          <cell r="C4925" t="str">
            <v xml:space="preserve">M2    </v>
          </cell>
          <cell r="D4925">
            <v>547.66</v>
          </cell>
        </row>
        <row r="4926">
          <cell r="A4926">
            <v>10501</v>
          </cell>
          <cell r="B4926" t="str">
            <v>VIDRO TEMPERADO VERDE E = 6 MM, SEM COLOCACAO</v>
          </cell>
          <cell r="C4926" t="str">
            <v xml:space="preserve">M2    </v>
          </cell>
          <cell r="D4926">
            <v>309.41000000000003</v>
          </cell>
        </row>
        <row r="4927">
          <cell r="A4927">
            <v>10503</v>
          </cell>
          <cell r="B4927" t="str">
            <v>VIDRO TEMPERADO VERDE E = 8 MM, SEM COLOCACAO</v>
          </cell>
          <cell r="C4927" t="str">
            <v xml:space="preserve">M2    </v>
          </cell>
          <cell r="D4927">
            <v>418.01</v>
          </cell>
        </row>
        <row r="4928">
          <cell r="A4928">
            <v>4500</v>
          </cell>
          <cell r="B4928" t="str">
            <v>VIGA *7,5 X 10* CM EM PINUS, MISTA OU EQUIVALENTE DA REGIAO - BRUTA</v>
          </cell>
          <cell r="C4928" t="str">
            <v xml:space="preserve">M     </v>
          </cell>
          <cell r="D4928">
            <v>13.08</v>
          </cell>
        </row>
        <row r="4929">
          <cell r="A4929">
            <v>4448</v>
          </cell>
          <cell r="B4929" t="str">
            <v>VIGA *7,5 X 15 CM EM PINUS, MISTA OU EQUIVALENTE DA REGIAO - BRUTA</v>
          </cell>
          <cell r="C4929" t="str">
            <v xml:space="preserve">M     </v>
          </cell>
          <cell r="D4929">
            <v>17.96</v>
          </cell>
        </row>
        <row r="4930">
          <cell r="A4930">
            <v>20213</v>
          </cell>
          <cell r="B4930" t="str">
            <v>VIGA APARELHADA  *6 X 12* CM, EM MACARANDUBA, ANGELIM OU EQUIVALENTE DA REGIAO</v>
          </cell>
          <cell r="C4930" t="str">
            <v xml:space="preserve">M     </v>
          </cell>
          <cell r="D4930">
            <v>33.43</v>
          </cell>
        </row>
        <row r="4931">
          <cell r="A4931">
            <v>20211</v>
          </cell>
          <cell r="B4931" t="str">
            <v>VIGA APARELHADA *6 X 16* CM, EM MACARANDUBA, ANGELIM OU EQUIVALENTE DA REGIAO</v>
          </cell>
          <cell r="C4931" t="str">
            <v xml:space="preserve">M     </v>
          </cell>
          <cell r="D4931">
            <v>44.27</v>
          </cell>
        </row>
        <row r="4932">
          <cell r="A4932">
            <v>40270</v>
          </cell>
          <cell r="B4932" t="str">
            <v>VIGA DE ESCORAMAENTO H20, DE MADEIRA, PESO DE 5,00 A 5,20 KG/M, COM EXTREMIDADES PLASTICAS</v>
          </cell>
          <cell r="C4932" t="str">
            <v xml:space="preserve">M     </v>
          </cell>
          <cell r="D4932">
            <v>125.53</v>
          </cell>
        </row>
        <row r="4933">
          <cell r="A4933">
            <v>4425</v>
          </cell>
          <cell r="B4933" t="str">
            <v>VIGA NAO APARELHADA  *6 X 12* CM, EM MACARANDUBA, ANGELIM OU EQUIVALENTE DA REGIAO - BRUTA</v>
          </cell>
          <cell r="C4933" t="str">
            <v xml:space="preserve">M     </v>
          </cell>
          <cell r="D4933">
            <v>36.590000000000003</v>
          </cell>
        </row>
        <row r="4934">
          <cell r="A4934">
            <v>4472</v>
          </cell>
          <cell r="B4934" t="str">
            <v>VIGA NAO APARELHADA *6 X 16* CM, EM MACARANDUBA, ANGELIM OU EQUIVALENTE DA REGIAO -  BRUTA</v>
          </cell>
          <cell r="C4934" t="str">
            <v xml:space="preserve">M     </v>
          </cell>
          <cell r="D4934">
            <v>45.71</v>
          </cell>
        </row>
        <row r="4935">
          <cell r="A4935">
            <v>35272</v>
          </cell>
          <cell r="B4935" t="str">
            <v>VIGA NAO APARELHADA *6 X 20* CM, EM MACARANDUBA, ANGELIM OU EQUIVALENTE DA REGIAO - BRUTA</v>
          </cell>
          <cell r="C4935" t="str">
            <v xml:space="preserve">M     </v>
          </cell>
          <cell r="D4935">
            <v>66.08</v>
          </cell>
        </row>
        <row r="4936">
          <cell r="A4936">
            <v>4481</v>
          </cell>
          <cell r="B4936" t="str">
            <v>VIGA NAO APARELHADA *8 X 16* CM EM MACARANDUBA, ANGELIM OU EQUIVALENTE DA REGIAO -  BRUTA</v>
          </cell>
          <cell r="C4936" t="str">
            <v xml:space="preserve">M     </v>
          </cell>
          <cell r="D4936">
            <v>70.73</v>
          </cell>
        </row>
        <row r="4937">
          <cell r="A4937">
            <v>34345</v>
          </cell>
          <cell r="B4937" t="str">
            <v>VIGIA DIURNO</v>
          </cell>
          <cell r="C4937" t="str">
            <v xml:space="preserve">H     </v>
          </cell>
          <cell r="D4937">
            <v>15.02</v>
          </cell>
        </row>
        <row r="4938">
          <cell r="A4938">
            <v>41096</v>
          </cell>
          <cell r="B4938" t="str">
            <v>VIGIA DIURNO (MENSALISTA)</v>
          </cell>
          <cell r="C4938" t="str">
            <v xml:space="preserve">MES   </v>
          </cell>
          <cell r="D4938">
            <v>2630.3</v>
          </cell>
        </row>
        <row r="4939">
          <cell r="A4939">
            <v>41776</v>
          </cell>
          <cell r="B4939" t="str">
            <v>VIGIA NOTURNO, HORA EFETIVAMENTE TRABALHADA DE 22 H AS 5 H (COM ADICIONAL NOTURNO)</v>
          </cell>
          <cell r="C4939" t="str">
            <v xml:space="preserve">H     </v>
          </cell>
          <cell r="D4939">
            <v>20.14</v>
          </cell>
        </row>
      </sheetData>
      <sheetData sheetId="7"/>
      <sheetData sheetId="8"/>
      <sheetData sheetId="9"/>
      <sheetData sheetId="10">
        <row r="1">
          <cell r="A1"/>
          <cell r="B1"/>
          <cell r="C1"/>
          <cell r="D1"/>
          <cell r="E1"/>
          <cell r="F1"/>
          <cell r="G1"/>
          <cell r="H1"/>
          <cell r="I1"/>
        </row>
        <row r="2">
          <cell r="A2"/>
          <cell r="B2"/>
          <cell r="C2"/>
          <cell r="D2"/>
          <cell r="E2"/>
          <cell r="F2"/>
          <cell r="G2"/>
          <cell r="H2"/>
          <cell r="I2"/>
        </row>
        <row r="3">
          <cell r="A3"/>
          <cell r="B3"/>
          <cell r="C3"/>
          <cell r="D3"/>
          <cell r="E3"/>
          <cell r="F3"/>
          <cell r="G3"/>
          <cell r="H3"/>
          <cell r="I3"/>
        </row>
        <row r="4">
          <cell r="A4"/>
          <cell r="B4"/>
          <cell r="C4"/>
          <cell r="D4"/>
          <cell r="E4"/>
          <cell r="F4"/>
          <cell r="G4"/>
          <cell r="H4"/>
          <cell r="I4"/>
        </row>
        <row r="5">
          <cell r="A5"/>
          <cell r="B5"/>
          <cell r="C5"/>
          <cell r="D5"/>
          <cell r="E5"/>
          <cell r="F5"/>
          <cell r="G5"/>
          <cell r="H5"/>
          <cell r="I5"/>
        </row>
        <row r="6">
          <cell r="A6" t="str">
            <v>TABELA DE COTAÇÃO DE INSUMOS / SERVIÇOS ESPECIALIZADOS NÃO CONTEMPLADOS PELAS TABELAS SECID</v>
          </cell>
          <cell r="B6"/>
          <cell r="C6"/>
          <cell r="D6"/>
          <cell r="E6"/>
          <cell r="F6"/>
          <cell r="G6"/>
          <cell r="H6"/>
          <cell r="I6"/>
        </row>
        <row r="8">
          <cell r="F8" t="str">
            <v>FORNECEDOR 1</v>
          </cell>
          <cell r="G8" t="str">
            <v>FORNECEDOR 2</v>
          </cell>
          <cell r="H8" t="str">
            <v>FORNECEDOR 3</v>
          </cell>
          <cell r="I8" t="str">
            <v>MÉDIA PREÇO R$</v>
          </cell>
        </row>
        <row r="9">
          <cell r="D9" t="str">
            <v>DATA DA COTAÇÃO</v>
          </cell>
          <cell r="E9"/>
          <cell r="F9">
            <v>45243</v>
          </cell>
          <cell r="G9">
            <v>45243</v>
          </cell>
          <cell r="H9">
            <v>45243</v>
          </cell>
          <cell r="I9"/>
        </row>
        <row r="10">
          <cell r="D10" t="str">
            <v>EMPRESA</v>
          </cell>
          <cell r="E10"/>
          <cell r="F10" t="str">
            <v>ESPAÇO SMART</v>
          </cell>
          <cell r="G10" t="str">
            <v>VOCÊ CONSTRÓI</v>
          </cell>
          <cell r="H10" t="str">
            <v>MADEIRA MADEIRA</v>
          </cell>
          <cell r="I10"/>
        </row>
        <row r="11">
          <cell r="C11"/>
          <cell r="D11" t="str">
            <v>CONTATO</v>
          </cell>
          <cell r="E11"/>
          <cell r="F11"/>
          <cell r="G11"/>
          <cell r="H11"/>
          <cell r="I11"/>
        </row>
        <row r="12">
          <cell r="C12"/>
          <cell r="D12" t="str">
            <v>TELEFONE / E-MAIL / SITE</v>
          </cell>
          <cell r="E12"/>
          <cell r="F12" t="str">
            <v>https://www.espacosmart.com.br/placa-cimenticia-12-x-1200-x-2400-mm--2-88m%C2%B2-/p?idsku=707&amp;utm_source=google&amp;utm_medium=cpc&amp;utm_campaign=&amp;utm_content=resp&amp;utm_term=&amp;gclid=EAIaIQobChMIx4X5spHBggMV6FZIAB0KkAHtEAYYAiABEgI-dfD_BwE</v>
          </cell>
          <cell r="G12" t="str">
            <v>https://www.voceconstroi.com.br/produto/placa-cimenticia-para-steel-frame-brasilit-eternit-12mm-x-1-20m-x-2-40m-69392?utm_source=GoogleShopping&amp;utm_medium=&amp;utm_campaign=GoogleShopping&amp;gclid=EAIaIQobChMI3Zvrq5HBggMVhhatBh0_4AWVEAQYASABEgJGIvD_BwE</v>
          </cell>
          <cell r="H12" t="str">
            <v>https://www.madeiramadeira.com.br/placa-cimenticia-para-steel-frame-brasilit-1200mm-x-2400mm-x-12mm-2138010.html?origem=pla-2138010&amp;utm_source=google&amp;utm_medium=cpc&amp;utm_content=impermeabilizantes-e-mantas-4372&amp;utm_term=&amp;utm_id=19971155274&amp;gclid=EAIaIQobChMIx4X5spHBggMV6FZIAB0KkAHtEAYYByABEgLRrvD_BwE</v>
          </cell>
          <cell r="I12"/>
        </row>
        <row r="13">
          <cell r="A13" t="str">
            <v>ITEM</v>
          </cell>
          <cell r="B13" t="str">
            <v>DESCRIÇÃO DO INSUMO / SERVIÇO ESPECIALIZADO</v>
          </cell>
          <cell r="C13"/>
          <cell r="D13"/>
          <cell r="E13" t="str">
            <v xml:space="preserve">UN </v>
          </cell>
          <cell r="F13" t="str">
            <v>R$ UNITÁRIO</v>
          </cell>
          <cell r="G13" t="str">
            <v>R$ UNITÁRIO</v>
          </cell>
          <cell r="H13" t="str">
            <v>R$ UNITÁRIO</v>
          </cell>
          <cell r="I13"/>
        </row>
        <row r="14">
          <cell r="A14" t="str">
            <v>COT 001</v>
          </cell>
          <cell r="B14" t="str">
            <v>PLACA CIMENTÍCIA LISA E=12MM - 240X120CM</v>
          </cell>
          <cell r="C14"/>
          <cell r="D14"/>
          <cell r="E14" t="str">
            <v>M2</v>
          </cell>
          <cell r="F14">
            <v>74.496527777777786</v>
          </cell>
          <cell r="G14">
            <v>50.534722222222221</v>
          </cell>
          <cell r="H14">
            <v>70.75</v>
          </cell>
          <cell r="I14">
            <v>65.260000000000005</v>
          </cell>
        </row>
        <row r="16">
          <cell r="F16" t="str">
            <v>FORNECEDOR 1</v>
          </cell>
          <cell r="G16" t="str">
            <v>FORNECEDOR 2</v>
          </cell>
          <cell r="H16" t="str">
            <v>FORNECEDOR 3</v>
          </cell>
          <cell r="I16" t="str">
            <v>MÉDIA PREÇO R$</v>
          </cell>
        </row>
        <row r="17">
          <cell r="D17" t="str">
            <v>DATA DA COTAÇÃO</v>
          </cell>
          <cell r="E17"/>
          <cell r="F17">
            <v>45209</v>
          </cell>
          <cell r="G17">
            <v>45209</v>
          </cell>
          <cell r="H17">
            <v>45209</v>
          </cell>
          <cell r="I17"/>
        </row>
        <row r="18">
          <cell r="D18" t="str">
            <v>EMPRESA</v>
          </cell>
          <cell r="E18"/>
          <cell r="F18" t="str">
            <v>ELETRORASTRO</v>
          </cell>
          <cell r="G18" t="str">
            <v>ELETROTRAFO</v>
          </cell>
          <cell r="H18" t="str">
            <v xml:space="preserve">ELETROLUZ - MARINGÁ </v>
          </cell>
          <cell r="I18"/>
        </row>
        <row r="19">
          <cell r="C19"/>
          <cell r="D19" t="str">
            <v>CONTATO</v>
          </cell>
          <cell r="E19"/>
          <cell r="F19" t="str">
            <v>SITE</v>
          </cell>
          <cell r="G19" t="str">
            <v>SITE</v>
          </cell>
          <cell r="H19" t="str">
            <v>MATEUS</v>
          </cell>
          <cell r="I19"/>
        </row>
        <row r="20">
          <cell r="C20"/>
          <cell r="D20" t="str">
            <v>TELEFONE / E-MAIL / SITE</v>
          </cell>
          <cell r="E20"/>
          <cell r="F20" t="str">
            <v>https://www.eletrorastro.com.br/produto/caixa-copel-para-disjuntor-e-medidor-de-ate-200a-fj-86389?utm_source=google&amp;utm_medium=cpc&amp;utm_campaign=&amp;gclid=EAIaIQobChMIgJbtsfvi_QIVVRPUAR39IAkPEAQYASABEgKmzvD_BwE</v>
          </cell>
          <cell r="G20" t="str">
            <v>https://www.eletrotrafo.com.br/caixa-medicao-tipo-gne-p-disj--ate-200a-e-medidor-28150003/p?idsku=13970&amp;https://www.eletrotrafo.com.br/?utm_source=google&amp;utm_medium=Shopping_inteligente&amp;gclid=EAIaIQobChMIgJbtsfvi_QIVVRPUAR39IAkPEAQYAiABEgItC_D_BwE</v>
          </cell>
          <cell r="H20" t="str">
            <v>44 31236200</v>
          </cell>
          <cell r="I20"/>
        </row>
        <row r="21">
          <cell r="A21" t="str">
            <v>ITEM</v>
          </cell>
          <cell r="B21" t="str">
            <v>DESCRIÇÃO DO INSUMO / SERVIÇO ESPECIALIZADO</v>
          </cell>
          <cell r="C21"/>
          <cell r="D21"/>
          <cell r="E21" t="str">
            <v xml:space="preserve">UN </v>
          </cell>
          <cell r="F21" t="str">
            <v>R$ UNITÁRIO</v>
          </cell>
          <cell r="G21" t="str">
            <v>R$ UNITÁRIO</v>
          </cell>
          <cell r="H21" t="str">
            <v>R$ UNITÁRIO</v>
          </cell>
          <cell r="I21"/>
        </row>
        <row r="22">
          <cell r="A22" t="str">
            <v>COT 002</v>
          </cell>
          <cell r="B22" t="str">
            <v>CAIXA DE MEDIÇÃO TIPO GNE 200A - PADRÃO COPEL</v>
          </cell>
          <cell r="C22"/>
          <cell r="D22"/>
          <cell r="E22">
            <v>1</v>
          </cell>
          <cell r="F22">
            <v>724.91</v>
          </cell>
          <cell r="G22">
            <v>705.99</v>
          </cell>
          <cell r="H22">
            <v>608.38</v>
          </cell>
          <cell r="I22">
            <v>679.76</v>
          </cell>
        </row>
        <row r="24">
          <cell r="F24" t="str">
            <v>FORNECEDOR 1</v>
          </cell>
          <cell r="G24" t="str">
            <v>FORNECEDOR 2</v>
          </cell>
          <cell r="H24" t="str">
            <v>FORNECEDOR 3</v>
          </cell>
          <cell r="I24" t="str">
            <v>MÉDIA PREÇO R$</v>
          </cell>
        </row>
        <row r="25">
          <cell r="D25" t="str">
            <v>DATA DA COTAÇÃO</v>
          </cell>
          <cell r="E25"/>
          <cell r="F25"/>
          <cell r="G25"/>
          <cell r="H25"/>
          <cell r="I25"/>
        </row>
        <row r="26">
          <cell r="D26" t="str">
            <v>EMPRESA</v>
          </cell>
          <cell r="E26"/>
          <cell r="F26"/>
          <cell r="G26"/>
          <cell r="H26"/>
          <cell r="I26"/>
        </row>
        <row r="27">
          <cell r="C27"/>
          <cell r="D27" t="str">
            <v>CONTATO</v>
          </cell>
          <cell r="E27"/>
          <cell r="F27"/>
          <cell r="G27"/>
          <cell r="H27"/>
          <cell r="I27"/>
        </row>
        <row r="28">
          <cell r="C28"/>
          <cell r="D28" t="str">
            <v>TELEFONE / E-MAIL / SITE</v>
          </cell>
          <cell r="E28"/>
          <cell r="F28"/>
          <cell r="G28"/>
          <cell r="H28"/>
          <cell r="I28"/>
        </row>
        <row r="29">
          <cell r="A29" t="str">
            <v>ITEM</v>
          </cell>
          <cell r="B29" t="str">
            <v>DESCRIÇÃO DO INSUMO / SERVIÇO ESPECIALIZADO</v>
          </cell>
          <cell r="C29"/>
          <cell r="D29"/>
          <cell r="E29" t="str">
            <v xml:space="preserve">UN </v>
          </cell>
          <cell r="F29" t="str">
            <v>R$ UNITÁRIO</v>
          </cell>
          <cell r="G29" t="str">
            <v>R$ UNITÁRIO</v>
          </cell>
          <cell r="H29" t="str">
            <v>R$ UNITÁRIO</v>
          </cell>
          <cell r="I29"/>
        </row>
        <row r="30">
          <cell r="A30" t="str">
            <v xml:space="preserve">COT </v>
          </cell>
          <cell r="B30"/>
          <cell r="C30"/>
          <cell r="D30"/>
          <cell r="E30"/>
          <cell r="F30"/>
          <cell r="G30"/>
          <cell r="H30"/>
          <cell r="I30" t="str">
            <v xml:space="preserve"> </v>
          </cell>
        </row>
        <row r="32">
          <cell r="F32" t="str">
            <v>FORNECEDOR 1</v>
          </cell>
          <cell r="G32" t="str">
            <v>FORNECEDOR 2</v>
          </cell>
          <cell r="H32" t="str">
            <v>FORNECEDOR 3</v>
          </cell>
          <cell r="I32" t="str">
            <v>MÉDIA PREÇO R$</v>
          </cell>
        </row>
        <row r="33">
          <cell r="D33" t="str">
            <v>DATA DA COTAÇÃO</v>
          </cell>
          <cell r="E33"/>
          <cell r="F33"/>
          <cell r="G33"/>
          <cell r="H33"/>
          <cell r="I33"/>
        </row>
        <row r="34">
          <cell r="D34" t="str">
            <v>EMPRESA</v>
          </cell>
          <cell r="E34"/>
          <cell r="F34"/>
          <cell r="G34"/>
          <cell r="H34"/>
          <cell r="I34"/>
        </row>
        <row r="35">
          <cell r="C35"/>
          <cell r="D35" t="str">
            <v>CONTATO</v>
          </cell>
          <cell r="E35"/>
          <cell r="F35"/>
          <cell r="G35"/>
          <cell r="H35"/>
          <cell r="I35"/>
        </row>
        <row r="36">
          <cell r="C36"/>
          <cell r="D36" t="str">
            <v>TELEFONE / E-MAIL / SITE</v>
          </cell>
          <cell r="E36"/>
          <cell r="F36"/>
          <cell r="G36"/>
          <cell r="H36"/>
          <cell r="I36"/>
        </row>
        <row r="37">
          <cell r="A37" t="str">
            <v>ITEM</v>
          </cell>
          <cell r="B37" t="str">
            <v>DESCRIÇÃO DO INSUMO / SERVIÇO ESPECIALIZADO</v>
          </cell>
          <cell r="C37"/>
          <cell r="D37"/>
          <cell r="E37" t="str">
            <v xml:space="preserve">UN </v>
          </cell>
          <cell r="F37" t="str">
            <v>R$ UNITÁRIO</v>
          </cell>
          <cell r="G37" t="str">
            <v>R$ UNITÁRIO</v>
          </cell>
          <cell r="H37" t="str">
            <v>R$ UNITÁRIO</v>
          </cell>
          <cell r="I37"/>
        </row>
        <row r="38">
          <cell r="A38" t="str">
            <v xml:space="preserve">COT </v>
          </cell>
          <cell r="B38"/>
          <cell r="C38"/>
          <cell r="D38"/>
          <cell r="E38"/>
          <cell r="F38"/>
          <cell r="G38"/>
          <cell r="H38"/>
          <cell r="I38" t="str">
            <v xml:space="preserve"> </v>
          </cell>
        </row>
        <row r="40">
          <cell r="F40" t="str">
            <v>FORNECEDOR 1</v>
          </cell>
          <cell r="G40" t="str">
            <v>FORNECEDOR 2</v>
          </cell>
          <cell r="H40" t="str">
            <v>FORNECEDOR 3</v>
          </cell>
          <cell r="I40" t="str">
            <v>MÉDIA PREÇO R$</v>
          </cell>
        </row>
        <row r="41">
          <cell r="D41" t="str">
            <v>DATA DA COTAÇÃO</v>
          </cell>
          <cell r="E41"/>
          <cell r="F41"/>
          <cell r="G41"/>
          <cell r="H41"/>
          <cell r="I41"/>
        </row>
        <row r="42">
          <cell r="D42" t="str">
            <v>EMPRESA</v>
          </cell>
          <cell r="E42"/>
          <cell r="F42"/>
          <cell r="G42"/>
          <cell r="H42"/>
          <cell r="I42"/>
        </row>
        <row r="43">
          <cell r="C43"/>
          <cell r="D43" t="str">
            <v>CONTATO</v>
          </cell>
          <cell r="E43"/>
          <cell r="F43"/>
          <cell r="G43"/>
          <cell r="H43"/>
          <cell r="I43"/>
        </row>
        <row r="44">
          <cell r="C44"/>
          <cell r="D44" t="str">
            <v>TELEFONE / E-MAIL / SITE</v>
          </cell>
          <cell r="E44"/>
          <cell r="F44"/>
          <cell r="G44"/>
          <cell r="H44"/>
          <cell r="I44"/>
        </row>
        <row r="45">
          <cell r="A45" t="str">
            <v>ITEM</v>
          </cell>
          <cell r="B45" t="str">
            <v>DESCRIÇÃO DO INSUMO / SERVIÇO ESPECIALIZADO</v>
          </cell>
          <cell r="C45"/>
          <cell r="D45"/>
          <cell r="E45" t="str">
            <v xml:space="preserve">UN </v>
          </cell>
          <cell r="F45" t="str">
            <v>R$ UNITÁRIO</v>
          </cell>
          <cell r="G45" t="str">
            <v>R$ UNITÁRIO</v>
          </cell>
          <cell r="H45" t="str">
            <v>R$ UNITÁRIO</v>
          </cell>
          <cell r="I45"/>
        </row>
        <row r="46">
          <cell r="A46" t="str">
            <v xml:space="preserve">COT </v>
          </cell>
          <cell r="B46"/>
          <cell r="C46"/>
          <cell r="D46"/>
          <cell r="E46"/>
          <cell r="F46"/>
          <cell r="G46"/>
          <cell r="H46"/>
          <cell r="I46" t="str">
            <v xml:space="preserve"> </v>
          </cell>
        </row>
        <row r="48">
          <cell r="F48" t="str">
            <v>FORNECEDOR 1</v>
          </cell>
          <cell r="G48" t="str">
            <v>FORNECEDOR 2</v>
          </cell>
          <cell r="H48" t="str">
            <v>FORNECEDOR 3</v>
          </cell>
          <cell r="I48" t="str">
            <v>MÉDIA PREÇO R$</v>
          </cell>
        </row>
        <row r="49">
          <cell r="D49" t="str">
            <v>DATA DA COTAÇÃO</v>
          </cell>
          <cell r="E49"/>
          <cell r="F49"/>
          <cell r="G49"/>
          <cell r="H49"/>
          <cell r="I49"/>
        </row>
        <row r="50">
          <cell r="D50" t="str">
            <v>EMPRESA</v>
          </cell>
          <cell r="E50"/>
          <cell r="F50"/>
          <cell r="G50"/>
          <cell r="H50"/>
          <cell r="I50"/>
        </row>
        <row r="51">
          <cell r="C51"/>
          <cell r="D51" t="str">
            <v>CONTATO</v>
          </cell>
          <cell r="E51"/>
          <cell r="F51"/>
          <cell r="G51"/>
          <cell r="H51"/>
          <cell r="I51"/>
        </row>
        <row r="52">
          <cell r="C52"/>
          <cell r="D52" t="str">
            <v>TELEFONE / E-MAIL / SITE</v>
          </cell>
          <cell r="E52"/>
          <cell r="F52"/>
          <cell r="G52"/>
          <cell r="H52"/>
          <cell r="I52"/>
        </row>
        <row r="53">
          <cell r="A53" t="str">
            <v>ITEM</v>
          </cell>
          <cell r="B53" t="str">
            <v>DESCRIÇÃO DO INSUMO / SERVIÇO ESPECIALIZADO</v>
          </cell>
          <cell r="C53"/>
          <cell r="D53"/>
          <cell r="E53" t="str">
            <v xml:space="preserve">UN </v>
          </cell>
          <cell r="F53" t="str">
            <v>R$ UNITÁRIO</v>
          </cell>
          <cell r="G53" t="str">
            <v>R$ UNITÁRIO</v>
          </cell>
          <cell r="H53" t="str">
            <v>R$ UNITÁRIO</v>
          </cell>
          <cell r="I53"/>
        </row>
        <row r="54">
          <cell r="A54" t="str">
            <v xml:space="preserve">COT </v>
          </cell>
          <cell r="B54"/>
          <cell r="C54"/>
          <cell r="D54"/>
          <cell r="E54"/>
          <cell r="F54"/>
          <cell r="G54"/>
          <cell r="H54"/>
          <cell r="I54" t="str">
            <v xml:space="preserve"> </v>
          </cell>
        </row>
        <row r="56">
          <cell r="F56" t="str">
            <v>FORNECEDOR 1</v>
          </cell>
          <cell r="G56" t="str">
            <v>FORNECEDOR 2</v>
          </cell>
          <cell r="H56" t="str">
            <v>FORNECEDOR 3</v>
          </cell>
          <cell r="I56" t="str">
            <v>MÉDIA PREÇO R$</v>
          </cell>
        </row>
        <row r="57">
          <cell r="D57" t="str">
            <v>DATA DA COTAÇÃO</v>
          </cell>
          <cell r="E57"/>
          <cell r="F57"/>
          <cell r="G57"/>
          <cell r="H57"/>
          <cell r="I57"/>
        </row>
        <row r="58">
          <cell r="D58" t="str">
            <v>EMPRESA</v>
          </cell>
          <cell r="E58"/>
          <cell r="F58"/>
          <cell r="G58"/>
          <cell r="H58"/>
          <cell r="I58"/>
        </row>
        <row r="59">
          <cell r="C59"/>
          <cell r="D59" t="str">
            <v>CONTATO</v>
          </cell>
          <cell r="E59"/>
          <cell r="F59"/>
          <cell r="G59"/>
          <cell r="H59"/>
          <cell r="I59"/>
        </row>
        <row r="60">
          <cell r="C60"/>
          <cell r="D60" t="str">
            <v>TELEFONE / E-MAIL / SITE</v>
          </cell>
          <cell r="E60"/>
          <cell r="F60"/>
          <cell r="G60"/>
          <cell r="H60"/>
          <cell r="I60"/>
        </row>
        <row r="61">
          <cell r="A61" t="str">
            <v>ITEM</v>
          </cell>
          <cell r="B61" t="str">
            <v>DESCRIÇÃO DO INSUMO / SERVIÇO ESPECIALIZADO</v>
          </cell>
          <cell r="C61"/>
          <cell r="D61"/>
          <cell r="E61" t="str">
            <v xml:space="preserve">UN </v>
          </cell>
          <cell r="F61" t="str">
            <v>R$ UNITÁRIO</v>
          </cell>
          <cell r="G61" t="str">
            <v>R$ UNITÁRIO</v>
          </cell>
          <cell r="H61" t="str">
            <v>R$ UNITÁRIO</v>
          </cell>
          <cell r="I61"/>
        </row>
        <row r="62">
          <cell r="A62" t="str">
            <v xml:space="preserve">COT </v>
          </cell>
          <cell r="B62"/>
          <cell r="C62"/>
          <cell r="D62"/>
          <cell r="E62"/>
          <cell r="F62"/>
          <cell r="G62"/>
          <cell r="H62"/>
          <cell r="I62" t="str">
            <v xml:space="preserve"> </v>
          </cell>
        </row>
        <row r="64">
          <cell r="F64" t="str">
            <v>FORNECEDOR 1</v>
          </cell>
          <cell r="G64" t="str">
            <v>FORNECEDOR 2</v>
          </cell>
          <cell r="H64" t="str">
            <v>FORNECEDOR 3</v>
          </cell>
          <cell r="I64" t="str">
            <v>MÉDIA PREÇO R$</v>
          </cell>
        </row>
        <row r="65">
          <cell r="D65" t="str">
            <v>DATA DA COTAÇÃO</v>
          </cell>
          <cell r="E65"/>
          <cell r="F65"/>
          <cell r="G65"/>
          <cell r="H65"/>
          <cell r="I65"/>
        </row>
        <row r="66">
          <cell r="D66" t="str">
            <v>EMPRESA</v>
          </cell>
          <cell r="E66"/>
          <cell r="F66"/>
          <cell r="G66"/>
          <cell r="H66"/>
          <cell r="I66"/>
        </row>
        <row r="67">
          <cell r="C67"/>
          <cell r="D67" t="str">
            <v>CONTATO</v>
          </cell>
          <cell r="E67"/>
          <cell r="F67"/>
          <cell r="G67"/>
          <cell r="H67"/>
          <cell r="I67"/>
        </row>
        <row r="68">
          <cell r="C68"/>
          <cell r="D68" t="str">
            <v>TELEFONE / E-MAIL / SITE</v>
          </cell>
          <cell r="E68"/>
          <cell r="F68"/>
          <cell r="G68"/>
          <cell r="H68"/>
          <cell r="I68"/>
        </row>
        <row r="69">
          <cell r="A69" t="str">
            <v>ITEM</v>
          </cell>
          <cell r="B69" t="str">
            <v>DESCRIÇÃO DO INSUMO / SERVIÇO ESPECIALIZADO</v>
          </cell>
          <cell r="C69"/>
          <cell r="D69"/>
          <cell r="E69" t="str">
            <v xml:space="preserve">UN </v>
          </cell>
          <cell r="F69" t="str">
            <v>R$ UNITÁRIO</v>
          </cell>
          <cell r="G69" t="str">
            <v>R$ UNITÁRIO</v>
          </cell>
          <cell r="H69" t="str">
            <v>R$ UNITÁRIO</v>
          </cell>
          <cell r="I69"/>
        </row>
        <row r="70">
          <cell r="A70" t="str">
            <v xml:space="preserve">COT </v>
          </cell>
          <cell r="B70"/>
          <cell r="C70"/>
          <cell r="D70"/>
          <cell r="E70"/>
          <cell r="F70"/>
          <cell r="G70"/>
          <cell r="H70"/>
          <cell r="I70" t="str">
            <v xml:space="preserve"> </v>
          </cell>
        </row>
        <row r="72">
          <cell r="F72" t="str">
            <v>FORNECEDOR 1</v>
          </cell>
          <cell r="G72" t="str">
            <v>FORNECEDOR 2</v>
          </cell>
          <cell r="H72" t="str">
            <v>FORNECEDOR 3</v>
          </cell>
          <cell r="I72" t="str">
            <v>MÉDIA PREÇO R$</v>
          </cell>
        </row>
        <row r="73">
          <cell r="D73" t="str">
            <v>DATA DA COTAÇÃO</v>
          </cell>
          <cell r="E73"/>
          <cell r="F73"/>
          <cell r="G73"/>
          <cell r="H73"/>
          <cell r="I73"/>
        </row>
        <row r="74">
          <cell r="D74" t="str">
            <v>EMPRESA</v>
          </cell>
          <cell r="E74"/>
          <cell r="F74"/>
          <cell r="G74"/>
          <cell r="H74"/>
          <cell r="I74"/>
        </row>
        <row r="75">
          <cell r="C75"/>
          <cell r="D75" t="str">
            <v>CONTATO</v>
          </cell>
          <cell r="E75"/>
          <cell r="F75"/>
          <cell r="G75"/>
          <cell r="H75"/>
          <cell r="I75"/>
        </row>
        <row r="76">
          <cell r="C76"/>
          <cell r="D76" t="str">
            <v>TELEFONE / E-MAIL / SITE</v>
          </cell>
          <cell r="E76"/>
          <cell r="F76"/>
          <cell r="G76"/>
          <cell r="H76"/>
          <cell r="I76"/>
        </row>
        <row r="77">
          <cell r="A77" t="str">
            <v>ITEM</v>
          </cell>
          <cell r="B77" t="str">
            <v>DESCRIÇÃO DO INSUMO / SERVIÇO ESPECIALIZADO</v>
          </cell>
          <cell r="C77"/>
          <cell r="D77"/>
          <cell r="E77" t="str">
            <v xml:space="preserve">UN </v>
          </cell>
          <cell r="F77" t="str">
            <v>R$ UNITÁRIO</v>
          </cell>
          <cell r="G77" t="str">
            <v>R$ UNITÁRIO</v>
          </cell>
          <cell r="H77" t="str">
            <v>R$ UNITÁRIO</v>
          </cell>
          <cell r="I77"/>
        </row>
        <row r="78">
          <cell r="A78" t="str">
            <v xml:space="preserve">COT </v>
          </cell>
          <cell r="B78"/>
          <cell r="C78"/>
          <cell r="D78"/>
          <cell r="E78"/>
          <cell r="F78"/>
          <cell r="G78"/>
          <cell r="H78"/>
          <cell r="I78" t="str">
            <v xml:space="preserve"> </v>
          </cell>
        </row>
        <row r="80">
          <cell r="F80" t="str">
            <v>FORNECEDOR 1</v>
          </cell>
          <cell r="G80" t="str">
            <v>FORNECEDOR 2</v>
          </cell>
          <cell r="H80" t="str">
            <v>FORNECEDOR 3</v>
          </cell>
          <cell r="I80" t="str">
            <v>MÉDIA PREÇO R$</v>
          </cell>
        </row>
        <row r="81">
          <cell r="D81" t="str">
            <v>DATA DA COTAÇÃO</v>
          </cell>
          <cell r="E81"/>
          <cell r="F81"/>
          <cell r="G81"/>
          <cell r="H81"/>
          <cell r="I81"/>
        </row>
        <row r="82">
          <cell r="D82" t="str">
            <v>EMPRESA</v>
          </cell>
          <cell r="E82"/>
          <cell r="F82"/>
          <cell r="G82"/>
          <cell r="H82"/>
          <cell r="I82"/>
        </row>
        <row r="83">
          <cell r="C83"/>
          <cell r="D83" t="str">
            <v>CONTATO</v>
          </cell>
          <cell r="E83"/>
          <cell r="F83"/>
          <cell r="G83"/>
          <cell r="H83"/>
          <cell r="I83"/>
        </row>
        <row r="84">
          <cell r="C84"/>
          <cell r="D84" t="str">
            <v>TELEFONE / E-MAIL / SITE</v>
          </cell>
          <cell r="E84"/>
          <cell r="F84"/>
          <cell r="G84"/>
          <cell r="H84"/>
          <cell r="I84"/>
        </row>
        <row r="85">
          <cell r="A85" t="str">
            <v>ITEM</v>
          </cell>
          <cell r="B85" t="str">
            <v>DESCRIÇÃO DO INSUMO / SERVIÇO ESPECIALIZADO</v>
          </cell>
          <cell r="C85"/>
          <cell r="D85"/>
          <cell r="E85" t="str">
            <v xml:space="preserve">UN </v>
          </cell>
          <cell r="F85" t="str">
            <v>R$ UNITÁRIO</v>
          </cell>
          <cell r="G85" t="str">
            <v>R$ UNITÁRIO</v>
          </cell>
          <cell r="H85" t="str">
            <v>R$ UNITÁRIO</v>
          </cell>
          <cell r="I85"/>
        </row>
        <row r="86">
          <cell r="A86" t="str">
            <v xml:space="preserve">COT </v>
          </cell>
          <cell r="B86"/>
          <cell r="C86"/>
          <cell r="D86"/>
          <cell r="E86"/>
          <cell r="F86"/>
          <cell r="G86"/>
          <cell r="H86"/>
          <cell r="I86" t="str">
            <v xml:space="preserve"> </v>
          </cell>
        </row>
      </sheetData>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DOS"/>
      <sheetName val="FOLHA FECHAMENTO"/>
      <sheetName val="BDI"/>
      <sheetName val="RESUMO"/>
      <sheetName val="PLANILHA_SINTÉTICA_SEMVALOR"/>
      <sheetName val="PLANILHA_SINTÉTICA"/>
      <sheetName val="SERVIÇOS"/>
      <sheetName val="INSUMOS"/>
      <sheetName val="CURVA ABC"/>
      <sheetName val="CRONOGRAMA"/>
      <sheetName val="COMPOSIÇÕES COMPLEMENTARES "/>
      <sheetName val="COTAÇÕES"/>
      <sheetName val="DECLARAÇÃO"/>
      <sheetName val="PROJETOS RECEBIDOS"/>
      <sheetName val="ENCARGOS SOCIAIS"/>
    </sheetNames>
    <sheetDataSet>
      <sheetData sheetId="0"/>
      <sheetData sheetId="1"/>
      <sheetData sheetId="2"/>
      <sheetData sheetId="3"/>
      <sheetData sheetId="4"/>
      <sheetData sheetId="5"/>
      <sheetData sheetId="6">
        <row r="1">
          <cell r="A1"/>
          <cell r="B1"/>
          <cell r="C1"/>
          <cell r="D1"/>
          <cell r="E1"/>
          <cell r="F1"/>
        </row>
        <row r="2">
          <cell r="A2" t="str">
            <v>CODIGO</v>
          </cell>
          <cell r="B2" t="str">
            <v>DESCRIÇÃO DO SERVIÇO</v>
          </cell>
          <cell r="C2" t="str">
            <v>UNID. MEDIDA</v>
          </cell>
          <cell r="D2" t="str">
            <v>CUSTOS</v>
          </cell>
          <cell r="E2"/>
          <cell r="F2"/>
        </row>
        <row r="3">
          <cell r="A3"/>
          <cell r="B3"/>
          <cell r="C3"/>
          <cell r="D3" t="str">
            <v>MATERIAL</v>
          </cell>
          <cell r="E3" t="str">
            <v>MÃO DE OBRA</v>
          </cell>
          <cell r="F3" t="str">
            <v>TOTAL</v>
          </cell>
        </row>
        <row r="4">
          <cell r="A4"/>
          <cell r="B4"/>
          <cell r="C4"/>
          <cell r="D4"/>
          <cell r="E4"/>
          <cell r="F4"/>
        </row>
        <row r="5">
          <cell r="A5">
            <v>97141</v>
          </cell>
          <cell r="B5" t="str">
            <v>ASSENTAMENTO DE TUBO DE FERRO FUNDIDO PARA REDE DE ÁGUA, DN 80 MM, JUNTA ELÁSTICA, INSTALADO EM LOCAL COM NÍVEL ALTO DE INTERFERÊNCIAS (NÃO INCLUI FORNECIMENTO). AF_11/2017</v>
          </cell>
          <cell r="C5" t="str">
            <v>M</v>
          </cell>
          <cell r="D5">
            <v>4.96</v>
          </cell>
          <cell r="E5">
            <v>3.87</v>
          </cell>
          <cell r="F5">
            <v>8.83</v>
          </cell>
        </row>
        <row r="6">
          <cell r="A6">
            <v>97142</v>
          </cell>
          <cell r="B6" t="str">
            <v>ASSENTAMENTO DE TUBO DE FERRO FUNDIDO PARA REDE DE ÁGUA, DN 100 MM, JUNTA ELÁSTICA, INSTALADO EM LOCAL COM NÍVEL ALTO DE INTERFERÊNCIAS (NÃO INCLUI FORNECIMENTO). AF_11/2017</v>
          </cell>
          <cell r="C6" t="str">
            <v>M</v>
          </cell>
          <cell r="D6">
            <v>5.4499999999999993</v>
          </cell>
          <cell r="E6">
            <v>4.34</v>
          </cell>
          <cell r="F6">
            <v>9.7899999999999991</v>
          </cell>
        </row>
        <row r="7">
          <cell r="A7">
            <v>97143</v>
          </cell>
          <cell r="B7" t="str">
            <v>ASSENTAMENTO DE TUBO DE FERRO FUNDIDO PARA REDE DE ÁGUA, DN 150 MM, JUNTA ELÁSTICA, INSTALADO EM LOCAL COM NÍVEL ALTO DE INTERFERÊNCIAS (NÃO INCLUI FORNECIMENTO). AF_11/2017</v>
          </cell>
          <cell r="C7" t="str">
            <v>M</v>
          </cell>
          <cell r="D7">
            <v>6.64</v>
          </cell>
          <cell r="E7">
            <v>5.56</v>
          </cell>
          <cell r="F7">
            <v>12.2</v>
          </cell>
        </row>
        <row r="8">
          <cell r="A8">
            <v>97144</v>
          </cell>
          <cell r="B8" t="str">
            <v>ASSENTAMENTO DE TUBO DE FERRO FUNDIDO PARA REDE DE ÁGUA, DN 200 MM, JUNTA ELÁSTICA, INSTALADO EM LOCAL COM NÍVEL ALTO DE INTERFERÊNCIAS (NÃO INCLUI FORNECIMENTO). AF_11/2017</v>
          </cell>
          <cell r="C8" t="str">
            <v>M</v>
          </cell>
          <cell r="D8">
            <v>7.84</v>
          </cell>
          <cell r="E8">
            <v>6.77</v>
          </cell>
          <cell r="F8">
            <v>14.61</v>
          </cell>
        </row>
        <row r="9">
          <cell r="A9">
            <v>97145</v>
          </cell>
          <cell r="B9" t="str">
            <v>ASSENTAMENTO DE TUBO DE FERRO FUNDIDO PARA REDE DE ÁGUA, DN 250 MM, JUNTA ELÁSTICA, INSTALADO EM LOCAL COM NÍVEL ALTO DE INTERFERÊNCIAS (NÃO INCLUI FORNECIMENTO). AF_11/2017</v>
          </cell>
          <cell r="C9" t="str">
            <v>M</v>
          </cell>
          <cell r="D9">
            <v>9.09</v>
          </cell>
          <cell r="E9">
            <v>7.97</v>
          </cell>
          <cell r="F9">
            <v>17.059999999999999</v>
          </cell>
        </row>
        <row r="10">
          <cell r="A10">
            <v>97146</v>
          </cell>
          <cell r="B10" t="str">
            <v>ASSENTAMENTO DE TUBO DE FERRO FUNDIDO PARA REDE DE ÁGUA, DN 300 MM, JUNTA ELÁSTICA, INSTALADO EM LOCAL COM NÍVEL ALTO DE INTERFERÊNCIAS (NÃO INCLUI FORNECIMENTO). AF_11/2017</v>
          </cell>
          <cell r="C10" t="str">
            <v>M</v>
          </cell>
          <cell r="D10">
            <v>10.309999999999999</v>
          </cell>
          <cell r="E10">
            <v>9.18</v>
          </cell>
          <cell r="F10">
            <v>19.489999999999998</v>
          </cell>
        </row>
        <row r="11">
          <cell r="A11">
            <v>97147</v>
          </cell>
          <cell r="B11" t="str">
            <v>ASSENTAMENTO DE TUBO DE FERRO FUNDIDO PARA REDE DE ÁGUA, DN 350 MM, JUNTA ELÁSTICA, INSTALADO EM LOCAL COM NÍVEL ALTO DE INTERFERÊNCIAS (NÃO INCLUI FORNECIMENTO). AF_11/2017</v>
          </cell>
          <cell r="C11" t="str">
            <v>M</v>
          </cell>
          <cell r="D11">
            <v>11.549999999999999</v>
          </cell>
          <cell r="E11">
            <v>10.38</v>
          </cell>
          <cell r="F11">
            <v>21.93</v>
          </cell>
        </row>
        <row r="12">
          <cell r="A12">
            <v>97148</v>
          </cell>
          <cell r="B12" t="str">
            <v>ASSENTAMENTO DE TUBO DE FERRO FUNDIDO PARA REDE DE ÁGUA, DN 400 MM, JUNTA ELÁSTICA, INSTALADO EM LOCAL COM NÍVEL ALTO DE INTERFERÊNCIAS (NÃO INCLUI FORNECIMENTO). AF_11/2017</v>
          </cell>
          <cell r="C12" t="str">
            <v>M</v>
          </cell>
          <cell r="D12">
            <v>12.79</v>
          </cell>
          <cell r="E12">
            <v>11.57</v>
          </cell>
          <cell r="F12">
            <v>24.36</v>
          </cell>
        </row>
        <row r="13">
          <cell r="A13">
            <v>97149</v>
          </cell>
          <cell r="B13" t="str">
            <v>ASSENTAMENTO DE TUBO DE FERRO FUNDIDO PARA REDE DE ÁGUA, DN 450 MM, JUNTA ELÁSTICA, INSTALADO EM LOCAL COM NÍVEL ALTO DE INTERFERÊNCIAS (NÃO INCLUI FORNECIMENTO). AF_11/2017</v>
          </cell>
          <cell r="C13" t="str">
            <v>M</v>
          </cell>
          <cell r="D13">
            <v>14.04</v>
          </cell>
          <cell r="E13">
            <v>12.79</v>
          </cell>
          <cell r="F13">
            <v>26.83</v>
          </cell>
        </row>
        <row r="14">
          <cell r="A14">
            <v>97150</v>
          </cell>
          <cell r="B14" t="str">
            <v>ASSENTAMENTO DE TUBO DE FERRO FUNDIDO PARA REDE DE ÁGUA, DN 500 MM, JUNTA ELÁSTICA, INSTALADO EM LOCAL COM NÍVEL ALTO DE INTERFERÊNCIAS (NÃO INCLUI FORNECIMENTO). AF_11/2017</v>
          </cell>
          <cell r="C14" t="str">
            <v>M</v>
          </cell>
          <cell r="D14">
            <v>19.309999999999999</v>
          </cell>
          <cell r="E14">
            <v>13.98</v>
          </cell>
          <cell r="F14">
            <v>33.29</v>
          </cell>
        </row>
        <row r="15">
          <cell r="A15">
            <v>97151</v>
          </cell>
          <cell r="B15" t="str">
            <v>ASSENTAMENTO DE TUBO DE FERRO FUNDIDO PARA REDE DE ÁGUA, DN 600 MM, JUNTA ELÁSTICA, INSTALADO EM LOCAL COM NÍVEL ALTO DE INTERFERÊNCIAS (NÃO INCLUI FORNECIMENTO). AF_11/2017</v>
          </cell>
          <cell r="C15" t="str">
            <v>M</v>
          </cell>
          <cell r="D15">
            <v>22.4</v>
          </cell>
          <cell r="E15">
            <v>16.399999999999999</v>
          </cell>
          <cell r="F15">
            <v>38.799999999999997</v>
          </cell>
        </row>
        <row r="16">
          <cell r="A16">
            <v>97152</v>
          </cell>
          <cell r="B16" t="str">
            <v>ASSENTAMENTO DE TUBO DE FERRO FUNDIDO PARA REDE DE ÁGUA, DN 700 MM, JUNTA ELÁSTICA, INSTALADO EM LOCAL COM NÍVEL ALTO DE INTERFERÊNCIAS (NÃO INCLUI FORNECIMENTO). AF_11/2017</v>
          </cell>
          <cell r="C16" t="str">
            <v>M</v>
          </cell>
          <cell r="D16">
            <v>25.22</v>
          </cell>
          <cell r="E16">
            <v>18.79</v>
          </cell>
          <cell r="F16">
            <v>44.01</v>
          </cell>
        </row>
        <row r="17">
          <cell r="A17">
            <v>97153</v>
          </cell>
          <cell r="B17" t="str">
            <v>ASSENTAMENTO DE TUBO DE FERRO FUNDIDO PARA REDE DE ÁGUA, DN 800 MM, JUNTA ELÁSTICA, INSTALADO EM LOCAL COM NÍVEL ALTO DE INTERFERÊNCIAS (NÃO INCLUI FORNECIMENTO). AF_11/2017</v>
          </cell>
          <cell r="C17" t="str">
            <v>M</v>
          </cell>
          <cell r="D17">
            <v>28.18</v>
          </cell>
          <cell r="E17">
            <v>21.21</v>
          </cell>
          <cell r="F17">
            <v>49.39</v>
          </cell>
        </row>
        <row r="18">
          <cell r="A18">
            <v>97154</v>
          </cell>
          <cell r="B18" t="str">
            <v>ASSENTAMENTO DE TUBO DE FERRO FUNDIDO PARA REDE DE ÁGUA, DN 900 MM, JUNTA ELÁSTICA, INSTALADO EM LOCAL COM NÍVEL ALTO DE INTERFERÊNCIAS (NÃO INCLUI FORNECIMENTO). AF_11/2017</v>
          </cell>
          <cell r="C18" t="str">
            <v>M</v>
          </cell>
          <cell r="D18">
            <v>31.17</v>
          </cell>
          <cell r="E18">
            <v>23.64</v>
          </cell>
          <cell r="F18">
            <v>54.81</v>
          </cell>
        </row>
        <row r="19">
          <cell r="A19">
            <v>97155</v>
          </cell>
          <cell r="B19" t="str">
            <v>ASSENTAMENTO DE TUBO DE FERRO FUNDIDO PARA REDE DE ÁGUA, DN 1000 MM, JUNTA ELÁSTICA, INSTALADO EM LOCAL COM NÍVEL ALTO DE INTERFERÊNCIAS (NÃO INCLUI FORNECIMENTO). AF_11/2017</v>
          </cell>
          <cell r="C19" t="str">
            <v>M</v>
          </cell>
          <cell r="D19">
            <v>34.21</v>
          </cell>
          <cell r="E19">
            <v>26.03</v>
          </cell>
          <cell r="F19">
            <v>60.24</v>
          </cell>
        </row>
        <row r="20">
          <cell r="A20">
            <v>97156</v>
          </cell>
          <cell r="B20" t="str">
            <v>ASSENTAMENTO DE TUBO DE FERRO FUNDIDO PARA REDE DE ÁGUA, DN 1200 MM, JUNTA ELÁSTICA, INSTALADO EM LOCAL COM NÍVEL ALTO DE INTERFERÊNCIAS (NÃO INCLUI FORNECIMENTO). AF_11/2017</v>
          </cell>
          <cell r="C20" t="str">
            <v>M</v>
          </cell>
          <cell r="D20">
            <v>40.709999999999994</v>
          </cell>
          <cell r="E20">
            <v>30.86</v>
          </cell>
          <cell r="F20">
            <v>71.569999999999993</v>
          </cell>
        </row>
        <row r="21">
          <cell r="A21">
            <v>97157</v>
          </cell>
          <cell r="B21" t="str">
            <v>ASSENTAMENTO DE TUBO DE FERRO FUNDIDO PARA REDE DE ÁGUA, DN 80 MM, JUNTA ELÁSTICA, INSTALADO EM LOCAL COM NÍVEL BAIXO DE INTERFERÊNCIAS (NÃO INCLUI FORNECIMENTO). AF_11/2017</v>
          </cell>
          <cell r="C21" t="str">
            <v>M</v>
          </cell>
          <cell r="D21">
            <v>3.1</v>
          </cell>
          <cell r="E21">
            <v>2.2200000000000002</v>
          </cell>
          <cell r="F21">
            <v>5.32</v>
          </cell>
        </row>
        <row r="22">
          <cell r="A22">
            <v>97158</v>
          </cell>
          <cell r="B22" t="str">
            <v>ASSENTAMENTO DE TUBO DE FERRO FUNDIDO PARA REDE DE ÁGUA, DN 100 MM, JUNTA ELÁSTICA, INSTALADO EM LOCAL COM NÍVEL BAIXO DE INTERFERÊNCIAS (NÃO INCLUI FORNECIMENTO). AF_11/2017</v>
          </cell>
          <cell r="C22" t="str">
            <v>M</v>
          </cell>
          <cell r="D22">
            <v>3.42</v>
          </cell>
          <cell r="E22">
            <v>2.5</v>
          </cell>
          <cell r="F22">
            <v>5.92</v>
          </cell>
        </row>
        <row r="23">
          <cell r="A23">
            <v>97159</v>
          </cell>
          <cell r="B23" t="str">
            <v>ASSENTAMENTO DE TUBO DE FERRO FUNDIDO PARA REDE DE ÁGUA, DN 150 MM, JUNTA ELÁSTICA, INSTALADO EM LOCAL COM NÍVEL BAIXO DE INTERFERÊNCIAS (NÃO INCLUI FORNECIMENTO). AF_11/2017</v>
          </cell>
          <cell r="C23" t="str">
            <v>M</v>
          </cell>
          <cell r="D23">
            <v>4.18</v>
          </cell>
          <cell r="E23">
            <v>3.19</v>
          </cell>
          <cell r="F23">
            <v>7.37</v>
          </cell>
        </row>
        <row r="24">
          <cell r="A24">
            <v>97160</v>
          </cell>
          <cell r="B24" t="str">
            <v>ASSENTAMENTO DE TUBO DE FERRO FUNDIDO PARA REDE DE ÁGUA, DN 200 MM, JUNTA ELÁSTICA, INSTALADO EM LOCAL COM NÍVEL BAIXO DE INTERFERÊNCIAS (NÃO INCLUI FORNECIMENTO). AF_11/2017</v>
          </cell>
          <cell r="C24" t="str">
            <v>M</v>
          </cell>
          <cell r="D24">
            <v>4.93</v>
          </cell>
          <cell r="E24">
            <v>3.91</v>
          </cell>
          <cell r="F24">
            <v>8.84</v>
          </cell>
        </row>
        <row r="25">
          <cell r="A25">
            <v>97161</v>
          </cell>
          <cell r="B25" t="str">
            <v>ASSENTAMENTO DE TUBO DE FERRO FUNDIDO PARA REDE DE ÁGUA, DN 250 MM, JUNTA ELÁSTICA, INSTALADO EM LOCAL COM NÍVEL BAIXO DE INTERFERÊNCIAS (NÃO INCLUI FORNECIMENTO). AF_11/2017</v>
          </cell>
          <cell r="C25" t="str">
            <v>M</v>
          </cell>
          <cell r="D25">
            <v>5.7399999999999993</v>
          </cell>
          <cell r="E25">
            <v>4.6100000000000003</v>
          </cell>
          <cell r="F25">
            <v>10.35</v>
          </cell>
        </row>
        <row r="26">
          <cell r="A26">
            <v>97162</v>
          </cell>
          <cell r="B26" t="str">
            <v>ASSENTAMENTO DE TUBO DE FERRO FUNDIDO PARA REDE DE ÁGUA, DN 300 MM, JUNTA ELÁSTICA, INSTALADO EM LOCAL COM NÍVEL BAIXO DE INTERFERÊNCIAS (NÃO INCLUI FORNECIMENTO). AF_11/2017</v>
          </cell>
          <cell r="C26" t="str">
            <v>M</v>
          </cell>
          <cell r="D26">
            <v>6.51</v>
          </cell>
          <cell r="E26">
            <v>5.33</v>
          </cell>
          <cell r="F26">
            <v>11.84</v>
          </cell>
        </row>
        <row r="27">
          <cell r="A27">
            <v>97163</v>
          </cell>
          <cell r="B27" t="str">
            <v>ASSENTAMENTO DE TUBO DE FERRO FUNDIDO PARA REDE DE ÁGUA, DN 350 MM, JUNTA ELÁSTICA, INSTALADO EM LOCAL COM NÍVEL BAIXO DE INTERFERÊNCIAS (NÃO INCLUI FORNECIMENTO). AF_11/2017</v>
          </cell>
          <cell r="C27" t="str">
            <v>M</v>
          </cell>
          <cell r="D27">
            <v>7.3</v>
          </cell>
          <cell r="E27">
            <v>6.05</v>
          </cell>
          <cell r="F27">
            <v>13.35</v>
          </cell>
        </row>
        <row r="28">
          <cell r="A28">
            <v>97164</v>
          </cell>
          <cell r="B28" t="str">
            <v>ASSENTAMENTO DE TUBO DE FERRO FUNDIDO PARA REDE DE ÁGUA, DN 400 MM, JUNTA ELÁSTICA, INSTALADO EM LOCAL COM NÍVEL BAIXO DE INTERFERÊNCIAS (NÃO INCLUI FORNECIMENTO). AF_11/2017</v>
          </cell>
          <cell r="C28" t="str">
            <v>M</v>
          </cell>
          <cell r="D28">
            <v>8.09</v>
          </cell>
          <cell r="E28">
            <v>6.72</v>
          </cell>
          <cell r="F28">
            <v>14.81</v>
          </cell>
        </row>
        <row r="29">
          <cell r="A29">
            <v>97165</v>
          </cell>
          <cell r="B29" t="str">
            <v>ASSENTAMENTO DE TUBO DE FERRO FUNDIDO PARA REDE DE ÁGUA, DN 450 MM, JUNTA ELÁSTICA, INSTALADO EM LOCAL COM NÍVEL BAIXO DE INTERFERÊNCIAS (NÃO INCLUI FORNECIMENTO). AF_11/2017</v>
          </cell>
          <cell r="C29" t="str">
            <v>M</v>
          </cell>
          <cell r="D29">
            <v>8.89</v>
          </cell>
          <cell r="E29">
            <v>7.45</v>
          </cell>
          <cell r="F29">
            <v>16.34</v>
          </cell>
        </row>
        <row r="30">
          <cell r="A30">
            <v>97166</v>
          </cell>
          <cell r="B30" t="str">
            <v>ASSENTAMENTO DE TUBO DE FERRO FUNDIDO PARA REDE DE ÁGUA, DN 500 MM, JUNTA ELÁSTICA, INSTALADO EM LOCAL COM NÍVEL BAIXO DE INTERFERÊNCIAS (NÃO INCLUI FORNECIMENTO). AF_11/2017</v>
          </cell>
          <cell r="C30" t="str">
            <v>M</v>
          </cell>
          <cell r="D30">
            <v>12.180000000000001</v>
          </cell>
          <cell r="E30">
            <v>8.1199999999999992</v>
          </cell>
          <cell r="F30">
            <v>20.3</v>
          </cell>
        </row>
        <row r="31">
          <cell r="A31">
            <v>97167</v>
          </cell>
          <cell r="B31" t="str">
            <v>ASSENTAMENTO DE TUBO DE FERRO FUNDIDO PARA REDE DE ÁGUA, DN 600 MM, JUNTA ELÁSTICA, INSTALADO EM LOCAL COM NÍVEL BAIXO DE INTERFERÊNCIAS (NÃO INCLUI FORNECIMENTO). AF_11/2017</v>
          </cell>
          <cell r="C31" t="str">
            <v>M</v>
          </cell>
          <cell r="D31">
            <v>14.14</v>
          </cell>
          <cell r="E31">
            <v>9.5399999999999991</v>
          </cell>
          <cell r="F31">
            <v>23.68</v>
          </cell>
        </row>
        <row r="32">
          <cell r="A32">
            <v>97168</v>
          </cell>
          <cell r="B32" t="str">
            <v>ASSENTAMENTO DE TUBO DE FERRO FUNDIDO PARA REDE DE ÁGUA, DN 700 MM, JUNTA ELÁSTICA, INSTALADO EM LOCAL COM NÍVEL BAIXO DE INTERFERÊNCIAS (NÃO INCLUI FORNECIMENTO). AF_11/2017</v>
          </cell>
          <cell r="C32" t="str">
            <v>M</v>
          </cell>
          <cell r="D32">
            <v>15.82</v>
          </cell>
          <cell r="E32">
            <v>10.95</v>
          </cell>
          <cell r="F32">
            <v>26.77</v>
          </cell>
        </row>
        <row r="33">
          <cell r="A33">
            <v>97169</v>
          </cell>
          <cell r="B33" t="str">
            <v>ASSENTAMENTO DE TUBO DE FERRO FUNDIDO PARA REDE DE ÁGUA, DN 800 MM, JUNTA ELÁSTICA, INSTALADO EM LOCAL COM NÍVEL BAIXO DE INTERFERÊNCIAS (NÃO INCLUI FORNECIMENTO). AF_11/2017</v>
          </cell>
          <cell r="C33" t="str">
            <v>M</v>
          </cell>
          <cell r="D33">
            <v>17.690000000000001</v>
          </cell>
          <cell r="E33">
            <v>12.36</v>
          </cell>
          <cell r="F33">
            <v>30.05</v>
          </cell>
        </row>
        <row r="34">
          <cell r="A34">
            <v>97170</v>
          </cell>
          <cell r="B34" t="str">
            <v>ASSENTAMENTO DE TUBO DE FERRO FUNDIDO PARA REDE DE ÁGUA, DN 900 MM, JUNTA ELÁSTICA, INSTALADO EM LOCAL COM NÍVEL BAIXO DE INTERFERÊNCIAS (NÃO INCLUI FORNECIMENTO). AF_11/2017</v>
          </cell>
          <cell r="C34" t="str">
            <v>M</v>
          </cell>
          <cell r="D34">
            <v>19.57</v>
          </cell>
          <cell r="E34">
            <v>13.79</v>
          </cell>
          <cell r="F34">
            <v>33.36</v>
          </cell>
        </row>
        <row r="35">
          <cell r="A35">
            <v>97171</v>
          </cell>
          <cell r="B35" t="str">
            <v>ASSENTAMENTO DE TUBO DE FERRO FUNDIDO PARA REDE DE ÁGUA, DN 1000 MM, JUNTA ELÁSTICA, INSTALADO EM LOCAL COM NÍVEL BAIXO DE INTERFERÊNCIAS (NÃO INCLUI FORNECIMENTO). AF_11/2017</v>
          </cell>
          <cell r="C35" t="str">
            <v>M</v>
          </cell>
          <cell r="D35">
            <v>21.48</v>
          </cell>
          <cell r="E35">
            <v>15.2</v>
          </cell>
          <cell r="F35">
            <v>36.68</v>
          </cell>
        </row>
        <row r="36">
          <cell r="A36">
            <v>97172</v>
          </cell>
          <cell r="B36" t="str">
            <v>ASSENTAMENTO DE TUBO DE FERRO FUNDIDO PARA REDE DE ÁGUA, DN 1200 MM, JUNTA ELÁSTICA, INSTALADO EM LOCAL COM NÍVEL BAIXO DE INTERFERÊNCIAS (NÃO INCLUI FORNECIMENTO). AF_11/2017</v>
          </cell>
          <cell r="C36" t="str">
            <v>M</v>
          </cell>
          <cell r="D36">
            <v>25.789999999999996</v>
          </cell>
          <cell r="E36">
            <v>18.010000000000002</v>
          </cell>
          <cell r="F36">
            <v>43.8</v>
          </cell>
        </row>
        <row r="37">
          <cell r="A37">
            <v>97173</v>
          </cell>
          <cell r="B37" t="str">
            <v>ASSENTAMENTO DE TUBO DE AÇO CARBONO PARA REDE DE ÁGUA, DN 600 MM (24), JUNTA SOLDADA, INSTALADO EM LOCAL COM NÍVEL ALTO DE INTERFERÊNCIAS (NÃO INCLUI FORNECIMENTO). AF_11/2017</v>
          </cell>
          <cell r="C37" t="str">
            <v>M</v>
          </cell>
          <cell r="D37">
            <v>24.02</v>
          </cell>
          <cell r="E37">
            <v>16.73</v>
          </cell>
          <cell r="F37">
            <v>40.75</v>
          </cell>
        </row>
        <row r="38">
          <cell r="A38">
            <v>97174</v>
          </cell>
          <cell r="B38" t="str">
            <v>ASSENTAMENTO DE TUBO DE AÇO CARBONO PARA REDE DE ÁGUA, DN 700 MM (28), JUNTA SOLDADA, INSTALADO EM LOCAL COM NÍVEL ALTO DE INTERFERÊNCIAS (NÃO INCLUI FORNECIMENTO). AF_11/2017</v>
          </cell>
          <cell r="C38" t="str">
            <v>M</v>
          </cell>
          <cell r="D38">
            <v>27.91</v>
          </cell>
          <cell r="E38">
            <v>19.3</v>
          </cell>
          <cell r="F38">
            <v>47.21</v>
          </cell>
        </row>
        <row r="39">
          <cell r="A39">
            <v>97175</v>
          </cell>
          <cell r="B39" t="str">
            <v>ASSENTAMENTO DE TUBO DE AÇO CARBONO PARA REDE DE ÁGUA, DN 800 MM (32), JUNTA SOLDADA, INSTALADO EM LOCAL COM NÍVEL ALTO DE INTERFERÊNCIAS (NÃO INCLUI FORNECIMENTO). AF_11/2017</v>
          </cell>
          <cell r="C39" t="str">
            <v>M</v>
          </cell>
          <cell r="D39">
            <v>31.820000000000004</v>
          </cell>
          <cell r="E39">
            <v>21.88</v>
          </cell>
          <cell r="F39">
            <v>53.7</v>
          </cell>
        </row>
        <row r="40">
          <cell r="A40">
            <v>97176</v>
          </cell>
          <cell r="B40" t="str">
            <v>ASSENTAMENTO DE TUBO DE AÇO CARBONO PARA REDE DE ÁGUA, DN 900 MM (36), JUNTA SOLDADA, INSTALADO EM LOCAL COM NÍVEL ALTO DE INTERFERÊNCIAS (NÃO INCLUI FORNECIMENTO). AF_11/2017</v>
          </cell>
          <cell r="C40" t="str">
            <v>M</v>
          </cell>
          <cell r="D40">
            <v>35.709999999999994</v>
          </cell>
          <cell r="E40">
            <v>24.44</v>
          </cell>
          <cell r="F40">
            <v>60.15</v>
          </cell>
        </row>
        <row r="41">
          <cell r="A41">
            <v>97177</v>
          </cell>
          <cell r="B41" t="str">
            <v>ASSENTAMENTO DE TUBO DE AÇO CARBONO PARA REDE DE ÁGUA, DN 1000 MM (40) OU DN 1100 MM (44), JUNTA SOLDADA, INSTALADO EM LOCAL COM NÍVEL ALTO DE INTERFERÊNCIAS (NÃO INCLUI FORNECIMENTO). AF_11/2017</v>
          </cell>
          <cell r="C41" t="str">
            <v>M</v>
          </cell>
          <cell r="D41">
            <v>43.45</v>
          </cell>
          <cell r="E41">
            <v>29.63</v>
          </cell>
          <cell r="F41">
            <v>73.08</v>
          </cell>
        </row>
        <row r="42">
          <cell r="A42">
            <v>97178</v>
          </cell>
          <cell r="B42" t="str">
            <v>ASSENTAMENTO DE TUBO DE AÇO CARBONO PARA REDE DE ÁGUA, DN 1200 MM (48) OU DN 1300 MM (52), JUNTA SOLDADA, INSTALADO EM LOCAL COM NÍVEL ALTO DE INTERFERÊNCIAS (NÃO INCLUI FORNECIMENTO). AF_11/2017</v>
          </cell>
          <cell r="C42" t="str">
            <v>M</v>
          </cell>
          <cell r="D42">
            <v>51.249999999999993</v>
          </cell>
          <cell r="E42">
            <v>34.770000000000003</v>
          </cell>
          <cell r="F42">
            <v>86.02</v>
          </cell>
        </row>
        <row r="43">
          <cell r="A43">
            <v>97179</v>
          </cell>
          <cell r="B43" t="str">
            <v>ASSENTAMENTO DE TUBO DE AÇO CARBONO PARA REDE DE ÁGUA, DN 1400 MM (56'') OU DN 1500 MM (60), JUNTA SOLDADA, INSTALADO EM LOCAL COM NÍVEL ALTO DE INTERFERÊNCIAS (NÃO INCLUI FORNECIMENTO). AF_11/2017</v>
          </cell>
          <cell r="C43" t="str">
            <v>M</v>
          </cell>
          <cell r="D43">
            <v>59.04</v>
          </cell>
          <cell r="E43">
            <v>39.9</v>
          </cell>
          <cell r="F43">
            <v>98.94</v>
          </cell>
        </row>
        <row r="44">
          <cell r="A44">
            <v>97180</v>
          </cell>
          <cell r="B44" t="str">
            <v>ASSENTAMENTO DE TUBO DE AÇO CARBONO PARA REDE DE ÁGUA, DN 1600 MM (64) OU DN 1700 MM (68), JUNTA SOLDADA, INSTALADO EM LOCAL COM NÍVEL ALTO DE INTERFERÊNCIAS (NÃO INCLUI FORNECIMENTO). AF_11/2017</v>
          </cell>
          <cell r="C44" t="str">
            <v>M</v>
          </cell>
          <cell r="D44">
            <v>66.800000000000011</v>
          </cell>
          <cell r="E44">
            <v>45.07</v>
          </cell>
          <cell r="F44">
            <v>111.87</v>
          </cell>
        </row>
        <row r="45">
          <cell r="A45">
            <v>97181</v>
          </cell>
          <cell r="B45" t="str">
            <v>ASSENTAMENTO DE TUBO DE AÇO CARBONO PARA REDE DE ÁGUA, DN 1800 MM (72) OU DN 1900 MM (76), JUNTA SOLDADA, INSTALADO EM LOCAL COM NÍVEL ALTO DE INTERFERÊNCIAS (NÃO INCLUI FORNECIMENTO). AF_11/2017</v>
          </cell>
          <cell r="C45" t="str">
            <v>M</v>
          </cell>
          <cell r="D45">
            <v>79.269999999999982</v>
          </cell>
          <cell r="E45">
            <v>50.21</v>
          </cell>
          <cell r="F45">
            <v>129.47999999999999</v>
          </cell>
        </row>
        <row r="46">
          <cell r="A46">
            <v>97182</v>
          </cell>
          <cell r="B46" t="str">
            <v>ASSENTAMENTO DE TUBO DE AÇO CARBONO PARA REDE DE ÁGUA, DN 2000 MM (80) OU DN 2100 MM (84), JUNTA SOLDADA, INSTALADO EM LOCAL COM NÍVEL ALTO DE INTERFERÊNCIAS (NÃO INCLUI FORNECIMENTO). AF_11/2017</v>
          </cell>
          <cell r="C46" t="str">
            <v>M</v>
          </cell>
          <cell r="D46">
            <v>87.53</v>
          </cell>
          <cell r="E46">
            <v>55.37</v>
          </cell>
          <cell r="F46">
            <v>142.9</v>
          </cell>
        </row>
        <row r="47">
          <cell r="A47">
            <v>97183</v>
          </cell>
          <cell r="B47" t="str">
            <v>ASSENTAMENTO DE TUBO DE AÇO CARBONO PARA REDE DE ÁGUA, DN 600 MM (24), JUNTA SOLDADA, INSTALADO EM LOCAL COM NÍVEL BAIXO DE INTERFERÊNCIAS (NÃO INCLUI FORNECIMENTO). AF_11/2017</v>
          </cell>
          <cell r="C47" t="str">
            <v>M</v>
          </cell>
          <cell r="D47">
            <v>19.269999999999996</v>
          </cell>
          <cell r="E47">
            <v>14.14</v>
          </cell>
          <cell r="F47">
            <v>33.409999999999997</v>
          </cell>
        </row>
        <row r="48">
          <cell r="A48">
            <v>97184</v>
          </cell>
          <cell r="B48" t="str">
            <v>ASSENTAMENTO DE TUBO DE AÇO CARBONO PARA REDE DE ÁGUA, DN 700 MM (28), JUNTA SOLDADA, INSTALADO EM LOCAL COM NÍVEL BAIXO DE INTERFERÊNCIAS (NÃO INCLUI FORNECIMENTO). AF_11/2017</v>
          </cell>
          <cell r="C48" t="str">
            <v>M</v>
          </cell>
          <cell r="D48">
            <v>22.42</v>
          </cell>
          <cell r="E48">
            <v>16.36</v>
          </cell>
          <cell r="F48">
            <v>38.78</v>
          </cell>
        </row>
        <row r="49">
          <cell r="A49">
            <v>97185</v>
          </cell>
          <cell r="B49" t="str">
            <v>ASSENTAMENTO DE TUBO DE AÇO CARBONO PARA REDE DE ÁGUA, DN 800 MM (32), JUNTA SOLDADA, INSTALADO EM LOCAL COM NÍVEL BAIXO DE INTERFERÊNCIAS (NÃO INCLUI FORNECIMENTO). AF_11/2017</v>
          </cell>
          <cell r="C49" t="str">
            <v>M</v>
          </cell>
          <cell r="D49">
            <v>25.549999999999997</v>
          </cell>
          <cell r="E49">
            <v>18.600000000000001</v>
          </cell>
          <cell r="F49">
            <v>44.15</v>
          </cell>
        </row>
        <row r="50">
          <cell r="A50">
            <v>97186</v>
          </cell>
          <cell r="B50" t="str">
            <v>ASSENTAMENTO DE TUBO DE AÇO CARBONO PARA REDE DE ÁGUA, DN 900 MM (36), JUNTA SOLDADA, INSTALADO EM LOCAL COM NÍVEL BAIXO DE INTERFERÊNCIAS (NÃO INCLUI FORNECIMENTO). AF_11/2017</v>
          </cell>
          <cell r="C50" t="str">
            <v>M</v>
          </cell>
          <cell r="D50">
            <v>28.73</v>
          </cell>
          <cell r="E50">
            <v>20.8</v>
          </cell>
          <cell r="F50">
            <v>49.53</v>
          </cell>
        </row>
        <row r="51">
          <cell r="A51">
            <v>97187</v>
          </cell>
          <cell r="B51" t="str">
            <v>ASSENTAMENTO DE TUBO DE AÇO CARBONO PARA REDE DE ÁGUA, DN 1000 MM (40  ) OU DN 1100 MM (44  ), JUNTA SOLDADA, INSTALADO EM LOCAL COM NÍVEL BAIXO DE INTERFERÊNCIAS (NÃO INCLUI FORNECIMENTO). AF_11/2017</v>
          </cell>
          <cell r="C51" t="str">
            <v>M</v>
          </cell>
          <cell r="D51">
            <v>34.989999999999995</v>
          </cell>
          <cell r="E51">
            <v>25.27</v>
          </cell>
          <cell r="F51">
            <v>60.26</v>
          </cell>
        </row>
        <row r="52">
          <cell r="A52">
            <v>97188</v>
          </cell>
          <cell r="B52" t="str">
            <v>ASSENTAMENTO DE TUBO DE AÇO CARBONO PARA REDE DE ÁGUA, DN 1200 MM (48) OU DN 1300 MM (52), JUNTA SOLDADA, INSTALADO EM LOCAL COM NÍVEL BAIXO DE INTERFERÊNCIAS (NÃO INCLUI FORNECIMENTO). AF_11/2017</v>
          </cell>
          <cell r="C52" t="str">
            <v>M</v>
          </cell>
          <cell r="D52">
            <v>41.269999999999996</v>
          </cell>
          <cell r="E52">
            <v>29.73</v>
          </cell>
          <cell r="F52">
            <v>71</v>
          </cell>
        </row>
        <row r="53">
          <cell r="A53">
            <v>97189</v>
          </cell>
          <cell r="B53" t="str">
            <v>ASSENTAMENTO DE TUBO DE AÇO CARBONO PARA REDE DE ÁGUA, DN 1400 MM (56'') OU DN 1500 MM (60), JUNTA SOLDADA, INSTALADO EM LOCAL COM NÍVEL BAIXO DE INTERFERÊNCIAS (NÃO INCLUI FORNECIMENTO). AF_11/2017</v>
          </cell>
          <cell r="C53" t="str">
            <v>M</v>
          </cell>
          <cell r="D53">
            <v>47.559999999999995</v>
          </cell>
          <cell r="E53">
            <v>34.18</v>
          </cell>
          <cell r="F53">
            <v>81.739999999999995</v>
          </cell>
        </row>
        <row r="54">
          <cell r="A54">
            <v>97190</v>
          </cell>
          <cell r="B54" t="str">
            <v>ASSENTAMENTO DE TUBO DE AÇO CARBONO PARA REDE DE ÁGUA, DN 1600 MM (64) OU DN 1700 MM (68), JUNTA SOLDADA, INSTALADO EM LOCAL COM NÍVEL BAIXO DE INTERFERÊNCIAS (NÃO INCLUI FORNECIMENTO). AF_11/2017</v>
          </cell>
          <cell r="C54" t="str">
            <v>M</v>
          </cell>
          <cell r="D54">
            <v>53.859999999999992</v>
          </cell>
          <cell r="E54">
            <v>38.630000000000003</v>
          </cell>
          <cell r="F54">
            <v>92.49</v>
          </cell>
        </row>
        <row r="55">
          <cell r="A55">
            <v>97191</v>
          </cell>
          <cell r="B55" t="str">
            <v>ASSENTAMENTO DE TUBO DE AÇO CARBONO PARA REDE DE ÁGUA, DN 1800 MM (72) OU DN 1900 MM (76), JUNTA SOLDADA, INSTALADO EM LOCAL COM NÍVEL BAIXO DE INTERFERÊNCIAS (NÃO INCLUI FORNECIMENTO). AF_11/2017</v>
          </cell>
          <cell r="C55" t="str">
            <v>M</v>
          </cell>
          <cell r="D55">
            <v>63.54</v>
          </cell>
          <cell r="E55">
            <v>43.07</v>
          </cell>
          <cell r="F55">
            <v>106.61</v>
          </cell>
        </row>
        <row r="56">
          <cell r="A56">
            <v>97192</v>
          </cell>
          <cell r="B56" t="str">
            <v>ASSENTAMENTO DE TUBO DE AÇO CARBONO PARA REDE DE ÁGUA, DN 2000 MM (80) OU DN 2100 MM (84), JUNTA SOLDADA, INSTALADO EM LOCAL COM NÍVEL BAIXO DE INTERFERÊNCIAS (NÃO INCLUI FORNECIMENTO). AF_11/2017</v>
          </cell>
          <cell r="C56" t="str">
            <v>M</v>
          </cell>
          <cell r="D56">
            <v>70.16</v>
          </cell>
          <cell r="E56">
            <v>47.54</v>
          </cell>
          <cell r="F56">
            <v>117.7</v>
          </cell>
        </row>
        <row r="57">
          <cell r="A57">
            <v>90694</v>
          </cell>
          <cell r="B57" t="str">
            <v>TUBO DE PVC PARA REDE COLETORA DE ESGOTO DE PAREDE MACIÇA, DN 100 MM, JUNTA ELÁSTICA - FORNECIMENTO E ASSENTAMENTO. AF_01/2021</v>
          </cell>
          <cell r="C57" t="str">
            <v>M</v>
          </cell>
          <cell r="D57">
            <v>45.55</v>
          </cell>
          <cell r="E57">
            <v>2.06</v>
          </cell>
          <cell r="F57">
            <v>47.61</v>
          </cell>
        </row>
        <row r="58">
          <cell r="A58">
            <v>90695</v>
          </cell>
          <cell r="B58" t="str">
            <v>TUBO DE PVC PARA REDE COLETORA DE ESGOTO DE PAREDE MACIÇA, DN 150 MM, JUNTA ELÁSTICA  - FORNECIMENTO E ASSENTAMENTO. AF_01/2021</v>
          </cell>
          <cell r="C58" t="str">
            <v>M</v>
          </cell>
          <cell r="D58">
            <v>88.24</v>
          </cell>
          <cell r="E58">
            <v>2.4500000000000002</v>
          </cell>
          <cell r="F58">
            <v>90.69</v>
          </cell>
        </row>
        <row r="59">
          <cell r="A59">
            <v>90696</v>
          </cell>
          <cell r="B59" t="str">
            <v>TUBO DE PVC PARA REDE COLETORA DE ESGOTO DE PAREDE MACIÇA, DN 200 MM, JUNTA ELÁSTICA - FORNECIMENTO E ASSENTAMENTO. AF_01/2021</v>
          </cell>
          <cell r="C59" t="str">
            <v>M</v>
          </cell>
          <cell r="D59">
            <v>148.86000000000001</v>
          </cell>
          <cell r="E59">
            <v>2.82</v>
          </cell>
          <cell r="F59">
            <v>151.68</v>
          </cell>
        </row>
        <row r="60">
          <cell r="A60">
            <v>90697</v>
          </cell>
          <cell r="B60" t="str">
            <v>TUBO DE PVC PARA REDE COLETORA DE ESGOTO DE PAREDE MACIÇA, DN 250 MM, JUNTA ELÁSTICA  - FORNECIMENTO E ASSENTAMENTO. AF_01/2021</v>
          </cell>
          <cell r="C60" t="str">
            <v>M</v>
          </cell>
          <cell r="D60">
            <v>232.29</v>
          </cell>
          <cell r="E60">
            <v>3.22</v>
          </cell>
          <cell r="F60">
            <v>235.51</v>
          </cell>
        </row>
        <row r="61">
          <cell r="A61">
            <v>90698</v>
          </cell>
          <cell r="B61" t="str">
            <v>TUBO DE PVC PARA REDE COLETORA DE ESGOTO DE PAREDE MACIÇA, DN 300 MM, JUNTA ELÁSTICA,  FORNECIMENTO E ASSENTAMENTO. AF_01/2021</v>
          </cell>
          <cell r="C61" t="str">
            <v>M</v>
          </cell>
          <cell r="D61">
            <v>356.56</v>
          </cell>
          <cell r="E61">
            <v>3.6</v>
          </cell>
          <cell r="F61">
            <v>360.16</v>
          </cell>
        </row>
        <row r="62">
          <cell r="A62">
            <v>90699</v>
          </cell>
          <cell r="B62" t="str">
            <v>TUBO DE PVC PARA REDE COLETORA DE ESGOTO DE PAREDE MACIÇA, DN 350 MM, JUNTA ELÁSTICA  - FORNECIMENTO E ASSENTAMENTO. AF_01/2021</v>
          </cell>
          <cell r="C62" t="str">
            <v>M</v>
          </cell>
          <cell r="D62">
            <v>503.08</v>
          </cell>
          <cell r="E62">
            <v>3.99</v>
          </cell>
          <cell r="F62">
            <v>507.07</v>
          </cell>
        </row>
        <row r="63">
          <cell r="A63">
            <v>90700</v>
          </cell>
          <cell r="B63" t="str">
            <v>TUBO DE PVC PARA REDE COLETORA DE ESGOTO DE PAREDE MACIÇA, DN 400 MM, JUNTA ELÁSTICA  FORNECIMENTO E ASSENTAMENTO. AF_01/2021</v>
          </cell>
          <cell r="C63" t="str">
            <v>M</v>
          </cell>
          <cell r="D63">
            <v>589.15</v>
          </cell>
          <cell r="E63">
            <v>3.44</v>
          </cell>
          <cell r="F63">
            <v>592.59</v>
          </cell>
        </row>
        <row r="64">
          <cell r="A64">
            <v>90701</v>
          </cell>
          <cell r="B64" t="str">
            <v>TUBO DE PVC CORRUGADO DE DUPLA PAREDE PARA REDE COLETORA DE ESGOTO, DN 150 MM, JUNTA ELÁSTICA - FORNECIMENTO E ASSENTAMENTO. AF_01/2021</v>
          </cell>
          <cell r="C64" t="str">
            <v>M</v>
          </cell>
          <cell r="D64">
            <v>68.14</v>
          </cell>
          <cell r="E64">
            <v>2.72</v>
          </cell>
          <cell r="F64">
            <v>70.86</v>
          </cell>
        </row>
        <row r="65">
          <cell r="A65">
            <v>90702</v>
          </cell>
          <cell r="B65" t="str">
            <v>TUBO DE PVC CORRUGADO DE DUPLA PAREDE PARA REDE COLETORA DE ESGOTO, DN 200 MM, JUNTA ELÁSTICA - FORNECIMENTO E ASSENTAMENTO. AF_01/2021</v>
          </cell>
          <cell r="C65" t="str">
            <v>M</v>
          </cell>
          <cell r="D65">
            <v>114.46</v>
          </cell>
          <cell r="E65">
            <v>3.11</v>
          </cell>
          <cell r="F65">
            <v>117.57</v>
          </cell>
        </row>
        <row r="66">
          <cell r="A66">
            <v>90703</v>
          </cell>
          <cell r="B66" t="str">
            <v>TUBO DE PVC CORRUGADO DE DUPLA PAREDE PARA REDE COLETORA DE ESGOTO, DN 250 MM, JUNTA ELÁSTICA - FORNECIMENTO E ASSENTAMENTO. AF_01/2021</v>
          </cell>
          <cell r="C66" t="str">
            <v>M</v>
          </cell>
          <cell r="D66">
            <v>180.47</v>
          </cell>
          <cell r="E66">
            <v>3.49</v>
          </cell>
          <cell r="F66">
            <v>183.96</v>
          </cell>
        </row>
        <row r="67">
          <cell r="A67">
            <v>90704</v>
          </cell>
          <cell r="B67" t="str">
            <v>TUBO DE PVC CORRUGADO DE DUPLA PAREDE PARA REDE COLETORA DE ESGOTO, DN 300 MM, JUNTA ELÁSTICA - FORNECIMENTO E ASSENTAMENTO. AF_01/2021</v>
          </cell>
          <cell r="C67" t="str">
            <v>M</v>
          </cell>
          <cell r="D67">
            <v>268.95999999999998</v>
          </cell>
          <cell r="E67">
            <v>3.88</v>
          </cell>
          <cell r="F67">
            <v>272.83999999999997</v>
          </cell>
        </row>
        <row r="68">
          <cell r="A68">
            <v>90705</v>
          </cell>
          <cell r="B68" t="str">
            <v>TUBO DE PVC CORRUGADO DE DUPLA PAREDE PARA REDE COLETORA DE ESGOTO, DN 350 MM, JUNTA ELÁSTICA - FORNECIMENTO E ASSENTAMENTO. AF_01/2021</v>
          </cell>
          <cell r="C68" t="str">
            <v>M</v>
          </cell>
          <cell r="D68">
            <v>353.73</v>
          </cell>
          <cell r="E68">
            <v>4.26</v>
          </cell>
          <cell r="F68">
            <v>357.99</v>
          </cell>
        </row>
        <row r="69">
          <cell r="A69">
            <v>90706</v>
          </cell>
          <cell r="B69" t="str">
            <v>TUBO DE PVC CORRUGADO DE DUPLA PAREDE PARA REDE COLETORA DE ESGOTO, DN 400 MM, JUNTA ELÁSTICA - FORNECIMENTO E ASSENTAMENTO. AF_01/2021</v>
          </cell>
          <cell r="C69" t="str">
            <v>M</v>
          </cell>
          <cell r="D69">
            <v>471.08</v>
          </cell>
          <cell r="E69">
            <v>3.82</v>
          </cell>
          <cell r="F69">
            <v>474.9</v>
          </cell>
        </row>
        <row r="70">
          <cell r="A70">
            <v>90708</v>
          </cell>
          <cell r="B70" t="str">
            <v>TUBO DE PEAD CORRUGADO DE DUPLA PAREDE PARA REDE COLETORA DE ESGOTO, DN 600 MM, JUNTA ELÁSTICA INTEGRADA - FORNECIMENTO E ASSENTAMENTO. AF_01/2021</v>
          </cell>
          <cell r="C70" t="str">
            <v>M</v>
          </cell>
          <cell r="D70">
            <v>842.25</v>
          </cell>
          <cell r="E70">
            <v>5.13</v>
          </cell>
          <cell r="F70">
            <v>847.38</v>
          </cell>
        </row>
        <row r="71">
          <cell r="A71">
            <v>90724</v>
          </cell>
          <cell r="B71" t="str">
            <v>JUNTA ARGAMASSADA ENTRE TUBO DN 100 MM E O POÇO DE VISITA/ CAIXA DE CONCRETO OU ALVENARIA EM REDES DE ESGOTO. AF_01/2021</v>
          </cell>
          <cell r="C71" t="str">
            <v>UN</v>
          </cell>
          <cell r="D71">
            <v>8.8200000000000021</v>
          </cell>
          <cell r="E71">
            <v>14.35</v>
          </cell>
          <cell r="F71">
            <v>23.17</v>
          </cell>
        </row>
        <row r="72">
          <cell r="A72">
            <v>90725</v>
          </cell>
          <cell r="B72" t="str">
            <v>JUNTA ARGAMASSADA ENTRE TUBO DN 150 MM E O POÇO DE VISITA/ CAIXA DE CONCRETO OU ALVENARIA EM REDES DE ESGOTO. AF_01/2021</v>
          </cell>
          <cell r="C72" t="str">
            <v>UN</v>
          </cell>
          <cell r="D72">
            <v>10.93</v>
          </cell>
          <cell r="E72">
            <v>17.600000000000001</v>
          </cell>
          <cell r="F72">
            <v>28.53</v>
          </cell>
        </row>
        <row r="73">
          <cell r="A73">
            <v>90726</v>
          </cell>
          <cell r="B73" t="str">
            <v>JUNTA ARGAMASSADA ENTRE TUBO DN 200 MM E O POÇO/ CAIXA DE CONCRETO OU ALVENARIA EM REDES DE ESGOTO. AF_01/2021</v>
          </cell>
          <cell r="C73" t="str">
            <v>UN</v>
          </cell>
          <cell r="D73">
            <v>13.089999999999996</v>
          </cell>
          <cell r="E73">
            <v>20.85</v>
          </cell>
          <cell r="F73">
            <v>33.94</v>
          </cell>
        </row>
        <row r="74">
          <cell r="A74">
            <v>90727</v>
          </cell>
          <cell r="B74" t="str">
            <v>JUNTA ARGAMASSADA ENTRE TUBO DN 250 MM E O POÇO DE VISITA/ CAIXA DE CONCRETO OU ALVENARIA EM REDES DE ESGOTO. AF_01/2021</v>
          </cell>
          <cell r="C74" t="str">
            <v>UN</v>
          </cell>
          <cell r="D74">
            <v>15.229999999999997</v>
          </cell>
          <cell r="E74">
            <v>24.07</v>
          </cell>
          <cell r="F74">
            <v>39.299999999999997</v>
          </cell>
        </row>
        <row r="75">
          <cell r="A75">
            <v>90728</v>
          </cell>
          <cell r="B75" t="str">
            <v>JUNTA ARGAMASSADA ENTRE TUBO DN 300 MM E O POÇO DE VISITA/ CAIXA DE CONCRETO OU ALVENARIA EM REDES DE ESGOTO. AF_01/2021</v>
          </cell>
          <cell r="C75" t="str">
            <v>UN</v>
          </cell>
          <cell r="D75">
            <v>17.359999999999996</v>
          </cell>
          <cell r="E75">
            <v>27.3</v>
          </cell>
          <cell r="F75">
            <v>44.66</v>
          </cell>
        </row>
        <row r="76">
          <cell r="A76">
            <v>90729</v>
          </cell>
          <cell r="B76" t="str">
            <v>JUNTA ARGAMASSADA ENTRE TUBO DN 350 MM E O POÇO DE VISITA/ CAIXA DE CONCRETO OU ALVENARIA EM REDES DE ESGOTO. AF_01/2021</v>
          </cell>
          <cell r="C76" t="str">
            <v>UN</v>
          </cell>
          <cell r="D76">
            <v>19.489999999999998</v>
          </cell>
          <cell r="E76">
            <v>30.52</v>
          </cell>
          <cell r="F76">
            <v>50.01</v>
          </cell>
        </row>
        <row r="77">
          <cell r="A77">
            <v>90730</v>
          </cell>
          <cell r="B77" t="str">
            <v>JUNTA ARGAMASSADA ENTRE TUBO DN 400 MM E O POÇO DE VISITA/ CAIXA DE CONCRETO OU ALVENARIA EM REDES DE ESGOTO. AF_01/2021</v>
          </cell>
          <cell r="C77" t="str">
            <v>UN</v>
          </cell>
          <cell r="D77">
            <v>21.630000000000003</v>
          </cell>
          <cell r="E77">
            <v>33.729999999999997</v>
          </cell>
          <cell r="F77">
            <v>55.36</v>
          </cell>
        </row>
        <row r="78">
          <cell r="A78">
            <v>90731</v>
          </cell>
          <cell r="B78" t="str">
            <v>JUNTA ARGAMASSADA ENTRE TUBO DN 450 MM E O POÇO DE VISITA/ CAIXA DE CONCRETO OU ALVENARIA EM REDES DE ESGOTO. AF_01/2021</v>
          </cell>
          <cell r="C78" t="str">
            <v>UN</v>
          </cell>
          <cell r="D78">
            <v>23.75</v>
          </cell>
          <cell r="E78">
            <v>36.97</v>
          </cell>
          <cell r="F78">
            <v>60.72</v>
          </cell>
        </row>
        <row r="79">
          <cell r="A79">
            <v>90732</v>
          </cell>
          <cell r="B79" t="str">
            <v>JUNTA ARGAMASSADA ENTRE TUBO DN 600 MM E O POÇO DE VISITA/ CAIXA DE CONCRETO OU ALVENARIA EM REDES DE ESGOTO. AF_01/2021</v>
          </cell>
          <cell r="C79" t="str">
            <v>UN</v>
          </cell>
          <cell r="D79">
            <v>30.130000000000003</v>
          </cell>
          <cell r="E79">
            <v>46.65</v>
          </cell>
          <cell r="F79">
            <v>76.78</v>
          </cell>
        </row>
        <row r="80">
          <cell r="A80">
            <v>90733</v>
          </cell>
          <cell r="B80" t="str">
            <v>ASSENTAMENTO DE TUBO DE PVC PARA REDE COLETORA DE ESGOTO DE PAREDE MACIÇA, DN 100 MM, JUNTA ELÁSTICA (NÃO INCLUI FORNECIMENTO). AF_01/2021</v>
          </cell>
          <cell r="C80" t="str">
            <v>M</v>
          </cell>
          <cell r="D80">
            <v>1.1499999999999999</v>
          </cell>
          <cell r="E80">
            <v>2.1</v>
          </cell>
          <cell r="F80">
            <v>3.25</v>
          </cell>
        </row>
        <row r="81">
          <cell r="A81">
            <v>90734</v>
          </cell>
          <cell r="B81" t="str">
            <v>ASSENTAMENTO DE TUBO DE PVC PARA REDE COLETORA DE ESGOTO DE PAREDE MACIÇA, DN 150 MM, JUNTA ELÁSTICA,  (NÃO INCLUI FORNECIMENTO). AF_01/2021</v>
          </cell>
          <cell r="C81" t="str">
            <v>M</v>
          </cell>
          <cell r="D81">
            <v>1.35</v>
          </cell>
          <cell r="E81">
            <v>2.5</v>
          </cell>
          <cell r="F81">
            <v>3.85</v>
          </cell>
        </row>
        <row r="82">
          <cell r="A82">
            <v>90735</v>
          </cell>
          <cell r="B82" t="str">
            <v>ASSENTAMENTO DE TUBO DE PVC PARA REDE COLETORA DE ESGOTO DE PAREDE MACIÇA, DN 200 MM, JUNTA ELÁSTICA (NÃO INCLUI FORNECIMENTO). AF_01/2021</v>
          </cell>
          <cell r="C82" t="str">
            <v>M</v>
          </cell>
          <cell r="D82">
            <v>1.5600000000000005</v>
          </cell>
          <cell r="E82">
            <v>2.88</v>
          </cell>
          <cell r="F82">
            <v>4.4400000000000004</v>
          </cell>
        </row>
        <row r="83">
          <cell r="A83">
            <v>90736</v>
          </cell>
          <cell r="B83" t="str">
            <v>ASSENTAMENTO DE TUBO DE PVC PARA REDE COLETORA DE ESGOTO DE PAREDE MACIÇA, DN 250 MM, JUNTA ELÁSTICA (NÃO INCLUI FORNECIMENTO). AF_01/2021</v>
          </cell>
          <cell r="C83" t="str">
            <v>M</v>
          </cell>
          <cell r="D83">
            <v>1.79</v>
          </cell>
          <cell r="E83">
            <v>3.26</v>
          </cell>
          <cell r="F83">
            <v>5.05</v>
          </cell>
        </row>
        <row r="84">
          <cell r="A84">
            <v>90737</v>
          </cell>
          <cell r="B84" t="str">
            <v>ASSENTAMENTO DE TUBO DE PVC PARA REDE COLETORA DE ESGOTO DE PAREDE MACIÇA, DN 300 MM, JUNTA ELÁSTICA  (NÃO INCLUI FORNECIMENTO). AF_01/2021</v>
          </cell>
          <cell r="C84" t="str">
            <v>M</v>
          </cell>
          <cell r="D84">
            <v>1.9900000000000002</v>
          </cell>
          <cell r="E84">
            <v>3.66</v>
          </cell>
          <cell r="F84">
            <v>5.65</v>
          </cell>
        </row>
        <row r="85">
          <cell r="A85">
            <v>90738</v>
          </cell>
          <cell r="B85" t="str">
            <v>ASSENTAMENTO DE TUBO DE PVC PARA REDE COLETORA DE ESGOTO DE PAREDE MACIÇA, DN 350 MM, JUNTA ELÁSTICA (NÃO INCLUI FORNECIMENTO). AF_01/2021</v>
          </cell>
          <cell r="C85" t="str">
            <v>M</v>
          </cell>
          <cell r="D85">
            <v>2.21</v>
          </cell>
          <cell r="E85">
            <v>4.04</v>
          </cell>
          <cell r="F85">
            <v>6.25</v>
          </cell>
        </row>
        <row r="86">
          <cell r="A86">
            <v>90739</v>
          </cell>
          <cell r="B86" t="str">
            <v>ASSENTAMENTO DE TUBO DE PVC PARA REDE COLETORA DE ESGOTO DE PAREDE MACIÇA, DN 400 MM, JUNTA ELÁSTICA (NÃO INCLUI FORNECIMENTO). AF_01/2021</v>
          </cell>
          <cell r="C86" t="str">
            <v>M</v>
          </cell>
          <cell r="D86">
            <v>5.84</v>
          </cell>
          <cell r="E86">
            <v>3.5</v>
          </cell>
          <cell r="F86">
            <v>9.34</v>
          </cell>
        </row>
        <row r="87">
          <cell r="A87">
            <v>90740</v>
          </cell>
          <cell r="B87" t="str">
            <v>ASSENTAMENTO DE TUBO DE PVC CORRUGADO DE DUPLA PAREDE PARA REDE COLETORA DE ESGOTO, DN 150 MM, JUNTA ELÁSTICA (NÃO INCLUI FORNECIMENTO). AF_01/2021</v>
          </cell>
          <cell r="C87" t="str">
            <v>M</v>
          </cell>
          <cell r="D87">
            <v>1.5200000000000005</v>
          </cell>
          <cell r="E87">
            <v>2.76</v>
          </cell>
          <cell r="F87">
            <v>4.28</v>
          </cell>
        </row>
        <row r="88">
          <cell r="A88">
            <v>90741</v>
          </cell>
          <cell r="B88" t="str">
            <v>ASSENTAMENTO DE TUBO DE PVC CORRUGADO DE DUPLA PAREDE PARA REDE COLETORA DE ESGOTO, DN 200 MM, JUNTA ELÁSTICA (NÃO INCLUI FORNECIMENTO). AF_01/2021</v>
          </cell>
          <cell r="C88" t="str">
            <v>M</v>
          </cell>
          <cell r="D88">
            <v>1.7199999999999998</v>
          </cell>
          <cell r="E88">
            <v>3.17</v>
          </cell>
          <cell r="F88">
            <v>4.8899999999999997</v>
          </cell>
        </row>
        <row r="89">
          <cell r="A89">
            <v>90742</v>
          </cell>
          <cell r="B89" t="str">
            <v>ASSENTAMENTO DE TUBO DE PVC CORRUGADO DE DUPLA PAREDE PARA REDE COLETORA DE ESGOTO, DN 250 MM, JUNTA ELÁSTICA (NÃO INCLUI FORNECIMENTO). AF_01/2021</v>
          </cell>
          <cell r="C89" t="str">
            <v>M</v>
          </cell>
          <cell r="D89">
            <v>1.9500000000000002</v>
          </cell>
          <cell r="E89">
            <v>3.54</v>
          </cell>
          <cell r="F89">
            <v>5.49</v>
          </cell>
        </row>
        <row r="90">
          <cell r="A90">
            <v>90743</v>
          </cell>
          <cell r="B90" t="str">
            <v>ASSENTAMENTO DE TUBO DE PVC CORRUGADO DE DUPLA PAREDE PARA REDE COLETORA DE ESGOTO, DN 300 MM, JUNTA ELÁSTICA (NÃO INCLUI FORNECIMENTO). AF_01/2021</v>
          </cell>
          <cell r="C90" t="str">
            <v>M</v>
          </cell>
          <cell r="D90">
            <v>2.15</v>
          </cell>
          <cell r="E90">
            <v>3.94</v>
          </cell>
          <cell r="F90">
            <v>6.09</v>
          </cell>
        </row>
        <row r="91">
          <cell r="A91">
            <v>90744</v>
          </cell>
          <cell r="B91" t="str">
            <v>ASSENTAMENTO DE TUBO DE PVC CORRUGADO DE DUPLA PAREDE PARA REDE COLETORA DE ESGOTO, DN 350 MM, JUNTA ELÁSTICA (NÃO INCLUI FORNECIMENTO). AF_01/2021</v>
          </cell>
          <cell r="C91" t="str">
            <v>M</v>
          </cell>
          <cell r="D91">
            <v>2.37</v>
          </cell>
          <cell r="E91">
            <v>4.32</v>
          </cell>
          <cell r="F91">
            <v>6.69</v>
          </cell>
        </row>
        <row r="92">
          <cell r="A92">
            <v>90745</v>
          </cell>
          <cell r="B92" t="str">
            <v>ASSENTAMENTO DE TUBO DE PVC CORRUGADO DE DUPLA PAREDE PARA REDE COLETORA DE ESGOTO, DN 400 MM, JUNTA ELÁSTICA  (NÃO INCLUI FORNECIMENTO). AF_01/2021</v>
          </cell>
          <cell r="C92" t="str">
            <v>M</v>
          </cell>
          <cell r="D92">
            <v>6.5299999999999994</v>
          </cell>
          <cell r="E92">
            <v>3.9</v>
          </cell>
          <cell r="F92">
            <v>10.43</v>
          </cell>
        </row>
        <row r="93">
          <cell r="A93">
            <v>90746</v>
          </cell>
          <cell r="B93" t="str">
            <v>ASSENTAMENTO DE TUBO DE PEAD CORRUGADO DE DUPLA PAREDE PARA REDE COLETORA DE ESGOTO, DN 450 MM, JUNTA ELÁSTICA INTEGRADA (NÃO INCLUI FORNECIMENTO). AF_01/2021</v>
          </cell>
          <cell r="C93" t="str">
            <v>M</v>
          </cell>
          <cell r="D93">
            <v>1.2200000000000002</v>
          </cell>
          <cell r="E93">
            <v>2.2999999999999998</v>
          </cell>
          <cell r="F93">
            <v>3.52</v>
          </cell>
        </row>
        <row r="94">
          <cell r="A94">
            <v>90747</v>
          </cell>
          <cell r="B94" t="str">
            <v>ASSENTAMENTO DE TUBO DE PEAD CORRUGADO DE DUPLA PAREDE PARA REDE COLETORA DE ESGOTO, DN 600 MM, JUNTA ELÁSTICA INTEGRADA (NÃO INCLUI FORNECIMENTO). AF_01/2021</v>
          </cell>
          <cell r="C94" t="str">
            <v>M</v>
          </cell>
          <cell r="D94">
            <v>11.750000000000002</v>
          </cell>
          <cell r="E94">
            <v>5.17</v>
          </cell>
          <cell r="F94">
            <v>16.920000000000002</v>
          </cell>
        </row>
        <row r="95">
          <cell r="A95">
            <v>94869</v>
          </cell>
          <cell r="B95" t="str">
            <v>TUBO DE PEAD CORRUGADO DE DUPLA PAREDE PARA REDE COLETORA DE ESGOTO, DN 250 MM, JUNTA ELÁSTICA INTEGRADA - FORNECIMENTO E ASSENTAMENTO. AF_01/2021</v>
          </cell>
          <cell r="C95" t="str">
            <v>M</v>
          </cell>
          <cell r="D95">
            <v>149.07</v>
          </cell>
          <cell r="E95">
            <v>0.53</v>
          </cell>
          <cell r="F95">
            <v>149.6</v>
          </cell>
        </row>
        <row r="96">
          <cell r="A96">
            <v>94870</v>
          </cell>
          <cell r="B96" t="str">
            <v>ASSENTAMENTO DE TUBO DE PEAD CORRUGADO DE DUPLA PAREDE PARA REDE COLETORA DE ESGOTO, DN 250 MM, JUNTA ELÁSTICA INTEGRADA (NÃO INCLUI FORNECIMENTO). AF_01/2021</v>
          </cell>
          <cell r="C96" t="str">
            <v>M</v>
          </cell>
          <cell r="D96">
            <v>1.4699999999999998</v>
          </cell>
          <cell r="E96">
            <v>0.54</v>
          </cell>
          <cell r="F96">
            <v>2.0099999999999998</v>
          </cell>
        </row>
        <row r="97">
          <cell r="A97">
            <v>94871</v>
          </cell>
          <cell r="B97" t="str">
            <v>TUBO DE PEAD CORRUGADO DE DUPLA PAREDE PARA REDE COLETORA DE ESGOTO, DN 300 MM, JUNTA ELÁSTICA INTEGRADA - FORNECIMENTO E ASSENTAMENTO. AF_01/2021</v>
          </cell>
          <cell r="C97" t="str">
            <v>M</v>
          </cell>
          <cell r="D97">
            <v>233.06</v>
          </cell>
          <cell r="E97">
            <v>0.95</v>
          </cell>
          <cell r="F97">
            <v>234.01</v>
          </cell>
        </row>
        <row r="98">
          <cell r="A98">
            <v>94872</v>
          </cell>
          <cell r="B98" t="str">
            <v>ASSENTAMENTO DE TUBO DE PEAD CORRUGADO DE DUPLA PAREDE PARA REDE COLETORA DE ESGOTO, DN 300 MM, JUNTA ELÁSTICA INTEGRADA  (NÃO INCLUI FORNECIMENTO). AF_01/2021</v>
          </cell>
          <cell r="C98" t="str">
            <v>M</v>
          </cell>
          <cell r="D98">
            <v>1.8199999999999998</v>
          </cell>
          <cell r="E98">
            <v>0.96</v>
          </cell>
          <cell r="F98">
            <v>2.78</v>
          </cell>
        </row>
        <row r="99">
          <cell r="A99">
            <v>94875</v>
          </cell>
          <cell r="B99" t="str">
            <v>TUBO DE PEAD CORRUGADO DE DUPLA PAREDE PARA REDE COLETORA DE ESGOTO, DN 800 MM, JUNTA ELÁSTICA INTEGRADA - FORNECIMENTO E ASSENTAMENTO. AF_01/2021</v>
          </cell>
          <cell r="C99" t="str">
            <v>M</v>
          </cell>
          <cell r="D99">
            <v>1368.31</v>
          </cell>
          <cell r="E99">
            <v>7.8</v>
          </cell>
          <cell r="F99">
            <v>1376.11</v>
          </cell>
        </row>
        <row r="100">
          <cell r="A100">
            <v>94876</v>
          </cell>
          <cell r="B100" t="str">
            <v>ASSENTAMENTO DE TUBO DE PEAD CORRUGADO DE DUPLA PAREDE PARA REDE COLETORA DE ESGOTO, DN 800 MM, JUNTA ELÁSTICA INTEGRADA  (NÃO INCLUI FORNECIMENTO). AF_01/2021</v>
          </cell>
          <cell r="C100" t="str">
            <v>M</v>
          </cell>
          <cell r="D100">
            <v>20.97</v>
          </cell>
          <cell r="E100">
            <v>7.84</v>
          </cell>
          <cell r="F100">
            <v>28.81</v>
          </cell>
        </row>
        <row r="101">
          <cell r="A101">
            <v>94878</v>
          </cell>
          <cell r="B101" t="str">
            <v>ASSENTAMENTO DE TUBO DE PEAD CORRUGADO DE DUPLA PAREDE PARA REDE COLETORA DE ESGOTO, DN 900 MM, JUNTA ELÁSTICA INTEGRADA (NÃO INCLUI FORNECIMENTO). AF_01/2021</v>
          </cell>
          <cell r="C101" t="str">
            <v>M</v>
          </cell>
          <cell r="D101">
            <v>24.06</v>
          </cell>
          <cell r="E101">
            <v>9.1999999999999993</v>
          </cell>
          <cell r="F101">
            <v>33.26</v>
          </cell>
        </row>
        <row r="102">
          <cell r="A102">
            <v>94879</v>
          </cell>
          <cell r="B102" t="str">
            <v>TUBO DE PEAD CORRUGADO DE DUPLA PAREDE PARA REDE COLETORA DE ESGOTO, DN 1000 MM, JUNTA ELÁSTICA INTEGRADA - FORNECIMENTO E ASSENTAMENTO. AF_01/2021</v>
          </cell>
          <cell r="C102" t="str">
            <v>M</v>
          </cell>
          <cell r="D102">
            <v>2107.48</v>
          </cell>
          <cell r="E102">
            <v>11.21</v>
          </cell>
          <cell r="F102">
            <v>2118.69</v>
          </cell>
        </row>
        <row r="103">
          <cell r="A103">
            <v>94880</v>
          </cell>
          <cell r="B103" t="str">
            <v>ASSENTAMENTO DE TUBO DE PEAD CORRUGADO DE DUPLA PAREDE PARA REDE COLETORA DE ESGOTO, DN 1000 MM, JUNTA ELÁSTICA INTEGRADA (NÃO INCLUI FORNECIMENTO). AF_01/2021</v>
          </cell>
          <cell r="C103" t="str">
            <v>M</v>
          </cell>
          <cell r="D103">
            <v>31.949999999999996</v>
          </cell>
          <cell r="E103">
            <v>11.24</v>
          </cell>
          <cell r="F103">
            <v>43.19</v>
          </cell>
        </row>
        <row r="104">
          <cell r="A104">
            <v>94881</v>
          </cell>
          <cell r="B104" t="str">
            <v>TUBO DE PEAD CORRUGADO DE DUPLA PAREDE PARA REDE COLETORA DE ESGOTO, DN 1200 MM, JUNTA ELÁSTICA INTEGRADA - FORNECIMENTO E ASSENTAMENTO. AF_01/2021</v>
          </cell>
          <cell r="C104" t="str">
            <v>M</v>
          </cell>
          <cell r="D104">
            <v>2905.2</v>
          </cell>
          <cell r="E104">
            <v>13.32</v>
          </cell>
          <cell r="F104">
            <v>2918.52</v>
          </cell>
        </row>
        <row r="105">
          <cell r="A105">
            <v>94882</v>
          </cell>
          <cell r="B105" t="str">
            <v>ASSENTAMENTO DE TUBO DE PEAD CORRUGADO DE DUPLA PAREDE PARA REDE COLETORA DE ESGOTO, DN 1200 MM, JUNTA ELÁSTICA INTEGRADA (NÃO INCLUI FORNECIMENTO). AF_01/2021</v>
          </cell>
          <cell r="C105" t="str">
            <v>M</v>
          </cell>
          <cell r="D105">
            <v>36.69</v>
          </cell>
          <cell r="E105">
            <v>13.36</v>
          </cell>
          <cell r="F105">
            <v>50.05</v>
          </cell>
        </row>
        <row r="106">
          <cell r="A106">
            <v>94884</v>
          </cell>
          <cell r="B106" t="str">
            <v>ASSENTAMENTO DE TUBO DE PEAD CORRUGADO DE DUPLA PAREDE PARA REDE COLETORA DE ESGOTO, DN 1500 MM, JUNTA ELÁSTICA INTEGRADA (NÃO INCLUI FORNECIMENTO). AF_01/2021</v>
          </cell>
          <cell r="C106" t="str">
            <v>M</v>
          </cell>
          <cell r="D106">
            <v>46.349999999999994</v>
          </cell>
          <cell r="E106">
            <v>17.59</v>
          </cell>
          <cell r="F106">
            <v>63.94</v>
          </cell>
        </row>
        <row r="107">
          <cell r="A107">
            <v>97121</v>
          </cell>
          <cell r="B107" t="str">
            <v>ASSENTAMENTO DE TUBO DE PVC PBA PARA REDE DE ÁGUA, DN 50 MM, JUNTA ELÁSTICA INTEGRADA, INSTALADO EM LOCAL COM NÍVEL ALTO DE INTERFERÊNCIAS (NÃO INCLUI FORNECIMENTO). AF_11/2017</v>
          </cell>
          <cell r="C107" t="str">
            <v>M</v>
          </cell>
          <cell r="D107">
            <v>0.77</v>
          </cell>
          <cell r="E107">
            <v>1.19</v>
          </cell>
          <cell r="F107">
            <v>1.96</v>
          </cell>
        </row>
        <row r="108">
          <cell r="A108">
            <v>97122</v>
          </cell>
          <cell r="B108" t="str">
            <v>ASSENTAMENTO DE TUBO DE PVC PBA PARA REDE DE ÁGUA, DN 75 MM, JUNTA ELÁSTICA INTEGRADA, INSTALADO EM LOCAL COM NÍVEL ALTO DE INTERFERÊNCIAS (NÃO INCLUI FORNECIMENTO). AF_11/2017</v>
          </cell>
          <cell r="C108" t="str">
            <v>M</v>
          </cell>
          <cell r="D108">
            <v>1.1000000000000003</v>
          </cell>
          <cell r="E108">
            <v>1.64</v>
          </cell>
          <cell r="F108">
            <v>2.74</v>
          </cell>
        </row>
        <row r="109">
          <cell r="A109">
            <v>97123</v>
          </cell>
          <cell r="B109" t="str">
            <v>ASSENTAMENTO DE TUBO DE PVC PBA PARA REDE DE ÁGUA, DN 100 MM, JUNTA ELÁSTICA INTEGRADA, INSTALADO EM LOCAL COM NÍVEL ALTO DE INTERFERÊNCIAS (NÃO INCLUI FORNECIMENTO). AF_11/2017</v>
          </cell>
          <cell r="C109" t="str">
            <v>M</v>
          </cell>
          <cell r="D109">
            <v>1.4000000000000004</v>
          </cell>
          <cell r="E109">
            <v>2.0699999999999998</v>
          </cell>
          <cell r="F109">
            <v>3.47</v>
          </cell>
        </row>
        <row r="110">
          <cell r="A110">
            <v>97124</v>
          </cell>
          <cell r="B110" t="str">
            <v>ASSENTAMENTO DE TUBO DE PVC PBA PARA REDE DE ÁGUA, DN 50 MM, JUNTA ELÁSTICA INTEGRADA, INSTALADO EM LOCAL COM NÍVEL BAIXO DE INTERFERÊNCIAS (NÃO INCLUI FORNECIMENTO). AF_11/2017</v>
          </cell>
          <cell r="C110" t="str">
            <v>M</v>
          </cell>
          <cell r="D110">
            <v>0.38</v>
          </cell>
          <cell r="E110">
            <v>0.5</v>
          </cell>
          <cell r="F110">
            <v>0.88</v>
          </cell>
        </row>
        <row r="111">
          <cell r="A111">
            <v>97125</v>
          </cell>
          <cell r="B111" t="str">
            <v>ASSENTAMENTO DE TUBO DE PVC PBA PARA REDE DE ÁGUA, DN 75 MM, JUNTA ELÁSTICA INTEGRADA, INSTALADO EM LOCAL COM NÍVEL BAIXO DE INTERFERÊNCIAS (NÃO INCLUI FORNECIMENTO). AF_11/2017</v>
          </cell>
          <cell r="C111" t="str">
            <v>M</v>
          </cell>
          <cell r="D111">
            <v>0.59</v>
          </cell>
          <cell r="E111">
            <v>0.67</v>
          </cell>
          <cell r="F111">
            <v>1.26</v>
          </cell>
        </row>
        <row r="112">
          <cell r="A112">
            <v>97126</v>
          </cell>
          <cell r="B112" t="str">
            <v>ASSENTAMENTO DE TUBO DE PVC PBA PARA REDE DE ÁGUA, DN 100 MM, JUNTA ELÁSTICA INTEGRADA, INSTALADO EM LOCAL COM NÍVEL BAIXO DE INTERFERÊNCIAS (NÃO INCLUI FORNECIMENTO). AF_11/2017</v>
          </cell>
          <cell r="C112" t="str">
            <v>M</v>
          </cell>
          <cell r="D112">
            <v>0.7400000000000001</v>
          </cell>
          <cell r="E112">
            <v>0.86</v>
          </cell>
          <cell r="F112">
            <v>1.6</v>
          </cell>
        </row>
        <row r="113">
          <cell r="A113">
            <v>102264</v>
          </cell>
          <cell r="B113" t="str">
            <v>TUBO DE PVC BRANCO PARA REDE COLETORA DE ESGOTO CONDOMINIAL DE PAREDE MACIÇA, DN 100 MM, JUNTA ELÁSTICA - FORNECIMENTO E ASSENTAMENTO. AF_01/2021</v>
          </cell>
          <cell r="C113" t="str">
            <v>M</v>
          </cell>
          <cell r="D113">
            <v>18.34</v>
          </cell>
          <cell r="E113">
            <v>2.06</v>
          </cell>
          <cell r="F113">
            <v>20.399999999999999</v>
          </cell>
        </row>
        <row r="114">
          <cell r="A114">
            <v>102265</v>
          </cell>
          <cell r="B114" t="str">
            <v>JUNTA ARGAMASSADA ENTRE TUBO DN 800 MM E O POÇO DE VISITA/ CAIXA DE CONCRETO OU ALVENARIA EM REDES DE ESGOTO. AF_01/2021</v>
          </cell>
          <cell r="C114" t="str">
            <v>UN</v>
          </cell>
          <cell r="D114">
            <v>38.65</v>
          </cell>
          <cell r="E114">
            <v>59.54</v>
          </cell>
          <cell r="F114">
            <v>98.19</v>
          </cell>
        </row>
        <row r="115">
          <cell r="A115">
            <v>102266</v>
          </cell>
          <cell r="B115" t="str">
            <v>JUNTA ARGAMASSADA ENTRE TUBO DN 900 MM E O POÇO DE VISITA/ CAIXA DE CONCRETO OU ALVENARIA EM REDES DE ESGOTO. AF_01/2021</v>
          </cell>
          <cell r="C115" t="str">
            <v>UN</v>
          </cell>
          <cell r="D115">
            <v>42.89</v>
          </cell>
          <cell r="E115">
            <v>66.02</v>
          </cell>
          <cell r="F115">
            <v>108.91</v>
          </cell>
        </row>
        <row r="116">
          <cell r="A116">
            <v>102267</v>
          </cell>
          <cell r="B116" t="str">
            <v>JUNTA ARGAMASSADA ENTRE TUBO DN 1000 MM E O POÇO DE VISITA/ CAIXA DE CONCRETO OU ALVENARIA EM REDES DE ESGOTO. AF_01/2021</v>
          </cell>
          <cell r="C116" t="str">
            <v>UN</v>
          </cell>
          <cell r="D116">
            <v>49.33</v>
          </cell>
          <cell r="E116">
            <v>75.69</v>
          </cell>
          <cell r="F116">
            <v>125.02</v>
          </cell>
        </row>
        <row r="117">
          <cell r="A117">
            <v>102268</v>
          </cell>
          <cell r="B117" t="str">
            <v>JUNTA ARGAMASSADA ENTRE TUBO DN 1200 MM E O POÇO DE VISITA/ CAIXA DE CONCRETO OU ALVENARIA EM REDES DE ESGOTO. AF_01/2021</v>
          </cell>
          <cell r="C117" t="str">
            <v>UN</v>
          </cell>
          <cell r="D117">
            <v>55.69</v>
          </cell>
          <cell r="E117">
            <v>85.4</v>
          </cell>
          <cell r="F117">
            <v>141.09</v>
          </cell>
        </row>
        <row r="118">
          <cell r="A118">
            <v>102269</v>
          </cell>
          <cell r="B118" t="str">
            <v>JUNTA ARGAMASSADA ENTRE TUBO DN 1500 MM E O POÇO DE VISITA/ CAIXA DE CONCRETO OU ALVENARIA EM REDES DE ESGOTO. AF_01/2021</v>
          </cell>
          <cell r="C118" t="str">
            <v>UN</v>
          </cell>
          <cell r="D118">
            <v>68.45</v>
          </cell>
          <cell r="E118">
            <v>104.76</v>
          </cell>
          <cell r="F118">
            <v>173.21</v>
          </cell>
        </row>
        <row r="119">
          <cell r="A119">
            <v>92833</v>
          </cell>
          <cell r="B119" t="str">
            <v>TUBO DE CONCRETO PARA REDES COLETORAS DE ESGOTO SANITÁRIO, DIÂMETRO DE 300 MM, JUNTA ELÁSTICA, INSTALADO EM LOCAL COM BAIXO NÍVEL DE INTERFERÊNCIAS - FORNECIMENTO E ASSENTAMENTO. AF_12/2015</v>
          </cell>
          <cell r="C119" t="str">
            <v>M</v>
          </cell>
          <cell r="D119">
            <v>141.96</v>
          </cell>
          <cell r="E119">
            <v>3.59</v>
          </cell>
          <cell r="F119">
            <v>145.55000000000001</v>
          </cell>
        </row>
        <row r="120">
          <cell r="A120">
            <v>92834</v>
          </cell>
          <cell r="B120" t="str">
            <v>ASSENTAMENTO DE TUBO DE CONCRETO PARA REDES COLETORAS DE ESGOTO SANITÁRIO, DIÂMETRO DE 300 MM, JUNTA ELÁSTICA, INSTALADO EM LOCAL COM BAIXO NÍVEL DE INTERFERÊNCIAS (NÃO INCLUI FORNECIMENTO). AF_12/2015</v>
          </cell>
          <cell r="C120" t="str">
            <v>M</v>
          </cell>
          <cell r="D120">
            <v>5.76</v>
          </cell>
          <cell r="E120">
            <v>3.66</v>
          </cell>
          <cell r="F120">
            <v>9.42</v>
          </cell>
        </row>
        <row r="121">
          <cell r="A121">
            <v>92835</v>
          </cell>
          <cell r="B121" t="str">
            <v>TUBO DE CONCRETO PARA REDES COLETORAS DE ESGOTO SANITÁRIO, DIÂMETRO DE 400 MM, JUNTA ELÁSTICA, INSTALADO EM LOCAL COM BAIXO NÍVEL DE INTERFERÊNCIAS - FORNECIMENTO E ASSENTAMENTO. AF_12/2015</v>
          </cell>
          <cell r="C121" t="str">
            <v>M</v>
          </cell>
          <cell r="D121">
            <v>148.69999999999999</v>
          </cell>
          <cell r="E121">
            <v>4.5599999999999996</v>
          </cell>
          <cell r="F121">
            <v>153.26</v>
          </cell>
        </row>
        <row r="122">
          <cell r="A122">
            <v>92836</v>
          </cell>
          <cell r="B122" t="str">
            <v>ASSENTAMENTO DE TUBO DE CONCRETO PARA REDES COLETORAS DE ESGOTO SANITÁRIO, DIÂMETRO DE 400 MM, JUNTA ELÁSTICA, INSTALADO EM LOCAL COM BAIXO NÍVEL DE INTERFERÊNCIAS (NÃO INCLUI FORNECIMENTO). AF_12/2015</v>
          </cell>
          <cell r="C122" t="str">
            <v>M</v>
          </cell>
          <cell r="D122">
            <v>7.3999999999999995</v>
          </cell>
          <cell r="E122">
            <v>4.62</v>
          </cell>
          <cell r="F122">
            <v>12.02</v>
          </cell>
        </row>
        <row r="123">
          <cell r="A123">
            <v>92837</v>
          </cell>
          <cell r="B123" t="str">
            <v>TUBO DE CONCRETO PARA REDES COLETORAS DE ESGOTO SANITÁRIO, DIÂMETRO DE 500 MM, JUNTA ELÁSTICA, INSTALADO EM LOCAL COM BAIXO NÍVEL DE INTERFERÊNCIAS - FORNECIMENTO E ASSENTAMENTO. AF_12/2015</v>
          </cell>
          <cell r="C123" t="str">
            <v>M</v>
          </cell>
          <cell r="D123">
            <v>262.66000000000003</v>
          </cell>
          <cell r="E123">
            <v>5.53</v>
          </cell>
          <cell r="F123">
            <v>268.19</v>
          </cell>
        </row>
        <row r="124">
          <cell r="A124">
            <v>92838</v>
          </cell>
          <cell r="B124" t="str">
            <v>ASSENTAMENTO DE TUBO DE CONCRETO PARA REDES COLETORAS DE ESGOTO SANITÁRIO, DIÂMETRO DE 500 MM, JUNTA ELÁSTICA, INSTALADO EM LOCAL COM BAIXO NÍVEL DE INTERFERÊNCIAS (NÃO INCLUI FORNECIMENTO). AF_12/2015</v>
          </cell>
          <cell r="C124" t="str">
            <v>M</v>
          </cell>
          <cell r="D124">
            <v>8.82</v>
          </cell>
          <cell r="E124">
            <v>5.58</v>
          </cell>
          <cell r="F124">
            <v>14.4</v>
          </cell>
        </row>
        <row r="125">
          <cell r="A125">
            <v>92839</v>
          </cell>
          <cell r="B125" t="str">
            <v>TUBO DE CONCRETO PARA REDES COLETORAS DE ESGOTO SANITÁRIO, DIÂMETRO DE 600 MM, JUNTA ELÁSTICA, INSTALADO EM LOCAL COM BAIXO NÍVEL DE INTERFERÊNCIAS - FORNECIMENTO E ASSENTAMENTO. AF_12/2015</v>
          </cell>
          <cell r="C125" t="str">
            <v>M</v>
          </cell>
          <cell r="D125">
            <v>321.44</v>
          </cell>
          <cell r="E125">
            <v>6.51</v>
          </cell>
          <cell r="F125">
            <v>327.95</v>
          </cell>
        </row>
        <row r="126">
          <cell r="A126">
            <v>92840</v>
          </cell>
          <cell r="B126" t="str">
            <v>ASSENTAMENTO DE TUBO DE CONCRETO PARA REDES COLETORAS DE ESGOTO SANITÁRIO, DIÂMETRO DE 600 MM, JUNTA ELÁSTICA, INSTALADO EM LOCAL COM BAIXO NÍVEL DE INTERFERÊNCIAS (NÃO INCLUI FORNECIMENTO). AF_12/2015</v>
          </cell>
          <cell r="C126" t="str">
            <v>M</v>
          </cell>
          <cell r="D126">
            <v>10.510000000000002</v>
          </cell>
          <cell r="E126">
            <v>6.59</v>
          </cell>
          <cell r="F126">
            <v>17.100000000000001</v>
          </cell>
        </row>
        <row r="127">
          <cell r="A127">
            <v>92841</v>
          </cell>
          <cell r="B127" t="str">
            <v>TUBO DE CONCRETO PARA REDES COLETORAS DE ESGOTO SANITÁRIO, DIÂMETRO DE 700 MM, JUNTA ELÁSTICA, INSTALADO EM LOCAL COM BAIXO NÍVEL DE INTERFERÊNCIAS - FORNECIMENTO E ASSENTAMENTO. AF_12/2015</v>
          </cell>
          <cell r="C127" t="str">
            <v>M</v>
          </cell>
          <cell r="D127">
            <v>418.96999999999997</v>
          </cell>
          <cell r="E127">
            <v>7.48</v>
          </cell>
          <cell r="F127">
            <v>426.45</v>
          </cell>
        </row>
        <row r="128">
          <cell r="A128">
            <v>92842</v>
          </cell>
          <cell r="B128" t="str">
            <v>ASSENTAMENTO DE TUBO DE CONCRETO PARA REDES COLETORAS DE ESGOTO SANITÁRIO, DIÂMETRO DE 700 MM, JUNTA ELÁSTICA, INSTALADO EM LOCAL COM BAIXO NÍVEL DE INTERFERÊNCIAS (NÃO INCLUI FORNECIMENTO). AF_12/2015</v>
          </cell>
          <cell r="C128" t="str">
            <v>M</v>
          </cell>
          <cell r="D128">
            <v>11.96</v>
          </cell>
          <cell r="E128">
            <v>7.54</v>
          </cell>
          <cell r="F128">
            <v>19.5</v>
          </cell>
        </row>
        <row r="129">
          <cell r="A129">
            <v>92843</v>
          </cell>
          <cell r="B129" t="str">
            <v>TUBO DE CONCRETO PARA REDES COLETORAS DE ESGOTO SANITÁRIO, DIÂMETRO DE 800 MM, JUNTA ELÁSTICA, INSTALADO EM LOCAL COM BAIXO NÍVEL DE INTERFERÊNCIAS - FORNECIMENTO E ASSENTAMENTO. AF_12/2015</v>
          </cell>
          <cell r="C129" t="str">
            <v>M</v>
          </cell>
          <cell r="D129">
            <v>434.28000000000003</v>
          </cell>
          <cell r="E129">
            <v>8.4600000000000009</v>
          </cell>
          <cell r="F129">
            <v>442.74</v>
          </cell>
        </row>
        <row r="130">
          <cell r="A130">
            <v>92844</v>
          </cell>
          <cell r="B130" t="str">
            <v>ASSENTAMENTO DE TUBO DE CONCRETO PARA REDES COLETORAS DE ESGOTO SANITÁRIO, DIÂMETRO DE 800 MM, JUNTA ELÁSTICA, INSTALADO EM LOCAL COM BAIXO NÍVEL DE INTERFERÊNCIAS (NÃO INCLUI FORNECIMENTO). AF_12/2015</v>
          </cell>
          <cell r="C130" t="str">
            <v>M</v>
          </cell>
          <cell r="D130">
            <v>13.64</v>
          </cell>
          <cell r="E130">
            <v>8.5399999999999991</v>
          </cell>
          <cell r="F130">
            <v>22.18</v>
          </cell>
        </row>
        <row r="131">
          <cell r="A131">
            <v>92845</v>
          </cell>
          <cell r="B131" t="str">
            <v>TUBO DE CONCRETO PARA REDES COLETORAS DE ESGOTO SANITÁRIO, DIÂMETRO DE 900 MM, JUNTA ELÁSTICA, INSTALADO EM LOCAL COM BAIXO NÍVEL DE INTERFERÊNCIAS - FORNECIMENTO E ASSENTAMENTO. AF_12/2015</v>
          </cell>
          <cell r="C131" t="str">
            <v>M</v>
          </cell>
          <cell r="D131">
            <v>643.16</v>
          </cell>
          <cell r="E131">
            <v>9.4499999999999993</v>
          </cell>
          <cell r="F131">
            <v>652.61</v>
          </cell>
        </row>
        <row r="132">
          <cell r="A132">
            <v>92846</v>
          </cell>
          <cell r="B132" t="str">
            <v>ASSENTAMENTO DE TUBO DE CONCRETO PARA REDES COLETORAS DE ESGOTO SANITÁRIO, DIÂMETRO DE 900 MM, JUNTA ELÁSTICA, INSTALADO EM LOCAL COM BAIXO NÍVEL DE INTERFERÊNCIAS (NÃO INCLUI FORNECIMENTO). AF_12/2015</v>
          </cell>
          <cell r="C132" t="str">
            <v>M</v>
          </cell>
          <cell r="D132">
            <v>15.069999999999999</v>
          </cell>
          <cell r="E132">
            <v>9.51</v>
          </cell>
          <cell r="F132">
            <v>24.58</v>
          </cell>
        </row>
        <row r="133">
          <cell r="A133">
            <v>92847</v>
          </cell>
          <cell r="B133" t="str">
            <v>TUBO DE CONCRETO PARA REDES COLETORAS DE ESGOTO SANITÁRIO, DIÂMETRO DE 1000 MM, JUNTA ELÁSTICA, INSTALADO EM LOCAL COM BAIXO NÍVEL DE INTERFERÊNCIAS - FORNECIMENTO E ASSENTAMENTO. AF_12/2015</v>
          </cell>
          <cell r="C133" t="str">
            <v>M</v>
          </cell>
          <cell r="D133">
            <v>661.34999999999991</v>
          </cell>
          <cell r="E133">
            <v>10.44</v>
          </cell>
          <cell r="F133">
            <v>671.79</v>
          </cell>
        </row>
        <row r="134">
          <cell r="A134">
            <v>92848</v>
          </cell>
          <cell r="B134" t="str">
            <v>ASSENTAMENTO DE TUBO DE CONCRETO PARA REDES COLETORAS DE ESGOTO SANITÁRIO, DIÂMETRO DE 1000 MM, JUNTA ELÁSTICA, INSTALADO EM LOCAL COM BAIXO NÍVEL DE INTERFERÊNCIAS (NÃO INCLUI FORNECIMENTO). AF_12/2015</v>
          </cell>
          <cell r="C134" t="str">
            <v>M</v>
          </cell>
          <cell r="D134">
            <v>16.760000000000002</v>
          </cell>
          <cell r="E134">
            <v>10.5</v>
          </cell>
          <cell r="F134">
            <v>27.26</v>
          </cell>
        </row>
        <row r="135">
          <cell r="A135">
            <v>92849</v>
          </cell>
          <cell r="B135" t="str">
            <v>TUBO DE CONCRETO PARA REDES COLETORAS DE ESGOTO SANITÁRIO, DIÂMETRO DE 300 MM, JUNTA ELÁSTICA, INSTALADO EM LOCAL COM ALTO NÍVEL DE INTERFERÊNCIAS - FORNECIMENTO E ASSENTAMENTO. AF_12/2015</v>
          </cell>
          <cell r="C135" t="str">
            <v>M</v>
          </cell>
          <cell r="D135">
            <v>147.14000000000001</v>
          </cell>
          <cell r="E135">
            <v>6.79</v>
          </cell>
          <cell r="F135">
            <v>153.93</v>
          </cell>
        </row>
        <row r="136">
          <cell r="A136">
            <v>92850</v>
          </cell>
          <cell r="B136" t="str">
            <v>ASSENTAMENTO DE TUBO DE CONCRETO PARA REDES COLETORAS DE ESGOTO SANITÁRIO, DIÂMETRO DE 300 MM, JUNTA ELÁSTICA, INSTALADO EM LOCAL COM ALTO NÍVEL DE INTERFERÊNCIAS (NÃO INCLUI FORNECIMENTO). AF_12/2015</v>
          </cell>
          <cell r="C136" t="str">
            <v>M</v>
          </cell>
          <cell r="D136">
            <v>10.950000000000001</v>
          </cell>
          <cell r="E136">
            <v>6.85</v>
          </cell>
          <cell r="F136">
            <v>17.8</v>
          </cell>
        </row>
        <row r="137">
          <cell r="A137">
            <v>92851</v>
          </cell>
          <cell r="B137" t="str">
            <v>TUBO DE CONCRETO PARA REDES COLETORAS DE ESGOTO SANITÁRIO, DIÂMETRO DE 400 MM, JUNTA ELÁSTICA, INSTALADO EM LOCAL COM ALTO NÍVEL DE INTERFERÊNCIAS - FORNECIMENTO E ASSENTAMENTO. AF_12/2015</v>
          </cell>
          <cell r="C137" t="str">
            <v>M</v>
          </cell>
          <cell r="D137">
            <v>155.09</v>
          </cell>
          <cell r="E137">
            <v>8.6300000000000008</v>
          </cell>
          <cell r="F137">
            <v>163.72</v>
          </cell>
        </row>
        <row r="138">
          <cell r="A138">
            <v>92852</v>
          </cell>
          <cell r="B138" t="str">
            <v>ASSENTAMENTO DE TUBO DE CONCRETO PARA REDES COLETORAS DE ESGOTO SANITÁRIO, DIÂMETRO DE 400 MM, JUNTA ELÁSTICA, INSTALADO EM LOCAL COM ALTO NÍVEL DE INTERFERÊNCIAS (NÃO INCLUI FORNECIMENTO). AF_12/2015</v>
          </cell>
          <cell r="C138" t="str">
            <v>M</v>
          </cell>
          <cell r="D138">
            <v>13.780000000000001</v>
          </cell>
          <cell r="E138">
            <v>8.6999999999999993</v>
          </cell>
          <cell r="F138">
            <v>22.48</v>
          </cell>
        </row>
        <row r="139">
          <cell r="A139">
            <v>92853</v>
          </cell>
          <cell r="B139" t="str">
            <v>TUBO DE CONCRETO PARA REDES COLETORAS DE ESGOTO SANITÁRIO, DIÂMETRO DE 500 MM, JUNTA ELÁSTICA, INSTALADO EM LOCAL COM ALTO NÍVEL DE INTERFERÊNCIAS - FORNECIMENTO E ASSENTAMENTO. AF_12/2015</v>
          </cell>
          <cell r="C139" t="str">
            <v>M</v>
          </cell>
          <cell r="D139">
            <v>270.64999999999998</v>
          </cell>
          <cell r="E139">
            <v>10.5</v>
          </cell>
          <cell r="F139">
            <v>281.14999999999998</v>
          </cell>
        </row>
        <row r="140">
          <cell r="A140">
            <v>92854</v>
          </cell>
          <cell r="B140" t="str">
            <v>ASSENTAMENTO DE TUBO DE CONCRETO PARA REDES COLETORAS DE ESGOTO SANITÁRIO, DIÂMETRO DE 500 MM, JUNTA ELÁSTICA, INSTALADO EM LOCAL COM ALTO NÍVEL DE INTERFERÊNCIAS (NÃO INCLUI FORNECIMENTO). AF_12/2015</v>
          </cell>
          <cell r="C140" t="str">
            <v>M</v>
          </cell>
          <cell r="D140">
            <v>16.78</v>
          </cell>
          <cell r="E140">
            <v>10.58</v>
          </cell>
          <cell r="F140">
            <v>27.36</v>
          </cell>
        </row>
        <row r="141">
          <cell r="A141">
            <v>92855</v>
          </cell>
          <cell r="B141" t="str">
            <v>TUBO DE CONCRETO PARA REDES COLETORAS DE ESGOTO SANITÁRIO, DIÂMETRO DE 600 MM, JUNTA ELÁSTICA, INSTALADO EM LOCAL COM ALTO NÍVEL DE INTERFERÊNCIAS - FORNECIMENTO E ASSENTAMENTO. AF_12/2015</v>
          </cell>
          <cell r="C141" t="str">
            <v>M</v>
          </cell>
          <cell r="D141">
            <v>330.73</v>
          </cell>
          <cell r="E141">
            <v>12.37</v>
          </cell>
          <cell r="F141">
            <v>343.1</v>
          </cell>
        </row>
        <row r="142">
          <cell r="A142">
            <v>92856</v>
          </cell>
          <cell r="B142" t="str">
            <v>ASSENTAMENTO DE TUBO DE CONCRETO PARA REDES COLETORAS DE ESGOTO SANITÁRIO, DIÂMETRO DE 600 MM, JUNTA ELÁSTICA, INSTALADO EM LOCAL COM ALTO NÍVEL DE INTERFERÊNCIAS (NÃO INCLUI FORNECIMENTO). AF_12/2015</v>
          </cell>
          <cell r="C142" t="str">
            <v>M</v>
          </cell>
          <cell r="D142">
            <v>19.82</v>
          </cell>
          <cell r="E142">
            <v>12.43</v>
          </cell>
          <cell r="F142">
            <v>32.25</v>
          </cell>
        </row>
        <row r="143">
          <cell r="A143">
            <v>92857</v>
          </cell>
          <cell r="B143" t="str">
            <v>TUBO DE CONCRETO PARA REDES COLETORAS DE ESGOTO SANITÁRIO, DIÂMETRO DE 700 MM, JUNTA ELÁSTICA, INSTALADO EM LOCAL COM ALTO NÍVEL DE INTERFERÊNCIAS - FORNECIMENTO E ASSENTAMENTO. AF_12/2015</v>
          </cell>
          <cell r="C143" t="str">
            <v>M</v>
          </cell>
          <cell r="D143">
            <v>429.66</v>
          </cell>
          <cell r="E143">
            <v>14.19</v>
          </cell>
          <cell r="F143">
            <v>443.85</v>
          </cell>
        </row>
        <row r="144">
          <cell r="A144">
            <v>92858</v>
          </cell>
          <cell r="B144" t="str">
            <v>ASSENTAMENTO DE TUBO DE CONCRETO PARA REDES COLETORAS DE ESGOTO SANITÁRIO, DIÂMETRO DE 700 MM, JUNTA ELÁSTICA, INSTALADO EM LOCAL COM ALTO NÍVEL DE INTERFERÊNCIAS (NÃO INCLUI FORNECIMENTO). AF_12/2015</v>
          </cell>
          <cell r="C144" t="str">
            <v>M</v>
          </cell>
          <cell r="D144">
            <v>22.63</v>
          </cell>
          <cell r="E144">
            <v>14.27</v>
          </cell>
          <cell r="F144">
            <v>36.9</v>
          </cell>
        </row>
        <row r="145">
          <cell r="A145">
            <v>92859</v>
          </cell>
          <cell r="B145" t="str">
            <v>TUBO DE CONCRETO PARA REDES COLETORAS DE ESGOTO SANITÁRIO, DIÂMETRO DE 800 MM, JUNTA ELÁSTICA, INSTALADO EM LOCAL COM ALTO NÍVEL DE INTERFERÊNCIAS - FORNECIMENTO E ASSENTAMENTO. AF_12/2015</v>
          </cell>
          <cell r="C145" t="str">
            <v>M</v>
          </cell>
          <cell r="D145">
            <v>446.38000000000005</v>
          </cell>
          <cell r="E145">
            <v>16.09</v>
          </cell>
          <cell r="F145">
            <v>462.47</v>
          </cell>
        </row>
        <row r="146">
          <cell r="A146">
            <v>92860</v>
          </cell>
          <cell r="B146" t="str">
            <v>ASSENTAMENTO DE TUBO DE CONCRETO PARA REDES COLETORAS DE ESGOTO SANITÁRIO, DIÂMETRO DE 800 MM, JUNTA ELÁSTICA, INSTALADO EM LOCAL COM ALTO NÍVEL DE INTERFERÊNCIAS (NÃO INCLUI FORNECIMENTO). AF_12/2015</v>
          </cell>
          <cell r="C146" t="str">
            <v>M</v>
          </cell>
          <cell r="D146">
            <v>25.739999999999995</v>
          </cell>
          <cell r="E146">
            <v>16.170000000000002</v>
          </cell>
          <cell r="F146">
            <v>41.91</v>
          </cell>
        </row>
        <row r="147">
          <cell r="A147">
            <v>92861</v>
          </cell>
          <cell r="B147" t="str">
            <v>TUBO DE CONCRETO PARA REDES COLETORAS DE ESGOTO SANITÁRIO, DIÂMETRO DE 900 MM, JUNTA ELÁSTICA, INSTALADO EM LOCAL COM ALTO NÍVEL DE INTERFERÊNCIAS - FORNECIMENTO E ASSENTAMENTO. AF_12/2015</v>
          </cell>
          <cell r="C147" t="str">
            <v>M</v>
          </cell>
          <cell r="D147">
            <v>656.8599999999999</v>
          </cell>
          <cell r="E147">
            <v>17.95</v>
          </cell>
          <cell r="F147">
            <v>674.81</v>
          </cell>
        </row>
        <row r="148">
          <cell r="A148">
            <v>92862</v>
          </cell>
          <cell r="B148" t="str">
            <v>ASSENTAMENTO DE TUBO DE CONCRETO PARA REDES COLETORAS DE ESGOTO SANITÁRIO, DIÂMETRO DE 900 MM, JUNTA ELÁSTICA, INSTALADO EM LOCAL COM ALTO NÍVEL DE INTERFERÊNCIAS (NÃO INCLUI FORNECIMENTO). AF_12/2015</v>
          </cell>
          <cell r="C148" t="str">
            <v>M</v>
          </cell>
          <cell r="D148">
            <v>28.76</v>
          </cell>
          <cell r="E148">
            <v>18.02</v>
          </cell>
          <cell r="F148">
            <v>46.78</v>
          </cell>
        </row>
        <row r="149">
          <cell r="A149">
            <v>92863</v>
          </cell>
          <cell r="B149" t="str">
            <v>TUBO DE CONCRETO PARA REDES COLETORAS DE ESGOTO SANITÁRIO, DIÂMETRO DE 1000 MM, JUNTA ELÁSTICA, INSTALADO EM LOCAL COM ALTO NÍVEL DE INTERFERÊNCIAS - FORNECIMENTO E ASSENTAMENTO. AF_12/2015</v>
          </cell>
          <cell r="C149" t="str">
            <v>M</v>
          </cell>
          <cell r="D149">
            <v>676.3599999999999</v>
          </cell>
          <cell r="E149">
            <v>19.82</v>
          </cell>
          <cell r="F149">
            <v>696.18</v>
          </cell>
        </row>
        <row r="150">
          <cell r="A150">
            <v>92864</v>
          </cell>
          <cell r="B150" t="str">
            <v>ASSENTAMENTO DE TUBO DE CONCRETO PARA REDES COLETORAS DE ESGOTO SANITÁRIO, DIÂMETRO DE 1000 MM, JUNTA ELÁSTICA, INSTALADO EM LOCAL COM ALTO NÍVEL DE INTERFERÊNCIAS (NÃO INCLUI FORNECIMENTO). AF_12/2015</v>
          </cell>
          <cell r="C150" t="str">
            <v>M</v>
          </cell>
          <cell r="D150">
            <v>31.759999999999998</v>
          </cell>
          <cell r="E150">
            <v>19.89</v>
          </cell>
          <cell r="F150">
            <v>51.65</v>
          </cell>
        </row>
        <row r="151">
          <cell r="A151">
            <v>92210</v>
          </cell>
          <cell r="B151" t="str">
            <v>TUBO DE CONCRETO PARA REDES COLETORAS DE ÁGUAS PLUVIAIS, DIÂMETRO DE 400 MM, JUNTA RÍGIDA, INSTALADO EM LOCAL COM BAIXO NÍVEL DE INTERFERÊNCIAS - FORNECIMENTO E ASSENTAMENTO. AF_12/2015</v>
          </cell>
          <cell r="C151" t="str">
            <v>M</v>
          </cell>
          <cell r="D151">
            <v>113.57</v>
          </cell>
          <cell r="E151">
            <v>20.65</v>
          </cell>
          <cell r="F151">
            <v>134.22</v>
          </cell>
        </row>
        <row r="152">
          <cell r="A152">
            <v>92211</v>
          </cell>
          <cell r="B152" t="str">
            <v>TUBO DE CONCRETO PARA REDES COLETORAS DE ÁGUAS PLUVIAIS, DIÂMETRO DE 500 MM, JUNTA RÍGIDA, INSTALADO EM LOCAL COM BAIXO NÍVEL DE INTERFERÊNCIAS - FORNECIMENTO E ASSENTAMENTO. AF_12/2015</v>
          </cell>
          <cell r="C152" t="str">
            <v>M</v>
          </cell>
          <cell r="D152">
            <v>136.48000000000002</v>
          </cell>
          <cell r="E152">
            <v>25.1</v>
          </cell>
          <cell r="F152">
            <v>161.58000000000001</v>
          </cell>
        </row>
        <row r="153">
          <cell r="A153">
            <v>92212</v>
          </cell>
          <cell r="B153" t="str">
            <v>TUBO DE CONCRETO PARA REDES COLETORAS DE ÁGUAS PLUVIAIS, DIÂMETRO DE 600 MM, JUNTA RÍGIDA, INSTALADO EM LOCAL COM BAIXO NÍVEL DE INTERFERÊNCIAS - FORNECIMENTO E ASSENTAMENTO. AF_12/2015</v>
          </cell>
          <cell r="C153" t="str">
            <v>M</v>
          </cell>
          <cell r="D153">
            <v>203.62</v>
          </cell>
          <cell r="E153">
            <v>29.7</v>
          </cell>
          <cell r="F153">
            <v>233.32</v>
          </cell>
        </row>
        <row r="154">
          <cell r="A154">
            <v>92213</v>
          </cell>
          <cell r="B154" t="str">
            <v>TUBO DE CONCRETO PARA REDES COLETORAS DE ÁGUAS PLUVIAIS, DIÂMETRO DE 700 MM, JUNTA RÍGIDA, INSTALADO EM LOCAL COM BAIXO NÍVEL DE INTERFERÊNCIAS - FORNECIMENTO E ASSENTAMENTO. AF_12/2015</v>
          </cell>
          <cell r="C154" t="str">
            <v>M</v>
          </cell>
          <cell r="D154">
            <v>267.57</v>
          </cell>
          <cell r="E154">
            <v>34.29</v>
          </cell>
          <cell r="F154">
            <v>301.86</v>
          </cell>
        </row>
        <row r="155">
          <cell r="A155">
            <v>92214</v>
          </cell>
          <cell r="B155" t="str">
            <v>TUBO DE CONCRETO PARA REDES COLETORAS DE ÁGUAS PLUVIAIS, DIÂMETRO DE 800 MM, JUNTA RÍGIDA, INSTALADO EM LOCAL COM BAIXO NÍVEL DE INTERFERÊNCIAS - FORNECIMENTO E ASSENTAMENTO. AF_12/2015</v>
          </cell>
          <cell r="C155" t="str">
            <v>M</v>
          </cell>
          <cell r="D155">
            <v>323.65000000000003</v>
          </cell>
          <cell r="E155">
            <v>39.32</v>
          </cell>
          <cell r="F155">
            <v>362.97</v>
          </cell>
        </row>
        <row r="156">
          <cell r="A156">
            <v>92215</v>
          </cell>
          <cell r="B156" t="str">
            <v>TUBO DE CONCRETO PARA REDES COLETORAS DE ÁGUAS PLUVIAIS, DIÂMETRO DE 900 MM, JUNTA RÍGIDA, INSTALADO EM LOCAL COM BAIXO NÍVEL DE INTERFERÊNCIAS - FORNECIMENTO E ASSENTAMENTO. AF_12/2015</v>
          </cell>
          <cell r="C156" t="str">
            <v>M</v>
          </cell>
          <cell r="D156">
            <v>372.08</v>
          </cell>
          <cell r="E156">
            <v>44.49</v>
          </cell>
          <cell r="F156">
            <v>416.57</v>
          </cell>
        </row>
        <row r="157">
          <cell r="A157">
            <v>92216</v>
          </cell>
          <cell r="B157" t="str">
            <v>TUBO DE CONCRETO PARA REDES COLETORAS DE ÁGUAS PLUVIAIS, DIÂMETRO DE 1000 MM, JUNTA RÍGIDA, INSTALADO EM LOCAL COM BAIXO NÍVEL DE INTERFERÊNCIAS - FORNECIMENTO E ASSENTAMENTO. AF_12/2015</v>
          </cell>
          <cell r="C157" t="str">
            <v>M</v>
          </cell>
          <cell r="D157">
            <v>389.90999999999997</v>
          </cell>
          <cell r="E157">
            <v>50.16</v>
          </cell>
          <cell r="F157">
            <v>440.07</v>
          </cell>
        </row>
        <row r="158">
          <cell r="A158">
            <v>92219</v>
          </cell>
          <cell r="B158" t="str">
            <v>TUBO DE CONCRETO PARA REDES COLETORAS DE ÁGUAS PLUVIAIS, DIÂMETRO DE 400 MM, JUNTA RÍGIDA, INSTALADO EM LOCAL COM ALTO NÍVEL DE INTERFERÊNCIAS - FORNECIMENTO E ASSENTAMENTO. AF_12/2015</v>
          </cell>
          <cell r="C158" t="str">
            <v>M</v>
          </cell>
          <cell r="D158">
            <v>119.95999999999998</v>
          </cell>
          <cell r="E158">
            <v>24.71</v>
          </cell>
          <cell r="F158">
            <v>144.66999999999999</v>
          </cell>
        </row>
        <row r="159">
          <cell r="A159">
            <v>92220</v>
          </cell>
          <cell r="B159" t="str">
            <v>TUBO DE CONCRETO PARA REDES COLETORAS DE ÁGUAS PLUVIAIS, DIÂMETRO DE 500 MM, JUNTA RÍGIDA, INSTALADO EM LOCAL COM ALTO NÍVEL DE INTERFERÊNCIAS - FORNECIMENTO E ASSENTAMENTO. AF_12/2015</v>
          </cell>
          <cell r="C159" t="str">
            <v>M</v>
          </cell>
          <cell r="D159">
            <v>144.46</v>
          </cell>
          <cell r="E159">
            <v>30.07</v>
          </cell>
          <cell r="F159">
            <v>174.53</v>
          </cell>
        </row>
        <row r="160">
          <cell r="A160">
            <v>92221</v>
          </cell>
          <cell r="B160" t="str">
            <v>TUBO DE CONCRETO PARA REDES COLETORAS DE ÁGUAS PLUVIAIS, DIÂMETRO DE 600 MM, JUNTA RÍGIDA, INSTALADO EM LOCAL COM ALTO NÍVEL DE INTERFERÊNCIAS - FORNECIMENTO E ASSENTAMENTO. AF_12/2015</v>
          </cell>
          <cell r="C160" t="str">
            <v>M</v>
          </cell>
          <cell r="D160">
            <v>212.93</v>
          </cell>
          <cell r="E160">
            <v>35.56</v>
          </cell>
          <cell r="F160">
            <v>248.49</v>
          </cell>
        </row>
        <row r="161">
          <cell r="A161">
            <v>92222</v>
          </cell>
          <cell r="B161" t="str">
            <v>TUBO DE CONCRETO PARA REDES COLETORAS DE ÁGUAS PLUVIAIS, DIÂMETRO DE 700 MM, JUNTA RÍGIDA, INSTALADO EM LOCAL COM ALTO NÍVEL DE INTERFERÊNCIAS - FORNECIMENTO E ASSENTAMENTO. AF_12/2015</v>
          </cell>
          <cell r="C161" t="str">
            <v>M</v>
          </cell>
          <cell r="D161">
            <v>278.45999999999998</v>
          </cell>
          <cell r="E161">
            <v>41.04</v>
          </cell>
          <cell r="F161">
            <v>319.5</v>
          </cell>
        </row>
        <row r="162">
          <cell r="A162">
            <v>92223</v>
          </cell>
          <cell r="B162" t="str">
            <v>TUBO DE CONCRETO PARA REDES COLETORAS DE ÁGUAS PLUVIAIS, DIÂMETRO DE 800 MM, JUNTA RÍGIDA, INSTALADO EM LOCAL COM ALTO NÍVEL DE INTERFERÊNCIAS - FORNECIMENTO E ASSENTAMENTO. AF_12/2015</v>
          </cell>
          <cell r="C162" t="str">
            <v>M</v>
          </cell>
          <cell r="D162">
            <v>335.75</v>
          </cell>
          <cell r="E162">
            <v>46.93</v>
          </cell>
          <cell r="F162">
            <v>382.68</v>
          </cell>
        </row>
        <row r="163">
          <cell r="A163">
            <v>92224</v>
          </cell>
          <cell r="B163" t="str">
            <v>TUBO DE CONCRETO PARA REDES COLETORAS DE ÁGUAS PLUVIAIS, DIÂMETRO DE 900 MM, JUNTA RÍGIDA, INSTALADO EM LOCAL COM ALTO NÍVEL DE INTERFERÊNCIAS - FORNECIMENTO E ASSENTAMENTO. AF_12/2015</v>
          </cell>
          <cell r="C163" t="str">
            <v>M</v>
          </cell>
          <cell r="D163">
            <v>385.53000000000003</v>
          </cell>
          <cell r="E163">
            <v>52.96</v>
          </cell>
          <cell r="F163">
            <v>438.49</v>
          </cell>
        </row>
        <row r="164">
          <cell r="A164">
            <v>92226</v>
          </cell>
          <cell r="B164" t="str">
            <v>TUBO DE CONCRETO PARA REDES COLETORAS DE ÁGUAS PLUVIAIS, DIÂMETRO DE 1000 MM, JUNTA RÍGIDA, INSTALADO EM LOCAL COM ALTO NÍVEL DE INTERFERÊNCIAS - FORNECIMENTO E ASSENTAMENTO. AF_12/2015</v>
          </cell>
          <cell r="C164" t="str">
            <v>M</v>
          </cell>
          <cell r="D164">
            <v>404.99</v>
          </cell>
          <cell r="E164">
            <v>59.57</v>
          </cell>
          <cell r="F164">
            <v>464.56</v>
          </cell>
        </row>
        <row r="165">
          <cell r="A165">
            <v>92808</v>
          </cell>
          <cell r="B165" t="str">
            <v>ASSENTAMENTO DE TUBO DE CONCRETO PARA REDES COLETORAS DE ÁGUAS PLUVIAIS, DIÂMETRO DE 300 MM, JUNTA RÍGIDA, INSTALADO EM LOCAL COM BAIXO NÍVEL DE INTERFERÊNCIAS (NÃO INCLUI FORNECIMENTO). AF_12/2015</v>
          </cell>
          <cell r="C165" t="str">
            <v>M</v>
          </cell>
          <cell r="D165">
            <v>26.17</v>
          </cell>
          <cell r="E165">
            <v>16.21</v>
          </cell>
          <cell r="F165">
            <v>42.38</v>
          </cell>
        </row>
        <row r="166">
          <cell r="A166">
            <v>92809</v>
          </cell>
          <cell r="B166" t="str">
            <v>ASSENTAMENTO DE TUBO DE CONCRETO PARA REDES COLETORAS DE ÁGUAS PLUVIAIS, DIÂMETRO DE 400 MM, JUNTA RÍGIDA, INSTALADO EM LOCAL COM BAIXO NÍVEL DE INTERFERÊNCIAS (NÃO INCLUI FORNECIMENTO). AF_12/2015</v>
          </cell>
          <cell r="C166" t="str">
            <v>M</v>
          </cell>
          <cell r="D166">
            <v>33.67</v>
          </cell>
          <cell r="E166">
            <v>20.71</v>
          </cell>
          <cell r="F166">
            <v>54.38</v>
          </cell>
        </row>
        <row r="167">
          <cell r="A167">
            <v>92810</v>
          </cell>
          <cell r="B167" t="str">
            <v>ASSENTAMENTO DE TUBO DE CONCRETO PARA REDES COLETORAS DE ÁGUAS PLUVIAIS, DIÂMETRO DE 500 MM, JUNTA RÍGIDA, INSTALADO EM LOCAL COM BAIXO NÍVEL DE INTERFERÊNCIAS (NÃO INCLUI FORNECIMENTO). AF_12/2015</v>
          </cell>
          <cell r="C167" t="str">
            <v>M</v>
          </cell>
          <cell r="D167">
            <v>41.010000000000005</v>
          </cell>
          <cell r="E167">
            <v>25.16</v>
          </cell>
          <cell r="F167">
            <v>66.17</v>
          </cell>
        </row>
        <row r="168">
          <cell r="A168">
            <v>92811</v>
          </cell>
          <cell r="B168" t="str">
            <v>ASSENTAMENTO DE TUBO DE CONCRETO PARA REDES COLETORAS DE ÁGUAS PLUVIAIS, DIÂMETRO DE 600 MM, JUNTA RÍGIDA, INSTALADO EM LOCAL COM BAIXO NÍVEL DE INTERFERÊNCIAS (NÃO INCLUI FORNECIMENTO). AF_12/2015</v>
          </cell>
          <cell r="C168" t="str">
            <v>M</v>
          </cell>
          <cell r="D168">
            <v>49.059999999999988</v>
          </cell>
          <cell r="E168">
            <v>29.76</v>
          </cell>
          <cell r="F168">
            <v>78.819999999999993</v>
          </cell>
        </row>
        <row r="169">
          <cell r="A169">
            <v>92812</v>
          </cell>
          <cell r="B169" t="str">
            <v>ASSENTAMENTO DE TUBO DE CONCRETO PARA REDES COLETORAS DE ÁGUAS PLUVIAIS, DIÂMETRO DE 700 MM, JUNTA RÍGIDA, INSTALADO EM LOCAL COM BAIXO NÍVEL DE INTERFERÊNCIAS (NÃO INCLUI FORNECIMENTO). AF_12/2015</v>
          </cell>
          <cell r="C169" t="str">
            <v>M</v>
          </cell>
          <cell r="D169">
            <v>56.92</v>
          </cell>
          <cell r="E169">
            <v>34.36</v>
          </cell>
          <cell r="F169">
            <v>91.28</v>
          </cell>
        </row>
        <row r="170">
          <cell r="A170">
            <v>92813</v>
          </cell>
          <cell r="B170" t="str">
            <v>ASSENTAMENTO DE TUBO DE CONCRETO PARA REDES COLETORAS DE ÁGUAS PLUVIAIS, DIÂMETRO DE 800 MM, JUNTA RÍGIDA, INSTALADO EM LOCAL COM BAIXO NÍVEL DE INTERFERÊNCIAS (NÃO INCLUI FORNECIMENTO). AF_12/2015</v>
          </cell>
          <cell r="C170" t="str">
            <v>M</v>
          </cell>
          <cell r="D170">
            <v>66.539999999999992</v>
          </cell>
          <cell r="E170">
            <v>39.380000000000003</v>
          </cell>
          <cell r="F170">
            <v>105.92</v>
          </cell>
        </row>
        <row r="171">
          <cell r="A171">
            <v>92814</v>
          </cell>
          <cell r="B171" t="str">
            <v>ASSENTAMENTO DE TUBO DE CONCRETO PARA REDES COLETORAS DE ÁGUAS PLUVIAIS, DIÂMETRO DE 900 MM, JUNTA RÍGIDA, INSTALADO EM LOCAL COM BAIXO NÍVEL DE INTERFERÊNCIAS (NÃO INCLUI FORNECIMENTO). AF_12/2015</v>
          </cell>
          <cell r="C171" t="str">
            <v>M</v>
          </cell>
          <cell r="D171">
            <v>76.66</v>
          </cell>
          <cell r="E171">
            <v>44.55</v>
          </cell>
          <cell r="F171">
            <v>121.21</v>
          </cell>
        </row>
        <row r="172">
          <cell r="A172">
            <v>92815</v>
          </cell>
          <cell r="B172" t="str">
            <v>ASSENTAMENTO DE TUBO DE CONCRETO PARA REDES COLETORAS DE ÁGUAS PLUVIAIS, DIÂMETRO DE 1000 MM, JUNTA RÍGIDA, INSTALADO EM LOCAL COM BAIXO NÍVEL DE INTERFERÊNCIAS (NÃO INCLUI FORNECIMENTO). AF_12/2015</v>
          </cell>
          <cell r="C172" t="str">
            <v>M</v>
          </cell>
          <cell r="D172">
            <v>88.640000000000015</v>
          </cell>
          <cell r="E172">
            <v>50.23</v>
          </cell>
          <cell r="F172">
            <v>138.87</v>
          </cell>
        </row>
        <row r="173">
          <cell r="A173">
            <v>92816</v>
          </cell>
          <cell r="B173" t="str">
            <v>TUBO DE CONCRETO PARA REDES COLETORAS DE ÁGUAS PLUVIAIS, DIÂMETRO DE 1200 MM, JUNTA RÍGIDA, INSTALADO EM LOCAL COM BAIXO NÍVEL DE INTERFERÊNCIAS - FORNECIMENTO E ASSENTAMENTO. AF_12/2015</v>
          </cell>
          <cell r="C173" t="str">
            <v>M</v>
          </cell>
          <cell r="D173">
            <v>560.85</v>
          </cell>
          <cell r="E173">
            <v>62.76</v>
          </cell>
          <cell r="F173">
            <v>623.61</v>
          </cell>
        </row>
        <row r="174">
          <cell r="A174">
            <v>92817</v>
          </cell>
          <cell r="B174" t="str">
            <v>ASSENTAMENTO DE TUBO DE CONCRETO PARA REDES COLETORAS DE ÁGUAS PLUVIAIS, DIÂMETRO DE 1200 MM, JUNTA RÍGIDA, INSTALADO EM LOCAL COM BAIXO NÍVEL DE INTERFERÊNCIAS (NÃO INCLUI FORNECIMENTO). AF_12/2015</v>
          </cell>
          <cell r="C174" t="str">
            <v>M</v>
          </cell>
          <cell r="D174">
            <v>110.92</v>
          </cell>
          <cell r="E174">
            <v>62.83</v>
          </cell>
          <cell r="F174">
            <v>173.75</v>
          </cell>
        </row>
        <row r="175">
          <cell r="A175">
            <v>92818</v>
          </cell>
          <cell r="B175" t="str">
            <v>TUBO DE CONCRETO PARA REDES COLETORAS DE ÁGUAS PLUVIAIS, DIÂMETRO DE 1500 MM, JUNTA RÍGIDA, INSTALADO EM LOCAL COM BAIXO NÍVEL DE INTERFERÊNCIAS - FORNECIMENTO E ASSENTAMENTO. AF_12/2015</v>
          </cell>
          <cell r="C175" t="str">
            <v>M</v>
          </cell>
          <cell r="D175">
            <v>801.15</v>
          </cell>
          <cell r="E175">
            <v>84.49</v>
          </cell>
          <cell r="F175">
            <v>885.64</v>
          </cell>
        </row>
        <row r="176">
          <cell r="A176">
            <v>92819</v>
          </cell>
          <cell r="B176" t="str">
            <v>ASSENTAMENTO DE TUBO DE CONCRETO PARA REDES COLETORAS DE ÁGUAS PLUVIAIS, DIÂMETRO DE 1500 MM, JUNTA RÍGIDA, INSTALADO EM LOCAL COM BAIXO NÍVEL DE INTERFERÊNCIAS (NÃO INCLUI FORNECIMENTO). AF_12/2015</v>
          </cell>
          <cell r="C176" t="str">
            <v>M</v>
          </cell>
          <cell r="D176">
            <v>149.33999999999997</v>
          </cell>
          <cell r="E176">
            <v>84.55</v>
          </cell>
          <cell r="F176">
            <v>233.89</v>
          </cell>
        </row>
        <row r="177">
          <cell r="A177">
            <v>92820</v>
          </cell>
          <cell r="B177" t="str">
            <v>ASSENTAMENTO DE TUBO DE CONCRETO PARA REDES COLETORAS DE ÁGUAS PLUVIAIS, DIÂMETRO DE 300 MM, JUNTA RÍGIDA, INSTALADO EM LOCAL COM ALTO NÍVEL DE INTERFERÊNCIAS (NÃO INCLUI FORNECIMENTO). AF_12/2015</v>
          </cell>
          <cell r="C177" t="str">
            <v>M</v>
          </cell>
          <cell r="D177">
            <v>31.14</v>
          </cell>
          <cell r="E177">
            <v>19.420000000000002</v>
          </cell>
          <cell r="F177">
            <v>50.56</v>
          </cell>
        </row>
        <row r="178">
          <cell r="A178">
            <v>92821</v>
          </cell>
          <cell r="B178" t="str">
            <v>ASSENTAMENTO DE TUBO DE CONCRETO PARA REDES COLETORAS DE ÁGUAS PLUVIAIS, DIÂMETRO DE 400 MM, JUNTA RÍGIDA, INSTALADO EM LOCAL COM ALTO NÍVEL DE INTERFERÊNCIAS (NÃO INCLUI FORNECIMENTO). AF_12/2015</v>
          </cell>
          <cell r="C178" t="str">
            <v>M</v>
          </cell>
          <cell r="D178">
            <v>40.049999999999997</v>
          </cell>
          <cell r="E178">
            <v>24.78</v>
          </cell>
          <cell r="F178">
            <v>64.83</v>
          </cell>
        </row>
        <row r="179">
          <cell r="A179">
            <v>92822</v>
          </cell>
          <cell r="B179" t="str">
            <v>ASSENTAMENTO DE TUBO DE CONCRETO PARA REDES COLETORAS DE ÁGUAS PLUVIAIS, DIÂMETRO DE 500 MM, JUNTA RÍGIDA, INSTALADO EM LOCAL COM ALTO NÍVEL DE INTERFERÊNCIAS (NÃO INCLUI FORNECIMENTO). AF_12/2015</v>
          </cell>
          <cell r="C179" t="str">
            <v>M</v>
          </cell>
          <cell r="D179">
            <v>48.990000000000009</v>
          </cell>
          <cell r="E179">
            <v>30.13</v>
          </cell>
          <cell r="F179">
            <v>79.12</v>
          </cell>
        </row>
        <row r="180">
          <cell r="A180">
            <v>92824</v>
          </cell>
          <cell r="B180" t="str">
            <v>ASSENTAMENTO DE TUBO DE CONCRETO PARA REDES COLETORAS DE ÁGUAS PLUVIAIS, DIÂMETRO DE 600 MM, JUNTA RÍGIDA, INSTALADO EM LOCAL COM ALTO NÍVEL DE INTERFERÊNCIAS (NÃO INCLUI FORNECIMENTO). AF_12/2015</v>
          </cell>
          <cell r="C180" t="str">
            <v>M</v>
          </cell>
          <cell r="D180">
            <v>58.349999999999994</v>
          </cell>
          <cell r="E180">
            <v>35.64</v>
          </cell>
          <cell r="F180">
            <v>93.99</v>
          </cell>
        </row>
        <row r="181">
          <cell r="A181">
            <v>92825</v>
          </cell>
          <cell r="B181" t="str">
            <v>ASSENTAMENTO DE TUBO DE CONCRETO PARA REDES COLETORAS DE ÁGUAS PLUVIAIS, DIÂMETRO DE 700 MM, JUNTA RÍGIDA, INSTALADO EM LOCAL COM ALTO NÍVEL DE INTERFERÊNCIAS (NÃO INCLUI FORNECIMENTO). AF_12/2015</v>
          </cell>
          <cell r="C181" t="str">
            <v>M</v>
          </cell>
          <cell r="D181">
            <v>67.81</v>
          </cell>
          <cell r="E181">
            <v>41.11</v>
          </cell>
          <cell r="F181">
            <v>108.92</v>
          </cell>
        </row>
        <row r="182">
          <cell r="A182">
            <v>92826</v>
          </cell>
          <cell r="B182" t="str">
            <v>ASSENTAMENTO DE TUBO DE CONCRETO PARA REDES COLETORAS DE ÁGUAS PLUVIAIS, DIÂMETRO DE 800 MM, JUNTA RÍGIDA, INSTALADO EM LOCAL COM ALTO NÍVEL DE INTERFERÊNCIAS (NÃO INCLUI FORNECIMENTO). AF_12/2015</v>
          </cell>
          <cell r="C182" t="str">
            <v>M</v>
          </cell>
          <cell r="D182">
            <v>78.639999999999986</v>
          </cell>
          <cell r="E182">
            <v>46.99</v>
          </cell>
          <cell r="F182">
            <v>125.63</v>
          </cell>
        </row>
        <row r="183">
          <cell r="A183">
            <v>92827</v>
          </cell>
          <cell r="B183" t="str">
            <v>ASSENTAMENTO DE TUBO DE CONCRETO PARA REDES COLETORAS DE ÁGUAS PLUVIAIS, DIÂMETRO DE 900 MM, JUNTA RÍGIDA, INSTALADO EM LOCAL COM ALTO NÍVEL DE INTERFERÊNCIAS (NÃO INCLUI FORNECIMENTO). AF_12/2015</v>
          </cell>
          <cell r="C183" t="str">
            <v>M</v>
          </cell>
          <cell r="D183">
            <v>90.09</v>
          </cell>
          <cell r="E183">
            <v>53.04</v>
          </cell>
          <cell r="F183">
            <v>143.13</v>
          </cell>
        </row>
        <row r="184">
          <cell r="A184">
            <v>92828</v>
          </cell>
          <cell r="B184" t="str">
            <v>ASSENTAMENTO DE TUBO DE CONCRETO PARA REDES COLETORAS DE ÁGUAS PLUVIAIS, DIÂMETRO DE 1000 MM, JUNTA RÍGIDA, INSTALADO EM LOCAL COM ALTO NÍVEL DE INTERFERÊNCIAS (NÃO INCLUI FORNECIMENTO). AF_12/2015</v>
          </cell>
          <cell r="C184" t="str">
            <v>M</v>
          </cell>
          <cell r="D184">
            <v>103.72000000000001</v>
          </cell>
          <cell r="E184">
            <v>59.64</v>
          </cell>
          <cell r="F184">
            <v>163.36000000000001</v>
          </cell>
        </row>
        <row r="185">
          <cell r="A185">
            <v>92829</v>
          </cell>
          <cell r="B185" t="str">
            <v>TUBO DE CONCRETO PARA REDES COLETORAS DE ÁGUAS PLUVIAIS, DIÂMETRO DE 1200 MM, JUNTA RÍGIDA, INSTALADO EM LOCAL COM ALTO NÍVEL DE INTERFERÊNCIAS - FORNECIMENTO E ASSENTAMENTO. AF_12/2015</v>
          </cell>
          <cell r="C185" t="str">
            <v>M</v>
          </cell>
          <cell r="D185">
            <v>578.62</v>
          </cell>
          <cell r="E185">
            <v>73.89</v>
          </cell>
          <cell r="F185">
            <v>652.51</v>
          </cell>
        </row>
        <row r="186">
          <cell r="A186">
            <v>92830</v>
          </cell>
          <cell r="B186" t="str">
            <v>ASSENTAMENTO DE TUBO DE CONCRETO PARA REDES COLETORAS DE ÁGUAS PLUVIAIS, DIÂMETRO DE 1200 MM, JUNTA RÍGIDA, INSTALADO EM LOCAL COM ALTO NÍVEL DE INTERFERÊNCIAS (NÃO INCLUI FORNECIMENTO). AF_12/2015</v>
          </cell>
          <cell r="C186" t="str">
            <v>M</v>
          </cell>
          <cell r="D186">
            <v>128.69</v>
          </cell>
          <cell r="E186">
            <v>73.959999999999994</v>
          </cell>
          <cell r="F186">
            <v>202.65</v>
          </cell>
        </row>
        <row r="187">
          <cell r="A187">
            <v>92831</v>
          </cell>
          <cell r="B187" t="str">
            <v>TUBO DE CONCRETO PARA REDES COLETORAS DE ÁGUAS PLUVIAIS, DIÂMETRO DE 1500 MM, JUNTA RÍGIDA, INSTALADO EM LOCAL COM ALTO NÍVEL DE INTERFERÊNCIAS - FORNECIMENTO E ASSENTAMENTO. AF_12/2015</v>
          </cell>
          <cell r="C187" t="str">
            <v>M</v>
          </cell>
          <cell r="D187">
            <v>822.93</v>
          </cell>
          <cell r="E187">
            <v>98.23</v>
          </cell>
          <cell r="F187">
            <v>921.16</v>
          </cell>
        </row>
        <row r="188">
          <cell r="A188">
            <v>92832</v>
          </cell>
          <cell r="B188" t="str">
            <v>ASSENTAMENTO DE TUBO DE CONCRETO PARA REDES COLETORAS DE ÁGUAS PLUVIAIS, DIÂMETRO DE 1500 MM, JUNTA RÍGIDA, INSTALADO EM LOCAL COM ALTO NÍVEL DE INTERFERÊNCIAS (NÃO INCLUI FORNECIMENTO). AF_12/2015</v>
          </cell>
          <cell r="C188" t="str">
            <v>M</v>
          </cell>
          <cell r="D188">
            <v>171.10000000000002</v>
          </cell>
          <cell r="E188">
            <v>98.31</v>
          </cell>
          <cell r="F188">
            <v>269.41000000000003</v>
          </cell>
        </row>
        <row r="189">
          <cell r="A189">
            <v>95565</v>
          </cell>
          <cell r="B189" t="str">
            <v>TUBO DE CONCRETO PARA REDES COLETORAS DE ÁGUAS PLUVIAIS, DIÂMETRO DE 300MM, JUNTA RÍGIDA, INSTALADO EM LOCAL COM BAIXO NÍVEL DE INTERFERÊNCIAS - FORNECIMENTO E ASSENTAMENTO. AF_12/2015</v>
          </cell>
          <cell r="C189" t="str">
            <v>M</v>
          </cell>
          <cell r="D189">
            <v>96.97</v>
          </cell>
          <cell r="E189">
            <v>16.16</v>
          </cell>
          <cell r="F189">
            <v>113.13</v>
          </cell>
        </row>
        <row r="190">
          <cell r="A190">
            <v>95566</v>
          </cell>
          <cell r="B190" t="str">
            <v>TUBO DE CONCRETO PARA REDES COLETORAS DE ÁGUAS PLUVIAIS, DIÂMETRO DE 300MM, JUNTA RÍGIDA, INSTALADO EM LOCAL COM ALTO NÍVEL DE INTERFERÊNCIAS - FORNECIMENTO E ASSENTAMENTO. AF_12/2015</v>
          </cell>
          <cell r="C190" t="str">
            <v>M</v>
          </cell>
          <cell r="D190">
            <v>101.95</v>
          </cell>
          <cell r="E190">
            <v>19.36</v>
          </cell>
          <cell r="F190">
            <v>121.31</v>
          </cell>
        </row>
        <row r="191">
          <cell r="A191">
            <v>95567</v>
          </cell>
          <cell r="B191" t="str">
            <v>TUBO DE CONCRETO (SIMPLES) PARA REDES COLETORAS DE ÁGUAS PLUVIAIS, DIÂMETRO DE 300 MM, JUNTA RÍGIDA, INSTALADO EM LOCAL COM BAIXO NÍVEL DE INTERFERÊNCIAS - FORNECIMENTO E ASSENTAMENTO. AF_12/2015</v>
          </cell>
          <cell r="C191" t="str">
            <v>M</v>
          </cell>
          <cell r="D191">
            <v>56.580000000000005</v>
          </cell>
          <cell r="E191">
            <v>16.18</v>
          </cell>
          <cell r="F191">
            <v>72.760000000000005</v>
          </cell>
        </row>
        <row r="192">
          <cell r="A192">
            <v>95568</v>
          </cell>
          <cell r="B192" t="str">
            <v>TUBO DE CONCRETO (SIMPLES) PARA REDES COLETORAS DE ÁGUAS PLUVIAIS, DIÂMETRO DE 400 MM, JUNTA RÍGIDA, INSTALADO EM LOCAL COM BAIXO NÍVEL DE INTERFERÊNCIAS - FORNECIMENTO E ASSENTAMENTO. AF_12/2015</v>
          </cell>
          <cell r="C192" t="str">
            <v>M</v>
          </cell>
          <cell r="D192">
            <v>69.62</v>
          </cell>
          <cell r="E192">
            <v>20.66</v>
          </cell>
          <cell r="F192">
            <v>90.28</v>
          </cell>
        </row>
        <row r="193">
          <cell r="A193">
            <v>95569</v>
          </cell>
          <cell r="B193" t="str">
            <v>TUBO DE CONCRETO (SIMPLES) PARA REDES COLETORAS DE ÁGUAS PLUVIAIS, DIÂMETRO DE 500 MM, JUNTA RÍGIDA, INSTALADO EM LOCAL COM BAIXO NÍVEL DE INTERFERÊNCIAS - FORNECIMENTO E ASSENTAMENTO. AF_12/2015</v>
          </cell>
          <cell r="C193" t="str">
            <v>M</v>
          </cell>
          <cell r="D193">
            <v>94.49</v>
          </cell>
          <cell r="E193">
            <v>25.11</v>
          </cell>
          <cell r="F193">
            <v>119.6</v>
          </cell>
        </row>
        <row r="194">
          <cell r="A194">
            <v>95570</v>
          </cell>
          <cell r="B194" t="str">
            <v>TUBO DE CONCRETO (SIMPLES) PARA REDES COLETORAS DE ÁGUAS PLUVIAIS, DIÂMETRO DE 300 MM, JUNTA RÍGIDA, INSTALADO EM LOCAL COM ALTO NÍVEL DE INTERFERÊNCIAS - FORNECIMENTO E ASSENTAMENTO. AF_12/2015</v>
          </cell>
          <cell r="C194" t="str">
            <v>M</v>
          </cell>
          <cell r="D194">
            <v>61.56</v>
          </cell>
          <cell r="E194">
            <v>19.38</v>
          </cell>
          <cell r="F194">
            <v>80.94</v>
          </cell>
        </row>
        <row r="195">
          <cell r="A195">
            <v>95571</v>
          </cell>
          <cell r="B195" t="str">
            <v>TUBO DE CONCRETO (SIMPLES) PARA REDES COLETORAS DE ÁGUAS PLUVIAIS, DIÂMETRO DE 400 MM, JUNTA RÍGIDA, INSTALADO EM LOCAL COM ALTO NÍVEL DE INTERFERÊNCIAS - FORNECIMENTO E ASSENTAMENTO. AF_12/2015</v>
          </cell>
          <cell r="C195" t="str">
            <v>M</v>
          </cell>
          <cell r="D195">
            <v>76</v>
          </cell>
          <cell r="E195">
            <v>24.73</v>
          </cell>
          <cell r="F195">
            <v>100.73</v>
          </cell>
        </row>
        <row r="196">
          <cell r="A196">
            <v>95572</v>
          </cell>
          <cell r="B196" t="str">
            <v>TUBO DE CONCRETO (SIMPLES) PARA REDES COLETORAS DE ÁGUAS PLUVIAIS, DIÂMETRO DE 500 MM, JUNTA RÍGIDA, INSTALADO EM LOCAL COM ALTO NÍVEL DE INTERFERÊNCIAS - FORNECIMENTO E ASSENTAMENTO. AF_12/2015</v>
          </cell>
          <cell r="C196" t="str">
            <v>M</v>
          </cell>
          <cell r="D196">
            <v>102.47000000000001</v>
          </cell>
          <cell r="E196">
            <v>30.08</v>
          </cell>
          <cell r="F196">
            <v>132.55000000000001</v>
          </cell>
        </row>
        <row r="197">
          <cell r="A197">
            <v>97127</v>
          </cell>
          <cell r="B197" t="str">
            <v>ASSENTAMENTO DE TUBO DE PVC DEFOFO OU PRFV OU RPVC PARA REDE DE ÁGUA, DN 150 MM, JUNTA ELÁSTICA INTEGRADA, INSTALADO EM LOCAL COM NÍVEL ALTO DE INTERFERÊNCIAS (NÃO INCLUI FORNECIMENTO). AF_11/2017</v>
          </cell>
          <cell r="C197" t="str">
            <v>M</v>
          </cell>
          <cell r="D197">
            <v>2.0800000000000005</v>
          </cell>
          <cell r="E197">
            <v>2.9</v>
          </cell>
          <cell r="F197">
            <v>4.9800000000000004</v>
          </cell>
        </row>
        <row r="198">
          <cell r="A198">
            <v>97128</v>
          </cell>
          <cell r="B198" t="str">
            <v>ASSENTAMENTO DE TUBO DE PVC DEFOFO OU PRFV OU RPVC PARA REDE DE ÁGUA, DN 200 MM, JUNTA ELÁSTICA INTEGRADA, INSTALADO EM LOCAL COM NÍVEL ALTO DE INTERFERÊNCIAS (NÃO INCLUI FORNECIMENTO). AF_11/2017</v>
          </cell>
          <cell r="C198" t="str">
            <v>M</v>
          </cell>
          <cell r="D198">
            <v>5.64</v>
          </cell>
          <cell r="E198">
            <v>4.97</v>
          </cell>
          <cell r="F198">
            <v>10.61</v>
          </cell>
        </row>
        <row r="199">
          <cell r="A199">
            <v>97129</v>
          </cell>
          <cell r="B199" t="str">
            <v>ASSENTAMENTO DE TUBO DE PVC DEFOFO OU PRFV OU RPVC PARA REDE DE ÁGUA, DN 250 MM, JUNTA ELÁSTICA INTEGRADA, INSTALADO EM LOCAL COM NÍVEL ALTO DE INTERFERÊNCIAS (NÃO INCLUI FORNECIMENTO). AF_11/2017</v>
          </cell>
          <cell r="C199" t="str">
            <v>M</v>
          </cell>
          <cell r="D199">
            <v>6.9600000000000009</v>
          </cell>
          <cell r="E199">
            <v>6.09</v>
          </cell>
          <cell r="F199">
            <v>13.05</v>
          </cell>
        </row>
        <row r="200">
          <cell r="A200">
            <v>97130</v>
          </cell>
          <cell r="B200" t="str">
            <v>ASSENTAMENTO DE TUBO DE PVC DEFOFO OU PRFV OU RPVC PARA REDE DE ÁGUA, DN 300 MM, JUNTA ELÁSTICA INTEGRADA, INSTALADO EM LOCAL COM NÍVEL ALTO DE INTERFERÊNCIAS (NÃO INCLUI FORNECIMENTO). AF_11/2017</v>
          </cell>
          <cell r="C200" t="str">
            <v>M</v>
          </cell>
          <cell r="D200">
            <v>8.2899999999999991</v>
          </cell>
          <cell r="E200">
            <v>7.19</v>
          </cell>
          <cell r="F200">
            <v>15.48</v>
          </cell>
        </row>
        <row r="201">
          <cell r="A201">
            <v>97131</v>
          </cell>
          <cell r="B201" t="str">
            <v>ASSENTAMENTO DE TUBO DE PVC DEFOFO OU PRFV OU RPVC PARA REDE DE ÁGUA, DN 350 MM, JUNTA ELÁSTICA INTEGRADA, INSTALADO EM LOCAL COM NÍVEL ALTO DE INTERFERÊNCIAS (NÃO INCLUI FORNECIMENTO). AF_11/2017</v>
          </cell>
          <cell r="C201" t="str">
            <v>M</v>
          </cell>
          <cell r="D201">
            <v>9.5700000000000021</v>
          </cell>
          <cell r="E201">
            <v>8.35</v>
          </cell>
          <cell r="F201">
            <v>17.920000000000002</v>
          </cell>
        </row>
        <row r="202">
          <cell r="A202">
            <v>97132</v>
          </cell>
          <cell r="B202" t="str">
            <v>ASSENTAMENTO DE TUBO DE PVC DEFOFO OU PRFV OU RPVC PARA REDE DE ÁGUA, DN 400 MM, JUNTA ELÁSTICA INTEGRADA, INSTALADO EM LOCAL COM NÍVEL ALTO DE INTERFERÊNCIAS (NÃO INCLUI FORNECIMENTO). AF_11/2017</v>
          </cell>
          <cell r="C202" t="str">
            <v>M</v>
          </cell>
          <cell r="D202">
            <v>10.89</v>
          </cell>
          <cell r="E202">
            <v>9.4600000000000009</v>
          </cell>
          <cell r="F202">
            <v>20.350000000000001</v>
          </cell>
        </row>
        <row r="203">
          <cell r="A203">
            <v>97133</v>
          </cell>
          <cell r="B203" t="str">
            <v>ASSENTAMENTO DE TUBO DE PVC DEFOFO OU PRFV OU RPVC PARA REDE DE ÁGUA, DN 500 MM, JUNTA ELÁSTICA INTEGRADA, INSTALADO EM LOCAL COM NÍVEL ALTO DE INTERFERÊNCIAS (NÃO INCLUI FORNECIMENTO). AF_11/2017</v>
          </cell>
          <cell r="C203" t="str">
            <v>M</v>
          </cell>
          <cell r="D203">
            <v>13.52</v>
          </cell>
          <cell r="E203">
            <v>11.7</v>
          </cell>
          <cell r="F203">
            <v>25.22</v>
          </cell>
        </row>
        <row r="204">
          <cell r="A204">
            <v>97134</v>
          </cell>
          <cell r="B204" t="str">
            <v>ASSENTAMENTO DE TUBO DE PVC DEFOFO OU PRFV OU RPVC PARA REDE DE ÁGUA, DN 150 MM, JUNTA ELÁSTICA INTEGRADA, INSTALADO EM LOCAL COM NÍVEL BAIXO DE INTERFERÊNCIAS (NÃO INCLUI FORNECIMENTO). AF_11/2017</v>
          </cell>
          <cell r="C204" t="str">
            <v>M</v>
          </cell>
          <cell r="D204">
            <v>1.1099999999999999</v>
          </cell>
          <cell r="E204">
            <v>1.21</v>
          </cell>
          <cell r="F204">
            <v>2.3199999999999998</v>
          </cell>
        </row>
        <row r="205">
          <cell r="A205">
            <v>97135</v>
          </cell>
          <cell r="B205" t="str">
            <v>ASSENTAMENTO DE TUBO DE PVC DEFOFO OU PRFV OU RPVC PARA REDE DE ÁGUA, DN 200 MM, JUNTA ELÁSTICA INTEGRADA, INSTALADO EM LOCAL COM NÍVEL BAIXO DE INTERFERÊNCIAS (NÃO INCLUI FORNECIMENTO). AF_11/2017</v>
          </cell>
          <cell r="C205" t="str">
            <v>M</v>
          </cell>
          <cell r="D205">
            <v>3.3</v>
          </cell>
          <cell r="E205">
            <v>2.16</v>
          </cell>
          <cell r="F205">
            <v>5.46</v>
          </cell>
        </row>
        <row r="206">
          <cell r="A206">
            <v>97136</v>
          </cell>
          <cell r="B206" t="str">
            <v>ASSENTAMENTO DE TUBO DE PVC DEFOFO OU PRFV OU RPVC PARA REDE DE ÁGUA, DN 250 MM, JUNTA ELÁSTICA INTEGRADA, INSTALADO EM LOCAL COM NÍVEL BAIXO DE INTERFERÊNCIAS (NÃO INCLUI FORNECIMENTO). AF_11/2017</v>
          </cell>
          <cell r="C206" t="str">
            <v>M</v>
          </cell>
          <cell r="D206">
            <v>4.0599999999999996</v>
          </cell>
          <cell r="E206">
            <v>2.66</v>
          </cell>
          <cell r="F206">
            <v>6.72</v>
          </cell>
        </row>
        <row r="207">
          <cell r="A207">
            <v>97137</v>
          </cell>
          <cell r="B207" t="str">
            <v>ASSENTAMENTO DE TUBO DE PVC DEFOFO OU PRFV OU RPVC PARA REDE DE ÁGUA, DN 300 MM, JUNTA ELÁSTICA INTEGRADA, INSTALADO EM LOCAL COM NÍVEL BAIXO DE INTERFERÊNCIAS (NÃO INCLUI FORNECIMENTO). AF_11/2017</v>
          </cell>
          <cell r="C207" t="str">
            <v>M</v>
          </cell>
          <cell r="D207">
            <v>4.84</v>
          </cell>
          <cell r="E207">
            <v>3.14</v>
          </cell>
          <cell r="F207">
            <v>7.98</v>
          </cell>
        </row>
        <row r="208">
          <cell r="A208">
            <v>97138</v>
          </cell>
          <cell r="B208" t="str">
            <v>ASSENTAMENTO DE TUBO DE PVC DEFOFO OU PRFV OU RPVC PARA REDE DE ÁGUA, DN 350 MM, JUNTA ELÁSTICA INTEGRADA, INSTALADO EM LOCAL COM NÍVEL BAIXO DE INTERFERÊNCIAS (NÃO INCLUI FORNECIMENTO). AF_11/2017</v>
          </cell>
          <cell r="C208" t="str">
            <v>M</v>
          </cell>
          <cell r="D208">
            <v>5.62</v>
          </cell>
          <cell r="E208">
            <v>3.62</v>
          </cell>
          <cell r="F208">
            <v>9.24</v>
          </cell>
        </row>
        <row r="209">
          <cell r="A209">
            <v>97139</v>
          </cell>
          <cell r="B209" t="str">
            <v>ASSENTAMENTO DE TUBO DE PVC DEFOFO OU PRFV OU RPVC PARA REDE DE ÁGUA, DN 400 MM, JUNTA ELÁSTICA INTEGRADA, INSTALADO EM LOCAL COM NÍVEL BAIXO DE INTERFERÊNCIAS (NÃO INCLUI FORNECIMENTO). AF_11/2017</v>
          </cell>
          <cell r="C209" t="str">
            <v>M</v>
          </cell>
          <cell r="D209">
            <v>6.37</v>
          </cell>
          <cell r="E209">
            <v>4.1100000000000003</v>
          </cell>
          <cell r="F209">
            <v>10.48</v>
          </cell>
        </row>
        <row r="210">
          <cell r="A210">
            <v>97140</v>
          </cell>
          <cell r="B210" t="str">
            <v>ASSENTAMENTO DE TUBO DE PVC DEFOFO OU PRFV OU RPVC PARA REDE DE ÁGUA, DN 500 MM, JUNTA ELÁSTICA INTEGRADA, INSTALADO EM LOCAL COM NÍVEL BAIXO DE INTERFERÊNCIAS (NÃO INCLUI FORNECIMENTO). AF_11/2017</v>
          </cell>
          <cell r="C210" t="str">
            <v>M</v>
          </cell>
          <cell r="D210">
            <v>7.8999999999999995</v>
          </cell>
          <cell r="E210">
            <v>5.12</v>
          </cell>
          <cell r="F210">
            <v>13.02</v>
          </cell>
        </row>
        <row r="211">
          <cell r="A211">
            <v>103089</v>
          </cell>
          <cell r="B211" t="str">
            <v>ASSENTAMENTO DE TUBO DE FERRO FUNDIDO PARA REDE DE ÁGUA, DN 80 MM, JUNTA FLANGEADA (NÃO INCLUI O FORNECIMENTO). AF_09/2021</v>
          </cell>
          <cell r="C211" t="str">
            <v>M</v>
          </cell>
          <cell r="D211">
            <v>7.28</v>
          </cell>
          <cell r="E211">
            <v>4.8099999999999996</v>
          </cell>
          <cell r="F211">
            <v>12.09</v>
          </cell>
        </row>
        <row r="212">
          <cell r="A212">
            <v>103090</v>
          </cell>
          <cell r="B212" t="str">
            <v>ASSENTAMENTO DE TUBO DE FERRO FUNDIDO PARA REDE DE ÁGUA, DN 100 MM, JUNTA FLANGEADA (NÃO INCLUI O FORNECIMENTO). AF_09/2021</v>
          </cell>
          <cell r="C212" t="str">
            <v>M</v>
          </cell>
          <cell r="D212">
            <v>8.620000000000001</v>
          </cell>
          <cell r="E212">
            <v>5.84</v>
          </cell>
          <cell r="F212">
            <v>14.46</v>
          </cell>
        </row>
        <row r="213">
          <cell r="A213">
            <v>103091</v>
          </cell>
          <cell r="B213" t="str">
            <v>ASSENTAMENTO DE TUBO DE FERRO FUNDIDO PARA REDE DE ÁGUA, DN 150 MM, JUNTA FLANGEADA (NÃO INCLUI O FORNECIMENTO). AF_09/2021</v>
          </cell>
          <cell r="C213" t="str">
            <v>M</v>
          </cell>
          <cell r="D213">
            <v>11.98</v>
          </cell>
          <cell r="E213">
            <v>8.39</v>
          </cell>
          <cell r="F213">
            <v>20.37</v>
          </cell>
        </row>
        <row r="214">
          <cell r="A214">
            <v>103092</v>
          </cell>
          <cell r="B214" t="str">
            <v>ASSENTAMENTO DE TUBO DE FERRO FUNDIDO PARA REDE DE ÁGUA, DN 200 MM, JUNTA FLANGEADA (NÃO INCLUI O FORNECIMENTO). AF_09/2021</v>
          </cell>
          <cell r="C214" t="str">
            <v>M</v>
          </cell>
          <cell r="D214">
            <v>15.34</v>
          </cell>
          <cell r="E214">
            <v>10.93</v>
          </cell>
          <cell r="F214">
            <v>26.27</v>
          </cell>
        </row>
        <row r="215">
          <cell r="A215">
            <v>103093</v>
          </cell>
          <cell r="B215" t="str">
            <v>ASSENTAMENTO DE TUBO DE FERRO FUNDIDO PARA REDE DE ÁGUA, DN 250 MM, JUNTA FLANGEADA (NÃO INCLUI O FORNECIMENTO). AF_09/2021</v>
          </cell>
          <cell r="C215" t="str">
            <v>M</v>
          </cell>
          <cell r="D215">
            <v>23.44</v>
          </cell>
          <cell r="E215">
            <v>16.739999999999998</v>
          </cell>
          <cell r="F215">
            <v>40.18</v>
          </cell>
        </row>
        <row r="216">
          <cell r="A216">
            <v>103094</v>
          </cell>
          <cell r="B216" t="str">
            <v>ASSENTAMENTO DE TUBO DE FERRO FUNDIDO PARA REDE DE ÁGUA, DN 300 MM, JUNTA FLANGEADA (NÃO INCLUI O FORNECIMENTO). AF_09/2021</v>
          </cell>
          <cell r="C216" t="str">
            <v>M</v>
          </cell>
          <cell r="D216">
            <v>26.860000000000003</v>
          </cell>
          <cell r="E216">
            <v>19.27</v>
          </cell>
          <cell r="F216">
            <v>46.13</v>
          </cell>
        </row>
        <row r="217">
          <cell r="A217">
            <v>103095</v>
          </cell>
          <cell r="B217" t="str">
            <v>ASSENTAMENTO DE TUBO DE FERRO FUNDIDO PARA REDE DE ÁGUA, DN 350 MM, JUNTA FLANGEADA (NÃO INCLUI O FORNECIMENTO). AF_09/2021</v>
          </cell>
          <cell r="C217" t="str">
            <v>M</v>
          </cell>
          <cell r="D217">
            <v>34.93</v>
          </cell>
          <cell r="E217">
            <v>25.08</v>
          </cell>
          <cell r="F217">
            <v>60.01</v>
          </cell>
        </row>
        <row r="218">
          <cell r="A218">
            <v>103096</v>
          </cell>
          <cell r="B218" t="str">
            <v>ASSENTAMENTO DE TUBO DE FERRO FUNDIDO PARA REDE DE ÁGUA, DN 400 MM, JUNTA FLANGEADA (NÃO INCLUI O FORNECIMENTO). AF_09/2021</v>
          </cell>
          <cell r="C218" t="str">
            <v>M</v>
          </cell>
          <cell r="D218">
            <v>38.320000000000007</v>
          </cell>
          <cell r="E218">
            <v>27.63</v>
          </cell>
          <cell r="F218">
            <v>65.95</v>
          </cell>
        </row>
        <row r="219">
          <cell r="A219">
            <v>103097</v>
          </cell>
          <cell r="B219" t="str">
            <v>ASSENTAMENTO DE TUBO DE FERRO FUNDIDO PARA REDE DE ÁGUA, DN 450 MM, JUNTA FLANGEADA (NÃO INCLUI O FORNECIMENTO). AF_09/2021</v>
          </cell>
          <cell r="C219" t="str">
            <v>M</v>
          </cell>
          <cell r="D219">
            <v>46.4</v>
          </cell>
          <cell r="E219">
            <v>33.43</v>
          </cell>
          <cell r="F219">
            <v>79.83</v>
          </cell>
        </row>
        <row r="220">
          <cell r="A220">
            <v>103098</v>
          </cell>
          <cell r="B220" t="str">
            <v>ASSENTAMENTO DE TUBO DE FERRO FUNDIDO PARA REDE DE ÁGUA, DN 500 MM, JUNTA FLANGEADA (NÃO INCLUI O FORNECIMENTO). AF_09/2021</v>
          </cell>
          <cell r="C220" t="str">
            <v>M</v>
          </cell>
          <cell r="D220">
            <v>49.81</v>
          </cell>
          <cell r="E220">
            <v>35.950000000000003</v>
          </cell>
          <cell r="F220">
            <v>85.76</v>
          </cell>
        </row>
        <row r="221">
          <cell r="A221">
            <v>103099</v>
          </cell>
          <cell r="B221" t="str">
            <v>ASSENTAMENTO DE TUBO DE FERRO FUNDIDO PARA REDE DE ÁGUA, DN 600 MM, JUNTA FLANGEADA (NÃO INCLUI O FORNECIMENTO). AF_09/2021</v>
          </cell>
          <cell r="C221" t="str">
            <v>M</v>
          </cell>
          <cell r="D221">
            <v>56.550000000000004</v>
          </cell>
          <cell r="E221">
            <v>41.04</v>
          </cell>
          <cell r="F221">
            <v>97.59</v>
          </cell>
        </row>
        <row r="222">
          <cell r="A222">
            <v>103100</v>
          </cell>
          <cell r="B222" t="str">
            <v>ASSENTAMENTO DE TUBO DE FERRO FUNDIDO PARA REDE DE ÁGUA, DN 700 MM, JUNTA FLANGEADA (NÃO INCLUI O FORNECIMENTO). AF_09/2021</v>
          </cell>
          <cell r="C222" t="str">
            <v>M</v>
          </cell>
          <cell r="D222">
            <v>60.18</v>
          </cell>
          <cell r="E222">
            <v>44.01</v>
          </cell>
          <cell r="F222">
            <v>104.19</v>
          </cell>
        </row>
        <row r="223">
          <cell r="A223">
            <v>103101</v>
          </cell>
          <cell r="B223" t="str">
            <v>ASSENTAMENTO DE TUBO DE FERRO FUNDIDO PARA REDE DE ÁGUA, DN 800 MM, JUNTA FLANGEADA (NÃO INCLUI O FORNECIMENTO). AF_09/2021</v>
          </cell>
          <cell r="C223" t="str">
            <v>M</v>
          </cell>
          <cell r="D223">
            <v>66.19</v>
          </cell>
          <cell r="E223">
            <v>48.59</v>
          </cell>
          <cell r="F223">
            <v>114.78</v>
          </cell>
        </row>
        <row r="224">
          <cell r="A224">
            <v>103102</v>
          </cell>
          <cell r="B224" t="str">
            <v>ASSENTAMENTO DE TUBO DE FERRO FUNDIDO PARA REDE DE ÁGUA, DN 900 MM, JUNTA FLANGEADA (NÃO INCLUI O FORNECIMENTO). AF_09/2021</v>
          </cell>
          <cell r="C224" t="str">
            <v>M</v>
          </cell>
          <cell r="D224">
            <v>76.22</v>
          </cell>
          <cell r="E224">
            <v>55.94</v>
          </cell>
          <cell r="F224">
            <v>132.16</v>
          </cell>
        </row>
        <row r="225">
          <cell r="A225">
            <v>103103</v>
          </cell>
          <cell r="B225" t="str">
            <v>ASSENTAMENTO DE TUBO DE FERRO FUNDIDO PARA REDE DE ÁGUA, DN 1000 MM, JUNTA FLANGEADA (NÃO INCLUI O FORNECIMENTO). AF_09/2021</v>
          </cell>
          <cell r="C225" t="str">
            <v>M</v>
          </cell>
          <cell r="D225">
            <v>82.22999999999999</v>
          </cell>
          <cell r="E225">
            <v>60.53</v>
          </cell>
          <cell r="F225">
            <v>142.76</v>
          </cell>
        </row>
        <row r="226">
          <cell r="A226">
            <v>103104</v>
          </cell>
          <cell r="B226" t="str">
            <v>ASSENTAMENTO DE TUBO DE FERRO FUNDIDO PARA REDE DE ÁGUA, DN 1200 MM, JUNTA FLANGEADA (NÃO INCLUI O FORNECIMENTO). AF_09/2021</v>
          </cell>
          <cell r="C226" t="str">
            <v>M</v>
          </cell>
          <cell r="D226">
            <v>98.27</v>
          </cell>
          <cell r="E226">
            <v>72.48</v>
          </cell>
          <cell r="F226">
            <v>170.75</v>
          </cell>
        </row>
        <row r="227">
          <cell r="A227">
            <v>103105</v>
          </cell>
          <cell r="B227" t="str">
            <v>ASSENTAMENTO DE CONEXÃO COM 2 ACESSOS, FERRO FUNDIDO PARA REDE DE ÁGUA, DN  80 MM, JUNTA FLANGEADA (NÃO INCLUI O FORNECIMENTO). AF_09/2021</v>
          </cell>
          <cell r="C227" t="str">
            <v>UN</v>
          </cell>
          <cell r="D227">
            <v>33.819999999999993</v>
          </cell>
          <cell r="E227">
            <v>16.34</v>
          </cell>
          <cell r="F227">
            <v>50.16</v>
          </cell>
        </row>
        <row r="228">
          <cell r="A228">
            <v>103106</v>
          </cell>
          <cell r="B228" t="str">
            <v>ASSENTAMENTO DE CONEXÃO COM 2 ACESSOS, FERRO FUNDIDO PARA REDE DE ÁGUA, DN  100 MM, JUNTA FLANGEADA (NÃO INCLUI O FORNECIMENTO). AF_09/2021</v>
          </cell>
          <cell r="C228" t="str">
            <v>UN</v>
          </cell>
          <cell r="D228">
            <v>39.69</v>
          </cell>
          <cell r="E228">
            <v>20.34</v>
          </cell>
          <cell r="F228">
            <v>60.03</v>
          </cell>
        </row>
        <row r="229">
          <cell r="A229">
            <v>103107</v>
          </cell>
          <cell r="B229" t="str">
            <v>ASSENTAMENTO DE CONEXÃO COM 2 ACESSOS, FERRO FUNDIDO PARA REDE DE ÁGUA, DN  150 MM, JUNTA FLANGEADA (NÃO INCLUI O FORNECIMENTO). AF_09/2021</v>
          </cell>
          <cell r="C229" t="str">
            <v>UN</v>
          </cell>
          <cell r="D229">
            <v>54.31</v>
          </cell>
          <cell r="E229">
            <v>30.36</v>
          </cell>
          <cell r="F229">
            <v>84.67</v>
          </cell>
        </row>
        <row r="230">
          <cell r="A230">
            <v>103108</v>
          </cell>
          <cell r="B230" t="str">
            <v>ASSENTAMENTO DE CONEXÃO COM 2 ACESSOS, FERRO FUNDIDO PARA REDE DE ÁGUA, DN  200 MM, JUNTA FLANGEADA (NÃO INCLUI O FORNECIMENTO). AF_09/2021</v>
          </cell>
          <cell r="C230" t="str">
            <v>UN</v>
          </cell>
          <cell r="D230">
            <v>68.91</v>
          </cell>
          <cell r="E230">
            <v>40.409999999999997</v>
          </cell>
          <cell r="F230">
            <v>109.32</v>
          </cell>
        </row>
        <row r="231">
          <cell r="A231">
            <v>103109</v>
          </cell>
          <cell r="B231" t="str">
            <v>ASSENTAMENTO DE CONEXÃO COM 2 ACESSOS, FERRO FUNDIDO PARA REDE DE ÁGUA, DN  250 MM, JUNTA FLANGEADA (NÃO INCLUI O FORNECIMENTO). AF_09/2021</v>
          </cell>
          <cell r="C231" t="str">
            <v>UN</v>
          </cell>
          <cell r="D231">
            <v>111.04</v>
          </cell>
          <cell r="E231">
            <v>69.239999999999995</v>
          </cell>
          <cell r="F231">
            <v>180.28</v>
          </cell>
        </row>
        <row r="232">
          <cell r="A232">
            <v>103110</v>
          </cell>
          <cell r="B232" t="str">
            <v>ASSENTAMENTO DE CONEXÃO COM 2 ACESSOS, FERRO FUNDIDO PARA REDE DE ÁGUA, DN  300 MM, JUNTA FLANGEADA (NÃO INCLUI O FORNECIMENTO). AF_09/2021</v>
          </cell>
          <cell r="C232" t="str">
            <v>UN</v>
          </cell>
          <cell r="D232">
            <v>125.63999999999999</v>
          </cell>
          <cell r="E232">
            <v>79.28</v>
          </cell>
          <cell r="F232">
            <v>204.92</v>
          </cell>
        </row>
        <row r="233">
          <cell r="A233">
            <v>103111</v>
          </cell>
          <cell r="B233" t="str">
            <v>ASSENTAMENTO DE CONEXÃO COM 2 ACESSOS, FERRO FUNDIDO PARA REDE DE ÁGUA, DN  350 MM, JUNTA FLANGEADA (NÃO INCLUI O FORNECIMENTO). AF_09/2021</v>
          </cell>
          <cell r="C233" t="str">
            <v>UN</v>
          </cell>
          <cell r="D233">
            <v>167.74</v>
          </cell>
          <cell r="E233">
            <v>108.14</v>
          </cell>
          <cell r="F233">
            <v>275.88</v>
          </cell>
        </row>
        <row r="234">
          <cell r="A234">
            <v>103112</v>
          </cell>
          <cell r="B234" t="str">
            <v>ASSENTAMENTO DE CONEXÃO COM 2 ACESSOS, FERRO FUNDIDO PARA REDE DE ÁGUA, DN  400 MM, JUNTA FLANGEADA (NÃO INCLUI O FORNECIMENTO). AF_09/2021</v>
          </cell>
          <cell r="C234" t="str">
            <v>UN</v>
          </cell>
          <cell r="D234">
            <v>182.37999999999997</v>
          </cell>
          <cell r="E234">
            <v>118.15</v>
          </cell>
          <cell r="F234">
            <v>300.52999999999997</v>
          </cell>
        </row>
        <row r="235">
          <cell r="A235">
            <v>103113</v>
          </cell>
          <cell r="B235" t="str">
            <v>ASSENTAMENTO DE CONEXÃO COM 2 ACESSOS, FERRO FUNDIDO PARA REDE DE ÁGUA, DN  450 MM, JUNTA FLANGEADA (NÃO INCLUI O FORNECIMENTO). AF_09/2021</v>
          </cell>
          <cell r="C235" t="str">
            <v>UN</v>
          </cell>
          <cell r="D235">
            <v>224.49</v>
          </cell>
          <cell r="E235">
            <v>147</v>
          </cell>
          <cell r="F235">
            <v>371.49</v>
          </cell>
        </row>
        <row r="236">
          <cell r="A236">
            <v>103114</v>
          </cell>
          <cell r="B236" t="str">
            <v>ASSENTAMENTO DE CONEXÃO COM 2 ACESSOS, FERRO FUNDIDO PARA REDE DE ÁGUA, DN  500 MM, JUNTA FLANGEADA (NÃO INCLUI O FORNECIMENTO). AF_09/2021</v>
          </cell>
          <cell r="C236" t="str">
            <v>UN</v>
          </cell>
          <cell r="D236">
            <v>239.10999999999999</v>
          </cell>
          <cell r="E236">
            <v>157.03</v>
          </cell>
          <cell r="F236">
            <v>396.14</v>
          </cell>
        </row>
        <row r="237">
          <cell r="A237">
            <v>103115</v>
          </cell>
          <cell r="B237" t="str">
            <v>ASSENTAMENTO DE CONEXÃO COM 2 ACESSOS, FERRO FUNDIDO PARA REDE DE ÁGUA, DN  600 MM, JUNTA FLANGEADA (NÃO INCLUI O FORNECIMENTO). AF_09/2021</v>
          </cell>
          <cell r="C237" t="str">
            <v>UN</v>
          </cell>
          <cell r="D237">
            <v>268.36</v>
          </cell>
          <cell r="E237">
            <v>177.06</v>
          </cell>
          <cell r="F237">
            <v>445.42</v>
          </cell>
        </row>
        <row r="238">
          <cell r="A238">
            <v>103116</v>
          </cell>
          <cell r="B238" t="str">
            <v>ASSENTAMENTO DE CONEXÃO COM 2 ACESSOS, FERRO FUNDIDO PARA REDE DE ÁGUA, DN  700 MM, JUNTA FLANGEADA (NÃO INCLUI O FORNECIMENTO). AF_09/2021</v>
          </cell>
          <cell r="C238" t="str">
            <v>UN</v>
          </cell>
          <cell r="D238">
            <v>325.11</v>
          </cell>
          <cell r="E238">
            <v>215.92</v>
          </cell>
          <cell r="F238">
            <v>541.03</v>
          </cell>
        </row>
        <row r="239">
          <cell r="A239">
            <v>103117</v>
          </cell>
          <cell r="B239" t="str">
            <v>ASSENTAMENTO DE CONEXÃO COM 2 ACESSOS, FERRO FUNDIDO PARA REDE DE ÁGUA, DN  800 MM, JUNTA FLANGEADA (NÃO INCLUI O FORNECIMENTO). AF_09/2021</v>
          </cell>
          <cell r="C239" t="str">
            <v>UN</v>
          </cell>
          <cell r="D239">
            <v>354.35</v>
          </cell>
          <cell r="E239">
            <v>235.97</v>
          </cell>
          <cell r="F239">
            <v>590.32000000000005</v>
          </cell>
        </row>
        <row r="240">
          <cell r="A240">
            <v>103118</v>
          </cell>
          <cell r="B240" t="str">
            <v>ASSENTAMENTO DE CONEXÃO COM 2 ACESSOS, FERRO FUNDIDO PARA REDE DE ÁGUA, DN  900 MM, JUNTA FLANGEADA (NÃO INCLUI O FORNECIMENTO). AF_09/2021</v>
          </cell>
          <cell r="C240" t="str">
            <v>UN</v>
          </cell>
          <cell r="D240">
            <v>411.09</v>
          </cell>
          <cell r="E240">
            <v>274.83999999999997</v>
          </cell>
          <cell r="F240">
            <v>685.93</v>
          </cell>
        </row>
        <row r="241">
          <cell r="A241">
            <v>103119</v>
          </cell>
          <cell r="B241" t="str">
            <v>ASSENTAMENTO DE CONEXÃO COM 2 ACESSOS, FERRO FUNDIDO PARA REDE DE ÁGUA, DN  1000 MM, JUNTA FLANGEADA (NÃO INCLUI O FORNECIMENTO). AF_09/2021</v>
          </cell>
          <cell r="C241" t="str">
            <v>UN</v>
          </cell>
          <cell r="D241">
            <v>440.36</v>
          </cell>
          <cell r="E241">
            <v>294.87</v>
          </cell>
          <cell r="F241">
            <v>735.23</v>
          </cell>
        </row>
        <row r="242">
          <cell r="A242">
            <v>103120</v>
          </cell>
          <cell r="B242" t="str">
            <v>ASSENTAMENTO DE CONEXÃO COM 2 ACESSOS, FERRO FUNDIDO PARA REDE DE ÁGUA, DN  1200 MM, JUNTA FLANGEADA (NÃO INCLUI O FORNECIMENTO). AF_09/2021</v>
          </cell>
          <cell r="C242" t="str">
            <v>UN</v>
          </cell>
          <cell r="D242">
            <v>526.34</v>
          </cell>
          <cell r="E242">
            <v>353.78</v>
          </cell>
          <cell r="F242">
            <v>880.12</v>
          </cell>
        </row>
        <row r="243">
          <cell r="A243">
            <v>103121</v>
          </cell>
          <cell r="B243" t="str">
            <v>ASSENTAMENTO DE CONEXÃO COM 3 ACESSOS, FERRO FUNDIDO PARA REDE DE ÁGUA, DN  80 MM, JUNTA FLANGEADA (NÃO INCLUI O FORNECIMENTO). AF_09/2021</v>
          </cell>
          <cell r="C243" t="str">
            <v>UN</v>
          </cell>
          <cell r="D243">
            <v>43.3</v>
          </cell>
          <cell r="E243">
            <v>22.83</v>
          </cell>
          <cell r="F243">
            <v>66.13</v>
          </cell>
        </row>
        <row r="244">
          <cell r="A244">
            <v>103122</v>
          </cell>
          <cell r="B244" t="str">
            <v>ASSENTAMENTO DE CONEXÃO COM 3 ACESSOS, FERRO FUNDIDO PARA REDE DE ÁGUA, DN  100 MM, JUNTA FLANGEADA (NÃO INCLUI O FORNECIMENTO). AF_09/2021</v>
          </cell>
          <cell r="C244" t="str">
            <v>UN</v>
          </cell>
          <cell r="D244">
            <v>52.080000000000005</v>
          </cell>
          <cell r="E244">
            <v>28.82</v>
          </cell>
          <cell r="F244">
            <v>80.900000000000006</v>
          </cell>
        </row>
        <row r="245">
          <cell r="A245">
            <v>103123</v>
          </cell>
          <cell r="B245" t="str">
            <v>ASSENTAMENTO DE CONEXÃO COM 3 ACESSOS, FERRO FUNDIDO PARA REDE DE ÁGUA, DN  150 MM, JUNTA FLANGEADA (NÃO INCLUI O FORNECIMENTO). AF_09/2021</v>
          </cell>
          <cell r="C245" t="str">
            <v>UN</v>
          </cell>
          <cell r="D245">
            <v>74</v>
          </cell>
          <cell r="E245">
            <v>43.89</v>
          </cell>
          <cell r="F245">
            <v>117.89</v>
          </cell>
        </row>
        <row r="246">
          <cell r="A246">
            <v>103124</v>
          </cell>
          <cell r="B246" t="str">
            <v>ASSENTAMENTO DE CONEXÃO COM 3 ACESSOS, FERRO FUNDIDO PARA REDE DE ÁGUA, DN  200 MM, JUNTA FLANGEADA (NÃO INCLUI O FORNECIMENTO). AF_09/2021</v>
          </cell>
          <cell r="C246" t="str">
            <v>UN</v>
          </cell>
          <cell r="D246">
            <v>95.92</v>
          </cell>
          <cell r="E246">
            <v>58.92</v>
          </cell>
          <cell r="F246">
            <v>154.84</v>
          </cell>
        </row>
        <row r="247">
          <cell r="A247">
            <v>103125</v>
          </cell>
          <cell r="B247" t="str">
            <v>ASSENTAMENTO DE CONEXÃO COM 3 ACESSOS, FERRO FUNDIDO PARA REDE DE ÁGUA, DN  250 MM, JUNTA FLANGEADA (NÃO INCLUI O FORNECIMENTO). AF_09/2021</v>
          </cell>
          <cell r="C247" t="str">
            <v>UN</v>
          </cell>
          <cell r="D247">
            <v>159.10000000000002</v>
          </cell>
          <cell r="E247">
            <v>102.2</v>
          </cell>
          <cell r="F247">
            <v>261.3</v>
          </cell>
        </row>
        <row r="248">
          <cell r="A248">
            <v>103126</v>
          </cell>
          <cell r="B248" t="str">
            <v>ASSENTAMENTO DE CONEXÃO COM 3 ACESSOS, FERRO FUNDIDO PARA REDE DE ÁGUA, DN  300 MM, JUNTA FLANGEADA (NÃO INCLUI O FORNECIMENTO). AF_09/2021</v>
          </cell>
          <cell r="C248" t="str">
            <v>UN</v>
          </cell>
          <cell r="D248">
            <v>181.01999999999998</v>
          </cell>
          <cell r="E248">
            <v>117.24</v>
          </cell>
          <cell r="F248">
            <v>298.26</v>
          </cell>
        </row>
        <row r="249">
          <cell r="A249">
            <v>103127</v>
          </cell>
          <cell r="B249" t="str">
            <v>ASSENTAMENTO DE CONEXÃO COM 3 ACESSOS, FERRO FUNDIDO PARA REDE DE ÁGUA, DN  350 MM, JUNTA FLANGEADA (NÃO INCLUI O FORNECIMENTO). AF_09/2021</v>
          </cell>
          <cell r="C249" t="str">
            <v>UN</v>
          </cell>
          <cell r="D249">
            <v>244.20999999999998</v>
          </cell>
          <cell r="E249">
            <v>160.5</v>
          </cell>
          <cell r="F249">
            <v>404.71</v>
          </cell>
        </row>
        <row r="250">
          <cell r="A250">
            <v>103128</v>
          </cell>
          <cell r="B250" t="str">
            <v>ASSENTAMENTO DE CONEXÃO COM 3 ACESSOS, FERRO FUNDIDO PARA REDE DE ÁGUA, DN  400 MM, JUNTA FLANGEADA (NÃO INCLUI O FORNECIMENTO). AF_09/2021</v>
          </cell>
          <cell r="C250" t="str">
            <v>UN</v>
          </cell>
          <cell r="D250">
            <v>266.13</v>
          </cell>
          <cell r="E250">
            <v>175.53</v>
          </cell>
          <cell r="F250">
            <v>441.66</v>
          </cell>
        </row>
        <row r="251">
          <cell r="A251">
            <v>103129</v>
          </cell>
          <cell r="B251" t="str">
            <v>ASSENTAMENTO DE CONEXÃO COM 3 ACESSOS, FERRO FUNDIDO PARA REDE DE ÁGUA, DN  450 MM, JUNTA FLANGEADA (NÃO INCLUI O FORNECIMENTO). AF_09/2021</v>
          </cell>
          <cell r="C251" t="str">
            <v>UN</v>
          </cell>
          <cell r="D251">
            <v>329.31</v>
          </cell>
          <cell r="E251">
            <v>218.81</v>
          </cell>
          <cell r="F251">
            <v>548.12</v>
          </cell>
        </row>
        <row r="252">
          <cell r="A252">
            <v>103130</v>
          </cell>
          <cell r="B252" t="str">
            <v>ASSENTAMENTO DE CONEXÃO COM 3 ACESSOS, FERRO FUNDIDO PARA REDE DE ÁGUA, DN  500 MM, JUNTA FLANGEADA (NÃO INCLUI O FORNECIMENTO). AF_09/2021</v>
          </cell>
          <cell r="C252" t="str">
            <v>UN</v>
          </cell>
          <cell r="D252">
            <v>351.21000000000004</v>
          </cell>
          <cell r="E252">
            <v>233.86</v>
          </cell>
          <cell r="F252">
            <v>585.07000000000005</v>
          </cell>
        </row>
        <row r="253">
          <cell r="A253">
            <v>103131</v>
          </cell>
          <cell r="B253" t="str">
            <v>ASSENTAMENTO DE CONEXÃO COM 3 ACESSOS, FERRO FUNDIDO PARA REDE DE ÁGUA, DN  600 MM, JUNTA FLANGEADA (NÃO INCLUI O FORNECIMENTO). AF_09/2021</v>
          </cell>
          <cell r="C253" t="str">
            <v>UN</v>
          </cell>
          <cell r="D253">
            <v>395.11</v>
          </cell>
          <cell r="E253">
            <v>263.89</v>
          </cell>
          <cell r="F253">
            <v>659</v>
          </cell>
        </row>
        <row r="254">
          <cell r="A254">
            <v>103132</v>
          </cell>
          <cell r="B254" t="str">
            <v>ASSENTAMENTO DE CONEXÃO COM 3 ACESSOS, FERRO FUNDIDO PARA REDE DE ÁGUA, DN  700 MM, JUNTA FLANGEADA (NÃO INCLUI O FORNECIMENTO). AF_09/2021</v>
          </cell>
          <cell r="C254" t="str">
            <v>UN</v>
          </cell>
          <cell r="D254">
            <v>480.22999999999996</v>
          </cell>
          <cell r="E254">
            <v>322.19</v>
          </cell>
          <cell r="F254">
            <v>802.42</v>
          </cell>
        </row>
        <row r="255">
          <cell r="A255">
            <v>103133</v>
          </cell>
          <cell r="B255" t="str">
            <v>ASSENTAMENTO DE CONEXÃO COM 3 ACESSOS, FERRO FUNDIDO PARA REDE DE ÁGUA, DN  800 MM, JUNTA FLANGEADA (NÃO INCLUI O FORNECIMENTO). AF_09/2021</v>
          </cell>
          <cell r="C255" t="str">
            <v>UN</v>
          </cell>
          <cell r="D255">
            <v>524.12</v>
          </cell>
          <cell r="E255">
            <v>352.25</v>
          </cell>
          <cell r="F255">
            <v>876.37</v>
          </cell>
        </row>
        <row r="256">
          <cell r="A256">
            <v>103134</v>
          </cell>
          <cell r="B256" t="str">
            <v>ASSENTAMENTO DE CONEXÃO COM 3 ACESSOS, FERRO FUNDIDO PARA REDE DE ÁGUA, DN  900 MM, JUNTA FLANGEADA (NÃO INCLUI O FORNECIMENTO). AF_09/2021</v>
          </cell>
          <cell r="C256" t="str">
            <v>UN</v>
          </cell>
          <cell r="D256">
            <v>609.20000000000005</v>
          </cell>
          <cell r="E256">
            <v>410.57</v>
          </cell>
          <cell r="F256">
            <v>1019.77</v>
          </cell>
        </row>
        <row r="257">
          <cell r="A257">
            <v>103135</v>
          </cell>
          <cell r="B257" t="str">
            <v>ASSENTAMENTO DE CONEXÃO COM 3 ACESSOS, FERRO FUNDIDO PARA REDE DE ÁGUA, DN  1000 MM, JUNTA FLANGEADA (NÃO INCLUI O FORNECIMENTO). AF_09/2021</v>
          </cell>
          <cell r="C257" t="str">
            <v>UN</v>
          </cell>
          <cell r="D257">
            <v>653.09</v>
          </cell>
          <cell r="E257">
            <v>440.62</v>
          </cell>
          <cell r="F257">
            <v>1093.71</v>
          </cell>
        </row>
        <row r="258">
          <cell r="A258">
            <v>103136</v>
          </cell>
          <cell r="B258" t="str">
            <v>ASSENTAMENTO DE CONEXÃO COM 3 ACESSOS, FERRO FUNDIDO PARA REDE DE ÁGUA, DN  1200 MM, JUNTA FLANGEADA (NÃO INCLUI O FORNECIMENTO). AF_09/2021</v>
          </cell>
          <cell r="C258" t="str">
            <v>UN</v>
          </cell>
          <cell r="D258">
            <v>782.07999999999993</v>
          </cell>
          <cell r="E258">
            <v>528.98</v>
          </cell>
          <cell r="F258">
            <v>1311.06</v>
          </cell>
        </row>
        <row r="259">
          <cell r="A259">
            <v>103137</v>
          </cell>
          <cell r="B259" t="str">
            <v>ASSENTAMENTO DE CONEXÃO COM 1 ACESSO, FERRO FUNDIDO PARA REDE DE ÁGUA, DN  80 MM, JUNTA FLANGEADA (NÃO INCLUI O FORNECIMENTO). AF_09/2021</v>
          </cell>
          <cell r="C259" t="str">
            <v>UN</v>
          </cell>
          <cell r="D259">
            <v>24.380000000000003</v>
          </cell>
          <cell r="E259">
            <v>9.83</v>
          </cell>
          <cell r="F259">
            <v>34.21</v>
          </cell>
        </row>
        <row r="260">
          <cell r="A260">
            <v>103138</v>
          </cell>
          <cell r="B260" t="str">
            <v>ASSENTAMENTO DE CONEXÃO COM 1 ACESSO, FERRO FUNDIDO PARA REDE DE ÁGUA, DN  100 MM, JUNTA FLANGEADA (NÃO INCLUI O FORNECIMENTO). AF_09/2021</v>
          </cell>
          <cell r="C260" t="str">
            <v>UN</v>
          </cell>
          <cell r="D260">
            <v>27.29</v>
          </cell>
          <cell r="E260">
            <v>11.85</v>
          </cell>
          <cell r="F260">
            <v>39.14</v>
          </cell>
        </row>
        <row r="261">
          <cell r="A261">
            <v>103139</v>
          </cell>
          <cell r="B261" t="str">
            <v>ASSENTAMENTO DE CONEXÃO COM 1 ACESSO, FERRO FUNDIDO PARA REDE DE ÁGUA, DN  150 MM, JUNTA FLANGEADA (NÃO INCLUI O FORNECIMENTO). AF_09/2021</v>
          </cell>
          <cell r="C261" t="str">
            <v>UN</v>
          </cell>
          <cell r="D261">
            <v>34.630000000000003</v>
          </cell>
          <cell r="E261">
            <v>16.86</v>
          </cell>
          <cell r="F261">
            <v>51.49</v>
          </cell>
        </row>
        <row r="262">
          <cell r="A262">
            <v>103140</v>
          </cell>
          <cell r="B262" t="str">
            <v>ASSENTAMENTO DE CONEXÃO COM 1 ACESSO, FERRO FUNDIDO PARA REDE DE ÁGUA, DN  200 MM, JUNTA FLANGEADA (NÃO INCLUI O FORNECIMENTO). AF_09/2021</v>
          </cell>
          <cell r="C262" t="str">
            <v>UN</v>
          </cell>
          <cell r="D262">
            <v>41.91</v>
          </cell>
          <cell r="E262">
            <v>21.88</v>
          </cell>
          <cell r="F262">
            <v>63.79</v>
          </cell>
        </row>
        <row r="263">
          <cell r="A263">
            <v>103141</v>
          </cell>
          <cell r="B263" t="str">
            <v>ASSENTAMENTO DE CONEXÃO COM 1 ACESSO, FERRO FUNDIDO PARA REDE DE ÁGUA, DN  250 MM, JUNTA FLANGEADA (NÃO INCLUI O FORNECIMENTO). AF_09/2021</v>
          </cell>
          <cell r="C263" t="str">
            <v>UN</v>
          </cell>
          <cell r="D263">
            <v>62.97</v>
          </cell>
          <cell r="E263">
            <v>36.31</v>
          </cell>
          <cell r="F263">
            <v>99.28</v>
          </cell>
        </row>
        <row r="264">
          <cell r="A264">
            <v>103142</v>
          </cell>
          <cell r="B264" t="str">
            <v>ASSENTAMENTO DE CONEXÃO COM 1 ACESSO, FERRO FUNDIDO PARA REDE DE ÁGUA, DN  300 MM, JUNTA FLANGEADA (NÃO INCLUI O FORNECIMENTO). AF_09/2021</v>
          </cell>
          <cell r="C264" t="str">
            <v>UN</v>
          </cell>
          <cell r="D264">
            <v>70.27000000000001</v>
          </cell>
          <cell r="E264">
            <v>41.32</v>
          </cell>
          <cell r="F264">
            <v>111.59</v>
          </cell>
        </row>
        <row r="265">
          <cell r="A265">
            <v>103143</v>
          </cell>
          <cell r="B265" t="str">
            <v>ASSENTAMENTO DE CONEXÃO COM 1 ACESSO, FERRO FUNDIDO PARA REDE DE ÁGUA, DN  350 MM, JUNTA FLANGEADA (NÃO INCLUI O FORNECIMENTO). AF_09/2021</v>
          </cell>
          <cell r="C265" t="str">
            <v>UN</v>
          </cell>
          <cell r="D265">
            <v>91.31</v>
          </cell>
          <cell r="E265">
            <v>55.78</v>
          </cell>
          <cell r="F265">
            <v>147.09</v>
          </cell>
        </row>
        <row r="266">
          <cell r="A266">
            <v>103144</v>
          </cell>
          <cell r="B266" t="str">
            <v>ASSENTAMENTO DE CONEXÃO COM 1 ACESSO, FERRO FUNDIDO PARA REDE DE ÁGUA, DN  400 MM, JUNTA FLANGEADA (NÃO INCLUI O FORNECIMENTO). AF_09/2021</v>
          </cell>
          <cell r="C266" t="str">
            <v>UN</v>
          </cell>
          <cell r="D266">
            <v>98.619999999999976</v>
          </cell>
          <cell r="E266">
            <v>60.77</v>
          </cell>
          <cell r="F266">
            <v>159.38999999999999</v>
          </cell>
        </row>
        <row r="267">
          <cell r="A267">
            <v>103145</v>
          </cell>
          <cell r="B267" t="str">
            <v>ASSENTAMENTO DE CONEXÃO COM 1 ACESSO, FERRO FUNDIDO PARA REDE DE ÁGUA, DN  450 MM, JUNTA FLANGEADA (NÃO INCLUI O FORNECIMENTO). AF_09/2021</v>
          </cell>
          <cell r="C267" t="str">
            <v>UN</v>
          </cell>
          <cell r="D267">
            <v>119.69999999999999</v>
          </cell>
          <cell r="E267">
            <v>75.19</v>
          </cell>
          <cell r="F267">
            <v>194.89</v>
          </cell>
        </row>
        <row r="268">
          <cell r="A268">
            <v>103146</v>
          </cell>
          <cell r="B268" t="str">
            <v>ASSENTAMENTO DE CONEXÃO COM 1 ACESSO, FERRO FUNDIDO PARA REDE DE ÁGUA, DN  500 MM, JUNTA FLANGEADA (NÃO INCLUI O FORNECIMENTO). AF_09/2021</v>
          </cell>
          <cell r="C268" t="str">
            <v>UN</v>
          </cell>
          <cell r="D268">
            <v>126.97999999999999</v>
          </cell>
          <cell r="E268">
            <v>80.22</v>
          </cell>
          <cell r="F268">
            <v>207.2</v>
          </cell>
        </row>
        <row r="269">
          <cell r="A269">
            <v>103147</v>
          </cell>
          <cell r="B269" t="str">
            <v>ASSENTAMENTO DE CONEXÃO COM 1 ACESSO, FERRO FUNDIDO PARA REDE DE ÁGUA, DN  600 MM, JUNTA FLANGEADA (NÃO INCLUI O FORNECIMENTO). AF_09/2021</v>
          </cell>
          <cell r="C269" t="str">
            <v>UN</v>
          </cell>
          <cell r="D269">
            <v>141.63</v>
          </cell>
          <cell r="E269">
            <v>90.22</v>
          </cell>
          <cell r="F269">
            <v>231.85</v>
          </cell>
        </row>
        <row r="270">
          <cell r="A270">
            <v>103148</v>
          </cell>
          <cell r="B270" t="str">
            <v>ASSENTAMENTO DE CONEXÃO COM 1 ACESSO, FERRO FUNDIDO PARA REDE DE ÁGUA, DN  700 MM, JUNTA FLANGEADA (NÃO INCLUI O FORNECIMENTO). AF_09/2021</v>
          </cell>
          <cell r="C270" t="str">
            <v>UN</v>
          </cell>
          <cell r="D270">
            <v>169.97999999999996</v>
          </cell>
          <cell r="E270">
            <v>109.67</v>
          </cell>
          <cell r="F270">
            <v>279.64999999999998</v>
          </cell>
        </row>
        <row r="271">
          <cell r="A271">
            <v>103149</v>
          </cell>
          <cell r="B271" t="str">
            <v>ASSENTAMENTO DE CONEXÃO COM 1 ACESSO, FERRO FUNDIDO PARA REDE DE ÁGUA, DN  800 MM, JUNTA FLANGEADA (NÃO INCLUI O FORNECIMENTO). AF_09/2021</v>
          </cell>
          <cell r="C271" t="str">
            <v>UN</v>
          </cell>
          <cell r="D271">
            <v>184.61</v>
          </cell>
          <cell r="E271">
            <v>119.69</v>
          </cell>
          <cell r="F271">
            <v>304.3</v>
          </cell>
        </row>
        <row r="272">
          <cell r="A272">
            <v>103150</v>
          </cell>
          <cell r="B272" t="str">
            <v>ASSENTAMENTO DE CONEXÃO COM 1 ACESSO, FERRO FUNDIDO PARA REDE DE ÁGUA, DN  900 MM, JUNTA FLANGEADA (NÃO INCLUI O FORNECIMENTO). AF_09/2021</v>
          </cell>
          <cell r="C272" t="str">
            <v>UN</v>
          </cell>
          <cell r="D272">
            <v>212.94</v>
          </cell>
          <cell r="E272">
            <v>139.11000000000001</v>
          </cell>
          <cell r="F272">
            <v>352.05</v>
          </cell>
        </row>
        <row r="273">
          <cell r="A273">
            <v>103151</v>
          </cell>
          <cell r="B273" t="str">
            <v>ASSENTAMENTO DE CONEXÃO COM 1 ACESSO, FERRO FUNDIDO PARA REDE DE ÁGUA, DN  1000 MM, JUNTA FLANGEADA (NÃO INCLUI O FORNECIMENTO). AF_09/2021</v>
          </cell>
          <cell r="C273" t="str">
            <v>UN</v>
          </cell>
          <cell r="D273">
            <v>227.61</v>
          </cell>
          <cell r="E273">
            <v>149.13999999999999</v>
          </cell>
          <cell r="F273">
            <v>376.75</v>
          </cell>
        </row>
        <row r="274">
          <cell r="A274">
            <v>103152</v>
          </cell>
          <cell r="B274" t="str">
            <v>ASSENTAMENTO DE CONEXÃO COM 1 ACESSO, FERRO FUNDIDO PARA REDE DE ÁGUA, DN  1200 MM, JUNTA FLANGEADA (NÃO INCLUI O FORNECIMENTO). AF_09/2021</v>
          </cell>
          <cell r="C274" t="str">
            <v>UN</v>
          </cell>
          <cell r="D274">
            <v>270.60000000000002</v>
          </cell>
          <cell r="E274">
            <v>178.59</v>
          </cell>
          <cell r="F274">
            <v>449.19</v>
          </cell>
        </row>
        <row r="275">
          <cell r="A275">
            <v>103372</v>
          </cell>
          <cell r="B275" t="str">
            <v>TUBO PEAD LISO PARA REDE DE ÁGUA OU ESGOTO, DIÂMETRO DE 20 MM, JUNTA SOLDADA (NÃO INCLUI A EXECUÇÃO DE SOLDA) - FORNECIMENTO E ASSENTAMENTO. AF_12/2021</v>
          </cell>
          <cell r="C275" t="str">
            <v>M</v>
          </cell>
          <cell r="D275">
            <v>5.29</v>
          </cell>
          <cell r="E275">
            <v>0.13</v>
          </cell>
          <cell r="F275">
            <v>5.42</v>
          </cell>
        </row>
        <row r="276">
          <cell r="A276">
            <v>103373</v>
          </cell>
          <cell r="B276" t="str">
            <v>TUBO PEAD LISO PARA REDE DE ÁGUA OU ESGOTO, DIÂMETRO DE 32 MM, JUNTA SOLDADA (NÃO INCLUI A EXECUÇÃO DE SOLDA) - FORNECIMENTO E ASSENTAMENTO. AF_12/2021</v>
          </cell>
          <cell r="C276" t="str">
            <v>M</v>
          </cell>
          <cell r="D276">
            <v>10.41</v>
          </cell>
          <cell r="E276">
            <v>0.22</v>
          </cell>
          <cell r="F276">
            <v>10.63</v>
          </cell>
        </row>
        <row r="277">
          <cell r="A277">
            <v>103376</v>
          </cell>
          <cell r="B277" t="str">
            <v>TUBO PEAD LISO PARA REDE DE ÁGUA OU ESGOTO, DIÂMETRO DE 110 MM, JUNTA SOLDADA (NÃO INCLUI A EXECUÇÃO DE SOLDA) - FORNECIMENTO E ASSENTAMENTO. AF_12/2021</v>
          </cell>
          <cell r="C277" t="str">
            <v>M</v>
          </cell>
          <cell r="D277">
            <v>125.69</v>
          </cell>
          <cell r="E277">
            <v>0.79</v>
          </cell>
          <cell r="F277">
            <v>126.48</v>
          </cell>
        </row>
        <row r="278">
          <cell r="A278">
            <v>103377</v>
          </cell>
          <cell r="B278" t="str">
            <v>TUBO PEAD LISO PARA REDE DE ÁGUA OU ESGOTO, DIÂMETRO DE 160 MM, JUNTA SOLDADA (NÃO INCLUI A EXECUÇÃO DE SOLDA) - FORNECIMENTO E ASSENTAMENTO. AF_12/2021</v>
          </cell>
          <cell r="C278" t="str">
            <v>M</v>
          </cell>
          <cell r="D278">
            <v>269.47999999999996</v>
          </cell>
          <cell r="E278">
            <v>1.1599999999999999</v>
          </cell>
          <cell r="F278">
            <v>270.64</v>
          </cell>
        </row>
        <row r="279">
          <cell r="A279">
            <v>103379</v>
          </cell>
          <cell r="B279" t="str">
            <v>TUBO PEAD LISO PARA REDE DE ÁGUA OU ESGOTO, DIÂMETRO DE 200 MM, JUNTA SOLDADA (NÃO INCLUI A EXECUÇÃO DE SOLDA) - FORNECIMENTO E ASSENTAMENTO. AF_12/2021</v>
          </cell>
          <cell r="C279" t="str">
            <v>M</v>
          </cell>
          <cell r="D279">
            <v>419.87</v>
          </cell>
          <cell r="E279">
            <v>1.45</v>
          </cell>
          <cell r="F279">
            <v>421.32</v>
          </cell>
        </row>
        <row r="280">
          <cell r="A280">
            <v>103383</v>
          </cell>
          <cell r="B280" t="str">
            <v>TUBO PEAD LISO PARA REDE DE ÁGUA OU ESGOTO, DIÂMETRO DE 315 MM, JUNTA SOLDADA (NÃO INCLUI A EXECUÇÃO DE SOLDA) - FORNECIMENTO E ASSENTAMENTO. AF_12/2021</v>
          </cell>
          <cell r="C280" t="str">
            <v>M</v>
          </cell>
          <cell r="D280">
            <v>1031.3700000000001</v>
          </cell>
          <cell r="E280">
            <v>1.6</v>
          </cell>
          <cell r="F280">
            <v>1032.97</v>
          </cell>
        </row>
        <row r="281">
          <cell r="A281">
            <v>103385</v>
          </cell>
          <cell r="B281" t="str">
            <v>TUBO PEAD LISO PARA REDE DE ÁGUA OU ESGOTO, DIÂMETRO DE 400 MM, JUNTA SOLDADA (NÃO INCLUI A EXECUÇÃO DE SOLDA) - FORNECIMENTO E ASSENTAMENTO. AF_12/2021</v>
          </cell>
          <cell r="C281" t="str">
            <v>M</v>
          </cell>
          <cell r="D281">
            <v>1662.5500000000002</v>
          </cell>
          <cell r="E281">
            <v>3.08</v>
          </cell>
          <cell r="F281">
            <v>1665.63</v>
          </cell>
        </row>
        <row r="282">
          <cell r="A282">
            <v>103387</v>
          </cell>
          <cell r="B282" t="str">
            <v>TUBO PEAD LISO PARA REDE DE ÁGUA OU ESGOTO, DIÂMETRO DE 500 MM, JUNTA SOLDADA (NÃO INCLUI A EXECUÇÃO DE SOLDA) - FORNECIMENTO E ASSENTAMENTO. AF_12/2021</v>
          </cell>
          <cell r="C282" t="str">
            <v>M</v>
          </cell>
          <cell r="D282">
            <v>2917.0899999999997</v>
          </cell>
          <cell r="E282">
            <v>4.84</v>
          </cell>
          <cell r="F282">
            <v>2921.93</v>
          </cell>
        </row>
        <row r="283">
          <cell r="A283">
            <v>103389</v>
          </cell>
          <cell r="B283" t="str">
            <v>TUBO PEAD LISO PARA REDE DE ÁGUA OU ESGOTO, DIÂMETRO DE 630 MM, JUNTA SOLDADA (NÃO INCLUI A EXECUÇÃO DE SOLDA) - FORNECIMENTO E ASSENTAMENTO. AF_12/2021</v>
          </cell>
          <cell r="C283" t="str">
            <v>M</v>
          </cell>
          <cell r="D283">
            <v>4338.21</v>
          </cell>
          <cell r="E283">
            <v>7.16</v>
          </cell>
          <cell r="F283">
            <v>4345.37</v>
          </cell>
        </row>
        <row r="284">
          <cell r="A284">
            <v>103391</v>
          </cell>
          <cell r="B284" t="str">
            <v>TUBO PEAD LISO PARA REDE DE ÁGUA OU ESGOTO, DIÂMETRO DE 800 MM, JUNTA SOLDADA (NÃO INCLUI A EXECUÇÃO DE SOLDA) - FORNECIMENTO E ASSENTAMENTO. AF_12/2021</v>
          </cell>
          <cell r="C284" t="str">
            <v>M</v>
          </cell>
          <cell r="D284">
            <v>2853.54</v>
          </cell>
          <cell r="E284">
            <v>10.15</v>
          </cell>
          <cell r="F284">
            <v>2863.69</v>
          </cell>
        </row>
        <row r="285">
          <cell r="A285">
            <v>103392</v>
          </cell>
          <cell r="B285" t="str">
            <v>TUBO PEAD LISO PARA REDE DE ÁGUA OU ESGOTO, DIÂMETRO DE 900 MM, JUNTA SOLDADA (NÃO INCLUI A EXECUÇÃO DE SOLDA) - FORNECIMENTO E ASSENTAMENTO. AF_12/2021</v>
          </cell>
          <cell r="C285" t="str">
            <v>M</v>
          </cell>
          <cell r="D285">
            <v>4667.82</v>
          </cell>
          <cell r="E285">
            <v>11.88</v>
          </cell>
          <cell r="F285">
            <v>4679.7</v>
          </cell>
        </row>
        <row r="286">
          <cell r="A286">
            <v>103393</v>
          </cell>
          <cell r="B286" t="str">
            <v>TUBO PEAD LISO PARA REDE DE ÁGUA OU ESGOTO, DIÂMETRO DE 1000 MM, JUNTA SOLDADA (NÃO INCLUI A EXECUÇÃO DE SOLDA) - FORNECIMENTO E ASSENTAMENTO. AF_12/2021</v>
          </cell>
          <cell r="C286" t="str">
            <v>M</v>
          </cell>
          <cell r="D286">
            <v>5147.9400000000005</v>
          </cell>
          <cell r="E286">
            <v>13.66</v>
          </cell>
          <cell r="F286">
            <v>5161.6000000000004</v>
          </cell>
        </row>
        <row r="287">
          <cell r="A287">
            <v>103397</v>
          </cell>
          <cell r="B287" t="str">
            <v>ASSENTAMENTO DE CONEXÃO COM 2 ACESSOS, EM PEAD LISO PARA REDE DE ÁGUA OU ESGOTO, DIÂMETRO DE 20 MM, JUNTA SOLDADA (NÃO INCLUI O FORNECIMENTO E EXECUÇÃO DE SOLDA). AF_12/2021</v>
          </cell>
          <cell r="C287" t="str">
            <v>UN</v>
          </cell>
          <cell r="D287">
            <v>1.35</v>
          </cell>
          <cell r="E287">
            <v>2.5499999999999998</v>
          </cell>
          <cell r="F287">
            <v>3.9</v>
          </cell>
        </row>
        <row r="288">
          <cell r="A288">
            <v>103398</v>
          </cell>
          <cell r="B288" t="str">
            <v>ASSENTAMENTO DE CONEXÃO COM 2 ACESSOS, EM PEAD LISO PARA REDE DE ÁGUA OU ESGOTO, DIÂMETRO DE 32 MM, JUNTA SOLDADA (NÃO INCLUI O FORNECIMENTO E EXECUÇÃO DE SOLDA). AF_12/2021</v>
          </cell>
          <cell r="C288" t="str">
            <v>UN</v>
          </cell>
          <cell r="D288">
            <v>2.16</v>
          </cell>
          <cell r="E288">
            <v>4.07</v>
          </cell>
          <cell r="F288">
            <v>6.23</v>
          </cell>
        </row>
        <row r="289">
          <cell r="A289">
            <v>103399</v>
          </cell>
          <cell r="B289" t="str">
            <v>ASSENTAMENTO DE CONEXÃO COM 2 ACESSOS, EM PEAD LISO PARA REDE DE ÁGUA OU ESGOTO, DIÂMETRO DE 63 MM, JUNTA SOLDADA (NÃO INCLUI O FORNECIMENTO E EXECUÇÃO DE SOLDA). AF_12/2021</v>
          </cell>
          <cell r="C289" t="str">
            <v>UN</v>
          </cell>
          <cell r="D289">
            <v>4.2999999999999989</v>
          </cell>
          <cell r="E289">
            <v>7.98</v>
          </cell>
          <cell r="F289">
            <v>12.28</v>
          </cell>
        </row>
        <row r="290">
          <cell r="A290">
            <v>103400</v>
          </cell>
          <cell r="B290" t="str">
            <v>ASSENTAMENTO DE CONEXÃO COM 2 ACESSOS, EM PEAD LISO PARA REDE DE ÁGUA OU ESGOTO, DIÂMETRO DE 90 MM, JUNTA SOLDADA (NÃO INCLUI O FORNECIMENTO E EXECUÇÃO DE SOLDA). AF_12/2021</v>
          </cell>
          <cell r="C290" t="str">
            <v>UN</v>
          </cell>
          <cell r="D290">
            <v>6.16</v>
          </cell>
          <cell r="E290">
            <v>11.39</v>
          </cell>
          <cell r="F290">
            <v>17.55</v>
          </cell>
        </row>
        <row r="291">
          <cell r="A291">
            <v>103401</v>
          </cell>
          <cell r="B291" t="str">
            <v>ASSENTAMENTO DE CONEXÃO COM 2 ACESSOS, EM PEAD LISO PARA REDE DE ÁGUA OU ESGOTO, DIÂMETRO DE 110 MM, JUNTA SOLDADA (NÃO INCLUI O FORNECIMENTO E EXECUÇÃO DE SOLDA). AF_12/2021</v>
          </cell>
          <cell r="C291" t="str">
            <v>UN</v>
          </cell>
          <cell r="D291">
            <v>7.5499999999999989</v>
          </cell>
          <cell r="E291">
            <v>13.9</v>
          </cell>
          <cell r="F291">
            <v>21.45</v>
          </cell>
        </row>
        <row r="292">
          <cell r="A292">
            <v>103402</v>
          </cell>
          <cell r="B292" t="str">
            <v>ASSENTAMENTO DE CONEXÃO COM 2 ACESSOS, EM PEAD LISO PARA REDE DE ÁGUA OU ESGOTO, DIÂMETRO DE 160 MM, JUNTA SOLDADA (NÃO INCLUI O FORNECIMENTO E EXECUÇÃO DE SOLDA). AF_12/2021</v>
          </cell>
          <cell r="C292" t="str">
            <v>UN</v>
          </cell>
          <cell r="D292">
            <v>10.98</v>
          </cell>
          <cell r="E292">
            <v>20.22</v>
          </cell>
          <cell r="F292">
            <v>31.2</v>
          </cell>
        </row>
        <row r="293">
          <cell r="A293">
            <v>103403</v>
          </cell>
          <cell r="B293" t="str">
            <v>ASSENTAMENTO DE CONEXÃO COM 2 ACESSOS, EM PEAD LISO PARA REDE DE ÁGUA OU ESGOTO, DIÂMETRO DE 180 MM, JUNTA SOLDADA (NÃO INCLUI O FORNECIMENTO E EXECUÇÃO DE SOLDA). AF_12/2021</v>
          </cell>
          <cell r="C293" t="str">
            <v>UN</v>
          </cell>
          <cell r="D293">
            <v>12.370000000000001</v>
          </cell>
          <cell r="E293">
            <v>22.74</v>
          </cell>
          <cell r="F293">
            <v>35.11</v>
          </cell>
        </row>
        <row r="294">
          <cell r="A294">
            <v>103404</v>
          </cell>
          <cell r="B294" t="str">
            <v>ASSENTAMENTO DE CONEXÃO COM 2 ACESSOS, EM PEAD LISO PARA REDE DE ÁGUA OU ESGOTO, DIÂMETRO DE 200 MM, JUNTA SOLDADA (NÃO INCLUI O FORNECIMENTO E EXECUÇÃO DE SOLDA). AF_12/2021</v>
          </cell>
          <cell r="C294" t="str">
            <v>UN</v>
          </cell>
          <cell r="D294">
            <v>13.759999999999998</v>
          </cell>
          <cell r="E294">
            <v>25.25</v>
          </cell>
          <cell r="F294">
            <v>39.01</v>
          </cell>
        </row>
        <row r="295">
          <cell r="A295">
            <v>103405</v>
          </cell>
          <cell r="B295" t="str">
            <v>ASSENTAMENTO DE CONEXÃO COM 2 ACESSOS, EM PEAD LISO PARA REDE DE ÁGUA OU ESGOTO, DIÂMETRO DE 225 MM, JUNTA SOLDADA (NÃO INCLUI O FORNECIMENTO E EXECUÇÃO DE SOLDA). AF_12/2021</v>
          </cell>
          <cell r="C295" t="str">
            <v>UN</v>
          </cell>
          <cell r="D295">
            <v>15.480000000000004</v>
          </cell>
          <cell r="E295">
            <v>28.4</v>
          </cell>
          <cell r="F295">
            <v>43.88</v>
          </cell>
        </row>
        <row r="296">
          <cell r="A296">
            <v>103406</v>
          </cell>
          <cell r="B296" t="str">
            <v>ASSENTAMENTO DE CONEXÃO COM 2 ACESSOS, EM PEAD LISO PARA REDE DE ÁGUA OU ESGOTO, DIÂMETRO DE 250 MM, JUNTA SOLDADA (NÃO INCLUI O FORNECIMENTO E EXECUÇÃO DE SOLDA). AF_12/2021</v>
          </cell>
          <cell r="C296" t="str">
            <v>UN</v>
          </cell>
          <cell r="D296">
            <v>17.2</v>
          </cell>
          <cell r="E296">
            <v>31.56</v>
          </cell>
          <cell r="F296">
            <v>48.76</v>
          </cell>
        </row>
        <row r="297">
          <cell r="A297">
            <v>103407</v>
          </cell>
          <cell r="B297" t="str">
            <v>ASSENTAMENTO DE CONEXÃO COM 2 ACESSOS, EM PEAD LISO PARA REDE DE ÁGUA OU ESGOTO, DIÂMETRO DE 280 MM, JUNTA SOLDADA (NÃO INCLUI O FORNECIMENTO E EXECUÇÃO DE SOLDA). AF_12/2021</v>
          </cell>
          <cell r="C297" t="str">
            <v>UN</v>
          </cell>
          <cell r="D297">
            <v>19.279999999999994</v>
          </cell>
          <cell r="E297">
            <v>35.340000000000003</v>
          </cell>
          <cell r="F297">
            <v>54.62</v>
          </cell>
        </row>
        <row r="298">
          <cell r="A298">
            <v>103408</v>
          </cell>
          <cell r="B298" t="str">
            <v>ASSENTAMENTO DE CONEXÃO COM 2 ACESSOS, EM PEAD LISO PARA REDE DE ÁGUA OU ESGOTO, DIÂMETRO DE 315 MM, JUNTA SOLDADA (NÃO INCLUI O FORNECIMENTO E EXECUÇÃO DE SOLDA). AF_12/2021</v>
          </cell>
          <cell r="C298" t="str">
            <v>UN</v>
          </cell>
          <cell r="D298">
            <v>21.669999999999995</v>
          </cell>
          <cell r="E298">
            <v>39.770000000000003</v>
          </cell>
          <cell r="F298">
            <v>61.44</v>
          </cell>
        </row>
        <row r="299">
          <cell r="A299">
            <v>103409</v>
          </cell>
          <cell r="B299" t="str">
            <v>ASSENTAMENTO DE CONEXÃO COM 2 ACESSOS, EM PEAD LISO PARA REDE DE ÁGUA OU ESGOTO, DIÂMETRO DE 355 MM, JUNTA SOLDADA (NÃO INCLUI O FORNECIMENTO E EXECUÇÃO DE SOLDA). AF_12/2021</v>
          </cell>
          <cell r="C299" t="str">
            <v>UN</v>
          </cell>
          <cell r="D299">
            <v>24.459999999999994</v>
          </cell>
          <cell r="E299">
            <v>44.78</v>
          </cell>
          <cell r="F299">
            <v>69.239999999999995</v>
          </cell>
        </row>
        <row r="300">
          <cell r="A300">
            <v>103410</v>
          </cell>
          <cell r="B300" t="str">
            <v>ASSENTAMENTO DE CONEXÃO COM 2 ACESSOS, EM PEAD LISO PARA REDE DE ÁGUA OU ESGOTO, DIÂMETRO DE 400 MM, JUNTA SOLDADA (NÃO INCLUI O FORNECIMENTO E EXECUÇÃO DE SOLDA). AF_12/2021</v>
          </cell>
          <cell r="C300" t="str">
            <v>UN</v>
          </cell>
          <cell r="D300">
            <v>27.550000000000004</v>
          </cell>
          <cell r="E300">
            <v>50.48</v>
          </cell>
          <cell r="F300">
            <v>78.03</v>
          </cell>
        </row>
        <row r="301">
          <cell r="A301">
            <v>103411</v>
          </cell>
          <cell r="B301" t="str">
            <v>ASSENTAMENTO DE CONEXÃO COM 3 ACESSOS, EM PEAD LISO PARA REDE DE ÁGUA OU ESGOTO, DIÂMETRO DE 20 MM, JUNTA SOLDADA (NÃO INCLUI O FORNECIMENTO E EXECUÇÃO DE SOLDA). AF_12/2021</v>
          </cell>
          <cell r="C301" t="str">
            <v>UN</v>
          </cell>
          <cell r="D301">
            <v>2.7199999999999998</v>
          </cell>
          <cell r="E301">
            <v>5.07</v>
          </cell>
          <cell r="F301">
            <v>7.79</v>
          </cell>
        </row>
        <row r="302">
          <cell r="A302">
            <v>103412</v>
          </cell>
          <cell r="B302" t="str">
            <v>ASSENTAMENTO DE CONEXÃO COM 3 ACESSOS, EM PEAD LISO PARA REDE DE ÁGUA OU ESGOTO, DIÂMETRO DE 32 MM, JUNTA SOLDADA (NÃO INCLUI O FORNECIMENTO E EXECUÇÃO DE SOLDA). AF_12/2021</v>
          </cell>
          <cell r="C302" t="str">
            <v>UN</v>
          </cell>
          <cell r="D302">
            <v>4.370000000000001</v>
          </cell>
          <cell r="E302">
            <v>8.1</v>
          </cell>
          <cell r="F302">
            <v>12.47</v>
          </cell>
        </row>
        <row r="303">
          <cell r="A303">
            <v>103413</v>
          </cell>
          <cell r="B303" t="str">
            <v>ASSENTAMENTO DE CONEXÃO COM 3 ACESSOS, EM PEAD LISO PARA REDE DE ÁGUA OU ESGOTO, DIÂMETRO DE 63 MM, JUNTA SOLDADA (NÃO INCLUI O FORNECIMENTO E EXECUÇÃO DE SOLDA). AF_12/2021</v>
          </cell>
          <cell r="C303" t="str">
            <v>UN</v>
          </cell>
          <cell r="D303">
            <v>8.6399999999999988</v>
          </cell>
          <cell r="E303">
            <v>15.94</v>
          </cell>
          <cell r="F303">
            <v>24.58</v>
          </cell>
        </row>
        <row r="304">
          <cell r="A304">
            <v>103414</v>
          </cell>
          <cell r="B304" t="str">
            <v>ASSENTAMENTO DE CONEXÃO COM 3 ACESSOS, EM PEAD LISO PARA REDE DE ÁGUA OU ESGOTO, DIÂMETRO DE 90 MM, JUNTA SOLDADA (NÃO INCLUI O FORNECIMENTO E EXECUÇÃO DE SOLDA). AF_12/2021</v>
          </cell>
          <cell r="C304" t="str">
            <v>UN</v>
          </cell>
          <cell r="D304">
            <v>12.370000000000001</v>
          </cell>
          <cell r="E304">
            <v>22.74</v>
          </cell>
          <cell r="F304">
            <v>35.11</v>
          </cell>
        </row>
        <row r="305">
          <cell r="A305">
            <v>103415</v>
          </cell>
          <cell r="B305" t="str">
            <v>ASSENTAMENTO DE CONEXÃO COM 3 ACESSOS, EM PEAD LISO PARA REDE DE ÁGUA OU ESGOTO, DIÂMETRO DE 110 MM, JUNTA SOLDADA (NÃO INCLUI O FORNECIMENTO E EXECUÇÃO DE SOLDA). AF_12/2021</v>
          </cell>
          <cell r="C305" t="str">
            <v>UN</v>
          </cell>
          <cell r="D305">
            <v>15.129999999999995</v>
          </cell>
          <cell r="E305">
            <v>27.78</v>
          </cell>
          <cell r="F305">
            <v>42.91</v>
          </cell>
        </row>
        <row r="306">
          <cell r="A306">
            <v>103416</v>
          </cell>
          <cell r="B306" t="str">
            <v>ASSENTAMENTO DE CONEXÃO COM 3 ACESSOS, EM PEAD LISO PARA REDE DE ÁGUA OU ESGOTO, DIÂMETRO DE 160 MM, JUNTA SOLDADA (NÃO INCLUI O FORNECIMENTO E EXECUÇÃO DE SOLDA). AF_12/2021</v>
          </cell>
          <cell r="C306" t="str">
            <v>UN</v>
          </cell>
          <cell r="D306">
            <v>22.020000000000003</v>
          </cell>
          <cell r="E306">
            <v>40.4</v>
          </cell>
          <cell r="F306">
            <v>62.42</v>
          </cell>
        </row>
        <row r="307">
          <cell r="A307">
            <v>103417</v>
          </cell>
          <cell r="B307" t="str">
            <v>ASSENTAMENTO DE CONEXÃO COM 3 ACESSOS, EM PEAD LISO PARA REDE DE ÁGUA OU ESGOTO, DIÂMETRO DE 180 MM, JUNTA SOLDADA (NÃO INCLUI O FORNECIMENTO E EXECUÇÃO DE SOLDA). AF_12/2021</v>
          </cell>
          <cell r="C307" t="str">
            <v>UN</v>
          </cell>
          <cell r="D307">
            <v>24.79</v>
          </cell>
          <cell r="E307">
            <v>45.43</v>
          </cell>
          <cell r="F307">
            <v>70.22</v>
          </cell>
        </row>
        <row r="308">
          <cell r="A308">
            <v>103418</v>
          </cell>
          <cell r="B308" t="str">
            <v>ASSENTAMENTO DE CONEXÃO COM 3 ACESSOS, EM PEAD LISO PARA REDE DE ÁGUA OU ESGOTO, DIÂMETRO DE 200 MM, JUNTA SOLDADA (NÃO INCLUI O FORNECIMENTO E EXECUÇÃO DE SOLDA). AF_12/2021</v>
          </cell>
          <cell r="C308" t="str">
            <v>UN</v>
          </cell>
          <cell r="D308">
            <v>27.550000000000004</v>
          </cell>
          <cell r="E308">
            <v>50.48</v>
          </cell>
          <cell r="F308">
            <v>78.03</v>
          </cell>
        </row>
        <row r="309">
          <cell r="A309">
            <v>103419</v>
          </cell>
          <cell r="B309" t="str">
            <v>ASSENTAMENTO DE CONEXÃO COM 3 ACESSOS, EM PEAD LISO PARA REDE DE ÁGUA OU ESGOTO, DIÂMETRO DE 225 MM, JUNTA SOLDADA (NÃO INCLUI O FORNECIMENTO E EXECUÇÃO DE SOLDA). AF_12/2021</v>
          </cell>
          <cell r="C309" t="str">
            <v>UN</v>
          </cell>
          <cell r="D309">
            <v>31</v>
          </cell>
          <cell r="E309">
            <v>56.78</v>
          </cell>
          <cell r="F309">
            <v>87.78</v>
          </cell>
        </row>
        <row r="310">
          <cell r="A310">
            <v>103420</v>
          </cell>
          <cell r="B310" t="str">
            <v>ASSENTAMENTO DE CONEXÃO COM 3 ACESSOS, EM PEAD LISO PARA REDE DE ÁGUA OU ESGOTO, DIÂMETRO DE 250 MM, JUNTA SOLDADA (NÃO INCLUI O FORNECIMENTO E EXECUÇÃO DE SOLDA). AF_12/2021</v>
          </cell>
          <cell r="C310" t="str">
            <v>UN</v>
          </cell>
          <cell r="D310">
            <v>34.44</v>
          </cell>
          <cell r="E310">
            <v>63.09</v>
          </cell>
          <cell r="F310">
            <v>97.53</v>
          </cell>
        </row>
        <row r="311">
          <cell r="A311">
            <v>103421</v>
          </cell>
          <cell r="B311" t="str">
            <v>ASSENTAMENTO DE CONEXÃO COM 3 ACESSOS, EM PEAD LISO PARA REDE DE ÁGUA OU ESGOTO, DIÂMETRO DE 280 MM, JUNTA SOLDADA (NÃO INCLUI O FORNECIMENTO E EXECUÇÃO DE SOLDA). AF_12/2021</v>
          </cell>
          <cell r="C311" t="str">
            <v>UN</v>
          </cell>
          <cell r="D311">
            <v>38.599999999999994</v>
          </cell>
          <cell r="E311">
            <v>70.64</v>
          </cell>
          <cell r="F311">
            <v>109.24</v>
          </cell>
        </row>
        <row r="312">
          <cell r="A312">
            <v>103422</v>
          </cell>
          <cell r="B312" t="str">
            <v>ASSENTAMENTO DE CONEXÃO COM 3 ACESSOS, EM PEAD LISO PARA REDE DE ÁGUA OU ESGOTO, DIÂMETRO DE 315 MM, JUNTA SOLDADA (NÃO INCLUI O FORNECIMENTO E EXECUÇÃO DE SOLDA). AF_12/2021</v>
          </cell>
          <cell r="C312" t="str">
            <v>UN</v>
          </cell>
          <cell r="D312">
            <v>43.400000000000006</v>
          </cell>
          <cell r="E312">
            <v>79.489999999999995</v>
          </cell>
          <cell r="F312">
            <v>122.89</v>
          </cell>
        </row>
        <row r="313">
          <cell r="A313">
            <v>103423</v>
          </cell>
          <cell r="B313" t="str">
            <v>ASSENTAMENTO DE CONEXÃO COM 3 ACESSOS, EM PEAD LISO PARA REDE DE ÁGUA OU ESGOTO, DIÂMETRO DE 355 MM, JUNTA SOLDADA (NÃO INCLUI O FORNECIMENTO E EXECUÇÃO DE SOLDA). AF_12/2021</v>
          </cell>
          <cell r="C313" t="str">
            <v>UN</v>
          </cell>
          <cell r="D313">
            <v>48.94</v>
          </cell>
          <cell r="E313">
            <v>89.57</v>
          </cell>
          <cell r="F313">
            <v>138.51</v>
          </cell>
        </row>
        <row r="314">
          <cell r="A314">
            <v>103424</v>
          </cell>
          <cell r="B314" t="str">
            <v>ASSENTAMENTO DE CONEXÃO COM 3 ACESSOS, EM PEAD LISO PARA REDE DE ÁGUA OU ESGOTO, DIÂMETRO DE 400 MM, JUNTA SOLDADA (NÃO INCLUI O FORNECIMENTO E EXECUÇÃO DE SOLDA). AF_12/2021</v>
          </cell>
          <cell r="C314" t="str">
            <v>UN</v>
          </cell>
          <cell r="D314">
            <v>55.14</v>
          </cell>
          <cell r="E314">
            <v>100.92</v>
          </cell>
          <cell r="F314">
            <v>156.06</v>
          </cell>
        </row>
        <row r="315">
          <cell r="A315">
            <v>103425</v>
          </cell>
          <cell r="B315" t="str">
            <v>LUVA, EM PEAD LISO PARA REDE DE ÁGUA OU ESGOTO, DIÂMETRO DE 20 MM, JUNTA SOLDADA POR ELETROFUSÃO (NÃO INCLUI A EXECUÇÃO DE SOLDA). AF_12/2021</v>
          </cell>
          <cell r="C315" t="str">
            <v>UN</v>
          </cell>
          <cell r="D315">
            <v>13.17</v>
          </cell>
          <cell r="E315">
            <v>2.5099999999999998</v>
          </cell>
          <cell r="F315">
            <v>15.68</v>
          </cell>
        </row>
        <row r="316">
          <cell r="A316">
            <v>103426</v>
          </cell>
          <cell r="B316" t="str">
            <v>LUVA, EM PEAD LISO PARA REDE DE ÁGUA OU ESGOTO, DIÂMETRO DE 32 MM, JUNTA SOLDADA POR ELETROFUSÃO (NÃO INCLUI A EXECUÇÃO DE SOLDA). AF_12/2021</v>
          </cell>
          <cell r="C316" t="str">
            <v>UN</v>
          </cell>
          <cell r="D316">
            <v>14.899999999999999</v>
          </cell>
          <cell r="E316">
            <v>4.03</v>
          </cell>
          <cell r="F316">
            <v>18.93</v>
          </cell>
        </row>
        <row r="317">
          <cell r="A317">
            <v>103427</v>
          </cell>
          <cell r="B317" t="str">
            <v>LUVA, EM PEAD LISO PARA REDE DE ÁGUA OU ESGOTO, DIÂMETRO DE 63 MM, JUNTA SOLDADA POR ELETROFUSÃO (NÃO INCLUI A EXECUÇÃO DE SOLDA). AF_12/2021</v>
          </cell>
          <cell r="C317" t="str">
            <v>UN</v>
          </cell>
          <cell r="D317">
            <v>29.990000000000002</v>
          </cell>
          <cell r="E317">
            <v>7.93</v>
          </cell>
          <cell r="F317">
            <v>37.92</v>
          </cell>
        </row>
        <row r="318">
          <cell r="A318">
            <v>103428</v>
          </cell>
          <cell r="B318" t="str">
            <v>LUVA, EM PEAD LISO PARA REDE DE ÁGUA OU ESGOTO, DIÂMETRO DE 200 MM, JUNTA SOLDADA POR ELETROFUSÃO (NÃO INCLUI A EXECUÇÃO DE SOLDA). AF_12/2021</v>
          </cell>
          <cell r="C318" t="str">
            <v>UN</v>
          </cell>
          <cell r="D318">
            <v>224.64000000000001</v>
          </cell>
          <cell r="E318">
            <v>25.19</v>
          </cell>
          <cell r="F318">
            <v>249.83</v>
          </cell>
        </row>
        <row r="319">
          <cell r="A319">
            <v>103429</v>
          </cell>
          <cell r="B319" t="str">
            <v>LUVA, EM PEAD LISO PARA REDE DE ÁGUA OU ESGOTO, DIÂMETRO DE 400 MM, JUNTA SOLDADA POR ELETROFUSÃO (NÃO INCLUI A EXECUÇÃO DE SOLDA). AF_12/2021</v>
          </cell>
          <cell r="C319" t="str">
            <v>UN</v>
          </cell>
          <cell r="D319">
            <v>2693.5699999999997</v>
          </cell>
          <cell r="E319">
            <v>50.42</v>
          </cell>
          <cell r="F319">
            <v>2743.99</v>
          </cell>
        </row>
        <row r="320">
          <cell r="A320">
            <v>103430</v>
          </cell>
          <cell r="B320" t="str">
            <v>COTOVELO 45 GRAUS, EM PEAD LISO PARA REDE DE ÁGUA OU ESGOTO, DIÂMETRO DE 32 MM, JUNTA SOLDADA POR ELETROFUSÃO (NÃO INCLUI A EXECUÇÃO DE SOLDA). AF_12/2021</v>
          </cell>
          <cell r="C320" t="str">
            <v>UN</v>
          </cell>
          <cell r="D320">
            <v>29.500000000000004</v>
          </cell>
          <cell r="E320">
            <v>4.0199999999999996</v>
          </cell>
          <cell r="F320">
            <v>33.520000000000003</v>
          </cell>
        </row>
        <row r="321">
          <cell r="A321">
            <v>103431</v>
          </cell>
          <cell r="B321" t="str">
            <v>COTOVELO 45 GRAUS, EM PEAD LISO PARA REDE DE ÁGUA OU ESGOTO, DIÂMETRO DE 63 MM, JUNTA SOLDADA POR ELETROFUSÃO (NÃO INCLUI A EXECUÇÃO DE SOLDA). AF_12/2021</v>
          </cell>
          <cell r="C321" t="str">
            <v>UN</v>
          </cell>
          <cell r="D321">
            <v>50.93</v>
          </cell>
          <cell r="E321">
            <v>7.93</v>
          </cell>
          <cell r="F321">
            <v>58.86</v>
          </cell>
        </row>
        <row r="322">
          <cell r="A322">
            <v>103432</v>
          </cell>
          <cell r="B322" t="str">
            <v>COTOVELO 45 GRAUS, EM PEAD LISO PARA REDE DE ÁGUA OU ESGOTO, DIÂMETRO DE 200 MM, JUNTA SOLDADA POR ELETROFUSÃO (NÃO INCLUI A EXECUÇÃO DE SOLDA). AF_12/2021</v>
          </cell>
          <cell r="C322" t="str">
            <v>UN</v>
          </cell>
          <cell r="D322">
            <v>1532.1399999999999</v>
          </cell>
          <cell r="E322">
            <v>25.19</v>
          </cell>
          <cell r="F322">
            <v>1557.33</v>
          </cell>
        </row>
        <row r="323">
          <cell r="A323">
            <v>103433</v>
          </cell>
          <cell r="B323" t="str">
            <v>COTOVELO 90 GRAUS, EM PEAD LISO PARA REDE DE ÁGUA OU ESGOTO, DIÂMETRO DE 20 MM, JUNTA SOLDADA POR ELETROFUSÃO (NÃO INCLUI A EXECUÇÃO DE SOLDA). AF_12/2021</v>
          </cell>
          <cell r="C323" t="str">
            <v>UN</v>
          </cell>
          <cell r="D323">
            <v>30.490000000000002</v>
          </cell>
          <cell r="E323">
            <v>2.5099999999999998</v>
          </cell>
          <cell r="F323">
            <v>33</v>
          </cell>
        </row>
        <row r="324">
          <cell r="A324">
            <v>103434</v>
          </cell>
          <cell r="B324" t="str">
            <v>COTOVELO 90 GRAUS, EM PEAD LISO PARA REDE DE ÁGUA OU ESGOTO, DIÂMETRO DE 32 MM, JUNTA SOLDADA POR ELETROFUSÃO (NÃO INCLUI A EXECUÇÃO DE SOLDA). AF_12/2021</v>
          </cell>
          <cell r="C324" t="str">
            <v>UN</v>
          </cell>
          <cell r="D324">
            <v>41.69</v>
          </cell>
          <cell r="E324">
            <v>4.0199999999999996</v>
          </cell>
          <cell r="F324">
            <v>45.71</v>
          </cell>
        </row>
        <row r="325">
          <cell r="A325">
            <v>103435</v>
          </cell>
          <cell r="B325" t="str">
            <v>COTOVELO 90 GRAUS, EM PEAD LISO PARA REDE DE ÁGUA OU ESGOTO, DIÂMETRO DE 63 MM, JUNTA SOLDADA POR ELETROFUSÃO (NÃO INCLUI A EXECUÇÃO DE SOLDA). AF_12/2021</v>
          </cell>
          <cell r="C325" t="str">
            <v>UN</v>
          </cell>
          <cell r="D325">
            <v>77.179999999999993</v>
          </cell>
          <cell r="E325">
            <v>7.92</v>
          </cell>
          <cell r="F325">
            <v>85.1</v>
          </cell>
        </row>
        <row r="326">
          <cell r="A326">
            <v>103436</v>
          </cell>
          <cell r="B326" t="str">
            <v>COTOVELO 90 GRAUS, POLIETILENO DE ALTA DENSIDADE (PEAD) PARA REDE DE ÁGUA OU ESGOTO, DIÂMETRO DE 200 MM, JUNTA SOLDADA POR ELETROFUSÃO (NÃO INCLUI A EXECUÇÃO DE SOLDA). AF_12/2021</v>
          </cell>
          <cell r="C326" t="str">
            <v>UN</v>
          </cell>
          <cell r="D326">
            <v>2179.16</v>
          </cell>
          <cell r="E326">
            <v>25.19</v>
          </cell>
          <cell r="F326">
            <v>2204.35</v>
          </cell>
        </row>
        <row r="327">
          <cell r="A327">
            <v>103437</v>
          </cell>
          <cell r="B327" t="str">
            <v>TÊ DE SERVIÇO, EM PEAD LISO PARA REDE DE ÁGUA OU ESGOTO, DIÂMETRO DE 63 X 20 MM, JUNTA SOLDADA POR ELETROFUSÃO (NÃO INCLUI A EXECUÇÃO DE SOLDA). AF_12/2021</v>
          </cell>
          <cell r="C327" t="str">
            <v>UN</v>
          </cell>
          <cell r="D327">
            <v>160.63</v>
          </cell>
          <cell r="E327">
            <v>15.87</v>
          </cell>
          <cell r="F327">
            <v>176.5</v>
          </cell>
        </row>
        <row r="328">
          <cell r="A328">
            <v>103438</v>
          </cell>
          <cell r="B328" t="str">
            <v>TÊ DE SERVIÇO, EM PEAD LISO PARA REDE DE ÁGUA OU ESGOTO, DIÂMETRO DE 63 X 32 MM, JUNTA SOLDADA POR ELETROFUSÃO (NÃO INCLUI A EXECUÇÃO DE SOLDA). AF_12/2021</v>
          </cell>
          <cell r="C328" t="str">
            <v>UN</v>
          </cell>
          <cell r="D328">
            <v>160.63</v>
          </cell>
          <cell r="E328">
            <v>15.87</v>
          </cell>
          <cell r="F328">
            <v>176.5</v>
          </cell>
        </row>
        <row r="329">
          <cell r="A329">
            <v>103439</v>
          </cell>
          <cell r="B329" t="str">
            <v>TÊ DE SERVIÇO, EM PEAD LISO PARA REDE DE ÁGUA OU ESGOTO, DIÂMETRO DE 63 X 63 MM, JUNTA SOLDADA POR ELETROFUSÃO (NÃO INCLUI A EXECUÇÃO DE SOLDA). AF_12/2021</v>
          </cell>
          <cell r="C329" t="str">
            <v>UN</v>
          </cell>
          <cell r="D329">
            <v>191.69</v>
          </cell>
          <cell r="E329">
            <v>15.87</v>
          </cell>
          <cell r="F329">
            <v>207.56</v>
          </cell>
        </row>
        <row r="330">
          <cell r="A330">
            <v>103440</v>
          </cell>
          <cell r="B330" t="str">
            <v>TÊ DE SERVIÇO, EM PEAD LISO PARA REDE DE ÁGUA OU ESGOTO, DIÂMETRO DE 200 X 20 MM, JUNTA SOLDADA POR ELETROFUSÃO (NÃO INCLUI A EXECUÇÃO DE SOLDA). AF_12/2021</v>
          </cell>
          <cell r="C330" t="str">
            <v>UN</v>
          </cell>
          <cell r="D330">
            <v>349.24</v>
          </cell>
          <cell r="E330">
            <v>50.43</v>
          </cell>
          <cell r="F330">
            <v>399.67</v>
          </cell>
        </row>
        <row r="331">
          <cell r="A331">
            <v>103441</v>
          </cell>
          <cell r="B331" t="str">
            <v>TÊ DE SERVIÇO, EM PEAD LISO PARA REDE DE ÁGUA OU ESGOTO, DIÂMETRO DE 200 X 32 MM, JUNTA SOLDADA POR ELETROFUSÃO (NÃO INCLUI A EXECUÇÃO DE SOLDA). AF_12/2021</v>
          </cell>
          <cell r="C331" t="str">
            <v>UN</v>
          </cell>
          <cell r="D331">
            <v>354.28999999999996</v>
          </cell>
          <cell r="E331">
            <v>50.42</v>
          </cell>
          <cell r="F331">
            <v>404.71</v>
          </cell>
        </row>
        <row r="332">
          <cell r="A332">
            <v>103442</v>
          </cell>
          <cell r="B332" t="str">
            <v>TÊ DE SERVIÇO, EM PEAD LISO PARA REDE DE ÁGUA OU ESGOTO, DIÂMETRO DE 200 X 63 MM, JUNTA SOLDADA POR ELETROFUSÃO (NÃO INCLUI A EXECUÇÃO DE SOLDA). AF_12/2021</v>
          </cell>
          <cell r="C332" t="str">
            <v>UN</v>
          </cell>
          <cell r="D332">
            <v>475.7</v>
          </cell>
          <cell r="E332">
            <v>50.42</v>
          </cell>
          <cell r="F332">
            <v>526.12</v>
          </cell>
        </row>
        <row r="333">
          <cell r="A333">
            <v>98441</v>
          </cell>
          <cell r="B333" t="str">
            <v>PAREDE DE MADEIRA COMPENSADA PARA CONSTRUÇÃO TEMPORÁRIA EM CHAPA SIMPLES, EXTERNA, COM ÁREA LÍQUIDA MAIOR OU IGUAL A 6 M², SEM VÃO. AF_05/2018</v>
          </cell>
          <cell r="C333" t="str">
            <v>M2</v>
          </cell>
          <cell r="D333">
            <v>131.41</v>
          </cell>
          <cell r="E333">
            <v>22.3</v>
          </cell>
          <cell r="F333">
            <v>153.71</v>
          </cell>
        </row>
        <row r="334">
          <cell r="A334">
            <v>98442</v>
          </cell>
          <cell r="B334" t="str">
            <v>PAREDE DE MADEIRA COMPENSADA PARA CONSTRUÇÃO TEMPORÁRIA EM CHAPA SIMPLES, EXTERNA, COM ÁREA LÍQUIDA MENOR QUE 6 M², SEM VÃO. AF_05/2018</v>
          </cell>
          <cell r="C334" t="str">
            <v>M2</v>
          </cell>
          <cell r="D334">
            <v>132.49</v>
          </cell>
          <cell r="E334">
            <v>25.03</v>
          </cell>
          <cell r="F334">
            <v>157.52000000000001</v>
          </cell>
        </row>
        <row r="335">
          <cell r="A335">
            <v>98443</v>
          </cell>
          <cell r="B335" t="str">
            <v>PAREDE DE MADEIRA COMPENSADA PARA CONSTRUÇÃO TEMPORÁRIA EM CHAPA SIMPLES, INTERNA, COM ÁREA LÍQUIDA MAIOR OU IGUAL A 6 M², SEM VÃO. AF_05/2018</v>
          </cell>
          <cell r="C335" t="str">
            <v>M2</v>
          </cell>
          <cell r="D335">
            <v>120.32</v>
          </cell>
          <cell r="E335">
            <v>12</v>
          </cell>
          <cell r="F335">
            <v>132.32</v>
          </cell>
        </row>
        <row r="336">
          <cell r="A336">
            <v>98444</v>
          </cell>
          <cell r="B336" t="str">
            <v>PAREDE DE MADEIRA COMPENSADA PARA CONSTRUÇÃO TEMPORÁRIA EM CHAPA SIMPLES, INTERNA, COM ÁREA LÍQUIDA MENOR QUE 6 M², SEM VÃO. AF_05/2018</v>
          </cell>
          <cell r="C336" t="str">
            <v>M2</v>
          </cell>
          <cell r="D336">
            <v>121.1</v>
          </cell>
          <cell r="E336">
            <v>13.94</v>
          </cell>
          <cell r="F336">
            <v>135.04</v>
          </cell>
        </row>
        <row r="337">
          <cell r="A337">
            <v>98445</v>
          </cell>
          <cell r="B337" t="str">
            <v>PAREDE DE MADEIRA COMPENSADA PARA CONSTRUÇÃO TEMPORÁRIA EM CHAPA SIMPLES, EXTERNA, COM ÁREA LÍQUIDA MAIOR OU IGUAL A 6 M², COM VÃO. AF_05/2018</v>
          </cell>
          <cell r="C337" t="str">
            <v>M2</v>
          </cell>
          <cell r="D337">
            <v>155.78</v>
          </cell>
          <cell r="E337">
            <v>32.380000000000003</v>
          </cell>
          <cell r="F337">
            <v>188.16</v>
          </cell>
        </row>
        <row r="338">
          <cell r="A338">
            <v>98446</v>
          </cell>
          <cell r="B338" t="str">
            <v>PAREDE DE MADEIRA COMPENSADA PARA CONSTRUÇÃO TEMPORÁRIA EM CHAPA SIMPLES, EXTERNA, COM ÁREA LÍQUIDA MENOR QUE 6 M², COM VÃO. AF_05/2018</v>
          </cell>
          <cell r="C338" t="str">
            <v>M2</v>
          </cell>
          <cell r="D338">
            <v>192.87</v>
          </cell>
          <cell r="E338">
            <v>53.1</v>
          </cell>
          <cell r="F338">
            <v>245.97</v>
          </cell>
        </row>
        <row r="339">
          <cell r="A339">
            <v>98447</v>
          </cell>
          <cell r="B339" t="str">
            <v>PAREDE DE MADEIRA COMPENSADA PARA CONSTRUÇÃO TEMPORÁRIA EM CHAPA SIMPLES, INTERNA, COM ÁREA LÍQUIDA MAIOR OU IGUAL A 6 M², COM VÃO. AF_05/2018</v>
          </cell>
          <cell r="C339" t="str">
            <v>M2</v>
          </cell>
          <cell r="D339">
            <v>140.02000000000001</v>
          </cell>
          <cell r="E339">
            <v>18.38</v>
          </cell>
          <cell r="F339">
            <v>158.4</v>
          </cell>
        </row>
        <row r="340">
          <cell r="A340">
            <v>98448</v>
          </cell>
          <cell r="B340" t="str">
            <v>PAREDE DE MADEIRA COMPENSADA PARA CONSTRUÇÃO TEMPORÁRIA EM CHAPA SIMPLES, INTERNA, COM ÁREA LÍQUIDA MENOR QUE 6 M², COM VÃO. AF_05/2018</v>
          </cell>
          <cell r="C340" t="str">
            <v>M2</v>
          </cell>
          <cell r="D340">
            <v>170.08999999999997</v>
          </cell>
          <cell r="E340">
            <v>33.08</v>
          </cell>
          <cell r="F340">
            <v>203.17</v>
          </cell>
        </row>
        <row r="341">
          <cell r="A341">
            <v>98449</v>
          </cell>
          <cell r="B341" t="str">
            <v>PAREDE DE MADEIRA COMPENSADA PARA CONSTRUÇÃO TEMPORÁRIA EM CHAPA DUPLA, EXTERNA, COM ÁREA LÍQUIDA MAIOR OU IGUAL A 6 M², SEM VÃO. AF_05/2018</v>
          </cell>
          <cell r="C341" t="str">
            <v>M2</v>
          </cell>
          <cell r="D341">
            <v>162.82000000000002</v>
          </cell>
          <cell r="E341">
            <v>26.29</v>
          </cell>
          <cell r="F341">
            <v>189.11</v>
          </cell>
        </row>
        <row r="342">
          <cell r="A342">
            <v>98450</v>
          </cell>
          <cell r="B342" t="str">
            <v>PAREDE DE MADEIRA COMPENSADA PARA CONSTRUÇÃO TEMPORÁRIA EM CHAPA DUPLA, EXTERNA, COM ÁREA LÍQUIDA MENOR QUE 6 M², SEM VÃO. AF_05/2018</v>
          </cell>
          <cell r="C342" t="str">
            <v>M2</v>
          </cell>
          <cell r="D342">
            <v>164.39</v>
          </cell>
          <cell r="E342">
            <v>30.28</v>
          </cell>
          <cell r="F342">
            <v>194.67</v>
          </cell>
        </row>
        <row r="343">
          <cell r="A343">
            <v>98451</v>
          </cell>
          <cell r="B343" t="str">
            <v>PAREDE DE MADEIRA COMPENSADA PARA CONSTRUÇÃO TEMPORÁRIA EM CHAPA DUPLA, INTERNA, COM ÁREA LÍQUIDA MAIOR OU IGUAL A 6 M², SEM VÃO. AF_05/2018</v>
          </cell>
          <cell r="C343" t="str">
            <v>M2</v>
          </cell>
          <cell r="D343">
            <v>150.81</v>
          </cell>
          <cell r="E343">
            <v>13.64</v>
          </cell>
          <cell r="F343">
            <v>164.45</v>
          </cell>
        </row>
        <row r="344">
          <cell r="A344">
            <v>98452</v>
          </cell>
          <cell r="B344" t="str">
            <v>PAREDE DE MADEIRA COMPENSADA PARA CONSTRUÇÃO TEMPORÁRIA EM CHAPA DUPLA, INTERNA, COM ÁREA LÍQUIDA MENOR QUE 6 M², SEM VÃO. AF_05/2018</v>
          </cell>
          <cell r="C344" t="str">
            <v>M2</v>
          </cell>
          <cell r="D344">
            <v>151.76</v>
          </cell>
          <cell r="E344">
            <v>16.05</v>
          </cell>
          <cell r="F344">
            <v>167.81</v>
          </cell>
        </row>
        <row r="345">
          <cell r="A345">
            <v>98453</v>
          </cell>
          <cell r="B345" t="str">
            <v>PAREDE DE MADEIRA COMPENSADA PARA CONSTRUÇÃO TEMPORÁRIA EM CHAPA DUPLA, EXTERNA, COM ÁREA LÍQUIDA MAIOR OU IGUAL A QUE 6 M², COM VÃO. AF_05/2018</v>
          </cell>
          <cell r="C345" t="str">
            <v>M2</v>
          </cell>
          <cell r="D345">
            <v>189.12</v>
          </cell>
          <cell r="E345">
            <v>40.9</v>
          </cell>
          <cell r="F345">
            <v>230.02</v>
          </cell>
        </row>
        <row r="346">
          <cell r="A346">
            <v>98454</v>
          </cell>
          <cell r="B346" t="str">
            <v>PAREDE DE MADEIRA COMPENSADA PARA CONSTRUÇÃO TEMPORÁRIA EM CHAPA DUPLA, EXTERNA, COM ÁREA LÍQUIDA MENOR QUE 6 M², COM VÃO. AF_05/2018</v>
          </cell>
          <cell r="C346" t="str">
            <v>M2</v>
          </cell>
          <cell r="D346">
            <v>230.82</v>
          </cell>
          <cell r="E346">
            <v>72.790000000000006</v>
          </cell>
          <cell r="F346">
            <v>303.61</v>
          </cell>
        </row>
        <row r="347">
          <cell r="A347">
            <v>98455</v>
          </cell>
          <cell r="B347" t="str">
            <v>PAREDE DE MADEIRA COMPENSADA PARA CONSTRUÇÃO TEMPORÁRIA EM CHAPA DUPLA, INTERNA, COM ÁREA LÍQUIDA MAIOR OU IGUAL A 6 M², COM VÃO. AF_05/2018</v>
          </cell>
          <cell r="C347" t="str">
            <v>M2</v>
          </cell>
          <cell r="D347">
            <v>172.43</v>
          </cell>
          <cell r="E347">
            <v>24.54</v>
          </cell>
          <cell r="F347">
            <v>196.97</v>
          </cell>
        </row>
        <row r="348">
          <cell r="A348">
            <v>98456</v>
          </cell>
          <cell r="B348" t="str">
            <v>PAREDE DE MADEIRA COMPENSADA PARA CONSTRUÇÃO TEMPORÁRIA EM CHAPA DUPLA, INTERNA, COM ÁREA LÍQUIDA MENOR QUE 6 M², COM VÃO. AF_05/2018</v>
          </cell>
          <cell r="C348" t="str">
            <v>M2</v>
          </cell>
          <cell r="D348">
            <v>206.81</v>
          </cell>
          <cell r="E348">
            <v>49.63</v>
          </cell>
          <cell r="F348">
            <v>256.44</v>
          </cell>
        </row>
        <row r="349">
          <cell r="A349">
            <v>98458</v>
          </cell>
          <cell r="B349" t="str">
            <v>TAPUME COM COMPENSADO DE MADEIRA. AF_05/2018</v>
          </cell>
          <cell r="C349" t="str">
            <v>M2</v>
          </cell>
          <cell r="D349">
            <v>129.47999999999999</v>
          </cell>
          <cell r="E349">
            <v>17.87</v>
          </cell>
          <cell r="F349">
            <v>147.35</v>
          </cell>
        </row>
        <row r="350">
          <cell r="A350">
            <v>98459</v>
          </cell>
          <cell r="B350" t="str">
            <v>TAPUME COM TELHA METÁLICA. AF_05/2018</v>
          </cell>
          <cell r="C350" t="str">
            <v>M2</v>
          </cell>
          <cell r="D350">
            <v>105.39</v>
          </cell>
          <cell r="E350">
            <v>16.63</v>
          </cell>
          <cell r="F350">
            <v>122.02</v>
          </cell>
        </row>
        <row r="351">
          <cell r="A351">
            <v>98460</v>
          </cell>
          <cell r="B351" t="str">
            <v>PISO PARA CONSTRUÇÃO TEMPORÁRIA EM MADEIRA, SEM REAPROVEITAMENTO. AF_05/2018</v>
          </cell>
          <cell r="C351" t="str">
            <v>M2</v>
          </cell>
          <cell r="D351">
            <v>164.92</v>
          </cell>
          <cell r="E351">
            <v>7.65</v>
          </cell>
          <cell r="F351">
            <v>172.57</v>
          </cell>
        </row>
        <row r="352">
          <cell r="A352">
            <v>98461</v>
          </cell>
          <cell r="B352" t="str">
            <v>ESTRUTURA DE MADEIRA PROVISÓRIA PARA SUPORTE DE CAIXA D ÁGUA ELEVADA DE 1000 LITROS. AF_05/2018_PS</v>
          </cell>
          <cell r="C352" t="str">
            <v>UN</v>
          </cell>
          <cell r="D352">
            <v>5496.33</v>
          </cell>
          <cell r="E352">
            <v>218.18</v>
          </cell>
          <cell r="F352">
            <v>5714.51</v>
          </cell>
        </row>
        <row r="353">
          <cell r="A353">
            <v>98462</v>
          </cell>
          <cell r="B353" t="str">
            <v>ESTRUTURA DE MADEIRA PROVISÓRIA PARA SUPORTE DE CAIXA D ÁGUA ELEVADA DE 3000 LITROS. AF_05/2018_PS</v>
          </cell>
          <cell r="C353" t="str">
            <v>UN</v>
          </cell>
          <cell r="D353">
            <v>8235.39</v>
          </cell>
          <cell r="E353">
            <v>331.58</v>
          </cell>
          <cell r="F353">
            <v>8566.9699999999993</v>
          </cell>
        </row>
        <row r="354">
          <cell r="A354">
            <v>104893</v>
          </cell>
          <cell r="B354" t="str">
            <v>COMPOSIÇÃO PARAMÉTRICA DE EXECUÇÃO DE ESCRITÓRIO EM CANTEIRO DE OBRAS, FORA DA PROJEÇÃO DA LAJE, EM ALVENARIA, NÃO INCLUSO MOBILIÁRIO E EQUIPAMENTOS. AF_01/2024_PE</v>
          </cell>
          <cell r="C354" t="str">
            <v>M2</v>
          </cell>
          <cell r="D354">
            <v>953.36999999999989</v>
          </cell>
          <cell r="E354">
            <v>272.99</v>
          </cell>
          <cell r="F354">
            <v>1226.3599999999999</v>
          </cell>
        </row>
        <row r="355">
          <cell r="A355">
            <v>104894</v>
          </cell>
          <cell r="B355" t="str">
            <v>COMPOSIÇÃO PARAMÉTRICA DE EXECUÇÃO DE ESCRITÓRIO EM CANTEIRO DE OBRAS, FORA DA PROJEÇÃO DA LAJE, EM CHAPA DE MADEIRA COMPENSADA, NÃO INCLUSO MOBILIÁRIO E EQUIPAMENTOS. AF_01/2024_PE</v>
          </cell>
          <cell r="C355" t="str">
            <v>M2</v>
          </cell>
          <cell r="D355">
            <v>1001.55</v>
          </cell>
          <cell r="E355">
            <v>258.27</v>
          </cell>
          <cell r="F355">
            <v>1259.82</v>
          </cell>
        </row>
        <row r="356">
          <cell r="A356">
            <v>104895</v>
          </cell>
          <cell r="B356" t="str">
            <v>COMPOSIÇÃO PARAMÉTRICA DE EXECUÇÃO DE ALMOXARIFADO EM CANTEIRO DE OBRAS, FORA DA PROJEÇÃO DA LAJE, EM CHAPA DE MADEIRA COMPENSADA, NÃO INCLUSO MOBILIÁRIO E EQUIPAMENTOS. AF_01/2024_PE</v>
          </cell>
          <cell r="C356" t="str">
            <v>M2</v>
          </cell>
          <cell r="D356">
            <v>675.69999999999993</v>
          </cell>
          <cell r="E356">
            <v>156.47</v>
          </cell>
          <cell r="F356">
            <v>832.17</v>
          </cell>
        </row>
        <row r="357">
          <cell r="A357">
            <v>104896</v>
          </cell>
          <cell r="B357" t="str">
            <v>COMPOSIÇÃO PARAMÉTRICA DE EXECUÇÃO DE REFEITÓRIO EM CANTEIRO DE OBRAS, FORA DA PROJEÇÃO DA LAJE, EM CHAPA DE MADEIRA COMPENSADA, NÃO INCLUSO MOBILIÁRIO E EQUIPAMENTOS. AF_01/2024_PE</v>
          </cell>
          <cell r="C357" t="str">
            <v>M2</v>
          </cell>
          <cell r="D357">
            <v>643.81000000000006</v>
          </cell>
          <cell r="E357">
            <v>167.26</v>
          </cell>
          <cell r="F357">
            <v>811.07</v>
          </cell>
        </row>
        <row r="358">
          <cell r="A358">
            <v>104897</v>
          </cell>
          <cell r="B358" t="str">
            <v>COMPOSIÇÃO PARAMÉTRICA DE EXECUÇÃO DE SANITÁRIO E VESTIÁRIO EM CANTEIRO DE OBRAS, FORA DA PROJEÇÃO DA LAJE, EM CHAPA DE MADEIRA COMPENSADA, NÃO INCLUSO MOBILIÁRIO. AF_01/2024_PE</v>
          </cell>
          <cell r="C358" t="str">
            <v>M2</v>
          </cell>
          <cell r="D358">
            <v>889.95999999999992</v>
          </cell>
          <cell r="E358">
            <v>241.08</v>
          </cell>
          <cell r="F358">
            <v>1131.04</v>
          </cell>
        </row>
        <row r="359">
          <cell r="A359">
            <v>104898</v>
          </cell>
          <cell r="B359" t="str">
            <v>COMPOSIÇÃO PARAMÉTRICA DE EXECUÇÃO DE GUARITA EM CANTEIRO DE OBRAS, EM CHAPA DE MADEIRA COMPENSADA, NÃO INCLUSO MOBILIÁRIO. AF_01/2024_PE</v>
          </cell>
          <cell r="C359" t="str">
            <v>M2</v>
          </cell>
          <cell r="D359">
            <v>1357.32</v>
          </cell>
          <cell r="E359">
            <v>312.77</v>
          </cell>
          <cell r="F359">
            <v>1670.09</v>
          </cell>
        </row>
        <row r="360">
          <cell r="A360">
            <v>104899</v>
          </cell>
          <cell r="B360" t="str">
            <v>COMPOSIÇÃO PARAMÉTRICA DE EXECUÇÃO DE RESERVATÓRIO APOIADO DE ÁGUA (7000 LITROS) EM CANTEIRO DE OBRAS. AF_01/2024</v>
          </cell>
          <cell r="C360" t="str">
            <v>UN</v>
          </cell>
          <cell r="D360">
            <v>4817.17</v>
          </cell>
          <cell r="E360">
            <v>275.13</v>
          </cell>
          <cell r="F360">
            <v>5092.3</v>
          </cell>
        </row>
        <row r="361">
          <cell r="A361">
            <v>104900</v>
          </cell>
          <cell r="B361" t="str">
            <v>COMPOSIÇÃO PARAMÉTRICA DE EXECUÇÃO DE RESERVATÓRIO ELEVADO DE ÁGUA (2000 LITROS) EM CANTEIRO DE OBRAS, APOIADO EM ESTRUTURA DE MADEIRA. AF_01/2024</v>
          </cell>
          <cell r="C361" t="str">
            <v>UN</v>
          </cell>
          <cell r="D361">
            <v>9883.93</v>
          </cell>
          <cell r="E361">
            <v>448.52</v>
          </cell>
          <cell r="F361">
            <v>10332.450000000001</v>
          </cell>
        </row>
        <row r="362">
          <cell r="A362">
            <v>104901</v>
          </cell>
          <cell r="B362" t="str">
            <v>COMPOSIÇÃO PARAMÉTRICA DE EXECUÇÃO DE CENTRAL DE ARMADURA EM CANTEIRO DE OBRAS, NÃO INCLUSO MOBILIÁRIO E EQUIPAMENTOS. AF_01/2024_PE</v>
          </cell>
          <cell r="C362" t="str">
            <v>M2</v>
          </cell>
          <cell r="D362">
            <v>705.72</v>
          </cell>
          <cell r="E362">
            <v>176.17</v>
          </cell>
          <cell r="F362">
            <v>881.89</v>
          </cell>
        </row>
        <row r="363">
          <cell r="A363">
            <v>104902</v>
          </cell>
          <cell r="B363" t="str">
            <v>COMPOSIÇÃO PARAMÉTRICA DE EXECUÇÃO DE CENTRAL DE FÔRMAS, PRODUÇÃO DE ARGAMASSA OU CONCRETO EM CANTEIRO DE OBRAS, NÃO INCLUSO MOBILIÁRIO E EQUIPAMENTOS. AF_01/2024_PE</v>
          </cell>
          <cell r="C363" t="str">
            <v>M2</v>
          </cell>
          <cell r="D363">
            <v>684.41</v>
          </cell>
          <cell r="E363">
            <v>179.61</v>
          </cell>
          <cell r="F363">
            <v>864.02</v>
          </cell>
        </row>
        <row r="364">
          <cell r="A364">
            <v>5631</v>
          </cell>
          <cell r="B364" t="str">
            <v>ESCAVADEIRA HIDRÁULICA SOBRE ESTEIRAS, CAÇAMBA 0,80 M3, PESO OPERACIONAL 17 T, POTENCIA BRUTA 111 HP - CHP DIURNO. AF_06/2014</v>
          </cell>
          <cell r="C364" t="str">
            <v>CHP</v>
          </cell>
          <cell r="D364">
            <v>188.74</v>
          </cell>
          <cell r="E364">
            <v>23.03</v>
          </cell>
          <cell r="F364">
            <v>211.77</v>
          </cell>
        </row>
        <row r="365">
          <cell r="A365">
            <v>5678</v>
          </cell>
          <cell r="B365" t="str">
            <v>RETROESCAVADEIRA SOBRE RODAS COM CARREGADEIRA, TRAÇÃO 4X4, POTÊNCIA LÍQ. 88 HP, CAÇAMBA CARREG. CAP. MÍN. 1 M3, CAÇAMBA RETRO CAP. 0,26 M3, PESO OPERACIONAL MÍN. 6.674 KG, PROFUNDIDADE ESCAVAÇÃO MÁX. 4,37 M - CHP DIURNO. AF_06/2014</v>
          </cell>
          <cell r="C365" t="str">
            <v>CHP</v>
          </cell>
          <cell r="D365">
            <v>131.72999999999999</v>
          </cell>
          <cell r="E365">
            <v>23.03</v>
          </cell>
          <cell r="F365">
            <v>154.76</v>
          </cell>
        </row>
        <row r="366">
          <cell r="A366">
            <v>5680</v>
          </cell>
          <cell r="B366" t="str">
            <v>RETROESCAVADEIRA SOBRE RODAS COM CARREGADEIRA, TRAÇÃO 4X2, POTÊNCIA LÍQ. 79 HP, CAÇAMBA CARREG. CAP. MÍN. 1 M3, CAÇAMBA RETRO CAP. 0,20 M3, PESO OPERACIONAL MÍN. 6.570 KG, PROFUNDIDADE ESCAVAÇÃO MÁX. 4,37 M - CHP DIURNO. AF_06/2014</v>
          </cell>
          <cell r="C366" t="str">
            <v>CHP</v>
          </cell>
          <cell r="D366">
            <v>118.37</v>
          </cell>
          <cell r="E366">
            <v>23.03</v>
          </cell>
          <cell r="F366">
            <v>141.4</v>
          </cell>
        </row>
        <row r="367">
          <cell r="A367">
            <v>5684</v>
          </cell>
          <cell r="B367" t="str">
            <v>ROLO COMPACTADOR VIBRATÓRIO DE UM CILINDRO AÇO LISO, POTÊNCIA 80 HP, PESO OPERACIONAL MÁXIMO 8,1 T, IMPACTO DINÂMICO 16,15 / 9,5 T, LARGURA DE TRABALHO 1,68 M - CHP DIURNO. AF_06/2014</v>
          </cell>
          <cell r="C367" t="str">
            <v>CHP</v>
          </cell>
          <cell r="D367">
            <v>142.82</v>
          </cell>
          <cell r="E367">
            <v>18.079999999999998</v>
          </cell>
          <cell r="F367">
            <v>160.9</v>
          </cell>
        </row>
        <row r="368">
          <cell r="A368">
            <v>5689</v>
          </cell>
          <cell r="B368" t="str">
            <v>GRADE DE DISCO CONTROLE REMOTO REBOCÁVEL, COM 24 DISCOS 24 X 6 MM COM PNEUS PARA TRANSPORTE - CHP DIURNO. AF_06/2014</v>
          </cell>
          <cell r="C368" t="str">
            <v>CHP</v>
          </cell>
          <cell r="D368">
            <v>6.57</v>
          </cell>
          <cell r="E368">
            <v>0</v>
          </cell>
          <cell r="F368">
            <v>6.57</v>
          </cell>
        </row>
        <row r="369">
          <cell r="A369">
            <v>5795</v>
          </cell>
          <cell r="B369" t="str">
            <v>MARTELETE OU ROMPEDOR PNEUMÁTICO MANUAL, 28 KG, COM SILENCIADOR - CHP DIURNO. AF_07/2016</v>
          </cell>
          <cell r="C369" t="str">
            <v>CHP</v>
          </cell>
          <cell r="D369">
            <v>10.919999999999998</v>
          </cell>
          <cell r="E369">
            <v>19.48</v>
          </cell>
          <cell r="F369">
            <v>30.4</v>
          </cell>
        </row>
        <row r="370">
          <cell r="A370">
            <v>5811</v>
          </cell>
          <cell r="B370" t="str">
            <v>CAMINHÃO BASCULANTE 6 M3, PESO BRUTO TOTAL 16.000 KG, CARGA ÚTIL MÁXIMA 13.071 KG, DISTÂNCIA ENTRE EIXOS 4,80 M, POTÊNCIA 230 CV INCLUSIVE CAÇAMBA METÁLICA - CHP DIURNO. AF_06/2014</v>
          </cell>
          <cell r="C370" t="str">
            <v>CHP</v>
          </cell>
          <cell r="D370">
            <v>178.31</v>
          </cell>
          <cell r="E370">
            <v>23.54</v>
          </cell>
          <cell r="F370">
            <v>201.85</v>
          </cell>
        </row>
        <row r="371">
          <cell r="A371">
            <v>5823</v>
          </cell>
          <cell r="B371" t="str">
            <v>USINA DE CONCRETO FIXA, CAPACIDADE NOMINAL DE 90 A 120 M3/H, SEM SILO - CHP DIURNO. AF_07/2016</v>
          </cell>
          <cell r="C371" t="str">
            <v>CHP</v>
          </cell>
          <cell r="D371">
            <v>135.39999999999998</v>
          </cell>
          <cell r="E371">
            <v>92.05</v>
          </cell>
          <cell r="F371">
            <v>227.45</v>
          </cell>
        </row>
        <row r="372">
          <cell r="A372">
            <v>5824</v>
          </cell>
          <cell r="B372" t="str">
            <v>CAMINHÃO TOCO, PBT 16.000 KG, CARGA ÚTIL MÁX. 10.685 KG, DIST. ENTRE EIXOS 4,8 M, POTÊNCIA 189 CV, INCLUSIVE CARROCERIA FIXA ABERTA DE MADEIRA P/ TRANSPORTE GERAL DE CARGA SECA, DIMEN. APROX. 2,5 X 7,00 X 0,50 M - CHP DIURNO. AF_06/2014</v>
          </cell>
          <cell r="C372" t="str">
            <v>CHP</v>
          </cell>
          <cell r="D372">
            <v>191.01999999999998</v>
          </cell>
          <cell r="E372">
            <v>22.65</v>
          </cell>
          <cell r="F372">
            <v>213.67</v>
          </cell>
        </row>
        <row r="373">
          <cell r="A373">
            <v>5835</v>
          </cell>
          <cell r="B373" t="str">
            <v>VIBROACABADORA DE ASFALTO SOBRE ESTEIRAS, LARGURA DE PAVIMENTAÇÃO 1,90 M A 5,30 M, POTÊNCIA 105 HP CAPACIDADE 450 T/H - CHP DIURNO. AF_11/2014</v>
          </cell>
          <cell r="C373" t="str">
            <v>CHP</v>
          </cell>
          <cell r="D373">
            <v>319.60000000000002</v>
          </cell>
          <cell r="E373">
            <v>21.75</v>
          </cell>
          <cell r="F373">
            <v>341.35</v>
          </cell>
        </row>
        <row r="374">
          <cell r="A374">
            <v>5839</v>
          </cell>
          <cell r="B374" t="str">
            <v>VASSOURA MECÂNICA REBOCÁVEL COM ESCOVA CILÍNDRICA, LARGURA ÚTIL DE VARRIMENTO DE 2,44 M - CHP DIURNO. AF_06/2014</v>
          </cell>
          <cell r="C374" t="str">
            <v>CHP</v>
          </cell>
          <cell r="D374">
            <v>9.6999999999999993</v>
          </cell>
          <cell r="E374">
            <v>0</v>
          </cell>
          <cell r="F374">
            <v>9.6999999999999993</v>
          </cell>
        </row>
        <row r="375">
          <cell r="A375">
            <v>5843</v>
          </cell>
          <cell r="B375" t="str">
            <v>TRATOR DE PNEUS, POTÊNCIA 122 CV, TRAÇÃO 4X4, PESO COM LASTRO DE 4.510 KG - CHP DIURNO. AF_06/2014</v>
          </cell>
          <cell r="C375" t="str">
            <v>CHP</v>
          </cell>
          <cell r="D375">
            <v>144.10999999999999</v>
          </cell>
          <cell r="E375">
            <v>22.02</v>
          </cell>
          <cell r="F375">
            <v>166.13</v>
          </cell>
        </row>
        <row r="376">
          <cell r="A376">
            <v>5847</v>
          </cell>
          <cell r="B376" t="str">
            <v>TRATOR DE ESTEIRAS, POTÊNCIA 170 HP, PESO OPERACIONAL 19 T, CAÇAMBA 5,2 M3 - CHP DIURNO. AF_06/2014</v>
          </cell>
          <cell r="C376" t="str">
            <v>CHP</v>
          </cell>
          <cell r="D376">
            <v>247.87999999999997</v>
          </cell>
          <cell r="E376">
            <v>22.02</v>
          </cell>
          <cell r="F376">
            <v>269.89999999999998</v>
          </cell>
        </row>
        <row r="377">
          <cell r="A377">
            <v>5851</v>
          </cell>
          <cell r="B377" t="str">
            <v>TRATOR DE ESTEIRAS, POTÊNCIA 150 HP, PESO OPERACIONAL 16,7 T, COM RODA MOTRIZ ELEVADA E LÂMINA 3,18 M3 - CHP DIURNO. AF_06/2014</v>
          </cell>
          <cell r="C377" t="str">
            <v>CHP</v>
          </cell>
          <cell r="D377">
            <v>236.73</v>
          </cell>
          <cell r="E377">
            <v>22.02</v>
          </cell>
          <cell r="F377">
            <v>258.75</v>
          </cell>
        </row>
        <row r="378">
          <cell r="A378">
            <v>5855</v>
          </cell>
          <cell r="B378" t="str">
            <v>TRATOR DE ESTEIRAS, POTÊNCIA 347 HP, PESO OPERACIONAL 38,5 T, COM LÂMINA 8,70 M3 - CHP DIURNO. AF_06/2014</v>
          </cell>
          <cell r="C378" t="str">
            <v>CHP</v>
          </cell>
          <cell r="D378">
            <v>672.36</v>
          </cell>
          <cell r="E378">
            <v>22.02</v>
          </cell>
          <cell r="F378">
            <v>694.38</v>
          </cell>
        </row>
        <row r="379">
          <cell r="A379">
            <v>5863</v>
          </cell>
          <cell r="B379" t="str">
            <v>ROLO COMPACTADOR VIBRATÓRIO REBOCÁVEL, CILINDRO DE AÇO LISO, POTÊNCIA DE TRAÇÃO DE 65 CV, PESO 4,7 T, IMPACTO DINÂMICO 18,3 T, LARGURA DE TRABALHO 1,67 M - CHP DIURNO. AF_02/2016</v>
          </cell>
          <cell r="C379" t="str">
            <v>CHP</v>
          </cell>
          <cell r="D379">
            <v>24.36</v>
          </cell>
          <cell r="E379">
            <v>0</v>
          </cell>
          <cell r="F379">
            <v>24.36</v>
          </cell>
        </row>
        <row r="380">
          <cell r="A380">
            <v>5867</v>
          </cell>
          <cell r="B380" t="str">
            <v>ROLO COMPACTADOR VIBRATÓRIO TANDEM AÇO LISO, POTÊNCIA 58 HP, PESO SEM/COM LASTRO 6,5 / 9,4 T, LARGURA DE TRABALHO 1,2 M - CHP DIURNO. AF_06/2014</v>
          </cell>
          <cell r="C380" t="str">
            <v>CHP</v>
          </cell>
          <cell r="D380">
            <v>145.63</v>
          </cell>
          <cell r="E380">
            <v>18.079999999999998</v>
          </cell>
          <cell r="F380">
            <v>163.71</v>
          </cell>
        </row>
        <row r="381">
          <cell r="A381">
            <v>5875</v>
          </cell>
          <cell r="B381" t="str">
            <v>RETROESCAVADEIRA SOBRE RODAS COM CARREGADEIRA, TRAÇÃO 4X4, POTÊNCIA LÍQ. 72 HP, CAÇAMBA CARREG. CAP. MÍN. 0,79 M3, CAÇAMBA RETRO CAP. 0,18 M3, PESO OPERACIONAL MÍN. 7.140 KG, PROFUNDIDADE ESCAVAÇÃO MÁX. 4,50 M - CHP DIURNO. AF_06/2014</v>
          </cell>
          <cell r="C381" t="str">
            <v>CHP</v>
          </cell>
          <cell r="D381">
            <v>120.16</v>
          </cell>
          <cell r="E381">
            <v>23.03</v>
          </cell>
          <cell r="F381">
            <v>143.19</v>
          </cell>
        </row>
        <row r="382">
          <cell r="A382">
            <v>5879</v>
          </cell>
          <cell r="B382" t="str">
            <v>ROLO COMPACTADOR VIBRATÓRIO PÉ DE CARNEIRO, OPERADO POR CONTROLE REMOTO, POTÊNCIA 12,5 KW, PESO OPERACIONAL 1,675 T, LARGURA DE TRABALHO 0,85 M - CHP DIURNO. AF_02/2016</v>
          </cell>
          <cell r="C382" t="str">
            <v>CHP</v>
          </cell>
          <cell r="D382">
            <v>129.08999999999997</v>
          </cell>
          <cell r="E382">
            <v>18.079999999999998</v>
          </cell>
          <cell r="F382">
            <v>147.16999999999999</v>
          </cell>
        </row>
        <row r="383">
          <cell r="A383">
            <v>5882</v>
          </cell>
          <cell r="B383" t="str">
            <v>USINA DE LAMA ASFÁLTICA, PROD 30 A 50 T/H, SILO DE AGREGADO 7 M3, RESERVATÓRIOS PARA EMULSÃO E ÁGUA DE 2,3 M3 CADA, MISTURADOR TIPO PUG MILL A SER MONTADO SOBRE CAMINHÃO - CHP DIURNO. AF_10/2014</v>
          </cell>
          <cell r="C383" t="str">
            <v>CHP</v>
          </cell>
          <cell r="D383">
            <v>109.75999999999999</v>
          </cell>
          <cell r="E383">
            <v>16.010000000000002</v>
          </cell>
          <cell r="F383">
            <v>125.77</v>
          </cell>
        </row>
        <row r="384">
          <cell r="A384">
            <v>5890</v>
          </cell>
          <cell r="B384" t="str">
            <v>CAMINHÃO TOCO, PESO BRUTO TOTAL 14.300 KG, CARGA ÚTIL MÁXIMA 9590 KG, DISTÂNCIA ENTRE EIXOS 4,76 M, POTÊNCIA 185 CV (NÃO INCLUI CARROCERIA) - CHP DIURNO. AF_06/2014</v>
          </cell>
          <cell r="C384" t="str">
            <v>CHP</v>
          </cell>
          <cell r="D384">
            <v>178.7</v>
          </cell>
          <cell r="E384">
            <v>22.65</v>
          </cell>
          <cell r="F384">
            <v>201.35</v>
          </cell>
        </row>
        <row r="385">
          <cell r="A385">
            <v>5894</v>
          </cell>
          <cell r="B385" t="str">
            <v>CAMINHÃO TOCO, PESO BRUTO TOTAL 16.000 KG, CARGA ÚTIL MÁXIMA DE 10.685 KG, DISTÂNCIA ENTRE EIXOS 4,80 M, POTÊNCIA 189 CV EXCLUSIVE CARROCERIA - CHP DIURNO. AF_06/2014</v>
          </cell>
          <cell r="C385" t="str">
            <v>CHP</v>
          </cell>
          <cell r="D385">
            <v>187.14</v>
          </cell>
          <cell r="E385">
            <v>22.65</v>
          </cell>
          <cell r="F385">
            <v>209.79</v>
          </cell>
        </row>
        <row r="386">
          <cell r="A386">
            <v>5901</v>
          </cell>
          <cell r="B386" t="str">
            <v>CAMINHÃO PIPA 10.000 L TRUCADO, PESO BRUTO TOTAL 23.000 KG, CARGA ÚTIL MÁXIMA 15.935 KG, DISTÂNCIA ENTRE EIXOS 4,8 M, POTÊNCIA 230 CV, INCLUSIVE TANQUE DE AÇO PARA TRANSPORTE DE ÁGUA - CHP DIURNO. AF_06/2014</v>
          </cell>
          <cell r="C386" t="str">
            <v>CHP</v>
          </cell>
          <cell r="D386">
            <v>289.72000000000003</v>
          </cell>
          <cell r="E386">
            <v>22.65</v>
          </cell>
          <cell r="F386">
            <v>312.37</v>
          </cell>
        </row>
        <row r="387">
          <cell r="A387">
            <v>5909</v>
          </cell>
          <cell r="B387" t="str">
            <v>ESPARGIDOR DE ASFALTO PRESSURIZADO COM TANQUE DE 2500 L, REBOCÁVEL COM MOTOR A GASOLINA POTÊNCIA 3,4 HP - CHP DIURNO. AF_07/2014</v>
          </cell>
          <cell r="C387" t="str">
            <v>CHP</v>
          </cell>
          <cell r="D387">
            <v>20.959999999999997</v>
          </cell>
          <cell r="E387">
            <v>16.010000000000002</v>
          </cell>
          <cell r="F387">
            <v>36.97</v>
          </cell>
        </row>
        <row r="388">
          <cell r="A388">
            <v>5921</v>
          </cell>
          <cell r="B388" t="str">
            <v>GRADE DE DISCO REBOCÁVEL COM 20 DISCOS 24" X 6 MM COM PNEUS PARA TRANSPORTE - CHP DIURNO. AF_06/2014</v>
          </cell>
          <cell r="C388" t="str">
            <v>CHP</v>
          </cell>
          <cell r="D388">
            <v>5.15</v>
          </cell>
          <cell r="E388">
            <v>0</v>
          </cell>
          <cell r="F388">
            <v>5.15</v>
          </cell>
        </row>
        <row r="389">
          <cell r="A389">
            <v>5928</v>
          </cell>
          <cell r="B389" t="str">
            <v>GUINDAUTO HIDRÁULICO, CAPACIDADE MÁXIMA DE CARGA 6200 KG, MOMENTO MÁXIMO DE CARGA 11,7 TM, ALCANCE MÁXIMO HORIZONTAL 9,70 M, INCLUSIVE CAMINHÃO TOCO PBT 16.000 KG, POTÊNCIA DE 189 CV - CHP DIURNO. AF_06/2014</v>
          </cell>
          <cell r="C389" t="str">
            <v>CHP</v>
          </cell>
          <cell r="D389">
            <v>247.21</v>
          </cell>
          <cell r="E389">
            <v>25.71</v>
          </cell>
          <cell r="F389">
            <v>272.92</v>
          </cell>
        </row>
        <row r="390">
          <cell r="A390">
            <v>5932</v>
          </cell>
          <cell r="B390" t="str">
            <v>MOTONIVELADORA POTÊNCIA BÁSICA LÍQUIDA (PRIMEIRA MARCHA) 125 HP, PESO BRUTO 13032 KG, LARGURA DA LÂMINA DE 3,7 M - CHP DIURNO. AF_06/2014</v>
          </cell>
          <cell r="C390" t="str">
            <v>CHP</v>
          </cell>
          <cell r="D390">
            <v>265.15000000000003</v>
          </cell>
          <cell r="E390">
            <v>28.01</v>
          </cell>
          <cell r="F390">
            <v>293.16000000000003</v>
          </cell>
        </row>
        <row r="391">
          <cell r="A391">
            <v>5940</v>
          </cell>
          <cell r="B391" t="str">
            <v>PÁ CARREGADEIRA SOBRE RODAS, POTÊNCIA LÍQUIDA 128 HP, CAPACIDADE DA CAÇAMBA 1,7 A 2,8 M3, PESO OPERACIONAL 11632 KG - CHP DIURNO. AF_06/2014</v>
          </cell>
          <cell r="C391" t="str">
            <v>CHP</v>
          </cell>
          <cell r="D391">
            <v>191.15</v>
          </cell>
          <cell r="E391">
            <v>21.75</v>
          </cell>
          <cell r="F391">
            <v>212.9</v>
          </cell>
        </row>
        <row r="392">
          <cell r="A392">
            <v>5944</v>
          </cell>
          <cell r="B392" t="str">
            <v>PÁ CARREGADEIRA SOBRE RODAS, POTÊNCIA 197 HP, CAPACIDADE DA CAÇAMBA 2,5 A 3,5 M3, PESO OPERACIONAL 18338 KG - CHP DIURNO. AF_06/2014</v>
          </cell>
          <cell r="C392" t="str">
            <v>CHP</v>
          </cell>
          <cell r="D392">
            <v>234.82999999999998</v>
          </cell>
          <cell r="E392">
            <v>21.75</v>
          </cell>
          <cell r="F392">
            <v>256.58</v>
          </cell>
        </row>
        <row r="393">
          <cell r="A393">
            <v>5953</v>
          </cell>
          <cell r="B393" t="str">
            <v>COMPRESSOR DE AR REBOCÁVEL, VAZÃO 189 PCM, PRESSÃO EFETIVA DE TRABALHO 102 PSI, MOTOR DIESEL, POTÊNCIA 63 CV - CHP DIURNO. AF_06/2015</v>
          </cell>
          <cell r="C393" t="str">
            <v>CHP</v>
          </cell>
          <cell r="D393">
            <v>58.25</v>
          </cell>
          <cell r="E393">
            <v>0</v>
          </cell>
          <cell r="F393">
            <v>58.25</v>
          </cell>
        </row>
        <row r="394">
          <cell r="A394">
            <v>6259</v>
          </cell>
          <cell r="B394" t="str">
            <v>CAMINHÃO PIPA 6.000 L, PESO BRUTO TOTAL 13.000 KG, DISTÂNCIA ENTRE EIXOS 4,80 M, POTÊNCIA 189 CV INCLUSIVE TANQUE DE AÇO PARA TRANSPORTE DE ÁGUA, CAPACIDADE 6 M3 - CHP DIURNO. AF_06/2014</v>
          </cell>
          <cell r="C394" t="str">
            <v>CHP</v>
          </cell>
          <cell r="D394">
            <v>228.98999999999998</v>
          </cell>
          <cell r="E394">
            <v>22.65</v>
          </cell>
          <cell r="F394">
            <v>251.64</v>
          </cell>
        </row>
        <row r="395">
          <cell r="A395">
            <v>6879</v>
          </cell>
          <cell r="B395" t="str">
            <v>ROLO COMPACTADOR DE PNEUS ESTÁTICO, PRESSÃO VARIÁVEL, POTÊNCIA 111 HP, PESO SEM/COM LASTRO 9,5 / 26 T, LARGURA DE TRABALHO 1,90 M - CHP DIURNO. AF_07/2014</v>
          </cell>
          <cell r="C395" t="str">
            <v>CHP</v>
          </cell>
          <cell r="D395">
            <v>195.29000000000002</v>
          </cell>
          <cell r="E395">
            <v>18.079999999999998</v>
          </cell>
          <cell r="F395">
            <v>213.37</v>
          </cell>
        </row>
        <row r="396">
          <cell r="A396">
            <v>7030</v>
          </cell>
          <cell r="B396" t="str">
            <v>TANQUE DE ASFALTO ESTACIONÁRIO COM SERPENTINA, CAPACIDADE 30.000 L - CHP DIURNO. AF_05/2023</v>
          </cell>
          <cell r="C396" t="str">
            <v>CHP</v>
          </cell>
          <cell r="D396">
            <v>257.58999999999997</v>
          </cell>
          <cell r="E396">
            <v>0</v>
          </cell>
          <cell r="F396">
            <v>257.58999999999997</v>
          </cell>
        </row>
        <row r="397">
          <cell r="A397">
            <v>7042</v>
          </cell>
          <cell r="B397" t="str">
            <v>MOTOBOMBA TRASH (PARA ÁGUA SUJA) AUTO ESCORVANTE, MOTOR GASOLINA DE 6,41 HP, DIÂMETROS DE SUCÇÃO X RECALQUE: 3" X 3", HM/Q = 10 MCA / 60 M3/H A 23 MCA / 0 M3/H - CHP DIURNO. AF_10/2014</v>
          </cell>
          <cell r="C397" t="str">
            <v>CHP</v>
          </cell>
          <cell r="D397">
            <v>24.04</v>
          </cell>
          <cell r="E397">
            <v>0</v>
          </cell>
          <cell r="F397">
            <v>24.04</v>
          </cell>
        </row>
        <row r="398">
          <cell r="A398">
            <v>7049</v>
          </cell>
          <cell r="B398" t="str">
            <v>ROLO COMPACTADOR PE DE CARNEIRO VIBRATORIO, POTENCIA 125 HP, PESO OPERACIONAL SEM/COM LASTRO 11,95 / 13,30 T, IMPACTO DINAMICO 38,5 / 22,5 T, LARGURA DE TRABALHO 2,15 M - CHP DIURNO. AF_06/2014</v>
          </cell>
          <cell r="C398" t="str">
            <v>CHP</v>
          </cell>
          <cell r="D398">
            <v>204.93</v>
          </cell>
          <cell r="E398">
            <v>18.079999999999998</v>
          </cell>
          <cell r="F398">
            <v>223.01</v>
          </cell>
        </row>
        <row r="399">
          <cell r="A399">
            <v>67826</v>
          </cell>
          <cell r="B399" t="str">
            <v>CAMINHÃO BASCULANTE 6 M3 TOCO, PESO BRUTO TOTAL 16.000 KG, CARGA ÚTIL MÁXIMA 11.130 KG, DISTÂNCIA ENTRE EIXOS 5,36 M, POTÊNCIA 185 CV, INCLUSIVE CAÇAMBA METÁLICA - CHP DIURNO. AF_06/2014</v>
          </cell>
          <cell r="C399" t="str">
            <v>CHP</v>
          </cell>
          <cell r="D399">
            <v>161.95000000000002</v>
          </cell>
          <cell r="E399">
            <v>23.54</v>
          </cell>
          <cell r="F399">
            <v>185.49</v>
          </cell>
        </row>
        <row r="400">
          <cell r="A400">
            <v>73417</v>
          </cell>
          <cell r="B400" t="str">
            <v>GRUPO GERADOR ESTACIONÁRIO, MOTOR DIESEL POTÊNCIA 170 KVA - CHP DIURNO. AF_02/2016</v>
          </cell>
          <cell r="C400" t="str">
            <v>CHP</v>
          </cell>
          <cell r="D400">
            <v>181.52</v>
          </cell>
          <cell r="E400">
            <v>0</v>
          </cell>
          <cell r="F400">
            <v>181.52</v>
          </cell>
        </row>
        <row r="401">
          <cell r="A401">
            <v>73436</v>
          </cell>
          <cell r="B401" t="str">
            <v>ROLO COMPACTADOR VIBRATÓRIO PÉ DE CARNEIRO PARA SOLOS, POTÊNCIA 80 HP, PESO OPERACIONAL SEM/COM LASTRO 7,4 / 8,8 T, LARGURA DE TRABALHO 1,68 M - CHP DIURNO. AF_02/2016</v>
          </cell>
          <cell r="C401" t="str">
            <v>CHP</v>
          </cell>
          <cell r="D401">
            <v>146.10000000000002</v>
          </cell>
          <cell r="E401">
            <v>18.079999999999998</v>
          </cell>
          <cell r="F401">
            <v>164.18</v>
          </cell>
        </row>
        <row r="402">
          <cell r="A402">
            <v>73467</v>
          </cell>
          <cell r="B402" t="str">
            <v>CAMINHÃO TOCO, PBT 14.300 KG, CARGA ÚTIL MÁX. 9.710 KG, DIST. ENTRE EIXOS 3,56 M, POTÊNCIA 185 CV, INCLUSIVE CARROCERIA FIXA ABERTA DE MADEIRA P/ TRANSPORTE GERAL DE CARGA SECA, DIMEN. APROX. 2,50 X 6,50 X 0,50 M - CHP DIURNO. AF_06/2014</v>
          </cell>
          <cell r="C402" t="str">
            <v>CHP</v>
          </cell>
          <cell r="D402">
            <v>221.42</v>
          </cell>
          <cell r="E402">
            <v>22.65</v>
          </cell>
          <cell r="F402">
            <v>244.07</v>
          </cell>
        </row>
        <row r="403">
          <cell r="A403">
            <v>73536</v>
          </cell>
          <cell r="B403" t="str">
            <v>MOTOBOMBA CENTRÍFUGA, MOTOR A GASOLINA, POTÊNCIA 5,42 HP, BOCAIS 1 1/2" X 1", DIÂMETRO ROTOR 143 MM HM/Q = 6 MCA / 16,8 M3/H A 38 MCA / 6,6 M3/H - CHP DIURNO. AF_06/2014</v>
          </cell>
          <cell r="C403" t="str">
            <v>CHP</v>
          </cell>
          <cell r="D403">
            <v>20.350000000000001</v>
          </cell>
          <cell r="E403">
            <v>0</v>
          </cell>
          <cell r="F403">
            <v>20.350000000000001</v>
          </cell>
        </row>
        <row r="404">
          <cell r="A404">
            <v>83362</v>
          </cell>
          <cell r="B404" t="str">
            <v>ESPARGIDOR DE ASFALTO PRESSURIZADO, TANQUE 6 M3 COM ISOLAÇÃO TÉRMICA, AQUECIDO COM 2 MAÇARICOS, COM BARRA ESPARGIDORA 3,60 M, MONTADO SOBRE CAMINHÃO  TOCO, PBT 14.300 KG, POTÊNCIA 185 CV - CHP DIURNO. AF_05/2023</v>
          </cell>
          <cell r="C404" t="str">
            <v>CHP</v>
          </cell>
          <cell r="D404">
            <v>248.18999999999997</v>
          </cell>
          <cell r="E404">
            <v>22.65</v>
          </cell>
          <cell r="F404">
            <v>270.83999999999997</v>
          </cell>
        </row>
        <row r="405">
          <cell r="A405">
            <v>83765</v>
          </cell>
          <cell r="B405" t="str">
            <v>GRUPO DE SOLDAGEM COM GERADOR A DIESEL 60 CV PARA SOLDA ELÉTRICA, SOBRE 04 RODAS, COM MOTOR 4 CILINDROS 600 A - CHP DIURNO. AF_02/2016</v>
          </cell>
          <cell r="C405" t="str">
            <v>CHP</v>
          </cell>
          <cell r="D405">
            <v>74.38</v>
          </cell>
          <cell r="E405">
            <v>22.72</v>
          </cell>
          <cell r="F405">
            <v>97.1</v>
          </cell>
        </row>
        <row r="406">
          <cell r="A406">
            <v>87445</v>
          </cell>
          <cell r="B406" t="str">
            <v>BETONEIRA CAPACIDADE NOMINAL 400 L, CAPACIDADE DE MISTURA 310 L, MOTOR A DIESEL POTÊNCIA 5,0 HP, SEM CARREGADOR - CHP DIURNO. AF_05/2023</v>
          </cell>
          <cell r="C406" t="str">
            <v>CHP</v>
          </cell>
          <cell r="D406">
            <v>5.0599999999999996</v>
          </cell>
          <cell r="E406">
            <v>0</v>
          </cell>
          <cell r="F406">
            <v>5.0599999999999996</v>
          </cell>
        </row>
        <row r="407">
          <cell r="A407">
            <v>88386</v>
          </cell>
          <cell r="B407" t="str">
            <v>MISTURADOR DE ARGAMASSA, EIXO HORIZONTAL, CAPACIDADE DE MISTURA 300 KG, MOTOR ELÉTRICO POTÊNCIA 5 CV - CHP DIURNO. AF_05/2023</v>
          </cell>
          <cell r="C407" t="str">
            <v>CHP</v>
          </cell>
          <cell r="D407">
            <v>4.03</v>
          </cell>
          <cell r="E407">
            <v>0</v>
          </cell>
          <cell r="F407">
            <v>4.03</v>
          </cell>
        </row>
        <row r="408">
          <cell r="A408">
            <v>88393</v>
          </cell>
          <cell r="B408" t="str">
            <v>MISTURADOR DE ARGAMASSA, EIXO HORIZONTAL, CAPACIDADE DE MISTURA 600 KG, MOTOR ELÉTRICO POTÊNCIA 7,5 CV - CHP DIURNO. AF_05/2023</v>
          </cell>
          <cell r="C408" t="str">
            <v>CHP</v>
          </cell>
          <cell r="D408">
            <v>5.48</v>
          </cell>
          <cell r="E408">
            <v>0</v>
          </cell>
          <cell r="F408">
            <v>5.48</v>
          </cell>
        </row>
        <row r="409">
          <cell r="A409">
            <v>88399</v>
          </cell>
          <cell r="B409" t="str">
            <v>MISTURADOR DE ARGAMASSA, EIXO HORIZONTAL, CAPACIDADE DE MISTURA 160 KG, MOTOR ELÉTRICO POTÊNCIA 3 CV - CHP DIURNO. AF_05/2023</v>
          </cell>
          <cell r="C409" t="str">
            <v>CHP</v>
          </cell>
          <cell r="D409">
            <v>3.05</v>
          </cell>
          <cell r="E409">
            <v>0</v>
          </cell>
          <cell r="F409">
            <v>3.05</v>
          </cell>
        </row>
        <row r="410">
          <cell r="A410">
            <v>88418</v>
          </cell>
          <cell r="B410" t="str">
            <v>PROJETOR DE ARGAMASSA, CAPACIDADE DE PROJEÇÃO 1,5 M3/H, ALCANCE DE 30 ATÉ 60 M, MOTOR ELÉTRICO POTÊNCIA 7,5 HP - CHP DIURNO. AF_06/2014</v>
          </cell>
          <cell r="C410" t="str">
            <v>CHP</v>
          </cell>
          <cell r="D410">
            <v>13.29</v>
          </cell>
          <cell r="E410">
            <v>0</v>
          </cell>
          <cell r="F410">
            <v>13.29</v>
          </cell>
        </row>
        <row r="411">
          <cell r="A411">
            <v>88433</v>
          </cell>
          <cell r="B411" t="str">
            <v>PROJETOR DE ARGAMASSA, CAPACIDADE DE PROJEÇÃO 2 M3/H, ALCANCE ATÉ 50 M, MOTOR ELÉTRICO POTÊNCIA 7,5 HP - CHP DIURNO. AF_06/2014</v>
          </cell>
          <cell r="C411" t="str">
            <v>CHP</v>
          </cell>
          <cell r="D411">
            <v>17.37</v>
          </cell>
          <cell r="E411">
            <v>0</v>
          </cell>
          <cell r="F411">
            <v>17.37</v>
          </cell>
        </row>
        <row r="412">
          <cell r="A412">
            <v>88830</v>
          </cell>
          <cell r="B412" t="str">
            <v>BETONEIRA CAPACIDADE NOMINAL DE 400 L, CAPACIDADE DE MISTURA 280 L, MOTOR ELÉTRICO TRIFÁSICO POTÊNCIA DE 2 CV, SEM CARREGADOR - CHP DIURNO. AF_05/2023</v>
          </cell>
          <cell r="C412" t="str">
            <v>CHP</v>
          </cell>
          <cell r="D412">
            <v>1.56</v>
          </cell>
          <cell r="E412">
            <v>0</v>
          </cell>
          <cell r="F412">
            <v>1.56</v>
          </cell>
        </row>
        <row r="413">
          <cell r="A413">
            <v>88843</v>
          </cell>
          <cell r="B413" t="str">
            <v>TRATOR DE ESTEIRAS, POTÊNCIA 125 HP, PESO OPERACIONAL 12,9 T, COM LÂMINA 2,7 M3 - CHP DIURNO. AF_10/2014</v>
          </cell>
          <cell r="C413" t="str">
            <v>CHP</v>
          </cell>
          <cell r="D413">
            <v>194.86999999999998</v>
          </cell>
          <cell r="E413">
            <v>22.02</v>
          </cell>
          <cell r="F413">
            <v>216.89</v>
          </cell>
        </row>
        <row r="414">
          <cell r="A414">
            <v>88907</v>
          </cell>
          <cell r="B414" t="str">
            <v>ESCAVADEIRA HIDRÁULICA SOBRE ESTEIRAS, CAÇAMBA 1,20 M3, PESO OPERACIONAL 21 T, POTÊNCIA BRUTA 155 HP - CHP DIURNO. AF_06/2014</v>
          </cell>
          <cell r="C414" t="str">
            <v>CHP</v>
          </cell>
          <cell r="D414">
            <v>226.65</v>
          </cell>
          <cell r="E414">
            <v>23.03</v>
          </cell>
          <cell r="F414">
            <v>249.68</v>
          </cell>
        </row>
        <row r="415">
          <cell r="A415">
            <v>89021</v>
          </cell>
          <cell r="B415" t="str">
            <v>BOMBA SUBMERSÍVEL ELÉTRICA TRIFÁSICA, POTÊNCIA 2,96 HP, Ø ROTOR 144 MM SEMI-ABERTO, BOCAL DE SAÍDA Ø 2, HM/Q = 2 MCA / 38,8 M3/H A 28 MCA / 5 M3/H - CHP DIURNO. AF_06/2014</v>
          </cell>
          <cell r="C415" t="str">
            <v>CHP</v>
          </cell>
          <cell r="D415">
            <v>2.3199999999999998</v>
          </cell>
          <cell r="E415">
            <v>0</v>
          </cell>
          <cell r="F415">
            <v>2.3199999999999998</v>
          </cell>
        </row>
        <row r="416">
          <cell r="A416">
            <v>89028</v>
          </cell>
          <cell r="B416" t="str">
            <v>TANQUE DE ASFALTO ESTACIONÁRIO COM MAÇARICO, CAPACIDADE 20.000 L - CHP DIURNO. AF_05/2023</v>
          </cell>
          <cell r="C416" t="str">
            <v>CHP</v>
          </cell>
          <cell r="D416">
            <v>173.41</v>
          </cell>
          <cell r="E416">
            <v>0</v>
          </cell>
          <cell r="F416">
            <v>173.41</v>
          </cell>
        </row>
        <row r="417">
          <cell r="A417">
            <v>89032</v>
          </cell>
          <cell r="B417" t="str">
            <v>TRATOR DE ESTEIRAS, POTÊNCIA 100 HP, PESO OPERACIONAL 9,4 T, COM LÂMINA 2,19 M3 - CHP DIURNO. AF_06/2014</v>
          </cell>
          <cell r="C417" t="str">
            <v>CHP</v>
          </cell>
          <cell r="D417">
            <v>174.79999999999998</v>
          </cell>
          <cell r="E417">
            <v>22.02</v>
          </cell>
          <cell r="F417">
            <v>196.82</v>
          </cell>
        </row>
        <row r="418">
          <cell r="A418">
            <v>89035</v>
          </cell>
          <cell r="B418" t="str">
            <v>TRATOR DE PNEUS, POTÊNCIA 85 CV, TRAÇÃO 4X4, PESO COM LASTRO DE 4.675 KG - CHP DIURNO. AF_06/2014</v>
          </cell>
          <cell r="C418" t="str">
            <v>CHP</v>
          </cell>
          <cell r="D418">
            <v>104.16000000000001</v>
          </cell>
          <cell r="E418">
            <v>22.02</v>
          </cell>
          <cell r="F418">
            <v>126.18</v>
          </cell>
        </row>
        <row r="419">
          <cell r="A419">
            <v>89225</v>
          </cell>
          <cell r="B419" t="str">
            <v>BETONEIRA CAPACIDADE NOMINAL DE 600 L, CAPACIDADE DE MISTURA 360 L, MOTOR ELÉTRICO TRIFÁSICO POTÊNCIA DE 4 CV, SEM CARREGADOR - CHP DIURNO. AF_05/2023</v>
          </cell>
          <cell r="C419" t="str">
            <v>CHP</v>
          </cell>
          <cell r="D419">
            <v>4.5999999999999996</v>
          </cell>
          <cell r="E419">
            <v>0</v>
          </cell>
          <cell r="F419">
            <v>4.5999999999999996</v>
          </cell>
        </row>
        <row r="420">
          <cell r="A420">
            <v>89234</v>
          </cell>
          <cell r="B420" t="str">
            <v>FRESADORA DE ASFALTO A FRIO SOBRE RODAS, LARGURA FRESAGEM DE 1,0 M, POTÊNCIA 208 HP - CHP DIURNO. AF_11/2014</v>
          </cell>
          <cell r="C420" t="str">
            <v>CHP</v>
          </cell>
          <cell r="D420">
            <v>498.02</v>
          </cell>
          <cell r="E420">
            <v>21.75</v>
          </cell>
          <cell r="F420">
            <v>519.77</v>
          </cell>
        </row>
        <row r="421">
          <cell r="A421">
            <v>89242</v>
          </cell>
          <cell r="B421" t="str">
            <v>FRESADORA DE ASFALTO A FRIO SOBRE RODAS, LARGURA FRESAGEM DE 2,0 M, POTÊNCIA 550 HP - CHP DIURNO. AF_11/2014</v>
          </cell>
          <cell r="C421" t="str">
            <v>CHP</v>
          </cell>
          <cell r="D421">
            <v>1203.17</v>
          </cell>
          <cell r="E421">
            <v>21.75</v>
          </cell>
          <cell r="F421">
            <v>1224.92</v>
          </cell>
        </row>
        <row r="422">
          <cell r="A422">
            <v>89250</v>
          </cell>
          <cell r="B422" t="str">
            <v>RECICLADORA DE ASFALTO A FRIO SOBRE RODAS, LARGURA FRESAGEM DE 2,0 M, POTÊNCIA 422 HP - CHP DIURNO. AF_11/2014</v>
          </cell>
          <cell r="C422" t="str">
            <v>CHP</v>
          </cell>
          <cell r="D422">
            <v>1039.43</v>
          </cell>
          <cell r="E422">
            <v>21.75</v>
          </cell>
          <cell r="F422">
            <v>1061.18</v>
          </cell>
        </row>
        <row r="423">
          <cell r="A423">
            <v>89257</v>
          </cell>
          <cell r="B423" t="str">
            <v>VIBROACABADORA DE ASFALTO SOBRE ESTEIRAS, LARGURA DE PAVIMENTAÇÃO 2,13 M A 4,55 M, POTÊNCIA 100 HP CAPACIDADE 400 T/H - CHP DIURNO. AF_11/2014</v>
          </cell>
          <cell r="C423" t="str">
            <v>CHP</v>
          </cell>
          <cell r="D423">
            <v>274.55</v>
          </cell>
          <cell r="E423">
            <v>21.75</v>
          </cell>
          <cell r="F423">
            <v>296.3</v>
          </cell>
        </row>
        <row r="424">
          <cell r="A424">
            <v>89272</v>
          </cell>
          <cell r="B424" t="str">
            <v>GUINDASTE HIDRÁULICO AUTOPROPELIDO, COM LANÇA TELESCÓPICA 28,80 M, CAPACIDADE MÁXIMA 30 T, POTÊNCIA 97 KW, TRAÇÃO 4 X 4 - CHP DIURNO. AF_11/2014</v>
          </cell>
          <cell r="C424" t="str">
            <v>CHP</v>
          </cell>
          <cell r="D424">
            <v>191.20999999999998</v>
          </cell>
          <cell r="E424">
            <v>29.92</v>
          </cell>
          <cell r="F424">
            <v>221.13</v>
          </cell>
        </row>
        <row r="425">
          <cell r="A425">
            <v>89278</v>
          </cell>
          <cell r="B425" t="str">
            <v>BETONEIRA CAPACIDADE NOMINAL DE 600 L, CAPACIDADE DE MISTURA 440 L, MOTOR A DIESEL POTÊNCIA 10 HP, COM CARREGADOR - CHP DIURNO. AF_05/2023</v>
          </cell>
          <cell r="C425" t="str">
            <v>CHP</v>
          </cell>
          <cell r="D425">
            <v>11.82</v>
          </cell>
          <cell r="E425">
            <v>0</v>
          </cell>
          <cell r="F425">
            <v>11.82</v>
          </cell>
        </row>
        <row r="426">
          <cell r="A426">
            <v>89843</v>
          </cell>
          <cell r="B426" t="str">
            <v>BATE-ESTACAS POR GRAVIDADE, POTÊNCIA DE 160 HP, PESO DO MARTELO ATÉ 3 TONELADAS - CHP DIURNO. AF_11/2014</v>
          </cell>
          <cell r="C426" t="str">
            <v>CHP</v>
          </cell>
          <cell r="D426">
            <v>168.54999999999998</v>
          </cell>
          <cell r="E426">
            <v>44.9</v>
          </cell>
          <cell r="F426">
            <v>213.45</v>
          </cell>
        </row>
        <row r="427">
          <cell r="A427">
            <v>89876</v>
          </cell>
          <cell r="B427" t="str">
            <v>CAMINHÃO BASCULANTE 14 M3, COM CAVALO MECÂNICO DE CAPACIDADE MÁXIMA DE TRAÇÃO COMBINADO DE 36000 KG, POTÊNCIA 286 CV, INCLUSIVE SEMIREBOQUE COM CAÇAMBA METÁLICA - CHP DIURNO. AF_12/2014</v>
          </cell>
          <cell r="C427" t="str">
            <v>CHP</v>
          </cell>
          <cell r="D427">
            <v>286.53999999999996</v>
          </cell>
          <cell r="E427">
            <v>23.54</v>
          </cell>
          <cell r="F427">
            <v>310.08</v>
          </cell>
        </row>
        <row r="428">
          <cell r="A428">
            <v>89883</v>
          </cell>
          <cell r="B428" t="str">
            <v>CAMINHÃO BASCULANTE 18 M3, COM CAVALO MECÂNICO DE CAPACIDADE MÁXIMA DE TRAÇÃO COMBINADO DE 45000 KG, POTÊNCIA 330 CV, INCLUSIVE SEMIREBOQUE COM CAÇAMBA METÁLICA - CHP DIURNO. AF_12/2014</v>
          </cell>
          <cell r="C428" t="str">
            <v>CHP</v>
          </cell>
          <cell r="D428">
            <v>319.29999999999995</v>
          </cell>
          <cell r="E428">
            <v>23.54</v>
          </cell>
          <cell r="F428">
            <v>342.84</v>
          </cell>
        </row>
        <row r="429">
          <cell r="A429">
            <v>90586</v>
          </cell>
          <cell r="B429" t="str">
            <v>VIBRADOR DE IMERSÃO, DIÂMETRO DE PONTEIRA 45MM, MOTOR ELÉTRICO TRIFÁSICO POTÊNCIA DE 2 CV - CHP DIURNO. AF_06/2015</v>
          </cell>
          <cell r="C429" t="str">
            <v>CHP</v>
          </cell>
          <cell r="D429">
            <v>1.17</v>
          </cell>
          <cell r="E429">
            <v>0</v>
          </cell>
          <cell r="F429">
            <v>1.17</v>
          </cell>
        </row>
        <row r="430">
          <cell r="A430">
            <v>90625</v>
          </cell>
          <cell r="B430" t="str">
            <v>PERFURATRIZ MANUAL, TORQUE MÁXIMO 83 N.M, POTÊNCIA 5 CV, COM DIÂMETRO MÁXIMO 4" - CHP DIURNO. AF_06/2015</v>
          </cell>
          <cell r="C430" t="str">
            <v>CHP</v>
          </cell>
          <cell r="D430">
            <v>7.08</v>
          </cell>
          <cell r="E430">
            <v>0</v>
          </cell>
          <cell r="F430">
            <v>7.08</v>
          </cell>
        </row>
        <row r="431">
          <cell r="A431">
            <v>90631</v>
          </cell>
          <cell r="B431" t="str">
            <v>PERFURATRIZ SOBRE ESTEIRA, TORQUE MÁXIMO 600 KGF, PESO MÉDIO 1000 KG, POTÊNCIA 20 HP, DIÂMETRO MÁXIMO 10" - CHP DIURNO. AF_06/2015</v>
          </cell>
          <cell r="C431" t="str">
            <v>CHP</v>
          </cell>
          <cell r="D431">
            <v>130.35999999999999</v>
          </cell>
          <cell r="E431">
            <v>22.02</v>
          </cell>
          <cell r="F431">
            <v>152.38</v>
          </cell>
        </row>
        <row r="432">
          <cell r="A432">
            <v>90637</v>
          </cell>
          <cell r="B432" t="str">
            <v>MISTURADOR DUPLO HORIZONTAL DE ALTA TURBULÊNCIA, CAPACIDADE / VOLUME 2 X 500 LITROS, MOTORES ELÉTRICOS MÍNIMO 5 CV CADA, PARA NATA CIMENTO, ARGAMASSA E OUTROS - CHP DIURNO. AF_06/2015</v>
          </cell>
          <cell r="C432" t="str">
            <v>CHP</v>
          </cell>
          <cell r="D432">
            <v>13.42</v>
          </cell>
          <cell r="E432">
            <v>0</v>
          </cell>
          <cell r="F432">
            <v>13.42</v>
          </cell>
        </row>
        <row r="433">
          <cell r="A433">
            <v>90643</v>
          </cell>
          <cell r="B433" t="str">
            <v>BOMBA TRIPLEX, PARA INJEÇÃO DE NATA DE CIMENTO, VAZÃO MÁXIMA DE 100 LITROS/MINUTO, PRESSÃO MÁXIMA DE 70 BAR - CHP DIURNO. AF_06/2015</v>
          </cell>
          <cell r="C433" t="str">
            <v>CHP</v>
          </cell>
          <cell r="D433">
            <v>25.55</v>
          </cell>
          <cell r="E433">
            <v>0</v>
          </cell>
          <cell r="F433">
            <v>25.55</v>
          </cell>
        </row>
        <row r="434">
          <cell r="A434">
            <v>90650</v>
          </cell>
          <cell r="B434" t="str">
            <v>BOMBA CENTRÍFUGA MONOESTÁGIO COM MOTOR ELÉTRICO MONOFÁSICO, POTÊNCIA 15 HP, DIÂMETRO DO ROTOR 173 MM, HM/Q = 30 MCA / 90 M3/H A 45 MCA / 55 M3/H - CHP DIURNO. AF_06/2015</v>
          </cell>
          <cell r="C434" t="str">
            <v>CHP</v>
          </cell>
          <cell r="D434">
            <v>8.6199999999999992</v>
          </cell>
          <cell r="E434">
            <v>0</v>
          </cell>
          <cell r="F434">
            <v>8.6199999999999992</v>
          </cell>
        </row>
        <row r="435">
          <cell r="A435">
            <v>90656</v>
          </cell>
          <cell r="B435" t="str">
            <v>BOMBA DE PROJEÇÃO DE CONCRETO SECO, POTÊNCIA 10 CV, VAZÃO 3 M3/H - CHP DIURNO. AF_06/2015</v>
          </cell>
          <cell r="C435" t="str">
            <v>CHP</v>
          </cell>
          <cell r="D435">
            <v>13.28</v>
          </cell>
          <cell r="E435">
            <v>0</v>
          </cell>
          <cell r="F435">
            <v>13.28</v>
          </cell>
        </row>
        <row r="436">
          <cell r="A436">
            <v>90662</v>
          </cell>
          <cell r="B436" t="str">
            <v>BOMBA DE PROJEÇÃO DE CONCRETO SECO, POTÊNCIA 10 CV, VAZÃO 6 M3/H - CHP DIURNO. AF_06/2015</v>
          </cell>
          <cell r="C436" t="str">
            <v>CHP</v>
          </cell>
          <cell r="D436">
            <v>13.91</v>
          </cell>
          <cell r="E436">
            <v>0</v>
          </cell>
          <cell r="F436">
            <v>13.91</v>
          </cell>
        </row>
        <row r="437">
          <cell r="A437">
            <v>90668</v>
          </cell>
          <cell r="B437" t="str">
            <v>PROJETOR PNEUMÁTICO DE ARGAMASSA PARA CHAPISCO E REBOCO COM RECIPIENTE ACOPLADO, TIPO CANEQUINHA, COM COMPRESSOR DE AR REBOCÁVEL VAZÃO 89 PCM E MOTOR DIESEL DE 20 CV - CHP DIURNO. AF_05/2023</v>
          </cell>
          <cell r="C437" t="str">
            <v>CHP</v>
          </cell>
          <cell r="D437">
            <v>32.28</v>
          </cell>
          <cell r="E437">
            <v>0</v>
          </cell>
          <cell r="F437">
            <v>32.28</v>
          </cell>
        </row>
        <row r="438">
          <cell r="A438">
            <v>90674</v>
          </cell>
          <cell r="B438" t="str">
            <v>PERFURATRIZ COM TORRE METÁLICA PARA EXECUÇÃO DE ESTACA HÉLICE CONTÍNUA, PROFUNDIDADE MÁXIMA DE 30 M, DIÂMETRO MÁXIMO DE 800 MM, POTÊNCIA INSTALADA DE 268 HP, MESA ROTATIVA COM TORQUE MÁXIMO DE 170 KNM - CHP DIURNO. AF_06/2015</v>
          </cell>
          <cell r="C438" t="str">
            <v>CHP</v>
          </cell>
          <cell r="D438">
            <v>682.24</v>
          </cell>
          <cell r="E438">
            <v>22.02</v>
          </cell>
          <cell r="F438">
            <v>704.26</v>
          </cell>
        </row>
        <row r="439">
          <cell r="A439">
            <v>90680</v>
          </cell>
          <cell r="B439" t="str">
            <v>PERFURATRIZ HIDRÁULICA SOBRE CAMINHÃO COM TRADO CURTO ACOPLADO, PROFUNDIDADE MÁXIMA DE 20 M, DIÂMETRO MÁXIMO DE 1500 MM, POTÊNCIA INSTALADA DE 137 HP, MESA ROTATIVA COM TORQUE MÁXIMO DE 30 KNM - CHP DIURNO. AF_06/2015</v>
          </cell>
          <cell r="C439" t="str">
            <v>CHP</v>
          </cell>
          <cell r="D439">
            <v>399.03000000000003</v>
          </cell>
          <cell r="E439">
            <v>22.02</v>
          </cell>
          <cell r="F439">
            <v>421.05</v>
          </cell>
        </row>
        <row r="440">
          <cell r="A440">
            <v>90686</v>
          </cell>
          <cell r="B440" t="str">
            <v>MANIPULADOR TELESCÓPICO, POTÊNCIA DE 85 HP, CAPACIDADE DE CARGA DE 3.500 KG, ALTURA MÁXIMA DE ELEVAÇÃO DE 12,3 M - CHP DIURNO. AF_05/2023</v>
          </cell>
          <cell r="C440" t="str">
            <v>CHP</v>
          </cell>
          <cell r="D440">
            <v>136.41</v>
          </cell>
          <cell r="E440">
            <v>21.75</v>
          </cell>
          <cell r="F440">
            <v>158.16</v>
          </cell>
        </row>
        <row r="441">
          <cell r="A441">
            <v>90692</v>
          </cell>
          <cell r="B441" t="str">
            <v>MINICARREGADEIRA SOBRE RODAS, POTÊNCIA LÍQUIDA DE 47 HP, CAPACIDADE NOMINAL DE OPERAÇÃO DE 646 KG - CHP DIURNO. AF_06/2015</v>
          </cell>
          <cell r="C441" t="str">
            <v>CHP</v>
          </cell>
          <cell r="D441">
            <v>108.12</v>
          </cell>
          <cell r="E441">
            <v>21.75</v>
          </cell>
          <cell r="F441">
            <v>129.87</v>
          </cell>
        </row>
        <row r="442">
          <cell r="A442">
            <v>90964</v>
          </cell>
          <cell r="B442" t="str">
            <v>COMPRESSOR DE AR REBOCÁVEL, VAZÃO 89 PCM, PRESSÃO EFETIVA DE TRABALHO 102 PSI, MOTOR DIESEL, POTÊNCIA 20 CV - CHP DIURNO. AF_06/2015</v>
          </cell>
          <cell r="C442" t="str">
            <v>CHP</v>
          </cell>
          <cell r="D442">
            <v>31.75</v>
          </cell>
          <cell r="E442">
            <v>0</v>
          </cell>
          <cell r="F442">
            <v>31.75</v>
          </cell>
        </row>
        <row r="443">
          <cell r="A443">
            <v>90972</v>
          </cell>
          <cell r="B443" t="str">
            <v>COMPRESSOR DE AR REBOCAVEL, VAZÃO 250 PCM, PRESSAO DE TRABALHO 102 PSI, MOTOR A DIESEL POTÊNCIA 81 CV - CHP DIURNO. AF_06/2015</v>
          </cell>
          <cell r="C443" t="str">
            <v>CHP</v>
          </cell>
          <cell r="D443">
            <v>75.59</v>
          </cell>
          <cell r="E443">
            <v>0</v>
          </cell>
          <cell r="F443">
            <v>75.59</v>
          </cell>
        </row>
        <row r="444">
          <cell r="A444">
            <v>90979</v>
          </cell>
          <cell r="B444" t="str">
            <v>COMPRESSOR DE AR REBOCÁVEL, VAZÃO 748 PCM, PRESSÃO EFETIVA DE TRABALHO 102 PSI, MOTOR DIESEL, POTÊNCIA 210 CV - CHP DIURNO. AF_06/2015</v>
          </cell>
          <cell r="C444" t="str">
            <v>CHP</v>
          </cell>
          <cell r="D444">
            <v>195.17</v>
          </cell>
          <cell r="E444">
            <v>0</v>
          </cell>
          <cell r="F444">
            <v>195.17</v>
          </cell>
        </row>
        <row r="445">
          <cell r="A445">
            <v>90991</v>
          </cell>
          <cell r="B445" t="str">
            <v>ESCAVADEIRA HIDRÁULICA SOBRE ESTEIRAS, CAÇAMBA 0,80 M3, PESO OPERACIONAL 17,8 T, POTÊNCIA LÍQUIDA 110 HP - CHP DIURNO. AF_10/2014</v>
          </cell>
          <cell r="C445" t="str">
            <v>CHP</v>
          </cell>
          <cell r="D445">
            <v>182.67</v>
          </cell>
          <cell r="E445">
            <v>23.03</v>
          </cell>
          <cell r="F445">
            <v>205.7</v>
          </cell>
        </row>
        <row r="446">
          <cell r="A446">
            <v>90999</v>
          </cell>
          <cell r="B446" t="str">
            <v>COMPRESSOR DE AR REBOCAVEL, VAZÃO 400 PCM, PRESSAO DE TRABALHO 102 PSI, MOTOR A DIESEL POTÊNCIA 110 CV - CHP DIURNO. AF_06/2015</v>
          </cell>
          <cell r="C446" t="str">
            <v>CHP</v>
          </cell>
          <cell r="D446">
            <v>99.67</v>
          </cell>
          <cell r="E446">
            <v>0</v>
          </cell>
          <cell r="F446">
            <v>99.67</v>
          </cell>
        </row>
        <row r="447">
          <cell r="A447">
            <v>91031</v>
          </cell>
          <cell r="B447" t="str">
            <v>CAMINHÃO TRUCADO (C/ TERCEIRO EIXO) ELETRÔNICO - POTÊNCIA 231CV - PBT = 22000KG - DIST. ENTRE EIXOS 5170 MM - INCLUI CARROCERIA FIXA ABERTA DE MADEIRA - CHP DIURNO. AF_06/2015</v>
          </cell>
          <cell r="C447" t="str">
            <v>CHP</v>
          </cell>
          <cell r="D447">
            <v>233.06</v>
          </cell>
          <cell r="E447">
            <v>22.65</v>
          </cell>
          <cell r="F447">
            <v>255.71</v>
          </cell>
        </row>
        <row r="448">
          <cell r="A448">
            <v>91277</v>
          </cell>
          <cell r="B448" t="str">
            <v>PLACA VIBRATÓRIA REVERSÍVEL COM MOTOR 4 TEMPOS A GASOLINA, FORÇA CENTRÍFUGA DE 25 KN (2500 KGF), POTÊNCIA 5,5 CV - CHP DIURNO. AF_08/2015</v>
          </cell>
          <cell r="C448" t="str">
            <v>CHP</v>
          </cell>
          <cell r="D448">
            <v>9.58</v>
          </cell>
          <cell r="E448">
            <v>0</v>
          </cell>
          <cell r="F448">
            <v>9.58</v>
          </cell>
        </row>
        <row r="449">
          <cell r="A449">
            <v>91283</v>
          </cell>
          <cell r="B449" t="str">
            <v>CORTADORA DE PISO COM MOTOR 4 TEMPOS A GASOLINA, POTÊNCIA DE 13 HP, COM DISCO DE CORTE DIAMANTADO SEGMENTADO PARA CONCRETO, DIÂMETRO DE 350 MM, FURO DE 1" (14 X 1") - CHP DIURNO. AF_08/2015</v>
          </cell>
          <cell r="C449" t="str">
            <v>CHP</v>
          </cell>
          <cell r="D449">
            <v>10.34</v>
          </cell>
          <cell r="E449">
            <v>0</v>
          </cell>
          <cell r="F449">
            <v>10.34</v>
          </cell>
        </row>
        <row r="450">
          <cell r="A450">
            <v>91386</v>
          </cell>
          <cell r="B450" t="str">
            <v>CAMINHÃO BASCULANTE 10 M3, TRUCADO CABINE SIMPLES, PESO BRUTO TOTAL 23.000 KG, CARGA ÚTIL MÁXIMA 15.935 KG, DISTÂNCIA ENTRE EIXOS 4,80 M, POTÊNCIA 230 CV INCLUSIVE CAÇAMBA METÁLICA - CHP DIURNO. AF_06/2014</v>
          </cell>
          <cell r="C450" t="str">
            <v>CHP</v>
          </cell>
          <cell r="D450">
            <v>240.35</v>
          </cell>
          <cell r="E450">
            <v>23.54</v>
          </cell>
          <cell r="F450">
            <v>263.89</v>
          </cell>
        </row>
        <row r="451">
          <cell r="A451">
            <v>91533</v>
          </cell>
          <cell r="B451" t="str">
            <v>COMPACTADOR DE SOLOS DE PERCUSSÃO (SOQUETE) COM MOTOR A GASOLINA 4 TEMPOS, POTÊNCIA 4 CV - CHP DIURNO. AF_08/2015</v>
          </cell>
          <cell r="C451" t="str">
            <v>CHP</v>
          </cell>
          <cell r="D451">
            <v>15.080000000000002</v>
          </cell>
          <cell r="E451">
            <v>22.02</v>
          </cell>
          <cell r="F451">
            <v>37.1</v>
          </cell>
        </row>
        <row r="452">
          <cell r="A452">
            <v>91634</v>
          </cell>
          <cell r="B452" t="str">
            <v>GUINDAUTO HIDRÁULICO, CAPACIDADE MÁXIMA DE CARGA 6500 KG, MOMENTO MÁXIMO DE CARGA 5,8 TM, ALCANCE MÁXIMO HORIZONTAL 7,60 M, INCLUSIVE CAMINHÃO TOCO PBT 9.700 KG, POTÊNCIA DE 160 CV - CHP DIURNO. AF_08/2015</v>
          </cell>
          <cell r="C452" t="str">
            <v>CHP</v>
          </cell>
          <cell r="D452">
            <v>206.15</v>
          </cell>
          <cell r="E452">
            <v>25.71</v>
          </cell>
          <cell r="F452">
            <v>231.86</v>
          </cell>
        </row>
        <row r="453">
          <cell r="A453">
            <v>91645</v>
          </cell>
          <cell r="B453" t="str">
            <v>CAMINHÃO DE TRANSPORTE DE MATERIAL ASFÁLTICO 30.000 L, COM CAVALO MECÂNICO DE CAPACIDADE MÁXIMA DE TRAÇÃO COMBINADO DE 66.000 KG, POTÊNCIA 360 CV, INCLUSIVE TANQUE DE ASFALTO COM SERPENTINA - CHP DIURNO. AF_08/2015</v>
          </cell>
          <cell r="C453" t="str">
            <v>CHP</v>
          </cell>
          <cell r="D453">
            <v>417.63</v>
          </cell>
          <cell r="E453">
            <v>28.18</v>
          </cell>
          <cell r="F453">
            <v>445.81</v>
          </cell>
        </row>
        <row r="454">
          <cell r="A454">
            <v>91692</v>
          </cell>
          <cell r="B454" t="str">
            <v>SERRA CIRCULAR DE BANCADA COM MOTOR ELÉTRICO POTÊNCIA DE 5HP, COM COIFA PARA DISCO 10" - CHP DIURNO. AF_08/2015</v>
          </cell>
          <cell r="C454" t="str">
            <v>CHP</v>
          </cell>
          <cell r="D454">
            <v>8.36</v>
          </cell>
          <cell r="E454">
            <v>22.02</v>
          </cell>
          <cell r="F454">
            <v>30.38</v>
          </cell>
        </row>
        <row r="455">
          <cell r="A455">
            <v>92043</v>
          </cell>
          <cell r="B455" t="str">
            <v>DISTRIBUIDOR DE AGREGADOS REBOCAVEL, CAPACIDADE 1,9 M³, LARGURA DE TRABALHO 3,66 M - CHP DIURNO. AF_11/2015</v>
          </cell>
          <cell r="C455" t="str">
            <v>CHP</v>
          </cell>
          <cell r="D455">
            <v>13.19</v>
          </cell>
          <cell r="E455">
            <v>0</v>
          </cell>
          <cell r="F455">
            <v>13.19</v>
          </cell>
        </row>
        <row r="456">
          <cell r="A456">
            <v>92106</v>
          </cell>
          <cell r="B456" t="str">
            <v>CAMINHÃO PARA EQUIPAMENTO DE LIMPEZA A SUCÇÃO, COM CAMINHÃO TRUCADO DE PESO BRUTO TOTAL 23000 KG, CARGA ÚTIL MÁXIMA 15935 KG, DISTÂNCIA ENTRE EIXOS 4,80 M, POTÊNCIA 230 CV, INCLUSIVE LIMPADORA A SUCÇÃO, TANQUE 12000 L - CHP DIURNO. AF_05/2023</v>
          </cell>
          <cell r="C456" t="str">
            <v>CHP</v>
          </cell>
          <cell r="D456">
            <v>310.96000000000004</v>
          </cell>
          <cell r="E456">
            <v>22.65</v>
          </cell>
          <cell r="F456">
            <v>333.61</v>
          </cell>
        </row>
        <row r="457">
          <cell r="A457">
            <v>92112</v>
          </cell>
          <cell r="B457" t="str">
            <v>PENEIRA ROTATIVA COM MOTOR ELÉTRICO TRIFÁSICO DE 2 CV, CILINDRO DE 1 M X 0,60 M, COM FUROS DE 3,17 MM - CHP DIURNO. AF_05/2023</v>
          </cell>
          <cell r="C457" t="str">
            <v>CHP</v>
          </cell>
          <cell r="D457">
            <v>3.06</v>
          </cell>
          <cell r="E457">
            <v>0</v>
          </cell>
          <cell r="F457">
            <v>3.06</v>
          </cell>
        </row>
        <row r="458">
          <cell r="A458">
            <v>92118</v>
          </cell>
          <cell r="B458" t="str">
            <v>DOSADOR DE AREIA, CAPACIDADE DE 26 LITROS - CHP DIURNO. AF_05/2023</v>
          </cell>
          <cell r="C458" t="str">
            <v>CHP</v>
          </cell>
          <cell r="D458">
            <v>0.42</v>
          </cell>
          <cell r="E458">
            <v>0</v>
          </cell>
          <cell r="F458">
            <v>0.42</v>
          </cell>
        </row>
        <row r="459">
          <cell r="A459">
            <v>92138</v>
          </cell>
          <cell r="B459" t="str">
            <v>CAMINHONETE COM MOTOR A DIESEL, POTÊNCIA 180 CV, CABINE DUPLA, 4X4 - CHP DIURNO. AF_11/2015</v>
          </cell>
          <cell r="C459" t="str">
            <v>CHP</v>
          </cell>
          <cell r="D459">
            <v>76.319999999999993</v>
          </cell>
          <cell r="E459">
            <v>20.100000000000001</v>
          </cell>
          <cell r="F459">
            <v>96.42</v>
          </cell>
        </row>
        <row r="460">
          <cell r="A460">
            <v>92145</v>
          </cell>
          <cell r="B460" t="str">
            <v>CAMINHONETE CABINE SIMPLES COM MOTOR 1.6 FLEX, CÂMBIO MANUAL, POTÊNCIA 101/104 CV, 2 PORTAS - CHP DIURNO. AF_11/2015</v>
          </cell>
          <cell r="C460" t="str">
            <v>CHP</v>
          </cell>
          <cell r="D460">
            <v>58.76</v>
          </cell>
          <cell r="E460">
            <v>20.100000000000001</v>
          </cell>
          <cell r="F460">
            <v>78.86</v>
          </cell>
        </row>
        <row r="461">
          <cell r="A461">
            <v>92242</v>
          </cell>
          <cell r="B461" t="str">
            <v>CAMINHÃO DE TRANSPORTE DE MATERIAL ASFÁLTICO 20.000 L, COM CAVALO MECÂNICO DE CAPACIDADE MÁXIMA DE TRAÇÃO COMBINADO DE 45.000 KG, POTÊNCIA 330 CV, INCLUSIVE TANQUE DE ASFALTO COM MAÇARICO - CHP DIURNO. AF_12/2015</v>
          </cell>
          <cell r="C461" t="str">
            <v>CHP</v>
          </cell>
          <cell r="D461">
            <v>360.44</v>
          </cell>
          <cell r="E461">
            <v>28.18</v>
          </cell>
          <cell r="F461">
            <v>388.62</v>
          </cell>
        </row>
        <row r="462">
          <cell r="A462">
            <v>92716</v>
          </cell>
          <cell r="B462" t="str">
            <v>APARELHO PARA CORTE E SOLDA OXI-ACETILENO SOBRE RODAS, INCLUSIVE CILINDROS E MAÇARICOS - CHP DIURNO. AF_05/2023</v>
          </cell>
          <cell r="C462" t="str">
            <v>CHP</v>
          </cell>
          <cell r="D462">
            <v>104.74</v>
          </cell>
          <cell r="E462">
            <v>0</v>
          </cell>
          <cell r="F462">
            <v>104.74</v>
          </cell>
        </row>
        <row r="463">
          <cell r="A463">
            <v>92960</v>
          </cell>
          <cell r="B463" t="str">
            <v>MÁQUINA EXTRUSORA DE CONCRETO PARA GUIAS E SARJETAS, MOTOR A DIESEL, POTÊNCIA 14 CV - CHP DIURNO. AF_12/2015</v>
          </cell>
          <cell r="C463" t="str">
            <v>CHP</v>
          </cell>
          <cell r="D463">
            <v>18.89</v>
          </cell>
          <cell r="E463">
            <v>0</v>
          </cell>
          <cell r="F463">
            <v>18.89</v>
          </cell>
        </row>
        <row r="464">
          <cell r="A464">
            <v>92966</v>
          </cell>
          <cell r="B464" t="str">
            <v>MARTELO PERFURADOR PNEUMÁTICO MANUAL, HASTE 25 X 75 MM, 21 KG - CHP DIURNO. AF_12/2015</v>
          </cell>
          <cell r="C464" t="str">
            <v>CHP</v>
          </cell>
          <cell r="D464">
            <v>11.02</v>
          </cell>
          <cell r="E464">
            <v>19.48</v>
          </cell>
          <cell r="F464">
            <v>30.5</v>
          </cell>
        </row>
        <row r="465">
          <cell r="A465">
            <v>93224</v>
          </cell>
          <cell r="B465" t="str">
            <v>PERFURATRIZ COM TORRE METÁLICA PARA EXECUÇÃO DE ESTACA HÉLICE CONTÍNUA, PROFUNDIDADE MÁXIMA DE 32 M, DIÂMETRO MÁXIMO DE 1000 MM, POTÊNCIA INSTALADA DE 350 HP, MESA ROTATIVA COM TORQUE MÁXIMO DE 263 KNM - CHP DIURNO. AF_01/2016</v>
          </cell>
          <cell r="C465" t="str">
            <v>CHP</v>
          </cell>
          <cell r="D465">
            <v>1028.29</v>
          </cell>
          <cell r="E465">
            <v>22.02</v>
          </cell>
          <cell r="F465">
            <v>1050.31</v>
          </cell>
        </row>
        <row r="466">
          <cell r="A466">
            <v>93233</v>
          </cell>
          <cell r="B466" t="str">
            <v>BETONEIRA CAPACIDADE NOMINAL 400 L, CAPACIDADE DE MISTURA 310 L, MOTOR A GASOLINA POTÊNCIA 5,5 HP, SEM CARREGADOR - CHP DIURNO. AF_02/2016</v>
          </cell>
          <cell r="C466" t="str">
            <v>CHP</v>
          </cell>
          <cell r="D466">
            <v>5.38</v>
          </cell>
          <cell r="E466">
            <v>0</v>
          </cell>
          <cell r="F466">
            <v>5.38</v>
          </cell>
        </row>
        <row r="467">
          <cell r="A467">
            <v>93272</v>
          </cell>
          <cell r="B467" t="str">
            <v>GRUA ASCENSIONAL, LANCA DE 30 M, CAPACIDADE DE 1,0 T A 30 M, ALTURA ATE 39 M - CHP DIURNO. AF_05/2023</v>
          </cell>
          <cell r="C467" t="str">
            <v>CHP</v>
          </cell>
          <cell r="D467">
            <v>81.06</v>
          </cell>
          <cell r="E467">
            <v>29.92</v>
          </cell>
          <cell r="F467">
            <v>110.98</v>
          </cell>
        </row>
        <row r="468">
          <cell r="A468">
            <v>93281</v>
          </cell>
          <cell r="B468" t="str">
            <v>GUINCHO ELÉTRICO DE COLUNA, CAPACIDADE 400 KG, COM MOTO FREIO, MOTOR TRIFÁSICO DE 1,25 CV - CHP DIURNO. AF_03/2016</v>
          </cell>
          <cell r="C468" t="str">
            <v>CHP</v>
          </cell>
          <cell r="D468">
            <v>8.43</v>
          </cell>
          <cell r="E468">
            <v>21.53</v>
          </cell>
          <cell r="F468">
            <v>29.96</v>
          </cell>
        </row>
        <row r="469">
          <cell r="A469">
            <v>93287</v>
          </cell>
          <cell r="B469" t="str">
            <v>GUINDASTE HIDRÁULICO AUTOPROPELIDO, COM LANÇA TELESCÓPICA 40 M, CAPACIDADE MÁXIMA 60 T, POTÊNCIA 260 KW - CHP DIURNO. AF_03/2016</v>
          </cell>
          <cell r="C469" t="str">
            <v>CHP</v>
          </cell>
          <cell r="D469">
            <v>316.59999999999997</v>
          </cell>
          <cell r="E469">
            <v>29.92</v>
          </cell>
          <cell r="F469">
            <v>346.52</v>
          </cell>
        </row>
        <row r="470">
          <cell r="A470">
            <v>93402</v>
          </cell>
          <cell r="B470" t="str">
            <v>GUINDAUTO HIDRÁULICO, CAPACIDADE MÁXIMA DE CARGA 3300 KG, MOMENTO MÁXIMO DE CARGA 5,8 TM, ALCANCE MÁXIMO HORIZONTAL 7,60 M, INCLUSIVE CAMINHÃO TOCO PBT 16.000 KG, POTÊNCIA DE 189 CV - CHP DIURNO. AF_03/2016</v>
          </cell>
          <cell r="C470" t="str">
            <v>CHP</v>
          </cell>
          <cell r="D470">
            <v>241.36999999999998</v>
          </cell>
          <cell r="E470">
            <v>25.71</v>
          </cell>
          <cell r="F470">
            <v>267.08</v>
          </cell>
        </row>
        <row r="471">
          <cell r="A471">
            <v>93408</v>
          </cell>
          <cell r="B471" t="str">
            <v>MÁQUINA JATO DE PRESSAO PORTÁTIL, CAMARA DE 1 SAIDA, CAPACIDADE 280 L, DIAMETRO 670 MM, BICO DE JATO CURTO VENTURI DE 5/16 , MANGUEIRA DE 1 COM COMPRESSOR DE AR REBOCÁVEL 189 PCM E MOTOR DIESEL 63 CV - CHP DIURNO. AF_05/2023</v>
          </cell>
          <cell r="C471" t="str">
            <v>CHP</v>
          </cell>
          <cell r="D471">
            <v>71.050000000000011</v>
          </cell>
          <cell r="E471">
            <v>19.899999999999999</v>
          </cell>
          <cell r="F471">
            <v>90.95</v>
          </cell>
        </row>
        <row r="472">
          <cell r="A472">
            <v>93415</v>
          </cell>
          <cell r="B472" t="str">
            <v>GERADOR PORTÁTIL MONOFÁSICO, POTÊNCIA 5500 VA, MOTOR A GASOLINA, POTÊNCIA DO MOTOR 13 CV - CHP DIURNO. AF_03/2016</v>
          </cell>
          <cell r="C472" t="str">
            <v>CHP</v>
          </cell>
          <cell r="D472">
            <v>14.96</v>
          </cell>
          <cell r="E472">
            <v>0</v>
          </cell>
          <cell r="F472">
            <v>14.96</v>
          </cell>
        </row>
        <row r="473">
          <cell r="A473">
            <v>93421</v>
          </cell>
          <cell r="B473" t="str">
            <v>GRUPO GERADOR REBOCÁVEL, POTÊNCIA 66 KVA, MOTOR A DIESEL - CHP DIURNO. AF_03/2016</v>
          </cell>
          <cell r="C473" t="str">
            <v>CHP</v>
          </cell>
          <cell r="D473">
            <v>72.28</v>
          </cell>
          <cell r="E473">
            <v>0</v>
          </cell>
          <cell r="F473">
            <v>72.28</v>
          </cell>
        </row>
        <row r="474">
          <cell r="A474">
            <v>93427</v>
          </cell>
          <cell r="B474" t="str">
            <v>GRUPO GERADOR ESTACIONÁRIO, POTÊNCIA 150 KVA, MOTOR A DIESEL- CHP DIURNO. AF_03/2016</v>
          </cell>
          <cell r="C474" t="str">
            <v>CHP</v>
          </cell>
          <cell r="D474">
            <v>165.01</v>
          </cell>
          <cell r="E474">
            <v>0</v>
          </cell>
          <cell r="F474">
            <v>165.01</v>
          </cell>
        </row>
        <row r="475">
          <cell r="A475">
            <v>93433</v>
          </cell>
          <cell r="B475" t="str">
            <v>USINA DE MISTURA ASFÁLTICA À QUENTE, TIPO CONTRA FLUXO, PROD 40 A 80 TON/HORA - CHP DIURNO. AF_05/2023</v>
          </cell>
          <cell r="C475" t="str">
            <v>CHP</v>
          </cell>
          <cell r="D475">
            <v>2479.52</v>
          </cell>
          <cell r="E475">
            <v>92.05</v>
          </cell>
          <cell r="F475">
            <v>2571.5700000000002</v>
          </cell>
        </row>
        <row r="476">
          <cell r="A476">
            <v>93439</v>
          </cell>
          <cell r="B476" t="str">
            <v>USINA DE ASFALTO À FRIO, CAPACIDADE DE 40 A 60 TON/HORA, ELÉTRICA POTÊNCIA 30 CV - CHP DIURNO. AF_05/2023</v>
          </cell>
          <cell r="C476" t="str">
            <v>CHP</v>
          </cell>
          <cell r="D476">
            <v>169.58999999999997</v>
          </cell>
          <cell r="E476">
            <v>92.05</v>
          </cell>
          <cell r="F476">
            <v>261.64</v>
          </cell>
        </row>
        <row r="477">
          <cell r="A477">
            <v>95121</v>
          </cell>
          <cell r="B477" t="str">
            <v>USINA MISTURADORA DE SOLOS, CAPACIDADE DE 200 A 500 TON/H, POTENCIA 75KW - CHP DIURNO. AF_07/2016</v>
          </cell>
          <cell r="C477" t="str">
            <v>CHP</v>
          </cell>
          <cell r="D477">
            <v>252.89999999999998</v>
          </cell>
          <cell r="E477">
            <v>92.05</v>
          </cell>
          <cell r="F477">
            <v>344.95</v>
          </cell>
        </row>
        <row r="478">
          <cell r="A478">
            <v>95127</v>
          </cell>
          <cell r="B478" t="str">
            <v>DISTRIBUIDOR DE AGREGADOS AUTOPROPELIDO, CAP 3 M3, A DIESEL, POTÊNCIA 176CV - CHP DIURNO. AF_07/2016</v>
          </cell>
          <cell r="C478" t="str">
            <v>CHP</v>
          </cell>
          <cell r="D478">
            <v>191.45</v>
          </cell>
          <cell r="E478">
            <v>22.02</v>
          </cell>
          <cell r="F478">
            <v>213.47</v>
          </cell>
        </row>
        <row r="479">
          <cell r="A479">
            <v>95133</v>
          </cell>
          <cell r="B479" t="str">
            <v>MÁQUINA DEMARCADORA DE FAIXA DE TRÁFEGO À FRIO, AUTOPROPELIDA, POTÊNCIA 38 HP - CHP DIURNO. AF_07/2016</v>
          </cell>
          <cell r="C479" t="str">
            <v>CHP</v>
          </cell>
          <cell r="D479">
            <v>159.82</v>
          </cell>
          <cell r="E479">
            <v>21.75</v>
          </cell>
          <cell r="F479">
            <v>181.57</v>
          </cell>
        </row>
        <row r="480">
          <cell r="A480">
            <v>95139</v>
          </cell>
          <cell r="B480" t="str">
            <v>TALHA MANUAL DE CORRENTE, CAPACIDADE DE 2 TON. COM ELEVAÇÃO DE 3 M - CHP DIURNO. AF_07/2016</v>
          </cell>
          <cell r="C480" t="str">
            <v>CHP</v>
          </cell>
          <cell r="D480">
            <v>0.06</v>
          </cell>
          <cell r="E480">
            <v>0</v>
          </cell>
          <cell r="F480">
            <v>0.06</v>
          </cell>
        </row>
        <row r="481">
          <cell r="A481">
            <v>95212</v>
          </cell>
          <cell r="B481" t="str">
            <v>GRUA ASCENCIONAL, LANCA DE 42 M, CAPACIDADE DE 1,5 T A 30 M, ALTURA ATE 39 M - CHP DIURNO. AF_05/2023</v>
          </cell>
          <cell r="C481" t="str">
            <v>CHP</v>
          </cell>
          <cell r="D481">
            <v>91.05</v>
          </cell>
          <cell r="E481">
            <v>29.92</v>
          </cell>
          <cell r="F481">
            <v>120.97</v>
          </cell>
        </row>
        <row r="482">
          <cell r="A482">
            <v>95258</v>
          </cell>
          <cell r="B482" t="str">
            <v>MARTELO DEMOLIDOR PNEUMÁTICO MANUAL, 32 KG - CHP DIURNO. AF_09/2016</v>
          </cell>
          <cell r="C482" t="str">
            <v>CHP</v>
          </cell>
          <cell r="D482">
            <v>10.5</v>
          </cell>
          <cell r="E482">
            <v>19.48</v>
          </cell>
          <cell r="F482">
            <v>29.98</v>
          </cell>
        </row>
        <row r="483">
          <cell r="A483">
            <v>95264</v>
          </cell>
          <cell r="B483" t="str">
            <v>COMPACTADOR DE SOLOS DE PERCUSÃO (SOQUETE) COM MOTOR A GASOLINA, POTÊNCIA 3 CV - CHP DIURNO. AF_09/2016</v>
          </cell>
          <cell r="C483" t="str">
            <v>CHP</v>
          </cell>
          <cell r="D483">
            <v>6.03</v>
          </cell>
          <cell r="E483">
            <v>0</v>
          </cell>
          <cell r="F483">
            <v>6.03</v>
          </cell>
        </row>
        <row r="484">
          <cell r="A484">
            <v>95270</v>
          </cell>
          <cell r="B484" t="str">
            <v>RÉGUA VIBRATÓRIA DUPLA PARA CONCRETO, PESO DE 60KG, COMPRIMENTO 4 M, COM MOTOR A GASOLINA, POTÊNCIA 5,5 HP - CHP DIURNO. AF_09/2016</v>
          </cell>
          <cell r="C484" t="str">
            <v>CHP</v>
          </cell>
          <cell r="D484">
            <v>9.26</v>
          </cell>
          <cell r="E484">
            <v>0</v>
          </cell>
          <cell r="F484">
            <v>9.26</v>
          </cell>
        </row>
        <row r="485">
          <cell r="A485">
            <v>95276</v>
          </cell>
          <cell r="B485" t="str">
            <v>POLIDORA DE PISO (POLITRIZ), PESO DE 100KG, DIÂMETRO 450 MM, MOTOR ELÉTRICO, POTÊNCIA 4 HP - CHP DIURNO. AF_05/2023</v>
          </cell>
          <cell r="C485" t="str">
            <v>CHP</v>
          </cell>
          <cell r="D485">
            <v>2.6</v>
          </cell>
          <cell r="E485">
            <v>0</v>
          </cell>
          <cell r="F485">
            <v>2.6</v>
          </cell>
        </row>
        <row r="486">
          <cell r="A486">
            <v>95282</v>
          </cell>
          <cell r="B486" t="str">
            <v>DESEMPENADEIRA DE CONCRETO, PESO DE 78 KG, 4 PÁS, MOTOR A GASOLINA, POTÊNCIA 5,5 HP - CHP DIURNO. AF_05/2023</v>
          </cell>
          <cell r="C486" t="str">
            <v>CHP</v>
          </cell>
          <cell r="D486">
            <v>9.4</v>
          </cell>
          <cell r="E486">
            <v>0</v>
          </cell>
          <cell r="F486">
            <v>9.4</v>
          </cell>
        </row>
        <row r="487">
          <cell r="A487">
            <v>95620</v>
          </cell>
          <cell r="B487" t="str">
            <v>PERFURATRIZ PNEUMATICA MANUAL DE PESO MEDIO, MARTELETE, 18KG, COMPRIMENTO MÁXIMO DE CURSO DE 6 M, DIAMETRO DO PISTAO DE 5,5 CM - CHP DIURNO. AF_11/2016</v>
          </cell>
          <cell r="C487" t="str">
            <v>CHP</v>
          </cell>
          <cell r="D487">
            <v>9.93</v>
          </cell>
          <cell r="E487">
            <v>19.48</v>
          </cell>
          <cell r="F487">
            <v>29.41</v>
          </cell>
        </row>
        <row r="488">
          <cell r="A488">
            <v>95631</v>
          </cell>
          <cell r="B488" t="str">
            <v>ROLO COMPACTADOR VIBRATORIO TANDEM, ACO LISO, POTENCIA 125 HP, PESO SEM/COM LASTRO 10,20/11,65 T, LARGURA DE TRABALHO 1,73 M - CHP DIURNO. AF_11/2016</v>
          </cell>
          <cell r="C488" t="str">
            <v>CHP</v>
          </cell>
          <cell r="D488">
            <v>213.70999999999998</v>
          </cell>
          <cell r="E488">
            <v>18.079999999999998</v>
          </cell>
          <cell r="F488">
            <v>231.79</v>
          </cell>
        </row>
        <row r="489">
          <cell r="A489">
            <v>95702</v>
          </cell>
          <cell r="B489" t="str">
            <v>PERFURATRIZ MANUAL, TORQUE MAXIMO 55 KGF.M, POTENCIA 5 CV, COM DIAMETRO MAXIMO 8 1/2" - CHP DIURNO. AF_11/2016</v>
          </cell>
          <cell r="C489" t="str">
            <v>CHP</v>
          </cell>
          <cell r="D489">
            <v>20.309999999999999</v>
          </cell>
          <cell r="E489">
            <v>22.02</v>
          </cell>
          <cell r="F489">
            <v>42.33</v>
          </cell>
        </row>
        <row r="490">
          <cell r="A490">
            <v>95708</v>
          </cell>
          <cell r="B490" t="str">
            <v>PERFURATRIZ SOBRE ESTEIRA, TORQUE MÁXIMO 600 KGF, POTÊNCIA ENTRE 50 E 60 HP, DIÂMETRO MÁXIMO 10 - CHP DIURNO. AF_11/2016</v>
          </cell>
          <cell r="C490" t="str">
            <v>CHP</v>
          </cell>
          <cell r="D490">
            <v>127.11</v>
          </cell>
          <cell r="E490">
            <v>22.02</v>
          </cell>
          <cell r="F490">
            <v>149.13</v>
          </cell>
        </row>
        <row r="491">
          <cell r="A491">
            <v>95714</v>
          </cell>
          <cell r="B491" t="str">
            <v>ESCAVADEIRA HIDRAULICA SOBRE ESTEIRA, COM GARRA GIRATORIA DE MANDIBULAS, PESO OPERACIONAL ENTRE 22,00 E 25,50 TON, POTENCIA LIQUIDA ENTRE 150 E 160 HP - CHP DIURNO. AF_11/2016</v>
          </cell>
          <cell r="C491" t="str">
            <v>CHP</v>
          </cell>
          <cell r="D491">
            <v>233.84</v>
          </cell>
          <cell r="E491">
            <v>23.03</v>
          </cell>
          <cell r="F491">
            <v>256.87</v>
          </cell>
        </row>
        <row r="492">
          <cell r="A492">
            <v>95720</v>
          </cell>
          <cell r="B492" t="str">
            <v>ESCAVADEIRA HIDRAULICA SOBRE ESTEIRA, EQUIPADA COM CLAMSHELL, COM CAPACIDADE DA CAÇAMBA ENTRE 1,20 E 1,50 M3, PESO OPERACIONAL ENTRE 20,00 E 22,00 TON, POTENCIA LIQUIDA ENTRE 150 E 160 HP - CHP DIURNO. AF_11/2016</v>
          </cell>
          <cell r="C492" t="str">
            <v>CHP</v>
          </cell>
          <cell r="D492">
            <v>228.6</v>
          </cell>
          <cell r="E492">
            <v>23.03</v>
          </cell>
          <cell r="F492">
            <v>251.63</v>
          </cell>
        </row>
        <row r="493">
          <cell r="A493">
            <v>95872</v>
          </cell>
          <cell r="B493" t="str">
            <v>GRUPO GERADOR COM CARENAGEM, MOTOR DIESEL POTÊNCIA STANDART ENTRE 250 E 260 KVA - CHP DIURNO. AF_12/2016</v>
          </cell>
          <cell r="C493" t="str">
            <v>CHP</v>
          </cell>
          <cell r="D493">
            <v>279.95</v>
          </cell>
          <cell r="E493">
            <v>0</v>
          </cell>
          <cell r="F493">
            <v>279.95</v>
          </cell>
        </row>
        <row r="494">
          <cell r="A494">
            <v>96013</v>
          </cell>
          <cell r="B494" t="str">
            <v>TRATOR DE PNEUS COM POTÊNCIA DE 122 CV, TRAÇÃO 4X4, COM VASSOURA MECÂNICA ACOPLADA - CHP DIURNO. AF_02/2017</v>
          </cell>
          <cell r="C494" t="str">
            <v>CHP</v>
          </cell>
          <cell r="D494">
            <v>152.73999999999998</v>
          </cell>
          <cell r="E494">
            <v>22.02</v>
          </cell>
          <cell r="F494">
            <v>174.76</v>
          </cell>
        </row>
        <row r="495">
          <cell r="A495">
            <v>96020</v>
          </cell>
          <cell r="B495" t="str">
            <v>TRATOR DE PNEUS COM POTÊNCIA DE 122 CV, TRAÇÃO 4X4, COM GRADE DE DISCOS ACOPLADA - CHP DIURNO. AF_02/2017</v>
          </cell>
          <cell r="C495" t="str">
            <v>CHP</v>
          </cell>
          <cell r="D495">
            <v>152.25</v>
          </cell>
          <cell r="E495">
            <v>22.02</v>
          </cell>
          <cell r="F495">
            <v>174.27</v>
          </cell>
        </row>
        <row r="496">
          <cell r="A496">
            <v>96028</v>
          </cell>
          <cell r="B496" t="str">
            <v>TRATOR DE PNEUS COM POTÊNCIA DE 85 CV, TRAÇÃO 4X4, COM GRADE DE DISCOS ACOPLADA - CHP DIURNO. AF_02/2017</v>
          </cell>
          <cell r="C496" t="str">
            <v>CHP</v>
          </cell>
          <cell r="D496">
            <v>112.34000000000002</v>
          </cell>
          <cell r="E496">
            <v>22.02</v>
          </cell>
          <cell r="F496">
            <v>134.36000000000001</v>
          </cell>
        </row>
        <row r="497">
          <cell r="A497">
            <v>96035</v>
          </cell>
          <cell r="B497" t="str">
            <v>CAMINHÃO BASCULANTE 10 M3, TRUCADO, POTÊNCIA 230 CV, INCLUSIVE CAÇAMBA METÁLICA, COM DISTRIBUIDOR DE AGREGADOS ACOPLADO - CHP DIURNO. AF_02/2017</v>
          </cell>
          <cell r="C497" t="str">
            <v>CHP</v>
          </cell>
          <cell r="D497">
            <v>250.79</v>
          </cell>
          <cell r="E497">
            <v>23.54</v>
          </cell>
          <cell r="F497">
            <v>274.33</v>
          </cell>
        </row>
        <row r="498">
          <cell r="A498">
            <v>96157</v>
          </cell>
          <cell r="B498" t="str">
            <v>TRATOR DE PNEUS COM POTÊNCIA DE 85 CV, TRAÇÃO 4X4, COM VASSOURA MECÂNICA ACOPLADA - CHP DIURNO. AF_03/2017</v>
          </cell>
          <cell r="C498" t="str">
            <v>CHP</v>
          </cell>
          <cell r="D498">
            <v>112.83</v>
          </cell>
          <cell r="E498">
            <v>22.02</v>
          </cell>
          <cell r="F498">
            <v>134.85</v>
          </cell>
        </row>
        <row r="499">
          <cell r="A499">
            <v>96158</v>
          </cell>
          <cell r="B499" t="str">
            <v>MINICARREGADEIRA SOBRE RODAS POTENCIA 47HP CAPACIDADE OPERACAO 646 KG, COM VASSOURA MECÂNICA ACOPLADA - CHP DIURNO. AF_03/2017</v>
          </cell>
          <cell r="C499" t="str">
            <v>CHP</v>
          </cell>
          <cell r="D499">
            <v>121.53999999999999</v>
          </cell>
          <cell r="E499">
            <v>21.75</v>
          </cell>
          <cell r="F499">
            <v>143.29</v>
          </cell>
        </row>
        <row r="500">
          <cell r="A500">
            <v>96245</v>
          </cell>
          <cell r="B500" t="str">
            <v>MINIESCAVADEIRA SOBRE ESTEIRAS, POTENCIA LIQUIDA DE *30* HP, PESO OPERACIONAL DE *3.500* KG - CHP DIURNO. AF_04/2017</v>
          </cell>
          <cell r="C500" t="str">
            <v>CHP</v>
          </cell>
          <cell r="D500">
            <v>92.33</v>
          </cell>
          <cell r="E500">
            <v>23.03</v>
          </cell>
          <cell r="F500">
            <v>115.36</v>
          </cell>
        </row>
        <row r="501">
          <cell r="A501">
            <v>96463</v>
          </cell>
          <cell r="B501" t="str">
            <v>ROLO COMPACTADOR DE PNEUS, ESTATICO, PRESSAO VARIAVEL, POTENCIA 110 HP, PESO SEM/COM LASTRO 10,8/27 T, LARGURA DE ROLAGEM 2,30 M - CHP DIURNO. AF_06/2017</v>
          </cell>
          <cell r="C501" t="str">
            <v>CHP</v>
          </cell>
          <cell r="D501">
            <v>202.48000000000002</v>
          </cell>
          <cell r="E501">
            <v>18.079999999999998</v>
          </cell>
          <cell r="F501">
            <v>220.56</v>
          </cell>
        </row>
        <row r="502">
          <cell r="A502">
            <v>98764</v>
          </cell>
          <cell r="B502" t="str">
            <v>INVERSOR DE SOLDA MONOFÁSICO DE 160 A, POTÊNCIA DE 5400 W, TENSÃO DE 220 V, PARA SOLDA COM ELETRODOS DE 2,0 A 4,0 MM E PROCESSO TIG - CHP DIURNO. AF_06/2018</v>
          </cell>
          <cell r="C502" t="str">
            <v>CHP</v>
          </cell>
          <cell r="D502">
            <v>3.37</v>
          </cell>
          <cell r="E502">
            <v>0</v>
          </cell>
          <cell r="F502">
            <v>3.37</v>
          </cell>
        </row>
        <row r="503">
          <cell r="A503">
            <v>99833</v>
          </cell>
          <cell r="B503" t="str">
            <v>LAVADORA DE ALTA PRESSAO (LAVA-JATO) PARA AGUA FRIA, PRESSAO DE OPERACAO ENTRE 1400 E 1900 LIB/POL2, VAZAO MAXIMA ENTRE 400 E 700 L/H - CHP DIURNO. AF_05/2023</v>
          </cell>
          <cell r="C503" t="str">
            <v>CHP</v>
          </cell>
          <cell r="D503">
            <v>1.65</v>
          </cell>
          <cell r="E503">
            <v>0</v>
          </cell>
          <cell r="F503">
            <v>1.65</v>
          </cell>
        </row>
        <row r="504">
          <cell r="A504">
            <v>100641</v>
          </cell>
          <cell r="B504" t="str">
            <v>USINA DE MISTURA ASFÁLTICA À QUENTE, TIPO CONTRA FLUXO, PROD 100 A 140 TON/HORA - CHP DIURNO. AF_12/2019</v>
          </cell>
          <cell r="C504" t="str">
            <v>CHP</v>
          </cell>
          <cell r="D504">
            <v>4618.46</v>
          </cell>
          <cell r="E504">
            <v>28.01</v>
          </cell>
          <cell r="F504">
            <v>4646.47</v>
          </cell>
        </row>
        <row r="505">
          <cell r="A505">
            <v>100647</v>
          </cell>
          <cell r="B505" t="str">
            <v>USINA DE ASFALTO, TIPO GRAVIMÉTRICA, PROD 150 TON/HORA - CHP DIURNO. AF_12/2019</v>
          </cell>
          <cell r="C505" t="str">
            <v>CHP</v>
          </cell>
          <cell r="D505">
            <v>6307.42</v>
          </cell>
          <cell r="E505">
            <v>28.01</v>
          </cell>
          <cell r="F505">
            <v>6335.43</v>
          </cell>
        </row>
        <row r="506">
          <cell r="A506">
            <v>102275</v>
          </cell>
          <cell r="B506" t="str">
            <v>MARTELO DEMOLIDOR ELÉTRICO, COM POTÊNCIA DE 2.000 W, 1.000 IMPACTOS POR MINUTO, PESO DE 30 KG - CHP DIURNO. AF_01/2021</v>
          </cell>
          <cell r="C506" t="str">
            <v>CHP</v>
          </cell>
          <cell r="D506">
            <v>10.050000000000001</v>
          </cell>
          <cell r="E506">
            <v>19.48</v>
          </cell>
          <cell r="F506">
            <v>29.53</v>
          </cell>
        </row>
        <row r="507">
          <cell r="A507">
            <v>104091</v>
          </cell>
          <cell r="B507" t="str">
            <v>TERMOFUSORA PARA TUBOS E CONEXÕES EM PPR COM DIÂMETROS DE 20 A 63 MM, POTÊNCIA DE 800 W, TENSAO 220 V - CHP DIURNO. AF_05/2022</v>
          </cell>
          <cell r="C507" t="str">
            <v>CHP</v>
          </cell>
          <cell r="D507">
            <v>0.61</v>
          </cell>
          <cell r="E507">
            <v>0</v>
          </cell>
          <cell r="F507">
            <v>0.61</v>
          </cell>
        </row>
        <row r="508">
          <cell r="A508">
            <v>104097</v>
          </cell>
          <cell r="B508" t="str">
            <v>TERMOFUSORA PARA TUBOS E CONEXÕES EM PPR COM DIÂMETROS DE 75 A 110 MM, POTÊNCIA DE *1100* W, TENSÃO 220 V - CHP DIURNO. AF_05/2022</v>
          </cell>
          <cell r="C508" t="str">
            <v>CHP</v>
          </cell>
          <cell r="D508">
            <v>0.86</v>
          </cell>
          <cell r="E508">
            <v>0</v>
          </cell>
          <cell r="F508">
            <v>0.86</v>
          </cell>
        </row>
        <row r="509">
          <cell r="A509">
            <v>5632</v>
          </cell>
          <cell r="B509" t="str">
            <v>ESCAVADEIRA HIDRÁULICA SOBRE ESTEIRAS, CAÇAMBA 0,80 M3, PESO OPERACIONAL 17 T, POTENCIA BRUTA 111 HP - CHI DIURNO. AF_06/2014</v>
          </cell>
          <cell r="C509" t="str">
            <v>CHI</v>
          </cell>
          <cell r="D509">
            <v>67.429999999999993</v>
          </cell>
          <cell r="E509">
            <v>23.03</v>
          </cell>
          <cell r="F509">
            <v>90.46</v>
          </cell>
        </row>
        <row r="510">
          <cell r="A510">
            <v>5679</v>
          </cell>
          <cell r="B510" t="str">
            <v>RETROESCAVADEIRA SOBRE RODAS COM CARREGADEIRA, TRAÇÃO 4X4, POTÊNCIA LÍQ. 88 HP, CAÇAMBA CARREG. CAP. MÍN. 1 M3, CAÇAMBA RETRO CAP. 0,26 M3, PESO OPERACIONAL MÍN. 6.674 KG, PROFUNDIDADE ESCAVAÇÃO MÁX. 4,37 M - CHI DIURNO. AF_06/2014</v>
          </cell>
          <cell r="C510" t="str">
            <v>CHI</v>
          </cell>
          <cell r="D510">
            <v>45.22</v>
          </cell>
          <cell r="E510">
            <v>23.03</v>
          </cell>
          <cell r="F510">
            <v>68.25</v>
          </cell>
        </row>
        <row r="511">
          <cell r="A511">
            <v>5681</v>
          </cell>
          <cell r="B511" t="str">
            <v>RETROESCAVADEIRA SOBRE RODAS COM CARREGADEIRA, TRAÇÃO 4X2, POTÊNCIA LÍQ. 79 HP, CAÇAMBA CARREG. CAP. MÍN. 1 M3, CAÇAMBA RETRO CAP. 0,20 M3, PESO OPERACIONAL MÍN. 6.570 KG, PROFUNDIDADE ESCAVAÇÃO MÁX. 4,37 M - CHI DIURNO. AF_06/2014</v>
          </cell>
          <cell r="C511" t="str">
            <v>CHI</v>
          </cell>
          <cell r="D511">
            <v>41.019999999999996</v>
          </cell>
          <cell r="E511">
            <v>23.03</v>
          </cell>
          <cell r="F511">
            <v>64.05</v>
          </cell>
        </row>
        <row r="512">
          <cell r="A512">
            <v>5685</v>
          </cell>
          <cell r="B512" t="str">
            <v>ROLO COMPACTADOR VIBRATÓRIO DE UM CILINDRO AÇO LISO, POTÊNCIA 80 HP, PESO OPERACIONAL MÁXIMO 8,1 T, IMPACTO DINÂMICO 16,15 / 9,5 T, LARGURA DE TRABALHO 1,68 M - CHI DIURNO. AF_06/2014</v>
          </cell>
          <cell r="C512" t="str">
            <v>CHI</v>
          </cell>
          <cell r="D512">
            <v>47.900000000000006</v>
          </cell>
          <cell r="E512">
            <v>18.079999999999998</v>
          </cell>
          <cell r="F512">
            <v>65.98</v>
          </cell>
        </row>
        <row r="513">
          <cell r="A513">
            <v>5690</v>
          </cell>
          <cell r="B513" t="str">
            <v>GRADE DE DISCO CONTROLE REMOTO REBOCÁVEL, COM 24 DISCOS 24 X 6 MM COM PNEUS PARA TRANSPORTE - CHI DIURNO. AF_06/2014</v>
          </cell>
          <cell r="C513" t="str">
            <v>CHI</v>
          </cell>
          <cell r="D513">
            <v>4.25</v>
          </cell>
          <cell r="E513">
            <v>0</v>
          </cell>
          <cell r="F513">
            <v>4.25</v>
          </cell>
        </row>
        <row r="514">
          <cell r="A514">
            <v>5806</v>
          </cell>
          <cell r="B514" t="str">
            <v>MOTOBOMBA CENTRÍFUGA, MOTOR A GASOLINA, POTÊNCIA 5,42 HP, BOCAIS 1 1/2" X 1", DIÂMETRO ROTOR 143 MM HM/Q = 6 MCA / 16,8 M3/H A 38 MCA / 6,6 M3/H - CHI DIURNO. AF_06/2014</v>
          </cell>
          <cell r="C514" t="str">
            <v>CHI</v>
          </cell>
          <cell r="D514">
            <v>0.27</v>
          </cell>
          <cell r="E514">
            <v>0</v>
          </cell>
          <cell r="F514">
            <v>0.27</v>
          </cell>
        </row>
        <row r="515">
          <cell r="A515">
            <v>5826</v>
          </cell>
          <cell r="B515" t="str">
            <v>CAMINHÃO TOCO, PBT 16.000 KG, CARGA ÚTIL MÁX. 10.685 KG, DIST. ENTRE EIXOS 4,8 M, POTÊNCIA 189 CV, INCLUSIVE CARROCERIA FIXA ABERTA DE MADEIRA P/ TRANSPORTE GERAL DE CARGA SECA, DIMEN. APROX. 2,5 X 7,00 X 0,50 M - CHI DIURNO. AF_06/2014</v>
          </cell>
          <cell r="C515" t="str">
            <v>CHI</v>
          </cell>
          <cell r="D515">
            <v>40.4</v>
          </cell>
          <cell r="E515">
            <v>22.65</v>
          </cell>
          <cell r="F515">
            <v>63.05</v>
          </cell>
        </row>
        <row r="516">
          <cell r="A516">
            <v>5829</v>
          </cell>
          <cell r="B516" t="str">
            <v>USINA DE CONCRETO FIXA, CAPACIDADE NOMINAL DE 90 A 120 M3/H, SEM SILO - CHI DIURNO. AF_07/2016</v>
          </cell>
          <cell r="C516" t="str">
            <v>CHI</v>
          </cell>
          <cell r="D516">
            <v>83.11999999999999</v>
          </cell>
          <cell r="E516">
            <v>92.05</v>
          </cell>
          <cell r="F516">
            <v>175.17</v>
          </cell>
        </row>
        <row r="517">
          <cell r="A517">
            <v>5837</v>
          </cell>
          <cell r="B517" t="str">
            <v>VIBROACABADORA DE ASFALTO SOBRE ESTEIRAS, LARGURA DE PAVIMENTAÇÃO 1,90 M A 5,30 M, POTÊNCIA 105 HP CAPACIDADE 450 T/H - CHI DIURNO. AF_11/2014</v>
          </cell>
          <cell r="C517" t="str">
            <v>CHI</v>
          </cell>
          <cell r="D517">
            <v>110.94</v>
          </cell>
          <cell r="E517">
            <v>21.75</v>
          </cell>
          <cell r="F517">
            <v>132.69</v>
          </cell>
        </row>
        <row r="518">
          <cell r="A518">
            <v>5841</v>
          </cell>
          <cell r="B518" t="str">
            <v>VASSOURA MECÂNICA REBOCÁVEL COM ESCOVA CILÍNDRICA, LARGURA ÚTIL DE VARRIMENTO DE 2,44 M - CHI DIURNO. AF_06/2014</v>
          </cell>
          <cell r="C518" t="str">
            <v>CHI</v>
          </cell>
          <cell r="D518">
            <v>4.88</v>
          </cell>
          <cell r="E518">
            <v>0</v>
          </cell>
          <cell r="F518">
            <v>4.88</v>
          </cell>
        </row>
        <row r="519">
          <cell r="A519">
            <v>5845</v>
          </cell>
          <cell r="B519" t="str">
            <v>TRATOR DE PNEUS, POTÊNCIA 122 CV, TRAÇÃO 4X4, PESO COM LASTRO DE 4.510 KG - CHI DIURNO. AF_06/2014</v>
          </cell>
          <cell r="C519" t="str">
            <v>CHI</v>
          </cell>
          <cell r="D519">
            <v>30.95</v>
          </cell>
          <cell r="E519">
            <v>22.02</v>
          </cell>
          <cell r="F519">
            <v>52.97</v>
          </cell>
        </row>
        <row r="520">
          <cell r="A520">
            <v>5849</v>
          </cell>
          <cell r="B520" t="str">
            <v>TRATOR DE ESTEIRAS, POTÊNCIA 170 HP, PESO OPERACIONAL 19 T, CAÇAMBA 5,2 M3 - CHI DIURNO. AF_06/2014</v>
          </cell>
          <cell r="C520" t="str">
            <v>CHI</v>
          </cell>
          <cell r="D520">
            <v>69.13000000000001</v>
          </cell>
          <cell r="E520">
            <v>22.02</v>
          </cell>
          <cell r="F520">
            <v>91.15</v>
          </cell>
        </row>
        <row r="521">
          <cell r="A521">
            <v>5853</v>
          </cell>
          <cell r="B521" t="str">
            <v>TRATOR DE ESTEIRAS, POTÊNCIA 150 HP, PESO OPERACIONAL 16,7 T, COM RODA MOTRIZ ELEVADA E LÂMINA 3,18 M3 - CHI DIURNO. AF_06/2014</v>
          </cell>
          <cell r="C521" t="str">
            <v>CHI</v>
          </cell>
          <cell r="D521">
            <v>69.510000000000005</v>
          </cell>
          <cell r="E521">
            <v>22.02</v>
          </cell>
          <cell r="F521">
            <v>91.53</v>
          </cell>
        </row>
        <row r="522">
          <cell r="A522">
            <v>5857</v>
          </cell>
          <cell r="B522" t="str">
            <v>TRATOR DE ESTEIRAS, POTÊNCIA 347 HP, PESO OPERACIONAL 38,5 T, COM LÂMINA 8,70 M3 - CHI DIURNO. AF_06/2014</v>
          </cell>
          <cell r="C522" t="str">
            <v>CHI</v>
          </cell>
          <cell r="D522">
            <v>211.20999999999998</v>
          </cell>
          <cell r="E522">
            <v>22.02</v>
          </cell>
          <cell r="F522">
            <v>233.23</v>
          </cell>
        </row>
        <row r="523">
          <cell r="A523">
            <v>5865</v>
          </cell>
          <cell r="B523" t="str">
            <v>ROLO COMPACTADOR VIBRATÓRIO REBOCÁVEL, CILINDRO DE AÇO LISO, POTÊNCIA DE TRAÇÃO DE 65 CV, PESO 4,7 T, IMPACTO DINÂMICO 18,3 T, LARGURA DE TRABALHO 1,67 M - CHI DIURNO. AF_02/2016</v>
          </cell>
          <cell r="C523" t="str">
            <v>CHI</v>
          </cell>
          <cell r="D523">
            <v>12.26</v>
          </cell>
          <cell r="E523">
            <v>0</v>
          </cell>
          <cell r="F523">
            <v>12.26</v>
          </cell>
        </row>
        <row r="524">
          <cell r="A524">
            <v>5869</v>
          </cell>
          <cell r="B524" t="str">
            <v>ROLO COMPACTADOR VIBRATÓRIO TANDEM AÇO LISO, POTÊNCIA 58 HP, PESO SEM/COM LASTRO 6,5 / 9,4 T, LARGURA DE TRABALHO 1,2 M - CHI DIURNO. AF_06/2014</v>
          </cell>
          <cell r="C524" t="str">
            <v>CHI</v>
          </cell>
          <cell r="D524">
            <v>57.17</v>
          </cell>
          <cell r="E524">
            <v>18.079999999999998</v>
          </cell>
          <cell r="F524">
            <v>75.25</v>
          </cell>
        </row>
        <row r="525">
          <cell r="A525">
            <v>5877</v>
          </cell>
          <cell r="B525" t="str">
            <v>RETROESCAVADEIRA SOBRE RODAS COM CARREGADEIRA, TRAÇÃO 4X4, POTÊNCIA LÍQ. 72 HP, CAÇAMBA CARREG. CAP. MÍN. 0,79 M3, CAÇAMBA RETRO CAP. 0,18 M3, PESO OPERACIONAL MÍN. 7.140 KG, PROFUNDIDADE ESCAVAÇÃO MÁX. 4,50 M - CHI DIURNO. AF_06/2014</v>
          </cell>
          <cell r="C525" t="str">
            <v>CHI</v>
          </cell>
          <cell r="D525">
            <v>43.879999999999995</v>
          </cell>
          <cell r="E525">
            <v>23.03</v>
          </cell>
          <cell r="F525">
            <v>66.91</v>
          </cell>
        </row>
        <row r="526">
          <cell r="A526">
            <v>5881</v>
          </cell>
          <cell r="B526" t="str">
            <v>ROLO COMPACTADOR VIBRATÓRIO PÉ DE CARNEIRO, OPERADO POR CONTROLE REMOTO, POTÊNCIA 12,5 KW, PESO OPERACIONAL 1,675 T, LARGURA DE TRABALHO 0,85 M - CHI DIURNO. AF_02/2016</v>
          </cell>
          <cell r="C526" t="str">
            <v>CHI</v>
          </cell>
          <cell r="D526">
            <v>62.8</v>
          </cell>
          <cell r="E526">
            <v>18.079999999999998</v>
          </cell>
          <cell r="F526">
            <v>80.88</v>
          </cell>
        </row>
        <row r="527">
          <cell r="A527">
            <v>5884</v>
          </cell>
          <cell r="B527" t="str">
            <v>USINA DE LAMA ASFÁLTICA, PROD 30 A 50 T/H, SILO DE AGREGADO 7 M3, RESERVATÓRIOS PARA EMULSÃO E ÁGUA DE 2,3 M3 CADA, MISTURADOR TIPO PUG MILL A SER MONTADO SOBRE CAMINHÃO - CHI DIURNO. AF_10/2014</v>
          </cell>
          <cell r="C527" t="str">
            <v>CHI</v>
          </cell>
          <cell r="D527">
            <v>40.519999999999996</v>
          </cell>
          <cell r="E527">
            <v>16.010000000000002</v>
          </cell>
          <cell r="F527">
            <v>56.53</v>
          </cell>
        </row>
        <row r="528">
          <cell r="A528">
            <v>5892</v>
          </cell>
          <cell r="B528" t="str">
            <v>CAMINHÃO TOCO, PESO BRUTO TOTAL 14.300 KG, CARGA ÚTIL MÁXIMA 9590 KG, DISTÂNCIA ENTRE EIXOS 4,76 M, POTÊNCIA 185 CV (NÃO INCLUI CARROCERIA) - CHI DIURNO. AF_06/2014</v>
          </cell>
          <cell r="C528" t="str">
            <v>CHI</v>
          </cell>
          <cell r="D528">
            <v>35.6</v>
          </cell>
          <cell r="E528">
            <v>22.65</v>
          </cell>
          <cell r="F528">
            <v>58.25</v>
          </cell>
        </row>
        <row r="529">
          <cell r="A529">
            <v>5896</v>
          </cell>
          <cell r="B529" t="str">
            <v>CAMINHÃO TOCO, PESO BRUTO TOTAL 16.000 KG, CARGA ÚTIL MÁXIMA DE 10.685 KG, DISTÂNCIA ENTRE EIXOS 4,80 M, POTÊNCIA 189 CV EXCLUSIVE CARROCERIA - CHI DIURNO. AF_06/2014</v>
          </cell>
          <cell r="C529" t="str">
            <v>CHI</v>
          </cell>
          <cell r="D529">
            <v>38.380000000000003</v>
          </cell>
          <cell r="E529">
            <v>22.65</v>
          </cell>
          <cell r="F529">
            <v>61.03</v>
          </cell>
        </row>
        <row r="530">
          <cell r="A530">
            <v>5903</v>
          </cell>
          <cell r="B530" t="str">
            <v>CAMINHÃO PIPA 10.000 L TRUCADO, PESO BRUTO TOTAL 23.000 KG, CARGA ÚTIL MÁXIMA 15.935 KG, DISTÂNCIA ENTRE EIXOS 4,8 M, POTÊNCIA 230 CV, INCLUSIVE TANQUE DE AÇO PARA TRANSPORTE DE ÁGUA - CHI DIURNO. AF_06/2014</v>
          </cell>
          <cell r="C530" t="str">
            <v>CHI</v>
          </cell>
          <cell r="D530">
            <v>52.750000000000007</v>
          </cell>
          <cell r="E530">
            <v>22.65</v>
          </cell>
          <cell r="F530">
            <v>75.400000000000006</v>
          </cell>
        </row>
        <row r="531">
          <cell r="A531">
            <v>5911</v>
          </cell>
          <cell r="B531" t="str">
            <v>ESPARGIDOR DE ASFALTO PRESSURIZADO COM TANQUE DE 2500 L, REBOCÁVEL COM MOTOR A GASOLINA POTÊNCIA 3,4 HP - CHI DIURNO. AF_07/2014</v>
          </cell>
          <cell r="C531" t="str">
            <v>CHI</v>
          </cell>
          <cell r="D531">
            <v>13.559999999999999</v>
          </cell>
          <cell r="E531">
            <v>16.010000000000002</v>
          </cell>
          <cell r="F531">
            <v>29.57</v>
          </cell>
        </row>
        <row r="532">
          <cell r="A532">
            <v>5923</v>
          </cell>
          <cell r="B532" t="str">
            <v>GRADE DE DISCO REBOCÁVEL COM 20 DISCOS 24" X 6 MM COM PNEUS PARA TRANSPORTE - CHI DIURNO. AF_06/2014</v>
          </cell>
          <cell r="C532" t="str">
            <v>CHI</v>
          </cell>
          <cell r="D532">
            <v>3.33</v>
          </cell>
          <cell r="E532">
            <v>0</v>
          </cell>
          <cell r="F532">
            <v>3.33</v>
          </cell>
        </row>
        <row r="533">
          <cell r="A533">
            <v>5930</v>
          </cell>
          <cell r="B533" t="str">
            <v>GUINDAUTO HIDRÁULICO, CAPACIDADE MÁXIMA DE CARGA 6200 KG, MOMENTO MÁXIMO DE CARGA 11,7 TM, ALCANCE MÁXIMO HORIZONTAL 9,70 M, INCLUSIVE CAMINHÃO TOCO PBT 16.000 KG, POTÊNCIA DE 189 CV - CHI DIURNO. AF_06/2014</v>
          </cell>
          <cell r="C533" t="str">
            <v>CHI</v>
          </cell>
          <cell r="D533">
            <v>48.88</v>
          </cell>
          <cell r="E533">
            <v>25.71</v>
          </cell>
          <cell r="F533">
            <v>74.59</v>
          </cell>
        </row>
        <row r="534">
          <cell r="A534">
            <v>5934</v>
          </cell>
          <cell r="B534" t="str">
            <v>MOTONIVELADORA POTÊNCIA BÁSICA LÍQUIDA (PRIMEIRA MARCHA) 125 HP, PESO BRUTO 13032 KG, LARGURA DA LÂMINA DE 3,7 M - CHI DIURNO. AF_06/2014</v>
          </cell>
          <cell r="C534" t="str">
            <v>CHI</v>
          </cell>
          <cell r="D534">
            <v>88.399999999999991</v>
          </cell>
          <cell r="E534">
            <v>28.01</v>
          </cell>
          <cell r="F534">
            <v>116.41</v>
          </cell>
        </row>
        <row r="535">
          <cell r="A535">
            <v>5942</v>
          </cell>
          <cell r="B535" t="str">
            <v>PÁ CARREGADEIRA SOBRE RODAS, POTÊNCIA LÍQUIDA 128 HP, CAPACIDADE DA CAÇAMBA 1,7 A 2,8 M3, PESO OPERACIONAL 11632 KG - CHI DIURNO. AF_06/2014</v>
          </cell>
          <cell r="C535" t="str">
            <v>CHI</v>
          </cell>
          <cell r="D535">
            <v>65.3</v>
          </cell>
          <cell r="E535">
            <v>21.75</v>
          </cell>
          <cell r="F535">
            <v>87.05</v>
          </cell>
        </row>
        <row r="536">
          <cell r="A536">
            <v>5946</v>
          </cell>
          <cell r="B536" t="str">
            <v>PÁ CARREGADEIRA SOBRE RODAS, POTÊNCIA 197 HP, CAPACIDADE DA CAÇAMBA 2,5 A 3,5 M3, PESO OPERACIONAL 18338 KG - CHI DIURNO. AF_06/2014</v>
          </cell>
          <cell r="C536" t="str">
            <v>CHI</v>
          </cell>
          <cell r="D536">
            <v>87.74</v>
          </cell>
          <cell r="E536">
            <v>21.75</v>
          </cell>
          <cell r="F536">
            <v>109.49</v>
          </cell>
        </row>
        <row r="537">
          <cell r="A537">
            <v>5952</v>
          </cell>
          <cell r="B537" t="str">
            <v>MARTELETE OU ROMPEDOR PNEUMÁTICO MANUAL, 28 KG, COM SILENCIADOR - CHI DIURNO. AF_07/2016</v>
          </cell>
          <cell r="C537" t="str">
            <v>CHI</v>
          </cell>
          <cell r="D537">
            <v>9.07</v>
          </cell>
          <cell r="E537">
            <v>19.48</v>
          </cell>
          <cell r="F537">
            <v>28.55</v>
          </cell>
        </row>
        <row r="538">
          <cell r="A538">
            <v>5954</v>
          </cell>
          <cell r="B538" t="str">
            <v>COMPRESSOR DE AR REBOCÁVEL, VAZÃO 189 PCM, PRESSÃO EFETIVA DE TRABALHO 102 PSI, MOTOR DIESEL, POTÊNCIA 63 CV - CHI DIURNO. AF_06/2015</v>
          </cell>
          <cell r="C538" t="str">
            <v>CHI</v>
          </cell>
          <cell r="D538">
            <v>6.55</v>
          </cell>
          <cell r="E538">
            <v>0</v>
          </cell>
          <cell r="F538">
            <v>6.55</v>
          </cell>
        </row>
        <row r="539">
          <cell r="A539">
            <v>5961</v>
          </cell>
          <cell r="B539" t="str">
            <v>CAMINHÃO BASCULANTE 6 M3, PESO BRUTO TOTAL 16.000 KG, CARGA ÚTIL MÁXIMA 13.071 KG, DISTÂNCIA ENTRE EIXOS 4,80 M, POTÊNCIA 230 CV INCLUSIVE CAÇAMBA METÁLICA - CHI DIURNO. AF_06/2014</v>
          </cell>
          <cell r="C539" t="str">
            <v>CHI</v>
          </cell>
          <cell r="D539">
            <v>41.24</v>
          </cell>
          <cell r="E539">
            <v>23.54</v>
          </cell>
          <cell r="F539">
            <v>64.78</v>
          </cell>
        </row>
        <row r="540">
          <cell r="A540">
            <v>6260</v>
          </cell>
          <cell r="B540" t="str">
            <v>CAMINHÃO PIPA 6.000 L, PESO BRUTO TOTAL 13.000 KG, DISTÂNCIA ENTRE EIXOS 4,80 M, POTÊNCIA 189 CV INCLUSIVE TANQUE DE AÇO PARA TRANSPORTE DE ÁGUA, CAPACIDADE 6 M3 - CHI DIURNO. AF_06/2014</v>
          </cell>
          <cell r="C540" t="str">
            <v>CHI</v>
          </cell>
          <cell r="D540">
            <v>39.9</v>
          </cell>
          <cell r="E540">
            <v>22.65</v>
          </cell>
          <cell r="F540">
            <v>62.55</v>
          </cell>
        </row>
        <row r="541">
          <cell r="A541">
            <v>6880</v>
          </cell>
          <cell r="B541" t="str">
            <v>ROLO COMPACTADOR DE PNEUS ESTÁTICO, PRESSÃO VARIÁVEL, POTÊNCIA 111 HP, PESO SEM/COM LASTRO 9,5 / 26 T, LARGURA DE TRABALHO 1,90 M - CHI DIURNO. AF_07/2014</v>
          </cell>
          <cell r="C541" t="str">
            <v>CHI</v>
          </cell>
          <cell r="D541">
            <v>70.790000000000006</v>
          </cell>
          <cell r="E541">
            <v>18.079999999999998</v>
          </cell>
          <cell r="F541">
            <v>88.87</v>
          </cell>
        </row>
        <row r="542">
          <cell r="A542">
            <v>7031</v>
          </cell>
          <cell r="B542" t="str">
            <v>TANQUE DE ASFALTO ESTACIONÁRIO COM SERPENTINA, CAPACIDADE 30.000 L - CHI DIURNO. AF_05/2023</v>
          </cell>
          <cell r="C542" t="str">
            <v>CHI</v>
          </cell>
          <cell r="D542">
            <v>5.86</v>
          </cell>
          <cell r="E542">
            <v>0</v>
          </cell>
          <cell r="F542">
            <v>5.86</v>
          </cell>
        </row>
        <row r="543">
          <cell r="A543">
            <v>7043</v>
          </cell>
          <cell r="B543" t="str">
            <v>MOTOBOMBA TRASH (PARA ÁGUA SUJA) AUTO ESCORVANTE, MOTOR GASOLINA DE 6,41 HP, DIÂMETROS DE SUCÇÃO X RECALQUE: 3" X 3", HM/Q = 10 MCA / 60 M3/H A 23 MCA / 0 M3/H - CHI DIURNO. AF_10/2014</v>
          </cell>
          <cell r="C543" t="str">
            <v>CHI</v>
          </cell>
          <cell r="D543">
            <v>0.33</v>
          </cell>
          <cell r="E543">
            <v>0</v>
          </cell>
          <cell r="F543">
            <v>0.33</v>
          </cell>
        </row>
        <row r="544">
          <cell r="A544">
            <v>7050</v>
          </cell>
          <cell r="B544" t="str">
            <v>ROLO COMPACTADOR PE DE CARNEIRO VIBRATORIO, POTENCIA 125 HP, PESO OPERACIONAL SEM/COM LASTRO 11,95 / 13,30 T, IMPACTO DINAMICO 38,5 / 22,5 T, LARGURA DE TRABALHO 2,15 M - CHI DIURNO. AF_06/2014</v>
          </cell>
          <cell r="C544" t="str">
            <v>CHI</v>
          </cell>
          <cell r="D544">
            <v>63.680000000000007</v>
          </cell>
          <cell r="E544">
            <v>18.079999999999998</v>
          </cell>
          <cell r="F544">
            <v>81.760000000000005</v>
          </cell>
        </row>
        <row r="545">
          <cell r="A545">
            <v>67827</v>
          </cell>
          <cell r="B545" t="str">
            <v>CAMINHÃO BASCULANTE 6 M3 TOCO, PESO BRUTO TOTAL 16.000 KG, CARGA ÚTIL MÁXIMA 11.130 KG, DISTÂNCIA ENTRE EIXOS 5,36 M, POTÊNCIA 185 CV, INCLUSIVE CAÇAMBA METÁLICA - CHI DIURNO. AF_06/2014</v>
          </cell>
          <cell r="C545" t="str">
            <v>CHI</v>
          </cell>
          <cell r="D545">
            <v>42.470000000000006</v>
          </cell>
          <cell r="E545">
            <v>23.54</v>
          </cell>
          <cell r="F545">
            <v>66.010000000000005</v>
          </cell>
        </row>
        <row r="546">
          <cell r="A546">
            <v>73395</v>
          </cell>
          <cell r="B546" t="str">
            <v>GRUPO GERADOR ESTACIONÁRIO, MOTOR DIESEL POTÊNCIA 170 KVA - CHI DIURNO. AF_02/2016</v>
          </cell>
          <cell r="C546" t="str">
            <v>CHI</v>
          </cell>
          <cell r="D546">
            <v>7.61</v>
          </cell>
          <cell r="E546">
            <v>0</v>
          </cell>
          <cell r="F546">
            <v>7.61</v>
          </cell>
        </row>
        <row r="547">
          <cell r="A547">
            <v>83766</v>
          </cell>
          <cell r="B547" t="str">
            <v>GRUPO DE SOLDAGEM COM GERADOR A DIESEL 60 CV PARA SOLDA ELÉTRICA, SOBRE 04 RODAS, COM MOTOR 4 CILINDROS 600 A - CHI DIURNO. AF_02/2016</v>
          </cell>
          <cell r="C547" t="str">
            <v>CHI</v>
          </cell>
          <cell r="D547">
            <v>19.54</v>
          </cell>
          <cell r="E547">
            <v>22.72</v>
          </cell>
          <cell r="F547">
            <v>42.26</v>
          </cell>
        </row>
        <row r="548">
          <cell r="A548">
            <v>84013</v>
          </cell>
          <cell r="B548" t="str">
            <v>ESCAVADEIRA HIDRÁULICA SOBRE ESTEIRAS, CAÇAMBA 0,80 M3, PESO OPERACIONAL 17,8 T, POTÊNCIA LÍQUIDA 110 HP - CHI DIURNO. AF_10/2014</v>
          </cell>
          <cell r="C548" t="str">
            <v>CHI</v>
          </cell>
          <cell r="D548">
            <v>64.66</v>
          </cell>
          <cell r="E548">
            <v>23.03</v>
          </cell>
          <cell r="F548">
            <v>87.69</v>
          </cell>
        </row>
        <row r="549">
          <cell r="A549">
            <v>87446</v>
          </cell>
          <cell r="B549" t="str">
            <v>BETONEIRA CAPACIDADE NOMINAL 400 L, CAPACIDADE DE MISTURA 310 L, MOTOR A DIESEL POTÊNCIA 5,0 HP, SEM CARREGADOR - CHI DIURNO. AF_05/2023</v>
          </cell>
          <cell r="C549" t="str">
            <v>CHI</v>
          </cell>
          <cell r="D549">
            <v>0.48</v>
          </cell>
          <cell r="E549">
            <v>0</v>
          </cell>
          <cell r="F549">
            <v>0.48</v>
          </cell>
        </row>
        <row r="550">
          <cell r="A550">
            <v>88392</v>
          </cell>
          <cell r="B550" t="str">
            <v>MISTURADOR DE ARGAMASSA, EIXO HORIZONTAL, CAPACIDADE DE MISTURA 300 KG, MOTOR ELÉTRICO POTÊNCIA 5 CV - CHI DIURNO. AF_05/2023</v>
          </cell>
          <cell r="C550" t="str">
            <v>CHI</v>
          </cell>
          <cell r="D550">
            <v>0.96</v>
          </cell>
          <cell r="E550">
            <v>0</v>
          </cell>
          <cell r="F550">
            <v>0.96</v>
          </cell>
        </row>
        <row r="551">
          <cell r="A551">
            <v>88398</v>
          </cell>
          <cell r="B551" t="str">
            <v>MISTURADOR DE ARGAMASSA, EIXO HORIZONTAL, CAPACIDADE DE MISTURA 600 KG, MOTOR ELÉTRICO POTÊNCIA 7,5 CV - CHI DIURNO. AF_05/2023</v>
          </cell>
          <cell r="C551" t="str">
            <v>CHI</v>
          </cell>
          <cell r="D551">
            <v>1.1299999999999999</v>
          </cell>
          <cell r="E551">
            <v>0</v>
          </cell>
          <cell r="F551">
            <v>1.1299999999999999</v>
          </cell>
        </row>
        <row r="552">
          <cell r="A552">
            <v>88404</v>
          </cell>
          <cell r="B552" t="str">
            <v>MISTURADOR DE ARGAMASSA, EIXO HORIZONTAL, CAPACIDADE DE MISTURA 160 KG, MOTOR ELÉTRICO POTÊNCIA 3 CV - CHI DIURNO. AF_05/2023</v>
          </cell>
          <cell r="C552" t="str">
            <v>CHI</v>
          </cell>
          <cell r="D552">
            <v>0.89</v>
          </cell>
          <cell r="E552">
            <v>0</v>
          </cell>
          <cell r="F552">
            <v>0.89</v>
          </cell>
        </row>
        <row r="553">
          <cell r="A553">
            <v>88430</v>
          </cell>
          <cell r="B553" t="str">
            <v>PROJETOR DE ARGAMASSA, CAPACIDADE DE PROJEÇÃO 1,5 M3/H, ALCANCE DE 30 ATÉ 60 M, MOTOR ELÉTRICO POTÊNCIA 7,5 HP - CHI DIURNO. AF_06/2014</v>
          </cell>
          <cell r="C553" t="str">
            <v>CHI</v>
          </cell>
          <cell r="D553">
            <v>6.23</v>
          </cell>
          <cell r="E553">
            <v>0</v>
          </cell>
          <cell r="F553">
            <v>6.23</v>
          </cell>
        </row>
        <row r="554">
          <cell r="A554">
            <v>88438</v>
          </cell>
          <cell r="B554" t="str">
            <v>PROJETOR DE ARGAMASSA, CAPACIDADE DE PROJEÇÃO 2 M3/H, ALCANCE ATÉ 50 M, MOTOR ELÉTRICO POTÊNCIA 7,5 HP - CHI DIURNO. AF_06/2014</v>
          </cell>
          <cell r="C554" t="str">
            <v>CHI</v>
          </cell>
          <cell r="D554">
            <v>8.25</v>
          </cell>
          <cell r="E554">
            <v>0</v>
          </cell>
          <cell r="F554">
            <v>8.25</v>
          </cell>
        </row>
        <row r="555">
          <cell r="A555">
            <v>88831</v>
          </cell>
          <cell r="B555" t="str">
            <v>BETONEIRA CAPACIDADE NOMINAL DE 400 L, CAPACIDADE DE MISTURA 280 L, MOTOR ELÉTRICO TRIFÁSICO POTÊNCIA DE 2 CV, SEM CARREGADOR - CHI DIURNO. AF_05/2023</v>
          </cell>
          <cell r="C555" t="str">
            <v>CHI</v>
          </cell>
          <cell r="D555">
            <v>0.36</v>
          </cell>
          <cell r="E555">
            <v>0</v>
          </cell>
          <cell r="F555">
            <v>0.36</v>
          </cell>
        </row>
        <row r="556">
          <cell r="A556">
            <v>88844</v>
          </cell>
          <cell r="B556" t="str">
            <v>TRATOR DE ESTEIRAS, POTÊNCIA 125 HP, PESO OPERACIONAL 12,9 T, COM LÂMINA 2,7 M3 - CHI DIURNO. AF_10/2014</v>
          </cell>
          <cell r="C556" t="str">
            <v>CHI</v>
          </cell>
          <cell r="D556">
            <v>57.52000000000001</v>
          </cell>
          <cell r="E556">
            <v>22.02</v>
          </cell>
          <cell r="F556">
            <v>79.540000000000006</v>
          </cell>
        </row>
        <row r="557">
          <cell r="A557">
            <v>88908</v>
          </cell>
          <cell r="B557" t="str">
            <v>ESCAVADEIRA HIDRÁULICA SOBRE ESTEIRAS, CAÇAMBA 1,20 M3, PESO OPERACIONAL 21 T, POTÊNCIA BRUTA 155 HP - CHI DIURNO. AF_06/2014</v>
          </cell>
          <cell r="C557" t="str">
            <v>CHI</v>
          </cell>
          <cell r="D557">
            <v>74.19</v>
          </cell>
          <cell r="E557">
            <v>23.03</v>
          </cell>
          <cell r="F557">
            <v>97.22</v>
          </cell>
        </row>
        <row r="558">
          <cell r="A558">
            <v>89022</v>
          </cell>
          <cell r="B558" t="str">
            <v>BOMBA SUBMERSÍVEL ELÉTRICA TRIFÁSICA, POTÊNCIA 2,96 HP, Ø ROTOR 144 MM SEMI-ABERTO, BOCAL DE SAÍDA Ø 2, HM/Q = 2 MCA / 38,8 M3/H A 28 MCA / 5 M3/H - CHI DIURNO. AF_06/2014</v>
          </cell>
          <cell r="C558" t="str">
            <v>CHI</v>
          </cell>
          <cell r="D558">
            <v>0.51</v>
          </cell>
          <cell r="E558">
            <v>0</v>
          </cell>
          <cell r="F558">
            <v>0.51</v>
          </cell>
        </row>
        <row r="559">
          <cell r="A559">
            <v>89027</v>
          </cell>
          <cell r="B559" t="str">
            <v>TANQUE DE ASFALTO ESTACIONÁRIO COM MAÇARICO, CAPACIDADE 20.000 L - CHI DIURNO. AF_05/2023</v>
          </cell>
          <cell r="C559" t="str">
            <v>CHI</v>
          </cell>
          <cell r="D559">
            <v>4.76</v>
          </cell>
          <cell r="E559">
            <v>0</v>
          </cell>
          <cell r="F559">
            <v>4.76</v>
          </cell>
        </row>
        <row r="560">
          <cell r="A560">
            <v>89031</v>
          </cell>
          <cell r="B560" t="str">
            <v>TRATOR DE ESTEIRAS, POTÊNCIA 100 HP, PESO OPERACIONAL 9,4 T, COM LÂMINA 2,19 M3 - CHI DIURNO. AF_06/2014</v>
          </cell>
          <cell r="C560" t="str">
            <v>CHI</v>
          </cell>
          <cell r="D560">
            <v>55.27000000000001</v>
          </cell>
          <cell r="E560">
            <v>22.02</v>
          </cell>
          <cell r="F560">
            <v>77.290000000000006</v>
          </cell>
        </row>
        <row r="561">
          <cell r="A561">
            <v>89036</v>
          </cell>
          <cell r="B561" t="str">
            <v>TRATOR DE PNEUS, POTÊNCIA 85 CV, TRAÇÃO 4X4, PESO COM LASTRO DE 4.675 KG - CHI DIURNO. AF_06/2014</v>
          </cell>
          <cell r="C561" t="str">
            <v>CHI</v>
          </cell>
          <cell r="D561">
            <v>24.580000000000002</v>
          </cell>
          <cell r="E561">
            <v>22.02</v>
          </cell>
          <cell r="F561">
            <v>46.6</v>
          </cell>
        </row>
        <row r="562">
          <cell r="A562">
            <v>89218</v>
          </cell>
          <cell r="B562" t="str">
            <v>BATE-ESTACAS POR GRAVIDADE, POTÊNCIA DE 160 HP, PESO DO MARTELO ATÉ 3 TONELADAS - CHI DIURNO. AF_11/2014</v>
          </cell>
          <cell r="C562" t="str">
            <v>CHI</v>
          </cell>
          <cell r="D562">
            <v>52.330000000000005</v>
          </cell>
          <cell r="E562">
            <v>44.9</v>
          </cell>
          <cell r="F562">
            <v>97.23</v>
          </cell>
        </row>
        <row r="563">
          <cell r="A563">
            <v>89226</v>
          </cell>
          <cell r="B563" t="str">
            <v>BETONEIRA CAPACIDADE NOMINAL DE 600 L, CAPACIDADE DE MISTURA 360 L, MOTOR ELÉTRICO TRIFÁSICO POTÊNCIA DE 4 CV, SEM CARREGADOR - CHI DIURNO. AF_05/2023</v>
          </cell>
          <cell r="C563" t="str">
            <v>CHI</v>
          </cell>
          <cell r="D563">
            <v>1.47</v>
          </cell>
          <cell r="E563">
            <v>0</v>
          </cell>
          <cell r="F563">
            <v>1.47</v>
          </cell>
        </row>
        <row r="564">
          <cell r="A564">
            <v>89235</v>
          </cell>
          <cell r="B564" t="str">
            <v>FRESADORA DE ASFALTO A FRIO SOBRE RODAS, LARGURA FRESAGEM DE 1,0 M, POTÊNCIA 208 HP - CHI DIURNO. AF_11/2014</v>
          </cell>
          <cell r="C564" t="str">
            <v>CHI</v>
          </cell>
          <cell r="D564">
            <v>146.94</v>
          </cell>
          <cell r="E564">
            <v>21.75</v>
          </cell>
          <cell r="F564">
            <v>168.69</v>
          </cell>
        </row>
        <row r="565">
          <cell r="A565">
            <v>89243</v>
          </cell>
          <cell r="B565" t="str">
            <v>FRESADORA DE ASFALTO A FRIO SOBRE RODAS, LARGURA FRESAGEM DE 2,0 M, POTÊNCIA 550 HP - CHI DIURNO. AF_11/2014</v>
          </cell>
          <cell r="C565" t="str">
            <v>CHI</v>
          </cell>
          <cell r="D565">
            <v>333.58</v>
          </cell>
          <cell r="E565">
            <v>21.75</v>
          </cell>
          <cell r="F565">
            <v>355.33</v>
          </cell>
        </row>
        <row r="566">
          <cell r="A566">
            <v>89251</v>
          </cell>
          <cell r="B566" t="str">
            <v>RECICLADORA DE ASFALTO A FRIO SOBRE RODAS, LARGURA FRESAGEM DE 2,0 M, POTÊNCIA 422 HP - CHI DIURNO. AF_11/2014</v>
          </cell>
          <cell r="C566" t="str">
            <v>CHI</v>
          </cell>
          <cell r="D566">
            <v>290.81</v>
          </cell>
          <cell r="E566">
            <v>21.75</v>
          </cell>
          <cell r="F566">
            <v>312.56</v>
          </cell>
        </row>
        <row r="567">
          <cell r="A567">
            <v>89258</v>
          </cell>
          <cell r="B567" t="str">
            <v>VIBROACABADORA DE ASFALTO SOBRE ESTEIRAS, LARGURA DE PAVIMENTAÇÃO 2,13 M A 4,55 M, POTÊNCIA 100 HP, CAPACIDADE 400 T/H - CHI DIURNO. AF_11/2014</v>
          </cell>
          <cell r="C567" t="str">
            <v>CHI</v>
          </cell>
          <cell r="D567">
            <v>92.22</v>
          </cell>
          <cell r="E567">
            <v>21.75</v>
          </cell>
          <cell r="F567">
            <v>113.97</v>
          </cell>
        </row>
        <row r="568">
          <cell r="A568">
            <v>89273</v>
          </cell>
          <cell r="B568" t="str">
            <v>GUINDASTE HIDRÁULICO AUTOPROPELIDO, COM LANÇA TELESCÓPICA 28,80 M, CAPACIDADE MÁXIMA 30 T, POTÊNCIA 97 KW, TRAÇÃO 4 X 4 - CHI DIURNO. AF_11/2014</v>
          </cell>
          <cell r="C568" t="str">
            <v>CHI</v>
          </cell>
          <cell r="D568">
            <v>82.48</v>
          </cell>
          <cell r="E568">
            <v>29.92</v>
          </cell>
          <cell r="F568">
            <v>112.4</v>
          </cell>
        </row>
        <row r="569">
          <cell r="A569">
            <v>89279</v>
          </cell>
          <cell r="B569" t="str">
            <v>BETONEIRA CAPACIDADE NOMINAL DE 600 L, CAPACIDADE DE MISTURA 440 L, MOTOR A DIESEL POTÊNCIA 10 HP, COM CARREGADOR - CHI DIURNO. AF_05/2023</v>
          </cell>
          <cell r="C569" t="str">
            <v>CHI</v>
          </cell>
          <cell r="D569">
            <v>1.78</v>
          </cell>
          <cell r="E569">
            <v>0</v>
          </cell>
          <cell r="F569">
            <v>1.78</v>
          </cell>
        </row>
        <row r="570">
          <cell r="A570">
            <v>89877</v>
          </cell>
          <cell r="B570" t="str">
            <v>CAMINHÃO BASCULANTE 14 M3, COM CAVALO MECÂNICO DE CAPACIDADE MÁXIMA DE TRAÇÃO COMBINADO DE 36000 KG, POTÊNCIA 286 CV, INCLUSIVE SEMIREBOQUE COM CAÇAMBA METÁLICA - CHI DIURNO. AF_12/2014</v>
          </cell>
          <cell r="C570" t="str">
            <v>CHI</v>
          </cell>
          <cell r="D570">
            <v>58.57</v>
          </cell>
          <cell r="E570">
            <v>23.54</v>
          </cell>
          <cell r="F570">
            <v>82.11</v>
          </cell>
        </row>
        <row r="571">
          <cell r="A571">
            <v>89884</v>
          </cell>
          <cell r="B571" t="str">
            <v>CAMINHÃO BASCULANTE 18 M3, COM CAVALO MECÂNICO DE CAPACIDADE MÁXIMA DE TRAÇÃO COMBINADO DE 45000 KG, POTÊNCIA 330 CV, INCLUSIVE SEMIREBOQUE COM CAÇAMBA METÁLICA - CHI DIURNO. AF_12/2014</v>
          </cell>
          <cell r="C571" t="str">
            <v>CHI</v>
          </cell>
          <cell r="D571">
            <v>61.830000000000005</v>
          </cell>
          <cell r="E571">
            <v>23.54</v>
          </cell>
          <cell r="F571">
            <v>85.37</v>
          </cell>
        </row>
        <row r="572">
          <cell r="A572">
            <v>90587</v>
          </cell>
          <cell r="B572" t="str">
            <v>VIBRADOR DE IMERSÃO, DIÂMETRO DE PONTEIRA 45MM, MOTOR ELÉTRICO TRIFÁSICO POTÊNCIA DE 2 CV - CHI DIURNO. AF_06/2015</v>
          </cell>
          <cell r="C572" t="str">
            <v>CHI</v>
          </cell>
          <cell r="D572">
            <v>0.49</v>
          </cell>
          <cell r="E572">
            <v>0</v>
          </cell>
          <cell r="F572">
            <v>0.49</v>
          </cell>
        </row>
        <row r="573">
          <cell r="A573">
            <v>90626</v>
          </cell>
          <cell r="B573" t="str">
            <v>PERFURATRIZ MANUAL, TORQUE MÁXIMO 83 N.M, POTÊNCIA 5 CV, COM DIÂMETRO MÁXIMO 4" - CHI DIURNO. AF_06/2015</v>
          </cell>
          <cell r="C573" t="str">
            <v>CHI</v>
          </cell>
          <cell r="D573">
            <v>2.42</v>
          </cell>
          <cell r="E573">
            <v>0</v>
          </cell>
          <cell r="F573">
            <v>2.42</v>
          </cell>
        </row>
        <row r="574">
          <cell r="A574">
            <v>90632</v>
          </cell>
          <cell r="B574" t="str">
            <v>PERFURATRIZ SOBRE ESTEIRA, TORQUE MÁXIMO 600 KGF, PESO MÉDIO 1000 KG, POTÊNCIA 20 HP, DIÂMETRO MÁXIMO 10" - CHI DIURNO. AF_06/2015</v>
          </cell>
          <cell r="C574" t="str">
            <v>CHI</v>
          </cell>
          <cell r="D574">
            <v>68.69</v>
          </cell>
          <cell r="E574">
            <v>22.02</v>
          </cell>
          <cell r="F574">
            <v>90.71</v>
          </cell>
        </row>
        <row r="575">
          <cell r="A575">
            <v>90638</v>
          </cell>
          <cell r="B575" t="str">
            <v>MISTURADOR DUPLO HORIZONTAL DE ALTA TURBULÊNCIA, CAPACIDADE / VOLUME 2 X 500 LITROS, MOTORES ELÉTRICOS MÍNIMO 5 CV CADA, PARA NATA CIMENTO, ARGAMASSA E OUTROS - CHI DIURNO. AF_06/2015</v>
          </cell>
          <cell r="C575" t="str">
            <v>CHI</v>
          </cell>
          <cell r="D575">
            <v>4.79</v>
          </cell>
          <cell r="E575">
            <v>0</v>
          </cell>
          <cell r="F575">
            <v>4.79</v>
          </cell>
        </row>
        <row r="576">
          <cell r="A576">
            <v>90644</v>
          </cell>
          <cell r="B576" t="str">
            <v>BOMBA TRIPLEX, PARA INJEÇÃO DE NATA DE CIMENTO, VAZÃO MÁXIMA DE 100 LITROS/MINUTO, PRESSÃO MÁXIMA DE 70 BAR - CHI DIURNO. AF_06/2015</v>
          </cell>
          <cell r="C576" t="str">
            <v>CHI</v>
          </cell>
          <cell r="D576">
            <v>7.15</v>
          </cell>
          <cell r="E576">
            <v>0</v>
          </cell>
          <cell r="F576">
            <v>7.15</v>
          </cell>
        </row>
        <row r="577">
          <cell r="A577">
            <v>90651</v>
          </cell>
          <cell r="B577" t="str">
            <v>BOMBA CENTRÍFUGA MONOESTÁGIO COM MOTOR ELÉTRICO MONOFÁSICO, POTÊNCIA 15 HP, DIÂMETRO DO ROTOR 173 MM, HM/Q = 30 MCA / 90 M3/H A 45 MCA / 55 M3/H - CHI DIURNO. AF_06/2015</v>
          </cell>
          <cell r="C577" t="str">
            <v>CHI</v>
          </cell>
          <cell r="D577">
            <v>0.94</v>
          </cell>
          <cell r="E577">
            <v>0</v>
          </cell>
          <cell r="F577">
            <v>0.94</v>
          </cell>
        </row>
        <row r="578">
          <cell r="A578">
            <v>90657</v>
          </cell>
          <cell r="B578" t="str">
            <v>BOMBA DE PROJEÇÃO DE CONCRETO SECO, POTÊNCIA 10 CV, VAZÃO 3 M3/H - CHI DIURNO. AF_06/2015</v>
          </cell>
          <cell r="C578" t="str">
            <v>CHI</v>
          </cell>
          <cell r="D578">
            <v>4.6500000000000004</v>
          </cell>
          <cell r="E578">
            <v>0</v>
          </cell>
          <cell r="F578">
            <v>4.6500000000000004</v>
          </cell>
        </row>
        <row r="579">
          <cell r="A579">
            <v>90663</v>
          </cell>
          <cell r="B579" t="str">
            <v>BOMBA DE PROJEÇÃO DE CONCRETO SECO, POTÊNCIA 10 CV, VAZÃO 6 M3/H - CHI DIURNO. AF_06/2015</v>
          </cell>
          <cell r="C579" t="str">
            <v>CHI</v>
          </cell>
          <cell r="D579">
            <v>4.9800000000000004</v>
          </cell>
          <cell r="E579">
            <v>0</v>
          </cell>
          <cell r="F579">
            <v>4.9800000000000004</v>
          </cell>
        </row>
        <row r="580">
          <cell r="A580">
            <v>90669</v>
          </cell>
          <cell r="B580" t="str">
            <v>PROJETOR PNEUMÁTICO DE ARGAMASSA PARA CHAPISCO E REBOCO COM RECIPIENTE ACOPLADO, TIPO CANEQUINHA, COM COMPRESSOR DE AR REBOCÁVEL VAZÃO 89 PCM E MOTOR DIESEL DE 20 CV - CHI DIURNO. AF_05/2023</v>
          </cell>
          <cell r="C580" t="str">
            <v>CHI</v>
          </cell>
          <cell r="D580">
            <v>8.8000000000000007</v>
          </cell>
          <cell r="E580">
            <v>0</v>
          </cell>
          <cell r="F580">
            <v>8.8000000000000007</v>
          </cell>
        </row>
        <row r="581">
          <cell r="A581">
            <v>90675</v>
          </cell>
          <cell r="B581" t="str">
            <v>PERFURATRIZ COM TORRE METÁLICA PARA EXECUÇÃO DE ESTACA HÉLICE CONTÍNUA, PROFUNDIDADE MÁXIMA DE 30 M, DIÂMETRO MÁXIMO DE 800 MM, POTÊNCIA INSTALADA DE 268 HP, MESA ROTATIVA COM TORQUE MÁXIMO DE 170 KNM - CHI DIURNO. AF_06/2015</v>
          </cell>
          <cell r="C581" t="str">
            <v>CHI</v>
          </cell>
          <cell r="D581">
            <v>289.25</v>
          </cell>
          <cell r="E581">
            <v>22.02</v>
          </cell>
          <cell r="F581">
            <v>311.27</v>
          </cell>
        </row>
        <row r="582">
          <cell r="A582">
            <v>90681</v>
          </cell>
          <cell r="B582" t="str">
            <v>PERFURATRIZ HIDRÁULICA SOBRE CAMINHÃO COM TRADO CURTO ACOPLADO, PROFUNDIDADE MÁXIMA DE 20 M, DIÂMETRO MÁXIMO DE 1500 MM, POTÊNCIA INSTALADA DE 137 HP, MESA ROTATIVA COM TORQUE MÁXIMO DE 30 KNM - CHI DIURNO. AF_06/2015</v>
          </cell>
          <cell r="C582" t="str">
            <v>CHI</v>
          </cell>
          <cell r="D582">
            <v>160.94999999999999</v>
          </cell>
          <cell r="E582">
            <v>22.02</v>
          </cell>
          <cell r="F582">
            <v>182.97</v>
          </cell>
        </row>
        <row r="583">
          <cell r="A583">
            <v>90687</v>
          </cell>
          <cell r="B583" t="str">
            <v>MANIPULADOR TELESCÓPICO, POTÊNCIA DE 85 HP, CAPACIDADE DE CARGA DE 3.500 KG, ALTURA MÁXIMA DE ELEVAÇÃO DE 12,3 M - CHI DIURNO. AF_05/2023</v>
          </cell>
          <cell r="C583" t="str">
            <v>CHI</v>
          </cell>
          <cell r="D583">
            <v>45.769999999999996</v>
          </cell>
          <cell r="E583">
            <v>21.75</v>
          </cell>
          <cell r="F583">
            <v>67.52</v>
          </cell>
        </row>
        <row r="584">
          <cell r="A584">
            <v>90693</v>
          </cell>
          <cell r="B584" t="str">
            <v>MINICARREGADEIRA SOBRE RODAS, POTÊNCIA LÍQUIDA DE 47 HP, CAPACIDADE NOMINAL DE OPERAÇÃO DE 646 KG - CHI DIURNO. AF_06/2015</v>
          </cell>
          <cell r="C584" t="str">
            <v>CHI</v>
          </cell>
          <cell r="D584">
            <v>37.9</v>
          </cell>
          <cell r="E584">
            <v>21.75</v>
          </cell>
          <cell r="F584">
            <v>59.65</v>
          </cell>
        </row>
        <row r="585">
          <cell r="A585">
            <v>90965</v>
          </cell>
          <cell r="B585" t="str">
            <v>COMPRESSOR DE AR REBOCÁVEL, VAZÃO 89 PCM, PRESSÃO EFETIVA DE TRABALHO 102 PSI, MOTOR DIESEL, POTÊNCIA 20 CV - CHI DIURNO. AF_06/2015</v>
          </cell>
          <cell r="C585" t="str">
            <v>CHI</v>
          </cell>
          <cell r="D585">
            <v>8.76</v>
          </cell>
          <cell r="E585">
            <v>0</v>
          </cell>
          <cell r="F585">
            <v>8.76</v>
          </cell>
        </row>
        <row r="586">
          <cell r="A586">
            <v>90973</v>
          </cell>
          <cell r="B586" t="str">
            <v>COMPRESSOR DE AR REBOCAVEL, VAZÃO 250 PCM, PRESSAO DE TRABALHO 102 PSI, MOTOR A DIESEL POTÊNCIA 81 CV - CHI DIURNO. AF_06/2015</v>
          </cell>
          <cell r="C586" t="str">
            <v>CHI</v>
          </cell>
          <cell r="D586">
            <v>8.7799999999999994</v>
          </cell>
          <cell r="E586">
            <v>0</v>
          </cell>
          <cell r="F586">
            <v>8.7799999999999994</v>
          </cell>
        </row>
        <row r="587">
          <cell r="A587">
            <v>90982</v>
          </cell>
          <cell r="B587" t="str">
            <v>COMPRESSOR DE AR REBOCÁVEL, VAZÃO 748 PCM, PRESSÃO EFETIVA DE TRABALHO 102 PSI, MOTOR DIESEL, POTÊNCIA 210 CV - CHI DIURNO. AF_06/2015</v>
          </cell>
          <cell r="C587" t="str">
            <v>CHI</v>
          </cell>
          <cell r="D587">
            <v>22.31</v>
          </cell>
          <cell r="E587">
            <v>0</v>
          </cell>
          <cell r="F587">
            <v>22.31</v>
          </cell>
        </row>
        <row r="588">
          <cell r="A588">
            <v>91001</v>
          </cell>
          <cell r="B588" t="str">
            <v>COMPRESSOR DE AR REBOCAVEL, VAZÃO 400 PCM, PRESSAO DE TRABALHO 102 PSI, MOTOR A DIESEL POTÊNCIA 110 CV - CHI DIURNO. AF_06/2015</v>
          </cell>
          <cell r="C588" t="str">
            <v>CHI</v>
          </cell>
          <cell r="D588">
            <v>10.41</v>
          </cell>
          <cell r="E588">
            <v>0</v>
          </cell>
          <cell r="F588">
            <v>10.41</v>
          </cell>
        </row>
        <row r="589">
          <cell r="A589">
            <v>91032</v>
          </cell>
          <cell r="B589" t="str">
            <v>CAMINHÃO TRUCADO (C/ TERCEIRO EIXO) ELETRÔNICO - POTÊNCIA 231CV - PBT = 22000KG - DIST. ENTRE EIXOS 5170 MM - INCLUI CARROCERIA FIXA ABERTA DE MADEIRA - CHI DIURNO. AF_06/2015</v>
          </cell>
          <cell r="C589" t="str">
            <v>CHI</v>
          </cell>
          <cell r="D589">
            <v>46.35</v>
          </cell>
          <cell r="E589">
            <v>22.65</v>
          </cell>
          <cell r="F589">
            <v>69</v>
          </cell>
        </row>
        <row r="590">
          <cell r="A590">
            <v>91278</v>
          </cell>
          <cell r="B590" t="str">
            <v>PLACA VIBRATÓRIA REVERSÍVEL COM MOTOR 4 TEMPOS A GASOLINA, FORÇA CENTRÍFUGA DE 25 KN (2500 KGF), POTÊNCIA 5,5 CV - CHI DIURNO. AF_08/2015</v>
          </cell>
          <cell r="C590" t="str">
            <v>CHI</v>
          </cell>
          <cell r="D590">
            <v>0.64</v>
          </cell>
          <cell r="E590">
            <v>0</v>
          </cell>
          <cell r="F590">
            <v>0.64</v>
          </cell>
        </row>
        <row r="591">
          <cell r="A591">
            <v>91285</v>
          </cell>
          <cell r="B591" t="str">
            <v>CORTADORA DE PISO COM MOTOR 4 TEMPOS A GASOLINA, POTÊNCIA DE 13 HP, COM DISCO DE CORTE DIAMANTADO SEGMENTADO PARA CONCRETO, DIÂMETRO DE 350 MM, FURO DE 1" (14 X 1") - CHI DIURNO. AF_08/2015</v>
          </cell>
          <cell r="C591" t="str">
            <v>CHI</v>
          </cell>
          <cell r="D591">
            <v>0.97</v>
          </cell>
          <cell r="E591">
            <v>0</v>
          </cell>
          <cell r="F591">
            <v>0.97</v>
          </cell>
        </row>
        <row r="592">
          <cell r="A592">
            <v>91387</v>
          </cell>
          <cell r="B592" t="str">
            <v>CAMINHÃO BASCULANTE 10 M3, TRUCADO CABINE SIMPLES, PESO BRUTO TOTAL 23.000 KG, CARGA ÚTIL MÁXIMA 15.935 KG, DISTÂNCIA ENTRE EIXOS 4,80 M, POTÊNCIA 230 CV INCLUSIVE CAÇAMBA METÁLICA - CHI DIURNO. AF_06/2014</v>
          </cell>
          <cell r="C592" t="str">
            <v>CHI</v>
          </cell>
          <cell r="D592">
            <v>51.93</v>
          </cell>
          <cell r="E592">
            <v>23.54</v>
          </cell>
          <cell r="F592">
            <v>75.47</v>
          </cell>
        </row>
        <row r="593">
          <cell r="A593">
            <v>91395</v>
          </cell>
          <cell r="B593" t="str">
            <v>CAMINHÃO TOCO, PBT 14.300 KG, CARGA ÚTIL MÁX. 9.710 KG, DIST. ENTRE EIXOS 3,56 M, POTÊNCIA 185 CV, INCLUSIVE CARROCERIA FIXA ABERTA DE MADEIRA P/ TRANSPORTE GERAL DE CARGA SECA, DIMEN. APROX. 2,50 X 6,50 X 0,50 M - CHI DIURNO. AF_06/2014</v>
          </cell>
          <cell r="C593" t="str">
            <v>CHI</v>
          </cell>
          <cell r="D593">
            <v>37.49</v>
          </cell>
          <cell r="E593">
            <v>22.65</v>
          </cell>
          <cell r="F593">
            <v>60.14</v>
          </cell>
        </row>
        <row r="594">
          <cell r="A594">
            <v>91486</v>
          </cell>
          <cell r="B594" t="str">
            <v>ESPARGIDOR DE ASFALTO PRESSURIZADO, TANQUE 6 M3 COM ISOLAÇÃO TÉRMICA, AQUECIDO COM 2 MAÇARICOS, COM BARRA ESPARGIDORA 3,60 M, MONTADO SOBRE CAMINHÃO  TOCO, PBT 14.300 KG, POTÊNCIA 185 CV - CHI DIURNO. AF_05/2023</v>
          </cell>
          <cell r="C594" t="str">
            <v>CHI</v>
          </cell>
          <cell r="D594">
            <v>48.169999999999995</v>
          </cell>
          <cell r="E594">
            <v>22.65</v>
          </cell>
          <cell r="F594">
            <v>70.819999999999993</v>
          </cell>
        </row>
        <row r="595">
          <cell r="A595">
            <v>91534</v>
          </cell>
          <cell r="B595" t="str">
            <v>COMPACTADOR DE SOLOS DE PERCUSSÃO (SOQUETE) COM MOTOR A GASOLINA 4 TEMPOS, POTÊNCIA 4 CV - CHI DIURNO. AF_08/2015</v>
          </cell>
          <cell r="C595" t="str">
            <v>CHI</v>
          </cell>
          <cell r="D595">
            <v>8.1999999999999993</v>
          </cell>
          <cell r="E595">
            <v>22.02</v>
          </cell>
          <cell r="F595">
            <v>30.22</v>
          </cell>
        </row>
        <row r="596">
          <cell r="A596">
            <v>91635</v>
          </cell>
          <cell r="B596" t="str">
            <v>GUINDAUTO HIDRÁULICO, CAPACIDADE MÁXIMA DE CARGA 6500 KG, MOMENTO MÁXIMO DE CARGA 5,8 TM, ALCANCE MÁXIMO HORIZONTAL 7,60 M, INCLUSIVE CAMINHÃO TOCO PBT 9.700 KG, POTÊNCIA DE 160 CV - CHI DIURNO. AF_08/2015</v>
          </cell>
          <cell r="C596" t="str">
            <v>CHI</v>
          </cell>
          <cell r="D596">
            <v>40.380000000000003</v>
          </cell>
          <cell r="E596">
            <v>25.71</v>
          </cell>
          <cell r="F596">
            <v>66.09</v>
          </cell>
        </row>
        <row r="597">
          <cell r="A597">
            <v>91646</v>
          </cell>
          <cell r="B597" t="str">
            <v>CAMINHÃO DE TRANSPORTE DE MATERIAL ASFÁLTICO 30.000 L, COM CAVALO MECÂNICO DE CAPACIDADE MÁXIMA DE TRAÇÃO COMBINADO DE 66.000 KG, POTÊNCIA 360 CV, INCLUSIVE TANQUE DE ASFALTO COM SERPENTINA - CHI DIURNO. AF_08/2015</v>
          </cell>
          <cell r="C597" t="str">
            <v>CHI</v>
          </cell>
          <cell r="D597">
            <v>63.800000000000004</v>
          </cell>
          <cell r="E597">
            <v>28.18</v>
          </cell>
          <cell r="F597">
            <v>91.98</v>
          </cell>
        </row>
        <row r="598">
          <cell r="A598">
            <v>91693</v>
          </cell>
          <cell r="B598" t="str">
            <v>SERRA CIRCULAR DE BANCADA COM MOTOR ELÉTRICO POTÊNCIA DE 5HP, COM COIFA PARA DISCO 10" - CHI DIURNO. AF_08/2015</v>
          </cell>
          <cell r="C598" t="str">
            <v>CHI</v>
          </cell>
          <cell r="D598">
            <v>7.3500000000000014</v>
          </cell>
          <cell r="E598">
            <v>22.02</v>
          </cell>
          <cell r="F598">
            <v>29.37</v>
          </cell>
        </row>
        <row r="599">
          <cell r="A599">
            <v>92044</v>
          </cell>
          <cell r="B599" t="str">
            <v>DISTRIBUIDOR DE AGREGADOS REBOCAVEL, CAPACIDADE 1,9 M³, LARGURA DE TRABALHO 3,66 M - CHI DIURNO. AF_11/2015</v>
          </cell>
          <cell r="C599" t="str">
            <v>CHI</v>
          </cell>
          <cell r="D599">
            <v>7.8</v>
          </cell>
          <cell r="E599">
            <v>0</v>
          </cell>
          <cell r="F599">
            <v>7.8</v>
          </cell>
        </row>
        <row r="600">
          <cell r="A600">
            <v>92107</v>
          </cell>
          <cell r="B600" t="str">
            <v>CAMINHÃO PARA EQUIPAMENTO DE LIMPEZA A SUCÇÃO COM CAMINHÃO TRUCADO DE PESO BRUTO TOTAL 23000 KG, CARGA ÚTIL MÁXIMA 15935 KG, DISTÂNCIA ENTRE EIXOS 4,80 M, POTÊNCIA 230 CV, INCLUSIVE LIMPADORA A SUCÇÃO, TANQUE 12000 L - CHI DIURNO. AF_05/2023</v>
          </cell>
          <cell r="C600" t="str">
            <v>CHI</v>
          </cell>
          <cell r="D600">
            <v>73.16</v>
          </cell>
          <cell r="E600">
            <v>22.65</v>
          </cell>
          <cell r="F600">
            <v>95.81</v>
          </cell>
        </row>
        <row r="601">
          <cell r="A601">
            <v>92113</v>
          </cell>
          <cell r="B601" t="str">
            <v>PENEIRA ROTATIVA COM MOTOR ELÉTRICO TRIFÁSICO DE 2 CV, CILINDRO DE 1 M X 0,60 M, COM FUROS DE 3,17 MM - CHI DIURNO. AF_05/2023</v>
          </cell>
          <cell r="C601" t="str">
            <v>CHI</v>
          </cell>
          <cell r="D601">
            <v>1.06</v>
          </cell>
          <cell r="E601">
            <v>0</v>
          </cell>
          <cell r="F601">
            <v>1.06</v>
          </cell>
        </row>
        <row r="602">
          <cell r="A602">
            <v>92119</v>
          </cell>
          <cell r="B602" t="str">
            <v>DOSADOR DE AREIA, CAPACIDADE DE 26 LITROS - CHI DIURNO. AF_05/2023</v>
          </cell>
          <cell r="C602" t="str">
            <v>CHI</v>
          </cell>
          <cell r="D602">
            <v>0.26</v>
          </cell>
          <cell r="E602">
            <v>0</v>
          </cell>
          <cell r="F602">
            <v>0.26</v>
          </cell>
        </row>
        <row r="603">
          <cell r="A603">
            <v>92139</v>
          </cell>
          <cell r="B603" t="str">
            <v>CAMINHONETE COM MOTOR A DIESEL, POTÊNCIA 180 CV, CABINE DUPLA, 4X4 - CHI DIURNO. AF_11/2015</v>
          </cell>
          <cell r="C603" t="str">
            <v>CHI</v>
          </cell>
          <cell r="D603">
            <v>26.089999999999996</v>
          </cell>
          <cell r="E603">
            <v>20.100000000000001</v>
          </cell>
          <cell r="F603">
            <v>46.19</v>
          </cell>
        </row>
        <row r="604">
          <cell r="A604">
            <v>92146</v>
          </cell>
          <cell r="B604" t="str">
            <v>CAMINHONETE CABINE SIMPLES COM MOTOR 1.6 FLEX, CÂMBIO MANUAL, POTÊNCIA 101/104 CV, 2 PORTAS - CHI DIURNO. AF_11/2015</v>
          </cell>
          <cell r="C604" t="str">
            <v>CHI</v>
          </cell>
          <cell r="D604">
            <v>14.14</v>
          </cell>
          <cell r="E604">
            <v>20.100000000000001</v>
          </cell>
          <cell r="F604">
            <v>34.24</v>
          </cell>
        </row>
        <row r="605">
          <cell r="A605">
            <v>92243</v>
          </cell>
          <cell r="B605" t="str">
            <v>CAMINHÃO DE TRANSPORTE DE MATERIAL ASFÁLTICO 20.000 L, COM CAVALO MECÂNICO DE CAPACIDADE MÁXIMA DE TRAÇÃO COMBINADO DE 45.000 KG, POTÊNCIA 330 CV, INCLUSIVE TANQUE DE ASFALTO COM MAÇARICO - CHI DIURNO. AF_12/2015</v>
          </cell>
          <cell r="C605" t="str">
            <v>CHI</v>
          </cell>
          <cell r="D605">
            <v>48.46</v>
          </cell>
          <cell r="E605">
            <v>28.18</v>
          </cell>
          <cell r="F605">
            <v>76.64</v>
          </cell>
        </row>
        <row r="606">
          <cell r="A606">
            <v>92717</v>
          </cell>
          <cell r="B606" t="str">
            <v>APARELHO PARA CORTE E SOLDA OXI-ACETILENO SOBRE RODAS, INCLUSIVE CILINDROS E MAÇARICOS - CHI DIURNO. AF_05/2023</v>
          </cell>
          <cell r="C606" t="str">
            <v>CHI</v>
          </cell>
          <cell r="D606">
            <v>0.21</v>
          </cell>
          <cell r="E606">
            <v>0</v>
          </cell>
          <cell r="F606">
            <v>0.21</v>
          </cell>
        </row>
        <row r="607">
          <cell r="A607">
            <v>92961</v>
          </cell>
          <cell r="B607" t="str">
            <v>MÁQUINA EXTRUSORA DE CONCRETO PARA GUIAS E SARJETAS, MOTOR A DIESEL, POTÊNCIA 14 CV - CHI DIURNO. AF_12/2015</v>
          </cell>
          <cell r="C607" t="str">
            <v>CHI</v>
          </cell>
          <cell r="D607">
            <v>5.29</v>
          </cell>
          <cell r="E607">
            <v>0</v>
          </cell>
          <cell r="F607">
            <v>5.29</v>
          </cell>
        </row>
        <row r="608">
          <cell r="A608">
            <v>92967</v>
          </cell>
          <cell r="B608" t="str">
            <v>MARTELO PERFURADOR PNEUMÁTICO MANUAL, HASTE 25 X 75 MM, 21 KG - CHI DIURNO. AF_12/2015</v>
          </cell>
          <cell r="C608" t="str">
            <v>CHI</v>
          </cell>
          <cell r="D608">
            <v>9.120000000000001</v>
          </cell>
          <cell r="E608">
            <v>19.48</v>
          </cell>
          <cell r="F608">
            <v>28.6</v>
          </cell>
        </row>
        <row r="609">
          <cell r="A609">
            <v>93225</v>
          </cell>
          <cell r="B609" t="str">
            <v>PERFURATRIZ COM TORRE METÁLICA PARA EXECUÇÃO DE ESTACA HÉLICE CONTÍNUA, PROFUNDIDADE MÁXIMA DE 32 M, DIÂMETRO MÁXIMO DE 1000 MM, POTÊNCIA INSTALADA DE 350 HP, MESA ROTATIVA COM TORQUE MÁXIMO DE 263 KNM - CHI DIURNO. AF_01/2016</v>
          </cell>
          <cell r="C609" t="str">
            <v>CHI</v>
          </cell>
          <cell r="D609">
            <v>445.75</v>
          </cell>
          <cell r="E609">
            <v>22.02</v>
          </cell>
          <cell r="F609">
            <v>467.77</v>
          </cell>
        </row>
        <row r="610">
          <cell r="A610">
            <v>93234</v>
          </cell>
          <cell r="B610" t="str">
            <v>BETONEIRA CAPACIDADE NOMINAL 400 L, CAPACIDADE DE MISTURA 310 L, MOTOR A GASOLINA POTÊNCIA 5,5 HP, SEM CARREGADOR - CHI DIURNO. AF_02/2016</v>
          </cell>
          <cell r="C610" t="str">
            <v>CHI</v>
          </cell>
          <cell r="D610">
            <v>0.46</v>
          </cell>
          <cell r="E610">
            <v>0</v>
          </cell>
          <cell r="F610">
            <v>0.46</v>
          </cell>
        </row>
        <row r="611">
          <cell r="A611">
            <v>93244</v>
          </cell>
          <cell r="B611" t="str">
            <v>ROLO COMPACTADOR VIBRATÓRIO PÉ DE CARNEIRO PARA SOLOS, POTÊNCIA 80 HP, PESO OPERACIONAL SEM/COM LASTRO 7,4 / 8,8 T, LARGURA DE TRABALHO 1,68 M - CHI DIURNO. AF_02/2016</v>
          </cell>
          <cell r="C611" t="str">
            <v>CHI</v>
          </cell>
          <cell r="D611">
            <v>49.58</v>
          </cell>
          <cell r="E611">
            <v>18.079999999999998</v>
          </cell>
          <cell r="F611">
            <v>67.66</v>
          </cell>
        </row>
        <row r="612">
          <cell r="A612">
            <v>93274</v>
          </cell>
          <cell r="B612" t="str">
            <v>GRUA ASCENSIONAL, LANÇA DE 30 M, CAPACIDADE DE 1,0 T A 30 M, ALTURA ATÉ 39 M - CHI DIURNO. AF_05/2023</v>
          </cell>
          <cell r="C612" t="str">
            <v>CHI</v>
          </cell>
          <cell r="D612">
            <v>45.739999999999995</v>
          </cell>
          <cell r="E612">
            <v>29.92</v>
          </cell>
          <cell r="F612">
            <v>75.66</v>
          </cell>
        </row>
        <row r="613">
          <cell r="A613">
            <v>93282</v>
          </cell>
          <cell r="B613" t="str">
            <v>GUINCHO ELÉTRICO DE COLUNA, CAPACIDADE 400 KG, COM MOTO FREIO, MOTOR TRIFÁSICO DE 1,25 CV - CHI DIURNO. AF_03/2016</v>
          </cell>
          <cell r="C613" t="str">
            <v>CHI</v>
          </cell>
          <cell r="D613">
            <v>7.6099999999999994</v>
          </cell>
          <cell r="E613">
            <v>21.53</v>
          </cell>
          <cell r="F613">
            <v>29.14</v>
          </cell>
        </row>
        <row r="614">
          <cell r="A614">
            <v>93288</v>
          </cell>
          <cell r="B614" t="str">
            <v>GUINDASTE HIDRÁULICO AUTOPROPELIDO, COM LANÇA TELESCÓPICA 40 M, CAPACIDADE MÁXIMA 60 T, POTÊNCIA 260 KW - CHI DIURNO. AF_03/2016</v>
          </cell>
          <cell r="C614" t="str">
            <v>CHI</v>
          </cell>
          <cell r="D614">
            <v>151.93</v>
          </cell>
          <cell r="E614">
            <v>29.92</v>
          </cell>
          <cell r="F614">
            <v>181.85</v>
          </cell>
        </row>
        <row r="615">
          <cell r="A615">
            <v>93403</v>
          </cell>
          <cell r="B615" t="str">
            <v>GUINDAUTO HIDRÁULICO, CAPACIDADE MÁXIMA DE CARGA 3300 KG, MOMENTO MÁXIMO DE CARGA 5,8 TM, ALCANCE MÁXIMO HORIZONTAL 7,60 M, INCLUSIVE CAMINHÃO TOCO PBT 16.000 KG, POTÊNCIA DE 189 CV - CHI DIURNO. AF_03/2016</v>
          </cell>
          <cell r="C615" t="str">
            <v>CHI</v>
          </cell>
          <cell r="D615">
            <v>45.830000000000005</v>
          </cell>
          <cell r="E615">
            <v>25.71</v>
          </cell>
          <cell r="F615">
            <v>71.540000000000006</v>
          </cell>
        </row>
        <row r="616">
          <cell r="A616">
            <v>93409</v>
          </cell>
          <cell r="B616" t="str">
            <v>MÁQUINA JATO DE PRESSAO PORTÁTIL, CAMARA DE 1 SAIDA, CAPACIDADE 280 L, DIAMETRO 670 MM, BICO DE JATO CURTO VENTURI DE 5/16 , MANGUEIRA DE 1 COM COMPRESSOR DE AR REBOCÁVEL 189 PCM E MOTOR DIESEL 63 CV - CHI DIURNO. AF_05/2023</v>
          </cell>
          <cell r="C616" t="str">
            <v>CHI</v>
          </cell>
          <cell r="D616">
            <v>16.340000000000003</v>
          </cell>
          <cell r="E616">
            <v>19.899999999999999</v>
          </cell>
          <cell r="F616">
            <v>36.24</v>
          </cell>
        </row>
        <row r="617">
          <cell r="A617">
            <v>93416</v>
          </cell>
          <cell r="B617" t="str">
            <v>GERADOR PORTÁTIL MONOFÁSICO, POTÊNCIA 5500 VA, MOTOR A GASOLINA, POTÊNCIA DO MOTOR 13 CV - CHI DIURNO. AF_03/2016</v>
          </cell>
          <cell r="C617" t="str">
            <v>CHI</v>
          </cell>
          <cell r="D617">
            <v>0.36</v>
          </cell>
          <cell r="E617">
            <v>0</v>
          </cell>
          <cell r="F617">
            <v>0.36</v>
          </cell>
        </row>
        <row r="618">
          <cell r="A618">
            <v>93422</v>
          </cell>
          <cell r="B618" t="str">
            <v>GRUPO GERADOR REBOCÁVEL, POTÊNCIA 66 KVA, MOTOR A DIESEL - CHI DIURNO. AF_03/2016</v>
          </cell>
          <cell r="C618" t="str">
            <v>CHI</v>
          </cell>
          <cell r="D618">
            <v>4.78</v>
          </cell>
          <cell r="E618">
            <v>0</v>
          </cell>
          <cell r="F618">
            <v>4.78</v>
          </cell>
        </row>
        <row r="619">
          <cell r="A619">
            <v>93428</v>
          </cell>
          <cell r="B619" t="str">
            <v>GRUPO GERADOR ESTACIONÁRIO, POTÊNCIA 150 KVA, MOTOR A DIESEL- CHI DIURNO. AF_03/2016</v>
          </cell>
          <cell r="C619" t="str">
            <v>CHI</v>
          </cell>
          <cell r="D619">
            <v>6.77</v>
          </cell>
          <cell r="E619">
            <v>0</v>
          </cell>
          <cell r="F619">
            <v>6.77</v>
          </cell>
        </row>
        <row r="620">
          <cell r="A620">
            <v>93434</v>
          </cell>
          <cell r="B620" t="str">
            <v>USINA DE MISTURA ASFÁLTICA À QUENTE, TIPO CONTRA FLUXO, PROD 40 A 80 TON/HORA - CHI DIURNO. AF_05/2023</v>
          </cell>
          <cell r="C620" t="str">
            <v>CHI</v>
          </cell>
          <cell r="D620">
            <v>235.40999999999997</v>
          </cell>
          <cell r="E620">
            <v>92.05</v>
          </cell>
          <cell r="F620">
            <v>327.45999999999998</v>
          </cell>
        </row>
        <row r="621">
          <cell r="A621">
            <v>93440</v>
          </cell>
          <cell r="B621" t="str">
            <v>USINA DE ASFALTO À FRIO, CAPACIDADE DE 40 A 60 TON/HORA, ELÉTRICA POTÊNCIA 30 CV - CHI DIURNO. AF_05/2023</v>
          </cell>
          <cell r="C621" t="str">
            <v>CHI</v>
          </cell>
          <cell r="D621">
            <v>52.510000000000005</v>
          </cell>
          <cell r="E621">
            <v>92.05</v>
          </cell>
          <cell r="F621">
            <v>144.56</v>
          </cell>
        </row>
        <row r="622">
          <cell r="A622">
            <v>95122</v>
          </cell>
          <cell r="B622" t="str">
            <v>USINA MISTURADORA DE SOLOS, CAPACIDADE DE 200 A 500 TON/H, POTENCIA 75KW - CHI DIURNO. AF_07/2016</v>
          </cell>
          <cell r="C622" t="str">
            <v>CHI</v>
          </cell>
          <cell r="D622">
            <v>131.88999999999999</v>
          </cell>
          <cell r="E622">
            <v>92.05</v>
          </cell>
          <cell r="F622">
            <v>223.94</v>
          </cell>
        </row>
        <row r="623">
          <cell r="A623">
            <v>95128</v>
          </cell>
          <cell r="B623" t="str">
            <v>DISTRIBUIDOR DE AGREGADOS AUTOPROPELIDO, CAP 3 M3, A DIESEL, POTÊNCIA 176CV - CHI DIURNO. AF_07/2016</v>
          </cell>
          <cell r="C623" t="str">
            <v>CHI</v>
          </cell>
          <cell r="D623">
            <v>30.63</v>
          </cell>
          <cell r="E623">
            <v>22.02</v>
          </cell>
          <cell r="F623">
            <v>52.65</v>
          </cell>
        </row>
        <row r="624">
          <cell r="A624">
            <v>95140</v>
          </cell>
          <cell r="B624" t="str">
            <v>TALHA MANUAL DE CORRENTE, CAPACIDADE DE 2 TON. COM ELEVAÇÃO DE 3 M - CHI DIURNO. AF_07/2016</v>
          </cell>
          <cell r="C624" t="str">
            <v>CHI</v>
          </cell>
          <cell r="D624">
            <v>0.04</v>
          </cell>
          <cell r="E624">
            <v>0</v>
          </cell>
          <cell r="F624">
            <v>0.04</v>
          </cell>
        </row>
        <row r="625">
          <cell r="A625">
            <v>95213</v>
          </cell>
          <cell r="B625" t="str">
            <v>GRUA ASCENCIONAL, LANÇA DE 42 M, CAPACIDADE DE 1,5 T A 30 M, ALTURA ATÉ 39 M - CHI DIURNO. AF_05/2023</v>
          </cell>
          <cell r="C625" t="str">
            <v>CHI</v>
          </cell>
          <cell r="D625">
            <v>51.91</v>
          </cell>
          <cell r="E625">
            <v>29.92</v>
          </cell>
          <cell r="F625">
            <v>81.83</v>
          </cell>
        </row>
        <row r="626">
          <cell r="A626">
            <v>95259</v>
          </cell>
          <cell r="B626" t="str">
            <v>MARTELO DEMOLIDOR PNEUMÁTICO MANUAL, 32 KG - CHI DIURNO. AF_09/2016</v>
          </cell>
          <cell r="C626" t="str">
            <v>CHI</v>
          </cell>
          <cell r="D626">
            <v>8.86</v>
          </cell>
          <cell r="E626">
            <v>19.48</v>
          </cell>
          <cell r="F626">
            <v>28.34</v>
          </cell>
        </row>
        <row r="627">
          <cell r="A627">
            <v>95265</v>
          </cell>
          <cell r="B627" t="str">
            <v>COMPACTADOR DE SOLOS DE PERCUSÃO (SOQUETE) COM MOTOR A GASOLINA, POTÊNCIA 3 CV - CHI DIURNO. AF_09/2016</v>
          </cell>
          <cell r="C627" t="str">
            <v>CHI</v>
          </cell>
          <cell r="D627">
            <v>0.77</v>
          </cell>
          <cell r="E627">
            <v>0</v>
          </cell>
          <cell r="F627">
            <v>0.77</v>
          </cell>
        </row>
        <row r="628">
          <cell r="A628">
            <v>95271</v>
          </cell>
          <cell r="B628" t="str">
            <v>RÉGUA VIBRATÓRIA DUPLA PARA CONCRETO, PESO DE 60KG, COMPRIMENTO 4 M, COM MOTOR A GASOLINA, POTÊNCIA 5,5 HP - CHI DIURNO. AF_09/2016</v>
          </cell>
          <cell r="C628" t="str">
            <v>CHI</v>
          </cell>
          <cell r="D628">
            <v>0.53</v>
          </cell>
          <cell r="E628">
            <v>0</v>
          </cell>
          <cell r="F628">
            <v>0.53</v>
          </cell>
        </row>
        <row r="629">
          <cell r="A629">
            <v>95277</v>
          </cell>
          <cell r="B629" t="str">
            <v>POLIDORA DE PISO (POLITRIZ), PESO DE 100KG, DIÂMETRO 450 MM, MOTOR ELÉTRICO, POTÊNCIA 4 HP - CHI DIURNO. AF_05/2023</v>
          </cell>
          <cell r="C629" t="str">
            <v>CHI</v>
          </cell>
          <cell r="D629">
            <v>0.5</v>
          </cell>
          <cell r="E629">
            <v>0</v>
          </cell>
          <cell r="F629">
            <v>0.5</v>
          </cell>
        </row>
        <row r="630">
          <cell r="A630">
            <v>95283</v>
          </cell>
          <cell r="B630" t="str">
            <v>DESEMPENADEIRA DE CONCRETO, PESO DE 78 KG, 4 PÁS, MOTOR A GASOLINA, POTÊNCIA 5,5 HP - CHI DIURNO. AF_05/2023</v>
          </cell>
          <cell r="C630" t="str">
            <v>CHI</v>
          </cell>
          <cell r="D630">
            <v>0.61</v>
          </cell>
          <cell r="E630">
            <v>0</v>
          </cell>
          <cell r="F630">
            <v>0.61</v>
          </cell>
        </row>
        <row r="631">
          <cell r="A631">
            <v>95621</v>
          </cell>
          <cell r="B631" t="str">
            <v>PERFURATRIZ PNEUMATICA MANUAL DE PESO MEDIO, MARTELETE, 18KG, COMPRIMENTO MÁXIMO DE CURSO DE 6 M, DIAMETRO DO PISTAO DE 5,5 CM - CHI DIURNO. AF_11/2016</v>
          </cell>
          <cell r="C631" t="str">
            <v>CHI</v>
          </cell>
          <cell r="D631">
            <v>8.5799999999999983</v>
          </cell>
          <cell r="E631">
            <v>19.48</v>
          </cell>
          <cell r="F631">
            <v>28.06</v>
          </cell>
        </row>
        <row r="632">
          <cell r="A632">
            <v>95632</v>
          </cell>
          <cell r="B632" t="str">
            <v>ROLO COMPACTADOR VIBRATORIO TANDEM, ACO LISO, POTENCIA 125 HP, PESO SEM/COM LASTRO 10,20/11,65 T, LARGURA DE TRABALHO 1,73 M - CHI DIURNO. AF_11/2016</v>
          </cell>
          <cell r="C632" t="str">
            <v>CHI</v>
          </cell>
          <cell r="D632">
            <v>68.06</v>
          </cell>
          <cell r="E632">
            <v>18.079999999999998</v>
          </cell>
          <cell r="F632">
            <v>86.14</v>
          </cell>
        </row>
        <row r="633">
          <cell r="A633">
            <v>95703</v>
          </cell>
          <cell r="B633" t="str">
            <v>PERFURATRIZ MANUAL, TORQUE MAXIMO 55 KGF.M, POTENCIA 5 CV, COM DIAMETRO MAXIMO 8 1/2" - CHI DIURNO. AF_11/2016</v>
          </cell>
          <cell r="C633" t="str">
            <v>CHI</v>
          </cell>
          <cell r="D633">
            <v>12.639999999999997</v>
          </cell>
          <cell r="E633">
            <v>22.02</v>
          </cell>
          <cell r="F633">
            <v>34.659999999999997</v>
          </cell>
        </row>
        <row r="634">
          <cell r="A634">
            <v>95709</v>
          </cell>
          <cell r="B634" t="str">
            <v>PERFURATRIZ SOBRE ESTEIRA, TORQUE MÁXIMO 600 KGF, POTÊNCIA ENTRE 50 E 60 HP, DIÂMETRO MÁXIMO 10 - CHI DIURNO. AF_11/2016</v>
          </cell>
          <cell r="C634" t="str">
            <v>CHI</v>
          </cell>
          <cell r="D634">
            <v>66.13000000000001</v>
          </cell>
          <cell r="E634">
            <v>22.02</v>
          </cell>
          <cell r="F634">
            <v>88.15</v>
          </cell>
        </row>
        <row r="635">
          <cell r="A635">
            <v>95715</v>
          </cell>
          <cell r="B635" t="str">
            <v>ESCAVADEIRA HIDRAULICA SOBRE ESTEIRA, COM GARRA GIRATORIA DE MANDIBULAS, PESO OPERACIONAL ENTRE 22,00 E 25,50 TON, POTENCIA LIQUIDA ENTRE 150 E 160 HP - CHI DIURNO. AF_11/2016</v>
          </cell>
          <cell r="C635" t="str">
            <v>CHI</v>
          </cell>
          <cell r="D635">
            <v>77.81</v>
          </cell>
          <cell r="E635">
            <v>23.03</v>
          </cell>
          <cell r="F635">
            <v>100.84</v>
          </cell>
        </row>
        <row r="636">
          <cell r="A636">
            <v>95721</v>
          </cell>
          <cell r="B636" t="str">
            <v>ESCAVADEIRA HIDRAULICA SOBRE ESTEIRA, EQUIPADA COM CLAMSHELL, COM CAPACIDADE DA CAÇAMBA ENTRE 1,20 E 1,50 M3, PESO OPERACIONAL ENTRE 20,00 E 22,00 TON, POTENCIA LIQUIDA ENTRE 150 E 160 HP - CHI DIURNO. AF_11/2016</v>
          </cell>
          <cell r="C636" t="str">
            <v>CHI</v>
          </cell>
          <cell r="D636">
            <v>75.17</v>
          </cell>
          <cell r="E636">
            <v>23.03</v>
          </cell>
          <cell r="F636">
            <v>98.2</v>
          </cell>
        </row>
        <row r="637">
          <cell r="A637">
            <v>95873</v>
          </cell>
          <cell r="B637" t="str">
            <v>GRUPO GERADOR COM CARENAGEM, MOTOR DIESEL POTÊNCIA STANDART ENTRE 250 E 260 KVA - CHI DIURNO. AF_12/2016</v>
          </cell>
          <cell r="C637" t="str">
            <v>CHI</v>
          </cell>
          <cell r="D637">
            <v>10.83</v>
          </cell>
          <cell r="E637">
            <v>0</v>
          </cell>
          <cell r="F637">
            <v>10.83</v>
          </cell>
        </row>
        <row r="638">
          <cell r="A638">
            <v>96014</v>
          </cell>
          <cell r="B638" t="str">
            <v>TRATOR DE PNEUS COM POTÊNCIA DE 122 CV, TRAÇÃO 4X4, COM VASSOURA MECÂNICA ACOPLADA - CHI DIURNO. AF_02/2017</v>
          </cell>
          <cell r="C638" t="str">
            <v>CHI</v>
          </cell>
          <cell r="D638">
            <v>35.56</v>
          </cell>
          <cell r="E638">
            <v>22.02</v>
          </cell>
          <cell r="F638">
            <v>57.58</v>
          </cell>
        </row>
        <row r="639">
          <cell r="A639">
            <v>96021</v>
          </cell>
          <cell r="B639" t="str">
            <v>TRATOR DE PNEUS COM POTÊNCIA DE 122 CV, TRAÇÃO 4X4, COM GRADE DE DISCOS ACOPLADA - CHI DIURNO. AF_02/2017</v>
          </cell>
          <cell r="C639" t="str">
            <v>CHI</v>
          </cell>
          <cell r="D639">
            <v>35.299999999999997</v>
          </cell>
          <cell r="E639">
            <v>22.02</v>
          </cell>
          <cell r="F639">
            <v>57.32</v>
          </cell>
        </row>
        <row r="640">
          <cell r="A640">
            <v>96029</v>
          </cell>
          <cell r="B640" t="str">
            <v>TRATOR DE PNEUS COM POTÊNCIA DE 85 CV, TRAÇÃO 4X4, COM GRADE DE DISCOS ACOPLADA - CHI DIURNO. AF_02/2017</v>
          </cell>
          <cell r="C640" t="str">
            <v>CHI</v>
          </cell>
          <cell r="D640">
            <v>28.970000000000002</v>
          </cell>
          <cell r="E640">
            <v>22.02</v>
          </cell>
          <cell r="F640">
            <v>50.99</v>
          </cell>
        </row>
        <row r="641">
          <cell r="A641">
            <v>96036</v>
          </cell>
          <cell r="B641" t="str">
            <v>CAMINHÃO BASCULANTE 10 M3, TRUCADO, POTÊNCIA 230 CV, INCLUSIVE CAÇAMBA METÁLICA, COM DISTRIBUIDOR DE AGREGADOS ACOPLADO - CHI DIURNO. AF_02/2017</v>
          </cell>
          <cell r="C641" t="str">
            <v>CHI</v>
          </cell>
          <cell r="D641">
            <v>57.88</v>
          </cell>
          <cell r="E641">
            <v>23.54</v>
          </cell>
          <cell r="F641">
            <v>81.42</v>
          </cell>
        </row>
        <row r="642">
          <cell r="A642">
            <v>96155</v>
          </cell>
          <cell r="B642" t="str">
            <v>TRATOR DE PNEUS COM POTÊNCIA DE 85 CV, TRAÇÃO 4X4, COM VASSOURA MECÂNICA ACOPLADA - CHI DIURNO. AF_02/2017</v>
          </cell>
          <cell r="C642" t="str">
            <v>CHI</v>
          </cell>
          <cell r="D642">
            <v>29.23</v>
          </cell>
          <cell r="E642">
            <v>22.02</v>
          </cell>
          <cell r="F642">
            <v>51.25</v>
          </cell>
        </row>
        <row r="643">
          <cell r="A643">
            <v>96156</v>
          </cell>
          <cell r="B643" t="str">
            <v>MINICARREGADEIRA SOBRE RODAS POTENCIA 47HP CAPACIDADE OPERACAO 646 KG, COM VASSOURA MECÂNICA ACOPLADA - CHI DIURNO. AF_03/2017</v>
          </cell>
          <cell r="C643" t="str">
            <v>CHI</v>
          </cell>
          <cell r="D643">
            <v>44.430000000000007</v>
          </cell>
          <cell r="E643">
            <v>21.75</v>
          </cell>
          <cell r="F643">
            <v>66.180000000000007</v>
          </cell>
        </row>
        <row r="644">
          <cell r="A644">
            <v>96159</v>
          </cell>
          <cell r="B644" t="str">
            <v>MÁQUINA DEMARCADORA DE FAIXA DE TRÁFEGO À FRIO, AUTOPROPELIDA, POTÊNCIA 38 HP - CHI DIURNO. AF_07/2016</v>
          </cell>
          <cell r="C644" t="str">
            <v>CHI</v>
          </cell>
          <cell r="D644">
            <v>72.510000000000005</v>
          </cell>
          <cell r="E644">
            <v>21.75</v>
          </cell>
          <cell r="F644">
            <v>94.26</v>
          </cell>
        </row>
        <row r="645">
          <cell r="A645">
            <v>96246</v>
          </cell>
          <cell r="B645" t="str">
            <v>MINIESCAVADEIRA SOBRE ESTEIRAS, POTENCIA LIQUIDA DE *30* HP, PESO OPERACIONAL DE *3.500* KG - CHI DIURNO. AF_04/2017</v>
          </cell>
          <cell r="C645" t="str">
            <v>CHI</v>
          </cell>
          <cell r="D645">
            <v>41.629999999999995</v>
          </cell>
          <cell r="E645">
            <v>23.03</v>
          </cell>
          <cell r="F645">
            <v>64.66</v>
          </cell>
        </row>
        <row r="646">
          <cell r="A646">
            <v>96464</v>
          </cell>
          <cell r="B646" t="str">
            <v>ROLO COMPACTADOR DE PNEUS, ESTATICO, PRESSAO VARIAVEL, POTENCIA 110 HP, PESO SEM/COM LASTRO 10,8/27 T, LARGURA DE ROLAGEM 2,30 M - CHI DIURNO. AF_06/2017</v>
          </cell>
          <cell r="C646" t="str">
            <v>CHI</v>
          </cell>
          <cell r="D646">
            <v>74.69</v>
          </cell>
          <cell r="E646">
            <v>18.079999999999998</v>
          </cell>
          <cell r="F646">
            <v>92.77</v>
          </cell>
        </row>
        <row r="647">
          <cell r="A647">
            <v>98765</v>
          </cell>
          <cell r="B647" t="str">
            <v>INVERSOR DE SOLDA MONOFÁSICO DE 160 A, POTÊNCIA DE 5400 W, TENSÃO DE 220 V, PARA SOLDA COM ELETRODOS DE 2,0 A 4,0 MM E PROCESSO TIG - CHI DIURNO. AF_06/2018</v>
          </cell>
          <cell r="C647" t="str">
            <v>CHI</v>
          </cell>
          <cell r="D647">
            <v>0.08</v>
          </cell>
          <cell r="E647">
            <v>0</v>
          </cell>
          <cell r="F647">
            <v>0.08</v>
          </cell>
        </row>
        <row r="648">
          <cell r="A648">
            <v>99834</v>
          </cell>
          <cell r="B648" t="str">
            <v>LAVADORA DE ALTA PRESSAO (LAVA-JATO) PARA AGUA FRIA, PRESSAO DE OPERACAO ENTRE 1400 E 1900 LIB/POL2, VAZAO MAXIMA ENTRE 400 E 700 L/H - CHI DIURNO. AF_05/2023</v>
          </cell>
          <cell r="C648" t="str">
            <v>CHI</v>
          </cell>
          <cell r="D648">
            <v>0.21</v>
          </cell>
          <cell r="E648">
            <v>0</v>
          </cell>
          <cell r="F648">
            <v>0.21</v>
          </cell>
        </row>
        <row r="649">
          <cell r="A649">
            <v>100642</v>
          </cell>
          <cell r="B649" t="str">
            <v>USINA DE MISTURA ASFÁLTICA À QUENTE, TIPO CONTRA FLUXO, PROD 100 A 140 TON/HORA - CHI DIURNO. AF_12/2019</v>
          </cell>
          <cell r="C649" t="str">
            <v>CHI</v>
          </cell>
          <cell r="D649">
            <v>251.73000000000002</v>
          </cell>
          <cell r="E649">
            <v>28.01</v>
          </cell>
          <cell r="F649">
            <v>279.74</v>
          </cell>
        </row>
        <row r="650">
          <cell r="A650">
            <v>100648</v>
          </cell>
          <cell r="B650" t="str">
            <v>USINA DE ASFALTO, TIPO GRAVIMÉTRICA, PROD 150 TON/HORA - CHI DIURNO. AF_12/2019</v>
          </cell>
          <cell r="C650" t="str">
            <v>CHI</v>
          </cell>
          <cell r="D650">
            <v>525.48</v>
          </cell>
          <cell r="E650">
            <v>28.01</v>
          </cell>
          <cell r="F650">
            <v>553.49</v>
          </cell>
        </row>
        <row r="651">
          <cell r="A651">
            <v>102274</v>
          </cell>
          <cell r="B651" t="str">
            <v>MARTELO DEMOLIDOR ELÉTRICO, COM POTÊNCIA DE 2.000 W, 1.000 IMPACTOS POR MINUTO, PESO DE 30 KG -  CHI DIURNO. AF_01/2021</v>
          </cell>
          <cell r="C651" t="str">
            <v>CHI</v>
          </cell>
          <cell r="D651">
            <v>8.0500000000000007</v>
          </cell>
          <cell r="E651">
            <v>19.48</v>
          </cell>
          <cell r="F651">
            <v>27.53</v>
          </cell>
        </row>
        <row r="652">
          <cell r="A652">
            <v>104092</v>
          </cell>
          <cell r="B652" t="str">
            <v>TERMOFUSORA PARA TUBOS E CONEXÕES EM PPR COM DIÂMETROS DE 20 A 63 MM, POTÊNCIA DE 800 W, TENSAO 220 V - CHI DIURNO. AF_05/2022</v>
          </cell>
          <cell r="C652" t="str">
            <v>CHI</v>
          </cell>
          <cell r="D652">
            <v>7.0000000000000007E-2</v>
          </cell>
          <cell r="E652">
            <v>0</v>
          </cell>
          <cell r="F652">
            <v>7.0000000000000007E-2</v>
          </cell>
        </row>
        <row r="653">
          <cell r="A653">
            <v>104098</v>
          </cell>
          <cell r="B653" t="str">
            <v>TERMOFUSORA PARA TUBOS E CONEXÕES EM PPR COM DIÂMETROS DE 75 A 110 MM, POTÊNCIA DE *1100* W, TENSÃO 220 V - CHI DIURNO. AF_05/2022</v>
          </cell>
          <cell r="C653" t="str">
            <v>CHI</v>
          </cell>
          <cell r="D653">
            <v>0.1</v>
          </cell>
          <cell r="E653">
            <v>0</v>
          </cell>
          <cell r="F653">
            <v>0.1</v>
          </cell>
        </row>
        <row r="654">
          <cell r="A654">
            <v>5089</v>
          </cell>
          <cell r="B654" t="str">
            <v>ROLO COMPACTADOR VIBRATÓRIO PÉ DE CARNEIRO PARA SOLOS, POTÊNCIA 80 HP, PESO OPERACIONAL SEM/COM LASTRO 7,4 / 8,8 T, LARGURA DE TRABALHO 1,68 M - MANUTENÇÃO. AF_02/2016</v>
          </cell>
          <cell r="C654" t="str">
            <v>H</v>
          </cell>
          <cell r="D654">
            <v>41.71</v>
          </cell>
          <cell r="E654">
            <v>0</v>
          </cell>
          <cell r="F654">
            <v>41.71</v>
          </cell>
        </row>
        <row r="655">
          <cell r="A655">
            <v>5627</v>
          </cell>
          <cell r="B655" t="str">
            <v>ESCAVADEIRA HIDRÁULICA SOBRE ESTEIRAS, CAÇAMBA 0,80 M3, PESO OPERACIONAL 17 T, POTENCIA BRUTA 111 HP - DEPRECIAÇÃO. AF_06/2014</v>
          </cell>
          <cell r="C655" t="str">
            <v>H</v>
          </cell>
          <cell r="D655">
            <v>47.6</v>
          </cell>
          <cell r="E655">
            <v>0</v>
          </cell>
          <cell r="F655">
            <v>47.6</v>
          </cell>
        </row>
        <row r="656">
          <cell r="A656">
            <v>5628</v>
          </cell>
          <cell r="B656" t="str">
            <v>ESCAVADEIRA HIDRÁULICA SOBRE ESTEIRAS, CAÇAMBA 0,80 M3, PESO OPERACIONAL 17 T, POTENCIA BRUTA 111 HP - JUROS. AF_06/2014</v>
          </cell>
          <cell r="C656" t="str">
            <v>H</v>
          </cell>
          <cell r="D656">
            <v>12.58</v>
          </cell>
          <cell r="E656">
            <v>0</v>
          </cell>
          <cell r="F656">
            <v>12.58</v>
          </cell>
        </row>
        <row r="657">
          <cell r="A657">
            <v>5629</v>
          </cell>
          <cell r="B657" t="str">
            <v>ESCAVADEIRA HIDRÁULICA SOBRE ESTEIRAS, CAÇAMBA 0,80 M3, PESO OPERACIONAL 17 T, POTENCIA BRUTA 111 HP - MANUTENÇÃO. AF_06/2014</v>
          </cell>
          <cell r="C657" t="str">
            <v>H</v>
          </cell>
          <cell r="D657">
            <v>59.5</v>
          </cell>
          <cell r="E657">
            <v>0</v>
          </cell>
          <cell r="F657">
            <v>59.5</v>
          </cell>
        </row>
        <row r="658">
          <cell r="A658">
            <v>5630</v>
          </cell>
          <cell r="B658" t="str">
            <v>ESCAVADEIRA HIDRÁULICA SOBRE ESTEIRAS, CAÇAMBA 0,80 M3, PESO OPERACIONAL 17 T, POTENCIA BRUTA 111 HP - MATERIAIS NA OPERAÇÃO. AF_06/2014</v>
          </cell>
          <cell r="C658" t="str">
            <v>H</v>
          </cell>
          <cell r="D658">
            <v>61.81</v>
          </cell>
          <cell r="E658">
            <v>0</v>
          </cell>
          <cell r="F658">
            <v>61.81</v>
          </cell>
        </row>
        <row r="659">
          <cell r="A659">
            <v>5658</v>
          </cell>
          <cell r="B659" t="str">
            <v>GRADE DE DISCO CONTROLE REMOTO REBOCÁVEL, COM 24 DISCOS 24 X 6 MM COM PNEUS PARA TRANSPORTE - MANUTENÇÃO. AF_06/2014</v>
          </cell>
          <cell r="C659" t="str">
            <v>H</v>
          </cell>
          <cell r="D659">
            <v>2.3199999999999998</v>
          </cell>
          <cell r="E659">
            <v>0</v>
          </cell>
          <cell r="F659">
            <v>2.3199999999999998</v>
          </cell>
        </row>
        <row r="660">
          <cell r="A660">
            <v>5664</v>
          </cell>
          <cell r="B660" t="str">
            <v>RETROESCAVADEIRA SOBRE RODAS COM CARREGADEIRA, TRAÇÃO 4X4, POTÊNCIA LÍQ. 88 HP, CAÇAMBA CARREG. CAP. MÍN. 1 M3, CAÇAMBA RETRO CAP. 0,26 M3, PESO OPERACIONAL MÍN. 6.674 KG, PROFUNDIDADE ESCAVAÇÃO MÁX. 4,37 M - MANUTENÇÃO. AF_06/2014</v>
          </cell>
          <cell r="C660" t="str">
            <v>H</v>
          </cell>
          <cell r="D660">
            <v>37.549999999999997</v>
          </cell>
          <cell r="E660">
            <v>0</v>
          </cell>
          <cell r="F660">
            <v>37.549999999999997</v>
          </cell>
        </row>
        <row r="661">
          <cell r="A661">
            <v>5667</v>
          </cell>
          <cell r="B661" t="str">
            <v>RETROESCAVADEIRA SOBRE RODAS COM CARREGADEIRA, TRAÇÃO 4X2, POTÊNCIA LÍQ. 79 HP, CAÇAMBA CARREG. CAP. MÍN. 1 M3, CAÇAMBA RETRO CAP. 0,20 M3, PESO OPERACIONAL MÍN. 6.570 KG, PROFUNDIDADE ESCAVAÇÃO MÁX. 4,37 M - MANUTENÇÃO. AF_06/2014</v>
          </cell>
          <cell r="C661" t="str">
            <v>H</v>
          </cell>
          <cell r="D661">
            <v>33.39</v>
          </cell>
          <cell r="E661">
            <v>0</v>
          </cell>
          <cell r="F661">
            <v>33.39</v>
          </cell>
        </row>
        <row r="662">
          <cell r="A662">
            <v>5668</v>
          </cell>
          <cell r="B662" t="str">
            <v>RETROESCAVADEIRA SOBRE RODAS COM CARREGADEIRA, TRAÇÃO 4X2, POTÊNCIA LÍQ. 79 HP, CAÇAMBA CARREG. CAP. MÍN. 1 M3, CAÇAMBA RETRO CAP. 0,20 M3, PESO OPERACIONAL MÍN. 6.570 KG, PROFUNDIDADE ESCAVAÇÃO MÁX. 4,37 M - MATERIAIS NA OPERAÇÃO. AF_06/2014</v>
          </cell>
          <cell r="C662" t="str">
            <v>H</v>
          </cell>
          <cell r="D662">
            <v>43.96</v>
          </cell>
          <cell r="E662">
            <v>0</v>
          </cell>
          <cell r="F662">
            <v>43.96</v>
          </cell>
        </row>
        <row r="663">
          <cell r="A663">
            <v>5674</v>
          </cell>
          <cell r="B663" t="str">
            <v>ROLO COMPACTADOR VIBRATÓRIO DE UM CILINDRO AÇO LISO, POTÊNCIA 80 HP, PESO OPERACIONAL MÁXIMO 8,1 T, IMPACTO DINÂMICO 16,15 / 9,5 T, LARGURA DE TRABALHO 1,68 M - MANUTENÇÃO. AF_06/2014</v>
          </cell>
          <cell r="C663" t="str">
            <v>H</v>
          </cell>
          <cell r="D663">
            <v>40.11</v>
          </cell>
          <cell r="E663">
            <v>0</v>
          </cell>
          <cell r="F663">
            <v>40.11</v>
          </cell>
        </row>
        <row r="664">
          <cell r="A664">
            <v>5692</v>
          </cell>
          <cell r="B664" t="str">
            <v>MOTOBOMBA CENTRÍFUGA, MOTOR A GASOLINA, POTÊNCIA 5,42 HP, BOCAIS 1 1/2" X 1", DIÂMETRO ROTOR 143 MM HM/Q = 6 MCA / 16,8 M3/H A 38 MCA / 6,6 M3/H - MANUTENÇÃO. AF_06/2014</v>
          </cell>
          <cell r="C664" t="str">
            <v>H</v>
          </cell>
          <cell r="D664">
            <v>0.24</v>
          </cell>
          <cell r="E664">
            <v>0</v>
          </cell>
          <cell r="F664">
            <v>0.24</v>
          </cell>
        </row>
        <row r="665">
          <cell r="A665">
            <v>5693</v>
          </cell>
          <cell r="B665" t="str">
            <v>MOTOBOMBA CENTRÍFUGA, MOTOR A GASOLINA, POTÊNCIA 5,42 HP, BOCAIS 1 1/2" X 1", DIÂMETRO ROTOR 143 MM HM/Q = 6 MCA / 16,8 M3/H A 38 MCA / 6,6 M3/H - MATERIAIS NA OPERAÇÃO. AF_06/2014</v>
          </cell>
          <cell r="C665" t="str">
            <v>H</v>
          </cell>
          <cell r="D665">
            <v>19.84</v>
          </cell>
          <cell r="E665">
            <v>0</v>
          </cell>
          <cell r="F665">
            <v>19.84</v>
          </cell>
        </row>
        <row r="666">
          <cell r="A666">
            <v>5695</v>
          </cell>
          <cell r="B666" t="str">
            <v>CAMINHÃO BASCULANTE 6 M3, PESO BRUTO TOTAL 16.000 KG, CARGA ÚTIL MÁXIMA 13.071 KG, DISTÂNCIA ENTRE EIXOS 4,80 M, POTÊNCIA 230 CV INCLUSIVE CAÇAMBA METÁLICA - MANUTENÇÃO. AF_06/2014</v>
          </cell>
          <cell r="C666" t="str">
            <v>H</v>
          </cell>
          <cell r="D666">
            <v>39.9</v>
          </cell>
          <cell r="E666">
            <v>0</v>
          </cell>
          <cell r="F666">
            <v>39.9</v>
          </cell>
        </row>
        <row r="667">
          <cell r="A667">
            <v>5703</v>
          </cell>
          <cell r="B667" t="str">
            <v>USINA DE CONCRETO FIXA, CAPACIDADE NOMINAL DE 90 A 120 M3/H, SEM SILO - MATERIAIS NA OPERAÇÃO. AF_07/2016</v>
          </cell>
          <cell r="C667" t="str">
            <v>H</v>
          </cell>
          <cell r="D667">
            <v>16.66</v>
          </cell>
          <cell r="E667">
            <v>0</v>
          </cell>
          <cell r="F667">
            <v>16.66</v>
          </cell>
        </row>
        <row r="668">
          <cell r="A668">
            <v>5705</v>
          </cell>
          <cell r="B668" t="str">
            <v>CAMINHÃO TOCO, PBT 16.000 KG, CARGA ÚTIL MÁX. 10.685 KG, DIST. ENTRE EIXOS 4,8 M, POTÊNCIA 189 CV, INCLUSIVE CARROCERIA FIXA ABERTA DE MADEIRA P/ TRANSPORTE GERAL DE CARGA SECA, DIMEN. APROX. 2,5 X 7,00 X 0,50 M - MANUTENÇÃO. AF_06/2014</v>
          </cell>
          <cell r="C668" t="str">
            <v>H</v>
          </cell>
          <cell r="D668">
            <v>38.869999999999997</v>
          </cell>
          <cell r="E668">
            <v>0</v>
          </cell>
          <cell r="F668">
            <v>38.869999999999997</v>
          </cell>
        </row>
        <row r="669">
          <cell r="A669">
            <v>5707</v>
          </cell>
          <cell r="B669" t="str">
            <v>USINA MISTURADORA DE SOLOS, CAPACIDADE DE 200 A 500 TON/H, POTENCIA 75KW - MANUTENÇÃO. AF_07/2016</v>
          </cell>
          <cell r="C669" t="str">
            <v>H</v>
          </cell>
          <cell r="D669">
            <v>76.39</v>
          </cell>
          <cell r="E669">
            <v>0</v>
          </cell>
          <cell r="F669">
            <v>76.39</v>
          </cell>
        </row>
        <row r="670">
          <cell r="A670">
            <v>5710</v>
          </cell>
          <cell r="B670" t="str">
            <v>VIBROACABADORA DE ASFALTO SOBRE ESTEIRAS, LARGURA DE PAVIMENTAÇÃO 1,90 M A 5,30 M, POTÊNCIA 105 HP CAPACIDADE 450 T/H - MANUTENÇÃO. AF_11/2014</v>
          </cell>
          <cell r="C670" t="str">
            <v>H</v>
          </cell>
          <cell r="D670">
            <v>123.25</v>
          </cell>
          <cell r="E670">
            <v>0</v>
          </cell>
          <cell r="F670">
            <v>123.25</v>
          </cell>
        </row>
        <row r="671">
          <cell r="A671">
            <v>5711</v>
          </cell>
          <cell r="B671" t="str">
            <v>VIBROACABADORA DE ASFALTO SOBRE ESTEIRAS, LARGURA DE PAVIMENTAÇÃO 1,90 M A 5,30 M, POTÊNCIA 105 HP CAPACIDADE 450 T/H - MATERIAIS NA OPERAÇÃO. AF_11/2014</v>
          </cell>
          <cell r="C671" t="str">
            <v>H</v>
          </cell>
          <cell r="D671">
            <v>85.41</v>
          </cell>
          <cell r="E671">
            <v>0</v>
          </cell>
          <cell r="F671">
            <v>85.41</v>
          </cell>
        </row>
        <row r="672">
          <cell r="A672">
            <v>5714</v>
          </cell>
          <cell r="B672" t="str">
            <v>TRATOR DE PNEUS, POTÊNCIA 85 CV, TRAÇÃO 4X4, PESO COM LASTRO DE 4.675 KG - MANUTENÇÃO. AF_06/2014</v>
          </cell>
          <cell r="C672" t="str">
            <v>H</v>
          </cell>
          <cell r="D672">
            <v>14.95</v>
          </cell>
          <cell r="E672">
            <v>0</v>
          </cell>
          <cell r="F672">
            <v>14.95</v>
          </cell>
        </row>
        <row r="673">
          <cell r="A673">
            <v>5715</v>
          </cell>
          <cell r="B673" t="str">
            <v>TRATOR DE PNEUS, POTÊNCIA 85 CV, TRAÇÃO 4X4, PESO COM LASTRO DE 4.675 KG - MATERIAIS NA OPERAÇÃO. AF_06/2014</v>
          </cell>
          <cell r="C673" t="str">
            <v>H</v>
          </cell>
          <cell r="D673">
            <v>64.63</v>
          </cell>
          <cell r="E673">
            <v>0</v>
          </cell>
          <cell r="F673">
            <v>64.63</v>
          </cell>
        </row>
        <row r="674">
          <cell r="A674">
            <v>5718</v>
          </cell>
          <cell r="B674" t="str">
            <v>TRATOR DE ESTEIRAS, POTÊNCIA 170 HP, PESO OPERACIONAL 19 T, CAÇAMBA 5,2 M3 - MATERIAIS NA OPERAÇÃO. AF_06/2014</v>
          </cell>
          <cell r="C674" t="str">
            <v>H</v>
          </cell>
          <cell r="D674">
            <v>101.94</v>
          </cell>
          <cell r="E674">
            <v>0</v>
          </cell>
          <cell r="F674">
            <v>101.94</v>
          </cell>
        </row>
        <row r="675">
          <cell r="A675">
            <v>5721</v>
          </cell>
          <cell r="B675" t="str">
            <v>TRATOR DE ESTEIRAS, POTÊNCIA 150 HP, PESO OPERACIONAL 16,7 T, COM RODA MOTRIZ ELEVADA E LÂMINA 3,18 M3 - MATERIAIS NA OPERAÇÃO. AF_06/2014</v>
          </cell>
          <cell r="C675" t="str">
            <v>H</v>
          </cell>
          <cell r="D675">
            <v>89.94</v>
          </cell>
          <cell r="E675">
            <v>0</v>
          </cell>
          <cell r="F675">
            <v>89.94</v>
          </cell>
        </row>
        <row r="676">
          <cell r="A676">
            <v>5722</v>
          </cell>
          <cell r="B676" t="str">
            <v>TRATOR DE ESTEIRAS, POTÊNCIA 347 HP, PESO OPERACIONAL 38,5 T, COM LÂMINA 8,70 M3 - MATERIAIS NA OPERAÇÃO. AF_06/2014</v>
          </cell>
          <cell r="C676" t="str">
            <v>H</v>
          </cell>
          <cell r="D676">
            <v>208.01</v>
          </cell>
          <cell r="E676">
            <v>0</v>
          </cell>
          <cell r="F676">
            <v>208.01</v>
          </cell>
        </row>
        <row r="677">
          <cell r="A677">
            <v>5724</v>
          </cell>
          <cell r="B677" t="str">
            <v>TRATOR DE ESTEIRAS, POTÊNCIA 100 HP, PESO OPERACIONAL 9,4 T, COM LÂMINA 2,19 M3 - MANUTENÇÃO. AF_06/2014</v>
          </cell>
          <cell r="C677" t="str">
            <v>H</v>
          </cell>
          <cell r="D677">
            <v>59.61</v>
          </cell>
          <cell r="E677">
            <v>0</v>
          </cell>
          <cell r="F677">
            <v>59.61</v>
          </cell>
        </row>
        <row r="678">
          <cell r="A678">
            <v>5727</v>
          </cell>
          <cell r="B678" t="str">
            <v>ROLO COMPACTADOR VIBRATÓRIO REBOCÁVEL, CILINDRO DE AÇO LISO, POTÊNCIA DE TRAÇÃO DE 65 CV, PESO 4,7 T, IMPACTO DINÂMICO 18,3 T, LARGURA DE TRABALHO 1,67 M - MANUTENÇÃO. AF_02/2016</v>
          </cell>
          <cell r="C678" t="str">
            <v>H</v>
          </cell>
          <cell r="D678">
            <v>12.1</v>
          </cell>
          <cell r="E678">
            <v>0</v>
          </cell>
          <cell r="F678">
            <v>12.1</v>
          </cell>
        </row>
        <row r="679">
          <cell r="A679">
            <v>5729</v>
          </cell>
          <cell r="B679" t="str">
            <v>ROLO COMPACTADOR VIBRATÓRIO TANDEM AÇO LISO, POTÊNCIA 58 HP, PESO SEM/COM LASTRO 6,5 / 9,4 T, LARGURA DE TRABALHO 1,2 M - MANUTENÇÃO. AF_06/2014</v>
          </cell>
          <cell r="C679" t="str">
            <v>H</v>
          </cell>
          <cell r="D679">
            <v>49.26</v>
          </cell>
          <cell r="E679">
            <v>0</v>
          </cell>
          <cell r="F679">
            <v>49.26</v>
          </cell>
        </row>
        <row r="680">
          <cell r="A680">
            <v>5730</v>
          </cell>
          <cell r="B680" t="str">
            <v>ROLO COMPACTADOR VIBRATÓRIO TANDEM AÇO LISO, POTÊNCIA 58 HP, PESO SEM/COM LASTRO 6,5 / 9,4 T, LARGURA DE TRABALHO 1,2 M - MATERIAIS NA OPERAÇÃO. AF_06/2014</v>
          </cell>
          <cell r="C680" t="str">
            <v>H</v>
          </cell>
          <cell r="D680">
            <v>39.200000000000003</v>
          </cell>
          <cell r="E680">
            <v>0</v>
          </cell>
          <cell r="F680">
            <v>39.200000000000003</v>
          </cell>
        </row>
        <row r="681">
          <cell r="A681">
            <v>5735</v>
          </cell>
          <cell r="B681" t="str">
            <v>RETROESCAVADEIRA SOBRE RODAS COM CARREGADEIRA, TRAÇÃO 4X4, POTÊNCIA LÍQ. 72 HP, CAÇAMBA CARREG. CAP. MÍN. 0,79 M3, CAÇAMBA RETRO CAP. 0,18 M3, PESO OPERACIONAL MÍN. 7.140 KG, PROFUNDIDADE ESCAVAÇÃO MÁX. 4,50 M - MANUTENÇÃO. AF_06/2014</v>
          </cell>
          <cell r="C681" t="str">
            <v>H</v>
          </cell>
          <cell r="D681">
            <v>36.22</v>
          </cell>
          <cell r="E681">
            <v>0</v>
          </cell>
          <cell r="F681">
            <v>36.22</v>
          </cell>
        </row>
        <row r="682">
          <cell r="A682">
            <v>5736</v>
          </cell>
          <cell r="B682" t="str">
            <v>RETROESCAVADEIRA SOBRE RODAS COM CARREGADEIRA, TRAÇÃO 4X4, POTÊNCIA LÍQ. 72 HP, CAÇAMBA CARREG. CAP. MÍN. 0,79 M3, CAÇAMBA RETRO CAP. 0,18 M3, PESO OPERACIONAL MÍN. 7.140 KG, PROFUNDIDADE ESCAVAÇÃO MÁX. 4,50 M - MATERIAIS NA OPERAÇÃO. AF_06/2014</v>
          </cell>
          <cell r="C682" t="str">
            <v>H</v>
          </cell>
          <cell r="D682">
            <v>40.06</v>
          </cell>
          <cell r="E682">
            <v>0</v>
          </cell>
          <cell r="F682">
            <v>40.06</v>
          </cell>
        </row>
        <row r="683">
          <cell r="A683">
            <v>5738</v>
          </cell>
          <cell r="B683" t="str">
            <v>ROLO COMPACTADOR VIBRATÓRIO PÉ DE CARNEIRO, OPERADO POR CONTROLE REMOTO, POTÊNCIA 12,5 KW, PESO OPERACIONAL 1,675 T, LARGURA DE TRABALHO 0,85 M - DEPRECIAÇÃO. AF_02/2016</v>
          </cell>
          <cell r="C683" t="str">
            <v>H</v>
          </cell>
          <cell r="D683">
            <v>43.8</v>
          </cell>
          <cell r="E683">
            <v>0</v>
          </cell>
          <cell r="F683">
            <v>43.8</v>
          </cell>
        </row>
        <row r="684">
          <cell r="A684">
            <v>5739</v>
          </cell>
          <cell r="B684" t="str">
            <v>ROLO COMPACTADOR VIBRATÓRIO PÉ DE CARNEIRO, OPERADO POR CONTROLE REMOTO, POTÊNCIA 12,5 KW, PESO OPERACIONAL 1,675 T, LARGURA DE TRABALHO 0,85 M - MANUTENÇÃO. AF_02/2016</v>
          </cell>
          <cell r="C684" t="str">
            <v>H</v>
          </cell>
          <cell r="D684">
            <v>54.81</v>
          </cell>
          <cell r="E684">
            <v>0</v>
          </cell>
          <cell r="F684">
            <v>54.81</v>
          </cell>
        </row>
        <row r="685">
          <cell r="A685">
            <v>5741</v>
          </cell>
          <cell r="B685" t="str">
            <v>USINA DE LAMA ASFÁLTICA, PROD 30 A 50 T/H, SILO DE AGREGADO 7 M3, RESERVATÓRIOS PARA EMULSÃO E ÁGUA DE 2,3 M3 CADA, MISTURADOR TIPO PUG MILL A SER MONTADO SOBRE CAMINHÃO - MANUTENÇÃO. AF_10/2014</v>
          </cell>
          <cell r="C685" t="str">
            <v>H</v>
          </cell>
          <cell r="D685">
            <v>42.78</v>
          </cell>
          <cell r="E685">
            <v>0</v>
          </cell>
          <cell r="F685">
            <v>42.78</v>
          </cell>
        </row>
        <row r="686">
          <cell r="A686">
            <v>5742</v>
          </cell>
          <cell r="B686" t="str">
            <v>USINA DE LAMA ASFÁLTICA, PROD 30 A 50 T/H, SILO DE AGREGADO 7 M3, RESERVATÓRIOS PARA EMULSÃO E ÁGUA DE 2,3 M3 CADA, MISTURADOR TIPO PUG MILL A SER MONTADO SOBRE CAMINHÃO - MATERIAIS NA OPERAÇÃO. AF_10/2014</v>
          </cell>
          <cell r="C686" t="str">
            <v>H</v>
          </cell>
          <cell r="D686">
            <v>26.46</v>
          </cell>
          <cell r="E686">
            <v>0</v>
          </cell>
          <cell r="F686">
            <v>26.46</v>
          </cell>
        </row>
        <row r="687">
          <cell r="A687">
            <v>5747</v>
          </cell>
          <cell r="B687" t="str">
            <v>CAMINHÃO PIPA 6.000 L, PESO BRUTO TOTAL 13.000 KG, DISTÂNCIA ENTRE EIXOS 4,80 M, POTÊNCIA 189 CV INCLUSIVE TANQUE DE AÇO PARA TRANSPORTE DE ÁGUA, CAPACIDADE 6 M3 - MATERIAIS NA OPERAÇÃO. AF_06/2014</v>
          </cell>
          <cell r="C687" t="str">
            <v>H</v>
          </cell>
          <cell r="D687">
            <v>151.69999999999999</v>
          </cell>
          <cell r="E687">
            <v>0</v>
          </cell>
          <cell r="F687">
            <v>151.69999999999999</v>
          </cell>
        </row>
        <row r="688">
          <cell r="A688">
            <v>5751</v>
          </cell>
          <cell r="B688" t="str">
            <v>CAMINHÃO TOCO, PESO BRUTO TOTAL 14.300 KG, CARGA ÚTIL MÁXIMA 9590 KG, DISTÂNCIA ENTRE EIXOS 4,76 M, POTÊNCIA 185 CV (NÃO INCLUI CARROCERIA) - MANUTENÇÃO. AF_06/2014</v>
          </cell>
          <cell r="C688" t="str">
            <v>H</v>
          </cell>
          <cell r="D688">
            <v>33.700000000000003</v>
          </cell>
          <cell r="E688">
            <v>0</v>
          </cell>
          <cell r="F688">
            <v>33.700000000000003</v>
          </cell>
        </row>
        <row r="689">
          <cell r="A689">
            <v>5754</v>
          </cell>
          <cell r="B689" t="str">
            <v>CAMINHÃO TOCO, PESO BRUTO TOTAL 16.000 KG, CARGA ÚTIL MÁXIMA DE 10.685 KG, DISTÂNCIA ENTRE EIXOS 4,80 M, POTÊNCIA 189 CV EXCLUSIVE CARROCERIA - MANUTENÇÃO. AF_06/2014</v>
          </cell>
          <cell r="C689" t="str">
            <v>H</v>
          </cell>
          <cell r="D689">
            <v>37.01</v>
          </cell>
          <cell r="E689">
            <v>0</v>
          </cell>
          <cell r="F689">
            <v>37.01</v>
          </cell>
        </row>
        <row r="690">
          <cell r="A690">
            <v>5763</v>
          </cell>
          <cell r="B690" t="str">
            <v>CAMINHÃO PIPA 10.000 L TRUCADO, PESO BRUTO TOTAL 23.000 KG, CARGA ÚTIL MÁXIMA 15.935 KG, DISTÂNCIA ENTRE EIXOS 4,8 M, POTÊNCIA 230 CV, INCLUSIVE TANQUE DE AÇO PARA TRANSPORTE DE ÁGUA - MANUTENÇÃO. AF_06/2014</v>
          </cell>
          <cell r="C690" t="str">
            <v>H</v>
          </cell>
          <cell r="D690">
            <v>52.38</v>
          </cell>
          <cell r="E690">
            <v>0</v>
          </cell>
          <cell r="F690">
            <v>52.38</v>
          </cell>
        </row>
        <row r="691">
          <cell r="A691">
            <v>5765</v>
          </cell>
          <cell r="B691" t="str">
            <v>ESPARGIDOR DE ASFALTO PRESSURIZADO COM TANQUE DE 2500 L, REBOCÁVEL COM MOTOR A GASOLINA POTÊNCIA 3,4 HP - MANUTENÇÃO. AF_07/2014</v>
          </cell>
          <cell r="C691" t="str">
            <v>H</v>
          </cell>
          <cell r="D691">
            <v>4.6399999999999997</v>
          </cell>
          <cell r="E691">
            <v>0</v>
          </cell>
          <cell r="F691">
            <v>4.6399999999999997</v>
          </cell>
        </row>
        <row r="692">
          <cell r="A692">
            <v>5766</v>
          </cell>
          <cell r="B692" t="str">
            <v>ESPARGIDOR DE ASFALTO PRESSURIZADO COM TANQUE DE 2500 L, REBOCÁVEL COM MOTOR A GASOLINA POTÊNCIA 3,4 HP - MATERIAIS NA OPERAÇÃO. AF_07/2014</v>
          </cell>
          <cell r="C692" t="str">
            <v>H</v>
          </cell>
          <cell r="D692">
            <v>2.76</v>
          </cell>
          <cell r="E692">
            <v>0</v>
          </cell>
          <cell r="F692">
            <v>2.76</v>
          </cell>
        </row>
        <row r="693">
          <cell r="A693">
            <v>5779</v>
          </cell>
          <cell r="B693" t="str">
            <v>MOTONIVELADORA POTÊNCIA BÁSICA LÍQUIDA (PRIMEIRA MARCHA) 125 HP, PESO BRUTO 13032 KG, LARGURA DA LÂMINA DE 3,7 M - MANUTENÇÃO. AF_06/2014</v>
          </cell>
          <cell r="C693" t="str">
            <v>H</v>
          </cell>
          <cell r="D693">
            <v>96.45</v>
          </cell>
          <cell r="E693">
            <v>0</v>
          </cell>
          <cell r="F693">
            <v>96.45</v>
          </cell>
        </row>
        <row r="694">
          <cell r="A694">
            <v>5787</v>
          </cell>
          <cell r="B694" t="str">
            <v>PÁ CARREGADEIRA SOBRE RODAS, POTÊNCIA 197 HP, CAPACIDADE DA CAÇAMBA 2,5 A 3,5 M3, PESO OPERACIONAL 18338 KG - MATERIAIS NA OPERAÇÃO. AF_06/2014</v>
          </cell>
          <cell r="C694" t="str">
            <v>H</v>
          </cell>
          <cell r="D694">
            <v>67.5</v>
          </cell>
          <cell r="E694">
            <v>0</v>
          </cell>
          <cell r="F694">
            <v>67.5</v>
          </cell>
        </row>
        <row r="695">
          <cell r="A695">
            <v>5797</v>
          </cell>
          <cell r="B695" t="str">
            <v>COMPRESSOR DE AR REBOCÁVEL, VAZÃO 189 PCM, PRESSÃO EFETIVA DE TRABALHO 102 PSI, MOTOR DIESEL, POTÊNCIA 63 CV - MANUTENÇÃO. AF_06/2015</v>
          </cell>
          <cell r="C695" t="str">
            <v>H</v>
          </cell>
          <cell r="D695">
            <v>6.47</v>
          </cell>
          <cell r="E695">
            <v>0</v>
          </cell>
          <cell r="F695">
            <v>6.47</v>
          </cell>
        </row>
        <row r="696">
          <cell r="A696">
            <v>5800</v>
          </cell>
          <cell r="B696" t="str">
            <v>BOMBA SUBMERSÍVEL ELÉTRICA TRIFÁSICA, POTÊNCIA 2,96 HP, Ø ROTOR 144 MM SEMI-ABERTO, BOCAL DE SAÍDA Ø 2, HM/Q = 2 MCA / 38,8 M3/H A 28 MCA / 5 M3/H - MANUTENÇÃO. AF_06/2014</v>
          </cell>
          <cell r="C696" t="str">
            <v>H</v>
          </cell>
          <cell r="D696">
            <v>0.46</v>
          </cell>
          <cell r="E696">
            <v>0</v>
          </cell>
          <cell r="F696">
            <v>0.46</v>
          </cell>
        </row>
        <row r="697">
          <cell r="A697">
            <v>7032</v>
          </cell>
          <cell r="B697" t="str">
            <v>TANQUE DE ASFALTO ESTACIONÁRIO COM SERPENTINA, CAPACIDADE 30.000 L - DEPRECIAÇÃO. AF_05/2023</v>
          </cell>
          <cell r="C697" t="str">
            <v>H</v>
          </cell>
          <cell r="D697">
            <v>4.28</v>
          </cell>
          <cell r="E697">
            <v>0</v>
          </cell>
          <cell r="F697">
            <v>4.28</v>
          </cell>
        </row>
        <row r="698">
          <cell r="A698">
            <v>7033</v>
          </cell>
          <cell r="B698" t="str">
            <v>TANQUE DE ASFALTO ESTACIONÁRIO COM SERPENTINA, CAPACIDADE 30.000 L - JUROS. AF_05/2023</v>
          </cell>
          <cell r="C698" t="str">
            <v>H</v>
          </cell>
          <cell r="D698">
            <v>1.58</v>
          </cell>
          <cell r="E698">
            <v>0</v>
          </cell>
          <cell r="F698">
            <v>1.58</v>
          </cell>
        </row>
        <row r="699">
          <cell r="A699">
            <v>7034</v>
          </cell>
          <cell r="B699" t="str">
            <v>TANQUE DE ASFALTO ESTACIONÁRIO COM SERPENTINA, CAPACIDADE 30.000 L - MANUTENÇÃO. AF_05/2023</v>
          </cell>
          <cell r="C699" t="str">
            <v>H</v>
          </cell>
          <cell r="D699">
            <v>5.71</v>
          </cell>
          <cell r="E699">
            <v>0</v>
          </cell>
          <cell r="F699">
            <v>5.71</v>
          </cell>
        </row>
        <row r="700">
          <cell r="A700">
            <v>7035</v>
          </cell>
          <cell r="B700" t="str">
            <v>TANQUE DE ASFALTO ESTACIONÁRIO COM SERPENTINA, CAPACIDADE 30.000 L - MATERIAIS NA OPERAÇÃO. AF_05/2023</v>
          </cell>
          <cell r="C700" t="str">
            <v>H</v>
          </cell>
          <cell r="D700">
            <v>246.02</v>
          </cell>
          <cell r="E700">
            <v>0</v>
          </cell>
          <cell r="F700">
            <v>246.02</v>
          </cell>
        </row>
        <row r="701">
          <cell r="A701">
            <v>7038</v>
          </cell>
          <cell r="B701" t="str">
            <v>ROLO COMPACTADOR DE PNEUS ESTÁTICO, PRESSÃO VARIÁVEL, POTÊNCIA 111 HP, PESO SEM/COM LASTRO 9,5 / 26 T, LARGURA DE TRABALHO 1,90 M - DEPRECIAÇÃO. AF_07/2014</v>
          </cell>
          <cell r="C701" t="str">
            <v>H</v>
          </cell>
          <cell r="D701">
            <v>50.1</v>
          </cell>
          <cell r="E701">
            <v>0</v>
          </cell>
          <cell r="F701">
            <v>50.1</v>
          </cell>
        </row>
        <row r="702">
          <cell r="A702">
            <v>7039</v>
          </cell>
          <cell r="B702" t="str">
            <v>ROLO COMPACTADOR DE PNEUS ESTÁTICO, PRESSÃO VARIÁVEL, POTÊNCIA 111 HP, PESO SEM/COM LASTRO 9,5 / 26 T, LARGURA DE TRABALHO 1,90 M - JUROS. AF_07/2014</v>
          </cell>
          <cell r="C702" t="str">
            <v>H</v>
          </cell>
          <cell r="D702">
            <v>13.44</v>
          </cell>
          <cell r="E702">
            <v>0</v>
          </cell>
          <cell r="F702">
            <v>13.44</v>
          </cell>
        </row>
        <row r="703">
          <cell r="A703">
            <v>7040</v>
          </cell>
          <cell r="B703" t="str">
            <v>ROLO COMPACTADOR DE PNEUS ESTÁTICO, PRESSÃO VARIÁVEL, POTÊNCIA 111 HP, PESO SEM/COM LASTRO 9,5 / 26 T, LARGURA DE TRABALHO 1,90 M - MANUTENÇÃO. AF_07/2014</v>
          </cell>
          <cell r="C703" t="str">
            <v>H</v>
          </cell>
          <cell r="D703">
            <v>62.69</v>
          </cell>
          <cell r="E703">
            <v>0</v>
          </cell>
          <cell r="F703">
            <v>62.69</v>
          </cell>
        </row>
        <row r="704">
          <cell r="A704">
            <v>7044</v>
          </cell>
          <cell r="B704" t="str">
            <v>MOTOBOMBA TRASH (PARA ÁGUA SUJA) AUTO ESCORVANTE, MOTOR GASOLINA DE 6,41 HP, DIÂMETROS DE SUCÇÃO X RECALQUE: 3" X 3", HM/Q = 10 MCA / 60 M3/H A 23 MCA / 0 M3/H - DEPRECIAÇÃO. AF_10/2014</v>
          </cell>
          <cell r="C704" t="str">
            <v>H</v>
          </cell>
          <cell r="D704">
            <v>0.27</v>
          </cell>
          <cell r="E704">
            <v>0</v>
          </cell>
          <cell r="F704">
            <v>0.27</v>
          </cell>
        </row>
        <row r="705">
          <cell r="A705">
            <v>7045</v>
          </cell>
          <cell r="B705" t="str">
            <v>MOTOBOMBA TRASH (PARA ÁGUA SUJA) AUTO ESCORVANTE, MOTOR GASOLINA DE 6,41 HP, DIÂMETROS DE SUCÇÃO X RECALQUE: 3" X 3", HM/Q = 10 MCA / 60 M3/H A 23 MCA / 0 M3/H - JUROS. AF_10/2014</v>
          </cell>
          <cell r="C705" t="str">
            <v>H</v>
          </cell>
          <cell r="D705">
            <v>0.06</v>
          </cell>
          <cell r="E705">
            <v>0</v>
          </cell>
          <cell r="F705">
            <v>0.06</v>
          </cell>
        </row>
        <row r="706">
          <cell r="A706">
            <v>7046</v>
          </cell>
          <cell r="B706" t="str">
            <v>MOTOBOMBA TRASH (PARA ÁGUA SUJA) AUTO ESCORVANTE, MOTOR GASOLINA DE 6,41 HP, DIÂMETROS DE SUCÇÃO X RECALQUE: 3" X 3", HM/Q = 10 MCA / 60 M3/H A 23 MCA / 0 M3/H - MANUTENÇÃO. AF_10/2014</v>
          </cell>
          <cell r="C706" t="str">
            <v>H</v>
          </cell>
          <cell r="D706">
            <v>0.28999999999999998</v>
          </cell>
          <cell r="E706">
            <v>0</v>
          </cell>
          <cell r="F706">
            <v>0.28999999999999998</v>
          </cell>
        </row>
        <row r="707">
          <cell r="A707">
            <v>7047</v>
          </cell>
          <cell r="B707" t="str">
            <v>MOTOBOMBA TRASH (PARA ÁGUA SUJA) AUTO ESCORVANTE, MOTOR GASOLINA DE 6,41 HP, DIÂMETROS DE SUCÇÃO X RECALQUE: 3" X 3", HM/Q = 10 MCA / 60 M3/H A 23 MCA / 0 M3/H - MATERIAIS NA OPERAÇÃO. AF_10/2014</v>
          </cell>
          <cell r="C707" t="str">
            <v>H</v>
          </cell>
          <cell r="D707">
            <v>23.42</v>
          </cell>
          <cell r="E707">
            <v>0</v>
          </cell>
          <cell r="F707">
            <v>23.42</v>
          </cell>
        </row>
        <row r="708">
          <cell r="A708">
            <v>7051</v>
          </cell>
          <cell r="B708" t="str">
            <v>ROLO COMPACTADOR PE DE CARNEIRO VIBRATORIO, POTENCIA 125 HP, PESO OPERACIONAL SEM/COM LASTRO 11,95 / 13,30 T, IMPACTO DINAMICO 38,5 / 22,5 T, LARGURA DE TRABALHO 2,15 M - DEPRECIAÇÃO. AF_06/2014</v>
          </cell>
          <cell r="C708" t="str">
            <v>H</v>
          </cell>
          <cell r="D708">
            <v>44.43</v>
          </cell>
          <cell r="E708">
            <v>0</v>
          </cell>
          <cell r="F708">
            <v>44.43</v>
          </cell>
        </row>
        <row r="709">
          <cell r="A709">
            <v>7052</v>
          </cell>
          <cell r="B709" t="str">
            <v>ROLO COMPACTADOR PE DE CARNEIRO VIBRATORIO, POTENCIA 125 HP, PESO OPERACIONAL SEM/COM LASTRO 11,95 / 13,30 T, IMPACTO DINAMICO 38,5 / 22,5 T, LARGURA DE TRABALHO 2,15 M - JUROS. AF_06/2014</v>
          </cell>
          <cell r="C709" t="str">
            <v>H</v>
          </cell>
          <cell r="D709">
            <v>12</v>
          </cell>
          <cell r="E709">
            <v>0</v>
          </cell>
          <cell r="F709">
            <v>12</v>
          </cell>
        </row>
        <row r="710">
          <cell r="A710">
            <v>7053</v>
          </cell>
          <cell r="B710" t="str">
            <v>ROLO COMPACTADOR PE DE CARNEIRO VIBRATORIO, POTENCIA 125 HP, PESO OPERACIONAL SEM/COM LASTRO 11,95 / 13,30 T, IMPACTO DINAMICO 38,5 / 22,5 T, LARGURA DE TRABALHO 2,15 M - MANUTENÇÃO. AF_06/2014</v>
          </cell>
          <cell r="C710" t="str">
            <v>H</v>
          </cell>
          <cell r="D710">
            <v>55.61</v>
          </cell>
          <cell r="E710">
            <v>0</v>
          </cell>
          <cell r="F710">
            <v>55.61</v>
          </cell>
        </row>
        <row r="711">
          <cell r="A711">
            <v>7054</v>
          </cell>
          <cell r="B711" t="str">
            <v>ROLO COMPACTADOR PE DE CARNEIRO VIBRATORIO, POTENCIA 125 HP, PESO OPERACIONAL SEM/COM LASTRO 11,95 / 13,30 T, IMPACTO DINAMICO 38,5 / 22,5 T, LARGURA DE TRABALHO 2,15 M - MATERIAIS NA OPERAÇÃO. AF_06/2014</v>
          </cell>
          <cell r="C711" t="str">
            <v>H</v>
          </cell>
          <cell r="D711">
            <v>85.64</v>
          </cell>
          <cell r="E711">
            <v>0</v>
          </cell>
          <cell r="F711">
            <v>85.64</v>
          </cell>
        </row>
        <row r="712">
          <cell r="A712">
            <v>7058</v>
          </cell>
          <cell r="B712" t="str">
            <v>CAMINHÃO BASCULANTE 6 M3 TOCO, PESO BRUTO TOTAL 16.000 KG, CARGA ÚTIL MÁXIMA 11.130 KG, DISTÂNCIA ENTRE EIXOS 5,36 M, POTÊNCIA 185 CV, INCLUSIVE CAÇAMBA METÁLICA - DEPRECIAÇÃO. AF_06/2014</v>
          </cell>
          <cell r="C712" t="str">
            <v>H</v>
          </cell>
          <cell r="D712">
            <v>22.78</v>
          </cell>
          <cell r="E712">
            <v>0</v>
          </cell>
          <cell r="F712">
            <v>22.78</v>
          </cell>
        </row>
        <row r="713">
          <cell r="A713">
            <v>7059</v>
          </cell>
          <cell r="B713" t="str">
            <v>CAMINHÃO BASCULANTE 6 M3 TOCO, PESO BRUTO TOTAL 16.000 KG, CARGA ÚTIL MÁXIMA 11.130 KG, DISTÂNCIA ENTRE EIXOS 5,36 M, POTÊNCIA 185 CV, INCLUSIVE CAÇAMBA METÁLICA - JUROS. AF_06/2014</v>
          </cell>
          <cell r="C713" t="str">
            <v>H</v>
          </cell>
          <cell r="D713">
            <v>8.86</v>
          </cell>
          <cell r="E713">
            <v>0</v>
          </cell>
          <cell r="F713">
            <v>8.86</v>
          </cell>
        </row>
        <row r="714">
          <cell r="A714">
            <v>7060</v>
          </cell>
          <cell r="B714" t="str">
            <v>CAMINHÃO BASCULANTE 6 M3 TOCO, PESO BRUTO TOTAL 16.000 KG, CARGA ÚTIL MÁXIMA 11.130 KG, DISTÂNCIA ENTRE EIXOS 5,36 M, POTÊNCIA 185 CV, INCLUSIVE CAÇAMBA METÁLICA - MANUTENÇÃO. AF_06/2014</v>
          </cell>
          <cell r="C714" t="str">
            <v>H</v>
          </cell>
          <cell r="D714">
            <v>41.31</v>
          </cell>
          <cell r="E714">
            <v>0</v>
          </cell>
          <cell r="F714">
            <v>41.31</v>
          </cell>
        </row>
        <row r="715">
          <cell r="A715">
            <v>7061</v>
          </cell>
          <cell r="B715" t="str">
            <v>CAMINHÃO BASCULANTE 6 M3 TOCO, PESO BRUTO TOTAL 16.000 KG, CARGA ÚTIL MÁXIMA 11.130 KG, DISTÂNCIA ENTRE EIXOS 5,36 M, POTÊNCIA 185 CV, INCLUSIVE CAÇAMBA METÁLICA - MATERIAIS NA OPERAÇÃO. AF_06/2014</v>
          </cell>
          <cell r="C715" t="str">
            <v>H</v>
          </cell>
          <cell r="D715">
            <v>78.17</v>
          </cell>
          <cell r="E715">
            <v>0</v>
          </cell>
          <cell r="F715">
            <v>78.17</v>
          </cell>
        </row>
        <row r="716">
          <cell r="A716">
            <v>7063</v>
          </cell>
          <cell r="B716" t="str">
            <v>TRATOR DE PNEUS, POTÊNCIA 122 CV, TRAÇÃO 4X4, PESO COM LASTRO DE 4.510 KG - DEPRECIAÇÃO. AF_06/2014</v>
          </cell>
          <cell r="C716" t="str">
            <v>H</v>
          </cell>
          <cell r="D716">
            <v>18.66</v>
          </cell>
          <cell r="E716">
            <v>0</v>
          </cell>
          <cell r="F716">
            <v>18.66</v>
          </cell>
        </row>
        <row r="717">
          <cell r="A717">
            <v>7064</v>
          </cell>
          <cell r="B717" t="str">
            <v>TRATOR DE PNEUS, POTÊNCIA 122 CV, TRAÇÃO 4X4, PESO COM LASTRO DE 4.510 KG - JUROS. AF_06/2014</v>
          </cell>
          <cell r="C717" t="str">
            <v>H</v>
          </cell>
          <cell r="D717">
            <v>5.04</v>
          </cell>
          <cell r="E717">
            <v>0</v>
          </cell>
          <cell r="F717">
            <v>5.04</v>
          </cell>
        </row>
        <row r="718">
          <cell r="A718">
            <v>7065</v>
          </cell>
          <cell r="B718" t="str">
            <v>TRATOR DE PNEUS, POTÊNCIA 122 CV, TRAÇÃO 4X4, PESO COM LASTRO DE 4.510 KG - MANUTENÇÃO. AF_06/2014</v>
          </cell>
          <cell r="C718" t="str">
            <v>H</v>
          </cell>
          <cell r="D718">
            <v>20.41</v>
          </cell>
          <cell r="E718">
            <v>0</v>
          </cell>
          <cell r="F718">
            <v>20.41</v>
          </cell>
        </row>
        <row r="719">
          <cell r="A719">
            <v>7066</v>
          </cell>
          <cell r="B719" t="str">
            <v>TRATOR DE PNEUS, POTÊNCIA 122 CV, TRAÇÃO 4X4, PESO COM LASTRO DE 4.510 KG - MATERIAIS NA OPERAÇÃO. AF_06/2014</v>
          </cell>
          <cell r="C719" t="str">
            <v>H</v>
          </cell>
          <cell r="D719">
            <v>92.75</v>
          </cell>
          <cell r="E719">
            <v>0</v>
          </cell>
          <cell r="F719">
            <v>92.75</v>
          </cell>
        </row>
        <row r="720">
          <cell r="A720">
            <v>53786</v>
          </cell>
          <cell r="B720" t="str">
            <v>RETROESCAVADEIRA SOBRE RODAS COM CARREGADEIRA, TRAÇÃO 4X4, POTÊNCIA LÍQ. 88 HP, CAÇAMBA CARREG. CAP. MÍN. 1 M3, CAÇAMBA RETRO CAP. 0,26 M3, PESO OPERACIONAL MÍN. 6.674 KG, PROFUNDIDADE ESCAVAÇÃO MÁX. 4,37 M - MATERIAIS NA OPERAÇÃO. AF_06/2014</v>
          </cell>
          <cell r="C720" t="str">
            <v>H</v>
          </cell>
          <cell r="D720">
            <v>48.96</v>
          </cell>
          <cell r="E720">
            <v>0</v>
          </cell>
          <cell r="F720">
            <v>48.96</v>
          </cell>
        </row>
        <row r="721">
          <cell r="A721">
            <v>53788</v>
          </cell>
          <cell r="B721" t="str">
            <v>ROLO COMPACTADOR VIBRATÓRIO DE UM CILINDRO AÇO LISO, POTÊNCIA 80 HP, PESO OPERACIONAL MÁXIMO 8,1 T, IMPACTO DINÂMICO 16,15 / 9,5 T, LARGURA DE TRABALHO 1,68 M - MATERIAIS NA OPERAÇÃO. AF_06/2014</v>
          </cell>
          <cell r="C721" t="str">
            <v>H</v>
          </cell>
          <cell r="D721">
            <v>54.81</v>
          </cell>
          <cell r="E721">
            <v>0</v>
          </cell>
          <cell r="F721">
            <v>54.81</v>
          </cell>
        </row>
        <row r="722">
          <cell r="A722">
            <v>53792</v>
          </cell>
          <cell r="B722" t="str">
            <v>CAMINHÃO BASCULANTE 6 M3, PESO BRUTO TOTAL 16.000 KG, CARGA ÚTIL MÁXIMA 13.071 KG, DISTÂNCIA ENTRE EIXOS 4,80 M, POTÊNCIA 230 CV INCLUSIVE CAÇAMBA METÁLICA - MATERIAIS NA OPERAÇÃO. AF_06/2014</v>
          </cell>
          <cell r="C722" t="str">
            <v>H</v>
          </cell>
          <cell r="D722">
            <v>97.17</v>
          </cell>
          <cell r="E722">
            <v>0</v>
          </cell>
          <cell r="F722">
            <v>97.17</v>
          </cell>
        </row>
        <row r="723">
          <cell r="A723">
            <v>53794</v>
          </cell>
          <cell r="B723" t="str">
            <v>USINA DE CONCRETO FIXA, CAPACIDADE NOMINAL DE 90 A 120 M3/H, SEM SILO - MANUTENÇÃO. AF_07/2016</v>
          </cell>
          <cell r="C723" t="str">
            <v>H</v>
          </cell>
          <cell r="D723">
            <v>35.619999999999997</v>
          </cell>
          <cell r="E723">
            <v>0</v>
          </cell>
          <cell r="F723">
            <v>35.619999999999997</v>
          </cell>
        </row>
        <row r="724">
          <cell r="A724">
            <v>53797</v>
          </cell>
          <cell r="B724" t="str">
            <v>CAMINHÃO TOCO, PBT 16.000 KG, CARGA ÚTIL MÁX. 10.685 KG, DIST. ENTRE EIXOS 4,8 M, POTÊNCIA 189 CV, INCLUSIVE CARROCERIA FIXA ABERTA DE MADEIRA P/ TRANSPORTE GERAL DE CARGA SECA, DIMEN. APROX. 2,5 X 7,00 X 0,50 M - MATERIAIS NA OPERAÇÃO. AF_06/2014</v>
          </cell>
          <cell r="C724" t="str">
            <v>H</v>
          </cell>
          <cell r="D724">
            <v>111.75</v>
          </cell>
          <cell r="E724">
            <v>0</v>
          </cell>
          <cell r="F724">
            <v>111.75</v>
          </cell>
        </row>
        <row r="725">
          <cell r="A725">
            <v>53804</v>
          </cell>
          <cell r="B725" t="str">
            <v>VASSOURA MECÂNICA REBOCÁVEL COM ESCOVA CILÍNDRICA, LARGURA ÚTIL DE VARRIMENTO DE 2,44 M - MANUTENÇÃO. AF_06/2014</v>
          </cell>
          <cell r="C725" t="str">
            <v>H</v>
          </cell>
          <cell r="D725">
            <v>4.82</v>
          </cell>
          <cell r="E725">
            <v>0</v>
          </cell>
          <cell r="F725">
            <v>4.82</v>
          </cell>
        </row>
        <row r="726">
          <cell r="A726">
            <v>53806</v>
          </cell>
          <cell r="B726" t="str">
            <v>TRATOR DE ESTEIRAS, POTÊNCIA 170 HP, PESO OPERACIONAL 19 T, CAÇAMBA 5,2 M3 - MANUTENÇÃO. AF_06/2014</v>
          </cell>
          <cell r="C726" t="str">
            <v>H</v>
          </cell>
          <cell r="D726">
            <v>76.81</v>
          </cell>
          <cell r="E726">
            <v>0</v>
          </cell>
          <cell r="F726">
            <v>76.81</v>
          </cell>
        </row>
        <row r="727">
          <cell r="A727">
            <v>53810</v>
          </cell>
          <cell r="B727" t="str">
            <v>TRATOR DE ESTEIRAS, POTÊNCIA 150 HP, PESO OPERACIONAL 16,7 T, COM RODA MOTRIZ ELEVADA E LÂMINA 3,18 M3 - MANUTENÇÃO. AF_06/2014</v>
          </cell>
          <cell r="C727" t="str">
            <v>H</v>
          </cell>
          <cell r="D727">
            <v>77.28</v>
          </cell>
          <cell r="E727">
            <v>0</v>
          </cell>
          <cell r="F727">
            <v>77.28</v>
          </cell>
        </row>
        <row r="728">
          <cell r="A728">
            <v>53814</v>
          </cell>
          <cell r="B728" t="str">
            <v>TRATOR DE ESTEIRAS, POTÊNCIA 347 HP, PESO OPERACIONAL 38,5 T, COM LÂMINA 8,70 M3 - MANUTENÇÃO. AF_06/2014</v>
          </cell>
          <cell r="C728" t="str">
            <v>H</v>
          </cell>
          <cell r="D728">
            <v>253.14</v>
          </cell>
          <cell r="E728">
            <v>0</v>
          </cell>
          <cell r="F728">
            <v>253.14</v>
          </cell>
        </row>
        <row r="729">
          <cell r="A729">
            <v>53817</v>
          </cell>
          <cell r="B729" t="str">
            <v>TRATOR DE ESTEIRAS, POTÊNCIA 100 HP, PESO OPERACIONAL 9,4 T, COM LÂMINA 2,19 M3 - MATERIAIS NA OPERAÇÃO. AF_06/2014</v>
          </cell>
          <cell r="C729" t="str">
            <v>H</v>
          </cell>
          <cell r="D729">
            <v>59.92</v>
          </cell>
          <cell r="E729">
            <v>0</v>
          </cell>
          <cell r="F729">
            <v>59.92</v>
          </cell>
        </row>
        <row r="730">
          <cell r="A730">
            <v>53818</v>
          </cell>
          <cell r="B730" t="str">
            <v>ROLO COMPACTADOR VIBRATÓRIO REBOCÁVEL, CILINDRO DE AÇO LISO, POTÊNCIA DE TRAÇÃO DE 65 CV, PESO 4,7 T, IMPACTO DINÂMICO 18,3 T, LARGURA DE TRABALHO 1,67 M - DEPRECIAÇÃO. AF_02/2016</v>
          </cell>
          <cell r="C730" t="str">
            <v>H</v>
          </cell>
          <cell r="D730">
            <v>9.67</v>
          </cell>
          <cell r="E730">
            <v>0</v>
          </cell>
          <cell r="F730">
            <v>9.67</v>
          </cell>
        </row>
        <row r="731">
          <cell r="A731">
            <v>53827</v>
          </cell>
          <cell r="B731" t="str">
            <v>CAMINHÃO TOCO, PESO BRUTO TOTAL 14.300 KG, CARGA ÚTIL MÁXIMA 9590 KG, DISTÂNCIA ENTRE EIXOS 4,76 M, POTÊNCIA 185 CV (NÃO INCLUI CARROCERIA) - MATERIAIS NA OPERAÇÃO. AF_06/2014</v>
          </cell>
          <cell r="C731" t="str">
            <v>H</v>
          </cell>
          <cell r="D731">
            <v>109.4</v>
          </cell>
          <cell r="E731">
            <v>0</v>
          </cell>
          <cell r="F731">
            <v>109.4</v>
          </cell>
        </row>
        <row r="732">
          <cell r="A732">
            <v>53829</v>
          </cell>
          <cell r="B732" t="str">
            <v>CAMINHÃO TOCO, PESO BRUTO TOTAL 16.000 KG, CARGA ÚTIL MÁXIMA DE 10.685 KG, DISTÂNCIA ENTRE EIXOS 4,80 M, POTÊNCIA 189 CV EXCLUSIVE CARROCERIA - MATERIAIS NA OPERAÇÃO. AF_06/2014</v>
          </cell>
          <cell r="C732" t="str">
            <v>H</v>
          </cell>
          <cell r="D732">
            <v>111.75</v>
          </cell>
          <cell r="E732">
            <v>0</v>
          </cell>
          <cell r="F732">
            <v>111.75</v>
          </cell>
        </row>
        <row r="733">
          <cell r="A733">
            <v>53831</v>
          </cell>
          <cell r="B733" t="str">
            <v>CAMINHÃO PIPA 10.000 L TRUCADO, PESO BRUTO TOTAL 23.000 KG, CARGA ÚTIL MÁXIMA 15.935 KG, DISTÂNCIA ENTRE EIXOS 4,8 M, POTÊNCIA 230 CV, INCLUSIVE TANQUE DE AÇO PARA TRANSPORTE DE ÁGUA - MATERIAIS NA OPERAÇÃO. AF_06/2014</v>
          </cell>
          <cell r="C733" t="str">
            <v>H</v>
          </cell>
          <cell r="D733">
            <v>184.59</v>
          </cell>
          <cell r="E733">
            <v>0</v>
          </cell>
          <cell r="F733">
            <v>184.59</v>
          </cell>
        </row>
        <row r="734">
          <cell r="A734">
            <v>53840</v>
          </cell>
          <cell r="B734" t="str">
            <v>GRADE DE DISCO REBOCÁVEL COM 20 DISCOS 24" X 6 MM COM PNEUS PARA TRANSPORTE - DEPRECIAÇÃO. AF_06/2014</v>
          </cell>
          <cell r="C734" t="str">
            <v>H</v>
          </cell>
          <cell r="D734">
            <v>2.62</v>
          </cell>
          <cell r="E734">
            <v>0</v>
          </cell>
          <cell r="F734">
            <v>2.62</v>
          </cell>
        </row>
        <row r="735">
          <cell r="A735">
            <v>53841</v>
          </cell>
          <cell r="B735" t="str">
            <v>GRADE DE DISCO REBOCÁVEL COM 20 DISCOS 24" X 6 MM COM PNEUS PARA TRANSPORTE - MANUTENÇÃO. AF_06/2014</v>
          </cell>
          <cell r="C735" t="str">
            <v>H</v>
          </cell>
          <cell r="D735">
            <v>1.82</v>
          </cell>
          <cell r="E735">
            <v>0</v>
          </cell>
          <cell r="F735">
            <v>1.82</v>
          </cell>
        </row>
        <row r="736">
          <cell r="A736">
            <v>53849</v>
          </cell>
          <cell r="B736" t="str">
            <v>MOTONIVELADORA POTÊNCIA BÁSICA LÍQUIDA (PRIMEIRA MARCHA) 125 HP, PESO BRUTO 13032 KG, LARGURA DA LÂMINA DE 3,7 M - MATERIAIS NA OPERAÇÃO. AF_06/2014</v>
          </cell>
          <cell r="C736" t="str">
            <v>H</v>
          </cell>
          <cell r="D736">
            <v>80.3</v>
          </cell>
          <cell r="E736">
            <v>0</v>
          </cell>
          <cell r="F736">
            <v>80.3</v>
          </cell>
        </row>
        <row r="737">
          <cell r="A737">
            <v>53857</v>
          </cell>
          <cell r="B737" t="str">
            <v>PÁ CARREGADEIRA SOBRE RODAS, POTÊNCIA LÍQUIDA 128 HP, CAPACIDADE DA CAÇAMBA 1,7 A 2,8 M3, PESO OPERACIONAL 11632 KG - MANUTENÇÃO. AF_06/2014</v>
          </cell>
          <cell r="C737" t="str">
            <v>H</v>
          </cell>
          <cell r="D737">
            <v>82</v>
          </cell>
          <cell r="E737">
            <v>0</v>
          </cell>
          <cell r="F737">
            <v>82</v>
          </cell>
        </row>
        <row r="738">
          <cell r="A738">
            <v>53858</v>
          </cell>
          <cell r="B738" t="str">
            <v>PÁ CARREGADEIRA SOBRE RODAS, POTÊNCIA LÍQUIDA 128 HP, CAPACIDADE DA CAÇAMBA 1,7 A 2,8 M3, PESO OPERACIONAL 11632 KG - MATERIAIS NA OPERAÇÃO. AF_06/2014</v>
          </cell>
          <cell r="C738" t="str">
            <v>H</v>
          </cell>
          <cell r="D738">
            <v>43.85</v>
          </cell>
          <cell r="E738">
            <v>0</v>
          </cell>
          <cell r="F738">
            <v>43.85</v>
          </cell>
        </row>
        <row r="739">
          <cell r="A739">
            <v>53861</v>
          </cell>
          <cell r="B739" t="str">
            <v>PÁ CARREGADEIRA SOBRE RODAS, POTÊNCIA 197 HP, CAPACIDADE DA CAÇAMBA 2,5 A 3,5 M3, PESO OPERACIONAL 18338 KG - MANUTENÇÃO. AF_06/2014</v>
          </cell>
          <cell r="C739" t="str">
            <v>H</v>
          </cell>
          <cell r="D739">
            <v>79.59</v>
          </cell>
          <cell r="E739">
            <v>0</v>
          </cell>
          <cell r="F739">
            <v>79.59</v>
          </cell>
        </row>
        <row r="740">
          <cell r="A740">
            <v>53863</v>
          </cell>
          <cell r="B740" t="str">
            <v>MARTELETE OU ROMPEDOR PNEUMÁTICO MANUAL, 28 KG, COM SILENCIADOR - MANUTENÇÃO. AF_07/2016</v>
          </cell>
          <cell r="C740" t="str">
            <v>H</v>
          </cell>
          <cell r="D740">
            <v>1.85</v>
          </cell>
          <cell r="E740">
            <v>0</v>
          </cell>
          <cell r="F740">
            <v>1.85</v>
          </cell>
        </row>
        <row r="741">
          <cell r="A741">
            <v>53865</v>
          </cell>
          <cell r="B741" t="str">
            <v>COMPRESSOR DE AR REBOCÁVEL, VAZÃO 189 PCM, PRESSÃO EFETIVA DE TRABALHO 102 PSI, MOTOR DIESEL, POTÊNCIA 63 CV - MATERIAIS NA OPERAÇÃO. AF_06/2015</v>
          </cell>
          <cell r="C741" t="str">
            <v>H</v>
          </cell>
          <cell r="D741">
            <v>45.23</v>
          </cell>
          <cell r="E741">
            <v>0</v>
          </cell>
          <cell r="F741">
            <v>45.23</v>
          </cell>
        </row>
        <row r="742">
          <cell r="A742">
            <v>53866</v>
          </cell>
          <cell r="B742" t="str">
            <v>BOMBA SUBMERSÍVEL ELÉTRICA TRIFÁSICA, POTÊNCIA 2,96 HP, Ø ROTOR 144 MM SEMI-ABERTO, BOCAL DE SAÍDA Ø 2, HM/Q = 2 MCA / 38,8 M3/H A 28 MCA / 5 M3/H - MATERIAIS NA OPERAÇÃO. AF_06/2014</v>
          </cell>
          <cell r="C742" t="str">
            <v>H</v>
          </cell>
          <cell r="D742">
            <v>1.35</v>
          </cell>
          <cell r="E742">
            <v>0</v>
          </cell>
          <cell r="F742">
            <v>1.35</v>
          </cell>
        </row>
        <row r="743">
          <cell r="A743">
            <v>53882</v>
          </cell>
          <cell r="B743" t="str">
            <v>CAMINHÃO PIPA 6.000 L, PESO BRUTO TOTAL 13.000 KG, DISTÂNCIA ENTRE EIXOS 4,80 M, POTÊNCIA 189 CV INCLUSIVE TANQUE DE AÇO PARA TRANSPORTE DE ÁGUA, CAPACIDADE 6 M3 - MANUTENÇÃO. AF_06/2014</v>
          </cell>
          <cell r="C743" t="str">
            <v>H</v>
          </cell>
          <cell r="D743">
            <v>37.39</v>
          </cell>
          <cell r="E743">
            <v>0</v>
          </cell>
          <cell r="F743">
            <v>37.39</v>
          </cell>
        </row>
        <row r="744">
          <cell r="A744">
            <v>55263</v>
          </cell>
          <cell r="B744" t="str">
            <v>ROLO COMPACTADOR DE PNEUS ESTÁTICO, PRESSÃO VARIÁVEL, POTÊNCIA 111 HP, PESO SEM/COM LASTRO 9,5 / 26 T, LARGURA DE TRABALHO 1,90 M - MATERIAIS NA OPERAÇÃO. AF_07/2014</v>
          </cell>
          <cell r="C744" t="str">
            <v>H</v>
          </cell>
          <cell r="D744">
            <v>61.81</v>
          </cell>
          <cell r="E744">
            <v>0</v>
          </cell>
          <cell r="F744">
            <v>61.81</v>
          </cell>
        </row>
        <row r="745">
          <cell r="A745">
            <v>73303</v>
          </cell>
          <cell r="B745" t="str">
            <v>GRUPO GERADOR ESTACIONÁRIO, MOTOR DIESEL POTÊNCIA 170 KVA - DEPRECIAÇÃO. AF_02/2016</v>
          </cell>
          <cell r="C745" t="str">
            <v>H</v>
          </cell>
          <cell r="D745">
            <v>5.63</v>
          </cell>
          <cell r="E745">
            <v>0</v>
          </cell>
          <cell r="F745">
            <v>5.63</v>
          </cell>
        </row>
        <row r="746">
          <cell r="A746">
            <v>73307</v>
          </cell>
          <cell r="B746" t="str">
            <v>GRUPO GERADOR ESTACIONÁRIO, MOTOR DIESEL POTÊNCIA 170 KVA - MANUTENÇÃO. AF_02/2016</v>
          </cell>
          <cell r="C746" t="str">
            <v>H</v>
          </cell>
          <cell r="D746">
            <v>5.0199999999999996</v>
          </cell>
          <cell r="E746">
            <v>0</v>
          </cell>
          <cell r="F746">
            <v>5.0199999999999996</v>
          </cell>
        </row>
        <row r="747">
          <cell r="A747">
            <v>73309</v>
          </cell>
          <cell r="B747" t="str">
            <v>ROLO COMPACTADOR VIBRATÓRIO PÉ DE CARNEIRO PARA SOLOS, POTÊNCIA 80 HP, PESO OPERACIONAL SEM/COM LASTRO 7,4 / 8,8 T, LARGURA DE TRABALHO 1,68 M - DEPRECIAÇÃO. AF_02/2016</v>
          </cell>
          <cell r="C747" t="str">
            <v>H</v>
          </cell>
          <cell r="D747">
            <v>33.33</v>
          </cell>
          <cell r="E747">
            <v>0</v>
          </cell>
          <cell r="F747">
            <v>33.33</v>
          </cell>
        </row>
        <row r="748">
          <cell r="A748">
            <v>73311</v>
          </cell>
          <cell r="B748" t="str">
            <v>GRUPO GERADOR ESTACIONÁRIO, MOTOR DIESEL POTÊNCIA 170 KVA - MATERIAIS NA OPERAÇÃO. AF_02/2016</v>
          </cell>
          <cell r="C748" t="str">
            <v>H</v>
          </cell>
          <cell r="D748">
            <v>170.87</v>
          </cell>
          <cell r="E748">
            <v>0</v>
          </cell>
          <cell r="F748">
            <v>170.87</v>
          </cell>
        </row>
        <row r="749">
          <cell r="A749">
            <v>73313</v>
          </cell>
          <cell r="B749" t="str">
            <v>ROLO COMPACTADOR VIBRATÓRIO PÉ DE CARNEIRO PARA SOLOS, POTÊNCIA 80 HP, PESO OPERACIONAL SEM/COM LASTRO 7,4 / 8,8 T, LARGURA DE TRABALHO 1,68 M - JUROS. AF_02/2016</v>
          </cell>
          <cell r="C749" t="str">
            <v>H</v>
          </cell>
          <cell r="D749">
            <v>9</v>
          </cell>
          <cell r="E749">
            <v>0</v>
          </cell>
          <cell r="F749">
            <v>9</v>
          </cell>
        </row>
        <row r="750">
          <cell r="A750">
            <v>73315</v>
          </cell>
          <cell r="B750" t="str">
            <v>ROLO COMPACTADOR VIBRATÓRIO PÉ DE CARNEIRO PARA SOLOS, POTÊNCIA 80 HP, PESO OPERACIONAL SEM/COM LASTRO 7,4 / 8,8 T, LARGURA DE TRABALHO 1,68 M - MATERIAIS NA OPERAÇÃO. AF_02/2016</v>
          </cell>
          <cell r="C750" t="str">
            <v>H</v>
          </cell>
          <cell r="D750">
            <v>54.81</v>
          </cell>
          <cell r="E750">
            <v>0</v>
          </cell>
          <cell r="F750">
            <v>54.81</v>
          </cell>
        </row>
        <row r="751">
          <cell r="A751">
            <v>73335</v>
          </cell>
          <cell r="B751" t="str">
            <v>CAMINHÃO TOCO, PBT 14.300 KG, CARGA ÚTIL MÁX. 9.710 KG, DIST. ENTRE EIXOS 3,56 M, POTÊNCIA 185 CV, INCLUSIVE CARROCERIA FIXA ABERTA DE MADEIRA P/ TRANSPORTE GERAL DE CARGA SECA, DIMEN. APROX. 2,50 X 6,50 X 0,50 M - MANUTENÇÃO. AF_06/2014</v>
          </cell>
          <cell r="C751" t="str">
            <v>H</v>
          </cell>
          <cell r="D751">
            <v>35.44</v>
          </cell>
          <cell r="E751">
            <v>0</v>
          </cell>
          <cell r="F751">
            <v>35.44</v>
          </cell>
        </row>
        <row r="752">
          <cell r="A752">
            <v>73340</v>
          </cell>
          <cell r="B752" t="str">
            <v>CAMINHÃO TOCO, PBT 14.300 KG, CARGA ÚTIL MÁX. 9.710 KG, DIST. ENTRE EIXOS 3,56 M, POTÊNCIA 185 CV, INCLUSIVE CARROCERIA FIXA ABERTA DE MADEIRA P/ TRANSPORTE GERAL DE CARGA SECA, DIMEN. APROX. 2,50 X 6,50 X 0,50 M - MATERIAIS NA OPERAÇÃO. AF_06/2014</v>
          </cell>
          <cell r="C752" t="str">
            <v>H</v>
          </cell>
          <cell r="D752">
            <v>148.49</v>
          </cell>
          <cell r="E752">
            <v>0</v>
          </cell>
          <cell r="F752">
            <v>148.49</v>
          </cell>
        </row>
        <row r="753">
          <cell r="A753">
            <v>83361</v>
          </cell>
          <cell r="B753" t="str">
            <v>ESPARGIDOR DE ASFALTO PRESSURIZADO, TANQUE 6 M3 COM ISOLAÇÃO TÉRMICA, AQUECIDO COM 2 MAÇARICOS, COM BARRA ESPARGIDORA 3,60 M, MONTADO SOBRE CAMINHÃO  TOCO, PBT 14.300 KG, POTÊNCIA 185 CV - MANUTENÇÃO. AF_08/2015</v>
          </cell>
          <cell r="C753" t="str">
            <v>H</v>
          </cell>
          <cell r="D753">
            <v>43.49</v>
          </cell>
          <cell r="E753">
            <v>0</v>
          </cell>
          <cell r="F753">
            <v>43.49</v>
          </cell>
        </row>
        <row r="754">
          <cell r="A754">
            <v>83761</v>
          </cell>
          <cell r="B754" t="str">
            <v>GRUPO DE SOLDAGEM COM GERADOR A DIESEL 60 CV PARA SOLDA ELÉTRICA, SOBRE 04 RODAS, COM MOTOR 4 CILINDROS 600 A - DEPRECIAÇÃO. AF_02/2016</v>
          </cell>
          <cell r="C754" t="str">
            <v>H</v>
          </cell>
          <cell r="D754">
            <v>7.5</v>
          </cell>
          <cell r="E754">
            <v>0</v>
          </cell>
          <cell r="F754">
            <v>7.5</v>
          </cell>
        </row>
        <row r="755">
          <cell r="A755">
            <v>83762</v>
          </cell>
          <cell r="B755" t="str">
            <v>GRUPO DE SOLDAGEM COM GERADOR A DIESEL 60 CV PARA SOLDA ELÉTRICA, SOBRE 04 RODAS, COM MOTOR 4 CILINDROS 600 A - MANUTENÇÃO. AF_02/2016</v>
          </cell>
          <cell r="C755" t="str">
            <v>H</v>
          </cell>
          <cell r="D755">
            <v>6.69</v>
          </cell>
          <cell r="E755">
            <v>0</v>
          </cell>
          <cell r="F755">
            <v>6.69</v>
          </cell>
        </row>
        <row r="756">
          <cell r="A756">
            <v>83763</v>
          </cell>
          <cell r="B756" t="str">
            <v>GRUPO DE SOLDAGEM COM GERADOR A DIESEL 60 CV PARA SOLDA ELÉTRICA, SOBRE 04 RODAS, COM MOTOR 4 CILINDROS 600 A - MATERIAIS NA OPERAÇÃO. AF_02/2016</v>
          </cell>
          <cell r="C756" t="str">
            <v>H</v>
          </cell>
          <cell r="D756">
            <v>48.15</v>
          </cell>
          <cell r="E756">
            <v>0</v>
          </cell>
          <cell r="F756">
            <v>48.15</v>
          </cell>
        </row>
        <row r="757">
          <cell r="A757">
            <v>83764</v>
          </cell>
          <cell r="B757" t="str">
            <v>GRUPO DE SOLDAGEM COM GERADOR A DIESEL 60 CV PARA SOLDA ELÉTRICA, SOBRE 04 RODAS, COM MOTOR 4 CILINDROS 600 A - JUROS. AF_02/2016</v>
          </cell>
          <cell r="C757" t="str">
            <v>H</v>
          </cell>
          <cell r="D757">
            <v>2.64</v>
          </cell>
          <cell r="E757">
            <v>0</v>
          </cell>
          <cell r="F757">
            <v>2.64</v>
          </cell>
        </row>
        <row r="758">
          <cell r="A758">
            <v>87026</v>
          </cell>
          <cell r="B758" t="str">
            <v>GRADE DE DISCO REBOCÁVEL COM 20 DISCOS 24" X 6 MM COM PNEUS PARA TRANSPORTE - JUROS. AF_06/2014</v>
          </cell>
          <cell r="C758" t="str">
            <v>H</v>
          </cell>
          <cell r="D758">
            <v>0.71</v>
          </cell>
          <cell r="E758">
            <v>0</v>
          </cell>
          <cell r="F758">
            <v>0.71</v>
          </cell>
        </row>
        <row r="759">
          <cell r="A759">
            <v>87441</v>
          </cell>
          <cell r="B759" t="str">
            <v>BETONEIRA CAPACIDADE NOMINAL 400 L, CAPACIDADE DE MISTURA 310 L, MOTOR A DIESEL POTÊNCIA 5,0 CV, SEM CARREGADOR - DEPRECIAÇÃO. AF_05/2023</v>
          </cell>
          <cell r="C759" t="str">
            <v>H</v>
          </cell>
          <cell r="D759">
            <v>0.39</v>
          </cell>
          <cell r="E759">
            <v>0</v>
          </cell>
          <cell r="F759">
            <v>0.39</v>
          </cell>
        </row>
        <row r="760">
          <cell r="A760">
            <v>87442</v>
          </cell>
          <cell r="B760" t="str">
            <v>BETONEIRA CAPACIDADE NOMINAL 400 L, CAPACIDADE DE MISTURA 310 L, MOTOR A DIESEL POTÊNCIA 5,0 CV, SEM CARREGADOR - JUROS. AF_05/2023</v>
          </cell>
          <cell r="C760" t="str">
            <v>H</v>
          </cell>
          <cell r="D760">
            <v>0.09</v>
          </cell>
          <cell r="E760">
            <v>0</v>
          </cell>
          <cell r="F760">
            <v>0.09</v>
          </cell>
        </row>
        <row r="761">
          <cell r="A761">
            <v>87443</v>
          </cell>
          <cell r="B761" t="str">
            <v>BETONEIRA CAPACIDADE NOMINAL 400 L, CAPACIDADE DE MISTURA 310 L, MOTOR A DIESEL POTÊNCIA 5,0 CV, SEM CARREGADOR - MANUTENÇÃO. AF_05/2023</v>
          </cell>
          <cell r="C761" t="str">
            <v>H</v>
          </cell>
          <cell r="D761">
            <v>0.52</v>
          </cell>
          <cell r="E761">
            <v>0</v>
          </cell>
          <cell r="F761">
            <v>0.52</v>
          </cell>
        </row>
        <row r="762">
          <cell r="A762">
            <v>87444</v>
          </cell>
          <cell r="B762" t="str">
            <v>BETONEIRA CAPACIDADE NOMINAL 400 L, CAPACIDADE DE MISTURA 310 L, MOTOR A DIESEL POTÊNCIA 5,0 CV, SEM CARREGADOR - MATERIAIS NA OPERAÇÃO. AF_05/2023</v>
          </cell>
          <cell r="C762" t="str">
            <v>H</v>
          </cell>
          <cell r="D762">
            <v>4.0599999999999996</v>
          </cell>
          <cell r="E762">
            <v>0</v>
          </cell>
          <cell r="F762">
            <v>4.0599999999999996</v>
          </cell>
        </row>
        <row r="763">
          <cell r="A763">
            <v>88387</v>
          </cell>
          <cell r="B763" t="str">
            <v>MISTURADOR DE ARGAMASSA, EIXO HORIZONTAL, CAPACIDADE DE MISTURA 300 KG, MOTOR ELÉTRICO POTÊNCIA 5 CV - DEPRECIAÇÃO. AF_05/2023</v>
          </cell>
          <cell r="C763" t="str">
            <v>H</v>
          </cell>
          <cell r="D763">
            <v>0.77</v>
          </cell>
          <cell r="E763">
            <v>0</v>
          </cell>
          <cell r="F763">
            <v>0.77</v>
          </cell>
        </row>
        <row r="764">
          <cell r="A764">
            <v>88389</v>
          </cell>
          <cell r="B764" t="str">
            <v>MISTURADOR DE ARGAMASSA, EIXO HORIZONTAL, CAPACIDADE DE MISTURA 300 KG, MOTOR ELÉTRICO POTÊNCIA 5 CV - JUROS. AF_05/2023</v>
          </cell>
          <cell r="C764" t="str">
            <v>H</v>
          </cell>
          <cell r="D764">
            <v>0.19</v>
          </cell>
          <cell r="E764">
            <v>0</v>
          </cell>
          <cell r="F764">
            <v>0.19</v>
          </cell>
        </row>
        <row r="765">
          <cell r="A765">
            <v>88390</v>
          </cell>
          <cell r="B765" t="str">
            <v>MISTURADOR DE ARGAMASSA, EIXO HORIZONTAL, CAPACIDADE DE MISTURA 300 KG, MOTOR ELÉTRICO POTÊNCIA 5 CV - MANUTENÇÃO. AF_05/2023</v>
          </cell>
          <cell r="C765" t="str">
            <v>H</v>
          </cell>
          <cell r="D765">
            <v>0.89</v>
          </cell>
          <cell r="E765">
            <v>0</v>
          </cell>
          <cell r="F765">
            <v>0.89</v>
          </cell>
        </row>
        <row r="766">
          <cell r="A766">
            <v>88391</v>
          </cell>
          <cell r="B766" t="str">
            <v>MISTURADOR DE ARGAMASSA, EIXO HORIZONTAL, CAPACIDADE DE MISTURA 300 KG, MOTOR ELÉTRICO POTÊNCIA 5 CV - MATERIAIS NA OPERAÇÃO. AF_05/2023</v>
          </cell>
          <cell r="C766" t="str">
            <v>H</v>
          </cell>
          <cell r="D766">
            <v>2.1800000000000002</v>
          </cell>
          <cell r="E766">
            <v>0</v>
          </cell>
          <cell r="F766">
            <v>2.1800000000000002</v>
          </cell>
        </row>
        <row r="767">
          <cell r="A767">
            <v>88394</v>
          </cell>
          <cell r="B767" t="str">
            <v>MISTURADOR DE ARGAMASSA, EIXO HORIZONTAL, CAPACIDADE DE MISTURA 600 KG, MOTOR ELÉTRICO POTÊNCIA 7,5 CV - DEPRECIAÇÃO. AF_05/2023</v>
          </cell>
          <cell r="C767" t="str">
            <v>H</v>
          </cell>
          <cell r="D767">
            <v>0.91</v>
          </cell>
          <cell r="E767">
            <v>0</v>
          </cell>
          <cell r="F767">
            <v>0.91</v>
          </cell>
        </row>
        <row r="768">
          <cell r="A768">
            <v>88395</v>
          </cell>
          <cell r="B768" t="str">
            <v>MISTURADOR DE ARGAMASSA, EIXO HORIZONTAL, CAPACIDADE DE MISTURA 600 KG, MOTOR ELÉTRICO POTÊNCIA 7,5 CV - JUROS. AF_05/2023</v>
          </cell>
          <cell r="C768" t="str">
            <v>H</v>
          </cell>
          <cell r="D768">
            <v>0.22</v>
          </cell>
          <cell r="E768">
            <v>0</v>
          </cell>
          <cell r="F768">
            <v>0.22</v>
          </cell>
        </row>
        <row r="769">
          <cell r="A769">
            <v>88396</v>
          </cell>
          <cell r="B769" t="str">
            <v>MISTURADOR DE ARGAMASSA, EIXO HORIZONTAL, CAPACIDADE DE MISTURA 600 KG, MOTOR ELÉTRICO POTÊNCIA 7,5 CV - MANUTENÇÃO. AF_05/2023</v>
          </cell>
          <cell r="C769" t="str">
            <v>H</v>
          </cell>
          <cell r="D769">
            <v>1.07</v>
          </cell>
          <cell r="E769">
            <v>0</v>
          </cell>
          <cell r="F769">
            <v>1.07</v>
          </cell>
        </row>
        <row r="770">
          <cell r="A770">
            <v>88397</v>
          </cell>
          <cell r="B770" t="str">
            <v>MISTURADOR DE ARGAMASSA, EIXO HORIZONTAL, CAPACIDADE DE MISTURA 600 KG, MOTOR ELÉTRICO POTÊNCIA 7,5 CV - MATERIAIS NA OPERAÇÃO. AF_05/2023</v>
          </cell>
          <cell r="C770" t="str">
            <v>H</v>
          </cell>
          <cell r="D770">
            <v>3.28</v>
          </cell>
          <cell r="E770">
            <v>0</v>
          </cell>
          <cell r="F770">
            <v>3.28</v>
          </cell>
        </row>
        <row r="771">
          <cell r="A771">
            <v>88400</v>
          </cell>
          <cell r="B771" t="str">
            <v>MISTURADOR DE ARGAMASSA, EIXO HORIZONTAL, CAPACIDADE DE MISTURA 160 KG, MOTOR ELÉTRICO POTÊNCIA 3 CV - DEPRECIAÇÃO. AF_05/2023</v>
          </cell>
          <cell r="C771" t="str">
            <v>H</v>
          </cell>
          <cell r="D771">
            <v>0.72</v>
          </cell>
          <cell r="E771">
            <v>0</v>
          </cell>
          <cell r="F771">
            <v>0.72</v>
          </cell>
        </row>
        <row r="772">
          <cell r="A772">
            <v>88401</v>
          </cell>
          <cell r="B772" t="str">
            <v>MISTURADOR DE ARGAMASSA, EIXO HORIZONTAL, CAPACIDADE DE MISTURA 160 KG, MOTOR ELÉTRICO POTÊNCIA 3 CV - JUROS. AF_05/2023</v>
          </cell>
          <cell r="C772" t="str">
            <v>H</v>
          </cell>
          <cell r="D772">
            <v>0.17</v>
          </cell>
          <cell r="E772">
            <v>0</v>
          </cell>
          <cell r="F772">
            <v>0.17</v>
          </cell>
        </row>
        <row r="773">
          <cell r="A773">
            <v>88402</v>
          </cell>
          <cell r="B773" t="str">
            <v>MISTURADOR DE ARGAMASSA, EIXO HORIZONTAL, CAPACIDADE DE MISTURA 160 KG, MOTOR ELÉTRICO POTÊNCIA 3 CV - MANUTENÇÃO. AF_05/2023</v>
          </cell>
          <cell r="C773" t="str">
            <v>H</v>
          </cell>
          <cell r="D773">
            <v>0.85</v>
          </cell>
          <cell r="E773">
            <v>0</v>
          </cell>
          <cell r="F773">
            <v>0.85</v>
          </cell>
        </row>
        <row r="774">
          <cell r="A774">
            <v>88403</v>
          </cell>
          <cell r="B774" t="str">
            <v>MISTURADOR DE ARGAMASSA, EIXO HORIZONTAL, CAPACIDADE DE MISTURA 160 KG, MOTOR ELÉTRICO POTÊNCIA 3 CV - MATERIAIS NA OPERAÇÃO. AF_05/2023</v>
          </cell>
          <cell r="C774" t="str">
            <v>H</v>
          </cell>
          <cell r="D774">
            <v>1.31</v>
          </cell>
          <cell r="E774">
            <v>0</v>
          </cell>
          <cell r="F774">
            <v>1.31</v>
          </cell>
        </row>
        <row r="775">
          <cell r="A775">
            <v>88419</v>
          </cell>
          <cell r="B775" t="str">
            <v>PROJETOR DE ARGAMASSA, CAPACIDADE DE PROJEÇÃO 1,5 M3/H, ALCANCE DE 30 ATÉ 60 M, MOTOR ELÉTRICO POTÊNCIA 7,5 HP - DEPRECIAÇÃO. AF_06/2014</v>
          </cell>
          <cell r="C775" t="str">
            <v>H</v>
          </cell>
          <cell r="D775">
            <v>5.0599999999999996</v>
          </cell>
          <cell r="E775">
            <v>0</v>
          </cell>
          <cell r="F775">
            <v>5.0599999999999996</v>
          </cell>
        </row>
        <row r="776">
          <cell r="A776">
            <v>88422</v>
          </cell>
          <cell r="B776" t="str">
            <v>PROJETOR DE ARGAMASSA, CAPACIDADE DE PROJEÇÃO 1,5 M3/H, ALCANCE DE 30 ATÉ 60 M, MOTOR ELÉTRICO POTÊNCIA 7,5 HP - JUROS. AF_06/2014</v>
          </cell>
          <cell r="C776" t="str">
            <v>H</v>
          </cell>
          <cell r="D776">
            <v>1.17</v>
          </cell>
          <cell r="E776">
            <v>0</v>
          </cell>
          <cell r="F776">
            <v>1.17</v>
          </cell>
        </row>
        <row r="777">
          <cell r="A777">
            <v>88425</v>
          </cell>
          <cell r="B777" t="str">
            <v>PROJETOR DE ARGAMASSA, CAPACIDADE DE PROJEÇÃO 1,5 M3/H, ALCANCE DE 30 ATÉ 60 M, MOTOR ELÉTRICO POTÊNCIA 7,5 HP - MANUTENÇÃO. AF_06/2014</v>
          </cell>
          <cell r="C777" t="str">
            <v>H</v>
          </cell>
          <cell r="D777">
            <v>6.32</v>
          </cell>
          <cell r="E777">
            <v>0</v>
          </cell>
          <cell r="F777">
            <v>6.32</v>
          </cell>
        </row>
        <row r="778">
          <cell r="A778">
            <v>88427</v>
          </cell>
          <cell r="B778" t="str">
            <v>PROJETOR DE ARGAMASSA, CAPACIDADE DE PROJEÇÃO 1,5 M3/H, ALCANCE DE 30 ATÉ 60 M, MOTOR ELÉTRICO POTÊNCIA 7,5 HP - MATERIAIS NA OPERAÇÃO. AF_06/2014</v>
          </cell>
          <cell r="C778" t="str">
            <v>H</v>
          </cell>
          <cell r="D778">
            <v>0.74</v>
          </cell>
          <cell r="E778">
            <v>0</v>
          </cell>
          <cell r="F778">
            <v>0.74</v>
          </cell>
        </row>
        <row r="779">
          <cell r="A779">
            <v>88434</v>
          </cell>
          <cell r="B779" t="str">
            <v>PROJETOR DE ARGAMASSA, CAPACIDADE DE PROJEÇÃO 2 M3/H, ALCANCE ATÉ 50 M, MOTOR ELÉTRICO POTÊNCIA 7,5 HP - DEPRECIAÇÃO. AF_06/2014</v>
          </cell>
          <cell r="C779" t="str">
            <v>H</v>
          </cell>
          <cell r="D779">
            <v>6.7</v>
          </cell>
          <cell r="E779">
            <v>0</v>
          </cell>
          <cell r="F779">
            <v>6.7</v>
          </cell>
        </row>
        <row r="780">
          <cell r="A780">
            <v>88435</v>
          </cell>
          <cell r="B780" t="str">
            <v>PROJETOR DE ARGAMASSA, CAPACIDADE DE PROJEÇÃO 2 M3/H, ALCANCE ATÉ 50 M, MOTOR ELÉTRICO POTÊNCIA 7,5 HP - JUROS. AF_06/2014</v>
          </cell>
          <cell r="C780" t="str">
            <v>H</v>
          </cell>
          <cell r="D780">
            <v>1.55</v>
          </cell>
          <cell r="E780">
            <v>0</v>
          </cell>
          <cell r="F780">
            <v>1.55</v>
          </cell>
        </row>
        <row r="781">
          <cell r="A781">
            <v>88436</v>
          </cell>
          <cell r="B781" t="str">
            <v>PROJETOR DE ARGAMASSA, CAPACIDADE DE PROJEÇÃO 2 M3/H, ALCANCE ATÉ 50 M, MOTOR ELÉTRICO POTÊNCIA 7,5 HP - MANUTENÇÃO. AF_06/2014</v>
          </cell>
          <cell r="C781" t="str">
            <v>H</v>
          </cell>
          <cell r="D781">
            <v>8.3800000000000008</v>
          </cell>
          <cell r="E781">
            <v>0</v>
          </cell>
          <cell r="F781">
            <v>8.3800000000000008</v>
          </cell>
        </row>
        <row r="782">
          <cell r="A782">
            <v>88437</v>
          </cell>
          <cell r="B782" t="str">
            <v>PROJETOR DE ARGAMASSA, CAPACIDADE DE PROJEÇÃO 2 M3/H, ALCANCE ATÉ 50 M, MOTOR ELÉTRICO POTÊNCIA 7,5 HP - MATERIAIS NA OPERAÇÃO. AF_06/2014</v>
          </cell>
          <cell r="C782" t="str">
            <v>H</v>
          </cell>
          <cell r="D782">
            <v>0.74</v>
          </cell>
          <cell r="E782">
            <v>0</v>
          </cell>
          <cell r="F782">
            <v>0.74</v>
          </cell>
        </row>
        <row r="783">
          <cell r="A783">
            <v>88569</v>
          </cell>
          <cell r="B783" t="str">
            <v>ESPARGIDOR DE ASFALTO PRESSURIZADO COM TANQUE DE 2500 L, REBOCÁVEL COM MOTOR A GASOLINA POTÊNCIA 3,4 HP - DEPRECIAÇÃO. AF_07/2014</v>
          </cell>
          <cell r="C783" t="str">
            <v>H</v>
          </cell>
          <cell r="D783">
            <v>3.96</v>
          </cell>
          <cell r="E783">
            <v>0</v>
          </cell>
          <cell r="F783">
            <v>3.96</v>
          </cell>
        </row>
        <row r="784">
          <cell r="A784">
            <v>88570</v>
          </cell>
          <cell r="B784" t="str">
            <v>ESPARGIDOR DE ASFALTO PRESSURIZADO COM TANQUE DE 2500 L, REBOCÁVEL COM MOTOR A GASOLINA POTÊNCIA 3,4 HP - JUROS. AF_07/2014</v>
          </cell>
          <cell r="C784" t="str">
            <v>H</v>
          </cell>
          <cell r="D784">
            <v>1.28</v>
          </cell>
          <cell r="E784">
            <v>0</v>
          </cell>
          <cell r="F784">
            <v>1.28</v>
          </cell>
        </row>
        <row r="785">
          <cell r="A785">
            <v>88826</v>
          </cell>
          <cell r="B785" t="str">
            <v>BETONEIRA CAPACIDADE NOMINAL DE 400 L, CAPACIDADE DE MISTURA 280 L, MOTOR ELÉTRICO TRIFÁSICO POTÊNCIA DE 2 CV, SEM CARREGADOR - DEPRECIAÇÃO. AF_05/2023</v>
          </cell>
          <cell r="C785" t="str">
            <v>H</v>
          </cell>
          <cell r="D785">
            <v>0.28999999999999998</v>
          </cell>
          <cell r="E785">
            <v>0</v>
          </cell>
          <cell r="F785">
            <v>0.28999999999999998</v>
          </cell>
        </row>
        <row r="786">
          <cell r="A786">
            <v>88827</v>
          </cell>
          <cell r="B786" t="str">
            <v>BETONEIRA CAPACIDADE NOMINAL DE 400 L, CAPACIDADE DE MISTURA 280 L, MOTOR ELÉTRICO TRIFÁSICO POTÊNCIA DE 2 CV, SEM CARREGADOR - JUROS. AF_05/2023</v>
          </cell>
          <cell r="C786" t="str">
            <v>H</v>
          </cell>
          <cell r="D786">
            <v>7.0000000000000007E-2</v>
          </cell>
          <cell r="E786">
            <v>0</v>
          </cell>
          <cell r="F786">
            <v>7.0000000000000007E-2</v>
          </cell>
        </row>
        <row r="787">
          <cell r="A787">
            <v>88828</v>
          </cell>
          <cell r="B787" t="str">
            <v>BETONEIRA CAPACIDADE NOMINAL DE 400 L, CAPACIDADE DE MISTURA 280 L, MOTOR ELÉTRICO TRIFÁSICO POTÊNCIA DE 2 CV, SEM CARREGADOR - MANUTENÇÃO. AF_05/2023</v>
          </cell>
          <cell r="C787" t="str">
            <v>H</v>
          </cell>
          <cell r="D787">
            <v>0.33</v>
          </cell>
          <cell r="E787">
            <v>0</v>
          </cell>
          <cell r="F787">
            <v>0.33</v>
          </cell>
        </row>
        <row r="788">
          <cell r="A788">
            <v>88829</v>
          </cell>
          <cell r="B788" t="str">
            <v>BETONEIRA CAPACIDADE NOMINAL DE 400 L, CAPACIDADE DE MISTURA 280 L, MOTOR ELÉTRICO TRIFÁSICO POTÊNCIA DE 2 CV, SEM CARREGADOR - MATERIAIS NA OPERAÇÃO. AF_05/2023</v>
          </cell>
          <cell r="C788" t="str">
            <v>H</v>
          </cell>
          <cell r="D788">
            <v>0.87</v>
          </cell>
          <cell r="E788">
            <v>0</v>
          </cell>
          <cell r="F788">
            <v>0.87</v>
          </cell>
        </row>
        <row r="789">
          <cell r="A789">
            <v>88832</v>
          </cell>
          <cell r="B789" t="str">
            <v>ESCAVADEIRA HIDRÁULICA SOBRE ESTEIRAS, CAÇAMBA 0,80 M3, PESO OPERACIONAL 17,8 T, POTÊNCIA LÍQUIDA 110 HP - DEPRECIAÇÃO. AF_10/2014</v>
          </cell>
          <cell r="C789" t="str">
            <v>H</v>
          </cell>
          <cell r="D789">
            <v>45.41</v>
          </cell>
          <cell r="E789">
            <v>0</v>
          </cell>
          <cell r="F789">
            <v>45.41</v>
          </cell>
        </row>
        <row r="790">
          <cell r="A790">
            <v>88834</v>
          </cell>
          <cell r="B790" t="str">
            <v>ESCAVADEIRA HIDRÁULICA SOBRE ESTEIRAS, CAÇAMBA 0,80 M3, PESO OPERACIONAL 17,8 T, POTÊNCIA LÍQUIDA 110 HP - JUROS. AF_10/2014</v>
          </cell>
          <cell r="C790" t="str">
            <v>H</v>
          </cell>
          <cell r="D790">
            <v>12</v>
          </cell>
          <cell r="E790">
            <v>0</v>
          </cell>
          <cell r="F790">
            <v>12</v>
          </cell>
        </row>
        <row r="791">
          <cell r="A791">
            <v>88835</v>
          </cell>
          <cell r="B791" t="str">
            <v>ESCAVADEIRA HIDRÁULICA SOBRE ESTEIRAS, CAÇAMBA 0,80 M3, PESO OPERACIONAL 17,8 T, POTÊNCIA LÍQUIDA 110 HP - MANUTENÇÃO. AF_10/2014</v>
          </cell>
          <cell r="C791" t="str">
            <v>H</v>
          </cell>
          <cell r="D791">
            <v>56.77</v>
          </cell>
          <cell r="E791">
            <v>0</v>
          </cell>
          <cell r="F791">
            <v>56.77</v>
          </cell>
        </row>
        <row r="792">
          <cell r="A792">
            <v>88836</v>
          </cell>
          <cell r="B792" t="str">
            <v>ESCAVADEIRA HIDRÁULICA SOBRE ESTEIRAS, CAÇAMBA 0,80 M3, PESO OPERACIONAL 17,8 T, POTÊNCIA LÍQUIDA 110 HP - MATERIAIS NA OPERAÇÃO. AF_10/2014</v>
          </cell>
          <cell r="C792" t="str">
            <v>H</v>
          </cell>
          <cell r="D792">
            <v>61.24</v>
          </cell>
          <cell r="E792">
            <v>0</v>
          </cell>
          <cell r="F792">
            <v>61.24</v>
          </cell>
        </row>
        <row r="793">
          <cell r="A793">
            <v>88839</v>
          </cell>
          <cell r="B793" t="str">
            <v>TRATOR DE ESTEIRAS, POTÊNCIA 125 HP, PESO OPERACIONAL 12,9 T, COM LÂMINA 2,7 M3 - DEPRECIAÇÃO. AF_10/2014</v>
          </cell>
          <cell r="C793" t="str">
            <v>H</v>
          </cell>
          <cell r="D793">
            <v>34.9</v>
          </cell>
          <cell r="E793">
            <v>0</v>
          </cell>
          <cell r="F793">
            <v>34.9</v>
          </cell>
        </row>
        <row r="794">
          <cell r="A794">
            <v>88840</v>
          </cell>
          <cell r="B794" t="str">
            <v>TRATOR DE ESTEIRAS, POTÊNCIA 125 HP, PESO OPERACIONAL 12,9 T, COM LÂMINA 2,7 M3 - JUROS. AF_10/2014</v>
          </cell>
          <cell r="C794" t="str">
            <v>H</v>
          </cell>
          <cell r="D794">
            <v>15.37</v>
          </cell>
          <cell r="E794">
            <v>0</v>
          </cell>
          <cell r="F794">
            <v>15.37</v>
          </cell>
        </row>
        <row r="795">
          <cell r="A795">
            <v>88841</v>
          </cell>
          <cell r="B795" t="str">
            <v>TRATOR DE ESTEIRAS, POTÊNCIA 125 HP, PESO OPERACIONAL 12,9 T, COM LÂMINA 2,7 M3 - MANUTENÇÃO. AF_10/2014</v>
          </cell>
          <cell r="C795" t="str">
            <v>H</v>
          </cell>
          <cell r="D795">
            <v>62.39</v>
          </cell>
          <cell r="E795">
            <v>0</v>
          </cell>
          <cell r="F795">
            <v>62.39</v>
          </cell>
        </row>
        <row r="796">
          <cell r="A796">
            <v>88842</v>
          </cell>
          <cell r="B796" t="str">
            <v>TRATOR DE ESTEIRAS, POTÊNCIA 125 HP, PESO OPERACIONAL 12,9 T, COM LÂMINA 2,7 M3 - MATERIAIS NA OPERAÇÃO. AF_10/2014</v>
          </cell>
          <cell r="C796" t="str">
            <v>H</v>
          </cell>
          <cell r="D796">
            <v>74.959999999999994</v>
          </cell>
          <cell r="E796">
            <v>0</v>
          </cell>
          <cell r="F796">
            <v>74.959999999999994</v>
          </cell>
        </row>
        <row r="797">
          <cell r="A797">
            <v>88847</v>
          </cell>
          <cell r="B797" t="str">
            <v>USINA DE LAMA ASFÁLTICA, PROD 30 A 50 T/H, SILO DE AGREGADO 7 M3, RESERVATÓRIOS PARA EMULSÃO E ÁGUA DE 2,3 M3 CADA, MISTURADOR TIPO PUG MILL A SER MONTADO SOBRE CAMINHÃO - DEPRECIAÇÃO. AF_10/2014</v>
          </cell>
          <cell r="C797" t="str">
            <v>H</v>
          </cell>
          <cell r="D797">
            <v>22.82</v>
          </cell>
          <cell r="E797">
            <v>0</v>
          </cell>
          <cell r="F797">
            <v>22.82</v>
          </cell>
        </row>
        <row r="798">
          <cell r="A798">
            <v>88848</v>
          </cell>
          <cell r="B798" t="str">
            <v>USINA DE LAMA ASFÁLTICA, PROD 30 A 50 T/H, SILO DE AGREGADO 7 M3, RESERVATÓRIOS PARA EMULSÃO E ÁGUA DE 2,3 M3 CADA, MISTURADOR TIPO PUG MILL A SER MONTADO SOBRE CAMINHÃO - JUROS. AF_10/2014</v>
          </cell>
          <cell r="C798" t="str">
            <v>H</v>
          </cell>
          <cell r="D798">
            <v>9.3800000000000008</v>
          </cell>
          <cell r="E798">
            <v>0</v>
          </cell>
          <cell r="F798">
            <v>9.3800000000000008</v>
          </cell>
        </row>
        <row r="799">
          <cell r="A799">
            <v>88853</v>
          </cell>
          <cell r="B799" t="str">
            <v>MOTOBOMBA CENTRÍFUGA, MOTOR A GASOLINA, POTÊNCIA 5,42 HP, BOCAIS 1 1/2" X 1", DIÂMETRO ROTOR 143 MM HM/Q = 6 MCA / 16,8 M3/H A 38 MCA / 6,6 M3/H - DEPRECIAÇÃO. AF_06/2014</v>
          </cell>
          <cell r="C799" t="str">
            <v>H</v>
          </cell>
          <cell r="D799">
            <v>0.22</v>
          </cell>
          <cell r="E799">
            <v>0</v>
          </cell>
          <cell r="F799">
            <v>0.22</v>
          </cell>
        </row>
        <row r="800">
          <cell r="A800">
            <v>88854</v>
          </cell>
          <cell r="B800" t="str">
            <v>MOTOBOMBA CENTRÍFUGA, MOTOR A GASOLINA, POTÊNCIA 5,42 HP, BOCAIS 1 1/2" X 1", DIÂMETRO ROTOR 143 MM HM/Q = 6 MCA / 16,8 M3/H A 38 MCA / 6,6 M3/H - JUROS. AF_06/2014</v>
          </cell>
          <cell r="C800" t="str">
            <v>H</v>
          </cell>
          <cell r="D800">
            <v>0.05</v>
          </cell>
          <cell r="E800">
            <v>0</v>
          </cell>
          <cell r="F800">
            <v>0.05</v>
          </cell>
        </row>
        <row r="801">
          <cell r="A801">
            <v>88855</v>
          </cell>
          <cell r="B801" t="str">
            <v>GRADE DE DISCO CONTROLE REMOTO REBOCÁVEL, COM 24 DISCOS 24 X 6 MM COM PNEUS PARA TRANSPORTE - DEPRECIAÇÃO. AF_06/2014</v>
          </cell>
          <cell r="C801" t="str">
            <v>H</v>
          </cell>
          <cell r="D801">
            <v>3.34</v>
          </cell>
          <cell r="E801">
            <v>0</v>
          </cell>
          <cell r="F801">
            <v>3.34</v>
          </cell>
        </row>
        <row r="802">
          <cell r="A802">
            <v>88856</v>
          </cell>
          <cell r="B802" t="str">
            <v>GRADE DE DISCO CONTROLE REMOTO REBOCÁVEL, COM 24 DISCOS 24 X 6 MM COM PNEUS PARA TRANSPORTE - JUROS. AF_06/2014</v>
          </cell>
          <cell r="C802" t="str">
            <v>H</v>
          </cell>
          <cell r="D802">
            <v>0.91</v>
          </cell>
          <cell r="E802">
            <v>0</v>
          </cell>
          <cell r="F802">
            <v>0.91</v>
          </cell>
        </row>
        <row r="803">
          <cell r="A803">
            <v>88857</v>
          </cell>
          <cell r="B803" t="str">
            <v>RETROESCAVADEIRA SOBRE RODAS COM CARREGADEIRA, TRAÇÃO 4X4, POTÊNCIA LÍQ. 88 HP, CAÇAMBA CARREG. CAP. MÍN. 1 M3, CAÇAMBA RETRO CAP. 0,26 M3, PESO OPERACIONAL MÍN. 6.674 KG, PROFUNDIDADE ESCAVAÇÃO MÁX. 4,37 M - DEPRECIAÇÃO. AF_06/2014</v>
          </cell>
          <cell r="C803" t="str">
            <v>H</v>
          </cell>
          <cell r="D803">
            <v>30.04</v>
          </cell>
          <cell r="E803">
            <v>0</v>
          </cell>
          <cell r="F803">
            <v>30.04</v>
          </cell>
        </row>
        <row r="804">
          <cell r="A804">
            <v>88858</v>
          </cell>
          <cell r="B804" t="str">
            <v>RETROESCAVADEIRA SOBRE RODAS COM CARREGADEIRA, TRAÇÃO 4X4, POTÊNCIA LÍQ. 88 HP, CAÇAMBA CARREG. CAP. MÍN. 1 M3, CAÇAMBA RETRO CAP. 0,26 M3, PESO OPERACIONAL MÍN. 6.674 KG, PROFUNDIDADE ESCAVAÇÃO MÁX. 4,37 M - JUROS. AF_06/2014</v>
          </cell>
          <cell r="C804" t="str">
            <v>H</v>
          </cell>
          <cell r="D804">
            <v>7.93</v>
          </cell>
          <cell r="E804">
            <v>0</v>
          </cell>
          <cell r="F804">
            <v>7.93</v>
          </cell>
        </row>
        <row r="805">
          <cell r="A805">
            <v>88859</v>
          </cell>
          <cell r="B805" t="str">
            <v>RETROESCAVADEIRA SOBRE RODAS COM CARREGADEIRA, TRAÇÃO 4X2, POTÊNCIA LÍQ. 79 HP, CAÇAMBA CARREG. CAP. MÍN. 1 M3, CAÇAMBA RETRO CAP. 0,20 M3, PESO OPERACIONAL MÍN. 6.570 KG, PROFUNDIDADE ESCAVAÇÃO MÁX. 4,37 M - DEPRECIAÇÃO. AF_06/2014</v>
          </cell>
          <cell r="C805" t="str">
            <v>H</v>
          </cell>
          <cell r="D805">
            <v>26.71</v>
          </cell>
          <cell r="E805">
            <v>0</v>
          </cell>
          <cell r="F805">
            <v>26.71</v>
          </cell>
        </row>
        <row r="806">
          <cell r="A806">
            <v>88860</v>
          </cell>
          <cell r="B806" t="str">
            <v>RETROESCAVADEIRA SOBRE RODAS COM CARREGADEIRA, TRAÇÃO 4X2, POTÊNCIA LÍQ. 79 HP, CAÇAMBA CARREG. CAP. MÍN. 1 M3, CAÇAMBA RETRO CAP. 0,20 M3, PESO OPERACIONAL MÍN. 6.570 KG, PROFUNDIDADE ESCAVAÇÃO MÁX. 4,37 M - JUROS. AF_06/2014</v>
          </cell>
          <cell r="C806" t="str">
            <v>H</v>
          </cell>
          <cell r="D806">
            <v>7.06</v>
          </cell>
          <cell r="E806">
            <v>0</v>
          </cell>
          <cell r="F806">
            <v>7.06</v>
          </cell>
        </row>
        <row r="807">
          <cell r="A807">
            <v>88900</v>
          </cell>
          <cell r="B807" t="str">
            <v>ESCAVADEIRA HIDRÁULICA SOBRE ESTEIRAS, CAÇAMBA 1,20 M3, PESO OPERACIONAL 21 T, POTÊNCIA BRUTA 155 HP - DEPRECIAÇÃO. AF_06/2014</v>
          </cell>
          <cell r="C807" t="str">
            <v>H</v>
          </cell>
          <cell r="D807">
            <v>52.95</v>
          </cell>
          <cell r="E807">
            <v>0</v>
          </cell>
          <cell r="F807">
            <v>52.95</v>
          </cell>
        </row>
        <row r="808">
          <cell r="A808">
            <v>88902</v>
          </cell>
          <cell r="B808" t="str">
            <v>ESCAVADEIRA HIDRÁULICA SOBRE ESTEIRAS, CAÇAMBA 1,20 M3, PESO OPERACIONAL 21 T, POTÊNCIA BRUTA 155 HP - JUROS. AF_06/2014</v>
          </cell>
          <cell r="C808" t="str">
            <v>H</v>
          </cell>
          <cell r="D808">
            <v>13.99</v>
          </cell>
          <cell r="E808">
            <v>0</v>
          </cell>
          <cell r="F808">
            <v>13.99</v>
          </cell>
        </row>
        <row r="809">
          <cell r="A809">
            <v>88903</v>
          </cell>
          <cell r="B809" t="str">
            <v>ESCAVADEIRA HIDRÁULICA SOBRE ESTEIRAS, CAÇAMBA 1,20 M3, PESO OPERACIONAL 21 T, POTÊNCIA BRUTA 155 HP - MANUTENÇÃO. AF_06/2014</v>
          </cell>
          <cell r="C809" t="str">
            <v>H</v>
          </cell>
          <cell r="D809">
            <v>66.19</v>
          </cell>
          <cell r="E809">
            <v>0</v>
          </cell>
          <cell r="F809">
            <v>66.19</v>
          </cell>
        </row>
        <row r="810">
          <cell r="A810">
            <v>88904</v>
          </cell>
          <cell r="B810" t="str">
            <v>ESCAVADEIRA HIDRÁULICA SOBRE ESTEIRAS, CAÇAMBA 1,20 M3, PESO OPERACIONAL 21 T, POTÊNCIA BRUTA 155 HP - MATERIAIS NA OPERAÇÃO. AF_06/2014</v>
          </cell>
          <cell r="C810" t="str">
            <v>H</v>
          </cell>
          <cell r="D810">
            <v>86.27</v>
          </cell>
          <cell r="E810">
            <v>0</v>
          </cell>
          <cell r="F810">
            <v>86.27</v>
          </cell>
        </row>
        <row r="811">
          <cell r="A811">
            <v>89009</v>
          </cell>
          <cell r="B811" t="str">
            <v>TRATOR DE ESTEIRAS, POTÊNCIA 150 HP, PESO OPERACIONAL 16,7 T, COM RODA MOTRIZ ELEVADA E LÂMINA 3,18 M3 - DEPRECIAÇÃO. AF_06/2014</v>
          </cell>
          <cell r="C811" t="str">
            <v>H</v>
          </cell>
          <cell r="D811">
            <v>43.22</v>
          </cell>
          <cell r="E811">
            <v>0</v>
          </cell>
          <cell r="F811">
            <v>43.22</v>
          </cell>
        </row>
        <row r="812">
          <cell r="A812">
            <v>89010</v>
          </cell>
          <cell r="B812" t="str">
            <v>TRATOR DE ESTEIRAS, POTÊNCIA 150 HP, PESO OPERACIONAL 16,7 T, COM RODA MOTRIZ ELEVADA E LÂMINA 3,18 M3 - JUROS. AF_06/2014</v>
          </cell>
          <cell r="C812" t="str">
            <v>H</v>
          </cell>
          <cell r="D812">
            <v>19.04</v>
          </cell>
          <cell r="E812">
            <v>0</v>
          </cell>
          <cell r="F812">
            <v>19.04</v>
          </cell>
        </row>
        <row r="813">
          <cell r="A813">
            <v>89011</v>
          </cell>
          <cell r="B813" t="str">
            <v>RETROESCAVADEIRA SOBRE RODAS COM CARREGADEIRA, TRAÇÃO 4X4, POTÊNCIA LÍQ. 72 HP, CAÇAMBA CARREG. CAP. MÍN. 0,79 M3, CAÇAMBA RETRO CAP. 0,18 M3, PESO OPERACIONAL MÍN. 7.140 KG, PROFUNDIDADE ESCAVAÇÃO MÁX. 4,50 M - DEPRECIAÇÃO. AF_06/2014</v>
          </cell>
          <cell r="C813" t="str">
            <v>H</v>
          </cell>
          <cell r="D813">
            <v>28.98</v>
          </cell>
          <cell r="E813">
            <v>0</v>
          </cell>
          <cell r="F813">
            <v>28.98</v>
          </cell>
        </row>
        <row r="814">
          <cell r="A814">
            <v>89012</v>
          </cell>
          <cell r="B814" t="str">
            <v>RETROESCAVADEIRA SOBRE RODAS COM CARREGADEIRA, TRAÇÃO 4X4, POTÊNCIA LÍQ. 72 HP, CAÇAMBA CARREG. CAP. MÍN. 0,79 M3, CAÇAMBA RETRO CAP. 0,18 M3, PESO OPERACIONAL MÍN. 7.140 KG, PROFUNDIDADE ESCAVAÇÃO MÁX. 4,50 M - JUROS. AF_06/2014</v>
          </cell>
          <cell r="C814" t="str">
            <v>H</v>
          </cell>
          <cell r="D814">
            <v>7.65</v>
          </cell>
          <cell r="E814">
            <v>0</v>
          </cell>
          <cell r="F814">
            <v>7.65</v>
          </cell>
        </row>
        <row r="815">
          <cell r="A815">
            <v>89013</v>
          </cell>
          <cell r="B815" t="str">
            <v>TRATOR DE ESTEIRAS, POTÊNCIA 347 HP, PESO OPERACIONAL 38,5 T, COM LÂMINA 8,70 M3 - DEPRECIAÇÃO. AF_06/2014</v>
          </cell>
          <cell r="C815" t="str">
            <v>H</v>
          </cell>
          <cell r="D815">
            <v>141.59</v>
          </cell>
          <cell r="E815">
            <v>0</v>
          </cell>
          <cell r="F815">
            <v>141.59</v>
          </cell>
        </row>
        <row r="816">
          <cell r="A816">
            <v>89014</v>
          </cell>
          <cell r="B816" t="str">
            <v>TRATOR DE ESTEIRAS, POTÊNCIA 347 HP, PESO OPERACIONAL 38,5 T, COM LÂMINA 8,70 M3 - JUROS. AF_06/2014</v>
          </cell>
          <cell r="C816" t="str">
            <v>H</v>
          </cell>
          <cell r="D816">
            <v>62.37</v>
          </cell>
          <cell r="E816">
            <v>0</v>
          </cell>
          <cell r="F816">
            <v>62.37</v>
          </cell>
        </row>
        <row r="817">
          <cell r="A817">
            <v>89015</v>
          </cell>
          <cell r="B817" t="str">
            <v>VASSOURA MECÂNICA REBOCÁVEL COM ESCOVA CILÍNDRICA, LARGURA ÚTIL DE VARRIMENTO DE 2,44 M - DEPRECIAÇÃO. AF_06/2014</v>
          </cell>
          <cell r="C817" t="str">
            <v>H</v>
          </cell>
          <cell r="D817">
            <v>3.86</v>
          </cell>
          <cell r="E817">
            <v>0</v>
          </cell>
          <cell r="F817">
            <v>3.86</v>
          </cell>
        </row>
        <row r="818">
          <cell r="A818">
            <v>89016</v>
          </cell>
          <cell r="B818" t="str">
            <v>VASSOURA MECÂNICA REBOCÁVEL COM ESCOVA CILÍNDRICA, LARGURA ÚTIL DE VARRIMENTO DE 2,44 M - JUROS. AF_06/2014</v>
          </cell>
          <cell r="C818" t="str">
            <v>H</v>
          </cell>
          <cell r="D818">
            <v>1.02</v>
          </cell>
          <cell r="E818">
            <v>0</v>
          </cell>
          <cell r="F818">
            <v>1.02</v>
          </cell>
        </row>
        <row r="819">
          <cell r="A819">
            <v>89017</v>
          </cell>
          <cell r="B819" t="str">
            <v>TRATOR DE ESTEIRAS, POTÊNCIA 170 HP, PESO OPERACIONAL 19 T, CAÇAMBA 5,2 M3 - DEPRECIAÇÃO. AF_06/2014</v>
          </cell>
          <cell r="C819" t="str">
            <v>H</v>
          </cell>
          <cell r="D819">
            <v>42.96</v>
          </cell>
          <cell r="E819">
            <v>0</v>
          </cell>
          <cell r="F819">
            <v>42.96</v>
          </cell>
        </row>
        <row r="820">
          <cell r="A820">
            <v>89018</v>
          </cell>
          <cell r="B820" t="str">
            <v>TRATOR DE ESTEIRAS, POTÊNCIA 170 HP, PESO OPERACIONAL 19 T, CAÇAMBA 5,2 M3 - JUROS. AF_06/2014</v>
          </cell>
          <cell r="C820" t="str">
            <v>H</v>
          </cell>
          <cell r="D820">
            <v>18.920000000000002</v>
          </cell>
          <cell r="E820">
            <v>0</v>
          </cell>
          <cell r="F820">
            <v>18.920000000000002</v>
          </cell>
        </row>
        <row r="821">
          <cell r="A821">
            <v>89019</v>
          </cell>
          <cell r="B821" t="str">
            <v>BOMBA SUBMERSÍVEL ELÉTRICA TRIFÁSICA, POTÊNCIA 2,96 HP, Ø ROTOR 144 MM SEMI-ABERTO, BOCAL DE SAÍDA Ø 2, HM/Q = 2 MCA / 38,8 M3/H A 28 MCA / 5 M3/H - DEPRECIAÇÃO. AF_06/2014</v>
          </cell>
          <cell r="C821" t="str">
            <v>H</v>
          </cell>
          <cell r="D821">
            <v>0.42</v>
          </cell>
          <cell r="E821">
            <v>0</v>
          </cell>
          <cell r="F821">
            <v>0.42</v>
          </cell>
        </row>
        <row r="822">
          <cell r="A822">
            <v>89020</v>
          </cell>
          <cell r="B822" t="str">
            <v>BOMBA SUBMERSÍVEL ELÉTRICA TRIFÁSICA, POTÊNCIA 2,96 HP, Ø ROTOR 144 MM SEMI-ABERTO, BOCAL DE SAÍDA Ø 2, HM/Q = 2 MCA / 38,8 M3/H A 28 MCA / 5 M3/H - JUROS. AF_06/2014</v>
          </cell>
          <cell r="C822" t="str">
            <v>H</v>
          </cell>
          <cell r="D822">
            <v>0.09</v>
          </cell>
          <cell r="E822">
            <v>0</v>
          </cell>
          <cell r="F822">
            <v>0.09</v>
          </cell>
        </row>
        <row r="823">
          <cell r="A823">
            <v>89023</v>
          </cell>
          <cell r="B823" t="str">
            <v>TANQUE DE ASFALTO ESTACIONÁRIO COM MAÇARICO, CAPACIDADE 20.000 L - DEPRECIAÇÃO. AF_05/2023</v>
          </cell>
          <cell r="C823" t="str">
            <v>H</v>
          </cell>
          <cell r="D823">
            <v>3.48</v>
          </cell>
          <cell r="E823">
            <v>0</v>
          </cell>
          <cell r="F823">
            <v>3.48</v>
          </cell>
        </row>
        <row r="824">
          <cell r="A824">
            <v>89024</v>
          </cell>
          <cell r="B824" t="str">
            <v>TANQUE DE ASFALTO ESTACIONÁRIO COM MAÇARICO, CAPACIDADE 20.000 L - JUROS. AF_05/2023</v>
          </cell>
          <cell r="C824" t="str">
            <v>H</v>
          </cell>
          <cell r="D824">
            <v>1.28</v>
          </cell>
          <cell r="E824">
            <v>0</v>
          </cell>
          <cell r="F824">
            <v>1.28</v>
          </cell>
        </row>
        <row r="825">
          <cell r="A825">
            <v>89025</v>
          </cell>
          <cell r="B825" t="str">
            <v>TANQUE DE ASFALTO ESTACIONÁRIO COM MAÇARICO, CAPACIDADE 20.000 L - MANUTENÇÃO. AF_05/2023</v>
          </cell>
          <cell r="C825" t="str">
            <v>H</v>
          </cell>
          <cell r="D825">
            <v>4.6399999999999997</v>
          </cell>
          <cell r="E825">
            <v>0</v>
          </cell>
          <cell r="F825">
            <v>4.6399999999999997</v>
          </cell>
        </row>
        <row r="826">
          <cell r="A826">
            <v>89026</v>
          </cell>
          <cell r="B826" t="str">
            <v>TANQUE DE ASFALTO ESTACIONÁRIO COM MAÇARICO, CAPACIDADE 20.000 L - MATERIAIS NA OPERAÇÃO. AF_05/2023</v>
          </cell>
          <cell r="C826" t="str">
            <v>H</v>
          </cell>
          <cell r="D826">
            <v>164.01</v>
          </cell>
          <cell r="E826">
            <v>0</v>
          </cell>
          <cell r="F826">
            <v>164.01</v>
          </cell>
        </row>
        <row r="827">
          <cell r="A827">
            <v>89029</v>
          </cell>
          <cell r="B827" t="str">
            <v>TRATOR DE ESTEIRAS, POTÊNCIA 100 HP, PESO OPERACIONAL 9,4 T, COM LÂMINA 2,19 M3 - DEPRECIAÇÃO. AF_06/2014</v>
          </cell>
          <cell r="C827" t="str">
            <v>H</v>
          </cell>
          <cell r="D827">
            <v>33.340000000000003</v>
          </cell>
          <cell r="E827">
            <v>0</v>
          </cell>
          <cell r="F827">
            <v>33.340000000000003</v>
          </cell>
        </row>
        <row r="828">
          <cell r="A828">
            <v>89030</v>
          </cell>
          <cell r="B828" t="str">
            <v>TRATOR DE ESTEIRAS, POTÊNCIA 100 HP, PESO OPERACIONAL 9,4 T, COM LÂMINA 2,19 M3 - JUROS. AF_06/2014</v>
          </cell>
          <cell r="C828" t="str">
            <v>H</v>
          </cell>
          <cell r="D828">
            <v>14.68</v>
          </cell>
          <cell r="E828">
            <v>0</v>
          </cell>
          <cell r="F828">
            <v>14.68</v>
          </cell>
        </row>
        <row r="829">
          <cell r="A829">
            <v>89033</v>
          </cell>
          <cell r="B829" t="str">
            <v>TRATOR DE PNEUS, POTÊNCIA 85 CV, TRAÇÃO 4X4, PESO COM LASTRO DE 4.675 KG - DEPRECIAÇÃO. AF_06/2014</v>
          </cell>
          <cell r="C829" t="str">
            <v>H</v>
          </cell>
          <cell r="D829">
            <v>13.67</v>
          </cell>
          <cell r="E829">
            <v>0</v>
          </cell>
          <cell r="F829">
            <v>13.67</v>
          </cell>
        </row>
        <row r="830">
          <cell r="A830">
            <v>89034</v>
          </cell>
          <cell r="B830" t="str">
            <v>TRATOR DE PNEUS, POTÊNCIA 85 CV, TRAÇÃO 4X4, PESO COM LASTRO DE 4.675 KG - JUROS. AF_06/2014</v>
          </cell>
          <cell r="C830" t="str">
            <v>H</v>
          </cell>
          <cell r="D830">
            <v>3.66</v>
          </cell>
          <cell r="E830">
            <v>0</v>
          </cell>
          <cell r="F830">
            <v>3.66</v>
          </cell>
        </row>
        <row r="831">
          <cell r="A831">
            <v>89128</v>
          </cell>
          <cell r="B831" t="str">
            <v>PÁ CARREGADEIRA SOBRE RODAS, POTÊNCIA LÍQUIDA 128 HP, CAPACIDADE DA CAÇAMBA 1,7 A 2,8 M3, PESO OPERACIONAL 11632 KG - DEPRECIAÇÃO. AF_06/2014</v>
          </cell>
          <cell r="C831" t="str">
            <v>H</v>
          </cell>
          <cell r="D831">
            <v>45.92</v>
          </cell>
          <cell r="E831">
            <v>0</v>
          </cell>
          <cell r="F831">
            <v>45.92</v>
          </cell>
        </row>
        <row r="832">
          <cell r="A832">
            <v>89129</v>
          </cell>
          <cell r="B832" t="str">
            <v>PÁ CARREGADEIRA SOBRE RODAS, POTÊNCIA LÍQUIDA 128 HP, CAPACIDADE DA CAÇAMBA 1,7 A 2,8 M3, PESO OPERACIONAL 11632 KG - JUROS. AF_06/2014</v>
          </cell>
          <cell r="C832" t="str">
            <v>H</v>
          </cell>
          <cell r="D832">
            <v>12.13</v>
          </cell>
          <cell r="E832">
            <v>0</v>
          </cell>
          <cell r="F832">
            <v>12.13</v>
          </cell>
        </row>
        <row r="833">
          <cell r="A833">
            <v>89130</v>
          </cell>
          <cell r="B833" t="str">
            <v>PÁ CARREGADEIRA SOBRE RODAS, POTÊNCIA 197 HP, CAPACIDADE DA CAÇAMBA 2,5 A 3,5 M3, PESO OPERACIONAL 18338 KG - DEPRECIAÇÃO. AF_06/2014</v>
          </cell>
          <cell r="C833" t="str">
            <v>H</v>
          </cell>
          <cell r="D833">
            <v>63.67</v>
          </cell>
          <cell r="E833">
            <v>0</v>
          </cell>
          <cell r="F833">
            <v>63.67</v>
          </cell>
        </row>
        <row r="834">
          <cell r="A834">
            <v>89131</v>
          </cell>
          <cell r="B834" t="str">
            <v>PÁ CARREGADEIRA SOBRE RODAS, POTÊNCIA 197 HP, CAPACIDADE DA CAÇAMBA 2,5 A 3,5 M3, PESO OPERACIONAL 18338 KG - JUROS. AF_06/2014</v>
          </cell>
          <cell r="C834" t="str">
            <v>H</v>
          </cell>
          <cell r="D834">
            <v>16.82</v>
          </cell>
          <cell r="E834">
            <v>0</v>
          </cell>
          <cell r="F834">
            <v>16.82</v>
          </cell>
        </row>
        <row r="835">
          <cell r="A835">
            <v>89210</v>
          </cell>
          <cell r="B835" t="str">
            <v>ROLO COMPACTADOR VIBRATÓRIO DE UM CILINDRO AÇO LISO, POTÊNCIA 80 HP, PESO OPERACIONAL MÁXIMO 8,1 T, IMPACTO DINÂMICO 16,15 / 9,5 T, LARGURA DE TRABALHO 1,68 M - DEPRECIAÇÃO. AF_06/2014</v>
          </cell>
          <cell r="C835" t="str">
            <v>H</v>
          </cell>
          <cell r="D835">
            <v>32.049999999999997</v>
          </cell>
          <cell r="E835">
            <v>0</v>
          </cell>
          <cell r="F835">
            <v>32.049999999999997</v>
          </cell>
        </row>
        <row r="836">
          <cell r="A836">
            <v>89211</v>
          </cell>
          <cell r="B836" t="str">
            <v>ROLO COMPACTADOR VIBRATÓRIO DE UM CILINDRO AÇO LISO, POTÊNCIA 80 HP, PESO OPERACIONAL MÁXIMO 8,1 T, IMPACTO DINÂMICO 16,15 / 9,5 T, LARGURA DE TRABALHO 1,68 M - JUROS. AF_06/2014</v>
          </cell>
          <cell r="C836" t="str">
            <v>H</v>
          </cell>
          <cell r="D836">
            <v>8.6</v>
          </cell>
          <cell r="E836">
            <v>0</v>
          </cell>
          <cell r="F836">
            <v>8.6</v>
          </cell>
        </row>
        <row r="837">
          <cell r="A837">
            <v>89212</v>
          </cell>
          <cell r="B837" t="str">
            <v>BATE-ESTACAS POR GRAVIDADE, POTÊNCIA DE 160 HP, PESO DO MARTELO ATÉ 3 TONELADAS - DEPRECIAÇÃO. AF_11/2014</v>
          </cell>
          <cell r="C837" t="str">
            <v>H</v>
          </cell>
          <cell r="D837">
            <v>28.91</v>
          </cell>
          <cell r="E837">
            <v>0</v>
          </cell>
          <cell r="F837">
            <v>28.91</v>
          </cell>
        </row>
        <row r="838">
          <cell r="A838">
            <v>89213</v>
          </cell>
          <cell r="B838" t="str">
            <v>BATE-ESTACAS POR GRAVIDADE, POTÊNCIA DE 160 HP, PESO DO MARTELO ATÉ 3 TONELADAS - JUROS. AF_11/2014</v>
          </cell>
          <cell r="C838" t="str">
            <v>H</v>
          </cell>
          <cell r="D838">
            <v>8.92</v>
          </cell>
          <cell r="E838">
            <v>0</v>
          </cell>
          <cell r="F838">
            <v>8.92</v>
          </cell>
        </row>
        <row r="839">
          <cell r="A839">
            <v>89214</v>
          </cell>
          <cell r="B839" t="str">
            <v>BATE-ESTACAS POR GRAVIDADE, POTÊNCIA DE 160 HP, PESO DO MARTELO ATÉ 3 TONELADAS - MANUTENÇÃO. AF_11/2014</v>
          </cell>
          <cell r="C839" t="str">
            <v>H</v>
          </cell>
          <cell r="D839">
            <v>27.14</v>
          </cell>
          <cell r="E839">
            <v>0</v>
          </cell>
          <cell r="F839">
            <v>27.14</v>
          </cell>
        </row>
        <row r="840">
          <cell r="A840">
            <v>89215</v>
          </cell>
          <cell r="B840" t="str">
            <v>BATE-ESTACAS POR GRAVIDADE, POTÊNCIA DE 160 HP, PESO DO MARTELO ATÉ 3 TONELADAS - MATERIAIS NA OPERAÇÃO. AF_11/2014</v>
          </cell>
          <cell r="C840" t="str">
            <v>H</v>
          </cell>
          <cell r="D840">
            <v>89.08</v>
          </cell>
          <cell r="E840">
            <v>0</v>
          </cell>
          <cell r="F840">
            <v>89.08</v>
          </cell>
        </row>
        <row r="841">
          <cell r="A841">
            <v>89221</v>
          </cell>
          <cell r="B841" t="str">
            <v>BETONEIRA CAPACIDADE NOMINAL DE 600 L, CAPACIDADE DE MISTURA 360 L, MOTOR ELÉTRICO TRIFÁSICO POTÊNCIA DE 4 CV, SEM CARREGADOR - DEPRECIAÇÃO. AF_05/2023</v>
          </cell>
          <cell r="C841" t="str">
            <v>H</v>
          </cell>
          <cell r="D841">
            <v>1.18</v>
          </cell>
          <cell r="E841">
            <v>0</v>
          </cell>
          <cell r="F841">
            <v>1.18</v>
          </cell>
        </row>
        <row r="842">
          <cell r="A842">
            <v>89222</v>
          </cell>
          <cell r="B842" t="str">
            <v>BETONEIRA CAPACIDADE NOMINAL DE 600 L, CAPACIDADE DE MISTURA 360 L, MOTOR ELÉTRICO TRIFÁSICO POTÊNCIA DE 4 CV, SEM CARREGADOR - JUROS. AF_05/2023</v>
          </cell>
          <cell r="C842" t="str">
            <v>H</v>
          </cell>
          <cell r="D842">
            <v>0.28999999999999998</v>
          </cell>
          <cell r="E842">
            <v>0</v>
          </cell>
          <cell r="F842">
            <v>0.28999999999999998</v>
          </cell>
        </row>
        <row r="843">
          <cell r="A843">
            <v>89223</v>
          </cell>
          <cell r="B843" t="str">
            <v>BETONEIRA CAPACIDADE NOMINAL DE 600 L, CAPACIDADE DE MISTURA 360 L, MOTOR ELÉTRICO TRIFÁSICO POTÊNCIA DE 4 CV, SEM CARREGADOR - MANUTENÇÃO. AF_05/2023</v>
          </cell>
          <cell r="C843" t="str">
            <v>H</v>
          </cell>
          <cell r="D843">
            <v>1.38</v>
          </cell>
          <cell r="E843">
            <v>0</v>
          </cell>
          <cell r="F843">
            <v>1.38</v>
          </cell>
        </row>
        <row r="844">
          <cell r="A844">
            <v>89224</v>
          </cell>
          <cell r="B844" t="str">
            <v>BETONEIRA CAPACIDADE NOMINAL DE 600 L, CAPACIDADE DE MISTURA 360 L, MOTOR ELÉTRICO TRIFÁSICO POTÊNCIA DE 4 CV, SEM CARREGADOR - MATERIAIS NA OPERAÇÃO. AF_05/2023</v>
          </cell>
          <cell r="C844" t="str">
            <v>H</v>
          </cell>
          <cell r="D844">
            <v>1.75</v>
          </cell>
          <cell r="E844">
            <v>0</v>
          </cell>
          <cell r="F844">
            <v>1.75</v>
          </cell>
        </row>
        <row r="845">
          <cell r="A845">
            <v>89228</v>
          </cell>
          <cell r="B845" t="str">
            <v>MOTONIVELADORA POTÊNCIA BÁSICA LÍQUIDA (PRIMEIRA MARCHA) 125 HP, PESO BRUTO 13032 KG, LARGURA DA LÂMINA DE 3,7 M - DEPRECIAÇÃO. AF_06/2014</v>
          </cell>
          <cell r="C845" t="str">
            <v>H</v>
          </cell>
          <cell r="D845">
            <v>60</v>
          </cell>
          <cell r="E845">
            <v>0</v>
          </cell>
          <cell r="F845">
            <v>60</v>
          </cell>
        </row>
        <row r="846">
          <cell r="A846">
            <v>89229</v>
          </cell>
          <cell r="B846" t="str">
            <v>MOTONIVELADORA POTÊNCIA BÁSICA LÍQUIDA (PRIMEIRA MARCHA) 125 HP, PESO BRUTO 13032 KG, LARGURA DA LÂMINA DE 3,7 M - JUROS. AF_06/2014</v>
          </cell>
          <cell r="C846" t="str">
            <v>H</v>
          </cell>
          <cell r="D846">
            <v>21.15</v>
          </cell>
          <cell r="E846">
            <v>0</v>
          </cell>
          <cell r="F846">
            <v>21.15</v>
          </cell>
        </row>
        <row r="847">
          <cell r="A847">
            <v>89230</v>
          </cell>
          <cell r="B847" t="str">
            <v>FRESADORA DE ASFALTO A FRIO SOBRE RODAS, LARGURA FRESAGEM DE 1,0 M, POTÊNCIA 208 HP - DEPRECIAÇÃO. AF_11/2014</v>
          </cell>
          <cell r="C847" t="str">
            <v>H</v>
          </cell>
          <cell r="D847">
            <v>106.95</v>
          </cell>
          <cell r="E847">
            <v>0</v>
          </cell>
          <cell r="F847">
            <v>106.95</v>
          </cell>
        </row>
        <row r="848">
          <cell r="A848">
            <v>89231</v>
          </cell>
          <cell r="B848" t="str">
            <v>FRESADORA DE ASFALTO A FRIO SOBRE RODAS, LARGURA FRESAGEM DE 1,0 M, POTÊNCIA 208 HP - JUROS. AF_11/2014</v>
          </cell>
          <cell r="C848" t="str">
            <v>H</v>
          </cell>
          <cell r="D848">
            <v>32.74</v>
          </cell>
          <cell r="E848">
            <v>0</v>
          </cell>
          <cell r="F848">
            <v>32.74</v>
          </cell>
        </row>
        <row r="849">
          <cell r="A849">
            <v>89232</v>
          </cell>
          <cell r="B849" t="str">
            <v>FRESADORA DE ASFALTO A FRIO SOBRE RODAS, LARGURA FRESAGEM DE 1,0 M, POTÊNCIA 208 HP - MANUTENÇÃO. AF_11/2014</v>
          </cell>
          <cell r="C849" t="str">
            <v>H</v>
          </cell>
          <cell r="D849">
            <v>190.77</v>
          </cell>
          <cell r="E849">
            <v>0</v>
          </cell>
          <cell r="F849">
            <v>190.77</v>
          </cell>
        </row>
        <row r="850">
          <cell r="A850">
            <v>89233</v>
          </cell>
          <cell r="B850" t="str">
            <v>FRESADORA DE ASFALTO A FRIO SOBRE RODAS, LARGURA FRESAGEM DE 1,0 M, POTÊNCIA 208 HP - MATERIAIS NA OPERAÇÃO. AF_11/2014</v>
          </cell>
          <cell r="C850" t="str">
            <v>H</v>
          </cell>
          <cell r="D850">
            <v>160.31</v>
          </cell>
          <cell r="E850">
            <v>0</v>
          </cell>
          <cell r="F850">
            <v>160.31</v>
          </cell>
        </row>
        <row r="851">
          <cell r="A851">
            <v>89236</v>
          </cell>
          <cell r="B851" t="str">
            <v>FRESADORA DE ASFALTO A FRIO SOBRE RODAS, LARGURA FRESAGEM DE 2,0 M, POTÊNCIA 550 HP - DEPRECIAÇÃO. AF_11/2014</v>
          </cell>
          <cell r="C851" t="str">
            <v>H</v>
          </cell>
          <cell r="D851">
            <v>249.83</v>
          </cell>
          <cell r="E851">
            <v>0</v>
          </cell>
          <cell r="F851">
            <v>249.83</v>
          </cell>
        </row>
        <row r="852">
          <cell r="A852">
            <v>89237</v>
          </cell>
          <cell r="B852" t="str">
            <v>FRESADORA DE ASFALTO A FRIO SOBRE RODAS, LARGURA FRESAGEM DE 2,0 M, POTÊNCIA 550 HP - JUROS. AF_11/2014</v>
          </cell>
          <cell r="C852" t="str">
            <v>H</v>
          </cell>
          <cell r="D852">
            <v>76.5</v>
          </cell>
          <cell r="E852">
            <v>0</v>
          </cell>
          <cell r="F852">
            <v>76.5</v>
          </cell>
        </row>
        <row r="853">
          <cell r="A853">
            <v>89238</v>
          </cell>
          <cell r="B853" t="str">
            <v>FRESADORA DE ASFALTO A FRIO SOBRE RODAS, LARGURA FRESAGEM DE 2,0 M, POTÊNCIA 550 HP - MANUTENÇÃO. AF_11/2014</v>
          </cell>
          <cell r="C853" t="str">
            <v>H</v>
          </cell>
          <cell r="D853">
            <v>445.64</v>
          </cell>
          <cell r="E853">
            <v>0</v>
          </cell>
          <cell r="F853">
            <v>445.64</v>
          </cell>
        </row>
        <row r="854">
          <cell r="A854">
            <v>89239</v>
          </cell>
          <cell r="B854" t="str">
            <v>FRESADORA DE ASFALTO A FRIO SOBRE RODAS, LARGURA FRESAGEM DE 2,0 M, POTÊNCIA 550 HP - MATERIAIS NA OPERAÇÃO. AF_11/2014</v>
          </cell>
          <cell r="C854" t="str">
            <v>H</v>
          </cell>
          <cell r="D854">
            <v>423.95</v>
          </cell>
          <cell r="E854">
            <v>0</v>
          </cell>
          <cell r="F854">
            <v>423.95</v>
          </cell>
        </row>
        <row r="855">
          <cell r="A855">
            <v>89240</v>
          </cell>
          <cell r="B855" t="str">
            <v>VIBROACABADORA DE ASFALTO SOBRE ESTEIRAS, LARGURA DE PAVIMENTAÇÃO 1,90 M A 5,30 M, POTÊNCIA 105 HP CAPACIDADE 450 T/H - DEPRECIAÇÃO. AF_11/2014</v>
          </cell>
          <cell r="C855" t="str">
            <v>H</v>
          </cell>
          <cell r="D855">
            <v>76.67</v>
          </cell>
          <cell r="E855">
            <v>0</v>
          </cell>
          <cell r="F855">
            <v>76.67</v>
          </cell>
        </row>
        <row r="856">
          <cell r="A856">
            <v>89241</v>
          </cell>
          <cell r="B856" t="str">
            <v>VIBROACABADORA DE ASFALTO SOBRE ESTEIRAS, LARGURA DE PAVIMENTAÇÃO 1,90 M A 5,30 M, POTÊNCIA 105 HP CAPACIDADE 450 T/H - JUROS. AF_11/2014</v>
          </cell>
          <cell r="C856" t="str">
            <v>H</v>
          </cell>
          <cell r="D856">
            <v>27.02</v>
          </cell>
          <cell r="E856">
            <v>0</v>
          </cell>
          <cell r="F856">
            <v>27.02</v>
          </cell>
        </row>
        <row r="857">
          <cell r="A857">
            <v>89246</v>
          </cell>
          <cell r="B857" t="str">
            <v>RECICLADORA DE ASFALTO A FRIO SOBRE RODAS, LARGURA FRESAGEM DE 2,0 M, POTÊNCIA 422 HP - DEPRECIAÇÃO. AF_11/2014</v>
          </cell>
          <cell r="C857" t="str">
            <v>H</v>
          </cell>
          <cell r="D857">
            <v>217.09</v>
          </cell>
          <cell r="E857">
            <v>0</v>
          </cell>
          <cell r="F857">
            <v>217.09</v>
          </cell>
        </row>
        <row r="858">
          <cell r="A858">
            <v>89247</v>
          </cell>
          <cell r="B858" t="str">
            <v>RECICLADORA DE ASFALTO A FRIO SOBRE RODAS, LARGURA FRESAGEM DE 2,0 M, POTÊNCIA 422 HP - JUROS. AF_11/2014</v>
          </cell>
          <cell r="C858" t="str">
            <v>H</v>
          </cell>
          <cell r="D858">
            <v>66.47</v>
          </cell>
          <cell r="E858">
            <v>0</v>
          </cell>
          <cell r="F858">
            <v>66.47</v>
          </cell>
        </row>
        <row r="859">
          <cell r="A859">
            <v>89248</v>
          </cell>
          <cell r="B859" t="str">
            <v>RECICLADORA DE ASFALTO A FRIO SOBRE RODAS, LARGURA FRESAGEM DE 2,0 M, POTÊNCIA 422 HP - MANUTENÇÃO. AF_11/2014</v>
          </cell>
          <cell r="C859" t="str">
            <v>H</v>
          </cell>
          <cell r="D859">
            <v>387.23</v>
          </cell>
          <cell r="E859">
            <v>0</v>
          </cell>
          <cell r="F859">
            <v>387.23</v>
          </cell>
        </row>
        <row r="860">
          <cell r="A860">
            <v>89249</v>
          </cell>
          <cell r="B860" t="str">
            <v>RECICLADORA DE ASFALTO A FRIO SOBRE RODAS, LARGURA FRESAGEM DE 2,0 M, POTÊNCIA 422 HP - MATERIAIS NA OPERAÇÃO. AF_11/2014</v>
          </cell>
          <cell r="C860" t="str">
            <v>H</v>
          </cell>
          <cell r="D860">
            <v>361.39</v>
          </cell>
          <cell r="E860">
            <v>0</v>
          </cell>
          <cell r="F860">
            <v>361.39</v>
          </cell>
        </row>
        <row r="861">
          <cell r="A861">
            <v>89253</v>
          </cell>
          <cell r="B861" t="str">
            <v>VIBROACABADORA DE ASFALTO SOBRE ESTEIRAS, LARGURA DE PAVIMENTAÇÃO 2,13 M A 4,55 M, POTÊNCIA 100 HP, CAPACIDADE 400 T/H - DEPRECIAÇÃO. AF_11/2014</v>
          </cell>
          <cell r="C861" t="str">
            <v>H</v>
          </cell>
          <cell r="D861">
            <v>62.83</v>
          </cell>
          <cell r="E861">
            <v>0</v>
          </cell>
          <cell r="F861">
            <v>62.83</v>
          </cell>
        </row>
        <row r="862">
          <cell r="A862">
            <v>89254</v>
          </cell>
          <cell r="B862" t="str">
            <v>VIBROACABADORA DE ASFALTO SOBRE ESTEIRAS, LARGURA DE PAVIMENTAÇÃO 2,13 M A 4,55 M, POTÊNCIA 100 HP, CAPACIDADE 400 T/H - JUROS. AF_11/2014</v>
          </cell>
          <cell r="C862" t="str">
            <v>H</v>
          </cell>
          <cell r="D862">
            <v>22.14</v>
          </cell>
          <cell r="E862">
            <v>0</v>
          </cell>
          <cell r="F862">
            <v>22.14</v>
          </cell>
        </row>
        <row r="863">
          <cell r="A863">
            <v>89255</v>
          </cell>
          <cell r="B863" t="str">
            <v>VIBROACABADORA DE ASFALTO SOBRE ESTEIRAS, LARGURA DE PAVIMENTAÇÃO 2,13 M A 4,55 M, POTÊNCIA 100 HP, CAPACIDADE 400 T/H - MANUTENÇÃO. AF_11/2014</v>
          </cell>
          <cell r="C863" t="str">
            <v>H</v>
          </cell>
          <cell r="D863">
            <v>101</v>
          </cell>
          <cell r="E863">
            <v>0</v>
          </cell>
          <cell r="F863">
            <v>101</v>
          </cell>
        </row>
        <row r="864">
          <cell r="A864">
            <v>89256</v>
          </cell>
          <cell r="B864" t="str">
            <v>VIBROACABADORA DE ASFALTO SOBRE ESTEIRAS, LARGURA DE PAVIMENTAÇÃO 2,13 M A 4,55 M, POTÊNCIA 100 HP, CAPACIDADE 400 T/H - MATERIAIS NA OPERAÇÃO. AF_11/2014</v>
          </cell>
          <cell r="C864" t="str">
            <v>H</v>
          </cell>
          <cell r="D864">
            <v>81.33</v>
          </cell>
          <cell r="E864">
            <v>0</v>
          </cell>
          <cell r="F864">
            <v>81.33</v>
          </cell>
        </row>
        <row r="865">
          <cell r="A865">
            <v>89259</v>
          </cell>
          <cell r="B865" t="str">
            <v>GUINDAUTO HIDRÁULICO, CAPACIDADE MÁXIMA DE CARGA 6200 KG, MOMENTO MÁXIMO DE CARGA 11,7 TM, ALCANCE MÁXIMO HORIZONTAL 9,70 M, INCLUSIVE CAMINHÃO TOCO PBT 16.000 KG, POTÊNCIA DE 189 CV - DEPRECIAÇÃO. AF_06/2014</v>
          </cell>
          <cell r="C865" t="str">
            <v>H</v>
          </cell>
          <cell r="D865">
            <v>27.43</v>
          </cell>
          <cell r="E865">
            <v>0</v>
          </cell>
          <cell r="F865">
            <v>27.43</v>
          </cell>
        </row>
        <row r="866">
          <cell r="A866">
            <v>89260</v>
          </cell>
          <cell r="B866" t="str">
            <v>GUINDAUTO HIDRÁULICO, CAPACIDADE MÁXIMA DE CARGA 6200 KG, MOMENTO MÁXIMO DE CARGA 11,7 TM, ALCANCE MÁXIMO HORIZONTAL 9,70 M, INCLUSIVE CAMINHÃO TOCO PBT 16.000 KG, POTÊNCIA DE 189 CV - JUROS. AF_06/2014</v>
          </cell>
          <cell r="C866" t="str">
            <v>H</v>
          </cell>
          <cell r="D866">
            <v>10.119999999999999</v>
          </cell>
          <cell r="E866">
            <v>0</v>
          </cell>
          <cell r="F866">
            <v>10.119999999999999</v>
          </cell>
        </row>
        <row r="867">
          <cell r="A867">
            <v>89262</v>
          </cell>
          <cell r="B867" t="str">
            <v>GUINDAUTO HIDRÁULICO, CAPACIDADE MÁXIMA DE CARGA 6200 KG, MOMENTO MÁXIMO DE CARGA 11,7 TM, ALCANCE MÁXIMO HORIZONTAL 9,70 M, INCLUSIVE CAMINHÃO TOCO PBT 16.000 KG, POTÊNCIA DE 189 CV - MANUTENÇÃO. AF_06/2014</v>
          </cell>
          <cell r="C867" t="str">
            <v>H</v>
          </cell>
          <cell r="D867">
            <v>46.63</v>
          </cell>
          <cell r="E867">
            <v>0</v>
          </cell>
          <cell r="F867">
            <v>46.63</v>
          </cell>
        </row>
        <row r="868">
          <cell r="A868">
            <v>89264</v>
          </cell>
          <cell r="B868" t="str">
            <v>CAMINHÃO TOCO, PBT 16.000 KG, CARGA ÚTIL MÁX. 10.685 KG, DIST. ENTRE EIXOS 4,8 M, POTÊNCIA 189 CV, INCLUSIVE CARROCERIA FIXA ABERTA DE MADEIRA P/ TRANSPORTE GERAL DE CARGA SECA, DIMEN. APROX. 2,5 X 7,00 X 0,50 M - DEPRECIAÇÃO. AF_06/2014</v>
          </cell>
          <cell r="C868" t="str">
            <v>H</v>
          </cell>
          <cell r="D868">
            <v>21.23</v>
          </cell>
          <cell r="E868">
            <v>0</v>
          </cell>
          <cell r="F868">
            <v>21.23</v>
          </cell>
        </row>
        <row r="869">
          <cell r="A869">
            <v>89265</v>
          </cell>
          <cell r="B869" t="str">
            <v>CAMINHÃO TOCO, PBT 16.000 KG, CARGA ÚTIL MÁX. 10.685 KG, DIST. ENTRE EIXOS 4,8 M, POTÊNCIA 189 CV, INCLUSIVE CARROCERIA FIXA ABERTA DE MADEIRA P/ TRANSPORTE GERAL DE CARGA SECA, DIMEN. APROX. 2,5 X 7,00 X 0,50 M - JUROS. AF_06/2014</v>
          </cell>
          <cell r="C869" t="str">
            <v>H</v>
          </cell>
          <cell r="D869">
            <v>8.49</v>
          </cell>
          <cell r="E869">
            <v>0</v>
          </cell>
          <cell r="F869">
            <v>8.49</v>
          </cell>
        </row>
        <row r="870">
          <cell r="A870">
            <v>89266</v>
          </cell>
          <cell r="B870" t="str">
            <v>CAMINHÃO TOCO, PBT 16.000 KG, CARGA ÚTIL MÁX. 10.685 KG, DIST. ENTRE EIXOS 4,8 M, POTÊNCIA 189 CV, INCLUSIVE CARROCERIA FIXA ABERTA DE MADEIRA P/ TRANSPORTE GERAL DE CARGA SECA, DIMEN. APROX. 2,5 X 7,00 X 0,50 M - IMPOSTOS E SEGUROS. AF_06/2014</v>
          </cell>
          <cell r="C870" t="str">
            <v>H</v>
          </cell>
          <cell r="D870">
            <v>3.43</v>
          </cell>
          <cell r="E870">
            <v>0</v>
          </cell>
          <cell r="F870">
            <v>3.43</v>
          </cell>
        </row>
        <row r="871">
          <cell r="A871">
            <v>89267</v>
          </cell>
          <cell r="B871" t="str">
            <v>GUINDASTE HIDRÁULICO AUTOPROPELIDO, COM LANÇA TELESCÓPICA 28,80 M, CAPACIDADE MÁXIMA 30 T, POTÊNCIA 97 KW, TRAÇÃO 4 X 4 - DEPRECIAÇÃO. AF_11/2014</v>
          </cell>
          <cell r="C871" t="str">
            <v>H</v>
          </cell>
          <cell r="D871">
            <v>50.32</v>
          </cell>
          <cell r="E871">
            <v>0</v>
          </cell>
          <cell r="F871">
            <v>50.32</v>
          </cell>
        </row>
        <row r="872">
          <cell r="A872">
            <v>89268</v>
          </cell>
          <cell r="B872" t="str">
            <v>GUINDASTE HIDRÁULICO AUTOPROPELIDO, COM LANÇA TELESCÓPICA 28,80 M, CAPACIDADE MÁXIMA 30 T, POTÊNCIA 97 KW, TRAÇÃO 4 X 4 - JUROS. AF_11/2014</v>
          </cell>
          <cell r="C872" t="str">
            <v>H</v>
          </cell>
          <cell r="D872">
            <v>17.739999999999998</v>
          </cell>
          <cell r="E872">
            <v>0</v>
          </cell>
          <cell r="F872">
            <v>17.739999999999998</v>
          </cell>
        </row>
        <row r="873">
          <cell r="A873">
            <v>89269</v>
          </cell>
          <cell r="B873" t="str">
            <v>GUINDASTE HIDRÁULICO AUTOPROPELIDO, COM LANÇA TELESCÓPICA 28,80 M, CAPACIDADE MÁXIMA 30 T, POTÊNCIA 97 KW, TRAÇÃO 4 X 4 - IMPOSTOS E SEGUROS. AF_11/2014</v>
          </cell>
          <cell r="C873" t="str">
            <v>H</v>
          </cell>
          <cell r="D873">
            <v>7.17</v>
          </cell>
          <cell r="E873">
            <v>0</v>
          </cell>
          <cell r="F873">
            <v>7.17</v>
          </cell>
        </row>
        <row r="874">
          <cell r="A874">
            <v>89270</v>
          </cell>
          <cell r="B874" t="str">
            <v>GUINDASTE HIDRÁULICO AUTOPROPELIDO, COM LANÇA TELESCÓPICA 28,80 M, CAPACIDADE MÁXIMA 30 T, POTÊNCIA 97 KW, TRAÇÃO 4 X 4 - MANUTENÇÃO. AF_11/2014</v>
          </cell>
          <cell r="C874" t="str">
            <v>H</v>
          </cell>
          <cell r="D874">
            <v>80.900000000000006</v>
          </cell>
          <cell r="E874">
            <v>0</v>
          </cell>
          <cell r="F874">
            <v>80.900000000000006</v>
          </cell>
        </row>
        <row r="875">
          <cell r="A875">
            <v>89271</v>
          </cell>
          <cell r="B875" t="str">
            <v>GUINDASTE HIDRÁULICO AUTOPROPELIDO, COM LANÇA TELESCÓPICA 28,80 M, CAPACIDADE MÁXIMA 30 T, POTÊNCIA 97 KW, TRAÇÃO 4 X 4 - MATERIAIS NA OPERAÇÃO. AF_11/2014</v>
          </cell>
          <cell r="C875" t="str">
            <v>H</v>
          </cell>
          <cell r="D875">
            <v>27.83</v>
          </cell>
          <cell r="E875">
            <v>0</v>
          </cell>
          <cell r="F875">
            <v>27.83</v>
          </cell>
        </row>
        <row r="876">
          <cell r="A876">
            <v>89274</v>
          </cell>
          <cell r="B876" t="str">
            <v>BETONEIRA CAPACIDADE NOMINAL DE 600 L, CAPACIDADE DE MISTURA 440 L, MOTOR A DIESEL POTÊNCIA 10 CV, COM CARREGADOR - DEPRECIAÇÃO. AF_05/2023</v>
          </cell>
          <cell r="C876" t="str">
            <v>H</v>
          </cell>
          <cell r="D876">
            <v>1.43</v>
          </cell>
          <cell r="E876">
            <v>0</v>
          </cell>
          <cell r="F876">
            <v>1.43</v>
          </cell>
        </row>
        <row r="877">
          <cell r="A877">
            <v>89275</v>
          </cell>
          <cell r="B877" t="str">
            <v>BETONEIRA CAPACIDADE NOMINAL DE 600 L, CAPACIDADE DE MISTURA 440 L, MOTOR A DIESEL POTÊNCIA 10 CV, COM CARREGADOR - JUROS. AF_05/2023</v>
          </cell>
          <cell r="C877" t="str">
            <v>H</v>
          </cell>
          <cell r="D877">
            <v>0.35</v>
          </cell>
          <cell r="E877">
            <v>0</v>
          </cell>
          <cell r="F877">
            <v>0.35</v>
          </cell>
        </row>
        <row r="878">
          <cell r="A878">
            <v>89276</v>
          </cell>
          <cell r="B878" t="str">
            <v>BETONEIRA CAPACIDADE NOMINAL DE 600 L, CAPACIDADE DE MISTURA 440 L, MOTOR A DIESEL POTÊNCIA 10 CV, COM CARREGADOR - MANUTENÇÃO. AF_05/2023</v>
          </cell>
          <cell r="C878" t="str">
            <v>H</v>
          </cell>
          <cell r="D878">
            <v>1.91</v>
          </cell>
          <cell r="E878">
            <v>0</v>
          </cell>
          <cell r="F878">
            <v>1.91</v>
          </cell>
        </row>
        <row r="879">
          <cell r="A879">
            <v>89277</v>
          </cell>
          <cell r="B879" t="str">
            <v>BETONEIRA CAPACIDADE NOMINAL DE 600 L, CAPACIDADE DE MISTURA 440 L, MOTOR A DIESEL POTÊNCIA 10 CV, COM CARREGADOR - MATERIAIS NA OPERAÇÃO. AF_05/2023</v>
          </cell>
          <cell r="C879" t="str">
            <v>H</v>
          </cell>
          <cell r="D879">
            <v>8.1300000000000008</v>
          </cell>
          <cell r="E879">
            <v>0</v>
          </cell>
          <cell r="F879">
            <v>8.1300000000000008</v>
          </cell>
        </row>
        <row r="880">
          <cell r="A880">
            <v>89280</v>
          </cell>
          <cell r="B880" t="str">
            <v>ROLO COMPACTADOR VIBRATÓRIO TANDEM AÇO LISO, POTÊNCIA 58 HP, PESO SEM/COM LASTRO 6,5 / 9,4 T, LARGURA DE TRABALHO 1,2 M - DEPRECIAÇÃO. AF_06/2014</v>
          </cell>
          <cell r="C880" t="str">
            <v>H</v>
          </cell>
          <cell r="D880">
            <v>39.36</v>
          </cell>
          <cell r="E880">
            <v>0</v>
          </cell>
          <cell r="F880">
            <v>39.36</v>
          </cell>
        </row>
        <row r="881">
          <cell r="A881">
            <v>89281</v>
          </cell>
          <cell r="B881" t="str">
            <v>ROLO COMPACTADOR VIBRATÓRIO TANDEM AÇO LISO, POTÊNCIA 58 HP, PESO SEM/COM LASTRO 6,5 / 9,4 T, LARGURA DE TRABALHO 1,2 M - JUROS. AF_06/2014</v>
          </cell>
          <cell r="C881" t="str">
            <v>H</v>
          </cell>
          <cell r="D881">
            <v>10.56</v>
          </cell>
          <cell r="E881">
            <v>0</v>
          </cell>
          <cell r="F881">
            <v>10.56</v>
          </cell>
        </row>
        <row r="882">
          <cell r="A882">
            <v>89870</v>
          </cell>
          <cell r="B882" t="str">
            <v>CAMINHÃO BASCULANTE 14 M3, COM CAVALO MECÂNICO DE CAPACIDADE MÁXIMA DE TRAÇÃO COMBINADO DE 36000 KG, POTÊNCIA 286 CV, INCLUSIVE SEMIREBOQUE COM CAÇAMBA METÁLICA - DEPRECIAÇÃO. AF_12/2014</v>
          </cell>
          <cell r="C882" t="str">
            <v>H</v>
          </cell>
          <cell r="D882">
            <v>34.340000000000003</v>
          </cell>
          <cell r="E882">
            <v>0</v>
          </cell>
          <cell r="F882">
            <v>34.340000000000003</v>
          </cell>
        </row>
        <row r="883">
          <cell r="A883">
            <v>89871</v>
          </cell>
          <cell r="B883" t="str">
            <v>CAMINHÃO BASCULANTE 14 M3, COM CAVALO MECÂNICO DE CAPACIDADE MÁXIMA DE TRAÇÃO COMBINADO DE 36000 KG, POTÊNCIA 286 CV, INCLUSIVE SEMIREBOQUE COM CAÇAMBA METÁLICA - JUROS. AF_12/2014</v>
          </cell>
          <cell r="C883" t="str">
            <v>H</v>
          </cell>
          <cell r="D883">
            <v>12.1</v>
          </cell>
          <cell r="E883">
            <v>0</v>
          </cell>
          <cell r="F883">
            <v>12.1</v>
          </cell>
        </row>
        <row r="884">
          <cell r="A884">
            <v>89872</v>
          </cell>
          <cell r="B884" t="str">
            <v>CAMINHÃO BASCULANTE 14 M3, COM CAVALO MECÂNICO DE CAPACIDADE MÁXIMA DE TRAÇÃO COMBINADO DE 36000 KG, POTÊNCIA 286 CV, INCLUSIVE SEMIREBOQUE COM CAÇAMBA METÁLICA - IMPOSTOS E SEGUROS. AF_12/2014</v>
          </cell>
          <cell r="C884" t="str">
            <v>H</v>
          </cell>
          <cell r="D884">
            <v>4.88</v>
          </cell>
          <cell r="E884">
            <v>0</v>
          </cell>
          <cell r="F884">
            <v>4.88</v>
          </cell>
        </row>
        <row r="885">
          <cell r="A885">
            <v>89873</v>
          </cell>
          <cell r="B885" t="str">
            <v>CAMINHÃO BASCULANTE 14 M3, COM CAVALO MECÂNICO DE CAPACIDADE MÁXIMA DE TRAÇÃO COMBINADO DE 36000 KG, POTÊNCIA 286 CV, INCLUSIVE SEMIREBOQUE COM CAÇAMBA METÁLICA - MANUTENÇÃO. AF_12/2014</v>
          </cell>
          <cell r="C885" t="str">
            <v>H</v>
          </cell>
          <cell r="D885">
            <v>58.82</v>
          </cell>
          <cell r="E885">
            <v>0</v>
          </cell>
          <cell r="F885">
            <v>58.82</v>
          </cell>
        </row>
        <row r="886">
          <cell r="A886">
            <v>89874</v>
          </cell>
          <cell r="B886" t="str">
            <v>CAMINHÃO BASCULANTE 14 M3, COM CAVALO MECÂNICO DE CAPACIDADE MÁXIMA DE TRAÇÃO COMBINADO DE 36000 KG, POTÊNCIA 286 CV, INCLUSIVE SEMIREBOQUE COM CAÇAMBA METÁLICA - MATERIAIS NA OPERAÇÃO. AF_12/2014</v>
          </cell>
          <cell r="C886" t="str">
            <v>H</v>
          </cell>
          <cell r="D886">
            <v>169.15</v>
          </cell>
          <cell r="E886">
            <v>0</v>
          </cell>
          <cell r="F886">
            <v>169.15</v>
          </cell>
        </row>
        <row r="887">
          <cell r="A887">
            <v>89878</v>
          </cell>
          <cell r="B887" t="str">
            <v>CAMINHÃO BASCULANTE 18 M3, COM CAVALO MECÂNICO DE CAPACIDADE MÁXIMA DE TRAÇÃO COMBINADO DE 45000 KG, POTÊNCIA 330 CV, INCLUSIVE SEMIREBOQUE COM CAÇAMBA METÁLICA - DEPRECIAÇÃO. AF_12/2014</v>
          </cell>
          <cell r="C887" t="str">
            <v>H</v>
          </cell>
          <cell r="D887">
            <v>36.72</v>
          </cell>
          <cell r="E887">
            <v>0</v>
          </cell>
          <cell r="F887">
            <v>36.72</v>
          </cell>
        </row>
        <row r="888">
          <cell r="A888">
            <v>89879</v>
          </cell>
          <cell r="B888" t="str">
            <v>CAMINHÃO BASCULANTE 18 M3, COM CAVALO MECÂNICO DE CAPACIDADE MÁXIMA DE TRAÇÃO COMBINADO DE 45000 KG, POTÊNCIA 330 CV, INCLUSIVE SEMIREBOQUE COM CAÇAMBA METÁLICA - JUROS. AF_12/2014</v>
          </cell>
          <cell r="C888" t="str">
            <v>H</v>
          </cell>
          <cell r="D888">
            <v>12.72</v>
          </cell>
          <cell r="E888">
            <v>0</v>
          </cell>
          <cell r="F888">
            <v>12.72</v>
          </cell>
        </row>
        <row r="889">
          <cell r="A889">
            <v>89880</v>
          </cell>
          <cell r="B889" t="str">
            <v>CAMINHÃO BASCULANTE 18 M3, COM CAVALO MECÂNICO DE CAPACIDADE MÁXIMA DE TRAÇÃO COMBINADO DE 45000 KG, POTÊNCIA 330 CV, INCLUSIVE SEMIREBOQUE COM CAÇAMBA METÁLICA - IMPOSTOS E SEGUROS. AF_12/2014</v>
          </cell>
          <cell r="C889" t="str">
            <v>H</v>
          </cell>
          <cell r="D889">
            <v>5.14</v>
          </cell>
          <cell r="E889">
            <v>0</v>
          </cell>
          <cell r="F889">
            <v>5.14</v>
          </cell>
        </row>
        <row r="890">
          <cell r="A890">
            <v>89881</v>
          </cell>
          <cell r="B890" t="str">
            <v>CAMINHÃO BASCULANTE 18 M3, COM CAVALO MECÂNICO DE CAPACIDADE MÁXIMA DE TRAÇÃO COMBINADO DE 45000 KG, POTÊNCIA 330 CV, INCLUSIVE SEMIREBOQUE COM CAÇAMBA METÁLICA - MANUTENÇÃO. AF_12/2014</v>
          </cell>
          <cell r="C890" t="str">
            <v>H</v>
          </cell>
          <cell r="D890">
            <v>62.31</v>
          </cell>
          <cell r="E890">
            <v>0</v>
          </cell>
          <cell r="F890">
            <v>62.31</v>
          </cell>
        </row>
        <row r="891">
          <cell r="A891">
            <v>89882</v>
          </cell>
          <cell r="B891" t="str">
            <v>CAMINHÃO BASCULANTE 18 M3, COM CAVALO MECÂNICO DE CAPACIDADE MÁXIMA DE TRAÇÃO COMBINADO DE 45000 KG, POTÊNCIA 330 CV, INCLUSIVE SEMIREBOQUE COM CAÇAMBA METÁLICA - MATERIAIS NA OPERAÇÃO. AF_12/2014</v>
          </cell>
          <cell r="C891" t="str">
            <v>H</v>
          </cell>
          <cell r="D891">
            <v>195.16</v>
          </cell>
          <cell r="E891">
            <v>0</v>
          </cell>
          <cell r="F891">
            <v>195.16</v>
          </cell>
        </row>
        <row r="892">
          <cell r="A892">
            <v>90582</v>
          </cell>
          <cell r="B892" t="str">
            <v>VIBRADOR DE IMERSÃO, DIÂMETRO DE PONTEIRA 45MM, MOTOR ELÉTRICO TRIFÁSICO POTÊNCIA DE 2 CV - DEPRECIAÇÃO. AF_06/2015</v>
          </cell>
          <cell r="C892" t="str">
            <v>H</v>
          </cell>
          <cell r="D892">
            <v>0.4</v>
          </cell>
          <cell r="E892">
            <v>0</v>
          </cell>
          <cell r="F892">
            <v>0.4</v>
          </cell>
        </row>
        <row r="893">
          <cell r="A893">
            <v>90583</v>
          </cell>
          <cell r="B893" t="str">
            <v>VIBRADOR DE IMERSÃO, DIÂMETRO DE PONTEIRA 45MM, MOTOR ELÉTRICO TRIFÁSICO POTÊNCIA DE 2 CV - JUROS. AF_06/2015</v>
          </cell>
          <cell r="C893" t="str">
            <v>H</v>
          </cell>
          <cell r="D893">
            <v>0.09</v>
          </cell>
          <cell r="E893">
            <v>0</v>
          </cell>
          <cell r="F893">
            <v>0.09</v>
          </cell>
        </row>
        <row r="894">
          <cell r="A894">
            <v>90584</v>
          </cell>
          <cell r="B894" t="str">
            <v>VIBRADOR DE IMERSÃO, DIÂMETRO DE PONTEIRA 45MM, MOTOR ELÉTRICO TRIFÁSICO POTÊNCIA DE 2 CV - MANUTENÇÃO. AF_06/2015</v>
          </cell>
          <cell r="C894" t="str">
            <v>H</v>
          </cell>
          <cell r="D894">
            <v>0.32</v>
          </cell>
          <cell r="E894">
            <v>0</v>
          </cell>
          <cell r="F894">
            <v>0.32</v>
          </cell>
        </row>
        <row r="895">
          <cell r="A895">
            <v>90585</v>
          </cell>
          <cell r="B895" t="str">
            <v>VIBRADOR DE IMERSÃO, DIÂMETRO DE PONTEIRA 45MM, MOTOR ELÉTRICO TRIFÁSICO POTÊNCIA DE 2 CV - MATERIAIS NA OPERAÇÃO. AF_06/2015</v>
          </cell>
          <cell r="C895" t="str">
            <v>H</v>
          </cell>
          <cell r="D895">
            <v>0.36</v>
          </cell>
          <cell r="E895">
            <v>0</v>
          </cell>
          <cell r="F895">
            <v>0.36</v>
          </cell>
        </row>
        <row r="896">
          <cell r="A896">
            <v>90621</v>
          </cell>
          <cell r="B896" t="str">
            <v>PERFURATRIZ MANUAL, TORQUE MÁXIMO 83 N.M, POTÊNCIA 5 CV, COM DIÂMETRO MÁXIMO 4" - DEPRECIAÇÃO. AF_06/2015</v>
          </cell>
          <cell r="C896" t="str">
            <v>H</v>
          </cell>
          <cell r="D896">
            <v>1.97</v>
          </cell>
          <cell r="E896">
            <v>0</v>
          </cell>
          <cell r="F896">
            <v>1.97</v>
          </cell>
        </row>
        <row r="897">
          <cell r="A897">
            <v>90622</v>
          </cell>
          <cell r="B897" t="str">
            <v>PERFURATRIZ MANUAL, TORQUE MÁXIMO 83 N.M, POTÊNCIA 5 CV, COM DIÂMETRO MÁXIMO 4" - JUROS. AF_06/2015</v>
          </cell>
          <cell r="C897" t="str">
            <v>H</v>
          </cell>
          <cell r="D897">
            <v>0.45</v>
          </cell>
          <cell r="E897">
            <v>0</v>
          </cell>
          <cell r="F897">
            <v>0.45</v>
          </cell>
        </row>
        <row r="898">
          <cell r="A898">
            <v>90623</v>
          </cell>
          <cell r="B898" t="str">
            <v>PERFURATRIZ MANUAL, TORQUE MÁXIMO 83 N.M, POTÊNCIA 5 CV, COM DIÂMETRO MÁXIMO 4" - MANUTENÇÃO. AF_06/2015</v>
          </cell>
          <cell r="C898" t="str">
            <v>H</v>
          </cell>
          <cell r="D898">
            <v>2.4700000000000002</v>
          </cell>
          <cell r="E898">
            <v>0</v>
          </cell>
          <cell r="F898">
            <v>2.4700000000000002</v>
          </cell>
        </row>
        <row r="899">
          <cell r="A899">
            <v>90624</v>
          </cell>
          <cell r="B899" t="str">
            <v>PERFURATRIZ MANUAL, TORQUE MÁXIMO 83 N.M, POTÊNCIA 5 CV, COM DIÂMETRO MÁXIMO 4" - MATERIAIS NA OPERAÇÃO. AF_06/2015</v>
          </cell>
          <cell r="C899" t="str">
            <v>H</v>
          </cell>
          <cell r="D899">
            <v>2.19</v>
          </cell>
          <cell r="E899">
            <v>0</v>
          </cell>
          <cell r="F899">
            <v>2.19</v>
          </cell>
        </row>
        <row r="900">
          <cell r="A900">
            <v>90627</v>
          </cell>
          <cell r="B900" t="str">
            <v>PERFURATRIZ SOBRE ESTEIRA, TORQUE MÁXIMO 600 KGF, PESO MÉDIO 1000 KG, POTÊNCIA 20 HP, DIÂMETRO MÁXIMO 10" - DEPRECIAÇÃO. AF_06/2015</v>
          </cell>
          <cell r="C900" t="str">
            <v>H</v>
          </cell>
          <cell r="D900">
            <v>48.45</v>
          </cell>
          <cell r="E900">
            <v>0</v>
          </cell>
          <cell r="F900">
            <v>48.45</v>
          </cell>
        </row>
        <row r="901">
          <cell r="A901">
            <v>90628</v>
          </cell>
          <cell r="B901" t="str">
            <v>PERFURATRIZ SOBRE ESTEIRA, TORQUE MÁXIMO 600 KGF, PESO MÉDIO 1000 KG, POTÊNCIA 20 HP, DIÂMETRO MÁXIMO 10" - JUROS. AF_06/2015</v>
          </cell>
          <cell r="C901" t="str">
            <v>H</v>
          </cell>
          <cell r="D901">
            <v>12.99</v>
          </cell>
          <cell r="E901">
            <v>0</v>
          </cell>
          <cell r="F901">
            <v>12.99</v>
          </cell>
        </row>
        <row r="902">
          <cell r="A902">
            <v>90629</v>
          </cell>
          <cell r="B902" t="str">
            <v>PERFURATRIZ SOBRE ESTEIRA, TORQUE MÁXIMO 600 KGF, PESO MÉDIO 1000 KG, POTÊNCIA 20 HP, DIÂMETRO MÁXIMO 10" - MANUTENÇÃO. AF_06/2015</v>
          </cell>
          <cell r="C902" t="str">
            <v>H</v>
          </cell>
          <cell r="D902">
            <v>60.63</v>
          </cell>
          <cell r="E902">
            <v>0</v>
          </cell>
          <cell r="F902">
            <v>60.63</v>
          </cell>
        </row>
        <row r="903">
          <cell r="A903">
            <v>90630</v>
          </cell>
          <cell r="B903" t="str">
            <v>PERFURATRIZ SOBRE ESTEIRA, TORQUE MÁXIMO 600 KGF, PESO MÉDIO 1000 KG, POTÊNCIA 20 HP, DIÂMETRO MÁXIMO 10" - MATERIAIS NA OPERAÇÃO. AF_06/2015</v>
          </cell>
          <cell r="C903" t="str">
            <v>H</v>
          </cell>
          <cell r="D903">
            <v>1.04</v>
          </cell>
          <cell r="E903">
            <v>0</v>
          </cell>
          <cell r="F903">
            <v>1.04</v>
          </cell>
        </row>
        <row r="904">
          <cell r="A904">
            <v>90633</v>
          </cell>
          <cell r="B904" t="str">
            <v>MISTURADOR DUPLO HORIZONTAL DE ALTA TURBULÊNCIA, CAPACIDADE / VOLUME 2 X 500 LITROS, MOTORES ELÉTRICOS MÍNIMO 5 CV CADA, PARA NATA CIMENTO, ARGAMASSA E OUTROS - DEPRECIAÇÃO. AF_06/2015</v>
          </cell>
          <cell r="C904" t="str">
            <v>H</v>
          </cell>
          <cell r="D904">
            <v>3.89</v>
          </cell>
          <cell r="E904">
            <v>0</v>
          </cell>
          <cell r="F904">
            <v>3.89</v>
          </cell>
        </row>
        <row r="905">
          <cell r="A905">
            <v>90634</v>
          </cell>
          <cell r="B905" t="str">
            <v>MISTURADOR DUPLO HORIZONTAL DE ALTA TURBULÊNCIA, CAPACIDADE / VOLUME 2 X 500 LITROS, MOTORES ELÉTRICOS MÍNIMO 5 CV CADA, PARA NATA CIMENTO, ARGAMASSA E OUTROS - JUROS. AF_06/2015</v>
          </cell>
          <cell r="C905" t="str">
            <v>H</v>
          </cell>
          <cell r="D905">
            <v>0.9</v>
          </cell>
          <cell r="E905">
            <v>0</v>
          </cell>
          <cell r="F905">
            <v>0.9</v>
          </cell>
        </row>
        <row r="906">
          <cell r="A906">
            <v>90635</v>
          </cell>
          <cell r="B906" t="str">
            <v>MISTURADOR DUPLO HORIZONTAL DE ALTA TURBULÊNCIA, CAPACIDADE / VOLUME 2 X 500 LITROS, MOTORES ELÉTRICOS MÍNIMO 5 CV CADA, PARA NATA CIMENTO, ARGAMASSA E OUTROS - MANUTENÇÃO. AF_06/2015</v>
          </cell>
          <cell r="C906" t="str">
            <v>H</v>
          </cell>
          <cell r="D906">
            <v>4.25</v>
          </cell>
          <cell r="E906">
            <v>0</v>
          </cell>
          <cell r="F906">
            <v>4.25</v>
          </cell>
        </row>
        <row r="907">
          <cell r="A907">
            <v>90636</v>
          </cell>
          <cell r="B907" t="str">
            <v>MISTURADOR DUPLO HORIZONTAL DE ALTA TURBULÊNCIA, CAPACIDADE / VOLUME 2 X 500 LITROS, MOTORES ELÉTRICOS MÍNIMO 5 CV CADA, PARA NATA CIMENTO, ARGAMASSA E OUTROS - MATERIAIS NA OPERAÇÃO. AF_06/2015</v>
          </cell>
          <cell r="C907" t="str">
            <v>H</v>
          </cell>
          <cell r="D907">
            <v>4.38</v>
          </cell>
          <cell r="E907">
            <v>0</v>
          </cell>
          <cell r="F907">
            <v>4.38</v>
          </cell>
        </row>
        <row r="908">
          <cell r="A908">
            <v>90639</v>
          </cell>
          <cell r="B908" t="str">
            <v>BOMBA TRIPLEX, PARA INJEÇÃO DE NATA DE CIMENTO, VAZÃO MÁXIMA DE 100 LITROS/MINUTO, PRESSÃO MÁXIMA DE 70 BAR - DEPRECIAÇÃO. AF_06/2015</v>
          </cell>
          <cell r="C908" t="str">
            <v>H</v>
          </cell>
          <cell r="D908">
            <v>5.81</v>
          </cell>
          <cell r="E908">
            <v>0</v>
          </cell>
          <cell r="F908">
            <v>5.81</v>
          </cell>
        </row>
        <row r="909">
          <cell r="A909">
            <v>90640</v>
          </cell>
          <cell r="B909" t="str">
            <v>BOMBA TRIPLEX, PARA INJEÇÃO DE NATA DE CIMENTO, VAZÃO MÁXIMA DE 100 LITROS/MINUTO, PRESSÃO MÁXIMA DE 70 BAR - JUROS. AF_06/2015</v>
          </cell>
          <cell r="C909" t="str">
            <v>H</v>
          </cell>
          <cell r="D909">
            <v>1.34</v>
          </cell>
          <cell r="E909">
            <v>0</v>
          </cell>
          <cell r="F909">
            <v>1.34</v>
          </cell>
        </row>
        <row r="910">
          <cell r="A910">
            <v>90641</v>
          </cell>
          <cell r="B910" t="str">
            <v>BOMBA TRIPLEX, PARA INJEÇÃO DE NATA DE CIMENTO, VAZÃO MÁXIMA DE 100 LITROS/MINUTO, PRESSÃO MÁXIMA DE 70 BAR - MANUTENÇÃO. AF_06/2015</v>
          </cell>
          <cell r="C910" t="str">
            <v>H</v>
          </cell>
          <cell r="D910">
            <v>6.35</v>
          </cell>
          <cell r="E910">
            <v>0</v>
          </cell>
          <cell r="F910">
            <v>6.35</v>
          </cell>
        </row>
        <row r="911">
          <cell r="A911">
            <v>90642</v>
          </cell>
          <cell r="B911" t="str">
            <v>BOMBA TRIPLEX, PARA INJEÇÃO DE NATA DE CIMENTO, VAZÃO MÁXIMA DE 100 LITROS/MINUTO, PRESSÃO MÁXIMA DE 70 BAR - MATERIAIS NA OPERAÇÃO. AF_06/2015</v>
          </cell>
          <cell r="C911" t="str">
            <v>H</v>
          </cell>
          <cell r="D911">
            <v>12.05</v>
          </cell>
          <cell r="E911">
            <v>0</v>
          </cell>
          <cell r="F911">
            <v>12.05</v>
          </cell>
        </row>
        <row r="912">
          <cell r="A912">
            <v>90646</v>
          </cell>
          <cell r="B912" t="str">
            <v>BOMBA CENTRÍFUGA MONOESTÁGIO COM MOTOR ELÉTRICO MONOFÁSICO, POTÊNCIA 15 HP, DIÂMETRO DO ROTOR 173 MM, HM/Q = 30 MCA / 90 M3/H A 45 MCA / 55 M3/H - DEPRECIAÇÃO. AF_06/2015</v>
          </cell>
          <cell r="C912" t="str">
            <v>H</v>
          </cell>
          <cell r="D912">
            <v>0.77</v>
          </cell>
          <cell r="E912">
            <v>0</v>
          </cell>
          <cell r="F912">
            <v>0.77</v>
          </cell>
        </row>
        <row r="913">
          <cell r="A913">
            <v>90647</v>
          </cell>
          <cell r="B913" t="str">
            <v>BOMBA CENTRÍFUGA MONOESTÁGIO COM MOTOR ELÉTRICO MONOFÁSICO, POTÊNCIA 15 HP, DIÂMETRO DO ROTOR 173 MM, HM/Q = 30 MCA / 90 M3/H A 45 MCA / 55 M3/H - JUROS. AF_06/2015</v>
          </cell>
          <cell r="C913" t="str">
            <v>H</v>
          </cell>
          <cell r="D913">
            <v>0.17</v>
          </cell>
          <cell r="E913">
            <v>0</v>
          </cell>
          <cell r="F913">
            <v>0.17</v>
          </cell>
        </row>
        <row r="914">
          <cell r="A914">
            <v>90648</v>
          </cell>
          <cell r="B914" t="str">
            <v>BOMBA CENTRÍFUGA MONOESTÁGIO COM MOTOR ELÉTRICO MONOFÁSICO, POTÊNCIA 15 HP, DIÂMETRO DO ROTOR 173 MM, HM/Q = 30 MCA / 90 M3/H A 45 MCA / 55 M3/H - MANUTENÇÃO. AF_06/2015</v>
          </cell>
          <cell r="C914" t="str">
            <v>H</v>
          </cell>
          <cell r="D914">
            <v>0.84</v>
          </cell>
          <cell r="E914">
            <v>0</v>
          </cell>
          <cell r="F914">
            <v>0.84</v>
          </cell>
        </row>
        <row r="915">
          <cell r="A915">
            <v>90649</v>
          </cell>
          <cell r="B915" t="str">
            <v>BOMBA CENTRÍFUGA MONOESTÁGIO COM MOTOR ELÉTRICO MONOFÁSICO, POTÊNCIA 15 HP, DIÂMETRO DO ROTOR 173 MM, HM/Q = 30 MCA / 90 M3/H A 45 MCA / 55 M3/H - MATERIAIS NA OPERAÇÃO. AF_06/2015</v>
          </cell>
          <cell r="C915" t="str">
            <v>H</v>
          </cell>
          <cell r="D915">
            <v>6.84</v>
          </cell>
          <cell r="E915">
            <v>0</v>
          </cell>
          <cell r="F915">
            <v>6.84</v>
          </cell>
        </row>
        <row r="916">
          <cell r="A916">
            <v>90652</v>
          </cell>
          <cell r="B916" t="str">
            <v>BOMBA DE PROJEÇÃO DE CONCRETO SECO, POTÊNCIA 10 CV, VAZÃO 3 M3/H - DEPRECIAÇÃO. AF_06/2015</v>
          </cell>
          <cell r="C916" t="str">
            <v>H</v>
          </cell>
          <cell r="D916">
            <v>3.78</v>
          </cell>
          <cell r="E916">
            <v>0</v>
          </cell>
          <cell r="F916">
            <v>3.78</v>
          </cell>
        </row>
        <row r="917">
          <cell r="A917">
            <v>90653</v>
          </cell>
          <cell r="B917" t="str">
            <v>BOMBA DE PROJEÇÃO DE CONCRETO SECO, POTÊNCIA 10 CV, VAZÃO 3 M3/H - JUROS. AF_06/2015</v>
          </cell>
          <cell r="C917" t="str">
            <v>H</v>
          </cell>
          <cell r="D917">
            <v>0.87</v>
          </cell>
          <cell r="E917">
            <v>0</v>
          </cell>
          <cell r="F917">
            <v>0.87</v>
          </cell>
        </row>
        <row r="918">
          <cell r="A918">
            <v>90654</v>
          </cell>
          <cell r="B918" t="str">
            <v>BOMBA DE PROJEÇÃO DE CONCRETO SECO, POTÊNCIA 10 CV, VAZÃO 3 M3/H - MANUTENÇÃO. AF_06/2015</v>
          </cell>
          <cell r="C918" t="str">
            <v>H</v>
          </cell>
          <cell r="D918">
            <v>4.13</v>
          </cell>
          <cell r="E918">
            <v>0</v>
          </cell>
          <cell r="F918">
            <v>4.13</v>
          </cell>
        </row>
        <row r="919">
          <cell r="A919">
            <v>90655</v>
          </cell>
          <cell r="B919" t="str">
            <v>BOMBA DE PROJEÇÃO DE CONCRETO SECO, POTÊNCIA 10 CV, VAZÃO 3 M3/H - MATERIAIS NA OPERAÇÃO. AF_06/2015</v>
          </cell>
          <cell r="C919" t="str">
            <v>H</v>
          </cell>
          <cell r="D919">
            <v>4.5</v>
          </cell>
          <cell r="E919">
            <v>0</v>
          </cell>
          <cell r="F919">
            <v>4.5</v>
          </cell>
        </row>
        <row r="920">
          <cell r="A920">
            <v>90658</v>
          </cell>
          <cell r="B920" t="str">
            <v>BOMBA DE PROJEÇÃO DE CONCRETO SECO, POTÊNCIA 10 CV, VAZÃO 6 M3/H - DEPRECIAÇÃO. AF_06/2015</v>
          </cell>
          <cell r="C920" t="str">
            <v>H</v>
          </cell>
          <cell r="D920">
            <v>4.05</v>
          </cell>
          <cell r="E920">
            <v>0</v>
          </cell>
          <cell r="F920">
            <v>4.05</v>
          </cell>
        </row>
        <row r="921">
          <cell r="A921">
            <v>90659</v>
          </cell>
          <cell r="B921" t="str">
            <v>BOMBA DE PROJEÇÃO DE CONCRETO SECO, POTÊNCIA 10 CV, VAZÃO 6 M3/H - JUROS. AF_06/2015</v>
          </cell>
          <cell r="C921" t="str">
            <v>H</v>
          </cell>
          <cell r="D921">
            <v>0.93</v>
          </cell>
          <cell r="E921">
            <v>0</v>
          </cell>
          <cell r="F921">
            <v>0.93</v>
          </cell>
        </row>
        <row r="922">
          <cell r="A922">
            <v>90660</v>
          </cell>
          <cell r="B922" t="str">
            <v>BOMBA DE PROJEÇÃO DE CONCRETO SECO, POTÊNCIA 10 CV, VAZÃO 6 M3/H - MANUTENÇÃO. AF_06/2015</v>
          </cell>
          <cell r="C922" t="str">
            <v>H</v>
          </cell>
          <cell r="D922">
            <v>4.43</v>
          </cell>
          <cell r="E922">
            <v>0</v>
          </cell>
          <cell r="F922">
            <v>4.43</v>
          </cell>
        </row>
        <row r="923">
          <cell r="A923">
            <v>90661</v>
          </cell>
          <cell r="B923" t="str">
            <v>BOMBA DE PROJEÇÃO DE CONCRETO SECO, POTÊNCIA 10 CV, VAZÃO 6 M3/H - MATERIAIS NA OPERAÇÃO. AF_06/2015</v>
          </cell>
          <cell r="C923" t="str">
            <v>H</v>
          </cell>
          <cell r="D923">
            <v>4.5</v>
          </cell>
          <cell r="E923">
            <v>0</v>
          </cell>
          <cell r="F923">
            <v>4.5</v>
          </cell>
        </row>
        <row r="924">
          <cell r="A924">
            <v>90664</v>
          </cell>
          <cell r="B924" t="str">
            <v>PROJETOR PNEUMÁTICO DE ARGAMASSA PARA CHAPISCO E REBOCO COM RECIPIENTE ACOPLADO, TIPO CANEQUINHA, COM COMPRESSOR DE AR REBOCÁVEL VAZÃO 89 PCM E MOTOR DIESEL DE 20 CV - DEPRECIAÇÃO. AF_05/2023</v>
          </cell>
          <cell r="C924" t="str">
            <v>H</v>
          </cell>
          <cell r="D924">
            <v>6.95</v>
          </cell>
          <cell r="E924">
            <v>0</v>
          </cell>
          <cell r="F924">
            <v>6.95</v>
          </cell>
        </row>
        <row r="925">
          <cell r="A925">
            <v>90665</v>
          </cell>
          <cell r="B925" t="str">
            <v>PROJETOR PNEUMÁTICO DE ARGAMASSA PARA CHAPISCO E REBOCO COM RECIPIENTE ACOPLADO, TIPO CANEQUINHA, COM COMPRESSOR DE AR REBOCÁVEL VAZÃO 89 PCM E MOTOR DIESEL DE 20 CV - JUROS. AF_05/2023</v>
          </cell>
          <cell r="C925" t="str">
            <v>H</v>
          </cell>
          <cell r="D925">
            <v>1.85</v>
          </cell>
          <cell r="E925">
            <v>0</v>
          </cell>
          <cell r="F925">
            <v>1.85</v>
          </cell>
        </row>
        <row r="926">
          <cell r="A926">
            <v>90666</v>
          </cell>
          <cell r="B926" t="str">
            <v>PROJETOR PNEUMÁTICO DE ARGAMASSA PARA CHAPISCO E REBOCO COM RECIPIENTE ACOPLADO, TIPO CANEQUINHA, COM COMPRESSOR DE AR REBOCÁVEL VAZÃO 89 PCM E MOTOR DIESEL DE 20 CV - MANUTENÇÃO. AF_05/2023</v>
          </cell>
          <cell r="C926" t="str">
            <v>H</v>
          </cell>
          <cell r="D926">
            <v>9.1199999999999992</v>
          </cell>
          <cell r="E926">
            <v>0</v>
          </cell>
          <cell r="F926">
            <v>9.1199999999999992</v>
          </cell>
        </row>
        <row r="927">
          <cell r="A927">
            <v>90667</v>
          </cell>
          <cell r="B927" t="str">
            <v>PROJETOR PNEUMÁTICO DE ARGAMASSA PARA CHAPISCO E REBOCO COM RECIPIENTE ACOPLADO, TIPO CANEQUINHA, COM COMPRESSOR DE AR REBOCÁVEL VAZÃO 89 PCM E MOTOR DIESEL DE 20 CV - MATERIAIS NA OPERAÇÃO. AF_05/2023</v>
          </cell>
          <cell r="C927" t="str">
            <v>H</v>
          </cell>
          <cell r="D927">
            <v>14.36</v>
          </cell>
          <cell r="E927">
            <v>0</v>
          </cell>
          <cell r="F927">
            <v>14.36</v>
          </cell>
        </row>
        <row r="928">
          <cell r="A928">
            <v>90670</v>
          </cell>
          <cell r="B928" t="str">
            <v>PERFURATRIZ COM TORRE METÁLICA PARA EXECUÇÃO DE ESTACA HÉLICE CONTÍNUA, PROFUNDIDADE MÁXIMA DE 30 M, DIÂMETRO MÁXIMO DE 800 MM, POTÊNCIA INSTALADA DE 268 HP, MESA ROTATIVA COM TORQUE MÁXIMO DE 170 KNM - DEPRECIAÇÃO. AF_06/2015</v>
          </cell>
          <cell r="C928" t="str">
            <v>H</v>
          </cell>
          <cell r="D928">
            <v>222.35</v>
          </cell>
          <cell r="E928">
            <v>0</v>
          </cell>
          <cell r="F928">
            <v>222.35</v>
          </cell>
        </row>
        <row r="929">
          <cell r="A929">
            <v>90671</v>
          </cell>
          <cell r="B929" t="str">
            <v>PERFURATRIZ COM TORRE METÁLICA PARA EXECUÇÃO DE ESTACA HÉLICE CONTÍNUA, PROFUNDIDADE MÁXIMA DE 30 M, DIÂMETRO MÁXIMO DE 800 MM, POTÊNCIA INSTALADA DE 268 HP, MESA ROTATIVA COM TORQUE MÁXIMO DE 170 KNM - JUROS. AF_06/2015</v>
          </cell>
          <cell r="C929" t="str">
            <v>H</v>
          </cell>
          <cell r="D929">
            <v>59.65</v>
          </cell>
          <cell r="E929">
            <v>0</v>
          </cell>
          <cell r="F929">
            <v>59.65</v>
          </cell>
        </row>
        <row r="930">
          <cell r="A930">
            <v>90672</v>
          </cell>
          <cell r="B930" t="str">
            <v>PERFURATRIZ COM TORRE METÁLICA PARA EXECUÇÃO DE ESTACA HÉLICE CONTÍNUA, PROFUNDIDADE MÁXIMA DE 30 M, DIÂMETRO MÁXIMO DE 800 MM, POTÊNCIA INSTALADA DE 268 HP, MESA ROTATIVA COM TORQUE MÁXIMO DE 170 KNM - MANUTENÇÃO. AF_06/2015</v>
          </cell>
          <cell r="C930" t="str">
            <v>H</v>
          </cell>
          <cell r="D930">
            <v>278.25</v>
          </cell>
          <cell r="E930">
            <v>0</v>
          </cell>
          <cell r="F930">
            <v>278.25</v>
          </cell>
        </row>
        <row r="931">
          <cell r="A931">
            <v>90673</v>
          </cell>
          <cell r="B931" t="str">
            <v>PERFURATRIZ COM TORRE METÁLICA PARA EXECUÇÃO DE ESTACA HÉLICE CONTÍNUA, PROFUNDIDADE MÁXIMA DE 30 M, DIÂMETRO MÁXIMO DE 800 MM, POTÊNCIA INSTALADA DE 268 HP, MESA ROTATIVA COM TORQUE MÁXIMO DE 170 KNM - MATERIAIS NA OPERAÇÃO. AF_06/2015</v>
          </cell>
          <cell r="C931" t="str">
            <v>H</v>
          </cell>
          <cell r="D931">
            <v>114.74</v>
          </cell>
          <cell r="E931">
            <v>0</v>
          </cell>
          <cell r="F931">
            <v>114.74</v>
          </cell>
        </row>
        <row r="932">
          <cell r="A932">
            <v>90676</v>
          </cell>
          <cell r="B932" t="str">
            <v>PERFURATRIZ HIDRÁULICA SOBRE CAMINHÃO COM TRADO CURTO ACOPLADO, PROFUNDIDADE MÁXIMA DE 20 M, DIÂMETRO MÁXIMO DE 1500 MM, POTÊNCIA INSTALADA DE 137 HP, MESA ROTATIVA COM TORQUE MÁXIMO DE 30 KNM - DEPRECIAÇÃO. AF_06/2015</v>
          </cell>
          <cell r="C932" t="str">
            <v>H</v>
          </cell>
          <cell r="D932">
            <v>108.16</v>
          </cell>
          <cell r="E932">
            <v>0</v>
          </cell>
          <cell r="F932">
            <v>108.16</v>
          </cell>
        </row>
        <row r="933">
          <cell r="A933">
            <v>90677</v>
          </cell>
          <cell r="B933" t="str">
            <v>PERFURATRIZ HIDRÁULICA SOBRE CAMINHÃO COM TRADO CURTO ACOPLADO, PROFUNDIDADE MÁXIMA DE 20 M, DIÂMETRO MÁXIMO DE 1500 MM, POTÊNCIA INSTALADA DE 137 HP, MESA ROTATIVA COM TORQUE MÁXIMO DE 30 KNM - JUROS. AF_06/2015</v>
          </cell>
          <cell r="C933" t="str">
            <v>H</v>
          </cell>
          <cell r="D933">
            <v>32.409999999999997</v>
          </cell>
          <cell r="E933">
            <v>0</v>
          </cell>
          <cell r="F933">
            <v>32.409999999999997</v>
          </cell>
        </row>
        <row r="934">
          <cell r="A934">
            <v>90678</v>
          </cell>
          <cell r="B934" t="str">
            <v>PERFURATRIZ HIDRÁULICA SOBRE CAMINHÃO COM TRADO CURTO ACOPLADO, PROFUNDIDADE MÁXIMA DE 20 M, DIÂMETRO MÁXIMO DE 1500 MM, POTÊNCIA INSTALADA DE 137 HP, MESA ROTATIVA COM TORQUE MÁXIMO DE 30 KNM - MANUTENÇÃO. AF_06/2015</v>
          </cell>
          <cell r="C934" t="str">
            <v>H</v>
          </cell>
          <cell r="D934">
            <v>150.09</v>
          </cell>
          <cell r="E934">
            <v>0</v>
          </cell>
          <cell r="F934">
            <v>150.09</v>
          </cell>
        </row>
        <row r="935">
          <cell r="A935">
            <v>90679</v>
          </cell>
          <cell r="B935" t="str">
            <v>PERFURATRIZ HIDRÁULICA SOBRE CAMINHÃO COM TRADO CURTO ACOPLADO, PROFUNDIDADE MÁXIMA DE 20 M, DIÂMETRO MÁXIMO DE 1500 MM, POTÊNCIA INSTALADA DE 137 HP, MESA ROTATIVA COM TORQUE MÁXIMO DE 30 KNM - MATERIAIS NA OPERAÇÃO. AF_06/2015</v>
          </cell>
          <cell r="C935" t="str">
            <v>H</v>
          </cell>
          <cell r="D935">
            <v>87.99</v>
          </cell>
          <cell r="E935">
            <v>0</v>
          </cell>
          <cell r="F935">
            <v>87.99</v>
          </cell>
        </row>
        <row r="936">
          <cell r="A936">
            <v>90682</v>
          </cell>
          <cell r="B936" t="str">
            <v>MANIPULADOR TELESCÓPICO, POTÊNCIA DE 85 HP, CAPACIDADE DE CARGA DE 3.500 KG, ALTURA MÁXIMA DE ELEVAÇÃO DE 12,3 M - DEPRECIAÇÃO. AF_05/2023</v>
          </cell>
          <cell r="C936" t="str">
            <v>H</v>
          </cell>
          <cell r="D936">
            <v>30.9</v>
          </cell>
          <cell r="E936">
            <v>0</v>
          </cell>
          <cell r="F936">
            <v>30.9</v>
          </cell>
        </row>
        <row r="937">
          <cell r="A937">
            <v>90683</v>
          </cell>
          <cell r="B937" t="str">
            <v>MANIPULADOR TELESCÓPICO, POTÊNCIA DE 85 HP, CAPACIDADE DE CARGA DE 3.500 KG, ALTURA MÁXIMA DE ELEVAÇÃO DE 12,3 M - JUROS. AF_05/2023</v>
          </cell>
          <cell r="C937" t="str">
            <v>H</v>
          </cell>
          <cell r="D937">
            <v>7.62</v>
          </cell>
          <cell r="E937">
            <v>0</v>
          </cell>
          <cell r="F937">
            <v>7.62</v>
          </cell>
        </row>
        <row r="938">
          <cell r="A938">
            <v>90684</v>
          </cell>
          <cell r="B938" t="str">
            <v>MANIPULADOR TELESCÓPICO, POTÊNCIA DE 85 HP, CAPACIDADE DE CARGA DE 3.500 KG, ALTURA MÁXIMA DE ELEVAÇÃO DE 12,3 M - MANUTENÇÃO. AF_05/2023</v>
          </cell>
          <cell r="C938" t="str">
            <v>H</v>
          </cell>
          <cell r="D938">
            <v>36.049999999999997</v>
          </cell>
          <cell r="E938">
            <v>0</v>
          </cell>
          <cell r="F938">
            <v>36.049999999999997</v>
          </cell>
        </row>
        <row r="939">
          <cell r="A939">
            <v>90685</v>
          </cell>
          <cell r="B939" t="str">
            <v>MANIPULADOR TELESCÓPICO, POTÊNCIA DE 85 HP, CAPACIDADE DE CARGA DE 3.500 KG, ALTURA MÁXIMA DE ELEVAÇÃO DE 12,3 M - MATERIAIS NA OPERAÇÃO. AF_05/2023</v>
          </cell>
          <cell r="C939" t="str">
            <v>H</v>
          </cell>
          <cell r="D939">
            <v>54.59</v>
          </cell>
          <cell r="E939">
            <v>0</v>
          </cell>
          <cell r="F939">
            <v>54.59</v>
          </cell>
        </row>
        <row r="940">
          <cell r="A940">
            <v>90688</v>
          </cell>
          <cell r="B940" t="str">
            <v>MINICARREGADEIRA SOBRE RODAS, POTÊNCIA LÍQUIDA DE 47 HP, CAPACIDADE NOMINAL DE OPERAÇÃO DE 646 KG - DEPRECIAÇÃO. AF_06/2015</v>
          </cell>
          <cell r="C940" t="str">
            <v>H</v>
          </cell>
          <cell r="D940">
            <v>25.6</v>
          </cell>
          <cell r="E940">
            <v>0</v>
          </cell>
          <cell r="F940">
            <v>25.6</v>
          </cell>
        </row>
        <row r="941">
          <cell r="A941">
            <v>90689</v>
          </cell>
          <cell r="B941" t="str">
            <v>MINICARREGADEIRA SOBRE RODAS, POTÊNCIA LÍQUIDA DE 47 HP, CAPACIDADE NOMINAL DE OPERAÇÃO DE 646 KG - JUROS. AF_06/2015</v>
          </cell>
          <cell r="C941" t="str">
            <v>H</v>
          </cell>
          <cell r="D941">
            <v>5.05</v>
          </cell>
          <cell r="E941">
            <v>0</v>
          </cell>
          <cell r="F941">
            <v>5.05</v>
          </cell>
        </row>
        <row r="942">
          <cell r="A942">
            <v>90690</v>
          </cell>
          <cell r="B942" t="str">
            <v>MINICARREGADEIRA SOBRE RODAS, POTÊNCIA LÍQUIDA DE 47 HP, CAPACIDADE NOMINAL DE OPERAÇÃO DE 646 KG - MANUTENÇÃO. AF_06/2015</v>
          </cell>
          <cell r="C942" t="str">
            <v>H</v>
          </cell>
          <cell r="D942">
            <v>32</v>
          </cell>
          <cell r="E942">
            <v>0</v>
          </cell>
          <cell r="F942">
            <v>32</v>
          </cell>
        </row>
        <row r="943">
          <cell r="A943">
            <v>90691</v>
          </cell>
          <cell r="B943" t="str">
            <v>MINICARREGADEIRA SOBRE RODAS, POTÊNCIA LÍQUIDA DE 47 HP, CAPACIDADE NOMINAL DE OPERAÇÃO DE 646 KG - MATERIAIS NA OPERAÇÃO. AF_06/2015</v>
          </cell>
          <cell r="C943" t="str">
            <v>H</v>
          </cell>
          <cell r="D943">
            <v>38.22</v>
          </cell>
          <cell r="E943">
            <v>0</v>
          </cell>
          <cell r="F943">
            <v>38.22</v>
          </cell>
        </row>
        <row r="944">
          <cell r="A944">
            <v>90957</v>
          </cell>
          <cell r="B944" t="str">
            <v>COMPRESSOR DE AR REBOCÁVEL, VAZÃO 189 PCM, PRESSÃO EFETIVA DE TRABALHO 102 PSI, MOTOR DIESEL, POTÊNCIA 63 CV - DEPRECIAÇÃO. AF_06/2015</v>
          </cell>
          <cell r="C944" t="str">
            <v>H</v>
          </cell>
          <cell r="D944">
            <v>5.17</v>
          </cell>
          <cell r="E944">
            <v>0</v>
          </cell>
          <cell r="F944">
            <v>5.17</v>
          </cell>
        </row>
        <row r="945">
          <cell r="A945">
            <v>90958</v>
          </cell>
          <cell r="B945" t="str">
            <v>COMPRESSOR DE AR REBOCÁVEL, VAZÃO 189 PCM, PRESSÃO EFETIVA DE TRABALHO 102 PSI, MOTOR DIESEL, POTÊNCIA 63 CV - JUROS. AF_06/2015</v>
          </cell>
          <cell r="C945" t="str">
            <v>H</v>
          </cell>
          <cell r="D945">
            <v>1.38</v>
          </cell>
          <cell r="E945">
            <v>0</v>
          </cell>
          <cell r="F945">
            <v>1.38</v>
          </cell>
        </row>
        <row r="946">
          <cell r="A946">
            <v>90960</v>
          </cell>
          <cell r="B946" t="str">
            <v>COMPRESSOR DE AR REBOCÁVEL, VAZÃO 89 PCM, PRESSÃO EFETIVA DE TRABALHO 102 PSI, MOTOR DIESEL, POTÊNCIA 20 CV - DEPRECIAÇÃO. AF_06/2015</v>
          </cell>
          <cell r="C946" t="str">
            <v>H</v>
          </cell>
          <cell r="D946">
            <v>6.91</v>
          </cell>
          <cell r="E946">
            <v>0</v>
          </cell>
          <cell r="F946">
            <v>6.91</v>
          </cell>
        </row>
        <row r="947">
          <cell r="A947">
            <v>90961</v>
          </cell>
          <cell r="B947" t="str">
            <v>COMPRESSOR DE AR REBOCÁVEL, VAZÃO 89 PCM, PRESSÃO EFETIVA DE TRABALHO 102 PSI, MOTOR DIESEL, POTÊNCIA 20 CV - JUROS. AF_06/2015</v>
          </cell>
          <cell r="C947" t="str">
            <v>H</v>
          </cell>
          <cell r="D947">
            <v>1.85</v>
          </cell>
          <cell r="E947">
            <v>0</v>
          </cell>
          <cell r="F947">
            <v>1.85</v>
          </cell>
        </row>
        <row r="948">
          <cell r="A948">
            <v>90962</v>
          </cell>
          <cell r="B948" t="str">
            <v>COMPRESSOR DE AR REBOCÁVEL, VAZÃO 89 PCM, PRESSÃO EFETIVA DE TRABALHO 102 PSI, MOTOR DIESEL, POTÊNCIA 20 CV - MANUTENÇÃO. AF_06/2015</v>
          </cell>
          <cell r="C948" t="str">
            <v>H</v>
          </cell>
          <cell r="D948">
            <v>8.64</v>
          </cell>
          <cell r="E948">
            <v>0</v>
          </cell>
          <cell r="F948">
            <v>8.64</v>
          </cell>
        </row>
        <row r="949">
          <cell r="A949">
            <v>90963</v>
          </cell>
          <cell r="B949" t="str">
            <v>COMPRESSOR DE AR REBOCÁVEL, VAZÃO 89 PCM, PRESSÃO EFETIVA DE TRABALHO 102 PSI, MOTOR DIESEL, POTÊNCIA 20 CV - MATERIAIS NA OPERAÇÃO. AF_06/2015</v>
          </cell>
          <cell r="C949" t="str">
            <v>H</v>
          </cell>
          <cell r="D949">
            <v>14.35</v>
          </cell>
          <cell r="E949">
            <v>0</v>
          </cell>
          <cell r="F949">
            <v>14.35</v>
          </cell>
        </row>
        <row r="950">
          <cell r="A950">
            <v>90968</v>
          </cell>
          <cell r="B950" t="str">
            <v>COMPRESSOR DE AR REBOCAVEL, VAZÃO 250 PCM, PRESSAO DE TRABALHO 102 PSI, MOTOR A DIESEL POTÊNCIA 81 CV - DEPRECIAÇÃO. AF_06/2015</v>
          </cell>
          <cell r="C950" t="str">
            <v>H</v>
          </cell>
          <cell r="D950">
            <v>6.93</v>
          </cell>
          <cell r="E950">
            <v>0</v>
          </cell>
          <cell r="F950">
            <v>6.93</v>
          </cell>
        </row>
        <row r="951">
          <cell r="A951">
            <v>90969</v>
          </cell>
          <cell r="B951" t="str">
            <v>COMPRESSOR DE AR REBOCAVEL, VAZÃO 250 PCM, PRESSAO DE TRABALHO 102 PSI, MOTOR A DIESEL POTÊNCIA 81 CV - JUROS. AF_06/2015</v>
          </cell>
          <cell r="C951" t="str">
            <v>H</v>
          </cell>
          <cell r="D951">
            <v>1.85</v>
          </cell>
          <cell r="E951">
            <v>0</v>
          </cell>
          <cell r="F951">
            <v>1.85</v>
          </cell>
        </row>
        <row r="952">
          <cell r="A952">
            <v>90970</v>
          </cell>
          <cell r="B952" t="str">
            <v>COMPRESSOR DE AR REBOCAVEL, VAZÃO 250 PCM, PRESSAO DE TRABALHO 102 PSI, MOTOR A DIESEL POTÊNCIA 81 CV - MANUTENÇÃO. AF_06/2015</v>
          </cell>
          <cell r="C952" t="str">
            <v>H</v>
          </cell>
          <cell r="D952">
            <v>8.67</v>
          </cell>
          <cell r="E952">
            <v>0</v>
          </cell>
          <cell r="F952">
            <v>8.67</v>
          </cell>
        </row>
        <row r="953">
          <cell r="A953">
            <v>90971</v>
          </cell>
          <cell r="B953" t="str">
            <v>COMPRESSOR DE AR REBOCAVEL, VAZÃO 250 PCM, PRESSAO DE TRABALHO 102 PSI, MOTOR A DIESEL POTÊNCIA 81 CV - MATERIAIS NA OPERAÇÃO. AF_06/2015</v>
          </cell>
          <cell r="C953" t="str">
            <v>H</v>
          </cell>
          <cell r="D953">
            <v>58.14</v>
          </cell>
          <cell r="E953">
            <v>0</v>
          </cell>
          <cell r="F953">
            <v>58.14</v>
          </cell>
        </row>
        <row r="954">
          <cell r="A954">
            <v>90975</v>
          </cell>
          <cell r="B954" t="str">
            <v>COMPRESSOR DE AR REBOCÁVEL, VAZÃO 748 PCM, PRESSÃO EFETIVA DE TRABALHO 102 PSI, MOTOR DIESEL, POTÊNCIA 210 CV - DEPRECIAÇÃO. AF_06/2015</v>
          </cell>
          <cell r="C954" t="str">
            <v>H</v>
          </cell>
          <cell r="D954">
            <v>17.59</v>
          </cell>
          <cell r="E954">
            <v>0</v>
          </cell>
          <cell r="F954">
            <v>17.59</v>
          </cell>
        </row>
        <row r="955">
          <cell r="A955">
            <v>90976</v>
          </cell>
          <cell r="B955" t="str">
            <v>COMPRESSOR DE AR REBOCÁVEL, VAZÃO 748 PCM, PRESSÃO EFETIVA DE TRABALHO 102 PSI, MOTOR DIESEL, POTÊNCIA 210 CV - JUROS. AF_06/2015</v>
          </cell>
          <cell r="C955" t="str">
            <v>H</v>
          </cell>
          <cell r="D955">
            <v>4.72</v>
          </cell>
          <cell r="E955">
            <v>0</v>
          </cell>
          <cell r="F955">
            <v>4.72</v>
          </cell>
        </row>
        <row r="956">
          <cell r="A956">
            <v>90977</v>
          </cell>
          <cell r="B956" t="str">
            <v>COMPRESSOR DE AR REBOCÁVEL, VAZÃO 748 PCM, PRESSÃO EFETIVA DE TRABALHO 102 PSI, MOTOR DIESEL, POTÊNCIA 210 CV - MANUTENÇÃO. AF_06/2015</v>
          </cell>
          <cell r="C956" t="str">
            <v>H</v>
          </cell>
          <cell r="D956">
            <v>22.02</v>
          </cell>
          <cell r="E956">
            <v>0</v>
          </cell>
          <cell r="F956">
            <v>22.02</v>
          </cell>
        </row>
        <row r="957">
          <cell r="A957">
            <v>90978</v>
          </cell>
          <cell r="B957" t="str">
            <v>COMPRESSOR DE AR REBOCÁVEL, VAZÃO 748 PCM, PRESSÃO EFETIVA DE TRABALHO 102 PSI, MOTOR DIESEL, POTÊNCIA 210 CV - MATERIAIS NA OPERAÇÃO. AF_06/2015</v>
          </cell>
          <cell r="C957" t="str">
            <v>H</v>
          </cell>
          <cell r="D957">
            <v>150.84</v>
          </cell>
          <cell r="E957">
            <v>0</v>
          </cell>
          <cell r="F957">
            <v>150.84</v>
          </cell>
        </row>
        <row r="958">
          <cell r="A958">
            <v>90992</v>
          </cell>
          <cell r="B958" t="str">
            <v>COMPRESSOR DE AR REBOCAVEL, VAZÃO 400 PCM, PRESSAO DE TRABALHO 102 PSI, MOTOR A DIESEL POTÊNCIA 110 CV - DEPRECIAÇÃO. AF_06/2015</v>
          </cell>
          <cell r="C958" t="str">
            <v>H</v>
          </cell>
          <cell r="D958">
            <v>8.2100000000000009</v>
          </cell>
          <cell r="E958">
            <v>0</v>
          </cell>
          <cell r="F958">
            <v>8.2100000000000009</v>
          </cell>
        </row>
        <row r="959">
          <cell r="A959">
            <v>90993</v>
          </cell>
          <cell r="B959" t="str">
            <v>COMPRESSOR DE AR REBOCAVEL, VAZÃO 400 PCM, PRESSAO DE TRABALHO 102 PSI, MOTOR A DIESEL POTÊNCIA 110 CV - JUROS. AF_06/2015</v>
          </cell>
          <cell r="C959" t="str">
            <v>H</v>
          </cell>
          <cell r="D959">
            <v>2.2000000000000002</v>
          </cell>
          <cell r="E959">
            <v>0</v>
          </cell>
          <cell r="F959">
            <v>2.2000000000000002</v>
          </cell>
        </row>
        <row r="960">
          <cell r="A960">
            <v>90994</v>
          </cell>
          <cell r="B960" t="str">
            <v>COMPRESSOR DE AR REBOCAVEL, VAZÃO 400 PCM, PRESSAO DE TRABALHO 102 PSI, MOTOR A DIESEL POTÊNCIA 110 CV - MANUTENÇÃO. AF_06/2015</v>
          </cell>
          <cell r="C960" t="str">
            <v>H</v>
          </cell>
          <cell r="D960">
            <v>10.28</v>
          </cell>
          <cell r="E960">
            <v>0</v>
          </cell>
          <cell r="F960">
            <v>10.28</v>
          </cell>
        </row>
        <row r="961">
          <cell r="A961">
            <v>90995</v>
          </cell>
          <cell r="B961" t="str">
            <v>COMPRESSOR DE AR REBOCAVEL, VAZÃO 400 PCM, PRESSAO DE TRABALHO 102 PSI, MOTOR A DIESEL POTÊNCIA 110 CV - MATERIAIS NA OPERAÇÃO. AF_06/2015</v>
          </cell>
          <cell r="C961" t="str">
            <v>H</v>
          </cell>
          <cell r="D961">
            <v>78.98</v>
          </cell>
          <cell r="E961">
            <v>0</v>
          </cell>
          <cell r="F961">
            <v>78.98</v>
          </cell>
        </row>
        <row r="962">
          <cell r="A962">
            <v>91021</v>
          </cell>
          <cell r="B962" t="str">
            <v>PERFURATRIZ HIDRÁULICA SOBRE CAMINHÃO COM TRADO CURTO ACOPLADO, PROFUNDIDADE MÁXIMA DE 20 M, DIÂMETRO MÁXIMO DE 1500 MM, POTÊNCIA INSTALADA DE 137 HP, MESA ROTATIVA COM TORQUE MÁXIMO DE 30 KNM - IMPOSTOS E SEGUROS. AF_06/2015</v>
          </cell>
          <cell r="C962" t="str">
            <v>H</v>
          </cell>
          <cell r="D962">
            <v>13.13</v>
          </cell>
          <cell r="E962">
            <v>0</v>
          </cell>
          <cell r="F962">
            <v>13.13</v>
          </cell>
        </row>
        <row r="963">
          <cell r="A963">
            <v>91026</v>
          </cell>
          <cell r="B963" t="str">
            <v>CAMINHÃO TRUCADO (C/ TERCEIRO EIXO) ELETRÔNICO - POTÊNCIA 231CV - PBT = 22000KG - DIST. ENTRE EIXOS 5170 MM - INCLUI CARROCERIA FIXA ABERTA DE MADEIRA - DEPRECIAÇÃO. AF_06/2015</v>
          </cell>
          <cell r="C963" t="str">
            <v>H</v>
          </cell>
          <cell r="D963">
            <v>24.98</v>
          </cell>
          <cell r="E963">
            <v>0</v>
          </cell>
          <cell r="F963">
            <v>24.98</v>
          </cell>
        </row>
        <row r="964">
          <cell r="A964">
            <v>91027</v>
          </cell>
          <cell r="B964" t="str">
            <v>CAMINHÃO TRUCADO (C/ TERCEIRO EIXO) ELETRÔNICO - POTÊNCIA 231CV - PBT = 22000KG - DIST. ENTRE EIXOS 5170 MM - INCLUI CARROCERIA FIXA ABERTA DE MADEIRA - JUROS. AF_06/2015</v>
          </cell>
          <cell r="C964" t="str">
            <v>H</v>
          </cell>
          <cell r="D964">
            <v>10.06</v>
          </cell>
          <cell r="E964">
            <v>0</v>
          </cell>
          <cell r="F964">
            <v>10.06</v>
          </cell>
        </row>
        <row r="965">
          <cell r="A965">
            <v>91028</v>
          </cell>
          <cell r="B965" t="str">
            <v>CAMINHÃO TRUCADO (C/ TERCEIRO EIXO) ELETRÔNICO - POTÊNCIA 231CV - PBT = 22000KG - DIST. ENTRE EIXOS 5170 MM - INCLUI CARROCERIA FIXA ABERTA DE MADEIRA - IMPOSTOS E SEGUROS. AF_06/2015</v>
          </cell>
          <cell r="C965" t="str">
            <v>H</v>
          </cell>
          <cell r="D965">
            <v>4.0599999999999996</v>
          </cell>
          <cell r="E965">
            <v>0</v>
          </cell>
          <cell r="F965">
            <v>4.0599999999999996</v>
          </cell>
        </row>
        <row r="966">
          <cell r="A966">
            <v>91029</v>
          </cell>
          <cell r="B966" t="str">
            <v>CAMINHÃO TRUCADO (C/ TERCEIRO EIXO) ELETRÔNICO - POTÊNCIA 231CV - PBT = 22000KG - DIST. ENTRE EIXOS 5170 MM - INCLUI CARROCERIA FIXA ABERTA DE MADEIRA - MANUTENÇÃO. AF_06/2015</v>
          </cell>
          <cell r="C966" t="str">
            <v>H</v>
          </cell>
          <cell r="D966">
            <v>45.97</v>
          </cell>
          <cell r="E966">
            <v>0</v>
          </cell>
          <cell r="F966">
            <v>45.97</v>
          </cell>
        </row>
        <row r="967">
          <cell r="A967">
            <v>91030</v>
          </cell>
          <cell r="B967" t="str">
            <v>CAMINHÃO TRUCADO (C/ TERCEIRO EIXO) ELETRÔNICO - POTÊNCIA 231CV - PBT = 22000KG - DIST. ENTRE EIXOS 5170 MM - INCLUI CARROCERIA FIXA ABERTA DE MADEIRA - MATERIAIS NA OPERAÇÃO. AF_06/2015</v>
          </cell>
          <cell r="C967" t="str">
            <v>H</v>
          </cell>
          <cell r="D967">
            <v>140.74</v>
          </cell>
          <cell r="E967">
            <v>0</v>
          </cell>
          <cell r="F967">
            <v>140.74</v>
          </cell>
        </row>
        <row r="968">
          <cell r="A968">
            <v>91273</v>
          </cell>
          <cell r="B968" t="str">
            <v>PLACA VIBRATÓRIA REVERSÍVEL COM MOTOR 4 TEMPOS A GASOLINA, FORÇA CENTRÍFUGA DE 25 KN (2500 KGF), POTÊNCIA 5,5 CV - DEPRECIAÇÃO. AF_08/2015</v>
          </cell>
          <cell r="C968" t="str">
            <v>H</v>
          </cell>
          <cell r="D968">
            <v>0.51</v>
          </cell>
          <cell r="E968">
            <v>0</v>
          </cell>
          <cell r="F968">
            <v>0.51</v>
          </cell>
        </row>
        <row r="969">
          <cell r="A969">
            <v>91274</v>
          </cell>
          <cell r="B969" t="str">
            <v>PLACA VIBRATÓRIA REVERSÍVEL COM MOTOR 4 TEMPOS A GASOLINA, FORÇA CENTRÍFUGA DE 25 KN (2500 KGF), POTÊNCIA 5,5 CV - JUROS. AF_08/2015</v>
          </cell>
          <cell r="C969" t="str">
            <v>H</v>
          </cell>
          <cell r="D969">
            <v>0.13</v>
          </cell>
          <cell r="E969">
            <v>0</v>
          </cell>
          <cell r="F969">
            <v>0.13</v>
          </cell>
        </row>
        <row r="970">
          <cell r="A970">
            <v>91275</v>
          </cell>
          <cell r="B970" t="str">
            <v>PLACA VIBRATÓRIA REVERSÍVEL COM MOTOR 4 TEMPOS A GASOLINA, FORÇA CENTRÍFUGA DE 25 KN (2500 KGF), POTÊNCIA 5,5 CV - MANUTENÇÃO. AF_08/2015</v>
          </cell>
          <cell r="C970" t="str">
            <v>H</v>
          </cell>
          <cell r="D970">
            <v>0.64</v>
          </cell>
          <cell r="E970">
            <v>0</v>
          </cell>
          <cell r="F970">
            <v>0.64</v>
          </cell>
        </row>
        <row r="971">
          <cell r="A971">
            <v>91276</v>
          </cell>
          <cell r="B971" t="str">
            <v>PLACA VIBRATÓRIA REVERSÍVEL COM MOTOR 4 TEMPOS A GASOLINA, FORÇA CENTRÍFUGA DE 25 KN (2500 KGF), POTÊNCIA 5,5 CV - MATERIAIS NA OPERAÇÃO. AF_08/2015</v>
          </cell>
          <cell r="C971" t="str">
            <v>H</v>
          </cell>
          <cell r="D971">
            <v>8.3000000000000007</v>
          </cell>
          <cell r="E971">
            <v>0</v>
          </cell>
          <cell r="F971">
            <v>8.3000000000000007</v>
          </cell>
        </row>
        <row r="972">
          <cell r="A972">
            <v>91279</v>
          </cell>
          <cell r="B972" t="str">
            <v>CORTADORA DE PISO COM MOTOR 4 TEMPOS A GASOLINA, POTÊNCIA DE 13 HP, COM DISCO DE CORTE DIAMANTADO SEGMENTADO PARA CONCRETO, DIÂMETRO DE 350 MM, FURO DE 1" (14 X 1") - DEPRECIAÇÃO. AF_08/2015</v>
          </cell>
          <cell r="C972" t="str">
            <v>H</v>
          </cell>
          <cell r="D972">
            <v>0.8</v>
          </cell>
          <cell r="E972">
            <v>0</v>
          </cell>
          <cell r="F972">
            <v>0.8</v>
          </cell>
        </row>
        <row r="973">
          <cell r="A973">
            <v>91280</v>
          </cell>
          <cell r="B973" t="str">
            <v>CORTADORA DE PISO COM MOTOR 4 TEMPOS A GASOLINA, POTÊNCIA DE 13 HP, COM DISCO DE CORTE DIAMANTADO SEGMENTADO PARA CONCRETO, DIÂMETRO DE 350 MM, FURO DE 1" (14 X 1") - JUROS. AF_08/2015</v>
          </cell>
          <cell r="C973" t="str">
            <v>H</v>
          </cell>
          <cell r="D973">
            <v>0.17</v>
          </cell>
          <cell r="E973">
            <v>0</v>
          </cell>
          <cell r="F973">
            <v>0.17</v>
          </cell>
        </row>
        <row r="974">
          <cell r="A974">
            <v>91281</v>
          </cell>
          <cell r="B974" t="str">
            <v>CORTADORA DE PISO COM MOTOR 4 TEMPOS A GASOLINA, POTÊNCIA DE 13 HP, COM DISCO DE CORTE DIAMANTADO SEGMENTADO PARA CONCRETO, DIÂMETRO DE 350 MM, FURO DE 1" (14 X 1") - MANUTENÇÃO. AF_08/2015</v>
          </cell>
          <cell r="C974" t="str">
            <v>H</v>
          </cell>
          <cell r="D974">
            <v>1.01</v>
          </cell>
          <cell r="E974">
            <v>0</v>
          </cell>
          <cell r="F974">
            <v>1.01</v>
          </cell>
        </row>
        <row r="975">
          <cell r="A975">
            <v>91282</v>
          </cell>
          <cell r="B975" t="str">
            <v>CORTADORA DE PISO COM MOTOR 4 TEMPOS A GASOLINA, POTÊNCIA DE 13 HP, COM DISCO DE CORTE DIAMANTADO SEGMENTADO PARA CONCRETO, DIÂMETRO DE 350 MM, FURO DE 1" (14 X 1") - MATERIAIS NA OPERAÇÃO. AF_08/2015</v>
          </cell>
          <cell r="C975" t="str">
            <v>H</v>
          </cell>
          <cell r="D975">
            <v>8.36</v>
          </cell>
          <cell r="E975">
            <v>0</v>
          </cell>
          <cell r="F975">
            <v>8.36</v>
          </cell>
        </row>
        <row r="976">
          <cell r="A976">
            <v>91354</v>
          </cell>
          <cell r="B976" t="str">
            <v>CAMINHÃO TOCO, PESO BRUTO TOTAL 14.300 KG, CARGA ÚTIL MÁXIMA 9590 KG, DISTÂNCIA ENTRE EIXOS 4,76 M, POTÊNCIA 185 CV (NÃO INCLUI CARROCERIA) - DEPRECIAÇÃO. AF_06/2014</v>
          </cell>
          <cell r="C976" t="str">
            <v>H</v>
          </cell>
          <cell r="D976">
            <v>17.98</v>
          </cell>
          <cell r="E976">
            <v>0</v>
          </cell>
          <cell r="F976">
            <v>17.98</v>
          </cell>
        </row>
        <row r="977">
          <cell r="A977">
            <v>91355</v>
          </cell>
          <cell r="B977" t="str">
            <v>CAMINHÃO TOCO, PESO BRUTO TOTAL 14.300 KG, CARGA ÚTIL MÁXIMA 9590 KG, DISTÂNCIA ENTRE EIXOS 4,76 M, POTÊNCIA 185 CV (NÃO INCLUI CARROCERIA) - JUROS. AF_06/2014</v>
          </cell>
          <cell r="C977" t="str">
            <v>H</v>
          </cell>
          <cell r="D977">
            <v>7.39</v>
          </cell>
          <cell r="E977">
            <v>0</v>
          </cell>
          <cell r="F977">
            <v>7.39</v>
          </cell>
        </row>
        <row r="978">
          <cell r="A978">
            <v>91356</v>
          </cell>
          <cell r="B978" t="str">
            <v>CAMINHÃO TOCO, PESO BRUTO TOTAL 14.300 KG, CARGA ÚTIL MÁXIMA 9590 KG, DISTÂNCIA ENTRE EIXOS 4,76 M, POTÊNCIA 185 CV (NÃO INCLUI CARROCERIA) - IMPOSTOS E SEGUROS. AF_06/2014</v>
          </cell>
          <cell r="C978" t="str">
            <v>H</v>
          </cell>
          <cell r="D978">
            <v>2.98</v>
          </cell>
          <cell r="E978">
            <v>0</v>
          </cell>
          <cell r="F978">
            <v>2.98</v>
          </cell>
        </row>
        <row r="979">
          <cell r="A979">
            <v>91359</v>
          </cell>
          <cell r="B979" t="str">
            <v>CAMINHÃO PIPA 6.000 L, PESO BRUTO TOTAL 13.000 KG, DISTÂNCIA ENTRE EIXOS 4,80 M, POTÊNCIA 189 CV INCLUSIVE TANQUE DE AÇO PARA TRANSPORTE DE ÁGUA, CAPACIDADE 6 M3 - DEPRECIAÇÃO. AF_06/2014</v>
          </cell>
          <cell r="C979" t="str">
            <v>H</v>
          </cell>
          <cell r="D979">
            <v>21.22</v>
          </cell>
          <cell r="E979">
            <v>0</v>
          </cell>
          <cell r="F979">
            <v>21.22</v>
          </cell>
        </row>
        <row r="980">
          <cell r="A980">
            <v>91360</v>
          </cell>
          <cell r="B980" t="str">
            <v>CAMINHÃO PIPA 6.000 L, PESO BRUTO TOTAL 13.000 KG, DISTÂNCIA ENTRE EIXOS 4,80 M, POTÊNCIA 189 CV INCLUSIVE TANQUE DE AÇO PARA TRANSPORTE DE ÁGUA, CAPACIDADE 6 M3 - JUROS. AF_06/2014</v>
          </cell>
          <cell r="C980" t="str">
            <v>H</v>
          </cell>
          <cell r="D980">
            <v>8.14</v>
          </cell>
          <cell r="E980">
            <v>0</v>
          </cell>
          <cell r="F980">
            <v>8.14</v>
          </cell>
        </row>
        <row r="981">
          <cell r="A981">
            <v>91361</v>
          </cell>
          <cell r="B981" t="str">
            <v>CAMINHÃO PIPA 6.000 L, PESO BRUTO TOTAL 13.000 KG, DISTÂNCIA ENTRE EIXOS 4,80 M, POTÊNCIA 189 CV INCLUSIVE TANQUE DE AÇO PARA TRANSPORTE DE ÁGUA, CAPACIDADE 6 M3 - IMPOSTOS E SEGUROS. AF_06/2014</v>
          </cell>
          <cell r="C981" t="str">
            <v>H</v>
          </cell>
          <cell r="D981">
            <v>3.29</v>
          </cell>
          <cell r="E981">
            <v>0</v>
          </cell>
          <cell r="F981">
            <v>3.29</v>
          </cell>
        </row>
        <row r="982">
          <cell r="A982">
            <v>91367</v>
          </cell>
          <cell r="B982" t="str">
            <v>CAMINHÃO BASCULANTE 6 M3, PESO BRUTO TOTAL 16.000 KG, CARGA ÚTIL MÁXIMA 13.071 KG, DISTÂNCIA ENTRE EIXOS 4,80 M, POTÊNCIA 230 CV INCLUSIVE CAÇAMBA METÁLICA - DEPRECIAÇÃO. AF_06/2014</v>
          </cell>
          <cell r="C982" t="str">
            <v>H</v>
          </cell>
          <cell r="D982">
            <v>22</v>
          </cell>
          <cell r="E982">
            <v>0</v>
          </cell>
          <cell r="F982">
            <v>22</v>
          </cell>
        </row>
        <row r="983">
          <cell r="A983">
            <v>91368</v>
          </cell>
          <cell r="B983" t="str">
            <v>CAMINHÃO BASCULANTE 6 M3, PESO BRUTO TOTAL 16.000 KG, CARGA ÚTIL MÁXIMA 13.071 KG, DISTÂNCIA ENTRE EIXOS 4,80 M, POTÊNCIA 230 CV INCLUSIVE CAÇAMBA METÁLICA - JUROS. AF_06/2014</v>
          </cell>
          <cell r="C983" t="str">
            <v>H</v>
          </cell>
          <cell r="D983">
            <v>8.5399999999999991</v>
          </cell>
          <cell r="E983">
            <v>0</v>
          </cell>
          <cell r="F983">
            <v>8.5399999999999991</v>
          </cell>
        </row>
        <row r="984">
          <cell r="A984">
            <v>91369</v>
          </cell>
          <cell r="B984" t="str">
            <v>CAMINHÃO BASCULANTE 6 M3, PESO BRUTO TOTAL 16.000 KG, CARGA ÚTIL MÁXIMA 13.071 KG, DISTÂNCIA ENTRE EIXOS 4,80 M, POTÊNCIA 230 CV INCLUSIVE CAÇAMBA METÁLICA - IMPOSTOS E SEGUROS. AF_06/2014</v>
          </cell>
          <cell r="C984" t="str">
            <v>H</v>
          </cell>
          <cell r="D984">
            <v>3.45</v>
          </cell>
          <cell r="E984">
            <v>0</v>
          </cell>
          <cell r="F984">
            <v>3.45</v>
          </cell>
        </row>
        <row r="985">
          <cell r="A985">
            <v>91375</v>
          </cell>
          <cell r="B985" t="str">
            <v>CAMINHÃO TOCO, PESO BRUTO TOTAL 16.000 KG, CARGA ÚTIL MÁXIMA DE 10.685 KG, DISTÂNCIA ENTRE EIXOS 4,80 M, POTÊNCIA 189 CV EXCLUSIVE CARROCERIA - DEPRECIAÇÃO. AF_06/2014</v>
          </cell>
          <cell r="C985" t="str">
            <v>H</v>
          </cell>
          <cell r="D985">
            <v>19.739999999999998</v>
          </cell>
          <cell r="E985">
            <v>0</v>
          </cell>
          <cell r="F985">
            <v>19.739999999999998</v>
          </cell>
        </row>
        <row r="986">
          <cell r="A986">
            <v>91376</v>
          </cell>
          <cell r="B986" t="str">
            <v>CAMINHÃO TOCO, PESO BRUTO TOTAL 16.000 KG, CARGA ÚTIL MÁXIMA DE 10.685 KG, DISTÂNCIA ENTRE EIXOS 4,80 M, POTÊNCIA 189 CV EXCLUSIVE CARROCERIA - JUROS. AF_06/2014</v>
          </cell>
          <cell r="C986" t="str">
            <v>H</v>
          </cell>
          <cell r="D986">
            <v>8.11</v>
          </cell>
          <cell r="E986">
            <v>0</v>
          </cell>
          <cell r="F986">
            <v>8.11</v>
          </cell>
        </row>
        <row r="987">
          <cell r="A987">
            <v>91377</v>
          </cell>
          <cell r="B987" t="str">
            <v>CAMINHÃO TOCO, PESO BRUTO TOTAL 16.000 KG, CARGA ÚTIL MÁXIMA DE 10.685 KG, DISTÂNCIA ENTRE EIXOS 4,80 M, POTÊNCIA 189 CV EXCLUSIVE CARROCERIA - IMPOSTOS E SEGUROS. AF_06/2014</v>
          </cell>
          <cell r="C987" t="str">
            <v>H</v>
          </cell>
          <cell r="D987">
            <v>3.28</v>
          </cell>
          <cell r="E987">
            <v>0</v>
          </cell>
          <cell r="F987">
            <v>3.28</v>
          </cell>
        </row>
        <row r="988">
          <cell r="A988">
            <v>91380</v>
          </cell>
          <cell r="B988" t="str">
            <v>CAMINHÃO BASCULANTE 10 M3, TRUCADO CABINE SIMPLES, PESO BRUTO TOTAL 23.000 KG, CARGA ÚTIL MÁXIMA 15.935 KG, DISTÂNCIA ENTRE EIXOS 4,80 M, POTÊNCIA 230 CV INCLUSIVE CAÇAMBA METÁLICA - DEPRECIAÇÃO. AF_06/2014</v>
          </cell>
          <cell r="C988" t="str">
            <v>H</v>
          </cell>
          <cell r="D988">
            <v>28.93</v>
          </cell>
          <cell r="E988">
            <v>0</v>
          </cell>
          <cell r="F988">
            <v>28.93</v>
          </cell>
        </row>
        <row r="989">
          <cell r="A989">
            <v>91381</v>
          </cell>
          <cell r="B989" t="str">
            <v>CAMINHÃO BASCULANTE 10 M3, TRUCADO CABINE SIMPLES, PESO BRUTO TOTAL 23.000 KG, CARGA ÚTIL MÁXIMA 15.935 KG, DISTÂNCIA ENTRE EIXOS 4,80 M, POTÊNCIA 230 CV INCLUSIVE CAÇAMBA METÁLICA - JUROS. AF_06/2014</v>
          </cell>
          <cell r="C989" t="str">
            <v>H</v>
          </cell>
          <cell r="D989">
            <v>11.22</v>
          </cell>
          <cell r="E989">
            <v>0</v>
          </cell>
          <cell r="F989">
            <v>11.22</v>
          </cell>
        </row>
        <row r="990">
          <cell r="A990">
            <v>91382</v>
          </cell>
          <cell r="B990" t="str">
            <v>CAMINHÃO BASCULANTE 10 M3, TRUCADO CABINE SIMPLES, PESO BRUTO TOTAL 23.000 KG, CARGA ÚTIL MÁXIMA 15.935 KG, DISTÂNCIA ENTRE EIXOS 4,80 M, POTÊNCIA 230 CV INCLUSIVE CAÇAMBA METÁLICA - IMPOSTOS E SEGUROS. AF_06/2014</v>
          </cell>
          <cell r="C990" t="str">
            <v>H</v>
          </cell>
          <cell r="D990">
            <v>4.53</v>
          </cell>
          <cell r="E990">
            <v>0</v>
          </cell>
          <cell r="F990">
            <v>4.53</v>
          </cell>
        </row>
        <row r="991">
          <cell r="A991">
            <v>91383</v>
          </cell>
          <cell r="B991" t="str">
            <v>CAMINHÃO BASCULANTE 10 M3, TRUCADO CABINE SIMPLES, PESO BRUTO TOTAL 23.000 KG, CARGA ÚTIL MÁXIMA 15.935 KG, DISTÂNCIA ENTRE EIXOS 4,80 M, POTÊNCIA 230 CV INCLUSIVE CAÇAMBA METÁLICA - MANUTENÇÃO. AF_06/2014</v>
          </cell>
          <cell r="C991" t="str">
            <v>H</v>
          </cell>
          <cell r="D991">
            <v>52.39</v>
          </cell>
          <cell r="E991">
            <v>0</v>
          </cell>
          <cell r="F991">
            <v>52.39</v>
          </cell>
        </row>
        <row r="992">
          <cell r="A992">
            <v>91384</v>
          </cell>
          <cell r="B992" t="str">
            <v>CAMINHÃO BASCULANTE 10 M3, TRUCADO CABINE SIMPLES, PESO BRUTO TOTAL 23.000 KG, CARGA ÚTIL MÁXIMA 15.935 KG, DISTÂNCIA ENTRE EIXOS 4,80 M, POTÊNCIA 230 CV INCLUSIVE CAÇAMBA METÁLICA - MATERIAIS NA OPERAÇÃO. AF_06/2014</v>
          </cell>
          <cell r="C992" t="str">
            <v>H</v>
          </cell>
          <cell r="D992">
            <v>136.03</v>
          </cell>
          <cell r="E992">
            <v>0</v>
          </cell>
          <cell r="F992">
            <v>136.03</v>
          </cell>
        </row>
        <row r="993">
          <cell r="A993">
            <v>91390</v>
          </cell>
          <cell r="B993" t="str">
            <v>CAMINHÃO TOCO, PBT 14.300 KG, CARGA ÚTIL MÁX. 9.710 KG, DIST. ENTRE EIXOS 3,56 M, POTÊNCIA 185 CV, INCLUSIVE CARROCERIA FIXA ABERTA DE MADEIRA P/ TRANSPORTE GERAL DE CARGA SECA, DIMEN. APROX. 2,50 X 6,50 X 0,50 M - DEPRECIAÇÃO. AF_06/2014</v>
          </cell>
          <cell r="C993" t="str">
            <v>H</v>
          </cell>
          <cell r="D993">
            <v>19.37</v>
          </cell>
          <cell r="E993">
            <v>0</v>
          </cell>
          <cell r="F993">
            <v>19.37</v>
          </cell>
        </row>
        <row r="994">
          <cell r="A994">
            <v>91391</v>
          </cell>
          <cell r="B994" t="str">
            <v>CAMINHÃO TOCO, PBT 14.300 KG, CARGA ÚTIL MÁX. 9.710 KG, DIST. ENTRE EIXOS 3,56 M, POTÊNCIA 185 CV, INCLUSIVE CARROCERIA FIXA ABERTA DE MADEIRA P/ TRANSPORTE GERAL DE CARGA SECA, DIMEN. APROX. 2,50 X 6,50 X 0,50 M - JUROS. AF_06/2014</v>
          </cell>
          <cell r="C994" t="str">
            <v>H</v>
          </cell>
          <cell r="D994">
            <v>7.75</v>
          </cell>
          <cell r="E994">
            <v>0</v>
          </cell>
          <cell r="F994">
            <v>7.75</v>
          </cell>
        </row>
        <row r="995">
          <cell r="A995">
            <v>91392</v>
          </cell>
          <cell r="B995" t="str">
            <v>CAMINHÃO TOCO, PBT 14.300 KG, CARGA ÚTIL MÁX. 9.710 KG, DIST. ENTRE EIXOS 3,56 M, POTÊNCIA 185 CV, INCLUSIVE CARROCERIA FIXA ABERTA DE MADEIRA P/ TRANSPORTE GERAL DE CARGA SECA, DIMEN. APROX. 2,50 X 6,50 X 0,50 M - IMPOSTOS E SEGUROS. AF_06/2014</v>
          </cell>
          <cell r="C995" t="str">
            <v>H</v>
          </cell>
          <cell r="D995">
            <v>3.12</v>
          </cell>
          <cell r="E995">
            <v>0</v>
          </cell>
          <cell r="F995">
            <v>3.12</v>
          </cell>
        </row>
        <row r="996">
          <cell r="A996">
            <v>91396</v>
          </cell>
          <cell r="B996" t="str">
            <v>CAMINHÃO PIPA 10.000 L TRUCADO, PESO BRUTO TOTAL 23.000 KG, CARGA ÚTIL MÁXIMA 15.935 KG, DISTÂNCIA ENTRE EIXOS 4,8 M, POTÊNCIA 230 CV, INCLUSIVE TANQUE DE AÇO PARA TRANSPORTE DE ÁGUA - DEPRECIAÇÃO. AF_06/2014</v>
          </cell>
          <cell r="C996" t="str">
            <v>H</v>
          </cell>
          <cell r="D996">
            <v>29.47</v>
          </cell>
          <cell r="E996">
            <v>0</v>
          </cell>
          <cell r="F996">
            <v>29.47</v>
          </cell>
        </row>
        <row r="997">
          <cell r="A997">
            <v>91397</v>
          </cell>
          <cell r="B997" t="str">
            <v>CAMINHÃO PIPA 10.000 L TRUCADO, PESO BRUTO TOTAL 23.000 KG, CARGA ÚTIL MÁXIMA 15.935 KG, DISTÂNCIA ENTRE EIXOS 4,8 M, POTÊNCIA 230 CV, INCLUSIVE TANQUE DE AÇO PARA TRANSPORTE DE ÁGUA - JUROS. AF_06/2014</v>
          </cell>
          <cell r="C997" t="str">
            <v>H</v>
          </cell>
          <cell r="D997">
            <v>11.42</v>
          </cell>
          <cell r="E997">
            <v>0</v>
          </cell>
          <cell r="F997">
            <v>11.42</v>
          </cell>
        </row>
        <row r="998">
          <cell r="A998">
            <v>91398</v>
          </cell>
          <cell r="B998" t="str">
            <v>CAMINHÃO PIPA 10.000 L TRUCADO, PESO BRUTO TOTAL 23.000 KG, CARGA ÚTIL MÁXIMA 15.935 KG, DISTÂNCIA ENTRE EIXOS 4,8 M, POTÊNCIA 230 CV, INCLUSIVE TANQUE DE AÇO PARA TRANSPORTE DE ÁGUA - IMPOSTOS E SEGUROS. AF_06/2014</v>
          </cell>
          <cell r="C998" t="str">
            <v>H</v>
          </cell>
          <cell r="D998">
            <v>4.6100000000000003</v>
          </cell>
          <cell r="E998">
            <v>0</v>
          </cell>
          <cell r="F998">
            <v>4.6100000000000003</v>
          </cell>
        </row>
        <row r="999">
          <cell r="A999">
            <v>91402</v>
          </cell>
          <cell r="B999" t="str">
            <v>CAMINHÃO BASCULANTE 6 M3 TOCO, PESO BRUTO TOTAL 16.000 KG, CARGA ÚTIL MÁXIMA 11.130 KG, DISTÂNCIA ENTRE EIXOS 5,36 M, POTÊNCIA 185 CV, INCLUSIVE CAÇAMBA METÁLICA - IMPOSTOS E SEGUROS. AF_06/2014</v>
          </cell>
          <cell r="C999" t="str">
            <v>H</v>
          </cell>
          <cell r="D999">
            <v>3.58</v>
          </cell>
          <cell r="E999">
            <v>0</v>
          </cell>
          <cell r="F999">
            <v>3.58</v>
          </cell>
        </row>
        <row r="1000">
          <cell r="A1000">
            <v>91466</v>
          </cell>
          <cell r="B1000" t="str">
            <v>GUINDAUTO HIDRÁULICO, CAPACIDADE MÁXIMA DE CARGA 6200 KG, MOMENTO MÁXIMO DE CARGA 11,7 TM, ALCANCE MÁXIMO HORIZONTAL 9,70 M, INCLUSIVE CAMINHÃO TOCO PBT 16.000 KG, POTÊNCIA DE 189 CV - IMPOSTOS E SEGUROS. AF_08/2015</v>
          </cell>
          <cell r="C1000" t="str">
            <v>H</v>
          </cell>
          <cell r="D1000">
            <v>4.08</v>
          </cell>
          <cell r="E1000">
            <v>0</v>
          </cell>
          <cell r="F1000">
            <v>4.08</v>
          </cell>
        </row>
        <row r="1001">
          <cell r="A1001">
            <v>91467</v>
          </cell>
          <cell r="B1001" t="str">
            <v>GUINDAUTO HIDRÁULICO, CAPACIDADE MÁXIMA DE CARGA 6200 KG, MOMENTO MÁXIMO DE CARGA 11,7 TM, ALCANCE MÁXIMO HORIZONTAL 9,70 M, INCLUSIVE CAMINHÃO TOCO PBT 16.000 KG, POTÊNCIA DE 189 CV - MATERIAIS NA OPERAÇÃO. AF_08/2015</v>
          </cell>
          <cell r="C1001" t="str">
            <v>H</v>
          </cell>
          <cell r="D1001">
            <v>151.69999999999999</v>
          </cell>
          <cell r="E1001">
            <v>0</v>
          </cell>
          <cell r="F1001">
            <v>151.69999999999999</v>
          </cell>
        </row>
        <row r="1002">
          <cell r="A1002">
            <v>91468</v>
          </cell>
          <cell r="B1002" t="str">
            <v>ESPARGIDOR DE ASFALTO PRESSURIZADO, TANQUE 6 M3 COM ISOLAÇÃO TÉRMICA, AQUECIDO COM 2 MAÇARICOS, COM BARRA ESPARGIDORA 3,60 M, MONTADO SOBRE CAMINHÃO  TOCO, PBT 14.300 KG, POTÊNCIA 185 CV - DEPRECIAÇÃO. AF_05/2023</v>
          </cell>
          <cell r="C1002" t="str">
            <v>H</v>
          </cell>
          <cell r="D1002">
            <v>23.1</v>
          </cell>
          <cell r="E1002">
            <v>0</v>
          </cell>
          <cell r="F1002">
            <v>23.1</v>
          </cell>
        </row>
        <row r="1003">
          <cell r="A1003">
            <v>91469</v>
          </cell>
          <cell r="B1003" t="str">
            <v>ESPARGIDOR DE ASFALTO PRESSURIZADO, TANQUE 6 M3 COM ISOLAÇÃO TÉRMICA, AQUECIDO COM 2 MAÇARICOS, COM BARRA ESPARGIDORA 3,60 M, MONTADO SOBRE CAMINHÃO  TOCO, PBT 14.300 KG, POTÊNCIA 185 CV - JUROS. AF_05/2023</v>
          </cell>
          <cell r="C1003" t="str">
            <v>H</v>
          </cell>
          <cell r="D1003">
            <v>10.119999999999999</v>
          </cell>
          <cell r="E1003">
            <v>0</v>
          </cell>
          <cell r="F1003">
            <v>10.119999999999999</v>
          </cell>
        </row>
        <row r="1004">
          <cell r="A1004">
            <v>91484</v>
          </cell>
          <cell r="B1004" t="str">
            <v>ESPARGIDOR DE ASFALTO PRESSURIZADO, TANQUE 6 M3 COM ISOLAÇÃO TÉRMICA, AQUECIDO COM 2 MAÇARICOS, COM BARRA ESPARGIDORA 3,60 M, MONTADO SOBRE CAMINHÃO  TOCO, PBT 14.300 KG, POTÊNCIA 185 CV - IMPOSTOS E SEGUROS. AF_05/2023</v>
          </cell>
          <cell r="C1004" t="str">
            <v>H</v>
          </cell>
          <cell r="D1004">
            <v>7.7</v>
          </cell>
          <cell r="E1004">
            <v>0</v>
          </cell>
          <cell r="F1004">
            <v>7.7</v>
          </cell>
        </row>
        <row r="1005">
          <cell r="A1005">
            <v>91485</v>
          </cell>
          <cell r="B1005" t="str">
            <v>ESPARGIDOR DE ASFALTO PRESSURIZADO, TANQUE 6 M3 COM ISOLAÇÃO TÉRMICA, AQUECIDO COM 2 MAÇARICOS, COM BARRA ESPARGIDORA 3,60 M, MONTADO SOBRE CAMINHÃO  TOCO, PBT 14.300 KG, POTÊNCIA 185 CV - MATERIAIS NA OPERAÇÃO. AF_05/2023</v>
          </cell>
          <cell r="C1005" t="str">
            <v>H</v>
          </cell>
          <cell r="D1005">
            <v>156.53</v>
          </cell>
          <cell r="E1005">
            <v>0</v>
          </cell>
          <cell r="F1005">
            <v>156.53</v>
          </cell>
        </row>
        <row r="1006">
          <cell r="A1006">
            <v>91529</v>
          </cell>
          <cell r="B1006" t="str">
            <v>COMPACTADOR DE SOLOS DE PERCUSSÃO (SOQUETE) COM MOTOR A GASOLINA 4 TEMPOS, POTÊNCIA 4 CV - DEPRECIAÇÃO. AF_08/2015</v>
          </cell>
          <cell r="C1006" t="str">
            <v>H</v>
          </cell>
          <cell r="D1006">
            <v>0.75</v>
          </cell>
          <cell r="E1006">
            <v>0</v>
          </cell>
          <cell r="F1006">
            <v>0.75</v>
          </cell>
        </row>
        <row r="1007">
          <cell r="A1007">
            <v>91530</v>
          </cell>
          <cell r="B1007" t="str">
            <v>COMPACTADOR DE SOLOS DE PERCUSSÃO (SOQUETE) COM MOTOR A GASOLINA 4 TEMPOS, POTÊNCIA 4 CV - JUROS. AF_08/2015</v>
          </cell>
          <cell r="C1007" t="str">
            <v>H</v>
          </cell>
          <cell r="D1007">
            <v>0.2</v>
          </cell>
          <cell r="E1007">
            <v>0</v>
          </cell>
          <cell r="F1007">
            <v>0.2</v>
          </cell>
        </row>
        <row r="1008">
          <cell r="A1008">
            <v>91531</v>
          </cell>
          <cell r="B1008" t="str">
            <v>COMPACTADOR DE SOLOS DE PERCUSSÃO (SOQUETE) COM MOTOR A GASOLINA 4 TEMPOS, POTÊNCIA 4 CV - MANUTENÇÃO. AF_08/2015</v>
          </cell>
          <cell r="C1008" t="str">
            <v>H</v>
          </cell>
          <cell r="D1008">
            <v>0.94</v>
          </cell>
          <cell r="E1008">
            <v>0</v>
          </cell>
          <cell r="F1008">
            <v>0.94</v>
          </cell>
        </row>
        <row r="1009">
          <cell r="A1009">
            <v>91532</v>
          </cell>
          <cell r="B1009" t="str">
            <v>COMPACTADOR DE SOLOS DE PERCUSSÃO (SOQUETE) COM MOTOR A GASOLINA 4 TEMPOS, POTÊNCIA 4 CV - MATERIAIS NA OPERAÇÃO. AF_08/2015</v>
          </cell>
          <cell r="C1009" t="str">
            <v>H</v>
          </cell>
          <cell r="D1009">
            <v>5.94</v>
          </cell>
          <cell r="E1009">
            <v>0</v>
          </cell>
          <cell r="F1009">
            <v>5.94</v>
          </cell>
        </row>
        <row r="1010">
          <cell r="A1010">
            <v>91629</v>
          </cell>
          <cell r="B1010" t="str">
            <v>GUINDAUTO HIDRÁULICO, CAPACIDADE MÁXIMA DE CARGA 6500 KG, MOMENTO MÁXIMO DE CARGA 5,8 TM, ALCANCE MÁXIMO HORIZONTAL 7,60 M, INCLUSIVE CAMINHÃO TOCO PBT 9.700 KG, POTÊNCIA DE 160 CV - DEPRECIAÇÃO. AF_08/2015</v>
          </cell>
          <cell r="C1010" t="str">
            <v>H</v>
          </cell>
          <cell r="D1010">
            <v>21.75</v>
          </cell>
          <cell r="E1010">
            <v>0</v>
          </cell>
          <cell r="F1010">
            <v>21.75</v>
          </cell>
        </row>
        <row r="1011">
          <cell r="A1011">
            <v>91630</v>
          </cell>
          <cell r="B1011" t="str">
            <v>GUINDAUTO HIDRÁULICO, CAPACIDADE MÁXIMA DE CARGA 6500 KG, MOMENTO MÁXIMO DE CARGA 5,8 TM, ALCANCE MÁXIMO HORIZONTAL 7,60 M, INCLUSIVE CAMINHÃO TOCO PBT 9.700 KG, POTÊNCIA DE 160 CV - JUROS. AF_08/2015</v>
          </cell>
          <cell r="C1011" t="str">
            <v>H</v>
          </cell>
          <cell r="D1011">
            <v>8.11</v>
          </cell>
          <cell r="E1011">
            <v>0</v>
          </cell>
          <cell r="F1011">
            <v>8.11</v>
          </cell>
        </row>
        <row r="1012">
          <cell r="A1012">
            <v>91631</v>
          </cell>
          <cell r="B1012" t="str">
            <v>GUINDAUTO HIDRÁULICO, CAPACIDADE MÁXIMA DE CARGA 6500 KG, MOMENTO MÁXIMO DE CARGA 5,8 TM, ALCANCE MÁXIMO HORIZONTAL 7,60 M, INCLUSIVE CAMINHÃO TOCO PBT 9.700 KG, POTÊNCIA DE 160 CV - IMPOSTOS E SEGUROS. AF_08/2015</v>
          </cell>
          <cell r="C1012" t="str">
            <v>H</v>
          </cell>
          <cell r="D1012">
            <v>3.27</v>
          </cell>
          <cell r="E1012">
            <v>0</v>
          </cell>
          <cell r="F1012">
            <v>3.27</v>
          </cell>
        </row>
        <row r="1013">
          <cell r="A1013">
            <v>91632</v>
          </cell>
          <cell r="B1013" t="str">
            <v>GUINDAUTO HIDRÁULICO, CAPACIDADE MÁXIMA DE CARGA 6500 KG, MOMENTO MÁXIMO DE CARGA 5,8 TM, ALCANCE MÁXIMO HORIZONTAL 7,60 M, INCLUSIVE CAMINHÃO TOCO PBT 9.700 KG, POTÊNCIA DE 160 CV - MANUTENÇÃO. AF_08/2015</v>
          </cell>
          <cell r="C1013" t="str">
            <v>H</v>
          </cell>
          <cell r="D1013">
            <v>37.369999999999997</v>
          </cell>
          <cell r="E1013">
            <v>0</v>
          </cell>
          <cell r="F1013">
            <v>37.369999999999997</v>
          </cell>
        </row>
        <row r="1014">
          <cell r="A1014">
            <v>91633</v>
          </cell>
          <cell r="B1014" t="str">
            <v>GUINDAUTO HIDRÁULICO, CAPACIDADE MÁXIMA DE CARGA 6500 KG, MOMENTO MÁXIMO DE CARGA 5,8 TM, ALCANCE MÁXIMO HORIZONTAL 7,60 M, INCLUSIVE CAMINHÃO TOCO PBT 9.700 KG, POTÊNCIA DE 160 CV - MATERIAIS NA OPERAÇÃO. AF_08/2015</v>
          </cell>
          <cell r="C1014" t="str">
            <v>H</v>
          </cell>
          <cell r="D1014">
            <v>128.4</v>
          </cell>
          <cell r="E1014">
            <v>0</v>
          </cell>
          <cell r="F1014">
            <v>128.4</v>
          </cell>
        </row>
        <row r="1015">
          <cell r="A1015">
            <v>91640</v>
          </cell>
          <cell r="B1015" t="str">
            <v>CAMINHÃO DE TRANSPORTE DE MATERIAL ASFÁLTICO 30.000 L, COM CAVALO MECÂNICO DE CAPACIDADE MÁXIMA DE TRAÇÃO COMBINADO DE 66.000 KG, POTÊNCIA 360 CV, INCLUSIVE TANQUE DE ASFALTO COM SERPENTINA - DEPRECIAÇÃO. AF_08/2015</v>
          </cell>
          <cell r="C1015" t="str">
            <v>H</v>
          </cell>
          <cell r="D1015">
            <v>36.119999999999997</v>
          </cell>
          <cell r="E1015">
            <v>0</v>
          </cell>
          <cell r="F1015">
            <v>36.119999999999997</v>
          </cell>
        </row>
        <row r="1016">
          <cell r="A1016">
            <v>91641</v>
          </cell>
          <cell r="B1016" t="str">
            <v>CAMINHÃO DE TRANSPORTE DE MATERIAL ASFÁLTICO 30.000 L, COM CAVALO MECÂNICO DE CAPACIDADE MÁXIMA DE TRAÇÃO COMBINADO DE 66.000 KG, POTÊNCIA 360 CV, INCLUSIVE TANQUE DE ASFALTO COM SERPENTINA - JUROS. AF_08/2015</v>
          </cell>
          <cell r="C1016" t="str">
            <v>H</v>
          </cell>
          <cell r="D1016">
            <v>14.55</v>
          </cell>
          <cell r="E1016">
            <v>0</v>
          </cell>
          <cell r="F1016">
            <v>14.55</v>
          </cell>
        </row>
        <row r="1017">
          <cell r="A1017">
            <v>91642</v>
          </cell>
          <cell r="B1017" t="str">
            <v>CAMINHÃO DE TRANSPORTE DE MATERIAL ASFÁLTICO 30.000 L, COM CAVALO MECÂNICO DE CAPACIDADE MÁXIMA DE TRAÇÃO COMBINADO DE 66.000 KG, POTÊNCIA 360 CV, INCLUSIVE TANQUE DE ASFALTO COM SERPENTINA - IMPOSTOS E SEGUROS. AF_08/2015</v>
          </cell>
          <cell r="C1017" t="str">
            <v>H</v>
          </cell>
          <cell r="D1017">
            <v>5.88</v>
          </cell>
          <cell r="E1017">
            <v>0</v>
          </cell>
          <cell r="F1017">
            <v>5.88</v>
          </cell>
        </row>
        <row r="1018">
          <cell r="A1018">
            <v>91643</v>
          </cell>
          <cell r="B1018" t="str">
            <v>CAMINHÃO DE TRANSPORTE DE MATERIAL ASFÁLTICO 30.000 L, COM CAVALO MECÂNICO DE CAPACIDADE MÁXIMA DE TRAÇÃO COMBINADO DE 66.000 KG, POTÊNCIA 360 CV, INCLUSIVE TANQUE DE ASFALTO COM SERPENTINA - MANUTENÇÃO. AF_08/2015</v>
          </cell>
          <cell r="C1018" t="str">
            <v>H</v>
          </cell>
          <cell r="D1018">
            <v>64.88</v>
          </cell>
          <cell r="E1018">
            <v>0</v>
          </cell>
          <cell r="F1018">
            <v>64.88</v>
          </cell>
        </row>
        <row r="1019">
          <cell r="A1019">
            <v>91644</v>
          </cell>
          <cell r="B1019" t="str">
            <v>CAMINHÃO DE TRANSPORTE DE MATERIAL ASFÁLTICO 30.000 L, COM CAVALO MECÂNICO DE CAPACIDADE MÁXIMA DE TRAÇÃO COMBINADO DE 66.000 KG, POTÊNCIA 360 CV, INCLUSIVE TANQUE DE ASFALTO COM SERPENTINA - MATERIAIS NA OPERAÇÃO. AF_08/2015</v>
          </cell>
          <cell r="C1019" t="str">
            <v>H</v>
          </cell>
          <cell r="D1019">
            <v>288.95</v>
          </cell>
          <cell r="E1019">
            <v>0</v>
          </cell>
          <cell r="F1019">
            <v>288.95</v>
          </cell>
        </row>
        <row r="1020">
          <cell r="A1020">
            <v>91688</v>
          </cell>
          <cell r="B1020" t="str">
            <v>SERRA CIRCULAR DE BANCADA COM MOTOR ELÉTRICO POTÊNCIA DE 5HP, COM COIFA PARA DISCO 10" - DEPRECIAÇÃO. AF_08/2015</v>
          </cell>
          <cell r="C1020" t="str">
            <v>H</v>
          </cell>
          <cell r="D1020">
            <v>0.09</v>
          </cell>
          <cell r="E1020">
            <v>0</v>
          </cell>
          <cell r="F1020">
            <v>0.09</v>
          </cell>
        </row>
        <row r="1021">
          <cell r="A1021">
            <v>91689</v>
          </cell>
          <cell r="B1021" t="str">
            <v>SERRA CIRCULAR DE BANCADA COM MOTOR ELÉTRICO POTÊNCIA DE 5HP, COM COIFA PARA DISCO 10" - JUROS. AF_08/2015</v>
          </cell>
          <cell r="C1021" t="str">
            <v>H</v>
          </cell>
          <cell r="D1021">
            <v>0.01</v>
          </cell>
          <cell r="E1021">
            <v>0</v>
          </cell>
          <cell r="F1021">
            <v>0.01</v>
          </cell>
        </row>
        <row r="1022">
          <cell r="A1022">
            <v>91690</v>
          </cell>
          <cell r="B1022" t="str">
            <v>SERRA CIRCULAR DE BANCADA COM MOTOR ELÉTRICO POTÊNCIA DE 5HP, COM COIFA PARA DISCO 10" - MANUTENÇÃO. AF_08/2015</v>
          </cell>
          <cell r="C1022" t="str">
            <v>H</v>
          </cell>
          <cell r="D1022">
            <v>0.06</v>
          </cell>
          <cell r="E1022">
            <v>0</v>
          </cell>
          <cell r="F1022">
            <v>0.06</v>
          </cell>
        </row>
        <row r="1023">
          <cell r="A1023">
            <v>91691</v>
          </cell>
          <cell r="B1023" t="str">
            <v>SERRA CIRCULAR DE BANCADA COM MOTOR ELÉTRICO POTÊNCIA DE 5HP, COM COIFA PARA DISCO 10" - MATERIAIS NA OPERAÇÃO. AF_08/2015</v>
          </cell>
          <cell r="C1023" t="str">
            <v>H</v>
          </cell>
          <cell r="D1023">
            <v>0.95</v>
          </cell>
          <cell r="E1023">
            <v>0</v>
          </cell>
          <cell r="F1023">
            <v>0.95</v>
          </cell>
        </row>
        <row r="1024">
          <cell r="A1024">
            <v>92040</v>
          </cell>
          <cell r="B1024" t="str">
            <v>DISTRIBUIDOR DE AGREGADOS REBOCAVEL, CAPACIDADE 1,9 M³, LARGURA DE TRABALHO 3,66 M - DEPRECIAÇÃO. AF_11/2015</v>
          </cell>
          <cell r="C1024" t="str">
            <v>H</v>
          </cell>
          <cell r="D1024">
            <v>6.47</v>
          </cell>
          <cell r="E1024">
            <v>0</v>
          </cell>
          <cell r="F1024">
            <v>6.47</v>
          </cell>
        </row>
        <row r="1025">
          <cell r="A1025">
            <v>92041</v>
          </cell>
          <cell r="B1025" t="str">
            <v>DISTRIBUIDOR DE AGREGADOS REBOCAVEL, CAPACIDADE 1,9 M³, LARGURA DE TRABALHO 3,66 M - JUROS. AF_11/2015</v>
          </cell>
          <cell r="C1025" t="str">
            <v>H</v>
          </cell>
          <cell r="D1025">
            <v>1.33</v>
          </cell>
          <cell r="E1025">
            <v>0</v>
          </cell>
          <cell r="F1025">
            <v>1.33</v>
          </cell>
        </row>
        <row r="1026">
          <cell r="A1026">
            <v>92042</v>
          </cell>
          <cell r="B1026" t="str">
            <v>DISTRIBUIDOR DE AGREGADOS REBOCAVEL, CAPACIDADE 1,9 M³, LARGURA DE TRABALHO 3,66 M - MANUTENÇÃO. AF_11/2015</v>
          </cell>
          <cell r="C1026" t="str">
            <v>H</v>
          </cell>
          <cell r="D1026">
            <v>5.39</v>
          </cell>
          <cell r="E1026">
            <v>0</v>
          </cell>
          <cell r="F1026">
            <v>5.39</v>
          </cell>
        </row>
        <row r="1027">
          <cell r="A1027">
            <v>92101</v>
          </cell>
          <cell r="B1027" t="str">
            <v>CAMINHÃO PARA EQUIPAMENTO DE LIMPEZA A SUCÇÃO COM CAMINHÃO TRUCADO DE PESO BRUTO TOTAL 23000 KG, CARGA ÚTIL MÁXIMA 15935 KG, DISTÂNCIA ENTRE EIXOS 4,80 M, POTÊNCIA 230 CV, INCLUSIVE LIMPADORA A SUCÇÃO, TANQUE 12000 L - DEPRECIAÇÃO. AF_05/2023</v>
          </cell>
          <cell r="C1027" t="str">
            <v>H</v>
          </cell>
          <cell r="D1027">
            <v>41.7</v>
          </cell>
          <cell r="E1027">
            <v>0</v>
          </cell>
          <cell r="F1027">
            <v>41.7</v>
          </cell>
        </row>
        <row r="1028">
          <cell r="A1028">
            <v>92102</v>
          </cell>
          <cell r="B1028" t="str">
            <v>CAMINHÃO PARA EQUIPAMENTO DE LIMPEZA A SUCÇÃO COM CAMINHÃO TRUCADO DE PESO BRUTO TOTAL 23000 KG, CARGA ÚTIL MÁXIMA 15935 KG, DISTÂNCIA ENTRE EIXOS 4,80 M, POTÊNCIA 230 CV, INCLUSIVE LIMPADORA A SUCÇÃO, TANQUE 12000 L - JUROS. AF_05/2023</v>
          </cell>
          <cell r="C1028" t="str">
            <v>H</v>
          </cell>
          <cell r="D1028">
            <v>14.25</v>
          </cell>
          <cell r="E1028">
            <v>0</v>
          </cell>
          <cell r="F1028">
            <v>14.25</v>
          </cell>
        </row>
        <row r="1029">
          <cell r="A1029">
            <v>92103</v>
          </cell>
          <cell r="B1029" t="str">
            <v>CAMINHÃO PARA EQUIPAMENTO DE LIMPEZA A SUCÇÃO COM CAMINHÃO TRUCADO DE PESO BRUTO TOTAL 23000 KG, CARGA ÚTIL MÁXIMA 15935 KG, DISTÂNCIA ENTRE EIXOS 4,80 M, POTÊNCIA 230 CV, INCLUSIVE LIMPADORA A SUCÇÃO, TANQUE 12000 L - IMPOSTOS E SEGUROS. AF_05/2023</v>
          </cell>
          <cell r="C1029" t="str">
            <v>H</v>
          </cell>
          <cell r="D1029">
            <v>9.9600000000000009</v>
          </cell>
          <cell r="E1029">
            <v>0</v>
          </cell>
          <cell r="F1029">
            <v>9.9600000000000009</v>
          </cell>
        </row>
        <row r="1030">
          <cell r="A1030">
            <v>92104</v>
          </cell>
          <cell r="B1030" t="str">
            <v>CAMINHÃO PARA EQUIPAMENTO DE LIMPEZA A SUCÇÃO COM CAMINHÃO TRUCADO DE PESO BRUTO TOTAL 23000 KG, CARGA ÚTIL MÁXIMA 15935 KG, DISTÂNCIA ENTRE EIXOS 4,80 M, POTÊNCIA 230 CV, INCLUSIVE LIMPADORA A SUCÇÃO, TANQUE 12000 L - MANUTENÇÃO. AF_05/2023</v>
          </cell>
          <cell r="C1030" t="str">
            <v>H</v>
          </cell>
          <cell r="D1030">
            <v>68.650000000000006</v>
          </cell>
          <cell r="E1030">
            <v>0</v>
          </cell>
          <cell r="F1030">
            <v>68.650000000000006</v>
          </cell>
        </row>
        <row r="1031">
          <cell r="A1031">
            <v>92105</v>
          </cell>
          <cell r="B1031" t="str">
            <v>CAMINHÃO PARA EQUIPAMENTO DE LIMPEZA A SUCÇÃO COM CAMINHÃO TRUCADO DE PESO BRUTO TOTAL 23000 KG, CARGA ÚTIL MÁX. 15935 KG, DISTÂNCIA ENTRE EIXOS 4,80 M, POTÊNCIA 230 CV, INCLUSIVE LIMPADORA A SUCÇÃO, TANQUE 12000 L - MATERIAIS NA OPERAÇÃO. AF_05/2023</v>
          </cell>
          <cell r="C1031" t="str">
            <v>H</v>
          </cell>
          <cell r="D1031">
            <v>169.15</v>
          </cell>
          <cell r="E1031">
            <v>0</v>
          </cell>
          <cell r="F1031">
            <v>169.15</v>
          </cell>
        </row>
        <row r="1032">
          <cell r="A1032">
            <v>92108</v>
          </cell>
          <cell r="B1032" t="str">
            <v>PENEIRA ROTATIVA COM MOTOR ELÉTRICO TRIFÁSICO DE 2 CV, CILINDRO DE 1 M X 0,60 M, COM FUROS DE 3,17 MM - DEPRECIAÇÃO. AF_05/2023</v>
          </cell>
          <cell r="C1032" t="str">
            <v>H</v>
          </cell>
          <cell r="D1032">
            <v>0.85</v>
          </cell>
          <cell r="E1032">
            <v>0</v>
          </cell>
          <cell r="F1032">
            <v>0.85</v>
          </cell>
        </row>
        <row r="1033">
          <cell r="A1033">
            <v>92109</v>
          </cell>
          <cell r="B1033" t="str">
            <v>PENEIRA ROTATIVA COM MOTOR ELÉTRICO TRIFÁSICO DE 2 CV, CILINDRO DE 1 M X 0,60 M, COM FUROS DE 3,17 MM - JUROS. AF_05/2023</v>
          </cell>
          <cell r="C1033" t="str">
            <v>H</v>
          </cell>
          <cell r="D1033">
            <v>0.21</v>
          </cell>
          <cell r="E1033">
            <v>0</v>
          </cell>
          <cell r="F1033">
            <v>0.21</v>
          </cell>
        </row>
        <row r="1034">
          <cell r="A1034">
            <v>92110</v>
          </cell>
          <cell r="B1034" t="str">
            <v>PENEIRA ROTATIVA COM MOTOR ELÉTRICO TRIFÁSICO DE 2 CV, CILINDRO DE 1 M X 0,60 M, COM FUROS DE 3,17 MM - MANUTENÇÃO. AF_05/2023</v>
          </cell>
          <cell r="C1034" t="str">
            <v>H</v>
          </cell>
          <cell r="D1034">
            <v>1.1299999999999999</v>
          </cell>
          <cell r="E1034">
            <v>0</v>
          </cell>
          <cell r="F1034">
            <v>1.1299999999999999</v>
          </cell>
        </row>
        <row r="1035">
          <cell r="A1035">
            <v>92111</v>
          </cell>
          <cell r="B1035" t="str">
            <v>PENEIRA ROTATIVA COM MOTOR ELÉTRICO TRIFÁSICO DE 2 CV, CILINDRO DE 1 M X 0,60 M, COM FUROS DE 3,17 MM - MATERIAIS NA OPERAÇÃO. AF_05/2023</v>
          </cell>
          <cell r="C1035" t="str">
            <v>H</v>
          </cell>
          <cell r="D1035">
            <v>0.87</v>
          </cell>
          <cell r="E1035">
            <v>0</v>
          </cell>
          <cell r="F1035">
            <v>0.87</v>
          </cell>
        </row>
        <row r="1036">
          <cell r="A1036">
            <v>92114</v>
          </cell>
          <cell r="B1036" t="str">
            <v>DOSADOR DE AREIA, CAPACIDADE DE 26 LITROS - DEPRECIAÇÃO. AF_05/2023</v>
          </cell>
          <cell r="C1036" t="str">
            <v>H</v>
          </cell>
          <cell r="D1036">
            <v>0.22</v>
          </cell>
          <cell r="E1036">
            <v>0</v>
          </cell>
          <cell r="F1036">
            <v>0.22</v>
          </cell>
        </row>
        <row r="1037">
          <cell r="A1037">
            <v>92115</v>
          </cell>
          <cell r="B1037" t="str">
            <v>DOSADOR DE AREIA, CAPACIDADE DE 26 LITROS - JUROS. AF_05/2023</v>
          </cell>
          <cell r="C1037" t="str">
            <v>H</v>
          </cell>
          <cell r="D1037">
            <v>0.04</v>
          </cell>
          <cell r="E1037">
            <v>0</v>
          </cell>
          <cell r="F1037">
            <v>0.04</v>
          </cell>
        </row>
        <row r="1038">
          <cell r="A1038">
            <v>92116</v>
          </cell>
          <cell r="B1038" t="str">
            <v>DOSADOR DE AREIA, CAPACIDADE DE 26 LITROS - MANUTENÇÃO. AF_05/2023</v>
          </cell>
          <cell r="C1038" t="str">
            <v>H</v>
          </cell>
          <cell r="D1038">
            <v>0.16</v>
          </cell>
          <cell r="E1038">
            <v>0</v>
          </cell>
          <cell r="F1038">
            <v>0.16</v>
          </cell>
        </row>
        <row r="1039">
          <cell r="A1039">
            <v>92133</v>
          </cell>
          <cell r="B1039" t="str">
            <v>CAMINHONETE COM MOTOR A DIESEL, POTÊNCIA 180 CV, CABINE DUPLA, 4X4 - DEPRECIAÇÃO. AF_11/2015</v>
          </cell>
          <cell r="C1039" t="str">
            <v>H</v>
          </cell>
          <cell r="D1039">
            <v>13.15</v>
          </cell>
          <cell r="E1039">
            <v>0</v>
          </cell>
          <cell r="F1039">
            <v>13.15</v>
          </cell>
        </row>
        <row r="1040">
          <cell r="A1040">
            <v>92134</v>
          </cell>
          <cell r="B1040" t="str">
            <v>CAMINHONETE COM MOTOR A DIESEL, POTÊNCIA 180 CV, CABINE DUPLA, 4X4 - JUROS. AF_11/2015</v>
          </cell>
          <cell r="C1040" t="str">
            <v>H</v>
          </cell>
          <cell r="D1040">
            <v>4.05</v>
          </cell>
          <cell r="E1040">
            <v>0</v>
          </cell>
          <cell r="F1040">
            <v>4.05</v>
          </cell>
        </row>
        <row r="1041">
          <cell r="A1041">
            <v>92135</v>
          </cell>
          <cell r="B1041" t="str">
            <v>CAMINHONETE COM MOTOR A DIESEL, POTÊNCIA 180 CV, CABINE DUPLA, 4X4 - IMPOSTOS E SEGUROS. AF_11/2015</v>
          </cell>
          <cell r="C1041" t="str">
            <v>H</v>
          </cell>
          <cell r="D1041">
            <v>1.64</v>
          </cell>
          <cell r="E1041">
            <v>0</v>
          </cell>
          <cell r="F1041">
            <v>1.64</v>
          </cell>
        </row>
        <row r="1042">
          <cell r="A1042">
            <v>92136</v>
          </cell>
          <cell r="B1042" t="str">
            <v>CAMINHONETE COM MOTOR A DIESEL, POTÊNCIA 180 CV, CABINE DUPLA, 4X4 - MANUTENÇÃO. AF_11/2015</v>
          </cell>
          <cell r="C1042" t="str">
            <v>H</v>
          </cell>
          <cell r="D1042">
            <v>16.43</v>
          </cell>
          <cell r="E1042">
            <v>0</v>
          </cell>
          <cell r="F1042">
            <v>16.43</v>
          </cell>
        </row>
        <row r="1043">
          <cell r="A1043">
            <v>92137</v>
          </cell>
          <cell r="B1043" t="str">
            <v>CAMINHONETE COM MOTOR A DIESEL, POTÊNCIA 180 CV, CABINE DUPLA, 4X4 - MATERIAIS NA OPERAÇÃO. AF_11/2015</v>
          </cell>
          <cell r="C1043" t="str">
            <v>H</v>
          </cell>
          <cell r="D1043">
            <v>33.799999999999997</v>
          </cell>
          <cell r="E1043">
            <v>0</v>
          </cell>
          <cell r="F1043">
            <v>33.799999999999997</v>
          </cell>
        </row>
        <row r="1044">
          <cell r="A1044">
            <v>92140</v>
          </cell>
          <cell r="B1044" t="str">
            <v>CAMINHONETE CABINE SIMPLES COM MOTOR 1.6 FLEX, CÂMBIO MANUAL, POTÊNCIA 101/104 CV, 2 PORTAS - DEPRECIAÇÃO. AF_11/2015</v>
          </cell>
          <cell r="C1044" t="str">
            <v>H</v>
          </cell>
          <cell r="D1044">
            <v>4.8099999999999996</v>
          </cell>
          <cell r="E1044">
            <v>0</v>
          </cell>
          <cell r="F1044">
            <v>4.8099999999999996</v>
          </cell>
        </row>
        <row r="1045">
          <cell r="A1045">
            <v>92141</v>
          </cell>
          <cell r="B1045" t="str">
            <v>CAMINHONETE CABINE SIMPLES COM MOTOR 1.6 FLEX, CÂMBIO MANUAL, POTÊNCIA 101/104 CV, 2 PORTAS - JUROS. AF_11/2015</v>
          </cell>
          <cell r="C1045" t="str">
            <v>H</v>
          </cell>
          <cell r="D1045">
            <v>1.48</v>
          </cell>
          <cell r="E1045">
            <v>0</v>
          </cell>
          <cell r="F1045">
            <v>1.48</v>
          </cell>
        </row>
        <row r="1046">
          <cell r="A1046">
            <v>92142</v>
          </cell>
          <cell r="B1046" t="str">
            <v>CAMINHONETE CABINE SIMPLES COM MOTOR 1.6 FLEX, CÂMBIO MANUAL, POTÊNCIA 101/104 CV, 2 PORTAS - IMPOSTOS E SEGUROS. AF_11/2015</v>
          </cell>
          <cell r="C1046" t="str">
            <v>H</v>
          </cell>
          <cell r="D1046">
            <v>0.6</v>
          </cell>
          <cell r="E1046">
            <v>0</v>
          </cell>
          <cell r="F1046">
            <v>0.6</v>
          </cell>
        </row>
        <row r="1047">
          <cell r="A1047">
            <v>92143</v>
          </cell>
          <cell r="B1047" t="str">
            <v>CAMINHONETE CABINE SIMPLES COM MOTOR 1.6 FLEX, CÂMBIO MANUAL, POTÊNCIA 101/104 CV, 2 PORTAS - MANUTENÇÃO. AF_11/2015</v>
          </cell>
          <cell r="C1047" t="str">
            <v>H</v>
          </cell>
          <cell r="D1047">
            <v>6.02</v>
          </cell>
          <cell r="E1047">
            <v>0</v>
          </cell>
          <cell r="F1047">
            <v>6.02</v>
          </cell>
        </row>
        <row r="1048">
          <cell r="A1048">
            <v>92144</v>
          </cell>
          <cell r="B1048" t="str">
            <v>CAMINHONETE CABINE SIMPLES COM MOTOR 1.6 FLEX, CÂMBIO MANUAL, POTÊNCIA 101/104 CV, 2 PORTAS - MATERIAIS NA OPERAÇÃO. AF_11/2015</v>
          </cell>
          <cell r="C1048" t="str">
            <v>H</v>
          </cell>
          <cell r="D1048">
            <v>38.6</v>
          </cell>
          <cell r="E1048">
            <v>0</v>
          </cell>
          <cell r="F1048">
            <v>38.6</v>
          </cell>
        </row>
        <row r="1049">
          <cell r="A1049">
            <v>92237</v>
          </cell>
          <cell r="B1049" t="str">
            <v>CAMINHÃO DE TRANSPORTE DE MATERIAL ASFÁLTICO 20.000 L, COM CAVALO MECÂNICO DE CAPACIDADE MÁXIMA DE TRAÇÃO COMBINADO DE 45.000 KG, POTÊNCIA 330 CV, INCLUSIVE TANQUE DE ASFALTO COM MAÇARICO - DEPRECIAÇÃO. AF_12/2015</v>
          </cell>
          <cell r="C1049" t="str">
            <v>H</v>
          </cell>
          <cell r="D1049">
            <v>26.35</v>
          </cell>
          <cell r="E1049">
            <v>0</v>
          </cell>
          <cell r="F1049">
            <v>26.35</v>
          </cell>
        </row>
        <row r="1050">
          <cell r="A1050">
            <v>92238</v>
          </cell>
          <cell r="B1050" t="str">
            <v>CAMINHÃO DE TRANSPORTE DE MATERIAL ASFÁLTICO 20.000 L, COM CAVALO MECÂNICO DE CAPACIDADE MÁXIMA DE TRAÇÃO COMBINADO DE 45.000 KG, POTÊNCIA 330 CV, INCLUSIVE TANQUE DE ASFALTO COM MAÇARICO - JUROS. AF_12/2015</v>
          </cell>
          <cell r="C1050" t="str">
            <v>H</v>
          </cell>
          <cell r="D1050">
            <v>10.58</v>
          </cell>
          <cell r="E1050">
            <v>0</v>
          </cell>
          <cell r="F1050">
            <v>10.58</v>
          </cell>
        </row>
        <row r="1051">
          <cell r="A1051">
            <v>92239</v>
          </cell>
          <cell r="B1051" t="str">
            <v>CAMINHÃO DE TRANSPORTE DE MATERIAL ASFÁLTICO 20.000 L, COM CAVALO MECÂNICO DE CAPACIDADE MÁXIMA DE TRAÇÃO COMBINADO DE 45.000 KG, POTÊNCIA 330 CV, INCLUSIVE TANQUE DE ASFALTO COM MAÇARICO - IMPOSTOS E SEGUROS. AF_12/2015</v>
          </cell>
          <cell r="C1051" t="str">
            <v>H</v>
          </cell>
          <cell r="D1051">
            <v>4.28</v>
          </cell>
          <cell r="E1051">
            <v>0</v>
          </cell>
          <cell r="F1051">
            <v>4.28</v>
          </cell>
        </row>
        <row r="1052">
          <cell r="A1052">
            <v>92240</v>
          </cell>
          <cell r="B1052" t="str">
            <v>CAMINHÃO DE TRANSPORTE DE MATERIAL ASFÁLTICO 20.000 L, COM CAVALO MECÂNICO DE CAPACIDADE MÁXIMA DE TRAÇÃO COMBINADO DE 45.000 KG, POTÊNCIA 330 CV, INCLUSIVE TANQUE DE ASFALTO COM MAÇARICO - MANUTENÇÃO. AF_12/2015</v>
          </cell>
          <cell r="C1052" t="str">
            <v>H</v>
          </cell>
          <cell r="D1052">
            <v>47.08</v>
          </cell>
          <cell r="E1052">
            <v>0</v>
          </cell>
          <cell r="F1052">
            <v>47.08</v>
          </cell>
        </row>
        <row r="1053">
          <cell r="A1053">
            <v>92241</v>
          </cell>
          <cell r="B1053" t="str">
            <v>CAMINHÃO DE TRANSPORTE DE MATERIAL ASFÁLTICO 20.000 L, COM CAVALO MECÂNICO DE CAPACIDADE MÁXIMA DE TRAÇÃO COMBINADO DE 45.000 KG, POTÊNCIA 330 CV, INCLUSIVE TANQUE DE ASFALTO COM MAÇARICO - MATERIAIS NA OPERAÇÃO. AF_12/2015</v>
          </cell>
          <cell r="C1053" t="str">
            <v>H</v>
          </cell>
          <cell r="D1053">
            <v>264.89999999999998</v>
          </cell>
          <cell r="E1053">
            <v>0</v>
          </cell>
          <cell r="F1053">
            <v>264.89999999999998</v>
          </cell>
        </row>
        <row r="1054">
          <cell r="A1054">
            <v>92712</v>
          </cell>
          <cell r="B1054" t="str">
            <v>APARELHO PARA CORTE E SOLDA OXI-ACETILENO SOBRE RODAS, INCLUSIVE CILINDROS E MAÇARICOS - DEPRECIAÇÃO. AF_05/2023</v>
          </cell>
          <cell r="C1054" t="str">
            <v>H</v>
          </cell>
          <cell r="D1054">
            <v>0.17</v>
          </cell>
          <cell r="E1054">
            <v>0</v>
          </cell>
          <cell r="F1054">
            <v>0.17</v>
          </cell>
        </row>
        <row r="1055">
          <cell r="A1055">
            <v>92713</v>
          </cell>
          <cell r="B1055" t="str">
            <v>APARELHO PARA CORTE E SOLDA OXI-ACETILENO SOBRE RODAS, INCLUSIVE CILINDROS E MAÇARICOS - JUROS. AF_05/2023</v>
          </cell>
          <cell r="C1055" t="str">
            <v>H</v>
          </cell>
          <cell r="D1055">
            <v>0.04</v>
          </cell>
          <cell r="E1055">
            <v>0</v>
          </cell>
          <cell r="F1055">
            <v>0.04</v>
          </cell>
        </row>
        <row r="1056">
          <cell r="A1056">
            <v>92714</v>
          </cell>
          <cell r="B1056" t="str">
            <v>APARELHO PARA CORTE E SOLDA OXI-ACETILENO SOBRE RODAS, INCLUSIVE CILINDROS E MAÇARICOS - MANUTENÇÃO. AF_05/2023</v>
          </cell>
          <cell r="C1056" t="str">
            <v>H</v>
          </cell>
          <cell r="D1056">
            <v>0.23</v>
          </cell>
          <cell r="E1056">
            <v>0</v>
          </cell>
          <cell r="F1056">
            <v>0.23</v>
          </cell>
        </row>
        <row r="1057">
          <cell r="A1057">
            <v>92715</v>
          </cell>
          <cell r="B1057" t="str">
            <v>APARELHO PARA CORTE E SOLDA OXI-ACETILENO SOBRE RODAS, INCLUSIVE CILINDROS E MAÇARICOS - MATERIAIS NA OPERAÇÃO. AF_05/2023</v>
          </cell>
          <cell r="C1057" t="str">
            <v>H</v>
          </cell>
          <cell r="D1057">
            <v>104.3</v>
          </cell>
          <cell r="E1057">
            <v>0</v>
          </cell>
          <cell r="F1057">
            <v>104.3</v>
          </cell>
        </row>
        <row r="1058">
          <cell r="A1058">
            <v>92956</v>
          </cell>
          <cell r="B1058" t="str">
            <v>MÁQUINA EXTRUSORA DE CONCRETO PARA GUIAS E SARJETAS, MOTOR A DIESEL, POTÊNCIA 14 CV - DEPRECIAÇÃO. AF_12/2015</v>
          </cell>
          <cell r="C1058" t="str">
            <v>H</v>
          </cell>
          <cell r="D1058">
            <v>4.3</v>
          </cell>
          <cell r="E1058">
            <v>0</v>
          </cell>
          <cell r="F1058">
            <v>4.3</v>
          </cell>
        </row>
        <row r="1059">
          <cell r="A1059">
            <v>92957</v>
          </cell>
          <cell r="B1059" t="str">
            <v>MÁQUINA EXTRUSORA DE CONCRETO PARA GUIAS E SARJETAS, MOTOR A DIESEL, POTÊNCIA 14 CV - JUROS. AF_12/2015</v>
          </cell>
          <cell r="C1059" t="str">
            <v>H</v>
          </cell>
          <cell r="D1059">
            <v>0.99</v>
          </cell>
          <cell r="E1059">
            <v>0</v>
          </cell>
          <cell r="F1059">
            <v>0.99</v>
          </cell>
        </row>
        <row r="1060">
          <cell r="A1060">
            <v>92958</v>
          </cell>
          <cell r="B1060" t="str">
            <v>MÁQUINA EXTRUSORA DE CONCRETO PARA GUIAS E SARJETAS, MOTOR A DIESEL, POTÊNCIA 14 CV - MANUTENÇÃO. AF_12/2015</v>
          </cell>
          <cell r="C1060" t="str">
            <v>H</v>
          </cell>
          <cell r="D1060">
            <v>4.71</v>
          </cell>
          <cell r="E1060">
            <v>0</v>
          </cell>
          <cell r="F1060">
            <v>4.71</v>
          </cell>
        </row>
        <row r="1061">
          <cell r="A1061">
            <v>92959</v>
          </cell>
          <cell r="B1061" t="str">
            <v>MÁQUINA EXTRUSORA DE CONCRETO PARA GUIAS E SARJETAS, MOTOR A DIESEL, POTÊNCIA 14 CV - MATERIAIS NA OPERAÇÃO. AF_12/2015</v>
          </cell>
          <cell r="C1061" t="str">
            <v>H</v>
          </cell>
          <cell r="D1061">
            <v>8.89</v>
          </cell>
          <cell r="E1061">
            <v>0</v>
          </cell>
          <cell r="F1061">
            <v>8.89</v>
          </cell>
        </row>
        <row r="1062">
          <cell r="A1062">
            <v>92963</v>
          </cell>
          <cell r="B1062" t="str">
            <v>MARTELO PERFURADOR PNEUMÁTICO MANUAL, HASTE 25 X 75 MM, 21 KG - DEPRECIAÇÃO. AF_12/2015</v>
          </cell>
          <cell r="C1062" t="str">
            <v>H</v>
          </cell>
          <cell r="D1062">
            <v>1.52</v>
          </cell>
          <cell r="E1062">
            <v>0</v>
          </cell>
          <cell r="F1062">
            <v>1.52</v>
          </cell>
        </row>
        <row r="1063">
          <cell r="A1063">
            <v>92964</v>
          </cell>
          <cell r="B1063" t="str">
            <v>MARTELO PERFURADOR PNEUMÁTICO MANUAL, HASTE 25 X 75 MM, 21 KG - JUROS. AF_12/2015</v>
          </cell>
          <cell r="C1063" t="str">
            <v>H</v>
          </cell>
          <cell r="D1063">
            <v>0.35</v>
          </cell>
          <cell r="E1063">
            <v>0</v>
          </cell>
          <cell r="F1063">
            <v>0.35</v>
          </cell>
        </row>
        <row r="1064">
          <cell r="A1064">
            <v>92965</v>
          </cell>
          <cell r="B1064" t="str">
            <v>MARTELO PERFURADOR PNEUMÁTICO MANUAL, HASTE 25 X 75 MM, 21 KG - MANUTENÇÃO. AF_12/2015</v>
          </cell>
          <cell r="C1064" t="str">
            <v>H</v>
          </cell>
          <cell r="D1064">
            <v>1.9</v>
          </cell>
          <cell r="E1064">
            <v>0</v>
          </cell>
          <cell r="F1064">
            <v>1.9</v>
          </cell>
        </row>
        <row r="1065">
          <cell r="A1065">
            <v>93220</v>
          </cell>
          <cell r="B1065" t="str">
            <v>PERFURATRIZ COM TORRE METÁLICA PARA EXECUÇÃO DE ESTACA HÉLICE CONTÍNUA, PROFUNDIDADE MÁXIMA DE 32 M, DIÂMETRO MÁXIMO DE 1000 MM, POTÊNCIA INSTALADA DE 350 HP, MESA ROTATIVA COM TORQUE MÁXIMO DE 263 KNM - DEPRECIAÇÃO. AF_01/2016</v>
          </cell>
          <cell r="C1065" t="str">
            <v>H</v>
          </cell>
          <cell r="D1065">
            <v>345.74</v>
          </cell>
          <cell r="E1065">
            <v>0</v>
          </cell>
          <cell r="F1065">
            <v>345.74</v>
          </cell>
        </row>
        <row r="1066">
          <cell r="A1066">
            <v>93221</v>
          </cell>
          <cell r="B1066" t="str">
            <v>PERFURATRIZ COM TORRE METÁLICA PARA EXECUÇÃO DE ESTACA HÉLICE CONTÍNUA, PROFUNDIDADE MÁXIMA DE 32 M, DIÂMETRO MÁXIMO DE 1000 MM, POTÊNCIA INSTALADA DE 350 HP, MESA ROTATIVA COM TORQUE MÁXIMO DE 263 KNM - JUROS. AF_01/2016</v>
          </cell>
          <cell r="C1066" t="str">
            <v>H</v>
          </cell>
          <cell r="D1066">
            <v>92.76</v>
          </cell>
          <cell r="E1066">
            <v>0</v>
          </cell>
          <cell r="F1066">
            <v>92.76</v>
          </cell>
        </row>
        <row r="1067">
          <cell r="A1067">
            <v>93222</v>
          </cell>
          <cell r="B1067" t="str">
            <v>PERFURATRIZ COM TORRE METÁLICA PARA EXECUÇÃO DE ESTACA HÉLICE CONTÍNUA, PROFUNDIDADE MÁXIMA DE 32 M, DIÂMETRO MÁXIMO DE 1000 MM, POTÊNCIA INSTALADA DE 350 HP, MESA ROTATIVA COM TORQUE MÁXIMO DE 263 KNM - MANUTENÇÃO. AF_01/2016</v>
          </cell>
          <cell r="C1067" t="str">
            <v>H</v>
          </cell>
          <cell r="D1067">
            <v>432.67</v>
          </cell>
          <cell r="E1067">
            <v>0</v>
          </cell>
          <cell r="F1067">
            <v>432.67</v>
          </cell>
        </row>
        <row r="1068">
          <cell r="A1068">
            <v>93223</v>
          </cell>
          <cell r="B1068" t="str">
            <v>PERFURATRIZ COM TORRE METÁLICA PARA EXECUÇÃO DE ESTACA HÉLICE CONTÍNUA, PROFUNDIDADE MÁXIMA DE 32 M, DIÂMETRO MÁXIMO DE 1000 MM, POTÊNCIA INSTALADA DE 350 HP, MESA ROTATIVA COM TORQUE MÁXIMO DE 263 KNM  MATERIAIS NA OPERAÇÃO. AF_01/2016</v>
          </cell>
          <cell r="C1068" t="str">
            <v>H</v>
          </cell>
          <cell r="D1068">
            <v>149.87</v>
          </cell>
          <cell r="E1068">
            <v>0</v>
          </cell>
          <cell r="F1068">
            <v>149.87</v>
          </cell>
        </row>
        <row r="1069">
          <cell r="A1069">
            <v>93229</v>
          </cell>
          <cell r="B1069" t="str">
            <v>BETONEIRA CAPACIDADE NOMINAL 400 L, CAPACIDADE DE MISTURA 310 L, MOTOR A GASOLINA POTÊNCIA 5,5 CV, SEM CARREGADOR - DEPRECIAÇÃO. AF_02/2016</v>
          </cell>
          <cell r="C1069" t="str">
            <v>H</v>
          </cell>
          <cell r="D1069">
            <v>0.38</v>
          </cell>
          <cell r="E1069">
            <v>0</v>
          </cell>
          <cell r="F1069">
            <v>0.38</v>
          </cell>
        </row>
        <row r="1070">
          <cell r="A1070">
            <v>93230</v>
          </cell>
          <cell r="B1070" t="str">
            <v>BETONEIRA CAPACIDADE NOMINAL 400 L, CAPACIDADE DE MISTURA 310 L, MOTOR A GASOLINA POTÊNCIA 5,5 CV, SEM CARREGADOR - JUROS. AF_02/2016</v>
          </cell>
          <cell r="C1070" t="str">
            <v>H</v>
          </cell>
          <cell r="D1070">
            <v>0.08</v>
          </cell>
          <cell r="E1070">
            <v>0</v>
          </cell>
          <cell r="F1070">
            <v>0.08</v>
          </cell>
        </row>
        <row r="1071">
          <cell r="A1071">
            <v>93231</v>
          </cell>
          <cell r="B1071" t="str">
            <v>BETONEIRA CAPACIDADE NOMINAL 400 L, CAPACIDADE DE MISTURA 310 L, MOTOR A GASOLINA POTÊNCIA 5,5 CV, SEM CARREGADOR - MANUTENÇÃO. AF_02/2016</v>
          </cell>
          <cell r="C1071" t="str">
            <v>H</v>
          </cell>
          <cell r="D1071">
            <v>0.48</v>
          </cell>
          <cell r="E1071">
            <v>0</v>
          </cell>
          <cell r="F1071">
            <v>0.48</v>
          </cell>
        </row>
        <row r="1072">
          <cell r="A1072">
            <v>93232</v>
          </cell>
          <cell r="B1072" t="str">
            <v>BETONEIRA CAPACIDADE NOMINAL 400 L, CAPACIDADE DE MISTURA 310 L, MOTOR A GASOLINA POTÊNCIA 5,5 CV, SEM CARREGADOR - MATERIAIS NA OPERAÇÃO. AF_02/2016</v>
          </cell>
          <cell r="C1072" t="str">
            <v>H</v>
          </cell>
          <cell r="D1072">
            <v>4.4400000000000004</v>
          </cell>
          <cell r="E1072">
            <v>0</v>
          </cell>
          <cell r="F1072">
            <v>4.4400000000000004</v>
          </cell>
        </row>
        <row r="1073">
          <cell r="A1073">
            <v>93235</v>
          </cell>
          <cell r="B1073" t="str">
            <v>GRUPO GERADOR ESTACIONÁRIO, MOTOR DIESEL POTÊNCIA 170 KVA - JUROS. AF_02/2016</v>
          </cell>
          <cell r="C1073" t="str">
            <v>H</v>
          </cell>
          <cell r="D1073">
            <v>1.98</v>
          </cell>
          <cell r="E1073">
            <v>0</v>
          </cell>
          <cell r="F1073">
            <v>1.98</v>
          </cell>
        </row>
        <row r="1074">
          <cell r="A1074">
            <v>93238</v>
          </cell>
          <cell r="B1074" t="str">
            <v>ROLO COMPACTADOR VIBRATÓRIO REBOCÁVEL, CILINDRO DE AÇO LISO, POTÊNCIA DE TRAÇÃO DE 65 CV, PESO 4,7 T, IMPACTO DINÂMICO 18,3 T, LARGURA DE TRABALHO 1,67 M - JUROS. AF_02/2016</v>
          </cell>
          <cell r="C1074" t="str">
            <v>H</v>
          </cell>
          <cell r="D1074">
            <v>2.59</v>
          </cell>
          <cell r="E1074">
            <v>0</v>
          </cell>
          <cell r="F1074">
            <v>2.59</v>
          </cell>
        </row>
        <row r="1075">
          <cell r="A1075">
            <v>93239</v>
          </cell>
          <cell r="B1075" t="str">
            <v>ROLO COMPACTADOR VIBRATÓRIO PÉ DE CARNEIRO, OPERADO POR CONTROLE REMOTO, POTÊNCIA 12,5 KW, PESO OPERACIONAL 1,675 T, LARGURA DE TRABALHO 0,85 M - JUROS. AF_02/2016</v>
          </cell>
          <cell r="C1075" t="str">
            <v>H</v>
          </cell>
          <cell r="D1075">
            <v>11.75</v>
          </cell>
          <cell r="E1075">
            <v>0</v>
          </cell>
          <cell r="F1075">
            <v>11.75</v>
          </cell>
        </row>
        <row r="1076">
          <cell r="A1076">
            <v>93240</v>
          </cell>
          <cell r="B1076" t="str">
            <v>ROLO COMPACTADOR VIBRATÓRIO PÉ DE CARNEIRO, OPERADO POR CONTROLE REMOTO, POTÊNCIA 12,5 KW, PESO OPERACIONAL 1,675 T, LARGURA DE TRABALHO 0,85 M - MATERIAIS NA OPERAÇÃO. AF_02/2016</v>
          </cell>
          <cell r="C1076" t="str">
            <v>H</v>
          </cell>
          <cell r="D1076">
            <v>11.48</v>
          </cell>
          <cell r="E1076">
            <v>0</v>
          </cell>
          <cell r="F1076">
            <v>11.48</v>
          </cell>
        </row>
        <row r="1077">
          <cell r="A1077">
            <v>93267</v>
          </cell>
          <cell r="B1077" t="str">
            <v>GRUA ASCENCIONAL, LANÇA DE 30 M, CAPACIDADE DE 1,0 T A 30 M, ALTURA ATÉ 39 M   DEPRECIAÇÃO. AF_05/2023</v>
          </cell>
          <cell r="C1077" t="str">
            <v>H</v>
          </cell>
          <cell r="D1077">
            <v>28.78</v>
          </cell>
          <cell r="E1077">
            <v>0</v>
          </cell>
          <cell r="F1077">
            <v>28.78</v>
          </cell>
        </row>
        <row r="1078">
          <cell r="A1078">
            <v>93269</v>
          </cell>
          <cell r="B1078" t="str">
            <v>GRUA ASCENCIONAL, LANÇA DE 30 M, CAPACIDADE DE 1,0 T A 30 M, ALTURA ATÉ 39 M   JUROS. AF_05/2023</v>
          </cell>
          <cell r="C1078" t="str">
            <v>H</v>
          </cell>
          <cell r="D1078">
            <v>9.7100000000000009</v>
          </cell>
          <cell r="E1078">
            <v>0</v>
          </cell>
          <cell r="F1078">
            <v>9.7100000000000009</v>
          </cell>
        </row>
        <row r="1079">
          <cell r="A1079">
            <v>93270</v>
          </cell>
          <cell r="B1079" t="str">
            <v>GRUA ASCENCIONAL, LANÇA DE 30 M, CAPACIDADE DE 1,0 T A 30 M, ALTURA ATÉ 39 M   MANUTENÇÃO. AF_05/2023</v>
          </cell>
          <cell r="C1079" t="str">
            <v>H</v>
          </cell>
          <cell r="D1079">
            <v>28.78</v>
          </cell>
          <cell r="E1079">
            <v>0</v>
          </cell>
          <cell r="F1079">
            <v>28.78</v>
          </cell>
        </row>
        <row r="1080">
          <cell r="A1080">
            <v>93271</v>
          </cell>
          <cell r="B1080" t="str">
            <v>GRUA ASCENCIONAL, LANÇA DE 30 M, CAPACIDADE DE 1,0 T A 30 M, ALTURA ATÉ 39 M   MATERIAIS NA OPERAÇÃO. AF_05/2023</v>
          </cell>
          <cell r="C1080" t="str">
            <v>H</v>
          </cell>
          <cell r="D1080">
            <v>6.54</v>
          </cell>
          <cell r="E1080">
            <v>0</v>
          </cell>
          <cell r="F1080">
            <v>6.54</v>
          </cell>
        </row>
        <row r="1081">
          <cell r="A1081">
            <v>93277</v>
          </cell>
          <cell r="B1081" t="str">
            <v>GUINCHO ELÉTRICO DE COLUNA, CAPACIDADE 400 KG, COM MOTO FREIO, MOTOR TRIFÁSICO DE 1,25 CV - DEPRECIAÇÃO. AF_03/2016</v>
          </cell>
          <cell r="C1081" t="str">
            <v>H</v>
          </cell>
          <cell r="D1081">
            <v>0.3</v>
          </cell>
          <cell r="E1081">
            <v>0</v>
          </cell>
          <cell r="F1081">
            <v>0.3</v>
          </cell>
        </row>
        <row r="1082">
          <cell r="A1082">
            <v>93278</v>
          </cell>
          <cell r="B1082" t="str">
            <v>GUINCHO ELÉTRICO DE COLUNA, CAPACIDADE 400 KG, COM MOTO FREIO, MOTOR TRIFÁSICO DE 1,25 CV - JUROS. AF_03/2016</v>
          </cell>
          <cell r="C1082" t="str">
            <v>H</v>
          </cell>
          <cell r="D1082">
            <v>0.06</v>
          </cell>
          <cell r="E1082">
            <v>0</v>
          </cell>
          <cell r="F1082">
            <v>0.06</v>
          </cell>
        </row>
        <row r="1083">
          <cell r="A1083">
            <v>93279</v>
          </cell>
          <cell r="B1083" t="str">
            <v>GUINCHO ELÉTRICO DE COLUNA, CAPACIDADE 400 KG, COM MOTO FREIO, MOTOR TRIFÁSICO DE 1,25 CV - MANUTENÇÃO. AF_03/2016</v>
          </cell>
          <cell r="C1083" t="str">
            <v>H</v>
          </cell>
          <cell r="D1083">
            <v>0.28000000000000003</v>
          </cell>
          <cell r="E1083">
            <v>0</v>
          </cell>
          <cell r="F1083">
            <v>0.28000000000000003</v>
          </cell>
        </row>
        <row r="1084">
          <cell r="A1084">
            <v>93280</v>
          </cell>
          <cell r="B1084" t="str">
            <v>GUINCHO ELÉTRICO DE COLUNA, CAPACIDADE 400 KG, COM MOTO FREIO, MOTOR TRIFÁSICO DE 1,25 CV - MATERIAIS NA OPERAÇÃO. AF_03/2016</v>
          </cell>
          <cell r="C1084" t="str">
            <v>H</v>
          </cell>
          <cell r="D1084">
            <v>0.54</v>
          </cell>
          <cell r="E1084">
            <v>0</v>
          </cell>
          <cell r="F1084">
            <v>0.54</v>
          </cell>
        </row>
        <row r="1085">
          <cell r="A1085">
            <v>93283</v>
          </cell>
          <cell r="B1085" t="str">
            <v>GUINDASTE HIDRÁULICO AUTOPROPELIDO, COM LANÇA TELESCÓPICA 40 M, CAPACIDADE MÁXIMA 60 T, POTÊNCIA 260 KW - DEPRECIAÇÃO. AF_03/2016</v>
          </cell>
          <cell r="C1085" t="str">
            <v>H</v>
          </cell>
          <cell r="D1085">
            <v>96.78</v>
          </cell>
          <cell r="E1085">
            <v>0</v>
          </cell>
          <cell r="F1085">
            <v>96.78</v>
          </cell>
        </row>
        <row r="1086">
          <cell r="A1086">
            <v>93284</v>
          </cell>
          <cell r="B1086" t="str">
            <v>GUINDASTE HIDRÁULICO AUTOPROPELIDO, COM LANÇA TELESCÓPICA 40 M, CAPACIDADE MÁXIMA 60 T, POTÊNCIA 260 KW - JUROS. AF_03/2016</v>
          </cell>
          <cell r="C1086" t="str">
            <v>H</v>
          </cell>
          <cell r="D1086">
            <v>34.11</v>
          </cell>
          <cell r="E1086">
            <v>0</v>
          </cell>
          <cell r="F1086">
            <v>34.11</v>
          </cell>
        </row>
        <row r="1087">
          <cell r="A1087">
            <v>93285</v>
          </cell>
          <cell r="B1087" t="str">
            <v>GUINDASTE HIDRÁULICO AUTOPROPELIDO, COM LANÇA TELESCÓPICA 40 M, CAPACIDADE MÁXIMA 60 T, POTÊNCIA 260 KW - MANUTENÇÃO. AF_03/2016</v>
          </cell>
          <cell r="C1087" t="str">
            <v>H</v>
          </cell>
          <cell r="D1087">
            <v>155.57</v>
          </cell>
          <cell r="E1087">
            <v>0</v>
          </cell>
          <cell r="F1087">
            <v>155.57</v>
          </cell>
        </row>
        <row r="1088">
          <cell r="A1088">
            <v>93286</v>
          </cell>
          <cell r="B1088" t="str">
            <v>GUINDASTE HIDRÁULICO AUTOPROPELIDO, COM LANÇA TELESCÓPICA 40 M, CAPACIDADE MÁXIMA 60 T, POTÊNCIA 260 KW - MATERIAIS NA OPERAÇÃO. AF_03/2016</v>
          </cell>
          <cell r="C1088" t="str">
            <v>H</v>
          </cell>
          <cell r="D1088">
            <v>9.1</v>
          </cell>
          <cell r="E1088">
            <v>0</v>
          </cell>
          <cell r="F1088">
            <v>9.1</v>
          </cell>
        </row>
        <row r="1089">
          <cell r="A1089">
            <v>93296</v>
          </cell>
          <cell r="B1089" t="str">
            <v>GUINDASTE HIDRÁULICO AUTOPROPELIDO, COM LANÇA TELESCÓPICA 40 M, CAPACIDADE MÁXIMA 60 T, POTÊNCIA 260 KW - IMPOSTOS E SEGUROS. AF_03/2016</v>
          </cell>
          <cell r="C1089" t="str">
            <v>H</v>
          </cell>
          <cell r="D1089">
            <v>13.79</v>
          </cell>
          <cell r="E1089">
            <v>0</v>
          </cell>
          <cell r="F1089">
            <v>13.79</v>
          </cell>
        </row>
        <row r="1090">
          <cell r="A1090">
            <v>93397</v>
          </cell>
          <cell r="B1090" t="str">
            <v>GUINDAUTO HIDRÁULICO, CAPACIDADE MÁXIMA DE CARGA 3300 KG, MOMENTO MÁXIMO DE CARGA 5,8 TM, ALCANCE MÁXIMO HORIZONTAL 7,60 M, INCLUSIVE CAMINHÃO TOCO PBT 16.000 KG, POTÊNCIA DE 189 CV - DEPRECIAÇÃO. AF_03/2016</v>
          </cell>
          <cell r="C1090" t="str">
            <v>H</v>
          </cell>
          <cell r="D1090">
            <v>25.2</v>
          </cell>
          <cell r="E1090">
            <v>0</v>
          </cell>
          <cell r="F1090">
            <v>25.2</v>
          </cell>
        </row>
        <row r="1091">
          <cell r="A1091">
            <v>93398</v>
          </cell>
          <cell r="B1091" t="str">
            <v>GUINDAUTO HIDRÁULICO, CAPACIDADE MÁXIMA DE CARGA 3300 KG, MOMENTO MÁXIMO DE CARGA 5,8 TM, ALCANCE MÁXIMO HORIZONTAL 7,60 M, INCLUSIVE CAMINHÃO TOCO PBT 16.000 KG, POTÊNCIA DE 189 CV - JUROS. AF_03/2016</v>
          </cell>
          <cell r="C1091" t="str">
            <v>H</v>
          </cell>
          <cell r="D1091">
            <v>9.5299999999999994</v>
          </cell>
          <cell r="E1091">
            <v>0</v>
          </cell>
          <cell r="F1091">
            <v>9.5299999999999994</v>
          </cell>
        </row>
        <row r="1092">
          <cell r="A1092">
            <v>93399</v>
          </cell>
          <cell r="B1092" t="str">
            <v>GUINDAUTO HIDRÁULICO, CAPACIDADE MÁXIMA DE CARGA 3300 KG, MOMENTO MÁXIMO DE CARGA 5,8 TM, ALCANCE MÁXIMO HORIZONTAL 7,60 M, INCLUSIVE CAMINHÃO TOCO PBT 16.000 KG, POTÊNCIA DE 189 CV  IMPOSTOS E SEGUROS. AF_03/2016</v>
          </cell>
          <cell r="C1092" t="str">
            <v>H</v>
          </cell>
          <cell r="D1092">
            <v>3.85</v>
          </cell>
          <cell r="E1092">
            <v>0</v>
          </cell>
          <cell r="F1092">
            <v>3.85</v>
          </cell>
        </row>
        <row r="1093">
          <cell r="A1093">
            <v>93400</v>
          </cell>
          <cell r="B1093" t="str">
            <v>GUINDAUTO HIDRÁULICO, CAPACIDADE MÁXIMA DE CARGA 3300 KG, MOMENTO MÁXIMO DE CARGA 5,8 TM, ALCANCE MÁXIMO HORIZONTAL 7,60 M, INCLUSIVE CAMINHÃO TOCO PBT 16.000 KG, POTÊNCIA DE 189 CV - MANUTENÇÃO. AF_03/2016</v>
          </cell>
          <cell r="C1093" t="str">
            <v>H</v>
          </cell>
          <cell r="D1093">
            <v>43.84</v>
          </cell>
          <cell r="E1093">
            <v>0</v>
          </cell>
          <cell r="F1093">
            <v>43.84</v>
          </cell>
        </row>
        <row r="1094">
          <cell r="A1094">
            <v>93401</v>
          </cell>
          <cell r="B1094" t="str">
            <v>GUINDAUTO HIDRÁULICO, CAPACIDADE MÁXIMA DE CARGA 3300 KG, MOMENTO MÁXIMO DE CARGA 5,8 TM, ALCANCE MÁXIMO HORIZONTAL 7,60 M, INCLUSIVE CAMINHÃO TOCO PBT 16.000 KG, POTÊNCIA DE 189 CV - MATERIAIS NA OPERAÇÃO. AF_03/2016</v>
          </cell>
          <cell r="C1094" t="str">
            <v>H</v>
          </cell>
          <cell r="D1094">
            <v>151.69999999999999</v>
          </cell>
          <cell r="E1094">
            <v>0</v>
          </cell>
          <cell r="F1094">
            <v>151.69999999999999</v>
          </cell>
        </row>
        <row r="1095">
          <cell r="A1095">
            <v>93404</v>
          </cell>
          <cell r="B1095" t="str">
            <v>MÁQUINA JATO DE PRESSAO PORTÁTIL, CAMARA DE 1 SAIDA, CAPACIDADE 280 L, DIAMETRO 670 MM, BICO DE JATO CURTO VENTURI DE 5/16 , MANGUEIRA DE 1 COM COMPRESSOR DE AR REBOCÁVEL 189 PCM E MOTOR DIESEL 63 CV - DEPRECIAÇÃO. AF_05/2023</v>
          </cell>
          <cell r="C1095" t="str">
            <v>H</v>
          </cell>
          <cell r="D1095">
            <v>7.15</v>
          </cell>
          <cell r="E1095">
            <v>0</v>
          </cell>
          <cell r="F1095">
            <v>7.15</v>
          </cell>
        </row>
        <row r="1096">
          <cell r="A1096">
            <v>93405</v>
          </cell>
          <cell r="B1096" t="str">
            <v>MÁQUINA JATO DE PRESSAO PORTÁTIL, CAMARA DE 1 SAIDA, CAPACIDADE 280 L, DIAMETRO 670 MM, BICO DE JATO CURTO VENTURI DE 5/16 , MANGUEIRA DE 1 COM COMPRESSOR DE AR REBOCÁVEL 189 PCM E MOTOR DIESEL 63 CV - JUROS. AF_05/2023</v>
          </cell>
          <cell r="C1096" t="str">
            <v>H</v>
          </cell>
          <cell r="D1096">
            <v>1.94</v>
          </cell>
          <cell r="E1096">
            <v>0</v>
          </cell>
          <cell r="F1096">
            <v>1.94</v>
          </cell>
        </row>
        <row r="1097">
          <cell r="A1097">
            <v>93406</v>
          </cell>
          <cell r="B1097" t="str">
            <v>MÁQUINA JATO DE PRESSAO PORTÁTIL, CAMARA DE 1 SAIDA, CAPACIDADE 280 L, DIAMETRO 670 MM, BICO DE JATO CURTO VENTURI DE 5/16 , MANGUEIRA DE 1 COM COMPRESSOR DE AR REBOCÁVEL 189 PCM E MOTOR DIESEL 63 CV - MANUTENÇÃO. AF_05/2023</v>
          </cell>
          <cell r="C1097" t="str">
            <v>H</v>
          </cell>
          <cell r="D1097">
            <v>9.4700000000000006</v>
          </cell>
          <cell r="E1097">
            <v>0</v>
          </cell>
          <cell r="F1097">
            <v>9.4700000000000006</v>
          </cell>
        </row>
        <row r="1098">
          <cell r="A1098">
            <v>93407</v>
          </cell>
          <cell r="B1098" t="str">
            <v>MÁQUINA JATO DE PRESSAO PORTÁTIL, CAMARA DE 1 SAIDA, CAPACIDADE 280 L, DIAMETRO 670 MM, BICO DE JATO CURTO VENTURI DE 5/16 , MANGUEIRA DE 1 COM COMPRESSOR DE AR REBOCÁVEL 189 PCM E MOTOR DIESEL 63 CV - MATERIAIS NA OPERAÇÃO. AF_05/2023</v>
          </cell>
          <cell r="C1098" t="str">
            <v>H</v>
          </cell>
          <cell r="D1098">
            <v>45.24</v>
          </cell>
          <cell r="E1098">
            <v>0</v>
          </cell>
          <cell r="F1098">
            <v>45.24</v>
          </cell>
        </row>
        <row r="1099">
          <cell r="A1099">
            <v>93411</v>
          </cell>
          <cell r="B1099" t="str">
            <v>GERADOR PORTÁTIL MONOFÁSICO, POTÊNCIA 5500 VA, MOTOR A GASOLINA, POTÊNCIA DO MOTOR 13 CV - DEPRECIAÇÃO. AF_03/2016</v>
          </cell>
          <cell r="C1099" t="str">
            <v>H</v>
          </cell>
          <cell r="D1099">
            <v>0.27</v>
          </cell>
          <cell r="E1099">
            <v>0</v>
          </cell>
          <cell r="F1099">
            <v>0.27</v>
          </cell>
        </row>
        <row r="1100">
          <cell r="A1100">
            <v>93412</v>
          </cell>
          <cell r="B1100" t="str">
            <v>GERADOR PORTÁTIL MONOFÁSICO, POTÊNCIA 5500 VA, MOTOR A GASOLINA, POTÊNCIA DO MOTOR 13 CV - JUROS. AF_03/2016</v>
          </cell>
          <cell r="C1100" t="str">
            <v>H</v>
          </cell>
          <cell r="D1100">
            <v>0.09</v>
          </cell>
          <cell r="E1100">
            <v>0</v>
          </cell>
          <cell r="F1100">
            <v>0.09</v>
          </cell>
        </row>
        <row r="1101">
          <cell r="A1101">
            <v>93413</v>
          </cell>
          <cell r="B1101" t="str">
            <v>GERADOR PORTÁTIL MONOFÁSICO, POTÊNCIA 5500 VA, MOTOR A GASOLINA, POTÊNCIA DO MOTOR 13 CV - MANUTENÇÃO. AF_03/2016</v>
          </cell>
          <cell r="C1101" t="str">
            <v>H</v>
          </cell>
          <cell r="D1101">
            <v>0.24</v>
          </cell>
          <cell r="E1101">
            <v>0</v>
          </cell>
          <cell r="F1101">
            <v>0.24</v>
          </cell>
        </row>
        <row r="1102">
          <cell r="A1102">
            <v>93414</v>
          </cell>
          <cell r="B1102" t="str">
            <v>GERADOR PORTÁTIL MONOFÁSICO, POTÊNCIA 5500 VA, MOTOR A GASOLINA, POTÊNCIA DO MOTOR 13 CV - MATERIAIS NA OPERAÇÃO. AF_03/2016</v>
          </cell>
          <cell r="C1102" t="str">
            <v>H</v>
          </cell>
          <cell r="D1102">
            <v>14.36</v>
          </cell>
          <cell r="E1102">
            <v>0</v>
          </cell>
          <cell r="F1102">
            <v>14.36</v>
          </cell>
        </row>
        <row r="1103">
          <cell r="A1103">
            <v>93417</v>
          </cell>
          <cell r="B1103" t="str">
            <v>GRUPO GERADOR REBOCÁVEL, POTÊNCIA 66 KVA, MOTOR A DIESEL - DEPRECIAÇÃO. AF_03/2016</v>
          </cell>
          <cell r="C1103" t="str">
            <v>H</v>
          </cell>
          <cell r="D1103">
            <v>3.54</v>
          </cell>
          <cell r="E1103">
            <v>0</v>
          </cell>
          <cell r="F1103">
            <v>3.54</v>
          </cell>
        </row>
        <row r="1104">
          <cell r="A1104">
            <v>93418</v>
          </cell>
          <cell r="B1104" t="str">
            <v>GRUPO GERADOR REBOCÁVEL, POTÊNCIA 66 KVA, MOTOR A DIESEL - JUROS. AF_03/2016</v>
          </cell>
          <cell r="C1104" t="str">
            <v>H</v>
          </cell>
          <cell r="D1104">
            <v>1.24</v>
          </cell>
          <cell r="E1104">
            <v>0</v>
          </cell>
          <cell r="F1104">
            <v>1.24</v>
          </cell>
        </row>
        <row r="1105">
          <cell r="A1105">
            <v>93419</v>
          </cell>
          <cell r="B1105" t="str">
            <v>GRUPO GERADOR REBOCÁVEL, POTÊNCIA 66 KVA, MOTOR A DIESEL - MANUTENÇÃO. AF_03/2016</v>
          </cell>
          <cell r="C1105" t="str">
            <v>H</v>
          </cell>
          <cell r="D1105">
            <v>3.16</v>
          </cell>
          <cell r="E1105">
            <v>0</v>
          </cell>
          <cell r="F1105">
            <v>3.16</v>
          </cell>
        </row>
        <row r="1106">
          <cell r="A1106">
            <v>93420</v>
          </cell>
          <cell r="B1106" t="str">
            <v>GRUPO GERADOR REBOCÁVEL, POTÊNCIA 66 KVA, MOTOR A DIESEL - MATERIAIS NA OPERAÇÃO. AF_03/2016</v>
          </cell>
          <cell r="C1106" t="str">
            <v>H</v>
          </cell>
          <cell r="D1106">
            <v>64.34</v>
          </cell>
          <cell r="E1106">
            <v>0</v>
          </cell>
          <cell r="F1106">
            <v>64.34</v>
          </cell>
        </row>
        <row r="1107">
          <cell r="A1107">
            <v>93423</v>
          </cell>
          <cell r="B1107" t="str">
            <v>GRUPO GERADOR ESTACIONÁRIO, POTÊNCIA 150 KVA, MOTOR A DIESEL- DEPRECIAÇÃO. AF_03/2016</v>
          </cell>
          <cell r="C1107" t="str">
            <v>H</v>
          </cell>
          <cell r="D1107">
            <v>5.01</v>
          </cell>
          <cell r="E1107">
            <v>0</v>
          </cell>
          <cell r="F1107">
            <v>5.01</v>
          </cell>
        </row>
        <row r="1108">
          <cell r="A1108">
            <v>93424</v>
          </cell>
          <cell r="B1108" t="str">
            <v>GRUPO GERADOR ESTACIONÁRIO, POTÊNCIA 150 KVA, MOTOR A DIESEL- JUROS. AF_03/2016</v>
          </cell>
          <cell r="C1108" t="str">
            <v>H</v>
          </cell>
          <cell r="D1108">
            <v>1.76</v>
          </cell>
          <cell r="E1108">
            <v>0</v>
          </cell>
          <cell r="F1108">
            <v>1.76</v>
          </cell>
        </row>
        <row r="1109">
          <cell r="A1109">
            <v>93425</v>
          </cell>
          <cell r="B1109" t="str">
            <v>GRUPO GERADOR ESTACIONÁRIO, POTÊNCIA 150 KVA, MOTOR A DIESEL- MANUTENÇÃO. AF_03/2016</v>
          </cell>
          <cell r="C1109" t="str">
            <v>H</v>
          </cell>
          <cell r="D1109">
            <v>4.47</v>
          </cell>
          <cell r="E1109">
            <v>0</v>
          </cell>
          <cell r="F1109">
            <v>4.47</v>
          </cell>
        </row>
        <row r="1110">
          <cell r="A1110">
            <v>93426</v>
          </cell>
          <cell r="B1110" t="str">
            <v>GRUPO GERADOR ESTACIONÁRIO, POTÊNCIA 150 KVA, MOTOR A DIESEL- MATERIAIS NA OPERAÇÃO. AF_03/2016</v>
          </cell>
          <cell r="C1110" t="str">
            <v>H</v>
          </cell>
          <cell r="D1110">
            <v>153.77000000000001</v>
          </cell>
          <cell r="E1110">
            <v>0</v>
          </cell>
          <cell r="F1110">
            <v>153.77000000000001</v>
          </cell>
        </row>
        <row r="1111">
          <cell r="A1111">
            <v>93429</v>
          </cell>
          <cell r="B1111" t="str">
            <v>USINA DE MISTURA ASFÁLTICA À QUENTE, TIPO CONTRA FLUXO, PROD 40 A 80 TON/HORA - DEPRECIAÇÃO. AF_05/2023</v>
          </cell>
          <cell r="C1111" t="str">
            <v>H</v>
          </cell>
          <cell r="D1111">
            <v>148.09</v>
          </cell>
          <cell r="E1111">
            <v>0</v>
          </cell>
          <cell r="F1111">
            <v>148.09</v>
          </cell>
        </row>
        <row r="1112">
          <cell r="A1112">
            <v>93430</v>
          </cell>
          <cell r="B1112" t="str">
            <v>USINA DE MISTURA ASFÁLTICA À QUENTE, TIPO CONTRA FLUXO, PROD 40 A 80 TON/HORA - JUROS. AF_05/2023</v>
          </cell>
          <cell r="C1112" t="str">
            <v>H</v>
          </cell>
          <cell r="D1112">
            <v>46.79</v>
          </cell>
          <cell r="E1112">
            <v>0</v>
          </cell>
          <cell r="F1112">
            <v>46.79</v>
          </cell>
        </row>
        <row r="1113">
          <cell r="A1113">
            <v>93431</v>
          </cell>
          <cell r="B1113" t="str">
            <v>USINA DE MISTURA ASFÁLTICA À QUENTE, TIPO CONTRA FLUXO, PROD 40 A 80 TON/HORA - MANUTENÇÃO. AF_05/2023</v>
          </cell>
          <cell r="C1113" t="str">
            <v>H</v>
          </cell>
          <cell r="D1113">
            <v>177.71</v>
          </cell>
          <cell r="E1113">
            <v>0</v>
          </cell>
          <cell r="F1113">
            <v>177.71</v>
          </cell>
        </row>
        <row r="1114">
          <cell r="A1114">
            <v>93432</v>
          </cell>
          <cell r="B1114" t="str">
            <v>USINA DE MISTURA ASFÁLTICA À QUENTE, TIPO CONTRA FLUXO, PROD 40 A 80 TON/HORA - MATERIAIS NA OPERAÇÃO. AF_05/2023</v>
          </cell>
          <cell r="C1114" t="str">
            <v>H</v>
          </cell>
          <cell r="D1114">
            <v>2066.4</v>
          </cell>
          <cell r="E1114">
            <v>0</v>
          </cell>
          <cell r="F1114">
            <v>2066.4</v>
          </cell>
        </row>
        <row r="1115">
          <cell r="A1115">
            <v>93435</v>
          </cell>
          <cell r="B1115" t="str">
            <v>USINA DE ASFALTO À FRIO, CAPACIDADE DE 40 A 60 TON/HORA, ELÉTRICA POTÊNCIA 30 CV - DEPRECIAÇÃO. AF_05/2023</v>
          </cell>
          <cell r="C1115" t="str">
            <v>H</v>
          </cell>
          <cell r="D1115">
            <v>9.35</v>
          </cell>
          <cell r="E1115">
            <v>0</v>
          </cell>
          <cell r="F1115">
            <v>9.35</v>
          </cell>
        </row>
        <row r="1116">
          <cell r="A1116">
            <v>93436</v>
          </cell>
          <cell r="B1116" t="str">
            <v>USINA DE ASFALTO À FRIO, CAPACIDADE DE 40 A 60 TON/HORA, ELÉTRICA POTÊNCIA 30 CV - JUROS. AF_05/2023</v>
          </cell>
          <cell r="C1116" t="str">
            <v>H</v>
          </cell>
          <cell r="D1116">
            <v>2.63</v>
          </cell>
          <cell r="E1116">
            <v>0</v>
          </cell>
          <cell r="F1116">
            <v>2.63</v>
          </cell>
        </row>
        <row r="1117">
          <cell r="A1117">
            <v>93437</v>
          </cell>
          <cell r="B1117" t="str">
            <v>USINA DE ASFALTO À FRIO, CAPACIDADE DE 40 A 60 TON/HORA, ELÉTRICA POTÊNCIA 30 CV - MANUTENÇÃO. AF_05/2023</v>
          </cell>
          <cell r="C1117" t="str">
            <v>H</v>
          </cell>
          <cell r="D1117">
            <v>9.35</v>
          </cell>
          <cell r="E1117">
            <v>0</v>
          </cell>
          <cell r="F1117">
            <v>9.35</v>
          </cell>
        </row>
        <row r="1118">
          <cell r="A1118">
            <v>93438</v>
          </cell>
          <cell r="B1118" t="str">
            <v>USINA DE ASFALTO À FRIO, CAPACIDADE DE 40 A 60 TON/HORA, ELÉTRICA POTÊNCIA 30 CV - MATERIAIS NA OPERAÇÃO. AF_05/2023</v>
          </cell>
          <cell r="C1118" t="str">
            <v>H</v>
          </cell>
          <cell r="D1118">
            <v>107.73</v>
          </cell>
          <cell r="E1118">
            <v>0</v>
          </cell>
          <cell r="F1118">
            <v>107.73</v>
          </cell>
        </row>
        <row r="1119">
          <cell r="A1119">
            <v>95114</v>
          </cell>
          <cell r="B1119" t="str">
            <v>MARTELETE OU ROMPEDOR PNEUMÁTICO MANUAL, 28 KG, COM SILENCIADOR - DEPRECIAÇÃO. AF_07/2016</v>
          </cell>
          <cell r="C1119" t="str">
            <v>H</v>
          </cell>
          <cell r="D1119">
            <v>1.48</v>
          </cell>
          <cell r="E1119">
            <v>0</v>
          </cell>
          <cell r="F1119">
            <v>1.48</v>
          </cell>
        </row>
        <row r="1120">
          <cell r="A1120">
            <v>95115</v>
          </cell>
          <cell r="B1120" t="str">
            <v>MARTELETE OU ROMPEDOR PNEUMÁTICO MANUAL, 28 KG, COM SILENCIADOR - JUROS. AF_07/2016</v>
          </cell>
          <cell r="C1120" t="str">
            <v>H</v>
          </cell>
          <cell r="D1120">
            <v>0.34</v>
          </cell>
          <cell r="E1120">
            <v>0</v>
          </cell>
          <cell r="F1120">
            <v>0.34</v>
          </cell>
        </row>
        <row r="1121">
          <cell r="A1121">
            <v>95116</v>
          </cell>
          <cell r="B1121" t="str">
            <v>USINA DE CONCRETO FIXA, CAPACIDADE NOMINAL DE 90 A 120 M3/H, SEM SILO - DEPRECIAÇÃO. AF_07/2016</v>
          </cell>
          <cell r="C1121" t="str">
            <v>H</v>
          </cell>
          <cell r="D1121">
            <v>32.549999999999997</v>
          </cell>
          <cell r="E1121">
            <v>0</v>
          </cell>
          <cell r="F1121">
            <v>32.549999999999997</v>
          </cell>
        </row>
        <row r="1122">
          <cell r="A1122">
            <v>95117</v>
          </cell>
          <cell r="B1122" t="str">
            <v>USINA DE CONCRETO FIXA, CAPACIDADE NOMINAL DE 90 A 120 M3/H, SEM SILO - JUROS. AF_07/2016</v>
          </cell>
          <cell r="C1122" t="str">
            <v>H</v>
          </cell>
          <cell r="D1122">
            <v>10.039999999999999</v>
          </cell>
          <cell r="E1122">
            <v>0</v>
          </cell>
          <cell r="F1122">
            <v>10.039999999999999</v>
          </cell>
        </row>
        <row r="1123">
          <cell r="A1123">
            <v>95118</v>
          </cell>
          <cell r="B1123" t="str">
            <v>USINA MISTURADORA DE SOLOS, CAPACIDADE DE 200 A 500 TON/H, POTENCIA 75KW - DEPRECIAÇÃO. AF_07/2016</v>
          </cell>
          <cell r="C1123" t="str">
            <v>H</v>
          </cell>
          <cell r="D1123">
            <v>69.819999999999993</v>
          </cell>
          <cell r="E1123">
            <v>0</v>
          </cell>
          <cell r="F1123">
            <v>69.819999999999993</v>
          </cell>
        </row>
        <row r="1124">
          <cell r="A1124">
            <v>95119</v>
          </cell>
          <cell r="B1124" t="str">
            <v>USINA MISTURADORA DE SOLOS, CAPACIDADE DE 200 A 500 TON/H, POTENCIA 75KW - JUROS. AF_07/2016</v>
          </cell>
          <cell r="C1124" t="str">
            <v>H</v>
          </cell>
          <cell r="D1124">
            <v>21.54</v>
          </cell>
          <cell r="E1124">
            <v>0</v>
          </cell>
          <cell r="F1124">
            <v>21.54</v>
          </cell>
        </row>
        <row r="1125">
          <cell r="A1125">
            <v>95120</v>
          </cell>
          <cell r="B1125" t="str">
            <v>USINA MISTURADORA DE SOLOS, CAPACIDADE DE 200 A 500 TON/H, POTENCIA 75KW - MATERIAIS NA OPERAÇÃO. AF_07/2016</v>
          </cell>
          <cell r="C1125" t="str">
            <v>H</v>
          </cell>
          <cell r="D1125">
            <v>44.62</v>
          </cell>
          <cell r="E1125">
            <v>0</v>
          </cell>
          <cell r="F1125">
            <v>44.62</v>
          </cell>
        </row>
        <row r="1126">
          <cell r="A1126">
            <v>95123</v>
          </cell>
          <cell r="B1126" t="str">
            <v>DISTRIBUIDOR DE AGREGADOS AUTOPROPELIDO, CAP 3 M3, A DIESEL, POTÊNCIA 176CV - DEPRECIAÇÃO. AF_07/2016</v>
          </cell>
          <cell r="C1126" t="str">
            <v>H</v>
          </cell>
          <cell r="D1126">
            <v>17.87</v>
          </cell>
          <cell r="E1126">
            <v>0</v>
          </cell>
          <cell r="F1126">
            <v>17.87</v>
          </cell>
        </row>
        <row r="1127">
          <cell r="A1127">
            <v>95124</v>
          </cell>
          <cell r="B1127" t="str">
            <v>DISTRIBUIDOR DE AGREGADOS AUTOPROPELIDO, C/AP 3 M3, A DIESEL, POTÊNCIA 176CV - JUROS. AF_07/2016</v>
          </cell>
          <cell r="C1127" t="str">
            <v>H</v>
          </cell>
          <cell r="D1127">
            <v>5.51</v>
          </cell>
          <cell r="E1127">
            <v>0</v>
          </cell>
          <cell r="F1127">
            <v>5.51</v>
          </cell>
        </row>
        <row r="1128">
          <cell r="A1128">
            <v>95125</v>
          </cell>
          <cell r="B1128" t="str">
            <v>DISTRIBUIDOR DE AGREGADOS AUTOPROPELIDO, CAP 3 M3, A DIESEL, POTÊNCIA 176CV - MANUTENÇÃO. AF_07/2016</v>
          </cell>
          <cell r="C1128" t="str">
            <v>H</v>
          </cell>
          <cell r="D1128">
            <v>19.559999999999999</v>
          </cell>
          <cell r="E1128">
            <v>0</v>
          </cell>
          <cell r="F1128">
            <v>19.559999999999999</v>
          </cell>
        </row>
        <row r="1129">
          <cell r="A1129">
            <v>95126</v>
          </cell>
          <cell r="B1129" t="str">
            <v>DISTRIBUIDOR DE AGREGADOS AUTOPROPELIDO, CAP 3 M3, A DIESEL, POTÊNCIA 176CV  MATERIAIS NA OPERAÇÃO. AF_07/2016</v>
          </cell>
          <cell r="C1129" t="str">
            <v>H</v>
          </cell>
          <cell r="D1129">
            <v>141.26</v>
          </cell>
          <cell r="E1129">
            <v>0</v>
          </cell>
          <cell r="F1129">
            <v>141.26</v>
          </cell>
        </row>
        <row r="1130">
          <cell r="A1130">
            <v>95129</v>
          </cell>
          <cell r="B1130" t="str">
            <v>MÁQUINA DEMARCADORA DE FAIXA DE TRÁFEGO À FRIO, AUTOPROPELIDA, POTÊNCIA 38 HP - DEPRECIAÇÃO. AF_07/2016</v>
          </cell>
          <cell r="C1130" t="str">
            <v>H</v>
          </cell>
          <cell r="D1130">
            <v>47.9</v>
          </cell>
          <cell r="E1130">
            <v>0</v>
          </cell>
          <cell r="F1130">
            <v>47.9</v>
          </cell>
        </row>
        <row r="1131">
          <cell r="A1131">
            <v>95130</v>
          </cell>
          <cell r="B1131" t="str">
            <v>MÁQUINA DEMARCADORA DE FAIXA DE TRÁFEGO À FRIO, AUTOPROPELIDA, POTÊNCIA 38 HP - JUROS. AF_07/2016</v>
          </cell>
          <cell r="C1131" t="str">
            <v>H</v>
          </cell>
          <cell r="D1131">
            <v>17.36</v>
          </cell>
          <cell r="E1131">
            <v>0</v>
          </cell>
          <cell r="F1131">
            <v>17.36</v>
          </cell>
        </row>
        <row r="1132">
          <cell r="A1132">
            <v>95131</v>
          </cell>
          <cell r="B1132" t="str">
            <v>MÁQUINA DEMARCADORA DE FAIXA DE TRÁFEGO À FRIO, AUTOPROPELIDA, POTÊNCIA 38 HP - MANUTENÇÃO. AF_07/2016</v>
          </cell>
          <cell r="C1132" t="str">
            <v>H</v>
          </cell>
          <cell r="D1132">
            <v>56.38</v>
          </cell>
          <cell r="E1132">
            <v>0</v>
          </cell>
          <cell r="F1132">
            <v>56.38</v>
          </cell>
        </row>
        <row r="1133">
          <cell r="A1133">
            <v>95132</v>
          </cell>
          <cell r="B1133" t="str">
            <v>MÁQUINA DEMARCADORA DE FAIXA DE TRÁFEGO À FRIO, AUTOPROPELIDA, POTÊNCIA 38 HP - MATERIAIS NA OPERAÇÃO. AF_07/2016</v>
          </cell>
          <cell r="C1133" t="str">
            <v>H</v>
          </cell>
          <cell r="D1133">
            <v>30.93</v>
          </cell>
          <cell r="E1133">
            <v>0</v>
          </cell>
          <cell r="F1133">
            <v>30.93</v>
          </cell>
        </row>
        <row r="1134">
          <cell r="A1134">
            <v>95136</v>
          </cell>
          <cell r="B1134" t="str">
            <v>TALHA MANUAL DE CORRENTE, CAPACIDADE DE 2 TON. COM ELEVAÇÃO DE 3 M - DEPRECIAÇÃO. AF_07/2016</v>
          </cell>
          <cell r="C1134" t="str">
            <v>H</v>
          </cell>
          <cell r="D1134">
            <v>0.03</v>
          </cell>
          <cell r="E1134">
            <v>0</v>
          </cell>
          <cell r="F1134">
            <v>0.03</v>
          </cell>
        </row>
        <row r="1135">
          <cell r="A1135">
            <v>95137</v>
          </cell>
          <cell r="B1135" t="str">
            <v>TALHA MANUAL DE CORRENTE, CAPACIDADE DE 2 TON. COM ELEVAÇÃO DE 3 M - JUROS. AF_07/2016</v>
          </cell>
          <cell r="C1135" t="str">
            <v>H</v>
          </cell>
          <cell r="D1135">
            <v>0.01</v>
          </cell>
          <cell r="E1135">
            <v>0</v>
          </cell>
          <cell r="F1135">
            <v>0.01</v>
          </cell>
        </row>
        <row r="1136">
          <cell r="A1136">
            <v>95138</v>
          </cell>
          <cell r="B1136" t="str">
            <v>TALHA MANUAL DE CORRENTE, CAPACIDADE DE 2 TON. COM ELEVAÇÃO DE 3 M - MANUTENÇÃO. AF_07/2016</v>
          </cell>
          <cell r="C1136" t="str">
            <v>H</v>
          </cell>
          <cell r="D1136">
            <v>0.02</v>
          </cell>
          <cell r="E1136">
            <v>0</v>
          </cell>
          <cell r="F1136">
            <v>0.02</v>
          </cell>
        </row>
        <row r="1137">
          <cell r="A1137">
            <v>95208</v>
          </cell>
          <cell r="B1137" t="str">
            <v>GRUA ASCENCIONAL, LANÇA DE 42 M, CAPACIDADE DE 1,5 T A 30 M, ALTURA ATÉ 39 M   DEPRECIAÇÃO. AF_05/2023</v>
          </cell>
          <cell r="C1137" t="str">
            <v>H</v>
          </cell>
          <cell r="D1137">
            <v>32.6</v>
          </cell>
          <cell r="E1137">
            <v>0</v>
          </cell>
          <cell r="F1137">
            <v>32.6</v>
          </cell>
        </row>
        <row r="1138">
          <cell r="A1138">
            <v>95209</v>
          </cell>
          <cell r="B1138" t="str">
            <v>GRUA ASCENCIONAL, LANCA DE 42 M, CAPACIDADE DE 1,5 T A 30 M, ALTURA ATE 39 M   JUROS. AF_05/2023</v>
          </cell>
          <cell r="C1138" t="str">
            <v>H</v>
          </cell>
          <cell r="D1138">
            <v>12.06</v>
          </cell>
          <cell r="E1138">
            <v>0</v>
          </cell>
          <cell r="F1138">
            <v>12.06</v>
          </cell>
        </row>
        <row r="1139">
          <cell r="A1139">
            <v>95210</v>
          </cell>
          <cell r="B1139" t="str">
            <v>GRUA ASCENCIONAL, LANCA DE 42 M, CAPACIDADE DE 1,5 T A 30 M, ALTURA ATE 39 M   MANUTENÇÃO. AF_05/2023</v>
          </cell>
          <cell r="C1139" t="str">
            <v>H</v>
          </cell>
          <cell r="D1139">
            <v>32.6</v>
          </cell>
          <cell r="E1139">
            <v>0</v>
          </cell>
          <cell r="F1139">
            <v>32.6</v>
          </cell>
        </row>
        <row r="1140">
          <cell r="A1140">
            <v>95211</v>
          </cell>
          <cell r="B1140" t="str">
            <v>GRUA ASCENCIONAL, LANCA DE 42 M, CAPACIDADE DE 1,5 T A 30 M, ALTURA ATE 39 M   MATERIAIS NA OPERAÇÃO. AF_05/2023</v>
          </cell>
          <cell r="C1140" t="str">
            <v>H</v>
          </cell>
          <cell r="D1140">
            <v>6.54</v>
          </cell>
          <cell r="E1140">
            <v>0</v>
          </cell>
          <cell r="F1140">
            <v>6.54</v>
          </cell>
        </row>
        <row r="1141">
          <cell r="A1141">
            <v>95217</v>
          </cell>
          <cell r="B1141" t="str">
            <v>PULVERIZADOR DE TINTA ELÉTRICO/MÁQUINA DE PINTURA AIRLESS, VAZÃO 2 L/MIN - MATERIAIS NA OPERAÇÃO. AF_05/2023</v>
          </cell>
          <cell r="C1141" t="str">
            <v>H</v>
          </cell>
          <cell r="D1141">
            <v>0.53</v>
          </cell>
          <cell r="E1141">
            <v>0</v>
          </cell>
          <cell r="F1141">
            <v>0.53</v>
          </cell>
        </row>
        <row r="1142">
          <cell r="A1142">
            <v>95255</v>
          </cell>
          <cell r="B1142" t="str">
            <v>MARTELO DEMOLIDOR PNEUMÁTICO MANUAL, 32 KG - DEPRECIAÇÃO. AF_09/2016</v>
          </cell>
          <cell r="C1142" t="str">
            <v>H</v>
          </cell>
          <cell r="D1142">
            <v>1.31</v>
          </cell>
          <cell r="E1142">
            <v>0</v>
          </cell>
          <cell r="F1142">
            <v>1.31</v>
          </cell>
        </row>
        <row r="1143">
          <cell r="A1143">
            <v>95256</v>
          </cell>
          <cell r="B1143" t="str">
            <v>MARTELO DEMOLIDOR PNEUMÁTICO MANUAL, 32 KG - JUROS. AF_09/2016</v>
          </cell>
          <cell r="C1143" t="str">
            <v>H</v>
          </cell>
          <cell r="D1143">
            <v>0.3</v>
          </cell>
          <cell r="E1143">
            <v>0</v>
          </cell>
          <cell r="F1143">
            <v>0.3</v>
          </cell>
        </row>
        <row r="1144">
          <cell r="A1144">
            <v>95257</v>
          </cell>
          <cell r="B1144" t="str">
            <v>MARTELO DEMOLIDOR PNEUMÁTICO MANUAL, 32 KG - MANUTENÇÃO. AF_09/2016</v>
          </cell>
          <cell r="C1144" t="str">
            <v>H</v>
          </cell>
          <cell r="D1144">
            <v>1.64</v>
          </cell>
          <cell r="E1144">
            <v>0</v>
          </cell>
          <cell r="F1144">
            <v>1.64</v>
          </cell>
        </row>
        <row r="1145">
          <cell r="A1145">
            <v>95260</v>
          </cell>
          <cell r="B1145" t="str">
            <v>COMPACTADOR DE SOLOS DE PERCUSÃO (SOQUETE) COM MOTOR A GASOLINA, POTÊNCIA 3 CV - DEPRECIAÇÃO. AF_09/2016</v>
          </cell>
          <cell r="C1145" t="str">
            <v>H</v>
          </cell>
          <cell r="D1145">
            <v>0.61</v>
          </cell>
          <cell r="E1145">
            <v>0</v>
          </cell>
          <cell r="F1145">
            <v>0.61</v>
          </cell>
        </row>
        <row r="1146">
          <cell r="A1146">
            <v>95261</v>
          </cell>
          <cell r="B1146" t="str">
            <v>COMPACTADOR DE SOLOS DE PERCUSÃO (SOQUETE) COM MOTOR A GASOLINA, POTÊNCIA 3 CV - JUROS. AF_09/2016</v>
          </cell>
          <cell r="C1146" t="str">
            <v>H</v>
          </cell>
          <cell r="D1146">
            <v>0.16</v>
          </cell>
          <cell r="E1146">
            <v>0</v>
          </cell>
          <cell r="F1146">
            <v>0.16</v>
          </cell>
        </row>
        <row r="1147">
          <cell r="A1147">
            <v>95262</v>
          </cell>
          <cell r="B1147" t="str">
            <v>COMPACTADOR DE SOLOS DE PERCUSÃO (SOQUETE) COM MOTOR A GASOLINA, POTÊNCIA 3 CV - MANUTENÇÃO. AF_09/2016</v>
          </cell>
          <cell r="C1147" t="str">
            <v>H</v>
          </cell>
          <cell r="D1147">
            <v>0.76</v>
          </cell>
          <cell r="E1147">
            <v>0</v>
          </cell>
          <cell r="F1147">
            <v>0.76</v>
          </cell>
        </row>
        <row r="1148">
          <cell r="A1148">
            <v>95263</v>
          </cell>
          <cell r="B1148" t="str">
            <v>COMPACTADOR DE SOLOS DE PERCUSÃO (SOQUETE) COM MOTOR A GASOLINA, POTÊNCIA 3 CV - MATERIAIS NA OPERAÇÃO. AF_09/2016</v>
          </cell>
          <cell r="C1148" t="str">
            <v>H</v>
          </cell>
          <cell r="D1148">
            <v>4.5</v>
          </cell>
          <cell r="E1148">
            <v>0</v>
          </cell>
          <cell r="F1148">
            <v>4.5</v>
          </cell>
        </row>
        <row r="1149">
          <cell r="A1149">
            <v>95266</v>
          </cell>
          <cell r="B1149" t="str">
            <v>RÉGUA VIBRATÓRIA DUPLA PARA CONCRETO, PESO DE 60KG, COMPRIMENTO 4 M, COM MOTOR A GASOLINA, POTÊNCIA 5,5 HP - DEPRECIAÇÃO. AF_09/2016</v>
          </cell>
          <cell r="C1149" t="str">
            <v>H</v>
          </cell>
          <cell r="D1149">
            <v>0.44</v>
          </cell>
          <cell r="E1149">
            <v>0</v>
          </cell>
          <cell r="F1149">
            <v>0.44</v>
          </cell>
        </row>
        <row r="1150">
          <cell r="A1150">
            <v>95267</v>
          </cell>
          <cell r="B1150" t="str">
            <v>RÉGUA VIBRATÓRIA DUPLA PARA CONCRETO, PESO DE 60KG, COMPRIMENTO 4 M, COM MOTOR A GASOLINA, POTÊNCIA 5,5 HP - JUROS. AF_09/2016</v>
          </cell>
          <cell r="C1150" t="str">
            <v>H</v>
          </cell>
          <cell r="D1150">
            <v>0.09</v>
          </cell>
          <cell r="E1150">
            <v>0</v>
          </cell>
          <cell r="F1150">
            <v>0.09</v>
          </cell>
        </row>
        <row r="1151">
          <cell r="A1151">
            <v>95268</v>
          </cell>
          <cell r="B1151" t="str">
            <v>RÉGUA VIBRATÓRIA DUPLA PARA CONCRETO, PESO DE 60KG, COMPRIMENTO 4 M, COM MOTOR A GASOLINA, POTÊNCIA 5,5 HP - MANUTENÇÃO. AF_09/2016</v>
          </cell>
          <cell r="C1151" t="str">
            <v>H</v>
          </cell>
          <cell r="D1151">
            <v>0.43</v>
          </cell>
          <cell r="E1151">
            <v>0</v>
          </cell>
          <cell r="F1151">
            <v>0.43</v>
          </cell>
        </row>
        <row r="1152">
          <cell r="A1152">
            <v>95269</v>
          </cell>
          <cell r="B1152" t="str">
            <v>RÉGUA VIBRATÓRIA DUPLA PARA CONCRETO, PESO DE 60KG, COMPRIMENTO 4 M, COM MOTOR A GASOLINA, POTÊNCIA 5,5 HP  MATERIAIS NA OPERAÇÃO. AF_09/2016</v>
          </cell>
          <cell r="C1152" t="str">
            <v>H</v>
          </cell>
          <cell r="D1152">
            <v>8.3000000000000007</v>
          </cell>
          <cell r="E1152">
            <v>0</v>
          </cell>
          <cell r="F1152">
            <v>8.3000000000000007</v>
          </cell>
        </row>
        <row r="1153">
          <cell r="A1153">
            <v>95272</v>
          </cell>
          <cell r="B1153" t="str">
            <v>POLIDORA DE PISO (POLITRIZ), PESO DE 100KG, DIÂMETRO 450 MM, MOTOR ELÉTRICO, POTÊNCIA 4 HP - DEPRECIAÇÃO. AF_05/2023</v>
          </cell>
          <cell r="C1153" t="str">
            <v>H</v>
          </cell>
          <cell r="D1153">
            <v>0.4</v>
          </cell>
          <cell r="E1153">
            <v>0</v>
          </cell>
          <cell r="F1153">
            <v>0.4</v>
          </cell>
        </row>
        <row r="1154">
          <cell r="A1154">
            <v>95273</v>
          </cell>
          <cell r="B1154" t="str">
            <v>POLIDORA DE PISO (POLITRIZ), PESO DE 100KG, DIÂMETRO 450 MM, MOTOR ELÉTRICO, POTÊNCIA 4 HP - JUROS. AF_05/2023</v>
          </cell>
          <cell r="C1154" t="str">
            <v>H</v>
          </cell>
          <cell r="D1154">
            <v>0.1</v>
          </cell>
          <cell r="E1154">
            <v>0</v>
          </cell>
          <cell r="F1154">
            <v>0.1</v>
          </cell>
        </row>
        <row r="1155">
          <cell r="A1155">
            <v>95274</v>
          </cell>
          <cell r="B1155" t="str">
            <v>POLIDORA DE PISO (POLITRIZ), PESO DE 100KG, DIÂMETRO 450 MM, MOTOR ELÉTRICO, POTÊNCIA 4 HP - MANUTENÇÃO. AF_05/2023</v>
          </cell>
          <cell r="C1155" t="str">
            <v>H</v>
          </cell>
          <cell r="D1155">
            <v>0.33</v>
          </cell>
          <cell r="E1155">
            <v>0</v>
          </cell>
          <cell r="F1155">
            <v>0.33</v>
          </cell>
        </row>
        <row r="1156">
          <cell r="A1156">
            <v>95275</v>
          </cell>
          <cell r="B1156" t="str">
            <v>POLIDORA DE PISO (POLITRIZ), PESO DE 100KG, DIÂMETRO 450 MM, MOTOR ELÉTRICO, POTÊNCIA 4 HP - MATERIAIS NA OPERAÇÃO. AF_05/2023</v>
          </cell>
          <cell r="C1156" t="str">
            <v>H</v>
          </cell>
          <cell r="D1156">
            <v>1.77</v>
          </cell>
          <cell r="E1156">
            <v>0</v>
          </cell>
          <cell r="F1156">
            <v>1.77</v>
          </cell>
        </row>
        <row r="1157">
          <cell r="A1157">
            <v>95278</v>
          </cell>
          <cell r="B1157" t="str">
            <v>DESEMPENADEIRA DE CONCRETO, PESO DE 78 KG, 4 PÁS, MOTOR A GASOLINA, POTÊNCIA 5,5 HP - DEPRECIAÇÃO. AF_05/2023</v>
          </cell>
          <cell r="C1157" t="str">
            <v>H</v>
          </cell>
          <cell r="D1157">
            <v>0.51</v>
          </cell>
          <cell r="E1157">
            <v>0</v>
          </cell>
          <cell r="F1157">
            <v>0.51</v>
          </cell>
        </row>
        <row r="1158">
          <cell r="A1158">
            <v>95279</v>
          </cell>
          <cell r="B1158" t="str">
            <v>DESEMPENADEIRA DE CONCRETO, PESO DE 78 KG, 4 PÁS, MOTOR A GASOLINA, POTÊNCIA 5,5 HP - JUROS. AF_05/2023</v>
          </cell>
          <cell r="C1158" t="str">
            <v>H</v>
          </cell>
          <cell r="D1158">
            <v>0.1</v>
          </cell>
          <cell r="E1158">
            <v>0</v>
          </cell>
          <cell r="F1158">
            <v>0.1</v>
          </cell>
        </row>
        <row r="1159">
          <cell r="A1159">
            <v>95280</v>
          </cell>
          <cell r="B1159" t="str">
            <v>DESEMPENADEIRA DE CONCRETO, PESO DE 78 KG, 4 PÁS, MOTOR A GASOLINA, POTÊNCIA 5,5 HP - MANUTENÇÃO. AF_05/2023</v>
          </cell>
          <cell r="C1159" t="str">
            <v>H</v>
          </cell>
          <cell r="D1159">
            <v>0.51</v>
          </cell>
          <cell r="E1159">
            <v>0</v>
          </cell>
          <cell r="F1159">
            <v>0.51</v>
          </cell>
        </row>
        <row r="1160">
          <cell r="A1160">
            <v>95281</v>
          </cell>
          <cell r="B1160" t="str">
            <v>DESEMPENADEIRA DE CONCRETO, PESO DE 78 KG, 4 PÁS, MOTOR A GASOLINA, POTÊNCIA 5,5 HP   MATERIAIS NA OPERAÇÃO. AF_05/2023</v>
          </cell>
          <cell r="C1160" t="str">
            <v>H</v>
          </cell>
          <cell r="D1160">
            <v>8.2799999999999994</v>
          </cell>
          <cell r="E1160">
            <v>0</v>
          </cell>
          <cell r="F1160">
            <v>8.2799999999999994</v>
          </cell>
        </row>
        <row r="1161">
          <cell r="A1161">
            <v>95617</v>
          </cell>
          <cell r="B1161" t="str">
            <v>PERFURATRIZ PNEUMATICA MANUAL DE PESO MEDIO, MARTELETE, 18KG, COMPRIMENTO MÁXIMO DE CURSO DE 6 M, DIAMETRO DO PISTAO DE 5,5 CM - DEPRECIAÇÃO. AF_11/2016</v>
          </cell>
          <cell r="C1161" t="str">
            <v>H</v>
          </cell>
          <cell r="D1161">
            <v>1.08</v>
          </cell>
          <cell r="E1161">
            <v>0</v>
          </cell>
          <cell r="F1161">
            <v>1.08</v>
          </cell>
        </row>
        <row r="1162">
          <cell r="A1162">
            <v>95618</v>
          </cell>
          <cell r="B1162" t="str">
            <v>PERFURATRIZ PNEUMATICA MANUAL DE PESO MEDIO, MARTELETE, 18KG, COMPRIMENTO MÁXIMO DE CURSO DE 6 M, DIAMETRO DO PISTAO DE 5,5 CM - JUROS. AF_11/2016</v>
          </cell>
          <cell r="C1162" t="str">
            <v>H</v>
          </cell>
          <cell r="D1162">
            <v>0.25</v>
          </cell>
          <cell r="E1162">
            <v>0</v>
          </cell>
          <cell r="F1162">
            <v>0.25</v>
          </cell>
        </row>
        <row r="1163">
          <cell r="A1163">
            <v>95619</v>
          </cell>
          <cell r="B1163" t="str">
            <v>PERFURATRIZ PNEUMATICA MANUAL DE PESO MEDIO, MARTELETE, 18KG, COMPRIMENTO MÁXIMO DE CURSO DE 6 M, DIAMETRO DO PISTAO DE 5,5 CM - MANUTENÇÃO. AF_11/2016</v>
          </cell>
          <cell r="C1163" t="str">
            <v>H</v>
          </cell>
          <cell r="D1163">
            <v>1.35</v>
          </cell>
          <cell r="E1163">
            <v>0</v>
          </cell>
          <cell r="F1163">
            <v>1.35</v>
          </cell>
        </row>
        <row r="1164">
          <cell r="A1164">
            <v>95627</v>
          </cell>
          <cell r="B1164" t="str">
            <v>ROLO COMPACTADOR VIBRATORIO TANDEM, ACO LISO, POTENCIA 125 HP, PESO SEM/COM LASTRO 10,20/11,65 T, LARGURA DE TRABALHO 1,73 M - DEPRECIAÇÃO. AF_11/2016</v>
          </cell>
          <cell r="C1164" t="str">
            <v>H</v>
          </cell>
          <cell r="D1164">
            <v>47.95</v>
          </cell>
          <cell r="E1164">
            <v>0</v>
          </cell>
          <cell r="F1164">
            <v>47.95</v>
          </cell>
        </row>
        <row r="1165">
          <cell r="A1165">
            <v>95628</v>
          </cell>
          <cell r="B1165" t="str">
            <v>ROLO COMPACTADOR VIBRATORIO TANDEM, ACO LISO, POTENCIA 125 HP, PESO SEM/COM LASTRO 10,20/11,65 T, LARGURA DE TRABALHO 1,73 M - JUROS. AF_11/2016</v>
          </cell>
          <cell r="C1165" t="str">
            <v>H</v>
          </cell>
          <cell r="D1165">
            <v>12.86</v>
          </cell>
          <cell r="E1165">
            <v>0</v>
          </cell>
          <cell r="F1165">
            <v>12.86</v>
          </cell>
        </row>
        <row r="1166">
          <cell r="A1166">
            <v>95629</v>
          </cell>
          <cell r="B1166" t="str">
            <v>ROLO COMPACTADOR VIBRATORIO TANDEM, ACO LISO, POTENCIA 125 HP, PESO SEM/COM LASTRO 10,20/11,65 T, LARGURA DE TRABALHO 1,73 M - MANUTENÇÃO. AF_11/2016</v>
          </cell>
          <cell r="C1166" t="str">
            <v>H</v>
          </cell>
          <cell r="D1166">
            <v>60.01</v>
          </cell>
          <cell r="E1166">
            <v>0</v>
          </cell>
          <cell r="F1166">
            <v>60.01</v>
          </cell>
        </row>
        <row r="1167">
          <cell r="A1167">
            <v>95630</v>
          </cell>
          <cell r="B1167" t="str">
            <v>ROLO COMPACTADOR VIBRATORIO TANDEM, ACO LISO, POTENCIA 125 HP, PESO SEM/COM LASTRO 10,20/11,65 T, LARGURA DE TRABALHO 1,73 M - MATERIAIS NA OPERAÇÃO. AF_11/2016</v>
          </cell>
          <cell r="C1167" t="str">
            <v>H</v>
          </cell>
          <cell r="D1167">
            <v>85.64</v>
          </cell>
          <cell r="E1167">
            <v>0</v>
          </cell>
          <cell r="F1167">
            <v>85.64</v>
          </cell>
        </row>
        <row r="1168">
          <cell r="A1168">
            <v>95698</v>
          </cell>
          <cell r="B1168" t="str">
            <v>PERFURATRIZ MANUAL, TORQUE MAXIMO 55 KGF.M, POTENCIA 5 CV, COM DIAMETRO MAXIMO 8 1/2" - DEPRECIAÇÃO. AF_11/2016</v>
          </cell>
          <cell r="C1168" t="str">
            <v>H</v>
          </cell>
          <cell r="D1168">
            <v>4.38</v>
          </cell>
          <cell r="E1168">
            <v>0</v>
          </cell>
          <cell r="F1168">
            <v>4.38</v>
          </cell>
        </row>
        <row r="1169">
          <cell r="A1169">
            <v>95699</v>
          </cell>
          <cell r="B1169" t="str">
            <v>PERFURATRIZ MANUAL, TORQUE MAXIMO 55 KGF.M, POTENCIA 5 CV, COM DIAMETRO MAXIMO 8 1/2" - JUROS. AF_11/2016</v>
          </cell>
          <cell r="C1169" t="str">
            <v>H</v>
          </cell>
          <cell r="D1169">
            <v>1.01</v>
          </cell>
          <cell r="E1169">
            <v>0</v>
          </cell>
          <cell r="F1169">
            <v>1.01</v>
          </cell>
        </row>
        <row r="1170">
          <cell r="A1170">
            <v>95700</v>
          </cell>
          <cell r="B1170" t="str">
            <v>PERFURATRIZ MANUAL, TORQUE MAXIMO 55 KGF.M, POTENCIA 5 CV, COM DIAMETRO MAXIMO 8 1/2" - MANUTENÇÃO. AF_11/2016</v>
          </cell>
          <cell r="C1170" t="str">
            <v>H</v>
          </cell>
          <cell r="D1170">
            <v>5.48</v>
          </cell>
          <cell r="E1170">
            <v>0</v>
          </cell>
          <cell r="F1170">
            <v>5.48</v>
          </cell>
        </row>
        <row r="1171">
          <cell r="A1171">
            <v>95701</v>
          </cell>
          <cell r="B1171" t="str">
            <v>PERFURATRIZ MANUAL, TORQUE MAXIMO 55 KGF.M, POTENCIA 5 CV, COM DIAMETRO MAXIMO 8 1/2" - MATERIAIS NA OPERAÇÃO. AF_11/2016</v>
          </cell>
          <cell r="C1171" t="str">
            <v>H</v>
          </cell>
          <cell r="D1171">
            <v>2.19</v>
          </cell>
          <cell r="E1171">
            <v>0</v>
          </cell>
          <cell r="F1171">
            <v>2.19</v>
          </cell>
        </row>
        <row r="1172">
          <cell r="A1172">
            <v>95704</v>
          </cell>
          <cell r="B1172" t="str">
            <v>PERFURATRIZ SOBRE ESTEIRA, TORQUE MÁXIMO 600 KGF, POTÊNCIA ENTRE 50 E 60 HP, DIÂMETRO MÁXIMO 10 - DEPRECIAÇÃO. AF_11/2016</v>
          </cell>
          <cell r="C1172" t="str">
            <v>H</v>
          </cell>
          <cell r="D1172">
            <v>46.43</v>
          </cell>
          <cell r="E1172">
            <v>0</v>
          </cell>
          <cell r="F1172">
            <v>46.43</v>
          </cell>
        </row>
        <row r="1173">
          <cell r="A1173">
            <v>95705</v>
          </cell>
          <cell r="B1173" t="str">
            <v>PERFURATRIZ SOBRE ESTEIRA, TORQUE MÁXIMO 600 KGF, POTÊNCIA ENTRE 50 E 60 HP, DIÂMETRO MÁXIMO 10 - JUROS. AF_11/2016</v>
          </cell>
          <cell r="C1173" t="str">
            <v>H</v>
          </cell>
          <cell r="D1173">
            <v>12.45</v>
          </cell>
          <cell r="E1173">
            <v>0</v>
          </cell>
          <cell r="F1173">
            <v>12.45</v>
          </cell>
        </row>
        <row r="1174">
          <cell r="A1174">
            <v>95706</v>
          </cell>
          <cell r="B1174" t="str">
            <v>PERFURATRIZ SOBRE ESTEIRA, TORQUE MÁXIMO 600 KGF, POTÊNCIA ENTRE 50 E 60 HP, DIÂMETRO MÁXIMO 10 - MANUTENÇÃO. AF_11/2016</v>
          </cell>
          <cell r="C1174" t="str">
            <v>H</v>
          </cell>
          <cell r="D1174">
            <v>58.11</v>
          </cell>
          <cell r="E1174">
            <v>0</v>
          </cell>
          <cell r="F1174">
            <v>58.11</v>
          </cell>
        </row>
        <row r="1175">
          <cell r="A1175">
            <v>95707</v>
          </cell>
          <cell r="B1175" t="str">
            <v>PERFURATRIZ SOBRE ESTEIRA, TORQUE MÁXIMO 600 KGF, POTÊNCIA ENTRE 50 E 60 HP, DIÂMETRO MÁXIMO 10 - MATERIAIS NA OPERAÇÃO. AF_11/2016</v>
          </cell>
          <cell r="C1175" t="str">
            <v>H</v>
          </cell>
          <cell r="D1175">
            <v>2.87</v>
          </cell>
          <cell r="E1175">
            <v>0</v>
          </cell>
          <cell r="F1175">
            <v>2.87</v>
          </cell>
        </row>
        <row r="1176">
          <cell r="A1176">
            <v>95710</v>
          </cell>
          <cell r="B1176" t="str">
            <v>ESCAVADEIRA HIDRAULICA SOBRE ESTEIRA, COM GARRA GIRATORIA DE MANDIBULAS, PESO OPERACIONAL ENTRE 22,00 E 25,50 TON, POTENCIA LIQUIDA ENTRE 150 E 160 HP - DEPRECIAÇÃO. AF_11/2016</v>
          </cell>
          <cell r="C1176" t="str">
            <v>H</v>
          </cell>
          <cell r="D1176">
            <v>55.81</v>
          </cell>
          <cell r="E1176">
            <v>0</v>
          </cell>
          <cell r="F1176">
            <v>55.81</v>
          </cell>
        </row>
        <row r="1177">
          <cell r="A1177">
            <v>95711</v>
          </cell>
          <cell r="B1177" t="str">
            <v>ESCAVADEIRA HIDRAULICA SOBRE ESTEIRA, COM GARRA GIRATORIA DE MANDIBULAS, PESO OPERACIONAL ENTRE 22,00 E 25,50 TON, POTENCIA LIQUIDA ENTRE 150 E 160 HP - JUROS. AF_11/2016</v>
          </cell>
          <cell r="C1177" t="str">
            <v>H</v>
          </cell>
          <cell r="D1177">
            <v>14.75</v>
          </cell>
          <cell r="E1177">
            <v>0</v>
          </cell>
          <cell r="F1177">
            <v>14.75</v>
          </cell>
        </row>
        <row r="1178">
          <cell r="A1178">
            <v>95712</v>
          </cell>
          <cell r="B1178" t="str">
            <v>ESCAVADEIRA HIDRAULICA SOBRE ESTEIRA, COM GARRA GIRATORIA DE MANDIBULAS, PESO OPERACIONAL ENTRE 22,00 E 25,50 TON, POTENCIA LIQUIDA ENTRE 150 E 160 HP - MANUTENÇÃO. AF_11/2016</v>
          </cell>
          <cell r="C1178" t="str">
            <v>H</v>
          </cell>
          <cell r="D1178">
            <v>69.760000000000005</v>
          </cell>
          <cell r="E1178">
            <v>0</v>
          </cell>
          <cell r="F1178">
            <v>69.760000000000005</v>
          </cell>
        </row>
        <row r="1179">
          <cell r="A1179">
            <v>95713</v>
          </cell>
          <cell r="B1179" t="str">
            <v>ESCAVADEIRA HIDRAULICA SOBRE ESTEIRA, COM GARRA GIRATORIA DE MANDIBULAS, PESO OPERACIONAL ENTRE 22,00 E 25,50 TON, POTENCIA LIQUIDA ENTRE 150 E 160 HP - MATERIAIS NA OPERAÇÃO. AF_11/2016</v>
          </cell>
          <cell r="C1179" t="str">
            <v>H</v>
          </cell>
          <cell r="D1179">
            <v>86.27</v>
          </cell>
          <cell r="E1179">
            <v>0</v>
          </cell>
          <cell r="F1179">
            <v>86.27</v>
          </cell>
        </row>
        <row r="1180">
          <cell r="A1180">
            <v>95716</v>
          </cell>
          <cell r="B1180" t="str">
            <v>ESCAVADEIRA HIDRAULICA SOBRE ESTEIRA, EQUIPADA COM CLAMSHELL, COM CAPACIDADE DA CAÇAMBA ENTRE 1,20 E 1,50 M3, PESO OPERACIONAL ENTRE 20,00 E 22,00 TON, POTENCIA LIQUIDA ENTRE 150 E 160 HP - DEPRECIAÇÃO. AF_11/2016</v>
          </cell>
          <cell r="C1180" t="str">
            <v>H</v>
          </cell>
          <cell r="D1180">
            <v>53.72</v>
          </cell>
          <cell r="E1180">
            <v>0</v>
          </cell>
          <cell r="F1180">
            <v>53.72</v>
          </cell>
        </row>
        <row r="1181">
          <cell r="A1181">
            <v>95717</v>
          </cell>
          <cell r="B1181" t="str">
            <v>ESCAVADEIRA HIDRAULICA SOBRE ESTEIRA, EQUIPADA COM CLAMSHELL, COM CAPACIDADE DA CAÇAMBA ENTRE 1,20 E 1,50 M3, PESO OPERACIONAL ENTRE 20,00 E 22,00 TON, POTENCIA LIQUIDA ENTRE 150 E 160 HP - JUROS. AF_11/2016</v>
          </cell>
          <cell r="C1181" t="str">
            <v>H</v>
          </cell>
          <cell r="D1181">
            <v>14.2</v>
          </cell>
          <cell r="E1181">
            <v>0</v>
          </cell>
          <cell r="F1181">
            <v>14.2</v>
          </cell>
        </row>
        <row r="1182">
          <cell r="A1182">
            <v>95718</v>
          </cell>
          <cell r="B1182" t="str">
            <v>ESCAVADEIRA HIDRAULICA SOBRE ESTEIRA, EQUIPADA COM CLAMSHELL, COM CAPACIDADE DA CAÇAMBA ENTRE 1,20 E 1,50 M3, PESO OPERACIONAL ENTRE 20,00 E 22,00 TON, POTENCIA LIQUIDA ENTRE 150 E 160 HP - MANUTENÇÃO. AF_11/2016</v>
          </cell>
          <cell r="C1182" t="str">
            <v>H</v>
          </cell>
          <cell r="D1182">
            <v>67.16</v>
          </cell>
          <cell r="E1182">
            <v>0</v>
          </cell>
          <cell r="F1182">
            <v>67.16</v>
          </cell>
        </row>
        <row r="1183">
          <cell r="A1183">
            <v>95719</v>
          </cell>
          <cell r="B1183" t="str">
            <v>ESCAVADEIRA HIDRAULICA SOBRE ESTEIRA, EQUIPADA COM CLAMSHELL, COM CAPACIDADE DA CAÇAMBA ENTRE 1,20 E 1,50 M3, PESO OPERACIONAL ENTRE 20,00 E 22,00 TON, POTENCIA LIQUIDA ENTRE 150 E 160 HP - MATERIAIS NA OPERAÇÃO. AF_11/2016</v>
          </cell>
          <cell r="C1183" t="str">
            <v>H</v>
          </cell>
          <cell r="D1183">
            <v>86.27</v>
          </cell>
          <cell r="E1183">
            <v>0</v>
          </cell>
          <cell r="F1183">
            <v>86.27</v>
          </cell>
        </row>
        <row r="1184">
          <cell r="A1184">
            <v>95869</v>
          </cell>
          <cell r="B1184" t="str">
            <v>GRUPO GERADOR COM CARENAGEM, MOTOR DIESEL POTÊNCIA STANDART ENTRE 250 E 260 KVA - JUROS. AF_12/2016</v>
          </cell>
          <cell r="C1184" t="str">
            <v>H</v>
          </cell>
          <cell r="D1184">
            <v>2.82</v>
          </cell>
          <cell r="E1184">
            <v>0</v>
          </cell>
          <cell r="F1184">
            <v>2.82</v>
          </cell>
        </row>
        <row r="1185">
          <cell r="A1185">
            <v>95870</v>
          </cell>
          <cell r="B1185" t="str">
            <v>GRUPO GERADOR COM CARENAGEM, MOTOR DIESEL POTÊNCIA STANDART ENTRE 250 E 260 KVA - MANUTENÇÃO. AF_12/2016</v>
          </cell>
          <cell r="C1185" t="str">
            <v>H</v>
          </cell>
          <cell r="D1185">
            <v>7.15</v>
          </cell>
          <cell r="E1185">
            <v>0</v>
          </cell>
          <cell r="F1185">
            <v>7.15</v>
          </cell>
        </row>
        <row r="1186">
          <cell r="A1186">
            <v>95871</v>
          </cell>
          <cell r="B1186" t="str">
            <v>GRUPO GERADOR COM CARENAGEM, MOTOR DIESEL POTÊNCIA STANDART ENTRE 250 E 260 KVA - MATERIAIS NA OPERAÇÃO. AF_12/2016</v>
          </cell>
          <cell r="C1186" t="str">
            <v>H</v>
          </cell>
          <cell r="D1186">
            <v>261.97000000000003</v>
          </cell>
          <cell r="E1186">
            <v>0</v>
          </cell>
          <cell r="F1186">
            <v>261.97000000000003</v>
          </cell>
        </row>
        <row r="1187">
          <cell r="A1187">
            <v>95874</v>
          </cell>
          <cell r="B1187" t="str">
            <v>GRUPO GERADOR COM CARENAGEM, MOTOR DIESEL POTÊNCIA STANDART ENTRE 250 E 260 KVA - DEPRECIAÇÃO. AF_12/2016</v>
          </cell>
          <cell r="C1187" t="str">
            <v>H</v>
          </cell>
          <cell r="D1187">
            <v>8.01</v>
          </cell>
          <cell r="E1187">
            <v>0</v>
          </cell>
          <cell r="F1187">
            <v>8.01</v>
          </cell>
        </row>
        <row r="1188">
          <cell r="A1188">
            <v>96008</v>
          </cell>
          <cell r="B1188" t="str">
            <v>TRATOR DE PNEUS COM POTÊNCIA DE 122 CV, TRAÇÃO 4X4, COM VASSOURA MECÂNICA ACOPLADA - DEPRECIAÇÃO. AF_02/2017</v>
          </cell>
          <cell r="C1188" t="str">
            <v>H</v>
          </cell>
          <cell r="D1188">
            <v>22.33</v>
          </cell>
          <cell r="E1188">
            <v>0</v>
          </cell>
          <cell r="F1188">
            <v>22.33</v>
          </cell>
        </row>
        <row r="1189">
          <cell r="A1189">
            <v>96009</v>
          </cell>
          <cell r="B1189" t="str">
            <v>TRATOR DE PNEUS COM POTÊNCIA DE 122 CV, TRAÇÃO 4X4, COM VASSOURA MECÂNICA ACOPLADA - JUROS. AF_02/2017</v>
          </cell>
          <cell r="C1189" t="str">
            <v>H</v>
          </cell>
          <cell r="D1189">
            <v>5.98</v>
          </cell>
          <cell r="E1189">
            <v>0</v>
          </cell>
          <cell r="F1189">
            <v>5.98</v>
          </cell>
        </row>
        <row r="1190">
          <cell r="A1190">
            <v>96011</v>
          </cell>
          <cell r="B1190" t="str">
            <v>TRATOR DE PNEUS COM POTÊNCIA DE 122 CV, TRAÇÃO 4X4, COM VASSOURA MECÂNICA ACOPLADA - MANUTENÇÃO. AF_02/2017</v>
          </cell>
          <cell r="C1190" t="str">
            <v>H</v>
          </cell>
          <cell r="D1190">
            <v>24.43</v>
          </cell>
          <cell r="E1190">
            <v>0</v>
          </cell>
          <cell r="F1190">
            <v>24.43</v>
          </cell>
        </row>
        <row r="1191">
          <cell r="A1191">
            <v>96012</v>
          </cell>
          <cell r="B1191" t="str">
            <v>TRATOR DE PNEUS COM POTÊNCIA DE 122 CV, TRAÇÃO 4X4, COM VASSOURA MECÂNICA ACOPLADA - MATERIAIS NA OPERAÇÃO. AF_02/2017</v>
          </cell>
          <cell r="C1191" t="str">
            <v>H</v>
          </cell>
          <cell r="D1191">
            <v>92.75</v>
          </cell>
          <cell r="E1191">
            <v>0</v>
          </cell>
          <cell r="F1191">
            <v>92.75</v>
          </cell>
        </row>
        <row r="1192">
          <cell r="A1192">
            <v>96015</v>
          </cell>
          <cell r="B1192" t="str">
            <v>TRATOR DE PNEUS COM POTÊNCIA DE 122 CV, TRAÇÃO 4X4, COM GRADE DE DISCOS ACOPLADA - DEPRECIAÇÃO. AF_02/2017</v>
          </cell>
          <cell r="C1192" t="str">
            <v>H</v>
          </cell>
          <cell r="D1192">
            <v>22.12</v>
          </cell>
          <cell r="E1192">
            <v>0</v>
          </cell>
          <cell r="F1192">
            <v>22.12</v>
          </cell>
        </row>
        <row r="1193">
          <cell r="A1193">
            <v>96016</v>
          </cell>
          <cell r="B1193" t="str">
            <v>TRATOR DE PNEUS COM POTÊNCIA DE 122 CV, TRAÇÃO 4X4, COM GRADE DE DISCOS ACOPLADA - JUROS. AF_02/2017</v>
          </cell>
          <cell r="C1193" t="str">
            <v>H</v>
          </cell>
          <cell r="D1193">
            <v>5.93</v>
          </cell>
          <cell r="E1193">
            <v>0</v>
          </cell>
          <cell r="F1193">
            <v>5.93</v>
          </cell>
        </row>
        <row r="1194">
          <cell r="A1194">
            <v>96018</v>
          </cell>
          <cell r="B1194" t="str">
            <v>TRATOR DE PNEUS COM POTÊNCIA DE 122 CV, TRAÇÃO 4X4, COM GRADE DE DISCOS ACOPLADA - MANUTENÇÃO. AF_02/2017</v>
          </cell>
          <cell r="C1194" t="str">
            <v>H</v>
          </cell>
          <cell r="D1194">
            <v>24.2</v>
          </cell>
          <cell r="E1194">
            <v>0</v>
          </cell>
          <cell r="F1194">
            <v>24.2</v>
          </cell>
        </row>
        <row r="1195">
          <cell r="A1195">
            <v>96019</v>
          </cell>
          <cell r="B1195" t="str">
            <v>TRATOR DE PNEUS COM POTÊNCIA DE 122 CV, TRAÇÃO 4X4, COM GRADE DE DISCOS ACOPLADA - MATERIAIS NA OPERAÇÃO. AF_02/2017</v>
          </cell>
          <cell r="C1195" t="str">
            <v>H</v>
          </cell>
          <cell r="D1195">
            <v>92.75</v>
          </cell>
          <cell r="E1195">
            <v>0</v>
          </cell>
          <cell r="F1195">
            <v>92.75</v>
          </cell>
        </row>
        <row r="1196">
          <cell r="A1196">
            <v>96023</v>
          </cell>
          <cell r="B1196" t="str">
            <v>TRATOR DE PNEUS COM POTÊNCIA DE 85 CV, TRAÇÃO 4X4, COM GRADE DE DISCOS ACOPLADA - DEPRECIAÇÃO. AF_02/2017</v>
          </cell>
          <cell r="C1196" t="str">
            <v>H</v>
          </cell>
          <cell r="D1196">
            <v>17.13</v>
          </cell>
          <cell r="E1196">
            <v>0</v>
          </cell>
          <cell r="F1196">
            <v>17.13</v>
          </cell>
        </row>
        <row r="1197">
          <cell r="A1197">
            <v>96024</v>
          </cell>
          <cell r="B1197" t="str">
            <v>TRATOR DE PNEUS COM POTÊNCIA DE 85 CV, TRAÇÃO 4X4, COM GRADE DE DISCOS ACOPLADA - JUROS. AF_02/2017</v>
          </cell>
          <cell r="C1197" t="str">
            <v>H</v>
          </cell>
          <cell r="D1197">
            <v>4.59</v>
          </cell>
          <cell r="E1197">
            <v>0</v>
          </cell>
          <cell r="F1197">
            <v>4.59</v>
          </cell>
        </row>
        <row r="1198">
          <cell r="A1198">
            <v>96026</v>
          </cell>
          <cell r="B1198" t="str">
            <v>TRATOR DE PNEUS COM POTÊNCIA DE 85 CV, TRAÇÃO 4X4, COM GRADE DE DISCOS ACOPLADA - MANUTENÇÃO. AF_02/2017</v>
          </cell>
          <cell r="C1198" t="str">
            <v>H</v>
          </cell>
          <cell r="D1198">
            <v>18.739999999999998</v>
          </cell>
          <cell r="E1198">
            <v>0</v>
          </cell>
          <cell r="F1198">
            <v>18.739999999999998</v>
          </cell>
        </row>
        <row r="1199">
          <cell r="A1199">
            <v>96027</v>
          </cell>
          <cell r="B1199" t="str">
            <v>TRATOR DE PNEUS COM POTÊNCIA DE 85 CV, TRAÇÃO 4X4, COM GRADE DE DISCOS ACOPLADA - MATERIAIS NA OPERAÇÃO. AF_02/2017</v>
          </cell>
          <cell r="C1199" t="str">
            <v>H</v>
          </cell>
          <cell r="D1199">
            <v>64.63</v>
          </cell>
          <cell r="E1199">
            <v>0</v>
          </cell>
          <cell r="F1199">
            <v>64.63</v>
          </cell>
        </row>
        <row r="1200">
          <cell r="A1200">
            <v>96030</v>
          </cell>
          <cell r="B1200" t="str">
            <v>CAMINHÃO BASCULANTE 10 M3, TRUCADO, POTÊNCIA 230 CV, INCLUSIVE CAÇAMBA METÁLICA, COM DISTRIBUIDOR DE AGREGADOS ACOPLADO - DEPRECIAÇÃO. AF_02/2017</v>
          </cell>
          <cell r="C1200" t="str">
            <v>H</v>
          </cell>
          <cell r="D1200">
            <v>33.04</v>
          </cell>
          <cell r="E1200">
            <v>0</v>
          </cell>
          <cell r="F1200">
            <v>33.04</v>
          </cell>
        </row>
        <row r="1201">
          <cell r="A1201">
            <v>96031</v>
          </cell>
          <cell r="B1201" t="str">
            <v>CAMINHÃO BASCULANTE 10 M3, TRUCADO, POTÊNCIA 230 CV, INCLUSIVE CAÇAMBA METÁLICA, COM DISTRIBUIDOR DE AGREGADOS ACOPLADO - JUROS. AF_02/2017</v>
          </cell>
          <cell r="C1201" t="str">
            <v>H</v>
          </cell>
          <cell r="D1201">
            <v>12.55</v>
          </cell>
          <cell r="E1201">
            <v>0</v>
          </cell>
          <cell r="F1201">
            <v>12.55</v>
          </cell>
        </row>
        <row r="1202">
          <cell r="A1202">
            <v>96032</v>
          </cell>
          <cell r="B1202" t="str">
            <v>CAMINHÃO BASCULANTE 10 M3, TRUCADO, POTÊNCIA 230 CV, INCLUSIVE CAÇAMBA METÁLICA, COM DISTRIBUIDOR DE AGREGADOS ACOPLADO - IMPOSTOS E SEGUROS. AF_02/2017</v>
          </cell>
          <cell r="C1202" t="str">
            <v>H</v>
          </cell>
          <cell r="D1202">
            <v>5.04</v>
          </cell>
          <cell r="E1202">
            <v>0</v>
          </cell>
          <cell r="F1202">
            <v>5.04</v>
          </cell>
        </row>
        <row r="1203">
          <cell r="A1203">
            <v>96033</v>
          </cell>
          <cell r="B1203" t="str">
            <v>CAMINHÃO BASCULANTE 10 M3, TRUCADO, POTÊNCIA 230 CV, INCLUSIVE CAÇAMBA METÁLICA, COM DISTRIBUIDOR DE AGREGADOS ACOPLADO - MANUTENÇÃO. AF_02/2017</v>
          </cell>
          <cell r="C1203" t="str">
            <v>H</v>
          </cell>
          <cell r="D1203">
            <v>56.88</v>
          </cell>
          <cell r="E1203">
            <v>0</v>
          </cell>
          <cell r="F1203">
            <v>56.88</v>
          </cell>
        </row>
        <row r="1204">
          <cell r="A1204">
            <v>96034</v>
          </cell>
          <cell r="B1204" t="str">
            <v>CAMINHÃO BASCULANTE 10 M3, TRUCADO, POTÊNCIA 230 CV, INCLUSIVE CAÇAMBA METÁLICA, COM DISTRIBUIDOR DE AGREGADOS ACOPLADO - MATERIAIS NA OPERAÇÃO. AF_02/2017</v>
          </cell>
          <cell r="C1204" t="str">
            <v>H</v>
          </cell>
          <cell r="D1204">
            <v>136.03</v>
          </cell>
          <cell r="E1204">
            <v>0</v>
          </cell>
          <cell r="F1204">
            <v>136.03</v>
          </cell>
        </row>
        <row r="1205">
          <cell r="A1205">
            <v>96053</v>
          </cell>
          <cell r="B1205" t="str">
            <v>TRATOR DE PNEUS COM POTÊNCIA DE 85 CV, TRAÇÃO 4X4, COM VASSOURA MECÂNICA ACOPLADA - DEPRECIAÇÃO. AF_03/2017</v>
          </cell>
          <cell r="C1205" t="str">
            <v>H</v>
          </cell>
          <cell r="D1205">
            <v>17.34</v>
          </cell>
          <cell r="E1205">
            <v>0</v>
          </cell>
          <cell r="F1205">
            <v>17.34</v>
          </cell>
        </row>
        <row r="1206">
          <cell r="A1206">
            <v>96054</v>
          </cell>
          <cell r="B1206" t="str">
            <v>MINICARREGADEIRA SOBRE RODAS POTENCIA 47HP CAPACIDADE OPERACAO 646 KG, COM VASSOURA MECÂNICA ACOPLADA - DEPRECIAÇÃO. AF_03/2017</v>
          </cell>
          <cell r="C1206" t="str">
            <v>H</v>
          </cell>
          <cell r="D1206">
            <v>31.11</v>
          </cell>
          <cell r="E1206">
            <v>0</v>
          </cell>
          <cell r="F1206">
            <v>31.11</v>
          </cell>
        </row>
        <row r="1207">
          <cell r="A1207">
            <v>96055</v>
          </cell>
          <cell r="B1207" t="str">
            <v>TRATOR DE PNEUS COM POTÊNCIA DE 85 CV, TRAÇÃO 4X4, COM VASSOURA MECÂNICA ACOPLADA - JUROS. AF_03/2017</v>
          </cell>
          <cell r="C1207" t="str">
            <v>H</v>
          </cell>
          <cell r="D1207">
            <v>4.6399999999999997</v>
          </cell>
          <cell r="E1207">
            <v>0</v>
          </cell>
          <cell r="F1207">
            <v>4.6399999999999997</v>
          </cell>
        </row>
        <row r="1208">
          <cell r="A1208">
            <v>96056</v>
          </cell>
          <cell r="B1208" t="str">
            <v>TRATOR DE PNEUS COM POTÊNCIA DE 85 CV, TRAÇÃO 4X4, COM VASSOURA MECÂNICA ACOPLADA - MANUTENÇÃO. AF_03/2017</v>
          </cell>
          <cell r="C1208" t="str">
            <v>H</v>
          </cell>
          <cell r="D1208">
            <v>18.97</v>
          </cell>
          <cell r="E1208">
            <v>0</v>
          </cell>
          <cell r="F1208">
            <v>18.97</v>
          </cell>
        </row>
        <row r="1209">
          <cell r="A1209">
            <v>96057</v>
          </cell>
          <cell r="B1209" t="str">
            <v>TRATOR DE PNEUS COM POTÊNCIA DE 85 CV, TRAÇÃO 4X4, COM VASSOURA MECÂNICA ACOPLADA - MATERIAIS NA OPERAÇÃO. AF_03/2017</v>
          </cell>
          <cell r="C1209" t="str">
            <v>H</v>
          </cell>
          <cell r="D1209">
            <v>64.63</v>
          </cell>
          <cell r="E1209">
            <v>0</v>
          </cell>
          <cell r="F1209">
            <v>64.63</v>
          </cell>
        </row>
        <row r="1210">
          <cell r="A1210">
            <v>96060</v>
          </cell>
          <cell r="B1210" t="str">
            <v>MINICARREGADEIRA SOBRE RODAS POTENCIA 47HP CAPACIDADE OPERACAO 646 KG, COM VASSOURA MECÂNICA ACOPLADA - JUROS. AF_03/2017</v>
          </cell>
          <cell r="C1210" t="str">
            <v>H</v>
          </cell>
          <cell r="D1210">
            <v>6.07</v>
          </cell>
          <cell r="E1210">
            <v>0</v>
          </cell>
          <cell r="F1210">
            <v>6.07</v>
          </cell>
        </row>
        <row r="1211">
          <cell r="A1211">
            <v>96061</v>
          </cell>
          <cell r="B1211" t="str">
            <v>MINICARREGADEIRA SOBRE RODAS POTENCIA 47HP CAPACIDADE OPERACAO 646 KG, COM VASSOURA MECÂNICA ACOPLADA - MANUTENÇÃO. AF_03/2017</v>
          </cell>
          <cell r="C1211" t="str">
            <v>H</v>
          </cell>
          <cell r="D1211">
            <v>38.89</v>
          </cell>
          <cell r="E1211">
            <v>0</v>
          </cell>
          <cell r="F1211">
            <v>38.89</v>
          </cell>
        </row>
        <row r="1212">
          <cell r="A1212">
            <v>96062</v>
          </cell>
          <cell r="B1212" t="str">
            <v>MINICARREGADEIRA SOBRE RODAS POTENCIA 47HP CAPACIDADE OPERACAO 646 KG, COM VASSOURA MECÂNICA ACOPLADA - MATERIAIS NA OPERAÇÃO. AF_03/2017</v>
          </cell>
          <cell r="C1212" t="str">
            <v>H</v>
          </cell>
          <cell r="D1212">
            <v>38.22</v>
          </cell>
          <cell r="E1212">
            <v>0</v>
          </cell>
          <cell r="F1212">
            <v>38.22</v>
          </cell>
        </row>
        <row r="1213">
          <cell r="A1213">
            <v>96241</v>
          </cell>
          <cell r="B1213" t="str">
            <v>MINIESCAVADEIRA SOBRE ESTEIRAS, POTENCIA LIQUIDA DE *30* HP, PESO OPERACIONAL DE *3.500* KG - DEPRECIACAO. AF_04/2017</v>
          </cell>
          <cell r="C1213" t="str">
            <v>H</v>
          </cell>
          <cell r="D1213">
            <v>27.2</v>
          </cell>
          <cell r="E1213">
            <v>0</v>
          </cell>
          <cell r="F1213">
            <v>27.2</v>
          </cell>
        </row>
        <row r="1214">
          <cell r="A1214">
            <v>96242</v>
          </cell>
          <cell r="B1214" t="str">
            <v>MINIESCAVADEIRA SOBRE ESTEIRAS, POTENCIA LIQUIDA DE *30* HP, PESO OPERACIONAL DE *3.500* KG - JUROS. AF_04/2017</v>
          </cell>
          <cell r="C1214" t="str">
            <v>H</v>
          </cell>
          <cell r="D1214">
            <v>7.18</v>
          </cell>
          <cell r="E1214">
            <v>0</v>
          </cell>
          <cell r="F1214">
            <v>7.18</v>
          </cell>
        </row>
        <row r="1215">
          <cell r="A1215">
            <v>96243</v>
          </cell>
          <cell r="B1215" t="str">
            <v>MINIESCAVADEIRA SOBRE ESTEIRAS, POTENCIA LIQUIDA DE *30* HP, PESO OPERACIONAL DE *3.500* KG - MANUTENCAO. AF_04/2017</v>
          </cell>
          <cell r="C1215" t="str">
            <v>H</v>
          </cell>
          <cell r="D1215">
            <v>34</v>
          </cell>
          <cell r="E1215">
            <v>0</v>
          </cell>
          <cell r="F1215">
            <v>34</v>
          </cell>
        </row>
        <row r="1216">
          <cell r="A1216">
            <v>96244</v>
          </cell>
          <cell r="B1216" t="str">
            <v>MINIESCAVADEIRA SOBRE ESTEIRAS, POTENCIA LIQUIDA DE *30* HP, PESO OPERACIONAL DE *3.500* KG - MATERIAIS NA OPERACAO. AF_04/2017</v>
          </cell>
          <cell r="C1216" t="str">
            <v>H</v>
          </cell>
          <cell r="D1216">
            <v>16.7</v>
          </cell>
          <cell r="E1216">
            <v>0</v>
          </cell>
          <cell r="F1216">
            <v>16.7</v>
          </cell>
        </row>
        <row r="1217">
          <cell r="A1217">
            <v>96301</v>
          </cell>
          <cell r="B1217" t="str">
            <v>PERFURATRIZ ROTATIVA SOBRE ESTEIRA, TORQUE MAXIMO 2500 KGM, POTENCIA 110 HP, MOTOR DIESEL - MATERIAIS NA OPERAÇÃO. AF_05/2017</v>
          </cell>
          <cell r="C1217" t="str">
            <v>H</v>
          </cell>
          <cell r="D1217">
            <v>47.12</v>
          </cell>
          <cell r="E1217">
            <v>0</v>
          </cell>
          <cell r="F1217">
            <v>47.12</v>
          </cell>
        </row>
        <row r="1218">
          <cell r="A1218">
            <v>96457</v>
          </cell>
          <cell r="B1218" t="str">
            <v>ROLO COMPACTADOR DE PNEUS, ESTATICO, PRESSAO VARIAVEL, POTENCIA 110 HP, PESO SEM/COM LASTRO 10,8/27 T, LARGURA DE ROLAGEM 2,30 M - MATERIAIS NA OPERACAO. AF_06/2017</v>
          </cell>
          <cell r="C1218" t="str">
            <v>H</v>
          </cell>
          <cell r="D1218">
            <v>61.24</v>
          </cell>
          <cell r="E1218">
            <v>0</v>
          </cell>
          <cell r="F1218">
            <v>61.24</v>
          </cell>
        </row>
        <row r="1219">
          <cell r="A1219">
            <v>96458</v>
          </cell>
          <cell r="B1219" t="str">
            <v>ROLO COMPACTADOR DE PNEUS, ESTATICO, PRESSAO VARIAVEL, POTENCIA 110 HP, PESO SEM/COM LASTRO 10,8/27 T, LARGURA DE ROLAGEM 2,30 M - MANUTENCAO. AF_06/2017</v>
          </cell>
          <cell r="C1219" t="str">
            <v>H</v>
          </cell>
          <cell r="D1219">
            <v>66.55</v>
          </cell>
          <cell r="E1219">
            <v>0</v>
          </cell>
          <cell r="F1219">
            <v>66.55</v>
          </cell>
        </row>
        <row r="1220">
          <cell r="A1220">
            <v>96459</v>
          </cell>
          <cell r="B1220" t="str">
            <v>ROLO COMPACTADOR DE PNEUS, ESTATICO, PRESSAO VARIAVEL, POTENCIA 110 HP, PESO SEM/COM LASTRO 10,8/27 T, LARGURA DE ROLAGEM 2,30 M - JUROS. AF_06/2017</v>
          </cell>
          <cell r="C1220" t="str">
            <v>H</v>
          </cell>
          <cell r="D1220">
            <v>14.26</v>
          </cell>
          <cell r="E1220">
            <v>0</v>
          </cell>
          <cell r="F1220">
            <v>14.26</v>
          </cell>
        </row>
        <row r="1221">
          <cell r="A1221">
            <v>96460</v>
          </cell>
          <cell r="B1221" t="str">
            <v>ROLO COMPACTADOR DE PNEUS, ESTATICO, PRESSAO VARIAVEL, POTENCIA 110 HP, PESO SEM/COM LASTRO 10,8/27 T, LARGURA DE ROLAGEM 2,30 M - DEPRECIAÇÃO. AF_06/2017</v>
          </cell>
          <cell r="C1221" t="str">
            <v>H</v>
          </cell>
          <cell r="D1221">
            <v>53.18</v>
          </cell>
          <cell r="E1221">
            <v>0</v>
          </cell>
          <cell r="F1221">
            <v>53.18</v>
          </cell>
        </row>
        <row r="1222">
          <cell r="A1222">
            <v>98760</v>
          </cell>
          <cell r="B1222" t="str">
            <v>INVERSOR DE SOLDA MONOFÁSICO DE 160 A, POTÊNCIA DE 5400 W, TENSÃO DE 220 V, PARA SOLDA COM ELETRODOS DE 2,0 A 4,0 MM E PROCESSO TIG - DEPRECIAÇÃO. AF_06/2018</v>
          </cell>
          <cell r="C1222" t="str">
            <v>H</v>
          </cell>
          <cell r="D1222">
            <v>7.0000000000000007E-2</v>
          </cell>
          <cell r="E1222">
            <v>0</v>
          </cell>
          <cell r="F1222">
            <v>7.0000000000000007E-2</v>
          </cell>
        </row>
        <row r="1223">
          <cell r="A1223">
            <v>98761</v>
          </cell>
          <cell r="B1223" t="str">
            <v>INVERSOR DE SOLDA MONOFÁSICO DE 160 A, POTÊNCIA DE 5400 W, TENSÃO DE 220 V, PARA SOLDA COM ELETRODOS DE 2,0 A 4,0 MM E PROCESSO TIG - JUROS. AF_06/2018</v>
          </cell>
          <cell r="C1223" t="str">
            <v>H</v>
          </cell>
          <cell r="D1223">
            <v>0.01</v>
          </cell>
          <cell r="E1223">
            <v>0</v>
          </cell>
          <cell r="F1223">
            <v>0.01</v>
          </cell>
        </row>
        <row r="1224">
          <cell r="A1224">
            <v>98762</v>
          </cell>
          <cell r="B1224" t="str">
            <v>INVERSOR DE SOLDA MONOFÁSICO DE 160 A, POTÊNCIA DE 5400 W, TENSÃO DE 220 V, PARA SOLDA COM ELETRODOS DE 2,0 A 4,0 MM E PROCESSO TIG - MANUTENÇÃO. AF_06/2018</v>
          </cell>
          <cell r="C1224" t="str">
            <v>H</v>
          </cell>
          <cell r="D1224">
            <v>0.08</v>
          </cell>
          <cell r="E1224">
            <v>0</v>
          </cell>
          <cell r="F1224">
            <v>0.08</v>
          </cell>
        </row>
        <row r="1225">
          <cell r="A1225">
            <v>98763</v>
          </cell>
          <cell r="B1225" t="str">
            <v>INVERSOR DE SOLDA MONOFÁSICO DE 160 A, POTÊNCIA DE 5400 W, TENSÃO DE 220 V, PARA SOLDA COM ELETRODOS DE 2,0 A 4,0 MM E PROCESSO TIG - MATERIAIS NA OPERAÇÃO. AF_06/2018</v>
          </cell>
          <cell r="C1225" t="str">
            <v>H</v>
          </cell>
          <cell r="D1225">
            <v>3.21</v>
          </cell>
          <cell r="E1225">
            <v>0</v>
          </cell>
          <cell r="F1225">
            <v>3.21</v>
          </cell>
        </row>
        <row r="1226">
          <cell r="A1226">
            <v>99829</v>
          </cell>
          <cell r="B1226" t="str">
            <v>LAVADORA DE ALTA PRESSAO (LAVA-JATO) PARA AGUA FRIA, PRESSAO DE OPERACAO ENTRE 1400 E 1900 LIB/POL2, VAZAO MAXIMA ENTRE 400 E 700 L/H - DEPRECIAÇÃO. AF_05/2023</v>
          </cell>
          <cell r="C1226" t="str">
            <v>H</v>
          </cell>
          <cell r="D1226">
            <v>0.18</v>
          </cell>
          <cell r="E1226">
            <v>0</v>
          </cell>
          <cell r="F1226">
            <v>0.18</v>
          </cell>
        </row>
        <row r="1227">
          <cell r="A1227">
            <v>99830</v>
          </cell>
          <cell r="B1227" t="str">
            <v>LAVADORA DE ALTA PRESSAO (LAVA-JATO) PARA AGUA FRIA, PRESSAO DE OPERACAO ENTRE 1400 E 1900 LIB/POL2, VAZAO MAXIMA ENTRE 400 E 700 L/H - JUROS. AF_05/2023</v>
          </cell>
          <cell r="C1227" t="str">
            <v>H</v>
          </cell>
          <cell r="D1227">
            <v>0.03</v>
          </cell>
          <cell r="E1227">
            <v>0</v>
          </cell>
          <cell r="F1227">
            <v>0.03</v>
          </cell>
        </row>
        <row r="1228">
          <cell r="A1228">
            <v>99831</v>
          </cell>
          <cell r="B1228" t="str">
            <v>LAVADORA DE ALTA PRESSAO (LAVA-JATO) PARA AGUA FRIA, PRESSAO DE OPERACAO ENTRE 1400 E 1900 LIB/POL2, VAZAO MAXIMA ENTRE 400 E 700 L/H - MANUTENÇÃO. AF_05/2023</v>
          </cell>
          <cell r="C1228" t="str">
            <v>H</v>
          </cell>
          <cell r="D1228">
            <v>0.13</v>
          </cell>
          <cell r="E1228">
            <v>0</v>
          </cell>
          <cell r="F1228">
            <v>0.13</v>
          </cell>
        </row>
        <row r="1229">
          <cell r="A1229">
            <v>99832</v>
          </cell>
          <cell r="B1229" t="str">
            <v>LAVADORA DE ALTA PRESSAO (LAVA-JATO) PARA AGUA FRIA, PRESSAO DE OPERACAO ENTRE 1400 E 1900 LIB/POL2, VAZAO MAXIMA ENTRE 400 E 700 L/H - MATERIAIS NA OPERAÇÃO. AF_05/2023</v>
          </cell>
          <cell r="C1229" t="str">
            <v>H</v>
          </cell>
          <cell r="D1229">
            <v>1.31</v>
          </cell>
          <cell r="E1229">
            <v>0</v>
          </cell>
          <cell r="F1229">
            <v>1.31</v>
          </cell>
        </row>
        <row r="1230">
          <cell r="A1230">
            <v>100637</v>
          </cell>
          <cell r="B1230" t="str">
            <v>USINA DE MISTURA ASFÁLTICA À QUENTE, TIPO CONTRA FLUXO, PROD 100 A 140 TON/HORA - DEPRECIAÇÃO. AF_12/2019</v>
          </cell>
          <cell r="C1230" t="str">
            <v>H</v>
          </cell>
          <cell r="D1230">
            <v>187</v>
          </cell>
          <cell r="E1230">
            <v>0</v>
          </cell>
          <cell r="F1230">
            <v>187</v>
          </cell>
        </row>
        <row r="1231">
          <cell r="A1231">
            <v>100638</v>
          </cell>
          <cell r="B1231" t="str">
            <v>USINA DE MISTURA ASFÁLTICA À QUENTE, TIPO CONTRA FLUXO, PROD 100 A 140 TON/HORA - JUROS. AF_12/2019</v>
          </cell>
          <cell r="C1231" t="str">
            <v>H</v>
          </cell>
          <cell r="D1231">
            <v>57.48</v>
          </cell>
          <cell r="E1231">
            <v>0</v>
          </cell>
          <cell r="F1231">
            <v>57.48</v>
          </cell>
        </row>
        <row r="1232">
          <cell r="A1232">
            <v>100639</v>
          </cell>
          <cell r="B1232" t="str">
            <v>USINA DE MISTURA ASFÁLTICA À QUENTE, TIPO CONTRA FLUXO, PROD 100 A 140 TON/HORA - MANUTENÇÃO. AF_12/2019</v>
          </cell>
          <cell r="C1232" t="str">
            <v>H</v>
          </cell>
          <cell r="D1232">
            <v>233.93</v>
          </cell>
          <cell r="E1232">
            <v>0</v>
          </cell>
          <cell r="F1232">
            <v>233.93</v>
          </cell>
        </row>
        <row r="1233">
          <cell r="A1233">
            <v>100640</v>
          </cell>
          <cell r="B1233" t="str">
            <v>USINA DE MISTURA ASFÁLTICA À QUENTE, TIPO CONTRA FLUXO, PROD 100 A 140 TON/HORA - MATERIAIS NA OPERAÇÃO. AF_12/2019</v>
          </cell>
          <cell r="C1233" t="str">
            <v>H</v>
          </cell>
          <cell r="D1233">
            <v>4132.8</v>
          </cell>
          <cell r="E1233">
            <v>0</v>
          </cell>
          <cell r="F1233">
            <v>4132.8</v>
          </cell>
        </row>
        <row r="1234">
          <cell r="A1234">
            <v>100643</v>
          </cell>
          <cell r="B1234" t="str">
            <v>USINA DE ASFALTO, TIPO GRAVIMÉTRICA, PROD 150 TON/HORA - DEPRECIAÇÃO. AF_12/2019</v>
          </cell>
          <cell r="C1234" t="str">
            <v>H</v>
          </cell>
          <cell r="D1234">
            <v>383.17</v>
          </cell>
          <cell r="E1234">
            <v>0</v>
          </cell>
          <cell r="F1234">
            <v>383.17</v>
          </cell>
        </row>
        <row r="1235">
          <cell r="A1235">
            <v>100644</v>
          </cell>
          <cell r="B1235" t="str">
            <v>USINA DE ASFALTO, TIPO GRAVIMÉTRICA, PROD 150 TON/HORA - JUROS. AF_12/2019</v>
          </cell>
          <cell r="C1235" t="str">
            <v>H</v>
          </cell>
          <cell r="D1235">
            <v>135.06</v>
          </cell>
          <cell r="E1235">
            <v>0</v>
          </cell>
          <cell r="F1235">
            <v>135.06</v>
          </cell>
        </row>
        <row r="1236">
          <cell r="A1236">
            <v>100645</v>
          </cell>
          <cell r="B1236" t="str">
            <v>USINA DE ASFALTO, TIPO GRAVIMÉTRICA, PROD 150 TON/HORA - MANUTENÇÃO. AF_12/2019</v>
          </cell>
          <cell r="C1236" t="str">
            <v>H</v>
          </cell>
          <cell r="D1236">
            <v>615.94000000000005</v>
          </cell>
          <cell r="E1236">
            <v>0</v>
          </cell>
          <cell r="F1236">
            <v>615.94000000000005</v>
          </cell>
        </row>
        <row r="1237">
          <cell r="A1237">
            <v>100646</v>
          </cell>
          <cell r="B1237" t="str">
            <v>USINA DE ASFALTO, TIPO GRAVIMÉTRICA, PROD 150 TON/HORA - MATERIAIS NA OPERAÇÃO. AF_12/2019</v>
          </cell>
          <cell r="C1237" t="str">
            <v>H</v>
          </cell>
          <cell r="D1237">
            <v>5166</v>
          </cell>
          <cell r="E1237">
            <v>0</v>
          </cell>
          <cell r="F1237">
            <v>5166</v>
          </cell>
        </row>
        <row r="1238">
          <cell r="A1238">
            <v>102270</v>
          </cell>
          <cell r="B1238" t="str">
            <v>MARTELO DEMOLIDOR ELÉTRICO, COM POTÊNCIA DE 2.000 W, 1.000 IMPACTOS POR MINUTO, PESO DE 30 KG - DEPRECIAÇÃO. AF_01/2021</v>
          </cell>
          <cell r="C1238" t="str">
            <v>H</v>
          </cell>
          <cell r="D1238">
            <v>0.65</v>
          </cell>
          <cell r="E1238">
            <v>0</v>
          </cell>
          <cell r="F1238">
            <v>0.65</v>
          </cell>
        </row>
        <row r="1239">
          <cell r="A1239">
            <v>102271</v>
          </cell>
          <cell r="B1239" t="str">
            <v>MARTELO DEMOLIDOR ELÉTRICO, COM POTÊNCIA DE 2.000 W, 1.000 IMPACTOS POR MINUTO, PESO DE 30 KG - JUROS. AF_01/2021</v>
          </cell>
          <cell r="C1239" t="str">
            <v>H</v>
          </cell>
          <cell r="D1239">
            <v>0.15</v>
          </cell>
          <cell r="E1239">
            <v>0</v>
          </cell>
          <cell r="F1239">
            <v>0.15</v>
          </cell>
        </row>
        <row r="1240">
          <cell r="A1240">
            <v>102272</v>
          </cell>
          <cell r="B1240" t="str">
            <v>MARTELO DEMOLIDOR ELÉTRICO, COM POTÊNCIA DE 2.000 W, 1.000 IMPACTOS POR MINUTO, PESO DE 30 KG - MANUTENÇÃO. AF_01/2021</v>
          </cell>
          <cell r="C1240" t="str">
            <v>H</v>
          </cell>
          <cell r="D1240">
            <v>0.81</v>
          </cell>
          <cell r="E1240">
            <v>0</v>
          </cell>
          <cell r="F1240">
            <v>0.81</v>
          </cell>
        </row>
        <row r="1241">
          <cell r="A1241">
            <v>102273</v>
          </cell>
          <cell r="B1241" t="str">
            <v>MARTELO DEMOLIDOR ELÉTRICO, COM POTÊNCIA DE 2.000 W, 1.000 IMPACTOS POR MINUTO, PESO DE 30 KG - MATERIAIS NA OPERAÇÃO. AF_01/2021</v>
          </cell>
          <cell r="C1241" t="str">
            <v>H</v>
          </cell>
          <cell r="D1241">
            <v>1.19</v>
          </cell>
          <cell r="E1241">
            <v>0</v>
          </cell>
          <cell r="F1241">
            <v>1.19</v>
          </cell>
        </row>
        <row r="1242">
          <cell r="A1242">
            <v>102809</v>
          </cell>
          <cell r="B1242" t="str">
            <v>CALDEIRA A GÁS COM TERMOSTATO, CAPACIDADE 100 LITROS - MATERIAIS NA OPERAÇÃO. AF_05/2023</v>
          </cell>
          <cell r="C1242" t="str">
            <v>H</v>
          </cell>
          <cell r="D1242">
            <v>15.96</v>
          </cell>
          <cell r="E1242">
            <v>0</v>
          </cell>
          <cell r="F1242">
            <v>15.96</v>
          </cell>
        </row>
        <row r="1243">
          <cell r="A1243">
            <v>102815</v>
          </cell>
          <cell r="B1243" t="str">
            <v>CENTRAL DE LAMA BENTONÍTICA (DEPÓSITO DE BENTONITA, MISTURADOR DE ALTA TURBULÊNCIA, SILOS DE ARMAZENAMENTO DE LAMA E ÁGUA, LABORATÓRIO DE CONTROLE DE QUALIDADE DA LAMA) - MATERIAIS NA OPERAÇÃO. AF_04/2019</v>
          </cell>
          <cell r="C1243" t="str">
            <v>H</v>
          </cell>
          <cell r="D1243">
            <v>2.38</v>
          </cell>
          <cell r="E1243">
            <v>0</v>
          </cell>
          <cell r="F1243">
            <v>2.38</v>
          </cell>
        </row>
        <row r="1244">
          <cell r="A1244">
            <v>102826</v>
          </cell>
          <cell r="B1244" t="str">
            <v>CONJUNTO MACACO E BOMBA HIDRÁULICA PARA PROTENSAO DE CORDOALHAS, ESFORÇO MAXIMO DE 115 TONELADAS - MATERIAIS NA OPERAÇÃO. AF_05/2023</v>
          </cell>
          <cell r="C1244" t="str">
            <v>H</v>
          </cell>
          <cell r="D1244">
            <v>4.46</v>
          </cell>
          <cell r="E1244">
            <v>0</v>
          </cell>
          <cell r="F1244">
            <v>4.46</v>
          </cell>
        </row>
        <row r="1245">
          <cell r="A1245">
            <v>102832</v>
          </cell>
          <cell r="B1245" t="str">
            <v>CONJUNTO CILINDRO E BOMBA HIDRÁULICA PARA PROTENSÃO DE MONOBARRAS PARA TIRANTES, ESFORÇO MÁXIMO DE 30 TONELADAS  - MATERIAIS NA OPERAÇÃO. AF_05/2023</v>
          </cell>
          <cell r="C1245" t="str">
            <v>H</v>
          </cell>
          <cell r="D1245">
            <v>5.95</v>
          </cell>
          <cell r="E1245">
            <v>0</v>
          </cell>
          <cell r="F1245">
            <v>5.95</v>
          </cell>
        </row>
        <row r="1246">
          <cell r="A1246">
            <v>102843</v>
          </cell>
          <cell r="B1246" t="str">
            <v>GUINDASTE HIDRAULICO AUTOPROPELIDO, COM LANÇA TRELIÇADA 40 M, CAPACIDADE MÁXIMA 75 T, EQUIPADO COM CLAMSHELL - MATERIAIS NA OPERAÇÃO. AF_04/2019</v>
          </cell>
          <cell r="C1246" t="str">
            <v>H</v>
          </cell>
          <cell r="D1246">
            <v>129.15</v>
          </cell>
          <cell r="E1246">
            <v>0</v>
          </cell>
          <cell r="F1246">
            <v>129.15</v>
          </cell>
        </row>
        <row r="1247">
          <cell r="A1247">
            <v>102849</v>
          </cell>
          <cell r="B1247" t="str">
            <v>GUINDASTE SOBRE ESTEIRAS, COM LANÇA TRELIÇADA 40 M, CAPACIDADE MÁXIMA 75 T - MATERIAIS NA OPERAÇÃO. AF_04/2019</v>
          </cell>
          <cell r="C1247" t="str">
            <v>H</v>
          </cell>
          <cell r="D1247">
            <v>63.14</v>
          </cell>
          <cell r="E1247">
            <v>0</v>
          </cell>
          <cell r="F1247">
            <v>63.14</v>
          </cell>
        </row>
        <row r="1248">
          <cell r="A1248">
            <v>102855</v>
          </cell>
          <cell r="B1248" t="str">
            <v>GUINDASTE SOBRE ESTEIRAS, COM LANÇA TRELIÇADA 40 M, CAPACIDADE MÁXIMA 75 T, EQUIPADO COM CLAMSHELL - MATERIAIS NA OPERAÇÃO. AF_04/2019</v>
          </cell>
          <cell r="C1248" t="str">
            <v>H</v>
          </cell>
          <cell r="D1248">
            <v>63.14</v>
          </cell>
          <cell r="E1248">
            <v>0</v>
          </cell>
          <cell r="F1248">
            <v>63.14</v>
          </cell>
        </row>
        <row r="1249">
          <cell r="A1249">
            <v>102861</v>
          </cell>
          <cell r="B1249" t="str">
            <v>MÁQUINA FORMER DOBRAS DIVERSAS: 220V/380V TRIFÁSICO OU MONOFÁSICO, CAPACIDADE 0,5-1,27MM, MOTOR 2CV - MATERIAIS NA OPERAÇÃO. AF_05/2023</v>
          </cell>
          <cell r="C1249" t="str">
            <v>H</v>
          </cell>
          <cell r="D1249">
            <v>0.87</v>
          </cell>
          <cell r="E1249">
            <v>0</v>
          </cell>
          <cell r="F1249">
            <v>0.87</v>
          </cell>
        </row>
        <row r="1250">
          <cell r="A1250">
            <v>102867</v>
          </cell>
          <cell r="B1250" t="str">
            <v>MÁQUINA SOLDA ARCO COM PISTOLA DE SOLDAGEM PARA STUD BOLT DE 5 MM A 22 MM - MATERIAIS NA OPERAÇÃO. AF_05/2023</v>
          </cell>
          <cell r="C1250" t="str">
            <v>H</v>
          </cell>
          <cell r="D1250">
            <v>0.47</v>
          </cell>
          <cell r="E1250">
            <v>0</v>
          </cell>
          <cell r="F1250">
            <v>0.47</v>
          </cell>
        </row>
        <row r="1251">
          <cell r="A1251">
            <v>102873</v>
          </cell>
          <cell r="B1251" t="str">
            <v>PERFURATRIZ HIDRÁULICA SOBRE ESTEIRA, TORQUE MÁXIMO 161 KNM, PROFUNDIDADE MÁXIMA 54 M, DIÂMETRO MÁXIMO 1500 MM, POTÊNCIA MOTOR 268 HP - MATERIAIS NA OPERAÇÃO. AF_04/2019</v>
          </cell>
          <cell r="C1251" t="str">
            <v>H</v>
          </cell>
          <cell r="D1251">
            <v>114.74</v>
          </cell>
          <cell r="E1251">
            <v>0</v>
          </cell>
          <cell r="F1251">
            <v>114.74</v>
          </cell>
        </row>
        <row r="1252">
          <cell r="A1252">
            <v>102879</v>
          </cell>
          <cell r="B1252" t="str">
            <v>PERFURATRIZ PARA EXECUÇÃO DE ESTACAS SECANTES, TIPO HÉLICE CONTÍNUA COM CABEÇOTE DUPLO E TUBO METÁLICO - MATERIAIS NA OPERAÇÃO. AF_04/2019</v>
          </cell>
          <cell r="C1252" t="str">
            <v>H</v>
          </cell>
          <cell r="D1252">
            <v>172.2</v>
          </cell>
          <cell r="E1252">
            <v>0</v>
          </cell>
          <cell r="F1252">
            <v>172.2</v>
          </cell>
        </row>
        <row r="1253">
          <cell r="A1253">
            <v>102885</v>
          </cell>
          <cell r="B1253" t="str">
            <v>PLATAFORMA ELEVATÓRIA - MATERIAIS NA OPERAÇÃO. AF_04/2019</v>
          </cell>
          <cell r="C1253" t="str">
            <v>H</v>
          </cell>
          <cell r="D1253">
            <v>0.89</v>
          </cell>
          <cell r="E1253">
            <v>0</v>
          </cell>
          <cell r="F1253">
            <v>0.89</v>
          </cell>
        </row>
        <row r="1254">
          <cell r="A1254">
            <v>102891</v>
          </cell>
          <cell r="B1254" t="str">
            <v>PÓRTICO ROLANTE MONOVIGA, PERFIL I, 4 PERNAS, CAPACIDADE 5 T  - MATERIAIS NA OPERAÇÃO. AF_04/2019</v>
          </cell>
          <cell r="C1254" t="str">
            <v>H</v>
          </cell>
          <cell r="D1254">
            <v>0.89</v>
          </cell>
          <cell r="E1254">
            <v>0</v>
          </cell>
          <cell r="F1254">
            <v>0.89</v>
          </cell>
        </row>
        <row r="1255">
          <cell r="A1255">
            <v>102897</v>
          </cell>
          <cell r="B1255" t="str">
            <v>ESCAVADEIRA HIDRÁULICA SOBRE ESTEIRA, PESO OPERACIONAL ENTRE 22,00 E 23,50 T, POTÊNCIA NOMINAL 139 HP, COM MARTELO ROMPEDOR HIDRÁULICO 1700 KG - MATERIAIS NA OPERAÇÃO. AF_04/2019</v>
          </cell>
          <cell r="C1255" t="str">
            <v>H</v>
          </cell>
          <cell r="D1255">
            <v>86.27</v>
          </cell>
          <cell r="E1255">
            <v>0</v>
          </cell>
          <cell r="F1255">
            <v>86.27</v>
          </cell>
        </row>
        <row r="1256">
          <cell r="A1256">
            <v>102903</v>
          </cell>
          <cell r="B1256" t="str">
            <v>TORRE, COMPOSTA POR GUINCHO MECÂNICO, GUINCHO MANUAL, CABOS DE AÇO, PITEIRA E SOQUETE  - MATERIAIS NA OPERAÇÃO. AF_05/2023</v>
          </cell>
          <cell r="C1256" t="str">
            <v>H</v>
          </cell>
          <cell r="D1256">
            <v>11.19</v>
          </cell>
          <cell r="E1256">
            <v>0</v>
          </cell>
          <cell r="F1256">
            <v>11.19</v>
          </cell>
        </row>
        <row r="1257">
          <cell r="A1257">
            <v>102909</v>
          </cell>
          <cell r="B1257" t="str">
            <v>UNIDADE DOSADORA AIRLESS TIPO HOT SPRAY - MATERIAIS NA OPERAÇÃO. AF_05/2023</v>
          </cell>
          <cell r="C1257" t="str">
            <v>H</v>
          </cell>
          <cell r="D1257">
            <v>2.85</v>
          </cell>
          <cell r="E1257">
            <v>0</v>
          </cell>
          <cell r="F1257">
            <v>2.85</v>
          </cell>
        </row>
        <row r="1258">
          <cell r="A1258">
            <v>102915</v>
          </cell>
          <cell r="B1258" t="str">
            <v>ENCERADEIRA INDUSTRIAL, 400 MM, 220V, 1 HP - MATERIAIS NA OPERAÇÃO. AF_05/2023</v>
          </cell>
          <cell r="C1258" t="str">
            <v>H</v>
          </cell>
          <cell r="D1258">
            <v>0.44</v>
          </cell>
          <cell r="E1258">
            <v>0</v>
          </cell>
          <cell r="F1258">
            <v>0.44</v>
          </cell>
        </row>
        <row r="1259">
          <cell r="A1259">
            <v>102927</v>
          </cell>
          <cell r="B1259" t="str">
            <v>SERRA FITA HORIZONTAL, ELÉTRICA, COM CONTROLE HIDRÁULICO, PAINEL DE COMANDO EM 24 V, MOTOR ELÉTRICO 1,5 CV, DIMENSÕES DA FITA 3880 X 27 X 0,9 MM, TRIFÁSICA - MATERIAIS NA OPERAÇÃO. AF_05/2023</v>
          </cell>
          <cell r="C1259" t="str">
            <v>H</v>
          </cell>
          <cell r="D1259">
            <v>0.65</v>
          </cell>
          <cell r="E1259">
            <v>0</v>
          </cell>
          <cell r="F1259">
            <v>0.65</v>
          </cell>
        </row>
        <row r="1260">
          <cell r="A1260">
            <v>102933</v>
          </cell>
          <cell r="B1260" t="str">
            <v>FURADEIRA ELETROMAGNÉTICA, VELOCIDADE (SEM CARGA/ COM CARGA) 450/ 270 RPM, ESPESSURA MÁXIMA DA CHAPA A SER FURADA 50 MM, PORÇA DE ADESÃO MAGNÉTICA 17000 N, POTÊNCIA 1100 W, ALIMENTÇÃO 220 - 60 HZ, MONOFÁSICA - MATERIAIS NA OPERAÇÃO. AF_08/2019</v>
          </cell>
          <cell r="C1260" t="str">
            <v>H</v>
          </cell>
          <cell r="D1260">
            <v>0.65</v>
          </cell>
          <cell r="E1260">
            <v>0</v>
          </cell>
          <cell r="F1260">
            <v>0.65</v>
          </cell>
        </row>
        <row r="1261">
          <cell r="A1261">
            <v>102939</v>
          </cell>
          <cell r="B1261" t="str">
            <v>MÁQUINA METALEIRA UNIVERSAL MODELO IW 110/180 BTD - MATERIAIS NA OPERAÇÃO. AF_05/2023</v>
          </cell>
          <cell r="C1261" t="str">
            <v>H</v>
          </cell>
          <cell r="D1261">
            <v>6.54</v>
          </cell>
          <cell r="E1261">
            <v>0</v>
          </cell>
          <cell r="F1261">
            <v>6.54</v>
          </cell>
        </row>
        <row r="1262">
          <cell r="A1262">
            <v>102945</v>
          </cell>
          <cell r="B1262" t="str">
            <v>TARTARUGA DE OXICORTE CG1, MONOFÁSICA, 220 V, FREQUÊNCIA 50 HZ, VELOCIDADE DE CORTE (MM/MIN) 50 A 750, DIÂMETRO MÍNIMO DO COMPASSO MM 200 - MATERIAIS NA OPERAÇÃO. AF_05/2023</v>
          </cell>
          <cell r="C1262" t="str">
            <v>H</v>
          </cell>
          <cell r="D1262">
            <v>0.02</v>
          </cell>
          <cell r="E1262">
            <v>0</v>
          </cell>
          <cell r="F1262">
            <v>0.02</v>
          </cell>
        </row>
        <row r="1263">
          <cell r="A1263">
            <v>102951</v>
          </cell>
          <cell r="B1263" t="str">
            <v>BETONEIRA CAPACIDADE NOMINAL DE 250 L, CAPACIDADE DE MISTURA DE 175 L, MOTOR ELÉTRICO MONOFÁSICO POTÊNCIA 1CV - MATERIAIS NA OPERAÇÃO. AF_05/2023</v>
          </cell>
          <cell r="C1263" t="str">
            <v>H</v>
          </cell>
          <cell r="D1263">
            <v>0.43</v>
          </cell>
          <cell r="E1263">
            <v>0</v>
          </cell>
          <cell r="F1263">
            <v>0.43</v>
          </cell>
        </row>
        <row r="1264">
          <cell r="A1264">
            <v>102957</v>
          </cell>
          <cell r="B1264" t="str">
            <v>RETROESCAVADEIRA SOBRE RODAS COM CARREGADEIRA , PESO OPERACIONAL MÍN. 6,674, POTÊNCIA LÍQ 88 HP, COM MARTELO ROMPEDOR HIDRÁULICO ENTRE  275 A 362 KG - MATERIAIS NA OPERAÇÃO. AF_02/2021</v>
          </cell>
          <cell r="C1264" t="str">
            <v>H</v>
          </cell>
          <cell r="D1264">
            <v>48.96</v>
          </cell>
          <cell r="E1264">
            <v>0</v>
          </cell>
          <cell r="F1264">
            <v>48.96</v>
          </cell>
        </row>
        <row r="1265">
          <cell r="A1265">
            <v>102963</v>
          </cell>
          <cell r="B1265" t="str">
            <v>PERFURATRIZ HIDRÁULICA SOBRE ESTEIRA, TORQUE MÁXIMO 98 KNM, PROFUNDIDADE MÁXIMA 25 M, DIÂMETRO MÁXIMO 115 MM, POTÊNCIA MOTOR 190 HP - MATERIAIS NA OPERAÇÃO. AF_02/2021</v>
          </cell>
          <cell r="C1265" t="str">
            <v>H</v>
          </cell>
          <cell r="D1265">
            <v>81.33</v>
          </cell>
          <cell r="E1265">
            <v>0</v>
          </cell>
          <cell r="F1265">
            <v>81.33</v>
          </cell>
        </row>
        <row r="1266">
          <cell r="A1266">
            <v>102969</v>
          </cell>
          <cell r="B1266" t="str">
            <v>COMPRESSOR DE AR, VAZAO DE 10 PCM, RESERVATORIO 100 L, PRESSAO DE TRABALHO ENTRE 6,9 E 9,7 BAR, POTENCIA 2 HP, TENSAO 110/220 V - MATERIAIS NA OPERAÇÃO. AF_05/2023</v>
          </cell>
          <cell r="C1266" t="str">
            <v>H</v>
          </cell>
          <cell r="D1266">
            <v>0.88</v>
          </cell>
          <cell r="E1266">
            <v>0</v>
          </cell>
          <cell r="F1266">
            <v>0.88</v>
          </cell>
        </row>
        <row r="1267">
          <cell r="A1267">
            <v>102985</v>
          </cell>
          <cell r="B1267" t="str">
            <v>MÁQUINA DEMARCADORA DE FAIXA DE TRÁFEGO À FRIO, TRAÇÃO MANUAL, 4 CV, PRESSÃO MAX 3300 PSI, TANQUE 20 L - MATERIAIS NA OPERAÇÃO. AF_06/2021</v>
          </cell>
          <cell r="C1267" t="str">
            <v>H</v>
          </cell>
          <cell r="D1267">
            <v>2.87</v>
          </cell>
          <cell r="E1267">
            <v>0</v>
          </cell>
          <cell r="F1267">
            <v>2.87</v>
          </cell>
        </row>
        <row r="1268">
          <cell r="A1268">
            <v>103156</v>
          </cell>
          <cell r="B1268" t="str">
            <v>MÁQUINA PARA SOLDA POR ELETROFUSÃO PARA TUBOS DE POLIETILENO DE ALTA DENSIDADE (PEAD) COM DIÂMETRO EXTERNO DE 20 A 800 MM, POTÊNCIA ENTRE 2750 E 3000 W - MATERIAIS NA OPERAÇÃO. AF_05/2023</v>
          </cell>
          <cell r="C1268" t="str">
            <v>H</v>
          </cell>
          <cell r="D1268">
            <v>1.71</v>
          </cell>
          <cell r="E1268">
            <v>0</v>
          </cell>
          <cell r="F1268">
            <v>1.71</v>
          </cell>
        </row>
        <row r="1269">
          <cell r="A1269">
            <v>103162</v>
          </cell>
          <cell r="B1269" t="str">
            <v>MÁQUINA PARA SOLDA POR ELETROFUSÃO PARA TUBOS DE POLIETILENO DE ALTA DENSIDADE (PEAD) COM DIÂMETRO EXTERNO DE 20 A 1600 MM, POTÊNCIA DE 3500 W - MATERIAIS NA OPERAÇÃO. AF_05/2023</v>
          </cell>
          <cell r="C1269" t="str">
            <v>H</v>
          </cell>
          <cell r="D1269">
            <v>2.08</v>
          </cell>
          <cell r="E1269">
            <v>0</v>
          </cell>
          <cell r="F1269">
            <v>2.08</v>
          </cell>
        </row>
        <row r="1270">
          <cell r="A1270">
            <v>103168</v>
          </cell>
          <cell r="B1270" t="str">
            <v>MÁQUINA PARA SOLDA POR TERMOFUSÃO PARA TUBOS DE POLIETILENO DE ALTA DENSIDADE (PEAD) COM DIÂMETRO EXTERNO DE 90 A 315 MM, POTÊNCIA ENTRE 2500 E 5350 W - MATERIAIS NA OPERAÇÃO. AF_05/2023</v>
          </cell>
          <cell r="C1270" t="str">
            <v>H</v>
          </cell>
          <cell r="D1270">
            <v>2.33</v>
          </cell>
          <cell r="E1270">
            <v>0</v>
          </cell>
          <cell r="F1270">
            <v>2.33</v>
          </cell>
        </row>
        <row r="1271">
          <cell r="A1271">
            <v>103174</v>
          </cell>
          <cell r="B1271" t="str">
            <v>MÁQUINA PARA SOLDA POR TERMOFUSÃO PARA TUBOS DE POLIETILENO DE ALTA DENSIDADE (PEAD) COM DIÂMETRO EXTERNO DE 315 A 630 MM, POTÊNCIA ENTRE 8000 E 12350 W - MATERIAIS NA OPERAÇÃO. AF_05/2023</v>
          </cell>
          <cell r="C1271" t="str">
            <v>H</v>
          </cell>
          <cell r="D1271">
            <v>6.05</v>
          </cell>
          <cell r="E1271">
            <v>0</v>
          </cell>
          <cell r="F1271">
            <v>6.05</v>
          </cell>
        </row>
        <row r="1272">
          <cell r="A1272">
            <v>103180</v>
          </cell>
          <cell r="B1272" t="str">
            <v>MÁQUINA PARA SOLDA POR TERMOFUSÃO PARA TUBOS DE POLIETILENO DE ALTA DENSIDADE (PEAD) COM DIÂMETRO EXTERNO DE 710 A 1200 MM, POTÊNCIA ENTRE 16000 E 29500 W - MATERIAIS NA OPERAÇÃO. AF_05/2023</v>
          </cell>
          <cell r="C1272" t="str">
            <v>H</v>
          </cell>
          <cell r="D1272">
            <v>13.53</v>
          </cell>
          <cell r="E1272">
            <v>0</v>
          </cell>
          <cell r="F1272">
            <v>13.53</v>
          </cell>
        </row>
        <row r="1273">
          <cell r="A1273">
            <v>103223</v>
          </cell>
          <cell r="B1273" t="str">
            <v>PERFURATRIZ PARA FURO DIRECIONAL HORIZONTAL (HDD) COM CAPACIDADE ATÉ 89 KN, POTÊNCIA 24,8 HP A 80 HP (INCLUSO FERRAMENTAS E LOCALIZADOR) - MATERIAIS NA OPERAÇÃO. AF_05/2023</v>
          </cell>
          <cell r="C1273" t="str">
            <v>H</v>
          </cell>
          <cell r="D1273">
            <v>33.65</v>
          </cell>
          <cell r="E1273">
            <v>0</v>
          </cell>
          <cell r="F1273">
            <v>33.65</v>
          </cell>
        </row>
        <row r="1274">
          <cell r="A1274">
            <v>103229</v>
          </cell>
          <cell r="B1274" t="str">
            <v>PERFURATRIZ PARA FURO DIRECIONAL HORIZONTAL (HDD) COM CAPACIDADE DE 90 KN A 200 KN, POTÊNCIA 100 HP A 160 HP (INCLUSO FERRAMENTAS E LOCALIZADOR) - MATERIAIS NA OPERAÇÃO. AF_05/2023</v>
          </cell>
          <cell r="C1274" t="str">
            <v>H</v>
          </cell>
          <cell r="D1274">
            <v>93.13</v>
          </cell>
          <cell r="E1274">
            <v>0</v>
          </cell>
          <cell r="F1274">
            <v>93.13</v>
          </cell>
        </row>
        <row r="1275">
          <cell r="A1275">
            <v>103235</v>
          </cell>
          <cell r="B1275" t="str">
            <v>PERFURATRIZ PARA FURO DIRECIONAL HORIZONTAL (HDD) COM CAPACIDADE DE 201 KN A 560 KN, POTÊNCIA 200 HP A 260 HP (INCLUSO FERRAMENTAS E LOCALIZADOR) - MATERIAIS NA OPERAÇÃO. AF_05/2023</v>
          </cell>
          <cell r="C1275" t="str">
            <v>H</v>
          </cell>
          <cell r="D1275">
            <v>98.48</v>
          </cell>
          <cell r="E1275">
            <v>0</v>
          </cell>
          <cell r="F1275">
            <v>98.48</v>
          </cell>
        </row>
        <row r="1276">
          <cell r="A1276">
            <v>103241</v>
          </cell>
          <cell r="B1276" t="str">
            <v>MISTURADOR PARA PREPARO DE LAMA ESTABILIZANTE COM CAPACIDADE DE *4000* L, COM BOMBA CENTRÍFUGA 5,5 HP A 23,07 HP, PARA SISTEMA DE FURO DIRECIONAL - MATERIAIS NA OPERAÇÃO. AF_05/2023</v>
          </cell>
          <cell r="C1276" t="str">
            <v>H</v>
          </cell>
          <cell r="D1276">
            <v>6.34</v>
          </cell>
          <cell r="E1276">
            <v>0</v>
          </cell>
          <cell r="F1276">
            <v>6.34</v>
          </cell>
        </row>
        <row r="1277">
          <cell r="A1277">
            <v>103660</v>
          </cell>
          <cell r="B1277" t="str">
            <v>VARREDEIRA DE GRAMA SINTÉTICA A GASOLINA, 2,4 CV, 4 TEMPOS - MATERIAIS NA OPERAÇÃO. AF_05/2023</v>
          </cell>
          <cell r="C1277" t="str">
            <v>H</v>
          </cell>
          <cell r="D1277">
            <v>11.21</v>
          </cell>
          <cell r="E1277">
            <v>0</v>
          </cell>
          <cell r="F1277">
            <v>11.21</v>
          </cell>
        </row>
        <row r="1278">
          <cell r="A1278">
            <v>103666</v>
          </cell>
          <cell r="B1278" t="str">
            <v>BATE ESTACA PARA INSTALAÇÃO DE DEFENSAS METÁLICAS (GUARD RAIL) FIXO, INCLUSIVE CAMINHÃO TOCO PBT 9.700 KG, POTÊNCIA DE 160 CV - MATERIAIS NA OPERAÇÃO. AF_05/2023</v>
          </cell>
          <cell r="C1278" t="str">
            <v>H</v>
          </cell>
          <cell r="D1278">
            <v>154.51</v>
          </cell>
          <cell r="E1278">
            <v>0</v>
          </cell>
          <cell r="F1278">
            <v>154.51</v>
          </cell>
        </row>
        <row r="1279">
          <cell r="A1279">
            <v>103792</v>
          </cell>
          <cell r="B1279" t="str">
            <v>MINI GUINDASTE ARANHA SOBRE ESTEIRAS E LANCA TELESCÓPICA, CAPACIDADE MÁXIMA DE CARGA 3,0 TON, RAIO MÁXIMO DE TRABALHO 8,25 M, ALTURA DE LANÇA DO SOLO 9,2 M, 55 M DE CABO DE AÇO 8 MM, MOTOR ELÉTRICO 220/380 VOLTS TRIFÁSICO - MATERIAIS NA OPERAÇÃO. AF_03/2022</v>
          </cell>
          <cell r="C1279" t="str">
            <v>H</v>
          </cell>
          <cell r="D1279">
            <v>0.19</v>
          </cell>
          <cell r="E1279">
            <v>0</v>
          </cell>
          <cell r="F1279">
            <v>0.19</v>
          </cell>
        </row>
        <row r="1280">
          <cell r="A1280">
            <v>103937</v>
          </cell>
          <cell r="B1280" t="str">
            <v>CONJUNTO MACACO HIDRÁULICO E CENTRAL DE BOMBEAMENTO MOTORIZADO 1,8 KW PARA PROTENSÃO DE MONOCABOS PARA CONCRETO PROTENDIDO, ESFORÇO MÁXIMO DE 20 TONELADAS  - MATERIAIS NA OPERAÇÃO. AF_05/2022</v>
          </cell>
          <cell r="C1280" t="str">
            <v>H</v>
          </cell>
          <cell r="D1280">
            <v>1.07</v>
          </cell>
          <cell r="E1280">
            <v>0</v>
          </cell>
          <cell r="F1280">
            <v>1.07</v>
          </cell>
        </row>
        <row r="1281">
          <cell r="A1281">
            <v>103943</v>
          </cell>
          <cell r="B1281" t="str">
            <v>CONJUNTO MACACO HIDRÁULICO E CENTRAL DE BOMBEAMENTO MOTORIZADO 1,8 KW PARA PROTENSÃO DE MONOCABOS PARA CONCRETO PROTENDIDO, ESFORÇO MÁXIMO DE 30 TONELADAS  - MATERIAIS NA OPERAÇÃO. AF_05/2022</v>
          </cell>
          <cell r="C1281" t="str">
            <v>H</v>
          </cell>
          <cell r="D1281">
            <v>1.07</v>
          </cell>
          <cell r="E1281">
            <v>0</v>
          </cell>
          <cell r="F1281">
            <v>1.07</v>
          </cell>
        </row>
        <row r="1282">
          <cell r="A1282">
            <v>104087</v>
          </cell>
          <cell r="B1282" t="str">
            <v>TERMOFUSORA PARA TUBOS E CONEXÕES EM PPR COM DIÂMETROS DE 20 A 63 MM, POTÊNCIA DE 800 W, TENSAO 220 V - DEPRECIAÇÃO. AF_05/2022</v>
          </cell>
          <cell r="C1282" t="str">
            <v>H</v>
          </cell>
          <cell r="D1282">
            <v>0.06</v>
          </cell>
          <cell r="E1282">
            <v>0</v>
          </cell>
          <cell r="F1282">
            <v>0.06</v>
          </cell>
        </row>
        <row r="1283">
          <cell r="A1283">
            <v>104088</v>
          </cell>
          <cell r="B1283" t="str">
            <v>TERMOFUSORA PARA TUBOS E CONEXÕES EM PPR COM DIÂMETROS DE 20 A 63 MM, POTÊNCIA DE 800 W, TENSAO 220 V - JUROS. AF_05/2022</v>
          </cell>
          <cell r="C1283" t="str">
            <v>H</v>
          </cell>
          <cell r="D1283">
            <v>0.01</v>
          </cell>
          <cell r="E1283">
            <v>0</v>
          </cell>
          <cell r="F1283">
            <v>0.01</v>
          </cell>
        </row>
        <row r="1284">
          <cell r="A1284">
            <v>104089</v>
          </cell>
          <cell r="B1284" t="str">
            <v>TERMOFUSORA PARA TUBOS E CONEXÕES EM PPR COM DIÂMETROS DE 20 A 63 MM, POTÊNCIA DE 800 W, TENSAO 220 V - MANUTENÇÃO. AF_05/2022</v>
          </cell>
          <cell r="C1284" t="str">
            <v>H</v>
          </cell>
          <cell r="D1284">
            <v>7.0000000000000007E-2</v>
          </cell>
          <cell r="E1284">
            <v>0</v>
          </cell>
          <cell r="F1284">
            <v>7.0000000000000007E-2</v>
          </cell>
        </row>
        <row r="1285">
          <cell r="A1285">
            <v>104090</v>
          </cell>
          <cell r="B1285" t="str">
            <v>TERMOFUSORA PARA TUBOS E CONEXÕES EM PPR COM DIÂMETROS DE 20 A 63 MM, POTÊNCIA DE 800 W, TENSAO 220 V - MATERIAIS NA OPERAÇÃO. AF_05/2022</v>
          </cell>
          <cell r="C1285" t="str">
            <v>H</v>
          </cell>
          <cell r="D1285">
            <v>0.47</v>
          </cell>
          <cell r="E1285">
            <v>0</v>
          </cell>
          <cell r="F1285">
            <v>0.47</v>
          </cell>
        </row>
        <row r="1286">
          <cell r="A1286">
            <v>104093</v>
          </cell>
          <cell r="B1286" t="str">
            <v>TERMOFUSORA PARA TUBOS E CONEXÕES EM PPR COM DIÂMETROS DE 75 A 110 MM, POTÊNCIA DE *1100* W, TENSÃO 220 V - DEPRECIAÇÃO. AF_05/2022</v>
          </cell>
          <cell r="C1286" t="str">
            <v>H</v>
          </cell>
          <cell r="D1286">
            <v>0.08</v>
          </cell>
          <cell r="E1286">
            <v>0</v>
          </cell>
          <cell r="F1286">
            <v>0.08</v>
          </cell>
        </row>
        <row r="1287">
          <cell r="A1287">
            <v>104094</v>
          </cell>
          <cell r="B1287" t="str">
            <v>TERMOFUSORA PARA TUBOS E CONEXÕES EM PPR COM DIÂMETROS DE 75 A 110 MM, POTÊNCIA DE *1100* W, TENSÃO 220 V - JUROS. AF_05/2022</v>
          </cell>
          <cell r="C1287" t="str">
            <v>H</v>
          </cell>
          <cell r="D1287">
            <v>0.02</v>
          </cell>
          <cell r="E1287">
            <v>0</v>
          </cell>
          <cell r="F1287">
            <v>0.02</v>
          </cell>
        </row>
        <row r="1288">
          <cell r="A1288">
            <v>104095</v>
          </cell>
          <cell r="B1288" t="str">
            <v>TERMOFUSORA PARA TUBOS E CONEXÕES EM PPR COM DIÂMETROS DE 75 A 110 MM, POTÊNCIA DE *1100* W, TENSÃO 220 V - MANUTENÇÃO. AF_05/2022</v>
          </cell>
          <cell r="C1288" t="str">
            <v>H</v>
          </cell>
          <cell r="D1288">
            <v>0.11</v>
          </cell>
          <cell r="E1288">
            <v>0</v>
          </cell>
          <cell r="F1288">
            <v>0.11</v>
          </cell>
        </row>
        <row r="1289">
          <cell r="A1289">
            <v>104096</v>
          </cell>
          <cell r="B1289" t="str">
            <v>TERMOFUSORA PARA TUBOS E CONEXÕES EM PPR COM DIÂMETROS DE 75 A 110 MM, POTÊNCIA DE *1100* W, TENSÃO 220 V - MATERIAIS NA OPERAÇÃO. AF_05/2022</v>
          </cell>
          <cell r="C1289" t="str">
            <v>H</v>
          </cell>
          <cell r="D1289">
            <v>0.65</v>
          </cell>
          <cell r="E1289">
            <v>0</v>
          </cell>
          <cell r="F1289">
            <v>0.65</v>
          </cell>
        </row>
        <row r="1290">
          <cell r="A1290">
            <v>104519</v>
          </cell>
          <cell r="B1290" t="str">
            <v>LIXADEIRA DE PAREDE, COM LED, POTÊNCIA 750 W, FREQUÊNCIA 60 HZ, VELOCIDADE 1000 A 2100 RPM, DIÂMETRO DA LIXA 225 MM - MATERIAIS NA OPERAÇÃO. AF_12/2022</v>
          </cell>
          <cell r="C1290" t="str">
            <v>H</v>
          </cell>
          <cell r="D1290">
            <v>0.44</v>
          </cell>
          <cell r="E1290">
            <v>0</v>
          </cell>
          <cell r="F1290">
            <v>0.44</v>
          </cell>
        </row>
        <row r="1291">
          <cell r="A1291">
            <v>104655</v>
          </cell>
          <cell r="B1291" t="str">
            <v>MARTELETE PERFURADOR/ ROMPEDOR ELÉTRICO, POTÊNCIA 800 W, 220 V - MATERIAIS NA OPERAÇÃO. AF_05/2023</v>
          </cell>
          <cell r="C1291" t="str">
            <v>H</v>
          </cell>
          <cell r="D1291">
            <v>0.47</v>
          </cell>
          <cell r="E1291">
            <v>0</v>
          </cell>
          <cell r="F1291">
            <v>0.47</v>
          </cell>
        </row>
        <row r="1292">
          <cell r="A1292">
            <v>104687</v>
          </cell>
          <cell r="B1292" t="str">
            <v>GRUPO GERADOR DIESEL, COM CARENAGEM, POTÊNCIA STANDART ENTRE 400 E 460 KVA, VELOCIDADE DE 1800 RPM, FREQUÊNCIA DE 60 HZ - MATERIAIS NA OPERAÇÃO. AF_05/2023</v>
          </cell>
          <cell r="C1292" t="str">
            <v>H</v>
          </cell>
          <cell r="D1292">
            <v>431.18</v>
          </cell>
          <cell r="E1292">
            <v>0</v>
          </cell>
          <cell r="F1292">
            <v>431.18</v>
          </cell>
        </row>
        <row r="1293">
          <cell r="A1293">
            <v>104694</v>
          </cell>
          <cell r="B1293" t="str">
            <v>PERFURATRIZ DE COROA DIAMANTADA PARA CONCRETO, DIÂMETRO ATÉ 250 MM, MOTOR ELÉTRICO 220 V, POTÊNCIA 2.500 W - MATERIAIS NA OPERAÇÃO. AF_05/2023</v>
          </cell>
          <cell r="C1293" t="str">
            <v>H</v>
          </cell>
          <cell r="D1293">
            <v>1.49</v>
          </cell>
          <cell r="E1293">
            <v>0</v>
          </cell>
          <cell r="F1293">
            <v>1.49</v>
          </cell>
        </row>
        <row r="1294">
          <cell r="A1294">
            <v>104703</v>
          </cell>
          <cell r="B1294" t="str">
            <v>CAMINHÃO TANQUE PARA HIDROSSEMEADURA, COM CAPACIDADE DE 8.000 LITROS, INCLUINDO BOMBA PARA LANÇAMENTO COM MOTOR DIESEL COM POTÊNCIA DE 105 CV - MATERIAIS NA OPERAÇÃO. AF_06/2023</v>
          </cell>
          <cell r="C1294" t="str">
            <v>H</v>
          </cell>
          <cell r="D1294">
            <v>88.74</v>
          </cell>
          <cell r="E1294">
            <v>0</v>
          </cell>
          <cell r="F1294">
            <v>88.74</v>
          </cell>
        </row>
        <row r="1295">
          <cell r="A1295">
            <v>104709</v>
          </cell>
          <cell r="B1295" t="str">
            <v>GUINDASTE HIDRÁULICO AUTOPROPELIDO, COM LANÇA TRELICADA 41 M, CAPACIDADE MÁXIMA DE ELEVAÇÃO 43 T, POTÊNCIA 230 KW, EQUIPADO COM CAÇAMBA DE ARRASTO (DRAGLINE) DE 0,76 M3 - MATERIAIS NA OPERAÇÃO. AF_06/2023</v>
          </cell>
          <cell r="C1295" t="str">
            <v>H</v>
          </cell>
          <cell r="D1295">
            <v>1122.17</v>
          </cell>
          <cell r="E1295">
            <v>0</v>
          </cell>
          <cell r="F1295">
            <v>1122.17</v>
          </cell>
        </row>
        <row r="1296">
          <cell r="A1296">
            <v>104715</v>
          </cell>
          <cell r="B1296" t="str">
            <v>ESCAVADEIRA HIDRÁULICA DE BRAÇO LONGO (LONGO ALCANCE) SOBRE ESTEIRAS, CAÇAMBA 0,52 M3, PESO OPERACIONAL 24 T, POTÊNCIA LÍQUIDA 155 HP  - MATERIAIS NA OPERAÇÃO. AF_06/2023</v>
          </cell>
          <cell r="C1296" t="str">
            <v>H</v>
          </cell>
          <cell r="D1296">
            <v>86.27</v>
          </cell>
          <cell r="E1296">
            <v>0</v>
          </cell>
          <cell r="F1296">
            <v>86.27</v>
          </cell>
        </row>
        <row r="1297">
          <cell r="A1297">
            <v>104906</v>
          </cell>
          <cell r="B1297" t="str">
            <v>GUINDASTE HIDRÁULICO RODOVIÁRIO, LANCA TELESCÓPICA DE *50+20* M, CAPACIDADE MÁXIMA DE 90T, 4 EIXOS, POTÊNCIA 330 KW, MOTOR DIESEL - MATERIAIS NA OPERAÇÃO. AF_01/2024</v>
          </cell>
          <cell r="C1297" t="str">
            <v>H</v>
          </cell>
          <cell r="D1297">
            <v>94.71</v>
          </cell>
          <cell r="E1297">
            <v>0</v>
          </cell>
          <cell r="F1297">
            <v>94.71</v>
          </cell>
        </row>
        <row r="1298">
          <cell r="A1298">
            <v>104912</v>
          </cell>
          <cell r="B1298" t="str">
            <v>GUINDASTE DERRICK, LANÇA DE *20* M, CARGA MÁXIMA 10T, POTÊNCIA 45 KW - MATERIAIS NA OPERAÇÃO. AF_01/2024</v>
          </cell>
          <cell r="C1298" t="str">
            <v>H</v>
          </cell>
          <cell r="D1298">
            <v>26.77</v>
          </cell>
          <cell r="E1298">
            <v>0</v>
          </cell>
          <cell r="F1298">
            <v>26.77</v>
          </cell>
        </row>
        <row r="1299">
          <cell r="A1299">
            <v>92259</v>
          </cell>
          <cell r="B1299" t="str">
            <v>INSTALAÇÃO DE TESOURA (INTEIRA OU MEIA), BIAPOIADA, EM MADEIRA NÃO APARELHADA, PARA VÃOS MAIORES OU IGUAIS A 3,0 M E MENORES QUE 6,0 M, INCLUSO IÇAMENTO. AF_07/2019</v>
          </cell>
          <cell r="C1299" t="str">
            <v>UN</v>
          </cell>
          <cell r="D1299">
            <v>397.03999999999996</v>
          </cell>
          <cell r="E1299">
            <v>110.24</v>
          </cell>
          <cell r="F1299">
            <v>507.28</v>
          </cell>
        </row>
        <row r="1300">
          <cell r="A1300">
            <v>92260</v>
          </cell>
          <cell r="B1300" t="str">
            <v>INSTALAÇÃO DE TESOURA (INTEIRA OU MEIA), BIAPOIADA, EM MADEIRA NÃO APARELHADA, PARA VÃOS MAIORES OU IGUAIS A 6,0 M E MENORES QUE 8,0 M, INCLUSO IÇAMENTO. AF_07/2019</v>
          </cell>
          <cell r="C1300" t="str">
            <v>UN</v>
          </cell>
          <cell r="D1300">
            <v>417.43999999999994</v>
          </cell>
          <cell r="E1300">
            <v>162.97999999999999</v>
          </cell>
          <cell r="F1300">
            <v>580.41999999999996</v>
          </cell>
        </row>
        <row r="1301">
          <cell r="A1301">
            <v>92261</v>
          </cell>
          <cell r="B1301" t="str">
            <v>INSTALAÇÃO DE TESOURA (INTEIRA OU MEIA), BIAPOIADA, EM MADEIRA NÃO APARELHADA, PARA VÃOS MAIORES OU IGUAIS A 8,0 M E MENORES QUE 10,0 M, INCLUSO IÇAMENTO. AF_07/2019</v>
          </cell>
          <cell r="C1301" t="str">
            <v>UN</v>
          </cell>
          <cell r="D1301">
            <v>437.23</v>
          </cell>
          <cell r="E1301">
            <v>214.09</v>
          </cell>
          <cell r="F1301">
            <v>651.32000000000005</v>
          </cell>
        </row>
        <row r="1302">
          <cell r="A1302">
            <v>92262</v>
          </cell>
          <cell r="B1302" t="str">
            <v>INSTALAÇÃO DE TESOURA (INTEIRA OU MEIA), BIAPOIADA, EM MADEIRA NÃO APARELHADA, PARA VÃOS MAIORES OU IGUAIS A 10,0 M E MENORES QUE 12,0 M, INCLUSO IÇAMENTO. AF_07/2019</v>
          </cell>
          <cell r="C1302" t="str">
            <v>UN</v>
          </cell>
          <cell r="D1302">
            <v>469.1</v>
          </cell>
          <cell r="E1302">
            <v>296.38</v>
          </cell>
          <cell r="F1302">
            <v>765.48</v>
          </cell>
        </row>
        <row r="1303">
          <cell r="A1303">
            <v>92539</v>
          </cell>
          <cell r="B1303" t="str">
            <v>TRAMA DE MADEIRA COMPOSTA POR RIPAS, CAIBROS E TERÇAS PARA TELHADOS DE ATÉ 2 ÁGUAS PARA TELHA DE ENCAIXE DE CERÂMICA OU DE CONCRETO, INCLUSO TRANSPORTE VERTICAL. AF_07/2019</v>
          </cell>
          <cell r="C1303" t="str">
            <v>M2</v>
          </cell>
          <cell r="D1303">
            <v>67.62</v>
          </cell>
          <cell r="E1303">
            <v>17.43</v>
          </cell>
          <cell r="F1303">
            <v>85.05</v>
          </cell>
        </row>
        <row r="1304">
          <cell r="A1304">
            <v>92540</v>
          </cell>
          <cell r="B1304" t="str">
            <v>TRAMA DE MADEIRA COMPOSTA POR RIPAS, CAIBROS E TERÇAS PARA TELHADOS DE MAIS QUE 2 ÁGUAS PARA TELHA DE ENCAIXE DE CERÂMICA OU DE CONCRETO, INCLUSO TRANSPORTE VERTICAL. AF_07/2019</v>
          </cell>
          <cell r="C1304" t="str">
            <v>M2</v>
          </cell>
          <cell r="D1304">
            <v>71.039999999999992</v>
          </cell>
          <cell r="E1304">
            <v>24.92</v>
          </cell>
          <cell r="F1304">
            <v>95.96</v>
          </cell>
        </row>
        <row r="1305">
          <cell r="A1305">
            <v>92541</v>
          </cell>
          <cell r="B1305" t="str">
            <v>TRAMA DE MADEIRA COMPOSTA POR RIPAS, CAIBROS E TERÇAS PARA TELHADOS DE ATÉ 2 ÁGUAS PARA TELHA CERÂMICA CAPA-CANAL, INCLUSO TRANSPORTE VERTICAL. AF_07/2019</v>
          </cell>
          <cell r="C1305" t="str">
            <v>M2</v>
          </cell>
          <cell r="D1305">
            <v>73.740000000000009</v>
          </cell>
          <cell r="E1305">
            <v>17.989999999999998</v>
          </cell>
          <cell r="F1305">
            <v>91.73</v>
          </cell>
        </row>
        <row r="1306">
          <cell r="A1306">
            <v>92542</v>
          </cell>
          <cell r="B1306" t="str">
            <v>TRAMA DE MADEIRA COMPOSTA POR RIPAS, CAIBROS E TERÇAS PARA TELHADOS DE MAIS QUE 2 ÁGUAS PARA TELHA CERÂMICA CAPA-CANAL, INCLUSO TRANSPORTE VERTICAL. AF_07/2019</v>
          </cell>
          <cell r="C1306" t="str">
            <v>M2</v>
          </cell>
          <cell r="D1306">
            <v>85.95</v>
          </cell>
          <cell r="E1306">
            <v>25.86</v>
          </cell>
          <cell r="F1306">
            <v>111.81</v>
          </cell>
        </row>
        <row r="1307">
          <cell r="A1307">
            <v>92543</v>
          </cell>
          <cell r="B1307" t="str">
            <v>TRAMA DE MADEIRA COMPOSTA POR TERÇAS PARA TELHADOS DE ATÉ 2 ÁGUAS PARA TELHA ONDULADA DE FIBROCIMENTO, METÁLICA, PLÁSTICA OU TERMOACÚSTICA, INCLUSO TRANSPORTE VERTICAL. AF_07/2019</v>
          </cell>
          <cell r="C1307" t="str">
            <v>M2</v>
          </cell>
          <cell r="D1307">
            <v>21.62</v>
          </cell>
          <cell r="E1307">
            <v>3.98</v>
          </cell>
          <cell r="F1307">
            <v>25.6</v>
          </cell>
        </row>
        <row r="1308">
          <cell r="A1308">
            <v>92544</v>
          </cell>
          <cell r="B1308" t="str">
            <v>TRAMA DE MADEIRA COMPOSTA POR TERÇAS PARA TELHADOS DE ATÉ 2 ÁGUAS PARA TELHA ESTRUTURAL DE FIBROCIMENTO, INCLUSO TRANSPORTE VERTICAL. AF_07/2019</v>
          </cell>
          <cell r="C1308" t="str">
            <v>M2</v>
          </cell>
          <cell r="D1308">
            <v>17.22</v>
          </cell>
          <cell r="E1308">
            <v>3.17</v>
          </cell>
          <cell r="F1308">
            <v>20.39</v>
          </cell>
        </row>
        <row r="1309">
          <cell r="A1309">
            <v>92545</v>
          </cell>
          <cell r="B1309" t="str">
            <v>FABRICAÇÃO E INSTALAÇÃO DE TESOURA INTEIRA EM MADEIRA NÃO APARELHADA, VÃO DE 3 M, PARA TELHA CERÂMICA OU DE CONCRETO, INCLUSO IÇAMENTO. AF_07/2019</v>
          </cell>
          <cell r="C1309" t="str">
            <v>UN</v>
          </cell>
          <cell r="D1309">
            <v>802.99000000000012</v>
          </cell>
          <cell r="E1309">
            <v>307.89</v>
          </cell>
          <cell r="F1309">
            <v>1110.8800000000001</v>
          </cell>
        </row>
        <row r="1310">
          <cell r="A1310">
            <v>92546</v>
          </cell>
          <cell r="B1310" t="str">
            <v>FABRICAÇÃO E INSTALAÇÃO DE TESOURA INTEIRA EM MADEIRA NÃO APARELHADA, VÃO DE 4 M, PARA TELHA CERÂMICA OU DE CONCRETO, INCLUSO IÇAMENTO. AF_07/2019</v>
          </cell>
          <cell r="C1310" t="str">
            <v>UN</v>
          </cell>
          <cell r="D1310">
            <v>965.22</v>
          </cell>
          <cell r="E1310">
            <v>406.72</v>
          </cell>
          <cell r="F1310">
            <v>1371.94</v>
          </cell>
        </row>
        <row r="1311">
          <cell r="A1311">
            <v>92547</v>
          </cell>
          <cell r="B1311" t="str">
            <v>FABRICAÇÃO E INSTALAÇÃO DE TESOURA INTEIRA EM MADEIRA NÃO APARELHADA, VÃO DE 5 M, PARA TELHA CERÂMICA OU DE CONCRETO, INCLUSO IÇAMENTO. AF_07/2019</v>
          </cell>
          <cell r="C1311" t="str">
            <v>UN</v>
          </cell>
          <cell r="D1311">
            <v>1042.75</v>
          </cell>
          <cell r="E1311">
            <v>406.71</v>
          </cell>
          <cell r="F1311">
            <v>1449.46</v>
          </cell>
        </row>
        <row r="1312">
          <cell r="A1312">
            <v>92548</v>
          </cell>
          <cell r="B1312" t="str">
            <v>FABRICAÇÃO E INSTALAÇÃO DE TESOURA INTEIRA EM MADEIRA NÃO APARELHADA, VÃO DE 6 M, PARA TELHA CERÂMICA OU DE CONCRETO, INCLUSO IÇAMENTO. AF_07/2019</v>
          </cell>
          <cell r="C1312" t="str">
            <v>UN</v>
          </cell>
          <cell r="D1312">
            <v>1156.1099999999999</v>
          </cell>
          <cell r="E1312">
            <v>459.44</v>
          </cell>
          <cell r="F1312">
            <v>1615.55</v>
          </cell>
        </row>
        <row r="1313">
          <cell r="A1313">
            <v>92549</v>
          </cell>
          <cell r="B1313" t="str">
            <v>FABRICAÇÃO E INSTALAÇÃO DE TESOURA INTEIRA EM MADEIRA NÃO APARELHADA, VÃO DE 7 M, PARA TELHA CERÂMICA OU DE CONCRETO, INCLUSO IÇAMENTO. AF_07/2019</v>
          </cell>
          <cell r="C1313" t="str">
            <v>UN</v>
          </cell>
          <cell r="D1313">
            <v>1375.8899999999999</v>
          </cell>
          <cell r="E1313">
            <v>657.1</v>
          </cell>
          <cell r="F1313">
            <v>2032.99</v>
          </cell>
        </row>
        <row r="1314">
          <cell r="A1314">
            <v>92550</v>
          </cell>
          <cell r="B1314" t="str">
            <v>FABRICAÇÃO E INSTALAÇÃO DE TESOURA INTEIRA EM MADEIRA NÃO APARELHADA, VÃO DE 8 M, PARA TELHA CERÂMICA OU DE CONCRETO, INCLUSO IÇAMENTO. AF_07/2019</v>
          </cell>
          <cell r="C1314" t="str">
            <v>UN</v>
          </cell>
          <cell r="D1314">
            <v>1733.61</v>
          </cell>
          <cell r="E1314">
            <v>708.2</v>
          </cell>
          <cell r="F1314">
            <v>2441.81</v>
          </cell>
        </row>
        <row r="1315">
          <cell r="A1315">
            <v>92551</v>
          </cell>
          <cell r="B1315" t="str">
            <v>FABRICAÇÃO E INSTALAÇÃO DE TESOURA INTEIRA EM MADEIRA NÃO APARELHADA, VÃO DE 9 M, PARA TELHA CERÂMICA OU DE CONCRETO, INCLUSO IÇAMENTO. AF_07/2019</v>
          </cell>
          <cell r="C1315" t="str">
            <v>UN</v>
          </cell>
          <cell r="D1315">
            <v>1833.5600000000002</v>
          </cell>
          <cell r="E1315">
            <v>708.2</v>
          </cell>
          <cell r="F1315">
            <v>2541.7600000000002</v>
          </cell>
        </row>
        <row r="1316">
          <cell r="A1316">
            <v>92552</v>
          </cell>
          <cell r="B1316" t="str">
            <v>FABRICAÇÃO E INSTALAÇÃO DE TESOURA INTEIRA EM MADEIRA NÃO APARELHADA, VÃO DE 10 M, PARA TELHA CERÂMICA OU DE CONCRETO, INCLUSO IÇAMENTO. AF_07/2019</v>
          </cell>
          <cell r="C1316" t="str">
            <v>UN</v>
          </cell>
          <cell r="D1316">
            <v>1980.8400000000001</v>
          </cell>
          <cell r="E1316">
            <v>790.48</v>
          </cell>
          <cell r="F1316">
            <v>2771.32</v>
          </cell>
        </row>
        <row r="1317">
          <cell r="A1317">
            <v>92553</v>
          </cell>
          <cell r="B1317" t="str">
            <v>FABRICAÇÃO E INSTALAÇÃO DE TESOURA INTEIRA EM MADEIRA NÃO APARELHADA, VÃO DE 11 M, PARA TELHA CERÂMICA OU DE CONCRETO, INCLUSO IÇAMENTO. AF_07/2019</v>
          </cell>
          <cell r="C1317" t="str">
            <v>UN</v>
          </cell>
          <cell r="D1317">
            <v>2209.5699999999997</v>
          </cell>
          <cell r="E1317">
            <v>988.13</v>
          </cell>
          <cell r="F1317">
            <v>3197.7</v>
          </cell>
        </row>
        <row r="1318">
          <cell r="A1318">
            <v>92554</v>
          </cell>
          <cell r="B1318" t="str">
            <v>FABRICAÇÃO E INSTALAÇÃO DE TESOURA INTEIRA EM MADEIRA NÃO APARELHADA, VÃO DE 12 M, PARA TELHA CERÂMICA OU DE CONCRETO, INCLUSO IÇAMENTO. AF_07/2019</v>
          </cell>
          <cell r="C1318" t="str">
            <v>UN</v>
          </cell>
          <cell r="D1318">
            <v>2324.27</v>
          </cell>
          <cell r="E1318">
            <v>988.13</v>
          </cell>
          <cell r="F1318">
            <v>3312.4</v>
          </cell>
        </row>
        <row r="1319">
          <cell r="A1319">
            <v>92555</v>
          </cell>
          <cell r="B1319" t="str">
            <v>FABRICAÇÃO E INSTALAÇÃO DE TESOURA INTEIRA EM MADEIRA NÃO APARELHADA, VÃO DE 3 M, PARA TELHA ONDULADA DE FIBROCIMENTO, METÁLICA, PLÁSTICA OU TERMOACÚSTICA, INCLUSO IÇAMENTO. AF_07/2019</v>
          </cell>
          <cell r="C1319" t="str">
            <v>UN</v>
          </cell>
          <cell r="D1319">
            <v>787.55000000000007</v>
          </cell>
          <cell r="E1319">
            <v>307.89999999999998</v>
          </cell>
          <cell r="F1319">
            <v>1095.45</v>
          </cell>
        </row>
        <row r="1320">
          <cell r="A1320">
            <v>92556</v>
          </cell>
          <cell r="B1320" t="str">
            <v>FABRICAÇÃO E INSTALAÇÃO DE TESOURA INTEIRA EM MADEIRA NÃO APARELHADA, VÃO DE 4 M, PARA TELHA ONDULADA DE FIBROCIMENTO, METÁLICA, PLÁSTICA OU TERMOACÚSTICA, INCLUSO IÇAMENTO. AF_07/2019</v>
          </cell>
          <cell r="C1320" t="str">
            <v>UN</v>
          </cell>
          <cell r="D1320">
            <v>938.18000000000006</v>
          </cell>
          <cell r="E1320">
            <v>406.72</v>
          </cell>
          <cell r="F1320">
            <v>1344.9</v>
          </cell>
        </row>
        <row r="1321">
          <cell r="A1321">
            <v>92557</v>
          </cell>
          <cell r="B1321" t="str">
            <v>FABRICAÇÃO E INSTALAÇÃO DE TESOURA INTEIRA EM MADEIRA NÃO APARELHADA, VÃO DE 5 M, PARA TELHA ONDULADA DE FIBROCIMENTO, METÁLICA, PLÁSTICA OU TERMOACÚSTICA, INCLUSO IÇAMENTO. AF_07/2019</v>
          </cell>
          <cell r="C1321" t="str">
            <v>UN</v>
          </cell>
          <cell r="D1321">
            <v>1015.71</v>
          </cell>
          <cell r="E1321">
            <v>406.71</v>
          </cell>
          <cell r="F1321">
            <v>1422.42</v>
          </cell>
        </row>
        <row r="1322">
          <cell r="A1322">
            <v>92558</v>
          </cell>
          <cell r="B1322" t="str">
            <v>FABRICAÇÃO E INSTALAÇÃO DE TESOURA INTEIRA EM MADEIRA NÃO APARELHADA, VÃO DE 6 M, PARA TELHA ONDULADA DE FIBROCIMENTO, METÁLICA, PLÁSTICA OU TERMOACÚSTICA, INCLUSO IÇAMENTO. AF_07/2019</v>
          </cell>
          <cell r="C1322" t="str">
            <v>UN</v>
          </cell>
          <cell r="D1322">
            <v>1140.6799999999998</v>
          </cell>
          <cell r="E1322">
            <v>459.44</v>
          </cell>
          <cell r="F1322">
            <v>1600.12</v>
          </cell>
        </row>
        <row r="1323">
          <cell r="A1323">
            <v>92559</v>
          </cell>
          <cell r="B1323" t="str">
            <v>FABRICAÇÃO E INSTALAÇÃO DE TESOURA INTEIRA EM MADEIRA NÃO APARELHADA, VÃO DE 7 M, PARA TELHA ONDULADA DE FIBROCIMENTO, METÁLICA, PLÁSTICA OU TERMOACÚSTICA, INCLUSO IÇAMENTO. AF_07/2019</v>
          </cell>
          <cell r="C1323" t="str">
            <v>UN</v>
          </cell>
          <cell r="D1323">
            <v>1347.1599999999999</v>
          </cell>
          <cell r="E1323">
            <v>657.1</v>
          </cell>
          <cell r="F1323">
            <v>2004.26</v>
          </cell>
        </row>
        <row r="1324">
          <cell r="A1324">
            <v>92560</v>
          </cell>
          <cell r="B1324" t="str">
            <v>FABRICAÇÃO E INSTALAÇÃO DE TESOURA INTEIRA EM MADEIRA NÃO APARELHADA, VÃO DE 8 M, PARA TELHA ONDULADA DE FIBROCIMENTO, METÁLICA, PLÁSTICA OU TERMOACÚSTICA, INCLUSO IÇAMENTO. AF_07/2019</v>
          </cell>
          <cell r="C1324" t="str">
            <v>UN</v>
          </cell>
          <cell r="D1324">
            <v>1694.4799999999998</v>
          </cell>
          <cell r="E1324">
            <v>708.2</v>
          </cell>
          <cell r="F1324">
            <v>2402.6799999999998</v>
          </cell>
        </row>
        <row r="1325">
          <cell r="A1325">
            <v>92561</v>
          </cell>
          <cell r="B1325" t="str">
            <v>FABRICAÇÃO E INSTALAÇÃO DE TESOURA INTEIRA EM MADEIRA NÃO APARELHADA, VÃO DE 9 M, PARA TELHA ONDULADA DE FIBROCIMENTO, METÁLICA, PLÁSTICA OU TERMOACÚSTICA, INCLUSO IÇAMENTO. AF_07/2019</v>
          </cell>
          <cell r="C1325" t="str">
            <v>UN</v>
          </cell>
          <cell r="D1325">
            <v>1795.4999999999998</v>
          </cell>
          <cell r="E1325">
            <v>708.2</v>
          </cell>
          <cell r="F1325">
            <v>2503.6999999999998</v>
          </cell>
        </row>
        <row r="1326">
          <cell r="A1326">
            <v>92562</v>
          </cell>
          <cell r="B1326" t="str">
            <v>FABRICAÇÃO E INSTALAÇÃO DE TESOURA INTEIRA EM MADEIRA NÃO APARELHADA, VÃO DE 10 M, PARA TELHA ONDULADA DE FIBROCIMENTO, METÁLICA, PLÁSTICA OU TERMOACÚSTICA, INCLUSO IÇAMENTO. AF_07/2019</v>
          </cell>
          <cell r="C1326" t="str">
            <v>UN</v>
          </cell>
          <cell r="D1326">
            <v>1915.7399999999998</v>
          </cell>
          <cell r="E1326">
            <v>790.48</v>
          </cell>
          <cell r="F1326">
            <v>2706.22</v>
          </cell>
        </row>
        <row r="1327">
          <cell r="A1327">
            <v>92563</v>
          </cell>
          <cell r="B1327" t="str">
            <v>FABRICAÇÃO E INSTALAÇÃO DE TESOURA INTEIRA EM MADEIRA NÃO APARELHADA, VÃO DE 11 M, PARA TELHA ONDULADA DE FIBROCIMENTO, METÁLICA, PLÁSTICA OU TERMOACÚSTICA, INCLUSO IÇAMENTO. AF_07/2019</v>
          </cell>
          <cell r="C1327" t="str">
            <v>UN</v>
          </cell>
          <cell r="D1327">
            <v>2133.4499999999998</v>
          </cell>
          <cell r="E1327">
            <v>988.13</v>
          </cell>
          <cell r="F1327">
            <v>3121.58</v>
          </cell>
        </row>
        <row r="1328">
          <cell r="A1328">
            <v>92564</v>
          </cell>
          <cell r="B1328" t="str">
            <v>FABRICAÇÃO E INSTALAÇÃO DE TESOURA INTEIRA EM MADEIRA NÃO APARELHADA, VÃO DE 12 M, PARA TELHA ONDULADA DE FIBROCIMENTO, METÁLICA, PLÁSTICA OU TERMOACÚSTICA, INCLUSO IÇAMENTO. AF_07/2019</v>
          </cell>
          <cell r="C1328" t="str">
            <v>UN</v>
          </cell>
          <cell r="D1328">
            <v>2231.0299999999997</v>
          </cell>
          <cell r="E1328">
            <v>988.13</v>
          </cell>
          <cell r="F1328">
            <v>3219.16</v>
          </cell>
        </row>
        <row r="1329">
          <cell r="A1329">
            <v>100379</v>
          </cell>
          <cell r="B1329" t="str">
            <v>FABRICAÇÃO E INSTALAÇÃO DE PONTALETES DE MADEIRA NÃO APARELHADA PARA TELHADOS COM ATÉ 2 ÁGUAS E COM TELHA CERÂMICA OU DE CONCRETO EM EDIFÍCIO RESIDENCIAL TÉRREO, INCLUSO TRANSPORTE VERTICAL. AF_07/2019</v>
          </cell>
          <cell r="C1329" t="str">
            <v>M2</v>
          </cell>
          <cell r="D1329">
            <v>30.13</v>
          </cell>
          <cell r="E1329">
            <v>11.09</v>
          </cell>
          <cell r="F1329">
            <v>41.22</v>
          </cell>
        </row>
        <row r="1330">
          <cell r="A1330">
            <v>100380</v>
          </cell>
          <cell r="B1330" t="str">
            <v>FABRICAÇÃO E INSTALAÇÃO DE PONTALETES DE MADEIRA NÃO APARELHADA PARA TELHADOS COM ATÉ 2 ÁGUAS E COM TELHA CERÂMICA OU DE CONCRETO EM EDIFÍCIO RESIDENCIAL DE MÚLTIPLOS PAVIMENTOS, INCLUSO TRANSPORTE VERTICAL. AF_07/2019</v>
          </cell>
          <cell r="C1330" t="str">
            <v>M2</v>
          </cell>
          <cell r="D1330">
            <v>37.370000000000005</v>
          </cell>
          <cell r="E1330">
            <v>17.62</v>
          </cell>
          <cell r="F1330">
            <v>54.99</v>
          </cell>
        </row>
        <row r="1331">
          <cell r="A1331">
            <v>100381</v>
          </cell>
          <cell r="B1331" t="str">
            <v>FABRICAÇÃO E INSTALAÇÃO DE PONTALETES DE MADEIRA NÃO APARELHADA PARA TELHADOS COM ATÉ 2 ÁGUAS E COM TELHA CERÂMICA OU DE CONCRETO EM EDIFÍCIO INSTITUCIONAL TÉRREO, INCLUSO TRANSPORTE VERTICAL. AF_07/2019</v>
          </cell>
          <cell r="C1331" t="str">
            <v>M2</v>
          </cell>
          <cell r="D1331">
            <v>39.99</v>
          </cell>
          <cell r="E1331">
            <v>22.04</v>
          </cell>
          <cell r="F1331">
            <v>62.03</v>
          </cell>
        </row>
        <row r="1332">
          <cell r="A1332">
            <v>100383</v>
          </cell>
          <cell r="B1332" t="str">
            <v>FABRICAÇÃO E INSTALAÇÃO DE PONTALETES DE MADEIRA NÃO APARELHADA PARA TELHADOS COM ATÉ 2 ÁGUAS E COM TELHA ONDULADA DE FIBROCIMENTO, ALUMÍNIO OU PLÁSTICA EM EDIFÍCIO RESIDENCIAL DE MÚLTIPLOS PAVIMENTOS, INCLUSO TRANSPORTE VERTICAL. AF_07/2019</v>
          </cell>
          <cell r="C1332" t="str">
            <v>M2</v>
          </cell>
          <cell r="D1332">
            <v>22.86</v>
          </cell>
          <cell r="E1332">
            <v>4.8</v>
          </cell>
          <cell r="F1332">
            <v>27.66</v>
          </cell>
        </row>
        <row r="1333">
          <cell r="A1333">
            <v>100384</v>
          </cell>
          <cell r="B1333" t="str">
            <v>FABRICAÇÃO E INSTALAÇÃO DE PONTALETES DE MADEIRA NÃO APARELHADA PARA TELHADOS COM ATÉ 2 ÁGUAS E COM TELHA ONDULADA DE FIBROCIMENTO, ALUMÍNIO OU PLÁSTICA EM EDIFÍCIO INSTITUCIONAL TÉRREO, INCLUSO TRANSPORTE VERTICAL. AF_07/2019</v>
          </cell>
          <cell r="C1333" t="str">
            <v>M2</v>
          </cell>
          <cell r="D1333">
            <v>23.130000000000003</v>
          </cell>
          <cell r="E1333">
            <v>6.1</v>
          </cell>
          <cell r="F1333">
            <v>29.23</v>
          </cell>
        </row>
        <row r="1334">
          <cell r="A1334">
            <v>100385</v>
          </cell>
          <cell r="B1334" t="str">
            <v>FABRICAÇÃO E INSTALAÇÃO DE PONTALETES DE MADEIRA NÃO APARELHADA PARA TELHADOS COM MAIS QUE 2 ÁGUAS E COM TELHA CERÂMICA OU DE CONCRETO EM EDIFÍCIO RESIDENCIAL TÉRREO, INCLUSO TRANSPORTE VERTICAL. AF_07/2019</v>
          </cell>
          <cell r="C1334" t="str">
            <v>M2</v>
          </cell>
          <cell r="D1334">
            <v>28.480000000000004</v>
          </cell>
          <cell r="E1334">
            <v>8.26</v>
          </cell>
          <cell r="F1334">
            <v>36.74</v>
          </cell>
        </row>
        <row r="1335">
          <cell r="A1335">
            <v>100386</v>
          </cell>
          <cell r="B1335" t="str">
            <v>FABRICAÇÃO E INSTALAÇÃO DE PONTALETES DE MADEIRA NÃO APARELHADA PARA TELHADOS COM MAIS QUE 2 ÁGUAS E COM TELHA CERÂMICA OU DE CONCRETO EM EDIFÍCIO RESIDENCIAL DE MÚLTIPLOS PAVIMENTOS. AF_07/2019</v>
          </cell>
          <cell r="C1335" t="str">
            <v>M2</v>
          </cell>
          <cell r="D1335">
            <v>35.04</v>
          </cell>
          <cell r="E1335">
            <v>12.47</v>
          </cell>
          <cell r="F1335">
            <v>47.51</v>
          </cell>
        </row>
        <row r="1336">
          <cell r="A1336">
            <v>100387</v>
          </cell>
          <cell r="B1336" t="str">
            <v>FABRICAÇÃO E INSTALAÇÃO DE PONTALETES DE MADEIRA NÃO APARELHADA PARA TELHADOS COM MAIS QUE 2 ÁGUAS E COM TELHA CERÂMICA OU DE CONCRETO EM EDIFÍCIO INSTITUCIONAL TÉRREO, INCLUSO TRANSPORTE VERTICAL. AF_07/2019</v>
          </cell>
          <cell r="C1336" t="str">
            <v>M2</v>
          </cell>
          <cell r="D1336">
            <v>42.58</v>
          </cell>
          <cell r="E1336">
            <v>15.98</v>
          </cell>
          <cell r="F1336">
            <v>58.56</v>
          </cell>
        </row>
        <row r="1337">
          <cell r="A1337">
            <v>100388</v>
          </cell>
          <cell r="B1337" t="str">
            <v>RETIRADA E RECOLOCAÇÃO DE RIPA EM TELHADOS DE ATÉ 2 ÁGUAS COM TELHA CERÂMICA OU DE CONCRETO DE ENCAIXE, INCLUSO TRANSPORTE VERTICAL. AF_07/2019</v>
          </cell>
          <cell r="C1337" t="str">
            <v>M2</v>
          </cell>
          <cell r="D1337">
            <v>13.25</v>
          </cell>
          <cell r="E1337">
            <v>8.4499999999999993</v>
          </cell>
          <cell r="F1337">
            <v>21.7</v>
          </cell>
        </row>
        <row r="1338">
          <cell r="A1338">
            <v>100389</v>
          </cell>
          <cell r="B1338" t="str">
            <v>RETIRADA E RECOLOCAÇÃO DE CAIBRO EM TELHADOS DE ATÉ 2 ÁGUAS COM TELHA CERÂMICA OU DE CONCRETO DE ENCAIXE, INCLUSO TRANSPORTE VERTICAL. AF_07/2019</v>
          </cell>
          <cell r="C1338" t="str">
            <v>M2</v>
          </cell>
          <cell r="D1338">
            <v>10.149999999999999</v>
          </cell>
          <cell r="E1338">
            <v>9.16</v>
          </cell>
          <cell r="F1338">
            <v>19.309999999999999</v>
          </cell>
        </row>
        <row r="1339">
          <cell r="A1339">
            <v>100390</v>
          </cell>
          <cell r="B1339" t="str">
            <v>RETIRADA E RECOLOCAÇÃO DE RIPA EM TELHADOS DE MAIS DE 2 ÁGUAS COM TELHA CERÂMICA OU DE CONCRETO DE ENCAIXE, INCLUSO TRANSPORTE VERTICAL. AF_07/2019</v>
          </cell>
          <cell r="C1339" t="str">
            <v>M2</v>
          </cell>
          <cell r="D1339">
            <v>14.49</v>
          </cell>
          <cell r="E1339">
            <v>11.53</v>
          </cell>
          <cell r="F1339">
            <v>26.02</v>
          </cell>
        </row>
        <row r="1340">
          <cell r="A1340">
            <v>100391</v>
          </cell>
          <cell r="B1340" t="str">
            <v>RETIRADA E RECOLOCAÇÃO DE CAIBRO EM TELHADOS DE MAIS DE 2 ÁGUAS COM TELHA CERÂMICA OU DE CONCRETO DE ENCAIXE, INCLUSO TRANSPORTE VERTICAL. AF_07/2019</v>
          </cell>
          <cell r="C1340" t="str">
            <v>M2</v>
          </cell>
          <cell r="D1340">
            <v>11.020000000000001</v>
          </cell>
          <cell r="E1340">
            <v>11.15</v>
          </cell>
          <cell r="F1340">
            <v>22.17</v>
          </cell>
        </row>
        <row r="1341">
          <cell r="A1341">
            <v>100392</v>
          </cell>
          <cell r="B1341" t="str">
            <v>RETIRADA E RECOLOCAÇÃO DE RIPA EM TELHADOS DE ATÉ 2 ÁGUAS COM TELHA CERÂMICA CAPA-CANAL, INCLUSO TRANSPORTE VERTICAL. AF_07/2019</v>
          </cell>
          <cell r="C1341" t="str">
            <v>M2</v>
          </cell>
          <cell r="D1341">
            <v>10.459999999999999</v>
          </cell>
          <cell r="E1341">
            <v>6.6</v>
          </cell>
          <cell r="F1341">
            <v>17.059999999999999</v>
          </cell>
        </row>
        <row r="1342">
          <cell r="A1342">
            <v>100393</v>
          </cell>
          <cell r="B1342" t="str">
            <v>RETIRADA E RECOLOCAÇÃO DE CAIBRO EM TELHADOS DE ATÉ 2 ÁGUAS COM TELHA CERÂMICA CAPA-CANAL, INCLUSO TRANSPORTE VERTICAL. AF_07/2019</v>
          </cell>
          <cell r="C1342" t="str">
            <v>M2</v>
          </cell>
          <cell r="D1342">
            <v>11.8</v>
          </cell>
          <cell r="E1342">
            <v>10.36</v>
          </cell>
          <cell r="F1342">
            <v>22.16</v>
          </cell>
        </row>
        <row r="1343">
          <cell r="A1343">
            <v>100394</v>
          </cell>
          <cell r="B1343" t="str">
            <v>RETIRADA E RECOLOCAÇÃO DE RIPA EM TELHADOS DE MAIS DE 2 ÁGUAS COM TELHA CERÂMICA CAPA-CANAL, INCLUSO TRANSPORTE VERTICAL. AF_07/2019</v>
          </cell>
          <cell r="C1343" t="str">
            <v>M2</v>
          </cell>
          <cell r="D1343">
            <v>11.43</v>
          </cell>
          <cell r="E1343">
            <v>9.02</v>
          </cell>
          <cell r="F1343">
            <v>20.45</v>
          </cell>
        </row>
        <row r="1344">
          <cell r="A1344">
            <v>100395</v>
          </cell>
          <cell r="B1344" t="str">
            <v>RETIRADA E RECOLOCAÇÃO DE CAIBRO EM TELHADOS DE MAIS DE 2 ÁGUAS COM TELHA CERÂMICA CAPA-CANAL, INCLUSO TRANSPORTE VERTICAL. AF_07/2019</v>
          </cell>
          <cell r="C1344" t="str">
            <v>M2</v>
          </cell>
          <cell r="D1344">
            <v>13.059999999999999</v>
          </cell>
          <cell r="E1344">
            <v>13.43</v>
          </cell>
          <cell r="F1344">
            <v>26.49</v>
          </cell>
        </row>
        <row r="1345">
          <cell r="A1345">
            <v>94189</v>
          </cell>
          <cell r="B1345" t="str">
            <v>TELHAMENTO COM TELHA DE CONCRETO DE ENCAIXE, COM ATÉ 2 ÁGUAS, INCLUSO TRANSPORTE VERTICAL. AF_07/2019</v>
          </cell>
          <cell r="C1345" t="str">
            <v>M2</v>
          </cell>
          <cell r="D1345">
            <v>31.089999999999996</v>
          </cell>
          <cell r="E1345">
            <v>4.1399999999999997</v>
          </cell>
          <cell r="F1345">
            <v>35.229999999999997</v>
          </cell>
        </row>
        <row r="1346">
          <cell r="A1346">
            <v>94192</v>
          </cell>
          <cell r="B1346" t="str">
            <v>TELHAMENTO COM TELHA DE CONCRETO DE ENCAIXE, COM MAIS DE 2 ÁGUAS, INCLUSO TRANSPORTE VERTICAL. AF_07/2019</v>
          </cell>
          <cell r="C1346" t="str">
            <v>M2</v>
          </cell>
          <cell r="D1346">
            <v>31.98</v>
          </cell>
          <cell r="E1346">
            <v>6.2</v>
          </cell>
          <cell r="F1346">
            <v>38.18</v>
          </cell>
        </row>
        <row r="1347">
          <cell r="A1347">
            <v>94195</v>
          </cell>
          <cell r="B1347" t="str">
            <v>TELHAMENTO COM TELHA CERÂMICA DE ENCAIXE, TIPO PORTUGUESA, COM ATÉ 2 ÁGUAS, INCLUSO TRANSPORTE VERTICAL. AF_07/2019</v>
          </cell>
          <cell r="C1347" t="str">
            <v>M2</v>
          </cell>
          <cell r="D1347">
            <v>31.810000000000002</v>
          </cell>
          <cell r="E1347">
            <v>7.08</v>
          </cell>
          <cell r="F1347">
            <v>38.89</v>
          </cell>
        </row>
        <row r="1348">
          <cell r="A1348">
            <v>94198</v>
          </cell>
          <cell r="B1348" t="str">
            <v>TELHAMENTO COM TELHA CERÂMICA DE ENCAIXE, TIPO PORTUGUESA, COM MAIS DE 2 ÁGUAS, INCLUSO TRANSPORTE VERTICAL. AF_07/2019</v>
          </cell>
          <cell r="C1348" t="str">
            <v>M2</v>
          </cell>
          <cell r="D1348">
            <v>33</v>
          </cell>
          <cell r="E1348">
            <v>9.8000000000000007</v>
          </cell>
          <cell r="F1348">
            <v>42.8</v>
          </cell>
        </row>
        <row r="1349">
          <cell r="A1349">
            <v>94201</v>
          </cell>
          <cell r="B1349" t="str">
            <v>TELHAMENTO COM TELHA CERÂMICA CAPA-CANAL, TIPO COLONIAL, COM ATÉ 2 ÁGUAS, INCLUSO TRANSPORTE VERTICAL. AF_07/2019</v>
          </cell>
          <cell r="C1349" t="str">
            <v>M2</v>
          </cell>
          <cell r="D1349">
            <v>44.370000000000005</v>
          </cell>
          <cell r="E1349">
            <v>11.23</v>
          </cell>
          <cell r="F1349">
            <v>55.6</v>
          </cell>
        </row>
        <row r="1350">
          <cell r="A1350">
            <v>94204</v>
          </cell>
          <cell r="B1350" t="str">
            <v>TELHAMENTO COM TELHA CERÂMICA CAPA-CANAL, TIPO COLONIAL, COM MAIS DE 2 ÁGUAS, INCLUSO TRANSPORTE VERTICAL. AF_07/2019</v>
          </cell>
          <cell r="C1350" t="str">
            <v>M2</v>
          </cell>
          <cell r="D1350">
            <v>46.38</v>
          </cell>
          <cell r="E1350">
            <v>15.87</v>
          </cell>
          <cell r="F1350">
            <v>62.25</v>
          </cell>
        </row>
        <row r="1351">
          <cell r="A1351">
            <v>94224</v>
          </cell>
          <cell r="B1351" t="str">
            <v>EMBOÇAMENTO COM ARGAMASSA TRAÇO 1:2:9 (CIMENTO, CAL E AREIA). AF_07/2019</v>
          </cell>
          <cell r="C1351" t="str">
            <v>M</v>
          </cell>
          <cell r="D1351">
            <v>11.16</v>
          </cell>
          <cell r="E1351">
            <v>17.52</v>
          </cell>
          <cell r="F1351">
            <v>28.68</v>
          </cell>
        </row>
        <row r="1352">
          <cell r="A1352">
            <v>94226</v>
          </cell>
          <cell r="B1352" t="str">
            <v>SUBCOBERTURA COM MANTA PLÁSTICA REVESTIDA POR PELÍCULA DE ALUMÍNO, INCLUSO TRANSPORTE VERTICAL. AF_07/2019</v>
          </cell>
          <cell r="C1352" t="str">
            <v>M2</v>
          </cell>
          <cell r="D1352">
            <v>12.770000000000001</v>
          </cell>
          <cell r="E1352">
            <v>6.99</v>
          </cell>
          <cell r="F1352">
            <v>19.760000000000002</v>
          </cell>
        </row>
        <row r="1353">
          <cell r="A1353">
            <v>94232</v>
          </cell>
          <cell r="B1353" t="str">
            <v>AMARRAÇÃO DE TELHAS CERÂMICAS OU DE CONCRETO. AF_07/2019</v>
          </cell>
          <cell r="C1353" t="str">
            <v>UN</v>
          </cell>
          <cell r="D1353">
            <v>0.9700000000000002</v>
          </cell>
          <cell r="E1353">
            <v>2.2999999999999998</v>
          </cell>
          <cell r="F1353">
            <v>3.27</v>
          </cell>
        </row>
        <row r="1354">
          <cell r="A1354">
            <v>94440</v>
          </cell>
          <cell r="B1354" t="str">
            <v>TELHAMENTO COM TELHA CERÂMICA DE ENCAIXE, TIPO FRANCESA, COM ATÉ 2 ÁGUAS, INCLUSO TRANSPORTE VERTICAL. AF_07/2019</v>
          </cell>
          <cell r="C1354" t="str">
            <v>M2</v>
          </cell>
          <cell r="D1354">
            <v>31.810000000000002</v>
          </cell>
          <cell r="E1354">
            <v>7.08</v>
          </cell>
          <cell r="F1354">
            <v>38.89</v>
          </cell>
        </row>
        <row r="1355">
          <cell r="A1355">
            <v>94441</v>
          </cell>
          <cell r="B1355" t="str">
            <v>TELHAMENTO COM TELHA CERÂMICA DE ENCAIXE, TIPO FRANCESA, COM MAIS DE 2 ÁGUAS, INCLUSO TRANSPORTE VERTICAL. AF_07/2019</v>
          </cell>
          <cell r="C1355" t="str">
            <v>M2</v>
          </cell>
          <cell r="D1355">
            <v>33</v>
          </cell>
          <cell r="E1355">
            <v>9.8000000000000007</v>
          </cell>
          <cell r="F1355">
            <v>42.8</v>
          </cell>
        </row>
        <row r="1356">
          <cell r="A1356">
            <v>94442</v>
          </cell>
          <cell r="B1356" t="str">
            <v>TELHAMENTO COM TELHA CERÂMICA DE ENCAIXE, TIPO ROMANA, COM ATÉ 2 ÁGUAS, INCLUSO TRANSPORTE VERTICAL. AF_07/2019</v>
          </cell>
          <cell r="C1356" t="str">
            <v>M2</v>
          </cell>
          <cell r="D1356">
            <v>31.810000000000002</v>
          </cell>
          <cell r="E1356">
            <v>7.08</v>
          </cell>
          <cell r="F1356">
            <v>38.89</v>
          </cell>
        </row>
        <row r="1357">
          <cell r="A1357">
            <v>94443</v>
          </cell>
          <cell r="B1357" t="str">
            <v>TELHAMENTO COM TELHA CERÂMICA DE ENCAIXE, TIPO ROMANA, COM MAIS DE 2 ÁGUAS, INCLUSO TRANSPORTE VERTICAL. AF_07/2019</v>
          </cell>
          <cell r="C1357" t="str">
            <v>M2</v>
          </cell>
          <cell r="D1357">
            <v>33</v>
          </cell>
          <cell r="E1357">
            <v>9.8000000000000007</v>
          </cell>
          <cell r="F1357">
            <v>42.8</v>
          </cell>
        </row>
        <row r="1358">
          <cell r="A1358">
            <v>94445</v>
          </cell>
          <cell r="B1358" t="str">
            <v>TELHAMENTO COM TELHA CERÂMICA CAPA-CANAL, TIPO PLAN, COM ATÉ 2 ÁGUAS, INCLUSO TRANSPORTE VERTICAL. AF_07/2019</v>
          </cell>
          <cell r="C1358" t="str">
            <v>M2</v>
          </cell>
          <cell r="D1358">
            <v>44.370000000000005</v>
          </cell>
          <cell r="E1358">
            <v>11.23</v>
          </cell>
          <cell r="F1358">
            <v>55.6</v>
          </cell>
        </row>
        <row r="1359">
          <cell r="A1359">
            <v>94446</v>
          </cell>
          <cell r="B1359" t="str">
            <v>TELHAMENTO COM TELHA CERÂMICA CAPA-CANAL, TIPO PLAN, COM MAIS DE 2 ÁGUAS, INCLUSO TRANSPORTE VERTICAL. AF_07/2019</v>
          </cell>
          <cell r="C1359" t="str">
            <v>M2</v>
          </cell>
          <cell r="D1359">
            <v>46.38</v>
          </cell>
          <cell r="E1359">
            <v>15.87</v>
          </cell>
          <cell r="F1359">
            <v>62.25</v>
          </cell>
        </row>
        <row r="1360">
          <cell r="A1360">
            <v>94447</v>
          </cell>
          <cell r="B1360" t="str">
            <v>TELHAMENTO COM TELHA CERÂMICA CAPA-CANAL, TIPO PAULISTA, COM ATÉ 2 ÁGUAS, INCLUSO TRANSPORTE VERTICAL. AF_07/2019</v>
          </cell>
          <cell r="C1360" t="str">
            <v>M2</v>
          </cell>
          <cell r="D1360">
            <v>44.370000000000005</v>
          </cell>
          <cell r="E1360">
            <v>11.23</v>
          </cell>
          <cell r="F1360">
            <v>55.6</v>
          </cell>
        </row>
        <row r="1361">
          <cell r="A1361">
            <v>94448</v>
          </cell>
          <cell r="B1361" t="str">
            <v>TELHAMENTO COM TELHA CERÂMICA CAPA-CANAL, TIPO PAULISTA, COM MAIS DE 2 ÁGUAS, INCLUSO TRANSPORTE VERTICAL. AF_07/2019</v>
          </cell>
          <cell r="C1361" t="str">
            <v>M2</v>
          </cell>
          <cell r="D1361">
            <v>46.38</v>
          </cell>
          <cell r="E1361">
            <v>15.87</v>
          </cell>
          <cell r="F1361">
            <v>62.25</v>
          </cell>
        </row>
        <row r="1362">
          <cell r="A1362">
            <v>94207</v>
          </cell>
          <cell r="B1362" t="str">
            <v>TELHAMENTO COM TELHA ONDULADA DE FIBROCIMENTO E = 6 MM, COM RECOBRIMENTO LATERAL DE 1/4 DE ONDA PARA TELHADO COM INCLINAÇÃO MAIOR QUE 10°, COM ATÉ 2 ÁGUAS, INCLUSO IÇAMENTO. AF_07/2019</v>
          </cell>
          <cell r="C1362" t="str">
            <v>M2</v>
          </cell>
          <cell r="D1362">
            <v>41.35</v>
          </cell>
          <cell r="E1362">
            <v>5.18</v>
          </cell>
          <cell r="F1362">
            <v>46.53</v>
          </cell>
        </row>
        <row r="1363">
          <cell r="A1363">
            <v>94210</v>
          </cell>
          <cell r="B1363" t="str">
            <v>TELHAMENTO COM TELHA ONDULADA DE FIBROCIMENTO E = 6 MM, COM RECOBRIMENTO LATERAL DE 1 1/4 DE ONDA PARA TELHADO COM INCLINAÇÃO MÁXIMA DE 10°, COM ATÉ 2 ÁGUAS, INCLUSO IÇAMENTO. AF_07/2019</v>
          </cell>
          <cell r="C1363" t="str">
            <v>M2</v>
          </cell>
          <cell r="D1363">
            <v>43.839999999999996</v>
          </cell>
          <cell r="E1363">
            <v>5.74</v>
          </cell>
          <cell r="F1363">
            <v>49.58</v>
          </cell>
        </row>
        <row r="1364">
          <cell r="A1364">
            <v>94218</v>
          </cell>
          <cell r="B1364" t="str">
            <v>TELHAMENTO COM TELHA ESTRUTURAL DE FIBROCIMENTO E= 8 MM, COM ATÉ 2 ÁGUAS, INCLUSO IÇAMENTO. AF_07/2019_PS</v>
          </cell>
          <cell r="C1364" t="str">
            <v>M2</v>
          </cell>
          <cell r="D1364">
            <v>115.83000000000001</v>
          </cell>
          <cell r="E1364">
            <v>5.68</v>
          </cell>
          <cell r="F1364">
            <v>121.51</v>
          </cell>
        </row>
        <row r="1365">
          <cell r="A1365">
            <v>94213</v>
          </cell>
          <cell r="B1365" t="str">
            <v>TELHAMENTO COM TELHA DE AÇO/ALUMÍNIO E = 0,5 MM, COM ATÉ 2 ÁGUAS, INCLUSO IÇAMENTO. AF_07/2019</v>
          </cell>
          <cell r="C1365" t="str">
            <v>M2</v>
          </cell>
          <cell r="D1365">
            <v>65.220000000000013</v>
          </cell>
          <cell r="E1365">
            <v>3.57</v>
          </cell>
          <cell r="F1365">
            <v>68.790000000000006</v>
          </cell>
        </row>
        <row r="1366">
          <cell r="A1366">
            <v>94216</v>
          </cell>
          <cell r="B1366" t="str">
            <v>TELHAMENTO COM TELHA METÁLICA TERMOACÚSTICA E = 30 MM, COM ATÉ 2 ÁGUAS, INCLUSO IÇAMENTO. AF_07/2019</v>
          </cell>
          <cell r="C1366" t="str">
            <v>M2</v>
          </cell>
          <cell r="D1366">
            <v>196.76999999999998</v>
          </cell>
          <cell r="E1366">
            <v>2.2400000000000002</v>
          </cell>
          <cell r="F1366">
            <v>199.01</v>
          </cell>
        </row>
        <row r="1367">
          <cell r="A1367">
            <v>104807</v>
          </cell>
          <cell r="B1367" t="str">
            <v>COMPOSIÇÃO PARAMÉTRICA PARA EXECUÇÃO DE COBERTURA EM CASAS COM ESTRUTURA DE TESOURA DE MADEIRA, DUAS ÁGUAS, TELHA CERÂMICA DE ENCAIXE E SEM PLATIBANDA. AF_11/2023</v>
          </cell>
          <cell r="C1367" t="str">
            <v>M2</v>
          </cell>
          <cell r="D1367">
            <v>174.78</v>
          </cell>
          <cell r="E1367">
            <v>62.79</v>
          </cell>
          <cell r="F1367">
            <v>237.57</v>
          </cell>
        </row>
        <row r="1368">
          <cell r="A1368">
            <v>104809</v>
          </cell>
          <cell r="B1368" t="str">
            <v>COMPOSIÇÃO PARAMÉTRICA PARA EXECUÇÃO DE COBERTURA EM CASAS COM ESTRUTURA DE PONTALETES DE MADEIRA, DUAS ÁGUAS, TELHA CERÂMICA DE ENCAIXE E SEM PLATIBANDA. AF_11/2023</v>
          </cell>
          <cell r="C1368" t="str">
            <v>M2</v>
          </cell>
          <cell r="D1368">
            <v>136.44</v>
          </cell>
          <cell r="E1368">
            <v>46.62</v>
          </cell>
          <cell r="F1368">
            <v>183.06</v>
          </cell>
        </row>
        <row r="1369">
          <cell r="A1369">
            <v>104810</v>
          </cell>
          <cell r="B1369" t="str">
            <v>COMPOSIÇÃO PARAMÉTRICA PARA EXECUÇÃO DE COBERTURA EM CASAS COM ESTRUTURA DE PONTALETES DE MADEIRA, DUAS ÁGUAS, TELHA DE FIBROCIMENTO E SEM PLATIBANDA. AF_11/2023</v>
          </cell>
          <cell r="C1369" t="str">
            <v>M2</v>
          </cell>
          <cell r="D1369">
            <v>94.31</v>
          </cell>
          <cell r="E1369">
            <v>13.66</v>
          </cell>
          <cell r="F1369">
            <v>107.97</v>
          </cell>
        </row>
        <row r="1370">
          <cell r="A1370">
            <v>104811</v>
          </cell>
          <cell r="B1370" t="str">
            <v>COMPOSIÇÃO PARAMÉTRICA PARA EXECUÇÃO DE COBERTURA EM CASAS COM ESTRUTURA DE TESOURA METÁLICA, DUAS ÁGUAS, TELHA CERÂMICA DE ENCAIXE E SEM PLATIBANDA. AF_11/2023</v>
          </cell>
          <cell r="C1370" t="str">
            <v>M2</v>
          </cell>
          <cell r="D1370">
            <v>230.86</v>
          </cell>
          <cell r="E1370">
            <v>39.880000000000003</v>
          </cell>
          <cell r="F1370">
            <v>270.74</v>
          </cell>
        </row>
        <row r="1371">
          <cell r="A1371">
            <v>104812</v>
          </cell>
          <cell r="B1371" t="str">
            <v>COMPOSIÇÃO PARAMÉTRICA PARA EXECUÇÃO DE COBERTURA EM CASAS COM ESTRUTURA DE TESOURA METÁLICA, DUAS ÁGUAS, TELHA DE FIBROCIMENTO E SEM PLATIBANDA. AF_11/2023</v>
          </cell>
          <cell r="C1371" t="str">
            <v>M2</v>
          </cell>
          <cell r="D1371">
            <v>162.65</v>
          </cell>
          <cell r="E1371">
            <v>23.62</v>
          </cell>
          <cell r="F1371">
            <v>186.27</v>
          </cell>
        </row>
        <row r="1372">
          <cell r="A1372">
            <v>104813</v>
          </cell>
          <cell r="B1372" t="str">
            <v>COMPOSIÇÃO PARAMÉTRICA PARA EXECUÇÃO DE COBERTURA EM CASAS SEM ESTRUTURA DE APOIO PARA A TRAMA, COM DUAS ÁGUAS, TELHA CERÂMICA E SEM PLATIBANDA. AF_11/2023</v>
          </cell>
          <cell r="C1372" t="str">
            <v>M2</v>
          </cell>
          <cell r="D1372">
            <v>106.32</v>
          </cell>
          <cell r="E1372">
            <v>35.520000000000003</v>
          </cell>
          <cell r="F1372">
            <v>141.84</v>
          </cell>
        </row>
        <row r="1373">
          <cell r="A1373">
            <v>104814</v>
          </cell>
          <cell r="B1373" t="str">
            <v>COMPOSIÇÃO PARAMÉTRICA PARA EXECUÇÃO DE COBERTURA EM CASAS SEM ESTRUTURA DE APOIO PARA A TRAMA, COM DUAS ÁGUAS, TELHA DE FIBROCIMENTO E SEM PLATIBANDA. AF_11/2023</v>
          </cell>
          <cell r="C1373" t="str">
            <v>M2</v>
          </cell>
          <cell r="D1373">
            <v>72.989999999999995</v>
          </cell>
          <cell r="E1373">
            <v>9.48</v>
          </cell>
          <cell r="F1373">
            <v>82.47</v>
          </cell>
        </row>
        <row r="1374">
          <cell r="A1374">
            <v>104815</v>
          </cell>
          <cell r="B1374" t="str">
            <v>COMPOSIÇÃO PARAMÉTRICA PARA EXECUÇÃO DE COBERTURA EM CASAS COM ESTRUTURA DE PONTALETES DE MADEIRA, UMA ÁGUA, TELHA DE FIBROCIMENTO E COM PLATIBANDA. AF_11/2023</v>
          </cell>
          <cell r="C1374" t="str">
            <v>M2</v>
          </cell>
          <cell r="D1374">
            <v>138.81</v>
          </cell>
          <cell r="E1374">
            <v>21.55</v>
          </cell>
          <cell r="F1374">
            <v>160.36000000000001</v>
          </cell>
        </row>
        <row r="1375">
          <cell r="A1375">
            <v>104808</v>
          </cell>
          <cell r="B1375" t="str">
            <v>COMPOSIÇÃO PARAMÉTRICA PARA EXECUÇÃO DE COBERTURA EM CASAS COM ESTRUTURA DE TESOURA DE MADEIRA, DUAS ÁGUAS, TELHA DE FIBROCIMENTO E SEM PLATIBANDA. AF_11/2023</v>
          </cell>
          <cell r="C1375" t="str">
            <v>M2</v>
          </cell>
          <cell r="D1375">
            <v>140.53</v>
          </cell>
          <cell r="E1375">
            <v>36.76</v>
          </cell>
          <cell r="F1375">
            <v>177.29</v>
          </cell>
        </row>
        <row r="1376">
          <cell r="A1376">
            <v>104816</v>
          </cell>
          <cell r="B1376" t="str">
            <v>COMPOSIÇÃO PARAMÉTRICA PARA EXECUÇÃO DE COBERTURA DE EDIFICAÇÕES COM ESTRUTURA EM PONTALETES DE MADEIRA, DUAS ÁGUAS, TELHA DE FIBROCIMENTO ONDULADA E COM PLATIBANDA. AF_11/2023</v>
          </cell>
          <cell r="C1376" t="str">
            <v>M2</v>
          </cell>
          <cell r="D1376">
            <v>1421.92</v>
          </cell>
          <cell r="E1376">
            <v>223.85</v>
          </cell>
          <cell r="F1376">
            <v>1645.77</v>
          </cell>
        </row>
        <row r="1377">
          <cell r="A1377">
            <v>104817</v>
          </cell>
          <cell r="B1377" t="str">
            <v>COMPOSIÇÃO PARAMÉTRICA PARA EXECUÇÃO DE COBERTURA DE EDIFICAÇÕES COM ESTRUTURA EM PONTALETES DE MADEIRA, DUAS ÁGUAS, TELHA CERÂMICA E SEM PLATIBANDA. AF_11/2023</v>
          </cell>
          <cell r="C1377" t="str">
            <v>M2</v>
          </cell>
          <cell r="D1377">
            <v>142.54</v>
          </cell>
          <cell r="E1377">
            <v>52.84</v>
          </cell>
          <cell r="F1377">
            <v>195.38</v>
          </cell>
        </row>
        <row r="1378">
          <cell r="A1378">
            <v>104819</v>
          </cell>
          <cell r="B1378" t="str">
            <v>COMPOSIÇÃO PARAMÉTRICA PARA EXECUÇÃO DE COBERTURA DE EDIFICAÇÕES COM ESTRUTURA EM TESOURA METÁLICA, DUAS ÁGUAS, TELHA CERÂMICA E SEM PLATIBANDA. AF_11/2023</v>
          </cell>
          <cell r="C1378" t="str">
            <v>M2</v>
          </cell>
          <cell r="D1378">
            <v>182.64999999999998</v>
          </cell>
          <cell r="E1378">
            <v>33.17</v>
          </cell>
          <cell r="F1378">
            <v>215.82</v>
          </cell>
        </row>
        <row r="1379">
          <cell r="A1379">
            <v>104821</v>
          </cell>
          <cell r="B1379" t="str">
            <v>COMPOSIÇÃO PARAMÉTRICA PARA EXECUÇÃO DE COBERTURA DE EDIFICAÇÕES COM ESTRUTURA EM TESOURA DE MADEIRA, DUAS ÁGUAS, TELHA CERÂMICA E SEM PLATIBANDA. AF_11/2023</v>
          </cell>
          <cell r="C1379" t="str">
            <v>M2</v>
          </cell>
          <cell r="D1379">
            <v>153.75</v>
          </cell>
          <cell r="E1379">
            <v>56.98</v>
          </cell>
          <cell r="F1379">
            <v>210.73</v>
          </cell>
        </row>
        <row r="1380">
          <cell r="A1380">
            <v>104822</v>
          </cell>
          <cell r="B1380" t="str">
            <v>COMPOSIÇÃO PARAMÉTRICA PARA EXECUÇÃO DE COBERTURA DE EDIFICAÇÕES COM ESTRUTURA EM PONTALETES DE MADEIRA, MAIS DE DUAS ÁGUAS, GEOMETRIA RECORTADA EM PLANTA, TELHA CERÂMICA E COM PLATIBANDA. AF_11/2023</v>
          </cell>
          <cell r="C1380" t="str">
            <v>M2</v>
          </cell>
          <cell r="D1380">
            <v>195.54</v>
          </cell>
          <cell r="E1380">
            <v>59.49</v>
          </cell>
          <cell r="F1380">
            <v>255.03</v>
          </cell>
        </row>
        <row r="1381">
          <cell r="A1381">
            <v>104823</v>
          </cell>
          <cell r="B1381" t="str">
            <v>COMPOSIÇÃO PARAMÉTRICA PARA EXECUÇÃO DE COBERTURA DE EDIFICAÇÕES COM ESTRUTURA EM PONTALETES DE MADEIRA, MAIS DE DUAS ÁGUAS, GEOMETRIA RECORTADA EM PLANTA, TELHA CERÂMICA E SEM PLATIBANDA. AF_11/2023</v>
          </cell>
          <cell r="C1381" t="str">
            <v>M2</v>
          </cell>
          <cell r="D1381">
            <v>164.57999999999998</v>
          </cell>
          <cell r="E1381">
            <v>64.180000000000007</v>
          </cell>
          <cell r="F1381">
            <v>228.76</v>
          </cell>
        </row>
        <row r="1382">
          <cell r="A1382">
            <v>94219</v>
          </cell>
          <cell r="B1382" t="str">
            <v>CUMEEIRA E ESPIGÃO PARA TELHA CERÂMICA EMBOÇADA COM ARGAMASSA TRAÇO 1:2:9 (CIMENTO, CAL E AREIA), PARA TELHADOS COM MAIS DE 2 ÁGUAS, INCLUSO TRANSPORTE VERTICAL. AF_07/2019</v>
          </cell>
          <cell r="C1382" t="str">
            <v>M</v>
          </cell>
          <cell r="D1382">
            <v>21.550000000000004</v>
          </cell>
          <cell r="E1382">
            <v>13.87</v>
          </cell>
          <cell r="F1382">
            <v>35.42</v>
          </cell>
        </row>
        <row r="1383">
          <cell r="A1383">
            <v>94220</v>
          </cell>
          <cell r="B1383" t="str">
            <v>CUMEEIRA E ESPIGÃO PARA TELHA DE CONCRETO EMBOÇADA COM ARGAMASSA TRAÇO 1:2:9 (CIMENTO, CAL E AREIA), PARA TELHADOS COM MAIS DE 2 ÁGUAS, INCLUSO TRANSPORTE VERTICAL. AF_07/2019</v>
          </cell>
          <cell r="C1383" t="str">
            <v>M</v>
          </cell>
          <cell r="D1383">
            <v>37.979999999999997</v>
          </cell>
          <cell r="E1383">
            <v>13.85</v>
          </cell>
          <cell r="F1383">
            <v>51.83</v>
          </cell>
        </row>
        <row r="1384">
          <cell r="A1384">
            <v>94221</v>
          </cell>
          <cell r="B1384" t="str">
            <v>CUMEEIRA PARA TELHA CERÂMICA EMBOÇADA COM ARGAMASSA TRAÇO 1:2:9 (CIMENTO, CAL E AREIA) PARA TELHADOS COM ATÉ 2 ÁGUAS, INCLUSO TRANSPORTE VERTICAL. AF_07/2019</v>
          </cell>
          <cell r="C1384" t="str">
            <v>M</v>
          </cell>
          <cell r="D1384">
            <v>19.229999999999997</v>
          </cell>
          <cell r="E1384">
            <v>8.4700000000000006</v>
          </cell>
          <cell r="F1384">
            <v>27.7</v>
          </cell>
        </row>
        <row r="1385">
          <cell r="A1385">
            <v>94222</v>
          </cell>
          <cell r="B1385" t="str">
            <v>CUMEEIRA PARA TELHA DE CONCRETO EMBOÇADA COM ARGAMASSA TRAÇO 1:2:9 (CIMENTO, CAL E AREIA) PARA TELHADOS COM ATÉ 2 ÁGUAS, INCLUSO TRANSPORTE VERTICAL. AF_07/2019</v>
          </cell>
          <cell r="C1385" t="str">
            <v>M</v>
          </cell>
          <cell r="D1385">
            <v>35.659999999999997</v>
          </cell>
          <cell r="E1385">
            <v>8.4499999999999993</v>
          </cell>
          <cell r="F1385">
            <v>44.11</v>
          </cell>
        </row>
        <row r="1386">
          <cell r="A1386">
            <v>94223</v>
          </cell>
          <cell r="B1386" t="str">
            <v>CUMEEIRA PARA TELHA DE FIBROCIMENTO ONDULADA E = 6 MM, INCLUSO ACESSÓRIOS DE FIXAÇÃO E IÇAMENTO. AF_07/2019</v>
          </cell>
          <cell r="C1386" t="str">
            <v>M</v>
          </cell>
          <cell r="D1386">
            <v>74.02</v>
          </cell>
          <cell r="E1386">
            <v>2.5499999999999998</v>
          </cell>
          <cell r="F1386">
            <v>76.569999999999993</v>
          </cell>
        </row>
        <row r="1387">
          <cell r="A1387">
            <v>94451</v>
          </cell>
          <cell r="B1387" t="str">
            <v>CUMEEIRA PARA TELHA DE FIBROCIMENTO ESTRUTURAL E = 6 MM, INCLUSO ACESSÓRIOS DE FIXAÇÃO E IÇAMENTO. AF_07/2019</v>
          </cell>
          <cell r="C1387" t="str">
            <v>M</v>
          </cell>
          <cell r="D1387">
            <v>83.33</v>
          </cell>
          <cell r="E1387">
            <v>2.61</v>
          </cell>
          <cell r="F1387">
            <v>85.94</v>
          </cell>
        </row>
        <row r="1388">
          <cell r="A1388">
            <v>100325</v>
          </cell>
          <cell r="B1388" t="str">
            <v>CUMEEIRA SHED PARA TELHA ONDULADA DE FIBROCIMENTO, E = 6 MM, INCLUSO ACESSÓRIOS DE FIXAÇÃO E IÇAMENTO. AF_07/2019</v>
          </cell>
          <cell r="C1388" t="str">
            <v>M</v>
          </cell>
          <cell r="D1388">
            <v>81.350000000000009</v>
          </cell>
          <cell r="E1388">
            <v>1.85</v>
          </cell>
          <cell r="F1388">
            <v>83.2</v>
          </cell>
        </row>
        <row r="1389">
          <cell r="A1389">
            <v>100327</v>
          </cell>
          <cell r="B1389" t="str">
            <v>RUFO EXTERNO/INTERNO EM CHAPA DE AÇO GALVANIZADO NÚMERO 26, CORTE DE 33 CM, INCLUSO IÇAMENTO. AF_07/2019</v>
          </cell>
          <cell r="C1389" t="str">
            <v>M</v>
          </cell>
          <cell r="D1389">
            <v>51.23</v>
          </cell>
          <cell r="E1389">
            <v>7.68</v>
          </cell>
          <cell r="F1389">
            <v>58.91</v>
          </cell>
        </row>
        <row r="1390">
          <cell r="A1390">
            <v>100328</v>
          </cell>
          <cell r="B1390" t="str">
            <v>RETIRADA E RECOLOCAÇÃO DE  TELHA CERÂMICA DE ENCAIXE, COM ATÉ DUAS ÁGUAS, INCLUSO IÇAMENTO. AF_07/2019</v>
          </cell>
          <cell r="C1390" t="str">
            <v>M2</v>
          </cell>
          <cell r="D1390">
            <v>8.6700000000000017</v>
          </cell>
          <cell r="E1390">
            <v>6.71</v>
          </cell>
          <cell r="F1390">
            <v>15.38</v>
          </cell>
        </row>
        <row r="1391">
          <cell r="A1391">
            <v>100329</v>
          </cell>
          <cell r="B1391" t="str">
            <v>RETIRADA E RECOLOCAÇÃO DE  TELHA CERÂMICA DE ENCAIXE, COM MAIS DE DUAS ÁGUAS, INCLUSO IÇAMENTO. AF_07/2019</v>
          </cell>
          <cell r="C1391" t="str">
            <v>M2</v>
          </cell>
          <cell r="D1391">
            <v>9.8600000000000012</v>
          </cell>
          <cell r="E1391">
            <v>9.44</v>
          </cell>
          <cell r="F1391">
            <v>19.3</v>
          </cell>
        </row>
        <row r="1392">
          <cell r="A1392">
            <v>100330</v>
          </cell>
          <cell r="B1392" t="str">
            <v>RETIRADA E RECOLOCAÇÃO DE  TELHA CERÂMICA CAPA-CANAL, COM ATÉ DUAS ÁGUAS, INCLUSO IÇAMENTO. AF_07/2019</v>
          </cell>
          <cell r="C1392" t="str">
            <v>M2</v>
          </cell>
          <cell r="D1392">
            <v>11.85</v>
          </cell>
          <cell r="E1392">
            <v>9.01</v>
          </cell>
          <cell r="F1392">
            <v>20.86</v>
          </cell>
        </row>
        <row r="1393">
          <cell r="A1393">
            <v>100331</v>
          </cell>
          <cell r="B1393" t="str">
            <v>RETIRADA E RECOLOCAÇÃO DE  TELHA CERÂMICA CAPA-CANAL, COM MAIS DE DUAS ÁGUAS, INCLUSO IÇAMENTO. AF_07/2019</v>
          </cell>
          <cell r="C1393" t="str">
            <v>M2</v>
          </cell>
          <cell r="D1393">
            <v>13.87</v>
          </cell>
          <cell r="E1393">
            <v>13.67</v>
          </cell>
          <cell r="F1393">
            <v>27.54</v>
          </cell>
        </row>
        <row r="1394">
          <cell r="A1394">
            <v>100434</v>
          </cell>
          <cell r="B1394" t="str">
            <v>CALHA DE BEIRAL, SEMICIRCULAR DE PVC, DIAMETRO 125 MM, INCLUINDO CABECEIRAS, EMENDAS, BOCAIS, SUPORTES E VEDAÇÕES, EXCLUINDO CONDUTORES, INCLUSO TRANSPORTE VERTICAL. AF_07/2019</v>
          </cell>
          <cell r="C1394" t="str">
            <v>M</v>
          </cell>
          <cell r="D1394">
            <v>161.32</v>
          </cell>
          <cell r="E1394">
            <v>8.08</v>
          </cell>
          <cell r="F1394">
            <v>169.4</v>
          </cell>
        </row>
        <row r="1395">
          <cell r="A1395">
            <v>100435</v>
          </cell>
          <cell r="B1395" t="str">
            <v>RUFO EM FIBROCIMENTO PARA TELHA ONDULADA E = 6 MM, ABA DE 26 CM, INCLUSO TRANSPORTE VERTICAL, EXCETO CONTRARRUFO. AF_07/2019</v>
          </cell>
          <cell r="C1395" t="str">
            <v>M</v>
          </cell>
          <cell r="D1395">
            <v>57.47</v>
          </cell>
          <cell r="E1395">
            <v>5.4</v>
          </cell>
          <cell r="F1395">
            <v>62.87</v>
          </cell>
        </row>
        <row r="1396">
          <cell r="A1396">
            <v>94227</v>
          </cell>
          <cell r="B1396" t="str">
            <v>CALHA EM CHAPA DE AÇO GALVANIZADO NÚMERO 24, DESENVOLVIMENTO DE 33 CM, INCLUSO TRANSPORTE VERTICAL. AF_07/2019</v>
          </cell>
          <cell r="C1396" t="str">
            <v>M</v>
          </cell>
          <cell r="D1396">
            <v>54.339999999999996</v>
          </cell>
          <cell r="E1396">
            <v>9.32</v>
          </cell>
          <cell r="F1396">
            <v>63.66</v>
          </cell>
        </row>
        <row r="1397">
          <cell r="A1397">
            <v>94228</v>
          </cell>
          <cell r="B1397" t="str">
            <v>CALHA EM CHAPA DE AÇO GALVANIZADO NÚMERO 24, DESENVOLVIMENTO DE 50 CM, INCLUSO TRANSPORTE VERTICAL. AF_07/2019</v>
          </cell>
          <cell r="C1397" t="str">
            <v>M</v>
          </cell>
          <cell r="D1397">
            <v>73.949999999999989</v>
          </cell>
          <cell r="E1397">
            <v>12.71</v>
          </cell>
          <cell r="F1397">
            <v>86.66</v>
          </cell>
        </row>
        <row r="1398">
          <cell r="A1398">
            <v>94229</v>
          </cell>
          <cell r="B1398" t="str">
            <v>CALHA EM CHAPA DE AÇO GALVANIZADO NÚMERO 24, DESENVOLVIMENTO DE 100 CM, INCLUSO TRANSPORTE VERTICAL. AF_07/2019</v>
          </cell>
          <cell r="C1398" t="str">
            <v>M</v>
          </cell>
          <cell r="D1398">
            <v>144.45999999999998</v>
          </cell>
          <cell r="E1398">
            <v>22.71</v>
          </cell>
          <cell r="F1398">
            <v>167.17</v>
          </cell>
        </row>
        <row r="1399">
          <cell r="A1399">
            <v>94231</v>
          </cell>
          <cell r="B1399" t="str">
            <v>RUFO EM CHAPA DE AÇO GALVANIZADO NÚMERO 24, CORTE DE 25 CM, INCLUSO TRANSPORTE VERTICAL. AF_07/2019</v>
          </cell>
          <cell r="C1399" t="str">
            <v>M</v>
          </cell>
          <cell r="D1399">
            <v>45.61</v>
          </cell>
          <cell r="E1399">
            <v>6.43</v>
          </cell>
          <cell r="F1399">
            <v>52.04</v>
          </cell>
        </row>
        <row r="1400">
          <cell r="A1400">
            <v>94449</v>
          </cell>
          <cell r="B1400" t="str">
            <v>TELHAMENTO COM TELHA ONDULADA DE FIBRA DE VIDRO E = 0,6 MM, PARA TELHADO COM INCLINAÇÃO MAIOR QUE 10°, COM ATÉ 2 ÁGUAS, INCLUSO IÇAMENTO. AF_07/2019</v>
          </cell>
          <cell r="C1400" t="str">
            <v>M2</v>
          </cell>
          <cell r="D1400">
            <v>71.209999999999994</v>
          </cell>
          <cell r="E1400">
            <v>5.17</v>
          </cell>
          <cell r="F1400">
            <v>76.38</v>
          </cell>
        </row>
        <row r="1401">
          <cell r="A1401">
            <v>92255</v>
          </cell>
          <cell r="B1401" t="str">
            <v>INSTALAÇÃO DE TESOURA (INTEIRA OU MEIA), EM AÇO, PARA VÃOS MAIORES OU IGUAIS A 3,0 M E MENORES QUE 6,0 M, INCLUSO IÇAMENTO. AF_07/2019</v>
          </cell>
          <cell r="C1401" t="str">
            <v>UN</v>
          </cell>
          <cell r="D1401">
            <v>113.44999999999999</v>
          </cell>
          <cell r="E1401">
            <v>81.62</v>
          </cell>
          <cell r="F1401">
            <v>195.07</v>
          </cell>
        </row>
        <row r="1402">
          <cell r="A1402">
            <v>92256</v>
          </cell>
          <cell r="B1402" t="str">
            <v>INSTALAÇÃO DE TESOURA (INTEIRA OU MEIA), EM AÇO, PARA VÃOS MAIORES OU IGUAIS A 6,0 M E MENORES QUE 8,0 M, INCLUSO IÇAMENTO. AF_07/2019</v>
          </cell>
          <cell r="C1402" t="str">
            <v>UN</v>
          </cell>
          <cell r="D1402">
            <v>127.08</v>
          </cell>
          <cell r="E1402">
            <v>116.8</v>
          </cell>
          <cell r="F1402">
            <v>243.88</v>
          </cell>
        </row>
        <row r="1403">
          <cell r="A1403">
            <v>92257</v>
          </cell>
          <cell r="B1403" t="str">
            <v>INSTALAÇÃO DE TESOURA (INTEIRA OU MEIA), EM AÇO, PARA VÃOS MAIORES OU IGUAIS A 8,0 M E MENORES QUE 10,0 M, INCLUSO IÇAMENTO. AF_07/2019</v>
          </cell>
          <cell r="C1403" t="str">
            <v>UN</v>
          </cell>
          <cell r="D1403">
            <v>140.66000000000003</v>
          </cell>
          <cell r="E1403">
            <v>151.51</v>
          </cell>
          <cell r="F1403">
            <v>292.17</v>
          </cell>
        </row>
        <row r="1404">
          <cell r="A1404">
            <v>92258</v>
          </cell>
          <cell r="B1404" t="str">
            <v>INSTALAÇÃO DE TESOURA (INTEIRA OU MEIA), EM AÇO, PARA VÃOS MAIORES OU IGUAIS A 10,0 M E MENORES QUE 12,0 M, INCLUSO IÇAMENTO. AF_07/2019</v>
          </cell>
          <cell r="C1404" t="str">
            <v>UN</v>
          </cell>
          <cell r="D1404">
            <v>162.46999999999997</v>
          </cell>
          <cell r="E1404">
            <v>207.37</v>
          </cell>
          <cell r="F1404">
            <v>369.84</v>
          </cell>
        </row>
        <row r="1405">
          <cell r="A1405">
            <v>92568</v>
          </cell>
          <cell r="B1405" t="str">
            <v>TRAMA DE AÇO COMPOSTA POR RIPAS, CAIBROS E TERÇAS PARA TELHADOS DE ATÉ 2 ÁGUAS PARA TELHA DE ENCAIXE DE CERÂMICA OU DE CONCRETO, INCLUSO TRANSPORTE VERTICAL. AF_07/2019</v>
          </cell>
          <cell r="C1405" t="str">
            <v>M2</v>
          </cell>
          <cell r="D1405">
            <v>113.71</v>
          </cell>
          <cell r="E1405">
            <v>10.53</v>
          </cell>
          <cell r="F1405">
            <v>124.24</v>
          </cell>
        </row>
        <row r="1406">
          <cell r="A1406">
            <v>92569</v>
          </cell>
          <cell r="B1406" t="str">
            <v>TRAMA DE AÇO COMPOSTA POR RIPAS E CAIBROS PARA TELHADOS DE ATÉ 2 ÁGUAS PARA TELHA DE ENCAIXE DE CERÂMICA OU DE CONCRETO, INCLUSO TRANSPORTE VERTICAL. AF_07/2019</v>
          </cell>
          <cell r="C1406" t="str">
            <v>M2</v>
          </cell>
          <cell r="D1406">
            <v>64.36</v>
          </cell>
          <cell r="E1406">
            <v>4.58</v>
          </cell>
          <cell r="F1406">
            <v>68.94</v>
          </cell>
        </row>
        <row r="1407">
          <cell r="A1407">
            <v>92570</v>
          </cell>
          <cell r="B1407" t="str">
            <v>TRAMA DE AÇO COMPOSTA POR RIPAS PARA TELHADOS DE ATÉ 2 ÁGUAS PARA TELHA DE ENCAIXE DE CERÂMICA OU DE CONCRETO, INCLUSO TRANSPORTE VERTICAL. AF_07/2019</v>
          </cell>
          <cell r="C1407" t="str">
            <v>M2</v>
          </cell>
          <cell r="D1407">
            <v>41.36</v>
          </cell>
          <cell r="E1407">
            <v>2.16</v>
          </cell>
          <cell r="F1407">
            <v>43.52</v>
          </cell>
        </row>
        <row r="1408">
          <cell r="A1408">
            <v>92571</v>
          </cell>
          <cell r="B1408" t="str">
            <v>TRAMA DE AÇO COMPOSTA POR RIPAS, CAIBROS E TERÇAS PARA TELHADOS DE MAIS DE 2 ÁGUAS PARA TELHA DE ENCAIXE DE CERÂMICA OU DE CONCRETO, INCLUSO TRANSPORTE VERTICAL. AF_07/2019</v>
          </cell>
          <cell r="C1408" t="str">
            <v>M2</v>
          </cell>
          <cell r="D1408">
            <v>117.02</v>
          </cell>
          <cell r="E1408">
            <v>16.55</v>
          </cell>
          <cell r="F1408">
            <v>133.57</v>
          </cell>
        </row>
        <row r="1409">
          <cell r="A1409">
            <v>92572</v>
          </cell>
          <cell r="B1409" t="str">
            <v>TRAMA DE AÇO COMPOSTA POR RIPAS E CAIBROS PARA TELHADOS DE MAIS DE 2 ÁGUAS PARA TELHA DE ENCAIXE DE CERÂMICA OU DE CONCRETO, INCLUSO TRANSPORTE VERTICAL. AF_07/2019</v>
          </cell>
          <cell r="C1409" t="str">
            <v>M2</v>
          </cell>
          <cell r="D1409">
            <v>71.399999999999991</v>
          </cell>
          <cell r="E1409">
            <v>8.42</v>
          </cell>
          <cell r="F1409">
            <v>79.819999999999993</v>
          </cell>
        </row>
        <row r="1410">
          <cell r="A1410">
            <v>92573</v>
          </cell>
          <cell r="B1410" t="str">
            <v>TRAMA DE AÇO COMPOSTA POR RIPAS PARA TELHADOS DE MAIS DE 2 ÁGUAS PARA TELHA DE ENCAIXE DE CERÂMICA OU DE CONCRETO, INCLUSO TRANSPORTE VERTICAL, INCLUSO TRANSPORTE VERTICAL. AF_07/2019</v>
          </cell>
          <cell r="C1410" t="str">
            <v>M2</v>
          </cell>
          <cell r="D1410">
            <v>42.650000000000006</v>
          </cell>
          <cell r="E1410">
            <v>4.87</v>
          </cell>
          <cell r="F1410">
            <v>47.52</v>
          </cell>
        </row>
        <row r="1411">
          <cell r="A1411">
            <v>92574</v>
          </cell>
          <cell r="B1411" t="str">
            <v>TRAMA DE AÇO COMPOSTA POR RIPAS, CAIBROS E TERÇAS PARA TELHADOS DE ATÉ 2 ÁGUAS PARA TELHA CERÂMICA CAPA-CANAL, INCLUSO TRANSPORTE VERTICAL. AF_07/2019</v>
          </cell>
          <cell r="C1411" t="str">
            <v>M2</v>
          </cell>
          <cell r="D1411">
            <v>115.06</v>
          </cell>
          <cell r="E1411">
            <v>11.43</v>
          </cell>
          <cell r="F1411">
            <v>126.49</v>
          </cell>
        </row>
        <row r="1412">
          <cell r="A1412">
            <v>92575</v>
          </cell>
          <cell r="B1412" t="str">
            <v>TRAMA DE AÇO COMPOSTA POR RIPAS E CAIBROS PARA TELHADOS DE ATÉ 2 ÁGUAS PARA TELHA CERÂMICA CAPA-CANAL, INCLUSO TRANSPORTE VERTICAL. AF_07/2019</v>
          </cell>
          <cell r="C1412" t="str">
            <v>M2</v>
          </cell>
          <cell r="D1412">
            <v>58.65</v>
          </cell>
          <cell r="E1412">
            <v>4.5</v>
          </cell>
          <cell r="F1412">
            <v>63.15</v>
          </cell>
        </row>
        <row r="1413">
          <cell r="A1413">
            <v>92576</v>
          </cell>
          <cell r="B1413" t="str">
            <v>TRAMA DE AÇO COMPOSTA POR RIPAS PARA TELHADOS DE ATÉ 2 ÁGUAS PARA TELHA CERÂMICA CAPA-CANAL, INCLUSO TRANSPORTE VERTICAL. AF_07/2019</v>
          </cell>
          <cell r="C1413" t="str">
            <v>M2</v>
          </cell>
          <cell r="D1413">
            <v>32.64</v>
          </cell>
          <cell r="E1413">
            <v>1.7</v>
          </cell>
          <cell r="F1413">
            <v>34.340000000000003</v>
          </cell>
        </row>
        <row r="1414">
          <cell r="A1414">
            <v>92577</v>
          </cell>
          <cell r="B1414" t="str">
            <v>TRAMA DE AÇO COMPOSTA POR RIPAS, CAIBROS E TERÇAS PARA TELHADOS DE MAIS DE 2 ÁGUAS PARA TELHA CERÂMICA CAPA-CANAL, INCLUSO TRANSPORTE VERTICAL. AF_07/2019</v>
          </cell>
          <cell r="C1414" t="str">
            <v>M2</v>
          </cell>
          <cell r="D1414">
            <v>118.82000000000001</v>
          </cell>
          <cell r="E1414">
            <v>17.39</v>
          </cell>
          <cell r="F1414">
            <v>136.21</v>
          </cell>
        </row>
        <row r="1415">
          <cell r="A1415">
            <v>92578</v>
          </cell>
          <cell r="B1415" t="str">
            <v>TRAMA DE AÇO COMPOSTA POR RIPAS E CAIBROS PARA TELHADOS DE MAIS DE 2 ÁGUAS PARA TELHA CERÂMICA CAPA-CANAL, INCLUSO TRANSPORTE VERTICAL. AF_07/2019</v>
          </cell>
          <cell r="C1415" t="str">
            <v>M2</v>
          </cell>
          <cell r="D1415">
            <v>60.65</v>
          </cell>
          <cell r="E1415">
            <v>7.93</v>
          </cell>
          <cell r="F1415">
            <v>68.58</v>
          </cell>
        </row>
        <row r="1416">
          <cell r="A1416">
            <v>92579</v>
          </cell>
          <cell r="B1416" t="str">
            <v>TRAMA DE AÇO COMPOSTA POR RIPAS PARA TELHADOS DE MAIS DE 2 ÁGUAS PARA TELHA CERÂMICA CAPA-CANAL, INCLUSO TRANSPORTE VERTICAL. AF_07/2019</v>
          </cell>
          <cell r="C1416" t="str">
            <v>M2</v>
          </cell>
          <cell r="D1416">
            <v>33.67</v>
          </cell>
          <cell r="E1416">
            <v>3.86</v>
          </cell>
          <cell r="F1416">
            <v>37.53</v>
          </cell>
        </row>
        <row r="1417">
          <cell r="A1417">
            <v>92580</v>
          </cell>
          <cell r="B1417" t="str">
            <v>TRAMA DE AÇO COMPOSTA POR TERÇAS PARA TELHADOS DE ATÉ 2 ÁGUAS PARA TELHA ONDULADA DE FIBROCIMENTO, METÁLICA, PLÁSTICA OU TERMOACÚSTICA, INCLUSO TRANSPORTE VERTICAL. AF_07/2019</v>
          </cell>
          <cell r="C1417" t="str">
            <v>M2</v>
          </cell>
          <cell r="D1417">
            <v>41.129999999999995</v>
          </cell>
          <cell r="E1417">
            <v>6.23</v>
          </cell>
          <cell r="F1417">
            <v>47.36</v>
          </cell>
        </row>
        <row r="1418">
          <cell r="A1418">
            <v>92581</v>
          </cell>
          <cell r="B1418" t="str">
            <v>TRAMA DE AÇO COMPOSTA POR TERÇAS PARA TELHADOS DE ATÉ 2 ÁGUAS PARA TELHA ESTRUTURAL DE FIBROCIMENTO, INCLUSO TRANSPORTE VERTICAL. AF_07/2019</v>
          </cell>
          <cell r="C1418" t="str">
            <v>M2</v>
          </cell>
          <cell r="D1418">
            <v>43.5</v>
          </cell>
          <cell r="E1418">
            <v>5.71</v>
          </cell>
          <cell r="F1418">
            <v>49.21</v>
          </cell>
        </row>
        <row r="1419">
          <cell r="A1419">
            <v>92582</v>
          </cell>
          <cell r="B1419" t="str">
            <v>FABRICAÇÃO E INSTALAÇÃO DE TESOURA INTEIRA EM AÇO, VÃO DE 3 M, PARA TELHA CERÂMICA OU DE CONCRETO, INCLUSO IÇAMENTO. AF_12/2015</v>
          </cell>
          <cell r="C1419" t="str">
            <v>UN</v>
          </cell>
          <cell r="D1419">
            <v>586.26</v>
          </cell>
          <cell r="E1419">
            <v>114.91</v>
          </cell>
          <cell r="F1419">
            <v>701.17</v>
          </cell>
        </row>
        <row r="1420">
          <cell r="A1420">
            <v>92584</v>
          </cell>
          <cell r="B1420" t="str">
            <v>FABRICAÇÃO E INSTALAÇÃO DE TESOURA INTEIRA EM AÇO, VÃO DE 4 M, PARA TELHA CERÂMICA OU DE CONCRETO, INCLUSO IÇAMENTO. AF_12/2015</v>
          </cell>
          <cell r="C1420" t="str">
            <v>UN</v>
          </cell>
          <cell r="D1420">
            <v>702.33</v>
          </cell>
          <cell r="E1420">
            <v>114.9</v>
          </cell>
          <cell r="F1420">
            <v>817.23</v>
          </cell>
        </row>
        <row r="1421">
          <cell r="A1421">
            <v>92586</v>
          </cell>
          <cell r="B1421" t="str">
            <v>FABRICAÇÃO E INSTALAÇÃO DE TESOURA INTEIRA EM AÇO, VÃO DE 5 M, PARA TELHA CERÂMICA OU DE CONCRETO, INCLUSO IÇAMENTO. AF_12/2015</v>
          </cell>
          <cell r="C1421" t="str">
            <v>UN</v>
          </cell>
          <cell r="D1421">
            <v>818.38</v>
          </cell>
          <cell r="E1421">
            <v>114.9</v>
          </cell>
          <cell r="F1421">
            <v>933.28</v>
          </cell>
        </row>
        <row r="1422">
          <cell r="A1422">
            <v>92588</v>
          </cell>
          <cell r="B1422" t="str">
            <v>FABRICAÇÃO E INSTALAÇÃO DE TESOURA INTEIRA EM AÇO, VÃO DE 6 M, PARA TELHA CERÂMICA OU DE CONCRETO, INCLUSO IÇAMENTO. AF_12/2015</v>
          </cell>
          <cell r="C1422" t="str">
            <v>UN</v>
          </cell>
          <cell r="D1422">
            <v>1018.76</v>
          </cell>
          <cell r="E1422">
            <v>166.73</v>
          </cell>
          <cell r="F1422">
            <v>1185.49</v>
          </cell>
        </row>
        <row r="1423">
          <cell r="A1423">
            <v>92590</v>
          </cell>
          <cell r="B1423" t="str">
            <v>FABRICAÇÃO E INSTALAÇÃO DE TESOURA INTEIRA EM AÇO, VÃO DE 7 M, PARA TELHA CERÂMICA OU DE CONCRETO, INCLUSO IÇAMENTO. AF_12/2015</v>
          </cell>
          <cell r="C1423" t="str">
            <v>UN</v>
          </cell>
          <cell r="D1423">
            <v>1134.81</v>
          </cell>
          <cell r="E1423">
            <v>166.73</v>
          </cell>
          <cell r="F1423">
            <v>1301.54</v>
          </cell>
        </row>
        <row r="1424">
          <cell r="A1424">
            <v>92592</v>
          </cell>
          <cell r="B1424" t="str">
            <v>FABRICAÇÃO E INSTALAÇÃO DE TESOURA INTEIRA EM AÇO, VÃO DE 8 M, PARA TELHA CERÂMICA OU DE CONCRETO, INCLUSO IÇAMENTO. AF_12/2015</v>
          </cell>
          <cell r="C1424" t="str">
            <v>UN</v>
          </cell>
          <cell r="D1424">
            <v>1264.45</v>
          </cell>
          <cell r="E1424">
            <v>201.44</v>
          </cell>
          <cell r="F1424">
            <v>1465.89</v>
          </cell>
        </row>
        <row r="1425">
          <cell r="A1425">
            <v>92594</v>
          </cell>
          <cell r="B1425" t="str">
            <v>FABRICAÇÃO E INSTALAÇÃO DE TESOURA INTEIRA EM AÇO, VÃO DE 9 M, PARA TELHA CERÂMICA OU DE CONCRETO, INCLUSO IÇAMENTO. AF_12/2015</v>
          </cell>
          <cell r="C1425" t="str">
            <v>UN</v>
          </cell>
          <cell r="D1425">
            <v>1480.52</v>
          </cell>
          <cell r="E1425">
            <v>218.12</v>
          </cell>
          <cell r="F1425">
            <v>1698.64</v>
          </cell>
        </row>
        <row r="1426">
          <cell r="A1426">
            <v>92596</v>
          </cell>
          <cell r="B1426" t="str">
            <v>FABRICAÇÃO E INSTALAÇÃO DE TESOURA INTEIRA EM AÇO, VÃO DE 10 M, PARA TELHA CERÂMICA OU DE CONCRETO, INCLUSO IÇAMENTO. AF_12/2015</v>
          </cell>
          <cell r="C1426" t="str">
            <v>UN</v>
          </cell>
          <cell r="D1426">
            <v>1623.36</v>
          </cell>
          <cell r="E1426">
            <v>273.97000000000003</v>
          </cell>
          <cell r="F1426">
            <v>1897.33</v>
          </cell>
        </row>
        <row r="1427">
          <cell r="A1427">
            <v>92598</v>
          </cell>
          <cell r="B1427" t="str">
            <v>FABRICAÇÃO E INSTALAÇÃO DE TESOURA INTEIRA EM AÇO, VÃO DE 11 M, PARA TELHA CERÂMICA OU DE CONCRETO, INCLUSO IÇAMENTO. AF_12/2015</v>
          </cell>
          <cell r="C1427" t="str">
            <v>UN</v>
          </cell>
          <cell r="D1427">
            <v>1739.41</v>
          </cell>
          <cell r="E1427">
            <v>273.97000000000003</v>
          </cell>
          <cell r="F1427">
            <v>2013.38</v>
          </cell>
        </row>
        <row r="1428">
          <cell r="A1428">
            <v>92600</v>
          </cell>
          <cell r="B1428" t="str">
            <v>FABRICAÇÃO E INSTALAÇÃO DE TESOURA INTEIRA EM AÇO, VÃO DE 12 M, PARA TELHA CERÂMICA OU DE CONCRETO, INCLUSO IÇAMENTO. AF_12/2015</v>
          </cell>
          <cell r="C1428" t="str">
            <v>UN</v>
          </cell>
          <cell r="D1428">
            <v>1884.82</v>
          </cell>
          <cell r="E1428">
            <v>273.97000000000003</v>
          </cell>
          <cell r="F1428">
            <v>2158.79</v>
          </cell>
        </row>
        <row r="1429">
          <cell r="A1429">
            <v>92602</v>
          </cell>
          <cell r="B1429" t="str">
            <v>FABRICAÇÃO E INSTALAÇÃO DE TESOURA INTEIRA EM AÇO, VÃO DE 3 M, PARA TELHA ONDULADA DE FIBROCIMENTO, METÁLICA, PLÁSTICA OU TERMOACÚSTICA, INCLUSO IÇAMENTO. AF_12/2015</v>
          </cell>
          <cell r="C1429" t="str">
            <v>UN</v>
          </cell>
          <cell r="D1429">
            <v>586.26</v>
          </cell>
          <cell r="E1429">
            <v>114.91</v>
          </cell>
          <cell r="F1429">
            <v>701.17</v>
          </cell>
        </row>
        <row r="1430">
          <cell r="A1430">
            <v>92604</v>
          </cell>
          <cell r="B1430" t="str">
            <v>FABRICAÇÃO E INSTALAÇÃO DE TESOURA INTEIRA EM AÇO, VÃO DE 4 M, PARA TELHA ONDULADA DE FIBROCIMENTO, METÁLICA, PLÁSTICA OU TERMOACÚSTICA, INCLUSO IÇAMENTO. AF_12/2015</v>
          </cell>
          <cell r="C1430" t="str">
            <v>UN</v>
          </cell>
          <cell r="D1430">
            <v>672.97</v>
          </cell>
          <cell r="E1430">
            <v>114.9</v>
          </cell>
          <cell r="F1430">
            <v>787.87</v>
          </cell>
        </row>
        <row r="1431">
          <cell r="A1431">
            <v>92606</v>
          </cell>
          <cell r="B1431" t="str">
            <v>FABRICAÇÃO E INSTALAÇÃO DE TESOURA INTEIRA EM AÇO, VÃO DE 5 M, PARA TELHA ONDULADA DE FIBROCIMENTO, METÁLICA, PLÁSTICA OU TERMOACÚSTICA, INCLUSO IÇAMENTO. AF_12/2015</v>
          </cell>
          <cell r="C1431" t="str">
            <v>UN</v>
          </cell>
          <cell r="D1431">
            <v>789.03</v>
          </cell>
          <cell r="E1431">
            <v>114.9</v>
          </cell>
          <cell r="F1431">
            <v>903.93</v>
          </cell>
        </row>
        <row r="1432">
          <cell r="A1432">
            <v>92608</v>
          </cell>
          <cell r="B1432" t="str">
            <v>FABRICAÇÃO E INSTALAÇÃO DE TESOURA INTEIRA EM AÇO, VÃO DE 6 M, PARA TELHA ONDULADA DE FIBROCIMENTO, METÁLICA, PLÁSTICA OU TERMOACÚSTICA, INCLUSO IÇAMENTO. AF_12/2015</v>
          </cell>
          <cell r="C1432" t="str">
            <v>UN</v>
          </cell>
          <cell r="D1432">
            <v>960.05</v>
          </cell>
          <cell r="E1432">
            <v>166.73</v>
          </cell>
          <cell r="F1432">
            <v>1126.78</v>
          </cell>
        </row>
        <row r="1433">
          <cell r="A1433">
            <v>92610</v>
          </cell>
          <cell r="B1433" t="str">
            <v>FABRICAÇÃO E INSTALAÇÃO DE TESOURA INTEIRA EM AÇO, VÃO DE 7 M, PARA TELHA ONDULADA DE FIBROCIMENTO, METÁLICA, PLÁSTICA OU TERMOACÚSTICA, INCLUSO IÇAMENTO. AF_12/2015</v>
          </cell>
          <cell r="C1433" t="str">
            <v>UN</v>
          </cell>
          <cell r="D1433">
            <v>1076.1099999999999</v>
          </cell>
          <cell r="E1433">
            <v>166.73</v>
          </cell>
          <cell r="F1433">
            <v>1242.8399999999999</v>
          </cell>
        </row>
        <row r="1434">
          <cell r="A1434">
            <v>92612</v>
          </cell>
          <cell r="B1434" t="str">
            <v>FABRICAÇÃO E INSTALAÇÃO DE TESOURA INTEIRA EM AÇO, VÃO DE 8 M, PARA TELHA ONDULADA DE FIBROCIMENTO, METÁLICA, PLÁSTICA OU TERMOACÚSTICA, INCLUSO IÇAMENTO, INCLUSO IÇAMENTO. AF_12/2015</v>
          </cell>
          <cell r="C1434" t="str">
            <v>UN</v>
          </cell>
          <cell r="D1434">
            <v>1205.74</v>
          </cell>
          <cell r="E1434">
            <v>201.44</v>
          </cell>
          <cell r="F1434">
            <v>1407.18</v>
          </cell>
        </row>
        <row r="1435">
          <cell r="A1435">
            <v>92614</v>
          </cell>
          <cell r="B1435" t="str">
            <v>FABRICAÇÃO E INSTALAÇÃO DE TESOURA INTEIRA EM AÇO, VÃO DE 9 M, PARA TELHA ONDULADA DE FIBROCIMENTO, METÁLICA, PLÁSTICA OU TERMOACÚSTICA, INCLUSO IÇAMENTO. AF_12/2015</v>
          </cell>
          <cell r="C1435" t="str">
            <v>UN</v>
          </cell>
          <cell r="D1435">
            <v>1363.1100000000001</v>
          </cell>
          <cell r="E1435">
            <v>218.12</v>
          </cell>
          <cell r="F1435">
            <v>1581.23</v>
          </cell>
        </row>
        <row r="1436">
          <cell r="A1436">
            <v>92616</v>
          </cell>
          <cell r="B1436" t="str">
            <v>FABRICAÇÃO E INSTALAÇÃO DE TESOURA INTEIRA EM AÇO, VÃO DE 10 M, PARA TELHA ONDULADA DE FIBROCIMENTO, METÁLICA, PLÁSTICA OU TERMOACÚSTICA, INCLUSO IÇAMENTO. AF_12/2015</v>
          </cell>
          <cell r="C1436" t="str">
            <v>UN</v>
          </cell>
          <cell r="D1436">
            <v>1535.3</v>
          </cell>
          <cell r="E1436">
            <v>273.97000000000003</v>
          </cell>
          <cell r="F1436">
            <v>1809.27</v>
          </cell>
        </row>
        <row r="1437">
          <cell r="A1437">
            <v>92618</v>
          </cell>
          <cell r="B1437" t="str">
            <v>FABRICAÇÃO E INSTALAÇÃO DE TESOURA INTEIRA EM AÇO, VÃO DE 11 M, PARA TELHA ONDULADA DE FIBROCIMENTO, METÁLICA, PLÁSTICA OU TERMOACÚSTICA, INCLUSO IÇAMENTO. AF_12/2015</v>
          </cell>
          <cell r="C1437" t="str">
            <v>UN</v>
          </cell>
          <cell r="D1437">
            <v>1651.35</v>
          </cell>
          <cell r="E1437">
            <v>273.97000000000003</v>
          </cell>
          <cell r="F1437">
            <v>1925.32</v>
          </cell>
        </row>
        <row r="1438">
          <cell r="A1438">
            <v>92620</v>
          </cell>
          <cell r="B1438" t="str">
            <v>FABRICAÇÃO E INSTALAÇÃO DE TESOURA INTEIRA EM AÇO, VÃO DE 12 M, PARA TELHA ONDULADA DE FIBROCIMENTO, METÁLICA, PLÁSTICA OU TERMOACÚSTICA, INCLUSO IÇAMENTO. AF_12/2015</v>
          </cell>
          <cell r="C1438" t="str">
            <v>UN</v>
          </cell>
          <cell r="D1438">
            <v>1767.3999999999999</v>
          </cell>
          <cell r="E1438">
            <v>273.97000000000003</v>
          </cell>
          <cell r="F1438">
            <v>2041.37</v>
          </cell>
        </row>
        <row r="1439">
          <cell r="A1439">
            <v>100357</v>
          </cell>
          <cell r="B1439" t="str">
            <v>FABRICAÇÃO E INSTALAÇÃO DE MEIA TESOURA DE MADEIRA NÃO APARELHADA, COM VÃO DE 3 M, PARA TELHA CERÂMICA OU DE CONCRETO, INCLUSO IÇAMENTO. AF_07/2019</v>
          </cell>
          <cell r="C1439" t="str">
            <v>UN</v>
          </cell>
          <cell r="D1439">
            <v>847.14</v>
          </cell>
          <cell r="E1439">
            <v>307.89</v>
          </cell>
          <cell r="F1439">
            <v>1155.03</v>
          </cell>
        </row>
        <row r="1440">
          <cell r="A1440">
            <v>100358</v>
          </cell>
          <cell r="B1440" t="str">
            <v>FABRICAÇÃO E INSTALAÇÃO DE MEIA TESOURA DE MADEIRA NÃO APARELHADA, COM VÃO DE 4 M, PARA TELHA CERÂMICA OU DE CONCRETO, INCLUSO IÇAMENTO. AF_07/2019</v>
          </cell>
          <cell r="C1440" t="str">
            <v>UN</v>
          </cell>
          <cell r="D1440">
            <v>1072.75</v>
          </cell>
          <cell r="E1440">
            <v>505.56</v>
          </cell>
          <cell r="F1440">
            <v>1578.31</v>
          </cell>
        </row>
        <row r="1441">
          <cell r="A1441">
            <v>100359</v>
          </cell>
          <cell r="B1441" t="str">
            <v>FABRICAÇÃO E INSTALAÇÃO DE MEIA TESOURA DE MADEIRA NÃO APARELHADA, COM VÃO DE 5 M, PARA TELHA CERÂMICA OU DE CONCRETO, INCLUSO IÇAMENTO. AF_07/2019</v>
          </cell>
          <cell r="C1441" t="str">
            <v>UN</v>
          </cell>
          <cell r="D1441">
            <v>1152.27</v>
          </cell>
          <cell r="E1441">
            <v>505.55</v>
          </cell>
          <cell r="F1441">
            <v>1657.82</v>
          </cell>
        </row>
        <row r="1442">
          <cell r="A1442">
            <v>100360</v>
          </cell>
          <cell r="B1442" t="str">
            <v>FABRICAÇÃO E INSTALAÇÃO DE MEIA TESOURA DE MADEIRA NÃO APARELHADA, COM VÃO DE 6 M, PARA TELHA CERÂMICA OU DE CONCRETO, INCLUSO IÇAMENTO. AF_07/2019</v>
          </cell>
          <cell r="C1442" t="str">
            <v>UN</v>
          </cell>
          <cell r="D1442">
            <v>1282</v>
          </cell>
          <cell r="E1442">
            <v>558.27</v>
          </cell>
          <cell r="F1442">
            <v>1840.27</v>
          </cell>
        </row>
        <row r="1443">
          <cell r="A1443">
            <v>100361</v>
          </cell>
          <cell r="B1443" t="str">
            <v>FABRICAÇÃO E INSTALAÇÃO DE MEIA TESOURA DE MADEIRA NÃO APARELHADA, COM VÃO DE 7 M, PARA TELHA CERÂMICA OU DE CONCRETO, INCLUSO IÇAMENTO. AF_07/2019</v>
          </cell>
          <cell r="C1443" t="str">
            <v>UN</v>
          </cell>
          <cell r="D1443">
            <v>1541.83</v>
          </cell>
          <cell r="E1443">
            <v>755.92</v>
          </cell>
          <cell r="F1443">
            <v>2297.75</v>
          </cell>
        </row>
        <row r="1444">
          <cell r="A1444">
            <v>100362</v>
          </cell>
          <cell r="B1444" t="str">
            <v>FABRICAÇÃO E INSTALAÇÃO DE MEIA TESOURA DE MADEIRA NÃO APARELHADA, COM VÃO DE 8 M, PARA TELHA CERÂMICA OU DE CONCRETO, INCLUSO IÇAMENTO. AF_07/2019</v>
          </cell>
          <cell r="C1444" t="str">
            <v>UN</v>
          </cell>
          <cell r="D1444">
            <v>2132.4300000000003</v>
          </cell>
          <cell r="E1444">
            <v>807.01</v>
          </cell>
          <cell r="F1444">
            <v>2939.44</v>
          </cell>
        </row>
        <row r="1445">
          <cell r="A1445">
            <v>100363</v>
          </cell>
          <cell r="B1445" t="str">
            <v>FABRICAÇÃO E INSTALAÇÃO DE MEIA TESOURA DE MADEIRA NÃO APARELHADA, COM VÃO DE 9 M, PARA TELHA CERÂMICA OU DE CONCRETO, INCLUSO IÇAMENTO. AF_07/2019</v>
          </cell>
          <cell r="C1445" t="str">
            <v>UN</v>
          </cell>
          <cell r="D1445">
            <v>2228.62</v>
          </cell>
          <cell r="E1445">
            <v>807.01</v>
          </cell>
          <cell r="F1445">
            <v>3035.63</v>
          </cell>
        </row>
        <row r="1446">
          <cell r="A1446">
            <v>100364</v>
          </cell>
          <cell r="B1446" t="str">
            <v>FABRICAÇÃO E INSTALAÇÃO DE MEIA TESOURA DE MADEIRA NÃO APARELHADA, COM VÃO DE 10 M, PARA TELHA CERÂMICA OU DE CONCRETO, INCLUSO IÇAMENTO. AF_07/2019</v>
          </cell>
          <cell r="C1446" t="str">
            <v>UN</v>
          </cell>
          <cell r="D1446">
            <v>2416.7400000000002</v>
          </cell>
          <cell r="E1446">
            <v>889.29</v>
          </cell>
          <cell r="F1446">
            <v>3306.03</v>
          </cell>
        </row>
        <row r="1447">
          <cell r="A1447">
            <v>100365</v>
          </cell>
          <cell r="B1447" t="str">
            <v>FABRICAÇÃO E INSTALAÇÃO DE MEIA TESOURA DE MADEIRA NÃO APARELHADA, COM VÃO DE 11 M, PARA TELHA CERÂMICA OU DE CONCRETO, INCLUSO IÇAMENTO. AF_07/2019</v>
          </cell>
          <cell r="C1447" t="str">
            <v>UN</v>
          </cell>
          <cell r="D1447">
            <v>2734.67</v>
          </cell>
          <cell r="E1447">
            <v>1086.96</v>
          </cell>
          <cell r="F1447">
            <v>3821.63</v>
          </cell>
        </row>
        <row r="1448">
          <cell r="A1448">
            <v>100366</v>
          </cell>
          <cell r="B1448" t="str">
            <v>FABRICAÇÃO E INSTALAÇÃO DE MEIA TESOURA DE MADEIRA NÃO APARELHADA, COM VÃO DE 12 M, PARA TELHA CERÂMICA OU DE CONCRETO, INCLUSO IÇAMENTO. AF_07/2019</v>
          </cell>
          <cell r="C1448" t="str">
            <v>UN</v>
          </cell>
          <cell r="D1448">
            <v>2996.3999999999996</v>
          </cell>
          <cell r="E1448">
            <v>1086.95</v>
          </cell>
          <cell r="F1448">
            <v>4083.35</v>
          </cell>
        </row>
        <row r="1449">
          <cell r="A1449">
            <v>100367</v>
          </cell>
          <cell r="B1449" t="str">
            <v>FABRICAÇÃO E INSTALAÇÃO DE MEIA TESOURA DE MADEIRA NÃO APARELHADA, COM VÃO DE 3 M, PARA TELHA ONDULADA DE FIBROCIMENTO, ALUMÍNIO, PLÁSTICA OU TERMOACÚSTICA, INCLUSO IÇAMENTO. AF_07/2019</v>
          </cell>
          <cell r="C1449" t="str">
            <v>UN</v>
          </cell>
          <cell r="D1449">
            <v>816.28000000000009</v>
          </cell>
          <cell r="E1449">
            <v>307.89</v>
          </cell>
          <cell r="F1449">
            <v>1124.17</v>
          </cell>
        </row>
        <row r="1450">
          <cell r="A1450">
            <v>100368</v>
          </cell>
          <cell r="B1450" t="str">
            <v>FABRICAÇÃO E INSTALAÇÃO DE MEIA TESOURA DE MADEIRA NÃO APARELHADA, COM VÃO DE 4 M, PARA TELHA ONDULADA DE FIBROCIMENTO, ALUMÍNIO, PLÁSTICA OU TERMOACÚSTICA, INCLUSO IÇAMENTO. AF_07/2019</v>
          </cell>
          <cell r="C1450" t="str">
            <v>UN</v>
          </cell>
          <cell r="D1450">
            <v>1034.69</v>
          </cell>
          <cell r="E1450">
            <v>505.56</v>
          </cell>
          <cell r="F1450">
            <v>1540.25</v>
          </cell>
        </row>
        <row r="1451">
          <cell r="A1451">
            <v>100369</v>
          </cell>
          <cell r="B1451" t="str">
            <v>FABRICAÇÃO E INSTALAÇÃO DE MEIA TESOURA DE MADEIRA NÃO APARELHADA, COM VÃO DE 5 M, PARA TELHA ONDULADA DE FIBROCIMENTO, ALUMÍNIO, PLÁSTICA OU TERMOACÚSTICA, INCLUSO IÇAMENTO. AF_07/2019</v>
          </cell>
          <cell r="C1451" t="str">
            <v>UN</v>
          </cell>
          <cell r="D1451">
            <v>1114.21</v>
          </cell>
          <cell r="E1451">
            <v>505.55</v>
          </cell>
          <cell r="F1451">
            <v>1619.76</v>
          </cell>
        </row>
        <row r="1452">
          <cell r="A1452">
            <v>100370</v>
          </cell>
          <cell r="B1452" t="str">
            <v>FABRICAÇÃO E INSTALAÇÃO DE MEIA TESOURA DE MADEIRA NÃO APARELHADA, COM VÃO DE 6 M, PARA TELHA ONDULADA DE FIBROCIMENTO, ALUMÍNIO, PLÁSTICA OU TERMOACÚSTICA, INCLUSO IÇAMENTO. AF_07/2019</v>
          </cell>
          <cell r="C1452" t="str">
            <v>UN</v>
          </cell>
          <cell r="D1452">
            <v>1361.8700000000001</v>
          </cell>
          <cell r="E1452">
            <v>558.27</v>
          </cell>
          <cell r="F1452">
            <v>1920.14</v>
          </cell>
        </row>
        <row r="1453">
          <cell r="A1453">
            <v>100371</v>
          </cell>
          <cell r="B1453" t="str">
            <v>FABRICAÇÃO E INSTALAÇÃO DE MEIA TESOURA DE MADEIRA NÃO APARELHADA, COM VÃO DE 7 M, PARA TELHA ONDULADA DE FIBROCIMENTO, ALUMÍNIO, PLÁSTICA OU TERMOACÚSTICA, INCLUSO IÇAMENTO. AF_07/2019</v>
          </cell>
          <cell r="C1453" t="str">
            <v>UN</v>
          </cell>
          <cell r="D1453">
            <v>1440.33</v>
          </cell>
          <cell r="E1453">
            <v>755.92</v>
          </cell>
          <cell r="F1453">
            <v>2196.25</v>
          </cell>
        </row>
        <row r="1454">
          <cell r="A1454">
            <v>100372</v>
          </cell>
          <cell r="B1454" t="str">
            <v>FABRICAÇÃO E INSTALAÇÃO DE MEIA TESOURA DE MADEIRA NÃO APARELHADA, COM VÃO DE 8 M, PARA TELHA ONDULADA DE FIBROCIMENTO, ALUMÍNIO, PLÁSTICA OU TERMOACÚSTICA, INCLUSO IÇAMENTO. AF_07/2019</v>
          </cell>
          <cell r="C1454" t="str">
            <v>UN</v>
          </cell>
          <cell r="D1454">
            <v>1958.5</v>
          </cell>
          <cell r="E1454">
            <v>807.02</v>
          </cell>
          <cell r="F1454">
            <v>2765.52</v>
          </cell>
        </row>
        <row r="1455">
          <cell r="A1455">
            <v>100373</v>
          </cell>
          <cell r="B1455" t="str">
            <v>FABRICAÇÃO E INSTALAÇÃO DE MEIA TESOURA DE MADEIRA NÃO APARELHADA, COM VÃO DE 9 M, PARA TELHA ONDULADA DE FIBROCIMENTO, ALUMÍNIO, PLÁSTICA OU TERMOACÚSTICA, INCLUSO IÇAMENTO. AF_07/2019</v>
          </cell>
          <cell r="C1455" t="str">
            <v>UN</v>
          </cell>
          <cell r="D1455">
            <v>2054.94</v>
          </cell>
          <cell r="E1455">
            <v>807.02</v>
          </cell>
          <cell r="F1455">
            <v>2861.96</v>
          </cell>
        </row>
        <row r="1456">
          <cell r="A1456">
            <v>100374</v>
          </cell>
          <cell r="B1456" t="str">
            <v>FABRICAÇÃO E INSTALAÇÃO DE MEIA TESOURA DE MADEIRA NÃO APARELHADA, COM VÃO DE 10 M, PARA TELHA ONDULADA DE FIBROCIMENTO, ALUMÍNIO, PLÁSTICA OU TERMOACÚSTICA, INCLUSO IÇAMENTO. AF_07/2019</v>
          </cell>
          <cell r="C1456" t="str">
            <v>UN</v>
          </cell>
          <cell r="D1456">
            <v>2188.7700000000004</v>
          </cell>
          <cell r="E1456">
            <v>889.3</v>
          </cell>
          <cell r="F1456">
            <v>3078.07</v>
          </cell>
        </row>
        <row r="1457">
          <cell r="A1457">
            <v>100375</v>
          </cell>
          <cell r="B1457" t="str">
            <v>FABRICAÇÃO E INSTALAÇÃO DE MEIA TESOURA DE MADEIRA NÃO APARELHADA, COM VÃO DE 11 M, PARA TELHA ONDULADA DE FIBROCIMENTO, ALUMÍNIO, PLÁSTICA OU TERMOACÚSTICA, INCLUSO IÇAMENTO. AF_07/2019</v>
          </cell>
          <cell r="C1457" t="str">
            <v>UN</v>
          </cell>
          <cell r="D1457">
            <v>2394.1</v>
          </cell>
          <cell r="E1457">
            <v>1086.96</v>
          </cell>
          <cell r="F1457">
            <v>3481.06</v>
          </cell>
        </row>
        <row r="1458">
          <cell r="A1458">
            <v>100376</v>
          </cell>
          <cell r="B1458" t="str">
            <v>FABRICAÇÃO E INSTALAÇÃO DE MEIA TESOURA DE MADEIRA NÃO APARELHADA, COM VÃO DE 12 M, PARA TELHA ONDULADA DE FIBROCIMENTO, ALUMÍNIO, PLÁSTICA OU TERMOACÚSTICA, INCLUSO IÇAMENTO. AF_07/2019</v>
          </cell>
          <cell r="C1458" t="str">
            <v>UN</v>
          </cell>
          <cell r="D1458">
            <v>2318.0099999999998</v>
          </cell>
          <cell r="E1458">
            <v>1086.96</v>
          </cell>
          <cell r="F1458">
            <v>3404.97</v>
          </cell>
        </row>
        <row r="1459">
          <cell r="A1459">
            <v>100377</v>
          </cell>
          <cell r="B1459" t="str">
            <v>FABRICAÇÃO E INSTALAÇÃO DE TESOURA (INTEIRA OU MEIA) EM AÇO, VÃOS MAIORES OU IGUAIS A 3,0 M E MENORES OU IGUAL A 6,0 M, INCLUSO IÇAMENTO. AF_07/2019</v>
          </cell>
          <cell r="C1459" t="str">
            <v>KG</v>
          </cell>
          <cell r="D1459">
            <v>10.110000000000001</v>
          </cell>
          <cell r="E1459">
            <v>1.45</v>
          </cell>
          <cell r="F1459">
            <v>11.56</v>
          </cell>
        </row>
        <row r="1460">
          <cell r="A1460">
            <v>100378</v>
          </cell>
          <cell r="B1460" t="str">
            <v>FABRICAÇÃO E INSTALAÇÃO DE TESOURA (INTEIRA OU MEIA) EM AÇO, VÃOS MAIORES QUE 6,0 M E MENORES QUE 12,0 M, INCLUSO IÇAMENTO. AF_07/2019</v>
          </cell>
          <cell r="C1460" t="str">
            <v>KG</v>
          </cell>
          <cell r="D1460">
            <v>9.43</v>
          </cell>
          <cell r="E1460">
            <v>1.32</v>
          </cell>
          <cell r="F1460">
            <v>10.75</v>
          </cell>
        </row>
        <row r="1461">
          <cell r="A1461">
            <v>100382</v>
          </cell>
          <cell r="B1461" t="str">
            <v>FABRICAÇÃO E INSTALAÇÃO DE PONTALETES DE MADEIRA NÃO APARELHADA PARA TELHADOS COM ATÉ 2 ÁGUAS E COM TELHA ONDULADA DE FIBROCIMENTO, ALUMÍNIO OU PLÁSTICA EM EDIFÍCIO RESIDENCIAL TÉRREO, INCLUSO TRANSPORTE VERTICAL. AF_07/2019</v>
          </cell>
          <cell r="C1461" t="str">
            <v>M2</v>
          </cell>
          <cell r="D1461">
            <v>21.32</v>
          </cell>
          <cell r="E1461">
            <v>4.18</v>
          </cell>
          <cell r="F1461">
            <v>25.5</v>
          </cell>
        </row>
        <row r="1462">
          <cell r="A1462">
            <v>104314</v>
          </cell>
          <cell r="B1462" t="str">
            <v>TRAMA DE AÇO COMPOSTA POR TERÇAS PARA TELHADOS DE ATÉ 2 ÁGUAS PARA TELHA ONDULADA DE FIBROCIMENTO, METÁLICA, PLÁSTICA OU TERMOACÚSTICA, INCLUSO TRANSPORTE VERTICAL (EM KG). AF_07/2019</v>
          </cell>
          <cell r="C1462" t="str">
            <v>KG</v>
          </cell>
          <cell r="D1462">
            <v>9.49</v>
          </cell>
          <cell r="E1462">
            <v>1.42</v>
          </cell>
          <cell r="F1462">
            <v>10.91</v>
          </cell>
        </row>
        <row r="1463">
          <cell r="A1463">
            <v>94444</v>
          </cell>
          <cell r="B1463" t="str">
            <v>TELHAMENTO COM TELHA DE ENCAIXE, TIPO FRANCESA DE VIDRO, COM ATÉ 2 ÁGUAS, INCLUSO TRANSPORTE VERTICAL. AF_07/2019</v>
          </cell>
          <cell r="C1463" t="str">
            <v>M2</v>
          </cell>
          <cell r="D1463">
            <v>634.23</v>
          </cell>
          <cell r="E1463">
            <v>7.06</v>
          </cell>
          <cell r="F1463">
            <v>641.29</v>
          </cell>
        </row>
        <row r="1464">
          <cell r="A1464">
            <v>104482</v>
          </cell>
          <cell r="B1464" t="str">
            <v>ESGOTAMENTO DE VALA COM BOMBA SUBMERSÍVEL. AF_12/2022</v>
          </cell>
          <cell r="C1464" t="str">
            <v>H</v>
          </cell>
          <cell r="D1464">
            <v>9.360000000000003</v>
          </cell>
          <cell r="E1464">
            <v>23.09</v>
          </cell>
          <cell r="F1464">
            <v>32.450000000000003</v>
          </cell>
        </row>
        <row r="1465">
          <cell r="A1465">
            <v>104184</v>
          </cell>
          <cell r="B1465" t="str">
            <v>INSTALAÇÃO E DESINSTALAÇÃO DE REGISTRO DE PVC PARA SISTEMA DE REBAIXAMENTO DE LENÇOL FREÁTICO POR PONTEIRAS FILTRANTES. AF_12/2022</v>
          </cell>
          <cell r="C1465" t="str">
            <v>UN</v>
          </cell>
          <cell r="D1465">
            <v>18.170000000000002</v>
          </cell>
          <cell r="E1465">
            <v>18.14</v>
          </cell>
          <cell r="F1465">
            <v>36.31</v>
          </cell>
        </row>
        <row r="1466">
          <cell r="A1466">
            <v>104185</v>
          </cell>
          <cell r="B1466" t="str">
            <v>INSTALAÇÃO E DESINSTALAÇÃO DE CONJUNTO DE BOMBAS, À VÁCUO E CENTRÍFUGA, PARA SISTEMA DE REBAIXAMENTO DE LENÇOL FREÁTICO POR PONTEIRAS FILTRANTES (EXCLUI O FORNECIMENTO DE BOMBAS). AF_12/2022</v>
          </cell>
          <cell r="C1466" t="str">
            <v>UN</v>
          </cell>
          <cell r="D1466">
            <v>7.5400000000000027</v>
          </cell>
          <cell r="E1466">
            <v>19.989999999999998</v>
          </cell>
          <cell r="F1466">
            <v>27.53</v>
          </cell>
        </row>
        <row r="1467">
          <cell r="A1467">
            <v>104189</v>
          </cell>
          <cell r="B1467" t="str">
            <v>INSTALAÇÃO DE MATERIAL GRANULAR FILTRANTE PARA SISTEMA DE REBAIXAMENTO DE LENÇOL FREÁTICO POR POÇOS PROFUNDOSA, DIÂMETRO DO POÇO DE 400 MM. AF_12/2022</v>
          </cell>
          <cell r="C1467" t="str">
            <v>M3</v>
          </cell>
          <cell r="D1467">
            <v>145.91000000000003</v>
          </cell>
          <cell r="E1467">
            <v>31.39</v>
          </cell>
          <cell r="F1467">
            <v>177.3</v>
          </cell>
        </row>
        <row r="1468">
          <cell r="A1468">
            <v>104190</v>
          </cell>
          <cell r="B1468" t="str">
            <v>INSTALAÇÃO E DESINSTALAÇÃO DE SISTEMA DE BOMBA PARA SISTEMA DE REBAIXAMENTO DE LENÇOL FREÁTICO POR POÇOS PROFUNDOS (EXCLUI O FORNECIMENTO DE BOMBA). AF_12/2022</v>
          </cell>
          <cell r="C1468" t="str">
            <v>UN</v>
          </cell>
          <cell r="D1468">
            <v>219.69000000000005</v>
          </cell>
          <cell r="E1468">
            <v>520.92999999999995</v>
          </cell>
          <cell r="F1468">
            <v>740.62</v>
          </cell>
        </row>
        <row r="1469">
          <cell r="A1469">
            <v>102661</v>
          </cell>
          <cell r="B1469" t="str">
            <v>DRENO SUBSUPERFICIAL (SEÇÃO 0,40 X 0,40 M), COM TUBO DE PEAD CORRUGADO PERFURADO, DN 100 MM, ENCHIMENTO COM AREIA. AF_07/2021</v>
          </cell>
          <cell r="C1469" t="str">
            <v>M</v>
          </cell>
          <cell r="D1469">
            <v>35.480000000000004</v>
          </cell>
          <cell r="E1469">
            <v>4.97</v>
          </cell>
          <cell r="F1469">
            <v>40.450000000000003</v>
          </cell>
        </row>
        <row r="1470">
          <cell r="A1470">
            <v>102662</v>
          </cell>
          <cell r="B1470" t="str">
            <v>DRENO SUBSUPERFICIAL (SEÇÃO 0,40 X 0,40 M), COM TUBO DE PVC CORRUGADO RÍGIDO PERFURADO, DN 100 MM, ENCHIMENTO COM AREIA. AF_07/2021</v>
          </cell>
          <cell r="C1470" t="str">
            <v>M</v>
          </cell>
          <cell r="D1470">
            <v>89.56</v>
          </cell>
          <cell r="E1470">
            <v>6.94</v>
          </cell>
          <cell r="F1470">
            <v>96.5</v>
          </cell>
        </row>
        <row r="1471">
          <cell r="A1471">
            <v>102663</v>
          </cell>
          <cell r="B1471" t="str">
            <v>DRENO SUBSUPERFICIAL (SEÇÃO 0,40 X 0,40 M), COM TUBO DE CONCRETO SIMPLES POROSO, DN 200 MM, ENCHIMENTO COM AREIA. AF_07/2021</v>
          </cell>
          <cell r="C1471" t="str">
            <v>M</v>
          </cell>
          <cell r="D1471">
            <v>40.769999999999996</v>
          </cell>
          <cell r="E1471">
            <v>7.67</v>
          </cell>
          <cell r="F1471">
            <v>48.44</v>
          </cell>
        </row>
        <row r="1472">
          <cell r="A1472">
            <v>102664</v>
          </cell>
          <cell r="B1472" t="str">
            <v>DRENO SUBSUPERFICIAL (SEÇÃO 0,40 X 0,40 M), CEGO, ENCHIMENTO DE BRITA, ENVOLVIDO COM MANTA GEOTÊXTIL. AF_07/2021</v>
          </cell>
          <cell r="C1472" t="str">
            <v>M</v>
          </cell>
          <cell r="D1472">
            <v>38.760000000000005</v>
          </cell>
          <cell r="E1472">
            <v>4.91</v>
          </cell>
          <cell r="F1472">
            <v>43.67</v>
          </cell>
        </row>
        <row r="1473">
          <cell r="A1473">
            <v>102665</v>
          </cell>
          <cell r="B1473" t="str">
            <v>DRENO SUBSUPERFICIAL (SEÇÃO 0,40 X 0,40 M), CEGO, ENCHIMENTO DE BRITA. AF_07/2021</v>
          </cell>
          <cell r="C1473" t="str">
            <v>M</v>
          </cell>
          <cell r="D1473">
            <v>14.479999999999999</v>
          </cell>
          <cell r="E1473">
            <v>4.58</v>
          </cell>
          <cell r="F1473">
            <v>19.059999999999999</v>
          </cell>
        </row>
        <row r="1474">
          <cell r="A1474">
            <v>102666</v>
          </cell>
          <cell r="B1474" t="str">
            <v>DRENO SUBSUPERFICIAL (SEÇÃO 0,40 X 0,40 M), COM TUBO DE PEAD CORRUGADO PERFURADO, DN 100 MM, ENCHIMENTO COM BRITA, ENVOLVIDO COM MANTA GEOTÊXTIL. AF_07/2021</v>
          </cell>
          <cell r="C1474" t="str">
            <v>M</v>
          </cell>
          <cell r="D1474">
            <v>50.46</v>
          </cell>
          <cell r="E1474">
            <v>5.31</v>
          </cell>
          <cell r="F1474">
            <v>55.77</v>
          </cell>
        </row>
        <row r="1475">
          <cell r="A1475">
            <v>102668</v>
          </cell>
          <cell r="B1475" t="str">
            <v>DRENO SUBSUPERFICIAL (SEÇÃO 0,40 X 0,40 M), COM TUBO DE PVC CORRUGADO RÍGIDO PERFURADO, DN 100 MM, ENCHIMENTO COM BRITA, ENVOLVIDO COM MANTA GEOTÊXTIL. AF_07/2021</v>
          </cell>
          <cell r="C1475" t="str">
            <v>M</v>
          </cell>
          <cell r="D1475">
            <v>104.52999999999999</v>
          </cell>
          <cell r="E1475">
            <v>7.29</v>
          </cell>
          <cell r="F1475">
            <v>111.82</v>
          </cell>
        </row>
        <row r="1476">
          <cell r="A1476">
            <v>102669</v>
          </cell>
          <cell r="B1476" t="str">
            <v>DRENO SUBSUPERFICIAL (SEÇÃO 0,40 X 0,40 M), COM TUBO DE CONCRETO SIMPLES POROSO, DN 200 MM, ENCHIMENTO COM BRITA, ENVOLVIDO COM MANTA GEOTÊXTIL. AF_07/2021</v>
          </cell>
          <cell r="C1476" t="str">
            <v>M</v>
          </cell>
          <cell r="D1476">
            <v>57.190000000000005</v>
          </cell>
          <cell r="E1476">
            <v>8.01</v>
          </cell>
          <cell r="F1476">
            <v>65.2</v>
          </cell>
        </row>
        <row r="1477">
          <cell r="A1477">
            <v>102670</v>
          </cell>
          <cell r="B1477" t="str">
            <v>DRENO PROFUNDO (SEÇÃO 0,50 X 1,50 M), COM TUBO DE PEAD CORRUGADO PERFURADO, DN 100 MM, ENCHIMENTO COM AREIA, COM SELO DE ARGILA. AF_07/2021</v>
          </cell>
          <cell r="C1477" t="str">
            <v>M</v>
          </cell>
          <cell r="D1477">
            <v>112.28999999999999</v>
          </cell>
          <cell r="E1477">
            <v>9.56</v>
          </cell>
          <cell r="F1477">
            <v>121.85</v>
          </cell>
        </row>
        <row r="1478">
          <cell r="A1478">
            <v>102672</v>
          </cell>
          <cell r="B1478" t="str">
            <v>DRENO PROFUNDO (SEÇÃO 0,50 X 1,50 M), COM TUBO DE PVC CORRUGADO RÍGIDO PERFURADO, DN 100 MM, ENCHIMENTO COM AREIA, COM SELO DE ARGILA. AF_07/2021</v>
          </cell>
          <cell r="C1478" t="str">
            <v>M</v>
          </cell>
          <cell r="D1478">
            <v>174.9</v>
          </cell>
          <cell r="E1478">
            <v>17.79</v>
          </cell>
          <cell r="F1478">
            <v>192.69</v>
          </cell>
        </row>
        <row r="1479">
          <cell r="A1479">
            <v>102673</v>
          </cell>
          <cell r="B1479" t="str">
            <v>DRENO PROFUNDO (SEÇÃO 0,50 X 1,50 M), COM TUBO DE CONCRETO SIMPLES POROSO, DN 200 MM, ENCHIMENTO COM AREIA, COM SELO DE ARGILA. AF_07/2021</v>
          </cell>
          <cell r="C1479" t="str">
            <v>M</v>
          </cell>
          <cell r="D1479">
            <v>135.35000000000002</v>
          </cell>
          <cell r="E1479">
            <v>23.76</v>
          </cell>
          <cell r="F1479">
            <v>159.11000000000001</v>
          </cell>
        </row>
        <row r="1480">
          <cell r="A1480">
            <v>102674</v>
          </cell>
          <cell r="B1480" t="str">
            <v>DRENO PROFUNDO (SEÇÃO 0,50 X 1,50 M), COM TUBO DE PEAD CORRUGADO PERFURADO, DN 100 MM, ENCHIMENTO COM AREIA. AF_07/2021</v>
          </cell>
          <cell r="C1480" t="str">
            <v>M</v>
          </cell>
          <cell r="D1480">
            <v>125.77999999999999</v>
          </cell>
          <cell r="E1480">
            <v>8.67</v>
          </cell>
          <cell r="F1480">
            <v>134.44999999999999</v>
          </cell>
        </row>
        <row r="1481">
          <cell r="A1481">
            <v>102676</v>
          </cell>
          <cell r="B1481" t="str">
            <v>DRENO PROFUNDO (SEÇÃO 0,50 X 1,50 M), COM TUBO DE PVC CORRUGADO RÍGIDO PERFURADO, DN 100 MM, ENCHIMENTO COM AREIA. AF_07/2021</v>
          </cell>
          <cell r="C1481" t="str">
            <v>M</v>
          </cell>
          <cell r="D1481">
            <v>182.38000000000002</v>
          </cell>
          <cell r="E1481">
            <v>11.95</v>
          </cell>
          <cell r="F1481">
            <v>194.33</v>
          </cell>
        </row>
        <row r="1482">
          <cell r="A1482">
            <v>102677</v>
          </cell>
          <cell r="B1482" t="str">
            <v>DRENO PROFUNDO (SEÇÃO 0,50 X 1,50 M), COM TUBO DE CONCRETO SIMPLES POROSO, DN 200 MM, ENCHIMENTO COM AREIA. AF_07/2021</v>
          </cell>
          <cell r="C1482" t="str">
            <v>M</v>
          </cell>
          <cell r="D1482">
            <v>135.16</v>
          </cell>
          <cell r="E1482">
            <v>13.9</v>
          </cell>
          <cell r="F1482">
            <v>149.06</v>
          </cell>
        </row>
        <row r="1483">
          <cell r="A1483">
            <v>102678</v>
          </cell>
          <cell r="B1483" t="str">
            <v>DRENO PROFUNDO (SEÇÃO 0,50 X 1,50 M), CEGO, ENCHIMENTO DE BRITA, ENVOLVIDO COM MANTA GEOTÊXTIL, COM SELO DE ARGILA. AF_07/2021</v>
          </cell>
          <cell r="C1483" t="str">
            <v>M</v>
          </cell>
          <cell r="D1483">
            <v>107.52</v>
          </cell>
          <cell r="E1483">
            <v>9.42</v>
          </cell>
          <cell r="F1483">
            <v>116.94</v>
          </cell>
        </row>
        <row r="1484">
          <cell r="A1484">
            <v>102679</v>
          </cell>
          <cell r="B1484" t="str">
            <v>DRENO PROFUNDO (SEÇÃO 0,50 X 1,50 M), CEGO, ENCHIMENTO DE BRITA, ENVOLVIDO COM MANTA GEOTÊXTIL. AF_07/2021</v>
          </cell>
          <cell r="C1484" t="str">
            <v>M</v>
          </cell>
          <cell r="D1484">
            <v>116.75999999999999</v>
          </cell>
          <cell r="E1484">
            <v>8.2899999999999991</v>
          </cell>
          <cell r="F1484">
            <v>125.05</v>
          </cell>
        </row>
        <row r="1485">
          <cell r="A1485">
            <v>102680</v>
          </cell>
          <cell r="B1485" t="str">
            <v>DRENO PROFUNDO (SEÇÃO 0,50 X 1,50 M), COM TUBO DE PEAD CORRUGADO PERFURADO, DN 100 MM, ENCHIMENTO COM BRITA, ENVOLVIDO COM MANTA GEOTÊXTIL, COM SELO DE ARGILA. AF_07/2021</v>
          </cell>
          <cell r="C1485" t="str">
            <v>M</v>
          </cell>
          <cell r="D1485">
            <v>120</v>
          </cell>
          <cell r="E1485">
            <v>10.37</v>
          </cell>
          <cell r="F1485">
            <v>130.37</v>
          </cell>
        </row>
        <row r="1486">
          <cell r="A1486">
            <v>102681</v>
          </cell>
          <cell r="B1486" t="str">
            <v>DRENO PROFUNDO (SEÇÃO 0,50 X 1,50 M), COM TUBO DE PVC CORRUGADO RÍGIDO PERFURADO, DN 100 MM, ENCHIMENTO COM BRITA, ENVOLVIDO COM MANTA GEOTÊXTIL, COM SELO DE ARGILA. AF_07/2021</v>
          </cell>
          <cell r="C1486" t="str">
            <v>M</v>
          </cell>
          <cell r="D1486">
            <v>176.61</v>
          </cell>
          <cell r="E1486">
            <v>13.64</v>
          </cell>
          <cell r="F1486">
            <v>190.25</v>
          </cell>
        </row>
        <row r="1487">
          <cell r="A1487">
            <v>102683</v>
          </cell>
          <cell r="B1487" t="str">
            <v>DRENO PROFUNDO (SEÇÃO 0,50 X 1,50 M), COM TUBO DE CONCRETO SIMPLES POROSO, DN 200 MM, ENCHIMENTO COM BRITA, ENVOLVIDO COM MANTA GEOTÊXTIL, COM SELO DE ARGILA. AF_07/2021</v>
          </cell>
          <cell r="C1487" t="str">
            <v>M</v>
          </cell>
          <cell r="D1487">
            <v>134.61000000000001</v>
          </cell>
          <cell r="E1487">
            <v>16.600000000000001</v>
          </cell>
          <cell r="F1487">
            <v>151.21</v>
          </cell>
        </row>
        <row r="1488">
          <cell r="A1488">
            <v>102684</v>
          </cell>
          <cell r="B1488" t="str">
            <v>DRENO PROFUNDO (SEÇÃO 0,50 X 1,50 M), COM TUBO DE PEAD CORRUGADO PERFURADO, DN 100 MM, ENCHIMENTO COM BRITA, ENVOLVIDO COM MANTA GEOTÊXTIL. AF_07/2021</v>
          </cell>
          <cell r="C1488" t="str">
            <v>M</v>
          </cell>
          <cell r="D1488">
            <v>129.21</v>
          </cell>
          <cell r="E1488">
            <v>9.26</v>
          </cell>
          <cell r="F1488">
            <v>138.47</v>
          </cell>
        </row>
        <row r="1489">
          <cell r="A1489">
            <v>102685</v>
          </cell>
          <cell r="B1489" t="str">
            <v>DRENO PROFUNDO (SEÇÃO 0,50 X 1,50 M), COM TUBO DE PVC CORRUGADO RÍGIDO PERFURADO, DN 100 MM, ENCHIMENTO COM BRITA, ENVOLVIDO COM MANTA GEOTÊXTIL. AF_07/2021</v>
          </cell>
          <cell r="C1489" t="str">
            <v>M</v>
          </cell>
          <cell r="D1489">
            <v>185.85</v>
          </cell>
          <cell r="E1489">
            <v>12.52</v>
          </cell>
          <cell r="F1489">
            <v>198.37</v>
          </cell>
        </row>
        <row r="1490">
          <cell r="A1490">
            <v>102687</v>
          </cell>
          <cell r="B1490" t="str">
            <v>DRENO PROFUNDO (SEÇÃO 0,50 X 1,50 M), COM TUBO DE CONCRETO SIMPLES POROSO, DN 200 MM, ENCHIMENTO COM BRITA, ENVOLVIDO COM MANTA GEOTÊXTIL. AF_07/2021</v>
          </cell>
          <cell r="C1490" t="str">
            <v>M</v>
          </cell>
          <cell r="D1490">
            <v>140.05000000000001</v>
          </cell>
          <cell r="E1490">
            <v>14.48</v>
          </cell>
          <cell r="F1490">
            <v>154.53</v>
          </cell>
        </row>
        <row r="1491">
          <cell r="A1491">
            <v>102688</v>
          </cell>
          <cell r="B1491" t="str">
            <v>DRENO ESPINHA DE PEIXE (SEÇÃO 0,40 X 0,40 M), COM TUBO DE PEAD CORRUGADO PERFURADO, DN 100 MM, ENCHIMENTO COM AREIA, INCLUSIVE CONEXÕES. AF_07/2021</v>
          </cell>
          <cell r="C1491" t="str">
            <v>M</v>
          </cell>
          <cell r="D1491">
            <v>39.4</v>
          </cell>
          <cell r="E1491">
            <v>7.6</v>
          </cell>
          <cell r="F1491">
            <v>47</v>
          </cell>
        </row>
        <row r="1492">
          <cell r="A1492">
            <v>102689</v>
          </cell>
          <cell r="B1492" t="str">
            <v>DRENO ESPINHA DE PEIXE (SEÇÃO 0,40 X 0,40 M), COM TUBO DE PVC CORRUGADO RÍGIDO PERFURADO, DN 100 MM, ENCHIMENTO COM AREIA, INCLUSIVE CONEXÕES. AF_07/2021</v>
          </cell>
          <cell r="C1492" t="str">
            <v>M</v>
          </cell>
          <cell r="D1492">
            <v>92.04</v>
          </cell>
          <cell r="E1492">
            <v>8.2200000000000006</v>
          </cell>
          <cell r="F1492">
            <v>100.26</v>
          </cell>
        </row>
        <row r="1493">
          <cell r="A1493">
            <v>102690</v>
          </cell>
          <cell r="B1493" t="str">
            <v>DRENO ESPINHA DE PEIXE (SEÇÃO (0,40 X 0,40 M), COM TUBO DE PEAD CORRUGADO PERFURADO, DN 100 MM, ENCHIMENTO COM BRITA, ENVOLVIDO COM MANTA GEOTÊXTIL, INCLUSIVE CONEXÕES. AF_07/2021</v>
          </cell>
          <cell r="C1493" t="str">
            <v>M</v>
          </cell>
          <cell r="D1493">
            <v>54.36</v>
          </cell>
          <cell r="E1493">
            <v>7.95</v>
          </cell>
          <cell r="F1493">
            <v>62.31</v>
          </cell>
        </row>
        <row r="1494">
          <cell r="A1494">
            <v>102693</v>
          </cell>
          <cell r="B1494" t="str">
            <v>DRENO ESPINHA DE PEIXE (SEÇÃO 0,40 X 0,40 M), COM TUBO DE PVC CORRUGADO RÍGIDO PERFURADO, DN 100 MM, ENCHIMENTO COM BRITA, ENVOLVIDO COM MANTA GEOTÊXTIL, INCLUSIVE CONEXÕES. AF_07/2021</v>
          </cell>
          <cell r="C1494" t="str">
            <v>M</v>
          </cell>
          <cell r="D1494">
            <v>106.99</v>
          </cell>
          <cell r="E1494">
            <v>8.58</v>
          </cell>
          <cell r="F1494">
            <v>115.57</v>
          </cell>
        </row>
        <row r="1495">
          <cell r="A1495">
            <v>102694</v>
          </cell>
          <cell r="B1495" t="str">
            <v>DRENO ESPINHA DE PEIXE (SEÇÃO 0,50 X 0,80 M), COM TUBO DE PEAD CORRUGADO PERFURADO, DN 100 MM, ENCHIMENTO COM AREIA, INCLUSIVE CONEXÕES. AF_07/2021</v>
          </cell>
          <cell r="C1495" t="str">
            <v>M</v>
          </cell>
          <cell r="D1495">
            <v>79.960000000000008</v>
          </cell>
          <cell r="E1495">
            <v>9.41</v>
          </cell>
          <cell r="F1495">
            <v>89.37</v>
          </cell>
        </row>
        <row r="1496">
          <cell r="A1496">
            <v>102696</v>
          </cell>
          <cell r="B1496" t="str">
            <v>DRENO ESPINHA DE PEIXE (SEÇÃO 0,50 X 0,80 M), COM TUBO DE PVC CORRUGADO RÍGIDO PERFURADO, DN 100 MM, ENCHIMENTO COM AREIA, INCLUSIVE CONEXÕES. AF_07/2021</v>
          </cell>
          <cell r="C1496" t="str">
            <v>M</v>
          </cell>
          <cell r="D1496">
            <v>132.17000000000002</v>
          </cell>
          <cell r="E1496">
            <v>10.48</v>
          </cell>
          <cell r="F1496">
            <v>142.65</v>
          </cell>
        </row>
        <row r="1497">
          <cell r="A1497">
            <v>102697</v>
          </cell>
          <cell r="B1497" t="str">
            <v>DRENO ESPINHA DE PEIXE (SEÇÃO 0,50 X 0,80 M), COM TUBO DE PEAD CORRUGADO PERFURADO, DN 100 MM, ENCHIMENTO COM BRITA, ENVOLVIDO COM MANTA GEOTÊXTIL, INCLUSIVE CONEXÕES. AF_07/2021</v>
          </cell>
          <cell r="C1497" t="str">
            <v>M</v>
          </cell>
          <cell r="D1497">
            <v>89.179999999999993</v>
          </cell>
          <cell r="E1497">
            <v>9.98</v>
          </cell>
          <cell r="F1497">
            <v>99.16</v>
          </cell>
        </row>
        <row r="1498">
          <cell r="A1498">
            <v>102703</v>
          </cell>
          <cell r="B1498" t="str">
            <v>DRENO ESPINHA DE PEIXE (SEÇÃO 0,50 X 0,80 M), COM TUBO DE PVC CORRUGADO RÍGIDO PERFURADO, DN 100 MM, ENCHIMENTO COM BRITA, ENVOLVIDO COM MANTA GEOTÊXTIL, INCLUSIVE CONEXÕES. AF_07/2021</v>
          </cell>
          <cell r="C1498" t="str">
            <v>M</v>
          </cell>
          <cell r="D1498">
            <v>141.41999999999999</v>
          </cell>
          <cell r="E1498">
            <v>11.03</v>
          </cell>
          <cell r="F1498">
            <v>152.44999999999999</v>
          </cell>
        </row>
        <row r="1499">
          <cell r="A1499">
            <v>102704</v>
          </cell>
          <cell r="B1499" t="str">
            <v>TUBO DE PEAD CORRUGADO PERFURADO, DN 100 MM, PARA DRENO - FORNECIMENTO E ASSENTAMENTO. AF_07/2021</v>
          </cell>
          <cell r="C1499" t="str">
            <v>M</v>
          </cell>
          <cell r="D1499">
            <v>12.23</v>
          </cell>
          <cell r="E1499">
            <v>0.33</v>
          </cell>
          <cell r="F1499">
            <v>12.56</v>
          </cell>
        </row>
        <row r="1500">
          <cell r="A1500">
            <v>102705</v>
          </cell>
          <cell r="B1500" t="str">
            <v>TUBO DE PVC CORRUGADO RÍGIDO PERFURADO, DN 100 MM, PARA DRENO - FORNECIMENTO E ASSENTAMENTO. AF_07/2021</v>
          </cell>
          <cell r="C1500" t="str">
            <v>M</v>
          </cell>
          <cell r="D1500">
            <v>64.23</v>
          </cell>
          <cell r="E1500">
            <v>0.33</v>
          </cell>
          <cell r="F1500">
            <v>64.56</v>
          </cell>
        </row>
        <row r="1501">
          <cell r="A1501">
            <v>102707</v>
          </cell>
          <cell r="B1501" t="str">
            <v>TUBO DE CONCRETO SIMPLES POROSO, DN 200 MM, PARA DRENO - FORNECIMENTO E ASSENTAMENTO. AF_07/2021</v>
          </cell>
          <cell r="C1501" t="str">
            <v>M</v>
          </cell>
          <cell r="D1501">
            <v>21.1</v>
          </cell>
          <cell r="E1501">
            <v>3.92</v>
          </cell>
          <cell r="F1501">
            <v>25.02</v>
          </cell>
        </row>
        <row r="1502">
          <cell r="A1502">
            <v>102708</v>
          </cell>
          <cell r="B1502" t="str">
            <v>LUVA DE PVC, SÉRIE NORMAL, PARA ESGOTO PREDIAL, DN 100 MM, INSTALADA EM DRENO  - FORNECIMENTO E INSTALAÇÃO. AF_07/2021</v>
          </cell>
          <cell r="C1502" t="str">
            <v>UN</v>
          </cell>
          <cell r="D1502">
            <v>13.19</v>
          </cell>
          <cell r="E1502">
            <v>13.53</v>
          </cell>
          <cell r="F1502">
            <v>26.72</v>
          </cell>
        </row>
        <row r="1503">
          <cell r="A1503">
            <v>102710</v>
          </cell>
          <cell r="B1503" t="str">
            <v>JUNÇÃO SIMPLES DE PVC, 45 GRAUS, SÉRIE NORMAL, PARA ESGOTO PREDIAL, DN 100 MM, INSTALADA EM DRENO - FORNECIMENTO E INSTALAÇÃO. AF_07/2021</v>
          </cell>
          <cell r="C1503" t="str">
            <v>UN</v>
          </cell>
          <cell r="D1503">
            <v>37.850000000000009</v>
          </cell>
          <cell r="E1503">
            <v>27.02</v>
          </cell>
          <cell r="F1503">
            <v>64.87</v>
          </cell>
        </row>
        <row r="1504">
          <cell r="A1504">
            <v>102711</v>
          </cell>
          <cell r="B1504" t="str">
            <v>JUNÇÃO DUPLA DE PVC, SÉRIE NORMAL, PARA ESGOTO PREDIAL, DN 100 X 100 X 100 MM, INSTALADA EM DRENO  - FORNECIMENTO E INSTALAÇÃO. AF_07/2021</v>
          </cell>
          <cell r="C1504" t="str">
            <v>UN</v>
          </cell>
          <cell r="D1504">
            <v>56.53</v>
          </cell>
          <cell r="E1504">
            <v>27.01</v>
          </cell>
          <cell r="F1504">
            <v>83.54</v>
          </cell>
        </row>
        <row r="1505">
          <cell r="A1505">
            <v>102712</v>
          </cell>
          <cell r="B1505" t="str">
            <v>GEOTÊXTIL NÃO TECIDO 100% POLIÉSTER, RESISTÊNCIA A TRAÇÃO DE 9 KN/M (RT - 9), INSTALADO EM DRENO - FORNECIMENTO E INSTALAÇÃO. AF_07/2021</v>
          </cell>
          <cell r="C1505" t="str">
            <v>M2</v>
          </cell>
          <cell r="D1505">
            <v>9.2799999999999994</v>
          </cell>
          <cell r="E1505">
            <v>0.33</v>
          </cell>
          <cell r="F1505">
            <v>9.61</v>
          </cell>
        </row>
        <row r="1506">
          <cell r="A1506">
            <v>102713</v>
          </cell>
          <cell r="B1506" t="str">
            <v>GEOTÊXTIL NÃO TECIDO 100% POLIÉSTER, RESISTÊNCIA A TRAÇÃO DE 14 KN/M (RT - 14), INSTALADO EM DRENO - FORNECIMENTO E INSTALAÇÃO. AF_07/2021</v>
          </cell>
          <cell r="C1506" t="str">
            <v>M2</v>
          </cell>
          <cell r="D1506">
            <v>12.86</v>
          </cell>
          <cell r="E1506">
            <v>0.33</v>
          </cell>
          <cell r="F1506">
            <v>13.19</v>
          </cell>
        </row>
        <row r="1507">
          <cell r="A1507">
            <v>102715</v>
          </cell>
          <cell r="B1507" t="str">
            <v>GEOTÊXTIL NÃO TECIDO 100% POLIÉSTER, RESISTÊNCIA A TRAÇÃO DE 26 KN/M (RT - 26), INSTALADO EM DRENO - FORNECIMENTO E INSTALAÇÃO. AF_07/2021</v>
          </cell>
          <cell r="C1507" t="str">
            <v>M2</v>
          </cell>
          <cell r="D1507">
            <v>25.73</v>
          </cell>
          <cell r="E1507">
            <v>0.33</v>
          </cell>
          <cell r="F1507">
            <v>26.06</v>
          </cell>
        </row>
        <row r="1508">
          <cell r="A1508">
            <v>102716</v>
          </cell>
          <cell r="B1508" t="str">
            <v>ENCHIMENTO DE AREIA PARA DRENO, LANÇAMENTO MECANIZADO. AF_07/2021</v>
          </cell>
          <cell r="C1508" t="str">
            <v>M3</v>
          </cell>
          <cell r="D1508">
            <v>150.38000000000002</v>
          </cell>
          <cell r="E1508">
            <v>10.199999999999999</v>
          </cell>
          <cell r="F1508">
            <v>160.58000000000001</v>
          </cell>
        </row>
        <row r="1509">
          <cell r="A1509">
            <v>102717</v>
          </cell>
          <cell r="B1509" t="str">
            <v>ENCHIMENTO DE BRITA PARA DRENO, LANÇAMENTO MECANIZADO. AF_07/2021</v>
          </cell>
          <cell r="C1509" t="str">
            <v>M3</v>
          </cell>
          <cell r="D1509">
            <v>89.27</v>
          </cell>
          <cell r="E1509">
            <v>10.199999999999999</v>
          </cell>
          <cell r="F1509">
            <v>99.47</v>
          </cell>
        </row>
        <row r="1510">
          <cell r="A1510">
            <v>102718</v>
          </cell>
          <cell r="B1510" t="str">
            <v>ENCHIMENTO DE AREIA PARA DRENO, LANÇAMENTO MANUAL. AF_07/2021</v>
          </cell>
          <cell r="C1510" t="str">
            <v>M3</v>
          </cell>
          <cell r="D1510">
            <v>146.1</v>
          </cell>
          <cell r="E1510">
            <v>26.22</v>
          </cell>
          <cell r="F1510">
            <v>172.32</v>
          </cell>
        </row>
        <row r="1511">
          <cell r="A1511">
            <v>102719</v>
          </cell>
          <cell r="B1511" t="str">
            <v>ENCHIMENTO DE BRITA PARA DRENO, LANÇAMENTO MANUAL. AF_07/2021</v>
          </cell>
          <cell r="C1511" t="str">
            <v>M3</v>
          </cell>
          <cell r="D1511">
            <v>84.99</v>
          </cell>
          <cell r="E1511">
            <v>26.22</v>
          </cell>
          <cell r="F1511">
            <v>111.21</v>
          </cell>
        </row>
        <row r="1512">
          <cell r="A1512">
            <v>102722</v>
          </cell>
          <cell r="B1512" t="str">
            <v>DRENO EM MURO DE CONTENÇÃO, EXECUTADO NO PÉ DO MURO, COM TUBO DE PEAD CORRUGADO FLEXÍVEL PERFURADO, ENCHIMENTO COM BRITA, ENVOLVIDO COM MANTA GEOTÊXTIL. AF_07/2021</v>
          </cell>
          <cell r="C1512" t="str">
            <v>M</v>
          </cell>
          <cell r="D1512">
            <v>45.87</v>
          </cell>
          <cell r="E1512">
            <v>8.5399999999999991</v>
          </cell>
          <cell r="F1512">
            <v>54.41</v>
          </cell>
        </row>
        <row r="1513">
          <cell r="A1513">
            <v>102723</v>
          </cell>
          <cell r="B1513" t="str">
            <v>DRENO EM MURO DE CONTENÇÃO, EXECUTADO NO PÉ DO MURO, COM TUBO DE PVC CORRUGADO RÍGIDO PERFURADO, ENCHIMENTO COM BRITA, ENVOLVIDO COM MANTA GEOTÊXTIL. AF_07/2021</v>
          </cell>
          <cell r="C1513" t="str">
            <v>M</v>
          </cell>
          <cell r="D1513">
            <v>97.88</v>
          </cell>
          <cell r="E1513">
            <v>8.5299999999999994</v>
          </cell>
          <cell r="F1513">
            <v>106.41</v>
          </cell>
        </row>
        <row r="1514">
          <cell r="A1514">
            <v>102724</v>
          </cell>
          <cell r="B1514" t="str">
            <v>DRENO BARBACÃ, DN 100 MM, COM MATERIAL DRENANTE. AF_07/2021</v>
          </cell>
          <cell r="C1514" t="str">
            <v>UN</v>
          </cell>
          <cell r="D1514">
            <v>22.57</v>
          </cell>
          <cell r="E1514">
            <v>8.18</v>
          </cell>
          <cell r="F1514">
            <v>30.75</v>
          </cell>
        </row>
        <row r="1515">
          <cell r="A1515">
            <v>102725</v>
          </cell>
          <cell r="B1515" t="str">
            <v>DRENO BARBACÃ, DN 75 MM, COM MATERIAL DRENANTE. AF_07/2021</v>
          </cell>
          <cell r="C1515" t="str">
            <v>UN</v>
          </cell>
          <cell r="D1515">
            <v>21.85</v>
          </cell>
          <cell r="E1515">
            <v>8.18</v>
          </cell>
          <cell r="F1515">
            <v>30.03</v>
          </cell>
        </row>
        <row r="1516">
          <cell r="A1516">
            <v>102726</v>
          </cell>
          <cell r="B1516" t="str">
            <v>DRENO BARBACÃ, DN 50 MM, COM MATERIAL DRENANTE. AF_07/2021</v>
          </cell>
          <cell r="C1516" t="str">
            <v>UN</v>
          </cell>
          <cell r="D1516">
            <v>19.809999999999999</v>
          </cell>
          <cell r="E1516">
            <v>8.18</v>
          </cell>
          <cell r="F1516">
            <v>27.99</v>
          </cell>
        </row>
        <row r="1517">
          <cell r="A1517">
            <v>103653</v>
          </cell>
          <cell r="B1517" t="str">
            <v>GEOTÊXTIL NÃO TECIDO 100% POLIÉSTER, RESISTÊNCIA A TRAÇÃO DE 31 KN/M (RT-31), INSTALADO EM DRENO - FORNECIMENTO E INSTALAÇÃO. AF_07/2021</v>
          </cell>
          <cell r="C1517" t="str">
            <v>M2</v>
          </cell>
          <cell r="D1517">
            <v>30.790000000000003</v>
          </cell>
          <cell r="E1517">
            <v>0.33</v>
          </cell>
          <cell r="F1517">
            <v>31.12</v>
          </cell>
        </row>
        <row r="1518">
          <cell r="A1518">
            <v>92743</v>
          </cell>
          <cell r="B1518" t="str">
            <v>MURO DE GABIÃO, ENCHIMENTO COM PEDRA DE MÃO TIPO RACHÃO, DE GRAVIDADE, COM GAIOLAS DE COMPRIMENTO IGUAL A 2 M, PARA MUROS COM ALTURA MENOR OU IGUAL A 4 M  FORNECIMENTO E EXECUÇÃO. AF_12/2015</v>
          </cell>
          <cell r="C1518" t="str">
            <v>M3</v>
          </cell>
          <cell r="D1518">
            <v>537.2700000000001</v>
          </cell>
          <cell r="E1518">
            <v>118.92</v>
          </cell>
          <cell r="F1518">
            <v>656.19</v>
          </cell>
        </row>
        <row r="1519">
          <cell r="A1519">
            <v>92744</v>
          </cell>
          <cell r="B1519" t="str">
            <v>MURO DE GABIÃO, ENCHIMENTO COM PEDRA DE MÃO TIPO RACHÃO, DE GRAVIDADE, COM GAIOLAS DE COMPRIMENTO IGUAL A 5 M, PARA MUROS COM ALTURA MENOR OU IGUAL A 4 M  FORNECIMENTO E EXECUÇÃO. AF_12/2015</v>
          </cell>
          <cell r="C1519" t="str">
            <v>M3</v>
          </cell>
          <cell r="D1519">
            <v>556.18000000000006</v>
          </cell>
          <cell r="E1519">
            <v>57.42</v>
          </cell>
          <cell r="F1519">
            <v>613.6</v>
          </cell>
        </row>
        <row r="1520">
          <cell r="A1520">
            <v>92745</v>
          </cell>
          <cell r="B1520" t="str">
            <v>MURO DE GABIÃO, ENCHIMENTO COM PEDRA DE MÃO TIPO RACHÃO, DE GRAVIDADE, COM GAIOLAS DE COMPRIMENTO IGUAL A 2 M, PARA MUROS COM ALTURA MAIOR QUE 4 M E MENOR OU IGUAL A 6 M  FORNECIMENTO E EXECUÇÃO. AF_12/2015</v>
          </cell>
          <cell r="C1520" t="str">
            <v>M3</v>
          </cell>
          <cell r="D1520">
            <v>679.57</v>
          </cell>
          <cell r="E1520">
            <v>143.12</v>
          </cell>
          <cell r="F1520">
            <v>822.69</v>
          </cell>
        </row>
        <row r="1521">
          <cell r="A1521">
            <v>92746</v>
          </cell>
          <cell r="B1521" t="str">
            <v>MURO DE GABIÃO, ENCHIMENTO COM PEDRA DE MÃO TIPO RACHÃO, DE GRAVIDADE, COM GAIOLAS DE COMPRIMENTO IGUAL A 5 M, PARA MUROS COM ALTURA MAIOR QUE 4 M E MENOR OU IGUAL A 6 M   FORNECIMENTO E EXECUÇÃO. AF_12/2015</v>
          </cell>
          <cell r="C1521" t="str">
            <v>M3</v>
          </cell>
          <cell r="D1521">
            <v>657.35</v>
          </cell>
          <cell r="E1521">
            <v>80.78</v>
          </cell>
          <cell r="F1521">
            <v>738.13</v>
          </cell>
        </row>
        <row r="1522">
          <cell r="A1522">
            <v>92747</v>
          </cell>
          <cell r="B1522" t="str">
            <v>MURO DE GABIÃO, ENCHIMENTO COM PEDRA DE MÃO TIPO RACHÃO, DE GRAVIDADE, COM GAIOLAS DE COMPRIMENTO IGUAL A 2 M, PARA MUROS COM ALTURA MAIOR QUE 6 M E MENOR OU IGUAL A 10 M   FORNECIMENTO E EXECUÇÃO. AF_12/2015</v>
          </cell>
          <cell r="C1522" t="str">
            <v>M3</v>
          </cell>
          <cell r="D1522">
            <v>760.31</v>
          </cell>
          <cell r="E1522">
            <v>157.09</v>
          </cell>
          <cell r="F1522">
            <v>917.4</v>
          </cell>
        </row>
        <row r="1523">
          <cell r="A1523">
            <v>92748</v>
          </cell>
          <cell r="B1523" t="str">
            <v>MURO DE GABIÃO, ENCHIMENTO COM PEDRA DE MÃO TIPO RACHÃO, DE GRAVIDADE, COM GAIOLAS DE COMPRIMENTO IGUAL A 5 M, PARA MUROS COM ALTURA MAIOR QUE 6 M E MENOR OU IGUAL A 10 M FORNECIMENTO E EXECUÇÃO. AF_12/2015</v>
          </cell>
          <cell r="C1523" t="str">
            <v>M3</v>
          </cell>
          <cell r="D1523">
            <v>714.78000000000009</v>
          </cell>
          <cell r="E1523">
            <v>94.66</v>
          </cell>
          <cell r="F1523">
            <v>809.44</v>
          </cell>
        </row>
        <row r="1524">
          <cell r="A1524">
            <v>92749</v>
          </cell>
          <cell r="B1524" t="str">
            <v>MURO DE GABIÃO, ENCHIMENTO COM PEDRA DE MÃO TIPO RACHÃO, COM SOLO REFORÇADO, PARA MUROS COM ALTURA MENOR OU IGUAL A 4 M   FORNECIMENTO E EXECUÇÃO. AF_12/2015</v>
          </cell>
          <cell r="C1524" t="str">
            <v>M3</v>
          </cell>
          <cell r="D1524">
            <v>826.87000000000012</v>
          </cell>
          <cell r="E1524">
            <v>117.57</v>
          </cell>
          <cell r="F1524">
            <v>944.44</v>
          </cell>
        </row>
        <row r="1525">
          <cell r="A1525">
            <v>92750</v>
          </cell>
          <cell r="B1525" t="str">
            <v>MURO DE GABIÃO, ENCHIMENTO COM PEDRA DE MÃO TIPO RACHÃO, COM SOLO REFORÇADO, PARA MUROS COM ALTURA MAIOR QUE 4 M E MENOR OU IGUAL A 12 M   FORNECIMENTO E EXECUÇÃO. AF_12/2015</v>
          </cell>
          <cell r="C1525" t="str">
            <v>M3</v>
          </cell>
          <cell r="D1525">
            <v>1481.9499999999998</v>
          </cell>
          <cell r="E1525">
            <v>161.65</v>
          </cell>
          <cell r="F1525">
            <v>1643.6</v>
          </cell>
        </row>
        <row r="1526">
          <cell r="A1526">
            <v>92751</v>
          </cell>
          <cell r="B1526" t="str">
            <v>MURO DE GABIÃO, ENCHIMENTO COM PEDRA DE MÃO TIPO RACHÃO, COM SOLO REFORÇADO, PARA MUROS COM ALTURA MAIOR QUE 12 M E MENOR OU IGUAL A 20 M    FORNECIMENTO E EXECUÇÃO. AF_12/2015</v>
          </cell>
          <cell r="C1526" t="str">
            <v>M3</v>
          </cell>
          <cell r="D1526">
            <v>1863.0399999999997</v>
          </cell>
          <cell r="E1526">
            <v>186.45</v>
          </cell>
          <cell r="F1526">
            <v>2049.4899999999998</v>
          </cell>
        </row>
        <row r="1527">
          <cell r="A1527">
            <v>92752</v>
          </cell>
          <cell r="B1527" t="str">
            <v>MURO DE GABIÃO, ENCHIMENTO COM PEDRA DE MÃO TIPO RACHÃO, COM SOLO REFORÇADO, PARA MUROS COM ALTURA MAIOR QUE 20 M E MENOR OU IGUAL A 28 M   FORNECIMENTO E EXECUÇÃO. AF_12/2015</v>
          </cell>
          <cell r="C1527" t="str">
            <v>M3</v>
          </cell>
          <cell r="D1527">
            <v>2243.17</v>
          </cell>
          <cell r="E1527">
            <v>210.44</v>
          </cell>
          <cell r="F1527">
            <v>2453.61</v>
          </cell>
        </row>
        <row r="1528">
          <cell r="A1528">
            <v>92753</v>
          </cell>
          <cell r="B1528" t="str">
            <v>MURO DE GABIÃO, ENCHIMENTO COM RESÍDUO DE CONSTRUÇÃO E DEMOLIÇÃO, DE GRAVIDADE, COM GAIOLA TRAPEZOIDAL DE COMPRIMENTO IGUAL A 2 M, PARA MUROS COM ALTURA MENOR OU IGUAL A 2 M   FORNECIMENTO E EXECUÇÃO. AF_12/2015</v>
          </cell>
          <cell r="C1528" t="str">
            <v>M3</v>
          </cell>
          <cell r="D1528">
            <v>545.49</v>
          </cell>
          <cell r="E1528">
            <v>82.94</v>
          </cell>
          <cell r="F1528">
            <v>628.42999999999995</v>
          </cell>
        </row>
        <row r="1529">
          <cell r="A1529">
            <v>92754</v>
          </cell>
          <cell r="B1529" t="str">
            <v>MURO DE GABIÃO, ENCHIMENTO COM RESÍDUO DE CONSTRUÇÃO E DEMOLIÇÃO, DE GRAVIDADE, COM GAIOLA TRAPEZOIDAL DE COMPRIMENTO IGUAL A 2 M, PARA MUROS COM ALTURA MAIOR QUE 2 M E MENOR OU IGUAL A 4 M    FORNECIMENTO E EXECUÇÃO. AF_12/2015</v>
          </cell>
          <cell r="C1529" t="str">
            <v>M3</v>
          </cell>
          <cell r="D1529">
            <v>495.16999999999996</v>
          </cell>
          <cell r="E1529">
            <v>76.349999999999994</v>
          </cell>
          <cell r="F1529">
            <v>571.52</v>
          </cell>
        </row>
        <row r="1530">
          <cell r="A1530">
            <v>92755</v>
          </cell>
          <cell r="B1530" t="str">
            <v>PROTEÇÃO SUPERFICIAL DE CANAL EM GABIÃO TIPO COLCHÃO, ALTURA DE 17 CENTÍMETROS, ENCHIMENTO COM PEDRA DE MÃO TIPO RACHÃO - FORNECIMENTO E EXECUÇÃO. AF_12/2015</v>
          </cell>
          <cell r="C1530" t="str">
            <v>M2</v>
          </cell>
          <cell r="D1530">
            <v>208.55</v>
          </cell>
          <cell r="E1530">
            <v>39.200000000000003</v>
          </cell>
          <cell r="F1530">
            <v>247.75</v>
          </cell>
        </row>
        <row r="1531">
          <cell r="A1531">
            <v>92756</v>
          </cell>
          <cell r="B1531" t="str">
            <v>PROTEÇÃO SUPERFICIAL DE CANAL EM GABIÃO TIPO COLCHÃO, ALTURA DE 23 CENTÍMETROS, ENCHIMENTO COM PEDRA DE MÃO TIPO RACHÃO - FORNECIMENTO E EXECUÇÃO. AF_12/2015</v>
          </cell>
          <cell r="C1531" t="str">
            <v>M2</v>
          </cell>
          <cell r="D1531">
            <v>233.57999999999998</v>
          </cell>
          <cell r="E1531">
            <v>46.51</v>
          </cell>
          <cell r="F1531">
            <v>280.08999999999997</v>
          </cell>
        </row>
        <row r="1532">
          <cell r="A1532">
            <v>92757</v>
          </cell>
          <cell r="B1532" t="str">
            <v>PROTEÇÃO SUPERFICIAL DE CANAL EM GABIÃO TIPO COLCHÃO, ALTURA DE 30 CENTÍMETROS, ENCHIMENTO COM PEDRA DE MÃO TIPO RACHÃO - FORNECIMENTO E EXECUÇÃO. AF_12/2015</v>
          </cell>
          <cell r="C1532" t="str">
            <v>M2</v>
          </cell>
          <cell r="D1532">
            <v>264.29000000000002</v>
          </cell>
          <cell r="E1532">
            <v>55.08</v>
          </cell>
          <cell r="F1532">
            <v>319.37</v>
          </cell>
        </row>
        <row r="1533">
          <cell r="A1533">
            <v>92758</v>
          </cell>
          <cell r="B1533" t="str">
            <v>PROTEÇÃO SUPERFICIAL DE CANAL EM GABIÃO TIPO SACO, DIÂMETRO DE 65 CENTÍMETROS, ENCHIMENTO MANUAL COM PEDRA DE MÃO TIPO RACHÃO - FORNECIMENTO E EXECUÇÃO. AF_12/2015</v>
          </cell>
          <cell r="C1533" t="str">
            <v>M3</v>
          </cell>
          <cell r="D1533">
            <v>642.68999999999994</v>
          </cell>
          <cell r="E1533">
            <v>88.97</v>
          </cell>
          <cell r="F1533">
            <v>731.66</v>
          </cell>
        </row>
        <row r="1534">
          <cell r="A1534">
            <v>91069</v>
          </cell>
          <cell r="B1534" t="str">
            <v>EXECUÇÃO DE REVESTIMENTO DE CONCRETO PROJETADO COM ESPESSURA DE 7 CM, ARMADO COM TELA, INCLINAÇÃO MENOR QUE 90°, APLICAÇÃO CONTÍNUA, UTILIZANDO EQUIPAMENTO DE PROJEÇÃO COM 6 M³/H DE CAPACIDADE. AF_01/2016</v>
          </cell>
          <cell r="C1534" t="str">
            <v>M2</v>
          </cell>
          <cell r="D1534">
            <v>93.02</v>
          </cell>
          <cell r="E1534">
            <v>23.55</v>
          </cell>
          <cell r="F1534">
            <v>116.57</v>
          </cell>
        </row>
        <row r="1535">
          <cell r="A1535">
            <v>91070</v>
          </cell>
          <cell r="B1535" t="str">
            <v>EXECUÇÃO DE REVESTIMENTO DE CONCRETO PROJETADO COM ESPESSURA DE 10 CM, ARMADO COM TELA, INCLINAÇÃO MENOR QUE 90°, APLICAÇÃO CONTÍNUA, UTILIZANDO EQUIPAMENTO DE PROJEÇÃO COM 6 M³/H DE CAPACIDADE. AF_01/2016</v>
          </cell>
          <cell r="C1535" t="str">
            <v>M2</v>
          </cell>
          <cell r="D1535">
            <v>104.26</v>
          </cell>
          <cell r="E1535">
            <v>24.98</v>
          </cell>
          <cell r="F1535">
            <v>129.24</v>
          </cell>
        </row>
        <row r="1536">
          <cell r="A1536">
            <v>91071</v>
          </cell>
          <cell r="B1536" t="str">
            <v>EXECUÇÃO DE REVESTIMENTO DE CONCRETO PROJETADO COM ESPESSURA DE 7 CM, ARMADO COM TELA, INCLINAÇÃO DE 90°, APLICAÇÃO CONTÍNUA, UTILIZANDO EQUIPAMENTO DE PROJEÇÃO COM 6 M³/H DE CAPACIDADE. AF_01/2016</v>
          </cell>
          <cell r="C1536" t="str">
            <v>M2</v>
          </cell>
          <cell r="D1536">
            <v>112.55000000000001</v>
          </cell>
          <cell r="E1536">
            <v>55.97</v>
          </cell>
          <cell r="F1536">
            <v>168.52</v>
          </cell>
        </row>
        <row r="1537">
          <cell r="A1537">
            <v>91072</v>
          </cell>
          <cell r="B1537" t="str">
            <v>EXECUÇÃO DE REVESTIMENTO DE CONCRETO PROJETADO COM ESPESSURA DE 10 CM, ARMADO COM TELA, INCLINAÇÃO DE 90°, APLICAÇÃO CONTÍNUA, UTILIZANDO EQUIPAMENTO DE PROJEÇÃO COM 6 M³/H DE CAPACIDADE. AF_01/2016</v>
          </cell>
          <cell r="C1537" t="str">
            <v>M2</v>
          </cell>
          <cell r="D1537">
            <v>123.69</v>
          </cell>
          <cell r="E1537">
            <v>57.48</v>
          </cell>
          <cell r="F1537">
            <v>181.17</v>
          </cell>
        </row>
        <row r="1538">
          <cell r="A1538">
            <v>91073</v>
          </cell>
          <cell r="B1538" t="str">
            <v>EXECUÇÃO DE REVESTIMENTO DE CONCRETO PROJETADO COM ESPESSURA DE 7 CM, ARMADO COM TELA, INCLINAÇÃO MENOR QUE 90°, APLICAÇÃO CONTÍNUA, UTILIZANDO EQUIPAMENTO DE PROJEÇÃO COM 3 M³/H DE CAPACIDADE. AF_01/2016</v>
          </cell>
          <cell r="C1538" t="str">
            <v>M2</v>
          </cell>
          <cell r="D1538">
            <v>97.860000000000014</v>
          </cell>
          <cell r="E1538">
            <v>36.01</v>
          </cell>
          <cell r="F1538">
            <v>133.87</v>
          </cell>
        </row>
        <row r="1539">
          <cell r="A1539">
            <v>91074</v>
          </cell>
          <cell r="B1539" t="str">
            <v>EXECUÇÃO DE REVESTIMENTO DE CONCRETO PROJETADO COM ESPESSURA DE 10 CM, ARMADO COM TELA, INCLINAÇÃO MENOR QUE 90°, APLICAÇÃO CONTÍNUA, UTILIZANDO EQUIPAMENTO DE PROJEÇÃO COM 3 M³/H DE CAPACIDADE. AF_01/2016</v>
          </cell>
          <cell r="C1539" t="str">
            <v>M2</v>
          </cell>
          <cell r="D1539">
            <v>109.69</v>
          </cell>
          <cell r="E1539">
            <v>38.659999999999997</v>
          </cell>
          <cell r="F1539">
            <v>148.35</v>
          </cell>
        </row>
        <row r="1540">
          <cell r="A1540">
            <v>91075</v>
          </cell>
          <cell r="B1540" t="str">
            <v>EXECUÇÃO DE REVESTIMENTO DE CONCRETO PROJETADO COM ESPESSURA DE 7 CM, ARMADO COM TELA, INCLINAÇÃO DE 90°, APLICAÇÃO CONTÍNUA, UTILIZANDO EQUIPAMENTO DE PROJEÇÃO COM 3 M³/H DE CAPACIDADE. AF_01/2016</v>
          </cell>
          <cell r="C1540" t="str">
            <v>M2</v>
          </cell>
          <cell r="D1540">
            <v>116.42999999999999</v>
          </cell>
          <cell r="E1540">
            <v>71.989999999999995</v>
          </cell>
          <cell r="F1540">
            <v>188.42</v>
          </cell>
        </row>
        <row r="1541">
          <cell r="A1541">
            <v>91076</v>
          </cell>
          <cell r="B1541" t="str">
            <v>EXECUÇÃO DE REVESTIMENTO DE CONCRETO PROJETADO COM ESPESSURA DE 10 CM, ARMADO COM TELA, INCLINAÇÃO DE 90°, APLICAÇÃO CONTÍNUA, UTILIZANDO EQUIPAMENTO DE PROJEÇÃO COM 3 M³/H DE CAPACIDADE. AF_01/2016</v>
          </cell>
          <cell r="C1541" t="str">
            <v>M2</v>
          </cell>
          <cell r="D1541">
            <v>128.14999999999998</v>
          </cell>
          <cell r="E1541">
            <v>74.8</v>
          </cell>
          <cell r="F1541">
            <v>202.95</v>
          </cell>
        </row>
        <row r="1542">
          <cell r="A1542">
            <v>91077</v>
          </cell>
          <cell r="B1542" t="str">
            <v>EXECUÇÃO DE REVESTIMENTO DE CONCRETO PROJETADO COM ESPESSURA DE 7 CM, ARMADO COM FIBRAS DE AÇO, INCLINAÇÃO MENOR QUE 90°, APLICAÇÃO CONTÍNUA, UTILIZANDO EQUIPAMENTO DE PROJEÇÃO COM 6 M³/H DE CAPACIDADE. AF_01/2016</v>
          </cell>
          <cell r="C1542" t="str">
            <v>M2</v>
          </cell>
          <cell r="D1542">
            <v>119.55000000000001</v>
          </cell>
          <cell r="E1542">
            <v>16.22</v>
          </cell>
          <cell r="F1542">
            <v>135.77000000000001</v>
          </cell>
        </row>
        <row r="1543">
          <cell r="A1543">
            <v>91078</v>
          </cell>
          <cell r="B1543" t="str">
            <v>EXECUÇÃO DE REVESTIMENTO DE CONCRETO PROJETADO COM ESPESSURA DE 10 CM, ARMADO COM FIBRAS DE AÇO, INCLINAÇÃO MENOR QUE 90°, APLICAÇÃO CONTÍNUA, UTILIZANDO EQUIPAMENTO DE PROJEÇÃO COM 6 M³/H DE CAPACIDADE. AF_01/2016</v>
          </cell>
          <cell r="C1543" t="str">
            <v>M2</v>
          </cell>
          <cell r="D1543">
            <v>141.57999999999998</v>
          </cell>
          <cell r="E1543">
            <v>17.46</v>
          </cell>
          <cell r="F1543">
            <v>159.04</v>
          </cell>
        </row>
        <row r="1544">
          <cell r="A1544">
            <v>91079</v>
          </cell>
          <cell r="B1544" t="str">
            <v>EXECUÇÃO DE REVESTIMENTO DE CONCRETO PROJETADO COM ESPESSURA DE 7 CM, ARMADO COM FIBRAS DE AÇO, INCLINAÇÃO DE 90°, APLICAÇÃO CONTÍNUA, UTILIZANDO EQUIPAMENTO DE PROJEÇÃO COM 6 M³/H DE CAPACIDADE. AF_01/2016</v>
          </cell>
          <cell r="C1544" t="str">
            <v>M2</v>
          </cell>
          <cell r="D1544">
            <v>122.28</v>
          </cell>
          <cell r="E1544">
            <v>20.72</v>
          </cell>
          <cell r="F1544">
            <v>143</v>
          </cell>
        </row>
        <row r="1545">
          <cell r="A1545">
            <v>91080</v>
          </cell>
          <cell r="B1545" t="str">
            <v>EXECUÇÃO DE REVESTIMENTO DE CONCRETO PROJETADO COM ESPESSURA DE 10 CM, ARMADO COM FIBRAS DE AÇO, INCLINAÇÃO DE 90°, APLICAÇÃO CONTÍNUA, UTILIZANDO EQUIPAMENTO DE PROJEÇÃO COM 6 M³/H DE CAPACIDADE. AF_01/2016</v>
          </cell>
          <cell r="C1545" t="str">
            <v>M2</v>
          </cell>
          <cell r="D1545">
            <v>144.09</v>
          </cell>
          <cell r="E1545">
            <v>21.95</v>
          </cell>
          <cell r="F1545">
            <v>166.04</v>
          </cell>
        </row>
        <row r="1546">
          <cell r="A1546">
            <v>91081</v>
          </cell>
          <cell r="B1546" t="str">
            <v>EXECUÇÃO DE REVESTIMENTO DE CONCRETO PROJETADO COM ESPESSURA DE 7 CM, ARMADO COM FIBRAS DE AÇO, INCLINAÇÃO MENOR QUE 90°, APLICAÇÃO CONTÍNUA, UTILIZANDO EQUIPAMENTO DE PROJEÇÃO COM 3 M³/H DE CAPACIDADE. AF_01/2016</v>
          </cell>
          <cell r="C1546" t="str">
            <v>M2</v>
          </cell>
          <cell r="D1546">
            <v>125.75000000000001</v>
          </cell>
          <cell r="E1546">
            <v>29.58</v>
          </cell>
          <cell r="F1546">
            <v>155.33000000000001</v>
          </cell>
        </row>
        <row r="1547">
          <cell r="A1547">
            <v>91082</v>
          </cell>
          <cell r="B1547" t="str">
            <v>EXECUÇÃO DE REVESTIMENTO DE CONCRETO PROJETADO COM ESPESSURA DE 10 CM, ARMADO COM FIBRAS DE AÇO, INCLINAÇÃO MENOR QUE 90°, APLICAÇÃO CONTÍNUA, UTILIZANDO EQUIPAMENTO DE PROJEÇÃO COM 3 M³/H DE CAPACIDADE. AF_01/2016</v>
          </cell>
          <cell r="C1547" t="str">
            <v>M2</v>
          </cell>
          <cell r="D1547">
            <v>148.28</v>
          </cell>
          <cell r="E1547">
            <v>31.91</v>
          </cell>
          <cell r="F1547">
            <v>180.19</v>
          </cell>
        </row>
        <row r="1548">
          <cell r="A1548">
            <v>91083</v>
          </cell>
          <cell r="B1548" t="str">
            <v>EXECUÇÃO DE REVESTIMENTO DE CONCRETO PROJETADO COM ESPESSURA DE 7 CM, ARMADO COM FIBRAS DE AÇO, INCLINAÇÃO DE 90°, APLICAÇÃO CONTÍNUA, UTILIZANDO EQUIPAMENTO DE PROJEÇÃO COM 3 M³/H DE CAPACIDADE. AF_01/2016</v>
          </cell>
          <cell r="C1548" t="str">
            <v>M2</v>
          </cell>
          <cell r="D1548">
            <v>130.03</v>
          </cell>
          <cell r="E1548">
            <v>38.020000000000003</v>
          </cell>
          <cell r="F1548">
            <v>168.05</v>
          </cell>
        </row>
        <row r="1549">
          <cell r="A1549">
            <v>91084</v>
          </cell>
          <cell r="B1549" t="str">
            <v>EXECUÇÃO DE REVESTIMENTO DE CONCRETO PROJETADO COM ESPESSURA DE 10 CM, ARMADO COM FIBRAS DE AÇO, INCLINAÇÃO DE 90°, APLICAÇÃO CONTÍNUA, UTILIZANDO EQUIPAMENTO DE PROJEÇÃO COM 3 M³/H DE CAPACIDADE. AF_01/2016</v>
          </cell>
          <cell r="C1549" t="str">
            <v>M2</v>
          </cell>
          <cell r="D1549">
            <v>152.32999999999998</v>
          </cell>
          <cell r="E1549">
            <v>40.299999999999997</v>
          </cell>
          <cell r="F1549">
            <v>192.63</v>
          </cell>
        </row>
        <row r="1550">
          <cell r="A1550">
            <v>91086</v>
          </cell>
          <cell r="B1550" t="str">
            <v>EXECUÇÃO DE REVESTIMENTO DE CONCRETO PROJETADO COM ESPESSURA DE 7 CM, ARMADO COM TELA, INCLINAÇÃO MENOR QUE 90°, APLICAÇÃO DESCONTÍNUA, UTILIZANDO EQUIPAMENTO DE PROJEÇÃO COM 6 M³/H DE CAPACIDADE. AF_01/2016</v>
          </cell>
          <cell r="C1550" t="str">
            <v>M2</v>
          </cell>
          <cell r="D1550">
            <v>98.309999999999988</v>
          </cell>
          <cell r="E1550">
            <v>31.76</v>
          </cell>
          <cell r="F1550">
            <v>130.07</v>
          </cell>
        </row>
        <row r="1551">
          <cell r="A1551">
            <v>91087</v>
          </cell>
          <cell r="B1551" t="str">
            <v>EXECUÇÃO DE REVESTIMENTO DE CONCRETO PROJETADO COM ESPESSURA DE 10 CM, ARMADO COM TELA, INCLINAÇÃO MENOR QUE 90°, APLICAÇÃO DESCONTÍNUA, UTILIZANDO EQUIPAMENTO DE PROJEÇÃO COM 6 M³/H DE CAPACIDADE. AF_01/2016</v>
          </cell>
          <cell r="C1551" t="str">
            <v>M2</v>
          </cell>
          <cell r="D1551">
            <v>109.80000000000001</v>
          </cell>
          <cell r="E1551">
            <v>33.35</v>
          </cell>
          <cell r="F1551">
            <v>143.15</v>
          </cell>
        </row>
        <row r="1552">
          <cell r="A1552">
            <v>91088</v>
          </cell>
          <cell r="B1552" t="str">
            <v>EXECUÇÃO DE REVESTIMENTO DE CONCRETO PROJETADO COM ESPESSURA DE 7 CM, ARMADO COM TELA, INCLINAÇÃO DE 90°, APLICAÇÃO DESCONTÍNUA, UTILIZANDO EQUIPAMENTO DE PROJEÇÃO COM 6 M³/H DE CAPACIDADE. AF_01/2016</v>
          </cell>
          <cell r="C1552" t="str">
            <v>M2</v>
          </cell>
          <cell r="D1552">
            <v>118.22</v>
          </cell>
          <cell r="E1552">
            <v>65.599999999999994</v>
          </cell>
          <cell r="F1552">
            <v>183.82</v>
          </cell>
        </row>
        <row r="1553">
          <cell r="A1553">
            <v>91089</v>
          </cell>
          <cell r="B1553" t="str">
            <v>EXECUÇÃO DE REVESTIMENTO DE CONCRETO PROJETADO COM ESPESSURA DE 10 CM, ARMADO COM TELA, INCLINAÇÃO DE 90°, APLICAÇÃO DESCONTÍNUA, UTILIZANDO EQUIPAMENTO DE PROJEÇÃO COM 6 M³/H DE CAPACIDADE. AF_01/2016</v>
          </cell>
          <cell r="C1553" t="str">
            <v>M2</v>
          </cell>
          <cell r="D1553">
            <v>129.68</v>
          </cell>
          <cell r="E1553">
            <v>67.39</v>
          </cell>
          <cell r="F1553">
            <v>197.07</v>
          </cell>
        </row>
        <row r="1554">
          <cell r="A1554">
            <v>91090</v>
          </cell>
          <cell r="B1554" t="str">
            <v>EXECUÇÃO DE REVESTIMENTO DE CONCRETO PROJETADO COM ESPESSURA DE 7 CM, ARMADO COM TELA, INCLINAÇÃO MENOR QUE 90°, APLICAÇÃO DESCONTÍNUA, UTILIZANDO EQUIPAMENTO DE PROJEÇÃO COM 3 M³/H DE CAPACIDADE. AF_01/2016</v>
          </cell>
          <cell r="C1554" t="str">
            <v>M2</v>
          </cell>
          <cell r="D1554">
            <v>101.61999999999999</v>
          </cell>
          <cell r="E1554">
            <v>43.05</v>
          </cell>
          <cell r="F1554">
            <v>144.66999999999999</v>
          </cell>
        </row>
        <row r="1555">
          <cell r="A1555">
            <v>91091</v>
          </cell>
          <cell r="B1555" t="str">
            <v>EXECUÇÃO DE REVESTIMENTO DE CONCRETO PROJETADO COM ESPESSURA DE 10 CM, ARMADO COM TELA, INCLINAÇÃO MENOR QUE 90°, APLICAÇÃO DESCONTÍNUA, UTILIZANDO EQUIPAMENTO DE PROJEÇÃO COM 3 M³/H DE CAPACIDADE. AF_01/2016</v>
          </cell>
          <cell r="C1555" t="str">
            <v>M2</v>
          </cell>
          <cell r="D1555">
            <v>113.75</v>
          </cell>
          <cell r="E1555">
            <v>46.06</v>
          </cell>
          <cell r="F1555">
            <v>159.81</v>
          </cell>
        </row>
        <row r="1556">
          <cell r="A1556">
            <v>91092</v>
          </cell>
          <cell r="B1556" t="str">
            <v>EXECUÇÃO DE REVESTIMENTO DE CONCRETO PROJETADO COM ESPESSURA DE 7 CM, ARMADO COM TELA, INCLINAÇÃO DE 90°, APLICAÇÃO DESCONTÍNUA, UTILIZANDO EQUIPAMENTO DE PROJEÇÃO COM 3 M³/H DE CAPACIDADE. AF_01/2016</v>
          </cell>
          <cell r="C1556" t="str">
            <v>M2</v>
          </cell>
          <cell r="D1556">
            <v>120.36000000000001</v>
          </cell>
          <cell r="E1556">
            <v>80.069999999999993</v>
          </cell>
          <cell r="F1556">
            <v>200.43</v>
          </cell>
        </row>
        <row r="1557">
          <cell r="A1557">
            <v>91093</v>
          </cell>
          <cell r="B1557" t="str">
            <v>EXECUÇÃO DE REVESTIMENTO DE CONCRETO PROJETADO COM ESPESSURA DE 10 CM, ARMADO COM TELA, INCLINAÇÃO DE 90°, APLICAÇÃO DESCONTÍNUA, UTILIZANDO EQUIPAMENTO DE PROJEÇÃO COM 3 M³/H DE CAPACIDADE. AF_01/2016</v>
          </cell>
          <cell r="C1557" t="str">
            <v>M2</v>
          </cell>
          <cell r="D1557">
            <v>132.57</v>
          </cell>
          <cell r="E1557">
            <v>83.42</v>
          </cell>
          <cell r="F1557">
            <v>215.99</v>
          </cell>
        </row>
        <row r="1558">
          <cell r="A1558">
            <v>91094</v>
          </cell>
          <cell r="B1558" t="str">
            <v>EXECUÇÃO DE REVESTIMENTO DE CONCRETO PROJETADO COM ESPESSURA DE 7 CM, ARMADO COM FIBRAS DE AÇO, INCLINAÇÃO MENOR QUE 90°, APLICAÇÃO DESCONTÍNUA, UTILIZANDO EQUIPAMENTO DE PROJEÇÃO COM 6 M³/H DE CAPACIDADE. AF_01/2016</v>
          </cell>
          <cell r="C1558" t="str">
            <v>M2</v>
          </cell>
          <cell r="D1558">
            <v>122.34000000000002</v>
          </cell>
          <cell r="E1558">
            <v>21.77</v>
          </cell>
          <cell r="F1558">
            <v>144.11000000000001</v>
          </cell>
        </row>
        <row r="1559">
          <cell r="A1559">
            <v>91095</v>
          </cell>
          <cell r="B1559" t="str">
            <v>EXECUÇÃO DE REVESTIMENTO DE CONCRETO PROJETADO COM ESPESSURA DE 10 CM, ARMADO COM FIBRAS DE AÇO, INCLINAÇÃO MENOR QUE 90°, APLICAÇÃO DESCONTÍNUA, UTILIZANDO EQUIPAMENTO DE PROJEÇÃO COM 6 M³/H DE CAPACIDADE. AF_01/2016</v>
          </cell>
          <cell r="C1559" t="str">
            <v>M2</v>
          </cell>
          <cell r="D1559">
            <v>144.66999999999999</v>
          </cell>
          <cell r="E1559">
            <v>23.22</v>
          </cell>
          <cell r="F1559">
            <v>167.89</v>
          </cell>
        </row>
        <row r="1560">
          <cell r="A1560">
            <v>91096</v>
          </cell>
          <cell r="B1560" t="str">
            <v>EXECUÇÃO DE REVESTIMENTO DE CONCRETO PROJETADO COM ESPESSURA DE 7 CM, ARMADO COM FIBRAS DE AÇO, INCLINAÇÃO DE 90°, APLICAÇÃO DESCONTÍNUA, UTILIZANDO EQUIPAMENTO DE PROJEÇÃO COM 6 M³/H DE CAPACIDADE. AF_01/2016</v>
          </cell>
          <cell r="C1560" t="str">
            <v>M2</v>
          </cell>
          <cell r="D1560">
            <v>123.41</v>
          </cell>
          <cell r="E1560">
            <v>24.19</v>
          </cell>
          <cell r="F1560">
            <v>147.6</v>
          </cell>
        </row>
        <row r="1561">
          <cell r="A1561">
            <v>91097</v>
          </cell>
          <cell r="B1561" t="str">
            <v>EXECUÇÃO DE REVESTIMENTO DE CONCRETO PROJETADO COM ESPESSURA DE 10 CM, ARMADO COM FIBRAS DE AÇO, INCLINAÇÃO DE 90°, APLICAÇÃO DESCONTÍNUA, UTILIZANDO EQUIPAMENTO DE PROJEÇÃO COM 6 M³/H DE CAPACIDADE. AF_01/2016</v>
          </cell>
          <cell r="C1561" t="str">
            <v>M2</v>
          </cell>
          <cell r="D1561">
            <v>145.54</v>
          </cell>
          <cell r="E1561">
            <v>25.63</v>
          </cell>
          <cell r="F1561">
            <v>171.17</v>
          </cell>
        </row>
        <row r="1562">
          <cell r="A1562">
            <v>91098</v>
          </cell>
          <cell r="B1562" t="str">
            <v>EXECUÇÃO DE REVESTIMENTO DE CONCRETO PROJETADO COM ESPESSURA DE 7 CM, ARMADO COM FIBRAS DE AÇO, INCLINAÇÃO MENOR QUE 90°, APLICAÇÃO DESCONTÍNUA, UTILIZANDO EQUIPAMENTO DE PROJEÇÃO COM 3 M³/H DE CAPACIDADE. AF_01/2016</v>
          </cell>
          <cell r="C1562" t="str">
            <v>M2</v>
          </cell>
          <cell r="D1562">
            <v>128.02000000000001</v>
          </cell>
          <cell r="E1562">
            <v>35.340000000000003</v>
          </cell>
          <cell r="F1562">
            <v>163.36000000000001</v>
          </cell>
        </row>
        <row r="1563">
          <cell r="A1563">
            <v>91099</v>
          </cell>
          <cell r="B1563" t="str">
            <v>EXECUÇÃO DE REVESTIMENTO DE CONCRETO PROJETADO COM ESPESSURA DE 10 CM, ARMADO COM FIBRAS DE AÇO, INCLINAÇÃO MENOR QUE 90°, APLICAÇÃO DESCONTÍNUA, UTILIZANDO EQUIPAMENTO DE PROJEÇÃO COM 3 M³/H DE CAPACIDADE. AF_01/2016</v>
          </cell>
          <cell r="C1563" t="str">
            <v>M2</v>
          </cell>
          <cell r="D1563">
            <v>150.88000000000002</v>
          </cell>
          <cell r="E1563">
            <v>37.979999999999997</v>
          </cell>
          <cell r="F1563">
            <v>188.86</v>
          </cell>
        </row>
        <row r="1564">
          <cell r="A1564">
            <v>91100</v>
          </cell>
          <cell r="B1564" t="str">
            <v>EXECUÇÃO DE REVESTIMENTO DE CONCRETO PROJETADO COM ESPESSURA DE 7 CM, ARMADO COM FIBRAS DE AÇO, INCLINAÇÃO DE 90°, APLICAÇÃO DESCONTÍNUA, UTILIZANDO EQUIPAMENTO DE PROJEÇÃO COM 3 M³/H DE CAPACIDADE. AF_01/2016</v>
          </cell>
          <cell r="C1564" t="str">
            <v>M2</v>
          </cell>
          <cell r="D1564">
            <v>131.18</v>
          </cell>
          <cell r="E1564">
            <v>42.23</v>
          </cell>
          <cell r="F1564">
            <v>173.41</v>
          </cell>
        </row>
        <row r="1565">
          <cell r="A1565">
            <v>91101</v>
          </cell>
          <cell r="B1565" t="str">
            <v>EXECUÇÃO DE REVESTIMENTO DE CONCRETO PROJETADO COM ESPESSURA DE 10 CM, ARMADO COM FIBRAS DE AÇO, INCLINAÇÃO DE 90°, APLICAÇÃO DESCONTÍNUA, UTILIZANDO EQUIPAMENTO DE PROJEÇÃO COM 3 M³/H DE CAPACIDADE. AF_01/2016</v>
          </cell>
          <cell r="C1565" t="str">
            <v>M2</v>
          </cell>
          <cell r="D1565">
            <v>153.85000000000002</v>
          </cell>
          <cell r="E1565">
            <v>44.89</v>
          </cell>
          <cell r="F1565">
            <v>198.74</v>
          </cell>
        </row>
        <row r="1566">
          <cell r="A1566">
            <v>93952</v>
          </cell>
          <cell r="B1566" t="str">
            <v>EXECUÇÃO DE GRAMPO PARA SOLO GRAMPEADO COM COMPRIMENTO MENOR OU IGUAL A 4 M, DIÂMETRO DE 10 CM, PERFURAÇÃO COM EQUIPAMENTO MANUAL E ARMADURA COM DIÂMETRO DE 16 MM. AF_05/2016</v>
          </cell>
          <cell r="C1566" t="str">
            <v>M</v>
          </cell>
          <cell r="D1566">
            <v>134.99</v>
          </cell>
          <cell r="E1566">
            <v>94.81</v>
          </cell>
          <cell r="F1566">
            <v>229.8</v>
          </cell>
        </row>
        <row r="1567">
          <cell r="A1567">
            <v>93953</v>
          </cell>
          <cell r="B1567" t="str">
            <v>EXECUÇÃO DE GRAMPO PARA SOLO GRAMPEADO COM COMPRIMENTO MAIOR QUE 4 M E MENOR OU IGUAL A 6 M, DIÂMETRO DE 10 CM, PERFURAÇÃO COM EQUIPAMENTO MANUAL E ARMADURA COM DIÂMETRO DE 16 MM. AF_05/2016</v>
          </cell>
          <cell r="C1567" t="str">
            <v>M</v>
          </cell>
          <cell r="D1567">
            <v>127.94999999999999</v>
          </cell>
          <cell r="E1567">
            <v>84.47</v>
          </cell>
          <cell r="F1567">
            <v>212.42</v>
          </cell>
        </row>
        <row r="1568">
          <cell r="A1568">
            <v>93954</v>
          </cell>
          <cell r="B1568" t="str">
            <v>EXECUÇÃO DE GRAMPO PARA SOLO GRAMPEADO COM COMPRIMENTO MAIOR QUE 6 M E MENOR OU IGUAL A 8 M, DIÂMETRO DE 10 CM, PERFURAÇÃO COM EQUIPAMENTO MANUAL E ARMADURA COM DIÂMETRO DE 16 MM. AF_05/2016</v>
          </cell>
          <cell r="C1568" t="str">
            <v>M</v>
          </cell>
          <cell r="D1568">
            <v>123.56</v>
          </cell>
          <cell r="E1568">
            <v>78.47</v>
          </cell>
          <cell r="F1568">
            <v>202.03</v>
          </cell>
        </row>
        <row r="1569">
          <cell r="A1569">
            <v>93955</v>
          </cell>
          <cell r="B1569" t="str">
            <v>EXECUÇÃO DE GRAMPO PARA SOLO GRAMPEADO COM COMPRIMENTO MAIOR QUE 8 M E MENOR OU IGUAL A 10 M, DIÂMETRO DE 10 CM, PERFURAÇÃO COM EQUIPAMENTO MANUAL E ARMADURA COM DIÂMETRO DE 16 MM. AF_05/2016</v>
          </cell>
          <cell r="C1569" t="str">
            <v>M</v>
          </cell>
          <cell r="D1569">
            <v>120.45</v>
          </cell>
          <cell r="E1569">
            <v>74.209999999999994</v>
          </cell>
          <cell r="F1569">
            <v>194.66</v>
          </cell>
        </row>
        <row r="1570">
          <cell r="A1570">
            <v>93956</v>
          </cell>
          <cell r="B1570" t="str">
            <v>EXECUÇÃO DE GRAMPO PARA SOLO GRAMPEADO COM COMPRIMENTO MAIOR QUE 10 M, DIÂMETRO DE 10 CM, PERFURAÇÃO COM EQUIPAMENTO MANUAL E ARMADURA COM DIÂMETRO DE 16 MM. AF_05/2016</v>
          </cell>
          <cell r="C1570" t="str">
            <v>M</v>
          </cell>
          <cell r="D1570">
            <v>117.89</v>
          </cell>
          <cell r="E1570">
            <v>70.959999999999994</v>
          </cell>
          <cell r="F1570">
            <v>188.85</v>
          </cell>
        </row>
        <row r="1571">
          <cell r="A1571">
            <v>93957</v>
          </cell>
          <cell r="B1571" t="str">
            <v>EXECUÇÃO DE GRAMPO PARA SOLO GRAMPEADO COM COMPRIMENTO MENOR OU IGUAL A 4 M, DIÂMETRO DE 10 CM, PERFURAÇÃO COM EQUIPAMENTO MANUAL E ARMADURA COM DIÂMETRO DE 20 MM. AF_05/2016</v>
          </cell>
          <cell r="C1571" t="str">
            <v>M</v>
          </cell>
          <cell r="D1571">
            <v>145.39999999999998</v>
          </cell>
          <cell r="E1571">
            <v>96.58</v>
          </cell>
          <cell r="F1571">
            <v>241.98</v>
          </cell>
        </row>
        <row r="1572">
          <cell r="A1572">
            <v>93958</v>
          </cell>
          <cell r="B1572" t="str">
            <v>EXECUÇÃO DE GRAMPO PARA SOLO GRAMPEADO COM COMPRIMENTO MAIOR QUE 4 M E MENOR OU IGUAL A 6 M, DIÂMETRO DE 10 CM, PERFURAÇÃO COM EQUIPAMENTO MANUAL E ARMADURA COM DIÂMETRO DE 20 MM. AF_05/2016</v>
          </cell>
          <cell r="C1572" t="str">
            <v>M</v>
          </cell>
          <cell r="D1572">
            <v>137.91000000000003</v>
          </cell>
          <cell r="E1572">
            <v>85.74</v>
          </cell>
          <cell r="F1572">
            <v>223.65</v>
          </cell>
        </row>
        <row r="1573">
          <cell r="A1573">
            <v>93959</v>
          </cell>
          <cell r="B1573" t="str">
            <v>EXECUÇÃO DE GRAMPO PARA SOLO GRAMPEADO COM COMPRIMENTO MAIOR QUE 6 M E MENOR OU IGUAL A 8 M, DIÂMETRO DE 10 CM, PERFURAÇÃO COM EQUIPAMENTO MANUAL E ARMADURA COM DIÂMETRO DE 20 MM. AF_05/2016</v>
          </cell>
          <cell r="C1573" t="str">
            <v>M</v>
          </cell>
          <cell r="D1573">
            <v>133.33000000000001</v>
          </cell>
          <cell r="E1573">
            <v>79.44</v>
          </cell>
          <cell r="F1573">
            <v>212.77</v>
          </cell>
        </row>
        <row r="1574">
          <cell r="A1574">
            <v>93960</v>
          </cell>
          <cell r="B1574" t="str">
            <v>EXECUÇÃO DE GRAMPO PARA SOLO GRAMPEADO COM COMPRIMENTO MAIOR QUE 8 M E MENOR OU IGUAL A 10 M, DIÂMETRO DE 10 CM, PERFURAÇÃO COM EQUIPAMENTO MANUAL E ARMADURA COM DIÂMETRO DE 20 MM. AF_05/2016</v>
          </cell>
          <cell r="C1574" t="str">
            <v>M</v>
          </cell>
          <cell r="D1574">
            <v>130.07</v>
          </cell>
          <cell r="E1574">
            <v>75.02</v>
          </cell>
          <cell r="F1574">
            <v>205.09</v>
          </cell>
        </row>
        <row r="1575">
          <cell r="A1575">
            <v>93961</v>
          </cell>
          <cell r="B1575" t="str">
            <v>EXECUÇÃO DE GRAMPO PARA SOLO GRAMPEADO COM COMPRIMENTO MAIOR QUE 10 M, DIÂMETRO DE 10 CM, PERFURAÇÃO COM EQUIPAMENTO MANUAL E ARMADURA COM DIÂMETRO DE 20 MM. AF_05/2016</v>
          </cell>
          <cell r="C1575" t="str">
            <v>M</v>
          </cell>
          <cell r="D1575">
            <v>127.43</v>
          </cell>
          <cell r="E1575">
            <v>71.63</v>
          </cell>
          <cell r="F1575">
            <v>199.06</v>
          </cell>
        </row>
        <row r="1576">
          <cell r="A1576">
            <v>93962</v>
          </cell>
          <cell r="B1576" t="str">
            <v>EXECUÇÃO DE GRAMPO PARA SOLO GRAMPEADO COM COMPRIMENTO MENOR OU IGUAL A 4 M, DIÂMETRO DE 7 CM, PERFURAÇÃO COM EQUIPAMENTO MANUAL E ARMADURA COM DIÂMETRO DE 16 MM. AF_05/2016</v>
          </cell>
          <cell r="C1576" t="str">
            <v>M</v>
          </cell>
          <cell r="D1576">
            <v>125.03000000000002</v>
          </cell>
          <cell r="E1576">
            <v>91.49</v>
          </cell>
          <cell r="F1576">
            <v>216.52</v>
          </cell>
        </row>
        <row r="1577">
          <cell r="A1577">
            <v>93963</v>
          </cell>
          <cell r="B1577" t="str">
            <v>EXECUÇÃO DE GRAMPO PARA SOLO GRAMPEADO COM COMPRIMENTO MAIOR QUE 4 E MENOR OU IGUAL A 6 M, DIÂMETRO DE 7 CM, PERFURAÇÃO COM EQUIPAMENTO MANUAL E ARMADURA COM DIÂMETRO DE 16 MM. AF_05/2016</v>
          </cell>
          <cell r="C1577" t="str">
            <v>M</v>
          </cell>
          <cell r="D1577">
            <v>117.97000000000001</v>
          </cell>
          <cell r="E1577">
            <v>81.209999999999994</v>
          </cell>
          <cell r="F1577">
            <v>199.18</v>
          </cell>
        </row>
        <row r="1578">
          <cell r="A1578">
            <v>93964</v>
          </cell>
          <cell r="B1578" t="str">
            <v>EXECUÇÃO DE GRAMPO PARA SOLO GRAMPEADO COM COMPRIMENTO MAIOR QUE 6 M E MENOR OU IGUAL A 8 M, DIÂMETRO DE 7 CM, PERFURAÇÃO COM EQUIPAMENTO MANUAL E ARMADURA COM DIÂMETRO DE 16 MM. AF_05/2016</v>
          </cell>
          <cell r="C1578" t="str">
            <v>M</v>
          </cell>
          <cell r="D1578">
            <v>113.61999999999999</v>
          </cell>
          <cell r="E1578">
            <v>75.23</v>
          </cell>
          <cell r="F1578">
            <v>188.85</v>
          </cell>
        </row>
        <row r="1579">
          <cell r="A1579">
            <v>93965</v>
          </cell>
          <cell r="B1579" t="str">
            <v>EXECUÇÃO DE GRAMPO PARA SOLO GRAMPEADO COM COMPRIMENTO MAIOR QUE 8 M E MENOR OU IGUAL A 10 M, DIÂMETRO DE 7 CM, PERFURAÇÃO COM EQUIPAMENTO MANUAL E ARMADURA COM DIÂMETRO DE 16 MM. AF_05/2016</v>
          </cell>
          <cell r="C1579" t="str">
            <v>M</v>
          </cell>
          <cell r="D1579">
            <v>109.82000000000001</v>
          </cell>
          <cell r="E1579">
            <v>68.77</v>
          </cell>
          <cell r="F1579">
            <v>178.59</v>
          </cell>
        </row>
        <row r="1580">
          <cell r="A1580">
            <v>93966</v>
          </cell>
          <cell r="B1580" t="str">
            <v>EXECUÇÃO DE GRAMPO PARA SOLO GRAMPEADO COM COMPRIMENTO MAIOR QUE 10 M, DIÂMETRO DE 7 CM, PERFURAÇÃO COM EQUIPAMENTO MANUAL E ARMADURA COM DIÂMETRO DE 16 MM. AF_05/2016</v>
          </cell>
          <cell r="C1580" t="str">
            <v>M</v>
          </cell>
          <cell r="D1580">
            <v>108.05</v>
          </cell>
          <cell r="E1580">
            <v>67.7</v>
          </cell>
          <cell r="F1580">
            <v>175.75</v>
          </cell>
        </row>
        <row r="1581">
          <cell r="A1581">
            <v>93967</v>
          </cell>
          <cell r="B1581" t="str">
            <v>EXECUÇÃO DE GRAMPO PARA SOLO GRAMPEADO COM COMPRIMENTO MENOR OU IGUAL A 4 M, DIÂMETRO DE 7 CM, PERFURAÇÃO COM EQUIPAMENTO MANUAL E ARMADURA COM DIÂMETRO DE 20 MM. AF_05/2016</v>
          </cell>
          <cell r="C1581" t="str">
            <v>M</v>
          </cell>
          <cell r="D1581">
            <v>135.44</v>
          </cell>
          <cell r="E1581">
            <v>93.26</v>
          </cell>
          <cell r="F1581">
            <v>228.7</v>
          </cell>
        </row>
        <row r="1582">
          <cell r="A1582">
            <v>93968</v>
          </cell>
          <cell r="B1582" t="str">
            <v>EXECUÇÃO DE GRAMPO PARA SOLO GRAMPEADO COM COMPRIMENTO MAIOR QUE 4 E MENOR OU IGUAL A 6 M, DIÂMETRO DE 7 CM, PERFURAÇÃO COM EQUIPAMENTO MANUAL E ARMADURA COM DIÂMETRO DE 20 MM. AF_05/2016</v>
          </cell>
          <cell r="C1582" t="str">
            <v>M</v>
          </cell>
          <cell r="D1582">
            <v>127.95</v>
          </cell>
          <cell r="E1582">
            <v>82.45</v>
          </cell>
          <cell r="F1582">
            <v>210.4</v>
          </cell>
        </row>
        <row r="1583">
          <cell r="A1583">
            <v>93969</v>
          </cell>
          <cell r="B1583" t="str">
            <v>EXECUÇÃO DE GRAMPO PARA SOLO GRAMPEADO COM COMPRIMENTO MAIOR QUE 6 M E MENOR OU IGUAL A 8 M, DIÂMETRO DE 7 CM, PERFURAÇÃO COM EQUIPAMENTO MANUAL E ARMADURA COM DIÂMETRO DE 20 MM. AF_05/2016</v>
          </cell>
          <cell r="C1583" t="str">
            <v>M</v>
          </cell>
          <cell r="D1583">
            <v>123.4</v>
          </cell>
          <cell r="E1583">
            <v>76.150000000000006</v>
          </cell>
          <cell r="F1583">
            <v>199.55</v>
          </cell>
        </row>
        <row r="1584">
          <cell r="A1584">
            <v>93970</v>
          </cell>
          <cell r="B1584" t="str">
            <v>EXECUÇÃO DE GRAMPO PARA SOLO GRAMPEADO COM COMPRIMENTO MAIOR QUE 8 MENOR OU IGUAL A 10 M, DIÂMETRO DE 7 CM, PERFURAÇÃO COM EQUIPAMENTO MANUAL E ARMADURA COM DIÂMETRO DE 20 MM. AF_05/2016</v>
          </cell>
          <cell r="C1584" t="str">
            <v>M</v>
          </cell>
          <cell r="D1584">
            <v>120.13999999999999</v>
          </cell>
          <cell r="E1584">
            <v>71.81</v>
          </cell>
          <cell r="F1584">
            <v>191.95</v>
          </cell>
        </row>
        <row r="1585">
          <cell r="A1585">
            <v>93971</v>
          </cell>
          <cell r="B1585" t="str">
            <v>EXECUÇÃO DE GRAMPO PARA SOLO GRAMPEADO COM COMPRIMENTO MAIOR QUE 10 M, DIÂMETRO DE 7 CM, PERFURAÇÃO COM EQUIPAMENTO MANUAL E ARMADURA COM DIÂMETRO DE 20 MM. AF_05/2016</v>
          </cell>
          <cell r="C1585" t="str">
            <v>M</v>
          </cell>
          <cell r="D1585">
            <v>112.58999999999999</v>
          </cell>
          <cell r="E1585">
            <v>66.98</v>
          </cell>
          <cell r="F1585">
            <v>179.57</v>
          </cell>
        </row>
        <row r="1586">
          <cell r="A1586">
            <v>95108</v>
          </cell>
          <cell r="B1586" t="str">
            <v>EXECUÇÃO DE PROTEÇÃO DA CABEÇA DO TIRANTE COM USO DE FÔRMAS METÁLICAS, 50 UTILIZAÇÕES, E CONCRETO FCK =15 MPA. AF_11/2023</v>
          </cell>
          <cell r="C1586" t="str">
            <v>UN</v>
          </cell>
          <cell r="D1586">
            <v>18.430000000000003</v>
          </cell>
          <cell r="E1586">
            <v>21.88</v>
          </cell>
          <cell r="F1586">
            <v>40.31</v>
          </cell>
        </row>
        <row r="1587">
          <cell r="A1587">
            <v>100332</v>
          </cell>
          <cell r="B1587" t="str">
            <v>CONTENÇÃO EM PERFIL PRANCHADO COM PRANCHÃO DE MADEIRA, PERFIS ESPAÇADOS A 1,5 M PARA 1 SUBSOLO. AF_07/2019</v>
          </cell>
          <cell r="C1587" t="str">
            <v>M2</v>
          </cell>
          <cell r="D1587">
            <v>755.62</v>
          </cell>
          <cell r="E1587">
            <v>67.209999999999994</v>
          </cell>
          <cell r="F1587">
            <v>822.83</v>
          </cell>
        </row>
        <row r="1588">
          <cell r="A1588">
            <v>100333</v>
          </cell>
          <cell r="B1588" t="str">
            <v>CONTENÇÃO EM PERFIL PRANCHADO COM PRANCHÃO DE MADEIRA, PERFIS ESPAÇADOS A 1,5 M PARA 2 OU MAIS SUBSOLOS. AF_07/2019</v>
          </cell>
          <cell r="C1588" t="str">
            <v>M2</v>
          </cell>
          <cell r="D1588">
            <v>454.16</v>
          </cell>
          <cell r="E1588">
            <v>50.75</v>
          </cell>
          <cell r="F1588">
            <v>504.91</v>
          </cell>
        </row>
        <row r="1589">
          <cell r="A1589">
            <v>100334</v>
          </cell>
          <cell r="B1589" t="str">
            <v>CONTENÇÃO EM PERFIL PRANCHADO COM PRANCHÃO DE MADEIRA, PERFIS ESPAÇADOS A 2 M PARA 1 SUBSOLO. AF_07/2019</v>
          </cell>
          <cell r="C1589" t="str">
            <v>M2</v>
          </cell>
          <cell r="D1589">
            <v>593.09999999999991</v>
          </cell>
          <cell r="E1589">
            <v>56.94</v>
          </cell>
          <cell r="F1589">
            <v>650.04</v>
          </cell>
        </row>
        <row r="1590">
          <cell r="A1590">
            <v>100335</v>
          </cell>
          <cell r="B1590" t="str">
            <v>CONTENÇÃO EM PERFIL PRANCHADO COM PRANCHÃO DE MADEIRA, PERFIS ESPAÇADOS A 2 M PARA 2 OU MAIS SUBSOLOS. AF_07/2019</v>
          </cell>
          <cell r="C1590" t="str">
            <v>M2</v>
          </cell>
          <cell r="D1590">
            <v>367.01</v>
          </cell>
          <cell r="E1590">
            <v>44.6</v>
          </cell>
          <cell r="F1590">
            <v>411.61</v>
          </cell>
        </row>
        <row r="1591">
          <cell r="A1591">
            <v>100341</v>
          </cell>
          <cell r="B1591" t="str">
            <v>FABRICAÇÃO, MONTAGEM E DESMONTAGEM DE FÔRMA PARA CORTINA DE CONTENÇÃO, EM CHAPA DE MADEIRA COMPENSADA PLASTIFICADA, E = 18 MM, 10 UTILIZAÇÕES. AF_07/2019</v>
          </cell>
          <cell r="C1591" t="str">
            <v>M2</v>
          </cell>
          <cell r="D1591">
            <v>22.819999999999997</v>
          </cell>
          <cell r="E1591">
            <v>15.34</v>
          </cell>
          <cell r="F1591">
            <v>38.159999999999997</v>
          </cell>
        </row>
        <row r="1592">
          <cell r="A1592">
            <v>100342</v>
          </cell>
          <cell r="B1592" t="str">
            <v>ARMAÇÃO DE CORTINA DE CONTENÇÃO EM CONCRETO ARMADO, COM AÇO CA-50 DE 6,3 MM - MONTAGEM. AF_07/2019</v>
          </cell>
          <cell r="C1592" t="str">
            <v>KG</v>
          </cell>
          <cell r="D1592">
            <v>10.43</v>
          </cell>
          <cell r="E1592">
            <v>3.49</v>
          </cell>
          <cell r="F1592">
            <v>13.92</v>
          </cell>
        </row>
        <row r="1593">
          <cell r="A1593">
            <v>100343</v>
          </cell>
          <cell r="B1593" t="str">
            <v>ARMAÇÃO DE CORTINA DE CONTENÇÃO EM CONCRETO ARMADO, COM AÇO CA-50 DE 8 MM - MONTAGEM. AF_07/2019</v>
          </cell>
          <cell r="C1593" t="str">
            <v>KG</v>
          </cell>
          <cell r="D1593">
            <v>10.33</v>
          </cell>
          <cell r="E1593">
            <v>2.42</v>
          </cell>
          <cell r="F1593">
            <v>12.75</v>
          </cell>
        </row>
        <row r="1594">
          <cell r="A1594">
            <v>100344</v>
          </cell>
          <cell r="B1594" t="str">
            <v>ARMAÇÃO DE CORTINA DE CONTENÇÃO EM CONCRETO ARMADO, COM AÇO CA-50 DE 10 MM - MONTAGEM. AF_07/2019</v>
          </cell>
          <cell r="C1594" t="str">
            <v>KG</v>
          </cell>
          <cell r="D1594">
            <v>9.5299999999999994</v>
          </cell>
          <cell r="E1594">
            <v>1.72</v>
          </cell>
          <cell r="F1594">
            <v>11.25</v>
          </cell>
        </row>
        <row r="1595">
          <cell r="A1595">
            <v>100345</v>
          </cell>
          <cell r="B1595" t="str">
            <v>ARMAÇÃO DE CORTINA DE CONTENÇÃO EM CONCRETO ARMADO, COM AÇO CA-50 DE 12,5 MM - MONTAGEM. AF_07/2019</v>
          </cell>
          <cell r="C1595" t="str">
            <v>KG</v>
          </cell>
          <cell r="D1595">
            <v>8.2299999999999986</v>
          </cell>
          <cell r="E1595">
            <v>1.22</v>
          </cell>
          <cell r="F1595">
            <v>9.4499999999999993</v>
          </cell>
        </row>
        <row r="1596">
          <cell r="A1596">
            <v>100346</v>
          </cell>
          <cell r="B1596" t="str">
            <v>ARMAÇÃO DE CORTINA DE CONTENÇÃO EM CONCRETO ARMADO, COM AÇO CA-50 DE 16 MM - MONTAGEM. AF_07/2019</v>
          </cell>
          <cell r="C1596" t="str">
            <v>KG</v>
          </cell>
          <cell r="D1596">
            <v>8.02</v>
          </cell>
          <cell r="E1596">
            <v>0.79</v>
          </cell>
          <cell r="F1596">
            <v>8.81</v>
          </cell>
        </row>
        <row r="1597">
          <cell r="A1597">
            <v>100347</v>
          </cell>
          <cell r="B1597" t="str">
            <v>ARMAÇÃO DE CORTINA DE CONTENÇÃO EM CONCRETO ARMADO, COM AÇO CA-50 DE 20 MM - MONTAGEM. AF_07/2019</v>
          </cell>
          <cell r="C1597" t="str">
            <v>KG</v>
          </cell>
          <cell r="D1597">
            <v>9.2100000000000009</v>
          </cell>
          <cell r="E1597">
            <v>0.5</v>
          </cell>
          <cell r="F1597">
            <v>9.7100000000000009</v>
          </cell>
        </row>
        <row r="1598">
          <cell r="A1598">
            <v>100348</v>
          </cell>
          <cell r="B1598" t="str">
            <v>ARMAÇÃO DE CORTINA DE CONTENÇÃO EM CONCRETO ARMADO, COM AÇO CA-50 DE 25 MM - MONTAGEM. AF_07/2019</v>
          </cell>
          <cell r="C1598" t="str">
            <v>KG</v>
          </cell>
          <cell r="D1598">
            <v>9.11</v>
          </cell>
          <cell r="E1598">
            <v>0.3</v>
          </cell>
          <cell r="F1598">
            <v>9.41</v>
          </cell>
        </row>
        <row r="1599">
          <cell r="A1599">
            <v>100349</v>
          </cell>
          <cell r="B1599" t="str">
            <v>CONCRETAGEM DE CORTINA DE CONTENÇÃO, ATRAVÉS DE BOMBA   LANÇAMENTO, ADENSAMENTO E ACABAMENTO. AF_07/2019</v>
          </cell>
          <cell r="C1599" t="str">
            <v>M3</v>
          </cell>
          <cell r="D1599">
            <v>552.01</v>
          </cell>
          <cell r="E1599">
            <v>24.54</v>
          </cell>
          <cell r="F1599">
            <v>576.54999999999995</v>
          </cell>
        </row>
        <row r="1600">
          <cell r="A1600">
            <v>104841</v>
          </cell>
          <cell r="B1600" t="str">
            <v>EXECUÇÃO DE PERFURAÇÃO PARA TIRANTE, COMPRIMENTO MAIOR OU IGUAL A 14 M E MENOR QUE 22 M, COM DIÂMETRO DE FURO DE 100 MM EXECUTADO COM HASTE E TUBOS DE REVESTIMENTO UTILIZANDO PERFURATRIZ SOBRE ESTEIRA. AF_11/2023</v>
          </cell>
          <cell r="C1600" t="str">
            <v>M</v>
          </cell>
          <cell r="D1600">
            <v>58.97</v>
          </cell>
          <cell r="E1600">
            <v>19.72</v>
          </cell>
          <cell r="F1600">
            <v>78.69</v>
          </cell>
        </row>
        <row r="1601">
          <cell r="A1601">
            <v>104842</v>
          </cell>
          <cell r="B1601" t="str">
            <v>EXECUÇÃO DE PERFURAÇÃO PARA TIRANTE, COMPRIMENTO MAIOR OU IGUAL A 22 M E MENOR QUE 30 M, COM DIÂMETRO DE FURO DE 100 MM EXECUTADO COM HASTE E TUBOS DE REVESTIMENTO UTILIZANDO PERFURATRIZ SOBRE ESTEIRA. AF_11/2023</v>
          </cell>
          <cell r="C1601" t="str">
            <v>M</v>
          </cell>
          <cell r="D1601">
            <v>50.599999999999994</v>
          </cell>
          <cell r="E1601">
            <v>15.97</v>
          </cell>
          <cell r="F1601">
            <v>66.569999999999993</v>
          </cell>
        </row>
        <row r="1602">
          <cell r="A1602">
            <v>104843</v>
          </cell>
          <cell r="B1602" t="str">
            <v>EXECUÇÃO DE PERFURAÇÃO PARA TIRANTE, COMPRIMENTO MAIOR OU IGUAL A 6 M E MENOR QUE 14 M, COM DIÂMETRO DE FURO DE 150 MM EXECUTADO COM HASTE E TUBOS DE REVESTIMENTO UTILIZANDO PERFURATRIZ SOBRE ESTEIRA. AF_11/2023</v>
          </cell>
          <cell r="C1602" t="str">
            <v>M</v>
          </cell>
          <cell r="D1602">
            <v>80.39</v>
          </cell>
          <cell r="E1602">
            <v>29.27</v>
          </cell>
          <cell r="F1602">
            <v>109.66</v>
          </cell>
        </row>
        <row r="1603">
          <cell r="A1603">
            <v>104844</v>
          </cell>
          <cell r="B1603" t="str">
            <v>EXECUÇÃO DE PERFURAÇÃO PARA TIRANTE, COMPRIMENTO MAIOR OU IGUAL A 14 M E MENOR QUE 22 M, COM DIÂMETRO DE FURO DE 150 MM EXECUTADO COM HASTE E TUBOS DE REVESTIMENTO UTILIZANDO PERFURATRIZ SOBRE ESTEIRA. AF_11/2023</v>
          </cell>
          <cell r="C1603" t="str">
            <v>M</v>
          </cell>
          <cell r="D1603">
            <v>64.94</v>
          </cell>
          <cell r="E1603">
            <v>22.39</v>
          </cell>
          <cell r="F1603">
            <v>87.33</v>
          </cell>
        </row>
        <row r="1604">
          <cell r="A1604">
            <v>104845</v>
          </cell>
          <cell r="B1604" t="str">
            <v>EXECUÇÃO DE PERFURAÇÃO PARA TIRANTE, COMPRIMENTO MAIOR OU IGUAL A 6 M E MENOR QUE 14 M, COM DIÂMETRO DE FURO DE 200 MM EXECUTADO COM HASTE E TUBOS DE REVESTIMENTO UTILIZANDO PERFURATRIZ SOBRE ESTEIRA. AF_11/2023</v>
          </cell>
          <cell r="C1604" t="str">
            <v>M</v>
          </cell>
          <cell r="D1604">
            <v>91.490000000000009</v>
          </cell>
          <cell r="E1604">
            <v>34.159999999999997</v>
          </cell>
          <cell r="F1604">
            <v>125.65</v>
          </cell>
        </row>
        <row r="1605">
          <cell r="A1605">
            <v>104846</v>
          </cell>
          <cell r="B1605" t="str">
            <v>EXECUÇÃO DE PERFURAÇÃO PARA TIRANTE, COMPRIMENTO MAIOR OU IGUAL A 14 M E MENOR QUE 22 M, COM DIÂMETRO DE FURO DE 200 MM EXECUTADO COM HASTE E TUBOS DE REVESTIMENTO UTILIZANDO PERFURATRIZ SOBRE ESTEIRA. AF_11/2023</v>
          </cell>
          <cell r="C1605" t="str">
            <v>M</v>
          </cell>
          <cell r="D1605">
            <v>73.86</v>
          </cell>
          <cell r="E1605">
            <v>26.31</v>
          </cell>
          <cell r="F1605">
            <v>100.17</v>
          </cell>
        </row>
        <row r="1606">
          <cell r="A1606">
            <v>104847</v>
          </cell>
          <cell r="B1606" t="str">
            <v>EXECUÇÃO DE PERFURAÇÃO PARA TIRANTE, COMPRIMENTO MAIOR OU IGUAL A 22 M E MENOR QUE 30 M, COM DIÂMETRO DE FURO DE 200 MM EXECUTADO COM HASTE E TUBOS DE REVESTIMENTO UTILIZANDO PERFURATRIZ SOBRE ESTEIRA. AF_11/2023</v>
          </cell>
          <cell r="C1606" t="str">
            <v>M</v>
          </cell>
          <cell r="D1606">
            <v>63.02</v>
          </cell>
          <cell r="E1606">
            <v>21.46</v>
          </cell>
          <cell r="F1606">
            <v>84.48</v>
          </cell>
        </row>
        <row r="1607">
          <cell r="A1607">
            <v>104848</v>
          </cell>
          <cell r="B1607" t="str">
            <v>EXECUÇÃO DE PERFURAÇÃO PARA TIRANTE, COMPRIMENTO MAIOR OU IGUAL A 6 M E MENOR QUE 14 M, COM DIÂMETRO DE FURO DE 100 MM EXECUTADO COM HASTE UTILIZANDO PERFURATRIZ MANUAL SOBRE BASE DE MONTAGEM. AF_11/2023</v>
          </cell>
          <cell r="C1607" t="str">
            <v>M</v>
          </cell>
          <cell r="D1607">
            <v>45.61</v>
          </cell>
          <cell r="E1607">
            <v>16.88</v>
          </cell>
          <cell r="F1607">
            <v>62.49</v>
          </cell>
        </row>
        <row r="1608">
          <cell r="A1608">
            <v>104849</v>
          </cell>
          <cell r="B1608" t="str">
            <v>EXECUÇÃO DE PERFURAÇÃO PARA TIRANTE, COMPRIMENTO MAIOR OU IGUAL A 14 M E MENOR QUE 22 M, COM DIÂMETRO DE FURO DE 100 MM EXECUTADO COM HASTE UTILIZANDO PERFURATRIZ MANUAL SOBRE BASE DE MONTAGEM. AF_11/2023</v>
          </cell>
          <cell r="C1608" t="str">
            <v>M</v>
          </cell>
          <cell r="D1608">
            <v>39.519999999999996</v>
          </cell>
          <cell r="E1608">
            <v>13.53</v>
          </cell>
          <cell r="F1608">
            <v>53.05</v>
          </cell>
        </row>
        <row r="1609">
          <cell r="A1609">
            <v>104850</v>
          </cell>
          <cell r="B1609" t="str">
            <v>EXECUÇÃO DE PERFURAÇÃO PARA TIRANTE, COMPRIMENTO MAIOR OU IGUAL A 22 M E MENOR QUE 30 M, COM DIÂMETRO DE FURO DE 100 MM EXECUTADO COM HASTE UTILIZANDO PERFURATRIZ MANUAL SOBRE BASE DE MONTAGEM. AF_11/2023</v>
          </cell>
          <cell r="C1609" t="str">
            <v>M</v>
          </cell>
          <cell r="D1609">
            <v>35.44</v>
          </cell>
          <cell r="E1609">
            <v>11.29</v>
          </cell>
          <cell r="F1609">
            <v>46.73</v>
          </cell>
        </row>
        <row r="1610">
          <cell r="A1610">
            <v>104851</v>
          </cell>
          <cell r="B1610" t="str">
            <v>EXECUÇÃO DE PERFURAÇÃO PARA TIRANTE, COMPRIMENTO MAIOR OU IGUAL A 6 M E MENOR QUE 14 M, COM DIÂMETRO DE FURO DE 150 MM EXECUTADO COM HASTE UTILIZANDO PERFURATRIZ MANUAL SOBRE BASE DE MONTAGEM. AF_11/2023</v>
          </cell>
          <cell r="C1610" t="str">
            <v>M</v>
          </cell>
          <cell r="D1610">
            <v>50.36</v>
          </cell>
          <cell r="E1610">
            <v>19.440000000000001</v>
          </cell>
          <cell r="F1610">
            <v>69.8</v>
          </cell>
        </row>
        <row r="1611">
          <cell r="A1611">
            <v>104852</v>
          </cell>
          <cell r="B1611" t="str">
            <v>EXECUÇÃO DE PERFURAÇÃO PARA TIRANTE, COMPRIMENTO MAIOR OU IGUAL A 14 M E MENOR QUE 22 M, COM DIÂMETRO DE FURO DE 150 MM EXECUTADO COM HASTE UTILIZANDO PERFURATRIZ MANUAL SOBRE BASE DE MONTAGEM. AF_11/2023</v>
          </cell>
          <cell r="C1611" t="str">
            <v>M</v>
          </cell>
          <cell r="D1611">
            <v>43.33</v>
          </cell>
          <cell r="E1611">
            <v>15.58</v>
          </cell>
          <cell r="F1611">
            <v>58.91</v>
          </cell>
        </row>
        <row r="1612">
          <cell r="A1612">
            <v>104853</v>
          </cell>
          <cell r="B1612" t="str">
            <v>EXECUÇÃO DE PERFURAÇÃO PARA TIRANTE, COMPRIMENTO MAIOR OU IGUAL A 22 M E MENOR QUE 30 M, COM DIÂMETRO DE FURO DE 150 MM EXECUTADO COM HASTE UTILIZANDO PERFURATRIZ MANUAL SOBRE BASE DE MONTAGEM. AF_11/2023</v>
          </cell>
          <cell r="C1612" t="str">
            <v>M</v>
          </cell>
          <cell r="D1612">
            <v>38.620000000000005</v>
          </cell>
          <cell r="E1612">
            <v>13.02</v>
          </cell>
          <cell r="F1612">
            <v>51.64</v>
          </cell>
        </row>
        <row r="1613">
          <cell r="A1613">
            <v>104854</v>
          </cell>
          <cell r="B1613" t="str">
            <v>EXECUÇÃO DE PERFURAÇÃO PARA TIRANTE, COMPRIMENTO MAIOR OU IGUAL A 14 M E MENOR QUE 22 M, COM DIÂMETRO DE FURO DE 200 MM EXECUTADO COM HASTE UTILIZANDO PERFURATRIZ MANUAL SOBRE BASE DE MONTAGEM. AF_11/2023</v>
          </cell>
          <cell r="C1613" t="str">
            <v>M</v>
          </cell>
          <cell r="D1613">
            <v>48.959999999999994</v>
          </cell>
          <cell r="E1613">
            <v>18.64</v>
          </cell>
          <cell r="F1613">
            <v>67.599999999999994</v>
          </cell>
        </row>
        <row r="1614">
          <cell r="A1614">
            <v>104855</v>
          </cell>
          <cell r="B1614" t="str">
            <v>EXECUÇÃO DE PERFURAÇÃO PARA TIRANTE, COMPRIMENTO MAIOR OU IGUAL A 22 M E MENOR QUE 30 M, COM DIÂMETRO DE FURO DE 200 MM EXECUTADO COM HASTE UTILIZANDO PERFURATRIZ MANUAL SOBRE BASE DE MONTAGEM. AF_11/2023</v>
          </cell>
          <cell r="C1614" t="str">
            <v>M</v>
          </cell>
          <cell r="D1614">
            <v>43.31</v>
          </cell>
          <cell r="E1614">
            <v>15.55</v>
          </cell>
          <cell r="F1614">
            <v>58.86</v>
          </cell>
        </row>
        <row r="1615">
          <cell r="A1615">
            <v>104876</v>
          </cell>
          <cell r="B1615" t="str">
            <v>PERFURAÇÃO DE CORTINA PRÉ-MOLDADA COM MARTELETE ROMPEDOR. AF_11/2023</v>
          </cell>
          <cell r="C1615" t="str">
            <v>UN</v>
          </cell>
          <cell r="D1615">
            <v>7.889999999999997</v>
          </cell>
          <cell r="E1615">
            <v>18.510000000000002</v>
          </cell>
          <cell r="F1615">
            <v>26.4</v>
          </cell>
        </row>
        <row r="1616">
          <cell r="A1616">
            <v>104877</v>
          </cell>
          <cell r="B1616" t="str">
            <v>EXECUÇÃO DE LONGARINA, PARA TIRANTES PROVISÓRIOS, COM PERFIL METÁLICO, INCLUINDO CUNHA E SOLIDARIZAÇÃO. AF_11/2023</v>
          </cell>
          <cell r="C1616" t="str">
            <v>UN</v>
          </cell>
          <cell r="D1616">
            <v>580.76</v>
          </cell>
          <cell r="E1616">
            <v>81.25</v>
          </cell>
          <cell r="F1616">
            <v>662.01</v>
          </cell>
        </row>
        <row r="1617">
          <cell r="A1617">
            <v>104878</v>
          </cell>
          <cell r="B1617" t="str">
            <v>EXECUÇÃO DE LONGARINA, PARA TIRANTES PERMANENTES, COM PERFIL METÁLICO, INCLUINDO CUNHA E SOLIDARIZAÇÃO. AF_11/2023</v>
          </cell>
          <cell r="C1617" t="str">
            <v>UN</v>
          </cell>
          <cell r="D1617">
            <v>2436.3900000000003</v>
          </cell>
          <cell r="E1617">
            <v>81.239999999999995</v>
          </cell>
          <cell r="F1617">
            <v>2517.63</v>
          </cell>
        </row>
        <row r="1618">
          <cell r="A1618">
            <v>104879</v>
          </cell>
          <cell r="B1618" t="str">
            <v>EXECUÇÃO DE PERFURAÇÃO PARA TIRANTE, COMPRIMENTO MAIOR OU IGUAL A 22 M E MENOR QUE 30 M, COM DIÂMETRO DE FURO DE 150 MM EXECUTADO COM HASTE E TUBOS DE REVESTIMENTO UTILIZANDO PERFURATRIZ SOBRE ESTEIRA. AF_11/2023</v>
          </cell>
          <cell r="C1618" t="str">
            <v>M</v>
          </cell>
          <cell r="D1618">
            <v>55.59</v>
          </cell>
          <cell r="E1618">
            <v>18.22</v>
          </cell>
          <cell r="F1618">
            <v>73.81</v>
          </cell>
        </row>
        <row r="1619">
          <cell r="A1619">
            <v>104880</v>
          </cell>
          <cell r="B1619" t="str">
            <v>EXECUÇÃO DE PERFURAÇÃO PARA TIRANTE, COMPRIMENTO MAIOR OU IGUAL A 6 M E MENOR QUE 14 M, COM DIÂMETRO DE FURO DE 200 MM EXECUTADO COM HASTE UTILIZANDO PERFURATRIZ MANUAL SOBRE BASE DE MONTAGEM. AF_11/2023</v>
          </cell>
          <cell r="C1619" t="str">
            <v>M</v>
          </cell>
          <cell r="D1619">
            <v>57.39</v>
          </cell>
          <cell r="E1619">
            <v>23.23</v>
          </cell>
          <cell r="F1619">
            <v>80.62</v>
          </cell>
        </row>
        <row r="1620">
          <cell r="A1620">
            <v>104886</v>
          </cell>
          <cell r="B1620" t="str">
            <v>EXECUÇÃO DE PERFURAÇÃO PARA TIRANTE, COMPRIMENTO MAIOR OU IGUAL A 6 M E MENOR QUE 14 M, COM DIÂMETRO DE FURO DE 100 MM EXECUTADO COM HASTE UTILIZANDO PERFURATRIZ SOBRE ESTEIRA. AF_11/2023</v>
          </cell>
          <cell r="C1620" t="str">
            <v>M</v>
          </cell>
          <cell r="D1620">
            <v>36.14</v>
          </cell>
          <cell r="E1620">
            <v>9.6</v>
          </cell>
          <cell r="F1620">
            <v>45.74</v>
          </cell>
        </row>
        <row r="1621">
          <cell r="A1621">
            <v>104887</v>
          </cell>
          <cell r="B1621" t="str">
            <v>EXECUÇÃO DE PERFURAÇÃO PARA TIRANTE, COMPRIMENTO MAIOR OU IGUAL A 14 M E MENOR QUE 22 M, COM DIÂMETRO DE FURO DE 100 MM EXECUTADO COM HASTE UTILIZANDO PERFURATRIZ SOBRE ESTEIRA. AF_11/2023</v>
          </cell>
          <cell r="C1621" t="str">
            <v>M</v>
          </cell>
          <cell r="D1621">
            <v>31.97</v>
          </cell>
          <cell r="E1621">
            <v>7.72</v>
          </cell>
          <cell r="F1621">
            <v>39.69</v>
          </cell>
        </row>
        <row r="1622">
          <cell r="A1622">
            <v>104888</v>
          </cell>
          <cell r="B1622" t="str">
            <v>EXECUÇÃO DE PERFURAÇÃO PARA TIRANTE, COMPRIMENTO MAIOR OU IGUAL A 22 M E MENOR QUE 30 M, COM DIÂMETRO DE FURO DE 100 MM EXECUTADO COM HASTE UTILIZANDO PERFURATRIZ SOBRE ESTEIRA. AF_11/2023</v>
          </cell>
          <cell r="C1622" t="str">
            <v>M</v>
          </cell>
          <cell r="D1622">
            <v>29.13</v>
          </cell>
          <cell r="E1622">
            <v>6.48</v>
          </cell>
          <cell r="F1622">
            <v>35.61</v>
          </cell>
        </row>
        <row r="1623">
          <cell r="A1623">
            <v>104889</v>
          </cell>
          <cell r="B1623" t="str">
            <v>EXECUÇÃO DE PERFURAÇÃO PARA TIRANTE, COMPRIMENTO MAIOR OU IGUAL A 6 M E MENOR QUE 14 M, COM DIÂMETRO DE FURO DE 200 MM EXECUTADO COM HASTE UTILIZANDO PERFURATRIZ SOBRE ESTEIRA. AF_11/2023</v>
          </cell>
          <cell r="C1623" t="str">
            <v>M</v>
          </cell>
          <cell r="D1623">
            <v>41.739999999999995</v>
          </cell>
          <cell r="E1623">
            <v>12.06</v>
          </cell>
          <cell r="F1623">
            <v>53.8</v>
          </cell>
        </row>
        <row r="1624">
          <cell r="A1624">
            <v>104890</v>
          </cell>
          <cell r="B1624" t="str">
            <v>EXECUÇÃO DE PERFURAÇÃO PARA TIRANTE, COMPRIMENTO MAIOR OU IGUAL A 14 M E MENOR QUE 22 M, COM DIÂMETRO DE FURO DE 200 MM EXECUTADO COM HASTE UTILIZANDO PERFURATRIZ SOBRE ESTEIRA. AF_11/2023</v>
          </cell>
          <cell r="C1624" t="str">
            <v>M</v>
          </cell>
          <cell r="D1624">
            <v>36.489999999999995</v>
          </cell>
          <cell r="E1624">
            <v>9.6999999999999993</v>
          </cell>
          <cell r="F1624">
            <v>46.19</v>
          </cell>
        </row>
        <row r="1625">
          <cell r="A1625">
            <v>104891</v>
          </cell>
          <cell r="B1625" t="str">
            <v>EXECUÇÃO DE PERFURAÇÃO PARA TIRANTE, COMPRIMENTO MAIOR OU IGUAL A 22 M E MENOR QUE 30 M, COM DIÂMETRO DE FURO DE 200 MM EXECUTADO COM HASTE UTILIZANDO PERFURATRIZ SOBRE ESTEIRA. AF_11/2023</v>
          </cell>
          <cell r="C1625" t="str">
            <v>M</v>
          </cell>
          <cell r="D1625">
            <v>32.950000000000003</v>
          </cell>
          <cell r="E1625">
            <v>8.1199999999999992</v>
          </cell>
          <cell r="F1625">
            <v>41.07</v>
          </cell>
        </row>
        <row r="1626">
          <cell r="A1626">
            <v>104892</v>
          </cell>
          <cell r="B1626" t="str">
            <v>EXECUÇÃO DE PERFURAÇÃO PARA TIRANTE, COMPRIMENTO MAIOR OU IGUAL A 6 M E MENOR QUE 14 M, COM DIÂMETRO DE FURO DE 100 MM EXECUTADO COM HASTE E TUBOS DE REVESTIMENTO UTILIZANDO PERFURATRIZ SOBRE ESTEIRA. AF_11/2023</v>
          </cell>
          <cell r="C1626" t="str">
            <v>M</v>
          </cell>
          <cell r="D1626">
            <v>72.94</v>
          </cell>
          <cell r="E1626">
            <v>25.96</v>
          </cell>
          <cell r="F1626">
            <v>98.9</v>
          </cell>
        </row>
        <row r="1627">
          <cell r="A1627">
            <v>102989</v>
          </cell>
          <cell r="B1627" t="str">
            <v>CANALETA MEIA CANA PRÉ-MOLDADA DE CONCRETO (D = 20 CM) - FORNECIMENTO E INSTALAÇÃO. AF_08/2021</v>
          </cell>
          <cell r="C1627" t="str">
            <v>M</v>
          </cell>
          <cell r="D1627">
            <v>16.96</v>
          </cell>
          <cell r="E1627">
            <v>9.44</v>
          </cell>
          <cell r="F1627">
            <v>26.4</v>
          </cell>
        </row>
        <row r="1628">
          <cell r="A1628">
            <v>102990</v>
          </cell>
          <cell r="B1628" t="str">
            <v>CANALETA MEIA CANA PRÉ-MOLDADA DE CONCRETO (D = 30 CM) - FORNECIMENTO E INSTALAÇÃO. AF_08/2021</v>
          </cell>
          <cell r="C1628" t="str">
            <v>M</v>
          </cell>
          <cell r="D1628">
            <v>20.79</v>
          </cell>
          <cell r="E1628">
            <v>11.14</v>
          </cell>
          <cell r="F1628">
            <v>31.93</v>
          </cell>
        </row>
        <row r="1629">
          <cell r="A1629">
            <v>102991</v>
          </cell>
          <cell r="B1629" t="str">
            <v>CANALETA MEIA CANA PRÉ-MOLDADA DE CONCRETO (D = 40 CM) - FORNECIMENTO E INSTALAÇÃO. AF_08/2021</v>
          </cell>
          <cell r="C1629" t="str">
            <v>M</v>
          </cell>
          <cell r="D1629">
            <v>27.03</v>
          </cell>
          <cell r="E1629">
            <v>14.06</v>
          </cell>
          <cell r="F1629">
            <v>41.09</v>
          </cell>
        </row>
        <row r="1630">
          <cell r="A1630">
            <v>102992</v>
          </cell>
          <cell r="B1630" t="str">
            <v>CANALETA MEIA CANA PRÉ-MOLDADA DE CONCRETO (D = 50 CM) - FORNECIMENTO E INSTALAÇÃO. AF_08/2021</v>
          </cell>
          <cell r="C1630" t="str">
            <v>M</v>
          </cell>
          <cell r="D1630">
            <v>40.449999999999996</v>
          </cell>
          <cell r="E1630">
            <v>15.85</v>
          </cell>
          <cell r="F1630">
            <v>56.3</v>
          </cell>
        </row>
        <row r="1631">
          <cell r="A1631">
            <v>102993</v>
          </cell>
          <cell r="B1631" t="str">
            <v>CANALETA MEIA CANA PRÉ-MOLDADA DE CONCRETO (D = 60 CM) - FORNECIMENTO E INSTALAÇÃO. AF_08/2021</v>
          </cell>
          <cell r="C1631" t="str">
            <v>M</v>
          </cell>
          <cell r="D1631">
            <v>52.559999999999995</v>
          </cell>
          <cell r="E1631">
            <v>21.18</v>
          </cell>
          <cell r="F1631">
            <v>73.739999999999995</v>
          </cell>
        </row>
        <row r="1632">
          <cell r="A1632">
            <v>102994</v>
          </cell>
          <cell r="B1632" t="str">
            <v>CANALETA MEIA CANA PRÉ-MOLDADA DE CONCRETO (D = 80 CM) - FORNECIMENTO E INSTALAÇÃO. AF_08/2021</v>
          </cell>
          <cell r="C1632" t="str">
            <v>M</v>
          </cell>
          <cell r="D1632">
            <v>91.39</v>
          </cell>
          <cell r="E1632">
            <v>24.87</v>
          </cell>
          <cell r="F1632">
            <v>116.26</v>
          </cell>
        </row>
        <row r="1633">
          <cell r="A1633">
            <v>102995</v>
          </cell>
          <cell r="B1633" t="str">
            <v>EXECUÇÃO DE CANALETA DE CONCRETO MOLDADO IN LOCO, ESPESSURA DE 0,07 M, GEOMETRIA TRAPEZOIDAL (DIMENSÕES INTERNAS: B=0,6 M; B=0,147 M; H=0,2 M). AF_08/2021</v>
          </cell>
          <cell r="C1633" t="str">
            <v>M</v>
          </cell>
          <cell r="D1633">
            <v>35.44</v>
          </cell>
          <cell r="E1633">
            <v>17.04</v>
          </cell>
          <cell r="F1633">
            <v>52.48</v>
          </cell>
        </row>
        <row r="1634">
          <cell r="A1634">
            <v>102996</v>
          </cell>
          <cell r="B1634" t="str">
            <v>EXECUÇÃO DE CANALETA DE CONCRETO MOLDADO IN LOCO, ESPESSURA DE 0,07 M, GEOMETRIA TRAPEZOIDAL (DIMENSÕES INTERNAS: B=0,9 M; B=0,246 M; H=0,3 M). AF_08/2021</v>
          </cell>
          <cell r="C1634" t="str">
            <v>M</v>
          </cell>
          <cell r="D1634">
            <v>50.39</v>
          </cell>
          <cell r="E1634">
            <v>23.73</v>
          </cell>
          <cell r="F1634">
            <v>74.12</v>
          </cell>
        </row>
        <row r="1635">
          <cell r="A1635">
            <v>102997</v>
          </cell>
          <cell r="B1635" t="str">
            <v>EXECUÇÃO DE CANALETA DE CONCRETO MOLDADO IN LOCO, ESPESSURA DE 0,08 M, GEOMETRIA TRAPEZOIDAL (DIMENSÕES INTERNAS: B=1M; B=0,5 M; H=0,25 M). AF_08/2021</v>
          </cell>
          <cell r="C1635" t="str">
            <v>M</v>
          </cell>
          <cell r="D1635">
            <v>69.099999999999994</v>
          </cell>
          <cell r="E1635">
            <v>28.95</v>
          </cell>
          <cell r="F1635">
            <v>98.05</v>
          </cell>
        </row>
        <row r="1636">
          <cell r="A1636">
            <v>102998</v>
          </cell>
          <cell r="B1636" t="str">
            <v>EXECUÇÃO DE CANALETA DE CONCRETO MOLDADO IN LOCO, ESPESSURA DE 0,08 M, GEOMETRIA TRAPEZOIDAL (DIMENSÕES INTERNAS: B=1,074 M; B=0,534 M; H=0,27 M). AF_08/2021</v>
          </cell>
          <cell r="C1636" t="str">
            <v>M</v>
          </cell>
          <cell r="D1636">
            <v>65.39</v>
          </cell>
          <cell r="E1636">
            <v>28.55</v>
          </cell>
          <cell r="F1636">
            <v>93.94</v>
          </cell>
        </row>
        <row r="1637">
          <cell r="A1637">
            <v>102999</v>
          </cell>
          <cell r="B1637" t="str">
            <v>EXECUÇÃO DE CANALETA DE CONCRETO MOLDADO IN LOCO, ESPESSURA DE 0,08 M, GEOMETRIA TRAPEZOIDAL (DIMENSÕES INTERNAS: B=1,4 M; B=0,7 M; H=0,35 M). AF_08/2021</v>
          </cell>
          <cell r="C1637" t="str">
            <v>M</v>
          </cell>
          <cell r="D1637">
            <v>82.919999999999987</v>
          </cell>
          <cell r="E1637">
            <v>35.9</v>
          </cell>
          <cell r="F1637">
            <v>118.82</v>
          </cell>
        </row>
        <row r="1638">
          <cell r="A1638">
            <v>103000</v>
          </cell>
          <cell r="B1638" t="str">
            <v>EXECUÇÃO DE CANALETA DE CONCRETO MOLDADO IN LOCO, ESPESSURA DE 0,08 M, GEOMETRIA TRAPEZOIDAL (DIMENSÕES INTERNAS: B=1,474 M; B=0,934 M; H=0,27 M). AF_08/2021</v>
          </cell>
          <cell r="C1638" t="str">
            <v>M</v>
          </cell>
          <cell r="D1638">
            <v>83.28</v>
          </cell>
          <cell r="E1638">
            <v>36.03</v>
          </cell>
          <cell r="F1638">
            <v>119.31</v>
          </cell>
        </row>
        <row r="1639">
          <cell r="A1639">
            <v>103001</v>
          </cell>
          <cell r="B1639" t="str">
            <v>GRELHA DE FERRO FUNDIDO SIMPLES COM REQUADRO, 150 X 1000 MM, ASSENTADA COM ARGAMASSA 1 : 3 CIMENTO: AREIA - FORNECIMENTO E INSTALAÇÃO. AF_08/2021</v>
          </cell>
          <cell r="C1639" t="str">
            <v>UN</v>
          </cell>
          <cell r="D1639">
            <v>238.75000000000003</v>
          </cell>
          <cell r="E1639">
            <v>18.23</v>
          </cell>
          <cell r="F1639">
            <v>256.98</v>
          </cell>
        </row>
        <row r="1640">
          <cell r="A1640">
            <v>103002</v>
          </cell>
          <cell r="B1640" t="str">
            <v>GRELHA DE FERRO FUNDIDO SIMPLES COM REQUADRO, 200 X 1000 MM, ASSENTADA COM ARGAMASSA 1 : 3 CIMENTO: AREIA - FORNECIMENTO E INSTALAÇÃO. AF_08/2021</v>
          </cell>
          <cell r="C1640" t="str">
            <v>UN</v>
          </cell>
          <cell r="D1640">
            <v>301.02</v>
          </cell>
          <cell r="E1640">
            <v>19</v>
          </cell>
          <cell r="F1640">
            <v>320.02</v>
          </cell>
        </row>
        <row r="1641">
          <cell r="A1641">
            <v>103003</v>
          </cell>
          <cell r="B1641" t="str">
            <v>GRELHA DE FERRO FUNDIDO SIMPLES COM REQUADRO, 300 X 1000 MM, ASSENTADA COM ARGAMASSA 1 : 3 CIMENTO: AREIA - FORNECIMENTO E INSTALAÇÃO. AF_08/2021</v>
          </cell>
          <cell r="C1641" t="str">
            <v>UN</v>
          </cell>
          <cell r="D1641">
            <v>425.62</v>
          </cell>
          <cell r="E1641">
            <v>20.55</v>
          </cell>
          <cell r="F1641">
            <v>446.17</v>
          </cell>
        </row>
        <row r="1642">
          <cell r="A1642">
            <v>103005</v>
          </cell>
          <cell r="B1642" t="str">
            <v>CAIXA COM GRELHA RETANGULAR DE FERRO FUNDIDO, EM ALVENARIA COM TIJOLOS CERÂMICOS MACIÇOS, DIMENSÕES INTERNAS: 0,15 X 1,00 X 0,3 M. AF_08/2021</v>
          </cell>
          <cell r="C1642" t="str">
            <v>UN</v>
          </cell>
          <cell r="D1642">
            <v>473.87</v>
          </cell>
          <cell r="E1642">
            <v>150.85</v>
          </cell>
          <cell r="F1642">
            <v>624.72</v>
          </cell>
        </row>
        <row r="1643">
          <cell r="A1643">
            <v>103006</v>
          </cell>
          <cell r="B1643" t="str">
            <v>CAIXA COM GRELHA RETANGULAR DE FERRO FUNDIDO, EM ALVENARIA COM TIJOLOS CERÂMICOS MACIÇOS, DIMENSÕES INTERNAS: 0,20 X 1,00 X 0,4 M. AF_08/2021</v>
          </cell>
          <cell r="C1643" t="str">
            <v>UN</v>
          </cell>
          <cell r="D1643">
            <v>650.13</v>
          </cell>
          <cell r="E1643">
            <v>207.28</v>
          </cell>
          <cell r="F1643">
            <v>857.41</v>
          </cell>
        </row>
        <row r="1644">
          <cell r="A1644">
            <v>103007</v>
          </cell>
          <cell r="B1644" t="str">
            <v>CAIXA COM GRELHA RETANGULAR DE FERRO FUNDIDO, EM ALVENARIA COM TIJOLOS CERÂMICOS MACIÇOS, DIMENSÕES INTERNAS: 0,30 X 1,00 X 0,5 M. AF_08/2021</v>
          </cell>
          <cell r="C1644" t="str">
            <v>UN</v>
          </cell>
          <cell r="D1644">
            <v>876.7299999999999</v>
          </cell>
          <cell r="E1644">
            <v>263.62</v>
          </cell>
          <cell r="F1644">
            <v>1140.3499999999999</v>
          </cell>
        </row>
        <row r="1645">
          <cell r="A1645">
            <v>97933</v>
          </cell>
          <cell r="B1645" t="str">
            <v>CAIXA COM GRELHA SIMPLES RETANGULAR, EM CONCRETO PRÉ-MOLDADO, DIMENSÕES INTERNAS: 0,6X1,0X1,0 M. AF_12/2020</v>
          </cell>
          <cell r="C1645" t="str">
            <v>UN</v>
          </cell>
          <cell r="D1645">
            <v>711.56</v>
          </cell>
          <cell r="E1645">
            <v>28.69</v>
          </cell>
          <cell r="F1645">
            <v>740.25</v>
          </cell>
        </row>
        <row r="1646">
          <cell r="A1646">
            <v>97934</v>
          </cell>
          <cell r="B1646" t="str">
            <v>CAIXA COM GRELHA DUPLA RETANGULAR, EM CONCRETO PRÉ-MOLDADO, DIMENSÕES INTERNAS: 0,5X2,2X1,0 M. AF_12/2020</v>
          </cell>
          <cell r="C1646" t="str">
            <v>UN</v>
          </cell>
          <cell r="D1646">
            <v>1606.6</v>
          </cell>
          <cell r="E1646">
            <v>457.36</v>
          </cell>
          <cell r="F1646">
            <v>2063.96</v>
          </cell>
        </row>
        <row r="1647">
          <cell r="A1647">
            <v>97935</v>
          </cell>
          <cell r="B1647" t="str">
            <v>CAIXA PARA BOCA DE LOBO SIMPLES RETANGULAR, EM CONCRETO PRÉ-MOLDADO, DIMENSÕES INTERNAS: 0,6X1,0X1,2 M. AF_12/2020</v>
          </cell>
          <cell r="C1647" t="str">
            <v>UN</v>
          </cell>
          <cell r="D1647">
            <v>577.28000000000009</v>
          </cell>
          <cell r="E1647">
            <v>134.16</v>
          </cell>
          <cell r="F1647">
            <v>711.44</v>
          </cell>
        </row>
        <row r="1648">
          <cell r="A1648">
            <v>97936</v>
          </cell>
          <cell r="B1648" t="str">
            <v>CAIXA PARA BOCA DE LOBO DUPLA RETANGULAR, EM CONCRETO PRÉ-MOLDADO, DIMENSÕES INTERNAS: 0,6X2,2X1,2 M. AF_12/2020</v>
          </cell>
          <cell r="C1648" t="str">
            <v>UN</v>
          </cell>
          <cell r="D1648">
            <v>1352.25</v>
          </cell>
          <cell r="E1648">
            <v>681.6</v>
          </cell>
          <cell r="F1648">
            <v>2033.85</v>
          </cell>
        </row>
        <row r="1649">
          <cell r="A1649">
            <v>97947</v>
          </cell>
          <cell r="B1649" t="str">
            <v>CAIXA COM GRELHA SIMPLES RETANGULAR, EM ALVENARIA COM TIJOLOS CERÂMICOS MACIÇOS, DIMENSÕES INTERNAS: 0,5X1X1 M. AF_12/2020</v>
          </cell>
          <cell r="C1649" t="str">
            <v>UN</v>
          </cell>
          <cell r="D1649">
            <v>1213.5999999999999</v>
          </cell>
          <cell r="E1649">
            <v>485.77</v>
          </cell>
          <cell r="F1649">
            <v>1699.37</v>
          </cell>
        </row>
        <row r="1650">
          <cell r="A1650">
            <v>97948</v>
          </cell>
          <cell r="B1650" t="str">
            <v>CAIXA COM GRELHA DUPLA RETANGULAR, EM ALVENARIA COM TIJOLOS CERÂMICOS MACIÇOS, DIMENSÕES INTERNAS: 0,5X2,2X1 M. AF_12/2020</v>
          </cell>
          <cell r="C1650" t="str">
            <v>UN</v>
          </cell>
          <cell r="D1650">
            <v>2213.1999999999998</v>
          </cell>
          <cell r="E1650">
            <v>882.86</v>
          </cell>
          <cell r="F1650">
            <v>3096.06</v>
          </cell>
        </row>
        <row r="1651">
          <cell r="A1651">
            <v>97949</v>
          </cell>
          <cell r="B1651" t="str">
            <v>CAIXA PARA BOCA DE LOBO SIMPLES RETANGULAR, EM ALVENARIA COM TIJOLOS CERÂMICOS MACIÇOS, DIMENSÕES INTERNAS: 0,6X1X1,2 M. AF_12/2020</v>
          </cell>
          <cell r="C1651" t="str">
            <v>UN</v>
          </cell>
          <cell r="D1651">
            <v>1218.83</v>
          </cell>
          <cell r="E1651">
            <v>660.42</v>
          </cell>
          <cell r="F1651">
            <v>1879.25</v>
          </cell>
        </row>
        <row r="1652">
          <cell r="A1652">
            <v>97950</v>
          </cell>
          <cell r="B1652" t="str">
            <v>CAIXA PARA BOCA DE LOBO DUPLA RETANGULAR, EM ALVENARIA COM TIJOLOS CERÂMICOS MACIÇOS, DIMENSÕES INTERNAS: 0,6X2,2X1,2 M. AF_12/2020</v>
          </cell>
          <cell r="C1652" t="str">
            <v>UN</v>
          </cell>
          <cell r="D1652">
            <v>2120.33</v>
          </cell>
          <cell r="E1652">
            <v>1175.6400000000001</v>
          </cell>
          <cell r="F1652">
            <v>3295.97</v>
          </cell>
        </row>
        <row r="1653">
          <cell r="A1653">
            <v>97951</v>
          </cell>
          <cell r="B1653" t="str">
            <v>CAIXA PARA BOCA DE LOBO COMBINADA COM GRELHA RETANGULAR, EM ALVENARIA COM TIJOLOS CERÂMICOS MACIÇOS, DIMENSÕES INTERNAS: 1,3X1X1,2 M. AF_12/2020</v>
          </cell>
          <cell r="C1653" t="str">
            <v>UN</v>
          </cell>
          <cell r="D1653">
            <v>1939.44</v>
          </cell>
          <cell r="E1653">
            <v>897.37</v>
          </cell>
          <cell r="F1653">
            <v>2836.81</v>
          </cell>
        </row>
        <row r="1654">
          <cell r="A1654">
            <v>97952</v>
          </cell>
          <cell r="B1654" t="str">
            <v>CAIXA PARA BOCA DE LOBO DUPLA COMBINADA COM GRELHA RETANGULAR, EM ALVENARIA COM TIJOLOS CERÂMICOS MACIÇOS, DIMENSÕES INTERNAS: 1,3X2,2X1,2 M. AF_12/2020</v>
          </cell>
          <cell r="C1654" t="str">
            <v>UN</v>
          </cell>
          <cell r="D1654">
            <v>3310.3599999999997</v>
          </cell>
          <cell r="E1654">
            <v>1530.39</v>
          </cell>
          <cell r="F1654">
            <v>4840.75</v>
          </cell>
        </row>
        <row r="1655">
          <cell r="A1655">
            <v>97953</v>
          </cell>
          <cell r="B1655" t="str">
            <v>CAIXA COM GRELHA SIMPLES RETANGULAR, EM ALVENARIA COM BLOCOS DE CONCRETO, DIMENSÕES INTERNAS: 0,5X1X1 M. AF_12/2020</v>
          </cell>
          <cell r="C1655" t="str">
            <v>UN</v>
          </cell>
          <cell r="D1655">
            <v>875.56000000000006</v>
          </cell>
          <cell r="E1655">
            <v>329.35</v>
          </cell>
          <cell r="F1655">
            <v>1204.9100000000001</v>
          </cell>
        </row>
        <row r="1656">
          <cell r="A1656">
            <v>97955</v>
          </cell>
          <cell r="B1656" t="str">
            <v>CAIXA COM GRELHA DUPLA RETANGULAR, EM ALVENARIA COM BLOCOS DE CONCRETO, DIMENSÕES INTERNAS: 0,5X2,2X1 M. AF_12/2020</v>
          </cell>
          <cell r="C1656" t="str">
            <v>UN</v>
          </cell>
          <cell r="D1656">
            <v>1952.08</v>
          </cell>
          <cell r="E1656">
            <v>685.54</v>
          </cell>
          <cell r="F1656">
            <v>2637.62</v>
          </cell>
        </row>
        <row r="1657">
          <cell r="A1657">
            <v>97956</v>
          </cell>
          <cell r="B1657" t="str">
            <v>CAIXA PARA BOCA DE LOBO SIMPLES RETANGULAR, EM ALVENARIA COM BLOCOS DE CONCRETO, DIMENSÕES INTERNAS: 0,6X1X1,2 M. AF_12/2020</v>
          </cell>
          <cell r="C1657" t="str">
            <v>UN</v>
          </cell>
          <cell r="D1657">
            <v>952.07999999999993</v>
          </cell>
          <cell r="E1657">
            <v>503.53</v>
          </cell>
          <cell r="F1657">
            <v>1455.61</v>
          </cell>
        </row>
        <row r="1658">
          <cell r="A1658">
            <v>97957</v>
          </cell>
          <cell r="B1658" t="str">
            <v>CAIXA PARA BOCA DE LOBO DUPLA RETANGULAR, EM ALVENARIA COM BLOCOS DE CONCRETO, DIMENSÕES INTERNAS: 0,6X2,2X1,2 M. AF_12/2020</v>
          </cell>
          <cell r="C1658" t="str">
            <v>UN</v>
          </cell>
          <cell r="D1658">
            <v>1683.37</v>
          </cell>
          <cell r="E1658">
            <v>927.67</v>
          </cell>
          <cell r="F1658">
            <v>2611.04</v>
          </cell>
        </row>
        <row r="1659">
          <cell r="A1659">
            <v>97961</v>
          </cell>
          <cell r="B1659" t="str">
            <v>CAIXA PARA BOCA DE LOBO COMBINADA COM GRELHA RETANGULAR, EM ALVENARIA COM BLOCOS DE CONCRETO, DIMENSÕES INTERNAS: 1,3X1X1,2 M. AF_12/2020</v>
          </cell>
          <cell r="C1659" t="str">
            <v>UN</v>
          </cell>
          <cell r="D1659">
            <v>1543.37</v>
          </cell>
          <cell r="E1659">
            <v>680.9</v>
          </cell>
          <cell r="F1659">
            <v>2224.27</v>
          </cell>
        </row>
        <row r="1660">
          <cell r="A1660">
            <v>97973</v>
          </cell>
          <cell r="B1660" t="str">
            <v>CAIXA PARA BOCA DE LOBO DUPLA COMBINADA COM GRELHA RETANGULAR, EM ALVENARIA COM BLOCOS DE CONCRETO, DIMENSÕES INTERNAS: 1,3X2,2X1,2 M. AF_12/2020</v>
          </cell>
          <cell r="C1660" t="str">
            <v>UN</v>
          </cell>
          <cell r="D1660">
            <v>2908.6</v>
          </cell>
          <cell r="E1660">
            <v>1244.23</v>
          </cell>
          <cell r="F1660">
            <v>4152.83</v>
          </cell>
        </row>
        <row r="1661">
          <cell r="A1661">
            <v>97974</v>
          </cell>
          <cell r="B1661" t="str">
            <v>POÇO DE INSPEÇÃO CIRCULAR PARA ESGOTO, EM CONCRETO PRÉ-MOLDADO, DIÂMETRO INTERNO = 0,60 M, PROFUNDIDADE = 0,90 M, EXCLUINDO TAMPÃO. AF_12/2020_PA</v>
          </cell>
          <cell r="C1661" t="str">
            <v>UN</v>
          </cell>
          <cell r="D1661">
            <v>324.35000000000002</v>
          </cell>
          <cell r="E1661">
            <v>84.64</v>
          </cell>
          <cell r="F1661">
            <v>408.99</v>
          </cell>
        </row>
        <row r="1662">
          <cell r="A1662">
            <v>97975</v>
          </cell>
          <cell r="B1662" t="str">
            <v>POÇO DE INSPEÇÃO CIRCULAR PARA ESGOTO, EM CONCRETO PRÉ-MOLDADO, DIÂMETRO INTERNO = 0,60 M, PROFUNDIDADE = 1,40 M, EXCLUINDO TAMPÃO. AF_12/2020_PA</v>
          </cell>
          <cell r="C1662" t="str">
            <v>UN</v>
          </cell>
          <cell r="D1662">
            <v>421.39000000000004</v>
          </cell>
          <cell r="E1662">
            <v>93.8</v>
          </cell>
          <cell r="F1662">
            <v>515.19000000000005</v>
          </cell>
        </row>
        <row r="1663">
          <cell r="A1663">
            <v>97976</v>
          </cell>
          <cell r="B1663" t="str">
            <v>POÇO DE INSPEÇÃO CIRCULAR PARA ESGOTO, EM ALVENARIA COM TIJOLOS CERÂMICOS MACIÇOS, DIÂMETRO INTERNO = 0,60 M, PROFUNDIDADE = 0,95 M, EXCLUINDO TAMPÃO. AF_12/2020_PA</v>
          </cell>
          <cell r="C1663" t="str">
            <v>UN</v>
          </cell>
          <cell r="D1663">
            <v>757.27</v>
          </cell>
          <cell r="E1663">
            <v>410.23</v>
          </cell>
          <cell r="F1663">
            <v>1167.5</v>
          </cell>
        </row>
        <row r="1664">
          <cell r="A1664">
            <v>97977</v>
          </cell>
          <cell r="B1664" t="str">
            <v>POÇO DE INSPEÇÃO CIRCULAR PARA ESGOTO, EM ALVENARIA COM TIJOLOS CERÂMICOS MACIÇOS, DIÂMETRO INTERNO = 0,60 M, PROFUNDIDADE = 1,45 M, EXCLUINDO TAMPÃO. AF_12/2020_PA</v>
          </cell>
          <cell r="C1664" t="str">
            <v>UN</v>
          </cell>
          <cell r="D1664">
            <v>1085.0300000000002</v>
          </cell>
          <cell r="E1664">
            <v>603.37</v>
          </cell>
          <cell r="F1664">
            <v>1688.4</v>
          </cell>
        </row>
        <row r="1665">
          <cell r="A1665">
            <v>97978</v>
          </cell>
          <cell r="B1665" t="str">
            <v>BASE PARA POÇO DE VISITA CIRCULAR PARA ESGOTO, EM CONCRETO PRÉ-MOLDADO, DIÂMETRO INTERNO = 0,80 M, PROFUNDIDADE = 1,35 M, EXCLUINDO TAMPÃO. AF_12/2020_PA</v>
          </cell>
          <cell r="C1665" t="str">
            <v>UN</v>
          </cell>
          <cell r="D1665">
            <v>627.27</v>
          </cell>
          <cell r="E1665">
            <v>214.83</v>
          </cell>
          <cell r="F1665">
            <v>842.1</v>
          </cell>
        </row>
        <row r="1666">
          <cell r="A1666">
            <v>97980</v>
          </cell>
          <cell r="B1666" t="str">
            <v>BASE PARA POÇO DE VISITA CIRCULAR PARA  ESGOTO, EM ALVENARIA COM TIJOLOS CERÂMICOS MACIÇOS, DIÂMETRO INTERNO = 0,80 M, PROFUNDIDADE = 1,40 M, EXCLUINDO TAMPÃO. AF_12/2020_PA</v>
          </cell>
          <cell r="C1666" t="str">
            <v>UN</v>
          </cell>
          <cell r="D1666">
            <v>1400.4699999999998</v>
          </cell>
          <cell r="E1666">
            <v>752.69</v>
          </cell>
          <cell r="F1666">
            <v>2153.16</v>
          </cell>
        </row>
        <row r="1667">
          <cell r="A1667">
            <v>97981</v>
          </cell>
          <cell r="B1667" t="str">
            <v>ACRÉSCIMO PARA POÇO DE VISITA CIRCULAR PARA ESGOTO, EM ALVENARIA COM TIJOLOS CERÂMICOS MACIÇOS, DIÂMETRO INTERNO = 0,8 M. AF_12/2020</v>
          </cell>
          <cell r="C1667" t="str">
            <v>M</v>
          </cell>
          <cell r="D1667">
            <v>792.45</v>
          </cell>
          <cell r="E1667">
            <v>489.56</v>
          </cell>
          <cell r="F1667">
            <v>1282.01</v>
          </cell>
        </row>
        <row r="1668">
          <cell r="A1668">
            <v>97983</v>
          </cell>
          <cell r="B1668" t="str">
            <v>ACRÉSCIMO PARA POÇO DE VISITA CIRCULAR PARA ESGOTO, EM CONCRETO PRÉ-MOLDADO, DIÂMETRO INTERNO = 1 M. AF_12/2020</v>
          </cell>
          <cell r="C1668" t="str">
            <v>M</v>
          </cell>
          <cell r="D1668">
            <v>342.15</v>
          </cell>
          <cell r="E1668">
            <v>31.6</v>
          </cell>
          <cell r="F1668">
            <v>373.75</v>
          </cell>
        </row>
        <row r="1669">
          <cell r="A1669">
            <v>97985</v>
          </cell>
          <cell r="B1669" t="str">
            <v>ACRÉSCIMO PARA POÇO DE VISITA CIRCULAR PARA  ESGOTO, EM ALVENARIA COM TIJOLOS CERÂMICOS MACIÇOS, DIÂMETRO INTERNO = 1 M. AF_12/2020</v>
          </cell>
          <cell r="C1669" t="str">
            <v>M</v>
          </cell>
          <cell r="D1669">
            <v>949.08</v>
          </cell>
          <cell r="E1669">
            <v>597.86</v>
          </cell>
          <cell r="F1669">
            <v>1546.94</v>
          </cell>
        </row>
        <row r="1670">
          <cell r="A1670">
            <v>97987</v>
          </cell>
          <cell r="B1670" t="str">
            <v>ACRÉSCIMO PARA POÇO DE VISITA CIRCULAR PARA ESGOTO, EM CONCRETO PRÉ-MOLDADO, DIÂMETRO INTERNO = 1,2 M. AF_12/2020</v>
          </cell>
          <cell r="C1670" t="str">
            <v>M</v>
          </cell>
          <cell r="D1670">
            <v>455.09</v>
          </cell>
          <cell r="E1670">
            <v>37.18</v>
          </cell>
          <cell r="F1670">
            <v>492.27</v>
          </cell>
        </row>
        <row r="1671">
          <cell r="A1671">
            <v>97988</v>
          </cell>
          <cell r="B1671" t="str">
            <v>BASE PARA POÇO DE VISITA CIRCULAR PARA  ESGOTO, EM ALVENARIA COM TIJOLOS CERÂMICOS MACIÇOS, DIÂMETRO INTERNO = 1,20 M, PROFUNDIDADE = 1,40 M, EXCLUINDO TAMPÃO. AF_12/2020_PA</v>
          </cell>
          <cell r="C1671" t="str">
            <v>UN</v>
          </cell>
          <cell r="D1671">
            <v>2077.92</v>
          </cell>
          <cell r="E1671">
            <v>1060.18</v>
          </cell>
          <cell r="F1671">
            <v>3138.1</v>
          </cell>
        </row>
        <row r="1672">
          <cell r="A1672">
            <v>97989</v>
          </cell>
          <cell r="B1672" t="str">
            <v>ACRÉSCIMO PARA POÇO DE VISITA CIRCULAR PARA ESGOTO, EM ALVENARIA COM TIJOLOS CERÂMICOS MACIÇOS, DIÂMETRO INTERNO = 1,2 M. AF_12/2020</v>
          </cell>
          <cell r="C1672" t="str">
            <v>M</v>
          </cell>
          <cell r="D1672">
            <v>1105.6799999999998</v>
          </cell>
          <cell r="E1672">
            <v>706.1</v>
          </cell>
          <cell r="F1672">
            <v>1811.78</v>
          </cell>
        </row>
        <row r="1673">
          <cell r="A1673">
            <v>97991</v>
          </cell>
          <cell r="B1673" t="str">
            <v>ACRÉSCIMO PARA POÇO DE VISITA CIRCULAR PARA  ESGOTO, EM CONCRETO PRÉ-MOLDADO, DIÂMETRO INTERNO = 1,5 M. AF_12/2020</v>
          </cell>
          <cell r="C1673" t="str">
            <v>M</v>
          </cell>
          <cell r="D1673">
            <v>624.01</v>
          </cell>
          <cell r="E1673">
            <v>47.45</v>
          </cell>
          <cell r="F1673">
            <v>671.46</v>
          </cell>
        </row>
        <row r="1674">
          <cell r="A1674">
            <v>97992</v>
          </cell>
          <cell r="B1674" t="str">
            <v>BASE PARA POÇO DE VISITA CIRCULAR PARA ESGOTO, EM ALVENARIA COM TIJOLOS CERÂMICOS MACIÇOS, DIÂMETRO INTERNO = 1,50 M, PROFUNDIDADE = 1,40 M, EXCLUINDO TAMPÃO. AF_12/2020_PA</v>
          </cell>
          <cell r="C1674" t="str">
            <v>UN</v>
          </cell>
          <cell r="D1674">
            <v>2694.8900000000003</v>
          </cell>
          <cell r="E1674">
            <v>1312.97</v>
          </cell>
          <cell r="F1674">
            <v>4007.86</v>
          </cell>
        </row>
        <row r="1675">
          <cell r="A1675">
            <v>97993</v>
          </cell>
          <cell r="B1675" t="str">
            <v>ACRÉSCIMO PARA POÇO DE VISITA CIRCULAR PARA  ESGOTO, EM ALVENARIA COM TIJOLOS CERÂMICOS MACIÇOS, DIÂMETRO INTERNO = 1,5 M. AF_12/2020</v>
          </cell>
          <cell r="C1675" t="str">
            <v>M</v>
          </cell>
          <cell r="D1675">
            <v>1340.71</v>
          </cell>
          <cell r="E1675">
            <v>868.48</v>
          </cell>
          <cell r="F1675">
            <v>2209.19</v>
          </cell>
        </row>
        <row r="1676">
          <cell r="A1676">
            <v>97994</v>
          </cell>
          <cell r="B1676" t="str">
            <v>BASE PARA POÇO DE VISITA RETANGULAR PARA  ESGOTO, EM ALVENARIA COM BLOCOS DE CONCRETO, DIMENSÕES INTERNAS = 1X1 M, PROFUNDIDADE = 1,40 M, EXCLUINDO TAMPÃO. AF_12/2020_PA</v>
          </cell>
          <cell r="C1676" t="str">
            <v>UN</v>
          </cell>
          <cell r="D1676">
            <v>1702.6699999999998</v>
          </cell>
          <cell r="E1676">
            <v>899.05</v>
          </cell>
          <cell r="F1676">
            <v>2601.7199999999998</v>
          </cell>
        </row>
        <row r="1677">
          <cell r="A1677">
            <v>97995</v>
          </cell>
          <cell r="B1677" t="str">
            <v>ACRÉSCIMO PARA POÇO DE VISITA RETANGULAR PARA ESGOTO, EM ALVENARIA COM BLOCOS DE CONCRETO, DIMENSÕES INTERNAS = 1X1 M. AF_12/2020</v>
          </cell>
          <cell r="C1677" t="str">
            <v>M</v>
          </cell>
          <cell r="D1677">
            <v>800.19999999999993</v>
          </cell>
          <cell r="E1677">
            <v>534.91999999999996</v>
          </cell>
          <cell r="F1677">
            <v>1335.12</v>
          </cell>
        </row>
        <row r="1678">
          <cell r="A1678">
            <v>97996</v>
          </cell>
          <cell r="B1678" t="str">
            <v>BASE PARA POÇO DE VISITA RETANGULAR PARA ESGOTO, EM ALVENARIA COM BLOCOS DE CONCRETO, DIMENSÕES INTERNAS = 1X1,5 M, PROFUNDIDADE = 1,40 M, EXCLUINDO TAMPÃO. AF_12/2020_PA</v>
          </cell>
          <cell r="C1678" t="str">
            <v>UN</v>
          </cell>
          <cell r="D1678">
            <v>2161.6000000000004</v>
          </cell>
          <cell r="E1678">
            <v>1127.49</v>
          </cell>
          <cell r="F1678">
            <v>3289.09</v>
          </cell>
        </row>
        <row r="1679">
          <cell r="A1679">
            <v>97997</v>
          </cell>
          <cell r="B1679" t="str">
            <v>ACRÉSCIMO PARA POÇO DE VISITA RETANGULAR PARA ESGOTO, EM ALVENARIA COM BLOCOS DE CONCRETO, DIMENSÕES INTERNAS = 1X1,5 M. AF_12/2020</v>
          </cell>
          <cell r="C1679" t="str">
            <v>M</v>
          </cell>
          <cell r="D1679">
            <v>955.39</v>
          </cell>
          <cell r="E1679">
            <v>640.91</v>
          </cell>
          <cell r="F1679">
            <v>1596.3</v>
          </cell>
        </row>
        <row r="1680">
          <cell r="A1680">
            <v>97999</v>
          </cell>
          <cell r="B1680" t="str">
            <v>ACRÉSCIMO PARA POÇO DE VISITA RETANGULAR PARA ESGOTO, EM ALVENARIA COM BLOCOS DE CONCRETO, DIMENSÕES INTERNAS = 1X2 M. AF_12/2020</v>
          </cell>
          <cell r="C1680" t="str">
            <v>M</v>
          </cell>
          <cell r="D1680">
            <v>1110.6299999999999</v>
          </cell>
          <cell r="E1680">
            <v>746.96</v>
          </cell>
          <cell r="F1680">
            <v>1857.59</v>
          </cell>
        </row>
        <row r="1681">
          <cell r="A1681">
            <v>98001</v>
          </cell>
          <cell r="B1681" t="str">
            <v>ACRÉSCIMO PARA POÇO DE VISITA RETANGULAR PARA ESGOTO, EM ALVENARIA COM BLOCOS DE CONCRETO, DIMENSÕES INTERNAS = 1X2,5 M. AF_12/2020</v>
          </cell>
          <cell r="C1681" t="str">
            <v>M</v>
          </cell>
          <cell r="D1681">
            <v>1265.82</v>
          </cell>
          <cell r="E1681">
            <v>852.95</v>
          </cell>
          <cell r="F1681">
            <v>2118.77</v>
          </cell>
        </row>
        <row r="1682">
          <cell r="A1682">
            <v>98002</v>
          </cell>
          <cell r="B1682" t="str">
            <v>BASE PARA POÇO DE VISITA RETANGULAR PARA ESGOTO, EM ALVENARIA COM BLOCOS DE CONCRETO, DIMENSÕES INTERNAS = 1X3 M, PROFUNDIDADE = 1,40 M, EXCLUINDO TAMPÃO. AF_12/2020_PA</v>
          </cell>
          <cell r="C1682" t="str">
            <v>UN</v>
          </cell>
          <cell r="D1682">
            <v>3569.3600000000006</v>
          </cell>
          <cell r="E1682">
            <v>1812.78</v>
          </cell>
          <cell r="F1682">
            <v>5382.14</v>
          </cell>
        </row>
        <row r="1683">
          <cell r="A1683">
            <v>98003</v>
          </cell>
          <cell r="B1683" t="str">
            <v>ACRÉSCIMO PARA POÇO DE VISITA RETANGULAR PARA ESGOTO, EM ALVENARIA COM BLOCOS DE CONCRETO, DIMENSÕES INTERNAS = 1X3 M. AF_12/2020</v>
          </cell>
          <cell r="C1683" t="str">
            <v>M</v>
          </cell>
          <cell r="D1683">
            <v>1421.0600000000002</v>
          </cell>
          <cell r="E1683">
            <v>958.99</v>
          </cell>
          <cell r="F1683">
            <v>2380.0500000000002</v>
          </cell>
        </row>
        <row r="1684">
          <cell r="A1684">
            <v>98005</v>
          </cell>
          <cell r="B1684" t="str">
            <v>ACRÉSCIMO PARA POÇO DE VISITA RETANGULAR PARA ESGOTO, EM ALVENARIA COM BLOCOS DE CONCRETO, DIMENSÕES INTERNAS = 1X3,5 M. AF_12/2020</v>
          </cell>
          <cell r="C1684" t="str">
            <v>M</v>
          </cell>
          <cell r="D1684">
            <v>1576.3100000000002</v>
          </cell>
          <cell r="E1684">
            <v>1064.97</v>
          </cell>
          <cell r="F1684">
            <v>2641.28</v>
          </cell>
        </row>
        <row r="1685">
          <cell r="A1685">
            <v>98006</v>
          </cell>
          <cell r="B1685" t="str">
            <v>BASE PARA POÇO DE VISITA RETANGULAR PARA ESGOTO, EM ALVENARIA COM BLOCOS DE CONCRETO, DIMENSÕES INTERNAS = 1X4 M, PROFUNDIDADE = 1,40 M, EXCLUINDO TAMPÃO. AF_12/2020_PA</v>
          </cell>
          <cell r="C1685" t="str">
            <v>UN</v>
          </cell>
          <cell r="D1685">
            <v>4495.01</v>
          </cell>
          <cell r="E1685">
            <v>2269.66</v>
          </cell>
          <cell r="F1685">
            <v>6764.67</v>
          </cell>
        </row>
        <row r="1686">
          <cell r="A1686">
            <v>98007</v>
          </cell>
          <cell r="B1686" t="str">
            <v>ACRÉSCIMO PARA POÇO DE VISITA RETANGULAR PARA ESGOTO, EM ALVENARIA COM BLOCOS DE CONCRETO, DIMENSÕES INTERNAS = 1X4 M. AF_12/2020</v>
          </cell>
          <cell r="C1686" t="str">
            <v>M</v>
          </cell>
          <cell r="D1686">
            <v>1731.47</v>
          </cell>
          <cell r="E1686">
            <v>1170.99</v>
          </cell>
          <cell r="F1686">
            <v>2902.46</v>
          </cell>
        </row>
        <row r="1687">
          <cell r="A1687">
            <v>98008</v>
          </cell>
          <cell r="B1687" t="str">
            <v>BASE PARA POÇO DE VISITA RETANGULAR PARA ESGOTO, EM ALVENARIA COM BLOCOS DE CONCRETO, DIMENSÕES INTERNAS = 1,5X1,5 M, PROFUNDIDADE = 1,45 M, EXCLUINDO TAMPÃO . AF_12/2020_PA</v>
          </cell>
          <cell r="C1687" t="str">
            <v>UN</v>
          </cell>
          <cell r="D1687">
            <v>2708.9300000000003</v>
          </cell>
          <cell r="E1687">
            <v>1350.09</v>
          </cell>
          <cell r="F1687">
            <v>4059.02</v>
          </cell>
        </row>
        <row r="1688">
          <cell r="A1688">
            <v>98009</v>
          </cell>
          <cell r="B1688" t="str">
            <v>ACRÉSCIMO PARA POÇO DE VISITA RETANGULAR PARA ESGOTO, EM ALVENARIA COM BLOCOS DE CONCRETO, DIMENSÕES INTERNAS = 1,5X1,5 M. AF_12/2020</v>
          </cell>
          <cell r="C1688" t="str">
            <v>M</v>
          </cell>
          <cell r="D1688">
            <v>1110.6299999999999</v>
          </cell>
          <cell r="E1688">
            <v>746.96</v>
          </cell>
          <cell r="F1688">
            <v>1857.59</v>
          </cell>
        </row>
        <row r="1689">
          <cell r="A1689">
            <v>98010</v>
          </cell>
          <cell r="B1689" t="str">
            <v>BASE PARA POÇO DE VISITA RETANGULAR PARA ESGOTO, EM ALVENARIA COM BLOCOS DE CONCRETO, DIMENSÕES INTERNAS = 1,5X2 M, PROFUNDIDADE = 1,40 M, EXCLUINDO TAMPÃO. AF_12/2020_PA</v>
          </cell>
          <cell r="C1689" t="str">
            <v>UN</v>
          </cell>
          <cell r="D1689">
            <v>3326.7</v>
          </cell>
          <cell r="E1689">
            <v>1620.13</v>
          </cell>
          <cell r="F1689">
            <v>4946.83</v>
          </cell>
        </row>
        <row r="1690">
          <cell r="A1690">
            <v>98011</v>
          </cell>
          <cell r="B1690" t="str">
            <v>ACRÉSCIMO PARA POÇO DE VISITA RETANGULAR PARA ESGOTO, EM ALVENARIA COM BLOCOS DE CONCRETO, DIMENSÕES INTERNAS = 1,5X2 M. AF_12/2020</v>
          </cell>
          <cell r="C1690" t="str">
            <v>M</v>
          </cell>
          <cell r="D1690">
            <v>1265.82</v>
          </cell>
          <cell r="E1690">
            <v>852.95</v>
          </cell>
          <cell r="F1690">
            <v>2118.77</v>
          </cell>
        </row>
        <row r="1691">
          <cell r="A1691">
            <v>98012</v>
          </cell>
          <cell r="B1691" t="str">
            <v>BASE PARA POÇO DE VISITA RETANGULAR PARA ESGOTO, EM ALVENARIA COM BLOCOS DE CONCRETO, DIMENSÕES INTERNAS = 1,5X2,5 M, PROFUNDIDADE = 1,40 M, EXCLUINDO TAMPÃO. AF_12/2020_PA</v>
          </cell>
          <cell r="C1691" t="str">
            <v>UN</v>
          </cell>
          <cell r="D1691">
            <v>3919.76</v>
          </cell>
          <cell r="E1691">
            <v>1890.2</v>
          </cell>
          <cell r="F1691">
            <v>5809.96</v>
          </cell>
        </row>
        <row r="1692">
          <cell r="A1692">
            <v>98013</v>
          </cell>
          <cell r="B1692" t="str">
            <v>ACRÉSCIMO PARA POÇO DE VISITA RETANGULAR PARA ESGOTO, EM ALVENARIA COM BLOCOS DE CONCRETO, DIMENSÕES INTERNAS = 1,5X2,5 M. AF_12/2020</v>
          </cell>
          <cell r="C1692" t="str">
            <v>M</v>
          </cell>
          <cell r="D1692">
            <v>1421.0600000000002</v>
          </cell>
          <cell r="E1692">
            <v>958.99</v>
          </cell>
          <cell r="F1692">
            <v>2380.0500000000002</v>
          </cell>
        </row>
        <row r="1693">
          <cell r="A1693">
            <v>98014</v>
          </cell>
          <cell r="B1693" t="str">
            <v>BASE PARA POÇO DE VISITA RETANGULAR PARA ESGOTO, EM ALVENARIA COM BLOCOS DE CONCRETO, DIMENSÕES INTERNAS = 1,5X3 M, PROFUNDIDADE = 1,40 M, EXCLUINDO TAMPÃO. AF_12/2020_PA</v>
          </cell>
          <cell r="C1693" t="str">
            <v>UN</v>
          </cell>
          <cell r="D1693">
            <v>4512.75</v>
          </cell>
          <cell r="E1693">
            <v>2160.29</v>
          </cell>
          <cell r="F1693">
            <v>6673.04</v>
          </cell>
        </row>
        <row r="1694">
          <cell r="A1694">
            <v>98015</v>
          </cell>
          <cell r="B1694" t="str">
            <v>ACRÉSCIMO PARA POÇO DE VISITA RETANGULAR PARA ESGOTO, EM ALVENARIA COM BLOCOS DE CONCRETO, DIMENSÕES INTERNAS = 1,5X3 M. AF_12/2020</v>
          </cell>
          <cell r="C1694" t="str">
            <v>M</v>
          </cell>
          <cell r="D1694">
            <v>1576.3100000000002</v>
          </cell>
          <cell r="E1694">
            <v>1064.97</v>
          </cell>
          <cell r="F1694">
            <v>2641.28</v>
          </cell>
        </row>
        <row r="1695">
          <cell r="A1695">
            <v>98016</v>
          </cell>
          <cell r="B1695" t="str">
            <v>BASE PARA POÇO DE VISITA RETANGULAR PARA ESGOTO, EM ALVENARIA COM BLOCOS DE CONCRETO, DIMENSÕES INTERNAS = 1,5X3,5 M, PROFUNDIDADE = 1,40 M, EXCLUINDO TAMPÃO. AF_12/2020_PA</v>
          </cell>
          <cell r="C1695" t="str">
            <v>UN</v>
          </cell>
          <cell r="D1695">
            <v>5105.8799999999992</v>
          </cell>
          <cell r="E1695">
            <v>2430.4</v>
          </cell>
          <cell r="F1695">
            <v>7536.28</v>
          </cell>
        </row>
        <row r="1696">
          <cell r="A1696">
            <v>98017</v>
          </cell>
          <cell r="B1696" t="str">
            <v>ACRÉSCIMO PARA POÇO DE VISITA RETANGULAR PARA ESGOTO, EM ALVENARIA COM BLOCOS DE CONCRETO, DIMENSÕES INTERNAS = 1,5X3,5 M. AF_12/2020</v>
          </cell>
          <cell r="C1696" t="str">
            <v>M</v>
          </cell>
          <cell r="D1696">
            <v>1731.47</v>
          </cell>
          <cell r="E1696">
            <v>1170.99</v>
          </cell>
          <cell r="F1696">
            <v>2902.46</v>
          </cell>
        </row>
        <row r="1697">
          <cell r="A1697">
            <v>98018</v>
          </cell>
          <cell r="B1697" t="str">
            <v>BASE PARA POÇO DE VISITA RETANGULAR PARA ESGOTO, EM ALVENARIA COM BLOCOS DE CONCRETO, DIMENSÕES INTERNAS = 1,5X4 M, PROFUNDIDADE = 1,40 M, EXCLUINDO TAMPÃO. AF_12/2020_PA</v>
          </cell>
          <cell r="C1697" t="str">
            <v>UN</v>
          </cell>
          <cell r="D1697">
            <v>5698.8700000000008</v>
          </cell>
          <cell r="E1697">
            <v>2700.48</v>
          </cell>
          <cell r="F1697">
            <v>8399.35</v>
          </cell>
        </row>
        <row r="1698">
          <cell r="A1698">
            <v>98019</v>
          </cell>
          <cell r="B1698" t="str">
            <v>ACRÉSCIMO PARA POÇO DE VISITA RETANGULAR PARA ESGOTO, EM ALVENARIA COM BLOCOS DE CONCRETO, DIMENSÕES INTERNAS = 1,5X4 M. AF_12/2020</v>
          </cell>
          <cell r="C1698" t="str">
            <v>M</v>
          </cell>
          <cell r="D1698">
            <v>1903.0300000000002</v>
          </cell>
          <cell r="E1698">
            <v>1285.52</v>
          </cell>
          <cell r="F1698">
            <v>3188.55</v>
          </cell>
        </row>
        <row r="1699">
          <cell r="A1699">
            <v>98020</v>
          </cell>
          <cell r="B1699" t="str">
            <v>BASE PARA POÇO DE VISITA RETANGULAR PARA ESGOTO, EM ALVENARIA COM BLOCOS DE CONCRETO, DIMENSÕES INTERNAS = 2X2 M, PROFUNDIDADE = 1,40 M, EXCLUINDO TAMPÃO. AF_12/2020_PA</v>
          </cell>
          <cell r="C1699" t="str">
            <v>UN</v>
          </cell>
          <cell r="D1699">
            <v>4035.3999999999996</v>
          </cell>
          <cell r="E1699">
            <v>1935.55</v>
          </cell>
          <cell r="F1699">
            <v>5970.95</v>
          </cell>
        </row>
        <row r="1700">
          <cell r="A1700">
            <v>98021</v>
          </cell>
          <cell r="B1700" t="str">
            <v>ACRÉSCIMO PARA POÇO DE VISITA RETANGULAR PARA ESGOTO, EM ALVENARIA COM BLOCOS DE CONCRETO, DIMENSÕES INTERNAS = 2X2 M. AF_12/2020</v>
          </cell>
          <cell r="C1700" t="str">
            <v>M</v>
          </cell>
          <cell r="D1700">
            <v>1437.42</v>
          </cell>
          <cell r="E1700">
            <v>967.5</v>
          </cell>
          <cell r="F1700">
            <v>2404.92</v>
          </cell>
        </row>
        <row r="1701">
          <cell r="A1701">
            <v>98022</v>
          </cell>
          <cell r="B1701" t="str">
            <v>BASE PARA POÇO DE VISITA RETANGULAR PARA ESGOTO, EM ALVENARIA COM BLOCOS DE CONCRETO, DIMENSÕES INTERNAS = 2X2,5 M, PROFUNDIDADE = 1,40 M, EXCLUINDO TAMPÃO. AF_12/2020_PA</v>
          </cell>
          <cell r="C1701" t="str">
            <v>UN</v>
          </cell>
          <cell r="D1701">
            <v>4747.17</v>
          </cell>
          <cell r="E1701">
            <v>2246.96</v>
          </cell>
          <cell r="F1701">
            <v>6994.13</v>
          </cell>
        </row>
        <row r="1702">
          <cell r="A1702">
            <v>98023</v>
          </cell>
          <cell r="B1702" t="str">
            <v>ACRÉSCIMO PARA POÇO DE VISITA RETANGULAR PARA ESGOTO, EM ALVENARIA COM BLOCOS DE CONCRETO, DIMENSÕES INTERNAS = 2X2,5 M. AF_12/2020</v>
          </cell>
          <cell r="C1702" t="str">
            <v>M</v>
          </cell>
          <cell r="D1702">
            <v>1592.6200000000001</v>
          </cell>
          <cell r="E1702">
            <v>1073.49</v>
          </cell>
          <cell r="F1702">
            <v>2666.11</v>
          </cell>
        </row>
        <row r="1703">
          <cell r="A1703">
            <v>98024</v>
          </cell>
          <cell r="B1703" t="str">
            <v>BASE PARA POÇO DE VISITA RETANGULAR PARA ESGOTO, EM ALVENARIA COM BLOCOS DE CONCRETO, DIMENSÕES INTERNAS = 2X3 M, PROFUNDIDADE = 1,40 M, EXCLUINDO TAMPÃO. AF_12/2020_PA</v>
          </cell>
          <cell r="C1703" t="str">
            <v>UN</v>
          </cell>
          <cell r="D1703">
            <v>5513.45</v>
          </cell>
          <cell r="E1703">
            <v>2558.5100000000002</v>
          </cell>
          <cell r="F1703">
            <v>8071.96</v>
          </cell>
        </row>
        <row r="1704">
          <cell r="A1704">
            <v>98025</v>
          </cell>
          <cell r="B1704" t="str">
            <v>ACRÉSCIMO PARA POÇO DE VISITA RETANGULAR PARA ESGOTO, EM ALVENARIA COM BLOCOS DE CONCRETO, DIMENSÕES INTERNAS = 2X3 M. AF_12/2020</v>
          </cell>
          <cell r="C1704" t="str">
            <v>M</v>
          </cell>
          <cell r="D1704">
            <v>1747.84</v>
          </cell>
          <cell r="E1704">
            <v>1179.51</v>
          </cell>
          <cell r="F1704">
            <v>2927.35</v>
          </cell>
        </row>
        <row r="1705">
          <cell r="A1705">
            <v>98026</v>
          </cell>
          <cell r="B1705" t="str">
            <v>BASE PARA POÇO DE VISITA RETANGULAR PARA ESGOTO, EM ALVENARIA COM BLOCOS DE CONCRETO, DIMENSÕES INTERNAS = 2X3,5 M, PROFUNDIDADE = 1,40 M, EXCLUINDO TAMPÃO. AF_12/2020_PA</v>
          </cell>
          <cell r="C1705" t="str">
            <v>UN</v>
          </cell>
          <cell r="D1705">
            <v>6232.0700000000015</v>
          </cell>
          <cell r="E1705">
            <v>2869.97</v>
          </cell>
          <cell r="F1705">
            <v>9102.0400000000009</v>
          </cell>
        </row>
        <row r="1706">
          <cell r="A1706">
            <v>98027</v>
          </cell>
          <cell r="B1706" t="str">
            <v>ACRÉSCIMO PARA POÇO DE VISITA RETANGULAR PARA ESGOTO, EM ALVENARIA COM BLOCOS DE CONCRETO, DIMENSÕES INTERNAS = 2X3,5 M. AF_12/2020</v>
          </cell>
          <cell r="C1706" t="str">
            <v>M</v>
          </cell>
          <cell r="D1706">
            <v>1903.0300000000002</v>
          </cell>
          <cell r="E1706">
            <v>1285.52</v>
          </cell>
          <cell r="F1706">
            <v>3188.55</v>
          </cell>
        </row>
        <row r="1707">
          <cell r="A1707">
            <v>98028</v>
          </cell>
          <cell r="B1707" t="str">
            <v>BASE PARA POÇO DE VISITA RETANGULAR PARA ESGOTO, EM ALVENARIA COM BLOCOS DE CONCRETO, DIMENSÕES INTERNAS = 2X4 M, PROFUNDIDADE = 1,40 M, EXCLUINDO TAMPÃO. AF_12/2020_PA</v>
          </cell>
          <cell r="C1707" t="str">
            <v>UN</v>
          </cell>
          <cell r="D1707">
            <v>6950.7300000000005</v>
          </cell>
          <cell r="E1707">
            <v>3181.46</v>
          </cell>
          <cell r="F1707">
            <v>10132.19</v>
          </cell>
        </row>
        <row r="1708">
          <cell r="A1708">
            <v>98029</v>
          </cell>
          <cell r="B1708" t="str">
            <v>ACRÉSCIMO PARA POÇO DE VISITA RETANGULAR PARA ESGOTO, EM ALVENARIA COM BLOCOS DE CONCRETO, DIMENSÕES INTERNAS = 2X4 M. AF_12/2020</v>
          </cell>
          <cell r="C1708" t="str">
            <v>M</v>
          </cell>
          <cell r="D1708">
            <v>2061.59</v>
          </cell>
          <cell r="E1708">
            <v>1393.3</v>
          </cell>
          <cell r="F1708">
            <v>3454.89</v>
          </cell>
        </row>
        <row r="1709">
          <cell r="A1709">
            <v>98030</v>
          </cell>
          <cell r="B1709" t="str">
            <v>BASE PARA POÇO DE VISITA RETANGULAR PARA ESGOTO, EM ALVENARIA COM BLOCOS DE CONCRETO, DIMENSÕES INTERNAS = 2,5X2,5 M, PROFUNDIDADE = 1,40 M, EXCLUINDO TAMPÃO. AF_12/2020_PA</v>
          </cell>
          <cell r="C1709" t="str">
            <v>UN</v>
          </cell>
          <cell r="D1709">
            <v>5699.52</v>
          </cell>
          <cell r="E1709">
            <v>2536.81</v>
          </cell>
          <cell r="F1709">
            <v>8236.33</v>
          </cell>
        </row>
        <row r="1710">
          <cell r="A1710">
            <v>98031</v>
          </cell>
          <cell r="B1710" t="str">
            <v>ACRÉSCIMO PARA POÇO DE VISITA RETANGULAR PARA ESGOTO, EM ALVENARIA COM BLOCOS DE CONCRETO, DIMENSÕES INTERNAS = 2,5X2,5 M. AF_12/2020</v>
          </cell>
          <cell r="C1710" t="str">
            <v>M</v>
          </cell>
          <cell r="D1710">
            <v>1751.2400000000002</v>
          </cell>
          <cell r="E1710">
            <v>1181.29</v>
          </cell>
          <cell r="F1710">
            <v>2932.53</v>
          </cell>
        </row>
        <row r="1711">
          <cell r="A1711">
            <v>98032</v>
          </cell>
          <cell r="B1711" t="str">
            <v>BASE PARA POÇO DE VISITA RETANGULAR PARA ESGOTO, EM ALVENARIA COM BLOCOS DE CONCRETO, DIMENSÕES INTERNAS = 2,5X3 M, PROFUNDIDADE = 1,40 M, EXCLUINDO TAMPÃO. AF_12/2020_PA</v>
          </cell>
          <cell r="C1711" t="str">
            <v>UN</v>
          </cell>
          <cell r="D1711">
            <v>6580.55</v>
          </cell>
          <cell r="E1711">
            <v>2890.79</v>
          </cell>
          <cell r="F1711">
            <v>9471.34</v>
          </cell>
        </row>
        <row r="1712">
          <cell r="A1712">
            <v>98033</v>
          </cell>
          <cell r="B1712" t="str">
            <v>ACRÉSCIMO PARA POÇO DE VISITA RETANGULAR PARA ESGOTO, EM ALVENARIA COM BLOCOS DE CONCRETO, DIMENSÕES INTERNAS = 2,5X3 M. AF_12/2020</v>
          </cell>
          <cell r="C1712" t="str">
            <v>M</v>
          </cell>
          <cell r="D1712">
            <v>1906.4399999999998</v>
          </cell>
          <cell r="E1712">
            <v>1287.3</v>
          </cell>
          <cell r="F1712">
            <v>3193.74</v>
          </cell>
        </row>
        <row r="1713">
          <cell r="A1713">
            <v>98034</v>
          </cell>
          <cell r="B1713" t="str">
            <v>BASE PARA POÇO DE VISITA RETANGULAR PARA ESGOTO, EM ALVENARIA COM BLOCOS DE CONCRETO, DIMENSÕES INTERNAS = 2,5X3,5 M, PROFUNDIDADE = 1,40 M, EXCLUINDO TAMPÃO. AF_12/2020_PA</v>
          </cell>
          <cell r="C1713" t="str">
            <v>UN</v>
          </cell>
          <cell r="D1713">
            <v>7461.59</v>
          </cell>
          <cell r="E1713">
            <v>3244.78</v>
          </cell>
          <cell r="F1713">
            <v>10706.37</v>
          </cell>
        </row>
        <row r="1714">
          <cell r="A1714">
            <v>98035</v>
          </cell>
          <cell r="B1714" t="str">
            <v>ACRÉSCIMO PARA POÇO DE VISITA RETANGULAR PARA ESGOTO, EM ALVENARIA COM BLOCOS DE CONCRETO, DIMENSÕES INTERNAS = 2,5X3,5 M. AF_12/2020</v>
          </cell>
          <cell r="C1714" t="str">
            <v>M</v>
          </cell>
          <cell r="D1714">
            <v>2061.59</v>
          </cell>
          <cell r="E1714">
            <v>1393.3</v>
          </cell>
          <cell r="F1714">
            <v>3454.89</v>
          </cell>
        </row>
        <row r="1715">
          <cell r="A1715">
            <v>98036</v>
          </cell>
          <cell r="B1715" t="str">
            <v>BASE PARA POÇO DE VISITA RETANGULAR PARA ESGOTO, EM ALVENARIA COM BLOCOS DE CONCRETO, DIMENSÕES INTERNAS = 2,5X4 M, PROFUNDIDADE = 1,40 M, EXCLUINDO TAMPÃO. AF_12/2020_PA</v>
          </cell>
          <cell r="C1715" t="str">
            <v>UN</v>
          </cell>
          <cell r="D1715">
            <v>8342.5999999999985</v>
          </cell>
          <cell r="E1715">
            <v>3598.78</v>
          </cell>
          <cell r="F1715">
            <v>11941.38</v>
          </cell>
        </row>
        <row r="1716">
          <cell r="A1716">
            <v>98037</v>
          </cell>
          <cell r="B1716" t="str">
            <v>ACRÉSCIMO PARA POÇO DE VISITA RETANGULAR PARA ESGOTO, EM ALVENARIA COM BLOCOS DE CONCRETO, DIMENSÕES INTERNAS = 2,5X4 M. AF_12/2020</v>
          </cell>
          <cell r="C1716" t="str">
            <v>M</v>
          </cell>
          <cell r="D1716">
            <v>2220.21</v>
          </cell>
          <cell r="E1716">
            <v>1501.06</v>
          </cell>
          <cell r="F1716">
            <v>3721.27</v>
          </cell>
        </row>
        <row r="1717">
          <cell r="A1717">
            <v>98038</v>
          </cell>
          <cell r="B1717" t="str">
            <v>BASE PARA POÇO DE VISITA RETANGULAR PARA ESGOTO, EM ALVENARIA COM BLOCOS DE CONCRETO, DIMENSÕES INTERNAS = 3X3 M, PROFUNDIDADE = 1,40 M, EXCLUINDO TAMPÃO. AF_12/2020_PA</v>
          </cell>
          <cell r="C1717" t="str">
            <v>UN</v>
          </cell>
          <cell r="D1717">
            <v>7637.6999999999989</v>
          </cell>
          <cell r="E1717">
            <v>3287.28</v>
          </cell>
          <cell r="F1717">
            <v>10924.98</v>
          </cell>
        </row>
        <row r="1718">
          <cell r="A1718">
            <v>98039</v>
          </cell>
          <cell r="B1718" t="str">
            <v>ACRÉSCIMO PARA POÇO DE VISITA RETANGULAR PARA ESGOTO, EM ALVENARIA COM BLOCOS DE CONCRETO, DIMENSÕES INTERNAS = 3X3 M. AF_12/2020</v>
          </cell>
          <cell r="C1718" t="str">
            <v>M</v>
          </cell>
          <cell r="D1718">
            <v>2065.0100000000002</v>
          </cell>
          <cell r="E1718">
            <v>1395.07</v>
          </cell>
          <cell r="F1718">
            <v>3460.08</v>
          </cell>
        </row>
        <row r="1719">
          <cell r="A1719">
            <v>98040</v>
          </cell>
          <cell r="B1719" t="str">
            <v>BASE PARA POÇO DE VISITA RETANGULAR PARA ESGOTO, EM ALVENARIA COM BLOCOS DE CONCRETO, DIMENSÕES INTERNAS = 3X3,5 M, PROFUNDIDADE = 1,40 M, EXCLUINDO TAMPÃO. AF_12/2020_PA</v>
          </cell>
          <cell r="C1719" t="str">
            <v>UN</v>
          </cell>
          <cell r="D1719">
            <v>8658.1299999999992</v>
          </cell>
          <cell r="E1719">
            <v>3683.03</v>
          </cell>
          <cell r="F1719">
            <v>12341.16</v>
          </cell>
        </row>
        <row r="1720">
          <cell r="A1720">
            <v>98041</v>
          </cell>
          <cell r="B1720" t="str">
            <v>ACRÉSCIMO PARA POÇO DE VISITA RETANGULAR PARA ESGOTO, EM ALVENARIA COM BLOCOS DE CONCRETO, DIMENSÕES INTERNAS = 3X3,5 M. AF_12/2020</v>
          </cell>
          <cell r="C1720" t="str">
            <v>M</v>
          </cell>
          <cell r="D1720">
            <v>2220.21</v>
          </cell>
          <cell r="E1720">
            <v>1501.06</v>
          </cell>
          <cell r="F1720">
            <v>3721.27</v>
          </cell>
        </row>
        <row r="1721">
          <cell r="A1721">
            <v>98042</v>
          </cell>
          <cell r="B1721" t="str">
            <v>BASE PARA POÇO DE VISITA RETANGULAR PARA ESGOTO, EM ALVENARIA COM BLOCOS DE CONCRETO, DIMENSÕES INTERNAS = 3X4 M, PROFUNDIDADE = 1,40 M, EXCLUINDO TAMPÃO. AF_12/2020_PA</v>
          </cell>
          <cell r="C1721" t="str">
            <v>UN</v>
          </cell>
          <cell r="D1721">
            <v>9678.6</v>
          </cell>
          <cell r="E1721">
            <v>4078.84</v>
          </cell>
          <cell r="F1721">
            <v>13757.44</v>
          </cell>
        </row>
        <row r="1722">
          <cell r="A1722">
            <v>98043</v>
          </cell>
          <cell r="B1722" t="str">
            <v>ACRÉSCIMO PARA POÇO DE VISITA RETANGULAR PARA ESGOTO, EM ALVENARIA COM BLOCOS DE CONCRETO, DIMENSÕES INTERNAS = 3X4 M. AF_12/2020</v>
          </cell>
          <cell r="C1722" t="str">
            <v>M</v>
          </cell>
          <cell r="D1722">
            <v>2378.87</v>
          </cell>
          <cell r="E1722">
            <v>1608.85</v>
          </cell>
          <cell r="F1722">
            <v>3987.72</v>
          </cell>
        </row>
        <row r="1723">
          <cell r="A1723">
            <v>98044</v>
          </cell>
          <cell r="B1723" t="str">
            <v>BASE PARA POÇO DE VISITA RETANGULAR PARA ESGOTO, EM ALVENARIA COM BLOCOS DE CONCRETO, DIMENSÕES INTERNAS = 3,5X3,5 M, PROFUNDIDADE = 1,40 M, EXCLUINDO TAMPÃO. AF_12/2020_PA</v>
          </cell>
          <cell r="C1723" t="str">
            <v>UN</v>
          </cell>
          <cell r="D1723">
            <v>9854.8300000000017</v>
          </cell>
          <cell r="E1723">
            <v>4121.29</v>
          </cell>
          <cell r="F1723">
            <v>13976.12</v>
          </cell>
        </row>
        <row r="1724">
          <cell r="A1724">
            <v>98045</v>
          </cell>
          <cell r="B1724" t="str">
            <v>ACRÉSCIMO PARA POÇO DE VISITA RETANGULAR PARA ESGOTO, EM ALVENARIA COM BLOCOS DE CONCRETO, DIMENSÕES INTERNAS = 3,5X3,5 M. AF_12/2020</v>
          </cell>
          <cell r="C1724" t="str">
            <v>M</v>
          </cell>
          <cell r="D1724">
            <v>2378.87</v>
          </cell>
          <cell r="E1724">
            <v>1608.85</v>
          </cell>
          <cell r="F1724">
            <v>3987.72</v>
          </cell>
        </row>
        <row r="1725">
          <cell r="A1725">
            <v>98046</v>
          </cell>
          <cell r="B1725" t="str">
            <v>BASE PARA POÇO DE VISITA RETANGULAR PARA ESGOTO, EM ALVENARIA COM BLOCOS DE CONCRETO, DIMENSÕES INTERNAS = 3,5X4 M, PROFUNDIDADE = 1,40 M, EXCLUINDO TAMPÃO. AF_12/2020_PA</v>
          </cell>
          <cell r="C1725" t="str">
            <v>UN</v>
          </cell>
          <cell r="D1725">
            <v>11014.66</v>
          </cell>
          <cell r="E1725">
            <v>4558.76</v>
          </cell>
          <cell r="F1725">
            <v>15573.42</v>
          </cell>
        </row>
        <row r="1726">
          <cell r="A1726">
            <v>98047</v>
          </cell>
          <cell r="B1726" t="str">
            <v>ACRÉSCIMO PARA POÇO DE VISITA RETANGULAR PARA ESGOTO, EM ALVENARIA COM BLOCOS DE CONCRETO, DIMENSÕES INTERNAS = 3,5X4 M. AF_12/2020</v>
          </cell>
          <cell r="C1726" t="str">
            <v>M</v>
          </cell>
          <cell r="D1726">
            <v>2537.46</v>
          </cell>
          <cell r="E1726">
            <v>1716.62</v>
          </cell>
          <cell r="F1726">
            <v>4254.08</v>
          </cell>
        </row>
        <row r="1727">
          <cell r="A1727">
            <v>98048</v>
          </cell>
          <cell r="B1727" t="str">
            <v>BASE PARA POÇO DE VISITA RETANGULAR PARA ESGOTO, EM ALVENARIA COM BLOCOS DE CONCRETO, DIMENSÕES INTERNAS = 4X4 M, PROFUNDIDADE = 1,45 M, EXCLUINDO TAMPÃO. AF_12/2020_PA</v>
          </cell>
          <cell r="C1727" t="str">
            <v>UN</v>
          </cell>
          <cell r="D1727">
            <v>12350.720000000001</v>
          </cell>
          <cell r="E1727">
            <v>5038.78</v>
          </cell>
          <cell r="F1727">
            <v>17389.5</v>
          </cell>
        </row>
        <row r="1728">
          <cell r="A1728">
            <v>98049</v>
          </cell>
          <cell r="B1728" t="str">
            <v>ACRÉSCIMO PARA POÇO DE VISITA RETANGULAR PARA ESGOTO, EM ALVENARIA COM BLOCOS DE CONCRETO, DIMENSÕES INTERNAS = 4X4 M. AF_12/2020</v>
          </cell>
          <cell r="C1728" t="str">
            <v>M</v>
          </cell>
          <cell r="D1728">
            <v>2662.73</v>
          </cell>
          <cell r="E1728">
            <v>1807.06</v>
          </cell>
          <cell r="F1728">
            <v>4469.79</v>
          </cell>
        </row>
        <row r="1729">
          <cell r="A1729">
            <v>98050</v>
          </cell>
          <cell r="B1729" t="str">
            <v>CHAMINÉ CIRCULAR PARA POÇO DE VISITA PARA ESGOTO, EM CONCRETO PRÉ-MOLDADO, DIÂMETRO INTERNO = 0,6 M. AF_12/2020</v>
          </cell>
          <cell r="C1729" t="str">
            <v>M</v>
          </cell>
          <cell r="D1729">
            <v>188.35</v>
          </cell>
          <cell r="E1729">
            <v>16.190000000000001</v>
          </cell>
          <cell r="F1729">
            <v>204.54</v>
          </cell>
        </row>
        <row r="1730">
          <cell r="A1730">
            <v>98051</v>
          </cell>
          <cell r="B1730" t="str">
            <v>CHAMINÉ CIRCULAR PARA POÇO DE VISITA PARA ESGOTO, EM ALVENARIA COM TIJOLOS CERÂMICOS MACIÇOS, DIÂMETRO INTERNO = 0,6 M. AF_12/2020</v>
          </cell>
          <cell r="C1730" t="str">
            <v>M</v>
          </cell>
          <cell r="D1730">
            <v>634.5</v>
          </cell>
          <cell r="E1730">
            <v>384.37</v>
          </cell>
          <cell r="F1730">
            <v>1018.87</v>
          </cell>
        </row>
        <row r="1731">
          <cell r="A1731">
            <v>98405</v>
          </cell>
          <cell r="B1731" t="str">
            <v>BASE PARA POÇO DE VISITA CIRCULAR PARA  ESGOTO, EM ALVENARIA COM TIJOLOS CERÂMICOS MACIÇOS, DIÂMETRO INTERNO = 1,0 M, PROFUNDIDADE = 1,40 M, EXCLUINDO TAMPÃO. AF_12/2020_PA</v>
          </cell>
          <cell r="C1731" t="str">
            <v>UN</v>
          </cell>
          <cell r="D1731">
            <v>1736.18</v>
          </cell>
          <cell r="E1731">
            <v>911.2</v>
          </cell>
          <cell r="F1731">
            <v>2647.38</v>
          </cell>
        </row>
        <row r="1732">
          <cell r="A1732">
            <v>98406</v>
          </cell>
          <cell r="B1732" t="str">
            <v>BASE PARA POÇO DE VISITA RETANGULAR PARA ESGOTO, EM ALVENARIA COM BLOCOS DE CONCRETO, DIMENSÕES INTERNAS = 1X3,5 M, PROFUNDIDADE = 1,40 M, EXCLUINDO TAMPÃO. AF_12/2020_PA</v>
          </cell>
          <cell r="C1732" t="str">
            <v>UN</v>
          </cell>
          <cell r="D1732">
            <v>4032.2099999999996</v>
          </cell>
          <cell r="E1732">
            <v>2041.15</v>
          </cell>
          <cell r="F1732">
            <v>6073.36</v>
          </cell>
        </row>
        <row r="1733">
          <cell r="A1733">
            <v>98407</v>
          </cell>
          <cell r="B1733" t="str">
            <v>BASE PARA POÇO DE VISITA RETANGULAR PARA ESGOTO, EM ALVENARIA COM BLOCOS DE CONCRETO, DIMENSÕES INTERNAS = 1X2 M, PROFUNDIDADE = 1,40 M, EXCLUINDO TAMPÃO. AF_12/2020_PA</v>
          </cell>
          <cell r="C1733" t="str">
            <v>UN</v>
          </cell>
          <cell r="D1733">
            <v>2620.42</v>
          </cell>
          <cell r="E1733">
            <v>1355.94</v>
          </cell>
          <cell r="F1733">
            <v>3976.36</v>
          </cell>
        </row>
        <row r="1734">
          <cell r="A1734">
            <v>98408</v>
          </cell>
          <cell r="B1734" t="str">
            <v>BASE PARA POÇO DE VISITA RETANGULAR PARA ESGOTO, EM ALVENARIA COM BLOCOS DE CONCRETO, DIMENSÕES INTERNAS = 1X2,5 M, PROFUNDIDADE = 1,40 M, EXCLUINDO TAMPÃO. AF_12/2020_PA</v>
          </cell>
          <cell r="C1734" t="str">
            <v>UN</v>
          </cell>
          <cell r="D1734">
            <v>3079.34</v>
          </cell>
          <cell r="E1734">
            <v>1584.36</v>
          </cell>
          <cell r="F1734">
            <v>4663.7</v>
          </cell>
        </row>
        <row r="1735">
          <cell r="A1735">
            <v>98409</v>
          </cell>
          <cell r="B1735" t="str">
            <v>ACRÉSCIMO PARA POÇO DE VISITA CIRCULAR PARA ESGOTO, EM CONCRETO PRÉ-MOLDADO, DIÂMETRO INTERNO = 0,8 M. AF_12/2020</v>
          </cell>
          <cell r="C1735" t="str">
            <v>M</v>
          </cell>
          <cell r="D1735">
            <v>259.31</v>
          </cell>
          <cell r="E1735">
            <v>26.48</v>
          </cell>
          <cell r="F1735">
            <v>285.79000000000002</v>
          </cell>
        </row>
        <row r="1736">
          <cell r="A1736">
            <v>98410</v>
          </cell>
          <cell r="B1736" t="str">
            <v>BASE PARA POÇO DE VISITA CIRCULAR PARA ESGOTO, EM CONCRETO PRÉ-MOLDADO, DIÂMETRO INTERNO = 1,0 M, PROFUNDIDADE = 1,35 M, EXCLUINDO TAMPÃO. AF_12/2020_PA</v>
          </cell>
          <cell r="C1736" t="str">
            <v>UN</v>
          </cell>
          <cell r="D1736">
            <v>854.48</v>
          </cell>
          <cell r="E1736">
            <v>222.94</v>
          </cell>
          <cell r="F1736">
            <v>1077.42</v>
          </cell>
        </row>
        <row r="1737">
          <cell r="A1737">
            <v>99240</v>
          </cell>
          <cell r="B1737" t="str">
            <v>ACRÉSCIMO PARA POÇO DE VISITA CIRCULAR PARA DRENAGEM, EM CONCRETO PRÉ-MOLDADO, DIÂMETRO INTERNO = 1,2 M. AF_12/2020</v>
          </cell>
          <cell r="C1737" t="str">
            <v>M</v>
          </cell>
          <cell r="D1737">
            <v>451.51</v>
          </cell>
          <cell r="E1737">
            <v>37.03</v>
          </cell>
          <cell r="F1737">
            <v>488.54</v>
          </cell>
        </row>
        <row r="1738">
          <cell r="A1738">
            <v>99241</v>
          </cell>
          <cell r="B1738" t="str">
            <v>ACRÉSCIMO PARA POÇO DE VISITA RETANGULAR PARA DRENAGEM, EM ALVENARIA COM BLOCOS DE CONCRETO, DIMENSÕES INTERNAS = 1,5X1,5 M. AF_12/2020</v>
          </cell>
          <cell r="C1738" t="str">
            <v>M</v>
          </cell>
          <cell r="D1738">
            <v>1035.55</v>
          </cell>
          <cell r="E1738">
            <v>743.77</v>
          </cell>
          <cell r="F1738">
            <v>1779.32</v>
          </cell>
        </row>
        <row r="1739">
          <cell r="A1739">
            <v>99242</v>
          </cell>
          <cell r="B1739" t="str">
            <v>BASE PARA POÇO DE VISITA CIRCULAR PARA DRENAGEM, EM ALVENARIA COM TIJOLOS CERÂMICOS MACIÇOS, DIÂMETRO INTERNO = 1,2 M, PROFUNDIDADE = 1,40 M, EXCLUINDO TAMPÃO. AF_12/2020_PA</v>
          </cell>
          <cell r="C1739" t="str">
            <v>UN</v>
          </cell>
          <cell r="D1739">
            <v>1975.8000000000002</v>
          </cell>
          <cell r="E1739">
            <v>1055.8699999999999</v>
          </cell>
          <cell r="F1739">
            <v>3031.67</v>
          </cell>
        </row>
        <row r="1740">
          <cell r="A1740">
            <v>99243</v>
          </cell>
          <cell r="B1740" t="str">
            <v>ACRÉSCIMO PARA POÇO DE VISITA CIRCULAR PARA DRENAGEM, EM ALVENARIA COM TIJOLOS CERÂMICOS MACIÇOS, DIÂMETRO INTERNO = 1,2 M. AF_12/2020</v>
          </cell>
          <cell r="C1740" t="str">
            <v>M</v>
          </cell>
          <cell r="D1740">
            <v>1009.01</v>
          </cell>
          <cell r="E1740">
            <v>701.98</v>
          </cell>
          <cell r="F1740">
            <v>1710.99</v>
          </cell>
        </row>
        <row r="1741">
          <cell r="A1741">
            <v>99244</v>
          </cell>
          <cell r="B1741" t="str">
            <v>BASE PARA POÇO DE VISITA RETANGULAR PARA DRENAGEM, EM ALVENARIA COM BLOCOS DE CONCRETO, DIMENSÕES INTERNAS = 1,5X2 M, PROFUNDIDADE = 1,40 M, EXCLUINDO TAMPÃO. AF_12/2020_PA</v>
          </cell>
          <cell r="C1741" t="str">
            <v>UN</v>
          </cell>
          <cell r="D1741">
            <v>3204.0099999999998</v>
          </cell>
          <cell r="E1741">
            <v>1614.94</v>
          </cell>
          <cell r="F1741">
            <v>4818.95</v>
          </cell>
        </row>
        <row r="1742">
          <cell r="A1742">
            <v>99246</v>
          </cell>
          <cell r="B1742" t="str">
            <v>ACRÉSCIMO PARA POÇO DE VISITA CIRCULAR PARA DRENAGEM, EM CONCRETO PRÉ-MOLDADO, DIÂMETRO INTERNO = 1,5 M. AF_12/2020</v>
          </cell>
          <cell r="C1742" t="str">
            <v>M</v>
          </cell>
          <cell r="D1742">
            <v>619.14</v>
          </cell>
          <cell r="E1742">
            <v>47.22</v>
          </cell>
          <cell r="F1742">
            <v>666.36</v>
          </cell>
        </row>
        <row r="1743">
          <cell r="A1743">
            <v>99247</v>
          </cell>
          <cell r="B1743" t="str">
            <v>ACRÉSCIMO PARA POÇO DE VISITA RETANGULAR PARA DRENAGEM, EM ALVENARIA COM BLOCOS DE CONCRETO, DIMENSÕES INTERNAS = 1,5X2 M. AF_12/2020</v>
          </cell>
          <cell r="C1743" t="str">
            <v>M</v>
          </cell>
          <cell r="D1743">
            <v>1179.72</v>
          </cell>
          <cell r="E1743">
            <v>849.28</v>
          </cell>
          <cell r="F1743">
            <v>2029</v>
          </cell>
        </row>
        <row r="1744">
          <cell r="A1744">
            <v>99248</v>
          </cell>
          <cell r="B1744" t="str">
            <v>BASE PARA POÇO DE VISITA CIRCULAR PARA DRENAGEM, EM ALVENARIA COM TIJOLOS CERÂMICOS MACIÇOS, DIÂMETRO INTERNO = 1,50 M, PROFUNDIDADE = 1,40 M, EXCLUINDO TAMPÃO. AF_12/2020_PA</v>
          </cell>
          <cell r="C1744" t="str">
            <v>UN</v>
          </cell>
          <cell r="D1744">
            <v>2571.6499999999996</v>
          </cell>
          <cell r="E1744">
            <v>1307.76</v>
          </cell>
          <cell r="F1744">
            <v>3879.41</v>
          </cell>
        </row>
        <row r="1745">
          <cell r="A1745">
            <v>99249</v>
          </cell>
          <cell r="B1745" t="str">
            <v>ACRÉSCIMO PARA POÇO DE VISITA CIRCULAR PARA DRENAGEM, EM ALVENARIA COM TIJOLOS CERÂMICOS MACIÇOS, DIÂMETRO INTERNO = 1,5 M. AF_12/2020</v>
          </cell>
          <cell r="C1745" t="str">
            <v>M</v>
          </cell>
          <cell r="D1745">
            <v>1228.99</v>
          </cell>
          <cell r="E1745">
            <v>863.72</v>
          </cell>
          <cell r="F1745">
            <v>2092.71</v>
          </cell>
        </row>
        <row r="1746">
          <cell r="A1746">
            <v>99252</v>
          </cell>
          <cell r="B1746" t="str">
            <v>BASE PARA POÇO DE VISITA RETANGULAR PARA DRENAGEM, EM ALVENARIA COM BLOCOS DE CONCRETO, DIMENSÕES INTERNAS = 1X1 M, PROFUNDIDADE = 1,40 M, EXCLUINDO TAMPÃO. AF_12/2020_PA</v>
          </cell>
          <cell r="C1746" t="str">
            <v>UN</v>
          </cell>
          <cell r="D1746">
            <v>1638.71</v>
          </cell>
          <cell r="E1746">
            <v>896.35</v>
          </cell>
          <cell r="F1746">
            <v>2535.06</v>
          </cell>
        </row>
        <row r="1747">
          <cell r="A1747">
            <v>99254</v>
          </cell>
          <cell r="B1747" t="str">
            <v>ACRÉSCIMO PARA POÇO DE VISITA RETANGULAR PARA DRENAGEM, EM ALVENARIA COM BLOCOS DE CONCRETO, DIMENSÕES INTERNAS = 1X1 M. AF_12/2020</v>
          </cell>
          <cell r="C1747" t="str">
            <v>M</v>
          </cell>
          <cell r="D1747">
            <v>747.20999999999992</v>
          </cell>
          <cell r="E1747">
            <v>532.66</v>
          </cell>
          <cell r="F1747">
            <v>1279.8699999999999</v>
          </cell>
        </row>
        <row r="1748">
          <cell r="A1748">
            <v>99256</v>
          </cell>
          <cell r="B1748" t="str">
            <v>BASE PARA POÇO DE VISITA RETANGULAR PARA DRENAGEM, EM ALVENARIA COM BLOCOS DE CONCRETO, DIMENSÕES INTERNAS = 1,5X2,5 M, PROFUNDIDADE = 1,40 M, EXCLUINDO TAMPÃO. AF_12/2020_PA</v>
          </cell>
          <cell r="C1748" t="str">
            <v>UN</v>
          </cell>
          <cell r="D1748">
            <v>3774.96</v>
          </cell>
          <cell r="E1748">
            <v>1884.07</v>
          </cell>
          <cell r="F1748">
            <v>5659.03</v>
          </cell>
        </row>
        <row r="1749">
          <cell r="A1749">
            <v>99259</v>
          </cell>
          <cell r="B1749" t="str">
            <v>BASE PARA POÇO DE VISITA RETANGULAR PARA DRENAGEM, EM ALVENARIA COM BLOCOS DE CONCRETO, DIMENSÕES INTERNAS = 1X1,5 M, PROFUNDIDADE = 1,40 M, EXCLUINDO TAMPÃO. AF_12/2020_PA</v>
          </cell>
          <cell r="C1749" t="str">
            <v>UN</v>
          </cell>
          <cell r="D1749">
            <v>2079.9800000000005</v>
          </cell>
          <cell r="E1749">
            <v>1124.05</v>
          </cell>
          <cell r="F1749">
            <v>3204.03</v>
          </cell>
        </row>
        <row r="1750">
          <cell r="A1750">
            <v>99261</v>
          </cell>
          <cell r="B1750" t="str">
            <v>ACRÉSCIMO PARA POÇO DE VISITA RETANGULAR PARA DRENAGEM, EM ALVENARIA COM BLOCOS DE CONCRETO, DIMENSÕES INTERNAS = 1X1,5 M. AF_12/2020</v>
          </cell>
          <cell r="C1750" t="str">
            <v>M</v>
          </cell>
          <cell r="D1750">
            <v>891.3599999999999</v>
          </cell>
          <cell r="E1750">
            <v>638.19000000000005</v>
          </cell>
          <cell r="F1750">
            <v>1529.55</v>
          </cell>
        </row>
        <row r="1751">
          <cell r="A1751">
            <v>99263</v>
          </cell>
          <cell r="B1751" t="str">
            <v>ACRÉSCIMO PARA POÇO DE VISITA RETANGULAR PARA DRENAGEM, EM ALVENARIA COM BLOCOS DE CONCRETO, DIMENSÕES INTERNAS = 1,5X2,5 M. AF_12/2020</v>
          </cell>
          <cell r="C1751" t="str">
            <v>M</v>
          </cell>
          <cell r="D1751">
            <v>1323.9099999999999</v>
          </cell>
          <cell r="E1751">
            <v>954.84</v>
          </cell>
          <cell r="F1751">
            <v>2278.75</v>
          </cell>
        </row>
        <row r="1752">
          <cell r="A1752">
            <v>99265</v>
          </cell>
          <cell r="B1752" t="str">
            <v>BASE PARA POÇO DE VISITA RETANGULAR PARA DRENAGEM, EM ALVENARIA COM BLOCOS DE CONCRETO, DIMENSÕES INTERNAS = 1X2 M, PROFUNDIDADE = 1,40 M, EXCLUINDO TAMPÃO. AF_12/2020_PA</v>
          </cell>
          <cell r="C1752" t="str">
            <v>UN</v>
          </cell>
          <cell r="D1752">
            <v>2521.16</v>
          </cell>
          <cell r="E1752">
            <v>1351.76</v>
          </cell>
          <cell r="F1752">
            <v>3872.92</v>
          </cell>
        </row>
        <row r="1753">
          <cell r="A1753">
            <v>99266</v>
          </cell>
          <cell r="B1753" t="str">
            <v>ACRÉSCIMO PARA POÇO DE VISITA RETANGULAR PARA DRENAGEM, EM ALVENARIA COM BLOCOS DE CONCRETO, DIMENSÕES INTERNAS = 1X2 M. AF_12/2020</v>
          </cell>
          <cell r="C1753" t="str">
            <v>M</v>
          </cell>
          <cell r="D1753">
            <v>1035.55</v>
          </cell>
          <cell r="E1753">
            <v>743.77</v>
          </cell>
          <cell r="F1753">
            <v>1779.32</v>
          </cell>
        </row>
        <row r="1754">
          <cell r="A1754">
            <v>99267</v>
          </cell>
          <cell r="B1754" t="str">
            <v>BASE PARA POÇO DE VISITA RETANGULAR PARA DRENAGEM, EM ALVENARIA COM BLOCOS DE CONCRETO, DIMENSÕES INTERNAS = 1X2,5 M, PROFUNDIDADE = 1,40 M, EXCLUINDO TAMPÃO. AF_12/2020_PA</v>
          </cell>
          <cell r="C1754" t="str">
            <v>UN</v>
          </cell>
          <cell r="D1754">
            <v>2962.4400000000005</v>
          </cell>
          <cell r="E1754">
            <v>1579.41</v>
          </cell>
          <cell r="F1754">
            <v>4541.8500000000004</v>
          </cell>
        </row>
        <row r="1755">
          <cell r="A1755">
            <v>99268</v>
          </cell>
          <cell r="B1755" t="str">
            <v>POÇO DE INSPEÇÃO CIRCULAR PARA DRENAGEM, EM CONCRETO PRÉ-MOLDADO, DIÂMETRO INTERNO = 0,60 M, PROFUNDIDADE = 0,90 M, EXCLUINDO TAMPÃO. AF_12/2020_PA</v>
          </cell>
          <cell r="C1755" t="str">
            <v>UN</v>
          </cell>
          <cell r="D1755">
            <v>319.79000000000002</v>
          </cell>
          <cell r="E1755">
            <v>84.43</v>
          </cell>
          <cell r="F1755">
            <v>404.22</v>
          </cell>
        </row>
        <row r="1756">
          <cell r="A1756">
            <v>99269</v>
          </cell>
          <cell r="B1756" t="str">
            <v>ACRÉSCIMO PARA POÇO DE VISITA RETANGULAR PARA DRENAGEM, EM ALVENARIA COM BLOCOS DE CONCRETO, DIMENSÕES INTERNAS = 1X2,5 M. AF_12/2020</v>
          </cell>
          <cell r="C1756" t="str">
            <v>M</v>
          </cell>
          <cell r="D1756">
            <v>1179.72</v>
          </cell>
          <cell r="E1756">
            <v>849.28</v>
          </cell>
          <cell r="F1756">
            <v>2029</v>
          </cell>
        </row>
        <row r="1757">
          <cell r="A1757">
            <v>99270</v>
          </cell>
          <cell r="B1757" t="str">
            <v>POÇO DE INSPEÇÃO CIRCULAR PARA DRENAGEM, EM CONCRETO PRÉ-MOLDADO, DIÂMETRO INTERNO = 0,60 M, PROFUNDIDADE = 1,40 M, EXCLUINDO TAMPÃO. AF_12/2020_PA</v>
          </cell>
          <cell r="C1757" t="str">
            <v>UN</v>
          </cell>
          <cell r="D1757">
            <v>416.05</v>
          </cell>
          <cell r="E1757">
            <v>93.57</v>
          </cell>
          <cell r="F1757">
            <v>509.62</v>
          </cell>
        </row>
        <row r="1758">
          <cell r="A1758">
            <v>99271</v>
          </cell>
          <cell r="B1758" t="str">
            <v>BASE PARA POÇO DE VISITA RETANGULAR PARA DRENAGEM, EM ALVENARIA COM BLOCOS DE CONCRETO, DIMENSÕES INTERNAS = 1,5X3 M, PROFUNDIDADE = 1,40 M, EXCLUINDO TAMPÃO. AF_12/2020_PA</v>
          </cell>
          <cell r="C1758" t="str">
            <v>UN</v>
          </cell>
          <cell r="D1758">
            <v>4345.82</v>
          </cell>
          <cell r="E1758">
            <v>2153.2199999999998</v>
          </cell>
          <cell r="F1758">
            <v>6499.04</v>
          </cell>
        </row>
        <row r="1759">
          <cell r="A1759">
            <v>99272</v>
          </cell>
          <cell r="B1759" t="str">
            <v>POÇO DE INSPEÇÃO CIRCULAR PARA DRENAGEM, EM ALVENARIA COM TIJOLOS CERÂMICOS MACIÇOS, DIÂMETRO INTERNO = 0,60 M, PROFUNDIDADE = 0,95 M, EXCLUINDO TAMPÃO. AF_12/2020_PA</v>
          </cell>
          <cell r="C1759" t="str">
            <v>UN</v>
          </cell>
          <cell r="D1759">
            <v>711.29</v>
          </cell>
          <cell r="E1759">
            <v>408.3</v>
          </cell>
          <cell r="F1759">
            <v>1119.5899999999999</v>
          </cell>
        </row>
        <row r="1760">
          <cell r="A1760">
            <v>99273</v>
          </cell>
          <cell r="B1760" t="str">
            <v>POÇO DE INSPEÇÃO CIRCULAR PARA DRENAGEM, EM ALVENARIA COM TIJOLOS CERÂMICOS MACIÇOS, DIÂMETRO INTERNO = 0,60 M, PROFUNDIDADE = 1,45 M, EXCLUINDO TAMPÃO. AF_12/2020_PA</v>
          </cell>
          <cell r="C1760" t="str">
            <v>UN</v>
          </cell>
          <cell r="D1760">
            <v>1003.5400000000001</v>
          </cell>
          <cell r="E1760">
            <v>599.92999999999995</v>
          </cell>
          <cell r="F1760">
            <v>1603.47</v>
          </cell>
        </row>
        <row r="1761">
          <cell r="A1761">
            <v>99274</v>
          </cell>
          <cell r="B1761" t="str">
            <v>BASE PARA POÇO DE VISITA RETANGULAR PARA DRENAGEM, EM ALVENARIA COM BLOCOS DE CONCRETO, DIMENSÕES INTERNAS = 1X3 M, PROFUNDIDADE = 1,40 M, EXCLUINDO TAMPÃO. AF_12/2020_PA</v>
          </cell>
          <cell r="C1761" t="str">
            <v>UN</v>
          </cell>
          <cell r="D1761">
            <v>3434.81</v>
          </cell>
          <cell r="E1761">
            <v>1807.1</v>
          </cell>
          <cell r="F1761">
            <v>5241.91</v>
          </cell>
        </row>
        <row r="1762">
          <cell r="A1762">
            <v>99275</v>
          </cell>
          <cell r="B1762" t="str">
            <v>BASE PARA POÇO DE VISITA CIRCULAR PARA DRENAGEM, EM CONCRETO PRÉ-MOLDADO, DIÂMETRO INTERNO = 0,80 M, PROFUNDIDADE = 1,35 M, EXCLUINDO TAMPÃO. AF_12/2020_PA</v>
          </cell>
          <cell r="C1762" t="str">
            <v>UN</v>
          </cell>
          <cell r="D1762">
            <v>618.29999999999995</v>
          </cell>
          <cell r="E1762">
            <v>214.45</v>
          </cell>
          <cell r="F1762">
            <v>832.75</v>
          </cell>
        </row>
        <row r="1763">
          <cell r="A1763">
            <v>99276</v>
          </cell>
          <cell r="B1763" t="str">
            <v>ACRÉSCIMO PARA POÇO DE VISITA RETANGULAR PARA DRENAGEM, EM ALVENARIA COM BLOCOS DE CONCRETO, DIMENSÕES INTERNAS = 1,5X3 M. AF_12/2020</v>
          </cell>
          <cell r="C1763" t="str">
            <v>M</v>
          </cell>
          <cell r="D1763">
            <v>1468.1</v>
          </cell>
          <cell r="E1763">
            <v>1060.3699999999999</v>
          </cell>
          <cell r="F1763">
            <v>2528.4699999999998</v>
          </cell>
        </row>
        <row r="1764">
          <cell r="A1764">
            <v>99277</v>
          </cell>
          <cell r="B1764" t="str">
            <v>ACRÉSCIMO PARA POÇO DE VISITA RETANGULAR PARA DRENAGEM, EM ALVENARIA COM BLOCOS DE CONCRETO, DIMENSÕES INTERNAS = 1X3 M. AF_12/2020</v>
          </cell>
          <cell r="C1764" t="str">
            <v>M</v>
          </cell>
          <cell r="D1764">
            <v>1323.9099999999999</v>
          </cell>
          <cell r="E1764">
            <v>954.84</v>
          </cell>
          <cell r="F1764">
            <v>2278.75</v>
          </cell>
        </row>
        <row r="1765">
          <cell r="A1765">
            <v>99278</v>
          </cell>
          <cell r="B1765" t="str">
            <v>ACRÉSCIMO PARA POÇO DE VISITA CIRCULAR PARA DRENAGEM, EM CONCRETO PRÉ-MOLDADO, DIÂMETRO INTERNO = 0,8 M. AF_12/2020</v>
          </cell>
          <cell r="C1765" t="str">
            <v>M</v>
          </cell>
          <cell r="D1765">
            <v>257.14</v>
          </cell>
          <cell r="E1765">
            <v>26.39</v>
          </cell>
          <cell r="F1765">
            <v>283.52999999999997</v>
          </cell>
        </row>
        <row r="1766">
          <cell r="A1766">
            <v>99279</v>
          </cell>
          <cell r="B1766" t="str">
            <v>BASE PARA POÇO DE VISITA RETANGULAR PARA DRENAGEM, EM ALVENARIA COM BLOCOS DE CONCRETO, DIMENSÕES INTERNAS = 1X3,5 M, PROFUNDIDADE = 1,40 M, EXCLUINDO TAMPÃO. AF_12/2020_PA</v>
          </cell>
          <cell r="C1766" t="str">
            <v>UN</v>
          </cell>
          <cell r="D1766">
            <v>3880.01</v>
          </cell>
          <cell r="E1766">
            <v>2034.71</v>
          </cell>
          <cell r="F1766">
            <v>5914.72</v>
          </cell>
        </row>
        <row r="1767">
          <cell r="A1767">
            <v>99280</v>
          </cell>
          <cell r="B1767" t="str">
            <v>BASE PARA POÇO DE VISITA CIRCULAR PARA DRENAGEM, EM ALVENARIA COM TIJOLOS CERÂMICOS MACIÇOS, DIÂMETRO INTERNO = 0,80 M, PROFUNDIDADE = 1,40 M, EXCLUINDO TAMPÃO. AF_12/2020_PA</v>
          </cell>
          <cell r="C1767" t="str">
            <v>UN</v>
          </cell>
          <cell r="D1767">
            <v>1319.9299999999998</v>
          </cell>
          <cell r="E1767">
            <v>749.29</v>
          </cell>
          <cell r="F1767">
            <v>2069.2199999999998</v>
          </cell>
        </row>
        <row r="1768">
          <cell r="A1768">
            <v>99281</v>
          </cell>
          <cell r="B1768" t="str">
            <v>ACRÉSCIMO PARA POÇO DE VISITA RETANGULAR PARA DRENAGEM, EM ALVENARIA COM BLOCOS DE CONCRETO, DIMENSÕES INTERNAS = 1X3,5 M. AF_12/2020</v>
          </cell>
          <cell r="C1768" t="str">
            <v>M</v>
          </cell>
          <cell r="D1768">
            <v>1468.1</v>
          </cell>
          <cell r="E1768">
            <v>1060.3699999999999</v>
          </cell>
          <cell r="F1768">
            <v>2528.4699999999998</v>
          </cell>
        </row>
        <row r="1769">
          <cell r="A1769">
            <v>99282</v>
          </cell>
          <cell r="B1769" t="str">
            <v>ACRÉSCIMO PARA POÇO DE VISITA RETANGULAR PARA DRENAGEM, EM ALVENARIA COM BLOCOS DE CONCRETO, DIMENSÕES INTERNAS = 2,5X2,5 M. AF_12/2020</v>
          </cell>
          <cell r="C1769" t="str">
            <v>M</v>
          </cell>
          <cell r="D1769">
            <v>1628.0100000000002</v>
          </cell>
          <cell r="E1769">
            <v>1176.02</v>
          </cell>
          <cell r="F1769">
            <v>2804.03</v>
          </cell>
        </row>
        <row r="1770">
          <cell r="A1770">
            <v>99283</v>
          </cell>
          <cell r="B1770" t="str">
            <v>ACRÉSCIMO PARA POÇO DE VISITA CIRCULAR PARA DRENAGEM, EM ALVENARIA COM TIJOLOS CERÂMICOS MACIÇOS, DIÂMETRO INTERNO = 0,8 M. AF_12/2020</v>
          </cell>
          <cell r="C1770" t="str">
            <v>M</v>
          </cell>
          <cell r="D1770">
            <v>715.81</v>
          </cell>
          <cell r="E1770">
            <v>486.3</v>
          </cell>
          <cell r="F1770">
            <v>1202.1099999999999</v>
          </cell>
        </row>
        <row r="1771">
          <cell r="A1771">
            <v>99284</v>
          </cell>
          <cell r="B1771" t="str">
            <v>BASE PARA POÇO DE VISITA RETANGULAR PARA DRENAGEM, EM ALVENARIA COM BLOCOS DE CONCRETO, DIMENSÕES INTERNAS = 1,5X3,5 M, PROFUNDIDADE = 1,40 M, EXCLUINDO TAMPÃO. AF_12/2020_PA</v>
          </cell>
          <cell r="C1771" t="str">
            <v>UN</v>
          </cell>
          <cell r="D1771">
            <v>4916.82</v>
          </cell>
          <cell r="E1771">
            <v>2422.4</v>
          </cell>
          <cell r="F1771">
            <v>7339.22</v>
          </cell>
        </row>
        <row r="1772">
          <cell r="A1772">
            <v>99285</v>
          </cell>
          <cell r="B1772" t="str">
            <v>BASE PARA POÇO DE VISITA CIRCULAR PARA DRENAGEM, EM CONCRETO PRÉ-MOLDADO, DIÂMETRO INTERNO = 1,0 M, PROFUNDIDADE = 1,35 M, EXCLUINDO TAMPÃO. AF_05/2018_PA</v>
          </cell>
          <cell r="C1772" t="str">
            <v>UN</v>
          </cell>
          <cell r="D1772">
            <v>909.29</v>
          </cell>
          <cell r="E1772">
            <v>257.98</v>
          </cell>
          <cell r="F1772">
            <v>1167.27</v>
          </cell>
        </row>
        <row r="1773">
          <cell r="A1773">
            <v>99286</v>
          </cell>
          <cell r="B1773" t="str">
            <v>BASE PARA POÇO DE VISITA RETANGULAR PARA DRENAGEM, EM ALVENARIA COM BLOCOS DE CONCRETO, DIMENSÕES INTERNAS = 1X4 M, PROFUNDIDADE = 1,40 M, EXCLUINDO TAMPÃO. AF_12/2020_PA</v>
          </cell>
          <cell r="C1773" t="str">
            <v>UN</v>
          </cell>
          <cell r="D1773">
            <v>4325.18</v>
          </cell>
          <cell r="E1773">
            <v>2262.4699999999998</v>
          </cell>
          <cell r="F1773">
            <v>6587.65</v>
          </cell>
        </row>
        <row r="1774">
          <cell r="A1774">
            <v>99287</v>
          </cell>
          <cell r="B1774" t="str">
            <v>BASE PARA POÇO DE VISITA RETANGULAR PARA DRENAGEM, EM ALVENARIA COM BLOCOS DE CONCRETO, DIMENSÕES INTERNAS = 2,5X3 M, PROFUNDIDADE = 1,40 M, EXCLUINDO TAMPÃO. AF_12/2020_PA</v>
          </cell>
          <cell r="C1774" t="str">
            <v>UN</v>
          </cell>
          <cell r="D1774">
            <v>6339.9400000000005</v>
          </cell>
          <cell r="E1774">
            <v>2880.6</v>
          </cell>
          <cell r="F1774">
            <v>9220.5400000000009</v>
          </cell>
        </row>
        <row r="1775">
          <cell r="A1775">
            <v>99288</v>
          </cell>
          <cell r="B1775" t="str">
            <v>ACRÉSCIMO PARA POÇO DE VISITA CIRCULAR PARA DRENAGEM, EM CONCRETO PRÉ-MOLDADO, DIÂMETRO INTERNO = 1 M. AF_12/2020</v>
          </cell>
          <cell r="C1775" t="str">
            <v>M</v>
          </cell>
          <cell r="D1775">
            <v>339.29999999999995</v>
          </cell>
          <cell r="E1775">
            <v>31.48</v>
          </cell>
          <cell r="F1775">
            <v>370.78</v>
          </cell>
        </row>
        <row r="1776">
          <cell r="A1776">
            <v>99289</v>
          </cell>
          <cell r="B1776" t="str">
            <v>ACRÉSCIMO PARA POÇO DE VISITA RETANGULAR PARA DRENAGEM, EM ALVENARIA COM BLOCOS DE CONCRETO, DIMENSÕES INTERNAS = 1X4 M. AF_12/2020</v>
          </cell>
          <cell r="C1776" t="str">
            <v>M</v>
          </cell>
          <cell r="D1776">
            <v>1612.23</v>
          </cell>
          <cell r="E1776">
            <v>1165.92</v>
          </cell>
          <cell r="F1776">
            <v>2778.15</v>
          </cell>
        </row>
        <row r="1777">
          <cell r="A1777">
            <v>99290</v>
          </cell>
          <cell r="B1777" t="str">
            <v>BASE PARA POÇO DE VISITA RETANGULAR PARA DRENAGEM, EM ALVENARIA COM BLOCOS DE CONCRETO, DIMENSÕES INTERNAS = 1,5X1,5 M, PROFUNDIDADE = 1,40 M, EXCLUINDO TAMPÃO. AF_12/2020_PA</v>
          </cell>
          <cell r="C1777" t="str">
            <v>UN</v>
          </cell>
          <cell r="D1777">
            <v>2608.37</v>
          </cell>
          <cell r="E1777">
            <v>1345.84</v>
          </cell>
          <cell r="F1777">
            <v>3954.21</v>
          </cell>
        </row>
        <row r="1778">
          <cell r="A1778">
            <v>99291</v>
          </cell>
          <cell r="B1778" t="str">
            <v>ACRÉSCIMO PARA POÇO DE VISITA RETANGULAR PARA DRENAGEM, EM ALVENARIA COM BLOCOS DE CONCRETO, DIMENSÕES INTERNAS = 1,5X3,5 M. AF_12/2020</v>
          </cell>
          <cell r="C1778" t="str">
            <v>M</v>
          </cell>
          <cell r="D1778">
            <v>1612.23</v>
          </cell>
          <cell r="E1778">
            <v>1165.92</v>
          </cell>
          <cell r="F1778">
            <v>2778.15</v>
          </cell>
        </row>
        <row r="1779">
          <cell r="A1779">
            <v>99292</v>
          </cell>
          <cell r="B1779" t="str">
            <v>BASE PARA POÇO DE VISITA CIRCULAR PARA DRENAGEM, EM ALVENARIA COM TIJOLOS CERÂMICOS MACIÇOS, DIÂMETRO INTERNO = 1,0 M, PROFUNDIDADE = 1,40 M, EXCLUINDO TAMPÃO. AF_12/2020_PA</v>
          </cell>
          <cell r="C1779" t="str">
            <v>UN</v>
          </cell>
          <cell r="D1779">
            <v>1644.3599999999997</v>
          </cell>
          <cell r="E1779">
            <v>907.32</v>
          </cell>
          <cell r="F1779">
            <v>2551.6799999999998</v>
          </cell>
        </row>
        <row r="1780">
          <cell r="A1780">
            <v>99293</v>
          </cell>
          <cell r="B1780" t="str">
            <v>ACRÉSCIMO PARA POÇO DE VISITA CIRCULAR PARA DRENAGEM, EM ALVENARIA COM TIJOLOS CERÂMICOS MACIÇOS, DIÂMETRO INTERNO = 1 M. AF_12/2020</v>
          </cell>
          <cell r="C1780" t="str">
            <v>M</v>
          </cell>
          <cell r="D1780">
            <v>862.42</v>
          </cell>
          <cell r="E1780">
            <v>594.16999999999996</v>
          </cell>
          <cell r="F1780">
            <v>1456.59</v>
          </cell>
        </row>
        <row r="1781">
          <cell r="A1781">
            <v>99294</v>
          </cell>
          <cell r="B1781" t="str">
            <v>BASE PARA POÇO DE VISITA RETANGULAR PARA DRENAGEM, EM ALVENARIA COM BLOCOS DE CONCRETO, DIMENSÕES INTERNAS = 1,5X4 M, PROFUNDIDADE = 1,40 M, EXCLUINDO TAMPÃO. AF_12/2020_PA</v>
          </cell>
          <cell r="C1781" t="str">
            <v>UN</v>
          </cell>
          <cell r="D1781">
            <v>5487.68</v>
          </cell>
          <cell r="E1781">
            <v>2691.56</v>
          </cell>
          <cell r="F1781">
            <v>8179.24</v>
          </cell>
        </row>
        <row r="1782">
          <cell r="A1782">
            <v>99296</v>
          </cell>
          <cell r="B1782" t="str">
            <v>ACRÉSCIMO PARA POÇO DE VISITA RETANGULAR PARA DRENAGEM, EM ALVENARIA COM BLOCOS DE CONCRETO, DIMENSÕES INTERNAS = 2,5X3 M. AF_12/2020</v>
          </cell>
          <cell r="C1782" t="str">
            <v>M</v>
          </cell>
          <cell r="D1782">
            <v>1772.1699999999998</v>
          </cell>
          <cell r="E1782">
            <v>1281.57</v>
          </cell>
          <cell r="F1782">
            <v>3053.74</v>
          </cell>
        </row>
        <row r="1783">
          <cell r="A1783">
            <v>99297</v>
          </cell>
          <cell r="B1783" t="str">
            <v>ACRÉSCIMO PARA POÇO DE VISITA RETANGULAR PARA DRENAGEM, EM ALVENARIA COM BLOCOS DE CONCRETO, DIMENSÕES INTERNAS = 1,5X4 M. AF_12/2020</v>
          </cell>
          <cell r="C1783" t="str">
            <v>M</v>
          </cell>
          <cell r="D1783">
            <v>1769.4700000000003</v>
          </cell>
          <cell r="E1783">
            <v>1279.81</v>
          </cell>
          <cell r="F1783">
            <v>3049.28</v>
          </cell>
        </row>
        <row r="1784">
          <cell r="A1784">
            <v>99298</v>
          </cell>
          <cell r="B1784" t="str">
            <v>BASE PARA POÇO DE VISITA RETANGULAR PARA DRENAGEM, EM ALVENARIA COM BLOCOS DE CONCRETO, DIMENSÕES INTERNAS = 2,5X3,5 M, PROFUNDIDADE = 1,40 M, EXCLUINDO TAMPÃO. AF_12/2020_PA</v>
          </cell>
          <cell r="C1784" t="str">
            <v>UN</v>
          </cell>
          <cell r="D1784">
            <v>7188.6400000000012</v>
          </cell>
          <cell r="E1784">
            <v>3233.23</v>
          </cell>
          <cell r="F1784">
            <v>10421.870000000001</v>
          </cell>
        </row>
        <row r="1785">
          <cell r="A1785">
            <v>99299</v>
          </cell>
          <cell r="B1785" t="str">
            <v>ACRÉSCIMO PARA POÇO DE VISITA RETANGULAR PARA DRENAGEM, EM ALVENARIA COM BLOCOS DE CONCRETO, DIMENSÕES INTERNAS = 2,5X3,5 M. AF_12/2020</v>
          </cell>
          <cell r="C1785" t="str">
            <v>M</v>
          </cell>
          <cell r="D1785">
            <v>1916.28</v>
          </cell>
          <cell r="E1785">
            <v>1387.09</v>
          </cell>
          <cell r="F1785">
            <v>3303.37</v>
          </cell>
        </row>
        <row r="1786">
          <cell r="A1786">
            <v>99300</v>
          </cell>
          <cell r="B1786" t="str">
            <v>BASE PARA POÇO DE VISITA RETANGULAR PARA DRENAGEM, EM ALVENARIA COM BLOCOS DE CONCRETO, DIMENSÕES INTERNAS = 2,5X4 M, PROFUNDIDADE = 1,40 M, EXCLUINDO TAMPÃO. AF_12/2020_PA</v>
          </cell>
          <cell r="C1786" t="str">
            <v>UN</v>
          </cell>
          <cell r="D1786">
            <v>8037.33</v>
          </cell>
          <cell r="E1786">
            <v>3585.85</v>
          </cell>
          <cell r="F1786">
            <v>11623.18</v>
          </cell>
        </row>
        <row r="1787">
          <cell r="A1787">
            <v>99301</v>
          </cell>
          <cell r="B1787" t="str">
            <v>BASE PARA POÇO DE VISITA RETANGULAR PARA DRENAGEM, EM ALVENARIA COM BLOCOS DE CONCRETO, DIMENSÕES INTERNAS = 2X2 M, PROFUNDIDADE = 1,40 M, EXCLUINDO TAMPÃO. AF_12/2020_PA</v>
          </cell>
          <cell r="C1787" t="str">
            <v>UN</v>
          </cell>
          <cell r="D1787">
            <v>3885.9500000000003</v>
          </cell>
          <cell r="E1787">
            <v>1929.23</v>
          </cell>
          <cell r="F1787">
            <v>5815.18</v>
          </cell>
        </row>
        <row r="1788">
          <cell r="A1788">
            <v>99302</v>
          </cell>
          <cell r="B1788" t="str">
            <v>ACRÉSCIMO PARA POÇO DE VISITA RETANGULAR PARA DRENAGEM, EM ALVENARIA COM BLOCOS DE CONCRETO, DIMENSÕES INTERNAS = 2,5X4 M. AF_12/2020</v>
          </cell>
          <cell r="C1788" t="str">
            <v>M</v>
          </cell>
          <cell r="D1788">
            <v>2063.1800000000003</v>
          </cell>
          <cell r="E1788">
            <v>1494.35</v>
          </cell>
          <cell r="F1788">
            <v>3557.53</v>
          </cell>
        </row>
        <row r="1789">
          <cell r="A1789">
            <v>99303</v>
          </cell>
          <cell r="B1789" t="str">
            <v>BASE PARA POÇO DE VISITA RETANGULAR PARA DRENAGEM, EM ALVENARIA COM BLOCOS DE CONCRETO, DIMENSÕES INTERNAS = 3X3 M, PROFUNDIDADE = 1,40 M, EXCLUINDO TAMPÃO. AF_12/2020_PA</v>
          </cell>
          <cell r="C1789" t="str">
            <v>UN</v>
          </cell>
          <cell r="D1789">
            <v>7358.5700000000006</v>
          </cell>
          <cell r="E1789">
            <v>3275.46</v>
          </cell>
          <cell r="F1789">
            <v>10634.03</v>
          </cell>
        </row>
        <row r="1790">
          <cell r="A1790">
            <v>99304</v>
          </cell>
          <cell r="B1790" t="str">
            <v>ACRÉSCIMO PARA POÇO DE VISITA RETANGULAR PARA DRENAGEM, EM ALVENARIA COM BLOCOS DE CONCRETO, DIMENSÕES INTERNAS = 3X3 M. AF_12/2020</v>
          </cell>
          <cell r="C1790" t="str">
            <v>M</v>
          </cell>
          <cell r="D1790">
            <v>1919.0100000000002</v>
          </cell>
          <cell r="E1790">
            <v>1388.83</v>
          </cell>
          <cell r="F1790">
            <v>3307.84</v>
          </cell>
        </row>
        <row r="1791">
          <cell r="A1791">
            <v>99305</v>
          </cell>
          <cell r="B1791" t="str">
            <v>BASE PARA POÇO DE VISITA RETANGULAR PARA DRENAGEM, EM ALVENARIA COM BLOCOS DE CONCRETO, DIMENSÕES INTERNAS = 3X3,5 M, PROFUNDIDADE = 1,40 M, EXCLUINDO TAMPÃO. AF_12/2020_PA</v>
          </cell>
          <cell r="C1791" t="str">
            <v>UN</v>
          </cell>
          <cell r="D1791">
            <v>8341.9600000000009</v>
          </cell>
          <cell r="E1791">
            <v>3669.65</v>
          </cell>
          <cell r="F1791">
            <v>12011.61</v>
          </cell>
        </row>
        <row r="1792">
          <cell r="A1792">
            <v>99306</v>
          </cell>
          <cell r="B1792" t="str">
            <v>ACRÉSCIMO PARA POÇO DE VISITA RETANGULAR PARA DRENAGEM, EM ALVENARIA COM BLOCOS DE CONCRETO, DIMENSÕES INTERNAS = 3X3,5 M. AF_12/2020</v>
          </cell>
          <cell r="C1792" t="str">
            <v>M</v>
          </cell>
          <cell r="D1792">
            <v>2063.1800000000003</v>
          </cell>
          <cell r="E1792">
            <v>1494.35</v>
          </cell>
          <cell r="F1792">
            <v>3557.53</v>
          </cell>
        </row>
        <row r="1793">
          <cell r="A1793">
            <v>99307</v>
          </cell>
          <cell r="B1793" t="str">
            <v>ACRÉSCIMO PARA POÇO DE VISITA RETANGULAR PARA DRENAGEM, EM ALVENARIA COM BLOCOS DE CONCRETO, DIMENSÕES INTERNAS = 2X2 M. AF_12/2020</v>
          </cell>
          <cell r="C1793" t="str">
            <v>M</v>
          </cell>
          <cell r="D1793">
            <v>1336.96</v>
          </cell>
          <cell r="E1793">
            <v>963.21</v>
          </cell>
          <cell r="F1793">
            <v>2300.17</v>
          </cell>
        </row>
        <row r="1794">
          <cell r="A1794">
            <v>99308</v>
          </cell>
          <cell r="B1794" t="str">
            <v>BASE PARA POÇO DE VISITA RETANGULAR PARA DRENAGEM, EM ALVENARIA COM BLOCOS DE CONCRETO, DIMENSÕES INTERNAS = 3X4 M, PROFUNDIDADE = 1,40 M, EXCLUINDO TAMPÃO. AF_12/2020_PA</v>
          </cell>
          <cell r="C1794" t="str">
            <v>UN</v>
          </cell>
          <cell r="D1794">
            <v>9325.4000000000015</v>
          </cell>
          <cell r="E1794">
            <v>4063.88</v>
          </cell>
          <cell r="F1794">
            <v>13389.28</v>
          </cell>
        </row>
        <row r="1795">
          <cell r="A1795">
            <v>99309</v>
          </cell>
          <cell r="B1795" t="str">
            <v>ACRÉSCIMO PARA POÇO DE VISITA RETANGULAR PARA DRENAGEM, EM ALVENARIA COM BLOCOS DE CONCRETO, DIMENSÕES INTERNAS = 3X4 M. AF_12/2020</v>
          </cell>
          <cell r="C1795" t="str">
            <v>M</v>
          </cell>
          <cell r="D1795">
            <v>2210.0899999999997</v>
          </cell>
          <cell r="E1795">
            <v>1601.65</v>
          </cell>
          <cell r="F1795">
            <v>3811.74</v>
          </cell>
        </row>
        <row r="1796">
          <cell r="A1796">
            <v>99310</v>
          </cell>
          <cell r="B1796" t="str">
            <v>BASE PARA POÇO DE VISITA RETANGULAR PARA DRENAGEM, EM ALVENARIA COM BLOCOS DE CONCRETO, DIMENSÕES INTERNAS = 3,5X3,5 M, PROFUNDIDADE = 1,40 M, EXCLUINDO TAMPÃO. AF_12/2020_PA</v>
          </cell>
          <cell r="C1796" t="str">
            <v>UN</v>
          </cell>
          <cell r="D1796">
            <v>9495.43</v>
          </cell>
          <cell r="E1796">
            <v>4106.07</v>
          </cell>
          <cell r="F1796">
            <v>13601.5</v>
          </cell>
        </row>
        <row r="1797">
          <cell r="A1797">
            <v>99311</v>
          </cell>
          <cell r="B1797" t="str">
            <v>ACRÉSCIMO PARA POÇO DE VISITA RETANGULAR PARA DRENAGEM, EM ALVENARIA COM BLOCOS DE CONCRETO, DIMENSÕES INTERNAS = 3,5X3,5 M. AF_12/2020</v>
          </cell>
          <cell r="C1797" t="str">
            <v>M</v>
          </cell>
          <cell r="D1797">
            <v>2210.0899999999997</v>
          </cell>
          <cell r="E1797">
            <v>1601.65</v>
          </cell>
          <cell r="F1797">
            <v>3811.74</v>
          </cell>
        </row>
        <row r="1798">
          <cell r="A1798">
            <v>99312</v>
          </cell>
          <cell r="B1798" t="str">
            <v>BASE PARA POÇO DE VISITA RETANGULAR PARA DRENAGEM, EM ALVENARIA COM BLOCOS DE CONCRETO, DIMENSÕES INTERNAS = 2X2,5 M, PROFUNDIDADE = 1,40 M, EXCLUINDO TAMPÃO. AF_12/2020_PA</v>
          </cell>
          <cell r="C1798" t="str">
            <v>UN</v>
          </cell>
          <cell r="D1798">
            <v>4571.67</v>
          </cell>
          <cell r="E1798">
            <v>2239.5300000000002</v>
          </cell>
          <cell r="F1798">
            <v>6811.2</v>
          </cell>
        </row>
        <row r="1799">
          <cell r="A1799">
            <v>99313</v>
          </cell>
          <cell r="B1799" t="str">
            <v>BASE PARA POÇO DE VISITA RETANGULAR PARA DRENAGEM, EM ALVENARIA COM BLOCOS DE CONCRETO, DIMENSÕES INTERNAS = 3,5X4 M, PROFUNDIDADE = 1,40 M, EXCLUINDO TAMPÃO. AF_12/2020_PA</v>
          </cell>
          <cell r="C1799" t="str">
            <v>UN</v>
          </cell>
          <cell r="D1799">
            <v>10613.52</v>
          </cell>
          <cell r="E1799">
            <v>4541.7700000000004</v>
          </cell>
          <cell r="F1799">
            <v>15155.29</v>
          </cell>
        </row>
        <row r="1800">
          <cell r="A1800">
            <v>99314</v>
          </cell>
          <cell r="B1800" t="str">
            <v>ACRÉSCIMO PARA POÇO DE VISITA RETANGULAR PARA DRENAGEM, EM ALVENARIA COM BLOCOS DE CONCRETO, DIMENSÕES INTERNAS = 3,5X4 M. AF_12/2020</v>
          </cell>
          <cell r="C1800" t="str">
            <v>M</v>
          </cell>
          <cell r="D1800">
            <v>2356.9499999999998</v>
          </cell>
          <cell r="E1800">
            <v>1708.92</v>
          </cell>
          <cell r="F1800">
            <v>4065.87</v>
          </cell>
        </row>
        <row r="1801">
          <cell r="A1801">
            <v>99315</v>
          </cell>
          <cell r="B1801" t="str">
            <v>BASE PARA POÇO DE VISITA RETANGULAR PARA DRENAGEM, EM ALVENARIA COM BLOCOS DE CONCRETO, DIMENSÕES INTERNAS = 4X4 M, PROFUNDIDADE = 1,40 M, EXCLUINDO TAMPÃO. AF_12/2020_PA</v>
          </cell>
          <cell r="C1801" t="str">
            <v>UN</v>
          </cell>
          <cell r="D1801">
            <v>11901.66</v>
          </cell>
          <cell r="E1801">
            <v>5019.75</v>
          </cell>
          <cell r="F1801">
            <v>16921.41</v>
          </cell>
        </row>
        <row r="1802">
          <cell r="A1802">
            <v>99317</v>
          </cell>
          <cell r="B1802" t="str">
            <v>ACRÉSCIMO PARA POÇO DE VISITA RETANGULAR PARA DRENAGEM, EM ALVENARIA COM BLOCOS DE CONCRETO, DIMENSÕES INTERNAS = 2X2,5 M. AF_12/2020</v>
          </cell>
          <cell r="C1802" t="str">
            <v>M</v>
          </cell>
          <cell r="D1802">
            <v>1481.12</v>
          </cell>
          <cell r="E1802">
            <v>1068.73</v>
          </cell>
          <cell r="F1802">
            <v>2549.85</v>
          </cell>
        </row>
        <row r="1803">
          <cell r="A1803">
            <v>99318</v>
          </cell>
          <cell r="B1803" t="str">
            <v>CHAMINÉ CIRCULAR PARA POÇO DE VISITA PARA DRENAGEM, EM CONCRETO PRÉ-MOLDADO, DIÂMETRO INTERNO = 0,6 M. AF_12/2020</v>
          </cell>
          <cell r="C1803" t="str">
            <v>M</v>
          </cell>
          <cell r="D1803">
            <v>187.38</v>
          </cell>
          <cell r="E1803">
            <v>16.14</v>
          </cell>
          <cell r="F1803">
            <v>203.52</v>
          </cell>
        </row>
        <row r="1804">
          <cell r="A1804">
            <v>99319</v>
          </cell>
          <cell r="B1804" t="str">
            <v>CHAMINÉ CIRCULAR PARA POÇO DE VISITA PARA DRENAGEM, EM ALVENARIA COM TIJOLOS CERÂMICOS MACIÇOS, DIÂMETRO INTERNO = 0,6 M. AF_12/2020</v>
          </cell>
          <cell r="C1804" t="str">
            <v>M</v>
          </cell>
          <cell r="D1804">
            <v>570.39</v>
          </cell>
          <cell r="E1804">
            <v>381.64</v>
          </cell>
          <cell r="F1804">
            <v>952.03</v>
          </cell>
        </row>
        <row r="1805">
          <cell r="A1805">
            <v>99320</v>
          </cell>
          <cell r="B1805" t="str">
            <v>BASE PARA POÇO DE VISITA RETANGULAR PARA DRENAGEM, EM ALVENARIA COM BLOCOS DE CONCRETO, DIMENSÕES INTERNAS = 2X3 M, PROFUNDIDADE = 1,40 M, EXCLUINDO TAMPÃO. AF_12/2020_PA</v>
          </cell>
          <cell r="C1805" t="str">
            <v>UN</v>
          </cell>
          <cell r="D1805">
            <v>5311.880000000001</v>
          </cell>
          <cell r="E1805">
            <v>2549.9699999999998</v>
          </cell>
          <cell r="F1805">
            <v>7861.85</v>
          </cell>
        </row>
        <row r="1806">
          <cell r="A1806">
            <v>99321</v>
          </cell>
          <cell r="B1806" t="str">
            <v>ACRÉSCIMO PARA POÇO DE VISITA RETANGULAR PARA DRENAGEM, EM ALVENARIA COM BLOCOS DE CONCRETO, DIMENSÕES INTERNAS = 2X3 M. AF_12/2020</v>
          </cell>
          <cell r="C1806" t="str">
            <v>M</v>
          </cell>
          <cell r="D1806">
            <v>1625.2900000000002</v>
          </cell>
          <cell r="E1806">
            <v>1174.28</v>
          </cell>
          <cell r="F1806">
            <v>2799.57</v>
          </cell>
        </row>
        <row r="1807">
          <cell r="A1807">
            <v>99322</v>
          </cell>
          <cell r="B1807" t="str">
            <v>BASE PARA POÇO DE VISITA RETANGULAR PARA DRENAGEM, EM ALVENARIA COM BLOCOS DE CONCRETO, DIMENSÕES INTERNAS = 2X3,5 M, PROFUNDIDADE = 1,40 M, EXCLUINDO TAMPÃO. AF_12/2020_PA</v>
          </cell>
          <cell r="C1807" t="str">
            <v>UN</v>
          </cell>
          <cell r="D1807">
            <v>6004.43</v>
          </cell>
          <cell r="E1807">
            <v>2860.34</v>
          </cell>
          <cell r="F1807">
            <v>8864.77</v>
          </cell>
        </row>
        <row r="1808">
          <cell r="A1808">
            <v>99323</v>
          </cell>
          <cell r="B1808" t="str">
            <v>ACRÉSCIMO PARA POÇO DE VISITA RETANGULAR PARA DRENAGEM, EM ALVENARIA COM BLOCOS DE CONCRETO, DIMENSÕES INTERNAS = 2X3,5 M. AF_12/2020</v>
          </cell>
          <cell r="C1808" t="str">
            <v>M</v>
          </cell>
          <cell r="D1808">
            <v>1769.4700000000003</v>
          </cell>
          <cell r="E1808">
            <v>1279.81</v>
          </cell>
          <cell r="F1808">
            <v>3049.28</v>
          </cell>
        </row>
        <row r="1809">
          <cell r="A1809">
            <v>99324</v>
          </cell>
          <cell r="B1809" t="str">
            <v>BASE PARA POÇO DE VISITA RETANGULAR PARA DRENAGEM, EM ALVENARIA COM BLOCOS DE CONCRETO, DIMENSÕES INTERNAS = 2X4 M, PROFUNDIDADE = 1,40 M, EXCLUINDO TAMPÃO. AF_12/2020_PA</v>
          </cell>
          <cell r="C1809" t="str">
            <v>UN</v>
          </cell>
          <cell r="D1809">
            <v>6697.0300000000007</v>
          </cell>
          <cell r="E1809">
            <v>3170.72</v>
          </cell>
          <cell r="F1809">
            <v>9867.75</v>
          </cell>
        </row>
        <row r="1810">
          <cell r="A1810">
            <v>99325</v>
          </cell>
          <cell r="B1810" t="str">
            <v>ACRÉSCIMO PARA POÇO DE VISITA RETANGULAR PARA DRENAGEM, EM ALVENARIA COM BLOCOS DE CONCRETO, DIMENSÕES INTERNAS = 2X4 M. AF_12/2020</v>
          </cell>
          <cell r="C1810" t="str">
            <v>M</v>
          </cell>
          <cell r="D1810">
            <v>1916.28</v>
          </cell>
          <cell r="E1810">
            <v>1387.09</v>
          </cell>
          <cell r="F1810">
            <v>3303.37</v>
          </cell>
        </row>
        <row r="1811">
          <cell r="A1811">
            <v>99326</v>
          </cell>
          <cell r="B1811" t="str">
            <v>BASE PARA POÇO DE VISITA RETANGULAR PARA DRENAGEM, EM ALVENARIA COM BLOCOS DE CONCRETO, DIMENSÕES INTERNAS = 2,5X2,5 M, PROFUNDIDADE = 1,40 M, EXCLUINDO TAMPÃO. AF_12/2020_PA</v>
          </cell>
          <cell r="C1811" t="str">
            <v>UN</v>
          </cell>
          <cell r="D1811">
            <v>5491.2300000000005</v>
          </cell>
          <cell r="E1811">
            <v>2527.9899999999998</v>
          </cell>
          <cell r="F1811">
            <v>8019.22</v>
          </cell>
        </row>
        <row r="1812">
          <cell r="A1812">
            <v>99327</v>
          </cell>
          <cell r="B1812" t="str">
            <v>ACRÉSCIMO PARA POÇO DE VISITA RETANGULAR PARA DRENAGEM, EM ALVENARIA COM BLOCOS DE CONCRETO, DIMENSÕES INTERNAS = 4X4 M. AF_12/2020</v>
          </cell>
          <cell r="C1812" t="str">
            <v>M</v>
          </cell>
          <cell r="D1812">
            <v>2477.2699999999995</v>
          </cell>
          <cell r="E1812">
            <v>1799.14</v>
          </cell>
          <cell r="F1812">
            <v>4276.41</v>
          </cell>
        </row>
        <row r="1813">
          <cell r="A1813">
            <v>101800</v>
          </cell>
          <cell r="B1813" t="str">
            <v>CAIXA COM GRELHA RETANGULAR DE FERRO FUNDIDO, EM ALVENARIA COM TIJOLOS CERÂMICOS MACIÇOS, DIMENSÕES INTERNAS: 0,30 X 1,00 X 1,00. AF_12/2020</v>
          </cell>
          <cell r="C1813" t="str">
            <v>UN</v>
          </cell>
          <cell r="D1813">
            <v>1182.26</v>
          </cell>
          <cell r="E1813">
            <v>408.76</v>
          </cell>
          <cell r="F1813">
            <v>1591.02</v>
          </cell>
        </row>
        <row r="1814">
          <cell r="A1814">
            <v>101801</v>
          </cell>
          <cell r="B1814" t="str">
            <v>CAIXA COM GRELHA RETANGULAR DE FERRO FUNDIDO, EM ALVENARIA COM BLOCOS DE CONCRETO, DIMENSÕES INTERNAS: 0,30 X 1,00 X 1,00. AF_12/2020</v>
          </cell>
          <cell r="C1814" t="str">
            <v>UN</v>
          </cell>
          <cell r="D1814">
            <v>846.8900000000001</v>
          </cell>
          <cell r="E1814">
            <v>253.76</v>
          </cell>
          <cell r="F1814">
            <v>1100.6500000000001</v>
          </cell>
        </row>
        <row r="1815">
          <cell r="A1815">
            <v>101806</v>
          </cell>
          <cell r="B1815" t="str">
            <v>CAIXA ENTERRADA DISTRIBUIDORA DE VAZÃO (SUMIDOUROS MÚLTIPLOS), RETANGULAR, EM ALVENARIA COM TIJOLOS MACIÇOS, DIMENSÕES INTERNAS: 0,60 X 0,60 X H=0,50 M. AF_12/2020</v>
          </cell>
          <cell r="C1815" t="str">
            <v>UN</v>
          </cell>
          <cell r="D1815">
            <v>321.10999999999996</v>
          </cell>
          <cell r="E1815">
            <v>256.8</v>
          </cell>
          <cell r="F1815">
            <v>577.91</v>
          </cell>
        </row>
        <row r="1816">
          <cell r="A1816">
            <v>101807</v>
          </cell>
          <cell r="B1816" t="str">
            <v>CAIXA ENTERRADA DISTRIBUIDORA DE VAZÃO (SUMIDOUROS MÚLTIPLOS), RETANGULAR, EM ALVENARIA COM BLOCOS DE CONCRETO, DIMENSÕES INTERNAS: 0,60 X 0,60 X H=0,50 M. AF_12/2020</v>
          </cell>
          <cell r="C1816" t="str">
            <v>UN</v>
          </cell>
          <cell r="D1816">
            <v>277.89</v>
          </cell>
          <cell r="E1816">
            <v>233.18</v>
          </cell>
          <cell r="F1816">
            <v>511.07</v>
          </cell>
        </row>
        <row r="1817">
          <cell r="A1817">
            <v>101808</v>
          </cell>
          <cell r="B1817" t="str">
            <v>CAIXA ENTERRADA DISTRIBUIDORA DE VAZÃO (SUMIDOUROS MÚLTIPLOS), RETANGULAR, EM CONCRETO PRÉ-MOLDADO, DIMENSÕES INTERNAS: 0,60 X 0,60 X H=0,50 M. AF_12/2020</v>
          </cell>
          <cell r="C1817" t="str">
            <v>UN</v>
          </cell>
          <cell r="D1817">
            <v>340.73</v>
          </cell>
          <cell r="E1817">
            <v>56.77</v>
          </cell>
          <cell r="F1817">
            <v>397.5</v>
          </cell>
        </row>
        <row r="1818">
          <cell r="A1818">
            <v>101809</v>
          </cell>
          <cell r="B1818" t="str">
            <v>BASE PARA POCO DE VISITA RETANGULAR PARA ESGOTO E DRENAGEM, EM CONCRETO ESTRUTURAL, DIMENSÕES INTERNAS DE 90X150 M, PROFUNDIDADE DE 1,25 M, EXCLUINDO TAMPÃO. AF_12/2020_PA</v>
          </cell>
          <cell r="C1818" t="str">
            <v>UN</v>
          </cell>
          <cell r="D1818">
            <v>1874.8</v>
          </cell>
          <cell r="E1818">
            <v>927.7</v>
          </cell>
          <cell r="F1818">
            <v>2802.5</v>
          </cell>
        </row>
        <row r="1819">
          <cell r="A1819">
            <v>102139</v>
          </cell>
          <cell r="B1819" t="str">
            <v>BASE PARA POÇO DE VISITA CIRCULAR PARA  ESGOTO, EM CONCRETO PRÉ-MOLDADO, DIÂMETRO INTERNO = 1,20 M, PROFUNDIDADE = 1,60 M, EXCLUINDO TAMPÃO. AF_12/2020_PA</v>
          </cell>
          <cell r="C1819" t="str">
            <v>UN</v>
          </cell>
          <cell r="D1819">
            <v>1187.79</v>
          </cell>
          <cell r="E1819">
            <v>292.02999999999997</v>
          </cell>
          <cell r="F1819">
            <v>1479.82</v>
          </cell>
        </row>
        <row r="1820">
          <cell r="A1820">
            <v>102141</v>
          </cell>
          <cell r="B1820" t="str">
            <v>BASE PARA POÇO DE VISITA CIRCULAR PARA  ESGOTO, EM CONCRETO PRÉ-MOLDADO, DIÂMETRO INTERNO = 1,50 M, PROFUNDIDADE = 1,35 M, EXCLUINDO TAMPÃO. AF_12/2020_PA</v>
          </cell>
          <cell r="C1820" t="str">
            <v>UN</v>
          </cell>
          <cell r="D1820">
            <v>1856.4299999999998</v>
          </cell>
          <cell r="E1820">
            <v>420.94</v>
          </cell>
          <cell r="F1820">
            <v>2277.37</v>
          </cell>
        </row>
        <row r="1821">
          <cell r="A1821">
            <v>102142</v>
          </cell>
          <cell r="B1821" t="str">
            <v>BASE PARA POÇO DE VISITA CIRCULAR PARA DRENAGEM, EM CONCRETO PRÉ-MOLDADO, DIÂMETRO INTERNO = 1,50 M, PROFUNDIDADE = 1,35 M, EXCLUINDO TAMPÃO. AF_12/2020_PA</v>
          </cell>
          <cell r="C1821" t="str">
            <v>UN</v>
          </cell>
          <cell r="D1821">
            <v>1815.93</v>
          </cell>
          <cell r="E1821">
            <v>419.22</v>
          </cell>
          <cell r="F1821">
            <v>2235.15</v>
          </cell>
        </row>
        <row r="1822">
          <cell r="A1822">
            <v>102457</v>
          </cell>
          <cell r="B1822" t="str">
            <v>BASE PARA POÇO DE VISITA CIRCULAR PARA DRENAGEM, EM CONCRETO PRÉ-MOLDADO, DIÂMETRO INTERNO = 1,20 M, PROFUNDIDADE = 1,60 M, EXCLUINDO TAMPÃO. AF_05/2021_PA</v>
          </cell>
          <cell r="C1822" t="str">
            <v>UN</v>
          </cell>
          <cell r="D1822">
            <v>1170.75</v>
          </cell>
          <cell r="E1822">
            <v>274.51</v>
          </cell>
          <cell r="F1822">
            <v>1445.26</v>
          </cell>
        </row>
        <row r="1823">
          <cell r="A1823">
            <v>94263</v>
          </cell>
          <cell r="B1823" t="str">
            <v>GUIA (MEIO-FIO) CONCRETO, MOLDADA  IN LOCO  EM TRECHO RETO COM EXTRUSORA, 13 CM BASE X 22 CM ALTURA. AF_01/2024</v>
          </cell>
          <cell r="C1823" t="str">
            <v>M</v>
          </cell>
          <cell r="D1823">
            <v>21.450000000000003</v>
          </cell>
          <cell r="E1823">
            <v>12.83</v>
          </cell>
          <cell r="F1823">
            <v>34.28</v>
          </cell>
        </row>
        <row r="1824">
          <cell r="A1824">
            <v>94264</v>
          </cell>
          <cell r="B1824" t="str">
            <v>GUIA (MEIO-FIO) CONCRETO, MOLDADA  IN LOCO  EM TRECHO CURVO COM EXTRUSORA, 13 CM BASE X 22 CM ALTURA. AF_01/2024</v>
          </cell>
          <cell r="C1824" t="str">
            <v>M</v>
          </cell>
          <cell r="D1824">
            <v>23.279999999999998</v>
          </cell>
          <cell r="E1824">
            <v>16.05</v>
          </cell>
          <cell r="F1824">
            <v>39.33</v>
          </cell>
        </row>
        <row r="1825">
          <cell r="A1825">
            <v>94265</v>
          </cell>
          <cell r="B1825" t="str">
            <v>GUIA (MEIO-FIO) CONCRETO, MOLDADA  IN LOCO  EM TRECHO RETO COM EXTRUSORA, 15 CM BASE X 30 CM ALTURA. AF_01/2024</v>
          </cell>
          <cell r="C1825" t="str">
            <v>M</v>
          </cell>
          <cell r="D1825">
            <v>31.62</v>
          </cell>
          <cell r="E1825">
            <v>13.8</v>
          </cell>
          <cell r="F1825">
            <v>45.42</v>
          </cell>
        </row>
        <row r="1826">
          <cell r="A1826">
            <v>94266</v>
          </cell>
          <cell r="B1826" t="str">
            <v>GUIA (MEIO-FIO) CONCRETO, MOLDADA  IN LOCO  EM TRECHO CURVO COM EXTRUSORA, 15 CM BASE X 30 CM ALTURA. AF_01/2024</v>
          </cell>
          <cell r="C1826" t="str">
            <v>M</v>
          </cell>
          <cell r="D1826">
            <v>33.72</v>
          </cell>
          <cell r="E1826">
            <v>17.489999999999998</v>
          </cell>
          <cell r="F1826">
            <v>51.21</v>
          </cell>
        </row>
        <row r="1827">
          <cell r="A1827">
            <v>94267</v>
          </cell>
          <cell r="B1827" t="str">
            <v>GUIA (MEIO-FIO) E SARJETA CONJUGADOS DE CONCRETO, MOLDADA  IN LOCO  EM TRECHO RETO COM EXTRUSORA, 45 CM BASE (15 CM BASE DA GUIA + 30 CM BASE DA SARJETA) X 22 CM ALTURA. AF_01/2024</v>
          </cell>
          <cell r="C1827" t="str">
            <v>M</v>
          </cell>
          <cell r="D1827">
            <v>39.53</v>
          </cell>
          <cell r="E1827">
            <v>14.67</v>
          </cell>
          <cell r="F1827">
            <v>54.2</v>
          </cell>
        </row>
        <row r="1828">
          <cell r="A1828">
            <v>94268</v>
          </cell>
          <cell r="B1828" t="str">
            <v>GUIA (MEIO-FIO) E SARJETA CONJUGADOS DE CONCRETO, MOLDADA  IN LOCO  EM TRECHO CURVO COM EXTRUSORA, 45 CM BASE (15 CM BASE DA GUIA + 30 CM BASE DA SARJETA) X 22 CM ALTURA. AF_01/2024</v>
          </cell>
          <cell r="C1828" t="str">
            <v>M</v>
          </cell>
          <cell r="D1828">
            <v>41.870000000000005</v>
          </cell>
          <cell r="E1828">
            <v>18.72</v>
          </cell>
          <cell r="F1828">
            <v>60.59</v>
          </cell>
        </row>
        <row r="1829">
          <cell r="A1829">
            <v>94269</v>
          </cell>
          <cell r="B1829" t="str">
            <v>GUIA (MEIO-FIO) E SARJETA CONJUGADOS DE CONCRETO, MOLDADA  IN LOCO  EM TRECHO RETO COM EXTRUSORA, 60 CM BASE (15 CM BASE DA GUIA + 45 CM BASE DA SARJETA) X 26 CM ALTURA. AF_01/2024</v>
          </cell>
          <cell r="C1829" t="str">
            <v>M</v>
          </cell>
          <cell r="D1829">
            <v>58.94</v>
          </cell>
          <cell r="E1829">
            <v>17.86</v>
          </cell>
          <cell r="F1829">
            <v>76.8</v>
          </cell>
        </row>
        <row r="1830">
          <cell r="A1830">
            <v>94270</v>
          </cell>
          <cell r="B1830" t="str">
            <v>GUIA (MEIO-FIO) E SARJETA CONJUGADOS DE CONCRETO, MOLDADA IN LOCO  EM TRECHO CURVO COM EXTRUSORA, 60 CM BASE (15 CM BASE DA GUIA + 45 CM BASE DA SARJETA) X 26 CM ALTURA. AF_01/2024</v>
          </cell>
          <cell r="C1830" t="str">
            <v>M</v>
          </cell>
          <cell r="D1830">
            <v>62.17</v>
          </cell>
          <cell r="E1830">
            <v>23.51</v>
          </cell>
          <cell r="F1830">
            <v>85.68</v>
          </cell>
        </row>
        <row r="1831">
          <cell r="A1831">
            <v>94271</v>
          </cell>
          <cell r="B1831" t="str">
            <v>GUIA (MEIO-FIO) E SARJETA CONJUGADOS DE CONCRETO, MOLDADA  IN LOCO  EM TRECHO RETO COM EXTRUSORA, 65 CM BASE (15 CM BASE DA GUIA + 50 CM BASE DA SARJETA) X 26 CM ALTURA. AF_01/2024</v>
          </cell>
          <cell r="C1831" t="str">
            <v>M</v>
          </cell>
          <cell r="D1831">
            <v>72.11</v>
          </cell>
          <cell r="E1831">
            <v>21.56</v>
          </cell>
          <cell r="F1831">
            <v>93.67</v>
          </cell>
        </row>
        <row r="1832">
          <cell r="A1832">
            <v>94272</v>
          </cell>
          <cell r="B1832" t="str">
            <v>GUIA (MEIO-FIO) E SARJETA CONJUGADOS DE CONCRETO, MOLDADA  IN LOCO  EM TRECHO CURVO COM EXTRUSORA, 65 CM BASE (15 CM BASE DA GUIA + 50 CM BASE DA SARJETA) X 26 CM ALTURA. AF_01/2024</v>
          </cell>
          <cell r="C1832" t="str">
            <v>M</v>
          </cell>
          <cell r="D1832">
            <v>76.400000000000006</v>
          </cell>
          <cell r="E1832">
            <v>29.11</v>
          </cell>
          <cell r="F1832">
            <v>105.51</v>
          </cell>
        </row>
        <row r="1833">
          <cell r="A1833">
            <v>94273</v>
          </cell>
          <cell r="B1833" t="str">
            <v>ASSENTAMENTO DE GUIA (MEIO-FIO) EM TRECHO RETO, CONFECCIONADA EM CONCRETO PRÉ-FABRICADO, DIMENSÕES 100X15X13X30 CM (COMPRIMENTO X BASE INFERIOR X BASE SUPERIOR X ALTURA). AF_01/2024</v>
          </cell>
          <cell r="C1833" t="str">
            <v>M</v>
          </cell>
          <cell r="D1833">
            <v>39.159999999999997</v>
          </cell>
          <cell r="E1833">
            <v>9.1</v>
          </cell>
          <cell r="F1833">
            <v>48.26</v>
          </cell>
        </row>
        <row r="1834">
          <cell r="A1834">
            <v>94274</v>
          </cell>
          <cell r="B1834" t="str">
            <v>ASSENTAMENTO DE GUIA (MEIO-FIO) EM TRECHO CURVO, CONFECCIONADA EM CONCRETO PRÉ-FABRICADO, DIMENSÕES 100X15X13X30 CM (COMPRIMENTO X BASE INFERIOR X BASE SUPERIOR X ALTURA). AF_01/2024</v>
          </cell>
          <cell r="C1834" t="str">
            <v>M</v>
          </cell>
          <cell r="D1834">
            <v>40.090000000000003</v>
          </cell>
          <cell r="E1834">
            <v>11.29</v>
          </cell>
          <cell r="F1834">
            <v>51.38</v>
          </cell>
        </row>
        <row r="1835">
          <cell r="A1835">
            <v>94275</v>
          </cell>
          <cell r="B1835" t="str">
            <v>ASSENTAMENTO DE GUIA (MEIO-FIO) EM TRECHO RETO, CONFECCIONADA EM CONCRETO PRÉ-FABRICADO, DIMENSÕES 100X15X13X20 CM (COMPRIMENTO X BASE INFERIOR X BASE SUPERIOR X ALTURA). AF_01/2024</v>
          </cell>
          <cell r="C1835" t="str">
            <v>M</v>
          </cell>
          <cell r="D1835">
            <v>35.42</v>
          </cell>
          <cell r="E1835">
            <v>8.48</v>
          </cell>
          <cell r="F1835">
            <v>43.9</v>
          </cell>
        </row>
        <row r="1836">
          <cell r="A1836">
            <v>94276</v>
          </cell>
          <cell r="B1836" t="str">
            <v>ASSENTAMENTO DE GUIA (MEIO-FIO) EM TRECHO CURVO, CONFECCIONADA EM CONCRETO PRÉ-FABRICADO, DIMENSÕES 100X15X13X20 CM (COMPRIMENTO X BASE INFERIOR X BASE SUPERIOR X ALTURA). AF_01/2024</v>
          </cell>
          <cell r="C1836" t="str">
            <v>M</v>
          </cell>
          <cell r="D1836">
            <v>36.370000000000005</v>
          </cell>
          <cell r="E1836">
            <v>10.65</v>
          </cell>
          <cell r="F1836">
            <v>47.02</v>
          </cell>
        </row>
        <row r="1837">
          <cell r="A1837">
            <v>94277</v>
          </cell>
          <cell r="B1837" t="str">
            <v>ASSENTAMENTO DE GUIA (MEIO-FIO) EM TRECHO RETO, CONFECCIONADA EM CONCRETO PRÉ-FABRICADO, DIMENSÕES 80X08X08X25 CM (COMPRIMENTO X BASE INFERIOR X BASE SUPERIOR X ALTURA). AF_01/2024</v>
          </cell>
          <cell r="C1837" t="str">
            <v>M</v>
          </cell>
          <cell r="D1837">
            <v>30.770000000000003</v>
          </cell>
          <cell r="E1837">
            <v>7.97</v>
          </cell>
          <cell r="F1837">
            <v>38.74</v>
          </cell>
        </row>
        <row r="1838">
          <cell r="A1838">
            <v>94278</v>
          </cell>
          <cell r="B1838" t="str">
            <v>ASSENTAMENTO DE GUIA (MEIO-FIO) EM TRECHO CURVO, CONFECCIONADA EM CONCRETO PRÉ-FABRICADO, DIMENSÕES 80X08X08X25 CM (COMPRIMENTO X BASE INFERIOR X BASE SUPERIOR X ALTURA). AF_01/2024</v>
          </cell>
          <cell r="C1838" t="str">
            <v>M</v>
          </cell>
          <cell r="D1838">
            <v>31.72</v>
          </cell>
          <cell r="E1838">
            <v>10.14</v>
          </cell>
          <cell r="F1838">
            <v>41.86</v>
          </cell>
        </row>
        <row r="1839">
          <cell r="A1839">
            <v>94279</v>
          </cell>
          <cell r="B1839" t="str">
            <v>ASSENTAMENTO DE GUIA (MEIO-FIO) EM TRECHO RETO, CONFECCIONADA EM CONCRETO PRÉ-FABRICADO, DIMENSÕES 39X6,5X6,5X19 CM (COMPRIMENTO X BASE INFERIOR X BASE SUPERIOR X ALTURA), PARA DELIMITAÇÃO DE JARDINS, PRAÇAS OU PASSEIOS. AF_01/2024</v>
          </cell>
          <cell r="C1839" t="str">
            <v>M</v>
          </cell>
          <cell r="D1839">
            <v>38.83</v>
          </cell>
          <cell r="E1839">
            <v>7.58</v>
          </cell>
          <cell r="F1839">
            <v>46.41</v>
          </cell>
        </row>
        <row r="1840">
          <cell r="A1840">
            <v>94280</v>
          </cell>
          <cell r="B1840" t="str">
            <v>ASSENTAMENTO DE GUIA (MEIO-FIO) EM TRECHO CURVO, CONFECCIONADA EM CONCRETO PRÉ-FABRICADO, DIMENSÕES 39X6,5X6,5X19 CM (COMPRIMENTO X BASE INFERIOR X BASE SUPERIOR X ALTURA), PARA DELIMITAÇÃO DE JARDINS, PRAÇAS OU PASSEIOS. AF_01/2024</v>
          </cell>
          <cell r="C1840" t="str">
            <v>M</v>
          </cell>
          <cell r="D1840">
            <v>39.770000000000003</v>
          </cell>
          <cell r="E1840">
            <v>9.76</v>
          </cell>
          <cell r="F1840">
            <v>49.53</v>
          </cell>
        </row>
        <row r="1841">
          <cell r="A1841">
            <v>94281</v>
          </cell>
          <cell r="B1841" t="str">
            <v>EXECUÇÃO DE SARJETA DE CONCRETO USINADO, MOLDADA  IN LOCO  EM TRECHO RETO, 30 CM BASE X 15 CM ALTURA. AF_01/2024</v>
          </cell>
          <cell r="C1841" t="str">
            <v>M</v>
          </cell>
          <cell r="D1841">
            <v>31.37</v>
          </cell>
          <cell r="E1841">
            <v>9.66</v>
          </cell>
          <cell r="F1841">
            <v>41.03</v>
          </cell>
        </row>
        <row r="1842">
          <cell r="A1842">
            <v>94282</v>
          </cell>
          <cell r="B1842" t="str">
            <v>EXECUÇÃO DE SARJETA DE CONCRETO USINADO, MOLDADA  IN LOCO  EM TRECHO CURVO, 30 CM BASE X 15 CM ALTURA. AF_01/2024</v>
          </cell>
          <cell r="C1842" t="str">
            <v>M</v>
          </cell>
          <cell r="D1842">
            <v>33.869999999999997</v>
          </cell>
          <cell r="E1842">
            <v>15.42</v>
          </cell>
          <cell r="F1842">
            <v>49.29</v>
          </cell>
        </row>
        <row r="1843">
          <cell r="A1843">
            <v>94283</v>
          </cell>
          <cell r="B1843" t="str">
            <v>EXECUÇÃO DE SARJETA DE CONCRETO USINADO, MOLDADA  IN LOCO  EM TRECHO RETO, 45 CM BASE X 15 CM ALTURA. AF_01/2024</v>
          </cell>
          <cell r="C1843" t="str">
            <v>M</v>
          </cell>
          <cell r="D1843">
            <v>44.519999999999996</v>
          </cell>
          <cell r="E1843">
            <v>10.71</v>
          </cell>
          <cell r="F1843">
            <v>55.23</v>
          </cell>
        </row>
        <row r="1844">
          <cell r="A1844">
            <v>94284</v>
          </cell>
          <cell r="B1844" t="str">
            <v>EXECUÇÃO DE SARJETA DE CONCRETO USINADO, MOLDADA  IN LOCO  EM TRECHO CURVO, 45 CM BASE X 15 CM ALTURA. AF_01/2024</v>
          </cell>
          <cell r="C1844" t="str">
            <v>M</v>
          </cell>
          <cell r="D1844">
            <v>47</v>
          </cell>
          <cell r="E1844">
            <v>16.48</v>
          </cell>
          <cell r="F1844">
            <v>63.48</v>
          </cell>
        </row>
        <row r="1845">
          <cell r="A1845">
            <v>94285</v>
          </cell>
          <cell r="B1845" t="str">
            <v>EXECUÇÃO DE SARJETA DE CONCRETO USINADO, MOLDADA  IN LOCO  EM TRECHO RETO, 60 CM BASE X 15 CM ALTURA. AF_01/2024</v>
          </cell>
          <cell r="C1845" t="str">
            <v>M</v>
          </cell>
          <cell r="D1845">
            <v>58.430000000000007</v>
          </cell>
          <cell r="E1845">
            <v>13.58</v>
          </cell>
          <cell r="F1845">
            <v>72.010000000000005</v>
          </cell>
        </row>
        <row r="1846">
          <cell r="A1846">
            <v>94286</v>
          </cell>
          <cell r="B1846" t="str">
            <v>EXECUÇÃO DE SARJETA DE CONCRETO USINADO, MOLDADA  IN LOCO  EM TRECHO CURVO, 60 CM BASE X 15 CM ALTURA. AF_01/2024</v>
          </cell>
          <cell r="C1846" t="str">
            <v>M</v>
          </cell>
          <cell r="D1846">
            <v>60.930000000000007</v>
          </cell>
          <cell r="E1846">
            <v>19.329999999999998</v>
          </cell>
          <cell r="F1846">
            <v>80.260000000000005</v>
          </cell>
        </row>
        <row r="1847">
          <cell r="A1847">
            <v>94287</v>
          </cell>
          <cell r="B1847" t="str">
            <v>EXECUÇÃO DE SARJETA DE CONCRETO USINADO, MOLDADA  IN LOCO  EM TRECHO RETO, 30 CM BASE X 10 CM ALTURA. AF_01/2024</v>
          </cell>
          <cell r="C1847" t="str">
            <v>M</v>
          </cell>
          <cell r="D1847">
            <v>22.59</v>
          </cell>
          <cell r="E1847">
            <v>8.98</v>
          </cell>
          <cell r="F1847">
            <v>31.57</v>
          </cell>
        </row>
        <row r="1848">
          <cell r="A1848">
            <v>94288</v>
          </cell>
          <cell r="B1848" t="str">
            <v>EXECUÇÃO DE SARJETA DE CONCRETO USINADO, MOLDADA  IN LOCO  EM TRECHO CURVO, 30 CM BASE X 10 CM ALTURA. AF_01/2024</v>
          </cell>
          <cell r="C1848" t="str">
            <v>M</v>
          </cell>
          <cell r="D1848">
            <v>24.810000000000002</v>
          </cell>
          <cell r="E1848">
            <v>14.11</v>
          </cell>
          <cell r="F1848">
            <v>38.92</v>
          </cell>
        </row>
        <row r="1849">
          <cell r="A1849">
            <v>94289</v>
          </cell>
          <cell r="B1849" t="str">
            <v>EXECUÇÃO DE SARJETA DE CONCRETO USINADO, MOLDADA  IN LOCO  EM TRECHO RETO, 45 CM BASE X 10 CM ALTURA. AF_01/2024</v>
          </cell>
          <cell r="C1849" t="str">
            <v>M</v>
          </cell>
          <cell r="D1849">
            <v>31.290000000000003</v>
          </cell>
          <cell r="E1849">
            <v>9.1999999999999993</v>
          </cell>
          <cell r="F1849">
            <v>40.49</v>
          </cell>
        </row>
        <row r="1850">
          <cell r="A1850">
            <v>94290</v>
          </cell>
          <cell r="B1850" t="str">
            <v>EXECUÇÃO DE SARJETA DE CONCRETO USINADO, MOLDADA  IN LOCO  EM TRECHO CURVO, 45 CM BASE X 10 CM ALTURA. AF_01/2024</v>
          </cell>
          <cell r="C1850" t="str">
            <v>M</v>
          </cell>
          <cell r="D1850">
            <v>33.5</v>
          </cell>
          <cell r="E1850">
            <v>14.33</v>
          </cell>
          <cell r="F1850">
            <v>47.83</v>
          </cell>
        </row>
        <row r="1851">
          <cell r="A1851">
            <v>94291</v>
          </cell>
          <cell r="B1851" t="str">
            <v>EXECUÇÃO DE SARJETA DE CONCRETO USINADO, MOLDADA  IN LOCO  EM TRECHO RETO, 60 CM BASE X 10 CM ALTURA. AF_01/2024</v>
          </cell>
          <cell r="C1851" t="str">
            <v>M</v>
          </cell>
          <cell r="D1851">
            <v>40.200000000000003</v>
          </cell>
          <cell r="E1851">
            <v>9.75</v>
          </cell>
          <cell r="F1851">
            <v>49.95</v>
          </cell>
        </row>
        <row r="1852">
          <cell r="A1852">
            <v>94292</v>
          </cell>
          <cell r="B1852" t="str">
            <v>EXECUÇÃO DE SARJETA DE CONCRETO USINADO, MOLDADA  IN LOCO  EM TRECHO CURVO, 60 CM BASE X 10 CM ALTURA. AF_01/2024</v>
          </cell>
          <cell r="C1852" t="str">
            <v>M</v>
          </cell>
          <cell r="D1852">
            <v>42.4</v>
          </cell>
          <cell r="E1852">
            <v>14.88</v>
          </cell>
          <cell r="F1852">
            <v>57.28</v>
          </cell>
        </row>
        <row r="1853">
          <cell r="A1853">
            <v>94293</v>
          </cell>
          <cell r="B1853" t="str">
            <v>EXECUÇÃO DE SARJETÃO DE CONCRETO USINADO, MOLDADA  IN LOCO  EM TRECHO RETO, 100 CM BASE X 20 CM ALTURA. AF_01/2024</v>
          </cell>
          <cell r="C1853" t="str">
            <v>M</v>
          </cell>
          <cell r="D1853">
            <v>130.80000000000001</v>
          </cell>
          <cell r="E1853">
            <v>29.91</v>
          </cell>
          <cell r="F1853">
            <v>160.71</v>
          </cell>
        </row>
        <row r="1854">
          <cell r="A1854">
            <v>94294</v>
          </cell>
          <cell r="B1854" t="str">
            <v>EXECUÇÃO DE ESCORAS DE CONCRETO PARA CONTENÇÃO DE GUIAS PRÉ-FABRICADAS. AF_01/2024</v>
          </cell>
          <cell r="C1854" t="str">
            <v>M</v>
          </cell>
          <cell r="D1854">
            <v>5.8599999999999994</v>
          </cell>
          <cell r="E1854">
            <v>1.9</v>
          </cell>
          <cell r="F1854">
            <v>7.76</v>
          </cell>
        </row>
        <row r="1855">
          <cell r="A1855">
            <v>104491</v>
          </cell>
          <cell r="B1855" t="str">
            <v>ADUELA/ GALERIA FECHADA PRE-MOLDADA DE CONCRETO ARMADO, SECAO QUADRANGULAR INTERNA DE 1,50 X 1,50 M (L X A), MISULA DE 20 X 20 CM, C = 1,00 M, ESPESSURA MIN = 15 CM, TB-45 E FCK DO CONCRETO = 30 MPA   FORNECIMENTO E ASSENTAMENTO. AF_01/2023</v>
          </cell>
          <cell r="C1855" t="str">
            <v>M</v>
          </cell>
          <cell r="D1855">
            <v>2572.3200000000002</v>
          </cell>
          <cell r="E1855">
            <v>54.52</v>
          </cell>
          <cell r="F1855">
            <v>2626.84</v>
          </cell>
        </row>
        <row r="1856">
          <cell r="A1856">
            <v>104492</v>
          </cell>
          <cell r="B1856" t="str">
            <v>ADUELA/ GALERIA FECHADA PRE-MOLDADA DE CONCRETO ARMADO, SECAO QUADRANGULAR INTERNA DE 2,00 X 2,00 M (L X A), MISULA DE 20 X 20 CM, C = 1,00 M, ESPESSURA MIN = 15 CM, TB-45 E FCK DO CONCRETO = 30 MPA   FORNECIMENTO E ASSENTAMENTO. AF_01/2023</v>
          </cell>
          <cell r="C1856" t="str">
            <v>M</v>
          </cell>
          <cell r="D1856">
            <v>3213.84</v>
          </cell>
          <cell r="E1856">
            <v>67.08</v>
          </cell>
          <cell r="F1856">
            <v>3280.92</v>
          </cell>
        </row>
        <row r="1857">
          <cell r="A1857">
            <v>104494</v>
          </cell>
          <cell r="B1857" t="str">
            <v>ADUELA/ GALERIA FECHADA PRE-MOLDADA DE CONCRETO ARMADO, SECAO QUADRANGULAR INTERNA DE 2,50 X 2,50 M (L X A), MISULA DE 20 X 20 CM, C = 1,00 M, ESPESSURA MIN = 15 CM, TB-45 E FCK DO CONCRETO = 30 MPA   FORNECIMENTO E ASSENTAMENTO. AF_01/2023</v>
          </cell>
          <cell r="C1857" t="str">
            <v>M</v>
          </cell>
          <cell r="D1857">
            <v>4343.08</v>
          </cell>
          <cell r="E1857">
            <v>78.989999999999995</v>
          </cell>
          <cell r="F1857">
            <v>4422.07</v>
          </cell>
        </row>
        <row r="1858">
          <cell r="A1858">
            <v>104497</v>
          </cell>
          <cell r="B1858" t="str">
            <v>ADUELA/ GALERIA FECHADA PRE-MOLDADA DE CONCRETO ARMADO, SECAO QUADRANGULAR INTERNA DE 3,00 X 3,00 M (L X A), MISULA DE 20 X 20 CM, C = 1,00 M, ESPESSURA MIN = 20 CM, TB-45 E FCK DO CONCRETO = 30 MPA   FORNECIMENTO E ASSENTAMENTO. AF_01/2023</v>
          </cell>
          <cell r="C1858" t="str">
            <v>M</v>
          </cell>
          <cell r="D1858">
            <v>5226.68</v>
          </cell>
          <cell r="E1858">
            <v>106.12</v>
          </cell>
          <cell r="F1858">
            <v>5332.8</v>
          </cell>
        </row>
        <row r="1859">
          <cell r="A1859">
            <v>104515</v>
          </cell>
          <cell r="B1859" t="str">
            <v>APLICAÇÃO DE MANTA GEOTÊXTIL NAS JUNTAS RÍGIDAS DE ADUELAS PRÉ-MOLDADAS DE CONCRETO ARMADO. AF_01/2023</v>
          </cell>
          <cell r="C1859" t="str">
            <v>M2</v>
          </cell>
          <cell r="D1859">
            <v>26.57</v>
          </cell>
          <cell r="E1859">
            <v>0.32</v>
          </cell>
          <cell r="F1859">
            <v>26.89</v>
          </cell>
        </row>
        <row r="1860">
          <cell r="A1860">
            <v>102727</v>
          </cell>
          <cell r="B1860" t="str">
            <v>FABRICAÇÃO, MONTAGEM E DESMONTAGEM DE FÔRMA PARA BOCA PARA BUEIRO, EM CHAPA DE MADEIRA COMPENSADA RESINADA, E = 17 MM, 2 UTILIZAÇÕES. AF_07/2021</v>
          </cell>
          <cell r="C1860" t="str">
            <v>M2</v>
          </cell>
          <cell r="D1860">
            <v>57.759999999999991</v>
          </cell>
          <cell r="E1860">
            <v>36.81</v>
          </cell>
          <cell r="F1860">
            <v>94.57</v>
          </cell>
        </row>
        <row r="1861">
          <cell r="A1861">
            <v>102728</v>
          </cell>
          <cell r="B1861" t="str">
            <v>ARMAÇÃO DE MURO ALA E MURO TESTA UTILIZANDO AÇO CA-50 DE 6,3 MM - MONTAGEM. AF_07/2021</v>
          </cell>
          <cell r="C1861" t="str">
            <v>KG</v>
          </cell>
          <cell r="D1861">
            <v>10.58</v>
          </cell>
          <cell r="E1861">
            <v>3.81</v>
          </cell>
          <cell r="F1861">
            <v>14.39</v>
          </cell>
        </row>
        <row r="1862">
          <cell r="A1862">
            <v>102729</v>
          </cell>
          <cell r="B1862" t="str">
            <v>ARMAÇÃO DE MURO ALA E MURO TESTA UTILIZANDO AÇO CA-50 DE 8 MM - MONTAGEM. AF_07/2021</v>
          </cell>
          <cell r="C1862" t="str">
            <v>KG</v>
          </cell>
          <cell r="D1862">
            <v>10.45</v>
          </cell>
          <cell r="E1862">
            <v>2.65</v>
          </cell>
          <cell r="F1862">
            <v>13.1</v>
          </cell>
        </row>
        <row r="1863">
          <cell r="A1863">
            <v>102730</v>
          </cell>
          <cell r="B1863" t="str">
            <v>ARMAÇÃO DE MURO ALA E MURO TESTA UTILIZANDO AÇO CA-50 DE 10 MM - MONTAGEM. AF_07/2021</v>
          </cell>
          <cell r="C1863" t="str">
            <v>KG</v>
          </cell>
          <cell r="D1863">
            <v>9.629999999999999</v>
          </cell>
          <cell r="E1863">
            <v>1.89</v>
          </cell>
          <cell r="F1863">
            <v>11.52</v>
          </cell>
        </row>
        <row r="1864">
          <cell r="A1864">
            <v>102731</v>
          </cell>
          <cell r="B1864" t="str">
            <v>ARMAÇÃO DE MURO ALA E MURO TESTA UTILIZANDO AÇO CA-50 DE 12,5 MM - MONTAGEM. AF_07/2021</v>
          </cell>
          <cell r="C1864" t="str">
            <v>KG</v>
          </cell>
          <cell r="D1864">
            <v>8.2799999999999994</v>
          </cell>
          <cell r="E1864">
            <v>1.34</v>
          </cell>
          <cell r="F1864">
            <v>9.6199999999999992</v>
          </cell>
        </row>
        <row r="1865">
          <cell r="A1865">
            <v>102732</v>
          </cell>
          <cell r="B1865" t="str">
            <v>ARMAÇÃO DE MURO ALA E MURO TESTA UTILIZANDO AÇO CA-50 DE 16 MM - MONTAGEM. AF_07/2021</v>
          </cell>
          <cell r="C1865" t="str">
            <v>KG</v>
          </cell>
          <cell r="D1865">
            <v>8.06</v>
          </cell>
          <cell r="E1865">
            <v>0.87</v>
          </cell>
          <cell r="F1865">
            <v>8.93</v>
          </cell>
        </row>
        <row r="1866">
          <cell r="A1866">
            <v>102733</v>
          </cell>
          <cell r="B1866" t="str">
            <v>ARMAÇÃO DE MURO ALA E MURO TESTA UTILIZANDO AÇO CA-50 DE 20 MM - MONTAGEM. AF_07/2021</v>
          </cell>
          <cell r="C1866" t="str">
            <v>KG</v>
          </cell>
          <cell r="D1866">
            <v>9.2299999999999986</v>
          </cell>
          <cell r="E1866">
            <v>0.56000000000000005</v>
          </cell>
          <cell r="F1866">
            <v>9.7899999999999991</v>
          </cell>
        </row>
        <row r="1867">
          <cell r="A1867">
            <v>102734</v>
          </cell>
          <cell r="B1867" t="str">
            <v>ARMAÇÃO DE SOLEIRA UTILIZANDO AÇO CA-50 DE 6,3 MM - MONTAGEM. AF_07/2021</v>
          </cell>
          <cell r="C1867" t="str">
            <v>KG</v>
          </cell>
          <cell r="D1867">
            <v>10.48</v>
          </cell>
          <cell r="E1867">
            <v>2.83</v>
          </cell>
          <cell r="F1867">
            <v>13.31</v>
          </cell>
        </row>
        <row r="1868">
          <cell r="A1868">
            <v>102735</v>
          </cell>
          <cell r="B1868" t="str">
            <v>ARMAÇÃO DE SOLEIRA UTILIZANDO AÇO CA-50 DE 8 MM - MONTAGEM. AF_07/2021</v>
          </cell>
          <cell r="C1868" t="str">
            <v>KG</v>
          </cell>
          <cell r="D1868">
            <v>10.27</v>
          </cell>
          <cell r="E1868">
            <v>1.9</v>
          </cell>
          <cell r="F1868">
            <v>12.17</v>
          </cell>
        </row>
        <row r="1869">
          <cell r="A1869">
            <v>102736</v>
          </cell>
          <cell r="B1869" t="str">
            <v>CONCRETAGEM DE BOCA PARA BUEIRO, FCK = 20 MPA, COM USO DE BOMBA - LANÇAMENTO, ADENSAMENTO E ACABAMENTO. AF_07/2021</v>
          </cell>
          <cell r="C1869" t="str">
            <v>M3</v>
          </cell>
          <cell r="D1869">
            <v>526.16999999999996</v>
          </cell>
          <cell r="E1869">
            <v>36</v>
          </cell>
          <cell r="F1869">
            <v>562.16999999999996</v>
          </cell>
        </row>
        <row r="1870">
          <cell r="A1870">
            <v>102737</v>
          </cell>
          <cell r="B1870" t="str">
            <v>BOCA PARA BUEIRO SIMPLES TUBULAR D = 40 CM EM CONCRETO, ALAS COM ESCONSIDADE DE 0°, INCLUINDO FÔRMAS E MATERIAIS. AF_07/2021</v>
          </cell>
          <cell r="C1870" t="str">
            <v>UN</v>
          </cell>
          <cell r="D1870">
            <v>773.51</v>
          </cell>
          <cell r="E1870">
            <v>253.95</v>
          </cell>
          <cell r="F1870">
            <v>1027.46</v>
          </cell>
        </row>
        <row r="1871">
          <cell r="A1871">
            <v>102738</v>
          </cell>
          <cell r="B1871" t="str">
            <v>BOCA PARA BUEIRO SIMPLES TUBULAR D = 60 CM EM CONCRETO, ALAS COM ESCONSIDADE DE 0°, INCLUINDO FÔRMAS E MATERIAIS. AF_07/2021</v>
          </cell>
          <cell r="C1871" t="str">
            <v>UN</v>
          </cell>
          <cell r="D1871">
            <v>1602.56</v>
          </cell>
          <cell r="E1871">
            <v>496.87</v>
          </cell>
          <cell r="F1871">
            <v>2099.4299999999998</v>
          </cell>
        </row>
        <row r="1872">
          <cell r="A1872">
            <v>102739</v>
          </cell>
          <cell r="B1872" t="str">
            <v>BOCA PARA BUEIRO SIMPLES TUBULAR D = 80 CM EM CONCRETO, ALAS COM ESCONSIDADE DE 0°, INCLUINDO FÔRMAS E MATERIAIS. AF_07/2021</v>
          </cell>
          <cell r="C1872" t="str">
            <v>UN</v>
          </cell>
          <cell r="D1872">
            <v>2696.72</v>
          </cell>
          <cell r="E1872">
            <v>811.86</v>
          </cell>
          <cell r="F1872">
            <v>3508.58</v>
          </cell>
        </row>
        <row r="1873">
          <cell r="A1873">
            <v>102740</v>
          </cell>
          <cell r="B1873" t="str">
            <v>BOCA PARA BUEIRO SIMPLES TUBULAR D = 100 CM EM CONCRETO, ALAS COM ESCONSIDADE DE 0°, INCLUINDO FÔRMAS E MATERIAIS. AF_07/2021</v>
          </cell>
          <cell r="C1873" t="str">
            <v>UN</v>
          </cell>
          <cell r="D1873">
            <v>4063.02</v>
          </cell>
          <cell r="E1873">
            <v>1187.69</v>
          </cell>
          <cell r="F1873">
            <v>5250.71</v>
          </cell>
        </row>
        <row r="1874">
          <cell r="A1874">
            <v>102741</v>
          </cell>
          <cell r="B1874" t="str">
            <v>BOCA PARA BUEIRO SIMPLES TUBULAR D = 120 CM EM CONCRETO, ALAS COM ESCONSIDADE DE 0°, INCLUINDO FÔRMAS E MATERIAIS. AF_07/2021</v>
          </cell>
          <cell r="C1874" t="str">
            <v>UN</v>
          </cell>
          <cell r="D1874">
            <v>5731.2899999999991</v>
          </cell>
          <cell r="E1874">
            <v>1628.69</v>
          </cell>
          <cell r="F1874">
            <v>7359.98</v>
          </cell>
        </row>
        <row r="1875">
          <cell r="A1875">
            <v>102742</v>
          </cell>
          <cell r="B1875" t="str">
            <v>BOCA PARA BUEIRO SIMPLES TUBULAR D = 150 CM EM CONCRETO, ALAS COM ESCONSIDADE DE 0°, INCLUINDO FÔRMAS E MATERIAIS. AF_07/2021</v>
          </cell>
          <cell r="C1875" t="str">
            <v>UN</v>
          </cell>
          <cell r="D1875">
            <v>9977.5099999999984</v>
          </cell>
          <cell r="E1875">
            <v>2751.38</v>
          </cell>
          <cell r="F1875">
            <v>12728.89</v>
          </cell>
        </row>
        <row r="1876">
          <cell r="A1876">
            <v>102743</v>
          </cell>
          <cell r="B1876" t="str">
            <v>BOCA PARA BUEIRO DUPLO TUBULAR D = 80 CM EM CONCRETO, ALAS COM ESCONSIDADE DE 0°, INCLUINDO FÔRMAS E MATERIAIS. AF_07/2021</v>
          </cell>
          <cell r="C1876" t="str">
            <v>UN</v>
          </cell>
          <cell r="D1876">
            <v>3281.15</v>
          </cell>
          <cell r="E1876">
            <v>979.64</v>
          </cell>
          <cell r="F1876">
            <v>4260.79</v>
          </cell>
        </row>
        <row r="1877">
          <cell r="A1877">
            <v>102744</v>
          </cell>
          <cell r="B1877" t="str">
            <v>BOCA PARA BUEIRO DUPLO TUBULAR D = 100 CM EM CONCRETO, ALAS COM ESCONSIDADE DE 0°, INCLUINDO FÔRMAS E MATERIAIS. AF_07/2021</v>
          </cell>
          <cell r="C1877" t="str">
            <v>UN</v>
          </cell>
          <cell r="D1877">
            <v>4940.6899999999996</v>
          </cell>
          <cell r="E1877">
            <v>1430.59</v>
          </cell>
          <cell r="F1877">
            <v>6371.28</v>
          </cell>
        </row>
        <row r="1878">
          <cell r="A1878">
            <v>102745</v>
          </cell>
          <cell r="B1878" t="str">
            <v>BOCA PARA BUEIRO DUPLO TUBULAR D = 120 CM EM CONCRETO, ALAS COM ESCONSIDADE DE 0°, INCLUINDO FÔRMAS E MATERIAIS. AF_07/2021</v>
          </cell>
          <cell r="C1878" t="str">
            <v>UN</v>
          </cell>
          <cell r="D1878">
            <v>6979.1400000000012</v>
          </cell>
          <cell r="E1878">
            <v>1962.23</v>
          </cell>
          <cell r="F1878">
            <v>8941.3700000000008</v>
          </cell>
        </row>
        <row r="1879">
          <cell r="A1879">
            <v>102746</v>
          </cell>
          <cell r="B1879" t="str">
            <v>BOCA PARA BUEIRO DUPLO TUBULAR D = 150 CM EM CONCRETO, ALAS COM ESCONSIDADE DE 0°, INCLUINDO FÔRMAS E MATERIAIS. AF_07/2021</v>
          </cell>
          <cell r="C1879" t="str">
            <v>UN</v>
          </cell>
          <cell r="D1879">
            <v>12167.720000000001</v>
          </cell>
          <cell r="E1879">
            <v>3313.2</v>
          </cell>
          <cell r="F1879">
            <v>15480.92</v>
          </cell>
        </row>
        <row r="1880">
          <cell r="A1880">
            <v>102747</v>
          </cell>
          <cell r="B1880" t="str">
            <v>BOCA PARA BUEIRO TRIPLO TUBULAR D = 100 CM EM CONCRETO, ALAS COM ESCONSIDADE DE 0°, INCLUINDO FÔRMAS E MATERIAIS. AF_07/2021</v>
          </cell>
          <cell r="C1880" t="str">
            <v>UN</v>
          </cell>
          <cell r="D1880">
            <v>6160.36</v>
          </cell>
          <cell r="E1880">
            <v>1753.96</v>
          </cell>
          <cell r="F1880">
            <v>7914.32</v>
          </cell>
        </row>
        <row r="1881">
          <cell r="A1881">
            <v>102748</v>
          </cell>
          <cell r="B1881" t="str">
            <v>BOCA PARA BUEIRO TRIPLO TUBULAR D = 120 CM EM CONCRETO, ALAS COM ESCONSIDADE DE 0°, INCLUINDO FÔRMAS E MATERIAIS. AF_07/2021</v>
          </cell>
          <cell r="C1881" t="str">
            <v>UN</v>
          </cell>
          <cell r="D1881">
            <v>8661.57</v>
          </cell>
          <cell r="E1881">
            <v>2397.27</v>
          </cell>
          <cell r="F1881">
            <v>11058.84</v>
          </cell>
        </row>
        <row r="1882">
          <cell r="A1882">
            <v>102749</v>
          </cell>
          <cell r="B1882" t="str">
            <v>BOCA PARA BUEIRO TRIPLO TUBULAR D = 150 CM EM CONCRETO, ALAS COM ESCONSIDADE DE 0°, INCLUINDO FÔRMAS E MATERIAIS. AF_07/2021</v>
          </cell>
          <cell r="C1882" t="str">
            <v>UN</v>
          </cell>
          <cell r="D1882">
            <v>14955.95</v>
          </cell>
          <cell r="E1882">
            <v>4008.43</v>
          </cell>
          <cell r="F1882">
            <v>18964.38</v>
          </cell>
        </row>
        <row r="1883">
          <cell r="A1883">
            <v>102750</v>
          </cell>
          <cell r="B1883" t="str">
            <v>BOCA PARA BUEIRO SIMPLES TUBULAR D = 60 CM EM CONCRETO, ALAS COM ESCONSIDADE DE 30°, INCLUINDO FÔRMAS E MATERIAIS. AF_07/2021</v>
          </cell>
          <cell r="C1883" t="str">
            <v>UN</v>
          </cell>
          <cell r="D1883">
            <v>1961.8999999999999</v>
          </cell>
          <cell r="E1883">
            <v>595.74</v>
          </cell>
          <cell r="F1883">
            <v>2557.64</v>
          </cell>
        </row>
        <row r="1884">
          <cell r="A1884">
            <v>102751</v>
          </cell>
          <cell r="B1884" t="str">
            <v>BOCA PARA BUEIRO SIMPLES TUBULAR D = 80 CM EM CONCRETO, ALAS COM ESCONSIDADE DE 30°, INCLUINDO FÔRMAS E MATERIAIS. AF_07/2021</v>
          </cell>
          <cell r="C1884" t="str">
            <v>UN</v>
          </cell>
          <cell r="D1884">
            <v>3441.47</v>
          </cell>
          <cell r="E1884">
            <v>989.32</v>
          </cell>
          <cell r="F1884">
            <v>4430.79</v>
          </cell>
        </row>
        <row r="1885">
          <cell r="A1885">
            <v>102752</v>
          </cell>
          <cell r="B1885" t="str">
            <v>BOCA PARA BUEIRO SIMPLES TUBULAR D = 100 CM EM CONCRETO, ALAS COM ESCONSIDADE DE 30°, INCLUINDO FÔRMAS E MATERIAIS. AF_07/2021</v>
          </cell>
          <cell r="C1885" t="str">
            <v>UN</v>
          </cell>
          <cell r="D1885">
            <v>5521.71</v>
          </cell>
          <cell r="E1885">
            <v>1522.83</v>
          </cell>
          <cell r="F1885">
            <v>7044.54</v>
          </cell>
        </row>
        <row r="1886">
          <cell r="A1886">
            <v>102753</v>
          </cell>
          <cell r="B1886" t="str">
            <v>BOCA PARA BUEIRO SIMPLES TUBULAR D = 120 CM EM CONCRETO, ALAS COM ESCONSIDADE DE 30°, INCLUINDO FÔRMAS E MATERIAIS. AF_07/2021</v>
          </cell>
          <cell r="C1886" t="str">
            <v>UN</v>
          </cell>
          <cell r="D1886">
            <v>8223.34</v>
          </cell>
          <cell r="E1886">
            <v>2186.38</v>
          </cell>
          <cell r="F1886">
            <v>10409.719999999999</v>
          </cell>
        </row>
        <row r="1887">
          <cell r="A1887">
            <v>102754</v>
          </cell>
          <cell r="B1887" t="str">
            <v>BOCA PARA BUEIRO SIMPLES TUBULAR D = 150 CM EM CONCRETO, ALAS COM ESCONSIDADE DE 30°, INCLUINDO FÔRMAS E MATERIAIS. AF_07/2021</v>
          </cell>
          <cell r="C1887" t="str">
            <v>UN</v>
          </cell>
          <cell r="D1887">
            <v>15738.029999999999</v>
          </cell>
          <cell r="E1887">
            <v>4029.79</v>
          </cell>
          <cell r="F1887">
            <v>19767.82</v>
          </cell>
        </row>
        <row r="1888">
          <cell r="A1888">
            <v>102755</v>
          </cell>
          <cell r="B1888" t="str">
            <v>BOCA PARA BUEIRO DUPLO TUBULAR D = 100 CM EM CONCRETO, ALAS COM ESCONSIDADE DE 30°, INCLUINDO FÔRMAS E MATERIAIS. AF_07/2021</v>
          </cell>
          <cell r="C1888" t="str">
            <v>UN</v>
          </cell>
          <cell r="D1888">
            <v>7763.76</v>
          </cell>
          <cell r="E1888">
            <v>2074.98</v>
          </cell>
          <cell r="F1888">
            <v>9838.74</v>
          </cell>
        </row>
        <row r="1889">
          <cell r="A1889">
            <v>102756</v>
          </cell>
          <cell r="B1889" t="str">
            <v>BOCA PARA BUEIRO DUPLO TUBULAR D = 120 CM EM CONCRETO, ALAS COM ESCONSIDADE DE 30°, INCLUINDO FÔRMAS E MATERIAIS. AF_07/2021</v>
          </cell>
          <cell r="C1889" t="str">
            <v>UN</v>
          </cell>
          <cell r="D1889">
            <v>11598.12</v>
          </cell>
          <cell r="E1889">
            <v>2985.48</v>
          </cell>
          <cell r="F1889">
            <v>14583.6</v>
          </cell>
        </row>
        <row r="1890">
          <cell r="A1890">
            <v>102757</v>
          </cell>
          <cell r="B1890" t="str">
            <v>BOCA PARA BUEIRO DUPLO TUBULAR D = 150 CM EM CONCRETO, ALAS COM ESCONSIDADE DE 30°, INCLUINDO FÔRMAS E MATERIAIS. AF_07/2021</v>
          </cell>
          <cell r="C1890" t="str">
            <v>UN</v>
          </cell>
          <cell r="D1890">
            <v>21717.7</v>
          </cell>
          <cell r="E1890">
            <v>5381.45</v>
          </cell>
          <cell r="F1890">
            <v>27099.15</v>
          </cell>
        </row>
        <row r="1891">
          <cell r="A1891">
            <v>102758</v>
          </cell>
          <cell r="B1891" t="str">
            <v>BOCA PARA BUEIRO TRIPLO TUBULAR D = 100 CM EM CONCRETO, ALAS COM ESCONSIDADE DE 30°, INCLUINDO FÔRMAS E MATERIAIS. AF_07/2021</v>
          </cell>
          <cell r="C1891" t="str">
            <v>UN</v>
          </cell>
          <cell r="D1891">
            <v>10015.740000000002</v>
          </cell>
          <cell r="E1891">
            <v>2630.88</v>
          </cell>
          <cell r="F1891">
            <v>12646.62</v>
          </cell>
        </row>
        <row r="1892">
          <cell r="A1892">
            <v>102759</v>
          </cell>
          <cell r="B1892" t="str">
            <v>BOCA PARA BUEIRO TRIPLO TUBULAR D = 120 CM EM CONCRETO, ALAS COM ESCONSIDADE DE 30°, INCLUINDO FÔRMAS E MATERIAIS. AF_07/2021</v>
          </cell>
          <cell r="C1892" t="str">
            <v>UN</v>
          </cell>
          <cell r="D1892">
            <v>14987.920000000002</v>
          </cell>
          <cell r="E1892">
            <v>3790.3</v>
          </cell>
          <cell r="F1892">
            <v>18778.22</v>
          </cell>
        </row>
        <row r="1893">
          <cell r="A1893">
            <v>102760</v>
          </cell>
          <cell r="B1893" t="str">
            <v>BOCA PARA BUEIRO TRIPLO TUBULAR D = 150 CM EM CONCRETO, ALAS COM ESCONSIDADE DE 30°, INCLUINDO FÔRMAS E MATERIAIS. AF_07/2021</v>
          </cell>
          <cell r="C1893" t="str">
            <v>UN</v>
          </cell>
          <cell r="D1893">
            <v>27802.920000000002</v>
          </cell>
          <cell r="E1893">
            <v>6768.7</v>
          </cell>
          <cell r="F1893">
            <v>34571.620000000003</v>
          </cell>
        </row>
        <row r="1894">
          <cell r="A1894">
            <v>102761</v>
          </cell>
          <cell r="B1894" t="str">
            <v>BOCA PARA BUEIRO SIMPLES CELULAR 150 X 150 CM EM CONCRETO, ALAS COM ESCONSIDADE DE 30°, INCLUINDO FÔRMAS E MATERIAIS. AF_07/2021</v>
          </cell>
          <cell r="C1894" t="str">
            <v>UN</v>
          </cell>
          <cell r="D1894">
            <v>9208.66</v>
          </cell>
          <cell r="E1894">
            <v>2987.92</v>
          </cell>
          <cell r="F1894">
            <v>12196.58</v>
          </cell>
        </row>
        <row r="1895">
          <cell r="A1895">
            <v>102762</v>
          </cell>
          <cell r="B1895" t="str">
            <v>BOCA PARA BUEIRO SIMPLES CELULAR 200 X 200 CM EM CONCRETO, ALAS COM ESCONSIDADE DE 30°, INCLUINDO FÔRMAS E MATERIAIS. AF_07/2021</v>
          </cell>
          <cell r="C1895" t="str">
            <v>UN</v>
          </cell>
          <cell r="D1895">
            <v>14496.53</v>
          </cell>
          <cell r="E1895">
            <v>4268.24</v>
          </cell>
          <cell r="F1895">
            <v>18764.77</v>
          </cell>
        </row>
        <row r="1896">
          <cell r="A1896">
            <v>102763</v>
          </cell>
          <cell r="B1896" t="str">
            <v>BOCA PARA BUEIRO SIMPLES CELULAR 250 X 250 CM EM CONCRETO, ALAS COM ESCONSIDADE DE 30°, INCLUINDO FÔRMAS E MATERIAIS. AF_07/2021</v>
          </cell>
          <cell r="C1896" t="str">
            <v>UN</v>
          </cell>
          <cell r="D1896">
            <v>20301.71</v>
          </cell>
          <cell r="E1896">
            <v>5756.68</v>
          </cell>
          <cell r="F1896">
            <v>26058.39</v>
          </cell>
        </row>
        <row r="1897">
          <cell r="A1897">
            <v>102764</v>
          </cell>
          <cell r="B1897" t="str">
            <v>BOCA PARA BUEIRO SIMPLES CELULAR 300 X 300 CM EM CONCRETO, ALAS COM ESCONSIDADE DE 30°, INCLUINDO FÔRMAS E MATERIAIS. AF_07/2021</v>
          </cell>
          <cell r="C1897" t="str">
            <v>UN</v>
          </cell>
          <cell r="D1897">
            <v>29090.54</v>
          </cell>
          <cell r="E1897">
            <v>7514.01</v>
          </cell>
          <cell r="F1897">
            <v>36604.550000000003</v>
          </cell>
        </row>
        <row r="1898">
          <cell r="A1898">
            <v>102765</v>
          </cell>
          <cell r="B1898" t="str">
            <v>BOCA PARA BUEIRO DUPLO CELULAR 150 X 150 CM EM CONCRETO, ALAS COM ESCONSIDADE DE 30°, INCLUINDO FÔRMAS E MATERIAIS. AF_07/2021</v>
          </cell>
          <cell r="C1898" t="str">
            <v>UN</v>
          </cell>
          <cell r="D1898">
            <v>11502.37</v>
          </cell>
          <cell r="E1898">
            <v>3702.47</v>
          </cell>
          <cell r="F1898">
            <v>15204.84</v>
          </cell>
        </row>
        <row r="1899">
          <cell r="A1899">
            <v>102766</v>
          </cell>
          <cell r="B1899" t="str">
            <v>BOCA PARA BUEIRO DUPLO CELULAR 200 X 200 CM EM CONCRETO, ALAS COM ESCONSIDADE DE 30°, INCLUINDO FÔRMAS E MATERIAIS. AF_07/2021</v>
          </cell>
          <cell r="C1899" t="str">
            <v>UN</v>
          </cell>
          <cell r="D1899">
            <v>17665.39</v>
          </cell>
          <cell r="E1899">
            <v>5163.58</v>
          </cell>
          <cell r="F1899">
            <v>22828.97</v>
          </cell>
        </row>
        <row r="1900">
          <cell r="A1900">
            <v>102767</v>
          </cell>
          <cell r="B1900" t="str">
            <v>BOCA PARA BUEIRO DUPLO CELULAR 250 X 250 CM EM CONCRETO, ALAS COM ESCONSIDADE DE 30°, INCLUINDO FÔRMAS E MATERIAIS. AF_07/2021</v>
          </cell>
          <cell r="C1900" t="str">
            <v>UN</v>
          </cell>
          <cell r="D1900">
            <v>24914.36</v>
          </cell>
          <cell r="E1900">
            <v>6985.38</v>
          </cell>
          <cell r="F1900">
            <v>31899.74</v>
          </cell>
        </row>
        <row r="1901">
          <cell r="A1901">
            <v>102768</v>
          </cell>
          <cell r="B1901" t="str">
            <v>BOCA PARA BUEIRO DUPLO CELULAR 300 X 300 CM EM CONCRETO, ALAS COM ESCONSIDADE DE 30°, INCLUINDO FÔRMAS E MATERIAIS. AF_07/2021</v>
          </cell>
          <cell r="C1901" t="str">
            <v>UN</v>
          </cell>
          <cell r="D1901">
            <v>35383.24</v>
          </cell>
          <cell r="E1901">
            <v>9019.93</v>
          </cell>
          <cell r="F1901">
            <v>44403.17</v>
          </cell>
        </row>
        <row r="1902">
          <cell r="A1902">
            <v>102769</v>
          </cell>
          <cell r="B1902" t="str">
            <v>BOCA PARA BUEIRO TRIPLO CELULAR 150 X 150 CM EM CONCRETO, ALAS COM ESCONSIDADE DE 30°, INCLUINDO FÔRMAS E MATERIAIS. AF_07/2021</v>
          </cell>
          <cell r="C1902" t="str">
            <v>UN</v>
          </cell>
          <cell r="D1902">
            <v>13407.96</v>
          </cell>
          <cell r="E1902">
            <v>4190.71</v>
          </cell>
          <cell r="F1902">
            <v>17598.669999999998</v>
          </cell>
        </row>
        <row r="1903">
          <cell r="A1903">
            <v>102770</v>
          </cell>
          <cell r="B1903" t="str">
            <v>BOCA PARA BUEIRO TRIPLO CELULAR 200 X 200 CM EM CONCRETO, ALAS COM ESCONSIDADE DE 30°, INCLUINDO FÔRMAS E MATERIAIS. AF_07/2021</v>
          </cell>
          <cell r="C1903" t="str">
            <v>UN</v>
          </cell>
          <cell r="D1903">
            <v>20879.38</v>
          </cell>
          <cell r="E1903">
            <v>6062.18</v>
          </cell>
          <cell r="F1903">
            <v>26941.56</v>
          </cell>
        </row>
        <row r="1904">
          <cell r="A1904">
            <v>102771</v>
          </cell>
          <cell r="B1904" t="str">
            <v>BOCA PARA BUEIRO TRIPLO CELULAR 250 X 250 CM EM CONCRETO, ALAS COM ESCONSIDADE DE 30°, INCLUINDO FÔRMAS E MATERIAIS. AF_07/2021</v>
          </cell>
          <cell r="C1904" t="str">
            <v>UN</v>
          </cell>
          <cell r="D1904">
            <v>29433.32</v>
          </cell>
          <cell r="E1904">
            <v>8196.2900000000009</v>
          </cell>
          <cell r="F1904">
            <v>37629.61</v>
          </cell>
        </row>
        <row r="1905">
          <cell r="A1905">
            <v>102772</v>
          </cell>
          <cell r="B1905" t="str">
            <v>BOCA PARA BUEIRO TRIPLO CELULAR 300 X 300 CM EM CONCRETO, ALAS COM ESCONSIDADE DE 30°, INCLUINDO FÔRMAS E MATERIAIS. AF_07/2021</v>
          </cell>
          <cell r="C1905" t="str">
            <v>UN</v>
          </cell>
          <cell r="D1905">
            <v>42128.53</v>
          </cell>
          <cell r="E1905">
            <v>10591.76</v>
          </cell>
          <cell r="F1905">
            <v>52720.29</v>
          </cell>
        </row>
        <row r="1906">
          <cell r="A1906">
            <v>102773</v>
          </cell>
          <cell r="B1906" t="str">
            <v>BOCA PARA BUEIRO SIMPLES TUBULAR D = 40 CM EM GABIÃO, ALAS COM ESCONSIDADE DE 45°, INCLUINDO FÔRMAS E MATERIAIS. AF_07/2021</v>
          </cell>
          <cell r="C1906" t="str">
            <v>UN</v>
          </cell>
          <cell r="D1906">
            <v>6633.78</v>
          </cell>
          <cell r="E1906">
            <v>1416.64</v>
          </cell>
          <cell r="F1906">
            <v>8050.42</v>
          </cell>
        </row>
        <row r="1907">
          <cell r="A1907">
            <v>102774</v>
          </cell>
          <cell r="B1907" t="str">
            <v>BOCA PARA BUEIRO SIMPLES TUBULAR D = 60 CM EM GABIÃO, ALAS COM ESCONSIDADE DE 45°, INCLUINDO FÔRMAS E MATERIAIS. AF_07/2021</v>
          </cell>
          <cell r="C1907" t="str">
            <v>UN</v>
          </cell>
          <cell r="D1907">
            <v>6633.78</v>
          </cell>
          <cell r="E1907">
            <v>1416.64</v>
          </cell>
          <cell r="F1907">
            <v>8050.42</v>
          </cell>
        </row>
        <row r="1908">
          <cell r="A1908">
            <v>102775</v>
          </cell>
          <cell r="B1908" t="str">
            <v>BOCA PARA BUEIRO SIMPLES TUBULAR D = 80 CM EM GABIÃO, ALAS COM ESCONSIDADE DE 45°, INCLUINDO FÔRMAS E MATERIAIS. AF_07/2021</v>
          </cell>
          <cell r="C1908" t="str">
            <v>UN</v>
          </cell>
          <cell r="D1908">
            <v>9857.3499999999985</v>
          </cell>
          <cell r="E1908">
            <v>2130.21</v>
          </cell>
          <cell r="F1908">
            <v>11987.56</v>
          </cell>
        </row>
        <row r="1909">
          <cell r="A1909">
            <v>102776</v>
          </cell>
          <cell r="B1909" t="str">
            <v>BOCA PARA BUEIRO SIMPLES TUBULAR D = 100 CM EM GABIÃO, ALAS COM ESCONSIDADE DE 45°, INCLUINDO FÔRMAS E MATERIAIS. AF_07/2021</v>
          </cell>
          <cell r="C1909" t="str">
            <v>UN</v>
          </cell>
          <cell r="D1909">
            <v>9857.3499999999985</v>
          </cell>
          <cell r="E1909">
            <v>2130.21</v>
          </cell>
          <cell r="F1909">
            <v>11987.56</v>
          </cell>
        </row>
        <row r="1910">
          <cell r="A1910">
            <v>102777</v>
          </cell>
          <cell r="B1910" t="str">
            <v>BOCA PARA BUEIRO SIMPLES TUBULAR D = 120 CM EM GABIÃO, ALAS COM ESCONSIDADE DE 45°, INCLUINDO FÔRMAS E MATERIAIS. AF_07/2021</v>
          </cell>
          <cell r="C1910" t="str">
            <v>UN</v>
          </cell>
          <cell r="D1910">
            <v>14891.21</v>
          </cell>
          <cell r="E1910">
            <v>3234.14</v>
          </cell>
          <cell r="F1910">
            <v>18125.349999999999</v>
          </cell>
        </row>
        <row r="1911">
          <cell r="A1911">
            <v>102778</v>
          </cell>
          <cell r="B1911" t="str">
            <v>BOCA PARA BUEIRO SIMPLES TUBULAR D = 150 CM EM GABIÃO, ALAS COM ESCONSIDADE DE 45°, INCLUINDO FÔRMAS E MATERIAIS. AF_07/2021</v>
          </cell>
          <cell r="C1911" t="str">
            <v>UN</v>
          </cell>
          <cell r="D1911">
            <v>23539.590000000004</v>
          </cell>
          <cell r="E1911">
            <v>3443.99</v>
          </cell>
          <cell r="F1911">
            <v>26983.58</v>
          </cell>
        </row>
        <row r="1912">
          <cell r="A1912">
            <v>102779</v>
          </cell>
          <cell r="B1912" t="str">
            <v>BOCA PARA BUEIRO DUPLO TUBULAR D = 40 CM EM GABIÃO, ALAS COM ESCONSIDADE DE 45°, INCLUINDO FÔRMAS E MATERIAIS. AF_07/2021</v>
          </cell>
          <cell r="C1912" t="str">
            <v>UN</v>
          </cell>
          <cell r="D1912">
            <v>6633.78</v>
          </cell>
          <cell r="E1912">
            <v>1416.64</v>
          </cell>
          <cell r="F1912">
            <v>8050.42</v>
          </cell>
        </row>
        <row r="1913">
          <cell r="A1913">
            <v>102780</v>
          </cell>
          <cell r="B1913" t="str">
            <v>BOCA PARA BUEIRO DUPLO TUBULAR D = 60 CM EM GABIÃO, ALAS COM ESCONSIDADE DE 45°, INCLUINDO FÔRMAS E MATERIAIS. AF_07/2021</v>
          </cell>
          <cell r="C1913" t="str">
            <v>UN</v>
          </cell>
          <cell r="D1913">
            <v>7638.1800000000012</v>
          </cell>
          <cell r="E1913">
            <v>1628.61</v>
          </cell>
          <cell r="F1913">
            <v>9266.7900000000009</v>
          </cell>
        </row>
        <row r="1914">
          <cell r="A1914">
            <v>102781</v>
          </cell>
          <cell r="B1914" t="str">
            <v>BOCA PARA BUEIRO DUPLO TUBULAR D = 80 CM EM GABIÃO, ALAS COM ESCONSIDADE DE 45°, INCLUINDO FÔRMAS E MATERIAIS. AF_07/2021</v>
          </cell>
          <cell r="C1914" t="str">
            <v>UN</v>
          </cell>
          <cell r="D1914">
            <v>11264.7</v>
          </cell>
          <cell r="E1914">
            <v>2431.37</v>
          </cell>
          <cell r="F1914">
            <v>13696.07</v>
          </cell>
        </row>
        <row r="1915">
          <cell r="A1915">
            <v>102782</v>
          </cell>
          <cell r="B1915" t="str">
            <v>BOCA PARA BUEIRO DUPLO TUBULAR D = 100 CM EM GABIÃO, ALAS COM ESCONSIDADE DE 45°, INCLUINDO FÔRMAS E MATERIAIS. AF_07/2021</v>
          </cell>
          <cell r="C1915" t="str">
            <v>UN</v>
          </cell>
          <cell r="D1915">
            <v>12747.71</v>
          </cell>
          <cell r="E1915">
            <v>2486.5100000000002</v>
          </cell>
          <cell r="F1915">
            <v>15234.22</v>
          </cell>
        </row>
        <row r="1916">
          <cell r="A1916">
            <v>102783</v>
          </cell>
          <cell r="B1916" t="str">
            <v>BOCA PARA BUEIRO DUPLO TUBULAR D = 120 CM EM GABIÃO, ALAS COM ESCONSIDADE DE 45°, INCLUINDO FÔRMAS E MATERIAIS. AF_07/2021</v>
          </cell>
          <cell r="C1916" t="str">
            <v>UN</v>
          </cell>
          <cell r="D1916">
            <v>16777.160000000003</v>
          </cell>
          <cell r="E1916">
            <v>3378.49</v>
          </cell>
          <cell r="F1916">
            <v>20155.650000000001</v>
          </cell>
        </row>
        <row r="1917">
          <cell r="A1917">
            <v>102784</v>
          </cell>
          <cell r="B1917" t="str">
            <v>BOCA PARA BUEIRO DUPLO TUBULAR D = 150 CM EM GABIÃO, ALAS COM ESCONSIDADE DE 45°, INCLUINDO FÔRMAS E MATERIAIS. AF_07/2021</v>
          </cell>
          <cell r="C1917" t="str">
            <v>UN</v>
          </cell>
          <cell r="D1917">
            <v>27863.81</v>
          </cell>
          <cell r="E1917">
            <v>3548.89</v>
          </cell>
          <cell r="F1917">
            <v>31412.7</v>
          </cell>
        </row>
        <row r="1918">
          <cell r="A1918">
            <v>102785</v>
          </cell>
          <cell r="B1918" t="str">
            <v>BOCA PARA BUEIRO TRIPLO TUBULAR D = 40 CM EM GABIÃO, ALAS COM ESCONSIDADE DE 45°, INCLUINDO FÔRMAS E MATERIAIS. AF_07/2021</v>
          </cell>
          <cell r="C1918" t="str">
            <v>UN</v>
          </cell>
          <cell r="D1918">
            <v>7638.1800000000012</v>
          </cell>
          <cell r="E1918">
            <v>1628.61</v>
          </cell>
          <cell r="F1918">
            <v>9266.7900000000009</v>
          </cell>
        </row>
        <row r="1919">
          <cell r="A1919">
            <v>102786</v>
          </cell>
          <cell r="B1919" t="str">
            <v>BOCA PARA BUEIRO TRIPLO TUBULAR D = 60 CM EM GABIÃO, ALAS COM ESCONSIDADE DE 45°, INCLUINDO FÔRMAS E MATERIAIS. AF_07/2021</v>
          </cell>
          <cell r="C1919" t="str">
            <v>UN</v>
          </cell>
          <cell r="D1919">
            <v>8718.2599999999984</v>
          </cell>
          <cell r="E1919">
            <v>1594.54</v>
          </cell>
          <cell r="F1919">
            <v>10312.799999999999</v>
          </cell>
        </row>
        <row r="1920">
          <cell r="A1920">
            <v>102787</v>
          </cell>
          <cell r="B1920" t="str">
            <v>BOCA PARA BUEIRO TRIPLO TUBULAR D = 80 CM EM GABIÃO, ALAS COM ESCONSIDADE DE 45°, INCLUINDO FÔRMAS E MATERIAIS. AF_07/2021</v>
          </cell>
          <cell r="C1920" t="str">
            <v>UN</v>
          </cell>
          <cell r="D1920">
            <v>12747.71</v>
          </cell>
          <cell r="E1920">
            <v>2486.5100000000002</v>
          </cell>
          <cell r="F1920">
            <v>15234.22</v>
          </cell>
        </row>
        <row r="1921">
          <cell r="A1921">
            <v>102788</v>
          </cell>
          <cell r="B1921" t="str">
            <v>BOCA PARA BUEIRO TRIPLO TUBULAR D = 100 CM EM GABIÃO, ALAS COM ESCONSIDADE DE 45°, INCLUINDO FÔRMAS E MATERIAIS. AF_07/2021</v>
          </cell>
          <cell r="C1921" t="str">
            <v>UN</v>
          </cell>
          <cell r="D1921">
            <v>14244.93</v>
          </cell>
          <cell r="E1921">
            <v>2495.5</v>
          </cell>
          <cell r="F1921">
            <v>16740.43</v>
          </cell>
        </row>
        <row r="1922">
          <cell r="A1922">
            <v>102789</v>
          </cell>
          <cell r="B1922" t="str">
            <v>BOCA PARA BUEIRO TRIPLO TUBULAR D = 120 CM EM GABIÃO, ALAS COM ESCONSIDADE DE 45°, INCLUINDO FÔRMAS E MATERIAIS. AF_07/2021</v>
          </cell>
          <cell r="C1922" t="str">
            <v>UN</v>
          </cell>
          <cell r="D1922">
            <v>18748.240000000002</v>
          </cell>
          <cell r="E1922">
            <v>3246.05</v>
          </cell>
          <cell r="F1922">
            <v>21994.29</v>
          </cell>
        </row>
        <row r="1923">
          <cell r="A1923">
            <v>102790</v>
          </cell>
          <cell r="B1923" t="str">
            <v>BOCA PARA BUEIRO TRIPLO TUBULAR D = 150 CM EM GABIÃO, ALAS COM ESCONSIDADE DE 45°, INCLUINDO FÔRMAS E MATERIAIS. AF_07/2021</v>
          </cell>
          <cell r="C1923" t="str">
            <v>UN</v>
          </cell>
          <cell r="D1923">
            <v>31951.530000000002</v>
          </cell>
          <cell r="E1923">
            <v>4422.66</v>
          </cell>
          <cell r="F1923">
            <v>36374.19</v>
          </cell>
        </row>
        <row r="1924">
          <cell r="A1924">
            <v>102791</v>
          </cell>
          <cell r="B1924" t="str">
            <v>BOCA PARA BUEIRO SIMPLES CELULAR 150 X 150 CM EM GABIÃO, ALAS COM ESCONSIDADE DE 45°, INCLUINDO FÔRMAS E MATERIAIS. AF_07/2021</v>
          </cell>
          <cell r="C1924" t="str">
            <v>UN</v>
          </cell>
          <cell r="D1924">
            <v>24598.959999999999</v>
          </cell>
          <cell r="E1924">
            <v>4663.95</v>
          </cell>
          <cell r="F1924">
            <v>29262.91</v>
          </cell>
        </row>
        <row r="1925">
          <cell r="A1925">
            <v>102792</v>
          </cell>
          <cell r="B1925" t="str">
            <v>BOCA PARA BUEIRO SIMPLES CELULAR 200 X 200 CM EM GABIÃO, ALAS COM ESCONSIDADE DE 45°, INCLUINDO FÔRMAS E MATERIAIS. AF_07/2021</v>
          </cell>
          <cell r="C1925" t="str">
            <v>UN</v>
          </cell>
          <cell r="D1925">
            <v>40445.490000000005</v>
          </cell>
          <cell r="E1925">
            <v>7124.16</v>
          </cell>
          <cell r="F1925">
            <v>47569.65</v>
          </cell>
        </row>
        <row r="1926">
          <cell r="A1926">
            <v>102793</v>
          </cell>
          <cell r="B1926" t="str">
            <v>BOCA PARA BUEIRO SIMPLES CELULAR 250 X 250 CM EM GABIÃO, ALAS COM ESCONSIDADE DE 45°, INCLUINDO FÔRMAS E MATERIAIS. AF_07/2021</v>
          </cell>
          <cell r="C1926" t="str">
            <v>UN</v>
          </cell>
          <cell r="D1926">
            <v>55219.14</v>
          </cell>
          <cell r="E1926">
            <v>8833.43</v>
          </cell>
          <cell r="F1926">
            <v>64052.57</v>
          </cell>
        </row>
        <row r="1927">
          <cell r="A1927">
            <v>102794</v>
          </cell>
          <cell r="B1927" t="str">
            <v>BOCA PARA BUEIRO SIMPLES CELULAR 300 X 300 CM EM GABIÃO, ALAS COM ESCONSIDADE DE 45°, INCLUINDO FÔRMAS E MATERIAIS. AF_07/2021</v>
          </cell>
          <cell r="C1927" t="str">
            <v>UN</v>
          </cell>
          <cell r="D1927">
            <v>79293.259999999995</v>
          </cell>
          <cell r="E1927">
            <v>12357.75</v>
          </cell>
          <cell r="F1927">
            <v>91651.01</v>
          </cell>
        </row>
        <row r="1928">
          <cell r="A1928">
            <v>102795</v>
          </cell>
          <cell r="B1928" t="str">
            <v>BOCA PARA BUEIRO DUPLO CELULAR 150 X 150 CM EM GABIÃO, ALAS COM ESCONSIDADE DE 45°, INCLUINDO FÔRMAS E MATERIAIS. AF_07/2021</v>
          </cell>
          <cell r="C1928" t="str">
            <v>UN</v>
          </cell>
          <cell r="D1928">
            <v>26278.48</v>
          </cell>
          <cell r="E1928">
            <v>4971.7700000000004</v>
          </cell>
          <cell r="F1928">
            <v>31250.25</v>
          </cell>
        </row>
        <row r="1929">
          <cell r="A1929">
            <v>102796</v>
          </cell>
          <cell r="B1929" t="str">
            <v>BOCA PARA BUEIRO DUPLO CELULAR 200 X 200 CM EM GABIÃO, ALAS COM ESCONSIDADE DE 45°, INCLUINDO FÔRMAS E MATERIAIS. AF_07/2021</v>
          </cell>
          <cell r="C1929" t="str">
            <v>UN</v>
          </cell>
          <cell r="D1929">
            <v>42898.61</v>
          </cell>
          <cell r="E1929">
            <v>7461.47</v>
          </cell>
          <cell r="F1929">
            <v>50360.08</v>
          </cell>
        </row>
        <row r="1930">
          <cell r="A1930">
            <v>102797</v>
          </cell>
          <cell r="B1930" t="str">
            <v>BOCA PARA BUEIRO DUPLO CELULAR 250 X 250 CM EM GABIÃO, ALAS COM ESCONSIDADE DE 45°, INCLUINDO FÔRMAS E MATERIAIS. AF_07/2021</v>
          </cell>
          <cell r="C1930" t="str">
            <v>UN</v>
          </cell>
          <cell r="D1930">
            <v>61192.349999999991</v>
          </cell>
          <cell r="E1930">
            <v>10236.94</v>
          </cell>
          <cell r="F1930">
            <v>71429.289999999994</v>
          </cell>
        </row>
        <row r="1931">
          <cell r="A1931">
            <v>102798</v>
          </cell>
          <cell r="B1931" t="str">
            <v>BOCA PARA BUEIRO DUPLO CELULAR 300 X 300 CM EM GABIÃO, ALAS COM ESCONSIDADE DE 45°, INCLUINDO FÔRMAS E MATERIAIS. AF_07/2021</v>
          </cell>
          <cell r="C1931" t="str">
            <v>UN</v>
          </cell>
          <cell r="D1931">
            <v>75026.51999999999</v>
          </cell>
          <cell r="E1931">
            <v>12326.04</v>
          </cell>
          <cell r="F1931">
            <v>87352.56</v>
          </cell>
        </row>
        <row r="1932">
          <cell r="A1932">
            <v>102799</v>
          </cell>
          <cell r="B1932" t="str">
            <v>BOCA PARA BUEIRO TRIPLO CELULAR 150 X 150 CM EM GABIÃO, ALAS COM ESCONSIDADE DE 45°, INCLUINDO FÔRMAS E MATERIAIS. AF_07/2021</v>
          </cell>
          <cell r="C1932" t="str">
            <v>UN</v>
          </cell>
          <cell r="D1932">
            <v>26815.73</v>
          </cell>
          <cell r="E1932">
            <v>5090.71</v>
          </cell>
          <cell r="F1932">
            <v>31906.44</v>
          </cell>
        </row>
        <row r="1933">
          <cell r="A1933">
            <v>102800</v>
          </cell>
          <cell r="B1933" t="str">
            <v>BOCA PARA BUEIRO TRIPLO CELULAR 200 X 200 CM EM GABIÃO, ALAS COM ESCONSIDADE DE 45°, INCLUINDO FÔRMAS E MATERIAIS. AF_07/2021</v>
          </cell>
          <cell r="C1933" t="str">
            <v>UN</v>
          </cell>
          <cell r="D1933">
            <v>47088.37</v>
          </cell>
          <cell r="E1933">
            <v>8216.06</v>
          </cell>
          <cell r="F1933">
            <v>55304.43</v>
          </cell>
        </row>
        <row r="1934">
          <cell r="A1934">
            <v>102801</v>
          </cell>
          <cell r="B1934" t="str">
            <v>BOCA PARA BUEIRO TRIPLO CELULAR 250 X 250 CM EM GABIÃO, ALAS COM ESCONSIDADE DE 45°, INCLUINDO FÔRMAS E MATERIAIS. AF_07/2021</v>
          </cell>
          <cell r="C1934" t="str">
            <v>UN</v>
          </cell>
          <cell r="D1934">
            <v>66443.25</v>
          </cell>
          <cell r="E1934">
            <v>11018.99</v>
          </cell>
          <cell r="F1934">
            <v>77462.240000000005</v>
          </cell>
        </row>
        <row r="1935">
          <cell r="A1935">
            <v>102802</v>
          </cell>
          <cell r="B1935" t="str">
            <v>BOCA PARA BUEIRO TRIPLO CELULAR 300 X 300 CM EM GABIÃO, ALAS COM ESCONSIDADE DE 45°, INCLUINDO FÔRMAS E MATERIAIS. AF_07/2021</v>
          </cell>
          <cell r="C1935" t="str">
            <v>UN</v>
          </cell>
          <cell r="D1935">
            <v>79760.63</v>
          </cell>
          <cell r="E1935">
            <v>13093.93</v>
          </cell>
          <cell r="F1935">
            <v>92854.56</v>
          </cell>
        </row>
        <row r="1936">
          <cell r="A1936">
            <v>101570</v>
          </cell>
          <cell r="B1936" t="str">
            <v>ESCORAMENTO DE VALA, TIPO PONTALETEAMENTO, COM PROFUNDIDADE DE 0 A 1,5 M, LARGURA MENOR QUE 1,5 M. AF_08/2020</v>
          </cell>
          <cell r="C1936" t="str">
            <v>M2</v>
          </cell>
          <cell r="D1936">
            <v>12.669999999999998</v>
          </cell>
          <cell r="E1936">
            <v>13.46</v>
          </cell>
          <cell r="F1936">
            <v>26.13</v>
          </cell>
        </row>
        <row r="1937">
          <cell r="A1937">
            <v>101571</v>
          </cell>
          <cell r="B1937" t="str">
            <v>ESCORAMENTO DE VALA, TIPO PONTALETEAMENTO, COM PROFUNDIDADE DE 0 A 1,5 M, LARGURA MAIOR OU IGUAL A 1,5 M E MENOR QUE 2,5 M. AF_08/2020</v>
          </cell>
          <cell r="C1937" t="str">
            <v>M2</v>
          </cell>
          <cell r="D1937">
            <v>15.880000000000003</v>
          </cell>
          <cell r="E1937">
            <v>19.899999999999999</v>
          </cell>
          <cell r="F1937">
            <v>35.78</v>
          </cell>
        </row>
        <row r="1938">
          <cell r="A1938">
            <v>101572</v>
          </cell>
          <cell r="B1938" t="str">
            <v>ESCORAMENTO DE VALA, TIPO PONTALETEAMENTO, COM PROFUNDIDADE DE 1,5 A 3,0 M, LARGURA MENOR QUE 1,5 M. AF_08/2020</v>
          </cell>
          <cell r="C1938" t="str">
            <v>M2</v>
          </cell>
          <cell r="D1938">
            <v>10.48</v>
          </cell>
          <cell r="E1938">
            <v>9.98</v>
          </cell>
          <cell r="F1938">
            <v>20.46</v>
          </cell>
        </row>
        <row r="1939">
          <cell r="A1939">
            <v>101573</v>
          </cell>
          <cell r="B1939" t="str">
            <v>ESCORAMENTO DE VALA, TIPO PONTALETEAMENTO, COM PROFUNDIDADE DE 1,5 A 3,0 M, LARGURA MAIOR OU IGUAL A 1,5 M E MENOR QUE 2,5 M. AF_08/2020</v>
          </cell>
          <cell r="C1939" t="str">
            <v>M2</v>
          </cell>
          <cell r="D1939">
            <v>13.66</v>
          </cell>
          <cell r="E1939">
            <v>16.46</v>
          </cell>
          <cell r="F1939">
            <v>30.12</v>
          </cell>
        </row>
        <row r="1940">
          <cell r="A1940">
            <v>101574</v>
          </cell>
          <cell r="B1940" t="str">
            <v>ESCORAMENTO DE VALA, TIPO PONTALETEAMENTO, COM PROFUNDIDADE DE 3,0 A 4,5 M, LARGURA MENOR QUE 1,5 M. AF_08/2020</v>
          </cell>
          <cell r="C1940" t="str">
            <v>M2</v>
          </cell>
          <cell r="D1940">
            <v>9.0300000000000011</v>
          </cell>
          <cell r="E1940">
            <v>6.53</v>
          </cell>
          <cell r="F1940">
            <v>15.56</v>
          </cell>
        </row>
        <row r="1941">
          <cell r="A1941">
            <v>101575</v>
          </cell>
          <cell r="B1941" t="str">
            <v>ESCORAMENTO DE VALA, TIPO PONTALETEAMENTO, COM PROFUNDIDADE DE 3,0 A 4,5 M, LARGURA MAIOR OU IGUAL A 1,5 M E MENOR QUE 2,5 M. AF_08/2020</v>
          </cell>
          <cell r="C1941" t="str">
            <v>M2</v>
          </cell>
          <cell r="D1941">
            <v>12.44</v>
          </cell>
          <cell r="E1941">
            <v>12.99</v>
          </cell>
          <cell r="F1941">
            <v>25.43</v>
          </cell>
        </row>
        <row r="1942">
          <cell r="A1942">
            <v>101576</v>
          </cell>
          <cell r="B1942" t="str">
            <v>ESCORAMENTO DE VALA, TIPO DESCONTÍNUO, COM PROFUNDIDADE DE 0 A 1,5 M, LARGURA MENOR QUE 1,5 M. AF_08/2020</v>
          </cell>
          <cell r="C1942" t="str">
            <v>M2</v>
          </cell>
          <cell r="D1942">
            <v>28.39</v>
          </cell>
          <cell r="E1942">
            <v>17.420000000000002</v>
          </cell>
          <cell r="F1942">
            <v>45.81</v>
          </cell>
        </row>
        <row r="1943">
          <cell r="A1943">
            <v>101577</v>
          </cell>
          <cell r="B1943" t="str">
            <v>ESCORAMENTO DE VALA, TIPO DESCONTÍNUO, COM PROFUNDIDADE DE 0 A 1,5 M, LARGURA MAIOR OU IGUAL A 1,5 M E MENOR QUE 2,5 M. AF_08/2020</v>
          </cell>
          <cell r="C1943" t="str">
            <v>M2</v>
          </cell>
          <cell r="D1943">
            <v>32.369999999999997</v>
          </cell>
          <cell r="E1943">
            <v>25.78</v>
          </cell>
          <cell r="F1943">
            <v>58.15</v>
          </cell>
        </row>
        <row r="1944">
          <cell r="A1944">
            <v>101578</v>
          </cell>
          <cell r="B1944" t="str">
            <v>ESCORAMENTO DE VALA, TIPO DESCONTÍNUO, COM PROFUNDIDADE DE 1,5 M A 3,0 M, LARGURA MENOR QUE 1,5 M. AF_08/2020</v>
          </cell>
          <cell r="C1944" t="str">
            <v>M2</v>
          </cell>
          <cell r="D1944">
            <v>24.730000000000004</v>
          </cell>
          <cell r="E1944">
            <v>12.94</v>
          </cell>
          <cell r="F1944">
            <v>37.67</v>
          </cell>
        </row>
        <row r="1945">
          <cell r="A1945">
            <v>101579</v>
          </cell>
          <cell r="B1945" t="str">
            <v>ESCORAMENTO DE VALA, TIPO DESCONTÍNUO, COM PROFUNDIDADE DE 1,5 A 3,0 M, LARGURA MAIOR OU IGUAL A 1,5 M E MENOR QUE 2,5 M. AF_08/2020</v>
          </cell>
          <cell r="C1945" t="str">
            <v>M2</v>
          </cell>
          <cell r="D1945">
            <v>28.710000000000004</v>
          </cell>
          <cell r="E1945">
            <v>21.31</v>
          </cell>
          <cell r="F1945">
            <v>50.02</v>
          </cell>
        </row>
        <row r="1946">
          <cell r="A1946">
            <v>101580</v>
          </cell>
          <cell r="B1946" t="str">
            <v>ESCORAMENTO DE VALA, TIPO DESCONTÍNUO, COM PROFUNDIDADE DE 3,0 A 4,5 M, LARGURA MENOR QUE 1,5 M. AF_08/2020</v>
          </cell>
          <cell r="C1946" t="str">
            <v>M2</v>
          </cell>
          <cell r="D1946">
            <v>24.51</v>
          </cell>
          <cell r="E1946">
            <v>8.4499999999999993</v>
          </cell>
          <cell r="F1946">
            <v>32.96</v>
          </cell>
        </row>
        <row r="1947">
          <cell r="A1947">
            <v>101581</v>
          </cell>
          <cell r="B1947" t="str">
            <v>ESCORAMENTO DE VALA, TIPO DESCONTÍNUO, COM PROFUNDIDADE DE 3,0 A 4,5 M, LARGURA MAIOR OU IGUAL A 1,5 E MENOR QUE 2,5 M. AF_08/2020</v>
          </cell>
          <cell r="C1947" t="str">
            <v>M2</v>
          </cell>
          <cell r="D1947">
            <v>28.689999999999998</v>
          </cell>
          <cell r="E1947">
            <v>16.82</v>
          </cell>
          <cell r="F1947">
            <v>45.51</v>
          </cell>
        </row>
        <row r="1948">
          <cell r="A1948">
            <v>101582</v>
          </cell>
          <cell r="B1948" t="str">
            <v>ESCORAMENTO DE VALA, TIPO CONTÍNUO, COM PROFUNDIDADE DE 0 A 1,5 M, LARGURA MENOR QUE 1,5 M. AF_08/2020</v>
          </cell>
          <cell r="C1948" t="str">
            <v>M2</v>
          </cell>
          <cell r="D1948">
            <v>47.47</v>
          </cell>
          <cell r="E1948">
            <v>27.59</v>
          </cell>
          <cell r="F1948">
            <v>75.06</v>
          </cell>
        </row>
        <row r="1949">
          <cell r="A1949">
            <v>101583</v>
          </cell>
          <cell r="B1949" t="str">
            <v>ESCORAMENTO DE VALA, TIPO CONTÍNUO, COM PROFUNDIDADE DE 0 A 1,5 M, LARGURA MAIOR OU IGUAL A 1,5 M E MENOR QUE 2,5 M. AF_08/2020</v>
          </cell>
          <cell r="C1949" t="str">
            <v>M2</v>
          </cell>
          <cell r="D1949">
            <v>53.41</v>
          </cell>
          <cell r="E1949">
            <v>40.840000000000003</v>
          </cell>
          <cell r="F1949">
            <v>94.25</v>
          </cell>
        </row>
        <row r="1950">
          <cell r="A1950">
            <v>101584</v>
          </cell>
          <cell r="B1950" t="str">
            <v>ESCORAMENTO DE VALA, TIPO CONTÍNUO, COM PROFUNDIDADE DE 1,5 M A 3,0 M, LARGURA MENOR QUE 1,5 M. AF_08/2020</v>
          </cell>
          <cell r="C1950" t="str">
            <v>M2</v>
          </cell>
          <cell r="D1950">
            <v>40.9</v>
          </cell>
          <cell r="E1950">
            <v>20.5</v>
          </cell>
          <cell r="F1950">
            <v>61.4</v>
          </cell>
        </row>
        <row r="1951">
          <cell r="A1951">
            <v>101585</v>
          </cell>
          <cell r="B1951" t="str">
            <v>ESCORAMENTO DE VALA, TIPO CONTÍNUO, COM PROFUNDIDADE DE 1,5 A 3,0 M, LARGURA MAIOR OU IGUAL A 1,5 M E MENOR QUE 2,5 M. AF_08/2020</v>
          </cell>
          <cell r="C1951" t="str">
            <v>M2</v>
          </cell>
          <cell r="D1951">
            <v>46.860000000000007</v>
          </cell>
          <cell r="E1951">
            <v>33.729999999999997</v>
          </cell>
          <cell r="F1951">
            <v>80.59</v>
          </cell>
        </row>
        <row r="1952">
          <cell r="A1952">
            <v>101586</v>
          </cell>
          <cell r="B1952" t="str">
            <v>ESCORAMENTO DE VALA, TIPO CONTÍNUO, COM PROFUNDIDADE DE 3,0 A 4,5 M, LARGURA MENOR QUE 1,5 M. AF_08/2020</v>
          </cell>
          <cell r="C1952" t="str">
            <v>M2</v>
          </cell>
          <cell r="D1952">
            <v>39.089999999999996</v>
          </cell>
          <cell r="E1952">
            <v>13.39</v>
          </cell>
          <cell r="F1952">
            <v>52.48</v>
          </cell>
        </row>
        <row r="1953">
          <cell r="A1953">
            <v>101587</v>
          </cell>
          <cell r="B1953" t="str">
            <v>ESCORAMENTO DE VALA, TIPO CONTÍNUO, COM PROFUNDIDADE DE 3,0 A 4,5 M, LARGURA MAIOR OU IGUAL A 1,5 E MENOR QUE 2,5 M. AF_08/2020</v>
          </cell>
          <cell r="C1953" t="str">
            <v>M2</v>
          </cell>
          <cell r="D1953">
            <v>45.25</v>
          </cell>
          <cell r="E1953">
            <v>26.64</v>
          </cell>
          <cell r="F1953">
            <v>71.89</v>
          </cell>
        </row>
        <row r="1954">
          <cell r="A1954">
            <v>101588</v>
          </cell>
          <cell r="B1954" t="str">
            <v>ESCORAMENTO DE VALA, TIPO CONTÍNUO COM PERFIL METÁLICO "U", COM PROFUNDIDADE DE 0 A 1,5 M, LARGURA MENOR QUE 1,5 M. AF_08/2020</v>
          </cell>
          <cell r="C1954" t="str">
            <v>M2</v>
          </cell>
          <cell r="D1954">
            <v>65.610000000000014</v>
          </cell>
          <cell r="E1954">
            <v>32.07</v>
          </cell>
          <cell r="F1954">
            <v>97.68</v>
          </cell>
        </row>
        <row r="1955">
          <cell r="A1955">
            <v>101589</v>
          </cell>
          <cell r="B1955" t="str">
            <v>ESCORAMENTO DE VALA,TIPO CONTÍNUO COM PERFIL METÁLICO "U", COM PROFUNDIDADE DE 0 A 1,5 M, LARGURA MAIOR OU IGUAL A 1,5 E MENOR QUE 2,5 M. AF_08/2020</v>
          </cell>
          <cell r="C1955" t="str">
            <v>M2</v>
          </cell>
          <cell r="D1955">
            <v>94.949999999999989</v>
          </cell>
          <cell r="E1955">
            <v>47.47</v>
          </cell>
          <cell r="F1955">
            <v>142.41999999999999</v>
          </cell>
        </row>
        <row r="1956">
          <cell r="A1956">
            <v>101590</v>
          </cell>
          <cell r="B1956" t="str">
            <v>ESCORAMENTO DE VALA, TIPO CONTÍNUO COM PERFIL METÁLICO "U", COM PROFUNDIDADE DE 1,5 A 3,0 M, LARGURA MENOR QUE 1,5 M. AF_08/2020</v>
          </cell>
          <cell r="C1956" t="str">
            <v>M2</v>
          </cell>
          <cell r="D1956">
            <v>50.120000000000005</v>
          </cell>
          <cell r="E1956">
            <v>23.83</v>
          </cell>
          <cell r="F1956">
            <v>73.95</v>
          </cell>
        </row>
        <row r="1957">
          <cell r="A1957">
            <v>101591</v>
          </cell>
          <cell r="B1957" t="str">
            <v>ESCORAMENTO DE VALA, TIPO CONTÍNUO COM PERFIL METÁLICO "U", COM PROFUNDIDADE DE 1,5 A 3,0 M, LARGURA MAIOR OU IGUAL 1,5 M E MENOR QUE 2,5 M. AF_08/2020</v>
          </cell>
          <cell r="C1957" t="str">
            <v>M2</v>
          </cell>
          <cell r="D1957">
            <v>79.47999999999999</v>
          </cell>
          <cell r="E1957">
            <v>39.21</v>
          </cell>
          <cell r="F1957">
            <v>118.69</v>
          </cell>
        </row>
        <row r="1958">
          <cell r="A1958">
            <v>101592</v>
          </cell>
          <cell r="B1958" t="str">
            <v>ESCORAMENTO DE VALA, TIPO CONTÍNUO COM PERFIL METÁLICO "U", COM PROFUNDIDADE DE 3,0 A 4,5 M, LARGURA MENOR QUE 1,5 M. AF_08/2020</v>
          </cell>
          <cell r="C1958" t="str">
            <v>M2</v>
          </cell>
          <cell r="D1958">
            <v>36.43</v>
          </cell>
          <cell r="E1958">
            <v>15.57</v>
          </cell>
          <cell r="F1958">
            <v>52</v>
          </cell>
        </row>
        <row r="1959">
          <cell r="A1959">
            <v>101593</v>
          </cell>
          <cell r="B1959" t="str">
            <v>ESCORAMENTO DE VALA, TIPO CONTÍNUO COM PERFIL METÁLICO "U", COM PROFUNDIDADE DE 3,0 A 4,5 M, LARGURA MAIOR OU IGUAL A 1,5 M E MENOR QUE 2,5 M. AF_08/2020</v>
          </cell>
          <cell r="C1959" t="str">
            <v>M2</v>
          </cell>
          <cell r="D1959">
            <v>65.97</v>
          </cell>
          <cell r="E1959">
            <v>30.95</v>
          </cell>
          <cell r="F1959">
            <v>96.92</v>
          </cell>
        </row>
        <row r="1960">
          <cell r="A1960">
            <v>101600</v>
          </cell>
          <cell r="B1960" t="str">
            <v>ESCORAMENTO DE VALA, TIPO BLINDAGEM, COM PROFUNDIDADE DE 0 A 1,5 M, LARGURA MENOR QUE 1,5 M - EXECUÇÃO, NÃO INCLUI MATERIAL. AF_08/2020</v>
          </cell>
          <cell r="C1960" t="str">
            <v>M2</v>
          </cell>
          <cell r="D1960">
            <v>11.9</v>
          </cell>
          <cell r="E1960">
            <v>6.4</v>
          </cell>
          <cell r="F1960">
            <v>18.3</v>
          </cell>
        </row>
        <row r="1961">
          <cell r="A1961">
            <v>101601</v>
          </cell>
          <cell r="B1961" t="str">
            <v>ESCORAMENTO DE VALA, TIPO BLINDAGEM COM PROFUNDIDADE DE 0 A 1,5 M, LARGURA MAIOR OU IGUAL A 1,5 M E MENOR QUE 2,5 M - EXECUÇÃO, NÃO INCLUI MATERIAL. AF_08/2020</v>
          </cell>
          <cell r="C1961" t="str">
            <v>M2</v>
          </cell>
          <cell r="D1961">
            <v>17.649999999999999</v>
          </cell>
          <cell r="E1961">
            <v>9.44</v>
          </cell>
          <cell r="F1961">
            <v>27.09</v>
          </cell>
        </row>
        <row r="1962">
          <cell r="A1962">
            <v>101602</v>
          </cell>
          <cell r="B1962" t="str">
            <v>ESCORAMENTO DE VALA, TIPO BLINDAGEM, COM PROFUNDIDADE DE 1,5 A 3,0 M, LARGURA MENOR QUE 1,5 M - EXECUÇÃO, NÃO INCLUI MATERIAL. AF_08/2020</v>
          </cell>
          <cell r="C1962" t="str">
            <v>M2</v>
          </cell>
          <cell r="D1962">
            <v>8.82</v>
          </cell>
          <cell r="E1962">
            <v>4.75</v>
          </cell>
          <cell r="F1962">
            <v>13.57</v>
          </cell>
        </row>
        <row r="1963">
          <cell r="A1963">
            <v>101603</v>
          </cell>
          <cell r="B1963" t="str">
            <v>ESCORAMENTO DE VALA, TIPO BLINDAGEM, COM PROFUNDIDADE DE 1,5 A 3,0 M, LARGURA MAIOR OU IGUAL A 1,5 M E MENOR QUE 2,5 M - EXECUÇÃO, NÃO INCLUI MATERIAL. AF_08/2020</v>
          </cell>
          <cell r="C1963" t="str">
            <v>M2</v>
          </cell>
          <cell r="D1963">
            <v>14.55</v>
          </cell>
          <cell r="E1963">
            <v>7.81</v>
          </cell>
          <cell r="F1963">
            <v>22.36</v>
          </cell>
        </row>
        <row r="1964">
          <cell r="A1964">
            <v>101604</v>
          </cell>
          <cell r="B1964" t="str">
            <v>ESCORAMENTO DE VALA, TIPO BLINDAGEM, COM PROFUNDIDADE DE 3,0 A 4,5 M, LARGURA MENOR QUE 1,5 M - EXECUÇÃO, NÃO INCLUI MATERIAL. AF_08/2020</v>
          </cell>
          <cell r="C1964" t="str">
            <v>M2</v>
          </cell>
          <cell r="D1964">
            <v>5.7800000000000011</v>
          </cell>
          <cell r="E1964">
            <v>3.1</v>
          </cell>
          <cell r="F1964">
            <v>8.8800000000000008</v>
          </cell>
        </row>
        <row r="1965">
          <cell r="A1965">
            <v>101605</v>
          </cell>
          <cell r="B1965" t="str">
            <v>ESCORAMENTO DE VALA, TIPO BLINDAGEM, COM PROFUNDIDADE DE 3,0 A 4,5 M, LARGURA MAIOR OU IGUAL A 1,5 M E MENOR QUE 2,5 M - EXECUÇÃO, NÃO INCLUI MATERIAL. AF_08/2020</v>
          </cell>
          <cell r="C1965" t="str">
            <v>M2</v>
          </cell>
          <cell r="D1965">
            <v>11.500000000000002</v>
          </cell>
          <cell r="E1965">
            <v>6.17</v>
          </cell>
          <cell r="F1965">
            <v>17.670000000000002</v>
          </cell>
        </row>
        <row r="1966">
          <cell r="A1966">
            <v>90788</v>
          </cell>
          <cell r="B1966" t="str">
            <v>KIT DE PORTA-PRONTA DE MADEIRA EM ACABAMENTO MELAMÍNICO BRANCO, FOLHA LEVE OU MÉDIA, 60X210CM, EXCLUSIVE FECHADURA, FIXAÇÃO COM PREENCHIMENTO PARCIAL DE ESPUMA EXPANSIVA - FORNECIMENTO E INSTALAÇÃO. AF_12/2019</v>
          </cell>
          <cell r="C1966" t="str">
            <v>UN</v>
          </cell>
          <cell r="D1966">
            <v>810.95</v>
          </cell>
          <cell r="E1966">
            <v>13.4</v>
          </cell>
          <cell r="F1966">
            <v>824.35</v>
          </cell>
        </row>
        <row r="1967">
          <cell r="A1967">
            <v>90789</v>
          </cell>
          <cell r="B1967" t="str">
            <v>KIT DE PORTA-PRONTA DE MADEIRA EM ACABAMENTO MELAMÍNICO BRANCO, FOLHA LEVE OU MÉDIA, 70X210CM, EXCLUSIVE FECHADURA, FIXAÇÃO COM PREENCHIMENTO PARCIAL DE ESPUMA EXPANSIVA - FORNECIMENTO E INSTALAÇÃO. AF_12/2019</v>
          </cell>
          <cell r="C1967" t="str">
            <v>UN</v>
          </cell>
          <cell r="D1967">
            <v>811.55000000000007</v>
          </cell>
          <cell r="E1967">
            <v>14.8</v>
          </cell>
          <cell r="F1967">
            <v>826.35</v>
          </cell>
        </row>
        <row r="1968">
          <cell r="A1968">
            <v>90790</v>
          </cell>
          <cell r="B1968" t="str">
            <v>KIT DE PORTA-PRONTA DE MADEIRA EM ACABAMENTO MELAMÍNICO BRANCO, FOLHA LEVE OU MÉDIA, 80X210CM, EXCLUSIVE FECHADURA, FIXAÇÃO COM PREENCHIMENTO PARCIAL DE ESPUMA EXPANSIVA - FORNECIMENTO E INSTALAÇÃO. AF_12/2019</v>
          </cell>
          <cell r="C1968" t="str">
            <v>UN</v>
          </cell>
          <cell r="D1968">
            <v>836.37</v>
          </cell>
          <cell r="E1968">
            <v>16.18</v>
          </cell>
          <cell r="F1968">
            <v>852.55</v>
          </cell>
        </row>
        <row r="1969">
          <cell r="A1969">
            <v>90791</v>
          </cell>
          <cell r="B1969" t="str">
            <v>KIT DE PORTA-PRONTA DE MADEIRA EM ACABAMENTO MELAMÍNICO BRANCO, FOLHA PESADA OU SUPERPESADA, 80X210CM, FIXAÇÃO COM PREENCHIMENTO PARCIAL DE ESPUMA EXPANSIVA - FORNECIMENTO E INSTALAÇÃO. AF_12/2019</v>
          </cell>
          <cell r="C1969" t="str">
            <v>UN</v>
          </cell>
          <cell r="D1969">
            <v>978.24</v>
          </cell>
          <cell r="E1969">
            <v>21.89</v>
          </cell>
          <cell r="F1969">
            <v>1000.13</v>
          </cell>
        </row>
        <row r="1970">
          <cell r="A1970">
            <v>90793</v>
          </cell>
          <cell r="B1970" t="str">
            <v>KIT DE PORTA-PRONTA DE MADEIRA EM ACABAMENTO MELAMÍNICO BRANCO, FOLHA PESADA OU SUPERPESADA, 90X210CM, FIXAÇÃO COM PREENCHIMENTO TOTAL DE ESPUMA EXPANSIVA - FORNECIMENTO E INSTALAÇÃO. AF_12/2019</v>
          </cell>
          <cell r="C1970" t="str">
            <v>UN</v>
          </cell>
          <cell r="D1970">
            <v>1027.76</v>
          </cell>
          <cell r="E1970">
            <v>27.09</v>
          </cell>
          <cell r="F1970">
            <v>1054.8499999999999</v>
          </cell>
        </row>
        <row r="1971">
          <cell r="A1971">
            <v>90794</v>
          </cell>
          <cell r="B1971" t="str">
            <v>KIT DE PORTA-PRONTA DE MADEIRA EM ACABAMENTO MELAMÍNICO BRANCO, FOLHA LEVE OU MÉDIA, E BATENTE METÁLICO, 60X210CM, FIXAÇÃO COM ARGAMASSA - FORNECIMENTO E INSTALAÇÃO. AF_12/2019</v>
          </cell>
          <cell r="C1971" t="str">
            <v>UN</v>
          </cell>
          <cell r="D1971">
            <v>665.97</v>
          </cell>
          <cell r="E1971">
            <v>56.99</v>
          </cell>
          <cell r="F1971">
            <v>722.96</v>
          </cell>
        </row>
        <row r="1972">
          <cell r="A1972">
            <v>90795</v>
          </cell>
          <cell r="B1972" t="str">
            <v>KIT DE PORTA-PRONTA DE MADEIRA EM ACABAMENTO MELAMÍNICO BRANCO, FOLHA LEVE OU MÉDIA, E BATENTE METÁLICO, 70X210CM, FIXAÇÃO COM ARGAMASSA - FORNECIMENTO E INSTALAÇÃO. AF_12/2019</v>
          </cell>
          <cell r="C1972" t="str">
            <v>UN</v>
          </cell>
          <cell r="D1972">
            <v>668.54000000000008</v>
          </cell>
          <cell r="E1972">
            <v>62.9</v>
          </cell>
          <cell r="F1972">
            <v>731.44</v>
          </cell>
        </row>
        <row r="1973">
          <cell r="A1973">
            <v>90796</v>
          </cell>
          <cell r="B1973" t="str">
            <v>KIT DE PORTA-PRONTA DE MADEIRA EM ACABAMENTO MELAMÍNICO BRANCO, FOLHA LEVE OU MÉDIA, E BATENTE METÁLICO, 80X210CM, FIXAÇÃO COM ARGAMASSA - FORNECIMENTO E INSTALAÇÃO. AF_12/2019</v>
          </cell>
          <cell r="C1973" t="str">
            <v>UN</v>
          </cell>
          <cell r="D1973">
            <v>671.12</v>
          </cell>
          <cell r="E1973">
            <v>68.8</v>
          </cell>
          <cell r="F1973">
            <v>739.92</v>
          </cell>
        </row>
        <row r="1974">
          <cell r="A1974">
            <v>90797</v>
          </cell>
          <cell r="B1974" t="str">
            <v>KIT DE PORTA-PRONTA DE MADEIRA EM ACABAMENTO MELAMÍNICO BRANCO, FOLHA LEVE OU MÉDIA, E BATENTE METÁLICO, 90X210CM, FIXAÇÃO COM ARGAMASSA - FORNECIMENTO E INSTALAÇÃO. AF_12/2019</v>
          </cell>
          <cell r="C1974" t="str">
            <v>UN</v>
          </cell>
          <cell r="D1974">
            <v>673.7</v>
          </cell>
          <cell r="E1974">
            <v>74.69</v>
          </cell>
          <cell r="F1974">
            <v>748.39</v>
          </cell>
        </row>
        <row r="1975">
          <cell r="A1975">
            <v>90798</v>
          </cell>
          <cell r="B1975" t="str">
            <v>KIT DE PORTA-PRONTA DE MADEIRA EM ACABAMENTO MELAMÍNICO BRANCO, FOLHA PESADA OU SUPERPESADA, E BATENTE METÁLICO, 80X210CM, FIXAÇÃO COM ARGAMASSA - FORNECIMENTO E INSTALAÇÃO. AF_12/2019</v>
          </cell>
          <cell r="C1975" t="str">
            <v>UN</v>
          </cell>
          <cell r="D1975">
            <v>1000.87</v>
          </cell>
          <cell r="E1975">
            <v>77.42</v>
          </cell>
          <cell r="F1975">
            <v>1078.29</v>
          </cell>
        </row>
        <row r="1976">
          <cell r="A1976">
            <v>90799</v>
          </cell>
          <cell r="B1976" t="str">
            <v>KIT DE PORTA-PRONTA DE MADEIRA EM ACABAMENTO MELAMÍNICO BRANCO, FOLHA PESADA OU SUPERPESADA, E BATENTE METÁLICO, 90X210CM, FIXAÇÃO COM ARGAMASSA - FORNECIMENTO E INSTALAÇÃO. AF_12/2019</v>
          </cell>
          <cell r="C1976" t="str">
            <v>UN</v>
          </cell>
          <cell r="D1976">
            <v>1029.72</v>
          </cell>
          <cell r="E1976">
            <v>84.04</v>
          </cell>
          <cell r="F1976">
            <v>1113.76</v>
          </cell>
        </row>
        <row r="1977">
          <cell r="A1977">
            <v>90801</v>
          </cell>
          <cell r="B1977" t="str">
            <v>BATENTE PARA PORTA DE MADEIRA, PADRÃO MÉDIO - FORNECIMENTO E MONTAGEM. AF_12/2019</v>
          </cell>
          <cell r="C1977" t="str">
            <v>UN</v>
          </cell>
          <cell r="D1977">
            <v>314.63</v>
          </cell>
          <cell r="E1977">
            <v>79.73</v>
          </cell>
          <cell r="F1977">
            <v>394.36</v>
          </cell>
        </row>
        <row r="1978">
          <cell r="A1978">
            <v>90806</v>
          </cell>
          <cell r="B1978" t="str">
            <v>BATENTE PARA PORTA DE MADEIRA, FIXAÇÃO COM ARGAMASSA, PADRÃO MÉDIO - FORNECIMENTO E INSTALAÇÃO. AF_12/2019</v>
          </cell>
          <cell r="C1978" t="str">
            <v>UN</v>
          </cell>
          <cell r="D1978">
            <v>355.18999999999994</v>
          </cell>
          <cell r="E1978">
            <v>140.65</v>
          </cell>
          <cell r="F1978">
            <v>495.84</v>
          </cell>
        </row>
        <row r="1979">
          <cell r="A1979">
            <v>90820</v>
          </cell>
          <cell r="B1979" t="str">
            <v>PORTA DE MADEIRA PARA PINTURA, SEMI-OCA (LEVE OU MÉDIA), 60X210CM, ESPESSURA DE 3,5CM, INCLUSO DOBRADIÇAS - FORNECIMENTO E INSTALAÇÃO. AF_12/2019</v>
          </cell>
          <cell r="C1979" t="str">
            <v>UN</v>
          </cell>
          <cell r="D1979">
            <v>305.22000000000003</v>
          </cell>
          <cell r="E1979">
            <v>37.380000000000003</v>
          </cell>
          <cell r="F1979">
            <v>342.6</v>
          </cell>
        </row>
        <row r="1980">
          <cell r="A1980">
            <v>90821</v>
          </cell>
          <cell r="B1980" t="str">
            <v>PORTA DE MADEIRA PARA PINTURA, SEMI-OCA (LEVE OU MÉDIA), 70X210CM, ESPESSURA DE 3,5CM, INCLUSO DOBRADIÇAS - FORNECIMENTO E INSTALAÇÃO. AF_12/2019</v>
          </cell>
          <cell r="C1980" t="str">
            <v>UN</v>
          </cell>
          <cell r="D1980">
            <v>308.7</v>
          </cell>
          <cell r="E1980">
            <v>41.23</v>
          </cell>
          <cell r="F1980">
            <v>349.93</v>
          </cell>
        </row>
        <row r="1981">
          <cell r="A1981">
            <v>90822</v>
          </cell>
          <cell r="B1981" t="str">
            <v>PORTA DE MADEIRA PARA PINTURA, SEMI-OCA (LEVE OU MÉDIA), 80X210CM, ESPESSURA DE 3,5CM, INCLUSO DOBRADIÇAS - FORNECIMENTO E INSTALAÇÃO. AF_12/2019</v>
          </cell>
          <cell r="C1981" t="str">
            <v>UN</v>
          </cell>
          <cell r="D1981">
            <v>329.17999999999995</v>
          </cell>
          <cell r="E1981">
            <v>45.09</v>
          </cell>
          <cell r="F1981">
            <v>374.27</v>
          </cell>
        </row>
        <row r="1982">
          <cell r="A1982">
            <v>90823</v>
          </cell>
          <cell r="B1982" t="str">
            <v>PORTA DE MADEIRA PARA PINTURA, SEMI-OCA (LEVE OU MÉDIA), 90X210CM, ESPESSURA DE 3,5CM, INCLUSO DOBRADIÇAS - FORNECIMENTO E INSTALAÇÃO. AF_12/2019</v>
          </cell>
          <cell r="C1982" t="str">
            <v>UN</v>
          </cell>
          <cell r="D1982">
            <v>405.7</v>
          </cell>
          <cell r="E1982">
            <v>48.93</v>
          </cell>
          <cell r="F1982">
            <v>454.63</v>
          </cell>
        </row>
        <row r="1983">
          <cell r="A1983">
            <v>90824</v>
          </cell>
          <cell r="B1983" t="str">
            <v>PORTA DE MADEIRA PARA PINTURA, SEMI-OCA (PESADA OU SUPERPESADA), 80X210CM, ESPESSURA DE 3,5CM, INCLUSO DOBRADIÇAS - FORNECIMENTO E INSTALAÇÃO. AF_12/2019</v>
          </cell>
          <cell r="C1983" t="str">
            <v>UN</v>
          </cell>
          <cell r="D1983">
            <v>578.43999999999994</v>
          </cell>
          <cell r="E1983">
            <v>62.57</v>
          </cell>
          <cell r="F1983">
            <v>641.01</v>
          </cell>
        </row>
        <row r="1984">
          <cell r="A1984">
            <v>90825</v>
          </cell>
          <cell r="B1984" t="str">
            <v>PORTA DE MADEIRA, MACIÇA (PESADA OU SUPERPESADA), 90X210CM, ESPESSURA DE 3,5CM, INCLUSO DOBRADIÇAS - FORNECIMENTO E INSTALAÇÃO. AF_12/2019</v>
          </cell>
          <cell r="C1984" t="str">
            <v>UN</v>
          </cell>
          <cell r="D1984">
            <v>643.64</v>
          </cell>
          <cell r="E1984">
            <v>67.900000000000006</v>
          </cell>
          <cell r="F1984">
            <v>711.54</v>
          </cell>
        </row>
        <row r="1985">
          <cell r="A1985">
            <v>90830</v>
          </cell>
          <cell r="B1985" t="str">
            <v>FECHADURA DE EMBUTIR COM CILINDRO, EXTERNA, COMPLETA, ACABAMENTO PADRÃO MÉDIO, INCLUSO EXECUÇÃO DE FURO - FORNECIMENTO E INSTALAÇÃO. AF_12/2019</v>
          </cell>
          <cell r="C1985" t="str">
            <v>UN</v>
          </cell>
          <cell r="D1985">
            <v>141.07000000000002</v>
          </cell>
          <cell r="E1985">
            <v>29.23</v>
          </cell>
          <cell r="F1985">
            <v>170.3</v>
          </cell>
        </row>
        <row r="1986">
          <cell r="A1986">
            <v>90831</v>
          </cell>
          <cell r="B1986" t="str">
            <v>FECHADURA DE EMBUTIR PARA PORTA DE BANHEIRO, COMPLETA, ACABAMENTO PADRÃO MÉDIO, INCLUSO EXECUÇÃO DE FURO - FORNECIMENTO E INSTALAÇÃO. AF_12/2019</v>
          </cell>
          <cell r="C1986" t="str">
            <v>UN</v>
          </cell>
          <cell r="D1986">
            <v>126.1</v>
          </cell>
          <cell r="E1986">
            <v>22.37</v>
          </cell>
          <cell r="F1986">
            <v>148.47</v>
          </cell>
        </row>
        <row r="1987">
          <cell r="A1987">
            <v>90841</v>
          </cell>
          <cell r="B1987" t="str">
            <v>KIT DE PORTA DE MADEIRA PARA PINTURA, SEMI-OCA (LEVE OU MÉDIA), PADRÃO MÉDIO, 60X210CM, ESPESSURA DE 3,5CM, ITENS INCLUSOS: DOBRADIÇAS, MONTAGEM E INSTALAÇÃO DO BATENTE, FECHADURA COM EXECUÇÃO DO FURO - FORNECIMENTO E INSTALAÇÃO. AF_12/2019</v>
          </cell>
          <cell r="C1987" t="str">
            <v>UN</v>
          </cell>
          <cell r="D1987">
            <v>909.11</v>
          </cell>
          <cell r="E1987">
            <v>219.4</v>
          </cell>
          <cell r="F1987">
            <v>1128.51</v>
          </cell>
        </row>
        <row r="1988">
          <cell r="A1988">
            <v>90842</v>
          </cell>
          <cell r="B1988" t="str">
            <v>KIT DE PORTA DE MADEIRA PARA PINTURA, SEMI-OCA (LEVE OU MÉDIA), PADRÃO MÉDIO, 70X210CM, ESPESSURA DE 3,5CM, ITENS INCLUSOS: DOBRADIÇAS, MONTAGEM E INSTALAÇÃO DO BATENTE, FECHADURA COM EXECUÇÃO DO FURO - FORNECIMENTO E INSTALAÇÃO. AF_12/2019</v>
          </cell>
          <cell r="C1988" t="str">
            <v>UN</v>
          </cell>
          <cell r="D1988">
            <v>915.15</v>
          </cell>
          <cell r="E1988">
            <v>223.64</v>
          </cell>
          <cell r="F1988">
            <v>1138.79</v>
          </cell>
        </row>
        <row r="1989">
          <cell r="A1989">
            <v>90843</v>
          </cell>
          <cell r="B1989" t="str">
            <v>KIT DE PORTA DE MADEIRA PARA PINTURA, SEMI-OCA (LEVE OU MÉDIA), PADRÃO MÉDIO, 80X210CM, ESPESSURA DE 3,5CM, ITENS INCLUSOS: DOBRADIÇAS, MONTAGEM E INSTALAÇÃO DO BATENTE, FECHADURA COM EXECUÇÃO DO FURO - FORNECIMENTO E INSTALAÇÃO. AF_12/2019</v>
          </cell>
          <cell r="C1989" t="str">
            <v>UN</v>
          </cell>
          <cell r="D1989">
            <v>953.15000000000009</v>
          </cell>
          <cell r="E1989">
            <v>234.76</v>
          </cell>
          <cell r="F1989">
            <v>1187.9100000000001</v>
          </cell>
        </row>
        <row r="1990">
          <cell r="A1990">
            <v>90844</v>
          </cell>
          <cell r="B1990" t="str">
            <v>KIT DE PORTA DE MADEIRA PARA PINTURA, SEMI-OCA (LEVE OU MÉDIA), PADRÃO MÉDIO, 90X210CM, ESPESSURA DE 3,5CM, ITENS INCLUSOS: DOBRADIÇAS, MONTAGEM E INSTALAÇÃO DO BATENTE, FECHADURA COM EXECUÇÃO DO FURO - FORNECIMENTO E INSTALAÇÃO. AF_12/2019</v>
          </cell>
          <cell r="C1990" t="str">
            <v>UN</v>
          </cell>
          <cell r="D1990">
            <v>1032.22</v>
          </cell>
          <cell r="E1990">
            <v>239</v>
          </cell>
          <cell r="F1990">
            <v>1271.22</v>
          </cell>
        </row>
        <row r="1991">
          <cell r="A1991">
            <v>90845</v>
          </cell>
          <cell r="B1991" t="str">
            <v>KIT DE PORTA DE MADEIRA PARA PINTURA, SEMI-OCA (PESADA OU SUPERPESADA), PADRÃO MÉDIO, 80X210CM, ESPESSURA DE 3,5CM, ITENS INCLUSOS: DOBRADIÇAS, MONTAGEM E INSTALAÇÃO DO BATENTE, FECHADURA COM EXECUÇÃO DO FURO - FORNECIMENTO E INSTALAÇÃO. AF_12/2019</v>
          </cell>
          <cell r="C1991" t="str">
            <v>UN</v>
          </cell>
          <cell r="D1991">
            <v>1202.42</v>
          </cell>
          <cell r="E1991">
            <v>252.23</v>
          </cell>
          <cell r="F1991">
            <v>1454.65</v>
          </cell>
        </row>
        <row r="1992">
          <cell r="A1992">
            <v>90846</v>
          </cell>
          <cell r="B1992" t="str">
            <v>KIT DE PORTA DE MADEIRA PARA PINTURA, SEMI-OCA (PESADA OU SUPERPESADA), PADRÃO MÉDIO, 90X210CM, ESPESSURA DE 3,5CM, ITENS INCLUSOS: DOBRADIÇAS, MONTAGEM E INSTALAÇÃO DO BATENTE, FECHADURA COM EXECUÇÃO DO FURO - FORNECIMENTO E INSTALAÇÃO. AF_12/2019</v>
          </cell>
          <cell r="C1992" t="str">
            <v>UN</v>
          </cell>
          <cell r="D1992">
            <v>1270.18</v>
          </cell>
          <cell r="E1992">
            <v>257.95</v>
          </cell>
          <cell r="F1992">
            <v>1528.13</v>
          </cell>
        </row>
        <row r="1993">
          <cell r="A1993">
            <v>90847</v>
          </cell>
          <cell r="B1993" t="str">
            <v>KIT DE PORTA DE MADEIRA PARA PINTURA, SEMI-OCA (LEVE OU MÉDIA), PADRÃO MÉDIO, 60X210CM, ESPESSURA DE 3,5CM, ITENS INCLUSOS: DOBRADIÇAS, MONTAGEM E INSTALAÇÃO DO BATENTE, SEM FECHADURA - FORNECIMENTO E INSTALAÇÃO. AF_12/2019</v>
          </cell>
          <cell r="C1993" t="str">
            <v>UN</v>
          </cell>
          <cell r="D1993">
            <v>783.01</v>
          </cell>
          <cell r="E1993">
            <v>197.03</v>
          </cell>
          <cell r="F1993">
            <v>980.04</v>
          </cell>
        </row>
        <row r="1994">
          <cell r="A1994">
            <v>90848</v>
          </cell>
          <cell r="B1994" t="str">
            <v>KIT DE PORTA DE MADEIRA PARA PINTURA, SEMI-OCA (LEVE OU MÉDIA), PADRÃO MÉDIO, 70X210CM, ESPESSURA DE 3,5CM, ITENS INCLUSOS: DOBRADIÇAS, MONTAGEM E INSTALAÇÃO DO BATENTE, SEM FECHADURA - FORNECIMENTO E INSTALAÇÃO. AF_12/2019</v>
          </cell>
          <cell r="C1994" t="str">
            <v>UN</v>
          </cell>
          <cell r="D1994">
            <v>789.05000000000007</v>
          </cell>
          <cell r="E1994">
            <v>201.27</v>
          </cell>
          <cell r="F1994">
            <v>990.32</v>
          </cell>
        </row>
        <row r="1995">
          <cell r="A1995">
            <v>90849</v>
          </cell>
          <cell r="B1995" t="str">
            <v>KIT DE PORTA DE MADEIRA PARA PINTURA, SEMI-OCA (LEVE OU MÉDIA), PADRÃO MÉDIO, 80X210CM, ESPESSURA DE 3,5CM, ITENS INCLUSOS: DOBRADIÇAS, MONTAGEM E INSTALAÇÃO DO BATENTE, SEM FECHADURA - FORNECIMENTO E INSTALAÇÃO. AF_12/2019</v>
          </cell>
          <cell r="C1995" t="str">
            <v>UN</v>
          </cell>
          <cell r="D1995">
            <v>812.08</v>
          </cell>
          <cell r="E1995">
            <v>205.53</v>
          </cell>
          <cell r="F1995">
            <v>1017.61</v>
          </cell>
        </row>
        <row r="1996">
          <cell r="A1996">
            <v>90850</v>
          </cell>
          <cell r="B1996" t="str">
            <v>KIT DE PORTA DE MADEIRA PARA PINTURA, SEMI-OCA (LEVE OU MÉDIA), PADRÃO MÉDIO, 90X210CM, ESPESSURA DE 3,5CM, ITENS INCLUSOS: DOBRADIÇAS, MONTAGEM E INSTALAÇÃO DO BATENTE, SEM FECHADURA - FORNECIMENTO E INSTALAÇÃO. AF_12/2019</v>
          </cell>
          <cell r="C1996" t="str">
            <v>UN</v>
          </cell>
          <cell r="D1996">
            <v>891.15000000000009</v>
          </cell>
          <cell r="E1996">
            <v>209.77</v>
          </cell>
          <cell r="F1996">
            <v>1100.92</v>
          </cell>
        </row>
        <row r="1997">
          <cell r="A1997">
            <v>90851</v>
          </cell>
          <cell r="B1997" t="str">
            <v>KIT DE PORTA DE MADEIRA PARA PINTURA, SEMI-OCA (PESADA OU SUPERPESADA), PADRÃO MÉDIO, 80X210CM, ESPESSURA DE 3,5CM, ITENS INCLUSOS: DOBRADIÇAS, MONTAGEM E INSTALAÇÃO DO BATENTE, SEM FECHADURA - FORNECIMENTO E INSTALAÇÃO. AF_12/2019</v>
          </cell>
          <cell r="C1997" t="str">
            <v>UN</v>
          </cell>
          <cell r="D1997">
            <v>1061.3599999999999</v>
          </cell>
          <cell r="E1997">
            <v>222.99</v>
          </cell>
          <cell r="F1997">
            <v>1284.3499999999999</v>
          </cell>
        </row>
        <row r="1998">
          <cell r="A1998">
            <v>90852</v>
          </cell>
          <cell r="B1998" t="str">
            <v>KIT DE PORTA DE MADEIRA PARA PINTURA, SEMI-OCA (PESADA OU SUPERPESADA), PADRÃO MÉDIO, 90X210CM, ESPESSURA DE 3,5CM, ITENS INCLUSOS: DOBRADIÇAS, MONTAGEM E INSTALAÇÃO DO BATENTE, SEM FECHADURA - FORNECIMENTO E INSTALAÇÃO. AF_12/2019</v>
          </cell>
          <cell r="C1998" t="str">
            <v>UN</v>
          </cell>
          <cell r="D1998">
            <v>1129.1099999999999</v>
          </cell>
          <cell r="E1998">
            <v>228.72</v>
          </cell>
          <cell r="F1998">
            <v>1357.83</v>
          </cell>
        </row>
        <row r="1999">
          <cell r="A1999">
            <v>91009</v>
          </cell>
          <cell r="B1999" t="str">
            <v>PORTA DE MADEIRA PARA VERNIZ, SEMI-OCA (LEVE OU MÉDIA), 60X210CM, ESPESSURA DE 3,5CM, INCLUSO DOBRADIÇAS - FORNECIMENTO E INSTALAÇÃO. AF_12/2019</v>
          </cell>
          <cell r="C1999" t="str">
            <v>UN</v>
          </cell>
          <cell r="D1999">
            <v>316.43</v>
          </cell>
          <cell r="E1999">
            <v>37.380000000000003</v>
          </cell>
          <cell r="F1999">
            <v>353.81</v>
          </cell>
        </row>
        <row r="2000">
          <cell r="A2000">
            <v>91010</v>
          </cell>
          <cell r="B2000" t="str">
            <v>PORTA DE MADEIRA PARA VERNIZ, SEMI-OCA (LEVE OU MÉDIA), 70X210CM, ESPESSURA DE 3,5CM, INCLUSO DOBRADIÇAS - FORNECIMENTO E INSTALAÇÃO. AF_12/2019</v>
          </cell>
          <cell r="C2000" t="str">
            <v>UN</v>
          </cell>
          <cell r="D2000">
            <v>320.44</v>
          </cell>
          <cell r="E2000">
            <v>41.23</v>
          </cell>
          <cell r="F2000">
            <v>361.67</v>
          </cell>
        </row>
        <row r="2001">
          <cell r="A2001">
            <v>91011</v>
          </cell>
          <cell r="B2001" t="str">
            <v>PORTA DE MADEIRA PARA VERNIZ, SEMI-OCA (LEVE OU MÉDIA), 80X210CM, ESPESSURA DE 3,5CM, INCLUSO DOBRADIÇAS - FORNECIMENTO E INSTALAÇÃO. AF_12/2019</v>
          </cell>
          <cell r="C2001" t="str">
            <v>UN</v>
          </cell>
          <cell r="D2001">
            <v>374.70000000000005</v>
          </cell>
          <cell r="E2001">
            <v>45.09</v>
          </cell>
          <cell r="F2001">
            <v>419.79</v>
          </cell>
        </row>
        <row r="2002">
          <cell r="A2002">
            <v>91012</v>
          </cell>
          <cell r="B2002" t="str">
            <v>PORTA DE MADEIRA PARA VERNIZ, SEMI-OCA (LEVE OU MÉDIA), 90X210CM, ESPESSURA DE 3,5CM, INCLUSO DOBRADIÇAS - FORNECIMENTO E INSTALAÇÃO. AF_12/2019</v>
          </cell>
          <cell r="C2002" t="str">
            <v>UN</v>
          </cell>
          <cell r="D2002">
            <v>415.63</v>
          </cell>
          <cell r="E2002">
            <v>48.93</v>
          </cell>
          <cell r="F2002">
            <v>464.56</v>
          </cell>
        </row>
        <row r="2003">
          <cell r="A2003">
            <v>91013</v>
          </cell>
          <cell r="B2003" t="str">
            <v>KIT DE PORTA DE MADEIRA PARA VERNIZ, SEMI-OCA (LEVE OU MÉDIA), PADRÃO MÉDIO, 60X210CM, ESPESSURA DE 3,5CM, ITENS INCLUSOS: DOBRADIÇAS, MONTAGEM E INSTALAÇÃO DO BATENTE, SEM FECHADURA - FORNECIMENTO E INSTALAÇÃO. AF_12/2019</v>
          </cell>
          <cell r="C2003" t="str">
            <v>UN</v>
          </cell>
          <cell r="D2003">
            <v>794.22</v>
          </cell>
          <cell r="E2003">
            <v>197.03</v>
          </cell>
          <cell r="F2003">
            <v>991.25</v>
          </cell>
        </row>
        <row r="2004">
          <cell r="A2004">
            <v>91014</v>
          </cell>
          <cell r="B2004" t="str">
            <v>KIT DE PORTA DE MADEIRA PARA VERNIZ, SEMI-OCA (LEVE OU MÉDIA), PADRÃO MÉDIO, 70X210CM, ESPESSURA DE 3,5CM, ITENS INCLUSOS: DOBRADIÇAS, MONTAGEM E INSTALAÇÃO DO BATENTE, SEM FECHADURA - FORNECIMENTO E INSTALAÇÃO. AF_12/2019</v>
          </cell>
          <cell r="C2004" t="str">
            <v>UN</v>
          </cell>
          <cell r="D2004">
            <v>800.79</v>
          </cell>
          <cell r="E2004">
            <v>201.27</v>
          </cell>
          <cell r="F2004">
            <v>1002.06</v>
          </cell>
        </row>
        <row r="2005">
          <cell r="A2005">
            <v>91015</v>
          </cell>
          <cell r="B2005" t="str">
            <v>KIT DE PORTA DE MADEIRA PARA VERNIZ, SEMI-OCA (LEVE OU MÉDIA), PADRÃO MÉDIO, 80X210CM, ESPESSURA DE 3,5CM, ITENS INCLUSOS: DOBRADIÇAS, MONTAGEM E INSTALAÇÃO DO BATENTE, SEM FECHADURA - FORNECIMENTO E INSTALAÇÃO. AF_12/2019</v>
          </cell>
          <cell r="C2005" t="str">
            <v>UN</v>
          </cell>
          <cell r="D2005">
            <v>857.60000000000014</v>
          </cell>
          <cell r="E2005">
            <v>205.53</v>
          </cell>
          <cell r="F2005">
            <v>1063.1300000000001</v>
          </cell>
        </row>
        <row r="2006">
          <cell r="A2006">
            <v>91016</v>
          </cell>
          <cell r="B2006" t="str">
            <v>KIT DE PORTA DE MADEIRA PARA VERNIZ, SEMI-OCA (LEVE OU MÉDIA), PADRÃO MÉDIO, 90X210CM, ESPESSURA DE 3,5CM, ITENS INCLUSOS: DOBRADIÇAS, MONTAGEM E INSTALAÇÃO DO BATENTE, SEM FECHADURA - FORNECIMENTO E INSTALAÇÃO. AF_12/2019</v>
          </cell>
          <cell r="C2006" t="str">
            <v>UN</v>
          </cell>
          <cell r="D2006">
            <v>901.07999999999993</v>
          </cell>
          <cell r="E2006">
            <v>209.77</v>
          </cell>
          <cell r="F2006">
            <v>1110.8499999999999</v>
          </cell>
        </row>
        <row r="2007">
          <cell r="A2007">
            <v>91287</v>
          </cell>
          <cell r="B2007" t="str">
            <v>BATENTE PARA PORTA DE MADEIRA, PADRÃO POPULAR - FORNECIMENTO E MONTAGEM. AF_12/2019</v>
          </cell>
          <cell r="C2007" t="str">
            <v>UN</v>
          </cell>
          <cell r="D2007">
            <v>208.17999999999998</v>
          </cell>
          <cell r="E2007">
            <v>80.03</v>
          </cell>
          <cell r="F2007">
            <v>288.20999999999998</v>
          </cell>
        </row>
        <row r="2008">
          <cell r="A2008">
            <v>91292</v>
          </cell>
          <cell r="B2008" t="str">
            <v>BATENTE PARA PORTA DE MADEIRA, FIXAÇÃO COM ARGAMASSA, PADRÃO POPULAR. FORNECIMENTO E INSTALAÇÃO. AF_12/2019</v>
          </cell>
          <cell r="C2008" t="str">
            <v>UN</v>
          </cell>
          <cell r="D2008">
            <v>248.73</v>
          </cell>
          <cell r="E2008">
            <v>140.96</v>
          </cell>
          <cell r="F2008">
            <v>389.69</v>
          </cell>
        </row>
        <row r="2009">
          <cell r="A2009">
            <v>91295</v>
          </cell>
          <cell r="B2009" t="str">
            <v>PORTA DE MADEIRA FRISADA, SEMI-OCA (LEVE OU MÉDIA), 60X210CM, ESPESSURA DE 3CM, INCLUSO DOBRADIÇAS - FORNECIMENTO E INSTALAÇÃO. AF_12/2019</v>
          </cell>
          <cell r="C2009" t="str">
            <v>UN</v>
          </cell>
          <cell r="D2009">
            <v>326.13</v>
          </cell>
          <cell r="E2009">
            <v>37.380000000000003</v>
          </cell>
          <cell r="F2009">
            <v>363.51</v>
          </cell>
        </row>
        <row r="2010">
          <cell r="A2010">
            <v>91296</v>
          </cell>
          <cell r="B2010" t="str">
            <v>PORTA DE MADEIRA FRISADA, SEMI-OCA (LEVE OU MÉDIA), 70X210CM, ESPESSURA DE 3CM, INCLUSO DOBRADIÇAS - FORNECIMENTO E INSTALAÇÃO. AF_12/2019</v>
          </cell>
          <cell r="C2010" t="str">
            <v>UN</v>
          </cell>
          <cell r="D2010">
            <v>347.56</v>
          </cell>
          <cell r="E2010">
            <v>41.23</v>
          </cell>
          <cell r="F2010">
            <v>388.79</v>
          </cell>
        </row>
        <row r="2011">
          <cell r="A2011">
            <v>91297</v>
          </cell>
          <cell r="B2011" t="str">
            <v>PORTA DE MADEIRA FRISADA, SEMI-OCA (LEVE OU MÉDIA), 80X210CM, ESPESSURA DE 3,5CM, INCLUSO DOBRADIÇAS - FORNECIMENTO E INSTALAÇÃO. AF_12/2019</v>
          </cell>
          <cell r="C2011" t="str">
            <v>UN</v>
          </cell>
          <cell r="D2011">
            <v>381.16999999999996</v>
          </cell>
          <cell r="E2011">
            <v>45.09</v>
          </cell>
          <cell r="F2011">
            <v>426.26</v>
          </cell>
        </row>
        <row r="2012">
          <cell r="A2012">
            <v>91298</v>
          </cell>
          <cell r="B2012" t="str">
            <v>PORTA DE MADEIRA TIPO VENEZIANA, 80X210CM, ESPESSURA DE 3CM, INCLUSO DOBRADIÇAS - FORNECIMENTO E INSTALAÇÃO. AF_12/2019</v>
          </cell>
          <cell r="C2012" t="str">
            <v>UN</v>
          </cell>
          <cell r="D2012">
            <v>996.94999999999993</v>
          </cell>
          <cell r="E2012">
            <v>45.09</v>
          </cell>
          <cell r="F2012">
            <v>1042.04</v>
          </cell>
        </row>
        <row r="2013">
          <cell r="A2013">
            <v>91299</v>
          </cell>
          <cell r="B2013" t="str">
            <v>PORTA DE MADEIRA, TIPO MEXICANA, MACIÇA (PESADA OU SUPERPESADA), 80X210CM, ESPESSURA DE 3,5CM, INCLUSO DOBRADIÇAS - FORNECIMENTO E INSTALAÇÃO. AF_12/2019</v>
          </cell>
          <cell r="C2013" t="str">
            <v>UN</v>
          </cell>
          <cell r="D2013">
            <v>1395.3600000000001</v>
          </cell>
          <cell r="E2013">
            <v>62.57</v>
          </cell>
          <cell r="F2013">
            <v>1457.93</v>
          </cell>
        </row>
        <row r="2014">
          <cell r="A2014">
            <v>91304</v>
          </cell>
          <cell r="B2014" t="str">
            <v>FECHADURA DE EMBUTIR COM CILINDRO, EXTERNA, COMPLETA, ACABAMENTO PADRÃO POPULAR, INCLUSO EXECUÇÃO DE FURO - FORNECIMENTO E INSTALAÇÃO. AF_12/2019</v>
          </cell>
          <cell r="C2014" t="str">
            <v>UN</v>
          </cell>
          <cell r="D2014">
            <v>77.47</v>
          </cell>
          <cell r="E2014">
            <v>29.23</v>
          </cell>
          <cell r="F2014">
            <v>106.7</v>
          </cell>
        </row>
        <row r="2015">
          <cell r="A2015">
            <v>91305</v>
          </cell>
          <cell r="B2015" t="str">
            <v>FECHADURA DE EMBUTIR PARA PORTA DE BANHEIRO, COMPLETA, ACABAMENTO PADRÃO POPULAR, INCLUSO EXECUÇÃO DE FURO - FORNECIMENTO E INSTALAÇÃO. AF_12/2019</v>
          </cell>
          <cell r="C2015" t="str">
            <v>UN</v>
          </cell>
          <cell r="D2015">
            <v>82.339999999999989</v>
          </cell>
          <cell r="E2015">
            <v>22.37</v>
          </cell>
          <cell r="F2015">
            <v>104.71</v>
          </cell>
        </row>
        <row r="2016">
          <cell r="A2016">
            <v>91306</v>
          </cell>
          <cell r="B2016" t="str">
            <v>FECHADURA DE EMBUTIR PARA PORTAS INTERNAS, COMPLETA, ACABAMENTO PADRÃO MÉDIO, COM EXECUÇÃO DE FURO - FORNECIMENTO E INSTALAÇÃO. AF_12/2019</v>
          </cell>
          <cell r="C2016" t="str">
            <v>UN</v>
          </cell>
          <cell r="D2016">
            <v>126.1</v>
          </cell>
          <cell r="E2016">
            <v>22.37</v>
          </cell>
          <cell r="F2016">
            <v>148.47</v>
          </cell>
        </row>
        <row r="2017">
          <cell r="A2017">
            <v>91307</v>
          </cell>
          <cell r="B2017" t="str">
            <v>FECHADURA DE EMBUTIR PARA PORTAS INTERNAS, COMPLETA, ACABAMENTO PADRÃO POPULAR, COM EXECUÇÃO DE FURO - FORNECIMENTO E INSTALAÇÃO. AF_12/2019</v>
          </cell>
          <cell r="C2017" t="str">
            <v>UN</v>
          </cell>
          <cell r="D2017">
            <v>67.58</v>
          </cell>
          <cell r="E2017">
            <v>22.37</v>
          </cell>
          <cell r="F2017">
            <v>89.95</v>
          </cell>
        </row>
        <row r="2018">
          <cell r="A2018">
            <v>91312</v>
          </cell>
          <cell r="B2018" t="str">
            <v>KIT DE PORTA DE MADEIRA PARA PINTURA, SEMI-OCA (LEVE OU MÉDIA), PADRÃO POPULAR, 60X210CM, ESPESSURA DE 3,5CM, ITENS INCLUSOS: DOBRADIÇAS, MONTAGEM E INSTALAÇÃO DO BATENTE, FECHADURA COM EXECUÇÃO DO FURO - FORNECIMENTO E INSTALAÇÃO. AF_12/2019</v>
          </cell>
          <cell r="C2018" t="str">
            <v>UN</v>
          </cell>
          <cell r="D2018">
            <v>712.98</v>
          </cell>
          <cell r="E2018">
            <v>219.73</v>
          </cell>
          <cell r="F2018">
            <v>932.71</v>
          </cell>
        </row>
        <row r="2019">
          <cell r="A2019">
            <v>91313</v>
          </cell>
          <cell r="B2019" t="str">
            <v>KIT DE PORTA DE MADEIRA PARA PINTURA, SEMI-OCA (LEVE OU MÉDIA), PADRÃO POPULAR, 70X210CM, ESPESSURA DE 3,5CM, ITENS INCLUSOS: DOBRADIÇAS, MONTAGEM E INSTALAÇÃO DO BATENTE, FECHADURA COM EXECUÇÃO DO FURO - FORNECIMENTO E INSTALAÇÃO. AF_12/2019</v>
          </cell>
          <cell r="C2019" t="str">
            <v>UN</v>
          </cell>
          <cell r="D2019">
            <v>703.29</v>
          </cell>
          <cell r="E2019">
            <v>223.98</v>
          </cell>
          <cell r="F2019">
            <v>927.27</v>
          </cell>
        </row>
        <row r="2020">
          <cell r="A2020">
            <v>91314</v>
          </cell>
          <cell r="B2020" t="str">
            <v>KIT DE PORTA DE MADEIRA PARA PINTURA, SEMI-OCA (LEVE OU MÉDIA), PADRÃO POPULAR, 80X210CM, ESPESSURA DE 3,5CM, ITENS INCLUSOS: DOBRADIÇAS, MONTAGEM E INSTALAÇÃO DO BATENTE, FECHADURA COM EXECUÇÃO DO FURO - FORNECIMENTO E INSTALAÇÃO. AF_12/2019</v>
          </cell>
          <cell r="C2020" t="str">
            <v>UN</v>
          </cell>
          <cell r="D2020">
            <v>735.26</v>
          </cell>
          <cell r="E2020">
            <v>235.1</v>
          </cell>
          <cell r="F2020">
            <v>970.36</v>
          </cell>
        </row>
        <row r="2021">
          <cell r="A2021">
            <v>91315</v>
          </cell>
          <cell r="B2021" t="str">
            <v>KIT DE PORTA DE MADEIRA PARA PINTURA, SEMI-OCA (LEVE OU MÉDIA), PADRÃO POPULAR, 90X210CM, ESPESSURA DE 3,5CM, ITENS INCLUSOS: DOBRADIÇAS, MONTAGEM E INSTALAÇÃO DO BATENTE, FECHADURA COM EXECUÇÃO DO FURO - FORNECIMENTO E INSTALAÇÃO. AF_12/2019</v>
          </cell>
          <cell r="C2021" t="str">
            <v>UN</v>
          </cell>
          <cell r="D2021">
            <v>813.38</v>
          </cell>
          <cell r="E2021">
            <v>239.33</v>
          </cell>
          <cell r="F2021">
            <v>1052.71</v>
          </cell>
        </row>
        <row r="2022">
          <cell r="A2022">
            <v>91316</v>
          </cell>
          <cell r="B2022" t="str">
            <v>KIT DE PORTA DE MADEIRA PARA PINTURA, SEMI-OCA (PESADA OU SUPERPESADA), PADRÃO POPULAR, 80X210CM, ESPESSURA DE 3,5CM, ITENS INCLUSOS: DOBRADIÇAS, MONTAGEM E INSTALAÇÃO DO BATENTE, FECHADURA COM EXECUÇÃO DO FURO - FORNECIMENTO E INSTALAÇÃO. AF_12/2019</v>
          </cell>
          <cell r="C2022" t="str">
            <v>UN</v>
          </cell>
          <cell r="D2022">
            <v>984.55</v>
          </cell>
          <cell r="E2022">
            <v>252.55</v>
          </cell>
          <cell r="F2022">
            <v>1237.0999999999999</v>
          </cell>
        </row>
        <row r="2023">
          <cell r="A2023">
            <v>91317</v>
          </cell>
          <cell r="B2023" t="str">
            <v>KIT DE PORTA DE MADEIRA PARA PINTURA, SEMI-OCA (PESADA OU SUPERPESADA), PADRÃO POPULAR, 90X210CM, ESPESSURA DE 3,5CM, ITENS INCLUSOS: DOBRADIÇAS, MONTAGEM E INSTALAÇÃO DO BATENTE, FECHADURA COM EXECUÇÃO DO FURO - FORNECIMENTO E INSTALAÇÃO. AF_12/2019</v>
          </cell>
          <cell r="C2023" t="str">
            <v>UN</v>
          </cell>
          <cell r="D2023">
            <v>1051.3499999999999</v>
          </cell>
          <cell r="E2023">
            <v>258.27</v>
          </cell>
          <cell r="F2023">
            <v>1309.6199999999999</v>
          </cell>
        </row>
        <row r="2024">
          <cell r="A2024">
            <v>91318</v>
          </cell>
          <cell r="B2024" t="str">
            <v>KIT DE PORTA DE MADEIRA PARA PINTURA, SEMI-OCA (LEVE OU MÉDIA), PADRÃO POPULAR, 60X210CM, ESPESSURA DE 3,5CM, ITENS INCLUSOS: DOBRADIÇAS, MONTAGEM E INSTALAÇÃO DO BATENTE, SEM FECHADURA - FORNECIMENTO E INSTALAÇÃO. AF_12/2019</v>
          </cell>
          <cell r="C2024" t="str">
            <v>UN</v>
          </cell>
          <cell r="D2024">
            <v>630.64</v>
          </cell>
          <cell r="E2024">
            <v>197.36</v>
          </cell>
          <cell r="F2024">
            <v>828</v>
          </cell>
        </row>
        <row r="2025">
          <cell r="A2025">
            <v>91319</v>
          </cell>
          <cell r="B2025" t="str">
            <v>KIT DE PORTA DE MADEIRA PARA PINTURA, SEMI-OCA (LEVE OU MÉDIA), PADRÃO POPULAR, 70X210CM, ESPESSURA DE 3,5CM, ITENS INCLUSOS: DOBRADIÇAS, MONTAGEM E INSTALAÇÃO DO BATENTE, SEM FECHADURA - FORNECIMENTO E INSTALAÇÃO. AF_12/2019</v>
          </cell>
          <cell r="C2025" t="str">
            <v>UN</v>
          </cell>
          <cell r="D2025">
            <v>635.72</v>
          </cell>
          <cell r="E2025">
            <v>201.6</v>
          </cell>
          <cell r="F2025">
            <v>837.32</v>
          </cell>
        </row>
        <row r="2026">
          <cell r="A2026">
            <v>91320</v>
          </cell>
          <cell r="B2026" t="str">
            <v>KIT DE PORTA DE MADEIRA PARA PINTURA, SEMI-OCA (LEVE OU MÉDIA), PADRÃO POPULAR, 80X210CM, ESPESSURA DE 3,5CM, ITENS INCLUSOS: DOBRADIÇAS, MONTAGEM E INSTALAÇÃO DO BATENTE, SEM FECHADURA - FORNECIMENTO E INSTALAÇÃO. AF_12/2019</v>
          </cell>
          <cell r="C2026" t="str">
            <v>UN</v>
          </cell>
          <cell r="D2026">
            <v>657.8</v>
          </cell>
          <cell r="E2026">
            <v>205.86</v>
          </cell>
          <cell r="F2026">
            <v>863.66</v>
          </cell>
        </row>
        <row r="2027">
          <cell r="A2027">
            <v>91321</v>
          </cell>
          <cell r="B2027" t="str">
            <v>KIT DE PORTA DE MADEIRA PARA PINTURA, SEMI-OCA (LEVE OU MÉDIA), PADRÃO POPULAR, 90X210CM, ESPESSURA DE 3,5CM, ITENS INCLUSOS: DOBRADIÇAS, MONTAGEM E INSTALAÇÃO DO BATENTE, SEM FECHADURA - FORNECIMENTO E INSTALAÇÃO. AF_12/2019</v>
          </cell>
          <cell r="C2027" t="str">
            <v>UN</v>
          </cell>
          <cell r="D2027">
            <v>735.92</v>
          </cell>
          <cell r="E2027">
            <v>210.09</v>
          </cell>
          <cell r="F2027">
            <v>946.01</v>
          </cell>
        </row>
        <row r="2028">
          <cell r="A2028">
            <v>91322</v>
          </cell>
          <cell r="B2028" t="str">
            <v>KIT DE PORTA DE MADEIRA PARA PINTURA, SEMI-OCA (PESADA OU SUPERPESADA), PADRÃO POPULAR, 80X210CM, ESPESSURA DE 3,5CM, ITENS INCLUSOS: DOBRADIÇAS, MONTAGEM E INSTALAÇÃO DO BATENTE, SEM FECHADURA - FORNECIMENTO E INSTALAÇÃO. AF_12/2019</v>
          </cell>
          <cell r="C2028" t="str">
            <v>UN</v>
          </cell>
          <cell r="D2028">
            <v>907.09000000000015</v>
          </cell>
          <cell r="E2028">
            <v>223.31</v>
          </cell>
          <cell r="F2028">
            <v>1130.4000000000001</v>
          </cell>
        </row>
        <row r="2029">
          <cell r="A2029">
            <v>91323</v>
          </cell>
          <cell r="B2029" t="str">
            <v>KIT DE PORTA DE MADEIRA PARA PINTURA, SEMI-OCA (PESADA OU SUPERPESADA), PADRÃO POPULAR, 90X210CM, ESPESSURA DE 3,5CM, ITENS INCLUSOS: DOBRADIÇAS, MONTAGEM E INSTALAÇÃO DO BATENTE, SEM FECHADURA - FORNECIMENTO E INSTALAÇÃO. AF_12/2019</v>
          </cell>
          <cell r="C2029" t="str">
            <v>UN</v>
          </cell>
          <cell r="D2029">
            <v>973.8900000000001</v>
          </cell>
          <cell r="E2029">
            <v>229.03</v>
          </cell>
          <cell r="F2029">
            <v>1202.92</v>
          </cell>
        </row>
        <row r="2030">
          <cell r="A2030">
            <v>91324</v>
          </cell>
          <cell r="B2030" t="str">
            <v>KIT DE PORTA DE MADEIRA PARA VERNIZ, SEMI-OCA (LEVE OU MÉDIA), PADRÃO POPULAR, 60X210CM, ESPESSURA DE 3,5CM, ITENS INCLUSOS: DOBRADIÇAS, MONTAGEM E INSTALAÇÃO DO BATENTE, SEM FECHADURA - FORNECIMENTO E INSTALAÇÃO. AF_12/2019</v>
          </cell>
          <cell r="C2030" t="str">
            <v>UN</v>
          </cell>
          <cell r="D2030">
            <v>641.86</v>
          </cell>
          <cell r="E2030">
            <v>197.35</v>
          </cell>
          <cell r="F2030">
            <v>839.21</v>
          </cell>
        </row>
        <row r="2031">
          <cell r="A2031">
            <v>91325</v>
          </cell>
          <cell r="B2031" t="str">
            <v>KIT DE PORTA DE MADEIRA PARA VERNIZ, SEMI-OCA (LEVE OU MÉDIA), PADRÃO POPULAR, 70X210CM, ESPESSURA DE 3,5CM, ITENS INCLUSOS: DOBRADIÇAS, MONTAGEM E INSTALAÇÃO DO BATENTE, SEM FECHADURA - FORNECIMENTO E INSTALAÇÃO. AF_12/2019</v>
          </cell>
          <cell r="C2031" t="str">
            <v>UN</v>
          </cell>
          <cell r="D2031">
            <v>647.45999999999992</v>
          </cell>
          <cell r="E2031">
            <v>201.6</v>
          </cell>
          <cell r="F2031">
            <v>849.06</v>
          </cell>
        </row>
        <row r="2032">
          <cell r="A2032">
            <v>91326</v>
          </cell>
          <cell r="B2032" t="str">
            <v>KIT DE PORTA DE MADEIRA PARA VERNIZ, SEMI-OCA (LEVE OU MÉDIA), PADRÃO POPULAR, 80X210CM, ESPESSURA DE 3,5CM, ITENS INCLUSOS: DOBRADIÇAS, MONTAGEM E INSTALAÇÃO DO BATENTE, SEM FECHADURA - FORNECIMENTO E INSTALAÇÃO. AF_12/2019</v>
          </cell>
          <cell r="C2032" t="str">
            <v>UN</v>
          </cell>
          <cell r="D2032">
            <v>703.32999999999993</v>
          </cell>
          <cell r="E2032">
            <v>205.85</v>
          </cell>
          <cell r="F2032">
            <v>909.18</v>
          </cell>
        </row>
        <row r="2033">
          <cell r="A2033">
            <v>91327</v>
          </cell>
          <cell r="B2033" t="str">
            <v>KIT DE PORTA DE MADEIRA PARA VERNIZ, SEMI-OCA (LEVE OU MÉDIA), PADRÃO POPULAR, 90X210CM, ESPESSURA DE 3,5CM, ITENS INCLUSOS: DOBRADIÇAS, MONTAGEM E INSTALAÇÃO DO BATENTE, SEM FECHADURA - FORNECIMENTO E INSTALAÇÃO. AF_12/2019</v>
          </cell>
          <cell r="C2033" t="str">
            <v>UN</v>
          </cell>
          <cell r="D2033">
            <v>745.85</v>
          </cell>
          <cell r="E2033">
            <v>210.09</v>
          </cell>
          <cell r="F2033">
            <v>955.94</v>
          </cell>
        </row>
        <row r="2034">
          <cell r="A2034">
            <v>91328</v>
          </cell>
          <cell r="B2034" t="str">
            <v>KIT DE PORTA DE MADEIRA FRISADA, SEMI-OCA (LEVE OU MÉDIA), PADRÃO MÉDIO 60X210CM, ESPESSURA DE 3CM, ITENS INCLUSOS: DOBRADIÇAS, MONTAGEM E INSTALAÇÃO DO BATENTE, SEM FECHADURA - FORNECIMENTO E INSTALAÇÃO. AF_12/2019</v>
          </cell>
          <cell r="C2034" t="str">
            <v>UN</v>
          </cell>
          <cell r="D2034">
            <v>803.92000000000007</v>
          </cell>
          <cell r="E2034">
            <v>197.03</v>
          </cell>
          <cell r="F2034">
            <v>1000.95</v>
          </cell>
        </row>
        <row r="2035">
          <cell r="A2035">
            <v>91329</v>
          </cell>
          <cell r="B2035" t="str">
            <v>KIT DE PORTA DE MADEIRA FRISADA, SEMI-OCA (LEVE OU MÉDIA), PADRÃO POPULAR, 60X210CM, ESPESSURA DE 3CM, ITENS INCLUSOS: DOBRADIÇAS, MONTAGEM E INSTALAÇÃO DO BATENTE, SEM FECHADURA - FORNECIMENTO E INSTALAÇÃO. AF_12/2019</v>
          </cell>
          <cell r="C2035" t="str">
            <v>UN</v>
          </cell>
          <cell r="D2035">
            <v>651.55999999999995</v>
          </cell>
          <cell r="E2035">
            <v>197.35</v>
          </cell>
          <cell r="F2035">
            <v>848.91</v>
          </cell>
        </row>
        <row r="2036">
          <cell r="A2036">
            <v>91330</v>
          </cell>
          <cell r="B2036" t="str">
            <v>KIT DE PORTA DE MADEIRA FRISADA, SEMI-OCA (LEVE OU MÉDIA), PADRÃO MÉDIO, 70X210CM, ESPESSURA DE 3CM, ITENS INCLUSOS: DOBRADIÇAS, MONTAGEM E INSTALAÇÃO DO BATENTE, SEM FECHADURA - FORNECIMENTO E INSTALAÇÃO. AF_12/2019</v>
          </cell>
          <cell r="C2036" t="str">
            <v>UN</v>
          </cell>
          <cell r="D2036">
            <v>827.91000000000008</v>
          </cell>
          <cell r="E2036">
            <v>201.27</v>
          </cell>
          <cell r="F2036">
            <v>1029.18</v>
          </cell>
        </row>
        <row r="2037">
          <cell r="A2037">
            <v>91331</v>
          </cell>
          <cell r="B2037" t="str">
            <v>KIT DE PORTA DE MADEIRA FRISADA, SEMI-OCA (LEVE OU MÉDIA), PADRÃO POPULAR, 70X210CM, ESPESSURA DE 3CM, ITENS INCLUSOS: DOBRADIÇAS, MONTAGEM E INSTALAÇÃO DO BATENTE, SEM FECHADURA - FORNECIMENTO E INSTALAÇÃO. AF_12/2019</v>
          </cell>
          <cell r="C2037" t="str">
            <v>UN</v>
          </cell>
          <cell r="D2037">
            <v>674.58999999999992</v>
          </cell>
          <cell r="E2037">
            <v>201.59</v>
          </cell>
          <cell r="F2037">
            <v>876.18</v>
          </cell>
        </row>
        <row r="2038">
          <cell r="A2038">
            <v>91332</v>
          </cell>
          <cell r="B2038" t="str">
            <v>KIT DE PORTA DE MADEIRA FRISADA, SEMI-OCA (LEVE OU MÉDIA), PADRÃO MÉDIO, 80X210CM, ESPESSURA DE 3,5CM, ITENS INCLUSOS: DOBRADIÇAS, MONTAGEM E INSTALAÇÃO DO BATENTE, SEM FECHADURA - FORNECIMENTO E INSTALAÇÃO. AF_12/2019</v>
          </cell>
          <cell r="C2038" t="str">
            <v>UN</v>
          </cell>
          <cell r="D2038">
            <v>864.07999999999993</v>
          </cell>
          <cell r="E2038">
            <v>205.52</v>
          </cell>
          <cell r="F2038">
            <v>1069.5999999999999</v>
          </cell>
        </row>
        <row r="2039">
          <cell r="A2039">
            <v>91333</v>
          </cell>
          <cell r="B2039" t="str">
            <v>KIT DE PORTA DE MADEIRA FRISADA, SEMI-OCA (LEVE OU MÉDIA), PADRÃO POPULAR, 80X210CM, ESPESSURA DE 3,5CM, ITENS INCLUSOS: DOBRADIÇAS, MONTAGEM E INSTALAÇÃO DO BATENTE, SEM FECHADURA - FORNECIMENTO E INSTALAÇÃO. AF_12/2019</v>
          </cell>
          <cell r="C2039" t="str">
            <v>UN</v>
          </cell>
          <cell r="D2039">
            <v>709.8</v>
          </cell>
          <cell r="E2039">
            <v>205.85</v>
          </cell>
          <cell r="F2039">
            <v>915.65</v>
          </cell>
        </row>
        <row r="2040">
          <cell r="A2040">
            <v>91334</v>
          </cell>
          <cell r="B2040" t="str">
            <v>KIT DE PORTA DE MADEIRA TIPO VENEZIANA, PADRÃO MÉDIO, 80X210CM, ESPESSURA DE 3CM, ITENS INCLUSOS: DOBRADIÇAS, MONTAGEM E INSTALAÇÃO DO BATENTE, SEM FECHADURA - FORNECIMENTO E INSTALAÇÃO. AF_12/2019</v>
          </cell>
          <cell r="C2040" t="str">
            <v>UN</v>
          </cell>
          <cell r="D2040">
            <v>1479.91</v>
          </cell>
          <cell r="E2040">
            <v>205.47</v>
          </cell>
          <cell r="F2040">
            <v>1685.38</v>
          </cell>
        </row>
        <row r="2041">
          <cell r="A2041">
            <v>91335</v>
          </cell>
          <cell r="B2041" t="str">
            <v>KIT DE PORTA DE MADEIRA TIPO VENEZIANA, PADRÃO POPULAR, 80X210CM, ESPESSURA DE 3CM, ITENS INCLUSOS: DOBRADIÇAS, MONTAGEM E INSTALAÇÃO DO BATENTE, SEM FECHADURA - FORNECIMENTO E INSTALAÇÃO. AF_12/2019</v>
          </cell>
          <cell r="C2041" t="str">
            <v>UN</v>
          </cell>
          <cell r="D2041">
            <v>1325.65</v>
          </cell>
          <cell r="E2041">
            <v>205.78</v>
          </cell>
          <cell r="F2041">
            <v>1531.43</v>
          </cell>
        </row>
        <row r="2042">
          <cell r="A2042">
            <v>91336</v>
          </cell>
          <cell r="B2042" t="str">
            <v>KIT DE PORTA DE MADEIRA TIPO MEXICANA, MACIÇA (PESADA OU SUPERPESADA), PADRÃO MÉDIO, 80X210CM, ESPESSURA DE 3CM, ITENS INCLUSOS: DOBRADIÇAS, MONTAGEM E INSTALAÇÃO DO BATENTE, SEM FECHADURA - FORNECIMENTO E INSTALAÇÃO. AF_12/2019</v>
          </cell>
          <cell r="C2042" t="str">
            <v>UN</v>
          </cell>
          <cell r="D2042">
            <v>1878.33</v>
          </cell>
          <cell r="E2042">
            <v>222.94</v>
          </cell>
          <cell r="F2042">
            <v>2101.27</v>
          </cell>
        </row>
        <row r="2043">
          <cell r="A2043">
            <v>91337</v>
          </cell>
          <cell r="B2043" t="str">
            <v>KIT DE PORTA DE MADEIRA TIPO MEXICANA, MACIÇA (PESADA OU SUPERPESADA), PADRÃO POPULAR, 80X210CM, ESPESSURA DE 3CM, ITENS INCLUSOS: DOBRADIÇAS, MONTAGEM E INSTALAÇÃO DO BATENTE, SEM FECHADURA - FORNECIMENTO E INSTALAÇÃO. AF_12/2019</v>
          </cell>
          <cell r="C2043" t="str">
            <v>UN</v>
          </cell>
          <cell r="D2043">
            <v>1724.07</v>
          </cell>
          <cell r="E2043">
            <v>223.25</v>
          </cell>
          <cell r="F2043">
            <v>1947.32</v>
          </cell>
        </row>
        <row r="2044">
          <cell r="A2044">
            <v>100659</v>
          </cell>
          <cell r="B2044" t="str">
            <v>ALIZAR DE 5X1,5CM PARA PORTA FIXADO COM PREGOS, PADRÃO MÉDIO - FORNECIMENTO E INSTALAÇÃO. AF_12/2019</v>
          </cell>
          <cell r="C2044" t="str">
            <v>M</v>
          </cell>
          <cell r="D2044">
            <v>12.78</v>
          </cell>
          <cell r="E2044">
            <v>1.97</v>
          </cell>
          <cell r="F2044">
            <v>14.75</v>
          </cell>
        </row>
        <row r="2045">
          <cell r="A2045">
            <v>100660</v>
          </cell>
          <cell r="B2045" t="str">
            <v>ALIZAR DE 5X1,5CM PARA PORTA FIXADO COM PREGOS, PADRÃO POPULAR - FORNECIMENTO E INSTALAÇÃO. AF_12/2019</v>
          </cell>
          <cell r="C2045" t="str">
            <v>M</v>
          </cell>
          <cell r="D2045">
            <v>8</v>
          </cell>
          <cell r="E2045">
            <v>1.97</v>
          </cell>
          <cell r="F2045">
            <v>9.9700000000000006</v>
          </cell>
        </row>
        <row r="2046">
          <cell r="A2046">
            <v>100675</v>
          </cell>
          <cell r="B2046" t="str">
            <v>KIT DE PORTA-PRONTA DE MADEIRA EM ACABAMENTO MELAMÍNICO BRANCO, FOLHA LEVE OU MÉDIA, 90X210, EXCLUSIVE FECHADURA, FIXAÇÃO COM PREENCHIMENTO TOTAL DE ESPUMA EXPANSIVA - FORNECIMENTO E INSTALAÇÃO. AF_12/2019</v>
          </cell>
          <cell r="C2046" t="str">
            <v>UN</v>
          </cell>
          <cell r="D2046">
            <v>918.71</v>
          </cell>
          <cell r="E2046">
            <v>19.88</v>
          </cell>
          <cell r="F2046">
            <v>938.59</v>
          </cell>
        </row>
        <row r="2047">
          <cell r="A2047">
            <v>100676</v>
          </cell>
          <cell r="B2047" t="str">
            <v>BATENTE PARA PORTA COM BANDEIRA, FIXAÇÃO COM PARAFUSO E BUCHA. AF_12/2019</v>
          </cell>
          <cell r="C2047" t="str">
            <v>UN</v>
          </cell>
          <cell r="D2047">
            <v>174.3</v>
          </cell>
          <cell r="E2047">
            <v>63.53</v>
          </cell>
          <cell r="F2047">
            <v>237.83</v>
          </cell>
        </row>
        <row r="2048">
          <cell r="A2048">
            <v>100678</v>
          </cell>
          <cell r="B2048" t="str">
            <v>KIT DE PORTA DE MADEIRA PARA VERNIZ, SEMI-OCA (LEVE OU MÉDIA), PADRÃO MÉDIO, 60X210CM, ESPESSURA DE 3,5CM, ITENS INCLUSOS: DOBRADIÇAS, MONTAGEM E INSTALAÇÃO DE BATENTE, FECHADURA COM EXECUÇÃO DO FURO - FORNECIMENTO E INSTALAÇÃO. AF_12/2019</v>
          </cell>
          <cell r="C2048" t="str">
            <v>UN</v>
          </cell>
          <cell r="D2048">
            <v>920.32</v>
          </cell>
          <cell r="E2048">
            <v>219.4</v>
          </cell>
          <cell r="F2048">
            <v>1139.72</v>
          </cell>
        </row>
        <row r="2049">
          <cell r="A2049">
            <v>100679</v>
          </cell>
          <cell r="B2049" t="str">
            <v>KIT DE PORTA DE MADEIRA PARA VERNIZ, SEMI-OCA (LEVE OU MÉDIA), PADRÃO POPULAR, 60X210CM, ESPESSURA DE 3,5CM, ITENS INCLUSOS: DOBRADIÇAS, MONTAGEM E INSTALAÇÃO DE BATENTE, FECHADURA COM EXECUÇÃO DO FURO - FORNECIMENTO E INSTALAÇÃO. AF_12/2019</v>
          </cell>
          <cell r="C2049" t="str">
            <v>UN</v>
          </cell>
          <cell r="D2049">
            <v>724.18999999999994</v>
          </cell>
          <cell r="E2049">
            <v>219.73</v>
          </cell>
          <cell r="F2049">
            <v>943.92</v>
          </cell>
        </row>
        <row r="2050">
          <cell r="A2050">
            <v>100680</v>
          </cell>
          <cell r="B2050" t="str">
            <v>KIT DE PORTA DE MADEIRA PARA VERNIZ, SEMI-OCA (LEVE OU MÉDIA), PADRÃO MÉDIO, 70X210CM, ESPESSURA DE 3,5CM, ITENS INCLUSOS: DOBRADIÇAS, MONTAGEM E INSTALAÇÃO DE BATENTE, FECHADURA COM EXECUÇÃO DO FURO - FORNECIMENTO E INSTALAÇÃO. AF_12/2019</v>
          </cell>
          <cell r="C2050" t="str">
            <v>UN</v>
          </cell>
          <cell r="D2050">
            <v>926.89</v>
          </cell>
          <cell r="E2050">
            <v>223.64</v>
          </cell>
          <cell r="F2050">
            <v>1150.53</v>
          </cell>
        </row>
        <row r="2051">
          <cell r="A2051">
            <v>100681</v>
          </cell>
          <cell r="B2051" t="str">
            <v>KIT DE PORTA DE MADEIRA FRISADA, SEMI-OCA (LEVE OU MÉDIA), PADRÃO MÉDIO, 70X210CM, ESPESSURA DE 3CM, ITENS INCLUSOS: DOBRADIÇAS, MONTAGEM E INSTALAÇÃO DE BATENTE, FECHADURA COM EXECUÇÃO DO FURO - FORNECIMENTO E INSTALAÇÃO. AF_12/2019</v>
          </cell>
          <cell r="C2051" t="str">
            <v>UN</v>
          </cell>
          <cell r="D2051">
            <v>954.0100000000001</v>
          </cell>
          <cell r="E2051">
            <v>223.64</v>
          </cell>
          <cell r="F2051">
            <v>1177.6500000000001</v>
          </cell>
        </row>
        <row r="2052">
          <cell r="A2052">
            <v>100682</v>
          </cell>
          <cell r="B2052" t="str">
            <v>KIT DE PORTA DE MADEIRA FRISADA, SEMI-OCA (LEVE OU MÉDIA), PADRÃO POPULAR, 70X210CM, ESPESSURA DE 3CM, ITENS INCLUSOS: DOBRADIÇAS, MONTAGEM E INSTALAÇÃO DE BATENTE, FECHADURA COM EXECUÇÃO DO FURO - FORNECIMENTO E INSTALAÇÃO. AF_12/2019</v>
          </cell>
          <cell r="C2052" t="str">
            <v>UN</v>
          </cell>
          <cell r="D2052">
            <v>742.16</v>
          </cell>
          <cell r="E2052">
            <v>223.97</v>
          </cell>
          <cell r="F2052">
            <v>966.13</v>
          </cell>
        </row>
        <row r="2053">
          <cell r="A2053">
            <v>100683</v>
          </cell>
          <cell r="B2053" t="str">
            <v>KIT DE PORTA DE MADEIRA PARA VERNIZ, SEMI-OCA (LEVE OU MÉDIA), PADRÃO MÉDIO, 80X210CM, ESPESSURA DE 3,5CM, ITENS INCLUSOS: DOBRADIÇAS, MONTAGEM E INSTALAÇÃO DE BATENTE, FECHADURA COM EXECUÇÃO DO FURO - FORNECIMENTO E INSTALAÇÃO. AF_12/2019</v>
          </cell>
          <cell r="C2053" t="str">
            <v>UN</v>
          </cell>
          <cell r="D2053">
            <v>998.67000000000007</v>
          </cell>
          <cell r="E2053">
            <v>234.76</v>
          </cell>
          <cell r="F2053">
            <v>1233.43</v>
          </cell>
        </row>
        <row r="2054">
          <cell r="A2054">
            <v>100684</v>
          </cell>
          <cell r="B2054" t="str">
            <v>KIT DE PORTA DE MADEIRA PARA VERNIZ, SEMI-OCA (LEVE OU MÉDIA), PADRÃO POPULAR, 80X210CM, ESPESSURA DE 3,5CM, ITENS INCLUSOS: DOBRADIÇAS, MONTAGEM E INSTALAÇÃO DE BATENTE, FECHADURA COM EXECUÇÃO DO FURO - FORNECIMENTO E INSTALAÇÃO. AF_12/2019</v>
          </cell>
          <cell r="C2054" t="str">
            <v>UN</v>
          </cell>
          <cell r="D2054">
            <v>780.79</v>
          </cell>
          <cell r="E2054">
            <v>235.09</v>
          </cell>
          <cell r="F2054">
            <v>1015.88</v>
          </cell>
        </row>
        <row r="2055">
          <cell r="A2055">
            <v>100685</v>
          </cell>
          <cell r="B2055" t="str">
            <v>KIT DE PORTA DE MADEIRA PARA VERNIZ, SEMI-OCA (LEVE OU MÉDIA), PADRÃO MÉDIO, 90X210CM, ESPESSURA DE 3,5CM, ITENS INCLUSOS: DOBRADIÇAS, MONTAGEM E INSTALAÇÃO DE BATENTE, FECHADURA COM EXECUÇÃO DO FURO - FORNECIMENTO E INSTALAÇÃO. AF_12/2019</v>
          </cell>
          <cell r="C2055" t="str">
            <v>UN</v>
          </cell>
          <cell r="D2055">
            <v>1042.1500000000001</v>
          </cell>
          <cell r="E2055">
            <v>239</v>
          </cell>
          <cell r="F2055">
            <v>1281.1500000000001</v>
          </cell>
        </row>
        <row r="2056">
          <cell r="A2056">
            <v>100686</v>
          </cell>
          <cell r="B2056" t="str">
            <v>KIT DE PORTA DE MADEIRA PARA VERNIZ, SEMI-OCA (LEVE OU MÉDIA), PADRÃO POPULAR, 90X210CM, ESPESSURA DE 3CM, ITENS INCLUSOS: DOBRADIÇAS, MONTAGEM E INSTALAÇÃO DE BATENTE, FECHADURA COM EXECUÇÃO DO FURO - FORNECIMENTO E INSTALAÇÃO. AF_12/2019</v>
          </cell>
          <cell r="C2056" t="str">
            <v>UN</v>
          </cell>
          <cell r="D2056">
            <v>823.31000000000006</v>
          </cell>
          <cell r="E2056">
            <v>239.33</v>
          </cell>
          <cell r="F2056">
            <v>1062.6400000000001</v>
          </cell>
        </row>
        <row r="2057">
          <cell r="A2057">
            <v>100687</v>
          </cell>
          <cell r="B2057" t="str">
            <v>KIT DE PORTA DE MADEIRA FRISADA, SEMI-OCA (LEVE OU MÉDIA), PADRÃO MÉDIO, 60X210CM, ESPESSURA DE 3,5CM, ITENS INCLUSOS: DOBRADIÇAS, MONTAGEM E INSTALAÇÃO DE BATENTE, FECHADURA COM EXECUÇÃO DO FURO - FORNECIMENTO E INSTALAÇÃO. AF_12/2019</v>
          </cell>
          <cell r="C2057" t="str">
            <v>UN</v>
          </cell>
          <cell r="D2057">
            <v>930.0200000000001</v>
          </cell>
          <cell r="E2057">
            <v>219.4</v>
          </cell>
          <cell r="F2057">
            <v>1149.42</v>
          </cell>
        </row>
        <row r="2058">
          <cell r="A2058">
            <v>100688</v>
          </cell>
          <cell r="B2058" t="str">
            <v>KIT DE PORTA DE MADEIRA FRISADA, SEMI-OCA (LEVE OU MÉDIA), PADRÃO POPULAR, 60X210CM, ESPESSURA DE 3CM, ITENS INCLUSOS: DOBRADIÇAS, MONTAGEM E INSTALAÇÃO DE BATENTE, FECHADURA COM EXECUÇÃO DO FURO - FORNECIMENTO E INSTALAÇÃO. AF_12/2019</v>
          </cell>
          <cell r="C2058" t="str">
            <v>UN</v>
          </cell>
          <cell r="D2058">
            <v>733.89</v>
          </cell>
          <cell r="E2058">
            <v>219.73</v>
          </cell>
          <cell r="F2058">
            <v>953.62</v>
          </cell>
        </row>
        <row r="2059">
          <cell r="A2059">
            <v>100689</v>
          </cell>
          <cell r="B2059" t="str">
            <v>KIT DE PORTA DE MADEIRA FRISADA, SEMI-OCA (LEVE OU MÉDIA), PADRÃO MÉDIO, 80X210CM, ESPESSURA DE 3,5CM, ITENS INCLUSOS: DOBRADIÇAS, MONTAGEM E INSTALAÇÃO DE BATENTE, FECHADURA COM EXECUÇÃO DO FURO - FORNECIMENTO E INSTALAÇÃO. AF_12/2019</v>
          </cell>
          <cell r="C2059" t="str">
            <v>UN</v>
          </cell>
          <cell r="D2059">
            <v>1005.1400000000001</v>
          </cell>
          <cell r="E2059">
            <v>234.76</v>
          </cell>
          <cell r="F2059">
            <v>1239.9000000000001</v>
          </cell>
        </row>
        <row r="2060">
          <cell r="A2060">
            <v>100690</v>
          </cell>
          <cell r="B2060" t="str">
            <v>KIT DE PORTA DE MADEIRA FRISADA, SEMI-OCA (LEVE OU MÉDIA), PADRÃO POPULAR, 80X210CM, ESPESSURA DE 3,5CM, ITENS INCLUSOS: DOBRADIÇAS, MONTAGEM E INSTALAÇÃO DE BATENTE, FECHADURA COM EXECUÇÃO DO FURO - FORNECIMENTO E INSTALAÇÃO. AF_12/2019</v>
          </cell>
          <cell r="C2060" t="str">
            <v>UN</v>
          </cell>
          <cell r="D2060">
            <v>787.26</v>
          </cell>
          <cell r="E2060">
            <v>235.09</v>
          </cell>
          <cell r="F2060">
            <v>1022.35</v>
          </cell>
        </row>
        <row r="2061">
          <cell r="A2061">
            <v>100691</v>
          </cell>
          <cell r="B2061" t="str">
            <v>KIT DE PORTA DE MADEIRA TIPO VENEZIANA, 80X210CM (ESPESSURA DE 3CM), PADRÃO MÉDIO, ITENS INCLUSOS: DOBRADIÇAS, MONTAGEM E INSTALAÇÃO DE BATENTE, FECHADURA COM EXECUÇÃO DO FURO - FORNECIMENTO E INSTALAÇÃO. AF_12/2019</v>
          </cell>
          <cell r="C2061" t="str">
            <v>UN</v>
          </cell>
          <cell r="D2061">
            <v>1620.97</v>
          </cell>
          <cell r="E2061">
            <v>234.71</v>
          </cell>
          <cell r="F2061">
            <v>1855.68</v>
          </cell>
        </row>
        <row r="2062">
          <cell r="A2062">
            <v>100692</v>
          </cell>
          <cell r="B2062" t="str">
            <v>KIT DE PORTA DE MADEIRA TIPO VENEZIANA, 80X210CM (ESPESSURA DE 3CM), PADRÃO POPULAR, ITENS INCLUSOS: DOBRADIÇAS, MONTAGEM E INSTALAÇÃO DE BATENTE, FECHADURA COM EXECUÇÃO DO FURO - FORNECIMENTO E INSTALAÇÃO. AF_12/2019</v>
          </cell>
          <cell r="C2062" t="str">
            <v>UN</v>
          </cell>
          <cell r="D2062">
            <v>1403.1100000000001</v>
          </cell>
          <cell r="E2062">
            <v>235.02</v>
          </cell>
          <cell r="F2062">
            <v>1638.13</v>
          </cell>
        </row>
        <row r="2063">
          <cell r="A2063">
            <v>100693</v>
          </cell>
          <cell r="B2063" t="str">
            <v>KIT DE PORTA DE MADEIRA TIPO MEXICANA, MACIÇA (PESADA OU SUPERPESADA), PADRÃO MÉDIO, 80X210CM, ESPESSURA DE 3,5CM, ITENS INCLUSOS: DOBRADIÇAS, MONTAGEM E INSTALAÇÃO DE BATENTE, FECHADURA COM EXECUÇÃO DO FURO - FORNECIMENTO E INSTALAÇÃO. AF_12/2019</v>
          </cell>
          <cell r="C2063" t="str">
            <v>UN</v>
          </cell>
          <cell r="D2063">
            <v>2019.39</v>
          </cell>
          <cell r="E2063">
            <v>252.18</v>
          </cell>
          <cell r="F2063">
            <v>2271.5700000000002</v>
          </cell>
        </row>
        <row r="2064">
          <cell r="A2064">
            <v>100694</v>
          </cell>
          <cell r="B2064" t="str">
            <v>KIT DE PORTA DE MADEIRA TIPO MEXICANA, MACIÇA (PESADA OU SUPERPESADA), PADRÃO POPULAR, 80X210CM, ESPESSURA DE 3,5CM, ITENS INCLUSOS: DOBRADIÇAS, MONTAGEM E INSTALAÇÃO DE BATENTE, FECHADURA COM EXECUÇÃO DO FURO - FORNECIMENTO E INSTALAÇÃO. AF_12/2019</v>
          </cell>
          <cell r="C2064" t="str">
            <v>UN</v>
          </cell>
          <cell r="D2064">
            <v>1801.54</v>
          </cell>
          <cell r="E2064">
            <v>252.48</v>
          </cell>
          <cell r="F2064">
            <v>2054.02</v>
          </cell>
        </row>
        <row r="2065">
          <cell r="A2065">
            <v>100695</v>
          </cell>
          <cell r="B2065" t="str">
            <v>RECOLOCAÇÃO DE FOLHAS DE PORTA DE MADEIRA LEVE OU MÉDIA DE 60CM DE LARGURA, CONSIDERANDO REAPROVEITAMENTO DO MATERIAL. AF_12/2019</v>
          </cell>
          <cell r="C2065" t="str">
            <v>UN</v>
          </cell>
          <cell r="D2065">
            <v>21</v>
          </cell>
          <cell r="E2065">
            <v>46.42</v>
          </cell>
          <cell r="F2065">
            <v>67.42</v>
          </cell>
        </row>
        <row r="2066">
          <cell r="A2066">
            <v>100696</v>
          </cell>
          <cell r="B2066" t="str">
            <v>RECOLOCAÇÃO DE FOLHAS DE PORTA DE MADEIRA LEVE OU MÉDIA DE 70CM DE LARGURA, CONSIDERANDO REAPROVEITAMENTO DO MATERIAL. AF_12/2019</v>
          </cell>
          <cell r="C2066" t="str">
            <v>UN</v>
          </cell>
          <cell r="D2066">
            <v>23.319999999999993</v>
          </cell>
          <cell r="E2066">
            <v>51.75</v>
          </cell>
          <cell r="F2066">
            <v>75.069999999999993</v>
          </cell>
        </row>
        <row r="2067">
          <cell r="A2067">
            <v>100697</v>
          </cell>
          <cell r="B2067" t="str">
            <v>RECOLOCAÇÃO DE FOLHAS DE PORTA DE MADEIRA LEVE OU MÉDIA DE 80CM DE LARGURA, CONSIDERANDO REAPROVEITAMENTO DO MATERIAL. AF_12/2019</v>
          </cell>
          <cell r="C2067" t="str">
            <v>UN</v>
          </cell>
          <cell r="D2067">
            <v>25.669999999999995</v>
          </cell>
          <cell r="E2067">
            <v>57.1</v>
          </cell>
          <cell r="F2067">
            <v>82.77</v>
          </cell>
        </row>
        <row r="2068">
          <cell r="A2068">
            <v>100698</v>
          </cell>
          <cell r="B2068" t="str">
            <v>RECOLOCAÇÃO DE FOLHAS DE PORTA DE MADEIRA LEVE OU MÉDIA DE 90CM DE LARGURA, CONSIDERANDO REAPROVEITAMENTO DO MATERIAL. AF_12/2019</v>
          </cell>
          <cell r="C2068" t="str">
            <v>UN</v>
          </cell>
          <cell r="D2068">
            <v>27.980000000000004</v>
          </cell>
          <cell r="E2068">
            <v>62.47</v>
          </cell>
          <cell r="F2068">
            <v>90.45</v>
          </cell>
        </row>
        <row r="2069">
          <cell r="A2069">
            <v>100699</v>
          </cell>
          <cell r="B2069" t="str">
            <v>RECOLOCAÇÃO DE FOLHAS DE PORTA DE MADEIRA PESADA OU SUPERPESADA DE 80CM DE LARGURA, CONSIDERANDO REAPROVEITAMENTO DO MATERIAL. AF_12/2019</v>
          </cell>
          <cell r="C2069" t="str">
            <v>UN</v>
          </cell>
          <cell r="D2069">
            <v>33.13000000000001</v>
          </cell>
          <cell r="E2069">
            <v>74.569999999999993</v>
          </cell>
          <cell r="F2069">
            <v>107.7</v>
          </cell>
        </row>
        <row r="2070">
          <cell r="A2070">
            <v>100700</v>
          </cell>
          <cell r="B2070" t="str">
            <v>PORTA DE MADEIRA COMPENSADA LISA PARA PINTURA, 120X210X3,5CM, 2 FOLHAS, INCLUSO ADUELA 2A, ALIZAR 2A E DOBRADIÇAS. AF_12/2019</v>
          </cell>
          <cell r="C2070" t="str">
            <v>UN</v>
          </cell>
          <cell r="D2070">
            <v>784.8</v>
          </cell>
          <cell r="E2070">
            <v>146.97</v>
          </cell>
          <cell r="F2070">
            <v>931.77</v>
          </cell>
        </row>
        <row r="2071">
          <cell r="A2071">
            <v>100712</v>
          </cell>
          <cell r="B2071" t="str">
            <v>KIT DE PORTA DE MADEIRA PARA VERNIZ, SEMI-OCA (LEVE OU MÉDIA), PADRÃO POPULAR, 70X210CM, ESPESSURA DE 3,5CM, ITENS INCLUSOS: DOBRADIÇAS, MONTAGEM E INSTALAÇÃO DE BATENTE, FECHADURA COM EXECUÇÃO DO FURO - FORNECIMENTO E INSTALAÇÃO. AF_12/2019</v>
          </cell>
          <cell r="C2071" t="str">
            <v>UN</v>
          </cell>
          <cell r="D2071">
            <v>715.03</v>
          </cell>
          <cell r="E2071">
            <v>223.98</v>
          </cell>
          <cell r="F2071">
            <v>939.01</v>
          </cell>
        </row>
        <row r="2072">
          <cell r="A2072">
            <v>100665</v>
          </cell>
          <cell r="B2072" t="str">
            <v>JANELA DE MADEIRA - CEDRINHO/ANGELIM OU EQUIVALENTE DA REGIÃO - DE ABRIR COM 4 FOLHAS (2 VENEZIANAS E 2 GUILHOTINAS PARA VIDRO), COM BATENTE, ALIZAR E FERRAGENS. EXCLUSIVE VIDROS, ACABAMENTO E CONTRAMARCO. FORNECIMENTO E INSTALAÇÃO. AF_12/2019</v>
          </cell>
          <cell r="C2072" t="str">
            <v>M2</v>
          </cell>
          <cell r="D2072">
            <v>762.74</v>
          </cell>
          <cell r="E2072">
            <v>50.54</v>
          </cell>
          <cell r="F2072">
            <v>813.28</v>
          </cell>
        </row>
        <row r="2073">
          <cell r="A2073">
            <v>100666</v>
          </cell>
          <cell r="B2073" t="str">
            <v>JANELA DE MADEIRA (PINUS/EUCALIPTO OU EQUIV.) DE ABRIR COM 4 FOLHAS (2 VENEZIANAS E 2 GUILHOTINAS PARA VIDRO), COM BATENTE, ALIZAR E FERRAGENS. EXCLUSIVE VIDROS, ACABAMENTO E CONTRAMARCO. FORNECIMENTO E INSTALAÇÃO. AF_12/2019</v>
          </cell>
          <cell r="C2073" t="str">
            <v>M2</v>
          </cell>
          <cell r="D2073">
            <v>600.56000000000006</v>
          </cell>
          <cell r="E2073">
            <v>50.54</v>
          </cell>
          <cell r="F2073">
            <v>651.1</v>
          </cell>
        </row>
        <row r="2074">
          <cell r="A2074">
            <v>100667</v>
          </cell>
          <cell r="B2074" t="str">
            <v>JANELA DE MADEIRA (IMBUIA/CEDRO OU EQUIV.) DE ABRIR COM 4 FOLHAS (2 VENEZIANAS E 2 GUILHOTINAS PARA VIDRO), COM BATENTE, ALIZAR E FERRAGENS. EXCLUSIVE VIDROS, ACABAMENTO E CONTRAMARCO. FORNECIMENTO E INSTALAÇÃO. AF_12/2019</v>
          </cell>
          <cell r="C2074" t="str">
            <v>M2</v>
          </cell>
          <cell r="D2074">
            <v>992.01</v>
          </cell>
          <cell r="E2074">
            <v>50.54</v>
          </cell>
          <cell r="F2074">
            <v>1042.55</v>
          </cell>
        </row>
        <row r="2075">
          <cell r="A2075">
            <v>100668</v>
          </cell>
          <cell r="B2075" t="str">
            <v>JANELA DE MADEIRA (CEDRINHO/ANGELIM OU EQUIV.) TIPO MAXIM-AR, PARA VIDRO, COM BATENTE, ALIZAR E FERRAGENS. EXCLUSIVE VIDRO, ACABAMENTO E CONTRAMARCO. FORNECIMENTO E INSTALAÇÃO. AF_12/2019</v>
          </cell>
          <cell r="C2075" t="str">
            <v>M2</v>
          </cell>
          <cell r="D2075">
            <v>1198.22</v>
          </cell>
          <cell r="E2075">
            <v>113.72</v>
          </cell>
          <cell r="F2075">
            <v>1311.94</v>
          </cell>
        </row>
        <row r="2076">
          <cell r="A2076">
            <v>100669</v>
          </cell>
          <cell r="B2076" t="str">
            <v>JANELA DE MADEIRA (PINUS/EUCALIPTO OU EQUIV.) TIPO BASCULANTE COM 2 FOLHAS PARA VIDRO, COM BATENTE, ALIZAR E FERRAGENS. EXCLUSIVE VIDROS, ACABAMENTO E CONTRAMARCO. FORNECIMENTO E INSTALAÇÃO. AF_12/2019</v>
          </cell>
          <cell r="C2076" t="str">
            <v>M2</v>
          </cell>
          <cell r="D2076">
            <v>700.82</v>
          </cell>
          <cell r="E2076">
            <v>72.790000000000006</v>
          </cell>
          <cell r="F2076">
            <v>773.61</v>
          </cell>
        </row>
        <row r="2077">
          <cell r="A2077">
            <v>100670</v>
          </cell>
          <cell r="B2077" t="str">
            <v>JANELA DE MADEIRA (CEDRINHO/ANGELIM OU EQUIV.) DE CORRER COM 6 FOLHAS (2 VENEZ. FIXAS, 2 VENEZ. DE CORRER E 2 DE CORRER PARA VIDRO), COM BATENTE, ALIZAR E FERRAGENS. EXCLUSIVE VIDROS, ACABAMENTO E CONTRAMARCO. FORNECIMENTO E INSTALAÇÃO. AF_12/2019</v>
          </cell>
          <cell r="C2077" t="str">
            <v>M2</v>
          </cell>
          <cell r="D2077">
            <v>959.07</v>
          </cell>
          <cell r="E2077">
            <v>56.17</v>
          </cell>
          <cell r="F2077">
            <v>1015.24</v>
          </cell>
        </row>
        <row r="2078">
          <cell r="A2078">
            <v>100671</v>
          </cell>
          <cell r="B2078" t="str">
            <v>JANELA DE MADEIRA (IMBUIA/CEDRO OU EQUIV) DE CORRER COM 6 FOLHAS (2 VENEZIANAS FIXAS, 2 VENEZIANAS DE CORRER E 2 DE CORRER PARA VIDRO), COM BATENTE, ALIZAR E FERRAGENS. EXCLUSIVE VIDROS, ACABAMENTO E CONTRAMARCO. FORNECIMENTO E INSTALAÇÃO. AF_12/2019</v>
          </cell>
          <cell r="C2078" t="str">
            <v>M2</v>
          </cell>
          <cell r="D2078">
            <v>1192.3399999999999</v>
          </cell>
          <cell r="E2078">
            <v>56.17</v>
          </cell>
          <cell r="F2078">
            <v>1248.51</v>
          </cell>
        </row>
        <row r="2079">
          <cell r="A2079">
            <v>100672</v>
          </cell>
          <cell r="B2079" t="str">
            <v>JANELA DE MADEIRA (PINUS/EUCALIPTO OU EQUIV.) DE CORRER COM 6 FOLHAS (2 VENEZ. FIXAS, 2 VENEZ. DE CORRER E 2 DE CORRER PARA VIDRO), COM BATENTE, ALIZAR E FERRAGENS. EXCLUSIVE VIDROS, ACABAMENTO E CONTRAMARCO. FORNECIMENTO EINSTALAÇÃO. AF_12/2019</v>
          </cell>
          <cell r="C2079" t="str">
            <v>M2</v>
          </cell>
          <cell r="D2079">
            <v>767.14</v>
          </cell>
          <cell r="E2079">
            <v>56.17</v>
          </cell>
          <cell r="F2079">
            <v>823.31</v>
          </cell>
        </row>
        <row r="2080">
          <cell r="A2080">
            <v>100701</v>
          </cell>
          <cell r="B2080" t="str">
            <v>PORTA DE FERRO, DE ABRIR, TIPO GRADE COM CHAPA, COM GUARNIÇÕES. AF_12/2019</v>
          </cell>
          <cell r="C2080" t="str">
            <v>M2</v>
          </cell>
          <cell r="D2080">
            <v>1032.3999999999999</v>
          </cell>
          <cell r="E2080">
            <v>15.66</v>
          </cell>
          <cell r="F2080">
            <v>1048.06</v>
          </cell>
        </row>
        <row r="2081">
          <cell r="A2081">
            <v>94559</v>
          </cell>
          <cell r="B2081" t="str">
            <v>JANELA DE AÇO TIPO BASCULANTE PARA VIDROS, COM BATENTE, FERRAGENS E PINTURA ANTICORROSIVA. EXCLUSIVE VIDROS, ACABAMENTO, ALIZAR E CONTRAMARCO. FORNECIMENTO E INSTALAÇÃO. AF_12/2019</v>
          </cell>
          <cell r="C2081" t="str">
            <v>M2</v>
          </cell>
          <cell r="D2081">
            <v>517.21</v>
          </cell>
          <cell r="E2081">
            <v>143.27000000000001</v>
          </cell>
          <cell r="F2081">
            <v>660.48</v>
          </cell>
        </row>
        <row r="2082">
          <cell r="A2082">
            <v>94562</v>
          </cell>
          <cell r="B2082" t="str">
            <v>JANELA DE AÇO DE CORRER COM 4 FOLHAS PARA VIDRO, COM BATENTE, FERRAGENS E PINTURA ANTICORROSIVA. EXCLUSIVE VIDROS, ALIZAR E CONTRAMARCO. FORNECIMENTO E INSTALAÇÃO. AF_12/2019</v>
          </cell>
          <cell r="C2082" t="str">
            <v>M2</v>
          </cell>
          <cell r="D2082">
            <v>526.22</v>
          </cell>
          <cell r="E2082">
            <v>65.39</v>
          </cell>
          <cell r="F2082">
            <v>591.61</v>
          </cell>
        </row>
        <row r="2083">
          <cell r="A2083">
            <v>94587</v>
          </cell>
          <cell r="B2083" t="str">
            <v>CONTRAMARCO DE AÇO, FIXAÇÃO COM ARGAMASSA - FORNECIMENTO E INSTALAÇÃO. AF_12/2019</v>
          </cell>
          <cell r="C2083" t="str">
            <v>M</v>
          </cell>
          <cell r="D2083">
            <v>46</v>
          </cell>
          <cell r="E2083">
            <v>20.47</v>
          </cell>
          <cell r="F2083">
            <v>66.47</v>
          </cell>
        </row>
        <row r="2084">
          <cell r="A2084">
            <v>94588</v>
          </cell>
          <cell r="B2084" t="str">
            <v>CONTRAMARCO DE AÇO, FIXAÇÃO COM PARAFUSO - FORNECIMENTO E INSTALAÇÃO. AF_12/2019</v>
          </cell>
          <cell r="C2084" t="str">
            <v>M</v>
          </cell>
          <cell r="D2084">
            <v>46.419999999999995</v>
          </cell>
          <cell r="E2084">
            <v>10.63</v>
          </cell>
          <cell r="F2084">
            <v>57.05</v>
          </cell>
        </row>
        <row r="2085">
          <cell r="A2085">
            <v>99837</v>
          </cell>
          <cell r="B2085" t="str">
            <v>GUARDA-CORPO DE AÇO GALVANIZADO DE 1,10M, MONTANTES TUBULARES DE 1.1/4 ESPAÇADOS DE 1,20M, TRAVESSA SUPERIOR DE 1.1/2, GRADIL FORMADO POR TUBOS HORIZONTAIS DE 1 E VERTICAIS DE 3/4, FIXADO COM CHUMBADOR MECÂNICO. AF_04/2019_PS</v>
          </cell>
          <cell r="C2085" t="str">
            <v>M</v>
          </cell>
          <cell r="D2085">
            <v>368.05999999999995</v>
          </cell>
          <cell r="E2085">
            <v>201.08</v>
          </cell>
          <cell r="F2085">
            <v>569.14</v>
          </cell>
        </row>
        <row r="2086">
          <cell r="A2086">
            <v>99839</v>
          </cell>
          <cell r="B2086" t="str">
            <v>GUARDA-CORPO DE AÇO GALVANIZADO DE 1,10M DE ALTURA, MONTANTES TUBULARES DE 1.1/2  ESPAÇADOS DE 1,20M, TRAVESSA SUPERIOR DE 2 , GRADIL FORMADO POR BARRAS CHATAS EM FERRO DE 32X4,8MM, FIXADO COM CHUMBADOR MECÂNICO. AF_04/2019_PS</v>
          </cell>
          <cell r="C2086" t="str">
            <v>M</v>
          </cell>
          <cell r="D2086">
            <v>283.95</v>
          </cell>
          <cell r="E2086">
            <v>210.95</v>
          </cell>
          <cell r="F2086">
            <v>494.9</v>
          </cell>
        </row>
        <row r="2087">
          <cell r="A2087">
            <v>99841</v>
          </cell>
          <cell r="B2087" t="str">
            <v>GUARDA-CORPO PANORÂMICO COM PERFIS DE ALUMÍNIO E VIDRO LAMINADO 8 MM, FIXADO COM CHUMBADOR MECÂNICO. AF_04/2019_PS</v>
          </cell>
          <cell r="C2087" t="str">
            <v>M</v>
          </cell>
          <cell r="D2087">
            <v>903.85</v>
          </cell>
          <cell r="E2087">
            <v>122.35</v>
          </cell>
          <cell r="F2087">
            <v>1026.2</v>
          </cell>
        </row>
        <row r="2088">
          <cell r="A2088">
            <v>99855</v>
          </cell>
          <cell r="B2088" t="str">
            <v>CORRIMÃO SIMPLES, DIÂMETRO EXTERNO = 1 1/2, EM AÇO GALVANIZADO. AF_04/2019_PS</v>
          </cell>
          <cell r="C2088" t="str">
            <v>M</v>
          </cell>
          <cell r="D2088">
            <v>67.569999999999993</v>
          </cell>
          <cell r="E2088">
            <v>34.590000000000003</v>
          </cell>
          <cell r="F2088">
            <v>102.16</v>
          </cell>
        </row>
        <row r="2089">
          <cell r="A2089">
            <v>99857</v>
          </cell>
          <cell r="B2089" t="str">
            <v>CORRIMÃO SIMPLES, DIÂMETRO EXTERNO = 1 1/2, EM ALUMÍNIO. AF_04/2019_PS</v>
          </cell>
          <cell r="C2089" t="str">
            <v>M</v>
          </cell>
          <cell r="D2089">
            <v>49.08</v>
          </cell>
          <cell r="E2089">
            <v>48.56</v>
          </cell>
          <cell r="F2089">
            <v>97.64</v>
          </cell>
        </row>
        <row r="2090">
          <cell r="A2090">
            <v>99861</v>
          </cell>
          <cell r="B2090" t="str">
            <v>GRADIL EM FERRO FIXADO EM VÃOS DE JANELAS, FORMADO POR BARRAS CHATAS DE 25X4,8 MM. AF_04/2019</v>
          </cell>
          <cell r="C2090" t="str">
            <v>M2</v>
          </cell>
          <cell r="D2090">
            <v>334.23999999999995</v>
          </cell>
          <cell r="E2090">
            <v>310.57</v>
          </cell>
          <cell r="F2090">
            <v>644.80999999999995</v>
          </cell>
        </row>
        <row r="2091">
          <cell r="A2091">
            <v>99862</v>
          </cell>
          <cell r="B2091" t="str">
            <v>GRADIL EM ALUMÍNIO FIXADO EM VÃOS DE JANELAS, FORMADO POR TUBOS DE 3/4". AF_04/2019</v>
          </cell>
          <cell r="C2091" t="str">
            <v>M2</v>
          </cell>
          <cell r="D2091">
            <v>339.93000000000006</v>
          </cell>
          <cell r="E2091">
            <v>322.52</v>
          </cell>
          <cell r="F2091">
            <v>662.45</v>
          </cell>
        </row>
        <row r="2092">
          <cell r="A2092">
            <v>90838</v>
          </cell>
          <cell r="B2092" t="str">
            <v>PORTA CORTA-FOGO 90X210X4CM - FORNECIMENTO E INSTALAÇÃO. AF_12/2019</v>
          </cell>
          <cell r="C2092" t="str">
            <v>UN</v>
          </cell>
          <cell r="D2092">
            <v>2475.3700000000003</v>
          </cell>
          <cell r="E2092">
            <v>111.91</v>
          </cell>
          <cell r="F2092">
            <v>2587.2800000000002</v>
          </cell>
        </row>
        <row r="2093">
          <cell r="A2093">
            <v>91338</v>
          </cell>
          <cell r="B2093" t="str">
            <v>PORTA DE ALUMÍNIO DE ABRIR COM LAMBRI, COM GUARNIÇÃO, FIXAÇÃO COM PARAFUSOS - FORNECIMENTO E INSTALAÇÃO. AF_12/2019</v>
          </cell>
          <cell r="C2093" t="str">
            <v>M2</v>
          </cell>
          <cell r="D2093">
            <v>1537.9399999999998</v>
          </cell>
          <cell r="E2093">
            <v>10.89</v>
          </cell>
          <cell r="F2093">
            <v>1548.83</v>
          </cell>
        </row>
        <row r="2094">
          <cell r="A2094">
            <v>91341</v>
          </cell>
          <cell r="B2094" t="str">
            <v>PORTA EM ALUMÍNIO DE ABRIR TIPO VENEZIANA COM GUARNIÇÃO, FIXAÇÃO COM PARAFUSOS - FORNECIMENTO E INSTALAÇÃO. AF_12/2019</v>
          </cell>
          <cell r="C2094" t="str">
            <v>M2</v>
          </cell>
          <cell r="D2094">
            <v>1199.27</v>
          </cell>
          <cell r="E2094">
            <v>11.7</v>
          </cell>
          <cell r="F2094">
            <v>1210.97</v>
          </cell>
        </row>
        <row r="2095">
          <cell r="A2095">
            <v>94805</v>
          </cell>
          <cell r="B2095" t="str">
            <v>PORTA DE ALUMÍNIO DE ABRIR PARA VIDRO SEM GUARNIÇÃO, 87X210CM, FIXAÇÃO COM PARAFUSOS, INCLUSIVE VIDROS - FORNECIMENTO E INSTALAÇÃO. AF_12/2019</v>
          </cell>
          <cell r="C2095" t="str">
            <v>UN</v>
          </cell>
          <cell r="D2095">
            <v>1431.07</v>
          </cell>
          <cell r="E2095">
            <v>19.920000000000002</v>
          </cell>
          <cell r="F2095">
            <v>1450.99</v>
          </cell>
        </row>
        <row r="2096">
          <cell r="A2096">
            <v>94806</v>
          </cell>
          <cell r="B2096" t="str">
            <v>PORTA EM AÇO DE ABRIR PARA VIDRO SEM GUARNIÇÃO, 87X210CM, FIXAÇÃO COM PARAFUSOS, EXCLUSIVE VIDROS - FORNECIMENTO E INSTALAÇÃO. AF_12/2019</v>
          </cell>
          <cell r="C2096" t="str">
            <v>UN</v>
          </cell>
          <cell r="D2096">
            <v>1161.6699999999998</v>
          </cell>
          <cell r="E2096">
            <v>28.14</v>
          </cell>
          <cell r="F2096">
            <v>1189.81</v>
          </cell>
        </row>
        <row r="2097">
          <cell r="A2097">
            <v>94807</v>
          </cell>
          <cell r="B2097" t="str">
            <v>PORTA EM AÇO DE ABRIR TIPO VENEZIANA SEM GUARNIÇÃO, 87X210CM, FIXAÇÃO COM PARAFUSOS - FORNECIMENTO E INSTALAÇÃO. AF_12/2019</v>
          </cell>
          <cell r="C2097" t="str">
            <v>UN</v>
          </cell>
          <cell r="D2097">
            <v>1049.0999999999999</v>
          </cell>
          <cell r="E2097">
            <v>29.65</v>
          </cell>
          <cell r="F2097">
            <v>1078.75</v>
          </cell>
        </row>
        <row r="2098">
          <cell r="A2098">
            <v>100702</v>
          </cell>
          <cell r="B2098" t="str">
            <v>PORTA DE CORRER DE ALUMÍNIO, COM DUAS FOLHAS PARA VIDRO, INCLUSO VIDRO LISO INCOLOR, FECHADURA E PUXADOR, SEM ALIZAR. AF_12/2019</v>
          </cell>
          <cell r="C2098" t="str">
            <v>M2</v>
          </cell>
          <cell r="D2098">
            <v>841.18999999999994</v>
          </cell>
          <cell r="E2098">
            <v>8.6199999999999992</v>
          </cell>
          <cell r="F2098">
            <v>849.81</v>
          </cell>
        </row>
        <row r="2099">
          <cell r="A2099">
            <v>102188</v>
          </cell>
          <cell r="B2099" t="str">
            <v>MOLA HIDRAULICA DE PISO PARA PORTA DE VIDRO TEMPERADO. AF_01/2021</v>
          </cell>
          <cell r="C2099" t="str">
            <v>UN</v>
          </cell>
          <cell r="D2099">
            <v>837.43</v>
          </cell>
          <cell r="E2099">
            <v>69.739999999999995</v>
          </cell>
          <cell r="F2099">
            <v>907.17</v>
          </cell>
        </row>
        <row r="2100">
          <cell r="A2100">
            <v>102189</v>
          </cell>
          <cell r="B2100" t="str">
            <v>JOGO DE FERRAGENS CROMADAS PARA PORTA DE VIDRO TEMPERADO, UMA FOLHA COMPOSTO DE DOBRADICAS SUPERIOR E INFERIOR, TRINCO, FECHADURA, CONTRA FECHADURA COM CAPUCHINHO SEM MOLA E PUXADOR. AF_01/2021</v>
          </cell>
          <cell r="C2100" t="str">
            <v>UN</v>
          </cell>
          <cell r="D2100">
            <v>183.24</v>
          </cell>
          <cell r="E2100">
            <v>77.42</v>
          </cell>
          <cell r="F2100">
            <v>260.66000000000003</v>
          </cell>
        </row>
        <row r="2101">
          <cell r="A2101">
            <v>100703</v>
          </cell>
          <cell r="B2101" t="str">
            <v>PUXADOR CENTRAL PARA ESQUADRIA DE MADEIRA. AF_12/2019</v>
          </cell>
          <cell r="C2101" t="str">
            <v>UN</v>
          </cell>
          <cell r="D2101">
            <v>24.33</v>
          </cell>
          <cell r="E2101">
            <v>9.68</v>
          </cell>
          <cell r="F2101">
            <v>34.01</v>
          </cell>
        </row>
        <row r="2102">
          <cell r="A2102">
            <v>100704</v>
          </cell>
          <cell r="B2102" t="str">
            <v>PORTA CADEADO ZINCADO OXIDADO PRETO COM CADEADO DE AÇO INOX, LARGURA DE *50* MM. AF_12/2019</v>
          </cell>
          <cell r="C2102" t="str">
            <v>UN</v>
          </cell>
          <cell r="D2102">
            <v>55.64</v>
          </cell>
          <cell r="E2102">
            <v>15.47</v>
          </cell>
          <cell r="F2102">
            <v>71.11</v>
          </cell>
        </row>
        <row r="2103">
          <cell r="A2103">
            <v>100705</v>
          </cell>
          <cell r="B2103" t="str">
            <v>TARJETA TIPO LIVRE/OCUPADO PARA PORTA DE BANHEIRO. AF_12/2019</v>
          </cell>
          <cell r="C2103" t="str">
            <v>UN</v>
          </cell>
          <cell r="D2103">
            <v>56.990000000000009</v>
          </cell>
          <cell r="E2103">
            <v>26.66</v>
          </cell>
          <cell r="F2103">
            <v>83.65</v>
          </cell>
        </row>
        <row r="2104">
          <cell r="A2104">
            <v>100706</v>
          </cell>
          <cell r="B2104" t="str">
            <v>CREMONA EM LATÃO CROMADO OU POLIDO, COMPLETA. AF_12/2019</v>
          </cell>
          <cell r="C2104" t="str">
            <v>UN</v>
          </cell>
          <cell r="D2104">
            <v>42.16</v>
          </cell>
          <cell r="E2104">
            <v>34.590000000000003</v>
          </cell>
          <cell r="F2104">
            <v>76.75</v>
          </cell>
        </row>
        <row r="2105">
          <cell r="A2105">
            <v>100707</v>
          </cell>
          <cell r="B2105" t="str">
            <v>FECHO DE EMBUTIR TIPO UNHA 22CM. AF_12/2019</v>
          </cell>
          <cell r="C2105" t="str">
            <v>UN</v>
          </cell>
          <cell r="D2105">
            <v>117.63</v>
          </cell>
          <cell r="E2105">
            <v>32.840000000000003</v>
          </cell>
          <cell r="F2105">
            <v>150.47</v>
          </cell>
        </row>
        <row r="2106">
          <cell r="A2106">
            <v>100708</v>
          </cell>
          <cell r="B2106" t="str">
            <v>FECHO DE EMBUTIR TIPO UNHA 40CM. AF_12/2019</v>
          </cell>
          <cell r="C2106" t="str">
            <v>UN</v>
          </cell>
          <cell r="D2106">
            <v>151.06</v>
          </cell>
          <cell r="E2106">
            <v>36.42</v>
          </cell>
          <cell r="F2106">
            <v>187.48</v>
          </cell>
        </row>
        <row r="2107">
          <cell r="A2107">
            <v>100709</v>
          </cell>
          <cell r="B2107" t="str">
            <v>DOBRADIÇA EM AÇO/FERRO, 3" X 21/2", E=1,9 A 2MM, SEN ANEL, CROMADO OU ZINCADO, TAMPA BOLA, COM PARAFUSOS. AF_12/2019</v>
          </cell>
          <cell r="C2107" t="str">
            <v>UN</v>
          </cell>
          <cell r="D2107">
            <v>27.240000000000002</v>
          </cell>
          <cell r="E2107">
            <v>26.75</v>
          </cell>
          <cell r="F2107">
            <v>53.99</v>
          </cell>
        </row>
        <row r="2108">
          <cell r="A2108">
            <v>100710</v>
          </cell>
          <cell r="B2108" t="str">
            <v>DOBRADIÇA TIPO VAI E VEM EM LATÃO POLIDO 3". AF_12/2019</v>
          </cell>
          <cell r="C2108" t="str">
            <v>UN</v>
          </cell>
          <cell r="D2108">
            <v>99.28</v>
          </cell>
          <cell r="E2108">
            <v>35.65</v>
          </cell>
          <cell r="F2108">
            <v>134.93</v>
          </cell>
        </row>
        <row r="2109">
          <cell r="A2109">
            <v>102151</v>
          </cell>
          <cell r="B2109" t="str">
            <v>INSTALAÇÃO DE VIDRO LISO INCOLOR, E = 3 MM, EM ESQUADRIA DE MADEIRA, FIXADO COM BAGUETE. AF_01/2021</v>
          </cell>
          <cell r="C2109" t="str">
            <v>M2</v>
          </cell>
          <cell r="D2109">
            <v>137.67999999999998</v>
          </cell>
          <cell r="E2109">
            <v>24.77</v>
          </cell>
          <cell r="F2109">
            <v>162.44999999999999</v>
          </cell>
        </row>
        <row r="2110">
          <cell r="A2110">
            <v>102152</v>
          </cell>
          <cell r="B2110" t="str">
            <v>INSTALAÇÃO DE VIDRO LISO, E = 4 MM, EM ESQUADRIA DE MADEIRA, FIXADO COM BAGUETE. AF_01/2021</v>
          </cell>
          <cell r="C2110" t="str">
            <v>M2</v>
          </cell>
          <cell r="D2110">
            <v>153.76000000000002</v>
          </cell>
          <cell r="E2110">
            <v>24.76</v>
          </cell>
          <cell r="F2110">
            <v>178.52</v>
          </cell>
        </row>
        <row r="2111">
          <cell r="A2111">
            <v>102153</v>
          </cell>
          <cell r="B2111" t="str">
            <v>INSTALAÇÃO DE VIDRO LISO FUME, E = 4 MM, EM ESQUADRIA DE MADEIRA, FIXADO COM BAGUETE. AF_01/2021</v>
          </cell>
          <cell r="C2111" t="str">
            <v>M2</v>
          </cell>
          <cell r="D2111">
            <v>196.59</v>
          </cell>
          <cell r="E2111">
            <v>24.76</v>
          </cell>
          <cell r="F2111">
            <v>221.35</v>
          </cell>
        </row>
        <row r="2112">
          <cell r="A2112">
            <v>102154</v>
          </cell>
          <cell r="B2112" t="str">
            <v>INSTALAÇÃO DE VIDRO LISO INCOLOR, E = 5 MM, EM ESQUADRIA DE MADEIRA, FIXADO COM BAGUETE. AF_01/2021</v>
          </cell>
          <cell r="C2112" t="str">
            <v>M2</v>
          </cell>
          <cell r="D2112">
            <v>170.34</v>
          </cell>
          <cell r="E2112">
            <v>19.79</v>
          </cell>
          <cell r="F2112">
            <v>190.13</v>
          </cell>
        </row>
        <row r="2113">
          <cell r="A2113">
            <v>102155</v>
          </cell>
          <cell r="B2113" t="str">
            <v>INSTALAÇÃO DE VIDRO LISO FUME, E = 5 MM, EM ESQUADRIA DE MADEIRA, FIXADO COM BAGUETE. AF_01/2021</v>
          </cell>
          <cell r="C2113" t="str">
            <v>M2</v>
          </cell>
          <cell r="D2113">
            <v>205.38</v>
          </cell>
          <cell r="E2113">
            <v>19.79</v>
          </cell>
          <cell r="F2113">
            <v>225.17</v>
          </cell>
        </row>
        <row r="2114">
          <cell r="A2114">
            <v>102156</v>
          </cell>
          <cell r="B2114" t="str">
            <v>INSTALAÇÃO DE VIDRO LISO INCOLOR, E = 6 MM, EM ESQUADRIA DE MADEIRA, FIXADO COM BAGUETE. AF_01/2021</v>
          </cell>
          <cell r="C2114" t="str">
            <v>M2</v>
          </cell>
          <cell r="D2114">
            <v>197.78</v>
          </cell>
          <cell r="E2114">
            <v>15.09</v>
          </cell>
          <cell r="F2114">
            <v>212.87</v>
          </cell>
        </row>
        <row r="2115">
          <cell r="A2115">
            <v>102157</v>
          </cell>
          <cell r="B2115" t="str">
            <v>INSTALAÇÃO DE VIDRO LISO FUME, E = 6 MM, EM ESQUADRIA DE MADEIRA, FIXADO COM BAGUETE. AF_01/2021</v>
          </cell>
          <cell r="C2115" t="str">
            <v>M2</v>
          </cell>
          <cell r="D2115">
            <v>272.74</v>
          </cell>
          <cell r="E2115">
            <v>15.09</v>
          </cell>
          <cell r="F2115">
            <v>287.83</v>
          </cell>
        </row>
        <row r="2116">
          <cell r="A2116">
            <v>102158</v>
          </cell>
          <cell r="B2116" t="str">
            <v>INSTALAÇÃO DE VIDRO LISO INCOLOR, E = 8 MM, EM ESQUADRIA DE MADEIRA, FIXADO COM BAGUETE. AF_01/2021</v>
          </cell>
          <cell r="C2116" t="str">
            <v>M2</v>
          </cell>
          <cell r="D2116">
            <v>277.22999999999996</v>
          </cell>
          <cell r="E2116">
            <v>11.23</v>
          </cell>
          <cell r="F2116">
            <v>288.45999999999998</v>
          </cell>
        </row>
        <row r="2117">
          <cell r="A2117">
            <v>102159</v>
          </cell>
          <cell r="B2117" t="str">
            <v>INSTALAÇÃO DE VIDRO LISO INCOLOR, E = 10 MM, EM ESQUADRIA DE MADEIRA, FIXADO COM BAGUETE. AF_01/2021</v>
          </cell>
          <cell r="C2117" t="str">
            <v>M2</v>
          </cell>
          <cell r="D2117">
            <v>331.47</v>
          </cell>
          <cell r="E2117">
            <v>9.84</v>
          </cell>
          <cell r="F2117">
            <v>341.31</v>
          </cell>
        </row>
        <row r="2118">
          <cell r="A2118">
            <v>102160</v>
          </cell>
          <cell r="B2118" t="str">
            <v>INSTALAÇÃO DE VIDRO IMPRESSO, E = 4 MM, EM ESQUADRIA DE MADEIRA, FIXADO COM BAGUETE. AF_01/2021</v>
          </cell>
          <cell r="C2118" t="str">
            <v>M2</v>
          </cell>
          <cell r="D2118">
            <v>132.32999999999998</v>
          </cell>
          <cell r="E2118">
            <v>24.77</v>
          </cell>
          <cell r="F2118">
            <v>157.1</v>
          </cell>
        </row>
        <row r="2119">
          <cell r="A2119">
            <v>102161</v>
          </cell>
          <cell r="B2119" t="str">
            <v>INSTALAÇÃO DE VIDRO LISO INCOLOR, E = 3 MM, EM ESQUADRIA DE ALUMÍNIO OU PVC, FIXADO COM BAGUETE. AF_01/2021_PS</v>
          </cell>
          <cell r="C2119" t="str">
            <v>M2</v>
          </cell>
          <cell r="D2119">
            <v>237.04999999999998</v>
          </cell>
          <cell r="E2119">
            <v>30.02</v>
          </cell>
          <cell r="F2119">
            <v>267.07</v>
          </cell>
        </row>
        <row r="2120">
          <cell r="A2120">
            <v>102162</v>
          </cell>
          <cell r="B2120" t="str">
            <v>INSTALAÇÃO DE VIDRO LISO INCOLOR, E = 4 MM, EM ESQUADRIA DE ALUMÍNIO OU PVC, FIXADO COM BAGUETE. AF_01/2021_PS</v>
          </cell>
          <cell r="C2120" t="str">
            <v>M2</v>
          </cell>
          <cell r="D2120">
            <v>253.11999999999998</v>
          </cell>
          <cell r="E2120">
            <v>30.02</v>
          </cell>
          <cell r="F2120">
            <v>283.14</v>
          </cell>
        </row>
        <row r="2121">
          <cell r="A2121">
            <v>102163</v>
          </cell>
          <cell r="B2121" t="str">
            <v>INSTALAÇÃO DE VIDRO LISO FUME, E = 4 MM, EM ESQUADRIA DE ALUMÍNIO OU PVC, FIXADO COM BAGUETE. AF_01/2021_PS</v>
          </cell>
          <cell r="C2121" t="str">
            <v>M2</v>
          </cell>
          <cell r="D2121">
            <v>295.95000000000005</v>
          </cell>
          <cell r="E2121">
            <v>30.02</v>
          </cell>
          <cell r="F2121">
            <v>325.97000000000003</v>
          </cell>
        </row>
        <row r="2122">
          <cell r="A2122">
            <v>102164</v>
          </cell>
          <cell r="B2122" t="str">
            <v>INSTALAÇÃO DE VIDRO LISO INCOLOR, E = 5 MM, EM ESQUADRIA DE ALUMÍNIO OU PVC, FIXADO COM BAGUETE. AF_01/2021_PS</v>
          </cell>
          <cell r="C2122" t="str">
            <v>M2</v>
          </cell>
          <cell r="D2122">
            <v>251.46</v>
          </cell>
          <cell r="E2122">
            <v>24.03</v>
          </cell>
          <cell r="F2122">
            <v>275.49</v>
          </cell>
        </row>
        <row r="2123">
          <cell r="A2123">
            <v>102165</v>
          </cell>
          <cell r="B2123" t="str">
            <v>INSTALAÇÃO DE VIDRO LISO FUME, E = 5 MM, EM ESQUADRIA DE ALUMÍNIO OU PVC, FIXADO COM BAGUETE. AF_01/2021_PS</v>
          </cell>
          <cell r="C2123" t="str">
            <v>M2</v>
          </cell>
          <cell r="D2123">
            <v>286.5</v>
          </cell>
          <cell r="E2123">
            <v>24.03</v>
          </cell>
          <cell r="F2123">
            <v>310.52999999999997</v>
          </cell>
        </row>
        <row r="2124">
          <cell r="A2124">
            <v>102166</v>
          </cell>
          <cell r="B2124" t="str">
            <v>INSTALAÇÃO DE VIDRO LISO INCOLOR, E = 6 MM, EM ESQUADRIA DE ALUMÍNIO OU PVC, FIXADO COM BAGUETE. AF_01/2021_PS</v>
          </cell>
          <cell r="C2124" t="str">
            <v>M2</v>
          </cell>
          <cell r="D2124">
            <v>260.58</v>
          </cell>
          <cell r="E2124">
            <v>18.37</v>
          </cell>
          <cell r="F2124">
            <v>278.95</v>
          </cell>
        </row>
        <row r="2125">
          <cell r="A2125">
            <v>102167</v>
          </cell>
          <cell r="B2125" t="str">
            <v>INSTALAÇÃO DE VIDRO LISO FUME, E = 6 MM, EM ESQUADRIA DE ALUMÍNIO OU PVC, FIXADO COM BAGUETE. AF_01/2021_PS</v>
          </cell>
          <cell r="C2125" t="str">
            <v>M2</v>
          </cell>
          <cell r="D2125">
            <v>335.54</v>
          </cell>
          <cell r="E2125">
            <v>18.37</v>
          </cell>
          <cell r="F2125">
            <v>353.91</v>
          </cell>
        </row>
        <row r="2126">
          <cell r="A2126">
            <v>102168</v>
          </cell>
          <cell r="B2126" t="str">
            <v>INSTALAÇÃO DE VIDRO LISO INCOLOR, E = 8 MM, EM ESQUADRIA DE ALUMÍNIO OU PVC, FIXADO COM BAGUETE. AF_01/2021_PS</v>
          </cell>
          <cell r="C2126" t="str">
            <v>M2</v>
          </cell>
          <cell r="D2126">
            <v>323.79000000000002</v>
          </cell>
          <cell r="E2126">
            <v>13.64</v>
          </cell>
          <cell r="F2126">
            <v>337.43</v>
          </cell>
        </row>
        <row r="2127">
          <cell r="A2127">
            <v>102169</v>
          </cell>
          <cell r="B2127" t="str">
            <v>INSTALAÇÃO DE VIDRO LISO INCOLOR, E = 10 MM, EM ESQUADRIA DE ALUMÍNIO OU PVC, FIXADO COM BAGUETE. AF_01/2021_PS</v>
          </cell>
          <cell r="C2127" t="str">
            <v>M2</v>
          </cell>
          <cell r="D2127">
            <v>372.01</v>
          </cell>
          <cell r="E2127">
            <v>11.94</v>
          </cell>
          <cell r="F2127">
            <v>383.95</v>
          </cell>
        </row>
        <row r="2128">
          <cell r="A2128">
            <v>102170</v>
          </cell>
          <cell r="B2128" t="str">
            <v>INSTALAÇÃO DE VIDRO IMPRESSO, E = 4 MM, EM ESQUADRIA DE ALUMÍNIO OU PVC, FIXADO COM BAGUETE. AF_01/2021_PS</v>
          </cell>
          <cell r="C2128" t="str">
            <v>M2</v>
          </cell>
          <cell r="D2128">
            <v>231.70000000000002</v>
          </cell>
          <cell r="E2128">
            <v>30.02</v>
          </cell>
          <cell r="F2128">
            <v>261.72000000000003</v>
          </cell>
        </row>
        <row r="2129">
          <cell r="A2129">
            <v>102171</v>
          </cell>
          <cell r="B2129" t="str">
            <v>INSTALAÇÃO DE VIDRO ARAMADO, E = 6 MM, EM ESQUADRIA DE ALUMÍNIO OU PVC, FIXADO COM BAGUETE. AF_01/2021_PS</v>
          </cell>
          <cell r="C2129" t="str">
            <v>M2</v>
          </cell>
          <cell r="D2129">
            <v>422.79999999999995</v>
          </cell>
          <cell r="E2129">
            <v>24.03</v>
          </cell>
          <cell r="F2129">
            <v>446.83</v>
          </cell>
        </row>
        <row r="2130">
          <cell r="A2130">
            <v>102172</v>
          </cell>
          <cell r="B2130" t="str">
            <v>INSTALAÇÃO DE VIDRO ARAMADO, E = 7 MM, EM ESQUADRIA DE ALUMÍNIO OU PVC, FIXADO COM BAGUETE. AF_01/2021_PS</v>
          </cell>
          <cell r="C2130" t="str">
            <v>M2</v>
          </cell>
          <cell r="D2130">
            <v>410.49</v>
          </cell>
          <cell r="E2130">
            <v>18.37</v>
          </cell>
          <cell r="F2130">
            <v>428.86</v>
          </cell>
        </row>
        <row r="2131">
          <cell r="A2131">
            <v>102176</v>
          </cell>
          <cell r="B2131" t="str">
            <v>INSTALAÇÃO DE VIDRO LAMINADO, E = 8 MM (4+4), ENCAIXADO EM PERFIL U. AF_01/2021_PS</v>
          </cell>
          <cell r="C2131" t="str">
            <v>M2</v>
          </cell>
          <cell r="D2131">
            <v>739.38</v>
          </cell>
          <cell r="E2131">
            <v>63.9</v>
          </cell>
          <cell r="F2131">
            <v>803.28</v>
          </cell>
        </row>
        <row r="2132">
          <cell r="A2132">
            <v>102177</v>
          </cell>
          <cell r="B2132" t="str">
            <v>INSTALAÇÃO DE VIDRO LAMINADO, E = 12 MM (4+4+4), ENCAIXADO EM PERFIL U. AF_01/2021_PS</v>
          </cell>
          <cell r="C2132" t="str">
            <v>M2</v>
          </cell>
          <cell r="D2132">
            <v>1501.2600000000002</v>
          </cell>
          <cell r="E2132">
            <v>58.12</v>
          </cell>
          <cell r="F2132">
            <v>1559.38</v>
          </cell>
        </row>
        <row r="2133">
          <cell r="A2133">
            <v>102178</v>
          </cell>
          <cell r="B2133" t="str">
            <v>INSTALAÇÃO DE VIDRO LAMINADO, E = 15 MM (5+5+5), ENCAIXADO EM PERFIL U. AF_01/2021_PS</v>
          </cell>
          <cell r="C2133" t="str">
            <v>M2</v>
          </cell>
          <cell r="D2133">
            <v>1725.62</v>
          </cell>
          <cell r="E2133">
            <v>53.24</v>
          </cell>
          <cell r="F2133">
            <v>1778.86</v>
          </cell>
        </row>
        <row r="2134">
          <cell r="A2134">
            <v>102179</v>
          </cell>
          <cell r="B2134" t="str">
            <v>INSTALAÇÃO DE VIDRO TEMPERADO, E = 6 MM, ENCAIXADO EM PERFIL U. AF_01/2021_PS</v>
          </cell>
          <cell r="C2134" t="str">
            <v>M2</v>
          </cell>
          <cell r="D2134">
            <v>328.67999999999995</v>
          </cell>
          <cell r="E2134">
            <v>60.85</v>
          </cell>
          <cell r="F2134">
            <v>389.53</v>
          </cell>
        </row>
        <row r="2135">
          <cell r="A2135">
            <v>102180</v>
          </cell>
          <cell r="B2135" t="str">
            <v>INSTALAÇÃO DE VIDRO TEMPERADO, E = 8 MM, ENCAIXADO EM PERFIL U. AF_01/2021_PS</v>
          </cell>
          <cell r="C2135" t="str">
            <v>M2</v>
          </cell>
          <cell r="D2135">
            <v>392.66999999999996</v>
          </cell>
          <cell r="E2135">
            <v>57.97</v>
          </cell>
          <cell r="F2135">
            <v>450.64</v>
          </cell>
        </row>
        <row r="2136">
          <cell r="A2136">
            <v>102181</v>
          </cell>
          <cell r="B2136" t="str">
            <v>INSTALAÇÃO DE VIDRO TEMPERADO, E = 10 MM, ENCAIXADO EM PERFIL U. AF_01/2021_PS</v>
          </cell>
          <cell r="C2136" t="str">
            <v>M2</v>
          </cell>
          <cell r="D2136">
            <v>478.71000000000004</v>
          </cell>
          <cell r="E2136">
            <v>54.38</v>
          </cell>
          <cell r="F2136">
            <v>533.09</v>
          </cell>
        </row>
        <row r="2137">
          <cell r="A2137">
            <v>102182</v>
          </cell>
          <cell r="B2137" t="str">
            <v>PORTA PIVOTANTE DE VIDRO TEMPERADO, 90X210 CM, ESPESSURA 10 MM, INCLUSIVE ACESSÓRIOS. AF_01/2021</v>
          </cell>
          <cell r="C2137" t="str">
            <v>UN</v>
          </cell>
          <cell r="D2137">
            <v>1013.17</v>
          </cell>
          <cell r="E2137">
            <v>73.66</v>
          </cell>
          <cell r="F2137">
            <v>1086.83</v>
          </cell>
        </row>
        <row r="2138">
          <cell r="A2138">
            <v>102183</v>
          </cell>
          <cell r="B2138" t="str">
            <v>PORTA PIVOTANTE DE VIDRO TEMPERADO, 2 FOLHAS DE 90X210 CM, ESPESSURA DE 10MM, INCLUSIVE ACESSÓRIOS. AF_01/2021</v>
          </cell>
          <cell r="C2138" t="str">
            <v>UN</v>
          </cell>
          <cell r="D2138">
            <v>2030.6100000000001</v>
          </cell>
          <cell r="E2138">
            <v>157.35</v>
          </cell>
          <cell r="F2138">
            <v>2187.96</v>
          </cell>
        </row>
        <row r="2139">
          <cell r="A2139">
            <v>102184</v>
          </cell>
          <cell r="B2139" t="str">
            <v>PORTA DE ABRIR COM MOLA HIDRÁULICA, EM VIDRO TEMPERADO, 90X210 CM, ESPESSURA 10 MM, INCLUSIVE ACESSÓRIOS. AF_01/2021</v>
          </cell>
          <cell r="C2139" t="str">
            <v>UN</v>
          </cell>
          <cell r="D2139">
            <v>1842.55</v>
          </cell>
          <cell r="E2139">
            <v>124.81</v>
          </cell>
          <cell r="F2139">
            <v>1967.36</v>
          </cell>
        </row>
        <row r="2140">
          <cell r="A2140">
            <v>102185</v>
          </cell>
          <cell r="B2140" t="str">
            <v>PORTA DE ABRIR COM MOLA HIDRÁULICA, EM VIDRO TEMPERADO, 2 FOLHAS DE 90X210 CM, ESPESSURA DD 10MM, INCLUSIVE ACESSÓRIOS. AF_01/2021</v>
          </cell>
          <cell r="C2140" t="str">
            <v>UN</v>
          </cell>
          <cell r="D2140">
            <v>3689.3</v>
          </cell>
          <cell r="E2140">
            <v>259.35000000000002</v>
          </cell>
          <cell r="F2140">
            <v>3948.65</v>
          </cell>
        </row>
        <row r="2141">
          <cell r="A2141">
            <v>102190</v>
          </cell>
          <cell r="B2141" t="str">
            <v>REMOÇÃO DE VIDRO LISO COMUM DE ESQUADRIA COM BAGUETE DE MADEIRA. AF_01/2021</v>
          </cell>
          <cell r="C2141" t="str">
            <v>M2</v>
          </cell>
          <cell r="D2141">
            <v>6.5800000000000018</v>
          </cell>
          <cell r="E2141">
            <v>15.43</v>
          </cell>
          <cell r="F2141">
            <v>22.01</v>
          </cell>
        </row>
        <row r="2142">
          <cell r="A2142">
            <v>102191</v>
          </cell>
          <cell r="B2142" t="str">
            <v>REMOÇÃO DE VIDRO LISO COMUM DE ESQUADRIA COM BAGUETE DE ALUMÍNIO OU PVC. AF_01/2021</v>
          </cell>
          <cell r="C2142" t="str">
            <v>M2</v>
          </cell>
          <cell r="D2142">
            <v>8</v>
          </cell>
          <cell r="E2142">
            <v>18.739999999999998</v>
          </cell>
          <cell r="F2142">
            <v>26.74</v>
          </cell>
        </row>
        <row r="2143">
          <cell r="A2143">
            <v>102192</v>
          </cell>
          <cell r="B2143" t="str">
            <v>REMOÇÃO DE VIDRO TEMPERADO FIXADO EM PERFIL U. AF_01/2021</v>
          </cell>
          <cell r="C2143" t="str">
            <v>M2</v>
          </cell>
          <cell r="D2143">
            <v>5.7099999999999991</v>
          </cell>
          <cell r="E2143">
            <v>13.38</v>
          </cell>
          <cell r="F2143">
            <v>19.09</v>
          </cell>
        </row>
        <row r="2144">
          <cell r="A2144">
            <v>94569</v>
          </cell>
          <cell r="B2144" t="str">
            <v>JANELA DE ALUMÍNIO TIPO MAXIM-AR, COM VIDROS, BATENTE E FERRAGENS. EXCLUSIVE ALIZAR, ACABAMENTO E CONTRAMARCO. FORNECIMENTO E INSTALAÇÃO. AF_12/2019</v>
          </cell>
          <cell r="C2144" t="str">
            <v>M2</v>
          </cell>
          <cell r="D2144">
            <v>1268.08</v>
          </cell>
          <cell r="E2144">
            <v>52.29</v>
          </cell>
          <cell r="F2144">
            <v>1320.37</v>
          </cell>
        </row>
        <row r="2145">
          <cell r="A2145">
            <v>94570</v>
          </cell>
          <cell r="B2145" t="str">
            <v>JANELA DE ALUMÍNIO DE CORRER COM 2 FOLHAS PARA VIDROS, COM VIDROS, BATENTE, ACABAMENTO COM ACETATO OU BRILHANTE E FERRAGENS. EXCLUSIVE ALIZAR E CONTRAMARCO. FORNECIMENTO E INSTALAÇÃO. AF_12/2019</v>
          </cell>
          <cell r="C2145" t="str">
            <v>M2</v>
          </cell>
          <cell r="D2145">
            <v>681.7</v>
          </cell>
          <cell r="E2145">
            <v>15.87</v>
          </cell>
          <cell r="F2145">
            <v>697.57</v>
          </cell>
        </row>
        <row r="2146">
          <cell r="A2146">
            <v>94572</v>
          </cell>
          <cell r="B2146" t="str">
            <v>JANELA DE ALUMÍNIO DE CORRER COM 3 FOLHAS (2 VENEZIANAS E 1 PARA VIDRO), COM VIDROS, BATENTE E FERRAGENS. EXCLUSIVE ACABAMENTO, ALIZAR E CONTRAMARCO. FORNECIMENTO E INSTALAÇÃO. AF_12/2019</v>
          </cell>
          <cell r="C2146" t="str">
            <v>M2</v>
          </cell>
          <cell r="D2146">
            <v>981.01</v>
          </cell>
          <cell r="E2146">
            <v>21.33</v>
          </cell>
          <cell r="F2146">
            <v>1002.34</v>
          </cell>
        </row>
        <row r="2147">
          <cell r="A2147">
            <v>94573</v>
          </cell>
          <cell r="B2147" t="str">
            <v>JANELA DE ALUMÍNIO DE CORRER COM 4 FOLHAS PARA VIDROS, COM VIDROS, BATENTE, ACABAMENTO COM ACETATO OU BRILHANTE E FERRAGENS. EXCLUSIVE ALIZAR E CONTRAMARCO. FORNECIMENTO E INSTALAÇÃO. AF_12/2019</v>
          </cell>
          <cell r="C2147" t="str">
            <v>M2</v>
          </cell>
          <cell r="D2147">
            <v>771.21</v>
          </cell>
          <cell r="E2147">
            <v>29.4</v>
          </cell>
          <cell r="F2147">
            <v>800.61</v>
          </cell>
        </row>
        <row r="2148">
          <cell r="A2148">
            <v>94580</v>
          </cell>
          <cell r="B2148" t="str">
            <v>JANELA DE ALUMÍNIO DE CORRER COM 6 FOLHAS (2 VENEZIANAS FIXAS, 2 VENEZIANAS DE CORRER E 2 PARA VIDRO), COM VIDROS, BATENTE, ACABAMENTO COM ACETATO OU BRILHANTE E FERRAGENS. EXCLUSIVE ALIZAR E CONTRAMARCO. FORNECIMENTO E INSTALAÇÃO. AF_12/2019</v>
          </cell>
          <cell r="C2148" t="str">
            <v>M2</v>
          </cell>
          <cell r="D2148">
            <v>1074.96</v>
          </cell>
          <cell r="E2148">
            <v>34.31</v>
          </cell>
          <cell r="F2148">
            <v>1109.27</v>
          </cell>
        </row>
        <row r="2149">
          <cell r="A2149">
            <v>94589</v>
          </cell>
          <cell r="B2149" t="str">
            <v>CONTRAMARCO DE ALUMÍNIO, FIXAÇÃO COM ARGAMASSA - FORNECIMENTO E INSTALAÇÃO. AF_12/2019</v>
          </cell>
          <cell r="C2149" t="str">
            <v>M</v>
          </cell>
          <cell r="D2149">
            <v>20.61</v>
          </cell>
          <cell r="E2149">
            <v>10.91</v>
          </cell>
          <cell r="F2149">
            <v>31.52</v>
          </cell>
        </row>
        <row r="2150">
          <cell r="A2150">
            <v>94590</v>
          </cell>
          <cell r="B2150" t="str">
            <v>CONTRAMARCO DE ALUMÍNIO, FIXAÇÃO COM PARAFUSO - FORNECIMENTO E INSTALAÇÃO. AF_12/2019</v>
          </cell>
          <cell r="C2150" t="str">
            <v>M</v>
          </cell>
          <cell r="D2150">
            <v>22.490000000000002</v>
          </cell>
          <cell r="E2150">
            <v>4.6500000000000004</v>
          </cell>
          <cell r="F2150">
            <v>27.14</v>
          </cell>
        </row>
        <row r="2151">
          <cell r="A2151">
            <v>100674</v>
          </cell>
          <cell r="B2151" t="str">
            <v>JANELA FIXA DE ALUMÍNIO PARA VIDRO, COM VIDRO, BATENTE E FERRAGENS. EXCLUSIVE ACABAMENTO, ALIZAR E CONTRAMARCO. FORNECIMENTO E INSTALAÇÃO. AF_12/2019</v>
          </cell>
          <cell r="C2151" t="str">
            <v>M2</v>
          </cell>
          <cell r="D2151">
            <v>1462.99</v>
          </cell>
          <cell r="E2151">
            <v>22.04</v>
          </cell>
          <cell r="F2151">
            <v>1485.03</v>
          </cell>
        </row>
        <row r="2152">
          <cell r="A2152">
            <v>101096</v>
          </cell>
          <cell r="B2152" t="str">
            <v>TUBULÃO A CÉU ABERTO, DIÂMETRO DO FUSTE DE 70CM, ESCAVAÇÃO MANUAL, SEM ALARGAMENTO DE BASE, CONCRETO FEITO EM OBRA E LANÇADO COM JERICA. AF_05/2020_PA</v>
          </cell>
          <cell r="C2152" t="str">
            <v>M3</v>
          </cell>
          <cell r="D2152">
            <v>734.94999999999993</v>
          </cell>
          <cell r="E2152">
            <v>502.37</v>
          </cell>
          <cell r="F2152">
            <v>1237.32</v>
          </cell>
        </row>
        <row r="2153">
          <cell r="A2153">
            <v>101097</v>
          </cell>
          <cell r="B2153" t="str">
            <v>TUBULÃO A CÉU ABERTO, DIÂMETRO DO FUSTE DE 80CM, ESCAVAÇÃO MANUAL, SEM ALARGAMENTO DE BASE, CONCRETO FEITO EM OBRA E LANÇADO COM JERICA. AF_05/2020_PA</v>
          </cell>
          <cell r="C2153" t="str">
            <v>M3</v>
          </cell>
          <cell r="D2153">
            <v>717.93999999999994</v>
          </cell>
          <cell r="E2153">
            <v>450.4</v>
          </cell>
          <cell r="F2153">
            <v>1168.3399999999999</v>
          </cell>
        </row>
        <row r="2154">
          <cell r="A2154">
            <v>101098</v>
          </cell>
          <cell r="B2154" t="str">
            <v>TUBULÃO A CÉU ABERTO, DIÂMETRO DO FUSTE DE 100CM, ESCAVAÇÃO MANUAL, SEM ALARGAMENTO DE BASE, CONCRETO FEITO EM OBRA E LANÇADO COM JERICA. AF_05/2020_PA</v>
          </cell>
          <cell r="C2154" t="str">
            <v>M3</v>
          </cell>
          <cell r="D2154">
            <v>701.16</v>
          </cell>
          <cell r="E2154">
            <v>377.87</v>
          </cell>
          <cell r="F2154">
            <v>1079.03</v>
          </cell>
        </row>
        <row r="2155">
          <cell r="A2155">
            <v>101099</v>
          </cell>
          <cell r="B2155" t="str">
            <v>TUBULÃO A CÉU ABERTO, DIÂMETRO DO FUSTE DE 120CM, ESCAVAÇÃO MANUAL, SEM ALARGAMENTO DE BASE, CONCRETO FEITO EM OBRA E LANÇADO COM JERICA. AF_05/2020_PA</v>
          </cell>
          <cell r="C2155" t="str">
            <v>M3</v>
          </cell>
          <cell r="D2155">
            <v>658.27</v>
          </cell>
          <cell r="E2155">
            <v>329.83</v>
          </cell>
          <cell r="F2155">
            <v>988.1</v>
          </cell>
        </row>
        <row r="2156">
          <cell r="A2156">
            <v>101100</v>
          </cell>
          <cell r="B2156" t="str">
            <v>TUBULÃO A CÉU ABERTO, DIÂMETRO DO FUSTE DE 70CM, ESCAVAÇÃO MECÂNICA, SEM ALARGAMENTO DE BASE, CONCRETO FEITO EM OBRA E LANÇADO COM JERICA. AF_05/2020_PA</v>
          </cell>
          <cell r="C2156" t="str">
            <v>M3</v>
          </cell>
          <cell r="D2156">
            <v>737.21</v>
          </cell>
          <cell r="E2156">
            <v>161.87</v>
          </cell>
          <cell r="F2156">
            <v>899.08</v>
          </cell>
        </row>
        <row r="2157">
          <cell r="A2157">
            <v>101101</v>
          </cell>
          <cell r="B2157" t="str">
            <v>TUBULÃO A CÉU ABERTO, DIÂMETRO DO FUSTE DE 80CM, ESCAVAÇÃO MECÂNICA, SEM ALARGAMENTO DE BASE, CONCRETO FEITO EM OBRA E LANÇADO COM JERICA (EXCLUSIVE MOBILIZAÇÃO E DESMOBILIZAÇÃO). AF_05/2020_PA</v>
          </cell>
          <cell r="C2157" t="str">
            <v>M3</v>
          </cell>
          <cell r="D2157">
            <v>722.52</v>
          </cell>
          <cell r="E2157">
            <v>153.62</v>
          </cell>
          <cell r="F2157">
            <v>876.14</v>
          </cell>
        </row>
        <row r="2158">
          <cell r="A2158">
            <v>101102</v>
          </cell>
          <cell r="B2158" t="str">
            <v>TUBULÃO A CÉU ABERTO, DIÂMETRO DO FUSTE DE 100CM, ESCAVAÇÃO MECÂNICA, SEM ALARGAMENTO DE BASE, CONCRETO FEITO EM OBRA E LANÇADO COM JERICA (EXCLUSIVE MOBILIZAÇÃO E DESMOBILIZAÇÃO). AF_05/2020_PA</v>
          </cell>
          <cell r="C2158" t="str">
            <v>M3</v>
          </cell>
          <cell r="D2158">
            <v>709.62</v>
          </cell>
          <cell r="E2158">
            <v>140.76</v>
          </cell>
          <cell r="F2158">
            <v>850.38</v>
          </cell>
        </row>
        <row r="2159">
          <cell r="A2159">
            <v>101103</v>
          </cell>
          <cell r="B2159" t="str">
            <v>TUBULÃO A CÉU ABERTO, DIÂMETRO DO FUSTE DE 120CM, ESCAVAÇÃO MECÂNICA, SEM ALARGAMENTO DE BASE, CONCRETO FEITO EM OBRA E LANÇADO COM JERICA (EXCLUSIVE MOBILIZAÇÃO E DESMOBILIZAÇÃO). AF_05/2020_PA</v>
          </cell>
          <cell r="C2159" t="str">
            <v>M3</v>
          </cell>
          <cell r="D2159">
            <v>669.29</v>
          </cell>
          <cell r="E2159">
            <v>131.47</v>
          </cell>
          <cell r="F2159">
            <v>800.76</v>
          </cell>
        </row>
        <row r="2160">
          <cell r="A2160">
            <v>101104</v>
          </cell>
          <cell r="B2160" t="str">
            <v>TUBULÃO A CÉU ABERTO, DIÂMETRO DO FUSTE DE 70CM, ESCAVAÇÃO MANUAL, SEM ALARGAMENTO DE BASE, CONCRETO USINADO E LANÇADO COM BOMBA OU DIRETAMENTE DO CAMINHÃO (EXCLUSIVE BOMBEAMENTO). AF_05/2020_PA</v>
          </cell>
          <cell r="C2160" t="str">
            <v>M3</v>
          </cell>
          <cell r="D2160">
            <v>793.2600000000001</v>
          </cell>
          <cell r="E2160">
            <v>408.15</v>
          </cell>
          <cell r="F2160">
            <v>1201.4100000000001</v>
          </cell>
        </row>
        <row r="2161">
          <cell r="A2161">
            <v>101105</v>
          </cell>
          <cell r="B2161" t="str">
            <v>TUBULÃO A CÉU ABERTO, DIÂMETRO DO FUSTE DE 80CM, ESCAVAÇÃO MANUAL, SEM ALARGAMENTO DE BASE, CONCRETO USINADO E LANÇADO COM BOMBA OU DIRETAMENTE DO CAMINHÃO (EXCLUSIVE BOMBEAMENTO). AF_05/2020_PA</v>
          </cell>
          <cell r="C2161" t="str">
            <v>M3</v>
          </cell>
          <cell r="D2161">
            <v>775.4</v>
          </cell>
          <cell r="E2161">
            <v>357.85</v>
          </cell>
          <cell r="F2161">
            <v>1133.25</v>
          </cell>
        </row>
        <row r="2162">
          <cell r="A2162">
            <v>101106</v>
          </cell>
          <cell r="B2162" t="str">
            <v>TUBULÃO A CÉU ABERTO, DIÂMETRO DO FUSTE DE 100CM, ESCAVAÇÃO MANUAL, SEM ALARGAMENTO DE BASE, CONCRETO USINADO E LANÇADO COM BOMBA OU DIRETAMENTE DO CAMINHÃO (EXCLUSIVE BOMBEAMENTO). AF_05/2020_PA</v>
          </cell>
          <cell r="C2162" t="str">
            <v>M3</v>
          </cell>
          <cell r="D2162">
            <v>757.51</v>
          </cell>
          <cell r="E2162">
            <v>288.17</v>
          </cell>
          <cell r="F2162">
            <v>1045.68</v>
          </cell>
        </row>
        <row r="2163">
          <cell r="A2163">
            <v>101107</v>
          </cell>
          <cell r="B2163" t="str">
            <v>TUBULÃO A CÉU ABERTO, DIÂMETRO DO FUSTE DE 120CM, ESCAVAÇÃO MANUAL, SEM ALARGAMENTO DE BASE, CONCRETO USINADO E LANÇADO COM BOMBA OU DIRETAMENTE DO CAMINHÃO (EXCLUSIVE BOMBEAMENTO). AF_05/2020_PA</v>
          </cell>
          <cell r="C2163" t="str">
            <v>M3</v>
          </cell>
          <cell r="D2163">
            <v>712.89</v>
          </cell>
          <cell r="E2163">
            <v>243.5</v>
          </cell>
          <cell r="F2163">
            <v>956.39</v>
          </cell>
        </row>
        <row r="2164">
          <cell r="A2164">
            <v>101108</v>
          </cell>
          <cell r="B2164" t="str">
            <v>TUBULÃO A CÉU ABERTO, DIÂMETRO DO FUSTE DE 70CM, ESCAVAÇÃO MECÂNICA, SEM ALARGAMENTO DE BASE, CONCRETO USINADO E LANÇADO COM BOMBA OU DIRETAMENTE DO CAMINHÃO (EXCLUSIVE BOMBEAMENTO, MOBILIZAÇÃO E DESMOBILIZAÇÃO). AF_05/2020_PA</v>
          </cell>
          <cell r="C2164" t="str">
            <v>M3</v>
          </cell>
          <cell r="D2164">
            <v>795.3</v>
          </cell>
          <cell r="E2164">
            <v>62.32</v>
          </cell>
          <cell r="F2164">
            <v>857.62</v>
          </cell>
        </row>
        <row r="2165">
          <cell r="A2165">
            <v>101109</v>
          </cell>
          <cell r="B2165" t="str">
            <v>TUBULÃO A CÉU ABERTO, DIÂMETRO DO FUSTE DE 80CM, ESCAVAÇÃO MECÂNICA, SEM ALARGAMENTO DE BASE, CONCRETO USINADO E LANÇADO COM BOMBA OU DIRETAMENTE DO CAMINHÃO (EXCLUSIVE BOMBEAMENTO, MOBILIZAÇÃO E DESMOBILIZAÇÃO). AF_05/2020_PA</v>
          </cell>
          <cell r="C2165" t="str">
            <v>M3</v>
          </cell>
          <cell r="D2165">
            <v>779.77</v>
          </cell>
          <cell r="E2165">
            <v>56.02</v>
          </cell>
          <cell r="F2165">
            <v>835.79</v>
          </cell>
        </row>
        <row r="2166">
          <cell r="A2166">
            <v>101110</v>
          </cell>
          <cell r="B2166" t="str">
            <v>TUBULÃO A CÉU ABERTO, DIÂMETRO DO FUSTE DE 100CM, ESCAVAÇÃO MECÂNICA, SEM ALARGAMENTO DE BASE, CONCRETO USINADO E LANÇADO COM BOMBA OU DIRETAMENTE DO CAMINHÃO (EXCLUSIVE BOMBEAMENTO, MOBILIZAÇÃO E DESMOBILIZAÇÃO). AF_05/2020_PA</v>
          </cell>
          <cell r="C2166" t="str">
            <v>M3</v>
          </cell>
          <cell r="D2166">
            <v>765.79</v>
          </cell>
          <cell r="E2166">
            <v>46.61</v>
          </cell>
          <cell r="F2166">
            <v>812.4</v>
          </cell>
        </row>
        <row r="2167">
          <cell r="A2167">
            <v>101111</v>
          </cell>
          <cell r="B2167" t="str">
            <v>TUBULÃO A CÉU ABERTO, DIÂMETRO DO FUSTE DE 120CM, ESCAVAÇÃO MECÂNICA, SEM ALARGAMENTO DE BASE, CONCRETO USINADO E LANÇADO COM BOMBA OU DIRETAMENTE DO CAMINHÃO (EXCLUSIVE BOMBEAMENTO, MOBILIZAÇÃO E DESMOBILIZAÇÃO). AF_05/2020_PA</v>
          </cell>
          <cell r="C2167" t="str">
            <v>M3</v>
          </cell>
          <cell r="D2167">
            <v>723.74</v>
          </cell>
          <cell r="E2167">
            <v>41.31</v>
          </cell>
          <cell r="F2167">
            <v>765.05</v>
          </cell>
        </row>
        <row r="2168">
          <cell r="A2168">
            <v>101112</v>
          </cell>
          <cell r="B2168" t="str">
            <v>ALARGAMENTO DE BASE DE TUBULÃO A CÉU ABERTO, ESCAVAÇÃO MANUAL, CONCRETO FEITO EM OBRA E LANÇADO COM JERICA. AF_05/2020</v>
          </cell>
          <cell r="C2168" t="str">
            <v>M3</v>
          </cell>
          <cell r="D2168">
            <v>578.98</v>
          </cell>
          <cell r="E2168">
            <v>308.01</v>
          </cell>
          <cell r="F2168">
            <v>886.99</v>
          </cell>
        </row>
        <row r="2169">
          <cell r="A2169">
            <v>101113</v>
          </cell>
          <cell r="B2169" t="str">
            <v>ALARGAMENTO DE BASE DE TUBULÃO A CÉU ABERTO, ESCAVAÇÃO MANUAL, CONCRETO USINADO E LANÇADO COM BOMBA OU DIRETAMENTE DO CAMINHÃO (EXCLUSIVE BOMBEAMENTO). AF_05/2020</v>
          </cell>
          <cell r="C2169" t="str">
            <v>M3</v>
          </cell>
          <cell r="D2169">
            <v>639.79</v>
          </cell>
          <cell r="E2169">
            <v>215.88</v>
          </cell>
          <cell r="F2169">
            <v>855.67</v>
          </cell>
        </row>
        <row r="2170">
          <cell r="A2170">
            <v>95601</v>
          </cell>
          <cell r="B2170" t="str">
            <v>ARRASAMENTO MECANICO DE ESTACA DE CONCRETO ARMADO, DIAMETROS DE ATÉ 40 CM. AF_05/2021</v>
          </cell>
          <cell r="C2170" t="str">
            <v>UN</v>
          </cell>
          <cell r="D2170">
            <v>6.1900000000000013</v>
          </cell>
          <cell r="E2170">
            <v>12.95</v>
          </cell>
          <cell r="F2170">
            <v>19.14</v>
          </cell>
        </row>
        <row r="2171">
          <cell r="A2171">
            <v>95602</v>
          </cell>
          <cell r="B2171" t="str">
            <v>ARRASAMENTO MECANICO DE ESTACA DE CONCRETO ARMADO, DIAMETROS DE 41 CM A 60 CM. AF_05/2021</v>
          </cell>
          <cell r="C2171" t="str">
            <v>UN</v>
          </cell>
          <cell r="D2171">
            <v>9.93</v>
          </cell>
          <cell r="E2171">
            <v>20.7</v>
          </cell>
          <cell r="F2171">
            <v>30.63</v>
          </cell>
        </row>
        <row r="2172">
          <cell r="A2172">
            <v>95603</v>
          </cell>
          <cell r="B2172" t="str">
            <v>ARRASAMENTO MECANICO DE ESTACA DE CONCRETO ARMADO, DIAMETROS DE 61 CM A 80 CM. AF_05/2021</v>
          </cell>
          <cell r="C2172" t="str">
            <v>UN</v>
          </cell>
          <cell r="D2172">
            <v>17.019999999999996</v>
          </cell>
          <cell r="E2172">
            <v>35.24</v>
          </cell>
          <cell r="F2172">
            <v>52.26</v>
          </cell>
        </row>
        <row r="2173">
          <cell r="A2173">
            <v>95604</v>
          </cell>
          <cell r="B2173" t="str">
            <v>ARRASAMENTO MECANICO DE ESTACA DE CONCRETO ARMADO, DIAMETROS DE 81 CM A 100 CM. AF_05/2021</v>
          </cell>
          <cell r="C2173" t="str">
            <v>UN</v>
          </cell>
          <cell r="D2173">
            <v>26.46</v>
          </cell>
          <cell r="E2173">
            <v>54.63</v>
          </cell>
          <cell r="F2173">
            <v>81.09</v>
          </cell>
        </row>
        <row r="2174">
          <cell r="A2174">
            <v>95605</v>
          </cell>
          <cell r="B2174" t="str">
            <v>ARRASAMENTO MECANICO DE ESTACA DE CONCRETO ARMADO, DIAMETROS DE 101 CM A 150 CM. AF_05/2021</v>
          </cell>
          <cell r="C2174" t="str">
            <v>UN</v>
          </cell>
          <cell r="D2174">
            <v>48.66</v>
          </cell>
          <cell r="E2174">
            <v>100.25</v>
          </cell>
          <cell r="F2174">
            <v>148.91</v>
          </cell>
        </row>
        <row r="2175">
          <cell r="A2175">
            <v>95607</v>
          </cell>
          <cell r="B2175" t="str">
            <v>ARRASAMENTO DE ESTACA METÁLICA, PERFIL LAMINADO TIPO  I  FAMÍLIA 250. AF_05/2021</v>
          </cell>
          <cell r="C2175" t="str">
            <v>UN</v>
          </cell>
          <cell r="D2175">
            <v>15.680000000000001</v>
          </cell>
          <cell r="E2175">
            <v>9.42</v>
          </cell>
          <cell r="F2175">
            <v>25.1</v>
          </cell>
        </row>
        <row r="2176">
          <cell r="A2176">
            <v>95608</v>
          </cell>
          <cell r="B2176" t="str">
            <v>ARRASAMENTO MECÂNICO DE ESTACA METÁLICA, PERFIL LAMINADO TIPO  H - FAMÍLIA 250. AF_05/2021</v>
          </cell>
          <cell r="C2176" t="str">
            <v>UN</v>
          </cell>
          <cell r="D2176">
            <v>22.78</v>
          </cell>
          <cell r="E2176">
            <v>13.64</v>
          </cell>
          <cell r="F2176">
            <v>36.42</v>
          </cell>
        </row>
        <row r="2177">
          <cell r="A2177">
            <v>95609</v>
          </cell>
          <cell r="B2177" t="str">
            <v>ARRASAMENTO MECÂNICO DE ESTACA METÁLICA, PERFIL LAMINADO TIPO  H - FAMÍLIA 310. AF_05/2021</v>
          </cell>
          <cell r="C2177" t="str">
            <v>UN</v>
          </cell>
          <cell r="D2177">
            <v>28.890000000000004</v>
          </cell>
          <cell r="E2177">
            <v>17.309999999999999</v>
          </cell>
          <cell r="F2177">
            <v>46.2</v>
          </cell>
        </row>
        <row r="2178">
          <cell r="A2178">
            <v>100651</v>
          </cell>
          <cell r="B2178" t="str">
            <v>ESTACA HÉLICE CONTÍNUA, DIÂMETRO DE 30 CM, INCLUSO CONCRETO FCK=30MPA E ARMADURA MÍNIMA (EXCLUSIVE BOMBEAMENTO, MOBILIZAÇÃO E DESMOBILIZAÇÃO). AF_12/2019_PA</v>
          </cell>
          <cell r="C2178" t="str">
            <v>M</v>
          </cell>
          <cell r="D2178">
            <v>116.66000000000001</v>
          </cell>
          <cell r="E2178">
            <v>11.92</v>
          </cell>
          <cell r="F2178">
            <v>128.58000000000001</v>
          </cell>
        </row>
        <row r="2179">
          <cell r="A2179">
            <v>100652</v>
          </cell>
          <cell r="B2179" t="str">
            <v>ESTACA HÉLICE CONTÍNUA , DIÂMETRO DE 50 CM, INCLUSO CONCRETO FCK=30MPA E ARMADURA MÍNIMA (EXCLUSIVE BOMBEAMENTO, MOBILIZAÇÃO E DESMOBILIZAÇÃO). AF_12/2019_PA</v>
          </cell>
          <cell r="C2179" t="str">
            <v>M</v>
          </cell>
          <cell r="D2179">
            <v>224.95</v>
          </cell>
          <cell r="E2179">
            <v>15.77</v>
          </cell>
          <cell r="F2179">
            <v>240.72</v>
          </cell>
        </row>
        <row r="2180">
          <cell r="A2180">
            <v>100653</v>
          </cell>
          <cell r="B2180" t="str">
            <v>ESTACA HÉLICE CONTÍNUA, DIÂMETRO DE 70 CM, INCLUSO CONCRETO FCK=30MPA E ARMADURA MÍNIMA (EXCLUSIVE BOMBEAMENTO, MOBILIZAÇÃO E DESMOBILIZAÇÃO). AF_12/2019_PA</v>
          </cell>
          <cell r="C2180" t="str">
            <v>M</v>
          </cell>
          <cell r="D2180">
            <v>376</v>
          </cell>
          <cell r="E2180">
            <v>19.86</v>
          </cell>
          <cell r="F2180">
            <v>395.86</v>
          </cell>
        </row>
        <row r="2181">
          <cell r="A2181">
            <v>100654</v>
          </cell>
          <cell r="B2181" t="str">
            <v>ESTACA HÉLICE CONTÍNUA, DIÂMETRO DE 80 CM, INCLUSO CONCRETO FCK=30MPA E ARMADURA MÍNIMA (EXCLUSIVE BOMBEAMENTO, MOBILIZAÇÃO E DESMOBILIZAÇÃO). AF_12/2019_PA</v>
          </cell>
          <cell r="C2181" t="str">
            <v>M</v>
          </cell>
          <cell r="D2181">
            <v>506.21999999999997</v>
          </cell>
          <cell r="E2181">
            <v>22.58</v>
          </cell>
          <cell r="F2181">
            <v>528.79999999999995</v>
          </cell>
        </row>
        <row r="2182">
          <cell r="A2182">
            <v>100655</v>
          </cell>
          <cell r="B2182" t="str">
            <v>ESTACA HÉLICE CONTÍNUA, DIÂMETRO DE 90 CM, INCLUSO CONCRETO FCK=30MPA E ARMADURA MÍNIMA (EXCLUSIVE BOMBEAMENTO, MOBILIZAÇÃO E DESMOBILIZAÇÃO). AF_12/2019_PA</v>
          </cell>
          <cell r="C2182" t="str">
            <v>M</v>
          </cell>
          <cell r="D2182">
            <v>593.17999999999995</v>
          </cell>
          <cell r="E2182">
            <v>19.440000000000001</v>
          </cell>
          <cell r="F2182">
            <v>612.62</v>
          </cell>
        </row>
        <row r="2183">
          <cell r="A2183">
            <v>100656</v>
          </cell>
          <cell r="B2183" t="str">
            <v>ESTACA PRÉ-MOLDADA DE CONCRETO, SEÇÃO QUADRADA, CAPACIDADE DE 25 TONELADAS, INCLUSO EMENDA (EXCLUSIVE MOBILIZAÇÃO E DESMOBILIZAÇÃO). AF_12/2019</v>
          </cell>
          <cell r="C2183" t="str">
            <v>M</v>
          </cell>
          <cell r="D2183">
            <v>101.32</v>
          </cell>
          <cell r="E2183">
            <v>12.73</v>
          </cell>
          <cell r="F2183">
            <v>114.05</v>
          </cell>
        </row>
        <row r="2184">
          <cell r="A2184">
            <v>100657</v>
          </cell>
          <cell r="B2184" t="str">
            <v>ESTACA PRÉ-MOLDADA DE CONCRETO SEÇÃO QUADRADA, CAPACIDADE DE 50 TONELADAS, INCLUSO EMENDA (EXCLUSIVE MOBILIZAÇÃO E DESMOBILIZAÇÃO). AF_12/2019</v>
          </cell>
          <cell r="C2184" t="str">
            <v>M</v>
          </cell>
          <cell r="D2184">
            <v>133.45000000000002</v>
          </cell>
          <cell r="E2184">
            <v>13.41</v>
          </cell>
          <cell r="F2184">
            <v>146.86000000000001</v>
          </cell>
        </row>
        <row r="2185">
          <cell r="A2185">
            <v>100658</v>
          </cell>
          <cell r="B2185" t="str">
            <v>ESTACA PRÉ-MOLDADA DE CONCRETO CENTRIFUGADO, SEÇÃO CIRCULAR, CAPACIDADE DE 100 TONELADAS, INCLUSO EMENDA (EXCLUSIVE MOBILIZAÇÃO E DESMOBILIZAÇÃO). AF_12/2019</v>
          </cell>
          <cell r="C2185" t="str">
            <v>M</v>
          </cell>
          <cell r="D2185">
            <v>319.39999999999998</v>
          </cell>
          <cell r="E2185">
            <v>18.11</v>
          </cell>
          <cell r="F2185">
            <v>337.51</v>
          </cell>
        </row>
        <row r="2186">
          <cell r="A2186">
            <v>100889</v>
          </cell>
          <cell r="B2186" t="str">
            <v>ESTACA METÁLICA PARA FUNDAÇÃO, UTILIZANDO PERFIL LAMINADO HP250X62 (EXCLUSIVE MOBILIZAÇÃO E DESMOBILIZAÇÃO). AF_01/2020</v>
          </cell>
          <cell r="C2186" t="str">
            <v>KG</v>
          </cell>
          <cell r="D2186">
            <v>12.639999999999999</v>
          </cell>
          <cell r="E2186">
            <v>0.39</v>
          </cell>
          <cell r="F2186">
            <v>13.03</v>
          </cell>
        </row>
        <row r="2187">
          <cell r="A2187">
            <v>100890</v>
          </cell>
          <cell r="B2187" t="str">
            <v>ESTACA METÁLICA PARA FUNDAÇÃO, UTILIZANDO PERFIL LAMINADO HP310X79 (EXCLUSIVE MOBILIZAÇÃO E DESMOBILIZAÇÃO). AF_01/2020</v>
          </cell>
          <cell r="C2187" t="str">
            <v>KG</v>
          </cell>
          <cell r="D2187">
            <v>12.53</v>
          </cell>
          <cell r="E2187">
            <v>0.31</v>
          </cell>
          <cell r="F2187">
            <v>12.84</v>
          </cell>
        </row>
        <row r="2188">
          <cell r="A2188">
            <v>100892</v>
          </cell>
          <cell r="B2188" t="str">
            <v>ESTACA METÁLICA PARA CONTENÇÃO, UTILIZANDO PERFIL LAMINADO W250X32,7 (EXCLUSIVE MOBILIZAÇÃO E DESMOBILIZAÇÃO). AF_01/2020</v>
          </cell>
          <cell r="C2188" t="str">
            <v>KG</v>
          </cell>
          <cell r="D2188">
            <v>11.86</v>
          </cell>
          <cell r="E2188">
            <v>0.64</v>
          </cell>
          <cell r="F2188">
            <v>12.5</v>
          </cell>
        </row>
        <row r="2189">
          <cell r="A2189">
            <v>100893</v>
          </cell>
          <cell r="B2189" t="str">
            <v>ESTACA METÁLICA PARA CONTENÇÃO, UTILIZANDO PERFIL LAMINADO W250X38,5 (EXCLUSIVE MOBILIZAÇÃO E DESMOBILIZAÇÃO). AF_01/2020</v>
          </cell>
          <cell r="C2189" t="str">
            <v>KG</v>
          </cell>
          <cell r="D2189">
            <v>11.77</v>
          </cell>
          <cell r="E2189">
            <v>0.54</v>
          </cell>
          <cell r="F2189">
            <v>12.31</v>
          </cell>
        </row>
        <row r="2190">
          <cell r="A2190">
            <v>100894</v>
          </cell>
          <cell r="B2190" t="str">
            <v>ESTACA METÁLICA PARA CONTENÇÃO, UTILIZANDO PERFIL LAMINADO W250X44,8 (EXCLUSIVE MOBILIZAÇÃO E DESMOBILIZAÇÃO). AF_01/2020</v>
          </cell>
          <cell r="C2190" t="str">
            <v>KG</v>
          </cell>
          <cell r="D2190">
            <v>11.709999999999999</v>
          </cell>
          <cell r="E2190">
            <v>0.47</v>
          </cell>
          <cell r="F2190">
            <v>12.18</v>
          </cell>
        </row>
        <row r="2191">
          <cell r="A2191">
            <v>100896</v>
          </cell>
          <cell r="B2191" t="str">
            <v>ESTACA ESCAVADA MECANICAMENTE, SEM FLUIDO ESTABILIZANTE, COM 25CM DE DIÂMETRO, CONCRETO LANÇADO POR CAMINHÃO BETONEIRA (EXCLUSIVE MOBILIZAÇÃO E DESMOBILIZAÇÃO). AF_01/2020_PA</v>
          </cell>
          <cell r="C2191" t="str">
            <v>M</v>
          </cell>
          <cell r="D2191">
            <v>52.33</v>
          </cell>
          <cell r="E2191">
            <v>6.33</v>
          </cell>
          <cell r="F2191">
            <v>58.66</v>
          </cell>
        </row>
        <row r="2192">
          <cell r="A2192">
            <v>100897</v>
          </cell>
          <cell r="B2192" t="str">
            <v>ESTACA ESCAVADA MECANICAMENTE, SEM FLUIDO ESTABILIZANTE, COM 40CM DE DIÂMETRO, CONCRETO LANÇADO POR CAMINHÃO BETONEIRA (EXCLUSIVE MOBILIZAÇÃO E DESMOBILIZAÇÃO). AF_01/2020_PA</v>
          </cell>
          <cell r="C2192" t="str">
            <v>M</v>
          </cell>
          <cell r="D2192">
            <v>103.19000000000001</v>
          </cell>
          <cell r="E2192">
            <v>7.96</v>
          </cell>
          <cell r="F2192">
            <v>111.15</v>
          </cell>
        </row>
        <row r="2193">
          <cell r="A2193">
            <v>100898</v>
          </cell>
          <cell r="B2193" t="str">
            <v>ESTACA ESCAVADA MECANICAMENTE, SEM FLUIDO ESTABILIZANTE, COM 60CM DE DIÂMETRO, CONCRETO LANÇADO POR CAMINHÃO BETONEIRA (EXCLUSIVE MOBILIZAÇÃO E DESMOBILIZAÇÃO). AF_01/2020_PA</v>
          </cell>
          <cell r="C2193" t="str">
            <v>M</v>
          </cell>
          <cell r="D2193">
            <v>199.98000000000002</v>
          </cell>
          <cell r="E2193">
            <v>9.85</v>
          </cell>
          <cell r="F2193">
            <v>209.83</v>
          </cell>
        </row>
        <row r="2194">
          <cell r="A2194">
            <v>100899</v>
          </cell>
          <cell r="B2194" t="str">
            <v>ESTACA ESCAVADA MECANICAMENTE, SEM FLUIDO ESTABILIZANTE, COM 25CM DE DIÂMETRO, CONCRETO LANÇADO MANUALMENTE (EXCLUSIVE MOBILIZAÇÃO E DESMOBILIZAÇÃO). AF_01/2020_PA</v>
          </cell>
          <cell r="C2194" t="str">
            <v>M</v>
          </cell>
          <cell r="D2194">
            <v>61.569999999999993</v>
          </cell>
          <cell r="E2194">
            <v>25.01</v>
          </cell>
          <cell r="F2194">
            <v>86.58</v>
          </cell>
        </row>
        <row r="2195">
          <cell r="A2195">
            <v>100900</v>
          </cell>
          <cell r="B2195" t="str">
            <v>ESTACA ESCAVADA MECANICAMENTE, SEM FLUIDO ESTABILIZANTE, COM 60CM DE DIÂMETRO, CONCRETO LANÇADO POR BOMBA LANÇA (EXCLUSIVE BOMBEAMENTO, MOBILIZAÇÃO E DESMOBILIZAÇÃO). AF_01/2020_PA</v>
          </cell>
          <cell r="C2195" t="str">
            <v>M</v>
          </cell>
          <cell r="D2195">
            <v>227.83</v>
          </cell>
          <cell r="E2195">
            <v>13.25</v>
          </cell>
          <cell r="F2195">
            <v>241.08</v>
          </cell>
        </row>
        <row r="2196">
          <cell r="A2196">
            <v>101173</v>
          </cell>
          <cell r="B2196" t="str">
            <v>ESTACA BROCA DE CONCRETO, DIÂMETRO DE 20CM, ESCAVAÇÃO MANUAL COM TRADO CONCHA, COM ARMADURA DE ARRANQUE. AF_05/2020</v>
          </cell>
          <cell r="C2196" t="str">
            <v>M</v>
          </cell>
          <cell r="D2196">
            <v>36.959999999999994</v>
          </cell>
          <cell r="E2196">
            <v>24.51</v>
          </cell>
          <cell r="F2196">
            <v>61.47</v>
          </cell>
        </row>
        <row r="2197">
          <cell r="A2197">
            <v>101174</v>
          </cell>
          <cell r="B2197" t="str">
            <v>ESTACA BROCA DE CONCRETO, DIÂMETRO DE 25CM, ESCAVAÇÃO MANUAL COM TRADO CONCHA, COM ARMADURA DE ARRANQUE. AF_05/2020</v>
          </cell>
          <cell r="C2197" t="str">
            <v>M</v>
          </cell>
          <cell r="D2197">
            <v>49.519999999999996</v>
          </cell>
          <cell r="E2197">
            <v>37.950000000000003</v>
          </cell>
          <cell r="F2197">
            <v>87.47</v>
          </cell>
        </row>
        <row r="2198">
          <cell r="A2198">
            <v>101175</v>
          </cell>
          <cell r="B2198" t="str">
            <v>ESTACA BROCA DE CONCRETO, DIÂMETRO DE 30CM, ESCAVAÇÃO MANUAL COM TRADO CONCHA, COM ARMADURA DE ARRANQUE. AF_05/2020</v>
          </cell>
          <cell r="C2198" t="str">
            <v>M</v>
          </cell>
          <cell r="D2198">
            <v>67.8</v>
          </cell>
          <cell r="E2198">
            <v>51.61</v>
          </cell>
          <cell r="F2198">
            <v>119.41</v>
          </cell>
        </row>
        <row r="2199">
          <cell r="A2199">
            <v>101176</v>
          </cell>
          <cell r="B2199" t="str">
            <v>ESTACA BROCA DE CONCRETO, DIÂMETRO DE 30CM, ESCAVAÇÃO MANUAL COM TRADO CONCHA, INTEIRAMENTE ARMADA. AF_05/2020_PA</v>
          </cell>
          <cell r="C2199" t="str">
            <v>M</v>
          </cell>
          <cell r="D2199">
            <v>89.47</v>
          </cell>
          <cell r="E2199">
            <v>57.15</v>
          </cell>
          <cell r="F2199">
            <v>146.62</v>
          </cell>
        </row>
        <row r="2200">
          <cell r="A2200">
            <v>102521</v>
          </cell>
          <cell r="B2200" t="str">
            <v>ARRASAMENTO MECÂNICO DE ESTACA BARRETE DE CONCRETO ARMADO, SEÇÃO DE 0,40 X 2,50 M. AF_05/2021</v>
          </cell>
          <cell r="C2200" t="str">
            <v>UN</v>
          </cell>
          <cell r="D2200">
            <v>40.129999999999995</v>
          </cell>
          <cell r="E2200">
            <v>82.7</v>
          </cell>
          <cell r="F2200">
            <v>122.83</v>
          </cell>
        </row>
        <row r="2201">
          <cell r="A2201">
            <v>102522</v>
          </cell>
          <cell r="B2201" t="str">
            <v>ARRASAMENTO MECÂNICO DE ESTACA BARRETE DE CONCRETO ARMADO, SEÇÃO DE 0,60 X 2,50 M. AF_05/2021</v>
          </cell>
          <cell r="C2201" t="str">
            <v>UN</v>
          </cell>
          <cell r="D2201">
            <v>58.900000000000006</v>
          </cell>
          <cell r="E2201">
            <v>121.32</v>
          </cell>
          <cell r="F2201">
            <v>180.22</v>
          </cell>
        </row>
        <row r="2202">
          <cell r="A2202">
            <v>102523</v>
          </cell>
          <cell r="B2202" t="str">
            <v>ARRASAMENTO MECÂNICO DE ESTACA BARRETE DE CONCRETO ARMADO, SEÇÃO DE 0,80 X 2,50 M. AF_05/2021</v>
          </cell>
          <cell r="C2202" t="str">
            <v>UN</v>
          </cell>
          <cell r="D2202">
            <v>77.69</v>
          </cell>
          <cell r="E2202">
            <v>159.9</v>
          </cell>
          <cell r="F2202">
            <v>237.59</v>
          </cell>
        </row>
        <row r="2203">
          <cell r="A2203">
            <v>95240</v>
          </cell>
          <cell r="B2203" t="str">
            <v>LASTRO DE CONCRETO MAGRO, APLICADO EM PISOS, LAJES SOBRE SOLO OU RADIERS, ESPESSURA DE 3 CM. AF_01/2024</v>
          </cell>
          <cell r="C2203" t="str">
            <v>M2</v>
          </cell>
          <cell r="D2203">
            <v>12.299999999999999</v>
          </cell>
          <cell r="E2203">
            <v>6.49</v>
          </cell>
          <cell r="F2203">
            <v>18.79</v>
          </cell>
        </row>
        <row r="2204">
          <cell r="A2204">
            <v>95241</v>
          </cell>
          <cell r="B2204" t="str">
            <v>LASTRO DE CONCRETO MAGRO, APLICADO EM PISOS, LAJES SOBRE SOLO OU RADIERS, ESPESSURA DE 5 CM. AF_01/2024</v>
          </cell>
          <cell r="C2204" t="str">
            <v>M2</v>
          </cell>
          <cell r="D2204">
            <v>24.439999999999998</v>
          </cell>
          <cell r="E2204">
            <v>11.43</v>
          </cell>
          <cell r="F2204">
            <v>35.869999999999997</v>
          </cell>
        </row>
        <row r="2205">
          <cell r="A2205">
            <v>96616</v>
          </cell>
          <cell r="B2205" t="str">
            <v>LASTRO DE CONCRETO MAGRO, APLICADO EM BLOCOS DE COROAMENTO OU SAPATAS. AF_01/2024</v>
          </cell>
          <cell r="C2205" t="str">
            <v>M3</v>
          </cell>
          <cell r="D2205">
            <v>508.67000000000007</v>
          </cell>
          <cell r="E2205">
            <v>276.89999999999998</v>
          </cell>
          <cell r="F2205">
            <v>785.57</v>
          </cell>
        </row>
        <row r="2206">
          <cell r="A2206">
            <v>96617</v>
          </cell>
          <cell r="B2206" t="str">
            <v>LASTRO DE CONCRETO MAGRO, APLICADO EM BLOCOS DE COROAMENTO OU SAPATAS, ESPESSURA DE 3 CM. AF_01/2024</v>
          </cell>
          <cell r="C2206" t="str">
            <v>M2</v>
          </cell>
          <cell r="D2206">
            <v>12.560000000000002</v>
          </cell>
          <cell r="E2206">
            <v>7.11</v>
          </cell>
          <cell r="F2206">
            <v>19.670000000000002</v>
          </cell>
        </row>
        <row r="2207">
          <cell r="A2207">
            <v>96619</v>
          </cell>
          <cell r="B2207" t="str">
            <v>LASTRO DE CONCRETO MAGRO, APLICADO EM BLOCOS DE COROAMENTO OU SAPATAS, ESPESSURA DE 5 CM. AF_01/2024</v>
          </cell>
          <cell r="C2207" t="str">
            <v>M2</v>
          </cell>
          <cell r="D2207">
            <v>25.4</v>
          </cell>
          <cell r="E2207">
            <v>13.86</v>
          </cell>
          <cell r="F2207">
            <v>39.26</v>
          </cell>
        </row>
        <row r="2208">
          <cell r="A2208">
            <v>96620</v>
          </cell>
          <cell r="B2208" t="str">
            <v>LASTRO DE CONCRETO MAGRO, APLICADO EM PISOS, LAJES SOBRE SOLO OU RADIERS. AF_01/2024</v>
          </cell>
          <cell r="C2208" t="str">
            <v>M3</v>
          </cell>
          <cell r="D2208">
            <v>489.23</v>
          </cell>
          <cell r="E2208">
            <v>228.59</v>
          </cell>
          <cell r="F2208">
            <v>717.82</v>
          </cell>
        </row>
        <row r="2209">
          <cell r="A2209">
            <v>96621</v>
          </cell>
          <cell r="B2209" t="str">
            <v>LASTRO COM MATERIAL GRANULAR, APLICAÇÃO EM BLOCOS DE COROAMENTO, ESPESSURA DE *5 CM*. AF_01/2024</v>
          </cell>
          <cell r="C2209" t="str">
            <v>M3</v>
          </cell>
          <cell r="D2209">
            <v>119.17000000000002</v>
          </cell>
          <cell r="E2209">
            <v>67.38</v>
          </cell>
          <cell r="F2209">
            <v>186.55</v>
          </cell>
        </row>
        <row r="2210">
          <cell r="A2210">
            <v>96622</v>
          </cell>
          <cell r="B2210" t="str">
            <v>LASTRO COM MATERIAL GRANULAR, APLICADO EM PISOS OU LAJES SOBRE SOLO, ESPESSURA DE *5 CM*. AF_01/2024</v>
          </cell>
          <cell r="C2210" t="str">
            <v>M3</v>
          </cell>
          <cell r="D2210">
            <v>114.13999999999999</v>
          </cell>
          <cell r="E2210">
            <v>56.21</v>
          </cell>
          <cell r="F2210">
            <v>170.35</v>
          </cell>
        </row>
        <row r="2211">
          <cell r="A2211">
            <v>96623</v>
          </cell>
          <cell r="B2211" t="str">
            <v>LASTRO COM MATERIAL GRANULAR, APLICADO EM BLOCOS DE COROAMENTO, ESPESSURA DE *10 CM*. AF_01/2024</v>
          </cell>
          <cell r="C2211" t="str">
            <v>M3</v>
          </cell>
          <cell r="D2211">
            <v>102.47999999999999</v>
          </cell>
          <cell r="E2211">
            <v>57.06</v>
          </cell>
          <cell r="F2211">
            <v>159.54</v>
          </cell>
        </row>
        <row r="2212">
          <cell r="A2212">
            <v>96624</v>
          </cell>
          <cell r="B2212" t="str">
            <v>LASTRO COM MATERIAL GRANULAR (PEDRA BRITADA N.2), APLICADO EM PISOS OU LAJES SOBRE SOLO, ESPESSURA DE *10 CM*. AF_01/2024</v>
          </cell>
          <cell r="C2212" t="str">
            <v>M3</v>
          </cell>
          <cell r="D2212">
            <v>97.44</v>
          </cell>
          <cell r="E2212">
            <v>45.9</v>
          </cell>
          <cell r="F2212">
            <v>143.34</v>
          </cell>
        </row>
        <row r="2213">
          <cell r="A2213">
            <v>97082</v>
          </cell>
          <cell r="B2213" t="str">
            <v>ESCAVAÇÃO MANUAL DE VIGA DE BORDA PARA RADIER. AF_09/2021</v>
          </cell>
          <cell r="C2213" t="str">
            <v>M3</v>
          </cell>
          <cell r="D2213">
            <v>24.150000000000006</v>
          </cell>
          <cell r="E2213">
            <v>46.5</v>
          </cell>
          <cell r="F2213">
            <v>70.650000000000006</v>
          </cell>
        </row>
        <row r="2214">
          <cell r="A2214">
            <v>97083</v>
          </cell>
          <cell r="B2214" t="str">
            <v>COMPACTAÇÃO MECÂNICA DE SOLO PARA EXECUÇÃO DE RADIER, PISO DE CONCRETO OU LAJE SOBRE SOLO, COM COMPACTADOR DE SOLOS A PERCUSSÃO. AF_09/2021</v>
          </cell>
          <cell r="C2214" t="str">
            <v>M2</v>
          </cell>
          <cell r="D2214">
            <v>1.23</v>
          </cell>
          <cell r="E2214">
            <v>2.5</v>
          </cell>
          <cell r="F2214">
            <v>3.73</v>
          </cell>
        </row>
        <row r="2215">
          <cell r="A2215">
            <v>97084</v>
          </cell>
          <cell r="B2215" t="str">
            <v>COMPACTAÇÃO MECÂNICA DE SOLO PARA EXECUÇÃO DE RADIER, PISO DE CONCRETO OU LAJE SOBRE SOLO, COM COMPACTADOR DE SOLOS TIPO PLACA VIBRATÓRIA. AF_09/2021</v>
          </cell>
          <cell r="C2215" t="str">
            <v>M2</v>
          </cell>
          <cell r="D2215">
            <v>0.24</v>
          </cell>
          <cell r="E2215">
            <v>0.53</v>
          </cell>
          <cell r="F2215">
            <v>0.77</v>
          </cell>
        </row>
        <row r="2216">
          <cell r="A2216">
            <v>97086</v>
          </cell>
          <cell r="B2216" t="str">
            <v>FABRICAÇÃO, MONTAGEM E DESMONTAGEM DE FORMA PARA RADIER, PISO DE CONCRETO OU LAJE SOBRE SOLO, EM MADEIRA SERRADA, 4 UTILIZAÇÕES. AF_09/2021</v>
          </cell>
          <cell r="C2216" t="str">
            <v>M2</v>
          </cell>
          <cell r="D2216">
            <v>65.06</v>
          </cell>
          <cell r="E2216">
            <v>77.69</v>
          </cell>
          <cell r="F2216">
            <v>142.75</v>
          </cell>
        </row>
        <row r="2217">
          <cell r="A2217">
            <v>97087</v>
          </cell>
          <cell r="B2217" t="str">
            <v>CAMADA SEPARADORA PARA EXECUÇÃO DE RADIER, PISO DE CONCRETO OU LAJE SOBRE SOLO, EM LONA PLÁSTICA. AF_09/2021</v>
          </cell>
          <cell r="C2217" t="str">
            <v>M2</v>
          </cell>
          <cell r="D2217">
            <v>2.1100000000000003</v>
          </cell>
          <cell r="E2217">
            <v>0.38</v>
          </cell>
          <cell r="F2217">
            <v>2.4900000000000002</v>
          </cell>
        </row>
        <row r="2218">
          <cell r="A2218">
            <v>97088</v>
          </cell>
          <cell r="B2218" t="str">
            <v>ARMAÇÃO PARA EXECUÇÃO DE RADIER, PISO DE CONCRETO OU LAJE SOBRE SOLO, COM USO DE TELA Q-92. AF_09/2021</v>
          </cell>
          <cell r="C2218" t="str">
            <v>KG</v>
          </cell>
          <cell r="D2218">
            <v>15.059999999999999</v>
          </cell>
          <cell r="E2218">
            <v>1.18</v>
          </cell>
          <cell r="F2218">
            <v>16.239999999999998</v>
          </cell>
        </row>
        <row r="2219">
          <cell r="A2219">
            <v>97089</v>
          </cell>
          <cell r="B2219" t="str">
            <v>ARMAÇÃO PARA EXECUÇÃO DE RADIER, PISO DE CONCRETO OU LAJE SOBRE SOLO, COM USO DE TELA Q-113. AF_09/2021</v>
          </cell>
          <cell r="C2219" t="str">
            <v>KG</v>
          </cell>
          <cell r="D2219">
            <v>13.82</v>
          </cell>
          <cell r="E2219">
            <v>1.02</v>
          </cell>
          <cell r="F2219">
            <v>14.84</v>
          </cell>
        </row>
        <row r="2220">
          <cell r="A2220">
            <v>97090</v>
          </cell>
          <cell r="B2220" t="str">
            <v>ARMAÇÃO PARA EXECUÇÃO DE RADIER, PISO DE CONCRETO OU LAJE SOBRE SOLO, COM USO DE TELA Q-138. AF_09/2021</v>
          </cell>
          <cell r="C2220" t="str">
            <v>KG</v>
          </cell>
          <cell r="D2220">
            <v>13.66</v>
          </cell>
          <cell r="E2220">
            <v>0.86</v>
          </cell>
          <cell r="F2220">
            <v>14.52</v>
          </cell>
        </row>
        <row r="2221">
          <cell r="A2221">
            <v>97091</v>
          </cell>
          <cell r="B2221" t="str">
            <v>ARMAÇÃO PARA EXECUÇÃO DE RADIER, PISO DE CONCRETO OU LAJE SOBRE SOLO, COM USO DE TELA Q-159. AF_09/2021</v>
          </cell>
          <cell r="C2221" t="str">
            <v>KG</v>
          </cell>
          <cell r="D2221">
            <v>13.280000000000001</v>
          </cell>
          <cell r="E2221">
            <v>0.77</v>
          </cell>
          <cell r="F2221">
            <v>14.05</v>
          </cell>
        </row>
        <row r="2222">
          <cell r="A2222">
            <v>97092</v>
          </cell>
          <cell r="B2222" t="str">
            <v>ARMAÇÃO PARA EXECUÇÃO DE RADIER, PISO DE CONCRETO OU LAJE SOBRE SOLO, COM USO DE TELA Q-196. AF_09/2021</v>
          </cell>
          <cell r="C2222" t="str">
            <v>KG</v>
          </cell>
          <cell r="D2222">
            <v>12.89</v>
          </cell>
          <cell r="E2222">
            <v>0.66</v>
          </cell>
          <cell r="F2222">
            <v>13.55</v>
          </cell>
        </row>
        <row r="2223">
          <cell r="A2223">
            <v>97093</v>
          </cell>
          <cell r="B2223" t="str">
            <v>ARMAÇÃO PARA EXECUÇÃO DE RADIER, PISO DE CONCRETO OU LAJE SOBRE SOLO, COM USO DE TELA Q-283. AF_09/2021</v>
          </cell>
          <cell r="C2223" t="str">
            <v>KG</v>
          </cell>
          <cell r="D2223">
            <v>12.16</v>
          </cell>
          <cell r="E2223">
            <v>0.5</v>
          </cell>
          <cell r="F2223">
            <v>12.66</v>
          </cell>
        </row>
        <row r="2224">
          <cell r="A2224">
            <v>97096</v>
          </cell>
          <cell r="B2224" t="str">
            <v>CONCRETAGEM DE RADIER, PISO DE CONCRETO OU LAJE SOBRE SOLO, FCK 30 MPA - LANÇAMENTO, ADENSAMENTO E ACABAMENTO. AF_09/2021</v>
          </cell>
          <cell r="C2224" t="str">
            <v>M3</v>
          </cell>
          <cell r="D2224">
            <v>528.46</v>
          </cell>
          <cell r="E2224">
            <v>15.86</v>
          </cell>
          <cell r="F2224">
            <v>544.32000000000005</v>
          </cell>
        </row>
        <row r="2225">
          <cell r="A2225">
            <v>97097</v>
          </cell>
          <cell r="B2225" t="str">
            <v>ACABAMENTO POLIDO PARA PISO DE CONCRETO ARMADO OU LAJE SOBRE SOLO DE ALTA RESISTÊNCIA. AF_09/2021</v>
          </cell>
          <cell r="C2225" t="str">
            <v>M2</v>
          </cell>
          <cell r="D2225">
            <v>39.370000000000005</v>
          </cell>
          <cell r="E2225">
            <v>1.98</v>
          </cell>
          <cell r="F2225">
            <v>41.35</v>
          </cell>
        </row>
        <row r="2226">
          <cell r="A2226">
            <v>97101</v>
          </cell>
          <cell r="B2226" t="str">
            <v>EXECUÇÃO DE RADIER, ESPESSURA DE 10 CM, FCK = 30 MPA, COM USO DE FORMAS EM MADEIRA SERRADA. AF_09/2021</v>
          </cell>
          <cell r="C2226" t="str">
            <v>M2</v>
          </cell>
          <cell r="D2226">
            <v>140.79000000000002</v>
          </cell>
          <cell r="E2226">
            <v>21.14</v>
          </cell>
          <cell r="F2226">
            <v>161.93</v>
          </cell>
        </row>
        <row r="2227">
          <cell r="A2227">
            <v>97102</v>
          </cell>
          <cell r="B2227" t="str">
            <v>EXECUÇÃO DE RADIER, ESPESSURA DE 15 CM, FCK = 30 MPA, COM USO DE FORMAS EM MADEIRA SERRADA. AF_09/2021</v>
          </cell>
          <cell r="C2227" t="str">
            <v>M2</v>
          </cell>
          <cell r="D2227">
            <v>178.85</v>
          </cell>
          <cell r="E2227">
            <v>23.6</v>
          </cell>
          <cell r="F2227">
            <v>202.45</v>
          </cell>
        </row>
        <row r="2228">
          <cell r="A2228">
            <v>97103</v>
          </cell>
          <cell r="B2228" t="str">
            <v>EXECUÇÃO DE RADIER, ESPESSURA DE 20 CM, FCK = 30 MPA, COM USO DE FORMAS EM MADEIRA SERRADA. AF_09/2021</v>
          </cell>
          <cell r="C2228" t="str">
            <v>M2</v>
          </cell>
          <cell r="D2228">
            <v>213.42000000000002</v>
          </cell>
          <cell r="E2228">
            <v>26.04</v>
          </cell>
          <cell r="F2228">
            <v>239.46</v>
          </cell>
        </row>
        <row r="2229">
          <cell r="A2229">
            <v>100322</v>
          </cell>
          <cell r="B2229" t="str">
            <v>LASTRO COM MATERIAL GRANULAR (PEDRA BRITADA N.3), APLICADO EM PISOS OU LAJES SOBRE SOLO, ESPESSURA DE *10 CM*. AF_01/2024</v>
          </cell>
          <cell r="C2229" t="str">
            <v>M3</v>
          </cell>
          <cell r="D2229">
            <v>92.69</v>
          </cell>
          <cell r="E2229">
            <v>45.9</v>
          </cell>
          <cell r="F2229">
            <v>138.59</v>
          </cell>
        </row>
        <row r="2230">
          <cell r="A2230">
            <v>100323</v>
          </cell>
          <cell r="B2230" t="str">
            <v>LASTRO COM MATERIAL GRANULAR (AREIA MÉDIA), APLICADO EM PISOS OU LAJES SOBRE SOLO, ESPESSURA DE *10 CM*. AF_01/2024</v>
          </cell>
          <cell r="C2230" t="str">
            <v>M3</v>
          </cell>
          <cell r="D2230">
            <v>161.70999999999998</v>
          </cell>
          <cell r="E2230">
            <v>45.89</v>
          </cell>
          <cell r="F2230">
            <v>207.6</v>
          </cell>
        </row>
        <row r="2231">
          <cell r="A2231">
            <v>100324</v>
          </cell>
          <cell r="B2231" t="str">
            <v>LASTRO COM MATERIAL GRANULAR (PEDRA BRITADA N.1 E PEDRA BRITADA N.2), APLICADO EM PISOS OU LAJES SOBRE SOLO, ESPESSURA DE *10 CM*. AF_01/2024</v>
          </cell>
          <cell r="C2231" t="str">
            <v>M3</v>
          </cell>
          <cell r="D2231">
            <v>97.22999999999999</v>
          </cell>
          <cell r="E2231">
            <v>45.9</v>
          </cell>
          <cell r="F2231">
            <v>143.13</v>
          </cell>
        </row>
        <row r="2232">
          <cell r="A2232">
            <v>103072</v>
          </cell>
          <cell r="B2232" t="str">
            <v>EXECUÇÃO DE RADIER, ESPESSURA DE 25 CM, FCK = 30 MPA, COM USO DE FORMAS EM MADEIRA SERRADA. AF_09/2021</v>
          </cell>
          <cell r="C2232" t="str">
            <v>M2</v>
          </cell>
          <cell r="D2232">
            <v>254.4</v>
          </cell>
          <cell r="E2232">
            <v>28.6</v>
          </cell>
          <cell r="F2232">
            <v>283</v>
          </cell>
        </row>
        <row r="2233">
          <cell r="A2233">
            <v>103073</v>
          </cell>
          <cell r="B2233" t="str">
            <v>EXECUÇÃO DE RADIER, ESPESSURA DE 30 CM, FCK = 30 MPA, COM USO DE FORMAS EM MADEIRA SERRADA. AF_09/2021</v>
          </cell>
          <cell r="C2233" t="str">
            <v>M2</v>
          </cell>
          <cell r="D2233">
            <v>310.86</v>
          </cell>
          <cell r="E2233">
            <v>31.36</v>
          </cell>
          <cell r="F2233">
            <v>342.22</v>
          </cell>
        </row>
        <row r="2234">
          <cell r="A2234">
            <v>103074</v>
          </cell>
          <cell r="B2234" t="str">
            <v>EXECUÇÃO DE PISO DE CONCRETO, SEM ACABAMENTO SUPERFICIAL, ESPESSURA DE 15 CM, FCK = 30 MPA, COM USO DE FORMAS EM MADEIRA SERRADA. AF_09/2021</v>
          </cell>
          <cell r="C2234" t="str">
            <v>M2</v>
          </cell>
          <cell r="D2234">
            <v>138.97999999999999</v>
          </cell>
          <cell r="E2234">
            <v>19.62</v>
          </cell>
          <cell r="F2234">
            <v>158.6</v>
          </cell>
        </row>
        <row r="2235">
          <cell r="A2235">
            <v>103075</v>
          </cell>
          <cell r="B2235" t="str">
            <v>EXECUÇÃO DE PISO DE CONCRETO, COM ACABAMENTO SUPERFICIAL, ESPESSURA DE 15 CM, FCK = 30 MPA, COM USO DE FORMAS EM MADEIRA SERRADA. AF_09/2021</v>
          </cell>
          <cell r="C2235" t="str">
            <v>M2</v>
          </cell>
          <cell r="D2235">
            <v>178.35999999999999</v>
          </cell>
          <cell r="E2235">
            <v>21.59</v>
          </cell>
          <cell r="F2235">
            <v>199.95</v>
          </cell>
        </row>
        <row r="2236">
          <cell r="A2236">
            <v>103076</v>
          </cell>
          <cell r="B2236" t="str">
            <v>EXECUÇÃO DE LAJE SOBRE SOLO, ESPESSURA DE 10 CM, FCK = 30 MPA, COM USO DE FORMAS EM MADEIRA SERRADA. AF_09/2021</v>
          </cell>
          <cell r="C2236" t="str">
            <v>M2</v>
          </cell>
          <cell r="D2236">
            <v>120.92999999999999</v>
          </cell>
          <cell r="E2236">
            <v>18.89</v>
          </cell>
          <cell r="F2236">
            <v>139.82</v>
          </cell>
        </row>
        <row r="2237">
          <cell r="A2237">
            <v>103077</v>
          </cell>
          <cell r="B2237" t="str">
            <v>EXECUÇÃO DE LAJE SOBRE SOLO, ESPESSURA DE 15 CM, FCK = 30 MPA, COM USO DE FORMAS EM MADEIRA SERRADA. AF_09/2021</v>
          </cell>
          <cell r="C2237" t="str">
            <v>M2</v>
          </cell>
          <cell r="D2237">
            <v>158.97</v>
          </cell>
          <cell r="E2237">
            <v>21.37</v>
          </cell>
          <cell r="F2237">
            <v>180.34</v>
          </cell>
        </row>
        <row r="2238">
          <cell r="A2238">
            <v>103078</v>
          </cell>
          <cell r="B2238" t="str">
            <v>EXECUÇÃO DE LAJE SOBRE SOLO, ESPESSURA DE 20 CM, FCK = 30 MPA, COM USO DE FORMAS EM MADEIRA SERRADA. AF_09/2021</v>
          </cell>
          <cell r="C2238" t="str">
            <v>M2</v>
          </cell>
          <cell r="D2238">
            <v>193.56</v>
          </cell>
          <cell r="E2238">
            <v>23.79</v>
          </cell>
          <cell r="F2238">
            <v>217.35</v>
          </cell>
        </row>
        <row r="2239">
          <cell r="A2239">
            <v>103079</v>
          </cell>
          <cell r="B2239" t="str">
            <v>EXECUÇÃO DE LAJE SOBRE SOLO, ESPESSURA DE 25 CM, FCK = 30 MPA, COM USO DE FORMAS EM MADEIRA SERRADA. AF_09/2021</v>
          </cell>
          <cell r="C2239" t="str">
            <v>M2</v>
          </cell>
          <cell r="D2239">
            <v>234.52999999999997</v>
          </cell>
          <cell r="E2239">
            <v>26.36</v>
          </cell>
          <cell r="F2239">
            <v>260.89</v>
          </cell>
        </row>
        <row r="2240">
          <cell r="A2240">
            <v>103080</v>
          </cell>
          <cell r="B2240" t="str">
            <v>EXECUÇÃO DE LAJE SOBRE SOLO, ESPESSURA DE 30 CM, FCK = 30 MPA, COM USO DE FORMAS EM MADEIRA SERRADA. AF_09/2021</v>
          </cell>
          <cell r="C2240" t="str">
            <v>M2</v>
          </cell>
          <cell r="D2240">
            <v>291.02000000000004</v>
          </cell>
          <cell r="E2240">
            <v>29.09</v>
          </cell>
          <cell r="F2240">
            <v>320.11</v>
          </cell>
        </row>
        <row r="2241">
          <cell r="A2241">
            <v>92263</v>
          </cell>
          <cell r="B2241" t="str">
            <v>FABRICAÇÃO DE FÔRMA PARA PILARES E ESTRUTURAS SIMILARES, EM CHAPA DE MADEIRA COMPENSADA RESINADA, E = 17 MM. AF_09/2020</v>
          </cell>
          <cell r="C2241" t="str">
            <v>M2</v>
          </cell>
          <cell r="D2241">
            <v>113.81</v>
          </cell>
          <cell r="E2241">
            <v>37.729999999999997</v>
          </cell>
          <cell r="F2241">
            <v>151.54</v>
          </cell>
        </row>
        <row r="2242">
          <cell r="A2242">
            <v>92264</v>
          </cell>
          <cell r="B2242" t="str">
            <v>FABRICAÇÃO DE FÔRMA PARA PILARES E ESTRUTURAS SIMILARES, EM CHAPA DE MADEIRA COMPENSADA PLASTIFICADA, E = 18 MM. AF_09/2020</v>
          </cell>
          <cell r="C2242" t="str">
            <v>M2</v>
          </cell>
          <cell r="D2242">
            <v>154.52000000000001</v>
          </cell>
          <cell r="E2242">
            <v>37.72</v>
          </cell>
          <cell r="F2242">
            <v>192.24</v>
          </cell>
        </row>
        <row r="2243">
          <cell r="A2243">
            <v>92265</v>
          </cell>
          <cell r="B2243" t="str">
            <v>FABRICAÇÃO DE FÔRMA PARA VIGAS, EM CHAPA DE MADEIRA COMPENSADA RESINADA, E = 17 MM. AF_09/2020</v>
          </cell>
          <cell r="C2243" t="str">
            <v>M2</v>
          </cell>
          <cell r="D2243">
            <v>81.800000000000011</v>
          </cell>
          <cell r="E2243">
            <v>30.21</v>
          </cell>
          <cell r="F2243">
            <v>112.01</v>
          </cell>
        </row>
        <row r="2244">
          <cell r="A2244">
            <v>92266</v>
          </cell>
          <cell r="B2244" t="str">
            <v>FABRICAÇÃO DE FÔRMA PARA VIGAS, EM CHAPA DE MADEIRA COMPENSADA PLASTIFICADA, E = 18 MM. AF_09/2020</v>
          </cell>
          <cell r="C2244" t="str">
            <v>M2</v>
          </cell>
          <cell r="D2244">
            <v>116.73</v>
          </cell>
          <cell r="E2244">
            <v>30.2</v>
          </cell>
          <cell r="F2244">
            <v>146.93</v>
          </cell>
        </row>
        <row r="2245">
          <cell r="A2245">
            <v>92267</v>
          </cell>
          <cell r="B2245" t="str">
            <v>FABRICAÇÃO DE FÔRMA PARA LAJES, EM CHAPA DE MADEIRA COMPENSADA RESINADA, E = 17 MM. AF_09/2020</v>
          </cell>
          <cell r="C2245" t="str">
            <v>M2</v>
          </cell>
          <cell r="D2245">
            <v>46.42</v>
          </cell>
          <cell r="E2245">
            <v>0.76</v>
          </cell>
          <cell r="F2245">
            <v>47.18</v>
          </cell>
        </row>
        <row r="2246">
          <cell r="A2246">
            <v>92268</v>
          </cell>
          <cell r="B2246" t="str">
            <v>FABRICAÇÃO DE FÔRMA PARA LAJES, EM CHAPA DE MADEIRA COMPENSADA PLASTIFICADA, E = 18 MM. AF_09/2020</v>
          </cell>
          <cell r="C2246" t="str">
            <v>M2</v>
          </cell>
          <cell r="D2246">
            <v>78.42</v>
          </cell>
          <cell r="E2246">
            <v>0.76</v>
          </cell>
          <cell r="F2246">
            <v>79.180000000000007</v>
          </cell>
        </row>
        <row r="2247">
          <cell r="A2247">
            <v>92269</v>
          </cell>
          <cell r="B2247" t="str">
            <v>FABRICAÇÃO DE FÔRMA PARA PILARES E ESTRUTURAS SIMILARES, EM MADEIRA SERRADA, E=25 MM. AF_09/2020</v>
          </cell>
          <cell r="C2247" t="str">
            <v>M2</v>
          </cell>
          <cell r="D2247">
            <v>93.68</v>
          </cell>
          <cell r="E2247">
            <v>21.57</v>
          </cell>
          <cell r="F2247">
            <v>115.25</v>
          </cell>
        </row>
        <row r="2248">
          <cell r="A2248">
            <v>92270</v>
          </cell>
          <cell r="B2248" t="str">
            <v>FABRICAÇÃO DE FÔRMA PARA VIGAS, COM MADEIRA SERRADA, E = 25 MM. AF_09/2020</v>
          </cell>
          <cell r="C2248" t="str">
            <v>M2</v>
          </cell>
          <cell r="D2248">
            <v>156.02000000000001</v>
          </cell>
          <cell r="E2248">
            <v>26.97</v>
          </cell>
          <cell r="F2248">
            <v>182.99</v>
          </cell>
        </row>
        <row r="2249">
          <cell r="A2249">
            <v>92271</v>
          </cell>
          <cell r="B2249" t="str">
            <v>FABRICAÇÃO DE FÔRMA PARA LAJES, EM MADEIRA SERRADA, E=25 MM. AF_09/2020</v>
          </cell>
          <cell r="C2249" t="str">
            <v>M2</v>
          </cell>
          <cell r="D2249">
            <v>116.15</v>
          </cell>
          <cell r="E2249">
            <v>0.39</v>
          </cell>
          <cell r="F2249">
            <v>116.54</v>
          </cell>
        </row>
        <row r="2250">
          <cell r="A2250">
            <v>92272</v>
          </cell>
          <cell r="B2250" t="str">
            <v>FABRICAÇÃO DE ESCORAS DE VIGA DO TIPO GARFO, EM MADEIRA. AF_09/2020</v>
          </cell>
          <cell r="C2250" t="str">
            <v>M</v>
          </cell>
          <cell r="D2250">
            <v>28.01</v>
          </cell>
          <cell r="E2250">
            <v>4.8099999999999996</v>
          </cell>
          <cell r="F2250">
            <v>32.82</v>
          </cell>
        </row>
        <row r="2251">
          <cell r="A2251">
            <v>92273</v>
          </cell>
          <cell r="B2251" t="str">
            <v>FABRICAÇÃO DE ESCORAS DO TIPO PONTALETE, EM MADEIRA, PARA PÉ-DIREITO SIMPLES. AF_09/2020</v>
          </cell>
          <cell r="C2251" t="str">
            <v>M</v>
          </cell>
          <cell r="D2251">
            <v>10.48</v>
          </cell>
          <cell r="E2251">
            <v>3.2</v>
          </cell>
          <cell r="F2251">
            <v>13.68</v>
          </cell>
        </row>
        <row r="2252">
          <cell r="A2252">
            <v>92409</v>
          </cell>
          <cell r="B2252" t="str">
            <v>MONTAGEM E DESMONTAGEM DE FÔRMA DE PILARES RETANGULARES E ESTRUTURAS SIMILARES, PÉ-DIREITO SIMPLES, EM MADEIRA SERRADA, 1 UTILIZAÇÃO. AF_09/2020</v>
          </cell>
          <cell r="C2252" t="str">
            <v>M2</v>
          </cell>
          <cell r="D2252">
            <v>125.8</v>
          </cell>
          <cell r="E2252">
            <v>99.3</v>
          </cell>
          <cell r="F2252">
            <v>225.1</v>
          </cell>
        </row>
        <row r="2253">
          <cell r="A2253">
            <v>92411</v>
          </cell>
          <cell r="B2253" t="str">
            <v>MONTAGEM E DESMONTAGEM DE FÔRMA DE PILARES RETANGULARES E ESTRUTURAS SIMILARES, PÉ-DIREITO SIMPLES, EM MADEIRA SERRADA, 2 UTILIZAÇÕES. AF_09/2020</v>
          </cell>
          <cell r="C2253" t="str">
            <v>M2</v>
          </cell>
          <cell r="D2253">
            <v>76.36</v>
          </cell>
          <cell r="E2253">
            <v>79.709999999999994</v>
          </cell>
          <cell r="F2253">
            <v>156.07</v>
          </cell>
        </row>
        <row r="2254">
          <cell r="A2254">
            <v>92413</v>
          </cell>
          <cell r="B2254" t="str">
            <v>MONTAGEM E DESMONTAGEM DE FÔRMA DE PILARES RETANGULARES E ESTRUTURAS SIMILARES, PÉ-DIREITO SIMPLES, EM MADEIRA SERRADA, 4 UTILIZAÇÕES. AF_09/2020</v>
          </cell>
          <cell r="C2254" t="str">
            <v>M2</v>
          </cell>
          <cell r="D2254">
            <v>46.44</v>
          </cell>
          <cell r="E2254">
            <v>58.45</v>
          </cell>
          <cell r="F2254">
            <v>104.89</v>
          </cell>
        </row>
        <row r="2255">
          <cell r="A2255">
            <v>92415</v>
          </cell>
          <cell r="B2255" t="str">
            <v>MONTAGEM E DESMONTAGEM DE FÔRMA DE PILARES RETANGULARES E ESTRUTURAS SIMILARES, PÉ-DIREITO SIMPLES, EM CHAPA DE MADEIRA COMPENSADA RESINADA, 2 UTILIZAÇÕES. AF_09/2020</v>
          </cell>
          <cell r="C2255" t="str">
            <v>M2</v>
          </cell>
          <cell r="D2255">
            <v>86.110000000000014</v>
          </cell>
          <cell r="E2255">
            <v>48.57</v>
          </cell>
          <cell r="F2255">
            <v>134.68</v>
          </cell>
        </row>
        <row r="2256">
          <cell r="A2256">
            <v>92417</v>
          </cell>
          <cell r="B2256" t="str">
            <v>MONTAGEM E DESMONTAGEM DE FÔRMA DE PILARES RETANGULARES E ESTRUTURAS SIMILARES, PÉ-DIREITO DUPLO, EM CHAPA DE MADEIRA COMPENSADA RESINADA, 2 UTILIZAÇÕES. AF_09/2020</v>
          </cell>
          <cell r="C2256" t="str">
            <v>M2</v>
          </cell>
          <cell r="D2256">
            <v>93.239999999999981</v>
          </cell>
          <cell r="E2256">
            <v>67.180000000000007</v>
          </cell>
          <cell r="F2256">
            <v>160.41999999999999</v>
          </cell>
        </row>
        <row r="2257">
          <cell r="A2257">
            <v>92419</v>
          </cell>
          <cell r="B2257" t="str">
            <v>MONTAGEM E DESMONTAGEM DE FÔRMA DE PILARES RETANGULARES E ESTRUTURAS SIMILARES, PÉ-DIREITO SIMPLES, EM CHAPA DE MADEIRA COMPENSADA RESINADA, 4 UTILIZAÇÕES. AF_09/2020</v>
          </cell>
          <cell r="C2257" t="str">
            <v>M2</v>
          </cell>
          <cell r="D2257">
            <v>53.76</v>
          </cell>
          <cell r="E2257">
            <v>32.07</v>
          </cell>
          <cell r="F2257">
            <v>85.83</v>
          </cell>
        </row>
        <row r="2258">
          <cell r="A2258">
            <v>92421</v>
          </cell>
          <cell r="B2258" t="str">
            <v>MONTAGEM E DESMONTAGEM DE FÔRMA DE PILARES RETANGULARES E ESTRUTURAS SIMILARES, PÉ-DIREITO DUPLO, EM CHAPA DE MADEIRA COMPENSADA RESINADA, 4 UTILIZAÇÕES. AF_09/2020</v>
          </cell>
          <cell r="C2258" t="str">
            <v>M2</v>
          </cell>
          <cell r="D2258">
            <v>59.199999999999996</v>
          </cell>
          <cell r="E2258">
            <v>46.37</v>
          </cell>
          <cell r="F2258">
            <v>105.57</v>
          </cell>
        </row>
        <row r="2259">
          <cell r="A2259">
            <v>92423</v>
          </cell>
          <cell r="B2259" t="str">
            <v>MONTAGEM E DESMONTAGEM DE FÔRMA DE PILARES RETANGULARES E ESTRUTURAS SIMILARES, PÉ-DIREITO SIMPLES, EM CHAPA DE MADEIRA COMPENSADA RESINADA, 6 UTILIZAÇÕES. AF_09/2020</v>
          </cell>
          <cell r="C2259" t="str">
            <v>M2</v>
          </cell>
          <cell r="D2259">
            <v>44.080000000000005</v>
          </cell>
          <cell r="E2259">
            <v>26.35</v>
          </cell>
          <cell r="F2259">
            <v>70.430000000000007</v>
          </cell>
        </row>
        <row r="2260">
          <cell r="A2260">
            <v>92425</v>
          </cell>
          <cell r="B2260" t="str">
            <v>MONTAGEM E DESMONTAGEM DE FÔRMA DE PILARES RETANGULARES E ESTRUTURAS SIMILARES, PÉ-DIREITO DUPLO, EM CHAPA DE MADEIRA COMPENSADA RESINADA, 6 UTILIZAÇÕES. AF_09/2020</v>
          </cell>
          <cell r="C2260" t="str">
            <v>M2</v>
          </cell>
          <cell r="D2260">
            <v>48.800000000000004</v>
          </cell>
          <cell r="E2260">
            <v>38.79</v>
          </cell>
          <cell r="F2260">
            <v>87.59</v>
          </cell>
        </row>
        <row r="2261">
          <cell r="A2261">
            <v>92427</v>
          </cell>
          <cell r="B2261" t="str">
            <v>MONTAGEM E DESMONTAGEM DE FÔRMA DE PILARES RETANGULARES E ESTRUTURAS SIMILARES, PÉ-DIREITO SIMPLES, EM CHAPA DE MADEIRA COMPENSADA RESINADA, 8 UTILIZAÇÕES. AF_09/2020</v>
          </cell>
          <cell r="C2261" t="str">
            <v>M2</v>
          </cell>
          <cell r="D2261">
            <v>39.19</v>
          </cell>
          <cell r="E2261">
            <v>23.46</v>
          </cell>
          <cell r="F2261">
            <v>62.65</v>
          </cell>
        </row>
        <row r="2262">
          <cell r="A2262">
            <v>92429</v>
          </cell>
          <cell r="B2262" t="str">
            <v>MONTAGEM E DESMONTAGEM DE FÔRMA DE PILARES RETANGULARES E ESTRUTURAS SIMILARES, PÉ-DIREITO DUPLO, EM CHAPA DE MADEIRA COMPENSADA RESINADA, 8 UTILIZAÇÕES. AF_09/2020</v>
          </cell>
          <cell r="C2262" t="str">
            <v>M2</v>
          </cell>
          <cell r="D2262">
            <v>43.58</v>
          </cell>
          <cell r="E2262">
            <v>34.97</v>
          </cell>
          <cell r="F2262">
            <v>78.55</v>
          </cell>
        </row>
        <row r="2263">
          <cell r="A2263">
            <v>92431</v>
          </cell>
          <cell r="B2263" t="str">
            <v>MONTAGEM E DESMONTAGEM DE FÔRMA DE PILARES RETANGULARES E ESTRUTURAS SIMILARES, PÉ-DIREITO SIMPLES, EM CHAPA DE MADEIRA COMPENSADA PLASTIFICADA, 10 UTILIZAÇÕES. AF_09/2020</v>
          </cell>
          <cell r="C2263" t="str">
            <v>M2</v>
          </cell>
          <cell r="D2263">
            <v>37.980000000000004</v>
          </cell>
          <cell r="E2263">
            <v>20.88</v>
          </cell>
          <cell r="F2263">
            <v>58.86</v>
          </cell>
        </row>
        <row r="2264">
          <cell r="A2264">
            <v>92433</v>
          </cell>
          <cell r="B2264" t="str">
            <v>MONTAGEM E DESMONTAGEM DE FÔRMA DE PILARES RETANGULARES E ESTRUTURAS SIMILARES, PÉ-DIREITO DUPLO, EM CHAPA DE MADEIRA COMPENSADA PLASTIFICADA, 10 UTILIZAÇÕES. AF_09/2020</v>
          </cell>
          <cell r="C2264" t="str">
            <v>M2</v>
          </cell>
          <cell r="D2264">
            <v>42.129999999999995</v>
          </cell>
          <cell r="E2264">
            <v>31.83</v>
          </cell>
          <cell r="F2264">
            <v>73.959999999999994</v>
          </cell>
        </row>
        <row r="2265">
          <cell r="A2265">
            <v>92435</v>
          </cell>
          <cell r="B2265" t="str">
            <v>MONTAGEM E DESMONTAGEM DE FÔRMA DE PILARES RETANGULARES E ESTRUTURAS SIMILARES, PÉ-DIREITO SIMPLES, EM CHAPA DE MADEIRA COMPENSADA PLASTIFICADA, 12 UTILIZAÇÕES. AF_09/2020</v>
          </cell>
          <cell r="C2265" t="str">
            <v>M2</v>
          </cell>
          <cell r="D2265">
            <v>36.06</v>
          </cell>
          <cell r="E2265">
            <v>19.88</v>
          </cell>
          <cell r="F2265">
            <v>55.94</v>
          </cell>
        </row>
        <row r="2266">
          <cell r="A2266">
            <v>92437</v>
          </cell>
          <cell r="B2266" t="str">
            <v>MONTAGEM E DESMONTAGEM DE FÔRMA DE PILARES RETANGULARES E ESTRUTURAS SIMILARES, PÉ-DIREITO DUPLO, EM CHAPA DE MADEIRA COMPENSADA PLASTIFICADA, 12 UTILIZAÇÕES. AF_09/2020</v>
          </cell>
          <cell r="C2266" t="str">
            <v>M2</v>
          </cell>
          <cell r="D2266">
            <v>40.08</v>
          </cell>
          <cell r="E2266">
            <v>30.45</v>
          </cell>
          <cell r="F2266">
            <v>70.53</v>
          </cell>
        </row>
        <row r="2267">
          <cell r="A2267">
            <v>92439</v>
          </cell>
          <cell r="B2267" t="str">
            <v>MONTAGEM E DESMONTAGEM DE FÔRMA DE PILARES RETANGULARES E ESTRUTURAS SIMILARES, PÉ-DIREITO SIMPLES, EM CHAPA DE MADEIRA COMPENSADA PLASTIFICADA, 14 UTILIZAÇÕES. AF_09/2020</v>
          </cell>
          <cell r="C2267" t="str">
            <v>M2</v>
          </cell>
          <cell r="D2267">
            <v>34.67</v>
          </cell>
          <cell r="E2267">
            <v>19.16</v>
          </cell>
          <cell r="F2267">
            <v>53.83</v>
          </cell>
        </row>
        <row r="2268">
          <cell r="A2268">
            <v>92441</v>
          </cell>
          <cell r="B2268" t="str">
            <v>MONTAGEM E DESMONTAGEM DE FÔRMA DE PILARES RETANGULARES E ESTRUTURAS SIMILARES, PÉ-DIREITO DUPLO, EM CHAPA DE MADEIRA COMPENSADA PLASTIFICADA, 14 UTILIZAÇÕES. AF_09/2020</v>
          </cell>
          <cell r="C2268" t="str">
            <v>M2</v>
          </cell>
          <cell r="D2268">
            <v>38.590000000000003</v>
          </cell>
          <cell r="E2268">
            <v>29.47</v>
          </cell>
          <cell r="F2268">
            <v>68.06</v>
          </cell>
        </row>
        <row r="2269">
          <cell r="A2269">
            <v>92443</v>
          </cell>
          <cell r="B2269" t="str">
            <v>MONTAGEM E DESMONTAGEM DE FÔRMA DE PILARES RETANGULARES E ESTRUTURAS SIMILARES, PÉ-DIREITO SIMPLES, EM CHAPA DE MADEIRA COMPENSADA PLASTIFICADA, 18 UTILIZAÇÕES. AF_09/2020</v>
          </cell>
          <cell r="C2269" t="str">
            <v>M2</v>
          </cell>
          <cell r="D2269">
            <v>31.489999999999995</v>
          </cell>
          <cell r="E2269">
            <v>17.920000000000002</v>
          </cell>
          <cell r="F2269">
            <v>49.41</v>
          </cell>
        </row>
        <row r="2270">
          <cell r="A2270">
            <v>92445</v>
          </cell>
          <cell r="B2270" t="str">
            <v>MONTAGEM E DESMONTAGEM DE FÔRMA DE PILARES RETANGULARES E ESTRUTURAS SIMILARES, PÉ-DIREITO DUPLO, EM CHAPA DE MADEIRA COMPENSADA PLASTIFICADA, 18 UTILIZAÇÕES. AF_09/2020</v>
          </cell>
          <cell r="C2270" t="str">
            <v>M2</v>
          </cell>
          <cell r="D2270">
            <v>35.290000000000006</v>
          </cell>
          <cell r="E2270">
            <v>27.84</v>
          </cell>
          <cell r="F2270">
            <v>63.13</v>
          </cell>
        </row>
        <row r="2271">
          <cell r="A2271">
            <v>92446</v>
          </cell>
          <cell r="B2271" t="str">
            <v>MONTAGEM E DESMONTAGEM DE FÔRMA DE VIGA, ESCORAMENTO COM PONTALETE DE MADEIRA, PÉ-DIREITO SIMPLES, EM MADEIRA SERRADA, 1 UTILIZAÇÃO. AF_09/2020</v>
          </cell>
          <cell r="C2271" t="str">
            <v>M2</v>
          </cell>
          <cell r="D2271">
            <v>221.20999999999998</v>
          </cell>
          <cell r="E2271">
            <v>96.38</v>
          </cell>
          <cell r="F2271">
            <v>317.58999999999997</v>
          </cell>
        </row>
        <row r="2272">
          <cell r="A2272">
            <v>92447</v>
          </cell>
          <cell r="B2272" t="str">
            <v>MONTAGEM E DESMONTAGEM DE FÔRMA DE VIGA, ESCORAMENTO COM PONTALETE DE MADEIRA, PÉ-DIREITO SIMPLES, EM MADEIRA SERRADA, 2 UTILIZAÇÕES. AF_09/2020</v>
          </cell>
          <cell r="C2272" t="str">
            <v>M2</v>
          </cell>
          <cell r="D2272">
            <v>145.76</v>
          </cell>
          <cell r="E2272">
            <v>74.28</v>
          </cell>
          <cell r="F2272">
            <v>220.04</v>
          </cell>
        </row>
        <row r="2273">
          <cell r="A2273">
            <v>92448</v>
          </cell>
          <cell r="B2273" t="str">
            <v>MONTAGEM E DESMONTAGEM DE FÔRMA DE VIGA, ESCORAMENTO COM PONTALETE DE MADEIRA, PÉ-DIREITO SIMPLES, EM MADEIRA SERRADA, 4 UTILIZAÇÕES. AF_09/2020</v>
          </cell>
          <cell r="C2273" t="str">
            <v>M2</v>
          </cell>
          <cell r="D2273">
            <v>109.63999999999999</v>
          </cell>
          <cell r="E2273">
            <v>60.49</v>
          </cell>
          <cell r="F2273">
            <v>170.13</v>
          </cell>
        </row>
        <row r="2274">
          <cell r="A2274">
            <v>92449</v>
          </cell>
          <cell r="B2274" t="str">
            <v>MONTAGEM E DESMONTAGEM DE FÔRMA DE VIGA, ESCORAMENTO COM GARFO DE MADEIRA, PÉ-DIREITO DUPLO, EM CHAPA DE MADEIRA RESINADA, 2 UTILIZAÇÕES. AF_09/2020</v>
          </cell>
          <cell r="C2274" t="str">
            <v>M2</v>
          </cell>
          <cell r="D2274">
            <v>184.45999999999998</v>
          </cell>
          <cell r="E2274">
            <v>78.819999999999993</v>
          </cell>
          <cell r="F2274">
            <v>263.27999999999997</v>
          </cell>
        </row>
        <row r="2275">
          <cell r="A2275">
            <v>92450</v>
          </cell>
          <cell r="B2275" t="str">
            <v>MONTAGEM E DESMONTAGEM DE FÔRMA DE VIGA, ESCORAMENTO METÁLICO, PÉ-DIREITO DUPLO, EM CHAPA DE MADEIRA RESINADA, 2 UTILIZAÇÕES. AF_09/2020</v>
          </cell>
          <cell r="C2275" t="str">
            <v>M2</v>
          </cell>
          <cell r="D2275">
            <v>214.35</v>
          </cell>
          <cell r="E2275">
            <v>79.150000000000006</v>
          </cell>
          <cell r="F2275">
            <v>293.5</v>
          </cell>
        </row>
        <row r="2276">
          <cell r="A2276">
            <v>92451</v>
          </cell>
          <cell r="B2276" t="str">
            <v>MONTAGEM E DESMONTAGEM DE FÔRMA DE VIGA, ESCORAMENTO COM GARFO DE MADEIRA, PÉ-DIREITO SIMPLES, EM CHAPA DE MADEIRA RESINADA, 2 UTILIZAÇÕES. AF_09/2020</v>
          </cell>
          <cell r="C2276" t="str">
            <v>M2</v>
          </cell>
          <cell r="D2276">
            <v>123.72</v>
          </cell>
          <cell r="E2276">
            <v>56.35</v>
          </cell>
          <cell r="F2276">
            <v>180.07</v>
          </cell>
        </row>
        <row r="2277">
          <cell r="A2277">
            <v>92452</v>
          </cell>
          <cell r="B2277" t="str">
            <v>MONTAGEM E DESMONTAGEM DE FÔRMA DE VIGA, ESCORAMENTO METÁLICO, PÉ-DIREITO SIMPLES, EM CHAPA DE MADEIRA RESINADA, 2 UTILIZAÇÕES. AF_09/2020</v>
          </cell>
          <cell r="C2277" t="str">
            <v>M2</v>
          </cell>
          <cell r="D2277">
            <v>112.72999999999999</v>
          </cell>
          <cell r="E2277">
            <v>64.150000000000006</v>
          </cell>
          <cell r="F2277">
            <v>176.88</v>
          </cell>
        </row>
        <row r="2278">
          <cell r="A2278">
            <v>92453</v>
          </cell>
          <cell r="B2278" t="str">
            <v>MONTAGEM E DESMONTAGEM DE FÔRMA DE VIGA, ESCORAMENTO COM GARFO DE MADEIRA, PÉ-DIREITO DUPLO, EM CHAPA DE MADEIRA RESINADA, 4 UTILIZAÇÕES. AF_09/2020</v>
          </cell>
          <cell r="C2278" t="str">
            <v>M2</v>
          </cell>
          <cell r="D2278">
            <v>156.64999999999998</v>
          </cell>
          <cell r="E2278">
            <v>68.36</v>
          </cell>
          <cell r="F2278">
            <v>225.01</v>
          </cell>
        </row>
        <row r="2279">
          <cell r="A2279">
            <v>92454</v>
          </cell>
          <cell r="B2279" t="str">
            <v>MONTAGEM E DESMONTAGEM DE FÔRMA DE VIGA, ESCORAMENTO METÁLICO, PÉ-DIREITO DUPLO, EM CHAPA DE MADEIRA RESINADA, 4 UTILIZAÇÕES. AF_09/2020</v>
          </cell>
          <cell r="C2279" t="str">
            <v>M2</v>
          </cell>
          <cell r="D2279">
            <v>195.28000000000003</v>
          </cell>
          <cell r="E2279">
            <v>68.2</v>
          </cell>
          <cell r="F2279">
            <v>263.48</v>
          </cell>
        </row>
        <row r="2280">
          <cell r="A2280">
            <v>92455</v>
          </cell>
          <cell r="B2280" t="str">
            <v>MONTAGEM E DESMONTAGEM DE FÔRMA DE VIGA, ESCORAMENTO COM GARFO DE MADEIRA, PÉ-DIREITO SIMPLES, EM CHAPA DE MADEIRA RESINADA, 4 UTILIZAÇÕES. AF_09/2020</v>
          </cell>
          <cell r="C2280" t="str">
            <v>M2</v>
          </cell>
          <cell r="D2280">
            <v>100.13</v>
          </cell>
          <cell r="E2280">
            <v>47.34</v>
          </cell>
          <cell r="F2280">
            <v>147.47</v>
          </cell>
        </row>
        <row r="2281">
          <cell r="A2281">
            <v>92456</v>
          </cell>
          <cell r="B2281" t="str">
            <v>MONTAGEM E DESMONTAGEM DE FÔRMA DE VIGA, ESCORAMENTO METÁLICO, PÉ-DIREITO SIMPLES, EM CHAPA DE MADEIRA RESINADA, 4 UTILIZAÇÕES. AF_09/2020</v>
          </cell>
          <cell r="C2281" t="str">
            <v>M2</v>
          </cell>
          <cell r="D2281">
            <v>92.669999999999987</v>
          </cell>
          <cell r="E2281">
            <v>54.34</v>
          </cell>
          <cell r="F2281">
            <v>147.01</v>
          </cell>
        </row>
        <row r="2282">
          <cell r="A2282">
            <v>92457</v>
          </cell>
          <cell r="B2282" t="str">
            <v>MONTAGEM E DESMONTAGEM DE FÔRMA DE VIGA, ESCORAMENTO COM GARFO DE MADEIRA, PÉ-DIREITO DUPLO, EM CHAPA DE MADEIRA RESINADA, 6 UTILIZAÇÕES. AF_09/2020</v>
          </cell>
          <cell r="C2282" t="str">
            <v>M2</v>
          </cell>
          <cell r="D2282">
            <v>135.95000000000002</v>
          </cell>
          <cell r="E2282">
            <v>60.13</v>
          </cell>
          <cell r="F2282">
            <v>196.08</v>
          </cell>
        </row>
        <row r="2283">
          <cell r="A2283">
            <v>92458</v>
          </cell>
          <cell r="B2283" t="str">
            <v>MONTAGEM E DESMONTAGEM DE FÔRMA DE VIGA, ESCORAMENTO METÁLICO, PÉ-DIREITO DUPLO, EM CHAPA DE MADEIRA RESINADA, 6 UTILIZAÇÕES. AF_12/2015</v>
          </cell>
          <cell r="C2283" t="str">
            <v>M2</v>
          </cell>
          <cell r="D2283">
            <v>184.08999999999997</v>
          </cell>
          <cell r="E2283">
            <v>60.42</v>
          </cell>
          <cell r="F2283">
            <v>244.51</v>
          </cell>
        </row>
        <row r="2284">
          <cell r="A2284">
            <v>92459</v>
          </cell>
          <cell r="B2284" t="str">
            <v>MONTAGEM E DESMONTAGEM DE FÔRMA DE VIGA, ESCORAMENTO COM GARFO DE MADEIRA, PÉ-DIREITO SIMPLES, EM CHAPA DE MADEIRA RESINADA, 6 UTILIZAÇÕES. AF_09/2020</v>
          </cell>
          <cell r="C2284" t="str">
            <v>M2</v>
          </cell>
          <cell r="D2284">
            <v>84.81</v>
          </cell>
          <cell r="E2284">
            <v>40.93</v>
          </cell>
          <cell r="F2284">
            <v>125.74</v>
          </cell>
        </row>
        <row r="2285">
          <cell r="A2285">
            <v>92460</v>
          </cell>
          <cell r="B2285" t="str">
            <v>MONTAGEM E DESMONTAGEM DE FÔRMA DE VIGA, ESCORAMENTO METÁLICO, PÉ-DIREITO SIMPLES, EM CHAPA DE MADEIRA RESINADA, 6 UTILIZAÇÕES. AF_09/2020</v>
          </cell>
          <cell r="C2285" t="str">
            <v>M2</v>
          </cell>
          <cell r="D2285">
            <v>76.320000000000007</v>
          </cell>
          <cell r="E2285">
            <v>47.61</v>
          </cell>
          <cell r="F2285">
            <v>123.93</v>
          </cell>
        </row>
        <row r="2286">
          <cell r="A2286">
            <v>92461</v>
          </cell>
          <cell r="B2286" t="str">
            <v>MONTAGEM E DESMONTAGEM DE FÔRMA DE VIGA, ESCORAMENTO COM GARFO DE MADEIRA, PÉ-DIREITO DUPLO, EM CHAPA DE MADEIRA RESINADA, 8 UTILIZAÇÕES. AF_09/2020</v>
          </cell>
          <cell r="C2286" t="str">
            <v>M2</v>
          </cell>
          <cell r="D2286">
            <v>126.02999999999999</v>
          </cell>
          <cell r="E2286">
            <v>54.92</v>
          </cell>
          <cell r="F2286">
            <v>180.95</v>
          </cell>
        </row>
        <row r="2287">
          <cell r="A2287">
            <v>92462</v>
          </cell>
          <cell r="B2287" t="str">
            <v>MONTAGEM E DESMONTAGEM DE FÔRMA DE VIGA, ESCORAMENTO METÁLICO, PÉ-DIREITO DUPLO, EM CHAPA DE MADEIRA RESINADA, 8 UTILIZAÇÕES. AF_09/2020</v>
          </cell>
          <cell r="C2287" t="str">
            <v>M2</v>
          </cell>
          <cell r="D2287">
            <v>177.6</v>
          </cell>
          <cell r="E2287">
            <v>54.68</v>
          </cell>
          <cell r="F2287">
            <v>232.28</v>
          </cell>
        </row>
        <row r="2288">
          <cell r="A2288">
            <v>92463</v>
          </cell>
          <cell r="B2288" t="str">
            <v>MONTAGEM E DESMONTAGEM DE FÔRMA DE VIGA, ESCORAMENTO COM GARFO DE MADEIRA, PÉ-DIREITO SIMPLES, EM CHAPA DE MADEIRA RESINADA, 8 UTILIZAÇÕES. AF_09/2020</v>
          </cell>
          <cell r="C2288" t="str">
            <v>M2</v>
          </cell>
          <cell r="D2288">
            <v>77.139999999999986</v>
          </cell>
          <cell r="E2288">
            <v>36.93</v>
          </cell>
          <cell r="F2288">
            <v>114.07</v>
          </cell>
        </row>
        <row r="2289">
          <cell r="A2289">
            <v>92464</v>
          </cell>
          <cell r="B2289" t="str">
            <v>MONTAGEM E DESMONTAGEM DE FÔRMA DE VIGA, ESCORAMENTO METÁLICO, PÉ-DIREITO SIMPLES, EM CHAPA DE MADEIRA RESINADA, 8 UTILIZAÇÕES. AF_09/2020</v>
          </cell>
          <cell r="C2289" t="str">
            <v>M2</v>
          </cell>
          <cell r="D2289">
            <v>74.25</v>
          </cell>
          <cell r="E2289">
            <v>42.87</v>
          </cell>
          <cell r="F2289">
            <v>117.12</v>
          </cell>
        </row>
        <row r="2290">
          <cell r="A2290">
            <v>92465</v>
          </cell>
          <cell r="B2290" t="str">
            <v>MONTAGEM E DESMONTAGEM DE FÔRMA DE VIGA, ESCORAMENTO COM GARFO DE MADEIRA, PÉ-DIREITO DUPLO, EM CHAPA DE MADEIRA PLASTIFICADA, 10 UTILIZAÇÕES. AF_09/2020</v>
          </cell>
          <cell r="C2290" t="str">
            <v>M2</v>
          </cell>
          <cell r="D2290">
            <v>100.09</v>
          </cell>
          <cell r="E2290">
            <v>45.96</v>
          </cell>
          <cell r="F2290">
            <v>146.05000000000001</v>
          </cell>
        </row>
        <row r="2291">
          <cell r="A2291">
            <v>92466</v>
          </cell>
          <cell r="B2291" t="str">
            <v>MONTAGEM E DESMONTAGEM DE FÔRMA DE VIGA, ESCORAMENTO METÁLICO, PÉ-DIREITO DUPLO, EM CHAPA DE MADEIRA PLASTIFICADA, 10 UTILIZAÇÕES. AF_09/2020</v>
          </cell>
          <cell r="C2291" t="str">
            <v>M2</v>
          </cell>
          <cell r="D2291">
            <v>176.15</v>
          </cell>
          <cell r="E2291">
            <v>48.93</v>
          </cell>
          <cell r="F2291">
            <v>225.08</v>
          </cell>
        </row>
        <row r="2292">
          <cell r="A2292">
            <v>92467</v>
          </cell>
          <cell r="B2292" t="str">
            <v>MONTAGEM E DESMONTAGEM DE FÔRMA DE VIGA, ESCORAMENTO COM GARFO DE MADEIRA, PÉ-DIREITO SIMPLES, EM CHAPA DE MADEIRA PLASTIFICADA, 10 UTILIZAÇÕES. AF_09/2020</v>
          </cell>
          <cell r="C2292" t="str">
            <v>M2</v>
          </cell>
          <cell r="D2292">
            <v>64.009999999999991</v>
          </cell>
          <cell r="E2292">
            <v>30.9</v>
          </cell>
          <cell r="F2292">
            <v>94.91</v>
          </cell>
        </row>
        <row r="2293">
          <cell r="A2293">
            <v>92468</v>
          </cell>
          <cell r="B2293" t="str">
            <v>MONTAGEM E DESMONTAGEM DE FÔRMA DE VIGA, ESCORAMENTO METÁLICO, PÉ-DIREITO SIMPLES, EM CHAPA DE MADEIRA PLASTIFICADA, 10 UTILIZAÇÕES. AF_09/2020</v>
          </cell>
          <cell r="C2293" t="str">
            <v>M2</v>
          </cell>
          <cell r="D2293">
            <v>72.55</v>
          </cell>
          <cell r="E2293">
            <v>38</v>
          </cell>
          <cell r="F2293">
            <v>110.55</v>
          </cell>
        </row>
        <row r="2294">
          <cell r="A2294">
            <v>92469</v>
          </cell>
          <cell r="B2294" t="str">
            <v>MONTAGEM E DESMONTAGEM DE FÔRMA DE VIGA, ESCORAMENTO COM GARFO DE MADEIRA, PÉ-DIREITO DUPLO, EM CHAPA DE MADEIRA PLASTIFICADA, 12 UTILIZAÇÕES. AF_09/2020</v>
          </cell>
          <cell r="C2294" t="str">
            <v>M2</v>
          </cell>
          <cell r="D2294">
            <v>91.230000000000018</v>
          </cell>
          <cell r="E2294">
            <v>42.04</v>
          </cell>
          <cell r="F2294">
            <v>133.27000000000001</v>
          </cell>
        </row>
        <row r="2295">
          <cell r="A2295">
            <v>92470</v>
          </cell>
          <cell r="B2295" t="str">
            <v>MONTAGEM E DESMONTAGEM DE FÔRMA DE VIGA, ESCORAMENTO METÁLICO, PÉ-DIREITO DUPLO, EM CHAPA DE MADEIRA PLASTIFICADA, 12 UTILIZAÇÕES. AF_09/2020</v>
          </cell>
          <cell r="C2295" t="str">
            <v>M2</v>
          </cell>
          <cell r="D2295">
            <v>172.88</v>
          </cell>
          <cell r="E2295">
            <v>45.1</v>
          </cell>
          <cell r="F2295">
            <v>217.98</v>
          </cell>
        </row>
        <row r="2296">
          <cell r="A2296">
            <v>92471</v>
          </cell>
          <cell r="B2296" t="str">
            <v>MONTAGEM E DESMONTAGEM DE FÔRMA DE VIGA, ESCORAMENTO COM GARFO DE MADEIRA, PÉ-DIREITO SIMPLES, EM CHAPA DE MADEIRA PLASTIFICADA, 12 UTILIZAÇÕES. AF_09/2020</v>
          </cell>
          <cell r="C2296" t="str">
            <v>M2</v>
          </cell>
          <cell r="D2296">
            <v>58.41</v>
          </cell>
          <cell r="E2296">
            <v>28.3</v>
          </cell>
          <cell r="F2296">
            <v>86.71</v>
          </cell>
        </row>
        <row r="2297">
          <cell r="A2297">
            <v>92472</v>
          </cell>
          <cell r="B2297" t="str">
            <v>MONTAGEM E DESMONTAGEM DE FÔRMA DE VIGA, ESCORAMENTO METÁLICO, PÉ-DIREITO SIMPLES, EM CHAPA DE MADEIRA PLASTIFICADA, 12 UTILIZAÇÕES. AF_09/2020</v>
          </cell>
          <cell r="C2297" t="str">
            <v>M2</v>
          </cell>
          <cell r="D2297">
            <v>69.450000000000017</v>
          </cell>
          <cell r="E2297">
            <v>34.979999999999997</v>
          </cell>
          <cell r="F2297">
            <v>104.43</v>
          </cell>
        </row>
        <row r="2298">
          <cell r="A2298">
            <v>92473</v>
          </cell>
          <cell r="B2298" t="str">
            <v>MONTAGEM E DESMONTAGEM DE FÔRMA DE VIGA, ESCORAMENTO COM GARFO DE MADEIRA, PÉ-DIREITO DUPLO, EM CHAPA DE MADEIRA PLASTIFICADA, 14 UTILIZAÇÕES. AF_09/2020</v>
          </cell>
          <cell r="C2298" t="str">
            <v>M2</v>
          </cell>
          <cell r="D2298">
            <v>84.19</v>
          </cell>
          <cell r="E2298">
            <v>38.67</v>
          </cell>
          <cell r="F2298">
            <v>122.86</v>
          </cell>
        </row>
        <row r="2299">
          <cell r="A2299">
            <v>92474</v>
          </cell>
          <cell r="B2299" t="str">
            <v>MONTAGEM E DESMONTAGEM DE FÔRMA DE VIGA, ESCORAMENTO METÁLICO, PÉ-DIREITO DUPLO, EM CHAPA DE MADEIRA PLASTIFICADA, 14 UTILIZAÇÕES. AF_09/2020</v>
          </cell>
          <cell r="C2299" t="str">
            <v>M2</v>
          </cell>
          <cell r="D2299">
            <v>170.18</v>
          </cell>
          <cell r="E2299">
            <v>41.64</v>
          </cell>
          <cell r="F2299">
            <v>211.82</v>
          </cell>
        </row>
        <row r="2300">
          <cell r="A2300">
            <v>92475</v>
          </cell>
          <cell r="B2300" t="str">
            <v>MONTAGEM E DESMONTAGEM DE FÔRMA DE VIGA, ESCORAMENTO COM GARFO DE MADEIRA, PÉ-DIREITO SIMPLES, EM CHAPA DE MADEIRA PLASTIFICADA, 14 UTILIZAÇÕES. AF_09/2020</v>
          </cell>
          <cell r="C2300" t="str">
            <v>M2</v>
          </cell>
          <cell r="D2300">
            <v>53.970000000000006</v>
          </cell>
          <cell r="E2300">
            <v>26.04</v>
          </cell>
          <cell r="F2300">
            <v>80.010000000000005</v>
          </cell>
        </row>
        <row r="2301">
          <cell r="A2301">
            <v>92476</v>
          </cell>
          <cell r="B2301" t="str">
            <v>MONTAGEM E DESMONTAGEM DE FÔRMA DE VIGA, ESCORAMENTO METÁLICO, PÉ-DIREITO SIMPLES, EM CHAPA DE MADEIRA PLASTIFICADA, 14 UTILIZAÇÕES. AF_09/2020</v>
          </cell>
          <cell r="C2301" t="str">
            <v>M2</v>
          </cell>
          <cell r="D2301">
            <v>66.94</v>
          </cell>
          <cell r="E2301">
            <v>32.28</v>
          </cell>
          <cell r="F2301">
            <v>99.22</v>
          </cell>
        </row>
        <row r="2302">
          <cell r="A2302">
            <v>92477</v>
          </cell>
          <cell r="B2302" t="str">
            <v>MONTAGEM E DESMONTAGEM DE FÔRMA DE VIGA, ESCORAMENTO COM GARFO DE MADEIRA, PÉ-DIREITO DUPLO, EM CHAPA DE MADEIRA PLASTIFICADA, 18 UTILIZAÇÕES. AF_09/2020</v>
          </cell>
          <cell r="C2302" t="str">
            <v>M2</v>
          </cell>
          <cell r="D2302">
            <v>68.7</v>
          </cell>
          <cell r="E2302">
            <v>32.11</v>
          </cell>
          <cell r="F2302">
            <v>100.81</v>
          </cell>
        </row>
        <row r="2303">
          <cell r="A2303">
            <v>92478</v>
          </cell>
          <cell r="B2303" t="str">
            <v>MONTAGEM E DESMONTAGEM DE FÔRMA DE VIGA, ESCORAMENTO METÁLICO, PÉ-DIREITO DUPLO, EM CHAPA DE MADEIRA PLASTIFICADA, 18 UTILIZAÇÕES. AF_09/2020</v>
          </cell>
          <cell r="C2303" t="str">
            <v>M2</v>
          </cell>
          <cell r="D2303">
            <v>164.56</v>
          </cell>
          <cell r="E2303">
            <v>35.22</v>
          </cell>
          <cell r="F2303">
            <v>199.78</v>
          </cell>
        </row>
        <row r="2304">
          <cell r="A2304">
            <v>92479</v>
          </cell>
          <cell r="B2304" t="str">
            <v>MONTAGEM E DESMONTAGEM DE FÔRMA DE VIGA, ESCORAMENTO COM GARFO DE MADEIRA, PÉ-DIREITO SIMPLES, EM CHAPA DE MADEIRA PLASTIFICADA, 18 UTILIZAÇÕES. AF_09/2020</v>
          </cell>
          <cell r="C2304" t="str">
            <v>M2</v>
          </cell>
          <cell r="D2304">
            <v>44.209999999999994</v>
          </cell>
          <cell r="E2304">
            <v>21.61</v>
          </cell>
          <cell r="F2304">
            <v>65.819999999999993</v>
          </cell>
        </row>
        <row r="2305">
          <cell r="A2305">
            <v>92480</v>
          </cell>
          <cell r="B2305" t="str">
            <v>MONTAGEM E DESMONTAGEM DE FÔRMA DE VIGA, ESCORAMENTO METÁLICO, PÉ-DIREITO SIMPLES, EM CHAPA DE MADEIRA PLASTIFICADA, 18 UTILIZAÇÕES. AF_09/2020</v>
          </cell>
          <cell r="C2305" t="str">
            <v>M2</v>
          </cell>
          <cell r="D2305">
            <v>61.599999999999994</v>
          </cell>
          <cell r="E2305">
            <v>27.26</v>
          </cell>
          <cell r="F2305">
            <v>88.86</v>
          </cell>
        </row>
        <row r="2306">
          <cell r="A2306">
            <v>92482</v>
          </cell>
          <cell r="B2306" t="str">
            <v>MONTAGEM E DESMONTAGEM DE FÔRMA DE LAJE MACIÇA, PÉ-DIREITO SIMPLES, EM MADEIRA SERRADA, 1 UTILIZAÇÃO. AF_09/2020</v>
          </cell>
          <cell r="C2306" t="str">
            <v>M2</v>
          </cell>
          <cell r="D2306">
            <v>252.11</v>
          </cell>
          <cell r="E2306">
            <v>106.46</v>
          </cell>
          <cell r="F2306">
            <v>358.57</v>
          </cell>
        </row>
        <row r="2307">
          <cell r="A2307">
            <v>92484</v>
          </cell>
          <cell r="B2307" t="str">
            <v>MONTAGEM E DESMONTAGEM DE FÔRMA DE LAJE MACIÇA, PÉ-DIREITO SIMPLES, EM MADEIRA SERRADA, 2 UTILIZAÇÕES. AF_09/2020</v>
          </cell>
          <cell r="C2307" t="str">
            <v>M2</v>
          </cell>
          <cell r="D2307">
            <v>159.35999999999999</v>
          </cell>
          <cell r="E2307">
            <v>88.03</v>
          </cell>
          <cell r="F2307">
            <v>247.39</v>
          </cell>
        </row>
        <row r="2308">
          <cell r="A2308">
            <v>92486</v>
          </cell>
          <cell r="B2308" t="str">
            <v>MONTAGEM E DESMONTAGEM DE FÔRMA DE LAJE MACIÇA, PÉ-DIREITO SIMPLES, EM MADEIRA SERRADA, 4 UTILIZAÇÕES. AF_09/2020</v>
          </cell>
          <cell r="C2308" t="str">
            <v>M2</v>
          </cell>
          <cell r="D2308">
            <v>103.64999999999999</v>
          </cell>
          <cell r="E2308">
            <v>72.760000000000005</v>
          </cell>
          <cell r="F2308">
            <v>176.41</v>
          </cell>
        </row>
        <row r="2309">
          <cell r="A2309">
            <v>92488</v>
          </cell>
          <cell r="B2309" t="str">
            <v>MONTAGEM E DESMONTAGEM DE FÔRMA DE LAJE NERVURADA COM CUBETA E ASSOALHO, PÉ-DIREITO DUPLO, EM CHAPA DE MADEIRA COMPENSADA RESINADA, 8 UTILIZAÇÕES. AF_09/2020</v>
          </cell>
          <cell r="C2309" t="str">
            <v>M2</v>
          </cell>
          <cell r="D2309">
            <v>65.930000000000007</v>
          </cell>
          <cell r="E2309">
            <v>39.58</v>
          </cell>
          <cell r="F2309">
            <v>105.51</v>
          </cell>
        </row>
        <row r="2310">
          <cell r="A2310">
            <v>92490</v>
          </cell>
          <cell r="B2310" t="str">
            <v>MONTAGEM E DESMONTAGEM DE FÔRMA DE LAJE NERVURADA COM CUBETA E ASSOALHO, PÉ-DIREITO SIMPLES, EM CHAPA DE MADEIRA COMPENSADA RESINADA, 8 UTILIZAÇÕES. AF_09/2020</v>
          </cell>
          <cell r="C2310" t="str">
            <v>M2</v>
          </cell>
          <cell r="D2310">
            <v>42.3</v>
          </cell>
          <cell r="E2310">
            <v>28.31</v>
          </cell>
          <cell r="F2310">
            <v>70.61</v>
          </cell>
        </row>
        <row r="2311">
          <cell r="A2311">
            <v>92492</v>
          </cell>
          <cell r="B2311" t="str">
            <v>MONTAGEM E DESMONTAGEM DE FÔRMA DE LAJE NERVURADA COM CUBETA E ASSOALHO, PÉ-DIREITO DUPLO, EM CHAPA DE MADEIRA COMPENSADA RESINADA, 10 UTILIZAÇÕES. AF_09/2020</v>
          </cell>
          <cell r="C2311" t="str">
            <v>M2</v>
          </cell>
          <cell r="D2311">
            <v>63.12</v>
          </cell>
          <cell r="E2311">
            <v>36.54</v>
          </cell>
          <cell r="F2311">
            <v>99.66</v>
          </cell>
        </row>
        <row r="2312">
          <cell r="A2312">
            <v>92494</v>
          </cell>
          <cell r="B2312" t="str">
            <v>MONTAGEM E DESMONTAGEM DE FÔRMA DE LAJE NERVURADA COM CUBETA E ASSOALHO, PÉ-DIREITO SIMPLES, EM CHAPA DE MADEIRA COMPENSADA RESINADA, 10 UTILIZAÇÕES. AF_09/2020</v>
          </cell>
          <cell r="C2312" t="str">
            <v>M2</v>
          </cell>
          <cell r="D2312">
            <v>39.820000000000007</v>
          </cell>
          <cell r="E2312">
            <v>26.16</v>
          </cell>
          <cell r="F2312">
            <v>65.98</v>
          </cell>
        </row>
        <row r="2313">
          <cell r="A2313">
            <v>92496</v>
          </cell>
          <cell r="B2313" t="str">
            <v>MONTAGEM E DESMONTAGEM DE FÔRMA DE LAJE NERVURADA COM CUBETA E ASSOALHO, PÉ-DIREITO DUPLO, EM CHAPA DE MADEIRA COMPENSADA RESINADA, 12 UTILIZAÇÕES. AF_09/2020</v>
          </cell>
          <cell r="C2313" t="str">
            <v>M2</v>
          </cell>
          <cell r="D2313">
            <v>60.929999999999993</v>
          </cell>
          <cell r="E2313">
            <v>33.78</v>
          </cell>
          <cell r="F2313">
            <v>94.71</v>
          </cell>
        </row>
        <row r="2314">
          <cell r="A2314">
            <v>92498</v>
          </cell>
          <cell r="B2314" t="str">
            <v>MONTAGEM E DESMONTAGEM DE FÔRMA DE LAJE NERVURADA COM CUBETA E ASSOALHO, PÉ-DIREITO SIMPLES, EM CHAPA DE MADEIRA COMPENSADA RESINADA, 12 UTILIZAÇÕES. AF_09/2020</v>
          </cell>
          <cell r="C2314" t="str">
            <v>M2</v>
          </cell>
          <cell r="D2314">
            <v>37.9</v>
          </cell>
          <cell r="E2314">
            <v>24.17</v>
          </cell>
          <cell r="F2314">
            <v>62.07</v>
          </cell>
        </row>
        <row r="2315">
          <cell r="A2315">
            <v>92500</v>
          </cell>
          <cell r="B2315" t="str">
            <v>MONTAGEM E DESMONTAGEM DE FÔRMA DE LAJE NERVURADA COM CUBETA E ASSOALHO, PÉ-DIREITO DUPLO, EM CHAPA DE MADEIRA COMPENSADA RESINADA, 14 UTILIZAÇÕES. AF_09/2020</v>
          </cell>
          <cell r="C2315" t="str">
            <v>M2</v>
          </cell>
          <cell r="D2315">
            <v>59.43</v>
          </cell>
          <cell r="E2315">
            <v>31.21</v>
          </cell>
          <cell r="F2315">
            <v>90.64</v>
          </cell>
        </row>
        <row r="2316">
          <cell r="A2316">
            <v>92502</v>
          </cell>
          <cell r="B2316" t="str">
            <v>MONTAGEM E DESMONTAGEM DE FÔRMA DE LAJE NERVURADA COM CUBETA E ASSOALHO, PÉ-DIREITO SIMPLES, EM CHAPA DE MADEIRA COMPENSADA RESINADA, 14 UTILIZAÇÕES. AF_09/2020</v>
          </cell>
          <cell r="C2316" t="str">
            <v>M2</v>
          </cell>
          <cell r="D2316">
            <v>36.68</v>
          </cell>
          <cell r="E2316">
            <v>22.33</v>
          </cell>
          <cell r="F2316">
            <v>59.01</v>
          </cell>
        </row>
        <row r="2317">
          <cell r="A2317">
            <v>92504</v>
          </cell>
          <cell r="B2317" t="str">
            <v>MONTAGEM E DESMONTAGEM DE FÔRMA DE LAJE NERVURADA COM CUBETA E ASSOALHO, PÉ-DIREITO DUPLO, EM CHAPA DE MADEIRA COMPENSADA RESINADA, 18 UTILIZAÇÕES. AF_09/2020</v>
          </cell>
          <cell r="C2317" t="str">
            <v>M2</v>
          </cell>
          <cell r="D2317">
            <v>56.59</v>
          </cell>
          <cell r="E2317">
            <v>26.66</v>
          </cell>
          <cell r="F2317">
            <v>83.25</v>
          </cell>
        </row>
        <row r="2318">
          <cell r="A2318">
            <v>92506</v>
          </cell>
          <cell r="B2318" t="str">
            <v>MONTAGEM E DESMONTAGEM DE FÔRMA DE LAJE NERVURADA COM CUBETA E ASSOALHO, PÉ-DIREITO SIMPLES, EM CHAPA DE MADEIRA COMPENSADA RESINADA, 18 UTILIZAÇÕES. AF_09/2020</v>
          </cell>
          <cell r="C2318" t="str">
            <v>M2</v>
          </cell>
          <cell r="D2318">
            <v>34.349999999999994</v>
          </cell>
          <cell r="E2318">
            <v>19.059999999999999</v>
          </cell>
          <cell r="F2318">
            <v>53.41</v>
          </cell>
        </row>
        <row r="2319">
          <cell r="A2319">
            <v>92508</v>
          </cell>
          <cell r="B2319" t="str">
            <v>MONTAGEM E DESMONTAGEM DE FÔRMA DE LAJE MACIÇA, PÉ-DIREITO DUPLO, EM CHAPA DE MADEIRA COMPENSADA RESINADA, 2 UTILIZAÇÕES. AF_09/2020</v>
          </cell>
          <cell r="C2319" t="str">
            <v>M2</v>
          </cell>
          <cell r="D2319">
            <v>70.150000000000006</v>
          </cell>
          <cell r="E2319">
            <v>30.82</v>
          </cell>
          <cell r="F2319">
            <v>100.97</v>
          </cell>
        </row>
        <row r="2320">
          <cell r="A2320">
            <v>92510</v>
          </cell>
          <cell r="B2320" t="str">
            <v>MONTAGEM E DESMONTAGEM DE FÔRMA DE LAJE MACIÇA, PÉ-DIREITO SIMPLES, EM CHAPA DE MADEIRA COMPENSADA RESINADA, 2 UTILIZAÇÕES. AF_09/2020</v>
          </cell>
          <cell r="C2320" t="str">
            <v>M2</v>
          </cell>
          <cell r="D2320">
            <v>45.94</v>
          </cell>
          <cell r="E2320">
            <v>18</v>
          </cell>
          <cell r="F2320">
            <v>63.94</v>
          </cell>
        </row>
        <row r="2321">
          <cell r="A2321">
            <v>92512</v>
          </cell>
          <cell r="B2321" t="str">
            <v>MONTAGEM E DESMONTAGEM DE FÔRMA DE LAJE MACIÇA, PÉ-DIREITO DUPLO, EM CHAPA DE MADEIRA COMPENSADA RESINADA, 4 UTILIZAÇÕES. AF_09/2020</v>
          </cell>
          <cell r="C2321" t="str">
            <v>M2</v>
          </cell>
          <cell r="D2321">
            <v>58.31</v>
          </cell>
          <cell r="E2321">
            <v>28.34</v>
          </cell>
          <cell r="F2321">
            <v>86.65</v>
          </cell>
        </row>
        <row r="2322">
          <cell r="A2322">
            <v>92514</v>
          </cell>
          <cell r="B2322" t="str">
            <v>MONTAGEM E DESMONTAGEM DE FÔRMA DE LAJE MACIÇA, PÉ-DIREITO SIMPLES, EM CHAPA DE MADEIRA COMPENSADA RESINADA, 4 UTILIZAÇÕES. AF_09/2020</v>
          </cell>
          <cell r="C2322" t="str">
            <v>M2</v>
          </cell>
          <cell r="D2322">
            <v>34.460000000000008</v>
          </cell>
          <cell r="E2322">
            <v>16.489999999999998</v>
          </cell>
          <cell r="F2322">
            <v>50.95</v>
          </cell>
        </row>
        <row r="2323">
          <cell r="A2323">
            <v>92515</v>
          </cell>
          <cell r="B2323" t="str">
            <v>MONTAGEM E DESMONTAGEM DE FÔRMA DE LAJE MACIÇA, PÉ-DIREITO DUPLO, EM CHAPA DE MADEIRA COMPENSADA RESINADA, 6 UTILIZAÇÕES. AF_09/2020</v>
          </cell>
          <cell r="C2323" t="str">
            <v>M2</v>
          </cell>
          <cell r="D2323">
            <v>53.050000000000004</v>
          </cell>
          <cell r="E2323">
            <v>26.15</v>
          </cell>
          <cell r="F2323">
            <v>79.2</v>
          </cell>
        </row>
        <row r="2324">
          <cell r="A2324">
            <v>92518</v>
          </cell>
          <cell r="B2324" t="str">
            <v>MONTAGEM E DESMONTAGEM DE FÔRMA DE LAJE MACIÇA, PÉ-DIREITO SIMPLES, EM CHAPA DE MADEIRA COMPENSADA RESINADA, 6 UTILIZAÇÕES. AF_09/2020</v>
          </cell>
          <cell r="C2324" t="str">
            <v>M2</v>
          </cell>
          <cell r="D2324">
            <v>29.540000000000003</v>
          </cell>
          <cell r="E2324">
            <v>15.2</v>
          </cell>
          <cell r="F2324">
            <v>44.74</v>
          </cell>
        </row>
        <row r="2325">
          <cell r="A2325">
            <v>92520</v>
          </cell>
          <cell r="B2325" t="str">
            <v>MONTAGEM E DESMONTAGEM DE FÔRMA DE LAJE MACIÇA, PÉ-DIREITO DUPLO, EM CHAPA DE MADEIRA COMPENSADA RESINADA, 8 UTILIZAÇÕES. AF_09/2020</v>
          </cell>
          <cell r="C2325" t="str">
            <v>M2</v>
          </cell>
          <cell r="D2325">
            <v>49.980000000000004</v>
          </cell>
          <cell r="E2325">
            <v>24.14</v>
          </cell>
          <cell r="F2325">
            <v>74.12</v>
          </cell>
        </row>
        <row r="2326">
          <cell r="A2326">
            <v>92522</v>
          </cell>
          <cell r="B2326" t="str">
            <v>MONTAGEM E DESMONTAGEM DE FÔRMA DE LAJE MACIÇA, PÉ-DIREITO SIMPLES, EM CHAPA DE MADEIRA COMPENSADA RESINADA, 8 UTILIZAÇÕES. AF_09/2020</v>
          </cell>
          <cell r="C2326" t="str">
            <v>M2</v>
          </cell>
          <cell r="D2326">
            <v>26.790000000000003</v>
          </cell>
          <cell r="E2326">
            <v>14.02</v>
          </cell>
          <cell r="F2326">
            <v>40.81</v>
          </cell>
        </row>
        <row r="2327">
          <cell r="A2327">
            <v>92524</v>
          </cell>
          <cell r="B2327" t="str">
            <v>MONTAGEM E DESMONTAGEM DE FÔRMA DE LAJE MACIÇA, PÉ-DIREITO DUPLO, EM CHAPA DE MADEIRA COMPENSADA PLASTIFICADA, 10 UTILIZAÇÕES. AF_09/2020</v>
          </cell>
          <cell r="C2327" t="str">
            <v>M2</v>
          </cell>
          <cell r="D2327">
            <v>50.849999999999994</v>
          </cell>
          <cell r="E2327">
            <v>22.28</v>
          </cell>
          <cell r="F2327">
            <v>73.13</v>
          </cell>
        </row>
        <row r="2328">
          <cell r="A2328">
            <v>92526</v>
          </cell>
          <cell r="B2328" t="str">
            <v>MONTAGEM E DESMONTAGEM DE FÔRMA DE LAJE MACIÇA, PÉ-DIREITO SIMPLES, EM CHAPA DE MADEIRA COMPENSADA PLASTIFICADA, 10 UTILIZAÇÕES. AF_09/2020</v>
          </cell>
          <cell r="C2328" t="str">
            <v>M2</v>
          </cell>
          <cell r="D2328">
            <v>27.97</v>
          </cell>
          <cell r="E2328">
            <v>12.92</v>
          </cell>
          <cell r="F2328">
            <v>40.89</v>
          </cell>
        </row>
        <row r="2329">
          <cell r="A2329">
            <v>92528</v>
          </cell>
          <cell r="B2329" t="str">
            <v>MONTAGEM E DESMONTAGEM DE FÔRMA DE LAJE MACIÇA, PÉ-DIREITO DUPLO, EM CHAPA DE MADEIRA COMPENSADA PLASTIFICADA, 12 UTILIZAÇÕES. AF_09/2020</v>
          </cell>
          <cell r="C2329" t="str">
            <v>M2</v>
          </cell>
          <cell r="D2329">
            <v>49.120000000000005</v>
          </cell>
          <cell r="E2329">
            <v>20.58</v>
          </cell>
          <cell r="F2329">
            <v>69.7</v>
          </cell>
        </row>
        <row r="2330">
          <cell r="A2330">
            <v>92530</v>
          </cell>
          <cell r="B2330" t="str">
            <v>MONTAGEM E DESMONTAGEM DE FÔRMA DE LAJE MACIÇA, PÉ-DIREITO SIMPLES, EM CHAPA DE MADEIRA COMPENSADA PLASTIFICADA, 12 UTILIZAÇÕES. AF_09/2020</v>
          </cell>
          <cell r="C2330" t="str">
            <v>M2</v>
          </cell>
          <cell r="D2330">
            <v>26.5</v>
          </cell>
          <cell r="E2330">
            <v>11.93</v>
          </cell>
          <cell r="F2330">
            <v>38.43</v>
          </cell>
        </row>
        <row r="2331">
          <cell r="A2331">
            <v>92532</v>
          </cell>
          <cell r="B2331" t="str">
            <v>MONTAGEM E DESMONTAGEM DE FÔRMA DE LAJE MACIÇA, PÉ-DIREITO DUPLO, EM CHAPA DE MADEIRA COMPENSADA PLASTIFICADA, 14 UTILIZAÇÕES. AF_09/2020</v>
          </cell>
          <cell r="C2331" t="str">
            <v>M2</v>
          </cell>
          <cell r="D2331">
            <v>47.660000000000004</v>
          </cell>
          <cell r="E2331">
            <v>19.04</v>
          </cell>
          <cell r="F2331">
            <v>66.7</v>
          </cell>
        </row>
        <row r="2332">
          <cell r="A2332">
            <v>92534</v>
          </cell>
          <cell r="B2332" t="str">
            <v>MONTAGEM E DESMONTAGEM DE FÔRMA DE LAJE MACIÇA, PÉ-DIREITO SIMPLES, EM CHAPA DE MADEIRA COMPENSADA PLASTIFICADA, 14 UTILIZAÇÕES. AF_09/2020</v>
          </cell>
          <cell r="C2332" t="str">
            <v>M2</v>
          </cell>
          <cell r="D2332">
            <v>25.290000000000003</v>
          </cell>
          <cell r="E2332">
            <v>11.05</v>
          </cell>
          <cell r="F2332">
            <v>36.340000000000003</v>
          </cell>
        </row>
        <row r="2333">
          <cell r="A2333">
            <v>92536</v>
          </cell>
          <cell r="B2333" t="str">
            <v>MONTAGEM E DESMONTAGEM DE FÔRMA DE LAJE MACIÇA, PÉ-DIREITO DUPLO, EM CHAPA DE MADEIRA COMPENSADA PLASTIFICADA, 18 UTILIZAÇÕES. AF_09/2020</v>
          </cell>
          <cell r="C2333" t="str">
            <v>M2</v>
          </cell>
          <cell r="D2333">
            <v>44.73</v>
          </cell>
          <cell r="E2333">
            <v>16.25</v>
          </cell>
          <cell r="F2333">
            <v>60.98</v>
          </cell>
        </row>
        <row r="2334">
          <cell r="A2334">
            <v>92538</v>
          </cell>
          <cell r="B2334" t="str">
            <v>MONTAGEM E DESMONTAGEM DE FÔRMA DE LAJE MACIÇA, PÉ-DIREITO SIMPLES, EM CHAPA DE MADEIRA COMPENSADA PLASTIFICADA, 18 UTILIZAÇÕES. AF_09/2020</v>
          </cell>
          <cell r="C2334" t="str">
            <v>M2</v>
          </cell>
          <cell r="D2334">
            <v>22.79</v>
          </cell>
          <cell r="E2334">
            <v>9.4</v>
          </cell>
          <cell r="F2334">
            <v>32.19</v>
          </cell>
        </row>
        <row r="2335">
          <cell r="A2335">
            <v>96252</v>
          </cell>
          <cell r="B2335" t="str">
            <v>FABRICAÇÃO DE FÔRMA PARA PILARES CIRCULARES, EM CHAPA DE MADEIRA COMPENSADA RESINADA. AF_06/2017</v>
          </cell>
          <cell r="C2335" t="str">
            <v>M2</v>
          </cell>
          <cell r="D2335">
            <v>179.81</v>
          </cell>
          <cell r="E2335">
            <v>59.85</v>
          </cell>
          <cell r="F2335">
            <v>239.66</v>
          </cell>
        </row>
        <row r="2336">
          <cell r="A2336">
            <v>96257</v>
          </cell>
          <cell r="B2336" t="str">
            <v>MONTAGEM E DESMONTAGEM DE FÔRMA DE PILARES CIRCULARES, COM ÁREA MÉDIA DAS SEÇÕES MENOR OU IGUAL A 0,28 M², PÉ-DIREITO SIMPLES, EM MADEIRA, 2 UTILIZAÇÕES. AF_06/2017</v>
          </cell>
          <cell r="C2336" t="str">
            <v>M2</v>
          </cell>
          <cell r="D2336">
            <v>122.75</v>
          </cell>
          <cell r="E2336">
            <v>84.16</v>
          </cell>
          <cell r="F2336">
            <v>206.91</v>
          </cell>
        </row>
        <row r="2337">
          <cell r="A2337">
            <v>96258</v>
          </cell>
          <cell r="B2337" t="str">
            <v>MONTAGEM E DESMONTAGEM DE FÔRMA DE PILARES CIRCULARES, COM ÁREA MÉDIA DAS SEÇÕES MAIOR QUE 0,28 M², PÉ-DIREITO SIMPLES, EM MADEIRA, 2 UTILIZAÇÕES. AF_06/2017</v>
          </cell>
          <cell r="C2337" t="str">
            <v>M2</v>
          </cell>
          <cell r="D2337">
            <v>116.89999999999999</v>
          </cell>
          <cell r="E2337">
            <v>76.2</v>
          </cell>
          <cell r="F2337">
            <v>193.1</v>
          </cell>
        </row>
        <row r="2338">
          <cell r="A2338">
            <v>96259</v>
          </cell>
          <cell r="B2338" t="str">
            <v>MONTAGEM E DESMONTAGEM DE FÔRMA DE PILARES CIRCULARES, COM ÁREA MÉDIA DAS SEÇÕES MENOR OU IGUAL A 0,28 M², PÉ-DIREITO DUPLO, EM MADEIRA, 2 UTILIZAÇÕES. AF_06/2017</v>
          </cell>
          <cell r="C2338" t="str">
            <v>M2</v>
          </cell>
          <cell r="D2338">
            <v>128.13</v>
          </cell>
          <cell r="E2338">
            <v>105.93</v>
          </cell>
          <cell r="F2338">
            <v>234.06</v>
          </cell>
        </row>
        <row r="2339">
          <cell r="A2339">
            <v>96529</v>
          </cell>
          <cell r="B2339" t="str">
            <v>FABRICAÇÃO, MONTAGEM E DESMONTAGEM DE FÔRMA PARA SAPATA, EM MADEIRA SERRADA, E=25 MM, 1 UTILIZAÇÃO. AF_01/2024</v>
          </cell>
          <cell r="C2339" t="str">
            <v>M2</v>
          </cell>
          <cell r="D2339">
            <v>132.51</v>
          </cell>
          <cell r="E2339">
            <v>119.04</v>
          </cell>
          <cell r="F2339">
            <v>251.55</v>
          </cell>
        </row>
        <row r="2340">
          <cell r="A2340">
            <v>96530</v>
          </cell>
          <cell r="B2340" t="str">
            <v>FABRICAÇÃO, MONTAGEM E DESMONTAGEM DE FÔRMA PARA VIGA BALDRAME, EM MADEIRA SERRADA, E=25 MM, 1 UTILIZAÇÃO. AF_01/2024</v>
          </cell>
          <cell r="C2340" t="str">
            <v>M2</v>
          </cell>
          <cell r="D2340">
            <v>87.839999999999989</v>
          </cell>
          <cell r="E2340">
            <v>45.3</v>
          </cell>
          <cell r="F2340">
            <v>133.13999999999999</v>
          </cell>
        </row>
        <row r="2341">
          <cell r="A2341">
            <v>96531</v>
          </cell>
          <cell r="B2341" t="str">
            <v>FABRICAÇÃO, MONTAGEM E DESMONTAGEM DE FÔRMA PARA BLOCO DE COROAMENTO, EM MADEIRA SERRADA, E=25 MM, 2 UTILIZAÇÕES. AF_01/2024</v>
          </cell>
          <cell r="C2341" t="str">
            <v>M2</v>
          </cell>
          <cell r="D2341">
            <v>56.879999999999995</v>
          </cell>
          <cell r="E2341">
            <v>44.78</v>
          </cell>
          <cell r="F2341">
            <v>101.66</v>
          </cell>
        </row>
        <row r="2342">
          <cell r="A2342">
            <v>96532</v>
          </cell>
          <cell r="B2342" t="str">
            <v>FABRICAÇÃO, MONTAGEM E DESMONTAGEM DE FÔRMA PARA SAPATA, EM MADEIRA SERRADA, E=25 MM, 2 UTILIZAÇÕES. AF_01/2024</v>
          </cell>
          <cell r="C2342" t="str">
            <v>M2</v>
          </cell>
          <cell r="D2342">
            <v>81.849999999999994</v>
          </cell>
          <cell r="E2342">
            <v>93.37</v>
          </cell>
          <cell r="F2342">
            <v>175.22</v>
          </cell>
        </row>
        <row r="2343">
          <cell r="A2343">
            <v>96533</v>
          </cell>
          <cell r="B2343" t="str">
            <v>FABRICAÇÃO, MONTAGEM E DESMONTAGEM DE FÔRMA PARA VIGA BALDRAME, EM MADEIRA SERRADA, E=25 MM, 2 UTILIZAÇÕES. AF_01/2024</v>
          </cell>
          <cell r="C2343" t="str">
            <v>M2</v>
          </cell>
          <cell r="D2343">
            <v>51.87</v>
          </cell>
          <cell r="E2343">
            <v>37.93</v>
          </cell>
          <cell r="F2343">
            <v>89.8</v>
          </cell>
        </row>
        <row r="2344">
          <cell r="A2344">
            <v>96534</v>
          </cell>
          <cell r="B2344" t="str">
            <v>FABRICAÇÃO, MONTAGEM E DESMONTAGEM DE FÔRMA PARA BLOCO DE COROAMENTO, EM MADEIRA SERRADA, E=25 MM, 4 UTILIZAÇÕES. AF_01/2024</v>
          </cell>
          <cell r="C2344" t="str">
            <v>M2</v>
          </cell>
          <cell r="D2344">
            <v>36.96</v>
          </cell>
          <cell r="E2344">
            <v>41.26</v>
          </cell>
          <cell r="F2344">
            <v>78.22</v>
          </cell>
        </row>
        <row r="2345">
          <cell r="A2345">
            <v>96535</v>
          </cell>
          <cell r="B2345" t="str">
            <v>FABRICAÇÃO, MONTAGEM E DESMONTAGEM DE FÔRMA PARA SAPATA, EM MADEIRA SERRADA, E=25 MM, 4 UTILIZAÇÕES. AF_01/2024</v>
          </cell>
          <cell r="C2345" t="str">
            <v>M2</v>
          </cell>
          <cell r="D2345">
            <v>55.509999999999991</v>
          </cell>
          <cell r="E2345">
            <v>80</v>
          </cell>
          <cell r="F2345">
            <v>135.51</v>
          </cell>
        </row>
        <row r="2346">
          <cell r="A2346">
            <v>96536</v>
          </cell>
          <cell r="B2346" t="str">
            <v>FABRICAÇÃO, MONTAGEM E DESMONTAGEM DE FÔRMA PARA VIGA BALDRAME, EM MADEIRA SERRADA, E=25 MM, 4 UTILIZAÇÕES. AF_01/2024</v>
          </cell>
          <cell r="C2346" t="str">
            <v>M2</v>
          </cell>
          <cell r="D2346">
            <v>33.159999999999997</v>
          </cell>
          <cell r="E2346">
            <v>34.08</v>
          </cell>
          <cell r="F2346">
            <v>67.239999999999995</v>
          </cell>
        </row>
        <row r="2347">
          <cell r="A2347">
            <v>96537</v>
          </cell>
          <cell r="B2347" t="str">
            <v>FABRICAÇÃO, MONTAGEM E DESMONTAGEM DE FÔRMA PARA BLOCO DE COROAMENTO, EM CHAPA DE MADEIRA COMPENSADA RESINADA, E=17 MM, 2 UTILIZAÇÕES. AF_01/2024</v>
          </cell>
          <cell r="C2347" t="str">
            <v>M2</v>
          </cell>
          <cell r="D2347">
            <v>100.70000000000002</v>
          </cell>
          <cell r="E2347">
            <v>77.319999999999993</v>
          </cell>
          <cell r="F2347">
            <v>178.02</v>
          </cell>
        </row>
        <row r="2348">
          <cell r="A2348">
            <v>96538</v>
          </cell>
          <cell r="B2348" t="str">
            <v>FABRICAÇÃO, MONTAGEM E DESMONTAGEM DE FÔRMA PARA SAPATA, EM CHAPA DE MADEIRA COMPENSADA RESINADA, E=17 MM, 2 UTILIZAÇÕES. AF_01/2024</v>
          </cell>
          <cell r="C2348" t="str">
            <v>M2</v>
          </cell>
          <cell r="D2348">
            <v>116.50999999999999</v>
          </cell>
          <cell r="E2348">
            <v>129.05000000000001</v>
          </cell>
          <cell r="F2348">
            <v>245.56</v>
          </cell>
        </row>
        <row r="2349">
          <cell r="A2349">
            <v>96539</v>
          </cell>
          <cell r="B2349" t="str">
            <v>FABRICAÇÃO, MONTAGEM E DESMONTAGEM DE FÔRMA PARA VIGA BALDRAME, EM CHAPA DE MADEIRA COMPENSADA RESINADA, E=17 MM, 2 UTILIZAÇÕES. AF_01/2024</v>
          </cell>
          <cell r="C2349" t="str">
            <v>M2</v>
          </cell>
          <cell r="D2349">
            <v>68.97999999999999</v>
          </cell>
          <cell r="E2349">
            <v>58.99</v>
          </cell>
          <cell r="F2349">
            <v>127.97</v>
          </cell>
        </row>
        <row r="2350">
          <cell r="A2350">
            <v>96540</v>
          </cell>
          <cell r="B2350" t="str">
            <v>FABRICAÇÃO, MONTAGEM E DESMONTAGEM DE FÔRMA PARA BLOCO DE COROAMENTO, EM CHAPA DE MADEIRA COMPENSADA RESINADA, E=17 MM, 4 UTILIZAÇÕES. AF_01/2024</v>
          </cell>
          <cell r="C2350" t="str">
            <v>M2</v>
          </cell>
          <cell r="D2350">
            <v>63.650000000000006</v>
          </cell>
          <cell r="E2350">
            <v>65.88</v>
          </cell>
          <cell r="F2350">
            <v>129.53</v>
          </cell>
        </row>
        <row r="2351">
          <cell r="A2351">
            <v>96541</v>
          </cell>
          <cell r="B2351" t="str">
            <v>FABRICAÇÃO, MONTAGEM E DESMONTAGEM DE FÔRMA PARA SAPATA, EM CHAPA DE MADEIRA COMPENSADA RESINADA, E=17 MM, 4 UTILIZAÇÕES. AF_01/2024</v>
          </cell>
          <cell r="C2351" t="str">
            <v>M2</v>
          </cell>
          <cell r="D2351">
            <v>78.080000000000013</v>
          </cell>
          <cell r="E2351">
            <v>106.57</v>
          </cell>
          <cell r="F2351">
            <v>184.65</v>
          </cell>
        </row>
        <row r="2352">
          <cell r="A2352">
            <v>96542</v>
          </cell>
          <cell r="B2352" t="str">
            <v>FABRICAÇÃO, MONTAGEM E DESMONTAGEM DE FÔRMA PARA VIGA BALDRAME, EM CHAPA DE MADEIRA COMPENSADA RESINADA, E=17 MM, 4 UTILIZAÇÕES. AF_01/2024</v>
          </cell>
          <cell r="C2352" t="str">
            <v>M2</v>
          </cell>
          <cell r="D2352">
            <v>45.240000000000009</v>
          </cell>
          <cell r="E2352">
            <v>52.66</v>
          </cell>
          <cell r="F2352">
            <v>97.9</v>
          </cell>
        </row>
        <row r="2353">
          <cell r="A2353">
            <v>96543</v>
          </cell>
          <cell r="B2353" t="str">
            <v>ARMAÇÃO DE BLOCO UTILIZANDO AÇO CA-60 DE 5 MM - MONTAGEM. AF_01/2024</v>
          </cell>
          <cell r="C2353" t="str">
            <v>KG</v>
          </cell>
          <cell r="D2353">
            <v>11.77</v>
          </cell>
          <cell r="E2353">
            <v>8.8000000000000007</v>
          </cell>
          <cell r="F2353">
            <v>20.57</v>
          </cell>
        </row>
        <row r="2354">
          <cell r="A2354">
            <v>97747</v>
          </cell>
          <cell r="B2354" t="str">
            <v>MONTAGEM E DESMONTAGEM DE FÔRMA DE PILARES CIRCULARES, COM ÁREA MÉDIA DAS SEÇÕES MAIOR QUE 0,28 M², PÉ-DIREITO DUPLO, EM MADEIRA, 2 UTILIZAÇÕES.  AF_06/2017</v>
          </cell>
          <cell r="C2354" t="str">
            <v>M2</v>
          </cell>
          <cell r="D2354">
            <v>122.10000000000001</v>
          </cell>
          <cell r="E2354">
            <v>94.36</v>
          </cell>
          <cell r="F2354">
            <v>216.46</v>
          </cell>
        </row>
        <row r="2355">
          <cell r="A2355">
            <v>101791</v>
          </cell>
          <cell r="B2355" t="str">
            <v>FABRICAÇÃO DE ESCORAS DO TIPO PONTALETE, EM MADEIRA, PARA PÉ-DIREITO DUPLO. AF_09/2020</v>
          </cell>
          <cell r="C2355" t="str">
            <v>M</v>
          </cell>
          <cell r="D2355">
            <v>20.34</v>
          </cell>
          <cell r="E2355">
            <v>1.78</v>
          </cell>
          <cell r="F2355">
            <v>22.12</v>
          </cell>
        </row>
        <row r="2356">
          <cell r="A2356">
            <v>101792</v>
          </cell>
          <cell r="B2356" t="str">
            <v>ESCORAMENTO DE FÔRMAS DE LAJE EM MADEIRA NÃO APARELHADA, PÉ-DIREITO SIMPLES, INCLUSO TRAVAMENTO, 4 UTILIZAÇÕES. AF_09/2020</v>
          </cell>
          <cell r="C2356" t="str">
            <v>M3</v>
          </cell>
          <cell r="D2356">
            <v>10.62</v>
          </cell>
          <cell r="E2356">
            <v>6.15</v>
          </cell>
          <cell r="F2356">
            <v>16.77</v>
          </cell>
        </row>
        <row r="2357">
          <cell r="A2357">
            <v>101793</v>
          </cell>
          <cell r="B2357" t="str">
            <v>ESCORAMENTO DE FÔRMAS DE LAJE EM MADEIRA NÃO APARELHADA, PÉ-DIREITO DUPLO, INCLUSO TRAVAMENTO, 4 UTILIZAÇÕES. AF_09/2020</v>
          </cell>
          <cell r="C2357" t="str">
            <v>M3</v>
          </cell>
          <cell r="D2357">
            <v>16.43</v>
          </cell>
          <cell r="E2357">
            <v>8.33</v>
          </cell>
          <cell r="F2357">
            <v>24.76</v>
          </cell>
        </row>
        <row r="2358">
          <cell r="A2358">
            <v>101969</v>
          </cell>
          <cell r="B2358" t="str">
            <v>FABRICAÇÃO DE FÔRMA PARA ESCADAS, COM 2 LANCES EM "U" E LAJE PLANA, EM CHAPA DE MADEIRA COMPENSADA PLASTIFICADA, E=18 MM. AF_11/2020</v>
          </cell>
          <cell r="C2358" t="str">
            <v>M2</v>
          </cell>
          <cell r="D2358">
            <v>147.58000000000001</v>
          </cell>
          <cell r="E2358">
            <v>23.57</v>
          </cell>
          <cell r="F2358">
            <v>171.15</v>
          </cell>
        </row>
        <row r="2359">
          <cell r="A2359">
            <v>101971</v>
          </cell>
          <cell r="B2359" t="str">
            <v>FABRICAÇÃO DE FÔRMA PARA ESCADAS, COM 2 LANCES EM "U" E LAJE PLANA, EM CHAPA DE MADEIRA COMPENSADA RESINADA, E= 17 MM. AF_11/2020</v>
          </cell>
          <cell r="C2359" t="str">
            <v>M2</v>
          </cell>
          <cell r="D2359">
            <v>111.07</v>
          </cell>
          <cell r="E2359">
            <v>23.57</v>
          </cell>
          <cell r="F2359">
            <v>134.63999999999999</v>
          </cell>
        </row>
        <row r="2360">
          <cell r="A2360">
            <v>101973</v>
          </cell>
          <cell r="B2360" t="str">
            <v>FABRICAÇÃO DE FÔRMA PARA ESCADAS, COM 2 LANCES EM "U" E LAJE PLANA, EM MADEIRA SERRADA, E=25 MM. AF_11/2020</v>
          </cell>
          <cell r="C2360" t="str">
            <v>M2</v>
          </cell>
          <cell r="D2360">
            <v>196.45000000000002</v>
          </cell>
          <cell r="E2360">
            <v>25.63</v>
          </cell>
          <cell r="F2360">
            <v>222.08</v>
          </cell>
        </row>
        <row r="2361">
          <cell r="A2361">
            <v>101974</v>
          </cell>
          <cell r="B2361" t="str">
            <v>MONTAGEM E DESMONTAGEM DE FÔRMA PARA ESCADAS, COM 2 LANCES EM "U" E LAJE PLANA, EM MADEIRA SERRADA, 1 UTILIZAÇÃO. AF_11/2020</v>
          </cell>
          <cell r="C2361" t="str">
            <v>M2</v>
          </cell>
          <cell r="D2361">
            <v>316.56000000000006</v>
          </cell>
          <cell r="E2361">
            <v>198.41</v>
          </cell>
          <cell r="F2361">
            <v>514.97</v>
          </cell>
        </row>
        <row r="2362">
          <cell r="A2362">
            <v>101975</v>
          </cell>
          <cell r="B2362" t="str">
            <v>MONTAGEM E DESMONTAGEM DE FÔRMA PARA ESCADAS, COM 2 LANCES EM "U"  E LAJE PLANA, EM MADEIRA SERRADA, 2 UTILIZAÇÕES. AF_11/2020</v>
          </cell>
          <cell r="C2362" t="str">
            <v>M2</v>
          </cell>
          <cell r="D2362">
            <v>277.95</v>
          </cell>
          <cell r="E2362">
            <v>157.87</v>
          </cell>
          <cell r="F2362">
            <v>435.82</v>
          </cell>
        </row>
        <row r="2363">
          <cell r="A2363">
            <v>101977</v>
          </cell>
          <cell r="B2363" t="str">
            <v>MONTAGEM E DESMONTAGEM DE FÔRMA PARA ESCADAS, COM 2 LANCES EM "U" E LAJE PLANA, EM CHAPA DE MADEIRA COMPENSADA RESINADA, 2 UTILIZAÇÕES. AF_11/2020</v>
          </cell>
          <cell r="C2363" t="str">
            <v>M2</v>
          </cell>
          <cell r="D2363">
            <v>171.23999999999998</v>
          </cell>
          <cell r="E2363">
            <v>136.29</v>
          </cell>
          <cell r="F2363">
            <v>307.52999999999997</v>
          </cell>
        </row>
        <row r="2364">
          <cell r="A2364">
            <v>101980</v>
          </cell>
          <cell r="B2364" t="str">
            <v>MONTAGEM E DESMONTAGEM DE FÔRMA PARA ESCADAS, COM 2 LANCES EM "U" E LAJE PLANA, EM CHAPA DE MADEIRA COMPENSADA RESINADA, 4 UTILIZAÇÕES. AF_11/2020</v>
          </cell>
          <cell r="C2364" t="str">
            <v>M2</v>
          </cell>
          <cell r="D2364">
            <v>170.6</v>
          </cell>
          <cell r="E2364">
            <v>109.41</v>
          </cell>
          <cell r="F2364">
            <v>280.01</v>
          </cell>
        </row>
        <row r="2365">
          <cell r="A2365">
            <v>101981</v>
          </cell>
          <cell r="B2365" t="str">
            <v>MONTAGEM E DESMONTAGEM DE FÔRMA PARA ESCADAS, COM 2 LANCES EM "U" E LAJE PLANA, EM CHAPA DE MADEIRA COMPENSADA PLASTIFICADA, 6 UTILIZAÇÕES. AF_11/2020</v>
          </cell>
          <cell r="C2365" t="str">
            <v>M2</v>
          </cell>
          <cell r="D2365">
            <v>149.87</v>
          </cell>
          <cell r="E2365">
            <v>92.48</v>
          </cell>
          <cell r="F2365">
            <v>242.35</v>
          </cell>
        </row>
        <row r="2366">
          <cell r="A2366">
            <v>101982</v>
          </cell>
          <cell r="B2366" t="str">
            <v>MONTAGEM E DESMONTAGEM DE FÔRMA PARA ESCADAS, COM 2 LANCES EM "U" E LAJE PLANA, EM CHAPA DE MADEIRA COMPENSADA PLASTIFICADA, 8 UTILIZAÇÕES. AF_11/2020</v>
          </cell>
          <cell r="C2366" t="str">
            <v>M2</v>
          </cell>
          <cell r="D2366">
            <v>131.94999999999999</v>
          </cell>
          <cell r="E2366">
            <v>85.44</v>
          </cell>
          <cell r="F2366">
            <v>217.39</v>
          </cell>
        </row>
        <row r="2367">
          <cell r="A2367">
            <v>101983</v>
          </cell>
          <cell r="B2367" t="str">
            <v>MONTAGEM E DESMONTAGEM DE FÔRMA PARA ESCADAS, COM 2 LANCES EM "U" E LAJE PLANA, EM CHAPA DE MADEIRA COMPENSADA PLASTIFICADA, 10 UTILIZAÇÕES. AF_11/2020</v>
          </cell>
          <cell r="C2367" t="str">
            <v>M2</v>
          </cell>
          <cell r="D2367">
            <v>120.55000000000001</v>
          </cell>
          <cell r="E2367">
            <v>81.16</v>
          </cell>
          <cell r="F2367">
            <v>201.71</v>
          </cell>
        </row>
        <row r="2368">
          <cell r="A2368">
            <v>101985</v>
          </cell>
          <cell r="B2368" t="str">
            <v>FABRICAÇÃO DE FÔRMA PARA ESCADAS, COM 2 LANCES EM "U" E LAJE CASCATA, EM CHAPA DE MADEIRA COMPENSADA PLASTIFICADA, E=18 MM. AF_11/2020</v>
          </cell>
          <cell r="C2368" t="str">
            <v>M2</v>
          </cell>
          <cell r="D2368">
            <v>153.35000000000002</v>
          </cell>
          <cell r="E2368">
            <v>27.67</v>
          </cell>
          <cell r="F2368">
            <v>181.02</v>
          </cell>
        </row>
        <row r="2369">
          <cell r="A2369">
            <v>101986</v>
          </cell>
          <cell r="B2369" t="str">
            <v>FABRICAÇÃO DE FÔRMA PARA ESCADAS, COM 2 LANCES EM "U" E LAJE CASCATA, EM CHAPA DE MADEIRA COMPENSADA RESINADA, E= 17 MM. AF_11/2020</v>
          </cell>
          <cell r="C2369" t="str">
            <v>M2</v>
          </cell>
          <cell r="D2369">
            <v>106.93</v>
          </cell>
          <cell r="E2369">
            <v>27.68</v>
          </cell>
          <cell r="F2369">
            <v>134.61000000000001</v>
          </cell>
        </row>
        <row r="2370">
          <cell r="A2370">
            <v>101987</v>
          </cell>
          <cell r="B2370" t="str">
            <v>FABRICAÇÃO DE FÔRMA PARA ESCADAS, COM 2 LANCES EM "U" E LAJE CASCATA, EM MADEIRA SERRADA, E=25 MM. AF_11/2020</v>
          </cell>
          <cell r="C2370" t="str">
            <v>M2</v>
          </cell>
          <cell r="D2370">
            <v>236.27</v>
          </cell>
          <cell r="E2370">
            <v>26.96</v>
          </cell>
          <cell r="F2370">
            <v>263.23</v>
          </cell>
        </row>
        <row r="2371">
          <cell r="A2371">
            <v>101988</v>
          </cell>
          <cell r="B2371" t="str">
            <v>FABRICAÇÃO DE FÔRMA PARA ESCADAS, COM 2 LANCES EM "L" E LAJE PLANA, EM CHAPA DE MADEIRA COMPENSADA PLASTIFICADA, E=18 MM. AF_11/2020</v>
          </cell>
          <cell r="C2371" t="str">
            <v>M2</v>
          </cell>
          <cell r="D2371">
            <v>150.66</v>
          </cell>
          <cell r="E2371">
            <v>28.31</v>
          </cell>
          <cell r="F2371">
            <v>178.97</v>
          </cell>
        </row>
        <row r="2372">
          <cell r="A2372">
            <v>101989</v>
          </cell>
          <cell r="B2372" t="str">
            <v>FABRICAÇÃO DE FÔRMA PARA ESCADAS, COM 2 LANCES EM "L" E LAJE PLANA, EM CHAPA DE MADEIRA COMPENSADA RESINADA, E= 17 MM. AF_11/2020</v>
          </cell>
          <cell r="C2372" t="str">
            <v>M2</v>
          </cell>
          <cell r="D2372">
            <v>114.6</v>
          </cell>
          <cell r="E2372">
            <v>28.32</v>
          </cell>
          <cell r="F2372">
            <v>142.91999999999999</v>
          </cell>
        </row>
        <row r="2373">
          <cell r="A2373">
            <v>101990</v>
          </cell>
          <cell r="B2373" t="str">
            <v>FABRICAÇÃO DE FÔRMA PARA ESCADAS, COM 2 LANCES EM "L" E LAJE PLANA, EM MADEIRA SERRADA, E=25 MM. AF_11/2020</v>
          </cell>
          <cell r="C2373" t="str">
            <v>M2</v>
          </cell>
          <cell r="D2373">
            <v>211.28</v>
          </cell>
          <cell r="E2373">
            <v>27.88</v>
          </cell>
          <cell r="F2373">
            <v>239.16</v>
          </cell>
        </row>
        <row r="2374">
          <cell r="A2374">
            <v>101991</v>
          </cell>
          <cell r="B2374" t="str">
            <v>FABRICAÇÃO DE FÔRMA PARA ESCADAS, COM 2 LANCES EM "L" E LAJE CASCATA, EM CHAPA DE MADEIRA COMPENSADA PLASTIFICADA, E=18 MM. AF_11/2020</v>
          </cell>
          <cell r="C2374" t="str">
            <v>M2</v>
          </cell>
          <cell r="D2374">
            <v>150.77000000000001</v>
          </cell>
          <cell r="E2374">
            <v>31.73</v>
          </cell>
          <cell r="F2374">
            <v>182.5</v>
          </cell>
        </row>
        <row r="2375">
          <cell r="A2375">
            <v>101992</v>
          </cell>
          <cell r="B2375" t="str">
            <v>FABRICAÇÃO DE FÔRMA PARA ESCADAS, COM 2 LANCES EM "L" E LAJE CASCATA, EM CHAPA DE MADEIRA COMPENSADA RESINADA, E= 17 MM. AF_11/2020</v>
          </cell>
          <cell r="C2375" t="str">
            <v>M2</v>
          </cell>
          <cell r="D2375">
            <v>106.39999999999999</v>
          </cell>
          <cell r="E2375">
            <v>31.74</v>
          </cell>
          <cell r="F2375">
            <v>138.13999999999999</v>
          </cell>
        </row>
        <row r="2376">
          <cell r="A2376">
            <v>101993</v>
          </cell>
          <cell r="B2376" t="str">
            <v>FABRICAÇÃO DE FÔRMA PARA ESCADAS, COM 2 LANCES EM "L" E LAJE CASCATA, EM MADEIRA SERRADA, E=25 MM. AF_11/2020</v>
          </cell>
          <cell r="C2376" t="str">
            <v>M2</v>
          </cell>
          <cell r="D2376">
            <v>280.24</v>
          </cell>
          <cell r="E2376">
            <v>29.09</v>
          </cell>
          <cell r="F2376">
            <v>309.33</v>
          </cell>
        </row>
        <row r="2377">
          <cell r="A2377">
            <v>101994</v>
          </cell>
          <cell r="B2377" t="str">
            <v>FABRICAÇÃO DE FÔRMA PARA ESCADAS, COM 1 LANCE E LAJE PLANA, EM CHAPA DE MADEIRA COMPENSADA PLASTIFICADA, E=18 MM. AF_11/2020</v>
          </cell>
          <cell r="C2377" t="str">
            <v>M2</v>
          </cell>
          <cell r="D2377">
            <v>162.48000000000002</v>
          </cell>
          <cell r="E2377">
            <v>26.33</v>
          </cell>
          <cell r="F2377">
            <v>188.81</v>
          </cell>
        </row>
        <row r="2378">
          <cell r="A2378">
            <v>101995</v>
          </cell>
          <cell r="B2378" t="str">
            <v>FABRICAÇÃO DE FÔRMA PARA ESCADAS, COM 1 LANCE E LAJE PLANA, EM CHAPA DE MADEIRA COMPENSADA RESINADA, E= 17 MM. AF_11/2020</v>
          </cell>
          <cell r="C2378" t="str">
            <v>M2</v>
          </cell>
          <cell r="D2378">
            <v>122</v>
          </cell>
          <cell r="E2378">
            <v>26.34</v>
          </cell>
          <cell r="F2378">
            <v>148.34</v>
          </cell>
        </row>
        <row r="2379">
          <cell r="A2379">
            <v>101996</v>
          </cell>
          <cell r="B2379" t="str">
            <v>FABRICAÇÃO DE FÔRMA PARA ESCADAS, COM 1 LANCE E LAJE PLANA, EM MADEIRA SERRADA, E=25 MM. AF_11/2020</v>
          </cell>
          <cell r="C2379" t="str">
            <v>M2</v>
          </cell>
          <cell r="D2379">
            <v>229.29999999999998</v>
          </cell>
          <cell r="E2379">
            <v>27.78</v>
          </cell>
          <cell r="F2379">
            <v>257.08</v>
          </cell>
        </row>
        <row r="2380">
          <cell r="A2380">
            <v>101997</v>
          </cell>
          <cell r="B2380" t="str">
            <v>FABRICAÇÃO DE FÔRMA PARA ESCADAS, COM 1 LANCE E LAJE CASCATA, EM CHAPA DE MADEIRA COMPENSADA PLASTIFICADA, E=18 MM. AF_11/2020</v>
          </cell>
          <cell r="C2380" t="str">
            <v>M2</v>
          </cell>
          <cell r="D2380">
            <v>150.87</v>
          </cell>
          <cell r="E2380">
            <v>31.41</v>
          </cell>
          <cell r="F2380">
            <v>182.28</v>
          </cell>
        </row>
        <row r="2381">
          <cell r="A2381">
            <v>101998</v>
          </cell>
          <cell r="B2381" t="str">
            <v>FABRICAÇÃO DE FÔRMA PARA ESCADAS, COM 1 LANCE E LAJE CASCATA, EM CHAPA DE MADEIRA COMPENSADA RESINADA, E= 17 MM. AF_11/2020</v>
          </cell>
          <cell r="C2381" t="str">
            <v>M2</v>
          </cell>
          <cell r="D2381">
            <v>105.49</v>
          </cell>
          <cell r="E2381">
            <v>31.42</v>
          </cell>
          <cell r="F2381">
            <v>136.91</v>
          </cell>
        </row>
        <row r="2382">
          <cell r="A2382">
            <v>101999</v>
          </cell>
          <cell r="B2382" t="str">
            <v>FABRICAÇÃO DE FÔRMA PARA ESCADAS, COM 1 LANCE E LAJE CASCATA, EM MADEIRA SERRADA, E=25 MM. AF_11/2020</v>
          </cell>
          <cell r="C2382" t="str">
            <v>M2</v>
          </cell>
          <cell r="D2382">
            <v>301.82</v>
          </cell>
          <cell r="E2382">
            <v>29.76</v>
          </cell>
          <cell r="F2382">
            <v>331.58</v>
          </cell>
        </row>
        <row r="2383">
          <cell r="A2383">
            <v>102000</v>
          </cell>
          <cell r="B2383" t="str">
            <v>MONTAGEM E DESMONTAGEM DE FÔRMA PARA ESCADAS, COM 2 LANCES EM "U" E LAJE CASCATA, EM MADEIRA SERRADA, 1 UTILIZAÇÃO. AF_11/2020</v>
          </cell>
          <cell r="C2383" t="str">
            <v>M2</v>
          </cell>
          <cell r="D2383">
            <v>339.56</v>
          </cell>
          <cell r="E2383">
            <v>193.55</v>
          </cell>
          <cell r="F2383">
            <v>533.11</v>
          </cell>
        </row>
        <row r="2384">
          <cell r="A2384">
            <v>102001</v>
          </cell>
          <cell r="B2384" t="str">
            <v>MONTAGEM E DESMONTAGEM DE FÔRMA PARA ESCADAS, COM 2 LANCES EM "U" E LAJE CASCATA, EM MADEIRA SERRADA, 2 UTILIZAÇÕES. AF_11/2020</v>
          </cell>
          <cell r="C2384" t="str">
            <v>M2</v>
          </cell>
          <cell r="D2384">
            <v>303.33000000000004</v>
          </cell>
          <cell r="E2384">
            <v>153.97</v>
          </cell>
          <cell r="F2384">
            <v>457.3</v>
          </cell>
        </row>
        <row r="2385">
          <cell r="A2385">
            <v>102002</v>
          </cell>
          <cell r="B2385" t="str">
            <v>MONTAGEM E DESMONTAGEM DE FÔRMA PARA ESCADAS, COM 2 LANCES EM "U" E LAJE CASCATA, EM CHAPA DE MADEIRA COMPENSADA RESINADA, 2 UTILIZAÇÕES. AF_11/2020</v>
          </cell>
          <cell r="C2385" t="str">
            <v>M2</v>
          </cell>
          <cell r="D2385">
            <v>161.37000000000003</v>
          </cell>
          <cell r="E2385">
            <v>140.6</v>
          </cell>
          <cell r="F2385">
            <v>301.97000000000003</v>
          </cell>
        </row>
        <row r="2386">
          <cell r="A2386">
            <v>102003</v>
          </cell>
          <cell r="B2386" t="str">
            <v>MONTAGEM E DESMONTAGEM DE FÔRMA PARA ESCADAS, COM 2 LANCES EM "U" E LAJE CASCATA, EM CHAPA DE MADEIRA COMPENSADA RESINADA, 4 UTILIZAÇÕES. AF_11/2020</v>
          </cell>
          <cell r="C2386" t="str">
            <v>M2</v>
          </cell>
          <cell r="D2386">
            <v>159.28999999999996</v>
          </cell>
          <cell r="E2386">
            <v>114.23</v>
          </cell>
          <cell r="F2386">
            <v>273.52</v>
          </cell>
        </row>
        <row r="2387">
          <cell r="A2387">
            <v>102004</v>
          </cell>
          <cell r="B2387" t="str">
            <v>MONTAGEM E DESMONTAGEM DE FÔRMA PARA ESCADAS, COM 2 LANCES EM "U" E LAJE CASCATA, EM CHAPA DE MADEIRA COMPENSADA PLASTIFICADA, 6 UTILIZAÇÕES. AF_11/2020</v>
          </cell>
          <cell r="C2387" t="str">
            <v>M2</v>
          </cell>
          <cell r="D2387">
            <v>144.30000000000001</v>
          </cell>
          <cell r="E2387">
            <v>95.35</v>
          </cell>
          <cell r="F2387">
            <v>239.65</v>
          </cell>
        </row>
        <row r="2388">
          <cell r="A2388">
            <v>102005</v>
          </cell>
          <cell r="B2388" t="str">
            <v>MONTAGEM E DESMONTAGEM DE FÔRMA PARA ESCADAS, COM 2 LANCES EM "U" E LAJE CASCATA, EM CHAPA DE MADEIRA COMPENSADA PLASTIFICADA, 8 UTILIZAÇÕES. AF_11/2020</v>
          </cell>
          <cell r="C2388" t="str">
            <v>M2</v>
          </cell>
          <cell r="D2388">
            <v>125.74</v>
          </cell>
          <cell r="E2388">
            <v>87.86</v>
          </cell>
          <cell r="F2388">
            <v>213.6</v>
          </cell>
        </row>
        <row r="2389">
          <cell r="A2389">
            <v>102006</v>
          </cell>
          <cell r="B2389" t="str">
            <v>MONTAGEM E DESMONTAGEM DE FÔRMA PARA ESCADAS, COM 2 LANCES EM "U" E LAJE CASCATA, EM CHAPA DE MADEIRA COMPENSADA PLASTIFICADA, 10 UTILIZAÇÕES. AF_11/2020</v>
          </cell>
          <cell r="C2389" t="str">
            <v>M2</v>
          </cell>
          <cell r="D2389">
            <v>113.96999999999998</v>
          </cell>
          <cell r="E2389">
            <v>83.26</v>
          </cell>
          <cell r="F2389">
            <v>197.23</v>
          </cell>
        </row>
        <row r="2390">
          <cell r="A2390">
            <v>102007</v>
          </cell>
          <cell r="B2390" t="str">
            <v>MONTAGEM E DESMONTAGEM DE FÔRMA PARA ESCADAS, COM 2 LANCES EM "L" E LAJE PLANA, EM MADEIRA SERRADA, 1 UTILIZAÇÃO. AF_11/2020</v>
          </cell>
          <cell r="C2390" t="str">
            <v>M2</v>
          </cell>
          <cell r="D2390">
            <v>313.57</v>
          </cell>
          <cell r="E2390">
            <v>197.7</v>
          </cell>
          <cell r="F2390">
            <v>511.27</v>
          </cell>
        </row>
        <row r="2391">
          <cell r="A2391">
            <v>102008</v>
          </cell>
          <cell r="B2391" t="str">
            <v>MONTAGEM E DESMONTAGEM DE FÔRMA PARA ESCADAS, COM 2 LANCES EM "L" E LAJE PLANA, EM MADEIRA SERRADA, 2 UTILIZAÇÕES. AF_11/2020</v>
          </cell>
          <cell r="C2391" t="str">
            <v>M2</v>
          </cell>
          <cell r="D2391">
            <v>268.84000000000003</v>
          </cell>
          <cell r="E2391">
            <v>156.35</v>
          </cell>
          <cell r="F2391">
            <v>425.19</v>
          </cell>
        </row>
        <row r="2392">
          <cell r="A2392">
            <v>102009</v>
          </cell>
          <cell r="B2392" t="str">
            <v>MONTAGEM E DESMONTAGEM DE FÔRMA PARA ESCADAS, COM 2 LANCES EM "L" E LAJE PLANA, EM CHAPA DE MADEIRA COMPENSADA RESINADA, 2 UTILIZAÇÕES. AF_11/2020</v>
          </cell>
          <cell r="C2392" t="str">
            <v>M2</v>
          </cell>
          <cell r="D2392">
            <v>169.75</v>
          </cell>
          <cell r="E2392">
            <v>140.05000000000001</v>
          </cell>
          <cell r="F2392">
            <v>309.8</v>
          </cell>
        </row>
        <row r="2393">
          <cell r="A2393">
            <v>102010</v>
          </cell>
          <cell r="B2393" t="str">
            <v>MONTAGEM E DESMONTAGEM DE FÔRMA PARA ESCADAS, COM 2 LANCES EM "L" E LAJE PLANA, EM CHAPA DE MADEIRA COMPENSADA RESINADA, 4 UTILIZAÇÕES. AF_11/2020</v>
          </cell>
          <cell r="C2393" t="str">
            <v>M2</v>
          </cell>
          <cell r="D2393">
            <v>166.82000000000002</v>
          </cell>
          <cell r="E2393">
            <v>112.85</v>
          </cell>
          <cell r="F2393">
            <v>279.67</v>
          </cell>
        </row>
        <row r="2394">
          <cell r="A2394">
            <v>102011</v>
          </cell>
          <cell r="B2394" t="str">
            <v>MONTAGEM E DESMONTAGEM DE FÔRMA PARA ESCADAS, COM 2 LANCES EM "L" E LAJE PLANA, EM CHAPA DE MADEIRA COMPENSADA PLASTIFICADA, 6 UTILIZAÇÕES. AF_11/2020</v>
          </cell>
          <cell r="C2394" t="str">
            <v>M2</v>
          </cell>
          <cell r="D2394">
            <v>145.06</v>
          </cell>
          <cell r="E2394">
            <v>94.58</v>
          </cell>
          <cell r="F2394">
            <v>239.64</v>
          </cell>
        </row>
        <row r="2395">
          <cell r="A2395">
            <v>102012</v>
          </cell>
          <cell r="B2395" t="str">
            <v>MONTAGEM E DESMONTAGEM DE FÔRMA PARA ESCADAS, COM 2 LANCES EM "L" E LAJE PLANA, EM CHAPA DE MADEIRA COMPENSADA PLASTIFICADA, 8 UTILIZAÇÕES. AF_11/2020</v>
          </cell>
          <cell r="C2395" t="str">
            <v>M2</v>
          </cell>
          <cell r="D2395">
            <v>126.80999999999999</v>
          </cell>
          <cell r="E2395">
            <v>87.01</v>
          </cell>
          <cell r="F2395">
            <v>213.82</v>
          </cell>
        </row>
        <row r="2396">
          <cell r="A2396">
            <v>102013</v>
          </cell>
          <cell r="B2396" t="str">
            <v>MONTAGEM E DESMONTAGEM DE FÔRMA PARA ESCADAS, COM 2 LANCES EM "L" E LAJE PLANA, EM CHAPA DE MADEIRA COMPENSADA PLASTIFICADA, 10 UTILIZAÇÕES. AF_11/2020</v>
          </cell>
          <cell r="C2396" t="str">
            <v>M2</v>
          </cell>
          <cell r="D2396">
            <v>116.72</v>
          </cell>
          <cell r="E2396">
            <v>82.66</v>
          </cell>
          <cell r="F2396">
            <v>199.38</v>
          </cell>
        </row>
        <row r="2397">
          <cell r="A2397">
            <v>102014</v>
          </cell>
          <cell r="B2397" t="str">
            <v>MONTAGEM E DESMONTAGEM DE FÔRMA PARA ESCADAS, COM 2 LANCES EM "L" E LAJE CASCATA, EM MADEIRA SERRADA, 1 UTILIZAÇÃO. AF_11/2020</v>
          </cell>
          <cell r="C2397" t="str">
            <v>M2</v>
          </cell>
          <cell r="D2397">
            <v>383.94000000000005</v>
          </cell>
          <cell r="E2397">
            <v>195.42</v>
          </cell>
          <cell r="F2397">
            <v>579.36</v>
          </cell>
        </row>
        <row r="2398">
          <cell r="A2398">
            <v>102015</v>
          </cell>
          <cell r="B2398" t="str">
            <v>MONTAGEM E DESMONTAGEM DE FÔRMA PARA ESCADAS, COM 2 LANCES EM "L" E LAJE CASCATA, EM MADEIRA SERRADA, 2 UTILIZAÇÕES. AF_11/2020</v>
          </cell>
          <cell r="C2398" t="str">
            <v>M2</v>
          </cell>
          <cell r="D2398">
            <v>328.66999999999996</v>
          </cell>
          <cell r="E2398">
            <v>155.09</v>
          </cell>
          <cell r="F2398">
            <v>483.76</v>
          </cell>
        </row>
        <row r="2399">
          <cell r="A2399">
            <v>102016</v>
          </cell>
          <cell r="B2399" t="str">
            <v>MONTAGEM E DESMONTAGEM DE FÔRMA PARA ESCADAS, COM 2 LANCES EM "L" E LAJE CASCATA, EM CHAPA DE MADEIRA COMPENSADA RESINADA, 2 UTILIZAÇÕES. AF_11/2020</v>
          </cell>
          <cell r="C2399" t="str">
            <v>M2</v>
          </cell>
          <cell r="D2399">
            <v>157.45999999999998</v>
          </cell>
          <cell r="E2399">
            <v>143.75</v>
          </cell>
          <cell r="F2399">
            <v>301.20999999999998</v>
          </cell>
        </row>
        <row r="2400">
          <cell r="A2400">
            <v>102017</v>
          </cell>
          <cell r="B2400" t="str">
            <v>MONTAGEM E DESMONTAGEM DE FÔRMA PARA ESCADAS, COM 2 LANCES EM "L" E LAJE CASCATA, EM CHAPA DE MADEIRA COMPENSADA RESINADA, 4 UTILIZAÇÕES. AF_11/2020</v>
          </cell>
          <cell r="C2400" t="str">
            <v>M2</v>
          </cell>
          <cell r="D2400">
            <v>153.71</v>
          </cell>
          <cell r="E2400">
            <v>117.09</v>
          </cell>
          <cell r="F2400">
            <v>270.8</v>
          </cell>
        </row>
        <row r="2401">
          <cell r="A2401">
            <v>102036</v>
          </cell>
          <cell r="B2401" t="str">
            <v>MONTAGEM E DESMONTAGEM DE FÔRMA PARA ESCADAS, COM 2 LANCES EM "L" E LAJE CASCATA, EM CHAPA DE MADEIRA COMPENSADA PLASTIFICADA, 6 UTILIZAÇÕES. AF_11/2020</v>
          </cell>
          <cell r="C2401" t="str">
            <v>M2</v>
          </cell>
          <cell r="D2401">
            <v>137.91</v>
          </cell>
          <cell r="E2401">
            <v>97.06</v>
          </cell>
          <cell r="F2401">
            <v>234.97</v>
          </cell>
        </row>
        <row r="2402">
          <cell r="A2402">
            <v>102037</v>
          </cell>
          <cell r="B2402" t="str">
            <v>MONTAGEM E DESMONTAGEM DE FÔRMA PARA ESCADAS, COM 2 LANCES EM "L" E LAJE CASCATA, EM CHAPA DE MADEIRA COMPENSADA PLASTIFICADA, 8 UTILIZAÇÕES. AF_11/2020</v>
          </cell>
          <cell r="C2402" t="str">
            <v>M2</v>
          </cell>
          <cell r="D2402">
            <v>119.61999999999999</v>
          </cell>
          <cell r="E2402">
            <v>89.14</v>
          </cell>
          <cell r="F2402">
            <v>208.76</v>
          </cell>
        </row>
        <row r="2403">
          <cell r="A2403">
            <v>102038</v>
          </cell>
          <cell r="B2403" t="str">
            <v>MONTAGEM E DESMONTAGEM DE FÔRMA PARA ESCADAS, COM 2 LANCES EM "L" E LAJE CASCATA, EM CHAPA DE MADEIRA COMPENSADA PLASTIFICADA, 10 UTILIZAÇÕES. AF_11/2020</v>
          </cell>
          <cell r="C2403" t="str">
            <v>M2</v>
          </cell>
          <cell r="D2403">
            <v>109.52000000000001</v>
          </cell>
          <cell r="E2403">
            <v>84.59</v>
          </cell>
          <cell r="F2403">
            <v>194.11</v>
          </cell>
        </row>
        <row r="2404">
          <cell r="A2404">
            <v>102039</v>
          </cell>
          <cell r="B2404" t="str">
            <v>MONTAGEM E DESMONTAGEM DE FÔRMA PARA ESCADAS, COM 1 LANCE E LAJE PLANA, EM MADEIRA SERRADA, 1 UTILIZAÇÃO. AF_11/2020</v>
          </cell>
          <cell r="C2404" t="str">
            <v>M2</v>
          </cell>
          <cell r="D2404">
            <v>337.7</v>
          </cell>
          <cell r="E2404">
            <v>197.44</v>
          </cell>
          <cell r="F2404">
            <v>535.14</v>
          </cell>
        </row>
        <row r="2405">
          <cell r="A2405">
            <v>102040</v>
          </cell>
          <cell r="B2405" t="str">
            <v>MONTAGEM E DESMONTAGEM DE FÔRMA PARA ESCADAS, COM 1 LANCE E LAJE PLANA, EM MADEIRA SERRADA, 2 UTILIZAÇÕES. AF_11/2020</v>
          </cell>
          <cell r="C2405" t="str">
            <v>M2</v>
          </cell>
          <cell r="D2405">
            <v>287.94</v>
          </cell>
          <cell r="E2405">
            <v>155.86000000000001</v>
          </cell>
          <cell r="F2405">
            <v>443.8</v>
          </cell>
        </row>
        <row r="2406">
          <cell r="A2406">
            <v>102041</v>
          </cell>
          <cell r="B2406" t="str">
            <v>MONTAGEM E DESMONTAGEM DE FÔRMA PARA ESCADAS, COM 1 LANCE E LAJE PLANA, EM CHAPA DE MADEIRA COMPENSADA RESINADA, 2 UTILIZAÇÕES. AF_11/2020</v>
          </cell>
          <cell r="C2406" t="str">
            <v>M2</v>
          </cell>
          <cell r="D2406">
            <v>171.61999999999998</v>
          </cell>
          <cell r="E2406">
            <v>137.77000000000001</v>
          </cell>
          <cell r="F2406">
            <v>309.39</v>
          </cell>
        </row>
        <row r="2407">
          <cell r="A2407">
            <v>102042</v>
          </cell>
          <cell r="B2407" t="str">
            <v>MONTAGEM E DESMONTAGEM DE FÔRMA PARA ESCADAS, COM 1 LANCE E LAJE PLANA, EM CHAPA DE MADEIRA COMPENSADA RESINADA, 4 UTILIZAÇÕES. AF_11/2020</v>
          </cell>
          <cell r="C2407" t="str">
            <v>M2</v>
          </cell>
          <cell r="D2407">
            <v>166.26</v>
          </cell>
          <cell r="E2407">
            <v>110.33</v>
          </cell>
          <cell r="F2407">
            <v>276.58999999999997</v>
          </cell>
        </row>
        <row r="2408">
          <cell r="A2408">
            <v>102043</v>
          </cell>
          <cell r="B2408" t="str">
            <v>MONTAGEM E DESMONTAGEM DE FÔRMA PARA ESCADAS, COM 1 LANCE E LAJE PLANA, EM CHAPA DE MADEIRA COMPENSADA PLASTIFICADA, 6 UTILIZAÇÕES. AF_11/2020</v>
          </cell>
          <cell r="C2408" t="str">
            <v>M2</v>
          </cell>
          <cell r="D2408">
            <v>144.86000000000001</v>
          </cell>
          <cell r="E2408">
            <v>92.98</v>
          </cell>
          <cell r="F2408">
            <v>237.84</v>
          </cell>
        </row>
        <row r="2409">
          <cell r="A2409">
            <v>102044</v>
          </cell>
          <cell r="B2409" t="str">
            <v>MONTAGEM E DESMONTAGEM DE FÔRMA PARA ESCADAS, COM 1 LANCE E LAJE PLANA, EM CHAPA DE MADEIRA COMPENSADA PLASTIFICADA, 8 UTILIZAÇÕES. AF_11/2020</v>
          </cell>
          <cell r="C2409" t="str">
            <v>M2</v>
          </cell>
          <cell r="D2409">
            <v>126.91000000000001</v>
          </cell>
          <cell r="E2409">
            <v>85.92</v>
          </cell>
          <cell r="F2409">
            <v>212.83</v>
          </cell>
        </row>
        <row r="2410">
          <cell r="A2410">
            <v>102045</v>
          </cell>
          <cell r="B2410" t="str">
            <v>MONTAGEM E DESMONTAGEM DE FÔRMA PARA ESCADAS, COM 1 LANCE E LAJE PLANA, EM CHAPA DE MADEIRA COMPENSADA PLASTIFICADA, 10 UTILIZAÇÕES. AF_11/2020</v>
          </cell>
          <cell r="C2410" t="str">
            <v>M2</v>
          </cell>
          <cell r="D2410">
            <v>116.12</v>
          </cell>
          <cell r="E2410">
            <v>81.680000000000007</v>
          </cell>
          <cell r="F2410">
            <v>197.8</v>
          </cell>
        </row>
        <row r="2411">
          <cell r="A2411">
            <v>102046</v>
          </cell>
          <cell r="B2411" t="str">
            <v>MONTAGEM E DESMONTAGEM DE FÔRMA PARA ESCADAS, COM 1 LANCE E LAJE CASCATA, EM MADEIRA SERRADA, 1 UTILIZAÇÃO. AF_11/2020</v>
          </cell>
          <cell r="C2411" t="str">
            <v>M2</v>
          </cell>
          <cell r="D2411">
            <v>397.95</v>
          </cell>
          <cell r="E2411">
            <v>194.19</v>
          </cell>
          <cell r="F2411">
            <v>592.14</v>
          </cell>
        </row>
        <row r="2412">
          <cell r="A2412">
            <v>102047</v>
          </cell>
          <cell r="B2412" t="str">
            <v>MONTAGEM E DESMONTAGEM DE FÔRMA PARA ESCADAS, COM 1 LANCE E LAJE CASCATA, EM MADEIRA SERRADA, 2 UTILIZAÇÕES. AF_11/2020</v>
          </cell>
          <cell r="C2412" t="str">
            <v>M2</v>
          </cell>
          <cell r="D2412">
            <v>349.59000000000003</v>
          </cell>
          <cell r="E2412">
            <v>153.66999999999999</v>
          </cell>
          <cell r="F2412">
            <v>503.26</v>
          </cell>
        </row>
        <row r="2413">
          <cell r="A2413">
            <v>102048</v>
          </cell>
          <cell r="B2413" t="str">
            <v>MONTAGEM E DESMONTAGEM DE FÔRMA PARA ESCADAS, COM 1 LANCE E LAJE CASCATA, EM CHAPA DE MADEIRA COMPENSADA RESINADA, 2 UTILIZAÇÕES. AF_11/2020</v>
          </cell>
          <cell r="C2413" t="str">
            <v>M2</v>
          </cell>
          <cell r="D2413">
            <v>151.03000000000003</v>
          </cell>
          <cell r="E2413">
            <v>143.13</v>
          </cell>
          <cell r="F2413">
            <v>294.16000000000003</v>
          </cell>
        </row>
        <row r="2414">
          <cell r="A2414">
            <v>102049</v>
          </cell>
          <cell r="B2414" t="str">
            <v>MONTAGEM E DESMONTAGEM DE FÔRMA PARA ESCADAS, COM 1 LANCE E LAJE CASCATA, EM CHAPA DE MADEIRA COMPENSADA RESINADA, 4 UTILIZAÇÕES. AF_11/2020</v>
          </cell>
          <cell r="C2414" t="str">
            <v>M2</v>
          </cell>
          <cell r="D2414">
            <v>144.13999999999999</v>
          </cell>
          <cell r="E2414">
            <v>116.18</v>
          </cell>
          <cell r="F2414">
            <v>260.32</v>
          </cell>
        </row>
        <row r="2415">
          <cell r="A2415">
            <v>102050</v>
          </cell>
          <cell r="B2415" t="str">
            <v>MONTAGEM E DESMONTAGEM DE FÔRMA PARA ESCADAS, COM 1 LANCE E LAJE CASCATA, EM CHAPA DE MADEIRA COMPENSADA PLASTIFICADA, 6 UTILIZAÇÕES. AF_11/2020</v>
          </cell>
          <cell r="C2415" t="str">
            <v>M2</v>
          </cell>
          <cell r="D2415">
            <v>129.81</v>
          </cell>
          <cell r="E2415">
            <v>96.59</v>
          </cell>
          <cell r="F2415">
            <v>226.4</v>
          </cell>
        </row>
        <row r="2416">
          <cell r="A2416">
            <v>102051</v>
          </cell>
          <cell r="B2416" t="str">
            <v>MONTAGEM E DESMONTAGEM DE FÔRMA PARA ESCADAS, COM 1 LANCE E LAJE CASCATA, EM CHAPA DE MADEIRA COMPENSADA PLASTIFICADA, 8 UTILIZAÇÕES. AF_11/2020</v>
          </cell>
          <cell r="C2416" t="str">
            <v>M2</v>
          </cell>
          <cell r="D2416">
            <v>111.52</v>
          </cell>
          <cell r="E2416">
            <v>88.7</v>
          </cell>
          <cell r="F2416">
            <v>200.22</v>
          </cell>
        </row>
        <row r="2417">
          <cell r="A2417">
            <v>102052</v>
          </cell>
          <cell r="B2417" t="str">
            <v>MONTAGEM E DESMONTAGEM DE FÔRMA PARA ESCADAS, COM 1 LANCE E LAJE CASCATA, EM CHAPA DE MADEIRA COMPENSADA PLASTIFICADA, 10 UTILIZAÇÕES. AF_11/2020</v>
          </cell>
          <cell r="C2417" t="str">
            <v>M2</v>
          </cell>
          <cell r="D2417">
            <v>101.45000000000002</v>
          </cell>
          <cell r="E2417">
            <v>84.13</v>
          </cell>
          <cell r="F2417">
            <v>185.58</v>
          </cell>
        </row>
        <row r="2418">
          <cell r="A2418">
            <v>102059</v>
          </cell>
          <cell r="B2418" t="str">
            <v>MONTAGEM E DESMONTAGEM DE FÔRMA PARA ESCADA DUPLA COM 2 LANCES EM "X" E LAJE PLANA, EM MADEIRA SERRADA, 1 UTILIZAÇÃO. AF_11/2020</v>
          </cell>
          <cell r="C2418" t="str">
            <v>M2</v>
          </cell>
          <cell r="D2418">
            <v>316.02</v>
          </cell>
          <cell r="E2418">
            <v>179.69</v>
          </cell>
          <cell r="F2418">
            <v>495.71</v>
          </cell>
        </row>
        <row r="2419">
          <cell r="A2419">
            <v>102060</v>
          </cell>
          <cell r="B2419" t="str">
            <v>MONTAGEM E DESMONTAGEM DE FÔRMA PARA ESCADA DUPLA COM 2 LANCES EM "X" E LAJE PLANA, EM MADEIRA SERRADA, 2 UTILIZAÇÕES. AF_11/2020</v>
          </cell>
          <cell r="C2419" t="str">
            <v>M2</v>
          </cell>
          <cell r="D2419">
            <v>272.05</v>
          </cell>
          <cell r="E2419">
            <v>142.61000000000001</v>
          </cell>
          <cell r="F2419">
            <v>414.66</v>
          </cell>
        </row>
        <row r="2420">
          <cell r="A2420">
            <v>102061</v>
          </cell>
          <cell r="B2420" t="str">
            <v>MONTAGEM E DESMONTAGEM DE FÔRMA PARA ESCADA DUPLA COM 2 LANCES EM "X" E LAJE PLANA, EM CHAPA DE MADEIRA COMPENSADA RESINADA, 2 UTILIZAÇÕES. AF_11/2020</v>
          </cell>
          <cell r="C2420" t="str">
            <v>M2</v>
          </cell>
          <cell r="D2420">
            <v>164.89000000000004</v>
          </cell>
          <cell r="E2420">
            <v>119.71</v>
          </cell>
          <cell r="F2420">
            <v>284.60000000000002</v>
          </cell>
        </row>
        <row r="2421">
          <cell r="A2421">
            <v>102062</v>
          </cell>
          <cell r="B2421" t="str">
            <v>MONTAGEM E DESMONTAGEM DE FÔRMA PARA ESCADA DUPLA COM 2 LANCES EM "X" E LAJE PLANA, EM CHAPA DE MADEIRA COMPENSADA RESINADA, 4 UTILIZAÇÕES. AF_11/2020</v>
          </cell>
          <cell r="C2421" t="str">
            <v>M2</v>
          </cell>
          <cell r="D2421">
            <v>163.57</v>
          </cell>
          <cell r="E2421">
            <v>96.86</v>
          </cell>
          <cell r="F2421">
            <v>260.43</v>
          </cell>
        </row>
        <row r="2422">
          <cell r="A2422">
            <v>102063</v>
          </cell>
          <cell r="B2422" t="str">
            <v>MONTAGEM E DESMONTAGEM DE FÔRMA PARA ESCADA DUPLA COM 2 LANCES EM "X" E LAJE PLANA, EM CHAPA DE MADEIRA COMPENSADA PLASTIFICADA, 6 UTILIZAÇÕES. AF_11/2020</v>
          </cell>
          <cell r="C2422" t="str">
            <v>M2</v>
          </cell>
          <cell r="D2422">
            <v>142.48000000000002</v>
          </cell>
          <cell r="E2422">
            <v>80.7</v>
          </cell>
          <cell r="F2422">
            <v>223.18</v>
          </cell>
        </row>
        <row r="2423">
          <cell r="A2423">
            <v>102064</v>
          </cell>
          <cell r="B2423" t="str">
            <v>MONTAGEM E DESMONTAGEM DE FÔRMA PARA ESCADA DUPLA COM 2 LANCES EM "X" E LAJE PLANA, EM CHAPA DE MADEIRA COMPENSADA PLASTIFICADA, 8 UTILIZAÇÕES. AF_11/2020</v>
          </cell>
          <cell r="C2423" t="str">
            <v>M2</v>
          </cell>
          <cell r="D2423">
            <v>124.04</v>
          </cell>
          <cell r="E2423">
            <v>74.05</v>
          </cell>
          <cell r="F2423">
            <v>198.09</v>
          </cell>
        </row>
        <row r="2424">
          <cell r="A2424">
            <v>102065</v>
          </cell>
          <cell r="B2424" t="str">
            <v>MONTAGEM E DESMONTAGEM DE FÔRMA PARA ESCADA DUPLA COM 2 LANCES EM "X" E LAJE PLANA, EM CHAPA DE MADEIRA COMPENSADA PLASTIFICADA, 10 UTILIZAÇÕES. AF_11/2020</v>
          </cell>
          <cell r="C2424" t="str">
            <v>M2</v>
          </cell>
          <cell r="D2424">
            <v>113.87</v>
          </cell>
          <cell r="E2424">
            <v>70.25</v>
          </cell>
          <cell r="F2424">
            <v>184.12</v>
          </cell>
        </row>
        <row r="2425">
          <cell r="A2425">
            <v>102066</v>
          </cell>
          <cell r="B2425" t="str">
            <v>MONTAGEM E DESMONTAGEM DE FÔRMA PARA ESCADA DUPLA COM 2 LANCES EM "X" E LAJE CASCATA, EM MADEIRA SERRADA, 1 UTILIZAÇÃO. AF_11/2020</v>
          </cell>
          <cell r="C2425" t="str">
            <v>M2</v>
          </cell>
          <cell r="D2425">
            <v>347.36</v>
          </cell>
          <cell r="E2425">
            <v>176.58</v>
          </cell>
          <cell r="F2425">
            <v>523.94000000000005</v>
          </cell>
        </row>
        <row r="2426">
          <cell r="A2426">
            <v>102067</v>
          </cell>
          <cell r="B2426" t="str">
            <v>MONTAGEM E DESMONTAGEM DE FÔRMA PARA ESCADA DUPLA COM 2 LANCES EM "X" E LAJE CASCATA, EM MADEIRA SERRADA, 2 UTILIZAÇÕES. AF_11/2020</v>
          </cell>
          <cell r="C2426" t="str">
            <v>M2</v>
          </cell>
          <cell r="D2426">
            <v>306.64</v>
          </cell>
          <cell r="E2426">
            <v>140.58000000000001</v>
          </cell>
          <cell r="F2426">
            <v>447.22</v>
          </cell>
        </row>
        <row r="2427">
          <cell r="A2427">
            <v>102068</v>
          </cell>
          <cell r="B2427" t="str">
            <v>MONTAGEM E DESMONTAGEM DE FÔRMA PARA ESCADA DUPLA COM 2 LANCES EM "X" E LAJE CASCATA, EM CHAPA DE MADEIRA COMPENSADA RESINADA, 2 UTILIZAÇÕES. AF_11/2020</v>
          </cell>
          <cell r="C2427" t="str">
            <v>M2</v>
          </cell>
          <cell r="D2427">
            <v>145.51999999999998</v>
          </cell>
          <cell r="E2427">
            <v>122.23</v>
          </cell>
          <cell r="F2427">
            <v>267.75</v>
          </cell>
        </row>
        <row r="2428">
          <cell r="A2428">
            <v>102069</v>
          </cell>
          <cell r="B2428" t="str">
            <v>MONTAGEM E DESMONTAGEM DE FÔRMA PARA ESCADA DUPLA COM 2 LANCES EM "X" E LAJE CASCATA, EM CHAPA DE MADEIRA COMPENSADA RESINADA, 4 UTILIZAÇÕES. AF_11/2020</v>
          </cell>
          <cell r="C2428" t="str">
            <v>M2</v>
          </cell>
          <cell r="D2428">
            <v>143.41999999999999</v>
          </cell>
          <cell r="E2428">
            <v>99.9</v>
          </cell>
          <cell r="F2428">
            <v>243.32</v>
          </cell>
        </row>
        <row r="2429">
          <cell r="A2429">
            <v>102070</v>
          </cell>
          <cell r="B2429" t="str">
            <v>MONTAGEM E DESMONTAGEM DE FÔRMA PARA ESCADA DUPLA COM 2 LANCES EM "X" E LAJE CASCATA, EM CHAPA DE MADEIRA COMPENSADA PLASTIFICADA, 6 UTILIZAÇÕES. AF_11/2020</v>
          </cell>
          <cell r="C2429" t="str">
            <v>M2</v>
          </cell>
          <cell r="D2429">
            <v>129.22999999999999</v>
          </cell>
          <cell r="E2429">
            <v>82.43</v>
          </cell>
          <cell r="F2429">
            <v>211.66</v>
          </cell>
        </row>
        <row r="2430">
          <cell r="A2430">
            <v>102071</v>
          </cell>
          <cell r="B2430" t="str">
            <v>MONTAGEM E DESMONTAGEM DE FÔRMA PARA ESCADA DUPLA COM 2 LANCES EM "X" E LAJE CASCATA, EM CHAPA DE MADEIRA COMPENSADA PLASTIFICADA, 8 UTILIZAÇÕES. AF_11/2020</v>
          </cell>
          <cell r="C2430" t="str">
            <v>M2</v>
          </cell>
          <cell r="D2430">
            <v>111.96000000000001</v>
          </cell>
          <cell r="E2430">
            <v>75.569999999999993</v>
          </cell>
          <cell r="F2430">
            <v>187.53</v>
          </cell>
        </row>
        <row r="2431">
          <cell r="A2431">
            <v>102072</v>
          </cell>
          <cell r="B2431" t="str">
            <v>MONTAGEM E DESMONTAGEM DE FÔRMA PARA ESCADA DUPLA COM 2 LANCES EM "X" E LAJE CASCATA, EM CHAPA DE MADEIRA COMPENSADA PLASTIFICADA, 10 UTILIZAÇÕES. AF_11/2020</v>
          </cell>
          <cell r="C2431" t="str">
            <v>M2</v>
          </cell>
          <cell r="D2431">
            <v>106.63</v>
          </cell>
          <cell r="E2431">
            <v>70.59</v>
          </cell>
          <cell r="F2431">
            <v>177.22</v>
          </cell>
        </row>
        <row r="2432">
          <cell r="A2432">
            <v>102073</v>
          </cell>
          <cell r="B2432" t="str">
            <v>ESCADA EM CONCRETO ARMADO MOLDADO IN LOCO, FCK 25 MPA, COM 1 LANCE E LAJE PLANA, FÔRMA EM CHAPA DE MADEIRA COMPENSADA RESINADA. AF_11/2020_PA</v>
          </cell>
          <cell r="C2432" t="str">
            <v>M3</v>
          </cell>
          <cell r="D2432">
            <v>2446.8199999999997</v>
          </cell>
          <cell r="E2432">
            <v>1111.01</v>
          </cell>
          <cell r="F2432">
            <v>3557.83</v>
          </cell>
        </row>
        <row r="2433">
          <cell r="A2433">
            <v>102074</v>
          </cell>
          <cell r="B2433" t="str">
            <v>ESCADA EM CONCRETO ARMADO MOLDADO IN LOCO, FCK 25 MPA, COM 2 LANCES EM  U  E LAJE PLANA, FÔRMA EM CHAPA DE MADEIRA COMPENSADA RESINADA. AF_11/2020_PA</v>
          </cell>
          <cell r="C2433" t="str">
            <v>M3</v>
          </cell>
          <cell r="D2433">
            <v>3002.4399999999996</v>
          </cell>
          <cell r="E2433">
            <v>1243.97</v>
          </cell>
          <cell r="F2433">
            <v>4246.41</v>
          </cell>
        </row>
        <row r="2434">
          <cell r="A2434">
            <v>102075</v>
          </cell>
          <cell r="B2434" t="str">
            <v>ESCADA EM CONCRETO ARMADO MOLDADO IN LOCO, FCK 25 MPA, COM 2 LANCES EM  L  E LAJE PLANA, FÔRMA EM CHAPA DE MADEIRA COMPENSADA RESINADA. AF_11/2020_PA</v>
          </cell>
          <cell r="C2434" t="str">
            <v>M3</v>
          </cell>
          <cell r="D2434">
            <v>3123.0699999999997</v>
          </cell>
          <cell r="E2434">
            <v>1291.6199999999999</v>
          </cell>
          <cell r="F2434">
            <v>4414.6899999999996</v>
          </cell>
        </row>
        <row r="2435">
          <cell r="A2435">
            <v>102076</v>
          </cell>
          <cell r="B2435" t="str">
            <v>ESCADA EM CONCRETO ARMADO MOLDADO IN LOCO, FCK 25 MPA, COM 2 LANCES EM  X  E LAJE PLANA, FÔRMA EM CHAPA DE MADEIRA COMPENSADA RESINADA. AF_11/2020_PA</v>
          </cell>
          <cell r="C2435" t="str">
            <v>M3</v>
          </cell>
          <cell r="D2435">
            <v>3250.8199999999997</v>
          </cell>
          <cell r="E2435">
            <v>1260.42</v>
          </cell>
          <cell r="F2435">
            <v>4511.24</v>
          </cell>
        </row>
        <row r="2436">
          <cell r="A2436">
            <v>102077</v>
          </cell>
          <cell r="B2436" t="str">
            <v>ESCADA EM CONCRETO ARMADO MOLDADO IN LOCO, FCK 25 MPA, COM 1 LANCE E LAJE CASCATA, FÔRMA EM CHAPA DE MADEIRA COMPENSADA RESINADA. AF_11/2020_PA</v>
          </cell>
          <cell r="C2436" t="str">
            <v>M3</v>
          </cell>
          <cell r="D2436">
            <v>3316.92</v>
          </cell>
          <cell r="E2436">
            <v>1669.3</v>
          </cell>
          <cell r="F2436">
            <v>4986.22</v>
          </cell>
        </row>
        <row r="2437">
          <cell r="A2437">
            <v>102078</v>
          </cell>
          <cell r="B2437" t="str">
            <v>ESCADA EM CONCRETO ARMADO MOLDADO IN LOCO, FCK 25 MPA, COM 2 LANCES EM  U  E LAJE CASCATA, FÔRMA EM CHAPA DE MADEIRA COMPENSADA RESINADA. AF_11/2020_PA</v>
          </cell>
          <cell r="C2437" t="str">
            <v>M3</v>
          </cell>
          <cell r="D2437">
            <v>3442.4400000000005</v>
          </cell>
          <cell r="E2437">
            <v>1644.24</v>
          </cell>
          <cell r="F2437">
            <v>5086.68</v>
          </cell>
        </row>
        <row r="2438">
          <cell r="A2438">
            <v>102079</v>
          </cell>
          <cell r="B2438" t="str">
            <v>ESCADA EM CONCRETO ARMADO MOLDADO IN LOCO, FCK 25 MPA, COM 2 LANCES EM  L  E LAJE CASCATA, FÔRMA EM CHAPA DE MADEIRA COMPENSADA RESINADA. AF_11/2020_PA</v>
          </cell>
          <cell r="C2438" t="str">
            <v>M3</v>
          </cell>
          <cell r="D2438">
            <v>3307.4399999999996</v>
          </cell>
          <cell r="E2438">
            <v>1572.84</v>
          </cell>
          <cell r="F2438">
            <v>4880.28</v>
          </cell>
        </row>
        <row r="2439">
          <cell r="A2439">
            <v>102080</v>
          </cell>
          <cell r="B2439" t="str">
            <v>ESCADA EM CONCRETO ARMADO MOLDADO IN LOCO, FCK 25 MPA, COM 2 LANCES EM  X  E LAJE CASCATA, FÔRMA EM CHAPA DE MADEIRA COMPENSADA RESINADA. AF_11/2020_PA</v>
          </cell>
          <cell r="C2439" t="str">
            <v>M3</v>
          </cell>
          <cell r="D2439">
            <v>2989.5</v>
          </cell>
          <cell r="E2439">
            <v>1257.24</v>
          </cell>
          <cell r="F2439">
            <v>4246.74</v>
          </cell>
        </row>
        <row r="2440">
          <cell r="A2440">
            <v>102086</v>
          </cell>
          <cell r="B2440" t="str">
            <v>FABRICAÇÃO DE FÔRMA PARA ESCADA DUPLA COM 2 LANCES EM "X" E LAJE PLANA, EM CHAPA DE MADEIRA COMPENSADA PLASTIFICADA, E=18 MM. AF_11/2020</v>
          </cell>
          <cell r="C2440" t="str">
            <v>M2</v>
          </cell>
          <cell r="D2440">
            <v>154.93</v>
          </cell>
          <cell r="E2440">
            <v>26.42</v>
          </cell>
          <cell r="F2440">
            <v>181.35</v>
          </cell>
        </row>
        <row r="2441">
          <cell r="A2441">
            <v>102087</v>
          </cell>
          <cell r="B2441" t="str">
            <v>FABRICAÇÃO DE FÔRMA PARA ESCADA DUPLA COM 2 LANCES EM "X" E LAJE PLANA, EM CHAPA DE MADEIRA COMPENSADA RESINADA, E= 17 MM. AF_11/2020</v>
          </cell>
          <cell r="C2441" t="str">
            <v>M2</v>
          </cell>
          <cell r="D2441">
            <v>117.07999999999998</v>
          </cell>
          <cell r="E2441">
            <v>26.43</v>
          </cell>
          <cell r="F2441">
            <v>143.51</v>
          </cell>
        </row>
        <row r="2442">
          <cell r="A2442">
            <v>102088</v>
          </cell>
          <cell r="B2442" t="str">
            <v>FABRICAÇÃO DE FÔRMA PARA ESCADA DUPLA COM 2 LANCES EM X E LAJE PLANA, EM MADEIRA SERRADA, E=25 MM. AF_11/2020</v>
          </cell>
          <cell r="C2442" t="str">
            <v>M2</v>
          </cell>
          <cell r="D2442">
            <v>211.59</v>
          </cell>
          <cell r="E2442">
            <v>27.68</v>
          </cell>
          <cell r="F2442">
            <v>239.27</v>
          </cell>
        </row>
        <row r="2443">
          <cell r="A2443">
            <v>102089</v>
          </cell>
          <cell r="B2443" t="str">
            <v>FABRICAÇÃO DE FÔRMA PARA ESCADA DUPLA COM 2 LANCES EM "X" E LAJE CASCATA, EM CHAPA DE MADEIRA COMPENSADA PLASTIFICADA, E=18 MM. AF_11/2020</v>
          </cell>
          <cell r="C2443" t="str">
            <v>M2</v>
          </cell>
          <cell r="D2443">
            <v>144.01</v>
          </cell>
          <cell r="E2443">
            <v>28.59</v>
          </cell>
          <cell r="F2443">
            <v>172.6</v>
          </cell>
        </row>
        <row r="2444">
          <cell r="A2444">
            <v>102090</v>
          </cell>
          <cell r="B2444" t="str">
            <v>FABRICAÇÃO DE FÔRMA PARA ESCADA DUPLA COM 2 LANCES EM "X" E LAJE CASCATA, EM CHAPA DE MADEIRA COMPENSADA RESINADA, E= 17 MM. AF_11/2020</v>
          </cell>
          <cell r="C2444" t="str">
            <v>M2</v>
          </cell>
          <cell r="D2444">
            <v>101.07</v>
          </cell>
          <cell r="E2444">
            <v>28.6</v>
          </cell>
          <cell r="F2444">
            <v>129.66999999999999</v>
          </cell>
        </row>
        <row r="2445">
          <cell r="A2445">
            <v>102091</v>
          </cell>
          <cell r="B2445" t="str">
            <v>FABRICAÇÃO DE FÔRMA PARA ESCADA DUPLA COM 2 LANCES EM X E LAJE CASCATA, EM MADEIRA SERRADA, E=25 MM. AF_11/2020</v>
          </cell>
          <cell r="C2445" t="str">
            <v>M2</v>
          </cell>
          <cell r="D2445">
            <v>251.47000000000003</v>
          </cell>
          <cell r="E2445">
            <v>28.88</v>
          </cell>
          <cell r="F2445">
            <v>280.35000000000002</v>
          </cell>
        </row>
        <row r="2446">
          <cell r="A2446">
            <v>103760</v>
          </cell>
          <cell r="B2446" t="str">
            <v>MONTAGEM E DESMONTAGEM DE FÔRMA DE LAJE MACIÇA, PÉ-DIREITO SIMPLES, EM CHAPA DE MADEIRA COMPENSADA RESINADA E CIMBRAMENTO DE MADEIRA, 2 UTILIZAÇÕES. AF_03/2022</v>
          </cell>
          <cell r="C2446" t="str">
            <v>M2</v>
          </cell>
          <cell r="D2446">
            <v>89.22999999999999</v>
          </cell>
          <cell r="E2446">
            <v>29.21</v>
          </cell>
          <cell r="F2446">
            <v>118.44</v>
          </cell>
        </row>
        <row r="2447">
          <cell r="A2447">
            <v>103761</v>
          </cell>
          <cell r="B2447" t="str">
            <v>MONTAGEM E DESMONTAGEM DE FÔRMA DE LAJE MACIÇA, PÉ-DIREITO SIMPLES, EM CHAPA DE MADEIRA COMPENSADA RESINADA E CIMBRAMENTO DE MADEIRA, 4 UTILIZAÇÕES. AF_03/2022</v>
          </cell>
          <cell r="C2447" t="str">
            <v>M2</v>
          </cell>
          <cell r="D2447">
            <v>53.53</v>
          </cell>
          <cell r="E2447">
            <v>26.98</v>
          </cell>
          <cell r="F2447">
            <v>80.510000000000005</v>
          </cell>
        </row>
        <row r="2448">
          <cell r="A2448">
            <v>103762</v>
          </cell>
          <cell r="B2448" t="str">
            <v>MONTAGEM E DESMONTAGEM DE FÔRMA DE LAJE MACIÇA, PÉ-DIREITO SIMPLES, EM CHAPA DE MADEIRA COMPENSADA RESINADA E CIMBRAMENTO DE MADEIRA, 6 UTILIZAÇÕES. AF_03/2022</v>
          </cell>
          <cell r="C2448" t="str">
            <v>M2</v>
          </cell>
          <cell r="D2448">
            <v>44.35</v>
          </cell>
          <cell r="E2448">
            <v>24.79</v>
          </cell>
          <cell r="F2448">
            <v>69.14</v>
          </cell>
        </row>
        <row r="2449">
          <cell r="A2449">
            <v>103763</v>
          </cell>
          <cell r="B2449" t="str">
            <v>MONTAGEM E DESMONTAGEM DE FÔRMA DE LAJE MACIÇA, PÉ-DIREITO SIMPLES, EM CHAPA DE MADEIRA COMPENSADA RESINADA E CIMBRAMENTO DE MADEIRA, 8 UTILIZAÇÕES. AF_03/2022</v>
          </cell>
          <cell r="C2449" t="str">
            <v>M2</v>
          </cell>
          <cell r="D2449">
            <v>37.979999999999997</v>
          </cell>
          <cell r="E2449">
            <v>23</v>
          </cell>
          <cell r="F2449">
            <v>60.98</v>
          </cell>
        </row>
        <row r="2450">
          <cell r="A2450">
            <v>104925</v>
          </cell>
          <cell r="B2450" t="str">
            <v>FABRICAÇÃO, MONTAGEM E DESMONTAGEM DE FÔRMA PARA SAPATA CORRIDA, EM MADEIRA SERRADA, E=25 MM, 1 UTILIZAÇÃO. AF_01/2024</v>
          </cell>
          <cell r="C2450" t="str">
            <v>M2</v>
          </cell>
          <cell r="D2450">
            <v>99.949999999999989</v>
          </cell>
          <cell r="E2450">
            <v>48.43</v>
          </cell>
          <cell r="F2450">
            <v>148.38</v>
          </cell>
        </row>
        <row r="2451">
          <cell r="A2451">
            <v>104926</v>
          </cell>
          <cell r="B2451" t="str">
            <v>FABRICAÇÃO, MONTAGEM E DESMONTAGEM DE FÔRMA PARA SAPATA CORRIDA, EM MADEIRA SERRADA, E=25 MM, 2 UTILIZAÇÕES. AF_01/2024</v>
          </cell>
          <cell r="C2451" t="str">
            <v>M2</v>
          </cell>
          <cell r="D2451">
            <v>58.46</v>
          </cell>
          <cell r="E2451">
            <v>39.520000000000003</v>
          </cell>
          <cell r="F2451">
            <v>97.98</v>
          </cell>
        </row>
        <row r="2452">
          <cell r="A2452">
            <v>104927</v>
          </cell>
          <cell r="B2452" t="str">
            <v>FABRICAÇÃO, MONTAGEM E DESMONTAGEM DE FÔRMA PARA SAPATA CORRIDA, EM MADEIRA SERRADA, E=25 MM, 4 UTILIZAÇÕES. AF_01/2024</v>
          </cell>
          <cell r="C2452" t="str">
            <v>M2</v>
          </cell>
          <cell r="D2452">
            <v>36.870000000000005</v>
          </cell>
          <cell r="E2452">
            <v>34.909999999999997</v>
          </cell>
          <cell r="F2452">
            <v>71.78</v>
          </cell>
        </row>
        <row r="2453">
          <cell r="A2453">
            <v>104928</v>
          </cell>
          <cell r="B2453" t="str">
            <v>FABRICAÇÃO, MONTAGEM E DESMONTAGEM DE FÔRMA PARA SAPATA CORRIDA, EM CHAPA DE MADEIRA COMPENSADA RESINADA, E=17 MM, 2 UTILIZAÇÕES. AF_01/2024</v>
          </cell>
          <cell r="C2453" t="str">
            <v>M2</v>
          </cell>
          <cell r="D2453">
            <v>77.650000000000006</v>
          </cell>
          <cell r="E2453">
            <v>68.78</v>
          </cell>
          <cell r="F2453">
            <v>146.43</v>
          </cell>
        </row>
        <row r="2454">
          <cell r="A2454">
            <v>104929</v>
          </cell>
          <cell r="B2454" t="str">
            <v>FABRICAÇÃO, MONTAGEM E DESMONTAGEM DE FÔRMA PARA SAPATA CORRIDA, EM CHAPA DE MADEIRA COMPENSADA RESINADA, E=17 MM, 4 UTILIZAÇÕES. AF_01/2024</v>
          </cell>
          <cell r="C2454" t="str">
            <v>M2</v>
          </cell>
          <cell r="D2454">
            <v>44.68</v>
          </cell>
          <cell r="E2454">
            <v>45.98</v>
          </cell>
          <cell r="F2454">
            <v>90.66</v>
          </cell>
        </row>
        <row r="2455">
          <cell r="A2455">
            <v>89996</v>
          </cell>
          <cell r="B2455" t="str">
            <v>ARMAÇÃO VERTICAL DE ALVENARIA ESTRUTURAL; DIÂMETRO DE 10,0 MM. AF_09/2021</v>
          </cell>
          <cell r="C2455" t="str">
            <v>KG</v>
          </cell>
          <cell r="D2455">
            <v>8.18</v>
          </cell>
          <cell r="E2455">
            <v>2.06</v>
          </cell>
          <cell r="F2455">
            <v>10.24</v>
          </cell>
        </row>
        <row r="2456">
          <cell r="A2456">
            <v>89997</v>
          </cell>
          <cell r="B2456" t="str">
            <v>ARMAÇÃO VERTICAL DE ALVENARIA ESTRUTURAL; DIÂMETRO DE 12,5 MM. AF_09/2021</v>
          </cell>
          <cell r="C2456" t="str">
            <v>KG</v>
          </cell>
          <cell r="D2456">
            <v>6.8900000000000006</v>
          </cell>
          <cell r="E2456">
            <v>1.32</v>
          </cell>
          <cell r="F2456">
            <v>8.2100000000000009</v>
          </cell>
        </row>
        <row r="2457">
          <cell r="A2457">
            <v>89998</v>
          </cell>
          <cell r="B2457" t="str">
            <v>ARMAÇÃO DE CINTA DE ALVENARIA ESTRUTURAL; DIÂMETRO DE 10,0 MM. AF_09/2021</v>
          </cell>
          <cell r="C2457" t="str">
            <v>KG</v>
          </cell>
          <cell r="D2457">
            <v>8.0100000000000016</v>
          </cell>
          <cell r="E2457">
            <v>1.63</v>
          </cell>
          <cell r="F2457">
            <v>9.64</v>
          </cell>
        </row>
        <row r="2458">
          <cell r="A2458">
            <v>89999</v>
          </cell>
          <cell r="B2458" t="str">
            <v>ARMAÇÃO DE VERGA E CONTRAVERGA DE ALVENARIA ESTRUTURAL; DIÂMETRO DE 8,0 MM. AF_09/2021</v>
          </cell>
          <cell r="C2458" t="str">
            <v>KG</v>
          </cell>
          <cell r="D2458">
            <v>10.260000000000002</v>
          </cell>
          <cell r="E2458">
            <v>6.06</v>
          </cell>
          <cell r="F2458">
            <v>16.32</v>
          </cell>
        </row>
        <row r="2459">
          <cell r="A2459">
            <v>90000</v>
          </cell>
          <cell r="B2459" t="str">
            <v>ARMAÇÃO DE VERGA E CONTRAVERGA DE ALVENARIA ESTRUTURAL; DIÂMETRO DE 10,0 MM. AF_09/2021</v>
          </cell>
          <cell r="C2459" t="str">
            <v>KG</v>
          </cell>
          <cell r="D2459">
            <v>8.9199999999999982</v>
          </cell>
          <cell r="E2459">
            <v>3.87</v>
          </cell>
          <cell r="F2459">
            <v>12.79</v>
          </cell>
        </row>
        <row r="2460">
          <cell r="A2460">
            <v>91593</v>
          </cell>
          <cell r="B2460" t="str">
            <v>ARMAÇÃO DO SISTEMA DE PAREDES DE CONCRETO, EXECUTADA EM PAREDES DE EDIFICAÇÕES DE MÚLTIPLOS PAVIMENTOS, TELA Q-138. AF_06/2019</v>
          </cell>
          <cell r="C2460" t="str">
            <v>KG</v>
          </cell>
          <cell r="D2460">
            <v>9.6</v>
          </cell>
          <cell r="E2460">
            <v>0.65</v>
          </cell>
          <cell r="F2460">
            <v>10.25</v>
          </cell>
        </row>
        <row r="2461">
          <cell r="A2461">
            <v>91594</v>
          </cell>
          <cell r="B2461" t="str">
            <v>ARMAÇÃO DO SISTEMA DE PAREDES DE CONCRETO, EXECUTADA EM PAREDES DE EDIFICAÇÕES TÉRREAS OU DE MÚLTIPLOS PAVIMENTOS, TELA Q-92. AF_06/2019</v>
          </cell>
          <cell r="C2461" t="str">
            <v>KG</v>
          </cell>
          <cell r="D2461">
            <v>9.77</v>
          </cell>
          <cell r="E2461">
            <v>0.97</v>
          </cell>
          <cell r="F2461">
            <v>10.74</v>
          </cell>
        </row>
        <row r="2462">
          <cell r="A2462">
            <v>91595</v>
          </cell>
          <cell r="B2462" t="str">
            <v>ARMAÇÃO DO SISTEMA DE PAREDES DE CONCRETO, EXECUTADA EM PAREDES DE EDIFICAÇÕES TÉRREAS, TELA Q-61. AF_06/2019</v>
          </cell>
          <cell r="C2462" t="str">
            <v>KG</v>
          </cell>
          <cell r="D2462">
            <v>10.039999999999999</v>
          </cell>
          <cell r="E2462">
            <v>1.54</v>
          </cell>
          <cell r="F2462">
            <v>11.58</v>
          </cell>
        </row>
        <row r="2463">
          <cell r="A2463">
            <v>91596</v>
          </cell>
          <cell r="B2463" t="str">
            <v>ARMAÇÃO DO SISTEMA DE PAREDES DE CONCRETO, EXECUTADA COMO ARMADURA POSITIVA DE LAJES, TELA Q-138. AF_06/2019</v>
          </cell>
          <cell r="C2463" t="str">
            <v>KG</v>
          </cell>
          <cell r="D2463">
            <v>9.6999999999999993</v>
          </cell>
          <cell r="E2463">
            <v>0.92</v>
          </cell>
          <cell r="F2463">
            <v>10.62</v>
          </cell>
        </row>
        <row r="2464">
          <cell r="A2464">
            <v>91597</v>
          </cell>
          <cell r="B2464" t="str">
            <v>ARMAÇÃO DO SISTEMA DE PAREDES DE CONCRETO, EXECUTADA COMO ARMADURA NEGATIVA DE LAJES, TELA T-196. AF_06/2019</v>
          </cell>
          <cell r="C2464" t="str">
            <v>KG</v>
          </cell>
          <cell r="D2464">
            <v>6.7</v>
          </cell>
          <cell r="E2464">
            <v>0.97</v>
          </cell>
          <cell r="F2464">
            <v>7.67</v>
          </cell>
        </row>
        <row r="2465">
          <cell r="A2465">
            <v>91598</v>
          </cell>
          <cell r="B2465" t="str">
            <v>ARMAÇÃO DO SISTEMA DE PAREDES DE CONCRETO, EXECUTADA COMO ARMADURA POSITIVA DE LAJES, TELA Q-113. AF_06/2019</v>
          </cell>
          <cell r="C2465" t="str">
            <v>KG</v>
          </cell>
          <cell r="D2465">
            <v>9.39</v>
          </cell>
          <cell r="E2465">
            <v>1.1100000000000001</v>
          </cell>
          <cell r="F2465">
            <v>10.5</v>
          </cell>
        </row>
        <row r="2466">
          <cell r="A2466">
            <v>91599</v>
          </cell>
          <cell r="B2466" t="str">
            <v>ARMAÇÃO DO SISTEMA DE PAREDES DE CONCRETO, EXECUTADA COMO ARMADURA NEGATIVA DE LAJES, TELA L-159. AF_06/2019</v>
          </cell>
          <cell r="C2466" t="str">
            <v>KG</v>
          </cell>
          <cell r="D2466">
            <v>6.88</v>
          </cell>
          <cell r="E2466">
            <v>1.21</v>
          </cell>
          <cell r="F2466">
            <v>8.09</v>
          </cell>
        </row>
        <row r="2467">
          <cell r="A2467">
            <v>91600</v>
          </cell>
          <cell r="B2467" t="str">
            <v>ARMAÇÃO DO SISTEMA DE PAREDES DE CONCRETO, EXECUTADA EM PLATIBANDAS, TELA Q-92. AF_06/2019</v>
          </cell>
          <cell r="C2467" t="str">
            <v>KG</v>
          </cell>
          <cell r="D2467">
            <v>10.65</v>
          </cell>
          <cell r="E2467">
            <v>2.92</v>
          </cell>
          <cell r="F2467">
            <v>13.57</v>
          </cell>
        </row>
        <row r="2468">
          <cell r="A2468">
            <v>91601</v>
          </cell>
          <cell r="B2468" t="str">
            <v>ARMAÇÃO DO SISTEMA DE PAREDES DE CONCRETO, EXECUTADA COMO REFORÇO, VERGALHÃO DE 6,3 MM DE DIÂMETRO. AF_06/2019</v>
          </cell>
          <cell r="C2468" t="str">
            <v>KG</v>
          </cell>
          <cell r="D2468">
            <v>9.68</v>
          </cell>
          <cell r="E2468">
            <v>2.16</v>
          </cell>
          <cell r="F2468">
            <v>11.84</v>
          </cell>
        </row>
        <row r="2469">
          <cell r="A2469">
            <v>91602</v>
          </cell>
          <cell r="B2469" t="str">
            <v>ARMAÇÃO DO SISTEMA DE PAREDES DE CONCRETO, EXECUTADA COMO REFORÇO, VERGALHÃO DE 8,0 MM DE DIÂMETRO. AF_06/2019</v>
          </cell>
          <cell r="C2469" t="str">
            <v>KG</v>
          </cell>
          <cell r="D2469">
            <v>9.41</v>
          </cell>
          <cell r="E2469">
            <v>1.28</v>
          </cell>
          <cell r="F2469">
            <v>10.69</v>
          </cell>
        </row>
        <row r="2470">
          <cell r="A2470">
            <v>91603</v>
          </cell>
          <cell r="B2470" t="str">
            <v>ARMAÇÃO DO SISTEMA DE PAREDES DE CONCRETO, EXECUTADA COMO REFORÇO, VERGALHÃO DE 10,0 MM DE DIÂMETRO. AF_06/2019</v>
          </cell>
          <cell r="C2470" t="str">
            <v>KG</v>
          </cell>
          <cell r="D2470">
            <v>8.8899999999999988</v>
          </cell>
          <cell r="E2470">
            <v>1.22</v>
          </cell>
          <cell r="F2470">
            <v>10.11</v>
          </cell>
        </row>
        <row r="2471">
          <cell r="A2471">
            <v>92759</v>
          </cell>
          <cell r="B2471" t="str">
            <v>ARMAÇÃO DE PILAR OU VIGA DE ESTRUTURA CONVENCIONAL DE CONCRETO ARMADO UTILIZANDO AÇO CA-60 DE 5,0 MM - MONTAGEM. AF_06/2022</v>
          </cell>
          <cell r="C2471" t="str">
            <v>KG</v>
          </cell>
          <cell r="D2471">
            <v>9.9</v>
          </cell>
          <cell r="E2471">
            <v>4.16</v>
          </cell>
          <cell r="F2471">
            <v>14.06</v>
          </cell>
        </row>
        <row r="2472">
          <cell r="A2472">
            <v>92760</v>
          </cell>
          <cell r="B2472" t="str">
            <v>ARMAÇÃO DE PILAR OU VIGA DE ESTRUTURA CONVENCIONAL DE CONCRETO ARMADO UTILIZANDO AÇO CA-50 DE 6,3 MM - MONTAGEM. AF_06/2022</v>
          </cell>
          <cell r="C2472" t="str">
            <v>KG</v>
          </cell>
          <cell r="D2472">
            <v>10.19</v>
          </cell>
          <cell r="E2472">
            <v>2.75</v>
          </cell>
          <cell r="F2472">
            <v>12.94</v>
          </cell>
        </row>
        <row r="2473">
          <cell r="A2473">
            <v>92761</v>
          </cell>
          <cell r="B2473" t="str">
            <v>ARMAÇÃO DE PILAR OU VIGA DE ESTRUTURA CONVENCIONAL DE CONCRETO ARMADO UTILIZANDO AÇO CA-50 DE 8,0 MM - MONTAGEM. AF_06/2022</v>
          </cell>
          <cell r="C2473" t="str">
            <v>KG</v>
          </cell>
          <cell r="D2473">
            <v>10.119999999999999</v>
          </cell>
          <cell r="E2473">
            <v>1.8</v>
          </cell>
          <cell r="F2473">
            <v>11.92</v>
          </cell>
        </row>
        <row r="2474">
          <cell r="A2474">
            <v>92762</v>
          </cell>
          <cell r="B2474" t="str">
            <v>ARMAÇÃO DE PILAR OU VIGA DE ESTRUTURA CONVENCIONAL DE CONCRETO ARMADO UTILIZANDO AÇO CA-50 DE 10,0 MM - MONTAGEM. AF_06/2022</v>
          </cell>
          <cell r="C2474" t="str">
            <v>KG</v>
          </cell>
          <cell r="D2474">
            <v>9.34</v>
          </cell>
          <cell r="E2474">
            <v>1.19</v>
          </cell>
          <cell r="F2474">
            <v>10.53</v>
          </cell>
        </row>
        <row r="2475">
          <cell r="A2475">
            <v>92763</v>
          </cell>
          <cell r="B2475" t="str">
            <v>ARMAÇÃO DE PILAR OU VIGA DE ESTRUTURA CONVENCIONAL DE CONCRETO ARMADO UTILIZANDO AÇO CA-50 DE 12,5 MM - MONTAGEM. AF_06/2022</v>
          </cell>
          <cell r="C2475" t="str">
            <v>KG</v>
          </cell>
          <cell r="D2475">
            <v>8.06</v>
          </cell>
          <cell r="E2475">
            <v>0.74</v>
          </cell>
          <cell r="F2475">
            <v>8.8000000000000007</v>
          </cell>
        </row>
        <row r="2476">
          <cell r="A2476">
            <v>92764</v>
          </cell>
          <cell r="B2476" t="str">
            <v>ARMAÇÃO DE PILAR OU VIGA DE ESTRUTURA CONVENCIONAL DE CONCRETO ARMADO UTILIZANDO AÇO CA-50 DE 16,0 MM - MONTAGEM. AF_06/2022</v>
          </cell>
          <cell r="C2476" t="str">
            <v>KG</v>
          </cell>
          <cell r="D2476">
            <v>7.93</v>
          </cell>
          <cell r="E2476">
            <v>0.52</v>
          </cell>
          <cell r="F2476">
            <v>8.4499999999999993</v>
          </cell>
        </row>
        <row r="2477">
          <cell r="A2477">
            <v>92765</v>
          </cell>
          <cell r="B2477" t="str">
            <v>ARMAÇÃO DE PILAR OU VIGA DE ESTRUTURA CONVENCIONAL DE CONCRETO ARMADO UTILIZANDO AÇO CA-50 DE 20,0 MM - MONTAGEM. AF_06/2022</v>
          </cell>
          <cell r="C2477" t="str">
            <v>KG</v>
          </cell>
          <cell r="D2477">
            <v>9.16</v>
          </cell>
          <cell r="E2477">
            <v>0.39</v>
          </cell>
          <cell r="F2477">
            <v>9.5500000000000007</v>
          </cell>
        </row>
        <row r="2478">
          <cell r="A2478">
            <v>92766</v>
          </cell>
          <cell r="B2478" t="str">
            <v>ARMAÇÃO DE PILAR OU VIGA DE ESTRUTURA CONVENCIONAL DE CONCRETO ARMADO UTILIZANDO AÇO CA-50 DE 25,0 MM - MONTAGEM. AF_06/2022</v>
          </cell>
          <cell r="C2478" t="str">
            <v>KG</v>
          </cell>
          <cell r="D2478">
            <v>9.1199999999999992</v>
          </cell>
          <cell r="E2478">
            <v>0.31</v>
          </cell>
          <cell r="F2478">
            <v>9.43</v>
          </cell>
        </row>
        <row r="2479">
          <cell r="A2479">
            <v>92767</v>
          </cell>
          <cell r="B2479" t="str">
            <v>ARMAÇÃO DE LAJE DE ESTRUTURA CONVENCIONAL DE CONCRETO ARMADO UTILIZANDO AÇO CA-60 DE 4,2 MM - MONTAGEM. AF_06/2022</v>
          </cell>
          <cell r="C2479" t="str">
            <v>KG</v>
          </cell>
          <cell r="D2479">
            <v>10.58</v>
          </cell>
          <cell r="E2479">
            <v>5.01</v>
          </cell>
          <cell r="F2479">
            <v>15.59</v>
          </cell>
        </row>
        <row r="2480">
          <cell r="A2480">
            <v>92768</v>
          </cell>
          <cell r="B2480" t="str">
            <v>ARMAÇÃO DE LAJE DE ESTRUTURA CONVENCIONAL DE CONCRETO ARMADO UTILIZANDO AÇO CA-60 DE 5,0 MM - MONTAGEM. AF_06/2022</v>
          </cell>
          <cell r="C2480" t="str">
            <v>KG</v>
          </cell>
          <cell r="D2480">
            <v>9.8699999999999992</v>
          </cell>
          <cell r="E2480">
            <v>3.57</v>
          </cell>
          <cell r="F2480">
            <v>13.44</v>
          </cell>
        </row>
        <row r="2481">
          <cell r="A2481">
            <v>92769</v>
          </cell>
          <cell r="B2481" t="str">
            <v>ARMAÇÃO DE LAJE DE ESTRUTURA CONVENCIONAL DE CONCRETO ARMADO UTILIZANDO AÇO CA-50 DE 6,3 MM - MONTAGEM. AF_06/2022</v>
          </cell>
          <cell r="C2481" t="str">
            <v>KG</v>
          </cell>
          <cell r="D2481">
            <v>10.09</v>
          </cell>
          <cell r="E2481">
            <v>2.2599999999999998</v>
          </cell>
          <cell r="F2481">
            <v>12.35</v>
          </cell>
        </row>
        <row r="2482">
          <cell r="A2482">
            <v>92770</v>
          </cell>
          <cell r="B2482" t="str">
            <v>ARMAÇÃO DE LAJE DE ESTRUTURA CONVENCIONAL DE CONCRETO ARMADO UTILIZANDO AÇO CA-50 DE 8,0 MM - MONTAGEM. AF_06/2022</v>
          </cell>
          <cell r="C2482" t="str">
            <v>KG</v>
          </cell>
          <cell r="D2482">
            <v>9.9499999999999993</v>
          </cell>
          <cell r="E2482">
            <v>1.41</v>
          </cell>
          <cell r="F2482">
            <v>11.36</v>
          </cell>
        </row>
        <row r="2483">
          <cell r="A2483">
            <v>92771</v>
          </cell>
          <cell r="B2483" t="str">
            <v>ARMAÇÃO DE LAJE DE ESTRUTURA CONVENCIONAL DE CONCRETO ARMADO UTILIZANDO AÇO CA-50 DE 10,0 MM - MONTAGEM. AF_06/2022</v>
          </cell>
          <cell r="C2483" t="str">
            <v>KG</v>
          </cell>
          <cell r="D2483">
            <v>9.17</v>
          </cell>
          <cell r="E2483">
            <v>0.85</v>
          </cell>
          <cell r="F2483">
            <v>10.02</v>
          </cell>
        </row>
        <row r="2484">
          <cell r="A2484">
            <v>92772</v>
          </cell>
          <cell r="B2484" t="str">
            <v>ARMAÇÃO DE LAJE DE ESTRUTURA CONVENCIONAL DE CONCRETO ARMADO UTILIZANDO AÇO CA-50 DE 12,5 MM - MONTAGEM. AF_06/2022</v>
          </cell>
          <cell r="C2484" t="str">
            <v>KG</v>
          </cell>
          <cell r="D2484">
            <v>7.8999999999999995</v>
          </cell>
          <cell r="E2484">
            <v>0.45</v>
          </cell>
          <cell r="F2484">
            <v>8.35</v>
          </cell>
        </row>
        <row r="2485">
          <cell r="A2485">
            <v>92773</v>
          </cell>
          <cell r="B2485" t="str">
            <v>ARMAÇÃO DE LAJE DE ESTRUTURA CONVENCIONAL DE CONCRETO ARMADO UTILIZANDO AÇO CA-50 DE 16,0 MM - MONTAGEM. AF_06/2022</v>
          </cell>
          <cell r="C2485" t="str">
            <v>KG</v>
          </cell>
          <cell r="D2485">
            <v>7.82</v>
          </cell>
          <cell r="E2485">
            <v>0.34</v>
          </cell>
          <cell r="F2485">
            <v>8.16</v>
          </cell>
        </row>
        <row r="2486">
          <cell r="A2486">
            <v>92774</v>
          </cell>
          <cell r="B2486" t="str">
            <v>ARMAÇÃO DE LAJE DE ESTRUTURA CONVENCIONAL DE CONCRETO ARMADO UTILIZANDO AÇO CA-50 DE 20,0 MM - MONTAGEM. AF_06/2022</v>
          </cell>
          <cell r="C2486" t="str">
            <v>KG</v>
          </cell>
          <cell r="D2486">
            <v>9.1000000000000014</v>
          </cell>
          <cell r="E2486">
            <v>0.28000000000000003</v>
          </cell>
          <cell r="F2486">
            <v>9.3800000000000008</v>
          </cell>
        </row>
        <row r="2487">
          <cell r="A2487">
            <v>92798</v>
          </cell>
          <cell r="B2487" t="str">
            <v>CORTE E DOBRA DE AÇO CA-50, DIÂMETRO DE 25,0 MM. AF_06/2022</v>
          </cell>
          <cell r="C2487" t="str">
            <v>KG</v>
          </cell>
          <cell r="D2487">
            <v>8.33</v>
          </cell>
          <cell r="E2487">
            <v>0.02</v>
          </cell>
          <cell r="F2487">
            <v>8.35</v>
          </cell>
        </row>
        <row r="2488">
          <cell r="A2488">
            <v>92799</v>
          </cell>
          <cell r="B2488" t="str">
            <v>CORTE E DOBRA DE AÇO CA-60, DIÂMETRO DE 4,2 MM. AF_06/2022</v>
          </cell>
          <cell r="C2488" t="str">
            <v>KG</v>
          </cell>
          <cell r="D2488">
            <v>8.3000000000000007</v>
          </cell>
          <cell r="E2488">
            <v>2.34</v>
          </cell>
          <cell r="F2488">
            <v>10.64</v>
          </cell>
        </row>
        <row r="2489">
          <cell r="A2489">
            <v>92800</v>
          </cell>
          <cell r="B2489" t="str">
            <v>CORTE E DOBRA DE AÇO CA-60, DIÂMETRO DE 5,0 MM. AF_06/2022</v>
          </cell>
          <cell r="C2489" t="str">
            <v>KG</v>
          </cell>
          <cell r="D2489">
            <v>7.96</v>
          </cell>
          <cell r="E2489">
            <v>1.46</v>
          </cell>
          <cell r="F2489">
            <v>9.42</v>
          </cell>
        </row>
        <row r="2490">
          <cell r="A2490">
            <v>92801</v>
          </cell>
          <cell r="B2490" t="str">
            <v>CORTE E DOBRA DE AÇO CA-50, DIÂMETRO DE 6,3 MM. AF_06/2022</v>
          </cell>
          <cell r="C2490" t="str">
            <v>KG</v>
          </cell>
          <cell r="D2490">
            <v>8.56</v>
          </cell>
          <cell r="E2490">
            <v>0.76</v>
          </cell>
          <cell r="F2490">
            <v>9.32</v>
          </cell>
        </row>
        <row r="2491">
          <cell r="A2491">
            <v>92802</v>
          </cell>
          <cell r="B2491" t="str">
            <v>CORTE E DOBRA DE AÇO CA-50, DIÂMETRO DE 8,0 MM. AF_06/2022</v>
          </cell>
          <cell r="C2491" t="str">
            <v>KG</v>
          </cell>
          <cell r="D2491">
            <v>8.76</v>
          </cell>
          <cell r="E2491">
            <v>0.39</v>
          </cell>
          <cell r="F2491">
            <v>9.15</v>
          </cell>
        </row>
        <row r="2492">
          <cell r="A2492">
            <v>92803</v>
          </cell>
          <cell r="B2492" t="str">
            <v>CORTE E DOBRA DE AÇO CA-50, DIÂMETRO DE 10,0 MM. AF_06/2022</v>
          </cell>
          <cell r="C2492" t="str">
            <v>KG</v>
          </cell>
          <cell r="D2492">
            <v>8.1999999999999993</v>
          </cell>
          <cell r="E2492">
            <v>0.21</v>
          </cell>
          <cell r="F2492">
            <v>8.41</v>
          </cell>
        </row>
        <row r="2493">
          <cell r="A2493">
            <v>92804</v>
          </cell>
          <cell r="B2493" t="str">
            <v>CORTE E DOBRA DE AÇO CA-50, DIÂMETRO DE 12,5 MM. AF_06/2022</v>
          </cell>
          <cell r="C2493" t="str">
            <v>KG</v>
          </cell>
          <cell r="D2493">
            <v>7.0699999999999994</v>
          </cell>
          <cell r="E2493">
            <v>0.11</v>
          </cell>
          <cell r="F2493">
            <v>7.18</v>
          </cell>
        </row>
        <row r="2494">
          <cell r="A2494">
            <v>92805</v>
          </cell>
          <cell r="B2494" t="str">
            <v>CORTE E DOBRA DE AÇO CA-50, DIÂMETRO DE 16,0 MM. AF_06/2022</v>
          </cell>
          <cell r="C2494" t="str">
            <v>KG</v>
          </cell>
          <cell r="D2494">
            <v>7.04</v>
          </cell>
          <cell r="E2494">
            <v>0.05</v>
          </cell>
          <cell r="F2494">
            <v>7.09</v>
          </cell>
        </row>
        <row r="2495">
          <cell r="A2495">
            <v>92806</v>
          </cell>
          <cell r="B2495" t="str">
            <v>CORTE E DOBRA DE AÇO CA-50, DIÂMETRO DE 20,0 MM. AF_06/2022</v>
          </cell>
          <cell r="C2495" t="str">
            <v>KG</v>
          </cell>
          <cell r="D2495">
            <v>8.34</v>
          </cell>
          <cell r="E2495">
            <v>0.02</v>
          </cell>
          <cell r="F2495">
            <v>8.36</v>
          </cell>
        </row>
        <row r="2496">
          <cell r="A2496">
            <v>92875</v>
          </cell>
          <cell r="B2496" t="str">
            <v>CORTE E DOBRA DE AÇO CA-25, DIÂMETRO DE 6,3 MM. AF_06/2022</v>
          </cell>
          <cell r="C2496" t="str">
            <v>KG</v>
          </cell>
          <cell r="D2496">
            <v>7.92</v>
          </cell>
          <cell r="E2496">
            <v>1.02</v>
          </cell>
          <cell r="F2496">
            <v>8.94</v>
          </cell>
        </row>
        <row r="2497">
          <cell r="A2497">
            <v>92876</v>
          </cell>
          <cell r="B2497" t="str">
            <v>CORTE E DOBRA DE AÇO CA-25, DIÂMETRO DE 8,0 MM. AF_06/2022</v>
          </cell>
          <cell r="C2497" t="str">
            <v>KG</v>
          </cell>
          <cell r="D2497">
            <v>8.0100000000000016</v>
          </cell>
          <cell r="E2497">
            <v>0.54</v>
          </cell>
          <cell r="F2497">
            <v>8.5500000000000007</v>
          </cell>
        </row>
        <row r="2498">
          <cell r="A2498">
            <v>92877</v>
          </cell>
          <cell r="B2498" t="str">
            <v>CORTE E DOBRA DE AÇO CA-25, DIÂMETRO DE 10,0 MM. AF_06/2022</v>
          </cell>
          <cell r="C2498" t="str">
            <v>KG</v>
          </cell>
          <cell r="D2498">
            <v>8.83</v>
          </cell>
          <cell r="E2498">
            <v>0.3</v>
          </cell>
          <cell r="F2498">
            <v>9.1300000000000008</v>
          </cell>
        </row>
        <row r="2499">
          <cell r="A2499">
            <v>92878</v>
          </cell>
          <cell r="B2499" t="str">
            <v>CORTE E DOBRA DE AÇO CA-25, DIÂMETRO DE 12,5 MM. AF_06/2022</v>
          </cell>
          <cell r="C2499" t="str">
            <v>KG</v>
          </cell>
          <cell r="D2499">
            <v>8.7799999999999994</v>
          </cell>
          <cell r="E2499">
            <v>0.16</v>
          </cell>
          <cell r="F2499">
            <v>8.94</v>
          </cell>
        </row>
        <row r="2500">
          <cell r="A2500">
            <v>92879</v>
          </cell>
          <cell r="B2500" t="str">
            <v>CORTE E DOBRA DE AÇO CA-25, DIÂMETRO DE 16,0 MM. AF_06/2022</v>
          </cell>
          <cell r="C2500" t="str">
            <v>KG</v>
          </cell>
          <cell r="D2500">
            <v>8.74</v>
          </cell>
          <cell r="E2500">
            <v>0.08</v>
          </cell>
          <cell r="F2500">
            <v>8.82</v>
          </cell>
        </row>
        <row r="2501">
          <cell r="A2501">
            <v>92880</v>
          </cell>
          <cell r="B2501" t="str">
            <v>CORTE E DOBRA DE AÇO CA-25, DIÂMETRO DE 20,0 MM. AF_06/2022</v>
          </cell>
          <cell r="C2501" t="str">
            <v>KG</v>
          </cell>
          <cell r="D2501">
            <v>8.9600000000000009</v>
          </cell>
          <cell r="E2501">
            <v>0.04</v>
          </cell>
          <cell r="F2501">
            <v>9</v>
          </cell>
        </row>
        <row r="2502">
          <cell r="A2502">
            <v>92881</v>
          </cell>
          <cell r="B2502" t="str">
            <v>CORTE E DOBRA DE AÇO CA-25, DIÂMETRO DE 25,0 MM. AF_06/2022</v>
          </cell>
          <cell r="C2502" t="str">
            <v>KG</v>
          </cell>
          <cell r="D2502">
            <v>8.9500000000000011</v>
          </cell>
          <cell r="E2502">
            <v>0.02</v>
          </cell>
          <cell r="F2502">
            <v>8.9700000000000006</v>
          </cell>
        </row>
        <row r="2503">
          <cell r="A2503">
            <v>92882</v>
          </cell>
          <cell r="B2503" t="str">
            <v>ARMAÇÃO UTILIZANDO AÇO CA-25 DE 6,3 MM - MONTAGEM. AF_06/2022</v>
          </cell>
          <cell r="C2503" t="str">
            <v>KG</v>
          </cell>
          <cell r="D2503">
            <v>9.69</v>
          </cell>
          <cell r="E2503">
            <v>3.42</v>
          </cell>
          <cell r="F2503">
            <v>13.11</v>
          </cell>
        </row>
        <row r="2504">
          <cell r="A2504">
            <v>92883</v>
          </cell>
          <cell r="B2504" t="str">
            <v>ARMAÇÃO UTILIZANDO AÇO CA-25 DE 8,0 MM - MONTAGEM. AF_06/2022</v>
          </cell>
          <cell r="C2504" t="str">
            <v>KG</v>
          </cell>
          <cell r="D2504">
            <v>9.5</v>
          </cell>
          <cell r="E2504">
            <v>2.33</v>
          </cell>
          <cell r="F2504">
            <v>11.83</v>
          </cell>
        </row>
        <row r="2505">
          <cell r="A2505">
            <v>92884</v>
          </cell>
          <cell r="B2505" t="str">
            <v>ARMAÇÃO UTILIZANDO AÇO CA-25 DE 10,0 MM - MONTAGEM. AF_06/2022</v>
          </cell>
          <cell r="C2505" t="str">
            <v>KG</v>
          </cell>
          <cell r="D2505">
            <v>10.120000000000001</v>
          </cell>
          <cell r="E2505">
            <v>1.62</v>
          </cell>
          <cell r="F2505">
            <v>11.74</v>
          </cell>
        </row>
        <row r="2506">
          <cell r="A2506">
            <v>92885</v>
          </cell>
          <cell r="B2506" t="str">
            <v>ARMAÇÃO UTILIZANDO AÇO CA-25 DE 12,5 MM - MONTAGEM. AF_06/2022</v>
          </cell>
          <cell r="C2506" t="str">
            <v>KG</v>
          </cell>
          <cell r="D2506">
            <v>9.89</v>
          </cell>
          <cell r="E2506">
            <v>1.1299999999999999</v>
          </cell>
          <cell r="F2506">
            <v>11.02</v>
          </cell>
        </row>
        <row r="2507">
          <cell r="A2507">
            <v>92886</v>
          </cell>
          <cell r="B2507" t="str">
            <v>ARMAÇÃO UTILIZANDO AÇO CA-25 DE 16,0 MM - MONTAGEM. AF_06/2022</v>
          </cell>
          <cell r="C2507" t="str">
            <v>KG</v>
          </cell>
          <cell r="D2507">
            <v>9.6999999999999993</v>
          </cell>
          <cell r="E2507">
            <v>0.72</v>
          </cell>
          <cell r="F2507">
            <v>10.42</v>
          </cell>
        </row>
        <row r="2508">
          <cell r="A2508">
            <v>92887</v>
          </cell>
          <cell r="B2508" t="str">
            <v>ARMAÇÃO UTILIZANDO AÇO CA-25 DE 20,0 MM - MONTAGEM. AF_06/2022</v>
          </cell>
          <cell r="C2508" t="str">
            <v>KG</v>
          </cell>
          <cell r="D2508">
            <v>9.8099999999999987</v>
          </cell>
          <cell r="E2508">
            <v>0.46</v>
          </cell>
          <cell r="F2508">
            <v>10.27</v>
          </cell>
        </row>
        <row r="2509">
          <cell r="A2509">
            <v>92888</v>
          </cell>
          <cell r="B2509" t="str">
            <v>ARMAÇÃO UTILIZANDO AÇO CA-25 DE 25,0 MM - MONTAGEM. AF_06/2022</v>
          </cell>
          <cell r="C2509" t="str">
            <v>KG</v>
          </cell>
          <cell r="D2509">
            <v>9.7100000000000009</v>
          </cell>
          <cell r="E2509">
            <v>0.26</v>
          </cell>
          <cell r="F2509">
            <v>9.9700000000000006</v>
          </cell>
        </row>
        <row r="2510">
          <cell r="A2510">
            <v>92915</v>
          </cell>
          <cell r="B2510" t="str">
            <v>ARMAÇÃO DE ESTRUTURAS DIVERSAS DE CONCRETO ARMADO, EXCETO VIGAS, PILARES, LAJES E FUNDAÇÕES, UTILIZANDO AÇO CA-60 DE 5,0 MM - MONTAGEM. AF_06/2022</v>
          </cell>
          <cell r="C2510" t="str">
            <v>KG</v>
          </cell>
          <cell r="D2510">
            <v>10.74</v>
          </cell>
          <cell r="E2510">
            <v>6.35</v>
          </cell>
          <cell r="F2510">
            <v>17.09</v>
          </cell>
        </row>
        <row r="2511">
          <cell r="A2511">
            <v>92916</v>
          </cell>
          <cell r="B2511" t="str">
            <v>ARMAÇÃO DE ESTRUTURAS DIVERSAS DE CONCRETO ARMADO, EXCETO VIGAS, PILARES, LAJES E FUNDAÇÕES, UTILIZANDO AÇO CA-50 DE 6,3 MM - MONTAGEM. AF_06/2022</v>
          </cell>
          <cell r="C2511" t="str">
            <v>KG</v>
          </cell>
          <cell r="D2511">
            <v>10.79</v>
          </cell>
          <cell r="E2511">
            <v>4.38</v>
          </cell>
          <cell r="F2511">
            <v>15.17</v>
          </cell>
        </row>
        <row r="2512">
          <cell r="A2512">
            <v>92917</v>
          </cell>
          <cell r="B2512" t="str">
            <v>ARMAÇÃO DE ESTRUTURAS DIVERSAS DE CONCRETO ARMADO, EXCETO VIGAS, PILARES, LAJES E FUNDAÇÕES, UTILIZANDO AÇO CA-50 DE 8,0 MM - MONTAGEM. AF_06/2022</v>
          </cell>
          <cell r="C2512" t="str">
            <v>KG</v>
          </cell>
          <cell r="D2512">
            <v>10.57</v>
          </cell>
          <cell r="E2512">
            <v>2.94</v>
          </cell>
          <cell r="F2512">
            <v>13.51</v>
          </cell>
        </row>
        <row r="2513">
          <cell r="A2513">
            <v>92919</v>
          </cell>
          <cell r="B2513" t="str">
            <v>ARMAÇÃO DE ESTRUTURAS DIVERSAS DE CONCRETO ARMADO, EXCETO VIGAS, PILARES, LAJES E FUNDAÇÕES, UTILIZANDO AÇO CA-50 DE 10,0 MM - MONTAGEM. AF_06/2022</v>
          </cell>
          <cell r="C2513" t="str">
            <v>KG</v>
          </cell>
          <cell r="D2513">
            <v>9.65</v>
          </cell>
          <cell r="E2513">
            <v>1.99</v>
          </cell>
          <cell r="F2513">
            <v>11.64</v>
          </cell>
        </row>
        <row r="2514">
          <cell r="A2514">
            <v>92921</v>
          </cell>
          <cell r="B2514" t="str">
            <v>ARMAÇÃO DE ESTRUTURAS DIVERSAS DE CONCRETO ARMADO, EXCETO VIGAS, PILARES, LAJES E FUNDAÇÕES, UTILIZANDO AÇO CA-50 DE 12,5 MM - MONTAGEM. AF_06/2022</v>
          </cell>
          <cell r="C2514" t="str">
            <v>KG</v>
          </cell>
          <cell r="D2514">
            <v>8.26</v>
          </cell>
          <cell r="E2514">
            <v>1.27</v>
          </cell>
          <cell r="F2514">
            <v>9.5299999999999994</v>
          </cell>
        </row>
        <row r="2515">
          <cell r="A2515">
            <v>92922</v>
          </cell>
          <cell r="B2515" t="str">
            <v>ARMAÇÃO DE ESTRUTURAS DIVERSAS DE CONCRETO ARMADO, EXCETO VIGAS, PILARES, LAJES E FUNDAÇÕES, UTILIZANDO AÇO CA-50 DE 16,0 MM - MONTAGEM. AF_06/2022</v>
          </cell>
          <cell r="C2515" t="str">
            <v>KG</v>
          </cell>
          <cell r="D2515">
            <v>8.08</v>
          </cell>
          <cell r="E2515">
            <v>0.92</v>
          </cell>
          <cell r="F2515">
            <v>9</v>
          </cell>
        </row>
        <row r="2516">
          <cell r="A2516">
            <v>92923</v>
          </cell>
          <cell r="B2516" t="str">
            <v>ARMAÇÃO DE ESTRUTURAS DIVERSAS DE CONCRETO ARMADO, EXCETO VIGAS, PILARES, LAJES E FUNDAÇÕES, UTILIZANDO AÇO CA-50 DE 20,0 MM - MONTAGEM. AF_06/2022</v>
          </cell>
          <cell r="C2516" t="str">
            <v>KG</v>
          </cell>
          <cell r="D2516">
            <v>9.2900000000000009</v>
          </cell>
          <cell r="E2516">
            <v>0.69</v>
          </cell>
          <cell r="F2516">
            <v>9.98</v>
          </cell>
        </row>
        <row r="2517">
          <cell r="A2517">
            <v>92924</v>
          </cell>
          <cell r="B2517" t="str">
            <v>ARMAÇÃO DE ESTRUTURAS DIVERSAS DE CONCRETO ARMADO, EXCETO VIGAS, PILARES, LAJES E FUNDAÇÕES, UTILIZANDO AÇO CA-50 DE 25,0 MM - MONTAGEM. AF_06/2022</v>
          </cell>
          <cell r="C2517" t="str">
            <v>KG</v>
          </cell>
          <cell r="D2517">
            <v>9.2100000000000009</v>
          </cell>
          <cell r="E2517">
            <v>0.54</v>
          </cell>
          <cell r="F2517">
            <v>9.75</v>
          </cell>
        </row>
        <row r="2518">
          <cell r="A2518">
            <v>95448</v>
          </cell>
          <cell r="B2518" t="str">
            <v>CORTE E DOBRA DE AÇO CA-50, DIÂMERO DE 32 MM. AF_06/2022</v>
          </cell>
          <cell r="C2518" t="str">
            <v>KG</v>
          </cell>
          <cell r="D2518">
            <v>9.14</v>
          </cell>
          <cell r="E2518">
            <v>0.01</v>
          </cell>
          <cell r="F2518">
            <v>9.15</v>
          </cell>
        </row>
        <row r="2519">
          <cell r="A2519">
            <v>95576</v>
          </cell>
          <cell r="B2519" t="str">
            <v>MONTAGEM DE ARMADURA DE ESTACAS, DIÂMETRO = 8,0 MM. AF_09/2021_PS</v>
          </cell>
          <cell r="C2519" t="str">
            <v>KG</v>
          </cell>
          <cell r="D2519">
            <v>10.100000000000001</v>
          </cell>
          <cell r="E2519">
            <v>2.04</v>
          </cell>
          <cell r="F2519">
            <v>12.14</v>
          </cell>
        </row>
        <row r="2520">
          <cell r="A2520">
            <v>95577</v>
          </cell>
          <cell r="B2520" t="str">
            <v>MONTAGEM DE ARMADURA DE ESTACAS, DIÂMETRO = 10,0 MM. AF_09/2021_PS</v>
          </cell>
          <cell r="C2520" t="str">
            <v>KG</v>
          </cell>
          <cell r="D2520">
            <v>9.14</v>
          </cell>
          <cell r="E2520">
            <v>0.99</v>
          </cell>
          <cell r="F2520">
            <v>10.130000000000001</v>
          </cell>
        </row>
        <row r="2521">
          <cell r="A2521">
            <v>95578</v>
          </cell>
          <cell r="B2521" t="str">
            <v>MONTAGEM DE ARMADURA DE ESTACAS, DIÂMETRO = 12,5 MM. AF_09/2021_PS</v>
          </cell>
          <cell r="C2521" t="str">
            <v>KG</v>
          </cell>
          <cell r="D2521">
            <v>7.85</v>
          </cell>
          <cell r="E2521">
            <v>0.52</v>
          </cell>
          <cell r="F2521">
            <v>8.3699999999999992</v>
          </cell>
        </row>
        <row r="2522">
          <cell r="A2522">
            <v>95579</v>
          </cell>
          <cell r="B2522" t="str">
            <v>MONTAGEM DE ARMADURA DE ESTACAS, DIÂMETRO = 16,0 MM. AF_09/2021_PS</v>
          </cell>
          <cell r="C2522" t="str">
            <v>KG</v>
          </cell>
          <cell r="D2522">
            <v>7.71</v>
          </cell>
          <cell r="E2522">
            <v>0.31</v>
          </cell>
          <cell r="F2522">
            <v>8.02</v>
          </cell>
        </row>
        <row r="2523">
          <cell r="A2523">
            <v>95580</v>
          </cell>
          <cell r="B2523" t="str">
            <v>MONTAGEM DE ARMADURA DE ESTACAS, DIÂMETRO = 20,0 MM. AF_09/2021_PS</v>
          </cell>
          <cell r="C2523" t="str">
            <v>KG</v>
          </cell>
          <cell r="D2523">
            <v>8.9799999999999986</v>
          </cell>
          <cell r="E2523">
            <v>0.22</v>
          </cell>
          <cell r="F2523">
            <v>9.1999999999999993</v>
          </cell>
        </row>
        <row r="2524">
          <cell r="A2524">
            <v>95581</v>
          </cell>
          <cell r="B2524" t="str">
            <v>MONTAGEM DE ARMADURA DE ESTACAS, DIÂMETRO = 25,0 MM. AF_09/2021_PS</v>
          </cell>
          <cell r="C2524" t="str">
            <v>KG</v>
          </cell>
          <cell r="D2524">
            <v>8.93</v>
          </cell>
          <cell r="E2524">
            <v>0.21</v>
          </cell>
          <cell r="F2524">
            <v>9.14</v>
          </cell>
        </row>
        <row r="2525">
          <cell r="A2525">
            <v>95582</v>
          </cell>
          <cell r="B2525" t="str">
            <v>MONTAGEM DE ARMADURA DE ESTACAS, DIÂMETRO = 32,0 MM. AF_09/2021_PS</v>
          </cell>
          <cell r="C2525" t="str">
            <v>KG</v>
          </cell>
          <cell r="D2525">
            <v>9.73</v>
          </cell>
          <cell r="E2525">
            <v>0.19</v>
          </cell>
          <cell r="F2525">
            <v>9.92</v>
          </cell>
        </row>
        <row r="2526">
          <cell r="A2526">
            <v>95583</v>
          </cell>
          <cell r="B2526" t="str">
            <v>MONTAGEM DE ARMADURA TRANSVERSAL DE ESTACAS DE SEÇÃO CIRCULAR, DIÂMETRO = 5,0 MM. AF_09/2021_PS</v>
          </cell>
          <cell r="C2526" t="str">
            <v>KG</v>
          </cell>
          <cell r="D2526">
            <v>10.399999999999999</v>
          </cell>
          <cell r="E2526">
            <v>5.73</v>
          </cell>
          <cell r="F2526">
            <v>16.13</v>
          </cell>
        </row>
        <row r="2527">
          <cell r="A2527">
            <v>95584</v>
          </cell>
          <cell r="B2527" t="str">
            <v>MONTAGEM DE ARMADURA TRANSVERSAL DE ESTACAS DE SEÇÃO CIRCULAR, DIÂMETRO = 6,30 MM. AF_09/2021_PS</v>
          </cell>
          <cell r="C2527" t="str">
            <v>KG</v>
          </cell>
          <cell r="D2527">
            <v>10.32</v>
          </cell>
          <cell r="E2527">
            <v>3.46</v>
          </cell>
          <cell r="F2527">
            <v>13.78</v>
          </cell>
        </row>
        <row r="2528">
          <cell r="A2528">
            <v>95592</v>
          </cell>
          <cell r="B2528" t="str">
            <v>MONTAGEM DE ARMADURA TRANVERSAL DE ESTACAS DE SEÇÃO RETANGULAR, DIÂMETRO = 5,0 MM. AF_09/2021_PS</v>
          </cell>
          <cell r="C2528" t="str">
            <v>KG</v>
          </cell>
          <cell r="D2528">
            <v>10.399999999999999</v>
          </cell>
          <cell r="E2528">
            <v>5.73</v>
          </cell>
          <cell r="F2528">
            <v>16.13</v>
          </cell>
        </row>
        <row r="2529">
          <cell r="A2529">
            <v>95593</v>
          </cell>
          <cell r="B2529" t="str">
            <v>MONTAGEM DE ARMADURA TRANSVERSAL DE ESTACAS DE SEÇÃO RETANGULAR, DIÂMETRO = 6,30 MM. AF_09/2021_PS</v>
          </cell>
          <cell r="C2529" t="str">
            <v>KG</v>
          </cell>
          <cell r="D2529">
            <v>10.32</v>
          </cell>
          <cell r="E2529">
            <v>3.46</v>
          </cell>
          <cell r="F2529">
            <v>13.78</v>
          </cell>
        </row>
        <row r="2530">
          <cell r="A2530">
            <v>95943</v>
          </cell>
          <cell r="B2530" t="str">
            <v>ARMAÇÃO DE ESCADA, DE UMA ESTRUTURA CONVENCIONAL DE CONCRETO ARMADO UTILIZANDO AÇO CA-60 DE 5,0 MM - MONTAGEM. AF_11/2020</v>
          </cell>
          <cell r="C2530" t="str">
            <v>KG</v>
          </cell>
          <cell r="D2530">
            <v>12.370000000000001</v>
          </cell>
          <cell r="E2530">
            <v>10.68</v>
          </cell>
          <cell r="F2530">
            <v>23.05</v>
          </cell>
        </row>
        <row r="2531">
          <cell r="A2531">
            <v>95944</v>
          </cell>
          <cell r="B2531" t="str">
            <v>ARMAÇÃO DE ESCADA, DE UMA ESTRUTURA CONVENCIONAL DE CONCRETO ARMADO UTILIZANDO AÇO CA-50 DE 6,3 MM - MONTAGEM. AF_11/2020</v>
          </cell>
          <cell r="C2531" t="str">
            <v>KG</v>
          </cell>
          <cell r="D2531">
            <v>12.24</v>
          </cell>
          <cell r="E2531">
            <v>8.26</v>
          </cell>
          <cell r="F2531">
            <v>20.5</v>
          </cell>
        </row>
        <row r="2532">
          <cell r="A2532">
            <v>95945</v>
          </cell>
          <cell r="B2532" t="str">
            <v>ARMAÇÃO DE ESCADA, DE UMA ESTRUTURA CONVENCIONAL DE CONCRETO ARMADO UTILIZANDO AÇO CA-50 DE 8,0 MM - MONTAGEM. AF_11/2020</v>
          </cell>
          <cell r="C2532" t="str">
            <v>KG</v>
          </cell>
          <cell r="D2532">
            <v>11.240000000000002</v>
          </cell>
          <cell r="E2532">
            <v>4.79</v>
          </cell>
          <cell r="F2532">
            <v>16.03</v>
          </cell>
        </row>
        <row r="2533">
          <cell r="A2533">
            <v>95946</v>
          </cell>
          <cell r="B2533" t="str">
            <v>ARMAÇÃO DE ESCADA, DE UMA ESTRUTURA CONVENCIONAL DE CONCRETO ARMADO UTILIZANDO AÇO CA-50 DE 10,0 MM - MONTAGEM. AF_11/2020</v>
          </cell>
          <cell r="C2533" t="str">
            <v>KG</v>
          </cell>
          <cell r="D2533">
            <v>9.85</v>
          </cell>
          <cell r="E2533">
            <v>2.57</v>
          </cell>
          <cell r="F2533">
            <v>12.42</v>
          </cell>
        </row>
        <row r="2534">
          <cell r="A2534">
            <v>95947</v>
          </cell>
          <cell r="B2534" t="str">
            <v>ARMAÇÃO DE ESCADA, DE UMA ESTRUTURA CONVENCIONAL DE CONCRETO ARMADO UTILIZANDO AÇO CA-50 DE 12,5 MM - MONTAGEM. AF_11/2020</v>
          </cell>
          <cell r="C2534" t="str">
            <v>KG</v>
          </cell>
          <cell r="D2534">
            <v>8.19</v>
          </cell>
          <cell r="E2534">
            <v>1.1599999999999999</v>
          </cell>
          <cell r="F2534">
            <v>9.35</v>
          </cell>
        </row>
        <row r="2535">
          <cell r="A2535">
            <v>95948</v>
          </cell>
          <cell r="B2535" t="str">
            <v>ARMAÇÃO DE ESCADA, DE UMA ESTRUTURA CONVENCIONAL DE CONCRETO ARMADO UTILIZANDO AÇO CA-50 DE 16,0 MM - MONTAGEM. AF_11/2020</v>
          </cell>
          <cell r="C2535" t="str">
            <v>KG</v>
          </cell>
          <cell r="D2535">
            <v>7.79</v>
          </cell>
          <cell r="E2535">
            <v>0.21</v>
          </cell>
          <cell r="F2535">
            <v>8</v>
          </cell>
        </row>
        <row r="2536">
          <cell r="A2536">
            <v>96544</v>
          </cell>
          <cell r="B2536" t="str">
            <v>ARMAÇÃO DE BLOCO UTILIZANDO AÇO CA-50 DE 6,3 MM - MONTAGEM. AF_01/2024</v>
          </cell>
          <cell r="C2536" t="str">
            <v>KG</v>
          </cell>
          <cell r="D2536">
            <v>11.649999999999999</v>
          </cell>
          <cell r="E2536">
            <v>6.46</v>
          </cell>
          <cell r="F2536">
            <v>18.11</v>
          </cell>
        </row>
        <row r="2537">
          <cell r="A2537">
            <v>96545</v>
          </cell>
          <cell r="B2537" t="str">
            <v>ARMAÇÃO DE BLOCO UTILIZANDO AÇO CA-50 DE 8 MM - MONTAGEM. AF_01/2024</v>
          </cell>
          <cell r="C2537" t="str">
            <v>KG</v>
          </cell>
          <cell r="D2537">
            <v>11.27</v>
          </cell>
          <cell r="E2537">
            <v>4.7300000000000004</v>
          </cell>
          <cell r="F2537">
            <v>16</v>
          </cell>
        </row>
        <row r="2538">
          <cell r="A2538">
            <v>96546</v>
          </cell>
          <cell r="B2538" t="str">
            <v>ARMAÇÃO DE BLOCO UTILIZANDO AÇO CA-50 DE 10 MM - MONTAGEM. AF_01/2024</v>
          </cell>
          <cell r="C2538" t="str">
            <v>KG</v>
          </cell>
          <cell r="D2538">
            <v>10.29</v>
          </cell>
          <cell r="E2538">
            <v>3.56</v>
          </cell>
          <cell r="F2538">
            <v>13.85</v>
          </cell>
        </row>
        <row r="2539">
          <cell r="A2539">
            <v>100064</v>
          </cell>
          <cell r="B2539" t="str">
            <v>ARMAÇÃO DO SISTEMA DE PAREDES DE CONCRETO, EXECUTADA COMO ARMADURA POSITIVA DE LAJES, TELA Q-159. AF_06/2019</v>
          </cell>
          <cell r="C2539" t="str">
            <v>KG</v>
          </cell>
          <cell r="D2539">
            <v>9.76</v>
          </cell>
          <cell r="E2539">
            <v>0.78</v>
          </cell>
          <cell r="F2539">
            <v>10.54</v>
          </cell>
        </row>
        <row r="2540">
          <cell r="A2540">
            <v>100066</v>
          </cell>
          <cell r="B2540" t="str">
            <v>ARMAÇÃO DO SISTEMA DE PAREDES DE CONCRETO, EXECUTADA COMO ARMADURA POSITIVA DE LAJES, TELA Q-196. AF_06/2019</v>
          </cell>
          <cell r="C2540" t="str">
            <v>KG</v>
          </cell>
          <cell r="D2540">
            <v>9.7799999999999994</v>
          </cell>
          <cell r="E2540">
            <v>0.63</v>
          </cell>
          <cell r="F2540">
            <v>10.41</v>
          </cell>
        </row>
        <row r="2541">
          <cell r="A2541">
            <v>100067</v>
          </cell>
          <cell r="B2541" t="str">
            <v>ARMAÇÃO DO SISTEMA DE PAREDES DE CONCRETO, EXECUTADA COMO REFORÇO, VERGALHÃO DE 5,0 MM DE DIÂMETRO. AF_06/2019</v>
          </cell>
          <cell r="C2541" t="str">
            <v>KG</v>
          </cell>
          <cell r="D2541">
            <v>9.0100000000000016</v>
          </cell>
          <cell r="E2541">
            <v>2.7</v>
          </cell>
          <cell r="F2541">
            <v>11.71</v>
          </cell>
        </row>
        <row r="2542">
          <cell r="A2542">
            <v>100068</v>
          </cell>
          <cell r="B2542" t="str">
            <v>ARMAÇÃO DO SISTEMA DE PAREDES DE CONCRETO, EXECUTADA COMO REFORÇO, VERGALHÃO DE 12,5 MM DE DIÂMETRO. AF_06/2019</v>
          </cell>
          <cell r="C2542" t="str">
            <v>KG</v>
          </cell>
          <cell r="D2542">
            <v>7.669999999999999</v>
          </cell>
          <cell r="E2542">
            <v>0.95</v>
          </cell>
          <cell r="F2542">
            <v>8.6199999999999992</v>
          </cell>
        </row>
        <row r="2543">
          <cell r="A2543">
            <v>102920</v>
          </cell>
          <cell r="B2543" t="str">
            <v>ARMAÇÃO DE CINTA DE ALVENARIA ESTRUTURAL; DIÂMETRO DE 12,5 MM. AF_09/2021</v>
          </cell>
          <cell r="C2543" t="str">
            <v>KG</v>
          </cell>
          <cell r="D2543">
            <v>6.78</v>
          </cell>
          <cell r="E2543">
            <v>1.04</v>
          </cell>
          <cell r="F2543">
            <v>7.82</v>
          </cell>
        </row>
        <row r="2544">
          <cell r="A2544">
            <v>102921</v>
          </cell>
          <cell r="B2544" t="str">
            <v>ARMAÇÃO VERTICAL DE ALVENARIA ESTRUTURAL; DIÂMETRO DE 16,0 MM. AF_09/2021</v>
          </cell>
          <cell r="C2544" t="str">
            <v>KG</v>
          </cell>
          <cell r="D2544">
            <v>6.67</v>
          </cell>
          <cell r="E2544">
            <v>0.8</v>
          </cell>
          <cell r="F2544">
            <v>7.47</v>
          </cell>
        </row>
        <row r="2545">
          <cell r="A2545">
            <v>102922</v>
          </cell>
          <cell r="B2545" t="str">
            <v>ARMAÇÃO DE VERGA E CONTRAVERGA DE ALVENARIA ESTRUTURAL; DIÂMETRO DE 16,0 MM. AF_09/2021</v>
          </cell>
          <cell r="C2545" t="str">
            <v>KG</v>
          </cell>
          <cell r="D2545">
            <v>6.9700000000000006</v>
          </cell>
          <cell r="E2545">
            <v>1.5</v>
          </cell>
          <cell r="F2545">
            <v>8.4700000000000006</v>
          </cell>
        </row>
        <row r="2546">
          <cell r="A2546">
            <v>102923</v>
          </cell>
          <cell r="B2546" t="str">
            <v>ARMAÇÃO DE CINTA DE ALVENARIA ESTRUTURAL; DIÂMETRO DE 16,0 MM. AF_09/2021</v>
          </cell>
          <cell r="C2546" t="str">
            <v>KG</v>
          </cell>
          <cell r="D2546">
            <v>6.6000000000000005</v>
          </cell>
          <cell r="E2546">
            <v>0.63</v>
          </cell>
          <cell r="F2546">
            <v>7.23</v>
          </cell>
        </row>
        <row r="2547">
          <cell r="A2547">
            <v>103088</v>
          </cell>
          <cell r="B2547" t="str">
            <v>ARMAÇÃO DE VERGA E CONTRAVERGA DE ALVENARIA ESTRUTURAL; DIÂMETRO DE 12,5 MM. AF_09/2021</v>
          </cell>
          <cell r="C2547" t="str">
            <v>KG</v>
          </cell>
          <cell r="D2547">
            <v>7.35</v>
          </cell>
          <cell r="E2547">
            <v>2.4900000000000002</v>
          </cell>
          <cell r="F2547">
            <v>9.84</v>
          </cell>
        </row>
        <row r="2548">
          <cell r="A2548">
            <v>104104</v>
          </cell>
          <cell r="B2548" t="str">
            <v>ARMAÇÃO DE ESTRUTURAS DIVERSAS DE CONCRETO ARMADO, EXCETO VIGAS, PILARES, LAJES E FUNDAÇÕES, UTILIZANDO AÇO CA-50 DE 32,0 MM - MONTAGEM. AF_06/2022</v>
          </cell>
          <cell r="C2548" t="str">
            <v>KG</v>
          </cell>
          <cell r="D2548">
            <v>9.879999999999999</v>
          </cell>
          <cell r="E2548">
            <v>0.22</v>
          </cell>
          <cell r="F2548">
            <v>10.1</v>
          </cell>
        </row>
        <row r="2549">
          <cell r="A2549">
            <v>104105</v>
          </cell>
          <cell r="B2549" t="str">
            <v>ARMAÇÃO DE PILAR OU VIGA DE ESTRUTURA CONVENCIONAL DE CONCRETO ARMADO UTILIZANDO AÇO CA-50 DE 32,0 MM. AF_06/2022</v>
          </cell>
          <cell r="C2549" t="str">
            <v>KG</v>
          </cell>
          <cell r="D2549">
            <v>9.879999999999999</v>
          </cell>
          <cell r="E2549">
            <v>0.23</v>
          </cell>
          <cell r="F2549">
            <v>10.11</v>
          </cell>
        </row>
        <row r="2550">
          <cell r="A2550">
            <v>104106</v>
          </cell>
          <cell r="B2550" t="str">
            <v>ARMAÇÃO DE PILAR OU VIGA DE ESTRUTURA DE CONCRETO ARMADO EMBUTIDA EM ALVENARIA DE VEDAÇÃO UTILIZANDO AÇO CA-50 DE 16,0 MM - MONTAGEM. AF_06/2022</v>
          </cell>
          <cell r="C2550" t="str">
            <v>KG</v>
          </cell>
          <cell r="D2550">
            <v>8.2800000000000011</v>
          </cell>
          <cell r="E2550">
            <v>1.46</v>
          </cell>
          <cell r="F2550">
            <v>9.74</v>
          </cell>
        </row>
        <row r="2551">
          <cell r="A2551">
            <v>104107</v>
          </cell>
          <cell r="B2551" t="str">
            <v>ARMAÇÃO DE PILAR OU VIGA DE ESTRUTURA DE CONCRETO ARMADO EMBUTIDA EM ALVENARIA DE VEDAÇÃO UTILIZANDO AÇO CA-50 DE 12,5 MM - MONTAGEM. AF_06/2022</v>
          </cell>
          <cell r="C2551" t="str">
            <v>KG</v>
          </cell>
          <cell r="D2551">
            <v>8.52</v>
          </cell>
          <cell r="E2551">
            <v>1.98</v>
          </cell>
          <cell r="F2551">
            <v>10.5</v>
          </cell>
        </row>
        <row r="2552">
          <cell r="A2552">
            <v>104108</v>
          </cell>
          <cell r="B2552" t="str">
            <v>ARMAÇÃO DE PILAR OU VIGA DE ESTRUTURA DE CONCRETO ARMADO EMBUTIDA EM ALVENARIA DE VEDAÇÃO UTILIZANDO AÇO CA-50 DE 10,0 MM - MONTAGEM. AF_06/2022</v>
          </cell>
          <cell r="C2552" t="str">
            <v>KG</v>
          </cell>
          <cell r="D2552">
            <v>9.879999999999999</v>
          </cell>
          <cell r="E2552">
            <v>2.62</v>
          </cell>
          <cell r="F2552">
            <v>12.5</v>
          </cell>
        </row>
        <row r="2553">
          <cell r="A2553">
            <v>104109</v>
          </cell>
          <cell r="B2553" t="str">
            <v>ARMAÇÃO DE PILAR OU VIGA DE ESTRUTURA DE CONCRETO ARMADO EMBUTIDA EM ALVENARIA DE VEDAÇÃO UTILIZANDO AÇO CA-50 DE 8,0 MM - MONTAGEM. AF_06/2022</v>
          </cell>
          <cell r="C2553" t="str">
            <v>KG</v>
          </cell>
          <cell r="D2553">
            <v>11.16</v>
          </cell>
          <cell r="E2553">
            <v>4.4800000000000004</v>
          </cell>
          <cell r="F2553">
            <v>15.64</v>
          </cell>
        </row>
        <row r="2554">
          <cell r="A2554">
            <v>104110</v>
          </cell>
          <cell r="B2554" t="str">
            <v>ARMAÇÃO DE PILAR OU VIGA DE ESTRUTURA DE CONCRETO ARMADO EMBUTIDA EM ALVENARIA DE VEDAÇÃO UTILIZANDO AÇO CA-50 DE 6,3 MM - MONTAGEM. AF_06/2022</v>
          </cell>
          <cell r="C2554" t="str">
            <v>KG</v>
          </cell>
          <cell r="D2554">
            <v>11.629999999999999</v>
          </cell>
          <cell r="E2554">
            <v>6.55</v>
          </cell>
          <cell r="F2554">
            <v>18.18</v>
          </cell>
        </row>
        <row r="2555">
          <cell r="A2555">
            <v>104111</v>
          </cell>
          <cell r="B2555" t="str">
            <v>ARMAÇÃO DE PILAR OU VIGA DE ESTRUTURA DE CONCRETO ARMADO EMBUTIDA EM ALVENARIA DE VEDAÇÃO UTILIZANDO AÇO CA-60 DE 5,0 MM - MONTAGEM. AF_06/2022</v>
          </cell>
          <cell r="C2555" t="str">
            <v>KG</v>
          </cell>
          <cell r="D2555">
            <v>11.870000000000001</v>
          </cell>
          <cell r="E2555">
            <v>9.2899999999999991</v>
          </cell>
          <cell r="F2555">
            <v>21.16</v>
          </cell>
        </row>
        <row r="2556">
          <cell r="A2556">
            <v>104915</v>
          </cell>
          <cell r="B2556" t="str">
            <v>ARMAÇÃO DE BLOCO E SAPATA UTILIZANDO AÇO CA-50 DE 25 MM - MONTAGEM. AF_01/2024</v>
          </cell>
          <cell r="C2556" t="str">
            <v>KG</v>
          </cell>
          <cell r="D2556">
            <v>9.14</v>
          </cell>
          <cell r="E2556">
            <v>0.36</v>
          </cell>
          <cell r="F2556">
            <v>9.5</v>
          </cell>
        </row>
        <row r="2557">
          <cell r="A2557">
            <v>104917</v>
          </cell>
          <cell r="B2557" t="str">
            <v>ARMAÇÃO DE SAPATA ISOLADA, VIGA BALDRAME E SAPATA CORRIDA UTILIZANDO AÇO CA-50 DE 6,3 MM - MONTAGEM. AF_01/2024</v>
          </cell>
          <cell r="C2557" t="str">
            <v>KG</v>
          </cell>
          <cell r="D2557">
            <v>10.86</v>
          </cell>
          <cell r="E2557">
            <v>4.57</v>
          </cell>
          <cell r="F2557">
            <v>15.43</v>
          </cell>
        </row>
        <row r="2558">
          <cell r="A2558">
            <v>104918</v>
          </cell>
          <cell r="B2558" t="str">
            <v>ARMAÇÃO DE SAPATA ISOLADA, VIGA BALDRAME E SAPATA CORRIDA UTILIZANDO AÇO CA-50 DE 8 MM - MONTAGEM. AF_01/2024</v>
          </cell>
          <cell r="C2558" t="str">
            <v>KG</v>
          </cell>
          <cell r="D2558">
            <v>10.7</v>
          </cell>
          <cell r="E2558">
            <v>3.34</v>
          </cell>
          <cell r="F2558">
            <v>14.04</v>
          </cell>
        </row>
        <row r="2559">
          <cell r="A2559">
            <v>104919</v>
          </cell>
          <cell r="B2559" t="str">
            <v>ARMAÇÃO DE SAPATA ISOLADA, VIGA BALDRAME E SAPATA CORRIDA UTILIZANDO AÇO CA-50 DE 10 MM - MONTAGEM. AF_01/2024</v>
          </cell>
          <cell r="C2559" t="str">
            <v>KG</v>
          </cell>
          <cell r="D2559">
            <v>9.86</v>
          </cell>
          <cell r="E2559">
            <v>2.56</v>
          </cell>
          <cell r="F2559">
            <v>12.42</v>
          </cell>
        </row>
        <row r="2560">
          <cell r="A2560">
            <v>104920</v>
          </cell>
          <cell r="B2560" t="str">
            <v>ARMAÇÃO DE BLOCO, SAPATA ISOLADA, VIGA BALDRAME E SAPATA CORRIDA UTILIZANDO AÇO CA-50 DE 12,5 MM - MONTAGEM. AF_01/2024</v>
          </cell>
          <cell r="C2560" t="str">
            <v>KG</v>
          </cell>
          <cell r="D2560">
            <v>8.5399999999999991</v>
          </cell>
          <cell r="E2560">
            <v>1.96</v>
          </cell>
          <cell r="F2560">
            <v>10.5</v>
          </cell>
        </row>
        <row r="2561">
          <cell r="A2561">
            <v>104921</v>
          </cell>
          <cell r="B2561" t="str">
            <v>ARMAÇÃO DE BLOCO, SAPATA ISOLADA, VIGA BALDRAME E SAPATA CORRIDA UTILIZANDO AÇO CA-50 DE 16 MM - MONTAGEM. AF_01/2024</v>
          </cell>
          <cell r="C2561" t="str">
            <v>KG</v>
          </cell>
          <cell r="D2561">
            <v>8.3099999999999987</v>
          </cell>
          <cell r="E2561">
            <v>1.47</v>
          </cell>
          <cell r="F2561">
            <v>9.7799999999999994</v>
          </cell>
        </row>
        <row r="2562">
          <cell r="A2562">
            <v>104922</v>
          </cell>
          <cell r="B2562" t="str">
            <v>ARMAÇÃO DE BLOCO, SAPATA ISOLADA E SAPATA CORRIDA UTILIZANDO AÇO CA-50 DE 20 MM - MONTAGEM. AF_01/2024</v>
          </cell>
          <cell r="C2562" t="str">
            <v>KG</v>
          </cell>
          <cell r="D2562">
            <v>9.49</v>
          </cell>
          <cell r="E2562">
            <v>1.1399999999999999</v>
          </cell>
          <cell r="F2562">
            <v>10.63</v>
          </cell>
        </row>
        <row r="2563">
          <cell r="A2563">
            <v>89993</v>
          </cell>
          <cell r="B2563" t="str">
            <v>GRAUTEAMENTO VERTICAL EM ALVENARIA ESTRUTURAL. AF_09/2021</v>
          </cell>
          <cell r="C2563" t="str">
            <v>M3</v>
          </cell>
          <cell r="D2563">
            <v>657.15000000000009</v>
          </cell>
          <cell r="E2563">
            <v>365.04</v>
          </cell>
          <cell r="F2563">
            <v>1022.19</v>
          </cell>
        </row>
        <row r="2564">
          <cell r="A2564">
            <v>89994</v>
          </cell>
          <cell r="B2564" t="str">
            <v>GRAUTEAMENTO DE CINTA INTERMEDIÁRIA OU DE CONTRAVERGA EM ALVENARIA ESTRUTURAL. AF_09/2021</v>
          </cell>
          <cell r="C2564" t="str">
            <v>M3</v>
          </cell>
          <cell r="D2564">
            <v>608.91000000000008</v>
          </cell>
          <cell r="E2564">
            <v>250.07</v>
          </cell>
          <cell r="F2564">
            <v>858.98</v>
          </cell>
        </row>
        <row r="2565">
          <cell r="A2565">
            <v>89995</v>
          </cell>
          <cell r="B2565" t="str">
            <v>GRAUTEAMENTO DE CINTA SUPERIOR OU DE VERGA EM ALVENARIA ESTRUTURAL. AF_09/2021</v>
          </cell>
          <cell r="C2565" t="str">
            <v>M3</v>
          </cell>
          <cell r="D2565">
            <v>644.81000000000006</v>
          </cell>
          <cell r="E2565">
            <v>335.63</v>
          </cell>
          <cell r="F2565">
            <v>980.44</v>
          </cell>
        </row>
        <row r="2566">
          <cell r="A2566">
            <v>90278</v>
          </cell>
          <cell r="B2566" t="str">
            <v>GRAUTE FGK=15 MPA; TRAÇO 1:0,04:2,2:2,5 (EM MASSA SECA DE CIMENTO/CAL/AREIA GROSSA/BRITA 0) - PREPARO MECÂNICO COM BETONEIRA 400 L. AF_09/2021</v>
          </cell>
          <cell r="C2566" t="str">
            <v>M3</v>
          </cell>
          <cell r="D2566">
            <v>407.65000000000003</v>
          </cell>
          <cell r="E2566">
            <v>67.209999999999994</v>
          </cell>
          <cell r="F2566">
            <v>474.86</v>
          </cell>
        </row>
        <row r="2567">
          <cell r="A2567">
            <v>90279</v>
          </cell>
          <cell r="B2567" t="str">
            <v>GRAUTE FGK=20 MPA; TRAÇO 1:0,04:1,8:2,1 (EM MASSA SECA DE CIMENTO/ CAL/ AREIA GROSSA/ BRITA 0) - PREPARO MECÂNICO COM BETONEIRA 400 L. AF_09/2021</v>
          </cell>
          <cell r="C2567" t="str">
            <v>M3</v>
          </cell>
          <cell r="D2567">
            <v>449.84000000000003</v>
          </cell>
          <cell r="E2567">
            <v>73.63</v>
          </cell>
          <cell r="F2567">
            <v>523.47</v>
          </cell>
        </row>
        <row r="2568">
          <cell r="A2568">
            <v>90280</v>
          </cell>
          <cell r="B2568" t="str">
            <v>GRAUTE FGK=25 MPA; TRAÇO 1:0,02:1,3:1,6 (EM MASSA SECA DE CIMENTO/ CAL/ AREIA GROSSA/ BRITA 0) - PREPARO MECÂNICO COM BETONEIRA 400 L. AF_09/2021</v>
          </cell>
          <cell r="C2568" t="str">
            <v>M3</v>
          </cell>
          <cell r="D2568">
            <v>503.68000000000006</v>
          </cell>
          <cell r="E2568">
            <v>73.64</v>
          </cell>
          <cell r="F2568">
            <v>577.32000000000005</v>
          </cell>
        </row>
        <row r="2569">
          <cell r="A2569">
            <v>90281</v>
          </cell>
          <cell r="B2569" t="str">
            <v>GRAUTE FGK=30 MPA; TRAÇO 1:0,02:0,9:1,2 (EM MASSA SECA DE CIMENTO/ CAL/ AREIA GROSSA/ BRITA 0) - PREPARO MECÂNICO COM BETONEIRA 400 L. AF_09/2021</v>
          </cell>
          <cell r="C2569" t="str">
            <v>M3</v>
          </cell>
          <cell r="D2569">
            <v>593.39</v>
          </cell>
          <cell r="E2569">
            <v>71.78</v>
          </cell>
          <cell r="F2569">
            <v>665.17</v>
          </cell>
        </row>
        <row r="2570">
          <cell r="A2570">
            <v>90282</v>
          </cell>
          <cell r="B2570" t="str">
            <v>GRAUTE FGK=15 MPA; TRAÇO 1:2,2:2,5:0,3 (EM MASSA SECA DE CIMENTO/ AREIA GROSSA/ BRITA 0/ ADITIVO) - PREPARO MECÂNICO COM BETONEIRA 400 L. AF_09/2021</v>
          </cell>
          <cell r="C2570" t="str">
            <v>M3</v>
          </cell>
          <cell r="D2570">
            <v>402.05</v>
          </cell>
          <cell r="E2570">
            <v>64.959999999999994</v>
          </cell>
          <cell r="F2570">
            <v>467.01</v>
          </cell>
        </row>
        <row r="2571">
          <cell r="A2571">
            <v>90283</v>
          </cell>
          <cell r="B2571" t="str">
            <v>GRAUTE FGK=20 MPA; TRAÇO 1:1,8:2,1:0,4 (EM MASSA SECA DE CIMENTO/ AREIA GROSSA/ BRITA 0/ ADITIVO) - PREPARO MECÂNICO COM BETONEIRA 400 L. AF_09/2021</v>
          </cell>
          <cell r="C2571" t="str">
            <v>M3</v>
          </cell>
          <cell r="D2571">
            <v>445.32000000000005</v>
          </cell>
          <cell r="E2571">
            <v>71.03</v>
          </cell>
          <cell r="F2571">
            <v>516.35</v>
          </cell>
        </row>
        <row r="2572">
          <cell r="A2572">
            <v>90284</v>
          </cell>
          <cell r="B2572" t="str">
            <v>GRAUTE FGK=25 MPA; TRAÇO 1:1,3:1,6:0,4 (EM MASSA SECA DE CIMENTO/ AREIA GROSSA/ BRITA 0/ ADITIVO) - PREPARO MECÂNICO COM BETONEIRA 400 L. AF_09/2021</v>
          </cell>
          <cell r="C2572" t="str">
            <v>M3</v>
          </cell>
          <cell r="D2572">
            <v>502.81000000000006</v>
          </cell>
          <cell r="E2572">
            <v>71.03</v>
          </cell>
          <cell r="F2572">
            <v>573.84</v>
          </cell>
        </row>
        <row r="2573">
          <cell r="A2573">
            <v>90285</v>
          </cell>
          <cell r="B2573" t="str">
            <v>GRAUTE FGK=30 MPA; TRAÇO 1:0,9:1,2:0,6 (EM MASSA SECA DE CIMENTO/ AREIA GROSSA/ BRITA 0/ ADITIVO) - PREPARO MECÂNICO COM BETONEIRA 400 L. AF_09/2021</v>
          </cell>
          <cell r="C2573" t="str">
            <v>M3</v>
          </cell>
          <cell r="D2573">
            <v>599.20000000000005</v>
          </cell>
          <cell r="E2573">
            <v>69.930000000000007</v>
          </cell>
          <cell r="F2573">
            <v>669.13</v>
          </cell>
        </row>
        <row r="2574">
          <cell r="A2574">
            <v>94962</v>
          </cell>
          <cell r="B2574" t="str">
            <v>CONCRETO MAGRO PARA LASTRO, TRAÇO 1:4,5:4,5 (EM MASSA SECA DE CIMENTO/ AREIA MÉDIA/ BRITA 1) - PREPARO MECÂNICO COM BETONEIRA 400 L. AF_05/2021</v>
          </cell>
          <cell r="C2574" t="str">
            <v>M3</v>
          </cell>
          <cell r="D2574">
            <v>310.88</v>
          </cell>
          <cell r="E2574">
            <v>67.77</v>
          </cell>
          <cell r="F2574">
            <v>378.65</v>
          </cell>
        </row>
        <row r="2575">
          <cell r="A2575">
            <v>94963</v>
          </cell>
          <cell r="B2575" t="str">
            <v>CONCRETO FCK = 15MPA, TRAÇO 1:3,4:3,5 (EM MASSA SECA DE CIMENTO/ AREIA MÉDIA/ BRITA 1) - PREPARO MECÂNICO COM BETONEIRA 400 L. AF_05/2021</v>
          </cell>
          <cell r="C2575" t="str">
            <v>M3</v>
          </cell>
          <cell r="D2575">
            <v>348.96000000000004</v>
          </cell>
          <cell r="E2575">
            <v>67.27</v>
          </cell>
          <cell r="F2575">
            <v>416.23</v>
          </cell>
        </row>
        <row r="2576">
          <cell r="A2576">
            <v>94964</v>
          </cell>
          <cell r="B2576" t="str">
            <v>CONCRETO FCK = 20MPA, TRAÇO 1:2,7:3 (EM MASSA SECA DE CIMENTO/ AREIA MÉDIA/ BRITA 1) - PREPARO MECÂNICO COM BETONEIRA 400 L. AF_05/2021</v>
          </cell>
          <cell r="C2576" t="str">
            <v>M3</v>
          </cell>
          <cell r="D2576">
            <v>379.89000000000004</v>
          </cell>
          <cell r="E2576">
            <v>73.33</v>
          </cell>
          <cell r="F2576">
            <v>453.22</v>
          </cell>
        </row>
        <row r="2577">
          <cell r="A2577">
            <v>94965</v>
          </cell>
          <cell r="B2577" t="str">
            <v>CONCRETO FCK = 25MPA, TRAÇO 1:2,3:2,7 (EM MASSA SECA DE CIMENTO/ AREIA MÉDIA/ BRITA 1) - PREPARO MECÂNICO COM BETONEIRA 400 L. AF_05/2021</v>
          </cell>
          <cell r="C2577" t="str">
            <v>M3</v>
          </cell>
          <cell r="D2577">
            <v>399.93999999999994</v>
          </cell>
          <cell r="E2577">
            <v>66.900000000000006</v>
          </cell>
          <cell r="F2577">
            <v>466.84</v>
          </cell>
        </row>
        <row r="2578">
          <cell r="A2578">
            <v>94966</v>
          </cell>
          <cell r="B2578" t="str">
            <v>CONCRETO FCK = 30MPA, TRAÇO 1:2,1:2,5 (EM MASSA SECA DE CIMENTO/ AREIA MÉDIA/ BRITA 1) - PREPARO MECÂNICO COM BETONEIRA 400 L. AF_05/2021</v>
          </cell>
          <cell r="C2578" t="str">
            <v>M3</v>
          </cell>
          <cell r="D2578">
            <v>415.16999999999996</v>
          </cell>
          <cell r="E2578">
            <v>66.349999999999994</v>
          </cell>
          <cell r="F2578">
            <v>481.52</v>
          </cell>
        </row>
        <row r="2579">
          <cell r="A2579">
            <v>94967</v>
          </cell>
          <cell r="B2579" t="str">
            <v>CONCRETO FCK = 40MPA, TRAÇO 1:1,6:1,9 (EM MASSA SECA DE CIMENTO/ AREIA MÉDIA/ BRITA 1) - PREPARO MECÂNICO COM BETONEIRA 400 L. AF_05/2021</v>
          </cell>
          <cell r="C2579" t="str">
            <v>M3</v>
          </cell>
          <cell r="D2579">
            <v>476.95000000000005</v>
          </cell>
          <cell r="E2579">
            <v>70.52</v>
          </cell>
          <cell r="F2579">
            <v>547.47</v>
          </cell>
        </row>
        <row r="2580">
          <cell r="A2580">
            <v>94968</v>
          </cell>
          <cell r="B2580" t="str">
            <v>CONCRETO MAGRO PARA LASTRO, TRAÇO 1:4,5:4,5 (EM MASSA SECA DE CIMENTO/ AREIA MÉDIA/ BRITA 1) - PREPARO MECÂNICO COM BETONEIRA 600 L. AF_05/2021</v>
          </cell>
          <cell r="C2580" t="str">
            <v>M3</v>
          </cell>
          <cell r="D2580">
            <v>312.38</v>
          </cell>
          <cell r="E2580">
            <v>60.91</v>
          </cell>
          <cell r="F2580">
            <v>373.29</v>
          </cell>
        </row>
        <row r="2581">
          <cell r="A2581">
            <v>94969</v>
          </cell>
          <cell r="B2581" t="str">
            <v>CONCRETO FCK = 15MPA, TRAÇO 1:3,4:3,5 (EM MASSA SECA DE CIMENTO/ AREIA MÉDIA/ BRITA 1) - PREPARO MECÂNICO COM BETONEIRA 600 L. AF_05/2021</v>
          </cell>
          <cell r="C2581" t="str">
            <v>M3</v>
          </cell>
          <cell r="D2581">
            <v>348.79</v>
          </cell>
          <cell r="E2581">
            <v>58.63</v>
          </cell>
          <cell r="F2581">
            <v>407.42</v>
          </cell>
        </row>
        <row r="2582">
          <cell r="A2582">
            <v>94970</v>
          </cell>
          <cell r="B2582" t="str">
            <v>CONCRETO FCK = 20MPA, TRAÇO 1:2,7:3 (EM MASSA SECA DE CIMENTO/ AREIA MÉDIA/ BRITA 1) - PREPARO MECÂNICO COM BETONEIRA 600 L. AF_05/2021</v>
          </cell>
          <cell r="C2582" t="str">
            <v>M3</v>
          </cell>
          <cell r="D2582">
            <v>378</v>
          </cell>
          <cell r="E2582">
            <v>58.53</v>
          </cell>
          <cell r="F2582">
            <v>436.53</v>
          </cell>
        </row>
        <row r="2583">
          <cell r="A2583">
            <v>94971</v>
          </cell>
          <cell r="B2583" t="str">
            <v>CONCRETO FCK = 25MPA, TRAÇO 1:2,3:2,7 (EM MASSA SECA DE CIMENTO/ AREIA MÉDIA/ BRITA 1) - PREPARO MECÂNICO COM BETONEIRA 600 L. AF_05/2021</v>
          </cell>
          <cell r="C2583" t="str">
            <v>M3</v>
          </cell>
          <cell r="D2583">
            <v>400.38</v>
          </cell>
          <cell r="E2583">
            <v>57.22</v>
          </cell>
          <cell r="F2583">
            <v>457.6</v>
          </cell>
        </row>
        <row r="2584">
          <cell r="A2584">
            <v>94972</v>
          </cell>
          <cell r="B2584" t="str">
            <v>CONCRETO FCK = 30MPA, TRAÇO 1:2,1:2,5 (EM MASSA SECA DE CIMENTO/ AREIA MÉDIA/ BRITA 1) - PREPARO MECÂNICO COM BETONEIRA 600 L. AF_05/2021</v>
          </cell>
          <cell r="C2584" t="str">
            <v>M3</v>
          </cell>
          <cell r="D2584">
            <v>415.56</v>
          </cell>
          <cell r="E2584">
            <v>56.74</v>
          </cell>
          <cell r="F2584">
            <v>472.3</v>
          </cell>
        </row>
        <row r="2585">
          <cell r="A2585">
            <v>94973</v>
          </cell>
          <cell r="B2585" t="str">
            <v>CONCRETO FCK = 40MPA, TRAÇO 1:1,6:1,9 (EM MASSA SECA DE CIMENTO/ AREIA MÉDIA/ BRITA 1) - PREPARO MECÂNICO COM BETONEIRA 600 L. AF_05/2021</v>
          </cell>
          <cell r="C2585" t="str">
            <v>M3</v>
          </cell>
          <cell r="D2585">
            <v>477.22999999999996</v>
          </cell>
          <cell r="E2585">
            <v>58.55</v>
          </cell>
          <cell r="F2585">
            <v>535.78</v>
          </cell>
        </row>
        <row r="2586">
          <cell r="A2586">
            <v>94974</v>
          </cell>
          <cell r="B2586" t="str">
            <v>CONCRETO MAGRO PARA LASTRO, TRAÇO 1:4,5:4,5 (EM MASSA SECA DE CIMENTO/ AREIA MÉDIA/ BRITA 1) - PREPARO MANUAL. AF_05/2021</v>
          </cell>
          <cell r="C2586" t="str">
            <v>M3</v>
          </cell>
          <cell r="D2586">
            <v>340.63</v>
          </cell>
          <cell r="E2586">
            <v>100.62</v>
          </cell>
          <cell r="F2586">
            <v>441.25</v>
          </cell>
        </row>
        <row r="2587">
          <cell r="A2587">
            <v>94975</v>
          </cell>
          <cell r="B2587" t="str">
            <v>CONCRETO FCK = 15MPA, TRAÇO 1:3,4:3,5 (EM MASSA SECA DE CIMENTO/ AREIA MÉDIA/ BRITA 1) - PREPARO MANUAL. AF_05/2021</v>
          </cell>
          <cell r="C2587" t="str">
            <v>M3</v>
          </cell>
          <cell r="D2587">
            <v>374.71999999999997</v>
          </cell>
          <cell r="E2587">
            <v>99.36</v>
          </cell>
          <cell r="F2587">
            <v>474.08</v>
          </cell>
        </row>
        <row r="2588">
          <cell r="A2588">
            <v>96555</v>
          </cell>
          <cell r="B2588" t="str">
            <v>CONCRETAGEM DE BLOCO DE COROAMENTO OU VIGA BALDRAME, FCK 30 MPA, COM USO DE JERICA - LANÇAMENTO, ADENSAMENTO E ACABAMENTO. AF_01/2024</v>
          </cell>
          <cell r="C2588" t="str">
            <v>M3</v>
          </cell>
          <cell r="D2588">
            <v>527.38</v>
          </cell>
          <cell r="E2588">
            <v>166.87</v>
          </cell>
          <cell r="F2588">
            <v>694.25</v>
          </cell>
        </row>
        <row r="2589">
          <cell r="A2589">
            <v>96556</v>
          </cell>
          <cell r="B2589" t="str">
            <v>CONCRETAGEM DE SAPATA, FCK 30 MPA, COM USO DE JERICA - LANÇAMENTO, ADENSAMENTO E ACABAMENTO. AF_01/2024</v>
          </cell>
          <cell r="C2589" t="str">
            <v>M3</v>
          </cell>
          <cell r="D2589">
            <v>585.53</v>
          </cell>
          <cell r="E2589">
            <v>275.48</v>
          </cell>
          <cell r="F2589">
            <v>861.01</v>
          </cell>
        </row>
        <row r="2590">
          <cell r="A2590">
            <v>96557</v>
          </cell>
          <cell r="B2590" t="str">
            <v>CONCRETAGEM DE BLOCO DE COROAMENTO OU VIGA BALDRAME, FCK 30 MPA, COM USO DE BOMBA - LANÇAMENTO, ADENSAMENTO E ACABAMENTO. AF_01/2024</v>
          </cell>
          <cell r="C2590" t="str">
            <v>M3</v>
          </cell>
          <cell r="D2590">
            <v>612.2399999999999</v>
          </cell>
          <cell r="E2590">
            <v>15.57</v>
          </cell>
          <cell r="F2590">
            <v>627.80999999999995</v>
          </cell>
        </row>
        <row r="2591">
          <cell r="A2591">
            <v>96558</v>
          </cell>
          <cell r="B2591" t="str">
            <v>CONCRETAGEM DE SAPATA, FCK 30 MPA, COM USO DE BOMBA - LANÇAMENTO, ADENSAMENTO E ACABAMENTO. AF_01/2024</v>
          </cell>
          <cell r="C2591" t="str">
            <v>M3</v>
          </cell>
          <cell r="D2591">
            <v>632.41</v>
          </cell>
          <cell r="E2591">
            <v>27.38</v>
          </cell>
          <cell r="F2591">
            <v>659.79</v>
          </cell>
        </row>
        <row r="2592">
          <cell r="A2592">
            <v>99235</v>
          </cell>
          <cell r="B2592" t="str">
            <v>CONCRETAGEM DE EDIFICAÇÕES (PAREDES E LAJES) FEITAS COM SISTEMA DE FÔRMAS MANUSEÁVEIS, COM CONCRETO USINADO AUTOADENSÁVEL FCK 25 MPA - LANÇAMENTO E ACABAMENTO. AF_10/2021</v>
          </cell>
          <cell r="C2592" t="str">
            <v>M3</v>
          </cell>
          <cell r="D2592">
            <v>558</v>
          </cell>
          <cell r="E2592">
            <v>13.25</v>
          </cell>
          <cell r="F2592">
            <v>571.25</v>
          </cell>
        </row>
        <row r="2593">
          <cell r="A2593">
            <v>99431</v>
          </cell>
          <cell r="B2593" t="str">
            <v>CONCRETAGEM DE LAJES EM EDIFICAÇÕES UNIFAMILIARES FEITAS COM SISTEMA DE FÔRMAS MANUSEÁVEIS, COM CONCRETO USINADO BOMBEÁVEL FCK 25 MPA - LANÇAMENTO, ADENSAMENTO E ACABAMENTO (EXCLUSIVE BOMBA LANÇA). AF_10/2021</v>
          </cell>
          <cell r="C2593" t="str">
            <v>M3</v>
          </cell>
          <cell r="D2593">
            <v>571.87</v>
          </cell>
          <cell r="E2593">
            <v>22.36</v>
          </cell>
          <cell r="F2593">
            <v>594.23</v>
          </cell>
        </row>
        <row r="2594">
          <cell r="A2594">
            <v>99432</v>
          </cell>
          <cell r="B2594" t="str">
            <v>CONCRETAGEM DE PAREDES EM EDIFICAÇÕES UNIFAMILIARES FEITAS COM SISTEMA DE FÔRMAS MANUSEÁVEIS, COM CONCRETO USINADO BOMBEÁVEL FCK 25 MPA - LANÇAMENTO, ADENSAMENTO E ACABAMENTO (EXCLUSIVE BOMBA LANÇA). AF_10/2021</v>
          </cell>
          <cell r="C2594" t="str">
            <v>M3</v>
          </cell>
          <cell r="D2594">
            <v>555.96</v>
          </cell>
          <cell r="E2594">
            <v>20.73</v>
          </cell>
          <cell r="F2594">
            <v>576.69000000000005</v>
          </cell>
        </row>
        <row r="2595">
          <cell r="A2595">
            <v>99433</v>
          </cell>
          <cell r="B2595" t="str">
            <v>CONCRETAGEM DE PLATIBANDA EM EDIFICAÇÕES UNIFAMILIARES FEITAS COM SISTEMA DE FÔRMAS MANUSEÁVEIS, COM CONCRETO USINADO BOMBEÁVEL FCK 25 MPA, - LANÇAMENTO, ADENSAMENTO E ACABAMENTO (EXCLUSIVE BOMBA LANÇA). AF_10/2021</v>
          </cell>
          <cell r="C2595" t="str">
            <v>M3</v>
          </cell>
          <cell r="D2595">
            <v>596.49</v>
          </cell>
          <cell r="E2595">
            <v>32.47</v>
          </cell>
          <cell r="F2595">
            <v>628.96</v>
          </cell>
        </row>
        <row r="2596">
          <cell r="A2596">
            <v>99434</v>
          </cell>
          <cell r="B2596" t="str">
            <v>CONCRETAGEM DE LAJES EM EDIFICAÇÕES MULTIFAMILIARES FEITAS COM SISTEMA DE FÔRMAS MANUSEÁVEIS, COM CONCRETO USINADO BOMBEÁVEL FCK 25 MPA - LANÇAMENTO, ADENSAMENTO E ACABAMENTO (EXCLUSIVE BOMBA LANÇA). AF_10/2021</v>
          </cell>
          <cell r="C2596" t="str">
            <v>M3</v>
          </cell>
          <cell r="D2596">
            <v>573.30999999999995</v>
          </cell>
          <cell r="E2596">
            <v>25.7</v>
          </cell>
          <cell r="F2596">
            <v>599.01</v>
          </cell>
        </row>
        <row r="2597">
          <cell r="A2597">
            <v>99435</v>
          </cell>
          <cell r="B2597" t="str">
            <v>CONCRETAGEM DE PAREDES EM EDIFICAÇÕES MULTIFAMILIARES FEITAS COM SISTEMA DE FÔRMAS MANUSEÁVEIS, COM CONCRETO USINADO BOMBEÁVEL FCK 25 MPA - LANÇAMENTO, ADENSAMENTO E ACABAMENTO (EXCLUSIVE BOMBA LANÇA). AF_10/2021</v>
          </cell>
          <cell r="C2597" t="str">
            <v>M3</v>
          </cell>
          <cell r="D2597">
            <v>556.95000000000005</v>
          </cell>
          <cell r="E2597">
            <v>23.02</v>
          </cell>
          <cell r="F2597">
            <v>579.97</v>
          </cell>
        </row>
        <row r="2598">
          <cell r="A2598">
            <v>99436</v>
          </cell>
          <cell r="B2598" t="str">
            <v>CONCRETAGEM DE PLATIBANDA EM EDIFICAÇÕES MULTIFAMILIARES FEITAS COM SISTEMA DE FÔRMAS MANUSEÁVEIS, COM CONCRETO USINADO BOMBEÁVEL FCK 25 MPA - LANÇAMENTO, ADENSAMENTO E ACABAMENTO (EXCLUSIVE BOMBA LANÇA). AF_10/2021</v>
          </cell>
          <cell r="C2598" t="str">
            <v>M3</v>
          </cell>
          <cell r="D2598">
            <v>604.04999999999995</v>
          </cell>
          <cell r="E2598">
            <v>49.82</v>
          </cell>
          <cell r="F2598">
            <v>653.87</v>
          </cell>
        </row>
        <row r="2599">
          <cell r="A2599">
            <v>99437</v>
          </cell>
          <cell r="B2599" t="str">
            <v>CONCRETAGEM DE PLATIBANDA EM EDIFICAÇÕES UNIFAMILIARES FEITAS COM SISTEMA DE FÔRMAS MANUSEÁVEIS, COM CONCRETO USINADO AUTOADENSÁVEL FCK 25 MPA - LANÇAMENTO E ACABAMENTO. AF_10/2021</v>
          </cell>
          <cell r="C2599" t="str">
            <v>M3</v>
          </cell>
          <cell r="D2599">
            <v>589.95000000000005</v>
          </cell>
          <cell r="E2599">
            <v>16.79</v>
          </cell>
          <cell r="F2599">
            <v>606.74</v>
          </cell>
        </row>
        <row r="2600">
          <cell r="A2600">
            <v>99438</v>
          </cell>
          <cell r="B2600" t="str">
            <v>CONCRETAGEM DE PLATIBANDA EM EDIFICAÇÕES MULTIFAMILIARES FEITAS COM SISTEMA DE FÔRMAS MANUSEÁVEIS, COM CONCRETO USINADO AUTOADENSÁVEL FCK 25 MPA - LANÇAMENTO E ACABAMENTO. AF_10/2021</v>
          </cell>
          <cell r="C2600" t="str">
            <v>M3</v>
          </cell>
          <cell r="D2600">
            <v>592.03</v>
          </cell>
          <cell r="E2600">
            <v>21.57</v>
          </cell>
          <cell r="F2600">
            <v>613.6</v>
          </cell>
        </row>
        <row r="2601">
          <cell r="A2601">
            <v>99439</v>
          </cell>
          <cell r="B2601" t="str">
            <v>CONCRETAGEM DE EDIFICAÇÕES (PAREDES E LAJES) FEITAS COM SISTEMA DE FÔRMAS MANUSEÁVEIS, COM CONCRETO USINADO BOMBEÁVEL FCK 25 MPA - LANÇAMENTO, ADENSAMENTO E ACABAMENTO (EXCLUSIVE BOMBA LANÇA). AF_10/2021</v>
          </cell>
          <cell r="C2601" t="str">
            <v>M3</v>
          </cell>
          <cell r="D2601">
            <v>562.16000000000008</v>
          </cell>
          <cell r="E2601">
            <v>23.31</v>
          </cell>
          <cell r="F2601">
            <v>585.47</v>
          </cell>
        </row>
        <row r="2602">
          <cell r="A2602">
            <v>102473</v>
          </cell>
          <cell r="B2602" t="str">
            <v>CONCRETO MAGRO PARA LASTRO, TRAÇO 1:4,5:4,5 (EM MASSA SECA DE CIMENTO/ AREIA MÉDIA/ SEIXO ROLADO) - PREPARO MECÂNICO COM BETONEIRA 400 L. AF_05/2021</v>
          </cell>
          <cell r="C2602" t="str">
            <v>M3</v>
          </cell>
          <cell r="D2602">
            <v>407.07</v>
          </cell>
          <cell r="E2602">
            <v>69.040000000000006</v>
          </cell>
          <cell r="F2602">
            <v>476.11</v>
          </cell>
        </row>
        <row r="2603">
          <cell r="A2603">
            <v>102474</v>
          </cell>
          <cell r="B2603" t="str">
            <v>CONCRETO FCK = 15MPA, TRAÇO 1:3,4:3,4 (EM MASSA SECA DE CIMENTO/ AREIA MÉDIA/ SEIXO ROLADO) - PREPARO MECÂNICO COM BETONEIRA 400 L. AF_05/2021</v>
          </cell>
          <cell r="C2603" t="str">
            <v>M3</v>
          </cell>
          <cell r="D2603">
            <v>443.45000000000005</v>
          </cell>
          <cell r="E2603">
            <v>68.650000000000006</v>
          </cell>
          <cell r="F2603">
            <v>512.1</v>
          </cell>
        </row>
        <row r="2604">
          <cell r="A2604">
            <v>102475</v>
          </cell>
          <cell r="B2604" t="str">
            <v>CONCRETO FCK = 20MPA, TRAÇO 1:2,6:2,9 (EM MASSA SECA DE CIMENTO/ AREIA MÉDIA/ SEIXO ROLADO) - PREPARO MECÂNICO COM BETONEIRA 400 L. AF_05/2021</v>
          </cell>
          <cell r="C2604" t="str">
            <v>M3</v>
          </cell>
          <cell r="D2604">
            <v>477.05999999999995</v>
          </cell>
          <cell r="E2604">
            <v>75.61</v>
          </cell>
          <cell r="F2604">
            <v>552.66999999999996</v>
          </cell>
        </row>
        <row r="2605">
          <cell r="A2605">
            <v>102476</v>
          </cell>
          <cell r="B2605" t="str">
            <v>CONCRETO FCK = 25MPA, TRAÇO 1:2,2:2,5 (EM MASSA SECA DE CIMENTO/ AREIA MÉDIA/ SEIXO ROLADO) - PREPARO MECÂNICO COM BETONEIRA 400 L. AF_05/2021</v>
          </cell>
          <cell r="C2605" t="str">
            <v>M3</v>
          </cell>
          <cell r="D2605">
            <v>500.55</v>
          </cell>
          <cell r="E2605">
            <v>65.040000000000006</v>
          </cell>
          <cell r="F2605">
            <v>565.59</v>
          </cell>
        </row>
        <row r="2606">
          <cell r="A2606">
            <v>102477</v>
          </cell>
          <cell r="B2606" t="str">
            <v>CONCRETO FCK = 30MPA, TRAÇO 1:1,9:2,3 (EM MASSA SECA DE CIMENTO/ AREIA MÉDIA/ SEIXO ROLADO) - PREPARO MECÂNICO COM BETONEIRA 400 L. AF_05/2021</v>
          </cell>
          <cell r="C2606" t="str">
            <v>M3</v>
          </cell>
          <cell r="D2606">
            <v>526.71</v>
          </cell>
          <cell r="E2606">
            <v>71.75</v>
          </cell>
          <cell r="F2606">
            <v>598.46</v>
          </cell>
        </row>
        <row r="2607">
          <cell r="A2607">
            <v>102478</v>
          </cell>
          <cell r="B2607" t="str">
            <v>CONCRETO FCK = 40MPA, TRAÇO 1:1,4:1,8 (EM MASSA SECA DE CIMENTO/ AREIA MÉDIA/ SEIXO ROLADO) - PREPARO MECÂNICO COM BETONEIRA 400 L. AF_05/2021</v>
          </cell>
          <cell r="C2607" t="str">
            <v>M3</v>
          </cell>
          <cell r="D2607">
            <v>578.04999999999995</v>
          </cell>
          <cell r="E2607">
            <v>65.06</v>
          </cell>
          <cell r="F2607">
            <v>643.11</v>
          </cell>
        </row>
        <row r="2608">
          <cell r="A2608">
            <v>102479</v>
          </cell>
          <cell r="B2608" t="str">
            <v>CONCRETO MAGRO PARA LASTRO, TRAÇO 1:4,5:4,5 (EM MASSA SECA DE CIMENTO/ AREIA MÉDIA/ SEIXO ROLADO) - PREPARO MECÂNICO COM BETONEIRA 600 L. AF_05/2021</v>
          </cell>
          <cell r="C2608" t="str">
            <v>M3</v>
          </cell>
          <cell r="D2608">
            <v>409.08</v>
          </cell>
          <cell r="E2608">
            <v>61.87</v>
          </cell>
          <cell r="F2608">
            <v>470.95</v>
          </cell>
        </row>
        <row r="2609">
          <cell r="A2609">
            <v>102480</v>
          </cell>
          <cell r="B2609" t="str">
            <v>CONCRETO FCK = 15MPA, TRAÇO 1:3,4:3,4 (EM MASSA SECA DE CIMENTO/ AREIA MÉDIA/ SEIXO ROLADO) - PREPARO MECÂNICO COM BETONEIRA 600 L. AF_05/2021</v>
          </cell>
          <cell r="C2609" t="str">
            <v>M3</v>
          </cell>
          <cell r="D2609">
            <v>443.66999999999996</v>
          </cell>
          <cell r="E2609">
            <v>59.91</v>
          </cell>
          <cell r="F2609">
            <v>503.58</v>
          </cell>
        </row>
        <row r="2610">
          <cell r="A2610">
            <v>102481</v>
          </cell>
          <cell r="B2610" t="str">
            <v>CONCRETO FCK = 20MPA, TRAÇO 1:2,6:2,9 (EM MASSA SECA DE CIMENTO/ AREIA MÉDIA/ SEIXO ROLADO) - PREPARO MECÂNICO COM BETONEIRA 600 L. AF_05/2021</v>
          </cell>
          <cell r="C2610" t="str">
            <v>M3</v>
          </cell>
          <cell r="D2610">
            <v>475.69999999999993</v>
          </cell>
          <cell r="E2610">
            <v>60.34</v>
          </cell>
          <cell r="F2610">
            <v>536.04</v>
          </cell>
        </row>
        <row r="2611">
          <cell r="A2611">
            <v>102482</v>
          </cell>
          <cell r="B2611" t="str">
            <v>CONCRETO FCK = 25MPA, TRAÇO 1:2,2:2,5 (EM MASSA SECA DE CIMENTO/ AREIA MÉDIA/ SEIXO ROLADO) - PREPARO MECÂNICO COM BETONEIRA 600 L. AF_05/2021</v>
          </cell>
          <cell r="C2611" t="str">
            <v>M3</v>
          </cell>
          <cell r="D2611">
            <v>502.93999999999994</v>
          </cell>
          <cell r="E2611">
            <v>57.6</v>
          </cell>
          <cell r="F2611">
            <v>560.54</v>
          </cell>
        </row>
        <row r="2612">
          <cell r="A2612">
            <v>102483</v>
          </cell>
          <cell r="B2612" t="str">
            <v>CONCRETO FCK = 30MPA, TRAÇO 1:1,9:2,3 (EM MASSA SECA DE CIMENTO/ AREIA MÉDIA/ SEIXO ROLADO) - PREPARO MECÂNICO COM BETONEIRA 600 L. AF_05/2021</v>
          </cell>
          <cell r="C2612" t="str">
            <v>M3</v>
          </cell>
          <cell r="D2612">
            <v>528.32000000000005</v>
          </cell>
          <cell r="E2612">
            <v>59.51</v>
          </cell>
          <cell r="F2612">
            <v>587.83000000000004</v>
          </cell>
        </row>
        <row r="2613">
          <cell r="A2613">
            <v>102484</v>
          </cell>
          <cell r="B2613" t="str">
            <v>CONCRETO FCK = 40MPA, TRAÇO 1:1,4:1,8 (EM MASSA SECA DE CIMENTO/ AREIA MÉDIA/ SEIXO ROLADO) - PREPARO MECÂNICO COM BETONEIRA 600 L. AF_05/2021</v>
          </cell>
          <cell r="C2613" t="str">
            <v>M3</v>
          </cell>
          <cell r="D2613">
            <v>580.89</v>
          </cell>
          <cell r="E2613">
            <v>59.49</v>
          </cell>
          <cell r="F2613">
            <v>640.38</v>
          </cell>
        </row>
        <row r="2614">
          <cell r="A2614">
            <v>102485</v>
          </cell>
          <cell r="B2614" t="str">
            <v>CONCRETO MAGRO PARA LASTRO, TRAÇO 1:4,5:4,5 (EM MASSA SECA DE CIMENTO/ AREIA MÉDIA/ SEIXO ROLADO) - PREPARO MANUAL. AF_05/2021</v>
          </cell>
          <cell r="C2614" t="str">
            <v>M3</v>
          </cell>
          <cell r="D2614">
            <v>439.17999999999995</v>
          </cell>
          <cell r="E2614">
            <v>100.88</v>
          </cell>
          <cell r="F2614">
            <v>540.05999999999995</v>
          </cell>
        </row>
        <row r="2615">
          <cell r="A2615">
            <v>102486</v>
          </cell>
          <cell r="B2615" t="str">
            <v>CONCRETO FCK = 15MPA, TRAÇO 1:3,4:3,4 (EM MASSA SECA DE CIMENTO/ AREIA MÉDIA/ SEIXO ROLADO) - PREPARO MANUAL. AF_05/2021</v>
          </cell>
          <cell r="C2615" t="str">
            <v>M3</v>
          </cell>
          <cell r="D2615">
            <v>470.20000000000005</v>
          </cell>
          <cell r="E2615">
            <v>99.87</v>
          </cell>
          <cell r="F2615">
            <v>570.07000000000005</v>
          </cell>
        </row>
        <row r="2616">
          <cell r="A2616">
            <v>102487</v>
          </cell>
          <cell r="B2616" t="str">
            <v>CONCRETO CICLÓPICO FCK = 15MPA, 30% PEDRA DE MÃO EM VOLUME REAL, INCLUSIVE LANÇAMENTO. AF_05/2021</v>
          </cell>
          <cell r="C2616" t="str">
            <v>M3</v>
          </cell>
          <cell r="D2616">
            <v>377.34999999999997</v>
          </cell>
          <cell r="E2616">
            <v>195.57</v>
          </cell>
          <cell r="F2616">
            <v>572.91999999999996</v>
          </cell>
        </row>
        <row r="2617">
          <cell r="A2617">
            <v>103183</v>
          </cell>
          <cell r="B2617" t="str">
            <v>CONCRETAGEM DE ESCADAS EM EDIFICAÇÕES MULTIFAMILIARES FEITAS COM SISTEMA DE FÔRMAS MANUSEÁVEIS - CONCRETO USINADO BOMBEÁVEL, FCK 25 MPA - LANÇAMENTO, ADENSAMENTO E ACABAMENTO (EXCLUSIVE BOMBA LANÇA). AF_10/2021</v>
          </cell>
          <cell r="C2617" t="str">
            <v>M3</v>
          </cell>
          <cell r="D2617">
            <v>576.39</v>
          </cell>
          <cell r="E2617">
            <v>56.15</v>
          </cell>
          <cell r="F2617">
            <v>632.54</v>
          </cell>
        </row>
        <row r="2618">
          <cell r="A2618">
            <v>103184</v>
          </cell>
          <cell r="B2618" t="str">
            <v>CONCRETAGEM DE ESCADAS EM EDIFICAÇÕES MULTIFAMILIARES FEITAS COM SISTEMA DE FÔRMAS MANUSEÁVEIS - CONCRETO USINADO AUTOADENSÁVEL, FCK 25 MPA - LANÇAMENTO, ADENSAMENTO E ACABAMENTO. AF_10/2021</v>
          </cell>
          <cell r="C2618" t="str">
            <v>M3</v>
          </cell>
          <cell r="D2618">
            <v>562.21</v>
          </cell>
          <cell r="E2618">
            <v>22.88</v>
          </cell>
          <cell r="F2618">
            <v>585.09</v>
          </cell>
        </row>
        <row r="2619">
          <cell r="A2619">
            <v>103669</v>
          </cell>
          <cell r="B2619" t="str">
            <v>CONCRETAGEM DE PILARES, FCK = 25 MPA,  COM USO DE BALDES - LANÇAMENTO, ADENSAMENTO E ACABAMENTO. AF_02/2022</v>
          </cell>
          <cell r="C2619" t="str">
            <v>M3</v>
          </cell>
          <cell r="D2619">
            <v>663.03</v>
          </cell>
          <cell r="E2619">
            <v>228.86</v>
          </cell>
          <cell r="F2619">
            <v>891.89</v>
          </cell>
        </row>
        <row r="2620">
          <cell r="A2620">
            <v>103670</v>
          </cell>
          <cell r="B2620" t="str">
            <v>LANÇAMENTO COM USO DE BALDES, ADENSAMENTO E ACABAMENTO DE CONCRETO EM ESTRUTURAS. AF_02/2022</v>
          </cell>
          <cell r="C2620" t="str">
            <v>M3</v>
          </cell>
          <cell r="D2620">
            <v>104.36000000000001</v>
          </cell>
          <cell r="E2620">
            <v>228.93</v>
          </cell>
          <cell r="F2620">
            <v>333.29</v>
          </cell>
        </row>
        <row r="2621">
          <cell r="A2621">
            <v>103671</v>
          </cell>
          <cell r="B2621" t="str">
            <v>CONCRETAGEM DE PILARES, FCK = 25 MPA, COM USO DE GRUA - LANÇAMENTO, ADENSAMENTO E ACABAMENTO. AF_02/2022</v>
          </cell>
          <cell r="C2621" t="str">
            <v>M3</v>
          </cell>
          <cell r="D2621">
            <v>575.53</v>
          </cell>
          <cell r="E2621">
            <v>37.1</v>
          </cell>
          <cell r="F2621">
            <v>612.63</v>
          </cell>
        </row>
        <row r="2622">
          <cell r="A2622">
            <v>103672</v>
          </cell>
          <cell r="B2622" t="str">
            <v>CONCRETAGEM DE PILARES, FCK = 25 MPA, COM USO DE BOMBA - LANÇAMENTO, ADENSAMENTO E ACABAMENTO. AF_02/2022_PS</v>
          </cell>
          <cell r="C2622" t="str">
            <v>M3</v>
          </cell>
          <cell r="D2622">
            <v>541.55999999999995</v>
          </cell>
          <cell r="E2622">
            <v>31.6</v>
          </cell>
          <cell r="F2622">
            <v>573.16</v>
          </cell>
        </row>
        <row r="2623">
          <cell r="A2623">
            <v>103673</v>
          </cell>
          <cell r="B2623" t="str">
            <v>LANÇAMENTO COM USO DE BOMBA, ADENSAMENTO E ACABAMENTO DE CONCRETO EM ESTRUTURAS. AF_02/2022</v>
          </cell>
          <cell r="C2623" t="str">
            <v>M3</v>
          </cell>
          <cell r="D2623">
            <v>15.04</v>
          </cell>
          <cell r="E2623">
            <v>31.67</v>
          </cell>
          <cell r="F2623">
            <v>46.71</v>
          </cell>
        </row>
        <row r="2624">
          <cell r="A2624">
            <v>103674</v>
          </cell>
          <cell r="B2624" t="str">
            <v>CONCRETAGEM DE VIGAS E LAJES, FCK=25 MPA, PARA LAJES PREMOLDADAS COM USO DE BOMBA - LANÇAMENTO, ADENSAMENTO E ACABAMENTO. AF_02/2022_PS</v>
          </cell>
          <cell r="C2624" t="str">
            <v>M3</v>
          </cell>
          <cell r="D2624">
            <v>547.65</v>
          </cell>
          <cell r="E2624">
            <v>48.58</v>
          </cell>
          <cell r="F2624">
            <v>596.23</v>
          </cell>
        </row>
        <row r="2625">
          <cell r="A2625">
            <v>103675</v>
          </cell>
          <cell r="B2625" t="str">
            <v>CONCRETAGEM DE VIGAS E LAJES, FCK=25 MPA, PARA LAJES MACIÇAS OU NERVURADAS COM USO DE BOMBA - LANÇAMENTO, ADENSAMENTO E ACABAMENTO. AF_02/2022_PS</v>
          </cell>
          <cell r="C2625" t="str">
            <v>M3</v>
          </cell>
          <cell r="D2625">
            <v>540.93000000000006</v>
          </cell>
          <cell r="E2625">
            <v>33.04</v>
          </cell>
          <cell r="F2625">
            <v>573.97</v>
          </cell>
        </row>
        <row r="2626">
          <cell r="A2626">
            <v>103676</v>
          </cell>
          <cell r="B2626" t="str">
            <v>CONCRETAGEM DE VIGAS E LAJES, FCK=25 MPA, PARA LAJES PREMOLDADAS COM JERICAS EM ELEVADOR DE CABO EM EDIFICAÇÃO DE MULTIPAVIMENTOS ATÉ 16 ANDARES - LANÇAMENTO, ADENSAMENTO E ACABAMENTO. AF_02/2022</v>
          </cell>
          <cell r="C2626" t="str">
            <v>M3</v>
          </cell>
          <cell r="D2626">
            <v>684.69</v>
          </cell>
          <cell r="E2626">
            <v>270.13</v>
          </cell>
          <cell r="F2626">
            <v>954.82</v>
          </cell>
        </row>
        <row r="2627">
          <cell r="A2627">
            <v>103677</v>
          </cell>
          <cell r="B2627" t="str">
            <v>CONCRETAGEM DE VIGAS E LAJES, FCK=25 MPA, PARA LAJES MACIÇAS OU NERVURADAS COM JERICAS EM ELEVADOR DE CABO EM EDIFICAÇÃO DE MULTIPAVIMENTOS ATÉ 16 ANDARES  - LANÇAMENTO, ADENSAMENTO E ACABAMENTO. AF_02/2022</v>
          </cell>
          <cell r="C2627" t="str">
            <v>M3</v>
          </cell>
          <cell r="D2627">
            <v>623.98</v>
          </cell>
          <cell r="E2627">
            <v>140</v>
          </cell>
          <cell r="F2627">
            <v>763.98</v>
          </cell>
        </row>
        <row r="2628">
          <cell r="A2628">
            <v>103678</v>
          </cell>
          <cell r="B2628" t="str">
            <v>CONCRETAGEM DE VIGAS E LAJES, FCK=25 MPA, PARA LAJES PREMOLDADAS COM JERICAS EM CREMALHEIRA EM EDIFICAÇÃO DE MULTIPAVIMENTOS ATÉ 16 ANDARES  - LANÇAMENTO, ADENSAMENTO E ACABAMENTO. AF_02/2022</v>
          </cell>
          <cell r="C2628" t="str">
            <v>M3</v>
          </cell>
          <cell r="D2628">
            <v>651.56000000000006</v>
          </cell>
          <cell r="E2628">
            <v>196.29</v>
          </cell>
          <cell r="F2628">
            <v>847.85</v>
          </cell>
        </row>
        <row r="2629">
          <cell r="A2629">
            <v>103679</v>
          </cell>
          <cell r="B2629" t="str">
            <v>CONCRETAGEM DE VIGAS E LAJES, FCK=25 MPA, PARA LAJES MACIÇAS OU NERVURADAS COM JERICAS EM CREMALHEIRA EM EDIFICAÇÃO DE MULTIPAVIMENTOS ATÉ 16 ANDARES - LANÇAMENTO, ADENSAMENTO E ACABAMENTO. AF_02/2022</v>
          </cell>
          <cell r="C2629" t="str">
            <v>M3</v>
          </cell>
          <cell r="D2629">
            <v>609.37</v>
          </cell>
          <cell r="E2629">
            <v>107.12</v>
          </cell>
          <cell r="F2629">
            <v>716.49</v>
          </cell>
        </row>
        <row r="2630">
          <cell r="A2630">
            <v>103680</v>
          </cell>
          <cell r="B2630" t="str">
            <v>CONCRETAGEM DE VIGAS E LAJES, FCK=25 MPA, PARA LAJES PREMOLDADAS COM GRUA DE CAÇAMBA DE 350 L EM EDIFICAÇÃO DE MULTIPAVIMENTOS ATÉ 16 ANDARES - LANÇAMENTO, ADENSAMENTO E ACABAMENTO. AF_02/2022</v>
          </cell>
          <cell r="C2630" t="str">
            <v>M3</v>
          </cell>
          <cell r="D2630">
            <v>621.59999999999991</v>
          </cell>
          <cell r="E2630">
            <v>149.08000000000001</v>
          </cell>
          <cell r="F2630">
            <v>770.68</v>
          </cell>
        </row>
        <row r="2631">
          <cell r="A2631">
            <v>103681</v>
          </cell>
          <cell r="B2631" t="str">
            <v>CONCRETAGEM DE VIGAS E LAJES, FCK=25 MPA, PARA LAJES MACIÇAS OU NERVURADAS COM GRUA DE CAÇAMBA DE 500 L EM EDIFICAÇÃO DE MULTIPAVIMENTOS ATÉ 16 ANDARES - LANÇAMENTO, ADENSAMENTO E ACABAMENTO. AF_02/2022</v>
          </cell>
          <cell r="C2631" t="str">
            <v>M3</v>
          </cell>
          <cell r="D2631">
            <v>583.45000000000005</v>
          </cell>
          <cell r="E2631">
            <v>58.63</v>
          </cell>
          <cell r="F2631">
            <v>642.08000000000004</v>
          </cell>
        </row>
        <row r="2632">
          <cell r="A2632">
            <v>103682</v>
          </cell>
          <cell r="B2632" t="str">
            <v>CONCRETAGEM DE VIGAS E LAJES, FCK=25 MPA, PARA QUALQUER TIPO DE LAJE COM BALDES EM EDIFICAÇÃO TÉRREA - LANÇAMENTO, ADENSAMENTO E ACABAMENTO. AF_02/2022</v>
          </cell>
          <cell r="C2632" t="str">
            <v>M3</v>
          </cell>
          <cell r="D2632">
            <v>669.76</v>
          </cell>
          <cell r="E2632">
            <v>242.11</v>
          </cell>
          <cell r="F2632">
            <v>911.87</v>
          </cell>
        </row>
        <row r="2633">
          <cell r="A2633">
            <v>103683</v>
          </cell>
          <cell r="B2633" t="str">
            <v>CONCRETAGEM DE VIGAS E LAJES, FCK=25 MPA, PARA QUALQUER TIPO DE LAJE COM BALDES EM EDIFICAÇÃO DE MULTIPAVIMENTOS ATÉ 04 ANDARES - LANÇAMENTO, ADENSAMENTO E ACABAMENTO. AF_02/2022</v>
          </cell>
          <cell r="C2633" t="str">
            <v>M3</v>
          </cell>
          <cell r="D2633">
            <v>771.51</v>
          </cell>
          <cell r="E2633">
            <v>463.8</v>
          </cell>
          <cell r="F2633">
            <v>1235.31</v>
          </cell>
        </row>
        <row r="2634">
          <cell r="A2634">
            <v>103684</v>
          </cell>
          <cell r="B2634" t="str">
            <v>CONCRETAGEM DE RESERVATÓRIOS, FCK=25 MPA, COM USO DE BOMBA - LANÇAMENTO, ADENSAMENTO E ACABAMENTO. AF_02/2022_PS</v>
          </cell>
          <cell r="C2634" t="str">
            <v>M3</v>
          </cell>
          <cell r="D2634">
            <v>546.79</v>
          </cell>
          <cell r="E2634">
            <v>46.45</v>
          </cell>
          <cell r="F2634">
            <v>593.24</v>
          </cell>
        </row>
        <row r="2635">
          <cell r="A2635">
            <v>103685</v>
          </cell>
          <cell r="B2635" t="str">
            <v>CONCRETAGEM DE MURETAS, FCK=25 MPA, COM USO DE BOMBA - LANÇAMENTO, ADENSAMENTO E ACABAMENTO. AF_02/2022_PS</v>
          </cell>
          <cell r="C2635" t="str">
            <v>M3</v>
          </cell>
          <cell r="D2635">
            <v>542.41</v>
          </cell>
          <cell r="E2635">
            <v>36.729999999999997</v>
          </cell>
          <cell r="F2635">
            <v>579.14</v>
          </cell>
        </row>
        <row r="2636">
          <cell r="A2636">
            <v>103686</v>
          </cell>
          <cell r="B2636" t="str">
            <v>CONCRETAGEM DE ESCADAS, FCK=25 MPA, COM USO DE BOMBA - LANÇAMENTO, ADENSAMENTO E ACABAMENTO. AF_02/2022_PS</v>
          </cell>
          <cell r="C2636" t="str">
            <v>M3</v>
          </cell>
          <cell r="D2636">
            <v>560.71</v>
          </cell>
          <cell r="E2636">
            <v>86.42</v>
          </cell>
          <cell r="F2636">
            <v>647.13</v>
          </cell>
        </row>
        <row r="2637">
          <cell r="A2637">
            <v>103687</v>
          </cell>
          <cell r="B2637" t="str">
            <v>CONCRETAGEM DE PILARES, FCK=25 MPA, COM USO DE JERICAS EM ELEVADOR DE CABO - LANÇAMENTO, ADENSAMENTO E ACABAMENTO. AF_02/2022</v>
          </cell>
          <cell r="C2637" t="str">
            <v>M3</v>
          </cell>
          <cell r="D2637">
            <v>706.75</v>
          </cell>
          <cell r="E2637">
            <v>323.7</v>
          </cell>
          <cell r="F2637">
            <v>1030.45</v>
          </cell>
        </row>
        <row r="2638">
          <cell r="A2638">
            <v>103688</v>
          </cell>
          <cell r="B2638" t="str">
            <v>CONCRETAGEM DE PILARES, FCK=25 MPA, COM USO DE JERICAS EM CREMALHEIRA - LANÇAMENTO, ADENSAMENTO E ACABAMENTO. AF_02/2022</v>
          </cell>
          <cell r="C2638" t="str">
            <v>M3</v>
          </cell>
          <cell r="D2638">
            <v>621.36</v>
          </cell>
          <cell r="E2638">
            <v>135.38999999999999</v>
          </cell>
          <cell r="F2638">
            <v>756.75</v>
          </cell>
        </row>
        <row r="2639">
          <cell r="A2639">
            <v>104916</v>
          </cell>
          <cell r="B2639" t="str">
            <v>ARMAÇÃO DE SAPATA ISOLADA, VIGA BALDRAME E SAPATA CORRIDA UTILIZANDO AÇO CA-60 DE 5 MM - MONTAGEM. AF_01/2024</v>
          </cell>
          <cell r="C2639" t="str">
            <v>KG</v>
          </cell>
          <cell r="D2639">
            <v>10.7</v>
          </cell>
          <cell r="E2639">
            <v>6.29</v>
          </cell>
          <cell r="F2639">
            <v>16.989999999999998</v>
          </cell>
        </row>
        <row r="2640">
          <cell r="A2640">
            <v>104923</v>
          </cell>
          <cell r="B2640" t="str">
            <v>CONCRETAGEM DE SAPATA CORRIDA, FCK 30 MPA, COM USO DE JERICA - LANÇAMENTO, ADENSAMENTO E ACABAMENTO. AF_01/2024</v>
          </cell>
          <cell r="C2640" t="str">
            <v>M3</v>
          </cell>
          <cell r="D2640">
            <v>553.70000000000005</v>
          </cell>
          <cell r="E2640">
            <v>199.18</v>
          </cell>
          <cell r="F2640">
            <v>752.88</v>
          </cell>
        </row>
        <row r="2641">
          <cell r="A2641">
            <v>104924</v>
          </cell>
          <cell r="B2641" t="str">
            <v>CONCRETAGEM DE SAPATA CORRIDA, FCK 30 MPA, COM USO DE BOMBA - LANÇAMENTO, ADENSAMENTO E ACABAMENTO. AF_01/2024</v>
          </cell>
          <cell r="C2641" t="str">
            <v>M3</v>
          </cell>
          <cell r="D2641">
            <v>629.27</v>
          </cell>
          <cell r="E2641">
            <v>20.51</v>
          </cell>
          <cell r="F2641">
            <v>649.78</v>
          </cell>
        </row>
        <row r="2642">
          <cell r="A2642">
            <v>101963</v>
          </cell>
          <cell r="B2642" t="str">
            <v>LAJE PRÉ-MOLDADA UNIDIRECIONAL, BIAPOIADA, PARA PISO, ENCHIMENTO EM CERÂMICA, VIGOTA CONVENCIONAL, ALTURA TOTAL DA LAJE (ENCHIMENTO+CAPA) = (8+4). AF_11/2020_PA</v>
          </cell>
          <cell r="C2642" t="str">
            <v>M2</v>
          </cell>
          <cell r="D2642">
            <v>150.63</v>
          </cell>
          <cell r="E2642">
            <v>28.64</v>
          </cell>
          <cell r="F2642">
            <v>179.27</v>
          </cell>
        </row>
        <row r="2643">
          <cell r="A2643">
            <v>101964</v>
          </cell>
          <cell r="B2643" t="str">
            <v>LAJE PRÉ-MOLDADA UNIDIRECIONAL, BIAPOIADA, PARA FORRO, ENCHIMENTO EM CERÂMICA, VIGOTA CONVENCIONAL, ALTURA TOTAL DA LAJE (ENCHIMENTO+CAPA) = (8+3). AF_11/2020_PA</v>
          </cell>
          <cell r="C2643" t="str">
            <v>M2</v>
          </cell>
          <cell r="D2643">
            <v>140.93</v>
          </cell>
          <cell r="E2643">
            <v>27.03</v>
          </cell>
          <cell r="F2643">
            <v>167.96</v>
          </cell>
        </row>
        <row r="2644">
          <cell r="A2644">
            <v>101165</v>
          </cell>
          <cell r="B2644" t="str">
            <v>ALVENARIA DE EMBASAMENTO COM BLOCO ESTRUTURAL DE CONCRETO, DE 14X19X29CM E ARGAMASSA DE ASSENTAMENTO COM PREPARO EM BETONEIRA. AF_05/2020</v>
          </cell>
          <cell r="C2644" t="str">
            <v>M3</v>
          </cell>
          <cell r="D2644">
            <v>593.54</v>
          </cell>
          <cell r="E2644">
            <v>326.49</v>
          </cell>
          <cell r="F2644">
            <v>920.03</v>
          </cell>
        </row>
        <row r="2645">
          <cell r="A2645">
            <v>101166</v>
          </cell>
          <cell r="B2645" t="str">
            <v>ALVENARIA DE EMBASAMENTO COM BLOCO ESTRUTURAL DE CERÂMICA, DE 14X19X29CM E ARGAMASSA DE ASSENTAMENTO COM PREPARO EM BETONEIRA. AF_05/2020</v>
          </cell>
          <cell r="C2645" t="str">
            <v>M3</v>
          </cell>
          <cell r="D2645">
            <v>437.3</v>
          </cell>
          <cell r="E2645">
            <v>267.68</v>
          </cell>
          <cell r="F2645">
            <v>704.98</v>
          </cell>
        </row>
        <row r="2646">
          <cell r="A2646">
            <v>98575</v>
          </cell>
          <cell r="B2646" t="str">
            <v>TRATAMENTO DE JUNTA DE DILATAÇÃO, COM TARUGO DE POLIETILENO E SELANTE PU, INCLUSO PREENCHIMENTO COM ESPUMA EXPANSIVA PU. AF_09/2023</v>
          </cell>
          <cell r="C2646" t="str">
            <v>M</v>
          </cell>
          <cell r="D2646">
            <v>42.02</v>
          </cell>
          <cell r="E2646">
            <v>34.369999999999997</v>
          </cell>
          <cell r="F2646">
            <v>76.39</v>
          </cell>
        </row>
        <row r="2647">
          <cell r="A2647">
            <v>98576</v>
          </cell>
          <cell r="B2647" t="str">
            <v>TRATAMENTO DE JUNTA DE DILATAÇÃO COM MANTA ASFÁLTICA ADERIDA COM MAÇARICO. AF_09/2023</v>
          </cell>
          <cell r="C2647" t="str">
            <v>M</v>
          </cell>
          <cell r="D2647">
            <v>23.720000000000002</v>
          </cell>
          <cell r="E2647">
            <v>0.74</v>
          </cell>
          <cell r="F2647">
            <v>24.46</v>
          </cell>
        </row>
        <row r="2648">
          <cell r="A2648">
            <v>98577</v>
          </cell>
          <cell r="B2648" t="str">
            <v>TRATAMENTO DE JUNTA SERRADA, COM TARUGO DE POLIETILENO E SELANTE À BASE DE SILICONE. AF_09/2023</v>
          </cell>
          <cell r="C2648" t="str">
            <v>M</v>
          </cell>
          <cell r="D2648">
            <v>21.7</v>
          </cell>
          <cell r="E2648">
            <v>30.19</v>
          </cell>
          <cell r="F2648">
            <v>51.89</v>
          </cell>
        </row>
        <row r="2649">
          <cell r="A2649">
            <v>93182</v>
          </cell>
          <cell r="B2649" t="str">
            <v>VERGA PRÉ-MOLDADA PARA JANELAS COM ATÉ 1,5 M DE VÃO. AF_03/2016</v>
          </cell>
          <cell r="C2649" t="str">
            <v>M</v>
          </cell>
          <cell r="D2649">
            <v>41.239999999999995</v>
          </cell>
          <cell r="E2649">
            <v>9.6999999999999993</v>
          </cell>
          <cell r="F2649">
            <v>50.94</v>
          </cell>
        </row>
        <row r="2650">
          <cell r="A2650">
            <v>93183</v>
          </cell>
          <cell r="B2650" t="str">
            <v>VERGA PRÉ-MOLDADA PARA JANELAS COM MAIS DE 1,5 M DE VÃO. AF_03/2016</v>
          </cell>
          <cell r="C2650" t="str">
            <v>M</v>
          </cell>
          <cell r="D2650">
            <v>53.37</v>
          </cell>
          <cell r="E2650">
            <v>10.76</v>
          </cell>
          <cell r="F2650">
            <v>64.13</v>
          </cell>
        </row>
        <row r="2651">
          <cell r="A2651">
            <v>93184</v>
          </cell>
          <cell r="B2651" t="str">
            <v>VERGA PRÉ-MOLDADA PARA PORTAS COM ATÉ 1,5 M DE VÃO. AF_03/2016</v>
          </cell>
          <cell r="C2651" t="str">
            <v>M</v>
          </cell>
          <cell r="D2651">
            <v>29.849999999999998</v>
          </cell>
          <cell r="E2651">
            <v>8.4499999999999993</v>
          </cell>
          <cell r="F2651">
            <v>38.299999999999997</v>
          </cell>
        </row>
        <row r="2652">
          <cell r="A2652">
            <v>93185</v>
          </cell>
          <cell r="B2652" t="str">
            <v>VERGA PRÉ-MOLDADA PARA PORTAS COM MAIS DE 1,5 M DE VÃO. AF_03/2016</v>
          </cell>
          <cell r="C2652" t="str">
            <v>M</v>
          </cell>
          <cell r="D2652">
            <v>52.75</v>
          </cell>
          <cell r="E2652">
            <v>10.33</v>
          </cell>
          <cell r="F2652">
            <v>63.08</v>
          </cell>
        </row>
        <row r="2653">
          <cell r="A2653">
            <v>93186</v>
          </cell>
          <cell r="B2653" t="str">
            <v>VERGA MOLDADA IN LOCO EM CONCRETO PARA JANELAS COM ATÉ 1,5 M DE VÃO. AF_03/2016</v>
          </cell>
          <cell r="C2653" t="str">
            <v>M</v>
          </cell>
          <cell r="D2653">
            <v>74.050000000000011</v>
          </cell>
          <cell r="E2653">
            <v>22.4</v>
          </cell>
          <cell r="F2653">
            <v>96.45</v>
          </cell>
        </row>
        <row r="2654">
          <cell r="A2654">
            <v>93187</v>
          </cell>
          <cell r="B2654" t="str">
            <v>VERGA MOLDADA IN LOCO EM CONCRETO PARA JANELAS COM MAIS DE 1,5 M DE VÃO. AF_03/2016</v>
          </cell>
          <cell r="C2654" t="str">
            <v>M</v>
          </cell>
          <cell r="D2654">
            <v>85.75</v>
          </cell>
          <cell r="E2654">
            <v>23.54</v>
          </cell>
          <cell r="F2654">
            <v>109.29</v>
          </cell>
        </row>
        <row r="2655">
          <cell r="A2655">
            <v>93188</v>
          </cell>
          <cell r="B2655" t="str">
            <v>VERGA MOLDADA IN LOCO EM CONCRETO PARA PORTAS COM ATÉ 1,5 M DE VÃO. AF_03/2016</v>
          </cell>
          <cell r="C2655" t="str">
            <v>M</v>
          </cell>
          <cell r="D2655">
            <v>68.300000000000011</v>
          </cell>
          <cell r="E2655">
            <v>21.07</v>
          </cell>
          <cell r="F2655">
            <v>89.37</v>
          </cell>
        </row>
        <row r="2656">
          <cell r="A2656">
            <v>93189</v>
          </cell>
          <cell r="B2656" t="str">
            <v>VERGA MOLDADA IN LOCO EM CONCRETO PARA PORTAS COM MAIS DE 1,5 M DE VÃO. AF_03/2016</v>
          </cell>
          <cell r="C2656" t="str">
            <v>M</v>
          </cell>
          <cell r="D2656">
            <v>86.72</v>
          </cell>
          <cell r="E2656">
            <v>23.23</v>
          </cell>
          <cell r="F2656">
            <v>109.95</v>
          </cell>
        </row>
        <row r="2657">
          <cell r="A2657">
            <v>93190</v>
          </cell>
          <cell r="B2657" t="str">
            <v>VERGA MOLDADA IN LOCO COM UTILIZAÇÃO DE BLOCOS CANALETA PARA JANELAS COM ATÉ 1,5 M DE VÃO. AF_03/2016</v>
          </cell>
          <cell r="C2657" t="str">
            <v>M</v>
          </cell>
          <cell r="D2657">
            <v>35.14</v>
          </cell>
          <cell r="E2657">
            <v>9.82</v>
          </cell>
          <cell r="F2657">
            <v>44.96</v>
          </cell>
        </row>
        <row r="2658">
          <cell r="A2658">
            <v>93191</v>
          </cell>
          <cell r="B2658" t="str">
            <v>VERGA MOLDADA IN LOCO COM UTILIZAÇÃO DE BLOCOS CANALETA PARA JANELAS COM MAIS DE 1,5 M DE VÃO. AF_03/2016</v>
          </cell>
          <cell r="C2658" t="str">
            <v>M</v>
          </cell>
          <cell r="D2658">
            <v>36.92</v>
          </cell>
          <cell r="E2658">
            <v>9.25</v>
          </cell>
          <cell r="F2658">
            <v>46.17</v>
          </cell>
        </row>
        <row r="2659">
          <cell r="A2659">
            <v>93192</v>
          </cell>
          <cell r="B2659" t="str">
            <v>VERGA MOLDADA IN LOCO COM UTILIZAÇÃO DE BLOCOS CANALETA PARA PORTAS COM ATÉ 1,5 M DE VÃO. AF_03/2016</v>
          </cell>
          <cell r="C2659" t="str">
            <v>M</v>
          </cell>
          <cell r="D2659">
            <v>39.380000000000003</v>
          </cell>
          <cell r="E2659">
            <v>10.18</v>
          </cell>
          <cell r="F2659">
            <v>49.56</v>
          </cell>
        </row>
        <row r="2660">
          <cell r="A2660">
            <v>93193</v>
          </cell>
          <cell r="B2660" t="str">
            <v>VERGA MOLDADA IN LOCO COM UTILIZAÇÃO DE BLOCOS CANALETA PARA PORTAS COM MAIS DE 1,5 M DE VÃO. AF_03/2016</v>
          </cell>
          <cell r="C2660" t="str">
            <v>M</v>
          </cell>
          <cell r="D2660">
            <v>38.03</v>
          </cell>
          <cell r="E2660">
            <v>8.94</v>
          </cell>
          <cell r="F2660">
            <v>46.97</v>
          </cell>
        </row>
        <row r="2661">
          <cell r="A2661">
            <v>93194</v>
          </cell>
          <cell r="B2661" t="str">
            <v>CONTRAVERGA PRÉ-MOLDADA PARA VÃOS DE ATÉ 1,5 M DE COMPRIMENTO. AF_03/2016</v>
          </cell>
          <cell r="C2661" t="str">
            <v>M</v>
          </cell>
          <cell r="D2661">
            <v>40.31</v>
          </cell>
          <cell r="E2661">
            <v>9.5399999999999991</v>
          </cell>
          <cell r="F2661">
            <v>49.85</v>
          </cell>
        </row>
        <row r="2662">
          <cell r="A2662">
            <v>93195</v>
          </cell>
          <cell r="B2662" t="str">
            <v>CONTRAVERGA PRÉ-MOLDADA PARA VÃOS DE MAIS DE 1,5 M DE COMPRIMENTO. AF_03/2016</v>
          </cell>
          <cell r="C2662" t="str">
            <v>M</v>
          </cell>
          <cell r="D2662">
            <v>50.02</v>
          </cell>
          <cell r="E2662">
            <v>10.72</v>
          </cell>
          <cell r="F2662">
            <v>60.74</v>
          </cell>
        </row>
        <row r="2663">
          <cell r="A2663">
            <v>93196</v>
          </cell>
          <cell r="B2663" t="str">
            <v>CONTRAVERGA MOLDADA IN LOCO EM CONCRETO PARA VÃOS DE ATÉ 1,5 M DE COMPRIMENTO. AF_03/2016</v>
          </cell>
          <cell r="C2663" t="str">
            <v>M</v>
          </cell>
          <cell r="D2663">
            <v>71.66</v>
          </cell>
          <cell r="E2663">
            <v>22.4</v>
          </cell>
          <cell r="F2663">
            <v>94.06</v>
          </cell>
        </row>
        <row r="2664">
          <cell r="A2664">
            <v>93197</v>
          </cell>
          <cell r="B2664" t="str">
            <v>CONTRAVERGA MOLDADA IN LOCO EM CONCRETO PARA VÃOS DE MAIS DE 1,5 M DE COMPRIMENTO. AF_03/2016</v>
          </cell>
          <cell r="C2664" t="str">
            <v>M</v>
          </cell>
          <cell r="D2664">
            <v>81.53</v>
          </cell>
          <cell r="E2664">
            <v>23.61</v>
          </cell>
          <cell r="F2664">
            <v>105.14</v>
          </cell>
        </row>
        <row r="2665">
          <cell r="A2665">
            <v>93198</v>
          </cell>
          <cell r="B2665" t="str">
            <v>CONTRAVERGA MOLDADA IN LOCO COM UTILIZAÇÃO DE BLOCOS CANALETA PARA VÃOS DE ATÉ 1,5 M DE COMPRIMENTO. AF_03/2016</v>
          </cell>
          <cell r="C2665" t="str">
            <v>M</v>
          </cell>
          <cell r="D2665">
            <v>29.120000000000005</v>
          </cell>
          <cell r="E2665">
            <v>9.83</v>
          </cell>
          <cell r="F2665">
            <v>38.950000000000003</v>
          </cell>
        </row>
        <row r="2666">
          <cell r="A2666">
            <v>93199</v>
          </cell>
          <cell r="B2666" t="str">
            <v>CONTRAVERGA MOLDADA IN LOCO COM UTILIZAÇÃO DE BLOCOS CANALETA PARA VÃOS DE MAIS DE 1,5 M DE COMPRIMENTO. AF_03/2016</v>
          </cell>
          <cell r="C2666" t="str">
            <v>M</v>
          </cell>
          <cell r="D2666">
            <v>28.92</v>
          </cell>
          <cell r="E2666">
            <v>9.33</v>
          </cell>
          <cell r="F2666">
            <v>38.25</v>
          </cell>
        </row>
        <row r="2667">
          <cell r="A2667">
            <v>93200</v>
          </cell>
          <cell r="B2667" t="str">
            <v>FIXAÇÃO (ENCUNHAMENTO) DE ALVENARIA DE VEDAÇÃO COM ARGAMASSA APLICADA COM BISNAGA. AF_03/2016</v>
          </cell>
          <cell r="C2667" t="str">
            <v>M</v>
          </cell>
          <cell r="D2667">
            <v>1.9100000000000001</v>
          </cell>
          <cell r="E2667">
            <v>1.44</v>
          </cell>
          <cell r="F2667">
            <v>3.35</v>
          </cell>
        </row>
        <row r="2668">
          <cell r="A2668">
            <v>93201</v>
          </cell>
          <cell r="B2668" t="str">
            <v>FIXAÇÃO (ENCUNHAMENTO) DE ALVENARIA DE VEDAÇÃO COM ARGAMASSA APLICADA COM COLHER. AF_03/2016</v>
          </cell>
          <cell r="C2668" t="str">
            <v>M</v>
          </cell>
          <cell r="D2668">
            <v>2.96</v>
          </cell>
          <cell r="E2668">
            <v>4.2300000000000004</v>
          </cell>
          <cell r="F2668">
            <v>7.19</v>
          </cell>
        </row>
        <row r="2669">
          <cell r="A2669">
            <v>93202</v>
          </cell>
          <cell r="B2669" t="str">
            <v>FIXAÇÃO (ENCUNHAMENTO) DE ALVENARIA DE VEDAÇÃO COM TIJOLO MACIÇO. AF_03/2016</v>
          </cell>
          <cell r="C2669" t="str">
            <v>M</v>
          </cell>
          <cell r="D2669">
            <v>15.129999999999999</v>
          </cell>
          <cell r="E2669">
            <v>14.18</v>
          </cell>
          <cell r="F2669">
            <v>29.31</v>
          </cell>
        </row>
        <row r="2670">
          <cell r="A2670">
            <v>93203</v>
          </cell>
          <cell r="B2670" t="str">
            <v>FIXAÇÃO (ENCUNHAMENTO) DE ALVENARIA DE VEDAÇÃO COM ESPUMA DE POLIURETANO EXPANSIVA. AF_03/2016</v>
          </cell>
          <cell r="C2670" t="str">
            <v>M</v>
          </cell>
          <cell r="D2670">
            <v>12.08</v>
          </cell>
          <cell r="E2670">
            <v>1.98</v>
          </cell>
          <cell r="F2670">
            <v>14.06</v>
          </cell>
        </row>
        <row r="2671">
          <cell r="A2671">
            <v>93204</v>
          </cell>
          <cell r="B2671" t="str">
            <v>CINTA DE AMARRAÇÃO DE ALVENARIA MOLDADA IN LOCO EM CONCRETO. AF_03/2016</v>
          </cell>
          <cell r="C2671" t="str">
            <v>M</v>
          </cell>
          <cell r="D2671">
            <v>49.760000000000005</v>
          </cell>
          <cell r="E2671">
            <v>17.66</v>
          </cell>
          <cell r="F2671">
            <v>67.42</v>
          </cell>
        </row>
        <row r="2672">
          <cell r="A2672">
            <v>93205</v>
          </cell>
          <cell r="B2672" t="str">
            <v>CINTA DE AMARRAÇÃO DE ALVENARIA MOLDADA IN LOCO COM UTILIZAÇÃO DE BLOCOS CANALETA. AF_03/2016</v>
          </cell>
          <cell r="C2672" t="str">
            <v>M</v>
          </cell>
          <cell r="D2672">
            <v>27.85</v>
          </cell>
          <cell r="E2672">
            <v>9.0299999999999994</v>
          </cell>
          <cell r="F2672">
            <v>36.880000000000003</v>
          </cell>
        </row>
        <row r="2673">
          <cell r="A2673">
            <v>97733</v>
          </cell>
          <cell r="B2673" t="str">
            <v>PEÇA RETANGULAR PRÉ-MOLDADA, VOLUME DE CONCRETO DE ATÉ 10 LITROS, TAXA DE AÇO APROXIMADA DE 30KG/M³. AF_01/2018</v>
          </cell>
          <cell r="C2673" t="str">
            <v>M3</v>
          </cell>
          <cell r="D2673">
            <v>1733.6299999999999</v>
          </cell>
          <cell r="E2673">
            <v>1791.03</v>
          </cell>
          <cell r="F2673">
            <v>3524.66</v>
          </cell>
        </row>
        <row r="2674">
          <cell r="A2674">
            <v>97734</v>
          </cell>
          <cell r="B2674" t="str">
            <v>PEÇA RETANGULAR PRÉ-MOLDADA, VOLUME DE CONCRETO DE 10 A 30 LITROS, TAXA DE AÇO APROXIMADA DE 30KG/M³. AF_01/2018</v>
          </cell>
          <cell r="C2674" t="str">
            <v>M3</v>
          </cell>
          <cell r="D2674">
            <v>1495.28</v>
          </cell>
          <cell r="E2674">
            <v>1601.59</v>
          </cell>
          <cell r="F2674">
            <v>3096.87</v>
          </cell>
        </row>
        <row r="2675">
          <cell r="A2675">
            <v>97735</v>
          </cell>
          <cell r="B2675" t="str">
            <v>PEÇA RETANGULAR PRÉ-MOLDADA, VOLUME DE CONCRETO DE 30 A 100 LITROS, TAXA DE AÇO APROXIMADA DE 30KG/M³. AF_01/2018</v>
          </cell>
          <cell r="C2675" t="str">
            <v>M3</v>
          </cell>
          <cell r="D2675">
            <v>1314.9699999999998</v>
          </cell>
          <cell r="E2675">
            <v>1205.27</v>
          </cell>
          <cell r="F2675">
            <v>2520.2399999999998</v>
          </cell>
        </row>
        <row r="2676">
          <cell r="A2676">
            <v>97736</v>
          </cell>
          <cell r="B2676" t="str">
            <v>PEÇA RETANGULAR PRÉ-MOLDADA, VOLUME DE CONCRETO ACIMA DE 100 LITROS, TAXA DE AÇO APROXIMADA DE 30KG/M³. AF_01/2018</v>
          </cell>
          <cell r="C2676" t="str">
            <v>M3</v>
          </cell>
          <cell r="D2676">
            <v>1047.3399999999999</v>
          </cell>
          <cell r="E2676">
            <v>464.02</v>
          </cell>
          <cell r="F2676">
            <v>1511.36</v>
          </cell>
        </row>
        <row r="2677">
          <cell r="A2677">
            <v>97737</v>
          </cell>
          <cell r="B2677" t="str">
            <v>PEÇA RETANGULAR PRÉ-MOLDADA, VOLUME DE CONCRETO DE 30 A 70 LITROS , TAXA DE AÇO APROXIMADA DE 70KG/M³. AF_01/2018</v>
          </cell>
          <cell r="C2677" t="str">
            <v>M3</v>
          </cell>
          <cell r="D2677">
            <v>1838.4199999999998</v>
          </cell>
          <cell r="E2677">
            <v>1434.78</v>
          </cell>
          <cell r="F2677">
            <v>3273.2</v>
          </cell>
        </row>
        <row r="2678">
          <cell r="A2678">
            <v>97738</v>
          </cell>
          <cell r="B2678" t="str">
            <v>PEÇA CIRCULAR PRÉ-MOLDADA, VOLUME DE CONCRETO DE 10 A 30 LITROS, TAXA DE FIBRA DE POLIPROPILENO APROXIMADA DE 6 KG/M³. AF_01/2018_PS</v>
          </cell>
          <cell r="C2678" t="str">
            <v>M3</v>
          </cell>
          <cell r="D2678">
            <v>3126.35</v>
          </cell>
          <cell r="E2678">
            <v>1928.65</v>
          </cell>
          <cell r="F2678">
            <v>5055</v>
          </cell>
        </row>
        <row r="2679">
          <cell r="A2679">
            <v>97739</v>
          </cell>
          <cell r="B2679" t="str">
            <v>PEÇA CIRCULAR PRÉ-MOLDADA, VOLUME DE CONCRETO DE 30 A 100 LITROS, TAXA DE AÇO APROXIMADA DE 30KG/M³. AF_01/2018</v>
          </cell>
          <cell r="C2679" t="str">
            <v>M3</v>
          </cell>
          <cell r="D2679">
            <v>1655.04</v>
          </cell>
          <cell r="E2679">
            <v>1271.75</v>
          </cell>
          <cell r="F2679">
            <v>2926.79</v>
          </cell>
        </row>
        <row r="2680">
          <cell r="A2680">
            <v>97740</v>
          </cell>
          <cell r="B2680" t="str">
            <v>PEÇA CIRCULAR PRÉ-MOLDADA, VOLUME DE CONCRETO ACIMA DE 100 LITROS, TAXA DE AÇO APROXIMADA DE 30KG/M³. AF_01/2018</v>
          </cell>
          <cell r="C2680" t="str">
            <v>M3</v>
          </cell>
          <cell r="D2680">
            <v>1451.6299999999999</v>
          </cell>
          <cell r="E2680">
            <v>606.22</v>
          </cell>
          <cell r="F2680">
            <v>2057.85</v>
          </cell>
        </row>
        <row r="2681">
          <cell r="A2681">
            <v>98615</v>
          </cell>
          <cell r="B2681" t="str">
            <v>CONTENÇÃO EM CORTINA COM ESTACAS ESPAÇADAS COM 30 CM DE DIÂMETRO E PROFUNDIDADE MENOR OU IGUAL A 10 M. AF_06/2018</v>
          </cell>
          <cell r="C2681" t="str">
            <v>M2</v>
          </cell>
          <cell r="D2681">
            <v>126.76</v>
          </cell>
          <cell r="E2681">
            <v>16.45</v>
          </cell>
          <cell r="F2681">
            <v>143.21</v>
          </cell>
        </row>
        <row r="2682">
          <cell r="A2682">
            <v>98616</v>
          </cell>
          <cell r="B2682" t="str">
            <v>CONTENÇÃO EM CORTINA COM ESTACAS ESPAÇADAS COM 30 CM DE DIÂMETRO E PROFUNDIDADE MAIOR QUE 10 M E MENOR OU IGUAL A 15 M. AF_06/2018</v>
          </cell>
          <cell r="C2682" t="str">
            <v>M2</v>
          </cell>
          <cell r="D2682">
            <v>99.240000000000009</v>
          </cell>
          <cell r="E2682">
            <v>10.35</v>
          </cell>
          <cell r="F2682">
            <v>109.59</v>
          </cell>
        </row>
        <row r="2683">
          <cell r="A2683">
            <v>98617</v>
          </cell>
          <cell r="B2683" t="str">
            <v>CONTENÇÃO EM CORTINA COM ESTACAS ESPAÇADAS COM 30 CM DE DIÂMETRO E PROFUNDIDADE MAIOR QUE 15 M. AF_06/2018</v>
          </cell>
          <cell r="C2683" t="str">
            <v>M2</v>
          </cell>
          <cell r="D2683">
            <v>92.01</v>
          </cell>
          <cell r="E2683">
            <v>8.14</v>
          </cell>
          <cell r="F2683">
            <v>100.15</v>
          </cell>
        </row>
        <row r="2684">
          <cell r="A2684">
            <v>98618</v>
          </cell>
          <cell r="B2684" t="str">
            <v>CONTENÇÃO EM CORTINA COM ESTACAS ESPAÇADAS COM 40 CM DE DIÂMETRO E PROFUNDIDADE MENOR OU IGUAL A 10 M. AF_06/2018</v>
          </cell>
          <cell r="C2684" t="str">
            <v>M2</v>
          </cell>
          <cell r="D2684">
            <v>126.10000000000001</v>
          </cell>
          <cell r="E2684">
            <v>12.01</v>
          </cell>
          <cell r="F2684">
            <v>138.11000000000001</v>
          </cell>
        </row>
        <row r="2685">
          <cell r="A2685">
            <v>98619</v>
          </cell>
          <cell r="B2685" t="str">
            <v>CONTENÇÃO EM CORTINA COM ESTACAS ESPAÇADAS COM 40 CM DE DIÂMETRO E PROFUNDIDADE MAIOR QUE 10 M E MENOR OU IGUAL A 15 M. AF_06/2018</v>
          </cell>
          <cell r="C2685" t="str">
            <v>M2</v>
          </cell>
          <cell r="D2685">
            <v>115.14999999999999</v>
          </cell>
          <cell r="E2685">
            <v>8.65</v>
          </cell>
          <cell r="F2685">
            <v>123.8</v>
          </cell>
        </row>
        <row r="2686">
          <cell r="A2686">
            <v>98620</v>
          </cell>
          <cell r="B2686" t="str">
            <v>CONTENÇÃO EM CORTINA COM ESTACAS ESPAÇADAS COM 40 CM DE DIÂMETRO E PROFUNDIDADE MAIOR QUE 15 M. AF_06/2018</v>
          </cell>
          <cell r="C2686" t="str">
            <v>M2</v>
          </cell>
          <cell r="D2686">
            <v>109.6</v>
          </cell>
          <cell r="E2686">
            <v>7</v>
          </cell>
          <cell r="F2686">
            <v>116.6</v>
          </cell>
        </row>
        <row r="2687">
          <cell r="A2687">
            <v>98621</v>
          </cell>
          <cell r="B2687" t="str">
            <v>CONTENÇÃO EM CORTINA COM ESTACAS ESPAÇADAS COM 50 CM DE DIÂMETRO E PROFUNDIDADE MENOR OU IGUAL A 10 M. AF_06/2018</v>
          </cell>
          <cell r="C2687" t="str">
            <v>M2</v>
          </cell>
          <cell r="D2687">
            <v>143.52000000000001</v>
          </cell>
          <cell r="E2687">
            <v>10.51</v>
          </cell>
          <cell r="F2687">
            <v>154.03</v>
          </cell>
        </row>
        <row r="2688">
          <cell r="A2688">
            <v>98622</v>
          </cell>
          <cell r="B2688" t="str">
            <v>CONTENÇÃO EM CORTINA COM ESTACAS ESPAÇADAS COM 50 CM DE DIÂMETRO E PROFUNDIDADE MAIOR QUE 10 M E MENOR OU IGUAL A 15 M. AF_06/2018</v>
          </cell>
          <cell r="C2688" t="str">
            <v>M2</v>
          </cell>
          <cell r="D2688">
            <v>134.69999999999999</v>
          </cell>
          <cell r="E2688">
            <v>7.84</v>
          </cell>
          <cell r="F2688">
            <v>142.54</v>
          </cell>
        </row>
        <row r="2689">
          <cell r="A2689">
            <v>98623</v>
          </cell>
          <cell r="B2689" t="str">
            <v>CONTENÇÃO EM CORTINA COM ESTACAS ESPAÇADAS COM 50 CM DE DIÂMETRO E PROFUNDIDADE MAIOR QUE 15 M. AF_06/2018</v>
          </cell>
          <cell r="C2689" t="str">
            <v>M2</v>
          </cell>
          <cell r="D2689">
            <v>130.22</v>
          </cell>
          <cell r="E2689">
            <v>6.48</v>
          </cell>
          <cell r="F2689">
            <v>136.69999999999999</v>
          </cell>
        </row>
        <row r="2690">
          <cell r="A2690">
            <v>98624</v>
          </cell>
          <cell r="B2690" t="str">
            <v>CONTENÇÃO EM CORTINA COM ESTACAS ESPAÇADAS COM 60 CM DE DIÂMETRO E PROFUNDIDADE MENOR OU IGUAL A 10 M. AF_06/2018</v>
          </cell>
          <cell r="C2690" t="str">
            <v>M2</v>
          </cell>
          <cell r="D2690">
            <v>162.34</v>
          </cell>
          <cell r="E2690">
            <v>9.67</v>
          </cell>
          <cell r="F2690">
            <v>172.01</v>
          </cell>
        </row>
        <row r="2691">
          <cell r="A2691">
            <v>98625</v>
          </cell>
          <cell r="B2691" t="str">
            <v>CONTENÇÃO EM CORTINA COM ESTACAS ESPAÇADAS COM 60 CM DE DIÂMETRO E PROFUNDIDADE MAIOR QUE 10 M E MENOR OU IGUAL A 15 M. AF_06/2018</v>
          </cell>
          <cell r="C2691" t="str">
            <v>M2</v>
          </cell>
          <cell r="D2691">
            <v>154.89000000000001</v>
          </cell>
          <cell r="E2691">
            <v>7.45</v>
          </cell>
          <cell r="F2691">
            <v>162.34</v>
          </cell>
        </row>
        <row r="2692">
          <cell r="A2692">
            <v>98626</v>
          </cell>
          <cell r="B2692" t="str">
            <v>CONTENÇÃO EM CORTINA COM ESTACAS ESPAÇADAS COM 60 CM DE DIÂMETRO E PROFUNDIDADE MAIOR QUE 15 M. AF_06/2018</v>
          </cell>
          <cell r="C2692" t="str">
            <v>M2</v>
          </cell>
          <cell r="D2692">
            <v>151.05000000000001</v>
          </cell>
          <cell r="E2692">
            <v>6.32</v>
          </cell>
          <cell r="F2692">
            <v>157.37</v>
          </cell>
        </row>
        <row r="2693">
          <cell r="A2693">
            <v>98655</v>
          </cell>
          <cell r="B2693" t="str">
            <v>EXECUÇÃO DE MURETA GUIA PARA CONTENÇÃO/ FUNDAÇÃO COM 30 CM DE ESPESSURA. AF_06/2018</v>
          </cell>
          <cell r="C2693" t="str">
            <v>M</v>
          </cell>
          <cell r="D2693">
            <v>464.80999999999995</v>
          </cell>
          <cell r="E2693">
            <v>196.21</v>
          </cell>
          <cell r="F2693">
            <v>661.02</v>
          </cell>
        </row>
        <row r="2694">
          <cell r="A2694">
            <v>98656</v>
          </cell>
          <cell r="B2694" t="str">
            <v>EXECUÇÃO DE MURETA GUIA PARA CONTENÇÃO/ FUNDAÇÃO COM 40 CM DE ESPESSURA. AF_06/2018</v>
          </cell>
          <cell r="C2694" t="str">
            <v>M</v>
          </cell>
          <cell r="D2694">
            <v>473.64</v>
          </cell>
          <cell r="E2694">
            <v>197.9</v>
          </cell>
          <cell r="F2694">
            <v>671.54</v>
          </cell>
        </row>
        <row r="2695">
          <cell r="A2695">
            <v>98657</v>
          </cell>
          <cell r="B2695" t="str">
            <v>EXECUÇÃO DE MURETA GUIA PARA CONTENÇÃO/ FUNDAÇÃO COM 50 CM DE ESPESSURA. AF_06/2018</v>
          </cell>
          <cell r="C2695" t="str">
            <v>M</v>
          </cell>
          <cell r="D2695">
            <v>482.48</v>
          </cell>
          <cell r="E2695">
            <v>199.59</v>
          </cell>
          <cell r="F2695">
            <v>682.07</v>
          </cell>
        </row>
        <row r="2696">
          <cell r="A2696">
            <v>98658</v>
          </cell>
          <cell r="B2696" t="str">
            <v>EXECUÇÃO DE MURETA GUIA PARA CONTENÇÃO/ FUNDAÇÃO COM 60 CM DE ESPESSURA. AF_06/2018</v>
          </cell>
          <cell r="C2696" t="str">
            <v>M</v>
          </cell>
          <cell r="D2696">
            <v>491.31000000000006</v>
          </cell>
          <cell r="E2696">
            <v>201.29</v>
          </cell>
          <cell r="F2696">
            <v>692.6</v>
          </cell>
        </row>
        <row r="2697">
          <cell r="A2697">
            <v>98659</v>
          </cell>
          <cell r="B2697" t="str">
            <v>EXECUÇÃO DE MURETA GUIA PARA CONTENÇÃO/ FUNDAÇÃO COM 80 CM DE ESPESSURA. AF_06/2018</v>
          </cell>
          <cell r="C2697" t="str">
            <v>M</v>
          </cell>
          <cell r="D2697">
            <v>508.99</v>
          </cell>
          <cell r="E2697">
            <v>204.67</v>
          </cell>
          <cell r="F2697">
            <v>713.66</v>
          </cell>
        </row>
        <row r="2698">
          <cell r="A2698">
            <v>98746</v>
          </cell>
          <cell r="B2698" t="str">
            <v>SOLDA DE TOPO EM CHAPA/PERFIL/TUBO DE AÇO CHANFRADO, ESPESSURA=1/4''. AF_06/2018</v>
          </cell>
          <cell r="C2698" t="str">
            <v>M</v>
          </cell>
          <cell r="D2698">
            <v>38.049999999999997</v>
          </cell>
          <cell r="E2698">
            <v>35.44</v>
          </cell>
          <cell r="F2698">
            <v>73.489999999999995</v>
          </cell>
        </row>
        <row r="2699">
          <cell r="A2699">
            <v>98749</v>
          </cell>
          <cell r="B2699" t="str">
            <v>SOLDA DE TOPO EM CHAPA/PERFIL/TUBO DE AÇO CHANFRADO, ESPESSURA=5/16''. AF_06/2018</v>
          </cell>
          <cell r="C2699" t="str">
            <v>M</v>
          </cell>
          <cell r="D2699">
            <v>50.519999999999996</v>
          </cell>
          <cell r="E2699">
            <v>36.799999999999997</v>
          </cell>
          <cell r="F2699">
            <v>87.32</v>
          </cell>
        </row>
        <row r="2700">
          <cell r="A2700">
            <v>98750</v>
          </cell>
          <cell r="B2700" t="str">
            <v>SOLDA DE TOPO EM CHAPA/PERFIL/TUBO DE AÇO CHANFRADO, ESPESSURA=3/8''. AF_06/2018</v>
          </cell>
          <cell r="C2700" t="str">
            <v>M</v>
          </cell>
          <cell r="D2700">
            <v>66.06</v>
          </cell>
          <cell r="E2700">
            <v>37.94</v>
          </cell>
          <cell r="F2700">
            <v>104</v>
          </cell>
        </row>
        <row r="2701">
          <cell r="A2701">
            <v>98751</v>
          </cell>
          <cell r="B2701" t="str">
            <v>SOLDA DE TOPO EM CHAPA/PERFIL/TUBO DE AÇO CHANFRADO, ESPESSURA=1/2''. AF_06/2018</v>
          </cell>
          <cell r="C2701" t="str">
            <v>M</v>
          </cell>
          <cell r="D2701">
            <v>106.85</v>
          </cell>
          <cell r="E2701">
            <v>40.659999999999997</v>
          </cell>
          <cell r="F2701">
            <v>147.51</v>
          </cell>
        </row>
        <row r="2702">
          <cell r="A2702">
            <v>98752</v>
          </cell>
          <cell r="B2702" t="str">
            <v>SOLDA DE TOPO EM CHAPA/PERFIL/TUBO DE AÇO CHANFRADO, ESPESSURA=5/8''. AF_06/2018</v>
          </cell>
          <cell r="C2702" t="str">
            <v>M</v>
          </cell>
          <cell r="D2702">
            <v>156.67000000000002</v>
          </cell>
          <cell r="E2702">
            <v>43.16</v>
          </cell>
          <cell r="F2702">
            <v>199.83</v>
          </cell>
        </row>
        <row r="2703">
          <cell r="A2703">
            <v>98753</v>
          </cell>
          <cell r="B2703" t="str">
            <v>SOLDA DE TOPO EM CHAPA/PERFIL/TUBO DE AÇO CHANFRADO, ESPESSURA=3/4''. AF_06/2018</v>
          </cell>
          <cell r="C2703" t="str">
            <v>M</v>
          </cell>
          <cell r="D2703">
            <v>219.17999999999998</v>
          </cell>
          <cell r="E2703">
            <v>45.66</v>
          </cell>
          <cell r="F2703">
            <v>264.83999999999997</v>
          </cell>
        </row>
        <row r="2704">
          <cell r="A2704">
            <v>100763</v>
          </cell>
          <cell r="B2704" t="str">
            <v>VIGA METÁLICA EM PERFIL LAMINADO OU SOLDADO EM AÇO ESTRUTURAL, COM CONEXÕES PARAFUSADAS, INCLUSOS MÃO DE OBRA, TRANSPORTE E IÇAMENTO UTILIZANDO GUINDASTE - FORNECIMENTO E INSTALAÇÃO. AF_01/2020_PSA</v>
          </cell>
          <cell r="C2704" t="str">
            <v>KG</v>
          </cell>
          <cell r="D2704">
            <v>14.91</v>
          </cell>
          <cell r="E2704">
            <v>1</v>
          </cell>
          <cell r="F2704">
            <v>15.91</v>
          </cell>
        </row>
        <row r="2705">
          <cell r="A2705">
            <v>100764</v>
          </cell>
          <cell r="B2705" t="str">
            <v>VIGA METÁLICA EM PERFIL LAMINADO OU SOLDADO EM AÇO ESTRUTURAL, COM CONEXÕES SOLDADAS, INCLUSOS MÃO DE OBRA, TRANSPORTE E IÇAMENTO UTILIZANDO GUINDASTE - FORNECIMENTO E INSTALAÇÃO. AF_01/2020_PA</v>
          </cell>
          <cell r="C2705" t="str">
            <v>KG</v>
          </cell>
          <cell r="D2705">
            <v>14.57</v>
          </cell>
          <cell r="E2705">
            <v>1.1000000000000001</v>
          </cell>
          <cell r="F2705">
            <v>15.67</v>
          </cell>
        </row>
        <row r="2706">
          <cell r="A2706">
            <v>100765</v>
          </cell>
          <cell r="B2706" t="str">
            <v>PILAR METÁLICO PERFIL LAMINADO/SOLDADO EM AÇO ESTRUTURAL, COM CONEXÕES PARAFUSADAS, INCLUSOS MÃO DE OBRA, TRANSPORTE E IÇAMENTO UTILIZANDO GUINDASTE - FORNECIMENTO E INSTALAÇÃO. AF_01/2020_PSA</v>
          </cell>
          <cell r="C2706" t="str">
            <v>KG</v>
          </cell>
          <cell r="D2706">
            <v>14.459999999999999</v>
          </cell>
          <cell r="E2706">
            <v>0.46</v>
          </cell>
          <cell r="F2706">
            <v>14.92</v>
          </cell>
        </row>
        <row r="2707">
          <cell r="A2707">
            <v>100766</v>
          </cell>
          <cell r="B2707" t="str">
            <v>PILAR METÁLICO PERFIL LAMINADO OU SOLDADO EM AÇO ESTRUTURAL, COM CONEXÕES SOLDADAS, INCLUSOS MÃO DE OBRA, TRANSPORTE E IÇAMENTO UTILIZANDO GUINDASTE - FORNECIMENTO E INSTALAÇÃO. AF_01/2020_PA</v>
          </cell>
          <cell r="C2707" t="str">
            <v>KG</v>
          </cell>
          <cell r="D2707">
            <v>14.26</v>
          </cell>
          <cell r="E2707">
            <v>0.9</v>
          </cell>
          <cell r="F2707">
            <v>15.16</v>
          </cell>
        </row>
        <row r="2708">
          <cell r="A2708">
            <v>100767</v>
          </cell>
          <cell r="B2708" t="str">
            <v>CONTRAVENTAMENTO COM CANTONEIRAS DE AÇO, ABAS IGUAIS, COM CONEXÕES PARAFUSADAS, INCLUSOS MÃO DE OBRA, TRANSPORTE E IÇAMENTO UTILIZANDO TALHA MANUAL, PARA EDIFÍCIOS DE ATÉ 2 PAVIMENTOS - FORNECIMENTO E INSTALAÇÃO. AF_01/2020_PSA</v>
          </cell>
          <cell r="C2708" t="str">
            <v>KG</v>
          </cell>
          <cell r="D2708">
            <v>13.36</v>
          </cell>
          <cell r="E2708">
            <v>3.3</v>
          </cell>
          <cell r="F2708">
            <v>16.66</v>
          </cell>
        </row>
        <row r="2709">
          <cell r="A2709">
            <v>100768</v>
          </cell>
          <cell r="B2709" t="str">
            <v>CONTRAVENTAMENTO COM CANTONEIRAS DE AÇO, ABAS IGUAIS, COM CONEXÕES SOLDADAS, INCLUSOS MÃO DE OBRA, TRANSPORTE E IÇAMENTO UTILIZANDO TALHA MANUAL, PARA EDIFÍCIOS DE ATÉ 2 PAVIMENTOS - FORNECIMENTO E INSTALAÇÃO. AF_01/2020_PA</v>
          </cell>
          <cell r="C2709" t="str">
            <v>KG</v>
          </cell>
          <cell r="D2709">
            <v>12.33</v>
          </cell>
          <cell r="E2709">
            <v>3.56</v>
          </cell>
          <cell r="F2709">
            <v>15.89</v>
          </cell>
        </row>
        <row r="2710">
          <cell r="A2710">
            <v>100769</v>
          </cell>
          <cell r="B2710" t="str">
            <v>CONTRAVENTAMENTO COM CANTONEIRAS DE AÇO, ABAS IGUAIS, COM CONEXÕES PARAFUSADAS, INCLUSOS MÃO DE OBRA, TRANSPORTE E IÇAMENTO UTILIZANDO GUINDASTE, PARA EDIFÍCIOS DE 3 A 5 PAVIMENTOS - FORNECIMENTO E INSTALAÇÃO. AF_01/2020_PSA</v>
          </cell>
          <cell r="C2710" t="str">
            <v>KG</v>
          </cell>
          <cell r="D2710">
            <v>19.619999999999997</v>
          </cell>
          <cell r="E2710">
            <v>2.92</v>
          </cell>
          <cell r="F2710">
            <v>22.54</v>
          </cell>
        </row>
        <row r="2711">
          <cell r="A2711">
            <v>100770</v>
          </cell>
          <cell r="B2711" t="str">
            <v>CONTRAVENTAMENTO COM CANTONEIRAS DE AÇO, ABAS IGUAIS, COM CONEXÕES SOLDADAS, INCLUSOS MÃO DE OBRA, TRANSPORTE E IÇAMENTO UTILIZANDO GUINDASTE, PARA EDIFÍCIOS DE 3 A 5 PAVIMENTOS - FORNECIMENTO E INSTALAÇÃO. AF_01/2020_PA</v>
          </cell>
          <cell r="C2711" t="str">
            <v>KG</v>
          </cell>
          <cell r="D2711">
            <v>18.419999999999998</v>
          </cell>
          <cell r="E2711">
            <v>3.1</v>
          </cell>
          <cell r="F2711">
            <v>21.52</v>
          </cell>
        </row>
        <row r="2712">
          <cell r="A2712">
            <v>100771</v>
          </cell>
          <cell r="B2712" t="str">
            <v>CONTRAVENTAMENTO COM CANTONEIRAS DE AÇO, ABAS IGUAIS, COM CONEXÕES PARAFUSADAS, INCLUSOS MÃO DE OBRA, TRANSPORTE E IÇAMENTO UTILIZANDO GRUA, PARA EDIFÍCIOS DE 6 A 10 PAVIMENTOS - FORNECIMENTO E INSTALAÇÃO. AF_01/2020_PSA</v>
          </cell>
          <cell r="C2712" t="str">
            <v>KG</v>
          </cell>
          <cell r="D2712">
            <v>14.27</v>
          </cell>
          <cell r="E2712">
            <v>2.5499999999999998</v>
          </cell>
          <cell r="F2712">
            <v>16.82</v>
          </cell>
        </row>
        <row r="2713">
          <cell r="A2713">
            <v>100772</v>
          </cell>
          <cell r="B2713" t="str">
            <v>CONTRAVENTAMENTO COM CANTONEIRAS DE AÇO, ABAS IGUAIS, COM CONEXÕES SOLDADAS, INCLUSOS MÃO DE OBRA, TRANSPORTE E IÇAMENTO UTILIZANDO GRUA, PARA EDIFÍCIOS DE 6 A 10 PAVIMENTOS - FORNECIMENTO E INSTALAÇÃO. AF_01/2020_PA</v>
          </cell>
          <cell r="C2713" t="str">
            <v>KG</v>
          </cell>
          <cell r="D2713">
            <v>13.17</v>
          </cell>
          <cell r="E2713">
            <v>2.72</v>
          </cell>
          <cell r="F2713">
            <v>15.89</v>
          </cell>
        </row>
        <row r="2714">
          <cell r="A2714">
            <v>100773</v>
          </cell>
          <cell r="B2714" t="str">
            <v>ESTRUTURA TRELIÇADA DE COBERTURA, TIPO ARCO, COM LIGAÇÕES SOLDADAS, INCLUSOS PERFIS METÁLICOS, CHAPAS METÁLICAS, MÃO DE OBRA E TRANSPORTE COM GUINDASTE - FORNECIMENTO E INSTALAÇÃO. AF_01/2020_PSA</v>
          </cell>
          <cell r="C2714" t="str">
            <v>KG</v>
          </cell>
          <cell r="D2714">
            <v>18.05</v>
          </cell>
          <cell r="E2714">
            <v>1.3</v>
          </cell>
          <cell r="F2714">
            <v>19.350000000000001</v>
          </cell>
        </row>
        <row r="2715">
          <cell r="A2715">
            <v>100774</v>
          </cell>
          <cell r="B2715" t="str">
            <v>ESTRUTURA TRELIÇADA DE COBERTURA, TIPO SHED, COM LIGAÇÕES SOLDADAS, INCLUSOS PERFIS METÁLICOS, CHAPAS METÁLICAS, MÃO DE OBRA E TRANSPORTE COM GUINDASTE - FORNECIMENTO E INSTALAÇÃO. AF_01/2020_PSA</v>
          </cell>
          <cell r="C2715" t="str">
            <v>KG</v>
          </cell>
          <cell r="D2715">
            <v>11.13</v>
          </cell>
          <cell r="E2715">
            <v>0.33</v>
          </cell>
          <cell r="F2715">
            <v>11.46</v>
          </cell>
        </row>
        <row r="2716">
          <cell r="A2716">
            <v>100775</v>
          </cell>
          <cell r="B2716" t="str">
            <v>ESTRUTURA TRELIÇADA DE COBERTURA, TIPO FINK, COM LIGAÇÕES SOLDADAS, INCLUSOS PERFIS METÁLICOS, CHAPAS METÁLICAS, MÃO DE OBRA E TRANSPORTE COM GUINDASTE - FORNECIMENTO E INSTALAÇÃO. AF_01/2020_PSA</v>
          </cell>
          <cell r="C2716" t="str">
            <v>KG</v>
          </cell>
          <cell r="D2716">
            <v>12.63</v>
          </cell>
          <cell r="E2716">
            <v>0.95</v>
          </cell>
          <cell r="F2716">
            <v>13.58</v>
          </cell>
        </row>
        <row r="2717">
          <cell r="A2717">
            <v>100776</v>
          </cell>
          <cell r="B2717" t="str">
            <v>ESTRUTURA TRELIÇADA DE COBERTURA, TIPO ARCO, COM LIGAÇÕES PARAFUSADAS, INCLUSOS PERFIS METÁLICOS, CHAPAS METÁLICAS, MÃO DE OBRA E TRANSPORTE COM GUINDASTE - FORNECIMENTO E INSTALAÇÃO. AF_01/2020_PSA</v>
          </cell>
          <cell r="C2717" t="str">
            <v>KG</v>
          </cell>
          <cell r="D2717">
            <v>18.200000000000003</v>
          </cell>
          <cell r="E2717">
            <v>1.24</v>
          </cell>
          <cell r="F2717">
            <v>19.440000000000001</v>
          </cell>
        </row>
        <row r="2718">
          <cell r="A2718">
            <v>100777</v>
          </cell>
          <cell r="B2718" t="str">
            <v>ESTRUTURA TRELIÇADA DE COBERTURA, TIPO SHED, COM LIGAÇÕES PARAFUSADAS, INCLUSOS PERFIS METÁLICOS, CHAPAS METÁLICAS, MÃO DE OBRA E TRANSPORTE COM GUINDASTE - FORNECIMENTO E INSTALAÇÃO. AF_01/2020_PSA</v>
          </cell>
          <cell r="C2718" t="str">
            <v>KG</v>
          </cell>
          <cell r="D2718">
            <v>12.92</v>
          </cell>
          <cell r="E2718">
            <v>1.1000000000000001</v>
          </cell>
          <cell r="F2718">
            <v>14.02</v>
          </cell>
        </row>
        <row r="2719">
          <cell r="A2719">
            <v>100778</v>
          </cell>
          <cell r="B2719" t="str">
            <v>ESTRUTURA TRELIÇADA DE COBERTURA, TIPO FINK, COM LIGAÇÕES PARAFUSADAS, INCLUSOS PERFIS METÁLICOS, CHAPAS METÁLICAS, MÃO DE OBRA E TRANSPORTE COM GUINDASTE - FORNECIMENTO E INSTALAÇÃO. AF_01/2020_PSA</v>
          </cell>
          <cell r="C2719" t="str">
            <v>KG</v>
          </cell>
          <cell r="D2719">
            <v>10.02</v>
          </cell>
          <cell r="E2719">
            <v>0.14000000000000001</v>
          </cell>
          <cell r="F2719">
            <v>10.16</v>
          </cell>
        </row>
        <row r="2720">
          <cell r="A2720">
            <v>103795</v>
          </cell>
          <cell r="B2720" t="str">
            <v>FABRICAÇÃO, MONTAGEM E DESMONTAGEM DE FÔRMA PARA ESCADA HIDRÁULICA, EM CHAPA DE MADEIRA COMPENSADA RESINADA, E = 17 MM, 3 UTILIZAÇÕES. AF_08/2022</v>
          </cell>
          <cell r="C2720" t="str">
            <v>M2</v>
          </cell>
          <cell r="D2720">
            <v>47.929999999999993</v>
          </cell>
          <cell r="E2720">
            <v>34.17</v>
          </cell>
          <cell r="F2720">
            <v>82.1</v>
          </cell>
        </row>
        <row r="2721">
          <cell r="A2721">
            <v>103796</v>
          </cell>
          <cell r="B2721" t="str">
            <v>FABRICAÇÃO, MONTAGEM E DESMONTAGEM DE FÔRMA PARA BACIA DE DISSIPAÇÃO, EM MADEIRA SERRADA, E = 25 MM, 2 UTILIZAÇÕES. AF_08/2022</v>
          </cell>
          <cell r="C2721" t="str">
            <v>M2</v>
          </cell>
          <cell r="D2721">
            <v>39.57</v>
          </cell>
          <cell r="E2721">
            <v>12.4</v>
          </cell>
          <cell r="F2721">
            <v>51.97</v>
          </cell>
        </row>
        <row r="2722">
          <cell r="A2722">
            <v>103797</v>
          </cell>
          <cell r="B2722" t="str">
            <v>ARMAÇÃO DE DESCIDA DÁGUA UTILIZANDO AÇO CA-60 DE 5 MM - MONTAGEM. AF_08/2022</v>
          </cell>
          <cell r="C2722" t="str">
            <v>KG</v>
          </cell>
          <cell r="D2722">
            <v>10.440000000000001</v>
          </cell>
          <cell r="E2722">
            <v>6</v>
          </cell>
          <cell r="F2722">
            <v>16.440000000000001</v>
          </cell>
        </row>
        <row r="2723">
          <cell r="A2723">
            <v>103798</v>
          </cell>
          <cell r="B2723" t="str">
            <v>CONCRETAGEM DE DISSIPADOR DE ENERGIA, CONCRETO USINADO, FCK = 20 MPA, COM USO DE BOMBA - LANÇAMENTO, ADENSAMENTO E ACABAMENTO. AF_08/2022</v>
          </cell>
          <cell r="C2723" t="str">
            <v>M3</v>
          </cell>
          <cell r="D2723">
            <v>532.85</v>
          </cell>
          <cell r="E2723">
            <v>48.77</v>
          </cell>
          <cell r="F2723">
            <v>581.62</v>
          </cell>
        </row>
        <row r="2724">
          <cell r="A2724">
            <v>103799</v>
          </cell>
          <cell r="B2724" t="str">
            <v>PEDRA DE MÃO FIXADA COM CONCRETO PARA BACIA DE DISSIPAÇÃO, 40% DE CONCRETO EM VOLUME, FCK = 20 MPA, COM USO DE JERICA E PREPARO EM BETONEIRA DE 600 L - AREIA, BRITA E PEDRA DE MÃO COMERCIAIS - LANÇAMENTO, ADENSAMENTO E ACABAMENTO. AF_08/2022</v>
          </cell>
          <cell r="C2724" t="str">
            <v>M3</v>
          </cell>
          <cell r="D2724">
            <v>267.3</v>
          </cell>
          <cell r="E2724">
            <v>125.68</v>
          </cell>
          <cell r="F2724">
            <v>392.98</v>
          </cell>
        </row>
        <row r="2725">
          <cell r="A2725">
            <v>103800</v>
          </cell>
          <cell r="B2725" t="str">
            <v>PEDRA ARGAMASSADA COM CIMENTO E AREIA 1:3, 40% DE ARGAMASSA EM VOLUME - AREIA E PEDRA DE MÃO COMERCIAIS - FORNECIMENTO E ASSENTAMENTO. AF_08/2022</v>
          </cell>
          <cell r="C2725" t="str">
            <v>M3</v>
          </cell>
          <cell r="D2725">
            <v>331.42</v>
          </cell>
          <cell r="E2725">
            <v>160.37</v>
          </cell>
          <cell r="F2725">
            <v>491.79</v>
          </cell>
        </row>
        <row r="2726">
          <cell r="A2726">
            <v>103801</v>
          </cell>
          <cell r="B2726" t="str">
            <v>CONCRETAGEM DE DISSIPADOR DE ENERGIA, FCK = 20 MPA, COM USO DE JERICAS E PREPARO EM BETONEIRA DE 600 L - AREIA E BRITA COMERCIAIS - LANÇAMENTO, ADENSAMENTO E ACABAMENTO. AF_08/2022</v>
          </cell>
          <cell r="C2726" t="str">
            <v>M3</v>
          </cell>
          <cell r="D2726">
            <v>463.98</v>
          </cell>
          <cell r="E2726">
            <v>165.29</v>
          </cell>
          <cell r="F2726">
            <v>629.27</v>
          </cell>
        </row>
        <row r="2727">
          <cell r="A2727">
            <v>103925</v>
          </cell>
          <cell r="B2727" t="str">
            <v>ESCADA HIDRÁULICA, LARGURA ATÉ 1M, TIPO DESCIDA DÁGUA DE CORTE OU ATERRO EM DEGRAUS (DCD 02, 04 E DAD 02), EM CONCRETO USINADO, FCK = 20 MPA, LANÇADO COM BOMBA, INCLUINDO ARMAÇÃO, MATERIAIS E FÔRMAS (3 UTILIZAÇÕES). AF_08/2022</v>
          </cell>
          <cell r="C2727" t="str">
            <v>M3</v>
          </cell>
          <cell r="D2727">
            <v>1157.04</v>
          </cell>
          <cell r="E2727">
            <v>450.88</v>
          </cell>
          <cell r="F2727">
            <v>1607.92</v>
          </cell>
        </row>
        <row r="2728">
          <cell r="A2728">
            <v>103926</v>
          </cell>
          <cell r="B2728" t="str">
            <v>ESCADA HIDRÁULICA, LARGURA DE 1 A 4,1 M, TIPO DESCIDA DÁGUA DE ATERRO EM DEGRAUS (DAD 04, 06, 08, 10, 12, 14, 16, 18), EM CONCRETO USINADO, FCK = 20 MPA, LANÇADO COM BOMBA, INCLUINDO ARMAÇÃO, MATERIAIS E FÔRMAS (3 UTILIZAÇÕES). AF_08/2022</v>
          </cell>
          <cell r="C2728" t="str">
            <v>M3</v>
          </cell>
          <cell r="D2728">
            <v>964.37999999999988</v>
          </cell>
          <cell r="E2728">
            <v>324.74</v>
          </cell>
          <cell r="F2728">
            <v>1289.1199999999999</v>
          </cell>
        </row>
        <row r="2729">
          <cell r="A2729">
            <v>103928</v>
          </cell>
          <cell r="B2729" t="str">
            <v>BACIA DE DISSIPAÇÃO, TIPO BACIA EM PEDRA DE MÃO ARGAMASSADA (DES 01, 02, 03, 04), LANÇADO MANUALMENTE, INCLUINDO MATERIAIS E FÔRMAS (2 UTILIZAÇÕES). AF_08/2022</v>
          </cell>
          <cell r="C2729" t="str">
            <v>M3</v>
          </cell>
          <cell r="D2729">
            <v>331.42</v>
          </cell>
          <cell r="E2729">
            <v>160.37</v>
          </cell>
          <cell r="F2729">
            <v>491.79</v>
          </cell>
        </row>
        <row r="2730">
          <cell r="A2730">
            <v>103929</v>
          </cell>
          <cell r="B2730" t="str">
            <v>BACIA DE DISSIPAÇÃO, TIPO BACIA COM DENTES DE CONCRETO (01), COM PREPARO MANUAL, FCK = 20 MPA, LANÇADO MANUALMENTE, INCLUINDO MATERIAIS E FÔRMAS (2 UTILIZAÇÕES). AF_08/2022</v>
          </cell>
          <cell r="C2730" t="str">
            <v>M3</v>
          </cell>
          <cell r="D2730">
            <v>859.67</v>
          </cell>
          <cell r="E2730">
            <v>289.35000000000002</v>
          </cell>
          <cell r="F2730">
            <v>1149.02</v>
          </cell>
        </row>
        <row r="2731">
          <cell r="A2731">
            <v>103930</v>
          </cell>
          <cell r="B2731" t="str">
            <v>BACIA DE DISSIPAÇÃO, LARGURA ATÉ 1 M, TIPO BACIA EM PEDRA DE MÃO FIXADA COM CONCRETO (DEB 01, 02), COM PREPARO MANUAL, FCK = 20 MPA, LANÇADO MANUALMENTE, INCLUINDO MATERIAIS E FÔRMAS (2 UTILIZAÇÕES). AF_08/2022</v>
          </cell>
          <cell r="C2731" t="str">
            <v>M3</v>
          </cell>
          <cell r="D2731">
            <v>521.11</v>
          </cell>
          <cell r="E2731">
            <v>195.15</v>
          </cell>
          <cell r="F2731">
            <v>716.26</v>
          </cell>
        </row>
        <row r="2732">
          <cell r="A2732">
            <v>103931</v>
          </cell>
          <cell r="B2732" t="str">
            <v>BACIA DE DISSIPAÇÃO, LARGURA DE 1 A 4 M, TIPO BACIA EM PEDRA DE MÃO FIXADA COM CONCRETO (DEB 03, 04, 05, 06), COM PREPARO MANUAL, FCK = 20 MPA, LANÇADO MANUALMENTE, INCLUINDO MATERIAIS E FÔRMAS (2 UTILIZAÇÕES). AF_08/2022</v>
          </cell>
          <cell r="C2732" t="str">
            <v>M3</v>
          </cell>
          <cell r="D2732">
            <v>380.57999999999993</v>
          </cell>
          <cell r="E2732">
            <v>153.83000000000001</v>
          </cell>
          <cell r="F2732">
            <v>534.41</v>
          </cell>
        </row>
        <row r="2733">
          <cell r="A2733">
            <v>103932</v>
          </cell>
          <cell r="B2733" t="str">
            <v>BACIA DE DISSIPAÇÃO, LARGURA DE 4 A 9,2 M, TIPO BACIA EM PEDRA DE MÃO FIXADA COM CONCRETO (DEB 07, 08, 09, 10, 11, 12, 13), COM PREPARO MANUAL, FCK = 20 MPA, LANÇADO MANUALMENTE, INCLUINDO MATERIAIS E FÔRMAS (2 UTILIZAÇÕES). AF_08/2022</v>
          </cell>
          <cell r="C2733" t="str">
            <v>M3</v>
          </cell>
          <cell r="D2733">
            <v>360</v>
          </cell>
          <cell r="E2733">
            <v>147.78</v>
          </cell>
          <cell r="F2733">
            <v>507.78</v>
          </cell>
        </row>
        <row r="2734">
          <cell r="A2734">
            <v>103933</v>
          </cell>
          <cell r="B2734" t="str">
            <v>DESCIDA D'ÁGUA RÁPIDA (DAR 03), EM CONCRETO USINADO, FCK = 20 MPA, LANÇADO COM BOMBA, INCLUINDO ARMAÇÃO, MATERIAIS E FÔRMAS (2 UTILIZAÇÕES). AF_08/2022</v>
          </cell>
          <cell r="C2734" t="str">
            <v>M3</v>
          </cell>
          <cell r="D2734">
            <v>1120.4399999999998</v>
          </cell>
          <cell r="E2734">
            <v>298.41000000000003</v>
          </cell>
          <cell r="F2734">
            <v>1418.85</v>
          </cell>
        </row>
        <row r="2735">
          <cell r="A2735">
            <v>104466</v>
          </cell>
          <cell r="B2735" t="str">
            <v>COMPOSIÇÃO PARAMÉTRICA PARA FORNECIMENTO E MONTAGEM DE ESTRUTURA METÁLICA PARA ESTRUTURA PRINCIPAL DE EDIFICAÇÕES (PILARES, VIGAS E CONTRAVENTAMENTO). AF_11/2022</v>
          </cell>
          <cell r="C2735" t="str">
            <v>KG</v>
          </cell>
          <cell r="D2735">
            <v>25.47</v>
          </cell>
          <cell r="E2735">
            <v>2.6</v>
          </cell>
          <cell r="F2735">
            <v>28.07</v>
          </cell>
        </row>
        <row r="2736">
          <cell r="A2736">
            <v>104467</v>
          </cell>
          <cell r="B2736" t="str">
            <v>COMPOSIÇÃO PARAMÉTRICA PARA FORNECIMENTO E MONTAGEM DE ESTRUTURA METÁLICA PARA COBERTURA DE EDIFICAÇÕES COM ESTRUTURA DE APOIO. AF_11/2022</v>
          </cell>
          <cell r="C2736" t="str">
            <v>KG</v>
          </cell>
          <cell r="D2736">
            <v>34.5</v>
          </cell>
          <cell r="E2736">
            <v>4.49</v>
          </cell>
          <cell r="F2736">
            <v>38.99</v>
          </cell>
        </row>
        <row r="2737">
          <cell r="A2737">
            <v>104468</v>
          </cell>
          <cell r="B2737" t="str">
            <v>COMPOSIÇÃO PARAMÉTRICA PARA FORNECIMENTO E MONTAGEM DE ESTRUTURA METÁLICA PARA GALPÕES SEM PONTE ROLANTE. AF_11/2022</v>
          </cell>
          <cell r="C2737" t="str">
            <v>KG</v>
          </cell>
          <cell r="D2737">
            <v>47.19</v>
          </cell>
          <cell r="E2737">
            <v>5.67</v>
          </cell>
          <cell r="F2737">
            <v>52.86</v>
          </cell>
        </row>
        <row r="2738">
          <cell r="A2738">
            <v>104469</v>
          </cell>
          <cell r="B2738" t="str">
            <v>COMPOSIÇÃO PARAMÉTRICA PARA FORNECIMENTO E MONTAGEM DE ESTRUTURA METÁLICA PARA GALPÕES COM PONTE ROLANTE. AF_11/2022</v>
          </cell>
          <cell r="C2738" t="str">
            <v>KG</v>
          </cell>
          <cell r="D2738">
            <v>48.49</v>
          </cell>
          <cell r="E2738">
            <v>5.69</v>
          </cell>
          <cell r="F2738">
            <v>54.18</v>
          </cell>
        </row>
        <row r="2739">
          <cell r="A2739">
            <v>104470</v>
          </cell>
          <cell r="B2739" t="str">
            <v>COMPOSIÇÃO PARAMÉTRICA PARA FORNECIMENTO E MONTAGEM DE ESTRUTURA METÁLICA PARA COBERTURA DE GALPÕES COM ESTRUTURA DE APOIO EM VIGAS. AF_11/2022</v>
          </cell>
          <cell r="C2739" t="str">
            <v>KG</v>
          </cell>
          <cell r="D2739">
            <v>27.01</v>
          </cell>
          <cell r="E2739">
            <v>3.22</v>
          </cell>
          <cell r="F2739">
            <v>30.23</v>
          </cell>
        </row>
        <row r="2740">
          <cell r="A2740">
            <v>104471</v>
          </cell>
          <cell r="B2740" t="str">
            <v>COMPOSIÇÃO PARAMÉTRICA PARA FORNECIMENTO E MONTAGEM DE ESTRUTURA METÁLICA PARA COBERTURA DE GALPÕES COM ESTRUTURA DE APOIO EM TRELIÇA TIPO FINK. AF_11/2022</v>
          </cell>
          <cell r="C2740" t="str">
            <v>KG</v>
          </cell>
          <cell r="D2740">
            <v>24.099999999999998</v>
          </cell>
          <cell r="E2740">
            <v>2.85</v>
          </cell>
          <cell r="F2740">
            <v>26.95</v>
          </cell>
        </row>
        <row r="2741">
          <cell r="A2741">
            <v>104472</v>
          </cell>
          <cell r="B2741" t="str">
            <v>COMPOSIÇÃO PARAMÉTRICA PARA FORNECIMENTO E MONTAGEM DE ESTRUTURA METÁLICA PARA COBERTURA DE GALPÕES COM ESTRUTURA DE APOIO EM TRELIÇA TIPO ARCO. AF_11/2022</v>
          </cell>
          <cell r="C2741" t="str">
            <v>KG</v>
          </cell>
          <cell r="D2741">
            <v>36</v>
          </cell>
          <cell r="E2741">
            <v>4.3</v>
          </cell>
          <cell r="F2741">
            <v>40.299999999999997</v>
          </cell>
        </row>
        <row r="2742">
          <cell r="A2742">
            <v>104483</v>
          </cell>
          <cell r="B2742" t="str">
            <v>COMPOSIÇÃO PARAMÉTRICA PARA EXECUÇÃO DE ESTRUTURAS DE CONCRETO ARMADO CONVENCIONAL, PARA EDIFICAÇÃO HABITACIONAL MULTIFAMILIAR (PRÉDIO), ATÉ 4 PAVIMENTOS, FCK = 25 MPA. AF_11/2022</v>
          </cell>
          <cell r="C2742" t="str">
            <v>M3</v>
          </cell>
          <cell r="D2742">
            <v>1669.1399999999999</v>
          </cell>
          <cell r="E2742">
            <v>436.5</v>
          </cell>
          <cell r="F2742">
            <v>2105.64</v>
          </cell>
        </row>
        <row r="2743">
          <cell r="A2743">
            <v>104484</v>
          </cell>
          <cell r="B2743" t="str">
            <v>COMPOSIÇÃO PARAMÉTRICA PARA EXECUÇÃO DE ESTRUTURAS DE CONCRETO ARMADO, PARA EDIFICAÇÃO HABITACIONAL UNIFAMILIAR COM DOIS PAVIMENTOS (CASA ISOLADA), FCK = 25 MPA. AF_11/2022</v>
          </cell>
          <cell r="C2743" t="str">
            <v>M3</v>
          </cell>
          <cell r="D2743">
            <v>2504.62</v>
          </cell>
          <cell r="E2743">
            <v>1180.5</v>
          </cell>
          <cell r="F2743">
            <v>3685.12</v>
          </cell>
        </row>
        <row r="2744">
          <cell r="A2744">
            <v>104485</v>
          </cell>
          <cell r="B2744" t="str">
            <v>COMPOSIÇÃO PARAMÉTRICA EXECUÇÃO DE ESTRUTURAS DE CONCRETO ARMADO, PARA EDIFICAÇÃO HABITACIONAL UNIFAMILIAR COM DOIS PAVIMENTOS (CASA EM EMPREENDIMENTOS), FCK = 25 MPA. AF_11/2022</v>
          </cell>
          <cell r="C2744" t="str">
            <v>M3</v>
          </cell>
          <cell r="D2744">
            <v>2080.96</v>
          </cell>
          <cell r="E2744">
            <v>764.44</v>
          </cell>
          <cell r="F2744">
            <v>2845.4</v>
          </cell>
        </row>
        <row r="2745">
          <cell r="A2745">
            <v>104486</v>
          </cell>
          <cell r="B2745" t="str">
            <v>COMPOSIÇÃO PARAMÉTRICA PARA EXECUÇÃO DE ESTRUTURAS DE CONCRETO ARMADO, PARA EDIFICAÇÃO HABITACIONAL UNIFAMILIAR TÉRREA (CASA ISOLADA), FCK = 25 MPA. AF_11/2022</v>
          </cell>
          <cell r="C2745" t="str">
            <v>M3</v>
          </cell>
          <cell r="D2745">
            <v>2203.29</v>
          </cell>
          <cell r="E2745">
            <v>881.67</v>
          </cell>
          <cell r="F2745">
            <v>3084.96</v>
          </cell>
        </row>
        <row r="2746">
          <cell r="A2746">
            <v>104487</v>
          </cell>
          <cell r="B2746" t="str">
            <v>COMPOSIÇÃO PARAMÉTRICA PARA EXECUÇÃO DE ESTRUTURAS DE CONCRETO ARMADO, PARA EDIFICAÇÃO HABITACIONAL UNIFAMILIAR TÉRREA (CASA EM EMPREENDIMENTOS), FCK = 25 MPA. AF_11/2022</v>
          </cell>
          <cell r="C2746" t="str">
            <v>M3</v>
          </cell>
          <cell r="D2746">
            <v>1854.67</v>
          </cell>
          <cell r="E2746">
            <v>605.04</v>
          </cell>
          <cell r="F2746">
            <v>2459.71</v>
          </cell>
        </row>
        <row r="2747">
          <cell r="A2747">
            <v>104488</v>
          </cell>
          <cell r="B2747" t="str">
            <v>COMPOSIÇÃO PARAMÉTRICA PARA EXECUÇÃO DE ESTRUTURAS DE CONCRETO ARMADO, PARA EDIFICAÇÃO INSTITUCIONAL TÉRREA, FCK = 25 MPA. AF_11/2022</v>
          </cell>
          <cell r="C2747" t="str">
            <v>M3</v>
          </cell>
          <cell r="D2747">
            <v>1874.9400000000003</v>
          </cell>
          <cell r="E2747">
            <v>470.59</v>
          </cell>
          <cell r="F2747">
            <v>2345.5300000000002</v>
          </cell>
        </row>
        <row r="2748">
          <cell r="A2748">
            <v>104489</v>
          </cell>
          <cell r="B2748" t="str">
            <v>COMPOSIÇÃO PARAMÉTRICA PARA EXECUÇÃO DE ESCADA EM CONCRETO ARMADO, MOLDADA IN LOCO, FCK = 25 MPA. AF_11/2022</v>
          </cell>
          <cell r="C2748" t="str">
            <v>M3</v>
          </cell>
          <cell r="D2748">
            <v>2614.36</v>
          </cell>
          <cell r="E2748">
            <v>1283.56</v>
          </cell>
          <cell r="F2748">
            <v>3897.92</v>
          </cell>
        </row>
        <row r="2749">
          <cell r="A2749">
            <v>104490</v>
          </cell>
          <cell r="B2749" t="str">
            <v>COMPOSIÇÃO PARAMÉTRICA PARA EXECUÇÃO DE ESTRUTURAS DE CONCRETO ARMADO CONVENCIONAL, PARA EDIFICAÇÃO HABITACIONAL MULTIFAMILIAR (PRÉDIO), DE 5 A 8 PAVIMENTOS, FCK = 25 MPA. AF_11/2022</v>
          </cell>
          <cell r="C2749" t="str">
            <v>M3</v>
          </cell>
          <cell r="D2749">
            <v>1822.8</v>
          </cell>
          <cell r="E2749">
            <v>450.97</v>
          </cell>
          <cell r="F2749">
            <v>2273.77</v>
          </cell>
        </row>
        <row r="2750">
          <cell r="A2750">
            <v>98562</v>
          </cell>
          <cell r="B2750" t="str">
            <v>IMPERMEABILIZAÇÃO DE SUPERFÍCIE COM ARGAMASSA DE CIMENTO E AREIA, COM ADITIVO IMPERMEABILIZANTE, E = 1,5CM. AF_09/2023</v>
          </cell>
          <cell r="C2750" t="str">
            <v>M2</v>
          </cell>
          <cell r="D2750">
            <v>25.01</v>
          </cell>
          <cell r="E2750">
            <v>27.84</v>
          </cell>
          <cell r="F2750">
            <v>52.85</v>
          </cell>
        </row>
        <row r="2751">
          <cell r="A2751">
            <v>98555</v>
          </cell>
          <cell r="B2751" t="str">
            <v>IMPERMEABILIZAÇÃO DE SUPERFÍCIE COM ARGAMASSA POLIMÉRICA / MEMBRANA ACRÍLICA, 3 DEMÃOS. AF_09/2023</v>
          </cell>
          <cell r="C2751" t="str">
            <v>M2</v>
          </cell>
          <cell r="D2751">
            <v>18.630000000000003</v>
          </cell>
          <cell r="E2751">
            <v>15.97</v>
          </cell>
          <cell r="F2751">
            <v>34.6</v>
          </cell>
        </row>
        <row r="2752">
          <cell r="A2752">
            <v>98556</v>
          </cell>
          <cell r="B2752" t="str">
            <v>IMPERMEABILIZIMPERMEABILIZAÇÃO DE SUPERFÍCIE COM ARGAMASSA POLIMÉRICA / MEMBRANA ACRÍLICA, 4 DEMÃOS, REFORÇADA COM VÉU DE POLIÉSTER (MAV). AF_09/2023</v>
          </cell>
          <cell r="C2752" t="str">
            <v>M2</v>
          </cell>
          <cell r="D2752">
            <v>37.28</v>
          </cell>
          <cell r="E2752">
            <v>26.13</v>
          </cell>
          <cell r="F2752">
            <v>63.41</v>
          </cell>
        </row>
        <row r="2753">
          <cell r="A2753">
            <v>98558</v>
          </cell>
          <cell r="B2753" t="str">
            <v>TRATAMENTO DE RALO OU PONTO EMERGENTE COM ARGAMASSA POLIMÉRICA / MEMBRANA ACRÍLICA REFORÇADO COM TELA DE POLIÉSTER (MAV). AF_09/2023</v>
          </cell>
          <cell r="C2753" t="str">
            <v>UN</v>
          </cell>
          <cell r="D2753">
            <v>6.82</v>
          </cell>
          <cell r="E2753">
            <v>3.6</v>
          </cell>
          <cell r="F2753">
            <v>10.42</v>
          </cell>
        </row>
        <row r="2754">
          <cell r="A2754">
            <v>98559</v>
          </cell>
          <cell r="B2754" t="str">
            <v>TRATAMENTO DE RODAPÉ COM TELA DE POLIÉSTER. AF_09/2023</v>
          </cell>
          <cell r="C2754" t="str">
            <v>M</v>
          </cell>
          <cell r="D2754">
            <v>3.77</v>
          </cell>
          <cell r="E2754">
            <v>1.6</v>
          </cell>
          <cell r="F2754">
            <v>5.37</v>
          </cell>
        </row>
        <row r="2755">
          <cell r="A2755">
            <v>98546</v>
          </cell>
          <cell r="B2755" t="str">
            <v>IMPERMEABILIZAÇÃO DE SUPERFÍCIE COM MANTA ASFÁLTICA, UMA CAMADA, INCLUSIVE APLICAÇÃO DE PRIMER ASFÁLTICO, E=4MM. AF_09/2023</v>
          </cell>
          <cell r="C2755" t="str">
            <v>M2</v>
          </cell>
          <cell r="D2755">
            <v>105.3</v>
          </cell>
          <cell r="E2755">
            <v>24.64</v>
          </cell>
          <cell r="F2755">
            <v>129.94</v>
          </cell>
        </row>
        <row r="2756">
          <cell r="A2756">
            <v>98547</v>
          </cell>
          <cell r="B2756" t="str">
            <v>IMPERMEABILIZAÇÃO DE SUPERFÍCIE COM MANTA ASFÁLTICA, DUAS CAMADAS, INCLUSIVE APLICAÇÃO DE PRIMER ASFÁLTICO, E=3MM E E=4MM. AF_09/2023</v>
          </cell>
          <cell r="C2756" t="str">
            <v>M2</v>
          </cell>
          <cell r="D2756">
            <v>180.31</v>
          </cell>
          <cell r="E2756">
            <v>39.25</v>
          </cell>
          <cell r="F2756">
            <v>219.56</v>
          </cell>
        </row>
        <row r="2757">
          <cell r="A2757">
            <v>98553</v>
          </cell>
          <cell r="B2757" t="str">
            <v>IMPERMEABILIZAÇÃO DE SUPERFÍCIE COM MEMBRANA À BASE DE POLIURETANO, 2 DEMÃOS. AF_09/2023</v>
          </cell>
          <cell r="C2757" t="str">
            <v>M2</v>
          </cell>
          <cell r="D2757">
            <v>169.26999999999998</v>
          </cell>
          <cell r="E2757">
            <v>13.15</v>
          </cell>
          <cell r="F2757">
            <v>182.42</v>
          </cell>
        </row>
        <row r="2758">
          <cell r="A2758">
            <v>98554</v>
          </cell>
          <cell r="B2758" t="str">
            <v>IMPERMEABILIZAÇÃO DE SUPERFÍCIE COM MEMBRANA À BASE DE RESINA ACRÍLICA, 3 DEMÃOS. AF_09/2023</v>
          </cell>
          <cell r="C2758" t="str">
            <v>M2</v>
          </cell>
          <cell r="D2758">
            <v>36.14</v>
          </cell>
          <cell r="E2758">
            <v>15.07</v>
          </cell>
          <cell r="F2758">
            <v>51.21</v>
          </cell>
        </row>
        <row r="2759">
          <cell r="A2759">
            <v>98557</v>
          </cell>
          <cell r="B2759" t="str">
            <v>IMPERMEABILIZAÇÃO DE SUPERFÍCIE COM EMULSÃO ASFÁLTICA, 2 DEMÃOS. AF_09/2023</v>
          </cell>
          <cell r="C2759" t="str">
            <v>M2</v>
          </cell>
          <cell r="D2759">
            <v>30.6</v>
          </cell>
          <cell r="E2759">
            <v>11.36</v>
          </cell>
          <cell r="F2759">
            <v>41.96</v>
          </cell>
        </row>
        <row r="2760">
          <cell r="A2760">
            <v>98563</v>
          </cell>
          <cell r="B2760" t="str">
            <v>PROTEÇÃO MECÂNICA DE SUPERFÍCIE HORIZONTAL COM ARGAMASSA DE CIMENTO E AREIA, TRAÇO 1:3, E=2CM. AF_09/2023</v>
          </cell>
          <cell r="C2760" t="str">
            <v>M2</v>
          </cell>
          <cell r="D2760">
            <v>22.65</v>
          </cell>
          <cell r="E2760">
            <v>16.61</v>
          </cell>
          <cell r="F2760">
            <v>39.26</v>
          </cell>
        </row>
        <row r="2761">
          <cell r="A2761">
            <v>98564</v>
          </cell>
          <cell r="B2761" t="str">
            <v>PROTEÇÃO MECÂNICA DE SUPERFÍCIE VERTICAL COM ARGAMASSA DE CIMENTO E AREIA, TRAÇO 1:3, E=2CM. AF_09/2023</v>
          </cell>
          <cell r="C2761" t="str">
            <v>M2</v>
          </cell>
          <cell r="D2761">
            <v>36.36</v>
          </cell>
          <cell r="E2761">
            <v>18.190000000000001</v>
          </cell>
          <cell r="F2761">
            <v>54.55</v>
          </cell>
        </row>
        <row r="2762">
          <cell r="A2762">
            <v>98565</v>
          </cell>
          <cell r="B2762" t="str">
            <v>PROTEÇÃO MECÂNICA DE SUPERFICIE HORIZONTAL COM ARGAMASSA DE CIMENTO E AREIA, TRAÇO 1:3, E=3CM. AF_09/2023</v>
          </cell>
          <cell r="C2762" t="str">
            <v>M2</v>
          </cell>
          <cell r="D2762">
            <v>31.34</v>
          </cell>
          <cell r="E2762">
            <v>24.7</v>
          </cell>
          <cell r="F2762">
            <v>56.04</v>
          </cell>
        </row>
        <row r="2763">
          <cell r="A2763">
            <v>98566</v>
          </cell>
          <cell r="B2763" t="str">
            <v>PROTEÇÃO MECÂNICA DE SUPERFÍCIE VERTICAL COM ARGAMASSA DE CIMENTO E AREIA, TRAÇO 1:3, E=3CM. AF_09/2023</v>
          </cell>
          <cell r="C2763" t="str">
            <v>M2</v>
          </cell>
          <cell r="D2763">
            <v>45.05</v>
          </cell>
          <cell r="E2763">
            <v>26.28</v>
          </cell>
          <cell r="F2763">
            <v>71.33</v>
          </cell>
        </row>
        <row r="2764">
          <cell r="A2764">
            <v>98567</v>
          </cell>
          <cell r="B2764" t="str">
            <v>PROTEÇÃO MECÂNICA DE SUPERFICIE HORIZONTAL COM ARGAMASSA DE CIMENTO E AREIA, TRAÇO 1:3, E=4CM. AF_09/2023</v>
          </cell>
          <cell r="C2764" t="str">
            <v>M2</v>
          </cell>
          <cell r="D2764">
            <v>39.42</v>
          </cell>
          <cell r="E2764">
            <v>32.58</v>
          </cell>
          <cell r="F2764">
            <v>72</v>
          </cell>
        </row>
        <row r="2765">
          <cell r="A2765">
            <v>98568</v>
          </cell>
          <cell r="B2765" t="str">
            <v>PROTEÇÃO MECÂNICA DE SUPERFÍCIE VERTICAL COM ARGAMASSA DE CIMENTO E AREIA, TRAÇO 1:3, E=4CM. AF_09/2023</v>
          </cell>
          <cell r="C2765" t="str">
            <v>M2</v>
          </cell>
          <cell r="D2765">
            <v>53.11</v>
          </cell>
          <cell r="E2765">
            <v>34.19</v>
          </cell>
          <cell r="F2765">
            <v>87.3</v>
          </cell>
        </row>
        <row r="2766">
          <cell r="A2766">
            <v>98569</v>
          </cell>
          <cell r="B2766" t="str">
            <v>PROTEÇÃO MECÂNICA DE SUPERFICIE HORIZONTAL COM ARGAMASSA DE CIMENTO E AREIA, TRAÇO 1:3, E=5CM. AF_09/2023</v>
          </cell>
          <cell r="C2766" t="str">
            <v>M2</v>
          </cell>
          <cell r="D2766">
            <v>48.120000000000005</v>
          </cell>
          <cell r="E2766">
            <v>40.659999999999997</v>
          </cell>
          <cell r="F2766">
            <v>88.78</v>
          </cell>
        </row>
        <row r="2767">
          <cell r="A2767">
            <v>98570</v>
          </cell>
          <cell r="B2767" t="str">
            <v>PROTEÇÃO MECÂNICA DE SUPERFÍCIE VERTICAL COM ARGAMASSA DE CIMENTO E AREIA, TRAÇO 1:3, E=5CM. AF_09/2023</v>
          </cell>
          <cell r="C2767" t="str">
            <v>M2</v>
          </cell>
          <cell r="D2767">
            <v>61.8</v>
          </cell>
          <cell r="E2767">
            <v>42.28</v>
          </cell>
          <cell r="F2767">
            <v>104.08</v>
          </cell>
        </row>
        <row r="2768">
          <cell r="A2768">
            <v>98571</v>
          </cell>
          <cell r="B2768" t="str">
            <v>PROTEÇÃO MECÂNICA DE SUPERFICIE HORIZONTAL COM CONCRETO 15 MPA, E=4CM. AF_09/2023</v>
          </cell>
          <cell r="C2768" t="str">
            <v>M2</v>
          </cell>
          <cell r="D2768">
            <v>27.34</v>
          </cell>
          <cell r="E2768">
            <v>17.48</v>
          </cell>
          <cell r="F2768">
            <v>44.82</v>
          </cell>
        </row>
        <row r="2769">
          <cell r="A2769">
            <v>98572</v>
          </cell>
          <cell r="B2769" t="str">
            <v>PROTEÇÃO MECÂNICA DE SUPERFICIE HORIZONTAL COM CONCRETO 15 MPA, E=5CM. AF_09/2023</v>
          </cell>
          <cell r="C2769" t="str">
            <v>M2</v>
          </cell>
          <cell r="D2769">
            <v>33.159999999999997</v>
          </cell>
          <cell r="E2769">
            <v>21.85</v>
          </cell>
          <cell r="F2769">
            <v>55.01</v>
          </cell>
        </row>
        <row r="2770">
          <cell r="A2770">
            <v>98573</v>
          </cell>
          <cell r="B2770" t="str">
            <v>PROTEÇÃO MECÂNICA DE SUPERFÍCIE VERTICAL COM CONCRETO 15 MPA, E=5CM. AF_09/2023</v>
          </cell>
          <cell r="C2770" t="str">
            <v>M2</v>
          </cell>
          <cell r="D2770">
            <v>46.680000000000007</v>
          </cell>
          <cell r="E2770">
            <v>23</v>
          </cell>
          <cell r="F2770">
            <v>69.680000000000007</v>
          </cell>
        </row>
        <row r="2771">
          <cell r="A2771">
            <v>91831</v>
          </cell>
          <cell r="B2771" t="str">
            <v>ELETRODUTO FLEXÍVEL CORRUGADO, PVC, DN 20 MM (1/2"), PARA CIRCUITOS TERMINAIS, INSTALADO EM FORRO - FORNECIMENTO E INSTALAÇÃO. AF_03/2023</v>
          </cell>
          <cell r="C2771" t="str">
            <v>M</v>
          </cell>
          <cell r="D2771">
            <v>11.19</v>
          </cell>
          <cell r="E2771">
            <v>8.8699999999999992</v>
          </cell>
          <cell r="F2771">
            <v>20.059999999999999</v>
          </cell>
        </row>
        <row r="2772">
          <cell r="A2772">
            <v>91833</v>
          </cell>
          <cell r="B2772" t="str">
            <v>ELETRODUTO FLEXÍVEL CORRUGADO REFORÇADO, PVC, DN 20 MM (1/2"), PARA CIRCUITOS TERMINAIS, INSTALADO EM FORRO - FORNECIMENTO E INSTALAÇÃO. AF_03/2023</v>
          </cell>
          <cell r="C2772" t="str">
            <v>M</v>
          </cell>
          <cell r="D2772">
            <v>11.89</v>
          </cell>
          <cell r="E2772">
            <v>8.86</v>
          </cell>
          <cell r="F2772">
            <v>20.75</v>
          </cell>
        </row>
        <row r="2773">
          <cell r="A2773">
            <v>91834</v>
          </cell>
          <cell r="B2773" t="str">
            <v>ELETRODUTO FLEXÍVEL CORRUGADO, PVC, DN 25 MM (3/4"), PARA CIRCUITOS TERMINAIS, INSTALADO EM FORRO - FORNECIMENTO E INSTALAÇÃO. AF_03/2023</v>
          </cell>
          <cell r="C2773" t="str">
            <v>M</v>
          </cell>
          <cell r="D2773">
            <v>11.63</v>
          </cell>
          <cell r="E2773">
            <v>9.33</v>
          </cell>
          <cell r="F2773">
            <v>20.96</v>
          </cell>
        </row>
        <row r="2774">
          <cell r="A2774">
            <v>91835</v>
          </cell>
          <cell r="B2774" t="str">
            <v>ELETRODUTO FLEXÍVEL CORRUGADO REFORÇADO, PVC, DN 25 MM (3/4"), PARA CIRCUITOS TERMINAIS, INSTALADO EM FORRO - FORNECIMENTO E INSTALAÇÃO. AF_03/2023</v>
          </cell>
          <cell r="C2774" t="str">
            <v>M</v>
          </cell>
          <cell r="D2774">
            <v>13.399999999999999</v>
          </cell>
          <cell r="E2774">
            <v>9.32</v>
          </cell>
          <cell r="F2774">
            <v>22.72</v>
          </cell>
        </row>
        <row r="2775">
          <cell r="A2775">
            <v>91836</v>
          </cell>
          <cell r="B2775" t="str">
            <v>ELETRODUTO FLEXÍVEL CORRUGADO, PVC, DN 32 MM (1"), PARA CIRCUITOS TERMINAIS, INSTALADO EM FORRO - FORNECIMENTO E INSTALAÇÃO. AF_03/2023</v>
          </cell>
          <cell r="C2775" t="str">
            <v>M</v>
          </cell>
          <cell r="D2775">
            <v>14.28</v>
          </cell>
          <cell r="E2775">
            <v>9.8699999999999992</v>
          </cell>
          <cell r="F2775">
            <v>24.15</v>
          </cell>
        </row>
        <row r="2776">
          <cell r="A2776">
            <v>91837</v>
          </cell>
          <cell r="B2776" t="str">
            <v>ELETRODUTO FLEXÍVEL CORRUGADO REFORÇADO, PVC, DN 32 MM (1"), PARA CIRCUITOS TERMINAIS, INSTALADO EM FORRO - FORNECIMENTO E INSTALAÇÃO. AF_03/2023</v>
          </cell>
          <cell r="C2776" t="str">
            <v>M</v>
          </cell>
          <cell r="D2776">
            <v>18.380000000000003</v>
          </cell>
          <cell r="E2776">
            <v>9.8699999999999992</v>
          </cell>
          <cell r="F2776">
            <v>28.25</v>
          </cell>
        </row>
        <row r="2777">
          <cell r="A2777">
            <v>91839</v>
          </cell>
          <cell r="B2777" t="str">
            <v>ELETRODUTO FLEXÍVEL LISO, PEAD, DN 32 MM (1"), PARA CIRCUITOS TERMINAIS, INSTALADO EM FORRO - FORNECIMENTO E INSTALAÇÃO. AF_03/2023</v>
          </cell>
          <cell r="C2777" t="str">
            <v>M</v>
          </cell>
          <cell r="D2777">
            <v>11.9</v>
          </cell>
          <cell r="E2777">
            <v>9.8800000000000008</v>
          </cell>
          <cell r="F2777">
            <v>21.78</v>
          </cell>
        </row>
        <row r="2778">
          <cell r="A2778">
            <v>91840</v>
          </cell>
          <cell r="B2778" t="str">
            <v>ELETRODUTO FLEXÍVEL CORRUGADO, PEAD, DN 40 MM (1 1/4"), PARA CIRCUITOS TERMINAIS, INSTALADO EM FORRO - FORNECIMENTO E INSTALAÇÃO. AF_03/2023</v>
          </cell>
          <cell r="C2778" t="str">
            <v>M</v>
          </cell>
          <cell r="D2778">
            <v>13.930000000000001</v>
          </cell>
          <cell r="E2778">
            <v>10.62</v>
          </cell>
          <cell r="F2778">
            <v>24.55</v>
          </cell>
        </row>
        <row r="2779">
          <cell r="A2779">
            <v>91841</v>
          </cell>
          <cell r="B2779" t="str">
            <v>ELETRODUTO FLEXÍVEL LISO, PEAD, DN 40 MM (1 1/4"), PARA CIRCUITOS TERMINAIS, INSTALADO EM FORRO - FORNECIMENTO E INSTALAÇÃO. AF_03/2023</v>
          </cell>
          <cell r="C2779" t="str">
            <v>M</v>
          </cell>
          <cell r="D2779">
            <v>13.15</v>
          </cell>
          <cell r="E2779">
            <v>10.62</v>
          </cell>
          <cell r="F2779">
            <v>23.77</v>
          </cell>
        </row>
        <row r="2780">
          <cell r="A2780">
            <v>91842</v>
          </cell>
          <cell r="B2780" t="str">
            <v>ELETRODUTO FLEXÍVEL CORRUGADO, PVC, DN 20 MM (1/2"), PARA CIRCUITOS TERMINAIS, INSTALADO EM LAJE - FORNECIMENTO E INSTALAÇÃO. AF_03/2023</v>
          </cell>
          <cell r="C2780" t="str">
            <v>M</v>
          </cell>
          <cell r="D2780">
            <v>4.16</v>
          </cell>
          <cell r="E2780">
            <v>2.48</v>
          </cell>
          <cell r="F2780">
            <v>6.64</v>
          </cell>
        </row>
        <row r="2781">
          <cell r="A2781">
            <v>91843</v>
          </cell>
          <cell r="B2781" t="str">
            <v>ELETRODUTO FLEXÍVEL CORRUGADO REFORÇADO, PVC, DN 20 MM (1/2"), PARA CIRCUITOS TERMINAIS, INSTALADO EM LAJE - FORNECIMENTO E INSTALAÇÃO. AF_03/2023</v>
          </cell>
          <cell r="C2781" t="str">
            <v>M</v>
          </cell>
          <cell r="D2781">
            <v>4.8499999999999996</v>
          </cell>
          <cell r="E2781">
            <v>2.48</v>
          </cell>
          <cell r="F2781">
            <v>7.33</v>
          </cell>
        </row>
        <row r="2782">
          <cell r="A2782">
            <v>91844</v>
          </cell>
          <cell r="B2782" t="str">
            <v>ELETRODUTO FLEXÍVEL CORRUGADO, PVC, DN 25 MM (3/4"), PARA CIRCUITOS TERMINAIS, INSTALADO EM LAJE - FORNECIMENTO E INSTALAÇÃO. AF_03/2023</v>
          </cell>
          <cell r="C2782" t="str">
            <v>M</v>
          </cell>
          <cell r="D2782">
            <v>4.58</v>
          </cell>
          <cell r="E2782">
            <v>2.89</v>
          </cell>
          <cell r="F2782">
            <v>7.47</v>
          </cell>
        </row>
        <row r="2783">
          <cell r="A2783">
            <v>91845</v>
          </cell>
          <cell r="B2783" t="str">
            <v>ELETRODUTO FLEXÍVEL CORRUGADO REFORÇADO, PVC, DN 25 MM (3/4"), PARA CIRCUITOS TERMINAIS, INSTALADO EM LAJE - FORNECIMENTO E INSTALAÇÃO. AF_03/2023</v>
          </cell>
          <cell r="C2783" t="str">
            <v>M</v>
          </cell>
          <cell r="D2783">
            <v>6.34</v>
          </cell>
          <cell r="E2783">
            <v>2.89</v>
          </cell>
          <cell r="F2783">
            <v>9.23</v>
          </cell>
        </row>
        <row r="2784">
          <cell r="A2784">
            <v>91846</v>
          </cell>
          <cell r="B2784" t="str">
            <v>ELETRODUTO FLEXÍVEL CORRUGADO, PVC, DN 32 MM (1"), PARA CIRCUITOS TERMINAIS, INSTALADO EM LAJE - FORNECIMENTO E INSTALAÇÃO. AF_03/2023</v>
          </cell>
          <cell r="C2784" t="str">
            <v>M</v>
          </cell>
          <cell r="D2784">
            <v>7.23</v>
          </cell>
          <cell r="E2784">
            <v>3.5</v>
          </cell>
          <cell r="F2784">
            <v>10.73</v>
          </cell>
        </row>
        <row r="2785">
          <cell r="A2785">
            <v>91847</v>
          </cell>
          <cell r="B2785" t="str">
            <v>ELETRODUTO FLEXÍVEL CORRUGADO REFORÇADO, PVC, DN 32 MM (1"), PARA CIRCUITOS TERMINAIS, INSTALADO EM LAJE - FORNECIMENTO E INSTALAÇÃO. AF_03/2023</v>
          </cell>
          <cell r="C2785" t="str">
            <v>M</v>
          </cell>
          <cell r="D2785">
            <v>11.33</v>
          </cell>
          <cell r="E2785">
            <v>3.5</v>
          </cell>
          <cell r="F2785">
            <v>14.83</v>
          </cell>
        </row>
        <row r="2786">
          <cell r="A2786">
            <v>91849</v>
          </cell>
          <cell r="B2786" t="str">
            <v>ELETRODUTO FLEXÍVEL LISO, PEAD, DN 32 MM (1"), PARA CIRCUITOS TERMINAIS, INSTALADO EM LAJE - FORNECIMENTO E INSTALAÇÃO. AF_03/2023</v>
          </cell>
          <cell r="C2786" t="str">
            <v>M</v>
          </cell>
          <cell r="D2786">
            <v>4.8499999999999996</v>
          </cell>
          <cell r="E2786">
            <v>3.51</v>
          </cell>
          <cell r="F2786">
            <v>8.36</v>
          </cell>
        </row>
        <row r="2787">
          <cell r="A2787">
            <v>91850</v>
          </cell>
          <cell r="B2787" t="str">
            <v>ELETRODUTO FLEXÍVEL CORRUGADO, PEAD, DN 40 MM (1 1/4"), PARA CIRCUITOS TERMINAIS, INSTALADO EM LAJE - FORNECIMENTO E INSTALAÇÃO. AF_03/2023</v>
          </cell>
          <cell r="C2787" t="str">
            <v>M</v>
          </cell>
          <cell r="D2787">
            <v>6.88</v>
          </cell>
          <cell r="E2787">
            <v>4.2</v>
          </cell>
          <cell r="F2787">
            <v>11.08</v>
          </cell>
        </row>
        <row r="2788">
          <cell r="A2788">
            <v>91851</v>
          </cell>
          <cell r="B2788" t="str">
            <v>ELETRODUTO FLEXÍVEL LISO, PEAD, DN 40 MM (1 1/4"), PARA CIRCUITOS TERMINAIS, INSTALADO EM LAJE - FORNECIMENTO E INSTALAÇÃO. AF_03/2023</v>
          </cell>
          <cell r="C2788" t="str">
            <v>M</v>
          </cell>
          <cell r="D2788">
            <v>6.1000000000000005</v>
          </cell>
          <cell r="E2788">
            <v>4.2</v>
          </cell>
          <cell r="F2788">
            <v>10.3</v>
          </cell>
        </row>
        <row r="2789">
          <cell r="A2789">
            <v>91852</v>
          </cell>
          <cell r="B2789" t="str">
            <v>ELETRODUTO FLEXÍVEL CORRUGADO, PVC, DN 20 MM (1/2"), PARA CIRCUITOS TERMINAIS, INSTALADO EM PAREDE - FORNECIMENTO E INSTALAÇÃO. AF_03/2023</v>
          </cell>
          <cell r="C2789" t="str">
            <v>M</v>
          </cell>
          <cell r="D2789">
            <v>4.9000000000000004</v>
          </cell>
          <cell r="E2789">
            <v>5.08</v>
          </cell>
          <cell r="F2789">
            <v>9.98</v>
          </cell>
        </row>
        <row r="2790">
          <cell r="A2790">
            <v>91853</v>
          </cell>
          <cell r="B2790" t="str">
            <v>ELETRODUTO FLEXÍVEL CORRUGADO REFORÇADO, PVC, DN 20 MM (1/2"), PARA CIRCUITOS TERMINAIS, INSTALADO EM PAREDE - FORNECIMENTO E INSTALAÇÃO. AF_03/2023</v>
          </cell>
          <cell r="C2790" t="str">
            <v>M</v>
          </cell>
          <cell r="D2790">
            <v>5.56</v>
          </cell>
          <cell r="E2790">
            <v>5.0599999999999996</v>
          </cell>
          <cell r="F2790">
            <v>10.62</v>
          </cell>
        </row>
        <row r="2791">
          <cell r="A2791">
            <v>91854</v>
          </cell>
          <cell r="B2791" t="str">
            <v>ELETRODUTO FLEXÍVEL CORRUGADO, PVC, DN 25 MM (3/4"), PARA CIRCUITOS TERMINAIS, INSTALADO EM PAREDE - FORNECIMENTO E INSTALAÇÃO. AF_03/2023</v>
          </cell>
          <cell r="C2791" t="str">
            <v>M</v>
          </cell>
          <cell r="D2791">
            <v>5.330000000000001</v>
          </cell>
          <cell r="E2791">
            <v>5.47</v>
          </cell>
          <cell r="F2791">
            <v>10.8</v>
          </cell>
        </row>
        <row r="2792">
          <cell r="A2792">
            <v>91855</v>
          </cell>
          <cell r="B2792" t="str">
            <v>ELETRODUTO FLEXÍVEL CORRUGADO REFORÇADO, PVC, DN 25 MM (3/4"), PARA CIRCUITOS TERMINAIS, INSTALADO EM PAREDE - FORNECIMENTO E INSTALAÇÃO. AF_03/2023</v>
          </cell>
          <cell r="C2792" t="str">
            <v>M</v>
          </cell>
          <cell r="D2792">
            <v>6.96</v>
          </cell>
          <cell r="E2792">
            <v>5.46</v>
          </cell>
          <cell r="F2792">
            <v>12.42</v>
          </cell>
        </row>
        <row r="2793">
          <cell r="A2793">
            <v>91856</v>
          </cell>
          <cell r="B2793" t="str">
            <v>ELETRODUTO FLEXÍVEL CORRUGADO, PVC, DN 32 MM (1"), PARA CIRCUITOS TERMINAIS, INSTALADO EM PAREDE - FORNECIMENTO E INSTALAÇÃO. AF_03/2023</v>
          </cell>
          <cell r="C2793" t="str">
            <v>M</v>
          </cell>
          <cell r="D2793">
            <v>7.7899999999999991</v>
          </cell>
          <cell r="E2793">
            <v>6.08</v>
          </cell>
          <cell r="F2793">
            <v>13.87</v>
          </cell>
        </row>
        <row r="2794">
          <cell r="A2794">
            <v>91857</v>
          </cell>
          <cell r="B2794" t="str">
            <v>ELETRODUTO FLEXÍVEL CORRUGADO REFORÇADO, PVC, DN 32 MM (1"), PARA CIRCUITOS TERMINAIS, INSTALADO EM PAREDE - FORNECIMENTO E INSTALAÇÃO. AF_03/2023</v>
          </cell>
          <cell r="C2794" t="str">
            <v>M</v>
          </cell>
          <cell r="D2794">
            <v>11.600000000000001</v>
          </cell>
          <cell r="E2794">
            <v>6.07</v>
          </cell>
          <cell r="F2794">
            <v>17.670000000000002</v>
          </cell>
        </row>
        <row r="2795">
          <cell r="A2795">
            <v>91859</v>
          </cell>
          <cell r="B2795" t="str">
            <v>ELETRODUTO FLEXÍVEL LISO, PEAD, DN 32 MM (1"), PARA CIRCUITOS TERMINAIS, INSTALADO EM PAREDE - FORNECIMENTO E INSTALAÇÃO. AF_03/2023</v>
          </cell>
          <cell r="C2795" t="str">
            <v>M</v>
          </cell>
          <cell r="D2795">
            <v>5.59</v>
          </cell>
          <cell r="E2795">
            <v>6.1</v>
          </cell>
          <cell r="F2795">
            <v>11.69</v>
          </cell>
        </row>
        <row r="2796">
          <cell r="A2796">
            <v>91860</v>
          </cell>
          <cell r="B2796" t="str">
            <v>ELETRODUTO FLEXÍVEL CORRUGADO, PEAD, DN 40 MM (1 1/4"), PARA CIRCUITOS TERMINAIS, INSTALADO EM PAREDE - FORNECIMENTO E INSTALAÇÃO. AF_03/2023</v>
          </cell>
          <cell r="C2796" t="str">
            <v>M</v>
          </cell>
          <cell r="D2796">
            <v>7.49</v>
          </cell>
          <cell r="E2796">
            <v>6.77</v>
          </cell>
          <cell r="F2796">
            <v>14.26</v>
          </cell>
        </row>
        <row r="2797">
          <cell r="A2797">
            <v>91861</v>
          </cell>
          <cell r="B2797" t="str">
            <v>ELETRODUTO FLEXÍVEL LISO, PEAD, DN 40 MM (1 1/4"), PARA CIRCUITOS TERMINAIS, INSTALADO EM PAREDE - FORNECIMENTO E INSTALAÇÃO. AF_03/2023</v>
          </cell>
          <cell r="C2797" t="str">
            <v>M</v>
          </cell>
          <cell r="D2797">
            <v>6.7599999999999989</v>
          </cell>
          <cell r="E2797">
            <v>6.78</v>
          </cell>
          <cell r="F2797">
            <v>13.54</v>
          </cell>
        </row>
        <row r="2798">
          <cell r="A2798">
            <v>91862</v>
          </cell>
          <cell r="B2798" t="str">
            <v>ELETRODUTO RÍGIDO ROSCÁVEL, PVC, DN 20 MM (1/2"), PARA CIRCUITOS TERMINAIS, INSTALADO EM FORRO - FORNECIMENTO E INSTALAÇÃO. AF_03/2023</v>
          </cell>
          <cell r="C2798" t="str">
            <v>M</v>
          </cell>
          <cell r="D2798">
            <v>6.49</v>
          </cell>
          <cell r="E2798">
            <v>4.2699999999999996</v>
          </cell>
          <cell r="F2798">
            <v>10.76</v>
          </cell>
        </row>
        <row r="2799">
          <cell r="A2799">
            <v>91863</v>
          </cell>
          <cell r="B2799" t="str">
            <v>ELETRODUTO RÍGIDO ROSCÁVEL, PVC, DN 25 MM (3/4"), PARA CIRCUITOS TERMINAIS, INSTALADO EM FORRO - FORNECIMENTO E INSTALAÇÃO. AF_03/2023</v>
          </cell>
          <cell r="C2799" t="str">
            <v>M</v>
          </cell>
          <cell r="D2799">
            <v>7.8900000000000006</v>
          </cell>
          <cell r="E2799">
            <v>4.84</v>
          </cell>
          <cell r="F2799">
            <v>12.73</v>
          </cell>
        </row>
        <row r="2800">
          <cell r="A2800">
            <v>91864</v>
          </cell>
          <cell r="B2800" t="str">
            <v>ELETRODUTO RÍGIDO ROSCÁVEL, PVC, DN 32 MM (1"), PARA CIRCUITOS TERMINAIS, INSTALADO EM FORRO - FORNECIMENTO E INSTALAÇÃO. AF_03/2023</v>
          </cell>
          <cell r="C2800" t="str">
            <v>M</v>
          </cell>
          <cell r="D2800">
            <v>11.55</v>
          </cell>
          <cell r="E2800">
            <v>5.66</v>
          </cell>
          <cell r="F2800">
            <v>17.21</v>
          </cell>
        </row>
        <row r="2801">
          <cell r="A2801">
            <v>91865</v>
          </cell>
          <cell r="B2801" t="str">
            <v>ELETRODUTO RÍGIDO ROSCÁVEL, PVC, DN 40 MM (1 1/4"), PARA CIRCUITOS TERMINAIS, INSTALADO EM FORRO - FORNECIMENTO E INSTALAÇÃO. AF_03/2023</v>
          </cell>
          <cell r="C2801" t="str">
            <v>M</v>
          </cell>
          <cell r="D2801">
            <v>14.99</v>
          </cell>
          <cell r="E2801">
            <v>6.6</v>
          </cell>
          <cell r="F2801">
            <v>21.59</v>
          </cell>
        </row>
        <row r="2802">
          <cell r="A2802">
            <v>91866</v>
          </cell>
          <cell r="B2802" t="str">
            <v>ELETRODUTO RÍGIDO ROSCÁVEL, PVC, DN 20 MM (1/2"), PARA CIRCUITOS TERMINAIS, INSTALADO EM LAJE - FORNECIMENTO E INSTALAÇÃO. AF_03/2023</v>
          </cell>
          <cell r="C2802" t="str">
            <v>M</v>
          </cell>
          <cell r="D2802">
            <v>6.1099999999999994</v>
          </cell>
          <cell r="E2802">
            <v>3.25</v>
          </cell>
          <cell r="F2802">
            <v>9.36</v>
          </cell>
        </row>
        <row r="2803">
          <cell r="A2803">
            <v>91867</v>
          </cell>
          <cell r="B2803" t="str">
            <v>ELETRODUTO RÍGIDO ROSCÁVEL, PVC, DN 25 MM (3/4"), PARA CIRCUITOS TERMINAIS, INSTALADO EM LAJE - FORNECIMENTO E INSTALAÇÃO. AF_03/2023</v>
          </cell>
          <cell r="C2803" t="str">
            <v>M</v>
          </cell>
          <cell r="D2803">
            <v>7.51</v>
          </cell>
          <cell r="E2803">
            <v>3.83</v>
          </cell>
          <cell r="F2803">
            <v>11.34</v>
          </cell>
        </row>
        <row r="2804">
          <cell r="A2804">
            <v>91868</v>
          </cell>
          <cell r="B2804" t="str">
            <v>ELETRODUTO RÍGIDO ROSCÁVEL, PVC, DN 32 MM (1"), PARA CIRCUITOS TERMINAIS, INSTALADO EM LAJE - FORNECIMENTO E INSTALAÇÃO. AF_03/2023</v>
          </cell>
          <cell r="C2804" t="str">
            <v>M</v>
          </cell>
          <cell r="D2804">
            <v>11.18</v>
          </cell>
          <cell r="E2804">
            <v>4.6399999999999997</v>
          </cell>
          <cell r="F2804">
            <v>15.82</v>
          </cell>
        </row>
        <row r="2805">
          <cell r="A2805">
            <v>91869</v>
          </cell>
          <cell r="B2805" t="str">
            <v>ELETRODUTO RÍGIDO ROSCÁVEL, PVC, DN 40 MM (1 1/4"), PARA CIRCUITOS TERMINAIS, INSTALADO EM LAJE - FORNECIMENTO E INSTALAÇÃO. AF_03/2023</v>
          </cell>
          <cell r="C2805" t="str">
            <v>M</v>
          </cell>
          <cell r="D2805">
            <v>14.629999999999999</v>
          </cell>
          <cell r="E2805">
            <v>5.52</v>
          </cell>
          <cell r="F2805">
            <v>20.149999999999999</v>
          </cell>
        </row>
        <row r="2806">
          <cell r="A2806">
            <v>91870</v>
          </cell>
          <cell r="B2806" t="str">
            <v>ELETRODUTO RÍGIDO ROSCÁVEL, PVC, DN 20 MM (1/2"), PARA CIRCUITOS TERMINAIS, INSTALADO EM PAREDE - FORNECIMENTO E INSTALAÇÃO. AF_03/2023</v>
          </cell>
          <cell r="C2806" t="str">
            <v>M</v>
          </cell>
          <cell r="D2806">
            <v>7.4499999999999993</v>
          </cell>
          <cell r="E2806">
            <v>6.66</v>
          </cell>
          <cell r="F2806">
            <v>14.11</v>
          </cell>
        </row>
        <row r="2807">
          <cell r="A2807">
            <v>91871</v>
          </cell>
          <cell r="B2807" t="str">
            <v>ELETRODUTO RÍGIDO ROSCÁVEL, PVC, DN 25 MM (3/4"), PARA CIRCUITOS TERMINAIS, INSTALADO EM PAREDE - FORNECIMENTO E INSTALAÇÃO. AF_03/2023</v>
          </cell>
          <cell r="C2807" t="str">
            <v>M</v>
          </cell>
          <cell r="D2807">
            <v>8.86</v>
          </cell>
          <cell r="E2807">
            <v>7.21</v>
          </cell>
          <cell r="F2807">
            <v>16.07</v>
          </cell>
        </row>
        <row r="2808">
          <cell r="A2808">
            <v>91872</v>
          </cell>
          <cell r="B2808" t="str">
            <v>ELETRODUTO RÍGIDO ROSCÁVEL, PVC, DN 32 MM (1"), PARA CIRCUITOS TERMINAIS, INSTALADO EM PAREDE - FORNECIMENTO E INSTALAÇÃO. AF_03/2023</v>
          </cell>
          <cell r="C2808" t="str">
            <v>M</v>
          </cell>
          <cell r="D2808">
            <v>12.520000000000001</v>
          </cell>
          <cell r="E2808">
            <v>8.0299999999999994</v>
          </cell>
          <cell r="F2808">
            <v>20.55</v>
          </cell>
        </row>
        <row r="2809">
          <cell r="A2809">
            <v>91873</v>
          </cell>
          <cell r="B2809" t="str">
            <v>ELETRODUTO RÍGIDO ROSCÁVEL, PVC, DN 40 MM (1 1/4"), PARA CIRCUITOS TERMINAIS, INSTALADO EM PAREDE - FORNECIMENTO E INSTALAÇÃO. AF_03/2023</v>
          </cell>
          <cell r="C2809" t="str">
            <v>M</v>
          </cell>
          <cell r="D2809">
            <v>15.96</v>
          </cell>
          <cell r="E2809">
            <v>8.91</v>
          </cell>
          <cell r="F2809">
            <v>24.87</v>
          </cell>
        </row>
        <row r="2810">
          <cell r="A2810">
            <v>93008</v>
          </cell>
          <cell r="B2810" t="str">
            <v>ELETRODUTO RÍGIDO ROSCÁVEL, PVC, DN 50 MM (1 1/2"), PARA REDE ENTERRADA DE DISTRIBUIÇÃO DE ENERGIA ELÉTRICA - FORNECIMENTO E INSTALAÇÃO. AF_12/2021</v>
          </cell>
          <cell r="C2810" t="str">
            <v>M</v>
          </cell>
          <cell r="D2810">
            <v>16.47</v>
          </cell>
          <cell r="E2810">
            <v>4.57</v>
          </cell>
          <cell r="F2810">
            <v>21.04</v>
          </cell>
        </row>
        <row r="2811">
          <cell r="A2811">
            <v>93009</v>
          </cell>
          <cell r="B2811" t="str">
            <v>ELETRODUTO RÍGIDO ROSCÁVEL, PVC, DN 60 MM (2"), PARA REDE ENTERRADA DE DISTRIBUIÇÃO DE ENERGIA ELÉTRICA - FORNECIMENTO E INSTALAÇÃO. AF_12/2021</v>
          </cell>
          <cell r="C2811" t="str">
            <v>M</v>
          </cell>
          <cell r="D2811">
            <v>26.01</v>
          </cell>
          <cell r="E2811">
            <v>5.25</v>
          </cell>
          <cell r="F2811">
            <v>31.26</v>
          </cell>
        </row>
        <row r="2812">
          <cell r="A2812">
            <v>93010</v>
          </cell>
          <cell r="B2812" t="str">
            <v>ELETRODUTO RÍGIDO ROSCÁVEL, PVC, DN 75 MM (2 1/2"), PARA REDE ENTERRADA DE DISTRIBUIÇÃO DE ENERGIA ELÉTRICA - FORNECIMENTO E INSTALAÇÃO. AF_12/2021</v>
          </cell>
          <cell r="C2812" t="str">
            <v>M</v>
          </cell>
          <cell r="D2812">
            <v>37.400000000000006</v>
          </cell>
          <cell r="E2812">
            <v>6.27</v>
          </cell>
          <cell r="F2812">
            <v>43.67</v>
          </cell>
        </row>
        <row r="2813">
          <cell r="A2813">
            <v>93011</v>
          </cell>
          <cell r="B2813" t="str">
            <v>ELETRODUTO RÍGIDO ROSCÁVEL, PVC, DN 85 MM (3"), PARA REDE ENTERRADA DE DISTRIBUIÇÃO DE ENERGIA ELÉTRICA - FORNECIMENTO E INSTALAÇÃO. AF_12/2021</v>
          </cell>
          <cell r="C2813" t="str">
            <v>M</v>
          </cell>
          <cell r="D2813">
            <v>46.519999999999996</v>
          </cell>
          <cell r="E2813">
            <v>6.95</v>
          </cell>
          <cell r="F2813">
            <v>53.47</v>
          </cell>
        </row>
        <row r="2814">
          <cell r="A2814">
            <v>93012</v>
          </cell>
          <cell r="B2814" t="str">
            <v>ELETRODUTO RÍGIDO ROSCÁVEL, PVC, DN 110 MM (4"), PARA REDE ENTERRADA DE DISTRIBUIÇÃO DE ENERGIA ELÉTRICA - FORNECIMENTO E INSTALAÇÃO. AF_12/2021</v>
          </cell>
          <cell r="C2814" t="str">
            <v>M</v>
          </cell>
          <cell r="D2814">
            <v>72.36</v>
          </cell>
          <cell r="E2814">
            <v>8.65</v>
          </cell>
          <cell r="F2814">
            <v>81.010000000000005</v>
          </cell>
        </row>
        <row r="2815">
          <cell r="A2815">
            <v>95726</v>
          </cell>
          <cell r="B2815" t="str">
            <v>ELETRODUTO RÍGIDO SOLDÁVEL, PVC, DN 20 MM (½''), APARENTE - FORNECIMENTO E INSTALAÇÃO. AF_10/2022</v>
          </cell>
          <cell r="C2815" t="str">
            <v>M</v>
          </cell>
          <cell r="D2815">
            <v>10.679999999999998</v>
          </cell>
          <cell r="E2815">
            <v>8.2200000000000006</v>
          </cell>
          <cell r="F2815">
            <v>18.899999999999999</v>
          </cell>
        </row>
        <row r="2816">
          <cell r="A2816">
            <v>95727</v>
          </cell>
          <cell r="B2816" t="str">
            <v>ELETRODUTO RÍGIDO SOLDÁVEL, PVC, DN 25 MM (3/4''), APARENTE - FORNECIMENTO E INSTALAÇÃO. AF_10/2022</v>
          </cell>
          <cell r="C2816" t="str">
            <v>M</v>
          </cell>
          <cell r="D2816">
            <v>12.389999999999999</v>
          </cell>
          <cell r="E2816">
            <v>10.58</v>
          </cell>
          <cell r="F2816">
            <v>22.97</v>
          </cell>
        </row>
        <row r="2817">
          <cell r="A2817">
            <v>95728</v>
          </cell>
          <cell r="B2817" t="str">
            <v>ELETRODUTO RÍGIDO SOLDÁVEL, PVC, DN 32 MM (1''), APARENTE - FORNECIMENTO E INSTALAÇÃO. AF_10/2022</v>
          </cell>
          <cell r="C2817" t="str">
            <v>M</v>
          </cell>
          <cell r="D2817">
            <v>15.700000000000001</v>
          </cell>
          <cell r="E2817">
            <v>13.87</v>
          </cell>
          <cell r="F2817">
            <v>29.57</v>
          </cell>
        </row>
        <row r="2818">
          <cell r="A2818">
            <v>97667</v>
          </cell>
          <cell r="B2818" t="str">
            <v>ELETRODUTO FLEXÍVEL CORRUGADO, PEAD, DN 50 (1 1/2"), PARA REDE ENTERRADA DE DISTRIBUIÇÃO DE ENERGIA ELÉTRICA - FORNECIMENTO E INSTALAÇÃO. AF_12/2021</v>
          </cell>
          <cell r="C2818" t="str">
            <v>M</v>
          </cell>
          <cell r="D2818">
            <v>7</v>
          </cell>
          <cell r="E2818">
            <v>2.72</v>
          </cell>
          <cell r="F2818">
            <v>9.7200000000000006</v>
          </cell>
        </row>
        <row r="2819">
          <cell r="A2819">
            <v>97668</v>
          </cell>
          <cell r="B2819" t="str">
            <v>ELETRODUTO FLEXÍVEL CORRUGADO, PEAD, DN 63 (2"), PARA REDE ENTERRADA DE DISTRIBUIÇÃO DE ENERGIA ELÉTRICA - FORNECIMENTO E INSTALAÇÃO. AF_12/2021</v>
          </cell>
          <cell r="C2819" t="str">
            <v>M</v>
          </cell>
          <cell r="D2819">
            <v>10.01</v>
          </cell>
          <cell r="E2819">
            <v>3.83</v>
          </cell>
          <cell r="F2819">
            <v>13.84</v>
          </cell>
        </row>
        <row r="2820">
          <cell r="A2820">
            <v>97669</v>
          </cell>
          <cell r="B2820" t="str">
            <v>ELETRODUTO FLEXÍVEL CORRUGADO, PEAD, DN 90 (3"), PARA REDE ENTERRADA DE DISTRIBUIÇÃO DE ENERGIA ELÉTRICA - FORNECIMENTO E INSTALAÇÃO. AF_12/2021</v>
          </cell>
          <cell r="C2820" t="str">
            <v>M</v>
          </cell>
          <cell r="D2820">
            <v>14.34</v>
          </cell>
          <cell r="E2820">
            <v>6.14</v>
          </cell>
          <cell r="F2820">
            <v>20.48</v>
          </cell>
        </row>
        <row r="2821">
          <cell r="A2821">
            <v>97670</v>
          </cell>
          <cell r="B2821" t="str">
            <v>ELETRODUTO FLEXÍVEL CORRUGADO, PEAD, DN 100 (4"), PARA REDE ENTERRADA DE DISTRIBUIÇÃO DE ENERGIA ELÉTRICA - FORNECIMENTO E INSTALAÇÃO. AF_12/2021</v>
          </cell>
          <cell r="C2821" t="str">
            <v>M</v>
          </cell>
          <cell r="D2821">
            <v>19.329999999999998</v>
          </cell>
          <cell r="E2821">
            <v>7</v>
          </cell>
          <cell r="F2821">
            <v>26.33</v>
          </cell>
        </row>
        <row r="2822">
          <cell r="A2822">
            <v>91874</v>
          </cell>
          <cell r="B2822" t="str">
            <v>LUVA PARA ELETRODUTO, PVC, ROSCÁVEL, DN 20 MM (1/2"), PARA CIRCUITOS TERMINAIS, INSTALADA EM FORRO - FORNECIMENTO E INSTALAÇÃO. AF_03/2023</v>
          </cell>
          <cell r="C2822" t="str">
            <v>UN</v>
          </cell>
          <cell r="D2822">
            <v>3.05</v>
          </cell>
          <cell r="E2822">
            <v>4.95</v>
          </cell>
          <cell r="F2822">
            <v>8</v>
          </cell>
        </row>
        <row r="2823">
          <cell r="A2823">
            <v>91875</v>
          </cell>
          <cell r="B2823" t="str">
            <v>LUVA PARA ELETRODUTO, PVC, ROSCÁVEL, DN 25 MM (3/4"), PARA CIRCUITOS TERMINAIS, INSTALADA EM FORRO - FORNECIMENTO E INSTALAÇÃO. AF_03/2023</v>
          </cell>
          <cell r="C2823" t="str">
            <v>UN</v>
          </cell>
          <cell r="D2823">
            <v>3.8200000000000003</v>
          </cell>
          <cell r="E2823">
            <v>5.6</v>
          </cell>
          <cell r="F2823">
            <v>9.42</v>
          </cell>
        </row>
        <row r="2824">
          <cell r="A2824">
            <v>91876</v>
          </cell>
          <cell r="B2824" t="str">
            <v>LUVA PARA ELETRODUTO, PVC, ROSCÁVEL, DN 32 MM (1"), PARA CIRCUITOS TERMINAIS, INSTALADA EM FORRO - FORNECIMENTO E INSTALAÇÃO. AF_03/2023</v>
          </cell>
          <cell r="C2824" t="str">
            <v>UN</v>
          </cell>
          <cell r="D2824">
            <v>4.8099999999999996</v>
          </cell>
          <cell r="E2824">
            <v>6.54</v>
          </cell>
          <cell r="F2824">
            <v>11.35</v>
          </cell>
        </row>
        <row r="2825">
          <cell r="A2825">
            <v>91877</v>
          </cell>
          <cell r="B2825" t="str">
            <v>LUVA PARA ELETRODUTO, PVC, ROSCÁVEL, DN 40 MM (1 1/4"), PARA CIRCUITOS TERMINAIS, INSTALADA EM FORRO - FORNECIMENTO E INSTALAÇÃO. AF_03/2023</v>
          </cell>
          <cell r="C2825" t="str">
            <v>UN</v>
          </cell>
          <cell r="D2825">
            <v>6.4299999999999988</v>
          </cell>
          <cell r="E2825">
            <v>7.61</v>
          </cell>
          <cell r="F2825">
            <v>14.04</v>
          </cell>
        </row>
        <row r="2826">
          <cell r="A2826">
            <v>91878</v>
          </cell>
          <cell r="B2826" t="str">
            <v>LUVA PARA ELETRODUTO, PVC, ROSCÁVEL, DN 20 MM (1/2"), PARA CIRCUITOS TERMINAIS, INSTALADA EM LAJE - FORNECIMENTO E INSTALAÇÃO. AF_03/2023</v>
          </cell>
          <cell r="C2826" t="str">
            <v>UN</v>
          </cell>
          <cell r="D2826">
            <v>2.56</v>
          </cell>
          <cell r="E2826">
            <v>3.77</v>
          </cell>
          <cell r="F2826">
            <v>6.33</v>
          </cell>
        </row>
        <row r="2827">
          <cell r="A2827">
            <v>91879</v>
          </cell>
          <cell r="B2827" t="str">
            <v>LUVA PARA ELETRODUTO, PVC, ROSCÁVEL, DN 25 MM (3/4"), PARA CIRCUITOS TERMINAIS, INSTALADA EM LAJE - FORNECIMENTO E INSTALAÇÃO. AF_03/2023</v>
          </cell>
          <cell r="C2827" t="str">
            <v>UN</v>
          </cell>
          <cell r="D2827">
            <v>3.33</v>
          </cell>
          <cell r="E2827">
            <v>4.42</v>
          </cell>
          <cell r="F2827">
            <v>7.75</v>
          </cell>
        </row>
        <row r="2828">
          <cell r="A2828">
            <v>91880</v>
          </cell>
          <cell r="B2828" t="str">
            <v>LUVA PARA ELETRODUTO, PVC, ROSCÁVEL, DN 32 MM (1"), PARA CIRCUITOS TERMINAIS, INSTALADA EM LAJE - FORNECIMENTO E INSTALAÇÃO. AF_03/2023</v>
          </cell>
          <cell r="C2828" t="str">
            <v>UN</v>
          </cell>
          <cell r="D2828">
            <v>4.3199999999999994</v>
          </cell>
          <cell r="E2828">
            <v>5.36</v>
          </cell>
          <cell r="F2828">
            <v>9.68</v>
          </cell>
        </row>
        <row r="2829">
          <cell r="A2829">
            <v>91881</v>
          </cell>
          <cell r="B2829" t="str">
            <v>LUVA PARA ELETRODUTO, PVC, ROSCÁVEL, DN 40 MM (1 1/4"), PARA CIRCUITOS TERMINAIS, INSTALADA EM LAJE - FORNECIMENTO E INSTALAÇÃO. AF_03/2023</v>
          </cell>
          <cell r="C2829" t="str">
            <v>UN</v>
          </cell>
          <cell r="D2829">
            <v>5.9599999999999991</v>
          </cell>
          <cell r="E2829">
            <v>6.41</v>
          </cell>
          <cell r="F2829">
            <v>12.37</v>
          </cell>
        </row>
        <row r="2830">
          <cell r="A2830">
            <v>91882</v>
          </cell>
          <cell r="B2830" t="str">
            <v>LUVA PARA ELETRODUTO, PVC, ROSCÁVEL, DN 20 MM (1/2"), PARA CIRCUITOS TERMINAIS, INSTALADA EM PAREDE - FORNECIMENTO E INSTALAÇÃO. AF_03/2023</v>
          </cell>
          <cell r="C2830" t="str">
            <v>UN</v>
          </cell>
          <cell r="D2830">
            <v>4.0499999999999989</v>
          </cell>
          <cell r="E2830">
            <v>7.4</v>
          </cell>
          <cell r="F2830">
            <v>11.45</v>
          </cell>
        </row>
        <row r="2831">
          <cell r="A2831">
            <v>91884</v>
          </cell>
          <cell r="B2831" t="str">
            <v>LUVA PARA ELETRODUTO, PVC, ROSCÁVEL, DN 25 MM (3/4"), PARA CIRCUITOS TERMINAIS, INSTALADA EM PAREDE - FORNECIMENTO E INSTALAÇÃO. AF_03/2023</v>
          </cell>
          <cell r="C2831" t="str">
            <v>UN</v>
          </cell>
          <cell r="D2831">
            <v>4.8099999999999987</v>
          </cell>
          <cell r="E2831">
            <v>8.06</v>
          </cell>
          <cell r="F2831">
            <v>12.87</v>
          </cell>
        </row>
        <row r="2832">
          <cell r="A2832">
            <v>91885</v>
          </cell>
          <cell r="B2832" t="str">
            <v>LUVA PARA ELETRODUTO, PVC, ROSCÁVEL, DN 32 MM (1"), PARA CIRCUITOS TERMINAIS, INSTALADA EM PAREDE - FORNECIMENTO E INSTALAÇÃO. AF_03/2023</v>
          </cell>
          <cell r="C2832" t="str">
            <v>UN</v>
          </cell>
          <cell r="D2832">
            <v>5.8100000000000005</v>
          </cell>
          <cell r="E2832">
            <v>8.94</v>
          </cell>
          <cell r="F2832">
            <v>14.75</v>
          </cell>
        </row>
        <row r="2833">
          <cell r="A2833">
            <v>91886</v>
          </cell>
          <cell r="B2833" t="str">
            <v>LUVA PARA ELETRODUTO, PVC, ROSCÁVEL, DN 40 MM (1 1/4"), PARA CIRCUITOS TERMINAIS, INSTALADA EM PAREDE - FORNECIMENTO E INSTALAÇÃO. AF_03/2023</v>
          </cell>
          <cell r="C2833" t="str">
            <v>UN</v>
          </cell>
          <cell r="D2833">
            <v>7.4099999999999984</v>
          </cell>
          <cell r="E2833">
            <v>9.9700000000000006</v>
          </cell>
          <cell r="F2833">
            <v>17.38</v>
          </cell>
        </row>
        <row r="2834">
          <cell r="A2834">
            <v>91887</v>
          </cell>
          <cell r="B2834" t="str">
            <v>CURVA 90 GRAUS PARA ELETRODUTO, PVC, ROSCÁVEL, DN 20 MM (1/2"), PARA CIRCUITOS TERMINAIS, INSTALADA EM FORRO - FORNECIMENTO E INSTALAÇÃO. AF_03/2023</v>
          </cell>
          <cell r="C2834" t="str">
            <v>UN</v>
          </cell>
          <cell r="D2834">
            <v>6.54</v>
          </cell>
          <cell r="E2834">
            <v>7.44</v>
          </cell>
          <cell r="F2834">
            <v>13.98</v>
          </cell>
        </row>
        <row r="2835">
          <cell r="A2835">
            <v>91889</v>
          </cell>
          <cell r="B2835" t="str">
            <v>CURVA 180 GRAUS PARA ELETRODUTO, PVC, ROSCÁVEL, DN 20 MM (1/2"), PARA CIRCUITOS TERMINAIS, INSTALADA EM FORRO - FORNECIMENTO E INSTALAÇÃO. AF_03/2023</v>
          </cell>
          <cell r="C2835" t="str">
            <v>UN</v>
          </cell>
          <cell r="D2835">
            <v>6.1599999999999993</v>
          </cell>
          <cell r="E2835">
            <v>7.44</v>
          </cell>
          <cell r="F2835">
            <v>13.6</v>
          </cell>
        </row>
        <row r="2836">
          <cell r="A2836">
            <v>91890</v>
          </cell>
          <cell r="B2836" t="str">
            <v>CURVA 90 GRAUS PARA ELETRODUTO, PVC, ROSCÁVEL, DN 25 MM (3/4"), PARA CIRCUITOS TERMINAIS, INSTALADA EM FORRO - FORNECIMENTO E INSTALAÇÃO. AF_03/2023</v>
          </cell>
          <cell r="C2836" t="str">
            <v>UN</v>
          </cell>
          <cell r="D2836">
            <v>7</v>
          </cell>
          <cell r="E2836">
            <v>8.41</v>
          </cell>
          <cell r="F2836">
            <v>15.41</v>
          </cell>
        </row>
        <row r="2837">
          <cell r="A2837">
            <v>91892</v>
          </cell>
          <cell r="B2837" t="str">
            <v>CURVA 180 GRAUS PARA ELETRODUTO, PVC, ROSCÁVEL, DN 25 MM (3/4"), PARA CIRCUITOS TERMINAIS, INSTALADA EM FORRO - FORNECIMENTO E INSTALAÇÃO. AF_03/2023</v>
          </cell>
          <cell r="C2837" t="str">
            <v>UN</v>
          </cell>
          <cell r="D2837">
            <v>9.5499999999999989</v>
          </cell>
          <cell r="E2837">
            <v>8.4</v>
          </cell>
          <cell r="F2837">
            <v>17.95</v>
          </cell>
        </row>
        <row r="2838">
          <cell r="A2838">
            <v>91893</v>
          </cell>
          <cell r="B2838" t="str">
            <v>CURVA 90 GRAUS PARA ELETRODUTO, PVC, ROSCÁVEL, DN 32 MM (1"), PARA CIRCUITOS TERMINAIS, INSTALADA EM FORRO - FORNECIMENTO E INSTALAÇÃO. AF_03/2023</v>
          </cell>
          <cell r="C2838" t="str">
            <v>UN</v>
          </cell>
          <cell r="D2838">
            <v>9.3999999999999986</v>
          </cell>
          <cell r="E2838">
            <v>9.8000000000000007</v>
          </cell>
          <cell r="F2838">
            <v>19.2</v>
          </cell>
        </row>
        <row r="2839">
          <cell r="A2839">
            <v>91895</v>
          </cell>
          <cell r="B2839" t="str">
            <v>CURVA 180 GRAUS PARA ELETRODUTO, PVC, ROSCÁVEL, DN 32 MM (1"), PARA CIRCUITOS TERMINAIS, INSTALADA EM FORRO - FORNECIMENTO E INSTALAÇÃO. AF_03/2023</v>
          </cell>
          <cell r="C2839" t="str">
            <v>UN</v>
          </cell>
          <cell r="D2839">
            <v>12.000000000000002</v>
          </cell>
          <cell r="E2839">
            <v>9.7799999999999994</v>
          </cell>
          <cell r="F2839">
            <v>21.78</v>
          </cell>
        </row>
        <row r="2840">
          <cell r="A2840">
            <v>91896</v>
          </cell>
          <cell r="B2840" t="str">
            <v>CURVA 90 GRAUS PARA ELETRODUTO, PVC, ROSCÁVEL, DN 40 MM (1 1/4"), PARA CIRCUITOS TERMINAIS, INSTALADA EM FORRO - FORNECIMENTO E INSTALAÇÃO. AF_03/2023</v>
          </cell>
          <cell r="C2840" t="str">
            <v>UN</v>
          </cell>
          <cell r="D2840">
            <v>10.739999999999998</v>
          </cell>
          <cell r="E2840">
            <v>11.34</v>
          </cell>
          <cell r="F2840">
            <v>22.08</v>
          </cell>
        </row>
        <row r="2841">
          <cell r="A2841">
            <v>91898</v>
          </cell>
          <cell r="B2841" t="str">
            <v>CURVA 180 GRAUS PARA ELETRODUTO, PVC, ROSCÁVEL, DN 40 MM (1 1/4"), PARA CIRCUITOS TERMINAIS, INSTALADA EM FORRO - FORNECIMENTO E INSTALAÇÃO. AF_03/2023</v>
          </cell>
          <cell r="C2841" t="str">
            <v>UN</v>
          </cell>
          <cell r="D2841">
            <v>13.530000000000001</v>
          </cell>
          <cell r="E2841">
            <v>11.32</v>
          </cell>
          <cell r="F2841">
            <v>24.85</v>
          </cell>
        </row>
        <row r="2842">
          <cell r="A2842">
            <v>91899</v>
          </cell>
          <cell r="B2842" t="str">
            <v>CURVA 90 GRAUS PARA ELETRODUTO, PVC, ROSCÁVEL, DN 20 MM (1/2"), PARA CIRCUITOS TERMINAIS, INSTALADA EM LAJE - FORNECIMENTO E INSTALAÇÃO. AF_03/2023</v>
          </cell>
          <cell r="C2842" t="str">
            <v>UN</v>
          </cell>
          <cell r="D2842">
            <v>5.8199999999999994</v>
          </cell>
          <cell r="E2842">
            <v>5.63</v>
          </cell>
          <cell r="F2842">
            <v>11.45</v>
          </cell>
        </row>
        <row r="2843">
          <cell r="A2843">
            <v>91901</v>
          </cell>
          <cell r="B2843" t="str">
            <v>CURVA 180 GRAUS PARA ELETRODUTO, PVC, ROSCÁVEL, DN 20 MM (1/2"), PARA CIRCUITOS TERMINAIS, INSTALADA EM LAJE - FORNECIMENTO E INSTALAÇÃO. AF_03/2023</v>
          </cell>
          <cell r="C2843" t="str">
            <v>UN</v>
          </cell>
          <cell r="D2843">
            <v>5.42</v>
          </cell>
          <cell r="E2843">
            <v>5.65</v>
          </cell>
          <cell r="F2843">
            <v>11.07</v>
          </cell>
        </row>
        <row r="2844">
          <cell r="A2844">
            <v>91902</v>
          </cell>
          <cell r="B2844" t="str">
            <v>CURVA 90 GRAUS PARA ELETRODUTO, PVC, ROSCÁVEL, DN 25 MM (3/4"), PARA CIRCUITOS TERMINAIS, INSTALADA EM LAJE - FORNECIMENTO E INSTALAÇÃO. AF_03/2023</v>
          </cell>
          <cell r="C2844" t="str">
            <v>UN</v>
          </cell>
          <cell r="D2844">
            <v>6.2500000000000009</v>
          </cell>
          <cell r="E2844">
            <v>6.63</v>
          </cell>
          <cell r="F2844">
            <v>12.88</v>
          </cell>
        </row>
        <row r="2845">
          <cell r="A2845">
            <v>91904</v>
          </cell>
          <cell r="B2845" t="str">
            <v>CURVA 180 GRAUS PARA ELETRODUTO, PVC, ROSCÁVEL, DN 25 MM (3/4"), PARA CIRCUITOS TERMINAIS, INSTALADA EM LAJE - FORNECIMENTO E INSTALAÇÃO. AF_03/2023</v>
          </cell>
          <cell r="C2845" t="str">
            <v>UN</v>
          </cell>
          <cell r="D2845">
            <v>8.8099999999999987</v>
          </cell>
          <cell r="E2845">
            <v>6.61</v>
          </cell>
          <cell r="F2845">
            <v>15.42</v>
          </cell>
        </row>
        <row r="2846">
          <cell r="A2846">
            <v>91905</v>
          </cell>
          <cell r="B2846" t="str">
            <v>CURVA 90 GRAUS PARA ELETRODUTO, PVC, ROSCÁVEL, DN 32 MM (1"), PARA CIRCUITOS TERMINAIS, INSTALADA EM LAJE - FORNECIMENTO E INSTALAÇÃO. AF_03/2023</v>
          </cell>
          <cell r="C2846" t="str">
            <v>UN</v>
          </cell>
          <cell r="D2846">
            <v>8.6700000000000017</v>
          </cell>
          <cell r="E2846">
            <v>8</v>
          </cell>
          <cell r="F2846">
            <v>16.670000000000002</v>
          </cell>
        </row>
        <row r="2847">
          <cell r="A2847">
            <v>91907</v>
          </cell>
          <cell r="B2847" t="str">
            <v>CURVA 180 GRAUS PARA ELETRODUTO, PVC, ROSCÁVEL, DN 32 MM (1"), PARA CIRCUITOS TERMINAIS, INSTALADA EM LAJE - FORNECIMENTO E INSTALAÇÃO. AF_03/2023</v>
          </cell>
          <cell r="C2847" t="str">
            <v>UN</v>
          </cell>
          <cell r="D2847">
            <v>11.26</v>
          </cell>
          <cell r="E2847">
            <v>7.99</v>
          </cell>
          <cell r="F2847">
            <v>19.25</v>
          </cell>
        </row>
        <row r="2848">
          <cell r="A2848">
            <v>91908</v>
          </cell>
          <cell r="B2848" t="str">
            <v>CURVA 90 GRAUS PARA ELETRODUTO, PVC, ROSCÁVEL, DN 40 MM (1 1/4"), PARA CIRCUITOS TERMINAIS, INSTALADA EM LAJE - FORNECIMENTO E INSTALAÇÃO. AF_03/2023</v>
          </cell>
          <cell r="C2848" t="str">
            <v>UN</v>
          </cell>
          <cell r="D2848">
            <v>10.02</v>
          </cell>
          <cell r="E2848">
            <v>9.59</v>
          </cell>
          <cell r="F2848">
            <v>19.61</v>
          </cell>
        </row>
        <row r="2849">
          <cell r="A2849">
            <v>91910</v>
          </cell>
          <cell r="B2849" t="str">
            <v>CURVA 180 GRAUS PARA ELETRODUTO, PVC, ROSCÁVEL, DN 40 MM (1 1/4"), PARA CIRCUITOS TERMINAIS, INSTALADA EM LAJE - FORNECIMENTO E INSTALAÇÃO. AF_03/2023</v>
          </cell>
          <cell r="C2849" t="str">
            <v>UN</v>
          </cell>
          <cell r="D2849">
            <v>12.79</v>
          </cell>
          <cell r="E2849">
            <v>9.59</v>
          </cell>
          <cell r="F2849">
            <v>22.38</v>
          </cell>
        </row>
        <row r="2850">
          <cell r="A2850">
            <v>91911</v>
          </cell>
          <cell r="B2850" t="str">
            <v>CURVA 90 GRAUS PARA ELETRODUTO, PVC, ROSCÁVEL, DN 20 MM (1/2"), PARA CIRCUITOS TERMINAIS, INSTALADA EM PAREDE - FORNECIMENTO E INSTALAÇÃO. AF_03/2023</v>
          </cell>
          <cell r="C2850" t="str">
            <v>UN</v>
          </cell>
          <cell r="D2850">
            <v>8.07</v>
          </cell>
          <cell r="E2850">
            <v>11.09</v>
          </cell>
          <cell r="F2850">
            <v>19.16</v>
          </cell>
        </row>
        <row r="2851">
          <cell r="A2851">
            <v>91913</v>
          </cell>
          <cell r="B2851" t="str">
            <v>CURVA 180 GRAUS PARA ELETRODUTO, PVC, ROSCÁVEL, DN 20 MM (1/2"), PARA CIRCUITOS TERMINAIS, INSTALADA EM PAREDE - FORNECIMENTO E INSTALAÇÃO. AF_03/2023</v>
          </cell>
          <cell r="C2851" t="str">
            <v>UN</v>
          </cell>
          <cell r="D2851">
            <v>7.6900000000000013</v>
          </cell>
          <cell r="E2851">
            <v>11.09</v>
          </cell>
          <cell r="F2851">
            <v>18.78</v>
          </cell>
        </row>
        <row r="2852">
          <cell r="A2852">
            <v>91914</v>
          </cell>
          <cell r="B2852" t="str">
            <v>CURVA 90 GRAUS PARA ELETRODUTO, PVC, ROSCÁVEL, DN 25 MM (3/4"), PARA CIRCUITOS TERMINAIS, INSTALADA EM PAREDE - FORNECIMENTO E INSTALAÇÃO. AF_03/2023</v>
          </cell>
          <cell r="C2852" t="str">
            <v>UN</v>
          </cell>
          <cell r="D2852">
            <v>8.5100000000000016</v>
          </cell>
          <cell r="E2852">
            <v>12.02</v>
          </cell>
          <cell r="F2852">
            <v>20.53</v>
          </cell>
        </row>
        <row r="2853">
          <cell r="A2853">
            <v>91916</v>
          </cell>
          <cell r="B2853" t="str">
            <v>CURVA 180 GRAUS PARA ELETRODUTO, PVC, ROSCÁVEL, DN 25 MM (3/4"), PARA CIRCUITOS TERMINAIS, INSTALADA EM PAREDE - FORNECIMENTO E INSTALAÇÃO. AF_03/2023</v>
          </cell>
          <cell r="C2853" t="str">
            <v>UN</v>
          </cell>
          <cell r="D2853">
            <v>11.05</v>
          </cell>
          <cell r="E2853">
            <v>12.02</v>
          </cell>
          <cell r="F2853">
            <v>23.07</v>
          </cell>
        </row>
        <row r="2854">
          <cell r="A2854">
            <v>91917</v>
          </cell>
          <cell r="B2854" t="str">
            <v>CURVA 90 GRAUS PARA ELETRODUTO, PVC, ROSCÁVEL, DN 32 MM (1"), PARA CIRCUITOS TERMINAIS, INSTALADA EM PAREDE - FORNECIMENTO E INSTALAÇÃO. AF_03/2023</v>
          </cell>
          <cell r="C2854" t="str">
            <v>UN</v>
          </cell>
          <cell r="D2854">
            <v>10.88</v>
          </cell>
          <cell r="E2854">
            <v>13.38</v>
          </cell>
          <cell r="F2854">
            <v>24.26</v>
          </cell>
        </row>
        <row r="2855">
          <cell r="A2855">
            <v>91919</v>
          </cell>
          <cell r="B2855" t="str">
            <v>CURVA 180 GRAUS PARA ELETRODUTO, PVC, ROSCÁVEL, DN 32 MM (1"), PARA CIRCUITOS TERMINAIS, INSTALADA EM PAREDE - FORNECIMENTO E INSTALAÇÃO. AF_03/2023</v>
          </cell>
          <cell r="C2855" t="str">
            <v>UN</v>
          </cell>
          <cell r="D2855">
            <v>13.47</v>
          </cell>
          <cell r="E2855">
            <v>13.37</v>
          </cell>
          <cell r="F2855">
            <v>26.84</v>
          </cell>
        </row>
        <row r="2856">
          <cell r="A2856">
            <v>91920</v>
          </cell>
          <cell r="B2856" t="str">
            <v>CURVA 90 GRAUS PARA ELETRODUTO, PVC, ROSCÁVEL, DN 40 MM (1 1/4"), PARA CIRCUITOS TERMINAIS, INSTALADA EM PAREDE - FORNECIMENTO E INSTALAÇÃO. AF_03/2023</v>
          </cell>
          <cell r="C2856" t="str">
            <v>UN</v>
          </cell>
          <cell r="D2856">
            <v>12.2</v>
          </cell>
          <cell r="E2856">
            <v>14.89</v>
          </cell>
          <cell r="F2856">
            <v>27.09</v>
          </cell>
        </row>
        <row r="2857">
          <cell r="A2857">
            <v>91922</v>
          </cell>
          <cell r="B2857" t="str">
            <v>CURVA 180 GRAUS PARA ELETRODUTO, PVC, ROSCÁVEL, DN 40 MM (1 1/4"), PARA CIRCUITOS TERMINAIS, INSTALADA EM PAREDE - FORNECIMENTO E INSTALAÇÃO. AF_03/2023</v>
          </cell>
          <cell r="C2857" t="str">
            <v>UN</v>
          </cell>
          <cell r="D2857">
            <v>14.99</v>
          </cell>
          <cell r="E2857">
            <v>14.87</v>
          </cell>
          <cell r="F2857">
            <v>29.86</v>
          </cell>
        </row>
        <row r="2858">
          <cell r="A2858">
            <v>93013</v>
          </cell>
          <cell r="B2858" t="str">
            <v>LUVA PARA ELETRODUTO, PVC, ROSCÁVEL, DN 50 MM (1 1/2"), PARA REDE ENTERRADA DE DISTRIBUIÇÃO DE ENERGIA ELÉTRICA - FORNECIMENTO E INSTALAÇÃO. AF_12/2021</v>
          </cell>
          <cell r="C2858" t="str">
            <v>UN</v>
          </cell>
          <cell r="D2858">
            <v>8.34</v>
          </cell>
          <cell r="E2858">
            <v>9.16</v>
          </cell>
          <cell r="F2858">
            <v>17.5</v>
          </cell>
        </row>
        <row r="2859">
          <cell r="A2859">
            <v>93014</v>
          </cell>
          <cell r="B2859" t="str">
            <v>LUVA PARA ELETRODUTO, PVC, ROSCÁVEL, DN 60 MM (2"), PARA REDE ENTERRADA DE DISTRIBUIÇÃO DE ENERGIA ELÉTRICA - FORNECIMENTO E INSTALAÇÃO. AF_12/2021</v>
          </cell>
          <cell r="C2859" t="str">
            <v>UN</v>
          </cell>
          <cell r="D2859">
            <v>10.979999999999999</v>
          </cell>
          <cell r="E2859">
            <v>10.51</v>
          </cell>
          <cell r="F2859">
            <v>21.49</v>
          </cell>
        </row>
        <row r="2860">
          <cell r="A2860">
            <v>93015</v>
          </cell>
          <cell r="B2860" t="str">
            <v>LUVA PARA ELETRODUTO, PVC, ROSCÁVEL, DN 75 MM (2 1/2"), PARA REDE ENTERRADA DE DISTRIBUIÇÃO DE ENERGIA ELÉTRICA - FORNECIMENTO E INSTALAÇÃO. AF_12/2021</v>
          </cell>
          <cell r="C2860" t="str">
            <v>UN</v>
          </cell>
          <cell r="D2860">
            <v>19.989999999999998</v>
          </cell>
          <cell r="E2860">
            <v>12.55</v>
          </cell>
          <cell r="F2860">
            <v>32.54</v>
          </cell>
        </row>
        <row r="2861">
          <cell r="A2861">
            <v>93016</v>
          </cell>
          <cell r="B2861" t="str">
            <v>LUVA PARA ELETRODUTO, PVC, ROSCÁVEL, DN 85 MM (3"), PARA REDE ENTERRADA DE DISTRIBUIÇÃO DE ENERGIA ELÉTRICA - FORNECIMENTO E INSTALAÇÃO. AF_12/2021</v>
          </cell>
          <cell r="C2861" t="str">
            <v>UN</v>
          </cell>
          <cell r="D2861">
            <v>25.61</v>
          </cell>
          <cell r="E2861">
            <v>13.92</v>
          </cell>
          <cell r="F2861">
            <v>39.53</v>
          </cell>
        </row>
        <row r="2862">
          <cell r="A2862">
            <v>93017</v>
          </cell>
          <cell r="B2862" t="str">
            <v>LUVA PARA ELETRODUTO, PVC, ROSCÁVEL, DN 110 MM (4"), PARA REDE ENTERRADA DE DISTRIBUIÇÃO DE ENERGIA ELÉTRICA - FORNECIMENTO E INSTALAÇÃO. AF_12/2021</v>
          </cell>
          <cell r="C2862" t="str">
            <v>UN</v>
          </cell>
          <cell r="D2862">
            <v>42.08</v>
          </cell>
          <cell r="E2862">
            <v>17.329999999999998</v>
          </cell>
          <cell r="F2862">
            <v>59.41</v>
          </cell>
        </row>
        <row r="2863">
          <cell r="A2863">
            <v>93018</v>
          </cell>
          <cell r="B2863" t="str">
            <v>CURVA 90 GRAUS PARA ELETRODUTO, PVC, ROSCÁVEL, DN 50 MM (1 1/2"), PARA REDE ENTERRADA DE DISTRIBUIÇÃO DE ENERGIA ELÉTRICA - FORNECIMENTO E INSTALAÇÃO. AF_12/2021</v>
          </cell>
          <cell r="C2863" t="str">
            <v>UN</v>
          </cell>
          <cell r="D2863">
            <v>12.999999999999998</v>
          </cell>
          <cell r="E2863">
            <v>13.72</v>
          </cell>
          <cell r="F2863">
            <v>26.72</v>
          </cell>
        </row>
        <row r="2864">
          <cell r="A2864">
            <v>93020</v>
          </cell>
          <cell r="B2864" t="str">
            <v>CURVA 90 GRAUS PARA ELETRODUTO, PVC, ROSCÁVEL, DN 60 MM (2"), PARA REDE ENTERRADA DE DISTRIBUIÇÃO DE ENERGIA ELÉTRICA - FORNECIMENTO E INSTALAÇÃO. AF_12/2021</v>
          </cell>
          <cell r="C2864" t="str">
            <v>UN</v>
          </cell>
          <cell r="D2864">
            <v>18.47</v>
          </cell>
          <cell r="E2864">
            <v>15.76</v>
          </cell>
          <cell r="F2864">
            <v>34.229999999999997</v>
          </cell>
        </row>
        <row r="2865">
          <cell r="A2865">
            <v>93022</v>
          </cell>
          <cell r="B2865" t="str">
            <v>CURVA 90 GRAUS PARA ELETRODUTO, PVC, ROSCÁVEL, DN 75 MM (2 1/2"), PARA REDE ENTERRADA DE DISTRIBUIÇÃO DE ENERGIA ELÉTRICA - FORNECIMENTO E INSTALAÇÃO. AF_12/2021</v>
          </cell>
          <cell r="C2865" t="str">
            <v>UN</v>
          </cell>
          <cell r="D2865">
            <v>38.31</v>
          </cell>
          <cell r="E2865">
            <v>18.829999999999998</v>
          </cell>
          <cell r="F2865">
            <v>57.14</v>
          </cell>
        </row>
        <row r="2866">
          <cell r="A2866">
            <v>93024</v>
          </cell>
          <cell r="B2866" t="str">
            <v>CURVA 90 GRAUS PARA ELETRODUTO, PVC, ROSCÁVEL, DN 85 MM (3"), PARA REDE ENTERRADA DE DISTRIBUIÇÃO DE ENERGIA ELÉTRICA - FORNECIMENTO E INSTALAÇÃO. AF_12/2021</v>
          </cell>
          <cell r="C2866" t="str">
            <v>UN</v>
          </cell>
          <cell r="D2866">
            <v>39.200000000000003</v>
          </cell>
          <cell r="E2866">
            <v>20.89</v>
          </cell>
          <cell r="F2866">
            <v>60.09</v>
          </cell>
        </row>
        <row r="2867">
          <cell r="A2867">
            <v>93026</v>
          </cell>
          <cell r="B2867" t="str">
            <v>CURVA 90 GRAUS PARA ELETRODUTO, PVC, ROSCÁVEL, DN 110 MM (4"), PARA REDE ENTERRADA DE DISTRIBUIÇÃO DE ENERGIA ELÉTRICA - FORNECIMENTO E INSTALAÇÃO. AF_12/2021</v>
          </cell>
          <cell r="C2867" t="str">
            <v>UN</v>
          </cell>
          <cell r="D2867">
            <v>72.17</v>
          </cell>
          <cell r="E2867">
            <v>26.01</v>
          </cell>
          <cell r="F2867">
            <v>98.18</v>
          </cell>
        </row>
        <row r="2868">
          <cell r="A2868">
            <v>97559</v>
          </cell>
          <cell r="B2868" t="str">
            <v>CURVA 135 GRAUS PARA ELETRODUTO, PVC, ROSCÁVEL, DN 25 MM (3/4"), PARA CIRCUITOS TERMINAIS, INSTALADA EM FORRO - FORNECIMENTO E INSTALAÇÃO. AF_03/2023</v>
          </cell>
          <cell r="C2868" t="str">
            <v>UN</v>
          </cell>
          <cell r="D2868">
            <v>6.6999999999999993</v>
          </cell>
          <cell r="E2868">
            <v>8.42</v>
          </cell>
          <cell r="F2868">
            <v>15.12</v>
          </cell>
        </row>
        <row r="2869">
          <cell r="A2869">
            <v>97562</v>
          </cell>
          <cell r="B2869" t="str">
            <v>CURVA 135 GRAUS PARA ELETRODUTO, PVC, ROSCÁVEL, DN 25 MM (3/4"), PARA CIRCUITOS TERMINAIS, INSTALADA EM LAJE - FORNECIMENTO E INSTALAÇÃO. AF_03/2023</v>
          </cell>
          <cell r="C2869" t="str">
            <v>UN</v>
          </cell>
          <cell r="D2869">
            <v>5.96</v>
          </cell>
          <cell r="E2869">
            <v>6.63</v>
          </cell>
          <cell r="F2869">
            <v>12.59</v>
          </cell>
        </row>
        <row r="2870">
          <cell r="A2870">
            <v>97564</v>
          </cell>
          <cell r="B2870" t="str">
            <v>CURVA 135 GRAUS PARA ELETRODUTO, PVC, ROSCÁVEL, DN 25 MM (3/4"), PARA CIRCUITOS TERMINAIS, INSTALADA EM PAREDE - FORNECIMENTO E INSTALAÇÃO. AF_03/2023</v>
          </cell>
          <cell r="C2870" t="str">
            <v>UN</v>
          </cell>
          <cell r="D2870">
            <v>8.2199999999999989</v>
          </cell>
          <cell r="E2870">
            <v>12.02</v>
          </cell>
          <cell r="F2870">
            <v>20.239999999999998</v>
          </cell>
        </row>
        <row r="2871">
          <cell r="A2871">
            <v>104395</v>
          </cell>
          <cell r="B2871" t="str">
            <v>CONDULETE DE PVC, TIPO E, PARA ELETRODUTO DE PVC SOLDÁVEL DN 20 MM (1/2''), APARENTE - FORNECIMENTO E INSTALAÇÃO. AF_10/2022</v>
          </cell>
          <cell r="C2871" t="str">
            <v>UN</v>
          </cell>
          <cell r="D2871">
            <v>16.239999999999998</v>
          </cell>
          <cell r="E2871">
            <v>8.75</v>
          </cell>
          <cell r="F2871">
            <v>24.99</v>
          </cell>
        </row>
        <row r="2872">
          <cell r="A2872">
            <v>91924</v>
          </cell>
          <cell r="B2872" t="str">
            <v>CABO DE COBRE FLEXÍVEL ISOLADO, 1,5 MM², ANTI-CHAMA 450/750 V, PARA CIRCUITOS TERMINAIS - FORNECIMENTO E INSTALAÇÃO. AF_03/2023</v>
          </cell>
          <cell r="C2872" t="str">
            <v>M</v>
          </cell>
          <cell r="D2872">
            <v>2.0999999999999996</v>
          </cell>
          <cell r="E2872">
            <v>0.93</v>
          </cell>
          <cell r="F2872">
            <v>3.03</v>
          </cell>
        </row>
        <row r="2873">
          <cell r="A2873">
            <v>91925</v>
          </cell>
          <cell r="B2873" t="str">
            <v>CABO DE COBRE FLEXÍVEL ISOLADO, 1,5 MM², ANTI-CHAMA 0,6/1,0 KV, PARA CIRCUITOS TERMINAIS - FORNECIMENTO E INSTALAÇÃO. AF_03/2023</v>
          </cell>
          <cell r="C2873" t="str">
            <v>M</v>
          </cell>
          <cell r="D2873">
            <v>2.7</v>
          </cell>
          <cell r="E2873">
            <v>0.92</v>
          </cell>
          <cell r="F2873">
            <v>3.62</v>
          </cell>
        </row>
        <row r="2874">
          <cell r="A2874">
            <v>91926</v>
          </cell>
          <cell r="B2874" t="str">
            <v>CABO DE COBRE FLEXÍVEL ISOLADO, 2,5 MM², ANTI-CHAMA 450/750 V, PARA CIRCUITOS TERMINAIS - FORNECIMENTO E INSTALAÇÃO. AF_03/2023</v>
          </cell>
          <cell r="C2874" t="str">
            <v>M</v>
          </cell>
          <cell r="D2874">
            <v>3.1800000000000006</v>
          </cell>
          <cell r="E2874">
            <v>1.18</v>
          </cell>
          <cell r="F2874">
            <v>4.3600000000000003</v>
          </cell>
        </row>
        <row r="2875">
          <cell r="A2875">
            <v>91927</v>
          </cell>
          <cell r="B2875" t="str">
            <v>CABO DE COBRE FLEXÍVEL ISOLADO, 2,5 MM², ANTI-CHAMA 0,6/1,0 KV, PARA CIRCUITOS TERMINAIS - FORNECIMENTO E INSTALAÇÃO. AF_03/2023</v>
          </cell>
          <cell r="C2875" t="str">
            <v>M</v>
          </cell>
          <cell r="D2875">
            <v>3.67</v>
          </cell>
          <cell r="E2875">
            <v>1.18</v>
          </cell>
          <cell r="F2875">
            <v>4.8499999999999996</v>
          </cell>
        </row>
        <row r="2876">
          <cell r="A2876">
            <v>91928</v>
          </cell>
          <cell r="B2876" t="str">
            <v>CABO DE COBRE FLEXÍVEL ISOLADO, 4 MM², ANTI-CHAMA 450/750 V, PARA CIRCUITOS TERMINAIS - FORNECIMENTO E INSTALAÇÃO. AF_03/2023</v>
          </cell>
          <cell r="C2876" t="str">
            <v>M</v>
          </cell>
          <cell r="D2876">
            <v>5.0999999999999996</v>
          </cell>
          <cell r="E2876">
            <v>1.58</v>
          </cell>
          <cell r="F2876">
            <v>6.68</v>
          </cell>
        </row>
        <row r="2877">
          <cell r="A2877">
            <v>91929</v>
          </cell>
          <cell r="B2877" t="str">
            <v>CABO DE COBRE FLEXÍVEL ISOLADO, 4 MM², ANTI-CHAMA 0,6/1,0 KV, PARA CIRCUITOS TERMINAIS - FORNECIMENTO E INSTALAÇÃO. AF_03/2023</v>
          </cell>
          <cell r="C2877" t="str">
            <v>M</v>
          </cell>
          <cell r="D2877">
            <v>5.53</v>
          </cell>
          <cell r="E2877">
            <v>1.58</v>
          </cell>
          <cell r="F2877">
            <v>7.11</v>
          </cell>
        </row>
        <row r="2878">
          <cell r="A2878">
            <v>91930</v>
          </cell>
          <cell r="B2878" t="str">
            <v>CABO DE COBRE FLEXÍVEL ISOLADO, 6 MM², ANTI-CHAMA 450/750 V, PARA CIRCUITOS TERMINAIS - FORNECIMENTO E INSTALAÇÃO. AF_03/2023</v>
          </cell>
          <cell r="C2878" t="str">
            <v>M</v>
          </cell>
          <cell r="D2878">
            <v>7.25</v>
          </cell>
          <cell r="E2878">
            <v>2.06</v>
          </cell>
          <cell r="F2878">
            <v>9.31</v>
          </cell>
        </row>
        <row r="2879">
          <cell r="A2879">
            <v>91931</v>
          </cell>
          <cell r="B2879" t="str">
            <v>CABO DE COBRE FLEXÍVEL ISOLADO, 6 MM², ANTI-CHAMA 0,6/1,0 KV, PARA CIRCUITOS TERMINAIS - FORNECIMENTO E INSTALAÇÃO. AF_03/2023</v>
          </cell>
          <cell r="C2879" t="str">
            <v>M</v>
          </cell>
          <cell r="D2879">
            <v>7.9599999999999991</v>
          </cell>
          <cell r="E2879">
            <v>2.06</v>
          </cell>
          <cell r="F2879">
            <v>10.02</v>
          </cell>
        </row>
        <row r="2880">
          <cell r="A2880">
            <v>91932</v>
          </cell>
          <cell r="B2880" t="str">
            <v>CABO DE COBRE FLEXÍVEL ISOLADO, 10 MM², ANTI-CHAMA 450/750 V, PARA CIRCUITOS TERMINAIS - FORNECIMENTO E INSTALAÇÃO. AF_03/2023</v>
          </cell>
          <cell r="C2880" t="str">
            <v>M</v>
          </cell>
          <cell r="D2880">
            <v>13.450000000000001</v>
          </cell>
          <cell r="E2880">
            <v>3.08</v>
          </cell>
          <cell r="F2880">
            <v>16.53</v>
          </cell>
        </row>
        <row r="2881">
          <cell r="A2881">
            <v>91933</v>
          </cell>
          <cell r="B2881" t="str">
            <v>CABO DE COBRE FLEXÍVEL ISOLADO, 10 MM², ANTI-CHAMA 0,6/1,0 KV, PARA CIRCUITOS TERMINAIS - FORNECIMENTO E INSTALAÇÃO. AF_03/2023</v>
          </cell>
          <cell r="C2881" t="str">
            <v>M</v>
          </cell>
          <cell r="D2881">
            <v>12.89</v>
          </cell>
          <cell r="E2881">
            <v>3.08</v>
          </cell>
          <cell r="F2881">
            <v>15.97</v>
          </cell>
        </row>
        <row r="2882">
          <cell r="A2882">
            <v>91934</v>
          </cell>
          <cell r="B2882" t="str">
            <v>CABO DE COBRE FLEXÍVEL ISOLADO, 16 MM², ANTI-CHAMA 450/750 V, PARA CIRCUITOS TERMINAIS - FORNECIMENTO E INSTALAÇÃO. AF_03/2023</v>
          </cell>
          <cell r="C2882" t="str">
            <v>M</v>
          </cell>
          <cell r="D2882">
            <v>19.27</v>
          </cell>
          <cell r="E2882">
            <v>4.6399999999999997</v>
          </cell>
          <cell r="F2882">
            <v>23.91</v>
          </cell>
        </row>
        <row r="2883">
          <cell r="A2883">
            <v>91935</v>
          </cell>
          <cell r="B2883" t="str">
            <v>CABO DE COBRE FLEXÍVEL ISOLADO, 16 MM², ANTI-CHAMA 0,6/1,0 KV, PARA CIRCUITOS TERMINAIS - FORNECIMENTO E INSTALAÇÃO. AF_03/2023</v>
          </cell>
          <cell r="C2883" t="str">
            <v>M</v>
          </cell>
          <cell r="D2883">
            <v>20.36</v>
          </cell>
          <cell r="E2883">
            <v>4.6399999999999997</v>
          </cell>
          <cell r="F2883">
            <v>25</v>
          </cell>
        </row>
        <row r="2884">
          <cell r="A2884">
            <v>92979</v>
          </cell>
          <cell r="B2884" t="str">
            <v>CABO DE COBRE FLEXÍVEL ISOLADO, 10 MM², ANTI-CHAMA 450/750 V, PARA DISTRIBUIÇÃO - FORNECIMENTO E INSTALAÇÃO. AF_12/2015</v>
          </cell>
          <cell r="C2884" t="str">
            <v>M</v>
          </cell>
          <cell r="D2884">
            <v>10.220000000000001</v>
          </cell>
          <cell r="E2884">
            <v>0.34</v>
          </cell>
          <cell r="F2884">
            <v>10.56</v>
          </cell>
        </row>
        <row r="2885">
          <cell r="A2885">
            <v>92980</v>
          </cell>
          <cell r="B2885" t="str">
            <v>CABO DE COBRE FLEXÍVEL ISOLADO, 10 MM², ANTI-CHAMA 0,6/1,0 KV, PARA DISTRIBUIÇÃO - FORNECIMENTO E INSTALAÇÃO. AF_12/2015</v>
          </cell>
          <cell r="C2885" t="str">
            <v>M</v>
          </cell>
          <cell r="D2885">
            <v>9.76</v>
          </cell>
          <cell r="E2885">
            <v>0.34</v>
          </cell>
          <cell r="F2885">
            <v>10.1</v>
          </cell>
        </row>
        <row r="2886">
          <cell r="A2886">
            <v>92981</v>
          </cell>
          <cell r="B2886" t="str">
            <v>CABO DE COBRE FLEXÍVEL ISOLADO, 16 MM², ANTI-CHAMA 450/750 V, PARA DISTRIBUIÇÃO - FORNECIMENTO E INSTALAÇÃO. AF_12/2015</v>
          </cell>
          <cell r="C2886" t="str">
            <v>M</v>
          </cell>
          <cell r="D2886">
            <v>14.56</v>
          </cell>
          <cell r="E2886">
            <v>0.51</v>
          </cell>
          <cell r="F2886">
            <v>15.07</v>
          </cell>
        </row>
        <row r="2887">
          <cell r="A2887">
            <v>92982</v>
          </cell>
          <cell r="B2887" t="str">
            <v>CABO DE COBRE FLEXÍVEL ISOLADO, 16 MM², ANTI-CHAMA 0,6/1,0 KV, PARA DISTRIBUIÇÃO - FORNECIMENTO E INSTALAÇÃO. AF_12/2015</v>
          </cell>
          <cell r="C2887" t="str">
            <v>M</v>
          </cell>
          <cell r="D2887">
            <v>15.46</v>
          </cell>
          <cell r="E2887">
            <v>0.51</v>
          </cell>
          <cell r="F2887">
            <v>15.97</v>
          </cell>
        </row>
        <row r="2888">
          <cell r="A2888">
            <v>92984</v>
          </cell>
          <cell r="B2888" t="str">
            <v>CABO DE COBRE FLEXÍVEL ISOLADO, 25 MM², ANTI-CHAMA 0,6/1,0 KV, PARA REDE ENTERRADA DE DISTRIBUIÇÃO DE ENERGIA ELÉTRICA - FORNECIMENTO E INSTALAÇÃO. AF_12/2021</v>
          </cell>
          <cell r="C2888" t="str">
            <v>M</v>
          </cell>
          <cell r="D2888">
            <v>24.38</v>
          </cell>
          <cell r="E2888">
            <v>2.4500000000000002</v>
          </cell>
          <cell r="F2888">
            <v>26.83</v>
          </cell>
        </row>
        <row r="2889">
          <cell r="A2889">
            <v>92986</v>
          </cell>
          <cell r="B2889" t="str">
            <v>CABO DE COBRE FLEXÍVEL ISOLADO, 35 MM², ANTI-CHAMA 0,6/1,0 KV, PARA REDE ENTERRADA DE DISTRIBUIÇÃO DE ENERGIA ELÉTRICA - FORNECIMENTO E INSTALAÇÃO. AF_12/2021</v>
          </cell>
          <cell r="C2889" t="str">
            <v>M</v>
          </cell>
          <cell r="D2889">
            <v>34.14</v>
          </cell>
          <cell r="E2889">
            <v>2.83</v>
          </cell>
          <cell r="F2889">
            <v>36.97</v>
          </cell>
        </row>
        <row r="2890">
          <cell r="A2890">
            <v>92988</v>
          </cell>
          <cell r="B2890" t="str">
            <v>CABO DE COBRE FLEXÍVEL ISOLADO, 50 MM², ANTI-CHAMA 0,6/1,0 KV, PARA REDE ENTERRADA DE DISTRIBUIÇÃO DE ENERGIA ELÉTRICA - FORNECIMENTO E INSTALAÇÃO. AF_12/2021</v>
          </cell>
          <cell r="C2890" t="str">
            <v>M</v>
          </cell>
          <cell r="D2890">
            <v>50.15</v>
          </cell>
          <cell r="E2890">
            <v>3.35</v>
          </cell>
          <cell r="F2890">
            <v>53.5</v>
          </cell>
        </row>
        <row r="2891">
          <cell r="A2891">
            <v>92990</v>
          </cell>
          <cell r="B2891" t="str">
            <v>CABO DE COBRE FLEXÍVEL ISOLADO, 70 MM², ANTI-CHAMA 0,6/1,0 KV, PARA REDE ENTERRADA DE DISTRIBUIÇÃO DE ENERGIA ELÉTRICA - FORNECIMENTO E INSTALAÇÃO. AF_12/2021</v>
          </cell>
          <cell r="C2891" t="str">
            <v>M</v>
          </cell>
          <cell r="D2891">
            <v>69.87</v>
          </cell>
          <cell r="E2891">
            <v>4.08</v>
          </cell>
          <cell r="F2891">
            <v>73.95</v>
          </cell>
        </row>
        <row r="2892">
          <cell r="A2892">
            <v>92992</v>
          </cell>
          <cell r="B2892" t="str">
            <v>CABO DE COBRE FLEXÍVEL ISOLADO, 95 MM², ANTI-CHAMA 0,6/1,0 KV, PARA REDE ENTERRADA DE DISTRIBUIÇÃO DE ENERGIA ELÉTRICA - FORNECIMENTO E INSTALAÇÃO. AF_12/2021</v>
          </cell>
          <cell r="C2892" t="str">
            <v>M</v>
          </cell>
          <cell r="D2892">
            <v>90.57</v>
          </cell>
          <cell r="E2892">
            <v>4.9800000000000004</v>
          </cell>
          <cell r="F2892">
            <v>95.55</v>
          </cell>
        </row>
        <row r="2893">
          <cell r="A2893">
            <v>92994</v>
          </cell>
          <cell r="B2893" t="str">
            <v>CABO DE COBRE FLEXÍVEL ISOLADO, 120 MM², ANTI-CHAMA 0,6/1,0 KV, PARA REDE ENTERRADA DE DISTRIBUIÇÃO DE ENERGIA ELÉTRICA - FORNECIMENTO E INSTALAÇÃO. AF_12/2021</v>
          </cell>
          <cell r="C2893" t="str">
            <v>M</v>
          </cell>
          <cell r="D2893">
            <v>118.17</v>
          </cell>
          <cell r="E2893">
            <v>5.88</v>
          </cell>
          <cell r="F2893">
            <v>124.05</v>
          </cell>
        </row>
        <row r="2894">
          <cell r="A2894">
            <v>92996</v>
          </cell>
          <cell r="B2894" t="str">
            <v>CABO DE COBRE FLEXÍVEL ISOLADO, 150 MM², ANTI-CHAMA 0,6/1,0 KV, PARA REDE ENTERRADA DE DISTRIBUIÇÃO DE ENERGIA ELÉTRICA - FORNECIMENTO E INSTALAÇÃO. AF_12/2021</v>
          </cell>
          <cell r="C2894" t="str">
            <v>M</v>
          </cell>
          <cell r="D2894">
            <v>143.08000000000001</v>
          </cell>
          <cell r="E2894">
            <v>6.97</v>
          </cell>
          <cell r="F2894">
            <v>150.05000000000001</v>
          </cell>
        </row>
        <row r="2895">
          <cell r="A2895">
            <v>92998</v>
          </cell>
          <cell r="B2895" t="str">
            <v>CABO DE COBRE FLEXÍVEL ISOLADO, 185 MM², ANTI-CHAMA 0,6/1,0 KV, PARA REDE ENTERRADA DE DISTRIBUIÇÃO DE ENERGIA ELÉTRICA - FORNECIMENTO E INSTALAÇÃO. AF_12/2021</v>
          </cell>
          <cell r="C2895" t="str">
            <v>M</v>
          </cell>
          <cell r="D2895">
            <v>175.60000000000002</v>
          </cell>
          <cell r="E2895">
            <v>8.23</v>
          </cell>
          <cell r="F2895">
            <v>183.83</v>
          </cell>
        </row>
        <row r="2896">
          <cell r="A2896">
            <v>93000</v>
          </cell>
          <cell r="B2896" t="str">
            <v>CABO DE COBRE FLEXÍVEL ISOLADO, 240 MM², ANTI-CHAMA 0,6/1,0 KV, PARA REDE ENTERRADA DE DISTRIBUIÇÃO DE ENERGIA ELÉTRICA - FORNECIMENTO E INSTALAÇÃO. AF_12/2021</v>
          </cell>
          <cell r="C2896" t="str">
            <v>M</v>
          </cell>
          <cell r="D2896">
            <v>233.04</v>
          </cell>
          <cell r="E2896">
            <v>10.210000000000001</v>
          </cell>
          <cell r="F2896">
            <v>243.25</v>
          </cell>
        </row>
        <row r="2897">
          <cell r="A2897">
            <v>93002</v>
          </cell>
          <cell r="B2897" t="str">
            <v>CABO DE COBRE FLEXÍVEL ISOLADO, 300 MM², ANTI-CHAMA 0,6/1,0 KV, PARA REDE ENTERRADA DE DISTRIBUIÇÃO DE ENERGIA ELÉTRICA - FORNECIMENTO E INSTALAÇÃO. AF_12/2021</v>
          </cell>
          <cell r="C2897" t="str">
            <v>M</v>
          </cell>
          <cell r="D2897">
            <v>301.98</v>
          </cell>
          <cell r="E2897">
            <v>12.37</v>
          </cell>
          <cell r="F2897">
            <v>314.35000000000002</v>
          </cell>
        </row>
        <row r="2898">
          <cell r="A2898">
            <v>101884</v>
          </cell>
          <cell r="B2898" t="str">
            <v>CABO DE COBRE ISOLADO, 10 MM², ANTI-CHAMA 450/750 V, INSTALADO EM ELETROCALHA OU PERFILADO - FORNECIMENTO E INSTALAÇÃO. AF_10/2020</v>
          </cell>
          <cell r="C2898" t="str">
            <v>M</v>
          </cell>
          <cell r="D2898">
            <v>10.11</v>
          </cell>
          <cell r="E2898">
            <v>0.14000000000000001</v>
          </cell>
          <cell r="F2898">
            <v>10.25</v>
          </cell>
        </row>
        <row r="2899">
          <cell r="A2899">
            <v>101885</v>
          </cell>
          <cell r="B2899" t="str">
            <v>CABO DE COBRE ISOLADO, 10 MM², ANTI-CHAMA 0,6/1 KV, INSTALADO EM ELETROCALHA OU PERFILADO - FORNECIMENTO E INSTALAÇÃO. AF_10/2020</v>
          </cell>
          <cell r="C2899" t="str">
            <v>M</v>
          </cell>
          <cell r="D2899">
            <v>9.6499999999999986</v>
          </cell>
          <cell r="E2899">
            <v>0.14000000000000001</v>
          </cell>
          <cell r="F2899">
            <v>9.7899999999999991</v>
          </cell>
        </row>
        <row r="2900">
          <cell r="A2900">
            <v>101886</v>
          </cell>
          <cell r="B2900" t="str">
            <v>CABO DE COBRE ISOLADO, 16 MM², ANTI-CHAMA 450/750 V, INSTALADO EM ELETROCALHA OU PERFILADO - FORNECIMENTO E INSTALAÇÃO. AF_10/2020</v>
          </cell>
          <cell r="C2900" t="str">
            <v>M</v>
          </cell>
          <cell r="D2900">
            <v>14.47</v>
          </cell>
          <cell r="E2900">
            <v>0.27</v>
          </cell>
          <cell r="F2900">
            <v>14.74</v>
          </cell>
        </row>
        <row r="2901">
          <cell r="A2901">
            <v>101887</v>
          </cell>
          <cell r="B2901" t="str">
            <v>CABO DE COBRE ISOLADO, 16 MM², ANTI-CHAMA 0,6/1 KV, INSTALADO EM ELETROCALHA OU PERFILADO - FORNECIMENTO E INSTALAÇÃO. AF_10/2020</v>
          </cell>
          <cell r="C2901" t="str">
            <v>M</v>
          </cell>
          <cell r="D2901">
            <v>15.370000000000001</v>
          </cell>
          <cell r="E2901">
            <v>0.27</v>
          </cell>
          <cell r="F2901">
            <v>15.64</v>
          </cell>
        </row>
        <row r="2902">
          <cell r="A2902">
            <v>101888</v>
          </cell>
          <cell r="B2902" t="str">
            <v>CABO DE COBRE ISOLADO, 25 MM², ANTI-CHAMA 450/750 V, INSTALADO EM ELETROCALHA OU PERFILADO - FORNECIMENTO E INSTALAÇÃO. AF_10/2020</v>
          </cell>
          <cell r="C2902" t="str">
            <v>M</v>
          </cell>
          <cell r="D2902">
            <v>22.650000000000002</v>
          </cell>
          <cell r="E2902">
            <v>0.47</v>
          </cell>
          <cell r="F2902">
            <v>23.12</v>
          </cell>
        </row>
        <row r="2903">
          <cell r="A2903">
            <v>101889</v>
          </cell>
          <cell r="B2903" t="str">
            <v>CABO DE COBRE ISOLADO, 25 MM², ANTI-CHAMA 0,6/1 KV, INSTALADO EM ELETROCALHA OU PERFILADO - FORNECIMENTO E INSTALAÇÃO. AF_10/2020</v>
          </cell>
          <cell r="C2903" t="str">
            <v>M</v>
          </cell>
          <cell r="D2903">
            <v>23.82</v>
          </cell>
          <cell r="E2903">
            <v>0.47</v>
          </cell>
          <cell r="F2903">
            <v>24.29</v>
          </cell>
        </row>
        <row r="2904">
          <cell r="A2904">
            <v>91936</v>
          </cell>
          <cell r="B2904" t="str">
            <v>CAIXA OCTOGONAL 4" X 4", PVC, INSTALADA EM LAJE - FORNECIMENTO E INSTALAÇÃO. AF_03/2023</v>
          </cell>
          <cell r="C2904" t="str">
            <v>UN</v>
          </cell>
          <cell r="D2904">
            <v>11.65</v>
          </cell>
          <cell r="E2904">
            <v>9.06</v>
          </cell>
          <cell r="F2904">
            <v>20.71</v>
          </cell>
        </row>
        <row r="2905">
          <cell r="A2905">
            <v>91937</v>
          </cell>
          <cell r="B2905" t="str">
            <v>CAIXA OCTOGONAL 3" X 3", PVC, INSTALADA EM LAJE - FORNECIMENTO E INSTALAÇÃO. AF_03/2023</v>
          </cell>
          <cell r="C2905" t="str">
            <v>UN</v>
          </cell>
          <cell r="D2905">
            <v>9.2099999999999991</v>
          </cell>
          <cell r="E2905">
            <v>9.06</v>
          </cell>
          <cell r="F2905">
            <v>18.27</v>
          </cell>
        </row>
        <row r="2906">
          <cell r="A2906">
            <v>91939</v>
          </cell>
          <cell r="B2906" t="str">
            <v>CAIXA RETANGULAR 4" X 2" ALTA (2,00 M DO PISO), PVC, INSTALADA EM PAREDE - FORNECIMENTO E INSTALAÇÃO. AF_03/2023</v>
          </cell>
          <cell r="C2906" t="str">
            <v>UN</v>
          </cell>
          <cell r="D2906">
            <v>12.760000000000002</v>
          </cell>
          <cell r="E2906">
            <v>22.55</v>
          </cell>
          <cell r="F2906">
            <v>35.31</v>
          </cell>
        </row>
        <row r="2907">
          <cell r="A2907">
            <v>91940</v>
          </cell>
          <cell r="B2907" t="str">
            <v>CAIXA RETANGULAR 4" X 2" MÉDIA (1,30 M DO PISO), PVC, INSTALADA EM PAREDE - FORNECIMENTO E INSTALAÇÃO. AF_03/2023</v>
          </cell>
          <cell r="C2907" t="str">
            <v>UN</v>
          </cell>
          <cell r="D2907">
            <v>8.39</v>
          </cell>
          <cell r="E2907">
            <v>12.02</v>
          </cell>
          <cell r="F2907">
            <v>20.41</v>
          </cell>
        </row>
        <row r="2908">
          <cell r="A2908">
            <v>91941</v>
          </cell>
          <cell r="B2908" t="str">
            <v>CAIXA RETANGULAR 4" X 2" BAIXA (0,30 M DO PISO), PVC, INSTALADA EM PAREDE - FORNECIMENTO E INSTALAÇÃO. AF_03/2023</v>
          </cell>
          <cell r="C2908" t="str">
            <v>UN</v>
          </cell>
          <cell r="D2908">
            <v>6.25</v>
          </cell>
          <cell r="E2908">
            <v>6.84</v>
          </cell>
          <cell r="F2908">
            <v>13.09</v>
          </cell>
        </row>
        <row r="2909">
          <cell r="A2909">
            <v>91942</v>
          </cell>
          <cell r="B2909" t="str">
            <v>CAIXA RETANGULAR 4" X 4" ALTA (2,00 M DO PISO), PVC, INSTALADA EM PAREDE - FORNECIMENTO E INSTALAÇÃO. AF_03/2023</v>
          </cell>
          <cell r="C2909" t="str">
            <v>UN</v>
          </cell>
          <cell r="D2909">
            <v>16.27</v>
          </cell>
          <cell r="E2909">
            <v>23.37</v>
          </cell>
          <cell r="F2909">
            <v>39.64</v>
          </cell>
        </row>
        <row r="2910">
          <cell r="A2910">
            <v>91943</v>
          </cell>
          <cell r="B2910" t="str">
            <v>CAIXA RETANGULAR 4" X 4" MÉDIA (1,30 M DO PISO), PVC, INSTALADA EM PAREDE - FORNECIMENTO E INSTALAÇÃO. AF_03/2023</v>
          </cell>
          <cell r="C2910" t="str">
            <v>UN</v>
          </cell>
          <cell r="D2910">
            <v>11.760000000000002</v>
          </cell>
          <cell r="E2910">
            <v>12.45</v>
          </cell>
          <cell r="F2910">
            <v>24.21</v>
          </cell>
        </row>
        <row r="2911">
          <cell r="A2911">
            <v>91944</v>
          </cell>
          <cell r="B2911" t="str">
            <v>CAIXA RETANGULAR 4" X 4" BAIXA (0,30 M DO PISO), PVC, INSTALADA EM PAREDE - FORNECIMENTO E INSTALAÇÃO. AF_03/2023</v>
          </cell>
          <cell r="C2911" t="str">
            <v>UN</v>
          </cell>
          <cell r="D2911">
            <v>9.5500000000000007</v>
          </cell>
          <cell r="E2911">
            <v>7.06</v>
          </cell>
          <cell r="F2911">
            <v>16.61</v>
          </cell>
        </row>
        <row r="2912">
          <cell r="A2912">
            <v>92865</v>
          </cell>
          <cell r="B2912" t="str">
            <v>CAIXA OCTOGONAL 4" X 4", METÁLICA, INSTALADA EM LAJE - FORNECIMENTO E INSTALAÇÃO. AF_03/2023</v>
          </cell>
          <cell r="C2912" t="str">
            <v>UN</v>
          </cell>
          <cell r="D2912">
            <v>6.8800000000000008</v>
          </cell>
          <cell r="E2912">
            <v>9.08</v>
          </cell>
          <cell r="F2912">
            <v>15.96</v>
          </cell>
        </row>
        <row r="2913">
          <cell r="A2913">
            <v>92866</v>
          </cell>
          <cell r="B2913" t="str">
            <v>CAIXA SEXTAVADA 3" X 3", METÁLICA, INSTALADA EM LAJE - FORNECIMENTO E INSTALAÇÃO. AF_03/2023</v>
          </cell>
          <cell r="C2913" t="str">
            <v>UN</v>
          </cell>
          <cell r="D2913">
            <v>5.1400000000000006</v>
          </cell>
          <cell r="E2913">
            <v>9.09</v>
          </cell>
          <cell r="F2913">
            <v>14.23</v>
          </cell>
        </row>
        <row r="2914">
          <cell r="A2914">
            <v>92867</v>
          </cell>
          <cell r="B2914" t="str">
            <v>CAIXA RETANGULAR 4" X 2" ALTA (2,00 M DO PISO), METÁLICA, INSTALADA EM PAREDE - FORNECIMENTO E INSTALAÇÃO. AF_03/2023</v>
          </cell>
          <cell r="C2914" t="str">
            <v>UN</v>
          </cell>
          <cell r="D2914">
            <v>11.190000000000001</v>
          </cell>
          <cell r="E2914">
            <v>22.55</v>
          </cell>
          <cell r="F2914">
            <v>33.74</v>
          </cell>
        </row>
        <row r="2915">
          <cell r="A2915">
            <v>92868</v>
          </cell>
          <cell r="B2915" t="str">
            <v>CAIXA RETANGULAR 4" X 2" MÉDIA (1,30 M DO PISO), METÁLICA, INSTALADA EM PAREDE - FORNECIMENTO E INSTALAÇÃO. AF_03/2023</v>
          </cell>
          <cell r="C2915" t="str">
            <v>UN</v>
          </cell>
          <cell r="D2915">
            <v>6.8100000000000005</v>
          </cell>
          <cell r="E2915">
            <v>12.03</v>
          </cell>
          <cell r="F2915">
            <v>18.84</v>
          </cell>
        </row>
        <row r="2916">
          <cell r="A2916">
            <v>92869</v>
          </cell>
          <cell r="B2916" t="str">
            <v>CAIXA RETANGULAR 4" X 2" BAIXA (0,30 M DO PISO), METÁLICA, INSTALADA EM PAREDE - FORNECIMENTO E INSTALAÇÃO. AF_03/2023</v>
          </cell>
          <cell r="C2916" t="str">
            <v>UN</v>
          </cell>
          <cell r="D2916">
            <v>4.67</v>
          </cell>
          <cell r="E2916">
            <v>6.85</v>
          </cell>
          <cell r="F2916">
            <v>11.52</v>
          </cell>
        </row>
        <row r="2917">
          <cell r="A2917">
            <v>92870</v>
          </cell>
          <cell r="B2917" t="str">
            <v>CAIXA RETANGULAR 4" X 4" ALTA (2,00 M DO PISO), METÁLICA, INSTALADA EM PAREDE - FORNECIMENTO E INSTALAÇÃO. AF_03/2023</v>
          </cell>
          <cell r="C2917" t="str">
            <v>UN</v>
          </cell>
          <cell r="D2917">
            <v>13.34</v>
          </cell>
          <cell r="E2917">
            <v>23.38</v>
          </cell>
          <cell r="F2917">
            <v>36.72</v>
          </cell>
        </row>
        <row r="2918">
          <cell r="A2918">
            <v>92871</v>
          </cell>
          <cell r="B2918" t="str">
            <v>CAIXA RETANGULAR 4" X 4" MÉDIA (1,30 M DO PISO), METÁLICA, INSTALADA EM PAREDE - FORNECIMENTO E INSTALAÇÃO. AF_03/2023</v>
          </cell>
          <cell r="C2918" t="str">
            <v>UN</v>
          </cell>
          <cell r="D2918">
            <v>8.8299999999999983</v>
          </cell>
          <cell r="E2918">
            <v>12.46</v>
          </cell>
          <cell r="F2918">
            <v>21.29</v>
          </cell>
        </row>
        <row r="2919">
          <cell r="A2919">
            <v>92872</v>
          </cell>
          <cell r="B2919" t="str">
            <v>CAIXA RETANGULAR 4" X 4" BAIXA (0,30 M DO PISO), METÁLICA, INSTALADA EM PAREDE - FORNECIMENTO E INSTALAÇÃO. AF_03/2023</v>
          </cell>
          <cell r="C2919" t="str">
            <v>UN</v>
          </cell>
          <cell r="D2919">
            <v>6.6099999999999994</v>
          </cell>
          <cell r="E2919">
            <v>7.08</v>
          </cell>
          <cell r="F2919">
            <v>13.69</v>
          </cell>
        </row>
        <row r="2920">
          <cell r="A2920">
            <v>95777</v>
          </cell>
          <cell r="B2920" t="str">
            <v>CONDULETE DE ALUMÍNIO, TIPO B, PARA ELETRODUTO DE AÇO GALVANIZADO DN 20 MM (3/4''), APARENTE - FORNECIMENTO E INSTALAÇÃO. AF_10/2022</v>
          </cell>
          <cell r="C2920" t="str">
            <v>UN</v>
          </cell>
          <cell r="D2920">
            <v>16.509999999999998</v>
          </cell>
          <cell r="E2920">
            <v>9.3699999999999992</v>
          </cell>
          <cell r="F2920">
            <v>25.88</v>
          </cell>
        </row>
        <row r="2921">
          <cell r="A2921">
            <v>95778</v>
          </cell>
          <cell r="B2921" t="str">
            <v>CONDULETE DE ALUMÍNIO, TIPO C, PARA ELETRODUTO DE AÇO GALVANIZADO DN 20 MM (3/4''), APARENTE - FORNECIMENTO E INSTALAÇÃO. AF_10/2022</v>
          </cell>
          <cell r="C2921" t="str">
            <v>UN</v>
          </cell>
          <cell r="D2921">
            <v>17.98</v>
          </cell>
          <cell r="E2921">
            <v>11.09</v>
          </cell>
          <cell r="F2921">
            <v>29.07</v>
          </cell>
        </row>
        <row r="2922">
          <cell r="A2922">
            <v>95779</v>
          </cell>
          <cell r="B2922" t="str">
            <v>CONDULETE DE ALUMÍNIO, TIPO E, PARA ELETRODUTO DE AÇO GALVANIZADO DN 20 MM (3/4''), APARENTE - FORNECIMENTO E INSTALAÇÃO. AF_10/2022</v>
          </cell>
          <cell r="C2922" t="str">
            <v>UN</v>
          </cell>
          <cell r="D2922">
            <v>14.770000000000001</v>
          </cell>
          <cell r="E2922">
            <v>9.3699999999999992</v>
          </cell>
          <cell r="F2922">
            <v>24.14</v>
          </cell>
        </row>
        <row r="2923">
          <cell r="A2923">
            <v>95780</v>
          </cell>
          <cell r="B2923" t="str">
            <v>CONDULETE DE ALUMÍNIO, TIPO B, PARA ELETRODUTO DE AÇO GALVANIZADO DN 25 MM (1''), APARENTE - FORNECIMENTO E INSTALAÇÃO. AF_10/2022</v>
          </cell>
          <cell r="C2923" t="str">
            <v>UN</v>
          </cell>
          <cell r="D2923">
            <v>20.399999999999999</v>
          </cell>
          <cell r="E2923">
            <v>10.37</v>
          </cell>
          <cell r="F2923">
            <v>30.77</v>
          </cell>
        </row>
        <row r="2924">
          <cell r="A2924">
            <v>95781</v>
          </cell>
          <cell r="B2924" t="str">
            <v>CONDULETE DE ALUMÍNIO, TIPO C, PARA ELETRODUTO DE AÇO GALVANIZADO DN 25 MM (1''), APARENTE - FORNECIMENTO E INSTALAÇÃO. AF_10/2022</v>
          </cell>
          <cell r="C2924" t="str">
            <v>UN</v>
          </cell>
          <cell r="D2924">
            <v>22.07</v>
          </cell>
          <cell r="E2924">
            <v>13.14</v>
          </cell>
          <cell r="F2924">
            <v>35.21</v>
          </cell>
        </row>
        <row r="2925">
          <cell r="A2925">
            <v>95782</v>
          </cell>
          <cell r="B2925" t="str">
            <v>CONDULETE DE ALUMÍNIO, TIPO E, ELETRODUTO DE AÇO GALVANIZADO DN 25 MM (1''), APARENTE - FORNECIMENTO E INSTALAÇÃO. AF_10/2022</v>
          </cell>
          <cell r="C2925" t="str">
            <v>UN</v>
          </cell>
          <cell r="D2925">
            <v>22.39</v>
          </cell>
          <cell r="E2925">
            <v>10.37</v>
          </cell>
          <cell r="F2925">
            <v>32.76</v>
          </cell>
        </row>
        <row r="2926">
          <cell r="A2926">
            <v>95785</v>
          </cell>
          <cell r="B2926" t="str">
            <v>CONDULETE DE ALUMÍNIO, TIPO E, PARA ELETRODUTO DE AÇO GALVANIZADO DN 32 MM (1 1/4''), APARENTE - FORNECIMENTO E INSTALAÇÃO. AF_10/2022</v>
          </cell>
          <cell r="C2926" t="str">
            <v>UN</v>
          </cell>
          <cell r="D2926">
            <v>27</v>
          </cell>
          <cell r="E2926">
            <v>11.79</v>
          </cell>
          <cell r="F2926">
            <v>38.79</v>
          </cell>
        </row>
        <row r="2927">
          <cell r="A2927">
            <v>95787</v>
          </cell>
          <cell r="B2927" t="str">
            <v>CONDULETE DE ALUMÍNIO, TIPO LR, PARA ELETRODUTO DE AÇO GALVANIZADO DN 20 MM (3/4''), APARENTE - FORNECIMENTO E INSTALAÇÃO. AF_10/2022</v>
          </cell>
          <cell r="C2927" t="str">
            <v>UN</v>
          </cell>
          <cell r="D2927">
            <v>16.549999999999997</v>
          </cell>
          <cell r="E2927">
            <v>12.85</v>
          </cell>
          <cell r="F2927">
            <v>29.4</v>
          </cell>
        </row>
        <row r="2928">
          <cell r="A2928">
            <v>95789</v>
          </cell>
          <cell r="B2928" t="str">
            <v>CONDULETE DE ALUMÍNIO, TIPO LR, PARA ELETRODUTO DE AÇO GALVANIZADO DN 25 MM (1''), APARENTE - FORNECIMENTO E INSTALAÇÃO. AF_10/2022</v>
          </cell>
          <cell r="C2928" t="str">
            <v>UN</v>
          </cell>
          <cell r="D2928">
            <v>24.07</v>
          </cell>
          <cell r="E2928">
            <v>15.89</v>
          </cell>
          <cell r="F2928">
            <v>39.96</v>
          </cell>
        </row>
        <row r="2929">
          <cell r="A2929">
            <v>95791</v>
          </cell>
          <cell r="B2929" t="str">
            <v>CONDULETE DE ALUMÍNIO, TIPO LR, PARA ELETRODUTO DE AÇO GALVANIZADO DN 32 MM (1 1/4''), APARENTE - FORNECIMENTO E INSTALAÇÃO. AF_10/2022</v>
          </cell>
          <cell r="C2929" t="str">
            <v>UN</v>
          </cell>
          <cell r="D2929">
            <v>35.239999999999995</v>
          </cell>
          <cell r="E2929">
            <v>20.16</v>
          </cell>
          <cell r="F2929">
            <v>55.4</v>
          </cell>
        </row>
        <row r="2930">
          <cell r="A2930">
            <v>95795</v>
          </cell>
          <cell r="B2930" t="str">
            <v>CONDULETE DE ALUMÍNIO, TIPO T, PARA ELETRODUTO DE AÇO GALVANIZADO DN 20 MM (3/4''), APARENTE - FORNECIMENTO E INSTALAÇÃO. AF_10/2022</v>
          </cell>
          <cell r="C2930" t="str">
            <v>UN</v>
          </cell>
          <cell r="D2930">
            <v>18.95</v>
          </cell>
          <cell r="E2930">
            <v>14.59</v>
          </cell>
          <cell r="F2930">
            <v>33.54</v>
          </cell>
        </row>
        <row r="2931">
          <cell r="A2931">
            <v>95796</v>
          </cell>
          <cell r="B2931" t="str">
            <v>CONDULETE DE ALUMÍNIO, TIPO T, PARA ELETRODUTO DE AÇO GALVANIZADO DN 25 MM (1''), APARENTE - FORNECIMENTO E INSTALAÇÃO. AF_10/2022</v>
          </cell>
          <cell r="C2931" t="str">
            <v>UN</v>
          </cell>
          <cell r="D2931">
            <v>28.31</v>
          </cell>
          <cell r="E2931">
            <v>18.66</v>
          </cell>
          <cell r="F2931">
            <v>46.97</v>
          </cell>
        </row>
        <row r="2932">
          <cell r="A2932">
            <v>95797</v>
          </cell>
          <cell r="B2932" t="str">
            <v>CONDULETE DE ALUMÍNIO, TIPO T, PARA ELETRODUTO DE AÇO GALVANIZADO DN 32 MM (1 1/4''), APARENTE - FORNECIMENTO E INSTALAÇÃO. AF_10/2022</v>
          </cell>
          <cell r="C2932" t="str">
            <v>UN</v>
          </cell>
          <cell r="D2932">
            <v>40.54</v>
          </cell>
          <cell r="E2932">
            <v>24.32</v>
          </cell>
          <cell r="F2932">
            <v>64.86</v>
          </cell>
        </row>
        <row r="2933">
          <cell r="A2933">
            <v>95801</v>
          </cell>
          <cell r="B2933" t="str">
            <v>CONDULETE DE ALUMÍNIO, TIPO X, PARA ELETRODUTO DE AÇO GALVANIZADO DN 20 MM (3/4''), APARENTE - FORNECIMENTO E INSTALAÇÃO. AF_10/2022</v>
          </cell>
          <cell r="C2933" t="str">
            <v>UN</v>
          </cell>
          <cell r="D2933">
            <v>23.71</v>
          </cell>
          <cell r="E2933">
            <v>16.32</v>
          </cell>
          <cell r="F2933">
            <v>40.03</v>
          </cell>
        </row>
        <row r="2934">
          <cell r="A2934">
            <v>95802</v>
          </cell>
          <cell r="B2934" t="str">
            <v>CONDULETE DE ALUMÍNIO, TIPO X, PARA ELETRODUTO DE AÇO GALVANIZADO DN 25 MM (1''), APARENTE - FORNECIMENTO E INSTALAÇÃO. AF_10/2022</v>
          </cell>
          <cell r="C2934" t="str">
            <v>UN</v>
          </cell>
          <cell r="D2934">
            <v>28.6</v>
          </cell>
          <cell r="E2934">
            <v>21.39</v>
          </cell>
          <cell r="F2934">
            <v>49.99</v>
          </cell>
        </row>
        <row r="2935">
          <cell r="A2935">
            <v>95803</v>
          </cell>
          <cell r="B2935" t="str">
            <v>CONDULETE DE ALUMÍNIO, TIPO X, PARA ELETRODUTO DE AÇO GALVANIZADO DN 32 MM (1 1/4''), APARENTE - FORNECIMENTO E INSTALAÇÃO. AF_10/2022</v>
          </cell>
          <cell r="C2935" t="str">
            <v>UN</v>
          </cell>
          <cell r="D2935">
            <v>43.97999999999999</v>
          </cell>
          <cell r="E2935">
            <v>28.51</v>
          </cell>
          <cell r="F2935">
            <v>72.489999999999995</v>
          </cell>
        </row>
        <row r="2936">
          <cell r="A2936">
            <v>95804</v>
          </cell>
          <cell r="B2936" t="str">
            <v>CONDULETE DE PVC, TIPO B, PARA ELETRODUTO DE PVC SOLDÁVEL DN 20 MM (1/2''), APARENTE - FORNECIMENTO E INSTALAÇÃO. AF_10/2022</v>
          </cell>
          <cell r="C2936" t="str">
            <v>UN</v>
          </cell>
          <cell r="D2936">
            <v>16.829999999999998</v>
          </cell>
          <cell r="E2936">
            <v>8.75</v>
          </cell>
          <cell r="F2936">
            <v>25.58</v>
          </cell>
        </row>
        <row r="2937">
          <cell r="A2937">
            <v>95805</v>
          </cell>
          <cell r="B2937" t="str">
            <v>CONDULETE DE PVC, TIPO B, PARA ELETRODUTO DE PVC SOLDÁVEL DN 25 MM (3/4''), APARENTE - FORNECIMENTO E INSTALAÇÃO. AF_10/2022</v>
          </cell>
          <cell r="C2937" t="str">
            <v>UN</v>
          </cell>
          <cell r="D2937">
            <v>17.25</v>
          </cell>
          <cell r="E2937">
            <v>9.76</v>
          </cell>
          <cell r="F2937">
            <v>27.01</v>
          </cell>
        </row>
        <row r="2938">
          <cell r="A2938">
            <v>95806</v>
          </cell>
          <cell r="B2938" t="str">
            <v>CONDULETE DE PVC, TIPO B, PARA ELETRODUTO DE PVC SOLDÁVEL DN 32 MM (1''), APARENTE - FORNECIMENTO E INSTALAÇÃO. AF_10/2022</v>
          </cell>
          <cell r="C2938" t="str">
            <v>UN</v>
          </cell>
          <cell r="D2938">
            <v>18.420000000000002</v>
          </cell>
          <cell r="E2938">
            <v>11.19</v>
          </cell>
          <cell r="F2938">
            <v>29.61</v>
          </cell>
        </row>
        <row r="2939">
          <cell r="A2939">
            <v>95807</v>
          </cell>
          <cell r="B2939" t="str">
            <v>CONDULETE DE PVC, TIPO LL, PARA ELETRODUTO DE PVC SOLDÁVEL DN 20 MM (1/2''), APARENTE - FORNECIMENTO E INSTALAÇÃO. AF_10/2022</v>
          </cell>
          <cell r="C2939" t="str">
            <v>UN</v>
          </cell>
          <cell r="D2939">
            <v>19.059999999999999</v>
          </cell>
          <cell r="E2939">
            <v>10.98</v>
          </cell>
          <cell r="F2939">
            <v>30.04</v>
          </cell>
        </row>
        <row r="2940">
          <cell r="A2940">
            <v>95808</v>
          </cell>
          <cell r="B2940" t="str">
            <v>CONDULETE DE PVC, TIPO LL, PARA ELETRODUTO DE PVC SOLDÁVEL DN 25 MM (3/4''), APARENTE - FORNECIMENTO E INSTALAÇÃO. AF_10/2022</v>
          </cell>
          <cell r="C2940" t="str">
            <v>UN</v>
          </cell>
          <cell r="D2940">
            <v>20.340000000000003</v>
          </cell>
          <cell r="E2940">
            <v>14.01</v>
          </cell>
          <cell r="F2940">
            <v>34.35</v>
          </cell>
        </row>
        <row r="2941">
          <cell r="A2941">
            <v>95809</v>
          </cell>
          <cell r="B2941" t="str">
            <v>CONDULETE DE PVC, TIPO LL, PARA ELETRODUTO DE PVC SOLDÁVEL DN 32 MM (1''), APARENTE - FORNECIMENTO E INSTALAÇÃO. AF_10/2022</v>
          </cell>
          <cell r="C2941" t="str">
            <v>UN</v>
          </cell>
          <cell r="D2941">
            <v>24.42</v>
          </cell>
          <cell r="E2941">
            <v>18.28</v>
          </cell>
          <cell r="F2941">
            <v>42.7</v>
          </cell>
        </row>
        <row r="2942">
          <cell r="A2942">
            <v>95810</v>
          </cell>
          <cell r="B2942" t="str">
            <v>CONDULETE DE PVC, TIPO LB, PARA ELETRODUTO DE PVC SOLDÁVEL DN 20 MM (1/2''), APARENTE - FORNECIMENTO E INSTALAÇÃO. AF_10/2022</v>
          </cell>
          <cell r="C2942" t="str">
            <v>UN</v>
          </cell>
          <cell r="D2942">
            <v>15.6</v>
          </cell>
          <cell r="E2942">
            <v>3.33</v>
          </cell>
          <cell r="F2942">
            <v>18.93</v>
          </cell>
        </row>
        <row r="2943">
          <cell r="A2943">
            <v>95811</v>
          </cell>
          <cell r="B2943" t="str">
            <v>CONDULETE DE PVC, TIPO LB, PARA ELETRODUTO DE PVC SOLDÁVEL DN 25 MM (3/4''), APARENTE - FORNECIMENTO E INSTALAÇÃO. AF_10/2022</v>
          </cell>
          <cell r="C2943" t="str">
            <v>UN</v>
          </cell>
          <cell r="D2943">
            <v>16.86</v>
          </cell>
          <cell r="E2943">
            <v>6.38</v>
          </cell>
          <cell r="F2943">
            <v>23.24</v>
          </cell>
        </row>
        <row r="2944">
          <cell r="A2944">
            <v>95812</v>
          </cell>
          <cell r="B2944" t="str">
            <v>CONDULETE DE PVC, TIPO LB, PARA ELETRODUTO DE PVC SOLDÁVEL DN 32 MM (1''), APARENTE - FORNECIMENTO E INSTALAÇÃO. AF_10/2022</v>
          </cell>
          <cell r="C2944" t="str">
            <v>UN</v>
          </cell>
          <cell r="D2944">
            <v>20.95</v>
          </cell>
          <cell r="E2944">
            <v>10.64</v>
          </cell>
          <cell r="F2944">
            <v>31.59</v>
          </cell>
        </row>
        <row r="2945">
          <cell r="A2945">
            <v>95813</v>
          </cell>
          <cell r="B2945" t="str">
            <v>CONDULETE DE PVC, TIPO TB, PARA ELETRODUTO DE PVC SOLDÁVEL DN 20 MM (1/2''), APARENTE - FORNECIMENTO E INSTALAÇÃO. AF_10/2022</v>
          </cell>
          <cell r="C2945" t="str">
            <v>UN</v>
          </cell>
          <cell r="D2945">
            <v>17.52</v>
          </cell>
          <cell r="E2945">
            <v>4.45</v>
          </cell>
          <cell r="F2945">
            <v>21.97</v>
          </cell>
        </row>
        <row r="2946">
          <cell r="A2946">
            <v>95814</v>
          </cell>
          <cell r="B2946" t="str">
            <v>CONDULETE DE PVC, TIPO TB, PARA ELETRODUTO DE PVC SOLDÁVEL DN 25 MM (3/4''), APARENTE - FORNECIMENTO E INSTALAÇÃO. AF_10/2022</v>
          </cell>
          <cell r="C2946" t="str">
            <v>UN</v>
          </cell>
          <cell r="D2946">
            <v>19.2</v>
          </cell>
          <cell r="E2946">
            <v>8.52</v>
          </cell>
          <cell r="F2946">
            <v>27.72</v>
          </cell>
        </row>
        <row r="2947">
          <cell r="A2947">
            <v>95815</v>
          </cell>
          <cell r="B2947" t="str">
            <v>CONDULETE DE PVC, TIPO TB, PARA ELETRODUTO DE PVC SOLDÁVEL DN 32 MM (1''), APARENTE - FORNECIMENTO E INSTALAÇÃO. AF_10/2022</v>
          </cell>
          <cell r="C2947" t="str">
            <v>UN</v>
          </cell>
          <cell r="D2947">
            <v>26.53</v>
          </cell>
          <cell r="E2947">
            <v>14.22</v>
          </cell>
          <cell r="F2947">
            <v>40.75</v>
          </cell>
        </row>
        <row r="2948">
          <cell r="A2948">
            <v>95816</v>
          </cell>
          <cell r="B2948" t="str">
            <v>CONDULETE DE PVC, TIPO X, PARA ELETRODUTO DE PVC SOLDÁVEL DN 20 MM (1/2''), APARENTE - FORNECIMENTO E INSTALAÇÃO. AF_10/2022</v>
          </cell>
          <cell r="C2948" t="str">
            <v>UN</v>
          </cell>
          <cell r="D2948">
            <v>23.229999999999997</v>
          </cell>
          <cell r="E2948">
            <v>13.21</v>
          </cell>
          <cell r="F2948">
            <v>36.44</v>
          </cell>
        </row>
        <row r="2949">
          <cell r="A2949">
            <v>95817</v>
          </cell>
          <cell r="B2949" t="str">
            <v>CONDULETE DE PVC, TIPO X, PARA ELETRODUTO DE PVC SOLDÁVEL DN 25 MM (3/4), APARENTE - FORNECIMENTO E INSTALAÇÃO. AF_10/2022</v>
          </cell>
          <cell r="C2949" t="str">
            <v>UN</v>
          </cell>
          <cell r="D2949">
            <v>24.75</v>
          </cell>
          <cell r="E2949">
            <v>18.28</v>
          </cell>
          <cell r="F2949">
            <v>43.03</v>
          </cell>
        </row>
        <row r="2950">
          <cell r="A2950">
            <v>95818</v>
          </cell>
          <cell r="B2950" t="str">
            <v>CONDULETE DE PVC, TIPO X, PARA ELETRODUTO DE PVC SOLDÁVEL DN 32 MM (1''), APARENTE - FORNECIMENTO E INSTALAÇÃO. AF_10/2022</v>
          </cell>
          <cell r="C2950" t="str">
            <v>UN</v>
          </cell>
          <cell r="D2950">
            <v>34.42</v>
          </cell>
          <cell r="E2950">
            <v>25.41</v>
          </cell>
          <cell r="F2950">
            <v>59.83</v>
          </cell>
        </row>
        <row r="2951">
          <cell r="A2951">
            <v>97881</v>
          </cell>
          <cell r="B2951" t="str">
            <v>CAIXA ENTERRADA ELÉTRICA RETANGULAR, EM CONCRETO PRÉ-MOLDADO, FUNDO COM BRITA, DIMENSÕES INTERNAS: 0,3X0,3X0,3 M. AF_12/2020</v>
          </cell>
          <cell r="C2951" t="str">
            <v>UN</v>
          </cell>
          <cell r="D2951">
            <v>81.430000000000007</v>
          </cell>
          <cell r="E2951">
            <v>21.4</v>
          </cell>
          <cell r="F2951">
            <v>102.83</v>
          </cell>
        </row>
        <row r="2952">
          <cell r="A2952">
            <v>97882</v>
          </cell>
          <cell r="B2952" t="str">
            <v>CAIXA ENTERRADA ELÉTRICA RETANGULAR, EM CONCRETO PRÉ-MOLDADO, FUNDO COM BRITA, DIMENSÕES INTERNAS: 0,4X0,4X0,4 M. AF_12/2020</v>
          </cell>
          <cell r="C2952" t="str">
            <v>UN</v>
          </cell>
          <cell r="D2952">
            <v>129.55000000000001</v>
          </cell>
          <cell r="E2952">
            <v>30.58</v>
          </cell>
          <cell r="F2952">
            <v>160.13</v>
          </cell>
        </row>
        <row r="2953">
          <cell r="A2953">
            <v>97883</v>
          </cell>
          <cell r="B2953" t="str">
            <v>CAIXA ENTERRADA ELÉTRICA RETANGULAR, EM CONCRETO PRÉ-MOLDADO, FUNDO COM BRITA, DIMENSÕES INTERNAS: 0,6X0,6X0,5 M. AF_12/2020</v>
          </cell>
          <cell r="C2953" t="str">
            <v>UN</v>
          </cell>
          <cell r="D2953">
            <v>256.18</v>
          </cell>
          <cell r="E2953">
            <v>53.23</v>
          </cell>
          <cell r="F2953">
            <v>309.41000000000003</v>
          </cell>
        </row>
        <row r="2954">
          <cell r="A2954">
            <v>97884</v>
          </cell>
          <cell r="B2954" t="str">
            <v>CAIXA ENTERRADA ELÉTRICA RETANGULAR, EM CONCRETO PRÉ-MOLDADO, FUNDO COM BRITA, DIMENSÕES INTERNAS: 0,8X0,8X0,5 M. AF_12/2020</v>
          </cell>
          <cell r="C2954" t="str">
            <v>UN</v>
          </cell>
          <cell r="D2954">
            <v>506.56</v>
          </cell>
          <cell r="E2954">
            <v>89.21</v>
          </cell>
          <cell r="F2954">
            <v>595.77</v>
          </cell>
        </row>
        <row r="2955">
          <cell r="A2955">
            <v>97885</v>
          </cell>
          <cell r="B2955" t="str">
            <v>CAIXA ENTERRADA ELÉTRICA RETANGULAR, EM CONCRETO PRÉ-MOLDADO, FUNDO COM BRITA, DIMENSÕES INTERNAS: 1X1X0,5 M. AF_12/2020</v>
          </cell>
          <cell r="C2955" t="str">
            <v>UN</v>
          </cell>
          <cell r="D2955">
            <v>787.76</v>
          </cell>
          <cell r="E2955">
            <v>120.85</v>
          </cell>
          <cell r="F2955">
            <v>908.61</v>
          </cell>
        </row>
        <row r="2956">
          <cell r="A2956">
            <v>97886</v>
          </cell>
          <cell r="B2956" t="str">
            <v>CAIXA ENTERRADA ELÉTRICA RETANGULAR, EM ALVENARIA COM TIJOLOS CERÂMICOS MACIÇOS, FUNDO COM BRITA, DIMENSÕES INTERNAS: 0,3X0,3X0,3 M. AF_12/2020</v>
          </cell>
          <cell r="C2956" t="str">
            <v>UN</v>
          </cell>
          <cell r="D2956">
            <v>95.399999999999991</v>
          </cell>
          <cell r="E2956">
            <v>79.7</v>
          </cell>
          <cell r="F2956">
            <v>175.1</v>
          </cell>
        </row>
        <row r="2957">
          <cell r="A2957">
            <v>97887</v>
          </cell>
          <cell r="B2957" t="str">
            <v>CAIXA ENTERRADA ELÉTRICA RETANGULAR, EM ALVENARIA COM TIJOLOS CERÂMICOS MACIÇOS, FUNDO COM BRITA, DIMENSÕES INTERNAS: 0,4X0,4X0,4 M. AF_12/2020</v>
          </cell>
          <cell r="C2957" t="str">
            <v>UN</v>
          </cell>
          <cell r="D2957">
            <v>151.48000000000002</v>
          </cell>
          <cell r="E2957">
            <v>125.06</v>
          </cell>
          <cell r="F2957">
            <v>276.54000000000002</v>
          </cell>
        </row>
        <row r="2958">
          <cell r="A2958">
            <v>97888</v>
          </cell>
          <cell r="B2958" t="str">
            <v>CAIXA ENTERRADA ELÉTRICA RETANGULAR, EM ALVENARIA COM TIJOLOS CERÂMICOS MACIÇOS, FUNDO COM BRITA, DIMENSÕES INTERNAS: 0,6X0,6X0,6 M. AF_12/2020</v>
          </cell>
          <cell r="C2958" t="str">
            <v>UN</v>
          </cell>
          <cell r="D2958">
            <v>301.17000000000007</v>
          </cell>
          <cell r="E2958">
            <v>233.4</v>
          </cell>
          <cell r="F2958">
            <v>534.57000000000005</v>
          </cell>
        </row>
        <row r="2959">
          <cell r="A2959">
            <v>97889</v>
          </cell>
          <cell r="B2959" t="str">
            <v>CAIXA ENTERRADA ELÉTRICA RETANGULAR, EM ALVENARIA COM TIJOLOS CERÂMICOS MACIÇOS, FUNDO COM BRITA, DIMENSÕES INTERNAS: 0,8X0,8X0,6 M. AF_12/2020</v>
          </cell>
          <cell r="C2959" t="str">
            <v>UN</v>
          </cell>
          <cell r="D2959">
            <v>405.71999999999997</v>
          </cell>
          <cell r="E2959">
            <v>317.56</v>
          </cell>
          <cell r="F2959">
            <v>723.28</v>
          </cell>
        </row>
        <row r="2960">
          <cell r="A2960">
            <v>97890</v>
          </cell>
          <cell r="B2960" t="str">
            <v>CAIXA ENTERRADA ELÉTRICA RETANGULAR, EM ALVENARIA COM TIJOLOS CERÂMICOS MACIÇOS, FUNDO COM BRITA, DIMENSÕES INTERNAS: 1X1X0,6 M. AF_12/2020</v>
          </cell>
          <cell r="C2960" t="str">
            <v>UN</v>
          </cell>
          <cell r="D2960">
            <v>493.22999999999996</v>
          </cell>
          <cell r="E2960">
            <v>324.57</v>
          </cell>
          <cell r="F2960">
            <v>817.8</v>
          </cell>
        </row>
        <row r="2961">
          <cell r="A2961">
            <v>97891</v>
          </cell>
          <cell r="B2961" t="str">
            <v>CAIXA ENTERRADA ELÉTRICA RETANGULAR, EM ALVENARIA COM BLOCOS DE CONCRETO, FUNDO COM BRITA, DIMENSÕES INTERNAS: 0,4X0,4X0,4 M. AF_12/2020</v>
          </cell>
          <cell r="C2961" t="str">
            <v>UN</v>
          </cell>
          <cell r="D2961">
            <v>108.48</v>
          </cell>
          <cell r="E2961">
            <v>97.51</v>
          </cell>
          <cell r="F2961">
            <v>205.99</v>
          </cell>
        </row>
        <row r="2962">
          <cell r="A2962">
            <v>97892</v>
          </cell>
          <cell r="B2962" t="str">
            <v>CAIXA ENTERRADA ELÉTRICA RETANGULAR, EM ALVENARIA COM BLOCOS DE CONCRETO, FUNDO COM BRITA, DIMENSÕES INTERNAS: 0,6X0,6X0,6 M. AF_12/2020</v>
          </cell>
          <cell r="C2962" t="str">
            <v>UN</v>
          </cell>
          <cell r="D2962">
            <v>210.32999999999998</v>
          </cell>
          <cell r="E2962">
            <v>175.12</v>
          </cell>
          <cell r="F2962">
            <v>385.45</v>
          </cell>
        </row>
        <row r="2963">
          <cell r="A2963">
            <v>97893</v>
          </cell>
          <cell r="B2963" t="str">
            <v>CAIXA ENTERRADA ELÉTRICA RETANGULAR, EM ALVENARIA COM BLOCOS DE CONCRETO, FUNDO COM BRITA, DIMENSÕES INTERNAS: 0,8X0,8X0,6 M. AF_12/2020</v>
          </cell>
          <cell r="C2963" t="str">
            <v>UN</v>
          </cell>
          <cell r="D2963">
            <v>289.85000000000002</v>
          </cell>
          <cell r="E2963">
            <v>243.24</v>
          </cell>
          <cell r="F2963">
            <v>533.09</v>
          </cell>
        </row>
        <row r="2964">
          <cell r="A2964">
            <v>97894</v>
          </cell>
          <cell r="B2964" t="str">
            <v>CAIXA ENTERRADA ELÉTRICA RETANGULAR, EM ALVENARIA COM BLOCOS DE CONCRETO, FUNDO COM BRITA, DIMENSÕES INTERNAS: 1X1X0,6 M. AF_12/2020</v>
          </cell>
          <cell r="C2964" t="str">
            <v>UN</v>
          </cell>
          <cell r="D2964">
            <v>352.83000000000004</v>
          </cell>
          <cell r="E2964">
            <v>234.49</v>
          </cell>
          <cell r="F2964">
            <v>587.32000000000005</v>
          </cell>
        </row>
        <row r="2965">
          <cell r="A2965">
            <v>104396</v>
          </cell>
          <cell r="B2965" t="str">
            <v>CONDULETE DE PVC, TIPO E, PARA ELETRODUTO DE PVC SOLDÁVEL DN 25 MM (3/4''), APARENTE - FORNECIMENTO E INSTALAÇÃO. AF_10/2022</v>
          </cell>
          <cell r="C2965" t="str">
            <v>UN</v>
          </cell>
          <cell r="D2965">
            <v>15.67</v>
          </cell>
          <cell r="E2965">
            <v>9.76</v>
          </cell>
          <cell r="F2965">
            <v>25.43</v>
          </cell>
        </row>
        <row r="2966">
          <cell r="A2966">
            <v>104397</v>
          </cell>
          <cell r="B2966" t="str">
            <v>CONDULETE DE PVC, TIPO E, PARA ELETRODUTO DE PVC SOLDÁVEL DN 32 MM (1''), APARENTE - FORNECIMENTO E INSTALAÇÃO. AF_10/2022</v>
          </cell>
          <cell r="C2966" t="str">
            <v>UN</v>
          </cell>
          <cell r="D2966">
            <v>19.170000000000002</v>
          </cell>
          <cell r="E2966">
            <v>11.19</v>
          </cell>
          <cell r="F2966">
            <v>30.36</v>
          </cell>
        </row>
        <row r="2967">
          <cell r="A2967">
            <v>104398</v>
          </cell>
          <cell r="B2967" t="str">
            <v>CONDULETE DE PVC, TIPO LR, PARA ELETRODUTO DE PVC SOLDÁVEL DN 20 MM (1/2''), APARENTE - FORNECIMENTO E INSTALAÇÃO. AF_10/2022</v>
          </cell>
          <cell r="C2967" t="str">
            <v>UN</v>
          </cell>
          <cell r="D2967">
            <v>19.04</v>
          </cell>
          <cell r="E2967">
            <v>10.98</v>
          </cell>
          <cell r="F2967">
            <v>30.02</v>
          </cell>
        </row>
        <row r="2968">
          <cell r="A2968">
            <v>104399</v>
          </cell>
          <cell r="B2968" t="str">
            <v>CONDULETE DE PVC, TIPO LR, PARA ELETRODUTO DE PVC SOLDÁVEL DN 25 MM (3/4''), APARENTE - FORNECIMENTO E INSTALAÇÃO. AF_10/2022</v>
          </cell>
          <cell r="C2968" t="str">
            <v>UN</v>
          </cell>
          <cell r="D2968">
            <v>18.75</v>
          </cell>
          <cell r="E2968">
            <v>14.01</v>
          </cell>
          <cell r="F2968">
            <v>32.76</v>
          </cell>
        </row>
        <row r="2969">
          <cell r="A2969">
            <v>104400</v>
          </cell>
          <cell r="B2969" t="str">
            <v>CONDULETE DE PVC, TIPO LR, PARA ELETRODUTO DE PVC SOLDÁVEL DN 32 MM (1''), APARENTE - FORNECIMENTO E INSTALAÇÃO. AF_10/2022</v>
          </cell>
          <cell r="C2969" t="str">
            <v>UN</v>
          </cell>
          <cell r="D2969">
            <v>23.740000000000002</v>
          </cell>
          <cell r="E2969">
            <v>18.28</v>
          </cell>
          <cell r="F2969">
            <v>42.02</v>
          </cell>
        </row>
        <row r="2970">
          <cell r="A2970">
            <v>104401</v>
          </cell>
          <cell r="B2970" t="str">
            <v>CONDULETE DE PVC, TIPO C, PARA ELETRODUTO DE PVC SOLDÁVEL DN 20 MM (1/2''), APARENTE - FORNECIMENTO E INSTALAÇÃO. AF_10/2022</v>
          </cell>
          <cell r="C2970" t="str">
            <v>UN</v>
          </cell>
          <cell r="D2970">
            <v>18.57</v>
          </cell>
          <cell r="E2970">
            <v>9.8699999999999992</v>
          </cell>
          <cell r="F2970">
            <v>28.44</v>
          </cell>
        </row>
        <row r="2971">
          <cell r="A2971">
            <v>104402</v>
          </cell>
          <cell r="B2971" t="str">
            <v>CONDULETE DE PVC, TIPO C, PARA ELETRODUTO DE PVC SOLDÁVEL DN 25 MM (3/4''), APARENTE - FORNECIMENTO E INSTALAÇÃO. AF_10/2022</v>
          </cell>
          <cell r="C2971" t="str">
            <v>UN</v>
          </cell>
          <cell r="D2971">
            <v>17.86</v>
          </cell>
          <cell r="E2971">
            <v>11.88</v>
          </cell>
          <cell r="F2971">
            <v>29.74</v>
          </cell>
        </row>
        <row r="2972">
          <cell r="A2972">
            <v>104403</v>
          </cell>
          <cell r="B2972" t="str">
            <v>CONDULETE DE PVC, TIPO C, PARA ELETRODUTO DE PVC SOLDÁVEL DN 32 MM (1''), APARENTE - FORNECIMENTO E INSTALAÇÃO. AF_10/2022</v>
          </cell>
          <cell r="C2972" t="str">
            <v>UN</v>
          </cell>
          <cell r="D2972">
            <v>22.27</v>
          </cell>
          <cell r="E2972">
            <v>14.73</v>
          </cell>
          <cell r="F2972">
            <v>37</v>
          </cell>
        </row>
        <row r="2973">
          <cell r="A2973">
            <v>104404</v>
          </cell>
          <cell r="B2973" t="str">
            <v>CONDULETE DE PVC, TIPO T, PARA ELETRODUTO DE PVC SOLDÁVEL DN 25 MM (3/4''), APARENTE - FORNECIMENTO E INSTALAÇÃO. AF_10/2022</v>
          </cell>
          <cell r="C2973" t="str">
            <v>UN</v>
          </cell>
          <cell r="D2973">
            <v>22.16</v>
          </cell>
          <cell r="E2973">
            <v>16.16</v>
          </cell>
          <cell r="F2973">
            <v>38.32</v>
          </cell>
        </row>
        <row r="2974">
          <cell r="A2974">
            <v>104405</v>
          </cell>
          <cell r="B2974" t="str">
            <v>CONDULETE DE PVC, TIPO T, PARA ELETRODUTO DE PVC SOLDÁVEL DN 32 MM (1''), APARENTE - FORNECIMENTO E INSTALAÇÃO. AF_10/2022</v>
          </cell>
          <cell r="C2974" t="str">
            <v>UN</v>
          </cell>
          <cell r="D2974">
            <v>30.020000000000003</v>
          </cell>
          <cell r="E2974">
            <v>21.83</v>
          </cell>
          <cell r="F2974">
            <v>51.85</v>
          </cell>
        </row>
        <row r="2975">
          <cell r="A2975">
            <v>93653</v>
          </cell>
          <cell r="B2975" t="str">
            <v>DISJUNTOR MONOPOLAR TIPO DIN, CORRENTE NOMINAL DE 10A - FORNECIMENTO E INSTALAÇÃO. AF_10/2020</v>
          </cell>
          <cell r="C2975" t="str">
            <v>UN</v>
          </cell>
          <cell r="D2975">
            <v>10.67</v>
          </cell>
          <cell r="E2975">
            <v>1.41</v>
          </cell>
          <cell r="F2975">
            <v>12.08</v>
          </cell>
        </row>
        <row r="2976">
          <cell r="A2976">
            <v>93654</v>
          </cell>
          <cell r="B2976" t="str">
            <v>DISJUNTOR MONOPOLAR TIPO DIN, CORRENTE NOMINAL DE 16A - FORNECIMENTO E INSTALAÇÃO. AF_10/2020</v>
          </cell>
          <cell r="C2976" t="str">
            <v>UN</v>
          </cell>
          <cell r="D2976">
            <v>10.88</v>
          </cell>
          <cell r="E2976">
            <v>1.92</v>
          </cell>
          <cell r="F2976">
            <v>12.8</v>
          </cell>
        </row>
        <row r="2977">
          <cell r="A2977">
            <v>93655</v>
          </cell>
          <cell r="B2977" t="str">
            <v>DISJUNTOR MONOPOLAR TIPO DIN, CORRENTE NOMINAL DE 20A - FORNECIMENTO E INSTALAÇÃO. AF_10/2020</v>
          </cell>
          <cell r="C2977" t="str">
            <v>UN</v>
          </cell>
          <cell r="D2977">
            <v>11.450000000000001</v>
          </cell>
          <cell r="E2977">
            <v>2.69</v>
          </cell>
          <cell r="F2977">
            <v>14.14</v>
          </cell>
        </row>
        <row r="2978">
          <cell r="A2978">
            <v>93656</v>
          </cell>
          <cell r="B2978" t="str">
            <v>DISJUNTOR MONOPOLAR TIPO DIN, CORRENTE NOMINAL DE 25A - FORNECIMENTO E INSTALAÇÃO. AF_10/2020</v>
          </cell>
          <cell r="C2978" t="str">
            <v>UN</v>
          </cell>
          <cell r="D2978">
            <v>11.450000000000001</v>
          </cell>
          <cell r="E2978">
            <v>2.69</v>
          </cell>
          <cell r="F2978">
            <v>14.14</v>
          </cell>
        </row>
        <row r="2979">
          <cell r="A2979">
            <v>93657</v>
          </cell>
          <cell r="B2979" t="str">
            <v>DISJUNTOR MONOPOLAR TIPO DIN, CORRENTE NOMINAL DE 32A - FORNECIMENTO E INSTALAÇÃO. AF_10/2020</v>
          </cell>
          <cell r="C2979" t="str">
            <v>UN</v>
          </cell>
          <cell r="D2979">
            <v>12.09</v>
          </cell>
          <cell r="E2979">
            <v>3.7</v>
          </cell>
          <cell r="F2979">
            <v>15.79</v>
          </cell>
        </row>
        <row r="2980">
          <cell r="A2980">
            <v>93658</v>
          </cell>
          <cell r="B2980" t="str">
            <v>DISJUNTOR MONOPOLAR TIPO DIN, CORRENTE NOMINAL DE 40A - FORNECIMENTO E INSTALAÇÃO. AF_10/2020</v>
          </cell>
          <cell r="C2980" t="str">
            <v>UN</v>
          </cell>
          <cell r="D2980">
            <v>17.39</v>
          </cell>
          <cell r="E2980">
            <v>5.49</v>
          </cell>
          <cell r="F2980">
            <v>22.88</v>
          </cell>
        </row>
        <row r="2981">
          <cell r="A2981">
            <v>93659</v>
          </cell>
          <cell r="B2981" t="str">
            <v>DISJUNTOR MONOPOLAR TIPO DIN, CORRENTE NOMINAL DE 50A - FORNECIMENTO E INSTALAÇÃO. AF_10/2020</v>
          </cell>
          <cell r="C2981" t="str">
            <v>UN</v>
          </cell>
          <cell r="D2981">
            <v>18.579999999999998</v>
          </cell>
          <cell r="E2981">
            <v>7.69</v>
          </cell>
          <cell r="F2981">
            <v>26.27</v>
          </cell>
        </row>
        <row r="2982">
          <cell r="A2982">
            <v>93660</v>
          </cell>
          <cell r="B2982" t="str">
            <v>DISJUNTOR BIPOLAR TIPO DIN, CORRENTE NOMINAL DE 10A - FORNECIMENTO E INSTALAÇÃO. AF_10/2020</v>
          </cell>
          <cell r="C2982" t="str">
            <v>UN</v>
          </cell>
          <cell r="D2982">
            <v>55.66</v>
          </cell>
          <cell r="E2982">
            <v>2.85</v>
          </cell>
          <cell r="F2982">
            <v>58.51</v>
          </cell>
        </row>
        <row r="2983">
          <cell r="A2983">
            <v>93661</v>
          </cell>
          <cell r="B2983" t="str">
            <v>DISJUNTOR BIPOLAR TIPO DIN, CORRENTE NOMINAL DE 16A - FORNECIMENTO E INSTALAÇÃO. AF_10/2020</v>
          </cell>
          <cell r="C2983" t="str">
            <v>UN</v>
          </cell>
          <cell r="D2983">
            <v>56.08</v>
          </cell>
          <cell r="E2983">
            <v>3.86</v>
          </cell>
          <cell r="F2983">
            <v>59.94</v>
          </cell>
        </row>
        <row r="2984">
          <cell r="A2984">
            <v>93662</v>
          </cell>
          <cell r="B2984" t="str">
            <v>DISJUNTOR BIPOLAR TIPO DIN, CORRENTE NOMINAL DE 20A - FORNECIMENTO E INSTALAÇÃO. AF_10/2020</v>
          </cell>
          <cell r="C2984" t="str">
            <v>UN</v>
          </cell>
          <cell r="D2984">
            <v>57.260000000000005</v>
          </cell>
          <cell r="E2984">
            <v>5.37</v>
          </cell>
          <cell r="F2984">
            <v>62.63</v>
          </cell>
        </row>
        <row r="2985">
          <cell r="A2985">
            <v>93663</v>
          </cell>
          <cell r="B2985" t="str">
            <v>DISJUNTOR BIPOLAR TIPO DIN, CORRENTE NOMINAL DE 25A - FORNECIMENTO E INSTALAÇÃO. AF_10/2020</v>
          </cell>
          <cell r="C2985" t="str">
            <v>UN</v>
          </cell>
          <cell r="D2985">
            <v>57.260000000000005</v>
          </cell>
          <cell r="E2985">
            <v>5.37</v>
          </cell>
          <cell r="F2985">
            <v>62.63</v>
          </cell>
        </row>
        <row r="2986">
          <cell r="A2986">
            <v>93664</v>
          </cell>
          <cell r="B2986" t="str">
            <v>DISJUNTOR BIPOLAR TIPO DIN, CORRENTE NOMINAL DE 32A - FORNECIMENTO E INSTALAÇÃO. AF_10/2020</v>
          </cell>
          <cell r="C2986" t="str">
            <v>UN</v>
          </cell>
          <cell r="D2986">
            <v>58.53</v>
          </cell>
          <cell r="E2986">
            <v>7.41</v>
          </cell>
          <cell r="F2986">
            <v>65.94</v>
          </cell>
        </row>
        <row r="2987">
          <cell r="A2987">
            <v>93665</v>
          </cell>
          <cell r="B2987" t="str">
            <v>DISJUNTOR BIPOLAR TIPO DIN, CORRENTE NOMINAL DE 40A - FORNECIMENTO E INSTALAÇÃO. AF_10/2020</v>
          </cell>
          <cell r="C2987" t="str">
            <v>UN</v>
          </cell>
          <cell r="D2987">
            <v>59.42</v>
          </cell>
          <cell r="E2987">
            <v>11</v>
          </cell>
          <cell r="F2987">
            <v>70.42</v>
          </cell>
        </row>
        <row r="2988">
          <cell r="A2988">
            <v>93666</v>
          </cell>
          <cell r="B2988" t="str">
            <v>DISJUNTOR BIPOLAR TIPO DIN, CORRENTE NOMINAL DE 50A - FORNECIMENTO E INSTALAÇÃO. AF_10/2020</v>
          </cell>
          <cell r="C2988" t="str">
            <v>UN</v>
          </cell>
          <cell r="D2988">
            <v>61.800000000000004</v>
          </cell>
          <cell r="E2988">
            <v>15.4</v>
          </cell>
          <cell r="F2988">
            <v>77.2</v>
          </cell>
        </row>
        <row r="2989">
          <cell r="A2989">
            <v>93667</v>
          </cell>
          <cell r="B2989" t="str">
            <v>DISJUNTOR TRIPOLAR TIPO DIN, CORRENTE NOMINAL DE 10A - FORNECIMENTO E INSTALAÇÃO. AF_10/2020</v>
          </cell>
          <cell r="C2989" t="str">
            <v>UN</v>
          </cell>
          <cell r="D2989">
            <v>69.010000000000005</v>
          </cell>
          <cell r="E2989">
            <v>4.28</v>
          </cell>
          <cell r="F2989">
            <v>73.290000000000006</v>
          </cell>
        </row>
        <row r="2990">
          <cell r="A2990">
            <v>93668</v>
          </cell>
          <cell r="B2990" t="str">
            <v>DISJUNTOR TRIPOLAR TIPO DIN, CORRENTE NOMINAL DE 16A - FORNECIMENTO E INSTALAÇÃO. AF_10/2020</v>
          </cell>
          <cell r="C2990" t="str">
            <v>UN</v>
          </cell>
          <cell r="D2990">
            <v>69.64</v>
          </cell>
          <cell r="E2990">
            <v>5.79</v>
          </cell>
          <cell r="F2990">
            <v>75.430000000000007</v>
          </cell>
        </row>
        <row r="2991">
          <cell r="A2991">
            <v>93669</v>
          </cell>
          <cell r="B2991" t="str">
            <v>DISJUNTOR TRIPOLAR TIPO DIN, CORRENTE NOMINAL DE 20A - FORNECIMENTO E INSTALAÇÃO. AF_10/2020</v>
          </cell>
          <cell r="C2991" t="str">
            <v>UN</v>
          </cell>
          <cell r="D2991">
            <v>71.400000000000006</v>
          </cell>
          <cell r="E2991">
            <v>8.07</v>
          </cell>
          <cell r="F2991">
            <v>79.47</v>
          </cell>
        </row>
        <row r="2992">
          <cell r="A2992">
            <v>93670</v>
          </cell>
          <cell r="B2992" t="str">
            <v>DISJUNTOR TRIPOLAR TIPO DIN, CORRENTE NOMINAL DE 25A - FORNECIMENTO E INSTALAÇÃO. AF_10/2020</v>
          </cell>
          <cell r="C2992" t="str">
            <v>UN</v>
          </cell>
          <cell r="D2992">
            <v>71.400000000000006</v>
          </cell>
          <cell r="E2992">
            <v>8.07</v>
          </cell>
          <cell r="F2992">
            <v>79.47</v>
          </cell>
        </row>
        <row r="2993">
          <cell r="A2993">
            <v>93671</v>
          </cell>
          <cell r="B2993" t="str">
            <v>DISJUNTOR TRIPOLAR TIPO DIN, CORRENTE NOMINAL DE 32A - FORNECIMENTO E INSTALAÇÃO. AF_10/2020</v>
          </cell>
          <cell r="C2993" t="str">
            <v>UN</v>
          </cell>
          <cell r="D2993">
            <v>73.31</v>
          </cell>
          <cell r="E2993">
            <v>11.11</v>
          </cell>
          <cell r="F2993">
            <v>84.42</v>
          </cell>
        </row>
        <row r="2994">
          <cell r="A2994">
            <v>93672</v>
          </cell>
          <cell r="B2994" t="str">
            <v>DISJUNTOR TRIPOLAR TIPO DIN, CORRENTE NOMINAL DE 40A - FORNECIMENTO E INSTALAÇÃO. AF_10/2020</v>
          </cell>
          <cell r="C2994" t="str">
            <v>UN</v>
          </cell>
          <cell r="D2994">
            <v>75.850000000000009</v>
          </cell>
          <cell r="E2994">
            <v>16.52</v>
          </cell>
          <cell r="F2994">
            <v>92.37</v>
          </cell>
        </row>
        <row r="2995">
          <cell r="A2995">
            <v>93673</v>
          </cell>
          <cell r="B2995" t="str">
            <v>DISJUNTOR TRIPOLAR TIPO DIN, CORRENTE NOMINAL DE 50A - FORNECIMENTO E INSTALAÇÃO. AF_10/2020</v>
          </cell>
          <cell r="C2995" t="str">
            <v>UN</v>
          </cell>
          <cell r="D2995">
            <v>79.44</v>
          </cell>
          <cell r="E2995">
            <v>23.1</v>
          </cell>
          <cell r="F2995">
            <v>102.54</v>
          </cell>
        </row>
        <row r="2996">
          <cell r="A2996">
            <v>97359</v>
          </cell>
          <cell r="B2996" t="str">
            <v>QUADRO DE MEDIÇÃO GERAL DE ENERGIA COM 8 MEDIDORES - FORNECIMENTO E INSTALAÇÃO. AF_10/2020</v>
          </cell>
          <cell r="C2996" t="str">
            <v>UN</v>
          </cell>
          <cell r="D2996">
            <v>3895.43</v>
          </cell>
          <cell r="E2996">
            <v>149.02000000000001</v>
          </cell>
          <cell r="F2996">
            <v>4044.45</v>
          </cell>
        </row>
        <row r="2997">
          <cell r="A2997">
            <v>97360</v>
          </cell>
          <cell r="B2997" t="str">
            <v>QUADRO DE MEDIÇÃO GERAL DE ENERGIA COM 12 MEDIDORES - FORNECIMENTO E INSTALAÇÃO. AF_10/2020</v>
          </cell>
          <cell r="C2997" t="str">
            <v>UN</v>
          </cell>
          <cell r="D2997">
            <v>7568.33</v>
          </cell>
          <cell r="E2997">
            <v>223.55</v>
          </cell>
          <cell r="F2997">
            <v>7791.88</v>
          </cell>
        </row>
        <row r="2998">
          <cell r="A2998">
            <v>97361</v>
          </cell>
          <cell r="B2998" t="str">
            <v>QUADRO DE MEDIÇÃO GERAL DE ENERGIA COM 16 MEDIDORES - FORNECIMENTO E INSTALAÇÃO. AF_10/2020</v>
          </cell>
          <cell r="C2998" t="str">
            <v>UN</v>
          </cell>
          <cell r="D2998">
            <v>10091.11</v>
          </cell>
          <cell r="E2998">
            <v>298.07</v>
          </cell>
          <cell r="F2998">
            <v>10389.18</v>
          </cell>
        </row>
        <row r="2999">
          <cell r="A2999">
            <v>97362</v>
          </cell>
          <cell r="B2999" t="str">
            <v>QUADRO DE MEDIÇÃO GERAL DE ENERGIA PARA BARRAMENTO BLINDADO COM 4 MEDIDORES - FORNECIMENTO E INSTALAÇÃO. AF_10/2020</v>
          </cell>
          <cell r="C2999" t="str">
            <v>UN</v>
          </cell>
          <cell r="D2999">
            <v>1694.91</v>
          </cell>
          <cell r="E2999">
            <v>34.53</v>
          </cell>
          <cell r="F2999">
            <v>1729.44</v>
          </cell>
        </row>
        <row r="3000">
          <cell r="A3000">
            <v>101875</v>
          </cell>
          <cell r="B3000" t="str">
            <v>QUADRO DE DISTRIBUIÇÃO DE ENERGIA EM CHAPA DE AÇO GALVANIZADO, DE EMBUTIR, COM BARRAMENTO TRIFÁSICO, PARA 12 DISJUNTORES DIN 100A - FORNECIMENTO E INSTALAÇÃO. AF_10/2020</v>
          </cell>
          <cell r="C3000" t="str">
            <v>UN</v>
          </cell>
          <cell r="D3000">
            <v>354.52000000000004</v>
          </cell>
          <cell r="E3000">
            <v>21.65</v>
          </cell>
          <cell r="F3000">
            <v>376.17</v>
          </cell>
        </row>
        <row r="3001">
          <cell r="A3001">
            <v>101876</v>
          </cell>
          <cell r="B3001" t="str">
            <v>QUADRO DE DISTRIBUIÇÃO DE ENERGIA EM PVC, DE EMBUTIR, SEM BARRAMENTO, PARA 6 DISJUNTORES - FORNECIMENTO E INSTALAÇÃO. AF_10/2020</v>
          </cell>
          <cell r="C3001" t="str">
            <v>UN</v>
          </cell>
          <cell r="D3001">
            <v>77.080000000000013</v>
          </cell>
          <cell r="E3001">
            <v>14.04</v>
          </cell>
          <cell r="F3001">
            <v>91.12</v>
          </cell>
        </row>
        <row r="3002">
          <cell r="A3002">
            <v>101877</v>
          </cell>
          <cell r="B3002" t="str">
            <v>QUADRO DE DISTRIBUIÇÃO DE ENERGIA EM PVC, DE EMBUTIR, SEM BARRAMENTO, PARA 3 DISJUNTORES - FORNECIMENTO E INSTALAÇÃO. AF_10/2020</v>
          </cell>
          <cell r="C3002" t="str">
            <v>UN</v>
          </cell>
          <cell r="D3002">
            <v>50.53</v>
          </cell>
          <cell r="E3002">
            <v>12.46</v>
          </cell>
          <cell r="F3002">
            <v>62.99</v>
          </cell>
        </row>
        <row r="3003">
          <cell r="A3003">
            <v>101878</v>
          </cell>
          <cell r="B3003" t="str">
            <v>QUADRO DE DISTRIBUIÇÃO DE ENERGIA EM CHAPA DE AÇO GALVANIZADO, DE SOBREPOR, COM BARRAMENTO TRIFÁSICO, PARA 18 DISJUNTORES DIN 100A - FORNECIMENTO E INSTALAÇÃO. AF_10/2020</v>
          </cell>
          <cell r="C3003" t="str">
            <v>UN</v>
          </cell>
          <cell r="D3003">
            <v>467.32000000000005</v>
          </cell>
          <cell r="E3003">
            <v>62.01</v>
          </cell>
          <cell r="F3003">
            <v>529.33000000000004</v>
          </cell>
        </row>
        <row r="3004">
          <cell r="A3004">
            <v>101879</v>
          </cell>
          <cell r="B3004" t="str">
            <v>QUADRO DE DISTRIBUIÇÃO DE ENERGIA EM CHAPA DE AÇO GALVANIZADO, DE EMBUTIR, COM BARRAMENTO TRIFÁSICO, PARA 24 DISJUNTORES DIN 100A - FORNECIMENTO E INSTALAÇÃO. AF_10/2020</v>
          </cell>
          <cell r="C3004" t="str">
            <v>UN</v>
          </cell>
          <cell r="D3004">
            <v>517.71999999999991</v>
          </cell>
          <cell r="E3004">
            <v>24.33</v>
          </cell>
          <cell r="F3004">
            <v>542.04999999999995</v>
          </cell>
        </row>
        <row r="3005">
          <cell r="A3005">
            <v>101880</v>
          </cell>
          <cell r="B3005" t="str">
            <v>QUADRO DE DISTRIBUIÇÃO DE ENERGIA EM CHAPA DE AÇO GALVANIZADO, DE EMBUTIR, COM BARRAMENTO TRIFÁSICO, PARA 30 DISJUNTORES DIN 150A - FORNECIMENTO E INSTALAÇÃO. AF_10/2020</v>
          </cell>
          <cell r="C3005" t="str">
            <v>UN</v>
          </cell>
          <cell r="D3005">
            <v>595.42999999999995</v>
          </cell>
          <cell r="E3005">
            <v>29.23</v>
          </cell>
          <cell r="F3005">
            <v>624.66</v>
          </cell>
        </row>
        <row r="3006">
          <cell r="A3006">
            <v>101881</v>
          </cell>
          <cell r="B3006" t="str">
            <v>QUADRO DE DISTRIBUIÇÃO DE ENERGIA EM CHAPA DE AÇO GALVANIZADO, DE EMBUTIR, COM BARRAMENTO TRIFÁSICO, PARA 40 DISJUNTORES DIN 100A - FORNECIMENTO E INSTALAÇÃO. AF_10/2020</v>
          </cell>
          <cell r="C3006" t="str">
            <v>UN</v>
          </cell>
          <cell r="D3006">
            <v>864.13</v>
          </cell>
          <cell r="E3006">
            <v>29.36</v>
          </cell>
          <cell r="F3006">
            <v>893.49</v>
          </cell>
        </row>
        <row r="3007">
          <cell r="A3007">
            <v>101882</v>
          </cell>
          <cell r="B3007" t="str">
            <v>QUADRO DE DISTRIBUIÇÃO DE ENERGIA EM CHAPA DE AÇO GALVANIZADO, DE EMBUTIR, COM BARRAMENTO TRIFÁSICO, PARA 30 DISJUNTORES DIN 225A - FORNECIMENTO E INSTALAÇÃO. AF_10/2020</v>
          </cell>
          <cell r="C3007" t="str">
            <v>UN</v>
          </cell>
          <cell r="D3007">
            <v>1234.6400000000001</v>
          </cell>
          <cell r="E3007">
            <v>29.29</v>
          </cell>
          <cell r="F3007">
            <v>1263.93</v>
          </cell>
        </row>
        <row r="3008">
          <cell r="A3008">
            <v>101883</v>
          </cell>
          <cell r="B3008" t="str">
            <v>QUADRO DE DISTRIBUIÇÃO DE ENERGIA EM CHAPA DE AÇO GALVANIZADO, DE EMBUTIR, COM BARRAMENTO TRIFÁSICO, PARA 18 DISJUNTORES DIN 100A - FORNECIMENTO E INSTALAÇÃO. AF_10/2020</v>
          </cell>
          <cell r="C3008" t="str">
            <v>UN</v>
          </cell>
          <cell r="D3008">
            <v>492.91999999999996</v>
          </cell>
          <cell r="E3008">
            <v>24.1</v>
          </cell>
          <cell r="F3008">
            <v>517.02</v>
          </cell>
        </row>
        <row r="3009">
          <cell r="A3009">
            <v>101890</v>
          </cell>
          <cell r="B3009" t="str">
            <v>DISJUNTOR MONOPOLAR TIPO NEMA, CORRENTE NOMINAL DE 10 ATÉ 30A - FORNECIMENTO E INSTALAÇÃO. AF_10/2020</v>
          </cell>
          <cell r="C3009" t="str">
            <v>UN</v>
          </cell>
          <cell r="D3009">
            <v>14.17</v>
          </cell>
          <cell r="E3009">
            <v>2.69</v>
          </cell>
          <cell r="F3009">
            <v>16.86</v>
          </cell>
        </row>
        <row r="3010">
          <cell r="A3010">
            <v>101891</v>
          </cell>
          <cell r="B3010" t="str">
            <v>DISJUNTOR MONOPOLAR TIPO NEMA, CORRENTE NOMINAL DE 35 ATÉ 50A - FORNECIMENTO E INSTALAÇÃO. AF_10/2020</v>
          </cell>
          <cell r="C3010" t="str">
            <v>UN</v>
          </cell>
          <cell r="D3010">
            <v>23.740000000000002</v>
          </cell>
          <cell r="E3010">
            <v>5.49</v>
          </cell>
          <cell r="F3010">
            <v>29.23</v>
          </cell>
        </row>
        <row r="3011">
          <cell r="A3011">
            <v>101892</v>
          </cell>
          <cell r="B3011" t="str">
            <v>DISJUNTOR BIPOLAR TIPO NEMA, CORRENTE NOMINAL DE 10 ATÉ 50A - FORNECIMENTO E INSTALAÇÃO. AF_10/2020</v>
          </cell>
          <cell r="C3011" t="str">
            <v>UN</v>
          </cell>
          <cell r="D3011">
            <v>68.649999999999991</v>
          </cell>
          <cell r="E3011">
            <v>5.37</v>
          </cell>
          <cell r="F3011">
            <v>74.02</v>
          </cell>
        </row>
        <row r="3012">
          <cell r="A3012">
            <v>101893</v>
          </cell>
          <cell r="B3012" t="str">
            <v>DISJUNTOR TRIPOLAR TIPO NEMA, CORRENTE NOMINAL DE 10 ATÉ 50A - FORNECIMENTO E INSTALAÇÃO. AF_10/2020</v>
          </cell>
          <cell r="C3012" t="str">
            <v>UN</v>
          </cell>
          <cell r="D3012">
            <v>86.77000000000001</v>
          </cell>
          <cell r="E3012">
            <v>8.07</v>
          </cell>
          <cell r="F3012">
            <v>94.84</v>
          </cell>
        </row>
        <row r="3013">
          <cell r="A3013">
            <v>101894</v>
          </cell>
          <cell r="B3013" t="str">
            <v>DISJUNTOR TRIPOLAR TIPO NEMA, CORRENTE NOMINAL DE 60 ATÉ 100A - FORNECIMENTO E INSTALAÇÃO. AF_10/2020</v>
          </cell>
          <cell r="C3013" t="str">
            <v>UN</v>
          </cell>
          <cell r="D3013">
            <v>133.12</v>
          </cell>
          <cell r="E3013">
            <v>31.88</v>
          </cell>
          <cell r="F3013">
            <v>165</v>
          </cell>
        </row>
        <row r="3014">
          <cell r="A3014">
            <v>101895</v>
          </cell>
          <cell r="B3014" t="str">
            <v>DISJUNTOR TERMOMAGNÉTICO TRIPOLAR , CORRENTE NOMINAL DE 125A - FORNECIMENTO E INSTALAÇÃO. AF_10/2020</v>
          </cell>
          <cell r="C3014" t="str">
            <v>UN</v>
          </cell>
          <cell r="D3014">
            <v>388.87</v>
          </cell>
          <cell r="E3014">
            <v>53.86</v>
          </cell>
          <cell r="F3014">
            <v>442.73</v>
          </cell>
        </row>
        <row r="3015">
          <cell r="A3015">
            <v>101896</v>
          </cell>
          <cell r="B3015" t="str">
            <v>DISJUNTOR TERMOMAGNÉTICO TRIPOLAR , CORRENTE NOMINAL DE 200A - FORNECIMENTO E INSTALAÇÃO. AF_10/2020</v>
          </cell>
          <cell r="C3015" t="str">
            <v>UN</v>
          </cell>
          <cell r="D3015">
            <v>605.1</v>
          </cell>
          <cell r="E3015">
            <v>53.86</v>
          </cell>
          <cell r="F3015">
            <v>658.96</v>
          </cell>
        </row>
        <row r="3016">
          <cell r="A3016">
            <v>101897</v>
          </cell>
          <cell r="B3016" t="str">
            <v>DISJUNTOR TERMOMAGNÉTICO TRIPOLAR , CORRENTE NOMINAL DE 250A - FORNECIMENTO E INSTALAÇÃO. AF_10/2020</v>
          </cell>
          <cell r="C3016" t="str">
            <v>UN</v>
          </cell>
          <cell r="D3016">
            <v>992.38</v>
          </cell>
          <cell r="E3016">
            <v>53.86</v>
          </cell>
          <cell r="F3016">
            <v>1046.24</v>
          </cell>
        </row>
        <row r="3017">
          <cell r="A3017">
            <v>101898</v>
          </cell>
          <cell r="B3017" t="str">
            <v>DISJUNTOR TERMOMAGNÉTICO TRIPOLAR , CORRENTE NOMINAL DE 400A - FORNECIMENTO E INSTALAÇÃO. AF_10/2020</v>
          </cell>
          <cell r="C3017" t="str">
            <v>UN</v>
          </cell>
          <cell r="D3017">
            <v>1343.3000000000002</v>
          </cell>
          <cell r="E3017">
            <v>53.86</v>
          </cell>
          <cell r="F3017">
            <v>1397.16</v>
          </cell>
        </row>
        <row r="3018">
          <cell r="A3018">
            <v>101899</v>
          </cell>
          <cell r="B3018" t="str">
            <v>DISJUNTOR TERMOMAGNÉTICO TRIPOLAR , CORRENTE NOMINAL DE 600A - FORNECIMENTO E INSTALAÇÃO. AF_10/2020</v>
          </cell>
          <cell r="C3018" t="str">
            <v>UN</v>
          </cell>
          <cell r="D3018">
            <v>2178.02</v>
          </cell>
          <cell r="E3018">
            <v>53.86</v>
          </cell>
          <cell r="F3018">
            <v>2231.88</v>
          </cell>
        </row>
        <row r="3019">
          <cell r="A3019">
            <v>101900</v>
          </cell>
          <cell r="B3019" t="str">
            <v>DISJUNTOR BAIXA TENSÃO TRIPOLAR A SECO  800A/600V - FORNECIMENTO E INSTALAÇÃO. AF_10/2020</v>
          </cell>
          <cell r="C3019" t="str">
            <v>UN</v>
          </cell>
          <cell r="D3019">
            <v>4595.7300000000005</v>
          </cell>
          <cell r="E3019">
            <v>53.86</v>
          </cell>
          <cell r="F3019">
            <v>4649.59</v>
          </cell>
        </row>
        <row r="3020">
          <cell r="A3020">
            <v>101901</v>
          </cell>
          <cell r="B3020" t="str">
            <v>CONTATOR TRIPOLAR I NOMINAL 12A - FORNECIMENTO E INSTALAÇÃO. AF_10/2020</v>
          </cell>
          <cell r="C3020" t="str">
            <v>UN</v>
          </cell>
          <cell r="D3020">
            <v>164.39000000000001</v>
          </cell>
          <cell r="E3020">
            <v>5.79</v>
          </cell>
          <cell r="F3020">
            <v>170.18</v>
          </cell>
        </row>
        <row r="3021">
          <cell r="A3021">
            <v>101902</v>
          </cell>
          <cell r="B3021" t="str">
            <v>CONTATOR TRIPOLAR I NOMINAL 22A - FORNECIMENTO E INSTALAÇÃO. AF_10/2020</v>
          </cell>
          <cell r="C3021" t="str">
            <v>UN</v>
          </cell>
          <cell r="D3021">
            <v>202.19</v>
          </cell>
          <cell r="E3021">
            <v>8.07</v>
          </cell>
          <cell r="F3021">
            <v>210.26</v>
          </cell>
        </row>
        <row r="3022">
          <cell r="A3022">
            <v>101903</v>
          </cell>
          <cell r="B3022" t="str">
            <v>CONTATOR TRIPOLAR I NOMINAL 38A - FORNECIMENTO E INSTALAÇÃO. AF_10/2020</v>
          </cell>
          <cell r="C3022" t="str">
            <v>UN</v>
          </cell>
          <cell r="D3022">
            <v>422.84000000000003</v>
          </cell>
          <cell r="E3022">
            <v>16.510000000000002</v>
          </cell>
          <cell r="F3022">
            <v>439.35</v>
          </cell>
        </row>
        <row r="3023">
          <cell r="A3023">
            <v>101904</v>
          </cell>
          <cell r="B3023" t="str">
            <v>CONTATOR TRIPOLAR I NOMIMAL 95A - FORNECIMENTO E INSTALAÇÃO. AF_10/2020</v>
          </cell>
          <cell r="C3023" t="str">
            <v>UN</v>
          </cell>
          <cell r="D3023">
            <v>1585.99</v>
          </cell>
          <cell r="E3023">
            <v>31.87</v>
          </cell>
          <cell r="F3023">
            <v>1617.86</v>
          </cell>
        </row>
        <row r="3024">
          <cell r="A3024">
            <v>101938</v>
          </cell>
          <cell r="B3024" t="str">
            <v>CAIXA DE PROTEÇÃO PARA MEDIDOR MONOFÁSICO DE EMBUTIR - FORNECIMENTO E INSTALAÇÃO. AF_10/2020</v>
          </cell>
          <cell r="C3024" t="str">
            <v>UN</v>
          </cell>
          <cell r="D3024">
            <v>104.41999999999999</v>
          </cell>
          <cell r="E3024">
            <v>17.600000000000001</v>
          </cell>
          <cell r="F3024">
            <v>122.02</v>
          </cell>
        </row>
        <row r="3025">
          <cell r="A3025">
            <v>101946</v>
          </cell>
          <cell r="B3025" t="str">
            <v>QUADRO DE MEDIÇÃO GERAL DE ENERGIA PARA 1 MEDIDOR DE SOBREPOR - FORNECIMENTO E INSTALAÇÃO. AF_10/2020</v>
          </cell>
          <cell r="C3025" t="str">
            <v>UN</v>
          </cell>
          <cell r="D3025">
            <v>119.75999999999999</v>
          </cell>
          <cell r="E3025">
            <v>62.02</v>
          </cell>
          <cell r="F3025">
            <v>181.78</v>
          </cell>
        </row>
        <row r="3026">
          <cell r="A3026">
            <v>91945</v>
          </cell>
          <cell r="B3026" t="str">
            <v>SUPORTE PARAFUSADO COM PLACA DE ENCAIXE 4" X 2" ALTO (2,00 M DO PISO) PARA PONTO ELÉTRICO - FORNECIMENTO E INSTALAÇÃO. AF_03/2023</v>
          </cell>
          <cell r="C3026" t="str">
            <v>UN</v>
          </cell>
          <cell r="D3026">
            <v>7.8999999999999995</v>
          </cell>
          <cell r="E3026">
            <v>7.62</v>
          </cell>
          <cell r="F3026">
            <v>15.52</v>
          </cell>
        </row>
        <row r="3027">
          <cell r="A3027">
            <v>91946</v>
          </cell>
          <cell r="B3027" t="str">
            <v>SUPORTE PARAFUSADO COM PLACA DE ENCAIXE 4" X 2" MÉDIO (1,30 M DO PISO) PARA PONTO ELÉTRICO - FORNECIMENTO E INSTALAÇÃO. AF_03/2023</v>
          </cell>
          <cell r="C3027" t="str">
            <v>UN</v>
          </cell>
          <cell r="D3027">
            <v>6.910000000000001</v>
          </cell>
          <cell r="E3027">
            <v>5.22</v>
          </cell>
          <cell r="F3027">
            <v>12.13</v>
          </cell>
        </row>
        <row r="3028">
          <cell r="A3028">
            <v>91947</v>
          </cell>
          <cell r="B3028" t="str">
            <v>SUPORTE PARAFUSADO COM PLACA DE ENCAIXE 4" X 2" BAIXO (0,30 M DO PISO) PARA PONTO ELÉTRICO - FORNECIMENTO E INSTALAÇÃO. AF_03/2023</v>
          </cell>
          <cell r="C3028" t="str">
            <v>UN</v>
          </cell>
          <cell r="D3028">
            <v>6.29</v>
          </cell>
          <cell r="E3028">
            <v>3.71</v>
          </cell>
          <cell r="F3028">
            <v>10</v>
          </cell>
        </row>
        <row r="3029">
          <cell r="A3029">
            <v>91949</v>
          </cell>
          <cell r="B3029" t="str">
            <v>SUPORTE PARAFUSADO COM PLACA DE ENCAIXE 4" X 4" ALTO (2,00 M DO PISO) PARA PONTO ELÉTRICO - FORNECIMENTO E INSTALAÇÃO. AF_03/2023</v>
          </cell>
          <cell r="C3029" t="str">
            <v>UN</v>
          </cell>
          <cell r="D3029">
            <v>12.76</v>
          </cell>
          <cell r="E3029">
            <v>9.06</v>
          </cell>
          <cell r="F3029">
            <v>21.82</v>
          </cell>
        </row>
        <row r="3030">
          <cell r="A3030">
            <v>91950</v>
          </cell>
          <cell r="B3030" t="str">
            <v>SUPORTE PARAFUSADO COM PLACA DE ENCAIXE 4" X 4" MÉDIO (1,30 M DO PISO) PARA PONTO ELÉTRICO - FORNECIMENTO E INSTALAÇÃO. AF_03/2023</v>
          </cell>
          <cell r="C3030" t="str">
            <v>UN</v>
          </cell>
          <cell r="D3030">
            <v>11.560000000000002</v>
          </cell>
          <cell r="E3030">
            <v>6.11</v>
          </cell>
          <cell r="F3030">
            <v>17.670000000000002</v>
          </cell>
        </row>
        <row r="3031">
          <cell r="A3031">
            <v>91951</v>
          </cell>
          <cell r="B3031" t="str">
            <v>SUPORTE PARAFUSADO COM PLACA DE ENCAIXE 4" X 4" BAIXO (0,30 M DO PISO) PARA PONTO ELÉTRICO - FORNECIMENTO E INSTALAÇÃO. AF_03/2023</v>
          </cell>
          <cell r="C3031" t="str">
            <v>UN</v>
          </cell>
          <cell r="D3031">
            <v>10.84</v>
          </cell>
          <cell r="E3031">
            <v>4.3499999999999996</v>
          </cell>
          <cell r="F3031">
            <v>15.19</v>
          </cell>
        </row>
        <row r="3032">
          <cell r="A3032">
            <v>91952</v>
          </cell>
          <cell r="B3032" t="str">
            <v>INTERRUPTOR SIMPLES (1 MÓDULO), 10A/250V, SEM SUPORTE E SEM PLACA - FORNECIMENTO E INSTALAÇÃO. AF_03/2023</v>
          </cell>
          <cell r="C3032" t="str">
            <v>UN</v>
          </cell>
          <cell r="D3032">
            <v>11.3</v>
          </cell>
          <cell r="E3032">
            <v>9.4600000000000009</v>
          </cell>
          <cell r="F3032">
            <v>20.76</v>
          </cell>
        </row>
        <row r="3033">
          <cell r="A3033">
            <v>91953</v>
          </cell>
          <cell r="B3033" t="str">
            <v>INTERRUPTOR SIMPLES (1 MÓDULO), 10A/250V, INCLUINDO SUPORTE E PLACA - FORNECIMENTO E INSTALAÇÃO. AF_03/2023</v>
          </cell>
          <cell r="C3033" t="str">
            <v>UN</v>
          </cell>
          <cell r="D3033">
            <v>18.200000000000003</v>
          </cell>
          <cell r="E3033">
            <v>14.69</v>
          </cell>
          <cell r="F3033">
            <v>32.89</v>
          </cell>
        </row>
        <row r="3034">
          <cell r="A3034">
            <v>91954</v>
          </cell>
          <cell r="B3034" t="str">
            <v>INTERRUPTOR PARALELO (1 MÓDULO), 10A/250V, SEM SUPORTE E SEM PLACA - FORNECIMENTO E INSTALAÇÃO. AF_03/2023</v>
          </cell>
          <cell r="C3034" t="str">
            <v>UN</v>
          </cell>
          <cell r="D3034">
            <v>14.989999999999998</v>
          </cell>
          <cell r="E3034">
            <v>12.91</v>
          </cell>
          <cell r="F3034">
            <v>27.9</v>
          </cell>
        </row>
        <row r="3035">
          <cell r="A3035">
            <v>91955</v>
          </cell>
          <cell r="B3035" t="str">
            <v>INTERRUPTOR PARALELO (1 MÓDULO), 10A/250V, INCLUINDO SUPORTE E PLACA - FORNECIMENTO E INSTALAÇÃO. AF_03/2023</v>
          </cell>
          <cell r="C3035" t="str">
            <v>UN</v>
          </cell>
          <cell r="D3035">
            <v>21.900000000000002</v>
          </cell>
          <cell r="E3035">
            <v>18.13</v>
          </cell>
          <cell r="F3035">
            <v>40.03</v>
          </cell>
        </row>
        <row r="3036">
          <cell r="A3036">
            <v>91956</v>
          </cell>
          <cell r="B3036" t="str">
            <v>INTERRUPTOR SIMPLES (1 MÓDULO) COM INTERRUPTOR PARALELO (1 MÓDULO), 10A/250V, SEM SUPORTE E SEM PLACA - FORNECIMENTO E INSTALAÇÃO. AF_03/2023</v>
          </cell>
          <cell r="C3036" t="str">
            <v>UN</v>
          </cell>
          <cell r="D3036">
            <v>25.240000000000002</v>
          </cell>
          <cell r="E3036">
            <v>19.79</v>
          </cell>
          <cell r="F3036">
            <v>45.03</v>
          </cell>
        </row>
        <row r="3037">
          <cell r="A3037">
            <v>91957</v>
          </cell>
          <cell r="B3037" t="str">
            <v>INTERRUPTOR SIMPLES (1 MÓDULO) COM INTERRUPTOR PARALELO (1 MÓDULO), 10A/250V, INCLUINDO SUPORTE E PLACA - FORNECIMENTO E INSTALAÇÃO. AF_03/2023</v>
          </cell>
          <cell r="C3037" t="str">
            <v>UN</v>
          </cell>
          <cell r="D3037">
            <v>32.14</v>
          </cell>
          <cell r="E3037">
            <v>25.02</v>
          </cell>
          <cell r="F3037">
            <v>57.16</v>
          </cell>
        </row>
        <row r="3038">
          <cell r="A3038">
            <v>91958</v>
          </cell>
          <cell r="B3038" t="str">
            <v>INTERRUPTOR SIMPLES (2 MÓDULOS), 10A/250V, SEM SUPORTE E SEM PLACA - FORNECIMENTO E INSTALAÇÃO. AF_03/2023</v>
          </cell>
          <cell r="C3038" t="str">
            <v>UN</v>
          </cell>
          <cell r="D3038">
            <v>21.580000000000002</v>
          </cell>
          <cell r="E3038">
            <v>16.37</v>
          </cell>
          <cell r="F3038">
            <v>37.950000000000003</v>
          </cell>
        </row>
        <row r="3039">
          <cell r="A3039">
            <v>91959</v>
          </cell>
          <cell r="B3039" t="str">
            <v>INTERRUPTOR SIMPLES (2 MÓDULOS), 10A/250V, INCLUINDO SUPORTE E PLACA - FORNECIMENTO E INSTALAÇÃO. AF_03/2023</v>
          </cell>
          <cell r="C3039" t="str">
            <v>UN</v>
          </cell>
          <cell r="D3039">
            <v>28.49</v>
          </cell>
          <cell r="E3039">
            <v>21.59</v>
          </cell>
          <cell r="F3039">
            <v>50.08</v>
          </cell>
        </row>
        <row r="3040">
          <cell r="A3040">
            <v>91960</v>
          </cell>
          <cell r="B3040" t="str">
            <v>INTERRUPTOR PARALELO (2 MÓDULOS), 10A/250V, SEM SUPORTE E SEM PLACA - FORNECIMENTO E INSTALAÇÃO. AF_03/2023</v>
          </cell>
          <cell r="C3040" t="str">
            <v>UN</v>
          </cell>
          <cell r="D3040">
            <v>28.929999999999996</v>
          </cell>
          <cell r="E3040">
            <v>23.3</v>
          </cell>
          <cell r="F3040">
            <v>52.23</v>
          </cell>
        </row>
        <row r="3041">
          <cell r="A3041">
            <v>91961</v>
          </cell>
          <cell r="B3041" t="str">
            <v>INTERRUPTOR PARALELO (2 MÓDULOS), 10A/250V, INCLUINDO SUPORTE E PLACA - FORNECIMENTO E INSTALAÇÃO. AF_03/2023</v>
          </cell>
          <cell r="C3041" t="str">
            <v>UN</v>
          </cell>
          <cell r="D3041">
            <v>35.83</v>
          </cell>
          <cell r="E3041">
            <v>28.53</v>
          </cell>
          <cell r="F3041">
            <v>64.36</v>
          </cell>
        </row>
        <row r="3042">
          <cell r="A3042">
            <v>91962</v>
          </cell>
          <cell r="B3042" t="str">
            <v>INTERRUPTOR SIMPLES (1 MÓDULO) COM INTERRUPTOR PARALELO (2 MÓDULOS), 10A/250V, SEM SUPORTE E SEM PLACA - FORNECIMENTO E INSTALAÇÃO. AF_03/2023</v>
          </cell>
          <cell r="C3042" t="str">
            <v>UN</v>
          </cell>
          <cell r="D3042">
            <v>39.180000000000007</v>
          </cell>
          <cell r="E3042">
            <v>30.19</v>
          </cell>
          <cell r="F3042">
            <v>69.37</v>
          </cell>
        </row>
        <row r="3043">
          <cell r="A3043">
            <v>91963</v>
          </cell>
          <cell r="B3043" t="str">
            <v>INTERRUPTOR SIMPLES (1 MÓDULO) COM INTERRUPTOR PARALELO (2 MÓDULOS), 10A/250V, INCLUINDO SUPORTE E PLACA - FORNECIMENTO E INSTALAÇÃO. AF_03/2023</v>
          </cell>
          <cell r="C3043" t="str">
            <v>UN</v>
          </cell>
          <cell r="D3043">
            <v>46.08</v>
          </cell>
          <cell r="E3043">
            <v>35.42</v>
          </cell>
          <cell r="F3043">
            <v>81.5</v>
          </cell>
        </row>
        <row r="3044">
          <cell r="A3044">
            <v>91964</v>
          </cell>
          <cell r="B3044" t="str">
            <v>INTERRUPTOR SIMPLES (2 MÓDULOS) COM INTERRUPTOR PARALELO (1 MÓDULO), 10A/250V, SEM SUPORTE E SEM PLACA - FORNECIMENTO E INSTALAÇÃO. AF_03/2023</v>
          </cell>
          <cell r="C3044" t="str">
            <v>UN</v>
          </cell>
          <cell r="D3044">
            <v>35.5</v>
          </cell>
          <cell r="E3044">
            <v>26.73</v>
          </cell>
          <cell r="F3044">
            <v>62.23</v>
          </cell>
        </row>
        <row r="3045">
          <cell r="A3045">
            <v>91965</v>
          </cell>
          <cell r="B3045" t="str">
            <v>INTERRUPTOR SIMPLES (2 MÓDULOS) COM INTERRUPTOR PARALELO (1 MÓDULO), 10A/250V, INCLUINDO SUPORTE E PLACA - FORNECIMENTO E INSTALAÇÃO. AF_03/2023</v>
          </cell>
          <cell r="C3045" t="str">
            <v>UN</v>
          </cell>
          <cell r="D3045">
            <v>42.4</v>
          </cell>
          <cell r="E3045">
            <v>31.96</v>
          </cell>
          <cell r="F3045">
            <v>74.36</v>
          </cell>
        </row>
        <row r="3046">
          <cell r="A3046">
            <v>91966</v>
          </cell>
          <cell r="B3046" t="str">
            <v>INTERRUPTOR SIMPLES (3 MÓDULOS), 10A/250V, SEM SUPORTE E SEM PLACA - FORNECIMENTO E INSTALAÇÃO. AF_03/2023</v>
          </cell>
          <cell r="C3046" t="str">
            <v>UN</v>
          </cell>
          <cell r="D3046">
            <v>31.859999999999996</v>
          </cell>
          <cell r="E3046">
            <v>23.3</v>
          </cell>
          <cell r="F3046">
            <v>55.16</v>
          </cell>
        </row>
        <row r="3047">
          <cell r="A3047">
            <v>91967</v>
          </cell>
          <cell r="B3047" t="str">
            <v>INTERRUPTOR SIMPLES (3 MÓDULOS), 10A/250V, INCLUINDO SUPORTE E PLACA - FORNECIMENTO E INSTALAÇÃO. AF_03/2023</v>
          </cell>
          <cell r="C3047" t="str">
            <v>UN</v>
          </cell>
          <cell r="D3047">
            <v>38.77000000000001</v>
          </cell>
          <cell r="E3047">
            <v>28.52</v>
          </cell>
          <cell r="F3047">
            <v>67.290000000000006</v>
          </cell>
        </row>
        <row r="3048">
          <cell r="A3048">
            <v>91968</v>
          </cell>
          <cell r="B3048" t="str">
            <v>INTERRUPTOR PARALELO (3 MÓDULOS), 10A/250V, SEM SUPORTE E SEM PLACA - FORNECIMENTO E INSTALAÇÃO. AF_03/2023</v>
          </cell>
          <cell r="C3048" t="str">
            <v>UN</v>
          </cell>
          <cell r="D3048">
            <v>42.870000000000005</v>
          </cell>
          <cell r="E3048">
            <v>33.64</v>
          </cell>
          <cell r="F3048">
            <v>76.510000000000005</v>
          </cell>
        </row>
        <row r="3049">
          <cell r="A3049">
            <v>91969</v>
          </cell>
          <cell r="B3049" t="str">
            <v>INTERRUPTOR PARALELO (3 MÓDULOS), 10A/250V, INCLUINDO SUPORTE E PLACA - FORNECIMENTO E INSTALAÇÃO. AF_03/2023</v>
          </cell>
          <cell r="C3049" t="str">
            <v>UN</v>
          </cell>
          <cell r="D3049">
            <v>49.77</v>
          </cell>
          <cell r="E3049">
            <v>38.869999999999997</v>
          </cell>
          <cell r="F3049">
            <v>88.64</v>
          </cell>
        </row>
        <row r="3050">
          <cell r="A3050">
            <v>91970</v>
          </cell>
          <cell r="B3050" t="str">
            <v>INTERRUPTOR SIMPLES (3 MÓDULOS) COM INTERRUPTOR PARALELO (1 MÓDULO), 10A/250V, SEM SUPORTE E SEM PLACA - FORNECIMENTO E INSTALAÇÃO. AF_03/2023</v>
          </cell>
          <cell r="C3050" t="str">
            <v>UN</v>
          </cell>
          <cell r="D3050">
            <v>45.900000000000006</v>
          </cell>
          <cell r="E3050">
            <v>33.94</v>
          </cell>
          <cell r="F3050">
            <v>79.84</v>
          </cell>
        </row>
        <row r="3051">
          <cell r="A3051">
            <v>91971</v>
          </cell>
          <cell r="B3051" t="str">
            <v>INTERRUPTOR SIMPLES (3 MÓDULOS) COM INTERRUPTOR PARALELO (1 MÓDULO), 10A/250V, INCLUINDO SUPORTE E PLACA - FORNECIMENTO E INSTALAÇÃO. AF_03/2023</v>
          </cell>
          <cell r="C3051" t="str">
            <v>UN</v>
          </cell>
          <cell r="D3051">
            <v>57.460000000000008</v>
          </cell>
          <cell r="E3051">
            <v>40.049999999999997</v>
          </cell>
          <cell r="F3051">
            <v>97.51</v>
          </cell>
        </row>
        <row r="3052">
          <cell r="A3052">
            <v>91972</v>
          </cell>
          <cell r="B3052" t="str">
            <v>INTERRUPTOR SIMPLES (2 MÓDULOS) COM INTERRUPTOR PARALELO (2 MÓDULOS), 10A/250V, SEM SUPORTE E SEM PLACA - FORNECIMENTO E INSTALAÇÃO. AF_03/2023</v>
          </cell>
          <cell r="C3052" t="str">
            <v>UN</v>
          </cell>
          <cell r="D3052">
            <v>49.61</v>
          </cell>
          <cell r="E3052">
            <v>37.409999999999997</v>
          </cell>
          <cell r="F3052">
            <v>87.02</v>
          </cell>
        </row>
        <row r="3053">
          <cell r="A3053">
            <v>91973</v>
          </cell>
          <cell r="B3053" t="str">
            <v>INTERRUPTOR SIMPLES (2 MÓDULOS) COM INTERRUPTOR PARALELO (2 MÓDULOS), 10A/250V, INCLUINDO SUPORTE E PLACA - FORNECIMENTO E INSTALAÇÃO. AF_03/2023</v>
          </cell>
          <cell r="C3053" t="str">
            <v>UN</v>
          </cell>
          <cell r="D3053">
            <v>61.16</v>
          </cell>
          <cell r="E3053">
            <v>43.53</v>
          </cell>
          <cell r="F3053">
            <v>104.69</v>
          </cell>
        </row>
        <row r="3054">
          <cell r="A3054">
            <v>91974</v>
          </cell>
          <cell r="B3054" t="str">
            <v>INTERRUPTOR SIMPLES (4 MÓDULOS), 10A/250V, SEM SUPORTE E SEM PLACA - FORNECIMENTO E INSTALAÇÃO. AF_03/2023</v>
          </cell>
          <cell r="C3054" t="str">
            <v>UN</v>
          </cell>
          <cell r="D3054">
            <v>42.230000000000004</v>
          </cell>
          <cell r="E3054">
            <v>30.47</v>
          </cell>
          <cell r="F3054">
            <v>72.7</v>
          </cell>
        </row>
        <row r="3055">
          <cell r="A3055">
            <v>91975</v>
          </cell>
          <cell r="B3055" t="str">
            <v>INTERRUPTOR SIMPLES (4 MÓDULOS), 10A/250V, INCLUINDO SUPORTE E PLACA - FORNECIMENTO E INSTALAÇÃO. AF_03/2023</v>
          </cell>
          <cell r="C3055" t="str">
            <v>UN</v>
          </cell>
          <cell r="D3055">
            <v>53.790000000000006</v>
          </cell>
          <cell r="E3055">
            <v>36.58</v>
          </cell>
          <cell r="F3055">
            <v>90.37</v>
          </cell>
        </row>
        <row r="3056">
          <cell r="A3056">
            <v>91976</v>
          </cell>
          <cell r="B3056" t="str">
            <v>INTERRUPTOR SIMPLES (6 MÓDULOS), 10A/250V, SEM SUPORTE E SEM PLACA - FORNECIMENTO E INSTALAÇÃO. AF_03/2023</v>
          </cell>
          <cell r="C3056" t="str">
            <v>UN</v>
          </cell>
          <cell r="D3056">
            <v>62.8</v>
          </cell>
          <cell r="E3056">
            <v>44.36</v>
          </cell>
          <cell r="F3056">
            <v>107.16</v>
          </cell>
        </row>
        <row r="3057">
          <cell r="A3057">
            <v>91977</v>
          </cell>
          <cell r="B3057" t="str">
            <v>INTERRUPTOR SIMPLES (6 MÓDULOS), 10A/250V, INCLUINDO SUPORTE E PLACA - FORNECIMENTO E INSTALAÇÃO. AF_03/2023</v>
          </cell>
          <cell r="C3057" t="str">
            <v>UN</v>
          </cell>
          <cell r="D3057">
            <v>74.36</v>
          </cell>
          <cell r="E3057">
            <v>50.47</v>
          </cell>
          <cell r="F3057">
            <v>124.83</v>
          </cell>
        </row>
        <row r="3058">
          <cell r="A3058">
            <v>91978</v>
          </cell>
          <cell r="B3058" t="str">
            <v>INTERRUPTOR INTERMEDIÁRIO (1 MÓDULO), 10A/250V, SEM SUPORTE E SEM PLACA - FORNECIMENTO E INSTALAÇÃO. AF_03/2023</v>
          </cell>
          <cell r="C3058" t="str">
            <v>UN</v>
          </cell>
          <cell r="D3058">
            <v>27.270000000000003</v>
          </cell>
          <cell r="E3058">
            <v>16.36</v>
          </cell>
          <cell r="F3058">
            <v>43.63</v>
          </cell>
        </row>
        <row r="3059">
          <cell r="A3059">
            <v>91979</v>
          </cell>
          <cell r="B3059" t="str">
            <v>INTERRUPTOR INTERMEDIÁRIO (1 MÓDULO), 10A/250V, INCLUINDO SUPORTE E PLACA - FORNECIMENTO E INSTALAÇÃO. AF_03/2023</v>
          </cell>
          <cell r="C3059" t="str">
            <v>UN</v>
          </cell>
          <cell r="D3059">
            <v>34.17</v>
          </cell>
          <cell r="E3059">
            <v>21.59</v>
          </cell>
          <cell r="F3059">
            <v>55.76</v>
          </cell>
        </row>
        <row r="3060">
          <cell r="A3060">
            <v>91980</v>
          </cell>
          <cell r="B3060" t="str">
            <v>INTERRUPTOR BIPOLAR (1 MÓDULO), 10A/250V, SEM SUPORTE E SEM PLACA - FORNECIMENTO E INSTALAÇÃO. AF_03/2023</v>
          </cell>
          <cell r="C3060" t="str">
            <v>UN</v>
          </cell>
          <cell r="D3060">
            <v>25.97</v>
          </cell>
          <cell r="E3060">
            <v>16.36</v>
          </cell>
          <cell r="F3060">
            <v>42.33</v>
          </cell>
        </row>
        <row r="3061">
          <cell r="A3061">
            <v>91981</v>
          </cell>
          <cell r="B3061" t="str">
            <v>INTERRUPTOR BIPOLAR (1 MÓDULO), 10A/250V, INCLUINDO SUPORTE E PLACA - FORNECIMENTO E INSTALAÇÃO. AF_03/2023</v>
          </cell>
          <cell r="C3061" t="str">
            <v>UN</v>
          </cell>
          <cell r="D3061">
            <v>32.870000000000005</v>
          </cell>
          <cell r="E3061">
            <v>21.59</v>
          </cell>
          <cell r="F3061">
            <v>54.46</v>
          </cell>
        </row>
        <row r="3062">
          <cell r="A3062">
            <v>91982</v>
          </cell>
          <cell r="B3062" t="str">
            <v>DIMMER ROTATIVO (1 MÓDULO), 220V/600W, SEM SUPORTE E SEM PLACA - FORNECIMENTO E INSTALAÇÃO. AF_03/2023</v>
          </cell>
          <cell r="C3062" t="str">
            <v>UN</v>
          </cell>
          <cell r="D3062">
            <v>86.4</v>
          </cell>
          <cell r="E3062">
            <v>9.43</v>
          </cell>
          <cell r="F3062">
            <v>95.83</v>
          </cell>
        </row>
        <row r="3063">
          <cell r="A3063">
            <v>91983</v>
          </cell>
          <cell r="B3063" t="str">
            <v>DIMMER ROTATIVO (1 MÓDULO), 220V/600W, INCLUINDO SUPORTE E PLACA - FORNECIMENTO E INSTALAÇÃO. AF_03/2023</v>
          </cell>
          <cell r="C3063" t="str">
            <v>UN</v>
          </cell>
          <cell r="D3063">
            <v>93.32</v>
          </cell>
          <cell r="E3063">
            <v>14.64</v>
          </cell>
          <cell r="F3063">
            <v>107.96</v>
          </cell>
        </row>
        <row r="3064">
          <cell r="A3064">
            <v>91984</v>
          </cell>
          <cell r="B3064" t="str">
            <v>INTERRUPTOR PULSADOR CAMPAINHA (1 MÓDULO), 10A/250V, SEM SUPORTE E SEM PLACA - FORNECIMENTO E INSTALAÇÃO. AF_03/2023</v>
          </cell>
          <cell r="C3064" t="str">
            <v>UN</v>
          </cell>
          <cell r="D3064">
            <v>10.099999999999998</v>
          </cell>
          <cell r="E3064">
            <v>9.4600000000000009</v>
          </cell>
          <cell r="F3064">
            <v>19.559999999999999</v>
          </cell>
        </row>
        <row r="3065">
          <cell r="A3065">
            <v>91985</v>
          </cell>
          <cell r="B3065" t="str">
            <v>INTERRUPTOR PULSADOR CAMPAINHA (1 MÓDULO), 10A/250V, INCLUINDO SUPORTE E PLACA - FORNECIMENTO E INSTALAÇÃO. AF_03/2023</v>
          </cell>
          <cell r="C3065" t="str">
            <v>UN</v>
          </cell>
          <cell r="D3065">
            <v>17</v>
          </cell>
          <cell r="E3065">
            <v>14.69</v>
          </cell>
          <cell r="F3065">
            <v>31.69</v>
          </cell>
        </row>
        <row r="3066">
          <cell r="A3066">
            <v>91986</v>
          </cell>
          <cell r="B3066" t="str">
            <v>CAMPAINHA CIGARRA (1 MÓDULO), 10A/250V, SEM SUPORTE E SEM PLACA - FORNECIMENTO E INSTALAÇÃO. AF_03/2023</v>
          </cell>
          <cell r="C3066" t="str">
            <v>UN</v>
          </cell>
          <cell r="D3066">
            <v>25.930000000000003</v>
          </cell>
          <cell r="E3066">
            <v>14.7</v>
          </cell>
          <cell r="F3066">
            <v>40.630000000000003</v>
          </cell>
        </row>
        <row r="3067">
          <cell r="A3067">
            <v>91987</v>
          </cell>
          <cell r="B3067" t="str">
            <v>CAMPAINHA CIGARRA (1 MÓDULO), 10A/250V, INCLUINDO SUPORTE E PLACA - FORNECIMENTO E INSTALAÇÃO. AF_03/2023</v>
          </cell>
          <cell r="C3067" t="str">
            <v>UN</v>
          </cell>
          <cell r="D3067">
            <v>32.839999999999996</v>
          </cell>
          <cell r="E3067">
            <v>19.920000000000002</v>
          </cell>
          <cell r="F3067">
            <v>52.76</v>
          </cell>
        </row>
        <row r="3068">
          <cell r="A3068">
            <v>91988</v>
          </cell>
          <cell r="B3068" t="str">
            <v>INTERRUPTOR PULSADOR MINUTERIA (1 MÓDULO), 10A/250V, SEM SUPORTE E SEM PLACA - FORNECIMENTO E INSTALAÇÃO. AF_03/2023</v>
          </cell>
          <cell r="C3068" t="str">
            <v>UN</v>
          </cell>
          <cell r="D3068">
            <v>14.46</v>
          </cell>
          <cell r="E3068">
            <v>9.4600000000000009</v>
          </cell>
          <cell r="F3068">
            <v>23.92</v>
          </cell>
        </row>
        <row r="3069">
          <cell r="A3069">
            <v>91989</v>
          </cell>
          <cell r="B3069" t="str">
            <v>INTERRUPTOR PULSADOR MINUTERIA (1 MÓDULO), 10A/250V, INCLUINDO SUPORTE E PLACA - FORNECIMENTO E INSTALAÇÃO. AF_03/2023</v>
          </cell>
          <cell r="C3069" t="str">
            <v>UN</v>
          </cell>
          <cell r="D3069">
            <v>21.369999999999997</v>
          </cell>
          <cell r="E3069">
            <v>14.68</v>
          </cell>
          <cell r="F3069">
            <v>36.049999999999997</v>
          </cell>
        </row>
        <row r="3070">
          <cell r="A3070">
            <v>91990</v>
          </cell>
          <cell r="B3070" t="str">
            <v>TOMADA ALTA DE EMBUTIR (1 MÓDULO), 2P+T 10 A, SEM SUPORTE E SEM PLACA - FORNECIMENTO E INSTALAÇÃO. AF_03/2023</v>
          </cell>
          <cell r="C3070" t="str">
            <v>UN</v>
          </cell>
          <cell r="D3070">
            <v>17.03</v>
          </cell>
          <cell r="E3070">
            <v>20.82</v>
          </cell>
          <cell r="F3070">
            <v>37.85</v>
          </cell>
        </row>
        <row r="3071">
          <cell r="A3071">
            <v>91991</v>
          </cell>
          <cell r="B3071" t="str">
            <v>TOMADA ALTA DE EMBUTIR (1 MÓDULO), 2P+T 20 A, SEM SUPORTE E SEM PLACA - FORNECIMENTO E INSTALAÇÃO. AF_03/2023</v>
          </cell>
          <cell r="C3071" t="str">
            <v>UN</v>
          </cell>
          <cell r="D3071">
            <v>19.39</v>
          </cell>
          <cell r="E3071">
            <v>20.82</v>
          </cell>
          <cell r="F3071">
            <v>40.21</v>
          </cell>
        </row>
        <row r="3072">
          <cell r="A3072">
            <v>91992</v>
          </cell>
          <cell r="B3072" t="str">
            <v>TOMADA ALTA DE EMBUTIR (1 MÓDULO), 2P+T 10 A, INCLUINDO SUPORTE E PLACA - FORNECIMENTO E INSTALAÇÃO. AF_03/2023</v>
          </cell>
          <cell r="C3072" t="str">
            <v>UN</v>
          </cell>
          <cell r="D3072">
            <v>23.929999999999996</v>
          </cell>
          <cell r="E3072">
            <v>26.05</v>
          </cell>
          <cell r="F3072">
            <v>49.98</v>
          </cell>
        </row>
        <row r="3073">
          <cell r="A3073">
            <v>91993</v>
          </cell>
          <cell r="B3073" t="str">
            <v>TOMADA ALTA DE EMBUTIR (1 MÓDULO), 2P+T 20 A, INCLUINDO SUPORTE E PLACA - FORNECIMENTO E INSTALAÇÃO. AF_03/2023</v>
          </cell>
          <cell r="C3073" t="str">
            <v>UN</v>
          </cell>
          <cell r="D3073">
            <v>26.310000000000002</v>
          </cell>
          <cell r="E3073">
            <v>26.03</v>
          </cell>
          <cell r="F3073">
            <v>52.34</v>
          </cell>
        </row>
        <row r="3074">
          <cell r="A3074">
            <v>91994</v>
          </cell>
          <cell r="B3074" t="str">
            <v>TOMADA MÉDIA DE EMBUTIR (1 MÓDULO), 2P+T 10 A, SEM SUPORTE E SEM PLACA - FORNECIMENTO E INSTALAÇÃO. AF_03/2023</v>
          </cell>
          <cell r="C3074" t="str">
            <v>UN</v>
          </cell>
          <cell r="D3074">
            <v>13.77</v>
          </cell>
          <cell r="E3074">
            <v>12.91</v>
          </cell>
          <cell r="F3074">
            <v>26.68</v>
          </cell>
        </row>
        <row r="3075">
          <cell r="A3075">
            <v>91995</v>
          </cell>
          <cell r="B3075" t="str">
            <v>TOMADA MÉDIA DE EMBUTIR (1 MÓDULO), 2P+T 20 A, SEM SUPORTE E SEM PLACA - FORNECIMENTO E INSTALAÇÃO. AF_03/2023</v>
          </cell>
          <cell r="C3075" t="str">
            <v>UN</v>
          </cell>
          <cell r="D3075">
            <v>16.13</v>
          </cell>
          <cell r="E3075">
            <v>12.91</v>
          </cell>
          <cell r="F3075">
            <v>29.04</v>
          </cell>
        </row>
        <row r="3076">
          <cell r="A3076">
            <v>91996</v>
          </cell>
          <cell r="B3076" t="str">
            <v>TOMADA MÉDIA DE EMBUTIR (1 MÓDULO), 2P+T 10 A, INCLUINDO SUPORTE E PLACA - FORNECIMENTO E INSTALAÇÃO. AF_03/2023</v>
          </cell>
          <cell r="C3076" t="str">
            <v>UN</v>
          </cell>
          <cell r="D3076">
            <v>20.67</v>
          </cell>
          <cell r="E3076">
            <v>18.14</v>
          </cell>
          <cell r="F3076">
            <v>38.81</v>
          </cell>
        </row>
        <row r="3077">
          <cell r="A3077">
            <v>91997</v>
          </cell>
          <cell r="B3077" t="str">
            <v>TOMADA MÉDIA DE EMBUTIR (1 MÓDULO), 2P+T 20 A, INCLUINDO SUPORTE E PLACA - FORNECIMENTO E INSTALAÇÃO. AF_03/2023</v>
          </cell>
          <cell r="C3077" t="str">
            <v>UN</v>
          </cell>
          <cell r="D3077">
            <v>23.040000000000003</v>
          </cell>
          <cell r="E3077">
            <v>18.13</v>
          </cell>
          <cell r="F3077">
            <v>41.17</v>
          </cell>
        </row>
        <row r="3078">
          <cell r="A3078">
            <v>91998</v>
          </cell>
          <cell r="B3078" t="str">
            <v>TOMADA BAIXA DE EMBUTIR (1 MÓDULO), 2P+T 10 A, SEM SUPORTE E SEM PLACA - FORNECIMENTO E INSTALAÇÃO. AF_03/2023</v>
          </cell>
          <cell r="C3078" t="str">
            <v>UN</v>
          </cell>
          <cell r="D3078">
            <v>12.5</v>
          </cell>
          <cell r="E3078">
            <v>9.86</v>
          </cell>
          <cell r="F3078">
            <v>22.36</v>
          </cell>
        </row>
        <row r="3079">
          <cell r="A3079">
            <v>91999</v>
          </cell>
          <cell r="B3079" t="str">
            <v>TOMADA BAIXA DE EMBUTIR (1 MÓDULO), 2P+T 20 A, SEM SUPORTE E SEM PLACA - FORNECIMENTO E INSTALAÇÃO. AF_03/2023</v>
          </cell>
          <cell r="C3079" t="str">
            <v>UN</v>
          </cell>
          <cell r="D3079">
            <v>14.86</v>
          </cell>
          <cell r="E3079">
            <v>9.86</v>
          </cell>
          <cell r="F3079">
            <v>24.72</v>
          </cell>
        </row>
        <row r="3080">
          <cell r="A3080">
            <v>92000</v>
          </cell>
          <cell r="B3080" t="str">
            <v>TOMADA BAIXA DE EMBUTIR (1 MÓDULO), 2P+T 10 A, INCLUINDO SUPORTE E PLACA - FORNECIMENTO E INSTALAÇÃO. AF_03/2023</v>
          </cell>
          <cell r="C3080" t="str">
            <v>UN</v>
          </cell>
          <cell r="D3080">
            <v>19.400000000000002</v>
          </cell>
          <cell r="E3080">
            <v>15.09</v>
          </cell>
          <cell r="F3080">
            <v>34.49</v>
          </cell>
        </row>
        <row r="3081">
          <cell r="A3081">
            <v>92001</v>
          </cell>
          <cell r="B3081" t="str">
            <v>TOMADA BAIXA DE EMBUTIR (1 MÓDULO), 2P+T 20 A, INCLUINDO SUPORTE E PLACA - FORNECIMENTO E INSTALAÇÃO. AF_03/2023</v>
          </cell>
          <cell r="C3081" t="str">
            <v>UN</v>
          </cell>
          <cell r="D3081">
            <v>21.770000000000003</v>
          </cell>
          <cell r="E3081">
            <v>15.08</v>
          </cell>
          <cell r="F3081">
            <v>36.85</v>
          </cell>
        </row>
        <row r="3082">
          <cell r="A3082">
            <v>92002</v>
          </cell>
          <cell r="B3082" t="str">
            <v>TOMADA MÉDIA DE EMBUTIR (2 MÓDULOS), 2P+T 10 A, SEM SUPORTE E SEM PLACA - FORNECIMENTO E INSTALAÇÃO. AF_03/2023</v>
          </cell>
          <cell r="C3082" t="str">
            <v>UN</v>
          </cell>
          <cell r="D3082">
            <v>26.49</v>
          </cell>
          <cell r="E3082">
            <v>23.3</v>
          </cell>
          <cell r="F3082">
            <v>49.79</v>
          </cell>
        </row>
        <row r="3083">
          <cell r="A3083">
            <v>92003</v>
          </cell>
          <cell r="B3083" t="str">
            <v>TOMADA MÉDIA DE EMBUTIR (2 MÓDULOS), 2P+T 20 A, SEM SUPORTE E SEM PLACA - FORNECIMENTO E INSTALAÇÃO. AF_03/2023</v>
          </cell>
          <cell r="C3083" t="str">
            <v>UN</v>
          </cell>
          <cell r="D3083">
            <v>31.209999999999997</v>
          </cell>
          <cell r="E3083">
            <v>23.3</v>
          </cell>
          <cell r="F3083">
            <v>54.51</v>
          </cell>
        </row>
        <row r="3084">
          <cell r="A3084">
            <v>92004</v>
          </cell>
          <cell r="B3084" t="str">
            <v>TOMADA MÉDIA DE EMBUTIR (2 MÓDULOS), 2P+T 10 A, INCLUINDO SUPORTE E PLACA - FORNECIMENTO E INSTALAÇÃO. AF_03/2023</v>
          </cell>
          <cell r="C3084" t="str">
            <v>UN</v>
          </cell>
          <cell r="D3084">
            <v>33.39</v>
          </cell>
          <cell r="E3084">
            <v>28.53</v>
          </cell>
          <cell r="F3084">
            <v>61.92</v>
          </cell>
        </row>
        <row r="3085">
          <cell r="A3085">
            <v>92005</v>
          </cell>
          <cell r="B3085" t="str">
            <v>TOMADA MÉDIA DE EMBUTIR (2 MÓDULOS), 2P+T 20 A, INCLUINDO SUPORTE E PLACA - FORNECIMENTO E INSTALAÇÃO. AF_03/2023</v>
          </cell>
          <cell r="C3085" t="str">
            <v>UN</v>
          </cell>
          <cell r="D3085">
            <v>38.120000000000005</v>
          </cell>
          <cell r="E3085">
            <v>28.52</v>
          </cell>
          <cell r="F3085">
            <v>66.64</v>
          </cell>
        </row>
        <row r="3086">
          <cell r="A3086">
            <v>92006</v>
          </cell>
          <cell r="B3086" t="str">
            <v>TOMADA BAIXA DE EMBUTIR (2 MÓDULOS), 2P+T 10 A, SEM SUPORTE E SEM PLACA - FORNECIMENTO E INSTALAÇÃO. AF_03/2023</v>
          </cell>
          <cell r="C3086" t="str">
            <v>UN</v>
          </cell>
          <cell r="D3086">
            <v>23.950000000000003</v>
          </cell>
          <cell r="E3086">
            <v>17.14</v>
          </cell>
          <cell r="F3086">
            <v>41.09</v>
          </cell>
        </row>
        <row r="3087">
          <cell r="A3087">
            <v>92007</v>
          </cell>
          <cell r="B3087" t="str">
            <v>TOMADA BAIXA DE EMBUTIR (2 MÓDULOS), 2P+T 20 A, SEM SUPORTE E SEM PLACA - FORNECIMENTO E INSTALAÇÃO. AF_03/2023</v>
          </cell>
          <cell r="C3087" t="str">
            <v>UN</v>
          </cell>
          <cell r="D3087">
            <v>28.67</v>
          </cell>
          <cell r="E3087">
            <v>17.14</v>
          </cell>
          <cell r="F3087">
            <v>45.81</v>
          </cell>
        </row>
        <row r="3088">
          <cell r="A3088">
            <v>92008</v>
          </cell>
          <cell r="B3088" t="str">
            <v>TOMADA BAIXA DE EMBUTIR (2 MÓDULOS), 2P+T 10 A, INCLUINDO SUPORTE E PLACA - FORNECIMENTO E INSTALAÇÃO. AF_03/2023</v>
          </cell>
          <cell r="C3088" t="str">
            <v>UN</v>
          </cell>
          <cell r="D3088">
            <v>30.849999999999998</v>
          </cell>
          <cell r="E3088">
            <v>22.37</v>
          </cell>
          <cell r="F3088">
            <v>53.22</v>
          </cell>
        </row>
        <row r="3089">
          <cell r="A3089">
            <v>92009</v>
          </cell>
          <cell r="B3089" t="str">
            <v>TOMADA BAIXA DE EMBUTIR (2 MÓDULOS), 2P+T 20 A, INCLUINDO SUPORTE E PLACA - FORNECIMENTO E INSTALAÇÃO. AF_03/2023</v>
          </cell>
          <cell r="C3089" t="str">
            <v>UN</v>
          </cell>
          <cell r="D3089">
            <v>35.569999999999993</v>
          </cell>
          <cell r="E3089">
            <v>22.37</v>
          </cell>
          <cell r="F3089">
            <v>57.94</v>
          </cell>
        </row>
        <row r="3090">
          <cell r="A3090">
            <v>92010</v>
          </cell>
          <cell r="B3090" t="str">
            <v>TOMADA MÉDIA DE EMBUTIR (3 MÓDULOS), 2P+T 10 A, SEM SUPORTE E SEM PLACA - FORNECIMENTO E INSTALAÇÃO. AF_03/2023</v>
          </cell>
          <cell r="C3090" t="str">
            <v>UN</v>
          </cell>
          <cell r="D3090">
            <v>39.209999999999994</v>
          </cell>
          <cell r="E3090">
            <v>33.64</v>
          </cell>
          <cell r="F3090">
            <v>72.849999999999994</v>
          </cell>
        </row>
        <row r="3091">
          <cell r="A3091">
            <v>92011</v>
          </cell>
          <cell r="B3091" t="str">
            <v>TOMADA MÉDIA DE EMBUTIR (3 MÓDULOS), 2P+T 20 A, SEM SUPORTE E SEM PLACA - FORNECIMENTO E INSTALAÇÃO. AF_03/2023</v>
          </cell>
          <cell r="C3091" t="str">
            <v>UN</v>
          </cell>
          <cell r="D3091">
            <v>46.290000000000006</v>
          </cell>
          <cell r="E3091">
            <v>33.64</v>
          </cell>
          <cell r="F3091">
            <v>79.930000000000007</v>
          </cell>
        </row>
        <row r="3092">
          <cell r="A3092">
            <v>92012</v>
          </cell>
          <cell r="B3092" t="str">
            <v>TOMADA MÉDIA DE EMBUTIR (3 MÓDULOS), 2P+T 10 A, INCLUINDO SUPORTE E PLACA - FORNECIMENTO E INSTALAÇÃO. AF_03/2023</v>
          </cell>
          <cell r="C3092" t="str">
            <v>UN</v>
          </cell>
          <cell r="D3092">
            <v>46.110000000000007</v>
          </cell>
          <cell r="E3092">
            <v>38.869999999999997</v>
          </cell>
          <cell r="F3092">
            <v>84.98</v>
          </cell>
        </row>
        <row r="3093">
          <cell r="A3093">
            <v>92013</v>
          </cell>
          <cell r="B3093" t="str">
            <v>TOMADA MÉDIA DE EMBUTIR (3 MÓDULOS), 2P+T 20 A, INCLUINDO SUPORTE E PLACA - FORNECIMENTO E INSTALAÇÃO. AF_03/2023</v>
          </cell>
          <cell r="C3093" t="str">
            <v>UN</v>
          </cell>
          <cell r="D3093">
            <v>53.190000000000005</v>
          </cell>
          <cell r="E3093">
            <v>38.869999999999997</v>
          </cell>
          <cell r="F3093">
            <v>92.06</v>
          </cell>
        </row>
        <row r="3094">
          <cell r="A3094">
            <v>92014</v>
          </cell>
          <cell r="B3094" t="str">
            <v>TOMADA BAIXA DE EMBUTIR (3 MÓDULOS), 2P+T 10 A, SEM SUPORTE E SEM PLACA - FORNECIMENTO E INSTALAÇÃO. AF_03/2023</v>
          </cell>
          <cell r="C3094" t="str">
            <v>UN</v>
          </cell>
          <cell r="D3094">
            <v>35.4</v>
          </cell>
          <cell r="E3094">
            <v>24.43</v>
          </cell>
          <cell r="F3094">
            <v>59.83</v>
          </cell>
        </row>
        <row r="3095">
          <cell r="A3095">
            <v>92015</v>
          </cell>
          <cell r="B3095" t="str">
            <v>TOMADA BAIXA DE EMBUTIR (3 MÓDULOS), 2P+T 20 A, SEM SUPORTE E SEM PLACA - FORNECIMENTO E INSTALAÇÃO. AF_03/2023</v>
          </cell>
          <cell r="C3095" t="str">
            <v>UN</v>
          </cell>
          <cell r="D3095">
            <v>42.48</v>
          </cell>
          <cell r="E3095">
            <v>24.43</v>
          </cell>
          <cell r="F3095">
            <v>66.91</v>
          </cell>
        </row>
        <row r="3096">
          <cell r="A3096">
            <v>92016</v>
          </cell>
          <cell r="B3096" t="str">
            <v>TOMADA BAIXA DE EMBUTIR (3 MÓDULOS), 2P+T 10 A, INCLUINDO SUPORTE E PLACA - FORNECIMENTO E INSTALAÇÃO. AF_03/2023</v>
          </cell>
          <cell r="C3096" t="str">
            <v>UN</v>
          </cell>
          <cell r="D3096">
            <v>42.3</v>
          </cell>
          <cell r="E3096">
            <v>29.66</v>
          </cell>
          <cell r="F3096">
            <v>71.959999999999994</v>
          </cell>
        </row>
        <row r="3097">
          <cell r="A3097">
            <v>92017</v>
          </cell>
          <cell r="B3097" t="str">
            <v>TOMADA BAIXA DE EMBUTIR (3 MÓDULOS), 2P+T 20 A, INCLUINDO SUPORTE E PLACA - FORNECIMENTO E INSTALAÇÃO. AF_03/2023</v>
          </cell>
          <cell r="C3097" t="str">
            <v>UN</v>
          </cell>
          <cell r="D3097">
            <v>49.390000000000008</v>
          </cell>
          <cell r="E3097">
            <v>29.65</v>
          </cell>
          <cell r="F3097">
            <v>79.040000000000006</v>
          </cell>
        </row>
        <row r="3098">
          <cell r="A3098">
            <v>92018</v>
          </cell>
          <cell r="B3098" t="str">
            <v>TOMADA BAIXA DE EMBUTIR (4 MÓDULOS), 2P+T 10 A, SEM SUPORTE E SEM PLACA - FORNECIMENTO E INSTALAÇÃO. AF_03/2023</v>
          </cell>
          <cell r="C3098" t="str">
            <v>UN</v>
          </cell>
          <cell r="D3098">
            <v>47.03</v>
          </cell>
          <cell r="E3098">
            <v>32.17</v>
          </cell>
          <cell r="F3098">
            <v>79.2</v>
          </cell>
        </row>
        <row r="3099">
          <cell r="A3099">
            <v>92019</v>
          </cell>
          <cell r="B3099" t="str">
            <v>TOMADA BAIXA DE EMBUTIR (4 MÓDULOS), 2P+T 10 A, INCLUINDO SUPORTE E PLACA - FORNECIMENTO E INSTALAÇÃO. AF_03/2023</v>
          </cell>
          <cell r="C3099" t="str">
            <v>UN</v>
          </cell>
          <cell r="D3099">
            <v>58.580000000000005</v>
          </cell>
          <cell r="E3099">
            <v>38.29</v>
          </cell>
          <cell r="F3099">
            <v>96.87</v>
          </cell>
        </row>
        <row r="3100">
          <cell r="A3100">
            <v>92020</v>
          </cell>
          <cell r="B3100" t="str">
            <v>TOMADA BAIXA DE EMBUTIR (6 MÓDULOS), 2P+T 10 A, SEM SUPORTE E SEM PLACA - FORNECIMENTO E INSTALAÇÃO. AF_03/2023</v>
          </cell>
          <cell r="C3100" t="str">
            <v>UN</v>
          </cell>
          <cell r="D3100">
            <v>70</v>
          </cell>
          <cell r="E3100">
            <v>46.96</v>
          </cell>
          <cell r="F3100">
            <v>116.96</v>
          </cell>
        </row>
        <row r="3101">
          <cell r="A3101">
            <v>92021</v>
          </cell>
          <cell r="B3101" t="str">
            <v>TOMADA BAIXA DE EMBUTIR (6 MÓDULOS), 2P+T 10 A, INCLUINDO SUPORTE E PLACA - FORNECIMENTO E INSTALAÇÃO. AF_03/2023</v>
          </cell>
          <cell r="C3101" t="str">
            <v>UN</v>
          </cell>
          <cell r="D3101">
            <v>81.56</v>
          </cell>
          <cell r="E3101">
            <v>53.07</v>
          </cell>
          <cell r="F3101">
            <v>134.63</v>
          </cell>
        </row>
        <row r="3102">
          <cell r="A3102">
            <v>92022</v>
          </cell>
          <cell r="B3102" t="str">
            <v>INTERRUPTOR SIMPLES (1 MÓDULO) COM 1 TOMADA DE EMBUTIR 2P+T 10 A, SEM SUPORTE E SEM PLACA - FORNECIMENTO E INSTALAÇÃO. AF_03/2023</v>
          </cell>
          <cell r="C3102" t="str">
            <v>UN</v>
          </cell>
          <cell r="D3102">
            <v>24.020000000000003</v>
          </cell>
          <cell r="E3102">
            <v>19.79</v>
          </cell>
          <cell r="F3102">
            <v>43.81</v>
          </cell>
        </row>
        <row r="3103">
          <cell r="A3103">
            <v>92023</v>
          </cell>
          <cell r="B3103" t="str">
            <v>INTERRUPTOR SIMPLES (1 MÓDULO) COM 1 TOMADA DE EMBUTIR 2P+T 10 A, INCLUINDO SUPORTE E PLACA - FORNECIMENTO E INSTALAÇÃO. AF_03/2023</v>
          </cell>
          <cell r="C3103" t="str">
            <v>UN</v>
          </cell>
          <cell r="D3103">
            <v>30.919999999999998</v>
          </cell>
          <cell r="E3103">
            <v>25.02</v>
          </cell>
          <cell r="F3103">
            <v>55.94</v>
          </cell>
        </row>
        <row r="3104">
          <cell r="A3104">
            <v>92024</v>
          </cell>
          <cell r="B3104" t="str">
            <v>INTERRUPTOR SIMPLES (1 MÓDULO) COM 2 TOMADAS DE EMBUTIR 2P+T 10 A, SEM SUPORTE E SEM PLACA - FORNECIMENTO E INSTALAÇÃO. AF_03/2023</v>
          </cell>
          <cell r="C3104" t="str">
            <v>UN</v>
          </cell>
          <cell r="D3104">
            <v>36.740000000000009</v>
          </cell>
          <cell r="E3104">
            <v>30.19</v>
          </cell>
          <cell r="F3104">
            <v>66.930000000000007</v>
          </cell>
        </row>
        <row r="3105">
          <cell r="A3105">
            <v>92025</v>
          </cell>
          <cell r="B3105" t="str">
            <v>INTERRUPTOR SIMPLES (1 MÓDULO) COM 2 TOMADAS DE EMBUTIR 2P+T 10 A, INCLUINDO SUPORTE E PLACA - FORNECIMENTO E INSTALAÇÃO. AF_03/2023</v>
          </cell>
          <cell r="C3105" t="str">
            <v>UN</v>
          </cell>
          <cell r="D3105">
            <v>43.64</v>
          </cell>
          <cell r="E3105">
            <v>35.42</v>
          </cell>
          <cell r="F3105">
            <v>79.06</v>
          </cell>
        </row>
        <row r="3106">
          <cell r="A3106">
            <v>92026</v>
          </cell>
          <cell r="B3106" t="str">
            <v>INTERRUPTOR SIMPLES (2 MÓDULOS) COM 1 TOMADA DE EMBUTIR 2P+T 10 A, SEM SUPORTE E SEM PLACA - FORNECIMENTO E INSTALAÇÃO. AF_03/2023</v>
          </cell>
          <cell r="C3106" t="str">
            <v>UN</v>
          </cell>
          <cell r="D3106">
            <v>34.28</v>
          </cell>
          <cell r="E3106">
            <v>26.73</v>
          </cell>
          <cell r="F3106">
            <v>61.01</v>
          </cell>
        </row>
        <row r="3107">
          <cell r="A3107">
            <v>92027</v>
          </cell>
          <cell r="B3107" t="str">
            <v>INTERRUPTOR SIMPLES (2 MÓDULOS) COM 1 TOMADA DE EMBUTIR 2P+T 10 A, INCLUINDO SUPORTE E PLACA - FORNECIMENTO E INSTALAÇÃO. AF_03/2023</v>
          </cell>
          <cell r="C3107" t="str">
            <v>UN</v>
          </cell>
          <cell r="D3107">
            <v>41.18</v>
          </cell>
          <cell r="E3107">
            <v>31.96</v>
          </cell>
          <cell r="F3107">
            <v>73.14</v>
          </cell>
        </row>
        <row r="3108">
          <cell r="A3108">
            <v>92028</v>
          </cell>
          <cell r="B3108" t="str">
            <v>INTERRUPTOR PARALELO (1 MÓDULO) COM 1 TOMADA DE EMBUTIR 2P+T 10 A, SEM SUPORTE E SEM PLACA - FORNECIMENTO E INSTALAÇÃO. AF_03/2023</v>
          </cell>
          <cell r="C3108" t="str">
            <v>UN</v>
          </cell>
          <cell r="D3108">
            <v>27.709999999999997</v>
          </cell>
          <cell r="E3108">
            <v>23.3</v>
          </cell>
          <cell r="F3108">
            <v>51.01</v>
          </cell>
        </row>
        <row r="3109">
          <cell r="A3109">
            <v>92029</v>
          </cell>
          <cell r="B3109" t="str">
            <v>INTERRUPTOR PARALELO (1 MÓDULO) COM 1 TOMADA DE EMBUTIR 2P+T 10 A, INCLUINDO SUPORTE E PLACA - FORNECIMENTO E INSTALAÇÃO. AF_03/2023</v>
          </cell>
          <cell r="C3109" t="str">
            <v>UN</v>
          </cell>
          <cell r="D3109">
            <v>34.61</v>
          </cell>
          <cell r="E3109">
            <v>28.53</v>
          </cell>
          <cell r="F3109">
            <v>63.14</v>
          </cell>
        </row>
        <row r="3110">
          <cell r="A3110">
            <v>92030</v>
          </cell>
          <cell r="B3110" t="str">
            <v>INTERRUPTOR PARALELO (1 MÓDULO) COM 2 TOMADAS DE EMBUTIR 2P+T 10 A, SEM SUPORTE E SEM PLACA - FORNECIMENTO E INSTALAÇÃO. AF_03/2023</v>
          </cell>
          <cell r="C3110" t="str">
            <v>UN</v>
          </cell>
          <cell r="D3110">
            <v>40.429999999999993</v>
          </cell>
          <cell r="E3110">
            <v>33.64</v>
          </cell>
          <cell r="F3110">
            <v>74.069999999999993</v>
          </cell>
        </row>
        <row r="3111">
          <cell r="A3111">
            <v>92031</v>
          </cell>
          <cell r="B3111" t="str">
            <v>INTERRUPTOR PARALELO (1 MÓDULO) COM 2 TOMADAS DE EMBUTIR 2P+T 10 A, INCLUINDO SUPORTE E PLACA - FORNECIMENTO E INSTALAÇÃO. AF_03/2023</v>
          </cell>
          <cell r="C3111" t="str">
            <v>UN</v>
          </cell>
          <cell r="D3111">
            <v>47.330000000000005</v>
          </cell>
          <cell r="E3111">
            <v>38.869999999999997</v>
          </cell>
          <cell r="F3111">
            <v>86.2</v>
          </cell>
        </row>
        <row r="3112">
          <cell r="A3112">
            <v>92032</v>
          </cell>
          <cell r="B3112" t="str">
            <v>INTERRUPTOR PARALELO (2 MÓDULOS) COM 1 TOMADA DE EMBUTIR 2P+T 10 A, SEM SUPORTE E SEM PLACA - FORNECIMENTO E INSTALAÇÃO. AF_03/2023</v>
          </cell>
          <cell r="C3112" t="str">
            <v>UN</v>
          </cell>
          <cell r="D3112">
            <v>41.650000000000006</v>
          </cell>
          <cell r="E3112">
            <v>33.64</v>
          </cell>
          <cell r="F3112">
            <v>75.290000000000006</v>
          </cell>
        </row>
        <row r="3113">
          <cell r="A3113">
            <v>92033</v>
          </cell>
          <cell r="B3113" t="str">
            <v>INTERRUPTOR PARALELO (2 MÓDULOS) COM 1 TOMADA DE EMBUTIR 2P+T 10 A, INCLUINDO SUPORTE E PLACA - FORNECIMENTO E INSTALAÇÃO. AF_03/2023</v>
          </cell>
          <cell r="C3113" t="str">
            <v>UN</v>
          </cell>
          <cell r="D3113">
            <v>48.550000000000004</v>
          </cell>
          <cell r="E3113">
            <v>38.869999999999997</v>
          </cell>
          <cell r="F3113">
            <v>87.42</v>
          </cell>
        </row>
        <row r="3114">
          <cell r="A3114">
            <v>92034</v>
          </cell>
          <cell r="B3114" t="str">
            <v>INTERRUPTOR SIMPLES (1 MÓDULO), INTERRUPTOR PARALELO (1 MÓDULO) E 1 TOMADA DE EMBUTIR 2P+T 10 A, SEM SUPORTE E SEM PLACA - FORNECIMENTO E INSTALAÇÃO. AF_03/2023</v>
          </cell>
          <cell r="C3114" t="str">
            <v>UN</v>
          </cell>
          <cell r="D3114">
            <v>37.960000000000008</v>
          </cell>
          <cell r="E3114">
            <v>30.19</v>
          </cell>
          <cell r="F3114">
            <v>68.150000000000006</v>
          </cell>
        </row>
        <row r="3115">
          <cell r="A3115">
            <v>92035</v>
          </cell>
          <cell r="B3115" t="str">
            <v>INTERRUPTOR SIMPLES (1 MÓDULO), INTERRUPTOR PARALELO (1 MÓDULO) E 1 TOMADA DE EMBUTIR 2P+T 10 A, INCLUINDO SUPORTE E PLACA - FORNECIMENTO E INSTALAÇÃO. AF_03/2023</v>
          </cell>
          <cell r="C3115" t="str">
            <v>UN</v>
          </cell>
          <cell r="D3115">
            <v>44.86</v>
          </cell>
          <cell r="E3115">
            <v>35.42</v>
          </cell>
          <cell r="F3115">
            <v>80.28</v>
          </cell>
        </row>
        <row r="3116">
          <cell r="A3116">
            <v>97583</v>
          </cell>
          <cell r="B3116" t="str">
            <v>LUMINÁRIA TIPO CALHA, DE SOBREPOR, COM 1 LÂMPADA TUBULAR FLUORESCENTE DE 18 W, COM REATOR DE PARTIDA RÁPIDA - FORNECIMENTO E INSTALAÇÃO. AF_02/2020</v>
          </cell>
          <cell r="C3116" t="str">
            <v>UN</v>
          </cell>
          <cell r="D3116">
            <v>77.610000000000014</v>
          </cell>
          <cell r="E3116">
            <v>11.07</v>
          </cell>
          <cell r="F3116">
            <v>88.68</v>
          </cell>
        </row>
        <row r="3117">
          <cell r="A3117">
            <v>97584</v>
          </cell>
          <cell r="B3117" t="str">
            <v>LUMINÁRIA TIPO CALHA, DE SOBREPOR, COM 1 LÂMPADA TUBULAR FLUORESCENTE DE 36 W, COM REATOR DE PARTIDA RÁPIDA - FORNECIMENTO E INSTALAÇÃO. AF_02/2020</v>
          </cell>
          <cell r="C3117" t="str">
            <v>UN</v>
          </cell>
          <cell r="D3117">
            <v>112.44</v>
          </cell>
          <cell r="E3117">
            <v>11.06</v>
          </cell>
          <cell r="F3117">
            <v>123.5</v>
          </cell>
        </row>
        <row r="3118">
          <cell r="A3118">
            <v>97585</v>
          </cell>
          <cell r="B3118" t="str">
            <v>LUMINÁRIA TIPO CALHA, DE SOBREPOR, COM 2 LÂMPADAS TUBULARES FLUORESCENTES DE 18 W, COM REATOR DE PARTIDA RÁPIDA - FORNECIMENTO E INSTALAÇÃO. AF_02/2020</v>
          </cell>
          <cell r="C3118" t="str">
            <v>UN</v>
          </cell>
          <cell r="D3118">
            <v>106.46</v>
          </cell>
          <cell r="E3118">
            <v>12.59</v>
          </cell>
          <cell r="F3118">
            <v>119.05</v>
          </cell>
        </row>
        <row r="3119">
          <cell r="A3119">
            <v>97586</v>
          </cell>
          <cell r="B3119" t="str">
            <v>LUMINÁRIA TIPO CALHA, DE SOBREPOR, COM 2 LÂMPADAS TUBULARES FLUORESCENTES DE 36 W, COM REATOR DE PARTIDA RÁPIDA - FORNECIMENTO E INSTALAÇÃO. AF_02/2020</v>
          </cell>
          <cell r="C3119" t="str">
            <v>UN</v>
          </cell>
          <cell r="D3119">
            <v>148.51</v>
          </cell>
          <cell r="E3119">
            <v>12.59</v>
          </cell>
          <cell r="F3119">
            <v>161.1</v>
          </cell>
        </row>
        <row r="3120">
          <cell r="A3120">
            <v>97587</v>
          </cell>
          <cell r="B3120" t="str">
            <v>LUMINÁRIA TIPO CALHA, DE EMBUTIR, COM 2 LÂMPADAS FLUORESCENTES DE 14 W, COM REATOR DE PARTIDA RÁPIDA - FORNECIMENTO E INSTALAÇÃO. AF_02/2020</v>
          </cell>
          <cell r="C3120" t="str">
            <v>UN</v>
          </cell>
          <cell r="D3120">
            <v>281.68</v>
          </cell>
          <cell r="E3120">
            <v>10.78</v>
          </cell>
          <cell r="F3120">
            <v>292.45999999999998</v>
          </cell>
        </row>
        <row r="3121">
          <cell r="A3121">
            <v>97589</v>
          </cell>
          <cell r="B3121" t="str">
            <v>LUMINÁRIA TIPO PLAFON EM PLÁSTICO, DE SOBREPOR, COM 1 LÂMPADA FLUORESCENTE DE 15 W, SEM REATOR - FORNECIMENTO E INSTALAÇÃO. AF_02/2020</v>
          </cell>
          <cell r="C3121" t="str">
            <v>UN</v>
          </cell>
          <cell r="D3121">
            <v>29.950000000000003</v>
          </cell>
          <cell r="E3121">
            <v>16.29</v>
          </cell>
          <cell r="F3121">
            <v>46.24</v>
          </cell>
        </row>
        <row r="3122">
          <cell r="A3122">
            <v>97590</v>
          </cell>
          <cell r="B3122" t="str">
            <v>LUMINÁRIA TIPO PLAFON REDONDO COM VIDRO FOSCO, DE SOBREPOR, COM 1 LÂMPADA FLUORESCENTE DE 15 W, SEM REATOR - FORNECIMENTO E INSTALAÇÃO. AF_02/2020</v>
          </cell>
          <cell r="C3122" t="str">
            <v>UN</v>
          </cell>
          <cell r="D3122">
            <v>88.08</v>
          </cell>
          <cell r="E3122">
            <v>16.27</v>
          </cell>
          <cell r="F3122">
            <v>104.35</v>
          </cell>
        </row>
        <row r="3123">
          <cell r="A3123">
            <v>97591</v>
          </cell>
          <cell r="B3123" t="str">
            <v>LUMINÁRIA TIPO PLAFON REDONDO COM VIDRO FOSCO, DE SOBREPOR, COM 2 LÂMPADAS FLUORESCENTES DE 15 W, SEM REATOR - FORNECIMENTO E INSTALAÇÃO. AF_02/2020</v>
          </cell>
          <cell r="C3123" t="str">
            <v>UN</v>
          </cell>
          <cell r="D3123">
            <v>116.87</v>
          </cell>
          <cell r="E3123">
            <v>21.04</v>
          </cell>
          <cell r="F3123">
            <v>137.91</v>
          </cell>
        </row>
        <row r="3124">
          <cell r="A3124">
            <v>97593</v>
          </cell>
          <cell r="B3124" t="str">
            <v>LUMINÁRIA TIPO SPOT, DE SOBREPOR, COM 1 LÂMPADA FLUORESCENTE DE 15 W, SEM REATOR - FORNECIMENTO E INSTALAÇÃO. AF_02/2020</v>
          </cell>
          <cell r="C3124" t="str">
            <v>UN</v>
          </cell>
          <cell r="D3124">
            <v>134.92000000000002</v>
          </cell>
          <cell r="E3124">
            <v>13.63</v>
          </cell>
          <cell r="F3124">
            <v>148.55000000000001</v>
          </cell>
        </row>
        <row r="3125">
          <cell r="A3125">
            <v>97594</v>
          </cell>
          <cell r="B3125" t="str">
            <v>LUMINÁRIA TIPO SPOT, DE SOBREPOR, COM 2 LÂMPADAS FLUORESCENTES DE 15 W, SEM REATOR - FORNECIMENTO E INSTALAÇÃO. AF_02/2020</v>
          </cell>
          <cell r="C3125" t="str">
            <v>UN</v>
          </cell>
          <cell r="D3125">
            <v>120.35000000000001</v>
          </cell>
          <cell r="E3125">
            <v>17.739999999999998</v>
          </cell>
          <cell r="F3125">
            <v>138.09</v>
          </cell>
        </row>
        <row r="3126">
          <cell r="A3126">
            <v>97595</v>
          </cell>
          <cell r="B3126" t="str">
            <v>SENSOR DE PRESENÇA COM FOTOCÉLULA, FIXAÇÃO EM PAREDE - FORNECIMENTO E INSTALAÇÃO. AF_02/2020</v>
          </cell>
          <cell r="C3126" t="str">
            <v>UN</v>
          </cell>
          <cell r="D3126">
            <v>89.02000000000001</v>
          </cell>
          <cell r="E3126">
            <v>17.149999999999999</v>
          </cell>
          <cell r="F3126">
            <v>106.17</v>
          </cell>
        </row>
        <row r="3127">
          <cell r="A3127">
            <v>97596</v>
          </cell>
          <cell r="B3127" t="str">
            <v>SENSOR DE PRESENÇA SEM FOTOCÉLULA, FIXAÇÃO EM PAREDE - FORNECIMENTO E INSTALAÇÃO. AF_02/2020</v>
          </cell>
          <cell r="C3127" t="str">
            <v>UN</v>
          </cell>
          <cell r="D3127">
            <v>57.63</v>
          </cell>
          <cell r="E3127">
            <v>17.149999999999999</v>
          </cell>
          <cell r="F3127">
            <v>74.78</v>
          </cell>
        </row>
        <row r="3128">
          <cell r="A3128">
            <v>97597</v>
          </cell>
          <cell r="B3128" t="str">
            <v>SENSOR DE PRESENÇA COM FOTOCÉLULA, FIXAÇÃO EM TETO - FORNECIMENTO E INSTALAÇÃO. AF_02/2020</v>
          </cell>
          <cell r="C3128" t="str">
            <v>UN</v>
          </cell>
          <cell r="D3128">
            <v>61.75</v>
          </cell>
          <cell r="E3128">
            <v>11.42</v>
          </cell>
          <cell r="F3128">
            <v>73.17</v>
          </cell>
        </row>
        <row r="3129">
          <cell r="A3129">
            <v>97598</v>
          </cell>
          <cell r="B3129" t="str">
            <v>SENSOR DE PRESENÇA SEM FOTOCÉLULA, FIXAÇÃO EM TETO - FORNECIMENTO E INSTALAÇÃO. AF_02/2020</v>
          </cell>
          <cell r="C3129" t="str">
            <v>UN</v>
          </cell>
          <cell r="D3129">
            <v>57.739999999999995</v>
          </cell>
          <cell r="E3129">
            <v>11.42</v>
          </cell>
          <cell r="F3129">
            <v>69.16</v>
          </cell>
        </row>
        <row r="3130">
          <cell r="A3130">
            <v>97599</v>
          </cell>
          <cell r="B3130" t="str">
            <v>LUMINÁRIA DE EMERGÊNCIA, COM 30 LÂMPADAS LED DE 2 W, SEM REATOR - FORNECIMENTO E INSTALAÇÃO. AF_02/2020</v>
          </cell>
          <cell r="C3130" t="str">
            <v>UN</v>
          </cell>
          <cell r="D3130">
            <v>17.970000000000002</v>
          </cell>
          <cell r="E3130">
            <v>5.45</v>
          </cell>
          <cell r="F3130">
            <v>23.42</v>
          </cell>
        </row>
        <row r="3131">
          <cell r="A3131">
            <v>97609</v>
          </cell>
          <cell r="B3131" t="str">
            <v>LÂMPADA COMPACTA DE LED 6 W, BASE E27 - FORNECIMENTO E INSTALAÇÃO. AF_02/2020</v>
          </cell>
          <cell r="C3131" t="str">
            <v>UN</v>
          </cell>
          <cell r="D3131">
            <v>10.14</v>
          </cell>
          <cell r="E3131">
            <v>5.03</v>
          </cell>
          <cell r="F3131">
            <v>15.17</v>
          </cell>
        </row>
        <row r="3132">
          <cell r="A3132">
            <v>97610</v>
          </cell>
          <cell r="B3132" t="str">
            <v>LÂMPADA COMPACTA DE LED 10 W, BASE E27 - FORNECIMENTO E INSTALAÇÃO. AF_02/2020</v>
          </cell>
          <cell r="C3132" t="str">
            <v>UN</v>
          </cell>
          <cell r="D3132">
            <v>10.969999999999999</v>
          </cell>
          <cell r="E3132">
            <v>5.03</v>
          </cell>
          <cell r="F3132">
            <v>16</v>
          </cell>
        </row>
        <row r="3133">
          <cell r="A3133">
            <v>97611</v>
          </cell>
          <cell r="B3133" t="str">
            <v>LÂMPADA COMPACTA FLUORESCENTE DE 15 W, BASE E27 - FORNECIMENTO E INSTALAÇÃO. AF_02/2020</v>
          </cell>
          <cell r="C3133" t="str">
            <v>UN</v>
          </cell>
          <cell r="D3133">
            <v>21.36</v>
          </cell>
          <cell r="E3133">
            <v>5.01</v>
          </cell>
          <cell r="F3133">
            <v>26.37</v>
          </cell>
        </row>
        <row r="3134">
          <cell r="A3134">
            <v>97612</v>
          </cell>
          <cell r="B3134" t="str">
            <v>LÂMPADA COMPACTA FLUORESCENTE DE 20 W, BASE E27 - FORNECIMENTO E INSTALAÇÃO. AF_02/2020</v>
          </cell>
          <cell r="C3134" t="str">
            <v>UN</v>
          </cell>
          <cell r="D3134">
            <v>23.71</v>
          </cell>
          <cell r="E3134">
            <v>5.01</v>
          </cell>
          <cell r="F3134">
            <v>28.72</v>
          </cell>
        </row>
        <row r="3135">
          <cell r="A3135">
            <v>97613</v>
          </cell>
          <cell r="B3135" t="str">
            <v>LÂMPADA COMPACTA DE VAPOR MERCURIO 125 W, BASE E27 - FORNECIMENTO E INSTALAÇÃO. AF_02/2020</v>
          </cell>
          <cell r="C3135" t="str">
            <v>UN</v>
          </cell>
          <cell r="D3135">
            <v>31.520000000000003</v>
          </cell>
          <cell r="E3135">
            <v>5.01</v>
          </cell>
          <cell r="F3135">
            <v>36.53</v>
          </cell>
        </row>
        <row r="3136">
          <cell r="A3136">
            <v>97614</v>
          </cell>
          <cell r="B3136" t="str">
            <v>LÂMPADA COMPACTA DE VAPOR METÁLICO OVOIDE 150 W, BASE E27 - FORNECIMENTO E INSTALAÇÃO. AF_02/2020</v>
          </cell>
          <cell r="C3136" t="str">
            <v>UN</v>
          </cell>
          <cell r="D3136">
            <v>59.72</v>
          </cell>
          <cell r="E3136">
            <v>5</v>
          </cell>
          <cell r="F3136">
            <v>64.72</v>
          </cell>
        </row>
        <row r="3137">
          <cell r="A3137">
            <v>97615</v>
          </cell>
          <cell r="B3137" t="str">
            <v>LÂMPADA TUBULAR FLUORESCENTE T8 DE 16/18 W, BASE G13 - FORNECIMENTO E INSTALAÇÃO. AF_02/2020_PS</v>
          </cell>
          <cell r="C3137" t="str">
            <v>UN</v>
          </cell>
          <cell r="D3137">
            <v>48.42</v>
          </cell>
          <cell r="E3137">
            <v>7.52</v>
          </cell>
          <cell r="F3137">
            <v>55.94</v>
          </cell>
        </row>
        <row r="3138">
          <cell r="A3138">
            <v>97616</v>
          </cell>
          <cell r="B3138" t="str">
            <v>LÂMPADA TUBULAR FLUORESCENTE T8 DE 32/36 W, BASE G13 - FORNECIMENTO E INSTALAÇÃO. AF_02/2020_PS</v>
          </cell>
          <cell r="C3138" t="str">
            <v>UN</v>
          </cell>
          <cell r="D3138">
            <v>56.53</v>
          </cell>
          <cell r="E3138">
            <v>7.52</v>
          </cell>
          <cell r="F3138">
            <v>64.05</v>
          </cell>
        </row>
        <row r="3139">
          <cell r="A3139">
            <v>97617</v>
          </cell>
          <cell r="B3139" t="str">
            <v>LÂMPADA TUBULAR FLUORESCENTE T10 DE 20/40 W, BASE G13 - FORNECIMENTO E INSTALAÇÃO. AF_02/2020_PS</v>
          </cell>
          <cell r="C3139" t="str">
            <v>UN</v>
          </cell>
          <cell r="D3139">
            <v>56.16</v>
          </cell>
          <cell r="E3139">
            <v>7.52</v>
          </cell>
          <cell r="F3139">
            <v>63.68</v>
          </cell>
        </row>
        <row r="3140">
          <cell r="A3140">
            <v>97618</v>
          </cell>
          <cell r="B3140" t="str">
            <v>LÂMPADA TUBULAR FLUORESCENTE T5 DE 14 W, BASE G13 - FORNECIMENTO E INSTALAÇÃO. AF_02/2020_PS</v>
          </cell>
          <cell r="C3140" t="str">
            <v>UN</v>
          </cell>
          <cell r="D3140">
            <v>51.72</v>
          </cell>
          <cell r="E3140">
            <v>7.52</v>
          </cell>
          <cell r="F3140">
            <v>59.24</v>
          </cell>
        </row>
        <row r="3141">
          <cell r="A3141">
            <v>100902</v>
          </cell>
          <cell r="B3141" t="str">
            <v>LÂMPADA TUBULAR LED DE 9/10 W, BASE G13 - FORNECIMENTO E INSTALAÇÃO. AF_02/2020_PS</v>
          </cell>
          <cell r="C3141" t="str">
            <v>UN</v>
          </cell>
          <cell r="D3141">
            <v>16.759999999999998</v>
          </cell>
          <cell r="E3141">
            <v>7.53</v>
          </cell>
          <cell r="F3141">
            <v>24.29</v>
          </cell>
        </row>
        <row r="3142">
          <cell r="A3142">
            <v>100903</v>
          </cell>
          <cell r="B3142" t="str">
            <v>LÂMPADA TUBULAR LED DE 18/20 W, BASE G13 - FORNECIMENTO E INSTALAÇÃO. AF_02/2020_PS</v>
          </cell>
          <cell r="C3142" t="str">
            <v>UN</v>
          </cell>
          <cell r="D3142">
            <v>20.419999999999998</v>
          </cell>
          <cell r="E3142">
            <v>7.53</v>
          </cell>
          <cell r="F3142">
            <v>27.95</v>
          </cell>
        </row>
        <row r="3143">
          <cell r="A3143">
            <v>100904</v>
          </cell>
          <cell r="B3143" t="str">
            <v>LUMINÁRIA TIPO CALHA, DE SOBREPOR, COM 1 LÂMPADA TUBULAR FLUORESCENTE DE 20 W, COM REATOR DE PARTIDA CONVENCIONAL - FORNECIMENTO E INSTALAÇÃO. AF_02/2020</v>
          </cell>
          <cell r="C3143" t="str">
            <v>UN</v>
          </cell>
          <cell r="D3143">
            <v>77.610000000000014</v>
          </cell>
          <cell r="E3143">
            <v>11.07</v>
          </cell>
          <cell r="F3143">
            <v>88.68</v>
          </cell>
        </row>
        <row r="3144">
          <cell r="A3144">
            <v>100905</v>
          </cell>
          <cell r="B3144" t="str">
            <v>LUMINÁRIA DUPLA TIPO CALHA, DE SOBREPOR, COM 4 LÂMPADAS TUBULARES FLUORESCENTES DE 18 W,COM REATORES DE PARTIDA RÁPIDA - FORNECIMENTO E INSTALAÇÃO. AF_02/2020</v>
          </cell>
          <cell r="C3144" t="str">
            <v>UN</v>
          </cell>
          <cell r="D3144">
            <v>212.93</v>
          </cell>
          <cell r="E3144">
            <v>25.18</v>
          </cell>
          <cell r="F3144">
            <v>238.11</v>
          </cell>
        </row>
        <row r="3145">
          <cell r="A3145">
            <v>100906</v>
          </cell>
          <cell r="B3145" t="str">
            <v>LUMINÁRIA DUPLA TIPO CALHA, DE SOBREPOR, COM 4 LÂMPADAS TUBULARES FLUORESCENTES DE 36 W, COM REATORES DE PARTIDA RÁPIDA -FORNECIMENTO E INSTALAÇÃO. AF_02/2020</v>
          </cell>
          <cell r="C3145" t="str">
            <v>UN</v>
          </cell>
          <cell r="D3145">
            <v>297.02999999999997</v>
          </cell>
          <cell r="E3145">
            <v>25.18</v>
          </cell>
          <cell r="F3145">
            <v>322.20999999999998</v>
          </cell>
        </row>
        <row r="3146">
          <cell r="A3146">
            <v>100919</v>
          </cell>
          <cell r="B3146" t="str">
            <v>LÂMPADA FLUORESCENTE ESPIRAL BRANCA 45 W, BASE E27 - FORNECIMENTO E INSTALAÇÃO. AF_02/2020</v>
          </cell>
          <cell r="C3146" t="str">
            <v>UN</v>
          </cell>
          <cell r="D3146">
            <v>68.92</v>
          </cell>
          <cell r="E3146">
            <v>5</v>
          </cell>
          <cell r="F3146">
            <v>73.92</v>
          </cell>
        </row>
        <row r="3147">
          <cell r="A3147">
            <v>100920</v>
          </cell>
          <cell r="B3147" t="str">
            <v>LÂMPADA FLUORESCENTE ESPIRAL BRANCA 65 W, BASE E27 - FORNECIMENTO E INSTALAÇÃO. AF_02/2020</v>
          </cell>
          <cell r="C3147" t="str">
            <v>UN</v>
          </cell>
          <cell r="D3147">
            <v>120.91</v>
          </cell>
          <cell r="E3147">
            <v>5</v>
          </cell>
          <cell r="F3147">
            <v>125.91</v>
          </cell>
        </row>
        <row r="3148">
          <cell r="A3148">
            <v>100921</v>
          </cell>
          <cell r="B3148" t="str">
            <v>REATOR DE PARTIDA RÁPIDA PARA LÂMPADA FLUORESCENTE 2X40W - FORNECIMENTO E INSTALAÇÃO. AF_02/2020</v>
          </cell>
          <cell r="C3148" t="str">
            <v>UN</v>
          </cell>
          <cell r="D3148">
            <v>49.109999999999992</v>
          </cell>
          <cell r="E3148">
            <v>20.96</v>
          </cell>
          <cell r="F3148">
            <v>70.069999999999993</v>
          </cell>
        </row>
        <row r="3149">
          <cell r="A3149">
            <v>100922</v>
          </cell>
          <cell r="B3149" t="str">
            <v>REATOR DE PARTIDA RÁPIDA PARA LÂMPADA FLUORESCENTE 1X20W - FORNECIMENTO E INSTALAÇÃO. AF_02/2020</v>
          </cell>
          <cell r="C3149" t="str">
            <v>UN</v>
          </cell>
          <cell r="D3149">
            <v>35.78</v>
          </cell>
          <cell r="E3149">
            <v>14.43</v>
          </cell>
          <cell r="F3149">
            <v>50.21</v>
          </cell>
        </row>
        <row r="3150">
          <cell r="A3150">
            <v>100923</v>
          </cell>
          <cell r="B3150" t="str">
            <v>REATOR DE PARTIDA RÁPIDA PARA LÂMPADA FLUORESCENTE 1X40W - FORNECIMENTO E INSTALAÇÃO. AF_02/2020</v>
          </cell>
          <cell r="C3150" t="str">
            <v>UN</v>
          </cell>
          <cell r="D3150">
            <v>43.29</v>
          </cell>
          <cell r="E3150">
            <v>14.43</v>
          </cell>
          <cell r="F3150">
            <v>57.72</v>
          </cell>
        </row>
        <row r="3151">
          <cell r="A3151">
            <v>103782</v>
          </cell>
          <cell r="B3151" t="str">
            <v>LUMINÁRIA TIPO PLAFON CIRCULAR, DE SOBREPOR, COM LED DE 12/13 W - FORNECIMENTO E INSTALAÇÃO. AF_03/2022</v>
          </cell>
          <cell r="C3151" t="str">
            <v>UN</v>
          </cell>
          <cell r="D3151">
            <v>20.700000000000003</v>
          </cell>
          <cell r="E3151">
            <v>15.07</v>
          </cell>
          <cell r="F3151">
            <v>35.770000000000003</v>
          </cell>
        </row>
        <row r="3152">
          <cell r="A3152">
            <v>101489</v>
          </cell>
          <cell r="B3152" t="str">
            <v>ENTRADA DE ENERGIA ELÉTRICA, AÉREA, MONOFÁSICA, COM CAIXA DE SOBREPOR, CABO DE 10 MM2 E DISJUNTOR DIN 50A (NÃO INCLUSO O POSTE DE CONCRETO). AF_07/2020_PS</v>
          </cell>
          <cell r="C3152" t="str">
            <v>UN</v>
          </cell>
          <cell r="D3152">
            <v>1115.3</v>
          </cell>
          <cell r="E3152">
            <v>348.22</v>
          </cell>
          <cell r="F3152">
            <v>1463.52</v>
          </cell>
        </row>
        <row r="3153">
          <cell r="A3153">
            <v>101490</v>
          </cell>
          <cell r="B3153" t="str">
            <v>ENTRADA DE ENERGIA ELÉTRICA, AÉREA, MONOFÁSICA, COM CAIXA DE SOBREPOR, CABO DE 16 MM2 E DISJUNTOR DIN 50A (NÃO INCLUSO O POSTE DE CONCRETO). AF_07/2020_PS</v>
          </cell>
          <cell r="C3153" t="str">
            <v>UN</v>
          </cell>
          <cell r="D3153">
            <v>1197.56</v>
          </cell>
          <cell r="E3153">
            <v>365.29</v>
          </cell>
          <cell r="F3153">
            <v>1562.85</v>
          </cell>
        </row>
        <row r="3154">
          <cell r="A3154">
            <v>101491</v>
          </cell>
          <cell r="B3154" t="str">
            <v>ENTRADA DE ENERGIA ELÉTRICA, AÉREA, MONOFÁSICA, COM CAIXA DE SOBREPOR, CABO DE 25 MM2 E DISJUNTOR DIN 50A (NÃO INCLUSO O POSTE DE CONCRETO). AF_07/2020_PS</v>
          </cell>
          <cell r="C3154" t="str">
            <v>UN</v>
          </cell>
          <cell r="D3154">
            <v>1241.71</v>
          </cell>
          <cell r="E3154">
            <v>341.27</v>
          </cell>
          <cell r="F3154">
            <v>1582.98</v>
          </cell>
        </row>
        <row r="3155">
          <cell r="A3155">
            <v>101492</v>
          </cell>
          <cell r="B3155" t="str">
            <v>ENTRADA DE ENERGIA ELÉTRICA, AÉREA, MONOFÁSICA, COM CAIXA DE SOBREPOR, CABO DE 35 MM2 E DISJUNTOR DIN 50A (NÃO INCLUSO O POSTE DE CONCRETO). AF_07/2020_PS</v>
          </cell>
          <cell r="C3155" t="str">
            <v>UN</v>
          </cell>
          <cell r="D3155">
            <v>1374.3100000000002</v>
          </cell>
          <cell r="E3155">
            <v>354.83</v>
          </cell>
          <cell r="F3155">
            <v>1729.14</v>
          </cell>
        </row>
        <row r="3156">
          <cell r="A3156">
            <v>101493</v>
          </cell>
          <cell r="B3156" t="str">
            <v>ENTRADA DE ENERGIA ELÉTRICA, AÉREA, MONOFÁSICA, COM CAIXA DE EMBUTIR, CABO DE 10 MM2 E DISJUNTOR DIN 50A (NÃO INCLUSO O POSTE DE CONCRETO). AF_07/2020_PS</v>
          </cell>
          <cell r="C3156" t="str">
            <v>UN</v>
          </cell>
          <cell r="D3156">
            <v>1112.49</v>
          </cell>
          <cell r="E3156">
            <v>333.09</v>
          </cell>
          <cell r="F3156">
            <v>1445.58</v>
          </cell>
        </row>
        <row r="3157">
          <cell r="A3157">
            <v>101494</v>
          </cell>
          <cell r="B3157" t="str">
            <v>ENTRADA DE ENERGIA ELÉTRICA, AÉREA, MONOFÁSICA, COM CAIXA DE EMBUTIR, CABO DE 16 MM2 E DISJUNTOR DIN 50A (NÃO INCLUSO O POSTE DE CONCRETO). AF_07/2020_PS</v>
          </cell>
          <cell r="C3157" t="str">
            <v>UN</v>
          </cell>
          <cell r="D3157">
            <v>1194.75</v>
          </cell>
          <cell r="E3157">
            <v>350.16</v>
          </cell>
          <cell r="F3157">
            <v>1544.91</v>
          </cell>
        </row>
        <row r="3158">
          <cell r="A3158">
            <v>101495</v>
          </cell>
          <cell r="B3158" t="str">
            <v>ENTRADA DE ENERGIA ELÉTRICA, AÉREA, MONOFÁSICA, COM CAIXA DE EMBUTIR, CABO DE 25 MM2 E DISJUNTOR DIN 50A (NÃO INCLUSO O POSTE DE CONCRETO). AF_07/2020_PS</v>
          </cell>
          <cell r="C3158" t="str">
            <v>UN</v>
          </cell>
          <cell r="D3158">
            <v>1238.9000000000001</v>
          </cell>
          <cell r="E3158">
            <v>326.14</v>
          </cell>
          <cell r="F3158">
            <v>1565.04</v>
          </cell>
        </row>
        <row r="3159">
          <cell r="A3159">
            <v>101496</v>
          </cell>
          <cell r="B3159" t="str">
            <v>ENTRADA DE ENERGIA ELÉTRICA, AÉREA, MONOFÁSICA, COM CAIXA DE EMBUTIR, CABO DE 35 MM2 E DISJUNTOR DIN 50A (NÃO INCLUSO O POSTE DE CONCRETO). AF_07/2020_PS</v>
          </cell>
          <cell r="C3159" t="str">
            <v>UN</v>
          </cell>
          <cell r="D3159">
            <v>1371.5</v>
          </cell>
          <cell r="E3159">
            <v>339.7</v>
          </cell>
          <cell r="F3159">
            <v>1711.2</v>
          </cell>
        </row>
        <row r="3160">
          <cell r="A3160">
            <v>101497</v>
          </cell>
          <cell r="B3160" t="str">
            <v>ENTRADA DE ENERGIA ELÉTRICA, AÉREA, BIFÁSICA, COM CAIXA DE SOBREPOR, CABO DE 10 MM2 E DISJUNTOR DIN 50A (NÃO INCLUSO O POSTE DE CONCRETO). AF_07/2020_PS</v>
          </cell>
          <cell r="C3160" t="str">
            <v>UN</v>
          </cell>
          <cell r="D3160">
            <v>1359.5099999999998</v>
          </cell>
          <cell r="E3160">
            <v>373.36</v>
          </cell>
          <cell r="F3160">
            <v>1732.87</v>
          </cell>
        </row>
        <row r="3161">
          <cell r="A3161">
            <v>101498</v>
          </cell>
          <cell r="B3161" t="str">
            <v>ENTRADA DE ENERGIA ELÉTRICA, AÉREA, BIFÁSICA, COM CAIXA DE SOBREPOR, CABO DE 16 MM2 E DISJUNTOR DIN 50A (NÃO INCLUSO O POSTE DE CONCRETO). AF_07/2020_PS</v>
          </cell>
          <cell r="C3161" t="str">
            <v>UN</v>
          </cell>
          <cell r="D3161">
            <v>1484.03</v>
          </cell>
          <cell r="E3161">
            <v>399.19</v>
          </cell>
          <cell r="F3161">
            <v>1883.22</v>
          </cell>
        </row>
        <row r="3162">
          <cell r="A3162">
            <v>101499</v>
          </cell>
          <cell r="B3162" t="str">
            <v>ENTRADA DE ENERGIA ELÉTRICA, AÉREA, BIFÁSICA, COM CAIXA DE SOBREPOR, CABO DE 25 MM2 E DISJUNTOR DIN 50A (NÃO INCLUSO O POSTE DE CONCRETO). AF_07/2020_PS</v>
          </cell>
          <cell r="C3162" t="str">
            <v>UN</v>
          </cell>
          <cell r="D3162">
            <v>1550.8400000000001</v>
          </cell>
          <cell r="E3162">
            <v>362.84</v>
          </cell>
          <cell r="F3162">
            <v>1913.68</v>
          </cell>
        </row>
        <row r="3163">
          <cell r="A3163">
            <v>101500</v>
          </cell>
          <cell r="B3163" t="str">
            <v>ENTRADA DE ENERGIA ELÉTRICA, AÉREA, BIFÁSICA, COM CAIXA DE SOBREPOR, CABO DE 35 MM2 E DISJUNTOR DIN 50A (NÃO INCLUSO O POSTE DE CONCRETO). AF_07/2020_PS</v>
          </cell>
          <cell r="C3163" t="str">
            <v>UN</v>
          </cell>
          <cell r="D3163">
            <v>1738.61</v>
          </cell>
          <cell r="E3163">
            <v>378.53</v>
          </cell>
          <cell r="F3163">
            <v>2117.14</v>
          </cell>
        </row>
        <row r="3164">
          <cell r="A3164">
            <v>101501</v>
          </cell>
          <cell r="B3164" t="str">
            <v>ENTRADA DE ENERGIA ELÉTRICA, AÉREA, BIFÁSICA, COM CAIXA DE EMBUTIR, CABO DE 10 MM2 E DISJUNTOR DIN 50A (NÃO INCLUSO O POSTE DE CONCRETO). AF_07/2020_PS</v>
          </cell>
          <cell r="C3164" t="str">
            <v>UN</v>
          </cell>
          <cell r="D3164">
            <v>1361.6399999999999</v>
          </cell>
          <cell r="E3164">
            <v>361.38</v>
          </cell>
          <cell r="F3164">
            <v>1723.02</v>
          </cell>
        </row>
        <row r="3165">
          <cell r="A3165">
            <v>101502</v>
          </cell>
          <cell r="B3165" t="str">
            <v>ENTRADA DE ENERGIA ELÉTRICA, AÉREA, BIFÁSICA, COM CAIXA DE EMBUTIR, CABO DE 16 MM2 E DISJUNTOR DIN 50A (NÃO INCLUSO O POSTE DE CONCRETO). AF_07/2020_PS</v>
          </cell>
          <cell r="C3165" t="str">
            <v>UN</v>
          </cell>
          <cell r="D3165">
            <v>1486.1599999999999</v>
          </cell>
          <cell r="E3165">
            <v>387.21</v>
          </cell>
          <cell r="F3165">
            <v>1873.37</v>
          </cell>
        </row>
        <row r="3166">
          <cell r="A3166">
            <v>101503</v>
          </cell>
          <cell r="B3166" t="str">
            <v>ENTRADA DE ENERGIA ELÉTRICA, AÉREA, BIFÁSICA, COM CAIXA DE EMBUTIR, CABO DE 25 MM2 E DISJUNTOR DIN 50A (NÃO INCLUSO O POSTE DE CONCRETO). AF_07/2020_PS</v>
          </cell>
          <cell r="C3166" t="str">
            <v>UN</v>
          </cell>
          <cell r="D3166">
            <v>1552.9699999999998</v>
          </cell>
          <cell r="E3166">
            <v>350.86</v>
          </cell>
          <cell r="F3166">
            <v>1903.83</v>
          </cell>
        </row>
        <row r="3167">
          <cell r="A3167">
            <v>101504</v>
          </cell>
          <cell r="B3167" t="str">
            <v>ENTRADA DE ENERGIA ELÉTRICA, AÉREA, BIFÁSICA, COM CAIXA DE EMBUTIR, CABO DE 35 MM2 E DISJUNTOR DIN 50A (NÃO INCLUSO O POSTE DE CONCRETO). AF_07/2020_PS</v>
          </cell>
          <cell r="C3167" t="str">
            <v>UN</v>
          </cell>
          <cell r="D3167">
            <v>1740.74</v>
          </cell>
          <cell r="E3167">
            <v>366.55</v>
          </cell>
          <cell r="F3167">
            <v>2107.29</v>
          </cell>
        </row>
        <row r="3168">
          <cell r="A3168">
            <v>101505</v>
          </cell>
          <cell r="B3168" t="str">
            <v>ENTRADA DE ENERGIA ELÉTRICA, AÉREA, TRIFÁSICA, COM CAIXA DE SOBREPOR, CABO DE 10 MM2 E DISJUNTOR DIN 50A (NÃO INCLUSO O POSTE DE CONCRETO). AF_07/2020_PS</v>
          </cell>
          <cell r="C3168" t="str">
            <v>UN</v>
          </cell>
          <cell r="D3168">
            <v>1448.6399999999999</v>
          </cell>
          <cell r="E3168">
            <v>398.2</v>
          </cell>
          <cell r="F3168">
            <v>1846.84</v>
          </cell>
        </row>
        <row r="3169">
          <cell r="A3169">
            <v>101506</v>
          </cell>
          <cell r="B3169" t="str">
            <v>ENTRADA DE ENERGIA ELÉTRICA, AÉREA, TRIFÁSICA, COM CAIXA DE SOBREPOR, CABO DE 16 MM2 E DISJUNTOR DIN 50A (NÃO INCLUSO O POSTE DE CONCRETO). AF_07/2020_PS</v>
          </cell>
          <cell r="C3169" t="str">
            <v>UN</v>
          </cell>
          <cell r="D3169">
            <v>1614.6599999999999</v>
          </cell>
          <cell r="E3169">
            <v>432.65</v>
          </cell>
          <cell r="F3169">
            <v>2047.31</v>
          </cell>
        </row>
        <row r="3170">
          <cell r="A3170">
            <v>101507</v>
          </cell>
          <cell r="B3170" t="str">
            <v>ENTRADA DE ENERGIA ELÉTRICA, AÉREA, TRIFÁSICA, COM CAIXA DE SOBREPOR, CABO DE 25 MM2 E DISJUNTOR DIN 50A (NÃO INCLUSO O POSTE DE CONCRETO). AF_07/2020_PS</v>
          </cell>
          <cell r="C3170" t="str">
            <v>UN</v>
          </cell>
          <cell r="D3170">
            <v>1703.7599999999998</v>
          </cell>
          <cell r="E3170">
            <v>384.17</v>
          </cell>
          <cell r="F3170">
            <v>2087.9299999999998</v>
          </cell>
        </row>
        <row r="3171">
          <cell r="A3171">
            <v>101508</v>
          </cell>
          <cell r="B3171" t="str">
            <v>ENTRADA DE ENERGIA ELÉTRICA, AÉREA, TRIFÁSICA, COM CAIXA DE SOBREPOR, CABO DE 35 MM2 E DISJUNTOR DIN 50A (NÃO INCLUSO O POSTE DE CONCRETO). AF_07/2020_PS</v>
          </cell>
          <cell r="C3171" t="str">
            <v>UN</v>
          </cell>
          <cell r="D3171">
            <v>1945.6999999999998</v>
          </cell>
          <cell r="E3171">
            <v>401.96</v>
          </cell>
          <cell r="F3171">
            <v>2347.66</v>
          </cell>
        </row>
        <row r="3172">
          <cell r="A3172">
            <v>101509</v>
          </cell>
          <cell r="B3172" t="str">
            <v>ENTRADA DE ENERGIA ELÉTRICA, AÉREA, TRIFÁSICA, COM CAIXA DE EMBUTIR, CABO DE 10 MM2 E DISJUNTOR DIN 50A (NÃO INCLUSO O POSTE DE CONCRETO). AF_07/2020_PS</v>
          </cell>
          <cell r="C3172" t="str">
            <v>UN</v>
          </cell>
          <cell r="D3172">
            <v>1485.35</v>
          </cell>
          <cell r="E3172">
            <v>386.71</v>
          </cell>
          <cell r="F3172">
            <v>1872.06</v>
          </cell>
        </row>
        <row r="3173">
          <cell r="A3173">
            <v>101510</v>
          </cell>
          <cell r="B3173" t="str">
            <v>ENTRADA DE ENERGIA ELÉTRICA, AÉREA, TRIFÁSICA, COM CAIXA DE EMBUTIR, CABO DE 16 MM2 E DISJUNTOR DIN 50A (NÃO INCLUSO O POSTE DE CONCRETO). AF_07/2020_PS</v>
          </cell>
          <cell r="C3173" t="str">
            <v>UN</v>
          </cell>
          <cell r="D3173">
            <v>1651.3700000000001</v>
          </cell>
          <cell r="E3173">
            <v>421.16</v>
          </cell>
          <cell r="F3173">
            <v>2072.5300000000002</v>
          </cell>
        </row>
        <row r="3174">
          <cell r="A3174">
            <v>101511</v>
          </cell>
          <cell r="B3174" t="str">
            <v>ENTRADA DE ENERGIA ELÉTRICA, AÉREA, TRIFÁSICA, COM CAIXA DE EMBUTIR, CABO DE 25 MM2 E DISJUNTOR DIN 50A (NÃO INCLUSO O POSTE DE CONCRETO). AF_07/2020_PS</v>
          </cell>
          <cell r="C3174" t="str">
            <v>UN</v>
          </cell>
          <cell r="D3174">
            <v>1740.47</v>
          </cell>
          <cell r="E3174">
            <v>372.68</v>
          </cell>
          <cell r="F3174">
            <v>2113.15</v>
          </cell>
        </row>
        <row r="3175">
          <cell r="A3175">
            <v>101512</v>
          </cell>
          <cell r="B3175" t="str">
            <v>ENTRADA DE ENERGIA ELÉTRICA, AÉREA, TRIFÁSICA, COM CAIXA DE EMBUTIR, CABO DE 35 MM2 E DISJUNTOR DIN 50A (NÃO INCLUSO O POSTE DE CONCRETO). AF_07/2020_PS</v>
          </cell>
          <cell r="C3175" t="str">
            <v>UN</v>
          </cell>
          <cell r="D3175">
            <v>1982.4</v>
          </cell>
          <cell r="E3175">
            <v>390.48</v>
          </cell>
          <cell r="F3175">
            <v>2372.88</v>
          </cell>
        </row>
        <row r="3176">
          <cell r="A3176">
            <v>101513</v>
          </cell>
          <cell r="B3176" t="str">
            <v>ENTRADA DE ENERGIA ELÉTRICA, SUBTERRÂNEA, MONOFÁSICA, COM CAIXA DE SOBREPOR, CABO DE 10 MM2 E DISJUNTOR DIN 50A (NÃO INCLUSA MURETA DE ALVENARIA). AF_07/2020_PS</v>
          </cell>
          <cell r="C3176" t="str">
            <v>UN</v>
          </cell>
          <cell r="D3176">
            <v>667.94999999999993</v>
          </cell>
          <cell r="E3176">
            <v>149.84</v>
          </cell>
          <cell r="F3176">
            <v>817.79</v>
          </cell>
        </row>
        <row r="3177">
          <cell r="A3177">
            <v>101514</v>
          </cell>
          <cell r="B3177" t="str">
            <v>ENTRADA DE ENERGIA ELÉTRICA, SUBTERRÂNEA, MONOFÁSICA, COM CAIXA DE SOBREPOR, CABO DE 16 MM2 E DISJUNTOR DIN 50A (NÃO INCLUSA MURETA DE ALVENARIA). AF_07/2020_PS</v>
          </cell>
          <cell r="C3177" t="str">
            <v>UN</v>
          </cell>
          <cell r="D3177">
            <v>766.67000000000007</v>
          </cell>
          <cell r="E3177">
            <v>170.32</v>
          </cell>
          <cell r="F3177">
            <v>936.99</v>
          </cell>
        </row>
        <row r="3178">
          <cell r="A3178">
            <v>101515</v>
          </cell>
          <cell r="B3178" t="str">
            <v>ENTRADA DE ENERGIA ELÉTRICA, SUBTERRÂNEA, MONOFÁSICA, COM CAIXA DE SOBREPOR, CABO DE 25 MM2 E DISJUNTOR DIN 50A (NÃO INCLUSA MURETA DE ALVENARIA). AF_07/2020_PS</v>
          </cell>
          <cell r="C3178" t="str">
            <v>UN</v>
          </cell>
          <cell r="D3178">
            <v>819.66</v>
          </cell>
          <cell r="E3178">
            <v>141.47999999999999</v>
          </cell>
          <cell r="F3178">
            <v>961.14</v>
          </cell>
        </row>
        <row r="3179">
          <cell r="A3179">
            <v>101516</v>
          </cell>
          <cell r="B3179" t="str">
            <v>ENTRADA DE ENERGIA ELÉTRICA, SUBTERRÂNEA, MONOFÁSICA, COM CAIXA DE SOBREPOR, CABO DE 35 MM2 E DISJUNTOR DIN 50A (NÃO INCLUSA MURETA DE ALVENARIA). AF_07/2020_PS</v>
          </cell>
          <cell r="C3179" t="str">
            <v>UN</v>
          </cell>
          <cell r="D3179">
            <v>948.53</v>
          </cell>
          <cell r="E3179">
            <v>146.46</v>
          </cell>
          <cell r="F3179">
            <v>1094.99</v>
          </cell>
        </row>
        <row r="3180">
          <cell r="A3180">
            <v>101517</v>
          </cell>
          <cell r="B3180" t="str">
            <v>ENTRADA DE ENERGIA ELÉTRICA, SUBTERRÂNEA, MONOFÁSICA, COM CAIXA DE EMBUTIR, CABO DE 10 MM2 E DISJUNTOR DIN 50A (NÃO INCLUSA MURETA DE ALVENARIA). AF_07/2020_PS</v>
          </cell>
          <cell r="C3180" t="str">
            <v>UN</v>
          </cell>
          <cell r="D3180">
            <v>665.17000000000007</v>
          </cell>
          <cell r="E3180">
            <v>134.69999999999999</v>
          </cell>
          <cell r="F3180">
            <v>799.87</v>
          </cell>
        </row>
        <row r="3181">
          <cell r="A3181">
            <v>101518</v>
          </cell>
          <cell r="B3181" t="str">
            <v>ENTRADA DE ENERGIA ELÉTRICA, SUBTERRÂNEA, MONOFÁSICA, COM CAIXA DE EMBUTIR, CABO DE 16 MM2 E DISJUNTOR DIN 50A (NÃO INCLUSA MURETA DE ALVENARIA). AF_07/2020_PS</v>
          </cell>
          <cell r="C3181" t="str">
            <v>UN</v>
          </cell>
          <cell r="D3181">
            <v>763.88000000000011</v>
          </cell>
          <cell r="E3181">
            <v>155.19</v>
          </cell>
          <cell r="F3181">
            <v>919.07</v>
          </cell>
        </row>
        <row r="3182">
          <cell r="A3182">
            <v>101519</v>
          </cell>
          <cell r="B3182" t="str">
            <v>ENTRADA DE ENERGIA ELÉTRICA, SUBTERRÂNEA, MONOFÁSICA, COM CAIXA DE EMBUTIR, CABO DE 25 MM2 E DISJUNTOR DIN 50A (NÃO INCLUSA MURETA DE ALVENARIA). AF_07/2020_PS</v>
          </cell>
          <cell r="C3182" t="str">
            <v>UN</v>
          </cell>
          <cell r="D3182">
            <v>816.88</v>
          </cell>
          <cell r="E3182">
            <v>126.34</v>
          </cell>
          <cell r="F3182">
            <v>943.22</v>
          </cell>
        </row>
        <row r="3183">
          <cell r="A3183">
            <v>101520</v>
          </cell>
          <cell r="B3183" t="str">
            <v>ENTRADA DE ENERGIA ELÉTRICA, SUBTERRÂNEA, MONOFÁSICA, COM CAIXA DE EMBUTIR, CABO DE 35 MM2 E DISJUNTOR DIN 50A (NÃO INCLUSA MURETA DE ALVENARIA). AF_07/2020_PS</v>
          </cell>
          <cell r="C3183" t="str">
            <v>UN</v>
          </cell>
          <cell r="D3183">
            <v>945.75</v>
          </cell>
          <cell r="E3183">
            <v>131.32</v>
          </cell>
          <cell r="F3183">
            <v>1077.07</v>
          </cell>
        </row>
        <row r="3184">
          <cell r="A3184">
            <v>101521</v>
          </cell>
          <cell r="B3184" t="str">
            <v>ENTRADA DE ENERGIA ELÉTRICA, SUBTERRÂNEA, BIFÁSICA, COM CAIXA DE SOBREPOR, CABO DE 10 MM2 E DISJUNTOR DIN 50A (NÃO INCLUSA MURETA DE ALVENARIA). AF_07/2020_PS</v>
          </cell>
          <cell r="C3184" t="str">
            <v>UN</v>
          </cell>
          <cell r="D3184">
            <v>924.41</v>
          </cell>
          <cell r="E3184">
            <v>177.9</v>
          </cell>
          <cell r="F3184">
            <v>1102.31</v>
          </cell>
        </row>
        <row r="3185">
          <cell r="A3185">
            <v>101522</v>
          </cell>
          <cell r="B3185" t="str">
            <v>ENTRADA DE ENERGIA ELÉTRICA, SUBTERRÂNEA, BIFÁSICA, COM CAIXA DE SOBREPOR, CABO DE 16 MM2 E DISJUNTOR DIN 50A (NÃO INCLUSA MURETA DE ALVENARIA). AF_07/2020_PS</v>
          </cell>
          <cell r="C3185" t="str">
            <v>UN</v>
          </cell>
          <cell r="D3185">
            <v>1072.4899999999998</v>
          </cell>
          <cell r="E3185">
            <v>208.62</v>
          </cell>
          <cell r="F3185">
            <v>1281.1099999999999</v>
          </cell>
        </row>
        <row r="3186">
          <cell r="A3186">
            <v>101523</v>
          </cell>
          <cell r="B3186" t="str">
            <v>ENTRADA DE ENERGIA ELÉTRICA, SUBTERRÂNEA, BIFÁSICA, COM CAIXA DE SOBREPOR, CABO DE 25 MM2 E DISJUNTOR DIN 50A (NÃO INCLUSA MURETA DE ALVENARIA). AF_07/2020_PS</v>
          </cell>
          <cell r="C3186" t="str">
            <v>UN</v>
          </cell>
          <cell r="D3186">
            <v>1151.96</v>
          </cell>
          <cell r="E3186">
            <v>165.38</v>
          </cell>
          <cell r="F3186">
            <v>1317.34</v>
          </cell>
        </row>
        <row r="3187">
          <cell r="A3187">
            <v>101524</v>
          </cell>
          <cell r="B3187" t="str">
            <v>ENTRADA DE ENERGIA ELÉTRICA, SUBTERRÂNEA, BIFÁSICA, COM CAIXA DE SOBREPOR, CABO DE 35 MM2 E DISJUNTOR DIN 50A (NÃO INCLUSA MURETA DE ALVENARIA). AF_07/2020_PS</v>
          </cell>
          <cell r="C3187" t="str">
            <v>UN</v>
          </cell>
          <cell r="D3187">
            <v>1345.26</v>
          </cell>
          <cell r="E3187">
            <v>172.85</v>
          </cell>
          <cell r="F3187">
            <v>1518.11</v>
          </cell>
        </row>
        <row r="3188">
          <cell r="A3188">
            <v>101525</v>
          </cell>
          <cell r="B3188" t="str">
            <v>ENTRADA DE ENERGIA ELÉTRICA, SUBTERRÂNEA, BIFÁSICA, COM CAIXA DE EMBUTIR, CABO DE 10 MM2 E DISJUNTOR DIN 50A (NÃO INCLUSA MURETA DE ALVENARIA). AF_07/2020_PS</v>
          </cell>
          <cell r="C3188" t="str">
            <v>UN</v>
          </cell>
          <cell r="D3188">
            <v>926.55000000000007</v>
          </cell>
          <cell r="E3188">
            <v>165.92</v>
          </cell>
          <cell r="F3188">
            <v>1092.47</v>
          </cell>
        </row>
        <row r="3189">
          <cell r="A3189">
            <v>101526</v>
          </cell>
          <cell r="B3189" t="str">
            <v>ENTRADA DE ENERGIA ELÉTRICA, SUBTERRÂNEA, BIFÁSICA, COM CAIXA DE EMBUTIR, CABO DE 16 MM2 E DISJUNTOR DIN 50A (NÃO INCLUSA MURETA DE ALVENARIA). AF_07/2020_PS</v>
          </cell>
          <cell r="C3189" t="str">
            <v>UN</v>
          </cell>
          <cell r="D3189">
            <v>1074.6300000000001</v>
          </cell>
          <cell r="E3189">
            <v>196.64</v>
          </cell>
          <cell r="F3189">
            <v>1271.27</v>
          </cell>
        </row>
        <row r="3190">
          <cell r="A3190">
            <v>101527</v>
          </cell>
          <cell r="B3190" t="str">
            <v>ENTRADA DE ENERGIA ELÉTRICA, SUBTERRÂNEA, BIFÁSICA, COM CAIXA DE EMBUTIR, CABO DE 25 MM2 E DISJUNTOR DIN 50A (NÃO INCLUSA MURETA DE ALVENARIA). AF_07/2020_PS</v>
          </cell>
          <cell r="C3190" t="str">
            <v>UN</v>
          </cell>
          <cell r="D3190">
            <v>1154.1100000000001</v>
          </cell>
          <cell r="E3190">
            <v>153.38999999999999</v>
          </cell>
          <cell r="F3190">
            <v>1307.5</v>
          </cell>
        </row>
        <row r="3191">
          <cell r="A3191">
            <v>101528</v>
          </cell>
          <cell r="B3191" t="str">
            <v>ENTRADA DE ENERGIA ELÉTRICA, SUBTERRÂNEA, BIFÁSICA, COM CAIXA DE EMBUTIR, CABO DE 35 MM2 E DISJUNTOR DIN 50A (NÃO INCLUSA MURETA DE ALVENARIA). AF_07/2020_PS</v>
          </cell>
          <cell r="C3191" t="str">
            <v>UN</v>
          </cell>
          <cell r="D3191">
            <v>1347.4</v>
          </cell>
          <cell r="E3191">
            <v>160.87</v>
          </cell>
          <cell r="F3191">
            <v>1508.27</v>
          </cell>
        </row>
        <row r="3192">
          <cell r="A3192">
            <v>101529</v>
          </cell>
          <cell r="B3192" t="str">
            <v>ENTRADA DE ENERGIA ELÉTRICA, SUBTERRÂNEA, TRIFÁSICA, COM CAIXA DE SOBREPOR, CABO DE 10 MM2 E DISJUNTOR DIN 50A (NÃO INCLUSA MURETA DE ALVENARIA). AF_07/2020_PS</v>
          </cell>
          <cell r="C3192" t="str">
            <v>UN</v>
          </cell>
          <cell r="D3192">
            <v>1027.06</v>
          </cell>
          <cell r="E3192">
            <v>205.99</v>
          </cell>
          <cell r="F3192">
            <v>1233.05</v>
          </cell>
        </row>
        <row r="3193">
          <cell r="A3193">
            <v>101530</v>
          </cell>
          <cell r="B3193" t="str">
            <v>ENTRADA DE ENERGIA ELÉTRICA, SUBTERRÂNEA, TRIFÁSICA, COM CAIXA DE SOBREPOR, CABO DE 16 MM2 E DISJUNTOR DIN 50A (NÃO INCLUSA MURETA DE ALVENARIA). AF_07/2020_PS</v>
          </cell>
          <cell r="C3193" t="str">
            <v>UN</v>
          </cell>
          <cell r="D3193">
            <v>1224.49</v>
          </cell>
          <cell r="E3193">
            <v>246.96</v>
          </cell>
          <cell r="F3193">
            <v>1471.45</v>
          </cell>
        </row>
        <row r="3194">
          <cell r="A3194">
            <v>101531</v>
          </cell>
          <cell r="B3194" t="str">
            <v>ENTRADA DE ENERGIA ELÉTRICA, SUBTERRÂNEA, TRIFÁSICA, COM CAIXA DE SOBREPOR, CABO DE 25 MM2 E DISJUNTOR DIN 50A (NÃO INCLUSA MURETA DE ALVENARIA). AF_07/2020_PS</v>
          </cell>
          <cell r="C3194" t="str">
            <v>UN</v>
          </cell>
          <cell r="D3194">
            <v>1330.47</v>
          </cell>
          <cell r="E3194">
            <v>189.29</v>
          </cell>
          <cell r="F3194">
            <v>1519.76</v>
          </cell>
        </row>
        <row r="3195">
          <cell r="A3195">
            <v>101532</v>
          </cell>
          <cell r="B3195" t="str">
            <v>ENTRADA DE ENERGIA ELÉTRICA, SUBTERRÂNEA, TRIFÁSICA, COM CAIXA DE SOBREPOR, CABO DE 35 MM2 E DISJUNTOR DIN 50A (NÃO INCLUSA MURETA DE ALVENARIA). AF_07/2020_PS</v>
          </cell>
          <cell r="C3195" t="str">
            <v>UN</v>
          </cell>
          <cell r="D3195">
            <v>1588.19</v>
          </cell>
          <cell r="E3195">
            <v>199.26</v>
          </cell>
          <cell r="F3195">
            <v>1787.45</v>
          </cell>
        </row>
        <row r="3196">
          <cell r="A3196">
            <v>101533</v>
          </cell>
          <cell r="B3196" t="str">
            <v>ENTRADA DE ENERGIA ELÉTRICA, SUBTERRÂNEA, TRIFÁSICA, COM CAIXA DE EMBUTIR, CABO DE 10 MM2 E DISJUNTOR DIN 50A (NÃO INCLUSA MURETA DE ALVENARIA). AF_07/2020_PS</v>
          </cell>
          <cell r="C3196" t="str">
            <v>UN</v>
          </cell>
          <cell r="D3196">
            <v>1063.78</v>
          </cell>
          <cell r="E3196">
            <v>194.5</v>
          </cell>
          <cell r="F3196">
            <v>1258.28</v>
          </cell>
        </row>
        <row r="3197">
          <cell r="A3197">
            <v>101534</v>
          </cell>
          <cell r="B3197" t="str">
            <v>ENTRADA DE ENERGIA ELÉTRICA, SUBTERRÂNEA, TRIFÁSICA, COM CAIXA DE EMBUTIR, CABO DE 16 MM2 E DISJUNTOR DIN 50A (NÃO INCLUSA MURETA DE ALVENARIA). AF_07/2020_PS</v>
          </cell>
          <cell r="C3197" t="str">
            <v>UN</v>
          </cell>
          <cell r="D3197">
            <v>1261.21</v>
          </cell>
          <cell r="E3197">
            <v>235.47</v>
          </cell>
          <cell r="F3197">
            <v>1496.68</v>
          </cell>
        </row>
        <row r="3198">
          <cell r="A3198">
            <v>101535</v>
          </cell>
          <cell r="B3198" t="str">
            <v>ENTRADA DE ENERGIA ELÉTRICA, SUBTERRÂNEA, TRIFÁSICA, COM CAIXA DE EMBUTIR, CABO DE 25 MM2 E DISJUNTOR DIN 50A (NÃO INCLUSA MURETA DE ALVENARIA). AF_07/2020_PS</v>
          </cell>
          <cell r="C3198" t="str">
            <v>UN</v>
          </cell>
          <cell r="D3198">
            <v>1367.2</v>
          </cell>
          <cell r="E3198">
            <v>177.79</v>
          </cell>
          <cell r="F3198">
            <v>1544.99</v>
          </cell>
        </row>
        <row r="3199">
          <cell r="A3199">
            <v>101536</v>
          </cell>
          <cell r="B3199" t="str">
            <v>ENTRADA DE ENERGIA ELÉTRICA, SUBTERRÂNEA, TRIFÁSICA, COM CAIXA DE EMBUTIR, CABO DE 35 MM2 E DISJUNTOR DIN 50A (NÃO INCLUSA MURETA DE ALVENARIA). AF_07/2020_PS</v>
          </cell>
          <cell r="C3199" t="str">
            <v>UN</v>
          </cell>
          <cell r="D3199">
            <v>1624.91</v>
          </cell>
          <cell r="E3199">
            <v>187.77</v>
          </cell>
          <cell r="F3199">
            <v>1812.68</v>
          </cell>
        </row>
        <row r="3200">
          <cell r="A3200">
            <v>101537</v>
          </cell>
          <cell r="B3200" t="str">
            <v>APARELHO SINALIZADOR DE SAÍDA DE GARAGEM, COM CÉLULA FOTOELÉTRICA - FORNECIMENTO E INSTALAÇÃO. AF_07/2020</v>
          </cell>
          <cell r="C3200" t="str">
            <v>UN</v>
          </cell>
          <cell r="D3200">
            <v>82.11</v>
          </cell>
          <cell r="E3200">
            <v>33.33</v>
          </cell>
          <cell r="F3200">
            <v>115.44</v>
          </cell>
        </row>
        <row r="3201">
          <cell r="A3201">
            <v>101538</v>
          </cell>
          <cell r="B3201" t="str">
            <v>ARMAÇÃO SECUNDÁRIA, COM 1 ESTRIBO E 1 ISOLADOR - FORNECIMENTO E INSTALAÇÃO. AF_07/2020</v>
          </cell>
          <cell r="C3201" t="str">
            <v>UN</v>
          </cell>
          <cell r="D3201">
            <v>28.110000000000003</v>
          </cell>
          <cell r="E3201">
            <v>9.34</v>
          </cell>
          <cell r="F3201">
            <v>37.450000000000003</v>
          </cell>
        </row>
        <row r="3202">
          <cell r="A3202">
            <v>101539</v>
          </cell>
          <cell r="B3202" t="str">
            <v>ARMAÇÃO SECUNDÁRIA, COM 2 ESTRIBOS E 2 ISOLADORES - FORNECIMENTO E INSTALAÇÃO. AF_07/2020</v>
          </cell>
          <cell r="C3202" t="str">
            <v>UN</v>
          </cell>
          <cell r="D3202">
            <v>45.74</v>
          </cell>
          <cell r="E3202">
            <v>18.68</v>
          </cell>
          <cell r="F3202">
            <v>64.42</v>
          </cell>
        </row>
        <row r="3203">
          <cell r="A3203">
            <v>101540</v>
          </cell>
          <cell r="B3203" t="str">
            <v>ARMAÇÃO SECUNDÁRIA, COM 3 ESTRIBOS E 3 ISOLADORES - FORNECIMENTO E INSTALAÇÃO. AF_07/2020</v>
          </cell>
          <cell r="C3203" t="str">
            <v>UN</v>
          </cell>
          <cell r="D3203">
            <v>77.95</v>
          </cell>
          <cell r="E3203">
            <v>28.02</v>
          </cell>
          <cell r="F3203">
            <v>105.97</v>
          </cell>
        </row>
        <row r="3204">
          <cell r="A3204">
            <v>101541</v>
          </cell>
          <cell r="B3204" t="str">
            <v>ARMAÇÃO SECUNDÁRIA, COM 4 ESTRIBOS E 4 ISOLADORES - FORNECIMENTO E INSTALAÇÃO. AF_07/2020</v>
          </cell>
          <cell r="C3204" t="str">
            <v>UN</v>
          </cell>
          <cell r="D3204">
            <v>101.47000000000001</v>
          </cell>
          <cell r="E3204">
            <v>37.36</v>
          </cell>
          <cell r="F3204">
            <v>138.83000000000001</v>
          </cell>
        </row>
        <row r="3205">
          <cell r="A3205">
            <v>101542</v>
          </cell>
          <cell r="B3205" t="str">
            <v>ARMAÇÃO SECUNDÁRIA, COM 1 ESTRIBO, SEM ISOLADOR - FORNECIMENTO E INSTALAÇÃO. AF_07/2020</v>
          </cell>
          <cell r="C3205" t="str">
            <v>UN</v>
          </cell>
          <cell r="D3205">
            <v>21.39</v>
          </cell>
          <cell r="E3205">
            <v>7.79</v>
          </cell>
          <cell r="F3205">
            <v>29.18</v>
          </cell>
        </row>
        <row r="3206">
          <cell r="A3206">
            <v>101543</v>
          </cell>
          <cell r="B3206" t="str">
            <v>ARMAÇÃO SECUNDÁRIA, COM 2 ESTRIBOS, SEM ISOLADOR - FORNECIMENTO E INSTALAÇÃO. AF_07/2020</v>
          </cell>
          <cell r="C3206" t="str">
            <v>UN</v>
          </cell>
          <cell r="D3206">
            <v>37.700000000000003</v>
          </cell>
          <cell r="E3206">
            <v>15.59</v>
          </cell>
          <cell r="F3206">
            <v>53.29</v>
          </cell>
        </row>
        <row r="3207">
          <cell r="A3207">
            <v>101544</v>
          </cell>
          <cell r="B3207" t="str">
            <v>ARMAÇÃO SECUNDÁRIA, COM 3 ESTRIBOS, SEM ISOLADOR - FORNECIMENTO E INSTALAÇÃO. AF_07/2020</v>
          </cell>
          <cell r="C3207" t="str">
            <v>UN</v>
          </cell>
          <cell r="D3207">
            <v>60.61</v>
          </cell>
          <cell r="E3207">
            <v>23.38</v>
          </cell>
          <cell r="F3207">
            <v>83.99</v>
          </cell>
        </row>
        <row r="3208">
          <cell r="A3208">
            <v>101545</v>
          </cell>
          <cell r="B3208" t="str">
            <v>ARMAÇÃO SECUNDÁRIA, COM 4 ESTRIBOS, SEM ISOLADOR - FORNECIMENTO E INSTALAÇÃO. AF_07/2020</v>
          </cell>
          <cell r="C3208" t="str">
            <v>UN</v>
          </cell>
          <cell r="D3208">
            <v>88.449999999999989</v>
          </cell>
          <cell r="E3208">
            <v>31.18</v>
          </cell>
          <cell r="F3208">
            <v>119.63</v>
          </cell>
        </row>
        <row r="3209">
          <cell r="A3209">
            <v>101546</v>
          </cell>
          <cell r="B3209" t="str">
            <v>ISOLADOR, TIPO PINO, PARA TENSÃO 15 KV - FORNECIMENTO E INSTALAÇÃO. AF_07/2020</v>
          </cell>
          <cell r="C3209" t="str">
            <v>UN</v>
          </cell>
          <cell r="D3209">
            <v>30.14</v>
          </cell>
          <cell r="E3209">
            <v>1.52</v>
          </cell>
          <cell r="F3209">
            <v>31.66</v>
          </cell>
        </row>
        <row r="3210">
          <cell r="A3210">
            <v>101547</v>
          </cell>
          <cell r="B3210" t="str">
            <v>ISOLADOR, TIPO DISCO, PARA TENSÃO 15 KV - FORNECIMENTO E INSTALAÇÃO. AF_07/2020</v>
          </cell>
          <cell r="C3210" t="str">
            <v>UN</v>
          </cell>
          <cell r="D3210">
            <v>97.13000000000001</v>
          </cell>
          <cell r="E3210">
            <v>1.52</v>
          </cell>
          <cell r="F3210">
            <v>98.65</v>
          </cell>
        </row>
        <row r="3211">
          <cell r="A3211">
            <v>101548</v>
          </cell>
          <cell r="B3211" t="str">
            <v>ISOLADOR, TIPO ROLDANA, PARA BAIXA TENSÃO - FORNECIMENTO E INSTALAÇÃO. AF_07/2020</v>
          </cell>
          <cell r="C3211" t="str">
            <v>UN</v>
          </cell>
          <cell r="D3211">
            <v>6.4999999999999991</v>
          </cell>
          <cell r="E3211">
            <v>1.53</v>
          </cell>
          <cell r="F3211">
            <v>8.0299999999999994</v>
          </cell>
        </row>
        <row r="3212">
          <cell r="A3212">
            <v>101549</v>
          </cell>
          <cell r="B3212" t="str">
            <v>GRAMPO PARALELO METÁLICO, PARA REDES AÉREAS DE DISTRIBUIÇÃO DE ENERGIA ELÉTRICA DE BAIXA TENSÃO - FORNECIMENTO E INSTALAÇÃO. AF_07/2020</v>
          </cell>
          <cell r="C3212" t="str">
            <v>UN</v>
          </cell>
          <cell r="D3212">
            <v>15.819999999999999</v>
          </cell>
          <cell r="E3212">
            <v>5.01</v>
          </cell>
          <cell r="F3212">
            <v>20.83</v>
          </cell>
        </row>
        <row r="3213">
          <cell r="A3213">
            <v>101553</v>
          </cell>
          <cell r="B3213" t="str">
            <v>ALÇA PREFORMADA DE DISTRIBUIÇÃO, EM  AÇO GALVANIZADO, AWG 1 - FORNECIMENTO E INSTALAÇÃO. AF_07/2020</v>
          </cell>
          <cell r="C3213" t="str">
            <v>UN</v>
          </cell>
          <cell r="D3213">
            <v>8.9700000000000006</v>
          </cell>
          <cell r="E3213">
            <v>3.92</v>
          </cell>
          <cell r="F3213">
            <v>12.89</v>
          </cell>
        </row>
        <row r="3214">
          <cell r="A3214">
            <v>101554</v>
          </cell>
          <cell r="B3214" t="str">
            <v>ALÇA PREFORMADA DE DISTRIBUIÇÃO, EM  AÇO GALVANIZADO, AWG 2 - FORNECIMENTO E INSTALAÇÃO. AF_07/2020</v>
          </cell>
          <cell r="C3214" t="str">
            <v>UN</v>
          </cell>
          <cell r="D3214">
            <v>6</v>
          </cell>
          <cell r="E3214">
            <v>3.92</v>
          </cell>
          <cell r="F3214">
            <v>9.92</v>
          </cell>
        </row>
        <row r="3215">
          <cell r="A3215">
            <v>101555</v>
          </cell>
          <cell r="B3215" t="str">
            <v>ALÇA PREFORMADA DE DISTRIBUIÇÃO, EM  AÇO GALVANIZADO, AWG 4 - FORNECIMENTO E INSTALAÇÃO. AF_07/2020</v>
          </cell>
          <cell r="C3215" t="str">
            <v>UN</v>
          </cell>
          <cell r="D3215">
            <v>3.2600000000000002</v>
          </cell>
          <cell r="E3215">
            <v>3.94</v>
          </cell>
          <cell r="F3215">
            <v>7.2</v>
          </cell>
        </row>
        <row r="3216">
          <cell r="A3216">
            <v>101556</v>
          </cell>
          <cell r="B3216" t="str">
            <v>ALÇA PREFORMADA DE DISTRIBUIÇÃO, EM  AÇO GALVANIZADO, AWG 6 - FORNECIMENTO E INSTALAÇÃO. AF_07/2020</v>
          </cell>
          <cell r="C3216" t="str">
            <v>UN</v>
          </cell>
          <cell r="D3216">
            <v>2.8299999999999996</v>
          </cell>
          <cell r="E3216">
            <v>3.94</v>
          </cell>
          <cell r="F3216">
            <v>6.77</v>
          </cell>
        </row>
        <row r="3217">
          <cell r="A3217">
            <v>101560</v>
          </cell>
          <cell r="B3217" t="str">
            <v>CABO DE COBRE FLEXÍVEL ISOLADO, 10 MM², 0,6/1,0 KV, PARA REDE AÉREA DE DISTRIBUIÇÃO DE ENERGIA ELÉTRICA DE BAIXA TENSÃO - FORNECIMENTO E INSTALAÇÃO. AF_07/2020</v>
          </cell>
          <cell r="C3217" t="str">
            <v>M</v>
          </cell>
          <cell r="D3217">
            <v>9.6999999999999993</v>
          </cell>
          <cell r="E3217">
            <v>0.06</v>
          </cell>
          <cell r="F3217">
            <v>9.76</v>
          </cell>
        </row>
        <row r="3218">
          <cell r="A3218">
            <v>101561</v>
          </cell>
          <cell r="B3218" t="str">
            <v>CABO DE COBRE FLEXÍVEL ISOLADO, 16 MM², 0,6/1,0 KV, PARA REDE AÉREA DE DISTRIBUIÇÃO DE ENERGIA ELÉTRICA DE BAIXA TENSÃO - FORNECIMENTO E INSTALAÇÃO. AF_07/2020</v>
          </cell>
          <cell r="C3218" t="str">
            <v>M</v>
          </cell>
          <cell r="D3218">
            <v>15.43</v>
          </cell>
          <cell r="E3218">
            <v>0.06</v>
          </cell>
          <cell r="F3218">
            <v>15.49</v>
          </cell>
        </row>
        <row r="3219">
          <cell r="A3219">
            <v>101562</v>
          </cell>
          <cell r="B3219" t="str">
            <v>CABO DE COBRE FLEXÍVEL ISOLADO, 25 MM², 0,6/1,0 KV, PARA REDE AÉREA DE DISTRIBUIÇÃO DE ENERGIA ELÉTRICA DE BAIXA TENSÃO - FORNECIMENTO E INSTALAÇÃO. AF_07/2020</v>
          </cell>
          <cell r="C3219" t="str">
            <v>M</v>
          </cell>
          <cell r="D3219">
            <v>23.91</v>
          </cell>
          <cell r="E3219">
            <v>0.06</v>
          </cell>
          <cell r="F3219">
            <v>23.97</v>
          </cell>
        </row>
        <row r="3220">
          <cell r="A3220">
            <v>101563</v>
          </cell>
          <cell r="B3220" t="str">
            <v>CABO DE COBRE FLEXÍVEL ISOLADO, 35 MM², 0,6/1,0 KV, PARA REDE AÉREA DE DISTRIBUIÇÃO DE ENERGIA ELÉTRICA DE BAIXA TENSÃO - FORNECIMENTO E INSTALAÇÃO. AF_07/2020</v>
          </cell>
          <cell r="C3220" t="str">
            <v>M</v>
          </cell>
          <cell r="D3220">
            <v>33.78</v>
          </cell>
          <cell r="E3220">
            <v>0.06</v>
          </cell>
          <cell r="F3220">
            <v>33.840000000000003</v>
          </cell>
        </row>
        <row r="3221">
          <cell r="A3221">
            <v>101564</v>
          </cell>
          <cell r="B3221" t="str">
            <v>CABO DE COBRE FLEXÍVEL ISOLADO, 50 MM², 0,6/1,0 KV, PARA REDE AÉREA DE DISTRIBUIÇÃO DE ENERGIA ELÉTRICA DE BAIXA TENSÃO - FORNECIMENTO E INSTALAÇÃO. AF_07/2020</v>
          </cell>
          <cell r="C3221" t="str">
            <v>M</v>
          </cell>
          <cell r="D3221">
            <v>49.93</v>
          </cell>
          <cell r="E3221">
            <v>0.06</v>
          </cell>
          <cell r="F3221">
            <v>49.99</v>
          </cell>
        </row>
        <row r="3222">
          <cell r="A3222">
            <v>101565</v>
          </cell>
          <cell r="B3222" t="str">
            <v>CABO DE COBRE FLEXÍVEL ISOLADO, 70 MM², 0,6/1,0 KV, PARA REDE AÉREA DE DISTRIBUIÇÃO DE ENERGIA ELÉTRICA DE BAIXA TENSÃO - FORNECIMENTO E INSTALAÇÃO. AF_07/2020</v>
          </cell>
          <cell r="C3222" t="str">
            <v>M</v>
          </cell>
          <cell r="D3222">
            <v>69.84</v>
          </cell>
          <cell r="E3222">
            <v>0.06</v>
          </cell>
          <cell r="F3222">
            <v>69.900000000000006</v>
          </cell>
        </row>
        <row r="3223">
          <cell r="A3223">
            <v>101567</v>
          </cell>
          <cell r="B3223" t="str">
            <v>CABO DE COBRE FLEXÍVEL ISOLADO, 95 MM², 0,6/1,0 KV, PARA REDE AÉREA DE DISTRIBUIÇÃO DE ENERGIA ELÉTRICA DE BAIXA TENSÃO - FORNECIMENTO E INSTALAÇÃO. AF_07/2020</v>
          </cell>
          <cell r="C3223" t="str">
            <v>M</v>
          </cell>
          <cell r="D3223">
            <v>90.67</v>
          </cell>
          <cell r="E3223">
            <v>7.0000000000000007E-2</v>
          </cell>
          <cell r="F3223">
            <v>90.74</v>
          </cell>
        </row>
        <row r="3224">
          <cell r="A3224">
            <v>101568</v>
          </cell>
          <cell r="B3224" t="str">
            <v>CABO DE COBRE FLEXÍVEL ISOLADO, 120 MM², 0,6/1,0 KV, PARA REDE AÉREA DE DISTRIBUIÇÃO DE ENERGIA ELÉTRICA DE BAIXA TENSÃO - FORNECIMENTO E INSTALAÇÃO. AF_07/2020</v>
          </cell>
          <cell r="C3224" t="str">
            <v>M</v>
          </cell>
          <cell r="D3224">
            <v>118.57000000000001</v>
          </cell>
          <cell r="E3224">
            <v>7.0000000000000007E-2</v>
          </cell>
          <cell r="F3224">
            <v>118.64</v>
          </cell>
        </row>
        <row r="3225">
          <cell r="A3225">
            <v>101626</v>
          </cell>
          <cell r="B3225" t="str">
            <v>REATOR PARA LÂMPADA VAPOR DE MERCÚRIO 400 W, USO EXTERNO - FORNECIMENTO E INSTALAÇÃO. AF_08/2020</v>
          </cell>
          <cell r="C3225" t="str">
            <v>UN</v>
          </cell>
          <cell r="D3225">
            <v>165.31</v>
          </cell>
          <cell r="E3225">
            <v>7.89</v>
          </cell>
          <cell r="F3225">
            <v>173.2</v>
          </cell>
        </row>
        <row r="3226">
          <cell r="A3226">
            <v>101627</v>
          </cell>
          <cell r="B3226" t="str">
            <v>REATOR PARA LÂMPADA VAPOR DE SÓDIO 250 W, USO EXTERNO - FORNECIMENTO E INSTALAÇÃO. AF_08/2020</v>
          </cell>
          <cell r="C3226" t="str">
            <v>UN</v>
          </cell>
          <cell r="D3226">
            <v>260.52000000000004</v>
          </cell>
          <cell r="E3226">
            <v>7.89</v>
          </cell>
          <cell r="F3226">
            <v>268.41000000000003</v>
          </cell>
        </row>
        <row r="3227">
          <cell r="A3227">
            <v>101628</v>
          </cell>
          <cell r="B3227" t="str">
            <v>REATOR PARA LÂMPADA VAPOR DE MERCÚRIO 125 W, USO EXTERNO - FORNECIMENTO E INSTALAÇÃO. AF_08/2020</v>
          </cell>
          <cell r="C3227" t="str">
            <v>UN</v>
          </cell>
          <cell r="D3227">
            <v>121.26</v>
          </cell>
          <cell r="E3227">
            <v>7.89</v>
          </cell>
          <cell r="F3227">
            <v>129.15</v>
          </cell>
        </row>
        <row r="3228">
          <cell r="A3228">
            <v>101629</v>
          </cell>
          <cell r="B3228" t="str">
            <v>REATOR PARA LÂMPADA VAPOR DE MERCÚRIO 250 W, USO EXTERNO - FORNECIMENTO E INSTALAÇÃO. AF_08/2020</v>
          </cell>
          <cell r="C3228" t="str">
            <v>UN</v>
          </cell>
          <cell r="D3228">
            <v>143.95000000000002</v>
          </cell>
          <cell r="E3228">
            <v>7.89</v>
          </cell>
          <cell r="F3228">
            <v>151.84</v>
          </cell>
        </row>
        <row r="3229">
          <cell r="A3229">
            <v>101630</v>
          </cell>
          <cell r="B3229" t="str">
            <v>SUBSTITUIÇÃO DE REATOR PARA ILUMINAÇÃO PÚBLICA (NÃO INCLUI FORNECIMENTO). AF_08/2020</v>
          </cell>
          <cell r="C3229" t="str">
            <v>UN</v>
          </cell>
          <cell r="D3229">
            <v>63.710000000000008</v>
          </cell>
          <cell r="E3229">
            <v>17.440000000000001</v>
          </cell>
          <cell r="F3229">
            <v>81.150000000000006</v>
          </cell>
        </row>
        <row r="3230">
          <cell r="A3230">
            <v>101631</v>
          </cell>
          <cell r="B3230" t="str">
            <v>IGNITOR PARA PARTIDA LÂMPADA VAPOR SÓDIO / VAPOR METÁLICO ATÉ 400 W - FORNECIMENTO E INSTALAÇÃO. AF_08/2020</v>
          </cell>
          <cell r="C3230" t="str">
            <v>UN</v>
          </cell>
          <cell r="D3230">
            <v>28.980000000000004</v>
          </cell>
          <cell r="E3230">
            <v>7.9</v>
          </cell>
          <cell r="F3230">
            <v>36.880000000000003</v>
          </cell>
        </row>
        <row r="3231">
          <cell r="A3231">
            <v>101632</v>
          </cell>
          <cell r="B3231" t="str">
            <v>RELÉ FOTOELÉTRICO PARA COMANDO DE ILUMINAÇÃO EXTERNA 1000 W - FORNECIMENTO E INSTALAÇÃO. AF_08/2020</v>
          </cell>
          <cell r="C3231" t="str">
            <v>UN</v>
          </cell>
          <cell r="D3231">
            <v>37.61</v>
          </cell>
          <cell r="E3231">
            <v>0.67</v>
          </cell>
          <cell r="F3231">
            <v>38.28</v>
          </cell>
        </row>
        <row r="3232">
          <cell r="A3232">
            <v>101633</v>
          </cell>
          <cell r="B3232" t="str">
            <v>SUBSTITUIÇÃO DE RELÉ FOTOELÉTRICO PARA COMANDO DE ILUMINAÇÃO EXTERNA 1000 W - FORNECIMENTO E INSTALAÇÃO. AF_08/2020</v>
          </cell>
          <cell r="C3232" t="str">
            <v>UN</v>
          </cell>
          <cell r="D3232">
            <v>96.93</v>
          </cell>
          <cell r="E3232">
            <v>7.49</v>
          </cell>
          <cell r="F3232">
            <v>104.42</v>
          </cell>
        </row>
        <row r="3233">
          <cell r="A3233">
            <v>101636</v>
          </cell>
          <cell r="B3233" t="str">
            <v>BRAÇO PARA ILUMINAÇÃO PÚBLICA, EM TUBO DE AÇO GALVANIZADO, COMPRIMENTO DE 1,50 M, PARA FIXAÇÃO EM POSTE DE CONCRETO - FORNECIMENTO E INSTALAÇÃO. AF_08/2020</v>
          </cell>
          <cell r="C3233" t="str">
            <v>UN</v>
          </cell>
          <cell r="D3233">
            <v>124.01</v>
          </cell>
          <cell r="E3233">
            <v>33.549999999999997</v>
          </cell>
          <cell r="F3233">
            <v>157.56</v>
          </cell>
        </row>
        <row r="3234">
          <cell r="A3234">
            <v>101637</v>
          </cell>
          <cell r="B3234" t="str">
            <v>BRAÇO PARA ILUMINAÇÃO PÚBLICA, EM TUBO DE AÇO GALVANIZADO, COMPRIMENTO DE 1,50 M, PARA FIXAÇÃO EM POSTE METÁLICO - FORNECIMENTO E INSTALAÇÃO. AF_08/2020</v>
          </cell>
          <cell r="C3234" t="str">
            <v>UN</v>
          </cell>
          <cell r="D3234">
            <v>118.92999999999999</v>
          </cell>
          <cell r="E3234">
            <v>33.549999999999997</v>
          </cell>
          <cell r="F3234">
            <v>152.47999999999999</v>
          </cell>
        </row>
        <row r="3235">
          <cell r="A3235">
            <v>101640</v>
          </cell>
          <cell r="B3235" t="str">
            <v>LÂMPADA VAPOR METÁLICO 400 W - FORNECIMENTO E INSTALAÇÃO. AF_08/2020</v>
          </cell>
          <cell r="C3235" t="str">
            <v>UN</v>
          </cell>
          <cell r="D3235">
            <v>108.13</v>
          </cell>
          <cell r="E3235">
            <v>1.0900000000000001</v>
          </cell>
          <cell r="F3235">
            <v>109.22</v>
          </cell>
        </row>
        <row r="3236">
          <cell r="A3236">
            <v>101641</v>
          </cell>
          <cell r="B3236" t="str">
            <v>LÂMPADA VAPOR METÁLICO 150 W - FORNECIMENTO E INSTALAÇÃO. AF_08/2020</v>
          </cell>
          <cell r="C3236" t="str">
            <v>UN</v>
          </cell>
          <cell r="D3236">
            <v>55.5</v>
          </cell>
          <cell r="E3236">
            <v>1.0900000000000001</v>
          </cell>
          <cell r="F3236">
            <v>56.59</v>
          </cell>
        </row>
        <row r="3237">
          <cell r="A3237">
            <v>101642</v>
          </cell>
          <cell r="B3237" t="str">
            <v>LÂMPADA VAPOR DE MERCÚRIO 125 W - FORNECIMENTO E INSTALAÇÃO. AF_08/2020</v>
          </cell>
          <cell r="C3237" t="str">
            <v>UN</v>
          </cell>
          <cell r="D3237">
            <v>27.31</v>
          </cell>
          <cell r="E3237">
            <v>1.0900000000000001</v>
          </cell>
          <cell r="F3237">
            <v>28.4</v>
          </cell>
        </row>
        <row r="3238">
          <cell r="A3238">
            <v>101643</v>
          </cell>
          <cell r="B3238" t="str">
            <v>LÂMPADA VAPOR DE MERCÚRIO 250 W - FORNECIMENTO E INSTALAÇÃO. AF_08/2020</v>
          </cell>
          <cell r="C3238" t="str">
            <v>UN</v>
          </cell>
          <cell r="D3238">
            <v>48.3</v>
          </cell>
          <cell r="E3238">
            <v>1.0900000000000001</v>
          </cell>
          <cell r="F3238">
            <v>49.39</v>
          </cell>
        </row>
        <row r="3239">
          <cell r="A3239">
            <v>101644</v>
          </cell>
          <cell r="B3239" t="str">
            <v>LÂMPADA VAPOR DE MERCÚRIO 400 W - FORNECIMENTO E INSTALAÇÃO. AF_08/2020</v>
          </cell>
          <cell r="C3239" t="str">
            <v>UN</v>
          </cell>
          <cell r="D3239">
            <v>65.739999999999995</v>
          </cell>
          <cell r="E3239">
            <v>1.0900000000000001</v>
          </cell>
          <cell r="F3239">
            <v>66.83</v>
          </cell>
        </row>
        <row r="3240">
          <cell r="A3240">
            <v>101648</v>
          </cell>
          <cell r="B3240" t="str">
            <v>LÂMPADA VAPOR DE SÓDIO 150 W - FORNECIMENTO E INSTALAÇÃO. AF_08/2020</v>
          </cell>
          <cell r="C3240" t="str">
            <v>UN</v>
          </cell>
          <cell r="D3240">
            <v>58.599999999999994</v>
          </cell>
          <cell r="E3240">
            <v>1.0900000000000001</v>
          </cell>
          <cell r="F3240">
            <v>59.69</v>
          </cell>
        </row>
        <row r="3241">
          <cell r="A3241">
            <v>101649</v>
          </cell>
          <cell r="B3241" t="str">
            <v>LÂMPADA VAPOR DE SÓDIO 250 W - FORNECIMENTO E INSTALAÇÃO. AF_08/2020</v>
          </cell>
          <cell r="C3241" t="str">
            <v>UN</v>
          </cell>
          <cell r="D3241">
            <v>67.679999999999993</v>
          </cell>
          <cell r="E3241">
            <v>1.0900000000000001</v>
          </cell>
          <cell r="F3241">
            <v>68.77</v>
          </cell>
        </row>
        <row r="3242">
          <cell r="A3242">
            <v>101650</v>
          </cell>
          <cell r="B3242" t="str">
            <v>LÂMPADA VAPOR DE SÓDIO 400 W - FORNECIMENTO E INSTALAÇÃO. AF_08/2020</v>
          </cell>
          <cell r="C3242" t="str">
            <v>UN</v>
          </cell>
          <cell r="D3242">
            <v>78.83</v>
          </cell>
          <cell r="E3242">
            <v>1.0900000000000001</v>
          </cell>
          <cell r="F3242">
            <v>79.92</v>
          </cell>
        </row>
        <row r="3243">
          <cell r="A3243">
            <v>101651</v>
          </cell>
          <cell r="B3243" t="str">
            <v>SUBSTITUIÇÃO DE LÂMPADA PARA ILUMINAÇÃO PÚBLICA (NÃO INCLUI FORNECIMENTO). AF_08/2020</v>
          </cell>
          <cell r="C3243" t="str">
            <v>UN</v>
          </cell>
          <cell r="D3243">
            <v>60.01</v>
          </cell>
          <cell r="E3243">
            <v>8.51</v>
          </cell>
          <cell r="F3243">
            <v>68.52</v>
          </cell>
        </row>
        <row r="3244">
          <cell r="A3244">
            <v>101652</v>
          </cell>
          <cell r="B3244" t="str">
            <v>LUMINÁRIA FECHADA, PARA ILUMINAÇÃO PÚBLICA, PARA LÂMPADA DE VAPOR - FORNECIMENTO E INSTALAÇÃO (EXCLUSIVE LÂMPADA E REATOR). AF_08/2020</v>
          </cell>
          <cell r="C3244" t="str">
            <v>UN</v>
          </cell>
          <cell r="D3244">
            <v>482.34000000000003</v>
          </cell>
          <cell r="E3244">
            <v>39.14</v>
          </cell>
          <cell r="F3244">
            <v>521.48</v>
          </cell>
        </row>
        <row r="3245">
          <cell r="A3245">
            <v>101653</v>
          </cell>
          <cell r="B3245" t="str">
            <v>LUMINÁRIA ABERTA PARA ILUMINAÇÃO PÚBLICA, PARA LÂMPADA VAPOR DE MERCÚRIO ATÉ 400 W E MISTA ATÉ 500 W, COM BRAÇO EM TUBO DE AÇO GALV 1", COMPRIMENTO DE 1,50 M, PARA POSTE DE CONCRETO - FORNECIMENTO E INSTALAÇÃO (EXCLUSIVE LÂMPADA E REATOR). AF_08/2020</v>
          </cell>
          <cell r="C3245" t="str">
            <v>UN</v>
          </cell>
          <cell r="D3245">
            <v>225.51999999999998</v>
          </cell>
          <cell r="E3245">
            <v>66.55</v>
          </cell>
          <cell r="F3245">
            <v>292.07</v>
          </cell>
        </row>
        <row r="3246">
          <cell r="A3246">
            <v>101654</v>
          </cell>
          <cell r="B3246" t="str">
            <v>LUMINÁRIA DE LED PARA ILUMINAÇÃO PÚBLICA, DE 33 W ATÉ 50 W - FORNECIMENTO E INSTALAÇÃO. AF_08/2020</v>
          </cell>
          <cell r="C3246" t="str">
            <v>UN</v>
          </cell>
          <cell r="D3246">
            <v>225.46</v>
          </cell>
          <cell r="E3246">
            <v>15.82</v>
          </cell>
          <cell r="F3246">
            <v>241.28</v>
          </cell>
        </row>
        <row r="3247">
          <cell r="A3247">
            <v>101655</v>
          </cell>
          <cell r="B3247" t="str">
            <v>LUMINÁRIA DE LED PARA ILUMINAÇÃO PÚBLICA, DE 51 W ATÉ 67 W - FORNECIMENTO E INSTALAÇÃO. AF_08/2020</v>
          </cell>
          <cell r="C3247" t="str">
            <v>UN</v>
          </cell>
          <cell r="D3247">
            <v>362.7</v>
          </cell>
          <cell r="E3247">
            <v>15.81</v>
          </cell>
          <cell r="F3247">
            <v>378.51</v>
          </cell>
        </row>
        <row r="3248">
          <cell r="A3248">
            <v>101656</v>
          </cell>
          <cell r="B3248" t="str">
            <v>LUMINÁRIA DE LED PARA ILUMINAÇÃO PÚBLICA, DE 68 W ATÉ 97 W - FORNECIMENTO E INSTALAÇÃO. AF_08/2020</v>
          </cell>
          <cell r="C3248" t="str">
            <v>UN</v>
          </cell>
          <cell r="D3248">
            <v>394.74</v>
          </cell>
          <cell r="E3248">
            <v>15.81</v>
          </cell>
          <cell r="F3248">
            <v>410.55</v>
          </cell>
        </row>
        <row r="3249">
          <cell r="A3249">
            <v>101657</v>
          </cell>
          <cell r="B3249" t="str">
            <v>LUMINÁRIA DE LED PARA ILUMINAÇÃO PÚBLICA, DE 98 W ATÉ 137 W - FORNECIMENTO E INSTALAÇÃO. AF_08/2020</v>
          </cell>
          <cell r="C3249" t="str">
            <v>UN</v>
          </cell>
          <cell r="D3249">
            <v>462.99</v>
          </cell>
          <cell r="E3249">
            <v>15.81</v>
          </cell>
          <cell r="F3249">
            <v>478.8</v>
          </cell>
        </row>
        <row r="3250">
          <cell r="A3250">
            <v>101658</v>
          </cell>
          <cell r="B3250" t="str">
            <v>LUMINÁRIA DE LED PARA ILUMINAÇÃO PÚBLICA, DE 138 W ATÉ 180 W - FORNECIMENTO E INSTALAÇÃO. AF_08/2020</v>
          </cell>
          <cell r="C3250" t="str">
            <v>UN</v>
          </cell>
          <cell r="D3250">
            <v>603.34</v>
          </cell>
          <cell r="E3250">
            <v>15.81</v>
          </cell>
          <cell r="F3250">
            <v>619.15</v>
          </cell>
        </row>
        <row r="3251">
          <cell r="A3251">
            <v>101659</v>
          </cell>
          <cell r="B3251" t="str">
            <v>LUMINÁRIA DE LED PARA ILUMINAÇÃO PÚBLICA, DE 181 W ATÉ 239 W - FORNECIMENTO E INSTALAÇÃO. AF_08/2020</v>
          </cell>
          <cell r="C3251" t="str">
            <v>UN</v>
          </cell>
          <cell r="D3251">
            <v>690.62</v>
          </cell>
          <cell r="E3251">
            <v>15.81</v>
          </cell>
          <cell r="F3251">
            <v>706.43</v>
          </cell>
        </row>
        <row r="3252">
          <cell r="A3252">
            <v>101660</v>
          </cell>
          <cell r="B3252" t="str">
            <v>LUMINÁRIA DE LED PARA ILUMINAÇÃO PÚBLICA, DE 240 W ATÉ 350 W - FORNECIMENTO E INSTALAÇÃO. AF_08/2020</v>
          </cell>
          <cell r="C3252" t="str">
            <v>UN</v>
          </cell>
          <cell r="D3252">
            <v>1102.67</v>
          </cell>
          <cell r="E3252">
            <v>15.81</v>
          </cell>
          <cell r="F3252">
            <v>1118.48</v>
          </cell>
        </row>
        <row r="3253">
          <cell r="A3253">
            <v>101661</v>
          </cell>
          <cell r="B3253" t="str">
            <v>SUBSTITUIÇÃO DE LUMINÁRIA DE VAPOR DE MERCÚRIO/VAPOR DE SÓDIO POR LUMINÁRIA DE LED PARA ILUMINAÇÃO PÚBLICA (NÃO INCLUI FORNECIMENTO). AF_08/2020</v>
          </cell>
          <cell r="C3253" t="str">
            <v>UN</v>
          </cell>
          <cell r="D3253">
            <v>76.669999999999987</v>
          </cell>
          <cell r="E3253">
            <v>48.88</v>
          </cell>
          <cell r="F3253">
            <v>125.55</v>
          </cell>
        </row>
        <row r="3254">
          <cell r="A3254">
            <v>101662</v>
          </cell>
          <cell r="B3254" t="str">
            <v>LUMINÁRIA FECHADA PARA ILUMINAÇÃO PÚBLICA, COM REATOR DE PARTIDA RÁPIDA, COM LÂMPADA VAPOR DE MERCÚRIO 250 W - FORNECIMENTO E INSTALAÇÃO. AF_08/2020</v>
          </cell>
          <cell r="C3254" t="str">
            <v>UN</v>
          </cell>
          <cell r="D3254">
            <v>674.57</v>
          </cell>
          <cell r="E3254">
            <v>48.16</v>
          </cell>
          <cell r="F3254">
            <v>722.73</v>
          </cell>
        </row>
        <row r="3255">
          <cell r="A3255">
            <v>101663</v>
          </cell>
          <cell r="B3255" t="str">
            <v>ABRAÇADEIRA DE FIXAÇÃO DE BRAÇOS DE LUMINÁRIAS DE 2" - FORNECIMENTO E INSTALAÇÃO. AF_08/2020</v>
          </cell>
          <cell r="C3255" t="str">
            <v>UN</v>
          </cell>
          <cell r="D3255">
            <v>12.479999999999999</v>
          </cell>
          <cell r="E3255">
            <v>14.97</v>
          </cell>
          <cell r="F3255">
            <v>27.45</v>
          </cell>
        </row>
        <row r="3256">
          <cell r="A3256">
            <v>101664</v>
          </cell>
          <cell r="B3256" t="str">
            <v>ABRAÇADEIRA DE FIXAÇÃO DE BRAÇOS DE LUMINÁRIAS DE 3" - FORNECIMENTO E INSTALAÇÃO. AF_08/2020</v>
          </cell>
          <cell r="C3256" t="str">
            <v>UN</v>
          </cell>
          <cell r="D3256">
            <v>13.4</v>
          </cell>
          <cell r="E3256">
            <v>14.97</v>
          </cell>
          <cell r="F3256">
            <v>28.37</v>
          </cell>
        </row>
        <row r="3257">
          <cell r="A3257">
            <v>101665</v>
          </cell>
          <cell r="B3257" t="str">
            <v>ABRAÇADEIRA DE FIXAÇÃO DE BRAÇOS DE LUMINÁRIAS DE 4" - FORNECIMENTO E INSTALAÇÃO. AF_08/2020</v>
          </cell>
          <cell r="C3257" t="str">
            <v>UN</v>
          </cell>
          <cell r="D3257">
            <v>17.36</v>
          </cell>
          <cell r="E3257">
            <v>14.96</v>
          </cell>
          <cell r="F3257">
            <v>32.32</v>
          </cell>
        </row>
        <row r="3258">
          <cell r="A3258">
            <v>101666</v>
          </cell>
          <cell r="B3258" t="str">
            <v>REFLETOR RETANGULAR FECHADO, COM LÂMPADA VAPOR METÁLICO 400 W - FORNECIMENTO E INSTALAÇÃO. AF_08/2020</v>
          </cell>
          <cell r="C3258" t="str">
            <v>UN</v>
          </cell>
          <cell r="D3258">
            <v>393.09000000000003</v>
          </cell>
          <cell r="E3258">
            <v>23.95</v>
          </cell>
          <cell r="F3258">
            <v>417.04</v>
          </cell>
        </row>
        <row r="3259">
          <cell r="A3259">
            <v>102085</v>
          </cell>
          <cell r="B3259" t="str">
            <v>LUMINÁRIA ESTANQUE COM PROTEÇÃO CONTRA ÁGUA, POEIRA OU IMPACTOS - FORNECIMENTO E INSTALAÇÃO. AF_08/2020</v>
          </cell>
          <cell r="C3259" t="str">
            <v>UN</v>
          </cell>
          <cell r="D3259">
            <v>178.07000000000002</v>
          </cell>
          <cell r="E3259">
            <v>27.23</v>
          </cell>
          <cell r="F3259">
            <v>205.3</v>
          </cell>
        </row>
        <row r="3260">
          <cell r="A3260">
            <v>100578</v>
          </cell>
          <cell r="B3260" t="str">
            <v>ASSENTAMENTO DE POSTE DE CONCRETO COM COMPRIMENTO NOMINAL DE 9 M, CARGA NOMINAL MENOR OU IGUAL A 1000 DAN, ENGASTAMENTO SIMPLES COM 1,5 M DE SOLO (NÃO INCLUI FORNECIMENTO). AF_11/2019</v>
          </cell>
          <cell r="C3260" t="str">
            <v>UN</v>
          </cell>
          <cell r="D3260">
            <v>381.9</v>
          </cell>
          <cell r="E3260">
            <v>116.17</v>
          </cell>
          <cell r="F3260">
            <v>498.07</v>
          </cell>
        </row>
        <row r="3261">
          <cell r="A3261">
            <v>100579</v>
          </cell>
          <cell r="B3261" t="str">
            <v>ASSENTAMENTO DE POSTE DE CONCRETO COM COMPRIMENTO NOMINAL DE 10 M, CARGA NOMINAL MENOR OU IGUAL A 1000 DAN, ENGASTAMENTO SIMPLES COM 1,6 M DE SOLO (NÃO INCLUI FORNECIMENTO). AF_11/2019</v>
          </cell>
          <cell r="C3261" t="str">
            <v>UN</v>
          </cell>
          <cell r="D3261">
            <v>420.91999999999996</v>
          </cell>
          <cell r="E3261">
            <v>124.86</v>
          </cell>
          <cell r="F3261">
            <v>545.78</v>
          </cell>
        </row>
        <row r="3262">
          <cell r="A3262">
            <v>100580</v>
          </cell>
          <cell r="B3262" t="str">
            <v>ASSENTAMENTO DE POSTE DE CONCRETO COM COMPRIMENTO NOMINAL DE 10 M, CARGA NOMINAL MAIOR QUE 1000 DAN, ENGASTAMENTO SIMPLES COM 1,6 M DE SOLO (NÃO INCLUI FORNECIMENTO). AF_11/2019</v>
          </cell>
          <cell r="C3262" t="str">
            <v>UN</v>
          </cell>
          <cell r="D3262">
            <v>437.90999999999997</v>
          </cell>
          <cell r="E3262">
            <v>162.72999999999999</v>
          </cell>
          <cell r="F3262">
            <v>600.64</v>
          </cell>
        </row>
        <row r="3263">
          <cell r="A3263">
            <v>100581</v>
          </cell>
          <cell r="B3263" t="str">
            <v>ASSENTAMENTO DE POSTE DE CONCRETO COM COMPRIMENTO NOMINAL DE 10,5 M, CARGA NOMINAL MENOR OU IGUAL A 1000 DAN, ENGASTAMENTO SIMPLES COM 1,65 M DE SOLO (NÃO INCLUI FORNECIMENTO). AF_11/2019</v>
          </cell>
          <cell r="C3263" t="str">
            <v>UN</v>
          </cell>
          <cell r="D3263">
            <v>440.26</v>
          </cell>
          <cell r="E3263">
            <v>129.13999999999999</v>
          </cell>
          <cell r="F3263">
            <v>569.4</v>
          </cell>
        </row>
        <row r="3264">
          <cell r="A3264">
            <v>100582</v>
          </cell>
          <cell r="B3264" t="str">
            <v>ASSENTAMENTO DE POSTE DE CONCRETO COM COMPRIMENTO NOMINAL DE 10,5 M, CARGA NOMINAL MAIOR QUE 1000 DAN, ENGASTAMENTO SIMPLES COM 1,65 M DE SOLO (NÃO INCLUI FORNECIMENTO). AF_11/2019</v>
          </cell>
          <cell r="C3264" t="str">
            <v>UN</v>
          </cell>
          <cell r="D3264">
            <v>470.56999999999994</v>
          </cell>
          <cell r="E3264">
            <v>197.73</v>
          </cell>
          <cell r="F3264">
            <v>668.3</v>
          </cell>
        </row>
        <row r="3265">
          <cell r="A3265">
            <v>100583</v>
          </cell>
          <cell r="B3265" t="str">
            <v>ASSENTAMENTO DE POSTE DE CONCRETO COM COMPRIMENTO NOMINAL DE 11 M, CARGA NOMINAL MENOR OU IGUAL A 1000 DAN, ENGASTAMENTO SIMPLES COM 1,7 M DE SOLO (NÃO INCLUI FORNECIMENTO). AF_11/2019</v>
          </cell>
          <cell r="C3265" t="str">
            <v>UN</v>
          </cell>
          <cell r="D3265">
            <v>460.28000000000009</v>
          </cell>
          <cell r="E3265">
            <v>134.54</v>
          </cell>
          <cell r="F3265">
            <v>594.82000000000005</v>
          </cell>
        </row>
        <row r="3266">
          <cell r="A3266">
            <v>100584</v>
          </cell>
          <cell r="B3266" t="str">
            <v>ASSENTAMENTO DE POSTE DE CONCRETO COM COMPRIMENTO NOMINAL DE 11 M, CARGA NOMINAL MAIOR QUE 1000 DAN, ENGASTAMENTO SIMPLES COM 1,7 M DE SOLO (NÃO INCLUI FORNECIMENTO). AF_11/2019</v>
          </cell>
          <cell r="C3266" t="str">
            <v>UN</v>
          </cell>
          <cell r="D3266">
            <v>478.75</v>
          </cell>
          <cell r="E3266">
            <v>175.52</v>
          </cell>
          <cell r="F3266">
            <v>654.27</v>
          </cell>
        </row>
        <row r="3267">
          <cell r="A3267">
            <v>100585</v>
          </cell>
          <cell r="B3267" t="str">
            <v>ASSENTAMENTO DE POSTE DE CONCRETO COM COMPRIMENTO NOMINAL DE 12 M, CARGA NOMINAL MENOR OU IGUAL A 1000 DAN, ENGASTAMENTO SIMPLES COM 1,8 M DE SOLO (NÃO INCLUI FORNECIMENTO). AF_11/2019</v>
          </cell>
          <cell r="C3267" t="str">
            <v>UN</v>
          </cell>
          <cell r="D3267">
            <v>499.76</v>
          </cell>
          <cell r="E3267">
            <v>144.38</v>
          </cell>
          <cell r="F3267">
            <v>644.14</v>
          </cell>
        </row>
        <row r="3268">
          <cell r="A3268">
            <v>100586</v>
          </cell>
          <cell r="B3268" t="str">
            <v>ASSENTAMENTO DE POSTE DE CONCRETO COM COMPRIMENTO NOMINAL DE 12 M, CARGA NOMINAL MAIOR QUE 1000 DAN, ENGASTAMENTO SIMPLES COM 1,8 M DE SOLO (NÃO INCLUI FORNECIMENTO). AF_11/2019</v>
          </cell>
          <cell r="C3268" t="str">
            <v>UN</v>
          </cell>
          <cell r="D3268">
            <v>529.42000000000007</v>
          </cell>
          <cell r="E3268">
            <v>209.43</v>
          </cell>
          <cell r="F3268">
            <v>738.85</v>
          </cell>
        </row>
        <row r="3269">
          <cell r="A3269">
            <v>100587</v>
          </cell>
          <cell r="B3269" t="str">
            <v>ASSENTAMENTO DE POSTE DE CONCRETO COM COMPRIMENTO NOMINAL DE 13 M, CARGA NOMINAL MENOR OU IGUAL A 1000 DAN, ENGASTAMENTO SIMPLES COM 1,9 M DE SOLO (NÃO INCLUI FORNECIMENTO). AF_11/2019</v>
          </cell>
          <cell r="C3269" t="str">
            <v>UN</v>
          </cell>
          <cell r="D3269">
            <v>539.71999999999991</v>
          </cell>
          <cell r="E3269">
            <v>155.59</v>
          </cell>
          <cell r="F3269">
            <v>695.31</v>
          </cell>
        </row>
        <row r="3270">
          <cell r="A3270">
            <v>100588</v>
          </cell>
          <cell r="B3270" t="str">
            <v>ASSENTAMENTO DE POSTE DE CONCRETO COM COMPRIMENTO NOMINAL DE 13 M, CARGA NOMINAL MAIOR QUE 1000 DAN, ENGASTAMENTO SIMPLES COM 1,9 M DE SOLO (NÃO INCLUI FORNECIMENTO). AF_11/2019</v>
          </cell>
          <cell r="C3270" t="str">
            <v>UN</v>
          </cell>
          <cell r="D3270">
            <v>562.82000000000005</v>
          </cell>
          <cell r="E3270">
            <v>206.13</v>
          </cell>
          <cell r="F3270">
            <v>768.95</v>
          </cell>
        </row>
        <row r="3271">
          <cell r="A3271">
            <v>100589</v>
          </cell>
          <cell r="B3271" t="str">
            <v>ASSENTAMENTO DE POSTE DE CONCRETO COM COMPRIMENTO NOMINAL DE 13,5 M, CARGA NOMINAL MENOR OU IGUAL A 1000 DAN, ENGASTAMENTO SIMPLES COM 1,95 M DE SOLO (NÃO INCLUI FORNECIMENTO). AF_11/2019</v>
          </cell>
          <cell r="C3271" t="str">
            <v>UN</v>
          </cell>
          <cell r="D3271">
            <v>574.9</v>
          </cell>
          <cell r="E3271">
            <v>197.12</v>
          </cell>
          <cell r="F3271">
            <v>772.02</v>
          </cell>
        </row>
        <row r="3272">
          <cell r="A3272">
            <v>100590</v>
          </cell>
          <cell r="B3272" t="str">
            <v>ASSENTAMENTO DE POSTE DE CONCRETO COM COMPRIMENTO NOMINAL DE 13,5 M, CARGA NOMINAL MAIOR QUE 1000 DAN, ENGASTAMENTO SIMPLES COM 1,95 M DE SOLO (NÃO INCLUI FORNECIMENTO). AF_11/2019</v>
          </cell>
          <cell r="C3272" t="str">
            <v>UN</v>
          </cell>
          <cell r="D3272">
            <v>597.1</v>
          </cell>
          <cell r="E3272">
            <v>247.72</v>
          </cell>
          <cell r="F3272">
            <v>844.82</v>
          </cell>
        </row>
        <row r="3273">
          <cell r="A3273">
            <v>100591</v>
          </cell>
          <cell r="B3273" t="str">
            <v>ASSENTAMENTO DE POSTE DE CONCRETO COM COMPRIMENTO NOMINAL DE 14 M, CARGA NOMINAL MENOR OU IGUAL A 1000 DAN, ENGASTAMENTO SIMPLES COM 2 M DE SOLO (NÃO INCLUI FORNECIMENTO). AF_11/2019</v>
          </cell>
          <cell r="C3273" t="str">
            <v>UN</v>
          </cell>
          <cell r="D3273">
            <v>586.11</v>
          </cell>
          <cell r="E3273">
            <v>179.67</v>
          </cell>
          <cell r="F3273">
            <v>765.78</v>
          </cell>
        </row>
        <row r="3274">
          <cell r="A3274">
            <v>100592</v>
          </cell>
          <cell r="B3274" t="str">
            <v>ASSENTAMENTO DE POSTE DE CONCRETO COM COMPRIMENTO NOMINAL DE 14 M, CARGA NOMINAL MAIOR QUE 1000 DAN, ENGASTAMENTO SIMPLES COM 2 M DE SOLO (NÃO INCLUI FORNECIMENTO). AF_11/2019</v>
          </cell>
          <cell r="C3274" t="str">
            <v>UN</v>
          </cell>
          <cell r="D3274">
            <v>604.65</v>
          </cell>
          <cell r="E3274">
            <v>221.46</v>
          </cell>
          <cell r="F3274">
            <v>826.11</v>
          </cell>
        </row>
        <row r="3275">
          <cell r="A3275">
            <v>100593</v>
          </cell>
          <cell r="B3275" t="str">
            <v>ASSENTAMENTO DE POSTE DE CONCRETO COM COMPRIMENTO NOMINAL DE 15 M, CARGA NOMINAL MENOR OU IGUAL A 1000 DAN, ENGASTAMENTO SIMPLES COM 2,1 M DE SOLO (NÃO INCLUI FORNECIMENTO). AF_11/2019</v>
          </cell>
          <cell r="C3275" t="str">
            <v>UN</v>
          </cell>
          <cell r="D3275">
            <v>627.18999999999994</v>
          </cell>
          <cell r="E3275">
            <v>193.08</v>
          </cell>
          <cell r="F3275">
            <v>820.27</v>
          </cell>
        </row>
        <row r="3276">
          <cell r="A3276">
            <v>100594</v>
          </cell>
          <cell r="B3276" t="str">
            <v>ASSENTAMENTO DE POSTE DE CONCRETO COM COMPRIMENTO NOMINAL DE 15 M, CARGA NOMINAL MAIOR QUE 1000 DAN, ENGASTAMENTO SIMPLES COM 2,1 M DE SOLO (NÃO INCLUI FORNECIMENTO). AF_11/2019</v>
          </cell>
          <cell r="C3276" t="str">
            <v>UN</v>
          </cell>
          <cell r="D3276">
            <v>659.14</v>
          </cell>
          <cell r="E3276">
            <v>263.38</v>
          </cell>
          <cell r="F3276">
            <v>922.52</v>
          </cell>
        </row>
        <row r="3277">
          <cell r="A3277">
            <v>100595</v>
          </cell>
          <cell r="B3277" t="str">
            <v>ASSENTAMENTO DE POSTE DE CONCRETO COM COMPRIMENTO NOMINAL DE 18 M, CARGA NOMINAL MENOR OU IGUAL A 1000 DAN, ENGASTAMENTO SIMPLES COM 2,4 M DE SOLO (NÃO INCLUI FORNECIMENTO). AF_11/2019</v>
          </cell>
          <cell r="C3277" t="str">
            <v>UN</v>
          </cell>
          <cell r="D3277">
            <v>750.06</v>
          </cell>
          <cell r="E3277">
            <v>233.68</v>
          </cell>
          <cell r="F3277">
            <v>983.74</v>
          </cell>
        </row>
        <row r="3278">
          <cell r="A3278">
            <v>100596</v>
          </cell>
          <cell r="B3278" t="str">
            <v>ASSENTAMENTO DE POSTE DE CONCRETO COM COMPRIMENTO NOMINAL DE 18 M, CARGA NOMINAL MAIOR QUE 1000 DAN, ENGASTAMENTO SIMPLES COM 2,4 M DE SOLO (NÃO INCLUI FORNECIMENTO). AF_11/2019</v>
          </cell>
          <cell r="C3278" t="str">
            <v>UN</v>
          </cell>
          <cell r="D3278">
            <v>793.67000000000007</v>
          </cell>
          <cell r="E3278">
            <v>327.99</v>
          </cell>
          <cell r="F3278">
            <v>1121.6600000000001</v>
          </cell>
        </row>
        <row r="3279">
          <cell r="A3279">
            <v>100597</v>
          </cell>
          <cell r="B3279" t="str">
            <v>ASSENTAMENTO DE POSTE DE CONCRETO COM COMPRIMENTO NOMINAL DE 20 M, CARGA NOMINAL MENOR OU IGUAL A 1000 DAN, ENGASTAMENTO SIMPLES COM 2,6 M DE SOLO (NÃO INCLUI FORNECIMENTO). AF_11/2019</v>
          </cell>
          <cell r="C3279" t="str">
            <v>UN</v>
          </cell>
          <cell r="D3279">
            <v>846.68000000000006</v>
          </cell>
          <cell r="E3279">
            <v>292.95</v>
          </cell>
          <cell r="F3279">
            <v>1139.6300000000001</v>
          </cell>
        </row>
        <row r="3280">
          <cell r="A3280">
            <v>100598</v>
          </cell>
          <cell r="B3280" t="str">
            <v>ASSENTAMENTO DE POSTE DE CONCRETO COM COMPRIMENTO NOMINAL DE 20 M, CARGA NOMINAL MAIOR QUE 1000, ENGASTAMENTO SIMPLES COM 2,6 M DE SOLO (NÃO INCLUI FORNECIMENTO). AF_11/2019</v>
          </cell>
          <cell r="C3280" t="str">
            <v>UN</v>
          </cell>
          <cell r="D3280">
            <v>882.65999999999985</v>
          </cell>
          <cell r="E3280">
            <v>370.69</v>
          </cell>
          <cell r="F3280">
            <v>1253.3499999999999</v>
          </cell>
        </row>
        <row r="3281">
          <cell r="A3281">
            <v>100599</v>
          </cell>
          <cell r="B3281" t="str">
            <v>ASSENTAMENTO DE POSTE DE CONCRETO COM COMPRIMENTO NOMINAL DE 9 M, CARGA NOMINAL DE 150 DAN, ENGASTAMENTO BASE CONCRETADA COM 1 M DE CONCRETO E 0,5 M DE SOLO (NÃO INCLUI FORNECIMENTO). AF_11/2019</v>
          </cell>
          <cell r="C3281" t="str">
            <v>UN</v>
          </cell>
          <cell r="D3281">
            <v>415.20999999999992</v>
          </cell>
          <cell r="E3281">
            <v>97.34</v>
          </cell>
          <cell r="F3281">
            <v>512.54999999999995</v>
          </cell>
        </row>
        <row r="3282">
          <cell r="A3282">
            <v>100600</v>
          </cell>
          <cell r="B3282" t="str">
            <v>ASSENTAMENTO DE POSTE DE CONCRETO COM COMPRIMENTO NOMINAL DE 9 M, CARGA NOMINAL DE 300 DAN, ENGASTAMENTO BASE CONCRETADA COM 1 M DE CONCRETO E 0,5 M DE SOLO (NÃO INCLUI FORNECIMENTO). AF_11/2019</v>
          </cell>
          <cell r="C3282" t="str">
            <v>UN</v>
          </cell>
          <cell r="D3282">
            <v>468.63000000000005</v>
          </cell>
          <cell r="E3282">
            <v>142.31</v>
          </cell>
          <cell r="F3282">
            <v>610.94000000000005</v>
          </cell>
        </row>
        <row r="3283">
          <cell r="A3283">
            <v>100601</v>
          </cell>
          <cell r="B3283" t="str">
            <v>ASSENTAMENTO DE POSTE DE CONCRETO COM COMPRIMENTO NOMINAL DE 9 M, CARGA NOMINAL DE 400 DAN, ENGASTAMENTO BASE CONCRETADA COM 1 M DE CONCRETO E 0,5 M DE SOLO (NÃO INCLUI FORNECIMENTO). AF_11/2019</v>
          </cell>
          <cell r="C3283" t="str">
            <v>UN</v>
          </cell>
          <cell r="D3283">
            <v>566.41000000000008</v>
          </cell>
          <cell r="E3283">
            <v>209.7</v>
          </cell>
          <cell r="F3283">
            <v>776.11</v>
          </cell>
        </row>
        <row r="3284">
          <cell r="A3284">
            <v>100602</v>
          </cell>
          <cell r="B3284" t="str">
            <v>ASSENTAMENTO DE POSTE DE CONCRETO COM COMPRIMENTO NOMINAL DE 9 M, CARGA NOMINAL DE 600 DAN, ENGASTAMENTO BASE CONCRETADA COM 1 M DE CONCRETO E 0,5 M DE SOLO (NÃO INCLUI FORNECIMENTO). AF_11/2019</v>
          </cell>
          <cell r="C3284" t="str">
            <v>UN</v>
          </cell>
          <cell r="D3284">
            <v>688.31999999999994</v>
          </cell>
          <cell r="E3284">
            <v>293.83</v>
          </cell>
          <cell r="F3284">
            <v>982.15</v>
          </cell>
        </row>
        <row r="3285">
          <cell r="A3285">
            <v>100603</v>
          </cell>
          <cell r="B3285" t="str">
            <v>ASSENTAMENTO DE POSTE DE CONCRETO COM COMPRIMENTO NOMINAL DE 9 M, CARGA NOMINAL DE 1000 DAN, ENGASTAMENTO BASE CONCRETADA COM 1 M DE CONCRETO E 0,5 M DE SOLO (NÃO INCLUI FORNECIMENTO). AF_11/2019</v>
          </cell>
          <cell r="C3285" t="str">
            <v>UN</v>
          </cell>
          <cell r="D3285">
            <v>999.32999999999993</v>
          </cell>
          <cell r="E3285">
            <v>513.23</v>
          </cell>
          <cell r="F3285">
            <v>1512.56</v>
          </cell>
        </row>
        <row r="3286">
          <cell r="A3286">
            <v>100604</v>
          </cell>
          <cell r="B3286" t="str">
            <v>ASSENTAMENTO DE POSTE DE CONCRETO COM COMPRIMENTO NOMINAL DE 10 M, CARGA NOMINAL DE 300 DAN, ENGASTAMENTO BASE CONCRETADA COM 1 M DE CONCRETO E 0,6 M DE SOLO (NÃO INCLUI FORNECIMENTO). AF_11/2019</v>
          </cell>
          <cell r="C3286" t="str">
            <v>UN</v>
          </cell>
          <cell r="D3286">
            <v>501.94999999999993</v>
          </cell>
          <cell r="E3286">
            <v>146.72</v>
          </cell>
          <cell r="F3286">
            <v>648.66999999999996</v>
          </cell>
        </row>
        <row r="3287">
          <cell r="A3287">
            <v>100605</v>
          </cell>
          <cell r="B3287" t="str">
            <v>ASSENTAMENTO DE POSTE DE CONCRETO COM COMPRIMENTO NOMINAL DE 10 M, CARGA NOMINAL DE 600 DAN, ENGASTAMENTO BASE CONCRETADA COM 1 M DE CONCRETO E 0,6 M DE SOLO (NÃO INCLUI FORNECIMENTO). AF_11/2019</v>
          </cell>
          <cell r="C3287" t="str">
            <v>UN</v>
          </cell>
          <cell r="D3287">
            <v>724.25</v>
          </cell>
          <cell r="E3287">
            <v>305.69</v>
          </cell>
          <cell r="F3287">
            <v>1029.94</v>
          </cell>
        </row>
        <row r="3288">
          <cell r="A3288">
            <v>100606</v>
          </cell>
          <cell r="B3288" t="str">
            <v>ASSENTAMENTO DE POSTE DE CONCRETO COM COMPRIMENTO NOMINAL DE 10 M, CARGA NOMINAL DE 1000 DAN, ENGASTAMENTO BASE CONCRETADA COM 1 M DE CONCRETO E 0,6 M DE SOLO (NÃO INCLUI FORNECIMENTO). AF_11/2019</v>
          </cell>
          <cell r="C3288" t="str">
            <v>UN</v>
          </cell>
          <cell r="D3288">
            <v>1038.31</v>
          </cell>
          <cell r="E3288">
            <v>535.05999999999995</v>
          </cell>
          <cell r="F3288">
            <v>1573.37</v>
          </cell>
        </row>
        <row r="3289">
          <cell r="A3289">
            <v>100607</v>
          </cell>
          <cell r="B3289" t="str">
            <v>ASSENTAMENTO DE POSTE DE CONCRETO COM COMPRIMENTO NOMINAL DE 10,5 M, CARGA NOMINAL DE 300 DAN, ENGASTAMENTO BASE CONCRETADA COM 1 M DE CONCRETO E 0,65 M DE SOLO (NÃO INCLUI FORNECIMENTO). AF_11/2019</v>
          </cell>
          <cell r="C3289" t="str">
            <v>UN</v>
          </cell>
          <cell r="D3289">
            <v>517.86</v>
          </cell>
          <cell r="E3289">
            <v>148.76</v>
          </cell>
          <cell r="F3289">
            <v>666.62</v>
          </cell>
        </row>
        <row r="3290">
          <cell r="A3290">
            <v>100608</v>
          </cell>
          <cell r="B3290" t="str">
            <v>ASSENTAMENTO DE POSTE DE CONCRETO COM COMPRIMENTO NOMINAL DE 10,5 M, CARGA NOMINAL DE 600 DAN, ENGASTAMENTO BASE CONCRETADA COM 1 M DE CONCRETO E 0,65 M DE SOLO (NÃO INCLUI FORNECIMENTO). AF_11/2019</v>
          </cell>
          <cell r="C3290" t="str">
            <v>UN</v>
          </cell>
          <cell r="D3290">
            <v>741.93000000000006</v>
          </cell>
          <cell r="E3290">
            <v>311.56</v>
          </cell>
          <cell r="F3290">
            <v>1053.49</v>
          </cell>
        </row>
        <row r="3291">
          <cell r="A3291">
            <v>100609</v>
          </cell>
          <cell r="B3291" t="str">
            <v>ASSENTAMENTO DE POSTE DE CONCRETO COM COMPRIMENTO NOMINAL DE 10,5 M, CARGA NOMINAL DE 1000 DAN, ENGASTAMENTO BASE CONCRETADA COM 1 M DE CONCRETO E 0,65 M DE SOLO (NÃO INCLUI FORNECIMENTO). AF_11/2019</v>
          </cell>
          <cell r="C3291" t="str">
            <v>UN</v>
          </cell>
          <cell r="D3291">
            <v>1058.6400000000001</v>
          </cell>
          <cell r="E3291">
            <v>547.29999999999995</v>
          </cell>
          <cell r="F3291">
            <v>1605.94</v>
          </cell>
        </row>
        <row r="3292">
          <cell r="A3292">
            <v>100610</v>
          </cell>
          <cell r="B3292" t="str">
            <v>ASSENTAMENTO DE POSTE DE CONCRETO COM COMPRIMENTO NOMINAL DE 11 M, CARGA NOMINAL DE 300 DAN, ENGASTAMENTO BASE CONCRETADA COM 1 M DE CONCRETO E 0,7 M DE SOLO (NÃO INCLUI FORNECIMENTO). AF_11/2019</v>
          </cell>
          <cell r="C3292" t="str">
            <v>UN</v>
          </cell>
          <cell r="D3292">
            <v>533.95000000000005</v>
          </cell>
          <cell r="E3292">
            <v>150.55000000000001</v>
          </cell>
          <cell r="F3292">
            <v>684.5</v>
          </cell>
        </row>
        <row r="3293">
          <cell r="A3293">
            <v>100611</v>
          </cell>
          <cell r="B3293" t="str">
            <v>ASSENTAMENTO DE POSTE DE CONCRETO COM COMPRIMENTO NOMINAL DE 11 M, CARGA NOMINAL DE 400 DAN, ENGASTAMENTO BASE CONCRETADA COM 1 M DE CONCRETO E 0,7 M DE SOLO (NÃO INCLUI FORNECIMENTO). AF_11/2019</v>
          </cell>
          <cell r="C3293" t="str">
            <v>UN</v>
          </cell>
          <cell r="D3293">
            <v>634.01</v>
          </cell>
          <cell r="E3293">
            <v>224.56</v>
          </cell>
          <cell r="F3293">
            <v>858.57</v>
          </cell>
        </row>
        <row r="3294">
          <cell r="A3294">
            <v>100612</v>
          </cell>
          <cell r="B3294" t="str">
            <v>ASSENTAMENTO DE POSTE DE CONCRETO COM COMPRIMENTO NOMINAL DE 11 M, CARGA NOMINAL DE 600 DAN, ENGASTAMENTO BASE CONCRETADA COM 1 M DE CONCRETO E 0,7 M DE SOLO (NÃO INCLUI FORNECIMENTO). AF_11/2019</v>
          </cell>
          <cell r="C3294" t="str">
            <v>UN</v>
          </cell>
          <cell r="D3294">
            <v>759.48000000000013</v>
          </cell>
          <cell r="E3294">
            <v>317.14999999999998</v>
          </cell>
          <cell r="F3294">
            <v>1076.6300000000001</v>
          </cell>
        </row>
        <row r="3295">
          <cell r="A3295">
            <v>100613</v>
          </cell>
          <cell r="B3295" t="str">
            <v>ASSENTAMENTO DE POSTE DE CONCRETO COM COMPRIMENTO NOMINAL DE 11 M, CARGA NOMINAL DE 1000 DAN, ENGASTAMENTO BASE CONCRETADA COM 1 M DE CONCRETO E 0,7 M DE SOLO (NÃO INCLUI FORNECIMENTO). AF_11/2019</v>
          </cell>
          <cell r="C3295" t="str">
            <v>UN</v>
          </cell>
          <cell r="D3295">
            <v>1078.4099999999999</v>
          </cell>
          <cell r="E3295">
            <v>559.38</v>
          </cell>
          <cell r="F3295">
            <v>1637.79</v>
          </cell>
        </row>
        <row r="3296">
          <cell r="A3296">
            <v>100614</v>
          </cell>
          <cell r="B3296" t="str">
            <v>ASSENTAMENTO DE POSTE DE CONCRETO COM COMPRIMENTO NOMINAL DE 12 M, CARGA NOMINAL DE 400 DAN, ENGASTAMENTO BASE CONCRETADA COM 1 M DE CONCRETO E 0,8 M DE SOLO (NÃO INCLUI FORNECIMENTO). AF_11/2019</v>
          </cell>
          <cell r="C3296" t="str">
            <v>UN</v>
          </cell>
          <cell r="D3296">
            <v>667.48</v>
          </cell>
          <cell r="E3296">
            <v>231.55</v>
          </cell>
          <cell r="F3296">
            <v>899.03</v>
          </cell>
        </row>
        <row r="3297">
          <cell r="A3297">
            <v>100615</v>
          </cell>
          <cell r="B3297" t="str">
            <v>ASSENTAMENTO DE POSTE DE CONCRETO COM COMPRIMENTO NOMINAL DE 12 M, CARGA NOMINAL DE 600 DAN, ENGASTAMENTO BASE CONCRETADA COM 1 M DE CONCRETO E 0,8 M DE SOLO (NÃO INCLUI FORNECIMENTO). AF_11/2019</v>
          </cell>
          <cell r="C3297" t="str">
            <v>UN</v>
          </cell>
          <cell r="D3297">
            <v>794.24</v>
          </cell>
          <cell r="E3297">
            <v>328.28</v>
          </cell>
          <cell r="F3297">
            <v>1122.52</v>
          </cell>
        </row>
        <row r="3298">
          <cell r="A3298">
            <v>100616</v>
          </cell>
          <cell r="B3298" t="str">
            <v>ASSENTAMENTO DE POSTE DE CONCRETO COM COMPRIMENTO NOMINAL DE 12 M, CARGA NOMINAL DE 1000 DAN, ENGASTAMENTO BASE CONCRETADA COM 1 M DE CONCRETO E 0,8 M DE SOLO (NÃO INCLUI FORNECIMENTO). AF_11/2019</v>
          </cell>
          <cell r="C3298" t="str">
            <v>UN</v>
          </cell>
          <cell r="D3298">
            <v>1119.17</v>
          </cell>
          <cell r="E3298">
            <v>585.66999999999996</v>
          </cell>
          <cell r="F3298">
            <v>1704.84</v>
          </cell>
        </row>
        <row r="3299">
          <cell r="A3299">
            <v>100617</v>
          </cell>
          <cell r="B3299" t="str">
            <v>ASSENTAMENTO DE POSTE DE CONCRETO COM COMPRIMENTO NOMINAL DE 13 M, CARGA NOMINAL DE 600 DAN, ENGASTAMENTO BASE CONCRETADA COM 1 M DE CONCRETO E 0,9 M DE SOLO (NÃO INCLUI FORNECIMENTO). AF_11/2019</v>
          </cell>
          <cell r="C3299" t="str">
            <v>UN</v>
          </cell>
          <cell r="D3299">
            <v>828.79</v>
          </cell>
          <cell r="E3299">
            <v>339.46</v>
          </cell>
          <cell r="F3299">
            <v>1168.25</v>
          </cell>
        </row>
        <row r="3300">
          <cell r="A3300">
            <v>100618</v>
          </cell>
          <cell r="B3300" t="str">
            <v>ASSENTAMENTO DE POSTE DE CONCRETO COM COMPRIMENTO NOMINAL DE 13 M, CARGA NOMINAL DE 1000 DAN, ENGASTAMENTO BASE CONCRETADA COM 1 M DE CONCRETO E 0,9 M DE SOLO - SOMENTE INSTALAÇÃO, SEM FORNECIMENTO. AF_11/2019</v>
          </cell>
          <cell r="C3300" t="str">
            <v>UN</v>
          </cell>
          <cell r="D3300">
            <v>1166.54</v>
          </cell>
          <cell r="E3300">
            <v>609.92999999999995</v>
          </cell>
          <cell r="F3300">
            <v>1776.47</v>
          </cell>
        </row>
        <row r="3301">
          <cell r="A3301">
            <v>100619</v>
          </cell>
          <cell r="B3301" t="str">
            <v>POSTE DECORATIVO PARA JARDIM EM AÇO TUBULAR, H = *2,5* M, SEM LUMINÁRIA - FORNECIMENTO E INSTALAÇÃO. AF_11/2019</v>
          </cell>
          <cell r="C3301" t="str">
            <v>UN</v>
          </cell>
          <cell r="D3301">
            <v>486.78000000000003</v>
          </cell>
          <cell r="E3301">
            <v>97.94</v>
          </cell>
          <cell r="F3301">
            <v>584.72</v>
          </cell>
        </row>
        <row r="3302">
          <cell r="A3302">
            <v>100620</v>
          </cell>
          <cell r="B3302" t="str">
            <v>POSTE DE AÇO CONICO CONTÍNUO CURVO SIMPLES, FLANGEADO, H=9M, INCLUSIVE LUMINÁRIA, SEM LÂMPADA - FORNECIMENTO E INSTALACAO. AF_11/2019</v>
          </cell>
          <cell r="C3302" t="str">
            <v>UN</v>
          </cell>
          <cell r="D3302">
            <v>2717.71</v>
          </cell>
          <cell r="E3302">
            <v>63.97</v>
          </cell>
          <cell r="F3302">
            <v>2781.68</v>
          </cell>
        </row>
        <row r="3303">
          <cell r="A3303">
            <v>100621</v>
          </cell>
          <cell r="B3303" t="str">
            <v>POSTE DE AÇO CONICO CONTÍNUO CURVO DUPLO, FLANGEADO, H=9M, INCLUSIVE LUMINÁRIAS, SEM LÂMPADAS - FORNECIMENTO E INSTALACAO. AF_11/2019</v>
          </cell>
          <cell r="C3303" t="str">
            <v>UN</v>
          </cell>
          <cell r="D3303">
            <v>3166.91</v>
          </cell>
          <cell r="E3303">
            <v>90.81</v>
          </cell>
          <cell r="F3303">
            <v>3257.72</v>
          </cell>
        </row>
        <row r="3304">
          <cell r="A3304">
            <v>100622</v>
          </cell>
          <cell r="B3304" t="str">
            <v>POSTE DE AÇO CONICO CONTÍNUO CURVO SIMPLES, ENGASTADO, H=9M, INCLUSIVE LUMINÁRIA, SEM LÂMPADA - FORNECIMENTO E INSTALACAO. AF_11/2019</v>
          </cell>
          <cell r="C3304" t="str">
            <v>UN</v>
          </cell>
          <cell r="D3304">
            <v>2454.9</v>
          </cell>
          <cell r="E3304">
            <v>106.92</v>
          </cell>
          <cell r="F3304">
            <v>2561.8200000000002</v>
          </cell>
        </row>
        <row r="3305">
          <cell r="A3305">
            <v>100623</v>
          </cell>
          <cell r="B3305" t="str">
            <v>POSTE DE AÇO CONICO CONTÍNUO CURVO DUPLO, ENGASTADO, H=9M, INCLUSIVE LUMINÁRIAS, SEM LÂMPADAS - FORNECIMENTO E INSTALACAO. AF_11/2019</v>
          </cell>
          <cell r="C3305" t="str">
            <v>UN</v>
          </cell>
          <cell r="D3305">
            <v>2621.4</v>
          </cell>
          <cell r="E3305">
            <v>133.69999999999999</v>
          </cell>
          <cell r="F3305">
            <v>2755.1</v>
          </cell>
        </row>
        <row r="3306">
          <cell r="A3306">
            <v>97600</v>
          </cell>
          <cell r="B3306" t="str">
            <v>REFLETOR EM ALUMÍNIO, DE SUPORTE E ALÇA, COM 1 LÂMPADA VAPOR DE MERCÚRIO DE 125 W, COM REATOR ALTO FATOR DE POTÊNCIA - FORNECIMENTO E INSTALAÇÃO. AF_02/2020</v>
          </cell>
          <cell r="C3306" t="str">
            <v>UN</v>
          </cell>
          <cell r="D3306">
            <v>342.98</v>
          </cell>
          <cell r="E3306">
            <v>12.64</v>
          </cell>
          <cell r="F3306">
            <v>355.62</v>
          </cell>
        </row>
        <row r="3307">
          <cell r="A3307">
            <v>97601</v>
          </cell>
          <cell r="B3307" t="str">
            <v>REFLETOR EM ALUMÍNIO, DE SUPORTE E ALÇA, COM LÂMPADA VAPOR DE MERCÚRIO DE 250 W, COM REATOR ALTO FATOR DE POTÊNCIA - FORNECIMENTO E INSTALAÇÃO. AF_02/2020</v>
          </cell>
          <cell r="C3307" t="str">
            <v>UN</v>
          </cell>
          <cell r="D3307">
            <v>363.97</v>
          </cell>
          <cell r="E3307">
            <v>12.64</v>
          </cell>
          <cell r="F3307">
            <v>376.61</v>
          </cell>
        </row>
        <row r="3308">
          <cell r="A3308">
            <v>97605</v>
          </cell>
          <cell r="B3308" t="str">
            <v>LUMINÁRIA ARANDELA TIPO MEIA LUA, DE SOBREPOR, COM 1 LÂMPADA LED DE 6 W, SEM REATOR - FORNECIMENTO E INSTALAÇÃO. AF_02/2020</v>
          </cell>
          <cell r="C3308" t="str">
            <v>UN</v>
          </cell>
          <cell r="D3308">
            <v>79.66</v>
          </cell>
          <cell r="E3308">
            <v>14.39</v>
          </cell>
          <cell r="F3308">
            <v>94.05</v>
          </cell>
        </row>
        <row r="3309">
          <cell r="A3309">
            <v>97606</v>
          </cell>
          <cell r="B3309" t="str">
            <v>LUMINÁRIA ARANDELA TIPO MEIA LUA, DE SOBREPOR, COM 1 LÂMPADA FLUORESCENTE DE 15 W, SEM REATOR - FORNECIMENTO E INSTALAÇÃO. AF_02/2020</v>
          </cell>
          <cell r="C3309" t="str">
            <v>UN</v>
          </cell>
          <cell r="D3309">
            <v>90.86</v>
          </cell>
          <cell r="E3309">
            <v>14.39</v>
          </cell>
          <cell r="F3309">
            <v>105.25</v>
          </cell>
        </row>
        <row r="3310">
          <cell r="A3310">
            <v>97607</v>
          </cell>
          <cell r="B3310" t="str">
            <v>LUMINÁRIA ARANDELA TIPO TARTARUGA, DE SOBREPOR, COM 1 LÂMPADA LED DE 6 W, SEM REATOR - FORNECIMENTO E INSTALAÇÃO. AF_02/2020</v>
          </cell>
          <cell r="C3310" t="str">
            <v>UN</v>
          </cell>
          <cell r="D3310">
            <v>96.9</v>
          </cell>
          <cell r="E3310">
            <v>16.78</v>
          </cell>
          <cell r="F3310">
            <v>113.68</v>
          </cell>
        </row>
        <row r="3311">
          <cell r="A3311">
            <v>97608</v>
          </cell>
          <cell r="B3311" t="str">
            <v>LUMINÁRIA ARANDELA TIPO TARTARUGA, COM GRADE, DE SOBREPOR, COM 1 LÂMPADA FLUORESCENTE DE 15 W, SEM REATOR - FORNECIMENTO E INSTALAÇÃO. AF_02/2020</v>
          </cell>
          <cell r="C3311" t="str">
            <v>UN</v>
          </cell>
          <cell r="D3311">
            <v>108.1</v>
          </cell>
          <cell r="E3311">
            <v>16.78</v>
          </cell>
          <cell r="F3311">
            <v>124.88</v>
          </cell>
        </row>
        <row r="3312">
          <cell r="A3312">
            <v>102102</v>
          </cell>
          <cell r="B3312" t="str">
            <v>TRANSFORMADOR DE DISTRIBUIÇÃO, 30 KVA, TRIFÁSICO, 60 HZ, CLASSE 15 KV, IMERSO EM ÓLEO MINERAL, INSTALAÇÃO EM POSTE (NÃO INCLUSO SUPORTE) - FORNECIMENTO E INSTALAÇÃO. AF_12/2020</v>
          </cell>
          <cell r="C3312" t="str">
            <v>UN</v>
          </cell>
          <cell r="D3312">
            <v>9877.3100000000013</v>
          </cell>
          <cell r="E3312">
            <v>359.06</v>
          </cell>
          <cell r="F3312">
            <v>10236.370000000001</v>
          </cell>
        </row>
        <row r="3313">
          <cell r="A3313">
            <v>102103</v>
          </cell>
          <cell r="B3313" t="str">
            <v>TRANSFORMADOR DE DISTRIBUIÇÃO, 45 KVA, TRIFÁSICO, 60 HZ, CLASSE 15 KV, IMERSO EM ÓLEO MINERAL, INSTALAÇÃO EM POSTE (NÃO INCLUSO SUPORTE) - FORNECIMENTO E INSTALAÇÃO. AF_12/2020</v>
          </cell>
          <cell r="C3313" t="str">
            <v>UN</v>
          </cell>
          <cell r="D3313">
            <v>11018.82</v>
          </cell>
          <cell r="E3313">
            <v>365.27</v>
          </cell>
          <cell r="F3313">
            <v>11384.09</v>
          </cell>
        </row>
        <row r="3314">
          <cell r="A3314">
            <v>102104</v>
          </cell>
          <cell r="B3314" t="str">
            <v>TRANSFORMADOR DE DISTRIBUIÇÃO, 75 KVA, TRIFÁSICO, 60 HZ, CLASSE 15 KV, IMERSO EM ÓLEO MINERAL, INSTALAÇÃO EM POSTE (NÃO INCLUSO SUPORTE) - FORNECIMENTO E INSTALAÇÃO. AF_12/2020</v>
          </cell>
          <cell r="C3314" t="str">
            <v>UN</v>
          </cell>
          <cell r="D3314">
            <v>14206.44</v>
          </cell>
          <cell r="E3314">
            <v>375.9</v>
          </cell>
          <cell r="F3314">
            <v>14582.34</v>
          </cell>
        </row>
        <row r="3315">
          <cell r="A3315">
            <v>102105</v>
          </cell>
          <cell r="B3315" t="str">
            <v>TRANSFORMADOR DE DISTRIBUIÇÃO, 112,5 KVA, TRIFÁSICO, 60 HZ, CLASSE 15 KV, IMERSO EM ÓLEO MINERAL, INSTALAÇÃO EM POSTE (NÃO INCLUSO SUPORTE) - FORNECIMENTO E INSTALAÇÃO. AF_12/2020</v>
          </cell>
          <cell r="C3315" t="str">
            <v>UN</v>
          </cell>
          <cell r="D3315">
            <v>17518.79</v>
          </cell>
          <cell r="E3315">
            <v>386.54</v>
          </cell>
          <cell r="F3315">
            <v>17905.330000000002</v>
          </cell>
        </row>
        <row r="3316">
          <cell r="A3316">
            <v>102106</v>
          </cell>
          <cell r="B3316" t="str">
            <v>TRANSFORMADOR DE DISTRIBUIÇÃO, 150 KVA, TRIFÁSICO, 60 HZ, CLASSE 15 KV, IMERSO EM ÓLEO MINERAL, INSTALAÇÃO EM POSTE (NÃO INCLUSO SUPORTE) - FORNECIMENTO E INSTALAÇÃO. AF_12/2020</v>
          </cell>
          <cell r="C3316" t="str">
            <v>UN</v>
          </cell>
          <cell r="D3316">
            <v>22045.8</v>
          </cell>
          <cell r="E3316">
            <v>392.74</v>
          </cell>
          <cell r="F3316">
            <v>22438.54</v>
          </cell>
        </row>
        <row r="3317">
          <cell r="A3317">
            <v>102107</v>
          </cell>
          <cell r="B3317" t="str">
            <v>TRANSFORMADOR DE DISTRIBUIÇÃO, 225 KVA, TRIFÁSICO, 60 HZ, CLASSE 15 KV, IMERSO EM ÓLEO MINERAL, INSTALAÇÃO EM POSTE (NÃO INCLUSO SUPORTE) - FORNECIMENTO E INSTALAÇÃO. AF_12/2020</v>
          </cell>
          <cell r="C3317" t="str">
            <v>UN</v>
          </cell>
          <cell r="D3317">
            <v>30864.54</v>
          </cell>
          <cell r="E3317">
            <v>415.79</v>
          </cell>
          <cell r="F3317">
            <v>31280.33</v>
          </cell>
        </row>
        <row r="3318">
          <cell r="A3318">
            <v>102108</v>
          </cell>
          <cell r="B3318" t="str">
            <v>TRANSFORMADOR DE DISTRIBUIÇÃO, 300 KVA, TRIFÁSICO, 60 HZ, CLASSE 15 KV, IMERSO EM ÓLEO MINERAL, INSTALAÇÃO EM POSTE (NÃO INCLUSO SUPORTE) - FORNECIMENTO E INSTALAÇÃO. AF_12/2020</v>
          </cell>
          <cell r="C3318" t="str">
            <v>UN</v>
          </cell>
          <cell r="D3318">
            <v>35983.810000000005</v>
          </cell>
          <cell r="E3318">
            <v>429.99</v>
          </cell>
          <cell r="F3318">
            <v>36413.800000000003</v>
          </cell>
        </row>
        <row r="3319">
          <cell r="A3319">
            <v>102109</v>
          </cell>
          <cell r="B3319" t="str">
            <v>SUPORTE PARA TRANSFORMADOR EM POSTE DE CONCRETO CIRCULAR - FORNECIMENTO E INSTALAÇÃO. AF_12/2020</v>
          </cell>
          <cell r="C3319" t="str">
            <v>UN</v>
          </cell>
          <cell r="D3319">
            <v>32.849999999999994</v>
          </cell>
          <cell r="E3319">
            <v>18.059999999999999</v>
          </cell>
          <cell r="F3319">
            <v>50.91</v>
          </cell>
        </row>
        <row r="3320">
          <cell r="A3320">
            <v>102110</v>
          </cell>
          <cell r="B3320" t="str">
            <v>SUPORTE PARA TRANSFORMADOR EM POSTE DE CONCRETO DUPLO T - FORNECIMENTO E INSTALAÇÃO. AF_12/2020</v>
          </cell>
          <cell r="C3320" t="str">
            <v>UN</v>
          </cell>
          <cell r="D3320">
            <v>118.17000000000002</v>
          </cell>
          <cell r="E3320">
            <v>18.04</v>
          </cell>
          <cell r="F3320">
            <v>136.21</v>
          </cell>
        </row>
        <row r="3321">
          <cell r="A3321">
            <v>103654</v>
          </cell>
          <cell r="B3321" t="str">
            <v>TRANSFORMADOR DE DISTRIBUIÇÃO, 500KVA, TRIFÁSICO, 60 HZ, CLASSE 15 KV, IMERSO EM ÓLEO MINERAL, INSTALAÇÃO EM SOLO (NÃO INCLUSO ABRIGO) - FORNECIMENTO E INSTALAÇÃO. AF_02/2022</v>
          </cell>
          <cell r="C3321" t="str">
            <v>UN</v>
          </cell>
          <cell r="D3321">
            <v>58474.97</v>
          </cell>
          <cell r="E3321">
            <v>430.02</v>
          </cell>
          <cell r="F3321">
            <v>58904.99</v>
          </cell>
        </row>
        <row r="3322">
          <cell r="A3322">
            <v>103655</v>
          </cell>
          <cell r="B3322" t="str">
            <v>TRANSFORMADOR DE DISTRIBUIÇÃO, 750 KVA, TRIFÁSICO, 60 HZ, CLASSE 15 KV, IMERSO EM ÓLEO MINERAL, INSTALAÇÃO EM SOLO (NÃO INCLUSO ABRIGO) - FORNECIMENTO E INSTALAÇÃO. AF_02/2022</v>
          </cell>
          <cell r="C3322" t="str">
            <v>UN</v>
          </cell>
          <cell r="D3322">
            <v>80170.05</v>
          </cell>
          <cell r="E3322">
            <v>503.44</v>
          </cell>
          <cell r="F3322">
            <v>80673.490000000005</v>
          </cell>
        </row>
        <row r="3323">
          <cell r="A3323">
            <v>103656</v>
          </cell>
          <cell r="B3323" t="str">
            <v>TRANSFORMADOR DE DISTRIBUIÇÃO, 1000 KVA, TRIFÁSICO, 60 HZ, CLASSE 15 KV, IMERSO EM ÓLEO MINERAL, INSTALAÇÃO EM SOLO (NÃO INCLUSO ABRIGO) - FORNECIMENTO E INSTALAÇÃO. AF_02/2022</v>
          </cell>
          <cell r="C3323" t="str">
            <v>UN</v>
          </cell>
          <cell r="D3323">
            <v>112188.61</v>
          </cell>
          <cell r="E3323">
            <v>576.41</v>
          </cell>
          <cell r="F3323">
            <v>112765.02</v>
          </cell>
        </row>
        <row r="3324">
          <cell r="A3324">
            <v>104473</v>
          </cell>
          <cell r="B3324" t="str">
            <v>COMPOSIÇÃO PARAMÉTRICA DE PONTO ELÉTRICO DE ILUMINAÇÃO, COM INTERRUPTOR SIMPLES, EM EDIFÍCIO RESIDENCIAL COM ELETRODUTO EMBUTIDO EM RASGOS NAS PAREDES, INCLUSO TOMADA, ELETRODUTO, CABO, RASGO E CHUMBAMENTO (SEM LUMINÁRIA E LÂMPADA). AF_11/2022</v>
          </cell>
          <cell r="C3324" t="str">
            <v>UN</v>
          </cell>
          <cell r="D3324">
            <v>97.72</v>
          </cell>
          <cell r="E3324">
            <v>86.47</v>
          </cell>
          <cell r="F3324">
            <v>184.19</v>
          </cell>
        </row>
        <row r="3325">
          <cell r="A3325">
            <v>104474</v>
          </cell>
          <cell r="B3325" t="str">
            <v>COMPOSIÇÃO PARAMÉTRICA DE PONTO ELÉTRICO DE ILUMINAÇÃO, COM INTERRUPTOR PARALELO, EM EDIFÍCIO RESIDENCIAL COM ELETRODUTO EMBUTIDO EM RASGOS NAS PAREDES, INCLUSO CAIXA ELÉTRICA, MÓDULO DE TOMADA, ELETRODUTO, CABO, RASGO, QUEBRA E CHUMBAMENTO (SEM LUMINÁRIA E LÂMPADA). AF_11/2022</v>
          </cell>
          <cell r="C3325" t="str">
            <v>UN</v>
          </cell>
          <cell r="D3325">
            <v>214.82</v>
          </cell>
          <cell r="E3325">
            <v>175.89</v>
          </cell>
          <cell r="F3325">
            <v>390.71</v>
          </cell>
        </row>
        <row r="3326">
          <cell r="A3326">
            <v>104475</v>
          </cell>
          <cell r="B3326" t="str">
            <v>COMPOSIÇÃO PARAMÉTRICA DE PONTO ELÉTRICO DE TOMADA DE USO GERAL 2P+T (10A/250V) EM EDIFÍCIO RESIDENCIAL COM ELETRODUTO EMBUTIDO EM RASGOS NAS PAREDES, INCLUSO TOMADA, ELETRODUTO, CABO, RASGO, QUEBRA E CHUMBAMENTO. AF_11/2022</v>
          </cell>
          <cell r="C3326" t="str">
            <v>UN</v>
          </cell>
          <cell r="D3326">
            <v>86.64</v>
          </cell>
          <cell r="E3326">
            <v>68.73</v>
          </cell>
          <cell r="F3326">
            <v>155.37</v>
          </cell>
        </row>
        <row r="3327">
          <cell r="A3327">
            <v>104476</v>
          </cell>
          <cell r="B3327" t="str">
            <v>COMPOSIÇÃO PARAMÉTRICA DE PONTO ELÉTRICO DE TOMADA DE USO ESPECÍFICO 2P+T (20A/250V) EM EDIFÍCIO RESIDENCIAL COM ELETRODUTO EMBUTIDO EM RASGOS NAS PAREDES, INCLUSO TOMADA, ELETRODUTO, CABO, RASGO, QUEBRA E CHUMBAMENTO (EXCETO CHUVEIRO). AF_11/2022</v>
          </cell>
          <cell r="C3327" t="str">
            <v>UN</v>
          </cell>
          <cell r="D3327">
            <v>105.41</v>
          </cell>
          <cell r="E3327">
            <v>94.88</v>
          </cell>
          <cell r="F3327">
            <v>200.29</v>
          </cell>
        </row>
        <row r="3328">
          <cell r="A3328">
            <v>104477</v>
          </cell>
          <cell r="B3328" t="str">
            <v>COMPOSIÇÃO PARAMÉTRICA DE PONTO ELÉTRICO DE ILUMINAÇÃO, COM INTERRUPTOR SIMPLES, EM EDIFÍCIO RESIDENCIAL COM ELETRODUTO EMBUTIDO SEM NECESSIDADE DE RASGOS, INCLUSO TOMADA, ELETRODUTO, CABO E QUEBRA (SEM LUMINÁRIA E LÂMPADA). AF_11/2022</v>
          </cell>
          <cell r="C3328" t="str">
            <v>UN</v>
          </cell>
          <cell r="D3328">
            <v>87.149999999999991</v>
          </cell>
          <cell r="E3328">
            <v>65.23</v>
          </cell>
          <cell r="F3328">
            <v>152.38</v>
          </cell>
        </row>
        <row r="3329">
          <cell r="A3329">
            <v>104478</v>
          </cell>
          <cell r="B3329" t="str">
            <v>COMPOSIÇÃO PARAMÉTRICA DE PONTO ELÉTRICO DE ILUMINAÇÃO, COM INTERRUPTOR PARALELO, EM EDIFÍCIO RESIDENCIAL COM ELETRODUTO EMBUTIDO SEM NECESSIDADE DE RASGOS, INCLUSO TOMADA, ELETRODUTO, CABO E QUEBRA (SEM LUMINÁRIA E LÂMPADA). AF_11/2022</v>
          </cell>
          <cell r="C3329" t="str">
            <v>UN</v>
          </cell>
          <cell r="D3329">
            <v>196.04999999999998</v>
          </cell>
          <cell r="E3329">
            <v>138.35</v>
          </cell>
          <cell r="F3329">
            <v>334.4</v>
          </cell>
        </row>
        <row r="3330">
          <cell r="A3330">
            <v>104479</v>
          </cell>
          <cell r="B3330" t="str">
            <v>COMPOSIÇÃO PARAMÉTRICA DE PONTO ELÉTRICO DE TOMADA DE USO GERAL 2P+T (10A/250V) EM EDIFÍCIO RESIDENCIAL COM ELETRODUTO EMBUTIDO SEM NECESSIDADE DE RASGOS, INCLUSO TOMADA, ELETRODUTO, CABO E QUEBRA. AF_11/2022</v>
          </cell>
          <cell r="C3330" t="str">
            <v>UN</v>
          </cell>
          <cell r="D3330">
            <v>79.11</v>
          </cell>
          <cell r="E3330">
            <v>53.61</v>
          </cell>
          <cell r="F3330">
            <v>132.72</v>
          </cell>
        </row>
        <row r="3331">
          <cell r="A3331">
            <v>104480</v>
          </cell>
          <cell r="B3331" t="str">
            <v>COMPOSIÇÃO PARAMÉTRICA DE PONTO ELÉTRICO DE TOMADA DE USO ESPECÍFICO 2P+T (20A/250V) EM EDIFÍCIO RESIDENCIAL COM ELETRODUTO EMBUTIDO SEM NECESSIDADE DE RASGOS, INCLUSO TOMADA, ELETRODUTO, CABO E QUEBRA (EXCETO CHUVEIRO). AF_11/2022</v>
          </cell>
          <cell r="C3331" t="str">
            <v>UN</v>
          </cell>
          <cell r="D3331">
            <v>88.9</v>
          </cell>
          <cell r="E3331">
            <v>61.85</v>
          </cell>
          <cell r="F3331">
            <v>150.75</v>
          </cell>
        </row>
        <row r="3332">
          <cell r="A3332">
            <v>104481</v>
          </cell>
          <cell r="B3332" t="str">
            <v>COMPOSIÇÃO PARAMÉTRICA DE PONTO ELÉTRICO DE TOMADA PARA CHUVEIRO (20A/250V) EM EDIFÍCIO RESIDENCIAL COM ELETRODUTO EMBUTIDO EM RASGOS NAS PAREDES, INCLUSO TOMADA, ELETRODUTO, CABO, RASGO, QUEBRA E CHUMBAMENTO. AF_11/2022</v>
          </cell>
          <cell r="C3332" t="str">
            <v>UN</v>
          </cell>
          <cell r="D3332">
            <v>218.95999999999998</v>
          </cell>
          <cell r="E3332">
            <v>134.99</v>
          </cell>
          <cell r="F3332">
            <v>353.95</v>
          </cell>
        </row>
        <row r="3333">
          <cell r="A3333">
            <v>96973</v>
          </cell>
          <cell r="B3333" t="str">
            <v>CORDOALHA DE COBRE NU 35 MM², NÃO ENTERRADA, COM ISOLADOR - FORNECIMENTO E INSTALAÇÃO. AF_08/2023</v>
          </cell>
          <cell r="C3333" t="str">
            <v>M</v>
          </cell>
          <cell r="D3333">
            <v>51.360000000000007</v>
          </cell>
          <cell r="E3333">
            <v>18.54</v>
          </cell>
          <cell r="F3333">
            <v>69.900000000000006</v>
          </cell>
        </row>
        <row r="3334">
          <cell r="A3334">
            <v>96974</v>
          </cell>
          <cell r="B3334" t="str">
            <v>CORDOALHA DE COBRE NU 50 MM², NÃO ENTERRADA, COM ISOLADOR - FORNECIMENTO E INSTALAÇÃO. AF_08/2023</v>
          </cell>
          <cell r="C3334" t="str">
            <v>M</v>
          </cell>
          <cell r="D3334">
            <v>68.34</v>
          </cell>
          <cell r="E3334">
            <v>21.41</v>
          </cell>
          <cell r="F3334">
            <v>89.75</v>
          </cell>
        </row>
        <row r="3335">
          <cell r="A3335">
            <v>96975</v>
          </cell>
          <cell r="B3335" t="str">
            <v>CORDOALHA DE COBRE NU 70 MM², NÃO ENTERRADA, COM ISOLADOR - FORNECIMENTO E INSTALAÇÃO. AF_08/2023</v>
          </cell>
          <cell r="C3335" t="str">
            <v>M</v>
          </cell>
          <cell r="D3335">
            <v>86.47</v>
          </cell>
          <cell r="E3335">
            <v>24.1</v>
          </cell>
          <cell r="F3335">
            <v>110.57</v>
          </cell>
        </row>
        <row r="3336">
          <cell r="A3336">
            <v>96976</v>
          </cell>
          <cell r="B3336" t="str">
            <v>CORDOALHA DE COBRE NU 95 MM², NÃO ENTERRADA, COM ISOLADOR - FORNECIMENTO E INSTALAÇÃO. AF_08/2023</v>
          </cell>
          <cell r="C3336" t="str">
            <v>M</v>
          </cell>
          <cell r="D3336">
            <v>118.15</v>
          </cell>
          <cell r="E3336">
            <v>26.56</v>
          </cell>
          <cell r="F3336">
            <v>144.71</v>
          </cell>
        </row>
        <row r="3337">
          <cell r="A3337">
            <v>96977</v>
          </cell>
          <cell r="B3337" t="str">
            <v>CORDOALHA DE COBRE NU 50 MM², ENTERRADA - FORNECIMENTO E INSTALAÇÃO. AF_08/2023</v>
          </cell>
          <cell r="C3337" t="str">
            <v>M</v>
          </cell>
          <cell r="D3337">
            <v>53.529999999999994</v>
          </cell>
          <cell r="E3337">
            <v>1.34</v>
          </cell>
          <cell r="F3337">
            <v>54.87</v>
          </cell>
        </row>
        <row r="3338">
          <cell r="A3338">
            <v>96978</v>
          </cell>
          <cell r="B3338" t="str">
            <v>CORDOALHA DE COBRE NU 70 MM², ENTERRADA - FORNECIMENTO E INSTALAÇÃO. AF_08/2023</v>
          </cell>
          <cell r="C3338" t="str">
            <v>M</v>
          </cell>
          <cell r="D3338">
            <v>70.660000000000011</v>
          </cell>
          <cell r="E3338">
            <v>1.6</v>
          </cell>
          <cell r="F3338">
            <v>72.260000000000005</v>
          </cell>
        </row>
        <row r="3339">
          <cell r="A3339">
            <v>96979</v>
          </cell>
          <cell r="B3339" t="str">
            <v>CORDOALHA DE COBRE NU 95 MM², ENTERRADA - FORNECIMENTO E INSTALAÇÃO. AF_08/2023</v>
          </cell>
          <cell r="C3339" t="str">
            <v>M</v>
          </cell>
          <cell r="D3339">
            <v>101.42</v>
          </cell>
          <cell r="E3339">
            <v>1.87</v>
          </cell>
          <cell r="F3339">
            <v>103.29</v>
          </cell>
        </row>
        <row r="3340">
          <cell r="A3340">
            <v>96984</v>
          </cell>
          <cell r="B3340" t="str">
            <v>ELETRODUTO PVC RÍGIDO, DIÂMETRO 40MM, COM 3 METROS, PARA SPDA - FORNECIMENTO E INSTALAÇÃO. AF_08/2023</v>
          </cell>
          <cell r="C3340" t="str">
            <v>UN</v>
          </cell>
          <cell r="D3340">
            <v>34.389999999999993</v>
          </cell>
          <cell r="E3340">
            <v>30.35</v>
          </cell>
          <cell r="F3340">
            <v>64.739999999999995</v>
          </cell>
        </row>
        <row r="3341">
          <cell r="A3341">
            <v>96985</v>
          </cell>
          <cell r="B3341" t="str">
            <v>HASTE DE ATERRAMENTO, DIÂMETRO 5/8", COM 3 METROS - FORNECIMENTO E INSTALAÇÃO. AF_08/2023</v>
          </cell>
          <cell r="C3341" t="str">
            <v>UN</v>
          </cell>
          <cell r="D3341">
            <v>75.800000000000011</v>
          </cell>
          <cell r="E3341">
            <v>10.1</v>
          </cell>
          <cell r="F3341">
            <v>85.9</v>
          </cell>
        </row>
        <row r="3342">
          <cell r="A3342">
            <v>96986</v>
          </cell>
          <cell r="B3342" t="str">
            <v>HASTE DE ATERRAMENTO, DIÂMETRO 3/4", COM 3 METROS - FORNECIMENTO E INSTALAÇÃO. AF_08/2023</v>
          </cell>
          <cell r="C3342" t="str">
            <v>UN</v>
          </cell>
          <cell r="D3342">
            <v>112.5</v>
          </cell>
          <cell r="E3342">
            <v>15.78</v>
          </cell>
          <cell r="F3342">
            <v>128.28</v>
          </cell>
        </row>
        <row r="3343">
          <cell r="A3343">
            <v>96987</v>
          </cell>
          <cell r="B3343" t="str">
            <v>BASE METÁLICA PARA MASTRO 1 ½"  PARA SPDA - FORNECIMENTO E INSTALAÇÃO. AF_08/2023</v>
          </cell>
          <cell r="C3343" t="str">
            <v>UN</v>
          </cell>
          <cell r="D3343">
            <v>81.510000000000019</v>
          </cell>
          <cell r="E3343">
            <v>48.1</v>
          </cell>
          <cell r="F3343">
            <v>129.61000000000001</v>
          </cell>
        </row>
        <row r="3344">
          <cell r="A3344">
            <v>96988</v>
          </cell>
          <cell r="B3344" t="str">
            <v>MASTRO 1 ½", COM 3 METROS, PARA SPDA - FORNECIMENTO E INSTALAÇÃO. AF_08/2023</v>
          </cell>
          <cell r="C3344" t="str">
            <v>UN</v>
          </cell>
          <cell r="D3344">
            <v>160.60999999999999</v>
          </cell>
          <cell r="E3344">
            <v>6.77</v>
          </cell>
          <cell r="F3344">
            <v>167.38</v>
          </cell>
        </row>
        <row r="3345">
          <cell r="A3345">
            <v>96989</v>
          </cell>
          <cell r="B3345" t="str">
            <v>CAPTOR TIPO FRANKLIN PARA SPDA - FORNECIMENTO E INSTALAÇÃO. AF_08/2023</v>
          </cell>
          <cell r="C3345" t="str">
            <v>UN</v>
          </cell>
          <cell r="D3345">
            <v>134.63999999999999</v>
          </cell>
          <cell r="E3345">
            <v>5.46</v>
          </cell>
          <cell r="F3345">
            <v>140.1</v>
          </cell>
        </row>
        <row r="3346">
          <cell r="A3346">
            <v>98463</v>
          </cell>
          <cell r="B3346" t="str">
            <v>SUPORTE ISOLADOR PARA FIXAÇÃO DA CORDOALHA DE COBRE EM ALVENARIA OU CONCRETO - FORNECIMENTO E INSTALAÇÃO. AF_08/2023</v>
          </cell>
          <cell r="C3346" t="str">
            <v>UN</v>
          </cell>
          <cell r="D3346">
            <v>14.98</v>
          </cell>
          <cell r="E3346">
            <v>12.66</v>
          </cell>
          <cell r="F3346">
            <v>27.64</v>
          </cell>
        </row>
        <row r="3347">
          <cell r="A3347">
            <v>104746</v>
          </cell>
          <cell r="B3347" t="str">
            <v>MINI CAPTOR PARA SPDA - FORNECIMENTO E INSTALAÇÃO. AF_08/2023</v>
          </cell>
          <cell r="C3347" t="str">
            <v>UN</v>
          </cell>
          <cell r="D3347">
            <v>20.47</v>
          </cell>
          <cell r="E3347">
            <v>7.76</v>
          </cell>
          <cell r="F3347">
            <v>28.23</v>
          </cell>
        </row>
        <row r="3348">
          <cell r="A3348">
            <v>104749</v>
          </cell>
          <cell r="B3348" t="str">
            <v>CONECTOR GRAMPO METÁLICO TIPO OLHAL, PARA SPDA, PARA HASTE DE ATERRAMENTO DE 3/4'' E CABOS DE 10 A 50 MM2 - FORNECIMENTO E INSTALAÇÃO. AF_08/2023</v>
          </cell>
          <cell r="C3348" t="str">
            <v>UN</v>
          </cell>
          <cell r="D3348">
            <v>14.080000000000002</v>
          </cell>
          <cell r="E3348">
            <v>7.59</v>
          </cell>
          <cell r="F3348">
            <v>21.67</v>
          </cell>
        </row>
        <row r="3349">
          <cell r="A3349">
            <v>104750</v>
          </cell>
          <cell r="B3349" t="str">
            <v>CONECTOR GRAMPO METÁLICO TIPO OLHAL, PARA SPDA, PARA HASTE DE ATERRAMENTO DE 5/8'' E CABOS DE 10 A 50 MM2 - FORNECIMENTO E INSTALAÇÃO. AF_08/2023</v>
          </cell>
          <cell r="C3349" t="str">
            <v>UN</v>
          </cell>
          <cell r="D3349">
            <v>9.9100000000000019</v>
          </cell>
          <cell r="E3349">
            <v>7.6</v>
          </cell>
          <cell r="F3349">
            <v>17.510000000000002</v>
          </cell>
        </row>
        <row r="3350">
          <cell r="A3350">
            <v>104751</v>
          </cell>
          <cell r="B3350" t="str">
            <v>CONECTOR GRAMPO PARALELO METÁLICO, PARA SPDA, PARA CABOS DE 6 A 50 MM2 - FORNECIMENTO E INSTALAÇÃO. AF_08/2023</v>
          </cell>
          <cell r="C3350" t="str">
            <v>UN</v>
          </cell>
          <cell r="D3350">
            <v>17.07</v>
          </cell>
          <cell r="E3350">
            <v>7.59</v>
          </cell>
          <cell r="F3350">
            <v>24.66</v>
          </cell>
        </row>
        <row r="3351">
          <cell r="A3351">
            <v>104752</v>
          </cell>
          <cell r="B3351" t="str">
            <v>CONECTOR SPLIT-BOLT, PARA SPDA, PARA CABOS ATÉ 35 MM2 - FORNECIMENTO E INSTALAÇÃO. AF_08/2023</v>
          </cell>
          <cell r="C3351" t="str">
            <v>UN</v>
          </cell>
          <cell r="D3351">
            <v>12.129999999999999</v>
          </cell>
          <cell r="E3351">
            <v>7.59</v>
          </cell>
          <cell r="F3351">
            <v>19.72</v>
          </cell>
        </row>
        <row r="3352">
          <cell r="A3352">
            <v>104753</v>
          </cell>
          <cell r="B3352" t="str">
            <v>CONECTOR SPLIT-BOLT, PARA SPDA, PARA CABOS ATÉ 50 MM2 - FORNECIMENTO E INSTALAÇÃO. AF_08/2023</v>
          </cell>
          <cell r="C3352" t="str">
            <v>UN</v>
          </cell>
          <cell r="D3352">
            <v>15.75</v>
          </cell>
          <cell r="E3352">
            <v>7.59</v>
          </cell>
          <cell r="F3352">
            <v>23.34</v>
          </cell>
        </row>
        <row r="3353">
          <cell r="A3353">
            <v>104754</v>
          </cell>
          <cell r="B3353" t="str">
            <v>CONECTOR SPLIT-BOLT, PARA SPDA, PARA CABOS ATÉ 70 MM2 - FORNECIMENTO E INSTALAÇÃO. AF_08/2023</v>
          </cell>
          <cell r="C3353" t="str">
            <v>UN</v>
          </cell>
          <cell r="D3353">
            <v>21.979999999999997</v>
          </cell>
          <cell r="E3353">
            <v>7.58</v>
          </cell>
          <cell r="F3353">
            <v>29.56</v>
          </cell>
        </row>
        <row r="3354">
          <cell r="A3354">
            <v>104755</v>
          </cell>
          <cell r="B3354" t="str">
            <v>CONECTOR SPLIT-BOLT, PARA SPDA, PARA CABOS ATÉ 95 MM2 - FORNECIMENTO E INSTALAÇÃO. AF_08/2023</v>
          </cell>
          <cell r="C3354" t="str">
            <v>UN</v>
          </cell>
          <cell r="D3354">
            <v>31.64</v>
          </cell>
          <cell r="E3354">
            <v>7.57</v>
          </cell>
          <cell r="F3354">
            <v>39.21</v>
          </cell>
        </row>
        <row r="3355">
          <cell r="A3355">
            <v>103490</v>
          </cell>
          <cell r="B3355" t="str">
            <v>PLACA DE CONCRETO PRÉ-MOLDADO COMO PROTEÇÃO MECÂNICA ADICIONAL NO REATERRO PARA REDE ENTERRADA DE DISTRIBUIÇÃO DE ENERGIA ELÉTRICA - FORNECIMENTO E INSTALAÇÃO. AF_12/2021</v>
          </cell>
          <cell r="C3355" t="str">
            <v>M3</v>
          </cell>
          <cell r="D3355">
            <v>1546.73</v>
          </cell>
          <cell r="E3355">
            <v>1726.06</v>
          </cell>
          <cell r="F3355">
            <v>3272.79</v>
          </cell>
        </row>
        <row r="3356">
          <cell r="A3356">
            <v>103491</v>
          </cell>
          <cell r="B3356" t="str">
            <v>CONCRETAGEM COMO PROTEÇÃO MECÂNICA ADICIONAL NO REATERRO PARA REDE ENTERRADA DE DISTRIBUIÇÃO DE ENERGIA ELÉTRICA - FORNECIMENTO E INSTALAÇÃO. AF_12/2021</v>
          </cell>
          <cell r="C3356" t="str">
            <v>M3</v>
          </cell>
          <cell r="D3356">
            <v>457.8</v>
          </cell>
          <cell r="E3356">
            <v>383.71</v>
          </cell>
          <cell r="F3356">
            <v>841.51</v>
          </cell>
        </row>
        <row r="3357">
          <cell r="A3357">
            <v>104758</v>
          </cell>
          <cell r="B3357" t="str">
            <v>FURO MANUAL EM ALVENARIA, PARA INSTALAÇÕES ELÉTRICAS, DIÂMETROS MENORES OU IGUAIS A 40 MM. AF_09/2023</v>
          </cell>
          <cell r="C3357" t="str">
            <v>UN</v>
          </cell>
          <cell r="D3357">
            <v>4.6700000000000017</v>
          </cell>
          <cell r="E3357">
            <v>12.29</v>
          </cell>
          <cell r="F3357">
            <v>16.96</v>
          </cell>
        </row>
        <row r="3358">
          <cell r="A3358">
            <v>104759</v>
          </cell>
          <cell r="B3358" t="str">
            <v>FURO MANUAL EM ALVENARIA, PARA INSTALAÇÕES ELÉTRICAS, DIÂMETROS MAIORES QUE 40 MM E MENORES OU IGUAIS A 75 MM. AF_09/2023</v>
          </cell>
          <cell r="C3358" t="str">
            <v>UN</v>
          </cell>
          <cell r="D3358">
            <v>12.530000000000001</v>
          </cell>
          <cell r="E3358">
            <v>32.68</v>
          </cell>
          <cell r="F3358">
            <v>45.21</v>
          </cell>
        </row>
        <row r="3359">
          <cell r="A3359">
            <v>104760</v>
          </cell>
          <cell r="B3359" t="str">
            <v>FURO MANUAL EM ALVENARIA, PARA INSTALAÇÕES ELÉTRICAS, DIÂMETROS MAIORES QUE 75 MM E MENORES OU IGUAIS A 100 MM. AF_09/2023</v>
          </cell>
          <cell r="C3359" t="str">
            <v>UN</v>
          </cell>
          <cell r="D3359">
            <v>18.319999999999993</v>
          </cell>
          <cell r="E3359">
            <v>47.7</v>
          </cell>
          <cell r="F3359">
            <v>66.02</v>
          </cell>
        </row>
        <row r="3360">
          <cell r="A3360">
            <v>104761</v>
          </cell>
          <cell r="B3360" t="str">
            <v>FURO MECANIZADO EM CONCRETO, COM MARTELO DEMOLIDOR, PARA INSTALAÇÕES ELÉTRICAS, DIÂMETROS MENORES OU IGUAIS A 40 MM. AF_09/2023</v>
          </cell>
          <cell r="C3360" t="str">
            <v>UN</v>
          </cell>
          <cell r="D3360">
            <v>3.16</v>
          </cell>
          <cell r="E3360">
            <v>7.23</v>
          </cell>
          <cell r="F3360">
            <v>10.39</v>
          </cell>
        </row>
        <row r="3361">
          <cell r="A3361">
            <v>104762</v>
          </cell>
          <cell r="B3361" t="str">
            <v>FURO MECANIZADO EM CONCRETO, COM MARTELO DEMOLIDOR, PARA INSTALAÇÕES ELÉTRICAS, DIÂMETROS MAIORES QUE 40 MM E MENORES OU IGUAIS A 75 MM. AF_09/2023</v>
          </cell>
          <cell r="C3361" t="str">
            <v>UN</v>
          </cell>
          <cell r="D3361">
            <v>8.5300000000000011</v>
          </cell>
          <cell r="E3361">
            <v>19.2</v>
          </cell>
          <cell r="F3361">
            <v>27.73</v>
          </cell>
        </row>
        <row r="3362">
          <cell r="A3362">
            <v>104763</v>
          </cell>
          <cell r="B3362" t="str">
            <v>FURO MECANIZADO EM CONCRETO, COM MARTELO DEMOLIDOR, PARA INSTALAÇÕES ELÉTRICAS, DIÂMETROS MAIORES QUE 75 MM E MENORES OU IGUAIS A 150 MM. AF_09/2023</v>
          </cell>
          <cell r="C3362" t="str">
            <v>UN</v>
          </cell>
          <cell r="D3362">
            <v>12.48</v>
          </cell>
          <cell r="E3362">
            <v>28.02</v>
          </cell>
          <cell r="F3362">
            <v>40.5</v>
          </cell>
        </row>
        <row r="3363">
          <cell r="A3363">
            <v>104764</v>
          </cell>
          <cell r="B3363" t="str">
            <v>SUPORTE PARA 2 ELETRODUTOS, ESPAÇADO A CADA 80 CM, EM PERFILADO COM COMPRIMENTO DE 25 CM FIXADO EM LAJE, POR METRO DE ELETRODUTO FIXADO. AF_09/2023</v>
          </cell>
          <cell r="C3363" t="str">
            <v>M</v>
          </cell>
          <cell r="D3363">
            <v>14.670000000000002</v>
          </cell>
          <cell r="E3363">
            <v>7.06</v>
          </cell>
          <cell r="F3363">
            <v>21.73</v>
          </cell>
        </row>
        <row r="3364">
          <cell r="A3364">
            <v>104765</v>
          </cell>
          <cell r="B3364" t="str">
            <v>SUPORTE PARA 4 ELETRODUTOS, ESPAÇADO A CADA 80 CM, EM PERFILADO COM COMPRIMENTO DE 42 CM FIXADO EM LAJE, POR METRO DE ELETRODUTO FIXADO. AF_09/2023</v>
          </cell>
          <cell r="C3364" t="str">
            <v>M</v>
          </cell>
          <cell r="D3364">
            <v>9.58</v>
          </cell>
          <cell r="E3364">
            <v>8.19</v>
          </cell>
          <cell r="F3364">
            <v>17.77</v>
          </cell>
        </row>
        <row r="3365">
          <cell r="A3365">
            <v>104766</v>
          </cell>
          <cell r="B3365" t="str">
            <v>CHUMBAMENTO LINEAR EM ALVENARIA PARA ELETRODUTOS COM DIÂMETROS MENORES OU IGUAIS A 40 MM. AF_09/2023</v>
          </cell>
          <cell r="C3365" t="str">
            <v>M</v>
          </cell>
          <cell r="D3365">
            <v>6.3900000000000023</v>
          </cell>
          <cell r="E3365">
            <v>10.62</v>
          </cell>
          <cell r="F3365">
            <v>17.010000000000002</v>
          </cell>
        </row>
        <row r="3366">
          <cell r="A3366">
            <v>104768</v>
          </cell>
          <cell r="B3366" t="str">
            <v>FURO MECANIZADO EM ALVENARIA, PARA INSTALAÇÕES ELÉTRICAS, DIÂMETROS MENORES OU IGUAIS A 40 MM. AF_09/2023</v>
          </cell>
          <cell r="C3366" t="str">
            <v>UN</v>
          </cell>
          <cell r="D3366">
            <v>0.15999999999999992</v>
          </cell>
          <cell r="E3366">
            <v>0.55000000000000004</v>
          </cell>
          <cell r="F3366">
            <v>0.71</v>
          </cell>
        </row>
        <row r="3367">
          <cell r="A3367">
            <v>104770</v>
          </cell>
          <cell r="B3367" t="str">
            <v>FURO MECANIZADO EM ALVENARIA, PARA INSTALAÇÕES ELÉTRICAS, DIÂMETROS MAIORES QUE 40 MM E MENORES OU IGUAIS A 75 MM. AF_09/2023</v>
          </cell>
          <cell r="C3367" t="str">
            <v>UN</v>
          </cell>
          <cell r="D3367">
            <v>0.48</v>
          </cell>
          <cell r="E3367">
            <v>1.43</v>
          </cell>
          <cell r="F3367">
            <v>1.91</v>
          </cell>
        </row>
        <row r="3368">
          <cell r="A3368">
            <v>104772</v>
          </cell>
          <cell r="B3368" t="str">
            <v>FURO MECANIZADO EM ALVENARIA, PARA INSTALAÇÕES ELÉTRICAS, DIÂMETROS MAIORES QUE 75 MM E MENORES OU IGUAIS A 100 MM. AF_09/2023</v>
          </cell>
          <cell r="C3368" t="str">
            <v>UN</v>
          </cell>
          <cell r="D3368">
            <v>0.73</v>
          </cell>
          <cell r="E3368">
            <v>2.06</v>
          </cell>
          <cell r="F3368">
            <v>2.79</v>
          </cell>
        </row>
        <row r="3369">
          <cell r="A3369">
            <v>104774</v>
          </cell>
          <cell r="B3369" t="str">
            <v>FURO MECANIZADO EM CONCRETO, COM PERFURATRIZ, PARA INSTALAÇÕES ELÉTRICAS, DIÂMETROS MENORES OU IGUAIS A 40 MM. AF_09/2023</v>
          </cell>
          <cell r="C3369" t="str">
            <v>UN</v>
          </cell>
          <cell r="D3369">
            <v>0.76000000000000023</v>
          </cell>
          <cell r="E3369">
            <v>1.67</v>
          </cell>
          <cell r="F3369">
            <v>2.4300000000000002</v>
          </cell>
        </row>
        <row r="3370">
          <cell r="A3370">
            <v>104776</v>
          </cell>
          <cell r="B3370" t="str">
            <v>FURO MECANIZADO EM CONCRETO, COM PERFURATRIZ, PARA INSTALAÇÕES ELÉTRICAS, DIÂMETROS MAIORES QUE 40 MM E MENORES OU IGUAIS A 75 MM. AF_09/2023</v>
          </cell>
          <cell r="C3370" t="str">
            <v>UN</v>
          </cell>
          <cell r="D3370">
            <v>2.16</v>
          </cell>
          <cell r="E3370">
            <v>4.3499999999999996</v>
          </cell>
          <cell r="F3370">
            <v>6.51</v>
          </cell>
        </row>
        <row r="3371">
          <cell r="A3371">
            <v>104778</v>
          </cell>
          <cell r="B3371" t="str">
            <v>FURO MECANIZADO EM CONCRETO, COM PERFURATRIZ, PARA INSTALAÇÕES ELÉTRICAS, DIÂMETROS MAIORES QUE 75 MM E MENORES OU IGUAIS A 150 MM. AF_09/2023</v>
          </cell>
          <cell r="C3371" t="str">
            <v>UN</v>
          </cell>
          <cell r="D3371">
            <v>3.1999999999999993</v>
          </cell>
          <cell r="E3371">
            <v>6.32</v>
          </cell>
          <cell r="F3371">
            <v>9.52</v>
          </cell>
        </row>
        <row r="3372">
          <cell r="A3372">
            <v>104780</v>
          </cell>
          <cell r="B3372" t="str">
            <v>RASGO LINEAR MECANIZADO EM ALVENARIA, PARA ELETRODUTOS, DIÂMETROS MENORES OU IGUAIS A 40 MM. AF_09/2023</v>
          </cell>
          <cell r="C3372" t="str">
            <v>M</v>
          </cell>
          <cell r="D3372">
            <v>1.63</v>
          </cell>
          <cell r="E3372">
            <v>4.6100000000000003</v>
          </cell>
          <cell r="F3372">
            <v>6.24</v>
          </cell>
        </row>
        <row r="3373">
          <cell r="A3373">
            <v>104785</v>
          </cell>
          <cell r="B3373" t="str">
            <v>FIXAÇÃO DE ELETRODUTOS, DIÂMETROS MENORES OU IGUAIS A 40 MM, COM ABRAÇADEIRA METÁLICA RÍGIDA TIPO D COM PARAFUSO DE FIXAÇÃO 1 1/4", FIXADA DIRETAMENTE NA LAJE OU PAREDE. AF_09/2023</v>
          </cell>
          <cell r="C3373" t="str">
            <v>M</v>
          </cell>
          <cell r="D3373">
            <v>9.31</v>
          </cell>
          <cell r="E3373">
            <v>5.27</v>
          </cell>
          <cell r="F3373">
            <v>14.58</v>
          </cell>
        </row>
        <row r="3374">
          <cell r="A3374">
            <v>96765</v>
          </cell>
          <cell r="B3374" t="str">
            <v>ABRIGO PARA HIDRANTE, 90X60X17CM, COM REGISTRO GLOBO ANGULAR 45 GRAUS 2 1/2", ADAPTADOR STORZ 2 1/2", MANGUEIRA DE INCÊNDIO 20M, REDUÇÃO 2 1/2" X 1 1/2" E ESGUICHO EM LATÃO 1 1/2" - FORNECIMENTO E INSTALAÇÃO. AF_10/2020</v>
          </cell>
          <cell r="C3374" t="str">
            <v>UN</v>
          </cell>
          <cell r="D3374">
            <v>1659.85</v>
          </cell>
          <cell r="E3374">
            <v>121</v>
          </cell>
          <cell r="F3374">
            <v>1780.85</v>
          </cell>
        </row>
        <row r="3375">
          <cell r="A3375">
            <v>101905</v>
          </cell>
          <cell r="B3375" t="str">
            <v>EXTINTOR DE INCÊNDIO PORTÁTIL COM CARGA DE ÁGUA PRESSURIZADA DE 10 L, CLASSE A - FORNECIMENTO E INSTALAÇÃO. AF_10/2020_PE</v>
          </cell>
          <cell r="C3375" t="str">
            <v>UN</v>
          </cell>
          <cell r="D3375">
            <v>181.39</v>
          </cell>
          <cell r="E3375">
            <v>18.21</v>
          </cell>
          <cell r="F3375">
            <v>199.6</v>
          </cell>
        </row>
        <row r="3376">
          <cell r="A3376">
            <v>101906</v>
          </cell>
          <cell r="B3376" t="str">
            <v>EXTINTOR DE INCÊNDIO PORTÁTIL COM CARGA DE CO2 DE 4 KG, CLASSE BC - FORNECIMENTO E INSTALAÇÃO. AF_10/2020_PE</v>
          </cell>
          <cell r="C3376" t="str">
            <v>UN</v>
          </cell>
          <cell r="D3376">
            <v>556.43999999999994</v>
          </cell>
          <cell r="E3376">
            <v>18.21</v>
          </cell>
          <cell r="F3376">
            <v>574.65</v>
          </cell>
        </row>
        <row r="3377">
          <cell r="A3377">
            <v>101907</v>
          </cell>
          <cell r="B3377" t="str">
            <v>EXTINTOR DE INCÊNDIO PORTÁTIL COM CARGA DE CO2 DE 6 KG, CLASSE BC - FORNECIMENTO E INSTALAÇÃO. AF_10/2020_PE</v>
          </cell>
          <cell r="C3377" t="str">
            <v>UN</v>
          </cell>
          <cell r="D3377">
            <v>602.14</v>
          </cell>
          <cell r="E3377">
            <v>18.21</v>
          </cell>
          <cell r="F3377">
            <v>620.35</v>
          </cell>
        </row>
        <row r="3378">
          <cell r="A3378">
            <v>101908</v>
          </cell>
          <cell r="B3378" t="str">
            <v>EXTINTOR DE INCÊNDIO PORTÁTIL COM CARGA DE PQS DE 4 KG, CLASSE BC - FORNECIMENTO E INSTALAÇÃO. AF_10/2020_PE</v>
          </cell>
          <cell r="C3378" t="str">
            <v>UN</v>
          </cell>
          <cell r="D3378">
            <v>175.67</v>
          </cell>
          <cell r="E3378">
            <v>18.21</v>
          </cell>
          <cell r="F3378">
            <v>193.88</v>
          </cell>
        </row>
        <row r="3379">
          <cell r="A3379">
            <v>101909</v>
          </cell>
          <cell r="B3379" t="str">
            <v>EXTINTOR DE INCÊNDIO PORTÁTIL COM CARGA DE PQS DE 6 KG, CLASSE BC - FORNECIMENTO E INSTALAÇÃO. AF_10/2020_PE</v>
          </cell>
          <cell r="C3379" t="str">
            <v>UN</v>
          </cell>
          <cell r="D3379">
            <v>206.14</v>
          </cell>
          <cell r="E3379">
            <v>18.21</v>
          </cell>
          <cell r="F3379">
            <v>224.35</v>
          </cell>
        </row>
        <row r="3380">
          <cell r="A3380">
            <v>101910</v>
          </cell>
          <cell r="B3380" t="str">
            <v>EXTINTOR DE INCÊNDIO PORTÁTIL COM CARGA DE PQS DE 8 KG, CLASSE BC - FORNECIMENTO E INSTALAÇÃO. AF_10/2020_PE</v>
          </cell>
          <cell r="C3380" t="str">
            <v>UN</v>
          </cell>
          <cell r="D3380">
            <v>244.21</v>
          </cell>
          <cell r="E3380">
            <v>18.21</v>
          </cell>
          <cell r="F3380">
            <v>262.42</v>
          </cell>
        </row>
        <row r="3381">
          <cell r="A3381">
            <v>101911</v>
          </cell>
          <cell r="B3381" t="str">
            <v>EXTINTOR DE INCÊNDIO PORTÁTIL COM CARGA DE PQS DE 12 KG, CLASSE BC - FORNECIMENTO E INSTALAÇÃO. AF_10/2020_PE</v>
          </cell>
          <cell r="C3381" t="str">
            <v>UN</v>
          </cell>
          <cell r="D3381">
            <v>282.29000000000002</v>
          </cell>
          <cell r="E3381">
            <v>18.21</v>
          </cell>
          <cell r="F3381">
            <v>300.5</v>
          </cell>
        </row>
        <row r="3382">
          <cell r="A3382">
            <v>101912</v>
          </cell>
          <cell r="B3382" t="str">
            <v>ABRIGO PARA HIDRANTE, 75X45X17CM, COM REGISTRO GLOBO ANGULAR 45 GRAUS 2 1/2", ADAPTADOR STORZ 2 1/2", MANGUEIRA DE INCÊNDIO 15M 2 1/2" E ESGUICHO EM LATÃO 2 1/2" - FORNECIMENTO E INSTALAÇÃO. AF_10/2020</v>
          </cell>
          <cell r="C3382" t="str">
            <v>UN</v>
          </cell>
          <cell r="D3382">
            <v>2025.42</v>
          </cell>
          <cell r="E3382">
            <v>128.75</v>
          </cell>
          <cell r="F3382">
            <v>2154.17</v>
          </cell>
        </row>
        <row r="3383">
          <cell r="A3383">
            <v>101913</v>
          </cell>
          <cell r="B3383" t="str">
            <v>CAIXA DE INCÊNDIO 45X75X17CM - FORNECIMENTO E INSTALAÇÃO. AF_10/2020</v>
          </cell>
          <cell r="C3383" t="str">
            <v>UN</v>
          </cell>
          <cell r="D3383">
            <v>397.01</v>
          </cell>
          <cell r="E3383">
            <v>43.08</v>
          </cell>
          <cell r="F3383">
            <v>440.09</v>
          </cell>
        </row>
        <row r="3384">
          <cell r="A3384">
            <v>101914</v>
          </cell>
          <cell r="B3384" t="str">
            <v>CAIXA DE INCÊNDIO 60X90X17CM - FORNECIMENTO E INSTALAÇÃO. AF_10/2020</v>
          </cell>
          <cell r="C3384" t="str">
            <v>UN</v>
          </cell>
          <cell r="D3384">
            <v>505.22</v>
          </cell>
          <cell r="E3384">
            <v>53.97</v>
          </cell>
          <cell r="F3384">
            <v>559.19000000000005</v>
          </cell>
        </row>
        <row r="3385">
          <cell r="A3385">
            <v>101915</v>
          </cell>
          <cell r="B3385" t="str">
            <v>CONJUNTO DE MANGUEIRA PARA COMBATE A INCÊNDIO EM FIBRA DE POLIESTER PURA, COM 1.1/2", REVESTIDA INTERNAMENTE, COMPRIMENTO DE 15M - FORNECIMENTO E INSTALAÇÃO. AF_10/2020</v>
          </cell>
          <cell r="C3385" t="str">
            <v>UN</v>
          </cell>
          <cell r="D3385">
            <v>321.20999999999998</v>
          </cell>
          <cell r="E3385">
            <v>5.62</v>
          </cell>
          <cell r="F3385">
            <v>326.83</v>
          </cell>
        </row>
        <row r="3386">
          <cell r="A3386">
            <v>101916</v>
          </cell>
          <cell r="B3386" t="str">
            <v>HIDRANTE SUBTERRÂNEO PREDIAL (COM CURVA LONGA E CAIXA), DN 75 MM - FORNECIMENTO E INSTALAÇÃO. AF_10/2020</v>
          </cell>
          <cell r="C3386" t="str">
            <v>UN</v>
          </cell>
          <cell r="D3386">
            <v>3438.86</v>
          </cell>
          <cell r="E3386">
            <v>176.85</v>
          </cell>
          <cell r="F3386">
            <v>3615.71</v>
          </cell>
        </row>
        <row r="3387">
          <cell r="A3387">
            <v>101917</v>
          </cell>
          <cell r="B3387" t="str">
            <v>MANÔMETRO 0 A 200 PSI (0 A 14 KGF/CM2), D = 50MM - FORNECIMENTO E INSTALAÇÃO. AF_10/2020</v>
          </cell>
          <cell r="C3387" t="str">
            <v>UN</v>
          </cell>
          <cell r="D3387">
            <v>118.00000000000001</v>
          </cell>
          <cell r="E3387">
            <v>33.58</v>
          </cell>
          <cell r="F3387">
            <v>151.58000000000001</v>
          </cell>
        </row>
        <row r="3388">
          <cell r="A3388">
            <v>98261</v>
          </cell>
          <cell r="B3388" t="str">
            <v>CABO TELEFÔNICO CCI-50 1 PAR, INSTALADO EM ENTRADA DE EDIFICAÇÃO - FORNECIMENTO E INSTALAÇÃO. AF_11/2019</v>
          </cell>
          <cell r="C3388" t="str">
            <v>M</v>
          </cell>
          <cell r="D3388">
            <v>1.7600000000000002</v>
          </cell>
          <cell r="E3388">
            <v>2.52</v>
          </cell>
          <cell r="F3388">
            <v>4.28</v>
          </cell>
        </row>
        <row r="3389">
          <cell r="A3389">
            <v>98262</v>
          </cell>
          <cell r="B3389" t="str">
            <v>CABO TELEFÔNICO CCI-50 2 PARES, SEM BLINDAGEM, INSTALADO EM ENTRADA DE EDIFICAÇÃO - FORNECIMENTO E INSTALAÇÃO. AF_11/2019</v>
          </cell>
          <cell r="C3389" t="str">
            <v>M</v>
          </cell>
          <cell r="D3389">
            <v>2.5300000000000002</v>
          </cell>
          <cell r="E3389">
            <v>2.63</v>
          </cell>
          <cell r="F3389">
            <v>5.16</v>
          </cell>
        </row>
        <row r="3390">
          <cell r="A3390">
            <v>98263</v>
          </cell>
          <cell r="B3390" t="str">
            <v>CABO TELEFÔNICO CCI-50 3 PARES, SEM BLINDAGEM, INSTALADO EM ENTRADA DE EDIFICAÇÃO - FORNECIMENTO E INSTALAÇÃO. AF_11/2019</v>
          </cell>
          <cell r="C3390" t="str">
            <v>M</v>
          </cell>
          <cell r="D3390">
            <v>2.6399999999999997</v>
          </cell>
          <cell r="E3390">
            <v>2.74</v>
          </cell>
          <cell r="F3390">
            <v>5.38</v>
          </cell>
        </row>
        <row r="3391">
          <cell r="A3391">
            <v>98264</v>
          </cell>
          <cell r="B3391" t="str">
            <v>CABO TELEFÔNICO CCI-50 4 PARES, SEM BLINDAGEM, INSTALADO EM ENTRADA DE EDIFICAÇÃO - FORNECIMENTO E INSTALAÇÃO. AF_11/2019</v>
          </cell>
          <cell r="C3391" t="str">
            <v>M</v>
          </cell>
          <cell r="D3391">
            <v>3.51</v>
          </cell>
          <cell r="E3391">
            <v>2.8</v>
          </cell>
          <cell r="F3391">
            <v>6.31</v>
          </cell>
        </row>
        <row r="3392">
          <cell r="A3392">
            <v>98265</v>
          </cell>
          <cell r="B3392" t="str">
            <v>CABO TELEFÔNICO CCI-50 5 PARES, SEM BLINDAGEM, INSTALADO EM ENTRADA DE EDIFICAÇÃO - FORNECIMENTO E INSTALAÇÃO. AF_11/2019</v>
          </cell>
          <cell r="C3392" t="str">
            <v>M</v>
          </cell>
          <cell r="D3392">
            <v>4.05</v>
          </cell>
          <cell r="E3392">
            <v>2.87</v>
          </cell>
          <cell r="F3392">
            <v>6.92</v>
          </cell>
        </row>
        <row r="3393">
          <cell r="A3393">
            <v>98266</v>
          </cell>
          <cell r="B3393" t="str">
            <v>CABO TELEFÔNICO CCI-50 6 PARES, SEM BLINDAGEM, INSTALADO EM ENTRADA DE EDIFICAÇÃO - FORNECIMENTO E INSTALAÇÃO. AF_11/2019</v>
          </cell>
          <cell r="C3393" t="str">
            <v>M</v>
          </cell>
          <cell r="D3393">
            <v>4.8499999999999996</v>
          </cell>
          <cell r="E3393">
            <v>2.9</v>
          </cell>
          <cell r="F3393">
            <v>7.75</v>
          </cell>
        </row>
        <row r="3394">
          <cell r="A3394">
            <v>98267</v>
          </cell>
          <cell r="B3394" t="str">
            <v>CABO TELEFÔNICO CI-50 10 PARES INSTALADO EM ENTRADA DE EDIFICAÇÃO - FORNECIMENTO E INSTALAÇÃO. AF_11/2019</v>
          </cell>
          <cell r="C3394" t="str">
            <v>M</v>
          </cell>
          <cell r="D3394">
            <v>8.2899999999999991</v>
          </cell>
          <cell r="E3394">
            <v>3.73</v>
          </cell>
          <cell r="F3394">
            <v>12.02</v>
          </cell>
        </row>
        <row r="3395">
          <cell r="A3395">
            <v>98268</v>
          </cell>
          <cell r="B3395" t="str">
            <v>CABO TELEFÔNICO CI-50 20 PARES INSTALADO EM ENTRADA DE EDIFICAÇÃO - FORNECIMENTO E INSTALAÇÃO. AF_11/2019</v>
          </cell>
          <cell r="C3395" t="str">
            <v>M</v>
          </cell>
          <cell r="D3395">
            <v>14.54</v>
          </cell>
          <cell r="E3395">
            <v>4.2300000000000004</v>
          </cell>
          <cell r="F3395">
            <v>18.77</v>
          </cell>
        </row>
        <row r="3396">
          <cell r="A3396">
            <v>98269</v>
          </cell>
          <cell r="B3396" t="str">
            <v>CABO TELEFÔNICO CI-50 30 PARES INSTALADO EM ENTRADA DE EDIFICAÇÃO - FORNECIMENTO E INSTALAÇÃO. AF_11/2019</v>
          </cell>
          <cell r="C3396" t="str">
            <v>M</v>
          </cell>
          <cell r="D3396">
            <v>20.66</v>
          </cell>
          <cell r="E3396">
            <v>4.6399999999999997</v>
          </cell>
          <cell r="F3396">
            <v>25.3</v>
          </cell>
        </row>
        <row r="3397">
          <cell r="A3397">
            <v>98270</v>
          </cell>
          <cell r="B3397" t="str">
            <v>CABO TELEFÔNICO CI-50 50 PARES INSTALADO EM ENTRADA DE EDIFICAÇÃO - FORNECIMENTO E INSTALAÇÃO. AF_11/2019</v>
          </cell>
          <cell r="C3397" t="str">
            <v>M</v>
          </cell>
          <cell r="D3397">
            <v>32.43</v>
          </cell>
          <cell r="E3397">
            <v>5.14</v>
          </cell>
          <cell r="F3397">
            <v>37.57</v>
          </cell>
        </row>
        <row r="3398">
          <cell r="A3398">
            <v>98271</v>
          </cell>
          <cell r="B3398" t="str">
            <v>CABO TELEFÔNICO CI-50 75 PARES INSTALADO EM ENTRADA DE EDIFICAÇÃO - FORNECIMENTO E INSTALAÇÃO. AF_11/2019</v>
          </cell>
          <cell r="C3398" t="str">
            <v>M</v>
          </cell>
          <cell r="D3398">
            <v>46.71</v>
          </cell>
          <cell r="E3398">
            <v>5.63</v>
          </cell>
          <cell r="F3398">
            <v>52.34</v>
          </cell>
        </row>
        <row r="3399">
          <cell r="A3399">
            <v>98272</v>
          </cell>
          <cell r="B3399" t="str">
            <v>CABO TELEFÔNICO CI-50 200 PARES INSTALADO EM ENTRADA DE EDIFICAÇÃO - FORNECIMENTO E INSTALAÇÃO. AF_11/2019</v>
          </cell>
          <cell r="C3399" t="str">
            <v>M</v>
          </cell>
          <cell r="D3399">
            <v>110.69000000000001</v>
          </cell>
          <cell r="E3399">
            <v>7.71</v>
          </cell>
          <cell r="F3399">
            <v>118.4</v>
          </cell>
        </row>
        <row r="3400">
          <cell r="A3400">
            <v>98273</v>
          </cell>
          <cell r="B3400" t="str">
            <v>CABO TELEFÔNICO CCI-50 4 PARES, SEM BLINDAGEM, INSTALADO EM PRUMADA - FORNECIMENTO E INSTALAÇÃO. AF_11/2019</v>
          </cell>
          <cell r="C3400" t="str">
            <v>M</v>
          </cell>
          <cell r="D3400">
            <v>2.52</v>
          </cell>
          <cell r="E3400">
            <v>0.32</v>
          </cell>
          <cell r="F3400">
            <v>2.84</v>
          </cell>
        </row>
        <row r="3401">
          <cell r="A3401">
            <v>98274</v>
          </cell>
          <cell r="B3401" t="str">
            <v>CABO TELEFÔNICO CCI-50 5 PARES, SEM BLINDAGEM, INSTALADO EM PRUMADA - FORNECIMENTO E INSTALAÇÃO. AF_11/2019</v>
          </cell>
          <cell r="C3401" t="str">
            <v>M</v>
          </cell>
          <cell r="D3401">
            <v>3.0700000000000003</v>
          </cell>
          <cell r="E3401">
            <v>0.38</v>
          </cell>
          <cell r="F3401">
            <v>3.45</v>
          </cell>
        </row>
        <row r="3402">
          <cell r="A3402">
            <v>98275</v>
          </cell>
          <cell r="B3402" t="str">
            <v>CABO TELEFÔNICO CCI-50 6 PARES, SEM BLINDAGEM, INSTALADO EM PRUMADA - FORNECIMENTO E INSTALAÇÃO. AF_11/2019</v>
          </cell>
          <cell r="C3402" t="str">
            <v>M</v>
          </cell>
          <cell r="D3402">
            <v>3.87</v>
          </cell>
          <cell r="E3402">
            <v>0.42</v>
          </cell>
          <cell r="F3402">
            <v>4.29</v>
          </cell>
        </row>
        <row r="3403">
          <cell r="A3403">
            <v>98276</v>
          </cell>
          <cell r="B3403" t="str">
            <v>CABO TELEFÔNICO CI-50 10 PARES INSTALADO EM PRUMADA - FORNECIMENTO E INSTALAÇÃO. AF_11/2019</v>
          </cell>
          <cell r="C3403" t="str">
            <v>M</v>
          </cell>
          <cell r="D3403">
            <v>7.2800000000000011</v>
          </cell>
          <cell r="E3403">
            <v>1.27</v>
          </cell>
          <cell r="F3403">
            <v>8.5500000000000007</v>
          </cell>
        </row>
        <row r="3404">
          <cell r="A3404">
            <v>98277</v>
          </cell>
          <cell r="B3404" t="str">
            <v>CABO TELEFÔNICO CI-50 20 PARES INSTALADO EM PRUMADA - FORNECIMENTO E INSTALAÇÃO. AF_11/2019</v>
          </cell>
          <cell r="C3404" t="str">
            <v>M</v>
          </cell>
          <cell r="D3404">
            <v>13.530000000000001</v>
          </cell>
          <cell r="E3404">
            <v>1.78</v>
          </cell>
          <cell r="F3404">
            <v>15.31</v>
          </cell>
        </row>
        <row r="3405">
          <cell r="A3405">
            <v>98278</v>
          </cell>
          <cell r="B3405" t="str">
            <v>CABO TELEFÔNICO CI-50 30 PARES INSTALADO EM PRUMADA - FORNECIMENTO E INSTALAÇÃO. AF_11/2019</v>
          </cell>
          <cell r="C3405" t="str">
            <v>M</v>
          </cell>
          <cell r="D3405">
            <v>19.66</v>
          </cell>
          <cell r="E3405">
            <v>2.1800000000000002</v>
          </cell>
          <cell r="F3405">
            <v>21.84</v>
          </cell>
        </row>
        <row r="3406">
          <cell r="A3406">
            <v>98279</v>
          </cell>
          <cell r="B3406" t="str">
            <v>CABO TELEFÔNICO CI-50 50 PARES INSTALADO EM PRUMADA - FORNECIMENTO E INSTALAÇÃO. AF_11/2019</v>
          </cell>
          <cell r="C3406" t="str">
            <v>M</v>
          </cell>
          <cell r="D3406">
            <v>31.410000000000004</v>
          </cell>
          <cell r="E3406">
            <v>2.68</v>
          </cell>
          <cell r="F3406">
            <v>34.090000000000003</v>
          </cell>
        </row>
        <row r="3407">
          <cell r="A3407">
            <v>98280</v>
          </cell>
          <cell r="B3407" t="str">
            <v>CABO TELEFÔNICO CCI-50 1 PAR, SEM BLINDAGEM, INSTALADO EM DISTRIBUIÇÃO DE EDIFICAÇÃO RESIDENCIAL - FORNECIMENTO E INSTALAÇÃO. AF_11/2019</v>
          </cell>
          <cell r="C3407" t="str">
            <v>M</v>
          </cell>
          <cell r="D3407">
            <v>3.0599999999999996</v>
          </cell>
          <cell r="E3407">
            <v>5.69</v>
          </cell>
          <cell r="F3407">
            <v>8.75</v>
          </cell>
        </row>
        <row r="3408">
          <cell r="A3408">
            <v>98281</v>
          </cell>
          <cell r="B3408" t="str">
            <v>CABO TELEFÔNICO CCI-50 2 PARES, SEM BLINDAGEM, INSTALADO EM DISTRIBUIÇÃO DE EDIFICAÇÃO RESIDENCIAL - FORNECIMENTO E INSTALAÇÃO. AF_11/2019</v>
          </cell>
          <cell r="C3408" t="str">
            <v>M</v>
          </cell>
          <cell r="D3408">
            <v>3.8199999999999994</v>
          </cell>
          <cell r="E3408">
            <v>5.8</v>
          </cell>
          <cell r="F3408">
            <v>9.6199999999999992</v>
          </cell>
        </row>
        <row r="3409">
          <cell r="A3409">
            <v>98282</v>
          </cell>
          <cell r="B3409" t="str">
            <v>CABO TELEFÔNICO CCI-50 3 PARES, SEM BLINDAGEM, INSTALADO EM DISTRIBUIÇÃO DE EDIFICAÇÃO RESIDENCIAL - FORNECIMENTO E INSTALAÇÃO. AF_11/2019</v>
          </cell>
          <cell r="C3409" t="str">
            <v>M</v>
          </cell>
          <cell r="D3409">
            <v>3.96</v>
          </cell>
          <cell r="E3409">
            <v>5.88</v>
          </cell>
          <cell r="F3409">
            <v>9.84</v>
          </cell>
        </row>
        <row r="3410">
          <cell r="A3410">
            <v>98283</v>
          </cell>
          <cell r="B3410" t="str">
            <v>CABO TELEFÔNICO CCI-50 4 PARES, SEM BLINDAGEM, INSTALADO EM DISTRIBUIÇÃO DE EDIFICAÇÃO RESIDENCIAL - FORNECIMENTO E INSTALAÇÃO. AF_11/2019</v>
          </cell>
          <cell r="C3410" t="str">
            <v>M</v>
          </cell>
          <cell r="D3410">
            <v>4.8099999999999996</v>
          </cell>
          <cell r="E3410">
            <v>5.97</v>
          </cell>
          <cell r="F3410">
            <v>10.78</v>
          </cell>
        </row>
        <row r="3411">
          <cell r="A3411">
            <v>98284</v>
          </cell>
          <cell r="B3411" t="str">
            <v>CABO TELEFÔNICO CCI-50 5 PARES, SEM BLINDAGEM, INSTALADO EM DISTRIBUIÇÃO DE EDIFICAÇÃO RESIDENCIAL - FORNECIMENTO E INSTALAÇÃO. AF_11/2019</v>
          </cell>
          <cell r="C3411" t="str">
            <v>M</v>
          </cell>
          <cell r="D3411">
            <v>5.330000000000001</v>
          </cell>
          <cell r="E3411">
            <v>6.05</v>
          </cell>
          <cell r="F3411">
            <v>11.38</v>
          </cell>
        </row>
        <row r="3412">
          <cell r="A3412">
            <v>98285</v>
          </cell>
          <cell r="B3412" t="str">
            <v>CABO TELEFÔNICO CCI-50 6 PARES, SEM BLINDAGEM, INSTALADO EM DISTRIBUIÇÃO DE EDIFICAÇÃO RESIDENCIAL - FORNECIMENTO E INSTALAÇÃO. AF_11/2019</v>
          </cell>
          <cell r="C3412" t="str">
            <v>M</v>
          </cell>
          <cell r="D3412">
            <v>6.1500000000000012</v>
          </cell>
          <cell r="E3412">
            <v>6.06</v>
          </cell>
          <cell r="F3412">
            <v>12.21</v>
          </cell>
        </row>
        <row r="3413">
          <cell r="A3413">
            <v>98286</v>
          </cell>
          <cell r="B3413" t="str">
            <v>CABO TELEFÔNICO CI-50 10 PARES INSTALADO EM DISTRIBUIÇÃO DE EDIFICAÇÃO RESIDENCIAL - FORNECIMENTO E INSTALAÇÃO. AF_11/2019</v>
          </cell>
          <cell r="C3413" t="str">
            <v>M</v>
          </cell>
          <cell r="D3413">
            <v>9.58</v>
          </cell>
          <cell r="E3413">
            <v>6.9</v>
          </cell>
          <cell r="F3413">
            <v>16.48</v>
          </cell>
        </row>
        <row r="3414">
          <cell r="A3414">
            <v>98287</v>
          </cell>
          <cell r="B3414" t="str">
            <v>CABO TELEFÔNICO CCI-50 1 PAR, SEM BLINDAGEM, INSTALADO EM DISTRIBUIÇÃO DE EDIFICAÇÃO INSTITUCIONAL - FORNECIMENTO E INSTALAÇÃO. AF_11/2019</v>
          </cell>
          <cell r="C3414" t="str">
            <v>M</v>
          </cell>
          <cell r="D3414">
            <v>0.9900000000000001</v>
          </cell>
          <cell r="E3414">
            <v>0.61</v>
          </cell>
          <cell r="F3414">
            <v>1.6</v>
          </cell>
        </row>
        <row r="3415">
          <cell r="A3415">
            <v>98288</v>
          </cell>
          <cell r="B3415" t="str">
            <v>CABO TELEFÔNICO CCI-50 2 PARES, SEM BLINDAGEM, INSTALADO EM DISTRIBUIÇÃO DE EDIFICAÇÃO INSTITUCIONAL - FORNECIMENTO E INSTALAÇÃO. AF_11/2019</v>
          </cell>
          <cell r="C3415" t="str">
            <v>M</v>
          </cell>
          <cell r="D3415">
            <v>1.78</v>
          </cell>
          <cell r="E3415">
            <v>0.7</v>
          </cell>
          <cell r="F3415">
            <v>2.48</v>
          </cell>
        </row>
        <row r="3416">
          <cell r="A3416">
            <v>98289</v>
          </cell>
          <cell r="B3416" t="str">
            <v>CABO TELEFÔNICO CCI-50 3 PARES, SEM BLINDAGEM, INSTALADO EM DISTRIBUIÇÃO DE EDIFICAÇÃO INSTITUCIONAL - FORNECIMENTO E INSTALAÇÃO. AF_11/2019</v>
          </cell>
          <cell r="C3416" t="str">
            <v>M</v>
          </cell>
          <cell r="D3416">
            <v>1.8900000000000001</v>
          </cell>
          <cell r="E3416">
            <v>0.82</v>
          </cell>
          <cell r="F3416">
            <v>2.71</v>
          </cell>
        </row>
        <row r="3417">
          <cell r="A3417">
            <v>98290</v>
          </cell>
          <cell r="B3417" t="str">
            <v>CABO TELEFÔNICO CCI-50 4 PARES, SEM BLINDAGEM, INSTALADO EM DISTRIBUIÇÃO DE EDIFICAÇÃO INSTITUCIONAL - FORNECIMENTO E INSTALAÇÃO. AF_11/2019</v>
          </cell>
          <cell r="C3417" t="str">
            <v>M</v>
          </cell>
          <cell r="D3417">
            <v>2.7399999999999998</v>
          </cell>
          <cell r="E3417">
            <v>0.89</v>
          </cell>
          <cell r="F3417">
            <v>3.63</v>
          </cell>
        </row>
        <row r="3418">
          <cell r="A3418">
            <v>98291</v>
          </cell>
          <cell r="B3418" t="str">
            <v>CABO TELEFÔNICO CCI-50 5 PARES, SEM BLINDAGEM, INSTALADO EM DISTRIBUIÇÃO DE EDIFICAÇÃO INSTITUCIONAL - FORNECIMENTO E INSTALAÇÃO. AF_11/2019</v>
          </cell>
          <cell r="C3418" t="str">
            <v>M</v>
          </cell>
          <cell r="D3418">
            <v>3.2800000000000002</v>
          </cell>
          <cell r="E3418">
            <v>0.96</v>
          </cell>
          <cell r="F3418">
            <v>4.24</v>
          </cell>
        </row>
        <row r="3419">
          <cell r="A3419">
            <v>98292</v>
          </cell>
          <cell r="B3419" t="str">
            <v>CABO TELEFÔNICO CCI-50 6 PARES, SEM BLINDAGEM, INSTALADO EM DISTRIBUIÇÃO DE EDIFICAÇÃO INSTITUCIONAL - FORNECIMENTO E INSTALAÇÃO. AF_11/2019</v>
          </cell>
          <cell r="C3419" t="str">
            <v>M</v>
          </cell>
          <cell r="D3419">
            <v>4.09</v>
          </cell>
          <cell r="E3419">
            <v>0.99</v>
          </cell>
          <cell r="F3419">
            <v>5.08</v>
          </cell>
        </row>
        <row r="3420">
          <cell r="A3420">
            <v>98293</v>
          </cell>
          <cell r="B3420" t="str">
            <v>CABO TELEFÔNICO CI-50 10 PARES INSTALADO EM DISTRIBUIÇÃO DE EDIFICAÇÃO INSTITUCIONAL - FORNECIMENTO E INSTALAÇÃO. AF_11/2019</v>
          </cell>
          <cell r="C3420" t="str">
            <v>M</v>
          </cell>
          <cell r="D3420">
            <v>7.51</v>
          </cell>
          <cell r="E3420">
            <v>1.83</v>
          </cell>
          <cell r="F3420">
            <v>9.34</v>
          </cell>
        </row>
        <row r="3421">
          <cell r="A3421">
            <v>98400</v>
          </cell>
          <cell r="B3421" t="str">
            <v>CABO TELEFÔNICO CTP-APL-50 10 PARES INSTALADO EM ENTRADA DE EDIFICAÇÃO - FORNECIMENTO E INSTALAÇÃO. AF_11/2019</v>
          </cell>
          <cell r="C3421" t="str">
            <v>M</v>
          </cell>
          <cell r="D3421">
            <v>10.76</v>
          </cell>
          <cell r="E3421">
            <v>3.73</v>
          </cell>
          <cell r="F3421">
            <v>14.49</v>
          </cell>
        </row>
        <row r="3422">
          <cell r="A3422">
            <v>98401</v>
          </cell>
          <cell r="B3422" t="str">
            <v>CABO TELEFÔNICO CTP-APL-50 20 PARES INSTALADO EM ENTRADA DE EDIFICAÇÃO - FORNECIMENTO E INSTALAÇÃO. AF_11/2019</v>
          </cell>
          <cell r="C3422" t="str">
            <v>M</v>
          </cell>
          <cell r="D3422">
            <v>17.989999999999998</v>
          </cell>
          <cell r="E3422">
            <v>4.2300000000000004</v>
          </cell>
          <cell r="F3422">
            <v>22.22</v>
          </cell>
        </row>
        <row r="3423">
          <cell r="A3423">
            <v>98402</v>
          </cell>
          <cell r="B3423" t="str">
            <v>CABO TELEFÔNICO CTP-APL-50 30 PARES INSTALADO EM ENTRADA DE EDIFICAÇÃO - FORNECIMENTO E INSTALAÇÃO. AF_11/2019</v>
          </cell>
          <cell r="C3423" t="str">
            <v>M</v>
          </cell>
          <cell r="D3423">
            <v>21.189999999999998</v>
          </cell>
          <cell r="E3423">
            <v>4.6399999999999997</v>
          </cell>
          <cell r="F3423">
            <v>25.83</v>
          </cell>
        </row>
        <row r="3424">
          <cell r="A3424">
            <v>100556</v>
          </cell>
          <cell r="B3424" t="str">
            <v>CAIXA DE PASSAGEM PARA TELEFONE 15X15X10CM (SOBREPOR), FORNECIMENTO E INSTALACAO. AF_11/2019</v>
          </cell>
          <cell r="C3424" t="str">
            <v>UN</v>
          </cell>
          <cell r="D3424">
            <v>27.23</v>
          </cell>
          <cell r="E3424">
            <v>14.09</v>
          </cell>
          <cell r="F3424">
            <v>41.32</v>
          </cell>
        </row>
        <row r="3425">
          <cell r="A3425">
            <v>100557</v>
          </cell>
          <cell r="B3425" t="str">
            <v>CAIXA DE PASSAGEM PARA TELEFONE 80X80X15CM (SOBREPOR) FORNECIMENTO E INSTALACAO. AF_11/2019</v>
          </cell>
          <cell r="C3425" t="str">
            <v>UN</v>
          </cell>
          <cell r="D3425">
            <v>417.5</v>
          </cell>
          <cell r="E3425">
            <v>42.09</v>
          </cell>
          <cell r="F3425">
            <v>459.59</v>
          </cell>
        </row>
        <row r="3426">
          <cell r="A3426">
            <v>100560</v>
          </cell>
          <cell r="B3426" t="str">
            <v>QUADRO DE DISTRIBUIÇÃO PARA TELEFONE N.2, 20X20X12CM EM CHAPA METALICA, DE EMBUTIR, SEM ACESSORIOS, PADRÃO TELEBRAS, FORNECIMENTO E INSTALAÇÃO. AF_11/2019</v>
          </cell>
          <cell r="C3426" t="str">
            <v>UN</v>
          </cell>
          <cell r="D3426">
            <v>75.180000000000007</v>
          </cell>
          <cell r="E3426">
            <v>36.61</v>
          </cell>
          <cell r="F3426">
            <v>111.79</v>
          </cell>
        </row>
        <row r="3427">
          <cell r="A3427">
            <v>100561</v>
          </cell>
          <cell r="B3427" t="str">
            <v>QUADRO DE DISTRIBUICAO PARA TELEFONE N.3, 40X40X12CM EM CHAPA METALICA, DE EMBUTIR, SEM ACESSORIOS, PADRAO TELEBRAS, FORNECIMENTO E INSTALAÇÃO. AF_11/2019</v>
          </cell>
          <cell r="C3427" t="str">
            <v>UN</v>
          </cell>
          <cell r="D3427">
            <v>152.23000000000002</v>
          </cell>
          <cell r="E3427">
            <v>41.8</v>
          </cell>
          <cell r="F3427">
            <v>194.03</v>
          </cell>
        </row>
        <row r="3428">
          <cell r="A3428">
            <v>100562</v>
          </cell>
          <cell r="B3428" t="str">
            <v>QUADRO DE DISTRIBUICAO PARA TELEFONE N.4, 60X60X12CM EM CHAPA METALICA, DE EMBUTIR, SEM ACESSORIOS, PADRAO TELEBRAS, FORNECIMENTO E INSTALAÇÃO. AF_11/2019</v>
          </cell>
          <cell r="C3428" t="str">
            <v>UN</v>
          </cell>
          <cell r="D3428">
            <v>245.87</v>
          </cell>
          <cell r="E3428">
            <v>47.69</v>
          </cell>
          <cell r="F3428">
            <v>293.56</v>
          </cell>
        </row>
        <row r="3429">
          <cell r="A3429">
            <v>100563</v>
          </cell>
          <cell r="B3429" t="str">
            <v>QUADRO DE DISTRIBUIÇÃO PARA TELEFONE N.5, 80X80X12CM EM CHAPA METALICA, SEM ACESSORIOS, PADRAO TELEBRAS, FORNECIMENTO E INSTALAÇÃO. AF_11/2019</v>
          </cell>
          <cell r="C3429" t="str">
            <v>UN</v>
          </cell>
          <cell r="D3429">
            <v>363.12</v>
          </cell>
          <cell r="E3429">
            <v>54.33</v>
          </cell>
          <cell r="F3429">
            <v>417.45</v>
          </cell>
        </row>
        <row r="3430">
          <cell r="A3430">
            <v>101795</v>
          </cell>
          <cell r="B3430" t="str">
            <v>CAIXA ENTERRADA PARA INSTALAÇÕES TELEFÔNICAS TIPO R1, EM ALVENARIA COM BLOCOS DE CONCRETO, DIMENSÕES INTERNAS: 0,35X0,60X0,60 M, EXCLUINDO TAMPÃO. AF_12/2020</v>
          </cell>
          <cell r="C3430" t="str">
            <v>UN</v>
          </cell>
          <cell r="D3430">
            <v>356.92000000000007</v>
          </cell>
          <cell r="E3430">
            <v>219.04</v>
          </cell>
          <cell r="F3430">
            <v>575.96</v>
          </cell>
        </row>
        <row r="3431">
          <cell r="A3431">
            <v>101798</v>
          </cell>
          <cell r="B3431" t="str">
            <v>TAMPA PARA CAIXA TIPO R1, EM FERRO FUNDIDO, DIMENSÕES INTERNAS: 0,40 X 0,60 M - FORNECIMENTO E INSTALAÇÃO. AF_12/2020</v>
          </cell>
          <cell r="C3431" t="str">
            <v>UN</v>
          </cell>
          <cell r="D3431">
            <v>362.58</v>
          </cell>
          <cell r="E3431">
            <v>35.81</v>
          </cell>
          <cell r="F3431">
            <v>398.39</v>
          </cell>
        </row>
        <row r="3432">
          <cell r="A3432">
            <v>101799</v>
          </cell>
          <cell r="B3432" t="str">
            <v>TAMPA PARA CAIXA TIPO R2 E R3, EM FERRO FUNDIDO, DIMENSÕES INTERNAS: 0,55 X 1,10 M - FORNECIMENTO E INSTALAÇÃO. AF_12/2020</v>
          </cell>
          <cell r="C3432" t="str">
            <v>UN</v>
          </cell>
          <cell r="D3432">
            <v>904.62</v>
          </cell>
          <cell r="E3432">
            <v>59.1</v>
          </cell>
          <cell r="F3432">
            <v>963.72</v>
          </cell>
        </row>
        <row r="3433">
          <cell r="A3433">
            <v>98397</v>
          </cell>
          <cell r="B3433" t="str">
            <v>PINTURA ANTICORROSIVA DE DUTO METÁLICO. AF_04/2018</v>
          </cell>
          <cell r="C3433" t="str">
            <v>M2</v>
          </cell>
          <cell r="D3433">
            <v>7.99</v>
          </cell>
          <cell r="E3433">
            <v>5.58</v>
          </cell>
          <cell r="F3433">
            <v>13.57</v>
          </cell>
        </row>
        <row r="3434">
          <cell r="A3434">
            <v>103244</v>
          </cell>
          <cell r="B3434" t="str">
            <v>AR CONDICIONADO SPLIT INVERTER, HI-WALL (PAREDE), 9000 BTU/H, CICLO FRIO - FORNECIMENTO E INSTALAÇÃO. AF_11/2021_PE</v>
          </cell>
          <cell r="C3434" t="str">
            <v>UN</v>
          </cell>
          <cell r="D3434">
            <v>2386.15</v>
          </cell>
          <cell r="E3434">
            <v>98.44</v>
          </cell>
          <cell r="F3434">
            <v>2484.59</v>
          </cell>
        </row>
        <row r="3435">
          <cell r="A3435">
            <v>103245</v>
          </cell>
          <cell r="B3435" t="str">
            <v>AR CONDICIONADO SPLIT ON/OFF, HI-WALL (PAREDE), 9000 BTUS/H, CICLO FRIO - FORNECIMENTO E INSTALAÇÃO. AF_11/2021_PE</v>
          </cell>
          <cell r="C3435" t="str">
            <v>UN</v>
          </cell>
          <cell r="D3435">
            <v>1859.99</v>
          </cell>
          <cell r="E3435">
            <v>98.44</v>
          </cell>
          <cell r="F3435">
            <v>1958.43</v>
          </cell>
        </row>
        <row r="3436">
          <cell r="A3436">
            <v>103246</v>
          </cell>
          <cell r="B3436" t="str">
            <v>AR CONDICIONADO SPLIT ON/OFF, HI-WALL (PAREDE), 9000 BTUS/H, CICLO QUENTE/FRIO - FORNECIMENTO E INSTALAÇÃO. AF_11/2021_PE</v>
          </cell>
          <cell r="C3436" t="str">
            <v>UN</v>
          </cell>
          <cell r="D3436">
            <v>2037.9299999999998</v>
          </cell>
          <cell r="E3436">
            <v>98.44</v>
          </cell>
          <cell r="F3436">
            <v>2136.37</v>
          </cell>
        </row>
        <row r="3437">
          <cell r="A3437">
            <v>103247</v>
          </cell>
          <cell r="B3437" t="str">
            <v>AR CONDICIONADO SPLIT INVERTER, HI-WALL (PAREDE), 12000 BTU/H, CICLO FRIO - FORNECIMENTO E INSTALAÇÃO. AF_11/2021_PE</v>
          </cell>
          <cell r="C3437" t="str">
            <v>UN</v>
          </cell>
          <cell r="D3437">
            <v>2659.82</v>
          </cell>
          <cell r="E3437">
            <v>98.44</v>
          </cell>
          <cell r="F3437">
            <v>2758.26</v>
          </cell>
        </row>
        <row r="3438">
          <cell r="A3438">
            <v>103248</v>
          </cell>
          <cell r="B3438" t="str">
            <v>AR CONDICIONADO SPLIT ON/OFF, HI-WALL (PAREDE), 12000 BTUS/H, CICLO FRIO - FORNECIMENTO E INSTALAÇÃO. AF_11/2021_PE</v>
          </cell>
          <cell r="C3438" t="str">
            <v>UN</v>
          </cell>
          <cell r="D3438">
            <v>2154.44</v>
          </cell>
          <cell r="E3438">
            <v>98.44</v>
          </cell>
          <cell r="F3438">
            <v>2252.88</v>
          </cell>
        </row>
        <row r="3439">
          <cell r="A3439">
            <v>103249</v>
          </cell>
          <cell r="B3439" t="str">
            <v>AR CONDICIONADO SPLIT ON/OFF, HI-WALL (PAREDE), 12000 BTUS/H, CICLO QUENTE/FRIO - FORNECIMENTO E INSTALAÇÃO. AF_11/2021_PE</v>
          </cell>
          <cell r="C3439" t="str">
            <v>UN</v>
          </cell>
          <cell r="D3439">
            <v>2322.37</v>
          </cell>
          <cell r="E3439">
            <v>98.44</v>
          </cell>
          <cell r="F3439">
            <v>2420.81</v>
          </cell>
        </row>
        <row r="3440">
          <cell r="A3440">
            <v>103250</v>
          </cell>
          <cell r="B3440" t="str">
            <v>AR CONDICIONADO SPLIT INVERTER, HI-WALL (PAREDE), 18000 BTU/H, CICLO FRIO - FORNECIMENTO E INSTALAÇÃO. AF_11/2021_PE</v>
          </cell>
          <cell r="C3440" t="str">
            <v>UN</v>
          </cell>
          <cell r="D3440">
            <v>3903.27</v>
          </cell>
          <cell r="E3440">
            <v>106.43</v>
          </cell>
          <cell r="F3440">
            <v>4009.7</v>
          </cell>
        </row>
        <row r="3441">
          <cell r="A3441">
            <v>103251</v>
          </cell>
          <cell r="B3441" t="str">
            <v>AR CONDICIONADO SPLIT ON/OFF, HI-WALL (PAREDE), 18000 BTUS/H, CICLO FRIO - FORNECIMENTO E INSTALAÇÃO. AF_11/2021_PE</v>
          </cell>
          <cell r="C3441" t="str">
            <v>UN</v>
          </cell>
          <cell r="D3441">
            <v>3059.2000000000003</v>
          </cell>
          <cell r="E3441">
            <v>106.43</v>
          </cell>
          <cell r="F3441">
            <v>3165.63</v>
          </cell>
        </row>
        <row r="3442">
          <cell r="A3442">
            <v>103252</v>
          </cell>
          <cell r="B3442" t="str">
            <v>AR CONDICIONADO SPLIT ON/OFF, HI-WALL (PAREDE), 18000 BTUS/H, CICLO QUENTE/FRIO - FORNECIMENTO E INSTALAÇÃO. AF_11/2021_PE</v>
          </cell>
          <cell r="C3442" t="str">
            <v>UN</v>
          </cell>
          <cell r="D3442">
            <v>3399.59</v>
          </cell>
          <cell r="E3442">
            <v>106.43</v>
          </cell>
          <cell r="F3442">
            <v>3506.02</v>
          </cell>
        </row>
        <row r="3443">
          <cell r="A3443">
            <v>103253</v>
          </cell>
          <cell r="B3443" t="str">
            <v>AR CONDICIONADO SPLIT INVERTER, HI-WALL (PAREDE), 24000 BTU/H, CICLO FRIO - FORNECIMENTO E INSTALAÇÃO. AF_11/2021_PE</v>
          </cell>
          <cell r="C3443" t="str">
            <v>UN</v>
          </cell>
          <cell r="D3443">
            <v>5357.09</v>
          </cell>
          <cell r="E3443">
            <v>111.08</v>
          </cell>
          <cell r="F3443">
            <v>5468.17</v>
          </cell>
        </row>
        <row r="3444">
          <cell r="A3444">
            <v>103254</v>
          </cell>
          <cell r="B3444" t="str">
            <v>AR CONDICIONADO SPLIT ON/OFF, HI-WALL (PAREDE), 24000 BTUS/H, CICLO FRIO - FORNECIMENTO E INSTALAÇÃO. AF_11/2021_PE</v>
          </cell>
          <cell r="C3444" t="str">
            <v>UN</v>
          </cell>
          <cell r="D3444">
            <v>3977.14</v>
          </cell>
          <cell r="E3444">
            <v>111.08</v>
          </cell>
          <cell r="F3444">
            <v>4088.22</v>
          </cell>
        </row>
        <row r="3445">
          <cell r="A3445">
            <v>103255</v>
          </cell>
          <cell r="B3445" t="str">
            <v>AR CONDICIONADO SPLIT ON/OFF, HI-WALL (PAREDE), 24000 BTUS/H, CICLO QUENTE/FRIO - FORNECIMENTO E INSTALAÇÃO. AF_11/2021_PE</v>
          </cell>
          <cell r="C3445" t="str">
            <v>UN</v>
          </cell>
          <cell r="D3445">
            <v>4464.0200000000004</v>
          </cell>
          <cell r="E3445">
            <v>111.08</v>
          </cell>
          <cell r="F3445">
            <v>4575.1000000000004</v>
          </cell>
        </row>
        <row r="3446">
          <cell r="A3446">
            <v>103256</v>
          </cell>
          <cell r="B3446" t="str">
            <v>AR CONDICIONADO SPLIT INVERTER, PISO TETO, 18000 BTU/H, CICLO FRIO - FORNECIMENTO E INSTALAÇÃO. AF_11/2021_PE</v>
          </cell>
          <cell r="C3446" t="str">
            <v>UN</v>
          </cell>
          <cell r="D3446">
            <v>9997.61</v>
          </cell>
          <cell r="E3446">
            <v>163.25</v>
          </cell>
          <cell r="F3446">
            <v>10160.86</v>
          </cell>
        </row>
        <row r="3447">
          <cell r="A3447">
            <v>103257</v>
          </cell>
          <cell r="B3447" t="str">
            <v>AR CONDICIONADO SPLIT ON/OFF, PISO TETO, 18.000 BTU/H, CICLO FRIO - FORNECIMENTO E INSTALAÇÃO. AF_11/2021_PE</v>
          </cell>
          <cell r="C3447" t="str">
            <v>UN</v>
          </cell>
          <cell r="D3447">
            <v>5643.56</v>
          </cell>
          <cell r="E3447">
            <v>163.25</v>
          </cell>
          <cell r="F3447">
            <v>5806.81</v>
          </cell>
        </row>
        <row r="3448">
          <cell r="A3448">
            <v>103258</v>
          </cell>
          <cell r="B3448" t="str">
            <v>AR CONDICIONADO SPLIT INVERTER, PISO TETO, 24000 BTU/H, CICLO FRIO - FORNECIMENTO E INSTALAÇÃO. AF_11/2021_PE</v>
          </cell>
          <cell r="C3448" t="str">
            <v>UN</v>
          </cell>
          <cell r="D3448">
            <v>11192.59</v>
          </cell>
          <cell r="E3448">
            <v>167.59</v>
          </cell>
          <cell r="F3448">
            <v>11360.18</v>
          </cell>
        </row>
        <row r="3449">
          <cell r="A3449">
            <v>103259</v>
          </cell>
          <cell r="B3449" t="str">
            <v>AR CONDICIONADO SPLIT ON/OFF, PISO TETO, 24.000 BTU/H, CICLO FRIO - FORNECIMENTO E INSTALAÇÃO. AF_11/2021_PE</v>
          </cell>
          <cell r="C3449" t="str">
            <v>UN</v>
          </cell>
          <cell r="D3449">
            <v>5953.16</v>
          </cell>
          <cell r="E3449">
            <v>167.59</v>
          </cell>
          <cell r="F3449">
            <v>6120.75</v>
          </cell>
        </row>
        <row r="3450">
          <cell r="A3450">
            <v>103260</v>
          </cell>
          <cell r="B3450" t="str">
            <v>AR CONDICIONADO SPLIT INVERTER, PISO TETO, 24000 BTU/H, QUENTE/FRIO - FORNECIMENTO E INSTALAÇÃO. AF_11/2021_PE</v>
          </cell>
          <cell r="C3450" t="str">
            <v>UN</v>
          </cell>
          <cell r="D3450">
            <v>6119.8899999999994</v>
          </cell>
          <cell r="E3450">
            <v>167.59</v>
          </cell>
          <cell r="F3450">
            <v>6287.48</v>
          </cell>
        </row>
        <row r="3451">
          <cell r="A3451">
            <v>103261</v>
          </cell>
          <cell r="B3451" t="str">
            <v>AR CONDICIONADO SPLIT INVERTER, PISO TETO, 36000 BTU/H, CICLO FRIO - FORNECIMENTO E INSTALAÇÃO. AF_11/2021_PE</v>
          </cell>
          <cell r="C3451" t="str">
            <v>UN</v>
          </cell>
          <cell r="D3451">
            <v>12633.02</v>
          </cell>
          <cell r="E3451">
            <v>184.01</v>
          </cell>
          <cell r="F3451">
            <v>12817.03</v>
          </cell>
        </row>
        <row r="3452">
          <cell r="A3452">
            <v>103262</v>
          </cell>
          <cell r="B3452" t="str">
            <v>AR CONDICIONADO SPLIT ON/OFF, PISO TETO, 36.000 BTU/H, CICLO FRIO - FORNECIMENTO E INSTALAÇÃO. AF_11/2021_PE</v>
          </cell>
          <cell r="C3452" t="str">
            <v>UN</v>
          </cell>
          <cell r="D3452">
            <v>7859.19</v>
          </cell>
          <cell r="E3452">
            <v>184.01</v>
          </cell>
          <cell r="F3452">
            <v>8043.2</v>
          </cell>
        </row>
        <row r="3453">
          <cell r="A3453">
            <v>103263</v>
          </cell>
          <cell r="B3453" t="str">
            <v>AR CONDICIONADO SPLIT INVERTER, PISO TETO, 48000 BTU/H, CICLO FRIO - FORNECIMENTO E INSTALAÇÃO. AF_11/2021_PE</v>
          </cell>
          <cell r="C3453" t="str">
            <v>UN</v>
          </cell>
          <cell r="D3453">
            <v>17558.030000000002</v>
          </cell>
          <cell r="E3453">
            <v>244.51</v>
          </cell>
          <cell r="F3453">
            <v>17802.54</v>
          </cell>
        </row>
        <row r="3454">
          <cell r="A3454">
            <v>103264</v>
          </cell>
          <cell r="B3454" t="str">
            <v>AR CONDICIONADO SPLIT ON/OFF, PISO TETO, 48.000 BTU/H, CICLO FRIO - FORNECIMENTO E INSTALAÇÃO. AF_11/2021_PE</v>
          </cell>
          <cell r="C3454" t="str">
            <v>UN</v>
          </cell>
          <cell r="D3454">
            <v>9741.91</v>
          </cell>
          <cell r="E3454">
            <v>244.51</v>
          </cell>
          <cell r="F3454">
            <v>9986.42</v>
          </cell>
        </row>
        <row r="3455">
          <cell r="A3455">
            <v>103265</v>
          </cell>
          <cell r="B3455" t="str">
            <v>AR CONDICIONADO SPLIT INVERTER, PISO TETO, APRESENTANDO ENTRE 54000 E 58000 BTU/H, CICLO FRIO - FORNECIMENTO E INSTALAÇÃO. AF_11/2021_PE</v>
          </cell>
          <cell r="C3455" t="str">
            <v>UN</v>
          </cell>
          <cell r="D3455">
            <v>21216.61</v>
          </cell>
          <cell r="E3455">
            <v>244.51</v>
          </cell>
          <cell r="F3455">
            <v>21461.119999999999</v>
          </cell>
        </row>
        <row r="3456">
          <cell r="A3456">
            <v>103266</v>
          </cell>
          <cell r="B3456" t="str">
            <v>AR CONDICIONADO SPLIT ON/OFF, PISO TETO, 60.000 BTU/H, CICLO FRIO - FORNECIMENTO E INSTALAÇÃO. AF_11/2021_PE</v>
          </cell>
          <cell r="C3456" t="str">
            <v>UN</v>
          </cell>
          <cell r="D3456">
            <v>10907.8</v>
          </cell>
          <cell r="E3456">
            <v>244.51</v>
          </cell>
          <cell r="F3456">
            <v>11152.31</v>
          </cell>
        </row>
        <row r="3457">
          <cell r="A3457">
            <v>103267</v>
          </cell>
          <cell r="B3457" t="str">
            <v>AR CONDICIONADO SPLIT ON/OFF, CASSETE (TETO), FRIO 4 VIAS 18000 BTU/H - FORNECIMENTO E INSTALAÇÃO. AF_11/2021_PE</v>
          </cell>
          <cell r="C3457" t="str">
            <v>UN</v>
          </cell>
          <cell r="D3457">
            <v>6181.44</v>
          </cell>
          <cell r="E3457">
            <v>167.51</v>
          </cell>
          <cell r="F3457">
            <v>6348.95</v>
          </cell>
        </row>
        <row r="3458">
          <cell r="A3458">
            <v>103268</v>
          </cell>
          <cell r="B3458" t="str">
            <v>AR CONDICIONADO SPLIT ON/OFF, CASSETE (TETO), 18000 BTU/H, CICLO QUENTE/FRIO - FORNECIMENTO E INSTALAÇÃO. AF_11/2021_PE</v>
          </cell>
          <cell r="C3458" t="str">
            <v>UN</v>
          </cell>
          <cell r="D3458">
            <v>7369.01</v>
          </cell>
          <cell r="E3458">
            <v>167.51</v>
          </cell>
          <cell r="F3458">
            <v>7536.52</v>
          </cell>
        </row>
        <row r="3459">
          <cell r="A3459">
            <v>103269</v>
          </cell>
          <cell r="B3459" t="str">
            <v>AR CONDICIONADO SPLIT ON/OFF, CASSETE (TETO), FRIO 4 VIAS 24000 BTU/H - FORNECIMENTO E INSTALAÇÃO. AF_11/2021_PE</v>
          </cell>
          <cell r="C3459" t="str">
            <v>UN</v>
          </cell>
          <cell r="D3459">
            <v>7629.97</v>
          </cell>
          <cell r="E3459">
            <v>174.16</v>
          </cell>
          <cell r="F3459">
            <v>7804.13</v>
          </cell>
        </row>
        <row r="3460">
          <cell r="A3460">
            <v>103270</v>
          </cell>
          <cell r="B3460" t="str">
            <v>AR CONDICIONADO SPLIT ON/OFF, CASSETE (TETO), 24000 BTU/H, CICLO QUENTE/FRIO - FORNECIMENTO E INSTALAÇÃO. AF_11/2021_PE</v>
          </cell>
          <cell r="C3460" t="str">
            <v>UN</v>
          </cell>
          <cell r="D3460">
            <v>7926.64</v>
          </cell>
          <cell r="E3460">
            <v>174.16</v>
          </cell>
          <cell r="F3460">
            <v>8100.8</v>
          </cell>
        </row>
        <row r="3461">
          <cell r="A3461">
            <v>103271</v>
          </cell>
          <cell r="B3461" t="str">
            <v>AR CONDICIONADO SPLIT ON/OFF, CASSETE (TETO), FRIO 4 VIAS 36000 BTU/H - FORNECIMENTO E INSTALAÇÃO. AF_11/2021_PE</v>
          </cell>
          <cell r="C3461" t="str">
            <v>UN</v>
          </cell>
          <cell r="D3461">
            <v>11278.76</v>
          </cell>
          <cell r="E3461">
            <v>200.49</v>
          </cell>
          <cell r="F3461">
            <v>11479.25</v>
          </cell>
        </row>
        <row r="3462">
          <cell r="A3462">
            <v>103272</v>
          </cell>
          <cell r="B3462" t="str">
            <v>AR CONDICIONADO SPLIT ON/OFF, CASSETE (TETO), 36000 BTU/H, CICLO QUENTE/FRIO - FORNECIMENTO E INSTALAÇÃO. AF_11/2021_PE</v>
          </cell>
          <cell r="C3462" t="str">
            <v>UN</v>
          </cell>
          <cell r="D3462">
            <v>11656.03</v>
          </cell>
          <cell r="E3462">
            <v>200.49</v>
          </cell>
          <cell r="F3462">
            <v>11856.52</v>
          </cell>
        </row>
        <row r="3463">
          <cell r="A3463">
            <v>103273</v>
          </cell>
          <cell r="B3463" t="str">
            <v>AR CONDICIONADO SPLIT ON/OFF, CASSETE (TETO), FRIO 4 VIAS 48000 BTU/H - FORNECIMENTO E INSTALAÇÃO. AF_11/2021_PE</v>
          </cell>
          <cell r="C3463" t="str">
            <v>UN</v>
          </cell>
          <cell r="D3463">
            <v>11938.51</v>
          </cell>
          <cell r="E3463">
            <v>262.83999999999997</v>
          </cell>
          <cell r="F3463">
            <v>12201.35</v>
          </cell>
        </row>
        <row r="3464">
          <cell r="A3464">
            <v>103274</v>
          </cell>
          <cell r="B3464" t="str">
            <v>AR CONDICIONADO SPLIT ON/OFF, CASSETE (TETO), 48000 BTU/H, CICLO QUENTE/FRIO - FORNECIMENTO E INSTALAÇÃO. AF_11/2021_PE</v>
          </cell>
          <cell r="C3464" t="str">
            <v>UN</v>
          </cell>
          <cell r="D3464">
            <v>13712.86</v>
          </cell>
          <cell r="E3464">
            <v>262.83999999999997</v>
          </cell>
          <cell r="F3464">
            <v>13975.7</v>
          </cell>
        </row>
        <row r="3465">
          <cell r="A3465">
            <v>103275</v>
          </cell>
          <cell r="B3465" t="str">
            <v>AR CONDICIONADO SPLIT ON/OFF, CASSETE (TETO), FRIO 4 VIAS 60000 BTU/H - FORNECIMENTO E INSTALAÇÃO. AF_11/2021_PE</v>
          </cell>
          <cell r="C3465" t="str">
            <v>UN</v>
          </cell>
          <cell r="D3465">
            <v>13640.42</v>
          </cell>
          <cell r="E3465">
            <v>262.83999999999997</v>
          </cell>
          <cell r="F3465">
            <v>13903.26</v>
          </cell>
        </row>
        <row r="3466">
          <cell r="A3466">
            <v>103276</v>
          </cell>
          <cell r="B3466" t="str">
            <v>AR CONDICIONADO SPLIT ON/OFF, CASSETE (TETO), 60000 BTU/H, CICLO QUENTE/FRIO - FORNECIMENTO E INSTALAÇÃO. AF_11/2021_PE</v>
          </cell>
          <cell r="C3466" t="str">
            <v>UN</v>
          </cell>
          <cell r="D3466">
            <v>14326.68</v>
          </cell>
          <cell r="E3466">
            <v>262.83999999999997</v>
          </cell>
          <cell r="F3466">
            <v>14589.52</v>
          </cell>
        </row>
        <row r="3467">
          <cell r="A3467">
            <v>103277</v>
          </cell>
          <cell r="B3467" t="str">
            <v>AR CONDICIONADO SPLITÃO 10 TR - FORNECIMENTO E INSTALAÇÃO. AF_11/2021_PE</v>
          </cell>
          <cell r="C3467" t="str">
            <v>UN</v>
          </cell>
          <cell r="D3467">
            <v>26602.16</v>
          </cell>
          <cell r="E3467">
            <v>329.16</v>
          </cell>
          <cell r="F3467">
            <v>26931.32</v>
          </cell>
        </row>
        <row r="3468">
          <cell r="A3468">
            <v>103278</v>
          </cell>
          <cell r="B3468" t="str">
            <v>AR CONDICIONADO SPLITÃO 15 TR - FORNECIMENTO E INSTALAÇÃO. AF_11/2021_PE</v>
          </cell>
          <cell r="C3468" t="str">
            <v>UN</v>
          </cell>
          <cell r="D3468">
            <v>34133.65</v>
          </cell>
          <cell r="E3468">
            <v>337.84</v>
          </cell>
          <cell r="F3468">
            <v>34471.49</v>
          </cell>
        </row>
        <row r="3469">
          <cell r="A3469">
            <v>103288</v>
          </cell>
          <cell r="B3469" t="str">
            <v>RASGO E CHUMBAMENTO EM ALVENARIA PARA TUBOS DE SPLIT PAREDE DE 9000 A 24000 BTUS/H. AF_11/2021</v>
          </cell>
          <cell r="C3469" t="str">
            <v>UN</v>
          </cell>
          <cell r="D3469">
            <v>5.3599999999999994</v>
          </cell>
          <cell r="E3469">
            <v>11.04</v>
          </cell>
          <cell r="F3469">
            <v>16.399999999999999</v>
          </cell>
        </row>
        <row r="3470">
          <cell r="A3470">
            <v>103289</v>
          </cell>
          <cell r="B3470" t="str">
            <v>TUBO EM COBRE FLEXÍVEL, DN 1/4", COM ISOLAMENTO, INSTALADO EM FORRO, PARA RAMAL DE ALIMENTAÇÃO DE AR CONDICIONADO, INCLUSO FIXADOR. AF_11/2021</v>
          </cell>
          <cell r="C3470" t="str">
            <v>M</v>
          </cell>
          <cell r="D3470">
            <v>25.16</v>
          </cell>
          <cell r="E3470">
            <v>3.82</v>
          </cell>
          <cell r="F3470">
            <v>28.98</v>
          </cell>
        </row>
        <row r="3471">
          <cell r="A3471">
            <v>103290</v>
          </cell>
          <cell r="B3471" t="str">
            <v>TUBO EM COBRE FLEXÍVEL, DN 3/8", COM ISOLAMENTO, INSTALADO EM FORRO, PARA RAMAL DE ALIMENTAÇÃO DE AR CONDICIONADO, INCLUSO FIXADOR. AF_11/2021</v>
          </cell>
          <cell r="C3471" t="str">
            <v>M</v>
          </cell>
          <cell r="D3471">
            <v>40.25</v>
          </cell>
          <cell r="E3471">
            <v>4.0599999999999996</v>
          </cell>
          <cell r="F3471">
            <v>44.31</v>
          </cell>
        </row>
        <row r="3472">
          <cell r="A3472">
            <v>103291</v>
          </cell>
          <cell r="B3472" t="str">
            <v>TUBO EM COBRE FLEXÍVEL, DN 1/2", COM ISOLAMENTO, INSTALADO EM FORRO, PARA RAMAL DE ALIMENTAÇÃO DE AR CONDICIONADO, INCLUSO FIXADOR. AF_11/2021</v>
          </cell>
          <cell r="C3472" t="str">
            <v>M</v>
          </cell>
          <cell r="D3472">
            <v>51.400000000000006</v>
          </cell>
          <cell r="E3472">
            <v>4.3</v>
          </cell>
          <cell r="F3472">
            <v>55.7</v>
          </cell>
        </row>
        <row r="3473">
          <cell r="A3473">
            <v>103292</v>
          </cell>
          <cell r="B3473" t="str">
            <v>TUBO EM COBRE FLEXÍVEL, DN 5/8", COM ISOLAMENTO, INSTALADO EM FORRO, PARA RAMAL DE ALIMENTAÇÃO DE AR CONDICIONADO, INCLUSO FIXADOR. AF_11/2021</v>
          </cell>
          <cell r="C3473" t="str">
            <v>M</v>
          </cell>
          <cell r="D3473">
            <v>62.739999999999995</v>
          </cell>
          <cell r="E3473">
            <v>4.45</v>
          </cell>
          <cell r="F3473">
            <v>67.19</v>
          </cell>
        </row>
        <row r="3474">
          <cell r="A3474">
            <v>101936</v>
          </cell>
          <cell r="B3474" t="str">
            <v>INSTALAÇÃO DE TUBOS E CONEXÕES, EM AÇO/FERRO GALVANIZADO, PARA O CENTRO DE MEDIÇÃO DE GÁS DE EDIFÍCIO RESIDENCIAL, COM 4 PAVIMENTOS, 16 UNIDADES HABITACIONAIS, DN 32 (1 1/4) - FORNECIMENTO E INSTALAÇÃO. AF_10/2020</v>
          </cell>
          <cell r="C3474" t="str">
            <v>UN</v>
          </cell>
          <cell r="D3474">
            <v>6103.8</v>
          </cell>
          <cell r="E3474">
            <v>2942.95</v>
          </cell>
          <cell r="F3474">
            <v>9046.75</v>
          </cell>
        </row>
        <row r="3475">
          <cell r="A3475">
            <v>101937</v>
          </cell>
          <cell r="B3475" t="str">
            <v>INSTALAÇÃO DE TUBOS E CONEXÕES, EM AÇO/FERRO GALVANIZADO, PARA O CENTRO DE MEDIÇÃO DE GÁS DE EDIFÍCIO RESIDENCIAL, COM 4 PAVIMENTOS, 16 UNIDADES HABITACIONAIS, DN 50 (2) - FORNECIMENTO E INSTALAÇÃO. AF_10/2020</v>
          </cell>
          <cell r="C3475" t="str">
            <v>UN</v>
          </cell>
          <cell r="D3475">
            <v>10077.82</v>
          </cell>
          <cell r="E3475">
            <v>6364.43</v>
          </cell>
          <cell r="F3475">
            <v>16442.25</v>
          </cell>
        </row>
        <row r="3476">
          <cell r="A3476">
            <v>98294</v>
          </cell>
          <cell r="B3476" t="str">
            <v>CABO ELETRÔNICO CATEGORIA 5E, INSTALADO EM EDIFICAÇÃO RESIDENCIAL - FORNECIMENTO E INSTALAÇÃO. AF_11/2019</v>
          </cell>
          <cell r="C3476" t="str">
            <v>M</v>
          </cell>
          <cell r="D3476">
            <v>6.25</v>
          </cell>
          <cell r="E3476">
            <v>0.67</v>
          </cell>
          <cell r="F3476">
            <v>6.92</v>
          </cell>
        </row>
        <row r="3477">
          <cell r="A3477">
            <v>98295</v>
          </cell>
          <cell r="B3477" t="str">
            <v>CABO ELETRÔNICO CATEGORIA 5E, INSTALADO EM EDIFICAÇÃO INSTITUCIONAL - FORNECIMENTO E INSTALAÇÃO. AF_11/2019</v>
          </cell>
          <cell r="C3477" t="str">
            <v>M</v>
          </cell>
          <cell r="D3477">
            <v>6</v>
          </cell>
          <cell r="E3477">
            <v>0.1</v>
          </cell>
          <cell r="F3477">
            <v>6.1</v>
          </cell>
        </row>
        <row r="3478">
          <cell r="A3478">
            <v>98296</v>
          </cell>
          <cell r="B3478" t="str">
            <v>CABO ELETRÔNICO CATEGORIA 6, INSTALADO EM EDIFICAÇÃO RESIDENCIAL - FORNECIMENTO E INSTALAÇÃO. AF_11/2019</v>
          </cell>
          <cell r="C3478" t="str">
            <v>M</v>
          </cell>
          <cell r="D3478">
            <v>9.0299999999999994</v>
          </cell>
          <cell r="E3478">
            <v>1.07</v>
          </cell>
          <cell r="F3478">
            <v>10.1</v>
          </cell>
        </row>
        <row r="3479">
          <cell r="A3479">
            <v>98297</v>
          </cell>
          <cell r="B3479" t="str">
            <v>CABO ELETRÔNICO CATEGORIA 6, INSTALADO EM EDIFICAÇÃO INSTITUCIONAL - FORNECIMENTO E INSTALAÇÃO. AF_11/2019</v>
          </cell>
          <cell r="C3479" t="str">
            <v>M</v>
          </cell>
          <cell r="D3479">
            <v>8.65</v>
          </cell>
          <cell r="E3479">
            <v>0.16</v>
          </cell>
          <cell r="F3479">
            <v>8.81</v>
          </cell>
        </row>
        <row r="3480">
          <cell r="A3480">
            <v>98298</v>
          </cell>
          <cell r="B3480" t="str">
            <v>CABO ELETRÔNICO CATEGORIA 6A, INSTALADO EM EDIFICAÇÃO RESIDENCIAL - FORNECIMENTO E INSTALAÇÃO. AF_11/2019</v>
          </cell>
          <cell r="C3480" t="str">
            <v>M</v>
          </cell>
          <cell r="D3480">
            <v>23.13</v>
          </cell>
          <cell r="E3480">
            <v>1.34</v>
          </cell>
          <cell r="F3480">
            <v>24.47</v>
          </cell>
        </row>
        <row r="3481">
          <cell r="A3481">
            <v>98299</v>
          </cell>
          <cell r="B3481" t="str">
            <v>CABO ELETRÔNICO CATEGORIA 6A, INSTALADO EM EDIFICAÇÃO INSTITUCIONAL - FORNECIMENTO E INSTALAÇÃO. AF_11/2019</v>
          </cell>
          <cell r="C3481" t="str">
            <v>M</v>
          </cell>
          <cell r="D3481">
            <v>22.669999999999998</v>
          </cell>
          <cell r="E3481">
            <v>0.21</v>
          </cell>
          <cell r="F3481">
            <v>22.88</v>
          </cell>
        </row>
        <row r="3482">
          <cell r="A3482">
            <v>98300</v>
          </cell>
          <cell r="B3482" t="str">
            <v>CABO COAXIAL RG6 95% - FORNECIMENTO E INSTALAÇÃO. AF_11/2019</v>
          </cell>
          <cell r="C3482" t="str">
            <v>M</v>
          </cell>
          <cell r="D3482">
            <v>3.29</v>
          </cell>
          <cell r="E3482">
            <v>3.05</v>
          </cell>
          <cell r="F3482">
            <v>6.34</v>
          </cell>
        </row>
        <row r="3483">
          <cell r="A3483">
            <v>98301</v>
          </cell>
          <cell r="B3483" t="str">
            <v>PATCH PANEL 24 PORTAS, CATEGORIA 5E - FORNECIMENTO E INSTALAÇÃO. AF_11/2019</v>
          </cell>
          <cell r="C3483" t="str">
            <v>UN</v>
          </cell>
          <cell r="D3483">
            <v>471.99</v>
          </cell>
          <cell r="E3483">
            <v>252.49</v>
          </cell>
          <cell r="F3483">
            <v>724.48</v>
          </cell>
        </row>
        <row r="3484">
          <cell r="A3484">
            <v>98302</v>
          </cell>
          <cell r="B3484" t="str">
            <v>PATCH PANEL 24 PORTAS, CATEGORIA 6 - FORNECIMENTO E INSTALAÇÃO. AF_11/2019</v>
          </cell>
          <cell r="C3484" t="str">
            <v>UN</v>
          </cell>
          <cell r="D3484">
            <v>1088.6099999999999</v>
          </cell>
          <cell r="E3484">
            <v>252.48</v>
          </cell>
          <cell r="F3484">
            <v>1341.09</v>
          </cell>
        </row>
        <row r="3485">
          <cell r="A3485">
            <v>98304</v>
          </cell>
          <cell r="B3485" t="str">
            <v>PATCH PANEL 48 PORTAS, CATEGORIA 6 - FORNECIMENTO E INSTALAÇÃO. AF_11/2019</v>
          </cell>
          <cell r="C3485" t="str">
            <v>UN</v>
          </cell>
          <cell r="D3485">
            <v>3676.12</v>
          </cell>
          <cell r="E3485">
            <v>501.8</v>
          </cell>
          <cell r="F3485">
            <v>4177.92</v>
          </cell>
        </row>
        <row r="3486">
          <cell r="A3486">
            <v>98305</v>
          </cell>
          <cell r="B3486" t="str">
            <v>RACK FECHADO PARA SERVIDOR - FORNECIMENTO E INSTALAÇÃO. AF_11/2019</v>
          </cell>
          <cell r="C3486" t="str">
            <v>UN</v>
          </cell>
          <cell r="D3486">
            <v>3007.55</v>
          </cell>
          <cell r="E3486">
            <v>41.75</v>
          </cell>
          <cell r="F3486">
            <v>3049.3</v>
          </cell>
        </row>
        <row r="3487">
          <cell r="A3487">
            <v>98306</v>
          </cell>
          <cell r="B3487" t="str">
            <v>BLOCO DE ENGATE RÁPIDO PARA BASTIDOR TIPO M10 - FORNECIMENTO E INSTALAÇÃO. AF_11/2019</v>
          </cell>
          <cell r="C3487" t="str">
            <v>UN</v>
          </cell>
          <cell r="D3487">
            <v>43.99</v>
          </cell>
          <cell r="E3487">
            <v>27.79</v>
          </cell>
          <cell r="F3487">
            <v>71.78</v>
          </cell>
        </row>
        <row r="3488">
          <cell r="A3488">
            <v>98307</v>
          </cell>
          <cell r="B3488" t="str">
            <v>TOMADA DE REDE RJ45 - FORNECIMENTO E INSTALAÇÃO. AF_11/2019</v>
          </cell>
          <cell r="C3488" t="str">
            <v>UN</v>
          </cell>
          <cell r="D3488">
            <v>42.029999999999994</v>
          </cell>
          <cell r="E3488">
            <v>8.3800000000000008</v>
          </cell>
          <cell r="F3488">
            <v>50.41</v>
          </cell>
        </row>
        <row r="3489">
          <cell r="A3489">
            <v>98308</v>
          </cell>
          <cell r="B3489" t="str">
            <v>TOMADA PARA TELEFONE RJ11 - FORNECIMENTO E INSTALAÇÃO. AF_11/2019</v>
          </cell>
          <cell r="C3489" t="str">
            <v>UN</v>
          </cell>
          <cell r="D3489">
            <v>25.310000000000002</v>
          </cell>
          <cell r="E3489">
            <v>8.39</v>
          </cell>
          <cell r="F3489">
            <v>33.700000000000003</v>
          </cell>
        </row>
        <row r="3490">
          <cell r="A3490">
            <v>98593</v>
          </cell>
          <cell r="B3490" t="str">
            <v>PATCH PANEL 48 PORTAS, CATEGORIA 5E - FORNECIMENTO E INSTALAÇÃO. AF_11/2019</v>
          </cell>
          <cell r="C3490" t="str">
            <v>UN</v>
          </cell>
          <cell r="D3490">
            <v>2418.83</v>
          </cell>
          <cell r="E3490">
            <v>501.81</v>
          </cell>
          <cell r="F3490">
            <v>2920.64</v>
          </cell>
        </row>
        <row r="3491">
          <cell r="A3491">
            <v>100553</v>
          </cell>
          <cell r="B3491" t="str">
            <v>CABO COAXIAL RG11 95% - FORNECIMENTO E INSTALAÇÃO. AF_11/2019</v>
          </cell>
          <cell r="C3491" t="str">
            <v>M</v>
          </cell>
          <cell r="D3491">
            <v>23.310000000000002</v>
          </cell>
          <cell r="E3491">
            <v>3.08</v>
          </cell>
          <cell r="F3491">
            <v>26.39</v>
          </cell>
        </row>
        <row r="3492">
          <cell r="A3492">
            <v>100554</v>
          </cell>
          <cell r="B3492" t="str">
            <v>CABO COAXIAL RG59 95% - FORNECIMENTO E INSTALAÇÃO. AF_11/2019</v>
          </cell>
          <cell r="C3492" t="str">
            <v>M</v>
          </cell>
          <cell r="D3492">
            <v>3.15</v>
          </cell>
          <cell r="E3492">
            <v>2.9</v>
          </cell>
          <cell r="F3492">
            <v>6.05</v>
          </cell>
        </row>
        <row r="3493">
          <cell r="A3493">
            <v>100555</v>
          </cell>
          <cell r="B3493" t="str">
            <v>RACK ABERTO EM COLUNA 44U PARA SERVIDOR - FORNECIMENTO E INSTALAÇÃO. AF_11/2019</v>
          </cell>
          <cell r="C3493" t="str">
            <v>UN</v>
          </cell>
          <cell r="D3493">
            <v>1486.83</v>
          </cell>
          <cell r="E3493">
            <v>41.76</v>
          </cell>
          <cell r="F3493">
            <v>1528.59</v>
          </cell>
        </row>
        <row r="3494">
          <cell r="A3494">
            <v>89355</v>
          </cell>
          <cell r="B3494" t="str">
            <v>TUBO, PVC, SOLDÁVEL, DN 20MM, INSTALADO EM RAMAL OU SUB-RAMAL DE ÁGUA - FORNECIMENTO E INSTALAÇÃO. AF_06/2022</v>
          </cell>
          <cell r="C3494" t="str">
            <v>M</v>
          </cell>
          <cell r="D3494">
            <v>9.0800000000000018</v>
          </cell>
          <cell r="E3494">
            <v>13.09</v>
          </cell>
          <cell r="F3494">
            <v>22.17</v>
          </cell>
        </row>
        <row r="3495">
          <cell r="A3495">
            <v>89356</v>
          </cell>
          <cell r="B3495" t="str">
            <v>TUBO, PVC, SOLDÁVEL, DN 25MM, INSTALADO EM RAMAL OU SUB-RAMAL DE ÁGUA - FORNECIMENTO E INSTALAÇÃO. AF_06/2022</v>
          </cell>
          <cell r="C3495" t="str">
            <v>M</v>
          </cell>
          <cell r="D3495">
            <v>10.399999999999999</v>
          </cell>
          <cell r="E3495">
            <v>15.18</v>
          </cell>
          <cell r="F3495">
            <v>25.58</v>
          </cell>
        </row>
        <row r="3496">
          <cell r="A3496">
            <v>89357</v>
          </cell>
          <cell r="B3496" t="str">
            <v>TUBO, PVC, SOLDÁVEL, DN 32MM, INSTALADO EM RAMAL OU SUB-RAMAL DE ÁGUA - FORNECIMENTO E INSTALAÇÃO. AF_06/2022</v>
          </cell>
          <cell r="C3496" t="str">
            <v>M</v>
          </cell>
          <cell r="D3496">
            <v>16.670000000000002</v>
          </cell>
          <cell r="E3496">
            <v>18.07</v>
          </cell>
          <cell r="F3496">
            <v>34.74</v>
          </cell>
        </row>
        <row r="3497">
          <cell r="A3497">
            <v>89401</v>
          </cell>
          <cell r="B3497" t="str">
            <v>TUBO, PVC, SOLDÁVEL, DN 20MM, INSTALADO EM RAMAL DE DISTRIBUIÇÃO DE ÁGUA - FORNECIMENTO E INSTALAÇÃO. AF_06/2022</v>
          </cell>
          <cell r="C3497" t="str">
            <v>M</v>
          </cell>
          <cell r="D3497">
            <v>6.05</v>
          </cell>
          <cell r="E3497">
            <v>5.45</v>
          </cell>
          <cell r="F3497">
            <v>11.5</v>
          </cell>
        </row>
        <row r="3498">
          <cell r="A3498">
            <v>89402</v>
          </cell>
          <cell r="B3498" t="str">
            <v>TUBO, PVC, SOLDÁVEL, DN 25MM, INSTALADO EM RAMAL DE DISTRIBUIÇÃO DE ÁGUA - FORNECIMENTO E INSTALAÇÃO. AF_06/2022</v>
          </cell>
          <cell r="C3498" t="str">
            <v>M</v>
          </cell>
          <cell r="D3498">
            <v>6.8900000000000006</v>
          </cell>
          <cell r="E3498">
            <v>6.33</v>
          </cell>
          <cell r="F3498">
            <v>13.22</v>
          </cell>
        </row>
        <row r="3499">
          <cell r="A3499">
            <v>89403</v>
          </cell>
          <cell r="B3499" t="str">
            <v>TUBO, PVC, SOLDÁVEL, DN 32MM, INSTALADO EM RAMAL DE DISTRIBUIÇÃO DE ÁGUA - FORNECIMENTO E INSTALAÇÃO. AF_06/2022</v>
          </cell>
          <cell r="C3499" t="str">
            <v>M</v>
          </cell>
          <cell r="D3499">
            <v>12.470000000000002</v>
          </cell>
          <cell r="E3499">
            <v>7.54</v>
          </cell>
          <cell r="F3499">
            <v>20.010000000000002</v>
          </cell>
        </row>
        <row r="3500">
          <cell r="A3500">
            <v>89446</v>
          </cell>
          <cell r="B3500" t="str">
            <v>TUBO, PVC, SOLDÁVEL, DN 25MM, INSTALADO EM PRUMADA DE ÁGUA - FORNECIMENTO E INSTALAÇÃO. AF_06/2022</v>
          </cell>
          <cell r="C3500" t="str">
            <v>M</v>
          </cell>
          <cell r="D3500">
            <v>4.6900000000000004</v>
          </cell>
          <cell r="E3500">
            <v>0.76</v>
          </cell>
          <cell r="F3500">
            <v>5.45</v>
          </cell>
        </row>
        <row r="3501">
          <cell r="A3501">
            <v>89447</v>
          </cell>
          <cell r="B3501" t="str">
            <v>TUBO, PVC, SOLDÁVEL, DN 32MM, INSTALADO EM PRUMADA DE ÁGUA - FORNECIMENTO E INSTALAÇÃO. AF_06/2022</v>
          </cell>
          <cell r="C3501" t="str">
            <v>M</v>
          </cell>
          <cell r="D3501">
            <v>9.85</v>
          </cell>
          <cell r="E3501">
            <v>0.91</v>
          </cell>
          <cell r="F3501">
            <v>10.76</v>
          </cell>
        </row>
        <row r="3502">
          <cell r="A3502">
            <v>89448</v>
          </cell>
          <cell r="B3502" t="str">
            <v>TUBO, PVC, SOLDÁVEL, DN 40MM, INSTALADO EM PRUMADA DE ÁGUA - FORNECIMENTO E INSTALAÇÃO. AF_06/2022</v>
          </cell>
          <cell r="C3502" t="str">
            <v>M</v>
          </cell>
          <cell r="D3502">
            <v>15.31</v>
          </cell>
          <cell r="E3502">
            <v>1.1000000000000001</v>
          </cell>
          <cell r="F3502">
            <v>16.41</v>
          </cell>
        </row>
        <row r="3503">
          <cell r="A3503">
            <v>89449</v>
          </cell>
          <cell r="B3503" t="str">
            <v>TUBO, PVC, SOLDÁVEL, DN 50MM, INSTALADO EM PRUMADA DE ÁGUA - FORNECIMENTO E INSTALAÇÃO. AF_06/2022</v>
          </cell>
          <cell r="C3503" t="str">
            <v>M</v>
          </cell>
          <cell r="D3503">
            <v>16.850000000000001</v>
          </cell>
          <cell r="E3503">
            <v>1.34</v>
          </cell>
          <cell r="F3503">
            <v>18.190000000000001</v>
          </cell>
        </row>
        <row r="3504">
          <cell r="A3504">
            <v>89450</v>
          </cell>
          <cell r="B3504" t="str">
            <v>TUBO, PVC, SOLDÁVEL, DN 60MM, INSTALADO EM PRUMADA DE ÁGUA - FORNECIMENTO E INSTALAÇÃO. AF_06/2022</v>
          </cell>
          <cell r="C3504" t="str">
            <v>M</v>
          </cell>
          <cell r="D3504">
            <v>27.47</v>
          </cell>
          <cell r="E3504">
            <v>1.57</v>
          </cell>
          <cell r="F3504">
            <v>29.04</v>
          </cell>
        </row>
        <row r="3505">
          <cell r="A3505">
            <v>89451</v>
          </cell>
          <cell r="B3505" t="str">
            <v>TUBO, PVC, SOLDÁVEL, DN 75MM, INSTALADO EM PRUMADA DE ÁGUA - FORNECIMENTO E INSTALAÇÃO. AF_06/2022</v>
          </cell>
          <cell r="C3505" t="str">
            <v>M</v>
          </cell>
          <cell r="D3505">
            <v>45.23</v>
          </cell>
          <cell r="E3505">
            <v>1.95</v>
          </cell>
          <cell r="F3505">
            <v>47.18</v>
          </cell>
        </row>
        <row r="3506">
          <cell r="A3506">
            <v>89452</v>
          </cell>
          <cell r="B3506" t="str">
            <v>TUBO, PVC, SOLDÁVEL, DN 85MM, INSTALADO EM PRUMADA DE ÁGUA - FORNECIMENTO E INSTALAÇÃO. AF_06/2022</v>
          </cell>
          <cell r="C3506" t="str">
            <v>M</v>
          </cell>
          <cell r="D3506">
            <v>62.720000000000006</v>
          </cell>
          <cell r="E3506">
            <v>2.1800000000000002</v>
          </cell>
          <cell r="F3506">
            <v>64.900000000000006</v>
          </cell>
        </row>
        <row r="3507">
          <cell r="A3507">
            <v>89508</v>
          </cell>
          <cell r="B3507" t="str">
            <v>TUBO PVC, SÉRIE R, ÁGUA PLUVIAL, DN 40 MM, FORNECIDO E INSTALADO EM RAMAL DE ENCAMINHAMENTO. AF_06/2022</v>
          </cell>
          <cell r="C3507" t="str">
            <v>M</v>
          </cell>
          <cell r="D3507">
            <v>12.14</v>
          </cell>
          <cell r="E3507">
            <v>5.91</v>
          </cell>
          <cell r="F3507">
            <v>18.05</v>
          </cell>
        </row>
        <row r="3508">
          <cell r="A3508">
            <v>89509</v>
          </cell>
          <cell r="B3508" t="str">
            <v>TUBO PVC, SÉRIE R, ÁGUA PLUVIAL, DN 50 MM, FORNECIDO E INSTALADO EM RAMAL DE ENCAMINHAMENTO. AF_06/2022</v>
          </cell>
          <cell r="C3508" t="str">
            <v>M</v>
          </cell>
          <cell r="D3508">
            <v>16.82</v>
          </cell>
          <cell r="E3508">
            <v>7.56</v>
          </cell>
          <cell r="F3508">
            <v>24.38</v>
          </cell>
        </row>
        <row r="3509">
          <cell r="A3509">
            <v>89511</v>
          </cell>
          <cell r="B3509" t="str">
            <v>TUBO PVC, SÉRIE R, ÁGUA PLUVIAL, DN 75 MM, FORNECIDO E INSTALADO EM RAMAL DE ENCAMINHAMENTO. AF_06/2022</v>
          </cell>
          <cell r="C3509" t="str">
            <v>M</v>
          </cell>
          <cell r="D3509">
            <v>29.73</v>
          </cell>
          <cell r="E3509">
            <v>11.7</v>
          </cell>
          <cell r="F3509">
            <v>41.43</v>
          </cell>
        </row>
        <row r="3510">
          <cell r="A3510">
            <v>89512</v>
          </cell>
          <cell r="B3510" t="str">
            <v>TUBO PVC, SÉRIE R, ÁGUA PLUVIAL, DN 100 MM, FORNECIDO E INSTALADO EM RAMAL DE ENCAMINHAMENTO. AF_06/2022</v>
          </cell>
          <cell r="C3510" t="str">
            <v>M</v>
          </cell>
          <cell r="D3510">
            <v>36.630000000000003</v>
          </cell>
          <cell r="E3510">
            <v>16.04</v>
          </cell>
          <cell r="F3510">
            <v>52.67</v>
          </cell>
        </row>
        <row r="3511">
          <cell r="A3511">
            <v>89576</v>
          </cell>
          <cell r="B3511" t="str">
            <v>TUBO PVC, SÉRIE R, ÁGUA PLUVIAL, DN 75 MM, FORNECIDO E INSTALADO EM CONDUTORES VERTICAIS DE ÁGUAS PLUVIAIS. AF_06/2022</v>
          </cell>
          <cell r="C3511" t="str">
            <v>M</v>
          </cell>
          <cell r="D3511">
            <v>25.96</v>
          </cell>
          <cell r="E3511">
            <v>1.9</v>
          </cell>
          <cell r="F3511">
            <v>27.86</v>
          </cell>
        </row>
        <row r="3512">
          <cell r="A3512">
            <v>89578</v>
          </cell>
          <cell r="B3512" t="str">
            <v>TUBO PVC, SÉRIE R, ÁGUA PLUVIAL, DN 100 MM, FORNECIDO E INSTALADO EM CONDUTORES VERTICAIS DE ÁGUAS PLUVIAIS. AF_06/2022</v>
          </cell>
          <cell r="C3512" t="str">
            <v>M</v>
          </cell>
          <cell r="D3512">
            <v>31.630000000000003</v>
          </cell>
          <cell r="E3512">
            <v>3</v>
          </cell>
          <cell r="F3512">
            <v>34.630000000000003</v>
          </cell>
        </row>
        <row r="3513">
          <cell r="A3513">
            <v>89580</v>
          </cell>
          <cell r="B3513" t="str">
            <v>TUBO PVC, SÉRIE R, ÁGUA PLUVIAL, DN 150 MM, FORNECIDO E INSTALADO EM CONDUTORES VERTICAIS DE ÁGUAS PLUVIAIS. AF_06/2022</v>
          </cell>
          <cell r="C3513" t="str">
            <v>M</v>
          </cell>
          <cell r="D3513">
            <v>66.350000000000009</v>
          </cell>
          <cell r="E3513">
            <v>5.19</v>
          </cell>
          <cell r="F3513">
            <v>71.540000000000006</v>
          </cell>
        </row>
        <row r="3514">
          <cell r="A3514">
            <v>89633</v>
          </cell>
          <cell r="B3514" t="str">
            <v>TUBO, CPVC, SOLDÁVEL, DN 15MM, INSTALADO EM RAMAL OU SUB-RAMAL DE ÁGUA - FORNECIMENTO E INSTALAÇÃO. AF_06/2022</v>
          </cell>
          <cell r="C3514" t="str">
            <v>M</v>
          </cell>
          <cell r="D3514">
            <v>16.299999999999997</v>
          </cell>
          <cell r="E3514">
            <v>10.99</v>
          </cell>
          <cell r="F3514">
            <v>27.29</v>
          </cell>
        </row>
        <row r="3515">
          <cell r="A3515">
            <v>89634</v>
          </cell>
          <cell r="B3515" t="str">
            <v>TUBO, CPVC, SOLDÁVEL, DN 22MM, INSTALADO EM RAMAL OU SUB-RAMAL DE ÁGUA - FORNECIMENTO E INSTALAÇÃO. AF_06/2022</v>
          </cell>
          <cell r="C3515" t="str">
            <v>M</v>
          </cell>
          <cell r="D3515">
            <v>24.630000000000003</v>
          </cell>
          <cell r="E3515">
            <v>13.9</v>
          </cell>
          <cell r="F3515">
            <v>38.53</v>
          </cell>
        </row>
        <row r="3516">
          <cell r="A3516">
            <v>89635</v>
          </cell>
          <cell r="B3516" t="str">
            <v>TUBO, CPVC, SOLDÁVEL, DN 28MM, INSTALADO EM RAMAL OU SUB-RAMAL DE ÁGUA - FORNECIMENTO E INSTALAÇÃO. AF_06/2022</v>
          </cell>
          <cell r="C3516" t="str">
            <v>M</v>
          </cell>
          <cell r="D3516">
            <v>39.5</v>
          </cell>
          <cell r="E3516">
            <v>16.38</v>
          </cell>
          <cell r="F3516">
            <v>55.88</v>
          </cell>
        </row>
        <row r="3517">
          <cell r="A3517">
            <v>89636</v>
          </cell>
          <cell r="B3517" t="str">
            <v>TUBO, CPVC, SOLDÁVEL, DN 35MM, INSTALADO EM RAMAL OU SUB-RAMAL DE ÁGUA   FORNECIMENTO E INSTALAÇÃO. AF_06/2022</v>
          </cell>
          <cell r="C3517" t="str">
            <v>M</v>
          </cell>
          <cell r="D3517">
            <v>50.779999999999994</v>
          </cell>
          <cell r="E3517">
            <v>19.29</v>
          </cell>
          <cell r="F3517">
            <v>70.069999999999993</v>
          </cell>
        </row>
        <row r="3518">
          <cell r="A3518">
            <v>89711</v>
          </cell>
          <cell r="B3518" t="str">
            <v>TUBO PVC, SERIE NORMAL, ESGOTO PREDIAL, DN 40 MM, FORNECIDO E INSTALADO EM RAMAL DE DESCARGA OU RAMAL DE ESGOTO SANITÁRIO. AF_08/2022</v>
          </cell>
          <cell r="C3518" t="str">
            <v>M</v>
          </cell>
          <cell r="D3518">
            <v>11.750000000000002</v>
          </cell>
          <cell r="E3518">
            <v>11.67</v>
          </cell>
          <cell r="F3518">
            <v>23.42</v>
          </cell>
        </row>
        <row r="3519">
          <cell r="A3519">
            <v>89712</v>
          </cell>
          <cell r="B3519" t="str">
            <v>TUBO PVC, SERIE NORMAL, ESGOTO PREDIAL, DN 50 MM, FORNECIDO E INSTALADO EM RAMAL DE DESCARGA OU RAMAL DE ESGOTO SANITÁRIO. AF_08/2022</v>
          </cell>
          <cell r="C3519" t="str">
            <v>M</v>
          </cell>
          <cell r="D3519">
            <v>16.78</v>
          </cell>
          <cell r="E3519">
            <v>12.7</v>
          </cell>
          <cell r="F3519">
            <v>29.48</v>
          </cell>
        </row>
        <row r="3520">
          <cell r="A3520">
            <v>89713</v>
          </cell>
          <cell r="B3520" t="str">
            <v>TUBO PVC, SERIE NORMAL, ESGOTO PREDIAL, DN 75 MM, FORNECIDO E INSTALADO EM RAMAL DE DESCARGA OU RAMAL DE ESGOTO SANITÁRIO. AF_08/2022</v>
          </cell>
          <cell r="C3520" t="str">
            <v>M</v>
          </cell>
          <cell r="D3520">
            <v>21.48</v>
          </cell>
          <cell r="E3520">
            <v>15.2</v>
          </cell>
          <cell r="F3520">
            <v>36.68</v>
          </cell>
        </row>
        <row r="3521">
          <cell r="A3521">
            <v>89714</v>
          </cell>
          <cell r="B3521" t="str">
            <v>TUBO PVC, SERIE NORMAL, ESGOTO PREDIAL, DN 100 MM, FORNECIDO E INSTALADO EM RAMAL DE DESCARGA OU RAMAL DE ESGOTO SANITÁRIO. AF_08/2022</v>
          </cell>
          <cell r="C3521" t="str">
            <v>M</v>
          </cell>
          <cell r="D3521">
            <v>23.35</v>
          </cell>
          <cell r="E3521">
            <v>17.71</v>
          </cell>
          <cell r="F3521">
            <v>41.06</v>
          </cell>
        </row>
        <row r="3522">
          <cell r="A3522">
            <v>89716</v>
          </cell>
          <cell r="B3522" t="str">
            <v>TUBO, CPVC, SOLDÁVEL, DN 22MM, INSTALADO EM RAMAL DE DISTRIBUIÇÃO DE ÁGUA - FORNECIMENTO E INSTALAÇÃO. AF_06/2022</v>
          </cell>
          <cell r="C3522" t="str">
            <v>M</v>
          </cell>
          <cell r="D3522">
            <v>21.5</v>
          </cell>
          <cell r="E3522">
            <v>5.79</v>
          </cell>
          <cell r="F3522">
            <v>27.29</v>
          </cell>
        </row>
        <row r="3523">
          <cell r="A3523">
            <v>89717</v>
          </cell>
          <cell r="B3523" t="str">
            <v>TUBO, CPVC, SOLDÁVEL, DN 28MM, INSTALADO EM RAMAL DE DISTRIBUIÇÃO DE ÁGUA - FORNECIMENTO E INSTALAÇÃO. AF_06/2022</v>
          </cell>
          <cell r="C3523" t="str">
            <v>M</v>
          </cell>
          <cell r="D3523">
            <v>35.79</v>
          </cell>
          <cell r="E3523">
            <v>6.83</v>
          </cell>
          <cell r="F3523">
            <v>42.62</v>
          </cell>
        </row>
        <row r="3524">
          <cell r="A3524">
            <v>89770</v>
          </cell>
          <cell r="B3524" t="str">
            <v>TUBO, CPVC, SOLDÁVEL, DN 35MM, INSTALADO EM PRUMADA DE ÁGUA   FORNECIMENTO E INSTALAÇÃO. AF_06/2022</v>
          </cell>
          <cell r="C3524" t="str">
            <v>M</v>
          </cell>
          <cell r="D3524">
            <v>43.67</v>
          </cell>
          <cell r="E3524">
            <v>0.96</v>
          </cell>
          <cell r="F3524">
            <v>44.63</v>
          </cell>
        </row>
        <row r="3525">
          <cell r="A3525">
            <v>89771</v>
          </cell>
          <cell r="B3525" t="str">
            <v>TUBO, CPVC, SOLDÁVEL, DN 42MM, INSTALADO EM PRUMADA DE ÁGUA   FORNECIMENTO E INSTALAÇÃO. AF_06/2022</v>
          </cell>
          <cell r="C3525" t="str">
            <v>M</v>
          </cell>
          <cell r="D3525">
            <v>58.400000000000006</v>
          </cell>
          <cell r="E3525">
            <v>1.1599999999999999</v>
          </cell>
          <cell r="F3525">
            <v>59.56</v>
          </cell>
        </row>
        <row r="3526">
          <cell r="A3526">
            <v>89773</v>
          </cell>
          <cell r="B3526" t="str">
            <v>TUBO, CPVC, SOLDÁVEL, DN 73MM, INSTALADO EM PRUMADA DE ÁGUA   FORNECIMENTO E INSTALAÇÃO. AF_06/2022</v>
          </cell>
          <cell r="C3526" t="str">
            <v>M</v>
          </cell>
          <cell r="D3526">
            <v>137.91</v>
          </cell>
          <cell r="E3526">
            <v>1.9</v>
          </cell>
          <cell r="F3526">
            <v>139.81</v>
          </cell>
        </row>
        <row r="3527">
          <cell r="A3527">
            <v>89775</v>
          </cell>
          <cell r="B3527" t="str">
            <v>TUBO, CPVC, SOLDÁVEL, DN 89MM, INSTALADO EM PRUMADA DE ÁGUA   FORNECIMENTO E INSTALAÇÃO. AF_06/2022</v>
          </cell>
          <cell r="C3527" t="str">
            <v>M</v>
          </cell>
          <cell r="D3527">
            <v>216.16</v>
          </cell>
          <cell r="E3527">
            <v>2.2799999999999998</v>
          </cell>
          <cell r="F3527">
            <v>218.44</v>
          </cell>
        </row>
        <row r="3528">
          <cell r="A3528">
            <v>89798</v>
          </cell>
          <cell r="B3528" t="str">
            <v>TUBO PVC, SERIE NORMAL, ESGOTO PREDIAL, DN 50 MM, FORNECIDO E INSTALADO EM PRUMADA DE ESGOTO SANITÁRIO OU VENTILAÇÃO. AF_08/2022</v>
          </cell>
          <cell r="C3528" t="str">
            <v>M</v>
          </cell>
          <cell r="D3528">
            <v>12.54</v>
          </cell>
          <cell r="E3528">
            <v>1.63</v>
          </cell>
          <cell r="F3528">
            <v>14.17</v>
          </cell>
        </row>
        <row r="3529">
          <cell r="A3529">
            <v>89799</v>
          </cell>
          <cell r="B3529" t="str">
            <v>TUBO PVC, SERIE NORMAL, ESGOTO PREDIAL, DN 75 MM, FORNECIDO E INSTALADO EM PRUMADA DE ESGOTO SANITÁRIO OU VENTILAÇÃO. AF_08/2022</v>
          </cell>
          <cell r="C3529" t="str">
            <v>M</v>
          </cell>
          <cell r="D3529">
            <v>17.920000000000002</v>
          </cell>
          <cell r="E3529">
            <v>6.06</v>
          </cell>
          <cell r="F3529">
            <v>23.98</v>
          </cell>
        </row>
        <row r="3530">
          <cell r="A3530">
            <v>89800</v>
          </cell>
          <cell r="B3530" t="str">
            <v>TUBO PVC, SERIE NORMAL, ESGOTO PREDIAL, DN 100 MM, FORNECIDO E INSTALADO EM PRUMADA DE ESGOTO SANITÁRIO OU VENTILAÇÃO. AF_08/2022</v>
          </cell>
          <cell r="C3530" t="str">
            <v>M</v>
          </cell>
          <cell r="D3530">
            <v>20.54</v>
          </cell>
          <cell r="E3530">
            <v>10.48</v>
          </cell>
          <cell r="F3530">
            <v>31.02</v>
          </cell>
        </row>
        <row r="3531">
          <cell r="A3531">
            <v>89848</v>
          </cell>
          <cell r="B3531" t="str">
            <v>TUBO PVC, SERIE NORMAL, ESGOTO PREDIAL, DN 100 MM, FORNECIDO E INSTALADO EM SUBCOLETOR AÉREO DE ESGOTO SANITÁRIO. AF_08/2022</v>
          </cell>
          <cell r="C3531" t="str">
            <v>M</v>
          </cell>
          <cell r="D3531">
            <v>20.16</v>
          </cell>
          <cell r="E3531">
            <v>9.5399999999999991</v>
          </cell>
          <cell r="F3531">
            <v>29.7</v>
          </cell>
        </row>
        <row r="3532">
          <cell r="A3532">
            <v>89849</v>
          </cell>
          <cell r="B3532" t="str">
            <v>TUBO PVC, SERIE NORMAL, ESGOTO PREDIAL, DN 150 MM, FORNECIDO E INSTALADO EM SUBCOLETOR AÉREO DE ESGOTO SANITÁRIO. AF_08/2022</v>
          </cell>
          <cell r="C3532" t="str">
            <v>M</v>
          </cell>
          <cell r="D3532">
            <v>47.800000000000004</v>
          </cell>
          <cell r="E3532">
            <v>12.4</v>
          </cell>
          <cell r="F3532">
            <v>60.2</v>
          </cell>
        </row>
        <row r="3533">
          <cell r="A3533">
            <v>89865</v>
          </cell>
          <cell r="B3533" t="str">
            <v>TUBO, PVC, SOLDÁVEL, DN 25MM, INSTALADO EM DRENO DE AR-CONDICIONADO - FORNECIMENTO E INSTALAÇÃO. AF_08/2022</v>
          </cell>
          <cell r="C3533" t="str">
            <v>M</v>
          </cell>
          <cell r="D3533">
            <v>8.36</v>
          </cell>
          <cell r="E3533">
            <v>10.18</v>
          </cell>
          <cell r="F3533">
            <v>18.54</v>
          </cell>
        </row>
        <row r="3534">
          <cell r="A3534">
            <v>92275</v>
          </cell>
          <cell r="B3534" t="str">
            <v>TUBO EM COBRE RÍGIDO, DN 22 MM, CLASSE E, SEM ISOLAMENTO, INSTALADO EM PRUMADA DE HIDRÁULICA PREDIAL - FORNECIMENTO E INSTALAÇÃO. AF_04/2022</v>
          </cell>
          <cell r="C3534" t="str">
            <v>M</v>
          </cell>
          <cell r="D3534">
            <v>51.660000000000004</v>
          </cell>
          <cell r="E3534">
            <v>1.73</v>
          </cell>
          <cell r="F3534">
            <v>53.39</v>
          </cell>
        </row>
        <row r="3535">
          <cell r="A3535">
            <v>92276</v>
          </cell>
          <cell r="B3535" t="str">
            <v>TUBO EM COBRE RÍGIDO, DN 28 MM, CLASSE E, SEM ISOLAMENTO, INSTALADO EM PRUMADA DE HIDRÁULICA PREDIAL - FORNECIMENTO E INSTALAÇÃO. AF_04/2022</v>
          </cell>
          <cell r="C3535" t="str">
            <v>M</v>
          </cell>
          <cell r="D3535">
            <v>65.570000000000007</v>
          </cell>
          <cell r="E3535">
            <v>2.2400000000000002</v>
          </cell>
          <cell r="F3535">
            <v>67.81</v>
          </cell>
        </row>
        <row r="3536">
          <cell r="A3536">
            <v>92277</v>
          </cell>
          <cell r="B3536" t="str">
            <v>TUBO EM COBRE RÍGIDO, DN 35 MM, CLASSE E, SEM ISOLAMENTO, INSTALADO EM PRUMADA DE HIDRÁULICA PREDIAL - FORNECIMENTO E INSTALAÇÃO. AF_04/2022</v>
          </cell>
          <cell r="C3536" t="str">
            <v>M</v>
          </cell>
          <cell r="D3536">
            <v>95.05</v>
          </cell>
          <cell r="E3536">
            <v>2.84</v>
          </cell>
          <cell r="F3536">
            <v>97.89</v>
          </cell>
        </row>
        <row r="3537">
          <cell r="A3537">
            <v>92278</v>
          </cell>
          <cell r="B3537" t="str">
            <v>TUBO EM COBRE RÍGIDO, DN 42 MM, CLASSE E, SEM ISOLAMENTO, INSTALADO EM PRUMADA DE HIDRÁULICA PREDIAL - FORNECIMENTO E INSTALAÇÃO. AF_04/2022</v>
          </cell>
          <cell r="C3537" t="str">
            <v>M</v>
          </cell>
          <cell r="D3537">
            <v>128.19999999999999</v>
          </cell>
          <cell r="E3537">
            <v>3.43</v>
          </cell>
          <cell r="F3537">
            <v>131.63</v>
          </cell>
        </row>
        <row r="3538">
          <cell r="A3538">
            <v>92279</v>
          </cell>
          <cell r="B3538" t="str">
            <v>TUBO EM COBRE RÍGIDO, DN 54 MM, CLASSE E, SEM ISOLAMENTO, INSTALADO EM PRUMADA DE HIDRÁULICA PREDIAL - FORNECIMENTO E INSTALAÇÃO. AF_04/2022</v>
          </cell>
          <cell r="C3538" t="str">
            <v>M</v>
          </cell>
          <cell r="D3538">
            <v>185.7</v>
          </cell>
          <cell r="E3538">
            <v>4.4400000000000004</v>
          </cell>
          <cell r="F3538">
            <v>190.14</v>
          </cell>
        </row>
        <row r="3539">
          <cell r="A3539">
            <v>92280</v>
          </cell>
          <cell r="B3539" t="str">
            <v>TUBO EM COBRE RÍGIDO, DN 66 MM, CLASSE E, SEM ISOLAMENTO, INSTALADO EM PRUMADA DE HIDRÁULICA PREDIAL - FORNECIMENTO E INSTALAÇÃO. AF_04/2022</v>
          </cell>
          <cell r="C3539" t="str">
            <v>M</v>
          </cell>
          <cell r="D3539">
            <v>261.33</v>
          </cell>
          <cell r="E3539">
            <v>5.45</v>
          </cell>
          <cell r="F3539">
            <v>266.77999999999997</v>
          </cell>
        </row>
        <row r="3540">
          <cell r="A3540">
            <v>92281</v>
          </cell>
          <cell r="B3540" t="str">
            <v>TUBO EM COBRE RÍGIDO, DN 22 MM, CLASSE E, COM ISOLAMENTO, INSTALADO EM PRUMADA DE HIDRÁULICA PREDIAL - FORNECIMENTO E INSTALAÇÃO. AF_04/2022</v>
          </cell>
          <cell r="C3540" t="str">
            <v>M</v>
          </cell>
          <cell r="D3540">
            <v>96.45</v>
          </cell>
          <cell r="E3540">
            <v>2.56</v>
          </cell>
          <cell r="F3540">
            <v>99.01</v>
          </cell>
        </row>
        <row r="3541">
          <cell r="A3541">
            <v>92282</v>
          </cell>
          <cell r="B3541" t="str">
            <v>TUBO EM COBRE RÍGIDO, DN 28 MM, CLASSE E, COM ISOLAMENTO, INSTALADO EM PRUMADA DE HIDRÁULICA PREDIAL - FORNECIMENTO E INSTALAÇÃO. AF_04/2022</v>
          </cell>
          <cell r="C3541" t="str">
            <v>M</v>
          </cell>
          <cell r="D3541">
            <v>112.19000000000001</v>
          </cell>
          <cell r="E3541">
            <v>3.07</v>
          </cell>
          <cell r="F3541">
            <v>115.26</v>
          </cell>
        </row>
        <row r="3542">
          <cell r="A3542">
            <v>92283</v>
          </cell>
          <cell r="B3542" t="str">
            <v>TUBO EM COBRE RÍGIDO, DN 35 MM, CLASSE E, COM ISOLAMENTO, INSTALADO EM PRUMADA DE HIDRÁULICA PREDIAL - FORNECIMENTO E INSTALAÇÃO. AF_04/2022</v>
          </cell>
          <cell r="C3542" t="str">
            <v>M</v>
          </cell>
          <cell r="D3542">
            <v>154.05000000000001</v>
          </cell>
          <cell r="E3542">
            <v>3.66</v>
          </cell>
          <cell r="F3542">
            <v>157.71</v>
          </cell>
        </row>
        <row r="3543">
          <cell r="A3543">
            <v>92284</v>
          </cell>
          <cell r="B3543" t="str">
            <v>TUBO EM COBRE RÍGIDO, DN 42 MM, CLASSE E, COM ISOLAMENTO, INSTALADO EM PRUMADA DE HIDRÁULICA PREDIAL - FORNECIMENTO E INSTALAÇÃO. AF_04/2022</v>
          </cell>
          <cell r="C3543" t="str">
            <v>M</v>
          </cell>
          <cell r="D3543">
            <v>195.51</v>
          </cell>
          <cell r="E3543">
            <v>4.24</v>
          </cell>
          <cell r="F3543">
            <v>199.75</v>
          </cell>
        </row>
        <row r="3544">
          <cell r="A3544">
            <v>92285</v>
          </cell>
          <cell r="B3544" t="str">
            <v>TUBO EM COBRE RÍGIDO, DN 54 MM, CLASSE E, COM ISOLAMENTO, INSTALADO EM PRUMADA DE HIDRÁULICA PREDIAL - FORNECIMENTO E INSTALAÇÃO. AF_04/2022</v>
          </cell>
          <cell r="C3544" t="str">
            <v>M</v>
          </cell>
          <cell r="D3544">
            <v>266.19</v>
          </cell>
          <cell r="E3544">
            <v>5.26</v>
          </cell>
          <cell r="F3544">
            <v>271.45</v>
          </cell>
        </row>
        <row r="3545">
          <cell r="A3545">
            <v>92286</v>
          </cell>
          <cell r="B3545" t="str">
            <v>TUBO EM COBRE RÍGIDO, DN 66 MM, CLASSE E, COM ISOLAMENTO, INSTALADO EM PRUMADA DE HIDRÁULICA PREDIAL - FORNECIMENTO E INSTALAÇÃO. AF_04/2022</v>
          </cell>
          <cell r="C3545" t="str">
            <v>M</v>
          </cell>
          <cell r="D3545">
            <v>342.91</v>
          </cell>
          <cell r="E3545">
            <v>6.28</v>
          </cell>
          <cell r="F3545">
            <v>349.19</v>
          </cell>
        </row>
        <row r="3546">
          <cell r="A3546">
            <v>92305</v>
          </cell>
          <cell r="B3546" t="str">
            <v>TUBO EM COBRE RÍGIDO, DN 15 MM, CLASSE E, SEM ISOLAMENTO, INSTALADO EM RAMAL DE DISTRIBUIÇÃO DE HIDRÁULICA PREDIAL - FORNECIMENTO E INSTALAÇÃO. AF_04/2022</v>
          </cell>
          <cell r="C3546" t="str">
            <v>M</v>
          </cell>
          <cell r="D3546">
            <v>31.740000000000002</v>
          </cell>
          <cell r="E3546">
            <v>5.4</v>
          </cell>
          <cell r="F3546">
            <v>37.14</v>
          </cell>
        </row>
        <row r="3547">
          <cell r="A3547">
            <v>92306</v>
          </cell>
          <cell r="B3547" t="str">
            <v>TUBO EM COBRE RÍGIDO, DN 22 MM, CLASSE E, SEM ISOLAMENTO, INSTALADO EM RAMAL DE DISTRIBUIÇÃO DE HIDRÁULICA PREDIAL - FORNECIMENTO E INSTALAÇÃO. AF_04/2022</v>
          </cell>
          <cell r="C3547" t="str">
            <v>M</v>
          </cell>
          <cell r="D3547">
            <v>53.400000000000006</v>
          </cell>
          <cell r="E3547">
            <v>6.23</v>
          </cell>
          <cell r="F3547">
            <v>59.63</v>
          </cell>
        </row>
        <row r="3548">
          <cell r="A3548">
            <v>92307</v>
          </cell>
          <cell r="B3548" t="str">
            <v>TUBO EM COBRE RÍGIDO, DN 28 MM, CLASSE E, SEM ISOLAMENTO, INSTALADO EM RAMAL DE DISTRIBUIÇÃO DE HIDRÁULICA PREDIAL - FORNECIMENTO E INSTALAÇÃO. AF_04/2022</v>
          </cell>
          <cell r="C3548" t="str">
            <v>M</v>
          </cell>
          <cell r="D3548">
            <v>67.41</v>
          </cell>
          <cell r="E3548">
            <v>6.94</v>
          </cell>
          <cell r="F3548">
            <v>74.349999999999994</v>
          </cell>
        </row>
        <row r="3549">
          <cell r="A3549">
            <v>92308</v>
          </cell>
          <cell r="B3549" t="str">
            <v>TUBO EM COBRE RÍGIDO, DN 15 MM, CLASSE E, COM ISOLAMENTO, INSTALADO EM RAMAL DE DISTRIBUIÇÃO DE HIDRÁULICA PREDIAL - FORNECIMENTO E INSTALAÇÃO. AF_04/2022</v>
          </cell>
          <cell r="C3549" t="str">
            <v>M</v>
          </cell>
          <cell r="D3549">
            <v>41.92</v>
          </cell>
          <cell r="E3549">
            <v>8.4700000000000006</v>
          </cell>
          <cell r="F3549">
            <v>50.39</v>
          </cell>
        </row>
        <row r="3550">
          <cell r="A3550">
            <v>92309</v>
          </cell>
          <cell r="B3550" t="str">
            <v>TUBO EM COBRE RÍGIDO, DN 22 MM, CLASSE E, COM ISOLAMENTO, INSTALADO EM RAMAL DE DISTRIBUIÇÃO DE HIDRÁULICA PREDIAL - FORNECIMENTO E INSTALAÇÃO. AF_04/2022</v>
          </cell>
          <cell r="C3550" t="str">
            <v>M</v>
          </cell>
          <cell r="D3550">
            <v>99.07</v>
          </cell>
          <cell r="E3550">
            <v>9.2899999999999991</v>
          </cell>
          <cell r="F3550">
            <v>108.36</v>
          </cell>
        </row>
        <row r="3551">
          <cell r="A3551">
            <v>92310</v>
          </cell>
          <cell r="B3551" t="str">
            <v>TUBO EM COBRE RÍGIDO, DN 28 MM, CLASSE E, COM ISOLAMENTO, INSTALADO EM RAMAL DE DISTRIBUIÇÃO DE HIDRÁULICA PREDIAL - FORNECIMENTO E INSTALAÇÃO. AF_04/2022</v>
          </cell>
          <cell r="C3551" t="str">
            <v>M</v>
          </cell>
          <cell r="D3551">
            <v>114.89999999999999</v>
          </cell>
          <cell r="E3551">
            <v>10.01</v>
          </cell>
          <cell r="F3551">
            <v>124.91</v>
          </cell>
        </row>
        <row r="3552">
          <cell r="A3552">
            <v>92320</v>
          </cell>
          <cell r="B3552" t="str">
            <v>TUBO EM COBRE RÍGIDO, DN 15 MM, CLASSE E, SEM ISOLAMENTO, INSTALADO EM RAMAL E SUB-RAMAL DE HIDRÁULICA PREDIAL - FORNECIMENTO E INSTALAÇÃO. AF_04/2022</v>
          </cell>
          <cell r="C3552" t="str">
            <v>M</v>
          </cell>
          <cell r="D3552">
            <v>35.33</v>
          </cell>
          <cell r="E3552">
            <v>14.64</v>
          </cell>
          <cell r="F3552">
            <v>49.97</v>
          </cell>
        </row>
        <row r="3553">
          <cell r="A3553">
            <v>92321</v>
          </cell>
          <cell r="B3553" t="str">
            <v>TUBO EM COBRE RÍGIDO, DN 22 MM, CLASSE E, SEM ISOLAMENTO, INSTALADO EM RAMAL E SUB-RAMAL DE HIDRÁULICA PREDIAL - FORNECIMENTO E INSTALAÇÃO. AF_04/2022</v>
          </cell>
          <cell r="C3553" t="str">
            <v>M</v>
          </cell>
          <cell r="D3553">
            <v>59.57</v>
          </cell>
          <cell r="E3553">
            <v>22.15</v>
          </cell>
          <cell r="F3553">
            <v>81.72</v>
          </cell>
        </row>
        <row r="3554">
          <cell r="A3554">
            <v>92322</v>
          </cell>
          <cell r="B3554" t="str">
            <v>TUBO EM COBRE RÍGIDO, DN 28 MM, CLASSE E, SEM ISOLAMENTO, INSTALADO EM RAMAL E SUB-RAMAL DE HIDRÁULICA PREDIAL - FORNECIMENTO E INSTALAÇÃO. AF_04/2022</v>
          </cell>
          <cell r="C3554" t="str">
            <v>M</v>
          </cell>
          <cell r="D3554">
            <v>75.81</v>
          </cell>
          <cell r="E3554">
            <v>28.58</v>
          </cell>
          <cell r="F3554">
            <v>104.39</v>
          </cell>
        </row>
        <row r="3555">
          <cell r="A3555">
            <v>92323</v>
          </cell>
          <cell r="B3555" t="str">
            <v>TUBO EM COBRE RÍGIDO, DN 15 MM, CLASSE E, COM ISOLAMENTO, INSTALADO EM RAMAL E SUB-RAMAL DE HIDRÁULICA PREDIAL - FORNECIMENTO E INSTALAÇÃO. AF_04/2022</v>
          </cell>
          <cell r="C3555" t="str">
            <v>M</v>
          </cell>
          <cell r="D3555">
            <v>44.66</v>
          </cell>
          <cell r="E3555">
            <v>15.48</v>
          </cell>
          <cell r="F3555">
            <v>60.14</v>
          </cell>
        </row>
        <row r="3556">
          <cell r="A3556">
            <v>92324</v>
          </cell>
          <cell r="B3556" t="str">
            <v>TUBO EM COBRE RÍGIDO, DN 22 MM, CLASSE E, COM ISOLAMENTO, INSTALADO EM RAMAL E SUB-RAMAL DE HIDRÁULICA PREDIAL - FORNECIMENTO E INSTALAÇÃO. AF_04/2022</v>
          </cell>
          <cell r="C3556" t="str">
            <v>M</v>
          </cell>
          <cell r="D3556">
            <v>104.38000000000001</v>
          </cell>
          <cell r="E3556">
            <v>22.99</v>
          </cell>
          <cell r="F3556">
            <v>127.37</v>
          </cell>
        </row>
        <row r="3557">
          <cell r="A3557">
            <v>92325</v>
          </cell>
          <cell r="B3557" t="str">
            <v>TUBO EM COBRE RÍGIDO, DN 28 MM, CLASSE E, COM ISOLAMENTO, INSTALADO EM RAMAL E SUB-RAMAL DE HIDRÁULICA PREDIAL - FORNECIMENTO E INSTALAÇÃO. AF_04/2022</v>
          </cell>
          <cell r="C3557" t="str">
            <v>M</v>
          </cell>
          <cell r="D3557">
            <v>122.43</v>
          </cell>
          <cell r="E3557">
            <v>29.43</v>
          </cell>
          <cell r="F3557">
            <v>151.86000000000001</v>
          </cell>
        </row>
        <row r="3558">
          <cell r="A3558">
            <v>92335</v>
          </cell>
          <cell r="B3558" t="str">
            <v>TUBO DE AÇO GALVANIZADO COM COSTURA, CLASSE MÉDIA, CONEXÃO RANHURADA, DN 50 (2"), INSTALADO EM PRUMADAS - FORNECIMENTO E INSTALAÇÃO. AF_10/2020</v>
          </cell>
          <cell r="C3558" t="str">
            <v>M</v>
          </cell>
          <cell r="D3558">
            <v>70.59</v>
          </cell>
          <cell r="E3558">
            <v>10.55</v>
          </cell>
          <cell r="F3558">
            <v>81.14</v>
          </cell>
        </row>
        <row r="3559">
          <cell r="A3559">
            <v>92336</v>
          </cell>
          <cell r="B3559" t="str">
            <v>TUBO DE AÇO GALVANIZADO COM COSTURA, CLASSE MÉDIA, CONEXÃO RANHURADA, DN 65 (2 1/2"), INSTALADO EM PRUMADAS - FORNECIMENTO E INSTALAÇÃO. AF_10/2020</v>
          </cell>
          <cell r="C3559" t="str">
            <v>M</v>
          </cell>
          <cell r="D3559">
            <v>87.22</v>
          </cell>
          <cell r="E3559">
            <v>12.17</v>
          </cell>
          <cell r="F3559">
            <v>99.39</v>
          </cell>
        </row>
        <row r="3560">
          <cell r="A3560">
            <v>92337</v>
          </cell>
          <cell r="B3560" t="str">
            <v>TUBO DE AÇO GALVANIZADO COM COSTURA, CLASSE MÉDIA, CONEXÃO RANHURADA, DN 80 (3"), INSTALADO EM PRUMADAS - FORNECIMENTO E INSTALAÇÃO. AF_10/2020</v>
          </cell>
          <cell r="C3560" t="str">
            <v>M</v>
          </cell>
          <cell r="D3560">
            <v>116.33000000000001</v>
          </cell>
          <cell r="E3560">
            <v>13.78</v>
          </cell>
          <cell r="F3560">
            <v>130.11000000000001</v>
          </cell>
        </row>
        <row r="3561">
          <cell r="A3561">
            <v>92338</v>
          </cell>
          <cell r="B3561" t="str">
            <v>TUBO DE AÇO PRETO SEM COSTURA, CONEXÃO SOLDADA, DN 50 (2"), INSTALADO EM PRUMADAS - FORNECIMENTO E INSTALAÇÃO. AF_10/2020</v>
          </cell>
          <cell r="C3561" t="str">
            <v>M</v>
          </cell>
          <cell r="D3561">
            <v>138.22</v>
          </cell>
          <cell r="E3561">
            <v>23.63</v>
          </cell>
          <cell r="F3561">
            <v>161.85</v>
          </cell>
        </row>
        <row r="3562">
          <cell r="A3562">
            <v>92339</v>
          </cell>
          <cell r="B3562" t="str">
            <v>TUBO DE AÇO PRETO SEM COSTURA, CONEXÃO SOLDADA, DN 65 (2 1/2"), INSTALADO EM PRUMADAS - FORNECIMENTO E INSTALAÇÃO. AF_10/2020</v>
          </cell>
          <cell r="C3562" t="str">
            <v>M</v>
          </cell>
          <cell r="D3562">
            <v>219.14</v>
          </cell>
          <cell r="E3562">
            <v>26.18</v>
          </cell>
          <cell r="F3562">
            <v>245.32</v>
          </cell>
        </row>
        <row r="3563">
          <cell r="A3563">
            <v>92341</v>
          </cell>
          <cell r="B3563" t="str">
            <v>TUBO DE AÇO GALVANIZADO COM COSTURA, CLASSE MÉDIA, DN 50 (2"), CONEXÃO ROSQUEADA, INSTALADO EM PRUMADAS - FORNECIMENTO E INSTALAÇÃO. AF_10/2020</v>
          </cell>
          <cell r="C3563" t="str">
            <v>M</v>
          </cell>
          <cell r="D3563">
            <v>73.86</v>
          </cell>
          <cell r="E3563">
            <v>19.03</v>
          </cell>
          <cell r="F3563">
            <v>92.89</v>
          </cell>
        </row>
        <row r="3564">
          <cell r="A3564">
            <v>92342</v>
          </cell>
          <cell r="B3564" t="str">
            <v>TUBO DE AÇO GALVANIZADO COM COSTURA, CLASSE MÉDIA, DN 65 (2 1/2"), CONEXÃO ROSQUEADA, INSTALADO EM PRUMADAS - FORNECIMENTO E INSTALAÇÃO. AF_10/2020</v>
          </cell>
          <cell r="C3564" t="str">
            <v>M</v>
          </cell>
          <cell r="D3564">
            <v>90.53</v>
          </cell>
          <cell r="E3564">
            <v>20.71</v>
          </cell>
          <cell r="F3564">
            <v>111.24</v>
          </cell>
        </row>
        <row r="3565">
          <cell r="A3565">
            <v>92343</v>
          </cell>
          <cell r="B3565" t="str">
            <v>TUBO DE AÇO GALVANIZADO COM COSTURA, CLASSE MÉDIA, DN 80 (3"), CONEXÃO ROSQUEADA, INSTALADO EM PRUMADAS - FORNECIMENTO E INSTALAÇÃO. AF_10/2020</v>
          </cell>
          <cell r="C3565" t="str">
            <v>M</v>
          </cell>
          <cell r="D3565">
            <v>119.69</v>
          </cell>
          <cell r="E3565">
            <v>22.38</v>
          </cell>
          <cell r="F3565">
            <v>142.07</v>
          </cell>
        </row>
        <row r="3566">
          <cell r="A3566">
            <v>92359</v>
          </cell>
          <cell r="B3566" t="str">
            <v>TUBO DE AÇO PRETO SEM COSTURA, CONEXÃO SOLDADA, DN 25 (1"), INSTALADO EM REDE DE ALIMENTAÇÃO PARA HIDRANTE - FORNECIMENTO E INSTALAÇÃO. AF_10/2020</v>
          </cell>
          <cell r="C3566" t="str">
            <v>M</v>
          </cell>
          <cell r="D3566">
            <v>73.13000000000001</v>
          </cell>
          <cell r="E3566">
            <v>3.1</v>
          </cell>
          <cell r="F3566">
            <v>76.23</v>
          </cell>
        </row>
        <row r="3567">
          <cell r="A3567">
            <v>92360</v>
          </cell>
          <cell r="B3567" t="str">
            <v>TUBO DE AÇO PRETO SEM COSTURA, CONEXÃO SOLDADA, DN 32 (1 1/4"), INSTALADO EM REDE DE ALIMENTAÇÃO PARA HIDRANTE - FORNECIMENTO E INSTALAÇÃO. AF_10/2020</v>
          </cell>
          <cell r="C3567" t="str">
            <v>M</v>
          </cell>
          <cell r="D3567">
            <v>97.92</v>
          </cell>
          <cell r="E3567">
            <v>3.97</v>
          </cell>
          <cell r="F3567">
            <v>101.89</v>
          </cell>
        </row>
        <row r="3568">
          <cell r="A3568">
            <v>92361</v>
          </cell>
          <cell r="B3568" t="str">
            <v>TUBO DE AÇO PRETO SEM COSTURA, CONEXÃO SOLDADA, DN 50 (2"), INSTALADO EM REDE DE ALIMENTAÇÃO PARA HIDRANTE - FORNECIMENTO E INSTALAÇÃO. AF_10/2020</v>
          </cell>
          <cell r="C3568" t="str">
            <v>M</v>
          </cell>
          <cell r="D3568">
            <v>131.31</v>
          </cell>
          <cell r="E3568">
            <v>6.23</v>
          </cell>
          <cell r="F3568">
            <v>137.54</v>
          </cell>
        </row>
        <row r="3569">
          <cell r="A3569">
            <v>92362</v>
          </cell>
          <cell r="B3569" t="str">
            <v>TUBO DE AÇO PRETO SEM COSTURA, CONEXÃO SOLDADA, DN 65 (2 1/2"), INSTALADO EM REDE DE ALIMENTAÇÃO PARA HIDRANTE - FORNECIMENTO E INSTALAÇÃO. AF_10/2020</v>
          </cell>
          <cell r="C3569" t="str">
            <v>M</v>
          </cell>
          <cell r="D3569">
            <v>211.95000000000002</v>
          </cell>
          <cell r="E3569">
            <v>8.1</v>
          </cell>
          <cell r="F3569">
            <v>220.05</v>
          </cell>
        </row>
        <row r="3570">
          <cell r="A3570">
            <v>92364</v>
          </cell>
          <cell r="B3570" t="str">
            <v>TUBO DE AÇO GALVANIZADO COM COSTURA, CLASSE MÉDIA, DN 32 (1 1/4"), CONEXÃO ROSQUEADA, INSTALADO EM REDE DE ALIMENTAÇÃO PARA HIDRANTE - FORNECIMENTO E INSTALAÇÃO. AF_10/2020</v>
          </cell>
          <cell r="C3570" t="str">
            <v>M</v>
          </cell>
          <cell r="D3570">
            <v>42.41</v>
          </cell>
          <cell r="E3570">
            <v>7.09</v>
          </cell>
          <cell r="F3570">
            <v>49.5</v>
          </cell>
        </row>
        <row r="3571">
          <cell r="A3571">
            <v>92365</v>
          </cell>
          <cell r="B3571" t="str">
            <v>TUBO DE AÇO GALVANIZADO COM COSTURA, CLASSE MÉDIA, DN 40 (1 1/2"), CONEXÃO ROSQUEADA, INSTALADO EM REDE DE ALIMENTAÇÃO PARA HIDRANTE - FORNECIMENTO E INSTALAÇÃO. AF_10/2020</v>
          </cell>
          <cell r="C3571" t="str">
            <v>M</v>
          </cell>
          <cell r="D3571">
            <v>49.089999999999996</v>
          </cell>
          <cell r="E3571">
            <v>7.71</v>
          </cell>
          <cell r="F3571">
            <v>56.8</v>
          </cell>
        </row>
        <row r="3572">
          <cell r="A3572">
            <v>92366</v>
          </cell>
          <cell r="B3572" t="str">
            <v>TUBO DE AÇO GALVANIZADO COM COSTURA, CLASSE MÉDIA, DN 50 (2"), CONEXÃO ROSQUEADA, INSTALADO EM REDE DE ALIMENTAÇÃO PARA HIDRANTE - FORNECIMENTO E INSTALAÇÃO. AF_10/2020</v>
          </cell>
          <cell r="C3572" t="str">
            <v>M</v>
          </cell>
          <cell r="D3572">
            <v>69.78</v>
          </cell>
          <cell r="E3572">
            <v>8.56</v>
          </cell>
          <cell r="F3572">
            <v>78.34</v>
          </cell>
        </row>
        <row r="3573">
          <cell r="A3573">
            <v>92367</v>
          </cell>
          <cell r="B3573" t="str">
            <v>TUBO DE AÇO GALVANIZADO COM COSTURA, CLASSE MÉDIA, DN 65 (2 1/2"), CONEXÃO ROSQUEADA, INSTALADO EM REDE DE ALIMENTAÇÃO PARA HIDRANTE - FORNECIMENTO E INSTALAÇÃO. AF_10/2020</v>
          </cell>
          <cell r="C3573" t="str">
            <v>M</v>
          </cell>
          <cell r="D3573">
            <v>86.25</v>
          </cell>
          <cell r="E3573">
            <v>9.76</v>
          </cell>
          <cell r="F3573">
            <v>96.01</v>
          </cell>
        </row>
        <row r="3574">
          <cell r="A3574">
            <v>92368</v>
          </cell>
          <cell r="B3574" t="str">
            <v>TUBO DE AÇO GALVANIZADO COM COSTURA, CLASSE MÉDIA, DN 80 (3"), CONEXÃO ROSQUEADA, INSTALADO EM REDE DE ALIMENTAÇÃO PARA HIDRANTE - FORNECIMENTO E INSTALAÇÃO. AF_10/2020</v>
          </cell>
          <cell r="C3574" t="str">
            <v>M</v>
          </cell>
          <cell r="D3574">
            <v>115.25999999999999</v>
          </cell>
          <cell r="E3574">
            <v>10.98</v>
          </cell>
          <cell r="F3574">
            <v>126.24</v>
          </cell>
        </row>
        <row r="3575">
          <cell r="A3575">
            <v>92645</v>
          </cell>
          <cell r="B3575" t="str">
            <v>TUBO DE AÇO PRETO SEM COSTURA, CONEXÃO SOLDADA, DN 25 (1"), INSTALADO EM REDE DE ALIMENTAÇÃO PARA SPRINKLER - FORNECIMENTO E INSTALAÇÃO. AF_10/2020</v>
          </cell>
          <cell r="C3575" t="str">
            <v>M</v>
          </cell>
          <cell r="D3575">
            <v>74.38</v>
          </cell>
          <cell r="E3575">
            <v>6.23</v>
          </cell>
          <cell r="F3575">
            <v>80.61</v>
          </cell>
        </row>
        <row r="3576">
          <cell r="A3576">
            <v>92646</v>
          </cell>
          <cell r="B3576" t="str">
            <v>TUBO DE AÇO PRETO SEM COSTURA, CONEXÃO SOLDADA, DN 32 (1 1/4"), INSTALADO EM REDE DE ALIMENTAÇÃO PARA SPRINKLER - FORNECIMENTO E INSTALAÇÃO. AF_10/2020</v>
          </cell>
          <cell r="C3576" t="str">
            <v>M</v>
          </cell>
          <cell r="D3576">
            <v>99.16</v>
          </cell>
          <cell r="E3576">
            <v>7.11</v>
          </cell>
          <cell r="F3576">
            <v>106.27</v>
          </cell>
        </row>
        <row r="3577">
          <cell r="A3577">
            <v>92648</v>
          </cell>
          <cell r="B3577" t="str">
            <v>TUBO DE AÇO PRETO SEM COSTURA, CONEXÃO SOLDADA, DN 40 (1 1/2"), INSTALADO EM REDE DE ALIMENTAÇÃO PARA SPRINKLER - FORNECIMENTO E INSTALAÇÃO. AF_10/2020</v>
          </cell>
          <cell r="C3577" t="str">
            <v>M</v>
          </cell>
          <cell r="D3577">
            <v>108.21000000000001</v>
          </cell>
          <cell r="E3577">
            <v>8.1</v>
          </cell>
          <cell r="F3577">
            <v>116.31</v>
          </cell>
        </row>
        <row r="3578">
          <cell r="A3578">
            <v>92649</v>
          </cell>
          <cell r="B3578" t="str">
            <v>TUBO DE AÇO PRETO SEM COSTURA, CONEXÃO SOLDADA, DN 50 (2"), INSTALADO EM REDE DE ALIMENTAÇÃO PARA SPRINKLER - FORNECIMENTO E INSTALAÇÃO. AF_10/2020</v>
          </cell>
          <cell r="C3578" t="str">
            <v>M</v>
          </cell>
          <cell r="D3578">
            <v>132.54000000000002</v>
          </cell>
          <cell r="E3578">
            <v>9.36</v>
          </cell>
          <cell r="F3578">
            <v>141.9</v>
          </cell>
        </row>
        <row r="3579">
          <cell r="A3579">
            <v>92650</v>
          </cell>
          <cell r="B3579" t="str">
            <v>TUBO DE AÇO PRETO SEM COSTURA, CONEXÃO SOLDADA, DN 65 (2 1/2"), INSTALADO EM REDE DE ALIMENTAÇÃO PARA SPRINKLER - FORNECIMENTO E INSTALAÇÃO. AF_10/2020</v>
          </cell>
          <cell r="C3579" t="str">
            <v>M</v>
          </cell>
          <cell r="D3579">
            <v>213.19</v>
          </cell>
          <cell r="E3579">
            <v>11.23</v>
          </cell>
          <cell r="F3579">
            <v>224.42</v>
          </cell>
        </row>
        <row r="3580">
          <cell r="A3580">
            <v>92652</v>
          </cell>
          <cell r="B3580" t="str">
            <v>TUBO DE AÇO GALVANIZADO COM COSTURA, CLASSE MÉDIA, CONEXÃO ROSQUEADA, DN 32 (1 1/4"), INSTALADO EM REDE DE ALIMENTAÇÃO PARA SPRINKLER - FORNECIMENTO E INSTALAÇÃO. AF_10/2020</v>
          </cell>
          <cell r="C3580" t="str">
            <v>M</v>
          </cell>
          <cell r="D3580">
            <v>43.93</v>
          </cell>
          <cell r="E3580">
            <v>10.94</v>
          </cell>
          <cell r="F3580">
            <v>54.87</v>
          </cell>
        </row>
        <row r="3581">
          <cell r="A3581">
            <v>92653</v>
          </cell>
          <cell r="B3581" t="str">
            <v>TUBO DE AÇO GALVANIZADO COM COSTURA, CLASSE MÉDIA, CONEXÃO ROSQUEADA, DN 40 (1 1/2"), INSTALADO EM REDE DE ALIMENTAÇÃO PARA SPRINKLER - FORNECIMENTO E INSTALAÇÃO. AF_10/2020</v>
          </cell>
          <cell r="C3581" t="str">
            <v>M</v>
          </cell>
          <cell r="D3581">
            <v>50.599999999999994</v>
          </cell>
          <cell r="E3581">
            <v>11.63</v>
          </cell>
          <cell r="F3581">
            <v>62.23</v>
          </cell>
        </row>
        <row r="3582">
          <cell r="A3582">
            <v>92654</v>
          </cell>
          <cell r="B3582" t="str">
            <v>TUBO DE AÇO GALVANIZADO COM COSTURA, CLASSE MÉDIA, CONEXÃO ROSQUEADA, DN 50 (2"), INSTALADO EM REDE DE ALIMENTAÇÃO PARA SPRINKLER - FORNECIMENTO E INSTALAÇÃO. AF_10/2020</v>
          </cell>
          <cell r="C3582" t="str">
            <v>M</v>
          </cell>
          <cell r="D3582">
            <v>71.300000000000011</v>
          </cell>
          <cell r="E3582">
            <v>12.46</v>
          </cell>
          <cell r="F3582">
            <v>83.76</v>
          </cell>
        </row>
        <row r="3583">
          <cell r="A3583">
            <v>92655</v>
          </cell>
          <cell r="B3583" t="str">
            <v>TUBO DE AÇO GALVANIZADO COM COSTURA, CLASSE MÉDIA, CONEXÃO ROSQUEADA, DN 65 (2 1/2"), INSTALADO EM REDE DE ALIMENTAÇÃO PARA SPRINKLER - FORNECIMENTO E INSTALAÇÃO. AF_10/2020</v>
          </cell>
          <cell r="C3583" t="str">
            <v>M</v>
          </cell>
          <cell r="D3583">
            <v>87.81</v>
          </cell>
          <cell r="E3583">
            <v>13.73</v>
          </cell>
          <cell r="F3583">
            <v>101.54</v>
          </cell>
        </row>
        <row r="3584">
          <cell r="A3584">
            <v>92656</v>
          </cell>
          <cell r="B3584" t="str">
            <v>TUBO DE AÇO GALVANIZADO COM COSTURA, CLASSE MÉDIA, CONEXÃO ROSQUEADA, DN 80 (3"), INSTALADO EM REDE DE ALIMENTAÇÃO PARA SPRINKLER - FORNECIMENTO E INSTALAÇÃO. AF_10/2020</v>
          </cell>
          <cell r="C3584" t="str">
            <v>M</v>
          </cell>
          <cell r="D3584">
            <v>116.81</v>
          </cell>
          <cell r="E3584">
            <v>14.96</v>
          </cell>
          <cell r="F3584">
            <v>131.77000000000001</v>
          </cell>
        </row>
        <row r="3585">
          <cell r="A3585">
            <v>92687</v>
          </cell>
          <cell r="B3585" t="str">
            <v>TUBO DE AÇO GALVANIZADO COM COSTURA, CLASSE MÉDIA, CONEXÃO ROSQUEADA, DN 15 (1/2"), INSTALADO EM RAMAIS E SUB-RAMAIS DE GÁS - FORNECIMENTO E INSTALAÇÃO. AF_10/2020</v>
          </cell>
          <cell r="C3585" t="str">
            <v>M</v>
          </cell>
          <cell r="D3585">
            <v>19.43</v>
          </cell>
          <cell r="E3585">
            <v>6.89</v>
          </cell>
          <cell r="F3585">
            <v>26.32</v>
          </cell>
        </row>
        <row r="3586">
          <cell r="A3586">
            <v>92688</v>
          </cell>
          <cell r="B3586" t="str">
            <v>TUBO DE AÇO GALVANIZADO COM COSTURA, CLASSE MÉDIA, CONEXÃO ROSQUEADA, DN 20 (3/4"), INSTALADO EM RAMAIS E SUB-RAMAIS DE GÁS - FORNECIMENTO E INSTALAÇÃO. AF_10/2020</v>
          </cell>
          <cell r="C3586" t="str">
            <v>M</v>
          </cell>
          <cell r="D3586">
            <v>25.779999999999998</v>
          </cell>
          <cell r="E3586">
            <v>11.84</v>
          </cell>
          <cell r="F3586">
            <v>37.619999999999997</v>
          </cell>
        </row>
        <row r="3587">
          <cell r="A3587">
            <v>92689</v>
          </cell>
          <cell r="B3587" t="str">
            <v>TUBO DE AÇO PRETO SEM COSTURA, CLASSE MÉDIA, CONEXÃO SOLDADA, DN 15 (1/2"), INSTALADO EM RAMAIS E SUB-RAMAIS DE GÁS - FORNECIMENTO E INSTALAÇÃO. AF_10/2020</v>
          </cell>
          <cell r="C3587" t="str">
            <v>M</v>
          </cell>
          <cell r="D3587">
            <v>49.650000000000006</v>
          </cell>
          <cell r="E3587">
            <v>7.12</v>
          </cell>
          <cell r="F3587">
            <v>56.77</v>
          </cell>
        </row>
        <row r="3588">
          <cell r="A3588">
            <v>92690</v>
          </cell>
          <cell r="B3588" t="str">
            <v>TUBO DE AÇO PRETO SEM COSTURA, CLASSE MÉDIA, CONEXÃO SOLDADA, DN 20 (3/4"), INSTALADO EM RAMAIS E SUB-RAMAIS DE GÁS - FORNECIMENTO E INSTALAÇÃO. AF_10/2020</v>
          </cell>
          <cell r="C3588" t="str">
            <v>M</v>
          </cell>
          <cell r="D3588">
            <v>68.75</v>
          </cell>
          <cell r="E3588">
            <v>12.24</v>
          </cell>
          <cell r="F3588">
            <v>80.989999999999995</v>
          </cell>
        </row>
        <row r="3589">
          <cell r="A3589">
            <v>92691</v>
          </cell>
          <cell r="B3589" t="str">
            <v>TUBO DE AÇO PRETO SEM COSTURA, CLASSE MÉDIA, CONEXÃO SOLDADA, DN 25 (1"), INSTALADO EM RAMAIS  E SUB-RAMAIS DE GÁS - FORNECIMENTO E INSTALAÇÃO. AF_10/2020</v>
          </cell>
          <cell r="C3589" t="str">
            <v>M</v>
          </cell>
          <cell r="D3589">
            <v>81.360000000000014</v>
          </cell>
          <cell r="E3589">
            <v>23.9</v>
          </cell>
          <cell r="F3589">
            <v>105.26</v>
          </cell>
        </row>
        <row r="3590">
          <cell r="A3590">
            <v>94462</v>
          </cell>
          <cell r="B3590" t="str">
            <v>TUBO DE AÇO GALVANIZADO COM COSTURA, CLASSE MÉDIA, DN 50 (2), CONEXÃO ROSQUEADA, INSTALADO EM RESERVAÇÃO DE ÁGUA DE EDIFICAÇÃO QUE POSSUA RESERVATÓRIO DE FIBRA/FIBROCIMENTO  FORNECIMENTO E INSTALAÇÃO. AF_06/2016</v>
          </cell>
          <cell r="C3590" t="str">
            <v>M</v>
          </cell>
          <cell r="D3590">
            <v>70.25</v>
          </cell>
          <cell r="E3590">
            <v>23.11</v>
          </cell>
          <cell r="F3590">
            <v>93.36</v>
          </cell>
        </row>
        <row r="3591">
          <cell r="A3591">
            <v>94463</v>
          </cell>
          <cell r="B3591" t="str">
            <v>TUBO DE AÇO GALVANIZADO COM COSTURA, CLASSE MÉDIA, DN 65 (2 1/2), CONEXÃO ROSQUEADA, INSTALADO EM RESERVAÇÃO DE ÁGUA DE EDIFICAÇÃO QUE POSSUA RESERVATÓRIO DE FIBRA/FIBROCIMENTO  FORNECIMENTO E INSTALAÇÃO. AF_06/2016</v>
          </cell>
          <cell r="C3591" t="str">
            <v>M</v>
          </cell>
          <cell r="D3591">
            <v>85.01</v>
          </cell>
          <cell r="E3591">
            <v>23.11</v>
          </cell>
          <cell r="F3591">
            <v>108.12</v>
          </cell>
        </row>
        <row r="3592">
          <cell r="A3592">
            <v>94464</v>
          </cell>
          <cell r="B3592" t="str">
            <v>TUBO DE AÇO GALVANIZADO COM COSTURA, CLASSE MÉDIA, DN 80 (3), CONEXÃO ROSQUEADA, INSTALADO EM RESERVAÇÃO DE ÁGUA DE EDIFICAÇÃO QUE POSSUA RESERVATÓRIO DE FIBRA/FIBROCIMENTO  FORNECIMENTO E INSTALAÇÃO. AF_06/2016</v>
          </cell>
          <cell r="C3592" t="str">
            <v>M</v>
          </cell>
          <cell r="D3592">
            <v>122.21000000000001</v>
          </cell>
          <cell r="E3592">
            <v>28.88</v>
          </cell>
          <cell r="F3592">
            <v>151.09</v>
          </cell>
        </row>
        <row r="3593">
          <cell r="A3593">
            <v>94602</v>
          </cell>
          <cell r="B3593" t="str">
            <v>TUBO EM COBRE RÍGIDO, DN 54 MM, CLASSE E, SEM ISOLAMENTO, INSTALADO EM RESERVAÇÃO DE ÁGUA DE EDIFICAÇÃO QUE POSSUA RESERVATÓRIO DE FIBRA/FIBROCIMENTO  FORNECIMENTO E INSTALAÇÃO. AF_06/2016</v>
          </cell>
          <cell r="C3593" t="str">
            <v>M</v>
          </cell>
          <cell r="D3593">
            <v>181.88</v>
          </cell>
          <cell r="E3593">
            <v>27.15</v>
          </cell>
          <cell r="F3593">
            <v>209.03</v>
          </cell>
        </row>
        <row r="3594">
          <cell r="A3594">
            <v>94603</v>
          </cell>
          <cell r="B3594" t="str">
            <v>TUBO EM COBRE RÍGIDO, DN 66 MM, CLASSE E, SEM ISOLAMENTO, INSTALADO EM RESERVAÇÃO DE ÁGUA DE EDIFICAÇÃO QUE POSSUA RESERVATÓRIO DE FIBRA/FIBROCIMENTO  FORNECIMENTO E INSTALAÇÃO. AF_06/2016</v>
          </cell>
          <cell r="C3594" t="str">
            <v>M</v>
          </cell>
          <cell r="D3594">
            <v>251.91</v>
          </cell>
          <cell r="E3594">
            <v>27.15</v>
          </cell>
          <cell r="F3594">
            <v>279.06</v>
          </cell>
        </row>
        <row r="3595">
          <cell r="A3595">
            <v>94604</v>
          </cell>
          <cell r="B3595" t="str">
            <v>TUBO EM COBRE RÍGIDO, DN 79 MM, CLASSE E, SEM ISOLAMENTO, INSTALADO EM RESERVAÇÃO DE ÁGUA DE EDIFICAÇÃO QUE POSSUA RESERVATÓRIO DE FIBRA/FIBROCIMENTO  FORNECIMENTO E INSTALAÇÃO. AF_06/2016</v>
          </cell>
          <cell r="C3595" t="str">
            <v>M</v>
          </cell>
          <cell r="D3595">
            <v>350.22</v>
          </cell>
          <cell r="E3595">
            <v>29.59</v>
          </cell>
          <cell r="F3595">
            <v>379.81</v>
          </cell>
        </row>
        <row r="3596">
          <cell r="A3596">
            <v>94605</v>
          </cell>
          <cell r="B3596" t="str">
            <v>TUBO EM COBRE RÍGIDO, DN 104 MM, CLASSE E, SEM ISOLAMENTO, INSTALADO EM RESERVAÇÃO DE ÁGUA DE EDIFICAÇÃO QUE POSSUA RESERVATÓRIO DE FIBRA/FIBROCIMENTO  FORNECIMENTO E INSTALAÇÃO. AF_06/2016</v>
          </cell>
          <cell r="C3596" t="str">
            <v>M</v>
          </cell>
          <cell r="D3596">
            <v>510.95</v>
          </cell>
          <cell r="E3596">
            <v>29.59</v>
          </cell>
          <cell r="F3596">
            <v>540.54</v>
          </cell>
        </row>
        <row r="3597">
          <cell r="A3597">
            <v>94648</v>
          </cell>
          <cell r="B3597" t="str">
            <v>TUBO, PVC, SOLDÁVEL, DN  25 MM, INSTALADO EM RESERVAÇÃO DE ÁGUA DE EDIFICAÇÃO QUE POSSUA RESERVATÓRIO DE FIBRA/FIBROCIMENTO   FORNECIMENTO E INSTALAÇÃO. AF_06/2016</v>
          </cell>
          <cell r="C3597" t="str">
            <v>M</v>
          </cell>
          <cell r="D3597">
            <v>6.4000000000000012</v>
          </cell>
          <cell r="E3597">
            <v>5.31</v>
          </cell>
          <cell r="F3597">
            <v>11.71</v>
          </cell>
        </row>
        <row r="3598">
          <cell r="A3598">
            <v>94649</v>
          </cell>
          <cell r="B3598" t="str">
            <v>TUBO, PVC, SOLDÁVEL, DN 32 MM, INSTALADO EM RESERVAÇÃO DE ÁGUA DE EDIFICAÇÃO QUE POSSUA RESERVATÓRIO DE FIBRA/FIBROCIMENTO   FORNECIMENTO E INSTALAÇÃO. AF_06/2016</v>
          </cell>
          <cell r="C3598" t="str">
            <v>M</v>
          </cell>
          <cell r="D3598">
            <v>11.46</v>
          </cell>
          <cell r="E3598">
            <v>5.3</v>
          </cell>
          <cell r="F3598">
            <v>16.760000000000002</v>
          </cell>
        </row>
        <row r="3599">
          <cell r="A3599">
            <v>94650</v>
          </cell>
          <cell r="B3599" t="str">
            <v>TUBO, PVC, SOLDÁVEL, DN 40 MM, INSTALADO EM RESERVAÇÃO DE ÁGUA DE EDIFICAÇÃO QUE POSSUA RESERVATÓRIO DE FIBRA/FIBROCIMENTO   FORNECIMENTO E INSTALAÇÃO. AF_06/2016</v>
          </cell>
          <cell r="C3599" t="str">
            <v>M</v>
          </cell>
          <cell r="D3599">
            <v>17.490000000000002</v>
          </cell>
          <cell r="E3599">
            <v>7.52</v>
          </cell>
          <cell r="F3599">
            <v>25.01</v>
          </cell>
        </row>
        <row r="3600">
          <cell r="A3600">
            <v>94651</v>
          </cell>
          <cell r="B3600" t="str">
            <v>TUBO, PVC, SOLDÁVEL, DN 50 MM, INSTALADO EM RESERVAÇÃO DE ÁGUA DE EDIFICAÇÃO QUE POSSUA RESERVATÓRIO DE FIBRA/FIBROCIMENTO   FORNECIMENTO E INSTALAÇÃO. AF_06/2016</v>
          </cell>
          <cell r="C3600" t="str">
            <v>M</v>
          </cell>
          <cell r="D3600">
            <v>18.900000000000002</v>
          </cell>
          <cell r="E3600">
            <v>7.52</v>
          </cell>
          <cell r="F3600">
            <v>26.42</v>
          </cell>
        </row>
        <row r="3601">
          <cell r="A3601">
            <v>94652</v>
          </cell>
          <cell r="B3601" t="str">
            <v>TUBO, PVC, SOLDÁVEL, DN 60 MM, INSTALADO EM RESERVAÇÃO DE ÁGUA DE EDIFICAÇÃO QUE POSSUA RESERVATÓRIO DE FIBRA/FIBROCIMENTO   FORNECIMENTO E INSTALAÇÃO. AF_06/2016</v>
          </cell>
          <cell r="C3601" t="str">
            <v>M</v>
          </cell>
          <cell r="D3601">
            <v>30.11</v>
          </cell>
          <cell r="E3601">
            <v>12.22</v>
          </cell>
          <cell r="F3601">
            <v>42.33</v>
          </cell>
        </row>
        <row r="3602">
          <cell r="A3602">
            <v>94653</v>
          </cell>
          <cell r="B3602" t="str">
            <v>TUBO, PVC, SOLDÁVEL, DN 75 MM, INSTALADO EM RESERVAÇÃO DE ÁGUA DE EDIFICAÇÃO QUE POSSUA RESERVATÓRIO DE FIBRA/FIBROCIMENTO   FORNECIMENTO E INSTALAÇÃO. AF_06/2016</v>
          </cell>
          <cell r="C3602" t="str">
            <v>M</v>
          </cell>
          <cell r="D3602">
            <v>46.76</v>
          </cell>
          <cell r="E3602">
            <v>12.22</v>
          </cell>
          <cell r="F3602">
            <v>58.98</v>
          </cell>
        </row>
        <row r="3603">
          <cell r="A3603">
            <v>94654</v>
          </cell>
          <cell r="B3603" t="str">
            <v>TUBO, PVC, SOLDÁVEL, DN 85 MM, INSTALADO EM RESERVAÇÃO DE ÁGUA DE EDIFICAÇÃO QUE POSSUA RESERVATÓRIO DE FIBRA/FIBROCIMENTO   FORNECIMENTO E INSTALAÇÃO. AF_06/2016</v>
          </cell>
          <cell r="C3603" t="str">
            <v>M</v>
          </cell>
          <cell r="D3603">
            <v>63.910000000000004</v>
          </cell>
          <cell r="E3603">
            <v>21.43</v>
          </cell>
          <cell r="F3603">
            <v>85.34</v>
          </cell>
        </row>
        <row r="3604">
          <cell r="A3604">
            <v>94655</v>
          </cell>
          <cell r="B3604" t="str">
            <v>TUBO, PVC, SOLDÁVEL, DN 110 MM, INSTALADO EM RESERVAÇÃO DE ÁGUA DE EDIFICAÇÃO QUE POSSUA RESERVATÓRIO DE FIBRA/FIBROCIMENTO   FORNECIMENTO E INSTALAÇÃO. AF_06/2016</v>
          </cell>
          <cell r="C3604" t="str">
            <v>M</v>
          </cell>
          <cell r="D3604">
            <v>95.27</v>
          </cell>
          <cell r="E3604">
            <v>21.42</v>
          </cell>
          <cell r="F3604">
            <v>116.69</v>
          </cell>
        </row>
        <row r="3605">
          <cell r="A3605">
            <v>94716</v>
          </cell>
          <cell r="B3605" t="str">
            <v>TUBO, CPVC, SOLDÁVEL, DN 22 MM, INSTALADO EM RESERVAÇÃO DE ÁGUA DE EDIFICAÇÃO QUE POSSUA RESERVATÓRIO DE FIBRA/FIBROCIMENTO  FORNECIMENTO E INSTALAÇÃO. AF_06/2016</v>
          </cell>
          <cell r="C3605" t="str">
            <v>M</v>
          </cell>
          <cell r="D3605">
            <v>20.74</v>
          </cell>
          <cell r="E3605">
            <v>4.9400000000000004</v>
          </cell>
          <cell r="F3605">
            <v>25.68</v>
          </cell>
        </row>
        <row r="3606">
          <cell r="A3606">
            <v>94717</v>
          </cell>
          <cell r="B3606" t="str">
            <v>TUBO, CPVC, SOLDÁVEL, DN 28 MM, INSTALADO EM RESERVAÇÃO DE ÁGUA DE EDIFICAÇÃO QUE POSSUA RESERVATÓRIO DE FIBRA/FIBROCIMENTO  FORNECIMENTO E INSTALAÇÃO. AF_06/2016</v>
          </cell>
          <cell r="C3606" t="str">
            <v>M</v>
          </cell>
          <cell r="D3606">
            <v>34.35</v>
          </cell>
          <cell r="E3606">
            <v>4.93</v>
          </cell>
          <cell r="F3606">
            <v>39.28</v>
          </cell>
        </row>
        <row r="3607">
          <cell r="A3607">
            <v>94718</v>
          </cell>
          <cell r="B3607" t="str">
            <v>TUBO, CPVC, SOLDÁVEL, DN 35 MM, INSTALADO EM RESERVAÇÃO DE ÁGUA DE EDIFICAÇÃO QUE POSSUA RESERVATÓRIO DE FIBRA/FIBROCIMENTO  FORNECIMENTO E INSTALAÇÃO. AF_06/2016</v>
          </cell>
          <cell r="C3607" t="str">
            <v>M</v>
          </cell>
          <cell r="D3607">
            <v>44.33</v>
          </cell>
          <cell r="E3607">
            <v>6.52</v>
          </cell>
          <cell r="F3607">
            <v>50.85</v>
          </cell>
        </row>
        <row r="3608">
          <cell r="A3608">
            <v>94719</v>
          </cell>
          <cell r="B3608" t="str">
            <v>TUBO, CPVC, SOLDÁVEL, DN 42 MM, INSTALADO EM RESERVAÇÃO DE ÁGUA DE EDIFICAÇÃO QUE POSSUA RESERVATÓRIO DE FIBRA/FIBROCIMENTO  FORNECIMENTO E INSTALAÇÃO. AF_06/2016</v>
          </cell>
          <cell r="C3608" t="str">
            <v>M</v>
          </cell>
          <cell r="D3608">
            <v>58.49</v>
          </cell>
          <cell r="E3608">
            <v>6.51</v>
          </cell>
          <cell r="F3608">
            <v>65</v>
          </cell>
        </row>
        <row r="3609">
          <cell r="A3609">
            <v>94720</v>
          </cell>
          <cell r="B3609" t="str">
            <v>TUBO, CPVC, SOLDÁVEL, DN 54 MM, INSTALADO EM RESERVAÇÃO DE ÁGUA DE EDIFICAÇÃO QUE POSSUA RESERVATÓRIO DE FIBRA/FIBROCIMENTO  FORNECIMENTO E INSTALAÇÃO. AF_06/2016</v>
          </cell>
          <cell r="C3609" t="str">
            <v>M</v>
          </cell>
          <cell r="D3609">
            <v>83.789999999999992</v>
          </cell>
          <cell r="E3609">
            <v>11.29</v>
          </cell>
          <cell r="F3609">
            <v>95.08</v>
          </cell>
        </row>
        <row r="3610">
          <cell r="A3610">
            <v>94721</v>
          </cell>
          <cell r="B3610" t="str">
            <v>TUBO, CPVC, SOLDÁVEL, DN 73 MM, INSTALADO EM RESERVAÇÃO DE ÁGUA DE EDIFICAÇÃO QUE POSSUA RESERVATÓRIO DE FIBRA/FIBROCIMENTO  FORNECIMENTO E INSTALAÇÃO. AF_06/2016</v>
          </cell>
          <cell r="C3610" t="str">
            <v>M</v>
          </cell>
          <cell r="D3610">
            <v>132.77000000000001</v>
          </cell>
          <cell r="E3610">
            <v>11.29</v>
          </cell>
          <cell r="F3610">
            <v>144.06</v>
          </cell>
        </row>
        <row r="3611">
          <cell r="A3611">
            <v>94722</v>
          </cell>
          <cell r="B3611" t="str">
            <v>TUBO, CPVC, SOLDÁVEL, DN 89 MM, INSTALADO EM RESERVAÇÃO DE ÁGUA DE EDIFICAÇÃO QUE POSSUA RESERVATÓRIO DE FIBRA/FIBROCIMENTO  FORNECIMENTO E INSTALAÇÃO. AF_06/2016</v>
          </cell>
          <cell r="C3611" t="str">
            <v>M</v>
          </cell>
          <cell r="D3611">
            <v>226.57</v>
          </cell>
          <cell r="E3611">
            <v>22.9</v>
          </cell>
          <cell r="F3611">
            <v>249.47</v>
          </cell>
        </row>
        <row r="3612">
          <cell r="A3612">
            <v>94723</v>
          </cell>
          <cell r="B3612" t="str">
            <v>TUBO, CPVC, SOLDÁVEL, DN 114 MM, INSTALADO EM RESERVAÇÃO DE ÁGUA DE EDIFICAÇÃO QUE POSSUA RESERVATÓRIO DE FIBRA/FIBROCIMENTO  FORNECIMENTO E INSTALAÇÃO. AF_06/2016</v>
          </cell>
          <cell r="C3612" t="str">
            <v>M</v>
          </cell>
          <cell r="D3612">
            <v>423.16</v>
          </cell>
          <cell r="E3612">
            <v>22.9</v>
          </cell>
          <cell r="F3612">
            <v>446.06</v>
          </cell>
        </row>
        <row r="3613">
          <cell r="A3613">
            <v>95697</v>
          </cell>
          <cell r="B3613" t="str">
            <v>TUBO DE AÇO PRETO SEM COSTURA, CONEXÃO SOLDADA, DN 40 (1 1/2"), INSTALADO EM REDE DE ALIMENTAÇÃO PARA HIDRANTE - FORNECIMENTO E INSTALAÇÃO. AF_10/2020</v>
          </cell>
          <cell r="C3613" t="str">
            <v>M</v>
          </cell>
          <cell r="D3613">
            <v>106.96000000000001</v>
          </cell>
          <cell r="E3613">
            <v>4.97</v>
          </cell>
          <cell r="F3613">
            <v>111.93</v>
          </cell>
        </row>
        <row r="3614">
          <cell r="A3614">
            <v>96635</v>
          </cell>
          <cell r="B3614" t="str">
            <v>TUBO, PPR, DN 25, CLASSE PN 20,  INSTALADO EM RAMAL OU SUB-RAMAL DE ÁGUA   FORNECIMENTO E INSTALAÇÃO. AF_08/2022</v>
          </cell>
          <cell r="C3614" t="str">
            <v>M</v>
          </cell>
          <cell r="D3614">
            <v>24.13</v>
          </cell>
          <cell r="E3614">
            <v>21.44</v>
          </cell>
          <cell r="F3614">
            <v>45.57</v>
          </cell>
        </row>
        <row r="3615">
          <cell r="A3615">
            <v>96636</v>
          </cell>
          <cell r="B3615" t="str">
            <v>TUBO, PPR, DN 25, CLASSE PN 25 INSTALADO EM RAMAL OU SUB-RAMAL DE ÁGUA   FORNECIMENTO E INSTALAÇÃO. AF_08/2022</v>
          </cell>
          <cell r="C3615" t="str">
            <v>M</v>
          </cell>
          <cell r="D3615">
            <v>26.260000000000005</v>
          </cell>
          <cell r="E3615">
            <v>22.08</v>
          </cell>
          <cell r="F3615">
            <v>48.34</v>
          </cell>
        </row>
        <row r="3616">
          <cell r="A3616">
            <v>96644</v>
          </cell>
          <cell r="B3616" t="str">
            <v>TUBO, PPR, DN 25, CLASSE PN 20,  INSTALADO EM RAMAL DE DISTRIBUIÇÃO DE ÁGUA   FORNECIMENTO E INSTALAÇÃO. AF_08/2022</v>
          </cell>
          <cell r="C3616" t="str">
            <v>M</v>
          </cell>
          <cell r="D3616">
            <v>18.290000000000003</v>
          </cell>
          <cell r="E3616">
            <v>6.81</v>
          </cell>
          <cell r="F3616">
            <v>25.1</v>
          </cell>
        </row>
        <row r="3617">
          <cell r="A3617">
            <v>96645</v>
          </cell>
          <cell r="B3617" t="str">
            <v>TUBO, PPR, DN 32, CLASSE PN 12,  INSTALADO EM RAMAL DE DISTRIBUIÇÃO DE ÁGUA   FORNECIMENTO E INSTALAÇÃO. AF_08/2022</v>
          </cell>
          <cell r="C3617" t="str">
            <v>M</v>
          </cell>
          <cell r="D3617">
            <v>15.469999999999999</v>
          </cell>
          <cell r="E3617">
            <v>6.75</v>
          </cell>
          <cell r="F3617">
            <v>22.22</v>
          </cell>
        </row>
        <row r="3618">
          <cell r="A3618">
            <v>96646</v>
          </cell>
          <cell r="B3618" t="str">
            <v>TUBO, PPR, DN 40, CLASSE PN 12,  INSTALADO EM RAMAL DE DISTRIBUIÇÃO DE ÁGUA   FORNECIMENTO E INSTALAÇÃO. AF_08/2022</v>
          </cell>
          <cell r="C3618" t="str">
            <v>M</v>
          </cell>
          <cell r="D3618">
            <v>20.059999999999999</v>
          </cell>
          <cell r="E3618">
            <v>7.14</v>
          </cell>
          <cell r="F3618">
            <v>27.2</v>
          </cell>
        </row>
        <row r="3619">
          <cell r="A3619">
            <v>96647</v>
          </cell>
          <cell r="B3619" t="str">
            <v>TUBO, PPR, DN 25, CLASSE PN 25,  INSTALADO EM RAMAL DE DISTRIBUIÇÃO DE ÁGUA   FORNECIMENTO E INSTALAÇÃO. AF_08/2022</v>
          </cell>
          <cell r="C3619" t="str">
            <v>M</v>
          </cell>
          <cell r="D3619">
            <v>20.240000000000002</v>
          </cell>
          <cell r="E3619">
            <v>7.02</v>
          </cell>
          <cell r="F3619">
            <v>27.26</v>
          </cell>
        </row>
        <row r="3620">
          <cell r="A3620">
            <v>96648</v>
          </cell>
          <cell r="B3620" t="str">
            <v>TUBO, PPR, DN 32, CLASSE PN 25,  INSTALADO EM RAMAL DE DISTRIBUIÇÃO DE ÁGUA   FORNECIMENTO E INSTALAÇÃO. AF_08/2022</v>
          </cell>
          <cell r="C3620" t="str">
            <v>M</v>
          </cell>
          <cell r="D3620">
            <v>26.3</v>
          </cell>
          <cell r="E3620">
            <v>7.38</v>
          </cell>
          <cell r="F3620">
            <v>33.68</v>
          </cell>
        </row>
        <row r="3621">
          <cell r="A3621">
            <v>96649</v>
          </cell>
          <cell r="B3621" t="str">
            <v>TUBO, PPR, DN 40, CLASSE PN 25,  INSTALADO EM RAMAL DE DISTRIBUIÇÃO DE ÁGUA   FORNECIMENTO E INSTALAÇÃO. AF_08/2022</v>
          </cell>
          <cell r="C3621" t="str">
            <v>M</v>
          </cell>
          <cell r="D3621">
            <v>36.839999999999996</v>
          </cell>
          <cell r="E3621">
            <v>7.78</v>
          </cell>
          <cell r="F3621">
            <v>44.62</v>
          </cell>
        </row>
        <row r="3622">
          <cell r="A3622">
            <v>96668</v>
          </cell>
          <cell r="B3622" t="str">
            <v>TUBO, PPR, DN 25, CLASSE PN 20,  INSTALADO EM PRUMADA DE ÁGUA   FORNECIMENTO E INSTALAÇÃO. AF_08/2022</v>
          </cell>
          <cell r="C3622" t="str">
            <v>M</v>
          </cell>
          <cell r="D3622">
            <v>16.729999999999997</v>
          </cell>
          <cell r="E3622">
            <v>2.92</v>
          </cell>
          <cell r="F3622">
            <v>19.649999999999999</v>
          </cell>
        </row>
        <row r="3623">
          <cell r="A3623">
            <v>96669</v>
          </cell>
          <cell r="B3623" t="str">
            <v>TUBO, PPR, DN 32, CLASSE PN 12,  INSTALADO EM PRUMADA DE ÁGUA   FORNECIMENTO E INSTALAÇÃO. AF_08/2022</v>
          </cell>
          <cell r="C3623" t="str">
            <v>M</v>
          </cell>
          <cell r="D3623">
            <v>14.63</v>
          </cell>
          <cell r="E3623">
            <v>4.67</v>
          </cell>
          <cell r="F3623">
            <v>19.3</v>
          </cell>
        </row>
        <row r="3624">
          <cell r="A3624">
            <v>96670</v>
          </cell>
          <cell r="B3624" t="str">
            <v>TUBO, PPR, DN 40, CLASSE PN 12,  INSTALADO EM PRUMADA DE ÁGUA   FORNECIMENTO E INSTALAÇÃO. AF_08/2022</v>
          </cell>
          <cell r="C3624" t="str">
            <v>M</v>
          </cell>
          <cell r="D3624">
            <v>19.48</v>
          </cell>
          <cell r="E3624">
            <v>5.63</v>
          </cell>
          <cell r="F3624">
            <v>25.11</v>
          </cell>
        </row>
        <row r="3625">
          <cell r="A3625">
            <v>96671</v>
          </cell>
          <cell r="B3625" t="str">
            <v>TUBO, PPR, DN 50, CLASSE PN 12,  INSTALADO EM PRUMADA DE ÁGUA   FORNECIMENTO E INSTALAÇÃO. AF_08/2022</v>
          </cell>
          <cell r="C3625" t="str">
            <v>M</v>
          </cell>
          <cell r="D3625">
            <v>31.22</v>
          </cell>
          <cell r="E3625">
            <v>6.83</v>
          </cell>
          <cell r="F3625">
            <v>38.049999999999997</v>
          </cell>
        </row>
        <row r="3626">
          <cell r="A3626">
            <v>96672</v>
          </cell>
          <cell r="B3626" t="str">
            <v>TUBO, PPR, DN 63, CLASSE PN 12,  INSTALADO EM PRUMADA DE ÁGUA   FORNECIMENTO E INSTALAÇÃO. AF_08/2022</v>
          </cell>
          <cell r="C3626" t="str">
            <v>M</v>
          </cell>
          <cell r="D3626">
            <v>49.62</v>
          </cell>
          <cell r="E3626">
            <v>8.3800000000000008</v>
          </cell>
          <cell r="F3626">
            <v>58</v>
          </cell>
        </row>
        <row r="3627">
          <cell r="A3627">
            <v>96673</v>
          </cell>
          <cell r="B3627" t="str">
            <v>TUBO, PPR, DN 75, CLASSE PN 12,  INSTALADO EM PRUMADA DE ÁGUA   FORNECIMENTO E INSTALAÇÃO. AF_08/2022</v>
          </cell>
          <cell r="C3627" t="str">
            <v>M</v>
          </cell>
          <cell r="D3627">
            <v>63.31</v>
          </cell>
          <cell r="E3627">
            <v>9.83</v>
          </cell>
          <cell r="F3627">
            <v>73.14</v>
          </cell>
        </row>
        <row r="3628">
          <cell r="A3628">
            <v>96674</v>
          </cell>
          <cell r="B3628" t="str">
            <v>TUBO, PPR, DN 90, CLASSE PN 12,  INSTALADO EM PRUMADA DE ÁGUA   FORNECIMENTO E INSTALAÇÃO. AF_08/2022</v>
          </cell>
          <cell r="C3628" t="str">
            <v>M</v>
          </cell>
          <cell r="D3628">
            <v>106.71</v>
          </cell>
          <cell r="E3628">
            <v>11.62</v>
          </cell>
          <cell r="F3628">
            <v>118.33</v>
          </cell>
        </row>
        <row r="3629">
          <cell r="A3629">
            <v>96675</v>
          </cell>
          <cell r="B3629" t="str">
            <v>TUBO, PPR, DN 110, CLASSE PN 12,  INSTALADO EM PRUMADA DE ÁGUA   FORNECIMENTO E INSTALAÇÃO. AF_08/2022</v>
          </cell>
          <cell r="C3629" t="str">
            <v>M</v>
          </cell>
          <cell r="D3629">
            <v>158.1</v>
          </cell>
          <cell r="E3629">
            <v>14.02</v>
          </cell>
          <cell r="F3629">
            <v>172.12</v>
          </cell>
        </row>
        <row r="3630">
          <cell r="A3630">
            <v>96676</v>
          </cell>
          <cell r="B3630" t="str">
            <v>TUBO, PPR, DN 25, CLASSE PN 25,  INSTALADO EM PRUMADA DE ÁGUA   FORNECIMENTO E INSTALAÇÃO. AF_08/2022</v>
          </cell>
          <cell r="C3630" t="str">
            <v>M</v>
          </cell>
          <cell r="D3630">
            <v>19.540000000000003</v>
          </cell>
          <cell r="E3630">
            <v>5.22</v>
          </cell>
          <cell r="F3630">
            <v>24.76</v>
          </cell>
        </row>
        <row r="3631">
          <cell r="A3631">
            <v>96677</v>
          </cell>
          <cell r="B3631" t="str">
            <v>TUBO, PPR, DN 32, CLASSE PN 25,  INSTALADO EM PRUMADA DE ÁGUA   FORNECIMENTO E INSTALAÇÃO. AF_08/2022</v>
          </cell>
          <cell r="C3631" t="str">
            <v>M</v>
          </cell>
          <cell r="D3631">
            <v>25.91</v>
          </cell>
          <cell r="E3631">
            <v>6.37</v>
          </cell>
          <cell r="F3631">
            <v>32.28</v>
          </cell>
        </row>
        <row r="3632">
          <cell r="A3632">
            <v>96678</v>
          </cell>
          <cell r="B3632" t="str">
            <v>TUBO, PPR, DN 40, CLASSE PN 25,  INSTALADO EM PRUMADA DE ÁGUA   FORNECIMENTO E INSTALAÇÃO. AF_08/2022</v>
          </cell>
          <cell r="C3632" t="str">
            <v>M</v>
          </cell>
          <cell r="D3632">
            <v>36.78</v>
          </cell>
          <cell r="E3632">
            <v>7.68</v>
          </cell>
          <cell r="F3632">
            <v>44.46</v>
          </cell>
        </row>
        <row r="3633">
          <cell r="A3633">
            <v>96679</v>
          </cell>
          <cell r="B3633" t="str">
            <v>TUBO, PPR, DN 50, CLASSE PN 25,  INSTALADO EM PRUMADA DE ÁGUA   FORNECIMENTO E INSTALAÇÃO. AF_08/2022</v>
          </cell>
          <cell r="C3633" t="str">
            <v>M</v>
          </cell>
          <cell r="D3633">
            <v>56.999999999999993</v>
          </cell>
          <cell r="E3633">
            <v>9.32</v>
          </cell>
          <cell r="F3633">
            <v>66.319999999999993</v>
          </cell>
        </row>
        <row r="3634">
          <cell r="A3634">
            <v>96680</v>
          </cell>
          <cell r="B3634" t="str">
            <v>TUBO, PPR, DN 63, CLASSE PN 25,  INSTALADO EM PRUMADA DE ÁGUA   FORNECIMENTO E INSTALAÇÃO. AF_08/2022</v>
          </cell>
          <cell r="C3634" t="str">
            <v>M</v>
          </cell>
          <cell r="D3634">
            <v>98.350000000000009</v>
          </cell>
          <cell r="E3634">
            <v>11.44</v>
          </cell>
          <cell r="F3634">
            <v>109.79</v>
          </cell>
        </row>
        <row r="3635">
          <cell r="A3635">
            <v>96681</v>
          </cell>
          <cell r="B3635" t="str">
            <v>TUBO, PPR, DN 75, CLASSE PN 25,  INSTALADO EM PRUMADA DE ÁGUA   FORNECIMENTO E INSTALAÇÃO. AF_08/2022</v>
          </cell>
          <cell r="C3635" t="str">
            <v>M</v>
          </cell>
          <cell r="D3635">
            <v>134.32</v>
          </cell>
          <cell r="E3635">
            <v>13.4</v>
          </cell>
          <cell r="F3635">
            <v>147.72</v>
          </cell>
        </row>
        <row r="3636">
          <cell r="A3636">
            <v>96682</v>
          </cell>
          <cell r="B3636" t="str">
            <v>TUBO, PPR, DN 90, CLASSE PN 25,  INSTALADO EM PRUMADA DE ÁGUA   FORNECIMENTO E INSTALAÇÃO. AF_08/2022</v>
          </cell>
          <cell r="C3636" t="str">
            <v>M</v>
          </cell>
          <cell r="D3636">
            <v>228.02999999999997</v>
          </cell>
          <cell r="E3636">
            <v>15.86</v>
          </cell>
          <cell r="F3636">
            <v>243.89</v>
          </cell>
        </row>
        <row r="3637">
          <cell r="A3637">
            <v>96683</v>
          </cell>
          <cell r="B3637" t="str">
            <v>TUBO, PPR, DN 110, CLASSE PN 25,  INSTALADO EM PRUMADA DE ÁGUA   FORNECIMENTO E INSTALAÇÃO. AF_08/2022</v>
          </cell>
          <cell r="C3637" t="str">
            <v>M</v>
          </cell>
          <cell r="D3637">
            <v>315.68</v>
          </cell>
          <cell r="E3637">
            <v>19.14</v>
          </cell>
          <cell r="F3637">
            <v>334.82</v>
          </cell>
        </row>
        <row r="3638">
          <cell r="A3638">
            <v>96718</v>
          </cell>
          <cell r="B3638" t="str">
            <v>TUBO, PPR, DN 20, CLASSE PN 20,  INSTALADO EM RESERVAÇÃO DE ÁGUA DE EDIFICAÇÃO QUE POSSUA RESERVATÓRIO DE FIBRA/FIBROCIMENTO  FORNECIMENTO E INSTALAÇÃO. AF_06/2016</v>
          </cell>
          <cell r="C3638" t="str">
            <v>M</v>
          </cell>
          <cell r="D3638">
            <v>11.19</v>
          </cell>
          <cell r="E3638">
            <v>0.26</v>
          </cell>
          <cell r="F3638">
            <v>11.45</v>
          </cell>
        </row>
        <row r="3639">
          <cell r="A3639">
            <v>96719</v>
          </cell>
          <cell r="B3639" t="str">
            <v>TUBO, PPR, DN 25, CLASSE PN 20,  INSTALADO EM RESERVAÇÃO DE ÁGUA DE EDIFICAÇÃO QUE POSSUA RESERVATÓRIO DE FIBRA/FIBROCIMENTO  FORNECIMENTO E INSTALAÇÃO. AF_06/2016</v>
          </cell>
          <cell r="C3639" t="str">
            <v>M</v>
          </cell>
          <cell r="D3639">
            <v>17.04</v>
          </cell>
          <cell r="E3639">
            <v>5.21</v>
          </cell>
          <cell r="F3639">
            <v>22.25</v>
          </cell>
        </row>
        <row r="3640">
          <cell r="A3640">
            <v>96720</v>
          </cell>
          <cell r="B3640" t="str">
            <v>TUBO, PPR, DN 32, CLASSE PN 12,  INSTALADO EM RESERVAÇÃO DE ÁGUA DE EDIFICAÇÃO QUE POSSUA RESERVATÓRIO DE FIBRA/FIBROCIMENTO  FORNECIMENTO E INSTALAÇÃO. AF_06/2016</v>
          </cell>
          <cell r="C3640" t="str">
            <v>M</v>
          </cell>
          <cell r="D3640">
            <v>14.56</v>
          </cell>
          <cell r="E3640">
            <v>6.1</v>
          </cell>
          <cell r="F3640">
            <v>20.66</v>
          </cell>
        </row>
        <row r="3641">
          <cell r="A3641">
            <v>96721</v>
          </cell>
          <cell r="B3641" t="str">
            <v>TUBO, PPR, DN 40, CLASSE PN 12,  INSTALADO EM RESERVAÇÃO DE ÁGUA DE EDIFICAÇÃO QUE POSSUA RESERVATÓRIO DE FIBRA/FIBROCIMENTO  FORNECIMENTO E INSTALAÇÃO. AF_06/2016</v>
          </cell>
          <cell r="C3641" t="str">
            <v>M</v>
          </cell>
          <cell r="D3641">
            <v>18.830000000000002</v>
          </cell>
          <cell r="E3641">
            <v>6.09</v>
          </cell>
          <cell r="F3641">
            <v>24.92</v>
          </cell>
        </row>
        <row r="3642">
          <cell r="A3642">
            <v>96722</v>
          </cell>
          <cell r="B3642" t="str">
            <v>TUBO, PPR, DN 50, CLASSE PN 12,  INSTALADO EM RESERVAÇÃO DE ÁGUA DE EDIFICAÇÃO QUE POSSUA RESERVATÓRIO DE FIBRA/FIBROCIMENTO  FORNECIMENTO E INSTALAÇÃO. AF_06/2016</v>
          </cell>
          <cell r="C3642" t="str">
            <v>M</v>
          </cell>
          <cell r="D3642">
            <v>30.560000000000002</v>
          </cell>
          <cell r="E3642">
            <v>9.2799999999999994</v>
          </cell>
          <cell r="F3642">
            <v>39.840000000000003</v>
          </cell>
        </row>
        <row r="3643">
          <cell r="A3643">
            <v>96723</v>
          </cell>
          <cell r="B3643" t="str">
            <v>TUBO, PPR, DN 63, CLASSE PN 12,  INSTALADO EM RESERVAÇÃO DE ÁGUA DE EDIFICAÇÃO QUE POSSUA RESERVATÓRIO DE FIBRA/FIBROCIMENTO  FORNECIMENTO E INSTALAÇÃO. AF_06/2016</v>
          </cell>
          <cell r="C3643" t="str">
            <v>M</v>
          </cell>
          <cell r="D3643">
            <v>47.39</v>
          </cell>
          <cell r="E3643">
            <v>9.27</v>
          </cell>
          <cell r="F3643">
            <v>56.66</v>
          </cell>
        </row>
        <row r="3644">
          <cell r="A3644">
            <v>96724</v>
          </cell>
          <cell r="B3644" t="str">
            <v>TUBO, PPR, DN 75, CLASSE PN 12,  INSTALADO EM RESERVAÇÃO DE ÁGUA DE EDIFICAÇÃO QUE POSSUA RESERVATÓRIO DE FIBRA/FIBROCIMENTO  FORNECIMENTO E INSTALAÇÃO. AF_06/2016</v>
          </cell>
          <cell r="C3644" t="str">
            <v>M</v>
          </cell>
          <cell r="D3644">
            <v>60.790000000000006</v>
          </cell>
          <cell r="E3644">
            <v>15.3</v>
          </cell>
          <cell r="F3644">
            <v>76.09</v>
          </cell>
        </row>
        <row r="3645">
          <cell r="A3645">
            <v>96725</v>
          </cell>
          <cell r="B3645" t="str">
            <v>TUBO, PPR, DN 90, CLASSE PN 12,  INSTALADO EM RESERVAÇÃO DE ÁGUA DE EDIFICAÇÃO QUE POSSUA RESERVATÓRIO DE FIBRA/FIBROCIMENTO  FORNECIMENTO E INSTALAÇÃO. AF_06/2016</v>
          </cell>
          <cell r="C3645" t="str">
            <v>M</v>
          </cell>
          <cell r="D3645">
            <v>100.24000000000001</v>
          </cell>
          <cell r="E3645">
            <v>15.29</v>
          </cell>
          <cell r="F3645">
            <v>115.53</v>
          </cell>
        </row>
        <row r="3646">
          <cell r="A3646">
            <v>96726</v>
          </cell>
          <cell r="B3646" t="str">
            <v>TUBO, PPR, DN 110, CLASSE PN 12,  INSTALADO EM RESERVAÇÃO DE ÁGUA DE EDIFICAÇÃO QUE POSSUA RESERVATÓRIO DE FIBRA/FIBROCIMENTO  FORNECIMENTO E INSTALAÇÃO. AF_06/2016</v>
          </cell>
          <cell r="C3646" t="str">
            <v>M</v>
          </cell>
          <cell r="D3646">
            <v>140.19999999999999</v>
          </cell>
          <cell r="E3646">
            <v>24.03</v>
          </cell>
          <cell r="F3646">
            <v>164.23</v>
          </cell>
        </row>
        <row r="3647">
          <cell r="A3647">
            <v>96727</v>
          </cell>
          <cell r="B3647" t="str">
            <v>TUBO, PPR, DN 20, CLASSE PN 25,  INSTALADO EM RESERVAÇÃO DE ÁGUA DE EDIFICAÇÃO QUE POSSUA RESERVATÓRIO DE FIBRA/FIBROCIMENTO  FORNECIMENTO E INSTALAÇÃO. AF_06/2016</v>
          </cell>
          <cell r="C3647" t="str">
            <v>M</v>
          </cell>
          <cell r="D3647">
            <v>14.379999999999999</v>
          </cell>
          <cell r="E3647">
            <v>5.7</v>
          </cell>
          <cell r="F3647">
            <v>20.079999999999998</v>
          </cell>
        </row>
        <row r="3648">
          <cell r="A3648">
            <v>96728</v>
          </cell>
          <cell r="B3648" t="str">
            <v>TUBO, PPR, DN 25, CLASSE PN 25,  INSTALADO EM RESERVAÇÃO DE ÁGUA DE EDIFICAÇÃO QUE POSSUA RESERVATÓRIO DE FIBRA/FIBROCIMENTO  FORNECIMENTO E INSTALAÇÃO. AF_06/2016</v>
          </cell>
          <cell r="C3648" t="str">
            <v>M</v>
          </cell>
          <cell r="D3648">
            <v>19.03</v>
          </cell>
          <cell r="E3648">
            <v>5.7</v>
          </cell>
          <cell r="F3648">
            <v>24.73</v>
          </cell>
        </row>
        <row r="3649">
          <cell r="A3649">
            <v>96729</v>
          </cell>
          <cell r="B3649" t="str">
            <v>TUBO, PPR, DN 32, CLASSE PN 25,  INSTALADO EM RESERVAÇÃO DE ÁGUA DE EDIFICAÇÃO QUE POSSUA RESERVATÓRIO DE FIBRA/FIBROCIMENTO  FORNECIMENTO E INSTALAÇÃO. AF_06/2016</v>
          </cell>
          <cell r="C3649" t="str">
            <v>M</v>
          </cell>
          <cell r="D3649">
            <v>25.130000000000003</v>
          </cell>
          <cell r="E3649">
            <v>7.29</v>
          </cell>
          <cell r="F3649">
            <v>32.42</v>
          </cell>
        </row>
        <row r="3650">
          <cell r="A3650">
            <v>96730</v>
          </cell>
          <cell r="B3650" t="str">
            <v>TUBO, PPR, DN 40, CLASSE PN 25,  INSTALADO EM RESERVAÇÃO DE ÁGUA DE EDIFICAÇÃO QUE POSSUA RESERVATÓRIO DE FIBRA/FIBROCIMENTO  FORNECIMENTO E INSTALAÇÃO. AF_06/2016</v>
          </cell>
          <cell r="C3650" t="str">
            <v>M</v>
          </cell>
          <cell r="D3650">
            <v>35</v>
          </cell>
          <cell r="E3650">
            <v>7.29</v>
          </cell>
          <cell r="F3650">
            <v>42.29</v>
          </cell>
        </row>
        <row r="3651">
          <cell r="A3651">
            <v>96731</v>
          </cell>
          <cell r="B3651" t="str">
            <v>TUBO, PPR, DN 50, CLASSE PN 25,  INSTALADO EM RESERVAÇÃO DE ÁGUA DE EDIFICAÇÃO QUE POSSUA RESERVATÓRIO DE FIBRA/FIBROCIMENTO  FORNECIMENTO E INSTALAÇÃO. AF_06/2016</v>
          </cell>
          <cell r="C3651" t="str">
            <v>M</v>
          </cell>
          <cell r="D3651">
            <v>54.719999999999992</v>
          </cell>
          <cell r="E3651">
            <v>11.1</v>
          </cell>
          <cell r="F3651">
            <v>65.819999999999993</v>
          </cell>
        </row>
        <row r="3652">
          <cell r="A3652">
            <v>96732</v>
          </cell>
          <cell r="B3652" t="str">
            <v>TUBO, PPR, DN 63, CLASSE PN 25,  INSTALADO EM RESERVAÇÃO DE ÁGUA DE EDIFICAÇÃO QUE POSSUA RESERVATÓRIO DE FIBRA/FIBROCIMENTO  FORNECIMENTO E INSTALAÇÃO. AF_06/2016</v>
          </cell>
          <cell r="C3652" t="str">
            <v>M</v>
          </cell>
          <cell r="D3652">
            <v>93.03</v>
          </cell>
          <cell r="E3652">
            <v>11.09</v>
          </cell>
          <cell r="F3652">
            <v>104.12</v>
          </cell>
        </row>
        <row r="3653">
          <cell r="A3653">
            <v>96733</v>
          </cell>
          <cell r="B3653" t="str">
            <v>TUBO, PPR, DN 75, CLASSE PN 25,  INSTALADO EM RESERVAÇÃO DE ÁGUA DE EDIFICAÇÃO QUE POSSUA RESERVATÓRIO DE FIBRA/FIBROCIMENTO  FORNECIMENTO E INSTALAÇÃO. AF_06/2016</v>
          </cell>
          <cell r="C3653" t="str">
            <v>M</v>
          </cell>
          <cell r="D3653">
            <v>126.27999999999999</v>
          </cell>
          <cell r="E3653">
            <v>18.36</v>
          </cell>
          <cell r="F3653">
            <v>144.63999999999999</v>
          </cell>
        </row>
        <row r="3654">
          <cell r="A3654">
            <v>96734</v>
          </cell>
          <cell r="B3654" t="str">
            <v>TUBO, PPR, DN 90, CLASSE PN 25,  INSTALADO EM RESERVAÇÃO DE ÁGUA DE EDIFICAÇÃO QUE POSSUA RESERVATÓRIO DE FIBRA/FIBROCIMENTO  FORNECIMENTO E INSTALAÇÃO. AF_06/2016</v>
          </cell>
          <cell r="C3654" t="str">
            <v>M</v>
          </cell>
          <cell r="D3654">
            <v>211.99</v>
          </cell>
          <cell r="E3654">
            <v>18.350000000000001</v>
          </cell>
          <cell r="F3654">
            <v>230.34</v>
          </cell>
        </row>
        <row r="3655">
          <cell r="A3655">
            <v>96735</v>
          </cell>
          <cell r="B3655" t="str">
            <v>TUBO, PPR, DN 110, CLASSE PN 25,  INSTALADO EM RESERVAÇÃO DE ÁGUA DE EDIFICAÇÃO QUE POSSUA RESERVATÓRIO DE FIBRA/FIBROCIMENTO  FORNECIMENTO E INSTALAÇÃO. AF_06/2016</v>
          </cell>
          <cell r="C3655" t="str">
            <v>M</v>
          </cell>
          <cell r="D3655">
            <v>275.64</v>
          </cell>
          <cell r="E3655">
            <v>28.79</v>
          </cell>
          <cell r="F3655">
            <v>304.43</v>
          </cell>
        </row>
        <row r="3656">
          <cell r="A3656">
            <v>96798</v>
          </cell>
          <cell r="B3656" t="str">
            <v>TUBO, PEX, MONOCAMADA, DN 16, INSTALADO EM RAMAL/SUB-RAMAL OU DISTRIBUIÇÃO DE ÁGUA - FORNECIMENTO E INSTALAÇÃO. AF_02/2023</v>
          </cell>
          <cell r="C3656" t="str">
            <v>M</v>
          </cell>
          <cell r="D3656">
            <v>6.07</v>
          </cell>
          <cell r="E3656">
            <v>2.36</v>
          </cell>
          <cell r="F3656">
            <v>8.43</v>
          </cell>
        </row>
        <row r="3657">
          <cell r="A3657">
            <v>96799</v>
          </cell>
          <cell r="B3657" t="str">
            <v>TUBO, PEX, MONOCAMADA, DN 20, INSTALADO EM RAMAL/SUB-RAMAL OU DISTRIBUIÇÃO DE ÁGUA - FORNECIMENTO E INSTALAÇÃO. AF_02/2023</v>
          </cell>
          <cell r="C3657" t="str">
            <v>M</v>
          </cell>
          <cell r="D3657">
            <v>7.83</v>
          </cell>
          <cell r="E3657">
            <v>2.98</v>
          </cell>
          <cell r="F3657">
            <v>10.81</v>
          </cell>
        </row>
        <row r="3658">
          <cell r="A3658">
            <v>96800</v>
          </cell>
          <cell r="B3658" t="str">
            <v>TUBO, PEX, MONOCAMADA, DN 25, INSTALADO EM RAMAL/SUB-RAMAL OU DISTRIBUIÇÃO DE ÁGUA - FORNECIMENTO E INSTALAÇÃO. AF_02/2023</v>
          </cell>
          <cell r="C3658" t="str">
            <v>M</v>
          </cell>
          <cell r="D3658">
            <v>10.96</v>
          </cell>
          <cell r="E3658">
            <v>3.75</v>
          </cell>
          <cell r="F3658">
            <v>14.71</v>
          </cell>
        </row>
        <row r="3659">
          <cell r="A3659">
            <v>96801</v>
          </cell>
          <cell r="B3659" t="str">
            <v>TUBO, PEX, MONOCAMADA, DN 32, INSTALADO EM RAMAL/SUB-RAMAL OU DISTRIBUIÇÃO DE ÁGUA - FORNECIMENTO E INSTALAÇÃO. AF_02/2023</v>
          </cell>
          <cell r="C3659" t="str">
            <v>M</v>
          </cell>
          <cell r="D3659">
            <v>17.420000000000002</v>
          </cell>
          <cell r="E3659">
            <v>4.83</v>
          </cell>
          <cell r="F3659">
            <v>22.25</v>
          </cell>
        </row>
        <row r="3660">
          <cell r="A3660">
            <v>97327</v>
          </cell>
          <cell r="B3660" t="str">
            <v>TUBO EM COBRE FLEXÍVEL, DN 1/4, COM ISOLAMENTO, INSTALADO EM RAMAL DE ALIMENTAÇÃO DE AR CONDICIONADO COM CONDENSADORA INDIVIDUAL   FORNECIMENTO E INSTALAÇÃO. AF_12/2015</v>
          </cell>
          <cell r="C3660" t="str">
            <v>M</v>
          </cell>
          <cell r="D3660">
            <v>22.74</v>
          </cell>
          <cell r="E3660">
            <v>2.0499999999999998</v>
          </cell>
          <cell r="F3660">
            <v>24.79</v>
          </cell>
        </row>
        <row r="3661">
          <cell r="A3661">
            <v>97328</v>
          </cell>
          <cell r="B3661" t="str">
            <v>TUBO EM COBRE FLEXÍVEL, DN 3/8", COM ISOLAMENTO, INSTALADO EM RAMAL DE ALIMENTAÇÃO DE AR CONDICIONADO COM CONDENSADORA INDIVIDUAL  FORNECIMENTO E INSTALAÇÃO. AF_12/2015</v>
          </cell>
          <cell r="C3661" t="str">
            <v>M</v>
          </cell>
          <cell r="D3661">
            <v>37.799999999999997</v>
          </cell>
          <cell r="E3661">
            <v>2.25</v>
          </cell>
          <cell r="F3661">
            <v>40.049999999999997</v>
          </cell>
        </row>
        <row r="3662">
          <cell r="A3662">
            <v>97329</v>
          </cell>
          <cell r="B3662" t="str">
            <v>TUBO EM COBRE FLEXÍVEL, DN 1/2", COM ISOLAMENTO, INSTALADO EM RAMAL DE ALIMENTAÇÃO DE AR CONDICIONADO COM CONDENSADORA INDIVIDUAL  FORNECIMENTO E INSTALAÇÃO. AF_12/2015</v>
          </cell>
          <cell r="C3662" t="str">
            <v>M</v>
          </cell>
          <cell r="D3662">
            <v>48.92</v>
          </cell>
          <cell r="E3662">
            <v>2.41</v>
          </cell>
          <cell r="F3662">
            <v>51.33</v>
          </cell>
        </row>
        <row r="3663">
          <cell r="A3663">
            <v>97330</v>
          </cell>
          <cell r="B3663" t="str">
            <v>TUBO EM COBRE FLEXÍVEL, DN 5/8", COM ISOLAMENTO, INSTALADO EM RAMAL DE ALIMENTAÇÃO DE AR CONDICIONADO COM CONDENSADORA INDIVIDUAL  FORNECIMENTO E INSTALAÇÃO. AF_12/2015</v>
          </cell>
          <cell r="C3663" t="str">
            <v>M</v>
          </cell>
          <cell r="D3663">
            <v>60.24</v>
          </cell>
          <cell r="E3663">
            <v>2.5299999999999998</v>
          </cell>
          <cell r="F3663">
            <v>62.77</v>
          </cell>
        </row>
        <row r="3664">
          <cell r="A3664">
            <v>97331</v>
          </cell>
          <cell r="B3664" t="str">
            <v>TUBO EM COBRE FLEXÍVEL, DN 1/4", COM ISOLAMENTO, INSTALADO EM RAMAL DE ALIMENTAÇÃO DE AR CONDICIONADO COM CONDENSADORA CENTRAL  FORNECIMENTO E INSTALAÇÃO. AF_12/2015</v>
          </cell>
          <cell r="C3664" t="str">
            <v>M</v>
          </cell>
          <cell r="D3664">
            <v>22.840000000000003</v>
          </cell>
          <cell r="E3664">
            <v>2.33</v>
          </cell>
          <cell r="F3664">
            <v>25.17</v>
          </cell>
        </row>
        <row r="3665">
          <cell r="A3665">
            <v>97332</v>
          </cell>
          <cell r="B3665" t="str">
            <v>TUBO EM COBRE FLEXÍVEL, DN 3/8", COM ISOLAMENTO, INSTALADO EM RAMAL DE ALIMENTAÇÃO DE AR CONDICIONADO COM CONDENSADORA CENTRAL  FORNECIMENTO E INSTALAÇÃO. AF_12/2015</v>
          </cell>
          <cell r="C3665" t="str">
            <v>M</v>
          </cell>
          <cell r="D3665">
            <v>37.93</v>
          </cell>
          <cell r="E3665">
            <v>2.57</v>
          </cell>
          <cell r="F3665">
            <v>40.5</v>
          </cell>
        </row>
        <row r="3666">
          <cell r="A3666">
            <v>97333</v>
          </cell>
          <cell r="B3666" t="str">
            <v>TUBO EM COBRE FLEXÍVEL, DN 1/2", COM ISOLAMENTO, INSTALADO EM RAMAL DE ALIMENTAÇÃO DE AR CONDICIONADO COM CONDENSADORA CENTRAL  FORNECIMENTO E INSTALAÇÃO. AF_12/2015</v>
          </cell>
          <cell r="C3666" t="str">
            <v>M</v>
          </cell>
          <cell r="D3666">
            <v>49.08</v>
          </cell>
          <cell r="E3666">
            <v>2.81</v>
          </cell>
          <cell r="F3666">
            <v>51.89</v>
          </cell>
        </row>
        <row r="3667">
          <cell r="A3667">
            <v>97334</v>
          </cell>
          <cell r="B3667" t="str">
            <v>TUBO EM COBRE FLEXÍVEL, DN 5/8, COM ISOLAMENTO, INSTALADO EM RAMAL DE ALIMENTAÇÃO DE AR CONDICIONADO COM CONDENSADORA CENTRAL   FORNECIMENTO E INSTALAÇÃO. AF_12/2015</v>
          </cell>
          <cell r="C3667" t="str">
            <v>M</v>
          </cell>
          <cell r="D3667">
            <v>60.410000000000004</v>
          </cell>
          <cell r="E3667">
            <v>2.97</v>
          </cell>
          <cell r="F3667">
            <v>63.38</v>
          </cell>
        </row>
        <row r="3668">
          <cell r="A3668">
            <v>97335</v>
          </cell>
          <cell r="B3668" t="str">
            <v>TUBO EM COBRE RÍGIDO, DN 22 MM, CLASSE A, SEM ISOLAMENTO, INSTALADO EM PRUMADA DE GÁS COMBUSTÍVEL - FORNECIMENTO E INSTALAÇÃO. AF_04/2022</v>
          </cell>
          <cell r="C3668" t="str">
            <v>M</v>
          </cell>
          <cell r="D3668">
            <v>74.92</v>
          </cell>
          <cell r="E3668">
            <v>1.73</v>
          </cell>
          <cell r="F3668">
            <v>76.650000000000006</v>
          </cell>
        </row>
        <row r="3669">
          <cell r="A3669">
            <v>97336</v>
          </cell>
          <cell r="B3669" t="str">
            <v>TUBO EM COBRE RÍGIDO, DN 28 MM, CLASSE A, SEM ISOLAMENTO, INSTALADO EM PRUMADA DE GÁS COMBUSTÍVEL - FORNECIMENTO E INSTALAÇÃO. AF_04/2022</v>
          </cell>
          <cell r="C3669" t="str">
            <v>M</v>
          </cell>
          <cell r="D3669">
            <v>95.300000000000011</v>
          </cell>
          <cell r="E3669">
            <v>2.2400000000000002</v>
          </cell>
          <cell r="F3669">
            <v>97.54</v>
          </cell>
        </row>
        <row r="3670">
          <cell r="A3670">
            <v>97337</v>
          </cell>
          <cell r="B3670" t="str">
            <v>TUBO EM COBRE RÍGIDO, DN 35 MM, CLASSE A, SEM ISOLAMENTO, INSTALADO EM PRUMADA DE GÁS COMBUSTÍVEL - FORNECIMENTO E INSTALAÇÃO. AF_04/2022</v>
          </cell>
          <cell r="C3670" t="str">
            <v>M</v>
          </cell>
          <cell r="D3670">
            <v>143.72999999999999</v>
          </cell>
          <cell r="E3670">
            <v>2.84</v>
          </cell>
          <cell r="F3670">
            <v>146.57</v>
          </cell>
        </row>
        <row r="3671">
          <cell r="A3671">
            <v>97338</v>
          </cell>
          <cell r="B3671" t="str">
            <v>TUBO EM COBRE RÍGIDO, DN 42 MM, CLASSE A, SEM ISOLAMENTO, INSTALADO EM PRUMADA DE GÁS COMBUSTÍVEL - FORNECIMENTO E INSTALAÇÃO. AF_04/2022</v>
          </cell>
          <cell r="C3671" t="str">
            <v>M</v>
          </cell>
          <cell r="D3671">
            <v>172.93</v>
          </cell>
          <cell r="E3671">
            <v>3.43</v>
          </cell>
          <cell r="F3671">
            <v>176.36</v>
          </cell>
        </row>
        <row r="3672">
          <cell r="A3672">
            <v>97339</v>
          </cell>
          <cell r="B3672" t="str">
            <v>TUBO EM COBRE RÍGIDO, DN 54 MM, CLASSE A, SEM ISOLAMENTO, INSTALADO EM PRUMADA DE GÁS COMBUSTÍVEL - FORNECIMENTO E INSTALAÇÃO. AF_04/2022</v>
          </cell>
          <cell r="C3672" t="str">
            <v>M</v>
          </cell>
          <cell r="D3672">
            <v>185.7</v>
          </cell>
          <cell r="E3672">
            <v>4.4400000000000004</v>
          </cell>
          <cell r="F3672">
            <v>190.14</v>
          </cell>
        </row>
        <row r="3673">
          <cell r="A3673">
            <v>97340</v>
          </cell>
          <cell r="B3673" t="str">
            <v>TUBO EM COBRE RÍGIDO, DN 66 MM, CLASSE A, SEM ISOLAMENTO, INSTALADO EM PRUMADA DE GÁS COMBUSTÍVEL - FORNECIMENTO E INSTALAÇÃO. AF_04/2022</v>
          </cell>
          <cell r="C3673" t="str">
            <v>M</v>
          </cell>
          <cell r="D3673">
            <v>186.11</v>
          </cell>
          <cell r="E3673">
            <v>5.45</v>
          </cell>
          <cell r="F3673">
            <v>191.56</v>
          </cell>
        </row>
        <row r="3674">
          <cell r="A3674">
            <v>97347</v>
          </cell>
          <cell r="B3674" t="str">
            <v>TUBO EM COBRE RÍGIDO, DN 22 MM, CLASSE I, SEM ISOLAMENTO, INSTALADO EM PRUMADA  FORNECIMENTO E INSTALAÇÃO. AF_12/2015</v>
          </cell>
          <cell r="C3674" t="str">
            <v>M</v>
          </cell>
          <cell r="D3674">
            <v>90.440000000000012</v>
          </cell>
          <cell r="E3674">
            <v>1.85</v>
          </cell>
          <cell r="F3674">
            <v>92.29</v>
          </cell>
        </row>
        <row r="3675">
          <cell r="A3675">
            <v>97348</v>
          </cell>
          <cell r="B3675" t="str">
            <v>TUBO EM COBRE RÍGIDO, DN 28 MM, CLASSE I, SEM ISOLAMENTO, INSTALADO EM PRUMADA  FORNECIMENTO E INSTALAÇÃO. AF_12/2015</v>
          </cell>
          <cell r="C3675" t="str">
            <v>M</v>
          </cell>
          <cell r="D3675">
            <v>125.16</v>
          </cell>
          <cell r="E3675">
            <v>2.2000000000000002</v>
          </cell>
          <cell r="F3675">
            <v>127.36</v>
          </cell>
        </row>
        <row r="3676">
          <cell r="A3676">
            <v>97349</v>
          </cell>
          <cell r="B3676" t="str">
            <v>TUBO EM COBRE RÍGIDO, DN 35 MM, CLASSE I, SEM ISOLAMENTO, INSTALADO EM PRUMADA  FORNECIMENTO E INSTALAÇÃO. AF_12/2015</v>
          </cell>
          <cell r="C3676" t="str">
            <v>M</v>
          </cell>
          <cell r="D3676">
            <v>180.8</v>
          </cell>
          <cell r="E3676">
            <v>2.6</v>
          </cell>
          <cell r="F3676">
            <v>183.4</v>
          </cell>
        </row>
        <row r="3677">
          <cell r="A3677">
            <v>97350</v>
          </cell>
          <cell r="B3677" t="str">
            <v>TUBO EM COBRE RÍGIDO, DN 42 MM, CLASSE I, SEM ISOLAMENTO, INSTALADO EM PRUMADA  FORNECIMENTO E INSTALAÇÃO. AF_12/2015</v>
          </cell>
          <cell r="C3677" t="str">
            <v>M</v>
          </cell>
          <cell r="D3677">
            <v>219.62</v>
          </cell>
          <cell r="E3677">
            <v>3.01</v>
          </cell>
          <cell r="F3677">
            <v>222.63</v>
          </cell>
        </row>
        <row r="3678">
          <cell r="A3678">
            <v>97351</v>
          </cell>
          <cell r="B3678" t="str">
            <v>TUBO EM COBRE RÍGIDO, DN 54 MM, CLASSE I, SEM ISOLAMENTO, INSTALADO EM PRUMADA  FORNECIMENTO E INSTALAÇÃO. AF_12/2015</v>
          </cell>
          <cell r="C3678" t="str">
            <v>M</v>
          </cell>
          <cell r="D3678">
            <v>303.94</v>
          </cell>
          <cell r="E3678">
            <v>3.73</v>
          </cell>
          <cell r="F3678">
            <v>307.67</v>
          </cell>
        </row>
        <row r="3679">
          <cell r="A3679">
            <v>97352</v>
          </cell>
          <cell r="B3679" t="str">
            <v>TUBO EM COBRE RÍGIDO, DN 66 MM, CLASSE I, SEM ISOLAMENTO, INSTALADO EM PRUMADA  FORNECIMENTO E INSTALAÇÃO. AF_12/2015</v>
          </cell>
          <cell r="C3679" t="str">
            <v>M</v>
          </cell>
          <cell r="D3679">
            <v>394.18</v>
          </cell>
          <cell r="E3679">
            <v>4.4000000000000004</v>
          </cell>
          <cell r="F3679">
            <v>398.58</v>
          </cell>
        </row>
        <row r="3680">
          <cell r="A3680">
            <v>97353</v>
          </cell>
          <cell r="B3680" t="str">
            <v>TUBO EM COBRE RÍGIDO, DN 15 MM, CLASSE I, SEM ISOLAMENTO, INSTALADO EM RAMAL DE DISTRIBUIÇÃO  FORNECIMENTO E INSTALAÇÃO. AF_12/2015</v>
          </cell>
          <cell r="C3680" t="str">
            <v>M</v>
          </cell>
          <cell r="D3680">
            <v>56.98</v>
          </cell>
          <cell r="E3680">
            <v>4.96</v>
          </cell>
          <cell r="F3680">
            <v>61.94</v>
          </cell>
        </row>
        <row r="3681">
          <cell r="A3681">
            <v>97354</v>
          </cell>
          <cell r="B3681" t="str">
            <v>TUBO EM COBRE RÍGIDO, DN 22 MM, CLASSE I, SEM ISOLAMENTO, INSTALADO EM RAMAL DE DISTRIBUIÇÃO FORNECIMENTO E INSTALAÇÃO. AF_12/2015</v>
          </cell>
          <cell r="C3681" t="str">
            <v>M</v>
          </cell>
          <cell r="D3681">
            <v>91.94</v>
          </cell>
          <cell r="E3681">
            <v>5.72</v>
          </cell>
          <cell r="F3681">
            <v>97.66</v>
          </cell>
        </row>
        <row r="3682">
          <cell r="A3682">
            <v>97355</v>
          </cell>
          <cell r="B3682" t="str">
            <v>TUBO EM COBRE RÍGIDO, DN 28 MM, CLASSE I, SEM ISOLAMENTO, INSTALADO EM RAMAL DE DISTRIBUIÇÃO FORNECIMENTO E INSTALAÇÃO. AF_12/2015</v>
          </cell>
          <cell r="C3682" t="str">
            <v>M</v>
          </cell>
          <cell r="D3682">
            <v>126.75000000000001</v>
          </cell>
          <cell r="E3682">
            <v>6.36</v>
          </cell>
          <cell r="F3682">
            <v>133.11000000000001</v>
          </cell>
        </row>
        <row r="3683">
          <cell r="A3683">
            <v>97356</v>
          </cell>
          <cell r="B3683" t="str">
            <v>TUBO EM COBRE RÍGIDO, DN 15 MM, CLASSE I, SEM ISOLAMENTO, INSTALADO EM RAMAL E SUB-RAMAL  FORNECIMENTO E INSTALAÇÃO. AF_12/2015</v>
          </cell>
          <cell r="C3683" t="str">
            <v>M</v>
          </cell>
          <cell r="D3683">
            <v>60.27</v>
          </cell>
          <cell r="E3683">
            <v>13.46</v>
          </cell>
          <cell r="F3683">
            <v>73.73</v>
          </cell>
        </row>
        <row r="3684">
          <cell r="A3684">
            <v>97357</v>
          </cell>
          <cell r="B3684" t="str">
            <v>TUBO EM COBRE RÍGIDO, DN 22 MM, CLASSE I, SEM ISOLAMENTO, INSTALADO EM RAMAL E SUB-RAMAL  FORNECIMENTO E INSTALAÇÃO. AF_12/2015</v>
          </cell>
          <cell r="C3684" t="str">
            <v>M</v>
          </cell>
          <cell r="D3684">
            <v>97.62</v>
          </cell>
          <cell r="E3684">
            <v>20.3</v>
          </cell>
          <cell r="F3684">
            <v>117.92</v>
          </cell>
        </row>
        <row r="3685">
          <cell r="A3685">
            <v>97358</v>
          </cell>
          <cell r="B3685" t="str">
            <v>TUBO EM COBRE RÍGIDO, DN 28 MM, CLASSE I, SEM ISOLAMENTO, INSTALADO EM RAMAL E SUB-RAMAL  FORNECIMENTO E INSTALAÇÃO. AF_12/2015</v>
          </cell>
          <cell r="C3685" t="str">
            <v>M</v>
          </cell>
          <cell r="D3685">
            <v>134.49</v>
          </cell>
          <cell r="E3685">
            <v>26.25</v>
          </cell>
          <cell r="F3685">
            <v>160.74</v>
          </cell>
        </row>
        <row r="3686">
          <cell r="A3686">
            <v>97498</v>
          </cell>
          <cell r="B3686" t="str">
            <v>TUBO DE AÇO GALVANIZADO COM COSTURA, CLASSE MÉDIA, DN 25 (1"), CONEXÃO ROSQUEADA, INSTALADO EM REDE DE ALIMENTAÇÃO PARA HIDRANTE - FORNECIMENTO E INSTALAÇÃO. AF_10/2020</v>
          </cell>
          <cell r="C3686" t="str">
            <v>M</v>
          </cell>
          <cell r="D3686">
            <v>33.979999999999997</v>
          </cell>
          <cell r="E3686">
            <v>6.49</v>
          </cell>
          <cell r="F3686">
            <v>40.47</v>
          </cell>
        </row>
        <row r="3687">
          <cell r="A3687">
            <v>97535</v>
          </cell>
          <cell r="B3687" t="str">
            <v>TUBO DE AÇO GALVANIZADO COM COSTURA, CLASSE MÉDIA, CONEXÃO ROSQUEADA, DN 25 (1"), INSTALADO EM REDE DE ALIMENTAÇÃO PARA SPRINKLER - FORNECIMENTO E INSTALAÇÃO. AF_10/2020</v>
          </cell>
          <cell r="C3687" t="str">
            <v>M</v>
          </cell>
          <cell r="D3687">
            <v>35.49</v>
          </cell>
          <cell r="E3687">
            <v>10.35</v>
          </cell>
          <cell r="F3687">
            <v>45.84</v>
          </cell>
        </row>
        <row r="3688">
          <cell r="A3688">
            <v>97536</v>
          </cell>
          <cell r="B3688" t="str">
            <v>TUBO DE AÇO GALVANIZADO COM COSTURA, CLASSE MÉDIA, CONEXÃO ROSQUEADA, DN 25 (1"), INSTALADO EM RAMAIS  E SUB-RAMAIS DE GÁS - FORNECIMENTO E INSTALAÇÃO. AF_10/2020</v>
          </cell>
          <cell r="C3688" t="str">
            <v>M</v>
          </cell>
          <cell r="D3688">
            <v>38.930000000000007</v>
          </cell>
          <cell r="E3688">
            <v>19.239999999999998</v>
          </cell>
          <cell r="F3688">
            <v>58.17</v>
          </cell>
        </row>
        <row r="3689">
          <cell r="A3689">
            <v>100788</v>
          </cell>
          <cell r="B3689" t="str">
            <v>KIT CAVALETE PARA GÁS - SEM MEDIDOR OU REGULADOR - ENTRADA INDIVIDUAL PRINCIPAL, EM AÇO GALVANIZADO DN 15 E 25 MM (1/2" E 1") - FORNECIMENTO E INSTALAÇÃO. AF_01/2020</v>
          </cell>
          <cell r="C3689" t="str">
            <v>UN</v>
          </cell>
          <cell r="D3689">
            <v>646.33000000000004</v>
          </cell>
          <cell r="E3689">
            <v>151.01</v>
          </cell>
          <cell r="F3689">
            <v>797.34</v>
          </cell>
        </row>
        <row r="3690">
          <cell r="A3690">
            <v>100791</v>
          </cell>
          <cell r="B3690" t="str">
            <v>TUBO, PEX, MULTICAMADA, DN 16, INSTALADO EM IMPLANTAÇÃO DE INSTALAÇÕES DE GÁS - FORNECIMENTO E INSTALAÇÃO. AF_01/2020</v>
          </cell>
          <cell r="C3690" t="str">
            <v>M</v>
          </cell>
          <cell r="D3690">
            <v>12.049999999999999</v>
          </cell>
          <cell r="E3690">
            <v>6.33</v>
          </cell>
          <cell r="F3690">
            <v>18.38</v>
          </cell>
        </row>
        <row r="3691">
          <cell r="A3691">
            <v>100792</v>
          </cell>
          <cell r="B3691" t="str">
            <v>TUBO, PEX, MULTICAMADA, DN 20, INSTALADO EM IMPLANTAÇÃO DE INSTALAÇÕES DE GÁS - FORNECIMENTO E INSTALAÇÃO. AF_01/2020</v>
          </cell>
          <cell r="C3691" t="str">
            <v>M</v>
          </cell>
          <cell r="D3691">
            <v>18.73</v>
          </cell>
          <cell r="E3691">
            <v>7.5</v>
          </cell>
          <cell r="F3691">
            <v>26.23</v>
          </cell>
        </row>
        <row r="3692">
          <cell r="A3692">
            <v>100793</v>
          </cell>
          <cell r="B3692" t="str">
            <v>TUBO, PEX, MULTICAMADA, DN 26, INSTALADO EM IMPLANTAÇÃO DE INSTALAÇÕES DE GÁS - FORNECIMENTO E INSTALAÇÃO. AF_01/2020</v>
          </cell>
          <cell r="C3692" t="str">
            <v>M</v>
          </cell>
          <cell r="D3692">
            <v>25.439999999999998</v>
          </cell>
          <cell r="E3692">
            <v>8.9700000000000006</v>
          </cell>
          <cell r="F3692">
            <v>34.409999999999997</v>
          </cell>
        </row>
        <row r="3693">
          <cell r="A3693">
            <v>100794</v>
          </cell>
          <cell r="B3693" t="str">
            <v>TUBO, PEX, MULTICAMADA, DN 32, INSTALADO EM IMPLANTAÇÃO DE INSTALAÇÕES DE GÁS - FORNECIMENTO E INSTALAÇÃO. AF_01/2020</v>
          </cell>
          <cell r="C3693" t="str">
            <v>M</v>
          </cell>
          <cell r="D3693">
            <v>34.94</v>
          </cell>
          <cell r="E3693">
            <v>11.02</v>
          </cell>
          <cell r="F3693">
            <v>45.96</v>
          </cell>
        </row>
        <row r="3694">
          <cell r="A3694">
            <v>100799</v>
          </cell>
          <cell r="B3694" t="str">
            <v>TUBO, PEX, MULTICAMADA, COM TUBO LUVA, DN 16, INSTALADO EM IMPLANTAÇÃO DE INSTALAÇÕES DE GÁS - FORNECIMENTO E INSTALAÇÃO. AF_01/2020</v>
          </cell>
          <cell r="C3694" t="str">
            <v>M</v>
          </cell>
          <cell r="D3694">
            <v>12.2</v>
          </cell>
          <cell r="E3694">
            <v>6.73</v>
          </cell>
          <cell r="F3694">
            <v>18.93</v>
          </cell>
        </row>
        <row r="3695">
          <cell r="A3695">
            <v>100800</v>
          </cell>
          <cell r="B3695" t="str">
            <v>TUBO, PEX, MULTICAMADA, COM TUBO LUVA, DN 20, INSTALADO EM IMPLANTAÇÃO DE INSTALAÇÕES DE GÁS - FORNECIMENTO E INSTALAÇÃO. AF_01/2020</v>
          </cell>
          <cell r="C3695" t="str">
            <v>M</v>
          </cell>
          <cell r="D3695">
            <v>18.880000000000003</v>
          </cell>
          <cell r="E3695">
            <v>7.9</v>
          </cell>
          <cell r="F3695">
            <v>26.78</v>
          </cell>
        </row>
        <row r="3696">
          <cell r="A3696">
            <v>100801</v>
          </cell>
          <cell r="B3696" t="str">
            <v>TUBO, PEX, MULTICAMADA, COM TUBO LUVA, DN 26, INSTALADO EM IMPLANTAÇÃO DE INSTALAÇÕES DE GÁS - FORNECIMENTO E INSTALAÇÃO. AF_01/2020</v>
          </cell>
          <cell r="C3696" t="str">
            <v>M</v>
          </cell>
          <cell r="D3696">
            <v>25.580000000000005</v>
          </cell>
          <cell r="E3696">
            <v>9.3699999999999992</v>
          </cell>
          <cell r="F3696">
            <v>34.950000000000003</v>
          </cell>
        </row>
        <row r="3697">
          <cell r="A3697">
            <v>100802</v>
          </cell>
          <cell r="B3697" t="str">
            <v>TUBO, PEX, MULTICAMADA, COM TUBO LUVA, DN 32, INSTALADO EM IMPLANTAÇÃO DE INSTALAÇÕES DE GÁS - FORNECIMENTO E INSTALAÇÃO. AF_01/2020</v>
          </cell>
          <cell r="C3697" t="str">
            <v>M</v>
          </cell>
          <cell r="D3697">
            <v>35.08</v>
          </cell>
          <cell r="E3697">
            <v>11.43</v>
          </cell>
          <cell r="F3697">
            <v>46.51</v>
          </cell>
        </row>
        <row r="3698">
          <cell r="A3698">
            <v>100803</v>
          </cell>
          <cell r="B3698" t="str">
            <v>TUBO, PEX, MULTICAMADA, DN 16, INSTALADO EM RAMAL INTERNO DE INSTALAÇÕES DE GÁS - FORNECIMENTO E INSTALAÇÃO. AF_01/2020</v>
          </cell>
          <cell r="C3698" t="str">
            <v>M</v>
          </cell>
          <cell r="D3698">
            <v>11.77</v>
          </cell>
          <cell r="E3698">
            <v>5.5</v>
          </cell>
          <cell r="F3698">
            <v>17.27</v>
          </cell>
        </row>
        <row r="3699">
          <cell r="A3699">
            <v>100804</v>
          </cell>
          <cell r="B3699" t="str">
            <v>TUBO, PEX, MULTICAMADA, DN 20, INSTALADO EM RAMAL INTERNO DE INSTALAÇÕES DE GÁS - FORNECIMENTO E INSTALAÇÃO. AF_01/2020</v>
          </cell>
          <cell r="C3699" t="str">
            <v>M</v>
          </cell>
          <cell r="D3699">
            <v>18.369999999999997</v>
          </cell>
          <cell r="E3699">
            <v>6.53</v>
          </cell>
          <cell r="F3699">
            <v>24.9</v>
          </cell>
        </row>
        <row r="3700">
          <cell r="A3700">
            <v>100805</v>
          </cell>
          <cell r="B3700" t="str">
            <v>TUBO, PEX, MULTICAMADA, DN 26, INSTALADO EM RAMAL INTERNO DE INSTALAÇÕES DE GÁS - FORNECIMENTO E INSTALAÇÃO. AF_01/2020</v>
          </cell>
          <cell r="C3700" t="str">
            <v>M</v>
          </cell>
          <cell r="D3700">
            <v>25.01</v>
          </cell>
          <cell r="E3700">
            <v>7.8</v>
          </cell>
          <cell r="F3700">
            <v>32.81</v>
          </cell>
        </row>
        <row r="3701">
          <cell r="A3701">
            <v>100806</v>
          </cell>
          <cell r="B3701" t="str">
            <v>TUBO, PEX, MULTICAMADA, DN 32, INSTALADO EM RAMAL INTERNO DE INSTALAÇÕES DE GÁS - FORNECIMENTO E INSTALAÇÃO. AF_01/2020</v>
          </cell>
          <cell r="C3701" t="str">
            <v>M</v>
          </cell>
          <cell r="D3701">
            <v>34.42</v>
          </cell>
          <cell r="E3701">
            <v>9.59</v>
          </cell>
          <cell r="F3701">
            <v>44.01</v>
          </cell>
        </row>
        <row r="3702">
          <cell r="A3702">
            <v>100807</v>
          </cell>
          <cell r="B3702" t="str">
            <v>TUBO, PEX, MULTICAMADA, COM TUBO LUVA, DN 16, INSTALADO EM RAMAL INTERNO DE INSTALAÇÕES DE GÁS - FORNECIMENTO E INSTALAÇÃO. AF_01/2020</v>
          </cell>
          <cell r="C3702" t="str">
            <v>M</v>
          </cell>
          <cell r="D3702">
            <v>13.889999999999999</v>
          </cell>
          <cell r="E3702">
            <v>11.42</v>
          </cell>
          <cell r="F3702">
            <v>25.31</v>
          </cell>
        </row>
        <row r="3703">
          <cell r="A3703">
            <v>100808</v>
          </cell>
          <cell r="B3703" t="str">
            <v>TUBO, PEX, MULTICAMADA, COM TUBO LUVA, DN 20, INSTALADO EM RAMAL INTERNO DE INSTALAÇÕES DE GÁS - FORNECIMENTO E INSTALAÇÃO. AF_01/2020</v>
          </cell>
          <cell r="C3703" t="str">
            <v>M</v>
          </cell>
          <cell r="D3703">
            <v>20.89</v>
          </cell>
          <cell r="E3703">
            <v>13.46</v>
          </cell>
          <cell r="F3703">
            <v>34.35</v>
          </cell>
        </row>
        <row r="3704">
          <cell r="A3704">
            <v>100809</v>
          </cell>
          <cell r="B3704" t="str">
            <v>TUBO, PEX, MULTICAMADA, COM TUBO LUVA, DN 26, INSTALADO EM RAMAL INTERNO DE INSTALAÇÕES DE GÁS - FORNECIMENTO E INSTALAÇÃO. AF_01/2020</v>
          </cell>
          <cell r="C3704" t="str">
            <v>M</v>
          </cell>
          <cell r="D3704">
            <v>27.979999999999997</v>
          </cell>
          <cell r="E3704">
            <v>16.03</v>
          </cell>
          <cell r="F3704">
            <v>44.01</v>
          </cell>
        </row>
        <row r="3705">
          <cell r="A3705">
            <v>100810</v>
          </cell>
          <cell r="B3705" t="str">
            <v>TUBO, PEX, MULTICAMADA, COM TUBO LUVA, DN 32, INSTALADO EM RAMAL INTERNO DE INSTALAÇÕES DE GÁS - FORNECIMENTO E INSTALAÇÃO. AF_01/2020</v>
          </cell>
          <cell r="C3705" t="str">
            <v>M</v>
          </cell>
          <cell r="D3705">
            <v>38.03</v>
          </cell>
          <cell r="E3705">
            <v>19.62</v>
          </cell>
          <cell r="F3705">
            <v>57.65</v>
          </cell>
        </row>
        <row r="3706">
          <cell r="A3706">
            <v>101918</v>
          </cell>
          <cell r="B3706" t="str">
            <v>TUBO DE AÇO GALVANIZADO COM COSTURA, CLASSE MÉDIA, DN 100 (4"), CONEXÃO ROSQUEADA, INSTALADO EM PRUMADAS - FORNECIMENTO E INSTALAÇÃO. AF_10/2020</v>
          </cell>
          <cell r="C3706" t="str">
            <v>M</v>
          </cell>
          <cell r="D3706">
            <v>162.5</v>
          </cell>
          <cell r="E3706">
            <v>24.73</v>
          </cell>
          <cell r="F3706">
            <v>187.23</v>
          </cell>
        </row>
        <row r="3707">
          <cell r="A3707">
            <v>101919</v>
          </cell>
          <cell r="B3707" t="str">
            <v>UNIÃO, EM FERRO GALVANIZADO, 4", CONEXÃO ROSQUEADA, INSTALADO EM PRUMADAS - FORNECIMENTO E INSTALAÇÃO. AF_10/2020</v>
          </cell>
          <cell r="C3707" t="str">
            <v>UN</v>
          </cell>
          <cell r="D3707">
            <v>423.23</v>
          </cell>
          <cell r="E3707">
            <v>33.4</v>
          </cell>
          <cell r="F3707">
            <v>456.63</v>
          </cell>
        </row>
        <row r="3708">
          <cell r="A3708">
            <v>101920</v>
          </cell>
          <cell r="B3708" t="str">
            <v>LUVA, EM FERRO GALVANIZADO, 4", CONEXÃO ROSQUEADA, INSTALADO EM PRUMADAS - FORNECIMENTO E INSTALAÇÃO. AF_10/2020</v>
          </cell>
          <cell r="C3708" t="str">
            <v>UN</v>
          </cell>
          <cell r="D3708">
            <v>184.25</v>
          </cell>
          <cell r="E3708">
            <v>33.409999999999997</v>
          </cell>
          <cell r="F3708">
            <v>217.66</v>
          </cell>
        </row>
        <row r="3709">
          <cell r="A3709">
            <v>101921</v>
          </cell>
          <cell r="B3709" t="str">
            <v>LUVA DE REDUÇÃO, EM FERRO GALVANIZADO, 4" X 2 1/2", CONEXÃO ROSQUEADA, INSTALADO EM PRUMADAS - FORNECIMENTO E INSTALAÇÃO. AF_10/2020</v>
          </cell>
          <cell r="C3709" t="str">
            <v>UN</v>
          </cell>
          <cell r="D3709">
            <v>215.02</v>
          </cell>
          <cell r="E3709">
            <v>33.409999999999997</v>
          </cell>
          <cell r="F3709">
            <v>248.43</v>
          </cell>
        </row>
        <row r="3710">
          <cell r="A3710">
            <v>101922</v>
          </cell>
          <cell r="B3710" t="str">
            <v>LUVA DE REDUÇÃO, EM FERRO GALVANIZADO, 4" X 2", CONEXÃO ROSQUEADA, INSTALADO EM PRUMADAS - FORNECIMENTO E INSTALAÇÃO. AF_10/2020</v>
          </cell>
          <cell r="C3710" t="str">
            <v>UN</v>
          </cell>
          <cell r="D3710">
            <v>215.02</v>
          </cell>
          <cell r="E3710">
            <v>33.409999999999997</v>
          </cell>
          <cell r="F3710">
            <v>248.43</v>
          </cell>
        </row>
        <row r="3711">
          <cell r="A3711">
            <v>101923</v>
          </cell>
          <cell r="B3711" t="str">
            <v>LUVA DE REDUÇÃO, EM FERRO GALVANIZADO, 4" X 3", CONEXÃO ROSQUEADA, INSTALADO EM PRUMADAS - FORNECIMENTO E INSTALAÇÃO. AF_10/2020</v>
          </cell>
          <cell r="C3711" t="str">
            <v>UN</v>
          </cell>
          <cell r="D3711">
            <v>215.02</v>
          </cell>
          <cell r="E3711">
            <v>33.409999999999997</v>
          </cell>
          <cell r="F3711">
            <v>248.43</v>
          </cell>
        </row>
        <row r="3712">
          <cell r="A3712">
            <v>101924</v>
          </cell>
          <cell r="B3712" t="str">
            <v>NIPLE, EM FERRO GALVANIZADO, 4", CONEXÃO ROSQUEADA, INSTALADO EM PRUMADAS - FORNECIMENTO E INSTALAÇÃO. AF_10/2020</v>
          </cell>
          <cell r="C3712" t="str">
            <v>UN</v>
          </cell>
          <cell r="D3712">
            <v>171.37</v>
          </cell>
          <cell r="E3712">
            <v>33.409999999999997</v>
          </cell>
          <cell r="F3712">
            <v>204.78</v>
          </cell>
        </row>
        <row r="3713">
          <cell r="A3713">
            <v>101925</v>
          </cell>
          <cell r="B3713" t="str">
            <v>JOELHO 90°, EM FERRO GALVANIZADO, 4", CONEXÃO ROSQUEADA, INSTALADO EM PRUMADAS - FORNECIMENTO E INSTALAÇÃO. AF_10/2020</v>
          </cell>
          <cell r="C3713" t="str">
            <v>UN</v>
          </cell>
          <cell r="D3713">
            <v>292.49</v>
          </cell>
          <cell r="E3713">
            <v>50.12</v>
          </cell>
          <cell r="F3713">
            <v>342.61</v>
          </cell>
        </row>
        <row r="3714">
          <cell r="A3714">
            <v>101926</v>
          </cell>
          <cell r="B3714" t="str">
            <v>TÊ, EM FERRO GALVANIZADO, 4", CONEXÃO ROSQUEADA, INSTALADO EM PRUMADAS - FORNECIMENTO E INSTALAÇÃO. AF_10/2020</v>
          </cell>
          <cell r="C3714" t="str">
            <v>UN</v>
          </cell>
          <cell r="D3714">
            <v>374.83000000000004</v>
          </cell>
          <cell r="E3714">
            <v>66.83</v>
          </cell>
          <cell r="F3714">
            <v>441.66</v>
          </cell>
        </row>
        <row r="3715">
          <cell r="A3715">
            <v>101927</v>
          </cell>
          <cell r="B3715" t="str">
            <v>TUBO DE AÇO GALVANIZADO COM COSTURA, CLASSE MÉDIA, DN 100 (4"), CONEXÃO ROSQUEADA, INSTALADO EM REDE DE ALIMENTAÇÃO PARA HIDRANTE - FORNECIMENTO E INSTALAÇÃO. AF_10/2020</v>
          </cell>
          <cell r="C3715" t="str">
            <v>M</v>
          </cell>
          <cell r="D3715">
            <v>157.80000000000001</v>
          </cell>
          <cell r="E3715">
            <v>12.69</v>
          </cell>
          <cell r="F3715">
            <v>170.49</v>
          </cell>
        </row>
        <row r="3716">
          <cell r="A3716">
            <v>101928</v>
          </cell>
          <cell r="B3716" t="str">
            <v>UNIÃO, EM FERRO GALVANIZADO, 4", CONEXÃO ROSQUEADA, INSTALADO EM REDE DE ALIMENTAÇÃO PARA HIDRANTE - FORNECIMENTO E INSTALAÇÃO. AF_10/2020</v>
          </cell>
          <cell r="C3716" t="str">
            <v>UN</v>
          </cell>
          <cell r="D3716">
            <v>425.03000000000003</v>
          </cell>
          <cell r="E3716">
            <v>38.01</v>
          </cell>
          <cell r="F3716">
            <v>463.04</v>
          </cell>
        </row>
        <row r="3717">
          <cell r="A3717">
            <v>101929</v>
          </cell>
          <cell r="B3717" t="str">
            <v>LUVA, EM FERRO GALVANIZADO, 4", CONEXÃO ROSQUEADA, INSTALADO EM REDE DE ALIMENTAÇÃO PARA HIDRANTE - FORNECIMENTO E INSTALAÇÃO. AF_10/2020</v>
          </cell>
          <cell r="C3717" t="str">
            <v>UN</v>
          </cell>
          <cell r="D3717">
            <v>186.04999999999998</v>
          </cell>
          <cell r="E3717">
            <v>38.020000000000003</v>
          </cell>
          <cell r="F3717">
            <v>224.07</v>
          </cell>
        </row>
        <row r="3718">
          <cell r="A3718">
            <v>101930</v>
          </cell>
          <cell r="B3718" t="str">
            <v>LUVA DE REDUÇÃO, EM FERRO GALVANIZADO, 4" X 2 1/2", CONEXÃO ROSQUEADA, INSTALADO EM REDE DE ALIMENTAÇÃO PARA HIDRANTE - FORNECIMENTO E INSTALAÇÃO. AF_10/2020</v>
          </cell>
          <cell r="C3718" t="str">
            <v>UN</v>
          </cell>
          <cell r="D3718">
            <v>216.82</v>
          </cell>
          <cell r="E3718">
            <v>38.020000000000003</v>
          </cell>
          <cell r="F3718">
            <v>254.84</v>
          </cell>
        </row>
        <row r="3719">
          <cell r="A3719">
            <v>101931</v>
          </cell>
          <cell r="B3719" t="str">
            <v>LUVA DE REDUÇÃO, EM FERRO GALVANIZADO, 4" X 2", CONEXÃO ROSQUEADA, INSTALADO EM REDE DE ALIMENTAÇÃO PARA HIDRANTE - FORNECIMENTO E INSTALAÇÃO. AF_10/2020</v>
          </cell>
          <cell r="C3719" t="str">
            <v>UN</v>
          </cell>
          <cell r="D3719">
            <v>216.82</v>
          </cell>
          <cell r="E3719">
            <v>38.020000000000003</v>
          </cell>
          <cell r="F3719">
            <v>254.84</v>
          </cell>
        </row>
        <row r="3720">
          <cell r="A3720">
            <v>101932</v>
          </cell>
          <cell r="B3720" t="str">
            <v>LUVA DE REDUÇÃO, EM FERRO GALVANIZADO, 4" X 3", CONEXÃO ROSQUEADA, INSTALADO EM REDE DE ALIMENTAÇÃO PARA HIDRANTE - FORNECIMENTO E INSTALAÇÃO. AF_10/2020</v>
          </cell>
          <cell r="C3720" t="str">
            <v>UN</v>
          </cell>
          <cell r="D3720">
            <v>216.82</v>
          </cell>
          <cell r="E3720">
            <v>38.020000000000003</v>
          </cell>
          <cell r="F3720">
            <v>254.84</v>
          </cell>
        </row>
        <row r="3721">
          <cell r="A3721">
            <v>101933</v>
          </cell>
          <cell r="B3721" t="str">
            <v>NIPLE, EM FERRO GALVANIZADO, 4", CONEXÃO ROSQUEADA, INSTALADO EM REDE DE ALIMENTAÇÃO PARA HIDRANTE - FORNECIMENTO E INSTALAÇÃO. AF_10/2020</v>
          </cell>
          <cell r="C3721" t="str">
            <v>UN</v>
          </cell>
          <cell r="D3721">
            <v>173.17</v>
          </cell>
          <cell r="E3721">
            <v>38.020000000000003</v>
          </cell>
          <cell r="F3721">
            <v>211.19</v>
          </cell>
        </row>
        <row r="3722">
          <cell r="A3722">
            <v>101934</v>
          </cell>
          <cell r="B3722" t="str">
            <v>JOELHO 90°, EM FERRO GALVANIZADO, 4", CONEXÃO ROSQUEADA, INSTALADO EM REDE DE ALIMENTAÇÃO PARA HIDRANTE - FORNECIMENTO E INSTALAÇÃO. AF_10/2020</v>
          </cell>
          <cell r="C3722" t="str">
            <v>UN</v>
          </cell>
          <cell r="D3722">
            <v>295.18</v>
          </cell>
          <cell r="E3722">
            <v>57.05</v>
          </cell>
          <cell r="F3722">
            <v>352.23</v>
          </cell>
        </row>
        <row r="3723">
          <cell r="A3723">
            <v>101935</v>
          </cell>
          <cell r="B3723" t="str">
            <v>TÊ, EM FERRO GALVANIZADO, 4", CONEXÃO ROSQUEADA, INSTALADO EM REDE DE ALIMENTAÇÃO PARA HIDRANTE - FORNECIMENTO E INSTALAÇÃO. AF_10/2020</v>
          </cell>
          <cell r="C3723" t="str">
            <v>UN</v>
          </cell>
          <cell r="D3723">
            <v>378.45</v>
          </cell>
          <cell r="E3723">
            <v>76.05</v>
          </cell>
          <cell r="F3723">
            <v>454.5</v>
          </cell>
        </row>
        <row r="3724">
          <cell r="A3724">
            <v>103802</v>
          </cell>
          <cell r="B3724" t="str">
            <v>TUBO EM COBRE RÍGIDO, DN 15 MM, CLASSE E, SEM ISOLAMENTO, INSTALADO EM RAMAL E SUB-RAMAL DE GÁS COMBUSTÍVEL - FORNECIMENTO E INSTALAÇÃO. AF_04/2022</v>
          </cell>
          <cell r="C3724" t="str">
            <v>M</v>
          </cell>
          <cell r="D3724">
            <v>32.42</v>
          </cell>
          <cell r="E3724">
            <v>7.18</v>
          </cell>
          <cell r="F3724">
            <v>39.6</v>
          </cell>
        </row>
        <row r="3725">
          <cell r="A3725">
            <v>103803</v>
          </cell>
          <cell r="B3725" t="str">
            <v>TUBO EM COBRE RÍGIDO, DN 22 MM, CLASSE E, SEM ISOLAMENTO, INSTALADO EM RAMAL E SUB-RAMAL DE GÁS COMBUSTÍVEL - FORNECIMENTO E INSTALAÇÃO. AF_04/2022</v>
          </cell>
          <cell r="C3725" t="str">
            <v>M</v>
          </cell>
          <cell r="D3725">
            <v>55.760000000000005</v>
          </cell>
          <cell r="E3725">
            <v>12.3</v>
          </cell>
          <cell r="F3725">
            <v>68.06</v>
          </cell>
        </row>
        <row r="3726">
          <cell r="A3726">
            <v>103804</v>
          </cell>
          <cell r="B3726" t="str">
            <v>TUBO EM COBRE RÍGIDO, DN 28 MM, CLASSE E, SEM ISOLAMENTO, INSTALADO EM RAMAL E SUB-RAMAL DE GÁS COMBUSTÍVEL - FORNECIMENTO E INSTALAÇÃO. AF_04/2022</v>
          </cell>
          <cell r="C3726" t="str">
            <v>M</v>
          </cell>
          <cell r="D3726">
            <v>69.48</v>
          </cell>
          <cell r="E3726">
            <v>12.3</v>
          </cell>
          <cell r="F3726">
            <v>81.78</v>
          </cell>
        </row>
        <row r="3727">
          <cell r="A3727">
            <v>103835</v>
          </cell>
          <cell r="B3727" t="str">
            <v>TUBO EM COBRE RÍGIDO, DN 15 MM, CLASSE A, SEM ISOLAMENTO, INSTALADO EM RAMAL E SUB-RAMAL DE GÁS MEDICINAL - FORNECIMENTO E INSTALAÇÃO. AF_04/2022</v>
          </cell>
          <cell r="C3727" t="str">
            <v>M</v>
          </cell>
          <cell r="D3727">
            <v>50.370000000000005</v>
          </cell>
          <cell r="E3727">
            <v>11.59</v>
          </cell>
          <cell r="F3727">
            <v>61.96</v>
          </cell>
        </row>
        <row r="3728">
          <cell r="A3728">
            <v>103836</v>
          </cell>
          <cell r="B3728" t="str">
            <v>TUBO EM COBRE RÍGIDO, DN 22 MM, CLASSE A, SEM ISOLAMENTO, INSTALADO EM RAMAL E SUB-RAMAL DE GÁS MEDICINAL - FORNECIMENTO E INSTALAÇÃO. AF_04/2022</v>
          </cell>
          <cell r="C3728" t="str">
            <v>M</v>
          </cell>
          <cell r="D3728">
            <v>80.25</v>
          </cell>
          <cell r="E3728">
            <v>15.42</v>
          </cell>
          <cell r="F3728">
            <v>95.67</v>
          </cell>
        </row>
        <row r="3729">
          <cell r="A3729">
            <v>103837</v>
          </cell>
          <cell r="B3729" t="str">
            <v>TUBO EM COBRE RÍGIDO, DN 28 MM, CLASSE A, SEM ISOLAMENTO, INSTALADO EM RAMAL E SUB-RAMAL DE GÁS MEDICINAL - FORNECIMENTO E INSTALAÇÃO. AF_04/2022</v>
          </cell>
          <cell r="C3729" t="str">
            <v>M</v>
          </cell>
          <cell r="D3729">
            <v>101.72</v>
          </cell>
          <cell r="E3729">
            <v>18.739999999999998</v>
          </cell>
          <cell r="F3729">
            <v>120.46</v>
          </cell>
        </row>
        <row r="3730">
          <cell r="A3730">
            <v>103868</v>
          </cell>
          <cell r="B3730" t="str">
            <v>TUBO EM COBRE RÍGIDO, DN 15 MM, CLASSE E, SEM ISOLAMENTO, INSTALADO EM RAMAL E SUB-RAMAL DE AQUECIMENTO SOLAR - FORNECIMENTO E INSTALAÇÃO. AF_04/2022</v>
          </cell>
          <cell r="C3730" t="str">
            <v>M</v>
          </cell>
          <cell r="D3730">
            <v>35.510000000000005</v>
          </cell>
          <cell r="E3730">
            <v>15.16</v>
          </cell>
          <cell r="F3730">
            <v>50.67</v>
          </cell>
        </row>
        <row r="3731">
          <cell r="A3731">
            <v>103869</v>
          </cell>
          <cell r="B3731" t="str">
            <v>TUBO EM COBRE RÍGIDO, DN 22 MM, CLASSE E, SEM ISOLAMENTO, INSTALADO EM RAMAL E SUB-RAMAL DE AQUECIMENTO SOLAR - FORNECIMENTO E INSTALAÇÃO. AF_04/2022</v>
          </cell>
          <cell r="C3731" t="str">
            <v>M</v>
          </cell>
          <cell r="D3731">
            <v>57.930000000000007</v>
          </cell>
          <cell r="E3731">
            <v>17.88</v>
          </cell>
          <cell r="F3731">
            <v>75.81</v>
          </cell>
        </row>
        <row r="3732">
          <cell r="A3732">
            <v>103870</v>
          </cell>
          <cell r="B3732" t="str">
            <v>TUBO EM COBRE RÍGIDO, DN 28 MM, CLASSE E, SEM ISOLAMENTO, INSTALADO EM RAMAL E SUB-RAMAL DE AQUECIMENTO SOLAR - FORNECIMENTO E INSTALAÇÃO. AF_04/2022</v>
          </cell>
          <cell r="C3732" t="str">
            <v>M</v>
          </cell>
          <cell r="D3732">
            <v>72.569999999999993</v>
          </cell>
          <cell r="E3732">
            <v>20.23</v>
          </cell>
          <cell r="F3732">
            <v>92.8</v>
          </cell>
        </row>
        <row r="3733">
          <cell r="A3733">
            <v>103871</v>
          </cell>
          <cell r="B3733" t="str">
            <v>TUBO EM COBRE RÍGIDO, DN 15 MM, CLASSE E, COM ISOLAMENTO, INSTALADO EM RAMAL E SUB-RAMAL DE AQUECIMENTO SOLAR - FORNECIMENTO E INSTALAÇÃO. AF_04/2022</v>
          </cell>
          <cell r="C3733" t="str">
            <v>M</v>
          </cell>
          <cell r="D3733">
            <v>44.82</v>
          </cell>
          <cell r="E3733">
            <v>15.89</v>
          </cell>
          <cell r="F3733">
            <v>60.71</v>
          </cell>
        </row>
        <row r="3734">
          <cell r="A3734">
            <v>103872</v>
          </cell>
          <cell r="B3734" t="str">
            <v>TUBO EM COBRE RÍGIDO, DN 22 MM, CLASSE E, COM ISOLAMENTO, INSTALADO EM RAMAL E SUB-RAMAL DE AQUECIMENTO SOLAR - FORNECIMENTO E INSTALAÇÃO. AF_04/2022</v>
          </cell>
          <cell r="C3734" t="str">
            <v>M</v>
          </cell>
          <cell r="D3734">
            <v>102.67999999999999</v>
          </cell>
          <cell r="E3734">
            <v>18.64</v>
          </cell>
          <cell r="F3734">
            <v>121.32</v>
          </cell>
        </row>
        <row r="3735">
          <cell r="A3735">
            <v>103873</v>
          </cell>
          <cell r="B3735" t="str">
            <v>TUBO EM COBRE RÍGIDO, DN 28 MM, CLASSE E, COM ISOLAMENTO, INSTALADO EM RAMAL E SUB-RAMAL DE AQUECIMENTO SOLAR - FORNECIMENTO E INSTALAÇÃO. AF_04/2022</v>
          </cell>
          <cell r="C3735" t="str">
            <v>M</v>
          </cell>
          <cell r="D3735">
            <v>119.16000000000001</v>
          </cell>
          <cell r="E3735">
            <v>20.99</v>
          </cell>
          <cell r="F3735">
            <v>140.15</v>
          </cell>
        </row>
        <row r="3736">
          <cell r="A3736">
            <v>103978</v>
          </cell>
          <cell r="B3736" t="str">
            <v>TUBO, PVC, SOLDÁVEL, DN 40MM, INSTALADO EM RAMAL DE DISTRIBUIÇÃO DE ÁGUA - FORNECIMENTO E INSTALAÇÃO. AF_06/2022</v>
          </cell>
          <cell r="C3736" t="str">
            <v>M</v>
          </cell>
          <cell r="D3736">
            <v>18.350000000000001</v>
          </cell>
          <cell r="E3736">
            <v>8.93</v>
          </cell>
          <cell r="F3736">
            <v>27.28</v>
          </cell>
        </row>
        <row r="3737">
          <cell r="A3737">
            <v>103979</v>
          </cell>
          <cell r="B3737" t="str">
            <v>TUBO, PVC, SOLDÁVEL, DN 50MM, INSTALADO EM RAMAL DE DISTRIBUIÇÃO DE ÁGUA - FORNECIMENTO E INSTALAÇÃO. AF_06/2022</v>
          </cell>
          <cell r="C3737" t="str">
            <v>M</v>
          </cell>
          <cell r="D3737">
            <v>20.5</v>
          </cell>
          <cell r="E3737">
            <v>10.67</v>
          </cell>
          <cell r="F3737">
            <v>31.17</v>
          </cell>
        </row>
        <row r="3738">
          <cell r="A3738">
            <v>104021</v>
          </cell>
          <cell r="B3738" t="str">
            <v>TUBO, CPVC, SOLDÁVEL, DN 42MM, INSTALADO EM RAMAL DE DISTRIBUIÇÃO DE ÁGUA - FORNECIMENTO E INSTALAÇÃO. AF_06/2022</v>
          </cell>
          <cell r="C3738" t="str">
            <v>M</v>
          </cell>
          <cell r="D3738">
            <v>61.550000000000004</v>
          </cell>
          <cell r="E3738">
            <v>9.26</v>
          </cell>
          <cell r="F3738">
            <v>70.81</v>
          </cell>
        </row>
        <row r="3739">
          <cell r="A3739">
            <v>104166</v>
          </cell>
          <cell r="B3739" t="str">
            <v>TUBO PVC, SÉRIE R, ÁGUA PLUVIAL, DN 150 MM, FORNECIDO E INSTALADO EM RAMAL DE ENCAMINHAMENTO. AF_06/2022</v>
          </cell>
          <cell r="C3739" t="str">
            <v>M</v>
          </cell>
          <cell r="D3739">
            <v>68.11</v>
          </cell>
          <cell r="E3739">
            <v>10.08</v>
          </cell>
          <cell r="F3739">
            <v>78.19</v>
          </cell>
        </row>
        <row r="3740">
          <cell r="A3740">
            <v>104194</v>
          </cell>
          <cell r="B3740" t="str">
            <v>TUBO, PPR, DN 20, CLASSE PN20, INSTALADO EM RAMAL OU SUB-RAMAL DE ÁGUA - FORNECIMENTO E INSTALAÇÃO. AF_08/2022</v>
          </cell>
          <cell r="C3740" t="str">
            <v>M</v>
          </cell>
          <cell r="D3740">
            <v>15.06</v>
          </cell>
          <cell r="E3740">
            <v>9.01</v>
          </cell>
          <cell r="F3740">
            <v>24.07</v>
          </cell>
        </row>
        <row r="3741">
          <cell r="A3741">
            <v>104195</v>
          </cell>
          <cell r="B3741" t="str">
            <v>TUBO, PPR, DN 20, CLASSE PN25, INSTALADO EM RAMAL OU SUB-RAMAL DE ÁGUA - FORNECIMENTO E INSTALAÇÃO. AF_08/2022</v>
          </cell>
          <cell r="C3741" t="str">
            <v>M</v>
          </cell>
          <cell r="D3741">
            <v>16.299999999999997</v>
          </cell>
          <cell r="E3741">
            <v>9.2799999999999994</v>
          </cell>
          <cell r="F3741">
            <v>25.58</v>
          </cell>
        </row>
        <row r="3742">
          <cell r="A3742">
            <v>104315</v>
          </cell>
          <cell r="B3742" t="str">
            <v>TUBO, PVC, SOLDÁVEL, DN 20 MM, INSTALADO EM DRENO DE AR CONDICIONADO - FORNECIMENTO E INSTALAÇÃO. AF_08/2022</v>
          </cell>
          <cell r="C3742" t="str">
            <v>M</v>
          </cell>
          <cell r="D3742">
            <v>7.6400000000000006</v>
          </cell>
          <cell r="E3742">
            <v>9.6999999999999993</v>
          </cell>
          <cell r="F3742">
            <v>17.34</v>
          </cell>
        </row>
        <row r="3743">
          <cell r="A3743">
            <v>104316</v>
          </cell>
          <cell r="B3743" t="str">
            <v>TUBO, PVC, SOLDÁVEL, DN 32 MM, INSTALADO EM DRENO DE AR CONDICIONADO - FORNECIMENTO E INSTALAÇÃO. AF_08/2022</v>
          </cell>
          <cell r="C3743" t="str">
            <v>M</v>
          </cell>
          <cell r="D3743">
            <v>13.749999999999998</v>
          </cell>
          <cell r="E3743">
            <v>10.88</v>
          </cell>
          <cell r="F3743">
            <v>24.63</v>
          </cell>
        </row>
        <row r="3744">
          <cell r="A3744">
            <v>89358</v>
          </cell>
          <cell r="B3744" t="str">
            <v>JOELHO 90 GRAUS, PVC, SOLDÁVEL, DN 20MM, INSTALADO EM RAMAL OU SUB-RAMAL DE ÁGUA - FORNECIMENTO E INSTALAÇÃO. AF_06/2022</v>
          </cell>
          <cell r="C3744" t="str">
            <v>UN</v>
          </cell>
          <cell r="D3744">
            <v>3.49</v>
          </cell>
          <cell r="E3744">
            <v>5.26</v>
          </cell>
          <cell r="F3744">
            <v>8.75</v>
          </cell>
        </row>
        <row r="3745">
          <cell r="A3745">
            <v>89359</v>
          </cell>
          <cell r="B3745" t="str">
            <v>JOELHO 45 GRAUS, PVC, SOLDÁVEL, DN 20MM, INSTALADO EM RAMAL OU SUB-RAMAL DE ÁGUA - FORNECIMENTO E INSTALAÇÃO. AF_06/2022</v>
          </cell>
          <cell r="C3745" t="str">
            <v>UN</v>
          </cell>
          <cell r="D3745">
            <v>4.0299999999999994</v>
          </cell>
          <cell r="E3745">
            <v>5.26</v>
          </cell>
          <cell r="F3745">
            <v>9.2899999999999991</v>
          </cell>
        </row>
        <row r="3746">
          <cell r="A3746">
            <v>89360</v>
          </cell>
          <cell r="B3746" t="str">
            <v>CURVA 90 GRAUS, PVC, SOLDÁVEL, DN 20MM, INSTALADO EM RAMAL OU SUB-RAMAL DE ÁGUA - FORNECIMENTO E INSTALAÇÃO. AF_06/2022</v>
          </cell>
          <cell r="C3746" t="str">
            <v>UN</v>
          </cell>
          <cell r="D3746">
            <v>5.0199999999999996</v>
          </cell>
          <cell r="E3746">
            <v>5.25</v>
          </cell>
          <cell r="F3746">
            <v>10.27</v>
          </cell>
        </row>
        <row r="3747">
          <cell r="A3747">
            <v>89361</v>
          </cell>
          <cell r="B3747" t="str">
            <v>CURVA 45 GRAUS, PVC, SOLDÁVEL, DN 20MM, INSTALADO EM RAMAL OU SUB-RAMAL DE ÁGUA - FORNECIMENTO E INSTALAÇÃO. AF_06/2022</v>
          </cell>
          <cell r="C3747" t="str">
            <v>UN</v>
          </cell>
          <cell r="D3747">
            <v>5.0999999999999996</v>
          </cell>
          <cell r="E3747">
            <v>5.25</v>
          </cell>
          <cell r="F3747">
            <v>10.35</v>
          </cell>
        </row>
        <row r="3748">
          <cell r="A3748">
            <v>89362</v>
          </cell>
          <cell r="B3748" t="str">
            <v>JOELHO 90 GRAUS, PVC, SOLDÁVEL, DN 25MM, INSTALADO EM RAMAL OU SUB-RAMAL DE ÁGUA - FORNECIMENTO E INSTALAÇÃO. AF_06/2022</v>
          </cell>
          <cell r="C3748" t="str">
            <v>UN</v>
          </cell>
          <cell r="D3748">
            <v>4.3000000000000007</v>
          </cell>
          <cell r="E3748">
            <v>6.08</v>
          </cell>
          <cell r="F3748">
            <v>10.38</v>
          </cell>
        </row>
        <row r="3749">
          <cell r="A3749">
            <v>89363</v>
          </cell>
          <cell r="B3749" t="str">
            <v>JOELHO 45 GRAUS, PVC, SOLDÁVEL, DN 25MM, INSTALADO EM RAMAL OU SUB-RAMAL DE ÁGUA - FORNECIMENTO E INSTALAÇÃO. AF_06/2022</v>
          </cell>
          <cell r="C3749" t="str">
            <v>UN</v>
          </cell>
          <cell r="D3749">
            <v>5.08</v>
          </cell>
          <cell r="E3749">
            <v>6.08</v>
          </cell>
          <cell r="F3749">
            <v>11.16</v>
          </cell>
        </row>
        <row r="3750">
          <cell r="A3750">
            <v>89364</v>
          </cell>
          <cell r="B3750" t="str">
            <v>CURVA 90 GRAUS, PVC, SOLDÁVEL, DN 25MM, INSTALADO EM RAMAL OU SUB-RAMAL DE ÁGUA - FORNECIMENTO E INSTALAÇÃO. AF_06/2022</v>
          </cell>
          <cell r="C3750" t="str">
            <v>UN</v>
          </cell>
          <cell r="D3750">
            <v>6.5900000000000007</v>
          </cell>
          <cell r="E3750">
            <v>6.06</v>
          </cell>
          <cell r="F3750">
            <v>12.65</v>
          </cell>
        </row>
        <row r="3751">
          <cell r="A3751">
            <v>89365</v>
          </cell>
          <cell r="B3751" t="str">
            <v>CURVA 45 GRAUS, PVC, SOLDÁVEL, DN 25MM, INSTALADO EM RAMAL OU SUB-RAMAL DE ÁGUA - FORNECIMENTO E INSTALAÇÃO. AF_06/2022</v>
          </cell>
          <cell r="C3751" t="str">
            <v>UN</v>
          </cell>
          <cell r="D3751">
            <v>6.0399999999999991</v>
          </cell>
          <cell r="E3751">
            <v>6.08</v>
          </cell>
          <cell r="F3751">
            <v>12.12</v>
          </cell>
        </row>
        <row r="3752">
          <cell r="A3752">
            <v>89366</v>
          </cell>
          <cell r="B3752" t="str">
            <v>JOELHO 90 GRAUS COM BUCHA DE LATÃO, PVC, SOLDÁVEL, DN 25MM, X 3/4  INSTALADO EM RAMAL OU SUB-RAMAL DE ÁGUA - FORNECIMENTO E INSTALAÇÃO. AF_06/2022</v>
          </cell>
          <cell r="C3752" t="str">
            <v>UN</v>
          </cell>
          <cell r="D3752">
            <v>11.379999999999999</v>
          </cell>
          <cell r="E3752">
            <v>5.64</v>
          </cell>
          <cell r="F3752">
            <v>17.02</v>
          </cell>
        </row>
        <row r="3753">
          <cell r="A3753">
            <v>89367</v>
          </cell>
          <cell r="B3753" t="str">
            <v>JOELHO 90 GRAUS, PVC, SOLDÁVEL, DN 32MM, INSTALADO EM RAMAL OU SUB-RAMAL DE ÁGUA - FORNECIMENTO E INSTALAÇÃO. AF_06/2022</v>
          </cell>
          <cell r="C3753" t="str">
            <v>UN</v>
          </cell>
          <cell r="D3753">
            <v>6.92</v>
          </cell>
          <cell r="E3753">
            <v>7.24</v>
          </cell>
          <cell r="F3753">
            <v>14.16</v>
          </cell>
        </row>
        <row r="3754">
          <cell r="A3754">
            <v>89368</v>
          </cell>
          <cell r="B3754" t="str">
            <v>JOELHO 45 GRAUS, PVC, SOLDÁVEL, DN 32MM, INSTALADO EM RAMAL OU SUB-RAMAL DE ÁGUA - FORNECIMENTO E INSTALAÇÃO. AF_06/2022</v>
          </cell>
          <cell r="C3754" t="str">
            <v>UN</v>
          </cell>
          <cell r="D3754">
            <v>8.6700000000000017</v>
          </cell>
          <cell r="E3754">
            <v>7.22</v>
          </cell>
          <cell r="F3754">
            <v>15.89</v>
          </cell>
        </row>
        <row r="3755">
          <cell r="A3755">
            <v>89369</v>
          </cell>
          <cell r="B3755" t="str">
            <v>CURVA 90 GRAUS, PVC, SOLDÁVEL, DN 32MM, INSTALADO EM RAMAL OU SUB-RAMAL DE ÁGUA - FORNECIMENTO E INSTALAÇÃO. AF_06/2022</v>
          </cell>
          <cell r="C3755" t="str">
            <v>UN</v>
          </cell>
          <cell r="D3755">
            <v>11</v>
          </cell>
          <cell r="E3755">
            <v>7.22</v>
          </cell>
          <cell r="F3755">
            <v>18.22</v>
          </cell>
        </row>
        <row r="3756">
          <cell r="A3756">
            <v>89370</v>
          </cell>
          <cell r="B3756" t="str">
            <v>CURVA 45 GRAUS, PVC, SOLDÁVEL, DN 32MM, INSTALADO EM RAMAL OU SUB-RAMAL DE ÁGUA - FORNECIMENTO E INSTALAÇÃO. AF_06/2022</v>
          </cell>
          <cell r="C3756" t="str">
            <v>UN</v>
          </cell>
          <cell r="D3756">
            <v>9</v>
          </cell>
          <cell r="E3756">
            <v>7.22</v>
          </cell>
          <cell r="F3756">
            <v>16.22</v>
          </cell>
        </row>
        <row r="3757">
          <cell r="A3757">
            <v>89371</v>
          </cell>
          <cell r="B3757" t="str">
            <v>LUVA, PVC, SOLDÁVEL, DN 20MM, INSTALADO EM RAMAL OU SUB-RAMAL DE ÁGUA - FORNECIMENTO E INSTALAÇÃO. AF_06/2022</v>
          </cell>
          <cell r="C3757" t="str">
            <v>UN</v>
          </cell>
          <cell r="D3757">
            <v>2.99</v>
          </cell>
          <cell r="E3757">
            <v>3.5</v>
          </cell>
          <cell r="F3757">
            <v>6.49</v>
          </cell>
        </row>
        <row r="3758">
          <cell r="A3758">
            <v>89372</v>
          </cell>
          <cell r="B3758" t="str">
            <v>LUVA DE CORRER, PVC, SOLDÁVEL, DN 20MM, INSTALADO EM RAMAL OU SUB-RAMAL DE ÁGUA - FORNECIMENTO E INSTALAÇÃO. AF_06/2022</v>
          </cell>
          <cell r="C3758" t="str">
            <v>UN</v>
          </cell>
          <cell r="D3758">
            <v>12.91</v>
          </cell>
          <cell r="E3758">
            <v>3.48</v>
          </cell>
          <cell r="F3758">
            <v>16.39</v>
          </cell>
        </row>
        <row r="3759">
          <cell r="A3759">
            <v>89373</v>
          </cell>
          <cell r="B3759" t="str">
            <v>LUVA DE REDUÇÃO, PVC, SOLDÁVEL, DN 25MM X 20MM, INSTALADO EM RAMAL OU SUB-RAMAL DE ÁGUA - FORNECIMENTO E INSTALAÇÃO. AF_06/2022</v>
          </cell>
          <cell r="C3759" t="str">
            <v>UN</v>
          </cell>
          <cell r="D3759">
            <v>3.95</v>
          </cell>
          <cell r="E3759">
            <v>3.76</v>
          </cell>
          <cell r="F3759">
            <v>7.71</v>
          </cell>
        </row>
        <row r="3760">
          <cell r="A3760">
            <v>89374</v>
          </cell>
          <cell r="B3760" t="str">
            <v>LUVA COM BUCHA DE LATÃO, PVC, SOLDÁVEL, DN 20MM X 1/2", INSTALADO EM RAMAL OU SUB-RAMAL DE ÁGUA - FORNECIMENTO E INSTALAÇÃO. AF_06/2022</v>
          </cell>
          <cell r="C3760" t="str">
            <v>UN</v>
          </cell>
          <cell r="D3760">
            <v>7.339999999999999</v>
          </cell>
          <cell r="E3760">
            <v>3.2</v>
          </cell>
          <cell r="F3760">
            <v>10.54</v>
          </cell>
        </row>
        <row r="3761">
          <cell r="A3761">
            <v>89375</v>
          </cell>
          <cell r="B3761" t="str">
            <v>UNIÃO, PVC, SOLDÁVEL, DN 20MM, INSTALADO EM RAMAL OU SUB-RAMAL DE ÁGUA - FORNECIMENTO E INSTALAÇÃO. AF_06/2022</v>
          </cell>
          <cell r="C3761" t="str">
            <v>UN</v>
          </cell>
          <cell r="D3761">
            <v>8.91</v>
          </cell>
          <cell r="E3761">
            <v>3.48</v>
          </cell>
          <cell r="F3761">
            <v>12.39</v>
          </cell>
        </row>
        <row r="3762">
          <cell r="A3762">
            <v>89376</v>
          </cell>
          <cell r="B3762" t="str">
            <v>ADAPTADOR CURTO COM BOLSA E ROSCA PARA REGISTRO, PVC, SOLDÁVEL, DN 20MM X 1/2 , INSTALADO EM RAMAL OU SUB-RAMAL DE ÁGUA - FORNECIMENTO E INSTALAÇÃO. AF_06/2022</v>
          </cell>
          <cell r="C3762" t="str">
            <v>UN</v>
          </cell>
          <cell r="D3762">
            <v>2.93</v>
          </cell>
          <cell r="E3762">
            <v>3.23</v>
          </cell>
          <cell r="F3762">
            <v>6.16</v>
          </cell>
        </row>
        <row r="3763">
          <cell r="A3763">
            <v>89377</v>
          </cell>
          <cell r="B3763" t="str">
            <v>CURVA DE TRANSPOSIÇÃO, PVC, SOLDÁVEL, DN 20MM, INSTALADO EM RAMAL OU SUB-RAMAL DE ÁGUA - FORNECIMENTO E INSTALAÇÃO. AF_06/2022</v>
          </cell>
          <cell r="C3763" t="str">
            <v>UN</v>
          </cell>
          <cell r="D3763">
            <v>7.1899999999999995</v>
          </cell>
          <cell r="E3763">
            <v>3.48</v>
          </cell>
          <cell r="F3763">
            <v>10.67</v>
          </cell>
        </row>
        <row r="3764">
          <cell r="A3764">
            <v>89378</v>
          </cell>
          <cell r="B3764" t="str">
            <v>LUVA, PVC, SOLDÁVEL, DN 25MM, INSTALADO EM RAMAL OU SUB-RAMAL DE ÁGUA - FORNECIMENTO E INSTALAÇÃO. AF_06/2022</v>
          </cell>
          <cell r="C3764" t="str">
            <v>UN</v>
          </cell>
          <cell r="D3764">
            <v>3.6100000000000003</v>
          </cell>
          <cell r="E3764">
            <v>4.0599999999999996</v>
          </cell>
          <cell r="F3764">
            <v>7.67</v>
          </cell>
        </row>
        <row r="3765">
          <cell r="A3765">
            <v>89379</v>
          </cell>
          <cell r="B3765" t="str">
            <v>LUVA DE CORRER, PVC, SOLDÁVEL, DN 25MM, INSTALADO EM RAMAL OU SUB-RAMAL DE ÁGUA - FORNECIMENTO E INSTALAÇÃO. AF_12/2014</v>
          </cell>
          <cell r="C3765" t="str">
            <v>UN</v>
          </cell>
          <cell r="D3765">
            <v>15.25</v>
          </cell>
          <cell r="E3765">
            <v>4.0199999999999996</v>
          </cell>
          <cell r="F3765">
            <v>19.27</v>
          </cell>
        </row>
        <row r="3766">
          <cell r="A3766">
            <v>89380</v>
          </cell>
          <cell r="B3766" t="str">
            <v>LUVA DE REDUÇÃO, PVC, SOLDÁVEL, DN 32MM X 25MM, INSTALADO EM RAMAL OU SUB-RAMAL DE ÁGUA - FORNECIMENTO E INSTALAÇÃO. AF_06/2022</v>
          </cell>
          <cell r="C3766" t="str">
            <v>UN</v>
          </cell>
          <cell r="D3766">
            <v>6.3</v>
          </cell>
          <cell r="E3766">
            <v>4.4400000000000004</v>
          </cell>
          <cell r="F3766">
            <v>10.74</v>
          </cell>
        </row>
        <row r="3767">
          <cell r="A3767">
            <v>89381</v>
          </cell>
          <cell r="B3767" t="str">
            <v>LUVA COM BUCHA DE LATÃO, PVC, SOLDÁVEL, DN 25MM X 3/4 , INSTALADO EM RAMAL OU SUB-RAMAL DE ÁGUA - FORNECIMENTO E INSTALAÇÃO. AF_06/2022</v>
          </cell>
          <cell r="C3767" t="str">
            <v>UN</v>
          </cell>
          <cell r="D3767">
            <v>9.16</v>
          </cell>
          <cell r="E3767">
            <v>3.75</v>
          </cell>
          <cell r="F3767">
            <v>12.91</v>
          </cell>
        </row>
        <row r="3768">
          <cell r="A3768">
            <v>89382</v>
          </cell>
          <cell r="B3768" t="str">
            <v>UNIÃO, PVC, SOLDÁVEL, DN 25MM, INSTALADO EM RAMAL OU SUB-RAMAL DE ÁGUA - FORNECIMENTO E INSTALAÇÃO. AF_06/2022</v>
          </cell>
          <cell r="C3768" t="str">
            <v>UN</v>
          </cell>
          <cell r="D3768">
            <v>10.86</v>
          </cell>
          <cell r="E3768">
            <v>4.03</v>
          </cell>
          <cell r="F3768">
            <v>14.89</v>
          </cell>
        </row>
        <row r="3769">
          <cell r="A3769">
            <v>89383</v>
          </cell>
          <cell r="B3769" t="str">
            <v>ADAPTADOR CURTO COM BOLSA E ROSCA PARA REGISTRO, PVC, SOLDÁVEL, DN 25MM X 3/4 , INSTALADO EM RAMAL OU SUB-RAMAL DE ÁGUA - FORNECIMENTO E INSTALAÇÃO. AF_06/2022</v>
          </cell>
          <cell r="C3769" t="str">
            <v>UN</v>
          </cell>
          <cell r="D3769">
            <v>3.4200000000000004</v>
          </cell>
          <cell r="E3769">
            <v>3.78</v>
          </cell>
          <cell r="F3769">
            <v>7.2</v>
          </cell>
        </row>
        <row r="3770">
          <cell r="A3770">
            <v>89384</v>
          </cell>
          <cell r="B3770" t="str">
            <v>CURVA DE TRANSPOSIÇÃO, PVC, SOLDÁVEL, DN 25MM, INSTALADO EM RAMAL OU SUB-RAMAL DE ÁGUA   FORNECIMENTO E INSTALAÇÃO. AF_06/2022</v>
          </cell>
          <cell r="C3770" t="str">
            <v>UN</v>
          </cell>
          <cell r="D3770">
            <v>9.5500000000000007</v>
          </cell>
          <cell r="E3770">
            <v>4.03</v>
          </cell>
          <cell r="F3770">
            <v>13.58</v>
          </cell>
        </row>
        <row r="3771">
          <cell r="A3771">
            <v>89385</v>
          </cell>
          <cell r="B3771" t="str">
            <v>LUVA SOLDÁVEL E COM ROSCA, PVC, SOLDÁVEL, DN 25MM X 3/4 , INSTALADO EM RAMAL OU SUB-RAMAL DE ÁGUA - FORNECIMENTO E INSTALAÇÃO. AF_06/2022</v>
          </cell>
          <cell r="C3771" t="str">
            <v>UN</v>
          </cell>
          <cell r="D3771">
            <v>4.0600000000000005</v>
          </cell>
          <cell r="E3771">
            <v>3.76</v>
          </cell>
          <cell r="F3771">
            <v>7.82</v>
          </cell>
        </row>
        <row r="3772">
          <cell r="A3772">
            <v>89386</v>
          </cell>
          <cell r="B3772" t="str">
            <v>LUVA, PVC, SOLDÁVEL, DN 32MM, INSTALADO EM RAMAL OU SUB-RAMAL DE ÁGUA - FORNECIMENTO E INSTALAÇÃO. AF_06/2022</v>
          </cell>
          <cell r="C3772" t="str">
            <v>UN</v>
          </cell>
          <cell r="D3772">
            <v>5.5600000000000005</v>
          </cell>
          <cell r="E3772">
            <v>4.83</v>
          </cell>
          <cell r="F3772">
            <v>10.39</v>
          </cell>
        </row>
        <row r="3773">
          <cell r="A3773">
            <v>89387</v>
          </cell>
          <cell r="B3773" t="str">
            <v>LUVA DE CORRER, PVC, SOLDÁVEL, DN 32MM, INSTALADO EM RAMAL OU SUB-RAMAL DE ÁGUA   FORNECIMENTO E INSTALAÇÃO. AF_06/2022</v>
          </cell>
          <cell r="C3773" t="str">
            <v>UN</v>
          </cell>
          <cell r="D3773">
            <v>25.62</v>
          </cell>
          <cell r="E3773">
            <v>4.8099999999999996</v>
          </cell>
          <cell r="F3773">
            <v>30.43</v>
          </cell>
        </row>
        <row r="3774">
          <cell r="A3774">
            <v>89389</v>
          </cell>
          <cell r="B3774" t="str">
            <v>LUVA SOLDÁVEL E COM ROSCA, PVC, SOLDÁVEL, DN 32MM X 1 , INSTALADO EM RAMAL OU SUB-RAMAL DE ÁGUA - FORNECIMENTO E INSTALAÇÃO. AF_06/2022</v>
          </cell>
          <cell r="C3774" t="str">
            <v>UN</v>
          </cell>
          <cell r="D3774">
            <v>7.7200000000000006</v>
          </cell>
          <cell r="E3774">
            <v>4.43</v>
          </cell>
          <cell r="F3774">
            <v>12.15</v>
          </cell>
        </row>
        <row r="3775">
          <cell r="A3775">
            <v>89390</v>
          </cell>
          <cell r="B3775" t="str">
            <v>UNIÃO, PVC, SOLDÁVEL, DN 32MM, INSTALADO EM RAMAL OU SUB-RAMAL DE ÁGUA - FORNECIMENTO E INSTALAÇÃO. AF_06/2022</v>
          </cell>
          <cell r="C3775" t="str">
            <v>UN</v>
          </cell>
          <cell r="D3775">
            <v>17.110000000000003</v>
          </cell>
          <cell r="E3775">
            <v>4.8099999999999996</v>
          </cell>
          <cell r="F3775">
            <v>21.92</v>
          </cell>
        </row>
        <row r="3776">
          <cell r="A3776">
            <v>89391</v>
          </cell>
          <cell r="B3776" t="str">
            <v>ADAPTADOR CURTO COM BOLSA E ROSCA PARA REGISTRO, PVC, SOLDÁVEL, DN 32MM X 1 , INSTALADO EM RAMAL OU SUB-RAMAL DE ÁGUA - FORNECIMENTO E INSTALAÇÃO. AF_06/2022</v>
          </cell>
          <cell r="C3776" t="str">
            <v>UN</v>
          </cell>
          <cell r="D3776">
            <v>4.9799999999999995</v>
          </cell>
          <cell r="E3776">
            <v>4.4400000000000004</v>
          </cell>
          <cell r="F3776">
            <v>9.42</v>
          </cell>
        </row>
        <row r="3777">
          <cell r="A3777">
            <v>89392</v>
          </cell>
          <cell r="B3777" t="str">
            <v>CURVA DE TRANSPOSIÇÃO, PVC, SOLDÁVEL, DN 32MM, INSTALADO EM RAMAL OU SUB-RAMAL DE ÁGUA   FORNECIMENTO E INSTALAÇÃO. AF_06/2022</v>
          </cell>
          <cell r="C3777" t="str">
            <v>UN</v>
          </cell>
          <cell r="D3777">
            <v>20.170000000000002</v>
          </cell>
          <cell r="E3777">
            <v>4.8099999999999996</v>
          </cell>
          <cell r="F3777">
            <v>24.98</v>
          </cell>
        </row>
        <row r="3778">
          <cell r="A3778">
            <v>89393</v>
          </cell>
          <cell r="B3778" t="str">
            <v>TE, PVC, SOLDÁVEL, DN 20MM, INSTALADO EM RAMAL OU SUB-RAMAL DE ÁGUA - FORNECIMENTO E INSTALAÇÃO. AF_06/2022</v>
          </cell>
          <cell r="C3778" t="str">
            <v>UN</v>
          </cell>
          <cell r="D3778">
            <v>5.09</v>
          </cell>
          <cell r="E3778">
            <v>7</v>
          </cell>
          <cell r="F3778">
            <v>12.09</v>
          </cell>
        </row>
        <row r="3779">
          <cell r="A3779">
            <v>89394</v>
          </cell>
          <cell r="B3779" t="str">
            <v>TÊ COM BUCHA DE LATÃO NA BOLSA CENTRAL, PVC, SOLDÁVEL, DN 20MM X 1/2 , INSTALADO EM RAMAL OU SUB-RAMAL DE ÁGUA - FORNECIMENTO E INSTALAÇÃO. AF_06/2022</v>
          </cell>
          <cell r="C3779" t="str">
            <v>UN</v>
          </cell>
          <cell r="D3779">
            <v>13.069999999999999</v>
          </cell>
          <cell r="E3779">
            <v>6.4</v>
          </cell>
          <cell r="F3779">
            <v>19.47</v>
          </cell>
        </row>
        <row r="3780">
          <cell r="A3780">
            <v>89395</v>
          </cell>
          <cell r="B3780" t="str">
            <v>TE, PVC, SOLDÁVEL, DN 25MM, INSTALADO EM RAMAL OU SUB-RAMAL DE ÁGUA - FORNECIMENTO E INSTALAÇÃO. AF_06/2022</v>
          </cell>
          <cell r="C3780" t="str">
            <v>UN</v>
          </cell>
          <cell r="D3780">
            <v>6.2100000000000009</v>
          </cell>
          <cell r="E3780">
            <v>8.1</v>
          </cell>
          <cell r="F3780">
            <v>14.31</v>
          </cell>
        </row>
        <row r="3781">
          <cell r="A3781">
            <v>89396</v>
          </cell>
          <cell r="B3781" t="str">
            <v>TÊ COM BUCHA DE LATÃO NA BOLSA CENTRAL, PVC, SOLDÁVEL, DN 25MM X 1/2 , INSTALADO EM RAMAL OU SUB-RAMAL DE ÁGUA - FORNECIMENTO E INSTALAÇÃO. AF_06/2022</v>
          </cell>
          <cell r="C3781" t="str">
            <v>UN</v>
          </cell>
          <cell r="D3781">
            <v>14.380000000000003</v>
          </cell>
          <cell r="E3781">
            <v>6.97</v>
          </cell>
          <cell r="F3781">
            <v>21.35</v>
          </cell>
        </row>
        <row r="3782">
          <cell r="A3782">
            <v>89397</v>
          </cell>
          <cell r="B3782" t="str">
            <v>TÊ DE REDUÇÃO, PVC, SOLDÁVEL, DN 25MM X 20MM, INSTALADO EM RAMAL OU SUB-RAMAL DE ÁGUA - FORNECIMENTO E INSTALAÇÃO. AF_06/2022</v>
          </cell>
          <cell r="C3782" t="str">
            <v>UN</v>
          </cell>
          <cell r="D3782">
            <v>8.39</v>
          </cell>
          <cell r="E3782">
            <v>7.52</v>
          </cell>
          <cell r="F3782">
            <v>15.91</v>
          </cell>
        </row>
        <row r="3783">
          <cell r="A3783">
            <v>89398</v>
          </cell>
          <cell r="B3783" t="str">
            <v>TE, PVC, SOLDÁVEL, DN 32MM, INSTALADO EM RAMAL OU SUB-RAMAL DE ÁGUA - FORNECIMENTO E INSTALAÇÃO. AF_06/2022</v>
          </cell>
          <cell r="C3783" t="str">
            <v>UN</v>
          </cell>
          <cell r="D3783">
            <v>10.079999999999998</v>
          </cell>
          <cell r="E3783">
            <v>9.64</v>
          </cell>
          <cell r="F3783">
            <v>19.72</v>
          </cell>
        </row>
        <row r="3784">
          <cell r="A3784">
            <v>89399</v>
          </cell>
          <cell r="B3784" t="str">
            <v>TÊ COM BUCHA DE LATÃO NA BOLSA CENTRAL, PVC, SOLDÁVEL, DN 32MM X 3/4 , INSTALADO EM RAMAL OU SUB-RAMAL DE ÁGUA - FORNECIMENTO E INSTALAÇÃO. AF_06/2022</v>
          </cell>
          <cell r="C3784" t="str">
            <v>UN</v>
          </cell>
          <cell r="D3784">
            <v>17.95</v>
          </cell>
          <cell r="E3784">
            <v>7.89</v>
          </cell>
          <cell r="F3784">
            <v>25.84</v>
          </cell>
        </row>
        <row r="3785">
          <cell r="A3785">
            <v>89400</v>
          </cell>
          <cell r="B3785" t="str">
            <v>TÊ DE REDUÇÃO, PVC, SOLDÁVEL, DN 32MM X 25MM, INSTALADO EM RAMAL OU SUB-RAMAL DE ÁGUA - FORNECIMENTO E INSTALAÇÃO. AF_06/2022</v>
          </cell>
          <cell r="C3785" t="str">
            <v>UN</v>
          </cell>
          <cell r="D3785">
            <v>12.38</v>
          </cell>
          <cell r="E3785">
            <v>8.8699999999999992</v>
          </cell>
          <cell r="F3785">
            <v>21.25</v>
          </cell>
        </row>
        <row r="3786">
          <cell r="A3786">
            <v>89404</v>
          </cell>
          <cell r="B3786" t="str">
            <v>JOELHO 90 GRAUS, PVC, SOLDÁVEL, DN 20MM, INSTALADO EM RAMAL DE DISTRIBUIÇÃO DE ÁGUA - FORNECIMENTO E INSTALAÇÃO. AF_06/2022</v>
          </cell>
          <cell r="C3786" t="str">
            <v>UN</v>
          </cell>
          <cell r="D3786">
            <v>3.2800000000000002</v>
          </cell>
          <cell r="E3786">
            <v>4.7</v>
          </cell>
          <cell r="F3786">
            <v>7.98</v>
          </cell>
        </row>
        <row r="3787">
          <cell r="A3787">
            <v>89405</v>
          </cell>
          <cell r="B3787" t="str">
            <v>JOELHO 45 GRAUS, PVC, SOLDÁVEL, DN 20MM, INSTALADO EM RAMAL DE DISTRIBUIÇÃO DE ÁGUA - FORNECIMENTO E INSTALAÇÃO. AF_06/2022</v>
          </cell>
          <cell r="C3787" t="str">
            <v>UN</v>
          </cell>
          <cell r="D3787">
            <v>3.8199999999999994</v>
          </cell>
          <cell r="E3787">
            <v>4.7</v>
          </cell>
          <cell r="F3787">
            <v>8.52</v>
          </cell>
        </row>
        <row r="3788">
          <cell r="A3788">
            <v>89406</v>
          </cell>
          <cell r="B3788" t="str">
            <v>CURVA 90 GRAUS, PVC, SOLDÁVEL, DN 20MM, INSTALADO EM RAMAL DE DISTRIBUIÇÃO DE ÁGUA - FORNECIMENTO E INSTALAÇÃO. AF_06/2022</v>
          </cell>
          <cell r="C3788" t="str">
            <v>UN</v>
          </cell>
          <cell r="D3788">
            <v>4.82</v>
          </cell>
          <cell r="E3788">
            <v>4.68</v>
          </cell>
          <cell r="F3788">
            <v>9.5</v>
          </cell>
        </row>
        <row r="3789">
          <cell r="A3789">
            <v>89407</v>
          </cell>
          <cell r="B3789" t="str">
            <v>CURVA 45 GRAUS, PVC, SOLDÁVEL, DN 20MM, INSTALADO EM RAMAL DE DISTRIBUIÇÃO DE ÁGUA - FORNECIMENTO E INSTALAÇÃO. AF_06/2022</v>
          </cell>
          <cell r="C3789" t="str">
            <v>UN</v>
          </cell>
          <cell r="D3789">
            <v>4.9000000000000004</v>
          </cell>
          <cell r="E3789">
            <v>4.68</v>
          </cell>
          <cell r="F3789">
            <v>9.58</v>
          </cell>
        </row>
        <row r="3790">
          <cell r="A3790">
            <v>89408</v>
          </cell>
          <cell r="B3790" t="str">
            <v>JOELHO 90 GRAUS, PVC, SOLDÁVEL, DN 25MM, INSTALADO EM RAMAL DE DISTRIBUIÇÃO DE ÁGUA - FORNECIMENTO E INSTALAÇÃO. AF_06/2022</v>
          </cell>
          <cell r="C3790" t="str">
            <v>UN</v>
          </cell>
          <cell r="D3790">
            <v>4.0600000000000005</v>
          </cell>
          <cell r="E3790">
            <v>5.43</v>
          </cell>
          <cell r="F3790">
            <v>9.49</v>
          </cell>
        </row>
        <row r="3791">
          <cell r="A3791">
            <v>89409</v>
          </cell>
          <cell r="B3791" t="str">
            <v>JOELHO 45 GRAUS, PVC, SOLDÁVEL, DN 25MM, INSTALADO EM RAMAL DE DISTRIBUIÇÃO DE ÁGUA - FORNECIMENTO E INSTALAÇÃO. AF_06/2022</v>
          </cell>
          <cell r="C3791" t="str">
            <v>UN</v>
          </cell>
          <cell r="D3791">
            <v>4.84</v>
          </cell>
          <cell r="E3791">
            <v>5.43</v>
          </cell>
          <cell r="F3791">
            <v>10.27</v>
          </cell>
        </row>
        <row r="3792">
          <cell r="A3792">
            <v>89410</v>
          </cell>
          <cell r="B3792" t="str">
            <v>CURVA 90 GRAUS, PVC, SOLDÁVEL, DN 25MM, INSTALADO EM RAMAL DE DISTRIBUIÇÃO DE ÁGUA - FORNECIMENTO E INSTALAÇÃO. AF_06/2022</v>
          </cell>
          <cell r="C3792" t="str">
            <v>UN</v>
          </cell>
          <cell r="D3792">
            <v>6.34</v>
          </cell>
          <cell r="E3792">
            <v>5.42</v>
          </cell>
          <cell r="F3792">
            <v>11.76</v>
          </cell>
        </row>
        <row r="3793">
          <cell r="A3793">
            <v>89411</v>
          </cell>
          <cell r="B3793" t="str">
            <v>CURVA 45 GRAUS, PVC, SOLDÁVEL, DN 25MM, INSTALADO EM RAMAL DE DISTRIBUIÇÃO DE ÁGUA - FORNECIMENTO E INSTALAÇÃO. AF_06/2022</v>
          </cell>
          <cell r="C3793" t="str">
            <v>UN</v>
          </cell>
          <cell r="D3793">
            <v>5.8100000000000005</v>
          </cell>
          <cell r="E3793">
            <v>5.42</v>
          </cell>
          <cell r="F3793">
            <v>11.23</v>
          </cell>
        </row>
        <row r="3794">
          <cell r="A3794">
            <v>89412</v>
          </cell>
          <cell r="B3794" t="str">
            <v>JOELHO 90 GRAUS, PVC, SOLDÁVEL, DN 25MM, X 3/4  INSTALADO EM RAMAL DE DISTRIBUIÇÃO DE ÁGUA - FORNECIMENTO E INSTALAÇÃO. AF_06/2022</v>
          </cell>
          <cell r="C3794" t="str">
            <v>UN</v>
          </cell>
          <cell r="D3794">
            <v>5.46</v>
          </cell>
          <cell r="E3794">
            <v>5.05</v>
          </cell>
          <cell r="F3794">
            <v>10.51</v>
          </cell>
        </row>
        <row r="3795">
          <cell r="A3795">
            <v>89413</v>
          </cell>
          <cell r="B3795" t="str">
            <v>JOELHO 90 GRAUS, PVC, SOLDÁVEL, DN 32MM, INSTALADO EM RAMAL DE DISTRIBUIÇÃO DE ÁGUA - FORNECIMENTO E INSTALAÇÃO. AF_06/2022</v>
          </cell>
          <cell r="C3795" t="str">
            <v>UN</v>
          </cell>
          <cell r="D3795">
            <v>6.63</v>
          </cell>
          <cell r="E3795">
            <v>6.46</v>
          </cell>
          <cell r="F3795">
            <v>13.09</v>
          </cell>
        </row>
        <row r="3796">
          <cell r="A3796">
            <v>89414</v>
          </cell>
          <cell r="B3796" t="str">
            <v>JOELHO 45 GRAUS, PVC, SOLDÁVEL, DN 32MM, INSTALADO EM RAMAL DE DISTRIBUIÇÃO DE ÁGUA - FORNECIMENTO E INSTALAÇÃO. AF_06/2022</v>
          </cell>
          <cell r="C3796" t="str">
            <v>UN</v>
          </cell>
          <cell r="D3796">
            <v>8.36</v>
          </cell>
          <cell r="E3796">
            <v>6.46</v>
          </cell>
          <cell r="F3796">
            <v>14.82</v>
          </cell>
        </row>
        <row r="3797">
          <cell r="A3797">
            <v>89415</v>
          </cell>
          <cell r="B3797" t="str">
            <v>CURVA 90 GRAUS, PVC, SOLDÁVEL, DN 32MM, INSTALADO EM RAMAL DE DISTRIBUIÇÃO DE ÁGUA - FORNECIMENTO E INSTALAÇÃO. AF_06/2022</v>
          </cell>
          <cell r="C3797" t="str">
            <v>UN</v>
          </cell>
          <cell r="D3797">
            <v>10.689999999999998</v>
          </cell>
          <cell r="E3797">
            <v>6.46</v>
          </cell>
          <cell r="F3797">
            <v>17.149999999999999</v>
          </cell>
        </row>
        <row r="3798">
          <cell r="A3798">
            <v>89416</v>
          </cell>
          <cell r="B3798" t="str">
            <v>CURVA 45 GRAUS, PVC, SOLDÁVEL, DN 32MM, INSTALADO EM RAMAL DE DISTRIBUIÇÃO DE ÁGUA - FORNECIMENTO E INSTALAÇÃO. AF_06/2022</v>
          </cell>
          <cell r="C3798" t="str">
            <v>UN</v>
          </cell>
          <cell r="D3798">
            <v>8.6900000000000013</v>
          </cell>
          <cell r="E3798">
            <v>6.46</v>
          </cell>
          <cell r="F3798">
            <v>15.15</v>
          </cell>
        </row>
        <row r="3799">
          <cell r="A3799">
            <v>89417</v>
          </cell>
          <cell r="B3799" t="str">
            <v>LUVA, PVC, SOLDÁVEL, DN 20MM, INSTALADO EM RAMAL DE DISTRIBUIÇÃO DE ÁGUA - FORNECIMENTO E INSTALAÇÃO. AF_06/2022</v>
          </cell>
          <cell r="C3799" t="str">
            <v>UN</v>
          </cell>
          <cell r="D3799">
            <v>2.8500000000000005</v>
          </cell>
          <cell r="E3799">
            <v>3.13</v>
          </cell>
          <cell r="F3799">
            <v>5.98</v>
          </cell>
        </row>
        <row r="3800">
          <cell r="A3800">
            <v>89418</v>
          </cell>
          <cell r="B3800" t="str">
            <v>LUVA DE CORRER, PVC, SOLDÁVEL, DN 20MM, INSTALADO EM RAMAL DE DISTRIBUIÇÃO DE ÁGUA - FORNECIMENTO E INSTALAÇÃO. AF_06/2022</v>
          </cell>
          <cell r="C3800" t="str">
            <v>UN</v>
          </cell>
          <cell r="D3800">
            <v>12.780000000000001</v>
          </cell>
          <cell r="E3800">
            <v>3.1</v>
          </cell>
          <cell r="F3800">
            <v>15.88</v>
          </cell>
        </row>
        <row r="3801">
          <cell r="A3801">
            <v>89419</v>
          </cell>
          <cell r="B3801" t="str">
            <v>LUVA DE REDUÇÃO, PVC, SOLDÁVEL, DN 25MM X 20MM, INSTALADO EM RAMAL DE DISTRIBUIÇÃO DE ÁGUA - FORNECIMENTO E INSTALAÇÃO. AF_06/2022</v>
          </cell>
          <cell r="C3801" t="str">
            <v>UN</v>
          </cell>
          <cell r="D3801">
            <v>3.78</v>
          </cell>
          <cell r="E3801">
            <v>3.36</v>
          </cell>
          <cell r="F3801">
            <v>7.14</v>
          </cell>
        </row>
        <row r="3802">
          <cell r="A3802">
            <v>89421</v>
          </cell>
          <cell r="B3802" t="str">
            <v>UNIÃO, PVC, SOLDÁVEL, DN 20MM, INSTALADO EM RAMAL DE DISTRIBUIÇÃO DE ÁGUA - FORNECIMENTO E INSTALAÇÃO. AF_06/2022</v>
          </cell>
          <cell r="C3802" t="str">
            <v>UN</v>
          </cell>
          <cell r="D3802">
            <v>8.7800000000000011</v>
          </cell>
          <cell r="E3802">
            <v>3.1</v>
          </cell>
          <cell r="F3802">
            <v>11.88</v>
          </cell>
        </row>
        <row r="3803">
          <cell r="A3803">
            <v>89423</v>
          </cell>
          <cell r="B3803" t="str">
            <v>CURVA DE TRANSPOSIÇÃO, PVC, SOLDÁVEL, DN 20MM, INSTALADO EM RAMAL DE DISTRIBUIÇÃO DE ÁGUA   FORNECIMENTO E INSTALAÇÃO. AF_06/2022</v>
          </cell>
          <cell r="C3803" t="str">
            <v>UN</v>
          </cell>
          <cell r="D3803">
            <v>7.0600000000000005</v>
          </cell>
          <cell r="E3803">
            <v>3.1</v>
          </cell>
          <cell r="F3803">
            <v>10.16</v>
          </cell>
        </row>
        <row r="3804">
          <cell r="A3804">
            <v>89424</v>
          </cell>
          <cell r="B3804" t="str">
            <v>LUVA, PVC, SOLDÁVEL, DN 25MM, INSTALADO EM RAMAL DE DISTRIBUIÇÃO DE ÁGUA - FORNECIMENTO E INSTALAÇÃO. AF_06/2022</v>
          </cell>
          <cell r="C3804" t="str">
            <v>UN</v>
          </cell>
          <cell r="D3804">
            <v>3.43</v>
          </cell>
          <cell r="E3804">
            <v>3.64</v>
          </cell>
          <cell r="F3804">
            <v>7.07</v>
          </cell>
        </row>
        <row r="3805">
          <cell r="A3805">
            <v>89425</v>
          </cell>
          <cell r="B3805" t="str">
            <v>LUVA DE CORRER, PVC, SOLDÁVEL, DN 25MM, INSTALADO EM RAMAL DE DISTRIBUIÇÃO DE ÁGUA - FORNECIMENTO E INSTALAÇÃO. AF_06/2022</v>
          </cell>
          <cell r="C3805" t="str">
            <v>UN</v>
          </cell>
          <cell r="D3805">
            <v>15.060000000000002</v>
          </cell>
          <cell r="E3805">
            <v>3.61</v>
          </cell>
          <cell r="F3805">
            <v>18.670000000000002</v>
          </cell>
        </row>
        <row r="3806">
          <cell r="A3806">
            <v>89426</v>
          </cell>
          <cell r="B3806" t="str">
            <v>LUVA DE REDUÇÃO, PVC, SOLDÁVEL, DN 32MM X 25MM, INSTALADO EM RAMAL DE DISTRIBUIÇÃO DE ÁGUA - FORNECIMENTO E INSTALAÇÃO. AF_06/2022</v>
          </cell>
          <cell r="C3806" t="str">
            <v>UN</v>
          </cell>
          <cell r="D3806">
            <v>6.13</v>
          </cell>
          <cell r="E3806">
            <v>3.95</v>
          </cell>
          <cell r="F3806">
            <v>10.08</v>
          </cell>
        </row>
        <row r="3807">
          <cell r="A3807">
            <v>89427</v>
          </cell>
          <cell r="B3807" t="str">
            <v>LUVA COM BUCHA DE LATÃO, PVC, SOLDÁVEL, DN 25MM X 3/4 , INSTALADO EM RAMAL DE DISTRIBUIÇÃO DE ÁGUA - FORNECIMENTO E INSTALAÇÃO. AF_06/2022</v>
          </cell>
          <cell r="C3807" t="str">
            <v>UN</v>
          </cell>
          <cell r="D3807">
            <v>9</v>
          </cell>
          <cell r="E3807">
            <v>3.34</v>
          </cell>
          <cell r="F3807">
            <v>12.34</v>
          </cell>
        </row>
        <row r="3808">
          <cell r="A3808">
            <v>89428</v>
          </cell>
          <cell r="B3808" t="str">
            <v>UNIÃO, PVC, SOLDÁVEL, DN 25MM, INSTALADO EM RAMAL DE DISTRIBUIÇÃO DE ÁGUA - FORNECIMENTO E INSTALAÇÃO. AF_06/2022</v>
          </cell>
          <cell r="C3808" t="str">
            <v>UN</v>
          </cell>
          <cell r="D3808">
            <v>10.68</v>
          </cell>
          <cell r="E3808">
            <v>3.61</v>
          </cell>
          <cell r="F3808">
            <v>14.29</v>
          </cell>
        </row>
        <row r="3809">
          <cell r="A3809">
            <v>89429</v>
          </cell>
          <cell r="B3809" t="str">
            <v>ADAPTADOR CURTO COM BOLSA E ROSCA PARA REGISTRO, PVC, SOLDÁVEL, DN 25MM X 3/4 , INSTALADO EM RAMAL DE DISTRIBUIÇÃO DE ÁGUA - FORNECIMENTO E INSTALAÇÃO. AF_06/2022</v>
          </cell>
          <cell r="C3809" t="str">
            <v>UN</v>
          </cell>
          <cell r="D3809">
            <v>3.26</v>
          </cell>
          <cell r="E3809">
            <v>3.37</v>
          </cell>
          <cell r="F3809">
            <v>6.63</v>
          </cell>
        </row>
        <row r="3810">
          <cell r="A3810">
            <v>89430</v>
          </cell>
          <cell r="B3810" t="str">
            <v>CURVA DE TRANSPOSIÇÃO, PVC, SOLDÁVEL, DN 25MM, INSTALADO EM RAMAL DE DISTRIBUIÇÃO DE ÁGUA   FORNECIMENTO E INSTALAÇÃO. AF_06/2022</v>
          </cell>
          <cell r="C3810" t="str">
            <v>UN</v>
          </cell>
          <cell r="D3810">
            <v>9.370000000000001</v>
          </cell>
          <cell r="E3810">
            <v>3.61</v>
          </cell>
          <cell r="F3810">
            <v>12.98</v>
          </cell>
        </row>
        <row r="3811">
          <cell r="A3811">
            <v>89431</v>
          </cell>
          <cell r="B3811" t="str">
            <v>LUVA, PVC, SOLDÁVEL, DN 32MM, INSTALADO EM RAMAL DE DISTRIBUIÇÃO DE ÁGUA - FORNECIMENTO E INSTALAÇÃO. AF_06/2022</v>
          </cell>
          <cell r="C3811" t="str">
            <v>UN</v>
          </cell>
          <cell r="D3811">
            <v>5.36</v>
          </cell>
          <cell r="E3811">
            <v>4.3099999999999996</v>
          </cell>
          <cell r="F3811">
            <v>9.67</v>
          </cell>
        </row>
        <row r="3812">
          <cell r="A3812">
            <v>89432</v>
          </cell>
          <cell r="B3812" t="str">
            <v>LUVA DE CORRER, PVC, SOLDÁVEL, DN 32MM, INSTALADO EM RAMAL DE DISTRIBUIÇÃO DE ÁGUA   FORNECIMENTO E INSTALAÇÃO. AF_06/2022</v>
          </cell>
          <cell r="C3812" t="str">
            <v>UN</v>
          </cell>
          <cell r="D3812">
            <v>25.42</v>
          </cell>
          <cell r="E3812">
            <v>4.29</v>
          </cell>
          <cell r="F3812">
            <v>29.71</v>
          </cell>
        </row>
        <row r="3813">
          <cell r="A3813">
            <v>89433</v>
          </cell>
          <cell r="B3813" t="str">
            <v>LUVA DE REDUÇÃO, PVC, SOLDÁVEL, DN 40MM X 32MM, INSTALADO EM RAMAL DE DISTRIBUIÇÃO DE ÁGUA - FORNECIMENTO E INSTALAÇÃO. AF_06/2022</v>
          </cell>
          <cell r="C3813" t="str">
            <v>UN</v>
          </cell>
          <cell r="D3813">
            <v>9.0399999999999991</v>
          </cell>
          <cell r="E3813">
            <v>4.72</v>
          </cell>
          <cell r="F3813">
            <v>13.76</v>
          </cell>
        </row>
        <row r="3814">
          <cell r="A3814">
            <v>89434</v>
          </cell>
          <cell r="B3814" t="str">
            <v>LUVA SOLDÁVEL E COM ROSCA, PVC, SOLDÁVEL, DN 32MM X 1 , INSTALADO EM RAMAL DE DISTRIBUIÇÃO DE ÁGUA - FORNECIMENTO E INSTALAÇÃO. AF_06/2022</v>
          </cell>
          <cell r="C3814" t="str">
            <v>UN</v>
          </cell>
          <cell r="D3814">
            <v>7.54</v>
          </cell>
          <cell r="E3814">
            <v>3.95</v>
          </cell>
          <cell r="F3814">
            <v>11.49</v>
          </cell>
        </row>
        <row r="3815">
          <cell r="A3815">
            <v>89435</v>
          </cell>
          <cell r="B3815" t="str">
            <v>UNIÃO, PVC, SOLDÁVEL, DN 32MM, INSTALADO EM RAMAL DE DISTRIBUIÇÃO DE ÁGUA - FORNECIMENTO E INSTALAÇÃO. AF_06/2022</v>
          </cell>
          <cell r="C3815" t="str">
            <v>UN</v>
          </cell>
          <cell r="D3815">
            <v>16.899999999999999</v>
          </cell>
          <cell r="E3815">
            <v>4.3</v>
          </cell>
          <cell r="F3815">
            <v>21.2</v>
          </cell>
        </row>
        <row r="3816">
          <cell r="A3816">
            <v>89436</v>
          </cell>
          <cell r="B3816" t="str">
            <v>ADAPTADOR CURTO COM BOLSA E ROSCA PARA REGISTRO, PVC, SOLDÁVEL, DN 32MM X 1 , INSTALADO EM RAMAL DE DISTRIBUIÇÃO DE ÁGUA - FORNECIMENTO E INSTALAÇÃO. AF_06/2022</v>
          </cell>
          <cell r="C3816" t="str">
            <v>UN</v>
          </cell>
          <cell r="D3816">
            <v>4.8</v>
          </cell>
          <cell r="E3816">
            <v>3.96</v>
          </cell>
          <cell r="F3816">
            <v>8.76</v>
          </cell>
        </row>
        <row r="3817">
          <cell r="A3817">
            <v>89437</v>
          </cell>
          <cell r="B3817" t="str">
            <v>CURVA DE TRANSPOSIÇÃO, PVC, SOLDÁVEL, DN 32MM, INSTALADO EM RAMAL DE DISTRIBUIÇÃO DE ÁGUA   FORNECIMENTO E INSTALAÇÃO. AF_06/2022</v>
          </cell>
          <cell r="C3817" t="str">
            <v>UN</v>
          </cell>
          <cell r="D3817">
            <v>19.96</v>
          </cell>
          <cell r="E3817">
            <v>4.3</v>
          </cell>
          <cell r="F3817">
            <v>24.26</v>
          </cell>
        </row>
        <row r="3818">
          <cell r="A3818">
            <v>89438</v>
          </cell>
          <cell r="B3818" t="str">
            <v>TE, PVC, SOLDÁVEL, DN 20MM, INSTALADO EM RAMAL DE DISTRIBUIÇÃO DE ÁGUA - FORNECIMENTO E INSTALAÇÃO. AF_06/2022</v>
          </cell>
          <cell r="C3818" t="str">
            <v>UN</v>
          </cell>
          <cell r="D3818">
            <v>4.8100000000000005</v>
          </cell>
          <cell r="E3818">
            <v>6.25</v>
          </cell>
          <cell r="F3818">
            <v>11.06</v>
          </cell>
        </row>
        <row r="3819">
          <cell r="A3819">
            <v>89439</v>
          </cell>
          <cell r="B3819" t="str">
            <v>TÊ SOLDÁVEL E COM ROSCA NA BOLSA CENTRAL, PVC, SOLDÁVEL, DN 20MM X 1/2 , INSTALADO EM RAMAL DE DISTRIBUIÇÃO DE ÁGUA - FORNECIMENTO E INSTALAÇÃO. AF_06/2022</v>
          </cell>
          <cell r="C3819" t="str">
            <v>UN</v>
          </cell>
          <cell r="D3819">
            <v>6.2999999999999989</v>
          </cell>
          <cell r="E3819">
            <v>6.24</v>
          </cell>
          <cell r="F3819">
            <v>12.54</v>
          </cell>
        </row>
        <row r="3820">
          <cell r="A3820">
            <v>89440</v>
          </cell>
          <cell r="B3820" t="str">
            <v>TE, PVC, SOLDÁVEL, DN 25MM, INSTALADO EM RAMAL DE DISTRIBUIÇÃO DE ÁGUA - FORNECIMENTO E INSTALAÇÃO. AF_06/2022</v>
          </cell>
          <cell r="C3820" t="str">
            <v>UN</v>
          </cell>
          <cell r="D3820">
            <v>5.8699999999999992</v>
          </cell>
          <cell r="E3820">
            <v>7.24</v>
          </cell>
          <cell r="F3820">
            <v>13.11</v>
          </cell>
        </row>
        <row r="3821">
          <cell r="A3821">
            <v>89442</v>
          </cell>
          <cell r="B3821" t="str">
            <v>TÊ DE REDUÇÃO, PVC, SOLDÁVEL, DN 25MM X 20MM, INSTALADO EM RAMAL DE DISTRIBUIÇÃO DE ÁGUA - FORNECIMENTO E INSTALAÇÃO. AF_06/2022</v>
          </cell>
          <cell r="C3821" t="str">
            <v>UN</v>
          </cell>
          <cell r="D3821">
            <v>8.07</v>
          </cell>
          <cell r="E3821">
            <v>6.73</v>
          </cell>
          <cell r="F3821">
            <v>14.8</v>
          </cell>
        </row>
        <row r="3822">
          <cell r="A3822">
            <v>89443</v>
          </cell>
          <cell r="B3822" t="str">
            <v>TE, PVC, SOLDÁVEL, DN 32MM, INSTALADO EM RAMAL DE DISTRIBUIÇÃO DE ÁGUA - FORNECIMENTO E INSTALAÇÃO. AF_06/2022</v>
          </cell>
          <cell r="C3822" t="str">
            <v>UN</v>
          </cell>
          <cell r="D3822">
            <v>9.67</v>
          </cell>
          <cell r="E3822">
            <v>8.6300000000000008</v>
          </cell>
          <cell r="F3822">
            <v>18.3</v>
          </cell>
        </row>
        <row r="3823">
          <cell r="A3823">
            <v>89444</v>
          </cell>
          <cell r="B3823" t="str">
            <v>TÊ COM BUCHA DE LATÃO NA BOLSA CENTRAL, PVC, SOLDÁVEL, DN 32MM X 3/4 , INSTALADO EM RAMAL DE DISTRIBUIÇÃO DE ÁGUA - FORNECIMENTO E INSTALAÇÃO. AF_06/2022</v>
          </cell>
          <cell r="C3823" t="str">
            <v>UN</v>
          </cell>
          <cell r="D3823">
            <v>17.729999999999997</v>
          </cell>
          <cell r="E3823">
            <v>7.42</v>
          </cell>
          <cell r="F3823">
            <v>25.15</v>
          </cell>
        </row>
        <row r="3824">
          <cell r="A3824">
            <v>89445</v>
          </cell>
          <cell r="B3824" t="str">
            <v>TÊ DE REDUÇÃO, PVC, SOLDÁVEL, DN 32MM X 25MM, INSTALADO EM RAMAL DE DISTRIBUIÇÃO DE ÁGUA - FORNECIMENTO E INSTALAÇÃO. AF_06/2022</v>
          </cell>
          <cell r="C3824" t="str">
            <v>UN</v>
          </cell>
          <cell r="D3824">
            <v>12.030000000000001</v>
          </cell>
          <cell r="E3824">
            <v>7.91</v>
          </cell>
          <cell r="F3824">
            <v>19.940000000000001</v>
          </cell>
        </row>
        <row r="3825">
          <cell r="A3825">
            <v>89481</v>
          </cell>
          <cell r="B3825" t="str">
            <v>JOELHO 90 GRAUS, PVC, SOLDÁVEL, DN 25MM, INSTALADO EM PRUMADA DE ÁGUA - FORNECIMENTO E INSTALAÇÃO. AF_06/2022</v>
          </cell>
          <cell r="C3825" t="str">
            <v>UN</v>
          </cell>
          <cell r="D3825">
            <v>3.0100000000000002</v>
          </cell>
          <cell r="E3825">
            <v>2.82</v>
          </cell>
          <cell r="F3825">
            <v>5.83</v>
          </cell>
        </row>
        <row r="3826">
          <cell r="A3826">
            <v>89485</v>
          </cell>
          <cell r="B3826" t="str">
            <v>JOELHO 45 GRAUS, PVC, SOLDÁVEL, DN 25MM, INSTALADO EM PRUMADA DE ÁGUA - FORNECIMENTO E INSTALAÇÃO. AF_06/2022</v>
          </cell>
          <cell r="C3826" t="str">
            <v>UN</v>
          </cell>
          <cell r="D3826">
            <v>3.7900000000000005</v>
          </cell>
          <cell r="E3826">
            <v>2.82</v>
          </cell>
          <cell r="F3826">
            <v>6.61</v>
          </cell>
        </row>
        <row r="3827">
          <cell r="A3827">
            <v>89489</v>
          </cell>
          <cell r="B3827" t="str">
            <v>CURVA 90 GRAUS, PVC, SOLDÁVEL, DN 25MM, INSTALADO EM PRUMADA DE ÁGUA - FORNECIMENTO E INSTALAÇÃO. AF_06/2022</v>
          </cell>
          <cell r="C3827" t="str">
            <v>UN</v>
          </cell>
          <cell r="D3827">
            <v>5.2899999999999991</v>
          </cell>
          <cell r="E3827">
            <v>2.81</v>
          </cell>
          <cell r="F3827">
            <v>8.1</v>
          </cell>
        </row>
        <row r="3828">
          <cell r="A3828">
            <v>89490</v>
          </cell>
          <cell r="B3828" t="str">
            <v>CURVA 45 GRAUS, PVC, SOLDÁVEL, DN 25MM, INSTALADO EM PRUMADA DE ÁGUA - FORNECIMENTO E INSTALAÇÃO. AF_06/2022</v>
          </cell>
          <cell r="C3828" t="str">
            <v>UN</v>
          </cell>
          <cell r="D3828">
            <v>4.76</v>
          </cell>
          <cell r="E3828">
            <v>2.81</v>
          </cell>
          <cell r="F3828">
            <v>7.57</v>
          </cell>
        </row>
        <row r="3829">
          <cell r="A3829">
            <v>89492</v>
          </cell>
          <cell r="B3829" t="str">
            <v>JOELHO 90 GRAUS, PVC, SOLDÁVEL, DN 32MM, INSTALADO EM PRUMADA DE ÁGUA - FORNECIMENTO E INSTALAÇÃO. AF_06/2022</v>
          </cell>
          <cell r="C3829" t="str">
            <v>UN</v>
          </cell>
          <cell r="D3829">
            <v>5.41</v>
          </cell>
          <cell r="E3829">
            <v>3.42</v>
          </cell>
          <cell r="F3829">
            <v>8.83</v>
          </cell>
        </row>
        <row r="3830">
          <cell r="A3830">
            <v>89493</v>
          </cell>
          <cell r="B3830" t="str">
            <v>JOELHO 45 GRAUS, PVC, SOLDÁVEL, DN 32MM, INSTALADO EM PRUMADA DE ÁGUA - FORNECIMENTO E INSTALAÇÃO. AF_06/2022</v>
          </cell>
          <cell r="C3830" t="str">
            <v>UN</v>
          </cell>
          <cell r="D3830">
            <v>7.1400000000000006</v>
          </cell>
          <cell r="E3830">
            <v>3.42</v>
          </cell>
          <cell r="F3830">
            <v>10.56</v>
          </cell>
        </row>
        <row r="3831">
          <cell r="A3831">
            <v>89494</v>
          </cell>
          <cell r="B3831" t="str">
            <v>CURVA 90 GRAUS, PVC, SOLDÁVEL, DN 32MM, INSTALADO EM PRUMADA DE ÁGUA - FORNECIMENTO E INSTALAÇÃO. AF_06/2022</v>
          </cell>
          <cell r="C3831" t="str">
            <v>UN</v>
          </cell>
          <cell r="D3831">
            <v>9.48</v>
          </cell>
          <cell r="E3831">
            <v>3.41</v>
          </cell>
          <cell r="F3831">
            <v>12.89</v>
          </cell>
        </row>
        <row r="3832">
          <cell r="A3832">
            <v>89496</v>
          </cell>
          <cell r="B3832" t="str">
            <v>CURVA 45 GRAUS, PVC, SOLDÁVEL, DN 32MM, INSTALADO EM PRUMADA DE ÁGUA - FORNECIMENTO E INSTALAÇÃO. AF_06/2022</v>
          </cell>
          <cell r="C3832" t="str">
            <v>UN</v>
          </cell>
          <cell r="D3832">
            <v>7.4700000000000006</v>
          </cell>
          <cell r="E3832">
            <v>3.42</v>
          </cell>
          <cell r="F3832">
            <v>10.89</v>
          </cell>
        </row>
        <row r="3833">
          <cell r="A3833">
            <v>89497</v>
          </cell>
          <cell r="B3833" t="str">
            <v>JOELHO 90 GRAUS, PVC, SOLDÁVEL, DN 40MM, INSTALADO EM PRUMADA DE ÁGUA - FORNECIMENTO E INSTALAÇÃO. AF_06/2022</v>
          </cell>
          <cell r="C3833" t="str">
            <v>UN</v>
          </cell>
          <cell r="D3833">
            <v>9.65</v>
          </cell>
          <cell r="E3833">
            <v>4.16</v>
          </cell>
          <cell r="F3833">
            <v>13.81</v>
          </cell>
        </row>
        <row r="3834">
          <cell r="A3834">
            <v>89498</v>
          </cell>
          <cell r="B3834" t="str">
            <v>JOELHO 45 GRAUS, PVC, SOLDÁVEL, DN 40MM, INSTALADO EM PRUMADA DE ÁGUA - FORNECIMENTO E INSTALAÇÃO. AF_06/2022</v>
          </cell>
          <cell r="C3834" t="str">
            <v>UN</v>
          </cell>
          <cell r="D3834">
            <v>9.7099999999999991</v>
          </cell>
          <cell r="E3834">
            <v>4.16</v>
          </cell>
          <cell r="F3834">
            <v>13.87</v>
          </cell>
        </row>
        <row r="3835">
          <cell r="A3835">
            <v>89499</v>
          </cell>
          <cell r="B3835" t="str">
            <v>CURVA 90 GRAUS, PVC, SOLDÁVEL, DN 40MM, INSTALADO EM PRUMADA DE ÁGUA - FORNECIMENTO E INSTALAÇÃO. AF_06/2022</v>
          </cell>
          <cell r="C3835" t="str">
            <v>UN</v>
          </cell>
          <cell r="D3835">
            <v>15.819999999999999</v>
          </cell>
          <cell r="E3835">
            <v>4.1500000000000004</v>
          </cell>
          <cell r="F3835">
            <v>19.97</v>
          </cell>
        </row>
        <row r="3836">
          <cell r="A3836">
            <v>89500</v>
          </cell>
          <cell r="B3836" t="str">
            <v>CURVA 45 GRAUS, PVC, SOLDÁVEL, DN 40MM, INSTALADO EM PRUMADA DE ÁGUA - FORNECIMENTO E INSTALAÇÃO. AF_06/2022</v>
          </cell>
          <cell r="C3836" t="str">
            <v>UN</v>
          </cell>
          <cell r="D3836">
            <v>9.16</v>
          </cell>
          <cell r="E3836">
            <v>4.16</v>
          </cell>
          <cell r="F3836">
            <v>13.32</v>
          </cell>
        </row>
        <row r="3837">
          <cell r="A3837">
            <v>89501</v>
          </cell>
          <cell r="B3837" t="str">
            <v>JOELHO 90 GRAUS, PVC, SOLDÁVEL, DN 50MM, INSTALADO EM PRUMADA DE ÁGUA - FORNECIMENTO E INSTALAÇÃO. AF_06/2022</v>
          </cell>
          <cell r="C3837" t="str">
            <v>UN</v>
          </cell>
          <cell r="D3837">
            <v>10.09</v>
          </cell>
          <cell r="E3837">
            <v>5.07</v>
          </cell>
          <cell r="F3837">
            <v>15.16</v>
          </cell>
        </row>
        <row r="3838">
          <cell r="A3838">
            <v>89502</v>
          </cell>
          <cell r="B3838" t="str">
            <v>JOELHO 45 GRAUS, PVC, SOLDÁVEL, DN 50MM, INSTALADO EM PRUMADA DE ÁGUA - FORNECIMENTO E INSTALAÇÃO. AF_06/2022</v>
          </cell>
          <cell r="C3838" t="str">
            <v>UN</v>
          </cell>
          <cell r="D3838">
            <v>12.600000000000001</v>
          </cell>
          <cell r="E3838">
            <v>5.0599999999999996</v>
          </cell>
          <cell r="F3838">
            <v>17.66</v>
          </cell>
        </row>
        <row r="3839">
          <cell r="A3839">
            <v>89503</v>
          </cell>
          <cell r="B3839" t="str">
            <v>CURVA 90 GRAUS, PVC, SOLDÁVEL, DN 50MM, INSTALADO EM PRUMADA DE ÁGUA - FORNECIMENTO E INSTALAÇÃO. AF_06/2022</v>
          </cell>
          <cell r="C3839" t="str">
            <v>UN</v>
          </cell>
          <cell r="D3839">
            <v>18.200000000000003</v>
          </cell>
          <cell r="E3839">
            <v>5.0599999999999996</v>
          </cell>
          <cell r="F3839">
            <v>23.26</v>
          </cell>
        </row>
        <row r="3840">
          <cell r="A3840">
            <v>89504</v>
          </cell>
          <cell r="B3840" t="str">
            <v>CURVA 45 GRAUS, PVC, SOLDÁVEL, DN 50MM, INSTALADO EM PRUMADA DE ÁGUA - FORNECIMENTO E INSTALAÇÃO. AF_06/2022</v>
          </cell>
          <cell r="C3840" t="str">
            <v>UN</v>
          </cell>
          <cell r="D3840">
            <v>14.400000000000002</v>
          </cell>
          <cell r="E3840">
            <v>5.0599999999999996</v>
          </cell>
          <cell r="F3840">
            <v>19.46</v>
          </cell>
        </row>
        <row r="3841">
          <cell r="A3841">
            <v>89505</v>
          </cell>
          <cell r="B3841" t="str">
            <v>JOELHO 90 GRAUS, PVC, SOLDÁVEL, DN 60MM, INSTALADO EM PRUMADA DE ÁGUA - FORNECIMENTO E INSTALAÇÃO. AF_06/2022</v>
          </cell>
          <cell r="C3841" t="str">
            <v>UN</v>
          </cell>
          <cell r="D3841">
            <v>35.61</v>
          </cell>
          <cell r="E3841">
            <v>5.99</v>
          </cell>
          <cell r="F3841">
            <v>41.6</v>
          </cell>
        </row>
        <row r="3842">
          <cell r="A3842">
            <v>89506</v>
          </cell>
          <cell r="B3842" t="str">
            <v>JOELHO 45 GRAUS, PVC, SOLDÁVEL, DN 60MM, INSTALADO EM PRUMADA DE ÁGUA - FORNECIMENTO E INSTALAÇÃO. AF_06/2022</v>
          </cell>
          <cell r="C3842" t="str">
            <v>UN</v>
          </cell>
          <cell r="D3842">
            <v>33.86</v>
          </cell>
          <cell r="E3842">
            <v>5.99</v>
          </cell>
          <cell r="F3842">
            <v>39.85</v>
          </cell>
        </row>
        <row r="3843">
          <cell r="A3843">
            <v>89507</v>
          </cell>
          <cell r="B3843" t="str">
            <v>CURVA 90 GRAUS, PVC, SOLDÁVEL, DN 60MM, INSTALADO EM PRUMADA DE ÁGUA - FORNECIMENTO E INSTALAÇÃO. AF_06/2022</v>
          </cell>
          <cell r="C3843" t="str">
            <v>UN</v>
          </cell>
          <cell r="D3843">
            <v>40.79</v>
          </cell>
          <cell r="E3843">
            <v>5.99</v>
          </cell>
          <cell r="F3843">
            <v>46.78</v>
          </cell>
        </row>
        <row r="3844">
          <cell r="A3844">
            <v>89510</v>
          </cell>
          <cell r="B3844" t="str">
            <v>CURVA 45 GRAUS, PVC, SOLDÁVEL, DN 60MM, INSTALADO EM PRUMADA DE ÁGUA - FORNECIMENTO E INSTALAÇÃO. AF_06/2022</v>
          </cell>
          <cell r="C3844" t="str">
            <v>UN</v>
          </cell>
          <cell r="D3844">
            <v>21.54</v>
          </cell>
          <cell r="E3844">
            <v>5.99</v>
          </cell>
          <cell r="F3844">
            <v>27.53</v>
          </cell>
        </row>
        <row r="3845">
          <cell r="A3845">
            <v>89513</v>
          </cell>
          <cell r="B3845" t="str">
            <v>JOELHO 90 GRAUS, PVC, SOLDÁVEL, DN 75MM, INSTALADO EM PRUMADA DE ÁGUA - FORNECIMENTO E INSTALAÇÃO. AF_06/2022</v>
          </cell>
          <cell r="C3845" t="str">
            <v>UN</v>
          </cell>
          <cell r="D3845">
            <v>94.97</v>
          </cell>
          <cell r="E3845">
            <v>7.34</v>
          </cell>
          <cell r="F3845">
            <v>102.31</v>
          </cell>
        </row>
        <row r="3846">
          <cell r="A3846">
            <v>89514</v>
          </cell>
          <cell r="B3846" t="str">
            <v>JOELHO 90 GRAUS, PVC, SERIE R, ÁGUA PLUVIAL, DN 40 MM, JUNTA SOLDÁVEL, FORNECIDO E INSTALADO EM RAMAL DE ENCAMINHAMENTO. AF_06/2022</v>
          </cell>
          <cell r="C3846" t="str">
            <v>UN</v>
          </cell>
          <cell r="D3846">
            <v>6.88</v>
          </cell>
          <cell r="E3846">
            <v>1.88</v>
          </cell>
          <cell r="F3846">
            <v>8.76</v>
          </cell>
        </row>
        <row r="3847">
          <cell r="A3847">
            <v>89515</v>
          </cell>
          <cell r="B3847" t="str">
            <v>JOELHO 45 GRAUS, PVC, SOLDÁVEL, DN 75MM, INSTALADO EM PRUMADA DE ÁGUA - FORNECIMENTO E INSTALAÇÃO. AF_06/2022</v>
          </cell>
          <cell r="C3847" t="str">
            <v>UN</v>
          </cell>
          <cell r="D3847">
            <v>74.69</v>
          </cell>
          <cell r="E3847">
            <v>7.34</v>
          </cell>
          <cell r="F3847">
            <v>82.03</v>
          </cell>
        </row>
        <row r="3848">
          <cell r="A3848">
            <v>89516</v>
          </cell>
          <cell r="B3848" t="str">
            <v>JOELHO 45 GRAUS, PVC, SERIE R, ÁGUA PLUVIAL, DN 40 MM, JUNTA SOLDÁVEL, FORNECIDO E INSTALADO EM RAMAL DE ENCAMINHAMENTO. AF_06/2022</v>
          </cell>
          <cell r="C3848" t="str">
            <v>UN</v>
          </cell>
          <cell r="D3848">
            <v>6.97</v>
          </cell>
          <cell r="E3848">
            <v>1.88</v>
          </cell>
          <cell r="F3848">
            <v>8.85</v>
          </cell>
        </row>
        <row r="3849">
          <cell r="A3849">
            <v>89517</v>
          </cell>
          <cell r="B3849" t="str">
            <v>CURVA 90 GRAUS, PVC, SOLDÁVEL, DN 75MM, INSTALADO EM PRUMADA DE ÁGUA - FORNECIMENTO E INSTALAÇÃO. AF_06/2022</v>
          </cell>
          <cell r="C3849" t="str">
            <v>UN</v>
          </cell>
          <cell r="D3849">
            <v>61.739999999999995</v>
          </cell>
          <cell r="E3849">
            <v>7.34</v>
          </cell>
          <cell r="F3849">
            <v>69.08</v>
          </cell>
        </row>
        <row r="3850">
          <cell r="A3850">
            <v>89518</v>
          </cell>
          <cell r="B3850" t="str">
            <v>JOELHO 90 GRAUS, PVC, SERIE R, ÁGUA PLUVIAL, DN 50 MM, JUNTA ELÁSTICA, FORNECIDO E INSTALADO EM RAMAL DE ENCAMINHAMENTO. AF_06/2022</v>
          </cell>
          <cell r="C3850" t="str">
            <v>UN</v>
          </cell>
          <cell r="D3850">
            <v>12.59</v>
          </cell>
          <cell r="E3850">
            <v>2.4</v>
          </cell>
          <cell r="F3850">
            <v>14.99</v>
          </cell>
        </row>
        <row r="3851">
          <cell r="A3851">
            <v>89519</v>
          </cell>
          <cell r="B3851" t="str">
            <v>CURVA 45 GRAUS, PVC, SOLDÁVEL, DN 75MM, INSTALADO EM PRUMADA DE ÁGUA - FORNECIMENTO E INSTALAÇÃO. AF_06/2022</v>
          </cell>
          <cell r="C3851" t="str">
            <v>UN</v>
          </cell>
          <cell r="D3851">
            <v>40.199999999999996</v>
          </cell>
          <cell r="E3851">
            <v>7.35</v>
          </cell>
          <cell r="F3851">
            <v>47.55</v>
          </cell>
        </row>
        <row r="3852">
          <cell r="A3852">
            <v>89520</v>
          </cell>
          <cell r="B3852" t="str">
            <v>JOELHO 45 GRAUS, PVC, SERIE R, ÁGUA PLUVIAL, DN 50 MM, JUNTA ELÁSTICA, FORNECIDO E INSTALADO EM RAMAL DE ENCAMINHAMENTO. AF_06/2022</v>
          </cell>
          <cell r="C3852" t="str">
            <v>UN</v>
          </cell>
          <cell r="D3852">
            <v>13.34</v>
          </cell>
          <cell r="E3852">
            <v>2.4</v>
          </cell>
          <cell r="F3852">
            <v>15.74</v>
          </cell>
        </row>
        <row r="3853">
          <cell r="A3853">
            <v>89521</v>
          </cell>
          <cell r="B3853" t="str">
            <v>JOELHO 90 GRAUS, PVC, SOLDÁVEL, DN 85MM, INSTALADO EM PRUMADA DE ÁGUA - FORNECIMENTO E INSTALAÇÃO. AF_06/2022</v>
          </cell>
          <cell r="C3853" t="str">
            <v>UN</v>
          </cell>
          <cell r="D3853">
            <v>113.69</v>
          </cell>
          <cell r="E3853">
            <v>8.23</v>
          </cell>
          <cell r="F3853">
            <v>121.92</v>
          </cell>
        </row>
        <row r="3854">
          <cell r="A3854">
            <v>89522</v>
          </cell>
          <cell r="B3854" t="str">
            <v>JOELHO 90 GRAUS, PVC, SERIE R, ÁGUA PLUVIAL, DN 75 MM, JUNTA ELÁSTICA, FORNECIDO E INSTALADO EM RAMAL DE ENCAMINHAMENTO. AF_06/2022</v>
          </cell>
          <cell r="C3854" t="str">
            <v>UN</v>
          </cell>
          <cell r="D3854">
            <v>26.04</v>
          </cell>
          <cell r="E3854">
            <v>3.74</v>
          </cell>
          <cell r="F3854">
            <v>29.78</v>
          </cell>
        </row>
        <row r="3855">
          <cell r="A3855">
            <v>89523</v>
          </cell>
          <cell r="B3855" t="str">
            <v>JOELHO 45 GRAUS, PVC, SOLDÁVEL, DN 85MM, INSTALADO EM PRUMADA DE ÁGUA - FORNECIMENTO E INSTALAÇÃO. AF_06/2022</v>
          </cell>
          <cell r="C3855" t="str">
            <v>UN</v>
          </cell>
          <cell r="D3855">
            <v>91.97</v>
          </cell>
          <cell r="E3855">
            <v>8.23</v>
          </cell>
          <cell r="F3855">
            <v>100.2</v>
          </cell>
        </row>
        <row r="3856">
          <cell r="A3856">
            <v>89524</v>
          </cell>
          <cell r="B3856" t="str">
            <v>JOELHO 45 GRAUS, PVC, SERIE R, ÁGUA PLUVIAL, DN 75 MM, JUNTA ELÁSTICA, FORNECIDO E INSTALADO EM RAMAL DE ENCAMINHAMENTO. AF_06/2022</v>
          </cell>
          <cell r="C3856" t="str">
            <v>UN</v>
          </cell>
          <cell r="D3856">
            <v>26.520000000000003</v>
          </cell>
          <cell r="E3856">
            <v>3.74</v>
          </cell>
          <cell r="F3856">
            <v>30.26</v>
          </cell>
        </row>
        <row r="3857">
          <cell r="A3857">
            <v>89525</v>
          </cell>
          <cell r="B3857" t="str">
            <v>CURVA 90 GRAUS, PVC, SOLDÁVEL, DN 85MM, INSTALADO EM PRUMADA DE ÁGUA - FORNECIMENTO E INSTALAÇÃO. AF_06/2022</v>
          </cell>
          <cell r="C3857" t="str">
            <v>UN</v>
          </cell>
          <cell r="D3857">
            <v>78.459999999999994</v>
          </cell>
          <cell r="E3857">
            <v>8.23</v>
          </cell>
          <cell r="F3857">
            <v>86.69</v>
          </cell>
        </row>
        <row r="3858">
          <cell r="A3858">
            <v>89526</v>
          </cell>
          <cell r="B3858" t="str">
            <v>CURVA 87 GRAUS E 30 MINUTOS, PVC, SERIE R, ÁGUA PLUVIAL, DN 75 MM, JUNTA ELÁSTICA, FORNECIDO E INSTALADO EM RAMAL DE ENCAMINHAMENTO. AF_06/2022</v>
          </cell>
          <cell r="C3858" t="str">
            <v>UN</v>
          </cell>
          <cell r="D3858">
            <v>35.309999999999995</v>
          </cell>
          <cell r="E3858">
            <v>3.74</v>
          </cell>
          <cell r="F3858">
            <v>39.049999999999997</v>
          </cell>
        </row>
        <row r="3859">
          <cell r="A3859">
            <v>89527</v>
          </cell>
          <cell r="B3859" t="str">
            <v>CURVA 45 GRAUS, PVC, SOLDÁVEL, DN 85MM, INSTALADO EM PRUMADA DE ÁGUA - FORNECIMENTO E INSTALAÇÃO. AF_06/2022</v>
          </cell>
          <cell r="C3859" t="str">
            <v>UN</v>
          </cell>
          <cell r="D3859">
            <v>48.98</v>
          </cell>
          <cell r="E3859">
            <v>8.24</v>
          </cell>
          <cell r="F3859">
            <v>57.22</v>
          </cell>
        </row>
        <row r="3860">
          <cell r="A3860">
            <v>89528</v>
          </cell>
          <cell r="B3860" t="str">
            <v>LUVA, PVC, SOLDÁVEL, DN 25MM, INSTALADO EM PRUMADA DE ÁGUA - FORNECIMENTO E INSTALAÇÃO. AF_06/2022</v>
          </cell>
          <cell r="C3860" t="str">
            <v>UN</v>
          </cell>
          <cell r="D3860">
            <v>2.74</v>
          </cell>
          <cell r="E3860">
            <v>1.88</v>
          </cell>
          <cell r="F3860">
            <v>4.62</v>
          </cell>
        </row>
        <row r="3861">
          <cell r="A3861">
            <v>89529</v>
          </cell>
          <cell r="B3861" t="str">
            <v>JOELHO 90 GRAUS, PVC, SERIE R, ÁGUA PLUVIAL, DN 100 MM, JUNTA ELÁSTICA, FORNECIDO E INSTALADO EM RAMAL DE ENCAMINHAMENTO. AF_06/2022</v>
          </cell>
          <cell r="C3861" t="str">
            <v>UN</v>
          </cell>
          <cell r="D3861">
            <v>31.93</v>
          </cell>
          <cell r="E3861">
            <v>5.1100000000000003</v>
          </cell>
          <cell r="F3861">
            <v>37.04</v>
          </cell>
        </row>
        <row r="3862">
          <cell r="A3862">
            <v>89530</v>
          </cell>
          <cell r="B3862" t="str">
            <v>LUVA DE CORRER, PVC, SOLDÁVEL, DN 25MM, INSTALADO EM PRUMADA DE ÁGUA - FORNECIMENTO E INSTALAÇÃO. AF_06/2022</v>
          </cell>
          <cell r="C3862" t="str">
            <v>UN</v>
          </cell>
          <cell r="D3862">
            <v>14.36</v>
          </cell>
          <cell r="E3862">
            <v>1.86</v>
          </cell>
          <cell r="F3862">
            <v>16.22</v>
          </cell>
        </row>
        <row r="3863">
          <cell r="A3863">
            <v>89531</v>
          </cell>
          <cell r="B3863" t="str">
            <v>JOELHO 45 GRAUS, PVC, SERIE R, ÁGUA PLUVIAL, DN 100 MM, JUNTA ELÁSTICA, FORNECIDO E INSTALADO EM RAMAL DE ENCAMINHAMENTO. AF_06/2022</v>
          </cell>
          <cell r="C3863" t="str">
            <v>UN</v>
          </cell>
          <cell r="D3863">
            <v>33</v>
          </cell>
          <cell r="E3863">
            <v>5.1100000000000003</v>
          </cell>
          <cell r="F3863">
            <v>38.11</v>
          </cell>
        </row>
        <row r="3864">
          <cell r="A3864">
            <v>89532</v>
          </cell>
          <cell r="B3864" t="str">
            <v>LUVA DE REDUÇÃO, PVC, SOLDÁVEL, DN 32MM X 25MM, INSTALADO EM PRUMADA DE ÁGUA - FORNECIMENTO E INSTALAÇÃO. AF_06/2022</v>
          </cell>
          <cell r="C3864" t="str">
            <v>UN</v>
          </cell>
          <cell r="D3864">
            <v>5.370000000000001</v>
          </cell>
          <cell r="E3864">
            <v>2.0699999999999998</v>
          </cell>
          <cell r="F3864">
            <v>7.44</v>
          </cell>
        </row>
        <row r="3865">
          <cell r="A3865">
            <v>89535</v>
          </cell>
          <cell r="B3865" t="str">
            <v>CURVA 87 GRAUS E 30 MINUTOS, PVC, SERIE R, ÁGUA PLUVIAL, DN 100 MM, JUNTA ELÁSTICA, FORNECIDO E INSTALADO EM RAMAL DE ENCAMINHAMENTO. AF_06/2022</v>
          </cell>
          <cell r="C3865" t="str">
            <v>UN</v>
          </cell>
          <cell r="D3865">
            <v>37.6</v>
          </cell>
          <cell r="E3865">
            <v>5.1100000000000003</v>
          </cell>
          <cell r="F3865">
            <v>42.71</v>
          </cell>
        </row>
        <row r="3866">
          <cell r="A3866">
            <v>89536</v>
          </cell>
          <cell r="B3866" t="str">
            <v>UNIÃO, PVC, SOLDÁVEL, DN 25MM, INSTALADO EM PRUMADA DE ÁGUA - FORNECIMENTO E INSTALAÇÃO. AF_06/2022</v>
          </cell>
          <cell r="C3866" t="str">
            <v>UN</v>
          </cell>
          <cell r="D3866">
            <v>9.98</v>
          </cell>
          <cell r="E3866">
            <v>1.86</v>
          </cell>
          <cell r="F3866">
            <v>11.84</v>
          </cell>
        </row>
        <row r="3867">
          <cell r="A3867">
            <v>89540</v>
          </cell>
          <cell r="B3867" t="str">
            <v>CURVA DE TRANSPOSIÇÃO, PVC, SOLDÁVEL, DN 25MM, INSTALADO EM PRUMADA DE ÁGUA  - FORNECIMENTO E INSTALAÇÃO. AF_06/2022</v>
          </cell>
          <cell r="C3867" t="str">
            <v>UN</v>
          </cell>
          <cell r="D3867">
            <v>8.67</v>
          </cell>
          <cell r="E3867">
            <v>1.86</v>
          </cell>
          <cell r="F3867">
            <v>10.53</v>
          </cell>
        </row>
        <row r="3868">
          <cell r="A3868">
            <v>89541</v>
          </cell>
          <cell r="B3868" t="str">
            <v>LUVA, PVC, SOLDÁVEL, DN 32MM, INSTALADO EM PRUMADA DE ÁGUA - FORNECIMENTO E INSTALAÇÃO. AF_06/2022</v>
          </cell>
          <cell r="C3868" t="str">
            <v>UN</v>
          </cell>
          <cell r="D3868">
            <v>4.53</v>
          </cell>
          <cell r="E3868">
            <v>2.2999999999999998</v>
          </cell>
          <cell r="F3868">
            <v>6.83</v>
          </cell>
        </row>
        <row r="3869">
          <cell r="A3869">
            <v>89542</v>
          </cell>
          <cell r="B3869" t="str">
            <v>LUVA DE CORRER, PVC, SOLDÁVEL, DN 32MM, INSTALADO EM PRUMADA DE ÁGUA - FORNECIMENTO E INSTALAÇÃO. AF_06/2022</v>
          </cell>
          <cell r="C3869" t="str">
            <v>UN</v>
          </cell>
          <cell r="D3869">
            <v>24.59</v>
          </cell>
          <cell r="E3869">
            <v>2.2799999999999998</v>
          </cell>
          <cell r="F3869">
            <v>26.87</v>
          </cell>
        </row>
        <row r="3870">
          <cell r="A3870">
            <v>89544</v>
          </cell>
          <cell r="B3870" t="str">
            <v>LUVA SIMPLES, PVC, SERIE R, ÁGUA PLUVIAL, DN 40 MM, JUNTA SOLDÁVEL, FORNECIDO E INSTALADO EM RAMAL DE ENCAMINHAMENTO. AF_06/2022</v>
          </cell>
          <cell r="C3870" t="str">
            <v>UN</v>
          </cell>
          <cell r="D3870">
            <v>7.6899999999999995</v>
          </cell>
          <cell r="E3870">
            <v>1.24</v>
          </cell>
          <cell r="F3870">
            <v>8.93</v>
          </cell>
        </row>
        <row r="3871">
          <cell r="A3871">
            <v>89545</v>
          </cell>
          <cell r="B3871" t="str">
            <v>LUVA SIMPLES, PVC, SERIE R, ÁGUA PLUVIAL, DN 50 MM, JUNTA ELÁSTICA, FORNECIDO E INSTALADO EM RAMAL DE ENCAMINHAMENTO. AF_06/2022</v>
          </cell>
          <cell r="C3871" t="str">
            <v>UN</v>
          </cell>
          <cell r="D3871">
            <v>15.41</v>
          </cell>
          <cell r="E3871">
            <v>1.59</v>
          </cell>
          <cell r="F3871">
            <v>17</v>
          </cell>
        </row>
        <row r="3872">
          <cell r="A3872">
            <v>89546</v>
          </cell>
          <cell r="B3872" t="str">
            <v>BUCHA DE REDUÇÃO LONGA, PVC, SERIE R, ÁGUA PLUVIAL, DN 50 X 40 MM, JUNTA ELÁSTICA, FORNECIDO E INSTALADO EM RAMAL DE ENCAMINHAMENTO. AF_06/2022</v>
          </cell>
          <cell r="C3872" t="str">
            <v>UN</v>
          </cell>
          <cell r="D3872">
            <v>9.81</v>
          </cell>
          <cell r="E3872">
            <v>1.42</v>
          </cell>
          <cell r="F3872">
            <v>11.23</v>
          </cell>
        </row>
        <row r="3873">
          <cell r="A3873">
            <v>89547</v>
          </cell>
          <cell r="B3873" t="str">
            <v>LUVA SIMPLES, PVC, SERIE R, ÁGUA PLUVIAL, DN 75 MM, JUNTA ELÁSTICA, FORNECIDO E INSTALADO EM RAMAL DE ENCAMINHAMENTO. AF_06/2022</v>
          </cell>
          <cell r="C3873" t="str">
            <v>UN</v>
          </cell>
          <cell r="D3873">
            <v>20.32</v>
          </cell>
          <cell r="E3873">
            <v>2.48</v>
          </cell>
          <cell r="F3873">
            <v>22.8</v>
          </cell>
        </row>
        <row r="3874">
          <cell r="A3874">
            <v>89548</v>
          </cell>
          <cell r="B3874" t="str">
            <v>LUVA DE CORRER, PVC, SERIE R, ÁGUA PLUVIAL, DN 75 MM, JUNTA ELÁSTICA, FORNECIDO E INSTALADO EM RAMAL DE ENCAMINHAMENTO. AF_06/2022</v>
          </cell>
          <cell r="C3874" t="str">
            <v>UN</v>
          </cell>
          <cell r="D3874">
            <v>20.27</v>
          </cell>
          <cell r="E3874">
            <v>2.48</v>
          </cell>
          <cell r="F3874">
            <v>22.75</v>
          </cell>
        </row>
        <row r="3875">
          <cell r="A3875">
            <v>89549</v>
          </cell>
          <cell r="B3875" t="str">
            <v>REDUÇÃO EXCÊNTRICA, PVC, SERIE R, ÁGUA PLUVIAL, DN 75 X 50 MM, JUNTA ELÁSTICA, FORNECIDO E INSTALADO EM RAMAL DE ENCAMINHAMENTO. AF_06/2022</v>
          </cell>
          <cell r="C3875" t="str">
            <v>UN</v>
          </cell>
          <cell r="D3875">
            <v>16.740000000000002</v>
          </cell>
          <cell r="E3875">
            <v>2.04</v>
          </cell>
          <cell r="F3875">
            <v>18.78</v>
          </cell>
        </row>
        <row r="3876">
          <cell r="A3876">
            <v>89550</v>
          </cell>
          <cell r="B3876" t="str">
            <v>TÊ DE INSPEÇÃO, PVC, SERIE R, ÁGUA PLUVIAL, DN 75 MM, JUNTA ELÁSTICA, FORNECIDO E INSTALADO EM RAMAL DE ENCAMINHAMENTO. AF_06/2022</v>
          </cell>
          <cell r="C3876" t="str">
            <v>UN</v>
          </cell>
          <cell r="D3876">
            <v>38.700000000000003</v>
          </cell>
          <cell r="E3876">
            <v>2.48</v>
          </cell>
          <cell r="F3876">
            <v>41.18</v>
          </cell>
        </row>
        <row r="3877">
          <cell r="A3877">
            <v>89551</v>
          </cell>
          <cell r="B3877" t="str">
            <v>LUVA SOLDÁVEL E COM ROSCA, PVC, SOLDÁVEL, DN 32MM X 1 , INSTALADO EM PRUMADA DE ÁGUA - FORNECIMENTO E INSTALAÇÃO. AF_06/2022</v>
          </cell>
          <cell r="C3877" t="str">
            <v>UN</v>
          </cell>
          <cell r="D3877">
            <v>6.7799999999999994</v>
          </cell>
          <cell r="E3877">
            <v>2.0699999999999998</v>
          </cell>
          <cell r="F3877">
            <v>8.85</v>
          </cell>
        </row>
        <row r="3878">
          <cell r="A3878">
            <v>89552</v>
          </cell>
          <cell r="B3878" t="str">
            <v>UNIÃO, PVC, SOLDÁVEL, DN 32MM, INSTALADO EM PRUMADA DE ÁGUA - FORNECIMENTO E INSTALAÇÃO. AF_06/2022</v>
          </cell>
          <cell r="C3878" t="str">
            <v>UN</v>
          </cell>
          <cell r="D3878">
            <v>16.079999999999998</v>
          </cell>
          <cell r="E3878">
            <v>2.2799999999999998</v>
          </cell>
          <cell r="F3878">
            <v>18.36</v>
          </cell>
        </row>
        <row r="3879">
          <cell r="A3879">
            <v>89553</v>
          </cell>
          <cell r="B3879" t="str">
            <v>ADAPTADOR CURTO COM BOLSA E ROSCA PARA REGISTRO, PVC, SOLDÁVEL, DN 32MM X 1 , INSTALADO EM PRUMADA DE ÁGUA - FORNECIMENTO E INSTALAÇÃO. AF_06/2022</v>
          </cell>
          <cell r="C3879" t="str">
            <v>UN</v>
          </cell>
          <cell r="D3879">
            <v>4.0500000000000007</v>
          </cell>
          <cell r="E3879">
            <v>2.0699999999999998</v>
          </cell>
          <cell r="F3879">
            <v>6.12</v>
          </cell>
        </row>
        <row r="3880">
          <cell r="A3880">
            <v>89554</v>
          </cell>
          <cell r="B3880" t="str">
            <v>LUVA SIMPLES, PVC, SERIE R, ÁGUA PLUVIAL, DN 100 MM, JUNTA ELÁSTICA, FORNECIDO E INSTALADO EM RAMAL DE ENCAMINHAMENTO. AF_06/2022</v>
          </cell>
          <cell r="C3880" t="str">
            <v>UN</v>
          </cell>
          <cell r="D3880">
            <v>25.6</v>
          </cell>
          <cell r="E3880">
            <v>3.4</v>
          </cell>
          <cell r="F3880">
            <v>29</v>
          </cell>
        </row>
        <row r="3881">
          <cell r="A3881">
            <v>89555</v>
          </cell>
          <cell r="B3881" t="str">
            <v>CURVA DE TRANSPOSIÇÃO, PVC, SOLDÁVEL, DN 32MM, INSTALADO EM PRUMADA DE ÁGUA   FORNECIMENTO E INSTALAÇÃO. AF_06/2022</v>
          </cell>
          <cell r="C3881" t="str">
            <v>UN</v>
          </cell>
          <cell r="D3881">
            <v>19.14</v>
          </cell>
          <cell r="E3881">
            <v>2.2799999999999998</v>
          </cell>
          <cell r="F3881">
            <v>21.42</v>
          </cell>
        </row>
        <row r="3882">
          <cell r="A3882">
            <v>89556</v>
          </cell>
          <cell r="B3882" t="str">
            <v>LUVA DE CORRER, PVC, SERIE R, ÁGUA PLUVIAL, DN 100 MM, JUNTA ELÁSTICA, FORNECIDO E INSTALADO EM RAMAL DE ENCAMINHAMENTO. AF_06/2022</v>
          </cell>
          <cell r="C3882" t="str">
            <v>UN</v>
          </cell>
          <cell r="D3882">
            <v>36.58</v>
          </cell>
          <cell r="E3882">
            <v>3.4</v>
          </cell>
          <cell r="F3882">
            <v>39.979999999999997</v>
          </cell>
        </row>
        <row r="3883">
          <cell r="A3883">
            <v>89557</v>
          </cell>
          <cell r="B3883" t="str">
            <v>REDUÇÃO EXCÊNTRICA, PVC, SERIE R, ÁGUA PLUVIAL, DN 100 X 75 MM, JUNTA ELÁSTICA, FORNECIDO E INSTALADO EM RAMAL DE ENCAMINHAMENTO. AF_06/2022</v>
          </cell>
          <cell r="C3883" t="str">
            <v>UN</v>
          </cell>
          <cell r="D3883">
            <v>28.74</v>
          </cell>
          <cell r="E3883">
            <v>2.94</v>
          </cell>
          <cell r="F3883">
            <v>31.68</v>
          </cell>
        </row>
        <row r="3884">
          <cell r="A3884">
            <v>89558</v>
          </cell>
          <cell r="B3884" t="str">
            <v>LUVA, PVC, SOLDÁVEL, DN 40MM, INSTALADO EM PRUMADA DE ÁGUA - FORNECIMENTO E INSTALAÇÃO. AF_06/2022</v>
          </cell>
          <cell r="C3884" t="str">
            <v>UN</v>
          </cell>
          <cell r="D3884">
            <v>7.43</v>
          </cell>
          <cell r="E3884">
            <v>2.76</v>
          </cell>
          <cell r="F3884">
            <v>10.19</v>
          </cell>
        </row>
        <row r="3885">
          <cell r="A3885">
            <v>89559</v>
          </cell>
          <cell r="B3885" t="str">
            <v>TÊ DE INSPEÇÃO, PVC, SERIE R, ÁGUA PLUVIAL, DN 100 MM, JUNTA ELÁSTICA, FORNECIDO E INSTALADO EM RAMAL DE ENCAMINHAMENTO. AF_06/2022</v>
          </cell>
          <cell r="C3885" t="str">
            <v>UN</v>
          </cell>
          <cell r="D3885">
            <v>63.82</v>
          </cell>
          <cell r="E3885">
            <v>3.4</v>
          </cell>
          <cell r="F3885">
            <v>67.22</v>
          </cell>
        </row>
        <row r="3886">
          <cell r="A3886">
            <v>89560</v>
          </cell>
          <cell r="B3886" t="str">
            <v>LUVA DE CORRER, PVC, SOLDÁVEL, DN 40MM, INSTALADO EM PRUMADA DE ÁGUA   FORNECIMENTO E INSTALAÇÃO. AF_06/2022</v>
          </cell>
          <cell r="C3886" t="str">
            <v>UN</v>
          </cell>
          <cell r="D3886">
            <v>31.659999999999997</v>
          </cell>
          <cell r="E3886">
            <v>2.75</v>
          </cell>
          <cell r="F3886">
            <v>34.409999999999997</v>
          </cell>
        </row>
        <row r="3887">
          <cell r="A3887">
            <v>89561</v>
          </cell>
          <cell r="B3887" t="str">
            <v>JUNÇÃO SIMPLES, PVC, SERIE R, ÁGUA PLUVIAL, DN 40 MM, JUNTA SOLDÁVEL, FORNECIDO E INSTALADO EM RAMAL DE ENCAMINHAMENTO. AF_06/2022</v>
          </cell>
          <cell r="C3887" t="str">
            <v>UN</v>
          </cell>
          <cell r="D3887">
            <v>13.01</v>
          </cell>
          <cell r="E3887">
            <v>2.5099999999999998</v>
          </cell>
          <cell r="F3887">
            <v>15.52</v>
          </cell>
        </row>
        <row r="3888">
          <cell r="A3888">
            <v>89562</v>
          </cell>
          <cell r="B3888" t="str">
            <v>LUVA DE REDUÇÃO, PVC, SOLDÁVEL, DN 40MM X 32MM, INSTALADO EM PRUMADA DE ÁGUA - FORNECIMENTO E INSTALAÇÃO. AF_06/2022</v>
          </cell>
          <cell r="C3888" t="str">
            <v>UN</v>
          </cell>
          <cell r="D3888">
            <v>8.17</v>
          </cell>
          <cell r="E3888">
            <v>2.52</v>
          </cell>
          <cell r="F3888">
            <v>10.69</v>
          </cell>
        </row>
        <row r="3889">
          <cell r="A3889">
            <v>89563</v>
          </cell>
          <cell r="B3889" t="str">
            <v>JUNÇÃO SIMPLES, PVC, SERIE R, ÁGUA PLUVIAL, DN 50 MM, JUNTA ELÁSTICA, FORNECIDO E INSTALADO EM RAMAL DE ENCAMINHAMENTO. AF_06/2022</v>
          </cell>
          <cell r="C3889" t="str">
            <v>UN</v>
          </cell>
          <cell r="D3889">
            <v>31.31</v>
          </cell>
          <cell r="E3889">
            <v>3.2</v>
          </cell>
          <cell r="F3889">
            <v>34.51</v>
          </cell>
        </row>
        <row r="3890">
          <cell r="A3890">
            <v>89564</v>
          </cell>
          <cell r="B3890" t="str">
            <v>LUVA COM ROSCA, PVC, SOLDÁVEL, DN 40MM X 1.1/4 , INSTALADO EM PRUMADA DE ÁGUA - FORNECIMENTO E INSTALAÇÃO. AF_06/2022</v>
          </cell>
          <cell r="C3890" t="str">
            <v>UN</v>
          </cell>
          <cell r="D3890">
            <v>13.23</v>
          </cell>
          <cell r="E3890">
            <v>2.52</v>
          </cell>
          <cell r="F3890">
            <v>15.75</v>
          </cell>
        </row>
        <row r="3891">
          <cell r="A3891">
            <v>89565</v>
          </cell>
          <cell r="B3891" t="str">
            <v>JUNÇÃO SIMPLES, PVC, SERIE R, ÁGUA PLUVIAL, DN 75 X 75 MM, JUNTA ELÁSTICA, FORNECIDO E INSTALADO EM RAMAL DE ENCAMINHAMENTO. AF_06/2022</v>
          </cell>
          <cell r="C3891" t="str">
            <v>UN</v>
          </cell>
          <cell r="D3891">
            <v>51.05</v>
          </cell>
          <cell r="E3891">
            <v>4.9800000000000004</v>
          </cell>
          <cell r="F3891">
            <v>56.03</v>
          </cell>
        </row>
        <row r="3892">
          <cell r="A3892">
            <v>89566</v>
          </cell>
          <cell r="B3892" t="str">
            <v>TÊ, PVC, SERIE R, ÁGUA PLUVIAL, DN 75 MM, JUNTA ELÁSTICA, FORNECIDO E INSTALADO EM RAMAL DE ENCAMINHAMENTO. AF_06/2022</v>
          </cell>
          <cell r="C3892" t="str">
            <v>UN</v>
          </cell>
          <cell r="D3892">
            <v>42.41</v>
          </cell>
          <cell r="E3892">
            <v>4.9800000000000004</v>
          </cell>
          <cell r="F3892">
            <v>47.39</v>
          </cell>
        </row>
        <row r="3893">
          <cell r="A3893">
            <v>89567</v>
          </cell>
          <cell r="B3893" t="str">
            <v>JUNÇÃO SIMPLES, PVC, SERIE R, ÁGUA PLUVIAL, DN 100 X 100 MM, JUNTA ELÁSTICA, FORNECIDO E INSTALADO EM RAMAL DE ENCAMINHAMENTO. AF_06/2022</v>
          </cell>
          <cell r="C3893" t="str">
            <v>UN</v>
          </cell>
          <cell r="D3893">
            <v>73.75</v>
          </cell>
          <cell r="E3893">
            <v>6.82</v>
          </cell>
          <cell r="F3893">
            <v>80.569999999999993</v>
          </cell>
        </row>
        <row r="3894">
          <cell r="A3894">
            <v>89568</v>
          </cell>
          <cell r="B3894" t="str">
            <v>UNIÃO, PVC, SOLDÁVEL, DN 40MM, INSTALADO EM PRUMADA DE ÁGUA - FORNECIMENTO E INSTALAÇÃO. AF_06/2022</v>
          </cell>
          <cell r="C3894" t="str">
            <v>UN</v>
          </cell>
          <cell r="D3894">
            <v>29.21</v>
          </cell>
          <cell r="E3894">
            <v>2.75</v>
          </cell>
          <cell r="F3894">
            <v>31.96</v>
          </cell>
        </row>
        <row r="3895">
          <cell r="A3895">
            <v>89569</v>
          </cell>
          <cell r="B3895" t="str">
            <v>JUNÇÃO SIMPLES, PVC, SERIE R, ÁGUA PLUVIAL, DN 100 X 75 MM, JUNTA ELÁSTICA, FORNECIDO E INSTALADO EM RAMAL DE ENCAMINHAMENTO. AF_06/2022</v>
          </cell>
          <cell r="C3895" t="str">
            <v>UN</v>
          </cell>
          <cell r="D3895">
            <v>88.01</v>
          </cell>
          <cell r="E3895">
            <v>6.21</v>
          </cell>
          <cell r="F3895">
            <v>94.22</v>
          </cell>
        </row>
        <row r="3896">
          <cell r="A3896">
            <v>89570</v>
          </cell>
          <cell r="B3896" t="str">
            <v>ADAPTADOR CURTO COM BOLSA E ROSCA PARA REGISTRO, PVC, SOLDÁVEL, DN 40MM X 1.1/2 , INSTALADO EM PRUMADA DE ÁGUA - FORNECIMENTO E INSTALAÇÃO. AF_06/2022</v>
          </cell>
          <cell r="C3896" t="str">
            <v>UN</v>
          </cell>
          <cell r="D3896">
            <v>9.15</v>
          </cell>
          <cell r="E3896">
            <v>2.61</v>
          </cell>
          <cell r="F3896">
            <v>11.76</v>
          </cell>
        </row>
        <row r="3897">
          <cell r="A3897">
            <v>89571</v>
          </cell>
          <cell r="B3897" t="str">
            <v>TÊ, PVC, SERIE R, ÁGUA PLUVIAL, DN 100 X 100 MM, JUNTA ELÁSTICA, FORNECIDO E INSTALADO EM RAMAL DE ENCAMINHAMENTO. AF_06/2022</v>
          </cell>
          <cell r="C3897" t="str">
            <v>UN</v>
          </cell>
          <cell r="D3897">
            <v>62.88</v>
          </cell>
          <cell r="E3897">
            <v>6.82</v>
          </cell>
          <cell r="F3897">
            <v>69.7</v>
          </cell>
        </row>
        <row r="3898">
          <cell r="A3898">
            <v>89572</v>
          </cell>
          <cell r="B3898" t="str">
            <v>ADAPTADOR CURTO COM BOLSA E ROSCA PARA REGISTRO, PVC, SOLDÁVEL, DN 40MM X 1.1/4 , INSTALADO EM PRUMADA DE ÁGUA - FORNECIMENTO E INSTALAÇÃO. AF_06/2022</v>
          </cell>
          <cell r="C3898" t="str">
            <v>UN</v>
          </cell>
          <cell r="D3898">
            <v>6.5600000000000005</v>
          </cell>
          <cell r="E3898">
            <v>2.5299999999999998</v>
          </cell>
          <cell r="F3898">
            <v>9.09</v>
          </cell>
        </row>
        <row r="3899">
          <cell r="A3899">
            <v>89573</v>
          </cell>
          <cell r="B3899" t="str">
            <v>TÊ, PVC, SERIE R, ÁGUA PLUVIAL, DN 100 X 75 MM, JUNTA ELÁSTICA, FORNECIDO E INSTALADO EM RAMAL DE ENCAMINHAMENTO. AF_06/2022</v>
          </cell>
          <cell r="C3899" t="str">
            <v>UN</v>
          </cell>
          <cell r="D3899">
            <v>70.400000000000006</v>
          </cell>
          <cell r="E3899">
            <v>6.21</v>
          </cell>
          <cell r="F3899">
            <v>76.61</v>
          </cell>
        </row>
        <row r="3900">
          <cell r="A3900">
            <v>89574</v>
          </cell>
          <cell r="B3900" t="str">
            <v>JUNÇÃO DUPLA, PVC, SERIE R, ÁGUA PLUVIAL, DN 100 X 100 X 100 MM, JUNTA ELÁSTICA, FORNECIDO E INSTALADO EM RAMAL DE ENCAMINHAMENTO. AF_06/2022</v>
          </cell>
          <cell r="C3900" t="str">
            <v>UN</v>
          </cell>
          <cell r="D3900">
            <v>145.83000000000001</v>
          </cell>
          <cell r="E3900">
            <v>10.25</v>
          </cell>
          <cell r="F3900">
            <v>156.08000000000001</v>
          </cell>
        </row>
        <row r="3901">
          <cell r="A3901">
            <v>89575</v>
          </cell>
          <cell r="B3901" t="str">
            <v>LUVA, PVC, SOLDÁVEL, DN 50MM, INSTALADO EM PRUMADA DE ÁGUA - FORNECIMENTO E INSTALAÇÃO. AF_06/2022</v>
          </cell>
          <cell r="C3901" t="str">
            <v>UN</v>
          </cell>
          <cell r="D3901">
            <v>8.81</v>
          </cell>
          <cell r="E3901">
            <v>3.36</v>
          </cell>
          <cell r="F3901">
            <v>12.17</v>
          </cell>
        </row>
        <row r="3902">
          <cell r="A3902">
            <v>89577</v>
          </cell>
          <cell r="B3902" t="str">
            <v>LUVA DE CORRER, PVC, SOLDÁVEL, DN 50MM, INSTALADO EM PRUMADA DE ÁGUA - FORNECIMENTO E INSTALAÇÃO. AF_06/2022</v>
          </cell>
          <cell r="C3902" t="str">
            <v>UN</v>
          </cell>
          <cell r="D3902">
            <v>33.17</v>
          </cell>
          <cell r="E3902">
            <v>3.35</v>
          </cell>
          <cell r="F3902">
            <v>36.520000000000003</v>
          </cell>
        </row>
        <row r="3903">
          <cell r="A3903">
            <v>89579</v>
          </cell>
          <cell r="B3903" t="str">
            <v>LUVA DE REDUÇÃO, PVC, SOLDÁVEL, DN 50MM X 25MM, INSTALADO EM PRUMADA DE ÁGUA   FORNECIMENTO E INSTALAÇÃO. AF_06/2022</v>
          </cell>
          <cell r="C3903" t="str">
            <v>UN</v>
          </cell>
          <cell r="D3903">
            <v>9.4500000000000011</v>
          </cell>
          <cell r="E3903">
            <v>2.61</v>
          </cell>
          <cell r="F3903">
            <v>12.06</v>
          </cell>
        </row>
        <row r="3904">
          <cell r="A3904">
            <v>89581</v>
          </cell>
          <cell r="B3904" t="str">
            <v>JOELHO 90 GRAUS, PVC, SERIE R, ÁGUA PLUVIAL, DN 75 MM, JUNTA ELÁSTICA, FORNECIDO E INSTALADO EM CONDUTORES VERTICAIS DE ÁGUAS PLUVIAIS. AF_06/2022</v>
          </cell>
          <cell r="C3904" t="str">
            <v>UN</v>
          </cell>
          <cell r="D3904">
            <v>27.259999999999998</v>
          </cell>
          <cell r="E3904">
            <v>6.92</v>
          </cell>
          <cell r="F3904">
            <v>34.18</v>
          </cell>
        </row>
        <row r="3905">
          <cell r="A3905">
            <v>89582</v>
          </cell>
          <cell r="B3905" t="str">
            <v>JOELHO 45 GRAUS, PVC, SERIE R, ÁGUA PLUVIAL, DN 75 MM, JUNTA ELÁSTICA, FORNECIDO E INSTALADO EM CONDUTORES VERTICAIS DE ÁGUAS PLUVIAIS. AF_06/2022</v>
          </cell>
          <cell r="C3905" t="str">
            <v>UN</v>
          </cell>
          <cell r="D3905">
            <v>27.749999999999996</v>
          </cell>
          <cell r="E3905">
            <v>6.91</v>
          </cell>
          <cell r="F3905">
            <v>34.659999999999997</v>
          </cell>
        </row>
        <row r="3906">
          <cell r="A3906">
            <v>89583</v>
          </cell>
          <cell r="B3906" t="str">
            <v>CURVA 87 GRAUS E 30 MINUTOS, PVC, SERIE R, ÁGUA PLUVIAL, DN 75 MM, JUNTA ELÁSTICA, FORNECIDO E INSTALADO EM CONDUTORES VERTICAIS DE ÁGUAS PLUVIAIS. AF_06/2022</v>
          </cell>
          <cell r="C3906" t="str">
            <v>UN</v>
          </cell>
          <cell r="D3906">
            <v>36.540000000000006</v>
          </cell>
          <cell r="E3906">
            <v>6.91</v>
          </cell>
          <cell r="F3906">
            <v>43.45</v>
          </cell>
        </row>
        <row r="3907">
          <cell r="A3907">
            <v>89584</v>
          </cell>
          <cell r="B3907" t="str">
            <v>JOELHO 90 GRAUS, PVC, SERIE R, ÁGUA PLUVIAL, DN 100 MM, JUNTA ELÁSTICA, FORNECIDO E INSTALADO EM CONDUTORES VERTICAIS DE ÁGUAS PLUVIAIS. AF_06/2022</v>
          </cell>
          <cell r="C3907" t="str">
            <v>UN</v>
          </cell>
          <cell r="D3907">
            <v>34.150000000000006</v>
          </cell>
          <cell r="E3907">
            <v>10.87</v>
          </cell>
          <cell r="F3907">
            <v>45.02</v>
          </cell>
        </row>
        <row r="3908">
          <cell r="A3908">
            <v>89585</v>
          </cell>
          <cell r="B3908" t="str">
            <v>JOELHO 45 GRAUS, PVC, SERIE R, ÁGUA PLUVIAL, DN 100 MM, JUNTA ELÁSTICA, FORNECIDO E INSTALADO EM CONDUTORES VERTICAIS DE ÁGUAS PLUVIAIS. AF_06/2022</v>
          </cell>
          <cell r="C3908" t="str">
            <v>UN</v>
          </cell>
          <cell r="D3908">
            <v>35.220000000000006</v>
          </cell>
          <cell r="E3908">
            <v>10.87</v>
          </cell>
          <cell r="F3908">
            <v>46.09</v>
          </cell>
        </row>
        <row r="3909">
          <cell r="A3909">
            <v>89587</v>
          </cell>
          <cell r="B3909" t="str">
            <v>CURVA 87 GRAUS E 30 MINUTOS, PVC, SERIE R, ÁGUA PLUVIAL, DN 100 MM, JUNTA ELÁSTICA, FORNECIDO E INSTALADO EM CONDUTORES VERTICAIS DE ÁGUAS PLUVIAIS. AF_06/2022</v>
          </cell>
          <cell r="C3909" t="str">
            <v>UN</v>
          </cell>
          <cell r="D3909">
            <v>39.82</v>
          </cell>
          <cell r="E3909">
            <v>10.87</v>
          </cell>
          <cell r="F3909">
            <v>50.69</v>
          </cell>
        </row>
        <row r="3910">
          <cell r="A3910">
            <v>89590</v>
          </cell>
          <cell r="B3910" t="str">
            <v>JOELHO 90 GRAUS, PVC, SERIE R, ÁGUA PLUVIAL, DN 150 MM, JUNTA ELÁSTICA, FORNECIDO E INSTALADO EM CONDUTORES VERTICAIS DE ÁGUAS PLUVIAIS. AF_06/2022</v>
          </cell>
          <cell r="C3910" t="str">
            <v>UN</v>
          </cell>
          <cell r="D3910">
            <v>114.35000000000001</v>
          </cell>
          <cell r="E3910">
            <v>18.77</v>
          </cell>
          <cell r="F3910">
            <v>133.12</v>
          </cell>
        </row>
        <row r="3911">
          <cell r="A3911">
            <v>89591</v>
          </cell>
          <cell r="B3911" t="str">
            <v>JOELHO 45 GRAUS, PVC, SERIE R, ÁGUA PLUVIAL, DN 150 MM, JUNTA ELÁSTICA, FORNECIDO E INSTALADO EM CONDUTORES VERTICAIS DE ÁGUAS PLUVIAIS. AF_06/2022</v>
          </cell>
          <cell r="C3911" t="str">
            <v>UN</v>
          </cell>
          <cell r="D3911">
            <v>111.06</v>
          </cell>
          <cell r="E3911">
            <v>18.78</v>
          </cell>
          <cell r="F3911">
            <v>129.84</v>
          </cell>
        </row>
        <row r="3912">
          <cell r="A3912">
            <v>89592</v>
          </cell>
          <cell r="B3912" t="str">
            <v>CURVA 87 GRAUS E 30 MINUTOS, PVC, SERIE R, ÁGUA PLUVIAL, DN 150 MM, JUNTA ELÁSTICA, FORNECIDO E INSTALADO EM CONDUTORES VERTICAIS DE ÁGUAS PLUVIAIS. AF_06/2022</v>
          </cell>
          <cell r="C3912" t="str">
            <v>UN</v>
          </cell>
          <cell r="D3912">
            <v>139.88</v>
          </cell>
          <cell r="E3912">
            <v>18.77</v>
          </cell>
          <cell r="F3912">
            <v>158.65</v>
          </cell>
        </row>
        <row r="3913">
          <cell r="A3913">
            <v>89593</v>
          </cell>
          <cell r="B3913" t="str">
            <v>LUVA COM ROSCA, PVC, SOLDÁVEL, DN 50MM X 1.1/2 , INSTALADO EM PRUMADA DE ÁGUA - FORNECIMENTO E INSTALAÇÃO. AF_06/2022</v>
          </cell>
          <cell r="C3913" t="str">
            <v>UN</v>
          </cell>
          <cell r="D3913">
            <v>21.919999999999998</v>
          </cell>
          <cell r="E3913">
            <v>2.91</v>
          </cell>
          <cell r="F3913">
            <v>24.83</v>
          </cell>
        </row>
        <row r="3914">
          <cell r="A3914">
            <v>89594</v>
          </cell>
          <cell r="B3914" t="str">
            <v>UNIÃO, PVC, SOLDÁVEL, DN 50MM, INSTALADO EM PRUMADA DE ÁGUA - FORNECIMENTO E INSTALAÇÃO. AF_06/2022</v>
          </cell>
          <cell r="C3914" t="str">
            <v>UN</v>
          </cell>
          <cell r="D3914">
            <v>32.24</v>
          </cell>
          <cell r="E3914">
            <v>3.35</v>
          </cell>
          <cell r="F3914">
            <v>35.590000000000003</v>
          </cell>
        </row>
        <row r="3915">
          <cell r="A3915">
            <v>89595</v>
          </cell>
          <cell r="B3915" t="str">
            <v>ADAPTADOR CURTO COM BOLSA E ROSCA PARA REGISTRO, PVC, SOLDÁVEL, DN 50MM X 1.1/4 , INSTALADO EM PRUMADA DE ÁGUA - FORNECIMENTO E INSTALAÇÃO. AF_06/2022</v>
          </cell>
          <cell r="C3915" t="str">
            <v>UN</v>
          </cell>
          <cell r="D3915">
            <v>11.95</v>
          </cell>
          <cell r="E3915">
            <v>2.83</v>
          </cell>
          <cell r="F3915">
            <v>14.78</v>
          </cell>
        </row>
        <row r="3916">
          <cell r="A3916">
            <v>89596</v>
          </cell>
          <cell r="B3916" t="str">
            <v>ADAPTADOR CURTO COM BOLSA E ROSCA PARA REGISTRO, PVC, SOLDÁVEL, DN 50MM X 1.1/2 , INSTALADO EM PRUMADA DE ÁGUA - FORNECIMENTO E INSTALAÇÃO. AF_06/2022</v>
          </cell>
          <cell r="C3916" t="str">
            <v>UN</v>
          </cell>
          <cell r="D3916">
            <v>8.01</v>
          </cell>
          <cell r="E3916">
            <v>2.92</v>
          </cell>
          <cell r="F3916">
            <v>10.93</v>
          </cell>
        </row>
        <row r="3917">
          <cell r="A3917">
            <v>89597</v>
          </cell>
          <cell r="B3917" t="str">
            <v>LUVA, PVC, SOLDÁVEL, DN 60MM, INSTALADO EM PRUMADA DE ÁGUA - FORNECIMENTO E INSTALAÇÃO. AF_06/2022</v>
          </cell>
          <cell r="C3917" t="str">
            <v>UN</v>
          </cell>
          <cell r="D3917">
            <v>19.13</v>
          </cell>
          <cell r="E3917">
            <v>3.98</v>
          </cell>
          <cell r="F3917">
            <v>23.11</v>
          </cell>
        </row>
        <row r="3918">
          <cell r="A3918">
            <v>89598</v>
          </cell>
          <cell r="B3918" t="str">
            <v>LUVA DE CORRER, PVC, SOLDÁVEL, DN 60MM, INSTALADO EM PRUMADA DE ÁGUA   FORNECIMENTO E INSTALAÇÃO. AF_06/2022</v>
          </cell>
          <cell r="C3918" t="str">
            <v>UN</v>
          </cell>
          <cell r="D3918">
            <v>45.21</v>
          </cell>
          <cell r="E3918">
            <v>3.97</v>
          </cell>
          <cell r="F3918">
            <v>49.18</v>
          </cell>
        </row>
        <row r="3919">
          <cell r="A3919">
            <v>89599</v>
          </cell>
          <cell r="B3919" t="str">
            <v>LUVA SIMPLES, PVC, SERIE R, ÁGUA PLUVIAL, DN 75 MM, JUNTA ELÁSTICA, FORNECIDO E INSTALADO EM CONDUTORES VERTICAIS DE ÁGUAS PLUVIAIS. AF_06/2022</v>
          </cell>
          <cell r="C3919" t="str">
            <v>UN</v>
          </cell>
          <cell r="D3919">
            <v>21.12</v>
          </cell>
          <cell r="E3919">
            <v>4.6100000000000003</v>
          </cell>
          <cell r="F3919">
            <v>25.73</v>
          </cell>
        </row>
        <row r="3920">
          <cell r="A3920">
            <v>89600</v>
          </cell>
          <cell r="B3920" t="str">
            <v>LUVA DE CORRER, PVC, SERIE R, ÁGUA PLUVIAL, DN 75 MM, JUNTA ELÁSTICA, FORNECIDO E INSTALADO EM CONDUTORES VERTICAIS DE ÁGUAS PLUVIAIS. AF_06/2022</v>
          </cell>
          <cell r="C3920" t="str">
            <v>UN</v>
          </cell>
          <cell r="D3920">
            <v>21.060000000000002</v>
          </cell>
          <cell r="E3920">
            <v>4.6100000000000003</v>
          </cell>
          <cell r="F3920">
            <v>25.67</v>
          </cell>
        </row>
        <row r="3921">
          <cell r="A3921">
            <v>89605</v>
          </cell>
          <cell r="B3921" t="str">
            <v>LUVA DE REDUÇÃO, PVC, SOLDÁVEL, DN 60MM X 50MM, INSTALADO EM PRUMADA DE ÁGUA - FORNECIMENTO E INSTALAÇÃO. AF_06/2022</v>
          </cell>
          <cell r="C3921" t="str">
            <v>UN</v>
          </cell>
          <cell r="D3921">
            <v>17.37</v>
          </cell>
          <cell r="E3921">
            <v>3.68</v>
          </cell>
          <cell r="F3921">
            <v>21.05</v>
          </cell>
        </row>
        <row r="3922">
          <cell r="A3922">
            <v>89609</v>
          </cell>
          <cell r="B3922" t="str">
            <v>UNIÃO, PVC, SOLDÁVEL, DN 60MM, INSTALADO EM PRUMADA DE ÁGUA - FORNECIMENTO E INSTALAÇÃO. AF_06/2022</v>
          </cell>
          <cell r="C3922" t="str">
            <v>UN</v>
          </cell>
          <cell r="D3922">
            <v>78.06</v>
          </cell>
          <cell r="E3922">
            <v>3.97</v>
          </cell>
          <cell r="F3922">
            <v>82.03</v>
          </cell>
        </row>
        <row r="3923">
          <cell r="A3923">
            <v>89610</v>
          </cell>
          <cell r="B3923" t="str">
            <v>ADAPTADOR CURTO COM BOLSA E ROSCA PARA REGISTRO, PVC, SOLDÁVEL, DN 60MM X 2 , INSTALADO EM PRUMADA DE ÁGUA - FORNECIMENTO E INSTALAÇÃO. AF_06/2022</v>
          </cell>
          <cell r="C3923" t="str">
            <v>UN</v>
          </cell>
          <cell r="D3923">
            <v>16.3</v>
          </cell>
          <cell r="E3923">
            <v>3.68</v>
          </cell>
          <cell r="F3923">
            <v>19.98</v>
          </cell>
        </row>
        <row r="3924">
          <cell r="A3924">
            <v>89611</v>
          </cell>
          <cell r="B3924" t="str">
            <v>LUVA, PVC, SOLDÁVEL, DN 75MM, INSTALADO EM PRUMADA DE ÁGUA - FORNECIMENTO E INSTALAÇÃO. AF_06/2022</v>
          </cell>
          <cell r="C3924" t="str">
            <v>UN</v>
          </cell>
          <cell r="D3924">
            <v>27.73</v>
          </cell>
          <cell r="E3924">
            <v>4.87</v>
          </cell>
          <cell r="F3924">
            <v>32.6</v>
          </cell>
        </row>
        <row r="3925">
          <cell r="A3925">
            <v>89612</v>
          </cell>
          <cell r="B3925" t="str">
            <v>UNIÃO, PVC, SOLDÁVEL, DN 75MM, INSTALADO EM PRUMADA DE ÁGUA - FORNECIMENTO E INSTALAÇÃO. AF_06/2022</v>
          </cell>
          <cell r="C3925" t="str">
            <v>UN</v>
          </cell>
          <cell r="D3925">
            <v>155.44999999999999</v>
          </cell>
          <cell r="E3925">
            <v>4.8600000000000003</v>
          </cell>
          <cell r="F3925">
            <v>160.31</v>
          </cell>
        </row>
        <row r="3926">
          <cell r="A3926">
            <v>89613</v>
          </cell>
          <cell r="B3926" t="str">
            <v>ADAPTADOR CURTO COM BOLSA E ROSCA PARA REGISTRO, PVC, SOLDÁVEL, DN 75MM X 2.1/2, INSTALADO EM PRUMADA DE ÁGUA - FORNECIMENTO E INSTALAÇÃO. AF_12/2014</v>
          </cell>
          <cell r="C3926" t="str">
            <v>UN</v>
          </cell>
          <cell r="D3926">
            <v>26.47</v>
          </cell>
          <cell r="E3926">
            <v>4.42</v>
          </cell>
          <cell r="F3926">
            <v>30.89</v>
          </cell>
        </row>
        <row r="3927">
          <cell r="A3927">
            <v>89614</v>
          </cell>
          <cell r="B3927" t="str">
            <v>LUVA, PVC, SOLDÁVEL, DN 85MM, INSTALADO EM PRUMADA DE ÁGUA - FORNECIMENTO E INSTALAÇÃO. AF_06/2022</v>
          </cell>
          <cell r="C3927" t="str">
            <v>UN</v>
          </cell>
          <cell r="D3927">
            <v>54.02</v>
          </cell>
          <cell r="E3927">
            <v>5.47</v>
          </cell>
          <cell r="F3927">
            <v>59.49</v>
          </cell>
        </row>
        <row r="3928">
          <cell r="A3928">
            <v>89615</v>
          </cell>
          <cell r="B3928" t="str">
            <v>UNIÃO, PVC, SOLDÁVEL, DN 85MM, INSTALADO EM PRUMADA DE ÁGUA - FORNECIMENTO E INSTALAÇÃO. AF_06/2022</v>
          </cell>
          <cell r="C3928" t="str">
            <v>UN</v>
          </cell>
          <cell r="D3928">
            <v>183.88</v>
          </cell>
          <cell r="E3928">
            <v>5.47</v>
          </cell>
          <cell r="F3928">
            <v>189.35</v>
          </cell>
        </row>
        <row r="3929">
          <cell r="A3929">
            <v>89616</v>
          </cell>
          <cell r="B3929" t="str">
            <v>ADAPTADOR CURTO COM BOLSA E ROSCA PARA REGISTRO, PVC, SOLDÁVEL, DN 85MM X 3 , INSTALADO EM PRUMADA DE ÁGUA - FORNECIMENTO E INSTALAÇÃO. AF_06/2022</v>
          </cell>
          <cell r="C3929" t="str">
            <v>UN</v>
          </cell>
          <cell r="D3929">
            <v>35.97</v>
          </cell>
          <cell r="E3929">
            <v>5.16</v>
          </cell>
          <cell r="F3929">
            <v>41.13</v>
          </cell>
        </row>
        <row r="3930">
          <cell r="A3930">
            <v>89617</v>
          </cell>
          <cell r="B3930" t="str">
            <v>TE, PVC, SOLDÁVEL, DN 25MM, INSTALADO EM PRUMADA DE ÁGUA - FORNECIMENTO E INSTALAÇÃO. AF_06/2022</v>
          </cell>
          <cell r="C3930" t="str">
            <v>UN</v>
          </cell>
          <cell r="D3930">
            <v>4.4700000000000006</v>
          </cell>
          <cell r="E3930">
            <v>3.76</v>
          </cell>
          <cell r="F3930">
            <v>8.23</v>
          </cell>
        </row>
        <row r="3931">
          <cell r="A3931">
            <v>89620</v>
          </cell>
          <cell r="B3931" t="str">
            <v>TE, PVC, SOLDÁVEL, DN 32MM, INSTALADO EM PRUMADA DE ÁGUA - FORNECIMENTO E INSTALAÇÃO. AF_06/2022</v>
          </cell>
          <cell r="C3931" t="str">
            <v>UN</v>
          </cell>
          <cell r="D3931">
            <v>8.06</v>
          </cell>
          <cell r="E3931">
            <v>4.59</v>
          </cell>
          <cell r="F3931">
            <v>12.65</v>
          </cell>
        </row>
        <row r="3932">
          <cell r="A3932">
            <v>89622</v>
          </cell>
          <cell r="B3932" t="str">
            <v>TÊ DE REDUÇÃO, PVC, SOLDÁVEL, DN 32MM X 25MM, INSTALADO EM PRUMADA DE ÁGUA - FORNECIMENTO E INSTALAÇÃO. AF_06/2022</v>
          </cell>
          <cell r="C3932" t="str">
            <v>UN</v>
          </cell>
          <cell r="D3932">
            <v>10.51</v>
          </cell>
          <cell r="E3932">
            <v>4.16</v>
          </cell>
          <cell r="F3932">
            <v>14.67</v>
          </cell>
        </row>
        <row r="3933">
          <cell r="A3933">
            <v>89623</v>
          </cell>
          <cell r="B3933" t="str">
            <v>TE, PVC, SOLDÁVEL, DN 40MM, INSTALADO EM PRUMADA DE ÁGUA - FORNECIMENTO E INSTALAÇÃO. AF_06/2022</v>
          </cell>
          <cell r="C3933" t="str">
            <v>UN</v>
          </cell>
          <cell r="D3933">
            <v>14.56</v>
          </cell>
          <cell r="E3933">
            <v>5.58</v>
          </cell>
          <cell r="F3933">
            <v>20.14</v>
          </cell>
        </row>
        <row r="3934">
          <cell r="A3934">
            <v>89624</v>
          </cell>
          <cell r="B3934" t="str">
            <v>TÊ DE REDUÇÃO, PVC, SOLDÁVEL, DN 40MM X 32MM, INSTALADO EM PRUMADA DE ÁGUA - FORNECIMENTO E INSTALAÇÃO. AF_06/2022</v>
          </cell>
          <cell r="C3934" t="str">
            <v>UN</v>
          </cell>
          <cell r="D3934">
            <v>13.51</v>
          </cell>
          <cell r="E3934">
            <v>5.08</v>
          </cell>
          <cell r="F3934">
            <v>18.59</v>
          </cell>
        </row>
        <row r="3935">
          <cell r="A3935">
            <v>89625</v>
          </cell>
          <cell r="B3935" t="str">
            <v>TE, PVC, SOLDÁVEL, DN 50MM, INSTALADO EM PRUMADA DE ÁGUA - FORNECIMENTO E INSTALAÇÃO. AF_06/2022</v>
          </cell>
          <cell r="C3935" t="str">
            <v>UN</v>
          </cell>
          <cell r="D3935">
            <v>17</v>
          </cell>
          <cell r="E3935">
            <v>6.74</v>
          </cell>
          <cell r="F3935">
            <v>23.74</v>
          </cell>
        </row>
        <row r="3936">
          <cell r="A3936">
            <v>89626</v>
          </cell>
          <cell r="B3936" t="str">
            <v>TÊ DE REDUÇÃO, PVC, SOLDÁVEL, DN 50MM X 40MM, INSTALADO EM PRUMADA DE ÁGUA - FORNECIMENTO E INSTALAÇÃO. AF_06/2022</v>
          </cell>
          <cell r="C3936" t="str">
            <v>UN</v>
          </cell>
          <cell r="D3936">
            <v>24.48</v>
          </cell>
          <cell r="E3936">
            <v>6.16</v>
          </cell>
          <cell r="F3936">
            <v>30.64</v>
          </cell>
        </row>
        <row r="3937">
          <cell r="A3937">
            <v>89627</v>
          </cell>
          <cell r="B3937" t="str">
            <v>TÊ DE REDUÇÃO, PVC, SOLDÁVEL, DN 50MM X 25MM, INSTALADO EM PRUMADA DE ÁGUA - FORNECIMENTO E INSTALAÇÃO. AF_06/2022</v>
          </cell>
          <cell r="C3937" t="str">
            <v>UN</v>
          </cell>
          <cell r="D3937">
            <v>15.530000000000001</v>
          </cell>
          <cell r="E3937">
            <v>5.25</v>
          </cell>
          <cell r="F3937">
            <v>20.78</v>
          </cell>
        </row>
        <row r="3938">
          <cell r="A3938">
            <v>89628</v>
          </cell>
          <cell r="B3938" t="str">
            <v>TE, PVC, SOLDÁVEL, DN 60MM, INSTALADO EM PRUMADA DE ÁGUA - FORNECIMENTO E INSTALAÇÃO. AF_06/2022</v>
          </cell>
          <cell r="C3938" t="str">
            <v>UN</v>
          </cell>
          <cell r="D3938">
            <v>40.47</v>
          </cell>
          <cell r="E3938">
            <v>7.96</v>
          </cell>
          <cell r="F3938">
            <v>48.43</v>
          </cell>
        </row>
        <row r="3939">
          <cell r="A3939">
            <v>89629</v>
          </cell>
          <cell r="B3939" t="str">
            <v>TE, PVC, SOLDÁVEL, DN 75MM, INSTALADO EM PRUMADA DE ÁGUA - FORNECIMENTO E INSTALAÇÃO. AF_06/2022</v>
          </cell>
          <cell r="C3939" t="str">
            <v>UN</v>
          </cell>
          <cell r="D3939">
            <v>70.900000000000006</v>
          </cell>
          <cell r="E3939">
            <v>9.7799999999999994</v>
          </cell>
          <cell r="F3939">
            <v>80.680000000000007</v>
          </cell>
        </row>
        <row r="3940">
          <cell r="A3940">
            <v>89630</v>
          </cell>
          <cell r="B3940" t="str">
            <v>TE DE REDUÇÃO, PVC, SOLDÁVEL, DN 75MM X 50MM, INSTALADO EM PRUMADA DE ÁGUA - FORNECIMENTO E INSTALAÇÃO. AF_06/2022</v>
          </cell>
          <cell r="C3940" t="str">
            <v>UN</v>
          </cell>
          <cell r="D3940">
            <v>53.070000000000007</v>
          </cell>
          <cell r="E3940">
            <v>8.27</v>
          </cell>
          <cell r="F3940">
            <v>61.34</v>
          </cell>
        </row>
        <row r="3941">
          <cell r="A3941">
            <v>89631</v>
          </cell>
          <cell r="B3941" t="str">
            <v>TE, PVC, SOLDÁVEL, DN 85MM, INSTALADO EM PRUMADA DE ÁGUA - FORNECIMENTO E INSTALAÇÃO. AF_06/2022</v>
          </cell>
          <cell r="C3941" t="str">
            <v>UN</v>
          </cell>
          <cell r="D3941">
            <v>94.5</v>
          </cell>
          <cell r="E3941">
            <v>11</v>
          </cell>
          <cell r="F3941">
            <v>105.5</v>
          </cell>
        </row>
        <row r="3942">
          <cell r="A3942">
            <v>89632</v>
          </cell>
          <cell r="B3942" t="str">
            <v>TE DE REDUÇÃO, PVC, SOLDÁVEL, DN 85MM X 60MM, INSTALADO EM PRUMADA DE ÁGUA - FORNECIMENTO E INSTALAÇÃO. AF_06/2022</v>
          </cell>
          <cell r="C3942" t="str">
            <v>UN</v>
          </cell>
          <cell r="D3942">
            <v>111.69</v>
          </cell>
          <cell r="E3942">
            <v>9.4700000000000006</v>
          </cell>
          <cell r="F3942">
            <v>121.16</v>
          </cell>
        </row>
        <row r="3943">
          <cell r="A3943">
            <v>89637</v>
          </cell>
          <cell r="B3943" t="str">
            <v>JOELHO 90 GRAUS, CPVC, SOLDÁVEL, DN 15MM, INSTALADO EM RAMAL OU SUB-RAMAL DE ÁGUA - FORNECIMENTO E INSTALAÇÃO. AF_06/2022</v>
          </cell>
          <cell r="C3943" t="str">
            <v>UN</v>
          </cell>
          <cell r="D3943">
            <v>7.160000000000001</v>
          </cell>
          <cell r="E3943">
            <v>4.3899999999999997</v>
          </cell>
          <cell r="F3943">
            <v>11.55</v>
          </cell>
        </row>
        <row r="3944">
          <cell r="A3944">
            <v>89638</v>
          </cell>
          <cell r="B3944" t="str">
            <v>JOELHO 45 GRAUS, CPVC, SOLDÁVEL, DN 15MM, INSTALADO EM RAMAL OU SUB-RAMAL DE ÁGUA - FORNECIMENTO E INSTALAÇÃO. AF_06/2022</v>
          </cell>
          <cell r="C3944" t="str">
            <v>UN</v>
          </cell>
          <cell r="D3944">
            <v>8.0399999999999991</v>
          </cell>
          <cell r="E3944">
            <v>4.3899999999999997</v>
          </cell>
          <cell r="F3944">
            <v>12.43</v>
          </cell>
        </row>
        <row r="3945">
          <cell r="A3945">
            <v>89639</v>
          </cell>
          <cell r="B3945" t="str">
            <v>CURVA 90 GRAUS, CPVC, SOLDÁVEL, DN 15MM, INSTALADO EM RAMAL OU SUB-RAMAL DE ÁGUA - FORNECIMENTO E INSTALAÇÃO. AF_06/2022</v>
          </cell>
          <cell r="C3945" t="str">
            <v>UN</v>
          </cell>
          <cell r="D3945">
            <v>8.66</v>
          </cell>
          <cell r="E3945">
            <v>4.3899999999999997</v>
          </cell>
          <cell r="F3945">
            <v>13.05</v>
          </cell>
        </row>
        <row r="3946">
          <cell r="A3946">
            <v>89640</v>
          </cell>
          <cell r="B3946" t="str">
            <v>JOELHO DE TRANSIÇÃO, 90 GRAUS, CPVC, SOLDÁVEL, DN 15MM X 1/2, INSTALADO EM RAMAL OU SUB-RAMAL DE ÁGUA - FORNECIMENTO E INSTALAÇÃO. AF_06/2022</v>
          </cell>
          <cell r="C3946" t="str">
            <v>UN</v>
          </cell>
          <cell r="D3946">
            <v>15.370000000000001</v>
          </cell>
          <cell r="E3946">
            <v>4.38</v>
          </cell>
          <cell r="F3946">
            <v>19.75</v>
          </cell>
        </row>
        <row r="3947">
          <cell r="A3947">
            <v>89641</v>
          </cell>
          <cell r="B3947" t="str">
            <v>JOELHO 90 GRAUS, CPVC, SOLDÁVEL, DN 22MM, INSTALADO EM RAMAL OU SUB-RAMAL DE ÁGUA - FORNECIMENTO E INSTALAÇÃO. AF_06/2022</v>
          </cell>
          <cell r="C3947" t="str">
            <v>UN</v>
          </cell>
          <cell r="D3947">
            <v>9.4000000000000021</v>
          </cell>
          <cell r="E3947">
            <v>5.56</v>
          </cell>
          <cell r="F3947">
            <v>14.96</v>
          </cell>
        </row>
        <row r="3948">
          <cell r="A3948">
            <v>89642</v>
          </cell>
          <cell r="B3948" t="str">
            <v>JOELHO 45 GRAUS, CPVC, SOLDÁVEL, DN 22MM, INSTALADO EM RAMAL OU SUB-RAMAL DE ÁGUA - FORNECIMENTO E INSTALAÇÃO. AF_06/2022</v>
          </cell>
          <cell r="C3948" t="str">
            <v>UN</v>
          </cell>
          <cell r="D3948">
            <v>10.950000000000003</v>
          </cell>
          <cell r="E3948">
            <v>5.56</v>
          </cell>
          <cell r="F3948">
            <v>16.510000000000002</v>
          </cell>
        </row>
        <row r="3949">
          <cell r="A3949">
            <v>89643</v>
          </cell>
          <cell r="B3949" t="str">
            <v>CURVA 90 GRAUS, CPVC, SOLDÁVEL, DN 22MM, INSTALADO EM RAMAL OU SUB-RAMAL DE ÁGUA - FORNECIMENTO E INSTALAÇÃO. AF_06/2022</v>
          </cell>
          <cell r="C3949" t="str">
            <v>UN</v>
          </cell>
          <cell r="D3949">
            <v>12.18</v>
          </cell>
          <cell r="E3949">
            <v>5.56</v>
          </cell>
          <cell r="F3949">
            <v>17.739999999999998</v>
          </cell>
        </row>
        <row r="3950">
          <cell r="A3950">
            <v>89644</v>
          </cell>
          <cell r="B3950" t="str">
            <v>JOELHO DE TRANSIÇÃO, 90 GRAUS, CPVC, SOLDÁVEL, DN 22MM X 1/2, INSTALADO EM RAMAL OU SUB-RAMAL DE ÁGUA - FORNECIMENTO E INSTALAÇÃO. AF_06/2022</v>
          </cell>
          <cell r="C3950" t="str">
            <v>UN</v>
          </cell>
          <cell r="D3950">
            <v>19.05</v>
          </cell>
          <cell r="E3950">
            <v>4.97</v>
          </cell>
          <cell r="F3950">
            <v>24.02</v>
          </cell>
        </row>
        <row r="3951">
          <cell r="A3951">
            <v>89645</v>
          </cell>
          <cell r="B3951" t="str">
            <v>JOELHO DE TRANSIÇÃO, 90 GRAUS, CPVC, SOLDÁVEL, DN 22MM X 3/4, INSTALADO EM RAMAL OU SUB-RAMAL DE ÁGUA - FORNECIMENTO E INSTALAÇÃO. AF_06/2022</v>
          </cell>
          <cell r="C3951" t="str">
            <v>UN</v>
          </cell>
          <cell r="D3951">
            <v>27.750000000000004</v>
          </cell>
          <cell r="E3951">
            <v>5.38</v>
          </cell>
          <cell r="F3951">
            <v>33.130000000000003</v>
          </cell>
        </row>
        <row r="3952">
          <cell r="A3952">
            <v>89646</v>
          </cell>
          <cell r="B3952" t="str">
            <v>JOELHO 90 GRAUS, CPVC, SOLDÁVEL, DN 28MM, INSTALADO EM RAMAL OU SUB-RAMAL DE ÁGUA - FORNECIMENTO E INSTALAÇÃO. AF_06/2022</v>
          </cell>
          <cell r="C3952" t="str">
            <v>UN</v>
          </cell>
          <cell r="D3952">
            <v>15.55</v>
          </cell>
          <cell r="E3952">
            <v>6.54</v>
          </cell>
          <cell r="F3952">
            <v>22.09</v>
          </cell>
        </row>
        <row r="3953">
          <cell r="A3953">
            <v>89647</v>
          </cell>
          <cell r="B3953" t="str">
            <v>JOELHO 45 GRAUS, CPVC, SOLDÁVEL, DN 28MM, INSTALADO EM RAMAL OU SUB-RAMAL DE ÁGUA   FORNECIMENTO E INSTALAÇÃO. AF_06/2022</v>
          </cell>
          <cell r="C3953" t="str">
            <v>UN</v>
          </cell>
          <cell r="D3953">
            <v>14.91</v>
          </cell>
          <cell r="E3953">
            <v>6.54</v>
          </cell>
          <cell r="F3953">
            <v>21.45</v>
          </cell>
        </row>
        <row r="3954">
          <cell r="A3954">
            <v>89648</v>
          </cell>
          <cell r="B3954" t="str">
            <v>CURVA 90 GRAUS, CPVC, SOLDÁVEL, DN 28MM, INSTALADO EM RAMAL OU SUB-RAMAL DE ÁGUA   FORNECIMENTO E INSTALAÇÃO. AF_06/2022</v>
          </cell>
          <cell r="C3954" t="str">
            <v>UN</v>
          </cell>
          <cell r="D3954">
            <v>19.740000000000002</v>
          </cell>
          <cell r="E3954">
            <v>6.54</v>
          </cell>
          <cell r="F3954">
            <v>26.28</v>
          </cell>
        </row>
        <row r="3955">
          <cell r="A3955">
            <v>89649</v>
          </cell>
          <cell r="B3955" t="str">
            <v>JOELHO 90 GRAUS, CPVC, SOLDÁVEL, DN 35MM, INSTALADO EM RAMAL OU SUB-RAMAL DE ÁGUA   FORNECIMENTO E INSTALAÇÃO. AF_06/2022</v>
          </cell>
          <cell r="C3955" t="str">
            <v>UN</v>
          </cell>
          <cell r="D3955">
            <v>24.24</v>
          </cell>
          <cell r="E3955">
            <v>7.71</v>
          </cell>
          <cell r="F3955">
            <v>31.95</v>
          </cell>
        </row>
        <row r="3956">
          <cell r="A3956">
            <v>89650</v>
          </cell>
          <cell r="B3956" t="str">
            <v>JOELHO 45 GRAUS, CPVC, SOLDÁVEL, DN 35MM, INSTALADO EM RAMAL OU SUB-RAMAL DE ÁGUA   FORNECIMENTO E INSTALAÇÃO. AF_06/2022</v>
          </cell>
          <cell r="C3956" t="str">
            <v>UN</v>
          </cell>
          <cell r="D3956">
            <v>22.650000000000002</v>
          </cell>
          <cell r="E3956">
            <v>7.72</v>
          </cell>
          <cell r="F3956">
            <v>30.37</v>
          </cell>
        </row>
        <row r="3957">
          <cell r="A3957">
            <v>89651</v>
          </cell>
          <cell r="B3957" t="str">
            <v>LUVA, CPVC, SOLDÁVEL, DN 15MM, INSTALADO EM RAMAL OU SUB-RAMAL DE ÁGUA - FORNECIMENTO E INSTALAÇÃO. AF_06/2022</v>
          </cell>
          <cell r="C3957" t="str">
            <v>UN</v>
          </cell>
          <cell r="D3957">
            <v>4.9599999999999991</v>
          </cell>
          <cell r="E3957">
            <v>2.93</v>
          </cell>
          <cell r="F3957">
            <v>7.89</v>
          </cell>
        </row>
        <row r="3958">
          <cell r="A3958">
            <v>89652</v>
          </cell>
          <cell r="B3958" t="str">
            <v>LUVA DE CORRER, CPVC, SOLDÁVEL, DN 15MM, INSTALADO EM RAMAL OU SUB-RAMAL DE ÁGUA   FORNECIMENTO E INSTALAÇÃO. AF_06/2022</v>
          </cell>
          <cell r="C3958" t="str">
            <v>UN</v>
          </cell>
          <cell r="D3958">
            <v>9.89</v>
          </cell>
          <cell r="E3958">
            <v>2.92</v>
          </cell>
          <cell r="F3958">
            <v>12.81</v>
          </cell>
        </row>
        <row r="3959">
          <cell r="A3959">
            <v>89653</v>
          </cell>
          <cell r="B3959" t="str">
            <v>LUVA DE TRANSIÇÃO, CPVC, SOLDÁVEL, DN15MM X 1/2, INSTALADO EM RAMAL OU SUB-RAMAL DE ÁGUA - FORNECIMENTO E INSTALAÇÃO. AF_06/2022</v>
          </cell>
          <cell r="C3959" t="str">
            <v>UN</v>
          </cell>
          <cell r="D3959">
            <v>14.88</v>
          </cell>
          <cell r="E3959">
            <v>2.92</v>
          </cell>
          <cell r="F3959">
            <v>17.8</v>
          </cell>
        </row>
        <row r="3960">
          <cell r="A3960">
            <v>89654</v>
          </cell>
          <cell r="B3960" t="str">
            <v>UNIÃO, CPVC, SOLDÁVEL, DN15MM, INSTALADO EM RAMAL OU SUB-RAMAL DE ÁGUA   FORNECIMENTO E INSTALAÇÃO. AF_06/2022</v>
          </cell>
          <cell r="C3960" t="str">
            <v>UN</v>
          </cell>
          <cell r="D3960">
            <v>17.559999999999999</v>
          </cell>
          <cell r="E3960">
            <v>2.91</v>
          </cell>
          <cell r="F3960">
            <v>20.47</v>
          </cell>
        </row>
        <row r="3961">
          <cell r="A3961">
            <v>89655</v>
          </cell>
          <cell r="B3961" t="str">
            <v>CONECTOR, CPVC, SOLDÁVEL, DN 15MM X 1/2 , INSTALADO EM RAMAL OU SUB-RAMAL DE ÁGUA   FORNECIMENTO E INSTALAÇÃO. AF_06/2022</v>
          </cell>
          <cell r="C3961" t="str">
            <v>UN</v>
          </cell>
          <cell r="D3961">
            <v>21.3</v>
          </cell>
          <cell r="E3961">
            <v>2.91</v>
          </cell>
          <cell r="F3961">
            <v>24.21</v>
          </cell>
        </row>
        <row r="3962">
          <cell r="A3962">
            <v>89656</v>
          </cell>
          <cell r="B3962" t="str">
            <v>ADAPTADOR, CPVC, SOLDÁVEL, DN15MM, INSTALADO EM RAMAL OU SUB-RAMAL DE ÁGUA   FORNECIMENTO E INSTALAÇÃO. AF_06/2022</v>
          </cell>
          <cell r="C3962" t="str">
            <v>UN</v>
          </cell>
          <cell r="D3962">
            <v>19.71</v>
          </cell>
          <cell r="E3962">
            <v>2.91</v>
          </cell>
          <cell r="F3962">
            <v>22.62</v>
          </cell>
        </row>
        <row r="3963">
          <cell r="A3963">
            <v>89657</v>
          </cell>
          <cell r="B3963" t="str">
            <v>CURVA DE TRANSPOSIÇÃO, CPVC, SOLDÁVEL, DN15MM, INSTALADO EM RAMAL OU SUB-RAMAL DE ÁGUA   FORNECIMENTO E INSTALAÇÃO. AF_06/2022</v>
          </cell>
          <cell r="C3963" t="str">
            <v>UN</v>
          </cell>
          <cell r="D3963">
            <v>11.47</v>
          </cell>
          <cell r="E3963">
            <v>2.92</v>
          </cell>
          <cell r="F3963">
            <v>14.39</v>
          </cell>
        </row>
        <row r="3964">
          <cell r="A3964">
            <v>89658</v>
          </cell>
          <cell r="B3964" t="str">
            <v>LUVA, CPVC, SOLDÁVEL, DN 22MM, INSTALADO EM RAMAL OU SUB-RAMAL DE ÁGUA   FORNECIMENTO E INSTALAÇÃO. AF_06/2022</v>
          </cell>
          <cell r="C3964" t="str">
            <v>UN</v>
          </cell>
          <cell r="D3964">
            <v>6.8</v>
          </cell>
          <cell r="E3964">
            <v>3.71</v>
          </cell>
          <cell r="F3964">
            <v>10.51</v>
          </cell>
        </row>
        <row r="3965">
          <cell r="A3965">
            <v>89659</v>
          </cell>
          <cell r="B3965" t="str">
            <v>LUVA DE CORRER, CPVC, SOLDÁVEL, DN 22MM, INSTALADO EM RAMAL OU SUB-RAMAL DE ÁGUA   FORNECIMENTO E INSTALAÇÃO. AF_06/2022</v>
          </cell>
          <cell r="C3965" t="str">
            <v>UN</v>
          </cell>
          <cell r="D3965">
            <v>14.240000000000002</v>
          </cell>
          <cell r="E3965">
            <v>3.7</v>
          </cell>
          <cell r="F3965">
            <v>17.940000000000001</v>
          </cell>
        </row>
        <row r="3966">
          <cell r="A3966">
            <v>89660</v>
          </cell>
          <cell r="B3966" t="str">
            <v>LUVA DE TRANSIÇÃO, CPVC, SOLDÁVEL, DN22MM X 25MM, INSTALADO EM RAMAL OU SUB-RAMAL DE ÁGUA - FORNECIMENTO E INSTALAÇÃO. AF_06/2022</v>
          </cell>
          <cell r="C3966" t="str">
            <v>UN</v>
          </cell>
          <cell r="D3966">
            <v>6.8500000000000014</v>
          </cell>
          <cell r="E3966">
            <v>3.86</v>
          </cell>
          <cell r="F3966">
            <v>10.71</v>
          </cell>
        </row>
        <row r="3967">
          <cell r="A3967">
            <v>89661</v>
          </cell>
          <cell r="B3967" t="str">
            <v>UNIÃO, CPVC, SOLDÁVEL, DN22MM, INSTALADO EM RAMAL OU SUB-RAMAL DE ÁGUA   FORNECIMENTO E INSTALAÇÃO. AF_06/2022</v>
          </cell>
          <cell r="C3967" t="str">
            <v>UN</v>
          </cell>
          <cell r="D3967">
            <v>20.34</v>
          </cell>
          <cell r="E3967">
            <v>3.7</v>
          </cell>
          <cell r="F3967">
            <v>24.04</v>
          </cell>
        </row>
        <row r="3968">
          <cell r="A3968">
            <v>89662</v>
          </cell>
          <cell r="B3968" t="str">
            <v>CONECTOR, CPVC, SOLDÁVEL, DN 22MM X 1/2 , INSTALADO EM RAMAL OU SUB-RAMAL DE ÁGUA   FORNECIMENTO E INSTALAÇÃO. AF_06/2022</v>
          </cell>
          <cell r="C3968" t="str">
            <v>UN</v>
          </cell>
          <cell r="D3968">
            <v>27.91</v>
          </cell>
          <cell r="E3968">
            <v>3.3</v>
          </cell>
          <cell r="F3968">
            <v>31.21</v>
          </cell>
        </row>
        <row r="3969">
          <cell r="A3969">
            <v>89663</v>
          </cell>
          <cell r="B3969" t="str">
            <v>ADAPTADOR, CPVC, SOLDÁVEL, DN22MM, INSTALADO EM RAMAL OU SUB-RAMAL DE ÁGUA   FORNECIMENTO E INSTALAÇÃO. AF_06/2022</v>
          </cell>
          <cell r="C3969" t="str">
            <v>UN</v>
          </cell>
          <cell r="D3969">
            <v>26.61</v>
          </cell>
          <cell r="E3969">
            <v>3.69</v>
          </cell>
          <cell r="F3969">
            <v>30.3</v>
          </cell>
        </row>
        <row r="3970">
          <cell r="A3970">
            <v>89664</v>
          </cell>
          <cell r="B3970" t="str">
            <v>CURVA DE TRANSPOSIÇÃO, CPVC, SOLDÁVEL, DN22MM, INSTALADO EM RAMAL OU SUB-RAMAL DE ÁGUA   FORNECIMENTO E INSTALAÇÃO. AF_06/2022</v>
          </cell>
          <cell r="C3970" t="str">
            <v>UN</v>
          </cell>
          <cell r="D3970">
            <v>14.170000000000002</v>
          </cell>
          <cell r="E3970">
            <v>3.7</v>
          </cell>
          <cell r="F3970">
            <v>17.87</v>
          </cell>
        </row>
        <row r="3971">
          <cell r="A3971">
            <v>89666</v>
          </cell>
          <cell r="B3971" t="str">
            <v>BUCHA DE REDUÇÃO, CPVC, SOLDÁVEL, DN22MM X 15MM, INSTALADO EM RAMAL OU SUB-RAMAL DE ÁGUA   FORNECIMENTO E INSTALAÇÃO. AF_06/2022</v>
          </cell>
          <cell r="C3971" t="str">
            <v>UN</v>
          </cell>
          <cell r="D3971">
            <v>4.9399999999999995</v>
          </cell>
          <cell r="E3971">
            <v>3.33</v>
          </cell>
          <cell r="F3971">
            <v>8.27</v>
          </cell>
        </row>
        <row r="3972">
          <cell r="A3972">
            <v>89667</v>
          </cell>
          <cell r="B3972" t="str">
            <v>TÊ DE INSPEÇÃO, PVC, SERIE R, ÁGUA PLUVIAL, DN 75 MM, JUNTA ELÁSTICA, FORNECIDO E INSTALADO EM CONDUTORES VERTICAIS DE ÁGUAS PLUVIAIS. AF_06/2022</v>
          </cell>
          <cell r="C3972" t="str">
            <v>UN</v>
          </cell>
          <cell r="D3972">
            <v>39.49</v>
          </cell>
          <cell r="E3972">
            <v>4.6100000000000003</v>
          </cell>
          <cell r="F3972">
            <v>44.1</v>
          </cell>
        </row>
        <row r="3973">
          <cell r="A3973">
            <v>89668</v>
          </cell>
          <cell r="B3973" t="str">
            <v>CONECTOR, CPVC, SOLDÁVEL, DN22MM X 3/4, INSTALADO EM RAMAL OU SUB-RAMAL DE ÁGUA - FORNECIMENTO E INSTALAÇÃO. AF_06/2022</v>
          </cell>
          <cell r="C3973" t="str">
            <v>UN</v>
          </cell>
          <cell r="D3973">
            <v>26.009999999999998</v>
          </cell>
          <cell r="E3973">
            <v>3.58</v>
          </cell>
          <cell r="F3973">
            <v>29.59</v>
          </cell>
        </row>
        <row r="3974">
          <cell r="A3974">
            <v>89669</v>
          </cell>
          <cell r="B3974" t="str">
            <v>LUVA SIMPLES, PVC, SERIE R, ÁGUA PLUVIAL, DN 100 MM, JUNTA ELÁSTICA, FORNECIDO E INSTALADO EM CONDUTORES VERTICAIS DE ÁGUAS PLUVIAIS. AF_06/2022</v>
          </cell>
          <cell r="C3974" t="str">
            <v>UN</v>
          </cell>
          <cell r="D3974">
            <v>27.1</v>
          </cell>
          <cell r="E3974">
            <v>7.25</v>
          </cell>
          <cell r="F3974">
            <v>34.35</v>
          </cell>
        </row>
        <row r="3975">
          <cell r="A3975">
            <v>89670</v>
          </cell>
          <cell r="B3975" t="str">
            <v>LUVA, CPVC, SOLDÁVEL, DN 28MM, INSTALADO EM RAMAL OU SUB-RAMAL DE ÁGUA   FORNECIMENTO E INSTALAÇÃO. AF_06/2022</v>
          </cell>
          <cell r="C3975" t="str">
            <v>UN</v>
          </cell>
          <cell r="D3975">
            <v>10.95</v>
          </cell>
          <cell r="E3975">
            <v>4.3600000000000003</v>
          </cell>
          <cell r="F3975">
            <v>15.31</v>
          </cell>
        </row>
        <row r="3976">
          <cell r="A3976">
            <v>89671</v>
          </cell>
          <cell r="B3976" t="str">
            <v>LUVA DE CORRER, PVC, SERIE R, ÁGUA PLUVIAL, DN 100 MM, JUNTA ELÁSTICA, FORNECIDO E INSTALADO EM CONDUTORES VERTICAIS DE ÁGUAS PLUVIAIS. AF_06/2022</v>
          </cell>
          <cell r="C3976" t="str">
            <v>UN</v>
          </cell>
          <cell r="D3976">
            <v>38.059999999999995</v>
          </cell>
          <cell r="E3976">
            <v>7.24</v>
          </cell>
          <cell r="F3976">
            <v>45.3</v>
          </cell>
        </row>
        <row r="3977">
          <cell r="A3977">
            <v>89672</v>
          </cell>
          <cell r="B3977" t="str">
            <v>LUVA DE CORRER, CPVC, SOLDÁVEL, DN 28MM, INSTALADO EM RAMAL OU SUB-RAMAL DE ÁGUA   FORNECIMENTO E INSTALAÇÃO. AF_06/2022</v>
          </cell>
          <cell r="C3977" t="str">
            <v>UN</v>
          </cell>
          <cell r="D3977">
            <v>20.200000000000003</v>
          </cell>
          <cell r="E3977">
            <v>4.3499999999999996</v>
          </cell>
          <cell r="F3977">
            <v>24.55</v>
          </cell>
        </row>
        <row r="3978">
          <cell r="A3978">
            <v>89673</v>
          </cell>
          <cell r="B3978" t="str">
            <v>REDUÇÃO EXCÊNTRICA, PVC, SERIE R, ÁGUA PLUVIAL, DN 100 X 75 MM, JUNTA ELÁSTICA, FORNECIDO E INSTALADO EM CONDUTORES VERTICAIS DE ÁGUAS PLUVIAIS. AF_06/2022</v>
          </cell>
          <cell r="C3978" t="str">
            <v>UN</v>
          </cell>
          <cell r="D3978">
            <v>29.869999999999997</v>
          </cell>
          <cell r="E3978">
            <v>5.93</v>
          </cell>
          <cell r="F3978">
            <v>35.799999999999997</v>
          </cell>
        </row>
        <row r="3979">
          <cell r="A3979">
            <v>89674</v>
          </cell>
          <cell r="B3979" t="str">
            <v>UNIÃO, CPVC, SOLDÁVEL, DN28MM, INSTALADO EM RAMAL OU SUB-RAMAL DE ÁGUA   FORNECIMENTO E INSTALAÇÃO. AF_06/2022</v>
          </cell>
          <cell r="C3979" t="str">
            <v>UN</v>
          </cell>
          <cell r="D3979">
            <v>26.89</v>
          </cell>
          <cell r="E3979">
            <v>4.3499999999999996</v>
          </cell>
          <cell r="F3979">
            <v>31.24</v>
          </cell>
        </row>
        <row r="3980">
          <cell r="A3980">
            <v>89675</v>
          </cell>
          <cell r="B3980" t="str">
            <v>TÊ DE INSPEÇÃO, PVC, SERIE R, ÁGUA PLUVIAL, DN 100 MM, JUNTA ELÁSTICA, FORNECIDO E INSTALADO EM CONDUTORES VERTICAIS DE ÁGUAS PLUVIAIS. AF_06/2022</v>
          </cell>
          <cell r="C3980" t="str">
            <v>UN</v>
          </cell>
          <cell r="D3980">
            <v>65.300000000000011</v>
          </cell>
          <cell r="E3980">
            <v>7.24</v>
          </cell>
          <cell r="F3980">
            <v>72.540000000000006</v>
          </cell>
        </row>
        <row r="3981">
          <cell r="A3981">
            <v>89676</v>
          </cell>
          <cell r="B3981" t="str">
            <v>CONECTOR, CPVC, SOLDÁVEL, DN 28MM X 1 , INSTALADO EM RAMAL OU SUB-RAMAL DE ÁGUA   FORNECIMENTO E INSTALAÇÃO. AF_06/2022</v>
          </cell>
          <cell r="C3981" t="str">
            <v>UN</v>
          </cell>
          <cell r="D3981">
            <v>32.99</v>
          </cell>
          <cell r="E3981">
            <v>4.18</v>
          </cell>
          <cell r="F3981">
            <v>37.17</v>
          </cell>
        </row>
        <row r="3982">
          <cell r="A3982">
            <v>89677</v>
          </cell>
          <cell r="B3982" t="str">
            <v>LUVA SIMPLES, PVC, SERIE R, ÁGUA PLUVIAL, DN 150 MM, JUNTA ELÁSTICA, FORNECIDO E INSTALADO EM CONDUTORES VERTICAIS DE ÁGUAS PLUVIAIS. AF_06/2022</v>
          </cell>
          <cell r="C3982" t="str">
            <v>UN</v>
          </cell>
          <cell r="D3982">
            <v>65.69</v>
          </cell>
          <cell r="E3982">
            <v>12.5</v>
          </cell>
          <cell r="F3982">
            <v>78.19</v>
          </cell>
        </row>
        <row r="3983">
          <cell r="A3983">
            <v>89678</v>
          </cell>
          <cell r="B3983" t="str">
            <v>BUCHA DE REDUÇÃO, CPVC, SOLDÁVEL, DN28MM X 22MM, INSTALADO EM RAMAL OU SUB-RAMAL DE ÁGUA   FORNECIMENTO E INSTALAÇÃO. AF_06/2022</v>
          </cell>
          <cell r="C3983" t="str">
            <v>UN</v>
          </cell>
          <cell r="D3983">
            <v>9.07</v>
          </cell>
          <cell r="E3983">
            <v>4.04</v>
          </cell>
          <cell r="F3983">
            <v>13.11</v>
          </cell>
        </row>
        <row r="3984">
          <cell r="A3984">
            <v>89679</v>
          </cell>
          <cell r="B3984" t="str">
            <v>LUVA DE CORRER, PVC, SERIE R, ÁGUA PLUVIAL, DN 150 MM, JUNTA ELÁSTICA, FORNECIDO E INSTALADO EM CONDUTORES VERTICAIS DE ÁGUAS PLUVIAIS. AF_06/2022</v>
          </cell>
          <cell r="C3984" t="str">
            <v>UN</v>
          </cell>
          <cell r="D3984">
            <v>109.59</v>
          </cell>
          <cell r="E3984">
            <v>12.5</v>
          </cell>
          <cell r="F3984">
            <v>122.09</v>
          </cell>
        </row>
        <row r="3985">
          <cell r="A3985">
            <v>89680</v>
          </cell>
          <cell r="B3985" t="str">
            <v>LUVA, CPVC, SOLDÁVEL, DN 35MM, INSTALADO EM RAMAL OU SUB-RAMAL DE ÁGUA   FORNECIMENTO E INSTALAÇÃO. AF_06/2022</v>
          </cell>
          <cell r="C3985" t="str">
            <v>UN</v>
          </cell>
          <cell r="D3985">
            <v>18.64</v>
          </cell>
          <cell r="E3985">
            <v>5.13</v>
          </cell>
          <cell r="F3985">
            <v>23.77</v>
          </cell>
        </row>
        <row r="3986">
          <cell r="A3986">
            <v>89681</v>
          </cell>
          <cell r="B3986" t="str">
            <v>REDUÇÃO EXCÊNTRICA, PVC, SERIE R, ÁGUA PLUVIAL, DN 150 X 100 MM, JUNTA ELÁSTICA, FORNECIDO E INSTALADO EM CONDUTORES VERTICAIS DE ÁGUAS PLUVIAIS. AF_06/2022</v>
          </cell>
          <cell r="C3986" t="str">
            <v>UN</v>
          </cell>
          <cell r="D3986">
            <v>79.66</v>
          </cell>
          <cell r="E3986">
            <v>9.8699999999999992</v>
          </cell>
          <cell r="F3986">
            <v>89.53</v>
          </cell>
        </row>
        <row r="3987">
          <cell r="A3987">
            <v>89682</v>
          </cell>
          <cell r="B3987" t="str">
            <v>LUVA DE CORRER, CPVC, SOLDÁVEL, DN 35MM, INSTALADO EM RAMAL OU SUB-RAMAL DE ÁGUA   FORNECIMENTO E INSTALAÇÃO. AF_06/2022</v>
          </cell>
          <cell r="C3987" t="str">
            <v>UN</v>
          </cell>
          <cell r="D3987">
            <v>27.37</v>
          </cell>
          <cell r="E3987">
            <v>5.12</v>
          </cell>
          <cell r="F3987">
            <v>32.49</v>
          </cell>
        </row>
        <row r="3988">
          <cell r="A3988">
            <v>89683</v>
          </cell>
          <cell r="B3988" t="str">
            <v>TÊ DE INSPEÇÃO, PVC, SERIE R, ÁGUA PLUVIAL, DN 150 X 100 MM, JUNTA ELÁSTICA, FORNECIDO E INSTALADO EM CONDUTORES VERTICAIS DE ÁGUAS PLUVIAIS. AF_06/2022</v>
          </cell>
          <cell r="C3988" t="str">
            <v>UN</v>
          </cell>
          <cell r="D3988">
            <v>271.2</v>
          </cell>
          <cell r="E3988">
            <v>12.5</v>
          </cell>
          <cell r="F3988">
            <v>283.7</v>
          </cell>
        </row>
        <row r="3989">
          <cell r="A3989">
            <v>89684</v>
          </cell>
          <cell r="B3989" t="str">
            <v>UNIÃO, CPVC, SOLDÁVEL, DN35MM, INSTALADO EM RAMAL OU SUB-RAMAL DE ÁGUA   FORNECIMENTO E INSTALAÇÃO. AF_06/2022</v>
          </cell>
          <cell r="C3989" t="str">
            <v>UN</v>
          </cell>
          <cell r="D3989">
            <v>39.86</v>
          </cell>
          <cell r="E3989">
            <v>5.12</v>
          </cell>
          <cell r="F3989">
            <v>44.98</v>
          </cell>
        </row>
        <row r="3990">
          <cell r="A3990">
            <v>89685</v>
          </cell>
          <cell r="B3990" t="str">
            <v>JUNÇÃO SIMPLES, PVC, SERIE R, ÁGUA PLUVIAL, DN 75 X 75 MM, JUNTA ELÁSTICA, FORNECIDO E INSTALADO EM CONDUTORES VERTICAIS DE ÁGUAS PLUVIAIS. AF_06/2022</v>
          </cell>
          <cell r="C3990" t="str">
            <v>UN</v>
          </cell>
          <cell r="D3990">
            <v>52.67</v>
          </cell>
          <cell r="E3990">
            <v>9.2200000000000006</v>
          </cell>
          <cell r="F3990">
            <v>61.89</v>
          </cell>
        </row>
        <row r="3991">
          <cell r="A3991">
            <v>89686</v>
          </cell>
          <cell r="B3991" t="str">
            <v>CONECTOR, CPVC, SOLDÁVEL, DN 35MM X 1 1/4 , INSTALADO EM RAMAL OU SUB-RAMAL DE ÁGUA   FORNECIMENTO E INSTALAÇÃO. AF_06/2022</v>
          </cell>
          <cell r="C3991" t="str">
            <v>UN</v>
          </cell>
          <cell r="D3991">
            <v>51.49</v>
          </cell>
          <cell r="E3991">
            <v>4.96</v>
          </cell>
          <cell r="F3991">
            <v>56.45</v>
          </cell>
        </row>
        <row r="3992">
          <cell r="A3992">
            <v>89687</v>
          </cell>
          <cell r="B3992" t="str">
            <v>TÊ, PVC, SERIE R, ÁGUA PLUVIAL, DN 75 X 75 MM, JUNTA ELÁSTICA, FORNECIDO E INSTALADO EM CONDUTORES VERTICAIS DE ÁGUAS PLUVIAIS. AF_06/2022</v>
          </cell>
          <cell r="C3992" t="str">
            <v>UN</v>
          </cell>
          <cell r="D3992">
            <v>44.03</v>
          </cell>
          <cell r="E3992">
            <v>9.2200000000000006</v>
          </cell>
          <cell r="F3992">
            <v>53.25</v>
          </cell>
        </row>
        <row r="3993">
          <cell r="A3993">
            <v>89689</v>
          </cell>
          <cell r="B3993" t="str">
            <v>BUCHA DE REDUÇÃO, CPVC, SOLDÁVEL, DN35MM X 28MM, INSTALADO EM RAMAL OU SUB-RAMAL DE ÁGUA   FORNECIMENTO E INSTALAÇÃO. AF_06/2022</v>
          </cell>
          <cell r="C3993" t="str">
            <v>UN</v>
          </cell>
          <cell r="D3993">
            <v>33.44</v>
          </cell>
          <cell r="E3993">
            <v>4.74</v>
          </cell>
          <cell r="F3993">
            <v>38.18</v>
          </cell>
        </row>
        <row r="3994">
          <cell r="A3994">
            <v>89690</v>
          </cell>
          <cell r="B3994" t="str">
            <v>JUNÇÃO SIMPLES, PVC, SERIE R, ÁGUA PLUVIAL, DN 100 X 100 MM, JUNTA ELÁSTICA, FORNECIDO E INSTALADO EM CONDUTORES VERTICAIS DE ÁGUAS PLUVIAIS. AF_06/2022</v>
          </cell>
          <cell r="C3994" t="str">
            <v>UN</v>
          </cell>
          <cell r="D3994">
            <v>76.710000000000008</v>
          </cell>
          <cell r="E3994">
            <v>14.49</v>
          </cell>
          <cell r="F3994">
            <v>91.2</v>
          </cell>
        </row>
        <row r="3995">
          <cell r="A3995">
            <v>89691</v>
          </cell>
          <cell r="B3995" t="str">
            <v>TE, CPVC, SOLDÁVEL, DN 15MM, INSTALADO EM RAMAL OU SUB-RAMAL DE ÁGUA - FORNECIMENTO E INSTALAÇÃO. AF_06/2022</v>
          </cell>
          <cell r="C3995" t="str">
            <v>UN</v>
          </cell>
          <cell r="D3995">
            <v>9.11</v>
          </cell>
          <cell r="E3995">
            <v>5.87</v>
          </cell>
          <cell r="F3995">
            <v>14.98</v>
          </cell>
        </row>
        <row r="3996">
          <cell r="A3996">
            <v>89692</v>
          </cell>
          <cell r="B3996" t="str">
            <v>JUNÇÃO SIMPLES, PVC, SERIE R, ÁGUA PLUVIAL, DN 100 X 75 MM, JUNTA ELÁSTICA, FORNECIDO E INSTALADO EM CONDUTORES VERTICAIS DE ÁGUAS PLUVIAIS. AF_06/2022</v>
          </cell>
          <cell r="C3996" t="str">
            <v>UN</v>
          </cell>
          <cell r="D3996">
            <v>90.539999999999992</v>
          </cell>
          <cell r="E3996">
            <v>12.73</v>
          </cell>
          <cell r="F3996">
            <v>103.27</v>
          </cell>
        </row>
        <row r="3997">
          <cell r="A3997">
            <v>89693</v>
          </cell>
          <cell r="B3997" t="str">
            <v>TÊ, PVC, SERIE R, ÁGUA PLUVIAL, DN 100 X 100 MM, JUNTA ELÁSTICA, FORNECIDO E INSTALADO EM CONDUTORES VERTICAIS DE ÁGUAS PLUVIAIS. AF_06/2022</v>
          </cell>
          <cell r="C3997" t="str">
            <v>UN</v>
          </cell>
          <cell r="D3997">
            <v>65.84</v>
          </cell>
          <cell r="E3997">
            <v>14.49</v>
          </cell>
          <cell r="F3997">
            <v>80.33</v>
          </cell>
        </row>
        <row r="3998">
          <cell r="A3998">
            <v>89694</v>
          </cell>
          <cell r="B3998" t="str">
            <v>TE DE TRANSIÇÃO, CPVC, SOLDÁVEL, DN 15MM X 1/2 , INSTALADO EM RAMAL OU SUB-RAMAL DE ÁGUA   FORNECIMENTO E INSTALAÇÃO. AF_06/2022</v>
          </cell>
          <cell r="C3998" t="str">
            <v>UN</v>
          </cell>
          <cell r="D3998">
            <v>15.440000000000001</v>
          </cell>
          <cell r="E3998">
            <v>5.86</v>
          </cell>
          <cell r="F3998">
            <v>21.3</v>
          </cell>
        </row>
        <row r="3999">
          <cell r="A3999">
            <v>89695</v>
          </cell>
          <cell r="B3999" t="str">
            <v>TÊ MISTURADOR, CPVC, SOLDÁVEL, DN15MM, INSTALADO EM RAMAL OU SUB-RAMAL DE ÁGUA   FORNECIMENTO E INSTALAÇÃO. AF_06/2022</v>
          </cell>
          <cell r="C3999" t="str">
            <v>UN</v>
          </cell>
          <cell r="D3999">
            <v>12.52</v>
          </cell>
          <cell r="E3999">
            <v>5.86</v>
          </cell>
          <cell r="F3999">
            <v>18.38</v>
          </cell>
        </row>
        <row r="4000">
          <cell r="A4000">
            <v>89696</v>
          </cell>
          <cell r="B4000" t="str">
            <v>TÊ, PVC, SERIE R, ÁGUA PLUVIAL, DN 100 X 75 MM, JUNTA ELÁSTICA, FORNECIDO E INSTALADO EM CONDUTORES VERTICAIS DE ÁGUAS PLUVIAIS. AF_06/2022</v>
          </cell>
          <cell r="C4000" t="str">
            <v>UN</v>
          </cell>
          <cell r="D4000">
            <v>72.929999999999993</v>
          </cell>
          <cell r="E4000">
            <v>12.73</v>
          </cell>
          <cell r="F4000">
            <v>85.66</v>
          </cell>
        </row>
        <row r="4001">
          <cell r="A4001">
            <v>89697</v>
          </cell>
          <cell r="B4001" t="str">
            <v>TE, CPVC, SOLDÁVEL, DN 22MM, INSTALADO EM RAMAL OU SUB-RAMAL DE ÁGUA - FORNECIMENTO E INSTALAÇÃO. AF_06/2022</v>
          </cell>
          <cell r="C4001" t="str">
            <v>UN</v>
          </cell>
          <cell r="D4001">
            <v>12.16</v>
          </cell>
          <cell r="E4001">
            <v>7.43</v>
          </cell>
          <cell r="F4001">
            <v>19.59</v>
          </cell>
        </row>
        <row r="4002">
          <cell r="A4002">
            <v>89698</v>
          </cell>
          <cell r="B4002" t="str">
            <v>JUNÇÃO SIMPLES, PVC, SERIE R, ÁGUA PLUVIAL, DN 150 X 150 MM, JUNTA ELÁSTICA, FORNECIDO E INSTALADO EM CONDUTORES VERTICAIS DE ÁGUAS PLUVIAIS. AF_06/2022</v>
          </cell>
          <cell r="C4002" t="str">
            <v>UN</v>
          </cell>
          <cell r="D4002">
            <v>240.52</v>
          </cell>
          <cell r="E4002">
            <v>25.02</v>
          </cell>
          <cell r="F4002">
            <v>265.54000000000002</v>
          </cell>
        </row>
        <row r="4003">
          <cell r="A4003">
            <v>89699</v>
          </cell>
          <cell r="B4003" t="str">
            <v>JUNÇÃO SIMPLES, PVC, SERIE R, ÁGUA PLUVIAL, DN 150 X 100 MM, JUNTA ELÁSTICA, FORNECIDO E INSTALADO EM CONDUTORES VERTICAIS DE ÁGUAS PLUVIAIS. AF_06/2022</v>
          </cell>
          <cell r="C4003" t="str">
            <v>UN</v>
          </cell>
          <cell r="D4003">
            <v>179.44</v>
          </cell>
          <cell r="E4003">
            <v>21.51</v>
          </cell>
          <cell r="F4003">
            <v>200.95</v>
          </cell>
        </row>
        <row r="4004">
          <cell r="A4004">
            <v>89700</v>
          </cell>
          <cell r="B4004" t="str">
            <v>TE DE TRANSIÇÃO, CPVC, SOLDÁVEL, DN 22MM X 1/2 , INSTALADO EM RAMAL OU SUB-RAMAL DE ÁGUA   FORNECIMENTO E INSTALAÇÃO. AF_06/2022</v>
          </cell>
          <cell r="C4004" t="str">
            <v>UN</v>
          </cell>
          <cell r="D4004">
            <v>17.760000000000002</v>
          </cell>
          <cell r="E4004">
            <v>6.63</v>
          </cell>
          <cell r="F4004">
            <v>24.39</v>
          </cell>
        </row>
        <row r="4005">
          <cell r="A4005">
            <v>89701</v>
          </cell>
          <cell r="B4005" t="str">
            <v>TÊ, PVC, SERIE R, ÁGUA PLUVIAL, DN 150 X 150 MM, JUNTA ELÁSTICA, FORNECIDO E INSTALADO EM CONDUTORES VERTICAIS DE ÁGUAS PLUVIAIS. AF_06/2022</v>
          </cell>
          <cell r="C4005" t="str">
            <v>UN</v>
          </cell>
          <cell r="D4005">
            <v>170.66</v>
          </cell>
          <cell r="E4005">
            <v>25.02</v>
          </cell>
          <cell r="F4005">
            <v>195.68</v>
          </cell>
        </row>
        <row r="4006">
          <cell r="A4006">
            <v>89702</v>
          </cell>
          <cell r="B4006" t="str">
            <v>TÊ MISTURADOR, CPVC, SOLDÁVEL, DN22MM, INSTALADO EM RAMAL OU SUB-RAMAL DE ÁGUA   FORNECIMENTO E INSTALAÇÃO. AF_06/2022</v>
          </cell>
          <cell r="C4006" t="str">
            <v>UN</v>
          </cell>
          <cell r="D4006">
            <v>16.310000000000002</v>
          </cell>
          <cell r="E4006">
            <v>7.42</v>
          </cell>
          <cell r="F4006">
            <v>23.73</v>
          </cell>
        </row>
        <row r="4007">
          <cell r="A4007">
            <v>89703</v>
          </cell>
          <cell r="B4007" t="str">
            <v>TE MISTURADOR DE TRANSIÇÃO, CPVC, SOLDÁVEL, DN 22MM X 3/4, INSTALADO EM RAMAL OU SUB-RAMAL DE ÁGUA - FORNECIMENTO E INSTALAÇÃO. AF_06/2022</v>
          </cell>
          <cell r="C4007" t="str">
            <v>UN</v>
          </cell>
          <cell r="D4007">
            <v>41.44</v>
          </cell>
          <cell r="E4007">
            <v>7.17</v>
          </cell>
          <cell r="F4007">
            <v>48.61</v>
          </cell>
        </row>
        <row r="4008">
          <cell r="A4008">
            <v>89704</v>
          </cell>
          <cell r="B4008" t="str">
            <v>TÊ, PVC, SERIE R, ÁGUA PLUVIAL, DN 150 X 100 MM, JUNTA ELÁSTICA, FORNECIDO E INSTALADO EM CONDUTORES VERTICAIS DE ÁGUAS PLUVIAIS. AF_06/2022</v>
          </cell>
          <cell r="C4008" t="str">
            <v>UN</v>
          </cell>
          <cell r="D4008">
            <v>130.19</v>
          </cell>
          <cell r="E4008">
            <v>21.51</v>
          </cell>
          <cell r="F4008">
            <v>151.69999999999999</v>
          </cell>
        </row>
        <row r="4009">
          <cell r="A4009">
            <v>89705</v>
          </cell>
          <cell r="B4009" t="str">
            <v>TÊ, CPVC, SOLDÁVEL, DN28MM, INSTALADO EM RAMAL OU SUB-RAMAL DE ÁGUA   FORNECIMENTO E INSTALAÇÃO. AF_06/2022</v>
          </cell>
          <cell r="C4009" t="str">
            <v>UN</v>
          </cell>
          <cell r="D4009">
            <v>19</v>
          </cell>
          <cell r="E4009">
            <v>8.73</v>
          </cell>
          <cell r="F4009">
            <v>27.73</v>
          </cell>
        </row>
        <row r="4010">
          <cell r="A4010">
            <v>89706</v>
          </cell>
          <cell r="B4010" t="str">
            <v>TÊ, CPVC, SOLDÁVEL, DN35MM, INSTALADO EM RAMAL OU SUB-RAMAL DE ÁGUA   FORNECIMENTO E INSTALAÇÃO. AF_06/2022</v>
          </cell>
          <cell r="C4010" t="str">
            <v>UN</v>
          </cell>
          <cell r="D4010">
            <v>47.83</v>
          </cell>
          <cell r="E4010">
            <v>10.28</v>
          </cell>
          <cell r="F4010">
            <v>58.11</v>
          </cell>
        </row>
        <row r="4011">
          <cell r="A4011">
            <v>89718</v>
          </cell>
          <cell r="B4011" t="str">
            <v>TUBO, CPVC, SOLDÁVEL, DN 35MM, INSTALADO EM RAMAL DE DISTRIBUIÇÃO DE ÁGUA   FORNECIMENTO E INSTALAÇÃO. AF_06/2022</v>
          </cell>
          <cell r="C4011" t="str">
            <v>M</v>
          </cell>
          <cell r="D4011">
            <v>46.41</v>
          </cell>
          <cell r="E4011">
            <v>8.0500000000000007</v>
          </cell>
          <cell r="F4011">
            <v>54.46</v>
          </cell>
        </row>
        <row r="4012">
          <cell r="A4012">
            <v>89719</v>
          </cell>
          <cell r="B4012" t="str">
            <v>JOELHO 90 GRAUS, CPVC, SOLDÁVEL, DN 22MM, INSTALADO EM RAMAL DE DISTRIBUIÇÃO DE ÁGUA   FORNECIMENTO E INSTALAÇÃO. AF_06/2022</v>
          </cell>
          <cell r="C4012" t="str">
            <v>UN</v>
          </cell>
          <cell r="D4012">
            <v>9.1700000000000017</v>
          </cell>
          <cell r="E4012">
            <v>4.97</v>
          </cell>
          <cell r="F4012">
            <v>14.14</v>
          </cell>
        </row>
        <row r="4013">
          <cell r="A4013">
            <v>89720</v>
          </cell>
          <cell r="B4013" t="str">
            <v>JOELHO 45 GRAUS, CPVC, SOLDÁVEL, DN 22MM, INSTALADO EM RAMAL DE DISTRIBUIÇÃO DE ÁGUA   FORNECIMENTO E INSTALAÇÃO. AF_06/2022</v>
          </cell>
          <cell r="C4013" t="str">
            <v>UN</v>
          </cell>
          <cell r="D4013">
            <v>10.719999999999999</v>
          </cell>
          <cell r="E4013">
            <v>4.97</v>
          </cell>
          <cell r="F4013">
            <v>15.69</v>
          </cell>
        </row>
        <row r="4014">
          <cell r="A4014">
            <v>89721</v>
          </cell>
          <cell r="B4014" t="str">
            <v>CURVA 90 GRAUS, CPVC, SOLDÁVEL, DN 22MM, INSTALADO EM RAMAL DE DISTRIBUIÇÃO DE ÁGUA - FORNECIMENTO E INSTALAÇÃO. AF_06/2022</v>
          </cell>
          <cell r="C4014" t="str">
            <v>UN</v>
          </cell>
          <cell r="D4014">
            <v>11.950000000000003</v>
          </cell>
          <cell r="E4014">
            <v>4.97</v>
          </cell>
          <cell r="F4014">
            <v>16.920000000000002</v>
          </cell>
        </row>
        <row r="4015">
          <cell r="A4015">
            <v>89723</v>
          </cell>
          <cell r="B4015" t="str">
            <v>JOELHO 90 GRAUS, CPVC, SOLDÁVEL, DN 28MM, INSTALADO EM RAMAL DE DISTRIBUIÇÃO DE ÁGUA   FORNECIMENTO E INSTALAÇÃO. AF_06/2022</v>
          </cell>
          <cell r="C4015" t="str">
            <v>UN</v>
          </cell>
          <cell r="D4015">
            <v>15.27</v>
          </cell>
          <cell r="E4015">
            <v>5.86</v>
          </cell>
          <cell r="F4015">
            <v>21.13</v>
          </cell>
        </row>
        <row r="4016">
          <cell r="A4016">
            <v>89724</v>
          </cell>
          <cell r="B4016" t="str">
            <v>JOELHO 90 GRAUS, PVC, SERIE NORMAL, ESGOTO PREDIAL, DN 40 MM, JUNTA SOLDÁVEL, FORNECIDO E INSTALADO EM RAMAL DE DESCARGA OU RAMAL DE ESGOTO SANITÁRIO. AF_08/2022</v>
          </cell>
          <cell r="C4016" t="str">
            <v>UN</v>
          </cell>
          <cell r="D4016">
            <v>6.1700000000000008</v>
          </cell>
          <cell r="E4016">
            <v>5.0599999999999996</v>
          </cell>
          <cell r="F4016">
            <v>11.23</v>
          </cell>
        </row>
        <row r="4017">
          <cell r="A4017">
            <v>89725</v>
          </cell>
          <cell r="B4017" t="str">
            <v>JOELHO 45 GRAUS, CPVC, SOLDÁVEL, DN 28MM, INSTALADO EM RAMAL DE DISTRIBUIÇÃO DE ÁGUA   FORNECIMENTO E INSTALAÇÃO. AF_06/2022</v>
          </cell>
          <cell r="C4017" t="str">
            <v>UN</v>
          </cell>
          <cell r="D4017">
            <v>14.629999999999999</v>
          </cell>
          <cell r="E4017">
            <v>5.86</v>
          </cell>
          <cell r="F4017">
            <v>20.49</v>
          </cell>
        </row>
        <row r="4018">
          <cell r="A4018">
            <v>89726</v>
          </cell>
          <cell r="B4018" t="str">
            <v>JOELHO 45 GRAUS, PVC, SERIE NORMAL, ESGOTO PREDIAL, DN 40 MM, JUNTA SOLDÁVEL, FORNECIDO E INSTALADO EM RAMAL DE DESCARGA OU RAMAL DE ESGOTO SANITÁRIO. AF_08/2022</v>
          </cell>
          <cell r="C4018" t="str">
            <v>UN</v>
          </cell>
          <cell r="D4018">
            <v>6.410000000000001</v>
          </cell>
          <cell r="E4018">
            <v>5.0599999999999996</v>
          </cell>
          <cell r="F4018">
            <v>11.47</v>
          </cell>
        </row>
        <row r="4019">
          <cell r="A4019">
            <v>89727</v>
          </cell>
          <cell r="B4019" t="str">
            <v>CURVA 90 GRAUS, CPVC, SOLDÁVEL, DN 28MM, INSTALADO EM RAMAL DE DISTRIBUIÇÃO DE ÁGUA   FORNECIMENTO E INSTALAÇÃO. AF_06/2022</v>
          </cell>
          <cell r="C4019" t="str">
            <v>UN</v>
          </cell>
          <cell r="D4019">
            <v>19.46</v>
          </cell>
          <cell r="E4019">
            <v>5.86</v>
          </cell>
          <cell r="F4019">
            <v>25.32</v>
          </cell>
        </row>
        <row r="4020">
          <cell r="A4020">
            <v>89728</v>
          </cell>
          <cell r="B4020" t="str">
            <v>CURVA CURTA 90 GRAUS, PVC, SERIE NORMAL, ESGOTO PREDIAL, DN 40 MM, JUNTA SOLDÁVEL, FORNECIDO E INSTALADO EM RAMAL DE DESCARGA OU RAMAL DE ESGOTO SANITÁRIO. AF_08/2022</v>
          </cell>
          <cell r="C4020" t="str">
            <v>UN</v>
          </cell>
          <cell r="D4020">
            <v>9.2100000000000009</v>
          </cell>
          <cell r="E4020">
            <v>5.0599999999999996</v>
          </cell>
          <cell r="F4020">
            <v>14.27</v>
          </cell>
        </row>
        <row r="4021">
          <cell r="A4021">
            <v>89729</v>
          </cell>
          <cell r="B4021" t="str">
            <v>JOELHO 90 GRAUS, CPVC, SOLDÁVEL, DN 35MM, INSTALADO EM RAMAL DE DISTRIBUIÇÃO DE ÁGUA   FORNECIMENTO E INSTALAÇÃO. AF_06/2022</v>
          </cell>
          <cell r="C4021" t="str">
            <v>UN</v>
          </cell>
          <cell r="D4021">
            <v>23.909999999999997</v>
          </cell>
          <cell r="E4021">
            <v>6.9</v>
          </cell>
          <cell r="F4021">
            <v>30.81</v>
          </cell>
        </row>
        <row r="4022">
          <cell r="A4022">
            <v>89730</v>
          </cell>
          <cell r="B4022" t="str">
            <v>CURVA LONGA 90 GRAUS, PVC, SERIE NORMAL, ESGOTO PREDIAL, DN 40 MM, JUNTA SOLDÁVEL, FORNECIDO E INSTALADO EM RAMAL DE DESCARGA OU RAMAL DE ESGOTO SANITÁRIO. AF_08/2022</v>
          </cell>
          <cell r="C4022" t="str">
            <v>UN</v>
          </cell>
          <cell r="D4022">
            <v>11.2</v>
          </cell>
          <cell r="E4022">
            <v>5.05</v>
          </cell>
          <cell r="F4022">
            <v>16.25</v>
          </cell>
        </row>
        <row r="4023">
          <cell r="A4023">
            <v>89731</v>
          </cell>
          <cell r="B4023" t="str">
            <v>JOELHO 90 GRAUS, PVC, SERIE NORMAL, ESGOTO PREDIAL, DN 50 MM, JUNTA ELÁSTICA, FORNECIDO E INSTALADO EM RAMAL DE DESCARGA OU RAMAL DE ESGOTO SANITÁRIO. AF_08/2022</v>
          </cell>
          <cell r="C4023" t="str">
            <v>UN</v>
          </cell>
          <cell r="D4023">
            <v>9.7999999999999989</v>
          </cell>
          <cell r="E4023">
            <v>5.49</v>
          </cell>
          <cell r="F4023">
            <v>15.29</v>
          </cell>
        </row>
        <row r="4024">
          <cell r="A4024">
            <v>89732</v>
          </cell>
          <cell r="B4024" t="str">
            <v>JOELHO 45 GRAUS, PVC, SERIE NORMAL, ESGOTO PREDIAL, DN 50 MM, JUNTA ELÁSTICA, FORNECIDO E INSTALADO EM RAMAL DE DESCARGA OU RAMAL DE ESGOTO SANITÁRIO. AF_08/2022</v>
          </cell>
          <cell r="C4024" t="str">
            <v>UN</v>
          </cell>
          <cell r="D4024">
            <v>10.56</v>
          </cell>
          <cell r="E4024">
            <v>5.49</v>
          </cell>
          <cell r="F4024">
            <v>16.05</v>
          </cell>
        </row>
        <row r="4025">
          <cell r="A4025">
            <v>89733</v>
          </cell>
          <cell r="B4025" t="str">
            <v>CURVA CURTA 90 GRAUS, PVC, SERIE NORMAL, ESGOTO PREDIAL, DN 50 MM, JUNTA ELÁSTICA, FORNECIDO E INSTALADO EM RAMAL DE DESCARGA OU RAMAL DE ESGOTO SANITÁRIO. AF_08/2022</v>
          </cell>
          <cell r="C4025" t="str">
            <v>UN</v>
          </cell>
          <cell r="D4025">
            <v>18.63</v>
          </cell>
          <cell r="E4025">
            <v>5.48</v>
          </cell>
          <cell r="F4025">
            <v>24.11</v>
          </cell>
        </row>
        <row r="4026">
          <cell r="A4026">
            <v>89734</v>
          </cell>
          <cell r="B4026" t="str">
            <v>JOELHO 45 GRAUS, CPVC, SOLDÁVEL, DN 35MM, INSTALADO EM RAMAL DE DISTRIBUIÇÃO DE ÁGUA   FORNECIMENTO E INSTALAÇÃO. AF_06/2022</v>
          </cell>
          <cell r="C4026" t="str">
            <v>UN</v>
          </cell>
          <cell r="D4026">
            <v>22.33</v>
          </cell>
          <cell r="E4026">
            <v>6.9</v>
          </cell>
          <cell r="F4026">
            <v>29.23</v>
          </cell>
        </row>
        <row r="4027">
          <cell r="A4027">
            <v>89735</v>
          </cell>
          <cell r="B4027" t="str">
            <v>CURVA LONGA 90 GRAUS, PVC, SERIE NORMAL, ESGOTO PREDIAL, DN 50 MM, JUNTA ELÁSTICA, FORNECIDO E INSTALADO EM RAMAL DE DESCARGA OU RAMAL DE ESGOTO SANITÁRIO. AF_08/2022</v>
          </cell>
          <cell r="C4027" t="str">
            <v>UN</v>
          </cell>
          <cell r="D4027">
            <v>20.91</v>
          </cell>
          <cell r="E4027">
            <v>5.48</v>
          </cell>
          <cell r="F4027">
            <v>26.39</v>
          </cell>
        </row>
        <row r="4028">
          <cell r="A4028">
            <v>89736</v>
          </cell>
          <cell r="B4028" t="str">
            <v>LUVA, CPVC, SOLDÁVEL, DN 22MM, INSTALADO EM RAMAL DE DISTRIBUIÇÃO DE ÁGUA   FORNECIMENTO E INSTALAÇÃO. AF_06/2022</v>
          </cell>
          <cell r="C4028" t="str">
            <v>UN</v>
          </cell>
          <cell r="D4028">
            <v>6.6700000000000008</v>
          </cell>
          <cell r="E4028">
            <v>3.3</v>
          </cell>
          <cell r="F4028">
            <v>9.9700000000000006</v>
          </cell>
        </row>
        <row r="4029">
          <cell r="A4029">
            <v>89737</v>
          </cell>
          <cell r="B4029" t="str">
            <v>JOELHO 90 GRAUS, PVC, SERIE NORMAL, ESGOTO PREDIAL, DN 75 MM, JUNTA ELÁSTICA, FORNECIDO E INSTALADO EM RAMAL DE DESCARGA OU RAMAL DE ESGOTO SANITÁRIO. AF_08/2022</v>
          </cell>
          <cell r="C4029" t="str">
            <v>UN</v>
          </cell>
          <cell r="D4029">
            <v>16.439999999999998</v>
          </cell>
          <cell r="E4029">
            <v>6.58</v>
          </cell>
          <cell r="F4029">
            <v>23.02</v>
          </cell>
        </row>
        <row r="4030">
          <cell r="A4030">
            <v>89738</v>
          </cell>
          <cell r="B4030" t="str">
            <v>LUVA DE CORRER, CPVC, SOLDÁVEL, DN 22MM, INSTALADO EM RAMAL DE DISTRIBUIÇÃO DE ÁGUA   FORNECIMENTO E INSTALAÇÃO. AF_12/2014</v>
          </cell>
          <cell r="C4030" t="str">
            <v>UN</v>
          </cell>
          <cell r="D4030">
            <v>14.11</v>
          </cell>
          <cell r="E4030">
            <v>3.29</v>
          </cell>
          <cell r="F4030">
            <v>17.399999999999999</v>
          </cell>
        </row>
        <row r="4031">
          <cell r="A4031">
            <v>89739</v>
          </cell>
          <cell r="B4031" t="str">
            <v>JOELHO 45 GRAUS, PVC, SERIE NORMAL, ESGOTO PREDIAL, DN 75 MM, JUNTA ELÁSTICA, FORNECIDO E INSTALADO EM RAMAL DE DESCARGA OU RAMAL DE ESGOTO SANITÁRIO. AF_08/2022</v>
          </cell>
          <cell r="C4031" t="str">
            <v>UN</v>
          </cell>
          <cell r="D4031">
            <v>17.47</v>
          </cell>
          <cell r="E4031">
            <v>6.57</v>
          </cell>
          <cell r="F4031">
            <v>24.04</v>
          </cell>
        </row>
        <row r="4032">
          <cell r="A4032">
            <v>89740</v>
          </cell>
          <cell r="B4032" t="str">
            <v>LUVA DE TRANSIÇÃO, CPVC, SOLDÁVEL, DN 22MM X 25MM, INSTALADO EM RAMAL DE DISTRIBUIÇÃO DE ÁGUA   FORNECIMENTO E INSTALAÇÃO. AF_06/2022</v>
          </cell>
          <cell r="C4032" t="str">
            <v>UN</v>
          </cell>
          <cell r="D4032">
            <v>6.6800000000000006</v>
          </cell>
          <cell r="E4032">
            <v>3.46</v>
          </cell>
          <cell r="F4032">
            <v>10.14</v>
          </cell>
        </row>
        <row r="4033">
          <cell r="A4033">
            <v>89741</v>
          </cell>
          <cell r="B4033" t="str">
            <v>UNIÃO, CPVC, SOLDÁVEL, DN 22MM, INSTALADO EM RAMAL DE DISTRIBUIÇÃO DE ÁGUA   FORNECIMENTO E INSTALAÇÃO. AF_06/2022</v>
          </cell>
          <cell r="C4033" t="str">
            <v>UN</v>
          </cell>
          <cell r="D4033">
            <v>20.21</v>
          </cell>
          <cell r="E4033">
            <v>3.29</v>
          </cell>
          <cell r="F4033">
            <v>23.5</v>
          </cell>
        </row>
        <row r="4034">
          <cell r="A4034">
            <v>89742</v>
          </cell>
          <cell r="B4034" t="str">
            <v>CURVA CURTA 90 GRAUS, PVC, SERIE NORMAL, ESGOTO PREDIAL, DN 75 MM, JUNTA ELÁSTICA, FORNECIDO E INSTALADO EM RAMAL DE DESCARGA OU RAMAL DE ESGOTO SANITÁRIO. AF_08/2022</v>
          </cell>
          <cell r="C4034" t="str">
            <v>UN</v>
          </cell>
          <cell r="D4034">
            <v>34.26</v>
          </cell>
          <cell r="E4034">
            <v>6.57</v>
          </cell>
          <cell r="F4034">
            <v>40.83</v>
          </cell>
        </row>
        <row r="4035">
          <cell r="A4035">
            <v>89743</v>
          </cell>
          <cell r="B4035" t="str">
            <v>CURVA LONGA 90 GRAUS, PVC, SERIE NORMAL, ESGOTO PREDIAL, DN 75 MM, JUNTA ELÁSTICA, FORNECIDO E INSTALADO EM RAMAL DE DESCARGA OU RAMAL DE ESGOTO SANITÁRIO. AF_08/2022</v>
          </cell>
          <cell r="C4035" t="str">
            <v>UN</v>
          </cell>
          <cell r="D4035">
            <v>55.739999999999995</v>
          </cell>
          <cell r="E4035">
            <v>6.56</v>
          </cell>
          <cell r="F4035">
            <v>62.3</v>
          </cell>
        </row>
        <row r="4036">
          <cell r="A4036">
            <v>89744</v>
          </cell>
          <cell r="B4036" t="str">
            <v>JOELHO 90 GRAUS, PVC, SERIE NORMAL, ESGOTO PREDIAL, DN 100 MM, JUNTA ELÁSTICA, FORNECIDO E INSTALADO EM RAMAL DE DESCARGA OU RAMAL DE ESGOTO SANITÁRIO. AF_08/2022</v>
          </cell>
          <cell r="C4036" t="str">
            <v>UN</v>
          </cell>
          <cell r="D4036">
            <v>20.399999999999999</v>
          </cell>
          <cell r="E4036">
            <v>7.67</v>
          </cell>
          <cell r="F4036">
            <v>28.07</v>
          </cell>
        </row>
        <row r="4037">
          <cell r="A4037">
            <v>89746</v>
          </cell>
          <cell r="B4037" t="str">
            <v>JOELHO 45 GRAUS, PVC, SERIE NORMAL, ESGOTO PREDIAL, DN 100 MM, JUNTA ELÁSTICA, FORNECIDO E INSTALADO EM RAMAL DE DESCARGA OU RAMAL DE ESGOTO SANITÁRIO. AF_08/2022</v>
          </cell>
          <cell r="C4037" t="str">
            <v>UN</v>
          </cell>
          <cell r="D4037">
            <v>21.270000000000003</v>
          </cell>
          <cell r="E4037">
            <v>7.67</v>
          </cell>
          <cell r="F4037">
            <v>28.94</v>
          </cell>
        </row>
        <row r="4038">
          <cell r="A4038">
            <v>89747</v>
          </cell>
          <cell r="B4038" t="str">
            <v>ADAPTADOR, CPVC, SOLDÁVEL, DN 22MM, INSTALADO EM RAMAL DE DISTRIBUIÇÃO DE ÁGUA   FORNECIMENTO E INSTALAÇÃO. AF_06/2022</v>
          </cell>
          <cell r="C4038" t="str">
            <v>UN</v>
          </cell>
          <cell r="D4038">
            <v>26.48</v>
          </cell>
          <cell r="E4038">
            <v>3.28</v>
          </cell>
          <cell r="F4038">
            <v>29.76</v>
          </cell>
        </row>
        <row r="4039">
          <cell r="A4039">
            <v>89748</v>
          </cell>
          <cell r="B4039" t="str">
            <v>CURVA CURTA 90 GRAUS, PVC, SERIE NORMAL, ESGOTO PREDIAL, DN 100 MM, JUNTA ELÁSTICA, FORNECIDO E INSTALADO EM RAMAL DE DESCARGA OU RAMAL DE ESGOTO SANITÁRIO. AF_08/2022</v>
          </cell>
          <cell r="C4039" t="str">
            <v>UN</v>
          </cell>
          <cell r="D4039">
            <v>36.099999999999994</v>
          </cell>
          <cell r="E4039">
            <v>7.66</v>
          </cell>
          <cell r="F4039">
            <v>43.76</v>
          </cell>
        </row>
        <row r="4040">
          <cell r="A4040">
            <v>89749</v>
          </cell>
          <cell r="B4040" t="str">
            <v>CURVA DE TRANSPOSIÇÃO, CPVC, SOLDÁVEL, DN 22MM, INSTALADO EM RAMAL DE DISTRIBUIÇÃO DE ÁGUA   FORNECIMENTO E INSTALAÇÃO. AF_06/2022</v>
          </cell>
          <cell r="C4040" t="str">
            <v>UN</v>
          </cell>
          <cell r="D4040">
            <v>14.04</v>
          </cell>
          <cell r="E4040">
            <v>3.29</v>
          </cell>
          <cell r="F4040">
            <v>17.329999999999998</v>
          </cell>
        </row>
        <row r="4041">
          <cell r="A4041">
            <v>89750</v>
          </cell>
          <cell r="B4041" t="str">
            <v>CURVA LONGA 90 GRAUS, PVC, SERIE NORMAL, ESGOTO PREDIAL, DN 100 MM, JUNTA ELÁSTICA, FORNECIDO E INSTALADO EM RAMAL DE DESCARGA OU RAMAL DE ESGOTO SANITÁRIO. AF_08/2022</v>
          </cell>
          <cell r="C4041" t="str">
            <v>UN</v>
          </cell>
          <cell r="D4041">
            <v>72.66</v>
          </cell>
          <cell r="E4041">
            <v>7.65</v>
          </cell>
          <cell r="F4041">
            <v>80.31</v>
          </cell>
        </row>
        <row r="4042">
          <cell r="A4042">
            <v>89752</v>
          </cell>
          <cell r="B4042" t="str">
            <v>LUVA SIMPLES, PVC, SERIE NORMAL, ESGOTO PREDIAL, DN 40 MM, JUNTA SOLDÁVEL, FORNECIDO E INSTALADO EM RAMAL DE DESCARGA OU RAMAL DE ESGOTO SANITÁRIO. AF_08/2022</v>
          </cell>
          <cell r="C4042" t="str">
            <v>UN</v>
          </cell>
          <cell r="D4042">
            <v>4.97</v>
          </cell>
          <cell r="E4042">
            <v>3.37</v>
          </cell>
          <cell r="F4042">
            <v>8.34</v>
          </cell>
        </row>
        <row r="4043">
          <cell r="A4043">
            <v>89753</v>
          </cell>
          <cell r="B4043" t="str">
            <v>LUVA SIMPLES, PVC, SERIE NORMAL, ESGOTO PREDIAL, DN 50 MM, JUNTA ELÁSTICA, FORNECIDO E INSTALADO EM RAMAL DE DESCARGA OU RAMAL DE ESGOTO SANITÁRIO. AF_08/2022</v>
          </cell>
          <cell r="C4043" t="str">
            <v>UN</v>
          </cell>
          <cell r="D4043">
            <v>6.41</v>
          </cell>
          <cell r="E4043">
            <v>3.67</v>
          </cell>
          <cell r="F4043">
            <v>10.08</v>
          </cell>
        </row>
        <row r="4044">
          <cell r="A4044">
            <v>89754</v>
          </cell>
          <cell r="B4044" t="str">
            <v>LUVA DE CORRER, PVC, SERIE NORMAL, ESGOTO PREDIAL, DN 50 MM, JUNTA ELÁSTICA, FORNECIDO E INSTALADO EM RAMAL DE DESCARGA OU RAMAL DE ESGOTO SANITÁRIO. AF_08/2022</v>
          </cell>
          <cell r="C4044" t="str">
            <v>UN</v>
          </cell>
          <cell r="D4044">
            <v>17.649999999999999</v>
          </cell>
          <cell r="E4044">
            <v>3.66</v>
          </cell>
          <cell r="F4044">
            <v>21.31</v>
          </cell>
        </row>
        <row r="4045">
          <cell r="A4045">
            <v>89755</v>
          </cell>
          <cell r="B4045" t="str">
            <v>LUVA, CPVC, SOLDÁVEL, DN 28MM, INSTALADO EM RAMAL DE DISTRIBUIÇÃO DE ÁGUA   FORNECIMENTO E INSTALAÇÃO. AF_06/2022</v>
          </cell>
          <cell r="C4045" t="str">
            <v>UN</v>
          </cell>
          <cell r="D4045">
            <v>10.77</v>
          </cell>
          <cell r="E4045">
            <v>3.9</v>
          </cell>
          <cell r="F4045">
            <v>14.67</v>
          </cell>
        </row>
        <row r="4046">
          <cell r="A4046">
            <v>89756</v>
          </cell>
          <cell r="B4046" t="str">
            <v>LUVA DE CORRER, CPVC, SOLDÁVEL, DN 28MM, INSTALADO EM RAMAL DE DISTRIBUIÇÃO DE ÁGUA   FORNECIMENTO E INSTALAÇÃO. AF_06/2022</v>
          </cell>
          <cell r="C4046" t="str">
            <v>UN</v>
          </cell>
          <cell r="D4046">
            <v>20.02</v>
          </cell>
          <cell r="E4046">
            <v>3.89</v>
          </cell>
          <cell r="F4046">
            <v>23.91</v>
          </cell>
        </row>
        <row r="4047">
          <cell r="A4047">
            <v>89757</v>
          </cell>
          <cell r="B4047" t="str">
            <v>UNIÃO, CPVC, SOLDÁVEL, DN 28MM, INSTALADO EM RAMAL DE DISTRIBUIÇÃO DE ÁGUA   FORNECIMENTO E INSTALAÇÃO. AF_06/2022</v>
          </cell>
          <cell r="C4047" t="str">
            <v>UN</v>
          </cell>
          <cell r="D4047">
            <v>26.71</v>
          </cell>
          <cell r="E4047">
            <v>3.89</v>
          </cell>
          <cell r="F4047">
            <v>30.6</v>
          </cell>
        </row>
        <row r="4048">
          <cell r="A4048">
            <v>89758</v>
          </cell>
          <cell r="B4048" t="str">
            <v>CONECTOR, CPVC, SOLDÁVEL, DN 28MM X 1 , INSTALADO EM RAMAL DE DISTRIBUIÇÃO DE ÁGUA   FORNECIMENTO E INSTALAÇÃO. AF_06/2022</v>
          </cell>
          <cell r="C4048" t="str">
            <v>UN</v>
          </cell>
          <cell r="D4048">
            <v>33.33</v>
          </cell>
          <cell r="E4048">
            <v>3.74</v>
          </cell>
          <cell r="F4048">
            <v>37.07</v>
          </cell>
        </row>
        <row r="4049">
          <cell r="A4049">
            <v>89759</v>
          </cell>
          <cell r="B4049" t="str">
            <v>BUCHA DE REDUÇÃO, CPVC, SOLDÁVEL, DN 28MM X 22MM, INSTALADO EM RAMAL DE DISTRIBUIÇÃO DE ÁGUA - FORNECIMENTO E INSTALAÇÃO. AF_06/2022</v>
          </cell>
          <cell r="C4049" t="str">
            <v>UN</v>
          </cell>
          <cell r="D4049">
            <v>8.9</v>
          </cell>
          <cell r="E4049">
            <v>3.61</v>
          </cell>
          <cell r="F4049">
            <v>12.51</v>
          </cell>
        </row>
        <row r="4050">
          <cell r="A4050">
            <v>89760</v>
          </cell>
          <cell r="B4050" t="str">
            <v>LUVA, CPVC, SOLDÁVEL, DN 35MM, INSTALADO EM RAMAL DE DISTRIBUIÇÃO DE ÁGUA - FORNECIMENTO E INSTALAÇÃO. AF_06/2022</v>
          </cell>
          <cell r="C4050" t="str">
            <v>UN</v>
          </cell>
          <cell r="D4050">
            <v>18.420000000000002</v>
          </cell>
          <cell r="E4050">
            <v>4.5999999999999996</v>
          </cell>
          <cell r="F4050">
            <v>23.02</v>
          </cell>
        </row>
        <row r="4051">
          <cell r="A4051">
            <v>89761</v>
          </cell>
          <cell r="B4051" t="str">
            <v>LUVA DE CORRER, CPVC, SOLDÁVEL, DN 35MM, INSTALADO EM RAMAL DE DISTRIBUIÇÃO DE ÁGUA - FORNECIMENTO E INSTALAÇÃO. AF_06/2022</v>
          </cell>
          <cell r="C4051" t="str">
            <v>UN</v>
          </cell>
          <cell r="D4051">
            <v>27.15</v>
          </cell>
          <cell r="E4051">
            <v>4.59</v>
          </cell>
          <cell r="F4051">
            <v>31.74</v>
          </cell>
        </row>
        <row r="4052">
          <cell r="A4052">
            <v>89762</v>
          </cell>
          <cell r="B4052" t="str">
            <v>UNIÃO, CPVC, SOLDÁVEL, DN35MM, INSTALADO EM RAMAL DE DISTRIBUIÇÃO DE ÁGUA - FORNECIMENTO E INSTALAÇÃO. AF_06/2022</v>
          </cell>
          <cell r="C4052" t="str">
            <v>UN</v>
          </cell>
          <cell r="D4052">
            <v>39.64</v>
          </cell>
          <cell r="E4052">
            <v>4.59</v>
          </cell>
          <cell r="F4052">
            <v>44.23</v>
          </cell>
        </row>
        <row r="4053">
          <cell r="A4053">
            <v>89763</v>
          </cell>
          <cell r="B4053" t="str">
            <v>CONECTOR, CPVC, SOLDÁVEL, DN 35MM X 1 1/4 , INSTALADO EM RAMAL DE DISTRIBUIÇÃO DE ÁGUA - FORNECIMENTO E INSTALAÇÃO. AF_06/2022</v>
          </cell>
          <cell r="C4053" t="str">
            <v>UN</v>
          </cell>
          <cell r="D4053">
            <v>51.27</v>
          </cell>
          <cell r="E4053">
            <v>4.4400000000000004</v>
          </cell>
          <cell r="F4053">
            <v>55.71</v>
          </cell>
        </row>
        <row r="4054">
          <cell r="A4054">
            <v>89764</v>
          </cell>
          <cell r="B4054" t="str">
            <v>BUCHA DE REDUÇÃO, CPVC, SOLDÁVEL, DN35MM X 28MM, INSTALADO EM RAMAL DE DISTRIBUIÇÃO DE ÁGUA - FORNECIMENTO E INSTALAÇÃO. AF_06/2022</v>
          </cell>
          <cell r="C4054" t="str">
            <v>UN</v>
          </cell>
          <cell r="D4054">
            <v>33.260000000000005</v>
          </cell>
          <cell r="E4054">
            <v>4.2300000000000004</v>
          </cell>
          <cell r="F4054">
            <v>37.49</v>
          </cell>
        </row>
        <row r="4055">
          <cell r="A4055">
            <v>89765</v>
          </cell>
          <cell r="B4055" t="str">
            <v>TE, CPVC, SOLDÁVEL, DN 22MM, INSTALADO EM RAMAL DE DISTRIBUIÇÃO DE ÁGUA - FORNECIMENTO E INSTALAÇÃO. AF_06/2022</v>
          </cell>
          <cell r="C4055" t="str">
            <v>UN</v>
          </cell>
          <cell r="D4055">
            <v>11.879999999999999</v>
          </cell>
          <cell r="E4055">
            <v>6.62</v>
          </cell>
          <cell r="F4055">
            <v>18.5</v>
          </cell>
        </row>
        <row r="4056">
          <cell r="A4056">
            <v>89767</v>
          </cell>
          <cell r="B4056" t="str">
            <v>TÊ MISTURADOR, CPVC, SOLDÁVEL, DN 22MM, INSTALADO EM RAMAL DE DISTRIBUIÇÃO DE ÁGUA - FORNECIMENTO E INSTALAÇÃO. AF_06/2022</v>
          </cell>
          <cell r="C4056" t="str">
            <v>UN</v>
          </cell>
          <cell r="D4056">
            <v>16.02</v>
          </cell>
          <cell r="E4056">
            <v>6.62</v>
          </cell>
          <cell r="F4056">
            <v>22.64</v>
          </cell>
        </row>
        <row r="4057">
          <cell r="A4057">
            <v>89768</v>
          </cell>
          <cell r="B4057" t="str">
            <v>TÊ, CPVC, SOLDÁVEL, DN 28MM, INSTALADO EM RAMAL DE DISTRIBUIÇÃO DE ÁGUA - FORNECIMENTO E INSTALAÇÃO. AF_06/2022</v>
          </cell>
          <cell r="C4057" t="str">
            <v>UN</v>
          </cell>
          <cell r="D4057">
            <v>18.64</v>
          </cell>
          <cell r="E4057">
            <v>7.81</v>
          </cell>
          <cell r="F4057">
            <v>26.45</v>
          </cell>
        </row>
        <row r="4058">
          <cell r="A4058">
            <v>89769</v>
          </cell>
          <cell r="B4058" t="str">
            <v>TÊ, CPVC, SOLDÁVEL, DN35MM, INSTALADO EM RAMAL DE DISTRIBUIÇÃO DE ÁGUA - FORNECIMENTO E INSTALAÇÃO. AF_06/2022</v>
          </cell>
          <cell r="C4058" t="str">
            <v>UN</v>
          </cell>
          <cell r="D4058">
            <v>47.41</v>
          </cell>
          <cell r="E4058">
            <v>9.1999999999999993</v>
          </cell>
          <cell r="F4058">
            <v>56.61</v>
          </cell>
        </row>
        <row r="4059">
          <cell r="A4059">
            <v>89772</v>
          </cell>
          <cell r="B4059" t="str">
            <v>TUBO, CPVC, SOLDÁVEL, DN 54MM, INSTALADO EM PRUMADA DE ÁGUA   FORNECIMENTO E INSTALAÇÃO. AF_06/2022</v>
          </cell>
          <cell r="C4059" t="str">
            <v>M</v>
          </cell>
          <cell r="D4059">
            <v>85.389999999999986</v>
          </cell>
          <cell r="E4059">
            <v>1.43</v>
          </cell>
          <cell r="F4059">
            <v>86.82</v>
          </cell>
        </row>
        <row r="4060">
          <cell r="A4060">
            <v>89774</v>
          </cell>
          <cell r="B4060" t="str">
            <v>LUVA SIMPLES, PVC, SERIE NORMAL, ESGOTO PREDIAL, DN 75 MM, JUNTA ELÁSTICA, FORNECIDO E INSTALADO EM RAMAL DE DESCARGA OU RAMAL DE ESGOTO SANITÁRIO. AF_08/2022</v>
          </cell>
          <cell r="C4060" t="str">
            <v>UN</v>
          </cell>
          <cell r="D4060">
            <v>12.240000000000002</v>
          </cell>
          <cell r="E4060">
            <v>4.38</v>
          </cell>
          <cell r="F4060">
            <v>16.62</v>
          </cell>
        </row>
        <row r="4061">
          <cell r="A4061">
            <v>89776</v>
          </cell>
          <cell r="B4061" t="str">
            <v>LUVA DE CORRER, PVC, SERIE NORMAL, ESGOTO PREDIAL, DN 75 MM, JUNTA ELÁSTICA, FORNECIDO E INSTALADO EM RAMAL DE DESCARGA OU RAMAL DE ESGOTO SANITÁRIO. AF_08/2022</v>
          </cell>
          <cell r="C4061" t="str">
            <v>UN</v>
          </cell>
          <cell r="D4061">
            <v>21.4</v>
          </cell>
          <cell r="E4061">
            <v>4.37</v>
          </cell>
          <cell r="F4061">
            <v>25.77</v>
          </cell>
        </row>
        <row r="4062">
          <cell r="A4062">
            <v>89777</v>
          </cell>
          <cell r="B4062" t="str">
            <v>JOELHO 90 GRAUS, CPVC, SOLDÁVEL, DN 35MM, INSTALADO EM PRUMADA DE ÁGUA   FORNECIMENTO E INSTALAÇÃO. AF_06/2022</v>
          </cell>
          <cell r="C4062" t="str">
            <v>UN</v>
          </cell>
          <cell r="D4062">
            <v>22.66</v>
          </cell>
          <cell r="E4062">
            <v>3.7</v>
          </cell>
          <cell r="F4062">
            <v>26.36</v>
          </cell>
        </row>
        <row r="4063">
          <cell r="A4063">
            <v>89778</v>
          </cell>
          <cell r="B4063" t="str">
            <v>LUVA SIMPLES, PVC, SERIE NORMAL, ESGOTO PREDIAL, DN 100 MM, JUNTA ELÁSTICA, FORNECIDO E INSTALADO EM RAMAL DE DESCARGA OU RAMAL DE ESGOTO SANITÁRIO. AF_08/2022</v>
          </cell>
          <cell r="C4063" t="str">
            <v>UN</v>
          </cell>
          <cell r="D4063">
            <v>14.04</v>
          </cell>
          <cell r="E4063">
            <v>5.1100000000000003</v>
          </cell>
          <cell r="F4063">
            <v>19.149999999999999</v>
          </cell>
        </row>
        <row r="4064">
          <cell r="A4064">
            <v>89779</v>
          </cell>
          <cell r="B4064" t="str">
            <v>LUVA DE CORRER, PVC, SERIE NORMAL, ESGOTO PREDIAL, DN 100 MM, JUNTA ELÁSTICA, FORNECIDO E INSTALADO EM RAMAL DE DESCARGA OU RAMAL DE ESGOTO SANITÁRIO. AF_08/2022</v>
          </cell>
          <cell r="C4064" t="str">
            <v>UN</v>
          </cell>
          <cell r="D4064">
            <v>30.019999999999996</v>
          </cell>
          <cell r="E4064">
            <v>5.0999999999999996</v>
          </cell>
          <cell r="F4064">
            <v>35.119999999999997</v>
          </cell>
        </row>
        <row r="4065">
          <cell r="A4065">
            <v>89780</v>
          </cell>
          <cell r="B4065" t="str">
            <v>JOELHO 45 GRAUS, CPVC, SOLDÁVEL, DN 35MM, INSTALADO EM PRUMADA DE ÁGUA - FORNECIMENTO E INSTALAÇÃO. AF_06/2022</v>
          </cell>
          <cell r="C4065" t="str">
            <v>UN</v>
          </cell>
          <cell r="D4065">
            <v>21.080000000000002</v>
          </cell>
          <cell r="E4065">
            <v>3.7</v>
          </cell>
          <cell r="F4065">
            <v>24.78</v>
          </cell>
        </row>
        <row r="4066">
          <cell r="A4066">
            <v>89781</v>
          </cell>
          <cell r="B4066" t="str">
            <v>JOELHO 90 GRAUS, CPVC, SOLDÁVEL, DN 42MM, INSTALADO EM PRUMADA DE ÁGUA   FORNECIMENTO E INSTALAÇÃO. AF_06/2022</v>
          </cell>
          <cell r="C4066" t="str">
            <v>UN</v>
          </cell>
          <cell r="D4066">
            <v>32.67</v>
          </cell>
          <cell r="E4066">
            <v>4.33</v>
          </cell>
          <cell r="F4066">
            <v>37</v>
          </cell>
        </row>
        <row r="4067">
          <cell r="A4067">
            <v>89782</v>
          </cell>
          <cell r="B4067" t="str">
            <v>TE, PVC, SERIE NORMAL, ESGOTO PREDIAL, DN 40 X 40 MM, JUNTA SOLDÁVEL, FORNECIDO E INSTALADO EM RAMAL DE DESCARGA OU RAMAL DE ESGOTO SANITÁRIO. AF_08/2022</v>
          </cell>
          <cell r="C4067" t="str">
            <v>UN</v>
          </cell>
          <cell r="D4067">
            <v>9.4600000000000009</v>
          </cell>
          <cell r="E4067">
            <v>6.75</v>
          </cell>
          <cell r="F4067">
            <v>16.21</v>
          </cell>
        </row>
        <row r="4068">
          <cell r="A4068">
            <v>89783</v>
          </cell>
          <cell r="B4068" t="str">
            <v>JUNÇÃO SIMPLES, PVC, SERIE NORMAL, ESGOTO PREDIAL, DN 40 MM, JUNTA SOLDÁVEL, FORNECIDO E INSTALADO EM RAMAL DE DESCARGA OU RAMAL DE ESGOTO SANITÁRIO. AF_08/2022</v>
          </cell>
          <cell r="C4068" t="str">
            <v>UN</v>
          </cell>
          <cell r="D4068">
            <v>9.57</v>
          </cell>
          <cell r="E4068">
            <v>6.75</v>
          </cell>
          <cell r="F4068">
            <v>16.32</v>
          </cell>
        </row>
        <row r="4069">
          <cell r="A4069">
            <v>89784</v>
          </cell>
          <cell r="B4069" t="str">
            <v>TE, PVC, SERIE NORMAL, ESGOTO PREDIAL, DN 50 X 50 MM, JUNTA ELÁSTICA, FORNECIDO E INSTALADO EM RAMAL DE DESCARGA OU RAMAL DE ESGOTO SANITÁRIO. AF_08/2022</v>
          </cell>
          <cell r="C4069" t="str">
            <v>UN</v>
          </cell>
          <cell r="D4069">
            <v>17.399999999999999</v>
          </cell>
          <cell r="E4069">
            <v>7.33</v>
          </cell>
          <cell r="F4069">
            <v>24.73</v>
          </cell>
        </row>
        <row r="4070">
          <cell r="A4070">
            <v>89785</v>
          </cell>
          <cell r="B4070" t="str">
            <v>JUNÇÃO SIMPLES, PVC, SERIE NORMAL, ESGOTO PREDIAL, DN 50 X 50 MM, JUNTA ELÁSTICA, FORNECIDO E INSTALADO EM RAMAL DE DESCARGA OU RAMAL DE ESGOTO SANITÁRIO. AF_08/2022</v>
          </cell>
          <cell r="C4070" t="str">
            <v>UN</v>
          </cell>
          <cell r="D4070">
            <v>19.850000000000001</v>
          </cell>
          <cell r="E4070">
            <v>7.33</v>
          </cell>
          <cell r="F4070">
            <v>27.18</v>
          </cell>
        </row>
        <row r="4071">
          <cell r="A4071">
            <v>89786</v>
          </cell>
          <cell r="B4071" t="str">
            <v>TE, PVC, SERIE NORMAL, ESGOTO PREDIAL, DN 75 X 75 MM, JUNTA ELÁSTICA, FORNECIDO E INSTALADO EM RAMAL DE DESCARGA OU RAMAL DE ESGOTO SANITÁRIO. AF_08/2022</v>
          </cell>
          <cell r="C4071" t="str">
            <v>UN</v>
          </cell>
          <cell r="D4071">
            <v>30.7</v>
          </cell>
          <cell r="E4071">
            <v>8.77</v>
          </cell>
          <cell r="F4071">
            <v>39.47</v>
          </cell>
        </row>
        <row r="4072">
          <cell r="A4072">
            <v>89787</v>
          </cell>
          <cell r="B4072" t="str">
            <v>JOELHO 45 GRAUS, CPVC, SOLDÁVEL, DN 42MM, INSTALADO EM PRUMADA DE ÁGUA   FORNECIMENTO E INSTALAÇÃO. AF_06/2022</v>
          </cell>
          <cell r="C4072" t="str">
            <v>UN</v>
          </cell>
          <cell r="D4072">
            <v>32.28</v>
          </cell>
          <cell r="E4072">
            <v>4.33</v>
          </cell>
          <cell r="F4072">
            <v>36.61</v>
          </cell>
        </row>
        <row r="4073">
          <cell r="A4073">
            <v>89788</v>
          </cell>
          <cell r="B4073" t="str">
            <v>JOELHO 90 GRAUS, CPVC, SOLDÁVEL, DN 54MM, INSTALADO EM PRUMADA DE ÁGUA   FORNECIMENTO E INSTALAÇÃO. AF_06/2022</v>
          </cell>
          <cell r="C4073" t="str">
            <v>UN</v>
          </cell>
          <cell r="D4073">
            <v>73.260000000000005</v>
          </cell>
          <cell r="E4073">
            <v>5.42</v>
          </cell>
          <cell r="F4073">
            <v>78.680000000000007</v>
          </cell>
        </row>
        <row r="4074">
          <cell r="A4074">
            <v>89789</v>
          </cell>
          <cell r="B4074" t="str">
            <v>JOELHO 45 GRAUS, CPVC, SOLDÁVEL, DN 54MM, INSTALADO EM PRUMADA DE ÁGUA   FORNECIMENTO E INSTALAÇÃO. AF_06/2022</v>
          </cell>
          <cell r="C4074" t="str">
            <v>UN</v>
          </cell>
          <cell r="D4074">
            <v>61.69</v>
          </cell>
          <cell r="E4074">
            <v>5.42</v>
          </cell>
          <cell r="F4074">
            <v>67.11</v>
          </cell>
        </row>
        <row r="4075">
          <cell r="A4075">
            <v>89790</v>
          </cell>
          <cell r="B4075" t="str">
            <v>JOELHO 90 GRAUS, CPVC, SOLDÁVEL, DN 73MM, INSTALADO EM PRUMADA DE ÁGUA   FORNECIMENTO E INSTALAÇÃO. AF_06/2022</v>
          </cell>
          <cell r="C4075" t="str">
            <v>UN</v>
          </cell>
          <cell r="D4075">
            <v>148.44999999999999</v>
          </cell>
          <cell r="E4075">
            <v>7.15</v>
          </cell>
          <cell r="F4075">
            <v>155.6</v>
          </cell>
        </row>
        <row r="4076">
          <cell r="A4076">
            <v>89791</v>
          </cell>
          <cell r="B4076" t="str">
            <v>JOELHO 45 GRAUS, CPVC, SOLDÁVEL, DN 73MM, INSTALADO EM PRUMADA DE ÁGUA   FORNECIMENTO E INSTALAÇÃO. AF_06/2022</v>
          </cell>
          <cell r="C4076" t="str">
            <v>UN</v>
          </cell>
          <cell r="D4076">
            <v>143.22</v>
          </cell>
          <cell r="E4076">
            <v>7.15</v>
          </cell>
          <cell r="F4076">
            <v>150.37</v>
          </cell>
        </row>
        <row r="4077">
          <cell r="A4077">
            <v>89792</v>
          </cell>
          <cell r="B4077" t="str">
            <v>JOELHO 90 GRAUS, CPVC, SOLDÁVEL, DN 89MM, INSTALADO EM PRUMADA DE ÁGUA   FORNECIMENTO E INSTALAÇÃO. AF_06/2022</v>
          </cell>
          <cell r="C4077" t="str">
            <v>UN</v>
          </cell>
          <cell r="D4077">
            <v>176</v>
          </cell>
          <cell r="E4077">
            <v>8.6</v>
          </cell>
          <cell r="F4077">
            <v>184.6</v>
          </cell>
        </row>
        <row r="4078">
          <cell r="A4078">
            <v>89793</v>
          </cell>
          <cell r="B4078" t="str">
            <v>JOELHO 45 GRAUS, CPVC, SOLDÁVEL, DN 89MM, INSTALADO EM PRUMADA DE ÁGUA   FORNECIMENTO E INSTALAÇÃO. AF_06/2022</v>
          </cell>
          <cell r="C4078" t="str">
            <v>UN</v>
          </cell>
          <cell r="D4078">
            <v>208.55</v>
          </cell>
          <cell r="E4078">
            <v>8.6</v>
          </cell>
          <cell r="F4078">
            <v>217.15</v>
          </cell>
        </row>
        <row r="4079">
          <cell r="A4079">
            <v>89794</v>
          </cell>
          <cell r="B4079" t="str">
            <v>LUVA, CPVC, SOLDÁVEL, DN 35MM, INSTALADO EM PRUMADA DE ÁGUA   FORNECIMENTO E INSTALAÇÃO. AF_06/2022</v>
          </cell>
          <cell r="C4079" t="str">
            <v>UN</v>
          </cell>
          <cell r="D4079">
            <v>17.61</v>
          </cell>
          <cell r="E4079">
            <v>2.4700000000000002</v>
          </cell>
          <cell r="F4079">
            <v>20.079999999999998</v>
          </cell>
        </row>
        <row r="4080">
          <cell r="A4080">
            <v>89795</v>
          </cell>
          <cell r="B4080" t="str">
            <v>JUNÇÃO SIMPLES, PVC, SERIE NORMAL, ESGOTO PREDIAL, DN 75 X 75 MM, JUNTA ELÁSTICA, FORNECIDO E INSTALADO EM RAMAL DE DESCARGA OU RAMAL DE ESGOTO SANITÁRIO. AF_08/2022</v>
          </cell>
          <cell r="C4080" t="str">
            <v>UN</v>
          </cell>
          <cell r="D4080">
            <v>32.86</v>
          </cell>
          <cell r="E4080">
            <v>8.77</v>
          </cell>
          <cell r="F4080">
            <v>41.63</v>
          </cell>
        </row>
        <row r="4081">
          <cell r="A4081">
            <v>89796</v>
          </cell>
          <cell r="B4081" t="str">
            <v>TE, PVC, SERIE NORMAL, ESGOTO PREDIAL, DN 100 X 100 MM, JUNTA ELÁSTICA, FORNECIDO E INSTALADO EM RAMAL DE DESCARGA OU RAMAL DE ESGOTO SANITÁRIO. AF_08/2022</v>
          </cell>
          <cell r="C4081" t="str">
            <v>UN</v>
          </cell>
          <cell r="D4081">
            <v>33.81</v>
          </cell>
          <cell r="E4081">
            <v>10.220000000000001</v>
          </cell>
          <cell r="F4081">
            <v>44.03</v>
          </cell>
        </row>
        <row r="4082">
          <cell r="A4082">
            <v>89797</v>
          </cell>
          <cell r="B4082" t="str">
            <v>JUNÇÃO SIMPLES, PVC, SERIE NORMAL, ESGOTO PREDIAL, DN 100 X 100 MM, JUNTA ELÁSTICA, FORNECIDO E INSTALADO EM RAMAL DE DESCARGA OU RAMAL DE ESGOTO SANITÁRIO. AF_08/2022</v>
          </cell>
          <cell r="C4082" t="str">
            <v>UN</v>
          </cell>
          <cell r="D4082">
            <v>42.2</v>
          </cell>
          <cell r="E4082">
            <v>10.220000000000001</v>
          </cell>
          <cell r="F4082">
            <v>52.42</v>
          </cell>
        </row>
        <row r="4083">
          <cell r="A4083">
            <v>89801</v>
          </cell>
          <cell r="B4083" t="str">
            <v>JOELHO 90 GRAUS, PVC, SERIE NORMAL, ESGOTO PREDIAL, DN 50 MM, JUNTA ELÁSTICA, FORNECIDO E INSTALADO EM PRUMADA DE ESGOTO SANITÁRIO OU VENTILAÇÃO. AF_08/2022</v>
          </cell>
          <cell r="C4083" t="str">
            <v>UN</v>
          </cell>
          <cell r="D4083">
            <v>8.2000000000000011</v>
          </cell>
          <cell r="E4083">
            <v>1.35</v>
          </cell>
          <cell r="F4083">
            <v>9.5500000000000007</v>
          </cell>
        </row>
        <row r="4084">
          <cell r="A4084">
            <v>89802</v>
          </cell>
          <cell r="B4084" t="str">
            <v>JOELHO 45 GRAUS, PVC, SERIE NORMAL, ESGOTO PREDIAL, DN 50 MM, JUNTA ELÁSTICA, FORNECIDO E INSTALADO EM PRUMADA DE ESGOTO SANITÁRIO OU VENTILAÇÃO. AF_08/2022</v>
          </cell>
          <cell r="C4084" t="str">
            <v>UN</v>
          </cell>
          <cell r="D4084">
            <v>8.9600000000000009</v>
          </cell>
          <cell r="E4084">
            <v>1.35</v>
          </cell>
          <cell r="F4084">
            <v>10.31</v>
          </cell>
        </row>
        <row r="4085">
          <cell r="A4085">
            <v>89803</v>
          </cell>
          <cell r="B4085" t="str">
            <v>CURVA CURTA 90 GRAUS, PVC, SERIE NORMAL, ESGOTO PREDIAL, DN 50 MM, JUNTA ELÁSTICA, FORNECIDO E INSTALADO EM PRUMADA DE ESGOTO SANITÁRIO OU VENTILAÇÃO. AF_08/2022</v>
          </cell>
          <cell r="C4085" t="str">
            <v>UN</v>
          </cell>
          <cell r="D4085">
            <v>17.02</v>
          </cell>
          <cell r="E4085">
            <v>1.35</v>
          </cell>
          <cell r="F4085">
            <v>18.37</v>
          </cell>
        </row>
        <row r="4086">
          <cell r="A4086">
            <v>89804</v>
          </cell>
          <cell r="B4086" t="str">
            <v>CURVA LONGA 90 GRAUS, PVC, SERIE NORMAL, ESGOTO PREDIAL, DN 50 MM, JUNTA ELÁSTICA, FORNECIDO E INSTALADO EM PRUMADA DE ESGOTO SANITÁRIO OU VENTILAÇÃO. AF_08/2022</v>
          </cell>
          <cell r="C4086" t="str">
            <v>UN</v>
          </cell>
          <cell r="D4086">
            <v>19.299999999999997</v>
          </cell>
          <cell r="E4086">
            <v>1.35</v>
          </cell>
          <cell r="F4086">
            <v>20.65</v>
          </cell>
        </row>
        <row r="4087">
          <cell r="A4087">
            <v>89805</v>
          </cell>
          <cell r="B4087" t="str">
            <v>JOELHO 90 GRAUS, PVC, SERIE NORMAL, ESGOTO PREDIAL, DN 75 MM, JUNTA ELÁSTICA, FORNECIDO E INSTALADO EM PRUMADA DE ESGOTO SANITÁRIO OU VENTILAÇÃO. AF_08/2022</v>
          </cell>
          <cell r="C4087" t="str">
            <v>UN</v>
          </cell>
          <cell r="D4087">
            <v>15.839999999999998</v>
          </cell>
          <cell r="E4087">
            <v>4.99</v>
          </cell>
          <cell r="F4087">
            <v>20.83</v>
          </cell>
        </row>
        <row r="4088">
          <cell r="A4088">
            <v>89806</v>
          </cell>
          <cell r="B4088" t="str">
            <v>JOELHO 45 GRAUS, PVC, SERIE NORMAL, ESGOTO PREDIAL, DN 75 MM, JUNTA ELÁSTICA, FORNECIDO E INSTALADO EM PRUMADA DE ESGOTO SANITÁRIO OU VENTILAÇÃO. AF_08/2022</v>
          </cell>
          <cell r="C4088" t="str">
            <v>UN</v>
          </cell>
          <cell r="D4088">
            <v>16.86</v>
          </cell>
          <cell r="E4088">
            <v>4.99</v>
          </cell>
          <cell r="F4088">
            <v>21.85</v>
          </cell>
        </row>
        <row r="4089">
          <cell r="A4089">
            <v>89807</v>
          </cell>
          <cell r="B4089" t="str">
            <v>CURVA CURTA 90 GRAUS, PVC, SERIE NORMAL, ESGOTO PREDIAL, DN 75 MM, JUNTA ELÁSTICA, FORNECIDO E INSTALADO EM PRUMADA DE ESGOTO SANITÁRIO OU VENTILAÇÃO. AF_08/2022</v>
          </cell>
          <cell r="C4089" t="str">
            <v>UN</v>
          </cell>
          <cell r="D4089">
            <v>33.65</v>
          </cell>
          <cell r="E4089">
            <v>4.99</v>
          </cell>
          <cell r="F4089">
            <v>38.64</v>
          </cell>
        </row>
        <row r="4090">
          <cell r="A4090">
            <v>89808</v>
          </cell>
          <cell r="B4090" t="str">
            <v>CURVA LONGA 90 GRAUS, PVC, SERIE NORMAL, ESGOTO PREDIAL, DN 75 MM, JUNTA ELÁSTICA, FORNECIDO E INSTALADO EM PRUMADA DE ESGOTO SANITÁRIO OU VENTILAÇÃO. AF_08/2022</v>
          </cell>
          <cell r="C4090" t="str">
            <v>UN</v>
          </cell>
          <cell r="D4090">
            <v>55.129999999999995</v>
          </cell>
          <cell r="E4090">
            <v>4.9800000000000004</v>
          </cell>
          <cell r="F4090">
            <v>60.11</v>
          </cell>
        </row>
        <row r="4091">
          <cell r="A4091">
            <v>89809</v>
          </cell>
          <cell r="B4091" t="str">
            <v>JOELHO 90 GRAUS, PVC, SERIE NORMAL, ESGOTO PREDIAL, DN 100 MM, JUNTA ELÁSTICA, FORNECIDO E INSTALADO EM PRUMADA DE ESGOTO SANITÁRIO OU VENTILAÇÃO. AF_08/2022</v>
          </cell>
          <cell r="C4091" t="str">
            <v>UN</v>
          </cell>
          <cell r="D4091">
            <v>20.78</v>
          </cell>
          <cell r="E4091">
            <v>8.65</v>
          </cell>
          <cell r="F4091">
            <v>29.43</v>
          </cell>
        </row>
        <row r="4092">
          <cell r="A4092">
            <v>89810</v>
          </cell>
          <cell r="B4092" t="str">
            <v>JOELHO 45 GRAUS, PVC, SERIE NORMAL, ESGOTO PREDIAL, DN 100 MM, JUNTA ELÁSTICA, FORNECIDO E INSTALADO EM PRUMADA DE ESGOTO SANITÁRIO OU VENTILAÇÃO. AF_08/2022</v>
          </cell>
          <cell r="C4092" t="str">
            <v>UN</v>
          </cell>
          <cell r="D4092">
            <v>21.65</v>
          </cell>
          <cell r="E4092">
            <v>8.65</v>
          </cell>
          <cell r="F4092">
            <v>30.3</v>
          </cell>
        </row>
        <row r="4093">
          <cell r="A4093">
            <v>89811</v>
          </cell>
          <cell r="B4093" t="str">
            <v>CURVA CURTA 90 GRAUS, PVC, SERIE NORMAL, ESGOTO PREDIAL, DN 100 MM, JUNTA ELÁSTICA, FORNECIDO E INSTALADO EM PRUMADA DE ESGOTO SANITÁRIO OU VENTILAÇÃO. AF_08/2022</v>
          </cell>
          <cell r="C4093" t="str">
            <v>UN</v>
          </cell>
          <cell r="D4093">
            <v>36.479999999999997</v>
          </cell>
          <cell r="E4093">
            <v>8.64</v>
          </cell>
          <cell r="F4093">
            <v>45.12</v>
          </cell>
        </row>
        <row r="4094">
          <cell r="A4094">
            <v>89812</v>
          </cell>
          <cell r="B4094" t="str">
            <v>CURVA LONGA 90 GRAUS, PVC, SERIE NORMAL, ESGOTO PREDIAL, DN 100 MM, JUNTA ELÁSTICA, FORNECIDO E INSTALADO EM PRUMADA DE ESGOTO SANITÁRIO OU VENTILAÇÃO. AF_08/2022</v>
          </cell>
          <cell r="C4094" t="str">
            <v>UN</v>
          </cell>
          <cell r="D4094">
            <v>73.040000000000006</v>
          </cell>
          <cell r="E4094">
            <v>8.6300000000000008</v>
          </cell>
          <cell r="F4094">
            <v>81.67</v>
          </cell>
        </row>
        <row r="4095">
          <cell r="A4095">
            <v>89813</v>
          </cell>
          <cell r="B4095" t="str">
            <v>LUVA SIMPLES, PVC, SERIE NORMAL, ESGOTO PREDIAL, DN 50 MM, JUNTA ELÁSTICA, FORNECIDO E INSTALADO EM PRUMADA DE ESGOTO SANITÁRIO OU VENTILAÇÃO. AF_08/2022</v>
          </cell>
          <cell r="C4095" t="str">
            <v>UN</v>
          </cell>
          <cell r="D4095">
            <v>5.3000000000000007</v>
          </cell>
          <cell r="E4095">
            <v>0.89</v>
          </cell>
          <cell r="F4095">
            <v>6.19</v>
          </cell>
        </row>
        <row r="4096">
          <cell r="A4096">
            <v>89814</v>
          </cell>
          <cell r="B4096" t="str">
            <v>LUVA DE CORRER, PVC, SERIE NORMAL, ESGOTO PREDIAL, DN 50 MM, JUNTA ELÁSTICA, FORNECIDO E INSTALADO EM PRUMADA DE ESGOTO SANITÁRIO OU VENTILAÇÃO. AF_08/2022</v>
          </cell>
          <cell r="C4096" t="str">
            <v>UN</v>
          </cell>
          <cell r="D4096">
            <v>16.599999999999998</v>
          </cell>
          <cell r="E4096">
            <v>0.89</v>
          </cell>
          <cell r="F4096">
            <v>17.489999999999998</v>
          </cell>
        </row>
        <row r="4097">
          <cell r="A4097">
            <v>89815</v>
          </cell>
          <cell r="B4097" t="str">
            <v>LUVA DE CORRER, CPVC, SOLDÁVEL, DN 35MM, INSTALADO EM PRUMADA DE ÁGUA   FORNECIMENTO E INSTALAÇÃO. AF_06/2022</v>
          </cell>
          <cell r="C4097" t="str">
            <v>UN</v>
          </cell>
          <cell r="D4097">
            <v>26.34</v>
          </cell>
          <cell r="E4097">
            <v>2.46</v>
          </cell>
          <cell r="F4097">
            <v>28.8</v>
          </cell>
        </row>
        <row r="4098">
          <cell r="A4098">
            <v>89816</v>
          </cell>
          <cell r="B4098" t="str">
            <v>UNIÃO, CPVC, SOLDÁVEL, DN35MM, INSTALADO EM PRUMADA DE ÁGUA   FORNECIMENTO E INSTALAÇÃO. AF_06/2022</v>
          </cell>
          <cell r="C4098" t="str">
            <v>UN</v>
          </cell>
          <cell r="D4098">
            <v>38.83</v>
          </cell>
          <cell r="E4098">
            <v>2.46</v>
          </cell>
          <cell r="F4098">
            <v>41.29</v>
          </cell>
        </row>
        <row r="4099">
          <cell r="A4099">
            <v>89817</v>
          </cell>
          <cell r="B4099" t="str">
            <v>LUVA SIMPLES, PVC, SERIE NORMAL, ESGOTO PREDIAL, DN 75 MM, JUNTA ELÁSTICA, FORNECIDO E INSTALADO EM PRUMADA DE ESGOTO SANITÁRIO OU VENTILAÇÃO. AF_08/2022</v>
          </cell>
          <cell r="C4099" t="str">
            <v>UN</v>
          </cell>
          <cell r="D4099">
            <v>11.799999999999999</v>
          </cell>
          <cell r="E4099">
            <v>3.32</v>
          </cell>
          <cell r="F4099">
            <v>15.12</v>
          </cell>
        </row>
        <row r="4100">
          <cell r="A4100">
            <v>89818</v>
          </cell>
          <cell r="B4100" t="str">
            <v>CONECTOR, CPVC, SOLDÁVEL, DN 35MM X 1 1/4 , INSTALADO EM PRUMADA DE ÁGUA   FORNECIMENTO E INSTALAÇÃO. AF_06/2022</v>
          </cell>
          <cell r="C4100" t="str">
            <v>UN</v>
          </cell>
          <cell r="D4100">
            <v>50.480000000000004</v>
          </cell>
          <cell r="E4100">
            <v>2.37</v>
          </cell>
          <cell r="F4100">
            <v>52.85</v>
          </cell>
        </row>
        <row r="4101">
          <cell r="A4101">
            <v>89819</v>
          </cell>
          <cell r="B4101" t="str">
            <v>LUVA DE CORRER, PVC, SERIE NORMAL, ESGOTO PREDIAL, DN 75 MM, JUNTA ELÁSTICA, FORNECIDO E INSTALADO EM PRUMADA DE ESGOTO SANITÁRIO OU VENTILAÇÃO. AF_08/2022</v>
          </cell>
          <cell r="C4101" t="str">
            <v>UN</v>
          </cell>
          <cell r="D4101">
            <v>20.990000000000002</v>
          </cell>
          <cell r="E4101">
            <v>3.31</v>
          </cell>
          <cell r="F4101">
            <v>24.3</v>
          </cell>
        </row>
        <row r="4102">
          <cell r="A4102">
            <v>89821</v>
          </cell>
          <cell r="B4102" t="str">
            <v>LUVA SIMPLES, PVC, SERIE NORMAL, ESGOTO PREDIAL, DN 100 MM, JUNTA ELÁSTICA, FORNECIDO E INSTALADO EM PRUMADA DE ESGOTO SANITÁRIO OU VENTILAÇÃO. AF_08/2022</v>
          </cell>
          <cell r="C4102" t="str">
            <v>UN</v>
          </cell>
          <cell r="D4102">
            <v>14.280000000000001</v>
          </cell>
          <cell r="E4102">
            <v>5.77</v>
          </cell>
          <cell r="F4102">
            <v>20.05</v>
          </cell>
        </row>
        <row r="4103">
          <cell r="A4103">
            <v>89822</v>
          </cell>
          <cell r="B4103" t="str">
            <v>LUVA, CPVC, SOLDÁVEL, DN 42MM, INSTALADO EM PRUMADA DE ÁGUA   FORNECIMENTO E INSTALAÇÃO. AF_06/2022</v>
          </cell>
          <cell r="C4103" t="str">
            <v>UN</v>
          </cell>
          <cell r="D4103">
            <v>23.21</v>
          </cell>
          <cell r="E4103">
            <v>2.89</v>
          </cell>
          <cell r="F4103">
            <v>26.1</v>
          </cell>
        </row>
        <row r="4104">
          <cell r="A4104">
            <v>89823</v>
          </cell>
          <cell r="B4104" t="str">
            <v>LUVA DE CORRER, PVC, SERIE NORMAL, ESGOTO PREDIAL, DN 100 MM, JUNTA ELÁSTICA, FORNECIDO E INSTALADO EM PRUMADA DE ESGOTO SANITÁRIO OU VENTILAÇÃO. AF_08/2022</v>
          </cell>
          <cell r="C4104" t="str">
            <v>UN</v>
          </cell>
          <cell r="D4104">
            <v>30.260000000000005</v>
          </cell>
          <cell r="E4104">
            <v>5.76</v>
          </cell>
          <cell r="F4104">
            <v>36.020000000000003</v>
          </cell>
        </row>
        <row r="4105">
          <cell r="A4105">
            <v>89824</v>
          </cell>
          <cell r="B4105" t="str">
            <v>LUVA DE CORRER, CPVC, SOLDÁVEL, DN 42MM, INSTALADO EM PRUMADA DE ÁGUA   FORNECIMENTO E INSTALAÇÃO. AF_06/2022</v>
          </cell>
          <cell r="C4105" t="str">
            <v>UN</v>
          </cell>
          <cell r="D4105">
            <v>36.03</v>
          </cell>
          <cell r="E4105">
            <v>2.89</v>
          </cell>
          <cell r="F4105">
            <v>38.92</v>
          </cell>
        </row>
        <row r="4106">
          <cell r="A4106">
            <v>89825</v>
          </cell>
          <cell r="B4106" t="str">
            <v>TE, PVC, SERIE NORMAL, ESGOTO PREDIAL, DN 50 X 50 MM, JUNTA ELÁSTICA, FORNECIDO E INSTALADO EM PRUMADA DE ESGOTO SANITÁRIO OU VENTILAÇÃO. AF_08/2022</v>
          </cell>
          <cell r="C4106" t="str">
            <v>UN</v>
          </cell>
          <cell r="D4106">
            <v>15.269999999999998</v>
          </cell>
          <cell r="E4106">
            <v>1.81</v>
          </cell>
          <cell r="F4106">
            <v>17.079999999999998</v>
          </cell>
        </row>
        <row r="4107">
          <cell r="A4107">
            <v>89826</v>
          </cell>
          <cell r="B4107" t="str">
            <v>LUVA DE TRANSIÇÃO, CPVC, SOLDÁVEL, DN42MM X 1.1/2 , INSTALADO EM PRUMADA DE ÁGUA   FORNECIMENTO E INSTALAÇÃO. AF_06/2022</v>
          </cell>
          <cell r="C4107" t="str">
            <v>UN</v>
          </cell>
          <cell r="D4107">
            <v>121.17999999999999</v>
          </cell>
          <cell r="E4107">
            <v>2.68</v>
          </cell>
          <cell r="F4107">
            <v>123.86</v>
          </cell>
        </row>
        <row r="4108">
          <cell r="A4108">
            <v>89827</v>
          </cell>
          <cell r="B4108" t="str">
            <v>JUNÇÃO SIMPLES, PVC, SERIE NORMAL, ESGOTO PREDIAL, DN 50 X 50 MM, JUNTA ELÁSTICA, FORNECIDO E INSTALADO EM PRUMADA DE ESGOTO SANITÁRIO OU VENTILAÇÃO. AF_08/2022</v>
          </cell>
          <cell r="C4108" t="str">
            <v>UN</v>
          </cell>
          <cell r="D4108">
            <v>17.720000000000002</v>
          </cell>
          <cell r="E4108">
            <v>1.81</v>
          </cell>
          <cell r="F4108">
            <v>19.53</v>
          </cell>
        </row>
        <row r="4109">
          <cell r="A4109">
            <v>89828</v>
          </cell>
          <cell r="B4109" t="str">
            <v>UNIÃO, CPVC, SOLDÁVEL, DN42MM, INSTALADO EM PRUMADA DE ÁGUA   FORNECIMENTO E INSTALAÇÃO. AF_06/2022</v>
          </cell>
          <cell r="C4109" t="str">
            <v>UN</v>
          </cell>
          <cell r="D4109">
            <v>56.93</v>
          </cell>
          <cell r="E4109">
            <v>2.89</v>
          </cell>
          <cell r="F4109">
            <v>59.82</v>
          </cell>
        </row>
        <row r="4110">
          <cell r="A4110">
            <v>89829</v>
          </cell>
          <cell r="B4110" t="str">
            <v>TE, PVC, SERIE NORMAL, ESGOTO PREDIAL, DN 75 X 75 MM, JUNTA ELÁSTICA, FORNECIDO E INSTALADO EM PRUMADA DE ESGOTO SANITÁRIO OU VENTILAÇÃO. AF_08/2022</v>
          </cell>
          <cell r="C4110" t="str">
            <v>UN</v>
          </cell>
          <cell r="D4110">
            <v>29.889999999999997</v>
          </cell>
          <cell r="E4110">
            <v>6.66</v>
          </cell>
          <cell r="F4110">
            <v>36.549999999999997</v>
          </cell>
        </row>
        <row r="4111">
          <cell r="A4111">
            <v>89830</v>
          </cell>
          <cell r="B4111" t="str">
            <v>JUNÇÃO SIMPLES, PVC, SERIE NORMAL, ESGOTO PREDIAL, DN 75 X 75 MM, JUNTA ELÁSTICA, FORNECIDO E INSTALADO EM PRUMADA DE ESGOTO SANITÁRIO OU VENTILAÇÃO. AF_08/2022</v>
          </cell>
          <cell r="C4111" t="str">
            <v>UN</v>
          </cell>
          <cell r="D4111">
            <v>32.049999999999997</v>
          </cell>
          <cell r="E4111">
            <v>6.66</v>
          </cell>
          <cell r="F4111">
            <v>38.71</v>
          </cell>
        </row>
        <row r="4112">
          <cell r="A4112">
            <v>89831</v>
          </cell>
          <cell r="B4112" t="str">
            <v>CONECTOR, CPVC, SOLDÁVEL, DN 42MM X 1.1/2 , INSTALADO EM PRUMADA DE ÁGUA   FORNECIMENTO E INSTALAÇÃO. AF_06/2022</v>
          </cell>
          <cell r="C4112" t="str">
            <v>UN</v>
          </cell>
          <cell r="D4112">
            <v>61.07</v>
          </cell>
          <cell r="E4112">
            <v>2.68</v>
          </cell>
          <cell r="F4112">
            <v>63.75</v>
          </cell>
        </row>
        <row r="4113">
          <cell r="A4113">
            <v>89832</v>
          </cell>
          <cell r="B4113" t="str">
            <v>BUCHA DE REDUÇÃO, CPVC, SOLDÁVEL, DN 42MM X 22MM, INSTALADO EM RAMAL DE DISTRIBUIÇÃO DE ÁGUA - FORNECIMENTO E INSTALAÇÃO. AF_06/2022</v>
          </cell>
          <cell r="C4113" t="str">
            <v>UN</v>
          </cell>
          <cell r="D4113">
            <v>37.33</v>
          </cell>
          <cell r="E4113">
            <v>4.29</v>
          </cell>
          <cell r="F4113">
            <v>41.62</v>
          </cell>
        </row>
        <row r="4114">
          <cell r="A4114">
            <v>89833</v>
          </cell>
          <cell r="B4114" t="str">
            <v>TE, PVC, SERIE NORMAL, ESGOTO PREDIAL, DN 100 X 100 MM, JUNTA ELÁSTICA, FORNECIDO E INSTALADO EM PRUMADA DE ESGOTO SANITÁRIO OU VENTILAÇÃO. AF_08/2022</v>
          </cell>
          <cell r="C4114" t="str">
            <v>UN</v>
          </cell>
          <cell r="D4114">
            <v>34.290000000000006</v>
          </cell>
          <cell r="E4114">
            <v>11.55</v>
          </cell>
          <cell r="F4114">
            <v>45.84</v>
          </cell>
        </row>
        <row r="4115">
          <cell r="A4115">
            <v>89834</v>
          </cell>
          <cell r="B4115" t="str">
            <v>JUNÇÃO SIMPLES, PVC, SERIE NORMAL, ESGOTO PREDIAL, DN 100 X 100 MM, JUNTA ELÁSTICA, FORNECIDO E INSTALADO EM PRUMADA DE ESGOTO SANITÁRIO OU VENTILAÇÃO. AF_08/2022</v>
          </cell>
          <cell r="C4115" t="str">
            <v>UN</v>
          </cell>
          <cell r="D4115">
            <v>42.69</v>
          </cell>
          <cell r="E4115">
            <v>11.54</v>
          </cell>
          <cell r="F4115">
            <v>54.23</v>
          </cell>
        </row>
        <row r="4116">
          <cell r="A4116">
            <v>89835</v>
          </cell>
          <cell r="B4116" t="str">
            <v>LUVA, CPVC, SOLDÁVEL, DN 54MM, INSTALADO EM PRUMADA DE ÁGUA   FORNECIMENTO E INSTALAÇÃO. AF_06/2022</v>
          </cell>
          <cell r="C4116" t="str">
            <v>UN</v>
          </cell>
          <cell r="D4116">
            <v>40.699999999999996</v>
          </cell>
          <cell r="E4116">
            <v>3.6</v>
          </cell>
          <cell r="F4116">
            <v>44.3</v>
          </cell>
        </row>
        <row r="4117">
          <cell r="A4117">
            <v>89836</v>
          </cell>
          <cell r="B4117" t="str">
            <v>LUVA DE TRANSIÇÃO, CPVC, SOLDÁVEL, DN 54MM X 2 , INSTALADO EM PRUMADA DE ÁGUA   FORNECIMENTO E INSTALAÇÃO. AF_06/2022</v>
          </cell>
          <cell r="C4117" t="str">
            <v>UN</v>
          </cell>
          <cell r="D4117">
            <v>190.97</v>
          </cell>
          <cell r="E4117">
            <v>3.47</v>
          </cell>
          <cell r="F4117">
            <v>194.44</v>
          </cell>
        </row>
        <row r="4118">
          <cell r="A4118">
            <v>89837</v>
          </cell>
          <cell r="B4118" t="str">
            <v>UNIÃO, CPVC, SOLDÁVEL, DN 54MM, INSTALADO EM PRUMADA DE ÁGUA   FORNECIMENTO E INSTALAÇÃO. AF_06/2022</v>
          </cell>
          <cell r="C4118" t="str">
            <v>UN</v>
          </cell>
          <cell r="D4118">
            <v>127.35</v>
          </cell>
          <cell r="E4118">
            <v>3.6</v>
          </cell>
          <cell r="F4118">
            <v>130.94999999999999</v>
          </cell>
        </row>
        <row r="4119">
          <cell r="A4119">
            <v>89838</v>
          </cell>
          <cell r="B4119" t="str">
            <v>LUVA, CPVC, SOLDÁVEL, DN 73MM, INSTALADO EM PRUMADA DE ÁGUA   FORNECIMENTO E INSTALAÇÃO. AF_06/2022</v>
          </cell>
          <cell r="C4119" t="str">
            <v>UN</v>
          </cell>
          <cell r="D4119">
            <v>145.41</v>
          </cell>
          <cell r="E4119">
            <v>4.7699999999999996</v>
          </cell>
          <cell r="F4119">
            <v>150.18</v>
          </cell>
        </row>
        <row r="4120">
          <cell r="A4120">
            <v>89839</v>
          </cell>
          <cell r="B4120" t="str">
            <v>UNIÃO, CPVC, SOLDÁVEL, DN 73MM, INSTALADO EM PRUMADA DE ÁGUA   FORNECIMENTO E INSTALAÇÃO. AF_06/2022</v>
          </cell>
          <cell r="C4120" t="str">
            <v>UN</v>
          </cell>
          <cell r="D4120">
            <v>165.25</v>
          </cell>
          <cell r="E4120">
            <v>4.7699999999999996</v>
          </cell>
          <cell r="F4120">
            <v>170.02</v>
          </cell>
        </row>
        <row r="4121">
          <cell r="A4121">
            <v>89840</v>
          </cell>
          <cell r="B4121" t="str">
            <v>LUVA, CPVC, SOLDÁVEL, DN 89MM, INSTALADO EM PRUMADA DE ÁGUA   FORNECIMENTO E INSTALAÇÃO. AF_06/2022</v>
          </cell>
          <cell r="C4121" t="str">
            <v>UN</v>
          </cell>
          <cell r="D4121">
            <v>171.9</v>
          </cell>
          <cell r="E4121">
            <v>5.75</v>
          </cell>
          <cell r="F4121">
            <v>177.65</v>
          </cell>
        </row>
        <row r="4122">
          <cell r="A4122">
            <v>89841</v>
          </cell>
          <cell r="B4122" t="str">
            <v>UNIÃO, CPVC, SOLDÁVEL, DN 89MM, INSTALADO EM PRUMADA DE ÁGUA   FORNECIMENTO E INSTALAÇÃO. AF_06/2022</v>
          </cell>
          <cell r="C4122" t="str">
            <v>UN</v>
          </cell>
          <cell r="D4122">
            <v>252.37</v>
          </cell>
          <cell r="E4122">
            <v>5.75</v>
          </cell>
          <cell r="F4122">
            <v>258.12</v>
          </cell>
        </row>
        <row r="4123">
          <cell r="A4123">
            <v>89842</v>
          </cell>
          <cell r="B4123" t="str">
            <v>TÊ, CPVC, SOLDÁVEL, DN 35MM, INSTALADO EM PRUMADA DE ÁGUA   FORNECIMENTO E INSTALAÇÃO. AF_06/2022</v>
          </cell>
          <cell r="C4123" t="str">
            <v>UN</v>
          </cell>
          <cell r="D4123">
            <v>45.769999999999996</v>
          </cell>
          <cell r="E4123">
            <v>4.95</v>
          </cell>
          <cell r="F4123">
            <v>50.72</v>
          </cell>
        </row>
        <row r="4124">
          <cell r="A4124">
            <v>89844</v>
          </cell>
          <cell r="B4124" t="str">
            <v>TE, CPVC, SOLDÁVEL, DN  42MM, INSTALADO EM PRUMADA DE ÁGUA   FORNECIMENTO E INSTALAÇÃO. AF_06/2022</v>
          </cell>
          <cell r="C4124" t="str">
            <v>UN</v>
          </cell>
          <cell r="D4124">
            <v>57.93</v>
          </cell>
          <cell r="E4124">
            <v>5.8</v>
          </cell>
          <cell r="F4124">
            <v>63.73</v>
          </cell>
        </row>
        <row r="4125">
          <cell r="A4125">
            <v>89845</v>
          </cell>
          <cell r="B4125" t="str">
            <v>TÊ, CPVC, SOLDÁVEL, DN 54 MM, INSTALADO EM PRUMADA DE ÁGUA   FORNECIMENTO E INSTALAÇÃO. AF_06/2022</v>
          </cell>
          <cell r="C4125" t="str">
            <v>UN</v>
          </cell>
          <cell r="D4125">
            <v>91.94</v>
          </cell>
          <cell r="E4125">
            <v>7.25</v>
          </cell>
          <cell r="F4125">
            <v>99.19</v>
          </cell>
        </row>
        <row r="4126">
          <cell r="A4126">
            <v>89846</v>
          </cell>
          <cell r="B4126" t="str">
            <v>TÊ, CPVC, SOLDÁVEL, DN 73MM, INSTALADO EM PRUMADA DE ÁGUA   FORNECIMENTO E INSTALAÇÃO. AF_06/2022</v>
          </cell>
          <cell r="C4126" t="str">
            <v>UN</v>
          </cell>
          <cell r="D4126">
            <v>200.04000000000002</v>
          </cell>
          <cell r="E4126">
            <v>9.5399999999999991</v>
          </cell>
          <cell r="F4126">
            <v>209.58</v>
          </cell>
        </row>
        <row r="4127">
          <cell r="A4127">
            <v>89847</v>
          </cell>
          <cell r="B4127" t="str">
            <v>TÊ, CPVC, SOLDÁVEL, DN 89MM, INSTALADO EM PRUMADA DE ÁGUA   FORNECIMENTO E INSTALAÇÃO. AF_06/2022</v>
          </cell>
          <cell r="C4127" t="str">
            <v>UN</v>
          </cell>
          <cell r="D4127">
            <v>239.69</v>
          </cell>
          <cell r="E4127">
            <v>11.47</v>
          </cell>
          <cell r="F4127">
            <v>251.16</v>
          </cell>
        </row>
        <row r="4128">
          <cell r="A4128">
            <v>89850</v>
          </cell>
          <cell r="B4128" t="str">
            <v>JOELHO 90 GRAUS, PVC, SERIE NORMAL, ESGOTO PREDIAL, DN 100 MM, JUNTA ELÁSTICA, FORNECIDO E INSTALADO EM SUBCOLETOR AÉREO DE ESGOTO SANITÁRIO. AF_08/2022</v>
          </cell>
          <cell r="C4128" t="str">
            <v>UN</v>
          </cell>
          <cell r="D4128">
            <v>21.72</v>
          </cell>
          <cell r="E4128">
            <v>11.04</v>
          </cell>
          <cell r="F4128">
            <v>32.76</v>
          </cell>
        </row>
        <row r="4129">
          <cell r="A4129">
            <v>89851</v>
          </cell>
          <cell r="B4129" t="str">
            <v>JOELHO 45 GRAUS, PVC, SERIE NORMAL, ESGOTO PREDIAL, DN 100 MM, JUNTA ELÁSTICA, FORNECIDO E INSTALADO EM SUBCOLETOR AÉREO DE ESGOTO SANITÁRIO. AF_08/2022</v>
          </cell>
          <cell r="C4129" t="str">
            <v>UN</v>
          </cell>
          <cell r="D4129">
            <v>22.590000000000003</v>
          </cell>
          <cell r="E4129">
            <v>11.04</v>
          </cell>
          <cell r="F4129">
            <v>33.630000000000003</v>
          </cell>
        </row>
        <row r="4130">
          <cell r="A4130">
            <v>89852</v>
          </cell>
          <cell r="B4130" t="str">
            <v>CURVA CURTA 90 GRAUS, PVC, SERIE NORMAL, ESGOTO PREDIAL, DN 100 MM, JUNTA ELÁSTICA, FORNECIDO E INSTALADO EM SUBCOLETOR AÉREO DE ESGOTO SANITÁRIO. AF_08/2022</v>
          </cell>
          <cell r="C4130" t="str">
            <v>UN</v>
          </cell>
          <cell r="D4130">
            <v>37.410000000000004</v>
          </cell>
          <cell r="E4130">
            <v>11.04</v>
          </cell>
          <cell r="F4130">
            <v>48.45</v>
          </cell>
        </row>
        <row r="4131">
          <cell r="A4131">
            <v>89853</v>
          </cell>
          <cell r="B4131" t="str">
            <v>CURVA LONGA 90 GRAUS, PVC, SERIE NORMAL, ESGOTO PREDIAL, DN 100 MM, JUNTA ELÁSTICA, FORNECIDO E INSTALADO EM SUBCOLETOR AÉREO DE ESGOTO SANITÁRIO. AF_08/2022</v>
          </cell>
          <cell r="C4131" t="str">
            <v>UN</v>
          </cell>
          <cell r="D4131">
            <v>73.97</v>
          </cell>
          <cell r="E4131">
            <v>11.03</v>
          </cell>
          <cell r="F4131">
            <v>85</v>
          </cell>
        </row>
        <row r="4132">
          <cell r="A4132">
            <v>89854</v>
          </cell>
          <cell r="B4132" t="str">
            <v>JOELHO 90 GRAUS, PVC, SERIE NORMAL, ESGOTO PREDIAL, DN 150 MM, JUNTA ELÁSTICA, FORNECIDO E INSTALADO EM SUBCOLETOR AÉREO DE ESGOTO SANITÁRIO. AF_08/2022</v>
          </cell>
          <cell r="C4132" t="str">
            <v>UN</v>
          </cell>
          <cell r="D4132">
            <v>92.13000000000001</v>
          </cell>
          <cell r="E4132">
            <v>14.35</v>
          </cell>
          <cell r="F4132">
            <v>106.48</v>
          </cell>
        </row>
        <row r="4133">
          <cell r="A4133">
            <v>89855</v>
          </cell>
          <cell r="B4133" t="str">
            <v>JOELHO 45 GRAUS, PVC, SERIE NORMAL, ESGOTO PREDIAL, DN 150 MM, JUNTA ELÁSTICA, FORNECIDO E INSTALADO EM SUBCOLETOR AÉREO DE ESGOTO SANITÁRIO. AF_08/2022</v>
          </cell>
          <cell r="C4133" t="str">
            <v>UN</v>
          </cell>
          <cell r="D4133">
            <v>97.570000000000007</v>
          </cell>
          <cell r="E4133">
            <v>14.35</v>
          </cell>
          <cell r="F4133">
            <v>111.92</v>
          </cell>
        </row>
        <row r="4134">
          <cell r="A4134">
            <v>89856</v>
          </cell>
          <cell r="B4134" t="str">
            <v>LUVA SIMPLES, PVC, SERIE NORMAL, ESGOTO PREDIAL, DN 100 MM, JUNTA ELÁSTICA, FORNECIDO E INSTALADO EM SUBCOLETOR AÉREO DE ESGOTO SANITÁRIO. AF_08/2022</v>
          </cell>
          <cell r="C4134" t="str">
            <v>UN</v>
          </cell>
          <cell r="D4134">
            <v>14.899999999999999</v>
          </cell>
          <cell r="E4134">
            <v>7.37</v>
          </cell>
          <cell r="F4134">
            <v>22.27</v>
          </cell>
        </row>
        <row r="4135">
          <cell r="A4135">
            <v>89857</v>
          </cell>
          <cell r="B4135" t="str">
            <v>LUVA DE CORRER, PVC, SERIE NORMAL, ESGOTO PREDIAL, DN 100 MM, JUNTA ELÁSTICA, FORNECIDO E INSTALADO EM SUBCOLETOR AÉREO DE ESGOTO SANITÁRIO. AF_08/2022</v>
          </cell>
          <cell r="C4135" t="str">
            <v>UN</v>
          </cell>
          <cell r="D4135">
            <v>30.880000000000003</v>
          </cell>
          <cell r="E4135">
            <v>7.36</v>
          </cell>
          <cell r="F4135">
            <v>38.24</v>
          </cell>
        </row>
        <row r="4136">
          <cell r="A4136">
            <v>89860</v>
          </cell>
          <cell r="B4136" t="str">
            <v>TE, PVC, SERIE NORMAL, ESGOTO PREDIAL, DN 100 X 100 MM, JUNTA ELÁSTICA, FORNECIDO E INSTALADO EM SUBCOLETOR AÉREO DE ESGOTO SANITÁRIO. AF_08/2022</v>
          </cell>
          <cell r="C4136" t="str">
            <v>UN</v>
          </cell>
          <cell r="D4136">
            <v>35.550000000000004</v>
          </cell>
          <cell r="E4136">
            <v>14.72</v>
          </cell>
          <cell r="F4136">
            <v>50.27</v>
          </cell>
        </row>
        <row r="4137">
          <cell r="A4137">
            <v>89861</v>
          </cell>
          <cell r="B4137" t="str">
            <v>JUNÇÃO SIMPLES, PVC, SERIE NORMAL, ESGOTO PREDIAL, DN 100 X 100 MM, JUNTA ELÁSTICA, FORNECIDO E INSTALADO EM SUBCOLETOR AÉREO DE ESGOTO SANITÁRIO. AF_08/2022</v>
          </cell>
          <cell r="C4137" t="str">
            <v>UN</v>
          </cell>
          <cell r="D4137">
            <v>43.94</v>
          </cell>
          <cell r="E4137">
            <v>14.72</v>
          </cell>
          <cell r="F4137">
            <v>58.66</v>
          </cell>
        </row>
        <row r="4138">
          <cell r="A4138">
            <v>89866</v>
          </cell>
          <cell r="B4138" t="str">
            <v>JOELHO 90 GRAUS, PVC, SOLDÁVEL, DN 25MM, INSTALADO EM DRENO DE AR-CONDICIONADO - FORNECIMENTO E INSTALAÇÃO. AF_08/2022</v>
          </cell>
          <cell r="C4138" t="str">
            <v>UN</v>
          </cell>
          <cell r="D4138">
            <v>3.6099999999999994</v>
          </cell>
          <cell r="E4138">
            <v>4.43</v>
          </cell>
          <cell r="F4138">
            <v>8.0399999999999991</v>
          </cell>
        </row>
        <row r="4139">
          <cell r="A4139">
            <v>89867</v>
          </cell>
          <cell r="B4139" t="str">
            <v>JOELHO 45 GRAUS, PVC, SOLDÁVEL, DN 25MM, INSTALADO EM DRENO DE AR-CONDICIONADO - FORNECIMENTO E INSTALAÇÃO. AF_08/2022</v>
          </cell>
          <cell r="C4139" t="str">
            <v>UN</v>
          </cell>
          <cell r="D4139">
            <v>4.3900000000000006</v>
          </cell>
          <cell r="E4139">
            <v>4.43</v>
          </cell>
          <cell r="F4139">
            <v>8.82</v>
          </cell>
        </row>
        <row r="4140">
          <cell r="A4140">
            <v>89868</v>
          </cell>
          <cell r="B4140" t="str">
            <v>LUVA, PVC, SOLDÁVEL, DN 25MM, INSTALADO EM DRENO DE AR-CONDICIONADO - FORNECIMENTO E INSTALAÇÃO. AF_08/2022</v>
          </cell>
          <cell r="C4140" t="str">
            <v>UN</v>
          </cell>
          <cell r="D4140">
            <v>3.15</v>
          </cell>
          <cell r="E4140">
            <v>2.94</v>
          </cell>
          <cell r="F4140">
            <v>6.09</v>
          </cell>
        </row>
        <row r="4141">
          <cell r="A4141">
            <v>89869</v>
          </cell>
          <cell r="B4141" t="str">
            <v>TE, PVC, SOLDÁVEL, DN 25MM, INSTALADO EM DRENO DE AR-CONDICIONADO - FORNECIMENTO E INSTALAÇÃO. AF_08/2022</v>
          </cell>
          <cell r="C4141" t="str">
            <v>UN</v>
          </cell>
          <cell r="D4141">
            <v>5.26</v>
          </cell>
          <cell r="E4141">
            <v>5.9</v>
          </cell>
          <cell r="F4141">
            <v>11.16</v>
          </cell>
        </row>
        <row r="4142">
          <cell r="A4142">
            <v>89979</v>
          </cell>
          <cell r="B4142" t="str">
            <v>LUVA COM BUCHA DE LATÃO, PVC, SOLDÁVEL, DN 32MM X 1 , INSTALADO EM RAMAL OU SUB-RAMAL DE ÁGUA   FORNECIMENTO E INSTALAÇÃO. AF_06/2022</v>
          </cell>
          <cell r="C4142" t="str">
            <v>UN</v>
          </cell>
          <cell r="D4142">
            <v>20.7</v>
          </cell>
          <cell r="E4142">
            <v>4.41</v>
          </cell>
          <cell r="F4142">
            <v>25.11</v>
          </cell>
        </row>
        <row r="4143">
          <cell r="A4143">
            <v>89981</v>
          </cell>
          <cell r="B4143" t="str">
            <v>LUVA SOLDÁVEL E COM BUCHA DE LATÃO, PVC, SOLDÁVEL, DN 32MM X 1 , INSTALADO EM PRUMADA DE ÁGUA   FORNECIMENTO E INSTALAÇÃO. AF_06/2022</v>
          </cell>
          <cell r="C4143" t="str">
            <v>UN</v>
          </cell>
          <cell r="D4143">
            <v>19.75</v>
          </cell>
          <cell r="E4143">
            <v>2.06</v>
          </cell>
          <cell r="F4143">
            <v>21.81</v>
          </cell>
        </row>
        <row r="4144">
          <cell r="A4144">
            <v>90373</v>
          </cell>
          <cell r="B4144" t="str">
            <v>JOELHO 90 GRAUS COM BUCHA DE LATÃO, PVC, SOLDÁVEL, DN 25MM, X 1/2  INSTALADO EM RAMAL OU SUB-RAMAL DE ÁGUA - FORNECIMENTO E INSTALAÇÃO. AF_06/2022</v>
          </cell>
          <cell r="C4144" t="str">
            <v>UN</v>
          </cell>
          <cell r="D4144">
            <v>8.49</v>
          </cell>
          <cell r="E4144">
            <v>5.23</v>
          </cell>
          <cell r="F4144">
            <v>13.72</v>
          </cell>
        </row>
        <row r="4145">
          <cell r="A4145">
            <v>90374</v>
          </cell>
          <cell r="B4145" t="str">
            <v>TÊ COM BUCHA DE LATÃO NA BOLSA CENTRAL, PVC, SOLDÁVEL, DN 25MM X 3/4 , INSTALADO EM RAMAL OU SUB-RAMAL DE ÁGUA - FORNECIMENTO E INSTALAÇÃO. AF_06/2022</v>
          </cell>
          <cell r="C4145" t="str">
            <v>UN</v>
          </cell>
          <cell r="D4145">
            <v>15.62</v>
          </cell>
          <cell r="E4145">
            <v>7.51</v>
          </cell>
          <cell r="F4145">
            <v>23.13</v>
          </cell>
        </row>
        <row r="4146">
          <cell r="A4146">
            <v>92287</v>
          </cell>
          <cell r="B4146" t="str">
            <v>COTOVELO EM COBRE, DN 22 MM, 90 GRAUS, SEM ANEL DE SOLDA, INSTALADO EM PRUMADA DE HIDRÁULICA PREDIAL - FORNECIMENTO E INSTALAÇÃO. AF_04/2022</v>
          </cell>
          <cell r="C4146" t="str">
            <v>UN</v>
          </cell>
          <cell r="D4146">
            <v>13.810000000000002</v>
          </cell>
          <cell r="E4146">
            <v>3.54</v>
          </cell>
          <cell r="F4146">
            <v>17.350000000000001</v>
          </cell>
        </row>
        <row r="4147">
          <cell r="A4147">
            <v>92288</v>
          </cell>
          <cell r="B4147" t="str">
            <v>COTOVELO EM COBRE, DN 28 MM, 90 GRAUS, SEM ANEL DE SOLDA, INSTALADO EM PRUMADA DE HIDRÁULICA PREDIAL - FORNECIMENTO E INSTALAÇÃO. AF_04/2022</v>
          </cell>
          <cell r="C4147" t="str">
            <v>UN</v>
          </cell>
          <cell r="D4147">
            <v>22.580000000000002</v>
          </cell>
          <cell r="E4147">
            <v>4.5599999999999996</v>
          </cell>
          <cell r="F4147">
            <v>27.14</v>
          </cell>
        </row>
        <row r="4148">
          <cell r="A4148">
            <v>92289</v>
          </cell>
          <cell r="B4148" t="str">
            <v>COTOVELO EM COBRE, DN 35 MM, 90 GRAUS, SEM ANEL DE SOLDA, INSTALADO EM PRUMADA DE HIDRÁULICA PREDIAL - FORNECIMENTO E INSTALAÇÃO. AF_04/2022</v>
          </cell>
          <cell r="C4148" t="str">
            <v>UN</v>
          </cell>
          <cell r="D4148">
            <v>41.86</v>
          </cell>
          <cell r="E4148">
            <v>5.76</v>
          </cell>
          <cell r="F4148">
            <v>47.62</v>
          </cell>
        </row>
        <row r="4149">
          <cell r="A4149">
            <v>92290</v>
          </cell>
          <cell r="B4149" t="str">
            <v>COTOVELO EM COBRE, DN 42 MM, 90 GRAUS, SEM ANEL DE SOLDA, INSTALADO EM PRUMADA DE HIDRÁULICA PREDIAL - FORNECIMENTO E INSTALAÇÃO. AF_04/2022</v>
          </cell>
          <cell r="C4149" t="str">
            <v>UN</v>
          </cell>
          <cell r="D4149">
            <v>64.849999999999994</v>
          </cell>
          <cell r="E4149">
            <v>6.95</v>
          </cell>
          <cell r="F4149">
            <v>71.8</v>
          </cell>
        </row>
        <row r="4150">
          <cell r="A4150">
            <v>92291</v>
          </cell>
          <cell r="B4150" t="str">
            <v>COTOVELO EM COBRE, DN 54 MM, 90 GRAUS, SEM ANEL DE SOLDA, INSTALADO EM PRUMADA DE HIDRÁULICA PREDIAL - FORNECIMENTO E INSTALAÇÃO. AF_04/2022</v>
          </cell>
          <cell r="C4150" t="str">
            <v>UN</v>
          </cell>
          <cell r="D4150">
            <v>101.87</v>
          </cell>
          <cell r="E4150">
            <v>9</v>
          </cell>
          <cell r="F4150">
            <v>110.87</v>
          </cell>
        </row>
        <row r="4151">
          <cell r="A4151">
            <v>92292</v>
          </cell>
          <cell r="B4151" t="str">
            <v>COTOVELO EM COBRE, DN 66 MM, 90 GRAUS, SEM ANEL DE SOLDA, INSTALADO EM PRUMADA DE HIDRÁULICA PREDIAL - FORNECIMENTO E INSTALAÇÃO. AF_04/2022</v>
          </cell>
          <cell r="C4151" t="str">
            <v>UN</v>
          </cell>
          <cell r="D4151">
            <v>328.95</v>
          </cell>
          <cell r="E4151">
            <v>11.06</v>
          </cell>
          <cell r="F4151">
            <v>340.01</v>
          </cell>
        </row>
        <row r="4152">
          <cell r="A4152">
            <v>92293</v>
          </cell>
          <cell r="B4152" t="str">
            <v>LUVA EM COBRE, DN 22 MM, SEM ANEL DE SOLDA, INSTALADO EM PRUMADA DE HIDRÁULICA PREDIAL - FORNECIMENTO E INSTALAÇÃO. AF_04/2022</v>
          </cell>
          <cell r="C4152" t="str">
            <v>UN</v>
          </cell>
          <cell r="D4152">
            <v>7.5600000000000005</v>
          </cell>
          <cell r="E4152">
            <v>2.36</v>
          </cell>
          <cell r="F4152">
            <v>9.92</v>
          </cell>
        </row>
        <row r="4153">
          <cell r="A4153">
            <v>92294</v>
          </cell>
          <cell r="B4153" t="str">
            <v>LUVA EM COBRE, DN 28 MM, SEM ANEL DE SOLDA, INSTALADO EM PRUMADA DE HIDRÁULICA PREDIAL - FORNECIMENTO E INSTALAÇÃO. AF_04/2022</v>
          </cell>
          <cell r="C4153" t="str">
            <v>UN</v>
          </cell>
          <cell r="D4153">
            <v>13.56</v>
          </cell>
          <cell r="E4153">
            <v>3.03</v>
          </cell>
          <cell r="F4153">
            <v>16.59</v>
          </cell>
        </row>
        <row r="4154">
          <cell r="A4154">
            <v>92295</v>
          </cell>
          <cell r="B4154" t="str">
            <v>LUVA EM COBRE, DN 35 MM, SEM ANEL DE SOLDA, INSTALADO EM PRUMADA DE HIDRÁULICA PREDIAL - FORNECIMENTO E INSTALAÇÃO. AF_04/2022</v>
          </cell>
          <cell r="C4154" t="str">
            <v>UN</v>
          </cell>
          <cell r="D4154">
            <v>27.07</v>
          </cell>
          <cell r="E4154">
            <v>3.83</v>
          </cell>
          <cell r="F4154">
            <v>30.9</v>
          </cell>
        </row>
        <row r="4155">
          <cell r="A4155">
            <v>92296</v>
          </cell>
          <cell r="B4155" t="str">
            <v>LUVA EM COBRE, DN 42 MM, SEM ANEL DE SOLDA, INSTALADO EM PRUMADA DE HIDRÁULICA PREDIAL - FORNECIMENTO E INSTALAÇÃO. AF_04/2022</v>
          </cell>
          <cell r="C4155" t="str">
            <v>UN</v>
          </cell>
          <cell r="D4155">
            <v>36.229999999999997</v>
          </cell>
          <cell r="E4155">
            <v>4.63</v>
          </cell>
          <cell r="F4155">
            <v>40.86</v>
          </cell>
        </row>
        <row r="4156">
          <cell r="A4156">
            <v>92297</v>
          </cell>
          <cell r="B4156" t="str">
            <v>LUVA EM COBRE, DN 54 MM, SEM ANEL DE SOLDA, INSTALADO EM PRUMADA DE HIDRÁULICA PREDIAL - FORNECIMENTO E INSTALAÇÃO. AF_04/2022</v>
          </cell>
          <cell r="C4156" t="str">
            <v>UN</v>
          </cell>
          <cell r="D4156">
            <v>57.16</v>
          </cell>
          <cell r="E4156">
            <v>5.99</v>
          </cell>
          <cell r="F4156">
            <v>63.15</v>
          </cell>
        </row>
        <row r="4157">
          <cell r="A4157">
            <v>92298</v>
          </cell>
          <cell r="B4157" t="str">
            <v>LUVA EM COBRE, DN 66 MM, SEM ANEL DE SOLDA, INSTALADO EM PRUMADA DE HIDRÁULICA PREDIAL - FORNECIMENTO E INSTALAÇÃO. AF_04/2022</v>
          </cell>
          <cell r="C4157" t="str">
            <v>UN</v>
          </cell>
          <cell r="D4157">
            <v>168.13</v>
          </cell>
          <cell r="E4157">
            <v>7.37</v>
          </cell>
          <cell r="F4157">
            <v>175.5</v>
          </cell>
        </row>
        <row r="4158">
          <cell r="A4158">
            <v>92299</v>
          </cell>
          <cell r="B4158" t="str">
            <v>TE EM COBRE, DN 22 MM, SEM ANEL DE SOLDA, INSTALADO EM PRUMADA DE HIDRÁULICA PREDIAL - FORNECIMENTO E INSTALAÇÃO. AF_04/2022</v>
          </cell>
          <cell r="C4158" t="str">
            <v>UN</v>
          </cell>
          <cell r="D4158">
            <v>18.12</v>
          </cell>
          <cell r="E4158">
            <v>4.72</v>
          </cell>
          <cell r="F4158">
            <v>22.84</v>
          </cell>
        </row>
        <row r="4159">
          <cell r="A4159">
            <v>92300</v>
          </cell>
          <cell r="B4159" t="str">
            <v>TE EM COBRE, DN 28 MM, SEM ANEL DE SOLDA, INSTALADO EM PRUMADA DE HIDRÁULICA PREDIAL - FORNECIMENTO E INSTALAÇÃO. AF_04/2022</v>
          </cell>
          <cell r="C4159" t="str">
            <v>UN</v>
          </cell>
          <cell r="D4159">
            <v>28.48</v>
          </cell>
          <cell r="E4159">
            <v>6.09</v>
          </cell>
          <cell r="F4159">
            <v>34.57</v>
          </cell>
        </row>
        <row r="4160">
          <cell r="A4160">
            <v>92301</v>
          </cell>
          <cell r="B4160" t="str">
            <v>TE EM COBRE, DN 35 MM, SEM ANEL DE SOLDA, INSTALADO EM PRUMADA DE HIDRÁULICA PREDIAL - FORNECIMENTO E INSTALAÇÃO. AF_04/2022</v>
          </cell>
          <cell r="C4160" t="str">
            <v>UN</v>
          </cell>
          <cell r="D4160">
            <v>59.85</v>
          </cell>
          <cell r="E4160">
            <v>7.68</v>
          </cell>
          <cell r="F4160">
            <v>67.53</v>
          </cell>
        </row>
        <row r="4161">
          <cell r="A4161">
            <v>92302</v>
          </cell>
          <cell r="B4161" t="str">
            <v>TE EM COBRE, DN 42 MM, SEM ANEL DE SOLDA, INSTALADO EM PRUMADA DE HIDRÁULICA PREDIAL - FORNECIMENTO E INSTALAÇÃO. AF_04/2022</v>
          </cell>
          <cell r="C4161" t="str">
            <v>UN</v>
          </cell>
          <cell r="D4161">
            <v>79.77</v>
          </cell>
          <cell r="E4161">
            <v>9.2799999999999994</v>
          </cell>
          <cell r="F4161">
            <v>89.05</v>
          </cell>
        </row>
        <row r="4162">
          <cell r="A4162">
            <v>92303</v>
          </cell>
          <cell r="B4162" t="str">
            <v>TE EM COBRE, DN 54 MM, SEM ANEL DE SOLDA, INSTALADO EM PRUMADA DE HIDRÁULICA PREDIAL - FORNECIMENTO E INSTALAÇÃO. AF_04/2022</v>
          </cell>
          <cell r="C4162" t="str">
            <v>UN</v>
          </cell>
          <cell r="D4162">
            <v>150.43</v>
          </cell>
          <cell r="E4162">
            <v>12.01</v>
          </cell>
          <cell r="F4162">
            <v>162.44</v>
          </cell>
        </row>
        <row r="4163">
          <cell r="A4163">
            <v>92304</v>
          </cell>
          <cell r="B4163" t="str">
            <v>TE EM COBRE, DN 66 MM, SEM ANEL DE SOLDA, INSTALADO EM PRUMADA DE HIDRÁULICA PREDIAL - FORNECIMENTO E INSTALAÇÃO. AF_04/2022</v>
          </cell>
          <cell r="C4163" t="str">
            <v>UN</v>
          </cell>
          <cell r="D4163">
            <v>403.57</v>
          </cell>
          <cell r="E4163">
            <v>14.75</v>
          </cell>
          <cell r="F4163">
            <v>418.32</v>
          </cell>
        </row>
        <row r="4164">
          <cell r="A4164">
            <v>92311</v>
          </cell>
          <cell r="B4164" t="str">
            <v>COTOVELO EM COBRE, DN 15 MM, 90 GRAUS, SEM ANEL DE SOLDA, INSTALADO EM RAMAL DE DISTRIBUIÇÃO   FORNECIMENTO E INSTALAÇÃO. AF_04/2022</v>
          </cell>
          <cell r="C4164" t="str">
            <v>UN</v>
          </cell>
          <cell r="D4164">
            <v>8.0300000000000011</v>
          </cell>
          <cell r="E4164">
            <v>5.46</v>
          </cell>
          <cell r="F4164">
            <v>13.49</v>
          </cell>
        </row>
        <row r="4165">
          <cell r="A4165">
            <v>92312</v>
          </cell>
          <cell r="B4165" t="str">
            <v>COTOVELO EM COBRE, DN 22 MM, 90 GRAUS, SEM ANEL DE SOLDA, INSTALADO EM RAMAL DE DISTRIBUIÇÃO DE HIDRÁULICA PREDIAL - FORNECIMENTO E INSTALAÇÃO. AF_04/2022</v>
          </cell>
          <cell r="C4165" t="str">
            <v>UN</v>
          </cell>
          <cell r="D4165">
            <v>15.129999999999999</v>
          </cell>
          <cell r="E4165">
            <v>6.87</v>
          </cell>
          <cell r="F4165">
            <v>22</v>
          </cell>
        </row>
        <row r="4166">
          <cell r="A4166">
            <v>92313</v>
          </cell>
          <cell r="B4166" t="str">
            <v>COTOVELO EM COBRE, DN 28 MM, 90 GRAUS, SEM ANEL DE SOLDA, INSTALADO EM RAMAL DE DISTRIBUIÇÃO DE HIDRÁULICA PREDIAL - FORNECIMENTO E INSTALAÇÃO. AF_04/2022</v>
          </cell>
          <cell r="C4166" t="str">
            <v>UN</v>
          </cell>
          <cell r="D4166">
            <v>23.810000000000002</v>
          </cell>
          <cell r="E4166">
            <v>7.65</v>
          </cell>
          <cell r="F4166">
            <v>31.46</v>
          </cell>
        </row>
        <row r="4167">
          <cell r="A4167">
            <v>92314</v>
          </cell>
          <cell r="B4167" t="str">
            <v>LUVA EM COBRE, DN 15 MM, SEM ANEL DE SOLDA, INSTALADO EM RAMAL DE DISTRIBUIÇÃO DE HIDRÁULICA PREDIAL - FORNECIMENTO E INSTALAÇÃO. AF_04/2022</v>
          </cell>
          <cell r="C4167" t="str">
            <v>UN</v>
          </cell>
          <cell r="D4167">
            <v>5.1199999999999992</v>
          </cell>
          <cell r="E4167">
            <v>3.97</v>
          </cell>
          <cell r="F4167">
            <v>9.09</v>
          </cell>
        </row>
        <row r="4168">
          <cell r="A4168">
            <v>92315</v>
          </cell>
          <cell r="B4168" t="str">
            <v>LUVA EM COBRE, DN 22 MM, SEM ANEL DE SOLDA, INSTALADO EM RAMAL DE DISTRIBUIÇÃO DE HIDRÁULICA PREDIAL - FORNECIMENTO E INSTALAÇÃO. AF_04/2022</v>
          </cell>
          <cell r="C4168" t="str">
            <v>UN</v>
          </cell>
          <cell r="D4168">
            <v>8.4499999999999993</v>
          </cell>
          <cell r="E4168">
            <v>4.58</v>
          </cell>
          <cell r="F4168">
            <v>13.03</v>
          </cell>
        </row>
        <row r="4169">
          <cell r="A4169">
            <v>92316</v>
          </cell>
          <cell r="B4169" t="str">
            <v>LUVA EM COBRE, DN 28 MM, SEM ANEL DE SOLDA, INSTALADO EM RAMAL DE DISTRIBUIÇÃO DE HIDRÁULICA PREDIAL - FORNECIMENTO E INSTALAÇÃO. AF_04/2022</v>
          </cell>
          <cell r="C4169" t="str">
            <v>UN</v>
          </cell>
          <cell r="D4169">
            <v>14.38</v>
          </cell>
          <cell r="E4169">
            <v>5.0999999999999996</v>
          </cell>
          <cell r="F4169">
            <v>19.48</v>
          </cell>
        </row>
        <row r="4170">
          <cell r="A4170">
            <v>92317</v>
          </cell>
          <cell r="B4170" t="str">
            <v>TE EM COBRE, DN 15 MM, SEM ANEL DE SOLDA, INSTALADO EM RAMAL DE DISTRIBUIÇÃO DE HIDRÁULICA PREDIAL - FORNECIMENTO E INSTALAÇÃO. AF_04/2022</v>
          </cell>
          <cell r="C4170" t="str">
            <v>UN</v>
          </cell>
          <cell r="D4170">
            <v>11.059999999999999</v>
          </cell>
          <cell r="E4170">
            <v>7.94</v>
          </cell>
          <cell r="F4170">
            <v>19</v>
          </cell>
        </row>
        <row r="4171">
          <cell r="A4171">
            <v>92318</v>
          </cell>
          <cell r="B4171" t="str">
            <v>TE EM COBRE, DN 22 MM, SEM ANEL DE SOLDA, INSTALADO EM RAMAL DE DISTRIBUIÇÃO DE HIDRÁULICA PREDIAL - FORNECIMENTO E INSTALAÇÃO. AF_04/2022</v>
          </cell>
          <cell r="C4171" t="str">
            <v>UN</v>
          </cell>
          <cell r="D4171">
            <v>19.89</v>
          </cell>
          <cell r="E4171">
            <v>9.16</v>
          </cell>
          <cell r="F4171">
            <v>29.05</v>
          </cell>
        </row>
        <row r="4172">
          <cell r="A4172">
            <v>92319</v>
          </cell>
          <cell r="B4172" t="str">
            <v>TE EM COBRE, DN 28 MM, SEM ANEL DE SOLDA, INSTALADO EM RAMAL DE DISTRIBUIÇÃO DE HIDRÁULICA PREDIAL - FORNECIMENTO E INSTALAÇÃO. AF_04/2022</v>
          </cell>
          <cell r="C4172" t="str">
            <v>UN</v>
          </cell>
          <cell r="D4172">
            <v>30.130000000000003</v>
          </cell>
          <cell r="E4172">
            <v>10.19</v>
          </cell>
          <cell r="F4172">
            <v>40.32</v>
          </cell>
        </row>
        <row r="4173">
          <cell r="A4173">
            <v>92326</v>
          </cell>
          <cell r="B4173" t="str">
            <v>COTOVELO EM COBRE, DN 15 MM, 90 GRAUS, SEM ANEL DE SOLDA, INSTALADO EM RAMAL E SUB-RAMAL DE HIDRÁULICA PREDIAL - FORNECIMENTO E INSTALAÇÃO. AF_04/2022</v>
          </cell>
          <cell r="C4173" t="str">
            <v>UN</v>
          </cell>
          <cell r="D4173">
            <v>8.120000000000001</v>
          </cell>
          <cell r="E4173">
            <v>6.18</v>
          </cell>
          <cell r="F4173">
            <v>14.3</v>
          </cell>
        </row>
        <row r="4174">
          <cell r="A4174">
            <v>92327</v>
          </cell>
          <cell r="B4174" t="str">
            <v>COTOVELO EM COBRE, DN 22 MM, 90 GRAUS, SEM ANEL DE SOLDA, INSTALADO EM RAMAL E SUB-RAMAL DE HIDRÁULICA PREDIAL - FORNECIMENTO E INSTALAÇÃO. AF_04/2022</v>
          </cell>
          <cell r="C4174" t="str">
            <v>UN</v>
          </cell>
          <cell r="D4174">
            <v>16.119999999999997</v>
          </cell>
          <cell r="E4174">
            <v>9.33</v>
          </cell>
          <cell r="F4174">
            <v>25.45</v>
          </cell>
        </row>
        <row r="4175">
          <cell r="A4175">
            <v>92328</v>
          </cell>
          <cell r="B4175" t="str">
            <v>COTOVELO EM COBRE, DN 28 MM, 90 GRAUS, SEM ANEL DE SOLDA, INSTALADO EM RAMAL E SUB-RAMAL DE HIDRÁULICA PREDIAL - FORNECIMENTO E INSTALAÇÃO. AF_04/2022</v>
          </cell>
          <cell r="C4175" t="str">
            <v>UN</v>
          </cell>
          <cell r="D4175">
            <v>25.560000000000002</v>
          </cell>
          <cell r="E4175">
            <v>12.03</v>
          </cell>
          <cell r="F4175">
            <v>37.590000000000003</v>
          </cell>
        </row>
        <row r="4176">
          <cell r="A4176">
            <v>92329</v>
          </cell>
          <cell r="B4176" t="str">
            <v>LUVA EM COBRE, DN 15 MM, SEM ANEL DE SOLDA, INSTALADO EM RAMAL E SUB-RAMAL DE HIDRÁULICA PREDIAL - FORNECIMENTO E INSTALAÇÃO. AF_04/2022</v>
          </cell>
          <cell r="C4176" t="str">
            <v>UN</v>
          </cell>
          <cell r="D4176">
            <v>5.169999999999999</v>
          </cell>
          <cell r="E4176">
            <v>4.12</v>
          </cell>
          <cell r="F4176">
            <v>9.2899999999999991</v>
          </cell>
        </row>
        <row r="4177">
          <cell r="A4177">
            <v>92330</v>
          </cell>
          <cell r="B4177" t="str">
            <v>LUVA EM COBRE, DN 22 MM, SEM ANEL DE SOLDA, INSTALADO EM RAMAL E SUB-RAMAL DE HIDRÁULICA PREDIAL - FORNECIMENTO E INSTALAÇÃO. AF_04/2022</v>
          </cell>
          <cell r="C4177" t="str">
            <v>UN</v>
          </cell>
          <cell r="D4177">
            <v>9.11</v>
          </cell>
          <cell r="E4177">
            <v>6.24</v>
          </cell>
          <cell r="F4177">
            <v>15.35</v>
          </cell>
        </row>
        <row r="4178">
          <cell r="A4178">
            <v>92331</v>
          </cell>
          <cell r="B4178" t="str">
            <v>LUVA EM COBRE, DN 28 MM, SEM ANEL DE SOLDA, INSTALADO EM RAMAL E SUB-RAMAL DE HIDRÁULICA PREDIAL - FORNECIMENTO E INSTALAÇÃO. AF_04/2022</v>
          </cell>
          <cell r="C4178" t="str">
            <v>UN</v>
          </cell>
          <cell r="D4178">
            <v>15.57</v>
          </cell>
          <cell r="E4178">
            <v>8.02</v>
          </cell>
          <cell r="F4178">
            <v>23.59</v>
          </cell>
        </row>
        <row r="4179">
          <cell r="A4179">
            <v>92332</v>
          </cell>
          <cell r="B4179" t="str">
            <v>TE EM COBRE, DN 15 MM, SEM ANEL DE SOLDA, INSTALADO EM RAMAL E SUB-RAMAL DE HIDRÁULICA PREDIAL - FORNECIMENTO E INSTALAÇÃO. AF_04/2022</v>
          </cell>
          <cell r="C4179" t="str">
            <v>UN</v>
          </cell>
          <cell r="D4179">
            <v>11.14</v>
          </cell>
          <cell r="E4179">
            <v>8.23</v>
          </cell>
          <cell r="F4179">
            <v>19.37</v>
          </cell>
        </row>
        <row r="4180">
          <cell r="A4180">
            <v>92333</v>
          </cell>
          <cell r="B4180" t="str">
            <v>TE EM COBRE, DN 22 MM, SEM ANEL DE SOLDA, INSTALADO EM RAMAL E SUB-RAMAL DE HIDRÁULICA PREDIAL - FORNECIMENTO E INSTALAÇÃO. AF_04/2022</v>
          </cell>
          <cell r="C4180" t="str">
            <v>UN</v>
          </cell>
          <cell r="D4180">
            <v>21.229999999999997</v>
          </cell>
          <cell r="E4180">
            <v>12.43</v>
          </cell>
          <cell r="F4180">
            <v>33.659999999999997</v>
          </cell>
        </row>
        <row r="4181">
          <cell r="A4181">
            <v>92334</v>
          </cell>
          <cell r="B4181" t="str">
            <v>TE EM COBRE, DN 28 MM, SEM ANEL DE SOLDA, INSTALADO EM RAMAL E SUB-RAMAL DE HIDRÁULICA PREDIAL - FORNECIMENTO E INSTALAÇÃO. AF_04/2022</v>
          </cell>
          <cell r="C4181" t="str">
            <v>UN</v>
          </cell>
          <cell r="D4181">
            <v>32.49</v>
          </cell>
          <cell r="E4181">
            <v>16.04</v>
          </cell>
          <cell r="F4181">
            <v>48.53</v>
          </cell>
        </row>
        <row r="4182">
          <cell r="A4182">
            <v>92344</v>
          </cell>
          <cell r="B4182" t="str">
            <v>NIPLE, EM FERRO GALVANIZADO, DN 50 (2"), CONEXÃO ROSQUEADA, INSTALADO EM PRUMADAS - FORNECIMENTO E INSTALAÇÃO. AF_10/2020</v>
          </cell>
          <cell r="C4182" t="str">
            <v>UN</v>
          </cell>
          <cell r="D4182">
            <v>49.800000000000004</v>
          </cell>
          <cell r="E4182">
            <v>25.71</v>
          </cell>
          <cell r="F4182">
            <v>75.510000000000005</v>
          </cell>
        </row>
        <row r="4183">
          <cell r="A4183">
            <v>92345</v>
          </cell>
          <cell r="B4183" t="str">
            <v>LUVA, EM FERRO GALVANIZADO, DN 50 (2"), CONEXÃO ROSQUEADA, INSTALADO EM PRUMADAS - FORNECIMENTO E INSTALAÇÃO. AF_10/2020</v>
          </cell>
          <cell r="C4183" t="str">
            <v>UN</v>
          </cell>
          <cell r="D4183">
            <v>49.77</v>
          </cell>
          <cell r="E4183">
            <v>25.71</v>
          </cell>
          <cell r="F4183">
            <v>75.48</v>
          </cell>
        </row>
        <row r="4184">
          <cell r="A4184">
            <v>92346</v>
          </cell>
          <cell r="B4184" t="str">
            <v>NIPLE, EM FERRO GALVANIZADO, DN 65 (2 1/2"), CONEXÃO ROSQUEADA, INSTALADO EM PRUMADAS - FORNECIMENTO E INSTALAÇÃO. AF_10/2020</v>
          </cell>
          <cell r="C4184" t="str">
            <v>UN</v>
          </cell>
          <cell r="D4184">
            <v>71.64</v>
          </cell>
          <cell r="E4184">
            <v>27.97</v>
          </cell>
          <cell r="F4184">
            <v>99.61</v>
          </cell>
        </row>
        <row r="4185">
          <cell r="A4185">
            <v>92347</v>
          </cell>
          <cell r="B4185" t="str">
            <v>LUVA, EM FERRO GALVANIZADO, DN 65 (2 1/2"), CONEXÃO ROSQUEADA, INSTALADO EM PRUMADAS - FORNECIMENTO E INSTALAÇÃO. AF_10/2020</v>
          </cell>
          <cell r="C4185" t="str">
            <v>UN</v>
          </cell>
          <cell r="D4185">
            <v>83.11</v>
          </cell>
          <cell r="E4185">
            <v>27.97</v>
          </cell>
          <cell r="F4185">
            <v>111.08</v>
          </cell>
        </row>
        <row r="4186">
          <cell r="A4186">
            <v>92348</v>
          </cell>
          <cell r="B4186" t="str">
            <v>NIPLE, EM FERRO GALVANIZADO, DN 80 (3"), CONEXÃO ROSQUEADA, INSTALADO EM PRUMADAS - FORNECIMENTO E INSTALAÇÃO. AF_10/2020</v>
          </cell>
          <cell r="C4186" t="str">
            <v>UN</v>
          </cell>
          <cell r="D4186">
            <v>110.27</v>
          </cell>
          <cell r="E4186">
            <v>30.2</v>
          </cell>
          <cell r="F4186">
            <v>140.47</v>
          </cell>
        </row>
        <row r="4187">
          <cell r="A4187">
            <v>92349</v>
          </cell>
          <cell r="B4187" t="str">
            <v>LUVA, EM FERRO GALVANIZADO, DN 80 (3"), CONEXÃO ROSQUEADA, INSTALADO EM PRUMADAS - FORNECIMENTO E INSTALAÇÃO. AF_10/2020</v>
          </cell>
          <cell r="C4187" t="str">
            <v>UN</v>
          </cell>
          <cell r="D4187">
            <v>120.48</v>
          </cell>
          <cell r="E4187">
            <v>30.2</v>
          </cell>
          <cell r="F4187">
            <v>150.68</v>
          </cell>
        </row>
        <row r="4188">
          <cell r="A4188">
            <v>92350</v>
          </cell>
          <cell r="B4188" t="str">
            <v>JOELHO 45 GRAUS, EM FERRO GALVANIZADO, DN 50 (2"), CONEXÃO ROSQUEADA, INSTALADO EM PRUMADAS - FORNECIMENTO E INSTALAÇÃO. AF_10/2020</v>
          </cell>
          <cell r="C4188" t="str">
            <v>UN</v>
          </cell>
          <cell r="D4188">
            <v>73.790000000000006</v>
          </cell>
          <cell r="E4188">
            <v>38.549999999999997</v>
          </cell>
          <cell r="F4188">
            <v>112.34</v>
          </cell>
        </row>
        <row r="4189">
          <cell r="A4189">
            <v>92351</v>
          </cell>
          <cell r="B4189" t="str">
            <v>JOELHO 90 GRAUS, EM FERRO GALVANIZADO, DN 50 (2"), CONEXÃO ROSQUEADA, INSTALADO EM PRUMADAS - FORNECIMENTO E INSTALAÇÃO. AF_10/2020</v>
          </cell>
          <cell r="C4189" t="str">
            <v>UN</v>
          </cell>
          <cell r="D4189">
            <v>71.240000000000009</v>
          </cell>
          <cell r="E4189">
            <v>38.549999999999997</v>
          </cell>
          <cell r="F4189">
            <v>109.79</v>
          </cell>
        </row>
        <row r="4190">
          <cell r="A4190">
            <v>92352</v>
          </cell>
          <cell r="B4190" t="str">
            <v>JOELHO 45 GRAUS, EM FERRO GALVANIZADO, DN 65 (2 1/2"), CONEXÃO ROSQUEADA, INSTALADO EM PRUMADAS - FORNECIMENTO E INSTALAÇÃO. AF_10/2020</v>
          </cell>
          <cell r="C4190" t="str">
            <v>UN</v>
          </cell>
          <cell r="D4190">
            <v>129.62</v>
          </cell>
          <cell r="E4190">
            <v>41.91</v>
          </cell>
          <cell r="F4190">
            <v>171.53</v>
          </cell>
        </row>
        <row r="4191">
          <cell r="A4191">
            <v>92353</v>
          </cell>
          <cell r="B4191" t="str">
            <v>JOELHO 90 GRAUS, EM FERRO GALVANIZADO, DN 65 (2 1/2"), CONEXÃO ROSQUEADA, INSTALADO EM PRUMADAS - FORNECIMENTO E INSTALAÇÃO. AF_10/2020</v>
          </cell>
          <cell r="C4191" t="str">
            <v>UN</v>
          </cell>
          <cell r="D4191">
            <v>118.38000000000001</v>
          </cell>
          <cell r="E4191">
            <v>41.92</v>
          </cell>
          <cell r="F4191">
            <v>160.30000000000001</v>
          </cell>
        </row>
        <row r="4192">
          <cell r="A4192">
            <v>92354</v>
          </cell>
          <cell r="B4192" t="str">
            <v>JOELHO 45 GRAUS, EM FERRO GALVANIZADO, DN 80 (3"), CONEXÃO ROSQUEADA, INSTALADO EM PRUMADAS - FORNECIMENTO E INSTALAÇÃO. AF_10/2020</v>
          </cell>
          <cell r="C4192" t="str">
            <v>UN</v>
          </cell>
          <cell r="D4192">
            <v>183.07</v>
          </cell>
          <cell r="E4192">
            <v>45.3</v>
          </cell>
          <cell r="F4192">
            <v>228.37</v>
          </cell>
        </row>
        <row r="4193">
          <cell r="A4193">
            <v>92355</v>
          </cell>
          <cell r="B4193" t="str">
            <v>JOELHO 90 GRAUS, EM FERRO GALVANIZADO, DN 80 (3"), CONEXÃO ROSQUEADA, INSTALADO EM PRUMADAS - FORNECIMENTO E INSTALAÇÃO. AF_10/2020</v>
          </cell>
          <cell r="C4193" t="str">
            <v>UN</v>
          </cell>
          <cell r="D4193">
            <v>161.43</v>
          </cell>
          <cell r="E4193">
            <v>45.3</v>
          </cell>
          <cell r="F4193">
            <v>206.73</v>
          </cell>
        </row>
        <row r="4194">
          <cell r="A4194">
            <v>92356</v>
          </cell>
          <cell r="B4194" t="str">
            <v>TÊ, EM FERRO GALVANIZADO, DN 50 (2"), CONEXÃO ROSQUEADA, INSTALADO EM PRUMADAS - FORNECIMENTO E INSTALAÇÃO. AF_10/2020</v>
          </cell>
          <cell r="C4194" t="str">
            <v>UN</v>
          </cell>
          <cell r="D4194">
            <v>94.910000000000011</v>
          </cell>
          <cell r="E4194">
            <v>51.42</v>
          </cell>
          <cell r="F4194">
            <v>146.33000000000001</v>
          </cell>
        </row>
        <row r="4195">
          <cell r="A4195">
            <v>92357</v>
          </cell>
          <cell r="B4195" t="str">
            <v>TÊ, EM FERRO GALVANIZADO, DN 65 (2 1/2"), CONEXÃO ROSQUEADA, INSTALADO EM PRUMADAS - FORNECIMENTO E INSTALAÇÃO. AF_10/2020</v>
          </cell>
          <cell r="C4195" t="str">
            <v>UN</v>
          </cell>
          <cell r="D4195">
            <v>163.45000000000002</v>
          </cell>
          <cell r="E4195">
            <v>55.91</v>
          </cell>
          <cell r="F4195">
            <v>219.36</v>
          </cell>
        </row>
        <row r="4196">
          <cell r="A4196">
            <v>92358</v>
          </cell>
          <cell r="B4196" t="str">
            <v>TÊ, EM FERRO GALVANIZADO, DN 80 (3"), CONEXÃO ROSQUEADA, INSTALADO EM PRUMADAS - FORNECIMENTO E INSTALAÇÃO. AF_10/2020</v>
          </cell>
          <cell r="C4196" t="str">
            <v>UN</v>
          </cell>
          <cell r="D4196">
            <v>213.10999999999999</v>
          </cell>
          <cell r="E4196">
            <v>60.41</v>
          </cell>
          <cell r="F4196">
            <v>273.52</v>
          </cell>
        </row>
        <row r="4197">
          <cell r="A4197">
            <v>92369</v>
          </cell>
          <cell r="B4197" t="str">
            <v>NIPLE, EM FERRO GALVANIZADO, DN 25 (1"), CONEXÃO ROSQUEADA, INSTALADO EM REDE DE ALIMENTAÇÃO PARA HIDRANTE - FORNECIMENTO E INSTALAÇÃO. AF_10/2020</v>
          </cell>
          <cell r="C4197" t="str">
            <v>UN</v>
          </cell>
          <cell r="D4197">
            <v>20.76</v>
          </cell>
          <cell r="E4197">
            <v>19.55</v>
          </cell>
          <cell r="F4197">
            <v>40.31</v>
          </cell>
        </row>
        <row r="4198">
          <cell r="A4198">
            <v>92370</v>
          </cell>
          <cell r="B4198" t="str">
            <v>LUVA, EM FERRO GALVANIZADO, DN 25 (1"), CONEXÃO ROSQUEADA, INSTALADO EM REDE DE ALIMENTAÇÃO PARA HIDRANTE - FORNECIMENTO E INSTALAÇÃO. AF_10/2020</v>
          </cell>
          <cell r="C4198" t="str">
            <v>UN</v>
          </cell>
          <cell r="D4198">
            <v>22.819999999999997</v>
          </cell>
          <cell r="E4198">
            <v>19.55</v>
          </cell>
          <cell r="F4198">
            <v>42.37</v>
          </cell>
        </row>
        <row r="4199">
          <cell r="A4199">
            <v>92371</v>
          </cell>
          <cell r="B4199" t="str">
            <v>NIPLE, EM FERRO GALVANIZADO, DN 32 (1 1/4"), CONEXÃO ROSQUEADA, INSTALADO EM REDE DE ALIMENTAÇÃO PARA HIDRANTE - FORNECIMENTO E INSTALAÇÃO. AF_10/2020</v>
          </cell>
          <cell r="C4199" t="str">
            <v>UN</v>
          </cell>
          <cell r="D4199">
            <v>27.650000000000002</v>
          </cell>
          <cell r="E4199">
            <v>21.23</v>
          </cell>
          <cell r="F4199">
            <v>48.88</v>
          </cell>
        </row>
        <row r="4200">
          <cell r="A4200">
            <v>92372</v>
          </cell>
          <cell r="B4200" t="str">
            <v>LUVA, EM FERRO GALVANIZADO, DN 32 (1 1/4"), CONEXÃO ROSQUEADA, INSTALADO EM REDE DE ALIMENTAÇÃO PARA HIDRANTE - FORNECIMENTO E INSTALAÇÃO. AF_10/2020</v>
          </cell>
          <cell r="C4200" t="str">
            <v>UN</v>
          </cell>
          <cell r="D4200">
            <v>29.580000000000002</v>
          </cell>
          <cell r="E4200">
            <v>21.23</v>
          </cell>
          <cell r="F4200">
            <v>50.81</v>
          </cell>
        </row>
        <row r="4201">
          <cell r="A4201">
            <v>92373</v>
          </cell>
          <cell r="B4201" t="str">
            <v>NIPLE, EM FERRO GALVANIZADO, DN 40 (1 1/2"), CONEXÃO ROSQUEADA, INSTALADO EM REDE DE ALIMENTAÇÃO PARA HIDRANTE - FORNECIMENTO E INSTALAÇÃO. AF_10/2020</v>
          </cell>
          <cell r="C4201" t="str">
            <v>UN</v>
          </cell>
          <cell r="D4201">
            <v>34.709999999999994</v>
          </cell>
          <cell r="E4201">
            <v>23.2</v>
          </cell>
          <cell r="F4201">
            <v>57.91</v>
          </cell>
        </row>
        <row r="4202">
          <cell r="A4202">
            <v>92374</v>
          </cell>
          <cell r="B4202" t="str">
            <v>LUVA, EM FERRO GALVANIZADO, DN 40 (1 1/2"), CONEXÃO ROSQUEADA, INSTALADO EM REDE DE ALIMENTAÇÃO PARA HIDRANTE - FORNECIMENTO E INSTALAÇÃO. AF_10/2020</v>
          </cell>
          <cell r="C4202" t="str">
            <v>UN</v>
          </cell>
          <cell r="D4202">
            <v>35.08</v>
          </cell>
          <cell r="E4202">
            <v>23.2</v>
          </cell>
          <cell r="F4202">
            <v>58.28</v>
          </cell>
        </row>
        <row r="4203">
          <cell r="A4203">
            <v>92375</v>
          </cell>
          <cell r="B4203" t="str">
            <v>NIPLE, EM FERRO GALVANIZADO, DN 50 (2"), CONEXÃO ROSQUEADA, INSTALADO EM REDE DE ALIMENTAÇÃO PARA HIDRANTE - FORNECIMENTO E INSTALAÇÃO. AF_10/2020</v>
          </cell>
          <cell r="C4203" t="str">
            <v>UN</v>
          </cell>
          <cell r="D4203">
            <v>49.800000000000004</v>
          </cell>
          <cell r="E4203">
            <v>25.65</v>
          </cell>
          <cell r="F4203">
            <v>75.45</v>
          </cell>
        </row>
        <row r="4204">
          <cell r="A4204">
            <v>92376</v>
          </cell>
          <cell r="B4204" t="str">
            <v>LUVA, EM FERRO GALVANIZADO, DN 50 (2"), CONEXÃO ROSQUEADA, INSTALADO EM REDE DE ALIMENTAÇÃO PARA HIDRANTE - FORNECIMENTO E INSTALAÇÃO. AF_10/2020</v>
          </cell>
          <cell r="C4204" t="str">
            <v>UN</v>
          </cell>
          <cell r="D4204">
            <v>49.77</v>
          </cell>
          <cell r="E4204">
            <v>25.65</v>
          </cell>
          <cell r="F4204">
            <v>75.42</v>
          </cell>
        </row>
        <row r="4205">
          <cell r="A4205">
            <v>92377</v>
          </cell>
          <cell r="B4205" t="str">
            <v>NIPLE, EM FERRO GALVANIZADO, DN 65 (2 1/2"), CONEXÃO ROSQUEADA, INSTALADO EM REDE DE ALIMENTAÇÃO PARA HIDRANTE - FORNECIMENTO E INSTALAÇÃO. AF_10/2020</v>
          </cell>
          <cell r="C4205" t="str">
            <v>UN</v>
          </cell>
          <cell r="D4205">
            <v>72.16</v>
          </cell>
          <cell r="E4205">
            <v>29.33</v>
          </cell>
          <cell r="F4205">
            <v>101.49</v>
          </cell>
        </row>
        <row r="4206">
          <cell r="A4206">
            <v>92378</v>
          </cell>
          <cell r="B4206" t="str">
            <v>LUVA, EM FERRO GALVANIZADO, DN 65 (2 1/2"), CONEXÃO ROSQUEADA, INSTALADO EM REDE DE ALIMENTAÇÃO PARA HIDRANTE - FORNECIMENTO E INSTALAÇÃO. AF_10/2020</v>
          </cell>
          <cell r="C4206" t="str">
            <v>UN</v>
          </cell>
          <cell r="D4206">
            <v>83.639999999999986</v>
          </cell>
          <cell r="E4206">
            <v>29.32</v>
          </cell>
          <cell r="F4206">
            <v>112.96</v>
          </cell>
        </row>
        <row r="4207">
          <cell r="A4207">
            <v>92379</v>
          </cell>
          <cell r="B4207" t="str">
            <v>NIPLE, EM FERRO GALVANIZADO, DN 80 (3"), CONEXÃO ROSQUEADA, INSTALADO EM REDE DE ALIMENTAÇÃO PARA HIDRANTE - FORNECIMENTO E INSTALAÇÃO. AF_10/2020</v>
          </cell>
          <cell r="C4207" t="str">
            <v>UN</v>
          </cell>
          <cell r="D4207">
            <v>111.35</v>
          </cell>
          <cell r="E4207">
            <v>32.99</v>
          </cell>
          <cell r="F4207">
            <v>144.34</v>
          </cell>
        </row>
        <row r="4208">
          <cell r="A4208">
            <v>92380</v>
          </cell>
          <cell r="B4208" t="str">
            <v>LUVA, EM FERRO GALVANIZADO, DN 80 (3"), CONEXÃO ROSQUEADA, INSTALADO EM REDE DE ALIMENTAÇÃO PARA HIDRANTE - FORNECIMENTO E INSTALAÇÃO. AF_10/2020</v>
          </cell>
          <cell r="C4208" t="str">
            <v>UN</v>
          </cell>
          <cell r="D4208">
            <v>121.57000000000002</v>
          </cell>
          <cell r="E4208">
            <v>32.979999999999997</v>
          </cell>
          <cell r="F4208">
            <v>154.55000000000001</v>
          </cell>
        </row>
        <row r="4209">
          <cell r="A4209">
            <v>92381</v>
          </cell>
          <cell r="B4209" t="str">
            <v>JOELHO 45 GRAUS, EM FERRO GALVANIZADO, DN 25 (1"), CONEXÃO ROSQUEADA, INSTALADO EM REDE DE ALIMENTAÇÃO PARA HIDRANTE - FORNECIMENTO E INSTALAÇÃO. AF_10/2020</v>
          </cell>
          <cell r="C4209" t="str">
            <v>UN</v>
          </cell>
          <cell r="D4209">
            <v>31.78</v>
          </cell>
          <cell r="E4209">
            <v>29.32</v>
          </cell>
          <cell r="F4209">
            <v>61.1</v>
          </cell>
        </row>
        <row r="4210">
          <cell r="A4210">
            <v>92382</v>
          </cell>
          <cell r="B4210" t="str">
            <v>JOELHO 90 GRAUS, EM FERRO GALVANIZADO, DN 25 (1"), CONEXÃO ROSQUEADA, INSTALADO EM REDE DE ALIMENTAÇÃO PARA HIDRANTE - FORNECIMENTO E INSTALAÇÃO. AF_10/2020</v>
          </cell>
          <cell r="C4210" t="str">
            <v>UN</v>
          </cell>
          <cell r="D4210">
            <v>29.03</v>
          </cell>
          <cell r="E4210">
            <v>29.33</v>
          </cell>
          <cell r="F4210">
            <v>58.36</v>
          </cell>
        </row>
        <row r="4211">
          <cell r="A4211">
            <v>92383</v>
          </cell>
          <cell r="B4211" t="str">
            <v>JOELHO 45 GRAUS, EM FERRO GALVANIZADO, DN 32 (1 1/4"), CONEXÃO ROSQUEADA, INSTALADO EM REDE DE ALIMENTAÇÃO PARA HIDRANTE - FORNECIMENTO E INSTALAÇÃO. AF_10/2020</v>
          </cell>
          <cell r="C4211" t="str">
            <v>UN</v>
          </cell>
          <cell r="D4211">
            <v>45.47</v>
          </cell>
          <cell r="E4211">
            <v>31.84</v>
          </cell>
          <cell r="F4211">
            <v>77.31</v>
          </cell>
        </row>
        <row r="4212">
          <cell r="A4212">
            <v>92384</v>
          </cell>
          <cell r="B4212" t="str">
            <v>JOELHO 90 GRAUS, EM FERRO GALVANIZADO, DN 32 (1 1/4"), CONEXÃO ROSQUEADA, INSTALADO EM REDE DE ALIMENTAÇÃO PARA HIDRANTE - FORNECIMENTO E INSTALAÇÃO. AF_10/2020</v>
          </cell>
          <cell r="C4212" t="str">
            <v>UN</v>
          </cell>
          <cell r="D4212">
            <v>40.019999999999996</v>
          </cell>
          <cell r="E4212">
            <v>31.84</v>
          </cell>
          <cell r="F4212">
            <v>71.86</v>
          </cell>
        </row>
        <row r="4213">
          <cell r="A4213">
            <v>92385</v>
          </cell>
          <cell r="B4213" t="str">
            <v>JOELHO 45 GRAUS, EM FERRO GALVANIZADO, DN 40 (1 1/2"), CONEXÃO ROSQUEADA, INSTALADO EM REDE DE ALIMENTAÇÃO PARA HIDRANTE - FORNECIMENTO E INSTALAÇÃO. AF_10/2020</v>
          </cell>
          <cell r="C4213" t="str">
            <v>UN</v>
          </cell>
          <cell r="D4213">
            <v>53.97</v>
          </cell>
          <cell r="E4213">
            <v>34.799999999999997</v>
          </cell>
          <cell r="F4213">
            <v>88.77</v>
          </cell>
        </row>
        <row r="4214">
          <cell r="A4214">
            <v>92386</v>
          </cell>
          <cell r="B4214" t="str">
            <v>JOELHO 90 GRAUS, EM FERRO GALVANIZADO, DN 40 (1 1/2"), CONEXÃO ROSQUEADA, INSTALADO EM REDE DE ALIMENTAÇÃO PARA HIDRANTE - FORNECIMENTO E INSTALAÇÃO. AF_10/2020</v>
          </cell>
          <cell r="C4214" t="str">
            <v>UN</v>
          </cell>
          <cell r="D4214">
            <v>50.210000000000008</v>
          </cell>
          <cell r="E4214">
            <v>34.799999999999997</v>
          </cell>
          <cell r="F4214">
            <v>85.01</v>
          </cell>
        </row>
        <row r="4215">
          <cell r="A4215">
            <v>92387</v>
          </cell>
          <cell r="B4215" t="str">
            <v>JOELHO 45 GRAUS, EM FERRO GALVANIZADO, DN 50 (2"), CONEXÃO ROSQUEADA, INSTALADO EM REDE DE ALIMENTAÇÃO PARA HIDRANTE - FORNECIMENTO E INSTALAÇÃO. AF_10/2020</v>
          </cell>
          <cell r="C4215" t="str">
            <v>UN</v>
          </cell>
          <cell r="D4215">
            <v>73.77000000000001</v>
          </cell>
          <cell r="E4215">
            <v>38.46</v>
          </cell>
          <cell r="F4215">
            <v>112.23</v>
          </cell>
        </row>
        <row r="4216">
          <cell r="A4216">
            <v>92388</v>
          </cell>
          <cell r="B4216" t="str">
            <v>JOELHO 90 GRAUS, EM FERRO GALVANIZADO, DN 50 (2"), CONEXÃO ROSQUEADA, INSTALADO EM REDE DE ALIMENTAÇÃO PARA HIDRANTE - FORNECIMENTO E INSTALAÇÃO. AF_10/2020</v>
          </cell>
          <cell r="C4216" t="str">
            <v>UN</v>
          </cell>
          <cell r="D4216">
            <v>71.22</v>
          </cell>
          <cell r="E4216">
            <v>38.46</v>
          </cell>
          <cell r="F4216">
            <v>109.68</v>
          </cell>
        </row>
        <row r="4217">
          <cell r="A4217">
            <v>92389</v>
          </cell>
          <cell r="B4217" t="str">
            <v>JOELHO 45 GRAUS, EM FERRO GALVANIZADO, DN 65 (2 1/2"), CONEXÃO ROSQUEADA, INSTALADO EM REDE DE ALIMENTAÇÃO PARA HIDRANTE - FORNECIMENTO E INSTALAÇÃO. AF_10/2020</v>
          </cell>
          <cell r="C4217" t="str">
            <v>UN</v>
          </cell>
          <cell r="D4217">
            <v>130.43</v>
          </cell>
          <cell r="E4217">
            <v>43.98</v>
          </cell>
          <cell r="F4217">
            <v>174.41</v>
          </cell>
        </row>
        <row r="4218">
          <cell r="A4218">
            <v>92390</v>
          </cell>
          <cell r="B4218" t="str">
            <v>JOELHO 90 GRAUS, EM FERRO GALVANIZADO, DN 65 (2 1/2"), CONEXÃO ROSQUEADA, INSTALADO EM REDE DE ALIMENTAÇÃO PARA HIDRANTE - FORNECIMENTO E INSTALAÇÃO. AF_10/2020</v>
          </cell>
          <cell r="C4218" t="str">
            <v>UN</v>
          </cell>
          <cell r="D4218">
            <v>119.20000000000002</v>
          </cell>
          <cell r="E4218">
            <v>43.98</v>
          </cell>
          <cell r="F4218">
            <v>163.18</v>
          </cell>
        </row>
        <row r="4219">
          <cell r="A4219">
            <v>92635</v>
          </cell>
          <cell r="B4219" t="str">
            <v>JOELHO 45 GRAUS, EM FERRO GALVANIZADO, CONEXÃO ROSQUEADA, DN 80 (3"), INSTALADO EM REDE DE ALIMENTAÇÃO PARA HIDRANTE - FORNECIMENTO E INSTALAÇÃO. AF_10/2020</v>
          </cell>
          <cell r="C4219" t="str">
            <v>UN</v>
          </cell>
          <cell r="D4219">
            <v>184.69</v>
          </cell>
          <cell r="E4219">
            <v>49.48</v>
          </cell>
          <cell r="F4219">
            <v>234.17</v>
          </cell>
        </row>
        <row r="4220">
          <cell r="A4220">
            <v>92636</v>
          </cell>
          <cell r="B4220" t="str">
            <v>JOELHO 90 GRAUS, EM FERRO GALVANIZADO, CONEXÃO ROSQUEADA, DN 80 (3"), INSTALADO EM REDE DE ALIMENTAÇÃO PARA HIDRANTE - FORNECIMENTO E INSTALAÇÃO. AF_10/2020</v>
          </cell>
          <cell r="C4220" t="str">
            <v>UN</v>
          </cell>
          <cell r="D4220">
            <v>163.05000000000001</v>
          </cell>
          <cell r="E4220">
            <v>49.48</v>
          </cell>
          <cell r="F4220">
            <v>212.53</v>
          </cell>
        </row>
        <row r="4221">
          <cell r="A4221">
            <v>92637</v>
          </cell>
          <cell r="B4221" t="str">
            <v>TÊ, EM FERRO GALVANIZADO, CONEXÃO ROSQUEADA, DN 25 (1"), INSTALADO EM REDE DE ALIMENTAÇÃO PARA HIDRANTE - FORNECIMENTO E INSTALAÇÃO. AF_10/2020</v>
          </cell>
          <cell r="C4221" t="str">
            <v>UN</v>
          </cell>
          <cell r="D4221">
            <v>39.749999999999993</v>
          </cell>
          <cell r="E4221">
            <v>39.07</v>
          </cell>
          <cell r="F4221">
            <v>78.819999999999993</v>
          </cell>
        </row>
        <row r="4222">
          <cell r="A4222">
            <v>92638</v>
          </cell>
          <cell r="B4222" t="str">
            <v>TÊ, EM FERRO GALVANIZADO, CONEXÃO ROSQUEADA, DN 32 (1 1/4"), INSTALADO EM REDE DE ALIMENTAÇÃO PARA HIDRANTE - FORNECIMENTO E INSTALAÇÃO. AF_10/2020</v>
          </cell>
          <cell r="C4222" t="str">
            <v>UN</v>
          </cell>
          <cell r="D4222">
            <v>54.01</v>
          </cell>
          <cell r="E4222">
            <v>42.48</v>
          </cell>
          <cell r="F4222">
            <v>96.49</v>
          </cell>
        </row>
        <row r="4223">
          <cell r="A4223">
            <v>92639</v>
          </cell>
          <cell r="B4223" t="str">
            <v>TÊ, EM FERRO GALVANIZADO, CONEXÃO ROSQUEADA, DN 40 (1 1/2"), INSTALADO EM REDE DE ALIMENTAÇÃO PARA HIDRANTE - FORNECIMENTO E INSTALAÇÃO. AF_10/2020</v>
          </cell>
          <cell r="C4223" t="str">
            <v>UN</v>
          </cell>
          <cell r="D4223">
            <v>65.47</v>
          </cell>
          <cell r="E4223">
            <v>46.39</v>
          </cell>
          <cell r="F4223">
            <v>111.86</v>
          </cell>
        </row>
        <row r="4224">
          <cell r="A4224">
            <v>92640</v>
          </cell>
          <cell r="B4224" t="str">
            <v>TÊ, EM FERRO GALVANIZADO, CONEXÃO ROSQUEADA, DN 50 (2"), INSTALADO EM REDE DE ALIMENTAÇÃO PARA HIDRANTE - FORNECIMENTO E INSTALAÇÃO. AF_10/2020</v>
          </cell>
          <cell r="C4224" t="str">
            <v>UN</v>
          </cell>
          <cell r="D4224">
            <v>94.87</v>
          </cell>
          <cell r="E4224">
            <v>51.29</v>
          </cell>
          <cell r="F4224">
            <v>146.16</v>
          </cell>
        </row>
        <row r="4225">
          <cell r="A4225">
            <v>92642</v>
          </cell>
          <cell r="B4225" t="str">
            <v>TÊ, EM FERRO GALVANIZADO, CONEXÃO ROSQUEADA, DN 65 (2 1/2"), INSTALADO EM REDE DE ALIMENTAÇÃO PARA HIDRANTE - FORNECIMENTO E INSTALAÇÃO. AF_10/2020</v>
          </cell>
          <cell r="C4225" t="str">
            <v>UN</v>
          </cell>
          <cell r="D4225">
            <v>164.51</v>
          </cell>
          <cell r="E4225">
            <v>58.61</v>
          </cell>
          <cell r="F4225">
            <v>223.12</v>
          </cell>
        </row>
        <row r="4226">
          <cell r="A4226">
            <v>92644</v>
          </cell>
          <cell r="B4226" t="str">
            <v>TÊ, EM FERRO GALVANIZADO, CONEXÃO ROSQUEADA, DN 80 (3"), INSTALADO EM REDE DE ALIMENTAÇÃO PARA HIDRANTE - FORNECIMENTO E INSTALAÇÃO. AF_10/2020</v>
          </cell>
          <cell r="C4226" t="str">
            <v>UN</v>
          </cell>
          <cell r="D4226">
            <v>215.28999999999996</v>
          </cell>
          <cell r="E4226">
            <v>65.98</v>
          </cell>
          <cell r="F4226">
            <v>281.27</v>
          </cell>
        </row>
        <row r="4227">
          <cell r="A4227">
            <v>92657</v>
          </cell>
          <cell r="B4227" t="str">
            <v>NIPLE, EM FERRO GALVANIZADO, CONEXÃO ROSQUEADA, DN 25 (1"), INSTALADO EM REDE DE ALIMENTAÇÃO PARA SPRINKLER - FORNECIMENTO E INSTALAÇÃO. AF_10/2020</v>
          </cell>
          <cell r="C4227" t="str">
            <v>UN</v>
          </cell>
          <cell r="D4227">
            <v>17.850000000000001</v>
          </cell>
          <cell r="E4227">
            <v>12</v>
          </cell>
          <cell r="F4227">
            <v>29.85</v>
          </cell>
        </row>
        <row r="4228">
          <cell r="A4228">
            <v>92658</v>
          </cell>
          <cell r="B4228" t="str">
            <v>LUVA, EM FERRO GALVANIZADO, CONEXÃO ROSQUEADA, DN 25 (1"), INSTALADO EM REDE DE ALIMENTAÇÃO PARA SPRINKLER - FORNECIMENTO E INSTALAÇÃO. AF_10/2020</v>
          </cell>
          <cell r="C4228" t="str">
            <v>UN</v>
          </cell>
          <cell r="D4228">
            <v>19.91</v>
          </cell>
          <cell r="E4228">
            <v>12</v>
          </cell>
          <cell r="F4228">
            <v>31.91</v>
          </cell>
        </row>
        <row r="4229">
          <cell r="A4229">
            <v>92659</v>
          </cell>
          <cell r="B4229" t="str">
            <v>NIPLE, EM FERRO GALVANIZADO, CONEXÃO ROSQUEADA, DN 32 (1 1/4"), INSTALADO EM REDE DE ALIMENTAÇÃO PARA SPRINKLER - FORNECIMENTO E INSTALAÇÃO. AF_10/2020</v>
          </cell>
          <cell r="C4229" t="str">
            <v>UN</v>
          </cell>
          <cell r="D4229">
            <v>24.299999999999997</v>
          </cell>
          <cell r="E4229">
            <v>12.68</v>
          </cell>
          <cell r="F4229">
            <v>36.979999999999997</v>
          </cell>
        </row>
        <row r="4230">
          <cell r="A4230">
            <v>92660</v>
          </cell>
          <cell r="B4230" t="str">
            <v>LUVA, EM FERRO GALVANIZADO, CONEXÃO ROSQUEADA, DN 32 (1 1/4"), INSTALADO EM REDE DE ALIMENTAÇÃO PARA SPRINKLER - FORNECIMENTO E INSTALAÇÃO. AF_10/2020</v>
          </cell>
          <cell r="C4230" t="str">
            <v>UN</v>
          </cell>
          <cell r="D4230">
            <v>26.229999999999997</v>
          </cell>
          <cell r="E4230">
            <v>12.68</v>
          </cell>
          <cell r="F4230">
            <v>38.909999999999997</v>
          </cell>
        </row>
        <row r="4231">
          <cell r="A4231">
            <v>92661</v>
          </cell>
          <cell r="B4231" t="str">
            <v>NIPLE, EM FERRO GALVANIZADO, CONEXÃO ROSQUEADA, DN 40 (1 1/2"), INSTALADO EM REDE DE ALIMENTAÇÃO PARA SPRINKLER - FORNECIMENTO E INSTALAÇÃO. AF_10/2020</v>
          </cell>
          <cell r="C4231" t="str">
            <v>UN</v>
          </cell>
          <cell r="D4231">
            <v>30.92</v>
          </cell>
          <cell r="E4231">
            <v>13.42</v>
          </cell>
          <cell r="F4231">
            <v>44.34</v>
          </cell>
        </row>
        <row r="4232">
          <cell r="A4232">
            <v>92662</v>
          </cell>
          <cell r="B4232" t="str">
            <v>LUVA, EM FERRO GALVANIZADO, CONEXÃO ROSQUEADA, DN 40 (1 1/2"), INSTALADO EM REDE DE ALIMENTAÇÃO PARA SPRINKLER - FORNECIMENTO E INSTALAÇÃO. AF_10/2020</v>
          </cell>
          <cell r="C4232" t="str">
            <v>UN</v>
          </cell>
          <cell r="D4232">
            <v>31.29</v>
          </cell>
          <cell r="E4232">
            <v>13.42</v>
          </cell>
          <cell r="F4232">
            <v>44.71</v>
          </cell>
        </row>
        <row r="4233">
          <cell r="A4233">
            <v>92663</v>
          </cell>
          <cell r="B4233" t="str">
            <v>NIPLE, EM FERRO GALVANIZADO, CONEXÃO ROSQUEADA, DN 50 (2"), INSTALADO EM REDE DE ALIMENTAÇÃO PARA SPRINKLER - FORNECIMENTO E INSTALAÇÃO. AF_10/2020</v>
          </cell>
          <cell r="C4233" t="str">
            <v>UN</v>
          </cell>
          <cell r="D4233">
            <v>45.43</v>
          </cell>
          <cell r="E4233">
            <v>14.42</v>
          </cell>
          <cell r="F4233">
            <v>59.85</v>
          </cell>
        </row>
        <row r="4234">
          <cell r="A4234">
            <v>92664</v>
          </cell>
          <cell r="B4234" t="str">
            <v>LUVA, EM FERRO GALVANIZADO, CONEXÃO ROSQUEADA, DN 50 (2"), INSTALADO EM REDE DE ALIMENTAÇÃO PARA SPRINKLER - FORNECIMENTO E INSTALAÇÃO. AF_10/2020</v>
          </cell>
          <cell r="C4234" t="str">
            <v>UN</v>
          </cell>
          <cell r="D4234">
            <v>45.4</v>
          </cell>
          <cell r="E4234">
            <v>14.42</v>
          </cell>
          <cell r="F4234">
            <v>59.82</v>
          </cell>
        </row>
        <row r="4235">
          <cell r="A4235">
            <v>92665</v>
          </cell>
          <cell r="B4235" t="str">
            <v>NIPLE, EM FERRO GALVANIZADO, CONEXÃO ROSQUEADA, DN 65 (2 1/2"), INSTALADO EM REDE DE ALIMENTAÇÃO PARA SPRINKLER - FORNECIMENTO E INSTALAÇÃO. AF_10/2020</v>
          </cell>
          <cell r="C4235" t="str">
            <v>UN</v>
          </cell>
          <cell r="D4235">
            <v>66.95</v>
          </cell>
          <cell r="E4235">
            <v>15.84</v>
          </cell>
          <cell r="F4235">
            <v>82.79</v>
          </cell>
        </row>
        <row r="4236">
          <cell r="A4236">
            <v>92666</v>
          </cell>
          <cell r="B4236" t="str">
            <v>LUVA, EM FERRO GALVANIZADO, CONEXÃO ROSQUEADA, DN 65 (2 1/2"), INSTALADO EM REDE DE ALIMENTAÇÃO PARA SPRINKLER - FORNECIMENTO E INSTALAÇÃO. AF_10/2020</v>
          </cell>
          <cell r="C4236" t="str">
            <v>UN</v>
          </cell>
          <cell r="D4236">
            <v>78.42</v>
          </cell>
          <cell r="E4236">
            <v>15.84</v>
          </cell>
          <cell r="F4236">
            <v>94.26</v>
          </cell>
        </row>
        <row r="4237">
          <cell r="A4237">
            <v>92667</v>
          </cell>
          <cell r="B4237" t="str">
            <v>NIPLE, EM FERRO GALVANIZADO, CONEXÃO ROSQUEADA, DN 80 (3"), INSTALADO EM REDE DE ALIMENTAÇÃO PARA SPRINKLER - FORNECIMENTO E INSTALAÇÃO. AF_10/2020</v>
          </cell>
          <cell r="C4237" t="str">
            <v>UN</v>
          </cell>
          <cell r="D4237">
            <v>105.27000000000001</v>
          </cell>
          <cell r="E4237">
            <v>17.32</v>
          </cell>
          <cell r="F4237">
            <v>122.59</v>
          </cell>
        </row>
        <row r="4238">
          <cell r="A4238">
            <v>92668</v>
          </cell>
          <cell r="B4238" t="str">
            <v>LUVA, EM FERRO GALVANIZADO, CONEXÃO ROSQUEADA, DN 80 (3"), INSTALADO EM REDE DE ALIMENTAÇÃO PARA SPRINKLER - FORNECIMENTO E INSTALAÇÃO. AF_10/2020</v>
          </cell>
          <cell r="C4238" t="str">
            <v>UN</v>
          </cell>
          <cell r="D4238">
            <v>115.48000000000002</v>
          </cell>
          <cell r="E4238">
            <v>17.32</v>
          </cell>
          <cell r="F4238">
            <v>132.80000000000001</v>
          </cell>
        </row>
        <row r="4239">
          <cell r="A4239">
            <v>92669</v>
          </cell>
          <cell r="B4239" t="str">
            <v>JOELHO 45 GRAUS, EM FERRO GALVANIZADO, CONEXÃO ROSQUEADA, DN 25 (1"), INSTALADO EM REDE DE ALIMENTAÇÃO PARA SPRINKLER - FORNECIMENTO E INSTALAÇÃO. AF_10/2020</v>
          </cell>
          <cell r="C4239" t="str">
            <v>UN</v>
          </cell>
          <cell r="D4239">
            <v>27.400000000000002</v>
          </cell>
          <cell r="E4239">
            <v>17.98</v>
          </cell>
          <cell r="F4239">
            <v>45.38</v>
          </cell>
        </row>
        <row r="4240">
          <cell r="A4240">
            <v>92670</v>
          </cell>
          <cell r="B4240" t="str">
            <v>JOELHO 90 GRAUS, EM FERRO GALVANIZADO, CONEXÃO ROSQUEADA, DN 25 (1"), INSTALADO EM REDE DE ALIMENTAÇÃO PARA SPRINKLER - FORNECIMENTO E INSTALAÇÃO. AF_10/2020</v>
          </cell>
          <cell r="C4240" t="str">
            <v>UN</v>
          </cell>
          <cell r="D4240">
            <v>24.66</v>
          </cell>
          <cell r="E4240">
            <v>17.98</v>
          </cell>
          <cell r="F4240">
            <v>42.64</v>
          </cell>
        </row>
        <row r="4241">
          <cell r="A4241">
            <v>92671</v>
          </cell>
          <cell r="B4241" t="str">
            <v>JOELHO 45 GRAUS, EM FERRO GALVANIZADO, CONEXÃO ROSQUEADA, DN 32 (1 1/4"), INSTALADO EM REDE DE ALIMENTAÇÃO PARA SPRINKLER - FORNECIMENTO E INSTALAÇÃO. AF_10/2020</v>
          </cell>
          <cell r="C4241" t="str">
            <v>UN</v>
          </cell>
          <cell r="D4241">
            <v>40.47</v>
          </cell>
          <cell r="E4241">
            <v>19.02</v>
          </cell>
          <cell r="F4241">
            <v>59.49</v>
          </cell>
        </row>
        <row r="4242">
          <cell r="A4242">
            <v>92672</v>
          </cell>
          <cell r="B4242" t="str">
            <v>JOELHO 90 GRAUS, EM FERRO GALVANIZADO, CONEXÃO ROSQUEADA, DN 32 (1 1/4"), INSTALADO EM REDE DE ALIMENTAÇÃO PARA SPRINKLER - FORNECIMENTO E INSTALAÇÃO. AF_10/2020</v>
          </cell>
          <cell r="C4242" t="str">
            <v>UN</v>
          </cell>
          <cell r="D4242">
            <v>35.019999999999996</v>
          </cell>
          <cell r="E4242">
            <v>19.02</v>
          </cell>
          <cell r="F4242">
            <v>54.04</v>
          </cell>
        </row>
        <row r="4243">
          <cell r="A4243">
            <v>92673</v>
          </cell>
          <cell r="B4243" t="str">
            <v>JOELHO 45 GRAUS, EM FERRO GALVANIZADO, CONEXÃO ROSQUEADA, DN 40 (1 1/2"), INSTALADO EM REDE DE ALIMENTAÇÃO PARA SPRINKLER - FORNECIMENTO E INSTALAÇÃO. AF_10/2020</v>
          </cell>
          <cell r="C4243" t="str">
            <v>UN</v>
          </cell>
          <cell r="D4243">
            <v>48.3</v>
          </cell>
          <cell r="E4243">
            <v>20.16</v>
          </cell>
          <cell r="F4243">
            <v>68.459999999999994</v>
          </cell>
        </row>
        <row r="4244">
          <cell r="A4244">
            <v>92674</v>
          </cell>
          <cell r="B4244" t="str">
            <v>JOELHO 90 GRAUS, EM FERRO GALVANIZADO, CONEXÃO ROSQUEADA, DN 40 (1 1/2"), INSTALADO EM REDE DE ALIMENTAÇÃO PARA SPRINKLER - FORNECIMENTO E INSTALAÇÃO. AF_10/2020</v>
          </cell>
          <cell r="C4244" t="str">
            <v>UN</v>
          </cell>
          <cell r="D4244">
            <v>44.540000000000006</v>
          </cell>
          <cell r="E4244">
            <v>20.16</v>
          </cell>
          <cell r="F4244">
            <v>64.7</v>
          </cell>
        </row>
        <row r="4245">
          <cell r="A4245">
            <v>92675</v>
          </cell>
          <cell r="B4245" t="str">
            <v>JOELHO 45 GRAUS, EM FERRO GALVANIZADO, CONEXÃO ROSQUEADA, DN 50 (2"), INSTALADO EM REDE DE ALIMENTAÇÃO PARA SPRINKLER - FORNECIMENTO E INSTALAÇÃO. AF_10/2020</v>
          </cell>
          <cell r="C4245" t="str">
            <v>UN</v>
          </cell>
          <cell r="D4245">
            <v>67.240000000000009</v>
          </cell>
          <cell r="E4245">
            <v>21.63</v>
          </cell>
          <cell r="F4245">
            <v>88.87</v>
          </cell>
        </row>
        <row r="4246">
          <cell r="A4246">
            <v>92676</v>
          </cell>
          <cell r="B4246" t="str">
            <v>JOELHO 90 GRAUS, EM FERRO GALVANIZADO, CONEXÃO ROSQUEADA, DN 50 (2"), INSTALADO EM REDE DE ALIMENTAÇÃO PARA SPRINKLER - FORNECIMENTO E INSTALAÇÃO. AF_10/2020</v>
          </cell>
          <cell r="C4246" t="str">
            <v>UN</v>
          </cell>
          <cell r="D4246">
            <v>64.69</v>
          </cell>
          <cell r="E4246">
            <v>21.63</v>
          </cell>
          <cell r="F4246">
            <v>86.32</v>
          </cell>
        </row>
        <row r="4247">
          <cell r="A4247">
            <v>92677</v>
          </cell>
          <cell r="B4247" t="str">
            <v>JOELHO 45 GRAUS, EM FERRO GALVANIZADO, CONEXÃO ROSQUEADA, DN 65 (2 1/2"), INSTALADO EM REDE DE ALIMENTAÇÃO PARA SPRINKLER - FORNECIMENTO E INSTALAÇÃO. AF_10/2020</v>
          </cell>
          <cell r="C4247" t="str">
            <v>UN</v>
          </cell>
          <cell r="D4247">
            <v>122.59</v>
          </cell>
          <cell r="E4247">
            <v>23.81</v>
          </cell>
          <cell r="F4247">
            <v>146.4</v>
          </cell>
        </row>
        <row r="4248">
          <cell r="A4248">
            <v>92678</v>
          </cell>
          <cell r="B4248" t="str">
            <v>JOELHO 90 GRAUS, EM FERRO GALVANIZADO, CONEXÃO ROSQUEADA, DN 65 (2 1/2"), INSTALADO EM REDE DE ALIMENTAÇÃO PARA SPRINKLER - FORNECIMENTO E INSTALAÇÃO. AF_10/2020</v>
          </cell>
          <cell r="C4248" t="str">
            <v>UN</v>
          </cell>
          <cell r="D4248">
            <v>111.35</v>
          </cell>
          <cell r="E4248">
            <v>23.82</v>
          </cell>
          <cell r="F4248">
            <v>135.16999999999999</v>
          </cell>
        </row>
        <row r="4249">
          <cell r="A4249">
            <v>92679</v>
          </cell>
          <cell r="B4249" t="str">
            <v>JOELHO 45 GRAUS, EM FERRO GALVANIZADO, CONEXÃO ROSQUEADA, DN 80 (3"), INSTALADO EM REDE DE ALIMENTAÇÃO PARA SPRINKLER - FORNECIMENTO E INSTALAÇÃO. AF_10/2020</v>
          </cell>
          <cell r="C4249" t="str">
            <v>UN</v>
          </cell>
          <cell r="D4249">
            <v>175.57000000000002</v>
          </cell>
          <cell r="E4249">
            <v>26.01</v>
          </cell>
          <cell r="F4249">
            <v>201.58</v>
          </cell>
        </row>
        <row r="4250">
          <cell r="A4250">
            <v>92680</v>
          </cell>
          <cell r="B4250" t="str">
            <v>JOELHO 90 GRAUS, EM FERRO GALVANIZADO, CONEXÃO ROSQUEADA, DN 80 (3"), INSTALADO EM REDE DE ALIMENTAÇÃO PARA SPRINKLER - FORNECIMENTO E INSTALAÇÃO. AF_10/2020</v>
          </cell>
          <cell r="C4250" t="str">
            <v>UN</v>
          </cell>
          <cell r="D4250">
            <v>153.93</v>
          </cell>
          <cell r="E4250">
            <v>26.01</v>
          </cell>
          <cell r="F4250">
            <v>179.94</v>
          </cell>
        </row>
        <row r="4251">
          <cell r="A4251">
            <v>92681</v>
          </cell>
          <cell r="B4251" t="str">
            <v>TÊ, EM FERRO GALVANIZADO, CONEXÃO ROSQUEADA, DN 25 (1"), INSTALADO EM REDE DE ALIMENTAÇÃO PARA SPRINKLER - FORNECIMENTO E INSTALAÇÃO. AF_10/2020</v>
          </cell>
          <cell r="C4251" t="str">
            <v>UN</v>
          </cell>
          <cell r="D4251">
            <v>33.880000000000003</v>
          </cell>
          <cell r="E4251">
            <v>23.96</v>
          </cell>
          <cell r="F4251">
            <v>57.84</v>
          </cell>
        </row>
        <row r="4252">
          <cell r="A4252">
            <v>92682</v>
          </cell>
          <cell r="B4252" t="str">
            <v>TÊ, EM FERRO GALVANIZADO, CONEXÃO ROSQUEADA, DN 32 (1 1/4"), INSTALADO EM REDE DE ALIMENTAÇÃO PARA SPRINKLER - FORNECIMENTO E INSTALAÇÃO. AF_10/2020</v>
          </cell>
          <cell r="C4252" t="str">
            <v>UN</v>
          </cell>
          <cell r="D4252">
            <v>47.33</v>
          </cell>
          <cell r="E4252">
            <v>25.3</v>
          </cell>
          <cell r="F4252">
            <v>72.63</v>
          </cell>
        </row>
        <row r="4253">
          <cell r="A4253">
            <v>92683</v>
          </cell>
          <cell r="B4253" t="str">
            <v>TÊ, EM FERRO GALVANIZADO, CONEXÃO ROSQUEADA, DN 40 (1 1/2"), INSTALADO EM REDE DE ALIMENTAÇÃO PARA SPRINKLER - FORNECIMENTO E INSTALAÇÃO. AF_10/2020</v>
          </cell>
          <cell r="C4253" t="str">
            <v>UN</v>
          </cell>
          <cell r="D4253">
            <v>57.890000000000008</v>
          </cell>
          <cell r="E4253">
            <v>26.9</v>
          </cell>
          <cell r="F4253">
            <v>84.79</v>
          </cell>
        </row>
        <row r="4254">
          <cell r="A4254">
            <v>92684</v>
          </cell>
          <cell r="B4254" t="str">
            <v>TÊ, EM FERRO GALVANIZADO, CONEXÃO ROSQUEADA, DN 50 (2"), INSTALADO EM REDE DE ALIMENTAÇÃO PARA SPRINKLER - FORNECIMENTO E INSTALAÇÃO. AF_10/2020</v>
          </cell>
          <cell r="C4254" t="str">
            <v>UN</v>
          </cell>
          <cell r="D4254">
            <v>86.16</v>
          </cell>
          <cell r="E4254">
            <v>28.84</v>
          </cell>
          <cell r="F4254">
            <v>115</v>
          </cell>
        </row>
        <row r="4255">
          <cell r="A4255">
            <v>92685</v>
          </cell>
          <cell r="B4255" t="str">
            <v>TÊ, EM FERRO GALVANIZADO, CONEXÃO ROSQUEADA, DN 65 (2 1/2"), INSTALADO EM REDE DE ALIMENTAÇÃO PARA SPRINKLER - FORNECIMENTO E INSTALAÇÃO. AF_10/2020</v>
          </cell>
          <cell r="C4255" t="str">
            <v>UN</v>
          </cell>
          <cell r="D4255">
            <v>154.06</v>
          </cell>
          <cell r="E4255">
            <v>31.75</v>
          </cell>
          <cell r="F4255">
            <v>185.81</v>
          </cell>
        </row>
        <row r="4256">
          <cell r="A4256">
            <v>92686</v>
          </cell>
          <cell r="B4256" t="str">
            <v>TÊ, EM FERRO GALVANIZADO, CONEXÃO ROSQUEADA, DN 80 (3"), INSTALADO EM REDE DE ALIMENTAÇÃO PARA SPRINKLER - FORNECIMENTO E INSTALAÇÃO. AF_10/2020</v>
          </cell>
          <cell r="C4256" t="str">
            <v>UN</v>
          </cell>
          <cell r="D4256">
            <v>203.1</v>
          </cell>
          <cell r="E4256">
            <v>34.659999999999997</v>
          </cell>
          <cell r="F4256">
            <v>237.76</v>
          </cell>
        </row>
        <row r="4257">
          <cell r="A4257">
            <v>92692</v>
          </cell>
          <cell r="B4257" t="str">
            <v>NIPLE, EM FERRO GALVANIZADO, CONEXÃO ROSQUEADA, DN 15 (1/2"), INSTALADO EM RAMAIS E SUB-RAMAIS DE GÁS - FORNECIMENTO E INSTALAÇÃO. AF_10/2020</v>
          </cell>
          <cell r="C4257" t="str">
            <v>UN</v>
          </cell>
          <cell r="D4257">
            <v>9.14</v>
          </cell>
          <cell r="E4257">
            <v>6.91</v>
          </cell>
          <cell r="F4257">
            <v>16.05</v>
          </cell>
        </row>
        <row r="4258">
          <cell r="A4258">
            <v>92693</v>
          </cell>
          <cell r="B4258" t="str">
            <v>LUVA, EM FERRO GALVANIZADO, CONEXÃO ROSQUEADA, DN 15 (1/2"), INSTALADO EM RAMAIS E SUB-RAMAIS DE GÁS - FORNECIMENTO E INSTALAÇÃO. AF_10/2020</v>
          </cell>
          <cell r="C4258" t="str">
            <v>UN</v>
          </cell>
          <cell r="D4258">
            <v>9.6100000000000012</v>
          </cell>
          <cell r="E4258">
            <v>6.9</v>
          </cell>
          <cell r="F4258">
            <v>16.510000000000002</v>
          </cell>
        </row>
        <row r="4259">
          <cell r="A4259">
            <v>92694</v>
          </cell>
          <cell r="B4259" t="str">
            <v>NIPLE, EM FERRO GALVANIZADO, CONEXÃO ROSQUEADA, DN 20 (3/4"), INSTALADO EM RAMAIS E SUB-RAMAIS DE GÁS - FORNECIMENTO E INSTALAÇÃO. AF_10/2020</v>
          </cell>
          <cell r="C4259" t="str">
            <v>UN</v>
          </cell>
          <cell r="D4259">
            <v>13.590000000000002</v>
          </cell>
          <cell r="E4259">
            <v>11.85</v>
          </cell>
          <cell r="F4259">
            <v>25.44</v>
          </cell>
        </row>
        <row r="4260">
          <cell r="A4260">
            <v>92695</v>
          </cell>
          <cell r="B4260" t="str">
            <v>LUVA, EM FERRO GALVANIZADO, CONEXÃO ROSQUEADA, DN 20 (3/4"), INSTALADO EM RAMAIS E SUB-RAMAIS DE GÁS - FORNECIMENTO E INSTALAÇÃO. AF_10/2020</v>
          </cell>
          <cell r="C4260" t="str">
            <v>UN</v>
          </cell>
          <cell r="D4260">
            <v>14.049999999999999</v>
          </cell>
          <cell r="E4260">
            <v>11.85</v>
          </cell>
          <cell r="F4260">
            <v>25.9</v>
          </cell>
        </row>
        <row r="4261">
          <cell r="A4261">
            <v>92696</v>
          </cell>
          <cell r="B4261" t="str">
            <v>NIPLE, EM FERRO GALVANIZADO, CONEXÃO ROSQUEADA, DN 25 (1"), INSTALADO EM RAMAIS E SUB-RAMAIS DE GÁS - FORNECIMENTO E INSTALAÇÃO. AF_10/2020</v>
          </cell>
          <cell r="C4261" t="str">
            <v>UN</v>
          </cell>
          <cell r="D4261">
            <v>20.65</v>
          </cell>
          <cell r="E4261">
            <v>19.21</v>
          </cell>
          <cell r="F4261">
            <v>39.86</v>
          </cell>
        </row>
        <row r="4262">
          <cell r="A4262">
            <v>92697</v>
          </cell>
          <cell r="B4262" t="str">
            <v>LUVA, EM FERRO GALVANIZADO, CONEXÃO ROSQUEADA, DN 25 (1"), INSTALADO EM RAMAIS E SUB-RAMAIS DE GÁS - FORNECIMENTO E INSTALAÇÃO. AF_10/2020</v>
          </cell>
          <cell r="C4262" t="str">
            <v>UN</v>
          </cell>
          <cell r="D4262">
            <v>22.71</v>
          </cell>
          <cell r="E4262">
            <v>19.21</v>
          </cell>
          <cell r="F4262">
            <v>41.92</v>
          </cell>
        </row>
        <row r="4263">
          <cell r="A4263">
            <v>92698</v>
          </cell>
          <cell r="B4263" t="str">
            <v>JOELHO 45 GRAUS, EM FERRO GALVANIZADO, CONEXÃO ROSQUEADA, DN 15 (1/2"), INSTALADO EM RAMAIS E SUB-RAMAIS DE GÁS - FORNECIMENTO E INSTALAÇÃO. AF_10/2020</v>
          </cell>
          <cell r="C4263" t="str">
            <v>UN</v>
          </cell>
          <cell r="D4263">
            <v>13.409999999999998</v>
          </cell>
          <cell r="E4263">
            <v>10.33</v>
          </cell>
          <cell r="F4263">
            <v>23.74</v>
          </cell>
        </row>
        <row r="4264">
          <cell r="A4264">
            <v>92699</v>
          </cell>
          <cell r="B4264" t="str">
            <v>JOELHO 90 GRAUS, EM FERRO GALVANIZADO, CONEXÃO ROSQUEADA, DN 15 (1/2"), INSTALADO EM RAMAIS E SUB-RAMAIS DE GÁS - FORNECIMENTO E INSTALAÇÃO. AF_10/2020</v>
          </cell>
          <cell r="C4264" t="str">
            <v>UN</v>
          </cell>
          <cell r="D4264">
            <v>11.92</v>
          </cell>
          <cell r="E4264">
            <v>10.33</v>
          </cell>
          <cell r="F4264">
            <v>22.25</v>
          </cell>
        </row>
        <row r="4265">
          <cell r="A4265">
            <v>92700</v>
          </cell>
          <cell r="B4265" t="str">
            <v>JOELHO 45 GRAUS, EM FERRO GALVANIZADO, CONEXÃO ROSQUEADA, DN 20 (3/4"), INSTALADO EM RAMAIS E SUB-RAMAIS DE GÁS - FORNECIMENTO E INSTALAÇÃO. AF_10/2020</v>
          </cell>
          <cell r="C4265" t="str">
            <v>UN</v>
          </cell>
          <cell r="D4265">
            <v>20.939999999999998</v>
          </cell>
          <cell r="E4265">
            <v>17.75</v>
          </cell>
          <cell r="F4265">
            <v>38.69</v>
          </cell>
        </row>
        <row r="4266">
          <cell r="A4266">
            <v>92701</v>
          </cell>
          <cell r="B4266" t="str">
            <v>JOELHO 90 GRAUS, EM FERRO GALVANIZADO, CONEXÃO ROSQUEADA, DN 20 (3/4"), INSTALADO EM RAMAIS E SUB-RAMAIS DE GÁS - FORNECIMENTO E INSTALAÇÃO. AF_10/2020</v>
          </cell>
          <cell r="C4266" t="str">
            <v>UN</v>
          </cell>
          <cell r="D4266">
            <v>18.72</v>
          </cell>
          <cell r="E4266">
            <v>17.75</v>
          </cell>
          <cell r="F4266">
            <v>36.47</v>
          </cell>
        </row>
        <row r="4267">
          <cell r="A4267">
            <v>92702</v>
          </cell>
          <cell r="B4267" t="str">
            <v>JOELHO 45 GRAUS, EM FERRO GALVANIZADO, CONEXÃO ROSQUEADA, DN 25 (1"), INSTALADO EM RAMAIS E SUB-RAMAIS DE GÁS - FORNECIMENTO E INSTALAÇÃO. AF_10/2020</v>
          </cell>
          <cell r="C4267" t="str">
            <v>UN</v>
          </cell>
          <cell r="D4267">
            <v>31.630000000000003</v>
          </cell>
          <cell r="E4267">
            <v>28.86</v>
          </cell>
          <cell r="F4267">
            <v>60.49</v>
          </cell>
        </row>
        <row r="4268">
          <cell r="A4268">
            <v>92703</v>
          </cell>
          <cell r="B4268" t="str">
            <v>JOELHO 90 GRAUS, EM FERRO GALVANIZADO, CONEXÃO ROSQUEADA, DN 25 (1"), INSTALADO EM RAMAIS E SUB-RAMAIS DE GÁS - FORNECIMENTO E INSTALAÇÃO. AF_10/2020</v>
          </cell>
          <cell r="C4268" t="str">
            <v>UN</v>
          </cell>
          <cell r="D4268">
            <v>28.89</v>
          </cell>
          <cell r="E4268">
            <v>28.86</v>
          </cell>
          <cell r="F4268">
            <v>57.75</v>
          </cell>
        </row>
        <row r="4269">
          <cell r="A4269">
            <v>92704</v>
          </cell>
          <cell r="B4269" t="str">
            <v>TÊ, EM FERRO GALVANIZADO, CONEXÃO ROSQUEADA, DN 15 (1/2"), INSTALADO EM RAMAIS E SUB-RAMAIS DE GÁS - FORNECIMENTO E INSTALAÇÃO. AF_10/2020</v>
          </cell>
          <cell r="C4269" t="str">
            <v>UN</v>
          </cell>
          <cell r="D4269">
            <v>16.16</v>
          </cell>
          <cell r="E4269">
            <v>13.8</v>
          </cell>
          <cell r="F4269">
            <v>29.96</v>
          </cell>
        </row>
        <row r="4270">
          <cell r="A4270">
            <v>92705</v>
          </cell>
          <cell r="B4270" t="str">
            <v>TÊ, EM FERRO GALVANIZADO, CONEXÃO ROSQUEADA, DN 20 (3/4"), INSTALADO EM RAMAIS E SUB-RAMAIS DE GÁS - FORNECIMENTO E INSTALAÇÃO. AF_10/2020</v>
          </cell>
          <cell r="C4270" t="str">
            <v>UN</v>
          </cell>
          <cell r="D4270">
            <v>24.53</v>
          </cell>
          <cell r="E4270">
            <v>23.64</v>
          </cell>
          <cell r="F4270">
            <v>48.17</v>
          </cell>
        </row>
        <row r="4271">
          <cell r="A4271">
            <v>92706</v>
          </cell>
          <cell r="B4271" t="str">
            <v>TÊ, EM FERRO GALVANIZADO, CONEXÃO ROSQUEADA, DN 25 (1"), INSTALADO EM RAMAIS E SUB-RAMAIS DE GÁS - FORNECIMENTO E INSTALAÇÃO. AF_10/2020</v>
          </cell>
          <cell r="C4271" t="str">
            <v>UN</v>
          </cell>
          <cell r="D4271">
            <v>39.519999999999996</v>
          </cell>
          <cell r="E4271">
            <v>38.47</v>
          </cell>
          <cell r="F4271">
            <v>77.989999999999995</v>
          </cell>
        </row>
        <row r="4272">
          <cell r="A4272">
            <v>92889</v>
          </cell>
          <cell r="B4272" t="str">
            <v>UNIÃO, EM FERRO GALVANIZADO, DN 50 (2"), CONEXÃO ROSQUEADA, INSTALADO EM PRUMADAS - FORNECIMENTO E INSTALAÇÃO. AF_10/2020</v>
          </cell>
          <cell r="C4272" t="str">
            <v>UN</v>
          </cell>
          <cell r="D4272">
            <v>124.27</v>
          </cell>
          <cell r="E4272">
            <v>25.7</v>
          </cell>
          <cell r="F4272">
            <v>149.97</v>
          </cell>
        </row>
        <row r="4273">
          <cell r="A4273">
            <v>92890</v>
          </cell>
          <cell r="B4273" t="str">
            <v>UNIÃO, EM FERRO GALVANIZADO, DN 65 (2 1/2"), CONEXÃO ROSQUEADA, INSTALADO EM PRUMADAS - FORNECIMENTO E INSTALAÇÃO. AF_10/2020</v>
          </cell>
          <cell r="C4273" t="str">
            <v>UN</v>
          </cell>
          <cell r="D4273">
            <v>199.70999999999998</v>
          </cell>
          <cell r="E4273">
            <v>27.96</v>
          </cell>
          <cell r="F4273">
            <v>227.67</v>
          </cell>
        </row>
        <row r="4274">
          <cell r="A4274">
            <v>92891</v>
          </cell>
          <cell r="B4274" t="str">
            <v>UNIÃO, EM FERRO GALVANIZADO, DN 80 (3"), CONEXÃO ROSQUEADA, INSTALADO EM PRUMADAS - FORNECIMENTO E INSTALAÇÃO. AF_10/2020</v>
          </cell>
          <cell r="C4274" t="str">
            <v>UN</v>
          </cell>
          <cell r="D4274">
            <v>304.03000000000003</v>
          </cell>
          <cell r="E4274">
            <v>30.19</v>
          </cell>
          <cell r="F4274">
            <v>334.22</v>
          </cell>
        </row>
        <row r="4275">
          <cell r="A4275">
            <v>92892</v>
          </cell>
          <cell r="B4275" t="str">
            <v>UNIÃO, EM FERRO GALVANIZADO, DN 25 (1"), CONEXÃO ROSQUEADA, INSTALADO EM REDE DE ALIMENTAÇÃO PARA HIDRANTE - FORNECIMENTO E INSTALAÇÃO. AF_10/2020</v>
          </cell>
          <cell r="C4275" t="str">
            <v>UN</v>
          </cell>
          <cell r="D4275">
            <v>45.000000000000007</v>
          </cell>
          <cell r="E4275">
            <v>19.54</v>
          </cell>
          <cell r="F4275">
            <v>64.540000000000006</v>
          </cell>
        </row>
        <row r="4276">
          <cell r="A4276">
            <v>92893</v>
          </cell>
          <cell r="B4276" t="str">
            <v>UNIÃO, EM FERRO GALVANIZADO, DN 32 (1 1/4"), CONEXÃO ROSQUEADA, INSTALADO EM REDE DE ALIMENTAÇÃO PARA HIDRANTE - FORNECIMENTO E INSTALAÇÃO. AF_10/2020</v>
          </cell>
          <cell r="C4276" t="str">
            <v>UN</v>
          </cell>
          <cell r="D4276">
            <v>70.8</v>
          </cell>
          <cell r="E4276">
            <v>21.22</v>
          </cell>
          <cell r="F4276">
            <v>92.02</v>
          </cell>
        </row>
        <row r="4277">
          <cell r="A4277">
            <v>92894</v>
          </cell>
          <cell r="B4277" t="str">
            <v>UNIÃO, EM FERRO GALVANIZADO, DN 40 (1 1/2"), CONEXÃO ROSQUEADA, INSTALADO EM REDE DE ALIMENTAÇÃO PARA HIDRANTE - FORNECIMENTO E INSTALAÇÃO. AF_10/2020</v>
          </cell>
          <cell r="C4277" t="str">
            <v>UN</v>
          </cell>
          <cell r="D4277">
            <v>86.82</v>
          </cell>
          <cell r="E4277">
            <v>23.18</v>
          </cell>
          <cell r="F4277">
            <v>110</v>
          </cell>
        </row>
        <row r="4278">
          <cell r="A4278">
            <v>92895</v>
          </cell>
          <cell r="B4278" t="str">
            <v>UNIÃO, EM FERRO GALVANIZADO, DN 50 (2"), CONEXÃO ROSQUEADA, INSTALADO EM REDE DE ALIMENTAÇÃO PARA HIDRANTE - FORNECIMENTO E INSTALAÇÃO. AF_10/2020</v>
          </cell>
          <cell r="C4278" t="str">
            <v>UN</v>
          </cell>
          <cell r="D4278">
            <v>124.27</v>
          </cell>
          <cell r="E4278">
            <v>25.64</v>
          </cell>
          <cell r="F4278">
            <v>149.91</v>
          </cell>
        </row>
        <row r="4279">
          <cell r="A4279">
            <v>92896</v>
          </cell>
          <cell r="B4279" t="str">
            <v>UNIÃO, EM FERRO GALVANIZADO, DN 65 (2 1/2"), CONEXÃO ROSQUEADA, INSTALADO EM REDE DE ALIMENTAÇÃO PARA HIDRANTE - FORNECIMENTO E INSTALAÇÃO. AF_10/2020</v>
          </cell>
          <cell r="C4279" t="str">
            <v>UN</v>
          </cell>
          <cell r="D4279">
            <v>200.24</v>
          </cell>
          <cell r="E4279">
            <v>29.31</v>
          </cell>
          <cell r="F4279">
            <v>229.55</v>
          </cell>
        </row>
        <row r="4280">
          <cell r="A4280">
            <v>92897</v>
          </cell>
          <cell r="B4280" t="str">
            <v>UNIÃO, EM FERRO GALVANIZADO, DN 80 (3"), CONEXÃO ROSQUEADA, INSTALADO EM REDE DE ALIMENTAÇÃO PARA HIDRANTE - FORNECIMENTO E INSTALAÇÃO. AF_10/2020</v>
          </cell>
          <cell r="C4280" t="str">
            <v>UN</v>
          </cell>
          <cell r="D4280">
            <v>305.12</v>
          </cell>
          <cell r="E4280">
            <v>32.97</v>
          </cell>
          <cell r="F4280">
            <v>338.09</v>
          </cell>
        </row>
        <row r="4281">
          <cell r="A4281">
            <v>92898</v>
          </cell>
          <cell r="B4281" t="str">
            <v>UNIÃO, EM FERRO GALVANIZADO, CONEXÃO ROSQUEADA, DN 25 (1"), INSTALADO EM REDE DE ALIMENTAÇÃO PARA SPRINKLER - FORNECIMENTO E INSTALAÇÃO. AF_10/2020</v>
          </cell>
          <cell r="C4281" t="str">
            <v>UN</v>
          </cell>
          <cell r="D4281">
            <v>42.099999999999994</v>
          </cell>
          <cell r="E4281">
            <v>11.98</v>
          </cell>
          <cell r="F4281">
            <v>54.08</v>
          </cell>
        </row>
        <row r="4282">
          <cell r="A4282">
            <v>92899</v>
          </cell>
          <cell r="B4282" t="str">
            <v>UNIÃO, EM FERRO GALVANIZADO, CONEXÃO ROSQUEADA, DN 32 (1 1/4"), INSTALADO EM REDE DE ALIMENTAÇÃO PARA SPRINKLER - FORNECIMENTO E INSTALAÇÃO. AF_10/2020</v>
          </cell>
          <cell r="C4282" t="str">
            <v>UN</v>
          </cell>
          <cell r="D4282">
            <v>67.45</v>
          </cell>
          <cell r="E4282">
            <v>12.67</v>
          </cell>
          <cell r="F4282">
            <v>80.12</v>
          </cell>
        </row>
        <row r="4283">
          <cell r="A4283">
            <v>92900</v>
          </cell>
          <cell r="B4283" t="str">
            <v>UNIÃO, EM FERRO GALVANIZADO, CONEXÃO ROSQUEADA, DN 40 (1 1/2"), INSTALADO EM REDE DE ALIMENTAÇÃO PARA SPRINKLER - FORNECIMENTO E INSTALAÇÃO. AF_10/2020</v>
          </cell>
          <cell r="C4283" t="str">
            <v>UN</v>
          </cell>
          <cell r="D4283">
            <v>83.02000000000001</v>
          </cell>
          <cell r="E4283">
            <v>13.41</v>
          </cell>
          <cell r="F4283">
            <v>96.43</v>
          </cell>
        </row>
        <row r="4284">
          <cell r="A4284">
            <v>92901</v>
          </cell>
          <cell r="B4284" t="str">
            <v>UNIÃO, EM FERRO GALVANIZADO, CONEXÃO ROSQUEADA, DN 50 (2"), INSTALADO EM REDE DE ALIMENTAÇÃO PARA SPRINKLER - FORNECIMENTO E INSTALAÇÃO. AF_10/2020</v>
          </cell>
          <cell r="C4284" t="str">
            <v>UN</v>
          </cell>
          <cell r="D4284">
            <v>119.9</v>
          </cell>
          <cell r="E4284">
            <v>14.41</v>
          </cell>
          <cell r="F4284">
            <v>134.31</v>
          </cell>
        </row>
        <row r="4285">
          <cell r="A4285">
            <v>92902</v>
          </cell>
          <cell r="B4285" t="str">
            <v>UNIÃO, EM FERRO GALVANIZADO, CONEXÃO ROSQUEADA, DN 65 (2 1/2"), INSTALADO EM REDE DE ALIMENTAÇÃO PARA SPRINKLER - FORNECIMENTO E INSTALAÇÃO. AF_10/2020</v>
          </cell>
          <cell r="C4285" t="str">
            <v>UN</v>
          </cell>
          <cell r="D4285">
            <v>195.01999999999998</v>
          </cell>
          <cell r="E4285">
            <v>15.83</v>
          </cell>
          <cell r="F4285">
            <v>210.85</v>
          </cell>
        </row>
        <row r="4286">
          <cell r="A4286">
            <v>92903</v>
          </cell>
          <cell r="B4286" t="str">
            <v>UNIÃO, EM FERRO GALVANIZADO, CONEXÃO ROSQUEADA, DN 80 (3"), INSTALADO EM REDE DE ALIMENTAÇÃO PARA SPRINKLER - FORNECIMENTO E INSTALAÇÃO. AF_10/2020</v>
          </cell>
          <cell r="C4286" t="str">
            <v>UN</v>
          </cell>
          <cell r="D4286">
            <v>299.02999999999997</v>
          </cell>
          <cell r="E4286">
            <v>17.309999999999999</v>
          </cell>
          <cell r="F4286">
            <v>316.33999999999997</v>
          </cell>
        </row>
        <row r="4287">
          <cell r="A4287">
            <v>92904</v>
          </cell>
          <cell r="B4287" t="str">
            <v>UNIÃO, EM FERRO GALVANIZADO, CONEXÃO ROSQUEADA, DN 15 (1/2"), INSTALADO EM RAMAIS E SUB-RAMAIS DE GÁS - FORNECIMENTO E INSTALAÇÃO. AF_10/2020</v>
          </cell>
          <cell r="C4287" t="str">
            <v>UN</v>
          </cell>
          <cell r="D4287">
            <v>29.97</v>
          </cell>
          <cell r="E4287">
            <v>6.89</v>
          </cell>
          <cell r="F4287">
            <v>36.86</v>
          </cell>
        </row>
        <row r="4288">
          <cell r="A4288">
            <v>92905</v>
          </cell>
          <cell r="B4288" t="str">
            <v>UNIÃO, EM FERRO GALVANIZADO, CONEXÃO ROSQUEADA, DN 20 (3/4"), INSTALADO EM RAMAIS E SUB-RAMAIS DE GÁS - FORNECIMENTO E INSTALAÇÃO. AF_10/2020</v>
          </cell>
          <cell r="C4288" t="str">
            <v>UN</v>
          </cell>
          <cell r="D4288">
            <v>40.770000000000003</v>
          </cell>
          <cell r="E4288">
            <v>11.83</v>
          </cell>
          <cell r="F4288">
            <v>52.6</v>
          </cell>
        </row>
        <row r="4289">
          <cell r="A4289">
            <v>92906</v>
          </cell>
          <cell r="B4289" t="str">
            <v>UNIÃO, EM FERRO GALVANIZADO, CONEXÃO ROSQUEADA, DN 25 (1"), INSTALADO EM RAMAIS E SUB-RAMAIS DE GÁS - FORNECIMENTO E INSTALAÇÃO. AF_10/2020</v>
          </cell>
          <cell r="C4289" t="str">
            <v>UN</v>
          </cell>
          <cell r="D4289">
            <v>44.89</v>
          </cell>
          <cell r="E4289">
            <v>19.2</v>
          </cell>
          <cell r="F4289">
            <v>64.09</v>
          </cell>
        </row>
        <row r="4290">
          <cell r="A4290">
            <v>92907</v>
          </cell>
          <cell r="B4290" t="str">
            <v>LUVA DE REDUÇÃO, EM FERRO GALVANIZADO, 2" X 1 1/2", CONEXÃO ROSQUEADA, INSTALADO EM PRUMADAS - FORNECIMENTO E INSTALAÇÃO. AF_10/2020</v>
          </cell>
          <cell r="C4290" t="str">
            <v>UN</v>
          </cell>
          <cell r="D4290">
            <v>54.1</v>
          </cell>
          <cell r="E4290">
            <v>25.71</v>
          </cell>
          <cell r="F4290">
            <v>79.81</v>
          </cell>
        </row>
        <row r="4291">
          <cell r="A4291">
            <v>92908</v>
          </cell>
          <cell r="B4291" t="str">
            <v>LUVA DE REDUÇÃO, EM FERRO GALVANIZADO, 2" X 1 1/4", CONEXÃO ROSQUEADA, INSTALADO EM PRUMADAS - FORNECIMENTO E INSTALAÇÃO. AF_10/2020</v>
          </cell>
          <cell r="C4291" t="str">
            <v>UN</v>
          </cell>
          <cell r="D4291">
            <v>54.1</v>
          </cell>
          <cell r="E4291">
            <v>25.71</v>
          </cell>
          <cell r="F4291">
            <v>79.81</v>
          </cell>
        </row>
        <row r="4292">
          <cell r="A4292">
            <v>92909</v>
          </cell>
          <cell r="B4292" t="str">
            <v>LUVA DE REDUÇÃO, EM FERRO GALVANIZADO, 2" X 1", CONEXÃO ROSQUEADA, INSTALADO EM PRUMADAS - FORNECIMENTO E INSTALAÇÃO. AF_10/2020</v>
          </cell>
          <cell r="C4292" t="str">
            <v>UN</v>
          </cell>
          <cell r="D4292">
            <v>54.1</v>
          </cell>
          <cell r="E4292">
            <v>25.71</v>
          </cell>
          <cell r="F4292">
            <v>79.81</v>
          </cell>
        </row>
        <row r="4293">
          <cell r="A4293">
            <v>92910</v>
          </cell>
          <cell r="B4293" t="str">
            <v>LUVA DE REDUÇÃO, EM FERRO GALVANIZADO, 2 1/2" X 1 1/2", CONEXÃO ROSQUEADA, INSTALADO EM PRUMADAS - FORNECIMENTO E INSTALAÇÃO. AF_10/2020</v>
          </cell>
          <cell r="C4293" t="str">
            <v>UN</v>
          </cell>
          <cell r="D4293">
            <v>87.960000000000008</v>
          </cell>
          <cell r="E4293">
            <v>27.97</v>
          </cell>
          <cell r="F4293">
            <v>115.93</v>
          </cell>
        </row>
        <row r="4294">
          <cell r="A4294">
            <v>92911</v>
          </cell>
          <cell r="B4294" t="str">
            <v>LUVA DE REDUÇÃO, EM FERRO GALVANIZADO, 2 1/2" X 2", CONEXÃO ROSQUEADA, INSTALADO EM PRUMADAS - FORNECIMENTO E INSTALAÇÃO. AF_10/2020</v>
          </cell>
          <cell r="C4294" t="str">
            <v>UN</v>
          </cell>
          <cell r="D4294">
            <v>87.960000000000008</v>
          </cell>
          <cell r="E4294">
            <v>27.97</v>
          </cell>
          <cell r="F4294">
            <v>115.93</v>
          </cell>
        </row>
        <row r="4295">
          <cell r="A4295">
            <v>92912</v>
          </cell>
          <cell r="B4295" t="str">
            <v>LUVA DE REDUÇÃO, EM FERRO GALVANIZADO, 3" X 1 1/2", CONEXÃO ROSQUEADA, INSTALADO EM PRUMADAS - FORNECIMENTO E INSTALAÇÃO. AF_10/2020</v>
          </cell>
          <cell r="C4295" t="str">
            <v>UN</v>
          </cell>
          <cell r="D4295">
            <v>127.94999999999999</v>
          </cell>
          <cell r="E4295">
            <v>27.97</v>
          </cell>
          <cell r="F4295">
            <v>155.91999999999999</v>
          </cell>
        </row>
        <row r="4296">
          <cell r="A4296">
            <v>92913</v>
          </cell>
          <cell r="B4296" t="str">
            <v>LUVA DE REDUÇÃO, EM FERRO GALVANIZADO, 3" X 2 1/2", CONEXÃO ROSQUEADA, INSTALADO EM PRUMADAS - FORNECIMENTO E INSTALAÇÃO. AF_10/2020</v>
          </cell>
          <cell r="C4296" t="str">
            <v>UN</v>
          </cell>
          <cell r="D4296">
            <v>128.94</v>
          </cell>
          <cell r="E4296">
            <v>30.2</v>
          </cell>
          <cell r="F4296">
            <v>159.13999999999999</v>
          </cell>
        </row>
        <row r="4297">
          <cell r="A4297">
            <v>92914</v>
          </cell>
          <cell r="B4297" t="str">
            <v>LUVA DE REDUÇÃO, EM FERRO GALVANIZADO, 3" X 2", CONEXÃO ROSQUEADA, INSTALADO EM PRUMADAS - FORNECIMENTO E INSTALAÇÃO. AF_10/2020</v>
          </cell>
          <cell r="C4297" t="str">
            <v>UN</v>
          </cell>
          <cell r="D4297">
            <v>128.94</v>
          </cell>
          <cell r="E4297">
            <v>30.2</v>
          </cell>
          <cell r="F4297">
            <v>159.13999999999999</v>
          </cell>
        </row>
        <row r="4298">
          <cell r="A4298">
            <v>92918</v>
          </cell>
          <cell r="B4298" t="str">
            <v>LUVA DE REDUÇÃO, EM FERRO GALVANIZADO, 1" X 1/2", CONEXÃO ROSQUEADA, INSTALADO EM REDE DE ALIMENTAÇÃO PARA HIDRANTE - FORNECIMENTO E INSTALAÇÃO. AF_10/2020</v>
          </cell>
          <cell r="C4298" t="str">
            <v>UN</v>
          </cell>
          <cell r="D4298">
            <v>22.650000000000002</v>
          </cell>
          <cell r="E4298">
            <v>19.55</v>
          </cell>
          <cell r="F4298">
            <v>42.2</v>
          </cell>
        </row>
        <row r="4299">
          <cell r="A4299">
            <v>92920</v>
          </cell>
          <cell r="B4299" t="str">
            <v>LUVA DE REDUÇÃO, EM FERRO GALVANIZADO, 1" X 3/4", CONEXÃO ROSQUEADA, INSTALADO EM REDE DE ALIMENTAÇÃO PARA HIDRANTE - FORNECIMENTO E INSTALAÇÃO. AF_10/2020</v>
          </cell>
          <cell r="C4299" t="str">
            <v>UN</v>
          </cell>
          <cell r="D4299">
            <v>22.94</v>
          </cell>
          <cell r="E4299">
            <v>19.55</v>
          </cell>
          <cell r="F4299">
            <v>42.49</v>
          </cell>
        </row>
        <row r="4300">
          <cell r="A4300">
            <v>92925</v>
          </cell>
          <cell r="B4300" t="str">
            <v>LUVA DE REDUÇÃO, EM FERRO GALVANIZADO, 1 1/4" X 1", CONEXÃO ROSQUEADA, INSTALADO EM REDE DE ALIMENTAÇÃO PARA HIDRANTE - FORNECIMENTO E INSTALAÇÃO. AF_10/2020</v>
          </cell>
          <cell r="C4300" t="str">
            <v>UN</v>
          </cell>
          <cell r="D4300">
            <v>31.110000000000003</v>
          </cell>
          <cell r="E4300">
            <v>21.23</v>
          </cell>
          <cell r="F4300">
            <v>52.34</v>
          </cell>
        </row>
        <row r="4301">
          <cell r="A4301">
            <v>92926</v>
          </cell>
          <cell r="B4301" t="str">
            <v>LUVA DE REDUÇÃO, EM FERRO GALVANIZADO, 1 1/4" X 1/2", CONEXÃO ROSQUEADA, INSTALADO EM REDE DE ALIMENTAÇÃO PARA HIDRANTE - FORNECIMENTO E INSTALAÇÃO. AF_10/2020</v>
          </cell>
          <cell r="C4301" t="str">
            <v>UN</v>
          </cell>
          <cell r="D4301">
            <v>31.099999999999998</v>
          </cell>
          <cell r="E4301">
            <v>21.23</v>
          </cell>
          <cell r="F4301">
            <v>52.33</v>
          </cell>
        </row>
        <row r="4302">
          <cell r="A4302">
            <v>92927</v>
          </cell>
          <cell r="B4302" t="str">
            <v>LUVA DE REDUÇÃO, EM FERRO GALVANIZADO, 1 1/4" X 3/4", CONEXÃO ROSQUEADA, INSTALADO EM REDE DE ALIMENTAÇÃO PARA HIDRANTE - FORNECIMENTO E INSTALAÇÃO. AF_10/2020</v>
          </cell>
          <cell r="C4302" t="str">
            <v>UN</v>
          </cell>
          <cell r="D4302">
            <v>31.099999999999998</v>
          </cell>
          <cell r="E4302">
            <v>21.23</v>
          </cell>
          <cell r="F4302">
            <v>52.33</v>
          </cell>
        </row>
        <row r="4303">
          <cell r="A4303">
            <v>92928</v>
          </cell>
          <cell r="B4303" t="str">
            <v>LUVA DE REDUÇÃO, EM FERRO GALVANIZADO, 1 1/2" X 1 1/4", CONEXÃO ROSQUEADA, INSTALADO EM REDE DE ALIMENTAÇÃO PARA HIDRANTE - FORNECIMENTO E INSTALAÇÃO. AF_10/2020</v>
          </cell>
          <cell r="C4303" t="str">
            <v>UN</v>
          </cell>
          <cell r="D4303">
            <v>36.680000000000007</v>
          </cell>
          <cell r="E4303">
            <v>23.2</v>
          </cell>
          <cell r="F4303">
            <v>59.88</v>
          </cell>
        </row>
        <row r="4304">
          <cell r="A4304">
            <v>92929</v>
          </cell>
          <cell r="B4304" t="str">
            <v>LUVA DE REDUÇÃO, EM FERRO GALVANIZADO, 1 1/2" X 1", CONEXÃO ROSQUEADA, INSTALADO EM REDE DE ALIMENTAÇÃO PARA HIDRANTE - FORNECIMENTO E INSTALAÇÃO. AF_10/2020</v>
          </cell>
          <cell r="C4304" t="str">
            <v>UN</v>
          </cell>
          <cell r="D4304">
            <v>36.680000000000007</v>
          </cell>
          <cell r="E4304">
            <v>23.2</v>
          </cell>
          <cell r="F4304">
            <v>59.88</v>
          </cell>
        </row>
        <row r="4305">
          <cell r="A4305">
            <v>92930</v>
          </cell>
          <cell r="B4305" t="str">
            <v>LUVA DE REDUÇÃO, EM FERRO GALVANIZADO, 1 1/2" X 3/4", CONEXÃO ROSQUEADA, INSTALADO EM REDE DE ALIMENTAÇÃO PARA HIDRANTE - FORNECIMENTO E INSTALAÇÃO. AF_10/2020</v>
          </cell>
          <cell r="C4305" t="str">
            <v>UN</v>
          </cell>
          <cell r="D4305">
            <v>36.680000000000007</v>
          </cell>
          <cell r="E4305">
            <v>23.2</v>
          </cell>
          <cell r="F4305">
            <v>59.88</v>
          </cell>
        </row>
        <row r="4306">
          <cell r="A4306">
            <v>92931</v>
          </cell>
          <cell r="B4306" t="str">
            <v>LUVA DE REDUÇÃO, EM FERRO GALVANIZADO, 2" X 1 1/2", CONEXÃO ROSQUEADA, INSTALADO EM REDE DE ALIMENTAÇÃO PARA HIDRANTE - FORNECIMENTO E INSTALAÇÃO. AF_10/2020</v>
          </cell>
          <cell r="C4306" t="str">
            <v>UN</v>
          </cell>
          <cell r="D4306">
            <v>54.1</v>
          </cell>
          <cell r="E4306">
            <v>25.65</v>
          </cell>
          <cell r="F4306">
            <v>79.75</v>
          </cell>
        </row>
        <row r="4307">
          <cell r="A4307">
            <v>92932</v>
          </cell>
          <cell r="B4307" t="str">
            <v>LUVA DE REDUÇÃO, EM FERRO GALVANIZADO, 2" X 1 1/4", CONEXÃO ROSQUEADA, INSTALADO EM REDE DE ALIMENTAÇÃO PARA HIDRANTE - FORNECIMENTO E INSTALAÇÃO. AF_10/2020</v>
          </cell>
          <cell r="C4307" t="str">
            <v>UN</v>
          </cell>
          <cell r="D4307">
            <v>54.1</v>
          </cell>
          <cell r="E4307">
            <v>25.65</v>
          </cell>
          <cell r="F4307">
            <v>79.75</v>
          </cell>
        </row>
        <row r="4308">
          <cell r="A4308">
            <v>92933</v>
          </cell>
          <cell r="B4308" t="str">
            <v>LUVA DE REDUÇÃO, EM FERRO GALVANIZADO, 2" X 1", CONEXÃO ROSQUEADA, INSTALADO EM REDE DE ALIMENTAÇÃO PARA HIDRANTE - FORNECIMENTO E INSTALAÇÃO. AF_10/2020</v>
          </cell>
          <cell r="C4308" t="str">
            <v>UN</v>
          </cell>
          <cell r="D4308">
            <v>54.1</v>
          </cell>
          <cell r="E4308">
            <v>25.65</v>
          </cell>
          <cell r="F4308">
            <v>79.75</v>
          </cell>
        </row>
        <row r="4309">
          <cell r="A4309">
            <v>92934</v>
          </cell>
          <cell r="B4309" t="str">
            <v>LUVA DE REDUÇÃO, EM FERRO GALVANIZADO, 2 1/2" X 1 1/2", CONEXÃO ROSQUEADA, INSTALADO EM REDE DE ALIMENTAÇÃO PARA HIDRANTE - FORNECIMENTO E INSTALAÇÃO. AF_10/2020</v>
          </cell>
          <cell r="C4309" t="str">
            <v>UN</v>
          </cell>
          <cell r="D4309">
            <v>88.490000000000009</v>
          </cell>
          <cell r="E4309">
            <v>29.32</v>
          </cell>
          <cell r="F4309">
            <v>117.81</v>
          </cell>
        </row>
        <row r="4310">
          <cell r="A4310">
            <v>92935</v>
          </cell>
          <cell r="B4310" t="str">
            <v>LUVA DE REDUÇÃO, EM FERRO GALVANIZADO, 2 1/2" X 2", CONEXÃO ROSQUEADA, INSTALADO EM REDE DE ALIMENTAÇÃO PARA HIDRANTE - FORNECIMENTO E INSTALAÇÃO. AF_10/2020</v>
          </cell>
          <cell r="C4310" t="str">
            <v>UN</v>
          </cell>
          <cell r="D4310">
            <v>88.490000000000009</v>
          </cell>
          <cell r="E4310">
            <v>29.32</v>
          </cell>
          <cell r="F4310">
            <v>117.81</v>
          </cell>
        </row>
        <row r="4311">
          <cell r="A4311">
            <v>92936</v>
          </cell>
          <cell r="B4311" t="str">
            <v>LUVA DE REDUÇÃO, EM FERRO GALVANIZADO, 3" X 2 1/2", CONEXÃO ROSQUEADA, INSTALADO EM REDE DE ALIMENTAÇÃO PARA HIDRANTE - FORNECIMENTO E INSTALAÇÃO. AF_10/2020</v>
          </cell>
          <cell r="C4311" t="str">
            <v>UN</v>
          </cell>
          <cell r="D4311">
            <v>130.03</v>
          </cell>
          <cell r="E4311">
            <v>32.979999999999997</v>
          </cell>
          <cell r="F4311">
            <v>163.01</v>
          </cell>
        </row>
        <row r="4312">
          <cell r="A4312">
            <v>92937</v>
          </cell>
          <cell r="B4312" t="str">
            <v>LUVA DE REDUÇÃO, EM FERRO GALVANIZADO, 3" X 2", CONEXÃO ROSQUEADA, INSTALADO EM REDE DE ALIMENTAÇÃO PARA HIDRANTE - FORNECIMENTO E INSTALAÇÃO. AF_10/2020</v>
          </cell>
          <cell r="C4312" t="str">
            <v>UN</v>
          </cell>
          <cell r="D4312">
            <v>130.03</v>
          </cell>
          <cell r="E4312">
            <v>32.979999999999997</v>
          </cell>
          <cell r="F4312">
            <v>163.01</v>
          </cell>
        </row>
        <row r="4313">
          <cell r="A4313">
            <v>92938</v>
          </cell>
          <cell r="B4313" t="str">
            <v>LUVA DE REDUÇÃO, EM FERRO GALVANIZADO, 1" X 1/2", CONEXÃO ROSQUEADA, INSTALADO EM REDE DE ALIMENTAÇÃO PARA SPRINKLER - FORNECIMENTO E INSTALAÇÃO. AF_10/2020</v>
          </cell>
          <cell r="C4313" t="str">
            <v>UN</v>
          </cell>
          <cell r="D4313">
            <v>19.739999999999998</v>
          </cell>
          <cell r="E4313">
            <v>12</v>
          </cell>
          <cell r="F4313">
            <v>31.74</v>
          </cell>
        </row>
        <row r="4314">
          <cell r="A4314">
            <v>92939</v>
          </cell>
          <cell r="B4314" t="str">
            <v>LUVA DE REDUÇÃO, EM FERRO GALVANIZADO, 1" X 3/4", CONEXÃO ROSQUEADA, INSTALADO EM REDE DE ALIMENTAÇÃO PARA SPRINKLER - FORNECIMENTO E INSTALAÇÃO. AF_10/2020</v>
          </cell>
          <cell r="C4314" t="str">
            <v>UN</v>
          </cell>
          <cell r="D4314">
            <v>20.04</v>
          </cell>
          <cell r="E4314">
            <v>11.99</v>
          </cell>
          <cell r="F4314">
            <v>32.03</v>
          </cell>
        </row>
        <row r="4315">
          <cell r="A4315">
            <v>92940</v>
          </cell>
          <cell r="B4315" t="str">
            <v>LUVA DE REDUÇÃO, EM FERRO GALVANIZADO, 1 1/4" X 1", CONEXÃO ROSQUEADA, INSTALADO EM REDE DE ALIMENTAÇÃO PARA SPRINKLER - FORNECIMENTO E INSTALAÇÃO. AF_10/2020</v>
          </cell>
          <cell r="C4315" t="str">
            <v>UN</v>
          </cell>
          <cell r="D4315">
            <v>27.759999999999998</v>
          </cell>
          <cell r="E4315">
            <v>12.68</v>
          </cell>
          <cell r="F4315">
            <v>40.44</v>
          </cell>
        </row>
        <row r="4316">
          <cell r="A4316">
            <v>92941</v>
          </cell>
          <cell r="B4316" t="str">
            <v>LUVA DE REDUÇÃO, EM FERRO GALVANIZADO, 1 1/4" X 1/2", CONEXÃO ROSQUEADA, INSTALADO EM REDE DE ALIMENTAÇÃO PARA SPRINKLER - FORNECIMENTO E INSTALAÇÃO. AF_10/2020</v>
          </cell>
          <cell r="C4316" t="str">
            <v>UN</v>
          </cell>
          <cell r="D4316">
            <v>27.75</v>
          </cell>
          <cell r="E4316">
            <v>12.68</v>
          </cell>
          <cell r="F4316">
            <v>40.43</v>
          </cell>
        </row>
        <row r="4317">
          <cell r="A4317">
            <v>92942</v>
          </cell>
          <cell r="B4317" t="str">
            <v>LUVA DE REDUÇÃO, EM FERRO GALVANIZADO, 1 1/4" X 3/4", CONEXÃO ROSQUEADA, INSTALADO EM REDE DE ALIMENTAÇÃO PARA SPRINKLER - FORNECIMENTO E INSTALAÇÃO. AF_10/2020</v>
          </cell>
          <cell r="C4317" t="str">
            <v>UN</v>
          </cell>
          <cell r="D4317">
            <v>27.75</v>
          </cell>
          <cell r="E4317">
            <v>12.68</v>
          </cell>
          <cell r="F4317">
            <v>40.43</v>
          </cell>
        </row>
        <row r="4318">
          <cell r="A4318">
            <v>92943</v>
          </cell>
          <cell r="B4318" t="str">
            <v>LUVA DE REDUÇÃO, EM FERRO GALVANIZADO, 1 1/2" X 1 1/4", CONEXÃO ROSQUEADA, INSTALADO EM REDE DE ALIMENTAÇÃO PARA SPRINKLER - FORNECIMENTO E INSTALAÇÃO. AF_10/2020</v>
          </cell>
          <cell r="C4318" t="str">
            <v>UN</v>
          </cell>
          <cell r="D4318">
            <v>32.89</v>
          </cell>
          <cell r="E4318">
            <v>13.42</v>
          </cell>
          <cell r="F4318">
            <v>46.31</v>
          </cell>
        </row>
        <row r="4319">
          <cell r="A4319">
            <v>92944</v>
          </cell>
          <cell r="B4319" t="str">
            <v>LUVA DE REDUÇÃO, EM FERRO GALVANIZADO, 1 1/2" X 1", CONEXÃO ROSQUEADA, INSTALADO EM REDE DE ALIMENTAÇÃO PARA SPRINKLER - FORNECIMENTO E INSTALAÇÃO. AF_10/2020</v>
          </cell>
          <cell r="C4319" t="str">
            <v>UN</v>
          </cell>
          <cell r="D4319">
            <v>32.89</v>
          </cell>
          <cell r="E4319">
            <v>13.42</v>
          </cell>
          <cell r="F4319">
            <v>46.31</v>
          </cell>
        </row>
        <row r="4320">
          <cell r="A4320">
            <v>92945</v>
          </cell>
          <cell r="B4320" t="str">
            <v>LUVA DE REDUÇÃO, EM FERRO GALVANIZADO, 1 1/2" X 3/4", CONEXÃO ROSQUEADA, INSTALADO EM REDE DE ALIMENTAÇÃO PARA SPRINKLER - FORNECIMENTO E INSTALAÇÃO. AF_10/2020</v>
          </cell>
          <cell r="C4320" t="str">
            <v>UN</v>
          </cell>
          <cell r="D4320">
            <v>32.89</v>
          </cell>
          <cell r="E4320">
            <v>13.42</v>
          </cell>
          <cell r="F4320">
            <v>46.31</v>
          </cell>
        </row>
        <row r="4321">
          <cell r="A4321">
            <v>92946</v>
          </cell>
          <cell r="B4321" t="str">
            <v>LUVA DE REDUÇÃO, EM FERRO GALVANIZADO, 2" X 1 1/2", CONEXÃO ROSQUEADA, INSTALADO EM REDE DE ALIMENTAÇÃO PARA SPRINKLER - FORNECIMENTO E INSTALAÇÃO. AF_10/2020</v>
          </cell>
          <cell r="C4321" t="str">
            <v>UN</v>
          </cell>
          <cell r="D4321">
            <v>49.730000000000004</v>
          </cell>
          <cell r="E4321">
            <v>14.42</v>
          </cell>
          <cell r="F4321">
            <v>64.150000000000006</v>
          </cell>
        </row>
        <row r="4322">
          <cell r="A4322">
            <v>92947</v>
          </cell>
          <cell r="B4322" t="str">
            <v>LUVA DE REDUÇÃO, EM FERRO GALVANIZADO, 2" X 1 1/4", CONEXÃO ROSQUEADA, INSTALADO EM REDE DE ALIMENTAÇÃO PARA SPRINKLER - FORNECIMENTO E INSTALAÇÃO. AF_10/2020</v>
          </cell>
          <cell r="C4322" t="str">
            <v>UN</v>
          </cell>
          <cell r="D4322">
            <v>49.730000000000004</v>
          </cell>
          <cell r="E4322">
            <v>14.42</v>
          </cell>
          <cell r="F4322">
            <v>64.150000000000006</v>
          </cell>
        </row>
        <row r="4323">
          <cell r="A4323">
            <v>92948</v>
          </cell>
          <cell r="B4323" t="str">
            <v>LUVA DE REDUÇÃO, EM FERRO GALVANIZADO, 2" X 1", CONEXÃO ROSQUEADA, INSTALADO EM REDE DE ALIMENTAÇÃO PARA SPRINKLER - FORNECIMENTO E INSTALAÇÃO. AF_10/2020</v>
          </cell>
          <cell r="C4323" t="str">
            <v>UN</v>
          </cell>
          <cell r="D4323">
            <v>49.730000000000004</v>
          </cell>
          <cell r="E4323">
            <v>14.42</v>
          </cell>
          <cell r="F4323">
            <v>64.150000000000006</v>
          </cell>
        </row>
        <row r="4324">
          <cell r="A4324">
            <v>92949</v>
          </cell>
          <cell r="B4324" t="str">
            <v>LUVA DE REDUÇÃO, EM FERRO GALVANIZADO, 2 1/2" X 1 1/2", CONEXÃO ROSQUEADA, INSTALADO EM REDE DE ALIMENTAÇÃO PARA SPRINKLER - FORNECIMENTO E INSTALAÇÃO. AF_10/2020</v>
          </cell>
          <cell r="C4324" t="str">
            <v>UN</v>
          </cell>
          <cell r="D4324">
            <v>83.27</v>
          </cell>
          <cell r="E4324">
            <v>15.84</v>
          </cell>
          <cell r="F4324">
            <v>99.11</v>
          </cell>
        </row>
        <row r="4325">
          <cell r="A4325">
            <v>92950</v>
          </cell>
          <cell r="B4325" t="str">
            <v>LUVA DE REDUÇÃO, EM FERRO GALVANIZADO, 2 1/2" X 2", CONEXÃO ROSQUEADA, INSTALADO EM REDE DE ALIMENTAÇÃO PARA SPRINKLER - FORNECIMENTO E INSTALAÇÃO. AF_10/2020</v>
          </cell>
          <cell r="C4325" t="str">
            <v>UN</v>
          </cell>
          <cell r="D4325">
            <v>83.27</v>
          </cell>
          <cell r="E4325">
            <v>15.84</v>
          </cell>
          <cell r="F4325">
            <v>99.11</v>
          </cell>
        </row>
        <row r="4326">
          <cell r="A4326">
            <v>92951</v>
          </cell>
          <cell r="B4326" t="str">
            <v>LUVA DE REDUÇÃO, EM FERRO GALVANIZADO, 3" X 2 1/2", CONEXÃO ROSQUEADA, INSTALADO EM REDE DE ALIMENTAÇÃO PARA SPRINKLER - FORNECIMENTO E INSTALAÇÃO. AF_10/2020</v>
          </cell>
          <cell r="C4326" t="str">
            <v>UN</v>
          </cell>
          <cell r="D4326">
            <v>123.94999999999999</v>
          </cell>
          <cell r="E4326">
            <v>17.309999999999999</v>
          </cell>
          <cell r="F4326">
            <v>141.26</v>
          </cell>
        </row>
        <row r="4327">
          <cell r="A4327">
            <v>92952</v>
          </cell>
          <cell r="B4327" t="str">
            <v>LUVA DE REDUÇÃO, EM FERRO GALVANIZADO, 3" X 2", CONEXÃO ROSQUEADA, INSTALADO EM REDE DE ALIMENTAÇÃO PARA SPRINKLER - FORNECIMENTO E INSTALAÇÃO. AF_10/2020</v>
          </cell>
          <cell r="C4327" t="str">
            <v>UN</v>
          </cell>
          <cell r="D4327">
            <v>123.94999999999999</v>
          </cell>
          <cell r="E4327">
            <v>17.309999999999999</v>
          </cell>
          <cell r="F4327">
            <v>141.26</v>
          </cell>
        </row>
        <row r="4328">
          <cell r="A4328">
            <v>92953</v>
          </cell>
          <cell r="B4328" t="str">
            <v>LUVA DE REDUÇÃO, EM FERRO GALVANIZADO, 3/4" X 1/2", CONEXÃO ROSQUEADA, INSTALADO EM RAMAIS E SUB-RAMAIS DE GÁS - FORNECIMENTO E INSTALAÇÃO. AF_10/2020</v>
          </cell>
          <cell r="C4328" t="str">
            <v>UN</v>
          </cell>
          <cell r="D4328">
            <v>15.540000000000001</v>
          </cell>
          <cell r="E4328">
            <v>11.85</v>
          </cell>
          <cell r="F4328">
            <v>27.39</v>
          </cell>
        </row>
        <row r="4329">
          <cell r="A4329">
            <v>93050</v>
          </cell>
          <cell r="B4329" t="str">
            <v>LUVA PASSANTE EM COBRE, DN 22 MM, SEM ANEL DE SOLDA, INSTALADO EM PRUMADA DE HIDRÁULICA PREDIAL - FORNECIMENTO E INSTALAÇÃO. AF_04/2022</v>
          </cell>
          <cell r="C4329" t="str">
            <v>UN</v>
          </cell>
          <cell r="D4329">
            <v>8.81</v>
          </cell>
          <cell r="E4329">
            <v>2.36</v>
          </cell>
          <cell r="F4329">
            <v>11.17</v>
          </cell>
        </row>
        <row r="4330">
          <cell r="A4330">
            <v>93052</v>
          </cell>
          <cell r="B4330" t="str">
            <v>JUNTA DE EXPANSÃO EM COBRE, DN 22 MM, PONTA X PONTA, INSTALADO EM PRUMADA DE HIDRÁULICA PREDIAL - FORNECIMENTO E INSTALAÇÃO. AF_04/2022</v>
          </cell>
          <cell r="C4330" t="str">
            <v>UN</v>
          </cell>
          <cell r="D4330">
            <v>489.21999999999997</v>
          </cell>
          <cell r="E4330">
            <v>2.35</v>
          </cell>
          <cell r="F4330">
            <v>491.57</v>
          </cell>
        </row>
        <row r="4331">
          <cell r="A4331">
            <v>93054</v>
          </cell>
          <cell r="B4331" t="str">
            <v>CONECTOR EM BRONZE/LATÃO, DN 22 MM X 3/4", SEM ANEL DE SOLDA, BOLSA X ROSCA F, INSTALADO EM PRUMADA DE HIDRÁULICA PREDIAL - FORNECIMENTO E INSTALAÇÃO. AF_04/2022</v>
          </cell>
          <cell r="C4331" t="str">
            <v>UN</v>
          </cell>
          <cell r="D4331">
            <v>18.59</v>
          </cell>
          <cell r="E4331">
            <v>3.36</v>
          </cell>
          <cell r="F4331">
            <v>21.95</v>
          </cell>
        </row>
        <row r="4332">
          <cell r="A4332">
            <v>93055</v>
          </cell>
          <cell r="B4332" t="str">
            <v>CURVA DE TRANSPOSIÇÃO EM BRONZE/LATÃO, DN 22 MM, SEM ANEL DE SOLDA, BOLSA X BOLSA, INSTALADO EM PRUMADA DE HIDRÁULICA PREDIAL - FORNECIMENTO E INSTALAÇÃO. AF_04/2022</v>
          </cell>
          <cell r="C4332" t="str">
            <v>UN</v>
          </cell>
          <cell r="D4332">
            <v>40.629999999999995</v>
          </cell>
          <cell r="E4332">
            <v>2.35</v>
          </cell>
          <cell r="F4332">
            <v>42.98</v>
          </cell>
        </row>
        <row r="4333">
          <cell r="A4333">
            <v>93056</v>
          </cell>
          <cell r="B4333" t="str">
            <v>LUVA PASSANTE EM COBRE, DN 28 MM, SEM ANEL DE SOLDA, INSTALADO EM PRUMADA DE HIDRÁULICA PREDIAL - FORNECIMENTO E INSTALAÇÃO. AF_04/2022</v>
          </cell>
          <cell r="C4333" t="str">
            <v>UN</v>
          </cell>
          <cell r="D4333">
            <v>13.56</v>
          </cell>
          <cell r="E4333">
            <v>3.03</v>
          </cell>
          <cell r="F4333">
            <v>16.59</v>
          </cell>
        </row>
        <row r="4334">
          <cell r="A4334">
            <v>93057</v>
          </cell>
          <cell r="B4334" t="str">
            <v>BUCHA DE REDUÇÃO EM COBRE, DN 28 MM X 22 MM, SEM ANEL DE SOLDA, PONTA X BOLSA, INSTALADO EM PRUMADA DE HIDRÁULICA PREDIAL - FORNECIMENTO E INSTALAÇÃO. AF_04/2022</v>
          </cell>
          <cell r="C4334" t="str">
            <v>UN</v>
          </cell>
          <cell r="D4334">
            <v>11.14</v>
          </cell>
          <cell r="E4334">
            <v>2.7</v>
          </cell>
          <cell r="F4334">
            <v>13.84</v>
          </cell>
        </row>
        <row r="4335">
          <cell r="A4335">
            <v>93058</v>
          </cell>
          <cell r="B4335" t="str">
            <v>JUNTA DE EXPANSÃO EM COBRE, DN 28 MM, PONTA X PONTA, INSTALADO EM PRUMADA DE HIDRÁULICA PREDIAL - FORNECIMENTO E INSTALAÇÃO. AF_04/2022</v>
          </cell>
          <cell r="C4335" t="str">
            <v>UN</v>
          </cell>
          <cell r="D4335">
            <v>537.86</v>
          </cell>
          <cell r="E4335">
            <v>3.03</v>
          </cell>
          <cell r="F4335">
            <v>540.89</v>
          </cell>
        </row>
        <row r="4336">
          <cell r="A4336">
            <v>93059</v>
          </cell>
          <cell r="B4336" t="str">
            <v>CONECTOR EM BRONZE/LATÃO, DN 28 MM X 1/2", SEM ANEL DE SOLDA, BOLSA X ROSCA F, INSTALADO EM PRUMADA DE HIDRÁULICA PREDIAL - FORNECIMENTO E INSTALAÇÃO. AF_04/2022</v>
          </cell>
          <cell r="C4336" t="str">
            <v>UN</v>
          </cell>
          <cell r="D4336">
            <v>25.38</v>
          </cell>
          <cell r="E4336">
            <v>2.94</v>
          </cell>
          <cell r="F4336">
            <v>28.32</v>
          </cell>
        </row>
        <row r="4337">
          <cell r="A4337">
            <v>93060</v>
          </cell>
          <cell r="B4337" t="str">
            <v>CURVA DE TRANSPOSIÇÃO EM BRONZE/LATÃO, DN 28 MM, SEM ANEL DE SOLDA, BOLSA X BOLSA, INSTALADO EM PRUMADA DE HIDRÁULICA PREDIAL - FORNECIMENTO E INSTALAÇÃO. AF_04/2022</v>
          </cell>
          <cell r="C4337" t="str">
            <v>UN</v>
          </cell>
          <cell r="D4337">
            <v>72.06</v>
          </cell>
          <cell r="E4337">
            <v>3.03</v>
          </cell>
          <cell r="F4337">
            <v>75.09</v>
          </cell>
        </row>
        <row r="4338">
          <cell r="A4338">
            <v>93061</v>
          </cell>
          <cell r="B4338" t="str">
            <v>LUVA PASSANTE EM COBRE, DN 35 MM, SEM ANEL DE SOLDA, INSTALADO EM PRUMADA DE HIDRÁULICA PREDIAL - FORNECIMENTO E INSTALAÇÃO. AF_04/2022</v>
          </cell>
          <cell r="C4338" t="str">
            <v>UN</v>
          </cell>
          <cell r="D4338">
            <v>27.189999999999998</v>
          </cell>
          <cell r="E4338">
            <v>3.83</v>
          </cell>
          <cell r="F4338">
            <v>31.02</v>
          </cell>
        </row>
        <row r="4339">
          <cell r="A4339">
            <v>93062</v>
          </cell>
          <cell r="B4339" t="str">
            <v>BUCHA DE REDUÇÃO EM COBRE, DN 35 MM X 28 MM, SEM ANEL DE SOLDA, PONTA X BOLSA, INSTALADO EM PRUMADA DE HIDRÁULICA PREDIAL - FORNECIMENTO E INSTALAÇÃO. AF_04/2022</v>
          </cell>
          <cell r="C4339" t="str">
            <v>UN</v>
          </cell>
          <cell r="D4339">
            <v>22.78</v>
          </cell>
          <cell r="E4339">
            <v>3.43</v>
          </cell>
          <cell r="F4339">
            <v>26.21</v>
          </cell>
        </row>
        <row r="4340">
          <cell r="A4340">
            <v>93063</v>
          </cell>
          <cell r="B4340" t="str">
            <v>JUNTA DE EXPANSÃO EM BRONZE/LATÃO, DN 35 MM, PONTA X PONTA, INSTALADO EM PRUMADA DE HIDRÁULICA PREDIAL - FORNECIMENTO E INSTALAÇÃO. AF_04/2022</v>
          </cell>
          <cell r="C4340" t="str">
            <v>UN</v>
          </cell>
          <cell r="D4340">
            <v>616.05999999999995</v>
          </cell>
          <cell r="E4340">
            <v>3.83</v>
          </cell>
          <cell r="F4340">
            <v>619.89</v>
          </cell>
        </row>
        <row r="4341">
          <cell r="A4341">
            <v>93064</v>
          </cell>
          <cell r="B4341" t="str">
            <v>LUVA PASSANTE EM COBRE, DN 42 MM, SEM ANEL DE SOLDA, INSTALADO EM PRUMADA DE HIDRÁULICA PREDIAL - FORNECIMENTO E INSTALAÇÃO. AF_04/2022</v>
          </cell>
          <cell r="C4341" t="str">
            <v>UN</v>
          </cell>
          <cell r="D4341">
            <v>42.72</v>
          </cell>
          <cell r="E4341">
            <v>4.63</v>
          </cell>
          <cell r="F4341">
            <v>47.35</v>
          </cell>
        </row>
        <row r="4342">
          <cell r="A4342">
            <v>93065</v>
          </cell>
          <cell r="B4342" t="str">
            <v>BUCHA DE REDUÇÃO EM COBRE, DN 42 MM X 35 MM, SEM ANEL DE SOLDA, PONTA X BOLSA, INSTALADO EM PRUMADA DE HIDRÁULICA PREDIAL - FORNECIMENTO E INSTALAÇÃO. AF_04/2022</v>
          </cell>
          <cell r="C4342" t="str">
            <v>UN</v>
          </cell>
          <cell r="D4342">
            <v>38.31</v>
          </cell>
          <cell r="E4342">
            <v>4.22</v>
          </cell>
          <cell r="F4342">
            <v>42.53</v>
          </cell>
        </row>
        <row r="4343">
          <cell r="A4343">
            <v>93066</v>
          </cell>
          <cell r="B4343" t="str">
            <v>JUNTA DE EXPANSÃO EM BRONZE/LATÃO, DN 42 MM, PONTA X PONTA, INSTALADO EM PRUMADA DE HIDRÁULICA PREDIAL - FORNECIMENTO E INSTALAÇÃO. AF_04/2022</v>
          </cell>
          <cell r="C4343" t="str">
            <v>UN</v>
          </cell>
          <cell r="D4343">
            <v>773.27</v>
          </cell>
          <cell r="E4343">
            <v>4.63</v>
          </cell>
          <cell r="F4343">
            <v>777.9</v>
          </cell>
        </row>
        <row r="4344">
          <cell r="A4344">
            <v>93067</v>
          </cell>
          <cell r="B4344" t="str">
            <v>LUVA PASSANTE EM COBRE, DN 54 MM, SEM ANEL DE SOLDA, INSTALADO EM PRUMADA DE HIDRÁULICA PREDIAL - FORNECIMENTO E INSTALAÇÃO. AF_04/2022</v>
          </cell>
          <cell r="C4344" t="str">
            <v>UN</v>
          </cell>
          <cell r="D4344">
            <v>64.22</v>
          </cell>
          <cell r="E4344">
            <v>5.99</v>
          </cell>
          <cell r="F4344">
            <v>70.209999999999994</v>
          </cell>
        </row>
        <row r="4345">
          <cell r="A4345">
            <v>93068</v>
          </cell>
          <cell r="B4345" t="str">
            <v>BUCHA DE REDUÇÃO EM COBRE, DN 54 MM X 42 MM, SEM ANEL DE SOLDA, PONTA X BOLSA, INSTALADO EM PRUMADA DE HIDRÁULICA PREDIAL - FORNECIMENTO E INSTALAÇÃO. AF_04/2022</v>
          </cell>
          <cell r="C4345" t="str">
            <v>UN</v>
          </cell>
          <cell r="D4345">
            <v>54.44</v>
          </cell>
          <cell r="E4345">
            <v>5.31</v>
          </cell>
          <cell r="F4345">
            <v>59.75</v>
          </cell>
        </row>
        <row r="4346">
          <cell r="A4346">
            <v>93069</v>
          </cell>
          <cell r="B4346" t="str">
            <v>JUNTA DE EXPANSÃO EM BRONZE/LATÃO, DN 54 MM, PONTA X PONTA, INSTALADO EM PRUMADA DE HIDRÁULICA PREDIAL - FORNECIMENTO E INSTALAÇÃO. AF_04/2022</v>
          </cell>
          <cell r="C4346" t="str">
            <v>UN</v>
          </cell>
          <cell r="D4346">
            <v>1072.21</v>
          </cell>
          <cell r="E4346">
            <v>5.99</v>
          </cell>
          <cell r="F4346">
            <v>1078.2</v>
          </cell>
        </row>
        <row r="4347">
          <cell r="A4347">
            <v>93070</v>
          </cell>
          <cell r="B4347" t="str">
            <v>LUVA PASSANTE EM COBRE, DN 66 MM, SEM ANEL DE SOLDA, INSTALADO EM PRUMADA DE HIDRÁULICA PREDIAL - FORNECIMENTO E INSTALAÇÃO. AF_04/2022</v>
          </cell>
          <cell r="C4347" t="str">
            <v>UN</v>
          </cell>
          <cell r="D4347">
            <v>168.13</v>
          </cell>
          <cell r="E4347">
            <v>7.37</v>
          </cell>
          <cell r="F4347">
            <v>175.5</v>
          </cell>
        </row>
        <row r="4348">
          <cell r="A4348">
            <v>93071</v>
          </cell>
          <cell r="B4348" t="str">
            <v>BUCHA DE REDUÇÃO EM COBRE, DN 66 MM X 54 MM, SEM ANEL DE SOLDA, PONTA X BOLSA, INSTALADO EM PRUMADA DE HIDRÁULICA PREDIAL - FORNECIMENTO E INSTALAÇÃO. AF_04/2022</v>
          </cell>
          <cell r="C4348" t="str">
            <v>UN</v>
          </cell>
          <cell r="D4348">
            <v>154.66000000000003</v>
          </cell>
          <cell r="E4348">
            <v>6.67</v>
          </cell>
          <cell r="F4348">
            <v>161.33000000000001</v>
          </cell>
        </row>
        <row r="4349">
          <cell r="A4349">
            <v>93072</v>
          </cell>
          <cell r="B4349" t="str">
            <v>JUNTA DE EXPANSÃO EM BRONZE/LATÃO, DN 66 MM, PONTA X PONTA, INSTALADO EM PRUMADA DE HIDRÁULICA PREDIAL - FORNECIMENTO E INSTALAÇÃO. AF_04/2022</v>
          </cell>
          <cell r="C4349" t="str">
            <v>UN</v>
          </cell>
          <cell r="D4349">
            <v>1415.43</v>
          </cell>
          <cell r="E4349">
            <v>7.37</v>
          </cell>
          <cell r="F4349">
            <v>1422.8</v>
          </cell>
        </row>
        <row r="4350">
          <cell r="A4350">
            <v>93074</v>
          </cell>
          <cell r="B4350" t="str">
            <v>CURVA EM COBRE, DN 15 MM, 45 GRAUS, SEM ANEL DE SOLDA, BOLSA X BOLSA, INSTALADO EM RAMAL DE DISTRIBUIÇÃO DE HIDRÁULICA PREDIAL - FORNECIMENTO E INSTALAÇÃO. AF_04/2022</v>
          </cell>
          <cell r="C4350" t="str">
            <v>UN</v>
          </cell>
          <cell r="D4350">
            <v>8.0399999999999991</v>
          </cell>
          <cell r="E4350">
            <v>5.96</v>
          </cell>
          <cell r="F4350">
            <v>14</v>
          </cell>
        </row>
        <row r="4351">
          <cell r="A4351">
            <v>93075</v>
          </cell>
          <cell r="B4351" t="str">
            <v>COTOVELO EM BRONZE/LATÃO, DN 15 MM X 1/2", 90 GRAUS, SEM ANEL DE SOLDA, BOLSA X ROSCA F, INSTALADO EM RAMAL DE DISTRIBUIÇÃO DE HIDRÁULICA PREDIAL - FORNECIMENTO E INSTALAÇÃO. AF_04/2022</v>
          </cell>
          <cell r="C4351" t="str">
            <v>UN</v>
          </cell>
          <cell r="D4351">
            <v>15.209999999999999</v>
          </cell>
          <cell r="E4351">
            <v>4.4000000000000004</v>
          </cell>
          <cell r="F4351">
            <v>19.61</v>
          </cell>
        </row>
        <row r="4352">
          <cell r="A4352">
            <v>93076</v>
          </cell>
          <cell r="B4352" t="str">
            <v>CURVA EM COBRE, DN 22 MM, 45 GRAUS, SEM ANEL DE SOLDA, BOLSA X BOLSA, INSTALADO EM RAMAL DE DISTRIBUIÇÃO DE HIDRÁULICA PREDIAL - FORNECIMENTO E INSTALAÇÃO. AF_04/2022</v>
          </cell>
          <cell r="C4352" t="str">
            <v>UN</v>
          </cell>
          <cell r="D4352">
            <v>14.849999999999998</v>
          </cell>
          <cell r="E4352">
            <v>6.87</v>
          </cell>
          <cell r="F4352">
            <v>21.72</v>
          </cell>
        </row>
        <row r="4353">
          <cell r="A4353">
            <v>93077</v>
          </cell>
          <cell r="B4353" t="str">
            <v>COTOVELO EM BRONZE/LATÃO, DN 22 MM X 1/2", 90 GRAUS, SEM ANEL DE SOLDA, BOLSA X ROSCA F, INSTALADO EM RAMAL DE DISTRIBUIÇÃO DE HIDRÁULICA PREDIAL - FORNECIMENTO E INSTALAÇÃO. AF_04/2022</v>
          </cell>
          <cell r="C4353" t="str">
            <v>UN</v>
          </cell>
          <cell r="D4353">
            <v>22.55</v>
          </cell>
          <cell r="E4353">
            <v>4.87</v>
          </cell>
          <cell r="F4353">
            <v>27.42</v>
          </cell>
        </row>
        <row r="4354">
          <cell r="A4354">
            <v>93078</v>
          </cell>
          <cell r="B4354" t="str">
            <v>COTOVELO EM BRONZE/LATÃO, DN 22 MM X 3/4", 90 GRAUS, SEM ANEL DE SOLDA, BOLSA X ROSCA F, INSTALADO EM RAMAL DE DISTRIBUIÇÃO DE HIDRÁULICA PREDIAL - FORNECIMENTO E INSTALAÇÃO. AF_04/2022</v>
          </cell>
          <cell r="C4354" t="str">
            <v>UN</v>
          </cell>
          <cell r="D4354">
            <v>25.27</v>
          </cell>
          <cell r="E4354">
            <v>5.62</v>
          </cell>
          <cell r="F4354">
            <v>30.89</v>
          </cell>
        </row>
        <row r="4355">
          <cell r="A4355">
            <v>93079</v>
          </cell>
          <cell r="B4355" t="str">
            <v>CURVA EM COBRE, DN 28 MM, 45 GRAUS, SEM ANEL DE SOLDA, BOLSA X BOLSA, INSTALADO EM RAMAL DE DISTRIBUIÇÃO DE HIDRÁULICA PREDIAL - FORNECIMENTO E INSTALAÇÃO. AF_04/2022</v>
          </cell>
          <cell r="C4355" t="str">
            <v>UN</v>
          </cell>
          <cell r="D4355">
            <v>22.14</v>
          </cell>
          <cell r="E4355">
            <v>7.65</v>
          </cell>
          <cell r="F4355">
            <v>29.79</v>
          </cell>
        </row>
        <row r="4356">
          <cell r="A4356">
            <v>93080</v>
          </cell>
          <cell r="B4356" t="str">
            <v>LUVA PASSANTE EM COBRE, DN 15 MM, SEM ANEL DE SOLDA, INSTALADO EM RAMAL DE DISTRIBUIÇÃO DE HIDRÁULICA PREDIAL - FORNECIMENTO E INSTALAÇÃO. AF_04/2022</v>
          </cell>
          <cell r="C4356" t="str">
            <v>UN</v>
          </cell>
          <cell r="D4356">
            <v>5.1499999999999986</v>
          </cell>
          <cell r="E4356">
            <v>3.97</v>
          </cell>
          <cell r="F4356">
            <v>9.1199999999999992</v>
          </cell>
        </row>
        <row r="4357">
          <cell r="A4357">
            <v>93081</v>
          </cell>
          <cell r="B4357" t="str">
            <v>CONECTOR EM BRONZE/LATÃO, DN 15 MM X 1/2", SEM ANEL DE SOLDA, BOLSA X ROSCA F, INSTALADO EM RAMAL DE DISTRIBUIÇÃO DE HIDRÁULICA PREDIAL - FORNECIMENTO E INSTALAÇÃO. AF_04/2022</v>
          </cell>
          <cell r="C4357" t="str">
            <v>UN</v>
          </cell>
          <cell r="D4357">
            <v>14.919999999999998</v>
          </cell>
          <cell r="E4357">
            <v>3.41</v>
          </cell>
          <cell r="F4357">
            <v>18.329999999999998</v>
          </cell>
        </row>
        <row r="4358">
          <cell r="A4358">
            <v>93082</v>
          </cell>
          <cell r="B4358" t="str">
            <v>CURVA DE TRANSPOSIÇÃO EM BRONZE/LATÃO, DN 15 MM, SEM ANEL DE SOLDA, BOLSA X BOLSA, INSTALADO EM RAMAL DE DISTRIBUIÇÃO DE HIDRÁULICA PREDIAL - FORNECIMENTO E INSTALAÇÃO. AF_04/2022</v>
          </cell>
          <cell r="C4358" t="str">
            <v>UN</v>
          </cell>
          <cell r="D4358">
            <v>19.650000000000002</v>
          </cell>
          <cell r="E4358">
            <v>3.95</v>
          </cell>
          <cell r="F4358">
            <v>23.6</v>
          </cell>
        </row>
        <row r="4359">
          <cell r="A4359">
            <v>93083</v>
          </cell>
          <cell r="B4359" t="str">
            <v>JUNTA DE EXPANSÃO EM COBRE, DN 15 MM, PONTA X PONTA, INSTALADO EM RAMAL DE DISTRIBUIÇÃO DE HIDRÁULICA PREDIAL - FORNECIMENTO E INSTALAÇÃO. AF_04/2022</v>
          </cell>
          <cell r="C4359" t="str">
            <v>UN</v>
          </cell>
          <cell r="D4359">
            <v>422.16</v>
          </cell>
          <cell r="E4359">
            <v>3.95</v>
          </cell>
          <cell r="F4359">
            <v>426.11</v>
          </cell>
        </row>
        <row r="4360">
          <cell r="A4360">
            <v>93084</v>
          </cell>
          <cell r="B4360" t="str">
            <v>LUVA PASSANTE EM COBRE, DN 22 MM, SEM ANEL DE SOLDA, INSTALADO EM RAMAL DE DISTRIBUIÇÃO DE HIDRÁULICA PREDIAL - FORNECIMENTO E INSTALAÇÃO. AF_04/2022</v>
          </cell>
          <cell r="C4360" t="str">
            <v>UN</v>
          </cell>
          <cell r="D4360">
            <v>9.6999999999999993</v>
          </cell>
          <cell r="E4360">
            <v>4.58</v>
          </cell>
          <cell r="F4360">
            <v>14.28</v>
          </cell>
        </row>
        <row r="4361">
          <cell r="A4361">
            <v>93085</v>
          </cell>
          <cell r="B4361" t="str">
            <v>BUCHA DE REDUÇÃO EM COBRE, DN 22 MM X 15 MM, SEM ANEL DE SOLDA, PONTA X BOLSA, INSTALADO EM RAMAL DE DISTRIBUIÇÃO DE HIDRÁULICA PREDIAL - FORNECIMENTO E INSTALAÇÃO. AF_04/2022</v>
          </cell>
          <cell r="C4361" t="str">
            <v>UN</v>
          </cell>
          <cell r="D4361">
            <v>9.2799999999999994</v>
          </cell>
          <cell r="E4361">
            <v>6.41</v>
          </cell>
          <cell r="F4361">
            <v>15.69</v>
          </cell>
        </row>
        <row r="4362">
          <cell r="A4362">
            <v>93086</v>
          </cell>
          <cell r="B4362" t="str">
            <v>JUNTA DE EXPANSÃO EM COBRE, DN 22 MM, PONTA X PONTA, INSTALADO EM RAMAL DE DISTRIBUIÇÃO DE HIDRÁULICA PREDIAL - FORNECIMENTO E INSTALAÇÃO. AF_04/2022</v>
          </cell>
          <cell r="C4362" t="str">
            <v>UN</v>
          </cell>
          <cell r="D4362">
            <v>490.11</v>
          </cell>
          <cell r="E4362">
            <v>4.57</v>
          </cell>
          <cell r="F4362">
            <v>494.68</v>
          </cell>
        </row>
        <row r="4363">
          <cell r="A4363">
            <v>93087</v>
          </cell>
          <cell r="B4363" t="str">
            <v>CONECTOR EM BRONZE/LATÃO, DN 22 MM X 1/2", SEM ANEL DE SOLDA, BOLSA X ROSCA F, INSTALADO EM RAMAL DE DISTRIBUIÇÃO DE HIDRÁULICA PREDIAL - FORNECIMENTO E INSTALAÇÃO. AF_04/2022</v>
          </cell>
          <cell r="C4363" t="str">
            <v>UN</v>
          </cell>
          <cell r="D4363">
            <v>15.499999999999998</v>
          </cell>
          <cell r="E4363">
            <v>3.72</v>
          </cell>
          <cell r="F4363">
            <v>19.22</v>
          </cell>
        </row>
        <row r="4364">
          <cell r="A4364">
            <v>93088</v>
          </cell>
          <cell r="B4364" t="str">
            <v>CONECTOR EM BRONZE/LATÃO, DN 22 MM X 3/4", SEM ANEL DE SOLDA, BOLSA X ROSCA F, INSTALADO EM RAMAL DE DISTRIBUIÇÃO DE HIDRÁULICA PREDIAL - FORNECIMENTO E INSTALAÇÃO. AF_04/2022</v>
          </cell>
          <cell r="C4364" t="str">
            <v>UN</v>
          </cell>
          <cell r="D4364">
            <v>19.310000000000002</v>
          </cell>
          <cell r="E4364">
            <v>4.47</v>
          </cell>
          <cell r="F4364">
            <v>23.78</v>
          </cell>
        </row>
        <row r="4365">
          <cell r="A4365">
            <v>93089</v>
          </cell>
          <cell r="B4365" t="str">
            <v>CURVA DE TRANSPOSIÇÃO EM BRONZE/LATÃO, DN 22 MM, SEM ANEL DE SOLDA, BOLSA X BOLSA, INSTALADO EM RAMAL DE DISTRIBUIÇÃO DE HIDRÁULICA PREDIAL - FORNECIMENTO E INSTALAÇÃO. AF_04/2022</v>
          </cell>
          <cell r="C4365" t="str">
            <v>UN</v>
          </cell>
          <cell r="D4365">
            <v>41.52</v>
          </cell>
          <cell r="E4365">
            <v>4.57</v>
          </cell>
          <cell r="F4365">
            <v>46.09</v>
          </cell>
        </row>
        <row r="4366">
          <cell r="A4366">
            <v>93090</v>
          </cell>
          <cell r="B4366" t="str">
            <v>LUVA PASSANTE EM COBRE, DN 28 MM, SEM ANEL DE SOLDA, INSTALADO EM RAMAL DE DISTRIBUIÇÃO DE HIDRÁULICA PREDIAL - FORNECIMENTO E INSTALAÇÃO. AF_04/2022</v>
          </cell>
          <cell r="C4366" t="str">
            <v>UN</v>
          </cell>
          <cell r="D4366">
            <v>14.38</v>
          </cell>
          <cell r="E4366">
            <v>5.0999999999999996</v>
          </cell>
          <cell r="F4366">
            <v>19.48</v>
          </cell>
        </row>
        <row r="4367">
          <cell r="A4367">
            <v>93091</v>
          </cell>
          <cell r="B4367" t="str">
            <v>BUCHA DE REDUÇÃO EM COBRE, DN 28 MM X 22 MM, SEM ANEL DE SOLDA, INSTALADO EM RAMAL DE DISTRIBUIÇÃO DE HIDRÁULICA PREDIAL - FORNECIMENTO E INSTALAÇÃO. AF_04/2022</v>
          </cell>
          <cell r="C4367" t="str">
            <v>UN</v>
          </cell>
          <cell r="D4367">
            <v>12</v>
          </cell>
          <cell r="E4367">
            <v>4.84</v>
          </cell>
          <cell r="F4367">
            <v>16.84</v>
          </cell>
        </row>
        <row r="4368">
          <cell r="A4368">
            <v>93092</v>
          </cell>
          <cell r="B4368" t="str">
            <v>JUNTA DE EXPANSÃO EM COBRE, DN 28 MM, PONTA X PONTA, INSTALADO EM RAMAL DE DISTRIBUIÇÃO DE HIDRÁULICA PREDIAL - FORNECIMENTO E INSTALAÇÃO. AF_04/2022</v>
          </cell>
          <cell r="C4368" t="str">
            <v>UN</v>
          </cell>
          <cell r="D4368">
            <v>538.68999999999994</v>
          </cell>
          <cell r="E4368">
            <v>5.09</v>
          </cell>
          <cell r="F4368">
            <v>543.78</v>
          </cell>
        </row>
        <row r="4369">
          <cell r="A4369">
            <v>93093</v>
          </cell>
          <cell r="B4369" t="str">
            <v>CONECTOR EM BRONZE/LATÃO, DN 28 MM X 1/2", SEM ANEL DE SOLDA, BOLSA X ROSCA F, INSTALADO EM RAMAL DE DISTRIBUIÇÃO DE HIDRÁULICA PREDIAL - FORNECIMENTO E INSTALAÇÃO. AF_04/2022</v>
          </cell>
          <cell r="C4369" t="str">
            <v>UN</v>
          </cell>
          <cell r="D4369">
            <v>25.8</v>
          </cell>
          <cell r="E4369">
            <v>3.97</v>
          </cell>
          <cell r="F4369">
            <v>29.77</v>
          </cell>
        </row>
        <row r="4370">
          <cell r="A4370">
            <v>93094</v>
          </cell>
          <cell r="B4370" t="str">
            <v>CURVA DE TRANSPOSIÇÃO EM BRONZE/LATÃO, DN 28 MM, SEM ANEL DE SOLDA, BOLSA X BOLSA, INSTALADO EM RAMAL DE DISTRIBUIÇÃO DE HIDRÁULICA PREDIAL - FORNECIMENTO E INSTALAÇÃO. AF_04/2022</v>
          </cell>
          <cell r="C4370" t="str">
            <v>UN</v>
          </cell>
          <cell r="D4370">
            <v>72.89</v>
          </cell>
          <cell r="E4370">
            <v>5.09</v>
          </cell>
          <cell r="F4370">
            <v>77.98</v>
          </cell>
        </row>
        <row r="4371">
          <cell r="A4371">
            <v>93097</v>
          </cell>
          <cell r="B4371" t="str">
            <v>CURVA EM COBRE, DN 15 MM, 45 GRAUS, SEM ANEL DE SOLDA, BOLSA X BOLSA, INSTALADO EM RAMAL E SUB-RAMAL DE HIDRÁULICA PREDIAL - FORNECIMENTO E INSTALAÇÃO. AF_04/2022</v>
          </cell>
          <cell r="C4371" t="str">
            <v>UN</v>
          </cell>
          <cell r="D4371">
            <v>8.1</v>
          </cell>
          <cell r="E4371">
            <v>6.18</v>
          </cell>
          <cell r="F4371">
            <v>14.28</v>
          </cell>
        </row>
        <row r="4372">
          <cell r="A4372">
            <v>93098</v>
          </cell>
          <cell r="B4372" t="str">
            <v>COTOVELO EM BRONZE/LATÃO, DN 15 MM X 1/2", 90 GRAUS, SEM ANEL DE SOLDA, BOLSA X ROSCA F, INSTALADO EM RAMAL E SUB-RAMAL DE HIDRÁULICA PREDIAL - FORNECIMENTO E INSTALAÇÃO. AF_04/2022</v>
          </cell>
          <cell r="C4372" t="str">
            <v>UN</v>
          </cell>
          <cell r="D4372">
            <v>15.25</v>
          </cell>
          <cell r="E4372">
            <v>4.5</v>
          </cell>
          <cell r="F4372">
            <v>19.75</v>
          </cell>
        </row>
        <row r="4373">
          <cell r="A4373">
            <v>93099</v>
          </cell>
          <cell r="B4373" t="str">
            <v>CURVA EM COBRE, DN 22 MM, 45 GRAUS, SEM ANEL DE SOLDA, BOLSA X BOLSA, INSTALADO EM RAMAL E SUB-RAMAL DE HIDRÁULICA PREDIAL - FORNECIMENTO E INSTALAÇÃO. AF_04/2022</v>
          </cell>
          <cell r="C4373" t="str">
            <v>UN</v>
          </cell>
          <cell r="D4373">
            <v>15.840000000000002</v>
          </cell>
          <cell r="E4373">
            <v>9.33</v>
          </cell>
          <cell r="F4373">
            <v>25.17</v>
          </cell>
        </row>
        <row r="4374">
          <cell r="A4374">
            <v>93100</v>
          </cell>
          <cell r="B4374" t="str">
            <v>COTOVELO EM BRONZE/LATÃO, DN 22 MM X 1/2", 90 GRAUS, SEM ANEL DE SOLDA, BOLSA X ROSCA F, INSTALADO EM RAMAL E SUB-RAMAL DE HIDRÁULICA PREDIAL - FORNECIMENTO E INSTALAÇÃO. AF_04/2022</v>
          </cell>
          <cell r="C4374" t="str">
            <v>UN</v>
          </cell>
          <cell r="D4374">
            <v>23.06</v>
          </cell>
          <cell r="E4374">
            <v>6.09</v>
          </cell>
          <cell r="F4374">
            <v>29.15</v>
          </cell>
        </row>
        <row r="4375">
          <cell r="A4375">
            <v>93101</v>
          </cell>
          <cell r="B4375" t="str">
            <v>COTOVELO EM BRONZE/LATÃO, DN 22 MM X 3/4", 90 GRAUS, SEM ANEL DE SOLDA, BOLSA X ROSCA F, INSTALADO EM RAMAL E SUB-RAMAL DE HIDRÁULICA PREDIAL - FORNECIMENTO E INSTALAÇÃO. AF_04/2022</v>
          </cell>
          <cell r="C4375" t="str">
            <v>UN</v>
          </cell>
          <cell r="D4375">
            <v>25.769999999999996</v>
          </cell>
          <cell r="E4375">
            <v>6.85</v>
          </cell>
          <cell r="F4375">
            <v>32.619999999999997</v>
          </cell>
        </row>
        <row r="4376">
          <cell r="A4376">
            <v>93102</v>
          </cell>
          <cell r="B4376" t="str">
            <v>CURVA EM COBRE, DN 28 MM, 45 GRAUS, SEM ANEL DE SOLDA, BOLSA X BOLSA, INSTALADO EM RAMAL E SUB-RAMAL DE HIDRÁULICA PREDIAL - FORNECIMENTO E INSTALAÇÃO. AF_04/2022</v>
          </cell>
          <cell r="C4376" t="str">
            <v>UN</v>
          </cell>
          <cell r="D4376">
            <v>23.89</v>
          </cell>
          <cell r="E4376">
            <v>12.03</v>
          </cell>
          <cell r="F4376">
            <v>35.92</v>
          </cell>
        </row>
        <row r="4377">
          <cell r="A4377">
            <v>93103</v>
          </cell>
          <cell r="B4377" t="str">
            <v>LUVA PASSANTE EM COBRE, DN 15 MM, SEM ANEL DE SOLDA, INSTALADO EM RAMAL E SUB-RAMAL DE HIDRÁULICA PREDIAL - FORNECIMENTO E INSTALAÇÃO. AF_04/2022</v>
          </cell>
          <cell r="C4377" t="str">
            <v>UN</v>
          </cell>
          <cell r="D4377">
            <v>5.2</v>
          </cell>
          <cell r="E4377">
            <v>4.12</v>
          </cell>
          <cell r="F4377">
            <v>9.32</v>
          </cell>
        </row>
        <row r="4378">
          <cell r="A4378">
            <v>93104</v>
          </cell>
          <cell r="B4378" t="str">
            <v>CONECTOR EM BRONZE/LATÃO, DN 15 MM X 1/2", SEM ANEL DE SOLDA, BOLSA X ROSCA F, INSTALADO EM RAMAL E SUB-RAMAL DE HIDRÁULICA PREDIAL - FORNECIMENTO E INSTALAÇÃO. AF_04/2022</v>
          </cell>
          <cell r="C4378" t="str">
            <v>UN</v>
          </cell>
          <cell r="D4378">
            <v>14.95</v>
          </cell>
          <cell r="E4378">
            <v>3.48</v>
          </cell>
          <cell r="F4378">
            <v>18.43</v>
          </cell>
        </row>
        <row r="4379">
          <cell r="A4379">
            <v>93105</v>
          </cell>
          <cell r="B4379" t="str">
            <v>CURVA DE TRANSPOSIÇÃO EM BRONZE/LATÃO, DN 15 MM, SEM ANEL DE SOLDA, BOLSA X BOLSA, INSTALADO EM RAMAL E SUB-RAMAL DE HIDRÁULICA PREDIAL - FORNECIMENTO E INSTALAÇÃO. AF_04/2022</v>
          </cell>
          <cell r="C4379" t="str">
            <v>UN</v>
          </cell>
          <cell r="D4379">
            <v>19.71</v>
          </cell>
          <cell r="E4379">
            <v>4.09</v>
          </cell>
          <cell r="F4379">
            <v>23.8</v>
          </cell>
        </row>
        <row r="4380">
          <cell r="A4380">
            <v>93106</v>
          </cell>
          <cell r="B4380" t="str">
            <v>JUNTA DE EXPANSÃO EM COBRE, DN 15 MM, PONTA X PONTA, INSTALADO EM RAMAL E SUB-RAMAL DE HIDRÁULICA PREDIAL - FORNECIMENTO E INSTALAÇÃO. AF_04/2022</v>
          </cell>
          <cell r="C4380" t="str">
            <v>UN</v>
          </cell>
          <cell r="D4380">
            <v>422.23</v>
          </cell>
          <cell r="E4380">
            <v>4.08</v>
          </cell>
          <cell r="F4380">
            <v>426.31</v>
          </cell>
        </row>
        <row r="4381">
          <cell r="A4381">
            <v>93107</v>
          </cell>
          <cell r="B4381" t="str">
            <v>LUVA PASSANTE EM COBRE, DN 22 MM, SEM ANEL DE SOLDA, INSTALADO EM RAMAL E SUB-RAMAL DE HIDRÁULICA PREDIAL - FORNECIMENTO E INSTALAÇÃO. AF_04/2022</v>
          </cell>
          <cell r="C4381" t="str">
            <v>UN</v>
          </cell>
          <cell r="D4381">
            <v>10.370000000000001</v>
          </cell>
          <cell r="E4381">
            <v>6.23</v>
          </cell>
          <cell r="F4381">
            <v>16.600000000000001</v>
          </cell>
        </row>
        <row r="4382">
          <cell r="A4382">
            <v>93108</v>
          </cell>
          <cell r="B4382" t="str">
            <v>BUCHA DE REDUÇÃO EM COBRE, DN 22 MM X 15 MM, SEM ANEL DE SOLDA, PONTA X BOLSA, INSTALADO EM RAMAL E SUB-RAMAL DE HIDRÁULICA PREDIAL - FORNECIMENTO E INSTALAÇÃO. AF_04/2022</v>
          </cell>
          <cell r="C4382" t="str">
            <v>UN</v>
          </cell>
          <cell r="D4382">
            <v>8.81</v>
          </cell>
          <cell r="E4382">
            <v>5.16</v>
          </cell>
          <cell r="F4382">
            <v>13.97</v>
          </cell>
        </row>
        <row r="4383">
          <cell r="A4383">
            <v>93109</v>
          </cell>
          <cell r="B4383" t="str">
            <v>JUNTA DE EXPANSÃO EM COBRE, DN 22 MM, PONTA X PONTA, INSTALADO EM RAMAL E SUB-RAMAL DE HIDRÁULICA PREDIAL - FORNECIMENTO E INSTALAÇÃO. AF_04/2022</v>
          </cell>
          <cell r="C4383" t="str">
            <v>UN</v>
          </cell>
          <cell r="D4383">
            <v>490.8</v>
          </cell>
          <cell r="E4383">
            <v>6.2</v>
          </cell>
          <cell r="F4383">
            <v>497</v>
          </cell>
        </row>
        <row r="4384">
          <cell r="A4384">
            <v>93110</v>
          </cell>
          <cell r="B4384" t="str">
            <v>CONECTOR EM BRONZE/LATÃO, DN 22 MM X 1/2", SEM ANEL DE SOLDA, BOLSA X ROSCA F, INSTALADO EM RAMAL E SUB-RAMAL DE HIDRÁULICA PREDIAL - FORNECIMENTO E INSTALAÇÃO. AF_04/2022</v>
          </cell>
          <cell r="C4384" t="str">
            <v>UN</v>
          </cell>
          <cell r="D4384">
            <v>15.870000000000001</v>
          </cell>
          <cell r="E4384">
            <v>4.5199999999999996</v>
          </cell>
          <cell r="F4384">
            <v>20.39</v>
          </cell>
        </row>
        <row r="4385">
          <cell r="A4385">
            <v>93111</v>
          </cell>
          <cell r="B4385" t="str">
            <v>CONECTOR EM BRONZE/LATÃO, DN 22 MM X 3/4", SEM ANEL DE SOLDA, BOLSA X ROSCA F, INSTALADO EM RAMAL E SUB-RAMAL DE HIDRÁULICA PREDIAL - FORNECIMENTO E INSTALAÇÃO. AF_04/2022</v>
          </cell>
          <cell r="C4385" t="str">
            <v>UN</v>
          </cell>
          <cell r="D4385">
            <v>19.37</v>
          </cell>
          <cell r="E4385">
            <v>5.29</v>
          </cell>
          <cell r="F4385">
            <v>24.66</v>
          </cell>
        </row>
        <row r="4386">
          <cell r="A4386">
            <v>93112</v>
          </cell>
          <cell r="B4386" t="str">
            <v>CURVA DE TRANSPOSIÇÃO EM BRONZE/LATÃO, DN 22 MM, SEM ANEL DE SOLDA, BOLSA X BOLSA, INSTALADO EM RAMAL E SUB-RAMAL DE HIDRÁULICA PREDIAL - FORNECIMENTO E INSTALAÇÃO. AF_04/2022</v>
          </cell>
          <cell r="C4386" t="str">
            <v>UN</v>
          </cell>
          <cell r="D4386">
            <v>42.199999999999996</v>
          </cell>
          <cell r="E4386">
            <v>6.21</v>
          </cell>
          <cell r="F4386">
            <v>48.41</v>
          </cell>
        </row>
        <row r="4387">
          <cell r="A4387">
            <v>93113</v>
          </cell>
          <cell r="B4387" t="str">
            <v>LUVA PASSANTE EM COBRE, DN 28 MM, SEM ANEL DE SOLDA, INSTALADO EM RAMAL E SUB-RAMAL  DE HIDRÁULICA PREDIAL - FORNECIMENTO E INSTALAÇÃO. AF_04/2022</v>
          </cell>
          <cell r="C4387" t="str">
            <v>UN</v>
          </cell>
          <cell r="D4387">
            <v>15.57</v>
          </cell>
          <cell r="E4387">
            <v>8.02</v>
          </cell>
          <cell r="F4387">
            <v>23.59</v>
          </cell>
        </row>
        <row r="4388">
          <cell r="A4388">
            <v>93114</v>
          </cell>
          <cell r="B4388" t="str">
            <v>CONECTOR EM BRONZE/LATÃO, DN 28 MM X 1/2", SEM ANEL DE SOLDA, BOLSA X ROSCA F, INSTALADO EM RAMAL E SUB-RAMAL DE HIDRÁULICA PREDIAL - FORNECIMENTO E INSTALAÇÃO. AF_04/2022</v>
          </cell>
          <cell r="C4388" t="str">
            <v>UN</v>
          </cell>
          <cell r="D4388">
            <v>26.41</v>
          </cell>
          <cell r="E4388">
            <v>5.43</v>
          </cell>
          <cell r="F4388">
            <v>31.84</v>
          </cell>
        </row>
        <row r="4389">
          <cell r="A4389">
            <v>93115</v>
          </cell>
          <cell r="B4389" t="str">
            <v>CURVA DE TRANSPOSIÇÃO EM BRONZE/LATÃO, DN 28 MM, SEM ANEL DE SOLDA, BOLSA X BOLSA, INSTALADO EM RAMAL E SUB-RAMAL DE HIDRÁULICA PREDIAL - FORNECIMENTO E INSTALAÇÃO. AF_04/2022</v>
          </cell>
          <cell r="C4389" t="str">
            <v>UN</v>
          </cell>
          <cell r="D4389">
            <v>74.09</v>
          </cell>
          <cell r="E4389">
            <v>8</v>
          </cell>
          <cell r="F4389">
            <v>82.09</v>
          </cell>
        </row>
        <row r="4390">
          <cell r="A4390">
            <v>93116</v>
          </cell>
          <cell r="B4390" t="str">
            <v>JUNTA DE EXPANSÃO EM COBRE, DN 28 MM, PONTA X PONTA, INSTALADO EM RAMAL E SUB-RAMAL DE HIDRÁULICA PREDIAL - FORNECIMENTO E INSTALAÇÃO. AF_04/2022</v>
          </cell>
          <cell r="C4390" t="str">
            <v>UN</v>
          </cell>
          <cell r="D4390">
            <v>539.89</v>
          </cell>
          <cell r="E4390">
            <v>8</v>
          </cell>
          <cell r="F4390">
            <v>547.89</v>
          </cell>
        </row>
        <row r="4391">
          <cell r="A4391">
            <v>93117</v>
          </cell>
          <cell r="B4391" t="str">
            <v>TE DUPLA CURVA EM BRONZE/LATÃO, DN 1/2" X 15 MM X 1/2", SEM ANEL DE SOLDA, ROSCA F X BOLSA X ROSCA F, INSTALADO EM RAMAL E SUB-RAMAL DE HIDRÁULICA PREDIAL - FORNECIMENTO E INSTALAÇÃO. AF_04/2022</v>
          </cell>
          <cell r="C4391" t="str">
            <v>UN</v>
          </cell>
          <cell r="D4391">
            <v>50.550000000000004</v>
          </cell>
          <cell r="E4391">
            <v>5.58</v>
          </cell>
          <cell r="F4391">
            <v>56.13</v>
          </cell>
        </row>
        <row r="4392">
          <cell r="A4392">
            <v>93118</v>
          </cell>
          <cell r="B4392" t="str">
            <v>TE DUPLA CURVA EM BRONZE/LATÃO, DN 3/4" X 22 MM X 3/4", SEM ANEL DE SOLDA, ROSCA F X BOLSA X ROSCA F, INSTALADO EM RAMAL E SUB-RAMAL DE HIDRÁULICA PREDIAL - FORNECIMENTO E INSTALAÇÃO. AF_04/2022</v>
          </cell>
          <cell r="C4392" t="str">
            <v>UN</v>
          </cell>
          <cell r="D4392">
            <v>74.289999999999992</v>
          </cell>
          <cell r="E4392">
            <v>8.51</v>
          </cell>
          <cell r="F4392">
            <v>82.8</v>
          </cell>
        </row>
        <row r="4393">
          <cell r="A4393">
            <v>93119</v>
          </cell>
          <cell r="B4393" t="str">
            <v>CURVA EM COBRE, DN 22 MM, 45 GRAUS, SEM ANEL DE SOLDA, BOLSA X BOLSA, INSTALADO EM PRUMADA DE HIDRÁULICA PREDIAL - FORNECIMENTO E INSTALAÇÃO. AF_04/2022</v>
          </cell>
          <cell r="C4393" t="str">
            <v>UN</v>
          </cell>
          <cell r="D4393">
            <v>13.530000000000001</v>
          </cell>
          <cell r="E4393">
            <v>3.54</v>
          </cell>
          <cell r="F4393">
            <v>17.07</v>
          </cell>
        </row>
        <row r="4394">
          <cell r="A4394">
            <v>93120</v>
          </cell>
          <cell r="B4394" t="str">
            <v>COTOVELO EM BRONZE/LATÃO, DN 22 MM X 1/2", 90 GRAUS, SEM ANEL DE SOLDA, BOLSA X ROSCA F, INSTALADO EM PRUMADA DE HIDRÁULICA PREDIAL - FORNECIMENTO E INSTALAÇÃO. AF_04/2022</v>
          </cell>
          <cell r="C4394" t="str">
            <v>UN</v>
          </cell>
          <cell r="D4394">
            <v>21.91</v>
          </cell>
          <cell r="E4394">
            <v>3.19</v>
          </cell>
          <cell r="F4394">
            <v>25.1</v>
          </cell>
        </row>
        <row r="4395">
          <cell r="A4395">
            <v>93121</v>
          </cell>
          <cell r="B4395" t="str">
            <v>COTOVELO EM BRONZE/LATÃO, DN 22 MM X 3/4", 90 GRAUS, SEM ANEL DE SOLDA, BOLSA X ROSCA F, INSTALADO EM PRUMADA DE HIDRÁULICA PREDIAL - FORNECIMENTO E INSTALAÇÃO. AF_04/2022</v>
          </cell>
          <cell r="C4395" t="str">
            <v>UN</v>
          </cell>
          <cell r="D4395">
            <v>24.62</v>
          </cell>
          <cell r="E4395">
            <v>3.95</v>
          </cell>
          <cell r="F4395">
            <v>28.57</v>
          </cell>
        </row>
        <row r="4396">
          <cell r="A4396">
            <v>93122</v>
          </cell>
          <cell r="B4396" t="str">
            <v>CURVA EM COBRE, DN 28 MM, 45 GRAUS, SEM ANEL DE SOLDA, BOLSA X BOLSA, INSTALADO EM PRUMADA DE HIDRÁULICA PREDIAL - FORNECIMENTO E INSTALAÇÃO. AF_04/2022</v>
          </cell>
          <cell r="C4396" t="str">
            <v>UN</v>
          </cell>
          <cell r="D4396">
            <v>20.91</v>
          </cell>
          <cell r="E4396">
            <v>4.5599999999999996</v>
          </cell>
          <cell r="F4396">
            <v>25.47</v>
          </cell>
        </row>
        <row r="4397">
          <cell r="A4397">
            <v>93123</v>
          </cell>
          <cell r="B4397" t="str">
            <v>CURVA EM COBRE, DN 35 MM, 45 GRAUS, SEM ANEL DE SOLDA, BOLSA X BOLSA, INSTALADO EM PRUMADA DE HIDRÁULICA PREDIAL -  FORNECIMENTO E INSTALAÇÃO. AF_04/2022</v>
          </cell>
          <cell r="C4397" t="str">
            <v>UN</v>
          </cell>
          <cell r="D4397">
            <v>50.07</v>
          </cell>
          <cell r="E4397">
            <v>5.76</v>
          </cell>
          <cell r="F4397">
            <v>55.83</v>
          </cell>
        </row>
        <row r="4398">
          <cell r="A4398">
            <v>93124</v>
          </cell>
          <cell r="B4398" t="str">
            <v>CURVA EM COBRE, DN 42 MM, 45 GRAUS, SEM ANEL DE SOLDA, BOLSA X BOLSA, INSTALADO EM PRUMADA DE HIDRÁULICA PREDIAL - FORNECIMENTO E INSTALAÇÃO. AF_04/2022</v>
          </cell>
          <cell r="C4398" t="str">
            <v>UN</v>
          </cell>
          <cell r="D4398">
            <v>80.25</v>
          </cell>
          <cell r="E4398">
            <v>6.95</v>
          </cell>
          <cell r="F4398">
            <v>87.2</v>
          </cell>
        </row>
        <row r="4399">
          <cell r="A4399">
            <v>93125</v>
          </cell>
          <cell r="B4399" t="str">
            <v>CURVA EM COBRE, DN 54 MM, 45 GRAUS, SEM ANEL DE SOLDA, BOLSA X BOLSA, INSTALADO EM PRUMADA DE HIDRÁULICA PREDIAL - FORNECIMENTO E INSTALAÇÃO. AF_04/2022</v>
          </cell>
          <cell r="C4399" t="str">
            <v>UN</v>
          </cell>
          <cell r="D4399">
            <v>118.93</v>
          </cell>
          <cell r="E4399">
            <v>9</v>
          </cell>
          <cell r="F4399">
            <v>127.93</v>
          </cell>
        </row>
        <row r="4400">
          <cell r="A4400">
            <v>93126</v>
          </cell>
          <cell r="B4400" t="str">
            <v>CURVA EM COBRE, DN 66 MM, 45 GRAUS, SEM ANEL DE SOLDA, BOLSA X BOLSA, INSTALADO EM PRUMADA DE HIDRÁULICA PREDIAL - FORNECIMENTO E INSTALAÇÃO. AF_04/2022</v>
          </cell>
          <cell r="C4400" t="str">
            <v>UN</v>
          </cell>
          <cell r="D4400">
            <v>269.61</v>
          </cell>
          <cell r="E4400">
            <v>11.06</v>
          </cell>
          <cell r="F4400">
            <v>280.67</v>
          </cell>
        </row>
        <row r="4401">
          <cell r="A4401">
            <v>93133</v>
          </cell>
          <cell r="B4401" t="str">
            <v>BUCHA DE REDUÇÃO EM COBRE, DN 28 MM X 22 MM, SEM ANEL DE SOLDA, INSTALADO EM RAMAL E SUB-RAMAL DE HIDRÁULICA PREDIAL - FORNECIMENTO E INSTALAÇÃO. AF_04/2022</v>
          </cell>
          <cell r="C4401" t="str">
            <v>UN</v>
          </cell>
          <cell r="D4401">
            <v>12.939999999999998</v>
          </cell>
          <cell r="E4401">
            <v>7.12</v>
          </cell>
          <cell r="F4401">
            <v>20.059999999999999</v>
          </cell>
        </row>
        <row r="4402">
          <cell r="A4402">
            <v>94465</v>
          </cell>
          <cell r="B4402" t="str">
            <v>LUVA, EM FERRO GALVANIZADO, CONEXÃO ROSQUEADA, DN 50 (2), INSTALADO EM RESERVAÇÃO DE ÁGUA DE EDIFICAÇÃO QUE POSSUA RESERVATÓRIO DE FIBRA/FIBROCIMENTO  FORNECIMENTO E INSTALAÇÃO. AF_06/2016</v>
          </cell>
          <cell r="C4402" t="str">
            <v>UN</v>
          </cell>
          <cell r="D4402">
            <v>45.1</v>
          </cell>
          <cell r="E4402">
            <v>13.86</v>
          </cell>
          <cell r="F4402">
            <v>58.96</v>
          </cell>
        </row>
        <row r="4403">
          <cell r="A4403">
            <v>94466</v>
          </cell>
          <cell r="B4403" t="str">
            <v>NIPLE, EM FERRO GALVANIZADO, CONEXÃO ROSQUEADA, DN 50 (2), INSTALADO EM RESERVAÇÃO DE ÁGUA DE EDIFICAÇÃO QUE POSSUA RESERVATÓRIO DE FIBRA/FIBROCIMENTO  FORNECIMENTO E INSTALAÇÃO. AF_06/2016</v>
          </cell>
          <cell r="C4403" t="str">
            <v>UN</v>
          </cell>
          <cell r="D4403">
            <v>45.13</v>
          </cell>
          <cell r="E4403">
            <v>13.86</v>
          </cell>
          <cell r="F4403">
            <v>58.99</v>
          </cell>
        </row>
        <row r="4404">
          <cell r="A4404">
            <v>94467</v>
          </cell>
          <cell r="B4404" t="str">
            <v>LUVA, EM FERRO GALVANIZADO, CONEXÃO ROSQUEADA, DN 65 (2 1/2), INSTALADO EM RESERVAÇÃO DE ÁGUA DE EDIFICAÇÃO QUE POSSUA RESERVATÓRIO DE FIBRA/FIBROCIMENTO  FORNECIMENTO E INSTALAÇÃO. AF_06/2016</v>
          </cell>
          <cell r="C4404" t="str">
            <v>UN</v>
          </cell>
          <cell r="D4404">
            <v>77.42</v>
          </cell>
          <cell r="E4404">
            <v>13.86</v>
          </cell>
          <cell r="F4404">
            <v>91.28</v>
          </cell>
        </row>
        <row r="4405">
          <cell r="A4405">
            <v>94468</v>
          </cell>
          <cell r="B4405" t="str">
            <v>NIPLE, EM FERRO GALVANIZADO, CONEXÃO ROSQUEADA, DN 65 (2 1/2), INSTALADO EM RESERVAÇÃO DE ÁGUA DE EDIFICAÇÃO QUE POSSUA RESERVATÓRIO DE FIBRA/FIBROCIMENTO  FORNECIMENTO E INSTALAÇÃO. AF_06/2016</v>
          </cell>
          <cell r="C4405" t="str">
            <v>UN</v>
          </cell>
          <cell r="D4405">
            <v>65.95</v>
          </cell>
          <cell r="E4405">
            <v>13.86</v>
          </cell>
          <cell r="F4405">
            <v>79.81</v>
          </cell>
        </row>
        <row r="4406">
          <cell r="A4406">
            <v>94469</v>
          </cell>
          <cell r="B4406" t="str">
            <v>LUVA, EM FERRO GALVANIZADO, CONEXÃO ROSQUEADA, DN 80 (3), INSTALADO EM RESERVAÇÃO DE ÁGUA DE EDIFICAÇÃO QUE POSSUA RESERVATÓRIO DE FIBRA/FIBROCIMENTO  FORNECIMENTO E INSTALAÇÃO. AF_06/2016</v>
          </cell>
          <cell r="C4406" t="str">
            <v>UN</v>
          </cell>
          <cell r="D4406">
            <v>115.32</v>
          </cell>
          <cell r="E4406">
            <v>17.32</v>
          </cell>
          <cell r="F4406">
            <v>132.63999999999999</v>
          </cell>
        </row>
        <row r="4407">
          <cell r="A4407">
            <v>94470</v>
          </cell>
          <cell r="B4407" t="str">
            <v>NIPLE, EM FERRO GALVANIZADO, CONEXÃO ROSQUEADA, DN 80 (3), INSTALADO EM RESERVAÇÃO DE ÁGUA DE EDIFICAÇÃO QUE POSSUA RESERVATÓRIO DE FIBRA/FIBROCIMENTO  FORNECIMENTO E INSTALAÇÃO. AF_06/2016</v>
          </cell>
          <cell r="C4407" t="str">
            <v>UN</v>
          </cell>
          <cell r="D4407">
            <v>105.11000000000001</v>
          </cell>
          <cell r="E4407">
            <v>17.32</v>
          </cell>
          <cell r="F4407">
            <v>122.43</v>
          </cell>
        </row>
        <row r="4408">
          <cell r="A4408">
            <v>94471</v>
          </cell>
          <cell r="B4408" t="str">
            <v>COTOVELO 90 GRAUS, EM FERRO GALVANIZADO, CONEXÃO ROSQUEADA, DN 50 (2), INSTALADO EM RESERVAÇÃO DE ÁGUA DE EDIFICAÇÃO QUE POSSUA RESERVATÓRIO DE FIBRA/FIBROCIMENTO  FORNECIMENTO E INSTALAÇÃO. AF_06/2016</v>
          </cell>
          <cell r="C4408" t="str">
            <v>UN</v>
          </cell>
          <cell r="D4408">
            <v>64.290000000000006</v>
          </cell>
          <cell r="E4408">
            <v>20.8</v>
          </cell>
          <cell r="F4408">
            <v>85.09</v>
          </cell>
        </row>
        <row r="4409">
          <cell r="A4409">
            <v>94472</v>
          </cell>
          <cell r="B4409" t="str">
            <v>COTOVELO 45 GRAUS, EM FERRO GALVANIZADO, CONEXÃO ROSQUEADA, DN 50 (2), INSTALADO EM RESERVAÇÃO DE ÁGUA DE EDIFICAÇÃO QUE POSSUA RESERVATÓRIO DE FIBRA/FIBROCIMENTO  FORNECIMENTO E INSTALAÇÃO. AF_06/2016</v>
          </cell>
          <cell r="C4409" t="str">
            <v>UN</v>
          </cell>
          <cell r="D4409">
            <v>66.84</v>
          </cell>
          <cell r="E4409">
            <v>20.8</v>
          </cell>
          <cell r="F4409">
            <v>87.64</v>
          </cell>
        </row>
        <row r="4410">
          <cell r="A4410">
            <v>94473</v>
          </cell>
          <cell r="B4410" t="str">
            <v>COTOVELO 90 GRAUS, EM FERRO GALVANIZADO, CONEXÃO ROSQUEADA, DN 65 (2 1/2), INSTALADO EM RESERVAÇÃO DE ÁGUA DE EDIFICAÇÃO QUE POSSUA RESERVATÓRIO DE FIBRA/FIBROCIMENTO  FORNECIMENTO E INSTALAÇÃO. AF_06/2016</v>
          </cell>
          <cell r="C4410" t="str">
            <v>UN</v>
          </cell>
          <cell r="D4410">
            <v>109.97</v>
          </cell>
          <cell r="E4410">
            <v>20.79</v>
          </cell>
          <cell r="F4410">
            <v>130.76</v>
          </cell>
        </row>
        <row r="4411">
          <cell r="A4411">
            <v>94474</v>
          </cell>
          <cell r="B4411" t="str">
            <v>COTOVELO 45 GRAUS, EM FERRO GALVANIZADO, CONEXÃO ROSQUEADA, DN 65 (2 1/2), INSTALADO EM RESERVAÇÃO DE ÁGUA DE EDIFICAÇÃO QUE POSSUA RESERVATÓRIO DE FIBRA/FIBROCIMENTO  FORNECIMENTO E INSTALAÇÃO. AF_06/2016</v>
          </cell>
          <cell r="C4411" t="str">
            <v>UN</v>
          </cell>
          <cell r="D4411">
            <v>121.20000000000002</v>
          </cell>
          <cell r="E4411">
            <v>20.79</v>
          </cell>
          <cell r="F4411">
            <v>141.99</v>
          </cell>
        </row>
        <row r="4412">
          <cell r="A4412">
            <v>94475</v>
          </cell>
          <cell r="B4412" t="str">
            <v>COTOVELO 90 GRAUS, EM FERRO GALVANIZADO, CONEXÃO ROSQUEADA, DN 80 (3), INSTALADO EM RESERVAÇÃO DE ÁGUA DE EDIFICAÇÃO QUE POSSUA RESERVATÓRIO DE FIBRA/FIBROCIMENTO  FORNECIMENTO E INSTALAÇÃO. AF_06/2016</v>
          </cell>
          <cell r="C4412" t="str">
            <v>UN</v>
          </cell>
          <cell r="D4412">
            <v>153.76</v>
          </cell>
          <cell r="E4412">
            <v>25.96</v>
          </cell>
          <cell r="F4412">
            <v>179.72</v>
          </cell>
        </row>
        <row r="4413">
          <cell r="A4413">
            <v>94476</v>
          </cell>
          <cell r="B4413" t="str">
            <v>COTOVELO 45 GRAUS, EM FERRO GALVANIZADO, CONEXÃO ROSQUEADA, DN 80 (3), INSTALADO EM RESERVAÇÃO DE ÁGUA DE EDIFICAÇÃO QUE POSSUA RESERVATÓRIO DE FIBRA/FIBROCIMENTO  FORNECIMENTO E INSTALAÇÃO. AF_06/2016</v>
          </cell>
          <cell r="C4413" t="str">
            <v>UN</v>
          </cell>
          <cell r="D4413">
            <v>175.4</v>
          </cell>
          <cell r="E4413">
            <v>25.96</v>
          </cell>
          <cell r="F4413">
            <v>201.36</v>
          </cell>
        </row>
        <row r="4414">
          <cell r="A4414">
            <v>94477</v>
          </cell>
          <cell r="B4414" t="str">
            <v>TÊ, EM FERRO GALVANIZADO, CONEXÃO ROSQUEADA, DN 50 (2), INSTALADO EM RESERVAÇÃO DE ÁGUA DE EDIFICAÇÃO QUE POSSUA RESERVATÓRIO DE FIBRA/FIBROCIMENTO  FORNECIMENTO E INSTALAÇÃO. AF_06/2016</v>
          </cell>
          <cell r="C4414" t="str">
            <v>UN</v>
          </cell>
          <cell r="D4414">
            <v>85.54</v>
          </cell>
          <cell r="E4414">
            <v>27.69</v>
          </cell>
          <cell r="F4414">
            <v>113.23</v>
          </cell>
        </row>
        <row r="4415">
          <cell r="A4415">
            <v>94478</v>
          </cell>
          <cell r="B4415" t="str">
            <v>TÊ, EM FERRO GALVANIZADO, CONEXÃO ROSQUEADA, DN 65 (2 1/2), INSTALADO EM RESERVAÇÃO DE ÁGUA DE EDIFICAÇÃO QUE POSSUA RESERVATÓRIO DE FIBRA/FIBROCIMENTO  FORNECIMENTO E INSTALAÇÃO. AF_06/2016</v>
          </cell>
          <cell r="C4415" t="str">
            <v>UN</v>
          </cell>
          <cell r="D4415">
            <v>152.1</v>
          </cell>
          <cell r="E4415">
            <v>27.69</v>
          </cell>
          <cell r="F4415">
            <v>179.79</v>
          </cell>
        </row>
        <row r="4416">
          <cell r="A4416">
            <v>94479</v>
          </cell>
          <cell r="B4416" t="str">
            <v>TÊ, EM FERRO GALVANIZADO, CONEXÃO ROSQUEADA, DN 80 (3), INSTALADO EM RESERVAÇÃO DE ÁGUA DE EDIFICAÇÃO QUE POSSUA RESERVATÓRIO DE FIBRA/FIBROCIMENTO  FORNECIMENTO E INSTALAÇÃO. AF_06/2016</v>
          </cell>
          <cell r="C4416" t="str">
            <v>UN</v>
          </cell>
          <cell r="D4416">
            <v>202.73</v>
          </cell>
          <cell r="E4416">
            <v>34.619999999999997</v>
          </cell>
          <cell r="F4416">
            <v>237.35</v>
          </cell>
        </row>
        <row r="4417">
          <cell r="A4417">
            <v>94606</v>
          </cell>
          <cell r="B4417" t="str">
            <v>LUVA EM COBRE, DN 54 MM, SEM ANEL DE SOLDA, INSTALADO EM RESERVAÇÃO DE ÁGUA DE EDIFICAÇÃO QUE POSSUA RESERVATÓRIO DE FIBRA/FIBROCIMENTO  FORNECIMENTO E INSTALAÇÃO. AF_06/2016</v>
          </cell>
          <cell r="C4417" t="str">
            <v>UN</v>
          </cell>
          <cell r="D4417">
            <v>63.190000000000005</v>
          </cell>
          <cell r="E4417">
            <v>16.29</v>
          </cell>
          <cell r="F4417">
            <v>79.48</v>
          </cell>
        </row>
        <row r="4418">
          <cell r="A4418">
            <v>94608</v>
          </cell>
          <cell r="B4418" t="str">
            <v>LUVA EM COBRE, DN 66 MM, SEM ANEL DE SOLDA, INSTALADO EM RESERVAÇÃO DE ÁGUA DE EDIFICAÇÃO QUE POSSUA RESERVATÓRIO DE FIBRA/FIBROCIMENTO  FORNECIMENTO E INSTALAÇÃO. AF_06/2016</v>
          </cell>
          <cell r="C4418" t="str">
            <v>UN</v>
          </cell>
          <cell r="D4418">
            <v>171.92</v>
          </cell>
          <cell r="E4418">
            <v>16.28</v>
          </cell>
          <cell r="F4418">
            <v>188.2</v>
          </cell>
        </row>
        <row r="4419">
          <cell r="A4419">
            <v>94610</v>
          </cell>
          <cell r="B4419" t="str">
            <v>LUVA EM COBRE, DN 79 MM, SEM ANEL DE SOLDA, INSTALADO EM RESERVAÇÃO DE ÁGUA DE EDIFICAÇÃO QUE POSSUA RESERVATÓRIO DE FIBRA/FIBROCIMENTO  FORNECIMENTO E INSTALAÇÃO. AF_06/2016</v>
          </cell>
          <cell r="C4419" t="str">
            <v>UN</v>
          </cell>
          <cell r="D4419">
            <v>259.86</v>
          </cell>
          <cell r="E4419">
            <v>17.760000000000002</v>
          </cell>
          <cell r="F4419">
            <v>277.62</v>
          </cell>
        </row>
        <row r="4420">
          <cell r="A4420">
            <v>94612</v>
          </cell>
          <cell r="B4420" t="str">
            <v>LUVA DE COBRE, DN 104 MM, SEM ANEL DE SOLDA, INSTALADO EM RESERVAÇÃO DE ÁGUA DE EDIFICAÇÃO QUE POSSUA RESERVATÓRIO DE FIBRA/FIBROCIMENTO  FORNECIMENTO E INSTALAÇÃO. AF_06/2016</v>
          </cell>
          <cell r="C4420" t="str">
            <v>UN</v>
          </cell>
          <cell r="D4420">
            <v>369.61</v>
          </cell>
          <cell r="E4420">
            <v>17.760000000000002</v>
          </cell>
          <cell r="F4420">
            <v>387.37</v>
          </cell>
        </row>
        <row r="4421">
          <cell r="A4421">
            <v>94614</v>
          </cell>
          <cell r="B4421" t="str">
            <v>COTOVELO EM COBRE, DN 54 MM, 90 GRAUS, SEM ANEL DE SOLDA, INSTALADO EM RESERVAÇÃO DE ÁGUA DE EDIFICAÇÃO QUE POSSUA RESERVATÓRIO DE FIBRA/FIBROCIMENTO  FORNECIMENTO E INSTALAÇÃO. AF_06/2016</v>
          </cell>
          <cell r="C4421" t="str">
            <v>UN</v>
          </cell>
          <cell r="D4421">
            <v>109.05999999999999</v>
          </cell>
          <cell r="E4421">
            <v>24.45</v>
          </cell>
          <cell r="F4421">
            <v>133.51</v>
          </cell>
        </row>
        <row r="4422">
          <cell r="A4422">
            <v>94615</v>
          </cell>
          <cell r="B4422" t="str">
            <v>CURVA EM COBRE, DN 54 MM, 45 GRAUS, SEM ANEL DE SOLDA, BOLSA X BOLSA, INSTALADO EM RESERVAÇÃO DE ÁGUA DE EDIFICAÇÃO QUE POSSUA RESERVATÓRIO DE FIBRA/FIBROCIMENTO  FORNECIMENTO E INSTALAÇÃO. AF_06/2016</v>
          </cell>
          <cell r="C4422" t="str">
            <v>UN</v>
          </cell>
          <cell r="D4422">
            <v>126.11999999999999</v>
          </cell>
          <cell r="E4422">
            <v>24.45</v>
          </cell>
          <cell r="F4422">
            <v>150.57</v>
          </cell>
        </row>
        <row r="4423">
          <cell r="A4423">
            <v>94616</v>
          </cell>
          <cell r="B4423" t="str">
            <v>COTOVELO EM COBRE, DN 66 MM, 90 GRAUS, SEM ANEL DE SOLDA, INSTALADO EM RESERVAÇÃO DE ÁGUA DE EDIFICAÇÃO QUE POSSUA RESERVATÓRIO DE FIBRA/FIBROCIMENTO  FORNECIMENTO E INSTALAÇÃO. AF_06/2016</v>
          </cell>
          <cell r="C4423" t="str">
            <v>UN</v>
          </cell>
          <cell r="D4423">
            <v>333.36</v>
          </cell>
          <cell r="E4423">
            <v>24.45</v>
          </cell>
          <cell r="F4423">
            <v>357.81</v>
          </cell>
        </row>
        <row r="4424">
          <cell r="A4424">
            <v>94617</v>
          </cell>
          <cell r="B4424" t="str">
            <v>CURVA EM COBRE, DN 66 MM, 45 GRAUS, SEM ANEL DE SOLDA, BOLSA X BOLSA, INSTALADO EM RESERVAÇÃO DE ÁGUA DE EDIFICAÇÃO QUE POSSUA RESERVATÓRIO DE FIBRA/FIBROCIMENTO  FORNECIMENTO E INSTALAÇÃO. AF_06/2016</v>
          </cell>
          <cell r="C4424" t="str">
            <v>UN</v>
          </cell>
          <cell r="D4424">
            <v>274.02000000000004</v>
          </cell>
          <cell r="E4424">
            <v>24.45</v>
          </cell>
          <cell r="F4424">
            <v>298.47000000000003</v>
          </cell>
        </row>
        <row r="4425">
          <cell r="A4425">
            <v>94618</v>
          </cell>
          <cell r="B4425" t="str">
            <v>COTOVELO EM COBRE, DN 79 MM, 90 GRAUS, SEM ANEL DE SOLDA, INSTALADO EM RESERVAÇÃO DE ÁGUA DE EDIFICAÇÃO QUE POSSUA RESERVATÓRIO DE FIBRA/FIBROCIMENTO  FORNECIMENTO E INSTALAÇÃO. AF_06/2016</v>
          </cell>
          <cell r="C4425" t="str">
            <v>UN</v>
          </cell>
          <cell r="D4425">
            <v>325.56</v>
          </cell>
          <cell r="E4425">
            <v>26.6</v>
          </cell>
          <cell r="F4425">
            <v>352.16</v>
          </cell>
        </row>
        <row r="4426">
          <cell r="A4426">
            <v>94620</v>
          </cell>
          <cell r="B4426" t="str">
            <v>COTOVELO EM COBRE, DN 104 MM, 90 GRAUS, SEM ANEL DE SOLDA, INSTALADO EM RESERVAÇÃO DE ÁGUA DE EDIFICAÇÃO QUE POSSUA RESERVATÓRIO DE FIBRA/FIBROCIMENTO  FORNECIMENTO E INSTALAÇÃO. AF_06/2016</v>
          </cell>
          <cell r="C4426" t="str">
            <v>UN</v>
          </cell>
          <cell r="D4426">
            <v>769.43</v>
          </cell>
          <cell r="E4426">
            <v>26.6</v>
          </cell>
          <cell r="F4426">
            <v>796.03</v>
          </cell>
        </row>
        <row r="4427">
          <cell r="A4427">
            <v>94622</v>
          </cell>
          <cell r="B4427" t="str">
            <v>TE EM COBRE, DN 54 MM, SEM ANEL DE SOLDA, INSTALADO EM RESERVAÇÃO DE ÁGUA DE EDIFICAÇÃO QUE POSSUA RESERVATÓRIO DE FIBRA/FIBROCIMENTO  FORNECIMENTO E INSTALAÇÃO. AF_06/2016</v>
          </cell>
          <cell r="C4427" t="str">
            <v>UN</v>
          </cell>
          <cell r="D4427">
            <v>161.79000000000002</v>
          </cell>
          <cell r="E4427">
            <v>32.58</v>
          </cell>
          <cell r="F4427">
            <v>194.37</v>
          </cell>
        </row>
        <row r="4428">
          <cell r="A4428">
            <v>94623</v>
          </cell>
          <cell r="B4428" t="str">
            <v>TE EM COBRE, DN 66 MM, SEM ANEL DE SOLDA, INSTALADO EM RESERVAÇÃO DE ÁGUA DE EDIFICAÇÃO QUE POSSUA RESERVATÓRIO DE FIBRA/FIBROCIMENTO  FORNECIMENTO E INSTALAÇÃO. AF_06/2016</v>
          </cell>
          <cell r="C4428" t="str">
            <v>UN</v>
          </cell>
          <cell r="D4428">
            <v>411.29</v>
          </cell>
          <cell r="E4428">
            <v>32.57</v>
          </cell>
          <cell r="F4428">
            <v>443.86</v>
          </cell>
        </row>
        <row r="4429">
          <cell r="A4429">
            <v>94624</v>
          </cell>
          <cell r="B4429" t="str">
            <v>TE EM COBRE, DN 79 MM, SEM ANEL DE SOLDA, INSTALADO EM RESERVAÇÃO DE ÁGUA DE EDIFICAÇÃO QUE POSSUA RESERVATÓRIO DE FIBRA/FIBROCIMENTO  FORNECIMENTO E INSTALAÇÃO. AF_06/2016</v>
          </cell>
          <cell r="C4429" t="str">
            <v>UN</v>
          </cell>
          <cell r="D4429">
            <v>635.67999999999995</v>
          </cell>
          <cell r="E4429">
            <v>35.5</v>
          </cell>
          <cell r="F4429">
            <v>671.18</v>
          </cell>
        </row>
        <row r="4430">
          <cell r="A4430">
            <v>94625</v>
          </cell>
          <cell r="B4430" t="str">
            <v>TE EM COBRE, DN 104 MM, SEM ANEL DE SOLDA, INSTALADO EM RESERVAÇÃO DE ÁGUA DE EDIFICAÇÃO QUE POSSUA RESERVATÓRIO DE FIBRA/FIBROCIMENTO  FORNECIMENTO E INSTALAÇÃO. AF_06/2016</v>
          </cell>
          <cell r="C4430" t="str">
            <v>UN</v>
          </cell>
          <cell r="D4430">
            <v>1349.6</v>
          </cell>
          <cell r="E4430">
            <v>35.5</v>
          </cell>
          <cell r="F4430">
            <v>1385.1</v>
          </cell>
        </row>
        <row r="4431">
          <cell r="A4431">
            <v>94656</v>
          </cell>
          <cell r="B4431" t="str">
            <v>ADAPTADOR CURTO COM BOLSA E ROSCA PARA REGISTRO, PVC, SOLDÁVEL, DN  25 MM X 3/4 , INSTALADO EM RESERVAÇÃO DE ÁGUA DE EDIFICAÇÃO QUE POSSUA RESERVATÓRIO DE FIBRA/FIBROCIMENTO   FORNECIMENTO E INSTALAÇÃO. AF_06/2016</v>
          </cell>
          <cell r="C4431" t="str">
            <v>UN</v>
          </cell>
          <cell r="D4431">
            <v>3.9499999999999997</v>
          </cell>
          <cell r="E4431">
            <v>3.19</v>
          </cell>
          <cell r="F4431">
            <v>7.14</v>
          </cell>
        </row>
        <row r="4432">
          <cell r="A4432">
            <v>94657</v>
          </cell>
          <cell r="B4432" t="str">
            <v>LUVA PVC, SOLDÁVEL, DN  25 MM, INSTALADA EM RESERVAÇÃO DE ÁGUA DE EDIFICAÇÃO QUE POSSUA RESERVATÓRIO DE FIBRA/FIBROCIMENTO   FORNECIMENTO E INSTALAÇÃO. AF_06/2016</v>
          </cell>
          <cell r="C4432" t="str">
            <v>UN</v>
          </cell>
          <cell r="D4432">
            <v>3.8699999999999997</v>
          </cell>
          <cell r="E4432">
            <v>3.19</v>
          </cell>
          <cell r="F4432">
            <v>7.06</v>
          </cell>
        </row>
        <row r="4433">
          <cell r="A4433">
            <v>94658</v>
          </cell>
          <cell r="B4433" t="str">
            <v>ADAPTADOR CURTO COM BOLSA E ROSCA PARA REGISTRO, PVC, SOLDÁVEL, DN 32 MM X 1 , INSTALADO EM RESERVAÇÃO DE ÁGUA DE EDIFICAÇÃO QUE POSSUA RESERVATÓRIO DE FIBRA/FIBROCIMENTO   FORNECIMENTO E INSTALAÇÃO. AF_06/2016</v>
          </cell>
          <cell r="C4433" t="str">
            <v>UN</v>
          </cell>
          <cell r="D4433">
            <v>4.8499999999999996</v>
          </cell>
          <cell r="E4433">
            <v>3.19</v>
          </cell>
          <cell r="F4433">
            <v>8.0399999999999991</v>
          </cell>
        </row>
        <row r="4434">
          <cell r="A4434">
            <v>94659</v>
          </cell>
          <cell r="B4434" t="str">
            <v>LUVA PVC, SOLDÁVEL, DN 32 MM, INSTALADA EM RESERVAÇÃO DE ÁGUA DE EDIFICAÇÃO QUE POSSUA RESERVATÓRIO DE FIBRA/FIBROCIMENTO   FORNECIMENTO E INSTALAÇÃO. AF_06/2016</v>
          </cell>
          <cell r="C4434" t="str">
            <v>UN</v>
          </cell>
          <cell r="D4434">
            <v>5.0600000000000005</v>
          </cell>
          <cell r="E4434">
            <v>3.19</v>
          </cell>
          <cell r="F4434">
            <v>8.25</v>
          </cell>
        </row>
        <row r="4435">
          <cell r="A4435">
            <v>94660</v>
          </cell>
          <cell r="B4435" t="str">
            <v>ADAPTADOR CURTO COM BOLSA E ROSCA PARA REGISTRO, PVC, SOLDÁVEL, DN 40 MM X 1 1/4 , INSTALADO EM RESERVAÇÃO DE ÁGUA DE EDIFICAÇÃO QUE POSSUA RESERVATÓRIO DE FIBRA/FIBROCIMENTO   FORNECIMENTO E INSTALAÇÃO. AF_06/2016</v>
          </cell>
          <cell r="C4435" t="str">
            <v>UN</v>
          </cell>
          <cell r="D4435">
            <v>8.7399999999999984</v>
          </cell>
          <cell r="E4435">
            <v>4.54</v>
          </cell>
          <cell r="F4435">
            <v>13.28</v>
          </cell>
        </row>
        <row r="4436">
          <cell r="A4436">
            <v>94661</v>
          </cell>
          <cell r="B4436" t="str">
            <v>LUVA, PVC, SOLDÁVEL, DN 40 MM, INSTALADO EM RESERVAÇÃO DE ÁGUA DE EDIFICAÇÃO QUE POSSUA RESERVATÓRIO DE FIBRA/FIBROCIMENTO   FORNECIMENTO E INSTALAÇÃO. AF_06/2016</v>
          </cell>
          <cell r="C4436" t="str">
            <v>UN</v>
          </cell>
          <cell r="D4436">
            <v>9.2899999999999991</v>
          </cell>
          <cell r="E4436">
            <v>4.54</v>
          </cell>
          <cell r="F4436">
            <v>13.83</v>
          </cell>
        </row>
        <row r="4437">
          <cell r="A4437">
            <v>94662</v>
          </cell>
          <cell r="B4437" t="str">
            <v>ADAPTADOR CURTO COM BOLSA E ROSCA PARA REGISTRO, PVC, SOLDÁVEL, DN 50 MM X 1 1/2 , INSTALADO EM RESERVAÇÃO DE ÁGUA DE EDIFICAÇÃO QUE POSSUA RESERVATÓRIO DE FIBRA/FIBROCIMENTO   FORNECIMENTO E INSTALAÇÃO. AF_06/2016</v>
          </cell>
          <cell r="C4437" t="str">
            <v>UN</v>
          </cell>
          <cell r="D4437">
            <v>9.5</v>
          </cell>
          <cell r="E4437">
            <v>4.54</v>
          </cell>
          <cell r="F4437">
            <v>14.04</v>
          </cell>
        </row>
        <row r="4438">
          <cell r="A4438">
            <v>94663</v>
          </cell>
          <cell r="B4438" t="str">
            <v>LUVA, PVC, SOLDÁVEL, DN 50 MM, INSTALADO EM RESERVAÇÃO DE ÁGUA DE EDIFICAÇÃO QUE POSSUA RESERVATÓRIO DE FIBRA/FIBROCIMENTO   FORNECIMENTO E INSTALAÇÃO. AF_06/2016</v>
          </cell>
          <cell r="C4438" t="str">
            <v>UN</v>
          </cell>
          <cell r="D4438">
            <v>9.3999999999999986</v>
          </cell>
          <cell r="E4438">
            <v>4.54</v>
          </cell>
          <cell r="F4438">
            <v>13.94</v>
          </cell>
        </row>
        <row r="4439">
          <cell r="A4439">
            <v>94664</v>
          </cell>
          <cell r="B4439" t="str">
            <v>ADAPTADOR CURTO COM BOLSA E ROSCA PARA REGISTRO, PVC, SOLDÁVEL, DN 60 MM X 2 , INSTALADO EM RESERVAÇÃO DE ÁGUA DE EDIFICAÇÃO QUE POSSUA RESERVATÓRIO DE FIBRA/FIBROCIMENTO   FORNECIMENTO E INSTALAÇÃO. AF_06/2016</v>
          </cell>
          <cell r="C4439" t="str">
            <v>UN</v>
          </cell>
          <cell r="D4439">
            <v>21.299999999999997</v>
          </cell>
          <cell r="E4439">
            <v>7.33</v>
          </cell>
          <cell r="F4439">
            <v>28.63</v>
          </cell>
        </row>
        <row r="4440">
          <cell r="A4440">
            <v>94665</v>
          </cell>
          <cell r="B4440" t="str">
            <v>LUVA, PVC, SOLDÁVEL, DN 60 MM, INSTALADO EM RESERVAÇÃO DE ÁGUA DE EDIFICAÇÃO QUE POSSUA RESERVATÓRIO DE FIBRA/FIBROCIMENTO   FORNECIMENTO E INSTALAÇÃO. AF_06/2016</v>
          </cell>
          <cell r="C4440" t="str">
            <v>UN</v>
          </cell>
          <cell r="D4440">
            <v>23.509999999999998</v>
          </cell>
          <cell r="E4440">
            <v>7.32</v>
          </cell>
          <cell r="F4440">
            <v>30.83</v>
          </cell>
        </row>
        <row r="4441">
          <cell r="A4441">
            <v>94666</v>
          </cell>
          <cell r="B4441" t="str">
            <v>ADAPTADOR CURTO COM BOLSA E ROSCA PARA REGISTRO, PVC, SOLDÁVEL, DN 75 MM X 2 1/2 , INSTALADO EM RESERVAÇÃO DE ÁGUA DE EDIFICAÇÃO QUE POSSUA RESERVATÓRIO DE FIBRA/FIBROCIMENTO   FORNECIMENTO E INSTALAÇÃO. AF_06/2016</v>
          </cell>
          <cell r="C4441" t="str">
            <v>UN</v>
          </cell>
          <cell r="D4441">
            <v>29.64</v>
          </cell>
          <cell r="E4441">
            <v>7.32</v>
          </cell>
          <cell r="F4441">
            <v>36.96</v>
          </cell>
        </row>
        <row r="4442">
          <cell r="A4442">
            <v>94667</v>
          </cell>
          <cell r="B4442" t="str">
            <v>LUVA, PVC, SOLDÁVEL, DN 75 MM, INSTALADO EM RESERVAÇÃO DE ÁGUA DE EDIFICAÇÃO QUE POSSUA RESERVATÓRIO DE FIBRA/FIBROCIMENTO   FORNECIMENTO E INSTALAÇÃO. AF_06/2016</v>
          </cell>
          <cell r="C4442" t="str">
            <v>UN</v>
          </cell>
          <cell r="D4442">
            <v>29.729999999999997</v>
          </cell>
          <cell r="E4442">
            <v>7.32</v>
          </cell>
          <cell r="F4442">
            <v>37.049999999999997</v>
          </cell>
        </row>
        <row r="4443">
          <cell r="A4443">
            <v>94668</v>
          </cell>
          <cell r="B4443" t="str">
            <v>ADAPTADOR CURTO COM BOLSA E ROSCA PARA REGISTRO, PVC, SOLDÁVEL, DN 85 MM X 3 , INSTALADO EM RESERVAÇÃO DE ÁGUA DE EDIFICAÇÃO QUE POSSUA RESERVATÓRIO DE FIBRA/FIBROCIMENTO   FORNECIMENTO E INSTALAÇÃO. AF_06/2016</v>
          </cell>
          <cell r="C4443" t="str">
            <v>UN</v>
          </cell>
          <cell r="D4443">
            <v>45.480000000000004</v>
          </cell>
          <cell r="E4443">
            <v>12.86</v>
          </cell>
          <cell r="F4443">
            <v>58.34</v>
          </cell>
        </row>
        <row r="4444">
          <cell r="A4444">
            <v>94669</v>
          </cell>
          <cell r="B4444" t="str">
            <v>LUVA, PVC, SOLDÁVEL, DN 85 MM, INSTALADO EM RESERVAÇÃO DE ÁGUA DE EDIFICAÇÃO QUE POSSUA RESERVATÓRIO DE FIBRA/FIBROCIMENTO   FORNECIMENTO E INSTALAÇÃO. AF_06/2016</v>
          </cell>
          <cell r="C4444" t="str">
            <v>UN</v>
          </cell>
          <cell r="D4444">
            <v>62.64</v>
          </cell>
          <cell r="E4444">
            <v>12.86</v>
          </cell>
          <cell r="F4444">
            <v>75.5</v>
          </cell>
        </row>
        <row r="4445">
          <cell r="A4445">
            <v>94670</v>
          </cell>
          <cell r="B4445" t="str">
            <v>ADAPTADOR CURTO COM BOLSA E ROSCA PARA REGISTRO, PVC, SOLDÁVEL, DN 110 MM X 4 , INSTALADO EM RESERVAÇÃO DE ÁGUA DE EDIFICAÇÃO QUE POSSUA RESERVATÓRIO DE FIBRA/FIBROCIMENTO   FORNECIMENTO E INSTALAÇÃO. AF_06/2016</v>
          </cell>
          <cell r="C4445" t="str">
            <v>UN</v>
          </cell>
          <cell r="D4445">
            <v>62.03</v>
          </cell>
          <cell r="E4445">
            <v>12.86</v>
          </cell>
          <cell r="F4445">
            <v>74.89</v>
          </cell>
        </row>
        <row r="4446">
          <cell r="A4446">
            <v>94671</v>
          </cell>
          <cell r="B4446" t="str">
            <v>LUVA, PVC, SOLDÁVEL, DN 110 MM, INSTALADO EM RESERVAÇÃO DE ÁGUA DE EDIFICAÇÃO QUE POSSUA RESERVATÓRIO DE FIBRA/FIBROCIMENTO   FORNECIMENTO E INSTALAÇÃO. AF_06/2016</v>
          </cell>
          <cell r="C4446" t="str">
            <v>UN</v>
          </cell>
          <cell r="D4446">
            <v>93.45</v>
          </cell>
          <cell r="E4446">
            <v>12.86</v>
          </cell>
          <cell r="F4446">
            <v>106.31</v>
          </cell>
        </row>
        <row r="4447">
          <cell r="A4447">
            <v>94672</v>
          </cell>
          <cell r="B4447" t="str">
            <v>JOELHO 90 GRAUS COM BUCHA DE LATÃO, PVC, SOLDÁVEL, DN  25 MM, X 3/4 INSTALADO EM RESERVAÇÃO DE ÁGUA DE EDIFICAÇÃO QUE POSSUA RESERVATÓRIO DE FIBRA/FIBROCIMENTO   FORNECIMENTO E INSTALAÇÃO. AF_06/2016</v>
          </cell>
          <cell r="C4447" t="str">
            <v>UN</v>
          </cell>
          <cell r="D4447">
            <v>6.11</v>
          </cell>
          <cell r="E4447">
            <v>4.79</v>
          </cell>
          <cell r="F4447">
            <v>10.9</v>
          </cell>
        </row>
        <row r="4448">
          <cell r="A4448">
            <v>94673</v>
          </cell>
          <cell r="B4448" t="str">
            <v>CURVA 90 GRAUS, PVC, SOLDÁVEL, DN  25 MM, INSTALADO EM RESERVAÇÃO DE ÁGUA DE EDIFICAÇÃO QUE POSSUA RESERVATÓRIO DE FIBRA/FIBROCIMENTO   FORNECIMENTO E INSTALAÇÃO. AF_06/2016</v>
          </cell>
          <cell r="C4448" t="str">
            <v>UN</v>
          </cell>
          <cell r="D4448">
            <v>6.6700000000000008</v>
          </cell>
          <cell r="E4448">
            <v>4.79</v>
          </cell>
          <cell r="F4448">
            <v>11.46</v>
          </cell>
        </row>
        <row r="4449">
          <cell r="A4449">
            <v>94674</v>
          </cell>
          <cell r="B4449" t="str">
            <v>JOELHO 90 GRAUS, PVC, SOLDÁVEL, DN 32 MM INSTALADO EM RESERVAÇÃO DE ÁGUA DE EDIFICAÇÃO QUE POSSUA RESERVATÓRIO DE FIBRA/FIBROCIMENTO   FORNECIMENTO E INSTALAÇÃO. AF_06/2016</v>
          </cell>
          <cell r="C4449" t="str">
            <v>UN</v>
          </cell>
          <cell r="D4449">
            <v>6.11</v>
          </cell>
          <cell r="E4449">
            <v>4.79</v>
          </cell>
          <cell r="F4449">
            <v>10.9</v>
          </cell>
        </row>
        <row r="4450">
          <cell r="A4450">
            <v>94675</v>
          </cell>
          <cell r="B4450" t="str">
            <v>CURVA 90 GRAUS, PVC, SOLDÁVEL, DN 32 MM, INSTALADO EM RESERVAÇÃO DE ÁGUA DE EDIFICAÇÃO QUE POSSUA RESERVATÓRIO DE FIBRA/FIBROCIMENTO   FORNECIMENTO E INSTALAÇÃO. AF_06/2016</v>
          </cell>
          <cell r="C4450" t="str">
            <v>UN</v>
          </cell>
          <cell r="D4450">
            <v>10.18</v>
          </cell>
          <cell r="E4450">
            <v>4.78</v>
          </cell>
          <cell r="F4450">
            <v>14.96</v>
          </cell>
        </row>
        <row r="4451">
          <cell r="A4451">
            <v>94676</v>
          </cell>
          <cell r="B4451" t="str">
            <v>JOELHO 90 GRAUS, PVC, SOLDÁVEL, DN 40 MM INSTALADO EM RESERVAÇÃO DE ÁGUA DE EDIFICAÇÃO QUE POSSUA RESERVATÓRIO DE FIBRA/FIBROCIMENTO   FORNECIMENTO E INSTALAÇÃO. AF_06/2016</v>
          </cell>
          <cell r="C4451" t="str">
            <v>UN</v>
          </cell>
          <cell r="D4451">
            <v>11.850000000000001</v>
          </cell>
          <cell r="E4451">
            <v>6.81</v>
          </cell>
          <cell r="F4451">
            <v>18.66</v>
          </cell>
        </row>
        <row r="4452">
          <cell r="A4452">
            <v>94677</v>
          </cell>
          <cell r="B4452" t="str">
            <v>CURVA 90 GRAUS, PVC, SOLDÁVEL, DN 40 MM, INSTALADO EM RESERVAÇÃO DE ÁGUA DE EDIFICAÇÃO QUE POSSUA RESERVATÓRIO DE FIBRA/FIBROCIMENTO   FORNECIMENTO E INSTALAÇÃO. AF_06/2016</v>
          </cell>
          <cell r="C4452" t="str">
            <v>UN</v>
          </cell>
          <cell r="D4452">
            <v>18.02</v>
          </cell>
          <cell r="E4452">
            <v>6.8</v>
          </cell>
          <cell r="F4452">
            <v>24.82</v>
          </cell>
        </row>
        <row r="4453">
          <cell r="A4453">
            <v>94678</v>
          </cell>
          <cell r="B4453" t="str">
            <v>JOELHO 90 GRAUS, PVC, SOLDÁVEL, DN 50 MM INSTALADO EM RESERVAÇÃO DE ÁGUA DE EDIFICAÇÃO QUE POSSUA RESERVATÓRIO DE FIBRA/FIBROCIMENTO   FORNECIMENTO E INSTALAÇÃO. AF_06/2016</v>
          </cell>
          <cell r="C4453" t="str">
            <v>UN</v>
          </cell>
          <cell r="D4453">
            <v>10.940000000000001</v>
          </cell>
          <cell r="E4453">
            <v>6.81</v>
          </cell>
          <cell r="F4453">
            <v>17.75</v>
          </cell>
        </row>
        <row r="4454">
          <cell r="A4454">
            <v>94679</v>
          </cell>
          <cell r="B4454" t="str">
            <v>CURVA 90 GRAUS, PVC, SOLDÁVEL, DN 50 MM, INSTALADO EM RESERVAÇÃO DE ÁGUA DE EDIFICAÇÃO QUE POSSUA RESERVATÓRIO DE FIBRA/FIBROCIMENTO   FORNECIMENTO E INSTALAÇÃO. AF_06/2016</v>
          </cell>
          <cell r="C4454" t="str">
            <v>UN</v>
          </cell>
          <cell r="D4454">
            <v>19.05</v>
          </cell>
          <cell r="E4454">
            <v>6.8</v>
          </cell>
          <cell r="F4454">
            <v>25.85</v>
          </cell>
        </row>
        <row r="4455">
          <cell r="A4455">
            <v>94680</v>
          </cell>
          <cell r="B4455" t="str">
            <v>JOELHO 90 GRAUS, PVC, SOLDÁVEL, DN 60 MM INSTALADO EM RESERVAÇÃO DE ÁGUA DE EDIFICAÇÃO QUE POSSUA RESERVATÓRIO DE FIBRA/FIBROCIMENTO   FORNECIMENTO E INSTALAÇÃO. AF_06/2016</v>
          </cell>
          <cell r="C4455" t="str">
            <v>UN</v>
          </cell>
          <cell r="D4455">
            <v>40.65</v>
          </cell>
          <cell r="E4455">
            <v>10.99</v>
          </cell>
          <cell r="F4455">
            <v>51.64</v>
          </cell>
        </row>
        <row r="4456">
          <cell r="A4456">
            <v>94681</v>
          </cell>
          <cell r="B4456" t="str">
            <v>CURVA 90 GRAUS, PVC, SOLDÁVEL, DN 60 MM, INSTALADO EM RESERVAÇÃO DE ÁGUA DE EDIFICAÇÃO QUE POSSUA RESERVATÓRIO DE FIBRA/FIBROCIMENTO   FORNECIMENTO E INSTALAÇÃO. AF_06/2016</v>
          </cell>
          <cell r="C4456" t="str">
            <v>UN</v>
          </cell>
          <cell r="D4456">
            <v>45.83</v>
          </cell>
          <cell r="E4456">
            <v>10.99</v>
          </cell>
          <cell r="F4456">
            <v>56.82</v>
          </cell>
        </row>
        <row r="4457">
          <cell r="A4457">
            <v>94682</v>
          </cell>
          <cell r="B4457" t="str">
            <v>JOELHO 90 GRAUS, PVC, SOLDÁVEL, DN 75 MM INSTALADO EM RESERVAÇÃO DE ÁGUA DE EDIFICAÇÃO QUE POSSUA RESERVATÓRIO DE FIBRA/FIBROCIMENTO   FORNECIMENTO E INSTALAÇÃO. AF_06/2016</v>
          </cell>
          <cell r="C4457" t="str">
            <v>UN</v>
          </cell>
          <cell r="D4457">
            <v>97.45</v>
          </cell>
          <cell r="E4457">
            <v>10.98</v>
          </cell>
          <cell r="F4457">
            <v>108.43</v>
          </cell>
        </row>
        <row r="4458">
          <cell r="A4458">
            <v>94683</v>
          </cell>
          <cell r="B4458" t="str">
            <v>CURVA 90 GRAUS, PVC, SOLDÁVEL, DN 75 MM, INSTALADO EM RESERVAÇÃO DE ÁGUA DE EDIFICAÇÃO QUE POSSUA RESERVATÓRIO DE FIBRA/FIBROCIMENTO   FORNECIMENTO E INSTALAÇÃO. AF_06/2016</v>
          </cell>
          <cell r="C4458" t="str">
            <v>UN</v>
          </cell>
          <cell r="D4458">
            <v>64.210000000000008</v>
          </cell>
          <cell r="E4458">
            <v>10.99</v>
          </cell>
          <cell r="F4458">
            <v>75.2</v>
          </cell>
        </row>
        <row r="4459">
          <cell r="A4459">
            <v>94684</v>
          </cell>
          <cell r="B4459" t="str">
            <v>JOELHO 90 GRAUS, PVC, SOLDÁVEL, DN 85 MM INSTALADO EM RESERVAÇÃO DE ÁGUA DE EDIFICAÇÃO QUE POSSUA RESERVATÓRIO DE FIBRA/FIBROCIMENTO   FORNECIMENTO E INSTALAÇÃO. AF_06/2016</v>
          </cell>
          <cell r="C4459" t="str">
            <v>UN</v>
          </cell>
          <cell r="D4459">
            <v>123.78</v>
          </cell>
          <cell r="E4459">
            <v>19.309999999999999</v>
          </cell>
          <cell r="F4459">
            <v>143.09</v>
          </cell>
        </row>
        <row r="4460">
          <cell r="A4460">
            <v>94685</v>
          </cell>
          <cell r="B4460" t="str">
            <v>CURVA 90 GRAUS, PVC, SOLDÁVEL, DN 85 MM, INSTALADO EM RESERVAÇÃO DE ÁGUA DE EDIFICAÇÃO QUE POSSUA RESERVATÓRIO DE FIBRA/FIBROCIMENTO   FORNECIMENTO E INSTALAÇÃO. AF_06/2016</v>
          </cell>
          <cell r="C4460" t="str">
            <v>UN</v>
          </cell>
          <cell r="D4460">
            <v>88.55</v>
          </cell>
          <cell r="E4460">
            <v>19.309999999999999</v>
          </cell>
          <cell r="F4460">
            <v>107.86</v>
          </cell>
        </row>
        <row r="4461">
          <cell r="A4461">
            <v>94686</v>
          </cell>
          <cell r="B4461" t="str">
            <v>JOELHO 90 GRAUS, PVC, SOLDÁVEL, DN 110 MM INSTALADO EM RESERVAÇÃO DE ÁGUA DE EDIFICAÇÃO QUE POSSUA RESERVATÓRIO DE FIBRA/FIBROCIMENTO   FORNECIMENTO E INSTALAÇÃO. AF_06/2016</v>
          </cell>
          <cell r="C4461" t="str">
            <v>UN</v>
          </cell>
          <cell r="D4461">
            <v>229.22</v>
          </cell>
          <cell r="E4461">
            <v>19.3</v>
          </cell>
          <cell r="F4461">
            <v>248.52</v>
          </cell>
        </row>
        <row r="4462">
          <cell r="A4462">
            <v>94687</v>
          </cell>
          <cell r="B4462" t="str">
            <v>CURVA 90 GRAUS, PVC, SOLDÁVEL, DN 110 MM, INSTALADO EM RESERVAÇÃO DE ÁGUA DE EDIFICAÇÃO QUE POSSUA RESERVATÓRIO DE FIBRA/FIBROCIMENTO   FORNECIMENTO E INSTALAÇÃO. AF_06/2016</v>
          </cell>
          <cell r="C4462" t="str">
            <v>UN</v>
          </cell>
          <cell r="D4462">
            <v>205.83999999999997</v>
          </cell>
          <cell r="E4462">
            <v>19.3</v>
          </cell>
          <cell r="F4462">
            <v>225.14</v>
          </cell>
        </row>
        <row r="4463">
          <cell r="A4463">
            <v>94688</v>
          </cell>
          <cell r="B4463" t="str">
            <v>TÊ, PVC, SOLDÁVEL, DN  25 MM INSTALADO EM RESERVAÇÃO DE ÁGUA DE EDIFICAÇÃO QUE POSSUA RESERVATÓRIO DE FIBRA/FIBROCIMENTO   FORNECIMENTO E INSTALAÇÃO. AF_06/2016</v>
          </cell>
          <cell r="C4463" t="str">
            <v>UN</v>
          </cell>
          <cell r="D4463">
            <v>6.31</v>
          </cell>
          <cell r="E4463">
            <v>6.36</v>
          </cell>
          <cell r="F4463">
            <v>12.67</v>
          </cell>
        </row>
        <row r="4464">
          <cell r="A4464">
            <v>94689</v>
          </cell>
          <cell r="B4464" t="str">
            <v>TÊ COM BUCHA DE LATÃO NA BOLSA CENTRAL, PVC, SOLDÁVEL, DN  25 MM X 3/4 , INSTALADO EM RESERVAÇÃO DE ÁGUA DE EDIFICAÇÃO QUE POSSUA RESERVATÓRIO DE FIBRA/FIBROCIMENTO   FORNECIMENTO E INSTALAÇÃO. AF_06/2016</v>
          </cell>
          <cell r="C4464" t="str">
            <v>UN</v>
          </cell>
          <cell r="D4464">
            <v>9.370000000000001</v>
          </cell>
          <cell r="E4464">
            <v>6.34</v>
          </cell>
          <cell r="F4464">
            <v>15.71</v>
          </cell>
        </row>
        <row r="4465">
          <cell r="A4465">
            <v>94690</v>
          </cell>
          <cell r="B4465" t="str">
            <v>TÊ, PVC, SOLDÁVEL, DN 32 MM INSTALADO EM RESERVAÇÃO DE ÁGUA DE EDIFICAÇÃO QUE POSSUA RESERVATÓRIO DE FIBRA/FIBROCIMENTO   FORNECIMENTO E INSTALAÇÃO. AF_06/2016</v>
          </cell>
          <cell r="C4465" t="str">
            <v>UN</v>
          </cell>
          <cell r="D4465">
            <v>8.92</v>
          </cell>
          <cell r="E4465">
            <v>6.34</v>
          </cell>
          <cell r="F4465">
            <v>15.26</v>
          </cell>
        </row>
        <row r="4466">
          <cell r="A4466">
            <v>94691</v>
          </cell>
          <cell r="B4466" t="str">
            <v>TÊ DE REDUÇÃO, PVC, SOLDÁVEL, DN 32 MM X  25 MM, INSTALADO EM RESERVAÇÃO DE ÁGUA DE EDIFICAÇÃO QUE POSSUA RESERVATÓRIO DE FIBRA/FIBROCIMENTO   FORNECIMENTO E INSTALAÇÃO. AF_06/2016</v>
          </cell>
          <cell r="C4466" t="str">
            <v>UN</v>
          </cell>
          <cell r="D4466">
            <v>11.850000000000001</v>
          </cell>
          <cell r="E4466">
            <v>6.34</v>
          </cell>
          <cell r="F4466">
            <v>18.190000000000001</v>
          </cell>
        </row>
        <row r="4467">
          <cell r="A4467">
            <v>94692</v>
          </cell>
          <cell r="B4467" t="str">
            <v>TÊ, PVC, SOLDÁVEL, DN 40 MM INSTALADO EM RESERVAÇÃO DE ÁGUA DE EDIFICAÇÃO QUE POSSUA RESERVATÓRIO DE FIBRA/FIBROCIMENTO   FORNECIMENTO E INSTALAÇÃO. AF_06/2016</v>
          </cell>
          <cell r="C4467" t="str">
            <v>UN</v>
          </cell>
          <cell r="D4467">
            <v>17.740000000000002</v>
          </cell>
          <cell r="E4467">
            <v>9.0399999999999991</v>
          </cell>
          <cell r="F4467">
            <v>26.78</v>
          </cell>
        </row>
        <row r="4468">
          <cell r="A4468">
            <v>94693</v>
          </cell>
          <cell r="B4468" t="str">
            <v>TÊ DE REDUÇÃO, PVC, SOLDÁVEL, DN 40 MM X 32 MM, INSTALADO EM RESERVAÇÃO DE ÁGUA DE EDIFICAÇÃO QUE POSSUA RESERVATÓRIO DE FIBRA/FIBROCIMENTO   FORNECIMENTO E INSTALAÇÃO. AF_06/2016</v>
          </cell>
          <cell r="C4468" t="str">
            <v>UN</v>
          </cell>
          <cell r="D4468">
            <v>17.190000000000001</v>
          </cell>
          <cell r="E4468">
            <v>9.0399999999999991</v>
          </cell>
          <cell r="F4468">
            <v>26.23</v>
          </cell>
        </row>
        <row r="4469">
          <cell r="A4469">
            <v>94694</v>
          </cell>
          <cell r="B4469" t="str">
            <v>TÊ, PVC, SOLDÁVEL, DN 50 MM INSTALADO EM RESERVAÇÃO DE ÁGUA DE EDIFICAÇÃO QUE POSSUA RESERVATÓRIO DE FIBRA/FIBROCIMENTO   FORNECIMENTO E INSTALAÇÃO. AF_06/2016</v>
          </cell>
          <cell r="C4469" t="str">
            <v>UN</v>
          </cell>
          <cell r="D4469">
            <v>18.170000000000002</v>
          </cell>
          <cell r="E4469">
            <v>9.0399999999999991</v>
          </cell>
          <cell r="F4469">
            <v>27.21</v>
          </cell>
        </row>
        <row r="4470">
          <cell r="A4470">
            <v>94695</v>
          </cell>
          <cell r="B4470" t="str">
            <v>TÊ DE REDUÇÃO, PVC, SOLDÁVEL, DN 50 MM X 40 MM, INSTALADO EM RESERVAÇÃO DE ÁGUA DE EDIFICAÇÃO QUE POSSUA RESERVATÓRIO DE FIBRA/FIBROCIMENTO   FORNECIMENTO E INSTALAÇÃO. AF_06/2016</v>
          </cell>
          <cell r="C4470" t="str">
            <v>UN</v>
          </cell>
          <cell r="D4470">
            <v>26.660000000000004</v>
          </cell>
          <cell r="E4470">
            <v>9.0399999999999991</v>
          </cell>
          <cell r="F4470">
            <v>35.700000000000003</v>
          </cell>
        </row>
        <row r="4471">
          <cell r="A4471">
            <v>94696</v>
          </cell>
          <cell r="B4471" t="str">
            <v>TÊ, PVC, SOLDÁVEL, DN 60 MM INSTALADO EM RESERVAÇÃO DE ÁGUA DE EDIFICAÇÃO QUE POSSUA RESERVATÓRIO DE FIBRA/FIBROCIMENTO   FORNECIMENTO E INSTALAÇÃO. AF_06/2016</v>
          </cell>
          <cell r="C4471" t="str">
            <v>UN</v>
          </cell>
          <cell r="D4471">
            <v>47.82</v>
          </cell>
          <cell r="E4471">
            <v>14.65</v>
          </cell>
          <cell r="F4471">
            <v>62.47</v>
          </cell>
        </row>
        <row r="4472">
          <cell r="A4472">
            <v>94697</v>
          </cell>
          <cell r="B4472" t="str">
            <v>TÊ, PVC, SOLDÁVEL, DN 75 MM INSTALADO EM RESERVAÇÃO DE ÁGUA DE EDIFICAÇÃO QUE POSSUA RESERVATÓRIO DE FIBRA/FIBROCIMENTO   FORNECIMENTO E INSTALAÇÃO. AF_06/2016</v>
          </cell>
          <cell r="C4472" t="str">
            <v>UN</v>
          </cell>
          <cell r="D4472">
            <v>74.47</v>
          </cell>
          <cell r="E4472">
            <v>14.64</v>
          </cell>
          <cell r="F4472">
            <v>89.11</v>
          </cell>
        </row>
        <row r="4473">
          <cell r="A4473">
            <v>94698</v>
          </cell>
          <cell r="B4473" t="str">
            <v>TÊ DE REDUÇÃO, PVC, SOLDÁVEL, DN 75 MM X 50 MM, INSTALADO EM RESERVAÇÃO DE ÁGUA DE EDIFICAÇÃO QUE POSSUA RESERVATÓRIO DE FIBRA/FIBROCIMENTO   FORNECIMENTO E INSTALAÇÃO. AF_06/2016</v>
          </cell>
          <cell r="C4473" t="str">
            <v>UN</v>
          </cell>
          <cell r="D4473">
            <v>59.530000000000008</v>
          </cell>
          <cell r="E4473">
            <v>14.65</v>
          </cell>
          <cell r="F4473">
            <v>74.180000000000007</v>
          </cell>
        </row>
        <row r="4474">
          <cell r="A4474">
            <v>94699</v>
          </cell>
          <cell r="B4474" t="str">
            <v>TÊ, PVC, SOLDÁVEL, DN 85 MM INSTALADO EM RESERVAÇÃO DE ÁGUA DE EDIFICAÇÃO QUE POSSUA RESERVATÓRIO DE FIBRA/FIBROCIMENTO   FORNECIMENTO E INSTALAÇÃO. AF_06/2016</v>
          </cell>
          <cell r="C4474" t="str">
            <v>UN</v>
          </cell>
          <cell r="D4474">
            <v>108.92</v>
          </cell>
          <cell r="E4474">
            <v>25.74</v>
          </cell>
          <cell r="F4474">
            <v>134.66</v>
          </cell>
        </row>
        <row r="4475">
          <cell r="A4475">
            <v>94700</v>
          </cell>
          <cell r="B4475" t="str">
            <v>TÊ DE REDUÇÃO, PVC, SOLDÁVEL, DN 85 MM X 60 MM, INSTALADO EM RESERVAÇÃO DE ÁGUA DE EDIFICAÇÃO QUE POSSUA RESERVATÓRIO DE FIBRA/FIBROCIMENTO   FORNECIMENTO E INSTALAÇÃO. AF_06/2016</v>
          </cell>
          <cell r="C4475" t="str">
            <v>UN</v>
          </cell>
          <cell r="D4475">
            <v>129.4</v>
          </cell>
          <cell r="E4475">
            <v>25.73</v>
          </cell>
          <cell r="F4475">
            <v>155.13</v>
          </cell>
        </row>
        <row r="4476">
          <cell r="A4476">
            <v>94701</v>
          </cell>
          <cell r="B4476" t="str">
            <v>TÊ, PVC, SOLDÁVEL, DN 110 MM INSTALADO EM RESERVAÇÃO DE ÁGUA DE EDIFICAÇÃO QUE POSSUA RESERVATÓRIO DE FIBRA/FIBROCIMENTO   FORNECIMENTO E INSTALAÇÃO. AF_06/2016</v>
          </cell>
          <cell r="C4476" t="str">
            <v>UN</v>
          </cell>
          <cell r="D4476">
            <v>199.10000000000002</v>
          </cell>
          <cell r="E4476">
            <v>25.73</v>
          </cell>
          <cell r="F4476">
            <v>224.83</v>
          </cell>
        </row>
        <row r="4477">
          <cell r="A4477">
            <v>94702</v>
          </cell>
          <cell r="B4477" t="str">
            <v>TÊ DE REDUÇÃO, PVC, SOLDÁVEL, DN 110 MM X 60 MM, INSTALADO EM RESERVAÇÃO DE ÁGUA DE EDIFICAÇÃO QUE POSSUA RESERVATÓRIO DE FIBRA/FIBROCIMENTO   FORNECIMENTO E INSTALAÇÃO. AF_06/2016</v>
          </cell>
          <cell r="C4477" t="str">
            <v>UN</v>
          </cell>
          <cell r="D4477">
            <v>173.65</v>
          </cell>
          <cell r="E4477">
            <v>25.73</v>
          </cell>
          <cell r="F4477">
            <v>199.38</v>
          </cell>
        </row>
        <row r="4478">
          <cell r="A4478">
            <v>94703</v>
          </cell>
          <cell r="B4478" t="str">
            <v>ADAPTADOR COM FLANGE E ANEL DE VEDAÇÃO, PVC, SOLDÁVEL, DN  25 MM X 3/4 , INSTALADO EM RESERVAÇÃO DE ÁGUA DE EDIFICAÇÃO QUE POSSUA RESERVATÓRIO DE FIBRA/FIBROCIMENTO   FORNECIMENTO E INSTALAÇÃO. AF_06/2016</v>
          </cell>
          <cell r="C4478" t="str">
            <v>UN</v>
          </cell>
          <cell r="D4478">
            <v>16.559999999999999</v>
          </cell>
          <cell r="E4478">
            <v>5.41</v>
          </cell>
          <cell r="F4478">
            <v>21.97</v>
          </cell>
        </row>
        <row r="4479">
          <cell r="A4479">
            <v>94704</v>
          </cell>
          <cell r="B4479" t="str">
            <v>ADAPTADOR COM FLANGE E ANEL DE VEDAÇÃO, PVC, SOLDÁVEL, DN 32 MM X 1 , INSTALADO EM RESERVAÇÃO DE ÁGUA DE EDIFICAÇÃO QUE POSSUA RESERVATÓRIO DE FIBRA/FIBROCIMENTO   FORNECIMENTO E INSTALAÇÃO. AF_06/2016</v>
          </cell>
          <cell r="C4479" t="str">
            <v>UN</v>
          </cell>
          <cell r="D4479">
            <v>22.81</v>
          </cell>
          <cell r="E4479">
            <v>5.41</v>
          </cell>
          <cell r="F4479">
            <v>28.22</v>
          </cell>
        </row>
        <row r="4480">
          <cell r="A4480">
            <v>94705</v>
          </cell>
          <cell r="B4480" t="str">
            <v>ADAPTADOR COM FLANGE E ANEL DE VEDAÇÃO, PVC, SOLDÁVEL, DN 40 MM X 1 1/4 , INSTALADO EM RESERVAÇÃO DE ÁGUA DE EDIFICAÇÃO QUE POSSUA RESERVATÓRIO DE FIBRA/FIBROCIMENTO   FORNECIMENTO E INSTALAÇÃO. AF_06/2016</v>
          </cell>
          <cell r="C4480" t="str">
            <v>UN</v>
          </cell>
          <cell r="D4480">
            <v>32.1</v>
          </cell>
          <cell r="E4480">
            <v>5.4</v>
          </cell>
          <cell r="F4480">
            <v>37.5</v>
          </cell>
        </row>
        <row r="4481">
          <cell r="A4481">
            <v>94706</v>
          </cell>
          <cell r="B4481" t="str">
            <v>ADAPTADOR COM FLANGE E ANEL DE VEDAÇÃO, PVC, SOLDÁVEL, DN 50 MM X 1 1/2 , INSTALADO EM RESERVAÇÃO DE ÁGUA DE EDIFICAÇÃO QUE POSSUA RESERVATÓRIO DE FIBRA/FIBROCIMENTO   FORNECIMENTO E INSTALAÇÃO. AF_06/2016</v>
          </cell>
          <cell r="C4481" t="str">
            <v>UN</v>
          </cell>
          <cell r="D4481">
            <v>38.32</v>
          </cell>
          <cell r="E4481">
            <v>7.2</v>
          </cell>
          <cell r="F4481">
            <v>45.52</v>
          </cell>
        </row>
        <row r="4482">
          <cell r="A4482">
            <v>94707</v>
          </cell>
          <cell r="B4482" t="str">
            <v>ADAPTADOR COM FLANGE E ANEL DE VEDAÇÃO, PVC, SOLDÁVEL, DN 60 MM X 2 , INSTALADO EM RESERVAÇÃO DE ÁGUA DE EDIFICAÇÃO QUE POSSUA RESERVATÓRIO DE FIBRA/FIBROCIMENTO   FORNECIMENTO E INSTALAÇÃO. AF_06/2016</v>
          </cell>
          <cell r="C4482" t="str">
            <v>UN</v>
          </cell>
          <cell r="D4482">
            <v>58.039999999999992</v>
          </cell>
          <cell r="E4482">
            <v>7.2</v>
          </cell>
          <cell r="F4482">
            <v>65.239999999999995</v>
          </cell>
        </row>
        <row r="4483">
          <cell r="A4483">
            <v>94713</v>
          </cell>
          <cell r="B4483" t="str">
            <v>ADAPTADOR COM FLANGES LIVRES, PVC, SOLDÁVEL, DN 75 MM X 2 1/2 , INSTALADO EM RESERVAÇÃO DE ÁGUA DE EDIFICAÇÃO QUE POSSUA RESERVATÓRIO DE FIBRA/FIBROCIMENTO   FORNECIMENTO E INSTALAÇÃO. AF_06/2016</v>
          </cell>
          <cell r="C4483" t="str">
            <v>UN</v>
          </cell>
          <cell r="D4483">
            <v>228.89</v>
          </cell>
          <cell r="E4483">
            <v>12.24</v>
          </cell>
          <cell r="F4483">
            <v>241.13</v>
          </cell>
        </row>
        <row r="4484">
          <cell r="A4484">
            <v>94714</v>
          </cell>
          <cell r="B4484" t="str">
            <v>ADAPTADOR COM FLANGES LIVRES, PVC, SOLDÁVEL, DN 85 MM X 3 , INSTALADO EM RESERVAÇÃO DE ÁGUA DE EDIFICAÇÃO QUE POSSUA RESERVATÓRIO DE FIBRA/FIBROCIMENTO   FORNECIMENTO E INSTALAÇÃO. AF_06/2016</v>
          </cell>
          <cell r="C4484" t="str">
            <v>UN</v>
          </cell>
          <cell r="D4484">
            <v>321.26</v>
          </cell>
          <cell r="E4484">
            <v>12.24</v>
          </cell>
          <cell r="F4484">
            <v>333.5</v>
          </cell>
        </row>
        <row r="4485">
          <cell r="A4485">
            <v>94715</v>
          </cell>
          <cell r="B4485" t="str">
            <v>ADAPTADOR COM FLANGES LIVRES, PVC, SOLDÁVEL, DN 110 MM X 4 , INSTALADO EM RESERVAÇÃO DE ÁGUA DE EDIFICAÇÃO QUE POSSUA RESERVATÓRIO DE FIBRA/FIBROCIMENTO   FORNECIMENTO E INSTALAÇÃO. AF_06/2016</v>
          </cell>
          <cell r="C4485" t="str">
            <v>UN</v>
          </cell>
          <cell r="D4485">
            <v>282.81</v>
          </cell>
          <cell r="E4485">
            <v>12.24</v>
          </cell>
          <cell r="F4485">
            <v>295.05</v>
          </cell>
        </row>
        <row r="4486">
          <cell r="A4486">
            <v>94724</v>
          </cell>
          <cell r="B4486" t="str">
            <v>CONECTOR, CPVC, SOLDÁVEL, DN 22 MM X 3/4, INSTALADO EM RESERVAÇÃO DE ÁGUA DE EDIFICAÇÃO QUE POSSUA RESERVATÓRIO DE FIBRA/FIBROCIMENTO  FORNECIMENTO E INSTALAÇÃO. AF_06/2016</v>
          </cell>
          <cell r="C4486" t="str">
            <v>UN</v>
          </cell>
          <cell r="D4486">
            <v>23.32</v>
          </cell>
          <cell r="E4486">
            <v>2.97</v>
          </cell>
          <cell r="F4486">
            <v>26.29</v>
          </cell>
        </row>
        <row r="4487">
          <cell r="A4487">
            <v>94725</v>
          </cell>
          <cell r="B4487" t="str">
            <v>LUVA, CPVC, SOLDÁVEL, DN 22 MM, INSTALADO EM RESERVAÇÃO DE ÁGUA DE EDIFICAÇÃO QUE POSSUA RESERVATÓRIO DE FIBRA/FIBROCIMENTO  FORNECIMENTO E INSTALAÇÃO. AF_06/2016</v>
          </cell>
          <cell r="C4487" t="str">
            <v>UN</v>
          </cell>
          <cell r="D4487">
            <v>4.0699999999999994</v>
          </cell>
          <cell r="E4487">
            <v>2.99</v>
          </cell>
          <cell r="F4487">
            <v>7.06</v>
          </cell>
        </row>
        <row r="4488">
          <cell r="A4488">
            <v>94726</v>
          </cell>
          <cell r="B4488" t="str">
            <v>CONECTOR, CPVC, SOLDÁVEL, DN 28 MM X 1, INSTALADO EM RESERVAÇÃO DE ÁGUA DE EDIFICAÇÃO QUE POSSUA RESERVATÓRIO DE FIBRA/FIBROCIMENTO  FORNECIMENTO E INSTALAÇÃO. AF_06/2016</v>
          </cell>
          <cell r="C4488" t="str">
            <v>UN</v>
          </cell>
          <cell r="D4488">
            <v>29.54</v>
          </cell>
          <cell r="E4488">
            <v>2.97</v>
          </cell>
          <cell r="F4488">
            <v>32.51</v>
          </cell>
        </row>
        <row r="4489">
          <cell r="A4489">
            <v>94727</v>
          </cell>
          <cell r="B4489" t="str">
            <v>LUVA, CPVC, SOLDÁVEL, DN 28 MM, INSTALADO EM RESERVAÇÃO DE ÁGUA DE EDIFICAÇÃO QUE POSSUA RESERVATÓRIO DE FIBRA/FIBROCIMENTO  FORNECIMENTO E INSTALAÇÃO. AF_06/2016</v>
          </cell>
          <cell r="C4489" t="str">
            <v>UN</v>
          </cell>
          <cell r="D4489">
            <v>6.93</v>
          </cell>
          <cell r="E4489">
            <v>2.98</v>
          </cell>
          <cell r="F4489">
            <v>9.91</v>
          </cell>
        </row>
        <row r="4490">
          <cell r="A4490">
            <v>94728</v>
          </cell>
          <cell r="B4490" t="str">
            <v>CONECTOR, CPVC, SOLDÁVEL, DN 35 MM X 1 1/4, INSTALADO EM RESERVAÇÃO DE ÁGUA DE EDIFICAÇÃO QUE POSSUA RESERVATÓRIO DE FIBRA/FIBROCIMENTO  FORNECIMENTO E INSTALAÇÃO. AF_06/2016</v>
          </cell>
          <cell r="C4490" t="str">
            <v>UN</v>
          </cell>
          <cell r="D4490">
            <v>46.96</v>
          </cell>
          <cell r="E4490">
            <v>3.92</v>
          </cell>
          <cell r="F4490">
            <v>50.88</v>
          </cell>
        </row>
        <row r="4491">
          <cell r="A4491">
            <v>94729</v>
          </cell>
          <cell r="B4491" t="str">
            <v>LUVA, CPVC, SOLDÁVEL, DN 35 MM, INSTALADO EM RESERVAÇÃO DE ÁGUA DE EDIFICAÇÃO QUE POSSUA RESERVATÓRIO DE FIBRA/FIBROCIMENTO  FORNECIMENTO E INSTALAÇÃO. AF_06/2016</v>
          </cell>
          <cell r="C4491" t="str">
            <v>UN</v>
          </cell>
          <cell r="D4491">
            <v>14.04</v>
          </cell>
          <cell r="E4491">
            <v>3.93</v>
          </cell>
          <cell r="F4491">
            <v>17.97</v>
          </cell>
        </row>
        <row r="4492">
          <cell r="A4492">
            <v>94730</v>
          </cell>
          <cell r="B4492" t="str">
            <v>CONECTOR, CPVC, SOLDÁVEL, DN 42 MM X 1 1/2, INSTALADO EM RESERVAÇÃO DE ÁGUA DE EDIFICAÇÃO QUE POSSUA RESERVATÓRIO DE FIBRA/FIBROCIMENTO  FORNECIMENTO E INSTALAÇÃO. AF_06/2016</v>
          </cell>
          <cell r="C4492" t="str">
            <v>UN</v>
          </cell>
          <cell r="D4492">
            <v>56.92</v>
          </cell>
          <cell r="E4492">
            <v>3.92</v>
          </cell>
          <cell r="F4492">
            <v>60.84</v>
          </cell>
        </row>
        <row r="4493">
          <cell r="A4493">
            <v>94731</v>
          </cell>
          <cell r="B4493" t="str">
            <v>LUVA, CPVC, SOLDÁVEL, DN 42 MM, INSTALADO EM RESERVAÇÃO DE ÁGUA DE EDIFICAÇÃO QUE POSSUA RESERVATÓRIO DE FIBRA/FIBROCIMENTO  FORNECIMENTO E INSTALAÇÃO. AF_06/2016</v>
          </cell>
          <cell r="C4493" t="str">
            <v>UN</v>
          </cell>
          <cell r="D4493">
            <v>18.47</v>
          </cell>
          <cell r="E4493">
            <v>3.93</v>
          </cell>
          <cell r="F4493">
            <v>22.4</v>
          </cell>
        </row>
        <row r="4494">
          <cell r="A4494">
            <v>94732</v>
          </cell>
          <cell r="B4494" t="str">
            <v>CONECTOR, CPVC, SOLDÁVEL, DN 54 MM X 2", INSTALADO EM RESERVAÇÃO DE ÁGUA DE EDIFICAÇÃO QUE POSSUA RESERVATÓRIO DE FIBRA/FIBROCIMENTO - FORNECIMENTO E INSTALAÇÃO. AF_06/2016</v>
          </cell>
          <cell r="C4494" t="str">
            <v>UN</v>
          </cell>
          <cell r="D4494">
            <v>92.779999999999987</v>
          </cell>
          <cell r="E4494">
            <v>6.79</v>
          </cell>
          <cell r="F4494">
            <v>99.57</v>
          </cell>
        </row>
        <row r="4495">
          <cell r="A4495">
            <v>94733</v>
          </cell>
          <cell r="B4495" t="str">
            <v>LUVA, CPVC, SOLDÁVEL, DN 54 MM, INSTALADO EM RESERVAÇÃO DE ÁGUA DE EDIFICAÇÃO QUE POSSUA RESERVATÓRIO DE FIBRA/FIBROCIMENTO  FORNECIMENTO E INSTALAÇÃO. AF_06/2016</v>
          </cell>
          <cell r="C4495" t="str">
            <v>UN</v>
          </cell>
          <cell r="D4495">
            <v>35.74</v>
          </cell>
          <cell r="E4495">
            <v>6.8</v>
          </cell>
          <cell r="F4495">
            <v>42.54</v>
          </cell>
        </row>
        <row r="4496">
          <cell r="A4496">
            <v>94734</v>
          </cell>
          <cell r="B4496" t="str">
            <v>CONECTOR, CPVC, SOLDÁVEL, DN 73 MM X 2 1/2", INSTALADO EM RESERVAÇÃO DE ÁGUA DE EDIFICAÇÃO QUE POSSUA RESERVATÓRIO DE FIBRA/FIBROCIMENTO - FORNECIMENTO E INSTALAÇÃO. AF_06/2016</v>
          </cell>
          <cell r="C4496" t="str">
            <v>UN</v>
          </cell>
          <cell r="D4496">
            <v>346.28</v>
          </cell>
          <cell r="E4496">
            <v>6.79</v>
          </cell>
          <cell r="F4496">
            <v>353.07</v>
          </cell>
        </row>
        <row r="4497">
          <cell r="A4497">
            <v>94736</v>
          </cell>
          <cell r="B4497" t="str">
            <v>CONECTOR, CPVC, SOLDÁVEL, DN 89 MM X 3", INSTALADO EM RESERVAÇÃO DE ÁGUA DE EDIFICAÇÃO QUE POSSUA RESERVATÓRIO DE FIBRA/FIBROCIMENTO - FORNECIMENTO E INSTALAÇÃO. AF_06/2016</v>
          </cell>
          <cell r="C4497" t="str">
            <v>UN</v>
          </cell>
          <cell r="D4497">
            <v>504.23</v>
          </cell>
          <cell r="E4497">
            <v>13.73</v>
          </cell>
          <cell r="F4497">
            <v>517.96</v>
          </cell>
        </row>
        <row r="4498">
          <cell r="A4498">
            <v>94737</v>
          </cell>
          <cell r="B4498" t="str">
            <v>LUVA, CPVC, SOLDÁVEL, DN 89 MM, INSTALADO EM RESERVAÇÃO DE ÁGUA DE EDIFICAÇÃO QUE POSSUA RESERVATÓRIO DE FIBRA/FIBROCIMENTO  FORNECIMENTO E INSTALAÇÃO. AF_06/2016</v>
          </cell>
          <cell r="C4498" t="str">
            <v>UN</v>
          </cell>
          <cell r="D4498">
            <v>161.66</v>
          </cell>
          <cell r="E4498">
            <v>13.73</v>
          </cell>
          <cell r="F4498">
            <v>175.39</v>
          </cell>
        </row>
        <row r="4499">
          <cell r="A4499">
            <v>94738</v>
          </cell>
          <cell r="B4499" t="str">
            <v>CONECTOR, CPVC, SOLDÁVEL, DN 114 MM X 4", INSTALADO EM RESERVAÇÃO DE ÁGUA DE EDIFICAÇÃO QUE POSSUA RESERVATÓRIO DE FIBRA/FIBROCIMENTO - FORNECIMENTO E INSTALAÇÃO. AF_06/2016</v>
          </cell>
          <cell r="C4499" t="str">
            <v>UN</v>
          </cell>
          <cell r="D4499">
            <v>1530.97</v>
          </cell>
          <cell r="E4499">
            <v>13.73</v>
          </cell>
          <cell r="F4499">
            <v>1544.7</v>
          </cell>
        </row>
        <row r="4500">
          <cell r="A4500">
            <v>94739</v>
          </cell>
          <cell r="B4500" t="str">
            <v>LUVA, CPVC, SOLDÁVEL, DN 114 MM, INSTALADO EM RESERVAÇÃO DE ÁGUA DE EDIFICAÇÃO QUE POSSUA RESERVATÓRIO DE FIBRA/FIBROCIMENTO - FORNECIMENTO E INSTALAÇÃO. AF_06/2016</v>
          </cell>
          <cell r="C4500" t="str">
            <v>UN</v>
          </cell>
          <cell r="D4500">
            <v>186.79000000000002</v>
          </cell>
          <cell r="E4500">
            <v>13.73</v>
          </cell>
          <cell r="F4500">
            <v>200.52</v>
          </cell>
        </row>
        <row r="4501">
          <cell r="A4501">
            <v>94740</v>
          </cell>
          <cell r="B4501" t="str">
            <v>JOELHO 90 GRAUS, CPVC, SOLDÁVEL, DN 22 MM, INSTALADO EM RESERVAÇÃO DE ÁGUA DE EDIFICAÇÃO QUE POSSUA RESERVATÓRIO DE FIBRA/FIBROCIMENTO  FORNECIMENTO E INSTALAÇÃO. AF_06/2016</v>
          </cell>
          <cell r="C4501" t="str">
            <v>UN</v>
          </cell>
          <cell r="D4501">
            <v>6.5200000000000005</v>
          </cell>
          <cell r="E4501">
            <v>4.46</v>
          </cell>
          <cell r="F4501">
            <v>10.98</v>
          </cell>
        </row>
        <row r="4502">
          <cell r="A4502">
            <v>94741</v>
          </cell>
          <cell r="B4502" t="str">
            <v>CURVA 90 GRAUS, CPVC, SOLDÁVEL, DN 22 MM, INSTALADO EM RESERVAÇÃO DE ÁGUA DE EDIFICAÇÃO QUE POSSUA RESERVATÓRIO DE FIBRA/FIBROCIMENTO  FORNECIMENTO E INSTALAÇÃO. AF_06/2016</v>
          </cell>
          <cell r="C4502" t="str">
            <v>UN</v>
          </cell>
          <cell r="D4502">
            <v>9.3000000000000007</v>
          </cell>
          <cell r="E4502">
            <v>4.46</v>
          </cell>
          <cell r="F4502">
            <v>13.76</v>
          </cell>
        </row>
        <row r="4503">
          <cell r="A4503">
            <v>94742</v>
          </cell>
          <cell r="B4503" t="str">
            <v>JOELHO 90 GRAUS, CPVC, SOLDÁVEL, DN 28 MM, INSTALADO EM RESERVAÇÃO DE ÁGUA DE EDIFICAÇÃO QUE POSSUA RESERVATÓRIO DE FIBRA/FIBROCIMENTO  FORNECIMENTO E INSTALAÇÃO. AF_06/2016</v>
          </cell>
          <cell r="C4503" t="str">
            <v>UN</v>
          </cell>
          <cell r="D4503">
            <v>11.260000000000002</v>
          </cell>
          <cell r="E4503">
            <v>4.45</v>
          </cell>
          <cell r="F4503">
            <v>15.71</v>
          </cell>
        </row>
        <row r="4504">
          <cell r="A4504">
            <v>94743</v>
          </cell>
          <cell r="B4504" t="str">
            <v>CURVA 90 GRAUS, CPVC, SOLDÁVEL, DN 28 MM, INSTALADO EM RESERVAÇÃO DE ÁGUA DE EDIFICAÇÃO QUE POSSUA RESERVATÓRIO DE FIBRA/FIBROCIMENTO  FORNECIMENTO E INSTALAÇÃO. AF_06/2016</v>
          </cell>
          <cell r="C4504" t="str">
            <v>UN</v>
          </cell>
          <cell r="D4504">
            <v>15.45</v>
          </cell>
          <cell r="E4504">
            <v>4.45</v>
          </cell>
          <cell r="F4504">
            <v>19.899999999999999</v>
          </cell>
        </row>
        <row r="4505">
          <cell r="A4505">
            <v>94744</v>
          </cell>
          <cell r="B4505" t="str">
            <v>JOELHO 90 GRAUS, CPVC, SOLDÁVEL, DN 35 MM, INSTALADO EM RESERVAÇÃO DE ÁGUA DE EDIFICAÇÃO QUE POSSUA RESERVATÓRIO DE FIBRA/FIBROCIMENTO  FORNECIMENTO E INSTALAÇÃO. AF_06/2016</v>
          </cell>
          <cell r="C4505" t="str">
            <v>UN</v>
          </cell>
          <cell r="D4505">
            <v>19.37</v>
          </cell>
          <cell r="E4505">
            <v>5.86</v>
          </cell>
          <cell r="F4505">
            <v>25.23</v>
          </cell>
        </row>
        <row r="4506">
          <cell r="A4506">
            <v>94746</v>
          </cell>
          <cell r="B4506" t="str">
            <v>JOELHO 90 GRAUS, CPVC, SOLDÁVEL, DN 42 MM, INSTALADO EM RESERVAÇÃO DE ÁGUA DE EDIFICAÇÃO QUE POSSUA RESERVATÓRIO DE FIBRA/FIBROCIMENTO  FORNECIMENTO E INSTALAÇÃO. AF_06/2016</v>
          </cell>
          <cell r="C4506" t="str">
            <v>UN</v>
          </cell>
          <cell r="D4506">
            <v>28.08</v>
          </cell>
          <cell r="E4506">
            <v>5.86</v>
          </cell>
          <cell r="F4506">
            <v>33.94</v>
          </cell>
        </row>
        <row r="4507">
          <cell r="A4507">
            <v>94748</v>
          </cell>
          <cell r="B4507" t="str">
            <v>JOELHO 90 GRAUS, CPVC, SOLDÁVEL, DN 54 MM, INSTALADO EM RESERVAÇÃO DE ÁGUA DE EDIFICAÇÃO QUE POSSUA RESERVATÓRIO DE FIBRA/FIBROCIMENTO  FORNECIMENTO E INSTALAÇÃO. AF_06/2016</v>
          </cell>
          <cell r="C4507" t="str">
            <v>UN</v>
          </cell>
          <cell r="D4507">
            <v>68.900000000000006</v>
          </cell>
          <cell r="E4507">
            <v>10.18</v>
          </cell>
          <cell r="F4507">
            <v>79.08</v>
          </cell>
        </row>
        <row r="4508">
          <cell r="A4508">
            <v>94750</v>
          </cell>
          <cell r="B4508" t="str">
            <v>JOELHO 90 GRAUS, CPVC, SOLDÁVEL, DN 73 MM, INSTALADO EM RESERVAÇÃO DE ÁGUA DE EDIFICAÇÃO QUE POSSUA RESERVATÓRIO DE FIBRA/FIBROCIMENTO  FORNECIMENTO E INSTALAÇÃO. AF_06/2016</v>
          </cell>
          <cell r="C4508" t="str">
            <v>UN</v>
          </cell>
          <cell r="D4508">
            <v>141.88</v>
          </cell>
          <cell r="E4508">
            <v>10.18</v>
          </cell>
          <cell r="F4508">
            <v>152.06</v>
          </cell>
        </row>
        <row r="4509">
          <cell r="A4509">
            <v>94752</v>
          </cell>
          <cell r="B4509" t="str">
            <v>JOELHO 90 GRAUS, CPVC, SOLDÁVEL, DN 89 MM, INSTALADO EM RESERVAÇÃO DE ÁGUA DE EDIFICAÇÃO QUE POSSUA RESERVATÓRIO DE FIBRA/FIBROCIMENTO  FORNECIMENTO E INSTALAÇÃO. AF_06/2016</v>
          </cell>
          <cell r="C4509" t="str">
            <v>UN</v>
          </cell>
          <cell r="D4509">
            <v>167.32</v>
          </cell>
          <cell r="E4509">
            <v>20.63</v>
          </cell>
          <cell r="F4509">
            <v>187.95</v>
          </cell>
        </row>
        <row r="4510">
          <cell r="A4510">
            <v>94754</v>
          </cell>
          <cell r="B4510" t="str">
            <v>JOELHO 90 GRAUS, CPVC, SOLDÁVEL, DN 114 MM, INSTALADO EM RESERVAÇÃO DE ÁGUA DE EDIFICAÇÃO QUE POSSUA RESERVATÓRIO DE FIBRA/FIBROCIMENTO - FORNECIMENTO E INSTALAÇÃO. AF_06/2016</v>
          </cell>
          <cell r="C4510" t="str">
            <v>UN</v>
          </cell>
          <cell r="D4510">
            <v>229.31</v>
          </cell>
          <cell r="E4510">
            <v>20.63</v>
          </cell>
          <cell r="F4510">
            <v>249.94</v>
          </cell>
        </row>
        <row r="4511">
          <cell r="A4511">
            <v>94756</v>
          </cell>
          <cell r="B4511" t="str">
            <v>TE, CPVC, SOLDÁVEL, DN 22 MM, INSTALADO EM RESERVAÇÃO DE ÁGUA DE EDIFICAÇÃO QUE POSSUA RESERVATÓRIO DE FIBRA/FIBROCIMENTO  FORNECIMENTO E INSTALAÇÃO. AF_06/2016</v>
          </cell>
          <cell r="C4511" t="str">
            <v>UN</v>
          </cell>
          <cell r="D4511">
            <v>7.9099999999999993</v>
          </cell>
          <cell r="E4511">
            <v>5.95</v>
          </cell>
          <cell r="F4511">
            <v>13.86</v>
          </cell>
        </row>
        <row r="4512">
          <cell r="A4512">
            <v>94757</v>
          </cell>
          <cell r="B4512" t="str">
            <v>TE, CPVC, SOLDÁVEL, DN 28 MM, INSTALADO EM RESERVAÇÃO DE ÁGUA DE EDIFICAÇÃO QUE POSSUA RESERVATÓRIO DE FIBRA/FIBROCIMENTO  FORNECIMENTO E INSTALAÇÃO. AF_06/2016</v>
          </cell>
          <cell r="C4512" t="str">
            <v>UN</v>
          </cell>
          <cell r="D4512">
            <v>12.68</v>
          </cell>
          <cell r="E4512">
            <v>5.94</v>
          </cell>
          <cell r="F4512">
            <v>18.62</v>
          </cell>
        </row>
        <row r="4513">
          <cell r="A4513">
            <v>94758</v>
          </cell>
          <cell r="B4513" t="str">
            <v>TE, CPVC, SOLDÁVEL, DN 35 MM, INSTALADO EM RESERVAÇÃO DE ÁGUA DE EDIFICAÇÃO QUE POSSUA RESERVATÓRIO DE FIBRA/FIBROCIMENTO  FORNECIMENTO E INSTALAÇÃO. AF_06/2016</v>
          </cell>
          <cell r="C4513" t="str">
            <v>UN</v>
          </cell>
          <cell r="D4513">
            <v>40.650000000000006</v>
          </cell>
          <cell r="E4513">
            <v>7.8</v>
          </cell>
          <cell r="F4513">
            <v>48.45</v>
          </cell>
        </row>
        <row r="4514">
          <cell r="A4514">
            <v>94759</v>
          </cell>
          <cell r="B4514" t="str">
            <v>TE, CPVC, SOLDÁVEL, DN 42 MM, INSTALADO EM RESERVAÇÃO DE ÁGUA DE EDIFICAÇÃO QUE POSSUA RESERVATÓRIO DE FIBRA/FIBROCIMENTO  FORNECIMENTO E INSTALAÇÃO. AF_06/2016</v>
          </cell>
          <cell r="C4514" t="str">
            <v>UN</v>
          </cell>
          <cell r="D4514">
            <v>50.96</v>
          </cell>
          <cell r="E4514">
            <v>7.79</v>
          </cell>
          <cell r="F4514">
            <v>58.75</v>
          </cell>
        </row>
        <row r="4515">
          <cell r="A4515">
            <v>94760</v>
          </cell>
          <cell r="B4515" t="str">
            <v>TE, CPVC, SOLDÁVEL, DN 54 MM, INSTALADO EM RESERVAÇÃO DE ÁGUA DE EDIFICAÇÃO QUE POSSUA RESERVATÓRIO DE FIBRA/FIBROCIMENTO  FORNECIMENTO E INSTALAÇÃO. AF_06/2016</v>
          </cell>
          <cell r="C4515" t="str">
            <v>UN</v>
          </cell>
          <cell r="D4515">
            <v>85.1</v>
          </cell>
          <cell r="E4515">
            <v>13.57</v>
          </cell>
          <cell r="F4515">
            <v>98.67</v>
          </cell>
        </row>
        <row r="4516">
          <cell r="A4516">
            <v>94761</v>
          </cell>
          <cell r="B4516" t="str">
            <v>TE, CPVC, SOLDÁVEL, DN 73 MM, INSTALADO EM RESERVAÇÃO DE ÁGUA DE EDIFICAÇÃO QUE POSSUA RESERVATÓRIO DE FIBRA/FIBROCIMENTO  FORNECIMENTO E INSTALAÇÃO. AF_06/2016</v>
          </cell>
          <cell r="C4516" t="str">
            <v>UN</v>
          </cell>
          <cell r="D4516">
            <v>190.02</v>
          </cell>
          <cell r="E4516">
            <v>13.56</v>
          </cell>
          <cell r="F4516">
            <v>203.58</v>
          </cell>
        </row>
        <row r="4517">
          <cell r="A4517">
            <v>94762</v>
          </cell>
          <cell r="B4517" t="str">
            <v>TE, CPVC, SOLDÁVEL, DN 89 MM, INSTALADO EM RESERVAÇÃO DE ÁGUA DE EDIFICAÇÃO QUE POSSUA RESERVATÓRIO DE FIBRA/FIBROCIMENTO  FORNECIMENTO E INSTALAÇÃO. AF_06/2016</v>
          </cell>
          <cell r="C4517" t="str">
            <v>UN</v>
          </cell>
          <cell r="D4517">
            <v>225.98000000000002</v>
          </cell>
          <cell r="E4517">
            <v>27.48</v>
          </cell>
          <cell r="F4517">
            <v>253.46</v>
          </cell>
        </row>
        <row r="4518">
          <cell r="A4518">
            <v>94763</v>
          </cell>
          <cell r="B4518" t="str">
            <v>TE, CPVC, SOLDÁVEL, DN 114 MM, INSTALADO EM RESERVAÇÃO DE ÁGUA DE EDIFICAÇÃO QUE POSSUA RESERVATÓRIO DE FIBRA/FIBROCIMENTO - FORNECIMENTO E INSTALAÇÃO. AF_06/2016</v>
          </cell>
          <cell r="C4518" t="str">
            <v>UN</v>
          </cell>
          <cell r="D4518">
            <v>278.84999999999997</v>
          </cell>
          <cell r="E4518">
            <v>27.48</v>
          </cell>
          <cell r="F4518">
            <v>306.33</v>
          </cell>
        </row>
        <row r="4519">
          <cell r="A4519">
            <v>94764</v>
          </cell>
          <cell r="B4519" t="str">
            <v>ADAPTADOR COM FLANGE E ANEL DE VEDAÇÃO, CPVC, ROSCÁVEL, DN 15 MM, INSTALADO EM RESERVAÇÃO DE ÁGUA DE EDIFICAÇÃO QUE POSSUA RESERVATÓRIO DE FIBRA/FIBROCIMENTO - FORNECIMENTO E INSTALAÇÃO. AF_06/2016</v>
          </cell>
          <cell r="C4519" t="str">
            <v>UN</v>
          </cell>
          <cell r="D4519">
            <v>30.45</v>
          </cell>
          <cell r="E4519">
            <v>6.09</v>
          </cell>
          <cell r="F4519">
            <v>36.54</v>
          </cell>
        </row>
        <row r="4520">
          <cell r="A4520">
            <v>94765</v>
          </cell>
          <cell r="B4520" t="str">
            <v>ADAPTADOR COM FLANGE E ANEL DE VEDAÇÃO, CPVC, ROSCÁVEL, DN 22 MM, INSTALADO EM RESERVAÇÃO DE ÁGUA DE EDIFICAÇÃO QUE POSSUA RESERVATÓRIO DE FIBRA/FIBROCIMENTO - FORNECIMENTO E INSTALAÇÃO. AF_06/2016</v>
          </cell>
          <cell r="C4520" t="str">
            <v>UN</v>
          </cell>
          <cell r="D4520">
            <v>33.459999999999994</v>
          </cell>
          <cell r="E4520">
            <v>6.09</v>
          </cell>
          <cell r="F4520">
            <v>39.549999999999997</v>
          </cell>
        </row>
        <row r="4521">
          <cell r="A4521">
            <v>94766</v>
          </cell>
          <cell r="B4521" t="str">
            <v>ADAPTADOR COM FLANGE E ANEL DE VEDAÇÃO, CPVC, ROSCÁVEL, DN 28 MM, INSTALADO EM RESERVAÇÃO DE ÁGUA DE EDIFICAÇÃO QUE POSSUA RESERVATÓRIO DE FIBRA/FIBROCIMENTO - FORNECIMENTO E INSTALAÇÃO. AF_06/2016</v>
          </cell>
          <cell r="C4521" t="str">
            <v>UN</v>
          </cell>
          <cell r="D4521">
            <v>37.44</v>
          </cell>
          <cell r="E4521">
            <v>6.09</v>
          </cell>
          <cell r="F4521">
            <v>43.53</v>
          </cell>
        </row>
        <row r="4522">
          <cell r="A4522">
            <v>94767</v>
          </cell>
          <cell r="B4522" t="str">
            <v>ADAPTADOR COM FLANGE E ANEL DE VEDAÇÃO, CPVC, ROSCÁVEL, DN 35 MM, INSTALADO EM RESERVAÇÃO DE ÁGUA DE EDIFICAÇÃO QUE POSSUA RESERVATÓRIO DE FIBRA/FIBROCIMENTO - FORNECIMENTO E INSTALAÇÃO. AF_06/2016</v>
          </cell>
          <cell r="C4522" t="str">
            <v>UN</v>
          </cell>
          <cell r="D4522">
            <v>57.67</v>
          </cell>
          <cell r="E4522">
            <v>6.08</v>
          </cell>
          <cell r="F4522">
            <v>63.75</v>
          </cell>
        </row>
        <row r="4523">
          <cell r="A4523">
            <v>94768</v>
          </cell>
          <cell r="B4523" t="str">
            <v>ADAPTADOR COM FLANGE E ANEL DE VEDAÇÃO, CPVC, ROSCÁVEL, DN 42 MM, INSTALADO EM RESERVAÇÃO DE ÁGUA DE EDIFICAÇÃO QUE POSSUA RESERVATÓRIO DE FIBRA/FIBROCIMENTO - FORNECIMENTO E INSTALAÇÃO. AF_06/2016</v>
          </cell>
          <cell r="C4523" t="str">
            <v>UN</v>
          </cell>
          <cell r="D4523">
            <v>65.510000000000005</v>
          </cell>
          <cell r="E4523">
            <v>6.08</v>
          </cell>
          <cell r="F4523">
            <v>71.59</v>
          </cell>
        </row>
        <row r="4524">
          <cell r="A4524">
            <v>94769</v>
          </cell>
          <cell r="B4524" t="str">
            <v>ADAPTADOR COM FLANGE E ANEL DE VEDAÇÃO, CPVC, ROSCÁVEL, DN 54 MM, INSTALADO EM RESERVAÇÃO DE ÁGUA DE EDIFICAÇÃO QUE POSSUA RESERVATÓRIO DE FIBRA/FIBROCIMENTO - FORNECIMENTO E INSTALAÇÃO. AF_06/2016</v>
          </cell>
          <cell r="C4524" t="str">
            <v>UN</v>
          </cell>
          <cell r="D4524">
            <v>90.149999999999991</v>
          </cell>
          <cell r="E4524">
            <v>8.1199999999999992</v>
          </cell>
          <cell r="F4524">
            <v>98.27</v>
          </cell>
        </row>
        <row r="4525">
          <cell r="A4525">
            <v>94770</v>
          </cell>
          <cell r="B4525" t="str">
            <v>ADAPTADOR COM FLANGES LIVRES, CPVC, ROSCÁVEL, DN 15 MM, INSTALADO EM RESERVAÇÃO DE ÁGUA DE EDIFICAÇÃO QUE POSSUA RESERVATÓRIO DE FIBRA/FIBROCIMENTO - FORNECIMENTO E INSTALAÇÃO. AF_06/2016</v>
          </cell>
          <cell r="C4525" t="str">
            <v>UN</v>
          </cell>
          <cell r="D4525">
            <v>32.119999999999997</v>
          </cell>
          <cell r="E4525">
            <v>10.35</v>
          </cell>
          <cell r="F4525">
            <v>42.47</v>
          </cell>
        </row>
        <row r="4526">
          <cell r="A4526">
            <v>94771</v>
          </cell>
          <cell r="B4526" t="str">
            <v>ADAPTADOR COM FLANGES LIVRES, CPVC, ROSCÁVEL, DN 22 MM, INSTALADO EM RESERVAÇÃO DE ÁGUA DE EDIFICAÇÃO QUE POSSUA RESERVATÓRIO DE FIBRA/FIBROCIMENTO - FORNECIMENTO E INSTALAÇÃO. AF_06/2016</v>
          </cell>
          <cell r="C4526" t="str">
            <v>UN</v>
          </cell>
          <cell r="D4526">
            <v>35.129999999999995</v>
          </cell>
          <cell r="E4526">
            <v>10.35</v>
          </cell>
          <cell r="F4526">
            <v>45.48</v>
          </cell>
        </row>
        <row r="4527">
          <cell r="A4527">
            <v>94772</v>
          </cell>
          <cell r="B4527" t="str">
            <v>ADAPTADOR COM FLANGES LIVRES, CPVC, ROSCÁVEL, DN 28 MM, INSTALADO EM RESERVAÇÃO DE ÁGUA DE EDIFICAÇÃO QUE POSSUA RESERVATÓRIO DE FIBRA/FIBROCIMENTO - FORNECIMENTO E INSTALAÇÃO. AF_06/2016</v>
          </cell>
          <cell r="C4527" t="str">
            <v>UN</v>
          </cell>
          <cell r="D4527">
            <v>39.11</v>
          </cell>
          <cell r="E4527">
            <v>10.35</v>
          </cell>
          <cell r="F4527">
            <v>49.46</v>
          </cell>
        </row>
        <row r="4528">
          <cell r="A4528">
            <v>94773</v>
          </cell>
          <cell r="B4528" t="str">
            <v>ADAPTADOR COM FLANGES LIVRES, CPVC, ROSCÁVEL, DN 35 MM, INSTALADO EM RESERVAÇÃO DE ÁGUA DE EDIFICAÇÃO QUE POSSUA RESERVATÓRIO DE FIBRA/FIBROCIMENTO - FORNECIMENTO E INSTALAÇÃO. AF_06/2016</v>
          </cell>
          <cell r="C4528" t="str">
            <v>UN</v>
          </cell>
          <cell r="D4528">
            <v>59.330000000000005</v>
          </cell>
          <cell r="E4528">
            <v>10.35</v>
          </cell>
          <cell r="F4528">
            <v>69.680000000000007</v>
          </cell>
        </row>
        <row r="4529">
          <cell r="A4529">
            <v>94774</v>
          </cell>
          <cell r="B4529" t="str">
            <v>ADAPTADOR COM FLANGES LIVRES, CPVC, ROSCÁVEL, DN 42 MM, INSTALADO EM RESERVAÇÃO DE ÁGUA DE EDIFICAÇÃO QUE POSSUA RESERVATÓRIO DE FIBRA/FIBROCIMENTO - FORNECIMENTO E INSTALAÇÃO. AF_06/2016</v>
          </cell>
          <cell r="C4529" t="str">
            <v>UN</v>
          </cell>
          <cell r="D4529">
            <v>67.179999999999993</v>
          </cell>
          <cell r="E4529">
            <v>10.34</v>
          </cell>
          <cell r="F4529">
            <v>77.52</v>
          </cell>
        </row>
        <row r="4530">
          <cell r="A4530">
            <v>94775</v>
          </cell>
          <cell r="B4530" t="str">
            <v>ADAPTADOR COM FLANGES LIVRES, CPVC, ROSCÁVEL, DN 54 MM, INSTALADO EM RESERVAÇÃO DE ÁGUA DE EDIFICAÇÃO QUE POSSUA RESERVATÓRIO DE FIBRA/FIBROCIMENTO - FORNECIMENTO E INSTALAÇÃO. AF_06/2016</v>
          </cell>
          <cell r="C4530" t="str">
            <v>UN</v>
          </cell>
          <cell r="D4530">
            <v>92.35</v>
          </cell>
          <cell r="E4530">
            <v>13.78</v>
          </cell>
          <cell r="F4530">
            <v>106.13</v>
          </cell>
        </row>
        <row r="4531">
          <cell r="A4531">
            <v>94783</v>
          </cell>
          <cell r="B4531" t="str">
            <v>ADAPTADOR COM FLANGE E ANEL DE VEDAÇÃO, PVC, SOLDÁVEL, DN  20 MM X 1/2 , INSTALADO EM RESERVAÇÃO DE ÁGUA DE EDIFICAÇÃO QUE POSSUA RESERVATÓRIO DE FIBRA/FIBROCIMENTO   FORNECIMENTO E INSTALAÇÃO. AF_06/2016</v>
          </cell>
          <cell r="C4531" t="str">
            <v>UN</v>
          </cell>
          <cell r="D4531">
            <v>15.559999999999999</v>
          </cell>
          <cell r="E4531">
            <v>5.41</v>
          </cell>
          <cell r="F4531">
            <v>20.97</v>
          </cell>
        </row>
        <row r="4532">
          <cell r="A4532">
            <v>94785</v>
          </cell>
          <cell r="B4532" t="str">
            <v>ADAPTADOR COM FLANGES LIVRES, PVC, SOLDÁVEL LONGO, DN 32 MM X 1 , INSTALADO EM RESERVAÇÃO DE ÁGUA DE EDIFICAÇÃO QUE POSSUA RESERVATÓRIO DE FIBRA/FIBROCIMENTO   FORNECIMENTO E INSTALAÇÃO. AF_06/2016</v>
          </cell>
          <cell r="C4532" t="str">
            <v>UN</v>
          </cell>
          <cell r="D4532">
            <v>16.559999999999999</v>
          </cell>
          <cell r="E4532">
            <v>9.2100000000000009</v>
          </cell>
          <cell r="F4532">
            <v>25.77</v>
          </cell>
        </row>
        <row r="4533">
          <cell r="A4533">
            <v>94789</v>
          </cell>
          <cell r="B4533" t="str">
            <v>ADAPTADOR COM FLANGES LIVRES, PVC, SOLDÁVEL LONGO, DN 75 MM X 2 1/2 , INSTALADO EM RESERVAÇÃO DE ÁGUA DE EDIFICAÇÃO QUE POSSUA RESERVATÓRIO DE FIBRA/FIBROCIMENTO   FORNECIMENTO E INSTALAÇÃO. AF_06/2016</v>
          </cell>
          <cell r="C4533" t="str">
            <v>UN</v>
          </cell>
          <cell r="D4533">
            <v>218.45</v>
          </cell>
          <cell r="E4533">
            <v>12.24</v>
          </cell>
          <cell r="F4533">
            <v>230.69</v>
          </cell>
        </row>
        <row r="4534">
          <cell r="A4534">
            <v>94790</v>
          </cell>
          <cell r="B4534" t="str">
            <v>ADAPTADOR COM FLANGES LIVRES, PVC, SOLDÁVEL LONGO, DN 85 MM X 3 , INSTALADO EM RESERVAÇÃO DE ÁGUA DE EDIFICAÇÃO QUE POSSUA RESERVATÓRIO DE FIBRA/FIBROCIMENTO   FORNECIMENTO E INSTALAÇÃO. AF_06/2016</v>
          </cell>
          <cell r="C4534" t="str">
            <v>UN</v>
          </cell>
          <cell r="D4534">
            <v>303.73</v>
          </cell>
          <cell r="E4534">
            <v>12.24</v>
          </cell>
          <cell r="F4534">
            <v>315.97000000000003</v>
          </cell>
        </row>
        <row r="4535">
          <cell r="A4535">
            <v>94791</v>
          </cell>
          <cell r="B4535" t="str">
            <v>ADAPTADOR COM FLANGES LIVRES, PVC, SOLDÁVEL LONGO, DN 110 MM X 4 , INSTALADO EM RESERVAÇÃO DE ÁGUA DE EDIFICAÇÃO QUE POSSUA RESERVATÓRIO DE FIBRA/FIBROCIMENTO   FORNECIMENTO E INSTALAÇÃO. AF_06/2016</v>
          </cell>
          <cell r="C4535" t="str">
            <v>UN</v>
          </cell>
          <cell r="D4535">
            <v>402.56</v>
          </cell>
          <cell r="E4535">
            <v>12.24</v>
          </cell>
          <cell r="F4535">
            <v>414.8</v>
          </cell>
        </row>
        <row r="4536">
          <cell r="A4536">
            <v>94863</v>
          </cell>
          <cell r="B4536" t="str">
            <v>LUVA, CPVC, SOLDÁVEL, DN 73 MM, INSTALADO EM RESERVAÇÃO DE ÁGUA DE EDIFICAÇÃO QUE POSSUA RESERVATÓRIO DE FIBRA/FIBROCIMENTO  FORNECIMENTO E INSTALAÇÃO. AF_06/2016</v>
          </cell>
          <cell r="C4536" t="str">
            <v>UN</v>
          </cell>
          <cell r="D4536">
            <v>138.47</v>
          </cell>
          <cell r="E4536">
            <v>6.79</v>
          </cell>
          <cell r="F4536">
            <v>145.26</v>
          </cell>
        </row>
        <row r="4537">
          <cell r="A4537">
            <v>95237</v>
          </cell>
          <cell r="B4537" t="str">
            <v>LUVA COM BUCHA DE LATÃO, PVC, SOLDÁVEL, DN 32MM X 1 , INSTALADO EM RAMAL DE DISTRIBUIÇÃO DE ÁGUA   FORNECIMENTO E INSTALAÇÃO. AF_06/2022</v>
          </cell>
          <cell r="C4537" t="str">
            <v>UN</v>
          </cell>
          <cell r="D4537">
            <v>20.509999999999998</v>
          </cell>
          <cell r="E4537">
            <v>3.94</v>
          </cell>
          <cell r="F4537">
            <v>24.45</v>
          </cell>
        </row>
        <row r="4538">
          <cell r="A4538">
            <v>95693</v>
          </cell>
          <cell r="B4538" t="str">
            <v>LUVA SIMPLES, PVC, SÉRIE NORMAL, ESGOTO PREDIAL, DN 150 MM, JUNTA ELÁSTICA, FORNECIDO E INSTALADO EM SUBCOLETOR AÉREO DE ESGOTO SANITÁRIO. AF_08/2022</v>
          </cell>
          <cell r="C4538" t="str">
            <v>UN</v>
          </cell>
          <cell r="D4538">
            <v>44.519999999999996</v>
          </cell>
          <cell r="E4538">
            <v>9.56</v>
          </cell>
          <cell r="F4538">
            <v>54.08</v>
          </cell>
        </row>
        <row r="4539">
          <cell r="A4539">
            <v>95694</v>
          </cell>
          <cell r="B4539" t="str">
            <v>CURVA 90 GRAUS, PVC, SERIE R, ÁGUA PLUVIAL, DN 100 MM, JUNTA ELÁSTICA, FORNECIDO E INSTALADO EM RAMAL DE ENCAMINHAMENTO. AF_06/2022</v>
          </cell>
          <cell r="C4539" t="str">
            <v>UN</v>
          </cell>
          <cell r="D4539">
            <v>48.71</v>
          </cell>
          <cell r="E4539">
            <v>5.1100000000000003</v>
          </cell>
          <cell r="F4539">
            <v>53.82</v>
          </cell>
        </row>
        <row r="4540">
          <cell r="A4540">
            <v>95695</v>
          </cell>
          <cell r="B4540" t="str">
            <v>CURVA 90 GRAUS, PVC, SERIE R, ÁGUA PLUVIAL, DN 100 MM, JUNTA ELÁSTICA, FORNECIDO E INSTALADO EM CONDUTORES VERTICAIS DE ÁGUAS PLUVIAIS. AF_06/2022</v>
          </cell>
          <cell r="C4540" t="str">
            <v>UN</v>
          </cell>
          <cell r="D4540">
            <v>50.93</v>
          </cell>
          <cell r="E4540">
            <v>10.87</v>
          </cell>
          <cell r="F4540">
            <v>61.8</v>
          </cell>
        </row>
        <row r="4541">
          <cell r="A4541">
            <v>95696</v>
          </cell>
          <cell r="B4541" t="str">
            <v>SPRINKLER TIPO PENDENTE, 68 °C, UNIÃO POR ROSCA DN 15 (1/2") - FORNECIMENTO E INSTALAÇÃO. AF_10/2020</v>
          </cell>
          <cell r="C4541" t="str">
            <v>UN</v>
          </cell>
          <cell r="D4541">
            <v>65.14</v>
          </cell>
          <cell r="E4541">
            <v>2.77</v>
          </cell>
          <cell r="F4541">
            <v>67.91</v>
          </cell>
        </row>
        <row r="4542">
          <cell r="A4542">
            <v>96637</v>
          </cell>
          <cell r="B4542" t="str">
            <v>JOELHO 90 GRAUS, PPR, DN 25 MM, CLASSE PN 25, INSTALADO EM RAMAL OU SUB-RAMAL DE ÁGUA   FORNECIMENTO E INSTALAÇÃO. AF_08/2022</v>
          </cell>
          <cell r="C4542" t="str">
            <v>UN</v>
          </cell>
          <cell r="D4542">
            <v>6.9199999999999982</v>
          </cell>
          <cell r="E4542">
            <v>10.39</v>
          </cell>
          <cell r="F4542">
            <v>17.309999999999999</v>
          </cell>
        </row>
        <row r="4543">
          <cell r="A4543">
            <v>96638</v>
          </cell>
          <cell r="B4543" t="str">
            <v>JOELHO 45 GRAUS, PPR, DN 25 MM, CLASSE PN 25, INSTALADO EM RAMAL OU SUB-RAMAL DE ÁGUA   FORNECIMENTO E INSTALAÇÃO. AF_08/2022</v>
          </cell>
          <cell r="C4543" t="str">
            <v>UN</v>
          </cell>
          <cell r="D4543">
            <v>7.3499999999999979</v>
          </cell>
          <cell r="E4543">
            <v>10.39</v>
          </cell>
          <cell r="F4543">
            <v>17.739999999999998</v>
          </cell>
        </row>
        <row r="4544">
          <cell r="A4544">
            <v>96639</v>
          </cell>
          <cell r="B4544" t="str">
            <v>LUVA, PPR, DN 25 MM, CLASSE PN 25, INSTALADO EM RAMAL OU SUB-RAMAL DE ÁGUA   FORNECIMENTO E INSTALAÇÃO. AF_08/2022</v>
          </cell>
          <cell r="C4544" t="str">
            <v>UN</v>
          </cell>
          <cell r="D4544">
            <v>5.13</v>
          </cell>
          <cell r="E4544">
            <v>6.94</v>
          </cell>
          <cell r="F4544">
            <v>12.07</v>
          </cell>
        </row>
        <row r="4545">
          <cell r="A4545">
            <v>96640</v>
          </cell>
          <cell r="B4545" t="str">
            <v>CONECTOR MACHO, PPR, 25 X 1/2  , CLASSE PN 25, INSTALADO EM RAMAL OU SUB-RAMAL DE ÁGUA   FORNECIMENTO E INSTALAÇÃO. AF_08/2022</v>
          </cell>
          <cell r="C4545" t="str">
            <v>UN</v>
          </cell>
          <cell r="D4545">
            <v>23.42</v>
          </cell>
          <cell r="E4545">
            <v>4.9000000000000004</v>
          </cell>
          <cell r="F4545">
            <v>28.32</v>
          </cell>
        </row>
        <row r="4546">
          <cell r="A4546">
            <v>96641</v>
          </cell>
          <cell r="B4546" t="str">
            <v>CONECTOR FÊMEA, PPR, 25 X 1/2  , CLASSE PN 25, INSTALADO EM RAMAL OU SUB-RAMAL DE ÁGUA   FORNECIMENTO E INSTALAÇÃO. AF_08/2022</v>
          </cell>
          <cell r="C4546" t="str">
            <v>UN</v>
          </cell>
          <cell r="D4546">
            <v>13.96</v>
          </cell>
          <cell r="E4546">
            <v>4.91</v>
          </cell>
          <cell r="F4546">
            <v>18.87</v>
          </cell>
        </row>
        <row r="4547">
          <cell r="A4547">
            <v>96642</v>
          </cell>
          <cell r="B4547" t="str">
            <v>TÊ NORMAL, PPR, DN 25 MM, CLASSE PN 25, INSTALADO EM RAMAL OU SUB-RAMAL DE ÁGUA   FORNECIMENTO E INSTALAÇÃO. AF_08/2022</v>
          </cell>
          <cell r="C4547" t="str">
            <v>UN</v>
          </cell>
          <cell r="D4547">
            <v>8.9300000000000015</v>
          </cell>
          <cell r="E4547">
            <v>13.87</v>
          </cell>
          <cell r="F4547">
            <v>22.8</v>
          </cell>
        </row>
        <row r="4548">
          <cell r="A4548">
            <v>96643</v>
          </cell>
          <cell r="B4548" t="str">
            <v>TÊ MISTURADOR, PPR, 25 X 3/4   , CLASSE PN 25, INSTALADO EM RAMAL OU SUB-RAMAL DE ÁGUA   FORNECIMENTO E INSTALAÇÃO. AF_08/2022</v>
          </cell>
          <cell r="C4548" t="str">
            <v>UN</v>
          </cell>
          <cell r="D4548">
            <v>39.81</v>
          </cell>
          <cell r="E4548">
            <v>9.82</v>
          </cell>
          <cell r="F4548">
            <v>49.63</v>
          </cell>
        </row>
        <row r="4549">
          <cell r="A4549">
            <v>96650</v>
          </cell>
          <cell r="B4549" t="str">
            <v>JOELHO 90 GRAUS, PPR, DN 25 MM, CLASSE PN 25, INSTALADO EM RAMAL DE DISTRIBUIÇÃO   FORNECIMENTO E INSTALAÇÃO. AF_08/2022</v>
          </cell>
          <cell r="C4549" t="str">
            <v>UN</v>
          </cell>
          <cell r="D4549">
            <v>4.75</v>
          </cell>
          <cell r="E4549">
            <v>4.9800000000000004</v>
          </cell>
          <cell r="F4549">
            <v>9.73</v>
          </cell>
        </row>
        <row r="4550">
          <cell r="A4550">
            <v>96651</v>
          </cell>
          <cell r="B4550" t="str">
            <v>JOELHO 45 GRAUS, PPR, DN 25 MM, CLASSE PN 25, INSTALADO EM RAMAL DE DISTRIBUIÇÃO DE ÁGUA   FORNECIMENTO E INSTALAÇÃO. AF_08/2022</v>
          </cell>
          <cell r="C4550" t="str">
            <v>UN</v>
          </cell>
          <cell r="D4550">
            <v>5.19</v>
          </cell>
          <cell r="E4550">
            <v>4.97</v>
          </cell>
          <cell r="F4550">
            <v>10.16</v>
          </cell>
        </row>
        <row r="4551">
          <cell r="A4551">
            <v>96652</v>
          </cell>
          <cell r="B4551" t="str">
            <v>JOELHO 90 GRAUS, PPR, DN 32 MM, CLASSE PN 25, INSTALADO EM RAMAL DE DISTRIBUIÇÃO - FORNECIMENTO E INSTALAÇÃO. AF_08/2022</v>
          </cell>
          <cell r="C4551" t="str">
            <v>UN</v>
          </cell>
          <cell r="D4551">
            <v>6.3400000000000007</v>
          </cell>
          <cell r="E4551">
            <v>5.21</v>
          </cell>
          <cell r="F4551">
            <v>11.55</v>
          </cell>
        </row>
        <row r="4552">
          <cell r="A4552">
            <v>96653</v>
          </cell>
          <cell r="B4552" t="str">
            <v>JOELHO 45 GRAUS, PPR, DN 32 MM, CLASSE PN 25, INSTALADO EM RAMAL DE DISTRIBUIÇÃO DE ÁGUA - FORNECIMENTO E INSTALAÇÃO. AF_08/2022</v>
          </cell>
          <cell r="C4552" t="str">
            <v>UN</v>
          </cell>
          <cell r="D4552">
            <v>10.030000000000001</v>
          </cell>
          <cell r="E4552">
            <v>5.2</v>
          </cell>
          <cell r="F4552">
            <v>15.23</v>
          </cell>
        </row>
        <row r="4553">
          <cell r="A4553">
            <v>96654</v>
          </cell>
          <cell r="B4553" t="str">
            <v>JOELHO 90 GRAUS, PPR, DN 40 MM, CLASSE PN 25, INSTALADO EM RAMAL DE DISTRIBUIÇÃO - FORNECIMENTO E INSTALAÇÃO. AF_08/2022</v>
          </cell>
          <cell r="C4553" t="str">
            <v>UN</v>
          </cell>
          <cell r="D4553">
            <v>11.839999999999998</v>
          </cell>
          <cell r="E4553">
            <v>5.49</v>
          </cell>
          <cell r="F4553">
            <v>17.329999999999998</v>
          </cell>
        </row>
        <row r="4554">
          <cell r="A4554">
            <v>96655</v>
          </cell>
          <cell r="B4554" t="str">
            <v>JOELHO 45 GRAUS, PPR, DN 40 MM, CLASSE PN 25, INSTALADO EM RAMAL DE DISTRIBUIÇÃO DE ÁGUA - FORNECIMENTO E INSTALAÇÃO. AF_08/2022</v>
          </cell>
          <cell r="C4554" t="str">
            <v>UN</v>
          </cell>
          <cell r="D4554">
            <v>17.829999999999998</v>
          </cell>
          <cell r="E4554">
            <v>5.48</v>
          </cell>
          <cell r="F4554">
            <v>23.31</v>
          </cell>
        </row>
        <row r="4555">
          <cell r="A4555">
            <v>96656</v>
          </cell>
          <cell r="B4555" t="str">
            <v>LUVA, PPR, DN 25 MM, CLASSE PN 25, INSTALADO EM RAMAL DE DISTRIBUIÇÃO DE ÁGUA   FORNECIMENTO E INSTALAÇÃO. AF_08/2022</v>
          </cell>
          <cell r="C4555" t="str">
            <v>UN</v>
          </cell>
          <cell r="D4555">
            <v>3.6999999999999997</v>
          </cell>
          <cell r="E4555">
            <v>3.31</v>
          </cell>
          <cell r="F4555">
            <v>7.01</v>
          </cell>
        </row>
        <row r="4556">
          <cell r="A4556">
            <v>96657</v>
          </cell>
          <cell r="B4556" t="str">
            <v>CONECTOR MACHO, PPR, 25 X 1/2, CLASSE PN 25, INSTALADO EM RAMAL DE DISTRIBUIÇÃO DE ÁGUA   FORNECIMENTO E INSTALAÇÃO. AF_08/2022</v>
          </cell>
          <cell r="C4556" t="str">
            <v>UN</v>
          </cell>
          <cell r="D4556">
            <v>22.779999999999998</v>
          </cell>
          <cell r="E4556">
            <v>3.28</v>
          </cell>
          <cell r="F4556">
            <v>26.06</v>
          </cell>
        </row>
        <row r="4557">
          <cell r="A4557">
            <v>96658</v>
          </cell>
          <cell r="B4557" t="str">
            <v>CONECTOR FÊMEA, PPR, 25 X 1/2  , CLASSE PN 25, INSTALADO EM RAMAL DE DISTRIBUIÇÃO DE ÁGUA   FORNECIMENTO E INSTALAÇÃO. AF_08/2022</v>
          </cell>
          <cell r="C4557" t="str">
            <v>UN</v>
          </cell>
          <cell r="D4557">
            <v>13.33</v>
          </cell>
          <cell r="E4557">
            <v>3.28</v>
          </cell>
          <cell r="F4557">
            <v>16.61</v>
          </cell>
        </row>
        <row r="4558">
          <cell r="A4558">
            <v>96659</v>
          </cell>
          <cell r="B4558" t="str">
            <v>LUVA, PPR, DN 32 MM, CLASSE PN 25, INSTALADO EM RAMAL DE DISTRIBUIÇÃO DE ÁGUA   FORNECIMENTO E INSTALAÇÃO. AF_08/2022</v>
          </cell>
          <cell r="C4558" t="str">
            <v>UN</v>
          </cell>
          <cell r="D4558">
            <v>5.68</v>
          </cell>
          <cell r="E4558">
            <v>3.47</v>
          </cell>
          <cell r="F4558">
            <v>9.15</v>
          </cell>
        </row>
        <row r="4559">
          <cell r="A4559">
            <v>96660</v>
          </cell>
          <cell r="B4559" t="str">
            <v>CONECTOR MACHO, PPR, 32 X 3/4, CLASSE PN 25, INSTALADO EM RAMAL DE DISTRIBUIÇÃO DE ÁGUA   FORNECIMENTO E INSTALAÇÃO. AF_08/2022</v>
          </cell>
          <cell r="C4559" t="str">
            <v>UN</v>
          </cell>
          <cell r="D4559">
            <v>32.07</v>
          </cell>
          <cell r="E4559">
            <v>3.35</v>
          </cell>
          <cell r="F4559">
            <v>35.42</v>
          </cell>
        </row>
        <row r="4560">
          <cell r="A4560">
            <v>96661</v>
          </cell>
          <cell r="B4560" t="str">
            <v>CONECTOR FÊMEA, PPR, 32 X 3/4, CLASSE PN 25, INSTALADO EM RAMAL DE DISTRIBUIÇÃO DE ÁGUA   FORNECIMENTO E INSTALAÇÃO. AF_08/2022</v>
          </cell>
          <cell r="C4560" t="str">
            <v>UN</v>
          </cell>
          <cell r="D4560">
            <v>31.729999999999997</v>
          </cell>
          <cell r="E4560">
            <v>3.35</v>
          </cell>
          <cell r="F4560">
            <v>35.08</v>
          </cell>
        </row>
        <row r="4561">
          <cell r="A4561">
            <v>96662</v>
          </cell>
          <cell r="B4561" t="str">
            <v>BUCHA DE REDUÇÃO, PPR, 32 X 25, CLASSE PN 25, INSTALADO EM RAMAL DE DISTRIBUIÇÃO DE ÁGUA   FORNECIMENTO E INSTALAÇÃO. AF_08/2022</v>
          </cell>
          <cell r="C4561" t="str">
            <v>UN</v>
          </cell>
          <cell r="D4561">
            <v>6.8400000000000007</v>
          </cell>
          <cell r="E4561">
            <v>3.37</v>
          </cell>
          <cell r="F4561">
            <v>10.210000000000001</v>
          </cell>
        </row>
        <row r="4562">
          <cell r="A4562">
            <v>96663</v>
          </cell>
          <cell r="B4562" t="str">
            <v>LUVA, PPR, DN 40 MM, CLASSE PN 25, INSTALADO EM RAMAL DE DISTRIBUIÇÃO DE ÁGUA   FORNECIMENTO E INSTALAÇÃO. AF_08/2022</v>
          </cell>
          <cell r="C4562" t="str">
            <v>UN</v>
          </cell>
          <cell r="D4562">
            <v>13.739999999999998</v>
          </cell>
          <cell r="E4562">
            <v>3.66</v>
          </cell>
          <cell r="F4562">
            <v>17.399999999999999</v>
          </cell>
        </row>
        <row r="4563">
          <cell r="A4563">
            <v>96664</v>
          </cell>
          <cell r="B4563" t="str">
            <v>BUCHA DE REDUÇÃO, PPR, 40 X 25, CLASSE PN 25, INSTALADO EM RAMAL DE DISTRIBUIÇÃO DE ÁGUA   FORNECIMENTO E INSTALAÇÃO. AF_08/2022</v>
          </cell>
          <cell r="C4563" t="str">
            <v>UN</v>
          </cell>
          <cell r="D4563">
            <v>15.659999999999998</v>
          </cell>
          <cell r="E4563">
            <v>3.47</v>
          </cell>
          <cell r="F4563">
            <v>19.13</v>
          </cell>
        </row>
        <row r="4564">
          <cell r="A4564">
            <v>96665</v>
          </cell>
          <cell r="B4564" t="str">
            <v>TÊ NORMAL, PPR, DN 25 MM, CLASSE PN 25, INSTALADO EM RAMAL DE DISTRIBUIÇÃO DE ÁGUA   FORNECIMENTO E INSTALAÇÃO. AF_08/2022</v>
          </cell>
          <cell r="C4564" t="str">
            <v>UN</v>
          </cell>
          <cell r="D4564">
            <v>6.04</v>
          </cell>
          <cell r="E4564">
            <v>6.62</v>
          </cell>
          <cell r="F4564">
            <v>12.66</v>
          </cell>
        </row>
        <row r="4565">
          <cell r="A4565">
            <v>96666</v>
          </cell>
          <cell r="B4565" t="str">
            <v>TÊ NORMAL, PPR, DN 32 MM, CLASSE PN 25, INSTALADO EM RAMAL DE DISTRIBUIÇÃO DE ÁGUA   FORNECIMENTO E INSTALAÇÃO. AF_08/2022</v>
          </cell>
          <cell r="C4565" t="str">
            <v>UN</v>
          </cell>
          <cell r="D4565">
            <v>11.34</v>
          </cell>
          <cell r="E4565">
            <v>6.94</v>
          </cell>
          <cell r="F4565">
            <v>18.28</v>
          </cell>
        </row>
        <row r="4566">
          <cell r="A4566">
            <v>96667</v>
          </cell>
          <cell r="B4566" t="str">
            <v>TÊ NORMAL, PPR, DN 40 MM, CLASSE PN 25, INSTALADO EM RAMAL DE DISTRIBUIÇÃO DE ÁGUA   FORNECIMENTO E INSTALAÇÃO. AF_08/2022</v>
          </cell>
          <cell r="C4566" t="str">
            <v>UN</v>
          </cell>
          <cell r="D4566">
            <v>18.560000000000002</v>
          </cell>
          <cell r="E4566">
            <v>7.33</v>
          </cell>
          <cell r="F4566">
            <v>25.89</v>
          </cell>
        </row>
        <row r="4567">
          <cell r="A4567">
            <v>96684</v>
          </cell>
          <cell r="B4567" t="str">
            <v>JOELHO 90 GRAUS, PPR, DN 25 MM, CLASSE PN 25, INSTALADO EM PRUMADA DE ÁGUA   FORNECIMENTO E INSTALAÇÃO . AF_08/2022</v>
          </cell>
          <cell r="C4567" t="str">
            <v>UN</v>
          </cell>
          <cell r="D4567">
            <v>5.5200000000000005</v>
          </cell>
          <cell r="E4567">
            <v>6.94</v>
          </cell>
          <cell r="F4567">
            <v>12.46</v>
          </cell>
        </row>
        <row r="4568">
          <cell r="A4568">
            <v>96685</v>
          </cell>
          <cell r="B4568" t="str">
            <v>JOELHO 45 GRAUS, PPR, DN 25 MM, CLASSE PN 25, INSTALADO EM PRUMADA DE ÁGUA   FORNECIMENTO E INSTALAÇÃO . AF_08/2022</v>
          </cell>
          <cell r="C4568" t="str">
            <v>UN</v>
          </cell>
          <cell r="D4568">
            <v>5.9600000000000009</v>
          </cell>
          <cell r="E4568">
            <v>6.93</v>
          </cell>
          <cell r="F4568">
            <v>12.89</v>
          </cell>
        </row>
        <row r="4569">
          <cell r="A4569">
            <v>96686</v>
          </cell>
          <cell r="B4569" t="str">
            <v>JOELHO 90 GRAUS, PPR, DN 32 MM, CLASSE PN 25, INSTALADO EM PRUMADA DE ÁGUA   FORNECIMENTO E INSTALAÇÃO . AF_08/2022</v>
          </cell>
          <cell r="C4569" t="str">
            <v>UN</v>
          </cell>
          <cell r="D4569">
            <v>7.6100000000000012</v>
          </cell>
          <cell r="E4569">
            <v>8.44</v>
          </cell>
          <cell r="F4569">
            <v>16.05</v>
          </cell>
        </row>
        <row r="4570">
          <cell r="A4570">
            <v>96687</v>
          </cell>
          <cell r="B4570" t="str">
            <v>JOELHO 45 GRAUS, PPR, DN 32 MM, CLASSE PN 25, INSTALADO EM PRUMADA DE ÁGUA   FORNECIMENTO E INSTALAÇÃO . AF_08/2022</v>
          </cell>
          <cell r="C4570" t="str">
            <v>UN</v>
          </cell>
          <cell r="D4570">
            <v>11.31</v>
          </cell>
          <cell r="E4570">
            <v>8.42</v>
          </cell>
          <cell r="F4570">
            <v>19.73</v>
          </cell>
        </row>
        <row r="4571">
          <cell r="A4571">
            <v>96688</v>
          </cell>
          <cell r="B4571" t="str">
            <v>JOELHO 90 GRAUS, PPR, DN 40 MM, CLASSE PN 25, INSTALADO EM PRUMADA DE ÁGUA   FORNECIMENTO E INSTALAÇÃO . AF_08/2022</v>
          </cell>
          <cell r="C4571" t="str">
            <v>UN</v>
          </cell>
          <cell r="D4571">
            <v>13.69</v>
          </cell>
          <cell r="E4571">
            <v>10.15</v>
          </cell>
          <cell r="F4571">
            <v>23.84</v>
          </cell>
        </row>
        <row r="4572">
          <cell r="A4572">
            <v>96689</v>
          </cell>
          <cell r="B4572" t="str">
            <v>JOELHO 45 GRAUS, PPR, DN 40 MM, CLASSE PN 25, INSTALADO EM PRUMADA DE ÁGUA   FORNECIMENTO E INSTALAÇÃO . AF_08/2022</v>
          </cell>
          <cell r="C4572" t="str">
            <v>UN</v>
          </cell>
          <cell r="D4572">
            <v>19.68</v>
          </cell>
          <cell r="E4572">
            <v>10.14</v>
          </cell>
          <cell r="F4572">
            <v>29.82</v>
          </cell>
        </row>
        <row r="4573">
          <cell r="A4573">
            <v>96690</v>
          </cell>
          <cell r="B4573" t="str">
            <v>JOELHO 90 GRAUS, PPR, DN 50 MM, CLASSE PN 25, INSTALADO EM PRUMADA DE ÁGUA   FORNECIMENTO E INSTALAÇÃO . AF_08/2022</v>
          </cell>
          <cell r="C4573" t="str">
            <v>UN</v>
          </cell>
          <cell r="D4573">
            <v>20.919999999999995</v>
          </cell>
          <cell r="E4573">
            <v>12.31</v>
          </cell>
          <cell r="F4573">
            <v>33.229999999999997</v>
          </cell>
        </row>
        <row r="4574">
          <cell r="A4574">
            <v>96691</v>
          </cell>
          <cell r="B4574" t="str">
            <v>JOELHO 45 GRAUS, PPR, DN 50 MM, CLASSE PN 25, INSTALADO EM PRUMADA DE ÁGUA   FORNECIMENTO E INSTALAÇÃO . AF_08/2022</v>
          </cell>
          <cell r="C4574" t="str">
            <v>UN</v>
          </cell>
          <cell r="D4574">
            <v>30.389999999999997</v>
          </cell>
          <cell r="E4574">
            <v>12.3</v>
          </cell>
          <cell r="F4574">
            <v>42.69</v>
          </cell>
        </row>
        <row r="4575">
          <cell r="A4575">
            <v>96692</v>
          </cell>
          <cell r="B4575" t="str">
            <v>JOELHO 90 GRAUS, PPR, DN 63 MM, CLASSE PN 25, INSTALADO EM PRUMADA DE ÁGUA   FORNECIMENTO E INSTALAÇÃO . AF_08/2022</v>
          </cell>
          <cell r="C4575" t="str">
            <v>UN</v>
          </cell>
          <cell r="D4575">
            <v>32.010000000000005</v>
          </cell>
          <cell r="E4575">
            <v>15.12</v>
          </cell>
          <cell r="F4575">
            <v>47.13</v>
          </cell>
        </row>
        <row r="4576">
          <cell r="A4576">
            <v>96693</v>
          </cell>
          <cell r="B4576" t="str">
            <v>JOELHO 45 GRAUS, PPR, DN 63 MM, CLASSE PN 25, INSTALADO EM PRUMADA DE ÁGUA   FORNECIMENTO E INSTALAÇÃO . AF_08/2022</v>
          </cell>
          <cell r="C4576" t="str">
            <v>UN</v>
          </cell>
          <cell r="D4576">
            <v>48.900000000000006</v>
          </cell>
          <cell r="E4576">
            <v>15.11</v>
          </cell>
          <cell r="F4576">
            <v>64.010000000000005</v>
          </cell>
        </row>
        <row r="4577">
          <cell r="A4577">
            <v>96694</v>
          </cell>
          <cell r="B4577" t="str">
            <v>JOELHO 90 GRAUS, PPR, DN 75 MM, CLASSE PN 25, INSTALADO EM PRUMADA DE ÁGUA   FORNECIMENTO E INSTALAÇÃO . AF_08/2022</v>
          </cell>
          <cell r="C4577" t="str">
            <v>UN</v>
          </cell>
          <cell r="D4577">
            <v>82.539999999999992</v>
          </cell>
          <cell r="E4577">
            <v>17.7</v>
          </cell>
          <cell r="F4577">
            <v>100.24</v>
          </cell>
        </row>
        <row r="4578">
          <cell r="A4578">
            <v>96695</v>
          </cell>
          <cell r="B4578" t="str">
            <v>JOELHO 45 GRAUS, PPR, DN 75 MM, CLASSE PN 25, INSTALADO EM PRUMADA DE ÁGUA   FORNECIMENTO E INSTALAÇÃO . AF_08/2022</v>
          </cell>
          <cell r="C4578" t="str">
            <v>UN</v>
          </cell>
          <cell r="D4578">
            <v>92.85</v>
          </cell>
          <cell r="E4578">
            <v>17.7</v>
          </cell>
          <cell r="F4578">
            <v>110.55</v>
          </cell>
        </row>
        <row r="4579">
          <cell r="A4579">
            <v>96696</v>
          </cell>
          <cell r="B4579" t="str">
            <v>JOELHO 90 GRAUS, PPR, DN 90 MM, CLASSE PN 25, INSTALADO EM PRUMADA DE ÁGUA   FORNECIMENTO E INSTALAÇÃO . AF_08/2022</v>
          </cell>
          <cell r="C4579" t="str">
            <v>UN</v>
          </cell>
          <cell r="D4579">
            <v>104.25</v>
          </cell>
          <cell r="E4579">
            <v>20.94</v>
          </cell>
          <cell r="F4579">
            <v>125.19</v>
          </cell>
        </row>
        <row r="4580">
          <cell r="A4580">
            <v>96697</v>
          </cell>
          <cell r="B4580" t="str">
            <v>JOELHO 90 GRAUS, PPR, DN 110 MM, CLASSE PN 25, INSTALADO EM PRUMADA DE ÁGUA   FORNECIMENTO E INSTALAÇÃO . AF_08/2022</v>
          </cell>
          <cell r="C4580" t="str">
            <v>UN</v>
          </cell>
          <cell r="D4580">
            <v>346.24</v>
          </cell>
          <cell r="E4580">
            <v>25.26</v>
          </cell>
          <cell r="F4580">
            <v>371.5</v>
          </cell>
        </row>
        <row r="4581">
          <cell r="A4581">
            <v>96698</v>
          </cell>
          <cell r="B4581" t="str">
            <v>LUVA, PPR, DN 25 MM, CLASSE PN 25, INSTALADO EM PRUMADA DE ÁGUA   FORNECIMENTO E INSTALAÇÃO . AF_08/2022</v>
          </cell>
          <cell r="C4581" t="str">
            <v>UN</v>
          </cell>
          <cell r="D4581">
            <v>4.21</v>
          </cell>
          <cell r="E4581">
            <v>4.63</v>
          </cell>
          <cell r="F4581">
            <v>8.84</v>
          </cell>
        </row>
        <row r="4582">
          <cell r="A4582">
            <v>96699</v>
          </cell>
          <cell r="B4582" t="str">
            <v>CONECTOR MACHO, PPR, 25 X 1/2, CLASSE PN 25, INSTALADO EM PRUMADA DE ÁGUA   FORNECIMENTO E INSTALAÇÃO . AF_08/2022</v>
          </cell>
          <cell r="C4582" t="str">
            <v>UN</v>
          </cell>
          <cell r="D4582">
            <v>23.29</v>
          </cell>
          <cell r="E4582">
            <v>4.5999999999999996</v>
          </cell>
          <cell r="F4582">
            <v>27.89</v>
          </cell>
        </row>
        <row r="4583">
          <cell r="A4583">
            <v>96700</v>
          </cell>
          <cell r="B4583" t="str">
            <v>CONECTOR FÊMEA, PPR, 25 X 1/2, CLASSE PN 25, INSTALADO EM PRUMADA DE ÁGUA   FORNECIMENTO E INSTALAÇÃO . AF_08/2022</v>
          </cell>
          <cell r="C4583" t="str">
            <v>UN</v>
          </cell>
          <cell r="D4583">
            <v>13.840000000000002</v>
          </cell>
          <cell r="E4583">
            <v>4.5999999999999996</v>
          </cell>
          <cell r="F4583">
            <v>18.440000000000001</v>
          </cell>
        </row>
        <row r="4584">
          <cell r="A4584">
            <v>96701</v>
          </cell>
          <cell r="B4584" t="str">
            <v>LUVA, PPR, DN 32 MM, CLASSE PN 25, INSTALADO EM PRUMADA DE ÁGUA   FORNECIMENTO E INSTALAÇÃO. AF_08/2022</v>
          </cell>
          <cell r="C4584" t="str">
            <v>UN</v>
          </cell>
          <cell r="D4584">
            <v>6.5200000000000005</v>
          </cell>
          <cell r="E4584">
            <v>5.63</v>
          </cell>
          <cell r="F4584">
            <v>12.15</v>
          </cell>
        </row>
        <row r="4585">
          <cell r="A4585">
            <v>96702</v>
          </cell>
          <cell r="B4585" t="str">
            <v>BUCHA DE REDUÇÃO, PPR, 32 X 25, CLASSE PN 25, INSTALADO EM PRUMADA DE ÁGUA   FORNECIMENTO E INSTALAÇÃO . AF_08/2022</v>
          </cell>
          <cell r="C4585" t="str">
            <v>UN</v>
          </cell>
          <cell r="D4585">
            <v>7.5100000000000007</v>
          </cell>
          <cell r="E4585">
            <v>5.12</v>
          </cell>
          <cell r="F4585">
            <v>12.63</v>
          </cell>
        </row>
        <row r="4586">
          <cell r="A4586">
            <v>96703</v>
          </cell>
          <cell r="B4586" t="str">
            <v>LUVA, PPR, DN 40 MM, CLASSE PN 25, INSTALADO EM PRUMADA DE ÁGUA   FORNECIMENTO E INSTALAÇÃO. AF_08/2022</v>
          </cell>
          <cell r="C4586" t="str">
            <v>UN</v>
          </cell>
          <cell r="D4586">
            <v>14.969999999999999</v>
          </cell>
          <cell r="E4586">
            <v>6.77</v>
          </cell>
          <cell r="F4586">
            <v>21.74</v>
          </cell>
        </row>
        <row r="4587">
          <cell r="A4587">
            <v>96704</v>
          </cell>
          <cell r="B4587" t="str">
            <v>BUCHA DE REDUÇÃO, PPR, 40 X 25, CLASSE PN 25, INSTALADO EM PRUMADA DE ÁGUA   FORNECIMENTO E INSTALAÇÃO . AF_08/2022</v>
          </cell>
          <cell r="C4587" t="str">
            <v>UN</v>
          </cell>
          <cell r="D4587">
            <v>16.54</v>
          </cell>
          <cell r="E4587">
            <v>5.68</v>
          </cell>
          <cell r="F4587">
            <v>22.22</v>
          </cell>
        </row>
        <row r="4588">
          <cell r="A4588">
            <v>96705</v>
          </cell>
          <cell r="B4588" t="str">
            <v>LUVA, PPR, DN 50 MM, CLASSE PN 25, INSTALADO EM PRUMADA DE ÁGUA   FORNECIMENTO E INSTALAÇÃO. AF_08/2022</v>
          </cell>
          <cell r="C4588" t="str">
            <v>UN</v>
          </cell>
          <cell r="D4588">
            <v>18.159999999999997</v>
          </cell>
          <cell r="E4588">
            <v>8.2200000000000006</v>
          </cell>
          <cell r="F4588">
            <v>26.38</v>
          </cell>
        </row>
        <row r="4589">
          <cell r="A4589">
            <v>96706</v>
          </cell>
          <cell r="B4589" t="str">
            <v>LUVA, PPR, DN 63 MM, CLASSE PN 25, INSTALADO EM PRUMADA DE ÁGUA   FORNECIMENTO E INSTALAÇÃO. AF_08/2022</v>
          </cell>
          <cell r="C4589" t="str">
            <v>UN</v>
          </cell>
          <cell r="D4589">
            <v>29.060000000000002</v>
          </cell>
          <cell r="E4589">
            <v>10.07</v>
          </cell>
          <cell r="F4589">
            <v>39.130000000000003</v>
          </cell>
        </row>
        <row r="4590">
          <cell r="A4590">
            <v>96707</v>
          </cell>
          <cell r="B4590" t="str">
            <v>LUVA, PPR, DN 75 MM, CLASSE PN 25, INSTALADO EM PRUMADA DE ÁGUA   FORNECIMENTO E INSTALAÇÃO. AF_08/2022</v>
          </cell>
          <cell r="C4590" t="str">
            <v>UN</v>
          </cell>
          <cell r="D4590">
            <v>51.19</v>
          </cell>
          <cell r="E4590">
            <v>11.8</v>
          </cell>
          <cell r="F4590">
            <v>62.99</v>
          </cell>
        </row>
        <row r="4591">
          <cell r="A4591">
            <v>96708</v>
          </cell>
          <cell r="B4591" t="str">
            <v>LUVA, PPR, DN 90 MM, CLASSE PN 25, INSTALADO EM PRUMADA DE ÁGUA   FORNECIMENTO E INSTALAÇÃO. AF_08/2022</v>
          </cell>
          <cell r="C4591" t="str">
            <v>UN</v>
          </cell>
          <cell r="D4591">
            <v>81.639999999999986</v>
          </cell>
          <cell r="E4591">
            <v>13.96</v>
          </cell>
          <cell r="F4591">
            <v>95.6</v>
          </cell>
        </row>
        <row r="4592">
          <cell r="A4592">
            <v>96709</v>
          </cell>
          <cell r="B4592" t="str">
            <v>LUVA, PPR, DN 110 MM, CLASSE PN 25, INSTALADO EM PRUMADA DE ÁGUA   FORNECIMENTO E INSTALAÇÃO. AF_08/2022</v>
          </cell>
          <cell r="C4592" t="str">
            <v>UN</v>
          </cell>
          <cell r="D4592">
            <v>105.16999999999999</v>
          </cell>
          <cell r="E4592">
            <v>16.850000000000001</v>
          </cell>
          <cell r="F4592">
            <v>122.02</v>
          </cell>
        </row>
        <row r="4593">
          <cell r="A4593">
            <v>96710</v>
          </cell>
          <cell r="B4593" t="str">
            <v>TÊ NORMAL, PPR, DN 25 MM, CLASSE PN 25, INSTALADO EM PRUMADA DE ÁGUA   FORNECIMENTO E INSTALAÇÃO . AF_08/2022</v>
          </cell>
          <cell r="C4593" t="str">
            <v>UN</v>
          </cell>
          <cell r="D4593">
            <v>7.0799999999999983</v>
          </cell>
          <cell r="E4593">
            <v>9.23</v>
          </cell>
          <cell r="F4593">
            <v>16.309999999999999</v>
          </cell>
        </row>
        <row r="4594">
          <cell r="A4594">
            <v>96711</v>
          </cell>
          <cell r="B4594" t="str">
            <v>TÊ NORMAL, PPR, DN 32 MM, CLASSE PN 25, INSTALADO EM PRUMADA DE ÁGUA   FORNECIMENTO E INSTALAÇÃO . AF_08/2022</v>
          </cell>
          <cell r="C4594" t="str">
            <v>UN</v>
          </cell>
          <cell r="D4594">
            <v>13.05</v>
          </cell>
          <cell r="E4594">
            <v>11.23</v>
          </cell>
          <cell r="F4594">
            <v>24.28</v>
          </cell>
        </row>
        <row r="4595">
          <cell r="A4595">
            <v>96712</v>
          </cell>
          <cell r="B4595" t="str">
            <v>TÊ NORMAL, PPR, DN 40 MM, CLASSE PN 25, INSTALADO EM PRUMADA DE ÁGUA   FORNECIMENTO E INSTALAÇÃO . AF_08/2022</v>
          </cell>
          <cell r="C4595" t="str">
            <v>UN</v>
          </cell>
          <cell r="D4595">
            <v>21.03</v>
          </cell>
          <cell r="E4595">
            <v>13.53</v>
          </cell>
          <cell r="F4595">
            <v>34.56</v>
          </cell>
        </row>
        <row r="4596">
          <cell r="A4596">
            <v>96713</v>
          </cell>
          <cell r="B4596" t="str">
            <v>TÊ NORMAL, PPR, DN 50 MM, CLASSE PN 25, INSTALADO EM PRUMADA DE ÁGUA   FORNECIMENTO E INSTALAÇÃO . AF_08/2022</v>
          </cell>
          <cell r="C4596" t="str">
            <v>UN</v>
          </cell>
          <cell r="D4596">
            <v>36.69</v>
          </cell>
          <cell r="E4596">
            <v>16.420000000000002</v>
          </cell>
          <cell r="F4596">
            <v>53.11</v>
          </cell>
        </row>
        <row r="4597">
          <cell r="A4597">
            <v>96714</v>
          </cell>
          <cell r="B4597" t="str">
            <v>TÊ NORMAL, PPR, DN 63 MM, CLASSE PN 25, INSTALADO EM PRUMADA DE ÁGUA   FORNECIMENTO E INSTALAÇÃO . AF_08/2022</v>
          </cell>
          <cell r="C4597" t="str">
            <v>UN</v>
          </cell>
          <cell r="D4597">
            <v>55.449999999999996</v>
          </cell>
          <cell r="E4597">
            <v>20.149999999999999</v>
          </cell>
          <cell r="F4597">
            <v>75.599999999999994</v>
          </cell>
        </row>
        <row r="4598">
          <cell r="A4598">
            <v>96715</v>
          </cell>
          <cell r="B4598" t="str">
            <v>TÊ NORMAL, PPR, DN 75 MM, CLASSE PN 25, INSTALADO EM PRUMADA DE ÁGUA   FORNECIMENTO E INSTALAÇÃO . AF_08/2022</v>
          </cell>
          <cell r="C4598" t="str">
            <v>UN</v>
          </cell>
          <cell r="D4598">
            <v>111.21</v>
          </cell>
          <cell r="E4598">
            <v>23.61</v>
          </cell>
          <cell r="F4598">
            <v>134.82</v>
          </cell>
        </row>
        <row r="4599">
          <cell r="A4599">
            <v>96716</v>
          </cell>
          <cell r="B4599" t="str">
            <v>TÊ NORMAL, PPR, DN 90 MM, CLASSE PN 25, INSTALADO EM PRUMADA DE ÁGUA   FORNECIMENTO E INSTALAÇÃO . AF_08/2022</v>
          </cell>
          <cell r="C4599" t="str">
            <v>UN</v>
          </cell>
          <cell r="D4599">
            <v>147.72999999999999</v>
          </cell>
          <cell r="E4599">
            <v>27.93</v>
          </cell>
          <cell r="F4599">
            <v>175.66</v>
          </cell>
        </row>
        <row r="4600">
          <cell r="A4600">
            <v>96717</v>
          </cell>
          <cell r="B4600" t="str">
            <v>TÊ NORMAL, PPR, DN 110 MM, CLASSE PN 25, INSTALADO EM PRUMADA DE ÁGUA   FORNECIMENTO E INSTALAÇÃO . AF_08/2022</v>
          </cell>
          <cell r="C4600" t="str">
            <v>UN</v>
          </cell>
          <cell r="D4600">
            <v>304.06</v>
          </cell>
          <cell r="E4600">
            <v>33.69</v>
          </cell>
          <cell r="F4600">
            <v>337.75</v>
          </cell>
        </row>
        <row r="4601">
          <cell r="A4601">
            <v>96736</v>
          </cell>
          <cell r="B4601" t="str">
            <v>LUVA, PPR, DN 20 MM, CLASSE PN 25, INSTALADO EM RESERVAÇÃO DE ÁGUA DE EDIFICAÇÃO QUE POSSUA RESERVATÓRIO DE FIBRA/FIBROCIMENTO  FORNECIMENTO E INSTALAÇÃO. AF_06/2016</v>
          </cell>
          <cell r="C4601" t="str">
            <v>UN</v>
          </cell>
          <cell r="D4601">
            <v>3.9599999999999995</v>
          </cell>
          <cell r="E4601">
            <v>3.43</v>
          </cell>
          <cell r="F4601">
            <v>7.39</v>
          </cell>
        </row>
        <row r="4602">
          <cell r="A4602">
            <v>96737</v>
          </cell>
          <cell r="B4602" t="str">
            <v>LUVA, PPR, DN 25 MM, CLASSE PN 25, INSTALADO EM RESERVAÇÃO DE ÁGUA DE EDIFICAÇÃO QUE POSSUA RESERVATÓRIO DE FIBRA/FIBROCIMENTO  FORNECIMENTO E INSTALAÇÃO. AF_06/2016</v>
          </cell>
          <cell r="C4602" t="str">
            <v>UN</v>
          </cell>
          <cell r="D4602">
            <v>3.73</v>
          </cell>
          <cell r="E4602">
            <v>3.43</v>
          </cell>
          <cell r="F4602">
            <v>7.16</v>
          </cell>
        </row>
        <row r="4603">
          <cell r="A4603">
            <v>96738</v>
          </cell>
          <cell r="B4603" t="str">
            <v>CONECTOR MACHO, PPR, 25 X 1/2'', CLASSE PN 25,  INSTALADO EM RESERVAÇÃO DE ÁGUA DE EDIFICAÇÃO QUE POSSUA RESERVATÓRIO DE FIBRA/FIBROCIMENTO   FORNECIMENTO E INSTALAÇÃO. AF_06/2016</v>
          </cell>
          <cell r="C4603" t="str">
            <v>UN</v>
          </cell>
          <cell r="D4603">
            <v>22.8</v>
          </cell>
          <cell r="E4603">
            <v>3.41</v>
          </cell>
          <cell r="F4603">
            <v>26.21</v>
          </cell>
        </row>
        <row r="4604">
          <cell r="A4604">
            <v>96739</v>
          </cell>
          <cell r="B4604" t="str">
            <v>LUVA, PPR, DN 32 MM, CLASSE PN 25, INSTALADO EM RESERVAÇÃO DE ÁGUA DE EDIFICAÇÃO QUE POSSUA RESERVATÓRIO DE FIBRA/FIBROCIMENTO  FORNECIMENTO E INSTALAÇÃO. AF_06/2016</v>
          </cell>
          <cell r="C4604" t="str">
            <v>UN</v>
          </cell>
          <cell r="D4604">
            <v>6.0100000000000007</v>
          </cell>
          <cell r="E4604">
            <v>4.3899999999999997</v>
          </cell>
          <cell r="F4604">
            <v>10.4</v>
          </cell>
        </row>
        <row r="4605">
          <cell r="A4605">
            <v>96740</v>
          </cell>
          <cell r="B4605" t="str">
            <v>CONECTOR MACHO, PPR, 32 X 3/4'', CLASSE PN 25,  INSTALADO EM RESERVAÇÃO DE ÁGUA DE EDIFICAÇÃO QUE POSSUA RESERVATÓRIO DE FIBRA/FIBROCIMENTO   FORNECIMENTO E INSTALAÇÃO. AF_06/2016</v>
          </cell>
          <cell r="C4605" t="str">
            <v>UN</v>
          </cell>
          <cell r="D4605">
            <v>32.42</v>
          </cell>
          <cell r="E4605">
            <v>4.3600000000000003</v>
          </cell>
          <cell r="F4605">
            <v>36.78</v>
          </cell>
        </row>
        <row r="4606">
          <cell r="A4606">
            <v>96741</v>
          </cell>
          <cell r="B4606" t="str">
            <v>LUVA, PPR, DN 40 MM, CLASSE PN 25, INSTALADO EM RESERVAÇÃO DE ÁGUA DE EDIFICAÇÃO QUE POSSUA RESERVATÓRIO DE FIBRA/FIBROCIMENTO  FORNECIMENTO E INSTALAÇÃO. AF_06/2016</v>
          </cell>
          <cell r="C4606" t="str">
            <v>UN</v>
          </cell>
          <cell r="D4606">
            <v>14</v>
          </cell>
          <cell r="E4606">
            <v>4.37</v>
          </cell>
          <cell r="F4606">
            <v>18.37</v>
          </cell>
        </row>
        <row r="4607">
          <cell r="A4607">
            <v>96742</v>
          </cell>
          <cell r="B4607" t="str">
            <v>LUVA, PPR, DN 50 MM, CLASSE PN 25, INSTALADO EM RESERVAÇÃO DE ÁGUA DE EDIFICAÇÃO QUE POSSUA RESERVATÓRIO DE FIBRA/FIBROCIMENTO  FORNECIMENTO E INSTALAÇÃO. AF_06/2016</v>
          </cell>
          <cell r="C4607" t="str">
            <v>UN</v>
          </cell>
          <cell r="D4607">
            <v>17.509999999999998</v>
          </cell>
          <cell r="E4607">
            <v>6.69</v>
          </cell>
          <cell r="F4607">
            <v>24.2</v>
          </cell>
        </row>
        <row r="4608">
          <cell r="A4608">
            <v>96743</v>
          </cell>
          <cell r="B4608" t="str">
            <v>LUVA, PPR, DN 63 MM, CLASSE PN 25, INSTALADO EM RESERVAÇÃO DE ÁGUA DE EDIFICAÇÃO QUE POSSUA RESERVATÓRIO DE FIBRA/FIBROCIMENTO  FORNECIMENTO E INSTALAÇÃO. AF_06/2016</v>
          </cell>
          <cell r="C4608" t="str">
            <v>UN</v>
          </cell>
          <cell r="D4608">
            <v>27.65</v>
          </cell>
          <cell r="E4608">
            <v>6.68</v>
          </cell>
          <cell r="F4608">
            <v>34.33</v>
          </cell>
        </row>
        <row r="4609">
          <cell r="A4609">
            <v>96744</v>
          </cell>
          <cell r="B4609" t="str">
            <v>LUVA, PPR, DN 75 MM, CLASSE PN 25, INSTALADO EM RESERVAÇÃO DE ÁGUA DE EDIFICAÇÃO QUE POSSUA RESERVATÓRIO DE FIBRA/FIBROCIMENTO  FORNECIMENTO E INSTALAÇÃO. AF_06/2016</v>
          </cell>
          <cell r="C4609" t="str">
            <v>UN</v>
          </cell>
          <cell r="D4609">
            <v>50.72</v>
          </cell>
          <cell r="E4609">
            <v>11.03</v>
          </cell>
          <cell r="F4609">
            <v>61.75</v>
          </cell>
        </row>
        <row r="4610">
          <cell r="A4610">
            <v>96745</v>
          </cell>
          <cell r="B4610" t="str">
            <v>LUVA, PPR, DN 90 MM, CLASSE PN 25, INSTALADO EM RESERVAÇÃO DE ÁGUA DE EDIFICAÇÃO QUE POSSUA RESERVATÓRIO DE FIBRA/FIBROCIMENTO  FORNECIMENTO E INSTALAÇÃO. AF_06/2016</v>
          </cell>
          <cell r="C4610" t="str">
            <v>UN</v>
          </cell>
          <cell r="D4610">
            <v>80.3</v>
          </cell>
          <cell r="E4610">
            <v>11.02</v>
          </cell>
          <cell r="F4610">
            <v>91.32</v>
          </cell>
        </row>
        <row r="4611">
          <cell r="A4611">
            <v>96746</v>
          </cell>
          <cell r="B4611" t="str">
            <v>LUVA, PPR, DN 110 MM, CLASSE PN 25, INSTALADO EM RESERVAÇÃO DE ÁGUA DE EDIFICAÇÃO QUE POSSUA RESERVATÓRIO DE FIBRA/FIBROCIMENTO  FORNECIMENTO E INSTALAÇÃO. AF_06/2016</v>
          </cell>
          <cell r="C4611" t="str">
            <v>UN</v>
          </cell>
          <cell r="D4611">
            <v>105.09</v>
          </cell>
          <cell r="E4611">
            <v>17.28</v>
          </cell>
          <cell r="F4611">
            <v>122.37</v>
          </cell>
        </row>
        <row r="4612">
          <cell r="A4612">
            <v>96747</v>
          </cell>
          <cell r="B4612" t="str">
            <v>JOELHO 90 GRAUS, PPR, DN 20 MM, CLASSE PN 25,  INSTALADO EM RESERVAÇÃO DE ÁGUA DE EDIFICAÇÃO QUE POSSUA RESERVATÓRIO DE FIBRA/FIBROCIMENTO  FORNECIMENTO E INSTALAÇÃO. AF_06/2016</v>
          </cell>
          <cell r="C4612" t="str">
            <v>UN</v>
          </cell>
          <cell r="D4612">
            <v>4.0600000000000005</v>
          </cell>
          <cell r="E4612">
            <v>5.16</v>
          </cell>
          <cell r="F4612">
            <v>9.2200000000000006</v>
          </cell>
        </row>
        <row r="4613">
          <cell r="A4613">
            <v>96748</v>
          </cell>
          <cell r="B4613" t="str">
            <v>JOELHO 90 GRAUS, PPR, DN 25 MM, CLASSE PN 25,  INSTALADO EM RESERVAÇÃO DE ÁGUA DE EDIFICAÇÃO QUE POSSUA RESERVATÓRIO DE FIBRA/FIBROCIMENTO  FORNECIMENTO E INSTALAÇÃO. AF_06/2016</v>
          </cell>
          <cell r="C4613" t="str">
            <v>UN</v>
          </cell>
          <cell r="D4613">
            <v>4.7899999999999991</v>
          </cell>
          <cell r="E4613">
            <v>5.16</v>
          </cell>
          <cell r="F4613">
            <v>9.9499999999999993</v>
          </cell>
        </row>
        <row r="4614">
          <cell r="A4614">
            <v>96749</v>
          </cell>
          <cell r="B4614" t="str">
            <v>JOELHO 90 GRAUS, PPR, DN 32 MM, CLASSE PN 25,  INSTALADO EM RESERVAÇÃO DE ÁGUA DE EDIFICAÇÃO QUE POSSUA RESERVATÓRIO DE FIBRA/FIBROCIMENTO  FORNECIMENTO E INSTALAÇÃO. AF_06/2016</v>
          </cell>
          <cell r="C4614" t="str">
            <v>UN</v>
          </cell>
          <cell r="D4614">
            <v>6.84</v>
          </cell>
          <cell r="E4614">
            <v>6.58</v>
          </cell>
          <cell r="F4614">
            <v>13.42</v>
          </cell>
        </row>
        <row r="4615">
          <cell r="A4615">
            <v>96750</v>
          </cell>
          <cell r="B4615" t="str">
            <v>JOELHO 90 GRAUS, PPR, DN 40 MM, CLASSE PN 25,  INSTALADO EM RESERVAÇÃO DE ÁGUA DE EDIFICAÇÃO QUE POSSUA RESERVATÓRIO DE FIBRA/FIBROCIMENTO  FORNECIMENTO E INSTALAÇÃO. AF_06/2016</v>
          </cell>
          <cell r="C4615" t="str">
            <v>UN</v>
          </cell>
          <cell r="D4615">
            <v>12.219999999999999</v>
          </cell>
          <cell r="E4615">
            <v>6.57</v>
          </cell>
          <cell r="F4615">
            <v>18.79</v>
          </cell>
        </row>
        <row r="4616">
          <cell r="A4616">
            <v>96751</v>
          </cell>
          <cell r="B4616" t="str">
            <v>JOELHO 90 GRAUS, PPR, DN 50 MM, CLASSE PN 25,  INSTALADO EM RESERVAÇÃO DE ÁGUA DE EDIFICAÇÃO QUE POSSUA RESERVATÓRIO DE FIBRA/FIBROCIMENTO  FORNECIMENTO E INSTALAÇÃO. AF_06/2016</v>
          </cell>
          <cell r="C4616" t="str">
            <v>UN</v>
          </cell>
          <cell r="D4616">
            <v>19.899999999999999</v>
          </cell>
          <cell r="E4616">
            <v>10</v>
          </cell>
          <cell r="F4616">
            <v>29.9</v>
          </cell>
        </row>
        <row r="4617">
          <cell r="A4617">
            <v>96752</v>
          </cell>
          <cell r="B4617" t="str">
            <v>JOELHO 90 GRAUS, PPR, DN 63 MM, CLASSE PN 25,  INSTALADO EM RESERVAÇÃO DE ÁGUA DE EDIFICAÇÃO QUE POSSUA RESERVATÓRIO DE FIBRA/FIBROCIMENTO  FORNECIMENTO E INSTALAÇÃO. AF_06/2016</v>
          </cell>
          <cell r="C4617" t="str">
            <v>UN</v>
          </cell>
          <cell r="D4617">
            <v>29.879999999999995</v>
          </cell>
          <cell r="E4617">
            <v>9.99</v>
          </cell>
          <cell r="F4617">
            <v>39.869999999999997</v>
          </cell>
        </row>
        <row r="4618">
          <cell r="A4618">
            <v>96753</v>
          </cell>
          <cell r="B4618" t="str">
            <v>JOELHO 90 GRAUS, PPR, DN 75 MM, CLASSE PN 25,  INSTALADO EM RESERVAÇÃO DE ÁGUA DE EDIFICAÇÃO QUE POSSUA RESERVATÓRIO DE FIBRA/FIBROCIMENTO  FORNECIMENTO E INSTALAÇÃO. AF_06/2016</v>
          </cell>
          <cell r="C4618" t="str">
            <v>UN</v>
          </cell>
          <cell r="D4618">
            <v>81.8</v>
          </cell>
          <cell r="E4618">
            <v>16.53</v>
          </cell>
          <cell r="F4618">
            <v>98.33</v>
          </cell>
        </row>
        <row r="4619">
          <cell r="A4619">
            <v>96754</v>
          </cell>
          <cell r="B4619" t="str">
            <v>JOELHO 90 GRAUS, PPR, DN 90 MM, CLASSE PN 25,  INSTALADO EM RESERVAÇÃO DE ÁGUA DE EDIFICAÇÃO QUE POSSUA RESERVATÓRIO DE FIBRA/FIBROCIMENTO  FORNECIMENTO E INSTALAÇÃO. AF_06/2016</v>
          </cell>
          <cell r="C4619" t="str">
            <v>UN</v>
          </cell>
          <cell r="D4619">
            <v>102.21</v>
          </cell>
          <cell r="E4619">
            <v>16.53</v>
          </cell>
          <cell r="F4619">
            <v>118.74</v>
          </cell>
        </row>
        <row r="4620">
          <cell r="A4620">
            <v>96755</v>
          </cell>
          <cell r="B4620" t="str">
            <v>JOELHO 90 GRAUS, PPR, DN 110 MM, CLASSE PN 25,  INSTALADO EM RESERVAÇÃO DE ÁGUA DE EDIFICAÇÃO QUE POSSUA RESERVATÓRIO DE FIBRA/FIBROCIMENTO  FORNECIMENTO E INSTALAÇÃO. AF_06/2016</v>
          </cell>
          <cell r="C4620" t="str">
            <v>UN</v>
          </cell>
          <cell r="D4620">
            <v>346.10999999999996</v>
          </cell>
          <cell r="E4620">
            <v>25.92</v>
          </cell>
          <cell r="F4620">
            <v>372.03</v>
          </cell>
        </row>
        <row r="4621">
          <cell r="A4621">
            <v>96756</v>
          </cell>
          <cell r="B4621" t="str">
            <v>TÊ MISTURADOR, PPR, DN 20 MM, CLASSE PN 25,  INSTALADO EM RESERVAÇÃO DE ÁGUA DE EDIFICAÇÃO QUE POSSUA RESERVATÓRIO DE FIBRA/FIBROCIMENTO  FORNECIMENTO E INSTALAÇÃO. AF_06/2016</v>
          </cell>
          <cell r="C4621" t="str">
            <v>UN</v>
          </cell>
          <cell r="D4621">
            <v>16.11</v>
          </cell>
          <cell r="E4621">
            <v>6.85</v>
          </cell>
          <cell r="F4621">
            <v>22.96</v>
          </cell>
        </row>
        <row r="4622">
          <cell r="A4622">
            <v>96757</v>
          </cell>
          <cell r="B4622" t="str">
            <v>TÊ MISTURADOR, PPR, DN 25 MM, CLASSE PN 25,  INSTALADO EM RESERVAÇÃO DE ÁGUA DE EDIFICAÇÃO QUE POSSUA RESERVATÓRIO DE FIBRA/FIBROCIMENTO  FORNECIMENTO E INSTALAÇÃO. AF_06/2016</v>
          </cell>
          <cell r="C4622" t="str">
            <v>UN</v>
          </cell>
          <cell r="D4622">
            <v>20.67</v>
          </cell>
          <cell r="E4622">
            <v>6.85</v>
          </cell>
          <cell r="F4622">
            <v>27.52</v>
          </cell>
        </row>
        <row r="4623">
          <cell r="A4623">
            <v>96758</v>
          </cell>
          <cell r="B4623" t="str">
            <v>TÊ, PPR, DN 32 MM, CLASSE PN 25,  INSTALADO EM RESERVAÇÃO DE ÁGUA DE EDIFICAÇÃO QUE POSSUA RESERVATÓRIO DE FIBRA/FIBROCIMENTO  FORNECIMENTO E INSTALAÇÃO. AF_06/2016</v>
          </cell>
          <cell r="C4623" t="str">
            <v>UN</v>
          </cell>
          <cell r="D4623">
            <v>11.98</v>
          </cell>
          <cell r="E4623">
            <v>8.77</v>
          </cell>
          <cell r="F4623">
            <v>20.75</v>
          </cell>
        </row>
        <row r="4624">
          <cell r="A4624">
            <v>96759</v>
          </cell>
          <cell r="B4624" t="str">
            <v>TÊ, PPR, DN 40 MM, CLASSE PN 25,  INSTALADO EM RESERVAÇÃO DE ÁGUA DE EDIFICAÇÃO QUE POSSUA RESERVATÓRIO DE FIBRA/FIBROCIMENTO  FORNECIMENTO E INSTALAÇÃO. AF_06/2016</v>
          </cell>
          <cell r="C4624" t="str">
            <v>UN</v>
          </cell>
          <cell r="D4624">
            <v>19.049999999999997</v>
          </cell>
          <cell r="E4624">
            <v>8.76</v>
          </cell>
          <cell r="F4624">
            <v>27.81</v>
          </cell>
        </row>
        <row r="4625">
          <cell r="A4625">
            <v>96760</v>
          </cell>
          <cell r="B4625" t="str">
            <v>TÊ, PPR, DN 50 MM, CLASSE PN 25,  INSTALADO EM RESERVAÇÃO DE ÁGUA DE EDIFICAÇÃO QUE POSSUA RESERVATÓRIO DE FIBRA/FIBROCIMENTO  FORNECIMENTO E INSTALAÇÃO. AF_06/2016</v>
          </cell>
          <cell r="C4625" t="str">
            <v>UN</v>
          </cell>
          <cell r="D4625">
            <v>35.340000000000003</v>
          </cell>
          <cell r="E4625">
            <v>13.34</v>
          </cell>
          <cell r="F4625">
            <v>48.68</v>
          </cell>
        </row>
        <row r="4626">
          <cell r="A4626">
            <v>96761</v>
          </cell>
          <cell r="B4626" t="str">
            <v>TÊ, PPR, DN 63 MM, CLASSE PN 25,  INSTALADO EM RESERVAÇÃO DE ÁGUA DE EDIFICAÇÃO QUE POSSUA RESERVATÓRIO DE FIBRA/FIBROCIMENTO  FORNECIMENTO E INSTALAÇÃO. AF_06/2016</v>
          </cell>
          <cell r="C4626" t="str">
            <v>UN</v>
          </cell>
          <cell r="D4626">
            <v>52.58</v>
          </cell>
          <cell r="E4626">
            <v>13.34</v>
          </cell>
          <cell r="F4626">
            <v>65.92</v>
          </cell>
        </row>
        <row r="4627">
          <cell r="A4627">
            <v>96762</v>
          </cell>
          <cell r="B4627" t="str">
            <v>TÊ, PPR, DN 75 MM, CLASSE PN 25,  INSTALADO EM RESERVAÇÃO DE ÁGUA DE EDIFICAÇÃO QUE POSSUA RESERVATÓRIO DE FIBRA/FIBROCIMENTO  FORNECIMENTO E INSTALAÇÃO. AF_06/2016</v>
          </cell>
          <cell r="C4627" t="str">
            <v>UN</v>
          </cell>
          <cell r="D4627">
            <v>110.26</v>
          </cell>
          <cell r="E4627">
            <v>22.01</v>
          </cell>
          <cell r="F4627">
            <v>132.27000000000001</v>
          </cell>
        </row>
        <row r="4628">
          <cell r="A4628">
            <v>96763</v>
          </cell>
          <cell r="B4628" t="str">
            <v>TÊ, PPR, DN 90 MM, CLASSE PN 25,  INSTALADO EM RESERVAÇÃO DE ÁGUA DE EDIFICAÇÃO QUE POSSUA RESERVATÓRIO DE FIBRA/FIBROCIMENTO  FORNECIMENTO E INSTALAÇÃO. AF_06/2016</v>
          </cell>
          <cell r="C4628" t="str">
            <v>UN</v>
          </cell>
          <cell r="D4628">
            <v>145.02000000000001</v>
          </cell>
          <cell r="E4628">
            <v>22.01</v>
          </cell>
          <cell r="F4628">
            <v>167.03</v>
          </cell>
        </row>
        <row r="4629">
          <cell r="A4629">
            <v>96764</v>
          </cell>
          <cell r="B4629" t="str">
            <v>TÊ, PPR, DN 110 MM, CLASSE PN 25,  INSTALADO EM RESERVAÇÃO DE ÁGUA DE EDIFICAÇÃO QUE POSSUA RESERVATÓRIO DE FIBRA/FIBROCIMENTO  FORNECIMENTO E INSTALAÇÃO. AF_06/2016</v>
          </cell>
          <cell r="C4629" t="str">
            <v>UN</v>
          </cell>
          <cell r="D4629">
            <v>303.88</v>
          </cell>
          <cell r="E4629">
            <v>34.58</v>
          </cell>
          <cell r="F4629">
            <v>338.46</v>
          </cell>
        </row>
        <row r="4630">
          <cell r="A4630">
            <v>96802</v>
          </cell>
          <cell r="B4630" t="str">
            <v>KIT CHASSI PEX, PRÉ-FABRICADO, PARA CHUVEIRO, INCLUSO QUADRO METÁLICO, TUBOS, REGISTROS DE PRESSÃO E CONEXÕES POR CRIMPAGEM - FORNECIMENTO E INSTALAÇÃO. AF_02/2023</v>
          </cell>
          <cell r="C4630" t="str">
            <v>UN</v>
          </cell>
          <cell r="D4630">
            <v>357.58</v>
          </cell>
          <cell r="E4630">
            <v>15.6</v>
          </cell>
          <cell r="F4630">
            <v>373.18</v>
          </cell>
        </row>
        <row r="4631">
          <cell r="A4631">
            <v>96803</v>
          </cell>
          <cell r="B4631" t="str">
            <v>KIT CHASSI PEX, PRÉ-FABRICADO, PARA COZINHA COM CUBA SIMPLES, INCLUSO QUADRO METÁLICO, TUBOS E CONEXÕES POR CRIMPAGEM - FORNECIMENTO E INSTALAÇÃO. AF_02/2023</v>
          </cell>
          <cell r="C4631" t="str">
            <v>UN</v>
          </cell>
          <cell r="D4631">
            <v>57.110000000000007</v>
          </cell>
          <cell r="E4631">
            <v>12.93</v>
          </cell>
          <cell r="F4631">
            <v>70.040000000000006</v>
          </cell>
        </row>
        <row r="4632">
          <cell r="A4632">
            <v>96804</v>
          </cell>
          <cell r="B4632" t="str">
            <v>KIT CHASSI PEX, PRÉ-FABRICADO, PARA ÁREA DE SERVIÇO COM TANQUE E MÁQUINA DE LAVAR ROUPA, INCLUSO QUADRO METÁLICO, TUBOS E CONEXÕES POR CRIMPAGEM - FORNECIMENTO E INSTALAÇÃO. AF_02/2023</v>
          </cell>
          <cell r="C4632" t="str">
            <v>UN</v>
          </cell>
          <cell r="D4632">
            <v>84.2</v>
          </cell>
          <cell r="E4632">
            <v>30.59</v>
          </cell>
          <cell r="F4632">
            <v>114.79</v>
          </cell>
        </row>
        <row r="4633">
          <cell r="A4633">
            <v>96805</v>
          </cell>
          <cell r="B4633" t="str">
            <v>KIT CHASSI PEX, PRÉ-FABRICADO, PARA CHUVEIRO, INCLUSO QUADRO METÁLICO, TUBOS, REGISTROS DE PRESSÃO E CONEXÕES POR ANEL DESLIZANTE - FORNECIMENTO E INSTALAÇÃO. AF_02/2023</v>
          </cell>
          <cell r="C4633" t="str">
            <v>UN</v>
          </cell>
          <cell r="D4633">
            <v>174.61</v>
          </cell>
          <cell r="E4633">
            <v>20.91</v>
          </cell>
          <cell r="F4633">
            <v>195.52</v>
          </cell>
        </row>
        <row r="4634">
          <cell r="A4634">
            <v>96806</v>
          </cell>
          <cell r="B4634" t="str">
            <v>KIT CHASSI PEX, PRÉ-FABRICADO, PARA COZINHA COM CUBA SIMPLES, INCLUSO QUADRO METÁLICO, TUBOS E CONEXÕES POR ANEL DESLIZANTE - FORNECIMENTO E INSTALAÇÃO. AF_02/2023</v>
          </cell>
          <cell r="C4634" t="str">
            <v>UN</v>
          </cell>
          <cell r="D4634">
            <v>59.11</v>
          </cell>
          <cell r="E4634">
            <v>18.239999999999998</v>
          </cell>
          <cell r="F4634">
            <v>77.349999999999994</v>
          </cell>
        </row>
        <row r="4635">
          <cell r="A4635">
            <v>96807</v>
          </cell>
          <cell r="B4635" t="str">
            <v>KIT CHASSI PEX, PRÉ-FABRICADO, PARA ÁREA DE SERVIÇO COM TANQUE E MÁQUINA DE LAVAR ROUPA, INCLUSO QUADRO METÁLICO, TUBOS E CONEXÕES POR ANEL DESLIZANTE - FORNECIMENTO E INSTALAÇÃO. AF_02/2023</v>
          </cell>
          <cell r="C4635" t="str">
            <v>UN</v>
          </cell>
          <cell r="D4635">
            <v>89.669999999999987</v>
          </cell>
          <cell r="E4635">
            <v>35.9</v>
          </cell>
          <cell r="F4635">
            <v>125.57</v>
          </cell>
        </row>
        <row r="4636">
          <cell r="A4636">
            <v>96808</v>
          </cell>
          <cell r="B4636" t="str">
            <v>UNIÃO METÁLICA PARA INSTALAÇÕES EM PEX ÁGUA, DN 16 MM, COM ANEL DESLIZANTE - FORNECIMENTO E INSTALAÇÃO. AF_02/2023</v>
          </cell>
          <cell r="C4636" t="str">
            <v>UN</v>
          </cell>
          <cell r="D4636">
            <v>9.5600000000000023</v>
          </cell>
          <cell r="E4636">
            <v>6.95</v>
          </cell>
          <cell r="F4636">
            <v>16.510000000000002</v>
          </cell>
        </row>
        <row r="4637">
          <cell r="A4637">
            <v>96809</v>
          </cell>
          <cell r="B4637" t="str">
            <v>CONEXÃO FIXA, ROSCA FÊMEA, METÁLICA, PARA INSTALAÇÕES EM PEX ÁGUA, DN 16 MM X 1/2", COM ANEL DESLIZANTE. FORNECIMENTO E INSTALAÇÃO. AF_02/2023</v>
          </cell>
          <cell r="C4637" t="str">
            <v>UN</v>
          </cell>
          <cell r="D4637">
            <v>11.120000000000001</v>
          </cell>
          <cell r="E4637">
            <v>6.95</v>
          </cell>
          <cell r="F4637">
            <v>18.07</v>
          </cell>
        </row>
        <row r="4638">
          <cell r="A4638">
            <v>96810</v>
          </cell>
          <cell r="B4638" t="str">
            <v>CONEXÃO MÓVEL, ROSCA FÊMEA, METÁLICA, PARA INSTALAÇÕES EM PEX ÁGUA, DN 16 MM X 3/4", COM ANEL DESLIZANTE. FORNECIMENTO E INSTALAÇÃO. AF_02/2023</v>
          </cell>
          <cell r="C4638" t="str">
            <v>UN</v>
          </cell>
          <cell r="D4638">
            <v>11.91</v>
          </cell>
          <cell r="E4638">
            <v>7.75</v>
          </cell>
          <cell r="F4638">
            <v>19.66</v>
          </cell>
        </row>
        <row r="4639">
          <cell r="A4639">
            <v>96811</v>
          </cell>
          <cell r="B4639" t="str">
            <v>UNIÃO METÁLICA PARA INSTALAÇÕES EM PEX ÁGUA, DN 20 MM, COM ANEL DESLIZANTE - FORNECIMENTO E INSTALAÇÃO. AF_02/2023</v>
          </cell>
          <cell r="C4639" t="str">
            <v>UN</v>
          </cell>
          <cell r="D4639">
            <v>12.509999999999998</v>
          </cell>
          <cell r="E4639">
            <v>8.23</v>
          </cell>
          <cell r="F4639">
            <v>20.74</v>
          </cell>
        </row>
        <row r="4640">
          <cell r="A4640">
            <v>96812</v>
          </cell>
          <cell r="B4640" t="str">
            <v>CONEXÃO FIXA, ROSCA FÊMEA, METÁLICA, PARA INSTALAÇÕES EM PEX ÁGUA, DN 20 MM X 1/2", COM ANEL DESLIZANTE. FORNECIMENTO E INSTALAÇÃO. AF_02/2023</v>
          </cell>
          <cell r="C4640" t="str">
            <v>UN</v>
          </cell>
          <cell r="D4640">
            <v>11.45</v>
          </cell>
          <cell r="E4640">
            <v>7.43</v>
          </cell>
          <cell r="F4640">
            <v>18.88</v>
          </cell>
        </row>
        <row r="4641">
          <cell r="A4641">
            <v>96813</v>
          </cell>
          <cell r="B4641" t="str">
            <v>CONEXÃO FIXA, ROSCA FÊMEA, METÁLICA, PARA INSTALAÇÕES EM PEX ÁGUA, DN 20 MM X 3/4", COM ANEL DESLIZANTE. FORNECIMENTO E INSTALAÇÃO. AF_02/2023</v>
          </cell>
          <cell r="C4641" t="str">
            <v>UN</v>
          </cell>
          <cell r="D4641">
            <v>13.23</v>
          </cell>
          <cell r="E4641">
            <v>8.23</v>
          </cell>
          <cell r="F4641">
            <v>21.46</v>
          </cell>
        </row>
        <row r="4642">
          <cell r="A4642">
            <v>96814</v>
          </cell>
          <cell r="B4642" t="str">
            <v>UNIÃO DE REDUÇÃO, METÁLICA, PARA INSTALAÇÕES EM PEX ÁGUA, DN 20 X 16 MM, CONEXÃO POR ANEL DESLIZANTE - FORNECIMENTO E INSTALAÇÃO. AF_02/2023</v>
          </cell>
          <cell r="C4642" t="str">
            <v>UN</v>
          </cell>
          <cell r="D4642">
            <v>9.7200000000000006</v>
          </cell>
          <cell r="E4642">
            <v>5.67</v>
          </cell>
          <cell r="F4642">
            <v>15.39</v>
          </cell>
        </row>
        <row r="4643">
          <cell r="A4643">
            <v>96815</v>
          </cell>
          <cell r="B4643" t="str">
            <v>UNIÃO METÁLICA PARA INSTALAÇÕES EM PEX ÁGUA, DN 25 MM, COM ANEL DESLIZANTE - FORNECIMENTO E INSTALAÇÃO. AF_02/2023</v>
          </cell>
          <cell r="C4643" t="str">
            <v>UN</v>
          </cell>
          <cell r="D4643">
            <v>21.75</v>
          </cell>
          <cell r="E4643">
            <v>9.85</v>
          </cell>
          <cell r="F4643">
            <v>31.6</v>
          </cell>
        </row>
        <row r="4644">
          <cell r="A4644">
            <v>96816</v>
          </cell>
          <cell r="B4644" t="str">
            <v>CONEXÃO FIXA, ROSCA FÊMEA, METÁLICA, PARA INSTALAÇÕES EM PEX ÁGUA, DN 25 MM X 3/4", COM ANEL DESLIZANTE - FORNECIMENTO E INSTALAÇÃO. AF_02/2023</v>
          </cell>
          <cell r="C4644" t="str">
            <v>UN</v>
          </cell>
          <cell r="D4644">
            <v>15.319999999999999</v>
          </cell>
          <cell r="E4644">
            <v>8.83</v>
          </cell>
          <cell r="F4644">
            <v>24.15</v>
          </cell>
        </row>
        <row r="4645">
          <cell r="A4645">
            <v>96817</v>
          </cell>
          <cell r="B4645" t="str">
            <v>CONEXÃO FIXA, ROSCA FÊMEA, METÁLICA, PARA INSTALAÇÕES EM PEX ÁGUA, DN 25 MM X 1", COM ANEL DESLIZANTE - FORNECIMENTO E INSTALAÇÃO. AF_02/2023</v>
          </cell>
          <cell r="C4645" t="str">
            <v>UN</v>
          </cell>
          <cell r="D4645">
            <v>21.990000000000002</v>
          </cell>
          <cell r="E4645">
            <v>9.85</v>
          </cell>
          <cell r="F4645">
            <v>31.84</v>
          </cell>
        </row>
        <row r="4646">
          <cell r="A4646">
            <v>96818</v>
          </cell>
          <cell r="B4646" t="str">
            <v>UNIÃO DE REDUÇÃO, METÁLICA, PARA INSTALAÇÕES EM PEX ÁGUA, DN 25 X 16 MM, CONEXÃO POR ANEL DESLIZANTE - FORNECIMENTO E INSTALAÇÃO. AF_02/2023</v>
          </cell>
          <cell r="C4646" t="str">
            <v>UN</v>
          </cell>
          <cell r="D4646">
            <v>14.14</v>
          </cell>
          <cell r="E4646">
            <v>6.27</v>
          </cell>
          <cell r="F4646">
            <v>20.41</v>
          </cell>
        </row>
        <row r="4647">
          <cell r="A4647">
            <v>96819</v>
          </cell>
          <cell r="B4647" t="str">
            <v>UNIÃO DE REDUÇÃO, METÁLICA, PARA INSTALAÇÕES EM PEX ÁGUA, DN 25 X 20 MM, CONEXÃO POR ANEL DESLIZANTE - FORNECIMENTO E INSTALAÇÃO. AF_02/2023</v>
          </cell>
          <cell r="C4647" t="str">
            <v>UN</v>
          </cell>
          <cell r="D4647">
            <v>15.15</v>
          </cell>
          <cell r="E4647">
            <v>6.74</v>
          </cell>
          <cell r="F4647">
            <v>21.89</v>
          </cell>
        </row>
        <row r="4648">
          <cell r="A4648">
            <v>96820</v>
          </cell>
          <cell r="B4648" t="str">
            <v>UNIÃO METÁLICA PARA INSTALAÇÕES EM PEX ÁGUA, DN 32 MM, COM ANEL DESLIZANTE - FORNECIMENTO E INSTALAÇÃO. AF_02/2023</v>
          </cell>
          <cell r="C4648" t="str">
            <v>UN</v>
          </cell>
          <cell r="D4648">
            <v>25.959999999999997</v>
          </cell>
          <cell r="E4648">
            <v>12.09</v>
          </cell>
          <cell r="F4648">
            <v>38.049999999999997</v>
          </cell>
        </row>
        <row r="4649">
          <cell r="A4649">
            <v>96821</v>
          </cell>
          <cell r="B4649" t="str">
            <v>CONEXÃO FIXA, ROSCA FÊMEA, METÁLICA, PARA INSTALAÇÕES EM PEX ÁGUA, DN 32 MM X 1", COM ANEL DESLIZANTE - FORNECIMENTO E INSTALAÇÃO. AF_02/2023</v>
          </cell>
          <cell r="C4649" t="str">
            <v>UN</v>
          </cell>
          <cell r="D4649">
            <v>24.689999999999998</v>
          </cell>
          <cell r="E4649">
            <v>10.68</v>
          </cell>
          <cell r="F4649">
            <v>35.369999999999997</v>
          </cell>
        </row>
        <row r="4650">
          <cell r="A4650">
            <v>96822</v>
          </cell>
          <cell r="B4650" t="str">
            <v>UNIÃO DE REDUÇÃO, METÁLICA, PARA INSTALAÇÕES EM PEX ÁGUA, DN 32 X 25 MM, CONEXÃO POR ANEL DESLIZANTE - FORNECIMENTO E INSTALAÇÃO. AF_02/2023</v>
          </cell>
          <cell r="C4650" t="str">
            <v>UN</v>
          </cell>
          <cell r="D4650">
            <v>20.420000000000002</v>
          </cell>
          <cell r="E4650">
            <v>8.19</v>
          </cell>
          <cell r="F4650">
            <v>28.61</v>
          </cell>
        </row>
        <row r="4651">
          <cell r="A4651">
            <v>96823</v>
          </cell>
          <cell r="B4651" t="str">
            <v>LUVA PARA INSTALAÇÕES EM PEX ÁGUA, DN 16 MM, CONEXÃO POR CRIMPAGEM - FORNECIMENTO E INSTALAÇÃO. AF_02/2023</v>
          </cell>
          <cell r="C4651" t="str">
            <v>UN</v>
          </cell>
          <cell r="D4651">
            <v>7.1300000000000008</v>
          </cell>
          <cell r="E4651">
            <v>3.61</v>
          </cell>
          <cell r="F4651">
            <v>10.74</v>
          </cell>
        </row>
        <row r="4652">
          <cell r="A4652">
            <v>96824</v>
          </cell>
          <cell r="B4652" t="str">
            <v>CONEXÃO FIXA, ROSCA FÊMEA, PARA INSTALAÇÕES EM PEX ÁGUA, DN 16MM X 1/2", CONEXÃO POR CRIMPAGEM - FORNECIMENTO E INSTALAÇÃO. AF_02/2023</v>
          </cell>
          <cell r="C4652" t="str">
            <v>UN</v>
          </cell>
          <cell r="D4652">
            <v>10.700000000000001</v>
          </cell>
          <cell r="E4652">
            <v>6.17</v>
          </cell>
          <cell r="F4652">
            <v>16.87</v>
          </cell>
        </row>
        <row r="4653">
          <cell r="A4653">
            <v>96826</v>
          </cell>
          <cell r="B4653" t="str">
            <v>LUVA PARA INSTALAÇÕES EM PEX ÁGUA, DN 20 MM, CONEXÃO POR CRIMPAGEM - FORNECIMENTO E INSTALAÇÃO. AF_02/2023</v>
          </cell>
          <cell r="C4653" t="str">
            <v>UN</v>
          </cell>
          <cell r="D4653">
            <v>8.1900000000000013</v>
          </cell>
          <cell r="E4653">
            <v>4.29</v>
          </cell>
          <cell r="F4653">
            <v>12.48</v>
          </cell>
        </row>
        <row r="4654">
          <cell r="A4654">
            <v>96827</v>
          </cell>
          <cell r="B4654" t="str">
            <v>CONEXÃO FIXA, ROSCA FÊMEA, PARA INSTALAÇÕES EM PEX ÁGUA, DN 20MM X 1/2", CONEXÃO POR CRIMPAGEM - FORNECIMENTO E INSTALAÇÃO. AF_02/2023</v>
          </cell>
          <cell r="C4654" t="str">
            <v>UN</v>
          </cell>
          <cell r="D4654">
            <v>11.84</v>
          </cell>
          <cell r="E4654">
            <v>6.5</v>
          </cell>
          <cell r="F4654">
            <v>18.34</v>
          </cell>
        </row>
        <row r="4655">
          <cell r="A4655">
            <v>96828</v>
          </cell>
          <cell r="B4655" t="str">
            <v>CONEXÃO FIXA, ROSCA FÊMEA, PARA INSTALAÇÕES EM PEX ÁGUA, DN 20MM X 3/4", CONEXÃO POR CRIMPAGEM - FORNECIMENTO E INSTALAÇÃO. AF_02/2023</v>
          </cell>
          <cell r="C4655" t="str">
            <v>UN</v>
          </cell>
          <cell r="D4655">
            <v>15.150000000000002</v>
          </cell>
          <cell r="E4655">
            <v>7.31</v>
          </cell>
          <cell r="F4655">
            <v>22.46</v>
          </cell>
        </row>
        <row r="4656">
          <cell r="A4656">
            <v>96829</v>
          </cell>
          <cell r="B4656" t="str">
            <v>LUVA DE REDUÇÃO PARA INSTALAÇÕES EM PEX ÁGUA, DN 20 X 16 MM, CONEXÃO POR CRIMPAGEM - FORNECIMENTO E INSTALAÇÃO. AF_02/2023</v>
          </cell>
          <cell r="C4656" t="str">
            <v>UN</v>
          </cell>
          <cell r="D4656">
            <v>13.11</v>
          </cell>
          <cell r="E4656">
            <v>3.95</v>
          </cell>
          <cell r="F4656">
            <v>17.059999999999999</v>
          </cell>
        </row>
        <row r="4657">
          <cell r="A4657">
            <v>96830</v>
          </cell>
          <cell r="B4657" t="str">
            <v>LUVA PARA INSTALAÇÕES EM PEX ÁGUA, DN 25 MM, CONEXÃO POR CRIMPAGEM - FORNECIMENTO E INSTALAÇÃO. AF_02/2023</v>
          </cell>
          <cell r="C4657" t="str">
            <v>UN</v>
          </cell>
          <cell r="D4657">
            <v>14.219999999999999</v>
          </cell>
          <cell r="E4657">
            <v>5.12</v>
          </cell>
          <cell r="F4657">
            <v>19.34</v>
          </cell>
        </row>
        <row r="4658">
          <cell r="A4658">
            <v>96832</v>
          </cell>
          <cell r="B4658" t="str">
            <v>CONEXÃO FIXA, ROSCA FÊMEA, PARA INSTALAÇÕES EM PEX ÁGUA, DN 25MM X 3/4", CONEXÃO POR CRIMPAGEM - FORNECIMENTO E INSTALAÇÃO. AF_02/2023</v>
          </cell>
          <cell r="C4658" t="str">
            <v>UN</v>
          </cell>
          <cell r="D4658">
            <v>20.21</v>
          </cell>
          <cell r="E4658">
            <v>7.72</v>
          </cell>
          <cell r="F4658">
            <v>27.93</v>
          </cell>
        </row>
        <row r="4659">
          <cell r="A4659">
            <v>96833</v>
          </cell>
          <cell r="B4659" t="str">
            <v>LUVA DE REDUÇÃO PARA INSTALAÇÕES EM PEX ÁGUA, DN 25 X 16 MM, CONEXÃO POR CRIMPAGEM - FORNECIMENTO E INSTALAÇÃO. AF_02/2023</v>
          </cell>
          <cell r="C4659" t="str">
            <v>UN</v>
          </cell>
          <cell r="D4659">
            <v>17.28</v>
          </cell>
          <cell r="E4659">
            <v>4.3600000000000003</v>
          </cell>
          <cell r="F4659">
            <v>21.64</v>
          </cell>
        </row>
        <row r="4660">
          <cell r="A4660">
            <v>96834</v>
          </cell>
          <cell r="B4660" t="str">
            <v>LUVA PARA INSTALAÇÕES EM PEX ÁGUA, DN 32 MM, CONEXÃO POR CRIMPAGEM - FORNECIMENTO E INSTALAÇÃO. AF_02/2023</v>
          </cell>
          <cell r="C4660" t="str">
            <v>UN</v>
          </cell>
          <cell r="D4660">
            <v>19.75</v>
          </cell>
          <cell r="E4660">
            <v>6.3</v>
          </cell>
          <cell r="F4660">
            <v>26.05</v>
          </cell>
        </row>
        <row r="4661">
          <cell r="A4661">
            <v>96836</v>
          </cell>
          <cell r="B4661" t="str">
            <v>LUVA DE REDUÇÃO PARA INSTALAÇÕES EM PEX ÁGUA, DN 32 X 25 MM, CONEXÃO POR CRIMPAGEM - FORNECIMENTO E INSTALAÇÃO. AF_02/2023</v>
          </cell>
          <cell r="C4661" t="str">
            <v>UN</v>
          </cell>
          <cell r="D4661">
            <v>25.14</v>
          </cell>
          <cell r="E4661">
            <v>5.71</v>
          </cell>
          <cell r="F4661">
            <v>30.85</v>
          </cell>
        </row>
        <row r="4662">
          <cell r="A4662">
            <v>96837</v>
          </cell>
          <cell r="B4662" t="str">
            <v>JOELHO 90 GRAUS, METÁLICO, PARA INSTALAÇÕES EM PEX ÁGUA, DN 16 MM, CONEXÃO POR ANEL DESLIZANTE - FORNECIMENTO E INSTALAÇÃO. AF_02/2023</v>
          </cell>
          <cell r="C4662" t="str">
            <v>UN</v>
          </cell>
          <cell r="D4662">
            <v>12.36</v>
          </cell>
          <cell r="E4662">
            <v>7.78</v>
          </cell>
          <cell r="F4662">
            <v>20.14</v>
          </cell>
        </row>
        <row r="4663">
          <cell r="A4663">
            <v>96838</v>
          </cell>
          <cell r="B4663" t="str">
            <v>JOELHO 90 GRAUS, ROSCA FÊMEA TERMINAL, METÁLICO, PARA INSTALAÇÕES EM PEX ÁGUA, DN 16MM X 1/2", CONEXÃO POR ANEL DESLIZANTE - FORNECIMENTO E INSTALAÇÃO. AF_02/2023</v>
          </cell>
          <cell r="C4663" t="str">
            <v>UN</v>
          </cell>
          <cell r="D4663">
            <v>14.049999999999999</v>
          </cell>
          <cell r="E4663">
            <v>10.42</v>
          </cell>
          <cell r="F4663">
            <v>24.47</v>
          </cell>
        </row>
        <row r="4664">
          <cell r="A4664">
            <v>96839</v>
          </cell>
          <cell r="B4664" t="str">
            <v>JOELHO, ROSCA FÊMEA, COM BASE FIXA, METÁLICO, PARA INSTALAÇÕES EM PEX ÁGUA, DN 16MM X 1/2", CONEXÃO POR ANEL DESLIZANTE - FORNECIMENTO E INSTALAÇÃO. AF_02/2023</v>
          </cell>
          <cell r="C4664" t="str">
            <v>UN</v>
          </cell>
          <cell r="D4664">
            <v>14.81</v>
          </cell>
          <cell r="E4664">
            <v>10.42</v>
          </cell>
          <cell r="F4664">
            <v>25.23</v>
          </cell>
        </row>
        <row r="4665">
          <cell r="A4665">
            <v>96840</v>
          </cell>
          <cell r="B4665" t="str">
            <v>JOELHO 90 GRAUS, METÁLICO, PARA INSTALAÇÕES EM PEX ÁGUA, DN 20 MM, CONEXÃO POR ANEL DESLIZANTE - FORNECIMENTO E INSTALAÇÃO. AF_02/2023</v>
          </cell>
          <cell r="C4665" t="str">
            <v>UN</v>
          </cell>
          <cell r="D4665">
            <v>15.05</v>
          </cell>
          <cell r="E4665">
            <v>9.23</v>
          </cell>
          <cell r="F4665">
            <v>24.28</v>
          </cell>
        </row>
        <row r="4666">
          <cell r="A4666">
            <v>96841</v>
          </cell>
          <cell r="B4666" t="str">
            <v>JOELHO 90 GRAUS, ROSCA FÊMEA TERMINAL, METÁLICO, PARA INSTALAÇÕES EM PEX ÁGUA, DN 20 MM X 1/2", CONEXÃO POR ANEL DESLIZANTE - FORNECIMENTO E INSTALAÇÃO. AF_02/2023</v>
          </cell>
          <cell r="C4666" t="str">
            <v>UN</v>
          </cell>
          <cell r="D4666">
            <v>15.939999999999998</v>
          </cell>
          <cell r="E4666">
            <v>11.14</v>
          </cell>
          <cell r="F4666">
            <v>27.08</v>
          </cell>
        </row>
        <row r="4667">
          <cell r="A4667">
            <v>96842</v>
          </cell>
          <cell r="B4667" t="str">
            <v>JOELHO 90 GRAUS, ROSCA FÊMEA TERMINAL, METÁLICO, PARA INSTALAÇÕES EM PEX ÁGUA, DN 20 MM X 3/4", CONEXÃO POR ANEL DESLIZANTE - FORNECIMENTO E INSTALAÇÃO. AF_02/2023</v>
          </cell>
          <cell r="C4667" t="str">
            <v>UN</v>
          </cell>
          <cell r="D4667">
            <v>18.560000000000002</v>
          </cell>
          <cell r="E4667">
            <v>12.36</v>
          </cell>
          <cell r="F4667">
            <v>30.92</v>
          </cell>
        </row>
        <row r="4668">
          <cell r="A4668">
            <v>96843</v>
          </cell>
          <cell r="B4668" t="str">
            <v>JOELHO ROSCA FÊMEA, COM BASE FIXA, METÁLICO, PARA INSTALAÇÕES EM PEX ÁGUA, DN 20MM X 1/2", CONEXÃO POR ANEL DESLIZANTE - FORNECIMENTO E INSTALAÇÃO. AF_02/2023</v>
          </cell>
          <cell r="C4668" t="str">
            <v>UN</v>
          </cell>
          <cell r="D4668">
            <v>16.96</v>
          </cell>
          <cell r="E4668">
            <v>11.14</v>
          </cell>
          <cell r="F4668">
            <v>28.1</v>
          </cell>
        </row>
        <row r="4669">
          <cell r="A4669">
            <v>96844</v>
          </cell>
          <cell r="B4669" t="str">
            <v>JOELHO ROSCA FÊMEA, MÓVEL, METÁLICO, PARA INSTALAÇÕES EM PEX ÁGUA, DN 20MM X 3/4", CONEXÃO POR ANEL DESLIZANTE - FORNECIMENTO E INSTALAÇÃO. AF_02/2023</v>
          </cell>
          <cell r="C4669" t="str">
            <v>UN</v>
          </cell>
          <cell r="D4669">
            <v>19.89</v>
          </cell>
          <cell r="E4669">
            <v>12.36</v>
          </cell>
          <cell r="F4669">
            <v>32.25</v>
          </cell>
        </row>
        <row r="4670">
          <cell r="A4670">
            <v>96845</v>
          </cell>
          <cell r="B4670" t="str">
            <v>JOELHO 90 GRAUS, METÁLICO, PARA INSTALAÇÕES EM PEX ÁGUA, DN 25 MM, CONEXÃO POR ANEL DESLIZANTE - FORNECIMENTO E INSTALAÇÃO. AF_02/2023</v>
          </cell>
          <cell r="C4670" t="str">
            <v>UN</v>
          </cell>
          <cell r="D4670">
            <v>26.459999999999997</v>
          </cell>
          <cell r="E4670">
            <v>11.02</v>
          </cell>
          <cell r="F4670">
            <v>37.479999999999997</v>
          </cell>
        </row>
        <row r="4671">
          <cell r="A4671">
            <v>96846</v>
          </cell>
          <cell r="B4671" t="str">
            <v>JOELHO 90 GRAUS, ROSCA FÊMEA TERMINAL, METÁLICO, PARA INSTALAÇÕES EM PEX ÁGUA, DN 25 MM X 3/4", CONEXÃO POR ANEL DESLIZANTE - FORNECIMENTO E INSTALAÇÃO. AF_02/2023</v>
          </cell>
          <cell r="C4671" t="str">
            <v>UN</v>
          </cell>
          <cell r="D4671">
            <v>22.57</v>
          </cell>
          <cell r="E4671">
            <v>13.24</v>
          </cell>
          <cell r="F4671">
            <v>35.81</v>
          </cell>
        </row>
        <row r="4672">
          <cell r="A4672">
            <v>96847</v>
          </cell>
          <cell r="B4672" t="str">
            <v>JOELHO ROSCA FÊMEA, COM BASE FIXA, METÁLICO, PARA INSTALAÇÕES EM PEX ÁGUA, DN 25MM X 3/4", CONEXÃO POR ANEL DESLIZANTE - FORNECIMENTO E INSTALAÇÃO. AF_02/2023</v>
          </cell>
          <cell r="C4672" t="str">
            <v>UN</v>
          </cell>
          <cell r="D4672">
            <v>22.119999999999997</v>
          </cell>
          <cell r="E4672">
            <v>13.24</v>
          </cell>
          <cell r="F4672">
            <v>35.36</v>
          </cell>
        </row>
        <row r="4673">
          <cell r="A4673">
            <v>96848</v>
          </cell>
          <cell r="B4673" t="str">
            <v>JOELHO 90 GRAUS, METÁLICO, PARA INSTALAÇÕES EM PEX ÁGUA, DN 32 MM, CONEXÃO POR ANEL DESLIZANTE - FORNECIMENTO E INSTALAÇÃO. AF_02/2023</v>
          </cell>
          <cell r="C4673" t="str">
            <v>UN</v>
          </cell>
          <cell r="D4673">
            <v>35.99</v>
          </cell>
          <cell r="E4673">
            <v>13.53</v>
          </cell>
          <cell r="F4673">
            <v>49.52</v>
          </cell>
        </row>
        <row r="4674">
          <cell r="A4674">
            <v>96849</v>
          </cell>
          <cell r="B4674" t="str">
            <v>JOELHO 90 GRAUS, PARA INSTALAÇÕES EM PEX ÁGUA, DN 16 MM, CONEXÃO POR CRIMPAGEM - FORNECIMENTO E INSTALAÇÃO. AF_02/2023</v>
          </cell>
          <cell r="C4674" t="str">
            <v>UN</v>
          </cell>
          <cell r="D4674">
            <v>10.46</v>
          </cell>
          <cell r="E4674">
            <v>5.44</v>
          </cell>
          <cell r="F4674">
            <v>15.9</v>
          </cell>
        </row>
        <row r="4675">
          <cell r="A4675">
            <v>96850</v>
          </cell>
          <cell r="B4675" t="str">
            <v>JOELHO 90 GRAUS, ROSCA FÊMEA TERMINAL, PARA INSTALAÇÕES EM PEX ÁGUA, DN 16MM X 1/2", CONEXÃO POR CRIMPAGEM - FORNECIMENTO E INSTALAÇÃO. AF_02/2023</v>
          </cell>
          <cell r="C4675" t="str">
            <v>UN</v>
          </cell>
          <cell r="D4675">
            <v>13.469999999999999</v>
          </cell>
          <cell r="E4675">
            <v>9.25</v>
          </cell>
          <cell r="F4675">
            <v>22.72</v>
          </cell>
        </row>
        <row r="4676">
          <cell r="A4676">
            <v>96852</v>
          </cell>
          <cell r="B4676" t="str">
            <v>JOELHO 90 GRAUS, PARA INSTALAÇÕES EM PEX ÁGUA, DN 20 MM, CONEXÃO POR CRIMPAGEM - FORNECIMENTO E INSTALAÇÃO. AF_02/2023</v>
          </cell>
          <cell r="C4676" t="str">
            <v>UN</v>
          </cell>
          <cell r="D4676">
            <v>13.689999999999998</v>
          </cell>
          <cell r="E4676">
            <v>6.44</v>
          </cell>
          <cell r="F4676">
            <v>20.13</v>
          </cell>
        </row>
        <row r="4677">
          <cell r="A4677">
            <v>96853</v>
          </cell>
          <cell r="B4677" t="str">
            <v>JOELHO 90 GRAUS, ROSCA FÊMEA TERMINAL, PARA INSTALAÇÕES EM PEX ÁGUA, DN 20MM X 1/2", CONEXÃO POR CRIMPAGEM - FORNECIMENTO E INSTALAÇÃO. AF_02/2023</v>
          </cell>
          <cell r="C4677" t="str">
            <v>UN</v>
          </cell>
          <cell r="D4677">
            <v>14.620000000000001</v>
          </cell>
          <cell r="E4677">
            <v>9.75</v>
          </cell>
          <cell r="F4677">
            <v>24.37</v>
          </cell>
        </row>
        <row r="4678">
          <cell r="A4678">
            <v>96854</v>
          </cell>
          <cell r="B4678" t="str">
            <v>JOELHO 90 GRAUS, ROSCA FÊMEA TERMINAL, PARA INSTALAÇÕES EM PEX ÁGUA, DN 20MM X 3/4", CONEXÃO POR CRIMPAGEM - FORNECIMENTO E INSTALAÇÃO. AF_02/2023</v>
          </cell>
          <cell r="C4678" t="str">
            <v>UN</v>
          </cell>
          <cell r="D4678">
            <v>18.84</v>
          </cell>
          <cell r="E4678">
            <v>10.96</v>
          </cell>
          <cell r="F4678">
            <v>29.8</v>
          </cell>
        </row>
        <row r="4679">
          <cell r="A4679">
            <v>96855</v>
          </cell>
          <cell r="B4679" t="str">
            <v>JOELHO 90 GRAUS, PARA INSTALAÇÕES EM PEX ÁGUA, DN 25 MM, CONEXÃO POR CRIMPAGEM - FORNECIMENTO E INSTALAÇÃO. AF_02/2023</v>
          </cell>
          <cell r="C4679" t="str">
            <v>UN</v>
          </cell>
          <cell r="D4679">
            <v>23.38</v>
          </cell>
          <cell r="E4679">
            <v>7.69</v>
          </cell>
          <cell r="F4679">
            <v>31.07</v>
          </cell>
        </row>
        <row r="4680">
          <cell r="A4680">
            <v>96856</v>
          </cell>
          <cell r="B4680" t="str">
            <v>JOELHO 90 GRAUS, ROSCA FÊMEA TERMINAL, PARA INSTALAÇÕES EM PEX ÁGUA, DN 25MM X 1/2", CONEXÃO POR CRIMPAGEM - FORNECIMENTO E INSTALAÇÃO. AF_02/2023</v>
          </cell>
          <cell r="C4680" t="str">
            <v>UN</v>
          </cell>
          <cell r="D4680">
            <v>23.339999999999996</v>
          </cell>
          <cell r="E4680">
            <v>10.38</v>
          </cell>
          <cell r="F4680">
            <v>33.72</v>
          </cell>
        </row>
        <row r="4681">
          <cell r="A4681">
            <v>96860</v>
          </cell>
          <cell r="B4681" t="str">
            <v>TÊ, METÁLICO, PARA INSTALAÇÕES EM PEX ÁGUA, DN 16 MM, CONEXÃO POR ANEL DESLIZANTE - FORNECIMENTO E INSTALAÇÃO. AF_02/2023</v>
          </cell>
          <cell r="C4681" t="str">
            <v>UN</v>
          </cell>
          <cell r="D4681">
            <v>18.269999999999996</v>
          </cell>
          <cell r="E4681">
            <v>10.38</v>
          </cell>
          <cell r="F4681">
            <v>28.65</v>
          </cell>
        </row>
        <row r="4682">
          <cell r="A4682">
            <v>96861</v>
          </cell>
          <cell r="B4682" t="str">
            <v>TÊ, ROSCA FÊMEA, METÁLICO, PARA INSTALAÇÕES EM PEX ÁGUA, DN 16 MM X ½, CONEXÃO POR ANEL DESLIZANTE - FORNECIMENTO E INSTALAÇÃO. AF_02/2023</v>
          </cell>
          <cell r="C4682" t="str">
            <v>UN</v>
          </cell>
          <cell r="D4682">
            <v>23.4</v>
          </cell>
          <cell r="E4682">
            <v>12.72</v>
          </cell>
          <cell r="F4682">
            <v>36.119999999999997</v>
          </cell>
        </row>
        <row r="4683">
          <cell r="A4683">
            <v>96862</v>
          </cell>
          <cell r="B4683" t="str">
            <v>TÊ, METÁLICO, PARA INSTALAÇÕES EM PEX ÁGUA, DN 20 MM, CONEXÃO POR ANEL DESLIZANTE - FORNECIMENTO E INSTALAÇÃO. AF_02/2023</v>
          </cell>
          <cell r="C4683" t="str">
            <v>UN</v>
          </cell>
          <cell r="D4683">
            <v>22.819999999999997</v>
          </cell>
          <cell r="E4683">
            <v>12.3</v>
          </cell>
          <cell r="F4683">
            <v>35.119999999999997</v>
          </cell>
        </row>
        <row r="4684">
          <cell r="A4684">
            <v>96863</v>
          </cell>
          <cell r="B4684" t="str">
            <v>TÊ, ROSCA FÊMEA, METÁLICO, PARA INSTALAÇÕES EM PEX ÁGUA, DN 20 MM X 1/2", CONEXÃO POR ANEL DESLIZANTE - FORNECIMENTO E INSTALAÇÃO. AF_02/2023</v>
          </cell>
          <cell r="C4684" t="str">
            <v>UN</v>
          </cell>
          <cell r="D4684">
            <v>23.22</v>
          </cell>
          <cell r="E4684">
            <v>14</v>
          </cell>
          <cell r="F4684">
            <v>37.22</v>
          </cell>
        </row>
        <row r="4685">
          <cell r="A4685">
            <v>96864</v>
          </cell>
          <cell r="B4685" t="str">
            <v>TÊ, METÁLICO, PARA INSTALAÇÕES EM PEX ÁGUA, DN 25 MM, CONEXÃO POR ANEL DESLIZANTE - FORNECIMENTO E INSTALAÇÃO. AF_02/2023</v>
          </cell>
          <cell r="C4685" t="str">
            <v>UN</v>
          </cell>
          <cell r="D4685">
            <v>34.349999999999994</v>
          </cell>
          <cell r="E4685">
            <v>14.7</v>
          </cell>
          <cell r="F4685">
            <v>49.05</v>
          </cell>
        </row>
        <row r="4686">
          <cell r="A4686">
            <v>96865</v>
          </cell>
          <cell r="B4686" t="str">
            <v>TÊ, ROSCA FÊMEA, METÁLICO, PARA INSTALAÇÕES EM PEX ÁGUA, DN 25 MM X 3/4", CONEXÃO POR ANEL DESLIZANTE - FORNECIMENTO E INSTALAÇÃO. AF_02/2023</v>
          </cell>
          <cell r="C4686" t="str">
            <v>UN</v>
          </cell>
          <cell r="D4686">
            <v>27.270000000000003</v>
          </cell>
          <cell r="E4686">
            <v>16.68</v>
          </cell>
          <cell r="F4686">
            <v>43.95</v>
          </cell>
        </row>
        <row r="4687">
          <cell r="A4687">
            <v>96866</v>
          </cell>
          <cell r="B4687" t="str">
            <v>TÊ, METÁLICO, PARA INSTALAÇÕES EM PEX ÁGUA, DN 32 MM, CONEXÃO POR ANEL DESLIZANTE - FORNECIMENTO E INSTALAÇÃO. AF_02/2023</v>
          </cell>
          <cell r="C4687" t="str">
            <v>UN</v>
          </cell>
          <cell r="D4687">
            <v>45.55</v>
          </cell>
          <cell r="E4687">
            <v>18.05</v>
          </cell>
          <cell r="F4687">
            <v>63.6</v>
          </cell>
        </row>
        <row r="4688">
          <cell r="A4688">
            <v>96868</v>
          </cell>
          <cell r="B4688" t="str">
            <v>TÊ, PARA INSTALAÇÕES EM PEX ÁGUA, DN 16 MM, CONEXÃO POR CRIMPAGEM - FORNECIMENTO E INSTALAÇÃO. AF_02/2023</v>
          </cell>
          <cell r="C4688" t="str">
            <v>UN</v>
          </cell>
          <cell r="D4688">
            <v>11.559999999999999</v>
          </cell>
          <cell r="E4688">
            <v>7.25</v>
          </cell>
          <cell r="F4688">
            <v>18.809999999999999</v>
          </cell>
        </row>
        <row r="4689">
          <cell r="A4689">
            <v>96869</v>
          </cell>
          <cell r="B4689" t="str">
            <v>TÊ, PARA INSTALAÇÕES EM PEX ÁGUA, DN 20 MM, CONEXÃO POR CRIMPAGEM - FORNECIMENTO E INSTALAÇÃO. AF_02/2023</v>
          </cell>
          <cell r="C4689" t="str">
            <v>UN</v>
          </cell>
          <cell r="D4689">
            <v>19.71</v>
          </cell>
          <cell r="E4689">
            <v>8.58</v>
          </cell>
          <cell r="F4689">
            <v>28.29</v>
          </cell>
        </row>
        <row r="4690">
          <cell r="A4690">
            <v>96870</v>
          </cell>
          <cell r="B4690" t="str">
            <v>TÊ, PARA INSTALAÇÕES EM PEX ÁGUA, DN 25 MM, CONEXÃO POR CRIMPAGEM - FORNECIMENTO E INSTALAÇÃO. AF_02/2023</v>
          </cell>
          <cell r="C4690" t="str">
            <v>UN</v>
          </cell>
          <cell r="D4690">
            <v>31.689999999999998</v>
          </cell>
          <cell r="E4690">
            <v>10.25</v>
          </cell>
          <cell r="F4690">
            <v>41.94</v>
          </cell>
        </row>
        <row r="4691">
          <cell r="A4691">
            <v>96871</v>
          </cell>
          <cell r="B4691" t="str">
            <v>TÊ, PARA INSTALAÇÕES EM PEX ÁGUA, DN 32 MM, CONEXÃO POR CRIMPAGEM - FORNECIMENTO E INSTALAÇÃO. AF_02/2023</v>
          </cell>
          <cell r="C4691" t="str">
            <v>UN</v>
          </cell>
          <cell r="D4691">
            <v>35.519999999999996</v>
          </cell>
          <cell r="E4691">
            <v>12.6</v>
          </cell>
          <cell r="F4691">
            <v>48.12</v>
          </cell>
        </row>
        <row r="4692">
          <cell r="A4692">
            <v>96872</v>
          </cell>
          <cell r="B4692" t="str">
            <v>DISTRIBUIDOR 2 SAÍDAS, METÁLICO, PARA INSTALAÇÕES EM PEX ÁGUA, ENTRADA DE 3/4" X 2 SAÍDAS DE 1/2", CONEXÃO POR ANEL DESLIZANTE - FORNECIMENTO E INSTALAÇÃO. AF_02/2023</v>
          </cell>
          <cell r="C4692" t="str">
            <v>UN</v>
          </cell>
          <cell r="D4692">
            <v>30.740000000000002</v>
          </cell>
          <cell r="E4692">
            <v>14.43</v>
          </cell>
          <cell r="F4692">
            <v>45.17</v>
          </cell>
        </row>
        <row r="4693">
          <cell r="A4693">
            <v>96873</v>
          </cell>
          <cell r="B4693" t="str">
            <v>DISTRIBUIDOR 2 SAÍDAS, METÁLICO, PARA INSTALAÇÕES EM PEX ÁGUA, ENTRADA DE 1" X 2 SAÍDAS DE 1/2", CONEXÃO POR ANEL DESLIZANTE - FORNECIMENTO E INSTALAÇÃO. AF_02/2023</v>
          </cell>
          <cell r="C4693" t="str">
            <v>UN</v>
          </cell>
          <cell r="D4693">
            <v>43.320000000000007</v>
          </cell>
          <cell r="E4693">
            <v>16.239999999999998</v>
          </cell>
          <cell r="F4693">
            <v>59.56</v>
          </cell>
        </row>
        <row r="4694">
          <cell r="A4694">
            <v>96874</v>
          </cell>
          <cell r="B4694" t="str">
            <v>DISTRIBUIDOR 3 SAÍDAS, METÁLICO, PARA INSTALAÇÕES EM PEX ÁGUA, ENTRADA DE 3/4" X 3 SAÍDAS DE 1/2", CONEXÃO POR ANEL DESLIZANTE - FORNECIMENTO E INSTALAÇÃO. AF_02/2023</v>
          </cell>
          <cell r="C4694" t="str">
            <v>UN</v>
          </cell>
          <cell r="D4694">
            <v>37.800000000000004</v>
          </cell>
          <cell r="E4694">
            <v>17.04</v>
          </cell>
          <cell r="F4694">
            <v>54.84</v>
          </cell>
        </row>
        <row r="4695">
          <cell r="A4695">
            <v>96875</v>
          </cell>
          <cell r="B4695" t="str">
            <v>DISTRIBUIDOR 3 SAÍDAS, METÁLICO, PARA INSTALAÇÕES EM PEX ÁGUA, ENTRADA DE 1" X 3 SAÍDAS DE 1/2", CONEXÃO POR ANEL DESLIZANTE - FORNECIMENTO E INSTALAÇÃO. AF_02/2023</v>
          </cell>
          <cell r="C4695" t="str">
            <v>UN</v>
          </cell>
          <cell r="D4695">
            <v>52.41</v>
          </cell>
          <cell r="E4695">
            <v>18.809999999999999</v>
          </cell>
          <cell r="F4695">
            <v>71.22</v>
          </cell>
        </row>
        <row r="4696">
          <cell r="A4696">
            <v>96876</v>
          </cell>
          <cell r="B4696" t="str">
            <v>DISTRIBUIDOR 2 SAÍDAS, PARA INSTALAÇÕES EM PEX ÁGUA, ENTRADA DE 32 MM X 2 SAÍDAS DE 16 MM, CONEXÃO POR CRIMPAGEM FORNECIMENTO E INSTALAÇÃO. AF_02/2023</v>
          </cell>
          <cell r="C4696" t="str">
            <v>UN</v>
          </cell>
          <cell r="D4696">
            <v>145.82</v>
          </cell>
          <cell r="E4696">
            <v>17.190000000000001</v>
          </cell>
          <cell r="F4696">
            <v>163.01</v>
          </cell>
        </row>
        <row r="4697">
          <cell r="A4697">
            <v>96878</v>
          </cell>
          <cell r="B4697" t="str">
            <v>DISTRIBUIDOR 2 SAÍDAS, PARA INSTALAÇÕES EM PEX ÁGUA, ENTRADA DE 32 MM X 2 SAÍDAS DE 25 MM, CONEXÃO POR CRIMPAGEM - FORNECIMENTO E INSTALAÇÃO. AF_02/2023</v>
          </cell>
          <cell r="C4697" t="str">
            <v>UN</v>
          </cell>
          <cell r="D4697">
            <v>163.80000000000001</v>
          </cell>
          <cell r="E4697">
            <v>18.690000000000001</v>
          </cell>
          <cell r="F4697">
            <v>182.49</v>
          </cell>
        </row>
        <row r="4698">
          <cell r="A4698">
            <v>96879</v>
          </cell>
          <cell r="B4698" t="str">
            <v>DISTRIBUIDOR 3 SAÍDAS, PARA INSTALAÇÕES EM PEX ÁGUA, ENTRADA DE 32 MM X 3 SAÍDAS DE 16 MM, CONEXÃO POR CRIMPAGEM - FORNECIMENTO E INSTALAÇÃO. AF_02/2023</v>
          </cell>
          <cell r="C4698" t="str">
            <v>UN</v>
          </cell>
          <cell r="D4698">
            <v>158.11000000000001</v>
          </cell>
          <cell r="E4698">
            <v>19</v>
          </cell>
          <cell r="F4698">
            <v>177.11</v>
          </cell>
        </row>
        <row r="4699">
          <cell r="A4699">
            <v>96881</v>
          </cell>
          <cell r="B4699" t="str">
            <v>DISTRIBUIDOR 3 SAÍDAS, PARA INSTALAÇÕES EM PEX ÁGUA, ENTRADA DE 32 MM X 3 SAÍDAS DE 25 MM, CONEXÃO POR CRIMPAGEM - FORNECIMENTO E INSTALAÇÃO. AF_02/2023</v>
          </cell>
          <cell r="C4699" t="str">
            <v>UN</v>
          </cell>
          <cell r="D4699">
            <v>187.94</v>
          </cell>
          <cell r="E4699">
            <v>21.27</v>
          </cell>
          <cell r="F4699">
            <v>209.21</v>
          </cell>
        </row>
        <row r="4700">
          <cell r="A4700">
            <v>97425</v>
          </cell>
          <cell r="B4700" t="str">
            <v>FLANGE EM AÇO, DN 15 MM X 1/2'', INSTALADO EM RESERVAÇÃO DE ÁGUA DE EDIFICAÇÃO QUE POSSUA RESERVATÓRIO DE FIBRA/FIBROCIMENTO - FORNECIMENTO E INSTALAÇÃO. AF_06/2016</v>
          </cell>
          <cell r="C4700" t="str">
            <v>UN</v>
          </cell>
          <cell r="D4700">
            <v>24.86</v>
          </cell>
          <cell r="E4700">
            <v>10.43</v>
          </cell>
          <cell r="F4700">
            <v>35.29</v>
          </cell>
        </row>
        <row r="4701">
          <cell r="A4701">
            <v>97426</v>
          </cell>
          <cell r="B4701" t="str">
            <v>FLANGE EM AÇO, DN 20 MM X 3/4'', INSTALADO EM RESERVAÇÃO DE ÁGUA DE EDIFICAÇÃO QUE POSSUA RESERVATÓRIO DE FIBRA/FIBROCIMENTO - FORNECIMENTO E INSTALAÇÃO. AF_06/2016</v>
          </cell>
          <cell r="C4701" t="str">
            <v>UN</v>
          </cell>
          <cell r="D4701">
            <v>32.369999999999997</v>
          </cell>
          <cell r="E4701">
            <v>10.43</v>
          </cell>
          <cell r="F4701">
            <v>42.8</v>
          </cell>
        </row>
        <row r="4702">
          <cell r="A4702">
            <v>97427</v>
          </cell>
          <cell r="B4702" t="str">
            <v>FLANGE EM AÇO, DN 25 MM X 1'', INSTALADO EM RESERVAÇÃO DE ÁGUA DE EDIFICAÇÃO QUE POSSUA RESERVATÓRIO DE FIBRA/FIBROCIMENTO - FORNECIMENTO E INSTALAÇÃO. AF_06/2016</v>
          </cell>
          <cell r="C4702" t="str">
            <v>UN</v>
          </cell>
          <cell r="D4702">
            <v>38.049999999999997</v>
          </cell>
          <cell r="E4702">
            <v>10.43</v>
          </cell>
          <cell r="F4702">
            <v>48.48</v>
          </cell>
        </row>
        <row r="4703">
          <cell r="A4703">
            <v>97428</v>
          </cell>
          <cell r="B4703" t="str">
            <v>FLANGE EM AÇO, DN 32 MM X 1 1/4'', INSTALADO EM RESERVAÇÃO DE ÁGUA DE EDIFICAÇÃO QUE POSSUA RESERVATÓRIO DE FIBRA/FIBROCIMENTO - FORNECIMENTO E INSTALAÇÃO. AF_06/2016</v>
          </cell>
          <cell r="C4703" t="str">
            <v>UN</v>
          </cell>
          <cell r="D4703">
            <v>51.23</v>
          </cell>
          <cell r="E4703">
            <v>10.43</v>
          </cell>
          <cell r="F4703">
            <v>61.66</v>
          </cell>
        </row>
        <row r="4704">
          <cell r="A4704">
            <v>97429</v>
          </cell>
          <cell r="B4704" t="str">
            <v>FLANGE EM AÇO, DN 40 MM X 1 1/2'', INSTALADO EM RESERVAÇÃO DE ÁGUA DE EDIFICAÇÃO QUE POSSUA RESERVATÓRIO DE FIBRA/FIBROCIMENTO - FORNECIMENTO E INSTALAÇÃO. AF_06/2016</v>
          </cell>
          <cell r="C4704" t="str">
            <v>UN</v>
          </cell>
          <cell r="D4704">
            <v>63.370000000000005</v>
          </cell>
          <cell r="E4704">
            <v>10.42</v>
          </cell>
          <cell r="F4704">
            <v>73.790000000000006</v>
          </cell>
        </row>
        <row r="4705">
          <cell r="A4705">
            <v>97430</v>
          </cell>
          <cell r="B4705" t="str">
            <v>ACOPLAMENTO RÍGIDO EM AÇO, CONEXÃO RANHURADA, DN 50 (2"), INSTALADO EM PRUMADAS - FORNECIMENTO E INSTALAÇÃO. AF_10/2020</v>
          </cell>
          <cell r="C4705" t="str">
            <v>UN</v>
          </cell>
          <cell r="D4705">
            <v>29.45</v>
          </cell>
          <cell r="E4705">
            <v>14.27</v>
          </cell>
          <cell r="F4705">
            <v>43.72</v>
          </cell>
        </row>
        <row r="4706">
          <cell r="A4706">
            <v>97431</v>
          </cell>
          <cell r="B4706" t="str">
            <v>ACOPLAMENTO RÍGIDO EM AÇO, CONEXÃO RANHURADA, DN 65 (2 1/2"), INSTALADO EM PRUMADAS - FORNECIMENTO E INSTALAÇÃO. AF_10/2020</v>
          </cell>
          <cell r="C4706" t="str">
            <v>UN</v>
          </cell>
          <cell r="D4706">
            <v>32.380000000000003</v>
          </cell>
          <cell r="E4706">
            <v>16.47</v>
          </cell>
          <cell r="F4706">
            <v>48.85</v>
          </cell>
        </row>
        <row r="4707">
          <cell r="A4707">
            <v>97432</v>
          </cell>
          <cell r="B4707" t="str">
            <v>ACOPLAMENTO RÍGIDO EM AÇO, CONEXÃO RANHURADA, DN 80 (3"), INSTALADO EM PRUMADAS - FORNECIMENTO E INSTALAÇÃO. AF_10/2020</v>
          </cell>
          <cell r="C4707" t="str">
            <v>UN</v>
          </cell>
          <cell r="D4707">
            <v>36.510000000000005</v>
          </cell>
          <cell r="E4707">
            <v>18.62</v>
          </cell>
          <cell r="F4707">
            <v>55.13</v>
          </cell>
        </row>
        <row r="4708">
          <cell r="A4708">
            <v>97433</v>
          </cell>
          <cell r="B4708" t="str">
            <v>CURVA 45 GRAUS, EM AÇO, CONEXÃO RANHURADA, DN 50 (2"), INSTALADO EM PRUMADAS - FORNECIMENTO E INSTALAÇÃO. AF_10/2020</v>
          </cell>
          <cell r="C4708" t="str">
            <v>UN</v>
          </cell>
          <cell r="D4708">
            <v>76.91</v>
          </cell>
          <cell r="E4708">
            <v>21.39</v>
          </cell>
          <cell r="F4708">
            <v>98.3</v>
          </cell>
        </row>
        <row r="4709">
          <cell r="A4709">
            <v>97434</v>
          </cell>
          <cell r="B4709" t="str">
            <v>CURVA 90 GRAUS, EM AÇO, CONEXÃO RANHURADA, DN 50 (2"), INSTALADO EM PRUMADAS - FORNECIMENTO E INSTALAÇÃO. AF_10/2020</v>
          </cell>
          <cell r="C4709" t="str">
            <v>UN</v>
          </cell>
          <cell r="D4709">
            <v>78.7</v>
          </cell>
          <cell r="E4709">
            <v>21.39</v>
          </cell>
          <cell r="F4709">
            <v>100.09</v>
          </cell>
        </row>
        <row r="4710">
          <cell r="A4710">
            <v>97435</v>
          </cell>
          <cell r="B4710" t="str">
            <v>CURVA 45 GRAUS, EM AÇO, CONEXÃO RANHURADA, DN 65 (2 1/2"), INSTALADO EM PRUMADAS - FORNECIMENTO E INSTALAÇÃO. AF_10/2020</v>
          </cell>
          <cell r="C4710" t="str">
            <v>UN</v>
          </cell>
          <cell r="D4710">
            <v>90.300000000000011</v>
          </cell>
          <cell r="E4710">
            <v>24.65</v>
          </cell>
          <cell r="F4710">
            <v>114.95</v>
          </cell>
        </row>
        <row r="4711">
          <cell r="A4711">
            <v>97436</v>
          </cell>
          <cell r="B4711" t="str">
            <v>CURVA 90 GRAUS, EM AÇO, CONEXÃO RANHURADA, DN 65 (2 1/2"), INSTALADO EM PRUMADAS - FORNECIMENTO E INSTALAÇÃO. AF_10/2020</v>
          </cell>
          <cell r="C4711" t="str">
            <v>UN</v>
          </cell>
          <cell r="D4711">
            <v>93.740000000000009</v>
          </cell>
          <cell r="E4711">
            <v>24.65</v>
          </cell>
          <cell r="F4711">
            <v>118.39</v>
          </cell>
        </row>
        <row r="4712">
          <cell r="A4712">
            <v>97437</v>
          </cell>
          <cell r="B4712" t="str">
            <v>CURVA 45 GRAUS, EM AÇO, CONEXÃO RANHURADA, DN 80 (3), INSTALADO EM PRUMADAS - FORNECIMENTO E INSTALAÇÃO. AF_10/2020</v>
          </cell>
          <cell r="C4712" t="str">
            <v>UN</v>
          </cell>
          <cell r="D4712">
            <v>103.61</v>
          </cell>
          <cell r="E4712">
            <v>27.92</v>
          </cell>
          <cell r="F4712">
            <v>131.53</v>
          </cell>
        </row>
        <row r="4713">
          <cell r="A4713">
            <v>97438</v>
          </cell>
          <cell r="B4713" t="str">
            <v>CURVA 90 GRAUS, EM AÇO, CONEXÃO RANHURADA, DN 80 (3"), INSTALADO EM PRUMADAS - FORNECIMENTO E INSTALAÇÃO. AF_10/2020</v>
          </cell>
          <cell r="C4713" t="str">
            <v>UN</v>
          </cell>
          <cell r="D4713">
            <v>107.29</v>
          </cell>
          <cell r="E4713">
            <v>27.92</v>
          </cell>
          <cell r="F4713">
            <v>135.21</v>
          </cell>
        </row>
        <row r="4714">
          <cell r="A4714">
            <v>97439</v>
          </cell>
          <cell r="B4714" t="str">
            <v>TÊ, EM AÇO, CONEXÃO RANHURADA, DN 50 (2"), INSTALADO EM PRUMADAS - FORNECIMENTO E INSTALAÇÃO. AF_10/2020</v>
          </cell>
          <cell r="C4714" t="str">
            <v>UN</v>
          </cell>
          <cell r="D4714">
            <v>119.69999999999999</v>
          </cell>
          <cell r="E4714">
            <v>28.53</v>
          </cell>
          <cell r="F4714">
            <v>148.22999999999999</v>
          </cell>
        </row>
        <row r="4715">
          <cell r="A4715">
            <v>97440</v>
          </cell>
          <cell r="B4715" t="str">
            <v>TÊ, EM AÇO, CONEXÃO RANHURADA, DN 65 (2 1/2"), INSTALADO EM PRUMADAS - FORNECIMENTO E INSTALAÇÃO. AF_10/2020</v>
          </cell>
          <cell r="C4715" t="str">
            <v>UN</v>
          </cell>
          <cell r="D4715">
            <v>144.68</v>
          </cell>
          <cell r="E4715">
            <v>32.86</v>
          </cell>
          <cell r="F4715">
            <v>177.54</v>
          </cell>
        </row>
        <row r="4716">
          <cell r="A4716">
            <v>97442</v>
          </cell>
          <cell r="B4716" t="str">
            <v>TÊ, EM AÇO, CONEXÃO RANHURADA, DN 80 (3"), INSTALADO EM PRUMADAS - FORNECIMENTO E INSTALAÇÃO. AF_10/2020</v>
          </cell>
          <cell r="C4716" t="str">
            <v>UN</v>
          </cell>
          <cell r="D4716">
            <v>158.98999999999998</v>
          </cell>
          <cell r="E4716">
            <v>37.21</v>
          </cell>
          <cell r="F4716">
            <v>196.2</v>
          </cell>
        </row>
        <row r="4717">
          <cell r="A4717">
            <v>97443</v>
          </cell>
          <cell r="B4717" t="str">
            <v>LUVA, EM AÇO, CONEXÃO SOLDADA, DN 50 (2"), INSTALADO EM PRUMADAS - FORNECIMENTO E INSTALAÇÃO. AF_10/2020</v>
          </cell>
          <cell r="C4717" t="str">
            <v>UN</v>
          </cell>
          <cell r="D4717">
            <v>96.059999999999988</v>
          </cell>
          <cell r="E4717">
            <v>31.95</v>
          </cell>
          <cell r="F4717">
            <v>128.01</v>
          </cell>
        </row>
        <row r="4718">
          <cell r="A4718">
            <v>97444</v>
          </cell>
          <cell r="B4718" t="str">
            <v>LUVA COM REDUÇÃO, EM AÇO, CONEXÃO SOLDADA, DN 50 X 40 MM (2  X 1 1/2"), INSTALADO EM PRUMADAS - FORNECIMENTO E INSTALAÇÃO. AF_10/2020</v>
          </cell>
          <cell r="C4718" t="str">
            <v>UN</v>
          </cell>
          <cell r="D4718">
            <v>119.24000000000001</v>
          </cell>
          <cell r="E4718">
            <v>31.94</v>
          </cell>
          <cell r="F4718">
            <v>151.18</v>
          </cell>
        </row>
        <row r="4719">
          <cell r="A4719">
            <v>97446</v>
          </cell>
          <cell r="B4719" t="str">
            <v>LUVA, EM AÇO, CONEXÃO SOLDADA, DN 65 (2 1/2"), INSTALADO EM PRUMADAS - FORNECIMENTO E INSTALAÇÃO. AF_10/2020</v>
          </cell>
          <cell r="C4719" t="str">
            <v>UN</v>
          </cell>
          <cell r="D4719">
            <v>227.92999999999998</v>
          </cell>
          <cell r="E4719">
            <v>35.340000000000003</v>
          </cell>
          <cell r="F4719">
            <v>263.27</v>
          </cell>
        </row>
        <row r="4720">
          <cell r="A4720">
            <v>97447</v>
          </cell>
          <cell r="B4720" t="str">
            <v>LUVA COM REDUÇÃO, EM AÇO, CONEXÃO SOLDADA, DN 65 X 50 MM (2 1/2" X 2"), INSTALADO EM PRUMADAS - FORNECIMENTO E INSTALAÇÃO. AF_10/2020</v>
          </cell>
          <cell r="C4720" t="str">
            <v>UN</v>
          </cell>
          <cell r="D4720">
            <v>227.92999999999998</v>
          </cell>
          <cell r="E4720">
            <v>35.340000000000003</v>
          </cell>
          <cell r="F4720">
            <v>263.27</v>
          </cell>
        </row>
        <row r="4721">
          <cell r="A4721">
            <v>97449</v>
          </cell>
          <cell r="B4721" t="str">
            <v>LUVA, EM AÇO, CONEXÃO SOLDADA, DN 80 (3"), INSTALADO EM PRUMADAS - FORNECIMENTO E INSTALAÇÃO. AF_10/2020</v>
          </cell>
          <cell r="C4721" t="str">
            <v>UN</v>
          </cell>
          <cell r="D4721">
            <v>241.51</v>
          </cell>
          <cell r="E4721">
            <v>38.76</v>
          </cell>
          <cell r="F4721">
            <v>280.27</v>
          </cell>
        </row>
        <row r="4722">
          <cell r="A4722">
            <v>97450</v>
          </cell>
          <cell r="B4722" t="str">
            <v>LUVA COM REDUÇÃO, EM AÇO, CONEXÃO SOLDADA, DN 80 X 65 MM (3" X 2 1/2"), INSTALADO EM PRUMADAS - FORNECIMENTO E INSTALAÇÃO. AF_10/2020</v>
          </cell>
          <cell r="C4722" t="str">
            <v>UN</v>
          </cell>
          <cell r="D4722">
            <v>304.62</v>
          </cell>
          <cell r="E4722">
            <v>38.76</v>
          </cell>
          <cell r="F4722">
            <v>343.38</v>
          </cell>
        </row>
        <row r="4723">
          <cell r="A4723">
            <v>97452</v>
          </cell>
          <cell r="B4723" t="str">
            <v>CURVA 45 GRAUS, EM AÇO, CONEXÃO SOLDADA, DN 50 (2"), INSTALADO EM PRUMADAS - FORNECIMENTO E INSTALAÇÃO. AF_10/2020</v>
          </cell>
          <cell r="C4723" t="str">
            <v>UN</v>
          </cell>
          <cell r="D4723">
            <v>163.13</v>
          </cell>
          <cell r="E4723">
            <v>47.92</v>
          </cell>
          <cell r="F4723">
            <v>211.05</v>
          </cell>
        </row>
        <row r="4724">
          <cell r="A4724">
            <v>97453</v>
          </cell>
          <cell r="B4724" t="str">
            <v>CURVA 90 GRAUS, EM AÇO, CONEXÃO SOLDADA, DN 50 (2"), INSTALADO EM PRUMADAS - FORNECIMENTO E INSTALAÇÃO. AF_10/2020</v>
          </cell>
          <cell r="C4724" t="str">
            <v>UN</v>
          </cell>
          <cell r="D4724">
            <v>176.37</v>
          </cell>
          <cell r="E4724">
            <v>47.91</v>
          </cell>
          <cell r="F4724">
            <v>224.28</v>
          </cell>
        </row>
        <row r="4725">
          <cell r="A4725">
            <v>97454</v>
          </cell>
          <cell r="B4725" t="str">
            <v>CURVA 45 GRAUS, EM AÇO, CONEXÃO SOLDADA, DN 65 (2 1/2"), INSTALADO EM PRUMADAS - FORNECIMENTO E INSTALAÇÃO. AF_10/2020</v>
          </cell>
          <cell r="C4725" t="str">
            <v>UN</v>
          </cell>
          <cell r="D4725">
            <v>308.53999999999996</v>
          </cell>
          <cell r="E4725">
            <v>53.04</v>
          </cell>
          <cell r="F4725">
            <v>361.58</v>
          </cell>
        </row>
        <row r="4726">
          <cell r="A4726">
            <v>97455</v>
          </cell>
          <cell r="B4726" t="str">
            <v>CURVA 90 GRAUS, EM AÇO, CONEXÃO SOLDADA, DN 65 (2 1/2"), INSTALADO EM PRUMADAS - FORNECIMENTO E INSTALAÇÃO. AF_10/2020</v>
          </cell>
          <cell r="C4726" t="str">
            <v>UN</v>
          </cell>
          <cell r="D4726">
            <v>329.69</v>
          </cell>
          <cell r="E4726">
            <v>53.04</v>
          </cell>
          <cell r="F4726">
            <v>382.73</v>
          </cell>
        </row>
        <row r="4727">
          <cell r="A4727">
            <v>97456</v>
          </cell>
          <cell r="B4727" t="str">
            <v>CURVA 45 GRAUS, EM AÇO, CONEXÃO SOLDADA, DN 80 (3"), INSTALADO EM PRUMADAS - FORNECIMENTO E INSTALAÇÃO. AF_10/2020</v>
          </cell>
          <cell r="C4727" t="str">
            <v>UN</v>
          </cell>
          <cell r="D4727">
            <v>766.1</v>
          </cell>
          <cell r="E4727">
            <v>58.15</v>
          </cell>
          <cell r="F4727">
            <v>824.25</v>
          </cell>
        </row>
        <row r="4728">
          <cell r="A4728">
            <v>97457</v>
          </cell>
          <cell r="B4728" t="str">
            <v>CURVA 90 GRAUS, EM AÇO, CONEXÃO SOLDADA, DN 80 (3"), INSTALADO EM PRUMADAS - FORNECIMENTO E INSTALAÇÃO. AF_10/2020</v>
          </cell>
          <cell r="C4728" t="str">
            <v>UN</v>
          </cell>
          <cell r="D4728">
            <v>671.17000000000007</v>
          </cell>
          <cell r="E4728">
            <v>58.16</v>
          </cell>
          <cell r="F4728">
            <v>729.33</v>
          </cell>
        </row>
        <row r="4729">
          <cell r="A4729">
            <v>97458</v>
          </cell>
          <cell r="B4729" t="str">
            <v>TÊ, EM AÇO, CONEXÃO SOLDADA, DN 50 (2"), INSTALADO EM PRUMADAS - FORNECIMENTO E INSTALAÇÃO. AF_10/2020</v>
          </cell>
          <cell r="C4729" t="str">
            <v>UN</v>
          </cell>
          <cell r="D4729">
            <v>270.59999999999997</v>
          </cell>
          <cell r="E4729">
            <v>63.93</v>
          </cell>
          <cell r="F4729">
            <v>334.53</v>
          </cell>
        </row>
        <row r="4730">
          <cell r="A4730">
            <v>97459</v>
          </cell>
          <cell r="B4730" t="str">
            <v>TÊ, EM AÇO, CONEXÃO SOLDADA, DN 65 (2 1/2"), INSTALADO EM PRUMADAS - FORNECIMENTO E INSTALAÇÃO. AF_10/2020</v>
          </cell>
          <cell r="C4730" t="str">
            <v>UN</v>
          </cell>
          <cell r="D4730">
            <v>506.39</v>
          </cell>
          <cell r="E4730">
            <v>70.73</v>
          </cell>
          <cell r="F4730">
            <v>577.12</v>
          </cell>
        </row>
        <row r="4731">
          <cell r="A4731">
            <v>97460</v>
          </cell>
          <cell r="B4731" t="str">
            <v>TÊ, EM AÇO, CONEXÃO SOLDADA, DN 80 (3"), INSTALADO EM PRUMADAS - FORNECIMENTO E INSTALAÇÃO. AF_10/2020</v>
          </cell>
          <cell r="C4731" t="str">
            <v>UN</v>
          </cell>
          <cell r="D4731">
            <v>812.03000000000009</v>
          </cell>
          <cell r="E4731">
            <v>77.55</v>
          </cell>
          <cell r="F4731">
            <v>889.58</v>
          </cell>
        </row>
        <row r="4732">
          <cell r="A4732">
            <v>97461</v>
          </cell>
          <cell r="B4732" t="str">
            <v>LUVA, EM AÇO, CONEXÃO SOLDADA, DN 25 (1"), INSTALADO EM REDE DE ALIMENTAÇÃO PARA HIDRANTE - FORNECIMENTO E INSTALAÇÃO. AF_10/2020</v>
          </cell>
          <cell r="C4732" t="str">
            <v>UN</v>
          </cell>
          <cell r="D4732">
            <v>31.019999999999996</v>
          </cell>
          <cell r="E4732">
            <v>9.3800000000000008</v>
          </cell>
          <cell r="F4732">
            <v>40.4</v>
          </cell>
        </row>
        <row r="4733">
          <cell r="A4733">
            <v>97462</v>
          </cell>
          <cell r="B4733" t="str">
            <v>LUVA COM REDUÇÃO, EM AÇO, CONEXÃO SOLDADA, DN 25 X 20 MM (1  X 3/4"), INSTALADO EM REDE DE ALIMENTAÇÃO PARA HIDRANTE - FORNECIMENTO E INSTALAÇÃO. AF_10/2020</v>
          </cell>
          <cell r="C4733" t="str">
            <v>UN</v>
          </cell>
          <cell r="D4733">
            <v>24.229999999999997</v>
          </cell>
          <cell r="E4733">
            <v>9.3800000000000008</v>
          </cell>
          <cell r="F4733">
            <v>33.61</v>
          </cell>
        </row>
        <row r="4734">
          <cell r="A4734">
            <v>97464</v>
          </cell>
          <cell r="B4734" t="str">
            <v>LUVA, EM AÇO, CONEXÃO SOLDADA, DN 32 (1 1/4"), INSTALADO EM REDE DE ALIMENTAÇÃO PARA HIDRANTE - FORNECIMENTO E INSTALAÇÃO. AF_10/2020</v>
          </cell>
          <cell r="C4734" t="str">
            <v>UN</v>
          </cell>
          <cell r="D4734">
            <v>46.3</v>
          </cell>
          <cell r="E4734">
            <v>12</v>
          </cell>
          <cell r="F4734">
            <v>58.3</v>
          </cell>
        </row>
        <row r="4735">
          <cell r="A4735">
            <v>97465</v>
          </cell>
          <cell r="B4735" t="str">
            <v>LUVA COM REDUÇÃO, EM AÇO, CONEXÃO SOLDADA, DN 32 X 25 MM (1 1/4"  X 1"), INSTALADO EM REDE DE ALIMENTAÇÃO PARA HIDRANTE - FORNECIMENTO E INSTALAÇÃO. AF_10/2020</v>
          </cell>
          <cell r="C4735" t="str">
            <v>UN</v>
          </cell>
          <cell r="D4735">
            <v>57.75</v>
          </cell>
          <cell r="E4735">
            <v>12</v>
          </cell>
          <cell r="F4735">
            <v>69.75</v>
          </cell>
        </row>
        <row r="4736">
          <cell r="A4736">
            <v>97467</v>
          </cell>
          <cell r="B4736" t="str">
            <v>LUVA, EM AÇO, CONEXÃO SOLDADA, DN 40 (1 1/2"), INSTALADO EM REDE DE ALIMENTAÇÃO PARA HIDRANTE - FORNECIMENTO E INSTALAÇÃO. AF_10/2020</v>
          </cell>
          <cell r="C4736" t="str">
            <v>UN</v>
          </cell>
          <cell r="D4736">
            <v>59</v>
          </cell>
          <cell r="E4736">
            <v>15</v>
          </cell>
          <cell r="F4736">
            <v>74</v>
          </cell>
        </row>
        <row r="4737">
          <cell r="A4737">
            <v>97468</v>
          </cell>
          <cell r="B4737" t="str">
            <v>LUVA COM REDUÇÃO, EM AÇO, CONEXÃO SOLDADA, DN 40  X 32 MM (1 1/2" X 1 1/4"), INSTALADO EM REDE DE ALIMENTAÇÃO PARA HIDRANTE - FORNECIMENTO E INSTALAÇÃO. AF_10/2020</v>
          </cell>
          <cell r="C4737" t="str">
            <v>UN</v>
          </cell>
          <cell r="D4737">
            <v>73.67</v>
          </cell>
          <cell r="E4737">
            <v>14.99</v>
          </cell>
          <cell r="F4737">
            <v>88.66</v>
          </cell>
        </row>
        <row r="4738">
          <cell r="A4738">
            <v>97470</v>
          </cell>
          <cell r="B4738" t="str">
            <v>LUVA, EM AÇO, CONEXÃO SOLDADA, DN 50 (2"), INSTALADO EM REDE DE ALIMENTAÇÃO PARA HIDRANTE - FORNECIMENTO E INSTALAÇÃO. AF_10/2020</v>
          </cell>
          <cell r="C4738" t="str">
            <v>UN</v>
          </cell>
          <cell r="D4738">
            <v>90.81</v>
          </cell>
          <cell r="E4738">
            <v>18.75</v>
          </cell>
          <cell r="F4738">
            <v>109.56</v>
          </cell>
        </row>
        <row r="4739">
          <cell r="A4739">
            <v>97471</v>
          </cell>
          <cell r="B4739" t="str">
            <v>LUVA COM REDUÇÃO, EM AÇO, CONEXÃO SOLDADA, DN 50 X 40 MM (2" X 1 1/2"), INSTALADO EM REDE DE ALIMENTAÇÃO PARA HIDRANTE - FORNECIMENTO E INSTALAÇÃO. AF_10/2020</v>
          </cell>
          <cell r="C4739" t="str">
            <v>UN</v>
          </cell>
          <cell r="D4739">
            <v>113.97999999999999</v>
          </cell>
          <cell r="E4739">
            <v>18.75</v>
          </cell>
          <cell r="F4739">
            <v>132.72999999999999</v>
          </cell>
        </row>
        <row r="4740">
          <cell r="A4740">
            <v>97474</v>
          </cell>
          <cell r="B4740" t="str">
            <v>LUVA, EM AÇO, CONEXÃO SOLDADA, DN 65 (2 1/2"), INSTALADO EM REDE DE ALIMENTAÇÃO PARA HIDRANTE - FORNECIMENTO E INSTALAÇÃO. AF_10/2020</v>
          </cell>
          <cell r="C4740" t="str">
            <v>UN</v>
          </cell>
          <cell r="D4740">
            <v>176.74</v>
          </cell>
          <cell r="E4740">
            <v>24.38</v>
          </cell>
          <cell r="F4740">
            <v>201.12</v>
          </cell>
        </row>
        <row r="4741">
          <cell r="A4741">
            <v>97475</v>
          </cell>
          <cell r="B4741" t="str">
            <v>LUVA COM REDUÇÃO, EM AÇO, CONEXÃO SOLDADA, DN 65 X 50 MM (2 1/2" X 2"), INSTALADO EM REDE DE ALIMENTAÇÃO PARA HIDRANTE - FORNECIMENTO E INSTALAÇÃO. AF_10/2020</v>
          </cell>
          <cell r="C4741" t="str">
            <v>UN</v>
          </cell>
          <cell r="D4741">
            <v>223.6</v>
          </cell>
          <cell r="E4741">
            <v>24.37</v>
          </cell>
          <cell r="F4741">
            <v>247.97</v>
          </cell>
        </row>
        <row r="4742">
          <cell r="A4742">
            <v>97477</v>
          </cell>
          <cell r="B4742" t="str">
            <v>LUVA, EM AÇO, CONEXÃO SOLDADA, DN 80 (3"), INSTALADO EM REDE DE ALIMENTAÇÃO PARA HIDRANTE - FORNECIMENTO E INSTALAÇÃO. AF_10/2020</v>
          </cell>
          <cell r="C4742" t="str">
            <v>UN</v>
          </cell>
          <cell r="D4742">
            <v>238.04000000000002</v>
          </cell>
          <cell r="E4742">
            <v>30.06</v>
          </cell>
          <cell r="F4742">
            <v>268.10000000000002</v>
          </cell>
        </row>
        <row r="4743">
          <cell r="A4743">
            <v>97478</v>
          </cell>
          <cell r="B4743" t="str">
            <v>LUVA COM REDUÇÃO, EM AÇO, CONEXÃO SOLDADA, DN 80 X 65 MM (3" X 2 1/2"), INSTALADO EM REDE DE ALIMENTAÇÃO PARA HIDRANTE - FORNECIMENTO E INSTALAÇÃO. AF_10/2020</v>
          </cell>
          <cell r="C4743" t="str">
            <v>UN</v>
          </cell>
          <cell r="D4743">
            <v>301.14999999999998</v>
          </cell>
          <cell r="E4743">
            <v>30.06</v>
          </cell>
          <cell r="F4743">
            <v>331.21</v>
          </cell>
        </row>
        <row r="4744">
          <cell r="A4744">
            <v>97479</v>
          </cell>
          <cell r="B4744" t="str">
            <v>CURVA 45 GRAUS, EM AÇO, CONEXÃO SOLDADA, DN 25 (1"), INSTALADO EM REDE DE ALIMENTAÇÃO PARA HIDRANTE - FORNECIMENTO E INSTALAÇÃO. AF_10/2020</v>
          </cell>
          <cell r="C4744" t="str">
            <v>UN</v>
          </cell>
          <cell r="D4744">
            <v>51.18</v>
          </cell>
          <cell r="E4744">
            <v>14.07</v>
          </cell>
          <cell r="F4744">
            <v>65.25</v>
          </cell>
        </row>
        <row r="4745">
          <cell r="A4745">
            <v>97480</v>
          </cell>
          <cell r="B4745" t="str">
            <v>CURVA 90 GRAUS, EM AÇO, CONEXÃO SOLDADA, DN 25 (1"), INSTALADO EM REDE DE ALIMENTAÇÃO PARA HIDRANTE - FORNECIMENTO E INSTALAÇÃO. AF_10/2020</v>
          </cell>
          <cell r="C4745" t="str">
            <v>UN</v>
          </cell>
          <cell r="D4745">
            <v>51.18</v>
          </cell>
          <cell r="E4745">
            <v>14.07</v>
          </cell>
          <cell r="F4745">
            <v>65.25</v>
          </cell>
        </row>
        <row r="4746">
          <cell r="A4746">
            <v>97481</v>
          </cell>
          <cell r="B4746" t="str">
            <v>CURVA 45 GRAUS, EM AÇO, CONEXÃO SOLDADA, DN 32 (1 1/4"), INSTALADO EM REDE DE ALIMENTAÇÃO PARA HIDRANTE - FORNECIMENTO E INSTALAÇÃO. AF_10/2020</v>
          </cell>
          <cell r="C4746" t="str">
            <v>UN</v>
          </cell>
          <cell r="D4746">
            <v>76.739999999999995</v>
          </cell>
          <cell r="E4746">
            <v>18</v>
          </cell>
          <cell r="F4746">
            <v>94.74</v>
          </cell>
        </row>
        <row r="4747">
          <cell r="A4747">
            <v>97482</v>
          </cell>
          <cell r="B4747" t="str">
            <v>CURVA 90 GRAUS, EM AÇO, CONEXÃO SOLDADA, DN 32 (1 1/4"), INSTALADO EM REDE DE ALIMENTAÇÃO PARA HIDRANTE - FORNECIMENTO E INSTALAÇÃO. AF_10/2020</v>
          </cell>
          <cell r="C4747" t="str">
            <v>UN</v>
          </cell>
          <cell r="D4747">
            <v>76.739999999999995</v>
          </cell>
          <cell r="E4747">
            <v>18</v>
          </cell>
          <cell r="F4747">
            <v>94.74</v>
          </cell>
        </row>
        <row r="4748">
          <cell r="A4748">
            <v>97483</v>
          </cell>
          <cell r="B4748" t="str">
            <v>CURVA 45 GRAUS, EM AÇO, CONEXÃO SOLDADA, DN 40 (1 1/2"), INSTALADO EM REDE DE ALIMENTAÇÃO PARA HIDRANTE - FORNECIMENTO E INSTALAÇÃO. AF_10/2020</v>
          </cell>
          <cell r="C4748" t="str">
            <v>UN</v>
          </cell>
          <cell r="D4748">
            <v>110.36000000000001</v>
          </cell>
          <cell r="E4748">
            <v>22.5</v>
          </cell>
          <cell r="F4748">
            <v>132.86000000000001</v>
          </cell>
        </row>
        <row r="4749">
          <cell r="A4749">
            <v>97484</v>
          </cell>
          <cell r="B4749" t="str">
            <v>CURVA 90 GRAUS, EM AÇO, CONEXÃO SOLDADA, DN 40 (1 1/2"), INSTALADO EM REDE DE ALIMENTAÇÃO PARA HIDRANTE - FORNECIMENTO E INSTALAÇÃO. AF_10/2020</v>
          </cell>
          <cell r="C4749" t="str">
            <v>UN</v>
          </cell>
          <cell r="D4749">
            <v>110.36000000000001</v>
          </cell>
          <cell r="E4749">
            <v>22.5</v>
          </cell>
          <cell r="F4749">
            <v>132.86000000000001</v>
          </cell>
        </row>
        <row r="4750">
          <cell r="A4750">
            <v>97485</v>
          </cell>
          <cell r="B4750" t="str">
            <v>CURVA 45 GRAUS, EM AÇO, CONEXÃO SOLDADA, DN 50 (2"), INSTALADO EM REDE DE ALIMENTAÇÃO PARA HIDRANTE - FORNECIMENTO E INSTALAÇÃO. AF_10/2020</v>
          </cell>
          <cell r="C4750" t="str">
            <v>UN</v>
          </cell>
          <cell r="D4750">
            <v>155.26</v>
          </cell>
          <cell r="E4750">
            <v>28.14</v>
          </cell>
          <cell r="F4750">
            <v>183.4</v>
          </cell>
        </row>
        <row r="4751">
          <cell r="A4751">
            <v>97486</v>
          </cell>
          <cell r="B4751" t="str">
            <v>CURVA 90 GRAUS, EM AÇO, CONEXÃO SOLDADA, DN 50 (2"), INSTALADO EM REDE DE ALIMENTAÇÃO PARA HIDRANTE - FORNECIMENTO E INSTALAÇÃO. AF_10/2020</v>
          </cell>
          <cell r="C4751" t="str">
            <v>UN</v>
          </cell>
          <cell r="D4751">
            <v>168.49</v>
          </cell>
          <cell r="E4751">
            <v>28.14</v>
          </cell>
          <cell r="F4751">
            <v>196.63</v>
          </cell>
        </row>
        <row r="4752">
          <cell r="A4752">
            <v>97487</v>
          </cell>
          <cell r="B4752" t="str">
            <v>CURVA 45 GRAUS, EM AÇO, CONEXÃO SOLDADA, DN 65 (2 1/2"), INSTALADO EM REDE DE ALIMENTAÇÃO PARA HIDRANTE - FORNECIMENTO E INSTALAÇÃO. AF_10/2020</v>
          </cell>
          <cell r="C4752" t="str">
            <v>UN</v>
          </cell>
          <cell r="D4752">
            <v>302.03000000000003</v>
          </cell>
          <cell r="E4752">
            <v>36.64</v>
          </cell>
          <cell r="F4752">
            <v>338.67</v>
          </cell>
        </row>
        <row r="4753">
          <cell r="A4753">
            <v>97488</v>
          </cell>
          <cell r="B4753" t="str">
            <v>CURVA 90 GRAUS, EM AÇO, CONEXÃO SOLDADA, DN 65 (2 1/2"), INSTALADO EM REDE DE ALIMENTAÇÃO PARA HIDRANTE - FORNECIMENTO E INSTALAÇÃO. AF_10/2020</v>
          </cell>
          <cell r="C4753" t="str">
            <v>UN</v>
          </cell>
          <cell r="D4753">
            <v>323.18</v>
          </cell>
          <cell r="E4753">
            <v>36.64</v>
          </cell>
          <cell r="F4753">
            <v>359.82</v>
          </cell>
        </row>
        <row r="4754">
          <cell r="A4754">
            <v>97489</v>
          </cell>
          <cell r="B4754" t="str">
            <v>CURVA 45 GRAUS, EM AÇO, CONEXÃO SOLDADA, DN 80 (3"), INSTALADO EM REDE DE ALIMENTAÇÃO PARA HIDRANTE - FORNECIMENTO E INSTALAÇÃO. AF_10/2020</v>
          </cell>
          <cell r="C4754" t="str">
            <v>UN</v>
          </cell>
          <cell r="D4754">
            <v>760.88</v>
          </cell>
          <cell r="E4754">
            <v>45.09</v>
          </cell>
          <cell r="F4754">
            <v>805.97</v>
          </cell>
        </row>
        <row r="4755">
          <cell r="A4755">
            <v>97490</v>
          </cell>
          <cell r="B4755" t="str">
            <v>CURVA 90 GRAUS, EM AÇO, CONEXÃO SOLDADA, DN 80 (3"), INSTALADO EM REDE DE ALIMENTAÇÃO PARA HIDRANTE - FORNECIMENTO E INSTALAÇÃO. AF_10/2020</v>
          </cell>
          <cell r="C4755" t="str">
            <v>UN</v>
          </cell>
          <cell r="D4755">
            <v>665.95999999999992</v>
          </cell>
          <cell r="E4755">
            <v>45.09</v>
          </cell>
          <cell r="F4755">
            <v>711.05</v>
          </cell>
        </row>
        <row r="4756">
          <cell r="A4756">
            <v>97491</v>
          </cell>
          <cell r="B4756" t="str">
            <v>TÊ, EM AÇO, CONEXÃO SOLDADA, DN 25 (1"), INSTALADO EM REDE DE ALIMENTAÇÃO PARA HIDRANTE - FORNECIMENTO E INSTALAÇÃO. AF_10/2020</v>
          </cell>
          <cell r="C4756" t="str">
            <v>UN</v>
          </cell>
          <cell r="D4756">
            <v>82.33</v>
          </cell>
          <cell r="E4756">
            <v>18.690000000000001</v>
          </cell>
          <cell r="F4756">
            <v>101.02</v>
          </cell>
        </row>
        <row r="4757">
          <cell r="A4757">
            <v>97492</v>
          </cell>
          <cell r="B4757" t="str">
            <v>TÊ, EM AÇO, CONEXÃO SOLDADA, DN 32 (1 1/4"), INSTALADO EM REDE DE ALIMENTAÇÃO PARA HIDRANTE - FORNECIMENTO E INSTALAÇÃO. AF_10/2020</v>
          </cell>
          <cell r="C4757" t="str">
            <v>UN</v>
          </cell>
          <cell r="D4757">
            <v>124.39999999999999</v>
          </cell>
          <cell r="E4757">
            <v>24.02</v>
          </cell>
          <cell r="F4757">
            <v>148.41999999999999</v>
          </cell>
        </row>
        <row r="4758">
          <cell r="A4758">
            <v>97493</v>
          </cell>
          <cell r="B4758" t="str">
            <v>TÊ, EM AÇO, CONEXÃO SOLDADA, DN 40 (1 1/2"), INSTALADO EM REDE DE ALIMENTAÇÃO PARA HIDRANTE - FORNECIMENTO E INSTALAÇÃO. AF_10/2020</v>
          </cell>
          <cell r="C4758" t="str">
            <v>UN</v>
          </cell>
          <cell r="D4758">
            <v>161.45000000000002</v>
          </cell>
          <cell r="E4758">
            <v>30.01</v>
          </cell>
          <cell r="F4758">
            <v>191.46</v>
          </cell>
        </row>
        <row r="4759">
          <cell r="A4759">
            <v>97494</v>
          </cell>
          <cell r="B4759" t="str">
            <v>TÊ, EM AÇO, CONEXÃO SOLDADA, DN 50 (2"), INSTALADO EM REDE DE ALIMENTAÇÃO PARA HIDRANTE - FORNECIMENTO E INSTALAÇÃO. AF_10/2020</v>
          </cell>
          <cell r="C4759" t="str">
            <v>UN</v>
          </cell>
          <cell r="D4759">
            <v>260.09000000000003</v>
          </cell>
          <cell r="E4759">
            <v>37.53</v>
          </cell>
          <cell r="F4759">
            <v>297.62</v>
          </cell>
        </row>
        <row r="4760">
          <cell r="A4760">
            <v>97495</v>
          </cell>
          <cell r="B4760" t="str">
            <v>TÊ, EM AÇO, CONEXÃO SOLDADA, DN 65 (2 1/2"), INSTALADO EM REDE DE ALIMENTAÇÃO PARA HIDRANTE - FORNECIMENTO E INSTALAÇÃO. AF_10/2020</v>
          </cell>
          <cell r="C4760" t="str">
            <v>UN</v>
          </cell>
          <cell r="D4760">
            <v>497.65999999999997</v>
          </cell>
          <cell r="E4760">
            <v>48.84</v>
          </cell>
          <cell r="F4760">
            <v>546.5</v>
          </cell>
        </row>
        <row r="4761">
          <cell r="A4761">
            <v>97496</v>
          </cell>
          <cell r="B4761" t="str">
            <v>TÊ, EM AÇO, CONEXÃO SOLDADA, DN 80 (3"), INSTALADO EM REDE DE ALIMENTAÇÃO PARA HIDRANTE - FORNECIMENTO E INSTALAÇÃO. AF_10/2020</v>
          </cell>
          <cell r="C4761" t="str">
            <v>UN</v>
          </cell>
          <cell r="D4761">
            <v>805.11</v>
          </cell>
          <cell r="E4761">
            <v>60.15</v>
          </cell>
          <cell r="F4761">
            <v>865.26</v>
          </cell>
        </row>
        <row r="4762">
          <cell r="A4762">
            <v>97499</v>
          </cell>
          <cell r="B4762" t="str">
            <v>LUVA, EM AÇO, CONEXÃO SOLDADA, DN 25 (1"), INSTALADO EM REDE DE ALIMENTAÇÃO PARA SPRINKLER - FORNECIMENTO E INSTALAÇÃO. AF_10/2020</v>
          </cell>
          <cell r="C4762" t="str">
            <v>UN</v>
          </cell>
          <cell r="D4762">
            <v>30.18</v>
          </cell>
          <cell r="E4762">
            <v>7.25</v>
          </cell>
          <cell r="F4762">
            <v>37.43</v>
          </cell>
        </row>
        <row r="4763">
          <cell r="A4763">
            <v>97500</v>
          </cell>
          <cell r="B4763" t="str">
            <v>LUVA COM REDUÇÃO, EM AÇO, CONEXÃO SOLDADA, DN 25 X 20 MM (1" X 3/4"), INSTALADO EM REDE DE ALIMENTAÇÃO PARA SPRINKLER - FORNECIMENTO E INSTALAÇÃO. AF_10/2020</v>
          </cell>
          <cell r="C4763" t="str">
            <v>UN</v>
          </cell>
          <cell r="D4763">
            <v>23.380000000000003</v>
          </cell>
          <cell r="E4763">
            <v>7.26</v>
          </cell>
          <cell r="F4763">
            <v>30.64</v>
          </cell>
        </row>
        <row r="4764">
          <cell r="A4764">
            <v>97502</v>
          </cell>
          <cell r="B4764" t="str">
            <v>LUVA, EM AÇO, CONEXÃO SOLDADA, DN 32 (1 1/4"), INSTALADO EM REDE DE ALIMENTAÇÃO PARA SPRINKLER - FORNECIMENTO E INSTALAÇÃO. AF_10/2020</v>
          </cell>
          <cell r="C4764" t="str">
            <v>UN</v>
          </cell>
          <cell r="D4764">
            <v>44.75</v>
          </cell>
          <cell r="E4764">
            <v>8.0299999999999994</v>
          </cell>
          <cell r="F4764">
            <v>52.78</v>
          </cell>
        </row>
        <row r="4765">
          <cell r="A4765">
            <v>97503</v>
          </cell>
          <cell r="B4765" t="str">
            <v>LUVA COM REDUÇÃO, EM AÇO, CONEXÃO SOLDADA, DN 32 X 25 MM (1 1/4"  X 1"), INSTALADO EM REDE DE ALIMENTAÇÃO PARA SPRINKLER - FORNECIMENTO E INSTALAÇÃO. AF_10/2020</v>
          </cell>
          <cell r="C4765" t="str">
            <v>UN</v>
          </cell>
          <cell r="D4765">
            <v>56.28</v>
          </cell>
          <cell r="E4765">
            <v>8.23</v>
          </cell>
          <cell r="F4765">
            <v>64.510000000000005</v>
          </cell>
        </row>
        <row r="4766">
          <cell r="A4766">
            <v>97505</v>
          </cell>
          <cell r="B4766" t="str">
            <v>LUVA, EM AÇO, CONEXÃO SOLDADA, DN 40 (1 1/2"), INSTALADO EM REDE DE ALIMENTAÇÃO PARA SPRINKLER - FORNECIMENTO E INSTALAÇÃO. AF_10/2020</v>
          </cell>
          <cell r="C4766" t="str">
            <v>UN</v>
          </cell>
          <cell r="D4766">
            <v>56.81</v>
          </cell>
          <cell r="E4766">
            <v>9.42</v>
          </cell>
          <cell r="F4766">
            <v>66.23</v>
          </cell>
        </row>
        <row r="4767">
          <cell r="A4767">
            <v>97506</v>
          </cell>
          <cell r="B4767" t="str">
            <v>LUVA COM REDUÇÃO, EM AÇO, CONEXÃO SOLDADA, DN 40  X 32 MM (1 1/2" X 1 1/4"), INSTALADO EM REDE DE ALIMENTAÇÃO PARA SPRINKLER - FORNECIMENTO E INSTALAÇÃO. AF_10/2020</v>
          </cell>
          <cell r="C4767" t="str">
            <v>UN</v>
          </cell>
          <cell r="D4767">
            <v>71.47</v>
          </cell>
          <cell r="E4767">
            <v>9.42</v>
          </cell>
          <cell r="F4767">
            <v>80.89</v>
          </cell>
        </row>
        <row r="4768">
          <cell r="A4768">
            <v>97508</v>
          </cell>
          <cell r="B4768" t="str">
            <v>LUVA, EM AÇO, CONEXÃO SOLDADA, DN 50 (2"), INSTALADO EM REDE DE ALIMENTAÇÃO PARA SPRINKLER - FORNECIMENTO E INSTALAÇÃO. AF_10/2020</v>
          </cell>
          <cell r="C4768" t="str">
            <v>UN</v>
          </cell>
          <cell r="D4768">
            <v>87.67</v>
          </cell>
          <cell r="E4768">
            <v>10.86</v>
          </cell>
          <cell r="F4768">
            <v>98.53</v>
          </cell>
        </row>
        <row r="4769">
          <cell r="A4769">
            <v>97509</v>
          </cell>
          <cell r="B4769" t="str">
            <v>LUVA COM REDUÇÃO, EM AÇO, CONEXÃO SOLDADA, DN 50 X 40 MM (2" X 1 1/2"), INSTALADO EM REDE DE ALIMENTAÇÃO PARA SPRINKLER - FORNECIMENTO E INSTALAÇÃO. AF_10/2020</v>
          </cell>
          <cell r="C4769" t="str">
            <v>UN</v>
          </cell>
          <cell r="D4769">
            <v>110.84</v>
          </cell>
          <cell r="E4769">
            <v>10.86</v>
          </cell>
          <cell r="F4769">
            <v>121.7</v>
          </cell>
        </row>
        <row r="4770">
          <cell r="A4770">
            <v>97511</v>
          </cell>
          <cell r="B4770" t="str">
            <v>LUVA, EM AÇO, CONEXÃO SOLDADA, DN 65 (2 1/2"), INSTALADO EM REDE DE ALIMENTAÇÃO PARA SPRINKLER - FORNECIMENTO E INSTALAÇÃO. AF_10/2020</v>
          </cell>
          <cell r="C4770" t="str">
            <v>UN</v>
          </cell>
          <cell r="D4770">
            <v>172.23</v>
          </cell>
          <cell r="E4770">
            <v>13.06</v>
          </cell>
          <cell r="F4770">
            <v>185.29</v>
          </cell>
        </row>
        <row r="4771">
          <cell r="A4771">
            <v>97512</v>
          </cell>
          <cell r="B4771" t="str">
            <v>LUVA COM REDUÇÃO, EM AÇO, CONEXÃO SOLDADA, DN 65 X 50 MM (2 1/2" X 2"), INSTALADO EM REDE DE ALIMENTAÇÃO PARA SPRINKLER - FORNECIMENTO E INSTALAÇÃO. AF_10/2020</v>
          </cell>
          <cell r="C4771" t="str">
            <v>UN</v>
          </cell>
          <cell r="D4771">
            <v>219.07999999999998</v>
          </cell>
          <cell r="E4771">
            <v>13.06</v>
          </cell>
          <cell r="F4771">
            <v>232.14</v>
          </cell>
        </row>
        <row r="4772">
          <cell r="A4772">
            <v>97514</v>
          </cell>
          <cell r="B4772" t="str">
            <v>LUVA, EM AÇO, CONEXÃO SOLDADA, DN 80 (3"), INSTALADO EM REDE DE ALIMENTAÇÃO PARA SPRINKLER - FORNECIMENTO E INSTALAÇÃO. AF_10/2020</v>
          </cell>
          <cell r="C4772" t="str">
            <v>UN</v>
          </cell>
          <cell r="D4772">
            <v>232.10999999999999</v>
          </cell>
          <cell r="E4772">
            <v>15.18</v>
          </cell>
          <cell r="F4772">
            <v>247.29</v>
          </cell>
        </row>
        <row r="4773">
          <cell r="A4773">
            <v>97515</v>
          </cell>
          <cell r="B4773" t="str">
            <v>LUVA COM REDUÇÃO, EM AÇO, CONEXÃO SOLDADA, DN 80 X 65 MM (3" X 2 1/2"), INSTALADO EM REDE DE ALIMENTAÇÃO PARA SPRINKLER - FORNECIMENTO E INSTALAÇÃO. AF_10/2020</v>
          </cell>
          <cell r="C4773" t="str">
            <v>UN</v>
          </cell>
          <cell r="D4773">
            <v>295.21999999999997</v>
          </cell>
          <cell r="E4773">
            <v>15.18</v>
          </cell>
          <cell r="F4773">
            <v>310.39999999999998</v>
          </cell>
        </row>
        <row r="4774">
          <cell r="A4774">
            <v>97517</v>
          </cell>
          <cell r="B4774" t="str">
            <v>CURVA 45 GRAUS, EM AÇO, CONEXÃO SOLDADA, DN 25 (1"), INSTALADO EM REDE DE ALIMENTAÇÃO PARA SPRINKLER - FORNECIMENTO E INSTALAÇÃO. AF_10/2020</v>
          </cell>
          <cell r="C4774" t="str">
            <v>UN</v>
          </cell>
          <cell r="D4774">
            <v>49.92</v>
          </cell>
          <cell r="E4774">
            <v>10.87</v>
          </cell>
          <cell r="F4774">
            <v>60.79</v>
          </cell>
        </row>
        <row r="4775">
          <cell r="A4775">
            <v>97518</v>
          </cell>
          <cell r="B4775" t="str">
            <v>CURVA 90 GRAUS, EM AÇO, CONEXÃO SOLDADA, DN 25 (1"), INSTALADO EM REDE DE ALIMENTAÇÃO PARA SPRINKLER - FORNECIMENTO E INSTALAÇÃO. AF_10/2020</v>
          </cell>
          <cell r="C4775" t="str">
            <v>UN</v>
          </cell>
          <cell r="D4775">
            <v>49.92</v>
          </cell>
          <cell r="E4775">
            <v>10.87</v>
          </cell>
          <cell r="F4775">
            <v>60.79</v>
          </cell>
        </row>
        <row r="4776">
          <cell r="A4776">
            <v>97519</v>
          </cell>
          <cell r="B4776" t="str">
            <v>CURVA 45 GRAUS, EM AÇO, CONEXÃO SOLDADA, DN 32 (1 1/4"), INSTALADO EM REDE DE ALIMENTAÇÃO PARA SPRINKLER - FORNECIMENTO E INSTALAÇÃO. AF_10/2020</v>
          </cell>
          <cell r="C4776" t="str">
            <v>UN</v>
          </cell>
          <cell r="D4776">
            <v>74.5</v>
          </cell>
          <cell r="E4776">
            <v>12.36</v>
          </cell>
          <cell r="F4776">
            <v>86.86</v>
          </cell>
        </row>
        <row r="4777">
          <cell r="A4777">
            <v>97520</v>
          </cell>
          <cell r="B4777" t="str">
            <v>CURVA 90 GRAUS, EM AÇO, CONEXÃO SOLDADA, DN 32 (1 1/4"), INSTALADO EM REDE DE ALIMENTAÇÃO PARA SPRINKLER - FORNECIMENTO E INSTALAÇÃO. AF_10/2020</v>
          </cell>
          <cell r="C4777" t="str">
            <v>UN</v>
          </cell>
          <cell r="D4777">
            <v>74.5</v>
          </cell>
          <cell r="E4777">
            <v>12.36</v>
          </cell>
          <cell r="F4777">
            <v>86.86</v>
          </cell>
        </row>
        <row r="4778">
          <cell r="A4778">
            <v>97521</v>
          </cell>
          <cell r="B4778" t="str">
            <v>CURVA 45 GRAUS, EM AÇO, CONEXÃO SOLDADA, DN 40 (1 1/2"), INSTALADO EM REDE DE ALIMENTAÇÃO PARA SPRINKLER - FORNECIMENTO E INSTALAÇÃO. AF_10/2020</v>
          </cell>
          <cell r="C4778" t="str">
            <v>UN</v>
          </cell>
          <cell r="D4778">
            <v>107.02</v>
          </cell>
          <cell r="E4778">
            <v>14.11</v>
          </cell>
          <cell r="F4778">
            <v>121.13</v>
          </cell>
        </row>
        <row r="4779">
          <cell r="A4779">
            <v>97522</v>
          </cell>
          <cell r="B4779" t="str">
            <v>CURVA 90 GRAUS, EM AÇO, CONEXÃO SOLDADA, DN 40 (1 1/2"), INSTALADO EM REDE DE ALIMENTAÇÃO PARA SPRINKLER - FORNECIMENTO E INSTALAÇÃO. AF_10/2020</v>
          </cell>
          <cell r="C4779" t="str">
            <v>UN</v>
          </cell>
          <cell r="D4779">
            <v>107.02</v>
          </cell>
          <cell r="E4779">
            <v>14.11</v>
          </cell>
          <cell r="F4779">
            <v>121.13</v>
          </cell>
        </row>
        <row r="4780">
          <cell r="A4780">
            <v>97523</v>
          </cell>
          <cell r="B4780" t="str">
            <v>CURVA 45 GRAUS, EM AÇO, CONEXÃO SOLDADA, DN 50 (2"), INSTALADO EM REDE DE ALIMENTAÇÃO PARA SPRINKLER - FORNECIMENTO E INSTALAÇÃO. AF_10/2020</v>
          </cell>
          <cell r="C4780" t="str">
            <v>UN</v>
          </cell>
          <cell r="D4780">
            <v>150.57</v>
          </cell>
          <cell r="E4780">
            <v>16.309999999999999</v>
          </cell>
          <cell r="F4780">
            <v>166.88</v>
          </cell>
        </row>
        <row r="4781">
          <cell r="A4781">
            <v>97524</v>
          </cell>
          <cell r="B4781" t="str">
            <v>CURVA 90 GRAUS, EM AÇO, CONEXÃO SOLDADA, DN 50 (2"), INSTALADO EM REDE DE ALIMENTAÇÃO PARA SPRINKLER - FORNECIMENTO E INSTALAÇÃO. AF_10/2020</v>
          </cell>
          <cell r="C4781" t="str">
            <v>UN</v>
          </cell>
          <cell r="D4781">
            <v>163.80000000000001</v>
          </cell>
          <cell r="E4781">
            <v>16.309999999999999</v>
          </cell>
          <cell r="F4781">
            <v>180.11</v>
          </cell>
        </row>
        <row r="4782">
          <cell r="A4782">
            <v>97525</v>
          </cell>
          <cell r="B4782" t="str">
            <v>CURVA 45 GRAUS, EM AÇO, CONEXÃO SOLDADA, DN 65 (2 1/2"), INSTALADO EM REDE DE ALIMENTAÇÃO PARA SPRINKLER - FORNECIMENTO E INSTALAÇÃO. AF_10/2020</v>
          </cell>
          <cell r="C4782" t="str">
            <v>UN</v>
          </cell>
          <cell r="D4782">
            <v>295.20999999999998</v>
          </cell>
          <cell r="E4782">
            <v>19.57</v>
          </cell>
          <cell r="F4782">
            <v>314.77999999999997</v>
          </cell>
        </row>
        <row r="4783">
          <cell r="A4783">
            <v>97526</v>
          </cell>
          <cell r="B4783" t="str">
            <v>CURVA 90 GRAUS, EM AÇO, CONEXÃO SOLDADA, DN 65 (2 1/2"), INSTALADO EM REDE DE ALIMENTAÇÃO PARA SPRINKLER - FORNECIMENTO E INSTALAÇÃO. AF_10/2020</v>
          </cell>
          <cell r="C4783" t="str">
            <v>UN</v>
          </cell>
          <cell r="D4783">
            <v>316.36</v>
          </cell>
          <cell r="E4783">
            <v>19.57</v>
          </cell>
          <cell r="F4783">
            <v>335.93</v>
          </cell>
        </row>
        <row r="4784">
          <cell r="A4784">
            <v>97527</v>
          </cell>
          <cell r="B4784" t="str">
            <v>CURVA 45 GRAUS, EM AÇO, CONEXÃO SOLDADA, DN 80 (3"), INSTALADO EM REDE DE ALIMENTAÇÃO PARA SPRINKLER - FORNECIMENTO E INSTALAÇÃO. AF_10/2020</v>
          </cell>
          <cell r="C4784" t="str">
            <v>UN</v>
          </cell>
          <cell r="D4784">
            <v>752.0200000000001</v>
          </cell>
          <cell r="E4784">
            <v>22.81</v>
          </cell>
          <cell r="F4784">
            <v>774.83</v>
          </cell>
        </row>
        <row r="4785">
          <cell r="A4785">
            <v>97528</v>
          </cell>
          <cell r="B4785" t="str">
            <v>CURVA 90 GRAUS, EM AÇO, CONEXÃO SOLDADA, DN 80 (3"), INSTALADO EM REDE DE ALIMENTAÇÃO PARA SPRINKLER - FORNECIMENTO E INSTALAÇÃO. AF_10/2020</v>
          </cell>
          <cell r="C4785" t="str">
            <v>UN</v>
          </cell>
          <cell r="D4785">
            <v>657.1</v>
          </cell>
          <cell r="E4785">
            <v>22.81</v>
          </cell>
          <cell r="F4785">
            <v>679.91</v>
          </cell>
        </row>
        <row r="4786">
          <cell r="A4786">
            <v>97529</v>
          </cell>
          <cell r="B4786" t="str">
            <v>TÊ, EM AÇO, CONEXÃO SOLDADA, DN 25 (1"), INSTALADO EM REDE DE ALIMENTAÇÃO PARA SPRINKLER - FORNECIMENTO E INSTALAÇÃO. AF_10/2020</v>
          </cell>
          <cell r="C4786" t="str">
            <v>UN</v>
          </cell>
          <cell r="D4786">
            <v>80.66</v>
          </cell>
          <cell r="E4786">
            <v>14.5</v>
          </cell>
          <cell r="F4786">
            <v>95.16</v>
          </cell>
        </row>
        <row r="4787">
          <cell r="A4787">
            <v>97530</v>
          </cell>
          <cell r="B4787" t="str">
            <v>TÊ, EM AÇO, CONEXÃO SOLDADA, DN 32 (1 1/4"), INSTALADO EM REDE DE ALIMENTAÇÃO PARA SPRINKLER - FORNECIMENTO E INSTALAÇÃO. AF_10/2020</v>
          </cell>
          <cell r="C4787" t="str">
            <v>UN</v>
          </cell>
          <cell r="D4787">
            <v>121.43</v>
          </cell>
          <cell r="E4787">
            <v>16.5</v>
          </cell>
          <cell r="F4787">
            <v>137.93</v>
          </cell>
        </row>
        <row r="4788">
          <cell r="A4788">
            <v>97531</v>
          </cell>
          <cell r="B4788" t="str">
            <v>TÊ, EM AÇO, CONEXÃO SOLDADA, DN 40 (1 1/2"), INSTALADO EM REDE DE ALIMENTAÇÃO PARA SPRINKLER - FORNECIMENTO E INSTALAÇÃO. AF_10/2020</v>
          </cell>
          <cell r="C4788" t="str">
            <v>UN</v>
          </cell>
          <cell r="D4788">
            <v>157</v>
          </cell>
          <cell r="E4788">
            <v>18.809999999999999</v>
          </cell>
          <cell r="F4788">
            <v>175.81</v>
          </cell>
        </row>
        <row r="4789">
          <cell r="A4789">
            <v>97532</v>
          </cell>
          <cell r="B4789" t="str">
            <v>TÊ, EM AÇO, CONEXÃO SOLDADA, DN 50 (2"), INSTALADO EM REDE DE ALIMENTAÇÃO PARA SPRINKLER - FORNECIMENTO E INSTALAÇÃO. AF_10/2020</v>
          </cell>
          <cell r="C4789" t="str">
            <v>UN</v>
          </cell>
          <cell r="D4789">
            <v>253.82</v>
          </cell>
          <cell r="E4789">
            <v>21.75</v>
          </cell>
          <cell r="F4789">
            <v>275.57</v>
          </cell>
        </row>
        <row r="4790">
          <cell r="A4790">
            <v>97533</v>
          </cell>
          <cell r="B4790" t="str">
            <v>TÊ, EM AÇO, CONEXÃO SOLDADA, DN 65 (2 1/2"), INSTALADO EM REDE DE ALIMENTAÇÃO PARA SPRINKLER - FORNECIMENTO E INSTALAÇÃO. AF_10/2020</v>
          </cell>
          <cell r="C4790" t="str">
            <v>UN</v>
          </cell>
          <cell r="D4790">
            <v>489.94</v>
          </cell>
          <cell r="E4790">
            <v>29.44</v>
          </cell>
          <cell r="F4790">
            <v>519.38</v>
          </cell>
        </row>
        <row r="4791">
          <cell r="A4791">
            <v>97534</v>
          </cell>
          <cell r="B4791" t="str">
            <v>TÊ, EM AÇO, CONEXÃO SOLDADA, DN 80 (3"), INSTALADO EM REDE DE ALIMENTAÇÃO PARA SPRINKLER - FORNECIMENTO E INSTALAÇÃO. AF_10/2020</v>
          </cell>
          <cell r="C4791" t="str">
            <v>UN</v>
          </cell>
          <cell r="D4791">
            <v>793.29</v>
          </cell>
          <cell r="E4791">
            <v>30.44</v>
          </cell>
          <cell r="F4791">
            <v>823.73</v>
          </cell>
        </row>
        <row r="4792">
          <cell r="A4792">
            <v>97537</v>
          </cell>
          <cell r="B4792" t="str">
            <v>LUVA, EM AÇO, CONEXÃO SOLDADA, DN 15 (1/2"), INSTALADO EM RAMAIS E SUB-RAMAIS DE GÁS - FORNECIMENTO E INSTALAÇÃO. AF_10/2020</v>
          </cell>
          <cell r="C4792" t="str">
            <v>UN</v>
          </cell>
          <cell r="D4792">
            <v>20.85</v>
          </cell>
          <cell r="E4792">
            <v>7.13</v>
          </cell>
          <cell r="F4792">
            <v>27.98</v>
          </cell>
        </row>
        <row r="4793">
          <cell r="A4793">
            <v>97540</v>
          </cell>
          <cell r="B4793" t="str">
            <v>LUVA, EM AÇO, CONEXÃO SOLDADA, DN 20 (3/4"), INSTALADO EM RAMAIS E SUB-RAMAIS DE GÁS - FORNECIMENTO E INSTALAÇÃO. AF_10/2020</v>
          </cell>
          <cell r="C4793" t="str">
            <v>UN</v>
          </cell>
          <cell r="D4793">
            <v>25.160000000000004</v>
          </cell>
          <cell r="E4793">
            <v>12.26</v>
          </cell>
          <cell r="F4793">
            <v>37.42</v>
          </cell>
        </row>
        <row r="4794">
          <cell r="A4794">
            <v>97541</v>
          </cell>
          <cell r="B4794" t="str">
            <v>LUVA COM REDUÇÃO, EM AÇO, CONEXÃO SOLDADA, DN 20 X 15 MM (3/4" X 1/2"), INSTALADO EM RAMAIS E SUB-RAMAIS DE GÁS - FORNECIMENTO E INSTALAÇÃO. AF_10/2020</v>
          </cell>
          <cell r="C4794" t="str">
            <v>UN</v>
          </cell>
          <cell r="D4794">
            <v>19.53</v>
          </cell>
          <cell r="E4794">
            <v>12.26</v>
          </cell>
          <cell r="F4794">
            <v>31.79</v>
          </cell>
        </row>
        <row r="4795">
          <cell r="A4795">
            <v>97543</v>
          </cell>
          <cell r="B4795" t="str">
            <v>LUVA, EM AÇO, CONEXÃO SOLDADA, DN 25 (1"), INSTALADO EM RAMAIS E SUB-RAMAIS DE GÁS - FORNECIMENTO E INSTALAÇÃO. AF_10/2020</v>
          </cell>
          <cell r="C4795" t="str">
            <v>UN</v>
          </cell>
          <cell r="D4795">
            <v>36.76</v>
          </cell>
          <cell r="E4795">
            <v>23.85</v>
          </cell>
          <cell r="F4795">
            <v>60.61</v>
          </cell>
        </row>
        <row r="4796">
          <cell r="A4796">
            <v>97544</v>
          </cell>
          <cell r="B4796" t="str">
            <v>LUVA COM REDUÇÃO, EM AÇO, CONEXÃO SOLDADA, DN 25 X 20 MM (1" X 3/4"), INSTALADO EM RAMAIS E SUB-RAMAIS DE GÁS - FORNECIMENTO E INSTALAÇÃO. AF_10/2020</v>
          </cell>
          <cell r="C4796" t="str">
            <v>UN</v>
          </cell>
          <cell r="D4796">
            <v>29.96</v>
          </cell>
          <cell r="E4796">
            <v>23.86</v>
          </cell>
          <cell r="F4796">
            <v>53.82</v>
          </cell>
        </row>
        <row r="4797">
          <cell r="A4797">
            <v>97546</v>
          </cell>
          <cell r="B4797" t="str">
            <v>CURVA 45 GRAUS, EM AÇO, CONEXÃO SOLDADA, DN 15 (1/2"), INSTALADO EM RAMAIS E SUB-RAMAIS DE GÁS - FORNECIMENTO E INSTALAÇÃO. AF_10/2020</v>
          </cell>
          <cell r="C4797" t="str">
            <v>UN</v>
          </cell>
          <cell r="D4797">
            <v>28.35</v>
          </cell>
          <cell r="E4797">
            <v>10.75</v>
          </cell>
          <cell r="F4797">
            <v>39.1</v>
          </cell>
        </row>
        <row r="4798">
          <cell r="A4798">
            <v>97547</v>
          </cell>
          <cell r="B4798" t="str">
            <v>CURVA 90 GRAUS, EM AÇO, CONEXÃO SOLDADA, DN 15 (1/2"), INSTALADO EM RAMAIS E SUB-RAMAIS DE GÁS - FORNECIMENTO E INSTALAÇÃO. AF_10/2020</v>
          </cell>
          <cell r="C4798" t="str">
            <v>UN</v>
          </cell>
          <cell r="D4798">
            <v>28.35</v>
          </cell>
          <cell r="E4798">
            <v>10.75</v>
          </cell>
          <cell r="F4798">
            <v>39.1</v>
          </cell>
        </row>
        <row r="4799">
          <cell r="A4799">
            <v>97548</v>
          </cell>
          <cell r="B4799" t="str">
            <v>CURVA 45 GRAUS, EM AÇO, CONEXÃO SOLDADA, DN 20 (3/4"), INSTALADO EM RAMAIS E SUB-RAMAIS DE GÁS - FORNECIMENTO E INSTALAÇÃO. AF_10/2020</v>
          </cell>
          <cell r="C4799" t="str">
            <v>UN</v>
          </cell>
          <cell r="D4799">
            <v>39.4</v>
          </cell>
          <cell r="E4799">
            <v>18.399999999999999</v>
          </cell>
          <cell r="F4799">
            <v>57.8</v>
          </cell>
        </row>
        <row r="4800">
          <cell r="A4800">
            <v>97549</v>
          </cell>
          <cell r="B4800" t="str">
            <v>CURVA 90 GRAUS, EM AÇO, CONEXÃO SOLDADA, DN 20 (3/4"), INSTALADO EM RAMAIS E SUB-RAMAIS DE GÁS - FORNECIMENTO E INSTALAÇÃO. AF_10/2020</v>
          </cell>
          <cell r="C4800" t="str">
            <v>UN</v>
          </cell>
          <cell r="D4800">
            <v>39.4</v>
          </cell>
          <cell r="E4800">
            <v>18.399999999999999</v>
          </cell>
          <cell r="F4800">
            <v>57.8</v>
          </cell>
        </row>
        <row r="4801">
          <cell r="A4801">
            <v>97550</v>
          </cell>
          <cell r="B4801" t="str">
            <v>CURVA 45 GRAUS, EM AÇO, CONEXÃO SOLDADA, DN 25 (1"), INSTALADO EM RAMAIS E SUB-RAMAIS DE GÁS - FORNECIMENTO E INSTALAÇÃO. AF_10/2020</v>
          </cell>
          <cell r="C4801" t="str">
            <v>UN</v>
          </cell>
          <cell r="D4801">
            <v>59.82</v>
          </cell>
          <cell r="E4801">
            <v>35.79</v>
          </cell>
          <cell r="F4801">
            <v>95.61</v>
          </cell>
        </row>
        <row r="4802">
          <cell r="A4802">
            <v>97551</v>
          </cell>
          <cell r="B4802" t="str">
            <v>CURVA 90 GRAUS, EM AÇO, CONEXÃO SOLDADA, DN 25 (1"), INSTALADO EM RAMAIS E SUB-RAMAIS DE GÁS - FORNECIMENTO E INSTALAÇÃO. AF_10/2020</v>
          </cell>
          <cell r="C4802" t="str">
            <v>UN</v>
          </cell>
          <cell r="D4802">
            <v>59.82</v>
          </cell>
          <cell r="E4802">
            <v>35.79</v>
          </cell>
          <cell r="F4802">
            <v>95.61</v>
          </cell>
        </row>
        <row r="4803">
          <cell r="A4803">
            <v>97552</v>
          </cell>
          <cell r="B4803" t="str">
            <v>TÊ, EM AÇO, CONEXÃO SOLDADA, DN 15 (1/2"), INSTALADO EM RAMAIS E SUB-RAMAIS DE GÁS - FORNECIMENTO E INSTALAÇÃO. AF_10/2020</v>
          </cell>
          <cell r="C4803" t="str">
            <v>UN</v>
          </cell>
          <cell r="D4803">
            <v>42.71</v>
          </cell>
          <cell r="E4803">
            <v>14.33</v>
          </cell>
          <cell r="F4803">
            <v>57.04</v>
          </cell>
        </row>
        <row r="4804">
          <cell r="A4804">
            <v>97553</v>
          </cell>
          <cell r="B4804" t="str">
            <v>TÊ, EM AÇO, CONEXÃO SOLDADA, DN 20 (3/4"), INSTALADO EM RAMAIS E SUB-RAMAIS DE GÁS - FORNECIMENTO E INSTALAÇÃO. AF_10/2020</v>
          </cell>
          <cell r="C4804" t="str">
            <v>UN</v>
          </cell>
          <cell r="D4804">
            <v>57.45</v>
          </cell>
          <cell r="E4804">
            <v>24.52</v>
          </cell>
          <cell r="F4804">
            <v>81.97</v>
          </cell>
        </row>
        <row r="4805">
          <cell r="A4805">
            <v>97554</v>
          </cell>
          <cell r="B4805" t="str">
            <v>TÊ, EM AÇO, CONEXÃO SOLDADA, DN 25 (1"), INSTALADO EM RAMAIS E SUB-RAMAIS DE GÁS - FORNECIMENTO E INSTALAÇÃO. AF_10/2020</v>
          </cell>
          <cell r="C4805" t="str">
            <v>UN</v>
          </cell>
          <cell r="D4805">
            <v>93.87</v>
          </cell>
          <cell r="E4805">
            <v>47.73</v>
          </cell>
          <cell r="F4805">
            <v>141.6</v>
          </cell>
        </row>
        <row r="4806">
          <cell r="A4806">
            <v>98602</v>
          </cell>
          <cell r="B4806" t="str">
            <v>CONECTOR EM BRONZE/LATÃO, DN 22 MM X 1/2", SEM ANEL DE SOLDA, BOLSA X ROSCA F, INSTALADO EM PRUMADA DE HIDRÁULICA PREDIAL - FORNECIMENTO E INSTALAÇÃO. AF_04/2022</v>
          </cell>
          <cell r="C4806" t="str">
            <v>UN</v>
          </cell>
          <cell r="D4806">
            <v>15.070000000000002</v>
          </cell>
          <cell r="E4806">
            <v>2.6</v>
          </cell>
          <cell r="F4806">
            <v>17.670000000000002</v>
          </cell>
        </row>
        <row r="4807">
          <cell r="A4807">
            <v>103805</v>
          </cell>
          <cell r="B4807" t="str">
            <v>COTOVELO EM COBRE, DN 15 MM, 90 GRAUS, SEM ANEL DE SOLDA, INSTALADO EM RAMAL E SUB-RAMAL DE GÁS COMBUSTÍVEL - FORNECIMENTO E INSTALAÇÃO. AF_04/2022</v>
          </cell>
          <cell r="C4807" t="str">
            <v>UN</v>
          </cell>
          <cell r="D4807">
            <v>9.5499999999999989</v>
          </cell>
          <cell r="E4807">
            <v>9.69</v>
          </cell>
          <cell r="F4807">
            <v>19.239999999999998</v>
          </cell>
        </row>
        <row r="4808">
          <cell r="A4808">
            <v>103806</v>
          </cell>
          <cell r="B4808" t="str">
            <v>CURVA EM COBRE, DN 15 MM, 45 GRAUS, SEM ANEL DE SOLDA, BOLSA X BOLSA, INSTALADO EM RAMAL E SUB-RAMAL DE GÁS COMBUSTÍVEL - FORNECIMENTO E INSTALAÇÃO. AF_04/2022</v>
          </cell>
          <cell r="C4808" t="str">
            <v>UN</v>
          </cell>
          <cell r="D4808">
            <v>9.5200000000000014</v>
          </cell>
          <cell r="E4808">
            <v>9.69</v>
          </cell>
          <cell r="F4808">
            <v>19.21</v>
          </cell>
        </row>
        <row r="4809">
          <cell r="A4809">
            <v>103807</v>
          </cell>
          <cell r="B4809" t="str">
            <v>COTOVELO EM BRONZE/LATÃO, DN 15 MM X 1/2, 90 GRAUS, SEM ANEL DE SOLDA, BOLSA X ROSCA F, INSTALADO EM RAMAL E SUB-RAMAL DE GÁS COMBUSTÍVEL - FORNECIMENTO E INSTALAÇÃO. AF_04/2022</v>
          </cell>
          <cell r="C4809" t="str">
            <v>UN</v>
          </cell>
          <cell r="D4809">
            <v>15.96</v>
          </cell>
          <cell r="E4809">
            <v>6.27</v>
          </cell>
          <cell r="F4809">
            <v>22.23</v>
          </cell>
        </row>
        <row r="4810">
          <cell r="A4810">
            <v>103808</v>
          </cell>
          <cell r="B4810" t="str">
            <v>COTOVELO EM COBRE, DN 22 MM, 90 GRAUS, SEM ANEL DE SOLDA, INSTALADO EM RAMAL E SUB-RAMAL DE GÁS COMBUSTÍVEL - FORNECIMENTO E INSTALAÇÃO. AF_04/2022</v>
          </cell>
          <cell r="C4810" t="str">
            <v>UN</v>
          </cell>
          <cell r="D4810">
            <v>19.07</v>
          </cell>
          <cell r="E4810">
            <v>16.600000000000001</v>
          </cell>
          <cell r="F4810">
            <v>35.67</v>
          </cell>
        </row>
        <row r="4811">
          <cell r="A4811">
            <v>103809</v>
          </cell>
          <cell r="B4811" t="str">
            <v>CURVA EM COBRE, DN 22 MM, 45 GRAUS, SEM ANEL DE SOLDA, BOLSA X BOLSA, INSTALADO EM RAMAL E SUB-RAMAL DE GÁS COMBUSTÍVEL - FORNECIMENTO E INSTALAÇÃO. AF_04/2022</v>
          </cell>
          <cell r="C4811" t="str">
            <v>UN</v>
          </cell>
          <cell r="D4811">
            <v>18.79</v>
          </cell>
          <cell r="E4811">
            <v>16.600000000000001</v>
          </cell>
          <cell r="F4811">
            <v>35.39</v>
          </cell>
        </row>
        <row r="4812">
          <cell r="A4812">
            <v>103810</v>
          </cell>
          <cell r="B4812" t="str">
            <v>COTOVELO EM BRONZE/LATÃO, DN 22 MM X 1/2, 90 GRAUS, SEM ANEL DE SOLDA, BOLSA X ROSCA F, INSTALADO EM RAMAL E SUB-RAMAL DE GÁS COMBUSTÍVEL - FORNECIMENTO E INSTALAÇÃO. AF_04/2022</v>
          </cell>
          <cell r="C4812" t="str">
            <v>UN</v>
          </cell>
          <cell r="D4812">
            <v>24.54</v>
          </cell>
          <cell r="E4812">
            <v>9.7200000000000006</v>
          </cell>
          <cell r="F4812">
            <v>34.26</v>
          </cell>
        </row>
        <row r="4813">
          <cell r="A4813">
            <v>103811</v>
          </cell>
          <cell r="B4813" t="str">
            <v>COTOVELO EM BRONZE/LATÃO, DN 22 MM X 3/4, 90 GRAUS, SEM ANEL DE SOLDA, BOLSA X ROSCA F, INSTALADO EM RAMAL E SUB-RAMAL DE GÁS COMBUSTÍVEL - FORNECIMENTO E INSTALAÇÃO. AF_04/2022</v>
          </cell>
          <cell r="C4813" t="str">
            <v>UN</v>
          </cell>
          <cell r="D4813">
            <v>27.25</v>
          </cell>
          <cell r="E4813">
            <v>10.49</v>
          </cell>
          <cell r="F4813">
            <v>37.74</v>
          </cell>
        </row>
        <row r="4814">
          <cell r="A4814">
            <v>103812</v>
          </cell>
          <cell r="B4814" t="str">
            <v>COTOVELO EM COBRE, DN 28 MM, 90 GRAUS, SEM ANEL DE SOLDA, INSTALADO EM RAMAL E SUB-RAMAL DE GÁS COMBUSTÍVEL - FORNECIMENTO E INSTALAÇÃO. AF_04/2022</v>
          </cell>
          <cell r="C4814" t="str">
            <v>UN</v>
          </cell>
          <cell r="D4814">
            <v>29.830000000000002</v>
          </cell>
          <cell r="E4814">
            <v>22.51</v>
          </cell>
          <cell r="F4814">
            <v>52.34</v>
          </cell>
        </row>
        <row r="4815">
          <cell r="A4815">
            <v>103813</v>
          </cell>
          <cell r="B4815" t="str">
            <v>CURVA EM COBRE, DN 28 MM, 45 GRAUS, SEM ANEL DE SOLDA, BOLSA X BOLSA, INSTALADO EM RAMAL E SUB-RAMAL DE GÁS COMBUSTÍVEL - FORNECIMENTO E INSTALAÇÃO. AF_04/2022</v>
          </cell>
          <cell r="C4815" t="str">
            <v>UN</v>
          </cell>
          <cell r="D4815">
            <v>28.16</v>
          </cell>
          <cell r="E4815">
            <v>22.51</v>
          </cell>
          <cell r="F4815">
            <v>50.67</v>
          </cell>
        </row>
        <row r="4816">
          <cell r="A4816">
            <v>103814</v>
          </cell>
          <cell r="B4816" t="str">
            <v>LUVA EM COBRE, DN 15 MM, SEM ANEL DE SOLDA, INSTALADO EM RAMAL E SUB-RAMAL DE GÁS COMBUSTÍVEL - FORNECIMENTO E INSTALAÇÃO. AF_04/2022</v>
          </cell>
          <cell r="C4816" t="str">
            <v>UN</v>
          </cell>
          <cell r="D4816">
            <v>6.13</v>
          </cell>
          <cell r="E4816">
            <v>6.47</v>
          </cell>
          <cell r="F4816">
            <v>12.6</v>
          </cell>
        </row>
        <row r="4817">
          <cell r="A4817">
            <v>103815</v>
          </cell>
          <cell r="B4817" t="str">
            <v>LUVA PASSANTE EM COBRE, DN 15 MM, SEM ANEL DE SOLDA, INSTALADO EM RAMAL E SUB-RAMAL DE GÁS COMBUSTÍVEL - FORNECIMENTO E INSTALAÇÃO. AF_04/2022</v>
          </cell>
          <cell r="C4817" t="str">
            <v>UN</v>
          </cell>
          <cell r="D4817">
            <v>6.160000000000001</v>
          </cell>
          <cell r="E4817">
            <v>6.47</v>
          </cell>
          <cell r="F4817">
            <v>12.63</v>
          </cell>
        </row>
        <row r="4818">
          <cell r="A4818">
            <v>103816</v>
          </cell>
          <cell r="B4818" t="str">
            <v>CURVA DE TRANSPOSIÇÃO EM BRONZE/LATÃO, DN 15 MM, SEM ANEL DE SOLDA, BOLSA X BOLSA, INSTALADO EM RAMAL E SUB-RAMAL DE GÁS COMBUSTÍVEL - FORNECIMENTO E INSTALAÇÃO. AF_04/2022</v>
          </cell>
          <cell r="C4818" t="str">
            <v>UN</v>
          </cell>
          <cell r="D4818">
            <v>20.669999999999998</v>
          </cell>
          <cell r="E4818">
            <v>6.44</v>
          </cell>
          <cell r="F4818">
            <v>27.11</v>
          </cell>
        </row>
        <row r="4819">
          <cell r="A4819">
            <v>103817</v>
          </cell>
          <cell r="B4819" t="str">
            <v>JUNTA DE EXPANSÃO EM COBRE, DN 15 MM, PONTA X PONTA, INSTALADO EM RAMAL E SUB-RAMAL DE GÁS COMBUSTÍVEL - FORNECIMENTO E INSTALAÇÃO. AF_04/2022</v>
          </cell>
          <cell r="C4819" t="str">
            <v>UN</v>
          </cell>
          <cell r="D4819">
            <v>423.19</v>
          </cell>
          <cell r="E4819">
            <v>6.43</v>
          </cell>
          <cell r="F4819">
            <v>429.62</v>
          </cell>
        </row>
        <row r="4820">
          <cell r="A4820">
            <v>103818</v>
          </cell>
          <cell r="B4820" t="str">
            <v>CONECTOR EM BRONZE/LATÃO, DN 15 MM X 1/2, SEM ANEL DE SOLDA, BOLSA X ROSCA F, INSTALADO EM RAMAL E SUB-RAMAL DE GÁS COMBUSTÍVEL - FORNECIMENTO E INSTALAÇÃO. AF_04/2022</v>
          </cell>
          <cell r="C4820" t="str">
            <v>UN</v>
          </cell>
          <cell r="D4820">
            <v>15.419999999999998</v>
          </cell>
          <cell r="E4820">
            <v>4.66</v>
          </cell>
          <cell r="F4820">
            <v>20.079999999999998</v>
          </cell>
        </row>
        <row r="4821">
          <cell r="A4821">
            <v>103819</v>
          </cell>
          <cell r="B4821" t="str">
            <v>LUVA EM COBRE, DN 22 MM, SEM ANEL DE SOLDA, INSTALADO EM RAMAL E SUB-RAMAL DE GÁS COMBUSTÍVEL - FORNECIMENTO E INSTALAÇÃO. AF_04/2022</v>
          </cell>
          <cell r="C4821" t="str">
            <v>UN</v>
          </cell>
          <cell r="D4821">
            <v>11.139999999999999</v>
          </cell>
          <cell r="E4821">
            <v>11.06</v>
          </cell>
          <cell r="F4821">
            <v>22.2</v>
          </cell>
        </row>
        <row r="4822">
          <cell r="A4822">
            <v>103820</v>
          </cell>
          <cell r="B4822" t="str">
            <v>LUVA PASSANTE EM COBRE, DN 22 MM, SEM ANEL DE SOLDA, INSTALADO EM RAMAL E SUB-RAMAL DE GÁS COMBUSTÍVEL - FORNECIMENTO E INSTALAÇÃO. AF_04/2022</v>
          </cell>
          <cell r="C4822" t="str">
            <v>UN</v>
          </cell>
          <cell r="D4822">
            <v>12.389999999999999</v>
          </cell>
          <cell r="E4822">
            <v>11.06</v>
          </cell>
          <cell r="F4822">
            <v>23.45</v>
          </cell>
        </row>
        <row r="4823">
          <cell r="A4823">
            <v>103821</v>
          </cell>
          <cell r="B4823" t="str">
            <v>JUNTA DE EXPANSÃO EM COBRE, DN 22 MM, PONTA X PONTA, INSTALADO EM RAMAL E SUB-RAMAL DE GÁS COMBUSTÍVEL - FORNECIMENTO E INSTALAÇÃO. AF_04/2022</v>
          </cell>
          <cell r="C4823" t="str">
            <v>UN</v>
          </cell>
          <cell r="D4823">
            <v>492.81</v>
          </cell>
          <cell r="E4823">
            <v>11.04</v>
          </cell>
          <cell r="F4823">
            <v>503.85</v>
          </cell>
        </row>
        <row r="4824">
          <cell r="A4824">
            <v>103822</v>
          </cell>
          <cell r="B4824" t="str">
            <v>CURVA DE TRANSPOSIÇÃO EM BRONZE/LATÃO, DN 22 MM, SEM ANEL DE SOLDA, BOLSA X BOLSA, INSTALADO EM RAMAL E SUB-RAMAL DE GÁS COMBUSTÍVEL - FORNECIMENTO E INSTALAÇÃO. AF_04/2022</v>
          </cell>
          <cell r="C4824" t="str">
            <v>UN</v>
          </cell>
          <cell r="D4824">
            <v>44.22</v>
          </cell>
          <cell r="E4824">
            <v>11.04</v>
          </cell>
          <cell r="F4824">
            <v>55.26</v>
          </cell>
        </row>
        <row r="4825">
          <cell r="A4825">
            <v>103823</v>
          </cell>
          <cell r="B4825" t="str">
            <v>BUCHA DE REDUÇÃO EM COBRE, DN 22 MM X 15 MM, SEM ANEL DE SOLDA, PONTA X BOLSA, INSTALADO EM RAMAL E SUB-RAMAL DE GÁS COMBUSTÍVEL - FORNECIMENTO E INSTALAÇÃO. AF_04/2022</v>
          </cell>
          <cell r="C4825" t="str">
            <v>UN</v>
          </cell>
          <cell r="D4825">
            <v>10.290000000000001</v>
          </cell>
          <cell r="E4825">
            <v>8.76</v>
          </cell>
          <cell r="F4825">
            <v>19.05</v>
          </cell>
        </row>
        <row r="4826">
          <cell r="A4826">
            <v>103824</v>
          </cell>
          <cell r="B4826" t="str">
            <v>CONECTOR EM BRONZE/LATÃO, DN 22 MM X 1/2, SEM ANEL DE SOLDA, BOLSA X ROSCA F, INSTALADO EM RAMAL E SUB-RAMAL DE GÁS COMBUSTÍVEL - FORNECIMENTO E INSTALAÇÃO. AF_04/2022</v>
          </cell>
          <cell r="C4826" t="str">
            <v>UN</v>
          </cell>
          <cell r="D4826">
            <v>16.849999999999998</v>
          </cell>
          <cell r="E4826">
            <v>6.96</v>
          </cell>
          <cell r="F4826">
            <v>23.81</v>
          </cell>
        </row>
        <row r="4827">
          <cell r="A4827">
            <v>103825</v>
          </cell>
          <cell r="B4827" t="str">
            <v>CONECTOR EM BRONZE/LATÃO, DN 22 MM X 3/4, SEM ANEL DE SOLDA, BOLSA X ROSCA F, INSTALADO EM RAMAL E SUB-RAMAL DE GÁS COMBUSTÍVEL - FORNECIMENTO E INSTALAÇÃO. AF_04/2022</v>
          </cell>
          <cell r="C4827" t="str">
            <v>UN</v>
          </cell>
          <cell r="D4827">
            <v>20.36</v>
          </cell>
          <cell r="E4827">
            <v>7.72</v>
          </cell>
          <cell r="F4827">
            <v>28.08</v>
          </cell>
        </row>
        <row r="4828">
          <cell r="A4828">
            <v>103826</v>
          </cell>
          <cell r="B4828" t="str">
            <v>LUVA EM COBRE, DN 28 MM, SEM ANEL DE SOLDA, INSTALADO EM RAMAL E SUB-RAMAL DE GÁS COMBUSTÍVEL - FORNECIMENTO E INSTALAÇÃO. AF_04/2022</v>
          </cell>
          <cell r="C4828" t="str">
            <v>UN</v>
          </cell>
          <cell r="D4828">
            <v>18.020000000000003</v>
          </cell>
          <cell r="E4828">
            <v>15.01</v>
          </cell>
          <cell r="F4828">
            <v>33.03</v>
          </cell>
        </row>
        <row r="4829">
          <cell r="A4829">
            <v>103827</v>
          </cell>
          <cell r="B4829" t="str">
            <v>LUVA PASSANTE EM COBRE, DN 28 MM, SEM ANEL DE SOLDA, INSTALADO EM RAMAL E SUB-RAMAL DE GÁS COMBUSTÍVEL - FORNECIMENTO E INSTALAÇÃO. AF_04/2022</v>
          </cell>
          <cell r="C4829" t="str">
            <v>UN</v>
          </cell>
          <cell r="D4829">
            <v>18.020000000000003</v>
          </cell>
          <cell r="E4829">
            <v>15.01</v>
          </cell>
          <cell r="F4829">
            <v>33.03</v>
          </cell>
        </row>
        <row r="4830">
          <cell r="A4830">
            <v>103828</v>
          </cell>
          <cell r="B4830" t="str">
            <v>CURVA DE TRANSPOSIÇÃO EM BRONZE/LATÃO, DN 28 MM, SEM ANEL DE SOLDA, BOLSA X BOLSA, INSTALADO EM RAMAL E SUB-RAMAL DE GÁS COMBUSTÍVEL - FORNECIMENTO E INSTALAÇÃO. AF_04/2022</v>
          </cell>
          <cell r="C4830" t="str">
            <v>UN</v>
          </cell>
          <cell r="D4830">
            <v>76.540000000000006</v>
          </cell>
          <cell r="E4830">
            <v>14.99</v>
          </cell>
          <cell r="F4830">
            <v>91.53</v>
          </cell>
        </row>
        <row r="4831">
          <cell r="A4831">
            <v>103829</v>
          </cell>
          <cell r="B4831" t="str">
            <v>JUNTA DE EXPANSÃO EM COBRE, DN 28 MM, PONTA X PONTA, INSTALADO EM RAMAL E SUB-RAMAL DE GÁS COMBUSTÍVEL - FORNECIMENTO E INSTALAÇÃO. AF_04/2022</v>
          </cell>
          <cell r="C4831" t="str">
            <v>UN</v>
          </cell>
          <cell r="D4831">
            <v>542.35</v>
          </cell>
          <cell r="E4831">
            <v>14.98</v>
          </cell>
          <cell r="F4831">
            <v>557.33000000000004</v>
          </cell>
        </row>
        <row r="4832">
          <cell r="A4832">
            <v>103830</v>
          </cell>
          <cell r="B4832" t="str">
            <v>CONECTOR EM BRONZE/LATÃO, DN 28 MM X 1/2, SEM ANEL DE SOLDA, BOLSA X ROSCA F, INSTALADO EM RAMAL E SUB-RAMAL DE GÁS COMBUSTÍVEL - FORNECIMENTO E INSTALAÇÃO. AF_04/2022</v>
          </cell>
          <cell r="C4832" t="str">
            <v>UN</v>
          </cell>
          <cell r="D4832">
            <v>27.61</v>
          </cell>
          <cell r="E4832">
            <v>8.93</v>
          </cell>
          <cell r="F4832">
            <v>36.54</v>
          </cell>
        </row>
        <row r="4833">
          <cell r="A4833">
            <v>103831</v>
          </cell>
          <cell r="B4833" t="str">
            <v>BUCHA DE REDUÇÃO EM COBRE, DN 28 MM X 22 MM, SEM ANEL DE SOLDA, INSTALADO EM RAMAL E SUB-RAMAL DE GÁS COMBUSTÍVEL - FORNECIMENTO E INSTALAÇÃO. AF_04/2022</v>
          </cell>
          <cell r="C4833" t="str">
            <v>UN</v>
          </cell>
          <cell r="D4833">
            <v>15.380000000000003</v>
          </cell>
          <cell r="E4833">
            <v>13.04</v>
          </cell>
          <cell r="F4833">
            <v>28.42</v>
          </cell>
        </row>
        <row r="4834">
          <cell r="A4834">
            <v>103832</v>
          </cell>
          <cell r="B4834" t="str">
            <v>TÊ EM COBRE, DN 15 MM, SEM ANEL DE SOLDA, INSTALADO EM RAMAL E SUB-RAMAL DE GÁS COMBUSTÍVEL - FORNECIMENTO E INSTALAÇÃO. AF_04/2022</v>
          </cell>
          <cell r="C4834" t="str">
            <v>UN</v>
          </cell>
          <cell r="D4834">
            <v>13.08</v>
          </cell>
          <cell r="E4834">
            <v>12.9</v>
          </cell>
          <cell r="F4834">
            <v>25.98</v>
          </cell>
        </row>
        <row r="4835">
          <cell r="A4835">
            <v>103833</v>
          </cell>
          <cell r="B4835" t="str">
            <v>TE EM COBRE, DN 22 MM, SEM ANEL DE SOLDA, INSTALADO EM RAMAL E SUB-RAMAL DE GÁS COMBUSTÍVEL - FORNECIMENTO E INSTALAÇÃO. AF_04/2022</v>
          </cell>
          <cell r="C4835" t="str">
            <v>UN</v>
          </cell>
          <cell r="D4835">
            <v>25.179999999999996</v>
          </cell>
          <cell r="E4835">
            <v>22.12</v>
          </cell>
          <cell r="F4835">
            <v>47.3</v>
          </cell>
        </row>
        <row r="4836">
          <cell r="A4836">
            <v>103834</v>
          </cell>
          <cell r="B4836" t="str">
            <v>TÊ EM COBRE, DN 28 MM, SEM ANEL DE SOLDA, INSTALADO EM RAMAL E SUB-RAMAL DE GÁS COMBUSTÍVEL - FORNECIMENTO E INSTALAÇÃO. AF_04/2022</v>
          </cell>
          <cell r="C4836" t="str">
            <v>UN</v>
          </cell>
          <cell r="D4836">
            <v>38.200000000000003</v>
          </cell>
          <cell r="E4836">
            <v>30.02</v>
          </cell>
          <cell r="F4836">
            <v>68.22</v>
          </cell>
        </row>
        <row r="4837">
          <cell r="A4837">
            <v>103838</v>
          </cell>
          <cell r="B4837" t="str">
            <v>COTOVELO EM COBRE, DN 15 MM, 90 GRAUS, SEM ANEL DE SOLDA, INSTALADO EM RAMAL E SUB-RAMAL DE GÁS MEDICINAL - FORNECIMENTO E INSTALAÇÃO. AF_04/2022</v>
          </cell>
          <cell r="C4837" t="str">
            <v>UN</v>
          </cell>
          <cell r="D4837">
            <v>9.33</v>
          </cell>
          <cell r="E4837">
            <v>9.1199999999999992</v>
          </cell>
          <cell r="F4837">
            <v>18.45</v>
          </cell>
        </row>
        <row r="4838">
          <cell r="A4838">
            <v>103839</v>
          </cell>
          <cell r="B4838" t="str">
            <v>CURVA EM COBRE, DN 15 MM, 45 GRAUS, SEM ANEL DE SOLDA, BOLSA X BOLSA, INSTALADO EM RAMAL E SUB-RAMAL DE GÁS MEDICINAL - FORNECIMENTO E INSTALAÇÃO. AF_04/2022</v>
          </cell>
          <cell r="C4838" t="str">
            <v>UN</v>
          </cell>
          <cell r="D4838">
            <v>9.3000000000000025</v>
          </cell>
          <cell r="E4838">
            <v>9.1199999999999992</v>
          </cell>
          <cell r="F4838">
            <v>18.420000000000002</v>
          </cell>
        </row>
        <row r="4839">
          <cell r="A4839">
            <v>103840</v>
          </cell>
          <cell r="B4839" t="str">
            <v>COTOVELO EM BRONZE/LATÃO, DN 15 MM X 1/2, 90 GRAUS, SEM ANEL DE SOLDA, BOLSA X ROSCA F, INSTALADO EM RAMAL E SUB-RAMAL DE GÁS MEDICINAL - FORNECIMENTO E INSTALAÇÃO. AF_04/2022</v>
          </cell>
          <cell r="C4839" t="str">
            <v>UN</v>
          </cell>
          <cell r="D4839">
            <v>15.83</v>
          </cell>
          <cell r="E4839">
            <v>5.99</v>
          </cell>
          <cell r="F4839">
            <v>21.82</v>
          </cell>
        </row>
        <row r="4840">
          <cell r="A4840">
            <v>103841</v>
          </cell>
          <cell r="B4840" t="str">
            <v>COTOVELO EM COBRE, DN 22 MM, 90 GRAUS, SEM ANEL DE SOLDA, INSTALADO EM RAMAL E SUB-RAMAL DE GÁS MEDICINAL - FORNECIMENTO E INSTALAÇÃO. AF_04/2022</v>
          </cell>
          <cell r="C4840" t="str">
            <v>UN</v>
          </cell>
          <cell r="D4840">
            <v>17.28</v>
          </cell>
          <cell r="E4840">
            <v>12.13</v>
          </cell>
          <cell r="F4840">
            <v>29.41</v>
          </cell>
        </row>
        <row r="4841">
          <cell r="A4841">
            <v>103842</v>
          </cell>
          <cell r="B4841" t="str">
            <v>CURVA EM COBRE, DN 22 MM, 45 GRAUS, SEM ANEL DE SOLDA, BOLSA X BOLSA, INSTALADO EM RAMAL E SUB-RAMAL DE GÁS MEDICINAL - FORNECIMENTO E INSTALAÇÃO. AF_04/2022</v>
          </cell>
          <cell r="C4841" t="str">
            <v>UN</v>
          </cell>
          <cell r="D4841">
            <v>17</v>
          </cell>
          <cell r="E4841">
            <v>12.13</v>
          </cell>
          <cell r="F4841">
            <v>29.13</v>
          </cell>
        </row>
        <row r="4842">
          <cell r="A4842">
            <v>103843</v>
          </cell>
          <cell r="B4842" t="str">
            <v>COTOVELO EM BRONZE/LATÃO, DN 22 MM X 1/2, 90 GRAUS, SEM ANEL DE SOLDA, BOLSA X ROSCA F, INSTALADO EM RAMAL E SUB-RAMAL DE GÁS MEDICINAL - FORNECIMENTO E INSTALAÇÃO. AF_04/2022</v>
          </cell>
          <cell r="C4842" t="str">
            <v>UN</v>
          </cell>
          <cell r="D4842">
            <v>23.64</v>
          </cell>
          <cell r="E4842">
            <v>7.49</v>
          </cell>
          <cell r="F4842">
            <v>31.13</v>
          </cell>
        </row>
        <row r="4843">
          <cell r="A4843">
            <v>103844</v>
          </cell>
          <cell r="B4843" t="str">
            <v>COTOVELO EM BRONZE/LATÃO, DN 22 MM X 3/4, 90 GRAUS, SEM ANEL DE SOLDA, BOLSA X ROSCA F, INSTALADO EM RAMAL E SUB-RAMAL DE GÁS MEDICINAL - FORNECIMENTO E INSTALAÇÃO. AF_04/2022</v>
          </cell>
          <cell r="C4843" t="str">
            <v>UN</v>
          </cell>
          <cell r="D4843">
            <v>26.330000000000002</v>
          </cell>
          <cell r="E4843">
            <v>8.27</v>
          </cell>
          <cell r="F4843">
            <v>34.6</v>
          </cell>
        </row>
        <row r="4844">
          <cell r="A4844">
            <v>103845</v>
          </cell>
          <cell r="B4844" t="str">
            <v>COTOVELO EM COBRE, DN 28 MM, 90 GRAUS, SEM ANEL DE SOLDA, INSTALADO EM RAMAL E SUB-RAMAL DE GÁS MEDICINAL - FORNECIMENTO E INSTALAÇÃO. AF_04/2022</v>
          </cell>
          <cell r="C4844" t="str">
            <v>UN</v>
          </cell>
          <cell r="D4844">
            <v>26.669999999999998</v>
          </cell>
          <cell r="E4844">
            <v>14.73</v>
          </cell>
          <cell r="F4844">
            <v>41.4</v>
          </cell>
        </row>
        <row r="4845">
          <cell r="A4845">
            <v>103846</v>
          </cell>
          <cell r="B4845" t="str">
            <v>CURVA EM COBRE, DN 28 MM, 45 GRAUS, SEM ANEL DE SOLDA, BOLSA X BOLSA, INSTALADO EM RAMAL E SUB-RAMAL DE GÁS MEDICINAL - FORNECIMENTO E INSTALAÇÃO. AF_04/2022</v>
          </cell>
          <cell r="C4845" t="str">
            <v>UN</v>
          </cell>
          <cell r="D4845">
            <v>24.999999999999996</v>
          </cell>
          <cell r="E4845">
            <v>14.73</v>
          </cell>
          <cell r="F4845">
            <v>39.729999999999997</v>
          </cell>
        </row>
        <row r="4846">
          <cell r="A4846">
            <v>103847</v>
          </cell>
          <cell r="B4846" t="str">
            <v>LUVA EM COBRE, DN 15 MM, SEM ANEL DE SOLDA, INSTALADO EM RAMAL E SUB-RAMAL DE GÁS MEDICINAL - FORNECIMENTO E INSTALAÇÃO. AF_04/2022</v>
          </cell>
          <cell r="C4846" t="str">
            <v>UN</v>
          </cell>
          <cell r="D4846">
            <v>5.9700000000000006</v>
          </cell>
          <cell r="E4846">
            <v>6.09</v>
          </cell>
          <cell r="F4846">
            <v>12.06</v>
          </cell>
        </row>
        <row r="4847">
          <cell r="A4847">
            <v>103848</v>
          </cell>
          <cell r="B4847" t="str">
            <v>LUVA PASSANTE EM COBRE, DN 15 MM, SEM ANEL DE SOLDA, INSTALADO EM RAMAL E SUB-RAMAL DE GÁS MEDICINAL - FORNECIMENTO E INSTALAÇÃO. AF_04/2022</v>
          </cell>
          <cell r="C4847" t="str">
            <v>UN</v>
          </cell>
          <cell r="D4847">
            <v>6</v>
          </cell>
          <cell r="E4847">
            <v>6.09</v>
          </cell>
          <cell r="F4847">
            <v>12.09</v>
          </cell>
        </row>
        <row r="4848">
          <cell r="A4848">
            <v>103849</v>
          </cell>
          <cell r="B4848" t="str">
            <v>CURVA DE TRANSPOSIÇÃO EM BRONZE/LATÃO, DN 15 MM, SEM ANEL DE SOLDA, BOLSA X BOLSA, INSTALADO EM RAMAL E SUB-RAMAL DE GÁS MEDICINAL - FORNECIMENTO E INSTALAÇÃO. AF_04/2022</v>
          </cell>
          <cell r="C4848" t="str">
            <v>UN</v>
          </cell>
          <cell r="D4848">
            <v>20.51</v>
          </cell>
          <cell r="E4848">
            <v>6.06</v>
          </cell>
          <cell r="F4848">
            <v>26.57</v>
          </cell>
        </row>
        <row r="4849">
          <cell r="A4849">
            <v>103850</v>
          </cell>
          <cell r="B4849" t="str">
            <v>JUNTA DE EXPANSÃO EM COBRE, DN 15 MM, PONTA X PONTA, INSTALADO EM RAMAL E SUB-RAMAL DE GÁS MEDICINAL - FORNECIMENTO E INSTALAÇÃO. AF_04/2022</v>
          </cell>
          <cell r="C4849" t="str">
            <v>UN</v>
          </cell>
          <cell r="D4849">
            <v>423.03</v>
          </cell>
          <cell r="E4849">
            <v>6.05</v>
          </cell>
          <cell r="F4849">
            <v>429.08</v>
          </cell>
        </row>
        <row r="4850">
          <cell r="A4850">
            <v>103851</v>
          </cell>
          <cell r="B4850" t="str">
            <v>CONECTOR EM BRONZE/LATÃO, DN 15 MM X 1/2, SEM ANEL DE SOLDA, BOLSA X ROSCA F, INSTALADO EM RAMAL E SUB-RAMAL DE GÁS MEDICINAL - FORNECIMENTO E INSTALAÇÃO. AF_04/2022</v>
          </cell>
          <cell r="C4850" t="str">
            <v>UN</v>
          </cell>
          <cell r="D4850">
            <v>15.34</v>
          </cell>
          <cell r="E4850">
            <v>4.47</v>
          </cell>
          <cell r="F4850">
            <v>19.809999999999999</v>
          </cell>
        </row>
        <row r="4851">
          <cell r="A4851">
            <v>103852</v>
          </cell>
          <cell r="B4851" t="str">
            <v>LUVA EM COBRE, DN 22 MM, SEM ANEL DE SOLDA, INSTALADO EM RAMAL E SUB-RAMAL DE GÁS MEDICINAL - FORNECIMENTO E INSTALAÇÃO. AF_04/2022</v>
          </cell>
          <cell r="C4851" t="str">
            <v>UN</v>
          </cell>
          <cell r="D4851">
            <v>9.9</v>
          </cell>
          <cell r="E4851">
            <v>8.1</v>
          </cell>
          <cell r="F4851">
            <v>18</v>
          </cell>
        </row>
        <row r="4852">
          <cell r="A4852">
            <v>103853</v>
          </cell>
          <cell r="B4852" t="str">
            <v>LUVA PASSANTE EM COBRE, DN 22 MM, SEM ANEL DE SOLDA, INSTALADO EM RAMAL E SUB-RAMAL DE GÁS MEDICINAL - FORNECIMENTO E INSTALAÇÃO. AF_04/2022</v>
          </cell>
          <cell r="C4852" t="str">
            <v>UN</v>
          </cell>
          <cell r="D4852">
            <v>11.15</v>
          </cell>
          <cell r="E4852">
            <v>8.1</v>
          </cell>
          <cell r="F4852">
            <v>19.25</v>
          </cell>
        </row>
        <row r="4853">
          <cell r="A4853">
            <v>103854</v>
          </cell>
          <cell r="B4853" t="str">
            <v>JUNTA DE EXPANSÃO EM COBRE, DN 22 MM, PONTA X PONTA, INSTALADO EM RAMAL E SUB-RAMAL DE GÁS MEDICINAL - FORNECIMENTO E INSTALAÇÃO. AF_04/2022</v>
          </cell>
          <cell r="C4853" t="str">
            <v>UN</v>
          </cell>
          <cell r="D4853">
            <v>491.56</v>
          </cell>
          <cell r="E4853">
            <v>8.09</v>
          </cell>
          <cell r="F4853">
            <v>499.65</v>
          </cell>
        </row>
        <row r="4854">
          <cell r="A4854">
            <v>103855</v>
          </cell>
          <cell r="B4854" t="str">
            <v>CURVA DE TRANSPOSIÇÃO EM BRONZE/LATÃO, DN 22 MM, SEM ANEL DE SOLDA, BOLSA X BOLSA, INSTALADO EM RAMAL E SUB-RAMAL DE GÁS MEDICINAL - FORNECIMENTO E INSTALAÇÃO. AF_04/2022</v>
          </cell>
          <cell r="C4854" t="str">
            <v>UN</v>
          </cell>
          <cell r="D4854">
            <v>42.97</v>
          </cell>
          <cell r="E4854">
            <v>8.09</v>
          </cell>
          <cell r="F4854">
            <v>51.06</v>
          </cell>
        </row>
        <row r="4855">
          <cell r="A4855">
            <v>103856</v>
          </cell>
          <cell r="B4855" t="str">
            <v>BUCHA DE REDUÇÃO EM COBRE, DN 22 MM X 15 MM, SEM ANEL DE SOLDA, PONTA X BOLSA, INSTALADO EM RAMAL E SUB-RAMAL DE GÁS MEDICINAL - FORNECIMENTO E INSTALAÇÃO. AF_04/2022</v>
          </cell>
          <cell r="C4855" t="str">
            <v>UN</v>
          </cell>
          <cell r="D4855">
            <v>9.6800000000000015</v>
          </cell>
          <cell r="E4855">
            <v>7.1</v>
          </cell>
          <cell r="F4855">
            <v>16.78</v>
          </cell>
        </row>
        <row r="4856">
          <cell r="A4856">
            <v>103857</v>
          </cell>
          <cell r="B4856" t="str">
            <v>CONECTOR EM BRONZE/LATÃO, DN 22 MM X 1/2", SEM ANEL DE SOLDA, BOLSA X ROSCA F, INSTALADO EM RAMAL E SUB-RAMAL DE GÁS MEDICINAL - FORNECIMENTO E INSTALAÇÃO. AF_04/2022</v>
          </cell>
          <cell r="C4856" t="str">
            <v>UN</v>
          </cell>
          <cell r="D4856">
            <v>16.240000000000002</v>
          </cell>
          <cell r="E4856">
            <v>5.47</v>
          </cell>
          <cell r="F4856">
            <v>21.71</v>
          </cell>
        </row>
        <row r="4857">
          <cell r="A4857">
            <v>103858</v>
          </cell>
          <cell r="B4857" t="str">
            <v>CONECTOR EM BRONZE/LATÃO, DN 22 MM X 3/4", SEM ANEL DE SOLDA, BOLSA X ROSCA F, INSTALADO EM RAMAL E SUB-RAMAL DE GÁS MEDICINAL - FORNECIMENTO E INSTALAÇÃO. AF_04/2022</v>
          </cell>
          <cell r="C4857" t="str">
            <v>UN</v>
          </cell>
          <cell r="D4857">
            <v>19.740000000000002</v>
          </cell>
          <cell r="E4857">
            <v>6.24</v>
          </cell>
          <cell r="F4857">
            <v>25.98</v>
          </cell>
        </row>
        <row r="4858">
          <cell r="A4858">
            <v>103859</v>
          </cell>
          <cell r="B4858" t="str">
            <v>LUVA EM COBRE, DN 28 MM, SEM ANEL DE SOLDA, INSTALADO EM RAMAL E SUB-RAMAL DE GÁS MEDICINAL - FORNECIMENTO E INSTALAÇÃO. AF_04/2022</v>
          </cell>
          <cell r="C4858" t="str">
            <v>UN</v>
          </cell>
          <cell r="D4858">
            <v>16.329999999999998</v>
          </cell>
          <cell r="E4858">
            <v>9.83</v>
          </cell>
          <cell r="F4858">
            <v>26.16</v>
          </cell>
        </row>
        <row r="4859">
          <cell r="A4859">
            <v>103860</v>
          </cell>
          <cell r="B4859" t="str">
            <v>LUVA PASSANTE EM COBRE, DN 28 MM, SEM ANEL DE SOLDA, INSTALADO EM RAMAL E SUB-RAMAL DE GÁS MEDICINAL - FORNECIMENTO E INSTALAÇÃO. AF_04/2022</v>
          </cell>
          <cell r="C4859" t="str">
            <v>UN</v>
          </cell>
          <cell r="D4859">
            <v>16.329999999999998</v>
          </cell>
          <cell r="E4859">
            <v>9.83</v>
          </cell>
          <cell r="F4859">
            <v>26.16</v>
          </cell>
        </row>
        <row r="4860">
          <cell r="A4860">
            <v>103861</v>
          </cell>
          <cell r="B4860" t="str">
            <v>CURVA DE TRANSPOSIÇÃO EM BRONZE/LATÃO, DN 28 MM, SEM ANEL DE SOLDA, BOLSA X BOLSA, INSTALADO EM RAMAL E SUB-RAMAL DE GÁS MEDICINAL - FORNECIMENTO E INSTALAÇÃO. AF_04/2022</v>
          </cell>
          <cell r="C4860" t="str">
            <v>UN</v>
          </cell>
          <cell r="D4860">
            <v>74.849999999999994</v>
          </cell>
          <cell r="E4860">
            <v>9.81</v>
          </cell>
          <cell r="F4860">
            <v>84.66</v>
          </cell>
        </row>
        <row r="4861">
          <cell r="A4861">
            <v>103862</v>
          </cell>
          <cell r="B4861" t="str">
            <v>JUNTA DE EXPANSÃO EM COBRE, DN 28 MM, PONTA X PONTA, INSTALADO EM RAMAL E SUB-RAMAL DE GÁS MEDICINAL - FORNECIMENTO E INSTALAÇÃO. AF_04/2022</v>
          </cell>
          <cell r="C4861" t="str">
            <v>UN</v>
          </cell>
          <cell r="D4861">
            <v>540.65000000000009</v>
          </cell>
          <cell r="E4861">
            <v>9.81</v>
          </cell>
          <cell r="F4861">
            <v>550.46</v>
          </cell>
        </row>
        <row r="4862">
          <cell r="A4862">
            <v>103863</v>
          </cell>
          <cell r="B4862" t="str">
            <v>CONECTOR EM BRONZE/LATÃO, DN 28 MM X 1/2", SEM ANEL DE SOLDA, BOLSA X ROSCA F, INSTALADO EM RAMAL E SUB-RAMAL DE GÁS MEDICINAL - FORNECIMENTO E INSTALAÇÃO. AF_04/2022</v>
          </cell>
          <cell r="C4862" t="str">
            <v>UN</v>
          </cell>
          <cell r="D4862">
            <v>26.770000000000003</v>
          </cell>
          <cell r="E4862">
            <v>6.33</v>
          </cell>
          <cell r="F4862">
            <v>33.1</v>
          </cell>
        </row>
        <row r="4863">
          <cell r="A4863">
            <v>103864</v>
          </cell>
          <cell r="B4863" t="str">
            <v>BUCHA DE REDUÇÃO EM COBRE, DN 28 MM X 22 MM, SEM ANEL DE SOLDA, INSTALADO EM RAMAL E SUB-RAMAL DE GÁS MEDICINAL - FORNECIMENTO E INSTALAÇÃO. AF_04/2022</v>
          </cell>
          <cell r="C4863" t="str">
            <v>UN</v>
          </cell>
          <cell r="D4863">
            <v>13.799999999999999</v>
          </cell>
          <cell r="E4863">
            <v>8.9700000000000006</v>
          </cell>
          <cell r="F4863">
            <v>22.77</v>
          </cell>
        </row>
        <row r="4864">
          <cell r="A4864">
            <v>103865</v>
          </cell>
          <cell r="B4864" t="str">
            <v>TÊ EM COBRE, DN 15 MM, SEM ANEL DE SOLDA, INSTALADO EM RAMAL E SUB-RAMAL DE GÁS MEDICINAL - FORNECIMENTO E INSTALAÇÃO. AF_04/2022</v>
          </cell>
          <cell r="C4864" t="str">
            <v>UN</v>
          </cell>
          <cell r="D4864">
            <v>12.759999999999998</v>
          </cell>
          <cell r="E4864">
            <v>12.14</v>
          </cell>
          <cell r="F4864">
            <v>24.9</v>
          </cell>
        </row>
        <row r="4865">
          <cell r="A4865">
            <v>103866</v>
          </cell>
          <cell r="B4865" t="str">
            <v>TÊ EM COBRE, DN 22 MM, SEM ANEL DE SOLDA, INSTALADO EM RAMAL E SUB-RAMAL DE GÁS MEDICINAL - FORNECIMENTO E INSTALAÇÃO. AF_04/2022</v>
          </cell>
          <cell r="C4865" t="str">
            <v>UN</v>
          </cell>
          <cell r="D4865">
            <v>22.759999999999998</v>
          </cell>
          <cell r="E4865">
            <v>16.18</v>
          </cell>
          <cell r="F4865">
            <v>38.94</v>
          </cell>
        </row>
        <row r="4866">
          <cell r="A4866">
            <v>103867</v>
          </cell>
          <cell r="B4866" t="str">
            <v>TÊ EM COBRE, DN 28 MM, SEM ANEL DE SOLDA, INSTALADO EM RAMAL E SUB-RAMAL DE GÁS MEDICINAL - FORNECIMENTO E INSTALAÇÃO. AF_04/2022</v>
          </cell>
          <cell r="C4866" t="str">
            <v>UN</v>
          </cell>
          <cell r="D4866">
            <v>33.97</v>
          </cell>
          <cell r="E4866">
            <v>19.649999999999999</v>
          </cell>
          <cell r="F4866">
            <v>53.62</v>
          </cell>
        </row>
        <row r="4867">
          <cell r="A4867">
            <v>103874</v>
          </cell>
          <cell r="B4867" t="str">
            <v>COTOVELO EM COBRE, DN 15 MM, 90 GRAUS, SEM ANEL DE SOLDA, INSTALADO EM RAMAL E SUB-RAMAL DE AQUECIMENTO SOLAR - FORNECIMENTO E INSTALAÇÃO. AF_04/2022</v>
          </cell>
          <cell r="C4867" t="str">
            <v>UN</v>
          </cell>
          <cell r="D4867">
            <v>9.5199999999999978</v>
          </cell>
          <cell r="E4867">
            <v>9.81</v>
          </cell>
          <cell r="F4867">
            <v>19.329999999999998</v>
          </cell>
        </row>
        <row r="4868">
          <cell r="A4868">
            <v>103875</v>
          </cell>
          <cell r="B4868" t="str">
            <v>CURVA EM COBRE, DN 15 MM, 45 GRAUS, SEM ANEL DE SOLDA, BOLSA X BOLSA, INSTALADO EM RAMAL E SUB-RAMAL DE AQUECIMENTO SOLAR - FORNECIMENTO E INSTALAÇÃO. AF_04/2022</v>
          </cell>
          <cell r="C4868" t="str">
            <v>UN</v>
          </cell>
          <cell r="D4868">
            <v>9.49</v>
          </cell>
          <cell r="E4868">
            <v>9.81</v>
          </cell>
          <cell r="F4868">
            <v>19.3</v>
          </cell>
        </row>
        <row r="4869">
          <cell r="A4869">
            <v>103876</v>
          </cell>
          <cell r="B4869" t="str">
            <v>COTOVELO EM BRONZE/LATÃO, DN 15 MM X 1/2", 90 GRAUS, SEM ANEL DE SOLDA, BOLSA X ROSCA F, INSTALADO EM RAMAL E SUB-RAMAL DE AQUECIMENTO SOLAR - FORNECIMENTO E INSTALAÇÃO. AF_04/2022</v>
          </cell>
          <cell r="C4869" t="str">
            <v>UN</v>
          </cell>
          <cell r="D4869">
            <v>15.950000000000003</v>
          </cell>
          <cell r="E4869">
            <v>6.31</v>
          </cell>
          <cell r="F4869">
            <v>22.26</v>
          </cell>
        </row>
        <row r="4870">
          <cell r="A4870">
            <v>103877</v>
          </cell>
          <cell r="B4870" t="str">
            <v>COTOVELO EM COBRE, DN 22 MM, 90 GRAUS, SEM ANEL DE SOLDA, INSTALADO EM RAMAL E SUB-RAMAL DE AQUECIMENTO SOLAR - FORNECIMENTO E INSTALAÇÃO. AF_04/2022</v>
          </cell>
          <cell r="C4870" t="str">
            <v>UN</v>
          </cell>
          <cell r="D4870">
            <v>16.950000000000003</v>
          </cell>
          <cell r="E4870">
            <v>11.56</v>
          </cell>
          <cell r="F4870">
            <v>28.51</v>
          </cell>
        </row>
        <row r="4871">
          <cell r="A4871">
            <v>103878</v>
          </cell>
          <cell r="B4871" t="str">
            <v>CURVA EM COBRE, DN 22 MM, 45 GRAUS, SEM ANEL DE SOLDA, BOLSA X BOLSA, INSTALADO EM RAMAL E SUB-RAMAL DE AQUECIMENTO SOLAR - FORNECIMENTO E INSTALAÇÃO. AF_04/2022</v>
          </cell>
          <cell r="C4871" t="str">
            <v>UN</v>
          </cell>
          <cell r="D4871">
            <v>16.670000000000002</v>
          </cell>
          <cell r="E4871">
            <v>11.56</v>
          </cell>
          <cell r="F4871">
            <v>28.23</v>
          </cell>
        </row>
        <row r="4872">
          <cell r="A4872">
            <v>103879</v>
          </cell>
          <cell r="B4872" t="str">
            <v>COTOVELO EM BRONZE/LATÃO, DN 22 MM X 1/2", 90 GRAUS, SEM ANEL DE SOLDA, BOLSA X ROSCA F, INSTALADO EM RAMAL E SUB-RAMAL DE AQUECIMENTO SOLAR - FORNECIMENTO E INSTALAÇÃO. AF_04/2022</v>
          </cell>
          <cell r="C4872" t="str">
            <v>UN</v>
          </cell>
          <cell r="D4872">
            <v>23.48</v>
          </cell>
          <cell r="E4872">
            <v>7.2</v>
          </cell>
          <cell r="F4872">
            <v>30.68</v>
          </cell>
        </row>
        <row r="4873">
          <cell r="A4873">
            <v>103880</v>
          </cell>
          <cell r="B4873" t="str">
            <v>COTOVELO EM BRONZE/LATÃO, DN 22 MM X 3/4", 90 GRAUS, SEM ANEL DE SOLDA, BOLSA X ROSCA F, INSTALADO EM RAMAL E SUB-RAMAL DE AQUECIMENTO SOLAR - FORNECIMENTO E INSTALAÇÃO. AF_04/2022</v>
          </cell>
          <cell r="C4873" t="str">
            <v>UN</v>
          </cell>
          <cell r="D4873">
            <v>26.2</v>
          </cell>
          <cell r="E4873">
            <v>7.94</v>
          </cell>
          <cell r="F4873">
            <v>34.14</v>
          </cell>
        </row>
        <row r="4874">
          <cell r="A4874">
            <v>103881</v>
          </cell>
          <cell r="B4874" t="str">
            <v>COTOVELO EM COBRE, DN 28 MM, 90 GRAUS, SEM ANEL DE SOLDA, INSTALADO EM RAMAL E SUB-RAMAL DE AQUECIMENTO SOLAR - FORNECIMENTO E INSTALAÇÃO. AF_04/2022</v>
          </cell>
          <cell r="C4874" t="str">
            <v>UN</v>
          </cell>
          <cell r="D4874">
            <v>25.909999999999997</v>
          </cell>
          <cell r="E4874">
            <v>13.06</v>
          </cell>
          <cell r="F4874">
            <v>38.97</v>
          </cell>
        </row>
        <row r="4875">
          <cell r="A4875">
            <v>103882</v>
          </cell>
          <cell r="B4875" t="str">
            <v>CURVA EM COBRE, DN 28 MM, 45 GRAUS, SEM ANEL DE SOLDA, BOLSA X BOLSA, INSTALADO EM RAMAL E SUB-RAMAL DE AQUECIMENTO SOLAR - FORNECIMENTO E INSTALAÇÃO. AF_04/2022</v>
          </cell>
          <cell r="C4875" t="str">
            <v>UN</v>
          </cell>
          <cell r="D4875">
            <v>24.239999999999995</v>
          </cell>
          <cell r="E4875">
            <v>13.06</v>
          </cell>
          <cell r="F4875">
            <v>37.299999999999997</v>
          </cell>
        </row>
        <row r="4876">
          <cell r="A4876">
            <v>103883</v>
          </cell>
          <cell r="B4876" t="str">
            <v>LUVA EM COBRE, DN 15 MM, SEM ANEL DE SOLDA, INSTALADO EM RAMAL E SUB-RAMAL DE AQUECIMENTO SOLAR - FORNECIMENTO E INSTALAÇÃO. AF_04/2022</v>
          </cell>
          <cell r="C4876" t="str">
            <v>UN</v>
          </cell>
          <cell r="D4876">
            <v>6.11</v>
          </cell>
          <cell r="E4876">
            <v>6.53</v>
          </cell>
          <cell r="F4876">
            <v>12.64</v>
          </cell>
        </row>
        <row r="4877">
          <cell r="A4877">
            <v>103884</v>
          </cell>
          <cell r="B4877" t="str">
            <v>LUVA PASSANTE EM COBRE, DN 15 MM, SEM ANEL DE SOLDA, INSTALADO EM RAMAL E SUB-RAMAL DE AQUECIMENTO SOLAR - FORNECIMENTO E INSTALAÇÃO. AF_04/2022</v>
          </cell>
          <cell r="C4877" t="str">
            <v>UN</v>
          </cell>
          <cell r="D4877">
            <v>6.14</v>
          </cell>
          <cell r="E4877">
            <v>6.53</v>
          </cell>
          <cell r="F4877">
            <v>12.67</v>
          </cell>
        </row>
        <row r="4878">
          <cell r="A4878">
            <v>103885</v>
          </cell>
          <cell r="B4878" t="str">
            <v>CURVA DE TRANSPOSIÇÃO EM BRONZE/LATÃO, DN 15 MM, SEM ANEL DE SOLDA, BOLSA X BOLSA, INSTALADO EM RAMAL E SUB-RAMAL DE AQUECIMENTO SOLAR - FORNECIMENTO E INSTALAÇÃO. AF_04/2022</v>
          </cell>
          <cell r="C4878" t="str">
            <v>UN</v>
          </cell>
          <cell r="D4878">
            <v>20.65</v>
          </cell>
          <cell r="E4878">
            <v>6.5</v>
          </cell>
          <cell r="F4878">
            <v>27.15</v>
          </cell>
        </row>
        <row r="4879">
          <cell r="A4879">
            <v>103886</v>
          </cell>
          <cell r="B4879" t="str">
            <v>JUNTA DE EXPANSÃO EM COBRE, DN 15 MM, PONTA X PONTA, INSTALADO EM RAMAL E SUB-RAMAL DE AQUECIMENTO SOLAR - FORNECIMENTO E INSTALAÇÃO. AF_04/2022</v>
          </cell>
          <cell r="C4879" t="str">
            <v>UN</v>
          </cell>
          <cell r="D4879">
            <v>423.17</v>
          </cell>
          <cell r="E4879">
            <v>6.49</v>
          </cell>
          <cell r="F4879">
            <v>429.66</v>
          </cell>
        </row>
        <row r="4880">
          <cell r="A4880">
            <v>103887</v>
          </cell>
          <cell r="B4880" t="str">
            <v>CONECTOR EM BRONZE/LATÃO, DN 15 MM X 1/2", SEM ANEL DE SOLDA, BOLSA X ROSCA F, INSTALADO EM RAMAL E SUB-RAMAL DE AQUECIMENTO SOLAR - FORNECIMENTO E INSTALAÇÃO. AF_04/2022</v>
          </cell>
          <cell r="C4880" t="str">
            <v>UN</v>
          </cell>
          <cell r="D4880">
            <v>15.399999999999999</v>
          </cell>
          <cell r="E4880">
            <v>4.6900000000000004</v>
          </cell>
          <cell r="F4880">
            <v>20.09</v>
          </cell>
        </row>
        <row r="4881">
          <cell r="A4881">
            <v>103888</v>
          </cell>
          <cell r="B4881" t="str">
            <v>LUVA EM COBRE, DN 22 MM, SEM ANEL DE SOLDA, INSTALADO EM RAMAL E SUB-RAMAL DE AQUECIMENTO SOLAR - FORNECIMENTO E INSTALAÇÃO. AF_04/2022</v>
          </cell>
          <cell r="C4881" t="str">
            <v>UN</v>
          </cell>
          <cell r="D4881">
            <v>9.68</v>
          </cell>
          <cell r="E4881">
            <v>7.7</v>
          </cell>
          <cell r="F4881">
            <v>17.38</v>
          </cell>
        </row>
        <row r="4882">
          <cell r="A4882">
            <v>103889</v>
          </cell>
          <cell r="B4882" t="str">
            <v>LUVA PASSANTE EM COBRE, DN 22 MM, SEM ANEL DE SOLDA, INSTALADO EM RAMAL E SUB-RAMAL DE AQUECIMENTO SOLAR - FORNECIMENTO E INSTALAÇÃO. AF_04/2022</v>
          </cell>
          <cell r="C4882" t="str">
            <v>UN</v>
          </cell>
          <cell r="D4882">
            <v>10.93</v>
          </cell>
          <cell r="E4882">
            <v>7.7</v>
          </cell>
          <cell r="F4882">
            <v>18.63</v>
          </cell>
        </row>
        <row r="4883">
          <cell r="A4883">
            <v>103890</v>
          </cell>
          <cell r="B4883" t="str">
            <v>JUNTA DE EXPANSÃO EM COBRE, DN 22 MM, PONTA X PONTA, INSTALADO EM RAMAL E SUB-RAMAL DE AQUECIMENTO SOLAR - FORNECIMENTO E INSTALAÇÃO. AF_04/2022</v>
          </cell>
          <cell r="C4883" t="str">
            <v>UN</v>
          </cell>
          <cell r="D4883">
            <v>491.35999999999996</v>
          </cell>
          <cell r="E4883">
            <v>7.67</v>
          </cell>
          <cell r="F4883">
            <v>499.03</v>
          </cell>
        </row>
        <row r="4884">
          <cell r="A4884">
            <v>103891</v>
          </cell>
          <cell r="B4884" t="str">
            <v>CURVA DE TRANSPOSIÇÃO EM BRONZE/LATÃO, DN 22 MM, SEM ANEL DE SOLDA, BOLSA X BOLSA, INSTALADO EM RAMAL E SUB-RAMAL DE AQUECIMENTO SOLAR - FORNECIMENTO E INSTALAÇÃO. AF_04/2022</v>
          </cell>
          <cell r="C4884" t="str">
            <v>UN</v>
          </cell>
          <cell r="D4884">
            <v>42.76</v>
          </cell>
          <cell r="E4884">
            <v>7.68</v>
          </cell>
          <cell r="F4884">
            <v>50.44</v>
          </cell>
        </row>
        <row r="4885">
          <cell r="A4885">
            <v>103892</v>
          </cell>
          <cell r="B4885" t="str">
            <v>BUCHA DE REDUÇÃO EM COBRE, DN 22 MM X 15 MM, SEM ANEL DE SOLDA, PONTA X BOLSA, INSTALADO EM RAMAL E SUB-RAMAL DE AQUECIMENTO SOLAR - FORNECIMENTO E INSTALAÇÃO. AF_04/2022</v>
          </cell>
          <cell r="C4885" t="str">
            <v>UN</v>
          </cell>
          <cell r="D4885">
            <v>9.6899999999999977</v>
          </cell>
          <cell r="E4885">
            <v>7.12</v>
          </cell>
          <cell r="F4885">
            <v>16.809999999999999</v>
          </cell>
        </row>
        <row r="4886">
          <cell r="A4886">
            <v>103893</v>
          </cell>
          <cell r="B4886" t="str">
            <v>CONECTOR EM BRONZE/LATÃO, DN 22 MM X 1/2", SEM ANEL DE SOLDA, BOLSA X ROSCA F, INSTALADO EM RAMAL E SUB-RAMAL DE AQUECIMENTO SOLAR - FORNECIMENTO E INSTALAÇÃO. AF_04/2022</v>
          </cell>
          <cell r="C4886" t="str">
            <v>UN</v>
          </cell>
          <cell r="D4886">
            <v>16.130000000000003</v>
          </cell>
          <cell r="E4886">
            <v>5.26</v>
          </cell>
          <cell r="F4886">
            <v>21.39</v>
          </cell>
        </row>
        <row r="4887">
          <cell r="A4887">
            <v>103894</v>
          </cell>
          <cell r="B4887" t="str">
            <v>CONECTOR EM BRONZE/LATÃO, DN 22 MM X 3/4", SEM ANEL DE SOLDA, BOLSA X ROSCA F, INSTALADO EM RAMAL E SUB-RAMAL DE AQUECIMENTO SOLAR - FORNECIMENTO E INSTALAÇÃO. AF_04/2022</v>
          </cell>
          <cell r="C4887" t="str">
            <v>UN</v>
          </cell>
          <cell r="D4887">
            <v>19.63</v>
          </cell>
          <cell r="E4887">
            <v>6.03</v>
          </cell>
          <cell r="F4887">
            <v>25.66</v>
          </cell>
        </row>
        <row r="4888">
          <cell r="A4888">
            <v>103895</v>
          </cell>
          <cell r="B4888" t="str">
            <v>LUVA EM COBRE, DN 28 MM, SEM ANEL DE SOLDA, INSTALADO EM RAMAL E SUB-RAMAL DE AQUECIMENTO SOLAR - FORNECIMENTO E INSTALAÇÃO. AF_04/2022</v>
          </cell>
          <cell r="C4888" t="str">
            <v>UN</v>
          </cell>
          <cell r="D4888">
            <v>15.790000000000001</v>
          </cell>
          <cell r="E4888">
            <v>8.69</v>
          </cell>
          <cell r="F4888">
            <v>24.48</v>
          </cell>
        </row>
        <row r="4889">
          <cell r="A4889">
            <v>103896</v>
          </cell>
          <cell r="B4889" t="str">
            <v>LUVA PASSANTE EM COBRE, DN 28 MM, SEM ANEL DE SOLDA, INSTALADO EM RAMAL E SUB-RAMAL DE AQUECIMENTO SOLAR - FORNECIMENTO E INSTALAÇÃO. AF_04/2022</v>
          </cell>
          <cell r="C4889" t="str">
            <v>UN</v>
          </cell>
          <cell r="D4889">
            <v>15.790000000000001</v>
          </cell>
          <cell r="E4889">
            <v>8.69</v>
          </cell>
          <cell r="F4889">
            <v>24.48</v>
          </cell>
        </row>
        <row r="4890">
          <cell r="A4890">
            <v>103897</v>
          </cell>
          <cell r="B4890" t="str">
            <v>CURVA DE TRANSPOSIÇÃO EM BRONZE/LATÃO, DN 28 MM, SEM ANEL DE SOLDA, BOLSA X BOLSA, INSTALADO EM RAMAL E SUB-RAMAL DE AQUECIMENTO SOLAR - FORNECIMENTO E INSTALAÇÃO. AF_04/2022</v>
          </cell>
          <cell r="C4890" t="str">
            <v>UN</v>
          </cell>
          <cell r="D4890">
            <v>74.31</v>
          </cell>
          <cell r="E4890">
            <v>8.67</v>
          </cell>
          <cell r="F4890">
            <v>82.98</v>
          </cell>
        </row>
        <row r="4891">
          <cell r="A4891">
            <v>103898</v>
          </cell>
          <cell r="B4891" t="str">
            <v>JUNTA DE EXPANSÃO EM COBRE, DN 28 MM, PONTA X PONTA, INSTALADO EM RAMAL E SUB-RAMAL DE AQUECIMENTO SOLAR - FORNECIMENTO E INSTALAÇÃO. AF_04/2022</v>
          </cell>
          <cell r="C4891" t="str">
            <v>UN</v>
          </cell>
          <cell r="D4891">
            <v>540.11</v>
          </cell>
          <cell r="E4891">
            <v>8.67</v>
          </cell>
          <cell r="F4891">
            <v>548.78</v>
          </cell>
        </row>
        <row r="4892">
          <cell r="A4892">
            <v>103899</v>
          </cell>
          <cell r="B4892" t="str">
            <v>CONECTOR EM BRONZE/LATÃO, DN 28 MM X 1/2", SEM ANEL DE SOLDA, BOLSA X ROSCA F, INSTALADO EM RAMAL E SUB-RAMAL DE AQUECIMENTO SOLAR - FORNECIMENTO E INSTALAÇÃO. AF_04/2022</v>
          </cell>
          <cell r="C4892" t="str">
            <v>UN</v>
          </cell>
          <cell r="D4892">
            <v>26.5</v>
          </cell>
          <cell r="E4892">
            <v>5.78</v>
          </cell>
          <cell r="F4892">
            <v>32.28</v>
          </cell>
        </row>
        <row r="4893">
          <cell r="A4893">
            <v>103900</v>
          </cell>
          <cell r="B4893" t="str">
            <v>BUCHA DE REDUÇÃO EM COBRE, DN 28 MM X 22 MM, SEM ANEL DE SOLDA, INSTALADO EM RAMAL E SUB-RAMAL DE AQUECIMENTO SOLAR - FORNECIMENTO E INSTALAÇÃO. AF_04/2022</v>
          </cell>
          <cell r="C4893" t="str">
            <v>UN</v>
          </cell>
          <cell r="D4893">
            <v>13.309999999999999</v>
          </cell>
          <cell r="E4893">
            <v>8.2100000000000009</v>
          </cell>
          <cell r="F4893">
            <v>21.52</v>
          </cell>
        </row>
        <row r="4894">
          <cell r="A4894">
            <v>103901</v>
          </cell>
          <cell r="B4894" t="str">
            <v>TÊ EM COBRE, DN 15 MM, SEM ANEL DE SOLDA, INSTALADO EM RAMAL E SUB-RAMAL DE AQUECIMENTO SOLAR - FORNECIMENTO E INSTALAÇÃO. AF_04/2022</v>
          </cell>
          <cell r="C4894" t="str">
            <v>UN</v>
          </cell>
          <cell r="D4894">
            <v>13.03</v>
          </cell>
          <cell r="E4894">
            <v>13.03</v>
          </cell>
          <cell r="F4894">
            <v>26.06</v>
          </cell>
        </row>
        <row r="4895">
          <cell r="A4895">
            <v>103902</v>
          </cell>
          <cell r="B4895" t="str">
            <v>TÊ EM COBRE, DN 22 MM, SEM ANEL DE SOLDA, INSTALADO EM RAMAL E SUB-RAMAL DE AQUECIMENTO SOLAR - FORNECIMENTO E INSTALAÇÃO. AF_04/2022</v>
          </cell>
          <cell r="C4895" t="str">
            <v>UN</v>
          </cell>
          <cell r="D4895">
            <v>22.32</v>
          </cell>
          <cell r="E4895">
            <v>15.4</v>
          </cell>
          <cell r="F4895">
            <v>37.72</v>
          </cell>
        </row>
        <row r="4896">
          <cell r="A4896">
            <v>103903</v>
          </cell>
          <cell r="B4896" t="str">
            <v>TÊ EM COBRE, DN 28 MM, SEM ANEL DE SOLDA, INSTALADO EM RAMAL E SUB-RAMAL DE AQUECIMENTO SOLAR - FORNECIMENTO E INSTALAÇÃO. AF_04/2022</v>
          </cell>
          <cell r="C4896" t="str">
            <v>UN</v>
          </cell>
          <cell r="D4896">
            <v>32.94</v>
          </cell>
          <cell r="E4896">
            <v>17.41</v>
          </cell>
          <cell r="F4896">
            <v>50.35</v>
          </cell>
        </row>
        <row r="4897">
          <cell r="A4897">
            <v>103947</v>
          </cell>
          <cell r="B4897" t="str">
            <v>BUCHA DE REDUÇÃO, CURTA, PVC, SOLDÁVEL, DN 25 X 20 MM, INSTALADO EM RAMAL OU SUB-RAMAL DE ÁGUA - FORNECIMENTO E INSTALAÇÃO. AF_06/2022</v>
          </cell>
          <cell r="C4897" t="str">
            <v>UN</v>
          </cell>
          <cell r="D4897">
            <v>3.1200000000000006</v>
          </cell>
          <cell r="E4897">
            <v>3.78</v>
          </cell>
          <cell r="F4897">
            <v>6.9</v>
          </cell>
        </row>
        <row r="4898">
          <cell r="A4898">
            <v>103948</v>
          </cell>
          <cell r="B4898" t="str">
            <v>BUCHA DE REDUÇÃO, CURTA, PVC, SOLDÁVEL, DN 32 X 25 MM, INSTALADO EM RAMAL OU SUB-RAMAL DE ÁGUA - FORNECIMENTO E INSTALAÇÃO. AF_06/2022</v>
          </cell>
          <cell r="C4898" t="str">
            <v>UN</v>
          </cell>
          <cell r="D4898">
            <v>4.12</v>
          </cell>
          <cell r="E4898">
            <v>4.46</v>
          </cell>
          <cell r="F4898">
            <v>8.58</v>
          </cell>
        </row>
        <row r="4899">
          <cell r="A4899">
            <v>103949</v>
          </cell>
          <cell r="B4899" t="str">
            <v>BUCHA DE REDUÇÃO, LONGA, PVC, SOLDÁVEL, DN 32 X 20 MM, INSTALADO EM RAMAL OU SUB-RAMAL DE ÁGUA - FORNECIMENTO E INSTALAÇÃO. AF_06/2022</v>
          </cell>
          <cell r="C4899" t="str">
            <v>UN</v>
          </cell>
          <cell r="D4899">
            <v>5.73</v>
          </cell>
          <cell r="E4899">
            <v>4.1500000000000004</v>
          </cell>
          <cell r="F4899">
            <v>9.8800000000000008</v>
          </cell>
        </row>
        <row r="4900">
          <cell r="A4900">
            <v>103950</v>
          </cell>
          <cell r="B4900" t="str">
            <v>JOELHO DE REDUÇÃO, 90 GRAUS, PVC, SOLDÁVEL, DN 25 MM X 20 MM, INSTALADO EM RAMAL OU SUB-RAMAL DE ÁGUA - FORNECIMENTO E INSTALAÇÃO. AF_06/2022</v>
          </cell>
          <cell r="C4900" t="str">
            <v>UN</v>
          </cell>
          <cell r="D4900">
            <v>6.01</v>
          </cell>
          <cell r="E4900">
            <v>5.65</v>
          </cell>
          <cell r="F4900">
            <v>11.66</v>
          </cell>
        </row>
        <row r="4901">
          <cell r="A4901">
            <v>103951</v>
          </cell>
          <cell r="B4901" t="str">
            <v>JOELHO DE REDUÇÃO, 90 GRAUS, PVC, SOLDÁVEL, DN 32 MM X 25 MM, INSTALADO EM RAMAL OU SUB-RAMAL DE ÁGUA - FORNECIMENTO E INSTALAÇÃO. AF_06/2022</v>
          </cell>
          <cell r="C4901" t="str">
            <v>UN</v>
          </cell>
          <cell r="D4901">
            <v>9.2600000000000016</v>
          </cell>
          <cell r="E4901">
            <v>6.64</v>
          </cell>
          <cell r="F4901">
            <v>15.9</v>
          </cell>
        </row>
        <row r="4902">
          <cell r="A4902">
            <v>103952</v>
          </cell>
          <cell r="B4902" t="str">
            <v>BUCHA DE REDUÇÃO, CURTA, PVC, SOLDÁVEL, DN 25 X 20 MM, INSTALADO EM RAMAL DE DISTRIBUIÇÃO DE ÁGUA - FORNECIMENTO E INSTALAÇÃO. AF_06/2022</v>
          </cell>
          <cell r="C4902" t="str">
            <v>UN</v>
          </cell>
          <cell r="D4902">
            <v>2.96</v>
          </cell>
          <cell r="E4902">
            <v>3.37</v>
          </cell>
          <cell r="F4902">
            <v>6.33</v>
          </cell>
        </row>
        <row r="4903">
          <cell r="A4903">
            <v>103953</v>
          </cell>
          <cell r="B4903" t="str">
            <v>BUCHA DE REDUÇÃO, CURTA, PVC, SOLDÁVEL, DN 32 X 25 MM, INSTALADO EM RAMAL DE DISTRIBUIÇÃO DE ÁGUA - FORNECIMENTO E INSTALAÇÃO. AF_06/2022</v>
          </cell>
          <cell r="C4903" t="str">
            <v>UN</v>
          </cell>
          <cell r="D4903">
            <v>3.9499999999999997</v>
          </cell>
          <cell r="E4903">
            <v>3.97</v>
          </cell>
          <cell r="F4903">
            <v>7.92</v>
          </cell>
        </row>
        <row r="4904">
          <cell r="A4904">
            <v>103954</v>
          </cell>
          <cell r="B4904" t="str">
            <v>BUCHA DE REDUÇÃO, LONGA, PVC, SOLDÁVEL, DN 32 X 20 MM, INSTALADO EM RAMAL DE DISTRIBUIÇÃO DE ÁGUA - FORNECIMENTO E INSTALAÇÃO. AF_06/2022</v>
          </cell>
          <cell r="C4904" t="str">
            <v>UN</v>
          </cell>
          <cell r="D4904">
            <v>5.5299999999999994</v>
          </cell>
          <cell r="E4904">
            <v>3.73</v>
          </cell>
          <cell r="F4904">
            <v>9.26</v>
          </cell>
        </row>
        <row r="4905">
          <cell r="A4905">
            <v>103955</v>
          </cell>
          <cell r="B4905" t="str">
            <v>JOELHO DE REDUÇÃO, 90 GRAUS, PVC, SOLDÁVEL, DN 25 MM X 20 MM, INSTALADO EM RAMAL DE DISTRIBUIÇÃO DE ÁGUA - FORNECIMENTO E INSTALAÇÃO. AF_06/2022</v>
          </cell>
          <cell r="C4905" t="str">
            <v>UN</v>
          </cell>
          <cell r="D4905">
            <v>5.7700000000000005</v>
          </cell>
          <cell r="E4905">
            <v>5.05</v>
          </cell>
          <cell r="F4905">
            <v>10.82</v>
          </cell>
        </row>
        <row r="4906">
          <cell r="A4906">
            <v>103956</v>
          </cell>
          <cell r="B4906" t="str">
            <v>JOELHO DE REDUÇÃO, 90 GRAUS, PVC, SOLDÁVEL, DN 32 MM X 25 MM, INSTALADO EM RAMAL DE DISTRIBUIÇÃO DE ÁGUA - FORNECIMENTO E INSTALAÇÃO. AF_06/2022</v>
          </cell>
          <cell r="C4906" t="str">
            <v>UN</v>
          </cell>
          <cell r="D4906">
            <v>8.9699999999999989</v>
          </cell>
          <cell r="E4906">
            <v>5.95</v>
          </cell>
          <cell r="F4906">
            <v>14.92</v>
          </cell>
        </row>
        <row r="4907">
          <cell r="A4907">
            <v>103957</v>
          </cell>
          <cell r="B4907" t="str">
            <v>BUCHA DE REDUÇÃO, CURTA, PVC, SOLDÁVEL, DN 32 X 25 MM, INSTALADO EM PRUMADA DE ÁGUA - FORNECIMENTO E INSTALAÇÃO. AF_06/2022</v>
          </cell>
          <cell r="C4907" t="str">
            <v>UN</v>
          </cell>
          <cell r="D4907">
            <v>3.2100000000000004</v>
          </cell>
          <cell r="E4907">
            <v>2.0699999999999998</v>
          </cell>
          <cell r="F4907">
            <v>5.28</v>
          </cell>
        </row>
        <row r="4908">
          <cell r="A4908">
            <v>103958</v>
          </cell>
          <cell r="B4908" t="str">
            <v>BUCHA DE REDUÇÃO, CURTA, PVC, SOLDÁVEL, DN 50 X 40 MM, INSTALADO EM PRUMADA DE ÁGUA - FORNECIMENTO E INSTALAÇÃO. AF_06/2022</v>
          </cell>
          <cell r="C4908" t="str">
            <v>UN</v>
          </cell>
          <cell r="D4908">
            <v>7.4599999999999991</v>
          </cell>
          <cell r="E4908">
            <v>3.06</v>
          </cell>
          <cell r="F4908">
            <v>10.52</v>
          </cell>
        </row>
        <row r="4909">
          <cell r="A4909">
            <v>103959</v>
          </cell>
          <cell r="B4909" t="str">
            <v>BUCHA DE REDUÇÃO, CURTA, PVC, SOLDÁVEL, DN 60 X 50 MM, INSTALADO EM PRUMADA DE ÁGUA - FORNECIMENTO E INSTALAÇÃO. AF_06/2022</v>
          </cell>
          <cell r="C4909" t="str">
            <v>UN</v>
          </cell>
          <cell r="D4909">
            <v>11.92</v>
          </cell>
          <cell r="E4909">
            <v>3.68</v>
          </cell>
          <cell r="F4909">
            <v>15.6</v>
          </cell>
        </row>
        <row r="4910">
          <cell r="A4910">
            <v>103962</v>
          </cell>
          <cell r="B4910" t="str">
            <v>BUCHA DE REDUÇÃO, LONGA, PVC, SOLDÁVEL, DN 32 X 20 MM, INSTALADO EM PRUMADA DE ÁGUA - FORNECIMENTO E INSTALAÇÃO. AF_06/2022</v>
          </cell>
          <cell r="C4910" t="str">
            <v>UN</v>
          </cell>
          <cell r="D4910">
            <v>4.8100000000000005</v>
          </cell>
          <cell r="E4910">
            <v>1.88</v>
          </cell>
          <cell r="F4910">
            <v>6.69</v>
          </cell>
        </row>
        <row r="4911">
          <cell r="A4911">
            <v>103964</v>
          </cell>
          <cell r="B4911" t="str">
            <v>BUCHA DE REDUÇÃO, LONGA, PVC, SOLDÁVEL, DN 40 X 25 MM, INSTALADO EM PRUMADA DE ÁGUA - FORNECIMENTO E INSTALAÇÃO. AF_06/2022</v>
          </cell>
          <cell r="C4911" t="str">
            <v>UN</v>
          </cell>
          <cell r="D4911">
            <v>6.2099999999999991</v>
          </cell>
          <cell r="E4911">
            <v>2.31</v>
          </cell>
          <cell r="F4911">
            <v>8.52</v>
          </cell>
        </row>
        <row r="4912">
          <cell r="A4912">
            <v>103966</v>
          </cell>
          <cell r="B4912" t="str">
            <v>BUCHA DE REDUÇÃO, LONGA, PVC, SOLDÁVEL, DN 50 X 25 MM, INSTALADO EM PRUMADA DE ÁGUA - FORNECIMENTO E INSTALAÇÃO. AF_06/2022</v>
          </cell>
          <cell r="C4912" t="str">
            <v>UN</v>
          </cell>
          <cell r="D4912">
            <v>7.45</v>
          </cell>
          <cell r="E4912">
            <v>2.62</v>
          </cell>
          <cell r="F4912">
            <v>10.07</v>
          </cell>
        </row>
        <row r="4913">
          <cell r="A4913">
            <v>103967</v>
          </cell>
          <cell r="B4913" t="str">
            <v>BUCHA DE REDUÇÃO , LONGA, PVC, SOLDÁVEL, DN 50 X 32 MM, INSTALADO EM PRUMADA DE ÁGUA - FORNECIMENTO E INSTALAÇÃO. AF_06/2022</v>
          </cell>
          <cell r="C4913" t="str">
            <v>UN</v>
          </cell>
          <cell r="D4913">
            <v>9.23</v>
          </cell>
          <cell r="E4913">
            <v>2.83</v>
          </cell>
          <cell r="F4913">
            <v>12.06</v>
          </cell>
        </row>
        <row r="4914">
          <cell r="A4914">
            <v>103968</v>
          </cell>
          <cell r="B4914" t="str">
            <v>BUCHA DE REDUÇÃO, LONGA, PVC, SOLDÁVEL, DN 60 X 25 MM, INSTALADO EM PRUMADA DE ÁGUA - FORNECIMENTO E INSTALAÇÃO. AF_06/2022</v>
          </cell>
          <cell r="C4914" t="str">
            <v>UN</v>
          </cell>
          <cell r="D4914">
            <v>14.06</v>
          </cell>
          <cell r="E4914">
            <v>2.92</v>
          </cell>
          <cell r="F4914">
            <v>16.98</v>
          </cell>
        </row>
        <row r="4915">
          <cell r="A4915">
            <v>103969</v>
          </cell>
          <cell r="B4915" t="str">
            <v>BUCHA DE REDUÇÃO, LONGA, PVC, SOLDÁVEL, DN 60 X 32 MM, INSTALADO EM PRUMADA DE ÁGUA - FORNECIMENTO E INSTALAÇÃO. AF_06/2022</v>
          </cell>
          <cell r="C4915" t="str">
            <v>UN</v>
          </cell>
          <cell r="D4915">
            <v>16.82</v>
          </cell>
          <cell r="E4915">
            <v>3.13</v>
          </cell>
          <cell r="F4915">
            <v>19.95</v>
          </cell>
        </row>
        <row r="4916">
          <cell r="A4916">
            <v>103971</v>
          </cell>
          <cell r="B4916" t="str">
            <v>BUCHA DE REDUÇÃO, LONGA, PVC, SOLDÁVEL, DN 60 X 50 MM, INSTALADO EM PRUMADA DE ÁGUA - FORNECIMENTO E INSTALAÇÃO. AF_06/2022</v>
          </cell>
          <cell r="C4916" t="str">
            <v>UN</v>
          </cell>
          <cell r="D4916">
            <v>21.67</v>
          </cell>
          <cell r="E4916">
            <v>3.68</v>
          </cell>
          <cell r="F4916">
            <v>25.35</v>
          </cell>
        </row>
        <row r="4917">
          <cell r="A4917">
            <v>103972</v>
          </cell>
          <cell r="B4917" t="str">
            <v>BUCHA DE REDUÇÃO, LONGA, PVC, SOLDÁVEL, DN 75 X 50 MM, INSTALADO EM PRUMADA DE ÁGUA - FORNECIMENTO E INSTALAÇÃO. AF_06/2022</v>
          </cell>
          <cell r="C4917" t="str">
            <v>UN</v>
          </cell>
          <cell r="D4917">
            <v>25.240000000000002</v>
          </cell>
          <cell r="E4917">
            <v>4.1100000000000003</v>
          </cell>
          <cell r="F4917">
            <v>29.35</v>
          </cell>
        </row>
        <row r="4918">
          <cell r="A4918">
            <v>103974</v>
          </cell>
          <cell r="B4918" t="str">
            <v>JOELHO DE REDUÇÃO, 90 GRAUS, PVC, SOLDÁVEL, DN 32 MM X 25 MM, INSTALADO EM PRUMADA DE ÁGUA - FORNECIMENTO E INSTALAÇÃO. AF_06/2022</v>
          </cell>
          <cell r="C4918" t="str">
            <v>UN</v>
          </cell>
          <cell r="D4918">
            <v>7.8600000000000012</v>
          </cell>
          <cell r="E4918">
            <v>3.1</v>
          </cell>
          <cell r="F4918">
            <v>10.96</v>
          </cell>
        </row>
        <row r="4919">
          <cell r="A4919">
            <v>103975</v>
          </cell>
          <cell r="B4919" t="str">
            <v>TE DE REDUÇÃO, 90 GRAUS, PVC, SOLDÁVEL, DN 50 MM X 20 MM, INSTALADO EM PRUMADA DE ÁGUA - FORNECIMENTO E INSTALAÇÃO. AF_06/2022</v>
          </cell>
          <cell r="C4919" t="str">
            <v>UN</v>
          </cell>
          <cell r="D4919">
            <v>13.59</v>
          </cell>
          <cell r="E4919">
            <v>4.8600000000000003</v>
          </cell>
          <cell r="F4919">
            <v>18.45</v>
          </cell>
        </row>
        <row r="4920">
          <cell r="A4920">
            <v>103976</v>
          </cell>
          <cell r="B4920" t="str">
            <v>TE DE REDUÇÃO, 90 GRAUS, PVC, SOLDÁVEL, DN 50 MM X 32 MM, INSTALADO EM PRUMADA DE ÁGUA - FORNECIMENTO E INSTALAÇÃO. AF_06/2022</v>
          </cell>
          <cell r="C4920" t="str">
            <v>UN</v>
          </cell>
          <cell r="D4920">
            <v>20.68</v>
          </cell>
          <cell r="E4920">
            <v>5.66</v>
          </cell>
          <cell r="F4920">
            <v>26.34</v>
          </cell>
        </row>
        <row r="4921">
          <cell r="A4921">
            <v>103977</v>
          </cell>
          <cell r="B4921" t="str">
            <v>BUCHA DE REDUÇÃO, PVC, SOLDÁVEL, DN 40MM X 32MM, INSTALADO EM PRUMADA DE ÁGUA - FORNECIMENTO E INSTALAÇÃO. AF_06/2022</v>
          </cell>
          <cell r="C4921" t="str">
            <v>UN</v>
          </cell>
          <cell r="D4921">
            <v>4.9500000000000011</v>
          </cell>
          <cell r="E4921">
            <v>2.5299999999999998</v>
          </cell>
          <cell r="F4921">
            <v>7.48</v>
          </cell>
        </row>
        <row r="4922">
          <cell r="A4922">
            <v>103980</v>
          </cell>
          <cell r="B4922" t="str">
            <v>JOELHO 90 GRAUS, PVC, SOLDÁVEL, DN 40MM, INSTALADO EM RAMAL DE DISTRIBUIÇÃO DE ÁGUA - FORNECIMENTO E INSTALAÇÃO. AF_06/2022</v>
          </cell>
          <cell r="C4922" t="str">
            <v>UN</v>
          </cell>
          <cell r="D4922">
            <v>11.02</v>
          </cell>
          <cell r="E4922">
            <v>7.66</v>
          </cell>
          <cell r="F4922">
            <v>18.68</v>
          </cell>
        </row>
        <row r="4923">
          <cell r="A4923">
            <v>103981</v>
          </cell>
          <cell r="B4923" t="str">
            <v>JOELHO 45 GRAUS, PVC, SOLDÁVEL, DN 40MM, INSTALADO EM RAMAL DE DISTRIBUIÇÃO DE ÁGUA - FORNECIMENTO E INSTALAÇÃO. AF_06/2022</v>
          </cell>
          <cell r="C4923" t="str">
            <v>UN</v>
          </cell>
          <cell r="D4923">
            <v>11.079999999999998</v>
          </cell>
          <cell r="E4923">
            <v>7.66</v>
          </cell>
          <cell r="F4923">
            <v>18.739999999999998</v>
          </cell>
        </row>
        <row r="4924">
          <cell r="A4924">
            <v>103982</v>
          </cell>
          <cell r="B4924" t="str">
            <v>CURVA 90 GRAUS, PVC, SOLDÁVEL, DN 40MM, INSTALADO EM RAMAL DE DISTRIBUIÇÃO DE ÁGUA - FORNECIMENTO E INSTALAÇÃO. AF_06/2022</v>
          </cell>
          <cell r="C4924" t="str">
            <v>UN</v>
          </cell>
          <cell r="D4924">
            <v>17.189999999999998</v>
          </cell>
          <cell r="E4924">
            <v>7.65</v>
          </cell>
          <cell r="F4924">
            <v>24.84</v>
          </cell>
        </row>
        <row r="4925">
          <cell r="A4925">
            <v>103983</v>
          </cell>
          <cell r="B4925" t="str">
            <v>CURVA 45 GRAUS, PVC, SOLDÁVEL, DN 40MM, INSTALADO EM RAMAL DE DISTRIBUIÇÃO DE ÁGUA - FORNECIMENTO E INSTALAÇÃO. AF_06/2022</v>
          </cell>
          <cell r="C4925" t="str">
            <v>UN</v>
          </cell>
          <cell r="D4925">
            <v>10.530000000000001</v>
          </cell>
          <cell r="E4925">
            <v>7.66</v>
          </cell>
          <cell r="F4925">
            <v>18.190000000000001</v>
          </cell>
        </row>
        <row r="4926">
          <cell r="A4926">
            <v>103984</v>
          </cell>
          <cell r="B4926" t="str">
            <v>JOELHO 90 GRAUS, PVC, SOLDÁVEL, DN 50MM, INSTALADO EM RAMAL DE DISTRIBUIÇÃO DE ÁGUA - FORNECIMENTO E INSTALAÇÃO. AF_06/2022</v>
          </cell>
          <cell r="C4926" t="str">
            <v>UN</v>
          </cell>
          <cell r="D4926">
            <v>11.74</v>
          </cell>
          <cell r="E4926">
            <v>9.15</v>
          </cell>
          <cell r="F4926">
            <v>20.89</v>
          </cell>
        </row>
        <row r="4927">
          <cell r="A4927">
            <v>103985</v>
          </cell>
          <cell r="B4927" t="str">
            <v>JOELHO 45 GRAUS, PVC, SOLDÁVEL, DN 50MM, INSTALADO EM RAMAL DE DISTRIBUIÇÃO DE ÁGUA - FORNECIMENTO E INSTALAÇÃO. AF_06/2022</v>
          </cell>
          <cell r="C4927" t="str">
            <v>UN</v>
          </cell>
          <cell r="D4927">
            <v>14.24</v>
          </cell>
          <cell r="E4927">
            <v>9.15</v>
          </cell>
          <cell r="F4927">
            <v>23.39</v>
          </cell>
        </row>
        <row r="4928">
          <cell r="A4928">
            <v>103986</v>
          </cell>
          <cell r="B4928" t="str">
            <v>CURVA 90 GRAUS, PVC, SOLDÁVEL, DN 50MM, INSTALADO EM RAMAL DE DISTRIBUIÇÃO DE ÁGUA - FORNECIMENTO E INSTALAÇÃO. AF_06/2022</v>
          </cell>
          <cell r="C4928" t="str">
            <v>UN</v>
          </cell>
          <cell r="D4928">
            <v>19.849999999999998</v>
          </cell>
          <cell r="E4928">
            <v>9.14</v>
          </cell>
          <cell r="F4928">
            <v>28.99</v>
          </cell>
        </row>
        <row r="4929">
          <cell r="A4929">
            <v>103987</v>
          </cell>
          <cell r="B4929" t="str">
            <v>CURVA 45 GRAUS, PVC, SOLDÁVEL, DN 50MM, INSTALADO EM RAMAL DE DISTRIBUIÇÃO DE ÁGUA - FORNECIMENTO E INSTALAÇÃO. AF_06/2022</v>
          </cell>
          <cell r="C4929" t="str">
            <v>UN</v>
          </cell>
          <cell r="D4929">
            <v>16.04</v>
          </cell>
          <cell r="E4929">
            <v>9.15</v>
          </cell>
          <cell r="F4929">
            <v>25.19</v>
          </cell>
        </row>
        <row r="4930">
          <cell r="A4930">
            <v>103988</v>
          </cell>
          <cell r="B4930" t="str">
            <v>LUVA, PVC, SOLDÁVEL, DN 40MM, INSTALADO EM RAMAL DE DISTRIBUIÇÃO DE ÁGUA - FORNECIMENTO E INSTALAÇÃO. AF_06/2022</v>
          </cell>
          <cell r="C4930" t="str">
            <v>UN</v>
          </cell>
          <cell r="D4930">
            <v>8.3800000000000008</v>
          </cell>
          <cell r="E4930">
            <v>5.0999999999999996</v>
          </cell>
          <cell r="F4930">
            <v>13.48</v>
          </cell>
        </row>
        <row r="4931">
          <cell r="A4931">
            <v>103990</v>
          </cell>
          <cell r="B4931" t="str">
            <v>UNIÃO, PVC, SOLDÁVEL, DN 40MM, INSTALADO EM RAMAL DE DISTRIBUIÇÃO DE ÁGUA - FORNECIMENTO E INSTALAÇÃO. AF_06/2022</v>
          </cell>
          <cell r="C4931" t="str">
            <v>UN</v>
          </cell>
          <cell r="D4931">
            <v>30.16</v>
          </cell>
          <cell r="E4931">
            <v>5.09</v>
          </cell>
          <cell r="F4931">
            <v>35.25</v>
          </cell>
        </row>
        <row r="4932">
          <cell r="A4932">
            <v>103991</v>
          </cell>
          <cell r="B4932" t="str">
            <v>LUVA COM ROSCA, PVC, SOLDÁVEL, DN 40MM X 1.1/4, INSTALADO EM RAMAL DE DISTRIBUIÇÃO DE ÁGUA - FORNECIMENTO E INSTALAÇÃO. AF_06/2022</v>
          </cell>
          <cell r="C4932" t="str">
            <v>UN</v>
          </cell>
          <cell r="D4932">
            <v>14.11</v>
          </cell>
          <cell r="E4932">
            <v>4.71</v>
          </cell>
          <cell r="F4932">
            <v>18.82</v>
          </cell>
        </row>
        <row r="4933">
          <cell r="A4933">
            <v>103992</v>
          </cell>
          <cell r="B4933" t="str">
            <v>ADAPTADOR CURTO COM BOLSA E ROSCA PARA REGISTRO, PVC, SOLDÁVEL, DN 40MM X 1.1/4, INSTALADO EM RAMAL DE DISTRIBUIÇÃO DE ÁGUA - FORNECIMENTO E INSTALAÇÃO. AF_06/2022</v>
          </cell>
          <cell r="C4933" t="str">
            <v>UN</v>
          </cell>
          <cell r="D4933">
            <v>7.44</v>
          </cell>
          <cell r="E4933">
            <v>4.72</v>
          </cell>
          <cell r="F4933">
            <v>12.16</v>
          </cell>
        </row>
        <row r="4934">
          <cell r="A4934">
            <v>103993</v>
          </cell>
          <cell r="B4934" t="str">
            <v>BUCHA DE REDUÇÃO, PVC, SOLDÁVEL, DN 40MM X 32MM, INSTALADO EM RAMAL DE DISTRIBUIÇÃO DE ÁGUA - FORNECIMENTO E INSTALAÇÃO. AF_06/2022</v>
          </cell>
          <cell r="C4934" t="str">
            <v>UN</v>
          </cell>
          <cell r="D4934">
            <v>5.830000000000001</v>
          </cell>
          <cell r="E4934">
            <v>4.72</v>
          </cell>
          <cell r="F4934">
            <v>10.55</v>
          </cell>
        </row>
        <row r="4935">
          <cell r="A4935">
            <v>103994</v>
          </cell>
          <cell r="B4935" t="str">
            <v>ADAPTADOR CURTO COM BOLSA E ROSCA PARA REGISTRO, PVC, SOLDÁVEL, DN 40MM X 1.1/2, INSTALADO EM RAMAL DE DISTRIBUIÇÃO DE ÁGUA - FORNECIMENTO E INSTALAÇÃO. AF_06/2022</v>
          </cell>
          <cell r="C4935" t="str">
            <v>UN</v>
          </cell>
          <cell r="D4935">
            <v>10.18</v>
          </cell>
          <cell r="E4935">
            <v>4.5999999999999996</v>
          </cell>
          <cell r="F4935">
            <v>14.78</v>
          </cell>
        </row>
        <row r="4936">
          <cell r="A4936">
            <v>103995</v>
          </cell>
          <cell r="B4936" t="str">
            <v>LUVA, PVC, SOLDÁVEL, DN 50MM, INSTALADO EM RAMAL DE DISTRIBUIÇÃO DE ÁGUA - FORNECIMENTO E INSTALAÇÃO. AF_06/2022</v>
          </cell>
          <cell r="C4936" t="str">
            <v>UN</v>
          </cell>
          <cell r="D4936">
            <v>9.91</v>
          </cell>
          <cell r="E4936">
            <v>6.11</v>
          </cell>
          <cell r="F4936">
            <v>16.02</v>
          </cell>
        </row>
        <row r="4937">
          <cell r="A4937">
            <v>103996</v>
          </cell>
          <cell r="B4937" t="str">
            <v>LUVA DE CORRER, PVC, SOLDÁVEL, DN 50MM, INSTALADO EM RAMAL DE DISTRIBUIÇÃO DE ÁGUA - FORNECIMENTO E INSTALAÇÃO. AF_06/2022</v>
          </cell>
          <cell r="C4937" t="str">
            <v>UN</v>
          </cell>
          <cell r="D4937">
            <v>34.28</v>
          </cell>
          <cell r="E4937">
            <v>6.09</v>
          </cell>
          <cell r="F4937">
            <v>40.369999999999997</v>
          </cell>
        </row>
        <row r="4938">
          <cell r="A4938">
            <v>103997</v>
          </cell>
          <cell r="B4938" t="str">
            <v>UNIÃO, PVC, SOLDÁVEL, DN 50MM, INSTALADO EM RAMAL DE DISTRIBUIÇÃO DE ÁGUA - FORNECIMENTO E INSTALAÇÃO. AF_06/2022</v>
          </cell>
          <cell r="C4938" t="str">
            <v>UN</v>
          </cell>
          <cell r="D4938">
            <v>33.349999999999994</v>
          </cell>
          <cell r="E4938">
            <v>6.09</v>
          </cell>
          <cell r="F4938">
            <v>39.44</v>
          </cell>
        </row>
        <row r="4939">
          <cell r="A4939">
            <v>103998</v>
          </cell>
          <cell r="B4939" t="str">
            <v>LUVA DE REDUÇÃO, PVC, SOLDÁVEL, DN 50MM X 25MM, INSTALADO EM RAMAL DE DISTRIBUIÇÃO DE ÁGUA   FORNECIMENTO E INSTALAÇÃO. AF_06/2022</v>
          </cell>
          <cell r="C4939" t="str">
            <v>UN</v>
          </cell>
          <cell r="D4939">
            <v>10.34</v>
          </cell>
          <cell r="E4939">
            <v>4.8600000000000003</v>
          </cell>
          <cell r="F4939">
            <v>15.2</v>
          </cell>
        </row>
        <row r="4940">
          <cell r="A4940">
            <v>103999</v>
          </cell>
          <cell r="B4940" t="str">
            <v>BUCHA DE REDUÇÃO, LONGA, PVC, SOLDÁVEL, DN 50 X 25 MM, INSTALADO EM RAMAL DE DISTRIBUIÇÃO DE ÁGUA - FORNECIMENTO E INSTALAÇÃO. AF_06/2022</v>
          </cell>
          <cell r="C4940" t="str">
            <v>UN</v>
          </cell>
          <cell r="D4940">
            <v>8.3500000000000014</v>
          </cell>
          <cell r="E4940">
            <v>4.8600000000000003</v>
          </cell>
          <cell r="F4940">
            <v>13.21</v>
          </cell>
        </row>
        <row r="4941">
          <cell r="A4941">
            <v>104000</v>
          </cell>
          <cell r="B4941" t="str">
            <v>LUVA COM ROSCA, PVC, SOLDÁVEL, DN 50MM X 1.1/2, INSTALADO EM RAMAL DE DISTRIBUIÇÃO DE ÁGUA - FORNECIMENTO E INSTALAÇÃO. AF_06/2022</v>
          </cell>
          <cell r="C4941" t="str">
            <v>UN</v>
          </cell>
          <cell r="D4941">
            <v>23.13</v>
          </cell>
          <cell r="E4941">
            <v>5.34</v>
          </cell>
          <cell r="F4941">
            <v>28.47</v>
          </cell>
        </row>
        <row r="4942">
          <cell r="A4942">
            <v>104001</v>
          </cell>
          <cell r="B4942" t="str">
            <v>ADAPTADOR CURTO COM BOLSA E ROSCA PARA REGISTRO, PVC, SOLDÁVEL, DN 50MM X 1.1/2, INSTALADO EM RAMAL DE DISTRIBUIÇÃO DE ÁGUA - FORNECIMENTO E INSTALAÇÃO. AF_06/2022</v>
          </cell>
          <cell r="C4942" t="str">
            <v>UN</v>
          </cell>
          <cell r="D4942">
            <v>9.2200000000000006</v>
          </cell>
          <cell r="E4942">
            <v>5.35</v>
          </cell>
          <cell r="F4942">
            <v>14.57</v>
          </cell>
        </row>
        <row r="4943">
          <cell r="A4943">
            <v>104002</v>
          </cell>
          <cell r="B4943" t="str">
            <v>ADAPTADOR CURTO COM BOLSA E ROSCA PARA REGISTRO, PVC, SOLDÁVEL, DN 50MM X 1.1/4, INSTALADO EM RAMAL DE DISTRIBUIÇÃO DE ÁGUA - FORNECIMENTO E INSTALAÇÃO. AF_06/2022</v>
          </cell>
          <cell r="C4943" t="str">
            <v>UN</v>
          </cell>
          <cell r="D4943">
            <v>12.920000000000002</v>
          </cell>
          <cell r="E4943">
            <v>5.2</v>
          </cell>
          <cell r="F4943">
            <v>18.12</v>
          </cell>
        </row>
        <row r="4944">
          <cell r="A4944">
            <v>104003</v>
          </cell>
          <cell r="B4944" t="str">
            <v>BUCHA DE REDUÇÃO , LONGA, PVC, SOLDÁVEL, DN 50 X 32 MM, INSTALADO EM RAMAL DE DISTRIBUIÇÃO DE ÁGUA - FORNECIMENTO E INSTALAÇÃO. AF_06/2022</v>
          </cell>
          <cell r="C4944" t="str">
            <v>UN</v>
          </cell>
          <cell r="D4944">
            <v>10.199999999999999</v>
          </cell>
          <cell r="E4944">
            <v>5.2</v>
          </cell>
          <cell r="F4944">
            <v>15.4</v>
          </cell>
        </row>
        <row r="4945">
          <cell r="A4945">
            <v>104004</v>
          </cell>
          <cell r="B4945" t="str">
            <v>TE, PVC, SOLDÁVEL, DN 50MM, INSTALADO EM RAMAL DE DISTRIBUIÇÃO DE ÁGUA - FORNECIMENTO E INSTALAÇÃO. AF_06/2022</v>
          </cell>
          <cell r="C4945" t="str">
            <v>UN</v>
          </cell>
          <cell r="D4945">
            <v>19.200000000000003</v>
          </cell>
          <cell r="E4945">
            <v>12.19</v>
          </cell>
          <cell r="F4945">
            <v>31.39</v>
          </cell>
        </row>
        <row r="4946">
          <cell r="A4946">
            <v>104005</v>
          </cell>
          <cell r="B4946" t="str">
            <v>TÊ DE REDUÇÃO, PVC, SOLDÁVEL, DN 50MM X 40MM, INSTALADO EM RAMAL DE DISTRIBUIÇÃO DE ÁGUA - FORNECIMENTO E INSTALAÇÃO. AF_06/2022</v>
          </cell>
          <cell r="C4946" t="str">
            <v>UN</v>
          </cell>
          <cell r="D4946">
            <v>26.52</v>
          </cell>
          <cell r="E4946">
            <v>11.2</v>
          </cell>
          <cell r="F4946">
            <v>37.72</v>
          </cell>
        </row>
        <row r="4947">
          <cell r="A4947">
            <v>104006</v>
          </cell>
          <cell r="B4947" t="str">
            <v>TÊ DE REDUÇÃO, PVC, SOLDÁVEL, DN 50MM X 25MM, INSTALADO EM RAMAL DE DISTRIBUIÇÃO DE ÁGUA - FORNECIMENTO E INSTALAÇÃO. AF_06/2022</v>
          </cell>
          <cell r="C4947" t="str">
            <v>UN</v>
          </cell>
          <cell r="D4947">
            <v>17.14</v>
          </cell>
          <cell r="E4947">
            <v>9.2100000000000009</v>
          </cell>
          <cell r="F4947">
            <v>26.35</v>
          </cell>
        </row>
        <row r="4948">
          <cell r="A4948">
            <v>104007</v>
          </cell>
          <cell r="B4948" t="str">
            <v>TE DE REDUÇÃO, 90 GRAUS, PVC, SOLDÁVEL, DN 50 MM X 20 MM, INSTALADO EM RAMAL DE DISTRIBUIÇÃO DE ÁGUA - FORNECIMENTO E INSTALAÇÃO. AF_06/2022</v>
          </cell>
          <cell r="C4948" t="str">
            <v>UN</v>
          </cell>
          <cell r="D4948">
            <v>14.95</v>
          </cell>
          <cell r="E4948">
            <v>8.16</v>
          </cell>
          <cell r="F4948">
            <v>23.11</v>
          </cell>
        </row>
        <row r="4949">
          <cell r="A4949">
            <v>104008</v>
          </cell>
          <cell r="B4949" t="str">
            <v>TE DE REDUÇÃO, 90 GRAUS, PVC, SOLDÁVEL, DN 50 MM X 32 MM, INSTALADO EM RAMAL DE DISTRIBUIÇÃO DE ÁGUA - FORNECIMENTO E INSTALAÇÃO. AF_06/2022</v>
          </cell>
          <cell r="C4949" t="str">
            <v>UN</v>
          </cell>
          <cell r="D4949">
            <v>22.6</v>
          </cell>
          <cell r="E4949">
            <v>10.4</v>
          </cell>
          <cell r="F4949">
            <v>33</v>
          </cell>
        </row>
        <row r="4950">
          <cell r="A4950">
            <v>104009</v>
          </cell>
          <cell r="B4950" t="str">
            <v>BUCHA DE REDUÇÃO, CURTA, PVC, SOLDÁVEL, DN 50 X 40 MM, INSTALADO EM RAMAL DE DISTRIBUIÇÃO DE ÁGUA - FORNECIMENTO E INSTALAÇÃO. AF_06/2022</v>
          </cell>
          <cell r="C4950" t="str">
            <v>UN</v>
          </cell>
          <cell r="D4950">
            <v>8.4699999999999989</v>
          </cell>
          <cell r="E4950">
            <v>5.61</v>
          </cell>
          <cell r="F4950">
            <v>14.08</v>
          </cell>
        </row>
        <row r="4951">
          <cell r="A4951">
            <v>104011</v>
          </cell>
          <cell r="B4951" t="str">
            <v>TE, PVC, SOLDÁVEL, DN 40MM, INSTALADO EM RAMAL DE DISTRIBUIÇÃO DE ÁGUA - FORNECIMENTO E INSTALAÇÃO. AF_06/2022</v>
          </cell>
          <cell r="C4951" t="str">
            <v>UN</v>
          </cell>
          <cell r="D4951">
            <v>16.45</v>
          </cell>
          <cell r="E4951">
            <v>10.199999999999999</v>
          </cell>
          <cell r="F4951">
            <v>26.65</v>
          </cell>
        </row>
        <row r="4952">
          <cell r="A4952">
            <v>104012</v>
          </cell>
          <cell r="B4952" t="str">
            <v>TÊ DE REDUÇÃO, PVC, SOLDÁVEL, DN 40MM X 32MM, INSTALADO EM RAMAL DE DISTRIBUIÇÃO DE ÁGUA - FORNECIMENTO E INSTALAÇÃO. AF_06/2022</v>
          </cell>
          <cell r="C4952" t="str">
            <v>UN</v>
          </cell>
          <cell r="D4952">
            <v>15.260000000000002</v>
          </cell>
          <cell r="E4952">
            <v>9.41</v>
          </cell>
          <cell r="F4952">
            <v>24.67</v>
          </cell>
        </row>
        <row r="4953">
          <cell r="A4953">
            <v>104014</v>
          </cell>
          <cell r="B4953" t="str">
            <v>BUCHA DE REDUÇÃO, LONGA, PVC, SOLDÁVEL, DN 40 X 25 MM, INSTALADO EM RAMAL DE DISTRIBUIÇÃO DE ÁGUA - FORNECIMENTO E INSTALAÇÃO. AF_06/2022</v>
          </cell>
          <cell r="C4953" t="str">
            <v>UN</v>
          </cell>
          <cell r="D4953">
            <v>7.0500000000000007</v>
          </cell>
          <cell r="E4953">
            <v>4.3499999999999996</v>
          </cell>
          <cell r="F4953">
            <v>11.4</v>
          </cell>
        </row>
        <row r="4954">
          <cell r="A4954">
            <v>104015</v>
          </cell>
          <cell r="B4954" t="str">
            <v>TE DE REDUÇÃO, CPVC, SOLDÁVEL, DN 22 X 15 MM, INSTALADO EM RAMAL OU SUB-RAMAL DE ÁGUA - FORNECIMENTO E INSTALAÇÃO. AF_06/2022</v>
          </cell>
          <cell r="C4954" t="str">
            <v>UN</v>
          </cell>
          <cell r="D4954">
            <v>11.32</v>
          </cell>
          <cell r="E4954">
            <v>6.64</v>
          </cell>
          <cell r="F4954">
            <v>17.96</v>
          </cell>
        </row>
        <row r="4955">
          <cell r="A4955">
            <v>104016</v>
          </cell>
          <cell r="B4955" t="str">
            <v>TE DE REDUÇÃO, CPVC, SOLDÁVEL, DN 28 X 22 MM, INSTALADO EM RAMAL OU SUB-RAMAL DE ÁGUA - FORNECIMENTO E INSTALAÇÃO. AF_06/2022</v>
          </cell>
          <cell r="C4955" t="str">
            <v>UN</v>
          </cell>
          <cell r="D4955">
            <v>15.920000000000002</v>
          </cell>
          <cell r="E4955">
            <v>8.09</v>
          </cell>
          <cell r="F4955">
            <v>24.01</v>
          </cell>
        </row>
        <row r="4956">
          <cell r="A4956">
            <v>104017</v>
          </cell>
          <cell r="B4956" t="str">
            <v>TE DE REDUÇÃO, CPVC, SOLDÁVEL, DN 35 X 28 MM, INSTALADO EM RAMAL OU SUB-RAMAL DE ÁGUA - FORNECIMENTO E INSTALAÇÃO. AF_06/2022</v>
          </cell>
          <cell r="C4956" t="str">
            <v>UN</v>
          </cell>
          <cell r="D4956">
            <v>37.340000000000003</v>
          </cell>
          <cell r="E4956">
            <v>9.5</v>
          </cell>
          <cell r="F4956">
            <v>46.84</v>
          </cell>
        </row>
        <row r="4957">
          <cell r="A4957">
            <v>104018</v>
          </cell>
          <cell r="B4957" t="str">
            <v>TE DE REDUÇÃO, CPVC, SOLDÁVEL, DN 28 X 22 MM, INSTALADO EM RAMAL DE DISTRIBUIÇÃO DE ÁGUA - FORNECIMENTO E INSTALAÇÃO. AF_06/2022</v>
          </cell>
          <cell r="C4957" t="str">
            <v>UN</v>
          </cell>
          <cell r="D4957">
            <v>15.61</v>
          </cell>
          <cell r="E4957">
            <v>7.21</v>
          </cell>
          <cell r="F4957">
            <v>22.82</v>
          </cell>
        </row>
        <row r="4958">
          <cell r="A4958">
            <v>104019</v>
          </cell>
          <cell r="B4958" t="str">
            <v>TE DE REDUÇÃO, CPVC, SOLDÁVEL, DN 35 X 28 MM, INSTALADO EM RAMAL DE DISTRIBUIÇÃO DE ÁGUA - FORNECIMENTO E INSTALAÇÃO. AF_06/2022</v>
          </cell>
          <cell r="C4958" t="str">
            <v>UN</v>
          </cell>
          <cell r="D4958">
            <v>36.950000000000003</v>
          </cell>
          <cell r="E4958">
            <v>8.51</v>
          </cell>
          <cell r="F4958">
            <v>45.46</v>
          </cell>
        </row>
        <row r="4959">
          <cell r="A4959">
            <v>104020</v>
          </cell>
          <cell r="B4959" t="str">
            <v>TE DE REDUÇÃO, CPVC, SOLDÁVEL, DN 42 X 35 MM, INSTALADO EM PRUMADA DE ÁGUA - FORNECIMENTO E INSTALAÇÃO. AF_06/2022</v>
          </cell>
          <cell r="C4959" t="str">
            <v>UN</v>
          </cell>
          <cell r="D4959">
            <v>50.89</v>
          </cell>
          <cell r="E4959">
            <v>5.38</v>
          </cell>
          <cell r="F4959">
            <v>56.27</v>
          </cell>
        </row>
        <row r="4960">
          <cell r="A4960">
            <v>104022</v>
          </cell>
          <cell r="B4960" t="str">
            <v>TE, CPVC, SOLDÁVEL, DN  42MM, INSTALADO EM RAMAL DE DISTRIBUIÇÃO DE ÁGUA  FORNECIMENTO E INSTALAÇÃO. AF_06/2022</v>
          </cell>
          <cell r="C4960" t="str">
            <v>UN</v>
          </cell>
          <cell r="D4960">
            <v>59.8</v>
          </cell>
          <cell r="E4960">
            <v>10.58</v>
          </cell>
          <cell r="F4960">
            <v>70.38</v>
          </cell>
        </row>
        <row r="4961">
          <cell r="A4961">
            <v>104023</v>
          </cell>
          <cell r="B4961" t="str">
            <v>JOELHO 90 GRAUS, CPVC, SOLDÁVEL, DN 42MM, INSTALADO EM RAMAL DE DISTRIBUIÇÃO DE ÁGUA  FORNECIMENTO E INSTALAÇÃO. AF_06/2022</v>
          </cell>
          <cell r="C4961" t="str">
            <v>UN</v>
          </cell>
          <cell r="D4961">
            <v>34.06</v>
          </cell>
          <cell r="E4961">
            <v>7.93</v>
          </cell>
          <cell r="F4961">
            <v>41.99</v>
          </cell>
        </row>
        <row r="4962">
          <cell r="A4962">
            <v>104024</v>
          </cell>
          <cell r="B4962" t="str">
            <v>JOELHO 45 GRAUS, CPVC, SOLDÁVEL, DN 42MM, INSTALADO EM RAMAL DE DISTRIBUIÇÃO DE ÁGUA  FORNECIMENTO E INSTALAÇÃO. AF_06/2022</v>
          </cell>
          <cell r="C4962" t="str">
            <v>UN</v>
          </cell>
          <cell r="D4962">
            <v>33.67</v>
          </cell>
          <cell r="E4962">
            <v>7.93</v>
          </cell>
          <cell r="F4962">
            <v>41.6</v>
          </cell>
        </row>
        <row r="4963">
          <cell r="A4963">
            <v>104025</v>
          </cell>
          <cell r="B4963" t="str">
            <v>LUVA, CPVC, SOLDÁVEL, DN 42MM, INSTALADO EM RAMAL DE DISTRIBUIÇÃO DE ÁGUA  FORNECIMENTO E INSTALAÇÃO. AF_06/2022</v>
          </cell>
          <cell r="C4963" t="str">
            <v>UN</v>
          </cell>
          <cell r="D4963">
            <v>24.150000000000002</v>
          </cell>
          <cell r="E4963">
            <v>5.29</v>
          </cell>
          <cell r="F4963">
            <v>29.44</v>
          </cell>
        </row>
        <row r="4964">
          <cell r="A4964">
            <v>104026</v>
          </cell>
          <cell r="B4964" t="str">
            <v>LUVA DE CORRER, CPVC, SOLDÁVEL, DN 42MM, INSTALADO EM RAMAL DE DISTRIBUIÇÃO DE ÁGUA  FORNECIMENTO E INSTALAÇÃO. AF_06/2022</v>
          </cell>
          <cell r="C4964" t="str">
            <v>UN</v>
          </cell>
          <cell r="D4964">
            <v>36.97</v>
          </cell>
          <cell r="E4964">
            <v>5.29</v>
          </cell>
          <cell r="F4964">
            <v>42.26</v>
          </cell>
        </row>
        <row r="4965">
          <cell r="A4965">
            <v>104027</v>
          </cell>
          <cell r="B4965" t="str">
            <v>UNIÃO, CPVC, SOLDÁVEL, DN 42MM, INSTALADO EM RAMAL DE DISTRIBUIÇÃO DE ÁGUA   FORNECIMENTO E INSTALAÇÃO. AF_06/2022</v>
          </cell>
          <cell r="C4965" t="str">
            <v>UN</v>
          </cell>
          <cell r="D4965">
            <v>57.879999999999995</v>
          </cell>
          <cell r="E4965">
            <v>5.28</v>
          </cell>
          <cell r="F4965">
            <v>63.16</v>
          </cell>
        </row>
        <row r="4966">
          <cell r="A4966">
            <v>104028</v>
          </cell>
          <cell r="B4966" t="str">
            <v>LUVA DE TRANSIÇÃO, CPVC, SOLDÁVEL, DN42MM X 1.1/2, INSTALADO EM RAMAL DE DISTRIBUIÇÃO DE ÁGUA  FORNECIMENTO E INSTALAÇÃO. AF_06/2022</v>
          </cell>
          <cell r="C4966" t="str">
            <v>UN</v>
          </cell>
          <cell r="D4966">
            <v>122.06</v>
          </cell>
          <cell r="E4966">
            <v>4.93</v>
          </cell>
          <cell r="F4966">
            <v>126.99</v>
          </cell>
        </row>
        <row r="4967">
          <cell r="A4967">
            <v>104029</v>
          </cell>
          <cell r="B4967" t="str">
            <v>CONECTOR, CPVC, SOLDÁVEL, DN 42MM X 1.1/2, INSTALADO EM RAMAL DE DISTRIBUIÇÃO DE ÁGUA  FORNECIMENTO E INSTALAÇÃO. AF_06/2022</v>
          </cell>
          <cell r="C4967" t="str">
            <v>UN</v>
          </cell>
          <cell r="D4967">
            <v>61.949999999999996</v>
          </cell>
          <cell r="E4967">
            <v>4.93</v>
          </cell>
          <cell r="F4967">
            <v>66.88</v>
          </cell>
        </row>
        <row r="4968">
          <cell r="A4968">
            <v>104030</v>
          </cell>
          <cell r="B4968" t="str">
            <v>TE DE REDUÇÃO, CPVC, SOLDÁVEL, DN 42 X 35 MM, INSTALADO EM RAMAL DE DISTRIBUIÇÃO DE ÁGUA - FORNECIMENTO E INSTALAÇÃO. AF_06/2022</v>
          </cell>
          <cell r="C4968" t="str">
            <v>UN</v>
          </cell>
          <cell r="D4968">
            <v>52.64</v>
          </cell>
          <cell r="E4968">
            <v>9.9</v>
          </cell>
          <cell r="F4968">
            <v>62.54</v>
          </cell>
        </row>
        <row r="4969">
          <cell r="A4969">
            <v>104159</v>
          </cell>
          <cell r="B4969" t="str">
            <v>LUVA DE CORRER, PVC, SOLDÁVEL, DN 40MM, INSTALADO EM RAMAL DE DISTRIBUIÇÃO DE ÁGUA  FORNECIMENTO E INSTALAÇÃO. AF_06/2022</v>
          </cell>
          <cell r="C4969" t="str">
            <v>UN</v>
          </cell>
          <cell r="D4969">
            <v>32.620000000000005</v>
          </cell>
          <cell r="E4969">
            <v>5.08</v>
          </cell>
          <cell r="F4969">
            <v>37.700000000000003</v>
          </cell>
        </row>
        <row r="4970">
          <cell r="A4970">
            <v>104167</v>
          </cell>
          <cell r="B4970" t="str">
            <v>JOELHO 90 GRAUS, PVC, SERIE R, ÁGUA PLUVIAL, DN 150 MM, JUNTA ELÁSTICA, FORNECIDO E INSTALADO EM RAMAL DE ENCAMINHAMENTO. AF_06/2022</v>
          </cell>
          <cell r="C4970" t="str">
            <v>UN</v>
          </cell>
          <cell r="D4970">
            <v>111.08000000000001</v>
          </cell>
          <cell r="E4970">
            <v>10.35</v>
          </cell>
          <cell r="F4970">
            <v>121.43</v>
          </cell>
        </row>
        <row r="4971">
          <cell r="A4971">
            <v>104168</v>
          </cell>
          <cell r="B4971" t="str">
            <v>JOELHO 45 GRAUS, PVC, SERIE R, ÁGUA PLUVIAL, DN 150 MM, JUNTA ELÁSTICA, FORNECIDO E INSTALADO EM RAMAL DE ENCAMINHAMENTO. AF_06/2022</v>
          </cell>
          <cell r="C4971" t="str">
            <v>UN</v>
          </cell>
          <cell r="D4971">
            <v>107.80000000000001</v>
          </cell>
          <cell r="E4971">
            <v>10.35</v>
          </cell>
          <cell r="F4971">
            <v>118.15</v>
          </cell>
        </row>
        <row r="4972">
          <cell r="A4972">
            <v>104169</v>
          </cell>
          <cell r="B4972" t="str">
            <v>CURVA 87 GRAUS E 30 MINUTOS, PVC, SERIE R, ÁGUA PLUVIAL, DN 150 MM, JUNTA ELÁSTICA, FORNECIDO E INSTALADO EM RAMAL DE ENCAMINHAMENTO. AF_06/2022</v>
          </cell>
          <cell r="C4972" t="str">
            <v>UN</v>
          </cell>
          <cell r="D4972">
            <v>136.61000000000001</v>
          </cell>
          <cell r="E4972">
            <v>10.35</v>
          </cell>
          <cell r="F4972">
            <v>146.96</v>
          </cell>
        </row>
        <row r="4973">
          <cell r="A4973">
            <v>104170</v>
          </cell>
          <cell r="B4973" t="str">
            <v>LUVA SIMPLES, PVC, SERIE R, ÁGUA PLUVIAL, DN 150 MM, JUNTA ELÁSTICA, FORNECIDO E INSTALADO EM RAMAL DE ENCAMINHAMENTO. AF_06/2022</v>
          </cell>
          <cell r="C4973" t="str">
            <v>UN</v>
          </cell>
          <cell r="D4973">
            <v>63.33</v>
          </cell>
          <cell r="E4973">
            <v>6.89</v>
          </cell>
          <cell r="F4973">
            <v>70.22</v>
          </cell>
        </row>
        <row r="4974">
          <cell r="A4974">
            <v>104171</v>
          </cell>
          <cell r="B4974" t="str">
            <v>LUVA DE CORRER, PVC, SERIE R, ÁGUA PLUVIAL, DN 150 MM, JUNTA ELÁSTICA, FORNECIDO E INSTALADO EM RAMAL DE ENCAMINHAMENTO. AF_06/2022</v>
          </cell>
          <cell r="C4974" t="str">
            <v>UN</v>
          </cell>
          <cell r="D4974">
            <v>90.57</v>
          </cell>
          <cell r="E4974">
            <v>6.89</v>
          </cell>
          <cell r="F4974">
            <v>97.46</v>
          </cell>
        </row>
        <row r="4975">
          <cell r="A4975">
            <v>104172</v>
          </cell>
          <cell r="B4975" t="str">
            <v>TÊ DE INSPEÇÃO, PVC, SERIE R, ÁGUA PLUVIAL, DN 150 MM, JUNTA ELÁSTICA, FORNECIDO E INSTALADO EM RAMAL DE ENCAMINHAMENTO. AF_06/2022</v>
          </cell>
          <cell r="C4975" t="str">
            <v>UN</v>
          </cell>
          <cell r="D4975">
            <v>269.02000000000004</v>
          </cell>
          <cell r="E4975">
            <v>6.89</v>
          </cell>
          <cell r="F4975">
            <v>275.91000000000003</v>
          </cell>
        </row>
        <row r="4976">
          <cell r="A4976">
            <v>104173</v>
          </cell>
          <cell r="B4976" t="str">
            <v>REDUÇÃO EXCÊNTRICA, PVC, SERIE R, ÁGUA PLUVIAL, DN 150 X 100 MM, JUNTA ELÁSTICA, FORNECIDO E INSTALADO EM RAMAL DE ENCAMINHAMENTO. AF_06/2022</v>
          </cell>
          <cell r="C4976" t="str">
            <v>UN</v>
          </cell>
          <cell r="D4976">
            <v>78.179999999999993</v>
          </cell>
          <cell r="E4976">
            <v>6.03</v>
          </cell>
          <cell r="F4976">
            <v>84.21</v>
          </cell>
        </row>
        <row r="4977">
          <cell r="A4977">
            <v>104174</v>
          </cell>
          <cell r="B4977" t="str">
            <v>JUNÇÃO SIMPLES, PVC, SERIE R, ÁGUA PLUVIAL, DN 150 X 100 MM, JUNTA ELÁSTICA, FORNECIDO E INSTALADO EM RAMAL DE ENCAMINHAMENTO. AF_06/2022</v>
          </cell>
          <cell r="C4977" t="str">
            <v>UN</v>
          </cell>
          <cell r="D4977">
            <v>176</v>
          </cell>
          <cell r="E4977">
            <v>12.65</v>
          </cell>
          <cell r="F4977">
            <v>188.65</v>
          </cell>
        </row>
        <row r="4978">
          <cell r="A4978">
            <v>104175</v>
          </cell>
          <cell r="B4978" t="str">
            <v>TÊ, PVC, SERIE R, ÁGUA PLUVIAL, DN 150 X 100 MM, JUNTA ELÁSTICA, FORNECIDO E INSTALADO EM RAMAL DE ENCAMINHAMENTO. AF_06/2022</v>
          </cell>
          <cell r="C4978" t="str">
            <v>UN</v>
          </cell>
          <cell r="D4978">
            <v>126.75</v>
          </cell>
          <cell r="E4978">
            <v>12.65</v>
          </cell>
          <cell r="F4978">
            <v>139.4</v>
          </cell>
        </row>
        <row r="4979">
          <cell r="A4979">
            <v>104176</v>
          </cell>
          <cell r="B4979" t="str">
            <v>JUNÇÃO SIMPLES, PVC, SERIE R, ÁGUA PLUVIAL, DN 150 X 150 MM, JUNTA ELÁSTICA, FORNECIDO E INSTALADO EM RAMAL DE ENCAMINHAMENTO. AF_06/2022</v>
          </cell>
          <cell r="C4979" t="str">
            <v>UN</v>
          </cell>
          <cell r="D4979">
            <v>236.16</v>
          </cell>
          <cell r="E4979">
            <v>13.8</v>
          </cell>
          <cell r="F4979">
            <v>249.96</v>
          </cell>
        </row>
        <row r="4980">
          <cell r="A4980">
            <v>104177</v>
          </cell>
          <cell r="B4980" t="str">
            <v>TÊ, PVC, SERIE R, ÁGUA PLUVIAL, DN 150 X 150 MM, JUNTA ELÁSTICA, FORNECIDO E INSTALADO EM RAMAL DE ENCAMINHAMENTO. AF_06/2022</v>
          </cell>
          <cell r="C4980" t="str">
            <v>UN</v>
          </cell>
          <cell r="D4980">
            <v>166.29999999999998</v>
          </cell>
          <cell r="E4980">
            <v>13.8</v>
          </cell>
          <cell r="F4980">
            <v>180.1</v>
          </cell>
        </row>
        <row r="4981">
          <cell r="A4981">
            <v>104178</v>
          </cell>
          <cell r="B4981" t="str">
            <v>CAP, PVC, SERIE R, ÁGUA PLUVIAL, DN 100 MM, JUNTA ELÁSTICA, FORNECIDO E INSTALADO EM RAMAL DE ENCAMINHAMENTO. AF_06/2022</v>
          </cell>
          <cell r="C4981" t="str">
            <v>UN</v>
          </cell>
          <cell r="D4981">
            <v>19.259999999999998</v>
          </cell>
          <cell r="E4981">
            <v>2.57</v>
          </cell>
          <cell r="F4981">
            <v>21.83</v>
          </cell>
        </row>
        <row r="4982">
          <cell r="A4982">
            <v>104179</v>
          </cell>
          <cell r="B4982" t="str">
            <v>CAP, PVC, SERIE R, ÁGUA PLUVIAL, DN 150 MM, JUNTA ELÁSTICA, FORNECIDO E INSTALADO EM RAMAL DE ENCAMINHAMENTO. AF_06/2022</v>
          </cell>
          <cell r="C4982" t="str">
            <v>UN</v>
          </cell>
          <cell r="D4982">
            <v>79.509999999999991</v>
          </cell>
          <cell r="E4982">
            <v>3.43</v>
          </cell>
          <cell r="F4982">
            <v>82.94</v>
          </cell>
        </row>
        <row r="4983">
          <cell r="A4983">
            <v>104191</v>
          </cell>
          <cell r="B4983" t="str">
            <v>BUCHA DE REDUÇÃO, PPR, DN 25 X 20 MM, INSTALADO EM RAMAL OU SUB-RAMAL DE ÁGUA - FORNECIMENTO E INSTALAÇÃO. AF_08/2022</v>
          </cell>
          <cell r="C4983" t="str">
            <v>UN</v>
          </cell>
          <cell r="D4983">
            <v>6.4500000000000011</v>
          </cell>
          <cell r="E4983">
            <v>4.93</v>
          </cell>
          <cell r="F4983">
            <v>11.38</v>
          </cell>
        </row>
        <row r="4984">
          <cell r="A4984">
            <v>104192</v>
          </cell>
          <cell r="B4984" t="str">
            <v>TÊ MISTURADOR, PPR, F M M, DN 25 X 25 MM, INSTALADO EM RAMAL OU SUB-RAMAL DE ÁGUA - FORNECIMENTO E INSTALAÇÃO. AF_08/2022</v>
          </cell>
          <cell r="C4984" t="str">
            <v>UN</v>
          </cell>
          <cell r="D4984">
            <v>21.92</v>
          </cell>
          <cell r="E4984">
            <v>9.83</v>
          </cell>
          <cell r="F4984">
            <v>31.75</v>
          </cell>
        </row>
        <row r="4985">
          <cell r="A4985">
            <v>104193</v>
          </cell>
          <cell r="B4985" t="str">
            <v>JOELHO 45 GRAUS, PPR, F/ F, DN 90 MM, INSTALADO EM PRUMADA DE ÁGUA - FORNECIMENTO E INSTALAÇÃO. AF_08/2022</v>
          </cell>
          <cell r="C4985" t="str">
            <v>UN</v>
          </cell>
          <cell r="D4985">
            <v>162.64000000000001</v>
          </cell>
          <cell r="E4985">
            <v>20.94</v>
          </cell>
          <cell r="F4985">
            <v>183.58</v>
          </cell>
        </row>
        <row r="4986">
          <cell r="A4986">
            <v>104196</v>
          </cell>
          <cell r="B4986" t="str">
            <v>CURVA 90 GRAUS, PPR, DN 20 MM, INSTALADO EM RAMAL OU SUB-RAMAL DE ÁGUA - FORNECIMENTO E INSTALAÇÃO. AF_08/2022</v>
          </cell>
          <cell r="C4986" t="str">
            <v>UN</v>
          </cell>
          <cell r="D4986">
            <v>13.14</v>
          </cell>
          <cell r="E4986">
            <v>4.34</v>
          </cell>
          <cell r="F4986">
            <v>17.48</v>
          </cell>
        </row>
        <row r="4987">
          <cell r="A4987">
            <v>104197</v>
          </cell>
          <cell r="B4987" t="str">
            <v>CURVA 90 GRAUS, PPR, DN 25 MM, INSTALADO EM RAMAL OU SUB-RAMAL DE ÁGUA - FORNECIMENTO E INSTALAÇÃO. AF_08/2022</v>
          </cell>
          <cell r="C4987" t="str">
            <v>UN</v>
          </cell>
          <cell r="D4987">
            <v>22.46</v>
          </cell>
          <cell r="E4987">
            <v>10.36</v>
          </cell>
          <cell r="F4987">
            <v>32.82</v>
          </cell>
        </row>
        <row r="4988">
          <cell r="A4988">
            <v>104198</v>
          </cell>
          <cell r="B4988" t="str">
            <v>JOELHO 45 GRAUS, PPR, DN 20 MM, INSTALADO EM RAMAL OU SUB-RAMAL DE ÁGUA - FORNECIMENTO E INSTALAÇÃO. AF_08/2022</v>
          </cell>
          <cell r="C4988" t="str">
            <v>UN</v>
          </cell>
          <cell r="D4988">
            <v>4.0599999999999996</v>
          </cell>
          <cell r="E4988">
            <v>4.38</v>
          </cell>
          <cell r="F4988">
            <v>8.44</v>
          </cell>
        </row>
        <row r="4989">
          <cell r="A4989">
            <v>104199</v>
          </cell>
          <cell r="B4989" t="str">
            <v>JOELHO 90 GRAUS, PPR, DN 20 MM, INSTALADO EM RAMAL OU SUB-RAMAL DE ÁGUA - FORNECIMENTO E INSTALAÇÃO. AF_08/2022</v>
          </cell>
          <cell r="C4989" t="str">
            <v>UN</v>
          </cell>
          <cell r="D4989">
            <v>3.79</v>
          </cell>
          <cell r="E4989">
            <v>4.38</v>
          </cell>
          <cell r="F4989">
            <v>8.17</v>
          </cell>
        </row>
        <row r="4990">
          <cell r="A4990">
            <v>104200</v>
          </cell>
          <cell r="B4990" t="str">
            <v>LUVA, PPR, DN 20 MM, INSTALADO EM RAMAL OU SUB-RAMAL DE ÁGUA - FORNECIMENTO E INSTALAÇÃO. AF_08/2022</v>
          </cell>
          <cell r="C4990" t="str">
            <v>UN</v>
          </cell>
          <cell r="D4990">
            <v>3.7700000000000005</v>
          </cell>
          <cell r="E4990">
            <v>2.92</v>
          </cell>
          <cell r="F4990">
            <v>6.69</v>
          </cell>
        </row>
        <row r="4991">
          <cell r="A4991">
            <v>104201</v>
          </cell>
          <cell r="B4991" t="str">
            <v>TÊ MISTURADOR, PPR, F M M, DN 20 X 20 MM, INSTALADO EM RAMAL OU SUB-RAMAL DE ÁGUA - FORNECIMENTO E INSTALAÇÃO. AF_08/2022</v>
          </cell>
          <cell r="C4991" t="str">
            <v>UN</v>
          </cell>
          <cell r="D4991">
            <v>15.760000000000002</v>
          </cell>
          <cell r="E4991">
            <v>5.81</v>
          </cell>
          <cell r="F4991">
            <v>21.57</v>
          </cell>
        </row>
        <row r="4992">
          <cell r="A4992">
            <v>104202</v>
          </cell>
          <cell r="B4992" t="str">
            <v>TÊ NORMAL, PPR, 90 GRAUS, DN 20 X 20 X 20 MM, INSTALADO EM RAMAL OU SUB-RAMAL DE ÁGUA - FORNECIMENTO E INSTALAÇÃO. AF_08/2022</v>
          </cell>
          <cell r="C4992" t="str">
            <v>UN</v>
          </cell>
          <cell r="D4992">
            <v>6.2900000000000009</v>
          </cell>
          <cell r="E4992">
            <v>5.84</v>
          </cell>
          <cell r="F4992">
            <v>12.13</v>
          </cell>
        </row>
        <row r="4993">
          <cell r="A4993">
            <v>104317</v>
          </cell>
          <cell r="B4993" t="str">
            <v>JOELHO 90 GRAUS, PVC, SOLDÁVEL, DN 20 MM, INSTALADO EM DRENO DE AR CONDICIONADO - FORNECIMENTO E INSTALAÇÃO. AF_08/2022</v>
          </cell>
          <cell r="C4993" t="str">
            <v>UN</v>
          </cell>
          <cell r="D4993">
            <v>3.1499999999999995</v>
          </cell>
          <cell r="E4993">
            <v>4.2</v>
          </cell>
          <cell r="F4993">
            <v>7.35</v>
          </cell>
        </row>
        <row r="4994">
          <cell r="A4994">
            <v>104318</v>
          </cell>
          <cell r="B4994" t="str">
            <v>JOELHO 45 GRAUS, PVC, SOLDÁVEL, DN 20 MM, INSTALADO EM DRENO DE AR CONDICIONADO - FORNECIMENTO E INSTALAÇÃO. AF_08/2022</v>
          </cell>
          <cell r="C4994" t="str">
            <v>UN</v>
          </cell>
          <cell r="D4994">
            <v>3.6899999999999995</v>
          </cell>
          <cell r="E4994">
            <v>4.2</v>
          </cell>
          <cell r="F4994">
            <v>7.89</v>
          </cell>
        </row>
        <row r="4995">
          <cell r="A4995">
            <v>104319</v>
          </cell>
          <cell r="B4995" t="str">
            <v>JOELHO 90 GRAUS, PVC, SOLDÁVEL, DN 32 MM, INSTALADO EM DRENO DE AR CONDICIONADO - FORNECIMENTO E INSTALAÇÃO. AF_08/2022</v>
          </cell>
          <cell r="C4995" t="str">
            <v>UN</v>
          </cell>
          <cell r="D4995">
            <v>5.8699999999999992</v>
          </cell>
          <cell r="E4995">
            <v>4.7300000000000004</v>
          </cell>
          <cell r="F4995">
            <v>10.6</v>
          </cell>
        </row>
        <row r="4996">
          <cell r="A4996">
            <v>104320</v>
          </cell>
          <cell r="B4996" t="str">
            <v>JOELHO 45 GRAUS, PVC, SOLDÁVEL, DN 32 MM, INSTALADO EM DRENO DE AR CONDICIONADO - FORNECIMENTO E INSTALAÇÃO. AF_08/2022</v>
          </cell>
          <cell r="C4996" t="str">
            <v>UN</v>
          </cell>
          <cell r="D4996">
            <v>7.61</v>
          </cell>
          <cell r="E4996">
            <v>4.72</v>
          </cell>
          <cell r="F4996">
            <v>12.33</v>
          </cell>
        </row>
        <row r="4997">
          <cell r="A4997">
            <v>104321</v>
          </cell>
          <cell r="B4997" t="str">
            <v>LUVA, PVC, SOLDÁVEL, DN 20 MM, INSTALADO EM DRENO DE AR CONDICIONADO - FORNECIMENTO E INSTALAÇÃO. AF_08/2022</v>
          </cell>
          <cell r="C4997" t="str">
            <v>UN</v>
          </cell>
          <cell r="D4997">
            <v>2.77</v>
          </cell>
          <cell r="E4997">
            <v>2.81</v>
          </cell>
          <cell r="F4997">
            <v>5.58</v>
          </cell>
        </row>
        <row r="4998">
          <cell r="A4998">
            <v>104322</v>
          </cell>
          <cell r="B4998" t="str">
            <v>LUVA, PVC, SOLDÁVEL, DN 32 MM, INSTALADO EM DRENO DE AR CONDICIONADO - FORNECIMENTO E INSTALAÇÃO. AF_08/2022</v>
          </cell>
          <cell r="C4998" t="str">
            <v>UN</v>
          </cell>
          <cell r="D4998">
            <v>4.8499999999999996</v>
          </cell>
          <cell r="E4998">
            <v>3.14</v>
          </cell>
          <cell r="F4998">
            <v>7.99</v>
          </cell>
        </row>
        <row r="4999">
          <cell r="A4999">
            <v>104323</v>
          </cell>
          <cell r="B4999" t="str">
            <v>TE, PVC, SOLDÁVEL, DN 20 MM, INSTALADO EM DRENO DE AR CONDICIONADO - FORNECIMENTO E INSTALAÇÃO. AF_08/2022</v>
          </cell>
          <cell r="C4999" t="str">
            <v>UN</v>
          </cell>
          <cell r="D4999">
            <v>4.6100000000000003</v>
          </cell>
          <cell r="E4999">
            <v>5.61</v>
          </cell>
          <cell r="F4999">
            <v>10.220000000000001</v>
          </cell>
        </row>
        <row r="5000">
          <cell r="A5000">
            <v>104324</v>
          </cell>
          <cell r="B5000" t="str">
            <v>TE, PVC, SOLDÁVEL, DN 32 MM, INSTALADO EM DRENO DE AR CONDICIONADO - FORNECIMENTO E INSTALAÇÃO. AF_08/2022</v>
          </cell>
          <cell r="C5000" t="str">
            <v>UN</v>
          </cell>
          <cell r="D5000">
            <v>8.6900000000000013</v>
          </cell>
          <cell r="E5000">
            <v>6.28</v>
          </cell>
          <cell r="F5000">
            <v>14.97</v>
          </cell>
        </row>
        <row r="5001">
          <cell r="A5001">
            <v>104341</v>
          </cell>
          <cell r="B5001" t="str">
            <v>BUCHA DE REDUÇÃO LONGA, PVC, SÉRIE NORMAL, ESGOTO PREDIAL, DN 50 X 40 MM, JUNTA SOLDÁVEL E ELÁSTICA, FORNECIDO E INSTALADO EM RAMAL DE DESCARGA OU RAMAL DE ESGOTO SANITÁRIO. AF_08/2022</v>
          </cell>
          <cell r="C5001" t="str">
            <v>UN</v>
          </cell>
          <cell r="D5001">
            <v>7.8100000000000005</v>
          </cell>
          <cell r="E5001">
            <v>3.52</v>
          </cell>
          <cell r="F5001">
            <v>11.33</v>
          </cell>
        </row>
        <row r="5002">
          <cell r="A5002">
            <v>104343</v>
          </cell>
          <cell r="B5002" t="str">
            <v>JUNÇÃO DE REDUÇÃO INVERTIDA, PVC, SÉRIE NORMAL, ESGOTO PREDIAL, DN 75 X 50 MM, JUNTA ELÁSTICA, FORNECIDO E INSTALADO EM RAMAL DE DESCARGA OU RAMAL DE ESGOTO SANITÁRIO. AF_08/2022</v>
          </cell>
          <cell r="C5002" t="str">
            <v>UN</v>
          </cell>
          <cell r="D5002">
            <v>26.340000000000003</v>
          </cell>
          <cell r="E5002">
            <v>8.2899999999999991</v>
          </cell>
          <cell r="F5002">
            <v>34.630000000000003</v>
          </cell>
        </row>
        <row r="5003">
          <cell r="A5003">
            <v>104344</v>
          </cell>
          <cell r="B5003" t="str">
            <v>TE, PVC, SÉRIE NORMAL, ESGOTO PREDIAL, DN 100 X 50 MM, JUNTA ELÁSTICA, FORNECIDO E INSTALADO EM RAMAL DE DESCARGA OU RAMAL DE ESGOTO SANITÁRIO. AF_08/2022</v>
          </cell>
          <cell r="C5003" t="str">
            <v>UN</v>
          </cell>
          <cell r="D5003">
            <v>32.35</v>
          </cell>
          <cell r="E5003">
            <v>9.26</v>
          </cell>
          <cell r="F5003">
            <v>41.61</v>
          </cell>
        </row>
        <row r="5004">
          <cell r="A5004">
            <v>104345</v>
          </cell>
          <cell r="B5004" t="str">
            <v>JUNÇÃO DE REDUÇÃO INVERTIDA, PVC, SÉRIE NORMAL, ESGOTO PREDIAL, DN 100 X 50 MM, JUNTA ELÁSTICA, FORNECIDO E INSTALADO EM RAMAL DE DESCARGA OU RAMAL DE ESGOTO SANITÁRIO. AF_08/2022</v>
          </cell>
          <cell r="C5004" t="str">
            <v>UN</v>
          </cell>
          <cell r="D5004">
            <v>34.510000000000005</v>
          </cell>
          <cell r="E5004">
            <v>9.26</v>
          </cell>
          <cell r="F5004">
            <v>43.77</v>
          </cell>
        </row>
        <row r="5005">
          <cell r="A5005">
            <v>104346</v>
          </cell>
          <cell r="B5005" t="str">
            <v>TE, PVC, SÉRIE NORMAL, ESGOTO PREDIAL, DN 100 X 75 MM, JUNTA ELÁSTICA, FORNECIDO E INSTALADO EM RAMAL DE DESCARGA OU RAMAL DE ESGOTO SANITÁRIO. AF_08/2022</v>
          </cell>
          <cell r="C5005" t="str">
            <v>UN</v>
          </cell>
          <cell r="D5005">
            <v>36.229999999999997</v>
          </cell>
          <cell r="E5005">
            <v>9.75</v>
          </cell>
          <cell r="F5005">
            <v>45.98</v>
          </cell>
        </row>
        <row r="5006">
          <cell r="A5006">
            <v>104347</v>
          </cell>
          <cell r="B5006" t="str">
            <v>JUNÇÃO DE REDUCAO INVERTIDA, PVC, SÉRIE NORMAL, ESGOTO PREDIAL, DN 100 X 75 MM, JUNTA ELÁSTICA, FORNECIDO E INSTALADO EM RAMAL DE DESCARGA OU RAMAL DE ESGOTO SANITÁRIO. AF_08/2022</v>
          </cell>
          <cell r="C5006" t="str">
            <v>UN</v>
          </cell>
          <cell r="D5006">
            <v>39.03</v>
          </cell>
          <cell r="E5006">
            <v>9.74</v>
          </cell>
          <cell r="F5006">
            <v>48.77</v>
          </cell>
        </row>
        <row r="5007">
          <cell r="A5007">
            <v>104348</v>
          </cell>
          <cell r="B5007" t="str">
            <v>TERMINAL DE VENTILAÇÃO, PVC, SÉRIE NORMAL, ESGOTO PREDIAL, DN 50 MM, JUNTA SOLDÁVEL, FORNECIDO E INSTALADO EM PRUMADA DE ESGOTO SANITÁRIO OU VENTILAÇÃO. AF_08/2022</v>
          </cell>
          <cell r="C5007" t="str">
            <v>UN</v>
          </cell>
          <cell r="D5007">
            <v>11.190000000000001</v>
          </cell>
          <cell r="E5007">
            <v>0.44</v>
          </cell>
          <cell r="F5007">
            <v>11.63</v>
          </cell>
        </row>
        <row r="5008">
          <cell r="A5008">
            <v>104350</v>
          </cell>
          <cell r="B5008" t="str">
            <v>JUNÇÃO DE REDUÇÃO INVERTIDA, PVC, SÉRIE NORMAL, ESGOTO PREDIAL, DN 75 X 50 MM, JUNTA ELÁSTICA, FORNECIDO E INSTALADO EM PRUMADA DE ESGOTO SANITÁRIO OU VENTILAÇÃO. AF_08/2022</v>
          </cell>
          <cell r="C5008" t="str">
            <v>UN</v>
          </cell>
          <cell r="D5008">
            <v>25.08</v>
          </cell>
          <cell r="E5008">
            <v>5.05</v>
          </cell>
          <cell r="F5008">
            <v>30.13</v>
          </cell>
        </row>
        <row r="5009">
          <cell r="A5009">
            <v>104351</v>
          </cell>
          <cell r="B5009" t="str">
            <v>TERMINAL DE VENTILAÇÃO, PVC, SÉRIE NORMAL, ESGOTO PREDIAL, DN 75 MM, JUNTA SOLDÁVEL, FORNECIDO E INSTALADO EM PRUMADA DE ESGOTO SANITÁRIO OU VENTILAÇÃO. AF_08/2022</v>
          </cell>
          <cell r="C5009" t="str">
            <v>UN</v>
          </cell>
          <cell r="D5009">
            <v>22.49</v>
          </cell>
          <cell r="E5009">
            <v>1.64</v>
          </cell>
          <cell r="F5009">
            <v>24.13</v>
          </cell>
        </row>
        <row r="5010">
          <cell r="A5010">
            <v>104352</v>
          </cell>
          <cell r="B5010" t="str">
            <v>TE, PVC, SÉRIE NORMAL, ESGOTO PREDIAL, DN 100 X 50 MM, JUNTA ELÁSTICA, FORNECIDO E INSTALADO EM PRUMADA DE ESGOTO SANITÁRIO OU VENTILAÇÃO. AF_08/2022</v>
          </cell>
          <cell r="C5010" t="str">
            <v>UN</v>
          </cell>
          <cell r="D5010">
            <v>31.980000000000004</v>
          </cell>
          <cell r="E5010">
            <v>8.2899999999999991</v>
          </cell>
          <cell r="F5010">
            <v>40.270000000000003</v>
          </cell>
        </row>
        <row r="5011">
          <cell r="A5011">
            <v>104353</v>
          </cell>
          <cell r="B5011" t="str">
            <v>JUNÇÃO DE REDUÇÃO INVERTIDA, PVC, SÉRIE NORMAL, ESGOTO PREDIAL, DN 100 X 50 MM, JUNTA ELÁSTICA, FORNECIDO E INSTALADO EM PRUMADA DE ESGOTO SANITÁRIO OU VENTILAÇÃO. AF_08/2022</v>
          </cell>
          <cell r="C5011" t="str">
            <v>UN</v>
          </cell>
          <cell r="D5011">
            <v>34.14</v>
          </cell>
          <cell r="E5011">
            <v>8.2899999999999991</v>
          </cell>
          <cell r="F5011">
            <v>42.43</v>
          </cell>
        </row>
        <row r="5012">
          <cell r="A5012">
            <v>104354</v>
          </cell>
          <cell r="B5012" t="str">
            <v>TE, PVC, SÉRIE NORMAL, ESGOTO PREDIAL, DN 100 X 75 MM, JUNTA ELÁSTICA, FORNECIDO E INSTALADO EM PRUMADA DE ESGOTO SANITÁRIO OU VENTILAÇÃO. AF_08/2022</v>
          </cell>
          <cell r="C5012" t="str">
            <v>UN</v>
          </cell>
          <cell r="D5012">
            <v>36.31</v>
          </cell>
          <cell r="E5012">
            <v>9.91</v>
          </cell>
          <cell r="F5012">
            <v>46.22</v>
          </cell>
        </row>
        <row r="5013">
          <cell r="A5013">
            <v>104355</v>
          </cell>
          <cell r="B5013" t="str">
            <v>JUNÇÃO DE REDUCAO INVERTIDA, PVC, SÉRIE NORMAL, ESGOTO PREDIAL, DN 100 X 75 MM, JUNTA ELÁSTICA, FORNECIDO E INSTALADO EM PRUMADA DE ESGOTO SANITÁRIO OU VENTILAÇÃO. AF_08/2022</v>
          </cell>
          <cell r="C5013" t="str">
            <v>UN</v>
          </cell>
          <cell r="D5013">
            <v>39.099999999999994</v>
          </cell>
          <cell r="E5013">
            <v>9.91</v>
          </cell>
          <cell r="F5013">
            <v>49.01</v>
          </cell>
        </row>
        <row r="5014">
          <cell r="A5014">
            <v>104356</v>
          </cell>
          <cell r="B5014" t="str">
            <v>TERMINAL DE VENTILAÇÃO, PVC, SÉRIE NORMAL, ESGOTO PREDIAL, DN 100 MM, JUNTA SOLDÁVEL, FORNECIDO E INSTALADO EM PRUMADA DE ESGOTO SANITÁRIO OU VENTILAÇÃO. AF_08/2022</v>
          </cell>
          <cell r="C5014" t="str">
            <v>UN</v>
          </cell>
          <cell r="D5014">
            <v>29.249999999999996</v>
          </cell>
          <cell r="E5014">
            <v>2.87</v>
          </cell>
          <cell r="F5014">
            <v>32.119999999999997</v>
          </cell>
        </row>
        <row r="5015">
          <cell r="A5015">
            <v>104357</v>
          </cell>
          <cell r="B5015" t="str">
            <v>CAP, PVC, SÉRIE NORMAL, ESGOTO PREDIAL, DN 100 MM, JUNTA ELÁSTICA, FORNECIDO E INSTALADO EM SUBCOLETOR AÉREO DE ESGOTO SANITÁRIO. AF_08/2022</v>
          </cell>
          <cell r="C5015" t="str">
            <v>UN</v>
          </cell>
          <cell r="D5015">
            <v>15.879999999999999</v>
          </cell>
          <cell r="E5015">
            <v>3.68</v>
          </cell>
          <cell r="F5015">
            <v>19.559999999999999</v>
          </cell>
        </row>
        <row r="5016">
          <cell r="A5016">
            <v>104576</v>
          </cell>
          <cell r="B5016" t="str">
            <v>LUVA DE REDUÇÃO, PARA INSTALAÇÕES EM PEX ÁGUA, DN 20 X 16 MM, COM ANEL DESLIZANTE - FORNECIMENTO E INSTALAÇÃO. AF_02/2023</v>
          </cell>
          <cell r="C5016" t="str">
            <v>UN</v>
          </cell>
          <cell r="D5016">
            <v>9.7200000000000006</v>
          </cell>
          <cell r="E5016">
            <v>5.67</v>
          </cell>
          <cell r="F5016">
            <v>15.39</v>
          </cell>
        </row>
        <row r="5017">
          <cell r="A5017">
            <v>104577</v>
          </cell>
          <cell r="B5017" t="str">
            <v>LUVA DE REDUÇÃO, PARA INSTALAÇÕES EM PEX ÁGUA, DN 25 X 16 MM, COM ANEL DESLIZANTE - FORNECIMENTO E INSTALAÇÃO. AF_02/2023</v>
          </cell>
          <cell r="C5017" t="str">
            <v>UN</v>
          </cell>
          <cell r="D5017">
            <v>14.14</v>
          </cell>
          <cell r="E5017">
            <v>6.27</v>
          </cell>
          <cell r="F5017">
            <v>20.41</v>
          </cell>
        </row>
        <row r="5018">
          <cell r="A5018">
            <v>104578</v>
          </cell>
          <cell r="B5018" t="str">
            <v>LUVA DE REDUÇÃO, PARA INSTALAÇÕES EM PEX ÁGUA, DN 25 X 20 MM, COM ANEL DESLIZANTE - FORNECIMENTO E INSTALAÇÃO. AF_02/2023</v>
          </cell>
          <cell r="C5018" t="str">
            <v>UN</v>
          </cell>
          <cell r="D5018">
            <v>15.15</v>
          </cell>
          <cell r="E5018">
            <v>6.74</v>
          </cell>
          <cell r="F5018">
            <v>21.89</v>
          </cell>
        </row>
        <row r="5019">
          <cell r="A5019">
            <v>104579</v>
          </cell>
          <cell r="B5019" t="str">
            <v>LUVA DE REDUÇÃO, PARA INSTALAÇÕES EM PEX ÁGUA, DN 32 X 25 MM, COM ANEL DESLIZANTE - FORNECIMENTO E INSTALAÇÃO. AF_02/2023</v>
          </cell>
          <cell r="C5019" t="str">
            <v>UN</v>
          </cell>
          <cell r="D5019">
            <v>20.420000000000002</v>
          </cell>
          <cell r="E5019">
            <v>8.19</v>
          </cell>
          <cell r="F5019">
            <v>28.61</v>
          </cell>
        </row>
        <row r="5020">
          <cell r="A5020">
            <v>104581</v>
          </cell>
          <cell r="B5020" t="str">
            <v>LUVA , PARA INSTALAÇÕES EM PEX ÁGUA, DN 16 MM, COM ANEL DESLIZANTE - FORNECIMENTO E INSTALAÇÃO. AF_02/2023</v>
          </cell>
          <cell r="C5020" t="str">
            <v>UN</v>
          </cell>
          <cell r="D5020">
            <v>8.8800000000000008</v>
          </cell>
          <cell r="E5020">
            <v>5.18</v>
          </cell>
          <cell r="F5020">
            <v>14.06</v>
          </cell>
        </row>
        <row r="5021">
          <cell r="A5021">
            <v>104582</v>
          </cell>
          <cell r="B5021" t="str">
            <v>LUVA , PARA INSTALAÇÕES EM PEX ÁGUA, DN 20 MM, COM ANEL DESLIZANTE - FORNECIMENTO E INSTALAÇÃO. AF_02/2023</v>
          </cell>
          <cell r="C5021" t="str">
            <v>UN</v>
          </cell>
          <cell r="D5021">
            <v>11.69</v>
          </cell>
          <cell r="E5021">
            <v>6.15</v>
          </cell>
          <cell r="F5021">
            <v>17.84</v>
          </cell>
        </row>
        <row r="5022">
          <cell r="A5022">
            <v>104583</v>
          </cell>
          <cell r="B5022" t="str">
            <v>LUVA , PARA INSTALAÇÕES EM PEX ÁGUA, DN 25 MM, COM ANEL DESLIZANTE - FORNECIMENTO E INSTALAÇÃO. AF_02/2023</v>
          </cell>
          <cell r="C5022" t="str">
            <v>UN</v>
          </cell>
          <cell r="D5022">
            <v>20.77</v>
          </cell>
          <cell r="E5022">
            <v>7.34</v>
          </cell>
          <cell r="F5022">
            <v>28.11</v>
          </cell>
        </row>
        <row r="5023">
          <cell r="A5023">
            <v>104584</v>
          </cell>
          <cell r="B5023" t="str">
            <v>LUVA , PARA INSTALAÇÕES EM PEX ÁGUA, DN 32 MM, COM ANEL DESLIZANTE - FORNECIMENTO E INSTALAÇÃO. AF_02/2023</v>
          </cell>
          <cell r="C5023" t="str">
            <v>UN</v>
          </cell>
          <cell r="D5023">
            <v>24.750000000000004</v>
          </cell>
          <cell r="E5023">
            <v>9.02</v>
          </cell>
          <cell r="F5023">
            <v>33.770000000000003</v>
          </cell>
        </row>
        <row r="5024">
          <cell r="A5024">
            <v>97895</v>
          </cell>
          <cell r="B5024" t="str">
            <v>CAIXA ENTERRADA HIDRÁULICA RETANGULAR, EM CONCRETO PRÉ-MOLDADO, DIMENSÕES INTERNAS: 0,3X0,3X0,3 M. AF_12/2020</v>
          </cell>
          <cell r="C5024" t="str">
            <v>UN</v>
          </cell>
          <cell r="D5024">
            <v>120.18</v>
          </cell>
          <cell r="E5024">
            <v>2.61</v>
          </cell>
          <cell r="F5024">
            <v>122.79</v>
          </cell>
        </row>
        <row r="5025">
          <cell r="A5025">
            <v>97896</v>
          </cell>
          <cell r="B5025" t="str">
            <v>CAIXA ENTERRADA HIDRÁULICA RETANGULAR, EM CONCRETO PRÉ-MOLDADO, DIMENSÕES INTERNAS: 0,4X0,4X0,4 M. AF_12/2020</v>
          </cell>
          <cell r="C5025" t="str">
            <v>UN</v>
          </cell>
          <cell r="D5025">
            <v>223.39</v>
          </cell>
          <cell r="E5025">
            <v>5.33</v>
          </cell>
          <cell r="F5025">
            <v>228.72</v>
          </cell>
        </row>
        <row r="5026">
          <cell r="A5026">
            <v>97897</v>
          </cell>
          <cell r="B5026" t="str">
            <v>CAIXA ENTERRADA HIDRÁULICA RETANGULAR, EM CONCRETO PRÉ-MOLDADO, DIMENSÕES INTERNAS: 0,6X0,6X0,5 M. AF_12/2020</v>
          </cell>
          <cell r="C5026" t="str">
            <v>UN</v>
          </cell>
          <cell r="D5026">
            <v>290.47000000000003</v>
          </cell>
          <cell r="E5026">
            <v>9.94</v>
          </cell>
          <cell r="F5026">
            <v>300.41000000000003</v>
          </cell>
        </row>
        <row r="5027">
          <cell r="A5027">
            <v>97898</v>
          </cell>
          <cell r="B5027" t="str">
            <v>CAIXA ENTERRADA HIDRÁULICA RETANGULAR, EM CONCRETO PRÉ-MOLDADO, DIMENSÕES INTERNAS: 0,8X0,8X0,5 M. AF_12/2020</v>
          </cell>
          <cell r="C5027" t="str">
            <v>UN</v>
          </cell>
          <cell r="D5027">
            <v>543.93999999999994</v>
          </cell>
          <cell r="E5027">
            <v>84.35</v>
          </cell>
          <cell r="F5027">
            <v>628.29</v>
          </cell>
        </row>
        <row r="5028">
          <cell r="A5028">
            <v>97900</v>
          </cell>
          <cell r="B5028" t="str">
            <v>CAIXA ENTERRADA HIDRÁULICA RETANGULAR EM ALVENARIA COM TIJOLOS CERÂMICOS MACIÇOS, DIMENSÕES INTERNAS: 0,3X0,3X0,3 M PARA REDE DE ESGOTO. AF_12/2020</v>
          </cell>
          <cell r="C5028" t="str">
            <v>UN</v>
          </cell>
          <cell r="D5028">
            <v>111.44</v>
          </cell>
          <cell r="E5028">
            <v>84.59</v>
          </cell>
          <cell r="F5028">
            <v>196.03</v>
          </cell>
        </row>
        <row r="5029">
          <cell r="A5029">
            <v>97901</v>
          </cell>
          <cell r="B5029" t="str">
            <v>CAIXA ENTERRADA HIDRÁULICA RETANGULAR EM ALVENARIA COM TIJOLOS CERÂMICOS MACIÇOS, DIMENSÕES INTERNAS: 0,4X0,4X0,4 M PARA REDE DE ESGOTO. AF_12/2020</v>
          </cell>
          <cell r="C5029" t="str">
            <v>UN</v>
          </cell>
          <cell r="D5029">
            <v>174.95</v>
          </cell>
          <cell r="E5029">
            <v>133.37</v>
          </cell>
          <cell r="F5029">
            <v>308.32</v>
          </cell>
        </row>
        <row r="5030">
          <cell r="A5030">
            <v>97902</v>
          </cell>
          <cell r="B5030" t="str">
            <v>CAIXA ENTERRADA HIDRÁULICA RETANGULAR EM ALVENARIA COM TIJOLOS CERÂMICOS MACIÇOS, DIMENSÕES INTERNAS: 0,6X0,6X0,6 M PARA REDE DE ESGOTO. AF_12/2020</v>
          </cell>
          <cell r="C5030" t="str">
            <v>UN</v>
          </cell>
          <cell r="D5030">
            <v>346.34</v>
          </cell>
          <cell r="E5030">
            <v>252.81</v>
          </cell>
          <cell r="F5030">
            <v>599.15</v>
          </cell>
        </row>
        <row r="5031">
          <cell r="A5031">
            <v>97903</v>
          </cell>
          <cell r="B5031" t="str">
            <v>CAIXA ENTERRADA HIDRÁULICA RETANGULAR EM ALVENARIA COM TIJOLOS CERÂMICOS MACIÇOS, DIMENSÕES INTERNAS: 0,8X0,8X0,6 M PARA REDE DE ESGOTO. AF_12/2020</v>
          </cell>
          <cell r="C5031" t="str">
            <v>UN</v>
          </cell>
          <cell r="D5031">
            <v>479.53000000000003</v>
          </cell>
          <cell r="E5031">
            <v>352.31</v>
          </cell>
          <cell r="F5031">
            <v>831.84</v>
          </cell>
        </row>
        <row r="5032">
          <cell r="A5032">
            <v>97904</v>
          </cell>
          <cell r="B5032" t="str">
            <v>CAIXA ENTERRADA HIDRÁULICA RETANGULAR EM ALVENARIA COM TIJOLOS CERÂMICOS MACIÇOS, DIMENSÕES INTERNAS: 1X1X0,6 M PARA REDE DE ESGOTO. AF_12/2020</v>
          </cell>
          <cell r="C5032" t="str">
            <v>UN</v>
          </cell>
          <cell r="D5032">
            <v>594.47</v>
          </cell>
          <cell r="E5032">
            <v>382.26</v>
          </cell>
          <cell r="F5032">
            <v>976.73</v>
          </cell>
        </row>
        <row r="5033">
          <cell r="A5033">
            <v>97905</v>
          </cell>
          <cell r="B5033" t="str">
            <v>CAIXA ENTERRADA HIDRÁULICA RETANGULAR, EM ALVENARIA COM BLOCOS DE CONCRETO, DIMENSÕES INTERNAS: 0,4X0,4X0,4 M PARA REDE DE ESGOTO. AF_12/2020</v>
          </cell>
          <cell r="C5033" t="str">
            <v>UN</v>
          </cell>
          <cell r="D5033">
            <v>135.95999999999998</v>
          </cell>
          <cell r="E5033">
            <v>108.83</v>
          </cell>
          <cell r="F5033">
            <v>244.79</v>
          </cell>
        </row>
        <row r="5034">
          <cell r="A5034">
            <v>97906</v>
          </cell>
          <cell r="B5034" t="str">
            <v>CAIXA ENTERRADA HIDRÁULICA RETANGULAR, EM ALVENARIA COM BLOCOS DE CONCRETO, DIMENSÕES INTERNAS: 0,6X0,6X0,6 M PARA REDE DE ESGOTO. AF_12/2020</v>
          </cell>
          <cell r="C5034" t="str">
            <v>UN</v>
          </cell>
          <cell r="D5034">
            <v>257.44</v>
          </cell>
          <cell r="E5034">
            <v>195.8</v>
          </cell>
          <cell r="F5034">
            <v>453.24</v>
          </cell>
        </row>
        <row r="5035">
          <cell r="A5035">
            <v>97907</v>
          </cell>
          <cell r="B5035" t="str">
            <v>CAIXA ENTERRADA HIDRÁULICA RETANGULAR, EM ALVENARIA COM BLOCOS DE CONCRETO, DIMENSÕES INTERNAS: 0,8X0,8X0,6 M PARA REDE DE ESGOTO. AF_12/2020</v>
          </cell>
          <cell r="C5035" t="str">
            <v>UN</v>
          </cell>
          <cell r="D5035">
            <v>366.11999999999995</v>
          </cell>
          <cell r="E5035">
            <v>279.55</v>
          </cell>
          <cell r="F5035">
            <v>645.66999999999996</v>
          </cell>
        </row>
        <row r="5036">
          <cell r="A5036">
            <v>97908</v>
          </cell>
          <cell r="B5036" t="str">
            <v>CAIXA ENTERRADA HIDRÁULICA RETANGULAR, EM ALVENARIA COM BLOCOS DE CONCRETO, DIMENSÕES INTERNAS: 1X1X0,6 M PARA REDE DE ESGOTO. AF_12/2020</v>
          </cell>
          <cell r="C5036" t="str">
            <v>UN</v>
          </cell>
          <cell r="D5036">
            <v>460.25999999999993</v>
          </cell>
          <cell r="E5036">
            <v>296.16000000000003</v>
          </cell>
          <cell r="F5036">
            <v>756.42</v>
          </cell>
        </row>
        <row r="5037">
          <cell r="A5037">
            <v>98102</v>
          </cell>
          <cell r="B5037" t="str">
            <v>CAIXA DE GORDURA SIMPLES, CIRCULAR, EM CONCRETO PRÉ-MOLDADO, DIÂMETRO INTERNO = 0,4 M, ALTURA INTERNA = 0,4 M. AF_12/2020</v>
          </cell>
          <cell r="C5037" t="str">
            <v>UN</v>
          </cell>
          <cell r="D5037">
            <v>114.64</v>
          </cell>
          <cell r="E5037">
            <v>4.34</v>
          </cell>
          <cell r="F5037">
            <v>118.98</v>
          </cell>
        </row>
        <row r="5038">
          <cell r="A5038">
            <v>98104</v>
          </cell>
          <cell r="B5038" t="str">
            <v>CAIXA DE GORDURA SIMPLES (CAPACIDADE: 36L), RETANGULAR, EM ALVENARIA COM TIJOLOS CERÂMICOS MACIÇOS, DIMENSÕES INTERNAS = 0,2X0,4 M, ALTURA INTERNA = 0,8 M. AF_12/2020</v>
          </cell>
          <cell r="C5038" t="str">
            <v>UN</v>
          </cell>
          <cell r="D5038">
            <v>222.45000000000002</v>
          </cell>
          <cell r="E5038">
            <v>168.73</v>
          </cell>
          <cell r="F5038">
            <v>391.18</v>
          </cell>
        </row>
        <row r="5039">
          <cell r="A5039">
            <v>98105</v>
          </cell>
          <cell r="B5039" t="str">
            <v>CAIXA DE GORDURA DUPLA (CAPACIDADE: 126 L), RETANGULAR, EM ALVENARIA COM TIJOLOS CERÂMICOS MACIÇOS, DIMENSÕES INTERNAS = 0,4X0,7 M, ALTURA INTERNA = 0,8 M. AF_12/2020</v>
          </cell>
          <cell r="C5039" t="str">
            <v>UN</v>
          </cell>
          <cell r="D5039">
            <v>383.4</v>
          </cell>
          <cell r="E5039">
            <v>297.39</v>
          </cell>
          <cell r="F5039">
            <v>680.79</v>
          </cell>
        </row>
        <row r="5040">
          <cell r="A5040">
            <v>98106</v>
          </cell>
          <cell r="B5040" t="str">
            <v>CAIXA DE GORDURA ESPECIAL (CAPACIDADE: 312 L - PARA ATÉ 146 PESSOAS SERVIDAS NO PICO), RETANGULAR, EM ALVENARIA COM TIJOLOS CERÂMICOS MACIÇOS, DIMENSÕES INTERNAS = 0,4X1,2 M, ALTURA INTERNA = 1 M. AF_12/2020</v>
          </cell>
          <cell r="C5040" t="str">
            <v>UN</v>
          </cell>
          <cell r="D5040">
            <v>636.49</v>
          </cell>
          <cell r="E5040">
            <v>487.76</v>
          </cell>
          <cell r="F5040">
            <v>1124.25</v>
          </cell>
        </row>
        <row r="5041">
          <cell r="A5041">
            <v>98107</v>
          </cell>
          <cell r="B5041" t="str">
            <v>CAIXA DE GORDURA SIMPLES (CAPACIDADE: 36 L), RETANGULAR, EM ALVENARIA COM BLOCOS DE CONCRETO, DIMENSÕES INTERNAS = 0,2X0,4 M, ALTURA INTERNA = 0,8 M. AF_12/2020</v>
          </cell>
          <cell r="C5041" t="str">
            <v>UN</v>
          </cell>
          <cell r="D5041">
            <v>153.76999999999998</v>
          </cell>
          <cell r="E5041">
            <v>124.43</v>
          </cell>
          <cell r="F5041">
            <v>278.2</v>
          </cell>
        </row>
        <row r="5042">
          <cell r="A5042">
            <v>98108</v>
          </cell>
          <cell r="B5042" t="str">
            <v>CAIXA DE GORDURA DUPLA (CAPACIDADE: 126 L), RETANGULAR, EM ALVENARIA COM BLOCOS DE CONCRETO, DIMENSÕES INTERNAS = 0,4X0,7 M, ALTURA INTERNA = 0,8 M. AF_12/2020</v>
          </cell>
          <cell r="C5042" t="str">
            <v>UN</v>
          </cell>
          <cell r="D5042">
            <v>272.43</v>
          </cell>
          <cell r="E5042">
            <v>225.95</v>
          </cell>
          <cell r="F5042">
            <v>498.38</v>
          </cell>
        </row>
        <row r="5043">
          <cell r="A5043">
            <v>99250</v>
          </cell>
          <cell r="B5043" t="str">
            <v>CAIXA ENTERRADA HIDRÁULICA RETANGULAR EM ALVENARIA COM TIJOLOS CERÂMICOS MACIÇOS, DIMENSÕES INTERNAS: 0,3X0,3X0,3 M PARA REDE DE DRENAGEM. AF_12/2020</v>
          </cell>
          <cell r="C5043" t="str">
            <v>UN</v>
          </cell>
          <cell r="D5043">
            <v>106.71</v>
          </cell>
          <cell r="E5043">
            <v>84.39</v>
          </cell>
          <cell r="F5043">
            <v>191.1</v>
          </cell>
        </row>
        <row r="5044">
          <cell r="A5044">
            <v>99251</v>
          </cell>
          <cell r="B5044" t="str">
            <v>CAIXA ENTERRADA HIDRÁULICA RETANGULAR EM ALVENARIA COM TIJOLOS CERÂMICOS MACIÇOS, DIMENSÕES INTERNAS: 0,4X0,4X0,4 M PARA REDE DE DRENAGEM. AF_12/2020</v>
          </cell>
          <cell r="C5044" t="str">
            <v>UN</v>
          </cell>
          <cell r="D5044">
            <v>166.82000000000002</v>
          </cell>
          <cell r="E5044">
            <v>133.03</v>
          </cell>
          <cell r="F5044">
            <v>299.85000000000002</v>
          </cell>
        </row>
        <row r="5045">
          <cell r="A5045">
            <v>99253</v>
          </cell>
          <cell r="B5045" t="str">
            <v>CAIXA ENTERRADA HIDRÁULICA RETANGULAR EM ALVENARIA COM TIJOLOS CERÂMICOS MACIÇOS, DIMENSÕES INTERNAS: 0,6X0,6X0,6 M PARA REDE DE DRENAGEM. AF_12/2020</v>
          </cell>
          <cell r="C5045" t="str">
            <v>UN</v>
          </cell>
          <cell r="D5045">
            <v>328.10999999999996</v>
          </cell>
          <cell r="E5045">
            <v>252.05</v>
          </cell>
          <cell r="F5045">
            <v>580.16</v>
          </cell>
        </row>
        <row r="5046">
          <cell r="A5046">
            <v>99255</v>
          </cell>
          <cell r="B5046" t="str">
            <v>CAIXA ENTERRADA HIDRÁULICA RETANGULAR EM ALVENARIA COM TIJOLOS CERÂMICOS MACIÇOS, DIMENSÕES INTERNAS: 0,8X0,8X0,6 M PARA REDE DE DRENAGEM. AF_12/2020</v>
          </cell>
          <cell r="C5046" t="str">
            <v>UN</v>
          </cell>
          <cell r="D5046">
            <v>454.53</v>
          </cell>
          <cell r="E5046">
            <v>351.27</v>
          </cell>
          <cell r="F5046">
            <v>805.8</v>
          </cell>
        </row>
        <row r="5047">
          <cell r="A5047">
            <v>99257</v>
          </cell>
          <cell r="B5047" t="str">
            <v>CAIXA ENTERRADA HIDRÁULICA RETANGULAR EM ALVENARIA COM TIJOLOS CERÂMICOS MACIÇOS, DIMENSÕES INTERNAS: 1X1X0,6 M PARA REDE DE DRENAGEM. AF_12/2020</v>
          </cell>
          <cell r="C5047" t="str">
            <v>UN</v>
          </cell>
          <cell r="D5047">
            <v>562.12999999999988</v>
          </cell>
          <cell r="E5047">
            <v>380.91</v>
          </cell>
          <cell r="F5047">
            <v>943.04</v>
          </cell>
        </row>
        <row r="5048">
          <cell r="A5048">
            <v>99258</v>
          </cell>
          <cell r="B5048" t="str">
            <v>CAIXA ENTERRADA HIDRÁULICA RETANGULAR, EM ALVENARIA COM BLOCOS DE CONCRETO, DIMENSÕES INTERNAS: 0,4X0,4X0,4 M PARA REDE DE DRENAGEM. AF_12/2020</v>
          </cell>
          <cell r="C5048" t="str">
            <v>UN</v>
          </cell>
          <cell r="D5048">
            <v>130.81</v>
          </cell>
          <cell r="E5048">
            <v>108.61</v>
          </cell>
          <cell r="F5048">
            <v>239.42</v>
          </cell>
        </row>
        <row r="5049">
          <cell r="A5049">
            <v>99260</v>
          </cell>
          <cell r="B5049" t="str">
            <v>CAIXA ENTERRADA HIDRÁULICA RETANGULAR, EM ALVENARIA COM BLOCOS DE CONCRETO, DIMENSÕES INTERNAS: 0,6X0,6X0,6 M PARA REDE DE DRENAGEM. AF_12/2020</v>
          </cell>
          <cell r="C5049" t="str">
            <v>UN</v>
          </cell>
          <cell r="D5049">
            <v>245.95</v>
          </cell>
          <cell r="E5049">
            <v>195.32</v>
          </cell>
          <cell r="F5049">
            <v>441.27</v>
          </cell>
        </row>
        <row r="5050">
          <cell r="A5050">
            <v>99262</v>
          </cell>
          <cell r="B5050" t="str">
            <v>CAIXA ENTERRADA HIDRÁULICA RETANGULAR, EM ALVENARIA COM BLOCOS DE CONCRETO, DIMENSÕES INTERNAS: 0,8X0,8X0,6 M PARA REDE DE DRENAGEM. AF_12/2020</v>
          </cell>
          <cell r="C5050" t="str">
            <v>UN</v>
          </cell>
          <cell r="D5050">
            <v>349.74</v>
          </cell>
          <cell r="E5050">
            <v>278.86</v>
          </cell>
          <cell r="F5050">
            <v>628.6</v>
          </cell>
        </row>
        <row r="5051">
          <cell r="A5051">
            <v>99264</v>
          </cell>
          <cell r="B5051" t="str">
            <v>CAIXA ENTERRADA HIDRÁULICA RETANGULAR, EM ALVENARIA COM BLOCOS DE CONCRETO, DIMENSÕES INTERNAS: 1X1X0,6 M PARA REDE DE DRENAGEM. AF_12/2020</v>
          </cell>
          <cell r="C5051" t="str">
            <v>UN</v>
          </cell>
          <cell r="D5051">
            <v>438.12</v>
          </cell>
          <cell r="E5051">
            <v>295.23</v>
          </cell>
          <cell r="F5051">
            <v>733.35</v>
          </cell>
        </row>
        <row r="5052">
          <cell r="A5052">
            <v>102587</v>
          </cell>
          <cell r="B5052" t="str">
            <v>FURO EM CAIXA D'ÁGUA COM ESPESSURA DE 2 ATÉ 5 MM E DIÂMETRO DE 15 MM. AF_06/2021</v>
          </cell>
          <cell r="C5052" t="str">
            <v>UN</v>
          </cell>
          <cell r="D5052">
            <v>1.0500000000000003</v>
          </cell>
          <cell r="E5052">
            <v>2.82</v>
          </cell>
          <cell r="F5052">
            <v>3.87</v>
          </cell>
        </row>
        <row r="5053">
          <cell r="A5053">
            <v>102588</v>
          </cell>
          <cell r="B5053" t="str">
            <v>FURO EM CAIXA D'ÁGUA COM ESPESSURA DE 6 ATÉ 8 MM E DIÂMETRO DE 15 MM. AF_06/2021</v>
          </cell>
          <cell r="C5053" t="str">
            <v>UN</v>
          </cell>
          <cell r="D5053">
            <v>1.5199999999999996</v>
          </cell>
          <cell r="E5053">
            <v>4.07</v>
          </cell>
          <cell r="F5053">
            <v>5.59</v>
          </cell>
        </row>
        <row r="5054">
          <cell r="A5054">
            <v>102589</v>
          </cell>
          <cell r="B5054" t="str">
            <v>FURO EM CAIXA D'ÁGUA COM ESPESSURA DE 2 ATÉ 5 MM E DIÂMETRO DE 20 MM. AF_06/2021</v>
          </cell>
          <cell r="C5054" t="str">
            <v>UN</v>
          </cell>
          <cell r="D5054">
            <v>1.17</v>
          </cell>
          <cell r="E5054">
            <v>3.12</v>
          </cell>
          <cell r="F5054">
            <v>4.29</v>
          </cell>
        </row>
        <row r="5055">
          <cell r="A5055">
            <v>102590</v>
          </cell>
          <cell r="B5055" t="str">
            <v>FURO EM CAIXA D'ÁGUA COM ESPESSURA DE 6 ATÉ 8 MM E DIÂMETRO DE 20 MM. AF_06/2021</v>
          </cell>
          <cell r="C5055" t="str">
            <v>UN</v>
          </cell>
          <cell r="D5055">
            <v>1.6500000000000004</v>
          </cell>
          <cell r="E5055">
            <v>4.38</v>
          </cell>
          <cell r="F5055">
            <v>6.03</v>
          </cell>
        </row>
        <row r="5056">
          <cell r="A5056">
            <v>102591</v>
          </cell>
          <cell r="B5056" t="str">
            <v>FURO EM CAIXA D'ÁGUA COM ESPESSURA DE 2 ATÉ 5 MM E DIÂMETRO DE 25 MM. AF_06/2021</v>
          </cell>
          <cell r="C5056" t="str">
            <v>UN</v>
          </cell>
          <cell r="D5056">
            <v>1.2900000000000005</v>
          </cell>
          <cell r="E5056">
            <v>3.44</v>
          </cell>
          <cell r="F5056">
            <v>4.7300000000000004</v>
          </cell>
        </row>
        <row r="5057">
          <cell r="A5057">
            <v>102592</v>
          </cell>
          <cell r="B5057" t="str">
            <v>FURO EM CAIXA D'ÁGUA COM ESPESSURA DE 6 ATÉ 8 MM E DIÂMETRO DE 25 MM. AF_06/2021</v>
          </cell>
          <cell r="C5057" t="str">
            <v>UN</v>
          </cell>
          <cell r="D5057">
            <v>1.7699999999999996</v>
          </cell>
          <cell r="E5057">
            <v>4.6900000000000004</v>
          </cell>
          <cell r="F5057">
            <v>6.46</v>
          </cell>
        </row>
        <row r="5058">
          <cell r="A5058">
            <v>102593</v>
          </cell>
          <cell r="B5058" t="str">
            <v>FURO EM CAIXA D'ÁGUA COM ESPESSURA DE 2 ATÉ 5 MM E DIÂMETRO DE 32 MM. AF_06/2021</v>
          </cell>
          <cell r="C5058" t="str">
            <v>UN</v>
          </cell>
          <cell r="D5058">
            <v>1.4599999999999995</v>
          </cell>
          <cell r="E5058">
            <v>3.89</v>
          </cell>
          <cell r="F5058">
            <v>5.35</v>
          </cell>
        </row>
        <row r="5059">
          <cell r="A5059">
            <v>102594</v>
          </cell>
          <cell r="B5059" t="str">
            <v>FURO EM CAIXA D'ÁGUA COM ESPESSURA DE 6 ATÉ 8 MM E DIÂMETRO DE 32 MM. AF_06/2021</v>
          </cell>
          <cell r="C5059" t="str">
            <v>UN</v>
          </cell>
          <cell r="D5059">
            <v>1.9300000000000006</v>
          </cell>
          <cell r="E5059">
            <v>5.14</v>
          </cell>
          <cell r="F5059">
            <v>7.07</v>
          </cell>
        </row>
        <row r="5060">
          <cell r="A5060">
            <v>102595</v>
          </cell>
          <cell r="B5060" t="str">
            <v>FURO EM CAIXA D'ÁGUA COM ESPESSURA DE 2 ATÉ 5 MM E DIÂMETRO DE 40 MM. AF_06/2021</v>
          </cell>
          <cell r="C5060" t="str">
            <v>UN</v>
          </cell>
          <cell r="D5060">
            <v>1.6500000000000004</v>
          </cell>
          <cell r="E5060">
            <v>4.3899999999999997</v>
          </cell>
          <cell r="F5060">
            <v>6.04</v>
          </cell>
        </row>
        <row r="5061">
          <cell r="A5061">
            <v>102596</v>
          </cell>
          <cell r="B5061" t="str">
            <v>FURO EM CAIXA D'ÁGUA COM ESPESSURA DE 6 ATÉ 8 MM E DIÂMETRO DE 40 MM. AF_06/2021</v>
          </cell>
          <cell r="C5061" t="str">
            <v>UN</v>
          </cell>
          <cell r="D5061">
            <v>2.12</v>
          </cell>
          <cell r="E5061">
            <v>5.66</v>
          </cell>
          <cell r="F5061">
            <v>7.78</v>
          </cell>
        </row>
        <row r="5062">
          <cell r="A5062">
            <v>102597</v>
          </cell>
          <cell r="B5062" t="str">
            <v>FURO EM CAIXA D'ÁGUA COM ESPESSURA DE 2 ATÉ 5 MM E DIÂMETRO DE 50 MM. AF_06/2021</v>
          </cell>
          <cell r="C5062" t="str">
            <v>UN</v>
          </cell>
          <cell r="D5062">
            <v>1.9000000000000004</v>
          </cell>
          <cell r="E5062">
            <v>5.0199999999999996</v>
          </cell>
          <cell r="F5062">
            <v>6.92</v>
          </cell>
        </row>
        <row r="5063">
          <cell r="A5063">
            <v>102598</v>
          </cell>
          <cell r="B5063" t="str">
            <v>FURO EM CAIXA D'ÁGUA COM ESPESSURA DE 6 ATÉ 8 MM E DIÂMETRO DE 50 MM. AF_06/2021</v>
          </cell>
          <cell r="C5063" t="str">
            <v>UN</v>
          </cell>
          <cell r="D5063">
            <v>2.370000000000001</v>
          </cell>
          <cell r="E5063">
            <v>6.27</v>
          </cell>
          <cell r="F5063">
            <v>8.64</v>
          </cell>
        </row>
        <row r="5064">
          <cell r="A5064">
            <v>102599</v>
          </cell>
          <cell r="B5064" t="str">
            <v>FURO EM CAIXA D'ÁGUA COM ESPESSURA DE 2 ATÉ 5 MM E DIÂMETRO DE 60 MM. AF_06/2021</v>
          </cell>
          <cell r="C5064" t="str">
            <v>UN</v>
          </cell>
          <cell r="D5064">
            <v>2.12</v>
          </cell>
          <cell r="E5064">
            <v>5.66</v>
          </cell>
          <cell r="F5064">
            <v>7.78</v>
          </cell>
        </row>
        <row r="5065">
          <cell r="A5065">
            <v>102600</v>
          </cell>
          <cell r="B5065" t="str">
            <v>FURO EM CAIXA D'ÁGUA COM ESPESSURA DE 6 ATÉ 8 MM E DIÂMETRO DE 60 MM. AF_06/2021</v>
          </cell>
          <cell r="C5065" t="str">
            <v>UN</v>
          </cell>
          <cell r="D5065">
            <v>2.63</v>
          </cell>
          <cell r="E5065">
            <v>6.88</v>
          </cell>
          <cell r="F5065">
            <v>9.51</v>
          </cell>
        </row>
        <row r="5066">
          <cell r="A5066">
            <v>102601</v>
          </cell>
          <cell r="B5066" t="str">
            <v>FURO EM CAIXA D'ÁGUA COM ESPESSURA DE 2 ATÉ 5 MM E DIÂMETRO DE 75 MM. AF_06/2021</v>
          </cell>
          <cell r="C5066" t="str">
            <v>UN</v>
          </cell>
          <cell r="D5066">
            <v>2.5099999999999998</v>
          </cell>
          <cell r="E5066">
            <v>6.58</v>
          </cell>
          <cell r="F5066">
            <v>9.09</v>
          </cell>
        </row>
        <row r="5067">
          <cell r="A5067">
            <v>102602</v>
          </cell>
          <cell r="B5067" t="str">
            <v>FURO EM CAIXA D'ÁGUA COM ESPESSURA DE 6 ATÉ 8 MM E DIÂMETRO DE 75 MM. AF_06/2021</v>
          </cell>
          <cell r="C5067" t="str">
            <v>UN</v>
          </cell>
          <cell r="D5067">
            <v>3</v>
          </cell>
          <cell r="E5067">
            <v>7.83</v>
          </cell>
          <cell r="F5067">
            <v>10.83</v>
          </cell>
        </row>
        <row r="5068">
          <cell r="A5068">
            <v>102603</v>
          </cell>
          <cell r="B5068" t="str">
            <v>FURO EM CAIXA D'ÁGUA COM ESPESSURA DE 2 ATÉ 5 MM E DIÂMETRO DE 100 MM. AF_06/2021</v>
          </cell>
          <cell r="C5068" t="str">
            <v>UN</v>
          </cell>
          <cell r="D5068">
            <v>3.1099999999999994</v>
          </cell>
          <cell r="E5068">
            <v>8.17</v>
          </cell>
          <cell r="F5068">
            <v>11.28</v>
          </cell>
        </row>
        <row r="5069">
          <cell r="A5069">
            <v>102604</v>
          </cell>
          <cell r="B5069" t="str">
            <v>FURO EM CAIXA D'ÁGUA COM ESPESSURA DE 6 ATÉ 8 MM E DIÂMETRO DE 100 MM. AF_06/2021</v>
          </cell>
          <cell r="C5069" t="str">
            <v>UN</v>
          </cell>
          <cell r="D5069">
            <v>3.58</v>
          </cell>
          <cell r="E5069">
            <v>9.42</v>
          </cell>
          <cell r="F5069">
            <v>13</v>
          </cell>
        </row>
        <row r="5070">
          <cell r="A5070">
            <v>102605</v>
          </cell>
          <cell r="B5070" t="str">
            <v>CAIXA D´ÁGUA EM POLIETILENO, 500 LITROS - FORNECIMENTO E INSTALAÇÃO. AF_06/2021</v>
          </cell>
          <cell r="C5070" t="str">
            <v>UN</v>
          </cell>
          <cell r="D5070">
            <v>296.15999999999997</v>
          </cell>
          <cell r="E5070">
            <v>4.17</v>
          </cell>
          <cell r="F5070">
            <v>300.33</v>
          </cell>
        </row>
        <row r="5071">
          <cell r="A5071">
            <v>102606</v>
          </cell>
          <cell r="B5071" t="str">
            <v>CAIXA D´ÁGUA EM POLIETILENO, 750 LITROS - FORNECIMENTO E INSTALAÇÃO. AF_06/2021</v>
          </cell>
          <cell r="C5071" t="str">
            <v>UN</v>
          </cell>
          <cell r="D5071">
            <v>457.59000000000003</v>
          </cell>
          <cell r="E5071">
            <v>5.14</v>
          </cell>
          <cell r="F5071">
            <v>462.73</v>
          </cell>
        </row>
        <row r="5072">
          <cell r="A5072">
            <v>102607</v>
          </cell>
          <cell r="B5072" t="str">
            <v>CAIXA D´ÁGUA EM POLIETILENO, 1000 LITROS - FORNECIMENTO E INSTALAÇÃO. AF_06/2021</v>
          </cell>
          <cell r="C5072" t="str">
            <v>UN</v>
          </cell>
          <cell r="D5072">
            <v>489.37</v>
          </cell>
          <cell r="E5072">
            <v>5.99</v>
          </cell>
          <cell r="F5072">
            <v>495.36</v>
          </cell>
        </row>
        <row r="5073">
          <cell r="A5073">
            <v>102608</v>
          </cell>
          <cell r="B5073" t="str">
            <v>CAIXA D´ÁGUA EM POLIETILENO, 1500 LITROS - FORNECIMENTO E INSTALAÇÃO. AF_06/2021</v>
          </cell>
          <cell r="C5073" t="str">
            <v>UN</v>
          </cell>
          <cell r="D5073">
            <v>1127.21</v>
          </cell>
          <cell r="E5073">
            <v>7.99</v>
          </cell>
          <cell r="F5073">
            <v>1135.2</v>
          </cell>
        </row>
        <row r="5074">
          <cell r="A5074">
            <v>102609</v>
          </cell>
          <cell r="B5074" t="str">
            <v>CAIXA D´ÁGUA EM POLIETILENO, 2000 LITROS - FORNECIMENTO E INSTALAÇÃO. AF_06/2021</v>
          </cell>
          <cell r="C5074" t="str">
            <v>UN</v>
          </cell>
          <cell r="D5074">
            <v>1279.29</v>
          </cell>
          <cell r="E5074">
            <v>10.69</v>
          </cell>
          <cell r="F5074">
            <v>1289.98</v>
          </cell>
        </row>
        <row r="5075">
          <cell r="A5075">
            <v>102610</v>
          </cell>
          <cell r="B5075" t="str">
            <v>CAIXA D´ÁGUA EM POLIETILENO, 3000 LITROS - FORNECIMENTO E INSTALAÇÃO. AF_06/2021</v>
          </cell>
          <cell r="C5075" t="str">
            <v>UN</v>
          </cell>
          <cell r="D5075">
            <v>2203.46</v>
          </cell>
          <cell r="E5075">
            <v>13.41</v>
          </cell>
          <cell r="F5075">
            <v>2216.87</v>
          </cell>
        </row>
        <row r="5076">
          <cell r="A5076">
            <v>102611</v>
          </cell>
          <cell r="B5076" t="str">
            <v>CAIXA D´ÁGUA EM POLIÉSTER REFORÇADO COM FIBRA DE VIDRO, 500 LITROS - FORNECIMENTO E INSTALAÇÃO. AF_06/2021</v>
          </cell>
          <cell r="C5076" t="str">
            <v>UN</v>
          </cell>
          <cell r="D5076">
            <v>494.32</v>
          </cell>
          <cell r="E5076">
            <v>4.57</v>
          </cell>
          <cell r="F5076">
            <v>498.89</v>
          </cell>
        </row>
        <row r="5077">
          <cell r="A5077">
            <v>102612</v>
          </cell>
          <cell r="B5077" t="str">
            <v>CAIXA D´ÁGUA EM POLIÉSTER REFORÇADO COM FIBRA DE VIDRO, 750 LITROS - FORNECIMENTO E INSTALAÇÃO. AF_06/2021</v>
          </cell>
          <cell r="C5077" t="str">
            <v>UN</v>
          </cell>
          <cell r="D5077">
            <v>711.13</v>
          </cell>
          <cell r="E5077">
            <v>5.07</v>
          </cell>
          <cell r="F5077">
            <v>716.2</v>
          </cell>
        </row>
        <row r="5078">
          <cell r="A5078">
            <v>102613</v>
          </cell>
          <cell r="B5078" t="str">
            <v>CAIXA D´ÁGUA EM POLIÉSTER REFORÇADO COM FIBRA DE VIDRO, 1000 LITROS - FORNECIMENTO E INSTALAÇÃO. AF_06/2021</v>
          </cell>
          <cell r="C5078" t="str">
            <v>UN</v>
          </cell>
          <cell r="D5078">
            <v>688.18999999999994</v>
          </cell>
          <cell r="E5078">
            <v>6.1</v>
          </cell>
          <cell r="F5078">
            <v>694.29</v>
          </cell>
        </row>
        <row r="5079">
          <cell r="A5079">
            <v>102614</v>
          </cell>
          <cell r="B5079" t="str">
            <v>CAIXA D´ÁGUA EM POLIÉSTER REFORÇADO COM FIBRA DE VIDRO, 1500 LITROS - FORNECIMENTO E INSTALAÇÃO. AF_06/2021</v>
          </cell>
          <cell r="C5079" t="str">
            <v>UN</v>
          </cell>
          <cell r="D5079">
            <v>1059.67</v>
          </cell>
          <cell r="E5079">
            <v>7.84</v>
          </cell>
          <cell r="F5079">
            <v>1067.51</v>
          </cell>
        </row>
        <row r="5080">
          <cell r="A5080">
            <v>102615</v>
          </cell>
          <cell r="B5080" t="str">
            <v>CAIXA D´ÁGUA EM POLIÉSTER REFORÇADO COM FIBRA DE VIDRO, 2000 LITROS - FORNECIMENTO E INSTALAÇÃO. AF_06/2021</v>
          </cell>
          <cell r="C5080" t="str">
            <v>UN</v>
          </cell>
          <cell r="D5080">
            <v>1329.89</v>
          </cell>
          <cell r="E5080">
            <v>9.83</v>
          </cell>
          <cell r="F5080">
            <v>1339.72</v>
          </cell>
        </row>
        <row r="5081">
          <cell r="A5081">
            <v>102616</v>
          </cell>
          <cell r="B5081" t="str">
            <v>CAIXA D´ÁGUA EM POLIÉSTER REFORÇADO COM FIBRA DE VIDRO, 3000 LITROS - FORNECIMENTO E INSTALAÇÃO. AF_06/2021</v>
          </cell>
          <cell r="C5081" t="str">
            <v>UN</v>
          </cell>
          <cell r="D5081">
            <v>1970.22</v>
          </cell>
          <cell r="E5081">
            <v>12.93</v>
          </cell>
          <cell r="F5081">
            <v>1983.15</v>
          </cell>
        </row>
        <row r="5082">
          <cell r="A5082">
            <v>102617</v>
          </cell>
          <cell r="B5082" t="str">
            <v>CAIXA D´ÁGUA EM POLIÉSTER REFORÇADO COM FIBRA DE VIDRO, 5000 LITROS - FORNECIMENTO E INSTALAÇÃO. AF_06/2021</v>
          </cell>
          <cell r="C5082" t="str">
            <v>UN</v>
          </cell>
          <cell r="D5082">
            <v>3495.6499999999996</v>
          </cell>
          <cell r="E5082">
            <v>137.53</v>
          </cell>
          <cell r="F5082">
            <v>3633.18</v>
          </cell>
        </row>
        <row r="5083">
          <cell r="A5083">
            <v>102618</v>
          </cell>
          <cell r="B5083" t="str">
            <v>CAIXA D´ÁGUA EM POLIÉSTER REFORÇADO COM FIBRA DE VIDRO, 7000 LITROS - FORNECIMENTO E INSTALAÇÃO. AF_06/2021</v>
          </cell>
          <cell r="C5083" t="str">
            <v>UN</v>
          </cell>
          <cell r="D5083">
            <v>4239.3200000000006</v>
          </cell>
          <cell r="E5083">
            <v>137.53</v>
          </cell>
          <cell r="F5083">
            <v>4376.8500000000004</v>
          </cell>
        </row>
        <row r="5084">
          <cell r="A5084">
            <v>102619</v>
          </cell>
          <cell r="B5084" t="str">
            <v>CAIXA D´ÁGUA EM POLIÉSTER REFORÇADO COM FIBRA DE VIDRO, 10000 LITROS - FORNECIMENTO E INSTALAÇÃO. AF_06/2021</v>
          </cell>
          <cell r="C5084" t="str">
            <v>UN</v>
          </cell>
          <cell r="D5084">
            <v>5748.1</v>
          </cell>
          <cell r="E5084">
            <v>137.53</v>
          </cell>
          <cell r="F5084">
            <v>5885.63</v>
          </cell>
        </row>
        <row r="5085">
          <cell r="A5085">
            <v>102620</v>
          </cell>
          <cell r="B5085" t="str">
            <v>CAIXA D´ÁGUA EM POLIÉSTER REFORÇADO COM FIBRA DE VIDRO, 15000 LITROS - FORNECIMENTO E INSTALAÇÃO. AF_06/2021</v>
          </cell>
          <cell r="C5085" t="str">
            <v>UN</v>
          </cell>
          <cell r="D5085">
            <v>8426.5199999999986</v>
          </cell>
          <cell r="E5085">
            <v>137.53</v>
          </cell>
          <cell r="F5085">
            <v>8564.0499999999993</v>
          </cell>
        </row>
        <row r="5086">
          <cell r="A5086">
            <v>102621</v>
          </cell>
          <cell r="B5086" t="str">
            <v>CAIXA D´ÁGUA EM POLIÉSTER REFORÇADO COM FIBRA DE VIDRO, 20000 LITROS - FORNECIMENTO E INSTALAÇÃO. AF_06/2021</v>
          </cell>
          <cell r="C5086" t="str">
            <v>UN</v>
          </cell>
          <cell r="D5086">
            <v>13042.119999999999</v>
          </cell>
          <cell r="E5086">
            <v>137.53</v>
          </cell>
          <cell r="F5086">
            <v>13179.65</v>
          </cell>
        </row>
        <row r="5087">
          <cell r="A5087">
            <v>102622</v>
          </cell>
          <cell r="B5087" t="str">
            <v>CAIXA D´ÁGUA EM POLIETILENO, 500 LITROS (INCLUSOS TUBOS, CONEXÕES E TORNEIRA DE BÓIA) - FORNECIMENTO E INSTALAÇÃO. AF_06/2021</v>
          </cell>
          <cell r="C5087" t="str">
            <v>UN</v>
          </cell>
          <cell r="D5087">
            <v>567.37</v>
          </cell>
          <cell r="E5087">
            <v>95.76</v>
          </cell>
          <cell r="F5087">
            <v>663.13</v>
          </cell>
        </row>
        <row r="5088">
          <cell r="A5088">
            <v>102623</v>
          </cell>
          <cell r="B5088" t="str">
            <v>CAIXA D´ÁGUA EM POLIETILENO, 1000 LITROS (INCLUSOS TUBOS, CONEXÕES E TORNEIRA DE BÓIA) - FORNECIMENTO E INSTALAÇÃO. AF_06/2021</v>
          </cell>
          <cell r="C5088" t="str">
            <v>UN</v>
          </cell>
          <cell r="D5088">
            <v>810.48</v>
          </cell>
          <cell r="E5088">
            <v>108.88</v>
          </cell>
          <cell r="F5088">
            <v>919.36</v>
          </cell>
        </row>
        <row r="5089">
          <cell r="A5089">
            <v>89482</v>
          </cell>
          <cell r="B5089" t="str">
            <v>CAIXA SIFONADA, PVC, DN 100 X 100 X 50 MM, FORNECIDA E INSTALADA EM RAMAIS DE ENCAMINHAMENTO DE ÁGUA PLUVIAL. AF_06/2022</v>
          </cell>
          <cell r="C5089" t="str">
            <v>UN</v>
          </cell>
          <cell r="D5089">
            <v>32.6</v>
          </cell>
          <cell r="E5089">
            <v>8.65</v>
          </cell>
          <cell r="F5089">
            <v>41.25</v>
          </cell>
        </row>
        <row r="5090">
          <cell r="A5090">
            <v>89491</v>
          </cell>
          <cell r="B5090" t="str">
            <v>CAIXA SIFONADA, PVC, DN 150 X 185 X 75 MM, FORNECIDA E INSTALADA EM RAMAIS DE ENCAMINHAMENTO DE ÁGUA PLUVIAL. AF_06/2022</v>
          </cell>
          <cell r="C5090" t="str">
            <v>UN</v>
          </cell>
          <cell r="D5090">
            <v>89.09</v>
          </cell>
          <cell r="E5090">
            <v>13.41</v>
          </cell>
          <cell r="F5090">
            <v>102.5</v>
          </cell>
        </row>
        <row r="5091">
          <cell r="A5091">
            <v>89495</v>
          </cell>
          <cell r="B5091" t="str">
            <v>RALO SIFONADO, PVC, DN 100 X 40 MM, JUNTA SOLDÁVEL, FORNECIDO E INSTALADO EM RAMAIS DE ENCAMINHAMENTO DE ÁGUA PLUVIAL. AF_06/2022</v>
          </cell>
          <cell r="C5091" t="str">
            <v>UN</v>
          </cell>
          <cell r="D5091">
            <v>14.439999999999998</v>
          </cell>
          <cell r="E5091">
            <v>4.46</v>
          </cell>
          <cell r="F5091">
            <v>18.899999999999999</v>
          </cell>
        </row>
        <row r="5092">
          <cell r="A5092">
            <v>89707</v>
          </cell>
          <cell r="B5092" t="str">
            <v>CAIXA SIFONADA, PVC, DN 100 X 100 X 50 MM, JUNTA ELÁSTICA, FORNECIDA E INSTALADA EM RAMAL DE DESCARGA OU EM RAMAL DE ESGOTO SANITÁRIO. AF_08/2022</v>
          </cell>
          <cell r="C5092" t="str">
            <v>UN</v>
          </cell>
          <cell r="D5092">
            <v>35.43</v>
          </cell>
          <cell r="E5092">
            <v>15.87</v>
          </cell>
          <cell r="F5092">
            <v>51.3</v>
          </cell>
        </row>
        <row r="5093">
          <cell r="A5093">
            <v>89708</v>
          </cell>
          <cell r="B5093" t="str">
            <v>CAIXA SIFONADA, PVC, DN 150 X 185 X 75 MM, JUNTA ELÁSTICA, FORNECIDA E INSTALADA EM RAMAL DE DESCARGA OU EM RAMAL DE ESGOTO SANITÁRIO. AF_08/2022</v>
          </cell>
          <cell r="C5093" t="str">
            <v>UN</v>
          </cell>
          <cell r="D5093">
            <v>88.01</v>
          </cell>
          <cell r="E5093">
            <v>19.03</v>
          </cell>
          <cell r="F5093">
            <v>107.04</v>
          </cell>
        </row>
        <row r="5094">
          <cell r="A5094">
            <v>89709</v>
          </cell>
          <cell r="B5094" t="str">
            <v>RALO SIFONADO, PVC, DN 100 X 40 MM, JUNTA SOLDÁVEL, FORNECIDO E INSTALADO EM RAMAL DE DESCARGA OU EM RAMAL DE ESGOTO SANITÁRIO. AF_08/2022</v>
          </cell>
          <cell r="C5094" t="str">
            <v>UN</v>
          </cell>
          <cell r="D5094">
            <v>15.31</v>
          </cell>
          <cell r="E5094">
            <v>6.58</v>
          </cell>
          <cell r="F5094">
            <v>21.89</v>
          </cell>
        </row>
        <row r="5095">
          <cell r="A5095">
            <v>89710</v>
          </cell>
          <cell r="B5095" t="str">
            <v>RALO SECO, PVC, DN 100 X 40 MM, JUNTA SOLDÁVEL, FORNECIDO E INSTALADO EM RAMAL DE DESCARGA OU EM RAMAL DE ESGOTO SANITÁRIO. AF_08/2022</v>
          </cell>
          <cell r="C5095" t="str">
            <v>UN</v>
          </cell>
          <cell r="D5095">
            <v>12.799999999999999</v>
          </cell>
          <cell r="E5095">
            <v>6.58</v>
          </cell>
          <cell r="F5095">
            <v>19.38</v>
          </cell>
        </row>
        <row r="5096">
          <cell r="A5096">
            <v>104326</v>
          </cell>
          <cell r="B5096" t="str">
            <v>RALO SECO CÔNICO, PVC, DN 100 X 40 MM, JUNTA SOLDÁVEL, FORNECIDO E INSTALADO EM RAMAL DE DESCARGA OU EM RAMAL DE ESGOTO SANITÁRIO. AF_08/2022</v>
          </cell>
          <cell r="C5096" t="str">
            <v>UN</v>
          </cell>
          <cell r="D5096">
            <v>14.35</v>
          </cell>
          <cell r="E5096">
            <v>6.58</v>
          </cell>
          <cell r="F5096">
            <v>20.93</v>
          </cell>
        </row>
        <row r="5097">
          <cell r="A5097">
            <v>104327</v>
          </cell>
          <cell r="B5097" t="str">
            <v>RALO SIFONADO REDONDO, PVC, DN 100 X 40 MM, JUNTA SOLDÁVEL, FORNECIDO E INSTALADO EM RAMAL DE DESCARGA OU EM RAMAL DE ESGOTO SANITÁRIO. AF_08/2022</v>
          </cell>
          <cell r="C5097" t="str">
            <v>UN</v>
          </cell>
          <cell r="D5097">
            <v>13.430000000000001</v>
          </cell>
          <cell r="E5097">
            <v>6.58</v>
          </cell>
          <cell r="F5097">
            <v>20.010000000000002</v>
          </cell>
        </row>
        <row r="5098">
          <cell r="A5098">
            <v>104328</v>
          </cell>
          <cell r="B5098" t="str">
            <v>CAIXA SIFONADA, COM GRELHA QUADRADA, PVC, DN 150 X 150 X 50 MM, JUNTA SOLDÁVEL, FORNECIDA E INSTALADA EM RAMAL DE DESCARGA OU EM RAMAL DE ESGOTO SANITÁRIO. AF_08/2022</v>
          </cell>
          <cell r="C5098" t="str">
            <v>UN</v>
          </cell>
          <cell r="D5098">
            <v>56.11</v>
          </cell>
          <cell r="E5098">
            <v>16.86</v>
          </cell>
          <cell r="F5098">
            <v>72.97</v>
          </cell>
        </row>
        <row r="5099">
          <cell r="A5099">
            <v>104329</v>
          </cell>
          <cell r="B5099" t="str">
            <v>CAIXA SIFONADA, COM GRELHA REDONDA, PVC, DN 150 X 150 X 50 MM, JUNTA SOLDÁVEL, FORNECIDA E INSTALADA EM RAMAL DE DESCARGA OU EM RAMAL DE ESGOTO SANITÁRIO. AF_08/2022</v>
          </cell>
          <cell r="C5099" t="str">
            <v>UN</v>
          </cell>
          <cell r="D5099">
            <v>65.09</v>
          </cell>
          <cell r="E5099">
            <v>16.850000000000001</v>
          </cell>
          <cell r="F5099">
            <v>81.94</v>
          </cell>
        </row>
        <row r="5100">
          <cell r="A5100">
            <v>86872</v>
          </cell>
          <cell r="B5100" t="str">
            <v>TANQUE DE LOUÇA BRANCA COM COLUNA, 30L OU EQUIVALENTE - FORNECIMENTO E INSTALAÇÃO. AF_01/2020</v>
          </cell>
          <cell r="C5100" t="str">
            <v>UN</v>
          </cell>
          <cell r="D5100">
            <v>746.29000000000008</v>
          </cell>
          <cell r="E5100">
            <v>51.28</v>
          </cell>
          <cell r="F5100">
            <v>797.57</v>
          </cell>
        </row>
        <row r="5101">
          <cell r="A5101">
            <v>86874</v>
          </cell>
          <cell r="B5101" t="str">
            <v>TANQUE DE LOUÇA BRANCA SUSPENSO, 18L OU EQUIVALENTE - FORNECIMENTO E INSTALAÇÃO. AF_01/2020</v>
          </cell>
          <cell r="C5101" t="str">
            <v>UN</v>
          </cell>
          <cell r="D5101">
            <v>536.17000000000007</v>
          </cell>
          <cell r="E5101">
            <v>24.06</v>
          </cell>
          <cell r="F5101">
            <v>560.23</v>
          </cell>
        </row>
        <row r="5102">
          <cell r="A5102">
            <v>86875</v>
          </cell>
          <cell r="B5102" t="str">
            <v>TANQUE DE MÁRMORE SINTÉTICO COM COLUNA, 22L OU EQUIVALENTE   FORNECIMENTO E INSTALAÇÃO. AF_01/2020</v>
          </cell>
          <cell r="C5102" t="str">
            <v>UN</v>
          </cell>
          <cell r="D5102">
            <v>486.65999999999997</v>
          </cell>
          <cell r="E5102">
            <v>29.12</v>
          </cell>
          <cell r="F5102">
            <v>515.78</v>
          </cell>
        </row>
        <row r="5103">
          <cell r="A5103">
            <v>86876</v>
          </cell>
          <cell r="B5103" t="str">
            <v>TANQUE DE MÁRMORE SINTÉTICO SUSPENSO, 22L OU EQUIVALENTE - FORNECIMENTO E INSTALAÇÃO. AF_01/2020</v>
          </cell>
          <cell r="C5103" t="str">
            <v>UN</v>
          </cell>
          <cell r="D5103">
            <v>272.29000000000002</v>
          </cell>
          <cell r="E5103">
            <v>21.08</v>
          </cell>
          <cell r="F5103">
            <v>293.37</v>
          </cell>
        </row>
        <row r="5104">
          <cell r="A5104">
            <v>86877</v>
          </cell>
          <cell r="B5104" t="str">
            <v>VÁLVULA EM METAL CROMADO 1.1/2 X 1.1/2 PARA TANQUE OU LAVATÓRIO, COM OU SEM LADRÃO - FORNECIMENTO E INSTALAÇÃO. AF_01/2020</v>
          </cell>
          <cell r="C5104" t="str">
            <v>UN</v>
          </cell>
          <cell r="D5104">
            <v>68.58</v>
          </cell>
          <cell r="E5104">
            <v>4.78</v>
          </cell>
          <cell r="F5104">
            <v>73.36</v>
          </cell>
        </row>
        <row r="5105">
          <cell r="A5105">
            <v>86878</v>
          </cell>
          <cell r="B5105" t="str">
            <v>VÁLVULA EM METAL CROMADO TIPO AMERICANA 3.1/2 X 1.1/2 PARA PIA - FORNECIMENTO E INSTALAÇÃO. AF_01/2020</v>
          </cell>
          <cell r="C5105" t="str">
            <v>UN</v>
          </cell>
          <cell r="D5105">
            <v>74.28</v>
          </cell>
          <cell r="E5105">
            <v>4.78</v>
          </cell>
          <cell r="F5105">
            <v>79.06</v>
          </cell>
        </row>
        <row r="5106">
          <cell r="A5106">
            <v>86879</v>
          </cell>
          <cell r="B5106" t="str">
            <v>VÁLVULA EM PLÁSTICO 1 PARA PIA, TANQUE OU LAVATÓRIO, COM OU SEM LADRÃO - FORNECIMENTO E INSTALAÇÃO. AF_01/2020</v>
          </cell>
          <cell r="C5106" t="str">
            <v>UN</v>
          </cell>
          <cell r="D5106">
            <v>6.0399999999999991</v>
          </cell>
          <cell r="E5106">
            <v>3.4</v>
          </cell>
          <cell r="F5106">
            <v>9.44</v>
          </cell>
        </row>
        <row r="5107">
          <cell r="A5107">
            <v>86880</v>
          </cell>
          <cell r="B5107" t="str">
            <v>VÁLVULA EM PLÁSTICO CROMADO TIPO AMERICANA 3.1/2 X 1.1/2 SEM ADAPTADOR PARA PIA - FORNECIMENTO E INSTALAÇÃO. AF_01/2020</v>
          </cell>
          <cell r="C5107" t="str">
            <v>UN</v>
          </cell>
          <cell r="D5107">
            <v>20.48</v>
          </cell>
          <cell r="E5107">
            <v>3.38</v>
          </cell>
          <cell r="F5107">
            <v>23.86</v>
          </cell>
        </row>
        <row r="5108">
          <cell r="A5108">
            <v>86881</v>
          </cell>
          <cell r="B5108" t="str">
            <v>SIFÃO DO TIPO GARRAFA EM METAL CROMADO 1 X 1.1/2 - FORNECIMENTO E INSTALAÇÃO. AF_01/2020</v>
          </cell>
          <cell r="C5108" t="str">
            <v>UN</v>
          </cell>
          <cell r="D5108">
            <v>214.6</v>
          </cell>
          <cell r="E5108">
            <v>7.53</v>
          </cell>
          <cell r="F5108">
            <v>222.13</v>
          </cell>
        </row>
        <row r="5109">
          <cell r="A5109">
            <v>86882</v>
          </cell>
          <cell r="B5109" t="str">
            <v>SIFÃO DO TIPO GARRAFA/COPO EM PVC 1.1/4  X 1.1/2 - FORNECIMENTO E INSTALAÇÃO. AF_01/2020</v>
          </cell>
          <cell r="C5109" t="str">
            <v>UN</v>
          </cell>
          <cell r="D5109">
            <v>16.75</v>
          </cell>
          <cell r="E5109">
            <v>3.73</v>
          </cell>
          <cell r="F5109">
            <v>20.48</v>
          </cell>
        </row>
        <row r="5110">
          <cell r="A5110">
            <v>86883</v>
          </cell>
          <cell r="B5110" t="str">
            <v>SIFÃO DO TIPO FLEXÍVEL EM PVC 1  X 1.1/2  - FORNECIMENTO E INSTALAÇÃO. AF_01/2020</v>
          </cell>
          <cell r="C5110" t="str">
            <v>UN</v>
          </cell>
          <cell r="D5110">
            <v>8.91</v>
          </cell>
          <cell r="E5110">
            <v>2.3199999999999998</v>
          </cell>
          <cell r="F5110">
            <v>11.23</v>
          </cell>
        </row>
        <row r="5111">
          <cell r="A5111">
            <v>86884</v>
          </cell>
          <cell r="B5111" t="str">
            <v>ENGATE FLEXÍVEL EM PLÁSTICO BRANCO, 1/2 X 30CM - FORNECIMENTO E INSTALAÇÃO. AF_01/2020</v>
          </cell>
          <cell r="C5111" t="str">
            <v>UN</v>
          </cell>
          <cell r="D5111">
            <v>6.4300000000000006</v>
          </cell>
          <cell r="E5111">
            <v>4.22</v>
          </cell>
          <cell r="F5111">
            <v>10.65</v>
          </cell>
        </row>
        <row r="5112">
          <cell r="A5112">
            <v>86885</v>
          </cell>
          <cell r="B5112" t="str">
            <v>ENGATE FLEXÍVEL EM PLÁSTICO BRANCO, 1/2 X 40CM - FORNECIMENTO E INSTALAÇÃO. AF_01/2020</v>
          </cell>
          <cell r="C5112" t="str">
            <v>UN</v>
          </cell>
          <cell r="D5112">
            <v>7.6800000000000006</v>
          </cell>
          <cell r="E5112">
            <v>4.21</v>
          </cell>
          <cell r="F5112">
            <v>11.89</v>
          </cell>
        </row>
        <row r="5113">
          <cell r="A5113">
            <v>86886</v>
          </cell>
          <cell r="B5113" t="str">
            <v>ENGATE FLEXÍVEL EM INOX, 1/2  X 30CM - FORNECIMENTO E INSTALAÇÃO. AF_01/2020</v>
          </cell>
          <cell r="C5113" t="str">
            <v>UN</v>
          </cell>
          <cell r="D5113">
            <v>50.21</v>
          </cell>
          <cell r="E5113">
            <v>4.1900000000000004</v>
          </cell>
          <cell r="F5113">
            <v>54.4</v>
          </cell>
        </row>
        <row r="5114">
          <cell r="A5114">
            <v>86887</v>
          </cell>
          <cell r="B5114" t="str">
            <v>ENGATE FLEXÍVEL EM INOX, 1/2  X 40CM - FORNECIMENTO E INSTALAÇÃO. AF_01/2020</v>
          </cell>
          <cell r="C5114" t="str">
            <v>UN</v>
          </cell>
          <cell r="D5114">
            <v>54.800000000000004</v>
          </cell>
          <cell r="E5114">
            <v>4.1900000000000004</v>
          </cell>
          <cell r="F5114">
            <v>58.99</v>
          </cell>
        </row>
        <row r="5115">
          <cell r="A5115">
            <v>86888</v>
          </cell>
          <cell r="B5115" t="str">
            <v>VASO SANITÁRIO SIFONADO COM CAIXA ACOPLADA LOUÇA BRANCA - FORNECIMENTO E INSTALAÇÃO. AF_01/2020</v>
          </cell>
          <cell r="C5115" t="str">
            <v>UN</v>
          </cell>
          <cell r="D5115">
            <v>523.27</v>
          </cell>
          <cell r="E5115">
            <v>24.58</v>
          </cell>
          <cell r="F5115">
            <v>547.85</v>
          </cell>
        </row>
        <row r="5116">
          <cell r="A5116">
            <v>86889</v>
          </cell>
          <cell r="B5116" t="str">
            <v>BANCADA DE GRANITO CINZA POLIDO, DE 1,50 X 0,60 M, PARA PIA DE COZINHA - FORNECIMENTO E INSTALAÇÃO. AF_01/2020</v>
          </cell>
          <cell r="C5116" t="str">
            <v>UN</v>
          </cell>
          <cell r="D5116">
            <v>789.89</v>
          </cell>
          <cell r="E5116">
            <v>53.91</v>
          </cell>
          <cell r="F5116">
            <v>843.8</v>
          </cell>
        </row>
        <row r="5117">
          <cell r="A5117">
            <v>86893</v>
          </cell>
          <cell r="B5117" t="str">
            <v>BANCADA DE MÁRMORE BRANCO POLIDO, DE 1,50 X 0,60 M, PARA PIA DE COZINHA - FORNECIMENTO E INSTALAÇÃO. AF_01/2020</v>
          </cell>
          <cell r="C5117" t="str">
            <v>UN</v>
          </cell>
          <cell r="D5117">
            <v>677.32</v>
          </cell>
          <cell r="E5117">
            <v>53.91</v>
          </cell>
          <cell r="F5117">
            <v>731.23</v>
          </cell>
        </row>
        <row r="5118">
          <cell r="A5118">
            <v>86894</v>
          </cell>
          <cell r="B5118" t="str">
            <v>BANCADA DE MÁRMORE SINTÉTICO, DE 120 X 60CM, COM CUBA INTEGRADA - FORNECIMENTO E INSTALAÇÃO. AF_01/2020</v>
          </cell>
          <cell r="C5118" t="str">
            <v>UN</v>
          </cell>
          <cell r="D5118">
            <v>274.96000000000004</v>
          </cell>
          <cell r="E5118">
            <v>28.78</v>
          </cell>
          <cell r="F5118">
            <v>303.74</v>
          </cell>
        </row>
        <row r="5119">
          <cell r="A5119">
            <v>86895</v>
          </cell>
          <cell r="B5119" t="str">
            <v>BANCADA DE GRANITO CINZA POLIDO, DE 0,50 X 0,60 M, PARA LAVATÓRIO - FORNECIMENTO E INSTALAÇÃO. AF_01/2020</v>
          </cell>
          <cell r="C5119" t="str">
            <v>UN</v>
          </cell>
          <cell r="D5119">
            <v>340.51</v>
          </cell>
          <cell r="E5119">
            <v>64.78</v>
          </cell>
          <cell r="F5119">
            <v>405.29</v>
          </cell>
        </row>
        <row r="5120">
          <cell r="A5120">
            <v>86899</v>
          </cell>
          <cell r="B5120" t="str">
            <v>BANCADA DE MÁRMORE BRANCO POLIDO, DE 0,50 X 0,60 M, PARA LAVATÓRIO - FORNECIMENTO E INSTALAÇÃO. AF_01/2020</v>
          </cell>
          <cell r="C5120" t="str">
            <v>UN</v>
          </cell>
          <cell r="D5120">
            <v>298.28999999999996</v>
          </cell>
          <cell r="E5120">
            <v>64.78</v>
          </cell>
          <cell r="F5120">
            <v>363.07</v>
          </cell>
        </row>
        <row r="5121">
          <cell r="A5121">
            <v>86900</v>
          </cell>
          <cell r="B5121" t="str">
            <v>CUBA DE EMBUTIR RETANGULAR DE AÇO INOXIDÁVEL, 46 X 30 X 12 CM - FORNECIMENTO E INSTALAÇÃO. AF_01/2020</v>
          </cell>
          <cell r="C5121" t="str">
            <v>UN</v>
          </cell>
          <cell r="D5121">
            <v>215.2</v>
          </cell>
          <cell r="E5121">
            <v>14.59</v>
          </cell>
          <cell r="F5121">
            <v>229.79</v>
          </cell>
        </row>
        <row r="5122">
          <cell r="A5122">
            <v>86901</v>
          </cell>
          <cell r="B5122" t="str">
            <v>CUBA DE EMBUTIR OVAL EM LOUÇA BRANCA, 35 X 50CM OU EQUIVALENTE - FORNECIMENTO E INSTALAÇÃO. AF_01/2020</v>
          </cell>
          <cell r="C5122" t="str">
            <v>UN</v>
          </cell>
          <cell r="D5122">
            <v>143.13</v>
          </cell>
          <cell r="E5122">
            <v>25.86</v>
          </cell>
          <cell r="F5122">
            <v>168.99</v>
          </cell>
        </row>
        <row r="5123">
          <cell r="A5123">
            <v>86902</v>
          </cell>
          <cell r="B5123" t="str">
            <v>LAVATÓRIO LOUÇA BRANCA COM COLUNA, *44 X 35,5* CM, PADRÃO POPULAR - FORNECIMENTO E INSTALAÇÃO. AF_01/2020</v>
          </cell>
          <cell r="C5123" t="str">
            <v>UN</v>
          </cell>
          <cell r="D5123">
            <v>293.87</v>
          </cell>
          <cell r="E5123">
            <v>26.92</v>
          </cell>
          <cell r="F5123">
            <v>320.79000000000002</v>
          </cell>
        </row>
        <row r="5124">
          <cell r="A5124">
            <v>86903</v>
          </cell>
          <cell r="B5124" t="str">
            <v>LAVATÓRIO LOUÇA BRANCA COM COLUNA, 45 X 55CM OU EQUIVALENTE, PADRÃO MÉDIO - FORNECIMENTO E INSTALAÇÃO. AF_01/2020</v>
          </cell>
          <cell r="C5124" t="str">
            <v>UN</v>
          </cell>
          <cell r="D5124">
            <v>324.45</v>
          </cell>
          <cell r="E5124">
            <v>43.5</v>
          </cell>
          <cell r="F5124">
            <v>367.95</v>
          </cell>
        </row>
        <row r="5125">
          <cell r="A5125">
            <v>86904</v>
          </cell>
          <cell r="B5125" t="str">
            <v>LAVATÓRIO LOUÇA BRANCA SUSPENSO, 29,5 X 39CM OU EQUIVALENTE, PADRÃO POPULAR - FORNECIMENTO E INSTALAÇÃO. AF_01/2020</v>
          </cell>
          <cell r="C5125" t="str">
            <v>UN</v>
          </cell>
          <cell r="D5125">
            <v>145.29000000000002</v>
          </cell>
          <cell r="E5125">
            <v>11.73</v>
          </cell>
          <cell r="F5125">
            <v>157.02000000000001</v>
          </cell>
        </row>
        <row r="5126">
          <cell r="A5126">
            <v>86905</v>
          </cell>
          <cell r="B5126" t="str">
            <v>APARELHO MISTURADOR DE MESA PARA LAVATÓRIO, PADRÃO MÉDIO - FORNECIMENTO E INSTALAÇÃO. AF_01/2020</v>
          </cell>
          <cell r="C5126" t="str">
            <v>UN</v>
          </cell>
          <cell r="D5126">
            <v>330.46000000000004</v>
          </cell>
          <cell r="E5126">
            <v>12.77</v>
          </cell>
          <cell r="F5126">
            <v>343.23</v>
          </cell>
        </row>
        <row r="5127">
          <cell r="A5127">
            <v>86906</v>
          </cell>
          <cell r="B5127" t="str">
            <v>TORNEIRA CROMADA DE MESA, 1/2 OU 3/4, PARA LAVATÓRIO, PADRÃO POPULAR - FORNECIMENTO E INSTALAÇÃO. AF_01/2020</v>
          </cell>
          <cell r="C5127" t="str">
            <v>UN</v>
          </cell>
          <cell r="D5127">
            <v>60.97</v>
          </cell>
          <cell r="E5127">
            <v>2.64</v>
          </cell>
          <cell r="F5127">
            <v>63.61</v>
          </cell>
        </row>
        <row r="5128">
          <cell r="A5128">
            <v>86908</v>
          </cell>
          <cell r="B5128" t="str">
            <v>APARELHO MISTURADOR DE MESA PARA PIA DE COZINHA, PADRÃO MÉDIO - FORNECIMENTO E INSTALAÇÃO. AF_01/2020</v>
          </cell>
          <cell r="C5128" t="str">
            <v>UN</v>
          </cell>
          <cell r="D5128">
            <v>401.18</v>
          </cell>
          <cell r="E5128">
            <v>6.24</v>
          </cell>
          <cell r="F5128">
            <v>407.42</v>
          </cell>
        </row>
        <row r="5129">
          <cell r="A5129">
            <v>86909</v>
          </cell>
          <cell r="B5129" t="str">
            <v>TORNEIRA CROMADA TUBO MÓVEL, DE MESA, 1/2 OU 3/4, PARA PIA DE COZINHA, PADRÃO ALTO - FORNECIMENTO E INSTALAÇÃO. AF_01/2020</v>
          </cell>
          <cell r="C5129" t="str">
            <v>UN</v>
          </cell>
          <cell r="D5129">
            <v>105.88</v>
          </cell>
          <cell r="E5129">
            <v>4.58</v>
          </cell>
          <cell r="F5129">
            <v>110.46</v>
          </cell>
        </row>
        <row r="5130">
          <cell r="A5130">
            <v>86910</v>
          </cell>
          <cell r="B5130" t="str">
            <v>TORNEIRA CROMADA TUBO MÓVEL, DE PAREDE, 1/2 OU 3/4, PARA PIA DE COZINHA, PADRÃO MÉDIO - FORNECIMENTO E INSTALAÇÃO. AF_01/2020</v>
          </cell>
          <cell r="C5130" t="str">
            <v>UN</v>
          </cell>
          <cell r="D5130">
            <v>105.03</v>
          </cell>
          <cell r="E5130">
            <v>3.2</v>
          </cell>
          <cell r="F5130">
            <v>108.23</v>
          </cell>
        </row>
        <row r="5131">
          <cell r="A5131">
            <v>86911</v>
          </cell>
          <cell r="B5131" t="str">
            <v>TORNEIRA CROMADA LONGA, DE PAREDE, 1/2 OU 3/4, PARA PIA DE COZINHA, PADRÃO POPULAR - FORNECIMENTO E INSTALAÇÃO. AF_01/2020</v>
          </cell>
          <cell r="C5131" t="str">
            <v>UN</v>
          </cell>
          <cell r="D5131">
            <v>71.289999999999992</v>
          </cell>
          <cell r="E5131">
            <v>3.2</v>
          </cell>
          <cell r="F5131">
            <v>74.489999999999995</v>
          </cell>
        </row>
        <row r="5132">
          <cell r="A5132">
            <v>86913</v>
          </cell>
          <cell r="B5132" t="str">
            <v>TORNEIRA CROMADA 1/2 OU 3/4 PARA TANQUE, PADRÃO POPULAR - FORNECIMENTO E INSTALAÇÃO. AF_01/2020</v>
          </cell>
          <cell r="C5132" t="str">
            <v>UN</v>
          </cell>
          <cell r="D5132">
            <v>43.34</v>
          </cell>
          <cell r="E5132">
            <v>4.1900000000000004</v>
          </cell>
          <cell r="F5132">
            <v>47.53</v>
          </cell>
        </row>
        <row r="5133">
          <cell r="A5133">
            <v>86914</v>
          </cell>
          <cell r="B5133" t="str">
            <v>TORNEIRA CROMADA 1/2 OU 3/4 PARA TANQUE, PADRÃO MÉDIO - FORNECIMENTO E INSTALAÇÃO. AF_01/2020</v>
          </cell>
          <cell r="C5133" t="str">
            <v>UN</v>
          </cell>
          <cell r="D5133">
            <v>79.69</v>
          </cell>
          <cell r="E5133">
            <v>4.1900000000000004</v>
          </cell>
          <cell r="F5133">
            <v>83.88</v>
          </cell>
        </row>
        <row r="5134">
          <cell r="A5134">
            <v>86915</v>
          </cell>
          <cell r="B5134" t="str">
            <v>TORNEIRA CROMADA DE MESA, 1/2 OU 3/4, PARA LAVATÓRIO, PADRÃO MÉDIO - FORNECIMENTO E INSTALAÇÃO. AF_01/2020</v>
          </cell>
          <cell r="C5134" t="str">
            <v>UN</v>
          </cell>
          <cell r="D5134">
            <v>118.16</v>
          </cell>
          <cell r="E5134">
            <v>2.64</v>
          </cell>
          <cell r="F5134">
            <v>120.8</v>
          </cell>
        </row>
        <row r="5135">
          <cell r="A5135">
            <v>86916</v>
          </cell>
          <cell r="B5135" t="str">
            <v>TORNEIRA PLÁSTICA 3/4 PARA TANQUE - FORNECIMENTO E INSTALAÇÃO. AF_01/2020</v>
          </cell>
          <cell r="C5135" t="str">
            <v>UN</v>
          </cell>
          <cell r="D5135">
            <v>16.84</v>
          </cell>
          <cell r="E5135">
            <v>4.2</v>
          </cell>
          <cell r="F5135">
            <v>21.04</v>
          </cell>
        </row>
        <row r="5136">
          <cell r="A5136">
            <v>86919</v>
          </cell>
          <cell r="B5136" t="str">
            <v>TANQUE DE LOUÇA BRANCA COM COLUNA, 30L OU EQUIVALENTE, INCLUSO SIFÃO FLEXÍVEL EM PVC, VÁLVULA METÁLICA E TORNEIRA DE METAL CROMADO PADRÃO MÉDIO - FORNECIMENTO E INSTALAÇÃO. AF_01/2020</v>
          </cell>
          <cell r="C5136" t="str">
            <v>UN</v>
          </cell>
          <cell r="D5136">
            <v>903.46999999999991</v>
          </cell>
          <cell r="E5136">
            <v>62.57</v>
          </cell>
          <cell r="F5136">
            <v>966.04</v>
          </cell>
        </row>
        <row r="5137">
          <cell r="A5137">
            <v>86920</v>
          </cell>
          <cell r="B5137" t="str">
            <v>TANQUE DE LOUÇA BRANCA COM COLUNA, 30L OU EQUIVALENTE, INCLUSO SIFÃO FLEXÍVEL EM PVC, VÁLVULA PLÁSTICA E TORNEIRA DE METAL CROMADO PADRÃO POPULAR - FORNECIMENTO E INSTALAÇÃO. AF_01/2020</v>
          </cell>
          <cell r="C5137" t="str">
            <v>UN</v>
          </cell>
          <cell r="D5137">
            <v>804.6</v>
          </cell>
          <cell r="E5137">
            <v>61.17</v>
          </cell>
          <cell r="F5137">
            <v>865.77</v>
          </cell>
        </row>
        <row r="5138">
          <cell r="A5138">
            <v>86921</v>
          </cell>
          <cell r="B5138" t="str">
            <v>TANQUE DE LOUÇA BRANCA COM COLUNA, 30L OU EQUIVALENTE, INCLUSO SIFÃO FLEXÍVEL EM PVC, VÁLVULA PLÁSTICA E TORNEIRA DE PLÁSTICO - FORNECIMENTO E INSTALAÇÃO. AF_01/2020</v>
          </cell>
          <cell r="C5138" t="str">
            <v>UN</v>
          </cell>
          <cell r="D5138">
            <v>778.1</v>
          </cell>
          <cell r="E5138">
            <v>61.18</v>
          </cell>
          <cell r="F5138">
            <v>839.28</v>
          </cell>
        </row>
        <row r="5139">
          <cell r="A5139">
            <v>86922</v>
          </cell>
          <cell r="B5139" t="str">
            <v>TANQUE DE LOUÇA BRANCA SUSPENSO, 18L OU EQUIVALENTE, INCLUSO SIFÃO TIPO GARRAFA EM METAL CROMADO, VÁLVULA METÁLICA E TORNEIRA DE METAL CROMADO PADRÃO MÉDIO - FORNECIMENTO E INSTALAÇÃO. AF_01/2020</v>
          </cell>
          <cell r="C5139" t="str">
            <v>UN</v>
          </cell>
          <cell r="D5139">
            <v>899.03</v>
          </cell>
          <cell r="E5139">
            <v>40.57</v>
          </cell>
          <cell r="F5139">
            <v>939.6</v>
          </cell>
        </row>
        <row r="5140">
          <cell r="A5140">
            <v>86923</v>
          </cell>
          <cell r="B5140" t="str">
            <v>TANQUE DE LOUÇA BRANCA SUSPENSO, 18L OU EQUIVALENTE, INCLUSO SIFÃO TIPO GARRAFA EM PVC, VÁLVULA PLÁSTICA E TORNEIRA DE METAL CROMADO PADRÃO POPULAR - FORNECIMENTO E INSTALAÇÃO. AF_01/2020</v>
          </cell>
          <cell r="C5140" t="str">
            <v>UN</v>
          </cell>
          <cell r="D5140">
            <v>602.31999999999994</v>
          </cell>
          <cell r="E5140">
            <v>35.36</v>
          </cell>
          <cell r="F5140">
            <v>637.67999999999995</v>
          </cell>
        </row>
        <row r="5141">
          <cell r="A5141">
            <v>86924</v>
          </cell>
          <cell r="B5141" t="str">
            <v>TANQUE DE LOUÇA BRANCA SUSPENSO, 18L OU EQUIVALENTE, INCLUSO SIFÃO TIPO GARRAFA EM PVC, VÁLVULA PLÁSTICA E TORNEIRA DE PLÁSTICO - FORNECIMENTO E INSTALAÇÃO. AF_01/2020</v>
          </cell>
          <cell r="C5141" t="str">
            <v>UN</v>
          </cell>
          <cell r="D5141">
            <v>575.83000000000004</v>
          </cell>
          <cell r="E5141">
            <v>35.36</v>
          </cell>
          <cell r="F5141">
            <v>611.19000000000005</v>
          </cell>
        </row>
        <row r="5142">
          <cell r="A5142">
            <v>86925</v>
          </cell>
          <cell r="B5142" t="str">
            <v>TANQUE DE MÁRMORE SINTÉTICO COM COLUNA, 22L OU EQUIVALENTE, INCLUSO SIFÃO FLEXÍVEL EM PVC, VÁLVULA PLÁSTICA E TORNEIRA DE METAL CROMADO PADRÃO POPULAR - FORNECIMENTO E INSTALAÇÃO. AF_01/2020</v>
          </cell>
          <cell r="C5142" t="str">
            <v>UN</v>
          </cell>
          <cell r="D5142">
            <v>544.96</v>
          </cell>
          <cell r="E5142">
            <v>39.020000000000003</v>
          </cell>
          <cell r="F5142">
            <v>583.98</v>
          </cell>
        </row>
        <row r="5143">
          <cell r="A5143">
            <v>86926</v>
          </cell>
          <cell r="B5143" t="str">
            <v>TANQUE DE MÁRMORE SINTÉTICO COM COLUNA, 22L OU EQUIVALENTE, INCLUSO SIFÃO FLEXÍVEL EM PVC, VÁLVULA PLÁSTICA E TORNEIRA DE PLÁSTICO - FORNECIMENTO E INSTALAÇÃO. AF_01/2020</v>
          </cell>
          <cell r="C5143" t="str">
            <v>UN</v>
          </cell>
          <cell r="D5143">
            <v>518.47</v>
          </cell>
          <cell r="E5143">
            <v>39.020000000000003</v>
          </cell>
          <cell r="F5143">
            <v>557.49</v>
          </cell>
        </row>
        <row r="5144">
          <cell r="A5144">
            <v>86927</v>
          </cell>
          <cell r="B5144" t="str">
            <v>TANQUE DE MÁRMORE SINTÉTICO SUSPENSO, 22L OU EQUIVALENTE, INCLUSO SIFÃO TIPO GARRAFA EM PVC, VÁLVULA PLÁSTICA E TORNEIRA DE METAL CROMADO PADRÃO POPULAR - FORNEC. E INSTALAÇÃO. AF_01/2020</v>
          </cell>
          <cell r="C5144" t="str">
            <v>UN</v>
          </cell>
          <cell r="D5144">
            <v>338.43</v>
          </cell>
          <cell r="E5144">
            <v>32.39</v>
          </cell>
          <cell r="F5144">
            <v>370.82</v>
          </cell>
        </row>
        <row r="5145">
          <cell r="A5145">
            <v>86928</v>
          </cell>
          <cell r="B5145" t="str">
            <v>TANQUE DE MÁRMORE SINTÉTICO SUSPENSO, 22L OU EQUIVALENTE, INCLUSO SIFÃO TIPO GARRAFA EM PVC, VÁLVULA PLÁSTICA E TORNEIRA DE PLÁSTICO - FORNECIMENTO E INSTALAÇÃO. AF_01/2020</v>
          </cell>
          <cell r="C5145" t="str">
            <v>UN</v>
          </cell>
          <cell r="D5145">
            <v>311.94</v>
          </cell>
          <cell r="E5145">
            <v>32.39</v>
          </cell>
          <cell r="F5145">
            <v>344.33</v>
          </cell>
        </row>
        <row r="5146">
          <cell r="A5146">
            <v>86929</v>
          </cell>
          <cell r="B5146" t="str">
            <v>TANQUE DE MÁRMORE SINTÉTICO SUSPENSO, 22L OU EQUIVALENTE, INCLUSO SIFÃO FLEXÍVEL EM PVC, VÁLVULA PLÁSTICA E TORNEIRA DE METAL CROMADO PADRÃO POPULAR - FORNECIMENTO E INSTALAÇÃO. AF_01/2020</v>
          </cell>
          <cell r="C5146" t="str">
            <v>UN</v>
          </cell>
          <cell r="D5146">
            <v>330.59</v>
          </cell>
          <cell r="E5146">
            <v>30.98</v>
          </cell>
          <cell r="F5146">
            <v>361.57</v>
          </cell>
        </row>
        <row r="5147">
          <cell r="A5147">
            <v>86930</v>
          </cell>
          <cell r="B5147" t="str">
            <v>TANQUE DE MÁRMORE SINTÉTICO SUSPENSO, 22L OU EQUIVALENTE, INCLUSO SIFÃO FLEXÍVEL EM PVC, VÁLVULA PLÁSTICA E TORNEIRA DE PLÁSTICO - FORNECIMENTO E INSTALAÇÃO. AF_01/2020</v>
          </cell>
          <cell r="C5147" t="str">
            <v>UN</v>
          </cell>
          <cell r="D5147">
            <v>304.09999999999997</v>
          </cell>
          <cell r="E5147">
            <v>30.98</v>
          </cell>
          <cell r="F5147">
            <v>335.08</v>
          </cell>
        </row>
        <row r="5148">
          <cell r="A5148">
            <v>86931</v>
          </cell>
          <cell r="B5148" t="str">
            <v>VASO SANITÁRIO SIFONADO COM CAIXA ACOPLADA LOUÇA BRANCA, INCLUSO ENGATE FLEXÍVEL EM PLÁSTICO BRANCO, 1/2  X 40CM - FORNECIMENTO E INSTALAÇÃO. AF_01/2020</v>
          </cell>
          <cell r="C5148" t="str">
            <v>UN</v>
          </cell>
          <cell r="D5148">
            <v>530.97</v>
          </cell>
          <cell r="E5148">
            <v>28.77</v>
          </cell>
          <cell r="F5148">
            <v>559.74</v>
          </cell>
        </row>
        <row r="5149">
          <cell r="A5149">
            <v>86932</v>
          </cell>
          <cell r="B5149" t="str">
            <v>VASO SANITÁRIO SIFONADO COM CAIXA ACOPLADA LOUÇA BRANCA - PADRÃO MÉDIO, INCLUSO ENGATE FLEXÍVEL EM METAL CROMADO, 1/2  X 40CM - FORNECIMENTO E INSTALAÇÃO. AF_01/2020</v>
          </cell>
          <cell r="C5149" t="str">
            <v>UN</v>
          </cell>
          <cell r="D5149">
            <v>578.07000000000005</v>
          </cell>
          <cell r="E5149">
            <v>28.77</v>
          </cell>
          <cell r="F5149">
            <v>606.84</v>
          </cell>
        </row>
        <row r="5150">
          <cell r="A5150">
            <v>86933</v>
          </cell>
          <cell r="B5150" t="str">
            <v>BANCADA DE MÁRMORE SINTÉTICO 120 X 60CM, COM CUBA INTEGRADA, INCLUSO SIFÃO TIPO GARRAFA EM PVC, VÁLVULA EM PLÁSTICO CROMADO TIPO AMERICANA E TORNEIRA CROMADA LONGA, DE PAREDE, PADRÃO POPULAR - FORNECIMENTO E INSTALAÇÃO. AF_01/2020</v>
          </cell>
          <cell r="C5150" t="str">
            <v>UN</v>
          </cell>
          <cell r="D5150">
            <v>383.46999999999997</v>
          </cell>
          <cell r="E5150">
            <v>39.1</v>
          </cell>
          <cell r="F5150">
            <v>422.57</v>
          </cell>
        </row>
        <row r="5151">
          <cell r="A5151">
            <v>86934</v>
          </cell>
          <cell r="B5151" t="str">
            <v>BANCADA DE MÁRMORE SINTÉTICO 120 X 60CM, COM CUBA INTEGRADA, INCLUSO SIFÃO TIPO FLEXÍVEL EM PVC, VÁLVULA EM PLÁSTICO CROMADO TIPO AMERICANA E TORNEIRA CROMADA LONGA, DE PAREDE, PADRÃO POPULAR - FORNECIMENTO E INSTALAÇÃO. AF_01/2020</v>
          </cell>
          <cell r="C5151" t="str">
            <v>UN</v>
          </cell>
          <cell r="D5151">
            <v>375.63</v>
          </cell>
          <cell r="E5151">
            <v>37.69</v>
          </cell>
          <cell r="F5151">
            <v>413.32</v>
          </cell>
        </row>
        <row r="5152">
          <cell r="A5152">
            <v>86935</v>
          </cell>
          <cell r="B5152" t="str">
            <v>CUBA DE EMBUTIR DE AÇO INOXIDÁVEL MÉDIA, INCLUSO VÁLVULA TIPO AMERICANA EM METAL CROMADO E SIFÃO FLEXÍVEL EM PVC - FORNECIMENTO E INSTALAÇÃO. AF_01/2020</v>
          </cell>
          <cell r="C5152" t="str">
            <v>UN</v>
          </cell>
          <cell r="D5152">
            <v>298.39</v>
          </cell>
          <cell r="E5152">
            <v>21.69</v>
          </cell>
          <cell r="F5152">
            <v>320.08</v>
          </cell>
        </row>
        <row r="5153">
          <cell r="A5153">
            <v>86936</v>
          </cell>
          <cell r="B5153" t="str">
            <v>CUBA DE EMBUTIR DE AÇO INOXIDÁVEL MÉDIA, INCLUSO VÁLVULA TIPO AMERICANA E SIFÃO TIPO GARRAFA EM METAL CROMADO - FORNECIMENTO E INSTALAÇÃO. AF_01/2020</v>
          </cell>
          <cell r="C5153" t="str">
            <v>UN</v>
          </cell>
          <cell r="D5153">
            <v>504.08000000000004</v>
          </cell>
          <cell r="E5153">
            <v>26.9</v>
          </cell>
          <cell r="F5153">
            <v>530.98</v>
          </cell>
        </row>
        <row r="5154">
          <cell r="A5154">
            <v>86937</v>
          </cell>
          <cell r="B5154" t="str">
            <v>CUBA DE EMBUTIR OVAL EM LOUÇA BRANCA, 35 X 50CM OU EQUIVALENTE, INCLUSO VÁLVULA EM METAL CROMADO E SIFÃO FLEXÍVEL EM PVC - FORNECIMENTO E INSTALAÇÃO. AF_01/2020</v>
          </cell>
          <cell r="C5154" t="str">
            <v>UN</v>
          </cell>
          <cell r="D5154">
            <v>220.61</v>
          </cell>
          <cell r="E5154">
            <v>32.97</v>
          </cell>
          <cell r="F5154">
            <v>253.58</v>
          </cell>
        </row>
        <row r="5155">
          <cell r="A5155">
            <v>86938</v>
          </cell>
          <cell r="B5155" t="str">
            <v>CUBA DE EMBUTIR OVAL EM LOUÇA BRANCA, 35 X 50CM OU EQUIVALENTE, INCLUSO VÁLVULA E SIFÃO TIPO GARRAFA EM METAL CROMADO - FORNECIMENTO E INSTALAÇÃO. AF_01/2020</v>
          </cell>
          <cell r="C5155" t="str">
            <v>UN</v>
          </cell>
          <cell r="D5155">
            <v>426.3</v>
          </cell>
          <cell r="E5155">
            <v>38.18</v>
          </cell>
          <cell r="F5155">
            <v>464.48</v>
          </cell>
        </row>
        <row r="5156">
          <cell r="A5156">
            <v>86939</v>
          </cell>
          <cell r="B5156" t="str">
            <v>LAVATÓRIO LOUÇA BRANCA COM COLUNA, *44 X 35,5* CM, PADRÃO POPULAR, INCLUSO SIFÃO FLEXÍVEL EM PVC, VÁLVULA E ENGATE FLEXÍVEL 30CM EM PLÁSTICO E COM TORNEIRA CROMADA PADRÃO POPULAR - FORNECIMENTO E INSTALAÇÃO. AF_01/2020</v>
          </cell>
          <cell r="C5156" t="str">
            <v>UN</v>
          </cell>
          <cell r="D5156">
            <v>376.25</v>
          </cell>
          <cell r="E5156">
            <v>39.47</v>
          </cell>
          <cell r="F5156">
            <v>415.72</v>
          </cell>
        </row>
        <row r="5157">
          <cell r="A5157">
            <v>86940</v>
          </cell>
          <cell r="B5157" t="str">
            <v>LAVATÓRIO LOUÇA BRANCA COM COLUNA, 45 X 55CM OU EQUIVALENTE, PADRÃO MÉDIO, INCLUSO SIFÃO TIPO GARRAFA, VÁLVULA E ENGATE FLEXÍVEL DE 40CM EM METAL CROMADO, COM APARELHO MISTURADOR PADRÃO MÉDIO - FORNECIMENTO E INSTALAÇÃO. AF_01/2020</v>
          </cell>
          <cell r="C5157" t="str">
            <v>UN</v>
          </cell>
          <cell r="D5157">
            <v>1047.67</v>
          </cell>
          <cell r="E5157">
            <v>76.98</v>
          </cell>
          <cell r="F5157">
            <v>1124.6500000000001</v>
          </cell>
        </row>
        <row r="5158">
          <cell r="A5158">
            <v>86941</v>
          </cell>
          <cell r="B5158" t="str">
            <v>LAVATÓRIO LOUÇA BRANCA COM COLUNA, 45 X 55CM OU EQUIVALENTE, PADRÃO MÉDIO, INCLUSO SIFÃO TIPO GARRAFA, VÁLVULA E ENGATE FLEXÍVEL DE 40CM EM METAL CROMADO, COM TORNEIRA CROMADA DE MESA, PADRÃO MÉDIO - FORNECIMENTO E INSTALAÇÃO. AF_01/2020</v>
          </cell>
          <cell r="C5158" t="str">
            <v>UN</v>
          </cell>
          <cell r="D5158">
            <v>780.57</v>
          </cell>
          <cell r="E5158">
            <v>62.66</v>
          </cell>
          <cell r="F5158">
            <v>843.23</v>
          </cell>
        </row>
        <row r="5159">
          <cell r="A5159">
            <v>86942</v>
          </cell>
          <cell r="B5159" t="str">
            <v>LAVATÓRIO LOUÇA BRANCA SUSPENSO, 29,5 X 39CM OU EQUIVALENTE, PADRÃO POPULAR, INCLUSO SIFÃO TIPO GARRAFA EM PVC, VÁLVULA E ENGATE FLEXÍVEL 30CM EM PLÁSTICO E TORNEIRA CROMADA DE MESA, PADRÃO POPULAR - FORNECIMENTO E INSTALAÇÃO. AF_01/2020</v>
          </cell>
          <cell r="C5159" t="str">
            <v>UN</v>
          </cell>
          <cell r="D5159">
            <v>235.51</v>
          </cell>
          <cell r="E5159">
            <v>25.69</v>
          </cell>
          <cell r="F5159">
            <v>261.2</v>
          </cell>
        </row>
        <row r="5160">
          <cell r="A5160">
            <v>86943</v>
          </cell>
          <cell r="B5160" t="str">
            <v>LAVATÓRIO LOUÇA BRANCA SUSPENSO, 29,5 X 39CM OU EQUIVALENTE, PADRÃO POPULAR, INCLUSO SIFÃO FLEXÍVEL EM PVC, VÁLVULA E ENGATE FLEXÍVEL 30CM EM PLÁSTICO E TORNEIRA CROMADA DE MESA, PADRÃO POPULAR - FORNECIMENTO E INSTALAÇÃO. AF_01/2020</v>
          </cell>
          <cell r="C5160" t="str">
            <v>UN</v>
          </cell>
          <cell r="D5160">
            <v>227.67</v>
          </cell>
          <cell r="E5160">
            <v>24.28</v>
          </cell>
          <cell r="F5160">
            <v>251.95</v>
          </cell>
        </row>
        <row r="5161">
          <cell r="A5161">
            <v>86947</v>
          </cell>
          <cell r="B5161" t="str">
            <v>BANCADA MÁRMORE BRANCO, 50 X 60 CM, INCLUSO CUBA DE EMBUTIR OVAL EM LOUÇA BRANCA 35 X 50 CM, VÁLVULA, SIFÃO TIPO GARRAFA E ENGATE FLEXÍVEL 40 CM EM METAL CROMADO E APARELHO MISTURADOR DE MESA, PADRÃO MÉDIO - FORNEC. E INSTALAÇÃO. AF_01/2020</v>
          </cell>
          <cell r="C5161" t="str">
            <v>UN</v>
          </cell>
          <cell r="D5161">
            <v>1164.6300000000001</v>
          </cell>
          <cell r="E5161">
            <v>124.13</v>
          </cell>
          <cell r="F5161">
            <v>1288.76</v>
          </cell>
        </row>
        <row r="5162">
          <cell r="A5162">
            <v>93396</v>
          </cell>
          <cell r="B5162" t="str">
            <v>BANCADA GRANITO CINZA,  50 X 60 CM, INCL. CUBA DE EMBUTIR OVAL LOUÇA BRANCA 35 X 50 CM, VÁLVULA METAL CROMADO, SIFÃO FLEXÍVEL PVC, ENGATE 30 CM FLEXÍVEL PLÁSTICO E TORNEIRA CROMADA DE MESA, PADRÃO POPULAR - FORNEC. E INSTALAÇÃO. AF_01/2020</v>
          </cell>
          <cell r="C5162" t="str">
            <v>UN</v>
          </cell>
          <cell r="D5162">
            <v>628.53</v>
          </cell>
          <cell r="E5162">
            <v>104.6</v>
          </cell>
          <cell r="F5162">
            <v>733.13</v>
          </cell>
        </row>
        <row r="5163">
          <cell r="A5163">
            <v>93441</v>
          </cell>
          <cell r="B5163" t="str">
            <v>BANCADA GRANITO CINZA  150 X 60 CM, COM CUBA DE EMBUTIR DE AÇO, VÁLVULA AMERICANA EM METAL, SIFÃO FLEXÍVEL EM PVC, ENGATE FLEXÍVEL 30 CM, TORNEIRA CROMADA LONGA, DE PAREDE, 1/2 OU 3/4, P/ COZINHA, PADRÃO POPULAR - FORNEC. E INSTALAÇÃO. AF_01/2020</v>
          </cell>
          <cell r="C5163" t="str">
            <v>UN</v>
          </cell>
          <cell r="D5163">
            <v>1166.02</v>
          </cell>
          <cell r="E5163">
            <v>83</v>
          </cell>
          <cell r="F5163">
            <v>1249.02</v>
          </cell>
        </row>
        <row r="5164">
          <cell r="A5164">
            <v>93442</v>
          </cell>
          <cell r="B5164" t="str">
            <v>BANCADA MÁRMORE BRANCO 150 X 60 CM, COM CUBA DE EMBUTIR DE AÇO, VÁLVULA AMERICANA E SIFÃO TIPO GARRAFA EM METAL , ENGATE FLEXÍVEL 30 CM, TORNEIRA CROMADA, DE MESA, 1/2 OU 3/4, PARA PIA COZINHA, PADRÃO ALTO - FORNEC. E INSTALAÇÃO. AF_01/2020</v>
          </cell>
          <cell r="C5164" t="str">
            <v>UN</v>
          </cell>
          <cell r="D5164">
            <v>1293.72</v>
          </cell>
          <cell r="E5164">
            <v>89.6</v>
          </cell>
          <cell r="F5164">
            <v>1383.32</v>
          </cell>
        </row>
        <row r="5165">
          <cell r="A5165">
            <v>95469</v>
          </cell>
          <cell r="B5165" t="str">
            <v>VASO SANITARIO SIFONADO CONVENCIONAL COM  LOUÇA BRANCA - FORNECIMENTO E INSTALAÇÃO. AF_01/2020</v>
          </cell>
          <cell r="C5165" t="str">
            <v>UN</v>
          </cell>
          <cell r="D5165">
            <v>307.39</v>
          </cell>
          <cell r="E5165">
            <v>16.79</v>
          </cell>
          <cell r="F5165">
            <v>324.18</v>
          </cell>
        </row>
        <row r="5166">
          <cell r="A5166">
            <v>95470</v>
          </cell>
          <cell r="B5166" t="str">
            <v>VASO SANITARIO SIFONADO CONVENCIONAL COM LOUÇA BRANCA, INCLUSO CONJUNTO DE LIGAÇÃO PARA BACIA SANITÁRIA AJUSTÁVEL - FORNECIMENTO E INSTALAÇÃO. AF_10/2016</v>
          </cell>
          <cell r="C5166" t="str">
            <v>UN</v>
          </cell>
          <cell r="D5166">
            <v>316.45</v>
          </cell>
          <cell r="E5166">
            <v>16.79</v>
          </cell>
          <cell r="F5166">
            <v>333.24</v>
          </cell>
        </row>
        <row r="5167">
          <cell r="A5167">
            <v>95471</v>
          </cell>
          <cell r="B5167" t="str">
            <v>VASO SANITARIO SIFONADO CONVENCIONAL PARA PCD SEM FURO FRONTAL COM  LOUÇA BRANCA SEM ASSENTO -  FORNECIMENTO E INSTALAÇÃO. AF_01/2020</v>
          </cell>
          <cell r="C5167" t="str">
            <v>UN</v>
          </cell>
          <cell r="D5167">
            <v>839.99</v>
          </cell>
          <cell r="E5167">
            <v>34.92</v>
          </cell>
          <cell r="F5167">
            <v>874.91</v>
          </cell>
        </row>
        <row r="5168">
          <cell r="A5168">
            <v>95472</v>
          </cell>
          <cell r="B5168" t="str">
            <v>VASO SANITARIO SIFONADO CONVENCIONAL PARA PCD SEM FURO FRONTAL COM LOUÇA BRANCA SEM ASSENTO, INCLUSO CONJUNTO DE LIGAÇÃO PARA BACIA SANITÁRIA AJUSTÁVEL - FORNECIMENTO E INSTALAÇÃO. AF_01/2020</v>
          </cell>
          <cell r="C5168" t="str">
            <v>UN</v>
          </cell>
          <cell r="D5168">
            <v>849.05000000000007</v>
          </cell>
          <cell r="E5168">
            <v>34.92</v>
          </cell>
          <cell r="F5168">
            <v>883.97</v>
          </cell>
        </row>
        <row r="5169">
          <cell r="A5169">
            <v>95542</v>
          </cell>
          <cell r="B5169" t="str">
            <v>PORTA TOALHA ROSTO EM METAL CROMADO, TIPO ARGOLA, INCLUSO FIXAÇÃO. AF_01/2020</v>
          </cell>
          <cell r="C5169" t="str">
            <v>UN</v>
          </cell>
          <cell r="D5169">
            <v>69.34</v>
          </cell>
          <cell r="E5169">
            <v>8.7100000000000009</v>
          </cell>
          <cell r="F5169">
            <v>78.05</v>
          </cell>
        </row>
        <row r="5170">
          <cell r="A5170">
            <v>95543</v>
          </cell>
          <cell r="B5170" t="str">
            <v>PORTA TOALHA BANHO EM METAL CROMADO, TIPO BARRA, INCLUSO FIXAÇÃO. AF_01/2020</v>
          </cell>
          <cell r="C5170" t="str">
            <v>UN</v>
          </cell>
          <cell r="D5170">
            <v>109.41</v>
          </cell>
          <cell r="E5170">
            <v>17.440000000000001</v>
          </cell>
          <cell r="F5170">
            <v>126.85</v>
          </cell>
        </row>
        <row r="5171">
          <cell r="A5171">
            <v>95544</v>
          </cell>
          <cell r="B5171" t="str">
            <v>PAPELEIRA DE PAREDE EM METAL CROMADO SEM TAMPA, INCLUSO FIXAÇÃO. AF_01/2020</v>
          </cell>
          <cell r="C5171" t="str">
            <v>UN</v>
          </cell>
          <cell r="D5171">
            <v>89.75</v>
          </cell>
          <cell r="E5171">
            <v>8.7100000000000009</v>
          </cell>
          <cell r="F5171">
            <v>98.46</v>
          </cell>
        </row>
        <row r="5172">
          <cell r="A5172">
            <v>95545</v>
          </cell>
          <cell r="B5172" t="str">
            <v>SABONETEIRA DE PAREDE EM METAL CROMADO, INCLUSO FIXAÇÃO. AF_01/2020</v>
          </cell>
          <cell r="C5172" t="str">
            <v>UN</v>
          </cell>
          <cell r="D5172">
            <v>87.57</v>
          </cell>
          <cell r="E5172">
            <v>8.7100000000000009</v>
          </cell>
          <cell r="F5172">
            <v>96.28</v>
          </cell>
        </row>
        <row r="5173">
          <cell r="A5173">
            <v>95546</v>
          </cell>
          <cell r="B5173" t="str">
            <v>KIT DE ACESSORIOS PARA BANHEIRO EM METAL CROMADO, 5 PECAS, INCLUSO FIXAÇÃO. AF_01/2020</v>
          </cell>
          <cell r="C5173" t="str">
            <v>UN</v>
          </cell>
          <cell r="D5173">
            <v>241.87000000000003</v>
          </cell>
          <cell r="E5173">
            <v>52.35</v>
          </cell>
          <cell r="F5173">
            <v>294.22000000000003</v>
          </cell>
        </row>
        <row r="5174">
          <cell r="A5174">
            <v>95547</v>
          </cell>
          <cell r="B5174" t="str">
            <v>SABONETEIRA PLASTICA TIPO DISPENSER PARA SABONETE LIQUIDO COM RESERVATORIO 800 A 1500 ML, INCLUSO FIXAÇÃO. AF_01/2020</v>
          </cell>
          <cell r="C5174" t="str">
            <v>UN</v>
          </cell>
          <cell r="D5174">
            <v>43.28</v>
          </cell>
          <cell r="E5174">
            <v>8.7200000000000006</v>
          </cell>
          <cell r="F5174">
            <v>52</v>
          </cell>
        </row>
        <row r="5175">
          <cell r="A5175">
            <v>100848</v>
          </cell>
          <cell r="B5175" t="str">
            <v>VASO SANITÁRIO INFANTIL LOUÇA BRANCA - FORNECIMENTO E INSTALACAO. AF_01/2020</v>
          </cell>
          <cell r="C5175" t="str">
            <v>UN</v>
          </cell>
          <cell r="D5175">
            <v>605.25</v>
          </cell>
          <cell r="E5175">
            <v>16.79</v>
          </cell>
          <cell r="F5175">
            <v>622.04</v>
          </cell>
        </row>
        <row r="5176">
          <cell r="A5176">
            <v>100849</v>
          </cell>
          <cell r="B5176" t="str">
            <v>ASSENTO SANITÁRIO CONVENCIONAL - FORNECIMENTO E INSTALACAO. AF_01/2020</v>
          </cell>
          <cell r="C5176" t="str">
            <v>UN</v>
          </cell>
          <cell r="D5176">
            <v>40.61</v>
          </cell>
          <cell r="E5176">
            <v>4.21</v>
          </cell>
          <cell r="F5176">
            <v>44.82</v>
          </cell>
        </row>
        <row r="5177">
          <cell r="A5177">
            <v>100851</v>
          </cell>
          <cell r="B5177" t="str">
            <v>ASSENTO SANITÁRIO INFANTIL - FORNECIMENTO E INSTALACAO. AF_01/2020</v>
          </cell>
          <cell r="C5177" t="str">
            <v>UN</v>
          </cell>
          <cell r="D5177">
            <v>84.600000000000009</v>
          </cell>
          <cell r="E5177">
            <v>4.21</v>
          </cell>
          <cell r="F5177">
            <v>88.81</v>
          </cell>
        </row>
        <row r="5178">
          <cell r="A5178">
            <v>100852</v>
          </cell>
          <cell r="B5178" t="str">
            <v>CUBA DE EMBUTIR RETANGULAR DE AÇO INOXIDÁVEL, 56 X 33 X 12 CM - FORNECIMENTO E INSTALAÇÃO. AF_01/2020</v>
          </cell>
          <cell r="C5178" t="str">
            <v>UN</v>
          </cell>
          <cell r="D5178">
            <v>236.74</v>
          </cell>
          <cell r="E5178">
            <v>14.59</v>
          </cell>
          <cell r="F5178">
            <v>251.33</v>
          </cell>
        </row>
        <row r="5179">
          <cell r="A5179">
            <v>100853</v>
          </cell>
          <cell r="B5179" t="str">
            <v>TORNEIRA CROMADA DE MESA PARA LAVATORIO, TIPO MONOCOMANDO. AF_01/2020</v>
          </cell>
          <cell r="C5179" t="str">
            <v>UN</v>
          </cell>
          <cell r="D5179">
            <v>279.69</v>
          </cell>
          <cell r="E5179">
            <v>12.76</v>
          </cell>
          <cell r="F5179">
            <v>292.45</v>
          </cell>
        </row>
        <row r="5180">
          <cell r="A5180">
            <v>100854</v>
          </cell>
          <cell r="B5180" t="str">
            <v>TORNEIRA CROMADA DE MESA PARA LAVATÓRIO COM SENSOR DE PRESENCA. AF_01/2020</v>
          </cell>
          <cell r="C5180" t="str">
            <v>UN</v>
          </cell>
          <cell r="D5180">
            <v>1487.2</v>
          </cell>
          <cell r="E5180">
            <v>17.79</v>
          </cell>
          <cell r="F5180">
            <v>1504.99</v>
          </cell>
        </row>
        <row r="5181">
          <cell r="A5181">
            <v>100856</v>
          </cell>
          <cell r="B5181" t="str">
            <v>MANOPLA E CANOPLA CROMADA  FORNECIMENTO E INSTALAÇÃO. AF_01/2020</v>
          </cell>
          <cell r="C5181" t="str">
            <v>UN</v>
          </cell>
          <cell r="D5181">
            <v>30.130000000000003</v>
          </cell>
          <cell r="E5181">
            <v>2.64</v>
          </cell>
          <cell r="F5181">
            <v>32.770000000000003</v>
          </cell>
        </row>
        <row r="5182">
          <cell r="A5182">
            <v>100857</v>
          </cell>
          <cell r="B5182" t="str">
            <v>ACABAMENTO MONOCOMANDO PARA CHUVEIRO  FORNECIMENTO E INSTALAÇÃO. AF_01/2020</v>
          </cell>
          <cell r="C5182" t="str">
            <v>UN</v>
          </cell>
          <cell r="D5182">
            <v>433.27</v>
          </cell>
          <cell r="E5182">
            <v>9.49</v>
          </cell>
          <cell r="F5182">
            <v>442.76</v>
          </cell>
        </row>
        <row r="5183">
          <cell r="A5183">
            <v>100858</v>
          </cell>
          <cell r="B5183" t="str">
            <v>MICTÓRIO SIFONADO LOUÇA BRANCA  PADRÃO MÉDIO  FORNECIMENTO E INSTALAÇÃO. AF_01/2020</v>
          </cell>
          <cell r="C5183" t="str">
            <v>UN</v>
          </cell>
          <cell r="D5183">
            <v>730.68</v>
          </cell>
          <cell r="E5183">
            <v>27.83</v>
          </cell>
          <cell r="F5183">
            <v>758.51</v>
          </cell>
        </row>
        <row r="5184">
          <cell r="A5184">
            <v>100859</v>
          </cell>
          <cell r="B5184" t="str">
            <v>MICTÓRIO SIFONADO LOUÇA BRANCA PARA ENTRADA DE ÁGUA EMBUTIDA  PADRÃO ALTO  FORNECIMENTO E INSTALAÇÃO. AF_01/2020</v>
          </cell>
          <cell r="C5184" t="str">
            <v>UN</v>
          </cell>
          <cell r="D5184">
            <v>1110.49</v>
          </cell>
          <cell r="E5184">
            <v>58.37</v>
          </cell>
          <cell r="F5184">
            <v>1168.8599999999999</v>
          </cell>
        </row>
        <row r="5185">
          <cell r="A5185">
            <v>100860</v>
          </cell>
          <cell r="B5185" t="str">
            <v>CHUVEIRO ELÉTRICO COMUM CORPO PLÁSTICO, TIPO DUCHA  FORNECIMENTO E INSTALAÇÃO. AF_01/2020</v>
          </cell>
          <cell r="C5185" t="str">
            <v>UN</v>
          </cell>
          <cell r="D5185">
            <v>90.25</v>
          </cell>
          <cell r="E5185">
            <v>12.32</v>
          </cell>
          <cell r="F5185">
            <v>102.57</v>
          </cell>
        </row>
        <row r="5186">
          <cell r="A5186">
            <v>100861</v>
          </cell>
          <cell r="B5186" t="str">
            <v>SUPORTE MÃO FRANCESA EM AÇO, ABAS IGUAIS 30 CM, CAPACIDADE MINIMA 60 KG, BRANCO - FORNECIMENTO E INSTALAÇÃO. AF_01/2020</v>
          </cell>
          <cell r="C5186" t="str">
            <v>UN</v>
          </cell>
          <cell r="D5186">
            <v>23.24</v>
          </cell>
          <cell r="E5186">
            <v>13.09</v>
          </cell>
          <cell r="F5186">
            <v>36.33</v>
          </cell>
        </row>
        <row r="5187">
          <cell r="A5187">
            <v>100862</v>
          </cell>
          <cell r="B5187" t="str">
            <v>SUPORTE MÃO FRANCESA EM ACO, ABAS IGUAIS 40 CM, CAPACIDADE MINIMA 70 KG, BRANCO - FORNECIMENTO E INSTALAÇÃO. AF_01/2020</v>
          </cell>
          <cell r="C5187" t="str">
            <v>UN</v>
          </cell>
          <cell r="D5187">
            <v>26.650000000000002</v>
          </cell>
          <cell r="E5187">
            <v>13.09</v>
          </cell>
          <cell r="F5187">
            <v>39.74</v>
          </cell>
        </row>
        <row r="5188">
          <cell r="A5188">
            <v>100863</v>
          </cell>
          <cell r="B5188" t="str">
            <v>BARRA DE APOIO EM "L", EM ACO INOX POLIDO 70 X 70 CM, FIXADA NA PAREDE - FORNECIMENTO E INSTALACAO. AF_01/2020</v>
          </cell>
          <cell r="C5188" t="str">
            <v>UN</v>
          </cell>
          <cell r="D5188">
            <v>538.93000000000006</v>
          </cell>
          <cell r="E5188">
            <v>39.26</v>
          </cell>
          <cell r="F5188">
            <v>578.19000000000005</v>
          </cell>
        </row>
        <row r="5189">
          <cell r="A5189">
            <v>100864</v>
          </cell>
          <cell r="B5189" t="str">
            <v>BARRA DE APOIO EM "L", EM ACO INOX POLIDO 80 X 80 CM, FIXADA NA PAREDE - FORNECIMENTO E INSTALACAO. AF_01/2020</v>
          </cell>
          <cell r="C5189" t="str">
            <v>UN</v>
          </cell>
          <cell r="D5189">
            <v>598.32000000000005</v>
          </cell>
          <cell r="E5189">
            <v>39.26</v>
          </cell>
          <cell r="F5189">
            <v>637.58000000000004</v>
          </cell>
        </row>
        <row r="5190">
          <cell r="A5190">
            <v>100865</v>
          </cell>
          <cell r="B5190" t="str">
            <v>BARRA DE APOIO LATERAL ARTICULADA, COM TRAVA, EM ACO INOX POLIDO, FIXADA NA PAREDE - FORNECIMENTO E INSTALAÇÃO. AF_01/2020</v>
          </cell>
          <cell r="C5190" t="str">
            <v>UN</v>
          </cell>
          <cell r="D5190">
            <v>560.20999999999992</v>
          </cell>
          <cell r="E5190">
            <v>17.440000000000001</v>
          </cell>
          <cell r="F5190">
            <v>577.65</v>
          </cell>
        </row>
        <row r="5191">
          <cell r="A5191">
            <v>100866</v>
          </cell>
          <cell r="B5191" t="str">
            <v>BARRA DE APOIO RETA, EM ACO INOX POLIDO, COMPRIMENTO 60CM, FIXADA NA PAREDE - FORNECIMENTO E INSTALAÇÃO. AF_01/2020</v>
          </cell>
          <cell r="C5191" t="str">
            <v>UN</v>
          </cell>
          <cell r="D5191">
            <v>268.20999999999998</v>
          </cell>
          <cell r="E5191">
            <v>26.17</v>
          </cell>
          <cell r="F5191">
            <v>294.38</v>
          </cell>
        </row>
        <row r="5192">
          <cell r="A5192">
            <v>100867</v>
          </cell>
          <cell r="B5192" t="str">
            <v>BARRA DE APOIO RETA, EM ACO INOX POLIDO, COMPRIMENTO 70 CM,  FIXADA NA PAREDE - FORNECIMENTO E INSTALAÇÃO. AF_01/2020</v>
          </cell>
          <cell r="C5192" t="str">
            <v>UN</v>
          </cell>
          <cell r="D5192">
            <v>287.8</v>
          </cell>
          <cell r="E5192">
            <v>26.17</v>
          </cell>
          <cell r="F5192">
            <v>313.97000000000003</v>
          </cell>
        </row>
        <row r="5193">
          <cell r="A5193">
            <v>100868</v>
          </cell>
          <cell r="B5193" t="str">
            <v>BARRA DE APOIO RETA, EM ACO INOX POLIDO, COMPRIMENTO 80 CM,  FIXADA NA PAREDE - FORNECIMENTO E INSTALAÇÃO. AF_01/2020</v>
          </cell>
          <cell r="C5193" t="str">
            <v>UN</v>
          </cell>
          <cell r="D5193">
            <v>300.83</v>
          </cell>
          <cell r="E5193">
            <v>26.17</v>
          </cell>
          <cell r="F5193">
            <v>327</v>
          </cell>
        </row>
        <row r="5194">
          <cell r="A5194">
            <v>100869</v>
          </cell>
          <cell r="B5194" t="str">
            <v>BARRA DE APOIO RETA, EM ACO INOX POLIDO, COMPRIMENTO 90 CM,  FIXADA NA PAREDE - FORNECIMENTO E INSTALAÇÃO. AF_01/2020</v>
          </cell>
          <cell r="C5194" t="str">
            <v>UN</v>
          </cell>
          <cell r="D5194">
            <v>310.82</v>
          </cell>
          <cell r="E5194">
            <v>26.17</v>
          </cell>
          <cell r="F5194">
            <v>336.99</v>
          </cell>
        </row>
        <row r="5195">
          <cell r="A5195">
            <v>100870</v>
          </cell>
          <cell r="B5195" t="str">
            <v>BARRA DE APOIO RETA, EM ALUMINIO, COMPRIMENTO 60 CM,  FIXADA NA PAREDE - FORNECIMENTO E INSTALAÇÃO. AF_01/2020</v>
          </cell>
          <cell r="C5195" t="str">
            <v>UN</v>
          </cell>
          <cell r="D5195">
            <v>203.92000000000002</v>
          </cell>
          <cell r="E5195">
            <v>26.17</v>
          </cell>
          <cell r="F5195">
            <v>230.09</v>
          </cell>
        </row>
        <row r="5196">
          <cell r="A5196">
            <v>100871</v>
          </cell>
          <cell r="B5196" t="str">
            <v>BARRA DE APOIO RETA, EM ALUMINIO, COMPRIMENTO 70 CM,  FIXADA NA PAREDE - FORNECIMENTO E INSTALAÇÃO. AF_01/2020</v>
          </cell>
          <cell r="C5196" t="str">
            <v>UN</v>
          </cell>
          <cell r="D5196">
            <v>220.46999999999997</v>
          </cell>
          <cell r="E5196">
            <v>26.17</v>
          </cell>
          <cell r="F5196">
            <v>246.64</v>
          </cell>
        </row>
        <row r="5197">
          <cell r="A5197">
            <v>100872</v>
          </cell>
          <cell r="B5197" t="str">
            <v>BARRA DE APOIO RETA, EM ALUMINIO, COMPRIMENTO 80 CM,  FIXADA NA PAREDE - FORNECIMENTO E INSTALAÇÃO. AF_01/2020</v>
          </cell>
          <cell r="C5197" t="str">
            <v>UN</v>
          </cell>
          <cell r="D5197">
            <v>231.02999999999997</v>
          </cell>
          <cell r="E5197">
            <v>26.17</v>
          </cell>
          <cell r="F5197">
            <v>257.2</v>
          </cell>
        </row>
        <row r="5198">
          <cell r="A5198">
            <v>100873</v>
          </cell>
          <cell r="B5198" t="str">
            <v>BARRA DE APOIO RETA, EM ALUMINIO, COMPRIMENTO 90 CM,  FIXADA NA PAREDE - FORNECIMENTO E INSTALAÇÃO. AF_01/2020</v>
          </cell>
          <cell r="C5198" t="str">
            <v>UN</v>
          </cell>
          <cell r="D5198">
            <v>237.62</v>
          </cell>
          <cell r="E5198">
            <v>26.17</v>
          </cell>
          <cell r="F5198">
            <v>263.79000000000002</v>
          </cell>
        </row>
        <row r="5199">
          <cell r="A5199">
            <v>100874</v>
          </cell>
          <cell r="B5199" t="str">
            <v>PUXADOR PARA PCD, FIXADO NA PORTA - FORNECIMENTO E INSTALAÇÃO. AF_01/2020</v>
          </cell>
          <cell r="C5199" t="str">
            <v>UN</v>
          </cell>
          <cell r="D5199">
            <v>268.20999999999998</v>
          </cell>
          <cell r="E5199">
            <v>26.17</v>
          </cell>
          <cell r="F5199">
            <v>294.38</v>
          </cell>
        </row>
        <row r="5200">
          <cell r="A5200">
            <v>100875</v>
          </cell>
          <cell r="B5200" t="str">
            <v>BANCO ARTICULADO, EM ACO INOX, PARA PCD, FIXADO NA PAREDE - FORNECIMENTO E INSTALAÇÃO. AF_01/2020</v>
          </cell>
          <cell r="C5200" t="str">
            <v>UN</v>
          </cell>
          <cell r="D5200">
            <v>1029.6199999999999</v>
          </cell>
          <cell r="E5200">
            <v>34.89</v>
          </cell>
          <cell r="F5200">
            <v>1064.51</v>
          </cell>
        </row>
        <row r="5201">
          <cell r="A5201">
            <v>100878</v>
          </cell>
          <cell r="B5201" t="str">
            <v>VASO SANITÁRIO SIFONADO COM CAIXA ACOPLADA, LOUÇA BRANCA - PADRÃO ALTO - FORNECIMENTO E INSTALAÇÃO. AF_01/2020</v>
          </cell>
          <cell r="C5201" t="str">
            <v>UN</v>
          </cell>
          <cell r="D5201">
            <v>704.76</v>
          </cell>
          <cell r="E5201">
            <v>39.299999999999997</v>
          </cell>
          <cell r="F5201">
            <v>744.06</v>
          </cell>
        </row>
        <row r="5202">
          <cell r="A5202">
            <v>98052</v>
          </cell>
          <cell r="B5202" t="str">
            <v>TANQUE SÉPTICO CIRCULAR, EM CONCRETO PRÉ-MOLDADO, DIÂMETRO INTERNO = 1,10 M, ALTURA INTERNA = 2,50 M, VOLUME ÚTIL: 2138,2 L (PARA 5 CONTRIBUINTES). AF_12/2020_PA</v>
          </cell>
          <cell r="C5202" t="str">
            <v>UN</v>
          </cell>
          <cell r="D5202">
            <v>1306.04</v>
          </cell>
          <cell r="E5202">
            <v>223.01</v>
          </cell>
          <cell r="F5202">
            <v>1529.05</v>
          </cell>
        </row>
        <row r="5203">
          <cell r="A5203">
            <v>98053</v>
          </cell>
          <cell r="B5203" t="str">
            <v>TANQUE SÉPTICO CIRCULAR, EM CONCRETO PRÉ-MOLDADO, DIÂMETRO INTERNO = 1,40 M, ALTURA INTERNA = 2,50 M, VOLUME ÚTIL: 3463,6 L (PARA 13 CONTRIBUINTES). AF_12/2020_PA</v>
          </cell>
          <cell r="C5203" t="str">
            <v>UN</v>
          </cell>
          <cell r="D5203">
            <v>1790.4800000000002</v>
          </cell>
          <cell r="E5203">
            <v>301.52999999999997</v>
          </cell>
          <cell r="F5203">
            <v>2092.0100000000002</v>
          </cell>
        </row>
        <row r="5204">
          <cell r="A5204">
            <v>98054</v>
          </cell>
          <cell r="B5204" t="str">
            <v>TANQUE SÉPTICO CIRCULAR, EM CONCRETO PRÉ-MOLDADO, DIÂMETRO INTERNO = 1,88 M, ALTURA INTERNA = 2,50 M, VOLUME ÚTIL: 6245,8 L (PARA 32 CONTRIBUINTES). AF_12/2020_PA</v>
          </cell>
          <cell r="C5204" t="str">
            <v>UN</v>
          </cell>
          <cell r="D5204">
            <v>2981</v>
          </cell>
          <cell r="E5204">
            <v>317.45</v>
          </cell>
          <cell r="F5204">
            <v>3298.45</v>
          </cell>
        </row>
        <row r="5205">
          <cell r="A5205">
            <v>98055</v>
          </cell>
          <cell r="B5205" t="str">
            <v>TANQUE SÉPTICO CIRCULAR, EM CONCRETO PRÉ-MOLDADO, DIÂMETRO INTERNO = 2,38 M, ALTURA INTERNA = 2,50 M, VOLUME ÚTIL: 10009,8 L (PARA 69 CONTRIBUINTES). AF_12/2020_PA</v>
          </cell>
          <cell r="C5205" t="str">
            <v>UN</v>
          </cell>
          <cell r="D5205">
            <v>4055.4299999999994</v>
          </cell>
          <cell r="E5205">
            <v>438.51</v>
          </cell>
          <cell r="F5205">
            <v>4493.9399999999996</v>
          </cell>
        </row>
        <row r="5206">
          <cell r="A5206">
            <v>98056</v>
          </cell>
          <cell r="B5206" t="str">
            <v>TANQUE SÉPTICO CIRCULAR, EM CONCRETO PRÉ-MOLDADO, DIÂMETRO INTERNO = 2,38 M, ALTURA INTERNA = 3,0 M, VOLUME ÚTIL: 12234,2 L (PARA 86 CONTRIBUINTES). AF_12/2020_PA</v>
          </cell>
          <cell r="C5206" t="str">
            <v>UN</v>
          </cell>
          <cell r="D5206">
            <v>4730.9699999999993</v>
          </cell>
          <cell r="E5206">
            <v>468.02</v>
          </cell>
          <cell r="F5206">
            <v>5198.99</v>
          </cell>
        </row>
        <row r="5207">
          <cell r="A5207">
            <v>98057</v>
          </cell>
          <cell r="B5207" t="str">
            <v>TANQUE SÉPTICO CIRCULAR, EM CONCRETO PRÉ-MOLDADO, DIÂMETRO INTERNO = 2,88 M, ALTURA INTERNA = 2,50 M, VOLUME ÚTIL: 14657,4 L (PARA 105 CONTRIBUINTES). AF_12/2020_PA</v>
          </cell>
          <cell r="C5207" t="str">
            <v>UN</v>
          </cell>
          <cell r="D5207">
            <v>5637.71</v>
          </cell>
          <cell r="E5207">
            <v>581.14</v>
          </cell>
          <cell r="F5207">
            <v>6218.85</v>
          </cell>
        </row>
        <row r="5208">
          <cell r="A5208">
            <v>98058</v>
          </cell>
          <cell r="B5208" t="str">
            <v>FILTRO ANAERÓBIO CIRCULAR, EM CONCRETO PRÉ-MOLDADO, DIÂMETRO INTERNO = 1,10 M, ALTURA INTERNA = 1,50 M, VOLUME ÚTIL: 1140,4 L (PARA 5 CONTRIBUINTES). AF_12/2020_PA</v>
          </cell>
          <cell r="C5208" t="str">
            <v>UN</v>
          </cell>
          <cell r="D5208">
            <v>1113.6600000000001</v>
          </cell>
          <cell r="E5208">
            <v>261.29000000000002</v>
          </cell>
          <cell r="F5208">
            <v>1374.95</v>
          </cell>
        </row>
        <row r="5209">
          <cell r="A5209">
            <v>98059</v>
          </cell>
          <cell r="B5209" t="str">
            <v>FILTRO ANAERÓBIO CIRCULAR, EM CONCRETO PRÉ-MOLDADO, DIÂMETRO INTERNO = 1,88 M, ALTURA INTERNA = 1,50 M, VOLUME ÚTIL: 3331,1 L (PARA 19 CONTRIBUINTES). AF_12/2020_PA</v>
          </cell>
          <cell r="C5209" t="str">
            <v>UN</v>
          </cell>
          <cell r="D5209">
            <v>2491.0300000000002</v>
          </cell>
          <cell r="E5209">
            <v>385.75</v>
          </cell>
          <cell r="F5209">
            <v>2876.78</v>
          </cell>
        </row>
        <row r="5210">
          <cell r="A5210">
            <v>98060</v>
          </cell>
          <cell r="B5210" t="str">
            <v>FILTRO ANAERÓBIO CIRCULAR, EM CONCRETO PRÉ-MOLDADO, DIÂMETRO INTERNO = 2,38 M, ALTURA INTERNA = 1,50 M, VOLUME ÚTIL: 5338,6 L (PARA 34 CONTRIBUINTES). AF_12/2020_PA</v>
          </cell>
          <cell r="C5210" t="str">
            <v>UN</v>
          </cell>
          <cell r="D5210">
            <v>3486.58</v>
          </cell>
          <cell r="E5210">
            <v>561.96</v>
          </cell>
          <cell r="F5210">
            <v>4048.54</v>
          </cell>
        </row>
        <row r="5211">
          <cell r="A5211">
            <v>98061</v>
          </cell>
          <cell r="B5211" t="str">
            <v>FILTRO ANAERÓBIO CIRCULAR, EM CONCRETO PRÉ-MOLDADO, DIÂMETRO INTERNO = 2,88 M, ALTURA INTERNA = 1,50 M, VOLUME ÚTIL: 7817,3 L (PARA 75 CONTRIBUINTES). AF_12/2020_PA</v>
          </cell>
          <cell r="C5211" t="str">
            <v>UN</v>
          </cell>
          <cell r="D5211">
            <v>4867.58</v>
          </cell>
          <cell r="E5211">
            <v>774.58</v>
          </cell>
          <cell r="F5211">
            <v>5642.16</v>
          </cell>
        </row>
        <row r="5212">
          <cell r="A5212">
            <v>98062</v>
          </cell>
          <cell r="B5212" t="str">
            <v>SUMIDOURO CIRCULAR, EM CONCRETO PRÉ-MOLDADO, DIÂMETRO INTERNO = 1,88 M, ALTURA INTERNA = 2,00 M, ÁREA DE INFILTRAÇÃO: 13,1 M² (PARA 5 CONTRIBUINTES). AF_12/2020_PA</v>
          </cell>
          <cell r="C5212" t="str">
            <v>UN</v>
          </cell>
          <cell r="D5212">
            <v>1991.25</v>
          </cell>
          <cell r="E5212">
            <v>253.83</v>
          </cell>
          <cell r="F5212">
            <v>2245.08</v>
          </cell>
        </row>
        <row r="5213">
          <cell r="A5213">
            <v>98063</v>
          </cell>
          <cell r="B5213" t="str">
            <v>SUMIDOURO CIRCULAR, EM CONCRETO PRÉ-MOLDADO, DIÂMETRO INTERNO = 2,38 M, ALTURA INTERNA = 2,50 M, ÁREA DE INFILTRAÇÃO: 21,3 M² (PARA 8 CONTRIBUINTES). AF_12/2020_PA</v>
          </cell>
          <cell r="C5213" t="str">
            <v>UN</v>
          </cell>
          <cell r="D5213">
            <v>3040.57</v>
          </cell>
          <cell r="E5213">
            <v>376.08</v>
          </cell>
          <cell r="F5213">
            <v>3416.65</v>
          </cell>
        </row>
        <row r="5214">
          <cell r="A5214">
            <v>98064</v>
          </cell>
          <cell r="B5214" t="str">
            <v>SUMIDOURO CIRCULAR, EM CONCRETO PRÉ-MOLDADO, DIÂMETRO INTERNO = 2,38 M, ALTURA INTERNA = 3,0 M, ÁREA DE INFILTRAÇÃO: 25 M² (PARA 10 CONTRIBUINTES). AF_12/2020_PA</v>
          </cell>
          <cell r="C5214" t="str">
            <v>UN</v>
          </cell>
          <cell r="D5214">
            <v>3513.6</v>
          </cell>
          <cell r="E5214">
            <v>393.55</v>
          </cell>
          <cell r="F5214">
            <v>3907.15</v>
          </cell>
        </row>
        <row r="5215">
          <cell r="A5215">
            <v>98065</v>
          </cell>
          <cell r="B5215" t="str">
            <v>SUMIDOURO CIRCULAR, EM CONCRETO PRÉ-MOLDADO, DIÂMETRO INTERNO = 2,88 M, ALTURA INTERNA = 3,0 M, ÁREA DE INFILTRAÇÃO: 31,4 M² (PARA 12 CONTRIBUINTES). AF_12/2020_PA</v>
          </cell>
          <cell r="C5215" t="str">
            <v>UN</v>
          </cell>
          <cell r="D5215">
            <v>4881.12</v>
          </cell>
          <cell r="E5215">
            <v>524.09</v>
          </cell>
          <cell r="F5215">
            <v>5405.21</v>
          </cell>
        </row>
        <row r="5216">
          <cell r="A5216">
            <v>98066</v>
          </cell>
          <cell r="B5216" t="str">
            <v>TANQUE SÉPTICO RETANGULAR, EM ALVENARIA COM TIJOLOS CERÂMICOS MACIÇOS, DIMENSÕES INTERNAS: 1,0 X 2,0 X H=1,4 M, VOLUME ÚTIL: 2000 L (PARA 5 CONTRIBUINTES). AF_12/2020</v>
          </cell>
          <cell r="C5216" t="str">
            <v>UN</v>
          </cell>
          <cell r="D5216">
            <v>3062.7700000000004</v>
          </cell>
          <cell r="E5216">
            <v>1706.41</v>
          </cell>
          <cell r="F5216">
            <v>4769.18</v>
          </cell>
        </row>
        <row r="5217">
          <cell r="A5217">
            <v>98067</v>
          </cell>
          <cell r="B5217" t="str">
            <v>TANQUE SÉPTICO RETANGULAR, EM ALVENARIA COM TIJOLOS CERÂMICOS MACIÇOS, DIMENSÕES INTERNAS: 1,2 X 2,4 X H=1,6 M, VOLUME ÚTIL: 3456 L (PARA 13 CONTRIBUINTES). AF_12/2020</v>
          </cell>
          <cell r="C5217" t="str">
            <v>UN</v>
          </cell>
          <cell r="D5217">
            <v>4080.2999999999997</v>
          </cell>
          <cell r="E5217">
            <v>2282.73</v>
          </cell>
          <cell r="F5217">
            <v>6363.03</v>
          </cell>
        </row>
        <row r="5218">
          <cell r="A5218">
            <v>98068</v>
          </cell>
          <cell r="B5218" t="str">
            <v>TANQUE SÉPTICO RETANGULAR, EM ALVENARIA COM TIJOLOS CERÂMICOS MACIÇOS, DIMENSÕES INTERNAS: 1,4 X 3,2 X H=1,8 M, VOLUME ÚTIL: 6272 L (PARA 32 CONTRIBUINTES). AF_12/2020</v>
          </cell>
          <cell r="C5218" t="str">
            <v>UN</v>
          </cell>
          <cell r="D5218">
            <v>5754.5099999999993</v>
          </cell>
          <cell r="E5218">
            <v>3238.79</v>
          </cell>
          <cell r="F5218">
            <v>8993.2999999999993</v>
          </cell>
        </row>
        <row r="5219">
          <cell r="A5219">
            <v>98069</v>
          </cell>
          <cell r="B5219" t="str">
            <v>TANQUE SÉPTICO RETANGULAR, EM ALVENARIA COM TIJOLOS CERÂMICOS MACIÇOS, DIMENSÕES INTERNAS: 1,6 X 4,4 X H=1,8 M, VOLUME ÚTIL: 9856 L (PARA 68 CONTRIBUINTES). AF_12/2020</v>
          </cell>
          <cell r="C5219" t="str">
            <v>UN</v>
          </cell>
          <cell r="D5219">
            <v>7701.44</v>
          </cell>
          <cell r="E5219">
            <v>4382.96</v>
          </cell>
          <cell r="F5219">
            <v>12084.4</v>
          </cell>
        </row>
        <row r="5220">
          <cell r="A5220">
            <v>98070</v>
          </cell>
          <cell r="B5220" t="str">
            <v>TANQUE SÉPTICO RETANGULAR, EM ALVENARIA COM TIJOLOS CERÂMICOS MACIÇOS, DIMENSÕES INTERNAS: 1,6 X 4,8 X H=2,0 M, VOLUME ÚTIL: 12288 L (PARA 86 CONTRIBUINTES). AF_12/2020</v>
          </cell>
          <cell r="C5220" t="str">
            <v>UN</v>
          </cell>
          <cell r="D5220">
            <v>8818.58</v>
          </cell>
          <cell r="E5220">
            <v>5001.3500000000004</v>
          </cell>
          <cell r="F5220">
            <v>13819.93</v>
          </cell>
        </row>
        <row r="5221">
          <cell r="A5221">
            <v>98071</v>
          </cell>
          <cell r="B5221" t="str">
            <v>TANQUE SÉPTICO RETANGULAR, EM ALVENARIA COM TIJOLOS CERÂMICOS MACIÇOS, DIMENSÕES INTERNAS: 1,6 X 4,6 X H=2,4 M, VOLUME ÚTIL: 14720 L (PARA 105 CONTRIBUINTES). AF_12/2020</v>
          </cell>
          <cell r="C5221" t="str">
            <v>UN</v>
          </cell>
          <cell r="D5221">
            <v>9670.5600000000013</v>
          </cell>
          <cell r="E5221">
            <v>5434.13</v>
          </cell>
          <cell r="F5221">
            <v>15104.69</v>
          </cell>
        </row>
        <row r="5222">
          <cell r="A5222">
            <v>98072</v>
          </cell>
          <cell r="B5222" t="str">
            <v>FILTRO ANAERÓBIO RETANGULAR, EM ALVENARIA COM TIJOLOS CERÂMICOS MACIÇOS, DIMENSÕES INTERNAS: 0,8 X 1,2 X H=1,67 M, VOLUME ÚTIL: 1152 L (PARA 5 CONTRIBUINTES). AF_12/2020</v>
          </cell>
          <cell r="C5222" t="str">
            <v>UN</v>
          </cell>
          <cell r="D5222">
            <v>2545.8000000000002</v>
          </cell>
          <cell r="E5222">
            <v>1443.77</v>
          </cell>
          <cell r="F5222">
            <v>3989.57</v>
          </cell>
        </row>
        <row r="5223">
          <cell r="A5223">
            <v>98073</v>
          </cell>
          <cell r="B5223" t="str">
            <v>FILTRO ANAERÓBIO RETANGULAR, EM ALVENARIA COM TIJOLOS CERÂMICOS MACIÇOS, DIMENSÕES INTERNAS: 1,2 X 1,8 X H=1,67 M, VOLUME ÚTIL: 2592 L (PARA 13 CONTRIBUINTES). AF_12/2020</v>
          </cell>
          <cell r="C5223" t="str">
            <v>UN</v>
          </cell>
          <cell r="D5223">
            <v>3961.82</v>
          </cell>
          <cell r="E5223">
            <v>2274.61</v>
          </cell>
          <cell r="F5223">
            <v>6236.43</v>
          </cell>
        </row>
        <row r="5224">
          <cell r="A5224">
            <v>98074</v>
          </cell>
          <cell r="B5224" t="str">
            <v>FILTRO ANAERÓBIO RETANGULAR, EM ALVENARIA COM TIJOLOS CERÂMICOS MACIÇOS, DIMENSÕES INTERNAS: 1,4 X 3,0 X H=1,67 M, VOLUME ÚTIL: 5040 L (PARA 32 CONTRIBUINTES). AF_12/2020</v>
          </cell>
          <cell r="C5224" t="str">
            <v>UN</v>
          </cell>
          <cell r="D5224">
            <v>6129.9399999999987</v>
          </cell>
          <cell r="E5224">
            <v>3543.86</v>
          </cell>
          <cell r="F5224">
            <v>9673.7999999999993</v>
          </cell>
        </row>
        <row r="5225">
          <cell r="A5225">
            <v>98075</v>
          </cell>
          <cell r="B5225" t="str">
            <v>FILTRO ANAERÓBIO RETANGULAR, EM ALVENARIA COM TIJOLOS CERÂMICOS MACIÇOS, DIMENSÕES INTERNAS: 1,4 X 4,2 X H=1,67 M, VOLUME ÚTIL: 7056 L (PARA 67 CONTRIBUINTES). AF_12/2020</v>
          </cell>
          <cell r="C5225" t="str">
            <v>UN</v>
          </cell>
          <cell r="D5225">
            <v>7960.4099999999989</v>
          </cell>
          <cell r="E5225">
            <v>4611.8100000000004</v>
          </cell>
          <cell r="F5225">
            <v>12572.22</v>
          </cell>
        </row>
        <row r="5226">
          <cell r="A5226">
            <v>98076</v>
          </cell>
          <cell r="B5226" t="str">
            <v>FILTRO ANAERÓBIO RETANGULAR, EM ALVENARIA COM TIJOLOS CERÂMICOS MACIÇOS, DIMENSÕES INTERNAS: 1,6 X 4,6 X H=1,67 M, VOLUME ÚTIL: 8832 L (PARA 84 CONTRIBUINTES). AF_12/2020</v>
          </cell>
          <cell r="C5226" t="str">
            <v>UN</v>
          </cell>
          <cell r="D5226">
            <v>9159.99</v>
          </cell>
          <cell r="E5226">
            <v>5322.82</v>
          </cell>
          <cell r="F5226">
            <v>14482.81</v>
          </cell>
        </row>
        <row r="5227">
          <cell r="A5227">
            <v>98077</v>
          </cell>
          <cell r="B5227" t="str">
            <v>FILTRO ANAERÓBIO RETANGULAR, EM ALVENARIA COM TIJOLOS CERÂMICOS MACIÇOS, DIMENSÕES INTERNAS: 1,6 X 5,6 X H=1,67 M, VOLUME ÚTIL: 10752 L (PARA 103 CONTRIBUINTES). AF_12/2020</v>
          </cell>
          <cell r="C5227" t="str">
            <v>UN</v>
          </cell>
          <cell r="D5227">
            <v>10776.919999999998</v>
          </cell>
          <cell r="E5227">
            <v>6268.61</v>
          </cell>
          <cell r="F5227">
            <v>17045.53</v>
          </cell>
        </row>
        <row r="5228">
          <cell r="A5228">
            <v>98078</v>
          </cell>
          <cell r="B5228" t="str">
            <v>SUMIDOURO RETANGULAR, EM ALVENARIA COM TIJOLOS CERÂMICOS MACIÇOS, DIMENSÕES INTERNAS: 0,8 X 1,4 X H=3,0 M, ÁREA DE INFILTRAÇÃO: 13,2 M² (PARA 5 CONTRIBUINTES). AF_12/2020</v>
          </cell>
          <cell r="C5228" t="str">
            <v>UN</v>
          </cell>
          <cell r="D5228">
            <v>3026.7300000000005</v>
          </cell>
          <cell r="E5228">
            <v>1457.12</v>
          </cell>
          <cell r="F5228">
            <v>4483.8500000000004</v>
          </cell>
        </row>
        <row r="5229">
          <cell r="A5229">
            <v>98079</v>
          </cell>
          <cell r="B5229" t="str">
            <v>SUMIDOURO RETANGULAR, EM ALVENARIA COM TIJOLOS CERÂMICOS MACIÇOS, DIMENSÕES INTERNAS: 1,0 X 3,0 X H=3,0 M, ÁREA DE INFILTRAÇÃO: 25 M² (PARA 10 CONTRIBUINTES). AF_12/2020</v>
          </cell>
          <cell r="C5229" t="str">
            <v>UN</v>
          </cell>
          <cell r="D5229">
            <v>5284.81</v>
          </cell>
          <cell r="E5229">
            <v>2554.62</v>
          </cell>
          <cell r="F5229">
            <v>7839.43</v>
          </cell>
        </row>
        <row r="5230">
          <cell r="A5230">
            <v>98080</v>
          </cell>
          <cell r="B5230" t="str">
            <v>SUMIDOURO RETANGULAR, EM ALVENARIA COM TIJOLOS CERÂMICOS MACIÇOS, DIMENSÕES INTERNAS: 1,6 X 3,4 X H=3,0 M, ÁREA DE INFILTRAÇÃO: 32,9 M² (PARA 13 CONTRIBUINTES). AF_12/2020</v>
          </cell>
          <cell r="C5230" t="str">
            <v>UN</v>
          </cell>
          <cell r="D5230">
            <v>6754.3600000000006</v>
          </cell>
          <cell r="E5230">
            <v>3302.64</v>
          </cell>
          <cell r="F5230">
            <v>10057</v>
          </cell>
        </row>
        <row r="5231">
          <cell r="A5231">
            <v>98081</v>
          </cell>
          <cell r="B5231" t="str">
            <v>SUMIDOURO RETANGULAR, EM ALVENARIA COM TIJOLOS CERÂMICOS MACIÇOS, DIMENSÕES INTERNAS: 1,6 X 5,8 X H=3,0 M, ÁREA DE INFILTRAÇÃO: 50 M² (PARA 20 CONTRIBUINTES). AF_12/2020</v>
          </cell>
          <cell r="C5231" t="str">
            <v>UN</v>
          </cell>
          <cell r="D5231">
            <v>9974.6500000000015</v>
          </cell>
          <cell r="E5231">
            <v>4906.37</v>
          </cell>
          <cell r="F5231">
            <v>14881.02</v>
          </cell>
        </row>
        <row r="5232">
          <cell r="A5232">
            <v>98082</v>
          </cell>
          <cell r="B5232" t="str">
            <v>TANQUE SÉPTICO RETANGULAR, EM ALVENARIA COM BLOCOS DE CONCRETO, DIMENSÕES INTERNAS: 1,0 X 2,0 X H=1,4 M, VOLUME ÚTIL: 2000 L (PARA 5 CONTRIBUINTES). AF_12/2020</v>
          </cell>
          <cell r="C5232" t="str">
            <v>UN</v>
          </cell>
          <cell r="D5232">
            <v>2248.98</v>
          </cell>
          <cell r="E5232">
            <v>1348.5</v>
          </cell>
          <cell r="F5232">
            <v>3597.48</v>
          </cell>
        </row>
        <row r="5233">
          <cell r="A5233">
            <v>98083</v>
          </cell>
          <cell r="B5233" t="str">
            <v>TANQUE SÉPTICO RETANGULAR, EM ALVENARIA COM BLOCOS DE CONCRETO, DIMENSÕES INTERNAS: 1,2 X 2,4 X H=1,6 M, VOLUME ÚTIL: 3456 L (PARA 13 CONTRIBUINTES). AF_12/2020</v>
          </cell>
          <cell r="C5233" t="str">
            <v>UN</v>
          </cell>
          <cell r="D5233">
            <v>2952.46</v>
          </cell>
          <cell r="E5233">
            <v>1792.64</v>
          </cell>
          <cell r="F5233">
            <v>4745.1000000000004</v>
          </cell>
        </row>
        <row r="5234">
          <cell r="A5234">
            <v>98084</v>
          </cell>
          <cell r="B5234" t="str">
            <v>TANQUE SÉPTICO RETANGULAR, EM ALVENARIA COM BLOCOS DE CONCRETO, DIMENSÕES INTERNAS: 1,4 X 3,2 X H=1,8 M, VOLUME ÚTIL: 6272 L (PARA 32 CONTRIBUINTES). AF_12/2020</v>
          </cell>
          <cell r="C5234" t="str">
            <v>UN</v>
          </cell>
          <cell r="D5234">
            <v>4121.7</v>
          </cell>
          <cell r="E5234">
            <v>2535.16</v>
          </cell>
          <cell r="F5234">
            <v>6656.86</v>
          </cell>
        </row>
        <row r="5235">
          <cell r="A5235">
            <v>98085</v>
          </cell>
          <cell r="B5235" t="str">
            <v>TANQUE SÉPTICO RETANGULAR, EM ALVENARIA COM BLOCOS DE CONCRETO, DIMENSÕES INTERNAS: 1,6 X 4,4 X H=1,8 M, VOLUME ÚTIL: 9856 L (PARA 68 CONTRIBUINTES). AF_12/2020</v>
          </cell>
          <cell r="C5235" t="str">
            <v>UN</v>
          </cell>
          <cell r="D5235">
            <v>5576.19</v>
          </cell>
          <cell r="E5235">
            <v>3465.79</v>
          </cell>
          <cell r="F5235">
            <v>9041.98</v>
          </cell>
        </row>
        <row r="5236">
          <cell r="A5236">
            <v>98086</v>
          </cell>
          <cell r="B5236" t="str">
            <v>TANQUE SÉPTICO RETANGULAR, EM ALVENARIA COM BLOCOS DE CONCRETO, DIMENSÕES INTERNAS: 1,6 X 4,8 X H=2,0 M, VOLUME ÚTIL: 12288 L (PARA 86 CONTRIBUINTES). AF_12/2020</v>
          </cell>
          <cell r="C5236" t="str">
            <v>UN</v>
          </cell>
          <cell r="D5236">
            <v>6282.630000000001</v>
          </cell>
          <cell r="E5236">
            <v>3915.06</v>
          </cell>
          <cell r="F5236">
            <v>10197.69</v>
          </cell>
        </row>
        <row r="5237">
          <cell r="A5237">
            <v>98087</v>
          </cell>
          <cell r="B5237" t="str">
            <v>TANQUE SÉPTICO RETANGULAR, EM ALVENARIA COM BLOCOS DE CONCRETO, DIMENSÕES INTERNAS: 1,6 X 4,6 X H=2,4 M, VOLUME ÚTIL: 14720 L (PARA 105 CONTRIBUINTES). AF_12/2020</v>
          </cell>
          <cell r="C5237" t="str">
            <v>UN</v>
          </cell>
          <cell r="D5237">
            <v>6690.12</v>
          </cell>
          <cell r="E5237">
            <v>4172.0600000000004</v>
          </cell>
          <cell r="F5237">
            <v>10862.18</v>
          </cell>
        </row>
        <row r="5238">
          <cell r="A5238">
            <v>98088</v>
          </cell>
          <cell r="B5238" t="str">
            <v>FILTRO ANAERÓBIO RETANGULAR, EM ALVENARIA COM BLOCOS DE CONCRETO, DIMENSÕES INTERNAS: 0,8 X 1,2 X H=1,67 M, VOLUME ÚTIL: 1152 L (PARA 5 CONTRIBUINTES). AF_12/2020</v>
          </cell>
          <cell r="C5238" t="str">
            <v>UN</v>
          </cell>
          <cell r="D5238">
            <v>1944.42</v>
          </cell>
          <cell r="E5238">
            <v>1154</v>
          </cell>
          <cell r="F5238">
            <v>3098.42</v>
          </cell>
        </row>
        <row r="5239">
          <cell r="A5239">
            <v>98089</v>
          </cell>
          <cell r="B5239" t="str">
            <v>FILTRO ANAERÓBIO RETANGULAR, EM ALVENARIA COM BLOCOS DE CONCRETO, DIMENSÕES INTERNAS: 1,2 X 1,8 X H=1,67 M, VOLUME ÚTIL: 2592 L (PARA 13 CONTRIBUINTES). AF_12/2020</v>
          </cell>
          <cell r="C5239" t="str">
            <v>UN</v>
          </cell>
          <cell r="D5239">
            <v>3060.9799999999996</v>
          </cell>
          <cell r="E5239">
            <v>1841.13</v>
          </cell>
          <cell r="F5239">
            <v>4902.1099999999997</v>
          </cell>
        </row>
        <row r="5240">
          <cell r="A5240">
            <v>98090</v>
          </cell>
          <cell r="B5240" t="str">
            <v>FILTRO ANAERÓBIO RETANGULAR, EM ALVENARIA COM BLOCOS DE CONCRETO, DIMENSÕES INTERNAS: 1,4 X 3,0 X H=1,67 M, VOLUME ÚTIL: 5040 L (PARA 32 CONTRIBUINTES). AF_12/2020</v>
          </cell>
          <cell r="C5240" t="str">
            <v>UN</v>
          </cell>
          <cell r="D5240">
            <v>4798.5199999999995</v>
          </cell>
          <cell r="E5240">
            <v>2902.84</v>
          </cell>
          <cell r="F5240">
            <v>7701.36</v>
          </cell>
        </row>
        <row r="5241">
          <cell r="A5241">
            <v>98091</v>
          </cell>
          <cell r="B5241" t="str">
            <v>FILTRO ANAERÓBIO RETANGULAR, EM ALVENARIA COM BLOCOS DE CONCRETO, DIMENSÕES INTERNAS: 1,4 X 4,2 X H=1,67 M, VOLUME ÚTIL: 7056 L (PARA 67 CONTRIBUINTES). AF_12/2020</v>
          </cell>
          <cell r="C5241" t="str">
            <v>UN</v>
          </cell>
          <cell r="D5241">
            <v>6263.7800000000007</v>
          </cell>
          <cell r="E5241">
            <v>3795.08</v>
          </cell>
          <cell r="F5241">
            <v>10058.86</v>
          </cell>
        </row>
        <row r="5242">
          <cell r="A5242">
            <v>98092</v>
          </cell>
          <cell r="B5242" t="str">
            <v>FILTRO ANAERÓBIO RETANGULAR, EM ALVENARIA COM BLOCOS DE CONCRETO, DIMENSÕES INTERNAS: 1,6 X 4,6 X H=1,67 M, VOLUME ÚTIL: 8832 L (PARA 84 CONTRIBUINTES). AF_12/2020</v>
          </cell>
          <cell r="C5242" t="str">
            <v>UN</v>
          </cell>
          <cell r="D5242">
            <v>7271.7999999999993</v>
          </cell>
          <cell r="E5242">
            <v>4413.2700000000004</v>
          </cell>
          <cell r="F5242">
            <v>11685.07</v>
          </cell>
        </row>
        <row r="5243">
          <cell r="A5243">
            <v>98093</v>
          </cell>
          <cell r="B5243" t="str">
            <v>FILTRO ANAERÓBIO RETANGULAR, EM ALVENARIA COM BLOCOS DE CONCRETO, DIMENSÕES INTERNAS: 1,6 X 5,6 X H=1,67 M, VOLUME ÚTIL: 10752 L (PARA 103 CONTRIBUINTES). AF_12/2020</v>
          </cell>
          <cell r="C5243" t="str">
            <v>UN</v>
          </cell>
          <cell r="D5243">
            <v>8581.380000000001</v>
          </cell>
          <cell r="E5243">
            <v>5210.99</v>
          </cell>
          <cell r="F5243">
            <v>13792.37</v>
          </cell>
        </row>
        <row r="5244">
          <cell r="A5244">
            <v>98094</v>
          </cell>
          <cell r="B5244" t="str">
            <v>SUMIDOURO RETANGULAR, EM ALVENARIA COM BLOCOS DE CONCRETO, DIMENSÕES INTERNAS: 0,8 X 1,4 X H=3,0 M, ÁREA DE INFILTRAÇÃO: 13,2 M² (PARA 5 CONTRIBUINTES). AF_12/2020</v>
          </cell>
          <cell r="C5244" t="str">
            <v>UN</v>
          </cell>
          <cell r="D5244">
            <v>1629.89</v>
          </cell>
          <cell r="E5244">
            <v>917.22</v>
          </cell>
          <cell r="F5244">
            <v>2547.11</v>
          </cell>
        </row>
        <row r="5245">
          <cell r="A5245">
            <v>98099</v>
          </cell>
          <cell r="B5245" t="str">
            <v>SUMIDOURO RETANGULAR, EM ALVENARIA COM BLOCOS DE CONCRETO, DIMENSÕES INTERNAS: 1,0 X 3,0 X H=3,0 M, ÁREA DE INFILTRAÇÃO: 25 M² (PARA 10 CONTRIBUINTES). AF_12/2020</v>
          </cell>
          <cell r="C5245" t="str">
            <v>UN</v>
          </cell>
          <cell r="D5245">
            <v>2776.9</v>
          </cell>
          <cell r="E5245">
            <v>1573.48</v>
          </cell>
          <cell r="F5245">
            <v>4350.38</v>
          </cell>
        </row>
        <row r="5246">
          <cell r="A5246">
            <v>98100</v>
          </cell>
          <cell r="B5246" t="str">
            <v>SUMIDOURO RETANGULAR, EM ALVENARIA COM BLOCOS DE CONCRETO, DIMENSÕES INTERNAS: 1,6 X 3,4 X H=3,0 M, ÁREA DE INFILTRAÇÃO: 32,9 M² (PARA 13 CONTRIBUINTES). . AF_12/2020</v>
          </cell>
          <cell r="C5246" t="str">
            <v>UN</v>
          </cell>
          <cell r="D5246">
            <v>3629.09</v>
          </cell>
          <cell r="E5246">
            <v>2076.41</v>
          </cell>
          <cell r="F5246">
            <v>5705.5</v>
          </cell>
        </row>
        <row r="5247">
          <cell r="A5247">
            <v>98101</v>
          </cell>
          <cell r="B5247" t="str">
            <v>SUMIDOURO RETANGULAR, EM ALVENARIA COM BLOCOS DE CONCRETO, DIMENSÕES INTERNAS: 1,6 X 5,8 X H=3,0 M, ÁREA DE INFILTRAÇÃO: 50 M² (PARA 20 CONTRIBUINTES). . AF_12/2020</v>
          </cell>
          <cell r="C5247" t="str">
            <v>UN</v>
          </cell>
          <cell r="D5247">
            <v>5351.1500000000015</v>
          </cell>
          <cell r="E5247">
            <v>3086.97</v>
          </cell>
          <cell r="F5247">
            <v>8438.1200000000008</v>
          </cell>
        </row>
        <row r="5248">
          <cell r="A5248">
            <v>98109</v>
          </cell>
          <cell r="B5248" t="str">
            <v>CAIXA DE GORDURA ESPECIAL (CAPACIDADE: 312 L - PARA ATÉ 146 PESSOAS SERVIDAS NO PICO), RETANGULAR, EM ALVENARIA COM BLOCOS DE CONCRETO, DIMENSÕES INTERNAS = 0,4X1,2 M, ALTURA INTERNA = 1 M. AF_12/2020</v>
          </cell>
          <cell r="C5248" t="str">
            <v>UN</v>
          </cell>
          <cell r="D5248">
            <v>444.02000000000004</v>
          </cell>
          <cell r="E5248">
            <v>364.33</v>
          </cell>
          <cell r="F5248">
            <v>808.35</v>
          </cell>
        </row>
        <row r="5249">
          <cell r="A5249">
            <v>98110</v>
          </cell>
          <cell r="B5249" t="str">
            <v>CAIXA DE GORDURA PEQUENA (CAPACIDADE: 19 L), CIRCULAR, EM PVC, DIÂMETRO INTERNO= 0,3 M. AF_12/2020</v>
          </cell>
          <cell r="C5249" t="str">
            <v>UN</v>
          </cell>
          <cell r="D5249">
            <v>375.26</v>
          </cell>
          <cell r="E5249">
            <v>11.33</v>
          </cell>
          <cell r="F5249">
            <v>386.59</v>
          </cell>
        </row>
        <row r="5250">
          <cell r="A5250">
            <v>98111</v>
          </cell>
          <cell r="B5250" t="str">
            <v>CAIXA DE INSPEÇÃO PARA ATERRAMENTO, CIRCULAR, EM POLIETILENO, DIÂMETRO INTERNO = 0,3 M. AF_12/2020</v>
          </cell>
          <cell r="C5250" t="str">
            <v>UN</v>
          </cell>
          <cell r="D5250">
            <v>47</v>
          </cell>
          <cell r="E5250">
            <v>6.23</v>
          </cell>
          <cell r="F5250">
            <v>53.23</v>
          </cell>
        </row>
        <row r="5251">
          <cell r="A5251">
            <v>98112</v>
          </cell>
          <cell r="B5251" t="str">
            <v>TIL (TUBO DE INSPEÇÃO E LIMPEZA) CONDOMINIAL PARA ESGOTO, EM PVC, DN 100 X 100 MM. AF_12/2020</v>
          </cell>
          <cell r="C5251" t="str">
            <v>UN</v>
          </cell>
          <cell r="D5251">
            <v>84.02</v>
          </cell>
          <cell r="E5251">
            <v>17.34</v>
          </cell>
          <cell r="F5251">
            <v>101.36</v>
          </cell>
        </row>
        <row r="5252">
          <cell r="A5252">
            <v>98114</v>
          </cell>
          <cell r="B5252" t="str">
            <v>TAMPA CIRCULAR PARA ESGOTO E DRENAGEM, EM FERRO FUNDIDO, DIÂMETRO INTERNO = 0,6 M. AF_12/2020</v>
          </cell>
          <cell r="C5252" t="str">
            <v>UN</v>
          </cell>
          <cell r="D5252">
            <v>703.32</v>
          </cell>
          <cell r="E5252">
            <v>42.05</v>
          </cell>
          <cell r="F5252">
            <v>745.37</v>
          </cell>
        </row>
        <row r="5253">
          <cell r="A5253">
            <v>98115</v>
          </cell>
          <cell r="B5253" t="str">
            <v>TAMPA CIRCULAR PARA ESGOTO E DRENAGEM, EM CONCRETO PRÉ-MOLDADO, DIÂMETRO INTERNO = 0,60 M E ALTURA = 0,10 M. AF_12/2020</v>
          </cell>
          <cell r="C5253" t="str">
            <v>UN</v>
          </cell>
          <cell r="D5253">
            <v>51.99</v>
          </cell>
          <cell r="E5253">
            <v>50.12</v>
          </cell>
          <cell r="F5253">
            <v>102.11</v>
          </cell>
        </row>
        <row r="5254">
          <cell r="A5254">
            <v>89957</v>
          </cell>
          <cell r="B5254" t="str">
            <v>PONTO DE CONSUMO TERMINAL DE ÁGUA FRIA (SUBRAMAL) COM TUBULAÇÃO DE PVC, DN 25 MM, INSTALADO EM RAMAL DE ÁGUA, INCLUSOS RASGO E CHUMBAMENTO EM ALVENARIA. AF_12/2014</v>
          </cell>
          <cell r="C5254" t="str">
            <v>UN</v>
          </cell>
          <cell r="D5254">
            <v>62</v>
          </cell>
          <cell r="E5254">
            <v>88.75</v>
          </cell>
          <cell r="F5254">
            <v>150.75</v>
          </cell>
        </row>
        <row r="5255">
          <cell r="A5255">
            <v>89959</v>
          </cell>
          <cell r="B5255" t="str">
            <v>PONTO DE CONSUMO TERMINAL DE ÁGUA QUENTE (SUBRAMAL) COM TUBULAÇÃO DE CPVC, DN 22 MM, INSTALADO EM RAMAL DE ÁGUA, INCLUSOS RASGO E CHUMBAMENTO EM ALVENARIA. AF_12/2014</v>
          </cell>
          <cell r="C5255" t="str">
            <v>UN</v>
          </cell>
          <cell r="D5255">
            <v>141.43</v>
          </cell>
          <cell r="E5255">
            <v>106.85</v>
          </cell>
          <cell r="F5255">
            <v>248.28</v>
          </cell>
        </row>
        <row r="5256">
          <cell r="A5256">
            <v>89349</v>
          </cell>
          <cell r="B5256" t="str">
            <v>REGISTRO DE PRESSÃO BRUTO, LATÃO, ROSCÁVEL, 1/2" - FORNECIMENTO E INSTALAÇÃO. AF_08/2021</v>
          </cell>
          <cell r="C5256" t="str">
            <v>UN</v>
          </cell>
          <cell r="D5256">
            <v>27.96</v>
          </cell>
          <cell r="E5256">
            <v>2.84</v>
          </cell>
          <cell r="F5256">
            <v>30.8</v>
          </cell>
        </row>
        <row r="5257">
          <cell r="A5257">
            <v>89351</v>
          </cell>
          <cell r="B5257" t="str">
            <v>REGISTRO DE PRESSÃO BRUTO, LATÃO,  ROSCÁVEL, 3/4'' - FORNECIMENTO E INSTALAÇÃO. AF_08/2021</v>
          </cell>
          <cell r="C5257" t="str">
            <v>UN</v>
          </cell>
          <cell r="D5257">
            <v>33.760000000000005</v>
          </cell>
          <cell r="E5257">
            <v>4.37</v>
          </cell>
          <cell r="F5257">
            <v>38.130000000000003</v>
          </cell>
        </row>
        <row r="5258">
          <cell r="A5258">
            <v>89352</v>
          </cell>
          <cell r="B5258" t="str">
            <v>REGISTRO DE GAVETA BRUTO, LATÃO, ROSCÁVEL, 1/2" - FORNECIMENTO E INSTALAÇÃO. AF_08/2021</v>
          </cell>
          <cell r="C5258" t="str">
            <v>UN</v>
          </cell>
          <cell r="D5258">
            <v>38.94</v>
          </cell>
          <cell r="E5258">
            <v>2.84</v>
          </cell>
          <cell r="F5258">
            <v>41.78</v>
          </cell>
        </row>
        <row r="5259">
          <cell r="A5259">
            <v>89353</v>
          </cell>
          <cell r="B5259" t="str">
            <v>REGISTRO DE GAVETA BRUTO, LATÃO, ROSCÁVEL, 3/4" - FORNECIMENTO E INSTALAÇÃO. AF_08/2021</v>
          </cell>
          <cell r="C5259" t="str">
            <v>UN</v>
          </cell>
          <cell r="D5259">
            <v>41.64</v>
          </cell>
          <cell r="E5259">
            <v>4.3600000000000003</v>
          </cell>
          <cell r="F5259">
            <v>46</v>
          </cell>
        </row>
        <row r="5260">
          <cell r="A5260">
            <v>89354</v>
          </cell>
          <cell r="B5260" t="str">
            <v>MISTURADOR MONOCOMANDO PARA CHUVEIRO, BASE BRUTA E ACABAMENTO CROMADO - FORNECIMENTO E INSTALAÇÃO. AF_08/2021</v>
          </cell>
          <cell r="C5260" t="str">
            <v>UN</v>
          </cell>
          <cell r="D5260">
            <v>439.6</v>
          </cell>
          <cell r="E5260">
            <v>24.63</v>
          </cell>
          <cell r="F5260">
            <v>464.23</v>
          </cell>
        </row>
        <row r="5261">
          <cell r="A5261">
            <v>89969</v>
          </cell>
          <cell r="B5261" t="str">
            <v>KIT DE REGISTRO DE PRESSÃO BRUTO DE LATÃO ½", INCLUSIVE CONEXÕES,  ROSCÁVEL, INSTALADO EM RAMAL DE ÁGUA FRIA - FORNECIMENTO E INSTALAÇÃO. AF_12/2014</v>
          </cell>
          <cell r="C5261" t="str">
            <v>UN</v>
          </cell>
          <cell r="D5261">
            <v>38.26</v>
          </cell>
          <cell r="E5261">
            <v>9.24</v>
          </cell>
          <cell r="F5261">
            <v>47.5</v>
          </cell>
        </row>
        <row r="5262">
          <cell r="A5262">
            <v>89970</v>
          </cell>
          <cell r="B5262" t="str">
            <v>KIT DE REGISTRO DE PRESSÃO BRUTO DE LATÃO ¾", INCLUSIVE CONEXÕES, ROSCÁVEL, INSTALADO EM RAMAL DE ÁGUA FRIA - FORNECIMENTO E INSTALAÇÃO. AF_12/2014</v>
          </cell>
          <cell r="C5262" t="str">
            <v>UN</v>
          </cell>
          <cell r="D5262">
            <v>41.269999999999996</v>
          </cell>
          <cell r="E5262">
            <v>11.88</v>
          </cell>
          <cell r="F5262">
            <v>53.15</v>
          </cell>
        </row>
        <row r="5263">
          <cell r="A5263">
            <v>89971</v>
          </cell>
          <cell r="B5263" t="str">
            <v>KIT DE REGISTRO DE GAVETA BRUTO DE LATÃO ½", INCLUSIVE CONEXÕES, ROSCÁVEL, INSTALADO EM RAMAL DE ÁGUA FRIA - FORNECIMENTO E INSTALAÇÃO. AF_12/2014</v>
          </cell>
          <cell r="C5263" t="str">
            <v>UN</v>
          </cell>
          <cell r="D5263">
            <v>44.870000000000005</v>
          </cell>
          <cell r="E5263">
            <v>9.23</v>
          </cell>
          <cell r="F5263">
            <v>54.1</v>
          </cell>
        </row>
        <row r="5264">
          <cell r="A5264">
            <v>89972</v>
          </cell>
          <cell r="B5264" t="str">
            <v>KIT DE REGISTRO DE GAVETA BRUTO DE LATÃO ¾", INCLUSIVE CONEXÕES, ROSCÁVEL, INSTALADO EM RAMAL DE ÁGUA FRIA - FORNECIMENTO E INSTALAÇÃO. AF_12/2014</v>
          </cell>
          <cell r="C5264" t="str">
            <v>UN</v>
          </cell>
          <cell r="D5264">
            <v>48.519999999999996</v>
          </cell>
          <cell r="E5264">
            <v>11.88</v>
          </cell>
          <cell r="F5264">
            <v>60.4</v>
          </cell>
        </row>
        <row r="5265">
          <cell r="A5265">
            <v>89973</v>
          </cell>
          <cell r="B5265" t="str">
            <v>KIT DE MISTURADOR BASE BRUTA DE LATÃO ¾" MONOCOMANDO PARA CHUVEIRO, INCLUSIVE CONEXÕES, INSTALADO EM RAMAL DE ÁGUA - FORNECIMENTO E INSTALAÇÃO. AF_12/2014</v>
          </cell>
          <cell r="C5265" t="str">
            <v>UN</v>
          </cell>
          <cell r="D5265">
            <v>610.91</v>
          </cell>
          <cell r="E5265">
            <v>77.95</v>
          </cell>
          <cell r="F5265">
            <v>688.86</v>
          </cell>
        </row>
        <row r="5266">
          <cell r="A5266">
            <v>89974</v>
          </cell>
          <cell r="B5266" t="str">
            <v>KIT DE TÊ MISTURADOR EM CPVC ¾" COM DUPLO COMANDO PARA CHUVEIRO, INCLUSIVE CONEXÕES, INSTALADO EM RAMAL DE ÁGUA - FORNECIMENTO E INSTALAÇÃO. AF_12/2014</v>
          </cell>
          <cell r="C5266" t="str">
            <v>UN</v>
          </cell>
          <cell r="D5266">
            <v>254.21000000000004</v>
          </cell>
          <cell r="E5266">
            <v>65.7</v>
          </cell>
          <cell r="F5266">
            <v>319.91000000000003</v>
          </cell>
        </row>
        <row r="5267">
          <cell r="A5267">
            <v>89984</v>
          </cell>
          <cell r="B5267" t="str">
            <v>REGISTRO DE PRESSÃO BRUTO, LATÃO, ROSCÁVEL, 1/2", COM ACABAMENTO E CANOPLA CROMADOS - FORNECIMENTO E INSTALAÇÃO. AF_08/2021</v>
          </cell>
          <cell r="C5267" t="str">
            <v>UN</v>
          </cell>
          <cell r="D5267">
            <v>91.460000000000008</v>
          </cell>
          <cell r="E5267">
            <v>7.27</v>
          </cell>
          <cell r="F5267">
            <v>98.73</v>
          </cell>
        </row>
        <row r="5268">
          <cell r="A5268">
            <v>89985</v>
          </cell>
          <cell r="B5268" t="str">
            <v>REGISTRO DE PRESSÃO BRUTO, LATÃO, ROSCÁVEL, 3/4", COM ACABAMENTO E CANOPLA CROMADOS - FORNECIMENTO E INSTALAÇÃO. AF_08/2021</v>
          </cell>
          <cell r="C5268" t="str">
            <v>UN</v>
          </cell>
          <cell r="D5268">
            <v>95.080000000000013</v>
          </cell>
          <cell r="E5268">
            <v>8.7899999999999991</v>
          </cell>
          <cell r="F5268">
            <v>103.87</v>
          </cell>
        </row>
        <row r="5269">
          <cell r="A5269">
            <v>89986</v>
          </cell>
          <cell r="B5269" t="str">
            <v>REGISTRO DE GAVETA BRUTO, LATÃO, ROSCÁVEL, 1/2", COM ACABAMENTO E CANOPLA CROMADOS - FORNECIMENTO E INSTALAÇÃO. AF_08/2021</v>
          </cell>
          <cell r="C5269" t="str">
            <v>UN</v>
          </cell>
          <cell r="D5269">
            <v>88.95</v>
          </cell>
          <cell r="E5269">
            <v>7.27</v>
          </cell>
          <cell r="F5269">
            <v>96.22</v>
          </cell>
        </row>
        <row r="5270">
          <cell r="A5270">
            <v>89987</v>
          </cell>
          <cell r="B5270" t="str">
            <v>REGISTRO DE GAVETA BRUTO, LATÃO, ROSCÁVEL, 3/4", COM ACABAMENTO E CANOPLA CROMADOS - FORNECIMENTO E INSTALAÇÃO. AF_08/2021</v>
          </cell>
          <cell r="C5270" t="str">
            <v>UN</v>
          </cell>
          <cell r="D5270">
            <v>100.59</v>
          </cell>
          <cell r="E5270">
            <v>8.7899999999999991</v>
          </cell>
          <cell r="F5270">
            <v>109.38</v>
          </cell>
        </row>
        <row r="5271">
          <cell r="A5271">
            <v>90371</v>
          </cell>
          <cell r="B5271" t="str">
            <v>REGISTRO DE ESFERA, PVC, ROSCÁVEL, COM VOLANTE, 3/4" - FORNECIMENTO E INSTALAÇÃO. AF_08/2021</v>
          </cell>
          <cell r="C5271" t="str">
            <v>UN</v>
          </cell>
          <cell r="D5271">
            <v>28.400000000000002</v>
          </cell>
          <cell r="E5271">
            <v>4.37</v>
          </cell>
          <cell r="F5271">
            <v>32.770000000000003</v>
          </cell>
        </row>
        <row r="5272">
          <cell r="A5272">
            <v>94489</v>
          </cell>
          <cell r="B5272" t="str">
            <v>REGISTRO DE ESFERA, PVC, SOLDÁVEL, COM VOLANTE, DN  25 MM - FORNECIMENTO E INSTALAÇÃO. AF_08/2021</v>
          </cell>
          <cell r="C5272" t="str">
            <v>UN</v>
          </cell>
          <cell r="D5272">
            <v>29.939999999999998</v>
          </cell>
          <cell r="E5272">
            <v>3.14</v>
          </cell>
          <cell r="F5272">
            <v>33.08</v>
          </cell>
        </row>
        <row r="5273">
          <cell r="A5273">
            <v>94490</v>
          </cell>
          <cell r="B5273" t="str">
            <v>REGISTRO DE ESFERA, PVC, SOLDÁVEL, COM VOLANTE, DN  32 MM - FORNECIMENTO E INSTALAÇÃO. AF_08/2021</v>
          </cell>
          <cell r="C5273" t="str">
            <v>UN</v>
          </cell>
          <cell r="D5273">
            <v>45.75</v>
          </cell>
          <cell r="E5273">
            <v>3.14</v>
          </cell>
          <cell r="F5273">
            <v>48.89</v>
          </cell>
        </row>
        <row r="5274">
          <cell r="A5274">
            <v>94491</v>
          </cell>
          <cell r="B5274" t="str">
            <v>REGISTRO DE ESFERA, PVC, SOLDÁVEL, COM VOLANTE, DN  40 MM - FORNECIMENTO E INSTALAÇÃO. AF_08/2021</v>
          </cell>
          <cell r="C5274" t="str">
            <v>UN</v>
          </cell>
          <cell r="D5274">
            <v>62.160000000000004</v>
          </cell>
          <cell r="E5274">
            <v>4.49</v>
          </cell>
          <cell r="F5274">
            <v>66.650000000000006</v>
          </cell>
        </row>
        <row r="5275">
          <cell r="A5275">
            <v>94492</v>
          </cell>
          <cell r="B5275" t="str">
            <v>REGISTRO DE ESFERA, PVC, SOLDÁVEL, COM VOLANTE, DN  50 MM - FORNECIMENTO E INSTALAÇÃO. AF_08/2021</v>
          </cell>
          <cell r="C5275" t="str">
            <v>UN</v>
          </cell>
          <cell r="D5275">
            <v>64.03</v>
          </cell>
          <cell r="E5275">
            <v>4.49</v>
          </cell>
          <cell r="F5275">
            <v>68.52</v>
          </cell>
        </row>
        <row r="5276">
          <cell r="A5276">
            <v>94493</v>
          </cell>
          <cell r="B5276" t="str">
            <v>REGISTRO DE ESFERA, PVC, SOLDÁVEL, COM VOLANTE, DN  60 MM - FORNECIMENTO E INSTALAÇÃO. AF_08/2021</v>
          </cell>
          <cell r="C5276" t="str">
            <v>UN</v>
          </cell>
          <cell r="D5276">
            <v>118.14999999999999</v>
          </cell>
          <cell r="E5276">
            <v>7.31</v>
          </cell>
          <cell r="F5276">
            <v>125.46</v>
          </cell>
        </row>
        <row r="5277">
          <cell r="A5277">
            <v>94495</v>
          </cell>
          <cell r="B5277" t="str">
            <v>REGISTRO DE GAVETA BRUTO, LATÃO, ROSCÁVEL, 1" - FORNECIMENTO E INSTALAÇÃO. AF_08/2021</v>
          </cell>
          <cell r="C5277" t="str">
            <v>UN</v>
          </cell>
          <cell r="D5277">
            <v>65.259999999999991</v>
          </cell>
          <cell r="E5277">
            <v>5.9</v>
          </cell>
          <cell r="F5277">
            <v>71.16</v>
          </cell>
        </row>
        <row r="5278">
          <cell r="A5278">
            <v>94496</v>
          </cell>
          <cell r="B5278" t="str">
            <v>REGISTRO DE GAVETA BRUTO, LATÃO, ROSCÁVEL, 1 1/4" - FORNECIMENTO E INSTALAÇÃO. AF_08/2021</v>
          </cell>
          <cell r="C5278" t="str">
            <v>UN</v>
          </cell>
          <cell r="D5278">
            <v>88.91</v>
          </cell>
          <cell r="E5278">
            <v>8.0399999999999991</v>
          </cell>
          <cell r="F5278">
            <v>96.95</v>
          </cell>
        </row>
        <row r="5279">
          <cell r="A5279">
            <v>94497</v>
          </cell>
          <cell r="B5279" t="str">
            <v>REGISTRO DE GAVETA BRUTO, LATÃO, ROSCÁVEL, 1 1/2" - FORNECIMENTO E INSTALAÇÃO. AF_08/2021</v>
          </cell>
          <cell r="C5279" t="str">
            <v>UN</v>
          </cell>
          <cell r="D5279">
            <v>112.36</v>
          </cell>
          <cell r="E5279">
            <v>10.48</v>
          </cell>
          <cell r="F5279">
            <v>122.84</v>
          </cell>
        </row>
        <row r="5280">
          <cell r="A5280">
            <v>94498</v>
          </cell>
          <cell r="B5280" t="str">
            <v>REGISTRO DE GAVETA BRUTO, LATÃO, ROSCÁVEL, 2" - FORNECIMENTO E INSTALAÇÃO. AF_08/2021</v>
          </cell>
          <cell r="C5280" t="str">
            <v>UN</v>
          </cell>
          <cell r="D5280">
            <v>156.03</v>
          </cell>
          <cell r="E5280">
            <v>13.52</v>
          </cell>
          <cell r="F5280">
            <v>169.55</v>
          </cell>
        </row>
        <row r="5281">
          <cell r="A5281">
            <v>94499</v>
          </cell>
          <cell r="B5281" t="str">
            <v>REGISTRO DE GAVETA BRUTO, LATÃO, ROSCÁVEL, 2 1/2" - FORNECIMENTO E INSTALAÇÃO. AF_08/2021</v>
          </cell>
          <cell r="C5281" t="str">
            <v>UN</v>
          </cell>
          <cell r="D5281">
            <v>319.42999999999995</v>
          </cell>
          <cell r="E5281">
            <v>18.100000000000001</v>
          </cell>
          <cell r="F5281">
            <v>337.53</v>
          </cell>
        </row>
        <row r="5282">
          <cell r="A5282">
            <v>94500</v>
          </cell>
          <cell r="B5282" t="str">
            <v>REGISTRO DE GAVETA BRUTO, LATÃO, ROSCÁVEL, 3" - FORNECIMENTO E INSTALAÇÃO. AF_08/2021</v>
          </cell>
          <cell r="C5282" t="str">
            <v>UN</v>
          </cell>
          <cell r="D5282">
            <v>387.03</v>
          </cell>
          <cell r="E5282">
            <v>22.67</v>
          </cell>
          <cell r="F5282">
            <v>409.7</v>
          </cell>
        </row>
        <row r="5283">
          <cell r="A5283">
            <v>94501</v>
          </cell>
          <cell r="B5283" t="str">
            <v>REGISTRO DE GAVETA BRUTO, LATÃO, ROSCÁVEL, 4" - FORNECIMENTO E INSTALAÇÃO. AF_08/2021</v>
          </cell>
          <cell r="C5283" t="str">
            <v>UN</v>
          </cell>
          <cell r="D5283">
            <v>798.77</v>
          </cell>
          <cell r="E5283">
            <v>28.77</v>
          </cell>
          <cell r="F5283">
            <v>827.54</v>
          </cell>
        </row>
        <row r="5284">
          <cell r="A5284">
            <v>94792</v>
          </cell>
          <cell r="B5284" t="str">
            <v>REGISTRO DE GAVETA BRUTO, LATÃO, ROSCÁVEL, 1", COM ACABAMENTO E CANOPLA CROMADOS - FORNECIMENTO E INSTALAÇÃO. AF_08/2021</v>
          </cell>
          <cell r="C5284" t="str">
            <v>UN</v>
          </cell>
          <cell r="D5284">
            <v>122.96000000000001</v>
          </cell>
          <cell r="E5284">
            <v>10.32</v>
          </cell>
          <cell r="F5284">
            <v>133.28</v>
          </cell>
        </row>
        <row r="5285">
          <cell r="A5285">
            <v>94793</v>
          </cell>
          <cell r="B5285" t="str">
            <v>REGISTRO DE GAVETA BRUTO, LATÃO, ROSCÁVEL, 1 1/4", COM ACABAMENTO E CANOPLA CROMADOS - FORNECIMENTO E INSTALAÇÃO. AF_08/2021</v>
          </cell>
          <cell r="C5285" t="str">
            <v>UN</v>
          </cell>
          <cell r="D5285">
            <v>170.2</v>
          </cell>
          <cell r="E5285">
            <v>12.46</v>
          </cell>
          <cell r="F5285">
            <v>182.66</v>
          </cell>
        </row>
        <row r="5286">
          <cell r="A5286">
            <v>94794</v>
          </cell>
          <cell r="B5286" t="str">
            <v>REGISTRO DE GAVETA BRUTO, LATÃO, ROSCÁVEL, 1 1/2", COM ACABAMENTO E CANOPLA CROMADOS - FORNECIMENTO E INSTALAÇÃO. AF_08/2021</v>
          </cell>
          <cell r="C5286" t="str">
            <v>UN</v>
          </cell>
          <cell r="D5286">
            <v>178.76</v>
          </cell>
          <cell r="E5286">
            <v>14.9</v>
          </cell>
          <cell r="F5286">
            <v>193.66</v>
          </cell>
        </row>
        <row r="5287">
          <cell r="A5287">
            <v>94795</v>
          </cell>
          <cell r="B5287" t="str">
            <v>TORNEIRA DE BOIA PARA CAIXA D'ÁGUA, ROSCÁVEL, 1/2" - FORNECIMENTO E INSTALAÇÃO. AF_08/2021</v>
          </cell>
          <cell r="C5287" t="str">
            <v>UN</v>
          </cell>
          <cell r="D5287">
            <v>31.83</v>
          </cell>
          <cell r="E5287">
            <v>4.93</v>
          </cell>
          <cell r="F5287">
            <v>36.76</v>
          </cell>
        </row>
        <row r="5288">
          <cell r="A5288">
            <v>94796</v>
          </cell>
          <cell r="B5288" t="str">
            <v>TORNEIRA DE BOIA PARA CAIXA D'ÁGUA, ROSCÁVEL, 3/4" - FORNECIMENTO E INSTALAÇÃO. AF_08/2021</v>
          </cell>
          <cell r="C5288" t="str">
            <v>UN</v>
          </cell>
          <cell r="D5288">
            <v>35.25</v>
          </cell>
          <cell r="E5288">
            <v>7.57</v>
          </cell>
          <cell r="F5288">
            <v>42.82</v>
          </cell>
        </row>
        <row r="5289">
          <cell r="A5289">
            <v>94797</v>
          </cell>
          <cell r="B5289" t="str">
            <v>TORNEIRA DE BOIA PARA CAIXA D'ÁGUA, ROSCÁVEL, 1" - FORNECIMENTO E INSTALAÇÃO. AF_08/2021</v>
          </cell>
          <cell r="C5289" t="str">
            <v>UN</v>
          </cell>
          <cell r="D5289">
            <v>76.569999999999993</v>
          </cell>
          <cell r="E5289">
            <v>10.199999999999999</v>
          </cell>
          <cell r="F5289">
            <v>86.77</v>
          </cell>
        </row>
        <row r="5290">
          <cell r="A5290">
            <v>94798</v>
          </cell>
          <cell r="B5290" t="str">
            <v>TORNEIRA DE BOIA PARA CAIXA D'ÁGUA, ROSCÁVEL, 1 1/4" - FORNECIMENTO E INSTALAÇÃO. AF_08/2021</v>
          </cell>
          <cell r="C5290" t="str">
            <v>UN</v>
          </cell>
          <cell r="D5290">
            <v>129</v>
          </cell>
          <cell r="E5290">
            <v>13.89</v>
          </cell>
          <cell r="F5290">
            <v>142.88999999999999</v>
          </cell>
        </row>
        <row r="5291">
          <cell r="A5291">
            <v>94799</v>
          </cell>
          <cell r="B5291" t="str">
            <v>TORNEIRA DE BOIA PARA CAIXA D'ÁGUA, ROSCÁVEL, 1 1/2" - FORNECIMENTO E INSTALAÇÃO. AF_08/2021</v>
          </cell>
          <cell r="C5291" t="str">
            <v>UN</v>
          </cell>
          <cell r="D5291">
            <v>157.69</v>
          </cell>
          <cell r="E5291">
            <v>18.100000000000001</v>
          </cell>
          <cell r="F5291">
            <v>175.79</v>
          </cell>
        </row>
        <row r="5292">
          <cell r="A5292">
            <v>94800</v>
          </cell>
          <cell r="B5292" t="str">
            <v>TORNEIRA DE BOIA PARA CAIXA D'ÁGUA, ROSCÁVEL, 2" - FORNECIMENTO E INSTALAÇÃO. AF_08/2021</v>
          </cell>
          <cell r="C5292" t="str">
            <v>UN</v>
          </cell>
          <cell r="D5292">
            <v>202.35999999999999</v>
          </cell>
          <cell r="E5292">
            <v>23.37</v>
          </cell>
          <cell r="F5292">
            <v>225.73</v>
          </cell>
        </row>
        <row r="5293">
          <cell r="A5293">
            <v>95248</v>
          </cell>
          <cell r="B5293" t="str">
            <v>VÁLVULA DE ESFERA BRUTA, BRONZE, ROSCÁVEL, 1/2" - FORNECIMENTO E INSTALAÇÃO. AF_08/2021</v>
          </cell>
          <cell r="C5293" t="str">
            <v>UN</v>
          </cell>
          <cell r="D5293">
            <v>57.75</v>
          </cell>
          <cell r="E5293">
            <v>2.84</v>
          </cell>
          <cell r="F5293">
            <v>60.59</v>
          </cell>
        </row>
        <row r="5294">
          <cell r="A5294">
            <v>95249</v>
          </cell>
          <cell r="B5294" t="str">
            <v>VÁLVULA DE ESFERA BRUTA, BRONZE, ROSCÁVEL, 3/4'' - FORNECIMENTO E INSTALAÇÃO. AF_08/2021</v>
          </cell>
          <cell r="C5294" t="str">
            <v>UN</v>
          </cell>
          <cell r="D5294">
            <v>67.099999999999994</v>
          </cell>
          <cell r="E5294">
            <v>4.3600000000000003</v>
          </cell>
          <cell r="F5294">
            <v>71.459999999999994</v>
          </cell>
        </row>
        <row r="5295">
          <cell r="A5295">
            <v>95250</v>
          </cell>
          <cell r="B5295" t="str">
            <v>VÁLVULA DE ESFERA BRUTA, BRONZE, ROSCÁVEL, 1'' - FORNECIMENTO E INSTALAÇÃO. AF_08/2021</v>
          </cell>
          <cell r="C5295" t="str">
            <v>UN</v>
          </cell>
          <cell r="D5295">
            <v>90.55</v>
          </cell>
          <cell r="E5295">
            <v>5.9</v>
          </cell>
          <cell r="F5295">
            <v>96.45</v>
          </cell>
        </row>
        <row r="5296">
          <cell r="A5296">
            <v>95251</v>
          </cell>
          <cell r="B5296" t="str">
            <v>VÁLVULA DE ESFERA BRUTA, BRONZE, ROSCÁVEL, 1 1/4'' - FORNECIMENTO E INSTALAÇÃO. AF_08/2021</v>
          </cell>
          <cell r="C5296" t="str">
            <v>UN</v>
          </cell>
          <cell r="D5296">
            <v>134.62</v>
          </cell>
          <cell r="E5296">
            <v>8.0399999999999991</v>
          </cell>
          <cell r="F5296">
            <v>142.66</v>
          </cell>
        </row>
        <row r="5297">
          <cell r="A5297">
            <v>95252</v>
          </cell>
          <cell r="B5297" t="str">
            <v>VÁLVULA DE ESFERA BRUTA, BRONZE, ROSCÁVEL, 1 1/2'' - FORNECIMENTO E INSTALAÇÃO. AF_08/2021</v>
          </cell>
          <cell r="C5297" t="str">
            <v>UN</v>
          </cell>
          <cell r="D5297">
            <v>162.52000000000001</v>
          </cell>
          <cell r="E5297">
            <v>10.48</v>
          </cell>
          <cell r="F5297">
            <v>173</v>
          </cell>
        </row>
        <row r="5298">
          <cell r="A5298">
            <v>95253</v>
          </cell>
          <cell r="B5298" t="str">
            <v>VÁLVULA DE ESFERA BRUTA, BRONZE, ROSCÁVEL, 2'' - FORNECIMENTO E INSTALAÇÃO. AF_08/2021</v>
          </cell>
          <cell r="C5298" t="str">
            <v>UN</v>
          </cell>
          <cell r="D5298">
            <v>249.48</v>
          </cell>
          <cell r="E5298">
            <v>13.52</v>
          </cell>
          <cell r="F5298">
            <v>263</v>
          </cell>
        </row>
        <row r="5299">
          <cell r="A5299">
            <v>99619</v>
          </cell>
          <cell r="B5299" t="str">
            <v>VÁLVULA DE RETENÇÃO HORIZONTAL, DE BRONZE, ROSCÁVEL, 3/4" - FORNECIMENTO E INSTALAÇÃO. AF_08/2021</v>
          </cell>
          <cell r="C5299" t="str">
            <v>UN</v>
          </cell>
          <cell r="D5299">
            <v>114.8</v>
          </cell>
          <cell r="E5299">
            <v>4.3600000000000003</v>
          </cell>
          <cell r="F5299">
            <v>119.16</v>
          </cell>
        </row>
        <row r="5300">
          <cell r="A5300">
            <v>99620</v>
          </cell>
          <cell r="B5300" t="str">
            <v>VÁLVULA DE RETENÇÃO HORIZONTAL, DE BRONZE, ROSCÁVEL, 1" - FORNECIMENTO E INSTALAÇÃO. AF_08/2021</v>
          </cell>
          <cell r="C5300" t="str">
            <v>UN</v>
          </cell>
          <cell r="D5300">
            <v>155.97999999999999</v>
          </cell>
          <cell r="E5300">
            <v>5.9</v>
          </cell>
          <cell r="F5300">
            <v>161.88</v>
          </cell>
        </row>
        <row r="5301">
          <cell r="A5301">
            <v>99621</v>
          </cell>
          <cell r="B5301" t="str">
            <v>VÁLVULA DE RETENÇÃO HORIZONTAL, DE BRONZE, ROSCÁVEL, 1 1/4" - FORNECIMENTO E INSTALAÇÃO. AF_08/2021</v>
          </cell>
          <cell r="C5301" t="str">
            <v>UN</v>
          </cell>
          <cell r="D5301">
            <v>233.14000000000001</v>
          </cell>
          <cell r="E5301">
            <v>8.0399999999999991</v>
          </cell>
          <cell r="F5301">
            <v>241.18</v>
          </cell>
        </row>
        <row r="5302">
          <cell r="A5302">
            <v>99622</v>
          </cell>
          <cell r="B5302" t="str">
            <v>VÁLVULA DE RETENÇÃO HORIZONTAL, DE BRONZE, ROSCÁVEL, 1 1/2"  - FORNECIMENTO E INSTALAÇÃO. AF_08/2021</v>
          </cell>
          <cell r="C5302" t="str">
            <v>UN</v>
          </cell>
          <cell r="D5302">
            <v>261.14</v>
          </cell>
          <cell r="E5302">
            <v>10.48</v>
          </cell>
          <cell r="F5302">
            <v>271.62</v>
          </cell>
        </row>
        <row r="5303">
          <cell r="A5303">
            <v>99623</v>
          </cell>
          <cell r="B5303" t="str">
            <v>VÁLVULA DE RETENÇÃO HORIZONTAL, DE BRONZE, ROSCÁVEL, 2"  - FORNECIMENTO E INSTALAÇÃO. AF_08/2021</v>
          </cell>
          <cell r="C5303" t="str">
            <v>UN</v>
          </cell>
          <cell r="D5303">
            <v>365.36</v>
          </cell>
          <cell r="E5303">
            <v>13.52</v>
          </cell>
          <cell r="F5303">
            <v>378.88</v>
          </cell>
        </row>
        <row r="5304">
          <cell r="A5304">
            <v>99624</v>
          </cell>
          <cell r="B5304" t="str">
            <v>VÁLVULA DE RETENÇÃO HORIZONTAL, DE BRONZE, ROSCÁVEL, 2 1/2" - FORNECIMENTO E INSTALAÇÃO. AF_08/2021</v>
          </cell>
          <cell r="C5304" t="str">
            <v>UN</v>
          </cell>
          <cell r="D5304">
            <v>521.92999999999995</v>
          </cell>
          <cell r="E5304">
            <v>18.100000000000001</v>
          </cell>
          <cell r="F5304">
            <v>540.03</v>
          </cell>
        </row>
        <row r="5305">
          <cell r="A5305">
            <v>99625</v>
          </cell>
          <cell r="B5305" t="str">
            <v>VÁLVULA DE RETENÇÃO HORIZONTAL, DE BRONZE, ROSCÁVEL, 3" - FORNECIMENTO E INSTALAÇÃO. AF_08/2021</v>
          </cell>
          <cell r="C5305" t="str">
            <v>UN</v>
          </cell>
          <cell r="D5305">
            <v>719.92000000000007</v>
          </cell>
          <cell r="E5305">
            <v>22.67</v>
          </cell>
          <cell r="F5305">
            <v>742.59</v>
          </cell>
        </row>
        <row r="5306">
          <cell r="A5306">
            <v>99626</v>
          </cell>
          <cell r="B5306" t="str">
            <v>VÁLVULA DE RETENÇÃO HORIZONTAL, DE BRONZE, ROSCÁVEL, 4" - FORNECIMENTO E INSTALAÇÃO. AF_08/2021</v>
          </cell>
          <cell r="C5306" t="str">
            <v>UN</v>
          </cell>
          <cell r="D5306">
            <v>1113.94</v>
          </cell>
          <cell r="E5306">
            <v>28.77</v>
          </cell>
          <cell r="F5306">
            <v>1142.71</v>
          </cell>
        </row>
        <row r="5307">
          <cell r="A5307">
            <v>99627</v>
          </cell>
          <cell r="B5307" t="str">
            <v>VÁLVULA DE RETENÇÃO VERTICAL, DE BRONZE, ROSCÁVEL, 1/2" - FORNECIMENTO E INSTALAÇÃO. AF_08/2021</v>
          </cell>
          <cell r="C5307" t="str">
            <v>UN</v>
          </cell>
          <cell r="D5307">
            <v>69.08</v>
          </cell>
          <cell r="E5307">
            <v>2.84</v>
          </cell>
          <cell r="F5307">
            <v>71.92</v>
          </cell>
        </row>
        <row r="5308">
          <cell r="A5308">
            <v>99628</v>
          </cell>
          <cell r="B5308" t="str">
            <v>VÁLVULA DE RETENÇÃO VERTICAL, DE BRONZE, ROSCÁVEL, 3/4" - FORNECIMENTO E INSTALAÇÃO. AF_08/2021</v>
          </cell>
          <cell r="C5308" t="str">
            <v>UN</v>
          </cell>
          <cell r="D5308">
            <v>74.27</v>
          </cell>
          <cell r="E5308">
            <v>4.3600000000000003</v>
          </cell>
          <cell r="F5308">
            <v>78.63</v>
          </cell>
        </row>
        <row r="5309">
          <cell r="A5309">
            <v>99629</v>
          </cell>
          <cell r="B5309" t="str">
            <v>VÁLVULA DE RETENÇÃO VERTICAL, DE BRONZE, ROSCÁVEL, 1" - FORNECIMENTO E INSTALAÇÃO. AF_08/2021</v>
          </cell>
          <cell r="C5309" t="str">
            <v>UN</v>
          </cell>
          <cell r="D5309">
            <v>81.589999999999989</v>
          </cell>
          <cell r="E5309">
            <v>5.9</v>
          </cell>
          <cell r="F5309">
            <v>87.49</v>
          </cell>
        </row>
        <row r="5310">
          <cell r="A5310">
            <v>99630</v>
          </cell>
          <cell r="B5310" t="str">
            <v>VÁLVULA DE RETENÇÃO VERTICAL, DE BRONZE, ROSCÁVEL, 1 1/4" - FORNECIMENTO E INSTALAÇÃO. AF_08/2021</v>
          </cell>
          <cell r="C5310" t="str">
            <v>UN</v>
          </cell>
          <cell r="D5310">
            <v>122.03</v>
          </cell>
          <cell r="E5310">
            <v>8.0399999999999991</v>
          </cell>
          <cell r="F5310">
            <v>130.07</v>
          </cell>
        </row>
        <row r="5311">
          <cell r="A5311">
            <v>99631</v>
          </cell>
          <cell r="B5311" t="str">
            <v>VÁLVULA DE RETENÇÃO VERTICAL, DE BRONZE, ROSCÁVEL, 1 1/2" - FORNECIMENTO E INSTALAÇÃO. AF_08/2021</v>
          </cell>
          <cell r="C5311" t="str">
            <v>UN</v>
          </cell>
          <cell r="D5311">
            <v>141.07000000000002</v>
          </cell>
          <cell r="E5311">
            <v>10.48</v>
          </cell>
          <cell r="F5311">
            <v>151.55000000000001</v>
          </cell>
        </row>
        <row r="5312">
          <cell r="A5312">
            <v>99632</v>
          </cell>
          <cell r="B5312" t="str">
            <v>VÁLVULA DE RETENÇÃO VERTICAL, DE BRONZE, ROSCÁVEL, 2" - FORNECIMENTO E INSTALAÇÃO. AF_08/2021</v>
          </cell>
          <cell r="C5312" t="str">
            <v>UN</v>
          </cell>
          <cell r="D5312">
            <v>204.79</v>
          </cell>
          <cell r="E5312">
            <v>13.52</v>
          </cell>
          <cell r="F5312">
            <v>218.31</v>
          </cell>
        </row>
        <row r="5313">
          <cell r="A5313">
            <v>99633</v>
          </cell>
          <cell r="B5313" t="str">
            <v>VÁLVULA DE RETENÇÃO VERTICAL, DE BRONZE, ROSCÁVEL, 3" - FORNECIMENTO E INSTALAÇÃO. AF_08/2021</v>
          </cell>
          <cell r="C5313" t="str">
            <v>UN</v>
          </cell>
          <cell r="D5313">
            <v>445.21</v>
          </cell>
          <cell r="E5313">
            <v>22.67</v>
          </cell>
          <cell r="F5313">
            <v>467.88</v>
          </cell>
        </row>
        <row r="5314">
          <cell r="A5314">
            <v>99634</v>
          </cell>
          <cell r="B5314" t="str">
            <v>VÁLVULA DE RETENÇÃO VERTICAL, DE BRONZE, ROSCÁVEL, 4" - FORNECIMENTO E INSTALAÇÃO. AF_08/2021</v>
          </cell>
          <cell r="C5314" t="str">
            <v>UN</v>
          </cell>
          <cell r="D5314">
            <v>768.29</v>
          </cell>
          <cell r="E5314">
            <v>28.77</v>
          </cell>
          <cell r="F5314">
            <v>797.06</v>
          </cell>
        </row>
        <row r="5315">
          <cell r="A5315">
            <v>99635</v>
          </cell>
          <cell r="B5315" t="str">
            <v>VÁLVULA DE DESCARGA METÁLICA, BASE 1 1/2", ACABAMENTO METALICO CROMADO - FORNECIMENTO E INSTALAÇÃO. AF_08/2021</v>
          </cell>
          <cell r="C5315" t="str">
            <v>UN</v>
          </cell>
          <cell r="D5315">
            <v>313.58000000000004</v>
          </cell>
          <cell r="E5315">
            <v>36.83</v>
          </cell>
          <cell r="F5315">
            <v>350.41</v>
          </cell>
        </row>
        <row r="5316">
          <cell r="A5316">
            <v>103008</v>
          </cell>
          <cell r="B5316" t="str">
            <v>VÁLVULA DE RETENÇÃO HORIZONTAL, DE BRONZE, ROSCÁVEL, 1/2" - FORNECIMENTO E INSTALAÇÃO. AF_08/2021</v>
          </cell>
          <cell r="C5316" t="str">
            <v>UN</v>
          </cell>
          <cell r="D5316">
            <v>94.429999999999993</v>
          </cell>
          <cell r="E5316">
            <v>2.84</v>
          </cell>
          <cell r="F5316">
            <v>97.27</v>
          </cell>
        </row>
        <row r="5317">
          <cell r="A5317">
            <v>103009</v>
          </cell>
          <cell r="B5317" t="str">
            <v>VÁLVULA DE RETENÇÃO VERTICAL, DE BRONZE, ROSCÁVEL, 2 1/2" - FORNECIMENTO E INSTALAÇÃO. AF_08/2021</v>
          </cell>
          <cell r="C5317" t="str">
            <v>UN</v>
          </cell>
          <cell r="D5317">
            <v>326.64999999999998</v>
          </cell>
          <cell r="E5317">
            <v>18.100000000000001</v>
          </cell>
          <cell r="F5317">
            <v>344.75</v>
          </cell>
        </row>
        <row r="5318">
          <cell r="A5318">
            <v>103010</v>
          </cell>
          <cell r="B5318" t="str">
            <v>VÁLVULA DE RETENÇÃO, DE BRONZE, PÉ COM CRIVOS, ROSCÁVEL, 3/4" - FORNECIMENTO E INSTALAÇÃO. AF_08/2021</v>
          </cell>
          <cell r="C5318" t="str">
            <v>UN</v>
          </cell>
          <cell r="D5318">
            <v>71.59</v>
          </cell>
          <cell r="E5318">
            <v>2.17</v>
          </cell>
          <cell r="F5318">
            <v>73.760000000000005</v>
          </cell>
        </row>
        <row r="5319">
          <cell r="A5319">
            <v>103011</v>
          </cell>
          <cell r="B5319" t="str">
            <v>VÁLVULA DE RETENÇÃO, DE BRONZE, PÉ COM CRIVOS, ROSCÁVEL, 1" - FORNECIMENTO E INSTALAÇÃO. AF_08/2021</v>
          </cell>
          <cell r="C5319" t="str">
            <v>UN</v>
          </cell>
          <cell r="D5319">
            <v>79.36</v>
          </cell>
          <cell r="E5319">
            <v>2.94</v>
          </cell>
          <cell r="F5319">
            <v>82.3</v>
          </cell>
        </row>
        <row r="5320">
          <cell r="A5320">
            <v>103012</v>
          </cell>
          <cell r="B5320" t="str">
            <v>VÁLVULA DE RETENÇÃO, DE BRONZE, PÉ COM CRIVOS, ROSCÁVEL, 1 1/4" - FORNECIMENTO E INSTALAÇÃO. AF_08/2021</v>
          </cell>
          <cell r="C5320" t="str">
            <v>UN</v>
          </cell>
          <cell r="D5320">
            <v>125.7</v>
          </cell>
          <cell r="E5320">
            <v>4.01</v>
          </cell>
          <cell r="F5320">
            <v>129.71</v>
          </cell>
        </row>
        <row r="5321">
          <cell r="A5321">
            <v>103013</v>
          </cell>
          <cell r="B5321" t="str">
            <v>VÁLVULA DE RETENÇÃO, DE BRONZE, PÉ COM CRIVOS, ROSCÁVEL, 1 1/2" - FORNECIMENTO E INSTALAÇÃO. AF_08/2021</v>
          </cell>
          <cell r="C5321" t="str">
            <v>UN</v>
          </cell>
          <cell r="D5321">
            <v>134.54</v>
          </cell>
          <cell r="E5321">
            <v>5.21</v>
          </cell>
          <cell r="F5321">
            <v>139.75</v>
          </cell>
        </row>
        <row r="5322">
          <cell r="A5322">
            <v>103014</v>
          </cell>
          <cell r="B5322" t="str">
            <v>VÁLVULA DE RETENÇÃO, DE BRONZE, PÉ COM CRIVOS, ROSCÁVEL, 2" - FORNECIMENTO E INSTALAÇÃO. AF_08/2021</v>
          </cell>
          <cell r="C5322" t="str">
            <v>UN</v>
          </cell>
          <cell r="D5322">
            <v>203.28</v>
          </cell>
          <cell r="E5322">
            <v>6.74</v>
          </cell>
          <cell r="F5322">
            <v>210.02</v>
          </cell>
        </row>
        <row r="5323">
          <cell r="A5323">
            <v>103015</v>
          </cell>
          <cell r="B5323" t="str">
            <v>VÁLVULA DE RETENÇÃO, DE BRONZE, PÉ COM CRIVOS, ROSCÁVEL, 2 1/2" - FORNECIMENTO E INSTALAÇÃO. AF_08/2021</v>
          </cell>
          <cell r="C5323" t="str">
            <v>UN</v>
          </cell>
          <cell r="D5323">
            <v>361.98999999999995</v>
          </cell>
          <cell r="E5323">
            <v>9.0399999999999991</v>
          </cell>
          <cell r="F5323">
            <v>371.03</v>
          </cell>
        </row>
        <row r="5324">
          <cell r="A5324">
            <v>103016</v>
          </cell>
          <cell r="B5324" t="str">
            <v>VÁLVULA DE RETENÇÃO, DE BRONZE, PÉ COM CRIVOS, ROSCÁVEL, 3" - FORNECIMENTO E INSTALAÇÃO. AF_08/2021</v>
          </cell>
          <cell r="C5324" t="str">
            <v>UN</v>
          </cell>
          <cell r="D5324">
            <v>495.78000000000003</v>
          </cell>
          <cell r="E5324">
            <v>11.32</v>
          </cell>
          <cell r="F5324">
            <v>507.1</v>
          </cell>
        </row>
        <row r="5325">
          <cell r="A5325">
            <v>103017</v>
          </cell>
          <cell r="B5325" t="str">
            <v>VÁLVULA DE RETENÇÃO, DE BRONZE, PÉ COM CRIVOS, ROSCÁVEL, 4" - FORNECIMENTO E INSTALAÇÃO. AF_08/2021</v>
          </cell>
          <cell r="C5325" t="str">
            <v>UN</v>
          </cell>
          <cell r="D5325">
            <v>870.23</v>
          </cell>
          <cell r="E5325">
            <v>14.38</v>
          </cell>
          <cell r="F5325">
            <v>884.61</v>
          </cell>
        </row>
        <row r="5326">
          <cell r="A5326">
            <v>103018</v>
          </cell>
          <cell r="B5326" t="str">
            <v>VÁLVULA DE DESCARGA METÁLICA, BASE 1 1/4", ACABAMENTO METALICO CROMADO - FORNECIMENTO E INSTALAÇÃO. AF_08/2021</v>
          </cell>
          <cell r="C5326" t="str">
            <v>UN</v>
          </cell>
          <cell r="D5326">
            <v>254.85999999999999</v>
          </cell>
          <cell r="E5326">
            <v>31.97</v>
          </cell>
          <cell r="F5326">
            <v>286.83</v>
          </cell>
        </row>
        <row r="5327">
          <cell r="A5327">
            <v>103019</v>
          </cell>
          <cell r="B5327" t="str">
            <v>REGISTRO OU VÁLVULA GLOBO ANGULAR EM LATÃO, PARA HIDRANTES EM INSTALAÇÃO PREDIAL DE INCÊNDIO, 45 GRAUS, 2 1/2" - FORNECIMENTO E INSTALAÇÃO. AF_08/2021</v>
          </cell>
          <cell r="C5327" t="str">
            <v>UN</v>
          </cell>
          <cell r="D5327">
            <v>293.48999999999995</v>
          </cell>
          <cell r="E5327">
            <v>18.100000000000001</v>
          </cell>
          <cell r="F5327">
            <v>311.58999999999997</v>
          </cell>
        </row>
        <row r="5328">
          <cell r="A5328">
            <v>103029</v>
          </cell>
          <cell r="B5328" t="str">
            <v>REGISTRO OU REGULADOR DE GÁS DE COZINHA - FORNECIMENTO E INSTALAÇÃO. AF_08/2021</v>
          </cell>
          <cell r="C5328" t="str">
            <v>UN</v>
          </cell>
          <cell r="D5328">
            <v>48.21</v>
          </cell>
          <cell r="E5328">
            <v>4.3600000000000003</v>
          </cell>
          <cell r="F5328">
            <v>52.57</v>
          </cell>
        </row>
        <row r="5329">
          <cell r="A5329">
            <v>103036</v>
          </cell>
          <cell r="B5329" t="str">
            <v>REGISTRO DE ESFERA, PVC, ROSCÁVEL, COM VOLANTE, 1/2" - FORNECIMENTO E INSTALAÇÃO. AF_08/2021</v>
          </cell>
          <cell r="C5329" t="str">
            <v>UN</v>
          </cell>
          <cell r="D5329">
            <v>23.39</v>
          </cell>
          <cell r="E5329">
            <v>2.84</v>
          </cell>
          <cell r="F5329">
            <v>26.23</v>
          </cell>
        </row>
        <row r="5330">
          <cell r="A5330">
            <v>103037</v>
          </cell>
          <cell r="B5330" t="str">
            <v>REGISTRO DE ESFERA, PVC, ROSCÁVEL, COM VOLANTE, 1" - FORNECIMENTO E INSTALAÇÃO. AF_08/2021</v>
          </cell>
          <cell r="C5330" t="str">
            <v>UN</v>
          </cell>
          <cell r="D5330">
            <v>45.78</v>
          </cell>
          <cell r="E5330">
            <v>5.91</v>
          </cell>
          <cell r="F5330">
            <v>51.69</v>
          </cell>
        </row>
        <row r="5331">
          <cell r="A5331">
            <v>103038</v>
          </cell>
          <cell r="B5331" t="str">
            <v>REGISTRO DE ESFERA, PVC, ROSCÁVEL, COM VOLANTE, 1 1/4" - FORNECIMENTO E INSTALAÇÃO. AF_08/2021</v>
          </cell>
          <cell r="C5331" t="str">
            <v>UN</v>
          </cell>
          <cell r="D5331">
            <v>61.190000000000005</v>
          </cell>
          <cell r="E5331">
            <v>8.0399999999999991</v>
          </cell>
          <cell r="F5331">
            <v>69.23</v>
          </cell>
        </row>
        <row r="5332">
          <cell r="A5332">
            <v>103039</v>
          </cell>
          <cell r="B5332" t="str">
            <v>REGISTRO DE ESFERA, PVC, ROSCÁVEL, COM VOLANTE, 1 1/2" - FORNECIMENTO E INSTALAÇÃO. AF_08/2021</v>
          </cell>
          <cell r="C5332" t="str">
            <v>UN</v>
          </cell>
          <cell r="D5332">
            <v>65.069999999999993</v>
          </cell>
          <cell r="E5332">
            <v>10.48</v>
          </cell>
          <cell r="F5332">
            <v>75.55</v>
          </cell>
        </row>
        <row r="5333">
          <cell r="A5333">
            <v>103040</v>
          </cell>
          <cell r="B5333" t="str">
            <v>REGISTRO DE ESFERA, PVC, ROSCÁVEL, COM VOLANTE, 2" - FORNECIMENTO E INSTALAÇÃO. AF_08/2021</v>
          </cell>
          <cell r="C5333" t="str">
            <v>UN</v>
          </cell>
          <cell r="D5333">
            <v>98.52000000000001</v>
          </cell>
          <cell r="E5333">
            <v>13.52</v>
          </cell>
          <cell r="F5333">
            <v>112.04</v>
          </cell>
        </row>
        <row r="5334">
          <cell r="A5334">
            <v>103041</v>
          </cell>
          <cell r="B5334" t="str">
            <v>REGISTRO DE ESFERA, PVC, ROSCÁVEL, COM BORBOLETA, 1/2" - FORNECIMENTO E INSTALAÇÃO. AF_08/2021</v>
          </cell>
          <cell r="C5334" t="str">
            <v>UN</v>
          </cell>
          <cell r="D5334">
            <v>19.080000000000002</v>
          </cell>
          <cell r="E5334">
            <v>2.84</v>
          </cell>
          <cell r="F5334">
            <v>21.92</v>
          </cell>
        </row>
        <row r="5335">
          <cell r="A5335">
            <v>103042</v>
          </cell>
          <cell r="B5335" t="str">
            <v>REGISTRO DE ESFERA, PVC, ROSCÁVEL, COM BORBOLETA, 3/4" - FORNECIMENTO E INSTALAÇÃO. AF_08/2021</v>
          </cell>
          <cell r="C5335" t="str">
            <v>UN</v>
          </cell>
          <cell r="D5335">
            <v>22.82</v>
          </cell>
          <cell r="E5335">
            <v>4.37</v>
          </cell>
          <cell r="F5335">
            <v>27.19</v>
          </cell>
        </row>
        <row r="5336">
          <cell r="A5336">
            <v>103043</v>
          </cell>
          <cell r="B5336" t="str">
            <v>REGISTRO DE ESFERA, PVC, ROSCÁVEL, COM CABEÇA QUADRADA, 1/2" - FORNECIMENTO E INSTALAÇÃO. AF_08/2021</v>
          </cell>
          <cell r="C5336" t="str">
            <v>UN</v>
          </cell>
          <cell r="D5336">
            <v>22.42</v>
          </cell>
          <cell r="E5336">
            <v>2.84</v>
          </cell>
          <cell r="F5336">
            <v>25.26</v>
          </cell>
        </row>
        <row r="5337">
          <cell r="A5337">
            <v>103044</v>
          </cell>
          <cell r="B5337" t="str">
            <v>REGISTRO DE ESFERA, PVC, ROSCÁVEL, COM CABEÇA QUADRADA, 3/4" - FORNECIMENTO E INSTALAÇÃO. AF_08/2021</v>
          </cell>
          <cell r="C5337" t="str">
            <v>UN</v>
          </cell>
          <cell r="D5337">
            <v>29.77</v>
          </cell>
          <cell r="E5337">
            <v>4.37</v>
          </cell>
          <cell r="F5337">
            <v>34.14</v>
          </cell>
        </row>
        <row r="5338">
          <cell r="A5338">
            <v>103045</v>
          </cell>
          <cell r="B5338" t="str">
            <v>REGISTRO DE PRESSÃO, PVC, ROSCÁVEL, VOLANTE SIMPLES, 1/2" - FORNECIMENTO E INSTALAÇÃO. AF_08/2021</v>
          </cell>
          <cell r="C5338" t="str">
            <v>UN</v>
          </cell>
          <cell r="D5338">
            <v>8.09</v>
          </cell>
          <cell r="E5338">
            <v>2.85</v>
          </cell>
          <cell r="F5338">
            <v>10.94</v>
          </cell>
        </row>
        <row r="5339">
          <cell r="A5339">
            <v>103046</v>
          </cell>
          <cell r="B5339" t="str">
            <v>REGISTRO DE PRESSÃO, PVC, ROSCÁVEL, VOLANTE SIMPLES, 3/4" - FORNECIMENTO E INSTALAÇÃO. AF_08/2021</v>
          </cell>
          <cell r="C5339" t="str">
            <v>UN</v>
          </cell>
          <cell r="D5339">
            <v>21.419999999999998</v>
          </cell>
          <cell r="E5339">
            <v>4.37</v>
          </cell>
          <cell r="F5339">
            <v>25.79</v>
          </cell>
        </row>
        <row r="5340">
          <cell r="A5340">
            <v>103047</v>
          </cell>
          <cell r="B5340" t="str">
            <v>REGISTRO DE ESFERA, PVC, SOLDÁVEL, COM VOLANTE, DN  20 MM - FORNECIMENTO E INSTALAÇÃO. AF_08/2021</v>
          </cell>
          <cell r="C5340" t="str">
            <v>UN</v>
          </cell>
          <cell r="D5340">
            <v>23.51</v>
          </cell>
          <cell r="E5340">
            <v>3.41</v>
          </cell>
          <cell r="F5340">
            <v>26.92</v>
          </cell>
        </row>
        <row r="5341">
          <cell r="A5341">
            <v>103048</v>
          </cell>
          <cell r="B5341" t="str">
            <v>REGISTRO DE PRESSÃO, PVC, SOLDÁVEL, VOLANTE SIMPLES, DN  20 MM - FORNECIMENTO E INSTALAÇÃO. AF_08/2021</v>
          </cell>
          <cell r="C5341" t="str">
            <v>UN</v>
          </cell>
          <cell r="D5341">
            <v>16.86</v>
          </cell>
          <cell r="E5341">
            <v>3.42</v>
          </cell>
          <cell r="F5341">
            <v>20.28</v>
          </cell>
        </row>
        <row r="5342">
          <cell r="A5342">
            <v>103049</v>
          </cell>
          <cell r="B5342" t="str">
            <v>REGISTRO DE PRESSÃO, PVC, SOLDÁVEL, VOLANTE SIMPLES, DN  25 MM - FORNECIMENTO E INSTALAÇÃO. AF_08/2021</v>
          </cell>
          <cell r="C5342" t="str">
            <v>UN</v>
          </cell>
          <cell r="D5342">
            <v>18.880000000000003</v>
          </cell>
          <cell r="E5342">
            <v>3.15</v>
          </cell>
          <cell r="F5342">
            <v>22.03</v>
          </cell>
        </row>
        <row r="5343">
          <cell r="A5343">
            <v>103050</v>
          </cell>
          <cell r="B5343" t="str">
            <v>SUBSTITUIÇÃO DE REGISTRO OU VÁLVULA, ROSCÁVEL, DN  20 MM. AF_08/2021</v>
          </cell>
          <cell r="C5343" t="str">
            <v>UN</v>
          </cell>
          <cell r="D5343">
            <v>11.570000000000002</v>
          </cell>
          <cell r="E5343">
            <v>15.69</v>
          </cell>
          <cell r="F5343">
            <v>27.26</v>
          </cell>
        </row>
        <row r="5344">
          <cell r="A5344">
            <v>103051</v>
          </cell>
          <cell r="B5344" t="str">
            <v>SUBSTITUIÇÃO DE REGISTRO OU VÁLVULA, ROSCÁVEL, DN  25 MM. AF_08/2021</v>
          </cell>
          <cell r="C5344" t="str">
            <v>UN</v>
          </cell>
          <cell r="D5344">
            <v>13.920000000000002</v>
          </cell>
          <cell r="E5344">
            <v>19.100000000000001</v>
          </cell>
          <cell r="F5344">
            <v>33.020000000000003</v>
          </cell>
        </row>
        <row r="5345">
          <cell r="A5345">
            <v>103052</v>
          </cell>
          <cell r="B5345" t="str">
            <v>SUBSTITUIÇÃO DE REGISTRO OU VÁLVULA, ROSCÁVEL, DN  32 MM. AF_08/2021</v>
          </cell>
          <cell r="C5345" t="str">
            <v>UN</v>
          </cell>
          <cell r="D5345">
            <v>20.47</v>
          </cell>
          <cell r="E5345">
            <v>23.65</v>
          </cell>
          <cell r="F5345">
            <v>44.12</v>
          </cell>
        </row>
        <row r="5346">
          <cell r="A5346">
            <v>95634</v>
          </cell>
          <cell r="B5346" t="str">
            <v>KIT CAVALETE PARA MEDIÇÃO DE ÁGUA - ENTRADA PRINCIPAL, EM PVC SOLDÁVEL DN 20 (½")   FORNECIMENTO E INSTALAÇÃO (EXCLUSIVE HIDRÔMETRO). AF_11/2016</v>
          </cell>
          <cell r="C5346" t="str">
            <v>UN</v>
          </cell>
          <cell r="D5346">
            <v>173.95</v>
          </cell>
          <cell r="E5346">
            <v>58.65</v>
          </cell>
          <cell r="F5346">
            <v>232.6</v>
          </cell>
        </row>
        <row r="5347">
          <cell r="A5347">
            <v>95635</v>
          </cell>
          <cell r="B5347" t="str">
            <v>KIT CAVALETE PARA MEDIÇÃO DE ÁGUA - ENTRADA PRINCIPAL, EM PVC SOLDÁVEL DN 25 (¾")   FORNECIMENTO E INSTALAÇÃO (EXCLUSIVE HIDRÔMETRO). AF_11/2016</v>
          </cell>
          <cell r="C5347" t="str">
            <v>UN</v>
          </cell>
          <cell r="D5347">
            <v>180.26000000000002</v>
          </cell>
          <cell r="E5347">
            <v>67.849999999999994</v>
          </cell>
          <cell r="F5347">
            <v>248.11</v>
          </cell>
        </row>
        <row r="5348">
          <cell r="A5348">
            <v>95636</v>
          </cell>
          <cell r="B5348" t="str">
            <v>KIT CAVALETE PARA MEDIÇÃO DE ÁGUA - ENTRADA PRINCIPAL, EM AÇO GALVANIZADO DN 25 (1 )   FORNECIMENTO E INSTALAÇÃO (EXCLUSIVE HIDRÔMETRO). AF_11/2016</v>
          </cell>
          <cell r="C5348" t="str">
            <v>UN</v>
          </cell>
          <cell r="D5348">
            <v>270.53999999999996</v>
          </cell>
          <cell r="E5348">
            <v>130.74</v>
          </cell>
          <cell r="F5348">
            <v>401.28</v>
          </cell>
        </row>
        <row r="5349">
          <cell r="A5349">
            <v>95637</v>
          </cell>
          <cell r="B5349" t="str">
            <v>KIT CAVALETE PARA MEDIÇÃO DE ÁGUA - ENTRADA PRINCIPAL, EM AÇO GALVANIZADO DN 32 (1 ¼)  FORNECIMENTO E INSTALAÇÃO (EXCLUSIVE HIDRÔMETRO). AF_11/2016</v>
          </cell>
          <cell r="C5349" t="str">
            <v>UN</v>
          </cell>
          <cell r="D5349">
            <v>403.73999999999995</v>
          </cell>
          <cell r="E5349">
            <v>223.82</v>
          </cell>
          <cell r="F5349">
            <v>627.55999999999995</v>
          </cell>
        </row>
        <row r="5350">
          <cell r="A5350">
            <v>95638</v>
          </cell>
          <cell r="B5350" t="str">
            <v>KIT CAVALETE PARA MEDIÇÃO DE ÁGUA - ENTRADA PRINCIPAL, EM AÇO GALVANIZADO DN 40 (1 ½)  FORNECIMENTO E INSTALAÇÃO (EXCLUSIVE HIDRÔMETRO). AF_11/2016</v>
          </cell>
          <cell r="C5350" t="str">
            <v>UN</v>
          </cell>
          <cell r="D5350">
            <v>505.59999999999997</v>
          </cell>
          <cell r="E5350">
            <v>258.08</v>
          </cell>
          <cell r="F5350">
            <v>763.68</v>
          </cell>
        </row>
        <row r="5351">
          <cell r="A5351">
            <v>95639</v>
          </cell>
          <cell r="B5351" t="str">
            <v>KIT CAVALETE PARA MEDIÇÃO DE ÁGUA - ENTRADA PRINCIPAL, EM AÇO GALVANIZADO DN 50 (2)  FORNECIMENTO E INSTALAÇÃO (EXCLUSIVE HIDRÔMETRO). AF_11/2016</v>
          </cell>
          <cell r="C5351" t="str">
            <v>UN</v>
          </cell>
          <cell r="D5351">
            <v>707.36999999999989</v>
          </cell>
          <cell r="E5351">
            <v>265.67</v>
          </cell>
          <cell r="F5351">
            <v>973.04</v>
          </cell>
        </row>
        <row r="5352">
          <cell r="A5352">
            <v>95641</v>
          </cell>
          <cell r="B5352" t="str">
            <v>KIT CAVALETE PARA MEDIÇÃO DE ÁGUA - ENTRADA INDIVIDUALIZADA, EM PVC DN 25 (¾), PARA 2 MEDIDORES  FORNECIMENTO E INSTALAÇÃO (EXCLUSIVE HIDRÔMETRO). AF_11/2016</v>
          </cell>
          <cell r="C5352" t="str">
            <v>UN</v>
          </cell>
          <cell r="D5352">
            <v>233.26</v>
          </cell>
          <cell r="E5352">
            <v>101.44</v>
          </cell>
          <cell r="F5352">
            <v>334.7</v>
          </cell>
        </row>
        <row r="5353">
          <cell r="A5353">
            <v>95642</v>
          </cell>
          <cell r="B5353" t="str">
            <v>KIT CAVALETE PARA MEDIÇÃO DE ÁGUA - ENTRADA INDIVIDUALIZADA, EM PVC DN 25 (¾), PARA 3 MEDIDORES  FORNECIMENTO E INSTALAÇÃO (EXCLUSIVE HIDRÔMETRO). AF_11/2016</v>
          </cell>
          <cell r="C5353" t="str">
            <v>UN</v>
          </cell>
          <cell r="D5353">
            <v>345.41999999999996</v>
          </cell>
          <cell r="E5353">
            <v>149.97999999999999</v>
          </cell>
          <cell r="F5353">
            <v>495.4</v>
          </cell>
        </row>
        <row r="5354">
          <cell r="A5354">
            <v>95643</v>
          </cell>
          <cell r="B5354" t="str">
            <v>KIT CAVALETE PARA MEDIÇÃO DE ÁGUA - ENTRADA INDIVIDUALIZADA, EM PVC DN 25 (¾), PARA 4 MEDIDORES  FORNECIMENTO E INSTALAÇÃO (EXCLUSIVE HIDRÔMETRO). AF_11/2016</v>
          </cell>
          <cell r="C5354" t="str">
            <v>UN</v>
          </cell>
          <cell r="D5354">
            <v>453.79999999999995</v>
          </cell>
          <cell r="E5354">
            <v>195.1</v>
          </cell>
          <cell r="F5354">
            <v>648.9</v>
          </cell>
        </row>
        <row r="5355">
          <cell r="A5355">
            <v>95644</v>
          </cell>
          <cell r="B5355" t="str">
            <v>KIT CAVALETE PARA MEDIÇÃO DE ÁGUA - ENTRADA INDIVIDUALIZADA, EM PVC DN 32 (1), PARA 1 MEDIDOR  FORNECIMENTO E INSTALAÇÃO (EXCLUSIVE HIDRÔMETRO). AF_11/2016</v>
          </cell>
          <cell r="C5355" t="str">
            <v>UN</v>
          </cell>
          <cell r="D5355">
            <v>178.25</v>
          </cell>
          <cell r="E5355">
            <v>64.209999999999994</v>
          </cell>
          <cell r="F5355">
            <v>242.46</v>
          </cell>
        </row>
        <row r="5356">
          <cell r="A5356">
            <v>95645</v>
          </cell>
          <cell r="B5356" t="str">
            <v>KIT CAVALETE PARA MEDIÇÃO DE ÁGUA - ENTRADA INDIVIDUALIZADA, EM PVC DN 32 (1), PARA 2 MEDIDORES  FORNECIMENTO E INSTALAÇÃO (EXCLUSIVE HIDRÔMETRO). AF_11/2016</v>
          </cell>
          <cell r="C5356" t="str">
            <v>UN</v>
          </cell>
          <cell r="D5356">
            <v>332.29</v>
          </cell>
          <cell r="E5356">
            <v>114.08</v>
          </cell>
          <cell r="F5356">
            <v>446.37</v>
          </cell>
        </row>
        <row r="5357">
          <cell r="A5357">
            <v>95646</v>
          </cell>
          <cell r="B5357" t="str">
            <v>KIT CAVALETE PARA MEDIÇÃO DE ÁGUA - ENTRADA INDIVIDUALIZADA, EM PVC DN 32 (1), PARA 3 MEDIDORES  FORNECIMENTO E INSTALAÇÃO (EXCLUSIVE HIDRÔMETRO). AF_11/2016</v>
          </cell>
          <cell r="C5357" t="str">
            <v>UN</v>
          </cell>
          <cell r="D5357">
            <v>496.06000000000006</v>
          </cell>
          <cell r="E5357">
            <v>169.38</v>
          </cell>
          <cell r="F5357">
            <v>665.44</v>
          </cell>
        </row>
        <row r="5358">
          <cell r="A5358">
            <v>95647</v>
          </cell>
          <cell r="B5358" t="str">
            <v>KIT CAVALETE PARA MEDIÇÃO DE ÁGUA - ENTRADA INDIVIDUALIZADA, EM PVC DN 32 (1), PARA 4 MEDIDORES  FORNECIMENTO E INSTALAÇÃO (EXCLUSIVE HIDRÔMETRO). AF_11/2016</v>
          </cell>
          <cell r="C5358" t="str">
            <v>UN</v>
          </cell>
          <cell r="D5358">
            <v>652.98</v>
          </cell>
          <cell r="E5358">
            <v>220.62</v>
          </cell>
          <cell r="F5358">
            <v>873.6</v>
          </cell>
        </row>
        <row r="5359">
          <cell r="A5359">
            <v>95648</v>
          </cell>
          <cell r="B5359" t="str">
            <v>KIT CAVALETE PARA MEDIÇÃO DE ÁGUA - ENTRADA INDIVIDUALIZADA, EM CPVC DN 28 (1"), PARA 1 MEDIDOR - FORNECIMENTO E INSTALAÇÃO (EXCLUSIVE HIDRÔMETRO). AF_11/2016</v>
          </cell>
          <cell r="C5359" t="str">
            <v>UN</v>
          </cell>
          <cell r="D5359">
            <v>498.35</v>
          </cell>
          <cell r="E5359">
            <v>61.98</v>
          </cell>
          <cell r="F5359">
            <v>560.33000000000004</v>
          </cell>
        </row>
        <row r="5360">
          <cell r="A5360">
            <v>95649</v>
          </cell>
          <cell r="B5360" t="str">
            <v>KIT CAVALETE PARA MEDIÇÃO DE ÁGUA - ENTRADA INDIVIDUALIZADA, EM CPVC DN 28 (1"), PARA 2 MEDIDORES - FORNECIMENTO E INSTALAÇÃO (EXCLUSIVE HIDRÔMETRO). AF_11/2016</v>
          </cell>
          <cell r="C5360" t="str">
            <v>UN</v>
          </cell>
          <cell r="D5360">
            <v>858.54</v>
          </cell>
          <cell r="E5360">
            <v>108.77</v>
          </cell>
          <cell r="F5360">
            <v>967.31</v>
          </cell>
        </row>
        <row r="5361">
          <cell r="A5361">
            <v>95650</v>
          </cell>
          <cell r="B5361" t="str">
            <v>KIT CAVALETE PARA MEDIÇÃO DE ÁGUA - ENTRADA INDIVIDUALIZADA, EM CPVC DN 28 (1"), PARA 3 MEDIDORES - FORNECIMENTO E INSTALAÇÃO (EXCLUSIVE HIDRÔMETRO). AF_11/2016</v>
          </cell>
          <cell r="C5361" t="str">
            <v>UN</v>
          </cell>
          <cell r="D5361">
            <v>1253.02</v>
          </cell>
          <cell r="E5361">
            <v>160.83000000000001</v>
          </cell>
          <cell r="F5361">
            <v>1413.85</v>
          </cell>
        </row>
        <row r="5362">
          <cell r="A5362">
            <v>95651</v>
          </cell>
          <cell r="B5362" t="str">
            <v>KIT CAVALETE PARA MEDIÇÃO DE ÁGUA - ENTRADA INDIVIDUALIZADA, EM CPVC DN 28 (1"), PARA 4 MEDIDORES - FORNECIMENTO E INSTALAÇÃO (EXCLUSIVE HIDRÔMETRO). AF_11/2016</v>
          </cell>
          <cell r="C5362" t="str">
            <v>UN</v>
          </cell>
          <cell r="D5362">
            <v>1627.6399999999999</v>
          </cell>
          <cell r="E5362">
            <v>209.21</v>
          </cell>
          <cell r="F5362">
            <v>1836.85</v>
          </cell>
        </row>
        <row r="5363">
          <cell r="A5363">
            <v>95652</v>
          </cell>
          <cell r="B5363" t="str">
            <v>KIT CAVALETE PARA MEDIÇÃO DE ÁGUA - ENTRADA INDIVIDUALIZADA, EM CPVC DN 35 (1 ¼"), PARA 1 MEDIDOR - FORNECIMENTO E INSTALAÇÃO (EXCLUSIVE HIDRÔMETRO). AF_11/2016</v>
          </cell>
          <cell r="C5363" t="str">
            <v>UN</v>
          </cell>
          <cell r="D5363">
            <v>627.12</v>
          </cell>
          <cell r="E5363">
            <v>68.84</v>
          </cell>
          <cell r="F5363">
            <v>695.96</v>
          </cell>
        </row>
        <row r="5364">
          <cell r="A5364">
            <v>95653</v>
          </cell>
          <cell r="B5364" t="str">
            <v>KIT CAVALETE PARA MEDIÇÃO DE ÁGUA - ENTRADA INDIVIDUALIZADA, EM CPVC DN 35 (1 ¼"), PARA 2 MEDIDORES - FORNECIMENTO E INSTALAÇÃO (EXCLUSIVE HIDRÔMETRO). AF_11/2016</v>
          </cell>
          <cell r="C5364" t="str">
            <v>UN</v>
          </cell>
          <cell r="D5364">
            <v>1114.48</v>
          </cell>
          <cell r="E5364">
            <v>122.32</v>
          </cell>
          <cell r="F5364">
            <v>1236.8</v>
          </cell>
        </row>
        <row r="5365">
          <cell r="A5365">
            <v>95654</v>
          </cell>
          <cell r="B5365" t="str">
            <v>KIT CAVALETE PARA MEDIÇÃO DE ÁGUA - ENTRADA INDIVIDUALIZADA, EM CPVC DN 35 (1 ¼"), PARA 3 MEDIDORES - FORNECIMENTO E INSTALAÇÃO (EXCLUSIVE HIDRÔMETRO). AF_11/2016</v>
          </cell>
          <cell r="C5365" t="str">
            <v>UN</v>
          </cell>
          <cell r="D5365">
            <v>1640.98</v>
          </cell>
          <cell r="E5365">
            <v>181.63</v>
          </cell>
          <cell r="F5365">
            <v>1822.61</v>
          </cell>
        </row>
        <row r="5366">
          <cell r="A5366">
            <v>95655</v>
          </cell>
          <cell r="B5366" t="str">
            <v>KIT CAVALETE PARA MEDIÇÃO DE ÁGUA - ENTRADA INDIVIDUALIZADA, EM CPVC DN 35 (1 ¼"), PARA 4 MEDIDORES - FORNECIMENTO E INSTALAÇÃO (EXCLUSIVE HIDRÔMETRO). AF_11/2016</v>
          </cell>
          <cell r="C5366" t="str">
            <v>UN</v>
          </cell>
          <cell r="D5366">
            <v>2141.6799999999998</v>
          </cell>
          <cell r="E5366">
            <v>236.57</v>
          </cell>
          <cell r="F5366">
            <v>2378.25</v>
          </cell>
        </row>
        <row r="5367">
          <cell r="A5367">
            <v>95657</v>
          </cell>
          <cell r="B5367" t="str">
            <v>KIT CAVALETE PARA MEDIÇÃO DE ÁGUA - ENTRADA INDIVIDUALIZADA, EM PPR PN20 DN 25 (¾") PARA 1 MEDIDOR - FORNECIMENTO E INSTALAÇÃO (EXCLUSIVE HIDRÔMETRO). AF_11/2016</v>
          </cell>
          <cell r="C5367" t="str">
            <v>UN</v>
          </cell>
          <cell r="D5367">
            <v>235.71000000000004</v>
          </cell>
          <cell r="E5367">
            <v>55.83</v>
          </cell>
          <cell r="F5367">
            <v>291.54000000000002</v>
          </cell>
        </row>
        <row r="5368">
          <cell r="A5368">
            <v>95658</v>
          </cell>
          <cell r="B5368" t="str">
            <v>KIT CAVALETE PARA MEDIÇÃO DE ÁGUA - ENTRADA INDIVIDUALIZADA, EM PPR PN20 DN 25 (¾" ) PARA 2 MEDIDORES - FORNECIMENTO E INSTALAÇÃO (EXCLUSIVE HIDRÔMETRO). AF_11/2016</v>
          </cell>
          <cell r="C5368" t="str">
            <v>UN</v>
          </cell>
          <cell r="D5368">
            <v>440.04999999999995</v>
          </cell>
          <cell r="E5368">
            <v>107.99</v>
          </cell>
          <cell r="F5368">
            <v>548.04</v>
          </cell>
        </row>
        <row r="5369">
          <cell r="A5369">
            <v>95659</v>
          </cell>
          <cell r="B5369" t="str">
            <v>KIT CAVALETE PARA MEDIÇÃO DE ÁGUA - ENTRADA INDIVIDUALIZADA, EM PPR PN20 DN 25 (¾") PARA 3 MEDIDORES - FORNECIMENTO E INSTALAÇÃO (EXCLUSIVE HIDRÔMETRO). AF_11/2016</v>
          </cell>
          <cell r="C5369" t="str">
            <v>UN</v>
          </cell>
          <cell r="D5369">
            <v>600.49</v>
          </cell>
          <cell r="E5369">
            <v>168.99</v>
          </cell>
          <cell r="F5369">
            <v>769.48</v>
          </cell>
        </row>
        <row r="5370">
          <cell r="A5370">
            <v>95660</v>
          </cell>
          <cell r="B5370" t="str">
            <v>KIT CAVALETE PARA MEDIÇÃO DE ÁGUA - ENTRADA INDIVIDUALIZADA, EM PPR PN20 DN 25 (¾") PARA 4 MEDIDORES - FORNECIMENTO E INSTALAÇÃO (EXCLUSIVE HIDRÔMETRO). AF_11/2016</v>
          </cell>
          <cell r="C5370" t="str">
            <v>UN</v>
          </cell>
          <cell r="D5370">
            <v>869.81000000000017</v>
          </cell>
          <cell r="E5370">
            <v>222.32</v>
          </cell>
          <cell r="F5370">
            <v>1092.1300000000001</v>
          </cell>
        </row>
        <row r="5371">
          <cell r="A5371">
            <v>95661</v>
          </cell>
          <cell r="B5371" t="str">
            <v>KIT CAVALETE PARA MEDIÇÃO DE ÁGUA - ENTRADA INDIVIDUALIZADA, EM PPR PN20 DN 32 (1") PARA 1 MEDIDOR - FORNECIMENTO E INSTALAÇÃO (EXCLUSIVE HIDRÔMETRO). AF_11/2016</v>
          </cell>
          <cell r="C5371" t="str">
            <v>UN</v>
          </cell>
          <cell r="D5371">
            <v>308.52</v>
          </cell>
          <cell r="E5371">
            <v>66.56</v>
          </cell>
          <cell r="F5371">
            <v>375.08</v>
          </cell>
        </row>
        <row r="5372">
          <cell r="A5372">
            <v>95662</v>
          </cell>
          <cell r="B5372" t="str">
            <v>KIT CAVALETE PARA MEDIÇÃO DE ÁGUA - ENTRADA INDIVIDUALIZADA, EM PPR PN20 DN 32 (1") PARA 2 MEDIDORES - FORNECIMENTO E INSTALAÇÃO (EXCLUSIVE HIDRÔMETRO). AF_11/2016</v>
          </cell>
          <cell r="C5372" t="str">
            <v>UN</v>
          </cell>
          <cell r="D5372">
            <v>585.32999999999993</v>
          </cell>
          <cell r="E5372">
            <v>131.35</v>
          </cell>
          <cell r="F5372">
            <v>716.68</v>
          </cell>
        </row>
        <row r="5373">
          <cell r="A5373">
            <v>95663</v>
          </cell>
          <cell r="B5373" t="str">
            <v>KIT CAVALETE PARA MEDIÇÃO DE ÁGUA - ENTRADA INDIVIDUALIZADA, EM PPR PN20 DN 32 (1") PARA 3 MEDIDORES - FORNECIMENTO E INSTALAÇÃO (EXCLUSIVE HIDRÔMETRO). AF_11/2016</v>
          </cell>
          <cell r="C5373" t="str">
            <v>UN</v>
          </cell>
          <cell r="D5373">
            <v>880.47</v>
          </cell>
          <cell r="E5373">
            <v>201.5</v>
          </cell>
          <cell r="F5373">
            <v>1081.97</v>
          </cell>
        </row>
        <row r="5374">
          <cell r="A5374">
            <v>95664</v>
          </cell>
          <cell r="B5374" t="str">
            <v>KIT CAVALETE PARA MEDIÇÃO DE ÁGUA - ENTRADA INDIVIDUALIZADA, EM PPR PN20 DN 32 (1") PARA 4 MEDIDORES - FORNECIMENTO E INSTALAÇÃO (EXCLUSIVE HIDRÔMETRO). AF_11/2016</v>
          </cell>
          <cell r="C5374" t="str">
            <v>UN</v>
          </cell>
          <cell r="D5374">
            <v>1160.1500000000001</v>
          </cell>
          <cell r="E5374">
            <v>265.08999999999997</v>
          </cell>
          <cell r="F5374">
            <v>1425.24</v>
          </cell>
        </row>
        <row r="5375">
          <cell r="A5375">
            <v>95665</v>
          </cell>
          <cell r="B5375" t="str">
            <v>KIT CAVALETE PARA MEDIÇÃO DE ÁGUA - ENTRADA INDIVIDUALIZADA, EM PPR PN25 DN 25 (¾") PARA 1 MEDIDOR - FORNECIMENTO E INSTALAÇÃO (EXCLUSIVE HIDRÔMETRO). AF_11/2016</v>
          </cell>
          <cell r="C5375" t="str">
            <v>UN</v>
          </cell>
          <cell r="D5375">
            <v>246.79000000000002</v>
          </cell>
          <cell r="E5375">
            <v>58.38</v>
          </cell>
          <cell r="F5375">
            <v>305.17</v>
          </cell>
        </row>
        <row r="5376">
          <cell r="A5376">
            <v>95666</v>
          </cell>
          <cell r="B5376" t="str">
            <v>KIT CAVALETE PARA MEDIÇÃO DE ÁGUA - ENTRADA INDIVIDUALIZADA, EM PPR PN25 DN 25 (¾") PARA 2 MEDIDORES - FORNECIMENTO E INSTALAÇÃO (EXCLUSIVE HIDRÔMETRO). AF_11/2016</v>
          </cell>
          <cell r="C5376" t="str">
            <v>UN</v>
          </cell>
          <cell r="D5376">
            <v>465.23</v>
          </cell>
          <cell r="E5376">
            <v>115.15</v>
          </cell>
          <cell r="F5376">
            <v>580.38</v>
          </cell>
        </row>
        <row r="5377">
          <cell r="A5377">
            <v>95667</v>
          </cell>
          <cell r="B5377" t="str">
            <v>KIT CAVALETE PARA MEDIÇÃO DE ÁGUA - ENTRADA INDIVIDUALIZADA, EM PPR PN25 DN 25 (¾") PARA 3 MEDIDORES - FORNECIMENTO E INSTALAÇÃO (EXCLUSIVE HIDRÔMETRO). AF_11/2016</v>
          </cell>
          <cell r="C5377" t="str">
            <v>UN</v>
          </cell>
          <cell r="D5377">
            <v>691.05</v>
          </cell>
          <cell r="E5377">
            <v>176.82</v>
          </cell>
          <cell r="F5377">
            <v>867.87</v>
          </cell>
        </row>
        <row r="5378">
          <cell r="A5378">
            <v>95668</v>
          </cell>
          <cell r="B5378" t="str">
            <v>KIT CAVALETE PARA MEDIÇÃO DE ÁGUA - ENTRADA INDIVIDUALIZADA, EM PPR PN25 DN 25 (¾") PARA 4 MEDIDORES - FORNECIMENTO E INSTALAÇÃO (EXCLUSIVE HIDRÔMETRO). AF_11/2016</v>
          </cell>
          <cell r="C5378" t="str">
            <v>UN</v>
          </cell>
          <cell r="D5378">
            <v>905.96</v>
          </cell>
          <cell r="E5378">
            <v>232.49</v>
          </cell>
          <cell r="F5378">
            <v>1138.45</v>
          </cell>
        </row>
        <row r="5379">
          <cell r="A5379">
            <v>95669</v>
          </cell>
          <cell r="B5379" t="str">
            <v>KIT CAVALETE PARA MEDIÇÃO DE ÁGUA - ENTRADA INDIVIDUALIZADA, EM PPR PN25 DN 32 (1") PARA 1 MEDIDOR - FORNECIMENTO E INSTALAÇÃO (EXCLUSIVE HIDRÔMETRO). AF_11/2016</v>
          </cell>
          <cell r="C5379" t="str">
            <v>UN</v>
          </cell>
          <cell r="D5379">
            <v>331.97</v>
          </cell>
          <cell r="E5379">
            <v>69.63</v>
          </cell>
          <cell r="F5379">
            <v>401.6</v>
          </cell>
        </row>
        <row r="5380">
          <cell r="A5380">
            <v>95670</v>
          </cell>
          <cell r="B5380" t="str">
            <v>KIT CAVALETE PARA MEDIÇÃO DE ÁGUA - ENTRADA INDIVIDUALIZADA, EM PPR PN25 DN 32 (1") PARA 2 MEDIDORES - FORNECIMENTO E INSTALAÇÃO (EXCLUSIVE HIDRÔMETRO). AF_11/2016</v>
          </cell>
          <cell r="C5380" t="str">
            <v>UN</v>
          </cell>
          <cell r="D5380">
            <v>609.92000000000007</v>
          </cell>
          <cell r="E5380">
            <v>137.31</v>
          </cell>
          <cell r="F5380">
            <v>747.23</v>
          </cell>
        </row>
        <row r="5381">
          <cell r="A5381">
            <v>95671</v>
          </cell>
          <cell r="B5381" t="str">
            <v>KIT CAVALETE PARA MEDIÇÃO DE ÁGUA - ENTRADA INDIVIDUALIZADA, EM PPR PN25 DN 32 (1") PARA 3 MEDIDORES - FORNECIMENTO E INSTALAÇÃO (EXCLUSIVE HIDRÔMETRO). AF_11/2016</v>
          </cell>
          <cell r="C5381" t="str">
            <v>UN</v>
          </cell>
          <cell r="D5381">
            <v>911.31000000000006</v>
          </cell>
          <cell r="E5381">
            <v>210.85</v>
          </cell>
          <cell r="F5381">
            <v>1122.1600000000001</v>
          </cell>
        </row>
        <row r="5382">
          <cell r="A5382">
            <v>95672</v>
          </cell>
          <cell r="B5382" t="str">
            <v>KIT CAVALETE PARA MEDIÇÃO DE ÁGUA - ENTRADA INDIVIDUALIZADA, EM PPR PN25 DN 32 (1") PARA 4 MEDIDORES - FORNECIMENTO E INSTALAÇÃO (EXCLUSIVE HIDRÔMETRO). AF_11/2016</v>
          </cell>
          <cell r="C5382" t="str">
            <v>UN</v>
          </cell>
          <cell r="D5382">
            <v>1222.26</v>
          </cell>
          <cell r="E5382">
            <v>277.22000000000003</v>
          </cell>
          <cell r="F5382">
            <v>1499.48</v>
          </cell>
        </row>
        <row r="5383">
          <cell r="A5383">
            <v>95673</v>
          </cell>
          <cell r="B5383" t="str">
            <v>HIDRÔMETRO DN 20 (½), 1,5 M³/H  FORNECIMENTO E INSTALAÇÃO. AF_11/2016</v>
          </cell>
          <cell r="C5383" t="str">
            <v>UN</v>
          </cell>
          <cell r="D5383">
            <v>101.27</v>
          </cell>
          <cell r="E5383">
            <v>18.11</v>
          </cell>
          <cell r="F5383">
            <v>119.38</v>
          </cell>
        </row>
        <row r="5384">
          <cell r="A5384">
            <v>95674</v>
          </cell>
          <cell r="B5384" t="str">
            <v>HIDRÔMETRO DN 20 (½), 3,0 M³/H  FORNECIMENTO E INSTALAÇÃO. AF_11/2016</v>
          </cell>
          <cell r="C5384" t="str">
            <v>UN</v>
          </cell>
          <cell r="D5384">
            <v>108.18</v>
          </cell>
          <cell r="E5384">
            <v>18.11</v>
          </cell>
          <cell r="F5384">
            <v>126.29</v>
          </cell>
        </row>
        <row r="5385">
          <cell r="A5385">
            <v>95675</v>
          </cell>
          <cell r="B5385" t="str">
            <v>HIDRÔMETRO DN 25 (¾ ), 5,0 M³/H FORNECIMENTO E INSTALAÇÃO. AF_11/2016</v>
          </cell>
          <cell r="C5385" t="str">
            <v>UN</v>
          </cell>
          <cell r="D5385">
            <v>132.87</v>
          </cell>
          <cell r="E5385">
            <v>20.93</v>
          </cell>
          <cell r="F5385">
            <v>153.80000000000001</v>
          </cell>
        </row>
        <row r="5386">
          <cell r="A5386">
            <v>95676</v>
          </cell>
          <cell r="B5386" t="str">
            <v>CAIXA EM CONCRETO PRÉ-MOLDADO PARA ABRIGO DE HIDRÔMETRO COM DN 20 (½)  FORNECIMENTO E INSTALAÇÃO. AF_11/2016</v>
          </cell>
          <cell r="C5386" t="str">
            <v>UN</v>
          </cell>
          <cell r="D5386">
            <v>80.27</v>
          </cell>
          <cell r="E5386">
            <v>8.6199999999999992</v>
          </cell>
          <cell r="F5386">
            <v>88.89</v>
          </cell>
        </row>
        <row r="5387">
          <cell r="A5387">
            <v>97741</v>
          </cell>
          <cell r="B5387" t="str">
            <v>KIT CAVALETE PARA MEDIÇÃO DE ÁGUA - ENTRADA INDIVIDUALIZADA, EM PVC DN 25 (¾), PARA 1 MEDIDOR  FORNECIMENTO E INSTALAÇÃO (EXCLUSIVE HIDRÔMETRO). AF_11/2016</v>
          </cell>
          <cell r="C5387" t="str">
            <v>UN</v>
          </cell>
          <cell r="D5387">
            <v>128.32</v>
          </cell>
          <cell r="E5387">
            <v>57.81</v>
          </cell>
          <cell r="F5387">
            <v>186.13</v>
          </cell>
        </row>
        <row r="5388">
          <cell r="A5388">
            <v>90436</v>
          </cell>
          <cell r="B5388" t="str">
            <v>FURO MANUAL EM ALVENARIA, PARA INSTALAÇÕES HIDRÁULICAS, DIÂMETROS MENORES OU IGUAIS A 40 MM. AF_09/2023</v>
          </cell>
          <cell r="C5388" t="str">
            <v>UN</v>
          </cell>
          <cell r="D5388">
            <v>4.2799999999999994</v>
          </cell>
          <cell r="E5388">
            <v>12.03</v>
          </cell>
          <cell r="F5388">
            <v>16.309999999999999</v>
          </cell>
        </row>
        <row r="5389">
          <cell r="A5389">
            <v>90437</v>
          </cell>
          <cell r="B5389" t="str">
            <v>FURO MANUAL EM ALVENARIA, PARA INSTALAÇÕES HIDRÁULICAS, DIÂMETROS MAIORES QUE 40 MM E MENORES OU IGUAIS A 75 MM. AF_09/2023</v>
          </cell>
          <cell r="C5389" t="str">
            <v>UN</v>
          </cell>
          <cell r="D5389">
            <v>11.520000000000003</v>
          </cell>
          <cell r="E5389">
            <v>31.97</v>
          </cell>
          <cell r="F5389">
            <v>43.49</v>
          </cell>
        </row>
        <row r="5390">
          <cell r="A5390">
            <v>90438</v>
          </cell>
          <cell r="B5390" t="str">
            <v>FURO MANUAL EM ALVENARIA, PARA INSTALAÇÕES HIDRÁULICAS, DIÂMETROS MAIORES QUE 75 MM E MENORES OU IGUAIS A 100 MM. AF_09/2023</v>
          </cell>
          <cell r="C5390" t="str">
            <v>UN</v>
          </cell>
          <cell r="D5390">
            <v>16.829999999999998</v>
          </cell>
          <cell r="E5390">
            <v>46.68</v>
          </cell>
          <cell r="F5390">
            <v>63.51</v>
          </cell>
        </row>
        <row r="5391">
          <cell r="A5391">
            <v>90439</v>
          </cell>
          <cell r="B5391" t="str">
            <v>FURO MECANIZADO EM CONCRETO, COM MARTELO DEMOLIDOR, PARA INSTALAÇÕES HIDRÁULICAS, DIÂMETROS MENORES OU IGUAIS A 40 MM. AF_09/2023</v>
          </cell>
          <cell r="C5391" t="str">
            <v>UN</v>
          </cell>
          <cell r="D5391">
            <v>3.1000000000000005</v>
          </cell>
          <cell r="E5391">
            <v>7.2</v>
          </cell>
          <cell r="F5391">
            <v>10.3</v>
          </cell>
        </row>
        <row r="5392">
          <cell r="A5392">
            <v>90440</v>
          </cell>
          <cell r="B5392" t="str">
            <v>FURO MECANIZADO EM CONCRETO, COM MARTELO DEMOLIDOR, PARA INSTALAÇÕES HIDRÁULICAS, DIÂMETROS MAIORES QUE 40 MM E MENORES OU IGUAIS A 75 MM. AF_09/2023</v>
          </cell>
          <cell r="C5392" t="str">
            <v>UN</v>
          </cell>
          <cell r="D5392">
            <v>8.370000000000001</v>
          </cell>
          <cell r="E5392">
            <v>19.13</v>
          </cell>
          <cell r="F5392">
            <v>27.5</v>
          </cell>
        </row>
        <row r="5393">
          <cell r="A5393">
            <v>90441</v>
          </cell>
          <cell r="B5393" t="str">
            <v>FURO MECANIZADO EM CONCRETO, COM MARTELO DEMOLIDOR, PARA INSTALAÇÕES HIDRÁULICAS, DIÂMETROS MAIORES QUE 75 MM E MENORES OU IGUAIS A 150 MM. AF_09/2023</v>
          </cell>
          <cell r="C5393" t="str">
            <v>UN</v>
          </cell>
          <cell r="D5393">
            <v>12.259999999999998</v>
          </cell>
          <cell r="E5393">
            <v>27.9</v>
          </cell>
          <cell r="F5393">
            <v>40.159999999999997</v>
          </cell>
        </row>
        <row r="5394">
          <cell r="A5394">
            <v>90443</v>
          </cell>
          <cell r="B5394" t="str">
            <v>RASGO LINEAR MANUAL EM ALVENARIA, PARA RAMAIS/ DISTRIBUIÇÃO DE INSTALAÇÕES HIDRÁULICAS, DIÂMETROS MENORES OU IGUAIS A 40 MM. AF_09/2023</v>
          </cell>
          <cell r="C5394" t="str">
            <v>M</v>
          </cell>
          <cell r="D5394">
            <v>2.2799999999999994</v>
          </cell>
          <cell r="E5394">
            <v>6.48</v>
          </cell>
          <cell r="F5394">
            <v>8.76</v>
          </cell>
        </row>
        <row r="5395">
          <cell r="A5395">
            <v>90444</v>
          </cell>
          <cell r="B5395" t="str">
            <v>RASGO LINEAR MECANIZADO EM CONTRAPISO, PARA RAMAIS/ DISTRIBUIÇÃO DE INSTALAÇÕES HIDRÁULICAS, DIÂMETROS MENORES OU IGUAIS A 40 MM. AF_09/2023_PS</v>
          </cell>
          <cell r="C5395" t="str">
            <v>M</v>
          </cell>
          <cell r="D5395">
            <v>4.0400000000000009</v>
          </cell>
          <cell r="E5395">
            <v>10.17</v>
          </cell>
          <cell r="F5395">
            <v>14.21</v>
          </cell>
        </row>
        <row r="5396">
          <cell r="A5396">
            <v>90445</v>
          </cell>
          <cell r="B5396" t="str">
            <v>RASGO LINEAR MECANIZADO EM CONTRAPISO, PARA RAMAIS/ DISTRIBUIÇÃO DE INSTALAÇÕES HIDRÁULICAS, DIÂMETROS MAIORES QUE 40 MM E MENORES OU IGUAIS A 75 MM. AF_09/2023_PS</v>
          </cell>
          <cell r="C5396" t="str">
            <v>M</v>
          </cell>
          <cell r="D5396">
            <v>5.41</v>
          </cell>
          <cell r="E5396">
            <v>13.43</v>
          </cell>
          <cell r="F5396">
            <v>18.84</v>
          </cell>
        </row>
        <row r="5397">
          <cell r="A5397">
            <v>90446</v>
          </cell>
          <cell r="B5397" t="str">
            <v>RASGO LINEAR MECANIZADO EM CONTRAPISO, PARA RAMAIS/ DISTRIBUIÇÃO DE INSTALAÇÕES HIDRÁULICAS, DIÂMETROS MAIORES QUE 75 MM E MENORES OU IGUAIS A 100 MM. AF_09/2023_PS</v>
          </cell>
          <cell r="C5397" t="str">
            <v>M</v>
          </cell>
          <cell r="D5397">
            <v>7.1900000000000013</v>
          </cell>
          <cell r="E5397">
            <v>17.82</v>
          </cell>
          <cell r="F5397">
            <v>25.01</v>
          </cell>
        </row>
        <row r="5398">
          <cell r="A5398">
            <v>90447</v>
          </cell>
          <cell r="B5398" t="str">
            <v>RASGO LINEAR MANUAL EM ALVENARIA, PARA ELETRODUTOS, DIÂMETROS MENORES OU IGUAIS A 40 MM. AF_09/2023</v>
          </cell>
          <cell r="C5398" t="str">
            <v>M</v>
          </cell>
          <cell r="D5398">
            <v>2.4799999999999995</v>
          </cell>
          <cell r="E5398">
            <v>6.63</v>
          </cell>
          <cell r="F5398">
            <v>9.11</v>
          </cell>
        </row>
        <row r="5399">
          <cell r="A5399">
            <v>90451</v>
          </cell>
          <cell r="B5399" t="str">
            <v>PASSANTE TIPO PEÇA EM POLIESTIRENO (ISOPOR), FIXADO EM LAJE, PARA ABERTURA PARA PASSAGEM DE 1 TUBO DE ATÉ 50 MM DE DIÂMETRO. AF_09/2023</v>
          </cell>
          <cell r="C5399" t="str">
            <v>UN</v>
          </cell>
          <cell r="D5399">
            <v>3.85</v>
          </cell>
          <cell r="E5399">
            <v>3.36</v>
          </cell>
          <cell r="F5399">
            <v>7.21</v>
          </cell>
        </row>
        <row r="5400">
          <cell r="A5400">
            <v>90452</v>
          </cell>
          <cell r="B5400" t="str">
            <v>PASSANTE TIPO PEÇA EM POLIESTIRENO (ISOPOR), FIXADO EM LAJE, PARA PASSAGEM DE NO MÁXIMO 5 TUBOS DE 50 MM DE DIÂMETRO. AF_09/2023</v>
          </cell>
          <cell r="C5400" t="str">
            <v>UN</v>
          </cell>
          <cell r="D5400">
            <v>23.1</v>
          </cell>
          <cell r="E5400">
            <v>5.84</v>
          </cell>
          <cell r="F5400">
            <v>28.94</v>
          </cell>
        </row>
        <row r="5401">
          <cell r="A5401">
            <v>90453</v>
          </cell>
          <cell r="B5401" t="str">
            <v>PASSANTE TIPO TUBO COM DIÂMETRO DE 40 MM, FIXADO EM LAJE, PARA PASSAGEM DE TUBULAÇÕES COM NO MÁXIMO 32 MM DE DIÂMETRO. AF_09/2023</v>
          </cell>
          <cell r="C5401" t="str">
            <v>UN</v>
          </cell>
          <cell r="D5401">
            <v>2.3200000000000003</v>
          </cell>
          <cell r="E5401">
            <v>1.89</v>
          </cell>
          <cell r="F5401">
            <v>4.21</v>
          </cell>
        </row>
        <row r="5402">
          <cell r="A5402">
            <v>90454</v>
          </cell>
          <cell r="B5402" t="str">
            <v>PASSANTE TIPO TUBO COM DIÂMETRO DE 75 MM, FIXADO EM LAJE, PARA PASSAGEM DE TUBULAÇÕES COM NO MÁXIMO 50 MM DE DIÂMETRO. AF_09/2023</v>
          </cell>
          <cell r="C5402" t="str">
            <v>UN</v>
          </cell>
          <cell r="D5402">
            <v>3.87</v>
          </cell>
          <cell r="E5402">
            <v>2.87</v>
          </cell>
          <cell r="F5402">
            <v>6.74</v>
          </cell>
        </row>
        <row r="5403">
          <cell r="A5403">
            <v>90455</v>
          </cell>
          <cell r="B5403" t="str">
            <v>PASSANTE TIPO TUBO COM DIÂMETRO DE 100 MM, FIXADO EM LAJE, PARA PASSAGEM DE TUBULAÇÕES COM NO MÁXIMO 75 MM DE DIÂMETRO. AF_09/2023</v>
          </cell>
          <cell r="C5403" t="str">
            <v>UN</v>
          </cell>
          <cell r="D5403">
            <v>4.47</v>
          </cell>
          <cell r="E5403">
            <v>4.2</v>
          </cell>
          <cell r="F5403">
            <v>8.67</v>
          </cell>
        </row>
        <row r="5404">
          <cell r="A5404">
            <v>90456</v>
          </cell>
          <cell r="B5404" t="str">
            <v>QUEBRA EM ALVENARIA PARA INSTALAÇÃO DE CAIXA DE TOMADA (4X4 OU 4X2). AF_09/2023</v>
          </cell>
          <cell r="C5404" t="str">
            <v>UN</v>
          </cell>
          <cell r="D5404">
            <v>1.62</v>
          </cell>
          <cell r="E5404">
            <v>4.41</v>
          </cell>
          <cell r="F5404">
            <v>6.03</v>
          </cell>
        </row>
        <row r="5405">
          <cell r="A5405">
            <v>90457</v>
          </cell>
          <cell r="B5405" t="str">
            <v>QUEBRA EM ALVENARIA PARA INSTALAÇÃO DE QUADRO DISTRIBUIÇÃO PEQUENO (19X25 CM). AF_09/2023</v>
          </cell>
          <cell r="C5405" t="str">
            <v>UN</v>
          </cell>
          <cell r="D5405">
            <v>3.7899999999999991</v>
          </cell>
          <cell r="E5405">
            <v>9.98</v>
          </cell>
          <cell r="F5405">
            <v>13.77</v>
          </cell>
        </row>
        <row r="5406">
          <cell r="A5406">
            <v>90458</v>
          </cell>
          <cell r="B5406" t="str">
            <v>QUEBRA EM ALVENARIA PARA INSTALAÇÃO DE QUADRO DISTRIBUIÇÃO GRANDE (76X40 CM). AF_09/2023</v>
          </cell>
          <cell r="C5406" t="str">
            <v>UN</v>
          </cell>
          <cell r="D5406">
            <v>10.91</v>
          </cell>
          <cell r="E5406">
            <v>28.38</v>
          </cell>
          <cell r="F5406">
            <v>39.29</v>
          </cell>
        </row>
        <row r="5407">
          <cell r="A5407">
            <v>90459</v>
          </cell>
          <cell r="B5407" t="str">
            <v>QUEBRA EM ALVENARIA PARA INSTALAÇÃO DE ABRIGO PARA MANGUEIRAS (90X60 CM). AF_09/2023</v>
          </cell>
          <cell r="C5407" t="str">
            <v>UN</v>
          </cell>
          <cell r="D5407">
            <v>14.160000000000004</v>
          </cell>
          <cell r="E5407">
            <v>39.33</v>
          </cell>
          <cell r="F5407">
            <v>53.49</v>
          </cell>
        </row>
        <row r="5408">
          <cell r="A5408">
            <v>90460</v>
          </cell>
          <cell r="B5408" t="str">
            <v>SUPORTE PARA 2 TUBOS HORIZONTAIS, ESPAÇADO A CADA 56 CM, EM PERFILADO COM COMPRIMENTO DE 25 CM FIXADO EM LAJE, POR METRO DE TUBULAÇÃO FIXADA. AF_09/2023</v>
          </cell>
          <cell r="C5408" t="str">
            <v>M</v>
          </cell>
          <cell r="D5408">
            <v>19.59</v>
          </cell>
          <cell r="E5408">
            <v>6.91</v>
          </cell>
          <cell r="F5408">
            <v>26.5</v>
          </cell>
        </row>
        <row r="5409">
          <cell r="A5409">
            <v>90461</v>
          </cell>
          <cell r="B5409" t="str">
            <v>SUPORTE PARA 4 TUBOS HORIZONTAIS, ESPAÇADO A CADA 56 CM, EM PERFILADO COM COMPRIMENTO DE 42 CM FIXADO EM LAJE, POR METRO DE TUBULAÇÃO FIXADA. AF_09/2023</v>
          </cell>
          <cell r="C5409" t="str">
            <v>M</v>
          </cell>
          <cell r="D5409">
            <v>12.120000000000001</v>
          </cell>
          <cell r="E5409">
            <v>8</v>
          </cell>
          <cell r="F5409">
            <v>20.12</v>
          </cell>
        </row>
        <row r="5410">
          <cell r="A5410">
            <v>90462</v>
          </cell>
          <cell r="B5410" t="str">
            <v>SUPORTE PARA 2 TUBOS VERTICAIS, ESPAÇADO A CADA 150 CM, EM PERFILADO COM COMPRIMENTO DE 25 CM FIXADO EM PAREDE, POR METRO DE TUBULAÇÃO FIXADA. AF_09/2023</v>
          </cell>
          <cell r="C5410" t="str">
            <v>M</v>
          </cell>
          <cell r="D5410">
            <v>3.45</v>
          </cell>
          <cell r="E5410">
            <v>1.24</v>
          </cell>
          <cell r="F5410">
            <v>4.6900000000000004</v>
          </cell>
        </row>
        <row r="5411">
          <cell r="A5411">
            <v>90463</v>
          </cell>
          <cell r="B5411" t="str">
            <v>SUPORTE PARA 4 TUBOS VERTICAIS, ESPAÇADO A CADA 150 CM, EM PERFILADO COM COMPRIMENTO DE 42 CM FIXADO EM PAREDE, POR METRO DE TUBULAÇÃO FIXADA. AF_09/2023</v>
          </cell>
          <cell r="C5411" t="str">
            <v>M</v>
          </cell>
          <cell r="D5411">
            <v>2.6</v>
          </cell>
          <cell r="E5411">
            <v>1.44</v>
          </cell>
          <cell r="F5411">
            <v>4.04</v>
          </cell>
        </row>
        <row r="5412">
          <cell r="A5412">
            <v>90466</v>
          </cell>
          <cell r="B5412" t="str">
            <v>CHUMBAMENTO LINEAR EM ALVENARIA PARA RAMAIS/DISTRIBUIÇÃO DE INSTALAÇÕES HIDRÁULICAS COM DIÂMETROS MENORES OU IGUAIS A 40 MM. AF_09/2023</v>
          </cell>
          <cell r="C5412" t="str">
            <v>M</v>
          </cell>
          <cell r="D5412">
            <v>6.0799999999999983</v>
          </cell>
          <cell r="E5412">
            <v>10.41</v>
          </cell>
          <cell r="F5412">
            <v>16.489999999999998</v>
          </cell>
        </row>
        <row r="5413">
          <cell r="A5413">
            <v>90467</v>
          </cell>
          <cell r="B5413" t="str">
            <v>CHUMBAMENTO LINEAR EM ALVENARIA PARA RAMAIS/DISTRIBUIÇÃO DE INSTALAÇÕES HIDRÁULICAS COM DIÂMETROS MAIORES QUE 40 MM E MENORES OU IGUAIS A 75 MM. AF_09/2023</v>
          </cell>
          <cell r="C5413" t="str">
            <v>M</v>
          </cell>
          <cell r="D5413">
            <v>9.240000000000002</v>
          </cell>
          <cell r="E5413">
            <v>15.54</v>
          </cell>
          <cell r="F5413">
            <v>24.78</v>
          </cell>
        </row>
        <row r="5414">
          <cell r="A5414">
            <v>90468</v>
          </cell>
          <cell r="B5414" t="str">
            <v>CHUMBAMENTO LINEAR EM CONTRAPISO PARA RAMAIS/DISTRIBUIÇÃO DE INSTALAÇÕES HIDRÁULICAS COM DIÂMETROS MENORES OU IGUAIS A 40 MM. AF_09/2023</v>
          </cell>
          <cell r="C5414" t="str">
            <v>M</v>
          </cell>
          <cell r="D5414">
            <v>3.83</v>
          </cell>
          <cell r="E5414">
            <v>4.12</v>
          </cell>
          <cell r="F5414">
            <v>7.95</v>
          </cell>
        </row>
        <row r="5415">
          <cell r="A5415">
            <v>90469</v>
          </cell>
          <cell r="B5415" t="str">
            <v>CHUMBAMENTO LINEAR EM CONTRAPISO PARA RAMAIS/DISTRIBUIÇÃO DE INSTALAÇÕES HIDRÁULICAS COM DIÂMETROS MAIORES QUE 40 MM E MENORES OU IGUAIS A 75 MM. AF_09/2023</v>
          </cell>
          <cell r="C5415" t="str">
            <v>M</v>
          </cell>
          <cell r="D5415">
            <v>5.9</v>
          </cell>
          <cell r="E5415">
            <v>6.16</v>
          </cell>
          <cell r="F5415">
            <v>12.06</v>
          </cell>
        </row>
        <row r="5416">
          <cell r="A5416">
            <v>90470</v>
          </cell>
          <cell r="B5416" t="str">
            <v>CHUMBAMENTO LINEAR EM CONTRAPISO PARA RAMAIS/DISTRIBUIÇÃO DE INSTALAÇÕES HIDRÁULICAS COM DIÂMETROS MAIORES QUE 75 MM E MENORES OU IGUAIS A 100 MM. AF_09/2023</v>
          </cell>
          <cell r="C5416" t="str">
            <v>M</v>
          </cell>
          <cell r="D5416">
            <v>8.1300000000000008</v>
          </cell>
          <cell r="E5416">
            <v>7.83</v>
          </cell>
          <cell r="F5416">
            <v>15.96</v>
          </cell>
        </row>
        <row r="5417">
          <cell r="A5417">
            <v>91166</v>
          </cell>
          <cell r="B5417" t="str">
            <v>FIXAÇÃO DE TUBOS HORIZONTAIS DE PEX OU MULTICAMADAS, DIÂMETROS IGUAIS OU INFERIORES A 40 MM, COM ABRAÇADEIRA PLÁSTICA FIXADA EM LAJE. AF_09/2023_PE</v>
          </cell>
          <cell r="C5417" t="str">
            <v>M</v>
          </cell>
          <cell r="D5417">
            <v>2.31</v>
          </cell>
          <cell r="E5417">
            <v>1.5</v>
          </cell>
          <cell r="F5417">
            <v>3.81</v>
          </cell>
        </row>
        <row r="5418">
          <cell r="A5418">
            <v>91167</v>
          </cell>
          <cell r="B5418" t="str">
            <v>FIXAÇÃO DE TUBOS HORIZONTAIS DE PPR DIÂMETROS MENORES OU IGUAIS A 40 MM COM ABRAÇADEIRA METÁLICA RÍGIDA TIPO U PERFIL 1 1/4, FIXADA EM PERFILADO EM LAJE. AF_09/2023_PS</v>
          </cell>
          <cell r="C5418" t="str">
            <v>M</v>
          </cell>
          <cell r="D5418">
            <v>6.7800000000000011</v>
          </cell>
          <cell r="E5418">
            <v>5.6</v>
          </cell>
          <cell r="F5418">
            <v>12.38</v>
          </cell>
        </row>
        <row r="5419">
          <cell r="A5419">
            <v>91170</v>
          </cell>
          <cell r="B5419" t="str">
            <v>FIXAÇÃO DE TUBOS HORIZONTAIS DE PVC ÁGUA, PVC ESGOTO, PVC ÁGUA PLUVIAL, CPVC, PPR, COBRE OU AÇO, DIÂMETROS MENORES OU IGUAIS A 40 MM, COM ABRAÇADEIRA METÁLICA RÍGIDA TIPO U PERFIL 1 1/4, FIXADA EM PERFILADO EM LAJE. AF_09/2023_PS</v>
          </cell>
          <cell r="C5419" t="str">
            <v>M</v>
          </cell>
          <cell r="D5419">
            <v>6.7800000000000011</v>
          </cell>
          <cell r="E5419">
            <v>5.6</v>
          </cell>
          <cell r="F5419">
            <v>12.38</v>
          </cell>
        </row>
        <row r="5420">
          <cell r="A5420">
            <v>91171</v>
          </cell>
          <cell r="B5420" t="str">
            <v>FIXAÇÃO DE TUBOS HORIZONTAIS DE PVC ÁGUA, PVC ESGOTO, PVC ÁGUA PLUVIAL, CPVC, PPR, COBRE OU AÇO, DIÂMETROS MAIORES QUE 40 MM E MENORES OU IGUAIS A 75 MM, COM ABRAÇADEIRA METÁLICA RÍGIDA TIPO U PERFIL 2 1/2, FIXADA EM PERFILADO EM LAJE. AF_09/2023_PS</v>
          </cell>
          <cell r="C5420" t="str">
            <v>M</v>
          </cell>
          <cell r="D5420">
            <v>12.16</v>
          </cell>
          <cell r="E5420">
            <v>8.32</v>
          </cell>
          <cell r="F5420">
            <v>20.48</v>
          </cell>
        </row>
        <row r="5421">
          <cell r="A5421">
            <v>91172</v>
          </cell>
          <cell r="B5421" t="str">
            <v>FIXAÇÃO DE TUBOS HORIZONTAIS DE PVC ÁGUA, PVC ESGOTO, PVC ÁGUA PLUVIAL, CPVC, PPR, COBRE OU AÇO, DIÂMETROS MAIORES QUE 75 MM E MENORES OU IGUAIS A 100 MM, COM ABRAÇADEIRA METÁLICA RÍGIDA TIPO U PERFIL 4, FIXADA EM PERFILADO EM LAJE. AF_09/2023_PS</v>
          </cell>
          <cell r="C5421" t="str">
            <v>M</v>
          </cell>
          <cell r="D5421">
            <v>14.200000000000001</v>
          </cell>
          <cell r="E5421">
            <v>9.44</v>
          </cell>
          <cell r="F5421">
            <v>23.64</v>
          </cell>
        </row>
        <row r="5422">
          <cell r="A5422">
            <v>91173</v>
          </cell>
          <cell r="B5422" t="str">
            <v>FIXAÇÃO DE TUBOS VERTICAIS DE PVC ÁGUA, PVC ESGOTO, PVC ÁGUA PLUVIAL, CPVC, PPR, COBRE OU AÇO, DIÂMETROS MENORES OU IGUAIS A 40 MM, COM ABRAÇADEIRA METÁLICA RÍGIDA TIPO U PERFIL 1 1/4, FIXADA EM PERFILADO EM PAREDE. AF_09/2023_PS</v>
          </cell>
          <cell r="C5422" t="str">
            <v>M</v>
          </cell>
          <cell r="D5422">
            <v>2.5100000000000002</v>
          </cell>
          <cell r="E5422">
            <v>2.1</v>
          </cell>
          <cell r="F5422">
            <v>4.6100000000000003</v>
          </cell>
        </row>
        <row r="5423">
          <cell r="A5423">
            <v>91174</v>
          </cell>
          <cell r="B5423" t="str">
            <v>FIXAÇÃO DE TUBOS VERTICAIS DE PVC ÁGUA, PVC ESGOTO, PVC ÁGUA PLUVIAL, CPVC, PPR, COBRE OU AÇO, DIÂMETROS MAIORES QUE 40 MM E MENORES OU IGUAIS A 75 MM, COM ABRAÇADEIRA METÁLICA RÍGIDA TIPO U PERFIL 2 1/2, FIXADA EM PERFILADO EM PAREDE. AF_09/2023_PS</v>
          </cell>
          <cell r="C5423" t="str">
            <v>M</v>
          </cell>
          <cell r="D5423">
            <v>4.8499999999999996</v>
          </cell>
          <cell r="E5423">
            <v>3.33</v>
          </cell>
          <cell r="F5423">
            <v>8.18</v>
          </cell>
        </row>
        <row r="5424">
          <cell r="A5424">
            <v>91175</v>
          </cell>
          <cell r="B5424" t="str">
            <v>FIXAÇÃO DE TUBOS VERTICAIS DE PVC ÁGUA, PVC ESGOTO, PVC ÁGUA PLUVIAL, CPVC, PPR, COBRE OU AÇO, DIÂMETROS MAIORES QUE 75 MM E MENORES OU IGUAIS A 100 MM, COM ABRAÇADEIRA METÁLICA RÍGIDA TIPO U PERFIL 4, FIXADA EM PERFILADO EM PAREDE. AF_09/2023_PS</v>
          </cell>
          <cell r="C5424" t="str">
            <v>M</v>
          </cell>
          <cell r="D5424">
            <v>7.6599999999999993</v>
          </cell>
          <cell r="E5424">
            <v>5.1100000000000003</v>
          </cell>
          <cell r="F5424">
            <v>12.77</v>
          </cell>
        </row>
        <row r="5425">
          <cell r="A5425">
            <v>91176</v>
          </cell>
          <cell r="B5425" t="str">
            <v>FIXAÇÃO DE TUBOS HORIZONTAIS DE PPR DIÂMETROS MENORES OU IGUAIS A 40 MM, COM ABRAÇADEIRA METÁLICA RÍGIDA TIPO  D  COM PARAFUSO DE FIXAÇÃO 1 1/4, FIXADA DIRETAMENTE NA LAJE OU PAREDE. AF_09/2023</v>
          </cell>
          <cell r="C5425" t="str">
            <v>M</v>
          </cell>
          <cell r="D5425">
            <v>13.079999999999998</v>
          </cell>
          <cell r="E5425">
            <v>7.37</v>
          </cell>
          <cell r="F5425">
            <v>20.45</v>
          </cell>
        </row>
        <row r="5426">
          <cell r="A5426">
            <v>91179</v>
          </cell>
          <cell r="B5426" t="str">
            <v>FIXAÇÃO DE TUBOS HORIZONTAIS DE PVC ÁGUA/PVC ESGOTO/PVC PLUVIAL/CPVC/PPR/COBRE OU AÇO, DIÂMETROS MENORES OU IGUAIS A 40 MM, COM ABRAÇADEIRA METÁLICA RÍGIDA TIPO  D  COM PARAFUSO DE FIXAÇÃO 1 1/4", FIXADA DIRETAMENTE NA LAJE OU PAREDE. AF_09/2023</v>
          </cell>
          <cell r="C5426" t="str">
            <v>M</v>
          </cell>
          <cell r="D5426">
            <v>13.079999999999998</v>
          </cell>
          <cell r="E5426">
            <v>7.37</v>
          </cell>
          <cell r="F5426">
            <v>20.45</v>
          </cell>
        </row>
        <row r="5427">
          <cell r="A5427">
            <v>91180</v>
          </cell>
          <cell r="B5427" t="str">
            <v>FIXAÇÃO DE TUBOS HORIZONTAIS DE PVC ÁGUA/PVC ESGOTO/PVC PLUVIAL/CPVC/PPR/COBRE OU AÇO, DIÂMETROS MAIORES QUE 40 MM E MENORES OU IGUAIS A 75 MM, COM ABRAÇADEIRA TIPO  D  COM PARAFUSO DE FIXAÇÃO 2 1/2", FIXADA DIRETAMENTE NA LAJE OU PAREDE. AF_09/2023</v>
          </cell>
          <cell r="C5427" t="str">
            <v>M</v>
          </cell>
          <cell r="D5427">
            <v>17.650000000000002</v>
          </cell>
          <cell r="E5427">
            <v>9.9499999999999993</v>
          </cell>
          <cell r="F5427">
            <v>27.6</v>
          </cell>
        </row>
        <row r="5428">
          <cell r="A5428">
            <v>91181</v>
          </cell>
          <cell r="B5428" t="str">
            <v>FIXAÇÃO DE TUBOS HORIZONTAIS DE  PVC ÁGUA/PVC ESGOTO/PVC PLUVIAL/CPVC/PPR/COBRE OU AÇO, DIÂMETROS MAIORES QUE 75 MM E MENORES OU IGUAIS A 100 MM, COM ABRAÇADEIRA TIPO  D  COM PARAFUSO DE FIXAÇÃO 4", FIXADA DIRETAMENTE NA LAJE OU PAREDE. AF_09/2023</v>
          </cell>
          <cell r="C5428" t="str">
            <v>M</v>
          </cell>
          <cell r="D5428">
            <v>18.46</v>
          </cell>
          <cell r="E5428">
            <v>10.67</v>
          </cell>
          <cell r="F5428">
            <v>29.13</v>
          </cell>
        </row>
        <row r="5429">
          <cell r="A5429">
            <v>91182</v>
          </cell>
          <cell r="B5429" t="str">
            <v>FIXAÇÃO DE TUBOS HORIZONTAIS DE PPR, DIÂMETROS MENORES OU IGUAIS A 40 MM, COM ABRAÇADEIRA METÁLICA FLEXÍVEL 18 MM, FIXADA DIRETAMENTE NA LAJE. AF_09/2023</v>
          </cell>
          <cell r="C5429" t="str">
            <v>M</v>
          </cell>
          <cell r="D5429">
            <v>8.9499999999999993</v>
          </cell>
          <cell r="E5429">
            <v>17.350000000000001</v>
          </cell>
          <cell r="F5429">
            <v>26.3</v>
          </cell>
        </row>
        <row r="5430">
          <cell r="A5430">
            <v>91185</v>
          </cell>
          <cell r="B5430" t="str">
            <v>FIXAÇÃO DE TUBOS HORIZONTAIS DE PVC ÁGUA, PVC ESGOTO, PVC ÁGUA PLUVIAL, CPVC, PPR, COBRE OU AÇO, DIÂMETROS MENORES OU IGUAIS A 40 MM, COM ABRAÇADEIRA METÁLICA FLEXÍVEL 18 MM, FIXADA DIRETAMENTE NA LAJE. AF_09/2023</v>
          </cell>
          <cell r="C5430" t="str">
            <v>M</v>
          </cell>
          <cell r="D5430">
            <v>8.9499999999999993</v>
          </cell>
          <cell r="E5430">
            <v>17.350000000000001</v>
          </cell>
          <cell r="F5430">
            <v>26.3</v>
          </cell>
        </row>
        <row r="5431">
          <cell r="A5431">
            <v>91186</v>
          </cell>
          <cell r="B5431" t="str">
            <v>FIXAÇÃO DE TUBOS HORIZONTAIS DE PVC ÁGUA, PVC ESGOTO, PVC ÁGUA PLUVIAL, CPVC, PPR, COBRE OU AÇO, DIÂMETROS MAIORES QUE 40 MM E MENORES OU IGUAIS A 75 MM, COM ABRAÇADEIRA METÁLICA FLEXÍVEL 18 MM, FIXADA DIRETAMENTE NA LAJE. AF_09/2023</v>
          </cell>
          <cell r="C5431" t="str">
            <v>M</v>
          </cell>
          <cell r="D5431">
            <v>9.7600000000000016</v>
          </cell>
          <cell r="E5431">
            <v>19.29</v>
          </cell>
          <cell r="F5431">
            <v>29.05</v>
          </cell>
        </row>
        <row r="5432">
          <cell r="A5432">
            <v>91187</v>
          </cell>
          <cell r="B5432" t="str">
            <v>FIXAÇÃO DE TUBOS HORIZONTAIS DE PVC ÁGUA, PVC ESGOTO, PVC ÁGUA PLUVIAL, CPVC, PPR, COBRE OU AÇO, DIÂMETROS MAIORES QUE 75 MM E MENORES OU IGUAIS A 100 MM, COM ABRAÇADEIRA METÁLICA FLEXÍVEL 18 MM, FIXADA DIRETAMENTE NA LAJE. AF_09/2023</v>
          </cell>
          <cell r="C5432" t="str">
            <v>M</v>
          </cell>
          <cell r="D5432">
            <v>8.610000000000003</v>
          </cell>
          <cell r="E5432">
            <v>17.579999999999998</v>
          </cell>
          <cell r="F5432">
            <v>26.19</v>
          </cell>
        </row>
        <row r="5433">
          <cell r="A5433">
            <v>91188</v>
          </cell>
          <cell r="B5433" t="str">
            <v>CHUMBAMENTO PONTUAL DE ABERTURA EM LAJE COM PASSAGEM DE 1 TUBO COM DIÂMETRO DE  50 MM. AF_09/2023</v>
          </cell>
          <cell r="C5433" t="str">
            <v>UN</v>
          </cell>
          <cell r="D5433">
            <v>5.8699999999999992</v>
          </cell>
          <cell r="E5433">
            <v>7.98</v>
          </cell>
          <cell r="F5433">
            <v>13.85</v>
          </cell>
        </row>
        <row r="5434">
          <cell r="A5434">
            <v>91189</v>
          </cell>
          <cell r="B5434" t="str">
            <v>CHUMBAMENTO PONTUAL DE ABERTURA EM LAJE COM PASSAGEM DE 5 TUBOS COM  DIÂMETROS DE  50 MM. AF_09/2023</v>
          </cell>
          <cell r="C5434" t="str">
            <v>UN</v>
          </cell>
          <cell r="D5434">
            <v>41.31</v>
          </cell>
          <cell r="E5434">
            <v>33.17</v>
          </cell>
          <cell r="F5434">
            <v>74.48</v>
          </cell>
        </row>
        <row r="5435">
          <cell r="A5435">
            <v>91190</v>
          </cell>
          <cell r="B5435" t="str">
            <v>CHUMBAMENTO PONTUAL EM PASSAGEM DE TUBO COM DIÂMETRO MENOR OU IGUAL A 40 MM. AF_09/2023</v>
          </cell>
          <cell r="C5435" t="str">
            <v>UN</v>
          </cell>
          <cell r="D5435">
            <v>4.99</v>
          </cell>
          <cell r="E5435">
            <v>6.17</v>
          </cell>
          <cell r="F5435">
            <v>11.16</v>
          </cell>
        </row>
        <row r="5436">
          <cell r="A5436">
            <v>91191</v>
          </cell>
          <cell r="B5436" t="str">
            <v>CHUMBAMENTO PONTUAL EM PASSAGEM DE TUBO COM DIÂMETROS ENTRE 40 MM E 75 MM. AF_09/2023</v>
          </cell>
          <cell r="C5436" t="str">
            <v>UN</v>
          </cell>
          <cell r="D5436">
            <v>8.0100000000000016</v>
          </cell>
          <cell r="E5436">
            <v>7.2</v>
          </cell>
          <cell r="F5436">
            <v>15.21</v>
          </cell>
        </row>
        <row r="5437">
          <cell r="A5437">
            <v>91192</v>
          </cell>
          <cell r="B5437" t="str">
            <v>CHUMBAMENTO PONTUAL EM PASSAGEM DE TUBO COM DIÂMETRO MAIOR QUE 75 MM E MENORES OU IGUAIS A 150 MM. AF_09/2023</v>
          </cell>
          <cell r="C5437" t="str">
            <v>UN</v>
          </cell>
          <cell r="D5437">
            <v>13.35</v>
          </cell>
          <cell r="E5437">
            <v>9.1300000000000008</v>
          </cell>
          <cell r="F5437">
            <v>22.48</v>
          </cell>
        </row>
        <row r="5438">
          <cell r="A5438">
            <v>91222</v>
          </cell>
          <cell r="B5438" t="str">
            <v>RASGO LINEAR MANUAL EM ALVENARIA, PARA RAMAIS/ DISTRIBUIÇÃO DE INSTALAÇÕES HIDRÁULICAS, DIÂMETROS MAIORES QUE 40 MM E MENORES OU IGUAIS A 75 MM. AF_09/2023</v>
          </cell>
          <cell r="C5438" t="str">
            <v>M</v>
          </cell>
          <cell r="D5438">
            <v>2.5500000000000007</v>
          </cell>
          <cell r="E5438">
            <v>7.18</v>
          </cell>
          <cell r="F5438">
            <v>9.73</v>
          </cell>
        </row>
        <row r="5439">
          <cell r="A5439">
            <v>94480</v>
          </cell>
          <cell r="B5439" t="str">
            <v>CONJUNTO HIDRÁULICO PARA INSTALAÇÃO DE BOMBA EM AÇO ROSCÁVEL, DN SUCÇÃO 65 (2½) E DN RECALQUE 50 (2), PARA EDIFICAÇÃO ENTRE 12 E 18 PAVIMENTOS  FORNECIMENTO E INSTALAÇÃO. AF_06/2016</v>
          </cell>
          <cell r="C5439" t="str">
            <v>UN</v>
          </cell>
          <cell r="D5439">
            <v>2389.0100000000002</v>
          </cell>
          <cell r="E5439">
            <v>705.54</v>
          </cell>
          <cell r="F5439">
            <v>3094.55</v>
          </cell>
        </row>
        <row r="5440">
          <cell r="A5440">
            <v>94481</v>
          </cell>
          <cell r="B5440" t="str">
            <v>CONJUNTO HIDRÁULICO PARA INSTALAÇÃO DE BOMBA EM AÇO ROSCÁVEL, DN SUCÇÃO 50 (2) E DN RECALQUE 40 (1 1/2), PARA EDIFICAÇÃO ENTRE 8 E 12 PAVIMENTOS  FORNECIMENTO E INSTALAÇÃO. AF_06/2016</v>
          </cell>
          <cell r="C5440" t="str">
            <v>UN</v>
          </cell>
          <cell r="D5440">
            <v>1547.5</v>
          </cell>
          <cell r="E5440">
            <v>627.4</v>
          </cell>
          <cell r="F5440">
            <v>2174.9</v>
          </cell>
        </row>
        <row r="5441">
          <cell r="A5441">
            <v>94482</v>
          </cell>
          <cell r="B5441" t="str">
            <v>CONJUNTO HIDRÁULICO PARA INSTALAÇÃO DE BOMBA EM AÇO ROSCÁVEL, DN SUCÇÃO 40 (1 1/2) E DN RECALQUE 32 (1 1/4), PARA EDIFICAÇÃO ENTRE 4 E 8 PAVIMENTOS  FORNECIMENTO E INSTALAÇÃO. AF_06/2016</v>
          </cell>
          <cell r="C5441" t="str">
            <v>UN</v>
          </cell>
          <cell r="D5441">
            <v>1150.8799999999999</v>
          </cell>
          <cell r="E5441">
            <v>571.24</v>
          </cell>
          <cell r="F5441">
            <v>1722.12</v>
          </cell>
        </row>
        <row r="5442">
          <cell r="A5442">
            <v>94483</v>
          </cell>
          <cell r="B5442" t="str">
            <v>CONJUNTO HIDRÁULICO PARA INSTALAÇÃO DE BOMBA EM AÇO ROSCÁVEL, DN SUCÇÃO 32 (1 1/4) E DN RECALQUE 25 (1), PARA EDIFICAÇÃO ATÉ 4 PAVIMENTOS  FORNECIMENTO E INSTALAÇÃO. AF_06/2016</v>
          </cell>
          <cell r="C5442" t="str">
            <v>UN</v>
          </cell>
          <cell r="D5442">
            <v>926.03999999999985</v>
          </cell>
          <cell r="E5442">
            <v>525.07000000000005</v>
          </cell>
          <cell r="F5442">
            <v>1451.11</v>
          </cell>
        </row>
        <row r="5443">
          <cell r="A5443">
            <v>95541</v>
          </cell>
          <cell r="B5443" t="str">
            <v>FIXAÇÃO DE DUTOS FLEXÍVEIS CIRCULARES,  DIÂMETRO 109 MM OU 4", COM ABRAÇADEIRA METÁLICA FLEXÍVEL FIXADA DIRETAMENTE NA LAJE, SOMENTE MÃO DE OBRA. AF_09/2023</v>
          </cell>
          <cell r="C5443" t="str">
            <v>UN</v>
          </cell>
          <cell r="D5443">
            <v>7.0699999999999967</v>
          </cell>
          <cell r="E5443">
            <v>20.170000000000002</v>
          </cell>
          <cell r="F5443">
            <v>27.24</v>
          </cell>
        </row>
        <row r="5444">
          <cell r="A5444">
            <v>96559</v>
          </cell>
          <cell r="B5444" t="str">
            <v>SUPORTE PARA DUTO EM CHAPA GALVANIZADA BITOLA 26, EM PERFILADO COM COMPRIMENTO DE 35 CM FIXADO EM LAJE, POR METRO DE DUTO FIXADO. AF_09/2023</v>
          </cell>
          <cell r="C5444" t="str">
            <v>M2</v>
          </cell>
          <cell r="D5444">
            <v>28.26</v>
          </cell>
          <cell r="E5444">
            <v>9.48</v>
          </cell>
          <cell r="F5444">
            <v>37.74</v>
          </cell>
        </row>
        <row r="5445">
          <cell r="A5445">
            <v>96560</v>
          </cell>
          <cell r="B5445" t="str">
            <v>SUPORTE PARA DUTO EM CHAPA GALVANIZADA BITOLA 24, EM PERFILADO COM COMPRIMENTO DE 55 CM FIXADO EM LAJE, POR METRO DE DUTO FIXADO. AF_09/2023</v>
          </cell>
          <cell r="C5445" t="str">
            <v>M2</v>
          </cell>
          <cell r="D5445">
            <v>22.620000000000005</v>
          </cell>
          <cell r="E5445">
            <v>13.72</v>
          </cell>
          <cell r="F5445">
            <v>36.340000000000003</v>
          </cell>
        </row>
        <row r="5446">
          <cell r="A5446">
            <v>96562</v>
          </cell>
          <cell r="B5446" t="str">
            <v>SUPORTE PARA ELETROCALHA LISA OU PERFURADA EM AÇO GALVANIZADO, LARGURA 400 MM, EM PERFILADO COM COMPRIMENTO DE 45 CM FIXADO EM LAJE, POR METRO DE ELETROCALHA FIXADA. AF_09/2023</v>
          </cell>
          <cell r="C5446" t="str">
            <v>M</v>
          </cell>
          <cell r="D5446">
            <v>34.47</v>
          </cell>
          <cell r="E5446">
            <v>20.38</v>
          </cell>
          <cell r="F5446">
            <v>54.85</v>
          </cell>
        </row>
        <row r="5447">
          <cell r="A5447">
            <v>96563</v>
          </cell>
          <cell r="B5447" t="str">
            <v>SUPORTE PARA ELETROCALHA LISA OU PERFURADA EM AÇO GALVANIZADO, LARGURA 800 MM, EM PERFILADO COM COMPRIMENTO DE 85 CM FIXADO EM LAJE, POR METRO DE ELETROCALHA FIXADA. AF_09/2023</v>
          </cell>
          <cell r="C5447" t="str">
            <v>M</v>
          </cell>
          <cell r="D5447">
            <v>41.56</v>
          </cell>
          <cell r="E5447">
            <v>20.38</v>
          </cell>
          <cell r="F5447">
            <v>61.94</v>
          </cell>
        </row>
        <row r="5448">
          <cell r="A5448">
            <v>100128</v>
          </cell>
          <cell r="B5448" t="str">
            <v>TIL (TUBO DE INSPEÇÃO E LIMPEZA) RADIAL PARA ESGOTO, EM PVC, DN 300X200 MM. AF_12/2020</v>
          </cell>
          <cell r="C5448" t="str">
            <v>UN</v>
          </cell>
          <cell r="D5448">
            <v>1613.6100000000001</v>
          </cell>
          <cell r="E5448">
            <v>24.79</v>
          </cell>
          <cell r="F5448">
            <v>1638.4</v>
          </cell>
        </row>
        <row r="5449">
          <cell r="A5449">
            <v>101802</v>
          </cell>
          <cell r="B5449" t="str">
            <v>CAIXA ENTERRADA RETENTORA DE AREIA RETANGULAR, EM ALVENARIA COM BLOCOS DE CONCRETO, DIMENSÕES INTERNAS: 1,00 X 1,00 X 1,20 M, EXCLUINDO TAMPÃO. AF_12/2020</v>
          </cell>
          <cell r="C5449" t="str">
            <v>UN</v>
          </cell>
          <cell r="D5449">
            <v>1072.8400000000001</v>
          </cell>
          <cell r="E5449">
            <v>606.80999999999995</v>
          </cell>
          <cell r="F5449">
            <v>1679.65</v>
          </cell>
        </row>
        <row r="5450">
          <cell r="A5450">
            <v>101803</v>
          </cell>
          <cell r="B5450" t="str">
            <v>CAIXA ENTERRADA SEPARADORA DE ÓLEO RETANGULAR, EM ALVENARIA COM BLOCOS DE CONCRETO, DIMENSÕES INTERNAS: 0,6 X 0,6 X 1,00 M, EXCLUINDO TAMPÃO. AF_12/2020</v>
          </cell>
          <cell r="C5450" t="str">
            <v>UN</v>
          </cell>
          <cell r="D5450">
            <v>660.03</v>
          </cell>
          <cell r="E5450">
            <v>422.66</v>
          </cell>
          <cell r="F5450">
            <v>1082.69</v>
          </cell>
        </row>
        <row r="5451">
          <cell r="A5451">
            <v>101804</v>
          </cell>
          <cell r="B5451" t="str">
            <v>CAIXA ENTERRADA SEPARADORA DE ÓLEO RETANGULAR, EM ALVENARIA COM BLOCOS DE CONCRETO, DIMENSÕES INTERNAS: 0,8 X 0,8 X 1,00 M, EXCLUINDO TAMPÃO. AF_12/2020</v>
          </cell>
          <cell r="C5451" t="str">
            <v>UN</v>
          </cell>
          <cell r="D5451">
            <v>859.78000000000009</v>
          </cell>
          <cell r="E5451">
            <v>498.37</v>
          </cell>
          <cell r="F5451">
            <v>1358.15</v>
          </cell>
        </row>
        <row r="5452">
          <cell r="A5452">
            <v>101805</v>
          </cell>
          <cell r="B5452" t="str">
            <v>CAIXA ENTERRADA SEPARADORA DE ÓLEO RETANGULAR, EM ALVENARIA COM BLOCOS DE CONCRETO, DIMENSÕES INTERNAS: 1,00 X 1,00 X 1,00 M, EXCLUINDO TAMPÃO. AF_12/2020</v>
          </cell>
          <cell r="C5452" t="str">
            <v>UN</v>
          </cell>
          <cell r="D5452">
            <v>1096.1399999999999</v>
          </cell>
          <cell r="E5452">
            <v>635.41999999999996</v>
          </cell>
          <cell r="F5452">
            <v>1731.56</v>
          </cell>
        </row>
        <row r="5453">
          <cell r="A5453">
            <v>102111</v>
          </cell>
          <cell r="B5453" t="str">
            <v>BOMBA CENTRÍFUGA, MONOFÁSICA, 0,5 CV OU 0,49 HP, HM 6 A 20 M, Q 1,2 A 8,3 M3/H - FORNECIMENTO E INSTALAÇÃO. AF_12/2020</v>
          </cell>
          <cell r="C5453" t="str">
            <v>UN</v>
          </cell>
          <cell r="D5453">
            <v>866.28</v>
          </cell>
          <cell r="E5453">
            <v>107.13</v>
          </cell>
          <cell r="F5453">
            <v>973.41</v>
          </cell>
        </row>
        <row r="5454">
          <cell r="A5454">
            <v>102112</v>
          </cell>
          <cell r="B5454" t="str">
            <v>BOMBA CENTRÍFUGA, MONOFÁSICA, 0,5 CV OU 0,49 HP, HM 6 A 20 M, Q 1,2 A 8,3 M3/H (NÃO INCLUI O FORNECIMENTO DA BOMBA). AF_12/2020</v>
          </cell>
          <cell r="C5454" t="str">
            <v>UN</v>
          </cell>
          <cell r="D5454">
            <v>50.159999999999982</v>
          </cell>
          <cell r="E5454">
            <v>107.23</v>
          </cell>
          <cell r="F5454">
            <v>157.38999999999999</v>
          </cell>
        </row>
        <row r="5455">
          <cell r="A5455">
            <v>102113</v>
          </cell>
          <cell r="B5455" t="str">
            <v>BOMBA CENTRÍFUGA, TRIFÁSICA, 1 CV OU 0,99 HP, HM 14 A 40 M, Q 0,6 A 8,4 M3/H - FORNECIMENTO E INSTALAÇÃO. AF_12/2020</v>
          </cell>
          <cell r="C5455" t="str">
            <v>UN</v>
          </cell>
          <cell r="D5455">
            <v>1426.89</v>
          </cell>
          <cell r="E5455">
            <v>110.02</v>
          </cell>
          <cell r="F5455">
            <v>1536.91</v>
          </cell>
        </row>
        <row r="5456">
          <cell r="A5456">
            <v>102114</v>
          </cell>
          <cell r="B5456" t="str">
            <v>BOMBA CENTRÍFUGA, TRIFÁSICA, 1 CV OU 0,99 HP, HM 14 A 40 M, Q 0,6 A 8,4 M3/H (NÃO INCLUI O FORNECIMENTO DA BOMBA). AF_12/2020</v>
          </cell>
          <cell r="C5456" t="str">
            <v>UN</v>
          </cell>
          <cell r="D5456">
            <v>51.269999999999996</v>
          </cell>
          <cell r="E5456">
            <v>110.11</v>
          </cell>
          <cell r="F5456">
            <v>161.38</v>
          </cell>
        </row>
        <row r="5457">
          <cell r="A5457">
            <v>102115</v>
          </cell>
          <cell r="B5457" t="str">
            <v>BOMBA CENTRÍFUGA, TRIFÁSICA, 1,5 CV OU 1,48 HP, HM 10 A 70 M, Q 1,8 A 5,3 M3/H - FORNECIMENTO E INSTALAÇÃO. AF_12/2020</v>
          </cell>
          <cell r="C5457" t="str">
            <v>UN</v>
          </cell>
          <cell r="D5457">
            <v>2516.56</v>
          </cell>
          <cell r="E5457">
            <v>156.82</v>
          </cell>
          <cell r="F5457">
            <v>2673.38</v>
          </cell>
        </row>
        <row r="5458">
          <cell r="A5458">
            <v>102116</v>
          </cell>
          <cell r="B5458" t="str">
            <v>BOMBA CENTRÍFUGA, TRIFÁSICA, 1,5 CV OU 1,48 HP, HM 10 A 24 M, Q 6,1 A 21,9 M3/H - FORNECIMENTO E INSTALAÇÃO. AF_12/2020</v>
          </cell>
          <cell r="C5458" t="str">
            <v>UN</v>
          </cell>
          <cell r="D5458">
            <v>1527.28</v>
          </cell>
          <cell r="E5458">
            <v>113.51</v>
          </cell>
          <cell r="F5458">
            <v>1640.79</v>
          </cell>
        </row>
        <row r="5459">
          <cell r="A5459">
            <v>102117</v>
          </cell>
          <cell r="B5459" t="str">
            <v>BOMBA CENTRÍFUGA, TRIFÁSICA, 1,5 CV OU 1,48 HP (NÃO INCLUI O FORNECIMENTO DA BOMBA). AF_12/2020</v>
          </cell>
          <cell r="C5459" t="str">
            <v>UN</v>
          </cell>
          <cell r="D5459">
            <v>52.61</v>
          </cell>
          <cell r="E5459">
            <v>113.61</v>
          </cell>
          <cell r="F5459">
            <v>166.22</v>
          </cell>
        </row>
        <row r="5460">
          <cell r="A5460">
            <v>102118</v>
          </cell>
          <cell r="B5460" t="str">
            <v>BOMBA CENTRÍFUGA, TRIFÁSICA, 3 CV OU 2,96 HP, HM 34 A 40 M, Q 8,6 A 14,8 M3/H - FORNECIMENTO E INSTALAÇÃO. AF_12/2020</v>
          </cell>
          <cell r="C5460" t="str">
            <v>UN</v>
          </cell>
          <cell r="D5460">
            <v>2111.3900000000003</v>
          </cell>
          <cell r="E5460">
            <v>116.49</v>
          </cell>
          <cell r="F5460">
            <v>2227.88</v>
          </cell>
        </row>
        <row r="5461">
          <cell r="A5461">
            <v>102119</v>
          </cell>
          <cell r="B5461" t="str">
            <v>BOMBA CENTRÍFUGA, TRIFÁSICA, 3 CV OU 2,96 HP, HM 34 A 40 M, Q 8,6 A 14,8 M3/H (NÃO INCLUI O FORNECIMENTO DA BOMBA). AF_12/2020</v>
          </cell>
          <cell r="C5461" t="str">
            <v>UN</v>
          </cell>
          <cell r="D5461">
            <v>53.789999999999992</v>
          </cell>
          <cell r="E5461">
            <v>116.6</v>
          </cell>
          <cell r="F5461">
            <v>170.39</v>
          </cell>
        </row>
        <row r="5462">
          <cell r="A5462">
            <v>102121</v>
          </cell>
          <cell r="B5462" t="str">
            <v>MOTO BOMBA HORIZONTAL ATÉ 10 CV, HM 75 A 80 M, Q 25,4 A 48 (NÃO INCLUI O FORNECIMENTO DA BOMBA). AF_12/2020</v>
          </cell>
          <cell r="C5462" t="str">
            <v>UN</v>
          </cell>
          <cell r="D5462">
            <v>65.989999999999981</v>
          </cell>
          <cell r="E5462">
            <v>147.99</v>
          </cell>
          <cell r="F5462">
            <v>213.98</v>
          </cell>
        </row>
        <row r="5463">
          <cell r="A5463">
            <v>102122</v>
          </cell>
          <cell r="B5463" t="str">
            <v>BOMBA CENTRÍFUGA, TRIFÁSICA, 10 CV OU 9,86 HP, HM 85 A 140 M, Q 4,2 A 14,9 M3/H - FORNECIMENTO E INSTALAÇÃO. AF_12/2020</v>
          </cell>
          <cell r="C5463" t="str">
            <v>UN</v>
          </cell>
          <cell r="D5463">
            <v>7326.04</v>
          </cell>
          <cell r="E5463">
            <v>156.81</v>
          </cell>
          <cell r="F5463">
            <v>7482.85</v>
          </cell>
        </row>
        <row r="5464">
          <cell r="A5464">
            <v>102123</v>
          </cell>
          <cell r="B5464" t="str">
            <v>BOMBA CENTRÍFUGA, TRIFÁSICA, 10 CV OU 9,86 HP, HM 85 A 140 M, Q 4,2 A 14,9 M3/H (NÃO INCLUI O FORNECIMENTO DA BOMBA). AF_12/2020</v>
          </cell>
          <cell r="C5464" t="str">
            <v>UN</v>
          </cell>
          <cell r="D5464">
            <v>69.44</v>
          </cell>
          <cell r="E5464">
            <v>156.94</v>
          </cell>
          <cell r="F5464">
            <v>226.38</v>
          </cell>
        </row>
        <row r="5465">
          <cell r="A5465">
            <v>102136</v>
          </cell>
          <cell r="B5465" t="str">
            <v>INSTALAÇÃO DE QUADRO ELÉTRICO PARA BOMBAS TRIFÁSICAS ATÉ 25 CV (NÃO INCLUI O FORNECIMENTO DO QUADRO). AF_12/2020</v>
          </cell>
          <cell r="C5465" t="str">
            <v>UN</v>
          </cell>
          <cell r="D5465">
            <v>24.269999999999996</v>
          </cell>
          <cell r="E5465">
            <v>57.19</v>
          </cell>
          <cell r="F5465">
            <v>81.459999999999994</v>
          </cell>
        </row>
        <row r="5466">
          <cell r="A5466">
            <v>102137</v>
          </cell>
          <cell r="B5466" t="str">
            <v>CHAVE DE BOIA AUTOMÁTICA SUPERIOR/INFERIOR 15A/250V - FORNECIMENTO E INSTALAÇÃO. AF_12/2020</v>
          </cell>
          <cell r="C5466" t="str">
            <v>UN</v>
          </cell>
          <cell r="D5466">
            <v>57.6</v>
          </cell>
          <cell r="E5466">
            <v>25.79</v>
          </cell>
          <cell r="F5466">
            <v>83.39</v>
          </cell>
        </row>
        <row r="5467">
          <cell r="A5467">
            <v>102138</v>
          </cell>
          <cell r="B5467" t="str">
            <v>MOTO BOMBA HORIZONTAL DE 12,5 A 25 CV, HM 140 M (NÃO INCLUI O FORNECIMENTO DA BOMBA). AF_12/2020</v>
          </cell>
          <cell r="C5467" t="str">
            <v>UN</v>
          </cell>
          <cell r="D5467">
            <v>75.110000000000014</v>
          </cell>
          <cell r="E5467">
            <v>171.48</v>
          </cell>
          <cell r="F5467">
            <v>246.59</v>
          </cell>
        </row>
        <row r="5468">
          <cell r="A5468">
            <v>103517</v>
          </cell>
          <cell r="B5468" t="str">
            <v>AQUECEDOR SOLAR COMPACTO, KIT PARA 1 COLETOR SOLAR EM VIDRO TEMPERADO E SERPENTINA EM TUBO DE COBRE COM SUPORTE, RESERVATÓRIO, FIXAÇÕES E TUBOS - FORNECIMENTO E INSTALAÇÃO. AF_12/2021</v>
          </cell>
          <cell r="C5468" t="str">
            <v>UN</v>
          </cell>
          <cell r="D5468">
            <v>3515.01</v>
          </cell>
          <cell r="E5468">
            <v>89.95</v>
          </cell>
          <cell r="F5468">
            <v>3604.96</v>
          </cell>
        </row>
        <row r="5469">
          <cell r="A5469">
            <v>103519</v>
          </cell>
          <cell r="B5469" t="str">
            <v>BLOCO CONCRETADO NO LOCAL, 20X20X15CM, PARA BASE DE FIXAÇÃO DA ESTRUTURA SOLAR PARA LAJE DE CONCRETO - FORNECIMENTO E INSTALAÇÃO. AF_12/2021</v>
          </cell>
          <cell r="C5469" t="str">
            <v>UN</v>
          </cell>
          <cell r="D5469">
            <v>6.7200000000000006</v>
          </cell>
          <cell r="E5469">
            <v>3.99</v>
          </cell>
          <cell r="F5469">
            <v>10.71</v>
          </cell>
        </row>
        <row r="5470">
          <cell r="A5470">
            <v>103520</v>
          </cell>
          <cell r="B5470" t="str">
            <v>RESERVATÓRIO TÉRMICO/BOILER SOLAR EM AÇO INOX 400 L COM 2 PLACAS COLETORAS EM VIDRO TEMPERADO COM SERPENTINA EM TUBO DE COBRE 2 X 1 M - FORNECIMENTO E INSTALAÇÃO. AF_12/2021</v>
          </cell>
          <cell r="C5470" t="str">
            <v>UN</v>
          </cell>
          <cell r="D5470">
            <v>5908.7300000000005</v>
          </cell>
          <cell r="E5470">
            <v>24.69</v>
          </cell>
          <cell r="F5470">
            <v>5933.42</v>
          </cell>
        </row>
        <row r="5471">
          <cell r="A5471">
            <v>103521</v>
          </cell>
          <cell r="B5471" t="str">
            <v>RESERVATÓRIO TÉRMICO/BOILER SOLAR EM AÇO INOX 600 L COM 3 PLACAS COLETORAS EM VIDRO TEMPERADO COM SERPENTINA EM TUBO DE COBRE 2 X 1 M - FORNECIMENTO E INSTALAÇÃO. AF_12/2021</v>
          </cell>
          <cell r="C5471" t="str">
            <v>UN</v>
          </cell>
          <cell r="D5471">
            <v>7843.08</v>
          </cell>
          <cell r="E5471">
            <v>35.520000000000003</v>
          </cell>
          <cell r="F5471">
            <v>7878.6</v>
          </cell>
        </row>
        <row r="5472">
          <cell r="A5472">
            <v>103522</v>
          </cell>
          <cell r="B5472" t="str">
            <v>RESERVATÓRIO TÉRMICO/BOILER SOLAR EM AÇO INOX 800 L COM 4 PLACAS COLETORAS EM VIDRO TEMPERADO COM SERPENTINA EM TUBO DE COBRE 2 X 1 M - FORNECIMENTO E INSTALAÇÃO. AF_12/2021</v>
          </cell>
          <cell r="C5472" t="str">
            <v>UN</v>
          </cell>
          <cell r="D5472">
            <v>7792.4400000000005</v>
          </cell>
          <cell r="E5472">
            <v>176.65</v>
          </cell>
          <cell r="F5472">
            <v>7969.09</v>
          </cell>
        </row>
        <row r="5473">
          <cell r="A5473">
            <v>103523</v>
          </cell>
          <cell r="B5473" t="str">
            <v>RESERVATÓRIO TÉRMICO/BOILER SOLAR EM AÇO INOX 1000 L COM 5 PLACAS COLETORAS EM VIDRO TEMPERADO COM SERPENTINA EM TUBO DE COBRE 2 X 1 M - FORNECIMENTO E INSTALAÇÃO. AF_12/2021</v>
          </cell>
          <cell r="C5473" t="str">
            <v>UN</v>
          </cell>
          <cell r="D5473">
            <v>11793.88</v>
          </cell>
          <cell r="E5473">
            <v>183.51</v>
          </cell>
          <cell r="F5473">
            <v>11977.39</v>
          </cell>
        </row>
        <row r="5474">
          <cell r="A5474">
            <v>104660</v>
          </cell>
          <cell r="B5474" t="str">
            <v>CONJUNTO DE PONTOS HIDRÁULICOS DE ÁGUA FRIA PARA BANHEIRO (RAMAL/SUB-RAMAL E DISTRIBUIÇÃO) EM PVC, COM TUBOS, CONEXÕES, REGISTROS, CORTES E FIXAÇÕES EM PRÉDIO COM TUBULAÇÕES EMBUTIDAS COM RASGO. AF_05/2023</v>
          </cell>
          <cell r="C5474" t="str">
            <v>UN</v>
          </cell>
          <cell r="D5474">
            <v>776.66000000000008</v>
          </cell>
          <cell r="E5474">
            <v>667.49</v>
          </cell>
          <cell r="F5474">
            <v>1444.15</v>
          </cell>
        </row>
        <row r="5475">
          <cell r="A5475">
            <v>104661</v>
          </cell>
          <cell r="B5475" t="str">
            <v>CONJUNTO DE PONTOS HIDRÁULICOS DE ÁGUA FRIA PARA COZINHA (RAMAL/SUB-RAMAL E DISTRIBUIÇÃO) EM PVC, COM TUBOS, CONEXÕES, REGISTROS, CORTES E FIXAÇÕES EM PRÉDIO COM TUBULAÇÕES EMBUTIDAS COM RASGO. AF_05/2023</v>
          </cell>
          <cell r="C5475" t="str">
            <v>UN</v>
          </cell>
          <cell r="D5475">
            <v>311.12000000000006</v>
          </cell>
          <cell r="E5475">
            <v>334.32</v>
          </cell>
          <cell r="F5475">
            <v>645.44000000000005</v>
          </cell>
        </row>
        <row r="5476">
          <cell r="A5476">
            <v>104662</v>
          </cell>
          <cell r="B5476" t="str">
            <v>CONJUNTO DE PONTOS HIDRÁULICOS DE ÁGUA FRIA PARA ÁREA DE SERVIÇO (RAMAL/SUB-RAMAL E DISTRIBUIÇÃO) EM PVC, COM TUBOS, CONEXÕES, REGISTROS, CORTES E FIXAÇÕES EM PRÉDIO COM TUBULAÇÕES EMBUTIDAS COM RASGO. AF_05/2023</v>
          </cell>
          <cell r="C5476" t="str">
            <v>UN</v>
          </cell>
          <cell r="D5476">
            <v>237.64000000000001</v>
          </cell>
          <cell r="E5476">
            <v>209.9</v>
          </cell>
          <cell r="F5476">
            <v>447.54</v>
          </cell>
        </row>
        <row r="5477">
          <cell r="A5477">
            <v>104663</v>
          </cell>
          <cell r="B5477" t="str">
            <v>CONJUNTO DE PONTOS HIDRÁULICOS DE ÁGUA FRIA PARA BANHEIRO (RAMAL/SUB-RAMAL E DISTRIBUIÇÃO) EM PVC, COM TUBOS, CONEXÕES, REGISTROS, CORTES E FIXAÇÕES EM PRÉDIO (PRUMADA INDIVIDUAL), COM TUBULAÇÕES APARENTES OU EMBUTIDAS SEM RASGO. AF_05/2023</v>
          </cell>
          <cell r="C5477" t="str">
            <v>UN</v>
          </cell>
          <cell r="D5477">
            <v>324.23999999999995</v>
          </cell>
          <cell r="E5477">
            <v>259.07</v>
          </cell>
          <cell r="F5477">
            <v>583.30999999999995</v>
          </cell>
        </row>
        <row r="5478">
          <cell r="A5478">
            <v>104664</v>
          </cell>
          <cell r="B5478" t="str">
            <v>CONJUNTO DE PONTOS HIDRÁULICOS DE ÁGUA FRIA PARA COZINHA OU SERVIÇO (RAMAL/SUB-RAMAL E DISTRIBUIÇÃO) EM PVC, COM TUBOS, CONEXÕES, REGISTROS, CORTES E FIXAÇÕES EM PRÉDIO (PRUMADA INDIVIDUAL), COM TUBULAÇÕES APARENTES OU EMBUTIDAS SEM RASGO. AF_05/2023</v>
          </cell>
          <cell r="C5478" t="str">
            <v>UN</v>
          </cell>
          <cell r="D5478">
            <v>101.47000000000001</v>
          </cell>
          <cell r="E5478">
            <v>77.209999999999994</v>
          </cell>
          <cell r="F5478">
            <v>178.68</v>
          </cell>
        </row>
        <row r="5479">
          <cell r="A5479">
            <v>104665</v>
          </cell>
          <cell r="B5479" t="str">
            <v>CONJUNTO DE PONTOS HIDRÁULICOS DE ÁGUA FRIA PARA BANHEIRO (RAMAL/SUB-RAMAL E DISTRIBUIÇÃO) EM PVC, COM TUBOS, CONEXÕES, REGISTROS, CORTES E FIXAÇÕES EM PRÉDIO (PRUMADA COLETIVA), COM TUBULAÇÕES APARENTES OU EMBUTIDAS SEM RASGO. AF_05/2023</v>
          </cell>
          <cell r="C5479" t="str">
            <v>UN</v>
          </cell>
          <cell r="D5479">
            <v>406.7</v>
          </cell>
          <cell r="E5479">
            <v>330.96</v>
          </cell>
          <cell r="F5479">
            <v>737.66</v>
          </cell>
        </row>
        <row r="5480">
          <cell r="A5480">
            <v>104666</v>
          </cell>
          <cell r="B5480" t="str">
            <v>CONJUNTO DE PONTOS HIDRÁULICOS DE ÁGUA FRIA PARA COZINHA OU SERVIÇO (RAMAL/SUB-RAMAL E DISTRIBUIÇÃO) EM PVC, COM  TUBOS, CONEXÕES, REGISTROS, CORTES E FIXAÇÕES EM PRÉDIO (PRUMADA COLETIVA) SEM RASGO . AF_05/2023</v>
          </cell>
          <cell r="C5480" t="str">
            <v>UN</v>
          </cell>
          <cell r="D5480">
            <v>188.19000000000003</v>
          </cell>
          <cell r="E5480">
            <v>153.72999999999999</v>
          </cell>
          <cell r="F5480">
            <v>341.92</v>
          </cell>
        </row>
        <row r="5481">
          <cell r="A5481">
            <v>104667</v>
          </cell>
          <cell r="B5481" t="str">
            <v>COMPOSIÇÃO PARAMÉTRICA DE INSTALAÇÃO DE TUBOS DE PVC SOLDÁVEL PARA ÁGUA FRIA (PRUMADA INDIVIDUAL), POR APARTAMENTO, COM  CONEXÕES, CORTES E FIXAÇÕES, PARA PRÉDIO COM ATÉ 4 PAVIMENTOS. AF_05/2023</v>
          </cell>
          <cell r="C5481" t="str">
            <v>UN</v>
          </cell>
          <cell r="D5481">
            <v>99.600000000000009</v>
          </cell>
          <cell r="E5481">
            <v>27.05</v>
          </cell>
          <cell r="F5481">
            <v>126.65</v>
          </cell>
        </row>
        <row r="5482">
          <cell r="A5482">
            <v>104668</v>
          </cell>
          <cell r="B5482" t="str">
            <v>COMPOSIÇÃO PARAMÉTRICA DE INSTALAÇÃO DE TUBOS DE PVC SOLDÁVEL PARA ÁGUA FRIA, POR PAVIMENTO (PRUMADA COLETIVA), COM  CONEXÕES, CORTES E FIXAÇÕES, PARA PRÉDIO COM ATÉ 4 PAVIMENTOS, COM 4 APARTAMENTOS ALIMENTADOS POR PRUMADA E PAVIMENTO. AF_05/2023</v>
          </cell>
          <cell r="C5482" t="str">
            <v>UNXPAV</v>
          </cell>
          <cell r="D5482">
            <v>109.93</v>
          </cell>
          <cell r="E5482">
            <v>34.53</v>
          </cell>
          <cell r="F5482">
            <v>144.46</v>
          </cell>
        </row>
        <row r="5483">
          <cell r="A5483">
            <v>104669</v>
          </cell>
          <cell r="B5483" t="str">
            <v>COMPOSIÇÃO PARAMÉTRICA DE INSTALAÇÃO DE TUBOS DE PVC SOLDÁVEL PARA ÁGUA FRIA, POR PAVIMENTO (PRUMADA COLETIVA), COM  CONEXÕES, CORTES E FIXAÇÕES, PARA PRÉDIO ENTRE 5 E 8 PAVIMENTOS, COM 4 APARTAMENTOS ALIMENTADOS POR PRUMADA E PAVIMENTO. AF_05/2023</v>
          </cell>
          <cell r="C5483" t="str">
            <v>UNXPAV</v>
          </cell>
          <cell r="D5483">
            <v>130</v>
          </cell>
          <cell r="E5483">
            <v>38.619999999999997</v>
          </cell>
          <cell r="F5483">
            <v>168.62</v>
          </cell>
        </row>
        <row r="5484">
          <cell r="A5484">
            <v>104670</v>
          </cell>
          <cell r="B5484" t="str">
            <v>COMPOSIÇÃO PARAMÉTRICA DE INSTALAÇÃO DE TUBOS DE PVC SOLDÁVEL PARA ÁGUA FRIA, POR PAVIMENTO (PRUMADA COLETIVA), COM  CONEXÕES, CORTES E FIXAÇÕES, PARA PRÉDIO ENTRE 9 E 12 PAVIMENTOS, COM 4 APARTAMENTOS ALIMENTADOS POR PRUMADA E PAVIMENTO. AF_05/2023</v>
          </cell>
          <cell r="C5484" t="str">
            <v>UNXPAV</v>
          </cell>
          <cell r="D5484">
            <v>195.73000000000002</v>
          </cell>
          <cell r="E5484">
            <v>46.26</v>
          </cell>
          <cell r="F5484">
            <v>241.99</v>
          </cell>
        </row>
        <row r="5485">
          <cell r="A5485">
            <v>104671</v>
          </cell>
          <cell r="B5485" t="str">
            <v>CONJUNTO DE PONTOS HIDRÁULICOS DE ÁGUA QUENTE PARA BANHEIRO (RAMAL/SUB-RAMAL E DISTRIBUIÇÃO) EM CPVC, COM  TUBOS, CONEXÕES, REGISTROS, CORTES E FIXAÇÕES EM PRÉDIO COM TUBULAÇÕES EMBUTIDAS EM RASGO. AF_05/2023</v>
          </cell>
          <cell r="C5485" t="str">
            <v>UN</v>
          </cell>
          <cell r="D5485">
            <v>889.8</v>
          </cell>
          <cell r="E5485">
            <v>435.82</v>
          </cell>
          <cell r="F5485">
            <v>1325.62</v>
          </cell>
        </row>
        <row r="5486">
          <cell r="A5486">
            <v>104672</v>
          </cell>
          <cell r="B5486" t="str">
            <v>CONJUNTO DE PONTOS HIDRÁULICOS DE ÁGUA QUENTE PARA COZINHA (RAMAL/SUB-RAMAL E DISTRIBUIÇÃO) EM CPVC, COM  TUBOS, CONEXÕES, REGISTROS, CORTES E FIXAÇÕES EM PRÉDIO COM TUBULAÇÕES EMBUTIDAS EM RASGO. AF_05/2023</v>
          </cell>
          <cell r="C5486" t="str">
            <v>UN</v>
          </cell>
          <cell r="D5486">
            <v>292.79999999999995</v>
          </cell>
          <cell r="E5486">
            <v>191.54</v>
          </cell>
          <cell r="F5486">
            <v>484.34</v>
          </cell>
        </row>
        <row r="5487">
          <cell r="A5487">
            <v>104673</v>
          </cell>
          <cell r="B5487" t="str">
            <v>CONJUNTO DE PONTOS HIDRÁULICOS DE ÁGUA QUENTE PARA BANHEIRO(RAMAL/SUB-RAMAL E DISTRIBUIÇÃO) EM CPVC, COM  TUBOS, CONEXÕES, REGISTROS, CORTES E FIXAÇÕES EM PRÉDIO COM TUBULAÇÕES APARENTES OU EMBUTIDAS SEM RASGO. AF_05/2023</v>
          </cell>
          <cell r="C5487" t="str">
            <v>UN</v>
          </cell>
          <cell r="D5487">
            <v>562.34</v>
          </cell>
          <cell r="E5487">
            <v>255.37</v>
          </cell>
          <cell r="F5487">
            <v>817.71</v>
          </cell>
        </row>
        <row r="5488">
          <cell r="A5488">
            <v>104674</v>
          </cell>
          <cell r="B5488" t="str">
            <v>COMPOSIÇÃO PARAMÉTRICA DE INSTALAÇÃO DE TUBOS DE PVC, SÉRIE R, PARA COLETA DE ÁGUA PLUVIAL EM VARANDA, INSTALADO EM RAMAL DE ENCAMINHAMENTO E CONDUTOR VERTICAL, COM  CONEXÕES, RALOS, CORTES E FIXAÇÕES, PARA PRÉDIO. AF_05/2023</v>
          </cell>
          <cell r="C5488" t="str">
            <v>UN</v>
          </cell>
          <cell r="D5488">
            <v>195.13</v>
          </cell>
          <cell r="E5488">
            <v>44.49</v>
          </cell>
          <cell r="F5488">
            <v>239.62</v>
          </cell>
        </row>
        <row r="5489">
          <cell r="A5489">
            <v>104675</v>
          </cell>
          <cell r="B5489" t="str">
            <v>COMPOSIÇÃO PARAMÉTRICA DE INSTALAÇÃO DE TUBOS DE PVC, SÉRIE R, PARA COLETA DE ÁGUA PLUVIAL EM COBERTURA, INSTALADOS EM CONDUTORES VERTICAIS, POR PAVIMENTO, COM  CONEXÕES, CORTES E FIXAÇÕES, PARA PRÉDIO DE MÚLTIPLOS PAVIMENTOS. AF_05/2023</v>
          </cell>
          <cell r="C5489" t="str">
            <v>M2XPAV</v>
          </cell>
          <cell r="D5489">
            <v>1.65</v>
          </cell>
          <cell r="E5489">
            <v>0.32</v>
          </cell>
          <cell r="F5489">
            <v>1.97</v>
          </cell>
        </row>
        <row r="5490">
          <cell r="A5490">
            <v>104676</v>
          </cell>
          <cell r="B5490" t="str">
            <v>CONJUNTO DE PONTOS DE COLETA DE ESGOTO PARA BANHEIRO (RAMAL DE ESGOTO SANITÁRIO), EM PVC SÉRIE NORMAL, COM  TUBOS, CONEXÕES, RALOS, CAIXAS SIFONADAS, CORTES E FIXAÇÕES EM PRÉDIO COM PRUMADA DE DESCIDA DE ESGOTO DENTRO DO BANHEIRO. AF_05/2023</v>
          </cell>
          <cell r="C5490" t="str">
            <v>UN</v>
          </cell>
          <cell r="D5490">
            <v>247.79</v>
          </cell>
          <cell r="E5490">
            <v>181.27</v>
          </cell>
          <cell r="F5490">
            <v>429.06</v>
          </cell>
        </row>
        <row r="5491">
          <cell r="A5491">
            <v>104677</v>
          </cell>
          <cell r="B5491" t="str">
            <v>CONJUNTO DE PONTOS DE COLETA DE ESGOTO PARA BANHEIRO (RAMAL DE ESGOTO SANITÁRIO), EM PVC SÉRIE NORMAL, COM  TUBOS, CONEXÕES, RALOS, CAIXAS SIFONADAS, CORTES E FIXAÇÕES EM PRÉDIO COM PRUMADA DE DESCIDA DE ESGOTO FORA DO BANHEIRO. AF_05/2023</v>
          </cell>
          <cell r="C5491" t="str">
            <v>UN</v>
          </cell>
          <cell r="D5491">
            <v>409.99</v>
          </cell>
          <cell r="E5491">
            <v>292.36</v>
          </cell>
          <cell r="F5491">
            <v>702.35</v>
          </cell>
        </row>
        <row r="5492">
          <cell r="A5492">
            <v>104678</v>
          </cell>
          <cell r="B5492" t="str">
            <v>CONJUNTO DE PONTOS DE COLETA DE ESGOTO PARA COZINHA (RAMAL DE ESGOTO SANITÁRIO), EM PVC SÉRIE NORMAL, COM  TUBOS, CONEXÕES, CORTES E FIXAÇÕES EM PRÉDIO. AF_05/2023</v>
          </cell>
          <cell r="C5492" t="str">
            <v>UN</v>
          </cell>
          <cell r="D5492">
            <v>84.01</v>
          </cell>
          <cell r="E5492">
            <v>81.459999999999994</v>
          </cell>
          <cell r="F5492">
            <v>165.47</v>
          </cell>
        </row>
        <row r="5493">
          <cell r="A5493">
            <v>104679</v>
          </cell>
          <cell r="B5493" t="str">
            <v>CONJUNTO DE PONTOS DE COLETA DE ESGOTO PARA ÁREA DE SERVIÇO (RAMAL DE ESGOTO SANITÁRIO), EM PVC SÉRIE NORMAL, COM  TUBOS, CONEXÕES, RALOS, CAIXAS SIFONADAS, CORTES E FIXAÇÕES EM PRÉDIO. AF_05/2023</v>
          </cell>
          <cell r="C5493" t="str">
            <v>UN</v>
          </cell>
          <cell r="D5493">
            <v>97.84</v>
          </cell>
          <cell r="E5493">
            <v>76.19</v>
          </cell>
          <cell r="F5493">
            <v>174.03</v>
          </cell>
        </row>
        <row r="5494">
          <cell r="A5494">
            <v>104680</v>
          </cell>
          <cell r="B5494" t="str">
            <v>COMPOSIÇÃO PARAMÉTRICA DE INSTALAÇÃO DE TUBOS DE PVC SÉRIE NORMAL (PRUMADA DE ESGOTO SANITÁRIO), DN 100MM, POR AMBIENTE HIDRÁULICO, COM  CONEXÕES, CORTES E FIXAÇÕES PARA PRÉDIO. AF_05/2023</v>
          </cell>
          <cell r="C5494" t="str">
            <v>UN</v>
          </cell>
          <cell r="D5494">
            <v>116.57000000000001</v>
          </cell>
          <cell r="E5494">
            <v>53.3</v>
          </cell>
          <cell r="F5494">
            <v>169.87</v>
          </cell>
        </row>
        <row r="5495">
          <cell r="A5495">
            <v>104681</v>
          </cell>
          <cell r="B5495" t="str">
            <v>COMPOSIÇÃO PARAMÉTRICA DE INSTALAÇÃO DE TUBOS DE PVC SÉRIE NORMAL (PRUMADA DE ESGOTO SANITÁRIO), DN 75MM, POR AMBIENTE HIDRÁULICO, COM  CONEXÕES, CORTES E FIXAÇÕES PARA PRÉDIO. AF_05/2023</v>
          </cell>
          <cell r="C5495" t="str">
            <v>UN</v>
          </cell>
          <cell r="D5495">
            <v>88.83</v>
          </cell>
          <cell r="E5495">
            <v>31.34</v>
          </cell>
          <cell r="F5495">
            <v>120.17</v>
          </cell>
        </row>
        <row r="5496">
          <cell r="A5496">
            <v>104682</v>
          </cell>
          <cell r="B5496" t="str">
            <v>COMPOSIÇÃO PARAMÉTRICA DE INSTALAÇÃO DE TUBOS DE PVC SÉRIE NORMAL (PRUMADA DE VENTILAÇÃO), DN 100MM, POR APARTAMENTO (2 BANHEIROS) E DESCIDA DE ESGOTO NO BANHEIRO, COM  CONEXÕES, CORTES E FIXAÇÕES PARA PRÉDIO COM MAIS DO QUE 4 PAVIMENTOS. AF_05/2023</v>
          </cell>
          <cell r="C5496" t="str">
            <v>UN</v>
          </cell>
          <cell r="D5496">
            <v>465</v>
          </cell>
          <cell r="E5496">
            <v>172.28</v>
          </cell>
          <cell r="F5496">
            <v>637.28</v>
          </cell>
        </row>
        <row r="5497">
          <cell r="A5497">
            <v>104683</v>
          </cell>
          <cell r="B5497" t="str">
            <v>COMPOSIÇÃO PARAMÉTRICA DE INSTALAÇÃO DE TUBOS DE PVC SÉRIE NORMAL (PRUMADA DE VENTILAÇÃO), DN 75MM, POR APARTAMENTO (1 BANHEIRO) E DESCIDA DE ESGOTO FORA DO BANHEIRO, COM  CONEXÕES, CORTES E FIXAÇÕES PARA PRÉDIO COM ATÉ 4 PAVIMENTOS. AF_05/2023</v>
          </cell>
          <cell r="C5497" t="str">
            <v>UN</v>
          </cell>
          <cell r="D5497">
            <v>76.34</v>
          </cell>
          <cell r="E5497">
            <v>22.53</v>
          </cell>
          <cell r="F5497">
            <v>98.87</v>
          </cell>
        </row>
        <row r="5498">
          <cell r="A5498">
            <v>104767</v>
          </cell>
          <cell r="B5498" t="str">
            <v>FURO MECANIZADO EM ALVENARIA, PARA INSTALAÇÕES HIDRÁULICAS, DIÂMETROS MENORES OU IGUAIS A 40 MM. AF_09/2023</v>
          </cell>
          <cell r="C5498" t="str">
            <v>UN</v>
          </cell>
          <cell r="D5498">
            <v>0.1399999999999999</v>
          </cell>
          <cell r="E5498">
            <v>0.55000000000000004</v>
          </cell>
          <cell r="F5498">
            <v>0.69</v>
          </cell>
        </row>
        <row r="5499">
          <cell r="A5499">
            <v>104769</v>
          </cell>
          <cell r="B5499" t="str">
            <v>FURO MECANIZADO EM ALVENARIA, PARA INSTALAÇÕES HIDRÁULICAS, DIÂMETROS MAIORES QUE 40 MM E MENORES OU IGUAIS A 75 MM. AF_09/2023</v>
          </cell>
          <cell r="C5499" t="str">
            <v>UN</v>
          </cell>
          <cell r="D5499">
            <v>0.44000000000000017</v>
          </cell>
          <cell r="E5499">
            <v>1.4</v>
          </cell>
          <cell r="F5499">
            <v>1.84</v>
          </cell>
        </row>
        <row r="5500">
          <cell r="A5500">
            <v>104771</v>
          </cell>
          <cell r="B5500" t="str">
            <v>FURO MECANIZADO EM ALVENARIA, PARA INSTALAÇÕES HIDRÁULICAS, DIÂMETROS MAIORES QUE 75 MM E MENORES OU IGUAIS A 100 MM. AF_09/2023</v>
          </cell>
          <cell r="C5500" t="str">
            <v>UN</v>
          </cell>
          <cell r="D5500">
            <v>0.66999999999999993</v>
          </cell>
          <cell r="E5500">
            <v>2.02</v>
          </cell>
          <cell r="F5500">
            <v>2.69</v>
          </cell>
        </row>
        <row r="5501">
          <cell r="A5501">
            <v>104773</v>
          </cell>
          <cell r="B5501" t="str">
            <v>FURO MECANIZADO EM CONCRETO, COM PERFURATRIZ, PARA INSTALAÇÕES HIDRÁULICAS, DIÂMETROS MENORES OU IGUAIS A 40 MM. AF_09/2023</v>
          </cell>
          <cell r="C5501" t="str">
            <v>UN</v>
          </cell>
          <cell r="D5501">
            <v>0.71999999999999975</v>
          </cell>
          <cell r="E5501">
            <v>1.62</v>
          </cell>
          <cell r="F5501">
            <v>2.34</v>
          </cell>
        </row>
        <row r="5502">
          <cell r="A5502">
            <v>104775</v>
          </cell>
          <cell r="B5502" t="str">
            <v>FURO MECANIZADO EM CONCRETO, COM PERFURATRIZ, PARA INSTALAÇÕES HIDRÁULICAS, DIÂMETROS MAIORES QUE 40 MM E MENORES OU IGUAIS A 75 MM. AF_09/2023</v>
          </cell>
          <cell r="C5502" t="str">
            <v>UN</v>
          </cell>
          <cell r="D5502">
            <v>2.0200000000000005</v>
          </cell>
          <cell r="E5502">
            <v>4.26</v>
          </cell>
          <cell r="F5502">
            <v>6.28</v>
          </cell>
        </row>
        <row r="5503">
          <cell r="A5503">
            <v>104777</v>
          </cell>
          <cell r="B5503" t="str">
            <v>FURO MECANIZADO EM CONCRETO, COM PERFURATRIZ, PARA INSTALAÇÕES HIDRÁULICAS, DIÂMETROS MAIORES QUE 75 MM E MENORES OU IGUAIS A 150 MM. AF_09/2023</v>
          </cell>
          <cell r="C5503" t="str">
            <v>UN</v>
          </cell>
          <cell r="D5503">
            <v>2.9899999999999993</v>
          </cell>
          <cell r="E5503">
            <v>6.2</v>
          </cell>
          <cell r="F5503">
            <v>9.19</v>
          </cell>
        </row>
        <row r="5504">
          <cell r="A5504">
            <v>104779</v>
          </cell>
          <cell r="B5504" t="str">
            <v>RASGO LINEAR MECANIZADO EM ALVENARIA, PARA RAMAIS/ DISTRIBUIÇÃO DE INSTALAÇÕES HIDRÁULICAS, DIÂMETROS MENORES OU IGUAIS A 40 MM. AF_09/2023</v>
          </cell>
          <cell r="C5504" t="str">
            <v>M</v>
          </cell>
          <cell r="D5504">
            <v>1.6000000000000005</v>
          </cell>
          <cell r="E5504">
            <v>4.59</v>
          </cell>
          <cell r="F5504">
            <v>6.19</v>
          </cell>
        </row>
        <row r="5505">
          <cell r="A5505">
            <v>104781</v>
          </cell>
          <cell r="B5505" t="str">
            <v>RASGO LINEAR MECANIZADO EM ALVENARIA, PARA RAMAIS/ DISTRIBUIÇÃO DE INSTALAÇÕES HIDRÁULICAS, DIÂMETROS MAIORES QUE 40 MM E MENORES OU IGUAIS A 75 MM. AF_09/2023</v>
          </cell>
          <cell r="C5505" t="str">
            <v>M</v>
          </cell>
          <cell r="D5505">
            <v>1.83</v>
          </cell>
          <cell r="E5505">
            <v>5.32</v>
          </cell>
          <cell r="F5505">
            <v>7.15</v>
          </cell>
        </row>
        <row r="5506">
          <cell r="A5506">
            <v>104782</v>
          </cell>
          <cell r="B5506" t="str">
            <v>PASSANTE TIPO PEÇA EM FÔRMA DE MADEIRA, FIXADO EM LAJE, PARA PASSAGEM DE NO MÁXIMO 5 TUBOS DE 50 MM DE DIÂMETRO. AF_09/2023</v>
          </cell>
          <cell r="C5506" t="str">
            <v>UN</v>
          </cell>
          <cell r="D5506">
            <v>51.99</v>
          </cell>
          <cell r="E5506">
            <v>5.61</v>
          </cell>
          <cell r="F5506">
            <v>57.6</v>
          </cell>
        </row>
        <row r="5507">
          <cell r="A5507">
            <v>104783</v>
          </cell>
          <cell r="B5507" t="str">
            <v>PASSANTE TIPO TUBO COM DIÂMETRO DE 50 MM, FIXADO EM LAJE, PARA PASSAGEM DE TUBULAÇÕES COM NO MÁXIMO 40 MM DE DIÂMETRO. AF_09/2023</v>
          </cell>
          <cell r="C5507" t="str">
            <v>UN</v>
          </cell>
          <cell r="D5507">
            <v>3.0999999999999996</v>
          </cell>
          <cell r="E5507">
            <v>2.21</v>
          </cell>
          <cell r="F5507">
            <v>5.31</v>
          </cell>
        </row>
        <row r="5508">
          <cell r="A5508">
            <v>104784</v>
          </cell>
          <cell r="B5508" t="str">
            <v>PASSANTE TIPO TUBO COM DIÂMETRO DE 150 MM, FIXADO EM LAJE, PARA PASSAGEM DE TUBULAÇÕES COM NO MÁXIMO 100 MM DE DIÂMETRO. AF_09/2023</v>
          </cell>
          <cell r="C5508" t="str">
            <v>UN</v>
          </cell>
          <cell r="D5508">
            <v>8.8699999999999992</v>
          </cell>
          <cell r="E5508">
            <v>5.82</v>
          </cell>
          <cell r="F5508">
            <v>14.69</v>
          </cell>
        </row>
        <row r="5509">
          <cell r="A5509">
            <v>104786</v>
          </cell>
          <cell r="B5509" t="str">
            <v>RASGO LINEAR MECANIZADO EM CONCRETO, PARA RAMAIS/ DISTRIBUIÇÃO DE INSTALAÇÕES HIDRÁULICAS, DIÂMETROS MENORES OU IGUAIS A 40 MM. AF_09/2023</v>
          </cell>
          <cell r="C5509" t="str">
            <v>M</v>
          </cell>
          <cell r="D5509">
            <v>2.0299999999999994</v>
          </cell>
          <cell r="E5509">
            <v>4.82</v>
          </cell>
          <cell r="F5509">
            <v>6.85</v>
          </cell>
        </row>
        <row r="5510">
          <cell r="A5510">
            <v>104787</v>
          </cell>
          <cell r="B5510" t="str">
            <v>RASGO LINEAR MECANIZADO EM CONCRETO, PARA RAMAIS/ DISTRIBUIÇÃO DE INSTALAÇÕES HIDRÁULICAS, DIÂMETROS MAIORES QUE 40 MM E MENORES OU IGUAIS A 75 MM. AF_09/2023</v>
          </cell>
          <cell r="C5510" t="str">
            <v>M</v>
          </cell>
          <cell r="D5510">
            <v>2.71</v>
          </cell>
          <cell r="E5510">
            <v>6.39</v>
          </cell>
          <cell r="F5510">
            <v>9.1</v>
          </cell>
        </row>
        <row r="5511">
          <cell r="A5511">
            <v>104788</v>
          </cell>
          <cell r="B5511" t="str">
            <v>RASGO LINEAR MECANIZADO EM CONCRETO, PARA RAMAIS/ DISTRIBUIÇÃO DE INSTALAÇÕES HIDRÁULICAS, DIÂMETROS MAIORES QUE 75 MM E MENORES OU IGUAIS A 100 MM. AF_09/2023</v>
          </cell>
          <cell r="C5511" t="str">
            <v>M</v>
          </cell>
          <cell r="D5511">
            <v>3.6400000000000006</v>
          </cell>
          <cell r="E5511">
            <v>8.4499999999999993</v>
          </cell>
          <cell r="F5511">
            <v>12.09</v>
          </cell>
        </row>
        <row r="5512">
          <cell r="A5512">
            <v>104031</v>
          </cell>
          <cell r="B5512" t="str">
            <v>COLAR DE TOMADA, PVC, COM TRAVAS, DE 60 MM X 1/2" OU 60 MM X 3/4", PARA LIGAÇÃO PREDIAL DE ÁGUA. AF_06/2022</v>
          </cell>
          <cell r="C5512" t="str">
            <v>UN</v>
          </cell>
          <cell r="D5512">
            <v>11.25</v>
          </cell>
          <cell r="E5512">
            <v>5.09</v>
          </cell>
          <cell r="F5512">
            <v>16.34</v>
          </cell>
        </row>
        <row r="5513">
          <cell r="A5513">
            <v>104032</v>
          </cell>
          <cell r="B5513" t="str">
            <v>COLAR DE TOMADA, PVC, COM TRAVAS, DE 75 MM X 1/2" OU 75 MM X 3/4", PARA LIGAÇÃO PREDIAL DE ÁGUA. AF_06/2022</v>
          </cell>
          <cell r="C5513" t="str">
            <v>UN</v>
          </cell>
          <cell r="D5513">
            <v>15.260000000000002</v>
          </cell>
          <cell r="E5513">
            <v>5.2</v>
          </cell>
          <cell r="F5513">
            <v>20.46</v>
          </cell>
        </row>
        <row r="5514">
          <cell r="A5514">
            <v>104033</v>
          </cell>
          <cell r="B5514" t="str">
            <v>COLAR DE TOMADA, PVC, COM TRAVAS, DE 85 MM X 1/2" OU 85 MM X 3/4", PARA LIGAÇÃO PREDIAL DE ÁGUA. AF_06/2022</v>
          </cell>
          <cell r="C5514" t="str">
            <v>UN</v>
          </cell>
          <cell r="D5514">
            <v>13.440000000000001</v>
          </cell>
          <cell r="E5514">
            <v>5.27</v>
          </cell>
          <cell r="F5514">
            <v>18.71</v>
          </cell>
        </row>
        <row r="5515">
          <cell r="A5515">
            <v>104034</v>
          </cell>
          <cell r="B5515" t="str">
            <v>COLAR DE TOMADA, PVC, COM TRAVAS, DE 110 MM X 1/2" OU 110 MM X 3/4", PARA LIGAÇÃO PREDIAL DE ÁGUA. AF_06/2022</v>
          </cell>
          <cell r="C5515" t="str">
            <v>UN</v>
          </cell>
          <cell r="D5515">
            <v>18.869999999999997</v>
          </cell>
          <cell r="E5515">
            <v>5.4</v>
          </cell>
          <cell r="F5515">
            <v>24.27</v>
          </cell>
        </row>
        <row r="5516">
          <cell r="A5516">
            <v>104035</v>
          </cell>
          <cell r="B5516" t="str">
            <v>COLAR DE TOMADA, POLIPROPILENO, COM PARAFUSOS, 63 MM X 1/2", PARA LIGAÇÃO PREDIAL DE ÁGUA. AF_06/2022</v>
          </cell>
          <cell r="C5516" t="str">
            <v>UN</v>
          </cell>
          <cell r="D5516">
            <v>23.39</v>
          </cell>
          <cell r="E5516">
            <v>11.33</v>
          </cell>
          <cell r="F5516">
            <v>34.72</v>
          </cell>
        </row>
        <row r="5517">
          <cell r="A5517">
            <v>104036</v>
          </cell>
          <cell r="B5517" t="str">
            <v>COLAR DE TOMADA, POLIPROPILENO, COM PARAFUSOS, 63 MM X 3/4", PARA LIGAÇÃO PREDIAL DE ÁGUA. AF_06/2022</v>
          </cell>
          <cell r="C5517" t="str">
            <v>UN</v>
          </cell>
          <cell r="D5517">
            <v>24.08</v>
          </cell>
          <cell r="E5517">
            <v>11.74</v>
          </cell>
          <cell r="F5517">
            <v>35.82</v>
          </cell>
        </row>
        <row r="5518">
          <cell r="A5518">
            <v>104039</v>
          </cell>
          <cell r="B5518" t="str">
            <v>TÊ DE SERVIÇO INTEGRADO, POLIPROPILENO, PARA TUBOS EM PEAD, 63 MM X 20 MM, PARA LIGAÇÃO PREDIAL DE ÁGUA. AF_06/2022</v>
          </cell>
          <cell r="C5518" t="str">
            <v>UN</v>
          </cell>
          <cell r="D5518">
            <v>58.210000000000008</v>
          </cell>
          <cell r="E5518">
            <v>11.19</v>
          </cell>
          <cell r="F5518">
            <v>69.400000000000006</v>
          </cell>
        </row>
        <row r="5519">
          <cell r="A5519">
            <v>104043</v>
          </cell>
          <cell r="B5519" t="str">
            <v>ADAPTADOR, POLIPROPILENO, PARA TUBOS EM PEAD, 20 MM X 1/2", PARA LIGAÇÃO PREDIAL DE ÁGUA. AF_06/2022</v>
          </cell>
          <cell r="C5519" t="str">
            <v>UN</v>
          </cell>
          <cell r="D5519">
            <v>5.57</v>
          </cell>
          <cell r="E5519">
            <v>2.21</v>
          </cell>
          <cell r="F5519">
            <v>7.78</v>
          </cell>
        </row>
        <row r="5520">
          <cell r="A5520">
            <v>104044</v>
          </cell>
          <cell r="B5520" t="str">
            <v>ADAPTADOR, POLIPROPILENO, PARA TUBOS EM PEAD, 20 MM X 3/4", PARA LIGAÇÃO PREDIAL DE ÁGUA. AF_06/2022</v>
          </cell>
          <cell r="C5520" t="str">
            <v>UN</v>
          </cell>
          <cell r="D5520">
            <v>5.5900000000000007</v>
          </cell>
          <cell r="E5520">
            <v>2.62</v>
          </cell>
          <cell r="F5520">
            <v>8.2100000000000009</v>
          </cell>
        </row>
        <row r="5521">
          <cell r="A5521">
            <v>104045</v>
          </cell>
          <cell r="B5521" t="str">
            <v>ADAPTADOR, POLIPROPILENO, PARA TUBOS EM PEAD, 32 MM X 1", PARA LIGAÇÃO PREDIAL DE ÁGUA. AF_06/2022</v>
          </cell>
          <cell r="C5521" t="str">
            <v>UN</v>
          </cell>
          <cell r="D5521">
            <v>10.110000000000001</v>
          </cell>
          <cell r="E5521">
            <v>3.02</v>
          </cell>
          <cell r="F5521">
            <v>13.13</v>
          </cell>
        </row>
        <row r="5522">
          <cell r="A5522">
            <v>104046</v>
          </cell>
          <cell r="B5522" t="str">
            <v>COTOVELO/JOELHO COM ADAPTADOR, POLIPROPILENO, PARA TUBOS EM PEAD, 20 MM X 1/2", PARA LIGAÇÃO PREDIAL DE ÁGUA. AF_06/2022</v>
          </cell>
          <cell r="C5522" t="str">
            <v>UN</v>
          </cell>
          <cell r="D5522">
            <v>5.2</v>
          </cell>
          <cell r="E5522">
            <v>2.21</v>
          </cell>
          <cell r="F5522">
            <v>7.41</v>
          </cell>
        </row>
        <row r="5523">
          <cell r="A5523">
            <v>104047</v>
          </cell>
          <cell r="B5523" t="str">
            <v>COTOVELO/JOELHO COM ADAPTADOR, POLIPROPILENO, PARA TUBOS EM PEAD, 20 MM X 3/4", PARA LIGAÇÃO PREDIAL DE ÁGUA. AF_06/2022</v>
          </cell>
          <cell r="C5523" t="str">
            <v>UN</v>
          </cell>
          <cell r="D5523">
            <v>5.96</v>
          </cell>
          <cell r="E5523">
            <v>2.62</v>
          </cell>
          <cell r="F5523">
            <v>8.58</v>
          </cell>
        </row>
        <row r="5524">
          <cell r="A5524">
            <v>104048</v>
          </cell>
          <cell r="B5524" t="str">
            <v>COTOVELO/JOELHO COM ADAPTADOR, POLIPROPILENO, PARA TUBOS EM PEAD, 32 MM X 1", PARA LIGAÇÃO PREDIAL DE ÁGUA. AF_06/2022</v>
          </cell>
          <cell r="C5524" t="str">
            <v>UN</v>
          </cell>
          <cell r="D5524">
            <v>9.7800000000000011</v>
          </cell>
          <cell r="E5524">
            <v>3.02</v>
          </cell>
          <cell r="F5524">
            <v>12.8</v>
          </cell>
        </row>
        <row r="5525">
          <cell r="A5525">
            <v>104049</v>
          </cell>
          <cell r="B5525" t="str">
            <v>ADAPTADOR, PVC, CURTO COM BOLSA E ROSCA, 20 MM X 1/2", PARA LIGAÇÃO PREDIAL DE ÁGUA. AF_06/2022</v>
          </cell>
          <cell r="C5525" t="str">
            <v>UN</v>
          </cell>
          <cell r="D5525">
            <v>2.6100000000000003</v>
          </cell>
          <cell r="E5525">
            <v>2.54</v>
          </cell>
          <cell r="F5525">
            <v>5.15</v>
          </cell>
        </row>
        <row r="5526">
          <cell r="A5526">
            <v>104050</v>
          </cell>
          <cell r="B5526" t="str">
            <v>ADAPTADOR, PVC, CURTO COM BOLSA E ROSCA, 32 MM X 1", PARA LIGAÇÃO PREDIAL DE ÁGUA. AF_06/2022</v>
          </cell>
          <cell r="C5526" t="str">
            <v>UN</v>
          </cell>
          <cell r="D5526">
            <v>4.34</v>
          </cell>
          <cell r="E5526">
            <v>3.46</v>
          </cell>
          <cell r="F5526">
            <v>7.8</v>
          </cell>
        </row>
        <row r="5527">
          <cell r="A5527">
            <v>104051</v>
          </cell>
          <cell r="B5527" t="str">
            <v>COTOVELO/JOELHO 90°, POLIPROPILENO, PARA TUBOS EM PEAD, 20 X 20 MM, PARA LIGAÇÃO PREDIAL DE ÁGUA. AF_06/2022</v>
          </cell>
          <cell r="C5527" t="str">
            <v>UN</v>
          </cell>
          <cell r="D5527">
            <v>4.82</v>
          </cell>
          <cell r="E5527">
            <v>2.09</v>
          </cell>
          <cell r="F5527">
            <v>6.91</v>
          </cell>
        </row>
        <row r="5528">
          <cell r="A5528">
            <v>104052</v>
          </cell>
          <cell r="B5528" t="str">
            <v>COTOVELO/JOELHO 90°, POLIPROPILENO, PARA TUBOS EM PEAD, 32 X 32 MM, PARA LIGAÇÃO PREDIAL DE ÁGUA. AF_06/2022</v>
          </cell>
          <cell r="C5528" t="str">
            <v>UN</v>
          </cell>
          <cell r="D5528">
            <v>6.8400000000000007</v>
          </cell>
          <cell r="E5528">
            <v>2.87</v>
          </cell>
          <cell r="F5528">
            <v>9.7100000000000009</v>
          </cell>
        </row>
        <row r="5529">
          <cell r="A5529">
            <v>104053</v>
          </cell>
          <cell r="B5529" t="str">
            <v>UNIÃO, POLIPROPILENO, PARA TUBOS EM PEAD, 20 MM, PARA LIGAÇÃO PREDIAL DE ÁGUA. AF_06/2022</v>
          </cell>
          <cell r="C5529" t="str">
            <v>UN</v>
          </cell>
          <cell r="D5529">
            <v>6.0299999999999994</v>
          </cell>
          <cell r="E5529">
            <v>2.09</v>
          </cell>
          <cell r="F5529">
            <v>8.1199999999999992</v>
          </cell>
        </row>
        <row r="5530">
          <cell r="A5530">
            <v>104054</v>
          </cell>
          <cell r="B5530" t="str">
            <v>UNIÃO, POLIPROPILENO, PARA TUBOS EM PEAD, 32 MM, PARA LIGAÇÃO PREDIAL DE ÁGUA. AF_06/2022</v>
          </cell>
          <cell r="C5530" t="str">
            <v>UN</v>
          </cell>
          <cell r="D5530">
            <v>13.54</v>
          </cell>
          <cell r="E5530">
            <v>2.86</v>
          </cell>
          <cell r="F5530">
            <v>16.399999999999999</v>
          </cell>
        </row>
        <row r="5531">
          <cell r="A5531">
            <v>104055</v>
          </cell>
          <cell r="B5531" t="str">
            <v>REGISTRO ESFERA, PVC, DE PASSEIO, PARA POLIETILENO, 20 MM, PARA LIGAÇÃO PREDIAL DE ÁGUA. AF_06/2022</v>
          </cell>
          <cell r="C5531" t="str">
            <v>UN</v>
          </cell>
          <cell r="D5531">
            <v>14.340000000000002</v>
          </cell>
          <cell r="E5531">
            <v>2.08</v>
          </cell>
          <cell r="F5531">
            <v>16.420000000000002</v>
          </cell>
        </row>
        <row r="5532">
          <cell r="A5532">
            <v>104056</v>
          </cell>
          <cell r="B5532" t="str">
            <v>REGISTRO ESFERA, PVC, COM ROSCA, 1/2", PARA LIGAÇÃO PREDIAL DE ÁGUA. AF_06/2022</v>
          </cell>
          <cell r="C5532" t="str">
            <v>UN</v>
          </cell>
          <cell r="D5532">
            <v>22.68</v>
          </cell>
          <cell r="E5532">
            <v>2.3199999999999998</v>
          </cell>
          <cell r="F5532">
            <v>25</v>
          </cell>
        </row>
        <row r="5533">
          <cell r="A5533">
            <v>104058</v>
          </cell>
          <cell r="B5533" t="str">
            <v>LUVA, PVC, ROSCÁVEL, 1/2", PARA LIGAÇÃO PREDIAL DE ÁGUA. AF_06/2022</v>
          </cell>
          <cell r="C5533" t="str">
            <v>UN</v>
          </cell>
          <cell r="D5533">
            <v>3.05</v>
          </cell>
          <cell r="E5533">
            <v>3.96</v>
          </cell>
          <cell r="F5533">
            <v>7.01</v>
          </cell>
        </row>
        <row r="5534">
          <cell r="A5534">
            <v>104059</v>
          </cell>
          <cell r="B5534" t="str">
            <v>LUVA, PVC, ROSCÁVEL, 1", PARA LIGAÇÃO PREDIAL DE ÁGUA. AF_06/2022</v>
          </cell>
          <cell r="C5534" t="str">
            <v>UN</v>
          </cell>
          <cell r="D5534">
            <v>6.67</v>
          </cell>
          <cell r="E5534">
            <v>3.18</v>
          </cell>
          <cell r="F5534">
            <v>9.85</v>
          </cell>
        </row>
        <row r="5535">
          <cell r="A5535">
            <v>104060</v>
          </cell>
          <cell r="B5535" t="str">
            <v>TUBO, PEAD, PE-80, DE = 20 MM X 2,3 MM, PARA LIGAÇÃO PREDIAL DE ÁGUA. AF_06/2022</v>
          </cell>
          <cell r="C5535" t="str">
            <v>M</v>
          </cell>
          <cell r="D5535">
            <v>6.42</v>
          </cell>
          <cell r="E5535">
            <v>1.9</v>
          </cell>
          <cell r="F5535">
            <v>8.32</v>
          </cell>
        </row>
        <row r="5536">
          <cell r="A5536">
            <v>104061</v>
          </cell>
          <cell r="B5536" t="str">
            <v>TUBO, PEAD, PE-80, DE = 32 MM X 3,0 MM, PARA LIGAÇÃO PREDIAL DE ÁGUA. AF_06/2022</v>
          </cell>
          <cell r="C5536" t="str">
            <v>M</v>
          </cell>
          <cell r="D5536">
            <v>12.18</v>
          </cell>
          <cell r="E5536">
            <v>2.87</v>
          </cell>
          <cell r="F5536">
            <v>15.05</v>
          </cell>
        </row>
        <row r="5537">
          <cell r="A5537">
            <v>104112</v>
          </cell>
          <cell r="B5537" t="str">
            <v>COMPOSIÇÃO PARAMÉTRICA DE LIGAÇÃO PREDIAL DE ÁGUA, REDE DN 50 MM, RAMAL PREDIAL DE 20 MM, L = 2,0 M, LARGURA DA VALA = 0,65 M; COM COLAR DE TOMADA DE PVC; ESCAVAÇÃO MECANIZADA, PREPARO DE FUNDO DE VALA E REATERRO COMPACTADO. AF_06/2022</v>
          </cell>
          <cell r="C5537" t="str">
            <v>UN</v>
          </cell>
          <cell r="D5537">
            <v>99.75</v>
          </cell>
          <cell r="E5537">
            <v>51.91</v>
          </cell>
          <cell r="F5537">
            <v>151.66</v>
          </cell>
        </row>
        <row r="5538">
          <cell r="A5538">
            <v>104114</v>
          </cell>
          <cell r="B5538" t="str">
            <v>COMPOSIÇÃO PARAMÉTRICA DE LIGAÇÃO PREDIAL DE ÁGUA, REDE DN 50 MM, RAMAL PREDIAL DE 20 MM, L = 4,0 M, LARGURA DA VALA = 0,65 M; COM COLAR DE TOMADA DE PVC; ESCAVAÇÃO MECANIZADA, PREPARO DE FUNDO DE VALA E REATERRO COMPACTADO. AF_06/2022</v>
          </cell>
          <cell r="C5538" t="str">
            <v>UN</v>
          </cell>
          <cell r="D5538">
            <v>147</v>
          </cell>
          <cell r="E5538">
            <v>80.22</v>
          </cell>
          <cell r="F5538">
            <v>227.22</v>
          </cell>
        </row>
        <row r="5539">
          <cell r="A5539">
            <v>104116</v>
          </cell>
          <cell r="B5539" t="str">
            <v>COMPOSIÇÃO PARAMÉTRICA DE LIGAÇÃO PREDIAL DE ÁGUA, REDE DN 50 MM, RAMAL PREDIAL DE 20 MM, L = 6,0 M, LARGURA DA VALA = 0,65 M; COM COLAR DE TOMADA DE PVC; ESCAVAÇÃO MECANIZADA, PREPARO DE FUNDO DE VALA E REATERRO COMPACTADO. AF_06/2022</v>
          </cell>
          <cell r="C5539" t="str">
            <v>UN</v>
          </cell>
          <cell r="D5539">
            <v>194.25</v>
          </cell>
          <cell r="E5539">
            <v>108.52</v>
          </cell>
          <cell r="F5539">
            <v>302.77</v>
          </cell>
        </row>
        <row r="5540">
          <cell r="A5540">
            <v>104118</v>
          </cell>
          <cell r="B5540" t="str">
            <v>COMPOSIÇÃO PARAMÉTRICA DE LIGAÇÃO PREDIAL DE ÁGUA, REDE DN 50 MM, RAMAL PREDIAL DE 20 MM, L = 2,0 M, LARGURA DA VALA = 0,65 M; COM COLAR DE TOMADA DE PVC; ESCAVAÇÃO MANUAL, PREPARO DE FUNDO DE VALA E REATERRO COMPACTADO. AF_06/2022</v>
          </cell>
          <cell r="C5540" t="str">
            <v>UN</v>
          </cell>
          <cell r="D5540">
            <v>129.24</v>
          </cell>
          <cell r="E5540">
            <v>139.61000000000001</v>
          </cell>
          <cell r="F5540">
            <v>268.85000000000002</v>
          </cell>
        </row>
        <row r="5541">
          <cell r="A5541">
            <v>104120</v>
          </cell>
          <cell r="B5541" t="str">
            <v>COMPOSIÇÃO PARAMÉTRICA DE LIGAÇÃO PREDIAL DE ÁGUA, REDE DN 50 MM, RAMAL PREDIAL DE 20 MM, L = 4,0 M, LARGURA DA VALA = 0,65 M; COM COLAR DE TOMADA DE PVC; ESCAVAÇÃO MANUAL, PREPARO DE FUNDO DE VALA E REATERRO COMPACTADO. AF_06/2022</v>
          </cell>
          <cell r="C5541" t="str">
            <v>UN</v>
          </cell>
          <cell r="D5541">
            <v>196.67</v>
          </cell>
          <cell r="E5541">
            <v>229.22</v>
          </cell>
          <cell r="F5541">
            <v>425.89</v>
          </cell>
        </row>
        <row r="5542">
          <cell r="A5542">
            <v>104122</v>
          </cell>
          <cell r="B5542" t="str">
            <v>COMPOSIÇÃO PARAMÉTRICA DE LIGAÇÃO PREDIAL DE ÁGUA, REDE DN 50 MM, RAMAL PREDIAL DE 20 MM, L = 6,0 M, LARGURA DA VALA = 0,65 M; COM COLAR DE TOMADA DE PVC; ESCAVAÇÃO MANUAL, PREPARO DE FUNDO DE VALA E REATERRO COMPACTADO. AF_06/2022</v>
          </cell>
          <cell r="C5542" t="str">
            <v>UN</v>
          </cell>
          <cell r="D5542">
            <v>264.09000000000003</v>
          </cell>
          <cell r="E5542">
            <v>318.85000000000002</v>
          </cell>
          <cell r="F5542">
            <v>582.94000000000005</v>
          </cell>
        </row>
        <row r="5543">
          <cell r="A5543">
            <v>104062</v>
          </cell>
          <cell r="B5543" t="str">
            <v>CURVA LONGA, 90 GRAUS, PVC OCRE, JUNTA ELÁSTICA, DN 100 MM, PARA COLETOR PREDIAL DE ESGOTO. AF_06/2022</v>
          </cell>
          <cell r="C5543" t="str">
            <v>UN</v>
          </cell>
          <cell r="D5543">
            <v>68.44</v>
          </cell>
          <cell r="E5543">
            <v>4.22</v>
          </cell>
          <cell r="F5543">
            <v>72.66</v>
          </cell>
        </row>
        <row r="5544">
          <cell r="A5544">
            <v>104063</v>
          </cell>
          <cell r="B5544" t="str">
            <v>CURVA LONGA, 45 GRAUS, PVC OCRE, JUNTA ELÁSTICA, DN 100 MM, PARA COLETOR PREDIAL DE ESGOTO. AF_06/2022</v>
          </cell>
          <cell r="C5544" t="str">
            <v>UN</v>
          </cell>
          <cell r="D5544">
            <v>64.75</v>
          </cell>
          <cell r="E5544">
            <v>4.22</v>
          </cell>
          <cell r="F5544">
            <v>68.97</v>
          </cell>
        </row>
        <row r="5545">
          <cell r="A5545">
            <v>104064</v>
          </cell>
          <cell r="B5545" t="str">
            <v>CURVA LONGA, 90 GRAUS, PVC OCRE, JUNTA ELÁSTICA, DN 150 MM, PARA COLETOR PREDIAL DE ESGOTO. AF_06/2022</v>
          </cell>
          <cell r="C5545" t="str">
            <v>UN</v>
          </cell>
          <cell r="D5545">
            <v>173.62</v>
          </cell>
          <cell r="E5545">
            <v>4.4000000000000004</v>
          </cell>
          <cell r="F5545">
            <v>178.02</v>
          </cell>
        </row>
        <row r="5546">
          <cell r="A5546">
            <v>104065</v>
          </cell>
          <cell r="B5546" t="str">
            <v>CURVA LONGA, 45 GRAUS, PVC OCRE, JUNTA ELÁSTICA, DN 150 MM, PARA COLETOR PREDIAL DE ESGOTO. AF_06/2022</v>
          </cell>
          <cell r="C5546" t="str">
            <v>UN</v>
          </cell>
          <cell r="D5546">
            <v>145.91</v>
          </cell>
          <cell r="E5546">
            <v>4.4000000000000004</v>
          </cell>
          <cell r="F5546">
            <v>150.31</v>
          </cell>
        </row>
        <row r="5547">
          <cell r="A5547">
            <v>104072</v>
          </cell>
          <cell r="B5547" t="str">
            <v>TÊ, PVC OCRE, JUNTA ELÁSTICA, DN 200 MM, PARA COLETOR PREDIAL DE ESGOTO. AF_06/2022</v>
          </cell>
          <cell r="C5547" t="str">
            <v>UN</v>
          </cell>
          <cell r="D5547">
            <v>265</v>
          </cell>
          <cell r="E5547">
            <v>6.8</v>
          </cell>
          <cell r="F5547">
            <v>271.8</v>
          </cell>
        </row>
        <row r="5548">
          <cell r="A5548">
            <v>104076</v>
          </cell>
          <cell r="B5548" t="str">
            <v>SELIM, PVC OCRE, COM TRAVA, DN 125 X 100 MM OU 150 X 100 MM, PARA COLETOR PREDIAL DE ESGOTO. AF_06/2022</v>
          </cell>
          <cell r="C5548" t="str">
            <v>UN</v>
          </cell>
          <cell r="D5548">
            <v>38.620000000000005</v>
          </cell>
          <cell r="E5548">
            <v>6.62</v>
          </cell>
          <cell r="F5548">
            <v>45.24</v>
          </cell>
        </row>
        <row r="5549">
          <cell r="A5549">
            <v>104082</v>
          </cell>
          <cell r="B5549" t="str">
            <v>PLUG, PVC OCRE, JUNTA ELÁSTICA, DN 100 MM, PARA COLETOR PREDIAL DE ESGOTO. AF_06/2022</v>
          </cell>
          <cell r="C5549" t="str">
            <v>UN</v>
          </cell>
          <cell r="D5549">
            <v>27.369999999999997</v>
          </cell>
          <cell r="E5549">
            <v>2.1</v>
          </cell>
          <cell r="F5549">
            <v>29.47</v>
          </cell>
        </row>
        <row r="5550">
          <cell r="A5550">
            <v>104083</v>
          </cell>
          <cell r="B5550" t="str">
            <v>PLUG, PVC OCRE, JUNTA ELÁSTICA, DN 150 MM, PARA COLETOR PREDIAL DE ESGOTO. AF_06/2022</v>
          </cell>
          <cell r="C5550" t="str">
            <v>UN</v>
          </cell>
          <cell r="D5550">
            <v>69.490000000000009</v>
          </cell>
          <cell r="E5550">
            <v>2.19</v>
          </cell>
          <cell r="F5550">
            <v>71.680000000000007</v>
          </cell>
        </row>
        <row r="5551">
          <cell r="A5551">
            <v>104084</v>
          </cell>
          <cell r="B5551" t="str">
            <v>CAP, PVC OCRE, JUNTA ELÁSTICA, DN 150 MM, PARA COLETOR PREDIAL DE ESGOTO. AF_06/2022</v>
          </cell>
          <cell r="C5551" t="str">
            <v>UN</v>
          </cell>
          <cell r="D5551">
            <v>79.94</v>
          </cell>
          <cell r="E5551">
            <v>2.19</v>
          </cell>
          <cell r="F5551">
            <v>82.13</v>
          </cell>
        </row>
        <row r="5552">
          <cell r="A5552">
            <v>104085</v>
          </cell>
          <cell r="B5552" t="str">
            <v>TUBO, PVC OCRE, JUNTA ELÁSTICA, DN 100 MM, PARA COLETOR PREDIAL DE ESGOTO. AF_06/2022</v>
          </cell>
          <cell r="C5552" t="str">
            <v>M</v>
          </cell>
          <cell r="D5552">
            <v>48.35</v>
          </cell>
          <cell r="E5552">
            <v>5.71</v>
          </cell>
          <cell r="F5552">
            <v>54.06</v>
          </cell>
        </row>
        <row r="5553">
          <cell r="A5553">
            <v>104086</v>
          </cell>
          <cell r="B5553" t="str">
            <v>TUBO, PVC OCRE, JUNTA ELÁSTICA, DN 150 MM, PARA COLETOR PREDIAL DE ESGOTO. AF_06/2022</v>
          </cell>
          <cell r="C5553" t="str">
            <v>M</v>
          </cell>
          <cell r="D5553">
            <v>91.47</v>
          </cell>
          <cell r="E5553">
            <v>6.38</v>
          </cell>
          <cell r="F5553">
            <v>97.85</v>
          </cell>
        </row>
        <row r="5554">
          <cell r="A5554">
            <v>104124</v>
          </cell>
          <cell r="B5554" t="str">
            <v>COMPOSIÇÃO PARAMÉTRICA DE LIGAÇÃO PREDIAL DE ESGOTO, REDE DN 150 MM, COLETOR PREDIAL DN 100 MM, L = 2,0 M, LARGURA DA VALA = 0,65 M; COM SELIM E CURVA 90 GRAUS; ESCAVAÇÃO MECANIZADA, PREPARO DE FUNDO DE VALA E REATERRO COMPACTADO. AF_06/2022</v>
          </cell>
          <cell r="C5554" t="str">
            <v>UN</v>
          </cell>
          <cell r="D5554">
            <v>273.88</v>
          </cell>
          <cell r="E5554">
            <v>72.7</v>
          </cell>
          <cell r="F5554">
            <v>346.58</v>
          </cell>
        </row>
        <row r="5555">
          <cell r="A5555">
            <v>104130</v>
          </cell>
          <cell r="B5555" t="str">
            <v>COMPOSIÇÃO PARAMÉTRICA DE LIGAÇÃO PREDIAL DE ESGOTO, REDE DN 150 MM, COLETOR PREDIAL DN 100 MM, L = 4,0 M, LARGURA DA VALA = 0,65 M; COM SELIM E CURVA 90 GRAUS; ESCAVAÇÃO MECANIZADA, PREPARO DE FUNDO DE VALA E REATERRO COMPACTADO. AF_06/2022</v>
          </cell>
          <cell r="C5555" t="str">
            <v>UN</v>
          </cell>
          <cell r="D5555">
            <v>414.34999999999997</v>
          </cell>
          <cell r="E5555">
            <v>117.42</v>
          </cell>
          <cell r="F5555">
            <v>531.77</v>
          </cell>
        </row>
        <row r="5556">
          <cell r="A5556">
            <v>104136</v>
          </cell>
          <cell r="B5556" t="str">
            <v>COMPOSIÇÃO PARAMÉTRICA DE LIGAÇÃO PREDIAL DE ESGOTO, REDE DN 150 MM, COLETOR PREDIAL DN 100 MM, L = 6,0 M, LARGURA DA VALA = 0,65 M; COM SELIM E CURVA 90 GRAUS; ESCAVAÇÃO MECANIZADA, PREPARO DE FUNDO DE VALA E REATERRO COMPACTADO. AF_06/2022</v>
          </cell>
          <cell r="C5556" t="str">
            <v>UN</v>
          </cell>
          <cell r="D5556">
            <v>555.45000000000005</v>
          </cell>
          <cell r="E5556">
            <v>162.69999999999999</v>
          </cell>
          <cell r="F5556">
            <v>718.15</v>
          </cell>
        </row>
        <row r="5557">
          <cell r="A5557">
            <v>104142</v>
          </cell>
          <cell r="B5557" t="str">
            <v>COMPOSIÇÃO PARAMÉTRICA DE LIGAÇÃO PREDIAL DE ESGOTO, REDE DN 150 MM, COLETOR PREDIAL DN 100 MM, L = 2,0 M, LARGURA DA VALA = 0,65 M; COM SELIM E CURVA 90 GRAUS; ESCAVAÇÃO MANUAL, PREPARO DE FUNDO DE VALA E REATERRO COMPACTADO. AF_06/2022</v>
          </cell>
          <cell r="C5557" t="str">
            <v>UN</v>
          </cell>
          <cell r="D5557">
            <v>317.62</v>
          </cell>
          <cell r="E5557">
            <v>200.27</v>
          </cell>
          <cell r="F5557">
            <v>517.89</v>
          </cell>
        </row>
        <row r="5558">
          <cell r="A5558">
            <v>104148</v>
          </cell>
          <cell r="B5558" t="str">
            <v>COMPOSIÇÃO PARAMÉTRICA DE LIGAÇÃO PREDIAL DE ESGOTO, REDE DN 150 MM, COLETOR PREDIAL DN 100 MM, L = 4,0 M, LARGURA DA VALA = 0,65 M; COM SELIM E CURVA 90 GRAUS; ESCAVAÇÃO MANUAL, PREPARO DE FUNDO DE VALA E REATERRO COMPACTADO. AF_06/2022</v>
          </cell>
          <cell r="C5558" t="str">
            <v>UN</v>
          </cell>
          <cell r="D5558">
            <v>486.83</v>
          </cell>
          <cell r="E5558">
            <v>330.3</v>
          </cell>
          <cell r="F5558">
            <v>817.13</v>
          </cell>
        </row>
        <row r="5559">
          <cell r="A5559">
            <v>104154</v>
          </cell>
          <cell r="B5559" t="str">
            <v>COMPOSIÇÃO PARAMÉTRICA DE LIGAÇÃO PREDIAL DE ESGOTO, REDE DN 150 MM, COLETOR PREDIAL DN 100 MM, L = 6,0 M, LARGURA DA VALA = 0,65 M; COM SELIM E CURVA 90 GRAUS; ESCAVAÇÃO MANUAL, PREPARO DE FUNDO DE VALA E REATERRO COMPACTADO. AF_06/2022</v>
          </cell>
          <cell r="C5559" t="str">
            <v>UN</v>
          </cell>
          <cell r="D5559">
            <v>657.2</v>
          </cell>
          <cell r="E5559">
            <v>462.45</v>
          </cell>
          <cell r="F5559">
            <v>1119.6500000000001</v>
          </cell>
        </row>
        <row r="5560">
          <cell r="A5560">
            <v>96520</v>
          </cell>
          <cell r="B5560" t="str">
            <v>ESCAVAÇÃO MECANIZADA PARA BLOCO DE COROAMENTO OU SAPATA COM RETROESCAVADEIRA (SEM ESCAVAÇÃO PARA COLOCAÇÃO DE FÔRMAS). AF_01/2024</v>
          </cell>
          <cell r="C5560" t="str">
            <v>M3</v>
          </cell>
          <cell r="D5560">
            <v>54.680000000000007</v>
          </cell>
          <cell r="E5560">
            <v>43.97</v>
          </cell>
          <cell r="F5560">
            <v>98.65</v>
          </cell>
        </row>
        <row r="5561">
          <cell r="A5561">
            <v>96521</v>
          </cell>
          <cell r="B5561" t="str">
            <v>ESCAVAÇÃO MECANIZADA PARA BLOCO DE COROAMENTO OU SAPATA COM RETROESCAVADEIRA (INCLUINDO ESCAVAÇÃO PARA COLOCAÇÃO DE FÔRMAS). AF_01/2024</v>
          </cell>
          <cell r="C5561" t="str">
            <v>M3</v>
          </cell>
          <cell r="D5561">
            <v>31.889999999999997</v>
          </cell>
          <cell r="E5561">
            <v>11.66</v>
          </cell>
          <cell r="F5561">
            <v>43.55</v>
          </cell>
        </row>
        <row r="5562">
          <cell r="A5562">
            <v>96522</v>
          </cell>
          <cell r="B5562" t="str">
            <v>ESCAVAÇÃO MANUAL PARA BLOCO DE COROAMENTO OU SAPATA (SEM ESCAVAÇÃO PARA COLOCAÇÃO DE FÔRMAS). AF_01/2024</v>
          </cell>
          <cell r="C5562" t="str">
            <v>M3</v>
          </cell>
          <cell r="D5562">
            <v>51.100000000000009</v>
          </cell>
          <cell r="E5562">
            <v>109.24</v>
          </cell>
          <cell r="F5562">
            <v>160.34</v>
          </cell>
        </row>
        <row r="5563">
          <cell r="A5563">
            <v>96523</v>
          </cell>
          <cell r="B5563" t="str">
            <v>ESCAVAÇÃO MANUAL PARA BLOCO DE COROAMENTO OU SAPATA (INCLUINDO ESCAVAÇÃO PARA COLOCAÇÃO DE FÔRMAS). AF_01/2024</v>
          </cell>
          <cell r="C5563" t="str">
            <v>M3</v>
          </cell>
          <cell r="D5563">
            <v>34.11</v>
          </cell>
          <cell r="E5563">
            <v>71.959999999999994</v>
          </cell>
          <cell r="F5563">
            <v>106.07</v>
          </cell>
        </row>
        <row r="5564">
          <cell r="A5564">
            <v>96524</v>
          </cell>
          <cell r="B5564" t="str">
            <v>ESCAVAÇÃO MECANIZADA PARA VIGA BALDRAME OU SAPATA CORRIDA COM MINI-ESCAVADEIRA (SEM ESCAVAÇÃO PARA COLOCAÇÃO DE FÔRMAS). AF_01/2024</v>
          </cell>
          <cell r="C5564" t="str">
            <v>M3</v>
          </cell>
          <cell r="D5564">
            <v>79.09</v>
          </cell>
          <cell r="E5564">
            <v>81.66</v>
          </cell>
          <cell r="F5564">
            <v>160.75</v>
          </cell>
        </row>
        <row r="5565">
          <cell r="A5565">
            <v>96525</v>
          </cell>
          <cell r="B5565" t="str">
            <v>ESCAVAÇÃO MECANIZADA PARA VIGA BALDRAME OU SAPATA CORRIDA COM MINI-ESCAVADEIRA (INCLUINDO ESCAVAÇÃO PARA COLOCAÇÃO DE FÔRMAS). AF_01/2024</v>
          </cell>
          <cell r="C5565" t="str">
            <v>M3</v>
          </cell>
          <cell r="D5565">
            <v>38.950000000000003</v>
          </cell>
          <cell r="E5565">
            <v>15.45</v>
          </cell>
          <cell r="F5565">
            <v>54.4</v>
          </cell>
        </row>
        <row r="5566">
          <cell r="A5566">
            <v>96526</v>
          </cell>
          <cell r="B5566" t="str">
            <v>ESCAVAÇÃO MANUAL PARA VIGA BALDRAME OU SAPATA CORRIDA (SEM ESCAVAÇÃO PARA COLOCAÇÃO DE FÔRMAS). AF_01/2024</v>
          </cell>
          <cell r="C5566" t="str">
            <v>M3</v>
          </cell>
          <cell r="D5566">
            <v>72.470000000000027</v>
          </cell>
          <cell r="E5566">
            <v>156.88999999999999</v>
          </cell>
          <cell r="F5566">
            <v>229.36</v>
          </cell>
        </row>
        <row r="5567">
          <cell r="A5567">
            <v>96527</v>
          </cell>
          <cell r="B5567" t="str">
            <v>ESCAVAÇÃO MANUAL PARA VIGA BALDRAME OU SAPATA CORRIDA (INCLUINDO ESCAVAÇÃO PARA COLOCAÇÃO DE FÔRMAS). AF_01/2024</v>
          </cell>
          <cell r="C5567" t="str">
            <v>M3</v>
          </cell>
          <cell r="D5567">
            <v>37.69</v>
          </cell>
          <cell r="E5567">
            <v>79.02</v>
          </cell>
          <cell r="F5567">
            <v>116.71</v>
          </cell>
        </row>
        <row r="5568">
          <cell r="A5568">
            <v>96528</v>
          </cell>
          <cell r="B5568" t="str">
            <v>FABRICAÇÃO, MONTAGEM E DESMONTAGEM DE FÔRMA PARA BLOCO DE COROAMENTO, EM MADEIRA SERRADA, E=25 MM, 1 UTILIZAÇÃO. AF_01/2024</v>
          </cell>
          <cell r="C5568" t="str">
            <v>M2</v>
          </cell>
          <cell r="D5568">
            <v>95.12</v>
          </cell>
          <cell r="E5568">
            <v>51.56</v>
          </cell>
          <cell r="F5568">
            <v>146.68</v>
          </cell>
        </row>
        <row r="5569">
          <cell r="A5569">
            <v>101114</v>
          </cell>
          <cell r="B5569" t="str">
            <v>ESCAVAÇÃO HORIZONTAL EM SOLO DE 1A CATEGORIA COM TRATOR DE ESTEIRAS (100HP/LÂMINA: 2,19M3). AF_07/2020</v>
          </cell>
          <cell r="C5569" t="str">
            <v>M3</v>
          </cell>
          <cell r="D5569">
            <v>3.32</v>
          </cell>
          <cell r="E5569">
            <v>1.19</v>
          </cell>
          <cell r="F5569">
            <v>4.51</v>
          </cell>
        </row>
        <row r="5570">
          <cell r="A5570">
            <v>101115</v>
          </cell>
          <cell r="B5570" t="str">
            <v>ESCAVAÇÃO HORIZONTAL EM SOLO DE 1A CATEGORIA COM TRATOR DE ESTEIRAS (150HP/LÂMINA: 3,18M3). AF_07/2020</v>
          </cell>
          <cell r="C5570" t="str">
            <v>M3</v>
          </cell>
          <cell r="D5570">
            <v>2.9699999999999998</v>
          </cell>
          <cell r="E5570">
            <v>0.8</v>
          </cell>
          <cell r="F5570">
            <v>3.77</v>
          </cell>
        </row>
        <row r="5571">
          <cell r="A5571">
            <v>101116</v>
          </cell>
          <cell r="B5571" t="str">
            <v>ESCAVAÇÃO HORIZONTAL EM SOLO DE 1A CATEGORIA COM TRATOR DE ESTEIRAS (170HP/LÂMINA: 5,20M3). AF_07/2020</v>
          </cell>
          <cell r="C5571" t="str">
            <v>M3</v>
          </cell>
          <cell r="D5571">
            <v>1.8499999999999999</v>
          </cell>
          <cell r="E5571">
            <v>0.49</v>
          </cell>
          <cell r="F5571">
            <v>2.34</v>
          </cell>
        </row>
        <row r="5572">
          <cell r="A5572">
            <v>101117</v>
          </cell>
          <cell r="B5572" t="str">
            <v>ESCAVAÇÃO HORIZONTAL EM SOLO DE 1A CATEGORIA COM TRATOR DE ESTEIRAS (347HP/LÂMINA: 8,70M3). AF_07/2020</v>
          </cell>
          <cell r="C5572" t="str">
            <v>M3</v>
          </cell>
          <cell r="D5572">
            <v>3.05</v>
          </cell>
          <cell r="E5572">
            <v>0.28000000000000003</v>
          </cell>
          <cell r="F5572">
            <v>3.33</v>
          </cell>
        </row>
        <row r="5573">
          <cell r="A5573">
            <v>101118</v>
          </cell>
          <cell r="B5573" t="str">
            <v>ESCAVAÇÃO HORIZONTAL EM SOLO DE 1A CATEGORIA COM TRATOR DE ESTEIRAS (125HP/LÂMINA: 2,70M3). AF_07/2020</v>
          </cell>
          <cell r="C5573" t="str">
            <v>M3</v>
          </cell>
          <cell r="D5573">
            <v>2.92</v>
          </cell>
          <cell r="E5573">
            <v>0.95</v>
          </cell>
          <cell r="F5573">
            <v>3.87</v>
          </cell>
        </row>
        <row r="5574">
          <cell r="A5574">
            <v>101119</v>
          </cell>
          <cell r="B5574" t="str">
            <v>ESCAVAÇÃO HORIZONTAL, INCLUINDO ESCARIFICAÇÃO EM SOLO DE 2A CATEGORIA COM TRATOR DE ESTEIRAS (100HP/LÂMINA: 2,19M3). AF_07/2020</v>
          </cell>
          <cell r="C5574" t="str">
            <v>M3</v>
          </cell>
          <cell r="D5574">
            <v>6.3599999999999994</v>
          </cell>
          <cell r="E5574">
            <v>2.25</v>
          </cell>
          <cell r="F5574">
            <v>8.61</v>
          </cell>
        </row>
        <row r="5575">
          <cell r="A5575">
            <v>101120</v>
          </cell>
          <cell r="B5575" t="str">
            <v>ESCAVAÇÃO HORIZONTAL, INCLUINDO ESCARIFICAÇÃO EM SOLO DE 2A CATEGORIA COM TRATOR DE ESTEIRAS (150HP/LÂMINA: 3,18M3). AF_07/2020</v>
          </cell>
          <cell r="C5575" t="str">
            <v>M3</v>
          </cell>
          <cell r="D5575">
            <v>5.7</v>
          </cell>
          <cell r="E5575">
            <v>1.53</v>
          </cell>
          <cell r="F5575">
            <v>7.23</v>
          </cell>
        </row>
        <row r="5576">
          <cell r="A5576">
            <v>101121</v>
          </cell>
          <cell r="B5576" t="str">
            <v>ESCAVAÇÃO HORIZONTAL, INCLUINDO ESCARIFICAÇÃO EM SOLO DE 2A CATEGORIA COM TRATOR DE ESTEIRAS (170HP/LÂMINA: 5,20M3). AF_07/2020</v>
          </cell>
          <cell r="C5576" t="str">
            <v>M3</v>
          </cell>
          <cell r="D5576">
            <v>3.57</v>
          </cell>
          <cell r="E5576">
            <v>0.94</v>
          </cell>
          <cell r="F5576">
            <v>4.51</v>
          </cell>
        </row>
        <row r="5577">
          <cell r="A5577">
            <v>101122</v>
          </cell>
          <cell r="B5577" t="str">
            <v>ESCAVAÇÃO HORIZONTAL, INCLUINDO ESCARIFICAÇÃO EM SOLO DE 2A CATEGORIA COM TRATOR DE ESTEIRAS (347HP/LÂMINA: 8,70M3). AF_07/2020</v>
          </cell>
          <cell r="C5577" t="str">
            <v>M3</v>
          </cell>
          <cell r="D5577">
            <v>5.8100000000000005</v>
          </cell>
          <cell r="E5577">
            <v>0.55000000000000004</v>
          </cell>
          <cell r="F5577">
            <v>6.36</v>
          </cell>
        </row>
        <row r="5578">
          <cell r="A5578">
            <v>101123</v>
          </cell>
          <cell r="B5578" t="str">
            <v>ESCAVAÇÃO HORIZONTAL, INCLUINDO ESCARIFICAÇÃO EM SOLO DE 2A CATEGORIA COM TRATOR DE ESTEIRAS (125HP/LÂMINA: 2,70M3). AF_07/2020</v>
          </cell>
          <cell r="C5578" t="str">
            <v>M3</v>
          </cell>
          <cell r="D5578">
            <v>5.59</v>
          </cell>
          <cell r="E5578">
            <v>1.8</v>
          </cell>
          <cell r="F5578">
            <v>7.39</v>
          </cell>
        </row>
        <row r="5579">
          <cell r="A5579">
            <v>101124</v>
          </cell>
          <cell r="B5579" t="str">
            <v>ESCAVAÇÃO HORIZONTAL, INCLUINDO CARGA E DESCARGA EM SOLO DE 1A CATEGORIA COM TRATOR DE ESTEIRAS (100HP/LÂMINA: 2,19M3). AF_07/2020</v>
          </cell>
          <cell r="C5579" t="str">
            <v>M3</v>
          </cell>
          <cell r="D5579">
            <v>12.99</v>
          </cell>
          <cell r="E5579">
            <v>2.68</v>
          </cell>
          <cell r="F5579">
            <v>15.67</v>
          </cell>
        </row>
        <row r="5580">
          <cell r="A5580">
            <v>101125</v>
          </cell>
          <cell r="B5580" t="str">
            <v>ESCAVAÇÃO HORIZONTAL, INCLUINDO CARGA E DESCARGA EM SOLO DE 1A CATEGORIA COM TRATOR DE ESTEIRAS (150HP/LÂMINA: 3,18M3). AF_07/2020</v>
          </cell>
          <cell r="C5580" t="str">
            <v>M3</v>
          </cell>
          <cell r="D5580">
            <v>12.629999999999999</v>
          </cell>
          <cell r="E5580">
            <v>2.2999999999999998</v>
          </cell>
          <cell r="F5580">
            <v>14.93</v>
          </cell>
        </row>
        <row r="5581">
          <cell r="A5581">
            <v>101126</v>
          </cell>
          <cell r="B5581" t="str">
            <v>ESCAVAÇÃO HORIZONTAL, INCLUINDO CARGA E DESCARGA EM SOLO DE 1A CATEGORIA COM TRATOR DE ESTEIRAS (170HP/LÂMINA: 5,20M3). AF_07/2020</v>
          </cell>
          <cell r="C5581" t="str">
            <v>M3</v>
          </cell>
          <cell r="D5581">
            <v>11.52</v>
          </cell>
          <cell r="E5581">
            <v>1.98</v>
          </cell>
          <cell r="F5581">
            <v>13.5</v>
          </cell>
        </row>
        <row r="5582">
          <cell r="A5582">
            <v>101127</v>
          </cell>
          <cell r="B5582" t="str">
            <v>ESCAVAÇÃO HORIZONTAL, INCLUINDO CARGA E DESCARGA EM SOLO DE 1A CATEGORIA COM TRATOR DE ESTEIRAS (347HP/LÂMINA: 8,70M3). AF_07/2020</v>
          </cell>
          <cell r="C5582" t="str">
            <v>M3</v>
          </cell>
          <cell r="D5582">
            <v>12.72</v>
          </cell>
          <cell r="E5582">
            <v>1.77</v>
          </cell>
          <cell r="F5582">
            <v>14.49</v>
          </cell>
        </row>
        <row r="5583">
          <cell r="A5583">
            <v>101128</v>
          </cell>
          <cell r="B5583" t="str">
            <v>ESCAVAÇÃO HORIZONTAL, INCLUINDO CARGA E DESCARGA EM SOLO DE 1A CATEGORIA COM TRATOR DE ESTEIRAS (125HP/LÂMINA: 2,70M3). AF_07/2020</v>
          </cell>
          <cell r="C5583" t="str">
            <v>M3</v>
          </cell>
          <cell r="D5583">
            <v>12.59</v>
          </cell>
          <cell r="E5583">
            <v>2.44</v>
          </cell>
          <cell r="F5583">
            <v>15.03</v>
          </cell>
        </row>
        <row r="5584">
          <cell r="A5584">
            <v>101129</v>
          </cell>
          <cell r="B5584" t="str">
            <v>ESCAVAÇÃO HORIZONTAL, INCLUINDO ESCARIFICAÇÃO, CARGA E DESCARGA EM SOLO DE 2A CATEGORIA COM TRATOR DE ESTEIRAS (100HP/LÂMINA: 2,19M3). AF_07/2020</v>
          </cell>
          <cell r="C5584" t="str">
            <v>M3</v>
          </cell>
          <cell r="D5584">
            <v>16.400000000000002</v>
          </cell>
          <cell r="E5584">
            <v>3.81</v>
          </cell>
          <cell r="F5584">
            <v>20.21</v>
          </cell>
        </row>
        <row r="5585">
          <cell r="A5585">
            <v>101130</v>
          </cell>
          <cell r="B5585" t="str">
            <v>ESCAVAÇÃO HORIZONTAL, INCLUINDO ESCARIFICAÇÃO, CARGA E DESCARGA EM SOLO DE 2A CATEGORIA COM TRATOR DE ESTEIRAS (150HP/LÂMINA: 3,18M3). AF_07/2020</v>
          </cell>
          <cell r="C5585" t="str">
            <v>M3</v>
          </cell>
          <cell r="D5585">
            <v>15.739999999999998</v>
          </cell>
          <cell r="E5585">
            <v>3.09</v>
          </cell>
          <cell r="F5585">
            <v>18.829999999999998</v>
          </cell>
        </row>
        <row r="5586">
          <cell r="A5586">
            <v>101131</v>
          </cell>
          <cell r="B5586" t="str">
            <v>ESCAVAÇÃO HORIZONTAL, INCLUINDO ESCARIFICAÇÃO, CARGA E DESCARGA EM SOLO DE 2A CATEGORIA COM TRATOR DE ESTEIRAS (170HP/LÂMINA: 5,20M3). AF_07/2020</v>
          </cell>
          <cell r="C5586" t="str">
            <v>M3</v>
          </cell>
          <cell r="D5586">
            <v>13.62</v>
          </cell>
          <cell r="E5586">
            <v>2.4900000000000002</v>
          </cell>
          <cell r="F5586">
            <v>16.11</v>
          </cell>
        </row>
        <row r="5587">
          <cell r="A5587">
            <v>101132</v>
          </cell>
          <cell r="B5587" t="str">
            <v>ESCAVAÇÃO HORIZONTAL, INCLUINDO ESCARIFICAÇÃO, CARGA E DESCARGA EM SOLO DE 2A CATEGORIA COM TRATOR DE ESTEIRAS (347HP/LÂMINA: 8,70M3). AF_07/2020</v>
          </cell>
          <cell r="C5587" t="str">
            <v>M3</v>
          </cell>
          <cell r="D5587">
            <v>15.870000000000001</v>
          </cell>
          <cell r="E5587">
            <v>2.09</v>
          </cell>
          <cell r="F5587">
            <v>17.96</v>
          </cell>
        </row>
        <row r="5588">
          <cell r="A5588">
            <v>101133</v>
          </cell>
          <cell r="B5588" t="str">
            <v>ESCAVAÇÃO HORIZONTAL, INCLUINDO ESCARIFICAÇÃO, CARGA E DESCARGA EM SOLO DE 2A CATEGORIA COM TRATOR DE ESTEIRAS (125HP/LÂMINA: 2,70M3). AF_07/2020</v>
          </cell>
          <cell r="C5588" t="str">
            <v>M3</v>
          </cell>
          <cell r="D5588">
            <v>15.629999999999999</v>
          </cell>
          <cell r="E5588">
            <v>3.36</v>
          </cell>
          <cell r="F5588">
            <v>18.989999999999998</v>
          </cell>
        </row>
        <row r="5589">
          <cell r="A5589">
            <v>101134</v>
          </cell>
          <cell r="B5589" t="str">
            <v>ESCAVAÇÃO HORIZONTAL, INCLUINDO CARGA, DESCARGA E TRANSPORTE EM SOLO DE 1A CATEGORIA COM TRATOR DE ESTEIRAS (100HP/LÂMINA: 2,19M3) E CAMINHÃO BASCULANTE DE 10M3, DMT ATÉ 200M. AF_07/2020</v>
          </cell>
          <cell r="C5589" t="str">
            <v>M3</v>
          </cell>
          <cell r="D5589">
            <v>13.569999999999999</v>
          </cell>
          <cell r="E5589">
            <v>2.76</v>
          </cell>
          <cell r="F5589">
            <v>16.329999999999998</v>
          </cell>
        </row>
        <row r="5590">
          <cell r="A5590">
            <v>101135</v>
          </cell>
          <cell r="B5590" t="str">
            <v>ESCAVAÇÃO HORIZONTAL, INCLUINDO CARGA, DESCARGA E TRANSPORTE EM SOLO DE 1A CATEGORIA COM TRATOR DE ESTEIRAS (150HP/LÂMINA: 3,18M3) E CAMINHÃO BASCULANTE DE 10M3, DMT ATÉ 200M AF_07/2020</v>
          </cell>
          <cell r="C5590" t="str">
            <v>M3</v>
          </cell>
          <cell r="D5590">
            <v>13.21</v>
          </cell>
          <cell r="E5590">
            <v>2.38</v>
          </cell>
          <cell r="F5590">
            <v>15.59</v>
          </cell>
        </row>
        <row r="5591">
          <cell r="A5591">
            <v>101136</v>
          </cell>
          <cell r="B5591" t="str">
            <v>ESCAVAÇÃO HORIZONTAL, INCLUINDO CARGA, DESCARGA E TRANSPORTE EM SOLO DE 1A CATEGORIA COM TRATOR DE ESTEIRAS (170HP/LÂMINA: 5,20M3) E CAMINHÃO BASCULANTE DE 10M3, DMT ATÉ 200M. AF_07/2020</v>
          </cell>
          <cell r="C5591" t="str">
            <v>M3</v>
          </cell>
          <cell r="D5591">
            <v>12.1</v>
          </cell>
          <cell r="E5591">
            <v>2.06</v>
          </cell>
          <cell r="F5591">
            <v>14.16</v>
          </cell>
        </row>
        <row r="5592">
          <cell r="A5592">
            <v>101137</v>
          </cell>
          <cell r="B5592" t="str">
            <v>ESCAVAÇÃO HORIZONTAL, INCLUINDO CARGA, DESCARGA E TRANSPORTE EM SOLO DE 1A CATEGORIA COM TRATOR DE ESTEIRAS (347HP/LÂMINA: 8,70M3) E CAMINHÃO BASCULANTE DE 10M3, DMT ATÉ 200M. AF_07/2020</v>
          </cell>
          <cell r="C5592" t="str">
            <v>M3</v>
          </cell>
          <cell r="D5592">
            <v>13.3</v>
          </cell>
          <cell r="E5592">
            <v>1.85</v>
          </cell>
          <cell r="F5592">
            <v>15.15</v>
          </cell>
        </row>
        <row r="5593">
          <cell r="A5593">
            <v>101138</v>
          </cell>
          <cell r="B5593" t="str">
            <v>ESCAVAÇÃO HORIZONTAL, INCLUINDO CARGA, DESCARGA E TRANSPORTE EM SOLO DE 1A CATEGORIA COM TRATOR DE ESTEIRAS (125HP/LÂMINA: 2,70M3) E CAMINHÃO BASCULANTE DE 10M3, DMT ATÉ 200M. AF_07/2020</v>
          </cell>
          <cell r="C5593" t="str">
            <v>M3</v>
          </cell>
          <cell r="D5593">
            <v>13.16</v>
          </cell>
          <cell r="E5593">
            <v>2.5299999999999998</v>
          </cell>
          <cell r="F5593">
            <v>15.69</v>
          </cell>
        </row>
        <row r="5594">
          <cell r="A5594">
            <v>101139</v>
          </cell>
          <cell r="B5594" t="str">
            <v>ESCAVAÇÃO HORIZONTAL, INCLUINDO  ESCARIFICAÇÃO, CARGA, DESCARGA E TRANSPORTE EM SOLO DE 2A CATEGORIA COM TRATOR DE ESTEIRAS (100HP/LÂMINA: 2,19M3) E CAMINHÃO BASCULANTE DE 10M3, DMT ATÉ 200M. AF_07/2020</v>
          </cell>
          <cell r="C5594" t="str">
            <v>M3</v>
          </cell>
          <cell r="D5594">
            <v>17</v>
          </cell>
          <cell r="E5594">
            <v>3.9</v>
          </cell>
          <cell r="F5594">
            <v>20.9</v>
          </cell>
        </row>
        <row r="5595">
          <cell r="A5595">
            <v>101140</v>
          </cell>
          <cell r="B5595" t="str">
            <v>ESCAVAÇÃO HORIZONTAL, INCLUINDO ESCARIFICAÇÃO, CARGA, DESCARGA E TRANSPORTE EM SOLO DE 2A CATEGORIA COM TRATOR DE ESTEIRAS (150HP/LÂMINA: 3,18M3) E CAMINHÃO BASCULANTE DE 10M3, DMT ATÉ 200M. AF_07/2020</v>
          </cell>
          <cell r="C5595" t="str">
            <v>M3</v>
          </cell>
          <cell r="D5595">
            <v>16.350000000000001</v>
          </cell>
          <cell r="E5595">
            <v>3.17</v>
          </cell>
          <cell r="F5595">
            <v>19.52</v>
          </cell>
        </row>
        <row r="5596">
          <cell r="A5596">
            <v>101141</v>
          </cell>
          <cell r="B5596" t="str">
            <v>ESCAVAÇÃO HORIZONTAL, INCLUINDO ESCARIFICAÇÃO, CARGA, DESCARGA E TRANSPORTE EM SOLO DE 2A CATEGORIA COM TRATOR DE ESTEIRAS (170HP/LÂMINA: 5,20M3) E CAMINHÃO BASCULANTE DE 10M3, DMT ATÉ 200M. AF_07/2020</v>
          </cell>
          <cell r="C5596" t="str">
            <v>M3</v>
          </cell>
          <cell r="D5596">
            <v>14.22</v>
          </cell>
          <cell r="E5596">
            <v>2.58</v>
          </cell>
          <cell r="F5596">
            <v>16.8</v>
          </cell>
        </row>
        <row r="5597">
          <cell r="A5597">
            <v>101142</v>
          </cell>
          <cell r="B5597" t="str">
            <v>ESCAVAÇÃO HORIZONTAL, INCLUINDO ESCARIFICAÇÃO, CARGA, DESCARGA E TRANSPORTE EM SOLO DE 2A CATEGORIA COM TRATOR DE ESTEIRAS (347HP/LÂMINA: 8,70M3) E CAMINHÃO BASCULANTE DE 10M3, DMT ATÉ 200M. AF_07/2020</v>
          </cell>
          <cell r="C5597" t="str">
            <v>M3</v>
          </cell>
          <cell r="D5597">
            <v>16.47</v>
          </cell>
          <cell r="E5597">
            <v>2.1800000000000002</v>
          </cell>
          <cell r="F5597">
            <v>18.649999999999999</v>
          </cell>
        </row>
        <row r="5598">
          <cell r="A5598">
            <v>101143</v>
          </cell>
          <cell r="B5598" t="str">
            <v>ESCAVAÇÃO HORIZONTAL, INCLUINDO ESCARIFICAÇÃO, CARGA, DESCARGA E TRANSPORTE EM SOLO DE 2A CATEGORIA COM TRATOR DE ESTEIRAS (125HP/LÂMINA: 2,70M3) E CAMINHÃO BASCULANTE DE 10M3, DMT ATÉ 200M. AF_07/2020</v>
          </cell>
          <cell r="C5598" t="str">
            <v>M3</v>
          </cell>
          <cell r="D5598">
            <v>16.23</v>
          </cell>
          <cell r="E5598">
            <v>3.45</v>
          </cell>
          <cell r="F5598">
            <v>19.68</v>
          </cell>
        </row>
        <row r="5599">
          <cell r="A5599">
            <v>101144</v>
          </cell>
          <cell r="B5599" t="str">
            <v>ESCAVAÇÃO HORIZONTAL, INCLUINDO CARGA, DESCARGA E TRANSPORTE EM SOLO DE 1A CATEGORIA COM TRATOR DE ESTEIRAS (100HP/LÂMINA: 2,19M3) E CAMINHÃO BASCULANTE DE 14M3, DMT ATÉ 200M. AF_07/2020</v>
          </cell>
          <cell r="C5599" t="str">
            <v>M3</v>
          </cell>
          <cell r="D5599">
            <v>13.34</v>
          </cell>
          <cell r="E5599">
            <v>2.5</v>
          </cell>
          <cell r="F5599">
            <v>15.84</v>
          </cell>
        </row>
        <row r="5600">
          <cell r="A5600">
            <v>101145</v>
          </cell>
          <cell r="B5600" t="str">
            <v>ESCAVAÇÃO HORIZONTAL, INCLUINDO CARGA, DESCARGA E TRANSPORTE EM SOLO DE 1A CATEGORIA COM TRATOR DE ESTEIRAS (150HP/LÂMINA: 3,18M3) E CAMINHÃO BASCULANTE DE 14M3, DMT ATÉ 200M. AF_07/2020</v>
          </cell>
          <cell r="C5600" t="str">
            <v>M3</v>
          </cell>
          <cell r="D5600">
            <v>12.98</v>
          </cell>
          <cell r="E5600">
            <v>2.12</v>
          </cell>
          <cell r="F5600">
            <v>15.1</v>
          </cell>
        </row>
        <row r="5601">
          <cell r="A5601">
            <v>101146</v>
          </cell>
          <cell r="B5601" t="str">
            <v>ESCAVAÇÃO HORIZONTAL, INCLUINDO CARGA, DESCARGA E TRANSPORTE EM SOLO DE 1A CATEGORIA COM TRATOR DE ESTEIRAS (170HP/LÂMINA: 5,20M3) E CAMINHÃO BASCULANTE DE 14M3, DMT ATÉ 200M. AF_07/2020</v>
          </cell>
          <cell r="C5601" t="str">
            <v>M3</v>
          </cell>
          <cell r="D5601">
            <v>11.87</v>
          </cell>
          <cell r="E5601">
            <v>1.8</v>
          </cell>
          <cell r="F5601">
            <v>13.67</v>
          </cell>
        </row>
        <row r="5602">
          <cell r="A5602">
            <v>101147</v>
          </cell>
          <cell r="B5602" t="str">
            <v>ESCAVAÇÃO HORIZONTAL, INCLUINDO CARGA, DESCARGA E TRANSPORTE EM SOLO DE 1A CATEGORIA COM TRATOR DE ESTEIRAS (347HP/LÂMINA: 8,70M3) E CAMINHÃO BASCULANTE DE 14M3, DMT ATÉ 200M. AF_07/2020</v>
          </cell>
          <cell r="C5602" t="str">
            <v>M3</v>
          </cell>
          <cell r="D5602">
            <v>13.07</v>
          </cell>
          <cell r="E5602">
            <v>1.59</v>
          </cell>
          <cell r="F5602">
            <v>14.66</v>
          </cell>
        </row>
        <row r="5603">
          <cell r="A5603">
            <v>101148</v>
          </cell>
          <cell r="B5603" t="str">
            <v>ESCAVAÇÃO HORIZONTAL, INCLUINDO CARGA, DESCARGA E TRANSPORTE EM SOLO DE 1A CATEGORIA COM TRATOR DE ESTEIRAS (125HP/LÂMINA: 2,70M3) E CAMINHÃO BASCULANTE DE 14M3, DMT ATÉ 200M. AF_07/2020</v>
          </cell>
          <cell r="C5603" t="str">
            <v>M3</v>
          </cell>
          <cell r="D5603">
            <v>12.94</v>
          </cell>
          <cell r="E5603">
            <v>2.2599999999999998</v>
          </cell>
          <cell r="F5603">
            <v>15.2</v>
          </cell>
        </row>
        <row r="5604">
          <cell r="A5604">
            <v>101149</v>
          </cell>
          <cell r="B5604" t="str">
            <v>ESCAVAÇÃO HORIZONTAL, INCLUINDO ESCARIFICAÇÃO, CARGA, DESCARGA E TRANSPORTE EM SOLO DE 2A CATEGORIA COM TRATOR DE ESTEIRAS (100HP/LÂMINA: 2,19M3) E CAMINHÃO BASCULANTE DE 14M3, DMT ATÉ 200M. AF_07/2020</v>
          </cell>
          <cell r="C5604" t="str">
            <v>M3</v>
          </cell>
          <cell r="D5604">
            <v>16.760000000000002</v>
          </cell>
          <cell r="E5604">
            <v>3.63</v>
          </cell>
          <cell r="F5604">
            <v>20.39</v>
          </cell>
        </row>
        <row r="5605">
          <cell r="A5605">
            <v>101150</v>
          </cell>
          <cell r="B5605" t="str">
            <v>ESCAVAÇÃO HORIZONTAL, INCLUINDO ESCARIFICAÇÃO, CARGA, DESCARGA E TRANSPORTE EM SOLO DE 2A CATEGORIA COM TRATOR DE ESTEIRAS (150HP/LÂMINA: 3,18M3) E CAMINHÃO BASCULANTE DE 14M3, DMT ATÉ 200M. AF_07/2020</v>
          </cell>
          <cell r="C5605" t="str">
            <v>M3</v>
          </cell>
          <cell r="D5605">
            <v>16.100000000000001</v>
          </cell>
          <cell r="E5605">
            <v>2.91</v>
          </cell>
          <cell r="F5605">
            <v>19.010000000000002</v>
          </cell>
        </row>
        <row r="5606">
          <cell r="A5606">
            <v>101151</v>
          </cell>
          <cell r="B5606" t="str">
            <v>ESCAVAÇÃO HORIZONTAL, INCLUINDO ESCARIFICAÇÃO, CARGA, DESCARGA E TRANSPORTE EM SOLO DE 2A CATEGORIA COM TRATOR DE ESTEIRAS (170HP/LÂMINA: 5,20M3) E CAMINHÃO BASCULANTE DE 14M3, DMT ATÉ 200M. AF_07/2020</v>
          </cell>
          <cell r="C5606" t="str">
            <v>M3</v>
          </cell>
          <cell r="D5606">
            <v>13.979999999999999</v>
          </cell>
          <cell r="E5606">
            <v>2.31</v>
          </cell>
          <cell r="F5606">
            <v>16.29</v>
          </cell>
        </row>
        <row r="5607">
          <cell r="A5607">
            <v>101152</v>
          </cell>
          <cell r="B5607" t="str">
            <v>ESCAVAÇÃO HORIZONTAL, INCLUINDO ESCARIFICAÇÃO, CARGA, DESCARGA E TRANSPORTE EM SOLO DE 2A CATEGORIA COM TRATOR DE ESTEIRAS (347HP/LÂMINA: 8,70M3) E CAMINHÃO BASCULANTE DE 14M3, DMT ATÉ 200M. AF_07/2020</v>
          </cell>
          <cell r="C5607" t="str">
            <v>M3</v>
          </cell>
          <cell r="D5607">
            <v>16.23</v>
          </cell>
          <cell r="E5607">
            <v>1.91</v>
          </cell>
          <cell r="F5607">
            <v>18.14</v>
          </cell>
        </row>
        <row r="5608">
          <cell r="A5608">
            <v>101153</v>
          </cell>
          <cell r="B5608" t="str">
            <v>ESCAVAÇÃO HORIZONTAL, INCLUINDO ESCARIFICAÇÃO, CARGA, DESCARGA E TRANSPORTE EM SOLO DE 2A CATEGORIA COM TRATOR DE ESTEIRAS (125HP/LÂMINA: 2,70M3) E CAMINHÃO BASCULANTE DE 14M3, DMT ATÉ 200M. AF_07/2020</v>
          </cell>
          <cell r="C5608" t="str">
            <v>M3</v>
          </cell>
          <cell r="D5608">
            <v>15.990000000000002</v>
          </cell>
          <cell r="E5608">
            <v>3.18</v>
          </cell>
          <cell r="F5608">
            <v>19.170000000000002</v>
          </cell>
        </row>
        <row r="5609">
          <cell r="A5609">
            <v>101206</v>
          </cell>
          <cell r="B5609" t="str">
            <v>ESCAVAÇÃO VERTICAL PARA  EDIFICAÇÃO, COM CARGA, DESCARGA E TRANSPORTE DE SOLO DE 1ª CATEGORIA, COM ESCAVADEIRA HIDRÁULICA (CAÇAMBA: 0,8 M³ / 111 HP), FROTA DE 3 CAMINHÕES BASCULANTES DE 14 M³, DMT ATÉ 1 KM E VELOCIDADE MÉDIA 14 KM/H. AF_05/2020</v>
          </cell>
          <cell r="C5609" t="str">
            <v>M3</v>
          </cell>
          <cell r="D5609">
            <v>10.569999999999999</v>
          </cell>
          <cell r="E5609">
            <v>1.55</v>
          </cell>
          <cell r="F5609">
            <v>12.12</v>
          </cell>
        </row>
        <row r="5610">
          <cell r="A5610">
            <v>101207</v>
          </cell>
          <cell r="B5610" t="str">
            <v>ESCAVAÇÃO VERTICAL PARA EDIFICAÇÃO, COM CARGA, DESCARGA E TRANSPORTE DE SOLO DE 1ª CATEGORIA, COM ESCAVADEIRA HIDRÁULICA (CAÇAMBA: 0,8 M³ / 111 HP), FROTA DE 2 CAMINHÕES BASCULANTES DE 18 M³, DMT ATÉ 1 KM E VELOCIDADE MÉDIA 14 KM/H. AF_05/2020</v>
          </cell>
          <cell r="C5610" t="str">
            <v>M3</v>
          </cell>
          <cell r="D5610">
            <v>9.34</v>
          </cell>
          <cell r="E5610">
            <v>1.1299999999999999</v>
          </cell>
          <cell r="F5610">
            <v>10.47</v>
          </cell>
        </row>
        <row r="5611">
          <cell r="A5611">
            <v>101208</v>
          </cell>
          <cell r="B5611" t="str">
            <v>ESCAVAÇÃO VERTICAL PARA  EDIFICAÇÃO, COM CARGA, DESCARGA E TRANSPORTE DE SOLO DE 1ª CATEGORIA, COM ESCAVADEIRA HIDRÁULICA (CAÇAMBA: 1,2 M³ / 155 HP), FROTA DE 3 CAMINHÕES BASCULANTES DE 14 M³, DMT ATÉ 1 KM E VELOCIDADE MÉDIA 14 KM/H. AF_05/2020</v>
          </cell>
          <cell r="C5611" t="str">
            <v>M3</v>
          </cell>
          <cell r="D5611">
            <v>9.0500000000000007</v>
          </cell>
          <cell r="E5611">
            <v>1.17</v>
          </cell>
          <cell r="F5611">
            <v>10.220000000000001</v>
          </cell>
        </row>
        <row r="5612">
          <cell r="A5612">
            <v>101209</v>
          </cell>
          <cell r="B5612" t="str">
            <v>ESCAVAÇÃO VERTICAL PARA  EDIFICAÇÃO, COM CARGA, DESCARGA E TRANSPORTE DE SOLO DE 1ª CATEGORIA, COM ESCAVADEIRA HIDRÁULICA (CAÇAMBA: 1,2 M³ / 155 HP), FROTA DE 3 CAMINHÕES BASCULANTES DE 18 M³, DMT ATÉ 1 KM E VELOCIDADE MÉDIA 14 KM/H. AF_05/2020</v>
          </cell>
          <cell r="C5612" t="str">
            <v>M3</v>
          </cell>
          <cell r="D5612">
            <v>8.42</v>
          </cell>
          <cell r="E5612">
            <v>1.06</v>
          </cell>
          <cell r="F5612">
            <v>9.48</v>
          </cell>
        </row>
        <row r="5613">
          <cell r="A5613">
            <v>101210</v>
          </cell>
          <cell r="B5613" t="str">
            <v>ESCAVAÇÃO VERTICAL PARA  EDIFICAÇÃO, COM CARGA, DESCARGA E TRANSPORTE DE SOLO DE 1ª CATEGORIA, COM ESCAVADEIRA HIDRÁULICA (CAÇAMBA: 0,8 M³ / 111 HP), FROTA DE 4 CAMINHÕES BASCULANTES DE 14 M³, DMT DE 1,5 KM E VELOCIDADE MÉDIA 18 KM/H. AF_05/2020</v>
          </cell>
          <cell r="C5613" t="str">
            <v>M3</v>
          </cell>
          <cell r="D5613">
            <v>15.06</v>
          </cell>
          <cell r="E5613">
            <v>1.78</v>
          </cell>
          <cell r="F5613">
            <v>16.84</v>
          </cell>
        </row>
        <row r="5614">
          <cell r="A5614">
            <v>101211</v>
          </cell>
          <cell r="B5614" t="str">
            <v>ESCAVAÇÃO VERTICAL PARA  EDIFICAÇÃO, COM CARGA, DESCARGA E TRANSPORTE DE SOLO DE 1ª CATEGORIA, COM ESCAVADEIRA HIDRÁULICA (CAÇAMBA: 0,8 M³ / 111 HP), FROTA DE 4 CAMINHÕES BASCULANTES DE 14 M³, DMT DE 2 KM E VELOCIDADE MÉDIA 19 KM/H. AF_05/2020</v>
          </cell>
          <cell r="C5614" t="str">
            <v>M3</v>
          </cell>
          <cell r="D5614">
            <v>16.18</v>
          </cell>
          <cell r="E5614">
            <v>1.88</v>
          </cell>
          <cell r="F5614">
            <v>18.059999999999999</v>
          </cell>
        </row>
        <row r="5615">
          <cell r="A5615">
            <v>101212</v>
          </cell>
          <cell r="B5615" t="str">
            <v>ESCAVAÇÃO VERTICAL PARA  EDIFICAÇÃO, COM CARGA, DESCARGA E TRANSPORTE DE SOLO DE 1ª CATEGORIA, COM ESCAVADEIRA HIDRÁULICA (CAÇAMBA: 0,8 M³ / 111 HP), FROTA DE 5 CAMINHÕES BASCULANTES DE 14 M³, DMT DE 3 KM E VELOCIDADE MÉDIA 20 KM/H. AF_05/2020</v>
          </cell>
          <cell r="C5615" t="str">
            <v>M3</v>
          </cell>
          <cell r="D5615">
            <v>18.84</v>
          </cell>
          <cell r="E5615">
            <v>2.21</v>
          </cell>
          <cell r="F5615">
            <v>21.05</v>
          </cell>
        </row>
        <row r="5616">
          <cell r="A5616">
            <v>101213</v>
          </cell>
          <cell r="B5616" t="str">
            <v>ESCAVAÇÃO VERTICAL PARA  EDIFICAÇÃO, COM CARGA, DESCARGA E TRANSPORTE DE SOLO DE 1ª CATEGORIA, COM ESCAVADEIRA HIDRÁULICA (CAÇAMBA: 0,8 M³ / 111 HP), FROTA DE 6 CAMINHÕES BASCULANTES DE 14 M³, DMT DE 4 KM E VELOCIDADE MÉDIA 22 KM/H. AF_05/2020</v>
          </cell>
          <cell r="C5616" t="str">
            <v>M3</v>
          </cell>
          <cell r="D5616">
            <v>20.98</v>
          </cell>
          <cell r="E5616">
            <v>2.54</v>
          </cell>
          <cell r="F5616">
            <v>23.52</v>
          </cell>
        </row>
        <row r="5617">
          <cell r="A5617">
            <v>101214</v>
          </cell>
          <cell r="B5617" t="str">
            <v>ESCAVAÇÃO VERTICAL PARA  EDIFICAÇÃO, COM CARGA, DESCARGA E TRANSPORTE DE SOLO DE 1ª CATEGORIA, COM ESCAVADEIRA HIDRÁULICA (CAÇAMBA: 0,8 M³ / 111 HP), FROTA DE 7 CAMINHÕES BASCULANTES DE 14 M³, DMT DE 6 KM E VELOCIDADE MÉDIA 22 KM/H. AF_05/2020</v>
          </cell>
          <cell r="C5617" t="str">
            <v>M3</v>
          </cell>
          <cell r="D5617">
            <v>25.51</v>
          </cell>
          <cell r="E5617">
            <v>2.88</v>
          </cell>
          <cell r="F5617">
            <v>28.39</v>
          </cell>
        </row>
        <row r="5618">
          <cell r="A5618">
            <v>101215</v>
          </cell>
          <cell r="B5618" t="str">
            <v>ESCAVAÇÃO VERTICAL PARA  EDIFICAÇÃO, COM CARGA, DESCARGA E TRANSPORTE DE SOLO DE 1ª CATEGORIA, COM ESCAVADEIRA HIDRÁULICA (CAÇAMBA: 0,8 M³ / 111 HP), FROTA DE 4 CAMINHÕES BASCULANTES DE 18 M³, DMT DE 1,5 KM E VELOCIDADE MÉDIA 18 KM/H. AF_05/2020</v>
          </cell>
          <cell r="C5618" t="str">
            <v>M3</v>
          </cell>
          <cell r="D5618">
            <v>14.41</v>
          </cell>
          <cell r="E5618">
            <v>1.77</v>
          </cell>
          <cell r="F5618">
            <v>16.18</v>
          </cell>
        </row>
        <row r="5619">
          <cell r="A5619">
            <v>101216</v>
          </cell>
          <cell r="B5619" t="str">
            <v>ESCAVAÇÃO VERTICAL PARA  EDIFICAÇÃO, COM CARGA, DESCARGA E TRANSPORTE DE SOLO DE 1ª CATEGORIA, COM ESCAVADEIRA HIDRÁULICA (CAÇAMBA: 0,8 M³ / 111 HP), FROTA DE 4 CAMINHÕES BASCULANTES DE 18 M³, DMT DE 2 KM E VELOCIDADE MÉDIA 19 KM/H. AF_05/2020</v>
          </cell>
          <cell r="C5619" t="str">
            <v>M3</v>
          </cell>
          <cell r="D5619">
            <v>15.190000000000001</v>
          </cell>
          <cell r="E5619">
            <v>1.77</v>
          </cell>
          <cell r="F5619">
            <v>16.96</v>
          </cell>
        </row>
        <row r="5620">
          <cell r="A5620">
            <v>101217</v>
          </cell>
          <cell r="B5620" t="str">
            <v>ESCAVAÇÃO VERTICAL PARA  EDIFICAÇÃO, COM CARGA, DESCARGA E TRANSPORTE DE SOLO DE 1ª CATEGORIA, COM ESCAVADEIRA HIDRÁULICA (CAÇAMBA: 0,8 M³ / 111 HP), FROTA DE 5 CAMINHÕES BASCULANTES DE 18 M³, DMT DE 3 KM E VELOCIDADE MÉDIA 20 KM/H. AF_05/2020</v>
          </cell>
          <cell r="C5620" t="str">
            <v>M3</v>
          </cell>
          <cell r="D5620">
            <v>17.649999999999999</v>
          </cell>
          <cell r="E5620">
            <v>2.0699999999999998</v>
          </cell>
          <cell r="F5620">
            <v>19.72</v>
          </cell>
        </row>
        <row r="5621">
          <cell r="A5621">
            <v>101218</v>
          </cell>
          <cell r="B5621" t="str">
            <v>ESCAVAÇÃO VERTICAL PARA  EDIFICAÇÃO, COM CARGA, DESCARGA E TRANSPORTE DE SOLO DE 1ª CATEGORIA, COM ESCAVADEIRA HIDRÁULICA (CAÇAMBA: 0,8 M³ / 111 HP), FROTA DE 5 CAMINHÕES BASCULANTES DE 18 M³, DMT DE 4 KM E VELOCIDADE MÉDIA 22 KM/H. AF_05/2020</v>
          </cell>
          <cell r="C5621" t="str">
            <v>M3</v>
          </cell>
          <cell r="D5621">
            <v>18.78</v>
          </cell>
          <cell r="E5621">
            <v>2.08</v>
          </cell>
          <cell r="F5621">
            <v>20.86</v>
          </cell>
        </row>
        <row r="5622">
          <cell r="A5622">
            <v>101219</v>
          </cell>
          <cell r="B5622" t="str">
            <v>ESCAVAÇÃO VERTICAL PARA  EDIFICAÇÃO, COM CARGA, DESCARGA E TRANSPORTE DE SOLO DE 1ª CATEGORIA, COM ESCAVADEIRA HIDRÁULICA (CAÇAMBA: 0,8 M³ / 111 HP), FROTA DE 6 CAMINHÕES BASCULANTES DE 18 M³, DMT DE 6 KM E VELOCIDADE MÉDIA 22 KM/H. AF_05/2020</v>
          </cell>
          <cell r="C5622" t="str">
            <v>M3</v>
          </cell>
          <cell r="D5622">
            <v>22.86</v>
          </cell>
          <cell r="E5622">
            <v>2.39</v>
          </cell>
          <cell r="F5622">
            <v>25.25</v>
          </cell>
        </row>
        <row r="5623">
          <cell r="A5623">
            <v>101220</v>
          </cell>
          <cell r="B5623" t="str">
            <v>ESCAVAÇÃO VERTICAL PARA  EDIFICAÇÃO, COM CARGA, DESCARGA E TRANSPORTE DE SOLO DE 1ª CATEGORIA, COM ESCAVADEIRA HIDRÁULICA (CAÇAMBA: 1,2 M³ / 155 HP), FROTA DE 5 CAMINHÕES BASCULANTES DE 14 M³, DMT DE 1,5 KM E VELOCIDADE MÉDIA 18 KM/H. AF_05/2020</v>
          </cell>
          <cell r="C5623" t="str">
            <v>M3</v>
          </cell>
          <cell r="D5623">
            <v>14.2</v>
          </cell>
          <cell r="E5623">
            <v>1.67</v>
          </cell>
          <cell r="F5623">
            <v>15.87</v>
          </cell>
        </row>
        <row r="5624">
          <cell r="A5624">
            <v>101221</v>
          </cell>
          <cell r="B5624" t="str">
            <v>ESCAVAÇÃO VERTICAL PARA  EDIFICAÇÃO, COM CARGA, DESCARGA E TRANSPORTE DE SOLO DE 1ª CATEGORIA, COM ESCAVADEIRA HIDRÁULICA (CAÇAMBA: 1,2 M³ / 155 HP), FROTA DE 5 CAMINHÕES BASCULANTES DE 14 M³, DMT DE 2 KM E VELOCIDADE MÉDIA 19 KM/H. AF_05/2020</v>
          </cell>
          <cell r="C5624" t="str">
            <v>M3</v>
          </cell>
          <cell r="D5624">
            <v>15.100000000000001</v>
          </cell>
          <cell r="E5624">
            <v>1.66</v>
          </cell>
          <cell r="F5624">
            <v>16.760000000000002</v>
          </cell>
        </row>
        <row r="5625">
          <cell r="A5625">
            <v>101222</v>
          </cell>
          <cell r="B5625" t="str">
            <v>ESCAVAÇÃO VERTICAL PARA  EDIFICAÇÃO, COM CARGA, DESCARGA E TRANSPORTE DE SOLO DE 1ª CATEGORIA, COM ESCAVADEIRA HIDRÁULICA (CAÇAMBA: 1,2 M³ / 155 HP), FROTA DE 6 CAMINHÕES BASCULANTES DE 14 M³, DMT DE 3 KM E VELOCIDADE MÉDIA 20 KM/H. AF_05/2020</v>
          </cell>
          <cell r="C5625" t="str">
            <v>M3</v>
          </cell>
          <cell r="D5625">
            <v>17.54</v>
          </cell>
          <cell r="E5625">
            <v>1.92</v>
          </cell>
          <cell r="F5625">
            <v>19.46</v>
          </cell>
        </row>
        <row r="5626">
          <cell r="A5626">
            <v>101223</v>
          </cell>
          <cell r="B5626" t="str">
            <v>ESCAVAÇÃO VERTICAL PARA  EDIFICAÇÃO, COM CARGA, DESCARGA E TRANSPORTE DE SOLO DE 1ª CATEGORIA, COM ESCAVADEIRA HIDRÁULICA (CAÇAMBA: 1,2 M³ / 155 HP), FROTA DE 7 CAMINHÕES BASCULANTES DE 14 M³, DMT DE 4 KM E VELOCIDADE MÉDIA 22 KM/H. AF_05/2020</v>
          </cell>
          <cell r="C5626" t="str">
            <v>M3</v>
          </cell>
          <cell r="D5626">
            <v>19.46</v>
          </cell>
          <cell r="E5626">
            <v>2.1800000000000002</v>
          </cell>
          <cell r="F5626">
            <v>21.64</v>
          </cell>
        </row>
        <row r="5627">
          <cell r="A5627">
            <v>101224</v>
          </cell>
          <cell r="B5627" t="str">
            <v>ESCAVAÇÃO VERTICAL PARA  EDIFICAÇÃO, COM CARGA, DESCARGA E TRANSPORTE DE SOLO DE 1ª CATEGORIA, COM ESCAVADEIRA HIDRÁULICA (CAÇAMBA: 1,2 M³ / 155 HP), FROTA DE 9 CAMINHÕES BASCULANTES DE 14 M³, DMT DE 6 KM E VELOCIDADE MÉDIA 22 KM/H. AF_05/2020</v>
          </cell>
          <cell r="C5627" t="str">
            <v>M3</v>
          </cell>
          <cell r="D5627">
            <v>24.43</v>
          </cell>
          <cell r="E5627">
            <v>2.67</v>
          </cell>
          <cell r="F5627">
            <v>27.1</v>
          </cell>
        </row>
        <row r="5628">
          <cell r="A5628">
            <v>101225</v>
          </cell>
          <cell r="B5628" t="str">
            <v>ESCAVAÇÃO VERTICAL PARA  EDIFICAÇÃO, COM CARGA, DESCARGA E TRANSPORTE DE SOLO DE 1ª CATEGORIA, COM ESCAVADEIRA HIDRÁULICA (CAÇAMBA: 1,2 M³ / 155 HP), FROTA DE 5 CAMINHÕES BASCULANTES DE 18 M³, DMT DE 1,5 KM E VELOCIDADE MÉDIA 18 KM/H. AF_05/2020</v>
          </cell>
          <cell r="C5628" t="str">
            <v>M3</v>
          </cell>
          <cell r="D5628">
            <v>13.05</v>
          </cell>
          <cell r="E5628">
            <v>1.51</v>
          </cell>
          <cell r="F5628">
            <v>14.56</v>
          </cell>
        </row>
        <row r="5629">
          <cell r="A5629">
            <v>101226</v>
          </cell>
          <cell r="B5629" t="str">
            <v>ESCAVAÇÃO VERTICAL PARA  EDIFICAÇÃO, COM CARGA, DESCARGA E TRANSPORTE DE SOLO DE 1ª CATEGORIA, COM ESCAVADEIRA HIDRÁULICA (CAÇAMBA: 1,2 M³ / 155 HP), FROTA DE 5 CAMINHÕES BASCULANTES DE 18 M³, DMT DE 2 KM E VELOCIDADE MÉDIA 19 KM/H. AF_05/2020</v>
          </cell>
          <cell r="C5629" t="str">
            <v>M3</v>
          </cell>
          <cell r="D5629">
            <v>13.82</v>
          </cell>
          <cell r="E5629">
            <v>1.51</v>
          </cell>
          <cell r="F5629">
            <v>15.33</v>
          </cell>
        </row>
        <row r="5630">
          <cell r="A5630">
            <v>101227</v>
          </cell>
          <cell r="B5630" t="str">
            <v>ESCAVAÇÃO VERTICAL PARA  EDIFICAÇÃO, COM CARGA, DESCARGA E TRANSPORTE DE SOLO DE 1ª CATEGORIA, COM ESCAVADEIRA HIDRÁULICA (CAÇAMBA: 1,2 M³ / 155 HP), FROTA DE 6 CAMINHÕES BASCULANTES DE 18 M³, DMT DE 3 KM E VELOCIDADE MÉDIA 20 KM/H. AF_05/2020</v>
          </cell>
          <cell r="C5630" t="str">
            <v>M3</v>
          </cell>
          <cell r="D5630">
            <v>16.02</v>
          </cell>
          <cell r="E5630">
            <v>1.73</v>
          </cell>
          <cell r="F5630">
            <v>17.75</v>
          </cell>
        </row>
        <row r="5631">
          <cell r="A5631">
            <v>101228</v>
          </cell>
          <cell r="B5631" t="str">
            <v>ESCAVAÇÃO VERTICAL PARA  EDIFICAÇÃO, COM CARGA, DESCARGA E TRANSPORTE DE SOLO DE 1ª CATEGORIA, COM ESCAVADEIRA HIDRÁULICA (CAÇAMBA: 1,2 M³ / 155 HP), FROTA DE 6 CAMINHÕES BASCULANTES DE 18 M³, DMT DE 4 KM E VELOCIDADE MÉDIA 22 KM/H. AF_05/2020</v>
          </cell>
          <cell r="C5631" t="str">
            <v>M3</v>
          </cell>
          <cell r="D5631">
            <v>17.180000000000003</v>
          </cell>
          <cell r="E5631">
            <v>1.74</v>
          </cell>
          <cell r="F5631">
            <v>18.920000000000002</v>
          </cell>
        </row>
        <row r="5632">
          <cell r="A5632">
            <v>101229</v>
          </cell>
          <cell r="B5632" t="str">
            <v>ESCAVAÇÃO VERTICAL PARA  EDIFICAÇÃO, COM CARGA, DESCARGA E TRANSPORTE DE SOLO DE 1ª CATEGORIA, COM ESCAVADEIRA HIDRÁULICA (CAÇAMBA: 1,2 M³ / 155 HP), FROTA DE 8 CAMINHÕES BASCULANTES DE 18 M³, DMT DE 6 KM E VELOCIDADE MÉDIA 22 KM/H. AF_05/2020</v>
          </cell>
          <cell r="C5632" t="str">
            <v>M3</v>
          </cell>
          <cell r="D5632">
            <v>21.639999999999997</v>
          </cell>
          <cell r="E5632">
            <v>2.19</v>
          </cell>
          <cell r="F5632">
            <v>23.83</v>
          </cell>
        </row>
        <row r="5633">
          <cell r="A5633">
            <v>101230</v>
          </cell>
          <cell r="B5633" t="str">
            <v>ESCAVAÇÃO VERTICAL PARA INFRAESTRUTURA, COM CARGA, DESCARGA E TRANSPORTE DE SOLO DE 1ª CATEGORIA, COM ESCAVADEIRA HIDRÁULICA (CAÇAMBA: 0,8 M³ / 111 HP), FROTA DE 3 CAMINHÕES BASCULANTES DE 14 M³, DMT ATÉ 1 KM E VELOCIDADE MÉDIA14 KM/H. AF_05/2020</v>
          </cell>
          <cell r="C5633" t="str">
            <v>M3</v>
          </cell>
          <cell r="D5633">
            <v>9.379999999999999</v>
          </cell>
          <cell r="E5633">
            <v>1.29</v>
          </cell>
          <cell r="F5633">
            <v>10.67</v>
          </cell>
        </row>
        <row r="5634">
          <cell r="A5634">
            <v>101231</v>
          </cell>
          <cell r="B5634" t="str">
            <v>ESCAVAÇÃO VERTICAL PARA INFRAESTRUTURA, COM CARGA, DESCARGA E TRANSPORTE DE SOLO DE 1ª CATEGORIA, COM ESCAVADEIRA HIDRÁULICA (CAÇAMBA: 0,8 M³ / 111 HP), FROTA DE 3 CAMINHÕES BASCULANTES DE 18 M³, DMT ATÉ 1 KM E VELOCIDADE MÉDIA14 KM/H. AF_05/2020</v>
          </cell>
          <cell r="C5634" t="str">
            <v>M3</v>
          </cell>
          <cell r="D5634">
            <v>8.93</v>
          </cell>
          <cell r="E5634">
            <v>1.21</v>
          </cell>
          <cell r="F5634">
            <v>10.14</v>
          </cell>
        </row>
        <row r="5635">
          <cell r="A5635">
            <v>101232</v>
          </cell>
          <cell r="B5635" t="str">
            <v>ESCAVAÇÃO VERTICAL PARA INFRAESTRUTURA, COM CARGA, DESCARGA E TRANSPORTE DE SOLO DE 1ª CATEGORIA, COM ESCAVADEIRA HIDRÁULICA (CAÇAMBA: 1,2 M³ / 155 HP), FROTA DE 3 CAMINHÕES BASCULANTES DE 14 M³, DMT ATÉ 1 KM E VELOCIDADE MÉDIA14 KM/H. AF_05/2020</v>
          </cell>
          <cell r="C5635" t="str">
            <v>M3</v>
          </cell>
          <cell r="D5635">
            <v>8.129999999999999</v>
          </cell>
          <cell r="E5635">
            <v>0.99</v>
          </cell>
          <cell r="F5635">
            <v>9.1199999999999992</v>
          </cell>
        </row>
        <row r="5636">
          <cell r="A5636">
            <v>101233</v>
          </cell>
          <cell r="B5636" t="str">
            <v>ESCAVAÇÃO VERTICAL PARA INFRAESTRUTURA, COM CARGA, DESCARGA E TRANSPORTE DE SOLO DE 1ª CATEGORIA, COM ESCAVADEIRA HIDRÁULICA (CAÇAMBA: 1,2 M³ / 155 HP), FROTA DE 3 CAMINHÕES BASCULANTES DE 18 M³, DMT ATÉ 1 KM E VELOCIDADE MÉDIA14 KM/H. AF_05/2020</v>
          </cell>
          <cell r="C5636" t="str">
            <v>M3</v>
          </cell>
          <cell r="D5636">
            <v>7.5000000000000009</v>
          </cell>
          <cell r="E5636">
            <v>0.89</v>
          </cell>
          <cell r="F5636">
            <v>8.39</v>
          </cell>
        </row>
        <row r="5637">
          <cell r="A5637">
            <v>101234</v>
          </cell>
          <cell r="B5637" t="str">
            <v>ESCAVAÇÃO VERTICAL PARA INFRAESTRUTURA, COM CARGA, DESCARGA E TRANSPORTE DE SOLO DE 1ª CATEGORIA, COM ESCAVADEIRA HIDRÁULICA (CAÇAMBA: 0,8 M³ / 111HP), FROTA DE 5 CAMINHÕES BASCULANTES DE 14 M³, DMT DE 1,5 KM E VELOCIDADE MÉDIA18 KM/H. AF_05/2020</v>
          </cell>
          <cell r="C5637" t="str">
            <v>M3</v>
          </cell>
          <cell r="D5637">
            <v>14.66</v>
          </cell>
          <cell r="E5637">
            <v>1.86</v>
          </cell>
          <cell r="F5637">
            <v>16.52</v>
          </cell>
        </row>
        <row r="5638">
          <cell r="A5638">
            <v>101235</v>
          </cell>
          <cell r="B5638" t="str">
            <v>ESCAVAÇÃO VERTICAL PARA INFRAESTRUTURA, COM CARGA, DESCARGA E TRANSPORTE DE SOLO DE 1ª CATEGORIA, COM ESCAVADEIRA HIDRÁULICA (CAÇAMBA: 0,8 M³ / 111HP), FROTA DE 5 CAMINHÕES BASCULANTES DE 14 M³, DMT DE 2 KM E VELOCIDADE MÉDIA 19 KM/H. AF_05/2020</v>
          </cell>
          <cell r="C5638" t="str">
            <v>M3</v>
          </cell>
          <cell r="D5638">
            <v>15.53</v>
          </cell>
          <cell r="E5638">
            <v>1.85</v>
          </cell>
          <cell r="F5638">
            <v>17.38</v>
          </cell>
        </row>
        <row r="5639">
          <cell r="A5639">
            <v>101236</v>
          </cell>
          <cell r="B5639" t="str">
            <v>ESCAVAÇÃO VERTICAL PARA INFRAESTRUTURA, COM CARGA, DESCARGA E TRANSPORTE DE SOLO DE 1ª CATEGORIA, COM ESCAVADEIRA HIDRÁULICA (CAÇAMBA: 0,8 M³ / 111HP), FROTA DE 6 CAMINHÕES BASCULANTES DE 14 M³, DMT DE 3 KM E VELOCIDADE MÉDIA 20 KM/H. AF_05/2020</v>
          </cell>
          <cell r="C5639" t="str">
            <v>M3</v>
          </cell>
          <cell r="D5639">
            <v>18.07</v>
          </cell>
          <cell r="E5639">
            <v>2.14</v>
          </cell>
          <cell r="F5639">
            <v>20.21</v>
          </cell>
        </row>
        <row r="5640">
          <cell r="A5640">
            <v>101237</v>
          </cell>
          <cell r="B5640" t="str">
            <v>ESCAVAÇÃO VERTICAL PARA INFRAESTRUTURA, COM CARGA, DESCARGA E TRANSPORTE DE SOLO DE 1ª CATEGORIA, COM ESCAVADEIRA HIDRÁULICA (CAÇAMBA: 0,8 M³ / 111HP), FROTA DE 6 CAMINHÕES BASCULANTES DE 14 M³, DMT DE 4 KM E VELOCIDADE MÉDIA 22 KM/H. AF_05/2020</v>
          </cell>
          <cell r="C5640" t="str">
            <v>M3</v>
          </cell>
          <cell r="D5640">
            <v>19.380000000000003</v>
          </cell>
          <cell r="E5640">
            <v>2.13</v>
          </cell>
          <cell r="F5640">
            <v>21.51</v>
          </cell>
        </row>
        <row r="5641">
          <cell r="A5641">
            <v>101238</v>
          </cell>
          <cell r="B5641" t="str">
            <v>ESCAVAÇÃO VERTICAL PARA INFRAESTRUTURA, COM CARGA, DESCARGA E TRANSPORTE DE SOLO DE 1ª CATEGORIA, COM ESCAVADEIRA HIDRÁULICA (CAÇAMBA: 0,8 M³ / 111HP), FROTA DE 8 CAMINHÕES BASCULANTES DE 14 M³, DMT DE 6 KM E VELOCIDADE MÉDIA 22 KM/H. AF_05/2020</v>
          </cell>
          <cell r="C5641" t="str">
            <v>M3</v>
          </cell>
          <cell r="D5641">
            <v>24.48</v>
          </cell>
          <cell r="E5641">
            <v>2.7</v>
          </cell>
          <cell r="F5641">
            <v>27.18</v>
          </cell>
        </row>
        <row r="5642">
          <cell r="A5642">
            <v>101239</v>
          </cell>
          <cell r="B5642" t="str">
            <v>ESCAVAÇÃO VERTICAL PARA INFRAESTRUTURA, COM CARGA, DESCARGA E TRANSPORTE DE SOLO DE 1ª CATEGORIA, COM ESCAVADEIRA HIDRÁULICA (CAÇAMBA: 0,8 M³ / 111HP), FROTA DE 4 CAMINHÕES BASCULANTES DE 18 M³, DMT DE 1,5 KM E VELOCIDADE MÉDIA18 KM/H. AF_05/2020</v>
          </cell>
          <cell r="C5642" t="str">
            <v>M3</v>
          </cell>
          <cell r="D5642">
            <v>13.02</v>
          </cell>
          <cell r="E5642">
            <v>1.47</v>
          </cell>
          <cell r="F5642">
            <v>14.49</v>
          </cell>
        </row>
        <row r="5643">
          <cell r="A5643">
            <v>101240</v>
          </cell>
          <cell r="B5643" t="str">
            <v>ESCAVAÇÃO VERTICAL PARA INFRAESTRUTURA, COM CARGA, DESCARGA E TRANSPORTE DE SOLO DE 1ª CATEGORIA, COM ESCAVADEIRA HIDRÁULICA (CAÇAMBA: 0,8 M³ / 111HP), FROTA DE 4 CAMINHÕES BASCULANTES DE 18 M³, DMT DE 2 KM E VELOCIDADE MÉDIA 19 KM/H. AF_05/2020</v>
          </cell>
          <cell r="C5643" t="str">
            <v>M3</v>
          </cell>
          <cell r="D5643">
            <v>13.809999999999999</v>
          </cell>
          <cell r="E5643">
            <v>1.47</v>
          </cell>
          <cell r="F5643">
            <v>15.28</v>
          </cell>
        </row>
        <row r="5644">
          <cell r="A5644">
            <v>101241</v>
          </cell>
          <cell r="B5644" t="str">
            <v>ESCAVAÇÃO VERTICAL PARA INFRAESTRUTURA, COM CARGA, DESCARGA E TRANSPORTE DE SOLO DE 1ª CATEGORIA, COM ESCAVADEIRA HIDRÁULICA (CAÇAMBA: 0,8 M³ / 111HP), FROTA DE 5 CAMINHÕES BASCULANTES DE 18 M³, DMT DE 3 KM E VELOCIDADE MÉDIA 20 KM/H. AF_05/2020</v>
          </cell>
          <cell r="C5644" t="str">
            <v>M3</v>
          </cell>
          <cell r="D5644">
            <v>16.100000000000001</v>
          </cell>
          <cell r="E5644">
            <v>1.74</v>
          </cell>
          <cell r="F5644">
            <v>17.84</v>
          </cell>
        </row>
        <row r="5645">
          <cell r="A5645">
            <v>101242</v>
          </cell>
          <cell r="B5645" t="str">
            <v>ESCAVAÇÃO VERTICAL PARA INFRAESTRUTURA, COM CARGA, DESCARGA E TRANSPORTE DE SOLO DE 1ª CATEGORIA, COM ESCAVADEIRA HIDRÁULICA (CAÇAMBA: 0,8 M³ / 111HP), FROTA DE 6 CAMINHÕES BASCULANTES DE 18 M³, DMT DE 4 KM E VELOCIDADE MÉDIA 22 KM/H. AF_05/2020</v>
          </cell>
          <cell r="C5645" t="str">
            <v>M3</v>
          </cell>
          <cell r="D5645">
            <v>17.93</v>
          </cell>
          <cell r="E5645">
            <v>2</v>
          </cell>
          <cell r="F5645">
            <v>19.93</v>
          </cell>
        </row>
        <row r="5646">
          <cell r="A5646">
            <v>101243</v>
          </cell>
          <cell r="B5646" t="str">
            <v>ESCAVAÇÃO VERTICAL PARA INFRAESTRUTURA, COM CARGA, DESCARGA E TRANSPORTE DE SOLO DE 1ª CATEGORIA, COM ESCAVADEIRA HIDRÁULICA (CAÇAMBA: 0,8 M³ / 111HP), FROTA DE 7 CAMINHÕES BASCULANTES DE 18 M³, DMT DE 6 KM E VELOCIDADE MÉDIA 22 KM/H. AF_05/2020</v>
          </cell>
          <cell r="C5646" t="str">
            <v>M3</v>
          </cell>
          <cell r="D5646">
            <v>21.86</v>
          </cell>
          <cell r="E5646">
            <v>2.2599999999999998</v>
          </cell>
          <cell r="F5646">
            <v>24.12</v>
          </cell>
        </row>
        <row r="5647">
          <cell r="A5647">
            <v>101244</v>
          </cell>
          <cell r="B5647" t="str">
            <v>ESCAVAÇÃO VERTICAL PARA INFRAESTRUTURA, COM CARGA, DESCARGA E TRANSPORTE DE SOLO DE 1ª CATEGORIA, COM ESCAVADEIRA HIDRÁULICA (CAÇAMBA: 1,2M³ / 155HP), FROTA DE 6 CAMINHÕES BASCULANTES DE 14 M³, DMT DE 1,5 KM E VELOCIDADE MÉDIA18 KM/H. AF_05/2020</v>
          </cell>
          <cell r="C5647" t="str">
            <v>M3</v>
          </cell>
          <cell r="D5647">
            <v>13.61</v>
          </cell>
          <cell r="E5647">
            <v>1.63</v>
          </cell>
          <cell r="F5647">
            <v>15.24</v>
          </cell>
        </row>
        <row r="5648">
          <cell r="A5648">
            <v>101245</v>
          </cell>
          <cell r="B5648" t="str">
            <v>ESCAVAÇÃO VERTICAL PARA INFRAESTRUTURA, COM CARGA, DESCARGA E TRANSPORTE DE SOLO DE 1ª CATEGORIA, COM ESCAVADEIRA HIDRÁULICA (CAÇAMBA: 1,2 M³ / 155HP), FROTA DE 6 CAMINHÕES BASCULANTES DE 14 M³, DMT DE 2 KM E VELOCIDADE MÉDIA 19 KM/H. AF_05/2020</v>
          </cell>
          <cell r="C5648" t="str">
            <v>M3</v>
          </cell>
          <cell r="D5648">
            <v>14.489999999999998</v>
          </cell>
          <cell r="E5648">
            <v>1.62</v>
          </cell>
          <cell r="F5648">
            <v>16.11</v>
          </cell>
        </row>
        <row r="5649">
          <cell r="A5649">
            <v>101246</v>
          </cell>
          <cell r="B5649" t="str">
            <v>ESCAVAÇÃO VERTICAL PARA INFRAESTRUTURA, COM CARGA, DESCARGA E TRANSPORTE DE SOLO DE 1ª CATEGORIA, COM ESCAVADEIRA HIDRÁULICA (CAÇAMBA: 1,2 M³ / 155HP), FROTA DE 7 CAMINHÕES BASCULANTES DE 14 M³, DMT DE 3 KM E VELOCIDADE MÉDIA 20 KM/H. AF_05/2020</v>
          </cell>
          <cell r="C5649" t="str">
            <v>M3</v>
          </cell>
          <cell r="D5649">
            <v>16.86</v>
          </cell>
          <cell r="E5649">
            <v>1.84</v>
          </cell>
          <cell r="F5649">
            <v>18.7</v>
          </cell>
        </row>
        <row r="5650">
          <cell r="A5650">
            <v>101247</v>
          </cell>
          <cell r="B5650" t="str">
            <v>ESCAVAÇÃO VERTICAL PARA INFRAESTRUTURA, COM CARGA, DESCARGA E TRANSPORTE DE SOLO DE 1ª CATEGORIA, COM ESCAVADEIRA HIDRÁULICA (CAÇAMBA: 1,2 M³ / 155HP), FROTA DE 8 CAMINHÕES BASCULANTES DE 14 M³, DMT DE 4 KM E VELOCIDADE MÉDIA 22 KM/H. AF_05/2020</v>
          </cell>
          <cell r="C5650" t="str">
            <v>M3</v>
          </cell>
          <cell r="D5650">
            <v>18.7</v>
          </cell>
          <cell r="E5650">
            <v>2.0499999999999998</v>
          </cell>
          <cell r="F5650">
            <v>20.75</v>
          </cell>
        </row>
        <row r="5651">
          <cell r="A5651">
            <v>101248</v>
          </cell>
          <cell r="B5651" t="str">
            <v>ESCAVAÇÃO VERTICAL PARA INFRAESTRUTURA, COM CARGA, DESCARGA E TRANSPORTE DE SOLO DE 1ª CATEGORIA, COM ESCAVADEIRA HIDRÁULICA (CAÇAMBA: 1,2 M³ / 155HP), FROTA DE 10 CAMINHÕES BASCULANTES DE 14 M³, DMT DE 6 KM E VELOCIDADE MÉDIA22 KM/H. AF_05/2020</v>
          </cell>
          <cell r="C5651" t="str">
            <v>M3</v>
          </cell>
          <cell r="D5651">
            <v>23.45</v>
          </cell>
          <cell r="E5651">
            <v>2.48</v>
          </cell>
          <cell r="F5651">
            <v>25.93</v>
          </cell>
        </row>
        <row r="5652">
          <cell r="A5652">
            <v>101249</v>
          </cell>
          <cell r="B5652" t="str">
            <v>ESCAVAÇÃO VERTICAL PARA INFRAESTRUTURA, COM CARGA, DESCARGA E TRANSPORTE DE SOLO DE 1ª CATEGORIA, COM ESCAVADEIRA HIDRÁULICA (CAÇAMBA: 1,2 M³ / 155HP), FROTA DE 5 CAMINHÕES BASCULANTES DE 18 M³, DMT DE 1,5 KM E VELOCIDADE MÉDIA18 KM/H. AF_05/2020</v>
          </cell>
          <cell r="C5652" t="str">
            <v>M3</v>
          </cell>
          <cell r="D5652">
            <v>11.950000000000001</v>
          </cell>
          <cell r="E5652">
            <v>1.27</v>
          </cell>
          <cell r="F5652">
            <v>13.22</v>
          </cell>
        </row>
        <row r="5653">
          <cell r="A5653">
            <v>101250</v>
          </cell>
          <cell r="B5653" t="str">
            <v>ESCAVAÇÃO VERTICAL PARA INFRAESTRUTURA, COM CARGA, DESCARGA E TRANSPORTE DE SOLO DE 1ª CATEGORIA, COM ESCAVADEIRA HIDRÁULICA (CAÇAMBA: 1,2 M³ / 155HP), FROTA DE 6 CAMINHÕES BASCULANTES DE 18 M³, DMT DE 2 KM E VELOCIDADE MÉDIA 19 KM/H. AF_05/2020</v>
          </cell>
          <cell r="C5653" t="str">
            <v>M3</v>
          </cell>
          <cell r="D5653">
            <v>13.219999999999999</v>
          </cell>
          <cell r="E5653">
            <v>1.46</v>
          </cell>
          <cell r="F5653">
            <v>14.68</v>
          </cell>
        </row>
        <row r="5654">
          <cell r="A5654">
            <v>101251</v>
          </cell>
          <cell r="B5654" t="str">
            <v>ESCAVAÇÃO VERTICAL PARA INFRAESTRUTURA, COM CARGA, DESCARGA E TRANSPORTE DE SOLO DE 1ª CATEGORIA, COM ESCAVADEIRA HIDRÁULICA (CAÇAMBA: 1,2 M³ / 155HP), FROTA DE 6 CAMINHÕES BASCULANTES DE 18 M³, DMT DE 3 KM E VELOCIDADE MÉDIA 20 KM/H. AF_05/2020</v>
          </cell>
          <cell r="C5654" t="str">
            <v>M3</v>
          </cell>
          <cell r="D5654">
            <v>15.149999999999999</v>
          </cell>
          <cell r="E5654">
            <v>1.57</v>
          </cell>
          <cell r="F5654">
            <v>16.72</v>
          </cell>
        </row>
        <row r="5655">
          <cell r="A5655">
            <v>101252</v>
          </cell>
          <cell r="B5655" t="str">
            <v>ESCAVAÇÃO VERTICAL PARA INFRAESTRUTURA, COM CARGA, DESCARGA E TRANSPORTE DE SOLO DE 1ª CATEGORIA, COM ESCAVADEIRA HIDRÁULICA (CAÇAMBA: 1,2 M³ / 155HP), FROTA DE 7 CAMINHÕES BASCULANTES DE 18 M³, DMT DE 4 KM E VELOCIDADE MÉDIA 22 KM/H. AF_05/2020</v>
          </cell>
          <cell r="C5655" t="str">
            <v>M3</v>
          </cell>
          <cell r="D5655">
            <v>16.46</v>
          </cell>
          <cell r="E5655">
            <v>1.66</v>
          </cell>
          <cell r="F5655">
            <v>18.12</v>
          </cell>
        </row>
        <row r="5656">
          <cell r="A5656">
            <v>101253</v>
          </cell>
          <cell r="B5656" t="str">
            <v>ESCAVAÇÃO VERTICAL PARA INFRAESTRUTURA, COM CARGA, DESCARGA E TRANSPORTE DE SOLO DE 1ª CATEGORIA, COM ESCAVADEIRA HIDRÁULICA (CAÇAMBA: 1,2 M³ / 155HP), FROTA DE 9 CAMINHÕES BASCULANTES DE 18 M³, DMT DE 6 KM E VELOCIDADE MÉDIA 22 KM/H. AF_05/2020</v>
          </cell>
          <cell r="C5656" t="str">
            <v>M3</v>
          </cell>
          <cell r="D5656">
            <v>20.77</v>
          </cell>
          <cell r="E5656">
            <v>2.0299999999999998</v>
          </cell>
          <cell r="F5656">
            <v>22.8</v>
          </cell>
        </row>
        <row r="5657">
          <cell r="A5657">
            <v>101254</v>
          </cell>
          <cell r="B5657" t="str">
            <v>ESCAVAÇÃO VERTICAL PARA  EDIFICAÇÃO, COM CARGA, DESCARGA E TRANSPORTE DE SOLO DE 1ª CATEGORIA, COM ESCAVADEIRA HIDRÁULICA (CAÇAMBA: 0,8 M³ / 111HP), FROTA DE 3 CAMINHÕES BASCULANTES DE 10 M³, DMT ATÉ 1 KM E VELOCIDADE MÉDIA 14 KM/H. AF_05/2020</v>
          </cell>
          <cell r="C5657" t="str">
            <v>M3</v>
          </cell>
          <cell r="D5657">
            <v>11.07</v>
          </cell>
          <cell r="E5657">
            <v>1.71</v>
          </cell>
          <cell r="F5657">
            <v>12.78</v>
          </cell>
        </row>
        <row r="5658">
          <cell r="A5658">
            <v>101255</v>
          </cell>
          <cell r="B5658" t="str">
            <v>ESCAVAÇÃO VERTICAL PARA  EDIFICAÇÃO, COM CARGA, DESCARGA E TRANSPORTE DE SOLO DE 1ª CATEGORIA, COM ESCAVADEIRA HIDRÁULICA (CAÇAMBA: 1,2 M³ / 155HP), FROTA DE 3 CAMINHÕES BASCULANTES DE 10 M³, DMT ATÉ 1 KM E VELOCIDADE MÉDIA 14 KM/H. AF_05/2020</v>
          </cell>
          <cell r="C5658" t="str">
            <v>M3</v>
          </cell>
          <cell r="D5658">
            <v>9.92</v>
          </cell>
          <cell r="E5658">
            <v>1.36</v>
          </cell>
          <cell r="F5658">
            <v>11.28</v>
          </cell>
        </row>
        <row r="5659">
          <cell r="A5659">
            <v>101256</v>
          </cell>
          <cell r="B5659" t="str">
            <v>ESCAVAÇÃO VERTICAL PARA  EDIFICAÇÃO, COM CARGA, DESCARGA E TRANSPORTE DE SOLO DE 1ª CATEGORIA, COM ESCAVADEIRA HIDRÁULICA (CAÇAMBA: 0,8 M³ / 111HP), FROTA DE 5 CAMINHÕES BASCULANTES DE 10 M³, DMT DE 1,5 KM E VELOCIDADE MÉDIA 18 KM/H. AF_05/2020</v>
          </cell>
          <cell r="C5659" t="str">
            <v>M3</v>
          </cell>
          <cell r="D5659">
            <v>17.23</v>
          </cell>
          <cell r="E5659">
            <v>2.46</v>
          </cell>
          <cell r="F5659">
            <v>19.690000000000001</v>
          </cell>
        </row>
        <row r="5660">
          <cell r="A5660">
            <v>101257</v>
          </cell>
          <cell r="B5660" t="str">
            <v>ESCAVAÇÃO VERTICAL PARA  EDIFICAÇÃO, COM CARGA, DESCARGA E TRANSPORTE DE SOLO DE 1ª CATEGORIA, COM ESCAVADEIRA HIDRÁULICA (CAÇAMBA: 0,8 M³ / 111HP), FROTA DE 5 CAMINHÕES BASCULANTES DE 10 M³, DMT DE 2 KM E VELOCIDADE MÉDIA 19 KM/H. AF_05/2020</v>
          </cell>
          <cell r="C5660" t="str">
            <v>M3</v>
          </cell>
          <cell r="D5660">
            <v>18.259999999999998</v>
          </cell>
          <cell r="E5660">
            <v>2.46</v>
          </cell>
          <cell r="F5660">
            <v>20.72</v>
          </cell>
        </row>
        <row r="5661">
          <cell r="A5661">
            <v>101258</v>
          </cell>
          <cell r="B5661" t="str">
            <v>ESCAVAÇÃO VERTICAL PARA  EDIFICAÇÃO, COM CARGA, DESCARGA E TRANSPORTE DE SOLO DE 1ª CATEGORIA, COM ESCAVADEIRA HIDRÁULICA (CAÇAMBA: 0,8 M³ / 111HP), FROTA DE 6 CAMINHÕES BASCULANTES DE 10 M³, DMT DE 3 KM E VELOCIDADE MÉDIA 20 KM/H. AF_05/2020</v>
          </cell>
          <cell r="C5661" t="str">
            <v>M3</v>
          </cell>
          <cell r="D5661">
            <v>21.21</v>
          </cell>
          <cell r="E5661">
            <v>2.83</v>
          </cell>
          <cell r="F5661">
            <v>24.04</v>
          </cell>
        </row>
        <row r="5662">
          <cell r="A5662">
            <v>101259</v>
          </cell>
          <cell r="B5662" t="str">
            <v>ESCAVAÇÃO VERTICAL PARA  EDIFICAÇÃO, COM CARGA, DESCARGA E TRANSPORTE DE SOLO DE 1ª CATEGORIA, COM ESCAVADEIRA HIDRÁULICA (CAÇAMBA: 0,8 M³ / 111HP), FROTA DE 7 CAMINHÕES BASCULANTES DE 10 M³, DMT DE 4 KM E VELOCIDADE MÉDIA 22 KM/H. AF_05/2020</v>
          </cell>
          <cell r="C5662" t="str">
            <v>M3</v>
          </cell>
          <cell r="D5662">
            <v>23.5</v>
          </cell>
          <cell r="E5662">
            <v>3.21</v>
          </cell>
          <cell r="F5662">
            <v>26.71</v>
          </cell>
        </row>
        <row r="5663">
          <cell r="A5663">
            <v>101260</v>
          </cell>
          <cell r="B5663" t="str">
            <v>ESCAVAÇÃO VERTICAL PARA  EDIFICAÇÃO, COM CARGA, DESCARGA E TRANSPORTE DE SOLO DE 1ª CATEGORIA, COM ESCAVADEIRA HIDRÁULICA (CAÇAMBA: 0,8 M³ / 111HP), FROTA DE 9 CAMINHÕES BASCULANTES DE 10 M³, DMT DE 6 KM E VELOCIDADE MÉDIA 22 KM/H. AF_05/2020</v>
          </cell>
          <cell r="C5663" t="str">
            <v>M3</v>
          </cell>
          <cell r="D5663">
            <v>29.430000000000003</v>
          </cell>
          <cell r="E5663">
            <v>3.95</v>
          </cell>
          <cell r="F5663">
            <v>33.380000000000003</v>
          </cell>
        </row>
        <row r="5664">
          <cell r="A5664">
            <v>101261</v>
          </cell>
          <cell r="B5664" t="str">
            <v>ESCAVAÇÃO VERTICAL PARA  EDIFICAÇÃO, COM CARGA, DESCARGA E TRANSPORTE DE SOLO DE 1ª CATEGORIA, COM ESCAVADEIRA HIDRÁULICA (CAÇAMBA: 1,2 M³ / 155HP), FROTA DE 6 CAMINHÕES BASCULANTES DE 10 M³, DMT DE 1,5 KM E VELOCIDADE MÉDIA 18 KM/H. AF_05/2020</v>
          </cell>
          <cell r="C5664" t="str">
            <v>M3</v>
          </cell>
          <cell r="D5664">
            <v>16.39</v>
          </cell>
          <cell r="E5664">
            <v>2.2400000000000002</v>
          </cell>
          <cell r="F5664">
            <v>18.63</v>
          </cell>
        </row>
        <row r="5665">
          <cell r="A5665">
            <v>101262</v>
          </cell>
          <cell r="B5665" t="str">
            <v>ESCAVAÇÃO VERTICAL PARA  EDIFICAÇÃO, COM CARGA, DESCARGA E TRANSPORTE DE SOLO DE 1ª CATEGORIA, COM ESCAVADEIRA HIDRÁULICA (CAÇAMBA: 1,2 M³ / 155HP), FROTA DE 6 CAMINHÕES BASCULANTES DE 10 M³, DMT DE 2 KM E VELOCIDADE MÉDIA 19 KM/H. AF_05/2020</v>
          </cell>
          <cell r="C5665" t="str">
            <v>M3</v>
          </cell>
          <cell r="D5665">
            <v>17.399999999999999</v>
          </cell>
          <cell r="E5665">
            <v>2.2400000000000002</v>
          </cell>
          <cell r="F5665">
            <v>19.64</v>
          </cell>
        </row>
        <row r="5666">
          <cell r="A5666">
            <v>101263</v>
          </cell>
          <cell r="B5666" t="str">
            <v>ESCAVAÇÃO VERTICAL PARA  EDIFICAÇÃO, COM CARGA, DESCARGA E TRANSPORTE DE SOLO DE 1ª CATEGORIA, COM ESCAVADEIRA HIDRÁULICA (CAÇAMBA: 1,2 M³ / 155HP), FROTA DE 7 CAMINHÕES BASCULANTES DE 10 M³, DMT DE 3 KM E VELOCIDADE MÉDIA 20 KM/H. AF_05/2020</v>
          </cell>
          <cell r="C5666" t="str">
            <v>M3</v>
          </cell>
          <cell r="D5666">
            <v>20.169999999999998</v>
          </cell>
          <cell r="E5666">
            <v>2.5299999999999998</v>
          </cell>
          <cell r="F5666">
            <v>22.7</v>
          </cell>
        </row>
        <row r="5667">
          <cell r="A5667">
            <v>101264</v>
          </cell>
          <cell r="B5667" t="str">
            <v>ESCAVAÇÃO VERTICAL PARA  EDIFICAÇÃO, COM CARGA, DESCARGA E TRANSPORTE DE SOLO DE 1ª CATEGORIA, COM ESCAVADEIRA HIDRÁULICA (CAÇAMBA: 1,2 M³ / 155HP), FROTA DE 8 CAMINHÕES BASCULANTES DE 10 M³, DMT DE 4 KM E VELOCIDADE MÉDIA 22 KM/H. AF_05/2020</v>
          </cell>
          <cell r="C5667" t="str">
            <v>M3</v>
          </cell>
          <cell r="D5667">
            <v>22.32</v>
          </cell>
          <cell r="E5667">
            <v>2.84</v>
          </cell>
          <cell r="F5667">
            <v>25.16</v>
          </cell>
        </row>
        <row r="5668">
          <cell r="A5668">
            <v>101265</v>
          </cell>
          <cell r="B5668" t="str">
            <v>ESCAVAÇÃO VERTICAL PARA  EDIFICAÇÃO, COM CARGA, DESCARGA E TRANSPORTE DE SOLO DE 1ª CATEGORIA, COM ESCAVADEIRA HIDRÁULICA (CAÇAMBA: 1,2 M³ / 155HP), FROTA DE 10 CAMINHÕES BASCULANTES DE 10 M³, DMT DE 6 KM E VELOCIDADE MÉDIA 22 KM/H. AF_05/2020</v>
          </cell>
          <cell r="C5668" t="str">
            <v>M3</v>
          </cell>
          <cell r="D5668">
            <v>27.9</v>
          </cell>
          <cell r="E5668">
            <v>3.43</v>
          </cell>
          <cell r="F5668">
            <v>31.33</v>
          </cell>
        </row>
        <row r="5669">
          <cell r="A5669">
            <v>101266</v>
          </cell>
          <cell r="B5669" t="str">
            <v>ESCAVAÇÃO VERTICAL PARA INFRAESTRUTURA, COM CARGA, DESCARGA E TRANSPORTE DE SOLO DE 1ª CATEGORIA, COM ESCAVADEIRA HIDRÁULICA (CAÇAMBA: 0,8 M³ / 111HP), FROTA DE 3 CAMINHÕES BASCULANTES DE 10 M³, DMT ATÉ 1 KM E VELOCIDADE MÉDIA14 KM/H. AF_05/2020</v>
          </cell>
          <cell r="C5669" t="str">
            <v>M3</v>
          </cell>
          <cell r="D5669">
            <v>9.9</v>
          </cell>
          <cell r="E5669">
            <v>1.45</v>
          </cell>
          <cell r="F5669">
            <v>11.35</v>
          </cell>
        </row>
        <row r="5670">
          <cell r="A5670">
            <v>101267</v>
          </cell>
          <cell r="B5670" t="str">
            <v>ESCAVAÇÃO VERTICAL PARA INFRAESTRUTURA, COM CARGA, DESCARGA E TRANSPORTE DE SOLO DE 1ª CATEGORIA, COM ESCAVADEIRA HIDRÁULICA (CAÇAMBA: 1,2 M³ / 155HP), FROTA DE 4 CAMINHÕES BASCULANTES DE 10 M³, DMT ATÉ 1 KM E VELOCIDADE MÉDIA14 KM/H. AF_05/2020</v>
          </cell>
          <cell r="C5670" t="str">
            <v>M3</v>
          </cell>
          <cell r="D5670">
            <v>9.5</v>
          </cell>
          <cell r="E5670">
            <v>1.42</v>
          </cell>
          <cell r="F5670">
            <v>10.92</v>
          </cell>
        </row>
        <row r="5671">
          <cell r="A5671">
            <v>101268</v>
          </cell>
          <cell r="B5671" t="str">
            <v>ESCAVAÇÃO VERTICAL PARA INFRAESTRUTURA, COM CARGA, DESCARGA E TRANSPORTE DE SOLO DE 1ª CATEGORIA, COM ESCAVADEIRA HIDRÁULICA (CAÇAMBA: 0,8 M³ / 111HP), FROTA DE 5 CAMINHÕES BASCULANTES DE 10 M³, DMT DE 1,5 KM E VELOCIDADE MÉDIA18 KM/H. AF_05/2020</v>
          </cell>
          <cell r="C5671" t="str">
            <v>M3</v>
          </cell>
          <cell r="D5671">
            <v>15.77</v>
          </cell>
          <cell r="E5671">
            <v>2.09</v>
          </cell>
          <cell r="F5671">
            <v>17.86</v>
          </cell>
        </row>
        <row r="5672">
          <cell r="A5672">
            <v>101269</v>
          </cell>
          <cell r="B5672" t="str">
            <v>ESCAVAÇÃO VERTICAL PARA INFRAESTRUTURA, COM CARGA, DESCARGA E TRANSPORTE DE SOLO DE 1ª CATEGORIA, COM ESCAVADEIRA HIDRÁULICA (CAÇAMBA: 0,8 M³ / 111HP), FROTA DE 6 CAMINHÕES BASCULANTES DE 10 M³, DMT DE 2 KM E VELOCIDADE MÉDIA 19 KM/H. AF_05/2020</v>
          </cell>
          <cell r="C5672" t="str">
            <v>M3</v>
          </cell>
          <cell r="D5672">
            <v>17.509999999999998</v>
          </cell>
          <cell r="E5672">
            <v>2.39</v>
          </cell>
          <cell r="F5672">
            <v>19.899999999999999</v>
          </cell>
        </row>
        <row r="5673">
          <cell r="A5673">
            <v>101270</v>
          </cell>
          <cell r="B5673" t="str">
            <v>ESCAVAÇÃO VERTICAL PARA INFRAESTRUTURA, COM CARGA, DESCARGA E TRANSPORTE DE SOLO DE 1ª CATEGORIA, COM ESCAVADEIRA HIDRÁULICA (CAÇAMBA: 0,8 M³ / 111HP), FROTA DE 7 CAMINHÕES BASCULANTES DE 10 M³, DMT DE 3 KM E VELOCIDADE MÉDIA 20 KM/H. AF_05/2020</v>
          </cell>
          <cell r="C5673" t="str">
            <v>M3</v>
          </cell>
          <cell r="D5673">
            <v>20.329999999999998</v>
          </cell>
          <cell r="E5673">
            <v>2.71</v>
          </cell>
          <cell r="F5673">
            <v>23.04</v>
          </cell>
        </row>
        <row r="5674">
          <cell r="A5674">
            <v>101271</v>
          </cell>
          <cell r="B5674" t="str">
            <v>ESCAVAÇÃO VERTICAL PARA INFRAESTRUTURA, COM CARGA, DESCARGA E TRANSPORTE DE SOLO DE 1ª CATEGORIA, COM ESCAVADEIRA HIDRÁULICA (CAÇAMBA: 0,8 M³ / 111HP), FROTA DE 8 CAMINHÕES BASCULANTES DE 10 M³, DMT DE 4 KM E VELOCIDADE MÉDIA 22 KM/H. AF_05/2020</v>
          </cell>
          <cell r="C5674" t="str">
            <v>M3</v>
          </cell>
          <cell r="D5674">
            <v>22.529999999999998</v>
          </cell>
          <cell r="E5674">
            <v>3.03</v>
          </cell>
          <cell r="F5674">
            <v>25.56</v>
          </cell>
        </row>
        <row r="5675">
          <cell r="A5675">
            <v>101272</v>
          </cell>
          <cell r="B5675" t="str">
            <v>ESCAVAÇÃO VERTICAL PARA INFRAESTRUTURA, COM CARGA, DESCARGA E TRANSPORTE DE SOLO DE 1ª CATEGORIA, COM ESCAVADEIRA HIDRÁULICA (CAÇAMBA: 0,8 M³ / 111HP), FROTA DE 10 CAMINHÕES BASCULANTES DE 10 M³, DMT DE 6 KM E VELOCIDADE MÉDIA22 KM/H. AF_05/2020</v>
          </cell>
          <cell r="C5675" t="str">
            <v>M3</v>
          </cell>
          <cell r="D5675">
            <v>28.189999999999998</v>
          </cell>
          <cell r="E5675">
            <v>3.67</v>
          </cell>
          <cell r="F5675">
            <v>31.86</v>
          </cell>
        </row>
        <row r="5676">
          <cell r="A5676">
            <v>101273</v>
          </cell>
          <cell r="B5676" t="str">
            <v>ESCAVAÇÃO VERTICAL PARA INFRAESTRUTURA, COM CARGA, DESCARGA E TRANSPORTE DE SOLO DE 1ª CATEGORIA, COM ESCAVADEIRA HIDRÁULICA (CAÇAMBA: 1,2 M³ / 155HP), FROTA DE 6 CAMINHÕES BASCULANTES DE 10 M³, DMT DE 1,5 KM E VELOCIDADE MÉDIA18 KM/H. AF_05/2020</v>
          </cell>
          <cell r="C5676" t="str">
            <v>M3</v>
          </cell>
          <cell r="D5676">
            <v>15.139999999999999</v>
          </cell>
          <cell r="E5676">
            <v>1.92</v>
          </cell>
          <cell r="F5676">
            <v>17.059999999999999</v>
          </cell>
        </row>
        <row r="5677">
          <cell r="A5677">
            <v>101274</v>
          </cell>
          <cell r="B5677" t="str">
            <v>ESCAVAÇÃO VERTICAL PARA INFRAESTRUTURA, COM CARGA, DESCARGA E TRANSPORTE DE SOLO DE 1ª CATEGORIA, COM ESCAVADEIRA HIDRÁULICA (CAÇAMBA: 1,2 M³ / 155HP), FROTA DE 7 CAMINHÕES BASCULANTES DE 10 M³, DMT DE 2 KM E VELOCIDADE MÉDIA 19 KM/H. AF_05/2020</v>
          </cell>
          <cell r="C5677" t="str">
            <v>M3</v>
          </cell>
          <cell r="D5677">
            <v>16.71</v>
          </cell>
          <cell r="E5677">
            <v>2.16</v>
          </cell>
          <cell r="F5677">
            <v>18.87</v>
          </cell>
        </row>
        <row r="5678">
          <cell r="A5678">
            <v>101275</v>
          </cell>
          <cell r="B5678" t="str">
            <v>ESCAVAÇÃO VERTICAL PARA INFRAESTRUTURA, COM CARGA, DESCARGA E TRANSPORTE DE SOLO DE 1ª CATEGORIA, COM ESCAVADEIRA HIDRÁULICA (CAÇAMBA: 1,2 M³ / 155HP), FROTA DE 8 CAMINHÕES BASCULANTES DE 10 M³, DMT DE 3 KM E VELOCIDADE MÉDIA 20 KM/H. AF_05/2020</v>
          </cell>
          <cell r="C5678" t="str">
            <v>M3</v>
          </cell>
          <cell r="D5678">
            <v>19.39</v>
          </cell>
          <cell r="E5678">
            <v>2.4300000000000002</v>
          </cell>
          <cell r="F5678">
            <v>21.82</v>
          </cell>
        </row>
        <row r="5679">
          <cell r="A5679">
            <v>101276</v>
          </cell>
          <cell r="B5679" t="str">
            <v>ESCAVAÇÃO VERTICAL PARA INFRAESTRUTURA, COM CARGA, DESCARGA E TRANSPORTE DE SOLO DE 1ª CATEGORIA, COM ESCAVADEIRA HIDRÁULICA (CAÇAMBA: 1,2 M³ / 155HP), FROTA DE 9 CAMINHÕES BASCULANTES DE 10 M³, DMT DE 4 KM E VELOCIDADE MÉDIA 22 KM/H. AF_05/2020</v>
          </cell>
          <cell r="C5679" t="str">
            <v>M3</v>
          </cell>
          <cell r="D5679">
            <v>21.450000000000003</v>
          </cell>
          <cell r="E5679">
            <v>2.67</v>
          </cell>
          <cell r="F5679">
            <v>24.12</v>
          </cell>
        </row>
        <row r="5680">
          <cell r="A5680">
            <v>101277</v>
          </cell>
          <cell r="B5680" t="str">
            <v>ESCAVAÇÃO VERTICAL PARA INFRAESTRUTURA, COM CARGA, DESCARGA E TRANSPORTE DE SOLO DE 1ª CATEGORIA, COM ESCAVADEIRA HIDRÁULICA (CAÇAMBA: 1,2 M³ / 155HP), FROTA DE 12 CAMINHÕES BASCULANTES DE 10 M³, DMT DE 6 KM E VELOCIDADE MÉDIA22 KM/H. AF_05/2020</v>
          </cell>
          <cell r="C5680" t="str">
            <v>M3</v>
          </cell>
          <cell r="D5680">
            <v>27.4</v>
          </cell>
          <cell r="E5680">
            <v>3.43</v>
          </cell>
          <cell r="F5680">
            <v>30.83</v>
          </cell>
        </row>
        <row r="5681">
          <cell r="A5681">
            <v>102354</v>
          </cell>
          <cell r="B5681" t="str">
            <v>DESMONTE DE MATERIAL DE 3ª CATEGORIA (BLOCOS DE ROCHAS OU MATACOS), COM MARTELETE PNEUMÁTICO MANUAL  EXCLUSIVE CARGA E TRANSPORTE. AF_03/2021</v>
          </cell>
          <cell r="C5681" t="str">
            <v>M3</v>
          </cell>
          <cell r="D5681">
            <v>111.08</v>
          </cell>
          <cell r="E5681">
            <v>48.95</v>
          </cell>
          <cell r="F5681">
            <v>160.03</v>
          </cell>
        </row>
        <row r="5682">
          <cell r="A5682">
            <v>102355</v>
          </cell>
          <cell r="B5682" t="str">
            <v>DESMONTE DE MATERIAL DE 3ª CATEGORIA (BLOCOS DE ROCHAS OU MATACOS), EM VALA, COM MARTELETE PNEUMÁTICO MANUAL   EXCLUSIVE RETIRADA, CARGA E TRANSPORTE. AF_03/2021</v>
          </cell>
          <cell r="C5682" t="str">
            <v>M3</v>
          </cell>
          <cell r="D5682">
            <v>124.22000000000001</v>
          </cell>
          <cell r="E5682">
            <v>65.33</v>
          </cell>
          <cell r="F5682">
            <v>189.55</v>
          </cell>
        </row>
        <row r="5683">
          <cell r="A5683">
            <v>102360</v>
          </cell>
          <cell r="B5683" t="str">
            <v>RETIRADA DE MATERIAL DE 3ª CATEGORIA (APÓS ESCAVAÇÃO/DESMONTE) EM VALAS, COM ESCAVADEIRA HIDRÁULICA - EXCLUSIVE CARGA E TRANSPORTE. AF_03/2021</v>
          </cell>
          <cell r="C5683" t="str">
            <v>M3</v>
          </cell>
          <cell r="D5683">
            <v>19.150000000000002</v>
          </cell>
          <cell r="E5683">
            <v>5.54</v>
          </cell>
          <cell r="F5683">
            <v>24.69</v>
          </cell>
        </row>
        <row r="5684">
          <cell r="A5684">
            <v>102361</v>
          </cell>
          <cell r="B5684" t="str">
            <v>RETIRADA DE MATERIAL DE 3ª CATEGORIA (APÓS ESCAVAÇÃO/DESMONTE) EM VALAS, COM RETROESCAVADEIRA - EXCLUSIVE CARGA E TRANSPORTE. AF_03/2021</v>
          </cell>
          <cell r="C5684" t="str">
            <v>M3</v>
          </cell>
          <cell r="D5684">
            <v>27.61</v>
          </cell>
          <cell r="E5684">
            <v>11.81</v>
          </cell>
          <cell r="F5684">
            <v>39.42</v>
          </cell>
        </row>
        <row r="5685">
          <cell r="A5685">
            <v>90082</v>
          </cell>
          <cell r="B5685" t="str">
            <v>ESCAVAÇÃO MECANIZADA DE VALA COM PROF. ATÉ 1,5 M (MÉDIA MONTANTE E JUSANTE/UMA COMPOSIÇÃO POR TRECHO), ESCAVADEIRA (0,8 M3), LARG. DE 1,5 M A 2,5 M, EM SOLO DE 1A CATEGORIA, EM LOCAIS COM ALTO NÍVEL DE INTERFERÊNCIA. AF_02/2021</v>
          </cell>
          <cell r="C5685" t="str">
            <v>M3</v>
          </cell>
          <cell r="D5685">
            <v>8.99</v>
          </cell>
          <cell r="E5685">
            <v>2.61</v>
          </cell>
          <cell r="F5685">
            <v>11.6</v>
          </cell>
        </row>
        <row r="5686">
          <cell r="A5686">
            <v>90084</v>
          </cell>
          <cell r="B5686" t="str">
            <v>ESCAVAÇÃO MECANIZADA DE VALA COM PROF. MAIOR QUE 1,5 M ATÉ 3,0 M (MÉDIA MONTANTE E JUSANTE/UMA COMPOSIÇÃO POR TRECHO), ESCAVADEIRA (0,8 M3), LARGURA ATÉ 1,5 M, EM SOLO DE 1A CATEGORIA, EM LOCAIS COM ALTO NÍVEL DE INTERFERÊNCIA. AF_02/2021</v>
          </cell>
          <cell r="C5686" t="str">
            <v>M3</v>
          </cell>
          <cell r="D5686">
            <v>8.7100000000000009</v>
          </cell>
          <cell r="E5686">
            <v>2.5299999999999998</v>
          </cell>
          <cell r="F5686">
            <v>11.24</v>
          </cell>
        </row>
        <row r="5687">
          <cell r="A5687">
            <v>90086</v>
          </cell>
          <cell r="B5687" t="str">
            <v>ESCAVAÇÃO MECANIZADA DE VALA COM PROF. MAIOR QUE 3,0 M ATÉ 4,5 M(MÉDIA MONTANTE E JUSANTE/UMA COMPOSIÇÃO POR TRECHO), ESCAVADEIRA (0,8 M3), LARG. MENOR QUE 1,5 M, EM SOLO DE 1A CATEGORIA, EM LOCAIS COM ALTO NÍVEL DE INTERFERÊNCIA. AF_02/2021</v>
          </cell>
          <cell r="C5687" t="str">
            <v>M3</v>
          </cell>
          <cell r="D5687">
            <v>8.2299999999999986</v>
          </cell>
          <cell r="E5687">
            <v>2.39</v>
          </cell>
          <cell r="F5687">
            <v>10.62</v>
          </cell>
        </row>
        <row r="5688">
          <cell r="A5688">
            <v>90087</v>
          </cell>
          <cell r="B5688" t="str">
            <v>ESCAVAÇÃO MECANIZADA DE VALA COM PROF. DE 3,0 M ATÉ 4,5 M(MÉDIA MONTANTE E JUSANTE/UMA COMPOSIÇÃO POR TRECHO), ESCAVADEIRA (1,2 M3), LARG. DE 1,5 M A 2,5 M, EM SOLO DE 1A CATEGORIA, EM LOCAIS COM ALTO NÍVEL DE INTERFERÊNCIA. AF_02/2021</v>
          </cell>
          <cell r="C5688" t="str">
            <v>M3</v>
          </cell>
          <cell r="D5688">
            <v>7.74</v>
          </cell>
          <cell r="E5688">
            <v>1.91</v>
          </cell>
          <cell r="F5688">
            <v>9.65</v>
          </cell>
        </row>
        <row r="5689">
          <cell r="A5689">
            <v>90090</v>
          </cell>
          <cell r="B5689" t="str">
            <v>ESCAVAÇÃO MECANIZADA DE VALA COM PROF. MAIOR QUE 4,5 M ATÉ 6,0 M(MÉDIA MONTANTE E JUSANTE/UMA COMPOSIÇÃO POR TRECHO), ESCAVADEIRA (1,2 M3), LARG. DE 1,5 M A 2,5 M, EM SOLO DE 1A CATEGORIA, EM LOCAIS COM ALTO NÍVEL DE INTERFERÊNCIA. AF_02/2021</v>
          </cell>
          <cell r="C5689" t="str">
            <v>M3</v>
          </cell>
          <cell r="D5689">
            <v>7.5699999999999994</v>
          </cell>
          <cell r="E5689">
            <v>1.87</v>
          </cell>
          <cell r="F5689">
            <v>9.44</v>
          </cell>
        </row>
        <row r="5690">
          <cell r="A5690">
            <v>90091</v>
          </cell>
          <cell r="B5690" t="str">
            <v>ESCAVAÇÃO MECANIZADA DE VALA COM PROF. ATÉ 1,5 M (MÉDIA MONTANTE E JUSANTE/UMA COMPOSIÇÃO POR TRECHO), ESCAVADEIRA (0,8 M3), LARG. DE 1,5 M A 2,5 M, EM SOLO DE 1A CATEGORIA, LOCAIS COM BAIXO NÍVEL DE INTERFERÊNCIA. AF_02/2021</v>
          </cell>
          <cell r="C5690" t="str">
            <v>M3</v>
          </cell>
          <cell r="D5690">
            <v>4.8500000000000005</v>
          </cell>
          <cell r="E5690">
            <v>1.43</v>
          </cell>
          <cell r="F5690">
            <v>6.28</v>
          </cell>
        </row>
        <row r="5691">
          <cell r="A5691">
            <v>90092</v>
          </cell>
          <cell r="B5691" t="str">
            <v>ESCAVAÇÃO MECANIZADA DE VALA COM PROF. MAIOR QUE 1,5 M E ATÉ 3,0 M(MÉDIA MONTANTE E JUSANTE/UMA COMPOSIÇÃO POR TRECHO), ESCAVADEIRA (0,8 M3), LARG. MENOR QUE 1,5 M, EM SOLO DE 1A CATEGORIA, LOCAIS COM BAIXO NÍVEL DE INTERFERÊNCIA. AF_02/2021</v>
          </cell>
          <cell r="C5691" t="str">
            <v>M3</v>
          </cell>
          <cell r="D5691">
            <v>4.8000000000000007</v>
          </cell>
          <cell r="E5691">
            <v>1.4</v>
          </cell>
          <cell r="F5691">
            <v>6.2</v>
          </cell>
        </row>
        <row r="5692">
          <cell r="A5692">
            <v>90094</v>
          </cell>
          <cell r="B5692" t="str">
            <v>ESCAVAÇÃO MECANIZADA DE VALA COM PROF. MAIOR QUE 3,0 M ATÉ 4,5 M (MÉDIA MONTANTE E JUSANTE/UMA COMPOSIÇÃO POR TRECHO), ESCAVADEIRA (0,8 M3), LARG. MENOR QUE 1,5 M, EM SOLO DE 1A CATEGORIA, LOCAIS COM BAIXO NÍVEL DE INTERFERÊNCIA. AF_02/2021</v>
          </cell>
          <cell r="C5692" t="str">
            <v>M3</v>
          </cell>
          <cell r="D5692">
            <v>4.54</v>
          </cell>
          <cell r="E5692">
            <v>1.33</v>
          </cell>
          <cell r="F5692">
            <v>5.87</v>
          </cell>
        </row>
        <row r="5693">
          <cell r="A5693">
            <v>90095</v>
          </cell>
          <cell r="B5693" t="str">
            <v>ESCAVAÇÃO MECANIZADA DE VALA COM PROF. MAIOR QUE 3,0 M ATÉ 4,5 M (MÉDIA MONTANTE E JUSANTE/UMA COMPOSIÇÃO POR TRECHO), ESCAVADEIRA (1,2 M3), LARG. DE 1,5 M A 2,5 M, EM SOLO DE 1A CATEGORIA, LOCAIS COM BAIXO NÍVEL DE INTERFERÊNCIA. AF_02/2021</v>
          </cell>
          <cell r="C5693" t="str">
            <v>M3</v>
          </cell>
          <cell r="D5693">
            <v>4.26</v>
          </cell>
          <cell r="E5693">
            <v>1.06</v>
          </cell>
          <cell r="F5693">
            <v>5.32</v>
          </cell>
        </row>
        <row r="5694">
          <cell r="A5694">
            <v>90098</v>
          </cell>
          <cell r="B5694" t="str">
            <v>ESCAVAÇÃO MECANIZADA DE VALA COM PROF. MAIOR QUE 4,5 M ATÉ 6,0 M (MÉDIA MONTANTE E JUSANTE/UMA COMPOSIÇÃO POR TRECHO), ESCAVADEIRA (1,2 M3), LARG. DE 1,5 M A 2,5 M, EM SOLO DE 1A CATEGORIA, LOCAIS COM BAIXO NÍVEL DE INTERFERÊNCIA. AF_02/2021</v>
          </cell>
          <cell r="C5694" t="str">
            <v>M3</v>
          </cell>
          <cell r="D5694">
            <v>4.1800000000000006</v>
          </cell>
          <cell r="E5694">
            <v>1.05</v>
          </cell>
          <cell r="F5694">
            <v>5.23</v>
          </cell>
        </row>
        <row r="5695">
          <cell r="A5695">
            <v>90099</v>
          </cell>
          <cell r="B5695" t="str">
            <v>ESCAVAÇÃO MECANIZADA DE VALA COM PROF. ATÉ 1,5 M (MÉDIA MONTANTE E JUSANTE/UMA COMPOSIÇÃO POR TRECHO), RETROESCAV. (0,26 M3), LARG. MENOR QUE 0,8 M, EM SOLO DE 1A CATEGORIA, EM LOCAIS COM ALTO NÍVEL DE INTERFERÊNCIA. AF_02/2021</v>
          </cell>
          <cell r="C5695" t="str">
            <v>M3</v>
          </cell>
          <cell r="D5695">
            <v>12.02</v>
          </cell>
          <cell r="E5695">
            <v>5.0599999999999996</v>
          </cell>
          <cell r="F5695">
            <v>17.079999999999998</v>
          </cell>
        </row>
        <row r="5696">
          <cell r="A5696">
            <v>90100</v>
          </cell>
          <cell r="B5696" t="str">
            <v>ESCAVAÇÃO MECANIZADA DE VALA COM PROF. ATÉ 1,5 M (MÉDIA MONTANTE E JUSANTE/UMA COMPOSIÇÃO POR TRECHO), RETROESCAV. (0,26 M3), LARG. DE 0,8 M A 1,5 M, EM SOLO DE 1A CATEGORIA, EM LOCAIS COM ALTO NÍVEL DE INTERFERÊNCIA. AF_02/2021</v>
          </cell>
          <cell r="C5696" t="str">
            <v>M3</v>
          </cell>
          <cell r="D5696">
            <v>10.199999999999999</v>
          </cell>
          <cell r="E5696">
            <v>4.3099999999999996</v>
          </cell>
          <cell r="F5696">
            <v>14.51</v>
          </cell>
        </row>
        <row r="5697">
          <cell r="A5697">
            <v>90101</v>
          </cell>
          <cell r="B5697" t="str">
            <v>ESCAVAÇÃO MECANIZADA DE VALA COM PROF. MAIOR QUE 1,5 M ATÉ 3,0 M (MÉDIA MONTANTE E JUSANTE/UMA COMPOSIÇÃO POR TRECHO), RETROESCAV. (0,26 M3), LARG. MENOR QUE 0,8 M, EM SOLO DE 1A CATEGORIA, EM LOCAIS COM ALTO NÍVEL DE INTERFERÊNCIA. AF_02/2021</v>
          </cell>
          <cell r="C5697" t="str">
            <v>M3</v>
          </cell>
          <cell r="D5697">
            <v>10.07</v>
          </cell>
          <cell r="E5697">
            <v>4.25</v>
          </cell>
          <cell r="F5697">
            <v>14.32</v>
          </cell>
        </row>
        <row r="5698">
          <cell r="A5698">
            <v>90102</v>
          </cell>
          <cell r="B5698" t="str">
            <v>ESCAVAÇÃO MECANIZADA DE VALA COM PROF. MAIOR QUE 1,5 M ATÉ 3,0 M (MÉDIA MONTANTE E JUSANTE/UMA COMPOSIÇÃO POR TRECHO), RETROESCAV. (0,26 M3), LARGURA DE 0,8 M A 1,5 M, EM SOLO DE 1A CATEGORIA, EM LOCAIS COM ALTO NÍVEL DE INTERFERÊNCIA. AF_02/2021</v>
          </cell>
          <cell r="C5698" t="str">
            <v>M3</v>
          </cell>
          <cell r="D5698">
            <v>9.1699999999999982</v>
          </cell>
          <cell r="E5698">
            <v>3.87</v>
          </cell>
          <cell r="F5698">
            <v>13.04</v>
          </cell>
        </row>
        <row r="5699">
          <cell r="A5699">
            <v>90105</v>
          </cell>
          <cell r="B5699" t="str">
            <v>ESCAVAÇÃO MECANIZADA DE VALA COM PROFUNDIDADE ATÉ 1,5 M (MÉDIA MONTANTE E JUSANTE/UMA COMPOSIÇÃO POR TRECHO), RETROESCAV. (0,26 M3), LARGURA MENOR QUE 0,8 M, EM SOLO DE 1A CATEGORIA, LOCAIS COM BAIXO NÍVEL DE INTERFERÊNCIA. AF_02/2021</v>
          </cell>
          <cell r="C5699" t="str">
            <v>M3</v>
          </cell>
          <cell r="D5699">
            <v>6.62</v>
          </cell>
          <cell r="E5699">
            <v>2.8</v>
          </cell>
          <cell r="F5699">
            <v>9.42</v>
          </cell>
        </row>
        <row r="5700">
          <cell r="A5700">
            <v>90106</v>
          </cell>
          <cell r="B5700" t="str">
            <v>ESCAVAÇÃO MECANIZADA DE VALA COM PROFUNDIDADE ATÉ 1,5 M (MÉDIA MONTANTE E JUSANTE/UMA COMPOSIÇÃO POR TRECHO), RETROESCAV. (0,26 M3), LARGURA DE 0,8 M A 1,5 M, EM SOLO DE 1A CATEGORIA, LOCAIS COM BAIXO NÍVEL DE INTERFERÊNCIA. AF_02/2021</v>
          </cell>
          <cell r="C5700" t="str">
            <v>M3</v>
          </cell>
          <cell r="D5700">
            <v>5.6499999999999995</v>
          </cell>
          <cell r="E5700">
            <v>2.37</v>
          </cell>
          <cell r="F5700">
            <v>8.02</v>
          </cell>
        </row>
        <row r="5701">
          <cell r="A5701">
            <v>90107</v>
          </cell>
          <cell r="B5701" t="str">
            <v>ESCAVAÇÃO MECANIZADA DE VALA COM PROFUNDIDADE MAIOR QUE 1,5 M ATÉ 3,0 M (MÉDIA MONTANTE E JUSANTE/UMA COMPOSIÇÃO POR TRECHO), RETROESCAV. (0,26 M3), LARGURA MENOR QUE 0,8 M, EM SOLO DE 1A CATEGORIA, LOCAIS COM BAIXO NÍVEL DE INTERFERÊNCIA. AF_02/2021</v>
          </cell>
          <cell r="C5701" t="str">
            <v>M3</v>
          </cell>
          <cell r="D5701">
            <v>5.57</v>
          </cell>
          <cell r="E5701">
            <v>2.33</v>
          </cell>
          <cell r="F5701">
            <v>7.9</v>
          </cell>
        </row>
        <row r="5702">
          <cell r="A5702">
            <v>90108</v>
          </cell>
          <cell r="B5702" t="str">
            <v>ESCAVAÇÃO MECANIZADA DE VALA COM PROFUNDIDADE MAIOR QUE 1,5 M ATÉ 3,0 M (MÉDIA MONTANTE E JUSANTE/UMA COMPOSIÇÃO POR TRECHO), RETROESCAV (0,26 M3), LARGURA DE 0,8 M A 1,5 M, EM SOLO DE 1A CATEGORIA, LOCAIS COM BAIXO NÍVEL DE INTERFERÊNCIA. AF_02/2021</v>
          </cell>
          <cell r="C5702" t="str">
            <v>M3</v>
          </cell>
          <cell r="D5702">
            <v>5.08</v>
          </cell>
          <cell r="E5702">
            <v>2.12</v>
          </cell>
          <cell r="F5702">
            <v>7.2</v>
          </cell>
        </row>
        <row r="5703">
          <cell r="A5703">
            <v>93358</v>
          </cell>
          <cell r="B5703" t="str">
            <v>ESCAVAÇÃO MANUAL DE VALA COM PROFUNDIDADE MENOR OU IGUAL A 1,30 M. AF_02/2021</v>
          </cell>
          <cell r="C5703" t="str">
            <v>M3</v>
          </cell>
          <cell r="D5703">
            <v>32.889999999999993</v>
          </cell>
          <cell r="E5703">
            <v>63.35</v>
          </cell>
          <cell r="F5703">
            <v>96.24</v>
          </cell>
        </row>
        <row r="5704">
          <cell r="A5704">
            <v>102276</v>
          </cell>
          <cell r="B5704" t="str">
            <v>ESCAVAÇÃO MECANIZADA DE VALA COM PROF. ATÉ 1,5 M (MÉDIA MONTANTE E JUSANTE/UMA COMPOSIÇÃO POR TRECHO), ESCAVADEIRA (0,8 M3), LARG. MENOR QUE 1,5 M, EM SOLO DE 1A CATEGORIA, EM LOCAIS COM ALTO NÍVEL DE INTERFERÊNCIA. AF_02/2021</v>
          </cell>
          <cell r="C5704" t="str">
            <v>M3</v>
          </cell>
          <cell r="D5704">
            <v>10.100000000000001</v>
          </cell>
          <cell r="E5704">
            <v>2.95</v>
          </cell>
          <cell r="F5704">
            <v>13.05</v>
          </cell>
        </row>
        <row r="5705">
          <cell r="A5705">
            <v>102277</v>
          </cell>
          <cell r="B5705" t="str">
            <v>ESCAVAÇÃO MECANIZADA DE VALA COM PROF. MAIOR QUE  4,5 M ATÉ 6,0 M (MÉDIA MONTANTE E JUSANTE/UMA COMPOSIÇÃO POR TRECHO), ESCAVADEIRA (0,8 M3), LARG. MENOR QUE 1,5 M, EM SOLO DE 1A CATEGORIA, EM LOCAIS COM ALTO NÍVEL DE INTERFERÊNCIA. AF_02/2021</v>
          </cell>
          <cell r="C5705" t="str">
            <v>M3</v>
          </cell>
          <cell r="D5705">
            <v>7.99</v>
          </cell>
          <cell r="E5705">
            <v>2.3199999999999998</v>
          </cell>
          <cell r="F5705">
            <v>10.31</v>
          </cell>
        </row>
        <row r="5706">
          <cell r="A5706">
            <v>102278</v>
          </cell>
          <cell r="B5706" t="str">
            <v>ESCAVAÇÃO MECANIZADA DE VALA COM PROF. MAIOR QUE 1,50 M ATÉ 3,0 M (MÉDIA MONTANTE E JUSANTE/UMA COMPOSIÇÃO POR TRECHO), ESCAVADEIRA (1,2 M3), LARG. DE 1,5 M A 2,5 M, EM SOLO DE 1A CATEGORIA, EM LOCAIS COM ALTO NÍVEL DE INTERFERÊNCIA. AF_02/2021</v>
          </cell>
          <cell r="C5706" t="str">
            <v>M3</v>
          </cell>
          <cell r="D5706">
            <v>8.07</v>
          </cell>
          <cell r="E5706">
            <v>2</v>
          </cell>
          <cell r="F5706">
            <v>10.07</v>
          </cell>
        </row>
        <row r="5707">
          <cell r="A5707">
            <v>102279</v>
          </cell>
          <cell r="B5707" t="str">
            <v>ESCAVAÇÃO MECANIZADA DE VALA COM PROF. ATÉ 1,5 M (MÉDIA MONTANTE E JUSANTE/UMA COMPOSIÇÃO POR TRECHO), ESCAVADEIRA (0,8 M3),LARG. MENOR QUE 1,5 M, EM SOLO DE 1A CATEGORIA, LOCAIS COM BAIXO NÍVEL DE INTERFERÊNCIA. AF_02/2021</v>
          </cell>
          <cell r="C5707" t="str">
            <v>M3</v>
          </cell>
          <cell r="D5707">
            <v>5.58</v>
          </cell>
          <cell r="E5707">
            <v>1.62</v>
          </cell>
          <cell r="F5707">
            <v>7.2</v>
          </cell>
        </row>
        <row r="5708">
          <cell r="A5708">
            <v>102280</v>
          </cell>
          <cell r="B5708" t="str">
            <v>ESCAVAÇÃO MECANIZADA DE VALA COM PROF. MAIOR QUE 4,5 M ATÉ 6,0 M (MÉDIA MONTANTE E JUSANTE/UMA COMPOSIÇÃO POR TRECHO),COM ESCAVADEIRA (0,8 M3), LARG. MENOR QUE 1,5 M, EM SOLO DE 1A CATEGORIA, LOCAIS COM BAIXO NÍVEL DE INTERFERÊNCIA. AF_02/2021</v>
          </cell>
          <cell r="C5708" t="str">
            <v>M3</v>
          </cell>
          <cell r="D5708">
            <v>4.41</v>
          </cell>
          <cell r="E5708">
            <v>1.28</v>
          </cell>
          <cell r="F5708">
            <v>5.69</v>
          </cell>
        </row>
        <row r="5709">
          <cell r="A5709">
            <v>102281</v>
          </cell>
          <cell r="B5709" t="str">
            <v>ESCAVAÇÃO MECANIZADA DE VALA COM PROF. MAIOR QUE 1,5 M ATÉ 3,0 M (MÉDIA MONTANTE E JUSANTE/UMA COMPOSIÇÃO POR TRECHO),COM ESCAVADEIRA (1,2 M3),LARG. DE 1,5 M A 2,5 M, EM SOLO DE 1A CATEGORIA, LOCAIS COM BAIXO NÍVEL DE INTERFERÊNCIA. AF_02/2021</v>
          </cell>
          <cell r="C5709" t="str">
            <v>M3</v>
          </cell>
          <cell r="D5709">
            <v>4.4399999999999995</v>
          </cell>
          <cell r="E5709">
            <v>1.1100000000000001</v>
          </cell>
          <cell r="F5709">
            <v>5.55</v>
          </cell>
        </row>
        <row r="5710">
          <cell r="A5710">
            <v>102282</v>
          </cell>
          <cell r="B5710" t="str">
            <v>ESCAVAÇÃO MECANIZADA DE VALA COM PROF. ATÉ 1,5 M (MÉDIA MONTANTE E JUSANTE/UMA COMPOSIÇÃO POR TRECHO), ESCAVADEIRA (0,8 M3),LARG. MENOR QUE 1,5 M, EM SOLO DE MOLE, EM LOCAIS COM ALTO NÍVEL DE INTERFERÊNCIA. AF_02/2021</v>
          </cell>
          <cell r="C5710" t="str">
            <v>M3</v>
          </cell>
          <cell r="D5710">
            <v>11.22</v>
          </cell>
          <cell r="E5710">
            <v>3.28</v>
          </cell>
          <cell r="F5710">
            <v>14.5</v>
          </cell>
        </row>
        <row r="5711">
          <cell r="A5711">
            <v>102283</v>
          </cell>
          <cell r="B5711" t="str">
            <v>ESCAVAÇÃO MECANIZADA DE VALA COM PROF. ATÉ 1,5 M (MÉDIA MONTANTE E JUSANTE/UMA COMPOSIÇÃO POR TRECHO), ESCAVADEIRA (0,8 M3), LARG. DE 1,5 M A 2,5 M, EM SOLO MOLE, EM LOCAIS COM ALTO NÍVEL DE INTERFERÊNCIA. AF_02/2021</v>
          </cell>
          <cell r="C5711" t="str">
            <v>M3</v>
          </cell>
          <cell r="D5711">
            <v>9.9700000000000006</v>
          </cell>
          <cell r="E5711">
            <v>2.91</v>
          </cell>
          <cell r="F5711">
            <v>12.88</v>
          </cell>
        </row>
        <row r="5712">
          <cell r="A5712">
            <v>102284</v>
          </cell>
          <cell r="B5712" t="str">
            <v>ESCAVAÇÃO MECANIZADA DE VALA COM PROF. MAIOR QUE 1,5 M ATÉ 3,0 M (MÉDIA MONTANTE E JUSANTE/UMA COMPOSIÇÃO POR TRECHO), ESCAVADEIRA (0,8 M3), LARGURA ATÉ 1,5 M, EM SOLO MOLE, EM LOCAIS COM ALTO NÍVEL DE INTERFERÊNCIA. AF_02/2021</v>
          </cell>
          <cell r="C5712" t="str">
            <v>M3</v>
          </cell>
          <cell r="D5712">
            <v>9.65</v>
          </cell>
          <cell r="E5712">
            <v>2.82</v>
          </cell>
          <cell r="F5712">
            <v>12.47</v>
          </cell>
        </row>
        <row r="5713">
          <cell r="A5713">
            <v>102285</v>
          </cell>
          <cell r="B5713" t="str">
            <v>ESCAVAÇÃO MECANIZADA DE VALA COM PROF. MAIOR QUE 3,0 M ATÉ 4,5 M (MÉDIA MONTANTE E JUSANTE/UMA COMPOSIÇÃO POR TRECHO), ESCAVADEIRA (0,8 M3), LARG. MENOR QUE 1,5 M, EM SOLO  MOLE, EM LOCAIS COM ALTO NÍVEL DE INTERFERÊNCIA. AF_02/2021</v>
          </cell>
          <cell r="C5713" t="str">
            <v>M3</v>
          </cell>
          <cell r="D5713">
            <v>9.15</v>
          </cell>
          <cell r="E5713">
            <v>2.65</v>
          </cell>
          <cell r="F5713">
            <v>11.8</v>
          </cell>
        </row>
        <row r="5714">
          <cell r="A5714">
            <v>102286</v>
          </cell>
          <cell r="B5714" t="str">
            <v>ESCAVAÇÃO MECANIZADA DE VALA COM PROF. MAIOR QUE 4,5 M ATÉ 6,0 M (MÉDIA MONTANTE E JUSANTE/UMA COMPOSIÇÃO POR TRECHO), ESCAVADEIRA (0,8 M3),LARG. MENOR QUE 1,5 M, EM SOLO DE MOLE, EM LOCAIS COM ALTO NÍVEL DE INTERFERÊNCIA. AF_02/2021</v>
          </cell>
          <cell r="C5714" t="str">
            <v>M3</v>
          </cell>
          <cell r="D5714">
            <v>8.8800000000000008</v>
          </cell>
          <cell r="E5714">
            <v>2.58</v>
          </cell>
          <cell r="F5714">
            <v>11.46</v>
          </cell>
        </row>
        <row r="5715">
          <cell r="A5715">
            <v>102287</v>
          </cell>
          <cell r="B5715" t="str">
            <v>ESCAVAÇÃO MECANIZADA DE VALA COM PROF. MAIOR QUE 1,5 M ATÉ 3,0 M (MÉDIA MONTANTE E JUSANTE/UMA COMPOSIÇÃO POR TRECHO),COM ESCAVADEIRA (1,2 M3),LARG. DE 1,5 M A 2,5 M, EM SOLO MOLE, EM LOCAIS COM ALTO NÍVEL DE INTERFERÊNCIA. AF_02/2021</v>
          </cell>
          <cell r="C5715" t="str">
            <v>M3</v>
          </cell>
          <cell r="D5715">
            <v>8.9599999999999991</v>
          </cell>
          <cell r="E5715">
            <v>2.2400000000000002</v>
          </cell>
          <cell r="F5715">
            <v>11.2</v>
          </cell>
        </row>
        <row r="5716">
          <cell r="A5716">
            <v>102288</v>
          </cell>
          <cell r="B5716" t="str">
            <v>ESCAVAÇÃO MECANIZADA DE VALA COM PROF. DE 3,0 M ATÉ 4,5 M (MÉDIA MONTANTE E JUSANTE/UMA COMPOSIÇÃO POR TRECHO), ESCAVADEIRA (1,2 M3), LARG. DE 1,5 M A 2,5 M, EM SOLO MOLE, EM LOCAIS COM ALTO NÍVEL DE INTERFERÊNCIA. AF_02/2021</v>
          </cell>
          <cell r="C5716" t="str">
            <v>M3</v>
          </cell>
          <cell r="D5716">
            <v>8.59</v>
          </cell>
          <cell r="E5716">
            <v>2.15</v>
          </cell>
          <cell r="F5716">
            <v>10.74</v>
          </cell>
        </row>
        <row r="5717">
          <cell r="A5717">
            <v>102289</v>
          </cell>
          <cell r="B5717" t="str">
            <v>ESCAVAÇÃO MECANIZADA DE VALA COM PROF. MAIOR QUE 4,5 M ATÉ 6,0 M (MÉDIA MONTANTE E JUSANTE/UMA COMPOSIÇÃO POR TRECHO), ESCAVADEIRA (1,2 M3), LARG. DE 1,5 M A 2,5 M, EM SOLO MOLE, EM LOCAIS COM ALTO NÍVEL DE INTERFERÊNCIA. AF_02/2021</v>
          </cell>
          <cell r="C5717" t="str">
            <v>M3</v>
          </cell>
          <cell r="D5717">
            <v>8.41</v>
          </cell>
          <cell r="E5717">
            <v>2.09</v>
          </cell>
          <cell r="F5717">
            <v>10.5</v>
          </cell>
        </row>
        <row r="5718">
          <cell r="A5718">
            <v>102290</v>
          </cell>
          <cell r="B5718" t="str">
            <v>ESCAVAÇÃO MECANIZADA DE VALA COM PROF. ATÉ 1,5 M (MÉDIA MONTANTE E JUSANTE/UMA COMPOSIÇÃO POR TRECHO), ESCAVADEIRA (0,8 M3),LARG. MENOR QUE 1,5 M, EM SOLO MOLE, LOCAIS COM BAIXO NÍVEL DE INTERFERÊNCIA. AF_02/2021</v>
          </cell>
          <cell r="C5718" t="str">
            <v>M3</v>
          </cell>
          <cell r="D5718">
            <v>6.21</v>
          </cell>
          <cell r="E5718">
            <v>1.79</v>
          </cell>
          <cell r="F5718">
            <v>8</v>
          </cell>
        </row>
        <row r="5719">
          <cell r="A5719">
            <v>102291</v>
          </cell>
          <cell r="B5719" t="str">
            <v>ESCAVAÇÃO MECANIZADA DE VALA COM PROF. ATÉ 1,5 M (MÉDIA MONTANTE E JUSANTE/UMA COMPOSIÇÃO POR TRECHO), ESCAVADEIRA (0,8 M3), LARG. DE 1,5 M A 2,5 M, EM SOLO MOLE, LOCAIS COM BAIXO NÍVEL DE INTERFERÊNCIA. AF_02/2021</v>
          </cell>
          <cell r="C5719" t="str">
            <v>M3</v>
          </cell>
          <cell r="D5719">
            <v>5.51</v>
          </cell>
          <cell r="E5719">
            <v>1.6</v>
          </cell>
          <cell r="F5719">
            <v>7.11</v>
          </cell>
        </row>
        <row r="5720">
          <cell r="A5720">
            <v>102292</v>
          </cell>
          <cell r="B5720" t="str">
            <v>ESCAVAÇÃO MECANIZADA DE VALA COM PROF. MAIOR QUE 1,5 M E ATÉ 3,0 M (MÉDIA MONTANTE E JUSANTE/UMA COMPOSIÇÃO POR TRECHO), ESCAVADEIRA (0,8 M3), LARG. MENOR QUE 1,5 M, EM SOLO MOLE, LOCAIS COM BAIXO NÍVEL DE INTERFERÊNCIA. AF_02/2021</v>
          </cell>
          <cell r="C5720" t="str">
            <v>M3</v>
          </cell>
          <cell r="D5720">
            <v>5.34</v>
          </cell>
          <cell r="E5720">
            <v>1.55</v>
          </cell>
          <cell r="F5720">
            <v>6.89</v>
          </cell>
        </row>
        <row r="5721">
          <cell r="A5721">
            <v>102293</v>
          </cell>
          <cell r="B5721" t="str">
            <v>ESCAVAÇÃO MECANIZADA DE VALA COM PROF.MAIOR QUE 3,0 M ATÉ 4,5 M (MÉDIA MONTANTE E JUSANTE/UMA COMPOSIÇÃO POR TRECHO), ESCAVADEIRA (0,8 M3), LARG. MENOR QUE 1,5 M, EM SOLO MOLE, LOCAIS COM BAIXO NÍVEL DE INTERFERÊNCIA. AF_02/2021</v>
          </cell>
          <cell r="C5721" t="str">
            <v>M3</v>
          </cell>
          <cell r="D5721">
            <v>5.0599999999999996</v>
          </cell>
          <cell r="E5721">
            <v>1.46</v>
          </cell>
          <cell r="F5721">
            <v>6.52</v>
          </cell>
        </row>
        <row r="5722">
          <cell r="A5722">
            <v>102294</v>
          </cell>
          <cell r="B5722" t="str">
            <v>ESCAVAÇÃO MECANIZADA DE VALA COM PROF. MAIOR QUE 4,5 M ATÉ 6,0 M (MÉDIA MONTANTE E JUSANTE/UMA COMPOSIÇÃO POR TRECHO),COM ESCAVADEIRA (0,8 M3), LARG. MENOR QUE 1,5 M, EM SOLO MOLE, LOCAIS COM BAIXO NÍVEL DE INTERFERÊNCIA. AF_02/2021</v>
          </cell>
          <cell r="C5722" t="str">
            <v>M3</v>
          </cell>
          <cell r="D5722">
            <v>4.9000000000000004</v>
          </cell>
          <cell r="E5722">
            <v>1.43</v>
          </cell>
          <cell r="F5722">
            <v>6.33</v>
          </cell>
        </row>
        <row r="5723">
          <cell r="A5723">
            <v>102295</v>
          </cell>
          <cell r="B5723" t="str">
            <v>ESCAVAÇÃO MECANIZADA DE VALA COM PROF. MAIOR QUE 1,5 M ATÉ 3,0 M (MÉDIA MONTANTE E JUSANTE/UMA COMPOSIÇÃO POR TRECHO),COM ESCAVADEIRA (1,2 M3), LARG. DE 1,5 M A 2,5 M, EM SOLO MOLE, LOCAIS COM BAIXO NÍVEL DE INTERFERÊNCIA. AF_02/2021</v>
          </cell>
          <cell r="C5723" t="str">
            <v>M3</v>
          </cell>
          <cell r="D5723">
            <v>4.95</v>
          </cell>
          <cell r="E5723">
            <v>1.22</v>
          </cell>
          <cell r="F5723">
            <v>6.17</v>
          </cell>
        </row>
        <row r="5724">
          <cell r="A5724">
            <v>102296</v>
          </cell>
          <cell r="B5724" t="str">
            <v>ESCAVAÇÃO MECANIZADA DE VALA COM PROF. MAIOR QUE 3,0 M ATÉ 4,5 M (MÉDIA MONTANTE E JUSANTE/UMA COMPOSIÇÃO POR TRECHO), ESCAVADEIRA (1,2 M3), LARG. DE 1,5 M A 2,5 M, EM SOLO MOLE, LOCAIS COM BAIXO NÍVEL DE INTERFERÊNCIA. AF_02/2021</v>
          </cell>
          <cell r="C5724" t="str">
            <v>M3</v>
          </cell>
          <cell r="D5724">
            <v>4.7300000000000004</v>
          </cell>
          <cell r="E5724">
            <v>1.19</v>
          </cell>
          <cell r="F5724">
            <v>5.92</v>
          </cell>
        </row>
        <row r="5725">
          <cell r="A5725">
            <v>102297</v>
          </cell>
          <cell r="B5725" t="str">
            <v>ESCAVAÇÃO MECANIZADA DE VALA COM PROF. MAIOR QUE 4,5 M ATÉ 6,0 M (MÉDIA MONTANTE E JUSANTE/UMA COMPOSIÇÃO POR TRECHO), ESCAVADEIRA (1,2 M3), LARG. DE 1,5 M A 2,5 M, EM SOLO MOLE, LOCAIS COM BAIXO NÍVEL DE INTERFERÊNCIA. AF_02/2021</v>
          </cell>
          <cell r="C5725" t="str">
            <v>M3</v>
          </cell>
          <cell r="D5725">
            <v>4.63</v>
          </cell>
          <cell r="E5725">
            <v>1.1599999999999999</v>
          </cell>
          <cell r="F5725">
            <v>5.79</v>
          </cell>
        </row>
        <row r="5726">
          <cell r="A5726">
            <v>102298</v>
          </cell>
          <cell r="B5726" t="str">
            <v>ESCAVAÇÃO MECANIZADA DE VALA COM PROF. ATÉ 1,5 M (MÉDIA MONTANTE E JUSANTE/UMA COMPOSIÇÃO POR TRECHO), RETROESCAV. (0,26 M3), LARG. MENOR QUE 0,8 M, EM SOLO MOLE, EM LOCAIS COM ALTO NÍVEL DE INTERFERÊNCIA. AF_02/2021</v>
          </cell>
          <cell r="C5726" t="str">
            <v>M3</v>
          </cell>
          <cell r="D5726">
            <v>13.350000000000001</v>
          </cell>
          <cell r="E5726">
            <v>5.63</v>
          </cell>
          <cell r="F5726">
            <v>18.98</v>
          </cell>
        </row>
        <row r="5727">
          <cell r="A5727">
            <v>102299</v>
          </cell>
          <cell r="B5727" t="str">
            <v>ESCAVAÇÃO MECANIZADA DE VALA COM PROF. ATÉ 1,5 M (MÉDIA MONTANTE E JUSANTE/UMA COMPOSIÇÃO POR TRECHO), RETROESCAV. (0,26 M3), LARG. DE 0,8 M A 1,5 M, EM SOLO MOLE, EM LOCAIS COM ALTO NÍVEL DE INTERFERÊNCIA. AF_02/2021</v>
          </cell>
          <cell r="C5727" t="str">
            <v>M3</v>
          </cell>
          <cell r="D5727">
            <v>11.34</v>
          </cell>
          <cell r="E5727">
            <v>4.79</v>
          </cell>
          <cell r="F5727">
            <v>16.13</v>
          </cell>
        </row>
        <row r="5728">
          <cell r="A5728">
            <v>102300</v>
          </cell>
          <cell r="B5728" t="str">
            <v>ESCAVAÇÃO MECANIZADA DE VALA COM PROF. MAIOR QUE 1,5 M ATÉ 3,0 M (MÉDIA MONTANTE E JUSANTE/UMA COMPOSIÇÃO POR TRECHO), RETROESCAV. (0,26 M3), LARG. MENOR QUE 0,8 M, EM SOLO MOLE, EM LOCAIS COM ALTO NÍVEL DE INTERFERÊNCIA. AF_02/2021</v>
          </cell>
          <cell r="C5728" t="str">
            <v>M3</v>
          </cell>
          <cell r="D5728">
            <v>11.21</v>
          </cell>
          <cell r="E5728">
            <v>4.72</v>
          </cell>
          <cell r="F5728">
            <v>15.93</v>
          </cell>
        </row>
        <row r="5729">
          <cell r="A5729">
            <v>102301</v>
          </cell>
          <cell r="B5729" t="str">
            <v>ESCAVAÇÃO MECANIZADA DE VALA COM PROF. MAIOR QUE 1,5 M ATÉ 3,0 M (MÉDIA MONTANTE E JUSANTE/UMA COMPOSIÇÃO POR TRECHO), RETROESCAV. (0,26 M3), LARG. DE 0,8 M A 1,5 M, EM SOLO MOLE, EM LOCAIS COM ALTO NÍVEL DE INTERFERÊNCIA. AF_02/2021</v>
          </cell>
          <cell r="C5729" t="str">
            <v>M3</v>
          </cell>
          <cell r="D5729">
            <v>10.170000000000002</v>
          </cell>
          <cell r="E5729">
            <v>4.3</v>
          </cell>
          <cell r="F5729">
            <v>14.47</v>
          </cell>
        </row>
        <row r="5730">
          <cell r="A5730">
            <v>102302</v>
          </cell>
          <cell r="B5730" t="str">
            <v>ESCAVAÇÃO MECANIZADA DE VALA COM PROF. ATÉ 1,5 M (MÉDIA MONTANTE E JUSANTE/UMA COMPOSIÇÃO POR TRECHO), RETROESCAV. (0,26 M3), LARG. MENOR  QUE 0,8 M, EM SOLO MOLE, LOCAIS COM BAIXO NÍVEL DE NTERFERÊNCIA.  AF_02/2021</v>
          </cell>
          <cell r="C5730" t="str">
            <v>M3</v>
          </cell>
          <cell r="D5730">
            <v>7.3500000000000005</v>
          </cell>
          <cell r="E5730">
            <v>3.12</v>
          </cell>
          <cell r="F5730">
            <v>10.47</v>
          </cell>
        </row>
        <row r="5731">
          <cell r="A5731">
            <v>102303</v>
          </cell>
          <cell r="B5731" t="str">
            <v>ESCAVAÇÃO MECANIZADA DE VALA COM PROF. ATÉ 1,5 M (MÉDIA MONTANTE E JUSANTE/UMA COMPOSIÇÃO POR TRECHO), RETROESCAV. (0,26 M3), LARG. DE 0,8 M A 1,5 M, EM SOLO MOLE, LOCAIS COM BAIXO NÍVEL DE INTERFERÊNCIA. AF_02/2021</v>
          </cell>
          <cell r="C5731" t="str">
            <v>M3</v>
          </cell>
          <cell r="D5731">
            <v>6.25</v>
          </cell>
          <cell r="E5731">
            <v>2.64</v>
          </cell>
          <cell r="F5731">
            <v>8.89</v>
          </cell>
        </row>
        <row r="5732">
          <cell r="A5732">
            <v>102304</v>
          </cell>
          <cell r="B5732" t="str">
            <v>ESCAVAÇÃO MECANIZADA DE VALA COM PROF. MAIOR QUE 1,5 M ATÉ 3,0 M (MÉDIA MONTANTE E JUSANTE/UMA COMPOSIÇÃO POR TRECHO), RETROESCAV. (0,26 M3 ),LARG. MENOR QUE 0,8 M, EM SOLO MOLE, LOCAIS COM BAIXO NÍVEL DE INTERFERÊNCIA. AF_02/2021</v>
          </cell>
          <cell r="C5732" t="str">
            <v>M3</v>
          </cell>
          <cell r="D5732">
            <v>6.17</v>
          </cell>
          <cell r="E5732">
            <v>2.61</v>
          </cell>
          <cell r="F5732">
            <v>8.7799999999999994</v>
          </cell>
        </row>
        <row r="5733">
          <cell r="A5733">
            <v>102305</v>
          </cell>
          <cell r="B5733" t="str">
            <v>ESCAVAÇÃO MECANIZADA DE VALA COM PROF. MAIOR QUE 1,5 M ATÉ 3,0 M (MÉDIA MONTANTE E JUSANTE/UMA COMPOSIÇÃO POR TRECHO), RETROESCAV. (0,26 M3), LARG. DE 0,8 M A 1,5 M, EM SOLO MOLE, LOCAIS COM BAIXO NÍVEL DE INTERFERÊNCIA. AF_02/2021</v>
          </cell>
          <cell r="C5733" t="str">
            <v>M3</v>
          </cell>
          <cell r="D5733">
            <v>5.62</v>
          </cell>
          <cell r="E5733">
            <v>2.37</v>
          </cell>
          <cell r="F5733">
            <v>7.99</v>
          </cell>
        </row>
        <row r="5734">
          <cell r="A5734">
            <v>102306</v>
          </cell>
          <cell r="B5734" t="str">
            <v>ESCAVAÇÃO MECANIZADA DE VALA COM PROF. ATÉ 1,5 M (MÉDIA MONTANTE E JUSANTE/UMA COMPOSIÇÃO POR TRECHO), ESCAVADEIRA (0,8 M3),LARG. ATÉ 1,5 M, EM SOLO DE 2A CATEGORIA, EM LOCAIS COM ALTO NÍVEL DE INTERFERÊNCIA.  AF_02/2021</v>
          </cell>
          <cell r="C5734" t="str">
            <v>M3</v>
          </cell>
          <cell r="D5734">
            <v>12.649999999999999</v>
          </cell>
          <cell r="E5734">
            <v>3.68</v>
          </cell>
          <cell r="F5734">
            <v>16.329999999999998</v>
          </cell>
        </row>
        <row r="5735">
          <cell r="A5735">
            <v>102307</v>
          </cell>
          <cell r="B5735" t="str">
            <v>ESCAVAÇÃO MECANIZADA DE VALA COM PROF. ATÉ 1,5 M (MÉDIA MONTANTE E JUSANTE/UMA COMPOSIÇÃO POR TRECHO), ESCAVADEIRA (0,8 M3), LARG. DE 1,5 M A 2,5 M, EM SOLO DE 2A CATEGORIA, EM LOCAIS COM ALTO NÍVEL DE INTERFERÊNCIA. AF_02/2021</v>
          </cell>
          <cell r="C5735" t="str">
            <v>M3</v>
          </cell>
          <cell r="D5735">
            <v>11.22</v>
          </cell>
          <cell r="E5735">
            <v>3.28</v>
          </cell>
          <cell r="F5735">
            <v>14.5</v>
          </cell>
        </row>
        <row r="5736">
          <cell r="A5736">
            <v>102308</v>
          </cell>
          <cell r="B5736" t="str">
            <v>ESCAVAÇÃO MECANIZADA DE VALA COM PROF. MAIOR QUE 1,5 M ATÉ 3,0 M (MÉDIA MONTANTE E JUSANTE/UMA COMPOSIÇÃO POR TRECHO), ESCAVADEIRA (0,8 M3), LARG. ATÉ 1,5 M, EM SOLO DE 2A CATEGORIA, EM LOCAIS COM ALTO NÍVEL DE INTERFERÊNCIA. AF_02/2021</v>
          </cell>
          <cell r="C5736" t="str">
            <v>M3</v>
          </cell>
          <cell r="D5736">
            <v>10.86</v>
          </cell>
          <cell r="E5736">
            <v>3.18</v>
          </cell>
          <cell r="F5736">
            <v>14.04</v>
          </cell>
        </row>
        <row r="5737">
          <cell r="A5737">
            <v>102309</v>
          </cell>
          <cell r="B5737" t="str">
            <v>ESCAVAÇÃO MECANIZADA DE VALA COM PROF. MAIOR QUE 3,0 M ATÉ 4,5 M (MÉDIA MONTANTE E JUSANTE/UMA COMPOSIÇÃO POR TRECHO), ESCAVADEIRA (0,8 M3), LARG. MENOR QUE 1,5 M, EM SOLO DE 2A CATEGORIA, EM LOCAIS COM ALTO NÍVEL DE INTERFERÊNCIA. AF_02/2021</v>
          </cell>
          <cell r="C5737" t="str">
            <v>M3</v>
          </cell>
          <cell r="D5737">
            <v>10.3</v>
          </cell>
          <cell r="E5737">
            <v>3</v>
          </cell>
          <cell r="F5737">
            <v>13.3</v>
          </cell>
        </row>
        <row r="5738">
          <cell r="A5738">
            <v>102310</v>
          </cell>
          <cell r="B5738" t="str">
            <v>ESCAVAÇÃO MECANIZADA DE VALA COM PROF.MAIOR QUE 4,5 M ATÉ 6,0 M (MÉDIA MONTANTE E JUSANTE/UMA COMPOSIÇÃO POR TRECHO),COM ESCAVADEIRA (0,8 M3), LARG. MENOR QUE 1,5 M, EM SOLO DE 2A CATEGORIA, EM LOCAIS COM ALTO NÍVEL DE INTERFERÊNCIA. AF_02/2021</v>
          </cell>
          <cell r="C5738" t="str">
            <v>M3</v>
          </cell>
          <cell r="D5738">
            <v>9.99</v>
          </cell>
          <cell r="E5738">
            <v>2.91</v>
          </cell>
          <cell r="F5738">
            <v>12.9</v>
          </cell>
        </row>
        <row r="5739">
          <cell r="A5739">
            <v>102311</v>
          </cell>
          <cell r="B5739" t="str">
            <v>ESCAVAÇÃO MECANIZADA DE VALA COM PROF. MAIOR QUE 1,5 M ATÉ 3,0 M (MÉDIA MONTANTE E JUSANTE/UMA COMPOSIÇÃO POR TRECHO),COM ESCAVADEIRA (1,2 M3),LARG. DE 1,5 M A 2,5 M, EM SOLO DE 2A CATEGORIA, EM LOCAIS COM ALTO NÍVEL DE INTERFERÊNCIA. AF_02/2021</v>
          </cell>
          <cell r="C5739" t="str">
            <v>M3</v>
          </cell>
          <cell r="D5739">
            <v>10.06</v>
          </cell>
          <cell r="E5739">
            <v>2.52</v>
          </cell>
          <cell r="F5739">
            <v>12.58</v>
          </cell>
        </row>
        <row r="5740">
          <cell r="A5740">
            <v>102312</v>
          </cell>
          <cell r="B5740" t="str">
            <v>ESCAVAÇÃO MECANIZADA DE VALA COM PROF. DE 3,0 M ATÉ 4,5 M (MÉDIA MONTANTE E JUSANTE/UMA COMPOSIÇÃO POR TRECHO), ESCAVADEIRA (1,2 M3), LARG. DE 1,5 M A 2,5 M, EM SOLO DE 2A CATEGORIA, EM LOCAIS COM ALTO NÍVEL DE INTERFERÊNCIA. AF_02/2021</v>
          </cell>
          <cell r="C5740" t="str">
            <v>M3</v>
          </cell>
          <cell r="D5740">
            <v>9.68</v>
          </cell>
          <cell r="E5740">
            <v>2.41</v>
          </cell>
          <cell r="F5740">
            <v>12.09</v>
          </cell>
        </row>
        <row r="5741">
          <cell r="A5741">
            <v>102313</v>
          </cell>
          <cell r="B5741" t="str">
            <v>ESCAVAÇÃO MECANIZADA DE VALA COM PROF. MAIOR QUE 4,5 M ATÉ 6,0 M (MÉDIA MONTANTE E JUSANTE/UMA COMPOSIÇÃO POR TRECHO), ESCAVADEIRA (1,2 M3), LARG. DE 1,5 M A 2,5 M, EM SOLO DE 2A CATEGORIA, EM LOCAIS COM ALTO NÍVEL DE INTERFERÊNCIA. AF_02/2021</v>
          </cell>
          <cell r="C5741" t="str">
            <v>M3</v>
          </cell>
          <cell r="D5741">
            <v>9.4400000000000013</v>
          </cell>
          <cell r="E5741">
            <v>2.37</v>
          </cell>
          <cell r="F5741">
            <v>11.81</v>
          </cell>
        </row>
        <row r="5742">
          <cell r="A5742">
            <v>102314</v>
          </cell>
          <cell r="B5742" t="str">
            <v>ESCAVAÇÃO MECANIZADA DE VALA COM PROF. ATÉ 1,5 M (MÉDIA MONTANTE E JUSANTE/UMA COMPOSIÇÃO POR TRECHO),COM ESCAVADEIRA (0,8 M3), LARG. MENOR QUE 1,5 M, EM SOLO DE 2A CATEGORIA, LOCAIS COM BAIXO NÍVEL DE INTERFERÊNCIA. AF_02/2021</v>
          </cell>
          <cell r="C5742" t="str">
            <v>M3</v>
          </cell>
          <cell r="D5742">
            <v>7.01</v>
          </cell>
          <cell r="E5742">
            <v>2.0099999999999998</v>
          </cell>
          <cell r="F5742">
            <v>9.02</v>
          </cell>
        </row>
        <row r="5743">
          <cell r="A5743">
            <v>102315</v>
          </cell>
          <cell r="B5743" t="str">
            <v>ESCAVAÇÃO MECANIZADA DE VALA COM PROF. ATÉ 1,5 M (MÉDIA MONTANTE E JUSANTE/UMA COMPOSIÇÃO POR TRECHO), ESCAVADEIRA (0,8 M3), LARG. DE 1,5 M A 2,5 M, EM SOLO DE 2A CATEGORIA, LOCAIS COM BAIXO NÍVEL DE INTERFERÊNCIA. AF_02/2021</v>
          </cell>
          <cell r="C5743" t="str">
            <v>M3</v>
          </cell>
          <cell r="D5743">
            <v>6.21</v>
          </cell>
          <cell r="E5743">
            <v>1.79</v>
          </cell>
          <cell r="F5743">
            <v>8</v>
          </cell>
        </row>
        <row r="5744">
          <cell r="A5744">
            <v>102316</v>
          </cell>
          <cell r="B5744" t="str">
            <v>ESCAVAÇÃO MECANIZADA DE VALA COM PROF. MAIOR QUE 1,5 M E ATÉ 3,0 M (MÉDIA MONTANTE E JUSANTE/UMA COMPOSIÇÃO POR TRECHO), ESCAVADEIRA (0,8 M3), LARG. MENOR QUE 1,5 M, EM SOLO DE 2A CATEGORIA, LOCAIS COM BAIXO NÍVEL DE INTERFERÊNCIA. AF_02/2021</v>
          </cell>
          <cell r="C5744" t="str">
            <v>M3</v>
          </cell>
          <cell r="D5744">
            <v>6.01</v>
          </cell>
          <cell r="E5744">
            <v>1.74</v>
          </cell>
          <cell r="F5744">
            <v>7.75</v>
          </cell>
        </row>
        <row r="5745">
          <cell r="A5745">
            <v>102317</v>
          </cell>
          <cell r="B5745" t="str">
            <v>ESCAVAÇÃO MECANIZADA DE VALA COM PROF.MAIOR QUE 3,0 M ATÉ 4,5 M (MÉDIA MONTANTE E JUSANTE/UMA COMPOSIÇÃO POR TRECHO), ESCAVADEIRA (0,8 M3), LARG. MENOR QUE 1,5 M, EM SOLO DE 2A CATEGORIA, LOCAIS COM BAIXO NÍVEL DE INTERFERÊNCIA. AF_02/2021</v>
          </cell>
          <cell r="C5745" t="str">
            <v>M3</v>
          </cell>
          <cell r="D5745">
            <v>5.66</v>
          </cell>
          <cell r="E5745">
            <v>1.65</v>
          </cell>
          <cell r="F5745">
            <v>7.31</v>
          </cell>
        </row>
        <row r="5746">
          <cell r="A5746">
            <v>102318</v>
          </cell>
          <cell r="B5746" t="str">
            <v>ESCAVAÇÃO MECANIZADA DE VALA COM PROF.MAIOR QUE 4,5 M ATÉ 6,0 M (MÉDIA MONTANTE E JUSANTE/UMA COMPOSIÇÃO POR TRECHO),COM ESCAVADEIRA (0,8 M3), LARG. MENOR QUE 1,5 M, EM SOLO DE 2A CATEGORIA, EM LOCAIS COM BAIXO NÍVEL DE INTERFERÊNCIA. AF_02/2021</v>
          </cell>
          <cell r="C5746" t="str">
            <v>M3</v>
          </cell>
          <cell r="D5746">
            <v>5.52</v>
          </cell>
          <cell r="E5746">
            <v>1.61</v>
          </cell>
          <cell r="F5746">
            <v>7.13</v>
          </cell>
        </row>
        <row r="5747">
          <cell r="A5747">
            <v>102319</v>
          </cell>
          <cell r="B5747" t="str">
            <v>ESCAVAÇÃO MECANIZADA DE VALA COM PROF. MAIOR QUE 1,5 M ATÉ 3,0 M (MÉDIA MONTANTE E JUSANTE/UMA COMPOSIÇÃO POR TRECHO),COM ESCAVADEIRA (1,2 M3),LARG. DE 1,5 M A 2,5 M, EM SOLO DE 2A CATEGORIA, LOCAIS COM BAIXO NÍVEL DE INTERFERÊNCIA. AF_02/2021</v>
          </cell>
          <cell r="C5747" t="str">
            <v>M3</v>
          </cell>
          <cell r="D5747">
            <v>5.55</v>
          </cell>
          <cell r="E5747">
            <v>1.38</v>
          </cell>
          <cell r="F5747">
            <v>6.93</v>
          </cell>
        </row>
        <row r="5748">
          <cell r="A5748">
            <v>102320</v>
          </cell>
          <cell r="B5748" t="str">
            <v>ESCAVAÇÃO MECANIZADA DE VALA COM PROF. MAIOR QUE 3,0 M ATÉ 4,5 M (MÉDIA MONTANTE E JUSANTE/UMA COMPOSIÇÃO POR TRECHO), ESCAVADEIRA (1,2 M3), LARG. DE 1,5 M A 2,5 M, EM SOLO DE 2A CATEGORIA, LOCAIS COM BAIXO NÍVEL DE INTERFERÊNCIA. AF_02/2021</v>
          </cell>
          <cell r="C5748" t="str">
            <v>M3</v>
          </cell>
          <cell r="D5748">
            <v>5.33</v>
          </cell>
          <cell r="E5748">
            <v>1.33</v>
          </cell>
          <cell r="F5748">
            <v>6.66</v>
          </cell>
        </row>
        <row r="5749">
          <cell r="A5749">
            <v>102321</v>
          </cell>
          <cell r="B5749" t="str">
            <v>ESCAVAÇÃO MECANIZADA DE VALA COM PROF. MAIOR QUE 4,5 M ATÉ 6,0 M (MÉDIA MONTANTE E JUSANTE/UMA COMPOSIÇÃO POR TRECHO), ESCAVADEIRA (1,2 M3), LARG. DE 1,5 M A 2,5 M, EM SOLO DE 2A CATEGORIA, LOCAIS COM BAIXO NÍVEL DE INTERFERÊNCIA. AF_02/2021</v>
          </cell>
          <cell r="C5749" t="str">
            <v>M3</v>
          </cell>
          <cell r="D5749">
            <v>5.2299999999999995</v>
          </cell>
          <cell r="E5749">
            <v>1.29</v>
          </cell>
          <cell r="F5749">
            <v>6.52</v>
          </cell>
        </row>
        <row r="5750">
          <cell r="A5750">
            <v>102322</v>
          </cell>
          <cell r="B5750" t="str">
            <v>ESCAVAÇÃO MECANIZADA DE VALA COM PROF. ATÉ 1,5 M (MÉDIA MONTANTE E JUSANTE/UMA COMPOSIÇÃO POR TRECHO), RETROESCAV. (0,26 M3), LARG. MENOR QUE 0,8 M, EM SOLO DE 2A CATEGORIA, EM LOCAIS COM ALTO NÍVEL DE INTERFERÊNCIA. AF_02/2021</v>
          </cell>
          <cell r="C5750" t="str">
            <v>M3</v>
          </cell>
          <cell r="D5750">
            <v>15.020000000000001</v>
          </cell>
          <cell r="E5750">
            <v>6.35</v>
          </cell>
          <cell r="F5750">
            <v>21.37</v>
          </cell>
        </row>
        <row r="5751">
          <cell r="A5751">
            <v>102323</v>
          </cell>
          <cell r="B5751" t="str">
            <v>ESCAVAÇÃO MECANIZADA DE VALA COM PROF. ATÉ 1,5 M (MÉDIA MONTANTE E JUSANTE/UMA COMPOSIÇÃO POR TRECHO), RETROESCAV. (0,26 M3), LARG. DE 0,8 M A 1,5 M, EM SOLO DE 2A CATEGORIA, EM LOCAIS COM ALTO NÍVEL DE INTERFERÊNCIA. AF_02/2021</v>
          </cell>
          <cell r="C5751" t="str">
            <v>M3</v>
          </cell>
          <cell r="D5751">
            <v>12.760000000000002</v>
          </cell>
          <cell r="E5751">
            <v>5.38</v>
          </cell>
          <cell r="F5751">
            <v>18.14</v>
          </cell>
        </row>
        <row r="5752">
          <cell r="A5752">
            <v>102324</v>
          </cell>
          <cell r="B5752" t="str">
            <v>ESCAVAÇÃO MECANIZADA DE VALA COM PROF. MAIOR QUE 1,5 M ATÉ 3,0 M (MÉDIA MONTANTE E JUSANTE/UMA COMPOSIÇÃO POR TRECHO), RETROESCAV. (0,26 M3), LARG. MENOR QUE 0,8 M, EM SOLO DE 2A CATEGORIA, EM LOCAIS COM ALTO NÍVEL DE INTERFERÊNCIA. AF_02/2021</v>
          </cell>
          <cell r="C5752" t="str">
            <v>M3</v>
          </cell>
          <cell r="D5752">
            <v>12.600000000000001</v>
          </cell>
          <cell r="E5752">
            <v>5.32</v>
          </cell>
          <cell r="F5752">
            <v>17.920000000000002</v>
          </cell>
        </row>
        <row r="5753">
          <cell r="A5753">
            <v>102325</v>
          </cell>
          <cell r="B5753" t="str">
            <v>ESCAVAÇÃO MECANIZADA DE VALA COM PROF. MAIOR QUE 1,5 M ATÉ 3,0 M (MÉDIA MONTANTE E JUSANTE/UMA COMPOSIÇÃO POR TRECHO), RETROESCAV. (0,26 M3), LARG. DE 0,8 M A 1,5 M, EM SOLO DE 2A CATEGORIA, EM LOCAIS COM ALTO NÍVEL DE INTERFERÊNCIA. AF_02/2021</v>
          </cell>
          <cell r="C5753" t="str">
            <v>M3</v>
          </cell>
          <cell r="D5753">
            <v>11.469999999999999</v>
          </cell>
          <cell r="E5753">
            <v>4.84</v>
          </cell>
          <cell r="F5753">
            <v>16.309999999999999</v>
          </cell>
        </row>
        <row r="5754">
          <cell r="A5754">
            <v>102326</v>
          </cell>
          <cell r="B5754" t="str">
            <v>ESCAVAÇÃO MECANIZADA DE VALA COM PROF. ATÉ 1,5 M (MÉDIA MONTANTE E JUSANTE/UMA COMPOSIÇÃO POR TRECHO), RETROESCAV. (0,26 M3), LARGURA MENOR  QUE 0,8 M, EM SOLO DE 2A CATEGORIA, EM LOCAIS COM BAIXO NÍVEL DE NTERFERÊNCIA. AF_02/2021</v>
          </cell>
          <cell r="C5754" t="str">
            <v>M3</v>
          </cell>
          <cell r="D5754">
            <v>8.2799999999999994</v>
          </cell>
          <cell r="E5754">
            <v>3.51</v>
          </cell>
          <cell r="F5754">
            <v>11.79</v>
          </cell>
        </row>
        <row r="5755">
          <cell r="A5755">
            <v>102327</v>
          </cell>
          <cell r="B5755" t="str">
            <v>ESCAVAÇÃO MECANIZADA DE VALA COM PROF. ATÉ 1,5 M (MÉDIA MONTANTE E JUSANTE/UMA COMPOSIÇÃO POR TRECHO), RETROESCAV. (0,26 M3 ), LARG. DE 0,8 M A 1,5 M, EM SOLO DE 2A CATEGORIA, EM LOCAIS COM BAIXO NÍVEL DE INTERFERÊNCIA. AF_02/2021</v>
          </cell>
          <cell r="C5755" t="str">
            <v>M3</v>
          </cell>
          <cell r="D5755">
            <v>7.0299999999999994</v>
          </cell>
          <cell r="E5755">
            <v>2.98</v>
          </cell>
          <cell r="F5755">
            <v>10.01</v>
          </cell>
        </row>
        <row r="5756">
          <cell r="A5756">
            <v>102328</v>
          </cell>
          <cell r="B5756" t="str">
            <v>ESCAVAÇÃO MECANIZADA DE VALA COM PROF. MAIOR QUE 1,5 M ATÉ 3,0 M (MÉDIA MONTANTE E JUSANTE/UMA COMPOSIÇÃO POR TRECHO), RETROESCAV. (0,26 M3),LARG. MENOR QUE 0,8 M, EM SOLO DE 2A CATEGORIA, EM LOCAIS COM BAIXO NÍVEL DE INTERFERÊNCIA. AF_02/2021</v>
          </cell>
          <cell r="C5756" t="str">
            <v>M3</v>
          </cell>
          <cell r="D5756">
            <v>6.9400000000000013</v>
          </cell>
          <cell r="E5756">
            <v>2.94</v>
          </cell>
          <cell r="F5756">
            <v>9.8800000000000008</v>
          </cell>
        </row>
        <row r="5757">
          <cell r="A5757">
            <v>102329</v>
          </cell>
          <cell r="B5757" t="str">
            <v>ESCAVAÇÃO MECANIZADA DE VALA COM PROF. MAIOR QUE 1,5 M ATÉ 3,0 M (MÉDIA MONTANTE E JUSANTE/UMA COMPOSIÇÃO POR TRECHO), RETROESCAV. (0,26 M3), LARG. DE 0,8 M A 1,5 M, EM SOLO DE 2A CATEGORIA, EM LOCAIS COM BAIXO NÍVEL DE INTERFERÊNCIA. AF_02/2021</v>
          </cell>
          <cell r="C5757" t="str">
            <v>M3</v>
          </cell>
          <cell r="D5757">
            <v>6.34</v>
          </cell>
          <cell r="E5757">
            <v>2.66</v>
          </cell>
          <cell r="F5757">
            <v>9</v>
          </cell>
        </row>
        <row r="5758">
          <cell r="A5758">
            <v>94304</v>
          </cell>
          <cell r="B5758" t="str">
            <v>ATERRO MECANIZADO DE VALA COM ESCAVADEIRA HIDRÁULICA (CAPACIDADE DA CAÇAMBA: 0,8 M³ / POTÊNCIA: 111 HP), LARGURA ATÉ 2,5 M, PROFUNDIDADE ATÉ 1,5 M, COM SOLO ARGILO-ARENOSO. AF_08/2023</v>
          </cell>
          <cell r="C5758" t="str">
            <v>M3</v>
          </cell>
          <cell r="D5758">
            <v>67.52000000000001</v>
          </cell>
          <cell r="E5758">
            <v>6.52</v>
          </cell>
          <cell r="F5758">
            <v>74.040000000000006</v>
          </cell>
        </row>
        <row r="5759">
          <cell r="A5759">
            <v>94306</v>
          </cell>
          <cell r="B5759" t="str">
            <v>ATERRO MECANIZADO DE VALA COM ESCAVADEIRA HIDRÁULICA (CAPACIDADE DA CAÇAMBA: 0,8 M³ / POTÊNCIA: 111 HP), LARGURA ATÉ 2,5 M, PROFUNDIDADE DE 1,5 A 3,0 M, COM SOLO ARGILO-ARENOSO. AF_08/2023</v>
          </cell>
          <cell r="C5759" t="str">
            <v>M3</v>
          </cell>
          <cell r="D5759">
            <v>62.449999999999996</v>
          </cell>
          <cell r="E5759">
            <v>5.04</v>
          </cell>
          <cell r="F5759">
            <v>67.489999999999995</v>
          </cell>
        </row>
        <row r="5760">
          <cell r="A5760">
            <v>94310</v>
          </cell>
          <cell r="B5760" t="str">
            <v>ATERRO MECANIZADO DE VALA COM ESCAVADEIRA HIDRÁULICA (CAPACIDADE DA CAÇAMBA: 0,8 M³/POTÊNCIA: 111 HP), LARGURA ATÉ 2,5 M, PROFUNDIDADE DE 3,0 A 6,0 M, COM SOLO ARGILO-ARENOSO. AF_08/2023</v>
          </cell>
          <cell r="C5760" t="str">
            <v>M3</v>
          </cell>
          <cell r="D5760">
            <v>60.13</v>
          </cell>
          <cell r="E5760">
            <v>4.4000000000000004</v>
          </cell>
          <cell r="F5760">
            <v>64.53</v>
          </cell>
        </row>
        <row r="5761">
          <cell r="A5761">
            <v>94316</v>
          </cell>
          <cell r="B5761" t="str">
            <v>ATERRO MECANIZADO DE VALA COM RETROESCAVADEIRA (CAPACIDADE DA CAÇAMBA DA RETRO: 0,26 M³ / POTÊNCIA: 88 HP), LARGURA ATÉ 1,5 M, PROFUNDIDADE ATÉ 1,5 M, COM SOLO ARGILO-ARENOSO. AF_08/2023</v>
          </cell>
          <cell r="C5761" t="str">
            <v>M3</v>
          </cell>
          <cell r="D5761">
            <v>62.72</v>
          </cell>
          <cell r="E5761">
            <v>6.69</v>
          </cell>
          <cell r="F5761">
            <v>69.41</v>
          </cell>
        </row>
        <row r="5762">
          <cell r="A5762">
            <v>94318</v>
          </cell>
          <cell r="B5762" t="str">
            <v>ATERRO MECANIZADO DE VALA COM RETROESCAVADEIRA (CAPACIDADE DA CAÇAMBA DA RETRO: 0,26 M³ / POTÊNCIA: 88 HP), LARGURA ATÉ 1,5 M, PROFUNDIDADE DE 1,5 A 3,0 M, COM SOLO ARGILO-ARENOSO. AF_08/2023</v>
          </cell>
          <cell r="C5762" t="str">
            <v>M3</v>
          </cell>
          <cell r="D5762">
            <v>58.870000000000005</v>
          </cell>
          <cell r="E5762">
            <v>4.66</v>
          </cell>
          <cell r="F5762">
            <v>63.53</v>
          </cell>
        </row>
        <row r="5763">
          <cell r="A5763">
            <v>94319</v>
          </cell>
          <cell r="B5763" t="str">
            <v>ATERRO MANUAL DE VALAS COM SOLO ARGILO-ARENOSO. AF_08/2023</v>
          </cell>
          <cell r="C5763" t="str">
            <v>M3</v>
          </cell>
          <cell r="D5763">
            <v>61.769999999999996</v>
          </cell>
          <cell r="E5763">
            <v>17.05</v>
          </cell>
          <cell r="F5763">
            <v>78.819999999999993</v>
          </cell>
        </row>
        <row r="5764">
          <cell r="A5764">
            <v>94327</v>
          </cell>
          <cell r="B5764" t="str">
            <v>ATERRO MECANIZADO DE VALA COM ESCAVADEIRA HIDRÁULICA (CAPACIDADE DA CAÇAMBA: 0,8 M³/POTÊNCIA: 111 HP), LARGURA ATÉ 2,5 M, PROFUNDIDADE ATÉ 1,5 M, COM AREIA PARA ATERRO. AF_08/2023</v>
          </cell>
          <cell r="C5764" t="str">
            <v>M3</v>
          </cell>
          <cell r="D5764">
            <v>100.16</v>
          </cell>
          <cell r="E5764">
            <v>6.51</v>
          </cell>
          <cell r="F5764">
            <v>106.67</v>
          </cell>
        </row>
        <row r="5765">
          <cell r="A5765">
            <v>94329</v>
          </cell>
          <cell r="B5765" t="str">
            <v>ATERRO MECANIZADO DE VALA COM ESCAVADEIRA HIDRÁULICA (CAPACIDADE DA CAÇAMBA: 0,8 M³/POTÊNCIA: 111 HP), LARGURA ATÉ 2,5 M, PROFUNDIDADE DE 1,5 A 3,0 M, COM AREIA PARA ATERRO. AF_08/2023</v>
          </cell>
          <cell r="C5765" t="str">
            <v>M3</v>
          </cell>
          <cell r="D5765">
            <v>95.08</v>
          </cell>
          <cell r="E5765">
            <v>5.04</v>
          </cell>
          <cell r="F5765">
            <v>100.12</v>
          </cell>
        </row>
        <row r="5766">
          <cell r="A5766">
            <v>94333</v>
          </cell>
          <cell r="B5766" t="str">
            <v>ATERRO MECANIZADO DE VALA COM ESCAVADEIRA HIDRÁULICA (CAPACIDADE DA CAÇAMBA: 0,8 M³/POTÊNCIA: 111 HP), LARGURA ATÉ 2,5 M, PROFUNDIDADE DE 3,0 A 6,0 M, COM AREIA PARA ATERRO. AF_08/2023</v>
          </cell>
          <cell r="C5766" t="str">
            <v>M3</v>
          </cell>
          <cell r="D5766">
            <v>92.759999999999991</v>
          </cell>
          <cell r="E5766">
            <v>4.4000000000000004</v>
          </cell>
          <cell r="F5766">
            <v>97.16</v>
          </cell>
        </row>
        <row r="5767">
          <cell r="A5767">
            <v>94339</v>
          </cell>
          <cell r="B5767" t="str">
            <v>ATERRO MECANIZADO DE VALA COM RETROESCAVADEIRA (CAPACIDADE DA CAÇAMBA DA RETRO: 0,26 M³/POTÊNCIA: 88 HP), LARGURA ATÉ 1,5 M, PROFUNDIDADE ATÉ 1,5 M, COM AREIA PARA ATERRO. AF_08/2023</v>
          </cell>
          <cell r="C5767" t="str">
            <v>M3</v>
          </cell>
          <cell r="D5767">
            <v>95.360000000000014</v>
          </cell>
          <cell r="E5767">
            <v>6.68</v>
          </cell>
          <cell r="F5767">
            <v>102.04</v>
          </cell>
        </row>
        <row r="5768">
          <cell r="A5768">
            <v>94341</v>
          </cell>
          <cell r="B5768" t="str">
            <v>ATERRO MECANIZADO DE VALA COM RETROESCAVADEIRA (CAPACIDADE DA CAÇAMBA DA RETRO: 0,26 M³/POTÊNCIA: 88 HP), LARGURA ATÉ 1,5 M, PROFUNDIDADE DE 1,5 A 3,0 M, COM AREIA PARA ATERRO. AF_08/2023</v>
          </cell>
          <cell r="C5768" t="str">
            <v>M3</v>
          </cell>
          <cell r="D5768">
            <v>91.5</v>
          </cell>
          <cell r="E5768">
            <v>4.66</v>
          </cell>
          <cell r="F5768">
            <v>96.16</v>
          </cell>
        </row>
        <row r="5769">
          <cell r="A5769">
            <v>94342</v>
          </cell>
          <cell r="B5769" t="str">
            <v>ATERRO MANUAL DE VALAS COM AREIA PARA ATERRO. AF_08/2023</v>
          </cell>
          <cell r="C5769" t="str">
            <v>M3</v>
          </cell>
          <cell r="D5769">
            <v>94.41</v>
          </cell>
          <cell r="E5769">
            <v>17.04</v>
          </cell>
          <cell r="F5769">
            <v>111.45</v>
          </cell>
        </row>
        <row r="5770">
          <cell r="A5770">
            <v>96385</v>
          </cell>
          <cell r="B5770" t="str">
            <v>EXECUÇÃO E COMPACTAÇÃO DE ATERRO COM SOLO PREDOMINANTEMENTE ARGILOSO - EXCLUSIVE SOLO, ESCAVAÇÃO, CARGA E TRANSPORTE. AF_11/2019</v>
          </cell>
          <cell r="C5770" t="str">
            <v>M3</v>
          </cell>
          <cell r="D5770">
            <v>9.56</v>
          </cell>
          <cell r="E5770">
            <v>2.82</v>
          </cell>
          <cell r="F5770">
            <v>12.38</v>
          </cell>
        </row>
        <row r="5771">
          <cell r="A5771">
            <v>96386</v>
          </cell>
          <cell r="B5771" t="str">
            <v>EXECUÇÃO E COMPACTAÇÃO DE ATERRO COM SOLO PREDOMINANTEMENTE ARENOSO - EXCLUSIVE SOLO, ESCAVAÇÃO, CARGA E TRANSPORTE. AF_11/2019</v>
          </cell>
          <cell r="C5771" t="str">
            <v>M3</v>
          </cell>
          <cell r="D5771">
            <v>7.3800000000000008</v>
          </cell>
          <cell r="E5771">
            <v>1.85</v>
          </cell>
          <cell r="F5771">
            <v>9.23</v>
          </cell>
        </row>
        <row r="5772">
          <cell r="A5772">
            <v>93367</v>
          </cell>
          <cell r="B5772" t="str">
            <v>REATERRO MECANIZADO DE VALA COM ESCAVADEIRA HIDRÁULICA (CAPACIDADE DA CAÇAMBA: 0,8 M³/POTÊNCIA: 111 HP), LARGURA DE 1,5 A 2,5 M, PROFUNDIDADE ATÉ 1,5 M, COM SOLO (SEM SUBSTITUIÇÃO) DE 1ª CATEGORIA, COM COMPACTADOR DE SOLOS DE PERCUSSÃO. AF_08/2023</v>
          </cell>
          <cell r="C5772" t="str">
            <v>M3</v>
          </cell>
          <cell r="D5772">
            <v>16.77</v>
          </cell>
          <cell r="E5772">
            <v>6.57</v>
          </cell>
          <cell r="F5772">
            <v>23.34</v>
          </cell>
        </row>
        <row r="5773">
          <cell r="A5773">
            <v>93368</v>
          </cell>
          <cell r="B5773" t="str">
            <v>REATERRO MECANIZADO DE VALA COM ESCAVADEIRA HIDRÁULICA (CAPACIDADE DA CAÇAMBA: 0,8 M³/POTÊNCIA: 111 HP), LARGURA ATÉ 1,5 M, PROFUNDIDADE DE 1,5 A 3,0 M, COM SOLO (SEM SUBSTITUIÇÃO) DE 1ª CATEGORIA, COM COMPACTADOR DE SOLOS DE PERCUSSÃO. AF_08/2023</v>
          </cell>
          <cell r="C5773" t="str">
            <v>M3</v>
          </cell>
          <cell r="D5773">
            <v>14.54</v>
          </cell>
          <cell r="E5773">
            <v>5.89</v>
          </cell>
          <cell r="F5773">
            <v>20.43</v>
          </cell>
        </row>
        <row r="5774">
          <cell r="A5774">
            <v>93369</v>
          </cell>
          <cell r="B5774" t="str">
            <v>REATERRO MECANIZADO DE VALA COM ESCAVADEIRA HIDRÁULICA (CAPACIDADE DA CAÇAMBA: 0,8 M³/POTÊNCIA: 111 HP), LARGURA 1,5 A 2,5 M, PROFUNDIDADE 1,5 A 3,0 M, COM SOLO (SEM SUBSTITUIÇÃO) DE 1ª CATEGORIA, COM COMPACTADOR DE SOLOS DE PERCUSSÃO. AF_08/2023</v>
          </cell>
          <cell r="C5774" t="str">
            <v>M3</v>
          </cell>
          <cell r="D5774">
            <v>11.7</v>
          </cell>
          <cell r="E5774">
            <v>5.09</v>
          </cell>
          <cell r="F5774">
            <v>16.79</v>
          </cell>
        </row>
        <row r="5775">
          <cell r="A5775">
            <v>93372</v>
          </cell>
          <cell r="B5775" t="str">
            <v>REATERRO MECANIZADO DE VALA COM ESCAVADEIRA HIDRÁULICA (CAPACIDADE DA CAÇAMBA: 0,8 M³/POTÊNCIA: 111 HP), LARGURA ATÉ 1,5 M, PROFUNDIDADE DE 3,0 A 6,0 M, COM SOLO (SEM SUBSTITUIÇÃO) DE 1ª CATEGORIA, COM COMPACTADOR DE SOLOS DE PERCUSSÃO. AF_08/2023</v>
          </cell>
          <cell r="C5775" t="str">
            <v>M3</v>
          </cell>
          <cell r="D5775">
            <v>11.190000000000001</v>
          </cell>
          <cell r="E5775">
            <v>4.95</v>
          </cell>
          <cell r="F5775">
            <v>16.14</v>
          </cell>
        </row>
        <row r="5776">
          <cell r="A5776">
            <v>93373</v>
          </cell>
          <cell r="B5776" t="str">
            <v>REATERRO MECANIZADO DE VALA COM ESCAVADEIRA HIDRÁULICA (CAPACIDADE DA CAÇAMBA: 0,8 M³/POTÊNCIA: 111 HP), LARGURA 1,5 A 2,5 M, PROFUNDIDADE 3,0 A 6,0 M, COM SOLO (SEM SUBSTITUIÇÃO) DE 1ª CATEGORIA, COM COMPACTADOR DE SOLOS DE PERCUSSÃO. AF_08/2023</v>
          </cell>
          <cell r="C5776" t="str">
            <v>M3</v>
          </cell>
          <cell r="D5776">
            <v>9.36</v>
          </cell>
          <cell r="E5776">
            <v>4.47</v>
          </cell>
          <cell r="F5776">
            <v>13.83</v>
          </cell>
        </row>
        <row r="5777">
          <cell r="A5777">
            <v>93378</v>
          </cell>
          <cell r="B5777" t="str">
            <v>REATERRO MECANIZADO DE VALA COM RETROESCAVADEIRA (CAPACIDADE DA CAÇAMBA   DA RETRO: 0,26 M³/POTÊNCIA: 88 HP), LARGURA ATÉ 0,8 M, PROFUNDIDADE ATÉ 1,5 M, COM SOLO (SEM SUBSTITUIÇÃO) DE 1ª CATEGORIA, COM COMPACTADOR DE SOLOS DE PERCUSSÃO. AF_08/2023</v>
          </cell>
          <cell r="C5777" t="str">
            <v>M3</v>
          </cell>
          <cell r="D5777">
            <v>15.68</v>
          </cell>
          <cell r="E5777">
            <v>8.7100000000000009</v>
          </cell>
          <cell r="F5777">
            <v>24.39</v>
          </cell>
        </row>
        <row r="5778">
          <cell r="A5778">
            <v>93379</v>
          </cell>
          <cell r="B5778" t="str">
            <v>REATERRO MECANIZADO DE VALA COM RETROESCAVADEIRA (CAPACIDADE DA CAÇAMBA   DA RETRO: 0,26 M³/POTÊNCIA: 88 HP), LARGURA 0,8 A 1,5 M, PROFUNDIDADE ATÉ 1,5 M, COM SOLO (SEM SUBSTITUIÇÃO) DE 1ª CATEGORIA, COM COMPACTADOR DE SOLOS DE PERCUSSÃO AF_08/2023</v>
          </cell>
          <cell r="C5778" t="str">
            <v>M3</v>
          </cell>
          <cell r="D5778">
            <v>11.950000000000001</v>
          </cell>
          <cell r="E5778">
            <v>6.76</v>
          </cell>
          <cell r="F5778">
            <v>18.71</v>
          </cell>
        </row>
        <row r="5779">
          <cell r="A5779">
            <v>93380</v>
          </cell>
          <cell r="B5779" t="str">
            <v>REATERRO MECANIZADO DE VALA COM RETROESCAVADEIRA (CAPACIDADE DA CAÇAMBA   DA RETRO: 0,26 M³/POTÊNCIA: 88 HP), LARGURA ATÉ 0,8 M, PROFUNDIDADE 1,5 A 3,0 M, COM SOLO (SEM SUBSTITUIÇÃO) DE 1ª CATEGORIA, COM COMPACTADOR DE SOLOS DE PERCUSSÃO AF_08/2023</v>
          </cell>
          <cell r="C5779" t="str">
            <v>M3</v>
          </cell>
          <cell r="D5779">
            <v>10.16</v>
          </cell>
          <cell r="E5779">
            <v>5.73</v>
          </cell>
          <cell r="F5779">
            <v>15.89</v>
          </cell>
        </row>
        <row r="5780">
          <cell r="A5780">
            <v>93381</v>
          </cell>
          <cell r="B5780" t="str">
            <v>REATERRO MECANIZADO DE VALA COM RETROESCAVADEIRA (CAPACIDADE DA CAÇAMBA   DA RETRO: 0,26 M³/POTÊNCIA: 88 HP), LARGURA 0,8 A 1,5 M, PROFUNDIDADE 1,5 A 3,0 M, COM SOLO (SEM SUBSTITUIÇÃO) DE 1ª CATEGORIA, COM COMPACTADOR DE SOLOS DE PERCUSSÃO. AF_08/2023</v>
          </cell>
          <cell r="C5780" t="str">
            <v>M3</v>
          </cell>
          <cell r="D5780">
            <v>8.08</v>
          </cell>
          <cell r="E5780">
            <v>4.75</v>
          </cell>
          <cell r="F5780">
            <v>12.83</v>
          </cell>
        </row>
        <row r="5781">
          <cell r="A5781">
            <v>93382</v>
          </cell>
          <cell r="B5781" t="str">
            <v>REATERRO MANUAL DE VALAS, COM COMPACTADOR DE SOLOS DE PERCUSSÃO. AF_08/2023</v>
          </cell>
          <cell r="C5781" t="str">
            <v>M3</v>
          </cell>
          <cell r="D5781">
            <v>10.990000000000002</v>
          </cell>
          <cell r="E5781">
            <v>17.13</v>
          </cell>
          <cell r="F5781">
            <v>28.12</v>
          </cell>
        </row>
        <row r="5782">
          <cell r="A5782">
            <v>104728</v>
          </cell>
          <cell r="B5782" t="str">
            <v>REATERRO MECANIZADO DE VALA COM ESCAVADEIRA HIDRÁULICA (CAPACIDADE DA CAÇAMBA: 0,8 M³/POTÊNCIA: 111 HP), LARGURA DE 1,5 A 2,5 M, PROFUNDIDADE ATÉ 1,5 M, COM SOLO (SEM SUBSTITUIÇÃO) DE 1ª CATEGORIA, COM PLACA VIBRATÓRIA. AF_08/2023</v>
          </cell>
          <cell r="C5782" t="str">
            <v>M3</v>
          </cell>
          <cell r="D5782">
            <v>15.34</v>
          </cell>
          <cell r="E5782">
            <v>4.1100000000000003</v>
          </cell>
          <cell r="F5782">
            <v>19.45</v>
          </cell>
        </row>
        <row r="5783">
          <cell r="A5783">
            <v>104729</v>
          </cell>
          <cell r="B5783" t="str">
            <v>REATERRO MECANIZADO DE VALA COM ESCAVADEIRA HIDRÁULICA (CAPACIDADE DA CAÇAMBA: 0,8 M³/POTÊNCIA: 111 HP), LARGURA ATÉ 1,5 M, PROFUNDIDADE DE 1,5 A 3,0 M, COM SOLO (SEM SUBSTITUIÇÃO) DE 1ª CATEGORIA, COM PLACA VIBRATÓRIA. AF_08/2023</v>
          </cell>
          <cell r="C5783" t="str">
            <v>M3</v>
          </cell>
          <cell r="D5783">
            <v>13.099999999999998</v>
          </cell>
          <cell r="E5783">
            <v>3.46</v>
          </cell>
          <cell r="F5783">
            <v>16.559999999999999</v>
          </cell>
        </row>
        <row r="5784">
          <cell r="A5784">
            <v>104730</v>
          </cell>
          <cell r="B5784" t="str">
            <v>REATERRO MECANIZADO DE VALA COM ESCAVADEIRA HIDRÁULICA (CAPACIDADE DA CAÇAMBA: 0,8 M³/POTÊNCIA: 111 HP), LARGURA DE 1,5 A 2,5 M, PROFUNDIDADE DE 1,5 A 3,0 M, COM SOLO (SEM SUBSTITUIÇÃO) DE 1ª CATEGORIA, COM PLACA VIBRATÓRIA. AF_08/2023</v>
          </cell>
          <cell r="C5784" t="str">
            <v>M3</v>
          </cell>
          <cell r="D5784">
            <v>10.25</v>
          </cell>
          <cell r="E5784">
            <v>2.68</v>
          </cell>
          <cell r="F5784">
            <v>12.93</v>
          </cell>
        </row>
        <row r="5785">
          <cell r="A5785">
            <v>104731</v>
          </cell>
          <cell r="B5785" t="str">
            <v>REATERRO MECANIZADO DE VALA COM ESCAVADEIRA HIDRÁULICA (CAPACIDADE DA CAÇAMBA: 0,8 M³/POTÊNCIA: 111 HP), LARGURA ATÉ 1,5 M, PROFUNDIDADE DE 3,0 A 6,0 M, COM SOLO (SEM SUBSTITUIÇÃO) DE 1ª CATEGORIA, COM PLACA VIBRATÓRIA. AF_08/2023</v>
          </cell>
          <cell r="C5785" t="str">
            <v>M3</v>
          </cell>
          <cell r="D5785">
            <v>9.7399999999999984</v>
          </cell>
          <cell r="E5785">
            <v>2.54</v>
          </cell>
          <cell r="F5785">
            <v>12.28</v>
          </cell>
        </row>
        <row r="5786">
          <cell r="A5786">
            <v>104732</v>
          </cell>
          <cell r="B5786" t="str">
            <v>REATERRO MECANIZADO DE VALA COM ESCAVADEIRA HIDRÁULICA (CAPACIDADE DA CAÇAMBA: 0,8 M³/POTÊNCIA: 111 HP), LARGURA DE 1,5 A 2,5 M, PROFUNDIDADE DE 3,0 A 6,0 M, COM SOLO (SEM SUBSTITUIÇÃO) DE 1ª CATEGORIA, COM PLACA VIBRATÓRIA. AF_08/2023</v>
          </cell>
          <cell r="C5786" t="str">
            <v>M3</v>
          </cell>
          <cell r="D5786">
            <v>7.9200000000000008</v>
          </cell>
          <cell r="E5786">
            <v>2.0499999999999998</v>
          </cell>
          <cell r="F5786">
            <v>9.9700000000000006</v>
          </cell>
        </row>
        <row r="5787">
          <cell r="A5787">
            <v>104733</v>
          </cell>
          <cell r="B5787" t="str">
            <v>REATERRO MECANIZADO DE VALA COM RETROESCAVADEIRA (CAPACIDADE   DA   CAÇAMBA   DA RETRO: 0,26 M³/POTÊNCIA: 88 HP), LARGURA ATÉ 0,8 M, PROFUNDIDADE ATÉ 1,5 M, COM SOLO (SEM SUBSTITUIÇÃO) DE 1ª CATEGORIA, COM PLACA VIBRATÓRIA. AF_08/2023</v>
          </cell>
          <cell r="C5787" t="str">
            <v>M3</v>
          </cell>
          <cell r="D5787">
            <v>14.45</v>
          </cell>
          <cell r="E5787">
            <v>5.86</v>
          </cell>
          <cell r="F5787">
            <v>20.309999999999999</v>
          </cell>
        </row>
        <row r="5788">
          <cell r="A5788">
            <v>104734</v>
          </cell>
          <cell r="B5788" t="str">
            <v>REATERRO MECANIZADO DE VALA COM RETROESCAVADEIRA (CAPACIDADE   DA   CAÇAMBA   DA RETRO: 0,26 M³/POTÊNCIA: 88 HP), LARGURA DE 0,8 A 1,5 M, PROFUNDIDADE ATÉ 1,5 M, COM SOLO (SEM SUBSTITUIÇÃO) DE 1ª CATEGORIA, COM PLACA VIBRATÓRIA. AF_08/2023</v>
          </cell>
          <cell r="C5788" t="str">
            <v>M3</v>
          </cell>
          <cell r="D5788">
            <v>10.61</v>
          </cell>
          <cell r="E5788">
            <v>4.12</v>
          </cell>
          <cell r="F5788">
            <v>14.73</v>
          </cell>
        </row>
        <row r="5789">
          <cell r="A5789">
            <v>104735</v>
          </cell>
          <cell r="B5789" t="str">
            <v>REATERRO MECANIZADO DE VALA COM RETROESCAVADEIRA (CAPACIDADE   DA   CAÇAMBA   DA RETRO: 0,26 M³/POTÊNCIA: 88 HP), LARGURA ATÉ 0,8 M, PROFUNDIDADE DE 1,5 A 3,0 M, COM SOLO (SEM SUBSTITUIÇÃO) DE 1ª CATEGORIA, COM PLACA VIBRATÓRIA. AF_08/2023</v>
          </cell>
          <cell r="C5789" t="str">
            <v>M3</v>
          </cell>
          <cell r="D5789">
            <v>8.75</v>
          </cell>
          <cell r="E5789">
            <v>3.22</v>
          </cell>
          <cell r="F5789">
            <v>11.97</v>
          </cell>
        </row>
        <row r="5790">
          <cell r="A5790">
            <v>104736</v>
          </cell>
          <cell r="B5790" t="str">
            <v>REATERRO MECANIZADO DE VALA COM RETROESCAVADEIRA (CAPACIDADE   DA   CAÇAMBA   DA RETRO: 0,26 M³/POTÊNCIA: 88 HP), LARGURA DE 0,8 A 1,5 M, PROFUNDIDADE DE 1,5 A 3,0 M, COM SOLO (SEM SUBSTITUIÇÃO) DE 1ª CATEGORIA, COM PLACA VIBRATÓRIA. AF_08/2023</v>
          </cell>
          <cell r="C5790" t="str">
            <v>M3</v>
          </cell>
          <cell r="D5790">
            <v>6.66</v>
          </cell>
          <cell r="E5790">
            <v>2.31</v>
          </cell>
          <cell r="F5790">
            <v>8.9700000000000006</v>
          </cell>
        </row>
        <row r="5791">
          <cell r="A5791">
            <v>104737</v>
          </cell>
          <cell r="B5791" t="str">
            <v>REATERRO MANUAL DE VALAS, COM PLACA VIBRATÓRIA. AF_08/2023</v>
          </cell>
          <cell r="C5791" t="str">
            <v>M3</v>
          </cell>
          <cell r="D5791">
            <v>9.75</v>
          </cell>
          <cell r="E5791">
            <v>14.3</v>
          </cell>
          <cell r="F5791">
            <v>24.05</v>
          </cell>
        </row>
        <row r="5792">
          <cell r="A5792">
            <v>104738</v>
          </cell>
          <cell r="B5792" t="str">
            <v>ATERRO MECANIZADO DE VALA COM MINICARREGADEIRA, COM SOLO ARGILO-ARENOSO. AF_08/2023</v>
          </cell>
          <cell r="C5792" t="str">
            <v>M3</v>
          </cell>
          <cell r="D5792">
            <v>68.16</v>
          </cell>
          <cell r="E5792">
            <v>10.01</v>
          </cell>
          <cell r="F5792">
            <v>78.17</v>
          </cell>
        </row>
        <row r="5793">
          <cell r="A5793">
            <v>104739</v>
          </cell>
          <cell r="B5793" t="str">
            <v>ATERRO MECANIZADO DE VALA COM MINICARREGADEIRA, COM AREIA PARA ATERRO. AF_08/2023</v>
          </cell>
          <cell r="C5793" t="str">
            <v>M3</v>
          </cell>
          <cell r="D5793">
            <v>100.8</v>
          </cell>
          <cell r="E5793">
            <v>10</v>
          </cell>
          <cell r="F5793">
            <v>110.8</v>
          </cell>
        </row>
        <row r="5794">
          <cell r="A5794">
            <v>104740</v>
          </cell>
          <cell r="B5794" t="str">
            <v>REATERRO MECANIZADO DE VALA COM MINICARREGADEIRA, COM COMPACTADOR DE SOLOS DE PERCUSSÃO. AF_08/2023</v>
          </cell>
          <cell r="C5794" t="str">
            <v>M3</v>
          </cell>
          <cell r="D5794">
            <v>17.39</v>
          </cell>
          <cell r="E5794">
            <v>10.08</v>
          </cell>
          <cell r="F5794">
            <v>27.47</v>
          </cell>
        </row>
        <row r="5795">
          <cell r="A5795">
            <v>104741</v>
          </cell>
          <cell r="B5795" t="str">
            <v>REATERRO MECANIZADO DE VALA COM MINICARREGADEIRA, COM PLACA VIBRATÓRIA. AF_08/2023</v>
          </cell>
          <cell r="C5795" t="str">
            <v>M3</v>
          </cell>
          <cell r="D5795">
            <v>16.149999999999999</v>
          </cell>
          <cell r="E5795">
            <v>7.24</v>
          </cell>
          <cell r="F5795">
            <v>23.39</v>
          </cell>
        </row>
        <row r="5796">
          <cell r="A5796">
            <v>104742</v>
          </cell>
          <cell r="B5796" t="str">
            <v>COMPACTAÇÃO DE VALAS COM ROLO COMPRESSOR. AF_08/2023</v>
          </cell>
          <cell r="C5796" t="str">
            <v>M2</v>
          </cell>
          <cell r="D5796">
            <v>7.1000000000000005</v>
          </cell>
          <cell r="E5796">
            <v>1.1200000000000001</v>
          </cell>
          <cell r="F5796">
            <v>8.2200000000000006</v>
          </cell>
        </row>
        <row r="5797">
          <cell r="A5797">
            <v>97916</v>
          </cell>
          <cell r="B5797" t="str">
            <v>TRANSPORTE COM CAMINHÃO BASCULANTE DE 6 M³, EM VIA URBANA EM LEITO NATURAL (UNIDADE: TXKM). AF_07/2020</v>
          </cell>
          <cell r="C5797" t="str">
            <v>TXKM</v>
          </cell>
          <cell r="D5797">
            <v>2.11</v>
          </cell>
          <cell r="E5797">
            <v>0.39</v>
          </cell>
          <cell r="F5797">
            <v>2.5</v>
          </cell>
        </row>
        <row r="5798">
          <cell r="A5798">
            <v>97917</v>
          </cell>
          <cell r="B5798" t="str">
            <v>TRANSPORTE COM CAMINHÃO BASCULANTE DE 6 M³, EM VIA URBANA EM REVESTIMENTO PRIMÁRIO (UNIDADE: TXKM). AF_07/2020</v>
          </cell>
          <cell r="C5798" t="str">
            <v>TXKM</v>
          </cell>
          <cell r="D5798">
            <v>1.8099999999999998</v>
          </cell>
          <cell r="E5798">
            <v>0.34</v>
          </cell>
          <cell r="F5798">
            <v>2.15</v>
          </cell>
        </row>
        <row r="5799">
          <cell r="A5799">
            <v>97918</v>
          </cell>
          <cell r="B5799" t="str">
            <v>TRANSPORTE COM CAMINHÃO BASCULANTE DE 6 M³, EM VIA URBANA PAVIMENTADA, DMT ATÉ 30 KM (UNIDADE: TXKM). AF_07/2020</v>
          </cell>
          <cell r="C5799" t="str">
            <v>TXKM</v>
          </cell>
          <cell r="D5799">
            <v>1.67</v>
          </cell>
          <cell r="E5799">
            <v>0.31</v>
          </cell>
          <cell r="F5799">
            <v>1.98</v>
          </cell>
        </row>
        <row r="5800">
          <cell r="A5800">
            <v>97919</v>
          </cell>
          <cell r="B5800" t="str">
            <v>TRANSPORTE COM CAMINHÃO BASCULANTE DE 6 M³, EM VIA URBANA PAVIMENTADA, ADICIONAL PARA DMT EXCEDENTE A 30 KM (UNIDADE: TXKM). AF_07/2020</v>
          </cell>
          <cell r="C5800" t="str">
            <v>TXKM</v>
          </cell>
          <cell r="D5800">
            <v>0.66</v>
          </cell>
          <cell r="E5800">
            <v>0.12</v>
          </cell>
          <cell r="F5800">
            <v>0.78</v>
          </cell>
        </row>
        <row r="5801">
          <cell r="A5801">
            <v>101616</v>
          </cell>
          <cell r="B5801" t="str">
            <v>PREPARO DE FUNDO DE VALA COM LARGURA MENOR QUE 1,5 M (ACERTO DO SOLO NATURAL). AF_08/2020</v>
          </cell>
          <cell r="C5801" t="str">
            <v>M2</v>
          </cell>
          <cell r="D5801">
            <v>2.1399999999999997</v>
          </cell>
          <cell r="E5801">
            <v>4.9800000000000004</v>
          </cell>
          <cell r="F5801">
            <v>7.12</v>
          </cell>
        </row>
        <row r="5802">
          <cell r="A5802">
            <v>101617</v>
          </cell>
          <cell r="B5802" t="str">
            <v>PREPARO DE FUNDO DE VALA COM LARGURA MAIOR OU IGUAL A 1,5 M E MENOR QUE 2,5 M (ACERTO DO SOLO NATURAL). AF_08/2020</v>
          </cell>
          <cell r="C5802" t="str">
            <v>M2</v>
          </cell>
          <cell r="D5802">
            <v>1.0299999999999998</v>
          </cell>
          <cell r="E5802">
            <v>2.4700000000000002</v>
          </cell>
          <cell r="F5802">
            <v>3.5</v>
          </cell>
        </row>
        <row r="5803">
          <cell r="A5803">
            <v>101618</v>
          </cell>
          <cell r="B5803" t="str">
            <v>PREPARO DE FUNDO DE VALA COM LARGURA MENOR QUE 1,5 M, COM CAMADA DE AREIA, LANÇAMENTO MANUAL. AF_08/2020</v>
          </cell>
          <cell r="C5803" t="str">
            <v>M3</v>
          </cell>
          <cell r="D5803">
            <v>175.9</v>
          </cell>
          <cell r="E5803">
            <v>97.4</v>
          </cell>
          <cell r="F5803">
            <v>273.3</v>
          </cell>
        </row>
        <row r="5804">
          <cell r="A5804">
            <v>101619</v>
          </cell>
          <cell r="B5804" t="str">
            <v>PREPARO DE FUNDO DE VALA COM LARGURA MENOR QUE 1,5 M, COM CAMADA DE BRITA, LANÇAMENTO MANUAL. AF_08/2020</v>
          </cell>
          <cell r="C5804" t="str">
            <v>M3</v>
          </cell>
          <cell r="D5804">
            <v>137.13</v>
          </cell>
          <cell r="E5804">
            <v>119.43</v>
          </cell>
          <cell r="F5804">
            <v>256.56</v>
          </cell>
        </row>
        <row r="5805">
          <cell r="A5805">
            <v>101620</v>
          </cell>
          <cell r="B5805" t="str">
            <v>PREPARO DE FUNDO DE VALA COM LARGURA MAIOR OU IGUAL A 1,5 M E MENOR QUE 2,5 M, COM CAMADA DE AREIA, LANÇAMENTO MANUAL. AF_08/2020</v>
          </cell>
          <cell r="C5805" t="str">
            <v>M3</v>
          </cell>
          <cell r="D5805">
            <v>166.98000000000002</v>
          </cell>
          <cell r="E5805">
            <v>77.760000000000005</v>
          </cell>
          <cell r="F5805">
            <v>244.74</v>
          </cell>
        </row>
        <row r="5806">
          <cell r="A5806">
            <v>101621</v>
          </cell>
          <cell r="B5806" t="str">
            <v>PREPARO DE FUNDO DE VALA COM LARGURA MAIOR OU IGUAL A 1,5 M E MENOR QUE 2,5 M, COM CAMADA DE BRITA, LANÇAMENTO MANUAL. AF_08/2020</v>
          </cell>
          <cell r="C5806" t="str">
            <v>M3</v>
          </cell>
          <cell r="D5806">
            <v>128.20999999999998</v>
          </cell>
          <cell r="E5806">
            <v>99.8</v>
          </cell>
          <cell r="F5806">
            <v>228.01</v>
          </cell>
        </row>
        <row r="5807">
          <cell r="A5807">
            <v>101622</v>
          </cell>
          <cell r="B5807" t="str">
            <v>PREPARO DE FUNDO DE VALA COM LARGURA MENOR QUE 1,5 M, COM CAMADA DE AREIA, LANÇAMENTO MECANIZADO. AF_08/2020</v>
          </cell>
          <cell r="C5807" t="str">
            <v>M3</v>
          </cell>
          <cell r="D5807">
            <v>186.34</v>
          </cell>
          <cell r="E5807">
            <v>52.23</v>
          </cell>
          <cell r="F5807">
            <v>238.57</v>
          </cell>
        </row>
        <row r="5808">
          <cell r="A5808">
            <v>101623</v>
          </cell>
          <cell r="B5808" t="str">
            <v>PREPARO DE FUNDO DE VALA COM LARGURA MENOR QUE 1,5 M, COM CAMADA DE BRITA, LANÇAMENTO MECANIZADO. AF_08/2020</v>
          </cell>
          <cell r="C5808" t="str">
            <v>M3</v>
          </cell>
          <cell r="D5808">
            <v>150.04</v>
          </cell>
          <cell r="E5808">
            <v>63.72</v>
          </cell>
          <cell r="F5808">
            <v>213.76</v>
          </cell>
        </row>
        <row r="5809">
          <cell r="A5809">
            <v>101624</v>
          </cell>
          <cell r="B5809" t="str">
            <v>PREPARO DE FUNDO DE VALA COM LARGURA MAIOR OU IGUAL A 1,5 M E MENOR QUE 2,5 M, COM CAMADA DE BRITA, LANÇAMENTO MECANIZADO. AF_08/2020</v>
          </cell>
          <cell r="C5809" t="str">
            <v>M3</v>
          </cell>
          <cell r="D5809">
            <v>124.5</v>
          </cell>
          <cell r="E5809">
            <v>39.01</v>
          </cell>
          <cell r="F5809">
            <v>163.51</v>
          </cell>
        </row>
        <row r="5810">
          <cell r="A5810">
            <v>101625</v>
          </cell>
          <cell r="B5810" t="str">
            <v>PREPARO DE FUNDO DE VALA COM LARGURA MAIOR OU IGUAL A 1,5 M E MENOR QUE 2,5 M, COM CAMADA DE AREIA, LANÇAMENTO MECANIZADO. AF_08/2020</v>
          </cell>
          <cell r="C5810" t="str">
            <v>M3</v>
          </cell>
          <cell r="D5810">
            <v>164.11</v>
          </cell>
          <cell r="E5810">
            <v>30.57</v>
          </cell>
          <cell r="F5810">
            <v>194.68</v>
          </cell>
        </row>
        <row r="5811">
          <cell r="A5811">
            <v>101159</v>
          </cell>
          <cell r="B5811" t="str">
            <v>ALVENARIA DE VEDAÇÃO DE BLOCOS CERÂMICOS MACIÇOS DE 5X10X20CM (ESPESSURA 10CM) E ARGAMASSA DE ASSENTAMENTO COM PREPARO EM BETONEIRA. AF_05/2020</v>
          </cell>
          <cell r="C5811" t="str">
            <v>M2</v>
          </cell>
          <cell r="D5811">
            <v>86.910000000000011</v>
          </cell>
          <cell r="E5811">
            <v>62.05</v>
          </cell>
          <cell r="F5811">
            <v>148.96</v>
          </cell>
        </row>
        <row r="5812">
          <cell r="A5812">
            <v>103322</v>
          </cell>
          <cell r="B5812" t="str">
            <v>ALVENARIA DE VEDAÇÃO DE BLOCOS CERÂMICOS FURADOS NA VERTICAL DE 9X19X39 CM (ESPESSURA 9 CM) E ARGAMASSA DE ASSENTAMENTO COM PREPARO EM BETONEIRA. AF_12/2021</v>
          </cell>
          <cell r="C5812" t="str">
            <v>M2</v>
          </cell>
          <cell r="D5812">
            <v>41.410000000000004</v>
          </cell>
          <cell r="E5812">
            <v>19.04</v>
          </cell>
          <cell r="F5812">
            <v>60.45</v>
          </cell>
        </row>
        <row r="5813">
          <cell r="A5813">
            <v>103323</v>
          </cell>
          <cell r="B5813" t="str">
            <v>ALVENARIA DE VEDAÇÃO DE BLOCOS CERÂMICOS FURADOS NA VERTICAL DE 9X19X39 CM (ESPESSURA 9 CM) E ARGAMASSA DE ASSENTAMENTO COM PREPARO MANUAL. AF_12/2021</v>
          </cell>
          <cell r="C5813" t="str">
            <v>M2</v>
          </cell>
          <cell r="D5813">
            <v>41.93</v>
          </cell>
          <cell r="E5813">
            <v>19.93</v>
          </cell>
          <cell r="F5813">
            <v>61.86</v>
          </cell>
        </row>
        <row r="5814">
          <cell r="A5814">
            <v>103324</v>
          </cell>
          <cell r="B5814" t="str">
            <v>ALVENARIA DE VEDAÇÃO DE BLOCOS CERÂMICOS FURADOS NA VERTICAL DE 14X19X39 CM (ESPESSURA 14 CM) E ARGAMASSA DE ASSENTAMENTO COM PREPARO EM BETONEIRA. AF_12/2021</v>
          </cell>
          <cell r="C5814" t="str">
            <v>M2</v>
          </cell>
          <cell r="D5814">
            <v>53.81</v>
          </cell>
          <cell r="E5814">
            <v>27.45</v>
          </cell>
          <cell r="F5814">
            <v>81.260000000000005</v>
          </cell>
        </row>
        <row r="5815">
          <cell r="A5815">
            <v>103325</v>
          </cell>
          <cell r="B5815" t="str">
            <v>ALVENARIA DE VEDAÇÃO DE BLOCOS CERÂMICOS FURADOS NA VERTICAL DE 14X19X39 CM (ESPESSURA 14 CM) E ARGAMASSA DE ASSENTAMENTO COM PREPARO MANUAL. AF_12/2021</v>
          </cell>
          <cell r="C5815" t="str">
            <v>M2</v>
          </cell>
          <cell r="D5815">
            <v>54.4</v>
          </cell>
          <cell r="E5815">
            <v>28.46</v>
          </cell>
          <cell r="F5815">
            <v>82.86</v>
          </cell>
        </row>
        <row r="5816">
          <cell r="A5816">
            <v>103326</v>
          </cell>
          <cell r="B5816" t="str">
            <v>ALVENARIA DE VEDAÇÃO DE BLOCOS CERÂMICOS FURADOS NA VERTICAL DE 19X19X39 CM (ESPESSURA 19 CM) E ARGAMASSA DE ASSENTAMENTO COM PREPARO EM BETONEIRA. AF_12/2021</v>
          </cell>
          <cell r="C5816" t="str">
            <v>M2</v>
          </cell>
          <cell r="D5816">
            <v>66.070000000000007</v>
          </cell>
          <cell r="E5816">
            <v>31.61</v>
          </cell>
          <cell r="F5816">
            <v>97.68</v>
          </cell>
        </row>
        <row r="5817">
          <cell r="A5817">
            <v>103327</v>
          </cell>
          <cell r="B5817" t="str">
            <v>ALVENARIA DE VEDAÇÃO DE BLOCOS CERÂMICOS FURADOS NA VERTICAL DE 19X19X39 CM (ESPESSURA 19 CM) E ARGAMASSA DE ASSENTAMENTO COM PREPARO MANUAL. AF_12/2021</v>
          </cell>
          <cell r="C5817" t="str">
            <v>M2</v>
          </cell>
          <cell r="D5817">
            <v>66.75</v>
          </cell>
          <cell r="E5817">
            <v>32.799999999999997</v>
          </cell>
          <cell r="F5817">
            <v>99.55</v>
          </cell>
        </row>
        <row r="5818">
          <cell r="A5818">
            <v>103328</v>
          </cell>
          <cell r="B5818" t="str">
            <v>ALVENARIA DE VEDAÇÃO DE BLOCOS CERÂMICOS FURADOS NA HORIZONTAL DE 9X19X19 CM (ESPESSURA 9 CM) E ARGAMASSA DE ASSENTAMENTO COM PREPARO EM BETONEIRA. AF_12/2021</v>
          </cell>
          <cell r="C5818" t="str">
            <v>M2</v>
          </cell>
          <cell r="D5818">
            <v>48.13</v>
          </cell>
          <cell r="E5818">
            <v>50.21</v>
          </cell>
          <cell r="F5818">
            <v>98.34</v>
          </cell>
        </row>
        <row r="5819">
          <cell r="A5819">
            <v>103329</v>
          </cell>
          <cell r="B5819" t="str">
            <v>ALVENARIA DE VEDAÇÃO DE BLOCOS CERÂMICOS FURADOS NA HORIZONTAL DE 9X19X19 CM (ESPESSURA 9 CM) E ARGAMASSA DE ASSENTAMENTO COM PREPARO MANUAL. AF_12/2021</v>
          </cell>
          <cell r="C5819" t="str">
            <v>M2</v>
          </cell>
          <cell r="D5819">
            <v>48.6</v>
          </cell>
          <cell r="E5819">
            <v>50.98</v>
          </cell>
          <cell r="F5819">
            <v>99.58</v>
          </cell>
        </row>
        <row r="5820">
          <cell r="A5820">
            <v>103330</v>
          </cell>
          <cell r="B5820" t="str">
            <v>ALVENARIA DE VEDAÇÃO DE BLOCOS CERÂMICOS FURADOS NA HORIZONTAL DE 11,5X19X19 CM (ESPESSURA 11,5 CM) E ARGAMASSA DE ASSENTAMENTO COM PREPARO EM BETONEIRA. AF_12/2021</v>
          </cell>
          <cell r="C5820" t="str">
            <v>M2</v>
          </cell>
          <cell r="D5820">
            <v>51.42</v>
          </cell>
          <cell r="E5820">
            <v>37.700000000000003</v>
          </cell>
          <cell r="F5820">
            <v>89.12</v>
          </cell>
        </row>
        <row r="5821">
          <cell r="A5821">
            <v>103331</v>
          </cell>
          <cell r="B5821" t="str">
            <v>ALVENARIA DE VEDAÇÃO DE BLOCOS CERÂMICOS FURADOS NA HORIZONTAL DE 11,5X19X19 CM (ESPESSURA 11,5 CM) E ARGAMASSA DE ASSENTAMENTO COM PREPARO MANUAL. AF_12/2021</v>
          </cell>
          <cell r="C5821" t="str">
            <v>M2</v>
          </cell>
          <cell r="D5821">
            <v>51.910000000000004</v>
          </cell>
          <cell r="E5821">
            <v>38.54</v>
          </cell>
          <cell r="F5821">
            <v>90.45</v>
          </cell>
        </row>
        <row r="5822">
          <cell r="A5822">
            <v>103332</v>
          </cell>
          <cell r="B5822" t="str">
            <v>ALVENARIA DE VEDAÇÃO DE BLOCOS CERÂMICOS FURADOS NA HORIZONTAL DE 9X14X19 CM (ESPESSURA 9 CM) E ARGAMASSA DE ASSENTAMENTO COM PREPARO EM BETONEIRA. AF_12/2021</v>
          </cell>
          <cell r="C5822" t="str">
            <v>M2</v>
          </cell>
          <cell r="D5822">
            <v>61.179999999999993</v>
          </cell>
          <cell r="E5822">
            <v>68.42</v>
          </cell>
          <cell r="F5822">
            <v>129.6</v>
          </cell>
        </row>
        <row r="5823">
          <cell r="A5823">
            <v>103333</v>
          </cell>
          <cell r="B5823" t="str">
            <v>ALVENARIA DE VEDAÇÃO DE BLOCOS CERÂMICOS FURADOS NA HORIZONTAL DE 9X14X19 CM (ESPESSURA 9 CM) E ARGAMASSA DE ASSENTAMENTO COM PREPARO MANUAL. AF_12/2021</v>
          </cell>
          <cell r="C5823" t="str">
            <v>M2</v>
          </cell>
          <cell r="D5823">
            <v>61.700000000000017</v>
          </cell>
          <cell r="E5823">
            <v>69.319999999999993</v>
          </cell>
          <cell r="F5823">
            <v>131.02000000000001</v>
          </cell>
        </row>
        <row r="5824">
          <cell r="A5824">
            <v>103334</v>
          </cell>
          <cell r="B5824" t="str">
            <v>ALVENARIA DE VEDAÇÃO DE BLOCOS CERÂMICOS FURADOS NA HORIZONTAL DE 14X9X19 CM (ESPESSURA 14 CM, BLOCO DEITADO) E ARGAMASSA DE ASSENTAMENTO COM PREPARO EM BETONEIRA. AF_12/2021</v>
          </cell>
          <cell r="C5824" t="str">
            <v>M2</v>
          </cell>
          <cell r="D5824">
            <v>81.91</v>
          </cell>
          <cell r="E5824">
            <v>72.81</v>
          </cell>
          <cell r="F5824">
            <v>154.72</v>
          </cell>
        </row>
        <row r="5825">
          <cell r="A5825">
            <v>103335</v>
          </cell>
          <cell r="B5825" t="str">
            <v>ALVENARIA DE VEDAÇÃO DE BLOCOS CERÂMICOS FURADOS NA HORIZONTAL DE 14X9X19 CM (ESPESSURA 14 CM, BLOCO DEITADO) E ARGAMASSA DE ASSENTAMENTO COM PREPARO MANUAL. AF_12/2021</v>
          </cell>
          <cell r="C5825" t="str">
            <v>M2</v>
          </cell>
          <cell r="D5825">
            <v>82.829999999999984</v>
          </cell>
          <cell r="E5825">
            <v>74.37</v>
          </cell>
          <cell r="F5825">
            <v>157.19999999999999</v>
          </cell>
        </row>
        <row r="5826">
          <cell r="A5826">
            <v>103350</v>
          </cell>
          <cell r="B5826" t="str">
            <v>ALVENARIA DE VEDAÇÃO DE BLOCOS CERÂMICOS FURADOS NA HORIZONTAL DE 9X9X19 CM (ESPESSURA 9 CM) E ARGAMASSA DE ASSENTAMENTO COM PREPARO EM BETONEIRA. AF_12/2021</v>
          </cell>
          <cell r="C5826" t="str">
            <v>M2</v>
          </cell>
          <cell r="D5826">
            <v>98.53</v>
          </cell>
          <cell r="E5826">
            <v>94.1</v>
          </cell>
          <cell r="F5826">
            <v>192.63</v>
          </cell>
        </row>
        <row r="5827">
          <cell r="A5827">
            <v>103351</v>
          </cell>
          <cell r="B5827" t="str">
            <v>ALVENARIA DE VEDAÇÃO DE BLOCOS CERÂMICOS FURADOS NA HORIZONTAL DE 9X9X19 CM (ESPESSURA 9 CM) E ARGAMASSA DE ASSENTAMENTO COM PREPARO MANUAL. AF_12/2021</v>
          </cell>
          <cell r="C5827" t="str">
            <v>M2</v>
          </cell>
          <cell r="D5827">
            <v>99.21</v>
          </cell>
          <cell r="E5827">
            <v>95.24</v>
          </cell>
          <cell r="F5827">
            <v>194.45</v>
          </cell>
        </row>
        <row r="5828">
          <cell r="A5828">
            <v>103356</v>
          </cell>
          <cell r="B5828" t="str">
            <v>ALVENARIA DE VEDAÇÃO DE BLOCOS CERÂMICOS FURADOS NA HORIZONTAL DE 9X19X29 CM (ESPESSURA 9 CM) E ARGAMASSA DE ASSENTAMENTO COM PREPARO EM BETONEIRA. AF_12/2021</v>
          </cell>
          <cell r="C5828" t="str">
            <v>M2</v>
          </cell>
          <cell r="D5828">
            <v>35.25</v>
          </cell>
          <cell r="E5828">
            <v>24.32</v>
          </cell>
          <cell r="F5828">
            <v>59.57</v>
          </cell>
        </row>
        <row r="5829">
          <cell r="A5829">
            <v>103357</v>
          </cell>
          <cell r="B5829" t="str">
            <v>ALVENARIA DE VEDAÇÃO DE BLOCOS CERÂMICOS FURADOS NA HORIZONTAL DE 9X19X29 CM (ESPESSURA 9 CM) E ARGAMASSA DE ASSENTAMENTO COM PREPARO MANUAL. AF_12/2021</v>
          </cell>
          <cell r="C5829" t="str">
            <v>M2</v>
          </cell>
          <cell r="D5829">
            <v>35.64</v>
          </cell>
          <cell r="E5829">
            <v>24.97</v>
          </cell>
          <cell r="F5829">
            <v>60.61</v>
          </cell>
        </row>
        <row r="5830">
          <cell r="A5830">
            <v>89282</v>
          </cell>
          <cell r="B5830" t="str">
            <v>ALVENARIA ESTRUTURAL DE BLOCOS CERÂMICOS 14X19X39, (ESPESSURA DE 14 CM), UTILIZANDO PALHETA E ARGAMASSA DE ASSENTAMENTO COM PREPARO EM BETONEIRA. AF_03/2023</v>
          </cell>
          <cell r="C5830" t="str">
            <v>M2</v>
          </cell>
          <cell r="D5830">
            <v>53.209999999999994</v>
          </cell>
          <cell r="E5830">
            <v>21.37</v>
          </cell>
          <cell r="F5830">
            <v>74.58</v>
          </cell>
        </row>
        <row r="5831">
          <cell r="A5831">
            <v>89283</v>
          </cell>
          <cell r="B5831" t="str">
            <v>ALVENARIA ESTRUTURAL DE BLOCOS CERÂMICOS 14X19X39, (ESPESSURA DE 14 CM), UTILIZANDO PALHETA E ARGAMASSA DE ASSENTAMENTO COM PREPARO MANUAL. AF_03/2023</v>
          </cell>
          <cell r="C5831" t="str">
            <v>M2</v>
          </cell>
          <cell r="D5831">
            <v>53.860000000000007</v>
          </cell>
          <cell r="E5831">
            <v>22.32</v>
          </cell>
          <cell r="F5831">
            <v>76.180000000000007</v>
          </cell>
        </row>
        <row r="5832">
          <cell r="A5832">
            <v>89290</v>
          </cell>
          <cell r="B5832" t="str">
            <v>ALVENARIA ESTRUTURAL DE BLOCOS CERÂMICOS 14X19X29, (ESPESSURA DE 14 CM), UTILIZANDO PALHETA E ARGAMASSA DE ASSENTAMENTO COM PREPARO EM BETONEIRA. AF_03/2023</v>
          </cell>
          <cell r="C5832" t="str">
            <v>M2</v>
          </cell>
          <cell r="D5832">
            <v>57.14</v>
          </cell>
          <cell r="E5832">
            <v>27.88</v>
          </cell>
          <cell r="F5832">
            <v>85.02</v>
          </cell>
        </row>
        <row r="5833">
          <cell r="A5833">
            <v>89291</v>
          </cell>
          <cell r="B5833" t="str">
            <v>ALVENARIA ESTRUTURAL DE BLOCOS CERÂMICOS 14X19X29, (ESPESSURA DE 14 CM), UTILIZANDO PALHETA E ARGAMASSA DE ASSENTAMENTO COM PREPARO MANUAL. AF_03/2023</v>
          </cell>
          <cell r="C5833" t="str">
            <v>M2</v>
          </cell>
          <cell r="D5833">
            <v>57.86</v>
          </cell>
          <cell r="E5833">
            <v>28.94</v>
          </cell>
          <cell r="F5833">
            <v>86.8</v>
          </cell>
        </row>
        <row r="5834">
          <cell r="A5834">
            <v>89298</v>
          </cell>
          <cell r="B5834" t="str">
            <v>ALVENARIA ESTRUTURAL DE BLOCOS CERÂMICOS 14X19X39, (ESPESSURA DE 14 CM), UTILIZANDO COLHER DE PEDREIRO E ARGAMASSA DE ASSENTAMENTO COM PREPARO EM BETONEIRA. AF_03/2023</v>
          </cell>
          <cell r="C5834" t="str">
            <v>M2</v>
          </cell>
          <cell r="D5834">
            <v>58.019999999999996</v>
          </cell>
          <cell r="E5834">
            <v>28.8</v>
          </cell>
          <cell r="F5834">
            <v>86.82</v>
          </cell>
        </row>
        <row r="5835">
          <cell r="A5835">
            <v>89299</v>
          </cell>
          <cell r="B5835" t="str">
            <v>ALVENARIA ESTRUTURAL DE BLOCOS CERÂMICOS 14X19X39, (ESPESSURA DE 14 CM), UTILIZANDO COLHER DE PEDREIRO E ARGAMASSA DE ASSENTAMENTO COM PREPARO MANUAL. AF_03/2023</v>
          </cell>
          <cell r="C5835" t="str">
            <v>M2</v>
          </cell>
          <cell r="D5835">
            <v>58.88</v>
          </cell>
          <cell r="E5835">
            <v>30.07</v>
          </cell>
          <cell r="F5835">
            <v>88.95</v>
          </cell>
        </row>
        <row r="5836">
          <cell r="A5836">
            <v>89306</v>
          </cell>
          <cell r="B5836" t="str">
            <v>ALVENARIA ESTRUTURAL DE BLOCOS CERÂMICOS 14X19X29, (ESPESSURA DE 14 CM), UTILIZANDO COLHER DE PEDREIRO E ARGAMASSA DE ASSENTAMENTO COM PREPARO EM BETONEIRA. AF_03/2023</v>
          </cell>
          <cell r="C5836" t="str">
            <v>M2</v>
          </cell>
          <cell r="D5836">
            <v>63.649999999999991</v>
          </cell>
          <cell r="E5836">
            <v>38.81</v>
          </cell>
          <cell r="F5836">
            <v>102.46</v>
          </cell>
        </row>
        <row r="5837">
          <cell r="A5837">
            <v>89307</v>
          </cell>
          <cell r="B5837" t="str">
            <v>ALVENARIA ESTRUTURAL DE BLOCOS CERÂMICOS 14X19X29, (ESPESSURA DE 14 CM), UTILIZANDO COLHER DE PEDREIRO E ARGAMASSA DE ASSENTAMENTO COM PREPARO MANUAL. AF_03/2023</v>
          </cell>
          <cell r="C5837" t="str">
            <v>M2</v>
          </cell>
          <cell r="D5837">
            <v>64.610000000000014</v>
          </cell>
          <cell r="E5837">
            <v>40.229999999999997</v>
          </cell>
          <cell r="F5837">
            <v>104.84</v>
          </cell>
        </row>
        <row r="5838">
          <cell r="A5838">
            <v>101157</v>
          </cell>
          <cell r="B5838" t="str">
            <v>ALVENARIA DE VEDAÇÃO DE BLOCOS DE GESSO DE 7X50X66CM (ESPESSURA 7CM). AF_05/2020</v>
          </cell>
          <cell r="C5838" t="str">
            <v>M2</v>
          </cell>
          <cell r="D5838">
            <v>49.2</v>
          </cell>
          <cell r="E5838">
            <v>14.83</v>
          </cell>
          <cell r="F5838">
            <v>64.03</v>
          </cell>
        </row>
        <row r="5839">
          <cell r="A5839">
            <v>101158</v>
          </cell>
          <cell r="B5839" t="str">
            <v>ALVENARIA DE VEDAÇÃO DE BLOCOS DE GESSO DE 10X50X66CM (ESPESSURA 10CM). AF_05/2020</v>
          </cell>
          <cell r="C5839" t="str">
            <v>M2</v>
          </cell>
          <cell r="D5839">
            <v>65.92</v>
          </cell>
          <cell r="E5839">
            <v>17.37</v>
          </cell>
          <cell r="F5839">
            <v>83.29</v>
          </cell>
        </row>
        <row r="5840">
          <cell r="A5840">
            <v>101162</v>
          </cell>
          <cell r="B5840" t="str">
            <v>ALVENARIA DE VEDAÇÃO COM ELEMENTO VAZADO DE CERÂMICA (COBOGÓ) DE 7X20X20CM E ARGAMASSA DE ASSENTAMENTO COM PREPARO EM BETONEIRA. AF_05/2020</v>
          </cell>
          <cell r="C5840" t="str">
            <v>M2</v>
          </cell>
          <cell r="D5840">
            <v>97.7</v>
          </cell>
          <cell r="E5840">
            <v>69.48</v>
          </cell>
          <cell r="F5840">
            <v>167.18</v>
          </cell>
        </row>
        <row r="5841">
          <cell r="A5841">
            <v>103316</v>
          </cell>
          <cell r="B5841" t="str">
            <v>ALVENARIA DE VEDAÇÃO DE BLOCOS VAZADOS DE CONCRETO DE 9X19X39 CM (ESPESSURA 9 CM) E ARGAMASSA DE ASSENTAMENTO COM PREPARO EM BETONEIRA. AF_12/2021</v>
          </cell>
          <cell r="C5841" t="str">
            <v>M2</v>
          </cell>
          <cell r="D5841">
            <v>47.580000000000005</v>
          </cell>
          <cell r="E5841">
            <v>23.18</v>
          </cell>
          <cell r="F5841">
            <v>70.760000000000005</v>
          </cell>
        </row>
        <row r="5842">
          <cell r="A5842">
            <v>103317</v>
          </cell>
          <cell r="B5842" t="str">
            <v>ALVENARIA DE VEDAÇÃO DE BLOCOS VAZADOS DE CONCRETO DE 9X19X39 CM (ESPESSURA 9 CM) E ARGAMASSA DE ASSENTAMENTO COM PREPARO MANUAL. AF_12/2021</v>
          </cell>
          <cell r="C5842" t="str">
            <v>M2</v>
          </cell>
          <cell r="D5842">
            <v>48.019999999999996</v>
          </cell>
          <cell r="E5842">
            <v>23.92</v>
          </cell>
          <cell r="F5842">
            <v>71.94</v>
          </cell>
        </row>
        <row r="5843">
          <cell r="A5843">
            <v>103318</v>
          </cell>
          <cell r="B5843" t="str">
            <v>ALVENARIA DE VEDAÇÃO DE BLOCOS VAZADOS DE CONCRETO DE 14X19X39 CM (ESPESSURA 14 CM)  E ARGAMASSA DE ASSENTAMENTO COM PREPARO EM BETONEIRA. AF_12/2021</v>
          </cell>
          <cell r="C5843" t="str">
            <v>M2</v>
          </cell>
          <cell r="D5843">
            <v>60.72</v>
          </cell>
          <cell r="E5843">
            <v>31.59</v>
          </cell>
          <cell r="F5843">
            <v>92.31</v>
          </cell>
        </row>
        <row r="5844">
          <cell r="A5844">
            <v>103319</v>
          </cell>
          <cell r="B5844" t="str">
            <v>ALVENARIA DE VEDAÇÃO DE BLOCOS VAZADOS DE CONCRETO DE 14X19X39 CM (ESPESSURA 14 CM) E ARGAMASSA DE ASSENTAMENTO COM PREPARO MANUAL. AF_12/2021</v>
          </cell>
          <cell r="C5844" t="str">
            <v>M2</v>
          </cell>
          <cell r="D5844">
            <v>61.23</v>
          </cell>
          <cell r="E5844">
            <v>32.46</v>
          </cell>
          <cell r="F5844">
            <v>93.69</v>
          </cell>
        </row>
        <row r="5845">
          <cell r="A5845">
            <v>103320</v>
          </cell>
          <cell r="B5845" t="str">
            <v>ALVENARIA DE VEDAÇÃO DE BLOCOS VAZADOS DE CONCRETO DE 19X19X39 CM (ESPESSURA 19 CM) E ARGAMASSA DE ASSENTAMENTO COM PREPARO EM BETONEIRA. AF_12/2021</v>
          </cell>
          <cell r="C5845" t="str">
            <v>M2</v>
          </cell>
          <cell r="D5845">
            <v>74.45</v>
          </cell>
          <cell r="E5845">
            <v>35.81</v>
          </cell>
          <cell r="F5845">
            <v>110.26</v>
          </cell>
        </row>
        <row r="5846">
          <cell r="A5846">
            <v>103321</v>
          </cell>
          <cell r="B5846" t="str">
            <v>ALVENARIA DE VEDAÇÃO DE BLOCOS VAZADOS DE CONCRETO DE 19X19X39 CM (ESPESSURA 19 CM) E ARGAMASSA DE ASSENTAMENTO COM PREPARO MANUAL. AF_12/2021</v>
          </cell>
          <cell r="C5846" t="str">
            <v>M2</v>
          </cell>
          <cell r="D5846">
            <v>75.09</v>
          </cell>
          <cell r="E5846">
            <v>36.909999999999997</v>
          </cell>
          <cell r="F5846">
            <v>112</v>
          </cell>
        </row>
        <row r="5847">
          <cell r="A5847">
            <v>103336</v>
          </cell>
          <cell r="B5847" t="str">
            <v>ALVENARIA DE VEDAÇÃO DE BLOCOS  VAZADOS DE CONCRETO APARENTE DE 9X19X39 CM (ESPESSURA 9 CM) E ARGAMASSA DE ASSENTAMENTO COM PREPARO EM BETONEIRA. AF_12/2021</v>
          </cell>
          <cell r="C5847" t="str">
            <v>M2</v>
          </cell>
          <cell r="D5847">
            <v>51.010000000000005</v>
          </cell>
          <cell r="E5847">
            <v>29.94</v>
          </cell>
          <cell r="F5847">
            <v>80.95</v>
          </cell>
        </row>
        <row r="5848">
          <cell r="A5848">
            <v>103337</v>
          </cell>
          <cell r="B5848" t="str">
            <v>ALVENARIA DE VEDAÇÃO DE BLOCOS  VAZADOS DE CONCRETO APARENTE DE 9X19X39 CM (ESPESSURA 9 CM) E ARGAMASSA DE ASSENTAMENTO COM PREPARO MANUAL. AF_12/2021</v>
          </cell>
          <cell r="C5848" t="str">
            <v>M2</v>
          </cell>
          <cell r="D5848">
            <v>51.459999999999994</v>
          </cell>
          <cell r="E5848">
            <v>30.67</v>
          </cell>
          <cell r="F5848">
            <v>82.13</v>
          </cell>
        </row>
        <row r="5849">
          <cell r="A5849">
            <v>103338</v>
          </cell>
          <cell r="B5849" t="str">
            <v>ALVENARIA DE VEDAÇÃO DE BLOCOS  VAZADOS DE CONCRETO APARENTE DE 14X19X39 CM (ESPESSURA 14 CM) E ARGAMASSA DE ASSENTAMENTO COM PREPARO EM BETONEIRA. AF_12/2021</v>
          </cell>
          <cell r="C5849" t="str">
            <v>M2</v>
          </cell>
          <cell r="D5849">
            <v>66.13</v>
          </cell>
          <cell r="E5849">
            <v>40.78</v>
          </cell>
          <cell r="F5849">
            <v>106.91</v>
          </cell>
        </row>
        <row r="5850">
          <cell r="A5850">
            <v>103339</v>
          </cell>
          <cell r="B5850" t="str">
            <v>ALVENARIA DE VEDAÇÃO DE BLOCOS  VAZADOS DE CONCRETO APARENTE DE 14X19X39 CM (ESPESSURA 14 CM) E ARGAMASSA DE ASSENTAMENTO COM PREPARO MANUAL. AF_12/2021</v>
          </cell>
          <cell r="C5850" t="str">
            <v>M2</v>
          </cell>
          <cell r="D5850">
            <v>66.640000000000015</v>
          </cell>
          <cell r="E5850">
            <v>41.65</v>
          </cell>
          <cell r="F5850">
            <v>108.29</v>
          </cell>
        </row>
        <row r="5851">
          <cell r="A5851">
            <v>103340</v>
          </cell>
          <cell r="B5851" t="str">
            <v>ALVENARIA DE VEDAÇÃO DE BLOCOS  VAZADOS DE CONCRETO APARENTE DE 19X19X39 CM (ESPESSURA 19 CM) E ARGAMASSA DE ASSENTAMENTO COM PREPARO EM BETONEIRA. AF_12/2021</v>
          </cell>
          <cell r="C5851" t="str">
            <v>M2</v>
          </cell>
          <cell r="D5851">
            <v>82.12</v>
          </cell>
          <cell r="E5851">
            <v>46.24</v>
          </cell>
          <cell r="F5851">
            <v>128.36000000000001</v>
          </cell>
        </row>
        <row r="5852">
          <cell r="A5852">
            <v>103341</v>
          </cell>
          <cell r="B5852" t="str">
            <v>ALVENARIA DE VEDAÇÃO DE BLOCOS  VAZADOS DE CONCRETO APARENTE DE 19X19X39 CM (ESPESSURA 19 CM) E ARGAMASSA DE ASSENTAMENTO COM PREPARO MANUAL. AF_12/2021</v>
          </cell>
          <cell r="C5852" t="str">
            <v>M2</v>
          </cell>
          <cell r="D5852">
            <v>82.759999999999991</v>
          </cell>
          <cell r="E5852">
            <v>47.34</v>
          </cell>
          <cell r="F5852">
            <v>130.1</v>
          </cell>
        </row>
        <row r="5853">
          <cell r="A5853">
            <v>103342</v>
          </cell>
          <cell r="B5853" t="str">
            <v>ALVENARIA DE VEDAÇÃO DE BLOCOS  VAZADOS DE CONCRETO DE 14X19X29 CM (ESPESSURA 14 CM) E ARGAMASSA DE ASSENTAMENTO COM PREPARO EM BETONEIRA. AF_12/2021</v>
          </cell>
          <cell r="C5853" t="str">
            <v>M2</v>
          </cell>
          <cell r="D5853">
            <v>71.67</v>
          </cell>
          <cell r="E5853">
            <v>35.659999999999997</v>
          </cell>
          <cell r="F5853">
            <v>107.33</v>
          </cell>
        </row>
        <row r="5854">
          <cell r="A5854">
            <v>103343</v>
          </cell>
          <cell r="B5854" t="str">
            <v>ALVENARIA DE VEDAÇÃO DE BLOCOS  VAZADOS DE CONCRETO DE 14X19X29 CM (ESPESSURA 14 CM) E ARGAMASSA DE ASSENTAMENTO COM PREPARO MANUAL. AF_12/2021</v>
          </cell>
          <cell r="C5854" t="str">
            <v>M2</v>
          </cell>
          <cell r="D5854">
            <v>72.22</v>
          </cell>
          <cell r="E5854">
            <v>36.65</v>
          </cell>
          <cell r="F5854">
            <v>108.87</v>
          </cell>
        </row>
        <row r="5855">
          <cell r="A5855">
            <v>89453</v>
          </cell>
          <cell r="B5855" t="str">
            <v>ALVENARIA DE BLOCOS DE CONCRETO ESTRUTURAL 14X19X39 CM (ESPESSURA 14 CM), FBK = 4,5 MPA, UTILIZANDO PALHETA. AF_10/2022</v>
          </cell>
          <cell r="C5855" t="str">
            <v>M2</v>
          </cell>
          <cell r="D5855">
            <v>59.33</v>
          </cell>
          <cell r="E5855">
            <v>18.37</v>
          </cell>
          <cell r="F5855">
            <v>77.7</v>
          </cell>
        </row>
        <row r="5856">
          <cell r="A5856">
            <v>89455</v>
          </cell>
          <cell r="B5856" t="str">
            <v>ALVENARIA DE BLOCOS DE CONCRETO ESTRUTURAL 14X19X39 CM (ESPESSURA 14 CM), FBK = 14 MPA, UTILIZANDO PALHETA. AF_10/2022</v>
          </cell>
          <cell r="C5856" t="str">
            <v>M2</v>
          </cell>
          <cell r="D5856">
            <v>74.06</v>
          </cell>
          <cell r="E5856">
            <v>19.440000000000001</v>
          </cell>
          <cell r="F5856">
            <v>93.5</v>
          </cell>
        </row>
        <row r="5857">
          <cell r="A5857">
            <v>89462</v>
          </cell>
          <cell r="B5857" t="str">
            <v>ALVENARIA DE BLOCOS DE CONCRETO ESTRUTURAL 14X19X29 CM (ESPESSURA 14 CM), FBK = 4,5 MPA, UTILIZANDO PALHETA. AF_10/2022</v>
          </cell>
          <cell r="C5857" t="str">
            <v>M2</v>
          </cell>
          <cell r="D5857">
            <v>74.69</v>
          </cell>
          <cell r="E5857">
            <v>29.7</v>
          </cell>
          <cell r="F5857">
            <v>104.39</v>
          </cell>
        </row>
        <row r="5858">
          <cell r="A5858">
            <v>89464</v>
          </cell>
          <cell r="B5858" t="str">
            <v>ALVENARIA DE BLOCOS DE CONCRETO ESTRUTURAL 14X19X29 CM (ESPESSURA 14 CM), FBK = 14,0 MPA, UTILIZANDO PALHETA. AF_10/2022</v>
          </cell>
          <cell r="C5858" t="str">
            <v>M2</v>
          </cell>
          <cell r="D5858">
            <v>90.04</v>
          </cell>
          <cell r="E5858">
            <v>31.91</v>
          </cell>
          <cell r="F5858">
            <v>121.95</v>
          </cell>
        </row>
        <row r="5859">
          <cell r="A5859">
            <v>89470</v>
          </cell>
          <cell r="B5859" t="str">
            <v>ALVENARIA DE BLOCOS DE CONCRETO ESTRUTURAL 14X19X39 CM (ESPESSURA 14 CM), FBK = 4,5 MPA, UTILIZANDO COLHER DE PEDREIRO. AF_10/2022</v>
          </cell>
          <cell r="C5859" t="str">
            <v>M2</v>
          </cell>
          <cell r="D5859">
            <v>64.509999999999991</v>
          </cell>
          <cell r="E5859">
            <v>25.43</v>
          </cell>
          <cell r="F5859">
            <v>89.94</v>
          </cell>
        </row>
        <row r="5860">
          <cell r="A5860">
            <v>89472</v>
          </cell>
          <cell r="B5860" t="str">
            <v>ALVENARIA DE BLOCOS DE CONCRETO ESTRUTURAL 14X19X39 CM (ESPESSURA 14 CM), FBK = 14 MPA, UTILIZANDO COLHER DE PEDREIRO. AF_10/2022</v>
          </cell>
          <cell r="C5860" t="str">
            <v>M2</v>
          </cell>
          <cell r="D5860">
            <v>79.75</v>
          </cell>
          <cell r="E5860">
            <v>27.23</v>
          </cell>
          <cell r="F5860">
            <v>106.98</v>
          </cell>
        </row>
        <row r="5861">
          <cell r="A5861">
            <v>89478</v>
          </cell>
          <cell r="B5861" t="str">
            <v>ALVENARIA DE BLOCOS DE CONCRETO ESTRUTURAL 14X19X29 CM (ESPESSURA 14 CM), FBK = 4,5 MPA, UTILIZANDO COLHER DE PEDREIRO. AF_10/2022</v>
          </cell>
          <cell r="C5861" t="str">
            <v>M2</v>
          </cell>
          <cell r="D5861">
            <v>82.54</v>
          </cell>
          <cell r="E5861">
            <v>42.22</v>
          </cell>
          <cell r="F5861">
            <v>124.76</v>
          </cell>
        </row>
        <row r="5862">
          <cell r="A5862">
            <v>89480</v>
          </cell>
          <cell r="B5862" t="str">
            <v>ALVENARIA DE BLOCOS DE CONCRETO ESTRUTURAL 14X19X29 CM (ESPESSURA 14 CM), FBK = 14 MPA, UTILIZANDO COLHER DE PEDREIRO. AF_10/2022</v>
          </cell>
          <cell r="C5862" t="str">
            <v>M2</v>
          </cell>
          <cell r="D5862">
            <v>98.39</v>
          </cell>
          <cell r="E5862">
            <v>45.17</v>
          </cell>
          <cell r="F5862">
            <v>143.56</v>
          </cell>
        </row>
        <row r="5863">
          <cell r="A5863">
            <v>101161</v>
          </cell>
          <cell r="B5863" t="str">
            <v>ALVENARIA DE VEDAÇÃO COM ELEMENTO VAZADO DE CONCRETO (COBOGÓ) DE 7X50X50CM E ARGAMASSA DE ASSENTAMENTO COM PREPARO EM BETONEIRA. AF_05/2020</v>
          </cell>
          <cell r="C5863" t="str">
            <v>M2</v>
          </cell>
          <cell r="D5863">
            <v>144.26000000000002</v>
          </cell>
          <cell r="E5863">
            <v>63.6</v>
          </cell>
          <cell r="F5863">
            <v>207.86</v>
          </cell>
        </row>
        <row r="5864">
          <cell r="A5864">
            <v>101163</v>
          </cell>
          <cell r="B5864" t="str">
            <v>ALVENARIA DE VEDAÇÃO COM BLOCO DE VIDRO VAZADO, TIPO VENEZIANA, DE 6X20X20CM E ARGAMASSA DE ASSENTAMENTO COM PREPARO EM BETONEIRA. AF_05/2020</v>
          </cell>
          <cell r="C5864" t="str">
            <v>M2</v>
          </cell>
          <cell r="D5864">
            <v>553.69999999999993</v>
          </cell>
          <cell r="E5864">
            <v>129.59</v>
          </cell>
          <cell r="F5864">
            <v>683.29</v>
          </cell>
        </row>
        <row r="5865">
          <cell r="A5865">
            <v>101164</v>
          </cell>
          <cell r="B5865" t="str">
            <v>ALVENARIA DE VEDAÇÃO COM BLOCO DE VIDRO, TIPO CANELADO, DE 8X19X19CM E ARGAMASSA DE ASSENTAMENTO COM PREPARO EM BETONEIRA. AF_05/2020</v>
          </cell>
          <cell r="C5865" t="str">
            <v>M2</v>
          </cell>
          <cell r="D5865">
            <v>562.75</v>
          </cell>
          <cell r="E5865">
            <v>130.22999999999999</v>
          </cell>
          <cell r="F5865">
            <v>692.98</v>
          </cell>
        </row>
        <row r="5866">
          <cell r="A5866">
            <v>96358</v>
          </cell>
          <cell r="B5866" t="str">
            <v>PAREDE COM SISTEMA EM CHAPAS DE GESSO PARA DRYWALL, USO INTERNO, COM DUAS FACES SIMPLES E ESTRUTURA METÁLICA COM GUIAS SIMPLES, SEM VÃOS. AF_07/2023_PS</v>
          </cell>
          <cell r="C5866" t="str">
            <v>M2</v>
          </cell>
          <cell r="D5866">
            <v>79.97999999999999</v>
          </cell>
          <cell r="E5866">
            <v>13.04</v>
          </cell>
          <cell r="F5866">
            <v>93.02</v>
          </cell>
        </row>
        <row r="5867">
          <cell r="A5867">
            <v>96359</v>
          </cell>
          <cell r="B5867" t="str">
            <v>PAREDE COM SISTEMA EM CHAPAS DE GESSO PARA DRYWALL, USO INTERNO, COM DUAS FACES SIMPLES E ESTRUTURA METÁLICA COM GUIAS SIMPLES PARA PAREDES COM ÁREA LÍQUIDA MAIOR OU IGUAL A 6 M2, COM VÃOS. AF_07/2023_PS</v>
          </cell>
          <cell r="C5867" t="str">
            <v>M2</v>
          </cell>
          <cell r="D5867">
            <v>90.14</v>
          </cell>
          <cell r="E5867">
            <v>14.86</v>
          </cell>
          <cell r="F5867">
            <v>105</v>
          </cell>
        </row>
        <row r="5868">
          <cell r="A5868">
            <v>96360</v>
          </cell>
          <cell r="B5868" t="str">
            <v>PAREDE COM SISTEMA EM CHAPAS DE GESSO PARA DRYWALL, USO INTERNO, COM DUAS FACES SIMPLES E ESTRUTURA METÁLICA COM GUIAS DUPLAS, SEM VÃOS. AF_07/2023_PS</v>
          </cell>
          <cell r="C5868" t="str">
            <v>M2</v>
          </cell>
          <cell r="D5868">
            <v>107.26</v>
          </cell>
          <cell r="E5868">
            <v>15.36</v>
          </cell>
          <cell r="F5868">
            <v>122.62</v>
          </cell>
        </row>
        <row r="5869">
          <cell r="A5869">
            <v>96361</v>
          </cell>
          <cell r="B5869" t="str">
            <v>PAREDE COM SISTEMA EM CHAPAS DE GESSO PARA DRYWALL, USO INTERNO, COM DUAS FACES SIMPLES E ESTRUTURA METÁLICA COM GUIAS DUPLAS PARA PAREDES COM ÁREA LÍQUIDA MAIOR OU IGUAL A 6 M2, COM VÃOS. AF_07/2023_PS</v>
          </cell>
          <cell r="C5869" t="str">
            <v>M2</v>
          </cell>
          <cell r="D5869">
            <v>127.20000000000002</v>
          </cell>
          <cell r="E5869">
            <v>18.13</v>
          </cell>
          <cell r="F5869">
            <v>145.33000000000001</v>
          </cell>
        </row>
        <row r="5870">
          <cell r="A5870">
            <v>96362</v>
          </cell>
          <cell r="B5870" t="str">
            <v>PAREDE COM SISTEMA EM CHAPAS DE GESSO PARA DRYWALL, USO INTERNO, COM UMA FACE SIMPLES E OUTRA FACE DUPLA E ESTRUTURA METÁLICA COM GUIAS SIMPLES, SEM VÃOS. AF_07/2023_PS</v>
          </cell>
          <cell r="C5870" t="str">
            <v>M2</v>
          </cell>
          <cell r="D5870">
            <v>103.8</v>
          </cell>
          <cell r="E5870">
            <v>15.36</v>
          </cell>
          <cell r="F5870">
            <v>119.16</v>
          </cell>
        </row>
        <row r="5871">
          <cell r="A5871">
            <v>96363</v>
          </cell>
          <cell r="B5871" t="str">
            <v>PAREDE COM SISTEMA EM CHAPAS DE GESSO PARA DRYWALL, USO INTERNO, COM UMA FACE SIMPLES E OUTRA FACE DUPLA E ESTRUTURA METÁLICA COM GUIAS SIMPLES PARA PAREDES COM ÁREA LÍQUIDA MAIOR OU IGUAL A 6 M2, COM VÃOS. AF_07/2023_PS</v>
          </cell>
          <cell r="C5871" t="str">
            <v>M2</v>
          </cell>
          <cell r="D5871">
            <v>114.11999999999999</v>
          </cell>
          <cell r="E5871">
            <v>17.64</v>
          </cell>
          <cell r="F5871">
            <v>131.76</v>
          </cell>
        </row>
        <row r="5872">
          <cell r="A5872">
            <v>96364</v>
          </cell>
          <cell r="B5872" t="str">
            <v>PAREDE COM SISTEMA EM CHAPAS DE GESSO PARA DRYWALL, USO INTERNO COM UMA FACE SIMPLES E OUTRA FACE DUPLA E ESTRUTURA METÁLICA COM GUIAS DUPLAS, SEM VÃOS. AF_07/2023_PS</v>
          </cell>
          <cell r="C5872" t="str">
            <v>M2</v>
          </cell>
          <cell r="D5872">
            <v>131.07</v>
          </cell>
          <cell r="E5872">
            <v>17.68</v>
          </cell>
          <cell r="F5872">
            <v>148.75</v>
          </cell>
        </row>
        <row r="5873">
          <cell r="A5873">
            <v>96365</v>
          </cell>
          <cell r="B5873" t="str">
            <v>PAREDE COM SISTEMA EM CHAPAS DE GESSO PARA DRYWALL, USO INTERNO, COM UMA FACE SIMPLES E OUTRA FACE DUPLA E   ESTRUTURA METÁLICA COM GUIAS DUPLAS PARA PAREDES COM ÁREA LÍQUIDA MAIOR OU IGUAL A 6 M2, COM VÃOS. AF_07/2023_PS</v>
          </cell>
          <cell r="C5873" t="str">
            <v>M2</v>
          </cell>
          <cell r="D5873">
            <v>151.22</v>
          </cell>
          <cell r="E5873">
            <v>20.9</v>
          </cell>
          <cell r="F5873">
            <v>172.12</v>
          </cell>
        </row>
        <row r="5874">
          <cell r="A5874">
            <v>96366</v>
          </cell>
          <cell r="B5874" t="str">
            <v>PAREDE COM SISTEMA EM CHAPAS DE GESSO PARA DRYWALL, USO INTERNO, COM DUAS FACES DUPLAS E ESTRUTURA METÁLICA COM GUIAS SIMPLES, SEM VÃOS. AF_07/2023_PS</v>
          </cell>
          <cell r="C5874" t="str">
            <v>M2</v>
          </cell>
          <cell r="D5874">
            <v>127.62</v>
          </cell>
          <cell r="E5874">
            <v>17.68</v>
          </cell>
          <cell r="F5874">
            <v>145.30000000000001</v>
          </cell>
        </row>
        <row r="5875">
          <cell r="A5875">
            <v>96367</v>
          </cell>
          <cell r="B5875" t="str">
            <v>PAREDE COM SISTEMA EM CHAPAS DE GESSO PARA DRYWALL, USO INTERNO, COM DUAS FACES DUPLAS E ESTRUTURA METÁLICA COM GUIAS SIMPLES PARA PAREDES COM ÁREA LÍQUIDA MAIOR OU IGUAL A 6 M2, COM VÃOS. AF_07/2023_PS</v>
          </cell>
          <cell r="C5875" t="str">
            <v>M2</v>
          </cell>
          <cell r="D5875">
            <v>138.13</v>
          </cell>
          <cell r="E5875">
            <v>20.399999999999999</v>
          </cell>
          <cell r="F5875">
            <v>158.53</v>
          </cell>
        </row>
        <row r="5876">
          <cell r="A5876">
            <v>96368</v>
          </cell>
          <cell r="B5876" t="str">
            <v>PAREDE COM SISTEMA EM CHAPAS DE GESSO PARA DRYWALL, USO INTERNO COM DUAS FACES DUPLAS E ESTRUTURA METÁLICA COM GUIAS DUPLAS, SEM VÃOS. AF_07/2023_PS</v>
          </cell>
          <cell r="C5876" t="str">
            <v>M2</v>
          </cell>
          <cell r="D5876">
            <v>154.91</v>
          </cell>
          <cell r="E5876">
            <v>20</v>
          </cell>
          <cell r="F5876">
            <v>174.91</v>
          </cell>
        </row>
        <row r="5877">
          <cell r="A5877">
            <v>96369</v>
          </cell>
          <cell r="B5877" t="str">
            <v>PAREDE COM SISTEMA EM CHAPAS DE GESSO PARA DRYWALL, USO INTERNO, COM DUAS FACES DUPLAS E ESTRUTURA METÁLICA COM GUIAS DUPLAS PARA PAREDES COM ÁREA LÍQUIDA MAIOR OU IGUAL A 6 M2, COM VÃOS. AF_07/2023_PS</v>
          </cell>
          <cell r="C5877" t="str">
            <v>M2</v>
          </cell>
          <cell r="D5877">
            <v>175.23000000000002</v>
          </cell>
          <cell r="E5877">
            <v>23.67</v>
          </cell>
          <cell r="F5877">
            <v>198.9</v>
          </cell>
        </row>
        <row r="5878">
          <cell r="A5878">
            <v>96370</v>
          </cell>
          <cell r="B5878" t="str">
            <v>PAREDE COM SISTEMA EM CHAPAS DE GESSO PARA DRYWALL, USO INTERNO, COM UMA FACE SIMPLES E ESTRUTURA METÁLICA COM GUIAS SIMPLES, SEM VÃOS. AF_07/2023_PS</v>
          </cell>
          <cell r="C5878" t="str">
            <v>M2</v>
          </cell>
          <cell r="D5878">
            <v>54.02</v>
          </cell>
          <cell r="E5878">
            <v>8.58</v>
          </cell>
          <cell r="F5878">
            <v>62.6</v>
          </cell>
        </row>
        <row r="5879">
          <cell r="A5879">
            <v>96371</v>
          </cell>
          <cell r="B5879" t="str">
            <v>PAREDE COM SISTEMA EM CHAPAS DE GESSO PARA DRYWALL, USO INTERNO, COM UMA FACE SIMPLES E ESTRUTURA METÁLICA COM GUIAS SIMPLES PARA PAREDES COM ÁREA LÍQUIDA MAIOR OU IGUAL A 6 M2, COM VÃOS. AF_07/2023_PS</v>
          </cell>
          <cell r="C5879" t="str">
            <v>M2</v>
          </cell>
          <cell r="D5879">
            <v>63.989999999999995</v>
          </cell>
          <cell r="E5879">
            <v>9.92</v>
          </cell>
          <cell r="F5879">
            <v>73.91</v>
          </cell>
        </row>
        <row r="5880">
          <cell r="A5880">
            <v>96373</v>
          </cell>
          <cell r="B5880" t="str">
            <v>INSTALAÇÃO DE REFORÇO METÁLICO EM PAREDE DRYWALL. AF_07/2023</v>
          </cell>
          <cell r="C5880" t="str">
            <v>M</v>
          </cell>
          <cell r="D5880">
            <v>9.9699999999999989</v>
          </cell>
          <cell r="E5880">
            <v>1.64</v>
          </cell>
          <cell r="F5880">
            <v>11.61</v>
          </cell>
        </row>
        <row r="5881">
          <cell r="A5881">
            <v>96374</v>
          </cell>
          <cell r="B5881" t="str">
            <v>INSTALAÇÃO DE REFORÇO DE MADEIRA EM PAREDE DRYWALL. AF_07/2023</v>
          </cell>
          <cell r="C5881" t="str">
            <v>M</v>
          </cell>
          <cell r="D5881">
            <v>29.84</v>
          </cell>
          <cell r="E5881">
            <v>2.04</v>
          </cell>
          <cell r="F5881">
            <v>31.88</v>
          </cell>
        </row>
        <row r="5882">
          <cell r="A5882">
            <v>102235</v>
          </cell>
          <cell r="B5882" t="str">
            <v>DIVISÓRIA FIXA EM VIDRO TEMPERADO 10 MM, SEM ABERTURA. AF_01/2021_PS</v>
          </cell>
          <cell r="C5882" t="str">
            <v>M2</v>
          </cell>
          <cell r="D5882">
            <v>446.42</v>
          </cell>
          <cell r="E5882">
            <v>57.45</v>
          </cell>
          <cell r="F5882">
            <v>503.87</v>
          </cell>
        </row>
        <row r="5883">
          <cell r="A5883">
            <v>102253</v>
          </cell>
          <cell r="B5883" t="str">
            <v>DIVISORIA SANITÁRIA, TIPO CABINE, EM GRANITO CINZA POLIDO, ESP = 3CM, ASSENTADO COM ARGAMASSA COLANTE AC III-E, EXCLUSIVE FERRAGENS. AF_01/2021</v>
          </cell>
          <cell r="C5883" t="str">
            <v>M2</v>
          </cell>
          <cell r="D5883">
            <v>873.7</v>
          </cell>
          <cell r="E5883">
            <v>78.040000000000006</v>
          </cell>
          <cell r="F5883">
            <v>951.74</v>
          </cell>
        </row>
        <row r="5884">
          <cell r="A5884">
            <v>102254</v>
          </cell>
          <cell r="B5884" t="str">
            <v>DIVISORIA SANITÁRIA, TIPO CABINE, EM MÁRMORE BRANCO POLIDO, ESP = 3CM, ASSENTADO COM ARGAMASSA COLANTE AC III-E, EXCLUSIVE FERRAGENS. AF_01/2021</v>
          </cell>
          <cell r="C5884" t="str">
            <v>M2</v>
          </cell>
          <cell r="D5884">
            <v>841.77</v>
          </cell>
          <cell r="E5884">
            <v>78.040000000000006</v>
          </cell>
          <cell r="F5884">
            <v>919.81</v>
          </cell>
        </row>
        <row r="5885">
          <cell r="A5885">
            <v>102255</v>
          </cell>
          <cell r="B5885" t="str">
            <v>TAPA VISTA DE MICTÓRIO EM GRANITO CINZA POLIDO, ESP = 3CM, ASSENTADO COM ARGAMASSA COLANTE AC III-E . AF_01/2021</v>
          </cell>
          <cell r="C5885" t="str">
            <v>M2</v>
          </cell>
          <cell r="D5885">
            <v>834.67000000000007</v>
          </cell>
          <cell r="E5885">
            <v>150.81</v>
          </cell>
          <cell r="F5885">
            <v>985.48</v>
          </cell>
        </row>
        <row r="5886">
          <cell r="A5886">
            <v>102256</v>
          </cell>
          <cell r="B5886" t="str">
            <v>TAPA VISTA DE MICTÓRIO EM MÁRMORE BRANCO POLIDO, ESP = 3CM, ASSENTADO COM ARGAMASSA COLANTE AC III-E . AF_01/2021</v>
          </cell>
          <cell r="C5886" t="str">
            <v>M2</v>
          </cell>
          <cell r="D5886">
            <v>804.26</v>
          </cell>
          <cell r="E5886">
            <v>150.81</v>
          </cell>
          <cell r="F5886">
            <v>955.07</v>
          </cell>
        </row>
        <row r="5887">
          <cell r="A5887">
            <v>102257</v>
          </cell>
          <cell r="B5887" t="str">
            <v>DIVISORIA SANITÁRIA, TIPO CABINE, EM PAINEL DE GRANILITE, ESP = 3CM, ASSENTADO COM ARGAMASSA COLANTE AC III-E, EXCLUSIVE FERRAGENS. AF_01/2021</v>
          </cell>
          <cell r="C5887" t="str">
            <v>M2</v>
          </cell>
          <cell r="D5887">
            <v>295.06</v>
          </cell>
          <cell r="E5887">
            <v>70.3</v>
          </cell>
          <cell r="F5887">
            <v>365.36</v>
          </cell>
        </row>
        <row r="5888">
          <cell r="A5888">
            <v>102258</v>
          </cell>
          <cell r="B5888" t="str">
            <v>TAPA VISTA DE MICTÓRIO EM PAINEL DE GRANILITE, ESP = 3CM, ASSENTADO COM ARGAMASSA COLANTE AC III-E . AF_01/2021</v>
          </cell>
          <cell r="C5888" t="str">
            <v>M2</v>
          </cell>
          <cell r="D5888">
            <v>281.24</v>
          </cell>
          <cell r="E5888">
            <v>137.03</v>
          </cell>
          <cell r="F5888">
            <v>418.27</v>
          </cell>
        </row>
        <row r="5889">
          <cell r="A5889">
            <v>104718</v>
          </cell>
          <cell r="B5889" t="str">
            <v>PAREDE COM SISTEMA EM CHAPAS DE GESSO PARA DRYWALL, USO INTERNO, COM DUAS FACES SIMPLES E ESTRUTURA METÁLICA COM GUIAS SIMPLES PARA PAREDES COM ÁREA LÍQUIDA MENOR QUE 6 M2, COM VÃOS. AF_07/2023_PS</v>
          </cell>
          <cell r="C5889" t="str">
            <v>M2</v>
          </cell>
          <cell r="D5889">
            <v>107.64</v>
          </cell>
          <cell r="E5889">
            <v>18.84</v>
          </cell>
          <cell r="F5889">
            <v>126.48</v>
          </cell>
        </row>
        <row r="5890">
          <cell r="A5890">
            <v>104719</v>
          </cell>
          <cell r="B5890" t="str">
            <v>PAREDE COM SISTEMA EM CHAPAS DE GESSO PARA DRYWALL, USO INTERNO, COM DUAS FACES SIMPLES E ESTRUTURA METÁLICA COM GUIAS DUPLAS PARA PAREDES COM ÁREA LÍQUIDA MENOR QUE 6 M2, COM VÃOS. AF_07/2023_PS</v>
          </cell>
          <cell r="C5890" t="str">
            <v>M2</v>
          </cell>
          <cell r="D5890">
            <v>161.25</v>
          </cell>
          <cell r="E5890">
            <v>23.92</v>
          </cell>
          <cell r="F5890">
            <v>185.17</v>
          </cell>
        </row>
        <row r="5891">
          <cell r="A5891">
            <v>104720</v>
          </cell>
          <cell r="B5891" t="str">
            <v>PAREDE COM SISTEMA EM CHAPAS DE GESSO PARA DRYWALL, USO INTERNO, COM UMA FACE SIMPLES E OUTRA FACE DUPLA E ESTRUTURA METÁLICA COM GUIAS SIMPLES PARA PAREDES COM ÁREA LÍQUIDA MENOR QUE 6 M2, COM VÃOS. AF_07/2023_PS</v>
          </cell>
          <cell r="C5891" t="str">
            <v>M2</v>
          </cell>
          <cell r="D5891">
            <v>132</v>
          </cell>
          <cell r="E5891">
            <v>22.51</v>
          </cell>
          <cell r="F5891">
            <v>154.51</v>
          </cell>
        </row>
        <row r="5892">
          <cell r="A5892">
            <v>104721</v>
          </cell>
          <cell r="B5892" t="str">
            <v>PAREDE COM SISTEMA EM CHAPAS DE GESSO PARA DRYWALL, USO INTERNO, COM UMA FACE SIMPLES E OUTRA FACE DUPLA E ESTRUTURA METÁLICA COM GUIAS DUPLAS PARA PAREDES COM ÁREA LÍQUIDA MENOR QUE 6 M2, COM VÃOS. AF_07/2023_PS</v>
          </cell>
          <cell r="C5892" t="str">
            <v>M2</v>
          </cell>
          <cell r="D5892">
            <v>185.60999999999999</v>
          </cell>
          <cell r="E5892">
            <v>27.59</v>
          </cell>
          <cell r="F5892">
            <v>213.2</v>
          </cell>
        </row>
        <row r="5893">
          <cell r="A5893">
            <v>104722</v>
          </cell>
          <cell r="B5893" t="str">
            <v>PAREDE COM SISTEMA EM CHAPAS DE GESSO PARA DRYWALL, USO INTERNO, COM DUAS FACES DUPLAS E ESTRUTURA METÁLICA COM GUIAS SIMPLES PARA PAREDES COM ÁREA LÍQUIDA MENOR QUE 6 M2, COM VÃOS. AF_07/2023_PS</v>
          </cell>
          <cell r="C5893" t="str">
            <v>M2</v>
          </cell>
          <cell r="D5893">
            <v>156.36000000000001</v>
          </cell>
          <cell r="E5893">
            <v>26.19</v>
          </cell>
          <cell r="F5893">
            <v>182.55</v>
          </cell>
        </row>
        <row r="5894">
          <cell r="A5894">
            <v>104723</v>
          </cell>
          <cell r="B5894" t="str">
            <v>PAREDE COM SISTEMA EM CHAPAS DE GESSO PARA DRYWALL, USO INTERNO, COM DUAS FACES DUPLAS E ESTRUTURA METÁLICA COM GUIAS DUPLAS PARA PAREDES COM ÁREA LÍQUIDA MENOR QUE 6 M2, COM VÃOS. AF_07/2023_PS</v>
          </cell>
          <cell r="C5894" t="str">
            <v>M2</v>
          </cell>
          <cell r="D5894">
            <v>209.97</v>
          </cell>
          <cell r="E5894">
            <v>31.27</v>
          </cell>
          <cell r="F5894">
            <v>241.24</v>
          </cell>
        </row>
        <row r="5895">
          <cell r="A5895">
            <v>104724</v>
          </cell>
          <cell r="B5895" t="str">
            <v>PAREDE COM SISTEMA EM CHAPAS DE GESSO PARA DRYWALL, USO INTERNO, COM UMA FACE SIMPLES E ESTRUTURA METÁLICA COM GUIAS SIMPLES PARA PAREDES COM ÁREA LÍQUIDA MENOR QUE 6 M2, COM VÃOS. AF_07/2023_PS</v>
          </cell>
          <cell r="C5895" t="str">
            <v>M2</v>
          </cell>
          <cell r="D5895">
            <v>81.14</v>
          </cell>
          <cell r="E5895">
            <v>13</v>
          </cell>
          <cell r="F5895">
            <v>94.14</v>
          </cell>
        </row>
        <row r="5896">
          <cell r="A5896">
            <v>101154</v>
          </cell>
          <cell r="B5896" t="str">
            <v>ALVENARIA DE VEDAÇÃO DE BLOCOS DE CONCRETO CELULAR DE 10X30X60CM (ESPESSURA 10CM) E ARGAMASSA DE ASSENTAMENTO COM PREPARO EM BETONEIRA. AF_05/2020</v>
          </cell>
          <cell r="C5896" t="str">
            <v>M2</v>
          </cell>
          <cell r="D5896">
            <v>105.66000000000001</v>
          </cell>
          <cell r="E5896">
            <v>26.08</v>
          </cell>
          <cell r="F5896">
            <v>131.74</v>
          </cell>
        </row>
        <row r="5897">
          <cell r="A5897">
            <v>101155</v>
          </cell>
          <cell r="B5897" t="str">
            <v>ALVENARIA DE VEDAÇÃO DE BLOCOS DE CONCRETO CELULAR DE 15X30X60CM (ESPESSURA 15CM) E ARGAMASSA DE ASSENTAMENTO COM PREPARO EM BETONEIRA. AF_05/2020</v>
          </cell>
          <cell r="C5897" t="str">
            <v>M2</v>
          </cell>
          <cell r="D5897">
            <v>150.65</v>
          </cell>
          <cell r="E5897">
            <v>34.4</v>
          </cell>
          <cell r="F5897">
            <v>185.05</v>
          </cell>
        </row>
        <row r="5898">
          <cell r="A5898">
            <v>101156</v>
          </cell>
          <cell r="B5898" t="str">
            <v>ALVENARIA DE VEDAÇÃO DE BLOCOS DE CONCRETO CELULAR DE 20X30X60CM (ESPESSURA 20CM) E ARGAMASSA DE ASSENTAMENTO COM PREPARO EM BETONEIRA. AF_05/2020</v>
          </cell>
          <cell r="C5898" t="str">
            <v>M2</v>
          </cell>
          <cell r="D5898">
            <v>224.58</v>
          </cell>
          <cell r="E5898">
            <v>46.91</v>
          </cell>
          <cell r="F5898">
            <v>271.49</v>
          </cell>
        </row>
        <row r="5899">
          <cell r="A5899">
            <v>101814</v>
          </cell>
          <cell r="B5899" t="str">
            <v>RECOMPOSIÇÃO DE PAVIMENTOS EM PEDRA POLIÉDRICA, REJUNTAMENTO COM PÓ DE PEDRA, COM REAPROVEITAMENTO DAS PEDRAS POLIÉDRICAS PARA O FECHAMENTO DE VALAS - INCLUSO RETIRADA E COLOCAÇÃO DO MATERIAL. AF_12/2020</v>
          </cell>
          <cell r="C5899" t="str">
            <v>M2</v>
          </cell>
          <cell r="D5899">
            <v>28.47</v>
          </cell>
          <cell r="E5899">
            <v>22.35</v>
          </cell>
          <cell r="F5899">
            <v>50.82</v>
          </cell>
        </row>
        <row r="5900">
          <cell r="A5900">
            <v>101816</v>
          </cell>
          <cell r="B5900" t="str">
            <v>RECOMPOSIÇÃO DE PAVIMENTO EM PEDRAS POLIÉDRICAS, REJUNTAMENTO COM ARGAMASSA, COM REAPROVEITAMENTO DAS PEDRAS POLIÉDRICAS, PARA O FECHAMENTO DE VALAS - INCLUSO RETIRADA E COLOCAÇÃO DO MATERIAL. AF_12/2020</v>
          </cell>
          <cell r="C5900" t="str">
            <v>M2</v>
          </cell>
          <cell r="D5900">
            <v>48.559999999999995</v>
          </cell>
          <cell r="E5900">
            <v>28.68</v>
          </cell>
          <cell r="F5900">
            <v>77.239999999999995</v>
          </cell>
        </row>
        <row r="5901">
          <cell r="A5901">
            <v>101817</v>
          </cell>
          <cell r="B5901" t="str">
            <v>RECOMPOSIÇÃO DE PAVIMENTO EM PARALELEPÍPEDOS, REJUNTAMENTO COM PÓ DE PEDRA, COM REAPROVEITAMENTO DOS PARALELEPÍPEDOS, PARA O FECHAMENTO DE VALAS - INCLUSO RETIRADA E COLOCAÇÃO DO MATERIAL. AF_12/2020</v>
          </cell>
          <cell r="C5901" t="str">
            <v>M2</v>
          </cell>
          <cell r="D5901">
            <v>29.580000000000002</v>
          </cell>
          <cell r="E5901">
            <v>27.19</v>
          </cell>
          <cell r="F5901">
            <v>56.77</v>
          </cell>
        </row>
        <row r="5902">
          <cell r="A5902">
            <v>101819</v>
          </cell>
          <cell r="B5902" t="str">
            <v>RECOMPOSIÇÃO DE PAVIMENTO EM PARALELEPÍPEDOS, REJUNTAMENTO COM ARGAMASSA, COM REAPROVEITAMENTO DOS PARALELEPÍPEDOS, PARA O FECHAMENTO DE VALAS - INCLUSO RETIRADA E COLOCAÇÃO DO MATERIAL. AF_12/2020</v>
          </cell>
          <cell r="C5902" t="str">
            <v>M2</v>
          </cell>
          <cell r="D5902">
            <v>39.799999999999997</v>
          </cell>
          <cell r="E5902">
            <v>31.89</v>
          </cell>
          <cell r="F5902">
            <v>71.69</v>
          </cell>
        </row>
        <row r="5903">
          <cell r="A5903">
            <v>101820</v>
          </cell>
          <cell r="B5903" t="str">
            <v>RECOMPOSIÇÃO DE PAVIMENTO EM PISO INTERTRAVADO SEXTAVADO, COM REAPROVEITAMENTO DOS BLOCOS SEXTAVADO, PARA O FECHAMENTO DE VALAS - INCLUSO RETIRADA E COLOCAÇÃO DO MATERIAL. AF_12/2020</v>
          </cell>
          <cell r="C5903" t="str">
            <v>M2</v>
          </cell>
          <cell r="D5903">
            <v>20.72</v>
          </cell>
          <cell r="E5903">
            <v>27.07</v>
          </cell>
          <cell r="F5903">
            <v>47.79</v>
          </cell>
        </row>
        <row r="5904">
          <cell r="A5904">
            <v>101822</v>
          </cell>
          <cell r="B5904" t="str">
            <v>RECOMPOSIÇÃO DE BASE E OU SUB-BASE PARA REMENDO PROFUNDO DE SOLOS DE COMPORTAMENTO LATERÍTICO (ARENOSO) - INCLUSO RETIRADA E COLOCAÇÃO DO MATERIAL. AF_12/2020</v>
          </cell>
          <cell r="C5904" t="str">
            <v>M3</v>
          </cell>
          <cell r="D5904">
            <v>44.879999999999995</v>
          </cell>
          <cell r="E5904">
            <v>90.43</v>
          </cell>
          <cell r="F5904">
            <v>135.31</v>
          </cell>
        </row>
        <row r="5905">
          <cell r="A5905">
            <v>101823</v>
          </cell>
          <cell r="B5905" t="str">
            <v>RECOMPOSIÇÃO DE BASE E OU SUB-BASE PARA REMENDO PROFUNDO DE SOLO MELHORADO COM CIMENTO (TEOR DE 2%) - INCLUSO RETIRADA E COLOCAÇÃO DO MATERIAL. AF_12/2020</v>
          </cell>
          <cell r="C5905" t="str">
            <v>M3</v>
          </cell>
          <cell r="D5905">
            <v>77.170000000000016</v>
          </cell>
          <cell r="E5905">
            <v>90.41</v>
          </cell>
          <cell r="F5905">
            <v>167.58</v>
          </cell>
        </row>
        <row r="5906">
          <cell r="A5906">
            <v>101824</v>
          </cell>
          <cell r="B5906" t="str">
            <v>RECOMPOSIÇÃO DE BASE E OU SUB-BASE PARA REMENDO PROFUNDO DE SOLO MELHORADO COM CIMENTO (TEOR DE 4%) - INCLUSO RETIRADA E COLOCAÇÃO DO MATERIAL. AF_12/2020</v>
          </cell>
          <cell r="C5906" t="str">
            <v>M3</v>
          </cell>
          <cell r="D5906">
            <v>107.24</v>
          </cell>
          <cell r="E5906">
            <v>90.39</v>
          </cell>
          <cell r="F5906">
            <v>197.63</v>
          </cell>
        </row>
        <row r="5907">
          <cell r="A5907">
            <v>101825</v>
          </cell>
          <cell r="B5907" t="str">
            <v>RECOMPOSIÇÃO DE BASE E OU SUB-BASE PARA REMENDO PROFUNDO DE SOLO COM CIMENTO (TEOR DE 6%) - INCLUSO RETIRADA E COLOCAÇÃO DO MATERIAL. AF_12/2020</v>
          </cell>
          <cell r="C5907" t="str">
            <v>M3</v>
          </cell>
          <cell r="D5907">
            <v>136.49</v>
          </cell>
          <cell r="E5907">
            <v>90.38</v>
          </cell>
          <cell r="F5907">
            <v>226.87</v>
          </cell>
        </row>
        <row r="5908">
          <cell r="A5908">
            <v>101826</v>
          </cell>
          <cell r="B5908" t="str">
            <v>RECOMPOSIÇÃO DE BASE E OU SUB-BASE PARA REMENDO PROFUNDO DE SOLO COM CIMENTO (TEOR DE 8%) - INCLUSO RETIRADA E COLOCAÇÃO DO MATERIAL. AF_12/2020</v>
          </cell>
          <cell r="C5908" t="str">
            <v>M3</v>
          </cell>
          <cell r="D5908">
            <v>165.35</v>
          </cell>
          <cell r="E5908">
            <v>90.37</v>
          </cell>
          <cell r="F5908">
            <v>255.72</v>
          </cell>
        </row>
        <row r="5909">
          <cell r="A5909">
            <v>101827</v>
          </cell>
          <cell r="B5909" t="str">
            <v>RECOMPOSIÇÃO DE BASE E OU SUB-BASE PARA REMENDO PROFUNDO DE SOLO BRITA (40/60) - INCLUSO RETIRADA E COLOCAÇÃO DO MATERIAL. AF_12/2020</v>
          </cell>
          <cell r="C5909" t="str">
            <v>M3</v>
          </cell>
          <cell r="D5909">
            <v>99.089999999999989</v>
          </cell>
          <cell r="E5909">
            <v>90.39</v>
          </cell>
          <cell r="F5909">
            <v>189.48</v>
          </cell>
        </row>
        <row r="5910">
          <cell r="A5910">
            <v>101828</v>
          </cell>
          <cell r="B5910" t="str">
            <v>RECOMPOSIÇÃO DE BASE E OU SUB-BASE PARA REMENDO PROFUNDO DE SOLO BRITA (50/50) - INCLUSO RETIRADA E COLOCAÇÃO DO MATERIAL. AF_12/2020</v>
          </cell>
          <cell r="C5910" t="str">
            <v>M3</v>
          </cell>
          <cell r="D5910">
            <v>90.039999999999992</v>
          </cell>
          <cell r="E5910">
            <v>90.41</v>
          </cell>
          <cell r="F5910">
            <v>180.45</v>
          </cell>
        </row>
        <row r="5911">
          <cell r="A5911">
            <v>101829</v>
          </cell>
          <cell r="B5911" t="str">
            <v>RECOMPOSIÇÃO DE BASE E OU SUB-BASE PARA REMENDO PROFUNDO DE SOLO BRITA (40/60) COM CIMENTO (TEOR DE 4%) - INCLUSO RETIRADA E COLOCAÇÃO DO MATERIAL. AF_12/2020</v>
          </cell>
          <cell r="C5911" t="str">
            <v>M3</v>
          </cell>
          <cell r="D5911">
            <v>159.25</v>
          </cell>
          <cell r="E5911">
            <v>90.38</v>
          </cell>
          <cell r="F5911">
            <v>249.63</v>
          </cell>
        </row>
        <row r="5912">
          <cell r="A5912">
            <v>101830</v>
          </cell>
          <cell r="B5912" t="str">
            <v>RECOMPOSIÇÃO DE BASE E OU SUB-BASE PARA REMENDO PROFUNDO DE SOLO BRITA (40/60) COM CIMENTO (TEOR DE 6%) - INCLUSO RETIRADA E COLOCAÇÃO DO MATERIAL. AF_12/2020</v>
          </cell>
          <cell r="C5912" t="str">
            <v>M3</v>
          </cell>
          <cell r="D5912">
            <v>187.42000000000002</v>
          </cell>
          <cell r="E5912">
            <v>90.37</v>
          </cell>
          <cell r="F5912">
            <v>277.79000000000002</v>
          </cell>
        </row>
        <row r="5913">
          <cell r="A5913">
            <v>101831</v>
          </cell>
          <cell r="B5913" t="str">
            <v>RECOMPOSIÇÃO DE BASE E OU SUB-BASE PARA REMENDO PROFUNDO DE SOLO BRITA (40/60) COM CIMENTO (TEOR DE 8%) - INCLUSO RETIRADA E COLOCAÇÃO DO MATERIAL. AF_12/2020</v>
          </cell>
          <cell r="C5913" t="str">
            <v>M3</v>
          </cell>
          <cell r="D5913">
            <v>215.19</v>
          </cell>
          <cell r="E5913">
            <v>90.37</v>
          </cell>
          <cell r="F5913">
            <v>305.56</v>
          </cell>
        </row>
        <row r="5914">
          <cell r="A5914">
            <v>101832</v>
          </cell>
          <cell r="B5914" t="str">
            <v>RECOMPOSIÇÃO DE BASE E OU SUB-BASE PARA REMENDO PROFUNDO DE SOLO BRITA (50/50) COM CIMENTO (TEOR DE 4%) - INCLUSO RETIRADA E COLOCAÇÃO DO MATERIAL. AF_12/2020</v>
          </cell>
          <cell r="C5914" t="str">
            <v>M3</v>
          </cell>
          <cell r="D5914">
            <v>150.59</v>
          </cell>
          <cell r="E5914">
            <v>90.38</v>
          </cell>
          <cell r="F5914">
            <v>240.97</v>
          </cell>
        </row>
        <row r="5915">
          <cell r="A5915">
            <v>101833</v>
          </cell>
          <cell r="B5915" t="str">
            <v>RECOMPOSIÇÃO DE BASE E OU SUB-BASE PARA REMENDO PROFUNDO DE SOLO BRITA (50/50) COM CIMENTO (TEOR DE 6%) - INCLUSO RETIRADA E COLOCAÇÃO DO MATERIAL. AF_12/2020</v>
          </cell>
          <cell r="C5915" t="str">
            <v>M3</v>
          </cell>
          <cell r="D5915">
            <v>178.93</v>
          </cell>
          <cell r="E5915">
            <v>90.37</v>
          </cell>
          <cell r="F5915">
            <v>269.3</v>
          </cell>
        </row>
        <row r="5916">
          <cell r="A5916">
            <v>101834</v>
          </cell>
          <cell r="B5916" t="str">
            <v>RECOMPOSIÇÃO DE BASE E OU SUB-BASE PARA REMENDO PROFUNDO DE SOLO BRITA (50/50) COM CIMENTO (TEOR DE 8%) - INCLUSO RETIRADA E COLOCAÇÃO DO MATERIAL. AF_12/2020</v>
          </cell>
          <cell r="C5916" t="str">
            <v>M3</v>
          </cell>
          <cell r="D5916">
            <v>206.88</v>
          </cell>
          <cell r="E5916">
            <v>90.37</v>
          </cell>
          <cell r="F5916">
            <v>297.25</v>
          </cell>
        </row>
        <row r="5917">
          <cell r="A5917">
            <v>101835</v>
          </cell>
          <cell r="B5917" t="str">
            <v>RECOMPOSIÇÃO DE BASE E OU SUB-BASE PARA REMENDO PROFUNDO DE BRITA GRADUADA SIMPLES - INCLUSO RETIRADA E COLOCAÇÃO DO MATERIAL. AF_12/2020</v>
          </cell>
          <cell r="C5917" t="str">
            <v>M3</v>
          </cell>
          <cell r="D5917">
            <v>150.28</v>
          </cell>
          <cell r="E5917">
            <v>92.03</v>
          </cell>
          <cell r="F5917">
            <v>242.31</v>
          </cell>
        </row>
        <row r="5918">
          <cell r="A5918">
            <v>101836</v>
          </cell>
          <cell r="B5918" t="str">
            <v>RECOMPOSIÇÃO DE BASE E OU SUB-BASE PARA FECHAMENTO DE VALAS DE SOLOS DE COMPORTAMENTO LATERÍTICO (ARENOSO) - INCLUSO RETIRADA E COLOCAÇÃO DO MATERIAL. AF_12/2020</v>
          </cell>
          <cell r="C5918" t="str">
            <v>M3</v>
          </cell>
          <cell r="D5918">
            <v>20.25</v>
          </cell>
          <cell r="E5918">
            <v>7.62</v>
          </cell>
          <cell r="F5918">
            <v>27.87</v>
          </cell>
        </row>
        <row r="5919">
          <cell r="A5919">
            <v>101837</v>
          </cell>
          <cell r="B5919" t="str">
            <v>RECOMPOSIÇÃO DE BASE E OU SUB-BASE PARA FECHAMENTO DE VALAS DE SOLO MELHORADO COM CIMENTO (TEOR DE 2%) - INCLUSO RETIRADA E COLOCAÇÃO DO MATERIAL. AF_12/2020</v>
          </cell>
          <cell r="C5919" t="str">
            <v>M3</v>
          </cell>
          <cell r="D5919">
            <v>52.54</v>
          </cell>
          <cell r="E5919">
            <v>7.6</v>
          </cell>
          <cell r="F5919">
            <v>60.14</v>
          </cell>
        </row>
        <row r="5920">
          <cell r="A5920">
            <v>101838</v>
          </cell>
          <cell r="B5920" t="str">
            <v>RECOMPOSIÇÃO DE BASE E OU SUB-BASE PARA FECHAMENTO DE VALAS DE SOLO MELHORADO COM CIMENTO (TEOR DE 4%) - INCLUSO RETIRADA E COLOCAÇÃO DO MATERIAL. AF_12/2020</v>
          </cell>
          <cell r="C5920" t="str">
            <v>M3</v>
          </cell>
          <cell r="D5920">
            <v>82.6</v>
          </cell>
          <cell r="E5920">
            <v>7.59</v>
          </cell>
          <cell r="F5920">
            <v>90.19</v>
          </cell>
        </row>
        <row r="5921">
          <cell r="A5921">
            <v>101839</v>
          </cell>
          <cell r="B5921" t="str">
            <v>RECOMPOSIÇÃO DE BASE E OU SUB-BASE PARA FECHAMENTO DE VALAS DE SOLO COM CIMENTO (TEOR DE 6%) - INCLUSO RETIRADA E COLOCAÇÃO DO MATERIAL. AF_12/2020</v>
          </cell>
          <cell r="C5921" t="str">
            <v>M3</v>
          </cell>
          <cell r="D5921">
            <v>111.84</v>
          </cell>
          <cell r="E5921">
            <v>7.58</v>
          </cell>
          <cell r="F5921">
            <v>119.42</v>
          </cell>
        </row>
        <row r="5922">
          <cell r="A5922">
            <v>101840</v>
          </cell>
          <cell r="B5922" t="str">
            <v>RECOMPOSIÇÃO DE BASE E OU SUB-BASE PARA FECHAMENTO DE VALAS DE SOLO COM CIMENTO (TEOR DE 8%) - INCLUSO RETIRADA E COLOCAÇÃO DO MATERIAL. AF_12/2020</v>
          </cell>
          <cell r="C5922" t="str">
            <v>M3</v>
          </cell>
          <cell r="D5922">
            <v>175.39</v>
          </cell>
          <cell r="E5922">
            <v>25.28</v>
          </cell>
          <cell r="F5922">
            <v>200.67</v>
          </cell>
        </row>
        <row r="5923">
          <cell r="A5923">
            <v>101841</v>
          </cell>
          <cell r="B5923" t="str">
            <v>RECOMPOSIÇÃO DE BASE E OU SUB-BASE PARA FECHAMENTO DE VALAS DE SOLO BRITA (40/60) - INCLUSO RETIRADA E COLOCAÇÃO DO MATERIAL. AF_12/2020</v>
          </cell>
          <cell r="C5923" t="str">
            <v>M3</v>
          </cell>
          <cell r="D5923">
            <v>74.45</v>
          </cell>
          <cell r="E5923">
            <v>7.59</v>
          </cell>
          <cell r="F5923">
            <v>82.04</v>
          </cell>
        </row>
        <row r="5924">
          <cell r="A5924">
            <v>101842</v>
          </cell>
          <cell r="B5924" t="str">
            <v>RECOMPOSIÇÃO DE BASE E OU SUB-BASE PARA FECHAMENTO DE VALAS DE SOLO BRITA (50/50) - INCLUSO RETIRADA E COLOCAÇÃO DO MATERIAL. AF_12/2020</v>
          </cell>
          <cell r="C5924" t="str">
            <v>M3</v>
          </cell>
          <cell r="D5924">
            <v>65.42</v>
          </cell>
          <cell r="E5924">
            <v>7.59</v>
          </cell>
          <cell r="F5924">
            <v>73.010000000000005</v>
          </cell>
        </row>
        <row r="5925">
          <cell r="A5925">
            <v>101843</v>
          </cell>
          <cell r="B5925" t="str">
            <v>RECOMPOSIÇÃO DE BASE E OU SUB-BASE PARA FECHAMENTO DE VALAS DE SOLO BRITA (40/60) COM CIMENTO (TEOR DE 4%) - INCLUSO RETIRADA E COLOCAÇÃO DO MATERIAL. AF_12/2020</v>
          </cell>
          <cell r="C5925" t="str">
            <v>M3</v>
          </cell>
          <cell r="D5925">
            <v>134.60999999999999</v>
          </cell>
          <cell r="E5925">
            <v>7.58</v>
          </cell>
          <cell r="F5925">
            <v>142.19</v>
          </cell>
        </row>
        <row r="5926">
          <cell r="A5926">
            <v>101844</v>
          </cell>
          <cell r="B5926" t="str">
            <v>RECOMPOSIÇÃO DE BASE E OU SUB-BASE PARA FECHAMENTO DE VALAS DE SOLO BRITA (40/60) COM CIMENTO (TEOR DE 6%) - INCLUSO RETIRADA E COLOCAÇÃO DO MATERIAL. AF_12/2020</v>
          </cell>
          <cell r="C5926" t="str">
            <v>M3</v>
          </cell>
          <cell r="D5926">
            <v>162.76999999999998</v>
          </cell>
          <cell r="E5926">
            <v>7.58</v>
          </cell>
          <cell r="F5926">
            <v>170.35</v>
          </cell>
        </row>
        <row r="5927">
          <cell r="A5927">
            <v>101845</v>
          </cell>
          <cell r="B5927" t="str">
            <v>RECOMPOSIÇÃO DE BASE E OU SUB-BASE PARA FECHAMENTO DE VALAS DE SOLO BRITA (40/60) COM CIMENTO (TEOR DE 8%) - INCLUSO RETIRADA E COLOCAÇÃO DO MATERIAL. AF_12/2020</v>
          </cell>
          <cell r="C5927" t="str">
            <v>M3</v>
          </cell>
          <cell r="D5927">
            <v>190.54</v>
          </cell>
          <cell r="E5927">
            <v>7.58</v>
          </cell>
          <cell r="F5927">
            <v>198.12</v>
          </cell>
        </row>
        <row r="5928">
          <cell r="A5928">
            <v>101846</v>
          </cell>
          <cell r="B5928" t="str">
            <v>RECOMPOSIÇÃO DE BASE E OU SUB-BASE PARA FECHAMENTO DE VALAS DE SOLO BRITA (50/50) COM CIMENTO (TEOR DE 4%) - INCLUSO RETIRADA E COLOCAÇÃO DO MATERIAL. AF_12/2020</v>
          </cell>
          <cell r="C5928" t="str">
            <v>M3</v>
          </cell>
          <cell r="D5928">
            <v>125.95</v>
          </cell>
          <cell r="E5928">
            <v>7.58</v>
          </cell>
          <cell r="F5928">
            <v>133.53</v>
          </cell>
        </row>
        <row r="5929">
          <cell r="A5929">
            <v>101847</v>
          </cell>
          <cell r="B5929" t="str">
            <v>RECOMPOSIÇÃO DE BASE E OU SUB-BASE PARA FECHAMENTO DE VALAS DE SOLO BRITA (50/50) COM CIMENTO (TEOR DE 6%) - INCLUSO RETIRADA E COLOCAÇÃO DO MATERIAL. AF_12/2020</v>
          </cell>
          <cell r="C5929" t="str">
            <v>M3</v>
          </cell>
          <cell r="D5929">
            <v>154.28</v>
          </cell>
          <cell r="E5929">
            <v>7.58</v>
          </cell>
          <cell r="F5929">
            <v>161.86000000000001</v>
          </cell>
        </row>
        <row r="5930">
          <cell r="A5930">
            <v>101848</v>
          </cell>
          <cell r="B5930" t="str">
            <v>RECOMPOSIÇÃO DE BASE E OU SUB-BASE PARA FECHAMENTO DE VALAS DE SOLO BRITA (50/50) COM CIMENTO (TEOR DE 8%) - INCLUSO RETIRADA E COLOCAÇÃO DO MATERIAL. AF_12/2020</v>
          </cell>
          <cell r="C5930" t="str">
            <v>M3</v>
          </cell>
          <cell r="D5930">
            <v>182.23</v>
          </cell>
          <cell r="E5930">
            <v>7.58</v>
          </cell>
          <cell r="F5930">
            <v>189.81</v>
          </cell>
        </row>
        <row r="5931">
          <cell r="A5931">
            <v>101849</v>
          </cell>
          <cell r="B5931" t="str">
            <v>RECOMPOSIÇÃO DE BASE E OU SUB-BASE PARA FECHAMENTO DE VALAS DE BRITA GRADUADA SIMPLES - INCLUSO RETIRADA E COLOCAÇÃO DO MATERIAL. AF_12/2020</v>
          </cell>
          <cell r="C5931" t="str">
            <v>M3</v>
          </cell>
          <cell r="D5931">
            <v>125.72</v>
          </cell>
          <cell r="E5931">
            <v>9.15</v>
          </cell>
          <cell r="F5931">
            <v>134.87</v>
          </cell>
        </row>
        <row r="5932">
          <cell r="A5932">
            <v>101850</v>
          </cell>
          <cell r="B5932" t="str">
            <v>REASSENTAMENTO DE PARALELEPÍPEDOS, REJUNTAMENTO COM PÓ DE PEDRA, COM REAPROVEITAMENTO DOS PARALELEPÍPEDOS - INCLUSO RETIRADA E COLOCAÇÃO DO MATERIAL. AF_12/2020</v>
          </cell>
          <cell r="C5932" t="str">
            <v>M2</v>
          </cell>
          <cell r="D5932">
            <v>37.42</v>
          </cell>
          <cell r="E5932">
            <v>27.7</v>
          </cell>
          <cell r="F5932">
            <v>65.12</v>
          </cell>
        </row>
        <row r="5933">
          <cell r="A5933">
            <v>101852</v>
          </cell>
          <cell r="B5933" t="str">
            <v>REASSENTAMENTO DE PARALELEPÍPEDOS, REJUNTAMENTO COM ARGAMASSA, COM REAPROVEITAMENTO DOS PARALELEPÍPEDOS - INCLUSO RETIRADA E COLOCAÇÃO DO MATERIAL. AF_12/2020</v>
          </cell>
          <cell r="C5933" t="str">
            <v>M2</v>
          </cell>
          <cell r="D5933">
            <v>48.210000000000008</v>
          </cell>
          <cell r="E5933">
            <v>32.08</v>
          </cell>
          <cell r="F5933">
            <v>80.290000000000006</v>
          </cell>
        </row>
        <row r="5934">
          <cell r="A5934">
            <v>101853</v>
          </cell>
          <cell r="B5934" t="str">
            <v>REASSENTAMENTO DE PEDRAS POLIÉDRICAS, REJUNTAMENTO COM PÓ DE PEDRA, COM REAPROVEITAMENTO DAS PEDRAS POLIÉDRICAS - INCLUSO RETIRADA E COLOCAÇÃO DO MATERIAL.  AF_12/2020</v>
          </cell>
          <cell r="C5934" t="str">
            <v>M2</v>
          </cell>
          <cell r="D5934">
            <v>34.809999999999995</v>
          </cell>
          <cell r="E5934">
            <v>22.6</v>
          </cell>
          <cell r="F5934">
            <v>57.41</v>
          </cell>
        </row>
        <row r="5935">
          <cell r="A5935">
            <v>101855</v>
          </cell>
          <cell r="B5935" t="str">
            <v>REASSENTAMENTO DE PEDRAS POLIÉDRICAS, REJUNTAMENTO COM ARGAMASSA, COM REAPROVEITAMENTO DAS PEDRAS POLIÉDRICAS - INCLUSO RETIRADA E COLOCAÇÃO DO MATERIAL. AF_12/2020</v>
          </cell>
          <cell r="C5935" t="str">
            <v>M2</v>
          </cell>
          <cell r="D5935">
            <v>55.399999999999991</v>
          </cell>
          <cell r="E5935">
            <v>28.59</v>
          </cell>
          <cell r="F5935">
            <v>83.99</v>
          </cell>
        </row>
        <row r="5936">
          <cell r="A5936">
            <v>101856</v>
          </cell>
          <cell r="B5936" t="str">
            <v>REASSENTAMENTO DE BLOCOS PISOGRAMA PARA PISO INTERTRAVADO, COM REAPROVEITAMENTO DOS BLOCOS PISOGRAMA - INCLUSO RETIRADA E COLOCAÇÃO DO MATERIAL. AF_12/2020</v>
          </cell>
          <cell r="C5936" t="str">
            <v>M2</v>
          </cell>
          <cell r="D5936">
            <v>14.530000000000001</v>
          </cell>
          <cell r="E5936">
            <v>15.75</v>
          </cell>
          <cell r="F5936">
            <v>30.28</v>
          </cell>
        </row>
        <row r="5937">
          <cell r="A5937">
            <v>101857</v>
          </cell>
          <cell r="B5937" t="str">
            <v>REASSENTAMENTO DE BLOCOS SEXTAVADO PARA PISO INTERTRAVADO, ESPESSURA DE 6 CM, EM CALÇADA, COM REAPROVEITAMENTO DOS BLOCOS SEXTAVADOS - INCLUSO RETIRADA E COLOCAÇÃO DO MATERIAL. AF_12/2020</v>
          </cell>
          <cell r="C5937" t="str">
            <v>M2</v>
          </cell>
          <cell r="D5937">
            <v>16.89</v>
          </cell>
          <cell r="E5937">
            <v>20.64</v>
          </cell>
          <cell r="F5937">
            <v>37.53</v>
          </cell>
        </row>
        <row r="5938">
          <cell r="A5938">
            <v>101858</v>
          </cell>
          <cell r="B5938" t="str">
            <v>REASSENTAMENTO DE BLOCOS SEXTAVADO PARA PISO INTERTRAVADO, ESPESSURA DE 6 CM, EM VIA/ESTACIONAMENTO, COM REAPROVEITAMENTO DOS BLOCOS SEXTAVADO - INCLUSO RETIRADA E COLOCAÇÃO DO MATERIAL. AF_12/2020</v>
          </cell>
          <cell r="C5938" t="str">
            <v>M2</v>
          </cell>
          <cell r="D5938">
            <v>14.729999999999997</v>
          </cell>
          <cell r="E5938">
            <v>16.170000000000002</v>
          </cell>
          <cell r="F5938">
            <v>30.9</v>
          </cell>
        </row>
        <row r="5939">
          <cell r="A5939">
            <v>101859</v>
          </cell>
          <cell r="B5939" t="str">
            <v>REASSENTAMENTO DE BLOCOS SEXTAVADO PARA PISO INTERTRAVADO, ESPESSURA DE 8 CM, EM VIA/ESTACIONAMENTO, COM REAPROVEITAMENTO DOS BLOCOS SEXTAVADO - INCLUSO RETIRADA E COLOCAÇÃO DO MATERIAL. AF_12/2020</v>
          </cell>
          <cell r="C5939" t="str">
            <v>M2</v>
          </cell>
          <cell r="D5939">
            <v>15.749999999999996</v>
          </cell>
          <cell r="E5939">
            <v>18.260000000000002</v>
          </cell>
          <cell r="F5939">
            <v>34.01</v>
          </cell>
        </row>
        <row r="5940">
          <cell r="A5940">
            <v>101860</v>
          </cell>
          <cell r="B5940" t="str">
            <v>REASSENTAMENTO DE BLOCOS SEXTAVADO PARA PISO INTERTRAVADO, ESPESSURA DE 10 CM, EM VIA/ESTACIONAMENTO, COM REAPROVEITAMENTO DOS BLOCOS SEXTAVADO - INCLUSO RETIRADA E COLOCAÇÃO DO MATERIAL. AF_12/2020</v>
          </cell>
          <cell r="C5940" t="str">
            <v>M2</v>
          </cell>
          <cell r="D5940">
            <v>17.36</v>
          </cell>
          <cell r="E5940">
            <v>21.53</v>
          </cell>
          <cell r="F5940">
            <v>38.89</v>
          </cell>
        </row>
        <row r="5941">
          <cell r="A5941">
            <v>101861</v>
          </cell>
          <cell r="B5941" t="str">
            <v>REASSENTAMENTO DE BLOCOS RETANGULAR PARA PISO INTERTRAVADO, ESPESSURA DE 4  CM, EM CALÇADA, COM REAPROVEITAMENTO DOS BLOCOS RETANGULAR - INCLUSO RETIRADA E COLOCAÇÃO DO MATERIAL. AF_12/2020</v>
          </cell>
          <cell r="C5941" t="str">
            <v>M2</v>
          </cell>
          <cell r="D5941">
            <v>16.549999999999997</v>
          </cell>
          <cell r="E5941">
            <v>19.93</v>
          </cell>
          <cell r="F5941">
            <v>36.479999999999997</v>
          </cell>
        </row>
        <row r="5942">
          <cell r="A5942">
            <v>101862</v>
          </cell>
          <cell r="B5942" t="str">
            <v>REASSENTAMENTO DE BLOCOS RETANGULAR PARA PISO INTERTRAVADO, ESPESSURA DE 6 CM, EM CALÇADA, COM REAPROVEITAMENTO DOS BLOCOS RETANGULAR - INCLUSO RETIRADA E COLOCAÇÃO DO MATERIAL. AF_12/2020</v>
          </cell>
          <cell r="C5942" t="str">
            <v>M2</v>
          </cell>
          <cell r="D5942">
            <v>17.600000000000001</v>
          </cell>
          <cell r="E5942">
            <v>22.04</v>
          </cell>
          <cell r="F5942">
            <v>39.64</v>
          </cell>
        </row>
        <row r="5943">
          <cell r="A5943">
            <v>101863</v>
          </cell>
          <cell r="B5943" t="str">
            <v>REASSENTAMENTO DE BLOCOS RETANGULAR PARA PISO INTERTRAVADO, ESPESSURA DE 6 CM, EM VIA/ESTACIONAMENTO, COM REAPROVEITAMENTO DOS BLOCOS RETANGULAR - INCLUSO RETIRADA E COLOCAÇÃO DO MATERIAL. AF_12/2020</v>
          </cell>
          <cell r="C5943" t="str">
            <v>M2</v>
          </cell>
          <cell r="D5943">
            <v>14.86</v>
          </cell>
          <cell r="E5943">
            <v>16.47</v>
          </cell>
          <cell r="F5943">
            <v>31.33</v>
          </cell>
        </row>
        <row r="5944">
          <cell r="A5944">
            <v>101864</v>
          </cell>
          <cell r="B5944" t="str">
            <v>REASSENTAMENTO DE BLOCOS RETANGULAR PARA PISO INTERTRAVADO, ESPESSURA DE 8 CM, EM VIA/ESTACIONAMENTO, COM REAPROVEITAMENTO DOS BLOCOS RETANGULAR - INCLUSO RETIRADA E COLOCAÇÃO DO MATERIAL. AF_12/2020</v>
          </cell>
          <cell r="C5944" t="str">
            <v>M2</v>
          </cell>
          <cell r="D5944">
            <v>16.479999999999997</v>
          </cell>
          <cell r="E5944">
            <v>19.75</v>
          </cell>
          <cell r="F5944">
            <v>36.229999999999997</v>
          </cell>
        </row>
        <row r="5945">
          <cell r="A5945">
            <v>101865</v>
          </cell>
          <cell r="B5945" t="str">
            <v>REASSENTAMENTO DE BLOCOS RETANGULAR PARA PISO INTERTRAVADO, ESPESSURA DE 10 CM, EM VIA/ESTACIONAMENTO, COM REAPROVEITAMENTO DOS BLOCOS RETANGULAR - INCLUSO RETIRADA E COLOCAÇÃO DO MATERIAL. AF_12/2020</v>
          </cell>
          <cell r="C5945" t="str">
            <v>M2</v>
          </cell>
          <cell r="D5945">
            <v>18.089999999999996</v>
          </cell>
          <cell r="E5945">
            <v>23.03</v>
          </cell>
          <cell r="F5945">
            <v>41.12</v>
          </cell>
        </row>
        <row r="5946">
          <cell r="A5946">
            <v>101866</v>
          </cell>
          <cell r="B5946" t="str">
            <v>REASSENTAMENTO DE BLOCOS 16 FACES PARA PISO INTERTRAVADO, ESPESSURA DE 4  CM, EM CALÇADA, COM REAPROVEITAMENTO DOS BLOCOS 16 FACES - INCLUSO RETIRADA E COLOCAÇÃO DO MATERIAL. AF_12/2020</v>
          </cell>
          <cell r="C5946" t="str">
            <v>M2</v>
          </cell>
          <cell r="D5946">
            <v>16.62</v>
          </cell>
          <cell r="E5946">
            <v>20.09</v>
          </cell>
          <cell r="F5946">
            <v>36.71</v>
          </cell>
        </row>
        <row r="5947">
          <cell r="A5947">
            <v>101867</v>
          </cell>
          <cell r="B5947" t="str">
            <v>REASSENTAMENTO DE BLOCOS 16 FACES PARA PISO INTERTRAVADO, ESPESSURA DE 6 CM, EM CALÇADA, COM REAPROVEITAMENTO DOS BLOCOS 16 FACES - INCLUSO RETIRADA E COLOCAÇÃO DO MATERIAL. AF_12/2020</v>
          </cell>
          <cell r="C5947" t="str">
            <v>M2</v>
          </cell>
          <cell r="D5947">
            <v>18.240000000000002</v>
          </cell>
          <cell r="E5947">
            <v>23.36</v>
          </cell>
          <cell r="F5947">
            <v>41.6</v>
          </cell>
        </row>
        <row r="5948">
          <cell r="A5948">
            <v>101868</v>
          </cell>
          <cell r="B5948" t="str">
            <v>REASSENTAMENTO DE BLOCOS 16 FACES PARA PISO INTERTRAVADO, ESPESSURA DE 6 CM, EM VIA/ESTACIONAMENTO, COM REAPROVEITAMENTO DOS BLOCOS 16 FACES - INCLUSO RETIRADA E COLOCAÇÃO DO MATERIAL. AF_12/2020</v>
          </cell>
          <cell r="C5948" t="str">
            <v>M2</v>
          </cell>
          <cell r="D5948">
            <v>15.5</v>
          </cell>
          <cell r="E5948">
            <v>17.79</v>
          </cell>
          <cell r="F5948">
            <v>33.29</v>
          </cell>
        </row>
        <row r="5949">
          <cell r="A5949">
            <v>101869</v>
          </cell>
          <cell r="B5949" t="str">
            <v>REASSENTAMENTO DE BLOCOS 16 FACES PARA PISO INTERTRAVADO, ESPESSURA DE 8 CM, EM VIA/ESTACIONAMENTO, COM REAPROVEITAMENTO DOS BLOCOS 16 FACES - INCLUSO RETIRADA E COLOCAÇÃO DO MATERIAL. AF_12/2020</v>
          </cell>
          <cell r="C5949" t="str">
            <v>M2</v>
          </cell>
          <cell r="D5949">
            <v>17.11</v>
          </cell>
          <cell r="E5949">
            <v>21.08</v>
          </cell>
          <cell r="F5949">
            <v>38.19</v>
          </cell>
        </row>
        <row r="5950">
          <cell r="A5950">
            <v>101870</v>
          </cell>
          <cell r="B5950" t="str">
            <v>REASSENTAMENTO DE BLOCOS 16 FACES PARA PISO INTERTRAVADO, ESPESSURA DE 10 CM, EM VIA/ESTACIONAMENTO, COM REAPROVEITAMENTO DOS BLOCOS 16 FACES - INCLUSO RETIRADA E COLOCAÇÃO DO MATERIAL. AF_12/2020</v>
          </cell>
          <cell r="C5950" t="str">
            <v>M2</v>
          </cell>
          <cell r="D5950">
            <v>18.73</v>
          </cell>
          <cell r="E5950">
            <v>24.34</v>
          </cell>
          <cell r="F5950">
            <v>43.07</v>
          </cell>
        </row>
        <row r="5951">
          <cell r="A5951">
            <v>102098</v>
          </cell>
          <cell r="B5951" t="str">
            <v>RECOMPOSIÇÃO DE REVESTIMENTO EM CONCRETO ASFÁLTICO (AQUISIÇÃO EM USINA), PARA O FECHAMENTO DE VALAS - INCLUSO DEMOLIÇÃO DO PAVIMENTO. AF_12/2020</v>
          </cell>
          <cell r="C5951" t="str">
            <v>M3</v>
          </cell>
          <cell r="D5951">
            <v>1502.92</v>
          </cell>
          <cell r="E5951">
            <v>230.81</v>
          </cell>
          <cell r="F5951">
            <v>1733.73</v>
          </cell>
        </row>
        <row r="5952">
          <cell r="A5952">
            <v>102988</v>
          </cell>
          <cell r="B5952" t="str">
            <v>RECOMPOSIÇÃO DE PAVIMENTO EM PISO INTERTRAVADO, COM REAPROVEITAMENTO DOS BLOCOS INTERTRAVADOS, PARA FECHAMENTO DE VALAS - INCLUSO RETIRADA E COLOCAÇÃO DO MATERIAL. AF_12/2020</v>
          </cell>
          <cell r="C5952" t="str">
            <v>M2</v>
          </cell>
          <cell r="D5952">
            <v>26.14</v>
          </cell>
          <cell r="E5952">
            <v>37.299999999999997</v>
          </cell>
          <cell r="F5952">
            <v>63.44</v>
          </cell>
        </row>
        <row r="5953">
          <cell r="A5953">
            <v>100576</v>
          </cell>
          <cell r="B5953" t="str">
            <v>REGULARIZAÇÃO E COMPACTAÇÃO DE SUBLEITO DE SOLO  PREDOMINANTEMENTE ARGILOSO. AF_11/2019</v>
          </cell>
          <cell r="C5953" t="str">
            <v>M2</v>
          </cell>
          <cell r="D5953">
            <v>1.99</v>
          </cell>
          <cell r="E5953">
            <v>0.7</v>
          </cell>
          <cell r="F5953">
            <v>2.69</v>
          </cell>
        </row>
        <row r="5954">
          <cell r="A5954">
            <v>100577</v>
          </cell>
          <cell r="B5954" t="str">
            <v>REGULARIZAÇÃO E COMPACTAÇÃO DE SUBLEITO DE SOLO PREDOMINANTEMENTE ARENOSO. AF_11/2019</v>
          </cell>
          <cell r="C5954" t="str">
            <v>M2</v>
          </cell>
          <cell r="D5954">
            <v>1.03</v>
          </cell>
          <cell r="E5954">
            <v>0.26</v>
          </cell>
          <cell r="F5954">
            <v>1.29</v>
          </cell>
        </row>
        <row r="5955">
          <cell r="A5955">
            <v>96388</v>
          </cell>
          <cell r="B5955" t="str">
            <v>EXECUÇÃO E COMPACTAÇÃO DE BASE E OU SUB BASE PARA PAVIMENTAÇÃO DE SOLOS DE COMPORTAMENTO LATERÍTICO (ARENOSO) - EXCLUSIVE SOLO, ESCAVAÇÃO, CARGA E TRANSPORTE. AF_11/2019</v>
          </cell>
          <cell r="C5955" t="str">
            <v>M3</v>
          </cell>
          <cell r="D5955">
            <v>10.27</v>
          </cell>
          <cell r="E5955">
            <v>2.71</v>
          </cell>
          <cell r="F5955">
            <v>12.98</v>
          </cell>
        </row>
        <row r="5956">
          <cell r="A5956">
            <v>96389</v>
          </cell>
          <cell r="B5956" t="str">
            <v>EXECUÇÃO E COMPACTAÇÃO DE BASE E OU SUB BASE PARA PAVIMENTAÇÃO DE SOLO (PREDOMINANTEMENTE ARENOSO) COM CIMENTO (TEOR DE 2%) - EXCLUSIVE SOLO, ESCAVAÇÃO, CARGA E TRANSPORTE. AF_11/2019</v>
          </cell>
          <cell r="C5956" t="str">
            <v>M3</v>
          </cell>
          <cell r="D5956">
            <v>46.120000000000005</v>
          </cell>
          <cell r="E5956">
            <v>4.26</v>
          </cell>
          <cell r="F5956">
            <v>50.38</v>
          </cell>
        </row>
        <row r="5957">
          <cell r="A5957">
            <v>96390</v>
          </cell>
          <cell r="B5957" t="str">
            <v>EXECUÇÃO E COMPACTAÇÃO DE BASE E OU SUB BASE PARA PAVIMENTAÇÃO DE SOLO (PREDOMINANTEMENTE ARENOSO) COM CIMENTO (TEOR DE 4%) - EXCLUSIVE SOLO, ESCAVAÇÃO, CARGA E TRANSPORTE. AF_11/2019</v>
          </cell>
          <cell r="C5957" t="str">
            <v>M3</v>
          </cell>
          <cell r="D5957">
            <v>74.459999999999994</v>
          </cell>
          <cell r="E5957">
            <v>4.1100000000000003</v>
          </cell>
          <cell r="F5957">
            <v>78.569999999999993</v>
          </cell>
        </row>
        <row r="5958">
          <cell r="A5958">
            <v>96391</v>
          </cell>
          <cell r="B5958" t="str">
            <v>EXECUÇÃO E COMPACTAÇÃO DE BASE E OU SUB BASE PARA PAVIMENTAÇÃO DE SOLO (PREDOMINANTEMENTE ARENOSO) COM CIMENTO (TEOR DE 6%) - EXCLUSIVE SOLO, ESCAVAÇÃO, CARGA E TRANSPORTE. AF_11/2019</v>
          </cell>
          <cell r="C5958" t="str">
            <v>M3</v>
          </cell>
          <cell r="D5958">
            <v>104.17</v>
          </cell>
          <cell r="E5958">
            <v>4.46</v>
          </cell>
          <cell r="F5958">
            <v>108.63</v>
          </cell>
        </row>
        <row r="5959">
          <cell r="A5959">
            <v>96392</v>
          </cell>
          <cell r="B5959" t="str">
            <v>EXECUÇÃO E COMPACTAÇÃO DE BASE E OU SUB BASE PARA PAVIMENTAÇÃO DE SOLO (PREDOMINANTEMENTE ARENOSO) COM CIMENTO (TEOR DE 8%) - EXCLUSIVE SOLO, ESCAVAÇÃO, CARGA E TRANSPORTE. AF_11/2019</v>
          </cell>
          <cell r="C5959" t="str">
            <v>M3</v>
          </cell>
          <cell r="D5959">
            <v>133.01999999999998</v>
          </cell>
          <cell r="E5959">
            <v>4.46</v>
          </cell>
          <cell r="F5959">
            <v>137.47999999999999</v>
          </cell>
        </row>
        <row r="5960">
          <cell r="A5960">
            <v>96396</v>
          </cell>
          <cell r="B5960" t="str">
            <v>EXECUÇÃO E COMPACTAÇÃO DE BASE E OU SUB BASE PARA PAVIMENTAÇÃO DE BRITA GRADUADA SIMPLES - EXCLUSIVE CARGA E TRANSPORTE. AF_11/2019</v>
          </cell>
          <cell r="C5960" t="str">
            <v>M3</v>
          </cell>
          <cell r="D5960">
            <v>116.86</v>
          </cell>
          <cell r="E5960">
            <v>4.5999999999999996</v>
          </cell>
          <cell r="F5960">
            <v>121.46</v>
          </cell>
        </row>
        <row r="5961">
          <cell r="A5961">
            <v>96397</v>
          </cell>
          <cell r="B5961" t="str">
            <v>EXECUÇÃO E COMPACTAÇÃO DE BASE E OU SUB BASE PARA PAVIMENTAÇÃO DE BRITA GRADUADA SIMPLES TRATADA COM CIMENTO - EXCLUSIVE CARGA E TRANSPORTE. AF_11/2019</v>
          </cell>
          <cell r="C5961" t="str">
            <v>M3</v>
          </cell>
          <cell r="D5961">
            <v>175.13</v>
          </cell>
          <cell r="E5961">
            <v>5.08</v>
          </cell>
          <cell r="F5961">
            <v>180.21</v>
          </cell>
        </row>
        <row r="5962">
          <cell r="A5962">
            <v>96398</v>
          </cell>
          <cell r="B5962" t="str">
            <v>EXECUÇÃO E COMPACTAÇÃO DE BASE E OU SUB BASE PARA PAVIMENTAÇÃO DE CONCRETO COMPACTADO COM ROLO - EXCLUSIVE CARGA E TRANSPORTE. AF_11/2019</v>
          </cell>
          <cell r="C5962" t="str">
            <v>M3</v>
          </cell>
          <cell r="D5962">
            <v>250.79000000000002</v>
          </cell>
          <cell r="E5962">
            <v>5.68</v>
          </cell>
          <cell r="F5962">
            <v>256.47000000000003</v>
          </cell>
        </row>
        <row r="5963">
          <cell r="A5963">
            <v>96399</v>
          </cell>
          <cell r="B5963" t="str">
            <v>EXECUÇÃO E COMPACTAÇÃO DE BASE E OU SUB BASE PARA PAVIMENTAÇÃO DE PEDRA RACHÃO  - EXCLUSIVE CARGA E TRANSPORTE. AF_11/2019</v>
          </cell>
          <cell r="C5963" t="str">
            <v>M3</v>
          </cell>
          <cell r="D5963">
            <v>79.23</v>
          </cell>
          <cell r="E5963">
            <v>3.78</v>
          </cell>
          <cell r="F5963">
            <v>83.01</v>
          </cell>
        </row>
        <row r="5964">
          <cell r="A5964">
            <v>96400</v>
          </cell>
          <cell r="B5964" t="str">
            <v>EXECUÇÃO E COMPACTAÇÃO DE BASE E OU SUB BASE PARA PAVIMENTAÇÃO DE MACADAME SECO - EXCLUSIVE CARGA E TRANSPORTE. AF_11/2019</v>
          </cell>
          <cell r="C5964" t="str">
            <v>M3</v>
          </cell>
          <cell r="D5964">
            <v>105.15</v>
          </cell>
          <cell r="E5964">
            <v>5.41</v>
          </cell>
          <cell r="F5964">
            <v>110.56</v>
          </cell>
        </row>
        <row r="5965">
          <cell r="A5965">
            <v>100564</v>
          </cell>
          <cell r="B5965" t="str">
            <v>EXECUÇÃO E COMPACTAÇÃO DE BASE E OU SUB-BASE PARA PAVIMENTAÇÃO DE SOLO (PREDOMINANTEMENTE ARENOSO) BRITA - 40/60 - EXCLUSIVE SOLO, ESCAVAÇÃO, CARGA E TRANSPORTE. AF_11/2019</v>
          </cell>
          <cell r="C5965" t="str">
            <v>M3</v>
          </cell>
          <cell r="D5965">
            <v>71.929999999999993</v>
          </cell>
          <cell r="E5965">
            <v>6.87</v>
          </cell>
          <cell r="F5965">
            <v>78.8</v>
          </cell>
        </row>
        <row r="5966">
          <cell r="A5966">
            <v>100565</v>
          </cell>
          <cell r="B5966" t="str">
            <v>EXECUÇÃO E COMPACTAÇÃO DE BASE E OU SUB-BASE PARA PAVIMENTAÇÃO DE SOLO (PREDOMINANTEMENTE ARENOSO) BRITA - 50/50 - EXCLUSIVE SOLO, ESCAVAÇÃO, CARGA E TRANSPORTE. AF_11/2019</v>
          </cell>
          <cell r="C5966" t="str">
            <v>M3</v>
          </cell>
          <cell r="D5966">
            <v>62.93</v>
          </cell>
          <cell r="E5966">
            <v>6.87</v>
          </cell>
          <cell r="F5966">
            <v>69.8</v>
          </cell>
        </row>
        <row r="5967">
          <cell r="A5967">
            <v>100566</v>
          </cell>
          <cell r="B5967" t="str">
            <v>EXECUÇÃO E COMPACTAÇÃO DE BASE E OU SUB-BASE PARA PAVIMENTAÇÃO DE SOLO (PREDOMINANTEMENTE ARENOSO) BRITA - 40/60 COM CIMENTO (TEOR DE 4%) - EXCLUSIVE SOLO, ESCAVAÇÃO, CARGA E TRANSPORTE. AF_11/2019</v>
          </cell>
          <cell r="C5967" t="str">
            <v>M3</v>
          </cell>
          <cell r="D5967">
            <v>132.1</v>
          </cell>
          <cell r="E5967">
            <v>6.85</v>
          </cell>
          <cell r="F5967">
            <v>138.94999999999999</v>
          </cell>
        </row>
        <row r="5968">
          <cell r="A5968">
            <v>100567</v>
          </cell>
          <cell r="B5968" t="str">
            <v>EXECUÇÃO E COMPACTAÇÃO DE BASE E OU SUB-BASE PARA PAVIMENTAÇÃO DE SOLO (PREDOMINANTEMENTE ARENOSO) BRITA - 40/60 COM CIMENTO (TEOR DE 6%) - EXCLUSIVE SOLO, ESCAVAÇÃO, CARGA E TRANSPORTE. AF_11/2019</v>
          </cell>
          <cell r="C5968" t="str">
            <v>M3</v>
          </cell>
          <cell r="D5968">
            <v>160.29999999999998</v>
          </cell>
          <cell r="E5968">
            <v>6.84</v>
          </cell>
          <cell r="F5968">
            <v>167.14</v>
          </cell>
        </row>
        <row r="5969">
          <cell r="A5969">
            <v>100568</v>
          </cell>
          <cell r="B5969" t="str">
            <v>EXECUÇÃO E COMPACTAÇÃO DE BASE E OU SUB-BASE PARA PAVIMENTAÇÃO DE SOLO (PREDOMINANTEMENTE ARENOSO) BRITA - 40/60 COM CIMENTO (TEOR DE 8%) - EXCLUSIVE SOLO, ESCAVAÇÃO, CARGA E TRANSPORTE. AF_11/2019</v>
          </cell>
          <cell r="C5969" t="str">
            <v>M3</v>
          </cell>
          <cell r="D5969">
            <v>188.03</v>
          </cell>
          <cell r="E5969">
            <v>6.84</v>
          </cell>
          <cell r="F5969">
            <v>194.87</v>
          </cell>
        </row>
        <row r="5970">
          <cell r="A5970">
            <v>100569</v>
          </cell>
          <cell r="B5970" t="str">
            <v>EXECUÇÃO E COMPACTAÇÃO DE BASE E OU SUB-BASE PARA PAVIMENTAÇÃO DE SOLO (PREDOMINANTEMENTE ARENOSO) BRITA - 50/50 COM CIMENTO (TEOR DE 4%)  - EXCLUSIVE SOLO, ESCAVAÇÃO, CARGA E TRANSPORTE. AF_11/2019</v>
          </cell>
          <cell r="C5970" t="str">
            <v>M3</v>
          </cell>
          <cell r="D5970">
            <v>123.43</v>
          </cell>
          <cell r="E5970">
            <v>6.85</v>
          </cell>
          <cell r="F5970">
            <v>130.28</v>
          </cell>
        </row>
        <row r="5971">
          <cell r="A5971">
            <v>100570</v>
          </cell>
          <cell r="B5971" t="str">
            <v>EXECUÇÃO E COMPACTAÇÃO DE BASE E OU SUB-BASE PARA PAVIMENTAÇÃO DE SOLO (PREDOMINANTEMENTE ARENOSO) BRITA - 50/50 COM CIMENTO (TEOR DE 6%) - EXCLUSIVE SOLO, ESCAVAÇÃO, CARGA E TRANSPORTE. AF_11/2019</v>
          </cell>
          <cell r="C5971" t="str">
            <v>M3</v>
          </cell>
          <cell r="D5971">
            <v>153.82</v>
          </cell>
          <cell r="E5971">
            <v>7.05</v>
          </cell>
          <cell r="F5971">
            <v>160.87</v>
          </cell>
        </row>
        <row r="5972">
          <cell r="A5972">
            <v>100571</v>
          </cell>
          <cell r="B5972" t="str">
            <v>EXECUÇÃO E COMPACTAÇÃO DE BASE E OU SUB-BASE PARA PAVIMENTAÇÃO DE SOLO (PREDOMINANTEMENTE ARENOSO) BRITA - 50/50 COM CIMENTO (TEOR DE 8%) - EXCLUSIVE SOLO, ESCAVAÇÃO, CARGA E TRANSPORTE. AF_11/2019</v>
          </cell>
          <cell r="C5972" t="str">
            <v>M3</v>
          </cell>
          <cell r="D5972">
            <v>179.76</v>
          </cell>
          <cell r="E5972">
            <v>6.84</v>
          </cell>
          <cell r="F5972">
            <v>186.6</v>
          </cell>
        </row>
        <row r="5973">
          <cell r="A5973">
            <v>100572</v>
          </cell>
          <cell r="B5973" t="str">
            <v>EXECUÇÃO E COMPACTAÇÃO DE BASE E OU SUB-BASE PARA PAVIMENTAÇÃO DE SOLO (PREDOMINANTEMENTE ARGILOSO) BRITA - 40/60 - EXCLUSIVE SOLO, ESCAVAÇÃO, CARGA E TRANSPORTE. AF_11/2019</v>
          </cell>
          <cell r="C5973" t="str">
            <v>M3</v>
          </cell>
          <cell r="D5973">
            <v>75.42</v>
          </cell>
          <cell r="E5973">
            <v>8.6</v>
          </cell>
          <cell r="F5973">
            <v>84.02</v>
          </cell>
        </row>
        <row r="5974">
          <cell r="A5974">
            <v>100573</v>
          </cell>
          <cell r="B5974" t="str">
            <v>EXECUÇÃO E COMPACTAÇÃO DE BASE E OU SUB-BASE PARA PAVIMENTAÇÃO DE SOLO (PREDOMINANTEMENTE ARGILOSO) BRITA - 50/50 - EXCLUSIVE SOLO, ESCAVAÇÃO, CARGA E TRANSPORTE. AF_11/2019</v>
          </cell>
          <cell r="C5974" t="str">
            <v>M3</v>
          </cell>
          <cell r="D5974">
            <v>66.41</v>
          </cell>
          <cell r="E5974">
            <v>8.61</v>
          </cell>
          <cell r="F5974">
            <v>75.02</v>
          </cell>
        </row>
        <row r="5975">
          <cell r="A5975">
            <v>100574</v>
          </cell>
          <cell r="B5975" t="str">
            <v>ESPALHAMENTO DE MATERIAL COM TRATOR DE ESTEIRAS. AF_11/2019</v>
          </cell>
          <cell r="C5975" t="str">
            <v>M3</v>
          </cell>
          <cell r="D5975">
            <v>1.17</v>
          </cell>
          <cell r="E5975">
            <v>0.35</v>
          </cell>
          <cell r="F5975">
            <v>1.52</v>
          </cell>
        </row>
        <row r="5976">
          <cell r="A5976">
            <v>100575</v>
          </cell>
          <cell r="B5976" t="str">
            <v>REGULARIZAÇÃO DE SUPERFÍCIES COM MOTONIVELADORA. AF_11/2019</v>
          </cell>
          <cell r="C5976" t="str">
            <v>M2</v>
          </cell>
          <cell r="D5976">
            <v>0.10999999999999999</v>
          </cell>
          <cell r="E5976">
            <v>0.04</v>
          </cell>
          <cell r="F5976">
            <v>0.15</v>
          </cell>
        </row>
        <row r="5977">
          <cell r="A5977">
            <v>101767</v>
          </cell>
          <cell r="B5977" t="str">
            <v>EXECUÇÃO E COMPACTAÇÃO DE BASE E OU SUB BASE PARA PAVIMENTAÇÃO DE SOLOS ESTABILIZADOS GRANULOMETRICAMENTE COM MISTURA DE SOLOS EM PISTA - EXCLUSIVE SOLO, ESCAVAÇÃO, CARGA E TRANSPORTE. AF_11/2019</v>
          </cell>
          <cell r="C5977" t="str">
            <v>M3</v>
          </cell>
          <cell r="D5977">
            <v>21.15</v>
          </cell>
          <cell r="E5977">
            <v>8.69</v>
          </cell>
          <cell r="F5977">
            <v>29.84</v>
          </cell>
        </row>
        <row r="5978">
          <cell r="A5978">
            <v>101768</v>
          </cell>
          <cell r="B5978" t="str">
            <v>EXECUÇÃO E COMPACTAÇÃO DE BASE E OU SUB BASE PARA PAVIMENTAÇÃO DE SOLO ESTABILIZADO GRANULOMETRICAMENTE SEM MISTURA DE SOLOS - EXCLUSIVE SOLO, ESCAVAÇÃO, CARGA E TRANSPORTE. AF_11/2023</v>
          </cell>
          <cell r="C5978" t="str">
            <v>M3</v>
          </cell>
          <cell r="D5978">
            <v>19.259999999999998</v>
          </cell>
          <cell r="E5978">
            <v>6.24</v>
          </cell>
          <cell r="F5978">
            <v>25.5</v>
          </cell>
        </row>
        <row r="5979">
          <cell r="A5979">
            <v>92391</v>
          </cell>
          <cell r="B5979" t="str">
            <v>EXECUÇÃO DE PAVIMENTO EM PISO INTERTRAVADO, COM BLOCO PISOGRAMA DE 35 X 15 CM, ESPESSURA 6 CM. AF_10/2022</v>
          </cell>
          <cell r="C5979" t="str">
            <v>M2</v>
          </cell>
          <cell r="D5979">
            <v>49.04</v>
          </cell>
          <cell r="E5979">
            <v>3.35</v>
          </cell>
          <cell r="F5979">
            <v>52.39</v>
          </cell>
        </row>
        <row r="5980">
          <cell r="A5980">
            <v>92392</v>
          </cell>
          <cell r="B5980" t="str">
            <v>EXECUÇÃO DE PAVIMENTO EM PISO INTERTRAVADO, COM BLOCO PISOGRAMA DE 35 X 15 CM, ESPESSURA 8 CM. AF_10/2022</v>
          </cell>
          <cell r="C5980" t="str">
            <v>M2</v>
          </cell>
          <cell r="D5980">
            <v>99.79</v>
          </cell>
          <cell r="E5980">
            <v>3.77</v>
          </cell>
          <cell r="F5980">
            <v>103.56</v>
          </cell>
        </row>
        <row r="5981">
          <cell r="A5981">
            <v>92393</v>
          </cell>
          <cell r="B5981" t="str">
            <v>EXECUÇÃO DE PAVIMENTO EM PISO INTERTRAVADO, COM BLOCO SEXTAVADO DE 25 X 25 CM, ESPESSURA 6 CM. AF_10/2022</v>
          </cell>
          <cell r="C5981" t="str">
            <v>M2</v>
          </cell>
          <cell r="D5981">
            <v>47.86</v>
          </cell>
          <cell r="E5981">
            <v>4.3099999999999996</v>
          </cell>
          <cell r="F5981">
            <v>52.17</v>
          </cell>
        </row>
        <row r="5982">
          <cell r="A5982">
            <v>92394</v>
          </cell>
          <cell r="B5982" t="str">
            <v>EXECUÇÃO DE PAVIMENTO EM PISO INTERTRAVADO, COM BLOCO SEXTAVADO DE 25 X 25 CM, ESPESSURA 8 CM. AF_10/2022</v>
          </cell>
          <cell r="C5982" t="str">
            <v>M2</v>
          </cell>
          <cell r="D5982">
            <v>58.61</v>
          </cell>
          <cell r="E5982">
            <v>5.89</v>
          </cell>
          <cell r="F5982">
            <v>64.5</v>
          </cell>
        </row>
        <row r="5983">
          <cell r="A5983">
            <v>92395</v>
          </cell>
          <cell r="B5983" t="str">
            <v>EXECUÇÃO DE PAVIMENTO EM PISO INTERTRAVADO, COM BLOCO SEXTAVADO DE 25 X 25 CM, ESPESSURA 10 CM. AF_10/2022</v>
          </cell>
          <cell r="C5983" t="str">
            <v>M2</v>
          </cell>
          <cell r="D5983">
            <v>69.38</v>
          </cell>
          <cell r="E5983">
            <v>8.0399999999999991</v>
          </cell>
          <cell r="F5983">
            <v>77.42</v>
          </cell>
        </row>
        <row r="5984">
          <cell r="A5984">
            <v>92396</v>
          </cell>
          <cell r="B5984" t="str">
            <v>EXECUÇÃO DE PASSEIO EM PISO INTERTRAVADO, COM BLOCO RETANGULAR COR NATURAL DE 20 X 10 CM, ESPESSURA 6 CM. AF_10/2022</v>
          </cell>
          <cell r="C5984" t="str">
            <v>M2</v>
          </cell>
          <cell r="D5984">
            <v>53.55</v>
          </cell>
          <cell r="E5984">
            <v>13.05</v>
          </cell>
          <cell r="F5984">
            <v>66.599999999999994</v>
          </cell>
        </row>
        <row r="5985">
          <cell r="A5985">
            <v>92397</v>
          </cell>
          <cell r="B5985" t="str">
            <v>EXECUÇÃO DE PAVIMENTO EM PISO INTERTRAVADO, COM BLOCO RETANGULAR COR NATURAL DE 20 X 10 CM, ESPESSURA 6 CM. AF_10/2022</v>
          </cell>
          <cell r="C5985" t="str">
            <v>M2</v>
          </cell>
          <cell r="D5985">
            <v>49.160000000000004</v>
          </cell>
          <cell r="E5985">
            <v>7.04</v>
          </cell>
          <cell r="F5985">
            <v>56.2</v>
          </cell>
        </row>
        <row r="5986">
          <cell r="A5986">
            <v>92398</v>
          </cell>
          <cell r="B5986" t="str">
            <v>EXECUÇÃO DE PAVIMENTO EM PISO INTERTRAVADO, COM BLOCO RETANGULAR COR NATURAL DE 20 X 10 CM, ESPESSURA 8 CM. AF_10/2022</v>
          </cell>
          <cell r="C5986" t="str">
            <v>M2</v>
          </cell>
          <cell r="D5986">
            <v>60.29</v>
          </cell>
          <cell r="E5986">
            <v>9.2100000000000009</v>
          </cell>
          <cell r="F5986">
            <v>69.5</v>
          </cell>
        </row>
        <row r="5987">
          <cell r="A5987">
            <v>92400</v>
          </cell>
          <cell r="B5987" t="str">
            <v>EXECUÇÃO DE PAVIMENTO EM PISO INTERTRAVADO, COM BLOCO RETANGULAR DE 20 X 10 CM, ESPESSURA 10 CM. AF_10/2022</v>
          </cell>
          <cell r="C5987" t="str">
            <v>M2</v>
          </cell>
          <cell r="D5987">
            <v>70.009999999999991</v>
          </cell>
          <cell r="E5987">
            <v>11.37</v>
          </cell>
          <cell r="F5987">
            <v>81.38</v>
          </cell>
        </row>
        <row r="5988">
          <cell r="A5988">
            <v>92402</v>
          </cell>
          <cell r="B5988" t="str">
            <v>EXECUÇÃO DE PASSEIO EM PISO INTERTRAVADO, COM BLOCO 16 FACES DE 22 X 11 CM, ESPESSURA 6 CM. AF_10/2022</v>
          </cell>
          <cell r="C5988" t="str">
            <v>M2</v>
          </cell>
          <cell r="D5988">
            <v>52.89</v>
          </cell>
          <cell r="E5988">
            <v>11.28</v>
          </cell>
          <cell r="F5988">
            <v>64.17</v>
          </cell>
        </row>
        <row r="5989">
          <cell r="A5989">
            <v>92403</v>
          </cell>
          <cell r="B5989" t="str">
            <v>EXECUÇÃO DE PAVIMENTO EM PISO INTERTRAVADO, COM BLOCO 16 FACES DE 22 X 11 CM, ESPESSURA 6 CM. AF_10/2022</v>
          </cell>
          <cell r="C5989" t="str">
            <v>M2</v>
          </cell>
          <cell r="D5989">
            <v>48.269999999999996</v>
          </cell>
          <cell r="E5989">
            <v>5.27</v>
          </cell>
          <cell r="F5989">
            <v>53.54</v>
          </cell>
        </row>
        <row r="5990">
          <cell r="A5990">
            <v>92404</v>
          </cell>
          <cell r="B5990" t="str">
            <v>EXECUÇÃO DE PAVIMENTO EM PISO INTERTRAVADO, COM BLOCO 16 FACES DE 22 X 11 CM, ESPESSURA 8 CM. AF_10/2022</v>
          </cell>
          <cell r="C5990" t="str">
            <v>M2</v>
          </cell>
          <cell r="D5990">
            <v>59.400000000000006</v>
          </cell>
          <cell r="E5990">
            <v>7.44</v>
          </cell>
          <cell r="F5990">
            <v>66.84</v>
          </cell>
        </row>
        <row r="5991">
          <cell r="A5991">
            <v>92406</v>
          </cell>
          <cell r="B5991" t="str">
            <v>EXECUÇÃO DE PAVIMENTO EM PISO INTERTRAVADO, COM BLOCO 16 FACES DE 22 X 11 CM, ESPESSURA 10 CM. AF_10/2022</v>
          </cell>
          <cell r="C5991" t="str">
            <v>M2</v>
          </cell>
          <cell r="D5991">
            <v>70.39</v>
          </cell>
          <cell r="E5991">
            <v>9.61</v>
          </cell>
          <cell r="F5991">
            <v>80</v>
          </cell>
        </row>
        <row r="5992">
          <cell r="A5992">
            <v>93679</v>
          </cell>
          <cell r="B5992" t="str">
            <v>EXECUÇÃO DE PASSEIO EM PISO INTERTRAVADO, COM BLOCO RETANGULAR COLORIDO DE 20 X 10 CM, ESPESSURA 6 CM. AF_10/2022</v>
          </cell>
          <cell r="C5992" t="str">
            <v>M2</v>
          </cell>
          <cell r="D5992">
            <v>59.750000000000007</v>
          </cell>
          <cell r="E5992">
            <v>13.04</v>
          </cell>
          <cell r="F5992">
            <v>72.790000000000006</v>
          </cell>
        </row>
        <row r="5993">
          <cell r="A5993">
            <v>93680</v>
          </cell>
          <cell r="B5993" t="str">
            <v>EXECUÇÃO DE PAVIMENTO EM PISO INTERTRAVADO, COM BLOCO RETANGULAR COLORIDO DE 20 X 10 CM, ESPESSURA 6 CM. AF_10/2022</v>
          </cell>
          <cell r="C5993" t="str">
            <v>M2</v>
          </cell>
          <cell r="D5993">
            <v>55.2</v>
          </cell>
          <cell r="E5993">
            <v>7.04</v>
          </cell>
          <cell r="F5993">
            <v>62.24</v>
          </cell>
        </row>
        <row r="5994">
          <cell r="A5994">
            <v>93681</v>
          </cell>
          <cell r="B5994" t="str">
            <v>EXECUÇÃO DE PAVIMENTO EM PISO INTERTRAVADO, COM BLOCO RETANGULAR COLORIDO DE 20 X 10 CM, ESPESSURA 8 CM. AF_10/2022</v>
          </cell>
          <cell r="C5994" t="str">
            <v>M2</v>
          </cell>
          <cell r="D5994">
            <v>65.13</v>
          </cell>
          <cell r="E5994">
            <v>9.2100000000000009</v>
          </cell>
          <cell r="F5994">
            <v>74.34</v>
          </cell>
        </row>
        <row r="5995">
          <cell r="A5995">
            <v>97104</v>
          </cell>
          <cell r="B5995" t="str">
            <v>EXECUÇÃO DE PAVIMENTO DE CONCRETO SIMPLES (PCS), FCK = 40 MPA, ESPESSURA DE 15,0 CM. AF_04/2022</v>
          </cell>
          <cell r="C5995" t="str">
            <v>M2</v>
          </cell>
          <cell r="D5995">
            <v>108.46000000000001</v>
          </cell>
          <cell r="E5995">
            <v>13.04</v>
          </cell>
          <cell r="F5995">
            <v>121.5</v>
          </cell>
        </row>
        <row r="5996">
          <cell r="A5996">
            <v>97105</v>
          </cell>
          <cell r="B5996" t="str">
            <v>EXECUÇÃO DE PAVIMENTO DE CONCRETO SIMPLES (PCS), FCK = 40 MPA, ESPESSURA DE 17,5 CM. AF_04/2022</v>
          </cell>
          <cell r="C5996" t="str">
            <v>M2</v>
          </cell>
          <cell r="D5996">
            <v>122.98000000000002</v>
          </cell>
          <cell r="E5996">
            <v>14.04</v>
          </cell>
          <cell r="F5996">
            <v>137.02000000000001</v>
          </cell>
        </row>
        <row r="5997">
          <cell r="A5997">
            <v>97106</v>
          </cell>
          <cell r="B5997" t="str">
            <v>EXECUÇÃO DE PAVIMENTO DE CONCRETO SIMPLES (PCS), FCK = 40 MPA, ESPESSURA DE 20,0 CM. AF_04/2022</v>
          </cell>
          <cell r="C5997" t="str">
            <v>M2</v>
          </cell>
          <cell r="D5997">
            <v>136.75</v>
          </cell>
          <cell r="E5997">
            <v>14.89</v>
          </cell>
          <cell r="F5997">
            <v>151.63999999999999</v>
          </cell>
        </row>
        <row r="5998">
          <cell r="A5998">
            <v>97107</v>
          </cell>
          <cell r="B5998" t="str">
            <v>EXECUÇÃO DE PAVIMENTO DE CONCRETO SIMPLES (PCS), FCK = 40 MPA, ESPESSURA DE 22,5 CM. AF_04/2022</v>
          </cell>
          <cell r="C5998" t="str">
            <v>M2</v>
          </cell>
          <cell r="D5998">
            <v>156.80000000000001</v>
          </cell>
          <cell r="E5998">
            <v>15.73</v>
          </cell>
          <cell r="F5998">
            <v>172.53</v>
          </cell>
        </row>
        <row r="5999">
          <cell r="A5999">
            <v>97108</v>
          </cell>
          <cell r="B5999" t="str">
            <v>EXECUÇÃO DE PAVIMENTO DE CONCRETO SIMPLES (PCS), FCK = 40 MPA, ESPESSURA DE 25,0 CM. AF_04/2022</v>
          </cell>
          <cell r="C5999" t="str">
            <v>M2</v>
          </cell>
          <cell r="D5999">
            <v>179.60000000000002</v>
          </cell>
          <cell r="E5999">
            <v>16.579999999999998</v>
          </cell>
          <cell r="F5999">
            <v>196.18</v>
          </cell>
        </row>
        <row r="6000">
          <cell r="A6000">
            <v>97109</v>
          </cell>
          <cell r="B6000" t="str">
            <v>EXECUÇÃO DE PAVIMENTO DE CONCRETO SIMPLES (PCS), FCK = 40 MPA, ESPESSURA DE 27,5 CM. AF_04/2022</v>
          </cell>
          <cell r="C6000" t="str">
            <v>M2</v>
          </cell>
          <cell r="D6000">
            <v>198.51</v>
          </cell>
          <cell r="E6000">
            <v>18.079999999999998</v>
          </cell>
          <cell r="F6000">
            <v>216.59</v>
          </cell>
        </row>
        <row r="6001">
          <cell r="A6001">
            <v>97111</v>
          </cell>
          <cell r="B6001" t="str">
            <v>EXECUÇÃO DE PAVIMENTO DE CONCRETO ARMADO (PCA), FCK = 30 MPA, ESPESSURA DE 15,0 CM. AF_04/2022</v>
          </cell>
          <cell r="C6001" t="str">
            <v>M2</v>
          </cell>
          <cell r="D6001">
            <v>219.85</v>
          </cell>
          <cell r="E6001">
            <v>17.239999999999998</v>
          </cell>
          <cell r="F6001">
            <v>237.09</v>
          </cell>
        </row>
        <row r="6002">
          <cell r="A6002">
            <v>97112</v>
          </cell>
          <cell r="B6002" t="str">
            <v>EXECUÇÃO DE PAVIMENTO DE CONCRETO ARMADO (PCA), FCK = 30 MPA, ESPESSURA DE 17,5 CM. AF_04/2022</v>
          </cell>
          <cell r="C6002" t="str">
            <v>M2</v>
          </cell>
          <cell r="D6002">
            <v>190.57</v>
          </cell>
          <cell r="E6002">
            <v>16.170000000000002</v>
          </cell>
          <cell r="F6002">
            <v>206.74</v>
          </cell>
        </row>
        <row r="6003">
          <cell r="A6003">
            <v>97113</v>
          </cell>
          <cell r="B6003" t="str">
            <v>APLICAÇÃO DE LONA PLÁSTICA PARA EXECUÇÃO DE PAVIMENTOS DE CONCRETO. AF_04/2022</v>
          </cell>
          <cell r="C6003" t="str">
            <v>M2</v>
          </cell>
          <cell r="D6003">
            <v>2.2000000000000002</v>
          </cell>
          <cell r="E6003">
            <v>0.19</v>
          </cell>
          <cell r="F6003">
            <v>2.39</v>
          </cell>
        </row>
        <row r="6004">
          <cell r="A6004">
            <v>97114</v>
          </cell>
          <cell r="B6004" t="str">
            <v>EXECUÇÃO DE JUNTAS DE CONTRAÇÃO PARA PAVIMENTOS DE CONCRETO. AF_04/2022</v>
          </cell>
          <cell r="C6004" t="str">
            <v>M</v>
          </cell>
          <cell r="D6004">
            <v>8.9999999999999969E-2</v>
          </cell>
          <cell r="E6004">
            <v>0.34</v>
          </cell>
          <cell r="F6004">
            <v>0.43</v>
          </cell>
        </row>
        <row r="6005">
          <cell r="A6005">
            <v>97115</v>
          </cell>
          <cell r="B6005" t="str">
            <v>APLICAÇÃO DE GRAXA EM BARRAS DE TRANSFERÊNCIA PARA EXECUÇÃO DE PAVIMENTO DE CONCRETO. AF_04/2022</v>
          </cell>
          <cell r="C6005" t="str">
            <v>KG</v>
          </cell>
          <cell r="D6005">
            <v>48.13</v>
          </cell>
          <cell r="E6005">
            <v>10.33</v>
          </cell>
          <cell r="F6005">
            <v>58.46</v>
          </cell>
        </row>
        <row r="6006">
          <cell r="A6006">
            <v>97116</v>
          </cell>
          <cell r="B6006" t="str">
            <v>BARRAS DE TRANSFERÊNCIA, AÇO CA-25 DE 16,0 MM, PARA EXECUÇÃO DE PAVIMENTO DE CONCRETO  FORNECIMENTO E INSTALAÇÃO. AF_04/2022</v>
          </cell>
          <cell r="C6006" t="str">
            <v>KG</v>
          </cell>
          <cell r="D6006">
            <v>15.08</v>
          </cell>
          <cell r="E6006">
            <v>7.83</v>
          </cell>
          <cell r="F6006">
            <v>22.91</v>
          </cell>
        </row>
        <row r="6007">
          <cell r="A6007">
            <v>97117</v>
          </cell>
          <cell r="B6007" t="str">
            <v>BARRAS DE TRANSFERÊNCIA, AÇO CA-25 DE 20,0 MM, PARA EXECUÇÃO DE PAVIMENTO DE CONCRETO  FORNECIMENTO E INSTALAÇÃO. AF_04/2022</v>
          </cell>
          <cell r="C6007" t="str">
            <v>KG</v>
          </cell>
          <cell r="D6007">
            <v>14.459999999999999</v>
          </cell>
          <cell r="E6007">
            <v>5.01</v>
          </cell>
          <cell r="F6007">
            <v>19.47</v>
          </cell>
        </row>
        <row r="6008">
          <cell r="A6008">
            <v>97118</v>
          </cell>
          <cell r="B6008" t="str">
            <v>BARRAS DE TRANSFERÊNCIA, AÇO CA-25 DE 25,0 MM, PARA EXECUÇÃO DE PAVIMENTO DE CONCRETO  FORNECIMENTO E INSTALAÇÃO. AF_04/2022</v>
          </cell>
          <cell r="C6008" t="str">
            <v>KG</v>
          </cell>
          <cell r="D6008">
            <v>12.669999999999998</v>
          </cell>
          <cell r="E6008">
            <v>3.2</v>
          </cell>
          <cell r="F6008">
            <v>15.87</v>
          </cell>
        </row>
        <row r="6009">
          <cell r="A6009">
            <v>97119</v>
          </cell>
          <cell r="B6009" t="str">
            <v>BARRAS DE TRANSFERÊNCIA, AÇO CA-25 DE 32,0 MM, PARA EXECUÇÃO DE PAVIMENTO DE CONCRETO  FORNECIMENTO E INSTALAÇÃO. AF_04/2022</v>
          </cell>
          <cell r="C6009" t="str">
            <v>KG</v>
          </cell>
          <cell r="D6009">
            <v>12.08</v>
          </cell>
          <cell r="E6009">
            <v>1.94</v>
          </cell>
          <cell r="F6009">
            <v>14.02</v>
          </cell>
        </row>
        <row r="6010">
          <cell r="A6010">
            <v>97120</v>
          </cell>
          <cell r="B6010" t="str">
            <v>BARRAS DE LIGAÇÃO, AÇO CA-50 DE 10 MM, PARA EXECUÇÃO DE PAVIMENTO DE CONCRETO  FORNECIMENTO E INSTALAÇÃO. AF_04/2022</v>
          </cell>
          <cell r="C6010" t="str">
            <v>KG</v>
          </cell>
          <cell r="D6010">
            <v>7.87</v>
          </cell>
          <cell r="E6010">
            <v>1.21</v>
          </cell>
          <cell r="F6010">
            <v>9.08</v>
          </cell>
        </row>
        <row r="6011">
          <cell r="A6011">
            <v>101167</v>
          </cell>
          <cell r="B6011" t="str">
            <v>EXECUÇÃO DE PAVIMENTO EM PARALELEPÍPEDOS, REJUNTAMENTO COM PÓ DE PEDRA. AF_05/2020</v>
          </cell>
          <cell r="C6011" t="str">
            <v>M2</v>
          </cell>
          <cell r="D6011">
            <v>85.59</v>
          </cell>
          <cell r="E6011">
            <v>13.54</v>
          </cell>
          <cell r="F6011">
            <v>99.13</v>
          </cell>
        </row>
        <row r="6012">
          <cell r="A6012">
            <v>101169</v>
          </cell>
          <cell r="B6012" t="str">
            <v>EXECUÇÃO DE PAVIMENTO EM PARALELEPÍPEDOS, REJUNTAMENTO COM ARGAMASSA TRAÇO 1:3 (CIMENTO E AREIA). AF_05/2020</v>
          </cell>
          <cell r="C6012" t="str">
            <v>M2</v>
          </cell>
          <cell r="D6012">
            <v>96.43</v>
          </cell>
          <cell r="E6012">
            <v>17.93</v>
          </cell>
          <cell r="F6012">
            <v>114.36</v>
          </cell>
        </row>
        <row r="6013">
          <cell r="A6013">
            <v>101170</v>
          </cell>
          <cell r="B6013" t="str">
            <v>EXECUÇÃO DE PAVIMENTO EM PEDRAS POLIÉDRICAS, REJUNTAMENTO COM PÓ DE PEDRA. AF_05/2020</v>
          </cell>
          <cell r="C6013" t="str">
            <v>M2</v>
          </cell>
          <cell r="D6013">
            <v>33.86</v>
          </cell>
          <cell r="E6013">
            <v>10.7</v>
          </cell>
          <cell r="F6013">
            <v>44.56</v>
          </cell>
        </row>
        <row r="6014">
          <cell r="A6014">
            <v>101172</v>
          </cell>
          <cell r="B6014" t="str">
            <v>EXECUÇÃO DE PAVIMENTO EM PEDRAS POLIÉDRICAS, REJUNTAMENTO COM ARGAMASSA TRAÇO 1:3 (CIMENTO E AREIA). AF_05/2020</v>
          </cell>
          <cell r="C6014" t="str">
            <v>M2</v>
          </cell>
          <cell r="D6014">
            <v>54.57</v>
          </cell>
          <cell r="E6014">
            <v>16.71</v>
          </cell>
          <cell r="F6014">
            <v>71.28</v>
          </cell>
        </row>
        <row r="6015">
          <cell r="A6015">
            <v>103904</v>
          </cell>
          <cell r="B6015" t="str">
            <v>EXECUÇÃO DE PAVIMENTO DE CONCRETO SIMPLES (PCS), FCK = 35 MPA, ESPESSURA DE 15,0 CM. AF_04/2022</v>
          </cell>
          <cell r="C6015" t="str">
            <v>M2</v>
          </cell>
          <cell r="D6015">
            <v>105.22</v>
          </cell>
          <cell r="E6015">
            <v>13.05</v>
          </cell>
          <cell r="F6015">
            <v>118.27</v>
          </cell>
        </row>
        <row r="6016">
          <cell r="A6016">
            <v>103905</v>
          </cell>
          <cell r="B6016" t="str">
            <v>EXECUÇÃO DE PAVIMENTO DE CONCRETO SIMPLES (PCS), FCK = 35 MPA, ESPESSURA DE 16,0 CM. AF_04/2022</v>
          </cell>
          <cell r="C6016" t="str">
            <v>M2</v>
          </cell>
          <cell r="D6016">
            <v>111.28</v>
          </cell>
          <cell r="E6016">
            <v>13.46</v>
          </cell>
          <cell r="F6016">
            <v>124.74</v>
          </cell>
        </row>
        <row r="6017">
          <cell r="A6017">
            <v>103906</v>
          </cell>
          <cell r="B6017" t="str">
            <v>EXECUÇÃO DE PAVIMENTO DE CONCRETO SIMPLES (PCS), FCK = 40 MPA, ESPESSURA DE 16,0 CM. AF_04/2022</v>
          </cell>
          <cell r="C6017" t="str">
            <v>M2</v>
          </cell>
          <cell r="D6017">
            <v>135.34</v>
          </cell>
          <cell r="E6017">
            <v>17.88</v>
          </cell>
          <cell r="F6017">
            <v>153.22</v>
          </cell>
        </row>
        <row r="6018">
          <cell r="A6018">
            <v>103907</v>
          </cell>
          <cell r="B6018" t="str">
            <v>EXECUÇÃO DE PAVIMENTO DE CONCRETO SIMPLES (PCS), FCK = 35 MPA, ESPESSURA DE 17,5 CM. AF_04/2022</v>
          </cell>
          <cell r="C6018" t="str">
            <v>M2</v>
          </cell>
          <cell r="D6018">
            <v>117.13999999999999</v>
          </cell>
          <cell r="E6018">
            <v>13.84</v>
          </cell>
          <cell r="F6018">
            <v>130.97999999999999</v>
          </cell>
        </row>
        <row r="6019">
          <cell r="A6019">
            <v>103908</v>
          </cell>
          <cell r="B6019" t="str">
            <v>EXECUÇÃO PAVIMENTO DE CONCRETO SIMPLES (PCS), FCK = 35 MPA, ESPESSURA DE 20,0 CM. AF_04/2022</v>
          </cell>
          <cell r="C6019" t="str">
            <v>M2</v>
          </cell>
          <cell r="D6019">
            <v>132.44999999999999</v>
          </cell>
          <cell r="E6019">
            <v>14.89</v>
          </cell>
          <cell r="F6019">
            <v>147.34</v>
          </cell>
        </row>
        <row r="6020">
          <cell r="A6020">
            <v>103909</v>
          </cell>
          <cell r="B6020" t="str">
            <v>EXECUÇÃO PAVIMENTO DE CONCRETO SIMPLES (PCS), FCK = 35 MPA, ESPESSURA DE 22,5 CM. AF_04/2022</v>
          </cell>
          <cell r="C6020" t="str">
            <v>M2</v>
          </cell>
          <cell r="D6020">
            <v>151.96</v>
          </cell>
          <cell r="E6020">
            <v>15.73</v>
          </cell>
          <cell r="F6020">
            <v>167.69</v>
          </cell>
        </row>
        <row r="6021">
          <cell r="A6021">
            <v>103911</v>
          </cell>
          <cell r="B6021" t="str">
            <v>EXECUÇÃO DE PAVIMENTO DE CONCRETO SIMPLES (PCS), FCK = 35 MPA, ESPESSURA DE 25,0 CM. AF_04/2022</v>
          </cell>
          <cell r="C6021" t="str">
            <v>M2</v>
          </cell>
          <cell r="D6021">
            <v>174.23000000000002</v>
          </cell>
          <cell r="E6021">
            <v>16.579999999999998</v>
          </cell>
          <cell r="F6021">
            <v>190.81</v>
          </cell>
        </row>
        <row r="6022">
          <cell r="A6022">
            <v>103912</v>
          </cell>
          <cell r="B6022" t="str">
            <v>EXECUÇÃO PAVIMENTO DE CONCRETO SIMPLES (PCS), FCK = 35 MPA, ESPESSURA DE 27,5 CM. AF_04/2022</v>
          </cell>
          <cell r="C6022" t="str">
            <v>M2</v>
          </cell>
          <cell r="D6022">
            <v>192.60000000000002</v>
          </cell>
          <cell r="E6022">
            <v>18.079999999999998</v>
          </cell>
          <cell r="F6022">
            <v>210.68</v>
          </cell>
        </row>
        <row r="6023">
          <cell r="A6023">
            <v>103913</v>
          </cell>
          <cell r="B6023" t="str">
            <v>EXECUÇÃO DE PISO INDUSTRIAL DE CONCRETO ARMADO, FCK = 20 MPA, ESPESSURA DE 12,0 CM. AF_04/2022</v>
          </cell>
          <cell r="C6023" t="str">
            <v>M2</v>
          </cell>
          <cell r="D6023">
            <v>103.78</v>
          </cell>
          <cell r="E6023">
            <v>10.11</v>
          </cell>
          <cell r="F6023">
            <v>113.89</v>
          </cell>
        </row>
        <row r="6024">
          <cell r="A6024">
            <v>103914</v>
          </cell>
          <cell r="B6024" t="str">
            <v>EXECUÇÃO DE PISO INDUSTRIAL DE CONCRETO ARMADO, FCK = 20 MPA, ESPESSURA DE 14,0 CM. AF_04/2022</v>
          </cell>
          <cell r="C6024" t="str">
            <v>M2</v>
          </cell>
          <cell r="D6024">
            <v>120.96</v>
          </cell>
          <cell r="E6024">
            <v>11.33</v>
          </cell>
          <cell r="F6024">
            <v>132.29</v>
          </cell>
        </row>
        <row r="6025">
          <cell r="A6025">
            <v>103915</v>
          </cell>
          <cell r="B6025" t="str">
            <v>EXECUÇÃO DE PISO INDUSTRIAL DE CONCRETO ARMADO, FCK = 20 MPA, ESPESSURA DE 15,0 CM. AF_04/2022</v>
          </cell>
          <cell r="C6025" t="str">
            <v>M2</v>
          </cell>
          <cell r="D6025">
            <v>132.34</v>
          </cell>
          <cell r="E6025">
            <v>11.93</v>
          </cell>
          <cell r="F6025">
            <v>144.27000000000001</v>
          </cell>
        </row>
        <row r="6026">
          <cell r="A6026">
            <v>103916</v>
          </cell>
          <cell r="B6026" t="str">
            <v>EXECUÇÃO DE PISO INDUSTRIAL DE CONCRETO ARMADO, FCK = 20 MPA, ESPESSURA DE 18,0 CM. AF_04/2022</v>
          </cell>
          <cell r="C6026" t="str">
            <v>M2</v>
          </cell>
          <cell r="D6026">
            <v>151.54000000000002</v>
          </cell>
          <cell r="E6026">
            <v>13.29</v>
          </cell>
          <cell r="F6026">
            <v>164.83</v>
          </cell>
        </row>
        <row r="6027">
          <cell r="A6027">
            <v>103917</v>
          </cell>
          <cell r="B6027" t="str">
            <v>EXECUÇÃO DE PISO INDUSTRIAL DE CONCRETO ARMADO, FCK = 20 MPA, ESPESSURA DE 20,0 CM. AF_04/2022</v>
          </cell>
          <cell r="C6027" t="str">
            <v>M2</v>
          </cell>
          <cell r="D6027">
            <v>175.34</v>
          </cell>
          <cell r="E6027">
            <v>14.21</v>
          </cell>
          <cell r="F6027">
            <v>189.55</v>
          </cell>
        </row>
        <row r="6028">
          <cell r="A6028">
            <v>103918</v>
          </cell>
          <cell r="B6028" t="str">
            <v>EXECUÇÃO DE PISO INDUSTRIAL DE CONCRETO ARMADO, FCK = 20 MPA, ESPESSURA DE 22,0 CM. AF_04/2022</v>
          </cell>
          <cell r="C6028" t="str">
            <v>M2</v>
          </cell>
          <cell r="D6028">
            <v>185.32</v>
          </cell>
          <cell r="E6028">
            <v>14.91</v>
          </cell>
          <cell r="F6028">
            <v>200.23</v>
          </cell>
        </row>
        <row r="6029">
          <cell r="A6029">
            <v>104432</v>
          </cell>
          <cell r="B6029" t="str">
            <v>EXECUÇÃO DE PASSEIO EM PISO INTERTRAVADO, COM BLOCO RAQUETE  22 X 13,5 CM, ESPESSURA 6 CM. AF_10/2022</v>
          </cell>
          <cell r="C6029" t="str">
            <v>M2</v>
          </cell>
          <cell r="D6029">
            <v>55.55</v>
          </cell>
          <cell r="E6029">
            <v>15.27</v>
          </cell>
          <cell r="F6029">
            <v>70.819999999999993</v>
          </cell>
        </row>
        <row r="6030">
          <cell r="A6030">
            <v>104433</v>
          </cell>
          <cell r="B6030" t="str">
            <v>EXECUÇÃO DE PAVIMENTO EM PISO INTERTRAVADO, COM BLOCO RAQUETE  22 X 13,5 CM, ESPESSURA 6 CM. AF_10/2022</v>
          </cell>
          <cell r="C6030" t="str">
            <v>M2</v>
          </cell>
          <cell r="D6030">
            <v>50.660000000000004</v>
          </cell>
          <cell r="E6030">
            <v>8.5399999999999991</v>
          </cell>
          <cell r="F6030">
            <v>59.2</v>
          </cell>
        </row>
        <row r="6031">
          <cell r="A6031">
            <v>103689</v>
          </cell>
          <cell r="B6031" t="str">
            <v>FORNECIMENTO E INSTALAÇÃO DE PLACA DE OBRA COM CHAPA GALVANIZADA E ESTRUTURA DE MADEIRA. AF_03/2022_PS</v>
          </cell>
          <cell r="C6031" t="str">
            <v>M2</v>
          </cell>
          <cell r="D6031">
            <v>280.56</v>
          </cell>
          <cell r="E6031">
            <v>31.33</v>
          </cell>
          <cell r="F6031">
            <v>311.89</v>
          </cell>
        </row>
        <row r="6032">
          <cell r="A6032">
            <v>103694</v>
          </cell>
          <cell r="B6032" t="str">
            <v>FORNECIMENTO E INSTALAÇÃO DE SUPORTE DE MADEIRA  PARA PLACAS DE SINALIZAÇÃO, EM SOLO, COM H= DE 2,5 M E SEÇÃO DE 7,5 X 7,5 CM. AF_03/2022</v>
          </cell>
          <cell r="C6032" t="str">
            <v>UN</v>
          </cell>
          <cell r="D6032">
            <v>76</v>
          </cell>
          <cell r="E6032">
            <v>32.020000000000003</v>
          </cell>
          <cell r="F6032">
            <v>108.02</v>
          </cell>
        </row>
        <row r="6033">
          <cell r="A6033">
            <v>103695</v>
          </cell>
          <cell r="B6033" t="str">
            <v>FORNECIMENTO E INSTALAÇÃO DE SUPORTE DE MADEIRA PARA PLACAS DE SINALIZAÇÃO, EM SOLO, COM H= DE 2,0 M E SEÇÃO DE 7,5 X 7,5 CM. AF_03/2022</v>
          </cell>
          <cell r="C6033" t="str">
            <v>UN</v>
          </cell>
          <cell r="D6033">
            <v>67.14</v>
          </cell>
          <cell r="E6033">
            <v>29.8</v>
          </cell>
          <cell r="F6033">
            <v>96.94</v>
          </cell>
        </row>
        <row r="6034">
          <cell r="A6034">
            <v>103696</v>
          </cell>
          <cell r="B6034" t="str">
            <v>FORNECIMENTO E INSTALAÇÃO DE SUPORTE DE MADEIRA PARA PLACAS DE SINALIZAÇÃO EM CONCRETO, COM H= DE 2,5 M E SEÇÃO DE 7,5 X 7,5 CM. AF_03/2022</v>
          </cell>
          <cell r="C6034" t="str">
            <v>UN</v>
          </cell>
          <cell r="D6034">
            <v>86.010000000000019</v>
          </cell>
          <cell r="E6034">
            <v>53.26</v>
          </cell>
          <cell r="F6034">
            <v>139.27000000000001</v>
          </cell>
        </row>
        <row r="6035">
          <cell r="A6035">
            <v>103697</v>
          </cell>
          <cell r="B6035" t="str">
            <v>FORNECIMENTO E INSTALAÇÃO DE SUPORTE DE MADEIRA PARA PLACAS DE SINALIZAÇÃO, EM BASE DE CONCRETO, COM H= DE 2,0 M E SEÇÃO DE 7,5 X 7,5 CM. AF_03/2022</v>
          </cell>
          <cell r="C6035" t="str">
            <v>UN</v>
          </cell>
          <cell r="D6035">
            <v>77.16</v>
          </cell>
          <cell r="E6035">
            <v>51.03</v>
          </cell>
          <cell r="F6035">
            <v>128.19</v>
          </cell>
        </row>
        <row r="6036">
          <cell r="A6036">
            <v>95995</v>
          </cell>
          <cell r="B6036" t="str">
            <v>EXECUÇÃO DE PAVIMENTO COM APLICAÇÃO DE CONCRETO ASFÁLTICO, CAMADA DE ROLAMENTO - EXCLUSIVE CARGA E TRANSPORTE. AF_11/2019</v>
          </cell>
          <cell r="C6036" t="str">
            <v>M3</v>
          </cell>
          <cell r="D6036">
            <v>1213.0500000000002</v>
          </cell>
          <cell r="E6036">
            <v>33.619999999999997</v>
          </cell>
          <cell r="F6036">
            <v>1246.67</v>
          </cell>
        </row>
        <row r="6037">
          <cell r="A6037">
            <v>95996</v>
          </cell>
          <cell r="B6037" t="str">
            <v>EXECUÇÃO DE PAVIMENTO COM APLICAÇÃO DE CONCRETO ASFÁLTICO, CAMADA DE BINDER - EXCLUSIVE CARGA E TRANSPORTE. AF_11/2019</v>
          </cell>
          <cell r="C6037" t="str">
            <v>M3</v>
          </cell>
          <cell r="D6037">
            <v>1049.99</v>
          </cell>
          <cell r="E6037">
            <v>23.99</v>
          </cell>
          <cell r="F6037">
            <v>1073.98</v>
          </cell>
        </row>
        <row r="6038">
          <cell r="A6038">
            <v>96001</v>
          </cell>
          <cell r="B6038" t="str">
            <v>FRESAGEM DE PAVIMENTO ASFÁLTICO (PROFUNDIDADE ATÉ 5,0 CM) - EXCLUSIVE TRANSPORTE. AF_11/2019</v>
          </cell>
          <cell r="C6038" t="str">
            <v>M2</v>
          </cell>
          <cell r="D6038">
            <v>6.1000000000000005</v>
          </cell>
          <cell r="E6038">
            <v>0.85</v>
          </cell>
          <cell r="F6038">
            <v>6.95</v>
          </cell>
        </row>
        <row r="6039">
          <cell r="A6039">
            <v>96393</v>
          </cell>
          <cell r="B6039" t="str">
            <v>USINAGEM DE BRITA GRADUADA SIMPLES. AF_03/2020</v>
          </cell>
          <cell r="C6039" t="str">
            <v>M3</v>
          </cell>
          <cell r="D6039">
            <v>105.45</v>
          </cell>
          <cell r="E6039">
            <v>1.55</v>
          </cell>
          <cell r="F6039">
            <v>107</v>
          </cell>
        </row>
        <row r="6040">
          <cell r="A6040">
            <v>96394</v>
          </cell>
          <cell r="B6040" t="str">
            <v>USINAGEM DE BRITA GRADUADA TRATADA COM CIMENTO. AF_03/2020</v>
          </cell>
          <cell r="C6040" t="str">
            <v>M3</v>
          </cell>
          <cell r="D6040">
            <v>162.23999999999998</v>
          </cell>
          <cell r="E6040">
            <v>1.55</v>
          </cell>
          <cell r="F6040">
            <v>163.79</v>
          </cell>
        </row>
        <row r="6041">
          <cell r="A6041">
            <v>96395</v>
          </cell>
          <cell r="B6041" t="str">
            <v>USINAGEM DE CONCRETO PARA COMPACTAÇÃO COM ROLO. AF_03/2020</v>
          </cell>
          <cell r="C6041" t="str">
            <v>M3</v>
          </cell>
          <cell r="D6041">
            <v>239.37</v>
          </cell>
          <cell r="E6041">
            <v>2.64</v>
          </cell>
          <cell r="F6041">
            <v>242.01</v>
          </cell>
        </row>
        <row r="6042">
          <cell r="A6042">
            <v>88411</v>
          </cell>
          <cell r="B6042" t="str">
            <v>APLICAÇÃO MANUAL DE FUNDO SELADOR ACRÍLICO EM PANOS COM PRESENÇA DE VÃOS DE EDIFÍCIOS DE MÚLTIPLOS PAVIMENTOS. AF_06/2014</v>
          </cell>
          <cell r="C6042" t="str">
            <v>M2</v>
          </cell>
          <cell r="D6042">
            <v>1.92</v>
          </cell>
          <cell r="E6042">
            <v>1.25</v>
          </cell>
          <cell r="F6042">
            <v>3.17</v>
          </cell>
        </row>
        <row r="6043">
          <cell r="A6043">
            <v>88412</v>
          </cell>
          <cell r="B6043" t="str">
            <v>APLICAÇÃO MANUAL DE FUNDO SELADOR ACRÍLICO EM PANOS CEGOS DE FACHADA (SEM PRESENÇA DE VÃOS) DE EDIFÍCIOS DE MÚLTIPLOS PAVIMENTOS. AF_06/2014</v>
          </cell>
          <cell r="C6043" t="str">
            <v>M2</v>
          </cell>
          <cell r="D6043">
            <v>1.65</v>
          </cell>
          <cell r="E6043">
            <v>0.65</v>
          </cell>
          <cell r="F6043">
            <v>2.2999999999999998</v>
          </cell>
        </row>
        <row r="6044">
          <cell r="A6044">
            <v>88413</v>
          </cell>
          <cell r="B6044" t="str">
            <v>APLICAÇÃO MANUAL DE FUNDO SELADOR ACRÍLICO EM SUPERFÍCIES EXTERNAS DE SACADA DE EDIFÍCIOS DE MÚLTIPLOS PAVIMENTOS. AF_06/2014</v>
          </cell>
          <cell r="C6044" t="str">
            <v>M2</v>
          </cell>
          <cell r="D6044">
            <v>2.4599999999999995</v>
          </cell>
          <cell r="E6044">
            <v>2.4300000000000002</v>
          </cell>
          <cell r="F6044">
            <v>4.8899999999999997</v>
          </cell>
        </row>
        <row r="6045">
          <cell r="A6045">
            <v>88414</v>
          </cell>
          <cell r="B6045" t="str">
            <v>APLICAÇÃO MANUAL DE FUNDO SELADOR ACRÍLICO EM SUPERFÍCIES INTERNAS DA SACADA DE EDIFÍCIOS DE MÚLTIPLOS PAVIMENTOS. AF_06/2014</v>
          </cell>
          <cell r="C6045" t="str">
            <v>M2</v>
          </cell>
          <cell r="D6045">
            <v>2.6100000000000003</v>
          </cell>
          <cell r="E6045">
            <v>2.84</v>
          </cell>
          <cell r="F6045">
            <v>5.45</v>
          </cell>
        </row>
        <row r="6046">
          <cell r="A6046">
            <v>88415</v>
          </cell>
          <cell r="B6046" t="str">
            <v>APLICAÇÃO MANUAL DE FUNDO SELADOR ACRÍLICO EM PAREDES EXTERNAS DE CASAS. AF_06/2014</v>
          </cell>
          <cell r="C6046" t="str">
            <v>M2</v>
          </cell>
          <cell r="D6046">
            <v>2</v>
          </cell>
          <cell r="E6046">
            <v>1.44</v>
          </cell>
          <cell r="F6046">
            <v>3.44</v>
          </cell>
        </row>
        <row r="6047">
          <cell r="A6047">
            <v>88416</v>
          </cell>
          <cell r="B6047" t="str">
            <v>APLICAÇÃO MANUAL DE PINTURA COM TINTA TEXTURIZADA ACRÍLICA EM PANOS COM PRESENÇA DE VÃOS DE EDIFÍCIOS DE MÚLTIPLOS PAVIMENTOS, UMA COR. AF_06/2014</v>
          </cell>
          <cell r="C6047" t="str">
            <v>M2</v>
          </cell>
          <cell r="D6047">
            <v>14.47</v>
          </cell>
          <cell r="E6047">
            <v>3.99</v>
          </cell>
          <cell r="F6047">
            <v>18.46</v>
          </cell>
        </row>
        <row r="6048">
          <cell r="A6048">
            <v>88417</v>
          </cell>
          <cell r="B6048" t="str">
            <v>APLICAÇÃO MANUAL DE PINTURA COM TINTA TEXTURIZADA ACRÍLICA EM PANOS CEGOS DE FACHADA (SEM PRESENÇA DE VÃOS) DE EDIFÍCIOS DE MÚLTIPLOS PAVIMENTOS, UMA COR. AF_06/2014</v>
          </cell>
          <cell r="C6048" t="str">
            <v>M2</v>
          </cell>
          <cell r="D6048">
            <v>13.51</v>
          </cell>
          <cell r="E6048">
            <v>1.89</v>
          </cell>
          <cell r="F6048">
            <v>15.4</v>
          </cell>
        </row>
        <row r="6049">
          <cell r="A6049">
            <v>88420</v>
          </cell>
          <cell r="B6049" t="str">
            <v>APLICAÇÃO MANUAL DE PINTURA COM TINTA TEXTURIZADA ACRÍLICA EM SUPERFÍCIES EXTERNAS DE SACADA DE EDIFÍCIOS DE MÚLTIPLOS PAVIMENTOS, UMA COR. AF_06/2014</v>
          </cell>
          <cell r="C6049" t="str">
            <v>M2</v>
          </cell>
          <cell r="D6049">
            <v>16.41</v>
          </cell>
          <cell r="E6049">
            <v>8.23</v>
          </cell>
          <cell r="F6049">
            <v>24.64</v>
          </cell>
        </row>
        <row r="6050">
          <cell r="A6050">
            <v>88421</v>
          </cell>
          <cell r="B6050" t="str">
            <v>APLICAÇÃO MANUAL DE PINTURA COM TINTA TEXTURIZADA ACRÍLICA EM SUPERFÍCIES INTERNAS DA SACADA DE EDIFÍCIOS DE MÚLTIPLOS PAVIMENTOS, UMA COR. AF_06/2014</v>
          </cell>
          <cell r="C6050" t="str">
            <v>M2</v>
          </cell>
          <cell r="D6050">
            <v>17.009999999999998</v>
          </cell>
          <cell r="E6050">
            <v>9.58</v>
          </cell>
          <cell r="F6050">
            <v>26.59</v>
          </cell>
        </row>
        <row r="6051">
          <cell r="A6051">
            <v>88423</v>
          </cell>
          <cell r="B6051" t="str">
            <v>APLICAÇÃO MANUAL DE PINTURA COM TINTA TEXTURIZADA ACRÍLICA EM PAREDES EXTERNAS DE CASAS, UMA COR. AF_06/2014</v>
          </cell>
          <cell r="C6051" t="str">
            <v>M2</v>
          </cell>
          <cell r="D6051">
            <v>14.77</v>
          </cell>
          <cell r="E6051">
            <v>4.66</v>
          </cell>
          <cell r="F6051">
            <v>19.43</v>
          </cell>
        </row>
        <row r="6052">
          <cell r="A6052">
            <v>88424</v>
          </cell>
          <cell r="B6052" t="str">
            <v>APLICAÇÃO MANUAL DE PINTURA COM TINTA TEXTURIZADA ACRÍLICA EM PANOS COM PRESENÇA DE VÃOS DE EDIFÍCIOS DE MÚLTIPLOS PAVIMENTOS, DUAS CORES. AF_06/2014</v>
          </cell>
          <cell r="C6052" t="str">
            <v>M2</v>
          </cell>
          <cell r="D6052">
            <v>15.790000000000003</v>
          </cell>
          <cell r="E6052">
            <v>6.88</v>
          </cell>
          <cell r="F6052">
            <v>22.67</v>
          </cell>
        </row>
        <row r="6053">
          <cell r="A6053">
            <v>88426</v>
          </cell>
          <cell r="B6053" t="str">
            <v>APLICAÇÃO MANUAL DE PINTURA COM TINTA TEXTURIZADA ACRÍLICA EM PANOS CEGOS DE FACHADA (SEM PRESENÇA DE VÃOS) DE EDIFÍCIOS DE MÚLTIPLOS PAVIMENTOS, DUAS CORES. AF_06/2014</v>
          </cell>
          <cell r="C6053" t="str">
            <v>M2</v>
          </cell>
          <cell r="D6053">
            <v>14.129999999999999</v>
          </cell>
          <cell r="E6053">
            <v>3.25</v>
          </cell>
          <cell r="F6053">
            <v>17.38</v>
          </cell>
        </row>
        <row r="6054">
          <cell r="A6054">
            <v>88428</v>
          </cell>
          <cell r="B6054" t="str">
            <v>APLICAÇÃO MANUAL DE PINTURA COM TINTA TEXTURIZADA ACRÍLICA EM SUPERFÍCIES EXTERNAS DE SACADA DE EDIFÍCIOS DE MÚLTIPLOS PAVIMENTOS, DUAS CORES. AF_06/2014</v>
          </cell>
          <cell r="C6054" t="str">
            <v>M2</v>
          </cell>
          <cell r="D6054">
            <v>19.129999999999995</v>
          </cell>
          <cell r="E6054">
            <v>14.17</v>
          </cell>
          <cell r="F6054">
            <v>33.299999999999997</v>
          </cell>
        </row>
        <row r="6055">
          <cell r="A6055">
            <v>88429</v>
          </cell>
          <cell r="B6055" t="str">
            <v>APLICAÇÃO MANUAL DE PINTURA COM TINTA TEXTURIZADA ACRÍLICA EM SUPERFÍCIES INTERNAS DA SACADA DE EDIFÍCIOS DE MÚLTIPLOS PAVIMENTOS, DUAS CORES. AF_06/2014</v>
          </cell>
          <cell r="C6055" t="str">
            <v>M2</v>
          </cell>
          <cell r="D6055">
            <v>20.180000000000003</v>
          </cell>
          <cell r="E6055">
            <v>16.52</v>
          </cell>
          <cell r="F6055">
            <v>36.700000000000003</v>
          </cell>
        </row>
        <row r="6056">
          <cell r="A6056">
            <v>88431</v>
          </cell>
          <cell r="B6056" t="str">
            <v>APLICAÇÃO MANUAL DE PINTURA COM TINTA TEXTURIZADA ACRÍLICA EM PAREDES EXTERNAS DE CASAS, DUAS CORES. AF_06/2014</v>
          </cell>
          <cell r="C6056" t="str">
            <v>M2</v>
          </cell>
          <cell r="D6056">
            <v>16.32</v>
          </cell>
          <cell r="E6056">
            <v>8.01</v>
          </cell>
          <cell r="F6056">
            <v>24.33</v>
          </cell>
        </row>
        <row r="6057">
          <cell r="A6057">
            <v>88432</v>
          </cell>
          <cell r="B6057" t="str">
            <v>APLICAÇÃO MANUAL DE PINTURA COM TINTA TEXTURIZADA ACRÍLICA EM MOLDURAS DE EPS, PRÉ-FABRICADOS, OU OUTROS. AF_06/2014</v>
          </cell>
          <cell r="C6057" t="str">
            <v>M2</v>
          </cell>
          <cell r="D6057">
            <v>9.6</v>
          </cell>
          <cell r="E6057">
            <v>9.92</v>
          </cell>
          <cell r="F6057">
            <v>19.52</v>
          </cell>
        </row>
        <row r="6058">
          <cell r="A6058">
            <v>88484</v>
          </cell>
          <cell r="B6058" t="str">
            <v>FUNDO SELADOR ACRÍLICO, APLICAÇÃO MANUAL EM TETO, UMA DEMÃO. AF_04/2023</v>
          </cell>
          <cell r="C6058" t="str">
            <v>M2</v>
          </cell>
          <cell r="D6058">
            <v>2.57</v>
          </cell>
          <cell r="E6058">
            <v>2.6</v>
          </cell>
          <cell r="F6058">
            <v>5.17</v>
          </cell>
        </row>
        <row r="6059">
          <cell r="A6059">
            <v>88485</v>
          </cell>
          <cell r="B6059" t="str">
            <v>FUNDO SELADOR ACRÍLICO, APLICAÇÃO MANUAL EM PAREDE, UMA DEMÃO. AF_04/2023</v>
          </cell>
          <cell r="C6059" t="str">
            <v>M2</v>
          </cell>
          <cell r="D6059">
            <v>2.25</v>
          </cell>
          <cell r="E6059">
            <v>1.86</v>
          </cell>
          <cell r="F6059">
            <v>4.1100000000000003</v>
          </cell>
        </row>
        <row r="6060">
          <cell r="A6060">
            <v>88488</v>
          </cell>
          <cell r="B6060" t="str">
            <v>PINTURA LÁTEX ACRÍLICA PREMIUM, APLICAÇÃO MANUAL EM TETO, DUAS DEMÃOS. AF_04/2023</v>
          </cell>
          <cell r="C6060" t="str">
            <v>M2</v>
          </cell>
          <cell r="D6060">
            <v>9.15</v>
          </cell>
          <cell r="E6060">
            <v>6.32</v>
          </cell>
          <cell r="F6060">
            <v>15.47</v>
          </cell>
        </row>
        <row r="6061">
          <cell r="A6061">
            <v>88489</v>
          </cell>
          <cell r="B6061" t="str">
            <v>PINTURA LÁTEX ACRÍLICA PREMIUM, APLICAÇÃO MANUAL EM PAREDES, DUAS DEMÃOS. AF_04/2023</v>
          </cell>
          <cell r="C6061" t="str">
            <v>M2</v>
          </cell>
          <cell r="D6061">
            <v>8.32</v>
          </cell>
          <cell r="E6061">
            <v>4.55</v>
          </cell>
          <cell r="F6061">
            <v>12.87</v>
          </cell>
        </row>
        <row r="6062">
          <cell r="A6062">
            <v>88494</v>
          </cell>
          <cell r="B6062" t="str">
            <v>EMASSAMENTO COM MASSA LÁTEX, APLICAÇÃO EM TETO, UMA DEMÃO, LIXAMENTO MANUAL. AF_04/2023</v>
          </cell>
          <cell r="C6062" t="str">
            <v>M2</v>
          </cell>
          <cell r="D6062">
            <v>9.68</v>
          </cell>
          <cell r="E6062">
            <v>14.07</v>
          </cell>
          <cell r="F6062">
            <v>23.75</v>
          </cell>
        </row>
        <row r="6063">
          <cell r="A6063">
            <v>88495</v>
          </cell>
          <cell r="B6063" t="str">
            <v>EMASSAMENTO COM MASSA LÁTEX, APLICAÇÃO EM PAREDE, UMA DEMÃO, LIXAMENTO MANUAL. AF_04/2023</v>
          </cell>
          <cell r="C6063" t="str">
            <v>M2</v>
          </cell>
          <cell r="D6063">
            <v>6.3299999999999992</v>
          </cell>
          <cell r="E6063">
            <v>6.87</v>
          </cell>
          <cell r="F6063">
            <v>13.2</v>
          </cell>
        </row>
        <row r="6064">
          <cell r="A6064">
            <v>88496</v>
          </cell>
          <cell r="B6064" t="str">
            <v>EMASSAMENTO COM MASSA LÁTEX, APLICAÇÃO EM TETO, DUAS DEMÃOS, LIXAMENTO MANUAL. AF_04/2023</v>
          </cell>
          <cell r="C6064" t="str">
            <v>M2</v>
          </cell>
          <cell r="D6064">
            <v>15.409999999999997</v>
          </cell>
          <cell r="E6064">
            <v>20.67</v>
          </cell>
          <cell r="F6064">
            <v>36.08</v>
          </cell>
        </row>
        <row r="6065">
          <cell r="A6065">
            <v>88497</v>
          </cell>
          <cell r="B6065" t="str">
            <v>EMASSAMENTO COM MASSA LÁTEX, APLICAÇÃO EM PAREDE, DUAS DEMÃOS, LIXAMENTO MANUAL. AF_04/2023</v>
          </cell>
          <cell r="C6065" t="str">
            <v>M2</v>
          </cell>
          <cell r="D6065">
            <v>10.54</v>
          </cell>
          <cell r="E6065">
            <v>10.050000000000001</v>
          </cell>
          <cell r="F6065">
            <v>20.59</v>
          </cell>
        </row>
        <row r="6066">
          <cell r="A6066">
            <v>95305</v>
          </cell>
          <cell r="B6066" t="str">
            <v>TEXTURA ACRÍLICA, APLICAÇÃO MANUAL EM PAREDE, UMA DEMÃO. AF_04/2023</v>
          </cell>
          <cell r="C6066" t="str">
            <v>M2</v>
          </cell>
          <cell r="D6066">
            <v>9.1999999999999993</v>
          </cell>
          <cell r="E6066">
            <v>4.28</v>
          </cell>
          <cell r="F6066">
            <v>13.48</v>
          </cell>
        </row>
        <row r="6067">
          <cell r="A6067">
            <v>95306</v>
          </cell>
          <cell r="B6067" t="str">
            <v>TEXTURA ACRÍLICA, APLICAÇÃO MANUAL EM TETO, UMA DEMÃO. AF_04/2023</v>
          </cell>
          <cell r="C6067" t="str">
            <v>M2</v>
          </cell>
          <cell r="D6067">
            <v>9.9699999999999989</v>
          </cell>
          <cell r="E6067">
            <v>5.96</v>
          </cell>
          <cell r="F6067">
            <v>15.93</v>
          </cell>
        </row>
        <row r="6068">
          <cell r="A6068">
            <v>95622</v>
          </cell>
          <cell r="B6068" t="str">
            <v>APLICAÇÃO MANUAL DE TINTA LÁTEX ACRÍLICA EM PANOS COM PRESENÇA DE VÃOS DE EDIFÍCIOS DE MÚLTIPLOS PAVIMENTOS, DUAS DEMÃOS. AF_11/2016</v>
          </cell>
          <cell r="C6068" t="str">
            <v>M2</v>
          </cell>
          <cell r="D6068">
            <v>9.2000000000000011</v>
          </cell>
          <cell r="E6068">
            <v>8.19</v>
          </cell>
          <cell r="F6068">
            <v>17.39</v>
          </cell>
        </row>
        <row r="6069">
          <cell r="A6069">
            <v>95623</v>
          </cell>
          <cell r="B6069" t="str">
            <v>APLICAÇÃO MANUAL DE TINTA LÁTEX ACRÍLICA EM PANOS SEM PRESENÇA DE VÃOS DE EDIFÍCIOS DE MÚLTIPLOS PAVIMENTOS, DUAS DEMÃOS. AF_11/2016</v>
          </cell>
          <cell r="C6069" t="str">
            <v>M2</v>
          </cell>
          <cell r="D6069">
            <v>7.8900000000000006</v>
          </cell>
          <cell r="E6069">
            <v>5.32</v>
          </cell>
          <cell r="F6069">
            <v>13.21</v>
          </cell>
        </row>
        <row r="6070">
          <cell r="A6070">
            <v>95624</v>
          </cell>
          <cell r="B6070" t="str">
            <v>APLICAÇÃO MANUAL DE TINTA LÁTEX ACRÍLICA EM SUPERFÍCIES EXTERNAS DE SACADA DE EDIFÍCIOS DE MÚLTIPLOS PAVIMENTOS, DUAS DEMÃOS. AF_11/2016</v>
          </cell>
          <cell r="C6070" t="str">
            <v>M2</v>
          </cell>
          <cell r="D6070">
            <v>11.860000000000001</v>
          </cell>
          <cell r="E6070">
            <v>14.03</v>
          </cell>
          <cell r="F6070">
            <v>25.89</v>
          </cell>
        </row>
        <row r="6071">
          <cell r="A6071">
            <v>95625</v>
          </cell>
          <cell r="B6071" t="str">
            <v>APLICAÇÃO MANUAL DE TINTA LÁTEX ACRÍLICA EM SUPERFÍCIES INTERNAS DE SACADA DE EDIFÍCIOS DE MÚLTIPLOS PAVIMENTOS, DUAS DEMÃOS. AF_11/2016</v>
          </cell>
          <cell r="C6071" t="str">
            <v>M2</v>
          </cell>
          <cell r="D6071">
            <v>12.700000000000001</v>
          </cell>
          <cell r="E6071">
            <v>15.87</v>
          </cell>
          <cell r="F6071">
            <v>28.57</v>
          </cell>
        </row>
        <row r="6072">
          <cell r="A6072">
            <v>95626</v>
          </cell>
          <cell r="B6072" t="str">
            <v>APLICAÇÃO MANUAL DE TINTA LÁTEX ACRÍLICA EM PAREDE EXTERNAS DE CASAS, DUAS DEMÃOS. AF_11/2016</v>
          </cell>
          <cell r="C6072" t="str">
            <v>M2</v>
          </cell>
          <cell r="D6072">
            <v>9.6300000000000008</v>
          </cell>
          <cell r="E6072">
            <v>9.1199999999999992</v>
          </cell>
          <cell r="F6072">
            <v>18.75</v>
          </cell>
        </row>
        <row r="6073">
          <cell r="A6073">
            <v>96126</v>
          </cell>
          <cell r="B6073" t="str">
            <v>APLICAÇÃO MANUAL DE MASSA ACRÍLICA EM PANOS DE FACHADA COM PRESENÇA DE VÃOS, DE EDIFÍCIOS DE MÚLTIPLOS PAVIMENTOS, UMA DEMÃO. AF_05/2017</v>
          </cell>
          <cell r="C6073" t="str">
            <v>M2</v>
          </cell>
          <cell r="D6073">
            <v>12.9</v>
          </cell>
          <cell r="E6073">
            <v>10.24</v>
          </cell>
          <cell r="F6073">
            <v>23.14</v>
          </cell>
        </row>
        <row r="6074">
          <cell r="A6074">
            <v>96127</v>
          </cell>
          <cell r="B6074" t="str">
            <v>APLICAÇÃO MANUAL DE MASSA ACRÍLICA EM PANOS DE FACHADA SEM PRESENÇA DE VÃOS, DE EDIFÍCIOS DE MÚLTIPLOS PAVIMENTOS, UMA DEMÃO. AF_05/2017</v>
          </cell>
          <cell r="C6074" t="str">
            <v>M2</v>
          </cell>
          <cell r="D6074">
            <v>11.270000000000001</v>
          </cell>
          <cell r="E6074">
            <v>6.65</v>
          </cell>
          <cell r="F6074">
            <v>17.920000000000002</v>
          </cell>
        </row>
        <row r="6075">
          <cell r="A6075">
            <v>96128</v>
          </cell>
          <cell r="B6075" t="str">
            <v>APLICAÇÃO MANUAL DE MASSA ACRÍLICA EM SUPERFÍCIES EXTERNAS DE SACADA DE EDIFÍCIOS DE MÚLTIPLOS PAVIMENTOS, UMA DEMÃO. AF_05/2017</v>
          </cell>
          <cell r="C6075" t="str">
            <v>M2</v>
          </cell>
          <cell r="D6075">
            <v>16.21</v>
          </cell>
          <cell r="E6075">
            <v>17.5</v>
          </cell>
          <cell r="F6075">
            <v>33.71</v>
          </cell>
        </row>
        <row r="6076">
          <cell r="A6076">
            <v>96129</v>
          </cell>
          <cell r="B6076" t="str">
            <v>APLICAÇÃO MANUAL DE MASSA ACRÍLICA EM SUPERFÍCIES INTERNAS DE SACADA DE EDIFÍCIOS DE MÚLTIPLOS PAVIMENTOS, UMA DEMÃO. AF_05/2017</v>
          </cell>
          <cell r="C6076" t="str">
            <v>M2</v>
          </cell>
          <cell r="D6076">
            <v>17.27</v>
          </cell>
          <cell r="E6076">
            <v>19.809999999999999</v>
          </cell>
          <cell r="F6076">
            <v>37.08</v>
          </cell>
        </row>
        <row r="6077">
          <cell r="A6077">
            <v>96130</v>
          </cell>
          <cell r="B6077" t="str">
            <v>APLICAÇÃO MANUAL DE MASSA ACRÍLICA EM PAREDES EXTERNAS DE CASAS, UMA DEMÃO. AF_05/2017</v>
          </cell>
          <cell r="C6077" t="str">
            <v>M2</v>
          </cell>
          <cell r="D6077">
            <v>13.420000000000002</v>
          </cell>
          <cell r="E6077">
            <v>11.36</v>
          </cell>
          <cell r="F6077">
            <v>24.78</v>
          </cell>
        </row>
        <row r="6078">
          <cell r="A6078">
            <v>96131</v>
          </cell>
          <cell r="B6078" t="str">
            <v>APLICAÇÃO MANUAL DE MASSA ACRÍLICA EM PANOS DE FACHADA COM PRESENÇA DE VÃOS, DE EDIFÍCIOS DE MÚLTIPLOS PAVIMENTOS, DUAS DEMÃOS. AF_05/2017</v>
          </cell>
          <cell r="C6078" t="str">
            <v>M2</v>
          </cell>
          <cell r="D6078">
            <v>18.480000000000004</v>
          </cell>
          <cell r="E6078">
            <v>13.61</v>
          </cell>
          <cell r="F6078">
            <v>32.090000000000003</v>
          </cell>
        </row>
        <row r="6079">
          <cell r="A6079">
            <v>96132</v>
          </cell>
          <cell r="B6079" t="str">
            <v>APLICAÇÃO MANUAL DE MASSA ACRÍLICA EM PANOS DE FACHADA SEM PRESENÇA DE VÃOS, DE EDIFÍCIOS DE MÚLTIPLOS PAVIMENTOS, DUAS DEMÃOS. AF_05/2017</v>
          </cell>
          <cell r="C6079" t="str">
            <v>M2</v>
          </cell>
          <cell r="D6079">
            <v>16.29</v>
          </cell>
          <cell r="E6079">
            <v>8.84</v>
          </cell>
          <cell r="F6079">
            <v>25.13</v>
          </cell>
        </row>
        <row r="6080">
          <cell r="A6080">
            <v>96133</v>
          </cell>
          <cell r="B6080" t="str">
            <v>APLICAÇÃO MANUAL DE MASSA ACRÍLICA EM SUPERFÍCIES EXTERNAS DE SACADA DE EDIFÍCIOS DE MÚLTIPLOS PAVIMENTOS, DUAS DEMÃOS. AF_05/2017</v>
          </cell>
          <cell r="C6080" t="str">
            <v>M2</v>
          </cell>
          <cell r="D6080">
            <v>22.88</v>
          </cell>
          <cell r="E6080">
            <v>23.27</v>
          </cell>
          <cell r="F6080">
            <v>46.15</v>
          </cell>
        </row>
        <row r="6081">
          <cell r="A6081">
            <v>96134</v>
          </cell>
          <cell r="B6081" t="str">
            <v>APLICAÇÃO MANUAL DE MASSA ACRÍLICA EM SUPERFÍCIES INTERNAS DE SACADA DE EDIFÍCIOS DE MÚLTIPLOS PAVIMENTOS, DUAS DEMÃOS. AF_05/2017</v>
          </cell>
          <cell r="C6081" t="str">
            <v>M2</v>
          </cell>
          <cell r="D6081">
            <v>24.3</v>
          </cell>
          <cell r="E6081">
            <v>26.34</v>
          </cell>
          <cell r="F6081">
            <v>50.64</v>
          </cell>
        </row>
        <row r="6082">
          <cell r="A6082">
            <v>96135</v>
          </cell>
          <cell r="B6082" t="str">
            <v>APLICAÇÃO MANUAL DE MASSA ACRÍLICA EM PAREDES EXTERNAS DE CASAS, DUAS DEMÃOS. AF_05/2017</v>
          </cell>
          <cell r="C6082" t="str">
            <v>M2</v>
          </cell>
          <cell r="D6082">
            <v>19.170000000000002</v>
          </cell>
          <cell r="E6082">
            <v>15.14</v>
          </cell>
          <cell r="F6082">
            <v>34.31</v>
          </cell>
        </row>
        <row r="6083">
          <cell r="A6083">
            <v>104639</v>
          </cell>
          <cell r="B6083" t="str">
            <v>PINTURA LÁTEX ACRÍLICA ECONÔMICA, APLICAÇÃO MANUAL EM TETO, DUAS DEMÃOS. AF_04/2023</v>
          </cell>
          <cell r="C6083" t="str">
            <v>M2</v>
          </cell>
          <cell r="D6083">
            <v>5.9399999999999995</v>
          </cell>
          <cell r="E6083">
            <v>6.34</v>
          </cell>
          <cell r="F6083">
            <v>12.28</v>
          </cell>
        </row>
        <row r="6084">
          <cell r="A6084">
            <v>104640</v>
          </cell>
          <cell r="B6084" t="str">
            <v>PINTURA LÁTEX ACRÍLICA STANDARD, APLICAÇÃO MANUAL EM TETO, DUAS DEMÃOS. AF_04/2023</v>
          </cell>
          <cell r="C6084" t="str">
            <v>M2</v>
          </cell>
          <cell r="D6084">
            <v>7.1400000000000006</v>
          </cell>
          <cell r="E6084">
            <v>6.32</v>
          </cell>
          <cell r="F6084">
            <v>13.46</v>
          </cell>
        </row>
        <row r="6085">
          <cell r="A6085">
            <v>104641</v>
          </cell>
          <cell r="B6085" t="str">
            <v>PINTURA LÁTEX ACRÍLICA ECONÔMICA, APLICAÇÃO MANUAL EM PAREDES, DUAS DEMÃOS. AF_04/2023</v>
          </cell>
          <cell r="C6085" t="str">
            <v>M2</v>
          </cell>
          <cell r="D6085">
            <v>5.13</v>
          </cell>
          <cell r="E6085">
            <v>4.55</v>
          </cell>
          <cell r="F6085">
            <v>9.68</v>
          </cell>
        </row>
        <row r="6086">
          <cell r="A6086">
            <v>104642</v>
          </cell>
          <cell r="B6086" t="str">
            <v>PINTURA LÁTEX ACRÍLICA STANDARD, APLICAÇÃO MANUAL EM PAREDES, DUAS DEMÃOS. AF_04/2023</v>
          </cell>
          <cell r="C6086" t="str">
            <v>M2</v>
          </cell>
          <cell r="D6086">
            <v>6.31</v>
          </cell>
          <cell r="E6086">
            <v>4.55</v>
          </cell>
          <cell r="F6086">
            <v>10.86</v>
          </cell>
        </row>
        <row r="6087">
          <cell r="A6087">
            <v>102193</v>
          </cell>
          <cell r="B6087" t="str">
            <v>LIXAMENTO DE MADEIRA PARA APLICAÇÃO DE FUNDO OU PINTURA. AF_01/2021</v>
          </cell>
          <cell r="C6087" t="str">
            <v>M2</v>
          </cell>
          <cell r="D6087">
            <v>1.1099999999999999</v>
          </cell>
          <cell r="E6087">
            <v>1.23</v>
          </cell>
          <cell r="F6087">
            <v>2.34</v>
          </cell>
        </row>
        <row r="6088">
          <cell r="A6088">
            <v>102194</v>
          </cell>
          <cell r="B6088" t="str">
            <v>LIXAMENTO DE MASSA PARA MADEIRA. AF_01/2021</v>
          </cell>
          <cell r="C6088" t="str">
            <v>M2</v>
          </cell>
          <cell r="D6088">
            <v>3.3400000000000007</v>
          </cell>
          <cell r="E6088">
            <v>5.87</v>
          </cell>
          <cell r="F6088">
            <v>9.2100000000000009</v>
          </cell>
        </row>
        <row r="6089">
          <cell r="A6089">
            <v>102197</v>
          </cell>
          <cell r="B6089" t="str">
            <v>PINTURA FUNDO NIVELADOR ALQUÍDICO BRANCO EM MADEIRA. AF_01/2021</v>
          </cell>
          <cell r="C6089" t="str">
            <v>M2</v>
          </cell>
          <cell r="D6089">
            <v>25.15</v>
          </cell>
          <cell r="E6089">
            <v>6.3</v>
          </cell>
          <cell r="F6089">
            <v>31.45</v>
          </cell>
        </row>
        <row r="6090">
          <cell r="A6090">
            <v>102200</v>
          </cell>
          <cell r="B6090" t="str">
            <v>APLICAÇÃO MASSA ALQUÍDICA PARA MADEIRA, PARA PINTURA COM TINTA DE ACABAMENTO (PIGMENTADA). AF_01/2021</v>
          </cell>
          <cell r="C6090" t="str">
            <v>M2</v>
          </cell>
          <cell r="D6090">
            <v>16.04</v>
          </cell>
          <cell r="E6090">
            <v>8.26</v>
          </cell>
          <cell r="F6090">
            <v>24.3</v>
          </cell>
        </row>
        <row r="6091">
          <cell r="A6091">
            <v>102201</v>
          </cell>
          <cell r="B6091" t="str">
            <v>APLICAÇÃO MASSA ACRÍLICA PARA MADEIRA, PARA PINTURA COM TINTA DE ACABAMENTO (PIGMENTADA). AF_01/2021</v>
          </cell>
          <cell r="C6091" t="str">
            <v>M2</v>
          </cell>
          <cell r="D6091">
            <v>11.850000000000001</v>
          </cell>
          <cell r="E6091">
            <v>10.16</v>
          </cell>
          <cell r="F6091">
            <v>22.01</v>
          </cell>
        </row>
        <row r="6092">
          <cell r="A6092">
            <v>102202</v>
          </cell>
          <cell r="B6092" t="str">
            <v>APLICAÇÃO MASSA EPÓXI PARA MADEIRA, PARA PINTURA COM TINTA PU DE ACABAMENTO (PIGMENTADA). AF_01/2021</v>
          </cell>
          <cell r="C6092" t="str">
            <v>M2</v>
          </cell>
          <cell r="D6092">
            <v>52.45</v>
          </cell>
          <cell r="E6092">
            <v>8.25</v>
          </cell>
          <cell r="F6092">
            <v>60.7</v>
          </cell>
        </row>
        <row r="6093">
          <cell r="A6093">
            <v>102203</v>
          </cell>
          <cell r="B6093" t="str">
            <v>PINTURA VERNIZ (INCOLOR) ALQUÍDICO EM MADEIRA, USO INTERNO E EXTERNO, 1 DEMÃO. AF_01/2021</v>
          </cell>
          <cell r="C6093" t="str">
            <v>M2</v>
          </cell>
          <cell r="D6093">
            <v>5.61</v>
          </cell>
          <cell r="E6093">
            <v>5.31</v>
          </cell>
          <cell r="F6093">
            <v>10.92</v>
          </cell>
        </row>
        <row r="6094">
          <cell r="A6094">
            <v>102204</v>
          </cell>
          <cell r="B6094" t="str">
            <v>PINTURA VERNIZ (INCOLOR) ALQUÍDICO EM MADEIRA, USO INTERNO, 1 DEMÃO. AF_01/2021</v>
          </cell>
          <cell r="C6094" t="str">
            <v>M2</v>
          </cell>
          <cell r="D6094">
            <v>5.9000000000000012</v>
          </cell>
          <cell r="E6094">
            <v>5.31</v>
          </cell>
          <cell r="F6094">
            <v>11.21</v>
          </cell>
        </row>
        <row r="6095">
          <cell r="A6095">
            <v>102205</v>
          </cell>
          <cell r="B6095" t="str">
            <v>PINTURA VERNIZ (INCOLOR) POLIURETÂNICO (RESINA ALQUÍDICA MODIFICADA) EM MADEIRA, 1 DEMÃO. AF_01/2021</v>
          </cell>
          <cell r="C6095" t="str">
            <v>M2</v>
          </cell>
          <cell r="D6095">
            <v>4.9399999999999995</v>
          </cell>
          <cell r="E6095">
            <v>5.32</v>
          </cell>
          <cell r="F6095">
            <v>10.26</v>
          </cell>
        </row>
        <row r="6096">
          <cell r="A6096">
            <v>102207</v>
          </cell>
          <cell r="B6096" t="str">
            <v>PINTURA TINTA DE ACABAMENTO (PIGMENTADA) A ÓLEO EM MADEIRA, 1 DEMÃO. AF_01/2021</v>
          </cell>
          <cell r="C6096" t="str">
            <v>M2</v>
          </cell>
          <cell r="D6096">
            <v>4.8199999999999994</v>
          </cell>
          <cell r="E6096">
            <v>4.28</v>
          </cell>
          <cell r="F6096">
            <v>9.1</v>
          </cell>
        </row>
        <row r="6097">
          <cell r="A6097">
            <v>102208</v>
          </cell>
          <cell r="B6097" t="str">
            <v>PINTURA TINTA DE ACABAMENTO (PIGMENTADA) ESMALTE SINTÉTICO FOSCO EM MADEIRA, 1 DEMÃO. AF_01/2021</v>
          </cell>
          <cell r="C6097" t="str">
            <v>M2</v>
          </cell>
          <cell r="D6097">
            <v>4.4300000000000006</v>
          </cell>
          <cell r="E6097">
            <v>4.28</v>
          </cell>
          <cell r="F6097">
            <v>8.7100000000000009</v>
          </cell>
        </row>
        <row r="6098">
          <cell r="A6098">
            <v>102209</v>
          </cell>
          <cell r="B6098" t="str">
            <v>PINTURA TINTA DE ACABAMENTO (PIGMENTADA) ESMALTE SINTÉTICO ACETINADO EM MADEIRA, 1 DEMÃO. AF_01/2021</v>
          </cell>
          <cell r="C6098" t="str">
            <v>M2</v>
          </cell>
          <cell r="D6098">
            <v>4.6800000000000006</v>
          </cell>
          <cell r="E6098">
            <v>4.28</v>
          </cell>
          <cell r="F6098">
            <v>8.9600000000000009</v>
          </cell>
        </row>
        <row r="6099">
          <cell r="A6099">
            <v>102210</v>
          </cell>
          <cell r="B6099" t="str">
            <v>PINTURA TINTA DE ACABAMENTO (PIGMENTADA) ESMALTE SINTÉTICO BRILHANTE EM MADEIRA, 1 DEMÃO. AF_01/2021</v>
          </cell>
          <cell r="C6099" t="str">
            <v>M2</v>
          </cell>
          <cell r="D6099">
            <v>4.3099999999999996</v>
          </cell>
          <cell r="E6099">
            <v>4.28</v>
          </cell>
          <cell r="F6099">
            <v>8.59</v>
          </cell>
        </row>
        <row r="6100">
          <cell r="A6100">
            <v>102213</v>
          </cell>
          <cell r="B6100" t="str">
            <v>PINTURA VERNIZ (INCOLOR) ALQUÍDICO EM MADEIRA, USO INTERNO E EXTERNO, 2 DEMÃOS. AF_01/2021</v>
          </cell>
          <cell r="C6100" t="str">
            <v>M2</v>
          </cell>
          <cell r="D6100">
            <v>11.23</v>
          </cell>
          <cell r="E6100">
            <v>10.61</v>
          </cell>
          <cell r="F6100">
            <v>21.84</v>
          </cell>
        </row>
        <row r="6101">
          <cell r="A6101">
            <v>102214</v>
          </cell>
          <cell r="B6101" t="str">
            <v>PINTURA VERNIZ (INCOLOR) ALQUÍDICO EM MADEIRA, USO INTERNO, 2 DEMÃOS. AF_01/2021</v>
          </cell>
          <cell r="C6101" t="str">
            <v>M2</v>
          </cell>
          <cell r="D6101">
            <v>11.830000000000002</v>
          </cell>
          <cell r="E6101">
            <v>10.61</v>
          </cell>
          <cell r="F6101">
            <v>22.44</v>
          </cell>
        </row>
        <row r="6102">
          <cell r="A6102">
            <v>102215</v>
          </cell>
          <cell r="B6102" t="str">
            <v>PINTURA VERNIZ (INCOLOR) POLIURETÂNICO (RESINA ALQUÍDICA MODIFICADA) EM MADEIRA, 2 DEMÃOS. AF_01/2021</v>
          </cell>
          <cell r="C6102" t="str">
            <v>M2</v>
          </cell>
          <cell r="D6102">
            <v>9.9</v>
          </cell>
          <cell r="E6102">
            <v>10.63</v>
          </cell>
          <cell r="F6102">
            <v>20.53</v>
          </cell>
        </row>
        <row r="6103">
          <cell r="A6103">
            <v>102217</v>
          </cell>
          <cell r="B6103" t="str">
            <v>PINTURA TINTA DE ACABAMENTO (PIGMENTADA) A ÓLEO EM MADEIRA, 2 DEMÃOS. AF_01/2021</v>
          </cell>
          <cell r="C6103" t="str">
            <v>M2</v>
          </cell>
          <cell r="D6103">
            <v>9.6399999999999988</v>
          </cell>
          <cell r="E6103">
            <v>8.56</v>
          </cell>
          <cell r="F6103">
            <v>18.2</v>
          </cell>
        </row>
        <row r="6104">
          <cell r="A6104">
            <v>102218</v>
          </cell>
          <cell r="B6104" t="str">
            <v>PINTURA TINTA DE ACABAMENTO (PIGMENTADA) ESMALTE SINTÉTICO FOSCO EM MADEIRA, 2 DEMÃOS. AF_01/2021</v>
          </cell>
          <cell r="C6104" t="str">
            <v>M2</v>
          </cell>
          <cell r="D6104">
            <v>8.8699999999999992</v>
          </cell>
          <cell r="E6104">
            <v>8.56</v>
          </cell>
          <cell r="F6104">
            <v>17.43</v>
          </cell>
        </row>
        <row r="6105">
          <cell r="A6105">
            <v>102219</v>
          </cell>
          <cell r="B6105" t="str">
            <v>PINTURA TINTA DE ACABAMENTO (PIGMENTADA) ESMALTE SINTÉTICO ACETINADO EM MADEIRA, 2 DEMÃOS. AF_01/2021</v>
          </cell>
          <cell r="C6105" t="str">
            <v>M2</v>
          </cell>
          <cell r="D6105">
            <v>9.3699999999999992</v>
          </cell>
          <cell r="E6105">
            <v>8.56</v>
          </cell>
          <cell r="F6105">
            <v>17.93</v>
          </cell>
        </row>
        <row r="6106">
          <cell r="A6106">
            <v>102220</v>
          </cell>
          <cell r="B6106" t="str">
            <v>PINTURA TINTA DE ACABAMENTO (PIGMENTADA) ESMALTE SINTÉTICO BRILHANTE EM MADEIRA, 2 DEMÃOS. AF_01/2021</v>
          </cell>
          <cell r="C6106" t="str">
            <v>M2</v>
          </cell>
          <cell r="D6106">
            <v>8.6300000000000008</v>
          </cell>
          <cell r="E6106">
            <v>8.56</v>
          </cell>
          <cell r="F6106">
            <v>17.190000000000001</v>
          </cell>
        </row>
        <row r="6107">
          <cell r="A6107">
            <v>102223</v>
          </cell>
          <cell r="B6107" t="str">
            <v>PINTURA VERNIZ (INCOLOR) ALQUÍDICO EM MADEIRA, USO INTERNO E EXTERNO, 3 DEMÃOS. AF_01/2021</v>
          </cell>
          <cell r="C6107" t="str">
            <v>M2</v>
          </cell>
          <cell r="D6107">
            <v>16.849999999999998</v>
          </cell>
          <cell r="E6107">
            <v>15.91</v>
          </cell>
          <cell r="F6107">
            <v>32.76</v>
          </cell>
        </row>
        <row r="6108">
          <cell r="A6108">
            <v>102224</v>
          </cell>
          <cell r="B6108" t="str">
            <v>PINTURA VERNIZ (INCOLOR) ALQUÍDICO EM MADEIRA, USO INTERNO, 3 DEMÃOS. AF_01/2021</v>
          </cell>
          <cell r="C6108" t="str">
            <v>M2</v>
          </cell>
          <cell r="D6108">
            <v>17.739999999999998</v>
          </cell>
          <cell r="E6108">
            <v>15.91</v>
          </cell>
          <cell r="F6108">
            <v>33.65</v>
          </cell>
        </row>
        <row r="6109">
          <cell r="A6109">
            <v>102225</v>
          </cell>
          <cell r="B6109" t="str">
            <v>PINTURA VERNIZ (INCOLOR) POLIURETÂNICO (RESINA ALQUÍDICA MODIFICADA) EM MADEIRA, 3 DEMÃOS. AF_01/2021</v>
          </cell>
          <cell r="C6109" t="str">
            <v>M2</v>
          </cell>
          <cell r="D6109">
            <v>14.870000000000001</v>
          </cell>
          <cell r="E6109">
            <v>15.93</v>
          </cell>
          <cell r="F6109">
            <v>30.8</v>
          </cell>
        </row>
        <row r="6110">
          <cell r="A6110">
            <v>102227</v>
          </cell>
          <cell r="B6110" t="str">
            <v>PINTURA TINTA DE ACABAMENTO (PIGMENTADA) A ÓLEO EM MADEIRA, 3 DEMÃOS. AF_01/2021</v>
          </cell>
          <cell r="C6110" t="str">
            <v>M2</v>
          </cell>
          <cell r="D6110">
            <v>14.48</v>
          </cell>
          <cell r="E6110">
            <v>12.84</v>
          </cell>
          <cell r="F6110">
            <v>27.32</v>
          </cell>
        </row>
        <row r="6111">
          <cell r="A6111">
            <v>102228</v>
          </cell>
          <cell r="B6111" t="str">
            <v>PINTURA TINTA DE ACABAMENTO (PIGMENTADA) ESMALTE SINTÉTICO FOSCO EM MADEIRA, 3 DEMÃOS. AF_01/2021</v>
          </cell>
          <cell r="C6111" t="str">
            <v>M2</v>
          </cell>
          <cell r="D6111">
            <v>13.330000000000002</v>
          </cell>
          <cell r="E6111">
            <v>12.84</v>
          </cell>
          <cell r="F6111">
            <v>26.17</v>
          </cell>
        </row>
        <row r="6112">
          <cell r="A6112">
            <v>102229</v>
          </cell>
          <cell r="B6112" t="str">
            <v>PINTURA TINTA DE ACABAMENTO (PIGMENTADA) ESMALTE SINTÉTICO ACETINADO EM MADEIRA, 3 DEMÃOS. AF_01/2021</v>
          </cell>
          <cell r="C6112" t="str">
            <v>M2</v>
          </cell>
          <cell r="D6112">
            <v>14.07</v>
          </cell>
          <cell r="E6112">
            <v>12.84</v>
          </cell>
          <cell r="F6112">
            <v>26.91</v>
          </cell>
        </row>
        <row r="6113">
          <cell r="A6113">
            <v>102230</v>
          </cell>
          <cell r="B6113" t="str">
            <v>PINTURA TINTA DE ACABAMENTO (PIGMENTADA) ESMALTE SINTÉTICO BRILHANTE EM MADEIRA, 3 DEMÃOS. AF_01/2021</v>
          </cell>
          <cell r="C6113" t="str">
            <v>M2</v>
          </cell>
          <cell r="D6113">
            <v>12.95</v>
          </cell>
          <cell r="E6113">
            <v>12.84</v>
          </cell>
          <cell r="F6113">
            <v>25.79</v>
          </cell>
        </row>
        <row r="6114">
          <cell r="A6114">
            <v>102233</v>
          </cell>
          <cell r="B6114" t="str">
            <v>PINTURA IMUNIZANTE PARA MADEIRA, 1 DEMÃO. AF_01/2021</v>
          </cell>
          <cell r="C6114" t="str">
            <v>M2</v>
          </cell>
          <cell r="D6114">
            <v>6.57</v>
          </cell>
          <cell r="E6114">
            <v>5.09</v>
          </cell>
          <cell r="F6114">
            <v>11.66</v>
          </cell>
        </row>
        <row r="6115">
          <cell r="A6115">
            <v>102234</v>
          </cell>
          <cell r="B6115" t="str">
            <v>PINTURA IMUNIZANTE PARA MADEIRA, 2 DEMÃOS. AF_01/2021</v>
          </cell>
          <cell r="C6115" t="str">
            <v>M2</v>
          </cell>
          <cell r="D6115">
            <v>13.149999999999999</v>
          </cell>
          <cell r="E6115">
            <v>10.18</v>
          </cell>
          <cell r="F6115">
            <v>23.33</v>
          </cell>
        </row>
        <row r="6116">
          <cell r="A6116">
            <v>100716</v>
          </cell>
          <cell r="B6116" t="str">
            <v>JATEAMENTO ABRASIVO COM GRANALHA DE AÇO EM PERFIL METÁLICO EM FÁBRICA. AF_01/2020</v>
          </cell>
          <cell r="C6116" t="str">
            <v>M2</v>
          </cell>
          <cell r="D6116">
            <v>24.700000000000003</v>
          </cell>
          <cell r="E6116">
            <v>2.97</v>
          </cell>
          <cell r="F6116">
            <v>27.67</v>
          </cell>
        </row>
        <row r="6117">
          <cell r="A6117">
            <v>100717</v>
          </cell>
          <cell r="B6117" t="str">
            <v>LIXAMENTO MANUAL EM SUPERFÍCIES METÁLICAS EM OBRA. AF_01/2020</v>
          </cell>
          <cell r="C6117" t="str">
            <v>M2</v>
          </cell>
          <cell r="D6117">
            <v>4.2999999999999989</v>
          </cell>
          <cell r="E6117">
            <v>6.73</v>
          </cell>
          <cell r="F6117">
            <v>11.03</v>
          </cell>
        </row>
        <row r="6118">
          <cell r="A6118">
            <v>100718</v>
          </cell>
          <cell r="B6118" t="str">
            <v>COLOCAÇÃO DE FITA PROTETORA PARA PINTURA. AF_01/2020</v>
          </cell>
          <cell r="C6118" t="str">
            <v>M</v>
          </cell>
          <cell r="D6118">
            <v>0.56000000000000005</v>
          </cell>
          <cell r="E6118">
            <v>0.94</v>
          </cell>
          <cell r="F6118">
            <v>1.5</v>
          </cell>
        </row>
        <row r="6119">
          <cell r="A6119">
            <v>100719</v>
          </cell>
          <cell r="B6119" t="str">
            <v>PINTURA COM TINTA ALQUÍDICA DE FUNDO (TIPO ZARCÃO) PULVERIZADA SOBRE PERFIL METÁLICO EXECUTADO EM FÁBRICA (POR DEMÃO). AF_01/2020_PE</v>
          </cell>
          <cell r="C6119" t="str">
            <v>M2</v>
          </cell>
          <cell r="D6119">
            <v>9.31</v>
          </cell>
          <cell r="E6119">
            <v>1.42</v>
          </cell>
          <cell r="F6119">
            <v>10.73</v>
          </cell>
        </row>
        <row r="6120">
          <cell r="A6120">
            <v>100720</v>
          </cell>
          <cell r="B6120" t="str">
            <v>PINTURA COM TINTA ALQUÍDICA DE FUNDO (TIPO ZARCÃO) APLICADA A ROLO OU PINCEL SOBRE PERFIL METÁLICO EXECUTADO EM FÁBRICA (POR DEMÃO). AF_01/2020</v>
          </cell>
          <cell r="C6120" t="str">
            <v>M2</v>
          </cell>
          <cell r="D6120">
            <v>6.5399999999999991</v>
          </cell>
          <cell r="E6120">
            <v>4.83</v>
          </cell>
          <cell r="F6120">
            <v>11.37</v>
          </cell>
        </row>
        <row r="6121">
          <cell r="A6121">
            <v>100721</v>
          </cell>
          <cell r="B6121" t="str">
            <v>PINTURA COM TINTA ALQUÍDICA DE FUNDO (TIPO ZARCÃO) PULVERIZADA SOBRE SUPERFÍCIES METÁLICAS (EXCETO PERFIL) EXECUTADO EM OBRA (POR DEMÃO). AF_01/2020_PE</v>
          </cell>
          <cell r="C6121" t="str">
            <v>M2</v>
          </cell>
          <cell r="D6121">
            <v>14.7</v>
          </cell>
          <cell r="E6121">
            <v>11.84</v>
          </cell>
          <cell r="F6121">
            <v>26.54</v>
          </cell>
        </row>
        <row r="6122">
          <cell r="A6122">
            <v>100722</v>
          </cell>
          <cell r="B6122" t="str">
            <v>PINTURA COM TINTA ALQUÍDICA DE FUNDO (TIPO ZARCÃO) APLICADA A ROLO OU PINCEL SOBRE SUPERFÍCIES METÁLICAS (EXCETO PERFIL) EXECUTADO EM OBRA (POR DEMÃO). AF_01/2020</v>
          </cell>
          <cell r="C6122" t="str">
            <v>M2</v>
          </cell>
          <cell r="D6122">
            <v>11.33</v>
          </cell>
          <cell r="E6122">
            <v>15.26</v>
          </cell>
          <cell r="F6122">
            <v>26.59</v>
          </cell>
        </row>
        <row r="6123">
          <cell r="A6123">
            <v>100723</v>
          </cell>
          <cell r="B6123" t="str">
            <v>PINTURA COM TINTA ALQUÍDICA DE FUNDO E ACABAMENTO (ESMALTE SINTÉTICO GRAFITE) PULVERIZADA SOBRE PERFIL METÁLICO EXECUTADO EM FÁBRICA (POR DEMÃO). AF_01/2020_PE</v>
          </cell>
          <cell r="C6123" t="str">
            <v>M2</v>
          </cell>
          <cell r="D6123">
            <v>10.07</v>
          </cell>
          <cell r="E6123">
            <v>1.42</v>
          </cell>
          <cell r="F6123">
            <v>11.49</v>
          </cell>
        </row>
        <row r="6124">
          <cell r="A6124">
            <v>100724</v>
          </cell>
          <cell r="B6124" t="str">
            <v>PINTURA COM TINTA ALQUÍDICA DE FUNDO E ACABAMENTO (ESMALTE SINTÉTICO GRAFITE) APLICADA A ROLO OU PINCEL SOBRE PERFIL METÁLICO EXECUTADO EM FÁBRICA (POR DEMÃO). AF_01/2020</v>
          </cell>
          <cell r="C6124" t="str">
            <v>M2</v>
          </cell>
          <cell r="D6124">
            <v>9.6</v>
          </cell>
          <cell r="E6124">
            <v>4.83</v>
          </cell>
          <cell r="F6124">
            <v>14.43</v>
          </cell>
        </row>
        <row r="6125">
          <cell r="A6125">
            <v>100725</v>
          </cell>
          <cell r="B6125" t="str">
            <v>PINTURA COM TINTA ALQUÍDICA DE FUNDO E ACABAMENTO (ESMALTE SINTÉTICO GRAFITE) PULVERIZADA SOBRE SUPERFÍCIES METÁLICAS (EXCETO PERFIL) EXECUTADO EM OBRA (POR DEMÃO). AF_01/2020_PE</v>
          </cell>
          <cell r="C6125" t="str">
            <v>M2</v>
          </cell>
          <cell r="D6125">
            <v>14.95</v>
          </cell>
          <cell r="E6125">
            <v>11.84</v>
          </cell>
          <cell r="F6125">
            <v>26.79</v>
          </cell>
        </row>
        <row r="6126">
          <cell r="A6126">
            <v>100726</v>
          </cell>
          <cell r="B6126" t="str">
            <v>PINTURA COM TINTA ALQUÍDICA DE FUNDO E ACABAMENTO (ESMALTE SINTÉTICO GRAFITE) APLICADA A ROLO OU PINCEL SOBRE SUPERFÍCIES METÁLICAS (EXCETO PERFIL) EXECUTADO EM OBRA (POR DEMÃO). AF_01/2020</v>
          </cell>
          <cell r="C6126" t="str">
            <v>M2</v>
          </cell>
          <cell r="D6126">
            <v>14.31</v>
          </cell>
          <cell r="E6126">
            <v>15.26</v>
          </cell>
          <cell r="F6126">
            <v>29.57</v>
          </cell>
        </row>
        <row r="6127">
          <cell r="A6127">
            <v>100727</v>
          </cell>
          <cell r="B6127" t="str">
            <v>PINTURA COM TINTA EPOXÍDICA DE FUNDO PULVERIZADA SOBRE PERFIL METÁLICO EXECUTADO EM FÁBRICA (POR DEMÃO). AF_01/2020_PE</v>
          </cell>
          <cell r="C6127" t="str">
            <v>M2</v>
          </cell>
          <cell r="D6127">
            <v>24.310000000000002</v>
          </cell>
          <cell r="E6127">
            <v>1.42</v>
          </cell>
          <cell r="F6127">
            <v>25.73</v>
          </cell>
        </row>
        <row r="6128">
          <cell r="A6128">
            <v>100728</v>
          </cell>
          <cell r="B6128" t="str">
            <v>PINTURA COM TINTA EPOXÍDICA DE FUNDO APLICADA A ROLO OU PINCEL SOBRE PERFIL METÁLICO EXECUTADO EM FÁBRICA (POR DEMÃO). AF_01/2020</v>
          </cell>
          <cell r="C6128" t="str">
            <v>M2</v>
          </cell>
          <cell r="D6128">
            <v>19.09</v>
          </cell>
          <cell r="E6128">
            <v>4.82</v>
          </cell>
          <cell r="F6128">
            <v>23.91</v>
          </cell>
        </row>
        <row r="6129">
          <cell r="A6129">
            <v>100729</v>
          </cell>
          <cell r="B6129" t="str">
            <v>PINTURA COM TINTA EPOXÍDICA DE ACABAMENTO PULVERIZADA SOBRE PERFIL METÁLICO EXECUTADO EM FÁBRICA (POR DEMÃO). AF_01/2020_PE</v>
          </cell>
          <cell r="C6129" t="str">
            <v>M2</v>
          </cell>
          <cell r="D6129">
            <v>18.159999999999997</v>
          </cell>
          <cell r="E6129">
            <v>1.42</v>
          </cell>
          <cell r="F6129">
            <v>19.579999999999998</v>
          </cell>
        </row>
        <row r="6130">
          <cell r="A6130">
            <v>100730</v>
          </cell>
          <cell r="B6130" t="str">
            <v>PINTURA COM TINTA EPOXÍDICA DE ACABAMENTO APLICADA A ROLO OU PINCEL SOBRE PERFIL METÁLICO EXECUTADO EM FÁBRICA (POR DEMÃO). AF_01/2020</v>
          </cell>
          <cell r="C6130" t="str">
            <v>M2</v>
          </cell>
          <cell r="D6130">
            <v>18.75</v>
          </cell>
          <cell r="E6130">
            <v>4.82</v>
          </cell>
          <cell r="F6130">
            <v>23.57</v>
          </cell>
        </row>
        <row r="6131">
          <cell r="A6131">
            <v>100733</v>
          </cell>
          <cell r="B6131" t="str">
            <v>PINTURA COM TINTA ACRÍLICA DE FUNDO PULVERIZADA SOBRE SUPERFÍCIES METÁLICAS (EXCETO PERFIL) EXECUTADO EM OBRA (POR DEMÃO). AF_01/2020_PE</v>
          </cell>
          <cell r="C6131" t="str">
            <v>M2</v>
          </cell>
          <cell r="D6131">
            <v>6.18</v>
          </cell>
          <cell r="E6131">
            <v>6.83</v>
          </cell>
          <cell r="F6131">
            <v>13.01</v>
          </cell>
        </row>
        <row r="6132">
          <cell r="A6132">
            <v>100734</v>
          </cell>
          <cell r="B6132" t="str">
            <v>PINTURA COM TINTA ACRÍLICA DE FUNDO APLICADA A ROLO OU PINCEL SOBRE SUPERFÍCIES METÁLICAS (EXCETO PERFIL) EXECUTADO EM OBRA (POR DEMÃO). AF_01/2020</v>
          </cell>
          <cell r="C6132" t="str">
            <v>M2</v>
          </cell>
          <cell r="D6132">
            <v>6.9</v>
          </cell>
          <cell r="E6132">
            <v>10.24</v>
          </cell>
          <cell r="F6132">
            <v>17.14</v>
          </cell>
        </row>
        <row r="6133">
          <cell r="A6133">
            <v>100735</v>
          </cell>
          <cell r="B6133" t="str">
            <v>PINTURA COM TINTA ACRÍLICA DE ACABAMENTO PULVERIZADA SOBRE SUPERFÍCIES METÁLICAS (EXCETO PERFIL) EXECUTADO EM OBRA (POR DEMÃO). AF_01/2020_PE</v>
          </cell>
          <cell r="C6133" t="str">
            <v>M2</v>
          </cell>
          <cell r="D6133">
            <v>5.26</v>
          </cell>
          <cell r="E6133">
            <v>6.83</v>
          </cell>
          <cell r="F6133">
            <v>12.09</v>
          </cell>
        </row>
        <row r="6134">
          <cell r="A6134">
            <v>100736</v>
          </cell>
          <cell r="B6134" t="str">
            <v>PINTURA COM TINTA ACRÍLICA DE ACABAMENTO APLICADA A ROLO OU PINCEL SOBRE SUPERFÍCIES METÁLICAS (EXCETO PERFIL) EXECUTADO EM OBRA (POR DEMÃO). AF_01/2020</v>
          </cell>
          <cell r="C6134" t="str">
            <v>M2</v>
          </cell>
          <cell r="D6134">
            <v>6.0799999999999983</v>
          </cell>
          <cell r="E6134">
            <v>10.25</v>
          </cell>
          <cell r="F6134">
            <v>16.329999999999998</v>
          </cell>
        </row>
        <row r="6135">
          <cell r="A6135">
            <v>100739</v>
          </cell>
          <cell r="B6135" t="str">
            <v>PINTURA COM TINTA ALQUÍDICA DE ACABAMENTO (ESMALTE SINTÉTICO ACETINADO) PULVERIZADA SOBRE PERFIL METÁLICO EXECUTADO EM FÁBRICA (POR DEMÃO). AF_01/2020_PE</v>
          </cell>
          <cell r="C6135" t="str">
            <v>M2</v>
          </cell>
          <cell r="D6135">
            <v>9.15</v>
          </cell>
          <cell r="E6135">
            <v>1.42</v>
          </cell>
          <cell r="F6135">
            <v>10.57</v>
          </cell>
        </row>
        <row r="6136">
          <cell r="A6136">
            <v>100740</v>
          </cell>
          <cell r="B6136" t="str">
            <v>PINTURA COM TINTA ALQUÍDICA DE ACABAMENTO (ESMALTE SINTÉTICO ACETINADO) APLICADA A ROLO OU PINCEL SOBRE PERFIL METÁLICO EXECUTADO EM FÁBRICA (POR DEMÃO). AF_01/2020</v>
          </cell>
          <cell r="C6136" t="str">
            <v>M2</v>
          </cell>
          <cell r="D6136">
            <v>7.07</v>
          </cell>
          <cell r="E6136">
            <v>4.83</v>
          </cell>
          <cell r="F6136">
            <v>11.9</v>
          </cell>
        </row>
        <row r="6137">
          <cell r="A6137">
            <v>100741</v>
          </cell>
          <cell r="B6137" t="str">
            <v>PINTURA COM TINTA ALQUÍDICA DE ACABAMENTO (ESMALTE SINTÉTICO ACETINADO) PULVERIZADA SOBRE SUPERFÍCIES METÁLICAS (EXCETO PERFIL) EXECUTADO EM OBRA (POR DEMÃO). AF_01/2020_PE</v>
          </cell>
          <cell r="C6137" t="str">
            <v>M2</v>
          </cell>
          <cell r="D6137">
            <v>14.34</v>
          </cell>
          <cell r="E6137">
            <v>11.84</v>
          </cell>
          <cell r="F6137">
            <v>26.18</v>
          </cell>
        </row>
        <row r="6138">
          <cell r="A6138">
            <v>100742</v>
          </cell>
          <cell r="B6138" t="str">
            <v>PINTURA COM TINTA ALQUÍDICA DE ACABAMENTO (ESMALTE SINTÉTICO ACETINADO) APLICADA A ROLO OU PINCEL SOBRE SUPERFÍCIES METÁLICAS (EXCETO PERFIL) EXECUTADO EM OBRA (POR DEMÃO). AF_01/2020</v>
          </cell>
          <cell r="C6138" t="str">
            <v>M2</v>
          </cell>
          <cell r="D6138">
            <v>11.85</v>
          </cell>
          <cell r="E6138">
            <v>15.26</v>
          </cell>
          <cell r="F6138">
            <v>27.11</v>
          </cell>
        </row>
        <row r="6139">
          <cell r="A6139">
            <v>100743</v>
          </cell>
          <cell r="B6139" t="str">
            <v>PINTURA COM TINTA ALQUÍDICA DE ACABAMENTO (ESMALTE SINTÉTICO BRILHANTE) PULVERIZADA SOBRE PERFIL METÁLICO EXECUTADO EM FÁBRICA  (POR DEMÃO). AF_01/2020_PE</v>
          </cell>
          <cell r="C6139" t="str">
            <v>M2</v>
          </cell>
          <cell r="D6139">
            <v>8.92</v>
          </cell>
          <cell r="E6139">
            <v>1.42</v>
          </cell>
          <cell r="F6139">
            <v>10.34</v>
          </cell>
        </row>
        <row r="6140">
          <cell r="A6140">
            <v>100744</v>
          </cell>
          <cell r="B6140" t="str">
            <v>PINTURA COM TINTA ALQUÍDICA DE ACABAMENTO (ESMALTE SINTÉTICO BRILHANTE) APLICADA A ROLO OU PINCEL SOBRE PERFIL METÁLICO EXECUTADO EM FÁBRICA (POR DEMÃO). AF_01/2020</v>
          </cell>
          <cell r="C6140" t="str">
            <v>M2</v>
          </cell>
          <cell r="D6140">
            <v>6.92</v>
          </cell>
          <cell r="E6140">
            <v>4.83</v>
          </cell>
          <cell r="F6140">
            <v>11.75</v>
          </cell>
        </row>
        <row r="6141">
          <cell r="A6141">
            <v>100745</v>
          </cell>
          <cell r="B6141" t="str">
            <v>PINTURA COM TINTA ALQUÍDICA DE ACABAMENTO (ESMALTE SINTÉTICO BRILHANTE) PULVERIZADA SOBRE SUPERFÍCIES METÁLICAS (EXCETO PERFIL) EXECUTADO EM OBRA  (POR DEMÃO). AF_01/2020_PE</v>
          </cell>
          <cell r="C6141" t="str">
            <v>M2</v>
          </cell>
          <cell r="D6141">
            <v>14.100000000000001</v>
          </cell>
          <cell r="E6141">
            <v>11.84</v>
          </cell>
          <cell r="F6141">
            <v>25.94</v>
          </cell>
        </row>
        <row r="6142">
          <cell r="A6142">
            <v>100746</v>
          </cell>
          <cell r="B6142" t="str">
            <v>PINTURA COM TINTA ALQUÍDICA DE ACABAMENTO (ESMALTE SINTÉTICO BRILHANTE) APLICADA A ROLO OU PINCEL SOBRE SUPERFÍCIES METÁLICAS (EXCETO PERFIL) EXECUTADO EM OBRA (POR DEMÃO). AF_01/2020</v>
          </cell>
          <cell r="C6142" t="str">
            <v>M2</v>
          </cell>
          <cell r="D6142">
            <v>11.69</v>
          </cell>
          <cell r="E6142">
            <v>15.26</v>
          </cell>
          <cell r="F6142">
            <v>26.95</v>
          </cell>
        </row>
        <row r="6143">
          <cell r="A6143">
            <v>100747</v>
          </cell>
          <cell r="B6143" t="str">
            <v>PINTURA COM TINTA ALQUÍDICA DE ACABAMENTO (ESMALTE SINTÉTICO FOSCO) PULVERIZADA SOBRE PERFIL METÁLICO EXECUTADO EM FÁBRICA (POR DEMÃO). AF_01/2020_PE</v>
          </cell>
          <cell r="C6143" t="str">
            <v>M2</v>
          </cell>
          <cell r="D6143">
            <v>9.02</v>
          </cell>
          <cell r="E6143">
            <v>1.42</v>
          </cell>
          <cell r="F6143">
            <v>10.44</v>
          </cell>
        </row>
        <row r="6144">
          <cell r="A6144">
            <v>100748</v>
          </cell>
          <cell r="B6144" t="str">
            <v>PINTURA COM TINTA ALQUÍDICA DE ACABAMENTO (ESMALTE SINTÉTICO FOSCO) APLICADA A ROLO OU PINCEL SOBRE PERFIL METÁLICO EXECUTADO EM FÁBRICA (POR DEMÃO). AF_01/2020</v>
          </cell>
          <cell r="C6144" t="str">
            <v>M2</v>
          </cell>
          <cell r="D6144">
            <v>6.98</v>
          </cell>
          <cell r="E6144">
            <v>4.83</v>
          </cell>
          <cell r="F6144">
            <v>11.81</v>
          </cell>
        </row>
        <row r="6145">
          <cell r="A6145">
            <v>100749</v>
          </cell>
          <cell r="B6145" t="str">
            <v>PINTURA COM TINTA ALQUÍDICA DE ACABAMENTO (ESMALTE SINTÉTICO FOSCO) PULVERIZADA SOBRE SUPERFÍCIES METÁLICAS (EXCETO PERFIL) EXECUTADO EM OBRA (POR DEMÃO). AF_01/2020_PE</v>
          </cell>
          <cell r="C6145" t="str">
            <v>M2</v>
          </cell>
          <cell r="D6145">
            <v>14.2</v>
          </cell>
          <cell r="E6145">
            <v>11.84</v>
          </cell>
          <cell r="F6145">
            <v>26.04</v>
          </cell>
        </row>
        <row r="6146">
          <cell r="A6146">
            <v>100750</v>
          </cell>
          <cell r="B6146" t="str">
            <v>PINTURA COM TINTA ALQUÍDICA DE ACABAMENTO (ESMALTE SINTÉTICO FOSCO) APLICADA A ROLO OU PINCEL SOBRE SUPERFÍCIES METÁLICAS (EXCETO PERFIL) EXECUTADO EM OBRA (POR DEMÃO). AF_01/2020</v>
          </cell>
          <cell r="C6146" t="str">
            <v>M2</v>
          </cell>
          <cell r="D6146">
            <v>11.76</v>
          </cell>
          <cell r="E6146">
            <v>15.26</v>
          </cell>
          <cell r="F6146">
            <v>27.02</v>
          </cell>
        </row>
        <row r="6147">
          <cell r="A6147">
            <v>100751</v>
          </cell>
          <cell r="B6147" t="str">
            <v>PINTURA COM TINTA EPOXÍDICA DE ACABAMENTO PULVERIZADA SOBRE PERFIL METÁLICO EXECUTADO EM FÁBRICA (02 DEMÃOS). AF_01/2020_PE</v>
          </cell>
          <cell r="C6147" t="str">
            <v>M2</v>
          </cell>
          <cell r="D6147">
            <v>36.340000000000003</v>
          </cell>
          <cell r="E6147">
            <v>2.84</v>
          </cell>
          <cell r="F6147">
            <v>39.18</v>
          </cell>
        </row>
        <row r="6148">
          <cell r="A6148">
            <v>100752</v>
          </cell>
          <cell r="B6148" t="str">
            <v>PINTURA COM TINTA EPOXÍDICA DE ACABAMENTO APLICADA A ROLO OU PINCEL SOBRE PERFIL METÁLICO EXECUTADO EM FÁBRICA (02 DEMÃOS). AF_01/2020</v>
          </cell>
          <cell r="C6148" t="str">
            <v>M2</v>
          </cell>
          <cell r="D6148">
            <v>37.5</v>
          </cell>
          <cell r="E6148">
            <v>9.65</v>
          </cell>
          <cell r="F6148">
            <v>47.15</v>
          </cell>
        </row>
        <row r="6149">
          <cell r="A6149">
            <v>100753</v>
          </cell>
          <cell r="B6149" t="str">
            <v>PINTURA COM TINTA ACRÍLICA DE ACABAMENTO PULVERIZADA SOBRE SUPERFÍCIES METÁLICAS (EXCETO PERFIL) EXECUTADO EM OBRA (02 DEMÃOS). AF_01/2020_PE</v>
          </cell>
          <cell r="C6149" t="str">
            <v>M2</v>
          </cell>
          <cell r="D6149">
            <v>10.55</v>
          </cell>
          <cell r="E6149">
            <v>13.66</v>
          </cell>
          <cell r="F6149">
            <v>24.21</v>
          </cell>
        </row>
        <row r="6150">
          <cell r="A6150">
            <v>100754</v>
          </cell>
          <cell r="B6150" t="str">
            <v>PINTURA COM TINTA ACRÍLICA DE ACABAMENTO APLICADA A ROLO OU PINCEL SOBRE SUPERFÍCIES METÁLICAS (EXCETO PERFIL) EXECUTADO EM OBRA (02 DEMÃOS). AF_01/2020</v>
          </cell>
          <cell r="C6150" t="str">
            <v>M2</v>
          </cell>
          <cell r="D6150">
            <v>12.219999999999999</v>
          </cell>
          <cell r="E6150">
            <v>20.46</v>
          </cell>
          <cell r="F6150">
            <v>32.68</v>
          </cell>
        </row>
        <row r="6151">
          <cell r="A6151">
            <v>100757</v>
          </cell>
          <cell r="B6151" t="str">
            <v>PINTURA COM TINTA ALQUÍDICA DE ACABAMENTO (ESMALTE SINTÉTICO ACETINADO) PULVERIZADA SOBRE SUPERFÍCIES METÁLICAS (EXCETO PERFIL) EXECUTADO EM OBRA (02 DEMÃOS). AF_01/2020_PE</v>
          </cell>
          <cell r="C6151" t="str">
            <v>M2</v>
          </cell>
          <cell r="D6151">
            <v>28.720000000000002</v>
          </cell>
          <cell r="E6151">
            <v>23.66</v>
          </cell>
          <cell r="F6151">
            <v>52.38</v>
          </cell>
        </row>
        <row r="6152">
          <cell r="A6152">
            <v>100758</v>
          </cell>
          <cell r="B6152" t="str">
            <v>PINTURA COM TINTA ALQUÍDICA DE ACABAMENTO (ESMALTE SINTÉTICO ACETINADO) APLICADA A ROLO OU PINCEL SOBRE SUPERFÍCIES METÁLICAS (EXCETO PERFIL) EXECUTADO EM OBRA (02 DEMÃOS). AF_01/2020</v>
          </cell>
          <cell r="C6152" t="str">
            <v>M2</v>
          </cell>
          <cell r="D6152">
            <v>23.74</v>
          </cell>
          <cell r="E6152">
            <v>30.49</v>
          </cell>
          <cell r="F6152">
            <v>54.23</v>
          </cell>
        </row>
        <row r="6153">
          <cell r="A6153">
            <v>100759</v>
          </cell>
          <cell r="B6153" t="str">
            <v>PINTURA COM TINTA ALQUÍDICA DE ACABAMENTO (ESMALTE SINTÉTICO BRILHANTE) PULVERIZADA SOBRE SUPERFÍCIES METÁLICAS (EXCETO PERFIL) EXECUTADO EM OBRA (02 DEMÃOS). AF_01/2020_PE</v>
          </cell>
          <cell r="C6153" t="str">
            <v>M2</v>
          </cell>
          <cell r="D6153">
            <v>28.23</v>
          </cell>
          <cell r="E6153">
            <v>23.66</v>
          </cell>
          <cell r="F6153">
            <v>51.89</v>
          </cell>
        </row>
        <row r="6154">
          <cell r="A6154">
            <v>100760</v>
          </cell>
          <cell r="B6154" t="str">
            <v>PINTURA COM TINTA ALQUÍDICA DE ACABAMENTO (ESMALTE SINTÉTICO BRILHANTE) APLICADA A ROLO OU PINCEL SOBRE SUPERFÍCIES METÁLICAS (EXCETO PERFIL) EXECUTADO EM OBRA (02 DEMÃOS). AF_01/2020</v>
          </cell>
          <cell r="C6154" t="str">
            <v>M2</v>
          </cell>
          <cell r="D6154">
            <v>23.44</v>
          </cell>
          <cell r="E6154">
            <v>30.49</v>
          </cell>
          <cell r="F6154">
            <v>53.93</v>
          </cell>
        </row>
        <row r="6155">
          <cell r="A6155">
            <v>100761</v>
          </cell>
          <cell r="B6155" t="str">
            <v>PINTURA COM TINTA ALQUÍDICA DE ACABAMENTO (ESMALTE SINTÉTICO FOSCO) PULVERIZADA SOBRE SUPERFÍCIES METÁLICAS (EXCETO PERFIL) EXECUTADO EM OBRA (02 DEMÃOS). AF_01/2020_PE</v>
          </cell>
          <cell r="C6155" t="str">
            <v>M2</v>
          </cell>
          <cell r="D6155">
            <v>28.430000000000003</v>
          </cell>
          <cell r="E6155">
            <v>23.66</v>
          </cell>
          <cell r="F6155">
            <v>52.09</v>
          </cell>
        </row>
        <row r="6156">
          <cell r="A6156">
            <v>100762</v>
          </cell>
          <cell r="B6156" t="str">
            <v>PINTURA COM TINTA ALQUÍDICA DE ACABAMENTO (ESMALTE SINTÉTICO FOSCO) APLICADA A ROLO OU PINCEL SOBRE SUPERFÍCIES METÁLICAS (EXCETO PERFIL) EXECUTADO EM OBRA (02 DEMÃOS). AF_01/2020</v>
          </cell>
          <cell r="C6156" t="str">
            <v>M2</v>
          </cell>
          <cell r="D6156">
            <v>23.570000000000004</v>
          </cell>
          <cell r="E6156">
            <v>30.49</v>
          </cell>
          <cell r="F6156">
            <v>54.06</v>
          </cell>
        </row>
        <row r="6157">
          <cell r="A6157">
            <v>102488</v>
          </cell>
          <cell r="B6157" t="str">
            <v>PREPARO DO PISO CIMENTADO PARA PINTURA - LIXAMENTO E LIMPEZA. AF_05/2021</v>
          </cell>
          <cell r="C6157" t="str">
            <v>M2</v>
          </cell>
          <cell r="D6157">
            <v>1.1499999999999995</v>
          </cell>
          <cell r="E6157">
            <v>2.87</v>
          </cell>
          <cell r="F6157">
            <v>4.0199999999999996</v>
          </cell>
        </row>
        <row r="6158">
          <cell r="A6158">
            <v>102489</v>
          </cell>
          <cell r="B6158" t="str">
            <v>PINTURA HIDROFUGANTE COM SILICONE, APLICAÇÃO MANUAL, 2 DEMÃOS. AF_05/2021</v>
          </cell>
          <cell r="C6158" t="str">
            <v>M2</v>
          </cell>
          <cell r="D6158">
            <v>20.170000000000002</v>
          </cell>
          <cell r="E6158">
            <v>10.49</v>
          </cell>
          <cell r="F6158">
            <v>30.66</v>
          </cell>
        </row>
        <row r="6159">
          <cell r="A6159">
            <v>102491</v>
          </cell>
          <cell r="B6159" t="str">
            <v>PINTURA DE PISO COM TINTA ACRÍLICA, APLICAÇÃO MANUAL, 2 DEMÃOS, INCLUSO FUNDO PREPARADOR. AF_05/2021</v>
          </cell>
          <cell r="C6159" t="str">
            <v>M2</v>
          </cell>
          <cell r="D6159">
            <v>12.969999999999999</v>
          </cell>
          <cell r="E6159">
            <v>8.02</v>
          </cell>
          <cell r="F6159">
            <v>20.99</v>
          </cell>
        </row>
        <row r="6160">
          <cell r="A6160">
            <v>102492</v>
          </cell>
          <cell r="B6160" t="str">
            <v>PINTURA DE PISO COM TINTA ACRÍLICA, APLICAÇÃO MANUAL, 3 DEMÃOS, INCLUSO FUNDO PREPARADOR. AF_05/2021</v>
          </cell>
          <cell r="C6160" t="str">
            <v>M2</v>
          </cell>
          <cell r="D6160">
            <v>16.14</v>
          </cell>
          <cell r="E6160">
            <v>10.64</v>
          </cell>
          <cell r="F6160">
            <v>26.78</v>
          </cell>
        </row>
        <row r="6161">
          <cell r="A6161">
            <v>102494</v>
          </cell>
          <cell r="B6161" t="str">
            <v>PINTURA DE PISO COM TINTA EPÓXI, APLICAÇÃO MANUAL, 2 DEMÃOS, INCLUSO PRIMER EPÓXI. AF_05/2021</v>
          </cell>
          <cell r="C6161" t="str">
            <v>M2</v>
          </cell>
          <cell r="D6161">
            <v>53.74</v>
          </cell>
          <cell r="E6161">
            <v>8.01</v>
          </cell>
          <cell r="F6161">
            <v>61.75</v>
          </cell>
        </row>
        <row r="6162">
          <cell r="A6162">
            <v>102496</v>
          </cell>
          <cell r="B6162" t="str">
            <v>PINTURA DE RODAPÉ COM TINTA EPÓXI, APLICAÇÃO MANUAL, 2 DEMÃOS, INCLUSÃO PRIMER EPÓXI. AF_05/2021</v>
          </cell>
          <cell r="C6162" t="str">
            <v>M</v>
          </cell>
          <cell r="D6162">
            <v>9.66</v>
          </cell>
          <cell r="E6162">
            <v>3.78</v>
          </cell>
          <cell r="F6162">
            <v>13.44</v>
          </cell>
        </row>
        <row r="6163">
          <cell r="A6163">
            <v>102497</v>
          </cell>
          <cell r="B6163" t="str">
            <v>PINTURA DE RODAPÉ EM PEDRA DECORATIVA COM VERNIZ DE POLIURETANO, APLICAÇÃO MANUAL, 3 DEMÃOS. AF_05/2021</v>
          </cell>
          <cell r="C6163" t="str">
            <v>M</v>
          </cell>
          <cell r="D6163">
            <v>2.7000000000000006</v>
          </cell>
          <cell r="E6163">
            <v>2.5299999999999998</v>
          </cell>
          <cell r="F6163">
            <v>5.23</v>
          </cell>
        </row>
        <row r="6164">
          <cell r="A6164">
            <v>102498</v>
          </cell>
          <cell r="B6164" t="str">
            <v>PINTURA DE MEIO-FIO COM TINTA BRANCA A BASE DE CAL (CAIAÇÃO). AF_05/2021</v>
          </cell>
          <cell r="C6164" t="str">
            <v>M</v>
          </cell>
          <cell r="D6164">
            <v>0.60999999999999988</v>
          </cell>
          <cell r="E6164">
            <v>1.1100000000000001</v>
          </cell>
          <cell r="F6164">
            <v>1.72</v>
          </cell>
        </row>
        <row r="6165">
          <cell r="A6165">
            <v>102499</v>
          </cell>
          <cell r="B6165" t="str">
            <v>ENCERAMENTO DE PISO EM MADEIRA. AF_05/2021</v>
          </cell>
          <cell r="C6165" t="str">
            <v>M2</v>
          </cell>
          <cell r="D6165">
            <v>2.33</v>
          </cell>
          <cell r="E6165">
            <v>1.1100000000000001</v>
          </cell>
          <cell r="F6165">
            <v>3.44</v>
          </cell>
        </row>
        <row r="6166">
          <cell r="A6166">
            <v>102500</v>
          </cell>
          <cell r="B6166" t="str">
            <v>PINTURA DE DEMARCAÇÃO DE VAGA COM TINTA ACRÍLICA, E = 10 CM, APLICAÇÃO MANUAL. AF_05/2021</v>
          </cell>
          <cell r="C6166" t="str">
            <v>M</v>
          </cell>
          <cell r="D6166">
            <v>2.21</v>
          </cell>
          <cell r="E6166">
            <v>2.4500000000000002</v>
          </cell>
          <cell r="F6166">
            <v>4.66</v>
          </cell>
        </row>
        <row r="6167">
          <cell r="A6167">
            <v>102501</v>
          </cell>
          <cell r="B6167" t="str">
            <v>PINTURA DE FAIXA DE PEDESTRE OU ZEBRADA COM TINTA ACRÍLICA, E  = 30 CM, APLICAÇÃO MANUAL. AF_05/2021</v>
          </cell>
          <cell r="C6167" t="str">
            <v>M2</v>
          </cell>
          <cell r="D6167">
            <v>13.750000000000002</v>
          </cell>
          <cell r="E6167">
            <v>12.6</v>
          </cell>
          <cell r="F6167">
            <v>26.35</v>
          </cell>
        </row>
        <row r="6168">
          <cell r="A6168">
            <v>102504</v>
          </cell>
          <cell r="B6168" t="str">
            <v>PINTURA DE DEMARCAÇÃO DE QUADRA POLIESPORTIVA COM TINTA ACRÍLICA, E = 5 CM, APLICAÇÃO MANUAL. AF_05/2021</v>
          </cell>
          <cell r="C6168" t="str">
            <v>M</v>
          </cell>
          <cell r="D6168">
            <v>3.92</v>
          </cell>
          <cell r="E6168">
            <v>7</v>
          </cell>
          <cell r="F6168">
            <v>10.92</v>
          </cell>
        </row>
        <row r="6169">
          <cell r="A6169">
            <v>102505</v>
          </cell>
          <cell r="B6169" t="str">
            <v>PINTURA DE DEMARCAÇÃO DE QUADRA POLIESPORTIVA COM BORRACHA CLORADA, E = 5 CM, APLICAÇÃO MANUAL. AF_05/2021</v>
          </cell>
          <cell r="C6169" t="str">
            <v>M</v>
          </cell>
          <cell r="D6169">
            <v>4.2799999999999994</v>
          </cell>
          <cell r="E6169">
            <v>7</v>
          </cell>
          <cell r="F6169">
            <v>11.28</v>
          </cell>
        </row>
        <row r="6170">
          <cell r="A6170">
            <v>102506</v>
          </cell>
          <cell r="B6170" t="str">
            <v>PINTURA DE DEMARCAÇÃO DE QUADRA POLIESPORTIVA COM TINTA EPÓXI, E = 5 CM, APLICAÇÃO MANUAL. AF_05/2021</v>
          </cell>
          <cell r="C6170" t="str">
            <v>M</v>
          </cell>
          <cell r="D6170">
            <v>4.8699999999999992</v>
          </cell>
          <cell r="E6170">
            <v>7</v>
          </cell>
          <cell r="F6170">
            <v>11.87</v>
          </cell>
        </row>
        <row r="6171">
          <cell r="A6171">
            <v>102507</v>
          </cell>
          <cell r="B6171" t="str">
            <v>PINTURA DE DEMARCAÇÃO DE VAGA COM TINTA EPÓXI, E = 10 CM, APLICAÇÃO MANUAL. AF_05/2021</v>
          </cell>
          <cell r="C6171" t="str">
            <v>M</v>
          </cell>
          <cell r="D6171">
            <v>4.1199999999999992</v>
          </cell>
          <cell r="E6171">
            <v>2.4300000000000002</v>
          </cell>
          <cell r="F6171">
            <v>6.55</v>
          </cell>
        </row>
        <row r="6172">
          <cell r="A6172">
            <v>102508</v>
          </cell>
          <cell r="B6172" t="str">
            <v>PINTURA DE FAIXA DE PEDESTRE OU ZEBRADA COM TINTA EPÓXI, E  = 30 CM, APLICAÇÃO MANUAL. AF_05/2021</v>
          </cell>
          <cell r="C6172" t="str">
            <v>M2</v>
          </cell>
          <cell r="D6172">
            <v>33.120000000000005</v>
          </cell>
          <cell r="E6172">
            <v>12.59</v>
          </cell>
          <cell r="F6172">
            <v>45.71</v>
          </cell>
        </row>
        <row r="6173">
          <cell r="A6173">
            <v>102509</v>
          </cell>
          <cell r="B6173" t="str">
            <v>PINTURA DE FAIXA DE PEDESTRE OU ZEBRADA TINTA RETRORREFLETIVA A BASE DE RESINA ACRÍLICA COM MICROESFERAS DE VIDRO, E = 30 CM, APLICAÇÃO MANUAL. AF_05/2021</v>
          </cell>
          <cell r="C6173" t="str">
            <v>M2</v>
          </cell>
          <cell r="D6173">
            <v>15.200000000000001</v>
          </cell>
          <cell r="E6173">
            <v>10.6</v>
          </cell>
          <cell r="F6173">
            <v>25.8</v>
          </cell>
        </row>
        <row r="6174">
          <cell r="A6174">
            <v>102512</v>
          </cell>
          <cell r="B6174" t="str">
            <v>PINTURA DE EIXO VIÁRIO SOBRE ASFALTO COM TINTA RETRORREFLETIVA A BASE DE RESINA ACRÍLICA COM MICROESFERAS DE VIDRO, APLICAÇÃO MECÂNICA COM DEMARCADORA AUTOPROPELIDA. AF_05/2021</v>
          </cell>
          <cell r="C6174" t="str">
            <v>M</v>
          </cell>
          <cell r="D6174">
            <v>3.91</v>
          </cell>
          <cell r="E6174">
            <v>1.72</v>
          </cell>
          <cell r="F6174">
            <v>5.63</v>
          </cell>
        </row>
        <row r="6175">
          <cell r="A6175">
            <v>102513</v>
          </cell>
          <cell r="B6175" t="str">
            <v>PINTURA DE SÍMBOLOS E TEXTOS COM TINTA ACRÍLICA, DEMARCAÇÃO COM FITA ADESIVA E APLICAÇÃO COM ROLO. AF_05/2021</v>
          </cell>
          <cell r="C6175" t="str">
            <v>M2</v>
          </cell>
          <cell r="D6175">
            <v>22.719999999999995</v>
          </cell>
          <cell r="E6175">
            <v>28.01</v>
          </cell>
          <cell r="F6175">
            <v>50.73</v>
          </cell>
        </row>
        <row r="6176">
          <cell r="A6176">
            <v>102520</v>
          </cell>
          <cell r="B6176" t="str">
            <v>PINTURA DE SINALIZAÇÃO VERTICAL DE SEGURANÇA, FAIXAS AMARELA E PRETA, APLICAÇÃO MANUAL, 2 DEMÃOS. AF_05/2021</v>
          </cell>
          <cell r="C6176" t="str">
            <v>M2</v>
          </cell>
          <cell r="D6176">
            <v>38.01</v>
          </cell>
          <cell r="E6176">
            <v>50.27</v>
          </cell>
          <cell r="F6176">
            <v>88.28</v>
          </cell>
        </row>
        <row r="6177">
          <cell r="A6177">
            <v>101749</v>
          </cell>
          <cell r="B6177" t="str">
            <v>PISO CIMENTADO, TRAÇO 1:3 (CIMENTO E AREIA), ACABAMENTO LISO, ESPESSURA 4,0 CM, PREPARO MECÂNICO DA ARGAMASSA. AF_09/2020</v>
          </cell>
          <cell r="C6177" t="str">
            <v>M2</v>
          </cell>
          <cell r="D6177">
            <v>38.01</v>
          </cell>
          <cell r="E6177">
            <v>17.61</v>
          </cell>
          <cell r="F6177">
            <v>55.62</v>
          </cell>
        </row>
        <row r="6178">
          <cell r="A6178">
            <v>101750</v>
          </cell>
          <cell r="B6178" t="str">
            <v>PISO CIMENTADO, TRAÇO 1:3 (CIMENTO E AREIA), ACABAMENTO RÚSTICO, ESPESSURA 4,0 CM, PREPARO MECÂNICO DA ARGAMASSA. AF_09/2020</v>
          </cell>
          <cell r="C6178" t="str">
            <v>M2</v>
          </cell>
          <cell r="D6178">
            <v>36.979999999999997</v>
          </cell>
          <cell r="E6178">
            <v>15.89</v>
          </cell>
          <cell r="F6178">
            <v>52.87</v>
          </cell>
        </row>
        <row r="6179">
          <cell r="A6179">
            <v>101729</v>
          </cell>
          <cell r="B6179" t="str">
            <v>PISO EM TACO DE MADEIRA 7X42CM, FIXADO COM COLA BASE DE PVA. AF_09/2020</v>
          </cell>
          <cell r="C6179" t="str">
            <v>M2</v>
          </cell>
          <cell r="D6179">
            <v>178.75</v>
          </cell>
          <cell r="E6179">
            <v>11.52</v>
          </cell>
          <cell r="F6179">
            <v>190.27</v>
          </cell>
        </row>
        <row r="6180">
          <cell r="A6180">
            <v>101746</v>
          </cell>
          <cell r="B6180" t="str">
            <v>ASSOALHO DE MADEIRA. AF_09/2020</v>
          </cell>
          <cell r="C6180" t="str">
            <v>M2</v>
          </cell>
          <cell r="D6180">
            <v>278.14999999999998</v>
          </cell>
          <cell r="E6180">
            <v>13.43</v>
          </cell>
          <cell r="F6180">
            <v>291.58</v>
          </cell>
        </row>
        <row r="6181">
          <cell r="A6181">
            <v>101751</v>
          </cell>
          <cell r="B6181" t="str">
            <v>PISO EM TACO DE MADEIRA 7X21CM, FIXADO COM COLA BASE DE PVA. AF_09/2020</v>
          </cell>
          <cell r="C6181" t="str">
            <v>M2</v>
          </cell>
          <cell r="D6181">
            <v>180.86</v>
          </cell>
          <cell r="E6181">
            <v>16.72</v>
          </cell>
          <cell r="F6181">
            <v>197.58</v>
          </cell>
        </row>
        <row r="6182">
          <cell r="A6182">
            <v>87246</v>
          </cell>
          <cell r="B6182" t="str">
            <v>REVESTIMENTO CERÂMICO PARA PISO COM PLACAS TIPO ESMALTADA EXTRA DE DIMENSÕES 35X35 CM APLICADA EM AMBIENTES DE ÁREA MENOR QUE 5 M2. AF_02/2023_PE</v>
          </cell>
          <cell r="C6182" t="str">
            <v>M2</v>
          </cell>
          <cell r="D6182">
            <v>47.210000000000008</v>
          </cell>
          <cell r="E6182">
            <v>18.3</v>
          </cell>
          <cell r="F6182">
            <v>65.510000000000005</v>
          </cell>
        </row>
        <row r="6183">
          <cell r="A6183">
            <v>87247</v>
          </cell>
          <cell r="B6183" t="str">
            <v>REVESTIMENTO CERÂMICO PARA PISO COM PLACAS TIPO ESMALTADA EXTRA DE DIMENSÕES 35X35 CM APLICADA EM AMBIENTES DE ÁREA ENTRE 5 M2 E 10 M2. AF_02/2023_PE</v>
          </cell>
          <cell r="C6183" t="str">
            <v>M2</v>
          </cell>
          <cell r="D6183">
            <v>44.660000000000004</v>
          </cell>
          <cell r="E6183">
            <v>13.22</v>
          </cell>
          <cell r="F6183">
            <v>57.88</v>
          </cell>
        </row>
        <row r="6184">
          <cell r="A6184">
            <v>87248</v>
          </cell>
          <cell r="B6184" t="str">
            <v>REVESTIMENTO CERÂMICO PARA PISO COM PLACAS TIPO ESMALTADA EXTRA DE DIMENSÕES 35X35 CM APLICADA EM AMBIENTES DE ÁREA MAIOR QUE 10 M2. AF_02/2023_PE</v>
          </cell>
          <cell r="C6184" t="str">
            <v>M2</v>
          </cell>
          <cell r="D6184">
            <v>42.29</v>
          </cell>
          <cell r="E6184">
            <v>7.47</v>
          </cell>
          <cell r="F6184">
            <v>49.76</v>
          </cell>
        </row>
        <row r="6185">
          <cell r="A6185">
            <v>87249</v>
          </cell>
          <cell r="B6185" t="str">
            <v>REVESTIMENTO CERÂMICO PARA PISO COM PLACAS TIPO ESMALTADA EXTRA DE DIMENSÕES 45X45 CM APLICADA EM AMBIENTES DE ÁREA MENOR QUE 5 M2. AF_02/2023_PE</v>
          </cell>
          <cell r="C6185" t="str">
            <v>M2</v>
          </cell>
          <cell r="D6185">
            <v>49.18</v>
          </cell>
          <cell r="E6185">
            <v>21.43</v>
          </cell>
          <cell r="F6185">
            <v>70.61</v>
          </cell>
        </row>
        <row r="6186">
          <cell r="A6186">
            <v>87250</v>
          </cell>
          <cell r="B6186" t="str">
            <v>REVESTIMENTO CERÂMICO PARA PISO COM PLACAS TIPO ESMALTADA EXTRA DE DIMENSÕES 45X45 CM APLICADA EM AMBIENTES DE ÁREA ENTRE 5 M2 E 10 M2. AF_02/2023_PE</v>
          </cell>
          <cell r="C6186" t="str">
            <v>M2</v>
          </cell>
          <cell r="D6186">
            <v>45.099999999999994</v>
          </cell>
          <cell r="E6186">
            <v>14.23</v>
          </cell>
          <cell r="F6186">
            <v>59.33</v>
          </cell>
        </row>
        <row r="6187">
          <cell r="A6187">
            <v>87251</v>
          </cell>
          <cell r="B6187" t="str">
            <v>REVESTIMENTO CERÂMICO PARA PISO COM PLACAS TIPO ESMALTADA EXTRA DE DIMENSÕES 45X45 CM APLICADA EM AMBIENTES DE ÁREA MAIOR QUE 10 M2. AF_02/2023_PE</v>
          </cell>
          <cell r="C6187" t="str">
            <v>M2</v>
          </cell>
          <cell r="D6187">
            <v>42.29</v>
          </cell>
          <cell r="E6187">
            <v>7.78</v>
          </cell>
          <cell r="F6187">
            <v>50.07</v>
          </cell>
        </row>
        <row r="6188">
          <cell r="A6188">
            <v>87255</v>
          </cell>
          <cell r="B6188" t="str">
            <v>REVESTIMENTO CERÂMICO PARA PISO COM PLACAS TIPO ESMALTADA EXTRA DE DIMENSÕES 60X60 CM APLICADA EM AMBIENTES DE ÁREA MENOR QUE 5 M2. AF_02/2023_PE</v>
          </cell>
          <cell r="C6188" t="str">
            <v>M2</v>
          </cell>
          <cell r="D6188">
            <v>85.44</v>
          </cell>
          <cell r="E6188">
            <v>23.31</v>
          </cell>
          <cell r="F6188">
            <v>108.75</v>
          </cell>
        </row>
        <row r="6189">
          <cell r="A6189">
            <v>87256</v>
          </cell>
          <cell r="B6189" t="str">
            <v>REVESTIMENTO CERÂMICO PARA PISO COM PLACAS TIPO ESMALTADA EXTRA DE DIMENSÕES 60X60 CM APLICADA EM AMBIENTES DE ÁREA ENTRE 5 M2 E 10 M2. AF_02/2023_PE</v>
          </cell>
          <cell r="C6189" t="str">
            <v>M2</v>
          </cell>
          <cell r="D6189">
            <v>79.650000000000006</v>
          </cell>
          <cell r="E6189">
            <v>15.66</v>
          </cell>
          <cell r="F6189">
            <v>95.31</v>
          </cell>
        </row>
        <row r="6190">
          <cell r="A6190">
            <v>87257</v>
          </cell>
          <cell r="B6190" t="str">
            <v>REVESTIMENTO CERÂMICO PARA PISO COM PLACAS TIPO ESMALTADA EXTRA DE DIMENSÕES 60X60 CM APLICADA EM AMBIENTES DE ÁREA MAIOR QUE 10 M2. AF_02/2023_PE</v>
          </cell>
          <cell r="C6190" t="str">
            <v>M2</v>
          </cell>
          <cell r="D6190">
            <v>75.899999999999991</v>
          </cell>
          <cell r="E6190">
            <v>8.65</v>
          </cell>
          <cell r="F6190">
            <v>84.55</v>
          </cell>
        </row>
        <row r="6191">
          <cell r="A6191">
            <v>87258</v>
          </cell>
          <cell r="B6191" t="str">
            <v>REVESTIMENTO CERÂMICO PARA PISO COM PLACAS TIPO PORCELANATO DE DIMENSÕES 45X45 CM APLICADA EM AMBIENTES DE ÁREA MENOR QUE 5 M². AF_02/2023_PE</v>
          </cell>
          <cell r="C6191" t="str">
            <v>M2</v>
          </cell>
          <cell r="D6191">
            <v>122.14999999999999</v>
          </cell>
          <cell r="E6191">
            <v>27.14</v>
          </cell>
          <cell r="F6191">
            <v>149.29</v>
          </cell>
        </row>
        <row r="6192">
          <cell r="A6192">
            <v>87259</v>
          </cell>
          <cell r="B6192" t="str">
            <v>REVESTIMENTO CERÂMICO PARA PISO COM PLACAS TIPO PORCELANATO DE DIMENSÕES 45X45 CM APLICADA EM AMBIENTES DE ÁREA ENTRE 5 M² E 10 M². AF_02/2023_PE</v>
          </cell>
          <cell r="C6192" t="str">
            <v>M2</v>
          </cell>
          <cell r="D6192">
            <v>115.95</v>
          </cell>
          <cell r="E6192">
            <v>19.920000000000002</v>
          </cell>
          <cell r="F6192">
            <v>135.87</v>
          </cell>
        </row>
        <row r="6193">
          <cell r="A6193">
            <v>87260</v>
          </cell>
          <cell r="B6193" t="str">
            <v>REVESTIMENTO CERÂMICO PARA PISO COM PLACAS TIPO PORCELANATO DE DIMENSÕES 45X45 CM APLICADA EM AMBIENTES DE ÁREA MAIOR QUE 10 M². AF_02/2023_PE</v>
          </cell>
          <cell r="C6193" t="str">
            <v>M2</v>
          </cell>
          <cell r="D6193">
            <v>112.53999999999999</v>
          </cell>
          <cell r="E6193">
            <v>13.48</v>
          </cell>
          <cell r="F6193">
            <v>126.02</v>
          </cell>
        </row>
        <row r="6194">
          <cell r="A6194">
            <v>87261</v>
          </cell>
          <cell r="B6194" t="str">
            <v>REVESTIMENTO CERÂMICO PARA PISO COM PLACAS TIPO PORCELANATO DE DIMENSÕES 60X60 CM APLICADA EM AMBIENTES DE ÁREA MENOR QUE 5 M². AF_02/2023_PE</v>
          </cell>
          <cell r="C6194" t="str">
            <v>M2</v>
          </cell>
          <cell r="D6194">
            <v>140.88</v>
          </cell>
          <cell r="E6194">
            <v>29.02</v>
          </cell>
          <cell r="F6194">
            <v>169.9</v>
          </cell>
        </row>
        <row r="6195">
          <cell r="A6195">
            <v>87262</v>
          </cell>
          <cell r="B6195" t="str">
            <v>REVESTIMENTO CERÂMICO PARA PISO COM PLACAS TIPO PORCELANATO DE DIMENSÕES 60X60 CM APLICADA EM AMBIENTES DE ÁREA ENTRE 5 M² E 10 M². AF_02/2023_PE</v>
          </cell>
          <cell r="C6195" t="str">
            <v>M2</v>
          </cell>
          <cell r="D6195">
            <v>133.49</v>
          </cell>
          <cell r="E6195">
            <v>21.36</v>
          </cell>
          <cell r="F6195">
            <v>154.85</v>
          </cell>
        </row>
        <row r="6196">
          <cell r="A6196">
            <v>87263</v>
          </cell>
          <cell r="B6196" t="str">
            <v>REVESTIMENTO CERÂMICO PARA PISO COM PLACAS TIPO PORCELANATO DE DIMENSÕES 60X60 CM APLICADA EM AMBIENTES DE ÁREA MAIOR QUE 10 M². AF_02/2023_PE</v>
          </cell>
          <cell r="C6196" t="str">
            <v>M2</v>
          </cell>
          <cell r="D6196">
            <v>129.10000000000002</v>
          </cell>
          <cell r="E6196">
            <v>14.36</v>
          </cell>
          <cell r="F6196">
            <v>143.46</v>
          </cell>
        </row>
        <row r="6197">
          <cell r="A6197">
            <v>89046</v>
          </cell>
          <cell r="B6197" t="str">
            <v>(COMPOSIÇÃO REPRESENTATIVA) DO SERVIÇO DE REVESTIMENTO CERÂMICO PARA PISO COM PLACAS TIPO ESMALTADA EXTRA DE DIMENSÕES 35X35 CM, PARA EDIFICAÇÃO HABITACIONAL MULTIFAMILIAR (PRÉDIO). AF_11/2014</v>
          </cell>
          <cell r="C6197" t="str">
            <v>M2</v>
          </cell>
          <cell r="D6197">
            <v>44.44</v>
          </cell>
          <cell r="E6197">
            <v>12.52</v>
          </cell>
          <cell r="F6197">
            <v>56.96</v>
          </cell>
        </row>
        <row r="6198">
          <cell r="A6198">
            <v>89171</v>
          </cell>
          <cell r="B6198" t="str">
            <v>(COMPOSIÇÃO REPRESENTATIVA) DO SERVIÇO DE REVESTIMENTO CERÂMICO PARA PISO COM PLACAS TIPO ESMALTADA EXTRA DE DIMENSÕES 35X35 CM, PARA EDIFICAÇÃO HABITACIONAL UNIFAMILIAR (CASA) E EDIFICAÇÃO PÚBLICA PADRÃO. AF_11/2014</v>
          </cell>
          <cell r="C6198" t="str">
            <v>M2</v>
          </cell>
          <cell r="D6198">
            <v>43.349999999999994</v>
          </cell>
          <cell r="E6198">
            <v>9.98</v>
          </cell>
          <cell r="F6198">
            <v>53.33</v>
          </cell>
        </row>
        <row r="6199">
          <cell r="A6199">
            <v>93389</v>
          </cell>
          <cell r="B6199" t="str">
            <v>REVESTIMENTO CERÂMICO PARA PISO COM PLACAS TIPO ESMALTADA PADRÃO POPULAR DE DIMENSÕES 35X35 CM APLICADA EM AMBIENTES DE ÁREA MENOR QUE 5 M2. AF_02/2023_PE</v>
          </cell>
          <cell r="C6199" t="str">
            <v>M2</v>
          </cell>
          <cell r="D6199">
            <v>41.709999999999994</v>
          </cell>
          <cell r="E6199">
            <v>18.3</v>
          </cell>
          <cell r="F6199">
            <v>60.01</v>
          </cell>
        </row>
        <row r="6200">
          <cell r="A6200">
            <v>93390</v>
          </cell>
          <cell r="B6200" t="str">
            <v>REVESTIMENTO CERÂMICO PARA PISO COM PLACAS TIPO ESMALTADA PADRÃO POPULAR DE DIMENSÕES 35X35 CM APLICADA EM AMBIENTES DE ÁREA ENTRE 5 M2 E 10 M2. AF_02/2023_PE</v>
          </cell>
          <cell r="C6200" t="str">
            <v>M2</v>
          </cell>
          <cell r="D6200">
            <v>39.230000000000004</v>
          </cell>
          <cell r="E6200">
            <v>13.23</v>
          </cell>
          <cell r="F6200">
            <v>52.46</v>
          </cell>
        </row>
        <row r="6201">
          <cell r="A6201">
            <v>93391</v>
          </cell>
          <cell r="B6201" t="str">
            <v>REVESTIMENTO CERÂMICO PARA PISO COM PLACAS TIPO ESMALTADA PADRÃO POPULAR DE DIMENSÕES 35X35 CM APLICADA EM AMBIENTES DE ÁREA MAIOR QUE 10 M2. AF_02/2023_PE</v>
          </cell>
          <cell r="C6201" t="str">
            <v>M2</v>
          </cell>
          <cell r="D6201">
            <v>36.9</v>
          </cell>
          <cell r="E6201">
            <v>7.47</v>
          </cell>
          <cell r="F6201">
            <v>44.37</v>
          </cell>
        </row>
        <row r="6202">
          <cell r="A6202">
            <v>104593</v>
          </cell>
          <cell r="B6202" t="str">
            <v>REVESTIMENTO CERÂMICO PARA PISO COM PLACAS TIPO ESMALTADA EXTRA DE DIMENSÕES 80X80 CM APLICADA EM AMBIENTES DE ÁREA MENOR QUE 5 M². AF_02/2023_PE</v>
          </cell>
          <cell r="C6202" t="str">
            <v>M2</v>
          </cell>
          <cell r="D6202">
            <v>87.46</v>
          </cell>
          <cell r="E6202">
            <v>25.45</v>
          </cell>
          <cell r="F6202">
            <v>112.91</v>
          </cell>
        </row>
        <row r="6203">
          <cell r="A6203">
            <v>104594</v>
          </cell>
          <cell r="B6203" t="str">
            <v>REVESTIMENTO CERÂMICO PARA PISO COM PLACAS TIPO ESMALTADA EXTRA DE DIMENSÕES 80X80 CM APLICADA EM AMBIENTES DE ÁREA ENTRE 5 M² E 10 M². AF_02/2023_PE</v>
          </cell>
          <cell r="C6203" t="str">
            <v>M2</v>
          </cell>
          <cell r="D6203">
            <v>80.86</v>
          </cell>
          <cell r="E6203">
            <v>17</v>
          </cell>
          <cell r="F6203">
            <v>97.86</v>
          </cell>
        </row>
        <row r="6204">
          <cell r="A6204">
            <v>104595</v>
          </cell>
          <cell r="B6204" t="str">
            <v>REVESTIMENTO CERÂMICO PARA PISO COM PLACAS TIPO ESMALTADA EXTRA DE DIMENSÕES 80X80 CM APLICADA EM AMBIENTES DE ÁREA MAIOR QUE 10 M². AF_02/2023_PE</v>
          </cell>
          <cell r="C6204" t="str">
            <v>M2</v>
          </cell>
          <cell r="D6204">
            <v>76.100000000000009</v>
          </cell>
          <cell r="E6204">
            <v>9.02</v>
          </cell>
          <cell r="F6204">
            <v>85.12</v>
          </cell>
        </row>
        <row r="6205">
          <cell r="A6205">
            <v>104596</v>
          </cell>
          <cell r="B6205" t="str">
            <v>REVESTIMENTO CERÂMICO PARA PISO COM PLACAS TIPO PORCELANATO DE DIMENSÕES 80X80 CM APLICADA EM AMBIENTES DE ÁREA MENOR QUE 5 M². AF_02/2023_PE</v>
          </cell>
          <cell r="C6205" t="str">
            <v>M2</v>
          </cell>
          <cell r="D6205">
            <v>143.66999999999999</v>
          </cell>
          <cell r="E6205">
            <v>31.15</v>
          </cell>
          <cell r="F6205">
            <v>174.82</v>
          </cell>
        </row>
        <row r="6206">
          <cell r="A6206">
            <v>104597</v>
          </cell>
          <cell r="B6206" t="str">
            <v>REVESTIMENTO CERÂMICO PARA PISO COM PLACAS TIPO PORCELANATO DE DIMENSÕES 80X80 CM APLICADA EM AMBIENTES DE ÁREA ENTRE 5 M² E 10 M². AF_02/2023_PE</v>
          </cell>
          <cell r="C6206" t="str">
            <v>M2</v>
          </cell>
          <cell r="D6206">
            <v>135.16</v>
          </cell>
          <cell r="E6206">
            <v>22.71</v>
          </cell>
          <cell r="F6206">
            <v>157.87</v>
          </cell>
        </row>
        <row r="6207">
          <cell r="A6207">
            <v>104598</v>
          </cell>
          <cell r="B6207" t="str">
            <v>REVESTIMENTO CERÂMICO PARA PISO COM PLACAS TIPO PORCELANATO DE DIMENSÕES 80X80 CM APLICADA EM AMBIENTES DE ÁREA MAIOR QUE 10 M². AF_02/2023_PE</v>
          </cell>
          <cell r="C6207" t="str">
            <v>M2</v>
          </cell>
          <cell r="D6207">
            <v>129.47</v>
          </cell>
          <cell r="E6207">
            <v>14.71</v>
          </cell>
          <cell r="F6207">
            <v>144.18</v>
          </cell>
        </row>
        <row r="6208">
          <cell r="A6208">
            <v>104599</v>
          </cell>
          <cell r="B6208" t="str">
            <v>REVESTIMENTO CERÂMICO PARA PISO COM PLACAS TIPO ESMALTADA EXTRA DE DIMENSÕES 35X35 CM APLICADA EM DIAGONAL EM AMBIENTES DE ÁREA MENOR QUE 5 M². AF_02/2023_PE</v>
          </cell>
          <cell r="C6208" t="str">
            <v>M2</v>
          </cell>
          <cell r="D6208">
            <v>52.91</v>
          </cell>
          <cell r="E6208">
            <v>26.53</v>
          </cell>
          <cell r="F6208">
            <v>79.44</v>
          </cell>
        </row>
        <row r="6209">
          <cell r="A6209">
            <v>104600</v>
          </cell>
          <cell r="B6209" t="str">
            <v>REVESTIMENTO CERÂMICO PARA PISO COM PLACAS TIPO ESMALTADA PADRÃO POPULAR DE DIMENSÕES 35X35 CM APLICADA EM DIAGONAL EM AMBIENTES DE ÁREA MENOR QUE 5 M². AF_02/2023_PE</v>
          </cell>
          <cell r="C6209" t="str">
            <v>M2</v>
          </cell>
          <cell r="D6209">
            <v>46.959999999999994</v>
          </cell>
          <cell r="E6209">
            <v>26.53</v>
          </cell>
          <cell r="F6209">
            <v>73.489999999999995</v>
          </cell>
        </row>
        <row r="6210">
          <cell r="A6210">
            <v>104601</v>
          </cell>
          <cell r="B6210" t="str">
            <v>REVESTIMENTO CERÂMICO PARA PISO COM PLACAS TIPO ESMALTADA EXTRA DE DIMENSÕES 35X35 CM APLICADA EM DIAGONAL EM AMBIENTES DE ÁREA ENTRE 5 M² E 10 M². AF_02/2023_PE</v>
          </cell>
          <cell r="C6210" t="str">
            <v>M2</v>
          </cell>
          <cell r="D6210">
            <v>46.81</v>
          </cell>
          <cell r="E6210">
            <v>16.329999999999998</v>
          </cell>
          <cell r="F6210">
            <v>63.14</v>
          </cell>
        </row>
        <row r="6211">
          <cell r="A6211">
            <v>104602</v>
          </cell>
          <cell r="B6211" t="str">
            <v>REVESTIMENTO CERÂMICO PARA PISO COM PLACAS TIPO ESMALTADA PADRÃO POPULAR DE DIMENSÕES 35X35 CM APLICADA EM DIAGONAL EM AMBIENTES DE ÁREA ENTRE 5 M² E 10 M². AF_02/2023_PE</v>
          </cell>
          <cell r="C6211" t="str">
            <v>M2</v>
          </cell>
          <cell r="D6211">
            <v>41.24</v>
          </cell>
          <cell r="E6211">
            <v>16.329999999999998</v>
          </cell>
          <cell r="F6211">
            <v>57.57</v>
          </cell>
        </row>
        <row r="6212">
          <cell r="A6212">
            <v>104603</v>
          </cell>
          <cell r="B6212" t="str">
            <v>REVESTIMENTO CERÂMICO PARA PISO COM PLACAS TIPO ESMALTADA EXTRA DE DIMENSÕES 35X35 CM APLICADA EM DIAGONAL EM AMBIENTES DE ÁREA MAIOR QUE 10 M². AF_02/2023_PE</v>
          </cell>
          <cell r="C6212" t="str">
            <v>M2</v>
          </cell>
          <cell r="D6212">
            <v>43.35</v>
          </cell>
          <cell r="E6212">
            <v>9.0299999999999994</v>
          </cell>
          <cell r="F6212">
            <v>52.38</v>
          </cell>
        </row>
        <row r="6213">
          <cell r="A6213">
            <v>104604</v>
          </cell>
          <cell r="B6213" t="str">
            <v>REVESTIMENTO CERÂMICO PARA PISO COM PLACAS TIPO ESMALTADA PADRÃO POPULAR DE DIMENSÕES 35X35 CM APLICADA EM DIAGONAL EM AMBIENTES DE ÁREA MAIOR QUE 10 M². AF_02/2023_PE</v>
          </cell>
          <cell r="C6213" t="str">
            <v>M2</v>
          </cell>
          <cell r="D6213">
            <v>37.879999999999995</v>
          </cell>
          <cell r="E6213">
            <v>9.0299999999999994</v>
          </cell>
          <cell r="F6213">
            <v>46.91</v>
          </cell>
        </row>
        <row r="6214">
          <cell r="A6214">
            <v>104605</v>
          </cell>
          <cell r="B6214" t="str">
            <v>REVESTIMENTO CERÂMICO PARA PISO COM PLACAS TIPO ESMALTADA EXTRA DE DIMENSÕES 45X45 CM APLICADA EM DIAGONAL EM AMBIENTES DE ÁREA MENOR QUE 5 M². AF_02/2023_PE</v>
          </cell>
          <cell r="C6214" t="str">
            <v>M2</v>
          </cell>
          <cell r="D6214">
            <v>61.230000000000004</v>
          </cell>
          <cell r="E6214">
            <v>38.86</v>
          </cell>
          <cell r="F6214">
            <v>100.09</v>
          </cell>
        </row>
        <row r="6215">
          <cell r="A6215">
            <v>104606</v>
          </cell>
          <cell r="B6215" t="str">
            <v>REVESTIMENTO CERÂMICO PARA PISO COM PLACAS TIPO ESMALTADA EXTRA DE DIMENSÕES 45X45 CM APLICADA EM DIAGONAL EM AMBIENTES DE ÁREA ENTRE 5 M² E 10 M². AF_02/2023_PE</v>
          </cell>
          <cell r="C6215" t="str">
            <v>M2</v>
          </cell>
          <cell r="D6215">
            <v>48.53</v>
          </cell>
          <cell r="E6215">
            <v>19.16</v>
          </cell>
          <cell r="F6215">
            <v>67.69</v>
          </cell>
        </row>
        <row r="6216">
          <cell r="A6216">
            <v>104607</v>
          </cell>
          <cell r="B6216" t="str">
            <v>REVESTIMENTO CERÂMICO PARA PISO COM PLACAS TIPO ESMALTADA EXTRA DE DIMENSÕES 45X45 CM APLICADA EM DIAGONAL EM AMBIENTES DE ÁREA MAIOR QUE 10 M². AF_02/2023_PE</v>
          </cell>
          <cell r="C6216" t="str">
            <v>M2</v>
          </cell>
          <cell r="D6216">
            <v>43.8</v>
          </cell>
          <cell r="E6216">
            <v>9.98</v>
          </cell>
          <cell r="F6216">
            <v>53.78</v>
          </cell>
        </row>
        <row r="6217">
          <cell r="A6217">
            <v>104608</v>
          </cell>
          <cell r="B6217" t="str">
            <v>REVESTIMENTO CERÂMICO PARA PISO COM PLACAS TIPO PORCELANATO DE DIMENSÕES 45X45 CM APLICADA EM DIAGONAL EM AMBIENTES DE ÁREA MENOR QUE 5 M². AF_02/2023_PE</v>
          </cell>
          <cell r="C6217" t="str">
            <v>M2</v>
          </cell>
          <cell r="D6217">
            <v>143.28</v>
          </cell>
          <cell r="E6217">
            <v>44.56</v>
          </cell>
          <cell r="F6217">
            <v>187.84</v>
          </cell>
        </row>
        <row r="6218">
          <cell r="A6218">
            <v>104609</v>
          </cell>
          <cell r="B6218" t="str">
            <v>REVESTIMENTO CERÂMICO PARA PISO COM PLACAS TIPO PORCELANATO DE DIMENSÕES 45X45 CM APLICADA EM DIAGONAL EM AMBIENTES DE ÁREA ENTRE 5 M² E 10 M². AF_02/2023_PE</v>
          </cell>
          <cell r="C6218" t="str">
            <v>M2</v>
          </cell>
          <cell r="D6218">
            <v>121.94</v>
          </cell>
          <cell r="E6218">
            <v>24.84</v>
          </cell>
          <cell r="F6218">
            <v>146.78</v>
          </cell>
        </row>
        <row r="6219">
          <cell r="A6219">
            <v>104610</v>
          </cell>
          <cell r="B6219" t="str">
            <v>REVESTIMENTO CERÂMICO PARA PISO COM PLACAS TIPO PORCELANATO DE DIMENSÕES 45X45 CM APLICADA EM DIAGONAL EM AMBIENTES DE ÁREA MAIOR QUE 10 M². AF_02/2023_PE</v>
          </cell>
          <cell r="C6219" t="str">
            <v>M2</v>
          </cell>
          <cell r="D6219">
            <v>115.19999999999999</v>
          </cell>
          <cell r="E6219">
            <v>15.68</v>
          </cell>
          <cell r="F6219">
            <v>130.88</v>
          </cell>
        </row>
        <row r="6220">
          <cell r="A6220">
            <v>98671</v>
          </cell>
          <cell r="B6220" t="str">
            <v>PISO EM GRANITO APLICADO EM AMBIENTES INTERNOS. AF_09/2020</v>
          </cell>
          <cell r="C6220" t="str">
            <v>M2</v>
          </cell>
          <cell r="D6220">
            <v>441.72</v>
          </cell>
          <cell r="E6220">
            <v>39.840000000000003</v>
          </cell>
          <cell r="F6220">
            <v>481.56</v>
          </cell>
        </row>
        <row r="6221">
          <cell r="A6221">
            <v>98672</v>
          </cell>
          <cell r="B6221" t="str">
            <v>PISO EM MÁRMORE APLICADO EM AMBIENTES INTERNOS. AF_09/2020</v>
          </cell>
          <cell r="C6221" t="str">
            <v>M2</v>
          </cell>
          <cell r="D6221">
            <v>603.49</v>
          </cell>
          <cell r="E6221">
            <v>39.840000000000003</v>
          </cell>
          <cell r="F6221">
            <v>643.33000000000004</v>
          </cell>
        </row>
        <row r="6222">
          <cell r="A6222">
            <v>98678</v>
          </cell>
          <cell r="B6222" t="str">
            <v>PISO ELEVADO COM ESTRUTURA EM AÇO, COMPOSTO POR PEDESTAIS E LONGARINAS. AF_09/2020</v>
          </cell>
          <cell r="C6222" t="str">
            <v>M2</v>
          </cell>
          <cell r="D6222">
            <v>554.9</v>
          </cell>
          <cell r="E6222">
            <v>12.5</v>
          </cell>
          <cell r="F6222">
            <v>567.4</v>
          </cell>
        </row>
        <row r="6223">
          <cell r="A6223">
            <v>98679</v>
          </cell>
          <cell r="B6223" t="str">
            <v>PISO CIMENTADO, TRAÇO 1:3 (CIMENTO E AREIA), ACABAMENTO LISO, ESPESSURA 2,0 CM, PREPARO MECÂNICO DA ARGAMASSA. AF_09/2020</v>
          </cell>
          <cell r="C6223" t="str">
            <v>M2</v>
          </cell>
          <cell r="D6223">
            <v>24.63</v>
          </cell>
          <cell r="E6223">
            <v>13.66</v>
          </cell>
          <cell r="F6223">
            <v>38.29</v>
          </cell>
        </row>
        <row r="6224">
          <cell r="A6224">
            <v>98680</v>
          </cell>
          <cell r="B6224" t="str">
            <v>PISO CIMENTADO, TRAÇO 1:3 (CIMENTO E AREIA), ACABAMENTO LISO, ESPESSURA 3,0 CM, PREPARO MECÂNICO DA ARGAMASSA. AF_09/2020</v>
          </cell>
          <cell r="C6224" t="str">
            <v>M2</v>
          </cell>
          <cell r="D6224">
            <v>31.99</v>
          </cell>
          <cell r="E6224">
            <v>15.84</v>
          </cell>
          <cell r="F6224">
            <v>47.83</v>
          </cell>
        </row>
        <row r="6225">
          <cell r="A6225">
            <v>98681</v>
          </cell>
          <cell r="B6225" t="str">
            <v>PISO CIMENTADO, TRAÇO 1:3 (CIMENTO E AREIA), ACABAMENTO RÚSTICO, ESPESSURA 2,0 CM, PREPARO MECÂNICO DA ARGAMASSA. AF_09/2020</v>
          </cell>
          <cell r="C6225" t="str">
            <v>M2</v>
          </cell>
          <cell r="D6225">
            <v>23.6</v>
          </cell>
          <cell r="E6225">
            <v>11.94</v>
          </cell>
          <cell r="F6225">
            <v>35.54</v>
          </cell>
        </row>
        <row r="6226">
          <cell r="A6226">
            <v>98682</v>
          </cell>
          <cell r="B6226" t="str">
            <v>PISO CIMENTADO, TRAÇO 1:3 (CIMENTO E AREIA), ACABAMENTO RÚSTICO, ESPESSURA 3,0 CM, PREPARO MECÂNICO DA ARGAMASSA. AF_09/2020</v>
          </cell>
          <cell r="C6226" t="str">
            <v>M2</v>
          </cell>
          <cell r="D6226">
            <v>30.950000000000003</v>
          </cell>
          <cell r="E6226">
            <v>14.12</v>
          </cell>
          <cell r="F6226">
            <v>45.07</v>
          </cell>
        </row>
        <row r="6227">
          <cell r="A6227">
            <v>98685</v>
          </cell>
          <cell r="B6227" t="str">
            <v>RODAPÉ EM GRANITO, ALTURA 10 CM. AF_09/2020</v>
          </cell>
          <cell r="C6227" t="str">
            <v>M</v>
          </cell>
          <cell r="D6227">
            <v>78.150000000000006</v>
          </cell>
          <cell r="E6227">
            <v>10.02</v>
          </cell>
          <cell r="F6227">
            <v>88.17</v>
          </cell>
        </row>
        <row r="6228">
          <cell r="A6228">
            <v>98686</v>
          </cell>
          <cell r="B6228" t="str">
            <v>RODAPÉ EM LADRILHO HIDRÁULICO, ALTURA 7 CM. AF_09/2020</v>
          </cell>
          <cell r="C6228" t="str">
            <v>M</v>
          </cell>
          <cell r="D6228">
            <v>18.86</v>
          </cell>
          <cell r="E6228">
            <v>25.04</v>
          </cell>
          <cell r="F6228">
            <v>43.9</v>
          </cell>
        </row>
        <row r="6229">
          <cell r="A6229">
            <v>98688</v>
          </cell>
          <cell r="B6229" t="str">
            <v>RODAPÉ EM POLIESTIRENO, ALTURA 5 CM. AF_09/2020</v>
          </cell>
          <cell r="C6229" t="str">
            <v>M</v>
          </cell>
          <cell r="D6229">
            <v>57.97</v>
          </cell>
          <cell r="E6229">
            <v>3.14</v>
          </cell>
          <cell r="F6229">
            <v>61.11</v>
          </cell>
        </row>
        <row r="6230">
          <cell r="A6230">
            <v>98689</v>
          </cell>
          <cell r="B6230" t="str">
            <v>SOLEIRA EM GRANITO, LARGURA 15 CM, ESPESSURA 2,0 CM. AF_09/2020</v>
          </cell>
          <cell r="C6230" t="str">
            <v>M</v>
          </cell>
          <cell r="D6230">
            <v>107.72</v>
          </cell>
          <cell r="E6230">
            <v>18.329999999999998</v>
          </cell>
          <cell r="F6230">
            <v>126.05</v>
          </cell>
        </row>
        <row r="6231">
          <cell r="A6231">
            <v>101090</v>
          </cell>
          <cell r="B6231" t="str">
            <v>PISO EM PEDRA PORTUGUESA ASSENTADO SOBRE ARGAMASSA SECA DE CIMENTO E AREIA, TRAÇO 1:3, REJUNTADO COM CIMENTO COMUM. AF_05/2020</v>
          </cell>
          <cell r="C6231" t="str">
            <v>M2</v>
          </cell>
          <cell r="D6231">
            <v>191.42</v>
          </cell>
          <cell r="E6231">
            <v>22.74</v>
          </cell>
          <cell r="F6231">
            <v>214.16</v>
          </cell>
        </row>
        <row r="6232">
          <cell r="A6232">
            <v>101091</v>
          </cell>
          <cell r="B6232" t="str">
            <v>PISO EM LADRILHO HIDRÁULICO APLICADO EM AMBIENTES EXTERNOS. AF_05/2020</v>
          </cell>
          <cell r="C6232" t="str">
            <v>M2</v>
          </cell>
          <cell r="D6232">
            <v>90.25</v>
          </cell>
          <cell r="E6232">
            <v>37.67</v>
          </cell>
          <cell r="F6232">
            <v>127.92</v>
          </cell>
        </row>
        <row r="6233">
          <cell r="A6233">
            <v>101725</v>
          </cell>
          <cell r="B6233" t="str">
            <v>PISO EM LADRILHO HIDRÁULICO APLICADO EM AMBIENTES INTERNOS DE ÁREA MENOR QUE 5 M², INCLUSO APLICAÇÃO DE RESINA. AF_09/2020</v>
          </cell>
          <cell r="C6233" t="str">
            <v>M2</v>
          </cell>
          <cell r="D6233">
            <v>137.01</v>
          </cell>
          <cell r="E6233">
            <v>140.07</v>
          </cell>
          <cell r="F6233">
            <v>277.08</v>
          </cell>
        </row>
        <row r="6234">
          <cell r="A6234">
            <v>101726</v>
          </cell>
          <cell r="B6234" t="str">
            <v>PISO EM LADRILHO HIDRÁULICO APLICADO EM AMBIENTES INTERNOS DE ÁREA ENTRE 5 E 15 M², INCLUSO APLICAÇÃO DE RESINA. AF_09/2020</v>
          </cell>
          <cell r="C6234" t="str">
            <v>M2</v>
          </cell>
          <cell r="D6234">
            <v>106.86999999999999</v>
          </cell>
          <cell r="E6234">
            <v>67.040000000000006</v>
          </cell>
          <cell r="F6234">
            <v>173.91</v>
          </cell>
        </row>
        <row r="6235">
          <cell r="A6235">
            <v>101731</v>
          </cell>
          <cell r="B6235" t="str">
            <v>PISO EM PEDRA  ASSENTADO SOBRE ARGAMASSA 1:3 (CIMENTO E AREIA). AF_09/2020</v>
          </cell>
          <cell r="C6235" t="str">
            <v>M2</v>
          </cell>
          <cell r="D6235">
            <v>278.75</v>
          </cell>
          <cell r="E6235">
            <v>41.41</v>
          </cell>
          <cell r="F6235">
            <v>320.16000000000003</v>
          </cell>
        </row>
        <row r="6236">
          <cell r="A6236">
            <v>101732</v>
          </cell>
          <cell r="B6236" t="str">
            <v>PISO EM PEDRA ARDÓSIA ASSENTADO SOBRE ARGAMASSA 1:3 (CIMENTO E AREIA). AF_09/2020</v>
          </cell>
          <cell r="C6236" t="str">
            <v>M2</v>
          </cell>
          <cell r="D6236">
            <v>72.19</v>
          </cell>
          <cell r="E6236">
            <v>28.28</v>
          </cell>
          <cell r="F6236">
            <v>100.47</v>
          </cell>
        </row>
        <row r="6237">
          <cell r="A6237">
            <v>101094</v>
          </cell>
          <cell r="B6237" t="str">
            <v>PISO PODOTÁTIL DE ALERTA OU DIRECIONAL, DE BORRACHA, ASSENTADO SOBRE ARGAMASSA. AF_05/2020</v>
          </cell>
          <cell r="C6237" t="str">
            <v>M</v>
          </cell>
          <cell r="D6237">
            <v>155.94</v>
          </cell>
          <cell r="E6237">
            <v>13.37</v>
          </cell>
          <cell r="F6237">
            <v>169.31</v>
          </cell>
        </row>
        <row r="6238">
          <cell r="A6238">
            <v>101727</v>
          </cell>
          <cell r="B6238" t="str">
            <v>PISO VINÍLICO SEMI-FLEXÍVEL EM PLACAS, PADRÃO LISO, ESPESSURA 3,2 MM, FIXADO COM COLA. AF_09/2020</v>
          </cell>
          <cell r="C6238" t="str">
            <v>M2</v>
          </cell>
          <cell r="D6238">
            <v>191.73</v>
          </cell>
          <cell r="E6238">
            <v>5.22</v>
          </cell>
          <cell r="F6238">
            <v>196.95</v>
          </cell>
        </row>
        <row r="6239">
          <cell r="A6239">
            <v>101733</v>
          </cell>
          <cell r="B6239" t="str">
            <v>PISO DE BORRACHA PASTILHADO/FRISADO, ESPESSURA 7MM, ASSENTADO COM ARGAMASSA. AF_09/2020</v>
          </cell>
          <cell r="C6239" t="str">
            <v>M2</v>
          </cell>
          <cell r="D6239">
            <v>248.87</v>
          </cell>
          <cell r="E6239">
            <v>22.05</v>
          </cell>
          <cell r="F6239">
            <v>270.92</v>
          </cell>
        </row>
        <row r="6240">
          <cell r="A6240">
            <v>101734</v>
          </cell>
          <cell r="B6240" t="str">
            <v>PISO DE BORRACHA PASTILHADO, ESPESSURA 15MM, ASSENTADO COM ARGAMASSA. AF_09/2020</v>
          </cell>
          <cell r="C6240" t="str">
            <v>M2</v>
          </cell>
          <cell r="D6240">
            <v>387.46999999999997</v>
          </cell>
          <cell r="E6240">
            <v>22.05</v>
          </cell>
          <cell r="F6240">
            <v>409.52</v>
          </cell>
        </row>
        <row r="6241">
          <cell r="A6241">
            <v>101735</v>
          </cell>
          <cell r="B6241" t="str">
            <v>PISO DE BORRACHA ESPORTIVO, ESPESSURA 15MM, ASSENTADO COM ARGAMASSA. AF_09/2020</v>
          </cell>
          <cell r="C6241" t="str">
            <v>M2</v>
          </cell>
          <cell r="D6241">
            <v>397.52</v>
          </cell>
          <cell r="E6241">
            <v>22.05</v>
          </cell>
          <cell r="F6241">
            <v>419.57</v>
          </cell>
        </row>
        <row r="6242">
          <cell r="A6242">
            <v>101736</v>
          </cell>
          <cell r="B6242" t="str">
            <v>PISO DE BORRACHA PASTILHADO, ESPESSURA 3,5MM, FIXADO COM ADESIVO ACRÍLICO. AF_09/2020</v>
          </cell>
          <cell r="C6242" t="str">
            <v>M2</v>
          </cell>
          <cell r="D6242">
            <v>89.59</v>
          </cell>
          <cell r="E6242">
            <v>14.16</v>
          </cell>
          <cell r="F6242">
            <v>103.75</v>
          </cell>
        </row>
        <row r="6243">
          <cell r="A6243">
            <v>101737</v>
          </cell>
          <cell r="B6243" t="str">
            <v>PISO DE BORRACHA CANELADO, ESPESSURA 3,5MM, FIXADO COM ADESIVO ACRÍLICO. AF_09/2020</v>
          </cell>
          <cell r="C6243" t="str">
            <v>M2</v>
          </cell>
          <cell r="D6243">
            <v>109.48</v>
          </cell>
          <cell r="E6243">
            <v>14.16</v>
          </cell>
          <cell r="F6243">
            <v>123.64</v>
          </cell>
        </row>
        <row r="6244">
          <cell r="A6244">
            <v>101748</v>
          </cell>
          <cell r="B6244" t="str">
            <v>PREPARO DE CONTRAPISO COM POLITRIZ. AF_09/2020</v>
          </cell>
          <cell r="C6244" t="str">
            <v>M2</v>
          </cell>
          <cell r="D6244">
            <v>1.21</v>
          </cell>
          <cell r="E6244">
            <v>2.79</v>
          </cell>
          <cell r="F6244">
            <v>4</v>
          </cell>
        </row>
        <row r="6245">
          <cell r="A6245">
            <v>104162</v>
          </cell>
          <cell r="B6245" t="str">
            <v>PISO EM GRANILITE, MARMORITE OU GRANITINA EM AMBIENTES INTERNOS, COM ESPESSURA DE 8 MM, INCLUSO MISTURA EM BETONEIRA, COLOCAÇÃO DAS JUNTAS, APLICAÇÃO DO PISO, 4 POLIMENTOS COM POLITRIZ, ESTUCAMENTO, SELADOR E CERA. AF_06/2022</v>
          </cell>
          <cell r="C6245" t="str">
            <v>M2</v>
          </cell>
          <cell r="D6245">
            <v>66.140000000000015</v>
          </cell>
          <cell r="E6245">
            <v>35.979999999999997</v>
          </cell>
          <cell r="F6245">
            <v>102.12</v>
          </cell>
        </row>
        <row r="6246">
          <cell r="A6246">
            <v>101092</v>
          </cell>
          <cell r="B6246" t="str">
            <v>PISO EM GRANITO APLICADO EM CALÇADAS OU PISOS EXTERNOS. AF_05/2020</v>
          </cell>
          <cell r="C6246" t="str">
            <v>M2</v>
          </cell>
          <cell r="D6246">
            <v>445.33</v>
          </cell>
          <cell r="E6246">
            <v>49.48</v>
          </cell>
          <cell r="F6246">
            <v>494.81</v>
          </cell>
        </row>
        <row r="6247">
          <cell r="A6247">
            <v>101093</v>
          </cell>
          <cell r="B6247" t="str">
            <v>PISO EM MÁRMORE APLICADO EM CALÇADAS OU PISOS EXTERNOS. AF_05/2020</v>
          </cell>
          <cell r="C6247" t="str">
            <v>M2</v>
          </cell>
          <cell r="D6247">
            <v>607.1</v>
          </cell>
          <cell r="E6247">
            <v>49.48</v>
          </cell>
          <cell r="F6247">
            <v>656.58</v>
          </cell>
        </row>
        <row r="6248">
          <cell r="A6248">
            <v>98695</v>
          </cell>
          <cell r="B6248" t="str">
            <v>SOLEIRA EM MÁRMORE, LARGURA 15 CM, ESPESSURA 2,0 CM. AF_09/2020</v>
          </cell>
          <cell r="C6248" t="str">
            <v>M</v>
          </cell>
          <cell r="D6248">
            <v>96.89</v>
          </cell>
          <cell r="E6248">
            <v>18.329999999999998</v>
          </cell>
          <cell r="F6248">
            <v>115.22</v>
          </cell>
        </row>
        <row r="6249">
          <cell r="A6249">
            <v>98697</v>
          </cell>
          <cell r="B6249" t="str">
            <v>RODAPÉ EM MÁRMORE, ALTURA 7 CM. AF_09/2020</v>
          </cell>
          <cell r="C6249" t="str">
            <v>M</v>
          </cell>
          <cell r="D6249">
            <v>66.17</v>
          </cell>
          <cell r="E6249">
            <v>10.02</v>
          </cell>
          <cell r="F6249">
            <v>76.19</v>
          </cell>
        </row>
        <row r="6250">
          <cell r="A6250">
            <v>101738</v>
          </cell>
          <cell r="B6250" t="str">
            <v>RODAPÉ EM MADEIRA, ALTURA 7CM, FIXADO COM COLA. AF_09/2020</v>
          </cell>
          <cell r="C6250" t="str">
            <v>M</v>
          </cell>
          <cell r="D6250">
            <v>20.22</v>
          </cell>
          <cell r="E6250">
            <v>10.56</v>
          </cell>
          <cell r="F6250">
            <v>30.78</v>
          </cell>
        </row>
        <row r="6251">
          <cell r="A6251">
            <v>101739</v>
          </cell>
          <cell r="B6251" t="str">
            <v>RODAPÉ EM MADEIRA, ALTURA 7CM, FIXADO COM COLA E PARAFUSOS. AF_09/2020</v>
          </cell>
          <cell r="C6251" t="str">
            <v>M</v>
          </cell>
          <cell r="D6251">
            <v>21.479999999999997</v>
          </cell>
          <cell r="E6251">
            <v>12.32</v>
          </cell>
          <cell r="F6251">
            <v>33.799999999999997</v>
          </cell>
        </row>
        <row r="6252">
          <cell r="A6252">
            <v>88648</v>
          </cell>
          <cell r="B6252" t="str">
            <v>RODAPÉ CERÂMICO DE 7CM DE ALTURA COM PLACAS TIPO ESMALTADA EXTRA  DE DIMENSÕES 35X35CM. AF_02/2023</v>
          </cell>
          <cell r="C6252" t="str">
            <v>M</v>
          </cell>
          <cell r="D6252">
            <v>5.34</v>
          </cell>
          <cell r="E6252">
            <v>2.09</v>
          </cell>
          <cell r="F6252">
            <v>7.43</v>
          </cell>
        </row>
        <row r="6253">
          <cell r="A6253">
            <v>88649</v>
          </cell>
          <cell r="B6253" t="str">
            <v>RODAPÉ CERÂMICO DE 7CM DE ALTURA COM PLACAS TIPO ESMALTADA EXTRA DE DIMENSÕES 45X45CM. AF_02/2023</v>
          </cell>
          <cell r="C6253" t="str">
            <v>M</v>
          </cell>
          <cell r="D6253">
            <v>6.2000000000000011</v>
          </cell>
          <cell r="E6253">
            <v>2.19</v>
          </cell>
          <cell r="F6253">
            <v>8.39</v>
          </cell>
        </row>
        <row r="6254">
          <cell r="A6254">
            <v>88650</v>
          </cell>
          <cell r="B6254" t="str">
            <v>RODAPÉ CERÂMICO DE 7CM DE ALTURA COM PLACAS TIPO ESMALTADA EXTRA DE DIMENSÕES 60X60CM. AF_02/2023</v>
          </cell>
          <cell r="C6254" t="str">
            <v>M</v>
          </cell>
          <cell r="D6254">
            <v>13.27</v>
          </cell>
          <cell r="E6254">
            <v>2.46</v>
          </cell>
          <cell r="F6254">
            <v>15.73</v>
          </cell>
        </row>
        <row r="6255">
          <cell r="A6255">
            <v>96467</v>
          </cell>
          <cell r="B6255" t="str">
            <v>RODAPÉ CERÂMICO DE 7CM DE ALTURA COM PLACAS TIPO ESMALTADA COMERCIAL DE DIMENSÕES 35X35CM (PADRAO POPULAR). AF_02/2023</v>
          </cell>
          <cell r="C6255" t="str">
            <v>M</v>
          </cell>
          <cell r="D6255">
            <v>4.71</v>
          </cell>
          <cell r="E6255">
            <v>2.09</v>
          </cell>
          <cell r="F6255">
            <v>6.8</v>
          </cell>
        </row>
        <row r="6256">
          <cell r="A6256">
            <v>101740</v>
          </cell>
          <cell r="B6256" t="str">
            <v>RODAPÉ EM ARDÓSIA ALTURA 10CM. AF_09/2020</v>
          </cell>
          <cell r="C6256" t="str">
            <v>M</v>
          </cell>
          <cell r="D6256">
            <v>27.659999999999997</v>
          </cell>
          <cell r="E6256">
            <v>25.03</v>
          </cell>
          <cell r="F6256">
            <v>52.69</v>
          </cell>
        </row>
        <row r="6257">
          <cell r="A6257">
            <v>101741</v>
          </cell>
          <cell r="B6257" t="str">
            <v>RODAPÉ EM MARMORITE, ALTURA 10CM. AF_09/2020</v>
          </cell>
          <cell r="C6257" t="str">
            <v>M</v>
          </cell>
          <cell r="D6257">
            <v>9.4499999999999993</v>
          </cell>
          <cell r="E6257">
            <v>17.3</v>
          </cell>
          <cell r="F6257">
            <v>26.75</v>
          </cell>
        </row>
        <row r="6258">
          <cell r="A6258">
            <v>94990</v>
          </cell>
          <cell r="B6258" t="str">
            <v>EXECUÇÃO DE PASSEIO (CALÇADA) OU PISO DE CONCRETO COM CONCRETO MOLDADO IN LOCO, FEITO EM OBRA, ACABAMENTO CONVENCIONAL, NÃO ARMADO. AF_08/2022</v>
          </cell>
          <cell r="C6258" t="str">
            <v>M3</v>
          </cell>
          <cell r="D6258">
            <v>540</v>
          </cell>
          <cell r="E6258">
            <v>207.5</v>
          </cell>
          <cell r="F6258">
            <v>747.5</v>
          </cell>
        </row>
        <row r="6259">
          <cell r="A6259">
            <v>94991</v>
          </cell>
          <cell r="B6259" t="str">
            <v>EXECUÇÃO DE PASSEIO (CALÇADA) OU PISO DE CONCRETO COM CONCRETO MOLDADO IN LOCO, USINADO C20, ACABAMENTO CONVENCIONAL, NÃO ARMADO. AF_08/2022</v>
          </cell>
          <cell r="C6259" t="str">
            <v>M3</v>
          </cell>
          <cell r="D6259">
            <v>578.79999999999995</v>
          </cell>
          <cell r="E6259">
            <v>68.489999999999995</v>
          </cell>
          <cell r="F6259">
            <v>647.29</v>
          </cell>
        </row>
        <row r="6260">
          <cell r="A6260">
            <v>94992</v>
          </cell>
          <cell r="B6260" t="str">
            <v>EXECUÇÃO DE PASSEIO (CALÇADA) OU PISO DE CONCRETO COM CONCRETO MOLDADO IN LOCO, FEITO EM OBRA, ACABAMENTO CONVENCIONAL, ESPESSURA 6 CM, ARMADO. AF_08/2022</v>
          </cell>
          <cell r="C6260" t="str">
            <v>M2</v>
          </cell>
          <cell r="D6260">
            <v>62.290000000000006</v>
          </cell>
          <cell r="E6260">
            <v>14.89</v>
          </cell>
          <cell r="F6260">
            <v>77.180000000000007</v>
          </cell>
        </row>
        <row r="6261">
          <cell r="A6261">
            <v>94993</v>
          </cell>
          <cell r="B6261" t="str">
            <v>EXECUÇÃO DE PASSEIO (CALÇADA) OU PISO DE CONCRETO COM CONCRETO MOLDADO IN LOCO, USINADO, ACABAMENTO CONVENCIONAL, ESPESSURA 6 CM, ARMADO. AF_08/2022</v>
          </cell>
          <cell r="C6261" t="str">
            <v>M2</v>
          </cell>
          <cell r="D6261">
            <v>64.63</v>
          </cell>
          <cell r="E6261">
            <v>6.53</v>
          </cell>
          <cell r="F6261">
            <v>71.16</v>
          </cell>
        </row>
        <row r="6262">
          <cell r="A6262">
            <v>94994</v>
          </cell>
          <cell r="B6262" t="str">
            <v>EXECUÇÃO DE PASSEIO (CALÇADA) OU PISO DE CONCRETO COM CONCRETO MOLDADO IN LOCO, FEITO EM OBRA, ACABAMENTO CONVENCIONAL, ESPESSURA 8 CM, ARMADO. AF_08/2022</v>
          </cell>
          <cell r="C6262" t="str">
            <v>M2</v>
          </cell>
          <cell r="D6262">
            <v>73.13</v>
          </cell>
          <cell r="E6262">
            <v>19.47</v>
          </cell>
          <cell r="F6262">
            <v>92.6</v>
          </cell>
        </row>
        <row r="6263">
          <cell r="A6263">
            <v>94995</v>
          </cell>
          <cell r="B6263" t="str">
            <v>EXECUÇÃO DE PASSEIO (CALÇADA) OU PISO DE CONCRETO COM CONCRETO MOLDADO IN LOCO, USINADO, ACABAMENTO CONVENCIONAL, ESPESSURA 8 CM, ARMADO. AF_08/2022</v>
          </cell>
          <cell r="C6263" t="str">
            <v>M2</v>
          </cell>
          <cell r="D6263">
            <v>76.22</v>
          </cell>
          <cell r="E6263">
            <v>8.36</v>
          </cell>
          <cell r="F6263">
            <v>84.58</v>
          </cell>
        </row>
        <row r="6264">
          <cell r="A6264">
            <v>101747</v>
          </cell>
          <cell r="B6264" t="str">
            <v>PISO EM CONCRETO 20 MPA PREPARO MECÂNICO, ESPESSURA 7CM. AF_09/2020</v>
          </cell>
          <cell r="C6264" t="str">
            <v>M2</v>
          </cell>
          <cell r="D6264">
            <v>74.84</v>
          </cell>
          <cell r="E6264">
            <v>3.25</v>
          </cell>
          <cell r="F6264">
            <v>78.09</v>
          </cell>
        </row>
        <row r="6265">
          <cell r="A6265">
            <v>104626</v>
          </cell>
          <cell r="B6265" t="str">
            <v>EXECUÇÃO DE PASSEIO (CALÇADA) OU PISO DE CONCRETO COM CONCRETO MOLDADO IN LOCO, USINADO C25, ACABAMENTO CONVENCIONAL, NÃO ARMADO. AF_03/2023</v>
          </cell>
          <cell r="C6265" t="str">
            <v>M3</v>
          </cell>
          <cell r="D6265">
            <v>593.66999999999996</v>
          </cell>
          <cell r="E6265">
            <v>68.489999999999995</v>
          </cell>
          <cell r="F6265">
            <v>662.16</v>
          </cell>
        </row>
        <row r="6266">
          <cell r="A6266">
            <v>104658</v>
          </cell>
          <cell r="B6266" t="str">
            <v>PISO PODOTÁTIL DE ALERTA OU DIRECIONAL, DE CONCRETO, ASSENTADO SOBRE ARGAMASSA. AF_05/2023</v>
          </cell>
          <cell r="C6266" t="str">
            <v>M2</v>
          </cell>
          <cell r="D6266">
            <v>92.31</v>
          </cell>
          <cell r="E6266">
            <v>34.93</v>
          </cell>
          <cell r="F6266">
            <v>127.24</v>
          </cell>
        </row>
        <row r="6267">
          <cell r="A6267">
            <v>87620</v>
          </cell>
          <cell r="B6267" t="str">
            <v>CONTRAPISO EM ARGAMASSA TRAÇO 1:4 (CIMENTO E AREIA), PREPARO MECÂNICO COM BETONEIRA 400 L, APLICADO EM ÁREAS SECAS SOBRE LAJE, ADERIDO, ACABAMENTO NÃO REFORÇADO, ESPESSURA 2CM. AF_07/2021</v>
          </cell>
          <cell r="C6267" t="str">
            <v>M2</v>
          </cell>
          <cell r="D6267">
            <v>21.759999999999998</v>
          </cell>
          <cell r="E6267">
            <v>9.64</v>
          </cell>
          <cell r="F6267">
            <v>31.4</v>
          </cell>
        </row>
        <row r="6268">
          <cell r="A6268">
            <v>87622</v>
          </cell>
          <cell r="B6268" t="str">
            <v>CONTRAPISO EM ARGAMASSA TRAÇO 1:4 (CIMENTO E AREIA), PREPARO MANUAL, APLICADO EM ÁREAS SECAS SOBRE LAJE, ADERIDO, ACABAMENTO NÃO REFORÇADO, ESPESSURA 2CM. AF_07/2021</v>
          </cell>
          <cell r="C6268" t="str">
            <v>M2</v>
          </cell>
          <cell r="D6268">
            <v>23.28</v>
          </cell>
          <cell r="E6268">
            <v>12.03</v>
          </cell>
          <cell r="F6268">
            <v>35.31</v>
          </cell>
        </row>
        <row r="6269">
          <cell r="A6269">
            <v>87623</v>
          </cell>
          <cell r="B6269" t="str">
            <v>CONTRAPISO EM ARGAMASSA PRONTA, PREPARO MECÂNICO COM MISTURADOR 300 KG, APLICADO EM ÁREAS SECAS SOBRE LAJE, ADERIDO, ACABAMENTO NÃO REFORÇADO, ESPESSURA 2CM. AF_07/2021</v>
          </cell>
          <cell r="C6269" t="str">
            <v>M2</v>
          </cell>
          <cell r="D6269">
            <v>59.300000000000004</v>
          </cell>
          <cell r="E6269">
            <v>9.1</v>
          </cell>
          <cell r="F6269">
            <v>68.400000000000006</v>
          </cell>
        </row>
        <row r="6270">
          <cell r="A6270">
            <v>87624</v>
          </cell>
          <cell r="B6270" t="str">
            <v>CONTRAPISO EM ARGAMASSA PRONTA, PREPARO MANUAL, APLICADO EM ÁREAS SECAS SOBRE LAJE, ADERIDO, ACABAMENTO NÃO REFORÇADO, ESPESSURA 2CM. AF_07/2021</v>
          </cell>
          <cell r="C6270" t="str">
            <v>M2</v>
          </cell>
          <cell r="D6270">
            <v>62.470000000000006</v>
          </cell>
          <cell r="E6270">
            <v>13.26</v>
          </cell>
          <cell r="F6270">
            <v>75.73</v>
          </cell>
        </row>
        <row r="6271">
          <cell r="A6271">
            <v>87630</v>
          </cell>
          <cell r="B6271" t="str">
            <v>CONTRAPISO EM ARGAMASSA TRAÇO 1:4 (CIMENTO E AREIA), PREPARO MECÂNICO COM BETONEIRA 400 L, APLICADO EM ÁREAS SECAS SOBRE LAJE, ADERIDO, ACABAMENTO NÃO REFORÇADO, ESPESSURA 3CM. AF_07/2021</v>
          </cell>
          <cell r="C6271" t="str">
            <v>M2</v>
          </cell>
          <cell r="D6271">
            <v>28.33</v>
          </cell>
          <cell r="E6271">
            <v>11.79</v>
          </cell>
          <cell r="F6271">
            <v>40.119999999999997</v>
          </cell>
        </row>
        <row r="6272">
          <cell r="A6272">
            <v>87632</v>
          </cell>
          <cell r="B6272" t="str">
            <v>CONTRAPISO EM ARGAMASSA TRAÇO 1:4 (CIMENTO E AREIA), PREPARO MANUAL, APLICADO EM ÁREAS SECAS SOBRE LAJE, ADERIDO, ACABAMENTO NÃO REFORÇADO, ESPESSURA 3CM. AF_07/2021</v>
          </cell>
          <cell r="C6272" t="str">
            <v>M2</v>
          </cell>
          <cell r="D6272">
            <v>30.419999999999995</v>
          </cell>
          <cell r="E6272">
            <v>15.13</v>
          </cell>
          <cell r="F6272">
            <v>45.55</v>
          </cell>
        </row>
        <row r="6273">
          <cell r="A6273">
            <v>87633</v>
          </cell>
          <cell r="B6273" t="str">
            <v>CONTRAPISO EM ARGAMASSA PRONTA, PREPARO MECÂNICO COM MISTURADOR 300 KG, APLICADO EM ÁREAS SECAS SOBRE LAJE, ADERIDO, ACABAMENTO NÃO REFORÇADO, ESPESSURA 3CM. AF_07/2021</v>
          </cell>
          <cell r="C6273" t="str">
            <v>M2</v>
          </cell>
          <cell r="D6273">
            <v>80.53</v>
          </cell>
          <cell r="E6273">
            <v>11.03</v>
          </cell>
          <cell r="F6273">
            <v>91.56</v>
          </cell>
        </row>
        <row r="6274">
          <cell r="A6274">
            <v>87634</v>
          </cell>
          <cell r="B6274" t="str">
            <v>CONTRAPISO EM ARGAMASSA PRONTA, PREPARO MANUAL, APLICADO EM ÁREAS SECAS SOBRE LAJE, ADERIDO, ACABAMENTO NÃO REFORÇADO, ESPESSURA 3CM. AF_07/2021</v>
          </cell>
          <cell r="C6274" t="str">
            <v>M2</v>
          </cell>
          <cell r="D6274">
            <v>84.91</v>
          </cell>
          <cell r="E6274">
            <v>16.84</v>
          </cell>
          <cell r="F6274">
            <v>101.75</v>
          </cell>
        </row>
        <row r="6275">
          <cell r="A6275">
            <v>87640</v>
          </cell>
          <cell r="B6275" t="str">
            <v>CONTRAPISO EM ARGAMASSA TRAÇO 1:4 (CIMENTO E AREIA), PREPARO MECÂNICO COM BETONEIRA 400 L, APLICADO EM ÁREAS SECAS SOBRE LAJE, ADERIDO, ACABAMENTO NÃO REFORÇADO, ESPESSURA 4CM. AF_07/2021</v>
          </cell>
          <cell r="C6275" t="str">
            <v>M2</v>
          </cell>
          <cell r="D6275">
            <v>33.69</v>
          </cell>
          <cell r="E6275">
            <v>13.57</v>
          </cell>
          <cell r="F6275">
            <v>47.26</v>
          </cell>
        </row>
        <row r="6276">
          <cell r="A6276">
            <v>87642</v>
          </cell>
          <cell r="B6276" t="str">
            <v>CONTRAPISO EM ARGAMASSA TRAÇO 1:4 (CIMENTO E AREIA), PREPARO MANUAL, APLICADO EM ÁREAS SECAS SOBRE LAJE, ADERIDO, ACABAMENTO NÃO REFORÇADO, ESPESSURA 4CM. AF_07/2021</v>
          </cell>
          <cell r="C6276" t="str">
            <v>M2</v>
          </cell>
          <cell r="D6276">
            <v>36.28</v>
          </cell>
          <cell r="E6276">
            <v>17.66</v>
          </cell>
          <cell r="F6276">
            <v>53.94</v>
          </cell>
        </row>
        <row r="6277">
          <cell r="A6277">
            <v>87643</v>
          </cell>
          <cell r="B6277" t="str">
            <v>CONTRAPISO EM ARGAMASSA PRONTA, PREPARO MECÂNICO COM MISTURADOR 300 KG, APLICADO EM ÁREAS SECAS SOBRE LAJE, ADERIDO, ACABAMENTO NÃO REFORÇADO, ESPESSURA 4CM. AF_07/2021</v>
          </cell>
          <cell r="C6277" t="str">
            <v>M2</v>
          </cell>
          <cell r="D6277">
            <v>97.86</v>
          </cell>
          <cell r="E6277">
            <v>12.66</v>
          </cell>
          <cell r="F6277">
            <v>110.52</v>
          </cell>
        </row>
        <row r="6278">
          <cell r="A6278">
            <v>87644</v>
          </cell>
          <cell r="B6278" t="str">
            <v>CONTRAPISO EM ARGAMASSA PRONTA, PREPARO MANUAL, APLICADO EM ÁREAS SECAS SOBRE LAJE, ADERIDO, ACABAMENTO NÃO REFORÇADO, ESPESSURA 4CM. AF_07/2021</v>
          </cell>
          <cell r="C6278" t="str">
            <v>M2</v>
          </cell>
          <cell r="D6278">
            <v>103.27</v>
          </cell>
          <cell r="E6278">
            <v>19.78</v>
          </cell>
          <cell r="F6278">
            <v>123.05</v>
          </cell>
        </row>
        <row r="6279">
          <cell r="A6279">
            <v>87680</v>
          </cell>
          <cell r="B6279" t="str">
            <v>CONTRAPISO EM ARGAMASSA TRAÇO 1:4 (CIMENTO E AREIA), PREPARO MECÂNICO COM BETONEIRA 400 L, APLICADO EM ÁREAS SECAS SOBRE LAJE, NÃO ADERIDO, ACABAMENTO NÃO REFORÇADO, ESPESSURA 4CM. AF_07/2021</v>
          </cell>
          <cell r="C6279" t="str">
            <v>M2</v>
          </cell>
          <cell r="D6279">
            <v>30.1</v>
          </cell>
          <cell r="E6279">
            <v>12.86</v>
          </cell>
          <cell r="F6279">
            <v>42.96</v>
          </cell>
        </row>
        <row r="6280">
          <cell r="A6280">
            <v>87682</v>
          </cell>
          <cell r="B6280" t="str">
            <v>CONTRAPISO EM ARGAMASSA TRAÇO 1:4 (CIMENTO E AREIA), PREPARO MANUAL, APLICADO EM ÁREAS SECAS SOBRE LAJE, NÃO ADERIDO, ACABAMENTO NÃO REFORÇADO, ESPESSURA 4CM. AF_07/2021</v>
          </cell>
          <cell r="C6280" t="str">
            <v>M2</v>
          </cell>
          <cell r="D6280">
            <v>32.69</v>
          </cell>
          <cell r="E6280">
            <v>16.95</v>
          </cell>
          <cell r="F6280">
            <v>49.64</v>
          </cell>
        </row>
        <row r="6281">
          <cell r="A6281">
            <v>87683</v>
          </cell>
          <cell r="B6281" t="str">
            <v>CONTRAPISO EM ARGAMASSA PRONTA, PREPARO MECÂNICO COM MISTURADOR 300 KG, APLICADO EM ÁREAS SECAS SOBRE LAJE, NÃO ADERIDO, ACABAMENTO NÃO REFORÇADO, ESPESSURA 4CM. AF_07/2021</v>
          </cell>
          <cell r="C6281" t="str">
            <v>M2</v>
          </cell>
          <cell r="D6281">
            <v>94.28</v>
          </cell>
          <cell r="E6281">
            <v>11.94</v>
          </cell>
          <cell r="F6281">
            <v>106.22</v>
          </cell>
        </row>
        <row r="6282">
          <cell r="A6282">
            <v>87684</v>
          </cell>
          <cell r="B6282" t="str">
            <v>CONTRAPISO EM ARGAMASSA PRONTA, PREPARO MANUAL, APLICADO EM ÁREAS SECAS SOBRE LAJE, NÃO ADERIDO, ACABAMENTO NÃO REFORÇADO, ESPESSURA 4CM. AF_07/2021</v>
          </cell>
          <cell r="C6282" t="str">
            <v>M2</v>
          </cell>
          <cell r="D6282">
            <v>99.69</v>
          </cell>
          <cell r="E6282">
            <v>19.059999999999999</v>
          </cell>
          <cell r="F6282">
            <v>118.75</v>
          </cell>
        </row>
        <row r="6283">
          <cell r="A6283">
            <v>87690</v>
          </cell>
          <cell r="B6283" t="str">
            <v>CONTRAPISO EM ARGAMASSA TRAÇO 1:4 (CIMENTO E AREIA), PREPARO MECÂNICO COM BETONEIRA 400 L, APLICADO EM ÁREAS SECAS SOBRE LAJE, NÃO ADERIDO, ACABAMENTO NÃO REFORÇADO, ESPESSURA 5CM. AF_07/2021</v>
          </cell>
          <cell r="C6283" t="str">
            <v>M2</v>
          </cell>
          <cell r="D6283">
            <v>34.5</v>
          </cell>
          <cell r="E6283">
            <v>14.74</v>
          </cell>
          <cell r="F6283">
            <v>49.24</v>
          </cell>
        </row>
        <row r="6284">
          <cell r="A6284">
            <v>87692</v>
          </cell>
          <cell r="B6284" t="str">
            <v>CONTRAPISO EM ARGAMASSA TRAÇO 1:4 (CIMENTO E AREIA), PREPARO MANUAL, APLICADO EM ÁREAS SECAS SOBRE LAJE, NÃO ADERIDO, ACABAMENTO NÃO REFORÇADO, ESPESSURA 5CM. AF_07/2021</v>
          </cell>
          <cell r="C6284" t="str">
            <v>M2</v>
          </cell>
          <cell r="D6284">
            <v>37.450000000000003</v>
          </cell>
          <cell r="E6284">
            <v>19.440000000000001</v>
          </cell>
          <cell r="F6284">
            <v>56.89</v>
          </cell>
        </row>
        <row r="6285">
          <cell r="A6285">
            <v>87693</v>
          </cell>
          <cell r="B6285" t="str">
            <v>CONTRAPISO EM ARGAMASSA PRONTA, PREPARO MECÂNICO COM MISTURADOR 300 KG, APLICADO EM ÁREAS SECAS SOBRE LAJE, NÃO ADERIDO, ESPESSURA 5CM. AF_07/2021</v>
          </cell>
          <cell r="C6285" t="str">
            <v>M2</v>
          </cell>
          <cell r="D6285">
            <v>108</v>
          </cell>
          <cell r="E6285">
            <v>13.69</v>
          </cell>
          <cell r="F6285">
            <v>121.69</v>
          </cell>
        </row>
        <row r="6286">
          <cell r="A6286">
            <v>87694</v>
          </cell>
          <cell r="B6286" t="str">
            <v>CONTRAPISO EM ARGAMASSA PRONTA, PREPARO MANUAL, APLICADO EM ÁREAS SECAS SOBRE LAJE, NÃO ADERIDO, ACABAMENTO NÃO REFORÇADO, ESPESSURA 5CM. AF_07/2021</v>
          </cell>
          <cell r="C6286" t="str">
            <v>M2</v>
          </cell>
          <cell r="D6286">
            <v>114.17999999999999</v>
          </cell>
          <cell r="E6286">
            <v>21.86</v>
          </cell>
          <cell r="F6286">
            <v>136.04</v>
          </cell>
        </row>
        <row r="6287">
          <cell r="A6287">
            <v>87700</v>
          </cell>
          <cell r="B6287" t="str">
            <v>CONTRAPISO EM ARGAMASSA TRAÇO 1:4 (CIMENTO E AREIA), PREPARO MECÂNICO COM BETONEIRA 400 L, APLICADO EM ÁREAS SECAS SOBRE LAJE, NÃO ADERIDO, ACABAMENTO NÃO REFORÇADO, ESPESSURA 6CM. AF_07/2021</v>
          </cell>
          <cell r="C6287" t="str">
            <v>M2</v>
          </cell>
          <cell r="D6287">
            <v>37.42</v>
          </cell>
          <cell r="E6287">
            <v>15.71</v>
          </cell>
          <cell r="F6287">
            <v>53.13</v>
          </cell>
        </row>
        <row r="6288">
          <cell r="A6288">
            <v>87702</v>
          </cell>
          <cell r="B6288" t="str">
            <v>CONTRAPISO EM ARGAMASSA TRAÇO 1:4 (CIMENTO E AREIA), PREPARO MANUAL, APLICADO EM ÁREAS SECAS SOBRE LAJE, NÃO ADERIDO, ACABAMENTO NÃO REFORÇADO, ESPESSURA 6CM. AF_07/2021</v>
          </cell>
          <cell r="C6288" t="str">
            <v>M2</v>
          </cell>
          <cell r="D6288">
            <v>40.65</v>
          </cell>
          <cell r="E6288">
            <v>20.82</v>
          </cell>
          <cell r="F6288">
            <v>61.47</v>
          </cell>
        </row>
        <row r="6289">
          <cell r="A6289">
            <v>87703</v>
          </cell>
          <cell r="B6289" t="str">
            <v>CONTRAPISO EM ARGAMASSA PRONTA, PREPARO MECÂNICO COM MISTURADOR 300 KG, APLICADO EM ÁREAS SECAS SOBRE LAJE, NÃO ADERIDO, ACABAMENTO NÃO REFORÇADO, ESPESSURA 6CM. AF_07/2021</v>
          </cell>
          <cell r="C6289" t="str">
            <v>M2</v>
          </cell>
          <cell r="D6289">
            <v>117.47</v>
          </cell>
          <cell r="E6289">
            <v>14.56</v>
          </cell>
          <cell r="F6289">
            <v>132.03</v>
          </cell>
        </row>
        <row r="6290">
          <cell r="A6290">
            <v>87704</v>
          </cell>
          <cell r="B6290" t="str">
            <v>CONTRAPISO EM ARGAMASSA PRONTA, PREPARO MANUAL, APLICADO EM ÁREAS SECAS SOBRE LAJE, NÃO ADERIDO, ACABAMENTO NÃO REFORÇADO, ESPESSURA 6CM. AF_07/2021</v>
          </cell>
          <cell r="C6290" t="str">
            <v>M2</v>
          </cell>
          <cell r="D6290">
            <v>124.21</v>
          </cell>
          <cell r="E6290">
            <v>23.45</v>
          </cell>
          <cell r="F6290">
            <v>147.66</v>
          </cell>
        </row>
        <row r="6291">
          <cell r="A6291">
            <v>87735</v>
          </cell>
          <cell r="B6291" t="str">
            <v>CONTRAPISO EM ARGAMASSA TRAÇO 1:4 (CIMENTO E AREIA), PREPARO MECÂNICO COM BETONEIRA 400 L, APLICADO EM ÁREAS MOLHADAS SOBRE LAJE, ADERIDO, ACABAMENTO NÃO REFORÇADO, ESPESSURA 2CM. AF_07/2021</v>
          </cell>
          <cell r="C6291" t="str">
            <v>M2</v>
          </cell>
          <cell r="D6291">
            <v>25.71</v>
          </cell>
          <cell r="E6291">
            <v>19.32</v>
          </cell>
          <cell r="F6291">
            <v>45.03</v>
          </cell>
        </row>
        <row r="6292">
          <cell r="A6292">
            <v>87737</v>
          </cell>
          <cell r="B6292" t="str">
            <v>CONTRAPISO EM ARGAMASSA TRAÇO 1:4 (CIMENTO E AREIA), PREPARO MANUAL, APLICADO EM ÁREAS MOLHADAS SOBRE LAJE, ADERIDO, ACABAMENTO NÃO REFORÇADO, ESPESSURA 2CM. AF_07/2021</v>
          </cell>
          <cell r="C6292" t="str">
            <v>M2</v>
          </cell>
          <cell r="D6292">
            <v>27.24</v>
          </cell>
          <cell r="E6292">
            <v>21.7</v>
          </cell>
          <cell r="F6292">
            <v>48.94</v>
          </cell>
        </row>
        <row r="6293">
          <cell r="A6293">
            <v>87738</v>
          </cell>
          <cell r="B6293" t="str">
            <v>CONTRAPISO EM ARGAMASSA PRONTA, PREPARO MECÂNICO COM MISTURADOR 300 KG, APLICADO EM ÁREAS MOLHADAS SOBRE LAJE, ADERIDO, ACABAMENTO NÃO REFORÇADO, ESPESSURA 2CM. AF_07/2021</v>
          </cell>
          <cell r="C6293" t="str">
            <v>M2</v>
          </cell>
          <cell r="D6293">
            <v>63.260000000000005</v>
          </cell>
          <cell r="E6293">
            <v>18.77</v>
          </cell>
          <cell r="F6293">
            <v>82.03</v>
          </cell>
        </row>
        <row r="6294">
          <cell r="A6294">
            <v>87739</v>
          </cell>
          <cell r="B6294" t="str">
            <v>CONTRAPISO EM ARGAMASSA PRONTA, PREPARO MANUAL, APLICADO EM ÁREAS MOLHADAS SOBRE LAJE, ADERIDO, ACABAMENTO NÃO REFORÇADO, ESPESSURA 2CM. AF_07/2021</v>
          </cell>
          <cell r="C6294" t="str">
            <v>M2</v>
          </cell>
          <cell r="D6294">
            <v>66.430000000000007</v>
          </cell>
          <cell r="E6294">
            <v>22.93</v>
          </cell>
          <cell r="F6294">
            <v>89.36</v>
          </cell>
        </row>
        <row r="6295">
          <cell r="A6295">
            <v>87745</v>
          </cell>
          <cell r="B6295" t="str">
            <v>CONTRAPISO EM ARGAMASSA TRAÇO 1:4 (CIMENTO E AREIA), PREPARO MECÂNICO COM BETONEIRA 400 L, APLICADO EM ÁREAS MOLHADAS SOBRE LAJE, ADERIDO, ACABAMENTO NÃO REFORÇADO, ESPESSURA 3CM. AF_07/2021</v>
          </cell>
          <cell r="C6295" t="str">
            <v>M2</v>
          </cell>
          <cell r="D6295">
            <v>32.29</v>
          </cell>
          <cell r="E6295">
            <v>21.47</v>
          </cell>
          <cell r="F6295">
            <v>53.76</v>
          </cell>
        </row>
        <row r="6296">
          <cell r="A6296">
            <v>87747</v>
          </cell>
          <cell r="B6296" t="str">
            <v>CONTRAPISO EM ARGAMASSA TRAÇO 1:4 (CIMENTO E AREIA), PREPARO MANUAL, APLICADO EM ÁREAS MOLHADAS SOBRE LAJE, ADERIDO, ACABAMENTO NÃO REFORÇADO, ESPESSURA 3CM. AF_07/2021</v>
          </cell>
          <cell r="C6296" t="str">
            <v>M2</v>
          </cell>
          <cell r="D6296">
            <v>34.39</v>
          </cell>
          <cell r="E6296">
            <v>24.8</v>
          </cell>
          <cell r="F6296">
            <v>59.19</v>
          </cell>
        </row>
        <row r="6297">
          <cell r="A6297">
            <v>87748</v>
          </cell>
          <cell r="B6297" t="str">
            <v>CONTRAPISO EM ARGAMASSA PRONTA, PREPARO MECÂNICO COM MISTURADOR 300 KG, APLICADO EM ÁREAS MOLHADAS SOBRE LAJE, ADERIDO, ACABAMENTO NÃO REFORÇADO, ESPESSURA 3CM. AF_07/2021</v>
          </cell>
          <cell r="C6297" t="str">
            <v>M2</v>
          </cell>
          <cell r="D6297">
            <v>84.490000000000009</v>
          </cell>
          <cell r="E6297">
            <v>20.71</v>
          </cell>
          <cell r="F6297">
            <v>105.2</v>
          </cell>
        </row>
        <row r="6298">
          <cell r="A6298">
            <v>87749</v>
          </cell>
          <cell r="B6298" t="str">
            <v>CONTRAPISO EM ARGAMASSA PRONTA, PREPARO MANUAL, APLICADO EM ÁREAS MOLHADAS SOBRE LAJE, ADERIDO, ACABAMENTO NÃO REFORÇADO, ESPESSURA 3CM. AF_07/2021</v>
          </cell>
          <cell r="C6298" t="str">
            <v>M2</v>
          </cell>
          <cell r="D6298">
            <v>88.88</v>
          </cell>
          <cell r="E6298">
            <v>26.51</v>
          </cell>
          <cell r="F6298">
            <v>115.39</v>
          </cell>
        </row>
        <row r="6299">
          <cell r="A6299">
            <v>87755</v>
          </cell>
          <cell r="B6299" t="str">
            <v>CONTRAPISO EM ARGAMASSA TRAÇO 1:4 (CIMENTO E AREIA), PREPARO MECÂNICO COM BETONEIRA 400 L, APLICADO EM ÁREAS MOLHADAS SOBRE IMPERMEABILIZAÇÃO, ACABAMENTO NÃO REFORÇADO, ESPESSURA 3CM. AF_07/2021</v>
          </cell>
          <cell r="C6299" t="str">
            <v>M2</v>
          </cell>
          <cell r="D6299">
            <v>29.659999999999997</v>
          </cell>
          <cell r="E6299">
            <v>22.35</v>
          </cell>
          <cell r="F6299">
            <v>52.01</v>
          </cell>
        </row>
        <row r="6300">
          <cell r="A6300">
            <v>87757</v>
          </cell>
          <cell r="B6300" t="str">
            <v>CONTRAPISO EM ARGAMASSA TRAÇO 1:4 (CIMENTO E AREIA), PREPARO MANUAL, APLICADO EM ÁREAS MOLHADAS SOBRE IMPERMEABILIZAÇÃO, ACABAMENTO NÃO REFORÇADO, ESPESSURA 3CM. AF_07/2021</v>
          </cell>
          <cell r="C6300" t="str">
            <v>M2</v>
          </cell>
          <cell r="D6300">
            <v>31.769999999999996</v>
          </cell>
          <cell r="E6300">
            <v>25.67</v>
          </cell>
          <cell r="F6300">
            <v>57.44</v>
          </cell>
        </row>
        <row r="6301">
          <cell r="A6301">
            <v>87758</v>
          </cell>
          <cell r="B6301" t="str">
            <v>CONTRAPISO EM ARGAMASSA PRONTA, PREPARO MECÂNICO COM MISTURADOR 300 KG, APLICADO EM ÁREAS MOLHADAS SOBRE IMPERMEABILIZAÇÃO, ACABAMENTO NÃO REFORÇADO, ESPESSURA 3CM. AF_07/2021</v>
          </cell>
          <cell r="C6301" t="str">
            <v>M2</v>
          </cell>
          <cell r="D6301">
            <v>81.87</v>
          </cell>
          <cell r="E6301">
            <v>21.58</v>
          </cell>
          <cell r="F6301">
            <v>103.45</v>
          </cell>
        </row>
        <row r="6302">
          <cell r="A6302">
            <v>87759</v>
          </cell>
          <cell r="B6302" t="str">
            <v>CONTRAPISO EM ARGAMASSA PRONTA, PREPARO MANUAL, APLICADO EM ÁREAS MOLHADAS SOBRE IMPERMEABILIZAÇÃO, ACABAMENTO NÃO REFORÇADO, ESPESSURA 3CM. AF_07/2021</v>
          </cell>
          <cell r="C6302" t="str">
            <v>M2</v>
          </cell>
          <cell r="D6302">
            <v>86.26</v>
          </cell>
          <cell r="E6302">
            <v>27.38</v>
          </cell>
          <cell r="F6302">
            <v>113.64</v>
          </cell>
        </row>
        <row r="6303">
          <cell r="A6303">
            <v>87765</v>
          </cell>
          <cell r="B6303" t="str">
            <v>CONTRAPISO EM ARGAMASSA TRAÇO 1:4 (CIMENTO E AREIA), PREPARO MECÂNICO COM BETONEIRA 400 L, APLICADO EM ÁREAS MOLHADAS SOBRE IMPERMEABILIZAÇÃO, ACABAMENTO NÃO REFORÇADO, ESPESSURA 4CM. AF_07/2021</v>
          </cell>
          <cell r="C6303" t="str">
            <v>M2</v>
          </cell>
          <cell r="D6303">
            <v>35.06</v>
          </cell>
          <cell r="E6303">
            <v>24.15</v>
          </cell>
          <cell r="F6303">
            <v>59.21</v>
          </cell>
        </row>
        <row r="6304">
          <cell r="A6304">
            <v>87767</v>
          </cell>
          <cell r="B6304" t="str">
            <v>CONTRAPISO EM ARGAMASSA TRAÇO 1:4 (CIMENTO E AREIA), PREPARO MANUAL, APLICADO EM ÁREAS MOLHADAS SOBRE IMPERMEABILIZAÇÃO, ACABAMENTO NÃO REFORÇADO, ESPESSURA 4CM. AF_07/2021</v>
          </cell>
          <cell r="C6304" t="str">
            <v>M2</v>
          </cell>
          <cell r="D6304">
            <v>37.650000000000006</v>
          </cell>
          <cell r="E6304">
            <v>28.24</v>
          </cell>
          <cell r="F6304">
            <v>65.89</v>
          </cell>
        </row>
        <row r="6305">
          <cell r="A6305">
            <v>87768</v>
          </cell>
          <cell r="B6305" t="str">
            <v>CONTRAPISO EM ARGAMASSA PRONTA, PREPARO MECÂNICO COM MISTURADOR 300 KG, APLICADO EM ÁREAS MOLHADAS SOBRE IMPERMEABILIZAÇÃO, ACABAMENTO NÃO REFORÇADO, ESPESSURA 4CM. AF_07/2021</v>
          </cell>
          <cell r="C6305" t="str">
            <v>M2</v>
          </cell>
          <cell r="D6305">
            <v>99.25</v>
          </cell>
          <cell r="E6305">
            <v>23.22</v>
          </cell>
          <cell r="F6305">
            <v>122.47</v>
          </cell>
        </row>
        <row r="6306">
          <cell r="A6306">
            <v>87769</v>
          </cell>
          <cell r="B6306" t="str">
            <v>CONTRAPISO EM ARGAMASSA PRONTA, PREPARO MANUAL, APLICADO EM ÁREAS MOLHADAS SOBRE IMPERMEABILIZAÇÃO, ACABAMENTO NÃO REFORÇADO, ESPESSURA 4CM. AF_07/2021</v>
          </cell>
          <cell r="C6306" t="str">
            <v>M2</v>
          </cell>
          <cell r="D6306">
            <v>104.66</v>
          </cell>
          <cell r="E6306">
            <v>30.34</v>
          </cell>
          <cell r="F6306">
            <v>135</v>
          </cell>
        </row>
        <row r="6307">
          <cell r="A6307">
            <v>88470</v>
          </cell>
          <cell r="B6307" t="str">
            <v>CONTRAPISO COM ARGAMASSA AUTONIVELANTE, APLICADO SOBRE LAJE, NÃO ADERIDO, ESPESSURA 3CM. AF_07/2021</v>
          </cell>
          <cell r="C6307" t="str">
            <v>M2</v>
          </cell>
          <cell r="D6307">
            <v>21.16</v>
          </cell>
          <cell r="E6307">
            <v>2.5299999999999998</v>
          </cell>
          <cell r="F6307">
            <v>23.69</v>
          </cell>
        </row>
        <row r="6308">
          <cell r="A6308">
            <v>88471</v>
          </cell>
          <cell r="B6308" t="str">
            <v>CONTRAPISO COM ARGAMASSA AUTONIVELANTE, APLICADO SOBRE LAJE, NÃO ADERIDO, ESPESSURA 4CM. AF_07/2021</v>
          </cell>
          <cell r="C6308" t="str">
            <v>M2</v>
          </cell>
          <cell r="D6308">
            <v>26.240000000000002</v>
          </cell>
          <cell r="E6308">
            <v>3.52</v>
          </cell>
          <cell r="F6308">
            <v>29.76</v>
          </cell>
        </row>
        <row r="6309">
          <cell r="A6309">
            <v>88472</v>
          </cell>
          <cell r="B6309" t="str">
            <v>CONTRAPISO COM ARGAMASSA AUTONIVELANTE, APLICADO SOBRE LAJE, NÃO ADERIDO, ESPESSURA 5CM. AF_07/2021</v>
          </cell>
          <cell r="C6309" t="str">
            <v>M2</v>
          </cell>
          <cell r="D6309">
            <v>30.3</v>
          </cell>
          <cell r="E6309">
            <v>4.2699999999999996</v>
          </cell>
          <cell r="F6309">
            <v>34.57</v>
          </cell>
        </row>
        <row r="6310">
          <cell r="A6310">
            <v>88476</v>
          </cell>
          <cell r="B6310" t="str">
            <v>CONTRAPISO COM ARGAMASSA AUTONIVELANTE, APLICADO SOBRE LAJE, ADERIDO, ESPESSURA 2CM. AF_07/2021</v>
          </cell>
          <cell r="C6310" t="str">
            <v>M2</v>
          </cell>
          <cell r="D6310">
            <v>18.13</v>
          </cell>
          <cell r="E6310">
            <v>1.59</v>
          </cell>
          <cell r="F6310">
            <v>19.72</v>
          </cell>
        </row>
        <row r="6311">
          <cell r="A6311">
            <v>88477</v>
          </cell>
          <cell r="B6311" t="str">
            <v>CONTRAPISO COM ARGAMASSA AUTONIVELANTE, APLICADO SOBRE LAJE, ADERIDO, ESPESSURA 3CM. AF_07/2021</v>
          </cell>
          <cell r="C6311" t="str">
            <v>M2</v>
          </cell>
          <cell r="D6311">
            <v>24.32</v>
          </cell>
          <cell r="E6311">
            <v>3.05</v>
          </cell>
          <cell r="F6311">
            <v>27.37</v>
          </cell>
        </row>
        <row r="6312">
          <cell r="A6312">
            <v>88478</v>
          </cell>
          <cell r="B6312" t="str">
            <v>CONTRAPISO COM ARGAMASSA AUTONIVELANTE, APLICADO SOBRE LAJE, ADERIDO, ESPESSURA 4CM. AF_07/2021</v>
          </cell>
          <cell r="C6312" t="str">
            <v>M2</v>
          </cell>
          <cell r="D6312">
            <v>29.479999999999997</v>
          </cell>
          <cell r="E6312">
            <v>4.21</v>
          </cell>
          <cell r="F6312">
            <v>33.69</v>
          </cell>
        </row>
        <row r="6313">
          <cell r="A6313">
            <v>90930</v>
          </cell>
          <cell r="B6313" t="str">
            <v>CONTRAPISO ACÚSTICO EM ARGAMASSA TRAÇO 1:4 (CIMENTO E AREIA), PREPARO MECÂNICO COM BETONEIRA 400L, APLICADO EM ÁREAS SECAS, ACABAMENTO NÃO REFORÇADO, ESPESSURA 5CM. AF_07/2021</v>
          </cell>
          <cell r="C6313" t="str">
            <v>M2</v>
          </cell>
          <cell r="D6313">
            <v>63.389999999999993</v>
          </cell>
          <cell r="E6313">
            <v>19.93</v>
          </cell>
          <cell r="F6313">
            <v>83.32</v>
          </cell>
        </row>
        <row r="6314">
          <cell r="A6314">
            <v>90932</v>
          </cell>
          <cell r="B6314" t="str">
            <v>CONTRAPISO ACÚSTICO EM ARGAMASSA TRAÇO 1:4 (CIMENTO E AREIA), PREPARO MANUAL, APLICADO EM ÁREAS SECAS, ACABAMENTO NÃO REFORÇADO, ESPESSURA 5CM. AF_07/2021</v>
          </cell>
          <cell r="C6314" t="str">
            <v>M2</v>
          </cell>
          <cell r="D6314">
            <v>66.349999999999994</v>
          </cell>
          <cell r="E6314">
            <v>24.62</v>
          </cell>
          <cell r="F6314">
            <v>90.97</v>
          </cell>
        </row>
        <row r="6315">
          <cell r="A6315">
            <v>90933</v>
          </cell>
          <cell r="B6315" t="str">
            <v>CONTRAPISO ACÚSTICO EM ARGAMASSA PRONTA, PREPARO MECÂNICO COM MISTURADOR 300 KG, APLICADO EM ÁREAS SECAS, ACABAMENTO NÃO REFORÇADO, ESPESSURA 5CM. AF_07/2021</v>
          </cell>
          <cell r="C6315" t="str">
            <v>M2</v>
          </cell>
          <cell r="D6315">
            <v>136.9</v>
          </cell>
          <cell r="E6315">
            <v>18.87</v>
          </cell>
          <cell r="F6315">
            <v>155.77000000000001</v>
          </cell>
        </row>
        <row r="6316">
          <cell r="A6316">
            <v>90934</v>
          </cell>
          <cell r="B6316" t="str">
            <v>CONTRAPISO ACÚSTICO EM ARGAMASSA PRONTA, PREPARO MANUAL, APLICADO EM ÁREAS SECAS, ACABAMENTO NÃO REFORÇADO, ESPESSURA 5CM. AF_07/2021</v>
          </cell>
          <cell r="C6316" t="str">
            <v>M2</v>
          </cell>
          <cell r="D6316">
            <v>143.08000000000001</v>
          </cell>
          <cell r="E6316">
            <v>27.04</v>
          </cell>
          <cell r="F6316">
            <v>170.12</v>
          </cell>
        </row>
        <row r="6317">
          <cell r="A6317">
            <v>90940</v>
          </cell>
          <cell r="B6317" t="str">
            <v>CONTRAPISO ACÚSTICO EM ARGAMASSA TRAÇO 1:4 (CIMENTO E AREIA), PREPARO MECÂNICO COM BETONEIRA 400L, APLICADO EM ÁREAS SECAS, ACABAMENTO NÃO REFORÇADO, ESPESSURA 6CM. AF_07/2021</v>
          </cell>
          <cell r="C6317" t="str">
            <v>M2</v>
          </cell>
          <cell r="D6317">
            <v>66.75</v>
          </cell>
          <cell r="E6317">
            <v>21.92</v>
          </cell>
          <cell r="F6317">
            <v>88.67</v>
          </cell>
        </row>
        <row r="6318">
          <cell r="A6318">
            <v>90942</v>
          </cell>
          <cell r="B6318" t="str">
            <v>CONTRAPISO ACÚSTICO EM ARGAMASSA TRAÇO 1:4 (CIMENTO E AREIA), PREPARO MANUAL, APLICADO EM ÁREAS SECAS, ACABAMENTO NÃO REFORÇADO, ESPESSURA 6CM. AF_07/2021</v>
          </cell>
          <cell r="C6318" t="str">
            <v>M2</v>
          </cell>
          <cell r="D6318">
            <v>69.97</v>
          </cell>
          <cell r="E6318">
            <v>27.04</v>
          </cell>
          <cell r="F6318">
            <v>97.01</v>
          </cell>
        </row>
        <row r="6319">
          <cell r="A6319">
            <v>90943</v>
          </cell>
          <cell r="B6319" t="str">
            <v>CONTRAPISO ACÚSTICO EM ARGAMASSA PRONTA, PREPARO MECÂNICO COM MISTURADOR 300 KG, APLICADO EM ÁREAS SECAS, ACABAMENTO NÃO REFORÇADO, ESPESSURA 6CM. AF_07/2021</v>
          </cell>
          <cell r="C6319" t="str">
            <v>M2</v>
          </cell>
          <cell r="D6319">
            <v>146.78</v>
          </cell>
          <cell r="E6319">
            <v>20.79</v>
          </cell>
          <cell r="F6319">
            <v>167.57</v>
          </cell>
        </row>
        <row r="6320">
          <cell r="A6320">
            <v>90944</v>
          </cell>
          <cell r="B6320" t="str">
            <v>CONTRAPISO ACÚSTICO EM ARGAMASSA PRONTA, PREPARO MANUAL, APLICADO EM ÁREAS SECA, ACABAMENTO NÃO REFORÇADO, ESPESSURA 6CM. AF_07/2021</v>
          </cell>
          <cell r="C6320" t="str">
            <v>M2</v>
          </cell>
          <cell r="D6320">
            <v>153.52999999999997</v>
          </cell>
          <cell r="E6320">
            <v>29.67</v>
          </cell>
          <cell r="F6320">
            <v>183.2</v>
          </cell>
        </row>
        <row r="6321">
          <cell r="A6321">
            <v>90950</v>
          </cell>
          <cell r="B6321" t="str">
            <v>CONTRAPISO ACÚSTICO EM ARGAMASSA TRAÇO 1:4 (CIMENTO E AREIA), PREPARO MECÂNICO COM BETONEIRA 400L, APLICADO EM ÁREAS SECAS, ACABAMENTO NÃO REFORÇADO, ESPESSURA 7CM. AF_07/2021</v>
          </cell>
          <cell r="C6321" t="str">
            <v>M2</v>
          </cell>
          <cell r="D6321">
            <v>72.87</v>
          </cell>
          <cell r="E6321">
            <v>25.6</v>
          </cell>
          <cell r="F6321">
            <v>98.47</v>
          </cell>
        </row>
        <row r="6322">
          <cell r="A6322">
            <v>90952</v>
          </cell>
          <cell r="B6322" t="str">
            <v>CONTRAPISO ACÚSTICO EM ARGAMASSA TRAÇO 1:4 (CIMENTO E AREIA), PREPARO MANUAL, APLICADO EM ÁREAS SECAS, ACABAMENTO NÃO REFORÇADO, ESPESSURA 7CM. AF_07/2021</v>
          </cell>
          <cell r="C6322" t="str">
            <v>M2</v>
          </cell>
          <cell r="D6322">
            <v>76.58</v>
          </cell>
          <cell r="E6322">
            <v>31.47</v>
          </cell>
          <cell r="F6322">
            <v>108.05</v>
          </cell>
        </row>
        <row r="6323">
          <cell r="A6323">
            <v>90953</v>
          </cell>
          <cell r="B6323" t="str">
            <v>CONTRAPISO ACÚSTICO EM ARGAMASSA PRONTA, PREPARO MECÂNICO COM MISTURADOR 300 KG, APLICADO EM ÁREAS SECAS, ACABAMENTO NÃO REFORÇADO, ESPESSURA 7CM. AF_07/2021</v>
          </cell>
          <cell r="C6323" t="str">
            <v>M2</v>
          </cell>
          <cell r="D6323">
            <v>164.9</v>
          </cell>
          <cell r="E6323">
            <v>24.29</v>
          </cell>
          <cell r="F6323">
            <v>189.19</v>
          </cell>
        </row>
        <row r="6324">
          <cell r="A6324">
            <v>90954</v>
          </cell>
          <cell r="B6324" t="str">
            <v>CONTRAPISO ACÚSTICO EM ARGAMASSA PRONTA, PREPARO MANUAL, APLICADO EM ÁREAS SECAS, ACABAMENTO NÃO REFORÇADO, ESPESSURA 7CM. AF_07/2021</v>
          </cell>
          <cell r="C6324" t="str">
            <v>M2</v>
          </cell>
          <cell r="D6324">
            <v>172.63</v>
          </cell>
          <cell r="E6324">
            <v>34.520000000000003</v>
          </cell>
          <cell r="F6324">
            <v>207.15</v>
          </cell>
        </row>
        <row r="6325">
          <cell r="A6325">
            <v>94438</v>
          </cell>
          <cell r="B6325" t="str">
            <v>(COMPOSIÇÃO REPRESENTATIVA) DO SERVIÇO DE CONTRAPISO EM ARGAMASSA TRAÇO 1:4 (CIM E AREIA), EM BETONEIRA 400 L, ESPESSURA 3 CM ÁREAS SECAS E 3 CM ÁREAS MOLHADAS, PARA EDIFICAÇÃO HABITACIONAL UNIFAMILIAR (CASA) E EDIFICAÇÃO PÚBLICA PADRÃO. AF_11/2014</v>
          </cell>
          <cell r="C6325" t="str">
            <v>M2</v>
          </cell>
          <cell r="D6325">
            <v>29.28</v>
          </cell>
          <cell r="E6325">
            <v>15.49</v>
          </cell>
          <cell r="F6325">
            <v>44.77</v>
          </cell>
        </row>
        <row r="6326">
          <cell r="A6326">
            <v>94439</v>
          </cell>
          <cell r="B6326" t="str">
            <v>(COMPOSIÇÃO REPRESENTATIVA) DO SERVIÇO DE CONTRAPISO EM ARGAMASSA TRAÇO 1:4 (CIM E AREIA), BETONEIRA 400 L, E = 4 CM ÁREAS SECAS E  MOLHADAS SOBRE LAJE , E = 3 CM ÁREAS MOLHADAS SOBRE IMPERMEABILIZAÇÃO, CASA E EDIFICAÇÃO PÚBLICA PADRÃO. AF_11/2014</v>
          </cell>
          <cell r="C6326" t="str">
            <v>M2</v>
          </cell>
          <cell r="D6326">
            <v>33.569999999999993</v>
          </cell>
          <cell r="E6326">
            <v>16.91</v>
          </cell>
          <cell r="F6326">
            <v>50.48</v>
          </cell>
        </row>
        <row r="6327">
          <cell r="A6327">
            <v>94779</v>
          </cell>
          <cell r="B6327" t="str">
            <v>(COMPOSIÇÃO REPRESENTATIVA) DO SERVIÇO DE CONTRAPISO EM ARGAMASSA TRAÇO 1:4 (CIM E AREIA), EM BETONEIRA 400 L, ESPESSURA 3 CM ÁREAS SECAS E 3 CM ÁREAS MOLHADAS, PARA EDIFICAÇÃO HABITACIONAL MULTIFAMILIAR (PRÉDIO). AF_11/2014</v>
          </cell>
          <cell r="C6327" t="str">
            <v>M2</v>
          </cell>
          <cell r="D6327">
            <v>28.839999999999996</v>
          </cell>
          <cell r="E6327">
            <v>14.14</v>
          </cell>
          <cell r="F6327">
            <v>42.98</v>
          </cell>
        </row>
        <row r="6328">
          <cell r="A6328">
            <v>94782</v>
          </cell>
          <cell r="B6328" t="str">
            <v>(COMPOSIÇÃO REPRESENTATIVA) DO SERVIÇO DE CONTRAPISO EM ARGAMASSA TRAÇO 1:4 (CIM E AREIA), BETONEIRA 400 L, E = 4 CM ÁREAS SECAS E  MOLHADAS SOBRE LAJE , E = 3 CM ÁREAS MOLHADAS SOBRE IMPERMEABILIZAÇÃO, PARA EDIFICAÇÃO MULTIFAMILIAR. AF_11/2014</v>
          </cell>
          <cell r="C6328" t="str">
            <v>M2</v>
          </cell>
          <cell r="D6328">
            <v>33.629999999999995</v>
          </cell>
          <cell r="E6328">
            <v>15.7</v>
          </cell>
          <cell r="F6328">
            <v>49.33</v>
          </cell>
        </row>
        <row r="6329">
          <cell r="A6329">
            <v>102803</v>
          </cell>
          <cell r="B6329" t="str">
            <v>REFORÇO SUPERFICIAL PARA CONTRAPISOS DE ARGAMASSA SEMI-SECA. AF_07/2021</v>
          </cell>
          <cell r="C6329" t="str">
            <v>M2</v>
          </cell>
          <cell r="D6329">
            <v>0.94999999999999973</v>
          </cell>
          <cell r="E6329">
            <v>1.62</v>
          </cell>
          <cell r="F6329">
            <v>2.57</v>
          </cell>
        </row>
        <row r="6330">
          <cell r="A6330">
            <v>101742</v>
          </cell>
          <cell r="B6330" t="str">
            <v>RODAPÉ BORRACHA LISO, ALTURA = 7CM, ESPESSURA = 2 MM, PARA ARGAMASSA. AF_09/2020</v>
          </cell>
          <cell r="C6330" t="str">
            <v>M</v>
          </cell>
          <cell r="D6330">
            <v>42.519999999999996</v>
          </cell>
          <cell r="E6330">
            <v>20.23</v>
          </cell>
          <cell r="F6330">
            <v>62.75</v>
          </cell>
        </row>
        <row r="6331">
          <cell r="A6331">
            <v>87878</v>
          </cell>
          <cell r="B6331" t="str">
            <v>CHAPISCO APLICADO EM ALVENARIAS E ESTRUTURAS DE CONCRETO INTERNAS, COM COLHER DE PEDREIRO.  ARGAMASSA TRAÇO 1:3 COM PREPARO MANUAL. AF_10/2022</v>
          </cell>
          <cell r="C6331" t="str">
            <v>M2</v>
          </cell>
          <cell r="D6331">
            <v>2.5600000000000005</v>
          </cell>
          <cell r="E6331">
            <v>2.63</v>
          </cell>
          <cell r="F6331">
            <v>5.19</v>
          </cell>
        </row>
        <row r="6332">
          <cell r="A6332">
            <v>87879</v>
          </cell>
          <cell r="B6332" t="str">
            <v>CHAPISCO APLICADO EM ALVENARIAS E ESTRUTURAS DE CONCRETO INTERNAS, COM COLHER DE PEDREIRO.  ARGAMASSA TRAÇO 1:3 COM PREPARO EM BETONEIRA 400L. AF_10/2022</v>
          </cell>
          <cell r="C6332" t="str">
            <v>M2</v>
          </cell>
          <cell r="D6332">
            <v>2.37</v>
          </cell>
          <cell r="E6332">
            <v>2.29</v>
          </cell>
          <cell r="F6332">
            <v>4.66</v>
          </cell>
        </row>
        <row r="6333">
          <cell r="A6333">
            <v>87881</v>
          </cell>
          <cell r="B6333" t="str">
            <v>CHAPISCO APLICADO NO TETO OU EM ALVENARIA E ESTRUTURA, COM ROLO PARA TEXTURA ACRÍLICA. ARGAMASSA TRAÇO 1:4 E EMULSÃO POLIMÉRICA (ADESIVO) COM PREPARO MANUAL. AF_10/2022</v>
          </cell>
          <cell r="C6333" t="str">
            <v>M2</v>
          </cell>
          <cell r="D6333">
            <v>4.9799999999999995</v>
          </cell>
          <cell r="E6333">
            <v>1.36</v>
          </cell>
          <cell r="F6333">
            <v>6.34</v>
          </cell>
        </row>
        <row r="6334">
          <cell r="A6334">
            <v>87882</v>
          </cell>
          <cell r="B6334" t="str">
            <v>CHAPISCO APLICADO NO TETO OU EM ALVENARIA E ESTRUTURA, COM ROLO PARA TEXTURA ACRÍLICA. ARGAMASSA TRAÇO 1:4 E EMULSÃO POLIMÉRICA (ADESIVO) COM PREPARO EM BETONEIRA 400L. AF_10/2022</v>
          </cell>
          <cell r="C6334" t="str">
            <v>M2</v>
          </cell>
          <cell r="D6334">
            <v>4.91</v>
          </cell>
          <cell r="E6334">
            <v>1.26</v>
          </cell>
          <cell r="F6334">
            <v>6.17</v>
          </cell>
        </row>
        <row r="6335">
          <cell r="A6335">
            <v>87884</v>
          </cell>
          <cell r="B6335" t="str">
            <v>CHAPISCO APLICADO NO TETO OU EM ALVENARIA E ESTRUTURA, COM ROLO PARA TEXTURA ACRÍLICA. ARGAMASSA INDUSTRIALIZADA COM PREPARO MANUAL. AF_10/2022</v>
          </cell>
          <cell r="C6335" t="str">
            <v>M2</v>
          </cell>
          <cell r="D6335">
            <v>7.71</v>
          </cell>
          <cell r="E6335">
            <v>1.47</v>
          </cell>
          <cell r="F6335">
            <v>9.18</v>
          </cell>
        </row>
        <row r="6336">
          <cell r="A6336">
            <v>87885</v>
          </cell>
          <cell r="B6336" t="str">
            <v>CHAPISCO APLICADO NO TETO OU EM ALVENARIA E ESTRUTURA, COM ROLO PARA TEXTURA ACRÍLICA. ARGAMASSA INDUSTRIALIZADA COM PREPARO EM MISTURADOR 300 KG. AF_10/2022</v>
          </cell>
          <cell r="C6336" t="str">
            <v>M2</v>
          </cell>
          <cell r="D6336">
            <v>7.52</v>
          </cell>
          <cell r="E6336">
            <v>1.25</v>
          </cell>
          <cell r="F6336">
            <v>8.77</v>
          </cell>
        </row>
        <row r="6337">
          <cell r="A6337">
            <v>87886</v>
          </cell>
          <cell r="B6337" t="str">
            <v>CHAPISCO APLICADO NO TETO OU EM ESTRUTURA, COM DESEMPENADEIRA DENTADA. ARGAMASSA INDUSTRIALIZADA COM PREPARO MANUAL. AF_10/2022</v>
          </cell>
          <cell r="C6337" t="str">
            <v>M2</v>
          </cell>
          <cell r="D6337">
            <v>11.919999999999998</v>
          </cell>
          <cell r="E6337">
            <v>4.55</v>
          </cell>
          <cell r="F6337">
            <v>16.47</v>
          </cell>
        </row>
        <row r="6338">
          <cell r="A6338">
            <v>87887</v>
          </cell>
          <cell r="B6338" t="str">
            <v>CHAPISCO APLICADO NO TETO OU EM ESTRUTURA, COM DESEMPENADEIRA DENTADA. ARGAMASSA INDUSTRIALIZADA COM PREPARO EM MISTURADOR 300 KG. AF_10/2022</v>
          </cell>
          <cell r="C6338" t="str">
            <v>M2</v>
          </cell>
          <cell r="D6338">
            <v>11.54</v>
          </cell>
          <cell r="E6338">
            <v>4.03</v>
          </cell>
          <cell r="F6338">
            <v>15.57</v>
          </cell>
        </row>
        <row r="6339">
          <cell r="A6339">
            <v>87888</v>
          </cell>
          <cell r="B6339" t="str">
            <v>CHAPISCO APLICADO EM ALVENARIA (SEM PRESENÇA DE VÃOS) E ESTRUTURAS DE CONCRETO DE FACHADA, COM ROLO PARA TEXTURA ACRÍLICA.  ARGAMASSA TRAÇO 1:4 E EMULSÃO POLIMÉRICA (ADESIVO) COM PREPARO MANUAL. AF_10/2022</v>
          </cell>
          <cell r="C6339" t="str">
            <v>M2</v>
          </cell>
          <cell r="D6339">
            <v>5.5</v>
          </cell>
          <cell r="E6339">
            <v>2.68</v>
          </cell>
          <cell r="F6339">
            <v>8.18</v>
          </cell>
        </row>
        <row r="6340">
          <cell r="A6340">
            <v>87889</v>
          </cell>
          <cell r="B6340" t="str">
            <v>CHAPISCO APLICADO EM ALVENARIA (SEM PRESENÇA DE VÃOS) E ESTRUTURAS DE CONCRETO DE FACHADA, COM ROLO PARA TEXTURA ACRÍLICA.  ARGAMASSA TRAÇO 1:4 E EMULSÃO POLIMÉRICA (ADESIVO) COM PREPARO EM BETONEIRA 400L. AF_10/2022</v>
          </cell>
          <cell r="C6340" t="str">
            <v>M2</v>
          </cell>
          <cell r="D6340">
            <v>5.43</v>
          </cell>
          <cell r="E6340">
            <v>2.58</v>
          </cell>
          <cell r="F6340">
            <v>8.01</v>
          </cell>
        </row>
        <row r="6341">
          <cell r="A6341">
            <v>87891</v>
          </cell>
          <cell r="B6341" t="str">
            <v>CHAPISCO APLICADO EM ALVENARIA (SEM PRESENÇA DE VÃOS) E ESTRUTURAS DE CONCRETO DE FACHADA, COM ROLO PARA TEXTURA ACRÍLICA. ARGAMASSA INDUSTRIALIZADA COM PREPARO MANUAL. AF_10/2022</v>
          </cell>
          <cell r="C6341" t="str">
            <v>M2</v>
          </cell>
          <cell r="D6341">
            <v>8.23</v>
          </cell>
          <cell r="E6341">
            <v>2.79</v>
          </cell>
          <cell r="F6341">
            <v>11.02</v>
          </cell>
        </row>
        <row r="6342">
          <cell r="A6342">
            <v>87892</v>
          </cell>
          <cell r="B6342" t="str">
            <v>CHAPISCO APLICADO EM ALVENARIA (SEM PRESENÇA DE VÃOS) E ESTRUTURAS DE CONCRETO DE FACHADA, COM ROLO PARA TEXTURA ACRÍLICA.  ARGAMASSA INDUSTRIALIZADA COM PREPARO EM MISTURADOR 300 KG. AF_10/2022</v>
          </cell>
          <cell r="C6342" t="str">
            <v>M2</v>
          </cell>
          <cell r="D6342">
            <v>8.0399999999999991</v>
          </cell>
          <cell r="E6342">
            <v>2.57</v>
          </cell>
          <cell r="F6342">
            <v>10.61</v>
          </cell>
        </row>
        <row r="6343">
          <cell r="A6343">
            <v>87893</v>
          </cell>
          <cell r="B6343" t="str">
            <v>CHAPISCO APLICADO EM ALVENARIA (SEM PRESENÇA DE VÃOS) E ESTRUTURAS DE CONCRETO DE FACHADA, COM COLHER DE PEDREIRO.  ARGAMASSA TRAÇO 1:3 COM PREPARO MANUAL. AF_10/2022</v>
          </cell>
          <cell r="C6343" t="str">
            <v>M2</v>
          </cell>
          <cell r="D6343">
            <v>3.33</v>
          </cell>
          <cell r="E6343">
            <v>4.59</v>
          </cell>
          <cell r="F6343">
            <v>7.92</v>
          </cell>
        </row>
        <row r="6344">
          <cell r="A6344">
            <v>87894</v>
          </cell>
          <cell r="B6344" t="str">
            <v>CHAPISCO APLICADO EM ALVENARIA (SEM PRESENÇA DE VÃOS) E ESTRUTURAS DE CONCRETO DE FACHADA, COM COLHER DE PEDREIRO.  ARGAMASSA TRAÇO 1:3 COM PREPARO EM BETONEIRA 400L. AF_10/2022</v>
          </cell>
          <cell r="C6344" t="str">
            <v>M2</v>
          </cell>
          <cell r="D6344">
            <v>3.12</v>
          </cell>
          <cell r="E6344">
            <v>4.2699999999999996</v>
          </cell>
          <cell r="F6344">
            <v>7.39</v>
          </cell>
        </row>
        <row r="6345">
          <cell r="A6345">
            <v>87896</v>
          </cell>
          <cell r="B6345" t="str">
            <v>CHAPISCO APLICADO EM ALVENARIA (SEM PRESENÇA DE VÃOS) E ESTRUTURAS DE CONCRETO DE FACHADA, COM EQUIPAMENTO DE PROJEÇÃO. ARGAMASSA TRAÇO 1:3 COM PREPARO MANUAL. AF_10/2022</v>
          </cell>
          <cell r="C6345" t="str">
            <v>M2</v>
          </cell>
          <cell r="D6345">
            <v>3.21</v>
          </cell>
          <cell r="E6345">
            <v>2.66</v>
          </cell>
          <cell r="F6345">
            <v>5.87</v>
          </cell>
        </row>
        <row r="6346">
          <cell r="A6346">
            <v>87897</v>
          </cell>
          <cell r="B6346" t="str">
            <v>CHAPISCO APLICADO EM ALVENARIA (SEM PRESENÇA DE VÃOS) E ESTRUTURAS DE CONCRETO DE FACHADA, COM EQUIPAMENTO DE PROJEÇÃO.  ARGAMASSA TRAÇO 1:3 COM PREPARO EM BETONEIRA 400 L. AF_10/2022</v>
          </cell>
          <cell r="C6346" t="str">
            <v>M2</v>
          </cell>
          <cell r="D6346">
            <v>3.02</v>
          </cell>
          <cell r="E6346">
            <v>2.3199999999999998</v>
          </cell>
          <cell r="F6346">
            <v>5.34</v>
          </cell>
        </row>
        <row r="6347">
          <cell r="A6347">
            <v>87899</v>
          </cell>
          <cell r="B6347" t="str">
            <v>CHAPISCO APLICADO EM ALVENARIA (COM PRESENÇA DE VÃOS) E ESTRUTURAS DE CONCRETO DE FACHADA, COM ROLO PARA TEXTURA ACRÍLICA.  ARGAMASSA TRAÇO 1:4 E EMULSÃO POLIMÉRICA (ADESIVO) COM PREPARO MANUAL. AF_10/2022</v>
          </cell>
          <cell r="C6347" t="str">
            <v>M2</v>
          </cell>
          <cell r="D6347">
            <v>5.74</v>
          </cell>
          <cell r="E6347">
            <v>3.25</v>
          </cell>
          <cell r="F6347">
            <v>8.99</v>
          </cell>
        </row>
        <row r="6348">
          <cell r="A6348">
            <v>87900</v>
          </cell>
          <cell r="B6348" t="str">
            <v>CHAPISCO APLICADO EM ALVENARIA (COM PRESENÇA DE VÃOS) E ESTRUTURAS DE CONCRETO DE FACHADA, COM ROLO PARA TEXTURA ACRÍLICA.  ARGAMASSA TRAÇO 1:4 E EMULSÃO POLIMÉRICA (ADESIVO) COM PREPARO EM BETONEIRA 400L. AF_10/2022</v>
          </cell>
          <cell r="C6348" t="str">
            <v>M2</v>
          </cell>
          <cell r="D6348">
            <v>5.66</v>
          </cell>
          <cell r="E6348">
            <v>3.16</v>
          </cell>
          <cell r="F6348">
            <v>8.82</v>
          </cell>
        </row>
        <row r="6349">
          <cell r="A6349">
            <v>87902</v>
          </cell>
          <cell r="B6349" t="str">
            <v>CHAPISCO APLICADO EM ALVENARIA (COM PRESENÇA DE VÃOS) E ESTRUTURAS DE CONCRETO DE FACHADA, COM ROLO PARA TEXTURA ACRÍLICA.  ARGAMASSA INDUSTRIALIZADA COM PREPARO MANUAL. AF_10/2022</v>
          </cell>
          <cell r="C6349" t="str">
            <v>M2</v>
          </cell>
          <cell r="D6349">
            <v>8.4700000000000006</v>
          </cell>
          <cell r="E6349">
            <v>3.36</v>
          </cell>
          <cell r="F6349">
            <v>11.83</v>
          </cell>
        </row>
        <row r="6350">
          <cell r="A6350">
            <v>87903</v>
          </cell>
          <cell r="B6350" t="str">
            <v>CHAPISCO APLICADO EM ALVENARIA (COM PRESENÇA DE VÃOS) E ESTRUTURAS DE CONCRETO DE FACHADA, COM ROLO PARA TEXTURA ACRÍLICA.  ARGAMASSA INDUSTRIALIZADA COM PREPARO EM MISTURADOR 300 KG. AF_10/2022</v>
          </cell>
          <cell r="C6350" t="str">
            <v>M2</v>
          </cell>
          <cell r="D6350">
            <v>8.27</v>
          </cell>
          <cell r="E6350">
            <v>3.15</v>
          </cell>
          <cell r="F6350">
            <v>11.42</v>
          </cell>
        </row>
        <row r="6351">
          <cell r="A6351">
            <v>87904</v>
          </cell>
          <cell r="B6351" t="str">
            <v>CHAPISCO APLICADO EM ALVENARIA (COM PRESENÇA DE VÃOS) E ESTRUTURAS DE CONCRETO DE FACHADA, COM COLHER DE PEDREIRO.  ARGAMASSA TRAÇO 1:3 COM PREPARO MANUAL. AF_10/2022</v>
          </cell>
          <cell r="C6351" t="str">
            <v>M2</v>
          </cell>
          <cell r="D6351">
            <v>3.6899999999999995</v>
          </cell>
          <cell r="E6351">
            <v>5.51</v>
          </cell>
          <cell r="F6351">
            <v>9.1999999999999993</v>
          </cell>
        </row>
        <row r="6352">
          <cell r="A6352">
            <v>87905</v>
          </cell>
          <cell r="B6352" t="str">
            <v>CHAPISCO APLICADO EM ALVENARIA (COM PRESENÇA DE VÃOS) E ESTRUTURAS DE CONCRETO DE FACHADA, COM COLHER DE PEDREIRO.  ARGAMASSA TRAÇO 1:3 COM PREPARO EM BETONEIRA 400L. AF_10/2022</v>
          </cell>
          <cell r="C6352" t="str">
            <v>M2</v>
          </cell>
          <cell r="D6352">
            <v>3.4799999999999995</v>
          </cell>
          <cell r="E6352">
            <v>5.19</v>
          </cell>
          <cell r="F6352">
            <v>8.67</v>
          </cell>
        </row>
        <row r="6353">
          <cell r="A6353">
            <v>87907</v>
          </cell>
          <cell r="B6353" t="str">
            <v>CHAPISCO APLICADO EM ALVENARIA (COM PRESENÇA DE VÃOS) E ESTRUTURAS DE CONCRETO DE FACHADA, COM EQUIPAMENTO DE PROJEÇÃO.  ARGAMASSA TRAÇO 1:3 COM PREPARO MANUAL. AF_10/2022</v>
          </cell>
          <cell r="C6353" t="str">
            <v>M2</v>
          </cell>
          <cell r="D6353">
            <v>3.71</v>
          </cell>
          <cell r="E6353">
            <v>3.37</v>
          </cell>
          <cell r="F6353">
            <v>7.08</v>
          </cell>
        </row>
        <row r="6354">
          <cell r="A6354">
            <v>87908</v>
          </cell>
          <cell r="B6354" t="str">
            <v>CHAPISCO APLICADO EM ALVENARIA (COM PRESENÇA DE VÃOS) E ESTRUTURAS DE CONCRETO DE FACHADA, COM EQUIPAMENTO DE PROJEÇÃO.  ARGAMASSA TRAÇO 1:3 COM PREPARO EM BETONEIRA 400 L. AF_10/2022</v>
          </cell>
          <cell r="C6354" t="str">
            <v>M2</v>
          </cell>
          <cell r="D6354">
            <v>3.5</v>
          </cell>
          <cell r="E6354">
            <v>3.05</v>
          </cell>
          <cell r="F6354">
            <v>6.55</v>
          </cell>
        </row>
        <row r="6355">
          <cell r="A6355">
            <v>87910</v>
          </cell>
          <cell r="B6355" t="str">
            <v>CHAPISCO APLICADO SOMENTE NA ESTRUTURA DE CONCRETO DA FACHADA, COM DESEMPENADEIRA DENTADA. ARGAMASSA INDUSTRIALIZADA COM PREPARO MANUAL. AF_10/2022</v>
          </cell>
          <cell r="C6355" t="str">
            <v>M2</v>
          </cell>
          <cell r="D6355">
            <v>13.629999999999999</v>
          </cell>
          <cell r="E6355">
            <v>8.9600000000000009</v>
          </cell>
          <cell r="F6355">
            <v>22.59</v>
          </cell>
        </row>
        <row r="6356">
          <cell r="A6356">
            <v>87911</v>
          </cell>
          <cell r="B6356" t="str">
            <v>CHAPISCO APLICADO SOMENTE NA ESTRUTURA DE CONCRETO DA FACHADA, COM DESEMPENADEIRA DENTADA. ARGAMASSA INDUSTRIALIZADA COM PREPARO EM MISTURADOR 300 KG. AF_10/2022</v>
          </cell>
          <cell r="C6356" t="str">
            <v>M2</v>
          </cell>
          <cell r="D6356">
            <v>13.250000000000002</v>
          </cell>
          <cell r="E6356">
            <v>8.44</v>
          </cell>
          <cell r="F6356">
            <v>21.69</v>
          </cell>
        </row>
        <row r="6357">
          <cell r="A6357">
            <v>104410</v>
          </cell>
          <cell r="B6357" t="str">
            <v>CHAPISCO APLICADO EM ALVENARIA E ESTRUTURAS DE CONCRETO INTERNAS, COM EQUIPAMENTO DE PROJEÇÃO.  ARGAMASSA TRAÇO 1:3 COM PREPARO MANUAL. AF_10/2022</v>
          </cell>
          <cell r="C6357" t="str">
            <v>M2</v>
          </cell>
          <cell r="D6357">
            <v>3.08</v>
          </cell>
          <cell r="E6357">
            <v>2.25</v>
          </cell>
          <cell r="F6357">
            <v>5.33</v>
          </cell>
        </row>
        <row r="6358">
          <cell r="A6358">
            <v>104411</v>
          </cell>
          <cell r="B6358" t="str">
            <v>CHAPISCO APLICADO EM ALVENARIA E ESTRUTURAS DE CONCRETO INTERNAS, COM EQUIPAMENTO DE PROJEÇÃO.  ARGAMASSA TRAÇO 1:3 COM PREPARO EM BETONEIRA 400 L. AF_10/2022</v>
          </cell>
          <cell r="C6358" t="str">
            <v>M2</v>
          </cell>
          <cell r="D6358">
            <v>3.08</v>
          </cell>
          <cell r="E6358">
            <v>2.25</v>
          </cell>
          <cell r="F6358">
            <v>5.33</v>
          </cell>
        </row>
        <row r="6359">
          <cell r="A6359">
            <v>87411</v>
          </cell>
          <cell r="B6359" t="str">
            <v>APLICAÇÃO MANUAL DE GESSO DESEMPENADO (SEM TALISCAS) EM TETO DE AMBIENTES DE ÁREA MAIOR QUE 10M², ESPESSURA DE 0,5CM. AF_03/2023</v>
          </cell>
          <cell r="C6359" t="str">
            <v>M2</v>
          </cell>
          <cell r="D6359">
            <v>10.43</v>
          </cell>
          <cell r="E6359">
            <v>6.71</v>
          </cell>
          <cell r="F6359">
            <v>17.14</v>
          </cell>
        </row>
        <row r="6360">
          <cell r="A6360">
            <v>87412</v>
          </cell>
          <cell r="B6360" t="str">
            <v>APLICAÇÃO MANUAL DE GESSO DESEMPENADO (SEM TALISCAS) EM TETO DE AMBIENTES DE ÁREA ENTRE 5M² E 10M², ESPESSURA DE 0,5CM. AF_03/2023</v>
          </cell>
          <cell r="C6360" t="str">
            <v>M2</v>
          </cell>
          <cell r="D6360">
            <v>13.079999999999998</v>
          </cell>
          <cell r="E6360">
            <v>13.05</v>
          </cell>
          <cell r="F6360">
            <v>26.13</v>
          </cell>
        </row>
        <row r="6361">
          <cell r="A6361">
            <v>87413</v>
          </cell>
          <cell r="B6361" t="str">
            <v>APLICAÇÃO MANUAL DE GESSO DESEMPENADO (SEM TALISCAS) EM TETO DE AMBIENTES DE ÁREA MENOR QUE 5M², ESPESSURA DE 0,5CM. AF_03/2023</v>
          </cell>
          <cell r="C6361" t="str">
            <v>M2</v>
          </cell>
          <cell r="D6361">
            <v>14.579999999999998</v>
          </cell>
          <cell r="E6361">
            <v>16.71</v>
          </cell>
          <cell r="F6361">
            <v>31.29</v>
          </cell>
        </row>
        <row r="6362">
          <cell r="A6362">
            <v>87414</v>
          </cell>
          <cell r="B6362" t="str">
            <v>APLICAÇÃO MANUAL DE GESSO DESEMPENADO (SEM TALISCAS) EM TETO DE AMBIENTES DE ÁREA MAIOR QUE 10M², ESPESSURA DE 1,0CM. AF_03/2023</v>
          </cell>
          <cell r="C6362" t="str">
            <v>M2</v>
          </cell>
          <cell r="D6362">
            <v>17.5</v>
          </cell>
          <cell r="E6362">
            <v>9.6199999999999992</v>
          </cell>
          <cell r="F6362">
            <v>27.12</v>
          </cell>
        </row>
        <row r="6363">
          <cell r="A6363">
            <v>87415</v>
          </cell>
          <cell r="B6363" t="str">
            <v>APLICAÇÃO MANUAL DE GESSO DESEMPENADO (SEM TALISCAS) EM TETO DE AMBIENTES DE ÁREA ENTRE 5M² E 10M², ESPESSURA DE 1,0CM. AF_03/2023</v>
          </cell>
          <cell r="C6363" t="str">
            <v>M2</v>
          </cell>
          <cell r="D6363">
            <v>20.149999999999999</v>
          </cell>
          <cell r="E6363">
            <v>15.96</v>
          </cell>
          <cell r="F6363">
            <v>36.11</v>
          </cell>
        </row>
        <row r="6364">
          <cell r="A6364">
            <v>87416</v>
          </cell>
          <cell r="B6364" t="str">
            <v>APLICAÇÃO MANUAL DE GESSO DESEMPENADO (SEM TALISCAS) EM TETO DE AMBIENTES DE ÁREA MENOR QUE 5M², ESPESSURA DE 1,0CM. AF_03/2023</v>
          </cell>
          <cell r="C6364" t="str">
            <v>M2</v>
          </cell>
          <cell r="D6364">
            <v>21.67</v>
          </cell>
          <cell r="E6364">
            <v>19.600000000000001</v>
          </cell>
          <cell r="F6364">
            <v>41.27</v>
          </cell>
        </row>
        <row r="6365">
          <cell r="A6365">
            <v>87418</v>
          </cell>
          <cell r="B6365" t="str">
            <v>APLICAÇÃO MANUAL DE GESSO DESEMPENADO (SEM TALISCAS) EM PAREDES, ESPESSURA DE 0,5CM. AF_03/2023</v>
          </cell>
          <cell r="C6365" t="str">
            <v>M2</v>
          </cell>
          <cell r="D6365">
            <v>11.269999999999998</v>
          </cell>
          <cell r="E6365">
            <v>8.7200000000000006</v>
          </cell>
          <cell r="F6365">
            <v>19.989999999999998</v>
          </cell>
        </row>
        <row r="6366">
          <cell r="A6366">
            <v>87421</v>
          </cell>
          <cell r="B6366" t="str">
            <v>APLICAÇÃO MANUAL DE GESSO DESEMPENADO (SEM TALISCAS) EM PAREDES, ESPESSURA DE 1,0CM. AF_03/2023</v>
          </cell>
          <cell r="C6366" t="str">
            <v>M2</v>
          </cell>
          <cell r="D6366">
            <v>18.45</v>
          </cell>
          <cell r="E6366">
            <v>11.93</v>
          </cell>
          <cell r="F6366">
            <v>30.38</v>
          </cell>
        </row>
        <row r="6367">
          <cell r="A6367">
            <v>87424</v>
          </cell>
          <cell r="B6367" t="str">
            <v>APLICAÇÃO MANUAL DE GESSO SARRAFEADO (COM TALISCAS) EM PAREDES, ESPESSURA DE 1,0CM. AF_03/2023</v>
          </cell>
          <cell r="C6367" t="str">
            <v>M2</v>
          </cell>
          <cell r="D6367">
            <v>21.409999999999997</v>
          </cell>
          <cell r="E6367">
            <v>19</v>
          </cell>
          <cell r="F6367">
            <v>40.409999999999997</v>
          </cell>
        </row>
        <row r="6368">
          <cell r="A6368">
            <v>87427</v>
          </cell>
          <cell r="B6368" t="str">
            <v>APLICAÇÃO MANUAL DE GESSO SARRAFEADO (COM TALISCAS) EM PAREDES, ESPESSURA DE 1,5CM. AF_03/2023</v>
          </cell>
          <cell r="C6368" t="str">
            <v>M2</v>
          </cell>
          <cell r="D6368">
            <v>26.439999999999998</v>
          </cell>
          <cell r="E6368">
            <v>21.22</v>
          </cell>
          <cell r="F6368">
            <v>47.66</v>
          </cell>
        </row>
        <row r="6369">
          <cell r="A6369">
            <v>87430</v>
          </cell>
          <cell r="B6369" t="str">
            <v>APLICAÇÃO DE GESSO PROJETADO COM EQUIPAMENTO DE PROJEÇÃO EM PAREDES, DESEMPENADO (SEM TALISCAS), ESPESSURA DE 0,5CM. AF_03/2023</v>
          </cell>
          <cell r="C6369" t="str">
            <v>M2</v>
          </cell>
          <cell r="D6369">
            <v>10.659999999999998</v>
          </cell>
          <cell r="E6369">
            <v>9.3800000000000008</v>
          </cell>
          <cell r="F6369">
            <v>20.04</v>
          </cell>
        </row>
        <row r="6370">
          <cell r="A6370">
            <v>87433</v>
          </cell>
          <cell r="B6370" t="str">
            <v>APLICAÇÃO DE GESSO PROJETADO COM EQUIPAMENTO DE PROJEÇÃO EM PAREDES, DESEMPENADO (SEM TALISCAS), ESPESSURA DE 1,0CM. AF_03/2023</v>
          </cell>
          <cell r="C6370" t="str">
            <v>M2</v>
          </cell>
          <cell r="D6370">
            <v>16.939999999999998</v>
          </cell>
          <cell r="E6370">
            <v>11.88</v>
          </cell>
          <cell r="F6370">
            <v>28.82</v>
          </cell>
        </row>
        <row r="6371">
          <cell r="A6371">
            <v>87436</v>
          </cell>
          <cell r="B6371" t="str">
            <v>APLICAÇÃO DE GESSO PROJETADO COM EQUIPAMENTO DE PROJEÇÃO EM PAREDES, SARRAFEADO (COM TALISCAS), ESPESSURA DE 1,0CM. AF_03/2023</v>
          </cell>
          <cell r="C6371" t="str">
            <v>M2</v>
          </cell>
          <cell r="D6371">
            <v>18.149999999999999</v>
          </cell>
          <cell r="E6371">
            <v>14.75</v>
          </cell>
          <cell r="F6371">
            <v>32.9</v>
          </cell>
        </row>
        <row r="6372">
          <cell r="A6372">
            <v>87439</v>
          </cell>
          <cell r="B6372" t="str">
            <v>APLICAÇÃO DE GESSO PROJETADO COM EQUIPAMENTO DE PROJEÇÃO EM PAREDES, SARRAFEADO (COM TALISCAS), ESPESSURA DE 1,5CM. AF_03/2023</v>
          </cell>
          <cell r="C6372" t="str">
            <v>M2</v>
          </cell>
          <cell r="D6372">
            <v>22.869999999999997</v>
          </cell>
          <cell r="E6372">
            <v>17.36</v>
          </cell>
          <cell r="F6372">
            <v>40.229999999999997</v>
          </cell>
        </row>
        <row r="6373">
          <cell r="A6373">
            <v>87527</v>
          </cell>
          <cell r="B6373" t="str">
            <v>EMBOÇO, PARA RECEBIMENTO DE CERÂMICA, EM ARGAMASSA TRAÇO 1:2:8, PREPARO MECÂNICO COM BETONEIRA 400L, APLICADO MANUALMENTE EM FACES INTERNAS DE PAREDES, PARA AMBIENTE COM ÁREA MENOR QUE 5M2, ESPESSURA DE 20MM, COM EXECUÇÃO DE TALISCAS. AF_06/2014</v>
          </cell>
          <cell r="C6373" t="str">
            <v>M2</v>
          </cell>
          <cell r="D6373">
            <v>23.47</v>
          </cell>
          <cell r="E6373">
            <v>20</v>
          </cell>
          <cell r="F6373">
            <v>43.47</v>
          </cell>
        </row>
        <row r="6374">
          <cell r="A6374">
            <v>87528</v>
          </cell>
          <cell r="B6374" t="str">
            <v>EMBOÇO, PARA RECEBIMENTO DE CERÂMICA, EM ARGAMASSA TRAÇO 1:2:8, PREPARO MANUAL, APLICADO MANUALMENTE EM FACES INTERNAS DE PAREDES, PARA AMBIENTE COM ÁREA MENOR QUE 5M2, ESPESSURA DE 20MM, COM EXECUÇÃO DE TALISCAS. AF_06/2014</v>
          </cell>
          <cell r="C6374" t="str">
            <v>M2</v>
          </cell>
          <cell r="D6374">
            <v>25.35</v>
          </cell>
          <cell r="E6374">
            <v>23.22</v>
          </cell>
          <cell r="F6374">
            <v>48.57</v>
          </cell>
        </row>
        <row r="6375">
          <cell r="A6375">
            <v>87529</v>
          </cell>
          <cell r="B6375" t="str">
            <v>MASSA ÚNICA, PARA RECEBIMENTO DE PINTURA, EM ARGAMASSA TRAÇO 1:2:8, PREPARO MECÂNICO COM BETONEIRA 400L, APLICADA MANUALMENTE EM FACES INTERNAS DE PAREDES, ESPESSURA DE 20MM, COM EXECUÇÃO DE TALISCAS. AF_06/2014</v>
          </cell>
          <cell r="C6375" t="str">
            <v>M2</v>
          </cell>
          <cell r="D6375">
            <v>22.209999999999997</v>
          </cell>
          <cell r="E6375">
            <v>16.87</v>
          </cell>
          <cell r="F6375">
            <v>39.08</v>
          </cell>
        </row>
        <row r="6376">
          <cell r="A6376">
            <v>87530</v>
          </cell>
          <cell r="B6376" t="str">
            <v>MASSA ÚNICA, PARA RECEBIMENTO DE PINTURA, EM ARGAMASSA TRAÇO 1:2:8, PREPARO MANUAL, APLICADA MANUALMENTE EM FACES INTERNAS DE PAREDES, ESPESSURA DE 20MM, COM EXECUÇÃO DE TALISCAS. AF_06/2014</v>
          </cell>
          <cell r="C6376" t="str">
            <v>M2</v>
          </cell>
          <cell r="D6376">
            <v>24.09</v>
          </cell>
          <cell r="E6376">
            <v>20.09</v>
          </cell>
          <cell r="F6376">
            <v>44.18</v>
          </cell>
        </row>
        <row r="6377">
          <cell r="A6377">
            <v>87531</v>
          </cell>
          <cell r="B6377" t="str">
            <v>EMBOÇO, PARA RECEBIMENTO DE CERÂMICA, EM ARGAMASSA TRAÇO 1:2:8, PREPARO MECÂNICO COM BETONEIRA 400L, APLICADO MANUALMENTE EM FACES INTERNAS DE PAREDES, PARA AMBIENTE COM ÁREA ENTRE 5M2 E 10M2, ESPESSURA DE 20MM, COM EXECUÇÃO DE TALISCAS. AF_06/2014</v>
          </cell>
          <cell r="C6377" t="str">
            <v>M2</v>
          </cell>
          <cell r="D6377">
            <v>21.78</v>
          </cell>
          <cell r="E6377">
            <v>15.74</v>
          </cell>
          <cell r="F6377">
            <v>37.520000000000003</v>
          </cell>
        </row>
        <row r="6378">
          <cell r="A6378">
            <v>87532</v>
          </cell>
          <cell r="B6378" t="str">
            <v>EMBOÇO, PARA RECEBIMENTO DE CERÂMICA, EM ARGAMASSA TRAÇO 1:2:8, PREPARO MANUAL, APLICADO MANUALMENTE EM FACES INTERNAS DE PAREDES, PARA AMBIENTE COM ÁREA  ENTRE 5M2 E 10M2, ESPESSURA DE 20MM, COM EXECUÇÃO DE TALISCAS. AF_06/2014</v>
          </cell>
          <cell r="C6378" t="str">
            <v>M2</v>
          </cell>
          <cell r="D6378">
            <v>23.659999999999997</v>
          </cell>
          <cell r="E6378">
            <v>18.96</v>
          </cell>
          <cell r="F6378">
            <v>42.62</v>
          </cell>
        </row>
        <row r="6379">
          <cell r="A6379">
            <v>87535</v>
          </cell>
          <cell r="B6379" t="str">
            <v>EMBOÇO, PARA RECEBIMENTO DE CERÂMICA, EM ARGAMASSA TRAÇO 1:2:8, PREPARO MECÂNICO COM BETONEIRA 400L, APLICADO MANUALMENTE EM FACES INTERNAS DE PAREDES, PARA AMBIENTE COM ÁREA  MAIOR QUE 10M2, ESPESSURA DE 20MM, COM EXECUÇÃO DE TALISCAS. AF_06/2014</v>
          </cell>
          <cell r="C6379" t="str">
            <v>M2</v>
          </cell>
          <cell r="D6379">
            <v>20.520000000000003</v>
          </cell>
          <cell r="E6379">
            <v>12.61</v>
          </cell>
          <cell r="F6379">
            <v>33.130000000000003</v>
          </cell>
        </row>
        <row r="6380">
          <cell r="A6380">
            <v>87536</v>
          </cell>
          <cell r="B6380" t="str">
            <v>EMBOÇO, PARA RECEBIMENTO DE CERÂMICA, EM ARGAMASSA TRAÇO 1:2:8, PREPARO MANUAL, APLICADO MANUALMENTE EM FACES INTERNAS DE PAREDES, PARA AMBIENTE COM ÁREA  MAIOR QUE 10M2, ESPESSURA DE 20MM, COM EXECUÇÃO DE TALISCAS. AF_06/2014</v>
          </cell>
          <cell r="C6380" t="str">
            <v>M2</v>
          </cell>
          <cell r="D6380">
            <v>22.4</v>
          </cell>
          <cell r="E6380">
            <v>15.83</v>
          </cell>
          <cell r="F6380">
            <v>38.229999999999997</v>
          </cell>
        </row>
        <row r="6381">
          <cell r="A6381">
            <v>87537</v>
          </cell>
          <cell r="B6381"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6381" t="str">
            <v>M2</v>
          </cell>
          <cell r="D6381">
            <v>61.900000000000006</v>
          </cell>
          <cell r="E6381">
            <v>16.55</v>
          </cell>
          <cell r="F6381">
            <v>78.45</v>
          </cell>
        </row>
        <row r="6382">
          <cell r="A6382">
            <v>87538</v>
          </cell>
          <cell r="B6382" t="str">
            <v>MASSA ÚNICA, PARA RECEBIMENTO DE PINTURA, EM ARGAMASSA INDUSTRIALIZADA, PREPARO MECÂNICO, APLICADO COM EQUIPAMENTO DE MISTURA E PROJEÇÃO DE 1,5 M3/H DE ARGAMASSA EM FACES INTERNAS DE PAREDES, ESPESSURA DE 20MM, COM EXECUÇÃO DE TALISCAS. AF_06/2014</v>
          </cell>
          <cell r="C6382" t="str">
            <v>M2</v>
          </cell>
          <cell r="D6382">
            <v>60.850000000000009</v>
          </cell>
          <cell r="E6382">
            <v>13.83</v>
          </cell>
          <cell r="F6382">
            <v>74.680000000000007</v>
          </cell>
        </row>
        <row r="6383">
          <cell r="A6383">
            <v>87539</v>
          </cell>
          <cell r="B6383"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6383" t="str">
            <v>M2</v>
          </cell>
          <cell r="D6383">
            <v>60.489999999999995</v>
          </cell>
          <cell r="E6383">
            <v>12.86</v>
          </cell>
          <cell r="F6383">
            <v>73.349999999999994</v>
          </cell>
        </row>
        <row r="6384">
          <cell r="A6384">
            <v>87541</v>
          </cell>
          <cell r="B6384"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6384" t="str">
            <v>M2</v>
          </cell>
          <cell r="D6384">
            <v>59.440000000000005</v>
          </cell>
          <cell r="E6384">
            <v>10.15</v>
          </cell>
          <cell r="F6384">
            <v>69.59</v>
          </cell>
        </row>
        <row r="6385">
          <cell r="A6385">
            <v>87543</v>
          </cell>
          <cell r="B6385" t="str">
            <v>MASSA ÚNICA, PARA RECEBIMENTO DE PINTURA OU CERÂMICA, ARGAMASSA INDUSTRIALIZADA, PREPARO MECÂNICO, APLICADO COM EQUIPAMENTO DE MISTURA E PROJEÇÃO DE 1,5 M3/H EM FACES INTERNAS DE PAREDES, ESPESSURA DE 5MM, SEM EXECUÇÃO DE TALISCAS. AF_06/2014</v>
          </cell>
          <cell r="C6385" t="str">
            <v>M2</v>
          </cell>
          <cell r="D6385">
            <v>18.950000000000003</v>
          </cell>
          <cell r="E6385">
            <v>5.9</v>
          </cell>
          <cell r="F6385">
            <v>24.85</v>
          </cell>
        </row>
        <row r="6386">
          <cell r="A6386">
            <v>87545</v>
          </cell>
          <cell r="B6386" t="str">
            <v>EMBOÇO, PARA RECEBIMENTO DE CERÂMICA, EM ARGAMASSA TRAÇO 1:2:8, PREPARO MECÂNICO COM BETONEIRA 400L, APLICADO MANUALMENTE EM FACES INTERNAS DE PAREDES, PARA AMBIENTE COM ÁREA MENOR QUE 5M2, ESPESSURA DE 10MM, COM EXECUÇÃO DE TALISCAS. AF_06/2014</v>
          </cell>
          <cell r="C6386" t="str">
            <v>M2</v>
          </cell>
          <cell r="D6386">
            <v>14.76</v>
          </cell>
          <cell r="E6386">
            <v>15.1</v>
          </cell>
          <cell r="F6386">
            <v>29.86</v>
          </cell>
        </row>
        <row r="6387">
          <cell r="A6387">
            <v>87546</v>
          </cell>
          <cell r="B6387" t="str">
            <v>EMBOÇO, PARA RECEBIMENTO DE CERÂMICA, EM ARGAMASSA TRAÇO 1:2:8, PREPARO MANUAL, APLICADO MANUALMENTE EM FACES INTERNAS DE PAREDES, PARA AMBIENTE COM ÁREA MENOR QUE 5M2, ESPESSURA DE 10MM, COM EXECUÇÃO DE TALISCAS. AF_06/2014</v>
          </cell>
          <cell r="C6387" t="str">
            <v>M2</v>
          </cell>
          <cell r="D6387">
            <v>15.829999999999998</v>
          </cell>
          <cell r="E6387">
            <v>16.920000000000002</v>
          </cell>
          <cell r="F6387">
            <v>32.75</v>
          </cell>
        </row>
        <row r="6388">
          <cell r="A6388">
            <v>87547</v>
          </cell>
          <cell r="B6388" t="str">
            <v>MASSA ÚNICA, PARA RECEBIMENTO DE PINTURA, EM ARGAMASSA TRAÇO 1:2:8, PREPARO MECÂNICO COM BETONEIRA 400L, APLICADA MANUALMENTE EM FACES INTERNAS DE PAREDES, ESPESSURA DE 10MM, COM EXECUÇÃO DE TALISCAS. AF_06/2014</v>
          </cell>
          <cell r="C6388" t="str">
            <v>M2</v>
          </cell>
          <cell r="D6388">
            <v>13.529999999999998</v>
          </cell>
          <cell r="E6388">
            <v>11.96</v>
          </cell>
          <cell r="F6388">
            <v>25.49</v>
          </cell>
        </row>
        <row r="6389">
          <cell r="A6389">
            <v>87548</v>
          </cell>
          <cell r="B6389" t="str">
            <v>MASSA ÚNICA, PARA RECEBIMENTO DE PINTURA, EM ARGAMASSA TRAÇO 1:2:8, PREPARO MANUAL, APLICADA MANUALMENTE EM FACES INTERNAS DE PAREDES, ESPESSURA DE 10MM, COM EXECUÇÃO DE TALISCAS. AF_06/2014</v>
          </cell>
          <cell r="C6389" t="str">
            <v>M2</v>
          </cell>
          <cell r="D6389">
            <v>14.6</v>
          </cell>
          <cell r="E6389">
            <v>13.78</v>
          </cell>
          <cell r="F6389">
            <v>28.38</v>
          </cell>
        </row>
        <row r="6390">
          <cell r="A6390">
            <v>87549</v>
          </cell>
          <cell r="B6390" t="str">
            <v>EMBOÇO, PARA RECEBIMENTO DE CERÂMICA, EM ARGAMASSA TRAÇO 1:2:8, PREPARO MECÂNICO COM BETONEIRA 400L, APLICADO MANUALMENTE EM FACES INTERNAS DE PAREDES, PARA AMBIENTE COM ÁREA ENTRE 5M2 E 10M2, ESPESSURA DE 10MM, COM EXECUÇÃO DE TALISCAS. AF_06/2014</v>
          </cell>
          <cell r="C6390" t="str">
            <v>M2</v>
          </cell>
          <cell r="D6390">
            <v>13.08</v>
          </cell>
          <cell r="E6390">
            <v>10.83</v>
          </cell>
          <cell r="F6390">
            <v>23.91</v>
          </cell>
        </row>
        <row r="6391">
          <cell r="A6391">
            <v>87550</v>
          </cell>
          <cell r="B6391" t="str">
            <v>EMBOÇO, PARA RECEBIMENTO DE CERÂMICA, EM ARGAMASSA TRAÇO 1:2:8, PREPARO MANUAL, APLICADO MANUALMENTE EM FACES INTERNAS DE PAREDES, PARA AMBIENTE COM ÁREA ENTRE 5M2 E 10M2, ESPESSURA DE 10MM, COM EXECUÇÃO DE TALISCAS. AF_06/2014</v>
          </cell>
          <cell r="C6391" t="str">
            <v>M2</v>
          </cell>
          <cell r="D6391">
            <v>14.14</v>
          </cell>
          <cell r="E6391">
            <v>12.66</v>
          </cell>
          <cell r="F6391">
            <v>26.8</v>
          </cell>
        </row>
        <row r="6392">
          <cell r="A6392">
            <v>87553</v>
          </cell>
          <cell r="B6392" t="str">
            <v>EMBOÇO, PARA RECEBIMENTO DE CERÂMICA, EM ARGAMASSA TRAÇO 1:2:8, PREPARO MECÂNICO COM BETONEIRA 400L, APLICADO MANUALMENTE EM FACES INTERNAS DE PAREDES, PARA AMBIENTE COM ÁREA MAIOR QUE 10M2, ESPESSURA DE 10MM, COM EXECUÇÃO DE TALISCAS. AF_06/2014</v>
          </cell>
          <cell r="C6392" t="str">
            <v>M2</v>
          </cell>
          <cell r="D6392">
            <v>11.82</v>
          </cell>
          <cell r="E6392">
            <v>7.7</v>
          </cell>
          <cell r="F6392">
            <v>19.52</v>
          </cell>
        </row>
        <row r="6393">
          <cell r="A6393">
            <v>87554</v>
          </cell>
          <cell r="B6393" t="str">
            <v>EMBOÇO, PARA RECEBIMENTO DE CERÂMICA, EM ARGAMASSA TRAÇO 1:2:8, PREPARO MANUAL, APLICADO MANUALMENTE EM FACES INTERNAS DE PAREDES, PARA AMBIENTE COM ÁREA MAIOR QUE 10M2, ESPESSURA DE 10MM, COM EXECUÇÃO DE TALISCAS. AF_06/2014</v>
          </cell>
          <cell r="C6393" t="str">
            <v>M2</v>
          </cell>
          <cell r="D6393">
            <v>12.89</v>
          </cell>
          <cell r="E6393">
            <v>9.52</v>
          </cell>
          <cell r="F6393">
            <v>22.41</v>
          </cell>
        </row>
        <row r="6394">
          <cell r="A6394">
            <v>87555</v>
          </cell>
          <cell r="B6394"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6394" t="str">
            <v>M2</v>
          </cell>
          <cell r="D6394">
            <v>36.14</v>
          </cell>
          <cell r="E6394">
            <v>12.18</v>
          </cell>
          <cell r="F6394">
            <v>48.32</v>
          </cell>
        </row>
        <row r="6395">
          <cell r="A6395">
            <v>87556</v>
          </cell>
          <cell r="B6395" t="str">
            <v>MASSA ÚNICA, PARA RECEBIMENTO DE PINTURA, EM ARGAMASSA INDUSTRIALIZADA, PREPARO MECÂNICO, APLICADO COM EQUIPAMENTO DE MISTURA E PROJEÇÃO DE 1,5 M3/H DE ARGAMASSA EM FACES INTERNAS DE PAREDES, ESPESSURA DE 10MM, COM EXECUÇÃO DE TALISCAS. AF_06/2014</v>
          </cell>
          <cell r="C6395" t="str">
            <v>M2</v>
          </cell>
          <cell r="D6395">
            <v>35.11</v>
          </cell>
          <cell r="E6395">
            <v>9.4700000000000006</v>
          </cell>
          <cell r="F6395">
            <v>44.58</v>
          </cell>
        </row>
        <row r="6396">
          <cell r="A6396">
            <v>87557</v>
          </cell>
          <cell r="B6396"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6396" t="str">
            <v>M2</v>
          </cell>
          <cell r="D6396">
            <v>34.729999999999997</v>
          </cell>
          <cell r="E6396">
            <v>8.49</v>
          </cell>
          <cell r="F6396">
            <v>43.22</v>
          </cell>
        </row>
        <row r="6397">
          <cell r="A6397">
            <v>87559</v>
          </cell>
          <cell r="B6397"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6397" t="str">
            <v>M2</v>
          </cell>
          <cell r="D6397">
            <v>33.700000000000003</v>
          </cell>
          <cell r="E6397">
            <v>5.76</v>
          </cell>
          <cell r="F6397">
            <v>39.46</v>
          </cell>
        </row>
        <row r="6398">
          <cell r="A6398">
            <v>87561</v>
          </cell>
          <cell r="B6398" t="str">
            <v>MASSA ÚNICA, PARA RECEBIMENTO DE PINTURA OU CERÂMICA, EM ARGAMASSA INDUSTRIALIZADA, PREPARO MECÂNICO, APLICADO COM EQUIPAMENTO DE MISTURA E PROJEÇÃO DE 1,5 M3/H DE ARGAMASSA EM FACES INTERNAS DE PAREDES, ESPESSURA DE 10MM, SEM EXECUÇÃO DE TALISCAS. AF_06/2014</v>
          </cell>
          <cell r="C6398" t="str">
            <v>M2</v>
          </cell>
          <cell r="D6398">
            <v>34.83</v>
          </cell>
          <cell r="E6398">
            <v>8.73</v>
          </cell>
          <cell r="F6398">
            <v>43.56</v>
          </cell>
        </row>
        <row r="6399">
          <cell r="A6399">
            <v>87775</v>
          </cell>
          <cell r="B6399" t="str">
            <v>EMBOÇO OU MASSA ÚNICA EM ARGAMASSA TRAÇO 1:2:8, PREPARO MECÂNICO COM BETONEIRA 400 L, APLICADA MANUALMENTE EM PANOS DE FACHADA COM PRESENÇA DE VÃOS, ESPESSURA DE 25 MM. AF_08/2022</v>
          </cell>
          <cell r="C6399" t="str">
            <v>M2</v>
          </cell>
          <cell r="D6399">
            <v>27.799999999999997</v>
          </cell>
          <cell r="E6399">
            <v>29.17</v>
          </cell>
          <cell r="F6399">
            <v>56.97</v>
          </cell>
        </row>
        <row r="6400">
          <cell r="A6400">
            <v>87777</v>
          </cell>
          <cell r="B6400" t="str">
            <v>EMBOÇO OU MASSA ÚNICA EM ARGAMASSA TRAÇO 1:2:8, PREPARO MANUAL, APLICADA MANUALMENTE EM PANOS DE FACHADA COM PRESENÇA DE VÃOS, ESPESSURA DE 25 MM. AF_08/2022</v>
          </cell>
          <cell r="C6400" t="str">
            <v>M2</v>
          </cell>
          <cell r="D6400">
            <v>29.359999999999996</v>
          </cell>
          <cell r="E6400">
            <v>31.87</v>
          </cell>
          <cell r="F6400">
            <v>61.23</v>
          </cell>
        </row>
        <row r="6401">
          <cell r="A6401">
            <v>87778</v>
          </cell>
          <cell r="B6401" t="str">
            <v>EMBOÇO OU MASSA ÚNICA EM ARGAMASSA INDUSTRIALIZADA, PREPARO MECÂNICO E APLICAÇÃO COM EQUIPAMENTO DE MISTURA E PROJEÇÃO DE 1,5 M3/H DE ARGAMASSA EM PANOS DE FACHADA COM PRESENÇA DE VÃOS, ESPESSURA DE 25 MM. AF_08/2022</v>
          </cell>
          <cell r="C6401" t="str">
            <v>M2</v>
          </cell>
          <cell r="D6401">
            <v>60.13</v>
          </cell>
          <cell r="E6401">
            <v>26.57</v>
          </cell>
          <cell r="F6401">
            <v>86.7</v>
          </cell>
        </row>
        <row r="6402">
          <cell r="A6402">
            <v>87779</v>
          </cell>
          <cell r="B6402" t="str">
            <v>EMBOÇO OU MASSA ÚNICA EM ARGAMASSA TRAÇO 1:2:8, PREPARO MECÂNICO COM BETONEIRA 400 L, APLICADA MANUALMENTE EM PANOS DE FACHADA COM PRESENÇA DE VÃOS, ESPESSURA DE 35 MM. AF_08/2022</v>
          </cell>
          <cell r="C6402" t="str">
            <v>M2</v>
          </cell>
          <cell r="D6402">
            <v>35.779999999999994</v>
          </cell>
          <cell r="E6402">
            <v>37.49</v>
          </cell>
          <cell r="F6402">
            <v>73.27</v>
          </cell>
        </row>
        <row r="6403">
          <cell r="A6403">
            <v>87781</v>
          </cell>
          <cell r="B6403" t="str">
            <v>EMBOÇO OU MASSA ÚNICA EM ARGAMASSA TRAÇO 1:2:8, PREPARO MANUAL, APLICADA MANUALMENTE EM PANOS DE FACHADA COM PRESENÇA DE VÃOS, ESPESSURA DE 35 MM. AF_08/2022</v>
          </cell>
          <cell r="C6403" t="str">
            <v>M2</v>
          </cell>
          <cell r="D6403">
            <v>37.870000000000005</v>
          </cell>
          <cell r="E6403">
            <v>41.11</v>
          </cell>
          <cell r="F6403">
            <v>78.98</v>
          </cell>
        </row>
        <row r="6404">
          <cell r="A6404">
            <v>87783</v>
          </cell>
          <cell r="B6404" t="str">
            <v>EMBOÇO OU MASSA ÚNICA EM ARGAMASSA INDUSTRIALIZADA, PREPARO MECÂNICO E APLICAÇÃO COM EQUIPAMENTO DE MISTURA E PROJEÇÃO DE 1,5 M3/H DE ARGAMASSA EM PANOS DE FACHADA COM PRESENÇA DE VÃOS, ESPESSURA DE 35 MM. AF_08/2022</v>
          </cell>
          <cell r="C6404" t="str">
            <v>M2</v>
          </cell>
          <cell r="D6404">
            <v>79.210000000000008</v>
          </cell>
          <cell r="E6404">
            <v>34.22</v>
          </cell>
          <cell r="F6404">
            <v>113.43</v>
          </cell>
        </row>
        <row r="6405">
          <cell r="A6405">
            <v>87784</v>
          </cell>
          <cell r="B6405" t="str">
            <v>EMBOÇO OU MASSA ÚNICA EM ARGAMASSA TRAÇO 1:2:8, PREPARO MECÂNICO COM BETONEIRA 400 L, APLICADA MANUALMENTE EM PANOS DE FACHADA COM PRESENÇA DE VÃOS, ESPESSURA DE 45 MM. AF_08/2022</v>
          </cell>
          <cell r="C6405" t="str">
            <v>M2</v>
          </cell>
          <cell r="D6405">
            <v>40.57</v>
          </cell>
          <cell r="E6405">
            <v>38.49</v>
          </cell>
          <cell r="F6405">
            <v>79.06</v>
          </cell>
        </row>
        <row r="6406">
          <cell r="A6406">
            <v>87786</v>
          </cell>
          <cell r="B6406" t="str">
            <v>EMBOÇO OU MASSA ÚNICA EM ARGAMASSA TRAÇO 1:2:8, PREPARO MANUAL, APLICADA MANUALMENTE EM PANOS DE FACHADA COM PRESENÇA DE VÃOS, ESPESSURA DE 45 MM. AF_08/2022</v>
          </cell>
          <cell r="C6406" t="str">
            <v>M2</v>
          </cell>
          <cell r="D6406">
            <v>43.22</v>
          </cell>
          <cell r="E6406">
            <v>43</v>
          </cell>
          <cell r="F6406">
            <v>86.22</v>
          </cell>
        </row>
        <row r="6407">
          <cell r="A6407">
            <v>87787</v>
          </cell>
          <cell r="B6407" t="str">
            <v>EMBOÇO OU MASSA ÚNICA EM ARGAMASSA INDUSTRIALIZADA, PREPARO MECÂNICO E APLICAÇÃO COM EQUIPAMENTO DE MISTURA E PROJEÇÃO DE 1,5 M3/H DE ARGAMASSA EM PANOS DE FACHADA COM PRESENÇA DE VÃOS, ESPESSURA DE 45 MM. AF_08/2022</v>
          </cell>
          <cell r="C6407" t="str">
            <v>M2</v>
          </cell>
          <cell r="D6407">
            <v>95.37</v>
          </cell>
          <cell r="E6407">
            <v>35.15</v>
          </cell>
          <cell r="F6407">
            <v>130.52000000000001</v>
          </cell>
        </row>
        <row r="6408">
          <cell r="A6408">
            <v>87788</v>
          </cell>
          <cell r="B6408" t="str">
            <v>EMBOÇO OU MASSA ÚNICA EM ARGAMASSA TRAÇO 1:2:8, PREPARO MECÂNICO COM BETONEIRA 400 L, APLICADA MANUALMENTE EM PANOS DE FACHADA COM PRESENÇA DE VÃOS, ESPESSURA MAIOR OU IGUAL A 50 MM. AF_08/2022</v>
          </cell>
          <cell r="C6408" t="str">
            <v>M2</v>
          </cell>
          <cell r="D6408">
            <v>46.58</v>
          </cell>
          <cell r="E6408">
            <v>47.31</v>
          </cell>
          <cell r="F6408">
            <v>93.89</v>
          </cell>
        </row>
        <row r="6409">
          <cell r="A6409">
            <v>87790</v>
          </cell>
          <cell r="B6409" t="str">
            <v>EMBOÇO OU MASSA ÚNICA EM ARGAMASSA TRAÇO 1:2:8, PREPARO MANUAL, APLICADA MANUALMENTE EM PANOS DE FACHADA COM PRESENÇA DE VÃOS, ESPESSURA MAIOR OU IGUAL A 50 MM. AF_06/2014</v>
          </cell>
          <cell r="C6409" t="str">
            <v>M2</v>
          </cell>
          <cell r="D6409">
            <v>49.48</v>
          </cell>
          <cell r="E6409">
            <v>52.29</v>
          </cell>
          <cell r="F6409">
            <v>101.77</v>
          </cell>
        </row>
        <row r="6410">
          <cell r="A6410">
            <v>87791</v>
          </cell>
          <cell r="B6410" t="str">
            <v>EMBOÇO OU MASSA ÚNICA EM ARGAMASSA INDUSTRIALIZADA, PREPARO MECÂNICO E APLICAÇÃO COM EQUIPAMENTO DE MISTURA E PROJEÇÃO DE 1,5 M3/H DE ARGAMASSA EM PANOS DE FACHADA COM PRESENÇA DE VÃOS, ESPESSURA MAIOR OU IGUAL A 50 MM. AF_08/2022</v>
          </cell>
          <cell r="C6410" t="str">
            <v>M2</v>
          </cell>
          <cell r="D6410">
            <v>104.86999999999999</v>
          </cell>
          <cell r="E6410">
            <v>39.049999999999997</v>
          </cell>
          <cell r="F6410">
            <v>143.91999999999999</v>
          </cell>
        </row>
        <row r="6411">
          <cell r="A6411">
            <v>87792</v>
          </cell>
          <cell r="B6411" t="str">
            <v>EMBOÇO OU MASSA ÚNICA EM ARGAMASSA TRAÇO 1:2:8, PREPARO MECÂNICO COM BETONEIRA 400 L, APLICADA MANUALMENTE EM PANOS CEGOS DE FACHADA (SEM PRESENÇA DE VÃOS), ESPESSURA DE 25 MM. AF_08/2022</v>
          </cell>
          <cell r="C6411" t="str">
            <v>M2</v>
          </cell>
          <cell r="D6411">
            <v>22.660000000000004</v>
          </cell>
          <cell r="E6411">
            <v>18.54</v>
          </cell>
          <cell r="F6411">
            <v>41.2</v>
          </cell>
        </row>
        <row r="6412">
          <cell r="A6412">
            <v>87794</v>
          </cell>
          <cell r="B6412" t="str">
            <v>EMBOÇO OU MASSA ÚNICA EM ARGAMASSA TRAÇO 1:2:8, PREPARO MANUAL, APLICADA MANUALMENTE EM PANOS CEGOS DE FACHADA (SEM PRESENÇA DE VÃOS), ESPESSURA DE 25 MM. AF_09/2022</v>
          </cell>
          <cell r="C6412" t="str">
            <v>M2</v>
          </cell>
          <cell r="D6412">
            <v>24.13</v>
          </cell>
          <cell r="E6412">
            <v>21.05</v>
          </cell>
          <cell r="F6412">
            <v>45.18</v>
          </cell>
        </row>
        <row r="6413">
          <cell r="A6413">
            <v>87795</v>
          </cell>
          <cell r="B6413" t="str">
            <v>EMBOÇO OU MASSA ÚNICA EM ARGAMASSA INDUSTRIALIZADA, PREPARO MECÂNICO E APLICAÇÃO COM EQUIPAMENTO DE MISTURA E PROJEÇÃO DE 1,5 M3/H DE ARGAMASSA EM PANOS CEGOS DE FACHADA (SEM PRESENÇA DE VÃOS), ESPESSURA DE 25 MM. AF_08/2022</v>
          </cell>
          <cell r="C6413" t="str">
            <v>M2</v>
          </cell>
          <cell r="D6413">
            <v>53.19</v>
          </cell>
          <cell r="E6413">
            <v>16.920000000000002</v>
          </cell>
          <cell r="F6413">
            <v>70.11</v>
          </cell>
        </row>
        <row r="6414">
          <cell r="A6414">
            <v>87797</v>
          </cell>
          <cell r="B6414" t="str">
            <v>EMBOÇO OU MASSA ÚNICA EM ARGAMASSA TRAÇO 1:2:8, PREPARO MECÂNICO COM BETONEIRA 400 L, APLICADA MANUALMENTE EM PANOS CEGOS DE FACHADA (SEM PRESENÇA DE VÃOS), ESPESSURA DE 35 MM. AF_08/2022</v>
          </cell>
          <cell r="C6414" t="str">
            <v>M2</v>
          </cell>
          <cell r="D6414">
            <v>30.35</v>
          </cell>
          <cell r="E6414">
            <v>26.83</v>
          </cell>
          <cell r="F6414">
            <v>57.18</v>
          </cell>
        </row>
        <row r="6415">
          <cell r="A6415">
            <v>87799</v>
          </cell>
          <cell r="B6415" t="str">
            <v>EMBOÇO OU MASSA ÚNICA EM ARGAMASSA TRAÇO 1:2:8, PREPARO MANUAL, APLICADA MANUALMENTE EM PANOS CEGOS DE FACHADA (SEM PRESENÇA DE VÃOS), ESPESSURA DE 35 MM. AF_08/2022</v>
          </cell>
          <cell r="C6415" t="str">
            <v>M2</v>
          </cell>
          <cell r="D6415">
            <v>32.319999999999993</v>
          </cell>
          <cell r="E6415">
            <v>30.19</v>
          </cell>
          <cell r="F6415">
            <v>62.51</v>
          </cell>
        </row>
        <row r="6416">
          <cell r="A6416">
            <v>87800</v>
          </cell>
          <cell r="B6416" t="str">
            <v>EMBOÇO OU MASSA ÚNICA EM ARGAMASSA INDUSTRIALIZADA, PREPARO MECÂNICO E APLICAÇÃO COM EQUIPAMENTO DE MISTURA E PROJEÇÃO DE 1,5 M3/H DE ARGAMASSA EM PANOS CEGOS DE FACHADA (SEM PRESENÇA DE VÃOS), ESPESSURA DE 35 MM. AF_08/2022</v>
          </cell>
          <cell r="C6416" t="str">
            <v>M2</v>
          </cell>
          <cell r="D6416">
            <v>71.19</v>
          </cell>
          <cell r="E6416">
            <v>24.46</v>
          </cell>
          <cell r="F6416">
            <v>95.65</v>
          </cell>
        </row>
        <row r="6417">
          <cell r="A6417">
            <v>87801</v>
          </cell>
          <cell r="B6417" t="str">
            <v>EMBOÇO OU MASSA ÚNICA EM ARGAMASSA TRAÇO 1:2:8, PREPARO MECÂNICO COM BETONEIRA 400 L, APLICADA MANUALMENTE EM PANOS CEGOS DE FACHADA (SEM PRESENÇA DE VÃOS), ESPESSURA DE 45 MM. AF_08/2022</v>
          </cell>
          <cell r="C6417" t="str">
            <v>M2</v>
          </cell>
          <cell r="D6417">
            <v>34.840000000000003</v>
          </cell>
          <cell r="E6417">
            <v>27.75</v>
          </cell>
          <cell r="F6417">
            <v>62.59</v>
          </cell>
        </row>
        <row r="6418">
          <cell r="A6418">
            <v>87803</v>
          </cell>
          <cell r="B6418" t="str">
            <v>EMBOÇO OU MASSA ÚNICA EM ARGAMASSA TRAÇO 1:2:8, PREPARO MANUAL, APLICADA MANUALMENTE EM PANOS CEGOS DE FACHADA (SEM PRESENÇA DE VÃOS), ESPESSURA DE 45 MM. AF_08/2022</v>
          </cell>
          <cell r="C6418" t="str">
            <v>M2</v>
          </cell>
          <cell r="D6418">
            <v>37.309999999999995</v>
          </cell>
          <cell r="E6418">
            <v>31.96</v>
          </cell>
          <cell r="F6418">
            <v>69.27</v>
          </cell>
        </row>
        <row r="6419">
          <cell r="A6419">
            <v>87804</v>
          </cell>
          <cell r="B6419" t="str">
            <v>EMBOÇO OU MASSA ÚNICA EM ARGAMASSA INDUSTRIALIZADA, PREPARO MECÂNICO E APLICAÇÃO COM EQUIPAMENTO DE MISTURA E PROJEÇÃO DE 1,5 M3/H DE ARGAMASSA EM PANOS CEGOS DE FACHADA (SEM PRESENÇA DE VÃOS), ESPESSURA DE 45 MM. AF_08/2022</v>
          </cell>
          <cell r="C6419" t="str">
            <v>M2</v>
          </cell>
          <cell r="D6419">
            <v>86.31</v>
          </cell>
          <cell r="E6419">
            <v>25.31</v>
          </cell>
          <cell r="F6419">
            <v>111.62</v>
          </cell>
        </row>
        <row r="6420">
          <cell r="A6420">
            <v>87805</v>
          </cell>
          <cell r="B6420" t="str">
            <v>EMBOÇO OU MASSA ÚNICA EM ARGAMASSA TRAÇO 1:2:8, PREPARO MECÂNICO COM BETONEIRA 400 L, APLICADA MANUALMENTE EM PANOS CEGOS DE FACHADA (SEM PRESENÇA DE VÃOS), ESPESSURA MAIOR OU IGUAL A 50 MM. AF_08/2022</v>
          </cell>
          <cell r="C6420" t="str">
            <v>M2</v>
          </cell>
          <cell r="D6420">
            <v>38</v>
          </cell>
          <cell r="E6420">
            <v>30.34</v>
          </cell>
          <cell r="F6420">
            <v>68.34</v>
          </cell>
        </row>
        <row r="6421">
          <cell r="A6421">
            <v>87807</v>
          </cell>
          <cell r="B6421" t="str">
            <v>EMBOÇO OU MASSA ÚNICA EM ARGAMASSA TRAÇO 1:2:8, PREPARO MANUAL, APLICADA MANUALMENTE EM PANOS CEGOS DE FACHADA (SEM PRESENÇA DE VÃOS), ESPESSURA MAIOR OU IGUAL A 50 MM. AF_08/2022</v>
          </cell>
          <cell r="C6421" t="str">
            <v>M2</v>
          </cell>
          <cell r="D6421">
            <v>40.71</v>
          </cell>
          <cell r="E6421">
            <v>34.99</v>
          </cell>
          <cell r="F6421">
            <v>75.7</v>
          </cell>
        </row>
        <row r="6422">
          <cell r="A6422">
            <v>87808</v>
          </cell>
          <cell r="B6422" t="str">
            <v>EMBOÇO OU MASSA ÚNICA EM ARGAMASSA INDUSTRIALIZADA, PREPARO MECÂNICO E APLICAÇÃO COM EQUIPAMENTO DE MISTURA E PROJEÇÃO DE 1,5 M3/H DE ARGAMASSA EM PANOS CEGOS DE FACHADA (SEM PRESENÇA DE VÃOS), ESPESSURA MAIOR OU IGUAL A 50 MM. AF_08/2022</v>
          </cell>
          <cell r="C6422" t="str">
            <v>M2</v>
          </cell>
          <cell r="D6422">
            <v>93.61</v>
          </cell>
          <cell r="E6422">
            <v>25.22</v>
          </cell>
          <cell r="F6422">
            <v>118.83</v>
          </cell>
        </row>
        <row r="6423">
          <cell r="A6423">
            <v>87809</v>
          </cell>
          <cell r="B6423" t="str">
            <v>EMBOÇO OU MASSA ÚNICA EM ARGAMASSA TRAÇO 1:2:8, PREPARO MECÂNICO COM BETONEIRA 400 L, APLICADA MANUALMENTE EM SUPERFÍCIES EXTERNAS DA SACADA, ESPESSURA DE 25 MM, SEM USO DE TELA METÁLICA DE REFORÇO CONTRA FISSURAÇÃO. AF_08/2022</v>
          </cell>
          <cell r="C6423" t="str">
            <v>M2</v>
          </cell>
          <cell r="D6423">
            <v>33.43</v>
          </cell>
          <cell r="E6423">
            <v>49.77</v>
          </cell>
          <cell r="F6423">
            <v>83.2</v>
          </cell>
        </row>
        <row r="6424">
          <cell r="A6424">
            <v>87811</v>
          </cell>
          <cell r="B6424" t="str">
            <v>EMBOÇO OU MASSA ÚNICA EM ARGAMASSA TRAÇO 1:2:8, PREPARO MANUAL, APLICADA MANUALMENTE EM SUPERFÍCIES EXTERNAS DA SACADA, ESPESSURA DE 25 MM, SEM USO DE TELA METÁLICA DE REFORÇO CONTRA FISSURAÇÃO. AF_08/2022</v>
          </cell>
          <cell r="C6424" t="str">
            <v>M2</v>
          </cell>
          <cell r="D6424">
            <v>34.910000000000004</v>
          </cell>
          <cell r="E6424">
            <v>52.27</v>
          </cell>
          <cell r="F6424">
            <v>87.18</v>
          </cell>
        </row>
        <row r="6425">
          <cell r="A6425">
            <v>87812</v>
          </cell>
          <cell r="B6425" t="str">
            <v>EMBOÇO OU MASSA ÚNICA EM ARGAMASSA INDUSTRIALIZADA, PREPARO MECÂNICO E APLICAÇÃO COM EQUIPAMENTO DE MISTURA E PROJEÇÃO DE 1,5 M3/H EM SUPERFÍCIES EXTERNAS DA SACADA, ESPESSURA 25 MM, SEM USO DE TELA METÁLICA. AF_08/2022</v>
          </cell>
          <cell r="C6425" t="str">
            <v>M2</v>
          </cell>
          <cell r="D6425">
            <v>62.74</v>
          </cell>
          <cell r="E6425">
            <v>45.27</v>
          </cell>
          <cell r="F6425">
            <v>108.01</v>
          </cell>
        </row>
        <row r="6426">
          <cell r="A6426">
            <v>87813</v>
          </cell>
          <cell r="B6426" t="str">
            <v>EMBOÇO OU MASSA ÚNICA EM ARGAMASSA TRAÇO 1:2:8, PREPARO MECÂNICO COM BETONEIRA 400 L, APLICADA MANUALMENTE EM SUPERFÍCIES EXTERNAS DA SACADA, ESPESSURA DE 35 MM, SEM USO DE TELA METÁLICA DE REFORÇO CONTRA FISSURAÇÃO. AF_08/2022</v>
          </cell>
          <cell r="C6426" t="str">
            <v>M2</v>
          </cell>
          <cell r="D6426">
            <v>41.14</v>
          </cell>
          <cell r="E6426">
            <v>58.05</v>
          </cell>
          <cell r="F6426">
            <v>99.19</v>
          </cell>
        </row>
        <row r="6427">
          <cell r="A6427">
            <v>87815</v>
          </cell>
          <cell r="B6427" t="str">
            <v>EMBOÇO OU MASSA ÚNICA EM ARGAMASSA TRAÇO 1:2:8, PREPARO MANUAL, APLICADA MANUALMENTE EM SUPERFÍCIES EXTERNAS DA SACADA, ESPESSURA DE 35 MM, SEM USO DE TELA METÁLICA DE REFORÇO CONTRA FISSURAÇÃO. AF_08/2022</v>
          </cell>
          <cell r="C6427" t="str">
            <v>M2</v>
          </cell>
          <cell r="D6427">
            <v>43.11</v>
          </cell>
          <cell r="E6427">
            <v>61.41</v>
          </cell>
          <cell r="F6427">
            <v>104.52</v>
          </cell>
        </row>
        <row r="6428">
          <cell r="A6428">
            <v>87816</v>
          </cell>
          <cell r="B6428" t="str">
            <v>EMBOÇO OU MASSA ÚNICA EM ARGAMASSA INDUSTRIALIZADA, PREPARO MECÂNICO E APLICAÇÃO COM EQUIPAMENTO DE MISTURA E PROJEÇÃO DE 1,5 M3/H EM SUPERFÍCIES EXTERNAS DA SACADA, ESPESSURA 35 MM, SEM USO DE TELA METÁLICA. AF_08/2022</v>
          </cell>
          <cell r="C6428" t="str">
            <v>M2</v>
          </cell>
          <cell r="D6428">
            <v>80.760000000000005</v>
          </cell>
          <cell r="E6428">
            <v>52.86</v>
          </cell>
          <cell r="F6428">
            <v>133.62</v>
          </cell>
        </row>
        <row r="6429">
          <cell r="A6429">
            <v>87817</v>
          </cell>
          <cell r="B6429" t="str">
            <v>EMBOÇO OU MASSA ÚNICA EM ARGAMASSA TRAÇO 1:2:8, PREPARO MECÂNICO COM BETONEIRA 400 L, APLICADA MANUALMENTE EM SUPERFÍCIES EXTERNAS DA SACADA, ESPESSURA DE 45 MM, SEM USO DE TELA METÁLICA DE REFORÇO CONTRA FISSURAÇÃO. AF_08/2022</v>
          </cell>
          <cell r="C6429" t="str">
            <v>M2</v>
          </cell>
          <cell r="D6429">
            <v>45.629999999999995</v>
          </cell>
          <cell r="E6429">
            <v>58.97</v>
          </cell>
          <cell r="F6429">
            <v>104.6</v>
          </cell>
        </row>
        <row r="6430">
          <cell r="A6430">
            <v>87819</v>
          </cell>
          <cell r="B6430" t="str">
            <v>EMBOÇO OU MASSA ÚNICA EM ARGAMASSA TRAÇO 1:2:8, PREPARO MANUAL, APLICADA MANUALMENTE EM SUPERFÍCIES EXTERNAS DA SACADA, ESPESSURA DE 45 MM, SEM USO DE TELA METÁLICA DE REFORÇO CONTRA FISSURAÇÃO. AF_08/2022</v>
          </cell>
          <cell r="C6430" t="str">
            <v>M2</v>
          </cell>
          <cell r="D6430">
            <v>48.1</v>
          </cell>
          <cell r="E6430">
            <v>63.18</v>
          </cell>
          <cell r="F6430">
            <v>111.28</v>
          </cell>
        </row>
        <row r="6431">
          <cell r="A6431">
            <v>87820</v>
          </cell>
          <cell r="B6431" t="str">
            <v>EMBOÇO OU MASSA ÚNICA EM ARGAMASSA INDUSTRIALIZADA, PREPARO MECÂNICO E APLICAÇÃO COM EQUIPAMENTO DE MISTURA E PROJEÇÃO DE 1,5 M3/H EM SUPERFÍCIES EXTERNAS DA SACADA, ESPESSURA 45 MM, SEM USO DE TELA METÁLICA. AF_08/2022</v>
          </cell>
          <cell r="C6431" t="str">
            <v>M2</v>
          </cell>
          <cell r="D6431">
            <v>95.87</v>
          </cell>
          <cell r="E6431">
            <v>53.72</v>
          </cell>
          <cell r="F6431">
            <v>149.59</v>
          </cell>
        </row>
        <row r="6432">
          <cell r="A6432">
            <v>87821</v>
          </cell>
          <cell r="B6432" t="str">
            <v>EMBOÇO OU MASSA ÚNICA EM ARGAMASSA TRAÇO 1:2:8, PREPARO MECÂNICO COM BETONEIRA 400 L, APLICADA MANUALMENTE EM SUPERFÍCIES EXTERNAS DA SACADA, ESPESSURA MAIOR OU IGUAL A 50 MM, SEM USO DE TELA METÁLICA DE REFORÇO CONTRA FISSURAÇÃO. AF_08/2022</v>
          </cell>
          <cell r="C6432" t="str">
            <v>M2</v>
          </cell>
          <cell r="D6432">
            <v>56.860000000000014</v>
          </cell>
          <cell r="E6432">
            <v>80.19</v>
          </cell>
          <cell r="F6432">
            <v>137.05000000000001</v>
          </cell>
        </row>
        <row r="6433">
          <cell r="A6433">
            <v>87823</v>
          </cell>
          <cell r="B6433" t="str">
            <v>EMBOÇO OU MASSA ÚNICA EM ARGAMASSA TRAÇO 1:2:8, PREPARO MANUAL, APLICADA MANUALMENTE EM SUPERFÍCIES EXTERNAS DA SACADA, ESPESSURA MAIOR OU IGUAL A 50 MM, SEM USO DE TELA METÁLICA DE REFORÇO CONTRA FISSURAÇÃO. AF_08/2022</v>
          </cell>
          <cell r="C6433" t="str">
            <v>M2</v>
          </cell>
          <cell r="D6433">
            <v>59.569999999999993</v>
          </cell>
          <cell r="E6433">
            <v>84.84</v>
          </cell>
          <cell r="F6433">
            <v>144.41</v>
          </cell>
        </row>
        <row r="6434">
          <cell r="A6434">
            <v>87824</v>
          </cell>
          <cell r="B6434" t="str">
            <v>EMBOÇO OU MASSA ÚNICA EM ARGAMASSA INDUSTRIALIZADA, PREPARO MECÂNICO E APLICAÇÃO COM EQUIPAMENTO DE MISTURA E PROJEÇÃO DE 1,5 M3/H EM SUPERFÍCIES EXTERNAS DA SACADA, ESPESSURA MAIOR OU IGUAL A 50 MM, SEM USO DE TELA METÁLICA. AF_08/2022</v>
          </cell>
          <cell r="C6434" t="str">
            <v>M2</v>
          </cell>
          <cell r="D6434">
            <v>108.42000000000002</v>
          </cell>
          <cell r="E6434">
            <v>65.66</v>
          </cell>
          <cell r="F6434">
            <v>174.08</v>
          </cell>
        </row>
        <row r="6435">
          <cell r="A6435">
            <v>87825</v>
          </cell>
          <cell r="B6435" t="str">
            <v>EMBOÇO OU MASSA ÚNICA EM ARGAMASSA TRAÇO 1:2:8, PREPARO MECÂNICO COM BETONEIRA 400 L, APLICADA MANUALMENTE NAS PAREDES INTERNAS DA SACADA, ESPESSURA DE 25 MM, SEM USO DE TELA METÁLICA DE REFORÇO CONTRA FISSURAÇÃO. AF_08/2022</v>
          </cell>
          <cell r="C6435" t="str">
            <v>M2</v>
          </cell>
          <cell r="D6435">
            <v>33.409999999999997</v>
          </cell>
          <cell r="E6435">
            <v>43.44</v>
          </cell>
          <cell r="F6435">
            <v>76.849999999999994</v>
          </cell>
        </row>
        <row r="6436">
          <cell r="A6436">
            <v>87827</v>
          </cell>
          <cell r="B6436" t="str">
            <v>EMBOÇO OU MASSA ÚNICA EM ARGAMASSA TRAÇO 1:2:8, PREPARO MANUAL, APLICADA MANUALMENTE NAS PAREDES INTERNAS DA SACADA, ESPESSURA DE 25 MM, SEM USO DE TELA METÁLICA DE REFORÇO CONTRA FISSURAÇÃO. AF_08/2022</v>
          </cell>
          <cell r="C6436" t="str">
            <v>M2</v>
          </cell>
          <cell r="D6436">
            <v>35.22</v>
          </cell>
          <cell r="E6436">
            <v>46.5</v>
          </cell>
          <cell r="F6436">
            <v>81.72</v>
          </cell>
        </row>
        <row r="6437">
          <cell r="A6437">
            <v>87828</v>
          </cell>
          <cell r="B6437" t="str">
            <v>EMBOÇO OU MASSA ÚNICA EM ARGAMASSA INDUSTRIALIZADA, PREPARO MECÂNICO E APLICAÇÃO COM EQUIPAMENTO DE MISTURA E PROJEÇÃO DE 1,5 M3/H NAS PAREDES INTERNAS DA SACADA, ESPESSURA 25 MM, SEM USO DE TELA METÁLICA. AF_08/2022</v>
          </cell>
          <cell r="C6437" t="str">
            <v>M2</v>
          </cell>
          <cell r="D6437">
            <v>70.010000000000005</v>
          </cell>
          <cell r="E6437">
            <v>39.61</v>
          </cell>
          <cell r="F6437">
            <v>109.62</v>
          </cell>
        </row>
        <row r="6438">
          <cell r="A6438">
            <v>87829</v>
          </cell>
          <cell r="B6438" t="str">
            <v>EMBOÇO OU MASSA ÚNICA EM ARGAMASSA TRAÇO 1:2:8, PREPARO MECÂNICO COM BETONEIRA 400 L, APLICADA MANUALMENTE NAS PAREDES INTERNAS DA SACADA, ESPESSURA DE 35 MM, SEM USO DE TELA METÁLICA DE REFORÇO CONTRA FISSURAÇÃO. AF_08/2022</v>
          </cell>
          <cell r="C6438" t="str">
            <v>M2</v>
          </cell>
          <cell r="D6438">
            <v>41.610000000000007</v>
          </cell>
          <cell r="E6438">
            <v>50.87</v>
          </cell>
          <cell r="F6438">
            <v>92.48</v>
          </cell>
        </row>
        <row r="6439">
          <cell r="A6439">
            <v>87831</v>
          </cell>
          <cell r="B6439" t="str">
            <v>EMBOÇO OU MASSA ÚNICA EM ARGAMASSA TRAÇO 1:2:8, PREPARO MANUAL, APLICADA MANUALMENTE NAS PAREDES INTERNAS DA SACADA, ESPESSURA DE 35 MM, SEM USO DE TELA METÁLICA DE REFORÇO CONTRA FISSURAÇÃO. AF_08/2022</v>
          </cell>
          <cell r="C6439" t="str">
            <v>M2</v>
          </cell>
          <cell r="D6439">
            <v>44.02</v>
          </cell>
          <cell r="E6439">
            <v>54.98</v>
          </cell>
          <cell r="F6439">
            <v>99</v>
          </cell>
        </row>
        <row r="6440">
          <cell r="A6440">
            <v>87832</v>
          </cell>
          <cell r="B6440" t="str">
            <v>EMBOÇO OU MASSA ÚNICA EM ARGAMASSA INDUSTRIALIZADA, PREPARO MECÂNICO E APLICAÇÃO COM EQUIPAMENTO DE MISTURA E PROJEÇÃO DE 1,5 M3/H DE ARGAMASSA NAS PAREDES INTERNAS DA SACADA, ESPESSURA 35 MM, SEM USO DE TELA METÁLICA. AF_08/2022</v>
          </cell>
          <cell r="C6440" t="str">
            <v>M2</v>
          </cell>
          <cell r="D6440">
            <v>90.93</v>
          </cell>
          <cell r="E6440">
            <v>46.37</v>
          </cell>
          <cell r="F6440">
            <v>137.30000000000001</v>
          </cell>
        </row>
        <row r="6441">
          <cell r="A6441">
            <v>87834</v>
          </cell>
          <cell r="B6441" t="str">
            <v>REVESTIMENTO DECORATIVO MONOCAMADA APLICADO MANUALMENTE EM PANOS CEGOS DA FACHADA DE UM EDIFÍCIO DE ESTRUTURA CONVENCIONAL, COM ACABAMENTO RASPADO. AF_06/2014</v>
          </cell>
          <cell r="C6441" t="str">
            <v>M2</v>
          </cell>
          <cell r="D6441">
            <v>160.04</v>
          </cell>
          <cell r="E6441">
            <v>18.899999999999999</v>
          </cell>
          <cell r="F6441">
            <v>178.94</v>
          </cell>
        </row>
        <row r="6442">
          <cell r="A6442">
            <v>87835</v>
          </cell>
          <cell r="B6442" t="str">
            <v>REVESTIMENTO DECORATIVO MONOCAMADA APLICADO MANUALMENTE EM PANOS CEGOS DA FACHADA DE UM EDIFÍCIO DE ALVENARIA ESTRUTURAL, COM ACABAMENTO RASPADO. AF_06/2014</v>
          </cell>
          <cell r="C6442" t="str">
            <v>M2</v>
          </cell>
          <cell r="D6442">
            <v>110.03999999999999</v>
          </cell>
          <cell r="E6442">
            <v>15.37</v>
          </cell>
          <cell r="F6442">
            <v>125.41</v>
          </cell>
        </row>
        <row r="6443">
          <cell r="A6443">
            <v>87836</v>
          </cell>
          <cell r="B6443" t="str">
            <v>REVESTIMENTO DECORATIVO MONOCAMADA APLICADO COM EQUIPAMENTO DE PROJEÇÃO EM PANOS CEGOS DA FACHADA DE UM EDIFÍCIO DE ESTRUTURA CONVENCIONAL, COM ACABAMENTO RASPADO. AF_06/2014</v>
          </cell>
          <cell r="C6443" t="str">
            <v>M2</v>
          </cell>
          <cell r="D6443">
            <v>156.80000000000001</v>
          </cell>
          <cell r="E6443">
            <v>13.19</v>
          </cell>
          <cell r="F6443">
            <v>169.99</v>
          </cell>
        </row>
        <row r="6444">
          <cell r="A6444">
            <v>87837</v>
          </cell>
          <cell r="B6444" t="str">
            <v>REVESTIMENTO DECORATIVO MONOCAMADA APLICADO COM EQUIPAMENTO DE PROJEÇÃO EM PANOS CEGOS DA FACHADA DE UM EDIFÍCIO DE ALVENARIA ESTRUTURAL, COM ACABAMENTO RASPADO. AF_06/2014</v>
          </cell>
          <cell r="C6444" t="str">
            <v>M2</v>
          </cell>
          <cell r="D6444">
            <v>107.28999999999999</v>
          </cell>
          <cell r="E6444">
            <v>10.07</v>
          </cell>
          <cell r="F6444">
            <v>117.36</v>
          </cell>
        </row>
        <row r="6445">
          <cell r="A6445">
            <v>87838</v>
          </cell>
          <cell r="B6445" t="str">
            <v>REVESTIMENTO DECORATIVO MONOCAMADA APLICADO MANUALMENTE EM PANOS DA FACHADA COM PRESENÇA DE VÃOS, DE UM EDIFÍCIO DE ESTRUTURA CONVENCIONAL E ACABAMENTO RASPADO. AF_06/2014</v>
          </cell>
          <cell r="C6445" t="str">
            <v>M2</v>
          </cell>
          <cell r="D6445">
            <v>163.58000000000001</v>
          </cell>
          <cell r="E6445">
            <v>23.19</v>
          </cell>
          <cell r="F6445">
            <v>186.77</v>
          </cell>
        </row>
        <row r="6446">
          <cell r="A6446">
            <v>87839</v>
          </cell>
          <cell r="B6446" t="str">
            <v>REVESTIMENTO DECORATIVO MONOCAMADA APLICADO MANUALMENTE EM PANOS DA FACHADA COM PRESENÇA DE VÃOS, DE UM EDIFÍCIO DE ALVENARIA ESTRUTURAL E ACABAMENTO RASPADO. AF_06/2014</v>
          </cell>
          <cell r="C6446" t="str">
            <v>M2</v>
          </cell>
          <cell r="D6446">
            <v>112.22</v>
          </cell>
          <cell r="E6446">
            <v>19.690000000000001</v>
          </cell>
          <cell r="F6446">
            <v>131.91</v>
          </cell>
        </row>
        <row r="6447">
          <cell r="A6447">
            <v>87840</v>
          </cell>
          <cell r="B6447" t="str">
            <v>REVESTIMENTO DECORATIVO MONOCAMADA APLICADO COM EQUIPAMENTO DE PROJEÇÃO EM PANOS DA FACHADA COM PRESENÇA DE VÃOS, DE UM EDIFÍCIO DE ESTRUTURA CONVENCIONAL E ACABAMENTO RASPADO. AF_06/2014</v>
          </cell>
          <cell r="C6447" t="str">
            <v>M2</v>
          </cell>
          <cell r="D6447">
            <v>159.56</v>
          </cell>
          <cell r="E6447">
            <v>16.03</v>
          </cell>
          <cell r="F6447">
            <v>175.59</v>
          </cell>
        </row>
        <row r="6448">
          <cell r="A6448">
            <v>87841</v>
          </cell>
          <cell r="B6448" t="str">
            <v>REVESTIMENTO DECORATIVO MONOCAMADA APLICADO COM EQUIPAMENTO DE PROJEÇÃO EM PANOS DA FACHADA COM PRESENÇA DE VÃOS, DE UM EDIFÍCIO DE ALVENARIA ESTRUTURAL E ACABAMENTO RASPADO. AF_06/2014</v>
          </cell>
          <cell r="C6448" t="str">
            <v>M2</v>
          </cell>
          <cell r="D6448">
            <v>108.7</v>
          </cell>
          <cell r="E6448">
            <v>12.91</v>
          </cell>
          <cell r="F6448">
            <v>121.61</v>
          </cell>
        </row>
        <row r="6449">
          <cell r="A6449">
            <v>87842</v>
          </cell>
          <cell r="B6449" t="str">
            <v>REVESTIMENTO DECORATIVO MONOCAMADA APLICADO MANUALMENTE EM SUPERFÍCIES EXTERNAS DA SACADA DE UM EDIFÍCIO DE ESTRUTURA CONVENCIONAL E ACABAMENTO RASPADO. AF_06/2014</v>
          </cell>
          <cell r="C6449" t="str">
            <v>M2</v>
          </cell>
          <cell r="D6449">
            <v>160.51</v>
          </cell>
          <cell r="E6449">
            <v>34.369999999999997</v>
          </cell>
          <cell r="F6449">
            <v>194.88</v>
          </cell>
        </row>
        <row r="6450">
          <cell r="A6450">
            <v>87843</v>
          </cell>
          <cell r="B6450" t="str">
            <v>REVESTIMENTO DECORATIVO MONOCAMADA APLICADO MANUALMENTE EM SUPERFÍCIES EXTERNAS DA SACADA DE UM EDIFÍCIO DE ALVENARIA ESTRUTURAL E ACABAMENTO RASPADO. AF_06/2014</v>
          </cell>
          <cell r="C6450" t="str">
            <v>M2</v>
          </cell>
          <cell r="D6450">
            <v>114.85</v>
          </cell>
          <cell r="E6450">
            <v>30.85</v>
          </cell>
          <cell r="F6450">
            <v>145.69999999999999</v>
          </cell>
        </row>
        <row r="6451">
          <cell r="A6451">
            <v>87844</v>
          </cell>
          <cell r="B6451" t="str">
            <v>REVESTIMENTO DECORATIVO MONOCAMADA APLICADO COM EQUIPAMENTO DE PROJEÇÃO EM SUPERFÍCIES EXTERNAS DA SACADA DE UM EDIFÍCIO DE ESTRUTURA CONVENCIONAL E ACABAMENTO RASPADO. AF_06/2014</v>
          </cell>
          <cell r="C6451" t="str">
            <v>M2</v>
          </cell>
          <cell r="D6451">
            <v>154.47999999999999</v>
          </cell>
          <cell r="E6451">
            <v>23.3</v>
          </cell>
          <cell r="F6451">
            <v>177.78</v>
          </cell>
        </row>
        <row r="6452">
          <cell r="A6452">
            <v>87845</v>
          </cell>
          <cell r="B6452" t="str">
            <v>REVESTIMENTO DECORATIVO MONOCAMADA APLICADO COM EQUIPAMENTO DE PROJEÇÃO EM SUPERFÍCIES EXTERNAS DA SACADA DE UM EDIFÍCIO DE ALVENARIA ESTRUTURAL E ACABAMENTO RASPADO. AF_06/2014</v>
          </cell>
          <cell r="C6452" t="str">
            <v>M2</v>
          </cell>
          <cell r="D6452">
            <v>109.33</v>
          </cell>
          <cell r="E6452">
            <v>20.2</v>
          </cell>
          <cell r="F6452">
            <v>129.53</v>
          </cell>
        </row>
        <row r="6453">
          <cell r="A6453">
            <v>87846</v>
          </cell>
          <cell r="B6453" t="str">
            <v>REVESTIMENTO DECORATIVO MONOCAMADA APLICADO MANUALMENTE EM PANOS CEGOS DA FACHADA DE UM EDIFÍCIO DE ESTRUTURA CONVENCIONAL, COM ACABAMENTO TRAVERTINO. AF_06/2014</v>
          </cell>
          <cell r="C6453" t="str">
            <v>M2</v>
          </cell>
          <cell r="D6453">
            <v>171.93</v>
          </cell>
          <cell r="E6453">
            <v>23.11</v>
          </cell>
          <cell r="F6453">
            <v>195.04</v>
          </cell>
        </row>
        <row r="6454">
          <cell r="A6454">
            <v>87847</v>
          </cell>
          <cell r="B6454" t="str">
            <v>REVESTIMENTO DECORATIVO MONOCAMADA APLICADO MANUALMENTE EM PANOS CEGOS DA FACHADA DE UM EDIFÍCIO DE ALVENARIA ESTRUTURAL, COM ACABAMENTO TRAVERTINO. AF_06/2014</v>
          </cell>
          <cell r="C6454" t="str">
            <v>M2</v>
          </cell>
          <cell r="D6454">
            <v>121.92</v>
          </cell>
          <cell r="E6454">
            <v>19.61</v>
          </cell>
          <cell r="F6454">
            <v>141.53</v>
          </cell>
        </row>
        <row r="6455">
          <cell r="A6455">
            <v>87848</v>
          </cell>
          <cell r="B6455" t="str">
            <v>REVESTIMENTO DECORATIVO MONOCAMADA APLICADO COM EQUIPAMENTO DE PROJEÇÃO EM PANOS CEGOS DA FACHADA DE UM EDIFÍCIO DE ESTRUTURA CONVENCIONAL, COM ACABAMENTO TRAVERTINO. AF_06/2014</v>
          </cell>
          <cell r="C6455" t="str">
            <v>M2</v>
          </cell>
          <cell r="D6455">
            <v>168.26</v>
          </cell>
          <cell r="E6455">
            <v>16.18</v>
          </cell>
          <cell r="F6455">
            <v>184.44</v>
          </cell>
        </row>
        <row r="6456">
          <cell r="A6456">
            <v>87849</v>
          </cell>
          <cell r="B6456" t="str">
            <v>REVESTIMENTO DECORATIVO MONOCAMADA APLICADO COM EQUIPAMENTO DE PROJEÇÃO EM PANOS CEGOS DA FACHADA DE UM EDIFÍCIO DE ALVENARIA ESTRUTURAL, COM ACABAMENTO TRAVERTINO. AF_06/2014</v>
          </cell>
          <cell r="C6456" t="str">
            <v>M2</v>
          </cell>
          <cell r="D6456">
            <v>118.74000000000001</v>
          </cell>
          <cell r="E6456">
            <v>13.06</v>
          </cell>
          <cell r="F6456">
            <v>131.80000000000001</v>
          </cell>
        </row>
        <row r="6457">
          <cell r="A6457">
            <v>87850</v>
          </cell>
          <cell r="B6457" t="str">
            <v>REVESTIMENTO DECORATIVO MONOCAMADA APLICADO MANUALMENTE EM PANOS DA FACHADA COM PRESENÇA DE VÃOS, DE UM EDIFÍCIO DE ESTRUTURA CONVENCIONAL E ACABAMENTO TRAVERTINO. AF_06/2014</v>
          </cell>
          <cell r="C6457" t="str">
            <v>M2</v>
          </cell>
          <cell r="D6457">
            <v>175.45</v>
          </cell>
          <cell r="E6457">
            <v>27.46</v>
          </cell>
          <cell r="F6457">
            <v>202.91</v>
          </cell>
        </row>
        <row r="6458">
          <cell r="A6458">
            <v>87851</v>
          </cell>
          <cell r="B6458" t="str">
            <v>REVESTIMENTO DECORATIVO MONOCAMADA APLICADO MANUALMENTE EM PANOS DA FACHADA COM PRESENÇA DE VÃOS, DE UM EDIFÍCIO DE ALVENARIA ESTRUTURAL E ACABAMENTO TRAVERTINO. AF_06/2014</v>
          </cell>
          <cell r="C6458" t="str">
            <v>M2</v>
          </cell>
          <cell r="D6458">
            <v>124.10000000000001</v>
          </cell>
          <cell r="E6458">
            <v>23.95</v>
          </cell>
          <cell r="F6458">
            <v>148.05000000000001</v>
          </cell>
        </row>
        <row r="6459">
          <cell r="A6459">
            <v>87852</v>
          </cell>
          <cell r="B6459" t="str">
            <v>REVESTIMENTO DECORATIVO MONOCAMADA APLICADO COM EQUIPAMENTO DE PROJEÇÃO EM PANOS DA FACHADA COM PRESENÇA DE VÃOS, DE UM EDIFÍCIO DE ESTRUTURA CONVENCIONAL E ACABAMENTO TRAVERTINO. AF_06/2014</v>
          </cell>
          <cell r="C6459" t="str">
            <v>M2</v>
          </cell>
          <cell r="D6459">
            <v>171.01999999999998</v>
          </cell>
          <cell r="E6459">
            <v>18.989999999999998</v>
          </cell>
          <cell r="F6459">
            <v>190.01</v>
          </cell>
        </row>
        <row r="6460">
          <cell r="A6460">
            <v>87853</v>
          </cell>
          <cell r="B6460" t="str">
            <v>REVESTIMENTO DECORATIVO MONOCAMADA APLICADO COM EQUIPAMENTO DE PROJEÇÃO EM PANOS DA FACHADA COM PRESENÇA DE VÃOS, DE UM EDIFÍCIO DE ALVENARIA ESTRUTURAL E ACABAMENTO TRAVERTINO. AF_06/2014</v>
          </cell>
          <cell r="C6460" t="str">
            <v>M2</v>
          </cell>
          <cell r="D6460">
            <v>120.13999999999999</v>
          </cell>
          <cell r="E6460">
            <v>15.87</v>
          </cell>
          <cell r="F6460">
            <v>136.01</v>
          </cell>
        </row>
        <row r="6461">
          <cell r="A6461">
            <v>87854</v>
          </cell>
          <cell r="B6461" t="str">
            <v>REVESTIMENTO DECORATIVO MONOCAMADA APLICADO MANUALMENTE EM SUPERFÍCIES EXTERNAS DA SACADA DE UM EDIFÍCIO DE ESTRUTURA CONVENCIONAL E ACABAMENTO TRAVERTINO. AF_06/2014</v>
          </cell>
          <cell r="C6461" t="str">
            <v>M2</v>
          </cell>
          <cell r="D6461">
            <v>172.39000000000001</v>
          </cell>
          <cell r="E6461">
            <v>38.6</v>
          </cell>
          <cell r="F6461">
            <v>210.99</v>
          </cell>
        </row>
        <row r="6462">
          <cell r="A6462">
            <v>87855</v>
          </cell>
          <cell r="B6462" t="str">
            <v>REVESTIMENTO DECORATIVO MONOCAMADA APLICADO MANUALMENTE EM SUPERFÍCIES EXTERNAS DA SACADA DE UM EDIFÍCIO DE ALVENARIA ESTRUTURAL E ACABAMENTO TRAVERTINO. AF_06/2014</v>
          </cell>
          <cell r="C6462" t="str">
            <v>M2</v>
          </cell>
          <cell r="D6462">
            <v>126.75</v>
          </cell>
          <cell r="E6462">
            <v>35.1</v>
          </cell>
          <cell r="F6462">
            <v>161.85</v>
          </cell>
        </row>
        <row r="6463">
          <cell r="A6463">
            <v>87856</v>
          </cell>
          <cell r="B6463" t="str">
            <v>REVESTIMENTO DECORATIVO MONOCAMADA APLICADO COM EQUIPAMENTO DE PROJEÇÃO EM SUPERFÍCIES EXTERNAS DA SACADA DE UM EDIFÍCIO DE ESTRUTURA CONVENCIONAL E ACABAMENTO TRAVERTINO. AF_06/2014</v>
          </cell>
          <cell r="C6463" t="str">
            <v>M2</v>
          </cell>
          <cell r="D6463">
            <v>165.95</v>
          </cell>
          <cell r="E6463">
            <v>26.28</v>
          </cell>
          <cell r="F6463">
            <v>192.23</v>
          </cell>
        </row>
        <row r="6464">
          <cell r="A6464">
            <v>87857</v>
          </cell>
          <cell r="B6464" t="str">
            <v>REVESTIMENTO DECORATIVO MONOCAMADA APLICADO COM EQUIPAMENTO DE PROJEÇÃO EM SUPERFÍCIES EXTERNAS DA SACADA DE UM EDIFÍCIO DE ALVENARIA ESTRUTURAL E ACABAMENTO TRAVERTINO. AF_06/2014</v>
          </cell>
          <cell r="C6464" t="str">
            <v>M2</v>
          </cell>
          <cell r="D6464">
            <v>120.78</v>
          </cell>
          <cell r="E6464">
            <v>23.16</v>
          </cell>
          <cell r="F6464">
            <v>143.94</v>
          </cell>
        </row>
        <row r="6465">
          <cell r="A6465">
            <v>87858</v>
          </cell>
          <cell r="B6465" t="str">
            <v>REVESTIMENTO DECORATIVO MONOCAMADA APLICADO MANUALMENTE NAS PAREDES INTERNAS DA SACADA COM ACABAMENTO RASPADO. AF_06/2014</v>
          </cell>
          <cell r="C6465" t="str">
            <v>M2</v>
          </cell>
          <cell r="D6465">
            <v>113.27999999999999</v>
          </cell>
          <cell r="E6465">
            <v>25.2</v>
          </cell>
          <cell r="F6465">
            <v>138.47999999999999</v>
          </cell>
        </row>
        <row r="6466">
          <cell r="A6466">
            <v>87859</v>
          </cell>
          <cell r="B6466" t="str">
            <v>REVESTIMENTO DECORATIVO MONOCAMADA APLICADO MANUALMENTE NAS PAREDES INTERNAS DA SACADA COM ACABAMENTO TRAVERTINO. AF_06/2014</v>
          </cell>
          <cell r="C6466" t="str">
            <v>M2</v>
          </cell>
          <cell r="D6466">
            <v>127.32</v>
          </cell>
          <cell r="E6466">
            <v>34.520000000000003</v>
          </cell>
          <cell r="F6466">
            <v>161.84</v>
          </cell>
        </row>
        <row r="6467">
          <cell r="A6467">
            <v>89048</v>
          </cell>
          <cell r="B6467" t="str">
            <v>(COMPOSIÇÃO REPRESENTATIVA) DO SERVIÇO DE EMBOÇO/MASSA ÚNICA, TRAÇO 1:2:8, PREPARO MECÂNICO, COM BETONEIRA DE 400L, EM PAREDES DE AMBIENTES INTERNOS, COM EXECUÇÃO DE TALISCAS, PARA EDIFICAÇÃO HABITACIONAL MULTIFAMILIAR (PRÉDIO). AF_11/2014</v>
          </cell>
          <cell r="C6467" t="str">
            <v>M2</v>
          </cell>
          <cell r="D6467">
            <v>22.389999999999997</v>
          </cell>
          <cell r="E6467">
            <v>17.62</v>
          </cell>
          <cell r="F6467">
            <v>40.01</v>
          </cell>
        </row>
        <row r="6468">
          <cell r="A6468">
            <v>89049</v>
          </cell>
          <cell r="B6468" t="str">
            <v>(COMPOSIÇÃO REPRESENTATIVA) DO SERVIÇO DE APLICAÇÃO MANUAL DE GESSO DESEMPENADO (SEM TALISCAS) EM TETO, ESPESSURA 0,5 CM, PARA EDIFICAÇÃO HABITACIONAL MULTIFAMILIAR (PRÉDIO). AF_11/2014</v>
          </cell>
          <cell r="C6468" t="str">
            <v>M2</v>
          </cell>
          <cell r="D6468">
            <v>12.790000000000001</v>
          </cell>
          <cell r="E6468">
            <v>12.58</v>
          </cell>
          <cell r="F6468">
            <v>25.37</v>
          </cell>
        </row>
        <row r="6469">
          <cell r="A6469">
            <v>89173</v>
          </cell>
          <cell r="B6469" t="str">
            <v>(COMPOSIÇÃO REPRESENTATIVA) DO SERVIÇO DE EMBOÇO/MASSA ÚNICA, APLICADO MANUALMENTE, TRAÇO 1:2:8, EM BETONEIRA DE 400L, PAREDES INTERNAS, COM EXECUÇÃO DE TALISCAS, EDIFICAÇÃO HABITACIONAL UNIFAMILIAR (CASAS) E EDIFICAÇÃO PÚBLICA PADRÃO. AF_12/2014</v>
          </cell>
          <cell r="C6469" t="str">
            <v>M2</v>
          </cell>
          <cell r="D6469">
            <v>22.21</v>
          </cell>
          <cell r="E6469">
            <v>17.11</v>
          </cell>
          <cell r="F6469">
            <v>39.32</v>
          </cell>
        </row>
        <row r="6470">
          <cell r="A6470">
            <v>90406</v>
          </cell>
          <cell r="B6470" t="str">
            <v>MASSA ÚNICA, PARA RECEBIMENTO DE PINTURA, EM ARGAMASSA TRAÇO 1:2:8, PREPARO MECÂNICO COM BETONEIRA 400L, APLICADA MANUALMENTE EM TETO, ESPESSURA DE 20MM, COM EXECUÇÃO DE TALISCAS. AF_03/2015</v>
          </cell>
          <cell r="C6470" t="str">
            <v>M2</v>
          </cell>
          <cell r="D6470">
            <v>25.88</v>
          </cell>
          <cell r="E6470">
            <v>26.02</v>
          </cell>
          <cell r="F6470">
            <v>51.9</v>
          </cell>
        </row>
        <row r="6471">
          <cell r="A6471">
            <v>90407</v>
          </cell>
          <cell r="B6471" t="str">
            <v>MASSA ÚNICA, PARA RECEBIMENTO DE PINTURA, EM ARGAMASSA TRAÇO 1:2:8, PREPARO MANUAL, APLICADA MANUALMENTE EM TETO, ESPESSURA DE 20MM, COM EXECUÇÃO DE TALISCAS. AF_03/2015</v>
          </cell>
          <cell r="C6471" t="str">
            <v>M2</v>
          </cell>
          <cell r="D6471">
            <v>27.76</v>
          </cell>
          <cell r="E6471">
            <v>29.24</v>
          </cell>
          <cell r="F6471">
            <v>57</v>
          </cell>
        </row>
        <row r="6472">
          <cell r="A6472">
            <v>90408</v>
          </cell>
          <cell r="B6472" t="str">
            <v>MASSA ÚNICA, PARA RECEBIMENTO DE PINTURA, EM ARGAMASSA TRAÇO 1:2:8, PREPARO MECÂNICO COM BETONEIRA 400L, APLICADA MANUALMENTE EM TETO, ESPESSURA DE 10MM, COM EXECUÇÃO DE TALISCAS. AF_03/2015</v>
          </cell>
          <cell r="C6472" t="str">
            <v>M2</v>
          </cell>
          <cell r="D6472">
            <v>17.079999999999998</v>
          </cell>
          <cell r="E6472">
            <v>20.85</v>
          </cell>
          <cell r="F6472">
            <v>37.93</v>
          </cell>
        </row>
        <row r="6473">
          <cell r="A6473">
            <v>90409</v>
          </cell>
          <cell r="B6473" t="str">
            <v>MASSA ÚNICA, PARA RECEBIMENTO DE PINTURA, EM ARGAMASSA TRAÇO 1:2:8, PREPARO MANUAL, APLICADA MANUALMENTE EM TETO, ESPESSURA DE 10MM, COM EXECUÇÃO DE TALISCAS. AF_03/2015</v>
          </cell>
          <cell r="C6473" t="str">
            <v>M2</v>
          </cell>
          <cell r="D6473">
            <v>18.149999999999999</v>
          </cell>
          <cell r="E6473">
            <v>22.67</v>
          </cell>
          <cell r="F6473">
            <v>40.82</v>
          </cell>
        </row>
        <row r="6474">
          <cell r="A6474">
            <v>104203</v>
          </cell>
          <cell r="B6474" t="str">
            <v>EMBOÇO OU MASSA ÚNICA EM ARGAMASSA TRAÇO 1:2:8, PREPARO MECÂNICA COM BETONEIRA 400 L, APLICADA COM PROJETOR TIPO CANEQUINHA EM PANOS DE FACHADA COM PRESENÇA DE VÃOS, ESPESSURA DE 25 MM, ACESSO POR BALANCIM MANUAL. AF_08/2022</v>
          </cell>
          <cell r="C6474" t="str">
            <v>M2</v>
          </cell>
          <cell r="D6474">
            <v>33.870000000000005</v>
          </cell>
          <cell r="E6474">
            <v>26.77</v>
          </cell>
          <cell r="F6474">
            <v>60.64</v>
          </cell>
        </row>
        <row r="6475">
          <cell r="A6475">
            <v>104204</v>
          </cell>
          <cell r="B6475" t="str">
            <v>EMBOÇO OU MASSA ÚNICA EM ARGAMASSA TRAÇO 1:2:8, PREPARO MECÂNICA COM BETONEIRA 400 L, APLICADA COM PROJETOR TIPO CANEQUINHA EM PANOS DE FACHADA COM PRESENÇA DE VÃOS, ESPESSURA DE 35 MM, ACESSO POR BALANCIM MANUAL. AF_08/2022</v>
          </cell>
          <cell r="C6475" t="str">
            <v>M2</v>
          </cell>
          <cell r="D6475">
            <v>43.79</v>
          </cell>
          <cell r="E6475">
            <v>34.479999999999997</v>
          </cell>
          <cell r="F6475">
            <v>78.27</v>
          </cell>
        </row>
        <row r="6476">
          <cell r="A6476">
            <v>104205</v>
          </cell>
          <cell r="B6476" t="str">
            <v>EMBOÇO OU MASSA ÚNICA EM ARGAMASSA TRAÇO 1:2:8, PREPARO MECÂNICA COM BETONEIRA 400 L, APLICADA COM PROJETOR TIPO CANEQUINHA EM PANOS DE FACHADA COM PRESENÇA DE VÃOS, ESPESSURA DE 45 MM, ACESSO POR BALANCIM MANUAL. AF_08/2022</v>
          </cell>
          <cell r="C6476" t="str">
            <v>M2</v>
          </cell>
          <cell r="D6476">
            <v>49.250000000000007</v>
          </cell>
          <cell r="E6476">
            <v>35.479999999999997</v>
          </cell>
          <cell r="F6476">
            <v>84.73</v>
          </cell>
        </row>
        <row r="6477">
          <cell r="A6477">
            <v>104206</v>
          </cell>
          <cell r="B6477" t="str">
            <v>EMBOÇO OU MASSA ÚNICA EM ARGAMASSA TRAÇO 1:2:8, PREPARO MECÂNICA COM BETONEIRA 400 L, APLICADA COM PROJETOR TIPO CANEQUINHA EM PANOS DE FACHADA COM PRESENÇA DE VÃOS, ESPESSURA DE 50 MM, ACESSO POR BALANCIM MANUAL. AF_08/2022</v>
          </cell>
          <cell r="C6477" t="str">
            <v>M2</v>
          </cell>
          <cell r="D6477">
            <v>54.26</v>
          </cell>
          <cell r="E6477">
            <v>39.4</v>
          </cell>
          <cell r="F6477">
            <v>93.66</v>
          </cell>
        </row>
        <row r="6478">
          <cell r="A6478">
            <v>104207</v>
          </cell>
          <cell r="B6478" t="str">
            <v>EMBOÇO OU MASSA ÚNICA EM ARGAMASSA TRAÇO 1:2:8, PREPARO MECÂNICA COM BETONEIRA 400 L, APLICADA COM PROJETOR TIPO CANEQUINHA EM PANOS DE FACHADA SEM PRESENÇA DE VÃOS, ESPESSURA DE 25 MM, ACESSO POR BALANCIM MANUAL. AF_08/2022</v>
          </cell>
          <cell r="C6478" t="str">
            <v>M2</v>
          </cell>
          <cell r="D6478">
            <v>26.990000000000002</v>
          </cell>
          <cell r="E6478">
            <v>17.11</v>
          </cell>
          <cell r="F6478">
            <v>44.1</v>
          </cell>
        </row>
        <row r="6479">
          <cell r="A6479">
            <v>104208</v>
          </cell>
          <cell r="B6479" t="str">
            <v>EMBOÇO OU MASSA ÚNICA EM ARGAMASSA TRAÇO 1:2:8, PREPARO MECÂNICA COM BETONEIRA 400 L, APLICADA COM PROJETOR TIPO CANEQUINHA EM PANOS DE FACHADA SEM PRESENÇA DE VÃOS, ESPESSURA DE 35 MM, ACESSO POR BALANCIM MANUAL. AF_08/2022</v>
          </cell>
          <cell r="C6479" t="str">
            <v>M2</v>
          </cell>
          <cell r="D6479">
            <v>36.590000000000003</v>
          </cell>
          <cell r="E6479">
            <v>24.69</v>
          </cell>
          <cell r="F6479">
            <v>61.28</v>
          </cell>
        </row>
        <row r="6480">
          <cell r="A6480">
            <v>104209</v>
          </cell>
          <cell r="B6480" t="str">
            <v>EMBOÇO OU MASSA ÚNICA EM ARGAMASSA TRAÇO 1:2:8, PREPARO MECÂNICA COM BETONEIRA 400 L, APLICADA COM PROJETOR TIPO CANEQUINHA EM PANOS DE FACHADA SEM PRESENÇA DE VÃOS, ESPESSURA DE 45 MM, ACESSO POR BALANCIM MANUAL. AF_08/2022</v>
          </cell>
          <cell r="C6480" t="str">
            <v>M2</v>
          </cell>
          <cell r="D6480">
            <v>41.75</v>
          </cell>
          <cell r="E6480">
            <v>25.62</v>
          </cell>
          <cell r="F6480">
            <v>67.37</v>
          </cell>
        </row>
        <row r="6481">
          <cell r="A6481">
            <v>104210</v>
          </cell>
          <cell r="B6481" t="str">
            <v>EMBOÇO OU MASSA ÚNICA EM ARGAMASSA TRAÇO 1:2:8, PREPARO MECÂNICA COM BETONEIRA 400 L, APLICADA COM PROJETOR TIPO CANEQUINHA EM PANOS DE FACHADA SEM PRESENÇA DE VÃOS, ESPESSURA DE 50 MM, ACESSO POR BALANCIM MANUAL. AF_08/2022</v>
          </cell>
          <cell r="C6481" t="str">
            <v>M2</v>
          </cell>
          <cell r="D6481">
            <v>43.959999999999994</v>
          </cell>
          <cell r="E6481">
            <v>25.56</v>
          </cell>
          <cell r="F6481">
            <v>69.52</v>
          </cell>
        </row>
        <row r="6482">
          <cell r="A6482">
            <v>104211</v>
          </cell>
          <cell r="B6482" t="str">
            <v>EMBOÇO OU MASSA ÚNICA EM ARGAMASSA TRAÇO 1:2:8, PREPARO MECÂNICA COM BETONEIRA 400 L, APLICADA COM PROJETOR TIPO CANEQUINHA EM SUPERFÍCIES EXTERNAS DA SACADA, ESPESSURA DE 25 MM, ACESSO POR BALANCIM MANUAL, SEM USO DE TELA METÁLICA. AF_08/2022</v>
          </cell>
          <cell r="C6482" t="str">
            <v>M2</v>
          </cell>
          <cell r="D6482">
            <v>42.980000000000004</v>
          </cell>
          <cell r="E6482">
            <v>45.47</v>
          </cell>
          <cell r="F6482">
            <v>88.45</v>
          </cell>
        </row>
        <row r="6483">
          <cell r="A6483">
            <v>104212</v>
          </cell>
          <cell r="B6483" t="str">
            <v>EMBOÇO OU MASSA ÚNICA EM ARGAMASSA TRAÇO 1:2:8, PREPARO MECÂNICA COM BETONEIRA 400 L, APLICADA COM PROJETOR TIPO CANEQUINHA EM SUPERFÍCIES EXTERNAS DA SACADA, ESPESSURA DE 35 MM, ACESSO POR BALANCIM MANUAL, SEM USO DE TELA METÁLICA. AF_08/2022</v>
          </cell>
          <cell r="C6483" t="str">
            <v>M2</v>
          </cell>
          <cell r="D6483">
            <v>52.599999999999994</v>
          </cell>
          <cell r="E6483">
            <v>53.11</v>
          </cell>
          <cell r="F6483">
            <v>105.71</v>
          </cell>
        </row>
        <row r="6484">
          <cell r="A6484">
            <v>104213</v>
          </cell>
          <cell r="B6484" t="str">
            <v>EMBOÇO OU MASSA ÚNICA EM ARGAMASSA TRAÇO 1:2:8, PREPARO MECÂNICA COM BETONEIRA 400 L, APLICADA COM PROJETOR TIPO CANEQUINHA EM SUPERFÍCIES EXTERNAS DA SACADA, ESPESSURA DE 45 MM, ACESSO POR BALANCIM MANUAL, SEM USO DE TELA METÁLICA. AF_08/2022</v>
          </cell>
          <cell r="C6484" t="str">
            <v>M2</v>
          </cell>
          <cell r="D6484">
            <v>57.76</v>
          </cell>
          <cell r="E6484">
            <v>54.04</v>
          </cell>
          <cell r="F6484">
            <v>111.8</v>
          </cell>
        </row>
        <row r="6485">
          <cell r="A6485">
            <v>104214</v>
          </cell>
          <cell r="B6485" t="str">
            <v>EMBOÇO OU MASSA ÚNICA EM ARGAMASSA TRAÇO 1:2:8, PREPARO MECÂNICA COM BETONEIRA 400 L, APLICADA COM PROJETOR TIPO CANEQUINHA EM SUPERFÍCIES EXTERNAS DA SACADA, ESPESSURA DE 50 MM, ACESSO POR BALANCIM MANUAL, SEM USO DE TELA METÁLICA. AF_08/2022</v>
          </cell>
          <cell r="C6485" t="str">
            <v>M2</v>
          </cell>
          <cell r="D6485">
            <v>67.97</v>
          </cell>
          <cell r="E6485">
            <v>66</v>
          </cell>
          <cell r="F6485">
            <v>133.97</v>
          </cell>
        </row>
        <row r="6486">
          <cell r="A6486">
            <v>104215</v>
          </cell>
          <cell r="B6486" t="str">
            <v>EMBOÇO OU MASSA ÚNICA EM ARGAMASSA TRAÇO 1:2:8, PREPARO MECÂNICA COM BETONEIRA 400 L, APLICADA COM PROJETOR TIPO CANEQUINHA EM SUPERFÍCIES INTERNAS DA SACADA, ESPESSURA DE 25 MM,  SEM USO DE TELA METÁLICA. AF_08/2022</v>
          </cell>
          <cell r="C6486" t="str">
            <v>M2</v>
          </cell>
          <cell r="D6486">
            <v>41.830000000000005</v>
          </cell>
          <cell r="E6486">
            <v>39.85</v>
          </cell>
          <cell r="F6486">
            <v>81.680000000000007</v>
          </cell>
        </row>
        <row r="6487">
          <cell r="A6487">
            <v>104216</v>
          </cell>
          <cell r="B6487" t="str">
            <v>EMBOÇO OU MASSA ÚNICA EM ARGAMASSA TRAÇO 1:2:8, PREPARO MECÂNICA COM BETONEIRA 400 L, APLICADA COM PROJETOR TIPO CANEQUINHA EM SUPERFÍCIES INTERNAS DA SACADA, ESPESSURA DE 35 MM, SEM USO DE TELA METÁLICA. AF_08/2022</v>
          </cell>
          <cell r="C6487" t="str">
            <v>M2</v>
          </cell>
          <cell r="D6487">
            <v>51.759999999999991</v>
          </cell>
          <cell r="E6487">
            <v>46.7</v>
          </cell>
          <cell r="F6487">
            <v>98.46</v>
          </cell>
        </row>
        <row r="6488">
          <cell r="A6488">
            <v>104217</v>
          </cell>
          <cell r="B6488" t="str">
            <v>EMBOÇO OU MASSA ÚNICA EM ARGAMASSA TRAÇO 1:2:8, PREPARO MECÂNICA COM BETONEIRA 400 L, APLICADA MANUALMENTE EM PANOS DE FACHADA COM PRESENÇA DE VÃOS, ESPESSURA DE 25 MM, ACESSO POR ANDAIME. AF_08/2022</v>
          </cell>
          <cell r="C6488" t="str">
            <v>M2</v>
          </cell>
          <cell r="D6488">
            <v>26.5</v>
          </cell>
          <cell r="E6488">
            <v>26.14</v>
          </cell>
          <cell r="F6488">
            <v>52.64</v>
          </cell>
        </row>
        <row r="6489">
          <cell r="A6489">
            <v>104218</v>
          </cell>
          <cell r="B6489" t="str">
            <v>EMBOÇO OU MASSA ÚNICA EM ARGAMASSA TRAÇO 1:2:8, PREPARO MANUAL, APLICADA MANUALMENTE EM PANOS DE FACHADA COM PRESENÇA DE VÃOS, ESPESSURA DE 25 MM, ACESSO POR ANDAIME. AF_08/2022</v>
          </cell>
          <cell r="C6489" t="str">
            <v>M2</v>
          </cell>
          <cell r="D6489">
            <v>28.049999999999997</v>
          </cell>
          <cell r="E6489">
            <v>28.85</v>
          </cell>
          <cell r="F6489">
            <v>56.9</v>
          </cell>
        </row>
        <row r="6490">
          <cell r="A6490">
            <v>104219</v>
          </cell>
          <cell r="B6490" t="str">
            <v>EMBOÇO OU MASSA ÚNICA EM ARGAMASSA INDUSTRIALIZADA, PREPARO MECÂNICA E APLICAÇÃO COM EQUIPAMENTO DE MISTURA E PROJEÇÃO DE 1,5 M3/H DE ARGAMASSA EM PANOS DE FACHADA COM PRESENÇA DE VÃOS, ESPESSURA DE 25 MM, ACESSO POR ANDAIME. AF_08/2022</v>
          </cell>
          <cell r="C6490" t="str">
            <v>M2</v>
          </cell>
          <cell r="D6490">
            <v>58.959999999999994</v>
          </cell>
          <cell r="E6490">
            <v>23.86</v>
          </cell>
          <cell r="F6490">
            <v>82.82</v>
          </cell>
        </row>
        <row r="6491">
          <cell r="A6491">
            <v>104220</v>
          </cell>
          <cell r="B6491" t="str">
            <v>EMBOÇO OU MASSA ÚNICA EM ARGAMASSA TRAÇO 1:2:8, PREPARO MECÂNICA COM BETONEIRA 400 L, APLICADA COM PROJETOR TIPO CANEQUINHA EM PANOS DE FACHADA COM PRESENÇA DE VÃOS, ESPESSURA DE 25 MM, ACESSO POR ANDAIME. AF_08/2022</v>
          </cell>
          <cell r="C6491" t="str">
            <v>M2</v>
          </cell>
          <cell r="D6491">
            <v>32.08</v>
          </cell>
          <cell r="E6491">
            <v>24.06</v>
          </cell>
          <cell r="F6491">
            <v>56.14</v>
          </cell>
        </row>
        <row r="6492">
          <cell r="A6492">
            <v>104221</v>
          </cell>
          <cell r="B6492" t="str">
            <v>EMBOÇO OU MASSA ÚNICA EM ARGAMASSA TRAÇO 1:2:8, PREPARO MECÂNICA COM BETONEIRA 400 L, APLICADA MANUALMENTE EM PANOS DE FACHADA COM PRESENÇA DE VÃOS, ESPESSURA DE 35 MM, ACESSO POR ANDAIME. AF_08/2022</v>
          </cell>
          <cell r="C6492" t="str">
            <v>M2</v>
          </cell>
          <cell r="D6492">
            <v>34.120000000000005</v>
          </cell>
          <cell r="E6492">
            <v>33.61</v>
          </cell>
          <cell r="F6492">
            <v>67.73</v>
          </cell>
        </row>
        <row r="6493">
          <cell r="A6493">
            <v>104222</v>
          </cell>
          <cell r="B6493" t="str">
            <v>EMBOÇO OU MASSA ÚNICA EM ARGAMASSA TRAÇO 1:2:8, PREPARO MANUAL, APLICADA MANUALMENTE EM PANOS DE FACHADA COM PRESENÇA DE VÃOS, ESPESSURA DE 35 MM, ACESSO POR ANDAIME. AF_08/2022</v>
          </cell>
          <cell r="C6493" t="str">
            <v>M2</v>
          </cell>
          <cell r="D6493">
            <v>36.199999999999996</v>
          </cell>
          <cell r="E6493">
            <v>37.24</v>
          </cell>
          <cell r="F6493">
            <v>73.44</v>
          </cell>
        </row>
        <row r="6494">
          <cell r="A6494">
            <v>104223</v>
          </cell>
          <cell r="B6494" t="str">
            <v>EMBOÇO OU MASSA ÚNICA EM ARGAMASSA INDUSTRIALIZADA, PREPARO MECÂNICA E APLICAÇÃO COM EQUIPAMENTO DE MISTURA E PROJEÇÃO DE 1,5 M3/H DE ARGAMASSA EM PANOS DE FACHADA COM PRESENÇA DE VÃOS, ESPESSURA DE 35 MM, ACESSO POR ANDAIME. AF_08/2022</v>
          </cell>
          <cell r="C6494" t="str">
            <v>M2</v>
          </cell>
          <cell r="D6494">
            <v>77.680000000000007</v>
          </cell>
          <cell r="E6494">
            <v>30.71</v>
          </cell>
          <cell r="F6494">
            <v>108.39</v>
          </cell>
        </row>
        <row r="6495">
          <cell r="A6495">
            <v>104224</v>
          </cell>
          <cell r="B6495" t="str">
            <v>EMBOÇO OU MASSA ÚNICA EM ARGAMASSA TRAÇO 1:2:8, PREPARO MECÂNICA COM BETONEIRA 400 L, APLICADA COM PROJETOR TIPO CANEQUINHA EM PANOS DE FACHADA COM PRESENÇA DE VÃOS, ESPESSURA DE 35 MM, ACESSO POR ANDAIME. AF_08/2022</v>
          </cell>
          <cell r="C6495" t="str">
            <v>M2</v>
          </cell>
          <cell r="D6495">
            <v>41.460000000000008</v>
          </cell>
          <cell r="E6495">
            <v>30.97</v>
          </cell>
          <cell r="F6495">
            <v>72.430000000000007</v>
          </cell>
        </row>
        <row r="6496">
          <cell r="A6496">
            <v>104225</v>
          </cell>
          <cell r="B6496" t="str">
            <v>EMBOÇO OU MASSA ÚNICA EM ARGAMASSA TRAÇO 1:2:8, PREPARO MECÂNICA COM BETONEIRA 400 L, APLICADA MANUALMENTE EM PANOS DE FACHADA COM PRESENÇA DE VÃOS, ESPESSURA DE 45 MM, ACESSO POR ANDAIME. AF_08/2022</v>
          </cell>
          <cell r="C6496" t="str">
            <v>M2</v>
          </cell>
          <cell r="D6496">
            <v>38.9</v>
          </cell>
          <cell r="E6496">
            <v>34.619999999999997</v>
          </cell>
          <cell r="F6496">
            <v>73.52</v>
          </cell>
        </row>
        <row r="6497">
          <cell r="A6497">
            <v>104226</v>
          </cell>
          <cell r="B6497" t="str">
            <v>EMBOÇO OU MASSA ÚNICA EM ARGAMASSA TRAÇO 1:2:8, PREPARO MANUAL, APLICADA MANUALMENTE EM PANOS DE FACHADA COM PRESENÇA DE VÃOS, ESPESSURA DE 45 MM, ACESSO POR ANDAIME. AF_08/2022</v>
          </cell>
          <cell r="C6497" t="str">
            <v>M2</v>
          </cell>
          <cell r="D6497">
            <v>41.550000000000004</v>
          </cell>
          <cell r="E6497">
            <v>39.130000000000003</v>
          </cell>
          <cell r="F6497">
            <v>80.680000000000007</v>
          </cell>
        </row>
        <row r="6498">
          <cell r="A6498">
            <v>104227</v>
          </cell>
          <cell r="B6498" t="str">
            <v>EMBOÇO OU MASSA ÚNICA EM ARGAMASSA INDUSTRIALIZADA, PREPARO MECÂNICA E APLICAÇÃO COM EQUIPAMENTO DE MISTURA E PROJEÇÃO DE 1,5 M3/H DE ARGAMASSA EM PANOS DE FACHADA COM PRESENÇA DE VÃOS, ESPESSURA DE 45 MM, ACESSO POR ANDAIME. AF_08/2022</v>
          </cell>
          <cell r="C6498" t="str">
            <v>M2</v>
          </cell>
          <cell r="D6498">
            <v>93.84</v>
          </cell>
          <cell r="E6498">
            <v>31.64</v>
          </cell>
          <cell r="F6498">
            <v>125.48</v>
          </cell>
        </row>
        <row r="6499">
          <cell r="A6499">
            <v>104228</v>
          </cell>
          <cell r="B6499" t="str">
            <v>EMBOÇO OU MASSA ÚNICA EM ARGAMASSA TRAÇO 1:2:8, PREPARO MECÂNICA COM BETONEIRA 400 L, APLICADA COM PROJETOR TIPO CANEQUINHA EM PANOS DE FACHADA COM PRESENÇA DE VÃOS, ESPESSURA DE 45 MM, ACESSO POR ANDAIME. AF_08/2022</v>
          </cell>
          <cell r="C6499" t="str">
            <v>M2</v>
          </cell>
          <cell r="D6499">
            <v>46.93</v>
          </cell>
          <cell r="E6499">
            <v>31.96</v>
          </cell>
          <cell r="F6499">
            <v>78.89</v>
          </cell>
        </row>
        <row r="6500">
          <cell r="A6500">
            <v>104229</v>
          </cell>
          <cell r="B6500" t="str">
            <v>EMBOÇO OU MASSA ÚNICA EM ARGAMASSA TRAÇO 1:2:8, PREPARO MECÂNICA COM BETONEIRA 400 L, APLICADA MANUALMENTE EM PANOS DE FACHADA COM PRESENÇA DE VÃOS, ESPESSURA DE 50 MM, ACESSO POR ANDAIME. AF_08/2022</v>
          </cell>
          <cell r="C6500" t="str">
            <v>M2</v>
          </cell>
          <cell r="D6500">
            <v>44.499999999999993</v>
          </cell>
          <cell r="E6500">
            <v>42.52</v>
          </cell>
          <cell r="F6500">
            <v>87.02</v>
          </cell>
        </row>
        <row r="6501">
          <cell r="A6501">
            <v>104230</v>
          </cell>
          <cell r="B6501" t="str">
            <v>EMBOÇO OU MASSA ÚNICA EM ARGAMASSA TRAÇO 1:2:8, PREPARO MANUAL, APLICADA MANUALMENTE EM PANOS DE FACHADA COM PRESENÇA DE VÃOS, ESPESSURA DE 50 MM, ACESSO POR ANDAIME. AF_08/2022</v>
          </cell>
          <cell r="C6501" t="str">
            <v>M2</v>
          </cell>
          <cell r="D6501">
            <v>47.390000000000008</v>
          </cell>
          <cell r="E6501">
            <v>47.51</v>
          </cell>
          <cell r="F6501">
            <v>94.9</v>
          </cell>
        </row>
        <row r="6502">
          <cell r="A6502">
            <v>104231</v>
          </cell>
          <cell r="B6502" t="str">
            <v>EMBOÇO OU MASSA ÚNICA EM ARGAMASSA INDUSTRIALIZADA, PREPARO MECÂNICA E APLICAÇÃO COM EQUIPAMENTO DE MISTURA E PROJEÇÃO DE 1,5 M3/H DE ARGAMASSA EM PANOS DE FACHADA COM PRESENÇA DE VÃOS, ESPESSURA DE 50 MM, ACESSO POR ANDAIME. AF_08/2022</v>
          </cell>
          <cell r="C6502" t="str">
            <v>M2</v>
          </cell>
          <cell r="D6502">
            <v>103.19</v>
          </cell>
          <cell r="E6502">
            <v>35.18</v>
          </cell>
          <cell r="F6502">
            <v>138.37</v>
          </cell>
        </row>
        <row r="6503">
          <cell r="A6503">
            <v>104232</v>
          </cell>
          <cell r="B6503" t="str">
            <v>EMBOÇO OU MASSA ÚNICA EM ARGAMASSA TRAÇO 1:2:8, PREPARO MECÂNICA COM BETONEIRA 400 L, APLICADA COM PROJETOR TIPO CANEQUINHA EM PANOS DE FACHADA COM PRESENÇA DE VÃOS, ESPESSURA DE 50 MM, ACESSO POR ANDAIME. AF_08/2022</v>
          </cell>
          <cell r="C6503" t="str">
            <v>M2</v>
          </cell>
          <cell r="D6503">
            <v>51.7</v>
          </cell>
          <cell r="E6503">
            <v>35.53</v>
          </cell>
          <cell r="F6503">
            <v>87.23</v>
          </cell>
        </row>
        <row r="6504">
          <cell r="A6504">
            <v>104233</v>
          </cell>
          <cell r="B6504" t="str">
            <v>EMBOÇO OU MASSA ÚNICA EM ARGAMASSA TRAÇO 1:2:8, PREPARO MECÂNICA COM BETONEIRA 400 L, APLICADA MANUALMENTE EM PANOS DE FACHADA SEM PRESENÇA DE VÃOS, ESPESSURA DE 25 MM, ACESSO POR ANDAIME. AF_08/2022</v>
          </cell>
          <cell r="C6504" t="str">
            <v>M2</v>
          </cell>
          <cell r="D6504">
            <v>21.889999999999997</v>
          </cell>
          <cell r="E6504">
            <v>16.760000000000002</v>
          </cell>
          <cell r="F6504">
            <v>38.65</v>
          </cell>
        </row>
        <row r="6505">
          <cell r="A6505">
            <v>104234</v>
          </cell>
          <cell r="B6505" t="str">
            <v>EMBOÇO OU MASSA ÚNICA EM ARGAMASSA TRAÇO 1:2:8, PREPARO MANUAL, APLICADA MANUALMENTE EM PANOS DE FACHADA SEM PRESENÇA DE VÃOS, ESPESSURA DE 25 MM, ACESSO POR ANDAIME. AF_08/2022</v>
          </cell>
          <cell r="C6505" t="str">
            <v>M2</v>
          </cell>
          <cell r="D6505">
            <v>23.37</v>
          </cell>
          <cell r="E6505">
            <v>19.260000000000002</v>
          </cell>
          <cell r="F6505">
            <v>42.63</v>
          </cell>
        </row>
        <row r="6506">
          <cell r="A6506">
            <v>104235</v>
          </cell>
          <cell r="B6506" t="str">
            <v>EMBOÇO OU MASSA ÚNICA EM ARGAMASSA INDUSTRIALIZADA, PREPARO MECÂNICA E APLICAÇÃO COM EQUIPAMENTO DE MISTURA E PROJEÇÃO DE 1,5 M3/H DE ARGAMASSA EM PANOS DE FACHADA SEM PRESENÇA DE VÃOS, ESPESSURA DE 25 MM, ACESSO POR ANDAIME. AF_08/2022</v>
          </cell>
          <cell r="C6506" t="str">
            <v>M2</v>
          </cell>
          <cell r="D6506">
            <v>52.46</v>
          </cell>
          <cell r="E6506">
            <v>15.26</v>
          </cell>
          <cell r="F6506">
            <v>67.72</v>
          </cell>
        </row>
        <row r="6507">
          <cell r="A6507">
            <v>104236</v>
          </cell>
          <cell r="B6507" t="str">
            <v>EMBOÇO OU MASSA ÚNICA EM ARGAMASSA TRAÇO 1:2:8, PREPARO MECÂNICA COM BETONEIRA 400 L, APLICADA COM PROJETOR TIPO CANEQUINHA EM PANOS DE FACHADA SEM PRESENÇA DE VÃOS, ESPESSURA DE 25 MM, ACESSO POR ANDAIME. AF_08/2022</v>
          </cell>
          <cell r="C6507" t="str">
            <v>M2</v>
          </cell>
          <cell r="D6507">
            <v>25.890000000000004</v>
          </cell>
          <cell r="E6507">
            <v>15.45</v>
          </cell>
          <cell r="F6507">
            <v>41.34</v>
          </cell>
        </row>
        <row r="6508">
          <cell r="A6508">
            <v>104237</v>
          </cell>
          <cell r="B6508" t="str">
            <v>EMBOÇO OU MASSA ÚNICA EM ARGAMASSA TRAÇO 1:2:8, PREPARO MECÂNICA COM BETONEIRA 400 L, APLICADA MANUALMENTE EM PANOS DE FACHADA SEM PRESENÇA DE VÃOS, ESPESSURA DE 35 MM, ACESSO POR ANDAIME. AF_08/2022</v>
          </cell>
          <cell r="C6508" t="str">
            <v>M2</v>
          </cell>
          <cell r="D6508">
            <v>29.21</v>
          </cell>
          <cell r="E6508">
            <v>24.21</v>
          </cell>
          <cell r="F6508">
            <v>53.42</v>
          </cell>
        </row>
        <row r="6509">
          <cell r="A6509">
            <v>104238</v>
          </cell>
          <cell r="B6509" t="str">
            <v>EMBOÇO OU MASSA ÚNICA EM ARGAMASSA TRAÇO 1:2:8, PREPARO MANUAL, APLICADA MANUALMENTE EM PANOS DE FACHADA SEM PRESENÇA DE VÃOS, ESPESSURA DE 35 MM, ACESSO POR ANDAIME. AF_08/2022</v>
          </cell>
          <cell r="C6509" t="str">
            <v>M2</v>
          </cell>
          <cell r="D6509">
            <v>31.18</v>
          </cell>
          <cell r="E6509">
            <v>27.57</v>
          </cell>
          <cell r="F6509">
            <v>58.75</v>
          </cell>
        </row>
        <row r="6510">
          <cell r="A6510">
            <v>104239</v>
          </cell>
          <cell r="B6510" t="str">
            <v>EMBOÇO OU MASSA ÚNICA EM ARGAMASSA INDUSTRIALIZADA, PREPARO MECÂNICA E APLICAÇÃO COM EQUIPAMENTO DE MISTURA E PROJEÇÃO DE 1,5 M3/H DE ARGAMASSA EM PANOS DE FACHADA SEM PRESENÇA DE VÃOS, ESPESSURA DE 35 MM, ACESSO POR ANDAIME. AF_08/2022</v>
          </cell>
          <cell r="C6510" t="str">
            <v>M2</v>
          </cell>
          <cell r="D6510">
            <v>70.16</v>
          </cell>
          <cell r="E6510">
            <v>22.07</v>
          </cell>
          <cell r="F6510">
            <v>92.23</v>
          </cell>
        </row>
        <row r="6511">
          <cell r="A6511">
            <v>104240</v>
          </cell>
          <cell r="B6511" t="str">
            <v>EMBOÇO OU MASSA ÚNICA EM ARGAMASSA TRAÇO 1:2:8, PREPARO MECÂNICA COM BETONEIRA 400 L, APLICADA COM PROJETOR TIPO CANEQUINHA EM PANOS DE FACHADA SEM PRESENÇA DE VÃOS, ESPESSURA DE 35 MM, ACESSO POR ANDAIME. AF_08/2022</v>
          </cell>
          <cell r="C6511" t="str">
            <v>M2</v>
          </cell>
          <cell r="D6511">
            <v>35</v>
          </cell>
          <cell r="E6511">
            <v>22.32</v>
          </cell>
          <cell r="F6511">
            <v>57.32</v>
          </cell>
        </row>
        <row r="6512">
          <cell r="A6512">
            <v>104241</v>
          </cell>
          <cell r="B6512" t="str">
            <v>EMBOÇO OU MASSA ÚNICA EM ARGAMASSA TRAÇO 1:2:8, PREPARO MECÂNICA COM BETONEIRA 400 L, APLICADA MANUALMENTE EM PANOS DE FACHADA SEM PRESENÇA DE VÃOS, ESPESSURA DE 45 MM, ACESSO POR ANDAIME. AF_08/2022</v>
          </cell>
          <cell r="C6512" t="str">
            <v>M2</v>
          </cell>
          <cell r="D6512">
            <v>33.700000000000003</v>
          </cell>
          <cell r="E6512">
            <v>25.13</v>
          </cell>
          <cell r="F6512">
            <v>58.83</v>
          </cell>
        </row>
        <row r="6513">
          <cell r="A6513">
            <v>104242</v>
          </cell>
          <cell r="B6513" t="str">
            <v>EMBOÇO OU MASSA ÚNICA EM ARGAMASSA TRAÇO 1:2:8, PREPARO MANUAL, APLICADA MANUALMENTE EM PANOS DE FACHADA SEM PRESENÇA DE VÃOS, ESPESSURA DE 45 MM, ACESSO POR ANDAIME. AF_08/2022</v>
          </cell>
          <cell r="C6513" t="str">
            <v>M2</v>
          </cell>
          <cell r="D6513">
            <v>36.17</v>
          </cell>
          <cell r="E6513">
            <v>29.34</v>
          </cell>
          <cell r="F6513">
            <v>65.510000000000005</v>
          </cell>
        </row>
        <row r="6514">
          <cell r="A6514">
            <v>104243</v>
          </cell>
          <cell r="B6514" t="str">
            <v>EMBOÇO OU MASSA ÚNICA EM ARGAMASSA INDUSTRIALIZADA, PREPARO MECÂNICA E APLICAÇÃO COM EQUIPAMENTO DE MISTURA E PROJEÇÃO DE 1,5 M3/H DE ARGAMASSA EM PANOS DE FACHADA SEM PRESENÇA DE VÃOS, ESPESSURA DE 45 MM, ACESSO POR ANDAIME. AF_08/2022</v>
          </cell>
          <cell r="C6514" t="str">
            <v>M2</v>
          </cell>
          <cell r="D6514">
            <v>85.27000000000001</v>
          </cell>
          <cell r="E6514">
            <v>22.93</v>
          </cell>
          <cell r="F6514">
            <v>108.2</v>
          </cell>
        </row>
        <row r="6515">
          <cell r="A6515">
            <v>104244</v>
          </cell>
          <cell r="B6515" t="str">
            <v>EMBOÇO OU MASSA ÚNICA EM ARGAMASSA TRAÇO 1:2:8, PREPARO MECÂNICA COM BETONEIRA 400 L, APLICADA COM PROJETOR TIPO CANEQUINHA EM PANOS DE FACHADA SEM PRESENÇA DE VÃOS, ESPESSURA DE 45 MM, ACESSO POR ANDAIME. AF_08/2022</v>
          </cell>
          <cell r="C6515" t="str">
            <v>M2</v>
          </cell>
          <cell r="D6515">
            <v>40.159999999999997</v>
          </cell>
          <cell r="E6515">
            <v>23.24</v>
          </cell>
          <cell r="F6515">
            <v>63.4</v>
          </cell>
        </row>
        <row r="6516">
          <cell r="A6516">
            <v>104245</v>
          </cell>
          <cell r="B6516" t="str">
            <v>EMBOÇO OU MASSA ÚNICA EM ARGAMASSA TRAÇO 1:2:8, PREPARO MECÂNICA COM BETONEIRA 400 L, APLICADA MANUALMENTE EM PANOS DE FACHADA SEM PRESENÇA DE VÃOS, ESPESSURA DE 50 MM, ACESSO POR ANDAIME. AF_08/2022</v>
          </cell>
          <cell r="C6516" t="str">
            <v>M2</v>
          </cell>
          <cell r="D6516">
            <v>36.75</v>
          </cell>
          <cell r="E6516">
            <v>27.44</v>
          </cell>
          <cell r="F6516">
            <v>64.19</v>
          </cell>
        </row>
        <row r="6517">
          <cell r="A6517">
            <v>104246</v>
          </cell>
          <cell r="B6517" t="str">
            <v>EMBOÇO OU MASSA ÚNICA EM ARGAMASSA TRAÇO 1:2:8, PREPARO MANUAL, APLICADA MANUALMENTE EM PANOS DE FACHADA SEM PRESENÇA DE VÃOS, ESPESSURA DE 50 MM, ACESSO POR ANDAIME. AF_08/2022</v>
          </cell>
          <cell r="C6517" t="str">
            <v>M2</v>
          </cell>
          <cell r="D6517">
            <v>39.459999999999994</v>
          </cell>
          <cell r="E6517">
            <v>32.090000000000003</v>
          </cell>
          <cell r="F6517">
            <v>71.55</v>
          </cell>
        </row>
        <row r="6518">
          <cell r="A6518">
            <v>104247</v>
          </cell>
          <cell r="B6518" t="str">
            <v>EMBOÇO OU MASSA ÚNICA EM ARGAMASSA INDUSTRIALIZADA, PREPARO MECÂNICA E APLICAÇÃO COM EQUIPAMENTO DE MISTURA E PROJEÇÃO DE 1,5 M3/H DE ARGAMASSA EM PANOS DE FACHADA SEM PRESENÇA DE VÃOS, ESPESSURA DE 50 MM, ACESSO POR ANDAIME. AF_08/2022</v>
          </cell>
          <cell r="C6518" t="str">
            <v>M2</v>
          </cell>
          <cell r="D6518">
            <v>92.61</v>
          </cell>
          <cell r="E6518">
            <v>22.89</v>
          </cell>
          <cell r="F6518">
            <v>115.5</v>
          </cell>
        </row>
        <row r="6519">
          <cell r="A6519">
            <v>104248</v>
          </cell>
          <cell r="B6519" t="str">
            <v>EMBOÇO OU MASSA ÚNICA EM ARGAMASSA TRAÇO 1:2:8, PREPARO MECÂNICA COM BETONEIRA 400 L, APLICADA COM PROJETOR TIPO CANEQUINHA EM PANOS DE FACHADA SEM PRESENÇA DE VÃOS, ESPESSURA DE 50 MM, ACESSO POR ANDAIME. AF_08/2022</v>
          </cell>
          <cell r="C6519" t="str">
            <v>M2</v>
          </cell>
          <cell r="D6519">
            <v>42.429999999999993</v>
          </cell>
          <cell r="E6519">
            <v>23.23</v>
          </cell>
          <cell r="F6519">
            <v>65.66</v>
          </cell>
        </row>
        <row r="6520">
          <cell r="A6520">
            <v>104249</v>
          </cell>
          <cell r="B6520" t="str">
            <v>EMBOÇO OU MASSA ÚNICA EM ARGAMASSA TRAÇO 1:2:8, PREPARO MECÂNICA COM BETONEIRA 400 L, APLICADA MANUALMENTE EM SUPERFÍCIES EXTERNAS DA SACADA, ESPESSURA DE 25 MM, ACESSO POR ANDAIME, SEM USO DE TELA METÁLICA. AF_08/2022</v>
          </cell>
          <cell r="C6520" t="str">
            <v>M2</v>
          </cell>
          <cell r="D6520">
            <v>31.099999999999994</v>
          </cell>
          <cell r="E6520">
            <v>44.34</v>
          </cell>
          <cell r="F6520">
            <v>75.44</v>
          </cell>
        </row>
        <row r="6521">
          <cell r="A6521">
            <v>104250</v>
          </cell>
          <cell r="B6521" t="str">
            <v>EMBOÇO OU MASSA ÚNICA EM ARGAMASSA TRAÇO 1:2:8, PREPARO MANUAL, APLICADA MANUALMENTE EM SUPERFÍCIES EXTERNAS DA SACADA, ESPESSURA DE 25 MM, ACESSO POR ANDAIME, SEM USO DE TELA METÁLICA. AF_08/2022</v>
          </cell>
          <cell r="C6521" t="str">
            <v>M2</v>
          </cell>
          <cell r="D6521">
            <v>32.590000000000003</v>
          </cell>
          <cell r="E6521">
            <v>46.83</v>
          </cell>
          <cell r="F6521">
            <v>79.42</v>
          </cell>
        </row>
        <row r="6522">
          <cell r="A6522">
            <v>104251</v>
          </cell>
          <cell r="B6522" t="str">
            <v>EMBOÇO OU MASSA ÚNICA EM ARGAMASSA INDUSTRIALIZADA, PREPARO MECÂNICA E APLICAÇÃO COM EQUIPAMENTO DE MISTURA E PROJEÇÃO DE 1,5 M3/H DE ARGAMASSA EM PANOS DE FACHADA SUPERFÍCIES EXTERNAS DA SACADA, ESPESSURA DE 25 MM, ACESSO POR ANDAIME, SEM USO DE TELA METÁLICA. AF_08/2022</v>
          </cell>
          <cell r="C6522" t="str">
            <v>M2</v>
          </cell>
          <cell r="D6522">
            <v>60.62</v>
          </cell>
          <cell r="E6522">
            <v>40.4</v>
          </cell>
          <cell r="F6522">
            <v>101.02</v>
          </cell>
        </row>
        <row r="6523">
          <cell r="A6523">
            <v>104252</v>
          </cell>
          <cell r="B6523" t="str">
            <v>EMBOÇO OU MASSA ÚNICA EM ARGAMASSA TRAÇO 1:2:8, PREPARO MECÂNICA COM BETONEIRA 400 L, APLICADA COM PROJETOR TIPO CANEQUINHA EM SUPERFÍCIES EXTERNAS DA SACADA, ESPESSURA DE 25 MM, ACESSO POR ANDAIME, SEM USO DE TELA METÁLICA. AF_08/2022</v>
          </cell>
          <cell r="C6523" t="str">
            <v>M2</v>
          </cell>
          <cell r="D6523">
            <v>39.75</v>
          </cell>
          <cell r="E6523">
            <v>40.61</v>
          </cell>
          <cell r="F6523">
            <v>80.36</v>
          </cell>
        </row>
        <row r="6524">
          <cell r="A6524">
            <v>104253</v>
          </cell>
          <cell r="B6524" t="str">
            <v>EMBOÇO OU MASSA ÚNICA EM ARGAMASSA TRAÇO 1:2:8, PREPARO MECÂNICA COM BETONEIRA 400 L, APLICADA MANUALMENTE EM SUPERFÍCIES EXTERNAS DA SACADA, ESPESSURA DE 35 MM, ACESSO POR ANDAIME, SEM USO DE TELA METÁLICA. AF_08/2022</v>
          </cell>
          <cell r="C6524" t="str">
            <v>M2</v>
          </cell>
          <cell r="D6524">
            <v>38.42</v>
          </cell>
          <cell r="E6524">
            <v>51.8</v>
          </cell>
          <cell r="F6524">
            <v>90.22</v>
          </cell>
        </row>
        <row r="6525">
          <cell r="A6525">
            <v>104254</v>
          </cell>
          <cell r="B6525" t="str">
            <v>EMBOÇO OU MASSA ÚNICA EM ARGAMASSA TRAÇO 1:2:8, PREPARO MANUAL, APLICADA MANUALMENTE EM SUPERFÍCIES EXTERNAS DA SACADA, ESPESSURA DE 35 MM, ACESSO POR ANDAIME, SEM USO DE TELA METÁLICA. AF_08/2022</v>
          </cell>
          <cell r="C6525" t="str">
            <v>M2</v>
          </cell>
          <cell r="D6525">
            <v>40.39</v>
          </cell>
          <cell r="E6525">
            <v>55.16</v>
          </cell>
          <cell r="F6525">
            <v>95.55</v>
          </cell>
        </row>
        <row r="6526">
          <cell r="A6526">
            <v>104255</v>
          </cell>
          <cell r="B6526" t="str">
            <v>EMBOÇO OU MASSA ÚNICA EM ARGAMASSA INDUSTRIALIZADA, PREPARO MECÂNICO E APLICAÇÃO COM EQUIPAMENTO DE MISTURA E PROJEÇÃO DE 1,5 M3/H DE ARGAMASSA EM PANOS DE FACHADA SUPERFÍCIES EXTERNAS DA SACADA, ESPESSURA DE 35 MM, ACESSO POR ANDAIME, SEM USO DE TELA METÁLICA. AF_08/2022</v>
          </cell>
          <cell r="C6526" t="str">
            <v>M2</v>
          </cell>
          <cell r="D6526">
            <v>78.300000000000011</v>
          </cell>
          <cell r="E6526">
            <v>47.23</v>
          </cell>
          <cell r="F6526">
            <v>125.53</v>
          </cell>
        </row>
        <row r="6527">
          <cell r="A6527">
            <v>104256</v>
          </cell>
          <cell r="B6527" t="str">
            <v>EMBOÇO OU MASSA ÚNICA EM ARGAMASSA TRAÇO 1:2:8, PREPARO MECÂNICO COM BETONEIRA 400 L, APLICADA COM PROJETOR TIPO CANEQUINHA EM SUPERFÍCIES EXTERNAS DA SACADA, ESPESSURA DE 35 MM, ACESSO POR ANDAIME, SEM USO DE TELA METÁLICA. AF_08/2022</v>
          </cell>
          <cell r="C6527" t="str">
            <v>M2</v>
          </cell>
          <cell r="D6527">
            <v>48.85</v>
          </cell>
          <cell r="E6527">
            <v>47.49</v>
          </cell>
          <cell r="F6527">
            <v>96.34</v>
          </cell>
        </row>
        <row r="6528">
          <cell r="A6528">
            <v>104257</v>
          </cell>
          <cell r="B6528" t="str">
            <v>EMBOÇO OU MASSA ÚNICA EM ARGAMASSA TRAÇO 1:2:8, PREPARO MECÂNICO COM BETONEIRA 400 L, APLICADA MANUALMENTE EM SUPERFÍCIES EXTERNAS DA SACADA, ESPESSURA DE 45 MM, ACESSO POR ANDAIME, SEM USO DE TELA METÁLICA. AF_08/2022</v>
          </cell>
          <cell r="C6528" t="str">
            <v>M2</v>
          </cell>
          <cell r="D6528">
            <v>42.9</v>
          </cell>
          <cell r="E6528">
            <v>52.73</v>
          </cell>
          <cell r="F6528">
            <v>95.63</v>
          </cell>
        </row>
        <row r="6529">
          <cell r="A6529">
            <v>104258</v>
          </cell>
          <cell r="B6529" t="str">
            <v>EMBOÇO OU MASSA ÚNICA EM ARGAMASSA TRAÇO 1:2:8, PREPARO MANUAL, APLICADA MANUALMENTE EM SUPERFÍCIES EXTERNAS DA SACADA, ESPESSURA DE 45 MM, ACESSO POR ANDAIME, SEM USO DE TELA METÁLICA. AF_08/2022</v>
          </cell>
          <cell r="C6529" t="str">
            <v>M2</v>
          </cell>
          <cell r="D6529">
            <v>45.38</v>
          </cell>
          <cell r="E6529">
            <v>56.93</v>
          </cell>
          <cell r="F6529">
            <v>102.31</v>
          </cell>
        </row>
        <row r="6530">
          <cell r="A6530">
            <v>104259</v>
          </cell>
          <cell r="B6530" t="str">
            <v>EMBOÇO OU MASSA ÚNICA EM ARGAMASSA INDUSTRIALIZADA, PREPARO MECÂNICO E APLICAÇÃO COM EQUIPAMENTO DE MISTURA E PROJEÇÃO DE 1,5 M3/H DE ARGAMASSA EM PANOS DE FACHADA SUPERFÍCIES EXTERNAS DA SACADA, ESPESSURA DE 45 MM, ACESSO POR ANDAIME, SEM USO DE TELA METÁLICA. AF_08/2022</v>
          </cell>
          <cell r="C6530" t="str">
            <v>M2</v>
          </cell>
          <cell r="D6530">
            <v>93.41</v>
          </cell>
          <cell r="E6530">
            <v>48.09</v>
          </cell>
          <cell r="F6530">
            <v>141.5</v>
          </cell>
        </row>
        <row r="6531">
          <cell r="A6531">
            <v>104260</v>
          </cell>
          <cell r="B6531" t="str">
            <v>EMBOÇO OU MASSA ÚNICA EM ARGAMASSA TRAÇO 1:2:8, PREPARO MECÂNICO COM BETONEIRA 400 L, APLICADA COM PROJETOR TIPO CANEQUINHA EM SUPERFÍCIES EXTERNAS DA SACADA, ESPESSURA DE 45 MM, ACESSO POR ANDAIME, SEM USO DE TELA METÁLICA. AF_08/2022</v>
          </cell>
          <cell r="C6531" t="str">
            <v>M2</v>
          </cell>
          <cell r="D6531">
            <v>54.010000000000005</v>
          </cell>
          <cell r="E6531">
            <v>48.41</v>
          </cell>
          <cell r="F6531">
            <v>102.42</v>
          </cell>
        </row>
        <row r="6532">
          <cell r="A6532">
            <v>104261</v>
          </cell>
          <cell r="B6532" t="str">
            <v>EMBOÇO OU MASSA ÚNICA EM ARGAMASSA TRAÇO 1:2:8, PREPARO MECÂNICO COM BETONEIRA 400 L, APLICADA MANUALMENTE EM SUPERFÍCIES EXTERNAS DA SACADA, ESPESSURA DE 50 MM, ACESSO POR ANDAIME, SEM USO DE TELA METÁLICA. AF_08/2022</v>
          </cell>
          <cell r="C6532" t="str">
            <v>M2</v>
          </cell>
          <cell r="D6532">
            <v>53.16</v>
          </cell>
          <cell r="E6532">
            <v>71.66</v>
          </cell>
          <cell r="F6532">
            <v>124.82</v>
          </cell>
        </row>
        <row r="6533">
          <cell r="A6533">
            <v>104262</v>
          </cell>
          <cell r="B6533" t="str">
            <v>EMBOÇO OU MASSA ÚNICA EM ARGAMASSA TRAÇO 1:2:8, PREPARO MANUAL, APLICADA MANUALMENTE EM SUPERFÍCIES EXTERNAS DA SACADA, ESPESSURA DE 50 MM, ACESSO POR ANDAIME, SEM USO DE TELA METÁLICA. AF_08/2022</v>
          </cell>
          <cell r="C6533" t="str">
            <v>M2</v>
          </cell>
          <cell r="D6533">
            <v>55.88000000000001</v>
          </cell>
          <cell r="E6533">
            <v>76.3</v>
          </cell>
          <cell r="F6533">
            <v>132.18</v>
          </cell>
        </row>
        <row r="6534">
          <cell r="A6534">
            <v>104263</v>
          </cell>
          <cell r="B6534" t="str">
            <v>EMBOÇO OU MASSA ÚNICA EM ARGAMASSA INDUSTRIALIZADA, PREPARO MECÂNICO E APLICAÇÃO COM EQUIPAMENTO DE MISTURA E PROJEÇÃO DE 1,5 M3/H DE ARGAMASSA EM PANOS DE FACHADA SUPERFÍCIES EXTERNAS DA SACADA, ESPESSURA DE 50 MM, ACESSO POR ANDAIME, SEM USO DE TELA METÁLICA. AF_08/2022</v>
          </cell>
          <cell r="C6534" t="str">
            <v>M2</v>
          </cell>
          <cell r="D6534">
            <v>105.38999999999999</v>
          </cell>
          <cell r="E6534">
            <v>58.71</v>
          </cell>
          <cell r="F6534">
            <v>164.1</v>
          </cell>
        </row>
        <row r="6535">
          <cell r="A6535">
            <v>104264</v>
          </cell>
          <cell r="B6535" t="str">
            <v>EMBOÇO OU MASSA ÚNICA EM ARGAMASSA TRAÇO 1:2:8, PREPARO MECÂNICO COM BETONEIRA 400 L, APLICADA COM PROJETOR TIPO CANEQUINHA EM SUPERFÍCIES EXTERNAS DA SACADA, ESPESSURA DE 50 MM, ACESSO POR ANDAIME, SEM USO DE TELA METÁLICA. AF_08/2022</v>
          </cell>
          <cell r="C6535" t="str">
            <v>M2</v>
          </cell>
          <cell r="D6535">
            <v>63.36</v>
          </cell>
          <cell r="E6535">
            <v>59.05</v>
          </cell>
          <cell r="F6535">
            <v>122.41</v>
          </cell>
        </row>
        <row r="6536">
          <cell r="A6536">
            <v>104627</v>
          </cell>
          <cell r="B6536" t="str">
            <v>APLICAÇÃO MANUAL DE GESSO DESEMPENADO (SEM TALISCAS) EM TETO DE AMBIENTES COM PAREDES EM PÉ DIREITO DUPLO E ÁREA MAIOR QUE 10M², ESPESSURA DE 0,5CM. AF_03/2023</v>
          </cell>
          <cell r="C6536" t="str">
            <v>M2</v>
          </cell>
          <cell r="D6536">
            <v>11.27</v>
          </cell>
          <cell r="E6536">
            <v>8.6999999999999993</v>
          </cell>
          <cell r="F6536">
            <v>19.97</v>
          </cell>
        </row>
        <row r="6537">
          <cell r="A6537">
            <v>104628</v>
          </cell>
          <cell r="B6537" t="str">
            <v>APLICAÇÃO MANUAL DE GESSO DESEMPENADO (SEM TALISCAS) EM TETO DE AMBIENTES COM PAREDES EM PÉ DIREITO DUPLO E ÁREA ENTRE 5M² E 10M², ESPESSURA DE 0,5CM. AF_03/2023</v>
          </cell>
          <cell r="C6537" t="str">
            <v>M2</v>
          </cell>
          <cell r="D6537">
            <v>14.689999999999998</v>
          </cell>
          <cell r="E6537">
            <v>16.940000000000001</v>
          </cell>
          <cell r="F6537">
            <v>31.63</v>
          </cell>
        </row>
        <row r="6538">
          <cell r="A6538">
            <v>104629</v>
          </cell>
          <cell r="B6538" t="str">
            <v>APLICAÇÃO MANUAL DE GESSO DESEMPENADO (SEM TALISCAS) EM TETO DE AMBIENTES COM PAREDES EM PÉ DIREITO DUPLO E ÁREA MENOR QUE 5M², ESPESSURA DE 0,5CM. AF_03/2023</v>
          </cell>
          <cell r="C6538" t="str">
            <v>M2</v>
          </cell>
          <cell r="D6538">
            <v>16.66</v>
          </cell>
          <cell r="E6538">
            <v>21.66</v>
          </cell>
          <cell r="F6538">
            <v>38.32</v>
          </cell>
        </row>
        <row r="6539">
          <cell r="A6539">
            <v>104630</v>
          </cell>
          <cell r="B6539" t="str">
            <v>APLICAÇÃO MANUAL DE GESSO DESEMPENADO (SEM TALISCAS) EM TETO DE AMBIENTES COM PAREDES EM PÉ DIREITO DUPLO E ÁREA MAIOR QUE 10M², ESPESSURA DE 1,0CM. AF_03/2023</v>
          </cell>
          <cell r="C6539" t="str">
            <v>M2</v>
          </cell>
          <cell r="D6539">
            <v>18.7</v>
          </cell>
          <cell r="E6539">
            <v>12.48</v>
          </cell>
          <cell r="F6539">
            <v>31.18</v>
          </cell>
        </row>
        <row r="6540">
          <cell r="A6540">
            <v>104631</v>
          </cell>
          <cell r="B6540" t="str">
            <v>APLICAÇÃO MANUAL DE GESSO DESEMPENADO (SEM TALISCAS) EM TETO DE AMBIENTES COM PAREDES EM PÉ DIREITO DUPLO E ÁREA ENTRE 5M² E 10M², ESPESSURA DE 1,0CM. AF_03/2023</v>
          </cell>
          <cell r="C6540" t="str">
            <v>M2</v>
          </cell>
          <cell r="D6540">
            <v>22.140000000000004</v>
          </cell>
          <cell r="E6540">
            <v>20.7</v>
          </cell>
          <cell r="F6540">
            <v>42.84</v>
          </cell>
        </row>
        <row r="6541">
          <cell r="A6541">
            <v>104632</v>
          </cell>
          <cell r="B6541" t="str">
            <v>APLICAÇÃO MANUAL DE GESSO DESEMPENADO (SEM TALISCAS) EM TETO DE AMBIENTES COM PAREDES EM PÉ DIREITO DUPLO E ÁREA MENOR QUE 5M², ESPESSURA DE 1,0CM. AF_03/2023</v>
          </cell>
          <cell r="C6541" t="str">
            <v>M2</v>
          </cell>
          <cell r="D6541">
            <v>24.099999999999998</v>
          </cell>
          <cell r="E6541">
            <v>25.44</v>
          </cell>
          <cell r="F6541">
            <v>49.54</v>
          </cell>
        </row>
        <row r="6542">
          <cell r="A6542">
            <v>104633</v>
          </cell>
          <cell r="B6542" t="str">
            <v>APLICAÇÃO MANUAL DE GESSO DESEMPENADO (SEM TALISCAS) EM PAREDES COM PÉ DIREITO DUPLO, ESPESSURA DE 0,5CM. AF_03/2023</v>
          </cell>
          <cell r="C6542" t="str">
            <v>M2</v>
          </cell>
          <cell r="D6542">
            <v>13.56</v>
          </cell>
          <cell r="E6542">
            <v>14.24</v>
          </cell>
          <cell r="F6542">
            <v>27.8</v>
          </cell>
        </row>
        <row r="6543">
          <cell r="A6543">
            <v>104634</v>
          </cell>
          <cell r="B6543" t="str">
            <v>APLICAÇÃO MANUAL DE GESSO DESEMPENADO (SEM TALISCAS) EM PAREDES COM PÉ DIREITO DUPLO, ESPESSURA DE 1,0CM. AF_03/2023</v>
          </cell>
          <cell r="C6543" t="str">
            <v>M2</v>
          </cell>
          <cell r="D6543">
            <v>21.529999999999998</v>
          </cell>
          <cell r="E6543">
            <v>19.260000000000002</v>
          </cell>
          <cell r="F6543">
            <v>40.79</v>
          </cell>
        </row>
        <row r="6544">
          <cell r="A6544">
            <v>104635</v>
          </cell>
          <cell r="B6544" t="str">
            <v>APLICAÇÃO MANUAL DE GESSO SARRAFEADO (COM TALISCAS) EM PAREDES COM PÉ DIREITO DUPLO, ESPESSURA DE 1,0CM. AF_03/2023</v>
          </cell>
          <cell r="C6544" t="str">
            <v>M2</v>
          </cell>
          <cell r="D6544">
            <v>26.31</v>
          </cell>
          <cell r="E6544">
            <v>30.7</v>
          </cell>
          <cell r="F6544">
            <v>57.01</v>
          </cell>
        </row>
        <row r="6545">
          <cell r="A6545">
            <v>104636</v>
          </cell>
          <cell r="B6545" t="str">
            <v>APLICAÇÃO MANUAL DE GESSO SARRAFEADO (COM TALISCAS) EM PAREDES COM PÉ DIREITO DUPLO, ESPESSURA DE 1,5CM. AF_03/2023</v>
          </cell>
          <cell r="C6545" t="str">
            <v>M2</v>
          </cell>
          <cell r="D6545">
            <v>31.86</v>
          </cell>
          <cell r="E6545">
            <v>34.200000000000003</v>
          </cell>
          <cell r="F6545">
            <v>66.06</v>
          </cell>
        </row>
        <row r="6546">
          <cell r="A6546">
            <v>87244</v>
          </cell>
          <cell r="B6546" t="str">
            <v>REVESTIMENTO CERÂMICO PARA PAREDES EXTERNAS EM PASTILHAS DE PORCELANA 5 X 5 CM (PLACAS DE 30 X 30 CM), ALINHADAS A PRUMO. AF_02/2023</v>
          </cell>
          <cell r="C6546" t="str">
            <v>M2</v>
          </cell>
          <cell r="D6546">
            <v>218.52</v>
          </cell>
          <cell r="E6546">
            <v>35.22</v>
          </cell>
          <cell r="F6546">
            <v>253.74</v>
          </cell>
        </row>
        <row r="6547">
          <cell r="A6547">
            <v>87245</v>
          </cell>
          <cell r="B6547" t="str">
            <v>REVESTIMENTO CERÂMICO PARA PAREDES EXTERNAS EM PASTILHAS DE PORCELANA 5 X 5 CM (PLACAS DE 30 X 30 CM), ALINHADAS A PRUMO, APLICADO EM SUPERFÍCIES INTERNAS DE SACADA. AF_02/2023</v>
          </cell>
          <cell r="C6547" t="str">
            <v>M2</v>
          </cell>
          <cell r="D6547">
            <v>263</v>
          </cell>
          <cell r="E6547">
            <v>40.93</v>
          </cell>
          <cell r="F6547">
            <v>303.93</v>
          </cell>
        </row>
        <row r="6548">
          <cell r="A6548">
            <v>87265</v>
          </cell>
          <cell r="B6548" t="str">
            <v>REVESTIMENTO CERÂMICO PARA PAREDES INTERNAS COM PLACAS TIPO ESMALTADA EXTRA DE DIMENSÕES 20X20 CM APLICADAS NA ALTURA INTEIRA DAS PAREDES.  AF_02/2023_PE</v>
          </cell>
          <cell r="C6548" t="str">
            <v>M2</v>
          </cell>
          <cell r="D6548">
            <v>58.87</v>
          </cell>
          <cell r="E6548">
            <v>16.29</v>
          </cell>
          <cell r="F6548">
            <v>75.16</v>
          </cell>
        </row>
        <row r="6549">
          <cell r="A6549">
            <v>87267</v>
          </cell>
          <cell r="B6549" t="str">
            <v>REVESTIMENTO CERÂMICO PARA PAREDES INTERNAS COM PLACAS TIPO ESMALTADA EXTRA DE DIMENSÕES 20X20 CM APLICADAS A MEIA ALTURA DAS PAREDES. AF_02/2023_PE</v>
          </cell>
          <cell r="C6549" t="str">
            <v>M2</v>
          </cell>
          <cell r="D6549">
            <v>60.71</v>
          </cell>
          <cell r="E6549">
            <v>20.21</v>
          </cell>
          <cell r="F6549">
            <v>80.92</v>
          </cell>
        </row>
        <row r="6550">
          <cell r="A6550">
            <v>87269</v>
          </cell>
          <cell r="B6550" t="str">
            <v>REVESTIMENTO CERÂMICO PARA PAREDES INTERNAS COM PLACAS TIPO ESMALTADA EXTRA DE DIMENSÕES 25X35 CM APLICADAS NA ALTURA INTEIRA DAS PAREDES. AF_02/2023_PE</v>
          </cell>
          <cell r="C6550" t="str">
            <v>M2</v>
          </cell>
          <cell r="D6550">
            <v>60.290000000000006</v>
          </cell>
          <cell r="E6550">
            <v>19.39</v>
          </cell>
          <cell r="F6550">
            <v>79.680000000000007</v>
          </cell>
        </row>
        <row r="6551">
          <cell r="A6551">
            <v>87271</v>
          </cell>
          <cell r="B6551" t="str">
            <v>REVESTIMENTO CERÂMICO PARA PAREDES INTERNAS COM PLACAS TIPO ESMALTADA EXTRA DE DIMENSÕES 25X35 CM APLICADAS A MEIA ALTURA DAS PAREDES. AF_02/2023_PE</v>
          </cell>
          <cell r="C6551" t="str">
            <v>M2</v>
          </cell>
          <cell r="D6551">
            <v>62.169999999999995</v>
          </cell>
          <cell r="E6551">
            <v>23.35</v>
          </cell>
          <cell r="F6551">
            <v>85.52</v>
          </cell>
        </row>
        <row r="6552">
          <cell r="A6552">
            <v>87273</v>
          </cell>
          <cell r="B6552" t="str">
            <v>REVESTIMENTO CERÂMICO PARA PAREDES INTERNAS COM PLACAS TIPO ESMALTADA EXTRA  DE DIMENSÕES 33X45 CM APLICADAS NA ALTURA INTEIRA DAS PAREDES. AF_02/2023_PE</v>
          </cell>
          <cell r="C6552" t="str">
            <v>M2</v>
          </cell>
          <cell r="D6552">
            <v>62.250000000000007</v>
          </cell>
          <cell r="E6552">
            <v>20.68</v>
          </cell>
          <cell r="F6552">
            <v>82.93</v>
          </cell>
        </row>
        <row r="6553">
          <cell r="A6553">
            <v>87275</v>
          </cell>
          <cell r="B6553" t="str">
            <v>REVESTIMENTO CERÂMICO PARA PAREDES INTERNAS COM PLACAS TIPO ESMALTADA EXTRA DE DIMENSÕES 33X45 CM APLICADAS A MEIA ALTURA DAS PAREDES. AF_02/2023_PE</v>
          </cell>
          <cell r="C6553" t="str">
            <v>M2</v>
          </cell>
          <cell r="D6553">
            <v>64.91</v>
          </cell>
          <cell r="E6553">
            <v>25.82</v>
          </cell>
          <cell r="F6553">
            <v>90.73</v>
          </cell>
        </row>
        <row r="6554">
          <cell r="A6554">
            <v>88788</v>
          </cell>
          <cell r="B6554" t="str">
            <v>REVESTIMENTO CERÂMICO PARA PAREDES EXTERNAS EM PASTILHAS DE PORCELANA 2,5 X 2,5 CM (PLACAS DE 30 X 30 CM), ALINHADAS A PRUMO. AF_02/2023</v>
          </cell>
          <cell r="C6554" t="str">
            <v>M2</v>
          </cell>
          <cell r="D6554">
            <v>326.14999999999998</v>
          </cell>
          <cell r="E6554">
            <v>36.44</v>
          </cell>
          <cell r="F6554">
            <v>362.59</v>
          </cell>
        </row>
        <row r="6555">
          <cell r="A6555">
            <v>88789</v>
          </cell>
          <cell r="B6555" t="str">
            <v>REVESTIMENTO CERÂMICO PARA PAREDES EXTERNAS EM PASTILHAS DE PORCELANA 2,5 X 2,5 CM (PLACAS DE 30 X 30 CM), ALINHADAS A PRUMO, APLICADO EM SUPERFÍCIES INTERNAS DE SACADA. AF_02/2023</v>
          </cell>
          <cell r="C6555" t="str">
            <v>M2</v>
          </cell>
          <cell r="D6555">
            <v>393.90999999999997</v>
          </cell>
          <cell r="E6555">
            <v>42.12</v>
          </cell>
          <cell r="F6555">
            <v>436.03</v>
          </cell>
        </row>
        <row r="6556">
          <cell r="A6556">
            <v>89045</v>
          </cell>
          <cell r="B6556" t="str">
            <v>(COMPOSIÇÃO REPRESENTATIVA) DO SERVIÇO DE REVESTIMENTO CERÂMICO PARA AMBIENTES DE ÁREAS MOLHADAS, MEIA PAREDE OU PAREDE INTEIRA, COM PLACAS TIPO ESMALTADA EXTRA, DIMENSÕES 20X20 CM, PARA EDIFICAÇÃO HABITACIONAL MULTIFAMILIAR (PRÉDIO). AF_11/2014</v>
          </cell>
          <cell r="C6556" t="str">
            <v>M2</v>
          </cell>
          <cell r="D6556">
            <v>59.33</v>
          </cell>
          <cell r="E6556">
            <v>17.27</v>
          </cell>
          <cell r="F6556">
            <v>76.599999999999994</v>
          </cell>
        </row>
        <row r="6557">
          <cell r="A6557">
            <v>89170</v>
          </cell>
          <cell r="B6557" t="str">
            <v>(COMPOSIÇÃO REPRESENTATIVA) DO SERVIÇO DE REVESTIMENTO CERÂMICO PARA PAREDES INTERNAS, MEIA OU PAREDE INTEIRA, PLACAS TIPO ESMALTADA EXTRA DE 20X20 CM, PARA EDIFICAÇÕES HABITACIONAIS UNIFAMILIAR (CASAS) E EDIFICAÇÕES PÚBLICAS PADRÃO. AF_11/2014</v>
          </cell>
          <cell r="C6557" t="str">
            <v>M2</v>
          </cell>
          <cell r="D6557">
            <v>59.33</v>
          </cell>
          <cell r="E6557">
            <v>17.27</v>
          </cell>
          <cell r="F6557">
            <v>76.599999999999994</v>
          </cell>
        </row>
        <row r="6558">
          <cell r="A6558">
            <v>93393</v>
          </cell>
          <cell r="B6558" t="str">
            <v>REVESTIMENTO CERÂMICO PARA PAREDES INTERNAS COM PLACAS TIPO ESMALTADA PADRÃO POPULAR DE DIMENSÕES 20X20 CM, ARGAMASSA TIPO AC I, APLICADAS NA ALTURA INTEIRA DAS PAREDES. AF_02/2023_PE</v>
          </cell>
          <cell r="C6558" t="str">
            <v>M2</v>
          </cell>
          <cell r="D6558">
            <v>46.34</v>
          </cell>
          <cell r="E6558">
            <v>16.3</v>
          </cell>
          <cell r="F6558">
            <v>62.64</v>
          </cell>
        </row>
        <row r="6559">
          <cell r="A6559">
            <v>93395</v>
          </cell>
          <cell r="B6559" t="str">
            <v>REVESTIMENTO CERÂMICO PARA PAREDES INTERNAS COM PLACAS TIPO ESMALTADA PADRÃO POPULAR DE DIMENSÕES 20X20 CM, ARGAMASSA TIPO AC I, APLICADAS A MEIA ALTURA DAS PAREDES. AF_02/2023_PE</v>
          </cell>
          <cell r="C6559" t="str">
            <v>M2</v>
          </cell>
          <cell r="D6559">
            <v>48.109999999999992</v>
          </cell>
          <cell r="E6559">
            <v>20.21</v>
          </cell>
          <cell r="F6559">
            <v>68.319999999999993</v>
          </cell>
        </row>
        <row r="6560">
          <cell r="A6560">
            <v>99195</v>
          </cell>
          <cell r="B6560" t="str">
            <v>REVESTIMENTO CERÂMICO PARA PAREDES INTERNAS COM PLACAS TIPO ESMALTADA PADRÃO POPULAR DE DIMENSÕES 20X20 CM, ARGAMASSA TIPO AC III, APLICADAS NA ALTURA INTEIRA DAS PAREDES.  AF_02/2023_PE</v>
          </cell>
          <cell r="C6560" t="str">
            <v>M2</v>
          </cell>
          <cell r="D6560">
            <v>53.669999999999995</v>
          </cell>
          <cell r="E6560">
            <v>16.29</v>
          </cell>
          <cell r="F6560">
            <v>69.959999999999994</v>
          </cell>
        </row>
        <row r="6561">
          <cell r="A6561">
            <v>99198</v>
          </cell>
          <cell r="B6561" t="str">
            <v>REVESTIMENTO CERÂMICO PARA PAREDES INTERNAS COM PLACAS TIPO ESMALTADA PADRÃO POPULAR DE DIMENSÕES 20X20 CM, ARGAMASSA TIPO AC III, APLICADAS A MEIA ALTURA DAS PAREDES. AF_02/2023_PE</v>
          </cell>
          <cell r="C6561" t="str">
            <v>M2</v>
          </cell>
          <cell r="D6561">
            <v>55.43</v>
          </cell>
          <cell r="E6561">
            <v>20.21</v>
          </cell>
          <cell r="F6561">
            <v>75.64</v>
          </cell>
        </row>
        <row r="6562">
          <cell r="A6562">
            <v>104611</v>
          </cell>
          <cell r="B6562" t="str">
            <v>REVESTIMENTO CERÂMICO PARA PAREDES INTERNAS COM PLACAS TIPO ESMALTADA EXTRA DE DIMENSÕES 60X60 CM APLICADAS NA ALTURA INTEIRA DAS PAREDES. AF_02/2023_PE</v>
          </cell>
          <cell r="C6562" t="str">
            <v>M2</v>
          </cell>
          <cell r="D6562">
            <v>81.09</v>
          </cell>
          <cell r="E6562">
            <v>21.86</v>
          </cell>
          <cell r="F6562">
            <v>102.95</v>
          </cell>
        </row>
        <row r="6563">
          <cell r="A6563">
            <v>104612</v>
          </cell>
          <cell r="B6563" t="str">
            <v>REVESTIMENTO CERÂMICO PARA PAREDES INTERNAS COM PLACAS TIPO ESMALTADA EXTRA DE DIMENSÕES 60X60 CM APLICADAS A MEIA ALTURA DAS PAREDES. AF_02/2023_PE</v>
          </cell>
          <cell r="C6563" t="str">
            <v>M2</v>
          </cell>
          <cell r="D6563">
            <v>80.88</v>
          </cell>
          <cell r="E6563">
            <v>22.81</v>
          </cell>
          <cell r="F6563">
            <v>103.69</v>
          </cell>
        </row>
        <row r="6564">
          <cell r="A6564">
            <v>104613</v>
          </cell>
          <cell r="B6564" t="str">
            <v>REVESTIMENTO CERÂMICO PARA PAREDES INTERNAS COM PLACAS TIPO ESMALTADA EXTRA DE DIMENSÕES 20X20 CM APLICADAS EM DIAGONAL, NA ALTURA INTEIRA DAS PAREDES. AF_02/2023_PE</v>
          </cell>
          <cell r="C6564" t="str">
            <v>M2</v>
          </cell>
          <cell r="D6564">
            <v>60.399999999999991</v>
          </cell>
          <cell r="E6564">
            <v>18.7</v>
          </cell>
          <cell r="F6564">
            <v>79.099999999999994</v>
          </cell>
        </row>
        <row r="6565">
          <cell r="A6565">
            <v>104614</v>
          </cell>
          <cell r="B6565" t="str">
            <v>REVESTIMENTO CERÂMICO PARA PAREDES INTERNAS COM PLACAS TIPO ESMALTADA EXTRA DE DIMENSÕES 20X20 CM APLICADAS EM DIAGONAL, A MEIA ALTURA DAS PAREDES. AF_02/2023_PE</v>
          </cell>
          <cell r="C6565" t="str">
            <v>M2</v>
          </cell>
          <cell r="D6565">
            <v>62.97</v>
          </cell>
          <cell r="E6565">
            <v>23.7</v>
          </cell>
          <cell r="F6565">
            <v>86.67</v>
          </cell>
        </row>
        <row r="6566">
          <cell r="A6566">
            <v>104615</v>
          </cell>
          <cell r="B6566" t="str">
            <v>REVESTIMENTO CERÂMICO PARA PAREDES INTERNAS COM PLACAS TIPO PASTILHA DE DIMENSÕES 5 X 5 CM (PLACAS DE 30 X 30 CM) CM APLICADAS NA ALTURA INTEIRA DAS PAREDES. AF_02/2023</v>
          </cell>
          <cell r="C6566" t="str">
            <v>M2</v>
          </cell>
          <cell r="D6566">
            <v>221.36</v>
          </cell>
          <cell r="E6566">
            <v>30.14</v>
          </cell>
          <cell r="F6566">
            <v>251.5</v>
          </cell>
        </row>
        <row r="6567">
          <cell r="A6567">
            <v>104616</v>
          </cell>
          <cell r="B6567" t="str">
            <v>REVESTIMENTO CERÂMICO PARA PAREDES INTERNAS COM PLACAS TIPO PASTILHA DE DIMENSÕES 2,5 X 2,5 CM (PLACAS DE 30 X 30 CM) CM APLICADAS NA ALTURA INTEIRA DAS PAREDES. AF_02/2023</v>
          </cell>
          <cell r="C6567" t="str">
            <v>M2</v>
          </cell>
          <cell r="D6567">
            <v>334.25</v>
          </cell>
          <cell r="E6567">
            <v>30.14</v>
          </cell>
          <cell r="F6567">
            <v>364.39</v>
          </cell>
        </row>
        <row r="6568">
          <cell r="A6568">
            <v>104617</v>
          </cell>
          <cell r="B6568" t="str">
            <v>REVESTIMENTO CERÂMICO PARA PAREDES INTERNAS COM PLACAS TIPO PASTILHA DE DIMENSÕES 5 X 5 CM (PLACAS DE 30 X 30 CM) CM APLICADAS A MEIA ALTURA DAS PAREDES. AF_02/2023</v>
          </cell>
          <cell r="C6568" t="str">
            <v>M2</v>
          </cell>
          <cell r="D6568">
            <v>224.62000000000003</v>
          </cell>
          <cell r="E6568">
            <v>38.35</v>
          </cell>
          <cell r="F6568">
            <v>262.97000000000003</v>
          </cell>
        </row>
        <row r="6569">
          <cell r="A6569">
            <v>104618</v>
          </cell>
          <cell r="B6569" t="str">
            <v>REVESTIMENTO CERÂMICO PARA PAREDES INTERNAS COM PLACAS TIPO PASTILHA DE DIMENSÕES 2,5 X 2,5 CM (PLACAS DE 30 X 30 CM) CM APLICADAS A MEIA ALTURA DAS PAREDES. AF_02/2023</v>
          </cell>
          <cell r="C6569" t="str">
            <v>M2</v>
          </cell>
          <cell r="D6569">
            <v>337.52</v>
          </cell>
          <cell r="E6569">
            <v>38.340000000000003</v>
          </cell>
          <cell r="F6569">
            <v>375.86</v>
          </cell>
        </row>
        <row r="6570">
          <cell r="A6570">
            <v>104619</v>
          </cell>
          <cell r="B6570" t="str">
            <v>RODAPÉ CERÂMICO DE 7CM DE ALTURA COM PLACAS TIPO ESMALTADA EXTRA DE DIMENSÕES 80X80CM. AF_02/2023</v>
          </cell>
          <cell r="C6570" t="str">
            <v>M</v>
          </cell>
          <cell r="D6570">
            <v>16.310000000000002</v>
          </cell>
          <cell r="E6570">
            <v>2.63</v>
          </cell>
          <cell r="F6570">
            <v>18.940000000000001</v>
          </cell>
        </row>
        <row r="6571">
          <cell r="A6571">
            <v>101965</v>
          </cell>
          <cell r="B6571" t="str">
            <v>PEITORIL LINEAR EM GRANITO OU MÁRMORE, L = 15CM, COMPRIMENTO DE ATÉ 2M, ASSENTADO COM ARGAMASSA 1:6 COM ADITIVO. AF_11/2020</v>
          </cell>
          <cell r="C6571" t="str">
            <v>M</v>
          </cell>
          <cell r="D6571">
            <v>131.09</v>
          </cell>
          <cell r="E6571">
            <v>23.78</v>
          </cell>
          <cell r="F6571">
            <v>154.87</v>
          </cell>
        </row>
        <row r="6572">
          <cell r="A6572">
            <v>101966</v>
          </cell>
          <cell r="B6572" t="str">
            <v>CHAPIM SOBRE MUROS LINEARES, EM GRANITO OU MÁRMORE, L = 25 CM, ASSENTADO COM ARGAMASSA 1:6 COM ADITIVO. AF_11/2020</v>
          </cell>
          <cell r="C6572" t="str">
            <v>M</v>
          </cell>
          <cell r="D6572">
            <v>185.31</v>
          </cell>
          <cell r="E6572">
            <v>10.96</v>
          </cell>
          <cell r="F6572">
            <v>196.27</v>
          </cell>
        </row>
        <row r="6573">
          <cell r="A6573">
            <v>101979</v>
          </cell>
          <cell r="B6573" t="str">
            <v>CHAPIM (RUFO CAPA) EM AÇO GALVANIZADO, CORTE 33. AF_11/2020</v>
          </cell>
          <cell r="C6573" t="str">
            <v>M</v>
          </cell>
          <cell r="D6573">
            <v>37.44</v>
          </cell>
          <cell r="E6573">
            <v>5.47</v>
          </cell>
          <cell r="F6573">
            <v>42.91</v>
          </cell>
        </row>
        <row r="6574">
          <cell r="A6574">
            <v>96112</v>
          </cell>
          <cell r="B6574" t="str">
            <v>FORRO EM MADEIRA PINUS, PARA AMBIENTES RESIDENCIAIS, INCLUSIVE ESTRUTURA UNIDIRECIONAL DE FIXAÇÃO. AF_08/2023</v>
          </cell>
          <cell r="C6574" t="str">
            <v>M2</v>
          </cell>
          <cell r="D6574">
            <v>102.24999999999999</v>
          </cell>
          <cell r="E6574">
            <v>46.67</v>
          </cell>
          <cell r="F6574">
            <v>148.91999999999999</v>
          </cell>
        </row>
        <row r="6575">
          <cell r="A6575">
            <v>96122</v>
          </cell>
          <cell r="B6575" t="str">
            <v>ACABAMENTOS PARA FORRO (RODA-FORRO EM MADEIRA PINUS). AF_08/2023</v>
          </cell>
          <cell r="C6575" t="str">
            <v>M</v>
          </cell>
          <cell r="D6575">
            <v>37.879999999999995</v>
          </cell>
          <cell r="E6575">
            <v>10.27</v>
          </cell>
          <cell r="F6575">
            <v>48.15</v>
          </cell>
        </row>
        <row r="6576">
          <cell r="A6576">
            <v>104756</v>
          </cell>
          <cell r="B6576" t="str">
            <v>FORRO EM MADEIRA PINUS, PARA AMBIENTES RESIDENCIAIS E COMERCIAIS, INCLUSIVE ESTRUTURA BIDIRECIONAL DE FIXAÇÃO. AF_08/2023</v>
          </cell>
          <cell r="C6576" t="str">
            <v>M2</v>
          </cell>
          <cell r="D6576">
            <v>157.63999999999999</v>
          </cell>
          <cell r="E6576">
            <v>43.17</v>
          </cell>
          <cell r="F6576">
            <v>200.81</v>
          </cell>
        </row>
        <row r="6577">
          <cell r="A6577">
            <v>96109</v>
          </cell>
          <cell r="B6577" t="str">
            <v>FORRO EM PLACAS DE GESSO, PARA AMBIENTES RESIDENCIAIS. AF_08/2023_PS</v>
          </cell>
          <cell r="C6577" t="str">
            <v>M2</v>
          </cell>
          <cell r="D6577">
            <v>26.58</v>
          </cell>
          <cell r="E6577">
            <v>27.89</v>
          </cell>
          <cell r="F6577">
            <v>54.47</v>
          </cell>
        </row>
        <row r="6578">
          <cell r="A6578">
            <v>96110</v>
          </cell>
          <cell r="B6578" t="str">
            <v>FORRO EM DRYWALL PARA AMBIENTES RESIDENCIAIS, INCLUSIVE ESTRUTURA UNIDIRECIONAL DE FIXAÇÃO. AF_08/2023_PS</v>
          </cell>
          <cell r="C6578" t="str">
            <v>M2</v>
          </cell>
          <cell r="D6578">
            <v>56.78</v>
          </cell>
          <cell r="E6578">
            <v>19.5</v>
          </cell>
          <cell r="F6578">
            <v>76.28</v>
          </cell>
        </row>
        <row r="6579">
          <cell r="A6579">
            <v>96113</v>
          </cell>
          <cell r="B6579" t="str">
            <v>FORRO EM PLACAS DE GESSO, PARA AMBIENTES COMERCIAIS. AF_08/2023_PS</v>
          </cell>
          <cell r="C6579" t="str">
            <v>M2</v>
          </cell>
          <cell r="D6579">
            <v>24.929999999999996</v>
          </cell>
          <cell r="E6579">
            <v>24.05</v>
          </cell>
          <cell r="F6579">
            <v>48.98</v>
          </cell>
        </row>
        <row r="6580">
          <cell r="A6580">
            <v>96114</v>
          </cell>
          <cell r="B6580" t="str">
            <v>FORRO EM DRYWALL, PARA AMBIENTES COMERCIAIS, INCLUSIVE ESTRUTURA BIRECIONAL DE FIXAÇÃO. AF_08/2023_PS</v>
          </cell>
          <cell r="C6580" t="str">
            <v>M2</v>
          </cell>
          <cell r="D6580">
            <v>60.349999999999994</v>
          </cell>
          <cell r="E6580">
            <v>17.11</v>
          </cell>
          <cell r="F6580">
            <v>77.459999999999994</v>
          </cell>
        </row>
        <row r="6581">
          <cell r="A6581">
            <v>96120</v>
          </cell>
          <cell r="B6581" t="str">
            <v>ACABAMENTOS PARA FORRO (MOLDURA DE GESSO). AF_08/2023</v>
          </cell>
          <cell r="C6581" t="str">
            <v>M</v>
          </cell>
          <cell r="D6581">
            <v>1.7500000000000002</v>
          </cell>
          <cell r="E6581">
            <v>1.39</v>
          </cell>
          <cell r="F6581">
            <v>3.14</v>
          </cell>
        </row>
        <row r="6582">
          <cell r="A6582">
            <v>96123</v>
          </cell>
          <cell r="B6582" t="str">
            <v>ACABAMENTOS PARA FORRO (MOLDURA EM DRYWALL, COM LARGURA DE 15 CM). AF_08/2023_PS</v>
          </cell>
          <cell r="C6582" t="str">
            <v>M</v>
          </cell>
          <cell r="D6582">
            <v>22.3</v>
          </cell>
          <cell r="E6582">
            <v>7.75</v>
          </cell>
          <cell r="F6582">
            <v>30.05</v>
          </cell>
        </row>
        <row r="6583">
          <cell r="A6583">
            <v>99054</v>
          </cell>
          <cell r="B6583" t="str">
            <v>ACABAMENTOS PARA FORRO (SANCA DE GESSO, MONTADA NA OBRA). AF_08/2023_PS</v>
          </cell>
          <cell r="C6583" t="str">
            <v>M2</v>
          </cell>
          <cell r="D6583">
            <v>29.07</v>
          </cell>
          <cell r="E6583">
            <v>33.49</v>
          </cell>
          <cell r="F6583">
            <v>62.56</v>
          </cell>
        </row>
        <row r="6584">
          <cell r="A6584">
            <v>96111</v>
          </cell>
          <cell r="B6584" t="str">
            <v>FORRO EM RÉGUAS DE PVC, FRISADO, PARA AMBIENTES RESIDENCIAIS, INCLUSIVE ESTRUTURA UNIDIRECIONAL DE FIXAÇÃO. AF_08/2023_PS</v>
          </cell>
          <cell r="C6584" t="str">
            <v>M2</v>
          </cell>
          <cell r="D6584">
            <v>60.860000000000007</v>
          </cell>
          <cell r="E6584">
            <v>13.76</v>
          </cell>
          <cell r="F6584">
            <v>74.62</v>
          </cell>
        </row>
        <row r="6585">
          <cell r="A6585">
            <v>96116</v>
          </cell>
          <cell r="B6585" t="str">
            <v>FORRO EM RÉGUAS DE PVC, FRISADO, PARA AMBIENTES COMERCIAIS, INCLUSIVE ESTRUTURA BIDIRECIONAL DE FIXAÇÃO. AF_08/2023_PS</v>
          </cell>
          <cell r="C6585" t="str">
            <v>M2</v>
          </cell>
          <cell r="D6585">
            <v>65.34</v>
          </cell>
          <cell r="E6585">
            <v>11.85</v>
          </cell>
          <cell r="F6585">
            <v>77.19</v>
          </cell>
        </row>
        <row r="6586">
          <cell r="A6586">
            <v>96121</v>
          </cell>
          <cell r="B6586" t="str">
            <v>ACABAMENTOS PARA FORRO (RODA-FORRO EM PERFIL METÁLICO E PLÁSTICO). AF_08/2023</v>
          </cell>
          <cell r="C6586" t="str">
            <v>M</v>
          </cell>
          <cell r="D6586">
            <v>9.4600000000000009</v>
          </cell>
          <cell r="E6586">
            <v>4.17</v>
          </cell>
          <cell r="F6586">
            <v>13.63</v>
          </cell>
        </row>
        <row r="6587">
          <cell r="A6587">
            <v>96485</v>
          </cell>
          <cell r="B6587" t="str">
            <v>FORRO EM RÉGUAS DE PVC, LISO, PARA AMBIENTES RESIDENCIAIS, INCLUSIVE ESTRUTURA UNIDIRECIONAL DE FIXAÇÃO. AF_08/2023_PS</v>
          </cell>
          <cell r="C6587" t="str">
            <v>M2</v>
          </cell>
          <cell r="D6587">
            <v>74.78</v>
          </cell>
          <cell r="E6587">
            <v>13.76</v>
          </cell>
          <cell r="F6587">
            <v>88.54</v>
          </cell>
        </row>
        <row r="6588">
          <cell r="A6588">
            <v>96486</v>
          </cell>
          <cell r="B6588" t="str">
            <v>FORRO EM RÉGUAS DE PVC, LISO, PARA AMBIENTES COMERCIAIS, INCLUSIVE ESTRUTURA BIDIRECIONAL DE FIXAÇÃO. AF_08/2023_PS</v>
          </cell>
          <cell r="C6588" t="str">
            <v>M2</v>
          </cell>
          <cell r="D6588">
            <v>79.260000000000005</v>
          </cell>
          <cell r="E6588">
            <v>11.85</v>
          </cell>
          <cell r="F6588">
            <v>91.11</v>
          </cell>
        </row>
        <row r="6589">
          <cell r="A6589">
            <v>91515</v>
          </cell>
          <cell r="B6589" t="str">
            <v>ESTUCAMENTO DE DENSIDADE BAIXA DE PANOS DE FACHADA DO SISTEMA DE PAREDES DE CONCRETO EM EDIFICAÇÕES DE MÚLTIPLOS PAVIMENTOS, ACESSO COM PLATAFORMA OU CADEIRINHA, UTILIZAÇÃO DE ARGAMASSA COLANTE. AF_10/2022</v>
          </cell>
          <cell r="C6589" t="str">
            <v>M2</v>
          </cell>
          <cell r="D6589">
            <v>2.08</v>
          </cell>
          <cell r="E6589">
            <v>4.95</v>
          </cell>
          <cell r="F6589">
            <v>7.03</v>
          </cell>
        </row>
        <row r="6590">
          <cell r="A6590">
            <v>91519</v>
          </cell>
          <cell r="B6590" t="str">
            <v>ESTUCAMENTO DE DENSIDADE BAIXA DE PANOS DE FACHADA DO SISTEMA DE PAREDES DE CONCRETO EM UNIDADES HABITACIONAIS DE PAVIMENTO ÚNICO, UTILIZAÇÃO DE ARGAMASSA COLANTE. AF_10/2022</v>
          </cell>
          <cell r="C6590" t="str">
            <v>M2</v>
          </cell>
          <cell r="D6590">
            <v>2.7700000000000005</v>
          </cell>
          <cell r="E6590">
            <v>6.69</v>
          </cell>
          <cell r="F6590">
            <v>9.4600000000000009</v>
          </cell>
        </row>
        <row r="6591">
          <cell r="A6591">
            <v>91520</v>
          </cell>
          <cell r="B6591" t="str">
            <v>ESTUCAMENTO DE DENSIDADE BAIXA NAS FACES INTERNAS DE PAREDES DO SISTEMA DE PAREDES DE CONCRETO, EM AMBIENTES COM ÁREA ENTRE 5 M² E 10 M², UTILIZAÇÃO DE ARGAMASSA COLANTE. AF_10/2022</v>
          </cell>
          <cell r="C6591" t="str">
            <v>M2</v>
          </cell>
          <cell r="D6591">
            <v>0.79</v>
          </cell>
          <cell r="E6591">
            <v>1.83</v>
          </cell>
          <cell r="F6591">
            <v>2.62</v>
          </cell>
        </row>
        <row r="6592">
          <cell r="A6592">
            <v>91522</v>
          </cell>
          <cell r="B6592" t="str">
            <v>ESTUCAMENTO PARA QUALQUER REVESTIMENTO, EM TETO DO SISTEMA DE PAREDES DE CONCRETO, EM AMBIENTES COM ÁREA ENTRE 5 M² E 10 M², UTILIZAÇÃO DE ARGAMASSA COLANTE. AF_10/2022</v>
          </cell>
          <cell r="C6592" t="str">
            <v>M2</v>
          </cell>
          <cell r="D6592">
            <v>1.08</v>
          </cell>
          <cell r="E6592">
            <v>2.5499999999999998</v>
          </cell>
          <cell r="F6592">
            <v>3.63</v>
          </cell>
        </row>
        <row r="6593">
          <cell r="A6593">
            <v>91525</v>
          </cell>
          <cell r="B6593" t="str">
            <v>ESTUCAMENTO DE DENSIDADE ALTA NAS FACES INTERNAS DE PAREDES DO SISTEMA DE PAREDES DE CONCRETO, EM AMBIENTES COM ÁREA ENTRE 5 M² E 10 M², UTILIZAÇÃO DE ARGAMASSA COLANTE. AF_10/2022</v>
          </cell>
          <cell r="C6593" t="str">
            <v>M2</v>
          </cell>
          <cell r="D6593">
            <v>3.9000000000000004</v>
          </cell>
          <cell r="E6593">
            <v>4.08</v>
          </cell>
          <cell r="F6593">
            <v>7.98</v>
          </cell>
        </row>
        <row r="6594">
          <cell r="A6594">
            <v>104412</v>
          </cell>
          <cell r="B6594" t="str">
            <v>ESTUCAMENTO PARA QUALQUER REVESTIMENTO, EM TETO DO SISTEMA DE PAREDES DE CONCRETO, EM AMBIENTES COM ÁREA MAIOR QUE 10 M², UTILIZAÇÃO DE ARGAMASSA COLANTE. AF_10/2022</v>
          </cell>
          <cell r="C6594" t="str">
            <v>M2</v>
          </cell>
          <cell r="D6594">
            <v>0.96</v>
          </cell>
          <cell r="E6594">
            <v>2.29</v>
          </cell>
          <cell r="F6594">
            <v>3.25</v>
          </cell>
        </row>
        <row r="6595">
          <cell r="A6595">
            <v>104413</v>
          </cell>
          <cell r="B6595" t="str">
            <v>ESTUCAMENTO PARA QUALQUER REVESTIMENTO, EM TETO DO SISTEMA DE PAREDES DE CONCRETO, EM AMBIENTES COM ÁREA MENOR QUE 5 M², UTILIZAÇÃO DE ARGAMASSA COLANTE. AF_10/2022</v>
          </cell>
          <cell r="C6595" t="str">
            <v>M2</v>
          </cell>
          <cell r="D6595">
            <v>1.6800000000000006</v>
          </cell>
          <cell r="E6595">
            <v>4.0599999999999996</v>
          </cell>
          <cell r="F6595">
            <v>5.74</v>
          </cell>
        </row>
        <row r="6596">
          <cell r="A6596">
            <v>104414</v>
          </cell>
          <cell r="B6596" t="str">
            <v>ESTUCAMENTO DE DENSIDADE ALTA NAS FACES INTERNAS DE PAREDES DO SISTEMA DE PAREDES DE CONCRETO, EM AMBIENTES COM ÁREA MAIOR QUE 10 M², UTILIZAÇÃO DE ARGAMASSA COLANTE. AF_10/2022</v>
          </cell>
          <cell r="C6596" t="str">
            <v>M2</v>
          </cell>
          <cell r="D6596">
            <v>3.66</v>
          </cell>
          <cell r="E6596">
            <v>3.45</v>
          </cell>
          <cell r="F6596">
            <v>7.11</v>
          </cell>
        </row>
        <row r="6597">
          <cell r="A6597">
            <v>104415</v>
          </cell>
          <cell r="B6597" t="str">
            <v>ESTUCAMENTO DE DENSIDADE ALTA NAS FACES INTERNAS DE PAREDES DO SISTEMA DE PAREDES DE CONCRETO, EM AMBIENTES COM ÁREA MENOR QUE 5 M², UTILIZAÇÃO DE ARGAMASSA COLANTE. AF_10/2022</v>
          </cell>
          <cell r="C6597" t="str">
            <v>M2</v>
          </cell>
          <cell r="D6597">
            <v>5.2299999999999995</v>
          </cell>
          <cell r="E6597">
            <v>7.46</v>
          </cell>
          <cell r="F6597">
            <v>12.69</v>
          </cell>
        </row>
        <row r="6598">
          <cell r="A6598">
            <v>104416</v>
          </cell>
          <cell r="B6598" t="str">
            <v>ESTUCAMENTO DE DENSIDADE BAIXA NAS FACES INTERNAS DE PAREDES DO SISTEMA DE PAREDES DE CONCRETO, EM AMBIENTES COM ÁREA MAIOR QUE 10 M², UTILIZAÇÃO DE ARGAMASSA COLANTE. AF_10/2022</v>
          </cell>
          <cell r="C6598" t="str">
            <v>M2</v>
          </cell>
          <cell r="D6598">
            <v>0.68000000000000016</v>
          </cell>
          <cell r="E6598">
            <v>1.56</v>
          </cell>
          <cell r="F6598">
            <v>2.2400000000000002</v>
          </cell>
        </row>
        <row r="6599">
          <cell r="A6599">
            <v>104417</v>
          </cell>
          <cell r="B6599" t="str">
            <v>ESTUCAMENTO DE DENSIDADE BAIXA NAS FACES INTERNAS DE PAREDES DO SISTEMA DE PAREDES DE CONCRETO, EM AMBIENTES COM ÁREA MENOR QUE 5 M², UTILIZAÇÃO DE ARGAMASSA COLANTE. AF_10/2022</v>
          </cell>
          <cell r="C6599" t="str">
            <v>M2</v>
          </cell>
          <cell r="D6599">
            <v>1.3900000000000006</v>
          </cell>
          <cell r="E6599">
            <v>3.34</v>
          </cell>
          <cell r="F6599">
            <v>4.7300000000000004</v>
          </cell>
        </row>
        <row r="6600">
          <cell r="A6600">
            <v>104418</v>
          </cell>
          <cell r="B6600" t="str">
            <v>ESTUCAMENTO DE DENSIDADE BAIXA DE PANOS DE FACHADA DO SISTEMA DE PAREDES DE CONCRETO EM EDIFICAÇÕES DE MÚLTIPLOS PAVIMENTOS, ACESSO COM BALANCIM, UTILIZAÇÃO DE ARGAMASSA COLANTE. AF_10/2022</v>
          </cell>
          <cell r="C6600" t="str">
            <v>M2</v>
          </cell>
          <cell r="D6600">
            <v>0.96</v>
          </cell>
          <cell r="E6600">
            <v>2.0699999999999998</v>
          </cell>
          <cell r="F6600">
            <v>3.03</v>
          </cell>
        </row>
        <row r="6601">
          <cell r="A6601">
            <v>104419</v>
          </cell>
          <cell r="B6601" t="str">
            <v>ESTUCAMENTO DE DENSIDADE BAIXA DE PANOS DE FACHADA DO SISTEMA DE PAREDES DE CONCRETO EM UNIDADES HABITACIONAIS DE DOIS PAVIMENTOS (SOBRADO), ACESSO COM ANDAIME FACHADEIRO, UTILIZAÇÃO DE ARGAMASSA COLANTE. AF_10/2022</v>
          </cell>
          <cell r="C6601" t="str">
            <v>M2</v>
          </cell>
          <cell r="D6601">
            <v>3.6799999999999997</v>
          </cell>
          <cell r="E6601">
            <v>8.98</v>
          </cell>
          <cell r="F6601">
            <v>12.66</v>
          </cell>
        </row>
        <row r="6602">
          <cell r="A6602">
            <v>104420</v>
          </cell>
          <cell r="B6602" t="str">
            <v>ESTUCAMENTO DE DENSIDADE BAIXA DE PANOS DE FACHADA DO SISTEMA DE PAREDES DE CONCRETO EM UNIDADES HABITACIONAIS DE DOIS PAVIMENTOS (SOBRADO), ACESSO COM PLATAFORMA, UTILIZAÇÃO DE ARGAMASSA COLANTE. AF_10/2022</v>
          </cell>
          <cell r="C6602" t="str">
            <v>M2</v>
          </cell>
          <cell r="D6602">
            <v>3.33</v>
          </cell>
          <cell r="E6602">
            <v>8.09</v>
          </cell>
          <cell r="F6602">
            <v>11.42</v>
          </cell>
        </row>
        <row r="6603">
          <cell r="A6603">
            <v>104421</v>
          </cell>
          <cell r="B6603" t="str">
            <v>ESTUCAMENTO DE DENSIDADE ALTA DE PANOS DE FACHADA DO SISTEMA DE PAREDES DE CONCRETO EM EDIFICAÇÕES DE MÚLTIPLOS PAVIMENTOS, ACESSO COM PLATAFORMA OU CADEIRINHA, UTILIZAÇÃO DE ARGAMASSA COLANTE. AF_10/2022</v>
          </cell>
          <cell r="C6603" t="str">
            <v>M2</v>
          </cell>
          <cell r="D6603">
            <v>7.08</v>
          </cell>
          <cell r="E6603">
            <v>8.2799999999999994</v>
          </cell>
          <cell r="F6603">
            <v>15.36</v>
          </cell>
        </row>
        <row r="6604">
          <cell r="A6604">
            <v>104422</v>
          </cell>
          <cell r="B6604" t="str">
            <v>ESTUCAMENTO DE DENSIDADE ALTA DE PANOS DE FACHADA DO SISTEMA DE PAREDES DE CONCRETO EM EDIFICAÇÕES DE MÚLTIPLOS PAVIMENTOS, ACESSO COM BALANCIM, UTILIZAÇÃO DE ARGAMASSA COLANTE. AF_10/2022</v>
          </cell>
          <cell r="C6604" t="str">
            <v>M2</v>
          </cell>
          <cell r="D6604">
            <v>5.18</v>
          </cell>
          <cell r="E6604">
            <v>3.47</v>
          </cell>
          <cell r="F6604">
            <v>8.65</v>
          </cell>
        </row>
        <row r="6605">
          <cell r="A6605">
            <v>104423</v>
          </cell>
          <cell r="B6605" t="str">
            <v>ESTUCAMENTO DE DENSIDADE ALTA DE PANOS DE FACHADA DO SISTEMA DE PAREDES DE CONCRETO EM UNIDADES HABITACIONAIS DE DOIS PAVIMENTOS (SOBRADO), ACESSO COM ANDAIME FACHADEIRO, UTILIZAÇÃO DE ARGAMASSA COLANTE. AF_10/2022</v>
          </cell>
          <cell r="C6605" t="str">
            <v>M2</v>
          </cell>
          <cell r="D6605">
            <v>9.7600000000000016</v>
          </cell>
          <cell r="E6605">
            <v>15.09</v>
          </cell>
          <cell r="F6605">
            <v>24.85</v>
          </cell>
        </row>
        <row r="6606">
          <cell r="A6606">
            <v>104424</v>
          </cell>
          <cell r="B6606" t="str">
            <v>ESTUCAMENTO DE DENSIDADE ALTA DE PANOS DE FACHADA DO SISTEMA DE PAREDES DE CONCRETO EM UNIDADES HABITACIONAIS DE DOIS PAVIMENTOS (SOBRADO), ACESSO COM PLATAFORMA, UTILIZAÇÃO DE ARGAMASSA COLANTE. AF_10/2022</v>
          </cell>
          <cell r="C6606" t="str">
            <v>M2</v>
          </cell>
          <cell r="D6606">
            <v>9.1799999999999979</v>
          </cell>
          <cell r="E6606">
            <v>13.65</v>
          </cell>
          <cell r="F6606">
            <v>22.83</v>
          </cell>
        </row>
        <row r="6607">
          <cell r="A6607">
            <v>104425</v>
          </cell>
          <cell r="B6607" t="str">
            <v>ESTUCAMENTO DE DENSIDADE ALTA DE PANOS DE FACHADA DO SISTEMA DE PAREDES DE CONCRETO EM UNIDADES HABITACIONAIS DE PAVIMENTO ÚNICO, UTILIZAÇÃO DE ARGAMASSA COLANTE. AF_10/2022</v>
          </cell>
          <cell r="C6607" t="str">
            <v>M2</v>
          </cell>
          <cell r="D6607">
            <v>8.2299999999999986</v>
          </cell>
          <cell r="E6607">
            <v>11.26</v>
          </cell>
          <cell r="F6607">
            <v>19.489999999999998</v>
          </cell>
        </row>
        <row r="6608">
          <cell r="A6608">
            <v>87280</v>
          </cell>
          <cell r="B6608" t="str">
            <v>ARGAMASSA TRAÇO 1:7 (EM VOLUME DE CIMENTO E AREIA MÉDIA ÚMIDA) COM ADIÇÃO DE PLASTIFICANTE PARA EMBOÇO/MASSA ÚNICA/ASSENTAMENTO DE ALVENARIA DE VEDAÇÃO, PREPARO MECÂNICO COM BETONEIRA 400 L. AF_08/2019</v>
          </cell>
          <cell r="C6608" t="str">
            <v>M3</v>
          </cell>
          <cell r="D6608">
            <v>359.53999999999996</v>
          </cell>
          <cell r="E6608">
            <v>98.47</v>
          </cell>
          <cell r="F6608">
            <v>458.01</v>
          </cell>
        </row>
        <row r="6609">
          <cell r="A6609">
            <v>87281</v>
          </cell>
          <cell r="B6609" t="str">
            <v>ARGAMASSA TRAÇO 1:7 (EM VOLUME DE CIMENTO E AREIA MÉDIA ÚMIDA) COM ADIÇÃO DE PLASTIFICANTE PARA EMBOÇO/MASSA ÚNICA/ASSENTAMENTO DE ALVENARIA DE VEDAÇÃO, PREPARO MECÂNICO COM BETONEIRA 600 L. AF_08/2019</v>
          </cell>
          <cell r="C6609" t="str">
            <v>M3</v>
          </cell>
          <cell r="D6609">
            <v>361.65</v>
          </cell>
          <cell r="E6609">
            <v>83.62</v>
          </cell>
          <cell r="F6609">
            <v>445.27</v>
          </cell>
        </row>
        <row r="6610">
          <cell r="A6610">
            <v>87283</v>
          </cell>
          <cell r="B6610" t="str">
            <v>ARGAMASSA TRAÇO 1:6 (EM VOLUME DE CIMENTO E AREIA MÉDIA ÚMIDA) COM ADIÇÃO DE PLASTIFICANTE PARA EMBOÇO/MASSA ÚNICA/ASSENTAMENTO DE ALVENARIA DE VEDAÇÃO, PREPARO MECÂNICO COM BETONEIRA 400 L. AF_08/2019</v>
          </cell>
          <cell r="C6610" t="str">
            <v>M3</v>
          </cell>
          <cell r="D6610">
            <v>378.51</v>
          </cell>
          <cell r="E6610">
            <v>88.45</v>
          </cell>
          <cell r="F6610">
            <v>466.96</v>
          </cell>
        </row>
        <row r="6611">
          <cell r="A6611">
            <v>87284</v>
          </cell>
          <cell r="B6611" t="str">
            <v>ARGAMASSA TRAÇO 1:6 (EM VOLUME DE CIMENTO E AREIA MÉDIA ÚMIDA) COM ADIÇÃO DE PLASTIFICANTE PARA EMBOÇO/MASSA ÚNICA/ASSENTAMENTO DE ALVENARIA DE VEDAÇÃO, PREPARO MECÂNICO COM BETONEIRA 600 L. AF_08/2019</v>
          </cell>
          <cell r="C6611" t="str">
            <v>M3</v>
          </cell>
          <cell r="D6611">
            <v>379.05</v>
          </cell>
          <cell r="E6611">
            <v>74.89</v>
          </cell>
          <cell r="F6611">
            <v>453.94</v>
          </cell>
        </row>
        <row r="6612">
          <cell r="A6612">
            <v>87286</v>
          </cell>
          <cell r="B6612" t="str">
            <v>ARGAMASSA TRAÇO 1:1:6 (EM VOLUME DE CIMENTO, CAL E AREIA MÉDIA ÚMIDA) PARA EMBOÇO/MASSA ÚNICA/ASSENTAMENTO DE ALVENARIA DE VEDAÇÃO, PREPARO MECÂNICO COM BETONEIRA 400 L. AF_08/2019</v>
          </cell>
          <cell r="C6612" t="str">
            <v>M3</v>
          </cell>
          <cell r="D6612">
            <v>453.91</v>
          </cell>
          <cell r="E6612">
            <v>105.42</v>
          </cell>
          <cell r="F6612">
            <v>559.33000000000004</v>
          </cell>
        </row>
        <row r="6613">
          <cell r="A6613">
            <v>87287</v>
          </cell>
          <cell r="B6613" t="str">
            <v>ARGAMASSA TRAÇO 1:1:6 (EM VOLUME DE CIMENTO, CAL E AREIA MÉDIA ÚMIDA) PARA EMBOÇO/MASSA ÚNICA/ASSENTAMENTO DE ALVENARIA DE VEDAÇÃO, PREPARO MECÂNICO COM BETONEIRA 600 L. AF_08/2019</v>
          </cell>
          <cell r="C6613" t="str">
            <v>M3</v>
          </cell>
          <cell r="D6613">
            <v>454.82</v>
          </cell>
          <cell r="E6613">
            <v>76.3</v>
          </cell>
          <cell r="F6613">
            <v>531.12</v>
          </cell>
        </row>
        <row r="6614">
          <cell r="A6614">
            <v>87289</v>
          </cell>
          <cell r="B6614" t="str">
            <v>ARGAMASSA TRAÇO 1:1,5:7,5 (EM VOLUME DE CIMENTO, CAL E AREIA MÉDIA ÚMIDA) PARA EMBOÇO/MASSA ÚNICA/ASSENTAMENTO DE ALVENARIA DE VEDAÇÃO, PREPARO MECÂNICO COM BETONEIRA 400 L. AF_08/2019</v>
          </cell>
          <cell r="C6614" t="str">
            <v>M3</v>
          </cell>
          <cell r="D6614">
            <v>437.45000000000005</v>
          </cell>
          <cell r="E6614">
            <v>99.49</v>
          </cell>
          <cell r="F6614">
            <v>536.94000000000005</v>
          </cell>
        </row>
        <row r="6615">
          <cell r="A6615">
            <v>87290</v>
          </cell>
          <cell r="B6615" t="str">
            <v>ARGAMASSA TRAÇO 1:1,5:7,5 (EM VOLUME DE CIMENTO, CAL E AREIA MÉDIA ÚMIDA) PARA EMBOÇO/MASSA ÚNICA/ASSENTAMENTO DE ALVENARIA DE VEDAÇÃO, PREPARO MECÂNICO COM BETONEIRA 600 L. AF_08/2019</v>
          </cell>
          <cell r="C6615" t="str">
            <v>M3</v>
          </cell>
          <cell r="D6615">
            <v>438.53000000000003</v>
          </cell>
          <cell r="E6615">
            <v>81.92</v>
          </cell>
          <cell r="F6615">
            <v>520.45000000000005</v>
          </cell>
        </row>
        <row r="6616">
          <cell r="A6616">
            <v>87292</v>
          </cell>
          <cell r="B6616" t="str">
            <v>ARGAMASSA TRAÇO 1:2:8 (EM VOLUME DE CIMENTO, CAL E AREIA MÉDIA ÚMIDA) PARA EMBOÇO/MASSA ÚNICA/ASSENTAMENTO DE ALVENARIA DE VEDAÇÃO, PREPARO MECÂNICO COM BETONEIRA 400 L. AF_08/2019</v>
          </cell>
          <cell r="C6616" t="str">
            <v>M3</v>
          </cell>
          <cell r="D6616">
            <v>448.68</v>
          </cell>
          <cell r="E6616">
            <v>91.93</v>
          </cell>
          <cell r="F6616">
            <v>540.61</v>
          </cell>
        </row>
        <row r="6617">
          <cell r="A6617">
            <v>87294</v>
          </cell>
          <cell r="B6617" t="str">
            <v>ARGAMASSA TRAÇO 1:2:9 (EM VOLUME DE CIMENTO, CAL E AREIA MÉDIA ÚMIDA) PARA EMBOÇO/MASSA ÚNICA/ASSENTAMENTO DE ALVENARIA DE VEDAÇÃO, PREPARO MECÂNICO COM BETONEIRA 600 L. AF_08/2019</v>
          </cell>
          <cell r="C6617" t="str">
            <v>M3</v>
          </cell>
          <cell r="D6617">
            <v>430.43</v>
          </cell>
          <cell r="E6617">
            <v>87.21</v>
          </cell>
          <cell r="F6617">
            <v>517.64</v>
          </cell>
        </row>
        <row r="6618">
          <cell r="A6618">
            <v>87295</v>
          </cell>
          <cell r="B6618" t="str">
            <v>ARGAMASSA TRAÇO 1:3:12 (EM VOLUME DE CIMENTO, CAL E AREIA MÉDIA ÚMIDA) PARA EMBOÇO/MASSA ÚNICA/ASSENTAMENTO DE ALVENARIA DE VEDAÇÃO, PREPARO MECÂNICO COM BETONEIRA 400 L. AF_08/2019</v>
          </cell>
          <cell r="C6618" t="str">
            <v>M3</v>
          </cell>
          <cell r="D6618">
            <v>425.25</v>
          </cell>
          <cell r="E6618">
            <v>112.98</v>
          </cell>
          <cell r="F6618">
            <v>538.23</v>
          </cell>
        </row>
        <row r="6619">
          <cell r="A6619">
            <v>87296</v>
          </cell>
          <cell r="B6619" t="str">
            <v>ARGAMASSA TRAÇO 1:3:12 (EM VOLUME DE CIMENTO, CAL E AREIA MÉDIA ÚMIDA) PARA EMBOÇO/MASSA ÚNICA/ASSENTAMENTO DE ALVENARIA DE VEDAÇÃO, PREPARO MECÂNICO COM BETONEIRA 600 L. AF_08/2019</v>
          </cell>
          <cell r="C6619" t="str">
            <v>M3</v>
          </cell>
          <cell r="D6619">
            <v>421.09</v>
          </cell>
          <cell r="E6619">
            <v>76.92</v>
          </cell>
          <cell r="F6619">
            <v>498.01</v>
          </cell>
        </row>
        <row r="6620">
          <cell r="A6620">
            <v>87298</v>
          </cell>
          <cell r="B6620" t="str">
            <v>ARGAMASSA TRAÇO 1:3 (EM VOLUME DE CIMENTO E AREIA MÉDIA ÚMIDA) PARA CONTRAPISO, PREPARO MECÂNICO COM BETONEIRA 400 L. AF_08/2019</v>
          </cell>
          <cell r="C6620" t="str">
            <v>M3</v>
          </cell>
          <cell r="D6620">
            <v>571.58000000000004</v>
          </cell>
          <cell r="E6620">
            <v>90.29</v>
          </cell>
          <cell r="F6620">
            <v>661.87</v>
          </cell>
        </row>
        <row r="6621">
          <cell r="A6621">
            <v>87299</v>
          </cell>
          <cell r="B6621" t="str">
            <v>ARGAMASSA TRAÇO 1:3 (EM VOLUME DE CIMENTO E AREIA MÉDIA ÚMIDA) PARA CONTRAPISO, PREPARO MECÂNICO COM BETONEIRA 600 L. AF_08/2019</v>
          </cell>
          <cell r="C6621" t="str">
            <v>M3</v>
          </cell>
          <cell r="D6621">
            <v>373.35</v>
          </cell>
          <cell r="E6621">
            <v>80.06</v>
          </cell>
          <cell r="F6621">
            <v>453.41</v>
          </cell>
        </row>
        <row r="6622">
          <cell r="A6622">
            <v>87301</v>
          </cell>
          <cell r="B6622" t="str">
            <v>ARGAMASSA TRAÇO 1:4 (EM VOLUME DE CIMENTO E AREIA MÉDIA ÚMIDA) PARA CONTRAPISO, PREPARO MECÂNICO COM BETONEIRA 400 L. AF_08/2019</v>
          </cell>
          <cell r="C6622" t="str">
            <v>M3</v>
          </cell>
          <cell r="D6622">
            <v>509.54</v>
          </cell>
          <cell r="E6622">
            <v>99.08</v>
          </cell>
          <cell r="F6622">
            <v>608.62</v>
          </cell>
        </row>
        <row r="6623">
          <cell r="A6623">
            <v>87302</v>
          </cell>
          <cell r="B6623" t="str">
            <v>ARGAMASSA TRAÇO 1:4 (EM VOLUME DE CIMENTO E AREIA MÉDIA ÚMIDA) PARA CONTRAPISO, PREPARO MECÂNICO COM BETONEIRA 600 L. AF_08/2019</v>
          </cell>
          <cell r="C6623" t="str">
            <v>M3</v>
          </cell>
          <cell r="D6623">
            <v>511.34999999999997</v>
          </cell>
          <cell r="E6623">
            <v>80.959999999999994</v>
          </cell>
          <cell r="F6623">
            <v>592.30999999999995</v>
          </cell>
        </row>
        <row r="6624">
          <cell r="A6624">
            <v>87304</v>
          </cell>
          <cell r="B6624" t="str">
            <v>ARGAMASSA TRAÇO 1:5 (EM VOLUME DE CIMENTO E AREIA MÉDIA ÚMIDA) PARA CONTRAPISO, PREPARO MECÂNICO COM BETONEIRA 400 L. AF_08/2019</v>
          </cell>
          <cell r="C6624" t="str">
            <v>M3</v>
          </cell>
          <cell r="D6624">
            <v>465.73</v>
          </cell>
          <cell r="E6624">
            <v>89.89</v>
          </cell>
          <cell r="F6624">
            <v>555.62</v>
          </cell>
        </row>
        <row r="6625">
          <cell r="A6625">
            <v>87305</v>
          </cell>
          <cell r="B6625" t="str">
            <v>ARGAMASSA TRAÇO 1:5 (EM VOLUME DE CIMENTO E AREIA MÉDIA ÚMIDA) PARA CONTRAPISO, PREPARO MECÂNICO COM BETONEIRA 600 L. AF_08/2019</v>
          </cell>
          <cell r="C6625" t="str">
            <v>M3</v>
          </cell>
          <cell r="D6625">
            <v>470.32999999999993</v>
          </cell>
          <cell r="E6625">
            <v>83.85</v>
          </cell>
          <cell r="F6625">
            <v>554.17999999999995</v>
          </cell>
        </row>
        <row r="6626">
          <cell r="A6626">
            <v>87307</v>
          </cell>
          <cell r="B6626" t="str">
            <v>ARGAMASSA TRAÇO 1:6 (EM VOLUME DE CIMENTO E AREIA MÉDIA ÚMIDA) PARA CONTRAPISO, PREPARO MECÂNICO COM BETONEIRA 400 L. AF_08/2019</v>
          </cell>
          <cell r="C6626" t="str">
            <v>M3</v>
          </cell>
          <cell r="D6626">
            <v>438.55</v>
          </cell>
          <cell r="E6626">
            <v>99.08</v>
          </cell>
          <cell r="F6626">
            <v>537.63</v>
          </cell>
        </row>
        <row r="6627">
          <cell r="A6627">
            <v>87308</v>
          </cell>
          <cell r="B6627" t="str">
            <v>ARGAMASSA TRAÇO 1:6 (EM VOLUME DE CIMENTO E AREIA MÉDIA ÚMIDA) PARA CONTRAPISO, PREPARO MECÂNICO COM BETONEIRA 600 L. AF_08/2019</v>
          </cell>
          <cell r="C6627" t="str">
            <v>M3</v>
          </cell>
          <cell r="D6627">
            <v>437.75999999999993</v>
          </cell>
          <cell r="E6627">
            <v>83.42</v>
          </cell>
          <cell r="F6627">
            <v>521.17999999999995</v>
          </cell>
        </row>
        <row r="6628">
          <cell r="A6628">
            <v>87310</v>
          </cell>
          <cell r="B6628" t="str">
            <v>ARGAMASSA TRAÇO 1:5 (EM VOLUME DE CIMENTO E AREIA GROSSA ÚMIDA) PARA CHAPISCO CONVENCIONAL, PREPARO MECÂNICO COM BETONEIRA 400 L. AF_08/2019</v>
          </cell>
          <cell r="C6628" t="str">
            <v>M3</v>
          </cell>
          <cell r="D6628">
            <v>357.83000000000004</v>
          </cell>
          <cell r="E6628">
            <v>87.84</v>
          </cell>
          <cell r="F6628">
            <v>445.67</v>
          </cell>
        </row>
        <row r="6629">
          <cell r="A6629">
            <v>87311</v>
          </cell>
          <cell r="B6629" t="str">
            <v>ARGAMASSA TRAÇO 1:5 (EM VOLUME DE CIMENTO E AREIA GROSSA ÚMIDA) PARA CHAPISCO CONVENCIONAL, PREPARO MECÂNICO COM BETONEIRA 600 L. AF_08/2019</v>
          </cell>
          <cell r="C6629" t="str">
            <v>M3</v>
          </cell>
          <cell r="D6629">
            <v>357.26</v>
          </cell>
          <cell r="E6629">
            <v>72.42</v>
          </cell>
          <cell r="F6629">
            <v>429.68</v>
          </cell>
        </row>
        <row r="6630">
          <cell r="A6630">
            <v>87313</v>
          </cell>
          <cell r="B6630" t="str">
            <v>ARGAMASSA TRAÇO 1:3 (EM VOLUME DE CIMENTO E AREIA GROSSA ÚMIDA) PARA CHAPISCO CONVENCIONAL, PREPARO MECÂNICO COM BETONEIRA 400 L. AF_08/2019</v>
          </cell>
          <cell r="C6630" t="str">
            <v>M3</v>
          </cell>
          <cell r="D6630">
            <v>435.29999999999995</v>
          </cell>
          <cell r="E6630">
            <v>88.25</v>
          </cell>
          <cell r="F6630">
            <v>523.54999999999995</v>
          </cell>
        </row>
        <row r="6631">
          <cell r="A6631">
            <v>87314</v>
          </cell>
          <cell r="B6631" t="str">
            <v>ARGAMASSA TRAÇO 1:3 (EM VOLUME DE CIMENTO E AREIA GROSSA ÚMIDA) PARA CHAPISCO CONVENCIONAL, PREPARO MECÂNICO COM BETONEIRA 600 L. AF_08/2019</v>
          </cell>
          <cell r="C6631" t="str">
            <v>M3</v>
          </cell>
          <cell r="D6631">
            <v>436.40000000000003</v>
          </cell>
          <cell r="E6631">
            <v>72.77</v>
          </cell>
          <cell r="F6631">
            <v>509.17</v>
          </cell>
        </row>
        <row r="6632">
          <cell r="A6632">
            <v>87316</v>
          </cell>
          <cell r="B6632" t="str">
            <v>ARGAMASSA TRAÇO 1:4 (EM VOLUME DE CIMENTO E AREIA GROSSA ÚMIDA) PARA CHAPISCO CONVENCIONAL, PREPARO MECÂNICO COM BETONEIRA 400 L. AF_08/2019</v>
          </cell>
          <cell r="C6632" t="str">
            <v>M3</v>
          </cell>
          <cell r="D6632">
            <v>390.72999999999996</v>
          </cell>
          <cell r="E6632">
            <v>94.8</v>
          </cell>
          <cell r="F6632">
            <v>485.53</v>
          </cell>
        </row>
        <row r="6633">
          <cell r="A6633">
            <v>87317</v>
          </cell>
          <cell r="B6633" t="str">
            <v>ARGAMASSA TRAÇO 1:4 (EM VOLUME DE CIMENTO E AREIA GROSSA ÚMIDA) PARA CHAPISCO CONVENCIONAL, PREPARO MECÂNICO COM BETONEIRA 600 L. AF_08/2019</v>
          </cell>
          <cell r="C6633" t="str">
            <v>M3</v>
          </cell>
          <cell r="D6633">
            <v>389.5</v>
          </cell>
          <cell r="E6633">
            <v>72.739999999999995</v>
          </cell>
          <cell r="F6633">
            <v>462.24</v>
          </cell>
        </row>
        <row r="6634">
          <cell r="A6634">
            <v>87319</v>
          </cell>
          <cell r="B6634" t="str">
            <v>ARGAMASSA TRAÇO 1:5 (EM VOLUME DE CIMENTO E AREIA GROSSA ÚMIDA) COM ADIÇÃO DE EMULSÃO POLIMÉRICA PARA CHAPISCO ROLADO, PREPARO MECÂNICO COM BETONEIRA 400 L. AF_08/2019</v>
          </cell>
          <cell r="C6634" t="str">
            <v>M3</v>
          </cell>
          <cell r="D6634">
            <v>2966.07</v>
          </cell>
          <cell r="E6634">
            <v>88.25</v>
          </cell>
          <cell r="F6634">
            <v>3054.32</v>
          </cell>
        </row>
        <row r="6635">
          <cell r="A6635">
            <v>87320</v>
          </cell>
          <cell r="B6635" t="str">
            <v>ARGAMASSA TRAÇO 1:5 (EM VOLUME DE CIMENTO E AREIA GROSSA ÚMIDA) COM ADIÇÃO DE EMULSÃO POLIMÉRICA PARA CHAPISCO ROLADO, PREPARO MECÂNICO COM BETONEIRA 600 L. AF_08/2019</v>
          </cell>
          <cell r="C6635" t="str">
            <v>M3</v>
          </cell>
          <cell r="D6635">
            <v>2978.5099999999998</v>
          </cell>
          <cell r="E6635">
            <v>73.63</v>
          </cell>
          <cell r="F6635">
            <v>3052.14</v>
          </cell>
        </row>
        <row r="6636">
          <cell r="A6636">
            <v>87322</v>
          </cell>
          <cell r="B6636" t="str">
            <v>ARGAMASSA TRAÇO 1:3 (EM VOLUME DE CIMENTO E AREIA GROSSA ÚMIDA) COM ADIÇÃO DE EMULSÃO POLIMÉRICA PARA CHAPISCO ROLADO, PREPARO MECÂNICO COM BETONEIRA 400 L. AF_08/2019</v>
          </cell>
          <cell r="C6636" t="str">
            <v>M3</v>
          </cell>
          <cell r="D6636">
            <v>3056.21</v>
          </cell>
          <cell r="E6636">
            <v>93.15</v>
          </cell>
          <cell r="F6636">
            <v>3149.36</v>
          </cell>
        </row>
        <row r="6637">
          <cell r="A6637">
            <v>87323</v>
          </cell>
          <cell r="B6637" t="str">
            <v>ARGAMASSA TRAÇO 1:3 (EM VOLUME DE CIMENTO E AREIA GROSSA ÚMIDA) COM ADIÇÃO DE EMULSÃO POLIMÉRICA PARA CHAPISCO ROLADO, PREPARO MECÂNICO COM BETONEIRA 600 L. AF_08/2019</v>
          </cell>
          <cell r="C6637" t="str">
            <v>M3</v>
          </cell>
          <cell r="D6637">
            <v>3066.77</v>
          </cell>
          <cell r="E6637">
            <v>71.13</v>
          </cell>
          <cell r="F6637">
            <v>3137.9</v>
          </cell>
        </row>
        <row r="6638">
          <cell r="A6638">
            <v>87325</v>
          </cell>
          <cell r="B6638" t="str">
            <v>ARGAMASSA TRAÇO 1:4 (EM VOLUME DE CIMENTO E AREIA GROSSA ÚMIDA) COM ADIÇÃO DE EMULSÃO POLIMÉRICA PARA CHAPISCO ROLADO, PREPARO MECÂNICO COM BETONEIRA 400 L. AF_08/2019</v>
          </cell>
          <cell r="C6638" t="str">
            <v>M3</v>
          </cell>
          <cell r="D6638">
            <v>2985.18</v>
          </cell>
          <cell r="E6638">
            <v>95.81</v>
          </cell>
          <cell r="F6638">
            <v>3080.99</v>
          </cell>
        </row>
        <row r="6639">
          <cell r="A6639">
            <v>87326</v>
          </cell>
          <cell r="B6639" t="str">
            <v>ARGAMASSA TRAÇO 1:4 (EM VOLUME DE CIMENTO E AREIA GROSSA ÚMIDA) COM ADIÇÃO DE EMULSÃO POLIMÉRICA PARA CHAPISCO ROLADO, PREPARO MECÂNICO COM BETONEIRA 600 L. AF_08/2019</v>
          </cell>
          <cell r="C6639" t="str">
            <v>M3</v>
          </cell>
          <cell r="D6639">
            <v>3008.28</v>
          </cell>
          <cell r="E6639">
            <v>67.12</v>
          </cell>
          <cell r="F6639">
            <v>3075.4</v>
          </cell>
        </row>
        <row r="6640">
          <cell r="A6640">
            <v>87327</v>
          </cell>
          <cell r="B6640" t="str">
            <v>ARGAMASSA TRAÇO 1:7 (EM VOLUME DE CIMENTO E AREIA MÉDIA ÚMIDA) COM ADIÇÃO DE PLASTIFICANTE PARA EMBOÇO/MASSA ÚNICA/ASSENTAMENTO DE ALVENARIA DE VEDAÇÃO, PREPARO MECÂNICO COM MISTURADOR DE EIXO HORIZONTAL DE 300 KG. AF_08/2019</v>
          </cell>
          <cell r="C6640" t="str">
            <v>M3</v>
          </cell>
          <cell r="D6640">
            <v>366.5</v>
          </cell>
          <cell r="E6640">
            <v>119.31</v>
          </cell>
          <cell r="F6640">
            <v>485.81</v>
          </cell>
        </row>
        <row r="6641">
          <cell r="A6641">
            <v>87328</v>
          </cell>
          <cell r="B6641" t="str">
            <v>ARGAMASSA TRAÇO 1:7 (EM VOLUME DE CIMENTO E AREIA MÉDIA ÚMIDA) COM ADIÇÃO DE PLASTIFICANTE PARA EMBOÇO/MASSA ÚNICA/ASSENTAMENTO DE ALVENARIA DE VEDAÇÃO, PREPARO MECÂNICO COM MISTURADOR DE EIXO HORIZONTAL DE 600 KG. AF_08/2019</v>
          </cell>
          <cell r="C6641" t="str">
            <v>M3</v>
          </cell>
          <cell r="D6641">
            <v>347.34000000000003</v>
          </cell>
          <cell r="E6641">
            <v>63.58</v>
          </cell>
          <cell r="F6641">
            <v>410.92</v>
          </cell>
        </row>
        <row r="6642">
          <cell r="A6642">
            <v>87329</v>
          </cell>
          <cell r="B6642" t="str">
            <v>ARGAMASSA TRAÇO 1:6 (EM VOLUME DE CIMENTO E AREIA MÉDIA ÚMIDA) COM ADIÇÃO DE PLASTIFICANTE PARA EMBOÇO/MASSA ÚNICA/ASSENTAMENTO DE ALVENARIA DE VEDAÇÃO, PREPARO MECÂNICO COM MISTURADOR DE EIXO HORIZONTAL DE 300 KG. AF_08/2019</v>
          </cell>
          <cell r="C6642" t="str">
            <v>M3</v>
          </cell>
          <cell r="D6642">
            <v>389.61</v>
          </cell>
          <cell r="E6642">
            <v>129.12</v>
          </cell>
          <cell r="F6642">
            <v>518.73</v>
          </cell>
        </row>
        <row r="6643">
          <cell r="A6643">
            <v>87330</v>
          </cell>
          <cell r="B6643" t="str">
            <v>ARGAMASSA TRAÇO 1:6 (EM VOLUME DE CIMENTO E AREIA MÉDIA ÚMIDA) COM ADIÇÃO DE PLASTIFICANTE PARA EMBOÇO/MASSA ÚNICA/ASSENTAMENTO DE ALVENARIA DE VEDAÇÃO, PREPARO MECÂNICO COM MISTURADOR DE EIXO HORIZONTAL DE 600 KG. AF_08/2019</v>
          </cell>
          <cell r="C6643" t="str">
            <v>M3</v>
          </cell>
          <cell r="D6643">
            <v>367.53999999999996</v>
          </cell>
          <cell r="E6643">
            <v>66.650000000000006</v>
          </cell>
          <cell r="F6643">
            <v>434.19</v>
          </cell>
        </row>
        <row r="6644">
          <cell r="A6644">
            <v>87331</v>
          </cell>
          <cell r="B6644" t="str">
            <v>ARGAMASSA TRAÇO 1:1:6 (EM VOLUME DE CIMENTO, CAL E AREIA MÉDIA ÚMIDA) PARA EMBOÇO/MASSA ÚNICA/ASSENTAMENTO DE ALVENARIA DE VEDAÇÃO, PREPARO MECÂNICO COM MISTURADOR DE EIXO HORIZONTAL DE 300 KG. AF_08/2019</v>
          </cell>
          <cell r="C6644" t="str">
            <v>M3</v>
          </cell>
          <cell r="D6644">
            <v>460.26</v>
          </cell>
          <cell r="E6644">
            <v>126.66</v>
          </cell>
          <cell r="F6644">
            <v>586.91999999999996</v>
          </cell>
        </row>
        <row r="6645">
          <cell r="A6645">
            <v>87332</v>
          </cell>
          <cell r="B6645" t="str">
            <v>ARGAMASSA TRAÇO 1:1:6 (EM VOLUME DE CIMENTO, CAL E AREIA MÉDIA ÚMIDA) PARA EMBOÇO/MASSA ÚNICA/ASSENTAMENTO DE ALVENARIA DE VEDAÇÃO, PREPARO MECÂNICO COM MISTURADOR DE EIXO HORIZONTAL DE 600 KG. AF_08/2019</v>
          </cell>
          <cell r="C6645" t="str">
            <v>M3</v>
          </cell>
          <cell r="D6645">
            <v>440.96</v>
          </cell>
          <cell r="E6645">
            <v>67.48</v>
          </cell>
          <cell r="F6645">
            <v>508.44</v>
          </cell>
        </row>
        <row r="6646">
          <cell r="A6646">
            <v>87333</v>
          </cell>
          <cell r="B6646" t="str">
            <v>ARGAMASSA TRAÇO 1:1,5:7,5 (EM VOLUME DE CIMENTO, CAL E AREIA MÉDIA ÚMIDA) PARA EMBOÇO/MASSA ÚNICA/ASSENTAMENTO DE ALVENARIA DE VEDAÇÃO, PREPARO MECÂNICO COM MISTURADOR DE EIXO HORIZONTAL DE 300 KG. AF_08/2019</v>
          </cell>
          <cell r="C6646" t="str">
            <v>M3</v>
          </cell>
          <cell r="D6646">
            <v>434.70000000000005</v>
          </cell>
          <cell r="E6646">
            <v>109.5</v>
          </cell>
          <cell r="F6646">
            <v>544.20000000000005</v>
          </cell>
        </row>
        <row r="6647">
          <cell r="A6647">
            <v>87334</v>
          </cell>
          <cell r="B6647" t="str">
            <v>ARGAMASSA TRAÇO 1:1,5:7,5 (EM VOLUME DE CIMENTO, CAL E AREIA MÉDIA ÚMIDA) PARA EMBOÇO/MASSA ÚNICA/ASSENTAMENTO DE ALVENARIA DE VEDAÇÃO, PREPARO MECÂNICO COM MISTURADOR DE EIXO HORIZONTAL DE 600 KG. AF_08/2019</v>
          </cell>
          <cell r="C6647" t="str">
            <v>M3</v>
          </cell>
          <cell r="D6647">
            <v>423.32000000000005</v>
          </cell>
          <cell r="E6647">
            <v>72.59</v>
          </cell>
          <cell r="F6647">
            <v>495.91</v>
          </cell>
        </row>
        <row r="6648">
          <cell r="A6648">
            <v>87335</v>
          </cell>
          <cell r="B6648" t="str">
            <v>ARGAMASSA TRAÇO 1:2:8 (EM VOLUME DE CIMENTO, CAL E AREIA MÉDIA ÚMIDA) PARA EMBOÇO/MASSA ÚNICA/ASSENTAMENTO DE ALVENARIA DE VEDAÇÃO, PREPARO MECÂNICO COM MISTURADOR DE EIXO HORIZONTAL DE 300 KG. AF_08/2019</v>
          </cell>
          <cell r="C6648" t="str">
            <v>M3</v>
          </cell>
          <cell r="D6648">
            <v>433.41</v>
          </cell>
          <cell r="E6648">
            <v>101.33</v>
          </cell>
          <cell r="F6648">
            <v>534.74</v>
          </cell>
        </row>
        <row r="6649">
          <cell r="A6649">
            <v>87336</v>
          </cell>
          <cell r="B6649" t="str">
            <v>ARGAMASSA TRAÇO 1:2:8 (EM VOLUME DE CIMENTO, CAL E AREIA MÉDIA ÚMIDA) PARA EMBOÇO/MASSA ÚNICA/ASSENTAMENTO DE ALVENARIA DE VEDAÇÃO, PREPARO MECÂNICO COM MISTURADOR DE EIXO HORIZONTAL DE 600 KG. AF_08/2019</v>
          </cell>
          <cell r="C6649" t="str">
            <v>M3</v>
          </cell>
          <cell r="D6649">
            <v>435.98</v>
          </cell>
          <cell r="E6649">
            <v>69.58</v>
          </cell>
          <cell r="F6649">
            <v>505.56</v>
          </cell>
        </row>
        <row r="6650">
          <cell r="A6650">
            <v>87337</v>
          </cell>
          <cell r="B6650" t="str">
            <v>ARGAMASSA TRAÇO 1:2:9 (EM VOLUME DE CIMENTO, CAL E AREIA MÉDIA ÚMIDA) PARA EMBOÇO/MASSA ÚNICA/ASSENTAMENTO DE ALVENARIA DE VEDAÇÃO, PREPARO MECÂNICO COM MISTURADOR DE EIXO HORIZONTAL DE 300 KG. AF_08/2019</v>
          </cell>
          <cell r="C6650" t="str">
            <v>M3</v>
          </cell>
          <cell r="D6650">
            <v>425.82</v>
          </cell>
          <cell r="E6650">
            <v>99.7</v>
          </cell>
          <cell r="F6650">
            <v>525.52</v>
          </cell>
        </row>
        <row r="6651">
          <cell r="A6651">
            <v>87338</v>
          </cell>
          <cell r="B6651" t="str">
            <v>ARGAMASSA TRAÇO 1:3:12 (EM VOLUME DE CIMENTO, CAL E AREIA MÉDIA ÚMIDA) PARA EMBOÇO/MASSA ÚNICA/ASSENTAMENTO DE ALVENARIA DE VEDAÇÃO, PREPARO MECÂNICO COM MISTURADOR DE EIXO HORIZONTAL DE 600 KG. AF_08/2019</v>
          </cell>
          <cell r="C6651" t="str">
            <v>M3</v>
          </cell>
          <cell r="D6651">
            <v>413.52000000000004</v>
          </cell>
          <cell r="E6651">
            <v>85.77</v>
          </cell>
          <cell r="F6651">
            <v>499.29</v>
          </cell>
        </row>
        <row r="6652">
          <cell r="A6652">
            <v>87339</v>
          </cell>
          <cell r="B6652" t="str">
            <v>ARGAMASSA TRAÇO 1:3 (EM VOLUME DE CIMENTO E AREIA MÉDIA ÚMIDA) PARA CONTRAPISO, PREPARO MECÂNICO COM MISTURADOR DE EIXO HORIZONTAL DE 160 KG. AF_08/2019</v>
          </cell>
          <cell r="C6652" t="str">
            <v>M3</v>
          </cell>
          <cell r="D6652">
            <v>605.08999999999992</v>
          </cell>
          <cell r="E6652">
            <v>211.45</v>
          </cell>
          <cell r="F6652">
            <v>816.54</v>
          </cell>
        </row>
        <row r="6653">
          <cell r="A6653">
            <v>87340</v>
          </cell>
          <cell r="B6653" t="str">
            <v>ARGAMASSA TRAÇO 1:3 (EM VOLUME DE CIMENTO E AREIA MÉDIA ÚMIDA) PARA CONTRAPISO, PREPARO MECÂNICO COM MISTURADOR DE EIXO HORIZONTAL DE 300 KG. AF_08/2019</v>
          </cell>
          <cell r="C6653" t="str">
            <v>M3</v>
          </cell>
          <cell r="D6653">
            <v>564.47</v>
          </cell>
          <cell r="E6653">
            <v>97.64</v>
          </cell>
          <cell r="F6653">
            <v>662.11</v>
          </cell>
        </row>
        <row r="6654">
          <cell r="A6654">
            <v>87341</v>
          </cell>
          <cell r="B6654" t="str">
            <v>ARGAMASSA TRAÇO 1:3 (EM VOLUME DE CIMENTO E AREIA MÉDIA ÚMIDA) PARA CONTRAPISO, PREPARO MECÂNICO COM MISTURADOR DE EIXO HORIZONTAL DE 600 KG. AF_08/2019</v>
          </cell>
          <cell r="C6654" t="str">
            <v>M3</v>
          </cell>
          <cell r="D6654">
            <v>555</v>
          </cell>
          <cell r="E6654">
            <v>66.27</v>
          </cell>
          <cell r="F6654">
            <v>621.27</v>
          </cell>
        </row>
        <row r="6655">
          <cell r="A6655">
            <v>87342</v>
          </cell>
          <cell r="B6655" t="str">
            <v>ARGAMASSA TRAÇO 1:4 (EM VOLUME DE CIMENTO E AREIA MÉDIA ÚMIDA) PARA CONTRAPISO, PREPARO MECÂNICO COM MISTURADOR DE EIXO HORIZONTAL DE 160 KG. AF_08/2019</v>
          </cell>
          <cell r="C6655" t="str">
            <v>M3</v>
          </cell>
          <cell r="D6655">
            <v>528.38</v>
          </cell>
          <cell r="E6655">
            <v>170.59</v>
          </cell>
          <cell r="F6655">
            <v>698.97</v>
          </cell>
        </row>
        <row r="6656">
          <cell r="A6656">
            <v>87343</v>
          </cell>
          <cell r="B6656" t="str">
            <v>ARGAMASSA TRAÇO 1:4 (EM VOLUME DE CIMENTO E AREIA MÉDIA ÚMIDA) PARA CONTRAPISO, PREPARO MECÂNICO COM MISTURADOR DE EIXO HORIZONTAL DE 300 KG. AF_08/2019</v>
          </cell>
          <cell r="C6656" t="str">
            <v>M3</v>
          </cell>
          <cell r="D6656">
            <v>505.54</v>
          </cell>
          <cell r="E6656">
            <v>105.83</v>
          </cell>
          <cell r="F6656">
            <v>611.37</v>
          </cell>
        </row>
        <row r="6657">
          <cell r="A6657">
            <v>87344</v>
          </cell>
          <cell r="B6657" t="str">
            <v>ARGAMASSA TRAÇO 1:4 (EM VOLUME DE CIMENTO E AREIA MÉDIA ÚMIDA) PARA CONTRAPISO, PREPARO MECÂNICO COM MISTURADOR DE EIXO HORIZONTAL DE 600 KG. AF_08/2019</v>
          </cell>
          <cell r="C6657" t="str">
            <v>M3</v>
          </cell>
          <cell r="D6657">
            <v>494.71000000000004</v>
          </cell>
          <cell r="E6657">
            <v>66.02</v>
          </cell>
          <cell r="F6657">
            <v>560.73</v>
          </cell>
        </row>
        <row r="6658">
          <cell r="A6658">
            <v>87345</v>
          </cell>
          <cell r="B6658" t="str">
            <v>ARGAMASSA TRAÇO 1:5 (EM VOLUME DE CIMENTO E AREIA MÉDIA ÚMIDA) PARA CONTRAPISO, PREPARO MECÂNICO COM MISTURADOR DE EIXO HORIZONTAL DE 160 KG. AF_08/2019</v>
          </cell>
          <cell r="C6658" t="str">
            <v>M3</v>
          </cell>
          <cell r="D6658">
            <v>479.87</v>
          </cell>
          <cell r="E6658">
            <v>152</v>
          </cell>
          <cell r="F6658">
            <v>631.87</v>
          </cell>
        </row>
        <row r="6659">
          <cell r="A6659">
            <v>87346</v>
          </cell>
          <cell r="B6659" t="str">
            <v>ARGAMASSA TRAÇO 1:5 (EM VOLUME DE CIMENTO E AREIA MÉDIA ÚMIDA) PARA CONTRAPISO, PREPARO MECÂNICO COM MISTURADOR DE EIXO HORIZONTAL DE 300 KG. AF_08/2019</v>
          </cell>
          <cell r="C6659" t="str">
            <v>M3</v>
          </cell>
          <cell r="D6659">
            <v>461.52</v>
          </cell>
          <cell r="E6659">
            <v>97.86</v>
          </cell>
          <cell r="F6659">
            <v>559.38</v>
          </cell>
        </row>
        <row r="6660">
          <cell r="A6660">
            <v>87347</v>
          </cell>
          <cell r="B6660" t="str">
            <v>ARGAMASSA TRAÇO 1:5 (EM VOLUME DE CIMENTO E AREIA MÉDIA ÚMIDA) PARA CONTRAPISO, PREPARO MECÂNICO COM MISTURADOR DE EIXO HORIZONTAL DE 600 KG. AF_08/2019</v>
          </cell>
          <cell r="C6660" t="str">
            <v>M3</v>
          </cell>
          <cell r="D6660">
            <v>452.59000000000003</v>
          </cell>
          <cell r="E6660">
            <v>66.48</v>
          </cell>
          <cell r="F6660">
            <v>519.07000000000005</v>
          </cell>
        </row>
        <row r="6661">
          <cell r="A6661">
            <v>87348</v>
          </cell>
          <cell r="B6661" t="str">
            <v>ARGAMASSA TRAÇO 1:6 (EM VOLUME DE CIMENTO E AREIA MÉDIA ÚMIDA) PARA CONTRAPISO, PREPARO MECÂNICO COM MISTURADOR DE EIXO HORIZONTAL DE 160 KG. AF_08/2019</v>
          </cell>
          <cell r="C6661" t="str">
            <v>M3</v>
          </cell>
          <cell r="D6661">
            <v>444.6</v>
          </cell>
          <cell r="E6661">
            <v>136.88</v>
          </cell>
          <cell r="F6661">
            <v>581.48</v>
          </cell>
        </row>
        <row r="6662">
          <cell r="A6662">
            <v>87349</v>
          </cell>
          <cell r="B6662" t="str">
            <v>ARGAMASSA TRAÇO 1:6 (EM VOLUME DE CIMENTO E AREIA MÉDIA ÚMIDA) PARA CONTRAPISO, PREPARO MECÂNICO COM MISTURADOR DE EIXO HORIZONTAL DE 600 KG. AF_08/2019</v>
          </cell>
          <cell r="C6662" t="str">
            <v>M3</v>
          </cell>
          <cell r="D6662">
            <v>422.1</v>
          </cell>
          <cell r="E6662">
            <v>62.39</v>
          </cell>
          <cell r="F6662">
            <v>484.49</v>
          </cell>
        </row>
        <row r="6663">
          <cell r="A6663">
            <v>87350</v>
          </cell>
          <cell r="B6663" t="str">
            <v>ARGAMASSA TRAÇO 1:5 (EM VOLUME DE CIMENTO E AREIA GROSSA ÚMIDA) PARA CHAPISCO CONVENCIONAL, PREPARO MECÂNICO COM MISTURADOR DE EIXO HORIZONTAL DE 300 KG. AF_08/2019</v>
          </cell>
          <cell r="C6663" t="str">
            <v>M3</v>
          </cell>
          <cell r="D6663">
            <v>371.44</v>
          </cell>
          <cell r="E6663">
            <v>130.94999999999999</v>
          </cell>
          <cell r="F6663">
            <v>502.39</v>
          </cell>
        </row>
        <row r="6664">
          <cell r="A6664">
            <v>87351</v>
          </cell>
          <cell r="B6664" t="str">
            <v>ARGAMASSA TRAÇO 1:5 (EM VOLUME DE CIMENTO E AREIA GROSSA ÚMIDA) PARA CHAPISCO CONVENCIONAL, PREPARO MECÂNICO COM MISTURADOR DE EIXO HORIZONTAL DE 600 KG. AF_08/2019</v>
          </cell>
          <cell r="C6664" t="str">
            <v>M3</v>
          </cell>
          <cell r="D6664">
            <v>347.26</v>
          </cell>
          <cell r="E6664">
            <v>64.77</v>
          </cell>
          <cell r="F6664">
            <v>412.03</v>
          </cell>
        </row>
        <row r="6665">
          <cell r="A6665">
            <v>87352</v>
          </cell>
          <cell r="B6665" t="str">
            <v>ARGAMASSA TRAÇO 1:3 (EM VOLUME DE CIMENTO E AREIA GROSSA ÚMIDA) PARA CHAPISCO CONVENCIONAL, PREPARO MECÂNICO COM MISTURADOR DE EIXO HORIZONTAL DE 160 KG. AF_08/2019</v>
          </cell>
          <cell r="C6665" t="str">
            <v>M3</v>
          </cell>
          <cell r="D6665">
            <v>459.32999999999993</v>
          </cell>
          <cell r="E6665">
            <v>166.1</v>
          </cell>
          <cell r="F6665">
            <v>625.42999999999995</v>
          </cell>
        </row>
        <row r="6666">
          <cell r="A6666">
            <v>87353</v>
          </cell>
          <cell r="B6666" t="str">
            <v>ARGAMASSA TRAÇO 1:3 (EM VOLUME DE CIMENTO E AREIA GROSSA ÚMIDA) PARA CHAPISCO CONVENCIONAL, PREPARO MECÂNICO COM MISTURADOR DE EIXO HORIZONTAL DE 300 KG. AF_08/2019</v>
          </cell>
          <cell r="C6666" t="str">
            <v>M3</v>
          </cell>
          <cell r="D6666">
            <v>432.83000000000004</v>
          </cell>
          <cell r="E6666">
            <v>97.24</v>
          </cell>
          <cell r="F6666">
            <v>530.07000000000005</v>
          </cell>
        </row>
        <row r="6667">
          <cell r="A6667">
            <v>87354</v>
          </cell>
          <cell r="B6667" t="str">
            <v>ARGAMASSA TRAÇO 1:3 (EM VOLUME DE CIMENTO E AREIA GROSSA ÚMIDA) PARA CHAPISCO CONVENCIONAL, PREPARO MECÂNICO COM MISTURADOR DE EIXO HORIZONTAL DE 600 KG. AF_08/2019</v>
          </cell>
          <cell r="C6667" t="str">
            <v>M3</v>
          </cell>
          <cell r="D6667">
            <v>423.52</v>
          </cell>
          <cell r="E6667">
            <v>61.5</v>
          </cell>
          <cell r="F6667">
            <v>485.02</v>
          </cell>
        </row>
        <row r="6668">
          <cell r="A6668">
            <v>87355</v>
          </cell>
          <cell r="B6668" t="str">
            <v>ARGAMASSA TRAÇO 1:4 (EM VOLUME DE CIMENTO E AREIA GROSSA ÚMIDA) PARA CHAPISCO CONVENCIONAL, PREPARO MECÂNICO COM MISTURADOR DE EIXO HORIZONTAL DE 160 KG. AF_08/2019</v>
          </cell>
          <cell r="C6668" t="str">
            <v>M3</v>
          </cell>
          <cell r="D6668">
            <v>400.26000000000005</v>
          </cell>
          <cell r="E6668">
            <v>133.81</v>
          </cell>
          <cell r="F6668">
            <v>534.07000000000005</v>
          </cell>
        </row>
        <row r="6669">
          <cell r="A6669">
            <v>87356</v>
          </cell>
          <cell r="B6669" t="str">
            <v>ARGAMASSA TRAÇO 1:4 (EM VOLUME DE CIMENTO E AREIA GROSSA ÚMIDA) PARA CHAPISCO CONVENCIONAL, PREPARO MECÂNICO COM MISTURADOR DE EIXO HORIZONTAL DE 300 KG. AF_08/2019</v>
          </cell>
          <cell r="C6669" t="str">
            <v>M3</v>
          </cell>
          <cell r="D6669">
            <v>383.87</v>
          </cell>
          <cell r="E6669">
            <v>85.39</v>
          </cell>
          <cell r="F6669">
            <v>469.26</v>
          </cell>
        </row>
        <row r="6670">
          <cell r="A6670">
            <v>87357</v>
          </cell>
          <cell r="B6670" t="str">
            <v>ARGAMASSA TRAÇO 1:4 (EM VOLUME DE CIMENTO E AREIA GROSSA ÚMIDA) PARA CHAPISCO CONVENCIONAL, PREPARO MECÂNICO COM MISTURADOR DE EIXO HORIZONTAL DE 600 KG. AF_08/2019</v>
          </cell>
          <cell r="C6670" t="str">
            <v>M3</v>
          </cell>
          <cell r="D6670">
            <v>376.25</v>
          </cell>
          <cell r="E6670">
            <v>59.96</v>
          </cell>
          <cell r="F6670">
            <v>436.21</v>
          </cell>
        </row>
        <row r="6671">
          <cell r="A6671">
            <v>87358</v>
          </cell>
          <cell r="B6671" t="str">
            <v>ARGAMASSA TRAÇO 1:5 (EM VOLUME DE CIMENTO E AREIA GROSSA ÚMIDA) COM ADIÇÃO DE EMULSÃO POLIMÉRICA PARA CHAPISCO ROLADO, PREPARO MECÂNICO COM MISTURADOR DE EIXO HORIZONTAL DE 300 KG. AF_08/2019</v>
          </cell>
          <cell r="C6671" t="str">
            <v>M3</v>
          </cell>
          <cell r="D6671">
            <v>2920.8300000000004</v>
          </cell>
          <cell r="E6671">
            <v>109.7</v>
          </cell>
          <cell r="F6671">
            <v>3030.53</v>
          </cell>
        </row>
        <row r="6672">
          <cell r="A6672">
            <v>87359</v>
          </cell>
          <cell r="B6672" t="str">
            <v>ARGAMASSA TRAÇO 1:5 (EM VOLUME DE CIMENTO E AREIA GROSSA ÚMIDA) COM ADIÇÃO DE EMULSÃO POLIMÉRICA PARA CHAPISCO ROLADO, PREPARO MECÂNICO COM MISTURADOR DE EIXO HORIZONTAL DE 600 KG. AF_08/2019</v>
          </cell>
          <cell r="C6672" t="str">
            <v>M3</v>
          </cell>
          <cell r="D6672">
            <v>2918.02</v>
          </cell>
          <cell r="E6672">
            <v>70.97</v>
          </cell>
          <cell r="F6672">
            <v>2988.99</v>
          </cell>
        </row>
        <row r="6673">
          <cell r="A6673">
            <v>87360</v>
          </cell>
          <cell r="B6673" t="str">
            <v>ARGAMASSA TRAÇO 1:3 (EM VOLUME DE CIMENTO E AREIA GROSSA ÚMIDA) COM ADIÇÃO DE EMULSÃO POLIMÉRICA PARA CHAPISCO ROLADO, PREPARO MECÂNICO COM MISTURADOR DE EIXO HORIZONTAL DE 160 KG. AF_08/2019</v>
          </cell>
          <cell r="C6673" t="str">
            <v>M3</v>
          </cell>
          <cell r="D6673">
            <v>2992.67</v>
          </cell>
          <cell r="E6673">
            <v>140.75</v>
          </cell>
          <cell r="F6673">
            <v>3133.42</v>
          </cell>
        </row>
        <row r="6674">
          <cell r="A6674">
            <v>87361</v>
          </cell>
          <cell r="B6674" t="str">
            <v>ARGAMASSA TRAÇO 1:3 (EM VOLUME DE CIMENTO E AREIA GROSSA ÚMIDA) COM ADIÇÃO DE EMULSÃO POLIMÉRICA PARA CHAPISCO ROLADO, PREPARO MECÂNICO COM MISTURADOR DE EIXO HORIZONTAL DE 300 KG. AF_08/2019</v>
          </cell>
          <cell r="C6674" t="str">
            <v>M3</v>
          </cell>
          <cell r="D6674">
            <v>2987.77</v>
          </cell>
          <cell r="E6674">
            <v>84.16</v>
          </cell>
          <cell r="F6674">
            <v>3071.93</v>
          </cell>
        </row>
        <row r="6675">
          <cell r="A6675">
            <v>87362</v>
          </cell>
          <cell r="B6675" t="str">
            <v>ARGAMASSA TRAÇO 1:3 (EM VOLUME DE CIMENTO E AREIA GROSSA ÚMIDA) COM ADIÇÃO DE EMULSÃO POLIMÉRICA PARA CHAPISCO ROLADO, PREPARO MECÂNICO COM MISTURADOR DE EIXO HORIZONTAL DE 600 KG. AF_08/2019</v>
          </cell>
          <cell r="C6675" t="str">
            <v>M3</v>
          </cell>
          <cell r="D6675">
            <v>3000.2799999999997</v>
          </cell>
          <cell r="E6675">
            <v>59.55</v>
          </cell>
          <cell r="F6675">
            <v>3059.83</v>
          </cell>
        </row>
        <row r="6676">
          <cell r="A6676">
            <v>87363</v>
          </cell>
          <cell r="B6676" t="str">
            <v>ARGAMASSA TRAÇO 1:4 (EM VOLUME DE CIMENTO E AREIA GROSSA ÚMIDA) COM ADIÇÃO DE EMULSÃO POLIMÉRICA PARA CHAPISCO ROLADO, PREPARO MECÂNICO COM MISTURADOR DE EIXO HORIZONTAL DE 300 KG. AF_08/2019</v>
          </cell>
          <cell r="C6676" t="str">
            <v>M3</v>
          </cell>
          <cell r="D6676">
            <v>2946.57</v>
          </cell>
          <cell r="E6676">
            <v>119.71</v>
          </cell>
          <cell r="F6676">
            <v>3066.28</v>
          </cell>
        </row>
        <row r="6677">
          <cell r="A6677">
            <v>87364</v>
          </cell>
          <cell r="B6677" t="str">
            <v>ARGAMASSA TRAÇO 1:4 (EM VOLUME DE CIMENTO E AREIA GROSSA ÚMIDA) COM ADIÇÃO DE EMULSÃO POLIMÉRICA PARA CHAPISCO ROLADO, PREPARO MECÂNICO COM MISTURADOR DE EIXO HORIZONTAL DE 600 KG. AF_08/2019</v>
          </cell>
          <cell r="C6677" t="str">
            <v>M3</v>
          </cell>
          <cell r="D6677">
            <v>2955.02</v>
          </cell>
          <cell r="E6677">
            <v>62.51</v>
          </cell>
          <cell r="F6677">
            <v>3017.53</v>
          </cell>
        </row>
        <row r="6678">
          <cell r="A6678">
            <v>87365</v>
          </cell>
          <cell r="B6678" t="str">
            <v>ARGAMASSA TRAÇO 1:7 (EM VOLUME DE CIMENTO E AREIA MÉDIA ÚMIDA) COM ADIÇÃO DE PLASTIFICANTE PARA EMBOÇO/MASSA ÚNICA/ASSENTAMENTO DE ALVENARIA DE VEDAÇÃO, PREPARO MANUAL. AF_08/2019</v>
          </cell>
          <cell r="C6678" t="str">
            <v>M3</v>
          </cell>
          <cell r="D6678">
            <v>409.08000000000004</v>
          </cell>
          <cell r="E6678">
            <v>172.9</v>
          </cell>
          <cell r="F6678">
            <v>581.98</v>
          </cell>
        </row>
        <row r="6679">
          <cell r="A6679">
            <v>87366</v>
          </cell>
          <cell r="B6679" t="str">
            <v>ARGAMASSA TRAÇO 1:6 (EM VOLUME DE CIMENTO E AREIA MÉDIA ÚMIDA) COM ADIÇÃO DE PLASTIFICANTE PARA EMBOÇO/MASSA ÚNICA/ASSENTAMENTO DE ALVENARIA DE VEDAÇÃO, PREPARO MANUAL. AF_08/2019</v>
          </cell>
          <cell r="C6679" t="str">
            <v>M3</v>
          </cell>
          <cell r="D6679">
            <v>431.39</v>
          </cell>
          <cell r="E6679">
            <v>178.35</v>
          </cell>
          <cell r="F6679">
            <v>609.74</v>
          </cell>
        </row>
        <row r="6680">
          <cell r="A6680">
            <v>87367</v>
          </cell>
          <cell r="B6680" t="str">
            <v>ARGAMASSA TRAÇO 1:1:6 (EM VOLUME DE CIMENTO, CAL E AREIA MÉDIA ÚMIDA) PARA EMBOÇO/MASSA ÚNICA/ASSENTAMENTO DE ALVENARIA DE VEDAÇÃO, PREPARO MANUAL. AF_08/2019</v>
          </cell>
          <cell r="C6680" t="str">
            <v>M3</v>
          </cell>
          <cell r="D6680">
            <v>503.53000000000009</v>
          </cell>
          <cell r="E6680">
            <v>179.79</v>
          </cell>
          <cell r="F6680">
            <v>683.32</v>
          </cell>
        </row>
        <row r="6681">
          <cell r="A6681">
            <v>87368</v>
          </cell>
          <cell r="B6681" t="str">
            <v>ARGAMASSA TRAÇO 1:1,5:7,5 (EM VOLUME DE CIMENTO, CAL E AREIA MÉDIA ÚMIDA) PARA EMBOÇO/MASSA ÚNICA/ASSENTAMENTO DE ALVENARIA DE VEDAÇÃO, PREPARO MANUAL. AF_08/2019</v>
          </cell>
          <cell r="C6681" t="str">
            <v>M3</v>
          </cell>
          <cell r="D6681">
            <v>486.43999999999994</v>
          </cell>
          <cell r="E6681">
            <v>181.23</v>
          </cell>
          <cell r="F6681">
            <v>667.67</v>
          </cell>
        </row>
        <row r="6682">
          <cell r="A6682">
            <v>87369</v>
          </cell>
          <cell r="B6682" t="str">
            <v>ARGAMASSA TRAÇO 1:2:8 (EM VOLUME DE CIMENTO, CAL E AREIA MÉDIA ÚMIDA) PARA EMBOÇO/MASSA ÚNICA/ASSENTAMENTO DE ALVENARIA DE VEDAÇÃO, PREPARO MANUAL. AF_08/2019</v>
          </cell>
          <cell r="C6682" t="str">
            <v>M3</v>
          </cell>
          <cell r="D6682">
            <v>498.46</v>
          </cell>
          <cell r="E6682">
            <v>177.7</v>
          </cell>
          <cell r="F6682">
            <v>676.16</v>
          </cell>
        </row>
        <row r="6683">
          <cell r="A6683">
            <v>87370</v>
          </cell>
          <cell r="B6683" t="str">
            <v>ARGAMASSA TRAÇO 1:2:9 (EM VOLUME DE CIMENTO, CAL E AREIA MÉDIA ÚMIDA) PARA EMBOÇO/MASSA ÚNICA/ASSENTAMENTO DE ALVENARIA DE VEDAÇÃO, PREPARO MANUAL. AF_08/2019</v>
          </cell>
          <cell r="C6683" t="str">
            <v>M3</v>
          </cell>
          <cell r="D6683">
            <v>478.59999999999991</v>
          </cell>
          <cell r="E6683">
            <v>178.83</v>
          </cell>
          <cell r="F6683">
            <v>657.43</v>
          </cell>
        </row>
        <row r="6684">
          <cell r="A6684">
            <v>87371</v>
          </cell>
          <cell r="B6684" t="str">
            <v>ARGAMASSA TRAÇO 1:3:12 (EM VOLUME DE CIMENTO, CAL E AREIA MÉDIA ÚMIDA) PARA EMBOÇO/MASSA ÚNICA/ASSENTAMENTO DE ALVENARIA DE VEDAÇÃO, PREPARO MANUAL. AF_08/2019</v>
          </cell>
          <cell r="C6684" t="str">
            <v>M3</v>
          </cell>
          <cell r="D6684">
            <v>468.60999999999996</v>
          </cell>
          <cell r="E6684">
            <v>174.19</v>
          </cell>
          <cell r="F6684">
            <v>642.79999999999995</v>
          </cell>
        </row>
        <row r="6685">
          <cell r="A6685">
            <v>87372</v>
          </cell>
          <cell r="B6685" t="str">
            <v>ARGAMASSA TRAÇO 1:3 (EM VOLUME DE CIMENTO E AREIA MÉDIA ÚMIDA) PARA CONTRAPISO, PREPARO MANUAL. AF_08/2019</v>
          </cell>
          <cell r="C6685" t="str">
            <v>M3</v>
          </cell>
          <cell r="D6685">
            <v>624.54</v>
          </cell>
          <cell r="E6685">
            <v>186.5</v>
          </cell>
          <cell r="F6685">
            <v>811.04</v>
          </cell>
        </row>
        <row r="6686">
          <cell r="A6686">
            <v>87373</v>
          </cell>
          <cell r="B6686" t="str">
            <v>ARGAMASSA TRAÇO 1:4 (EM VOLUME DE CIMENTO E AREIA MÉDIA ÚMIDA) PARA CONTRAPISO, PREPARO MANUAL. AF_08/2019</v>
          </cell>
          <cell r="C6686" t="str">
            <v>M3</v>
          </cell>
          <cell r="D6686">
            <v>558.25</v>
          </cell>
          <cell r="E6686">
            <v>176.42</v>
          </cell>
          <cell r="F6686">
            <v>734.67</v>
          </cell>
        </row>
        <row r="6687">
          <cell r="A6687">
            <v>87374</v>
          </cell>
          <cell r="B6687" t="str">
            <v>ARGAMASSA TRAÇO 1:5 (EM VOLUME DE CIMENTO E AREIA MÉDIA ÚMIDA) PARA CONTRAPISO, PREPARO MANUAL. AF_08/2019</v>
          </cell>
          <cell r="C6687" t="str">
            <v>M3</v>
          </cell>
          <cell r="D6687">
            <v>516.76</v>
          </cell>
          <cell r="E6687">
            <v>177.7</v>
          </cell>
          <cell r="F6687">
            <v>694.46</v>
          </cell>
        </row>
        <row r="6688">
          <cell r="A6688">
            <v>87375</v>
          </cell>
          <cell r="B6688" t="str">
            <v>ARGAMASSA TRAÇO 1:6 (EM VOLUME DE CIMENTO E AREIA MÉDIA ÚMIDA) PARA CONTRAPISO, PREPARO MANUAL. AF_08/2019</v>
          </cell>
          <cell r="C6688" t="str">
            <v>M3</v>
          </cell>
          <cell r="D6688">
            <v>488.91</v>
          </cell>
          <cell r="E6688">
            <v>181.07</v>
          </cell>
          <cell r="F6688">
            <v>669.98</v>
          </cell>
        </row>
        <row r="6689">
          <cell r="A6689">
            <v>87376</v>
          </cell>
          <cell r="B6689" t="str">
            <v>ARGAMASSA TRAÇO 1:5 (EM VOLUME DE CIMENTO E AREIA GROSSA ÚMIDA) PARA CHAPISCO CONVENCIONAL, PREPARO MANUAL. AF_08/2019</v>
          </cell>
          <cell r="C6689" t="str">
            <v>M3</v>
          </cell>
          <cell r="D6689">
            <v>409.63</v>
          </cell>
          <cell r="E6689">
            <v>172.9</v>
          </cell>
          <cell r="F6689">
            <v>582.53</v>
          </cell>
        </row>
        <row r="6690">
          <cell r="A6690">
            <v>87377</v>
          </cell>
          <cell r="B6690" t="str">
            <v>ARGAMASSA TRAÇO 1:3 (EM VOLUME DE CIMENTO E AREIA GROSSA ÚMIDA) PARA CHAPISCO CONVENCIONAL, PREPARO MANUAL. AF_08/2019</v>
          </cell>
          <cell r="C6690" t="str">
            <v>M3</v>
          </cell>
          <cell r="D6690">
            <v>489.11</v>
          </cell>
          <cell r="E6690">
            <v>176.42</v>
          </cell>
          <cell r="F6690">
            <v>665.53</v>
          </cell>
        </row>
        <row r="6691">
          <cell r="A6691">
            <v>87378</v>
          </cell>
          <cell r="B6691" t="str">
            <v>ARGAMASSA TRAÇO 1:4 (EM VOLUME DE CIMENTO E AREIA GROSSA ÚMIDA) PARA CHAPISCO CONVENCIONAL, PREPARO MANUAL. AF_08/2019</v>
          </cell>
          <cell r="C6691" t="str">
            <v>M3</v>
          </cell>
          <cell r="D6691">
            <v>439.53000000000009</v>
          </cell>
          <cell r="E6691">
            <v>170.66</v>
          </cell>
          <cell r="F6691">
            <v>610.19000000000005</v>
          </cell>
        </row>
        <row r="6692">
          <cell r="A6692">
            <v>87379</v>
          </cell>
          <cell r="B6692" t="str">
            <v>ARGAMASSA TRAÇO 1:5 (EM VOLUME DE CIMENTO E AREIA GROSSA ÚMIDA) COM ADIÇÃO DE EMULSÃO POLIMÉRICA PARA CHAPISCO ROLADO, PREPARO MANUAL. AF_08/2019</v>
          </cell>
          <cell r="C6692" t="str">
            <v>M3</v>
          </cell>
          <cell r="D6692">
            <v>3001.8199999999997</v>
          </cell>
          <cell r="E6692">
            <v>170.49</v>
          </cell>
          <cell r="F6692">
            <v>3172.31</v>
          </cell>
        </row>
        <row r="6693">
          <cell r="A6693">
            <v>87380</v>
          </cell>
          <cell r="B6693" t="str">
            <v>ARGAMASSA TRAÇO 1:3 (EM VOLUME DE CIMENTO E AREIA GROSSA ÚMIDA) COM ADIÇÃO DE EMULSÃO POLIMÉRICA PARA CHAPISCO ROLADO, PREPARO MANUAL. AF_08/2019</v>
          </cell>
          <cell r="C6693" t="str">
            <v>M3</v>
          </cell>
          <cell r="D6693">
            <v>3079.34</v>
          </cell>
          <cell r="E6693">
            <v>174.02</v>
          </cell>
          <cell r="F6693">
            <v>3253.36</v>
          </cell>
        </row>
        <row r="6694">
          <cell r="A6694">
            <v>87381</v>
          </cell>
          <cell r="B6694" t="str">
            <v>ARGAMASSA TRAÇO 1:4 (EM VOLUME DE CIMENTO E AREIA GROSSA ÚMIDA) COM ADIÇÃO DE EMULSÃO POLIMÉRICA PARA CHAPISCO ROLADO, PREPARO MANUAL. AF_08/2019</v>
          </cell>
          <cell r="C6694" t="str">
            <v>M3</v>
          </cell>
          <cell r="D6694">
            <v>3030.6499999999996</v>
          </cell>
          <cell r="E6694">
            <v>168.26</v>
          </cell>
          <cell r="F6694">
            <v>3198.91</v>
          </cell>
        </row>
        <row r="6695">
          <cell r="A6695">
            <v>87382</v>
          </cell>
          <cell r="B6695" t="str">
            <v>ARGAMASSA INDUSTRIALIZADA MULTIUSO PARA REVESTIMENTOS E ASSENTAMENTO DA ALVENARIA, PREPARO COM MISTURADOR DE EIXO HORIZONTAL DE 160 KG. AF_08/2019</v>
          </cell>
          <cell r="C6695" t="str">
            <v>M3</v>
          </cell>
          <cell r="D6695">
            <v>1473.46</v>
          </cell>
          <cell r="E6695">
            <v>91.11</v>
          </cell>
          <cell r="F6695">
            <v>1564.57</v>
          </cell>
        </row>
        <row r="6696">
          <cell r="A6696">
            <v>87383</v>
          </cell>
          <cell r="B6696" t="str">
            <v>ARGAMASSA INDUSTRIALIZADA MULTIUSO PARA REVESTIMENTOS E ASSENTAMENTO DA ALVENARIA, PREPARO COM MISTURADOR DE EIXO HORIZONTAL DE 300 KG. AF_08/2019</v>
          </cell>
          <cell r="C6696" t="str">
            <v>M3</v>
          </cell>
          <cell r="D6696">
            <v>1480.72</v>
          </cell>
          <cell r="E6696">
            <v>71.5</v>
          </cell>
          <cell r="F6696">
            <v>1552.22</v>
          </cell>
        </row>
        <row r="6697">
          <cell r="A6697">
            <v>87384</v>
          </cell>
          <cell r="B6697" t="str">
            <v>ARGAMASSA INDUSTRIALIZADA MULTIUSO PARA REVESTIMENTOS E ASSENTAMENTO DA ALVENARIA, PREPARO COM MISTURADOR DE EIXO HORIZONTAL DE 600 KG. AF_08/2019</v>
          </cell>
          <cell r="C6697" t="str">
            <v>M3</v>
          </cell>
          <cell r="D6697">
            <v>1484.05</v>
          </cell>
          <cell r="E6697">
            <v>52.02</v>
          </cell>
          <cell r="F6697">
            <v>1536.07</v>
          </cell>
        </row>
        <row r="6698">
          <cell r="A6698">
            <v>87385</v>
          </cell>
          <cell r="B6698" t="str">
            <v>ARGAMASSA PRONTA PARA CONTRAPISO, PREPARO COM MISTURADOR DE EIXO HORIZONTAL DE 160 KG. AF_08/2019</v>
          </cell>
          <cell r="C6698" t="str">
            <v>M3</v>
          </cell>
          <cell r="D6698">
            <v>1713.34</v>
          </cell>
          <cell r="E6698">
            <v>108.68</v>
          </cell>
          <cell r="F6698">
            <v>1822.02</v>
          </cell>
        </row>
        <row r="6699">
          <cell r="A6699">
            <v>87386</v>
          </cell>
          <cell r="B6699" t="str">
            <v>ARGAMASSA PRONTA PARA CONTRAPISO, PREPARO COM MISTURADOR DE EIXO HORIZONTAL DE 300 KG. AF_08/2019</v>
          </cell>
          <cell r="C6699" t="str">
            <v>M3</v>
          </cell>
          <cell r="D6699">
            <v>1720.12</v>
          </cell>
          <cell r="E6699">
            <v>82.12</v>
          </cell>
          <cell r="F6699">
            <v>1802.24</v>
          </cell>
        </row>
        <row r="6700">
          <cell r="A6700">
            <v>87387</v>
          </cell>
          <cell r="B6700" t="str">
            <v>ARGAMASSA PRONTA PARA CONTRAPISO, PREPARO COM MISTURADOR DE EIXO HORIZONTAL DE 600 KG. AF_08/2019</v>
          </cell>
          <cell r="C6700" t="str">
            <v>M3</v>
          </cell>
          <cell r="D6700">
            <v>1726.1299999999999</v>
          </cell>
          <cell r="E6700">
            <v>60.93</v>
          </cell>
          <cell r="F6700">
            <v>1787.06</v>
          </cell>
        </row>
        <row r="6701">
          <cell r="A6701">
            <v>87388</v>
          </cell>
          <cell r="B6701" t="str">
            <v>ARGAMASSA PARA REVESTIMENTO DECORATIVO MONOCAMADA (MONOCAPA), PREPARO COM MISTURADOR DE EIXO HORIZONTAL DE 160 KG. AF_08/2019</v>
          </cell>
          <cell r="C6701" t="str">
            <v>M3</v>
          </cell>
          <cell r="D6701">
            <v>4208.67</v>
          </cell>
          <cell r="E6701">
            <v>91.72</v>
          </cell>
          <cell r="F6701">
            <v>4300.3900000000003</v>
          </cell>
        </row>
        <row r="6702">
          <cell r="A6702">
            <v>87389</v>
          </cell>
          <cell r="B6702" t="str">
            <v>ARGAMASSA PARA REVESTIMENTO DECORATIVO MONOCAMADA (MONOCAPA), PREPARO COM MISTURADOR DE EIXO HORIZONTAL DE 300 KG. AF_08/2019</v>
          </cell>
          <cell r="C6702" t="str">
            <v>M3</v>
          </cell>
          <cell r="D6702">
            <v>4236.05</v>
          </cell>
          <cell r="E6702">
            <v>70.88</v>
          </cell>
          <cell r="F6702">
            <v>4306.93</v>
          </cell>
        </row>
        <row r="6703">
          <cell r="A6703">
            <v>87390</v>
          </cell>
          <cell r="B6703" t="str">
            <v>ARGAMASSA PARA REVESTIMENTO DECORATIVO MONOCAMADA (MONOCAPA), PREPARO COM MISTURADOR DE EIXO HORIZONTAL DE 600 KG. AF_08/2019</v>
          </cell>
          <cell r="C6703" t="str">
            <v>M3</v>
          </cell>
          <cell r="D6703">
            <v>4267.29</v>
          </cell>
          <cell r="E6703">
            <v>52.02</v>
          </cell>
          <cell r="F6703">
            <v>4319.3100000000004</v>
          </cell>
        </row>
        <row r="6704">
          <cell r="A6704">
            <v>87391</v>
          </cell>
          <cell r="B6704" t="str">
            <v>ARGAMASSA INDUSTRIALIZADA PARA CHAPISCO ROLADO, PREPARO COM MISTURADOR DE EIXO HORIZONTAL DE 160 KG. AF_08/2019</v>
          </cell>
          <cell r="C6704" t="str">
            <v>M3</v>
          </cell>
          <cell r="D6704">
            <v>4664.0199999999995</v>
          </cell>
          <cell r="E6704">
            <v>118.89</v>
          </cell>
          <cell r="F6704">
            <v>4782.91</v>
          </cell>
        </row>
        <row r="6705">
          <cell r="A6705">
            <v>87393</v>
          </cell>
          <cell r="B6705" t="str">
            <v>ARGAMASSA INDUSTRIALIZADA PARA CHAPISCO ROLADO, PREPARO COM MISTURADOR DE EIXO HORIZONTAL DE 300 KG. AF_08/2019</v>
          </cell>
          <cell r="C6705" t="str">
            <v>M3</v>
          </cell>
          <cell r="D6705">
            <v>4717.82</v>
          </cell>
          <cell r="E6705">
            <v>96.42</v>
          </cell>
          <cell r="F6705">
            <v>4814.24</v>
          </cell>
        </row>
        <row r="6706">
          <cell r="A6706">
            <v>87394</v>
          </cell>
          <cell r="B6706" t="str">
            <v>ARGAMASSA INDUSTRIALIZADA PARA CHAPISCO ROLADO, PREPARO COM MISTURADOR DE EIXO HORIZONTAL DE 600 KG. AF_08/2019</v>
          </cell>
          <cell r="C6706" t="str">
            <v>M3</v>
          </cell>
          <cell r="D6706">
            <v>4770.1499999999996</v>
          </cell>
          <cell r="E6706">
            <v>74.83</v>
          </cell>
          <cell r="F6706">
            <v>4844.9799999999996</v>
          </cell>
        </row>
        <row r="6707">
          <cell r="A6707">
            <v>87395</v>
          </cell>
          <cell r="B6707" t="str">
            <v>ARGAMASSA INDUSTRIALIZADA PARA CHAPISCO COLANTE, PREPARO COM MISTURADOR DE EIXO HORIZONTAL DE 160 KG. AF_08/2019</v>
          </cell>
          <cell r="C6707" t="str">
            <v>M3</v>
          </cell>
          <cell r="D6707">
            <v>2924.1</v>
          </cell>
          <cell r="E6707">
            <v>118.89</v>
          </cell>
          <cell r="F6707">
            <v>3042.99</v>
          </cell>
        </row>
        <row r="6708">
          <cell r="A6708">
            <v>87396</v>
          </cell>
          <cell r="B6708" t="str">
            <v>ARGAMASSA INDUSTRIALIZADA PARA CHAPISCO COLANTE, PREPARO COM MISTURADOR DE EIXO HORIZONTAL DE 300 KG. AF_08/2019</v>
          </cell>
          <cell r="C6708" t="str">
            <v>M3</v>
          </cell>
          <cell r="D6708">
            <v>2954.52</v>
          </cell>
          <cell r="E6708">
            <v>96.42</v>
          </cell>
          <cell r="F6708">
            <v>3050.94</v>
          </cell>
        </row>
        <row r="6709">
          <cell r="A6709">
            <v>87397</v>
          </cell>
          <cell r="B6709" t="str">
            <v>ARGAMASSA INDUSTRIALIZADA PARA CHAPISCO COLANTE, PREPARO COM MISTURADOR DE EIXO HORIZONTAL DE 600 KG. AF_08/2019</v>
          </cell>
          <cell r="C6709" t="str">
            <v>M3</v>
          </cell>
          <cell r="D6709">
            <v>2984.53</v>
          </cell>
          <cell r="E6709">
            <v>74.83</v>
          </cell>
          <cell r="F6709">
            <v>3059.36</v>
          </cell>
        </row>
        <row r="6710">
          <cell r="A6710">
            <v>87398</v>
          </cell>
          <cell r="B6710" t="str">
            <v>ARGAMASSA INDUSTRIALIZADA MULTIUSO PARA REVESTIMENTOS E ASSENTAMENTO DA ALVENARIA, PREPARO MANUAL. AF_08/2019</v>
          </cell>
          <cell r="C6710" t="str">
            <v>M3</v>
          </cell>
          <cell r="D6710">
            <v>1578.95</v>
          </cell>
          <cell r="E6710">
            <v>201.56</v>
          </cell>
          <cell r="F6710">
            <v>1780.51</v>
          </cell>
        </row>
        <row r="6711">
          <cell r="A6711">
            <v>87399</v>
          </cell>
          <cell r="B6711" t="str">
            <v>ARGAMASSA PRONTA PARA CONTRAPISO, PREPARO MANUAL. AF_08/2019</v>
          </cell>
          <cell r="C6711" t="str">
            <v>M3</v>
          </cell>
          <cell r="D6711">
            <v>1821.9699999999998</v>
          </cell>
          <cell r="E6711">
            <v>216.61</v>
          </cell>
          <cell r="F6711">
            <v>2038.58</v>
          </cell>
        </row>
        <row r="6712">
          <cell r="A6712">
            <v>87401</v>
          </cell>
          <cell r="B6712" t="str">
            <v>ARGAMASSA INDUSTRIALIZADA PARA CHAPISCO ROLADO, PREPARO MANUAL. AF_08/2019</v>
          </cell>
          <cell r="C6712" t="str">
            <v>M3</v>
          </cell>
          <cell r="D6712">
            <v>4839.49</v>
          </cell>
          <cell r="E6712">
            <v>252.63</v>
          </cell>
          <cell r="F6712">
            <v>5092.12</v>
          </cell>
        </row>
        <row r="6713">
          <cell r="A6713">
            <v>87402</v>
          </cell>
          <cell r="B6713" t="str">
            <v>ARGAMASSA INDUSTRIALIZADA PARA CHAPISCO COLANTE, PREPARO MANUAL. AF_08/2019</v>
          </cell>
          <cell r="C6713" t="str">
            <v>M3</v>
          </cell>
          <cell r="D6713">
            <v>3063.94</v>
          </cell>
          <cell r="E6713">
            <v>252.63</v>
          </cell>
          <cell r="F6713">
            <v>3316.57</v>
          </cell>
        </row>
        <row r="6714">
          <cell r="A6714">
            <v>87404</v>
          </cell>
          <cell r="B6714" t="str">
            <v>ARGAMASSA PARA REVESTIMENTO DECORATIVO MONOCAMADA (MONOCAPA), MISTURA E PROJEÇÃO DE 1,5 M3/H DE ARGAMASSA. AF_08/2019</v>
          </cell>
          <cell r="C6714" t="str">
            <v>M3</v>
          </cell>
          <cell r="D6714">
            <v>4361.29</v>
          </cell>
          <cell r="E6714">
            <v>128.29</v>
          </cell>
          <cell r="F6714">
            <v>4489.58</v>
          </cell>
        </row>
        <row r="6715">
          <cell r="A6715">
            <v>87405</v>
          </cell>
          <cell r="B6715" t="str">
            <v>ARGAMASSA PARA REVESTIMENTO DECORATIVO MONOCAMADA (MONOCAPA), MISTURA E PROJEÇÃO DE 2 M3/H DE ARGAMASSA. AF_06/2014</v>
          </cell>
          <cell r="C6715" t="str">
            <v>M3</v>
          </cell>
          <cell r="D6715">
            <v>4388.63</v>
          </cell>
          <cell r="E6715">
            <v>96.22</v>
          </cell>
          <cell r="F6715">
            <v>4484.8500000000004</v>
          </cell>
        </row>
        <row r="6716">
          <cell r="A6716">
            <v>87407</v>
          </cell>
          <cell r="B6716" t="str">
            <v>ARGAMASSA INDUSTRIALIZADA PARA REVESTIMENTOS, MISTURA E PROJEÇÃO DE 1,5 M³/H DE ARGAMASSA. AF_08/2019</v>
          </cell>
          <cell r="C6716" t="str">
            <v>M3</v>
          </cell>
          <cell r="D6716">
            <v>1510.39</v>
          </cell>
          <cell r="E6716">
            <v>86.61</v>
          </cell>
          <cell r="F6716">
            <v>1597</v>
          </cell>
        </row>
        <row r="6717">
          <cell r="A6717">
            <v>87408</v>
          </cell>
          <cell r="B6717" t="str">
            <v>ARGAMASSA INDUSTRIALIZADA PARA REVESTIMENTOS, MISTURA E PROJEÇÃO DE 2 M³/H DE ARGAMASSA. AF_06/2014</v>
          </cell>
          <cell r="C6717" t="str">
            <v>M3</v>
          </cell>
          <cell r="D6717">
            <v>1511.45</v>
          </cell>
          <cell r="E6717">
            <v>64.959999999999994</v>
          </cell>
          <cell r="F6717">
            <v>1576.41</v>
          </cell>
        </row>
        <row r="6718">
          <cell r="A6718">
            <v>87410</v>
          </cell>
          <cell r="B6718" t="str">
            <v>ARGAMASSA À BASE DE GESSO, MISTURA E PROJEÇÃO DE 1,5 M³/H DE ARGAMASSA. AF_08/2019</v>
          </cell>
          <cell r="C6718" t="str">
            <v>M3</v>
          </cell>
          <cell r="D6718">
            <v>752.06</v>
          </cell>
          <cell r="E6718">
            <v>120.73</v>
          </cell>
          <cell r="F6718">
            <v>872.79</v>
          </cell>
        </row>
        <row r="6719">
          <cell r="A6719">
            <v>88626</v>
          </cell>
          <cell r="B6719" t="str">
            <v>ARGAMASSA TRAÇO 1:0,5:4,5 (EM VOLUME DE CIMENTO, CAL E AREIA MÉDIA ÚMIDA), PREPARO MECÂNICO COM BETONEIRA 400 L. AF_08/2019</v>
          </cell>
          <cell r="C6719" t="str">
            <v>M3</v>
          </cell>
          <cell r="D6719">
            <v>455.61</v>
          </cell>
          <cell r="E6719">
            <v>79.260000000000005</v>
          </cell>
          <cell r="F6719">
            <v>534.87</v>
          </cell>
        </row>
        <row r="6720">
          <cell r="A6720">
            <v>88627</v>
          </cell>
          <cell r="B6720" t="str">
            <v>ARGAMASSA TRAÇO 1:0,5:4,5 (EM VOLUME DE CIMENTO, CAL E AREIA MÉDIA ÚMIDA) PARA ASSENTAMENTO DE ALVENARIA, PREPARO MANUAL. AF_08/2019</v>
          </cell>
          <cell r="C6720" t="str">
            <v>M3</v>
          </cell>
          <cell r="D6720">
            <v>498.07</v>
          </cell>
          <cell r="E6720">
            <v>140.56</v>
          </cell>
          <cell r="F6720">
            <v>638.63</v>
          </cell>
        </row>
        <row r="6721">
          <cell r="A6721">
            <v>88628</v>
          </cell>
          <cell r="B6721" t="str">
            <v>ARGAMASSA TRAÇO 1:3 (EM VOLUME DE CIMENTO E AREIA MÉDIA ÚMIDA), PREPARO MECÂNICO COM BETONEIRA 400 L. AF_08/2019</v>
          </cell>
          <cell r="C6721" t="str">
            <v>M3</v>
          </cell>
          <cell r="D6721">
            <v>479.44999999999993</v>
          </cell>
          <cell r="E6721">
            <v>69.86</v>
          </cell>
          <cell r="F6721">
            <v>549.30999999999995</v>
          </cell>
        </row>
        <row r="6722">
          <cell r="A6722">
            <v>88629</v>
          </cell>
          <cell r="B6722" t="str">
            <v>ARGAMASSA TRAÇO 1:3 (EM VOLUME DE CIMENTO E AREIA MÉDIA ÚMIDA), PREPARO MANUAL. AF_08/2019</v>
          </cell>
          <cell r="C6722" t="str">
            <v>M3</v>
          </cell>
          <cell r="D6722">
            <v>523.29</v>
          </cell>
          <cell r="E6722">
            <v>137.19</v>
          </cell>
          <cell r="F6722">
            <v>660.48</v>
          </cell>
        </row>
        <row r="6723">
          <cell r="A6723">
            <v>88630</v>
          </cell>
          <cell r="B6723" t="str">
            <v>ARGAMASSA TRAÇO 1:4 (CIMENTO E AREIA MÉDIA), PREPARO MECÂNICO COM BETONEIRA 400 L. AF_08/2014</v>
          </cell>
          <cell r="C6723" t="str">
            <v>M3</v>
          </cell>
          <cell r="D6723">
            <v>411.97</v>
          </cell>
          <cell r="E6723">
            <v>68.63</v>
          </cell>
          <cell r="F6723">
            <v>480.6</v>
          </cell>
        </row>
        <row r="6724">
          <cell r="A6724">
            <v>88631</v>
          </cell>
          <cell r="B6724" t="str">
            <v>ARGAMASSA TRAÇO 1:4 (EM VOLUME DE CIMENTO E AREIA MÉDIA ÚMIDA), PREPARO MANUAL. AF_08/2019</v>
          </cell>
          <cell r="C6724" t="str">
            <v>M3</v>
          </cell>
          <cell r="D6724">
            <v>467.95999999999992</v>
          </cell>
          <cell r="E6724">
            <v>132.72</v>
          </cell>
          <cell r="F6724">
            <v>600.67999999999995</v>
          </cell>
        </row>
        <row r="6725">
          <cell r="A6725">
            <v>88715</v>
          </cell>
          <cell r="B6725" t="str">
            <v>ARGAMASSA TRAÇO 1:2:9 (EM VOLUME DE CIMENTO, CAL E AREIA MÉDIA ÚMIDA) PARA EMBOÇO/MASSA ÚNICA/ASSENTAMENTO DE ALVENARIA DE VEDAÇÃO, PREPARO MECÂNICO COM BETONEIRA 400 L. AF_08/2019</v>
          </cell>
          <cell r="C6725" t="str">
            <v>M3</v>
          </cell>
          <cell r="D6725">
            <v>426.52</v>
          </cell>
          <cell r="E6725">
            <v>87.03</v>
          </cell>
          <cell r="F6725">
            <v>513.54999999999995</v>
          </cell>
        </row>
        <row r="6726">
          <cell r="A6726">
            <v>95563</v>
          </cell>
          <cell r="B6726" t="str">
            <v>ARGAMASSA TRAÇO 1:1,93 (EM VOLUME DE CIMENTO E AREIA MÉDIA ÚMIDA), FCK 20 MPA, PREPARO MECÂNICO COM MISTURADOR DUPLO HORIZONTAL DE ALTA TURBULÊNCIA. AF_03/2020</v>
          </cell>
          <cell r="C6726" t="str">
            <v>M3</v>
          </cell>
          <cell r="D6726">
            <v>659.26</v>
          </cell>
          <cell r="E6726">
            <v>143.62</v>
          </cell>
          <cell r="F6726">
            <v>802.88</v>
          </cell>
        </row>
        <row r="6727">
          <cell r="A6727">
            <v>100464</v>
          </cell>
          <cell r="B6727" t="str">
            <v>ARGAMASSA TRAÇO 1:0,5:4,5  (EM VOLUME DE CIMENTO, CAL E AREIA MÉDIA ÚMIDA), PREPARO MECÂNICO COM MISTURADOR DE EIXO HORIZONTAL DE 160 KG. AF_08/2019</v>
          </cell>
          <cell r="C6727" t="str">
            <v>M3</v>
          </cell>
          <cell r="D6727">
            <v>459.91</v>
          </cell>
          <cell r="E6727">
            <v>108.68</v>
          </cell>
          <cell r="F6727">
            <v>568.59</v>
          </cell>
        </row>
        <row r="6728">
          <cell r="A6728">
            <v>100465</v>
          </cell>
          <cell r="B6728" t="str">
            <v>ARGAMASSA TRAÇO 1:0,5:4,5  (EM VOLUME DE CIMENTO, CAL E AREIA MÉDIA ÚMIDA), PREPARO MECÂNICO COM MISTURADOR DE EIXO HORIZONTAL DE 300 KG. AF_08/2019</v>
          </cell>
          <cell r="C6728" t="str">
            <v>M3</v>
          </cell>
          <cell r="D6728">
            <v>448.46999999999997</v>
          </cell>
          <cell r="E6728">
            <v>71.7</v>
          </cell>
          <cell r="F6728">
            <v>520.16999999999996</v>
          </cell>
        </row>
        <row r="6729">
          <cell r="A6729">
            <v>100466</v>
          </cell>
          <cell r="B6729" t="str">
            <v>ARGAMASSA TRAÇO 1:0,5:4,5  (EM VOLUME DE CIMENTO, CAL E AREIA MÉDIA ÚMIDA), PREPARO MECÂNICO COM MISTURADOR DE EIXO HORIZONTAL DE 600 KG. AF_08/2019</v>
          </cell>
          <cell r="C6729" t="str">
            <v>M3</v>
          </cell>
          <cell r="D6729">
            <v>443.7</v>
          </cell>
          <cell r="E6729">
            <v>50.94</v>
          </cell>
          <cell r="F6729">
            <v>494.64</v>
          </cell>
        </row>
        <row r="6730">
          <cell r="A6730">
            <v>100468</v>
          </cell>
          <cell r="B6730" t="str">
            <v>ARGAMASSA TRAÇO 1:3 (EM VOLUME DE CIMENTO E AREIA MÉDIA ÚMIDA), PREPARO MECÂNICO COM MISTURADOR DE EIXO HORIZONTAL DE 160 KG. AF_08/2019</v>
          </cell>
          <cell r="C6730" t="str">
            <v>M3</v>
          </cell>
          <cell r="D6730">
            <v>539.67999999999995</v>
          </cell>
          <cell r="E6730">
            <v>138.72</v>
          </cell>
          <cell r="F6730">
            <v>678.4</v>
          </cell>
        </row>
        <row r="6731">
          <cell r="A6731">
            <v>100469</v>
          </cell>
          <cell r="B6731" t="str">
            <v>ARGAMASSA TRAÇO 1:3 (EM VOLUME DE CIMENTO E AREIA MÉDIA ÚMIDA), PREPARO MECÂNICO COM MISTURADOR DE EIXO HORIZONTAL DE 300 KG. AF_08/2019</v>
          </cell>
          <cell r="C6731" t="str">
            <v>M3</v>
          </cell>
          <cell r="D6731">
            <v>472.26</v>
          </cell>
          <cell r="E6731">
            <v>66.39</v>
          </cell>
          <cell r="F6731">
            <v>538.65</v>
          </cell>
        </row>
        <row r="6732">
          <cell r="A6732">
            <v>100470</v>
          </cell>
          <cell r="B6732" t="str">
            <v>ARGAMASSA TRAÇO 1:3 (EM VOLUME DE CIMENTO E AREIA MÉDIA ÚMIDA), PREPARO MECÂNICO COM MISTURADOR DE EIXO HORIZONTAL DE 600 KG. AF_08/2019</v>
          </cell>
          <cell r="C6732" t="str">
            <v>M3</v>
          </cell>
          <cell r="D6732">
            <v>429.19</v>
          </cell>
          <cell r="E6732">
            <v>66.39</v>
          </cell>
          <cell r="F6732">
            <v>495.58</v>
          </cell>
        </row>
        <row r="6733">
          <cell r="A6733">
            <v>100472</v>
          </cell>
          <cell r="B6733" t="str">
            <v>ARGAMASSA TRAÇO 1:4 (EM VOLUME DE CIMENTO E AREIA MÉDIA ÚMIDA), PREPARO MECÂNICO COM MISTURADOR DE EIXO HORIZONTAL DE 160 KG. AF_08/2019</v>
          </cell>
          <cell r="C6733" t="str">
            <v>M3</v>
          </cell>
          <cell r="D6733">
            <v>437.9</v>
          </cell>
          <cell r="E6733">
            <v>117.27</v>
          </cell>
          <cell r="F6733">
            <v>555.16999999999996</v>
          </cell>
        </row>
        <row r="6734">
          <cell r="A6734">
            <v>100473</v>
          </cell>
          <cell r="B6734" t="str">
            <v>ARGAMASSA TRAÇO 1:4 (EM VOLUME DE CIMENTO E AREIA MÉDIA ÚMIDA), PREPARO MECÂNICO COM MISTURADOR DE EIXO HORIZONTAL DE 300 KG. AF_08/2019</v>
          </cell>
          <cell r="C6734" t="str">
            <v>M3</v>
          </cell>
          <cell r="D6734">
            <v>422.24</v>
          </cell>
          <cell r="E6734">
            <v>72.11</v>
          </cell>
          <cell r="F6734">
            <v>494.35</v>
          </cell>
        </row>
        <row r="6735">
          <cell r="A6735">
            <v>100474</v>
          </cell>
          <cell r="B6735" t="str">
            <v>ARGAMASSA TRAÇO 1:4 (EM VOLUME DE CIMENTO E AREIA MÉDIA ÚMIDA), PREPARO MECÂNICO COM MISTURADOR DE EIXO HORIZONTAL DE 600 KG. AF_08/2019</v>
          </cell>
          <cell r="C6735" t="str">
            <v>M3</v>
          </cell>
          <cell r="D6735">
            <v>417.22999999999996</v>
          </cell>
          <cell r="E6735">
            <v>48.54</v>
          </cell>
          <cell r="F6735">
            <v>465.77</v>
          </cell>
        </row>
        <row r="6736">
          <cell r="A6736">
            <v>100475</v>
          </cell>
          <cell r="B6736" t="str">
            <v>ARGAMASSA TRAÇO 1:3 (EM VOLUME DE CIMENTO E AREIA MÉDIA ÚMIDA) COM ADIÇÃO DE IMPERMEABILIZANTE, PREPARO MECÂNICO COM BETONEIRA 400 L. AF_08/2019</v>
          </cell>
          <cell r="C6736" t="str">
            <v>M3</v>
          </cell>
          <cell r="D6736">
            <v>637</v>
          </cell>
          <cell r="E6736">
            <v>76.61</v>
          </cell>
          <cell r="F6736">
            <v>713.61</v>
          </cell>
        </row>
        <row r="6737">
          <cell r="A6737">
            <v>100477</v>
          </cell>
          <cell r="B6737" t="str">
            <v>ARGAMASSA TRAÇO 1:3 (EM VOLUME DE CIMENTO E AREIA MÉDIA ÚMIDA) COM ADIÇÃO DE IMPERMEABILIZANTE, PREPARO MECÂNICO COM MISTURADOR DE EIXO HORIZONTAL DE 160 KG. AF_08/2019</v>
          </cell>
          <cell r="C6737" t="str">
            <v>M3</v>
          </cell>
          <cell r="D6737">
            <v>648.25</v>
          </cell>
          <cell r="E6737">
            <v>145.44999999999999</v>
          </cell>
          <cell r="F6737">
            <v>793.7</v>
          </cell>
        </row>
        <row r="6738">
          <cell r="A6738">
            <v>100478</v>
          </cell>
          <cell r="B6738" t="str">
            <v>ARGAMASSA TRAÇO 1:3 (EM VOLUME DE CIMENTO E AREIA MÉDIA ÚMIDA) COM ADIÇÃO DE IMPERMEABILIZANTE, PREPARO MECÂNICO COM MISTURADOR DE EIXO HORIZONTAL DE 300 KG. AF_08/2019</v>
          </cell>
          <cell r="C6738" t="str">
            <v>M3</v>
          </cell>
          <cell r="D6738">
            <v>625.99</v>
          </cell>
          <cell r="E6738">
            <v>73.13</v>
          </cell>
          <cell r="F6738">
            <v>699.12</v>
          </cell>
        </row>
        <row r="6739">
          <cell r="A6739">
            <v>100479</v>
          </cell>
          <cell r="B6739" t="str">
            <v>ARGAMASSA TRAÇO 1:3 (EM VOLUME DE CIMENTO E AREIA MÉDIA ÚMIDA) COM ADIÇÃO DE IMPERMEABILIZANTE, PREPARO MECÂNICO COM MISTURADOR DE EIXO HORIZONTAL DE 600 KG. AF_08/2019</v>
          </cell>
          <cell r="C6739" t="str">
            <v>M3</v>
          </cell>
          <cell r="D6739">
            <v>622.56000000000006</v>
          </cell>
          <cell r="E6739">
            <v>54.27</v>
          </cell>
          <cell r="F6739">
            <v>676.83</v>
          </cell>
        </row>
        <row r="6740">
          <cell r="A6740">
            <v>100480</v>
          </cell>
          <cell r="B6740" t="str">
            <v>ARGAMASSA TRAÇO 1:3 (EM VOLUME DE CIMENTO E AREIA MÉDIA ÚMIDA) COM ADIÇÃO DE IMPERMEABILIZANTE, PREPARO MANUAL. AF_08/2019</v>
          </cell>
          <cell r="C6740" t="str">
            <v>M3</v>
          </cell>
          <cell r="D6740">
            <v>680.18999999999994</v>
          </cell>
          <cell r="E6740">
            <v>142.47999999999999</v>
          </cell>
          <cell r="F6740">
            <v>822.67</v>
          </cell>
        </row>
        <row r="6741">
          <cell r="A6741">
            <v>100481</v>
          </cell>
          <cell r="B6741" t="str">
            <v>ARGAMASSA TRAÇO 1:4 (EM VOLUME DE CIMENTO E AREIA MÉDIA ÚMIDA) COM ADIÇÃO DE IMPERMEABILIZANTE, PREPARO MECÂNICO COM BETONEIRA 400 L. AF_08/2019</v>
          </cell>
          <cell r="C6741" t="str">
            <v>M3</v>
          </cell>
          <cell r="D6741">
            <v>550.81999999999994</v>
          </cell>
          <cell r="E6741">
            <v>71.7</v>
          </cell>
          <cell r="F6741">
            <v>622.52</v>
          </cell>
        </row>
        <row r="6742">
          <cell r="A6742">
            <v>100483</v>
          </cell>
          <cell r="B6742" t="str">
            <v>ARGAMASSA TRAÇO 1:4 (EM VOLUME DE CIMENTO E AREIA MÉDIA ÚMIDA) COM ADIÇÃO DE IMPERMEABILIZANTE, PREPARO MECÂNICO COM MISTURADOR DE EIXO HORIZONTAL DE 160 KG. AF_08/2019</v>
          </cell>
          <cell r="C6742" t="str">
            <v>M3</v>
          </cell>
          <cell r="D6742">
            <v>559.27</v>
          </cell>
          <cell r="E6742">
            <v>122.78</v>
          </cell>
          <cell r="F6742">
            <v>682.05</v>
          </cell>
        </row>
        <row r="6743">
          <cell r="A6743">
            <v>100484</v>
          </cell>
          <cell r="B6743" t="str">
            <v>ARGAMASSA TRAÇO 1:4 (EM VOLUME DE CIMENTO E AREIA MÉDIA ÚMIDA) COM ADIÇÃO DE IMPERMEABILIZANTE, PREPARO MECÂNICO COM MISTURADOR DE EIXO HORIZONTAL DE 300 KG. AF_08/2019</v>
          </cell>
          <cell r="C6743" t="str">
            <v>M3</v>
          </cell>
          <cell r="D6743">
            <v>544.63</v>
          </cell>
          <cell r="E6743">
            <v>77.63</v>
          </cell>
          <cell r="F6743">
            <v>622.26</v>
          </cell>
        </row>
        <row r="6744">
          <cell r="A6744">
            <v>100485</v>
          </cell>
          <cell r="B6744" t="str">
            <v>ARGAMASSA TRAÇO 1:4 (EM VOLUME DE CIMENTO E AREIA MÉDIA ÚMIDA) COM ADIÇÃO DE IMPERMEABILIZANTE, PREPARO MECÂNICO COM MISTURADOR DE EIXO HORIZONTAL DE 600 KG. AF_08/2019</v>
          </cell>
          <cell r="C6744" t="str">
            <v>M3</v>
          </cell>
          <cell r="D6744">
            <v>541.58000000000004</v>
          </cell>
          <cell r="E6744">
            <v>54.02</v>
          </cell>
          <cell r="F6744">
            <v>595.6</v>
          </cell>
        </row>
        <row r="6745">
          <cell r="A6745">
            <v>100486</v>
          </cell>
          <cell r="B6745" t="str">
            <v>ARGAMASSA TRAÇO 1:4 (EM VOLUME DE CIMENTO E AREIA MÉDIA ÚMIDA) COM ADIÇÃO DE IMPERMEABILIZANTE, PREPARO MANUAL. AF_08/2019</v>
          </cell>
          <cell r="C6745" t="str">
            <v>M3</v>
          </cell>
          <cell r="D6745">
            <v>599.66</v>
          </cell>
          <cell r="E6745">
            <v>136.87</v>
          </cell>
          <cell r="F6745">
            <v>736.53</v>
          </cell>
        </row>
        <row r="6746">
          <cell r="A6746">
            <v>100487</v>
          </cell>
          <cell r="B6746" t="str">
            <v>ARGAMASSA TRAÇO 1:2:9 (EM VOLUME DE CIMENTO, CAL E AREIA MÉDIA ÚMIDA) PARA EMBOÇO/MASSA ÚNICA/ASSENTAMENTO DE ALVENARIA DE VEDAÇÃO, PREPARO MECÂNICO COM MISTURADOR DE EIXO HORIZONTAL DE 600 KG. AF_08/2019</v>
          </cell>
          <cell r="C6746" t="str">
            <v>M3</v>
          </cell>
          <cell r="D6746">
            <v>414.96999999999997</v>
          </cell>
          <cell r="E6746">
            <v>66.92</v>
          </cell>
          <cell r="F6746">
            <v>481.89</v>
          </cell>
        </row>
        <row r="6747">
          <cell r="A6747">
            <v>100488</v>
          </cell>
          <cell r="B6747" t="str">
            <v>ARGAMASSA TRAÇO 1:0,5:4,5 (EM VOLUME DE CIMENTO, CAL E AREIA MÉDIA ÚMIDA), PREPARO MECÂNICO COM BETONEIRA 600 L. AF_08/2019</v>
          </cell>
          <cell r="C6747" t="str">
            <v>M3</v>
          </cell>
          <cell r="D6747">
            <v>457.06000000000006</v>
          </cell>
          <cell r="E6747">
            <v>63.14</v>
          </cell>
          <cell r="F6747">
            <v>520.20000000000005</v>
          </cell>
        </row>
        <row r="6748">
          <cell r="A6748">
            <v>100489</v>
          </cell>
          <cell r="B6748" t="str">
            <v>ARGAMASSA TRAÇO 1:3 (EM VOLUME DE CIMENTO E AREIA MÉDIA ÚMIDA), PREPARO MECÂNICO COM BETONEIRA 600 L. AF_08/2019</v>
          </cell>
          <cell r="C6748" t="str">
            <v>M3</v>
          </cell>
          <cell r="D6748">
            <v>481.78</v>
          </cell>
          <cell r="E6748">
            <v>61.84</v>
          </cell>
          <cell r="F6748">
            <v>543.62</v>
          </cell>
        </row>
        <row r="6749">
          <cell r="A6749">
            <v>100490</v>
          </cell>
          <cell r="B6749" t="str">
            <v>ARGAMASSA TRAÇO 1:4 (EM VOLUME DE CIMENTO E AREIA MÉDIA ÚMIDA), PREPARO MECÂNICO COM BETONEIRA 600 L. AF_08/2019</v>
          </cell>
          <cell r="C6749" t="str">
            <v>M3</v>
          </cell>
          <cell r="D6749">
            <v>428.25</v>
          </cell>
          <cell r="E6749">
            <v>58.34</v>
          </cell>
          <cell r="F6749">
            <v>486.59</v>
          </cell>
        </row>
        <row r="6750">
          <cell r="A6750">
            <v>100491</v>
          </cell>
          <cell r="B6750" t="str">
            <v>ARGAMASSA TRAÇO 1:3 (EM VOLUME DE CIMENTO E AREIA MÉDIA ÚMIDA) COM ADIÇÃO DE IMPERMEABILIZANTE, PREPARO MECÂNICO COM BETONEIRA 600 L. AF_08/2019</v>
          </cell>
          <cell r="C6750" t="str">
            <v>M3</v>
          </cell>
          <cell r="D6750">
            <v>640.06999999999994</v>
          </cell>
          <cell r="E6750">
            <v>68.819999999999993</v>
          </cell>
          <cell r="F6750">
            <v>708.89</v>
          </cell>
        </row>
        <row r="6751">
          <cell r="A6751">
            <v>100492</v>
          </cell>
          <cell r="B6751" t="str">
            <v>ARGAMASSA TRAÇO 1:4 (EM VOLUME DE CIMENTO E AREIA MÉDIA ÚMIDA) COM ADIÇÃO DE IMPERMEABILIZANTE, PREPARO MECÂNICO COM BETONEIRA 600 L. AF_08/2019</v>
          </cell>
          <cell r="C6751" t="str">
            <v>M3</v>
          </cell>
          <cell r="D6751">
            <v>554.52</v>
          </cell>
          <cell r="E6751">
            <v>63.82</v>
          </cell>
          <cell r="F6751">
            <v>618.34</v>
          </cell>
        </row>
        <row r="6752">
          <cell r="A6752">
            <v>92121</v>
          </cell>
          <cell r="B6752" t="str">
            <v>PENEIRAMENTO DE AREIA COM PENEIRA ELÉTRICA. AF_11/2015</v>
          </cell>
          <cell r="C6752" t="str">
            <v>M3</v>
          </cell>
          <cell r="D6752">
            <v>13.190000000000001</v>
          </cell>
          <cell r="E6752">
            <v>21.16</v>
          </cell>
          <cell r="F6752">
            <v>34.35</v>
          </cell>
        </row>
        <row r="6753">
          <cell r="A6753">
            <v>92122</v>
          </cell>
          <cell r="B6753" t="str">
            <v>PENEIRAMENTO DE AREIA COM PENEIRA MANUAL. AF_11/2015</v>
          </cell>
          <cell r="C6753" t="str">
            <v>M3</v>
          </cell>
          <cell r="D6753">
            <v>19.930000000000007</v>
          </cell>
          <cell r="E6753">
            <v>38.409999999999997</v>
          </cell>
          <cell r="F6753">
            <v>58.34</v>
          </cell>
        </row>
        <row r="6754">
          <cell r="A6754">
            <v>92123</v>
          </cell>
          <cell r="B6754" t="str">
            <v>ENSACAMENTO DE AREIA. AF_11/2015</v>
          </cell>
          <cell r="C6754" t="str">
            <v>M3</v>
          </cell>
          <cell r="D6754">
            <v>27.689999999999998</v>
          </cell>
          <cell r="E6754">
            <v>24.67</v>
          </cell>
          <cell r="F6754">
            <v>52.36</v>
          </cell>
        </row>
        <row r="6755">
          <cell r="A6755">
            <v>100195</v>
          </cell>
          <cell r="B6755" t="str">
            <v>TRANSPORTE HORIZONTAL MANUAL, DE SACOS DE 50 KG (UNIDADE: KGXKM). AF_07/2019</v>
          </cell>
          <cell r="C6755" t="str">
            <v>KGXKM</v>
          </cell>
          <cell r="D6755">
            <v>0.28000000000000003</v>
          </cell>
          <cell r="E6755">
            <v>0.61</v>
          </cell>
          <cell r="F6755">
            <v>0.89</v>
          </cell>
        </row>
        <row r="6756">
          <cell r="A6756">
            <v>100196</v>
          </cell>
          <cell r="B6756" t="str">
            <v>TRANSPORTE HORIZONTAL MANUAL, DE SACOS DE 30 KG (UNIDADE: KGXKM). AF_07/2019</v>
          </cell>
          <cell r="C6756" t="str">
            <v>KGXKM</v>
          </cell>
          <cell r="D6756">
            <v>0.48</v>
          </cell>
          <cell r="E6756">
            <v>1</v>
          </cell>
          <cell r="F6756">
            <v>1.48</v>
          </cell>
        </row>
        <row r="6757">
          <cell r="A6757">
            <v>100197</v>
          </cell>
          <cell r="B6757" t="str">
            <v>TRANSPORTE HORIZONTAL MANUAL, DE SACOS DE 20 KG (UNIDADE: KGXKM). AF_07/2019</v>
          </cell>
          <cell r="C6757" t="str">
            <v>KGXKM</v>
          </cell>
          <cell r="D6757">
            <v>0.75</v>
          </cell>
          <cell r="E6757">
            <v>1.48</v>
          </cell>
          <cell r="F6757">
            <v>2.23</v>
          </cell>
        </row>
        <row r="6758">
          <cell r="A6758">
            <v>100198</v>
          </cell>
          <cell r="B6758" t="str">
            <v>TRANSPORTE HORIZONTAL COM CARRINHO PLATAFORMA, DE SACOS DE 50 KG (UNIDADE: KGXKM). AF_07/2019</v>
          </cell>
          <cell r="C6758" t="str">
            <v>KGXKM</v>
          </cell>
          <cell r="D6758">
            <v>7.9999999999999988E-2</v>
          </cell>
          <cell r="E6758">
            <v>0.23</v>
          </cell>
          <cell r="F6758">
            <v>0.31</v>
          </cell>
        </row>
        <row r="6759">
          <cell r="A6759">
            <v>100199</v>
          </cell>
          <cell r="B6759" t="str">
            <v>TRANSPORTE HORIZONTAL COM CARRINHO PLATAFORMA, DE SACOS DE 30 KG (UNIDADE: KGXKM). AF_07/2019</v>
          </cell>
          <cell r="C6759" t="str">
            <v>KGXKM</v>
          </cell>
          <cell r="D6759">
            <v>0.10999999999999999</v>
          </cell>
          <cell r="E6759">
            <v>0.26</v>
          </cell>
          <cell r="F6759">
            <v>0.37</v>
          </cell>
        </row>
        <row r="6760">
          <cell r="A6760">
            <v>100200</v>
          </cell>
          <cell r="B6760" t="str">
            <v>TRANSPORTE HORIZONTAL COM CARRINHO PLATAFORMA, DE SACOS DE 20 KG (UNIDADE: KGXKM). AF_07/2019</v>
          </cell>
          <cell r="C6760" t="str">
            <v>KGXKM</v>
          </cell>
          <cell r="D6760">
            <v>0.13</v>
          </cell>
          <cell r="E6760">
            <v>0.32</v>
          </cell>
          <cell r="F6760">
            <v>0.45</v>
          </cell>
        </row>
        <row r="6761">
          <cell r="A6761">
            <v>100201</v>
          </cell>
          <cell r="B6761" t="str">
            <v>TRANSPORTE HORIZONTAL COM CARRINHO DE MÃO, DE SACOS DE 50 KG (UNIDADE: KGXKM). AF_07/2019</v>
          </cell>
          <cell r="C6761" t="str">
            <v>KGXKM</v>
          </cell>
          <cell r="D6761">
            <v>0.28000000000000003</v>
          </cell>
          <cell r="E6761">
            <v>0.62</v>
          </cell>
          <cell r="F6761">
            <v>0.9</v>
          </cell>
        </row>
        <row r="6762">
          <cell r="A6762">
            <v>100202</v>
          </cell>
          <cell r="B6762" t="str">
            <v>TRANSPORTE HORIZONTAL COM CARRINHO DE MÃO, DE SACOS DE 30 KG (UNIDADE: KGXKM). AF_07/2019</v>
          </cell>
          <cell r="C6762" t="str">
            <v>KGXKM</v>
          </cell>
          <cell r="D6762">
            <v>0.34000000000000008</v>
          </cell>
          <cell r="E6762">
            <v>0.72</v>
          </cell>
          <cell r="F6762">
            <v>1.06</v>
          </cell>
        </row>
        <row r="6763">
          <cell r="A6763">
            <v>100203</v>
          </cell>
          <cell r="B6763" t="str">
            <v>TRANSPORTE HORIZONTAL COM CARRINHO DE MÃO, DE SACOS DE 20 KG (UNIDADE: KGXKM). AF_07/2019</v>
          </cell>
          <cell r="C6763" t="str">
            <v>KGXKM</v>
          </cell>
          <cell r="D6763">
            <v>0.4</v>
          </cell>
          <cell r="E6763">
            <v>0.85</v>
          </cell>
          <cell r="F6763">
            <v>1.25</v>
          </cell>
        </row>
        <row r="6764">
          <cell r="A6764">
            <v>100204</v>
          </cell>
          <cell r="B6764" t="str">
            <v>TRANSPORTE HORIZONTAL COM MANIPULADOR TELESCÓPICO, DE PÁLETE DE SACOS (UNIDADE: KGXKM). AF_07/2019</v>
          </cell>
          <cell r="C6764" t="str">
            <v>KGXKM</v>
          </cell>
          <cell r="D6764">
            <v>0.09</v>
          </cell>
          <cell r="E6764">
            <v>0.02</v>
          </cell>
          <cell r="F6764">
            <v>0.11</v>
          </cell>
        </row>
        <row r="6765">
          <cell r="A6765">
            <v>100205</v>
          </cell>
          <cell r="B6765" t="str">
            <v>TRANSPORTE HORIZONTAL COM JERICA DE 60 L, DE MASSA/ GRANEL (UNIDADE: M3XKM). AF_07/2019</v>
          </cell>
          <cell r="C6765" t="str">
            <v>M3XKM</v>
          </cell>
          <cell r="D6765">
            <v>568.29000000000019</v>
          </cell>
          <cell r="E6765">
            <v>1093.5999999999999</v>
          </cell>
          <cell r="F6765">
            <v>1661.89</v>
          </cell>
        </row>
        <row r="6766">
          <cell r="A6766">
            <v>100206</v>
          </cell>
          <cell r="B6766" t="str">
            <v>TRANSPORTE HORIZONTAL COM JERICA DE 90 L, DE MASSA/ GRANEL (UNIDADE: M3XKM). AF_07/2019</v>
          </cell>
          <cell r="C6766" t="str">
            <v>M3XKM</v>
          </cell>
          <cell r="D6766">
            <v>410.77</v>
          </cell>
          <cell r="E6766">
            <v>790.49</v>
          </cell>
          <cell r="F6766">
            <v>1201.26</v>
          </cell>
        </row>
        <row r="6767">
          <cell r="A6767">
            <v>100207</v>
          </cell>
          <cell r="B6767" t="str">
            <v>TRANSPORTE HORIZONTAL COM CARREGADEIRA, DE MASSA/ GRANEL (UNIDADE: M3XKM). AF_07/2019</v>
          </cell>
          <cell r="C6767" t="str">
            <v>M3XKM</v>
          </cell>
          <cell r="D6767">
            <v>351</v>
          </cell>
          <cell r="E6767">
            <v>148.62</v>
          </cell>
          <cell r="F6767">
            <v>499.62</v>
          </cell>
        </row>
        <row r="6768">
          <cell r="A6768">
            <v>100208</v>
          </cell>
          <cell r="B6768" t="str">
            <v>TRANSPORTE HORIZONTAL MANUAL, DE BLOCOS VAZADOS DE CONCRETO OU CERÂMICO DE 19X19X39CM (UNIDADE: BLOCOXKM). AF_07/2019</v>
          </cell>
          <cell r="C6768" t="str">
            <v>UNXKM</v>
          </cell>
          <cell r="D6768">
            <v>7.5</v>
          </cell>
          <cell r="E6768">
            <v>14.48</v>
          </cell>
          <cell r="F6768">
            <v>21.98</v>
          </cell>
        </row>
        <row r="6769">
          <cell r="A6769">
            <v>100209</v>
          </cell>
          <cell r="B6769" t="str">
            <v>TRANSPORTE HORIZONTAL MANUAL, DE BLOCOS CERÂMICOS FURADOS NA HORIZONTAL DE 9X19X19CM (UNIDADE: BLOCOXKM). AF_07/2019</v>
          </cell>
          <cell r="C6769" t="str">
            <v>UNXKM</v>
          </cell>
          <cell r="D6769">
            <v>3.74</v>
          </cell>
          <cell r="E6769">
            <v>7.25</v>
          </cell>
          <cell r="F6769">
            <v>10.99</v>
          </cell>
        </row>
        <row r="6770">
          <cell r="A6770">
            <v>100210</v>
          </cell>
          <cell r="B6770" t="str">
            <v>TRANSPORTE HORIZONTAL COM CARRINHO DE MÃO, DE BLOCOS VAZADOS DE CONCRETO OU CERÂMICO DE 19X19X39CM (UNIDADE: BLOCOXKM). AF_07/2019</v>
          </cell>
          <cell r="C6770" t="str">
            <v>UNXKM</v>
          </cell>
          <cell r="D6770">
            <v>6.9</v>
          </cell>
          <cell r="E6770">
            <v>13.35</v>
          </cell>
          <cell r="F6770">
            <v>20.25</v>
          </cell>
        </row>
        <row r="6771">
          <cell r="A6771">
            <v>100211</v>
          </cell>
          <cell r="B6771" t="str">
            <v>TRANSPORTE HORIZONTAL COM CARRINHO DE MÃO, DE BLOCOS CERÂMICOS FURADOS NA HORIZONTAL DE 9X19X19CM (UNIDADE: BLOCOXKM). AF_07/2019</v>
          </cell>
          <cell r="C6771" t="str">
            <v>UNXKM</v>
          </cell>
          <cell r="D6771">
            <v>2.6499999999999995</v>
          </cell>
          <cell r="E6771">
            <v>5.16</v>
          </cell>
          <cell r="F6771">
            <v>7.81</v>
          </cell>
        </row>
        <row r="6772">
          <cell r="A6772">
            <v>100212</v>
          </cell>
          <cell r="B6772" t="str">
            <v>TRANSPORTE HORIZONTAL COM CARRINHO PLATAFORMA, DE BLOCOS VAZADOS DE CONCRETO OU CERÂMICO DE 19X19X39CM (UNIDADE: BLOCOXKM). AF_07/2019</v>
          </cell>
          <cell r="C6772" t="str">
            <v>UNXKM</v>
          </cell>
          <cell r="D6772">
            <v>2.9400000000000004</v>
          </cell>
          <cell r="E6772">
            <v>5.69</v>
          </cell>
          <cell r="F6772">
            <v>8.6300000000000008</v>
          </cell>
        </row>
        <row r="6773">
          <cell r="A6773">
            <v>100213</v>
          </cell>
          <cell r="B6773" t="str">
            <v>TRANSPORTE HORIZONTAL COM CARRINHO PLATAFORMA, DE BLOCOS CERÂMICOS FURADOS NA HORIZONTAL DE 9X19X19CM (UNIDADE: BLOCOXKM). AF_07/2019</v>
          </cell>
          <cell r="C6773" t="str">
            <v>UNXKM</v>
          </cell>
          <cell r="D6773">
            <v>1.04</v>
          </cell>
          <cell r="E6773">
            <v>2.06</v>
          </cell>
          <cell r="F6773">
            <v>3.1</v>
          </cell>
        </row>
        <row r="6774">
          <cell r="A6774">
            <v>100214</v>
          </cell>
          <cell r="B6774" t="str">
            <v>TRANSPORTE HORIZONTAL COM CARRINHO MINI PÁLETES, DE BLOCOS VAZADOS DE CONCRETO DE 19X19X39CM (UNIDADE: BLOCOXKM). AF_07/2019</v>
          </cell>
          <cell r="C6774" t="str">
            <v>UNXKM</v>
          </cell>
          <cell r="D6774">
            <v>1.6099999999999999</v>
          </cell>
          <cell r="E6774">
            <v>3.15</v>
          </cell>
          <cell r="F6774">
            <v>4.76</v>
          </cell>
        </row>
        <row r="6775">
          <cell r="A6775">
            <v>100215</v>
          </cell>
          <cell r="B6775" t="str">
            <v>TRANSPORTE HORIZONTAL COM CARRINHO MINI PÁLETES, DE BLOCOS CERÂMICOS FURADOS NA VERTICAL DE 19X19X39CM (UNIDADE: BLOCOXKM). AF_07/2019</v>
          </cell>
          <cell r="C6775" t="str">
            <v>UNXKM</v>
          </cell>
          <cell r="D6775">
            <v>1.38</v>
          </cell>
          <cell r="E6775">
            <v>2.7</v>
          </cell>
          <cell r="F6775">
            <v>4.08</v>
          </cell>
        </row>
        <row r="6776">
          <cell r="A6776">
            <v>100216</v>
          </cell>
          <cell r="B6776" t="str">
            <v>TRANSPORTE HORIZONTAL COM CARRINHO MINI PÁLETES, DE BLOCOS CERÂMICOS FURADOS NA HORIZONTAL DE 9X19X19CM (UNIDADE: BLOCOXKM). AF_07/2019</v>
          </cell>
          <cell r="C6776" t="str">
            <v>UNXKM</v>
          </cell>
          <cell r="D6776">
            <v>0.3600000000000001</v>
          </cell>
          <cell r="E6776">
            <v>0.73</v>
          </cell>
          <cell r="F6776">
            <v>1.0900000000000001</v>
          </cell>
        </row>
        <row r="6777">
          <cell r="A6777">
            <v>100217</v>
          </cell>
          <cell r="B6777" t="str">
            <v>TRANSPORTE HORIZONTAL COM MANIPULADOR TELESCÓPICO, DE BLOCOS VAZADOS DE CONCRETO DE 19X19X39CM (UNIDADE: BLOCOXKM). AF_07/2019</v>
          </cell>
          <cell r="C6777" t="str">
            <v>UNXKM</v>
          </cell>
          <cell r="D6777">
            <v>2.2999999999999998</v>
          </cell>
          <cell r="E6777">
            <v>0.8</v>
          </cell>
          <cell r="F6777">
            <v>3.1</v>
          </cell>
        </row>
        <row r="6778">
          <cell r="A6778">
            <v>100218</v>
          </cell>
          <cell r="B6778" t="str">
            <v>TRANSPORTE HORIZONTAL COM MANIPULADOR TELESCÓPICO, DE BLOCOS CERÂMICOS FURADOS NA VERTICAL DE 19X19X39CM (UNIDADE: BLOCOXKM). AF_07/2019</v>
          </cell>
          <cell r="C6778" t="str">
            <v>UNXKM</v>
          </cell>
          <cell r="D6778">
            <v>1.57</v>
          </cell>
          <cell r="E6778">
            <v>0.55000000000000004</v>
          </cell>
          <cell r="F6778">
            <v>2.12</v>
          </cell>
        </row>
        <row r="6779">
          <cell r="A6779">
            <v>100219</v>
          </cell>
          <cell r="B6779" t="str">
            <v>TRANSPORTE HORIZONTAL COM MANIPULADOR TELESCÓPICO, DE BLOCOS CERÂMICOS FURADOS NA HORIZONTAL DE 9X19X19CM (UNIDADE: BLOCOXKM). AF_07/2019</v>
          </cell>
          <cell r="C6779" t="str">
            <v>UNXKM</v>
          </cell>
          <cell r="D6779">
            <v>0.34</v>
          </cell>
          <cell r="E6779">
            <v>0.12</v>
          </cell>
          <cell r="F6779">
            <v>0.46</v>
          </cell>
        </row>
        <row r="6780">
          <cell r="A6780">
            <v>100220</v>
          </cell>
          <cell r="B6780" t="str">
            <v>TRANSPORTE HORIZONTAL MANUAL, DE CAIXA COM REVESTIMENTO CERÂMICO (UNIDADE: M2XKM). AF_07/2019</v>
          </cell>
          <cell r="C6780" t="str">
            <v>M2XKM</v>
          </cell>
          <cell r="D6780">
            <v>10.779999999999998</v>
          </cell>
          <cell r="E6780">
            <v>20.8</v>
          </cell>
          <cell r="F6780">
            <v>31.58</v>
          </cell>
        </row>
        <row r="6781">
          <cell r="A6781">
            <v>100221</v>
          </cell>
          <cell r="B6781" t="str">
            <v>TRANSPORTE HORIZONTAL COM CARRINHO DE MÃO, DE CAIXA COM REVESTIMENTO CERÂMICO (UNIDADE: M2XKM). AF_07/2019</v>
          </cell>
          <cell r="C6781" t="str">
            <v>M2XKM</v>
          </cell>
          <cell r="D6781">
            <v>12.219999999999999</v>
          </cell>
          <cell r="E6781">
            <v>23.58</v>
          </cell>
          <cell r="F6781">
            <v>35.799999999999997</v>
          </cell>
        </row>
        <row r="6782">
          <cell r="A6782">
            <v>100222</v>
          </cell>
          <cell r="B6782" t="str">
            <v>TRANSPORTE HORIZONTAL COM CARRINHO PLATAFORMA, DE CAIXA COM REVESTIMENTO CERÂMICO (UNIDADE: M2XKM). AF_07/2019</v>
          </cell>
          <cell r="C6782" t="str">
            <v>M2XKM</v>
          </cell>
          <cell r="D6782">
            <v>4.620000000000001</v>
          </cell>
          <cell r="E6782">
            <v>8.94</v>
          </cell>
          <cell r="F6782">
            <v>13.56</v>
          </cell>
        </row>
        <row r="6783">
          <cell r="A6783">
            <v>100223</v>
          </cell>
          <cell r="B6783" t="str">
            <v>TRANSPORTE HORIZONTAL COM CARRINHO MINI PÁLETES, DE CAIXA COM REVESTIMENTO CERÂMICO (UNIDADE: M2XKM). AF_07/2019</v>
          </cell>
          <cell r="C6783" t="str">
            <v>M2XKM</v>
          </cell>
          <cell r="D6783">
            <v>2.1499999999999995</v>
          </cell>
          <cell r="E6783">
            <v>4.1900000000000004</v>
          </cell>
          <cell r="F6783">
            <v>6.34</v>
          </cell>
        </row>
        <row r="6784">
          <cell r="A6784">
            <v>100224</v>
          </cell>
          <cell r="B6784" t="str">
            <v>TRANSPORTE HORIZONTAL COM MANIPULADOR TELESCÓPICO, DE CAIXA COM REVESTIMENTO CERÂMICO (UNIDADE: M2XKM). AF_07/2019</v>
          </cell>
          <cell r="C6784" t="str">
            <v>M2XKM</v>
          </cell>
          <cell r="D6784">
            <v>2.2999999999999998</v>
          </cell>
          <cell r="E6784">
            <v>0.8</v>
          </cell>
          <cell r="F6784">
            <v>3.1</v>
          </cell>
        </row>
        <row r="6785">
          <cell r="A6785">
            <v>100225</v>
          </cell>
          <cell r="B6785" t="str">
            <v>TRANSPORTE HORIZONTAL MANUAL, DE LATA DE 18 LITROS (UNIDADE: LXKM). AF_07/2019</v>
          </cell>
          <cell r="C6785" t="str">
            <v>LXKM</v>
          </cell>
          <cell r="D6785">
            <v>0.83000000000000007</v>
          </cell>
          <cell r="E6785">
            <v>1.65</v>
          </cell>
          <cell r="F6785">
            <v>2.48</v>
          </cell>
        </row>
        <row r="6786">
          <cell r="A6786">
            <v>100226</v>
          </cell>
          <cell r="B6786" t="str">
            <v>TRANSPORTE HORIZONTAL COM CARRINHO PLATAFORMA, DE LATA DE 18 LITROS (UNIDADE: LXKM). AF_07/2019</v>
          </cell>
          <cell r="C6786" t="str">
            <v>LXKM</v>
          </cell>
          <cell r="D6786">
            <v>0.24</v>
          </cell>
          <cell r="E6786">
            <v>0.54</v>
          </cell>
          <cell r="F6786">
            <v>0.78</v>
          </cell>
        </row>
        <row r="6787">
          <cell r="A6787">
            <v>100227</v>
          </cell>
          <cell r="B6787" t="str">
            <v>TRANSPORTE HORIZONTAL COM CARRINHO RACIONAL, DE LATA DE 18 LITROS (UNIDADE: LXKM). AF_07/2019</v>
          </cell>
          <cell r="C6787" t="str">
            <v>LXKM</v>
          </cell>
          <cell r="D6787">
            <v>0.36999999999999988</v>
          </cell>
          <cell r="E6787">
            <v>0.78</v>
          </cell>
          <cell r="F6787">
            <v>1.1499999999999999</v>
          </cell>
        </row>
        <row r="6788">
          <cell r="A6788">
            <v>100228</v>
          </cell>
          <cell r="B6788" t="str">
            <v>TRANSPORTE HORIZONTAL COM MANIPULADOR TELESCÓPICO, DE LATA DE 18 LITROS (UNIDADE: LXKM). AF_07/2019</v>
          </cell>
          <cell r="C6788" t="str">
            <v>LXKM</v>
          </cell>
          <cell r="D6788">
            <v>0.21999999999999997</v>
          </cell>
          <cell r="E6788">
            <v>0.08</v>
          </cell>
          <cell r="F6788">
            <v>0.3</v>
          </cell>
        </row>
        <row r="6789">
          <cell r="A6789">
            <v>100229</v>
          </cell>
          <cell r="B6789" t="str">
            <v>TRANSPORTE VERTICAL MANUAL, 1 PAVIMENTO, DE SACOS DE 50 KG (UNIDADE: KG). AF_07/2019</v>
          </cell>
          <cell r="C6789" t="str">
            <v>KG</v>
          </cell>
          <cell r="D6789">
            <v>0</v>
          </cell>
          <cell r="E6789">
            <v>0.01</v>
          </cell>
          <cell r="F6789">
            <v>0.01</v>
          </cell>
        </row>
        <row r="6790">
          <cell r="A6790">
            <v>100230</v>
          </cell>
          <cell r="B6790" t="str">
            <v>TRANSPORTE VERTICAL MANUAL, 1 PAVIMENTO, DE SACOS DE 30 KG (UNIDADE: KG). AF_07/2019</v>
          </cell>
          <cell r="C6790" t="str">
            <v>KG</v>
          </cell>
          <cell r="D6790">
            <v>0</v>
          </cell>
          <cell r="E6790">
            <v>0.02</v>
          </cell>
          <cell r="F6790">
            <v>0.02</v>
          </cell>
        </row>
        <row r="6791">
          <cell r="A6791">
            <v>100231</v>
          </cell>
          <cell r="B6791" t="str">
            <v>TRANSPORTE VERTICAL MANUAL, 1 PAVIMENTO, DE SACOS DE 20 KG (UNIDADE: KG). AF_07/2019</v>
          </cell>
          <cell r="C6791" t="str">
            <v>KG</v>
          </cell>
          <cell r="D6791">
            <v>0</v>
          </cell>
          <cell r="E6791">
            <v>0.04</v>
          </cell>
          <cell r="F6791">
            <v>0.04</v>
          </cell>
        </row>
        <row r="6792">
          <cell r="A6792">
            <v>100232</v>
          </cell>
          <cell r="B6792" t="str">
            <v>TRANSPORTE VERTICAL MANUAL, 1 PAVIMENTO, DE BLOCOS VAZADOS DE CONCRETO OU CERÂMICO DE 19X19X39CM (UNIDADE: BLOCO). AF_07/2019</v>
          </cell>
          <cell r="C6792" t="str">
            <v>UN</v>
          </cell>
          <cell r="D6792">
            <v>0.12</v>
          </cell>
          <cell r="E6792">
            <v>0.28999999999999998</v>
          </cell>
          <cell r="F6792">
            <v>0.41</v>
          </cell>
        </row>
        <row r="6793">
          <cell r="A6793">
            <v>100233</v>
          </cell>
          <cell r="B6793" t="str">
            <v>TRANSPORTE VERTICAL MANUAL, 1 PAVIMENTO, DE BLOCOS CERÂMICOS FURADOS NA HORIZONTAL DE 9X19X19CM (UNIDADE: BLOCO). AF_07/2019</v>
          </cell>
          <cell r="C6793" t="str">
            <v>UN</v>
          </cell>
          <cell r="D6793">
            <v>5.0000000000000017E-2</v>
          </cell>
          <cell r="E6793">
            <v>0.15</v>
          </cell>
          <cell r="F6793">
            <v>0.2</v>
          </cell>
        </row>
        <row r="6794">
          <cell r="A6794">
            <v>100234</v>
          </cell>
          <cell r="B6794" t="str">
            <v>TRANSPORTE VERTICAL MANUAL, 1 PAVIMENTO, DE CAIXA COM REVESTIMENTO CERÂMICO (UNIDADE: M2). AF_07/2019</v>
          </cell>
          <cell r="C6794" t="str">
            <v>M2</v>
          </cell>
          <cell r="D6794">
            <v>0.19</v>
          </cell>
          <cell r="E6794">
            <v>0.43</v>
          </cell>
          <cell r="F6794">
            <v>0.62</v>
          </cell>
        </row>
        <row r="6795">
          <cell r="A6795">
            <v>100235</v>
          </cell>
          <cell r="B6795" t="str">
            <v>TRANSPORTE VERTICAL MANUAL, 1 PAVIMENTO, DE LATA DE 18 LITROS (UNIDADE: L). AF_07/2019</v>
          </cell>
          <cell r="C6795" t="str">
            <v>L</v>
          </cell>
          <cell r="D6795">
            <v>0</v>
          </cell>
          <cell r="E6795">
            <v>0.04</v>
          </cell>
          <cell r="F6795">
            <v>0.04</v>
          </cell>
        </row>
        <row r="6796">
          <cell r="A6796">
            <v>100236</v>
          </cell>
          <cell r="B6796" t="str">
            <v>TRANSPORTE HORIZONTAL MANUAL, DE TUBO DE PVC SOLDÁVEL COM DIÂMETRO MENOR OU IGUAL A 60 MM (UNIDADE: MXKM). AF_07/2019</v>
          </cell>
          <cell r="C6796" t="str">
            <v>MXKM</v>
          </cell>
          <cell r="D6796">
            <v>1.06</v>
          </cell>
          <cell r="E6796">
            <v>2.09</v>
          </cell>
          <cell r="F6796">
            <v>3.15</v>
          </cell>
        </row>
        <row r="6797">
          <cell r="A6797">
            <v>100237</v>
          </cell>
          <cell r="B6797" t="str">
            <v>TRANSPORTE HORIZONTAL MANUAL, DE TUBO DE PVC SOLDÁVEL COM DIÂMETRO MAIOR QUE 60 MM E MENOR OU IGUAL A 85 MM (UNIDADE: MXKM). AF_07/2019</v>
          </cell>
          <cell r="C6797" t="str">
            <v>MXKM</v>
          </cell>
          <cell r="D6797">
            <v>1.2600000000000002</v>
          </cell>
          <cell r="E6797">
            <v>2.5099999999999998</v>
          </cell>
          <cell r="F6797">
            <v>3.77</v>
          </cell>
        </row>
        <row r="6798">
          <cell r="A6798">
            <v>100238</v>
          </cell>
          <cell r="B6798" t="str">
            <v>TRANSPORTE HORIZONTAL MANUAL, DE TUBO DE CPVC COM DIÂMETRO MENOR OU IGUAL A 73 MM (UNIDADE: MXKM). AF_07/2019</v>
          </cell>
          <cell r="C6798" t="str">
            <v>MXKM</v>
          </cell>
          <cell r="D6798">
            <v>2.0499999999999998</v>
          </cell>
          <cell r="E6798">
            <v>3.99</v>
          </cell>
          <cell r="F6798">
            <v>6.04</v>
          </cell>
        </row>
        <row r="6799">
          <cell r="A6799">
            <v>100239</v>
          </cell>
          <cell r="B6799" t="str">
            <v>TRANSPORTE HORIZONTAL MANUAL, DE TUBO DE CPVC COM DIÂMETRO MAIOR QUE 73 MM E MENOR OU IGUAL A 89 MM (UNIDADE: MXKM). AF_07/2019</v>
          </cell>
          <cell r="C6799" t="str">
            <v>MXKM</v>
          </cell>
          <cell r="D6799">
            <v>2.5599999999999996</v>
          </cell>
          <cell r="E6799">
            <v>4.99</v>
          </cell>
          <cell r="F6799">
            <v>7.55</v>
          </cell>
        </row>
        <row r="6800">
          <cell r="A6800">
            <v>100240</v>
          </cell>
          <cell r="B6800" t="str">
            <v>TRANSPORTE HORIZONTAL MANUAL, DE TUBO DE PPR - PN12 OU PN25 - COM DIÂMETRO MENOR OU IGUAL A 50 MM (UNIDADE: MXKM). AF_07/2019</v>
          </cell>
          <cell r="C6800" t="str">
            <v>MXKM</v>
          </cell>
          <cell r="D6800">
            <v>1.5200000000000005</v>
          </cell>
          <cell r="E6800">
            <v>3.01</v>
          </cell>
          <cell r="F6800">
            <v>4.53</v>
          </cell>
        </row>
        <row r="6801">
          <cell r="A6801">
            <v>100241</v>
          </cell>
          <cell r="B6801" t="str">
            <v>TRANSPORTE HORIZONTAL MANUAL, DE TUBO DE PPR - PN12 OU PN25 - COM DIÂMETRO MAIOR QUE 50 MM E MENOR OU IGUAL A 75 MM (UNIDADE: MXKM). AF_07/2019</v>
          </cell>
          <cell r="C6801" t="str">
            <v>MXKM</v>
          </cell>
          <cell r="D6801">
            <v>2.5599999999999996</v>
          </cell>
          <cell r="E6801">
            <v>4.99</v>
          </cell>
          <cell r="F6801">
            <v>7.55</v>
          </cell>
        </row>
        <row r="6802">
          <cell r="A6802">
            <v>100242</v>
          </cell>
          <cell r="B6802" t="str">
            <v>TRANSPORTE HORIZONTAL MANUAL, DE TUBO DE PPR - PN12 OU PN25 - COM DIÂMETRO MAIOR QUE 75 MM E MENOR OU IGUAL A 110 MM (UNIDADE: MXKM). AF_07/2019</v>
          </cell>
          <cell r="C6802" t="str">
            <v>MXKM</v>
          </cell>
          <cell r="D6802">
            <v>7.6099999999999994</v>
          </cell>
          <cell r="E6802">
            <v>14.71</v>
          </cell>
          <cell r="F6802">
            <v>22.32</v>
          </cell>
        </row>
        <row r="6803">
          <cell r="A6803">
            <v>100243</v>
          </cell>
          <cell r="B6803" t="str">
            <v>TRANSPORTE HORIZONTAL MANUAL, DE TUBO DE COBRE - CLASSE E - COM DIÂMETRO MENOR OU IGUAL A 54 MM (UNIDADE: MXKM). AF_07/2019</v>
          </cell>
          <cell r="C6803" t="str">
            <v>MXKM</v>
          </cell>
          <cell r="D6803">
            <v>1.2200000000000002</v>
          </cell>
          <cell r="E6803">
            <v>2.4</v>
          </cell>
          <cell r="F6803">
            <v>3.62</v>
          </cell>
        </row>
        <row r="6804">
          <cell r="A6804">
            <v>100244</v>
          </cell>
          <cell r="B6804" t="str">
            <v>TRANSPORTE HORIZONTAL MANUAL, DE TUBO DE COBRE - CLASSE E - COM DIÂMETRO MAIOR QUE 54 MM E MENOR OU IGUAL A 79 MM (UNIDADE: MXKM). AF_07/2019</v>
          </cell>
          <cell r="C6804" t="str">
            <v>MXKM</v>
          </cell>
          <cell r="D6804">
            <v>1.5200000000000005</v>
          </cell>
          <cell r="E6804">
            <v>3.01</v>
          </cell>
          <cell r="F6804">
            <v>4.53</v>
          </cell>
        </row>
        <row r="6805">
          <cell r="A6805">
            <v>100245</v>
          </cell>
          <cell r="B6805" t="str">
            <v>TRANSPORTE HORIZONTAL MANUAL, DE TUBO DE COBRE - CLASSE E - COM DIÂMETRO MAIOR QUE 79 MM E MENOR OU IGUAL A 104 MM (UNIDADE: MXKM). AF_07/2019</v>
          </cell>
          <cell r="C6805" t="str">
            <v>MXKM</v>
          </cell>
          <cell r="D6805">
            <v>3.0700000000000003</v>
          </cell>
          <cell r="E6805">
            <v>5.99</v>
          </cell>
          <cell r="F6805">
            <v>9.06</v>
          </cell>
        </row>
        <row r="6806">
          <cell r="A6806">
            <v>100246</v>
          </cell>
          <cell r="B6806" t="str">
            <v>TRANSPORTE HORIZONTAL MANUAL, DE TUBO DE PVC SÉRIE NORMAL - ESGOTO PREDIAL, OU REFORÇADO PARA ESGOTO OU ÁGUAS PLUVIAIS PREDIAL, COM DIÂMETRO MENOR OU IGUAL A 75 MM (UNIDADE: MXKM). AF_07/2019</v>
          </cell>
          <cell r="C6806" t="str">
            <v>MXKM</v>
          </cell>
          <cell r="D6806">
            <v>1.0100000000000002</v>
          </cell>
          <cell r="E6806">
            <v>2.0099999999999998</v>
          </cell>
          <cell r="F6806">
            <v>3.02</v>
          </cell>
        </row>
        <row r="6807">
          <cell r="A6807">
            <v>100247</v>
          </cell>
          <cell r="B6807" t="str">
            <v>TRANSPORTE HORIZONTAL MANUAL, DE TUBO DE PVC SÉRIE NORMAL - ESGOTO PREDIAL, OU REFORÇADO PARA ESGOTO OU ÁGUAS PLUVIAIS PREDIAL, COM DIÂMETRO MAIOR QUE 75 MM E MENOR OU IGUAL A 100 MM (UNIDADE: MXKM). AF_07/2019</v>
          </cell>
          <cell r="C6807" t="str">
            <v>MXKM</v>
          </cell>
          <cell r="D6807">
            <v>1.2600000000000002</v>
          </cell>
          <cell r="E6807">
            <v>2.5099999999999998</v>
          </cell>
          <cell r="F6807">
            <v>3.77</v>
          </cell>
        </row>
        <row r="6808">
          <cell r="A6808">
            <v>100248</v>
          </cell>
          <cell r="B6808" t="str">
            <v>TRANSPORTE HORIZONTAL MANUAL, DE TUBO DE PVC SÉRIE NORMAL - ESGOTO PREDIAL, OU REFORÇADO PARA ESGOTO OU ÁGUAS PLUVIAIS PREDIAL, COM DIÂMETRO MAIOR QUE 100 MM E MENOR OU IGUAL A 150 MM (UNIDADE: MXKM). AF_07/2019</v>
          </cell>
          <cell r="C6808" t="str">
            <v>MXKM</v>
          </cell>
          <cell r="D6808">
            <v>5.07</v>
          </cell>
          <cell r="E6808">
            <v>9.81</v>
          </cell>
          <cell r="F6808">
            <v>14.88</v>
          </cell>
        </row>
        <row r="6809">
          <cell r="A6809">
            <v>100249</v>
          </cell>
          <cell r="B6809" t="str">
            <v>TRANSPORTE HORIZONTAL MANUAL, DE TUBO DE AÇO CARBONO LEVE OU MÉDIO, PRETO OU GALVANIZADO, COM DIÂMETRO MENOR OU IGUAL A 20 MM (UNIDADE: MXKM). AF_07/2019</v>
          </cell>
          <cell r="C6809" t="str">
            <v>MXKM</v>
          </cell>
          <cell r="D6809">
            <v>1.0100000000000002</v>
          </cell>
          <cell r="E6809">
            <v>2.0099999999999998</v>
          </cell>
          <cell r="F6809">
            <v>3.02</v>
          </cell>
        </row>
        <row r="6810">
          <cell r="A6810">
            <v>100250</v>
          </cell>
          <cell r="B6810" t="str">
            <v>TRANSPORTE HORIZONTAL MANUAL, DE TUBO DE AÇO CARBONO LEVE OU MÉDIO, PRETO OU GALVANIZADO, COM DIÂMETRO MAIOR QUE 20 MM E MENOR OU IGUAL A 32 MM (UNIDADE: MXKM). AF_07/2019</v>
          </cell>
          <cell r="C6810" t="str">
            <v>MXKM</v>
          </cell>
          <cell r="D6810">
            <v>1.6900000000000004</v>
          </cell>
          <cell r="E6810">
            <v>3.34</v>
          </cell>
          <cell r="F6810">
            <v>5.03</v>
          </cell>
        </row>
        <row r="6811">
          <cell r="A6811">
            <v>100251</v>
          </cell>
          <cell r="B6811" t="str">
            <v>TRANSPORTE HORIZONTAL MANUAL, DE TUBO DE AÇO CARBONO LEVE OU MÉDIO, PRETO OU GALVANIZADO, COM DIÂMETRO MAIOR QUE 32 MM E MENOR OU IGUAL A 65 MM (UNIDADE: MXKM). AF_07/2019</v>
          </cell>
          <cell r="C6811" t="str">
            <v>MXKM</v>
          </cell>
          <cell r="D6811">
            <v>5.07</v>
          </cell>
          <cell r="E6811">
            <v>9.81</v>
          </cell>
          <cell r="F6811">
            <v>14.88</v>
          </cell>
        </row>
        <row r="6812">
          <cell r="A6812">
            <v>100252</v>
          </cell>
          <cell r="B6812" t="str">
            <v>TRANSPORTE HORIZONTAL MANUAL, DE TUBO DE AÇO CARBONO LEVE OU MÉDIO, PRETO OU GALVANIZADO, COM DIÂMETRO MAIOR QUE 65 MM E MENOR OU IGUAL A 90 MM (UNIDADE: MXKM). AF_07/2019</v>
          </cell>
          <cell r="C6812" t="str">
            <v>MXKM</v>
          </cell>
          <cell r="D6812">
            <v>7.6099999999999994</v>
          </cell>
          <cell r="E6812">
            <v>14.71</v>
          </cell>
          <cell r="F6812">
            <v>22.32</v>
          </cell>
        </row>
        <row r="6813">
          <cell r="A6813">
            <v>100253</v>
          </cell>
          <cell r="B6813" t="str">
            <v>TRANSPORTE HORIZONTAL MANUAL, DE TUBO DE AÇO CARBONO LEVE OU MÉDIO, PRETO OU GALVANIZADO, COM DIÂMETRO MAIOR QUE 90 MM E MENOR OU IGUAL A 125 MM (UNIDADE: MXKM). AF_07/2019</v>
          </cell>
          <cell r="C6813" t="str">
            <v>MXKM</v>
          </cell>
          <cell r="D6813">
            <v>10.149999999999999</v>
          </cell>
          <cell r="E6813">
            <v>19.62</v>
          </cell>
          <cell r="F6813">
            <v>29.77</v>
          </cell>
        </row>
        <row r="6814">
          <cell r="A6814">
            <v>100254</v>
          </cell>
          <cell r="B6814" t="str">
            <v>TRANSPORTE HORIZONTAL MANUAL, DE TUBO DE AÇO CARBONO LEVE OU MÉDIO, PRETO OU GALVANIZADO, COM DIÂMETRO MAIOR QUE 125 MM E MENOR OU IGUAL A 150 MM (UNIDADE: MXKM). AF_07/2019</v>
          </cell>
          <cell r="C6814" t="str">
            <v>MXKM</v>
          </cell>
          <cell r="D6814">
            <v>15.25</v>
          </cell>
          <cell r="E6814">
            <v>29.4</v>
          </cell>
          <cell r="F6814">
            <v>44.65</v>
          </cell>
        </row>
        <row r="6815">
          <cell r="A6815">
            <v>100255</v>
          </cell>
          <cell r="B6815" t="str">
            <v>TRANSPORTE HORIZONTAL MANUAL, DE TÁBUAS DE MADEIRA COM SEÇÃO TRANSVERSAL DE 2,5 X 25 CM E 2,5 X 30 CM (UNIDADE: MXKM). AF_07/2019</v>
          </cell>
          <cell r="C6815" t="str">
            <v>MXKM</v>
          </cell>
          <cell r="D6815">
            <v>5.1399999999999988</v>
          </cell>
          <cell r="E6815">
            <v>9.9700000000000006</v>
          </cell>
          <cell r="F6815">
            <v>15.11</v>
          </cell>
        </row>
        <row r="6816">
          <cell r="A6816">
            <v>100256</v>
          </cell>
          <cell r="B6816" t="str">
            <v>TRANSPORTE HORIZONTAL MANUAL, DE CAIBROS DE MADEIRA COM SEÇÃO TRANSVERSAL DE 7,5 X 6 CM E 6 X 8 CM (UNIDADE: MXKM). AF_07/2019</v>
          </cell>
          <cell r="C6816" t="str">
            <v>MXKM</v>
          </cell>
          <cell r="D6816">
            <v>3.4300000000000006</v>
          </cell>
          <cell r="E6816">
            <v>6.64</v>
          </cell>
          <cell r="F6816">
            <v>10.07</v>
          </cell>
        </row>
        <row r="6817">
          <cell r="A6817">
            <v>100257</v>
          </cell>
          <cell r="B6817" t="str">
            <v>TRANSPORTE HORIZONTAL MANUAL, DE RIPAS DE MADEIRA COM SEÇÃO TRANSVERSAL DE 1 X 5 CM E 2 X 5 CM (UNIDADE: MXKM). AF_07/2019</v>
          </cell>
          <cell r="C6817" t="str">
            <v>MXKM</v>
          </cell>
          <cell r="D6817">
            <v>2.0499999999999998</v>
          </cell>
          <cell r="E6817">
            <v>3.99</v>
          </cell>
          <cell r="F6817">
            <v>6.04</v>
          </cell>
        </row>
        <row r="6818">
          <cell r="A6818">
            <v>100258</v>
          </cell>
          <cell r="B6818" t="str">
            <v>TRANSPORTE HORIZONTAL MANUAL, DE VIGAS DE MADEIRA COM SEÇÃO TRANSVERSAL DE 5 X 12 CM (UNIDADE: MXKM). AF_07/2019</v>
          </cell>
          <cell r="C6818" t="str">
            <v>MXKM</v>
          </cell>
          <cell r="D6818">
            <v>5.1399999999999988</v>
          </cell>
          <cell r="E6818">
            <v>9.9700000000000006</v>
          </cell>
          <cell r="F6818">
            <v>15.11</v>
          </cell>
        </row>
        <row r="6819">
          <cell r="A6819">
            <v>100259</v>
          </cell>
          <cell r="B6819" t="str">
            <v>TRANSPORTE HORIZONTAL MANUAL, DE VIGAS DE MADEIRA COM SEÇÃO TRANSVERSAL DE 6 X 16 CM (UNIDADE: MXKM). AF_07/2019</v>
          </cell>
          <cell r="C6819" t="str">
            <v>MXKM</v>
          </cell>
          <cell r="D6819">
            <v>10.149999999999999</v>
          </cell>
          <cell r="E6819">
            <v>19.62</v>
          </cell>
          <cell r="F6819">
            <v>29.77</v>
          </cell>
        </row>
        <row r="6820">
          <cell r="A6820">
            <v>100260</v>
          </cell>
          <cell r="B6820" t="str">
            <v>TRANSPORTE HORIZONTAL MANUAL, DE VERGALHÕES DE AÇO COM DIÂMETRO DE 5 MM (UNIDADE: KGXKM). AF_07/2019</v>
          </cell>
          <cell r="C6820" t="str">
            <v>KGXKM</v>
          </cell>
          <cell r="D6820">
            <v>3.33</v>
          </cell>
          <cell r="E6820">
            <v>6.48</v>
          </cell>
          <cell r="F6820">
            <v>9.81</v>
          </cell>
        </row>
        <row r="6821">
          <cell r="A6821">
            <v>100261</v>
          </cell>
          <cell r="B6821" t="str">
            <v>TRANSPORTE HORIZONTAL MANUAL, DE VERGALHÕES DE AÇO COM DIÂMETRO DE 6,3 MM (UNIDADE: KGXKM). AF_07/2019</v>
          </cell>
          <cell r="C6821" t="str">
            <v>KGXKM</v>
          </cell>
          <cell r="D6821">
            <v>2.09</v>
          </cell>
          <cell r="E6821">
            <v>4.07</v>
          </cell>
          <cell r="F6821">
            <v>6.16</v>
          </cell>
        </row>
        <row r="6822">
          <cell r="A6822">
            <v>100262</v>
          </cell>
          <cell r="B6822" t="str">
            <v>TRANSPORTE HORIZONTAL MANUAL, DE VERGALHÕES DE AÇO COM DIÂMETRO DE 8 MM (UNIDADE: KGXKM). AF_07/2019</v>
          </cell>
          <cell r="C6822" t="str">
            <v>KGXKM</v>
          </cell>
          <cell r="D6822">
            <v>1.29</v>
          </cell>
          <cell r="E6822">
            <v>2.5299999999999998</v>
          </cell>
          <cell r="F6822">
            <v>3.82</v>
          </cell>
        </row>
        <row r="6823">
          <cell r="A6823">
            <v>100263</v>
          </cell>
          <cell r="B6823" t="str">
            <v>TRANSPORTE HORIZONTAL MANUAL, DE VERGALHÕES DE AÇO COM DIÂMETRO DE 10 MM; 12,5 MM; 16 MM; 20 MM; 25 MM OU 32 MM (UNIDADE: KGXKM). AF_07/2019</v>
          </cell>
          <cell r="C6823" t="str">
            <v>KGXKM</v>
          </cell>
          <cell r="D6823">
            <v>0.82000000000000028</v>
          </cell>
          <cell r="E6823">
            <v>1.63</v>
          </cell>
          <cell r="F6823">
            <v>2.4500000000000002</v>
          </cell>
        </row>
        <row r="6824">
          <cell r="A6824">
            <v>100264</v>
          </cell>
          <cell r="B6824" t="str">
            <v>TRANSPORTE HORIZONTAL MANUAL, DE JANELA (UNIDADE: M2XKM). AF_07/2019</v>
          </cell>
          <cell r="C6824" t="str">
            <v>M2XKM</v>
          </cell>
          <cell r="D6824">
            <v>15.219999999999999</v>
          </cell>
          <cell r="E6824">
            <v>29.36</v>
          </cell>
          <cell r="F6824">
            <v>44.58</v>
          </cell>
        </row>
        <row r="6825">
          <cell r="A6825">
            <v>100265</v>
          </cell>
          <cell r="B6825" t="str">
            <v>TRANSPORTE VERTICAL MANUAL, 1 PAVIMENTO, DE JANELA (UNIDADE: M2). AF_07/2019</v>
          </cell>
          <cell r="C6825" t="str">
            <v>M2</v>
          </cell>
          <cell r="D6825">
            <v>0.30000000000000004</v>
          </cell>
          <cell r="E6825">
            <v>0.63</v>
          </cell>
          <cell r="F6825">
            <v>0.93</v>
          </cell>
        </row>
        <row r="6826">
          <cell r="A6826">
            <v>100266</v>
          </cell>
          <cell r="B6826" t="str">
            <v>TRANSPORTE HORIZONTAL MANUAL, DE PORTA (UNIDADE: UNIDXKM). AF_07/2019</v>
          </cell>
          <cell r="C6826" t="str">
            <v>UNXKM</v>
          </cell>
          <cell r="D6826">
            <v>32.369999999999997</v>
          </cell>
          <cell r="E6826">
            <v>62.38</v>
          </cell>
          <cell r="F6826">
            <v>94.75</v>
          </cell>
        </row>
        <row r="6827">
          <cell r="A6827">
            <v>100267</v>
          </cell>
          <cell r="B6827" t="str">
            <v>TRANSPORTE VERTICAL MANUAL, 1 PAVIMENTO, DE PORTA (UNIDADE: UNID). AF_07/2019</v>
          </cell>
          <cell r="C6827" t="str">
            <v>UN</v>
          </cell>
          <cell r="D6827">
            <v>0.63000000000000012</v>
          </cell>
          <cell r="E6827">
            <v>1.24</v>
          </cell>
          <cell r="F6827">
            <v>1.87</v>
          </cell>
        </row>
        <row r="6828">
          <cell r="A6828">
            <v>100268</v>
          </cell>
          <cell r="B6828" t="str">
            <v>TRANSPORTE HORIZONTAL MANUAL, DE BANCADA DE MÁRMORE OU GRANITO PARA COZINHA/LAVATÓRIO OU MÁRMORE SINTÉTICO COM CUBA INTEGRADA (UNIDADE: UNIDXKM). AF_07/2019</v>
          </cell>
          <cell r="C6828" t="str">
            <v>UNXKM</v>
          </cell>
          <cell r="D6828">
            <v>32.369999999999997</v>
          </cell>
          <cell r="E6828">
            <v>62.38</v>
          </cell>
          <cell r="F6828">
            <v>94.75</v>
          </cell>
        </row>
        <row r="6829">
          <cell r="A6829">
            <v>100269</v>
          </cell>
          <cell r="B6829" t="str">
            <v>TRANSPORTE VERTICAL, BANCADA DE MÁRMORE OU GRANITO PARA COZINHA/LAVATÓRIO OU MÁRMORE SINTÉTICO COM CUBA INTEGRADA, MANUAL, 1 PAVIMENTO, (UNIDADE: UNID). AF_07/2019</v>
          </cell>
          <cell r="C6829" t="str">
            <v>UN</v>
          </cell>
          <cell r="D6829">
            <v>0.63000000000000012</v>
          </cell>
          <cell r="E6829">
            <v>1.24</v>
          </cell>
          <cell r="F6829">
            <v>1.87</v>
          </cell>
        </row>
        <row r="6830">
          <cell r="A6830">
            <v>100270</v>
          </cell>
          <cell r="B6830" t="str">
            <v>TRANSPORTE HORIZONTAL COM CARRINHO PLATAFORMA, DE BANCADA DE MÁRMORE OU GRANITO PARA COZINHA/LAVATÓRIO OU MÁRMORE SINTÉTICO COM CUBA INTEGRADA (UNIDADE: UNIDXKM). AF_07/2019</v>
          </cell>
          <cell r="C6830" t="str">
            <v>UNXKM</v>
          </cell>
          <cell r="D6830">
            <v>24.269999999999996</v>
          </cell>
          <cell r="E6830">
            <v>46.75</v>
          </cell>
          <cell r="F6830">
            <v>71.02</v>
          </cell>
        </row>
        <row r="6831">
          <cell r="A6831">
            <v>100271</v>
          </cell>
          <cell r="B6831" t="str">
            <v>TRANSPORTE HORIZONTAL MANUAL, DE VIDRO (UNIDADE: M2XKM). AF_07/2019</v>
          </cell>
          <cell r="C6831" t="str">
            <v>M2XKM</v>
          </cell>
          <cell r="D6831">
            <v>24.29</v>
          </cell>
          <cell r="E6831">
            <v>46.77</v>
          </cell>
          <cell r="F6831">
            <v>71.06</v>
          </cell>
        </row>
        <row r="6832">
          <cell r="A6832">
            <v>100272</v>
          </cell>
          <cell r="B6832" t="str">
            <v>TRANSPORTE VERTICAL MANUAL, 1 PAVIMENTO, DE VIDRO (UNIDADE: M2). AF_07/2019</v>
          </cell>
          <cell r="C6832" t="str">
            <v>M2</v>
          </cell>
          <cell r="D6832">
            <v>0.44999999999999996</v>
          </cell>
          <cell r="E6832">
            <v>0.95</v>
          </cell>
          <cell r="F6832">
            <v>1.4</v>
          </cell>
        </row>
        <row r="6833">
          <cell r="A6833">
            <v>100273</v>
          </cell>
          <cell r="B6833" t="str">
            <v>TRANSPORTE HORIZONTAL MANUAL, DE TELA DE AÇO (UNIDADE: KGXKM). AF_07/2019</v>
          </cell>
          <cell r="C6833" t="str">
            <v>KGXKM</v>
          </cell>
          <cell r="D6833">
            <v>1.25</v>
          </cell>
          <cell r="E6833">
            <v>2.4500000000000002</v>
          </cell>
          <cell r="F6833">
            <v>3.7</v>
          </cell>
        </row>
        <row r="6834">
          <cell r="A6834">
            <v>100274</v>
          </cell>
          <cell r="B6834" t="str">
            <v>TRANSPORTE HORIZONTAL MANUAL, DE COMPENSADO DE MADEIRA (UNIDADE: M2XKM). AF_07/2019</v>
          </cell>
          <cell r="C6834" t="str">
            <v>M2XKM</v>
          </cell>
          <cell r="D6834">
            <v>10.790000000000003</v>
          </cell>
          <cell r="E6834">
            <v>20.81</v>
          </cell>
          <cell r="F6834">
            <v>31.6</v>
          </cell>
        </row>
        <row r="6835">
          <cell r="A6835">
            <v>100275</v>
          </cell>
          <cell r="B6835" t="str">
            <v>TRANSPORTE HORIZONTAL MANUAL, DE TELHA TERMOACÚSTICA OU TELHA DE AÇO ZINCADO (UNIDADE: M2XKM). AF_07/2019</v>
          </cell>
          <cell r="C6835" t="str">
            <v>M2XKM</v>
          </cell>
          <cell r="D6835">
            <v>6.9699999999999989</v>
          </cell>
          <cell r="E6835">
            <v>13.46</v>
          </cell>
          <cell r="F6835">
            <v>20.43</v>
          </cell>
        </row>
        <row r="6836">
          <cell r="A6836">
            <v>100276</v>
          </cell>
          <cell r="B6836" t="str">
            <v>TRANSPORTE HORIZONTAL MANUAL, DE TELHA DE FIBROCIMENTO OU TELHA ESTRUTURAL DE FIBROCIMENTO, CANALETE 90 OU KALHETÃO (UNIDADE: M2XKM). AF_07/2019</v>
          </cell>
          <cell r="C6836" t="str">
            <v>M2XKM</v>
          </cell>
          <cell r="D6836">
            <v>12.73</v>
          </cell>
          <cell r="E6836">
            <v>24.55</v>
          </cell>
          <cell r="F6836">
            <v>37.28</v>
          </cell>
        </row>
        <row r="6837">
          <cell r="A6837">
            <v>100277</v>
          </cell>
          <cell r="B6837" t="str">
            <v>TRANSPORTE HORIZONTAL COM MANIPULADOR TELESCÓPICO, DE TELHAS TERMOACÚSTICAS, FIBROCIMENTO, AÇO ZINCADO, FIBROCIMENTO ESTRUTURAL, CANALETE 90 OU KALHETÃO (UNIDADE: M2XKM). AF_07/2019</v>
          </cell>
          <cell r="C6837" t="str">
            <v>M2XKM</v>
          </cell>
          <cell r="D6837">
            <v>1.47</v>
          </cell>
          <cell r="E6837">
            <v>0.52</v>
          </cell>
          <cell r="F6837">
            <v>1.99</v>
          </cell>
        </row>
        <row r="6838">
          <cell r="A6838">
            <v>100278</v>
          </cell>
          <cell r="B6838" t="str">
            <v>TRANSPORTE HORIZONTAL MANUAL, DE BACIA SANITÁRIA, CAIXA ACOPLADA, TANQUE OU PIA (UNIDADE: UNIDXKM). AF_07/2019</v>
          </cell>
          <cell r="C6838" t="str">
            <v>UNXKM</v>
          </cell>
          <cell r="D6838">
            <v>15.469999999999999</v>
          </cell>
          <cell r="E6838">
            <v>29.86</v>
          </cell>
          <cell r="F6838">
            <v>45.33</v>
          </cell>
        </row>
        <row r="6839">
          <cell r="A6839">
            <v>100279</v>
          </cell>
          <cell r="B6839" t="str">
            <v>TRANSPORTE VERTICAL MANUAL, 1 PAVIMENTO, DE BACIA SANITÁRIA, CAIXA ACOPLADA, TANQUE OU PIA (UNIDADE: UNID). AF_07/2019</v>
          </cell>
          <cell r="C6839" t="str">
            <v>UN</v>
          </cell>
          <cell r="D6839">
            <v>0.27</v>
          </cell>
          <cell r="E6839">
            <v>0.6</v>
          </cell>
          <cell r="F6839">
            <v>0.87</v>
          </cell>
        </row>
        <row r="6840">
          <cell r="A6840">
            <v>100280</v>
          </cell>
          <cell r="B6840" t="str">
            <v>TRANSPORTE HORIZONTAL COM CARRINHO PLATAFORMA, DE BACIA SANITÁRIA, CAIXA ACOPLADA, TANQUE OU PIA (UNIDADE: UNIDXKM). AF_07/2019</v>
          </cell>
          <cell r="C6840" t="str">
            <v>UNXKM</v>
          </cell>
          <cell r="D6840">
            <v>7.0999999999999979</v>
          </cell>
          <cell r="E6840">
            <v>13.71</v>
          </cell>
          <cell r="F6840">
            <v>20.81</v>
          </cell>
        </row>
        <row r="6841">
          <cell r="A6841">
            <v>100281</v>
          </cell>
          <cell r="B6841" t="str">
            <v>TRANSPORTE HORIZONTAL COM MANIPULADOR TELESCÓPICO, DE BACIA SANITÁRIA, CAIXA ACOPLADA, TANQUE OU PIA (UNIDADE: UNIDXKM). AF_07/2019</v>
          </cell>
          <cell r="C6841" t="str">
            <v>UNXKM</v>
          </cell>
          <cell r="D6841">
            <v>2.84</v>
          </cell>
          <cell r="E6841">
            <v>0.97</v>
          </cell>
          <cell r="F6841">
            <v>3.81</v>
          </cell>
        </row>
        <row r="6842">
          <cell r="A6842">
            <v>100282</v>
          </cell>
          <cell r="B6842" t="str">
            <v>TRANSPORTE HORIZONTAL MANUAL, DE TELHA DE CONCRETO OU CERÂMICA (UNIDADE: M2XKM). AF_07/2019</v>
          </cell>
          <cell r="C6842" t="str">
            <v>M2XKM</v>
          </cell>
          <cell r="D6842">
            <v>60.690000000000012</v>
          </cell>
          <cell r="E6842">
            <v>116.83</v>
          </cell>
          <cell r="F6842">
            <v>177.52</v>
          </cell>
        </row>
        <row r="6843">
          <cell r="A6843">
            <v>100283</v>
          </cell>
          <cell r="B6843" t="str">
            <v>TRANSPORTE HORIZONTAL COM CARRINHO PLATAFORMA, DE TELHA DE CONCRETO OU CERÂMICA (UNIDADE: M2XKM). AF_07/2019</v>
          </cell>
          <cell r="C6843" t="str">
            <v>M2XKM</v>
          </cell>
          <cell r="D6843">
            <v>9.7800000000000011</v>
          </cell>
          <cell r="E6843">
            <v>18.899999999999999</v>
          </cell>
          <cell r="F6843">
            <v>28.68</v>
          </cell>
        </row>
        <row r="6844">
          <cell r="A6844">
            <v>100284</v>
          </cell>
          <cell r="B6844" t="str">
            <v>TRANSPORTE HORIZONTAL COM MANIPULADOR TELESCÓPICO, DE TELHA DE CONCRETO OU CERÂMICA (UNIDADE: M2XKM). AF_07/2019</v>
          </cell>
          <cell r="C6844" t="str">
            <v>M2XKM</v>
          </cell>
          <cell r="D6844">
            <v>8.3000000000000007</v>
          </cell>
          <cell r="E6844">
            <v>2.85</v>
          </cell>
          <cell r="F6844">
            <v>11.15</v>
          </cell>
        </row>
        <row r="6845">
          <cell r="A6845">
            <v>100285</v>
          </cell>
          <cell r="B6845" t="str">
            <v>TRANSPORTE HORIZONTAL MANUAL, DE BARRAMENTO BLINDADO (UNIDADE: MXKM). AF_07/2019</v>
          </cell>
          <cell r="C6845" t="str">
            <v>MXKM</v>
          </cell>
          <cell r="D6845">
            <v>16.29</v>
          </cell>
          <cell r="E6845">
            <v>31.4</v>
          </cell>
          <cell r="F6845">
            <v>47.69</v>
          </cell>
        </row>
        <row r="6846">
          <cell r="A6846">
            <v>100286</v>
          </cell>
          <cell r="B6846" t="str">
            <v>TRANSPORTE HORIZONTAL COM CARRINHO PLATAFORMA, DE BARRAMENTO BLINDADO (UNIDADE: MXKM). AF_07/2019</v>
          </cell>
          <cell r="C6846" t="str">
            <v>MXKM</v>
          </cell>
          <cell r="D6846">
            <v>5.2899999999999991</v>
          </cell>
          <cell r="E6846">
            <v>10.25</v>
          </cell>
          <cell r="F6846">
            <v>15.54</v>
          </cell>
        </row>
        <row r="6847">
          <cell r="A6847">
            <v>100287</v>
          </cell>
          <cell r="B6847" t="str">
            <v>TRANSPORTE HORIZONTAL MANUAL, DE CALHA QUADRADA NÚMERO 24  CORTE 33 (UNIDADE: MXKM). AF_07/2019</v>
          </cell>
          <cell r="C6847" t="str">
            <v>MXKM</v>
          </cell>
          <cell r="D6847">
            <v>5.07</v>
          </cell>
          <cell r="E6847">
            <v>9.81</v>
          </cell>
          <cell r="F6847">
            <v>14.88</v>
          </cell>
        </row>
        <row r="6848">
          <cell r="A6848">
            <v>99802</v>
          </cell>
          <cell r="B6848" t="str">
            <v>LIMPEZA DE PISO CERÂMICO OU PORCELANATO COM VASSOURA A SECO. AF_04/2019</v>
          </cell>
          <cell r="C6848" t="str">
            <v>M2</v>
          </cell>
          <cell r="D6848">
            <v>0.19</v>
          </cell>
          <cell r="E6848">
            <v>0.41</v>
          </cell>
          <cell r="F6848">
            <v>0.6</v>
          </cell>
        </row>
        <row r="6849">
          <cell r="A6849">
            <v>99803</v>
          </cell>
          <cell r="B6849" t="str">
            <v>LIMPEZA DE PISO CERÂMICO OU PORCELANATO COM PANO ÚMIDO. AF_04/2019</v>
          </cell>
          <cell r="C6849" t="str">
            <v>M2</v>
          </cell>
          <cell r="D6849">
            <v>0.7799999999999998</v>
          </cell>
          <cell r="E6849">
            <v>1.58</v>
          </cell>
          <cell r="F6849">
            <v>2.36</v>
          </cell>
        </row>
        <row r="6850">
          <cell r="A6850">
            <v>99804</v>
          </cell>
          <cell r="B6850" t="str">
            <v>LIMPEZA DE PISO CERÂMICO OU PORCELANATO UTILIZANDO DETERGENTE NEUTRO E ESCOVAÇÃO MANUAL. AF_04/2019</v>
          </cell>
          <cell r="C6850" t="str">
            <v>M2</v>
          </cell>
          <cell r="D6850">
            <v>2.1099999999999994</v>
          </cell>
          <cell r="E6850">
            <v>3.99</v>
          </cell>
          <cell r="F6850">
            <v>6.1</v>
          </cell>
        </row>
        <row r="6851">
          <cell r="A6851">
            <v>99805</v>
          </cell>
          <cell r="B6851" t="str">
            <v>LIMPEZA DE PISO CERÂMICO OU COM PEDRAS RÚSTICAS UTILIZANDO ÁCIDO MURIÁTICO. AF_04/2019</v>
          </cell>
          <cell r="C6851" t="str">
            <v>M2</v>
          </cell>
          <cell r="D6851">
            <v>4.7799999999999994</v>
          </cell>
          <cell r="E6851">
            <v>7.9</v>
          </cell>
          <cell r="F6851">
            <v>12.68</v>
          </cell>
        </row>
        <row r="6852">
          <cell r="A6852">
            <v>99806</v>
          </cell>
          <cell r="B6852" t="str">
            <v>LIMPEZA DE REVESTIMENTO CERÂMICO EM PAREDE COM PANO ÚMIDO AF_04/2019</v>
          </cell>
          <cell r="C6852" t="str">
            <v>M2</v>
          </cell>
          <cell r="D6852">
            <v>0.30999999999999994</v>
          </cell>
          <cell r="E6852">
            <v>0.66</v>
          </cell>
          <cell r="F6852">
            <v>0.97</v>
          </cell>
        </row>
        <row r="6853">
          <cell r="A6853">
            <v>99807</v>
          </cell>
          <cell r="B6853" t="str">
            <v>LIMPEZA DE REVESTIMENTO CERÂMICO EM PAREDE UTILIZANDO DETERGENTE NEUTRO E ESCOVAÇÃO MANUAL. AF_04/2019</v>
          </cell>
          <cell r="C6853" t="str">
            <v>M2</v>
          </cell>
          <cell r="D6853">
            <v>0.66000000000000014</v>
          </cell>
          <cell r="E6853">
            <v>1.18</v>
          </cell>
          <cell r="F6853">
            <v>1.84</v>
          </cell>
        </row>
        <row r="6854">
          <cell r="A6854">
            <v>99808</v>
          </cell>
          <cell r="B6854" t="str">
            <v>LIMPEZA DE REVESTIMENTO CERÂMICO EM PAREDE UTILIZANDO ÁCIDO MURIÁTICO. AF_04/2019</v>
          </cell>
          <cell r="C6854" t="str">
            <v>M2</v>
          </cell>
          <cell r="D6854">
            <v>1.94</v>
          </cell>
          <cell r="E6854">
            <v>2.4700000000000002</v>
          </cell>
          <cell r="F6854">
            <v>4.41</v>
          </cell>
        </row>
        <row r="6855">
          <cell r="A6855">
            <v>99809</v>
          </cell>
          <cell r="B6855" t="str">
            <v>LIMPEZA DE PISO DE LADRILHO HIDRÁULICO COM PANO ÚMIDO. AF_04/2019</v>
          </cell>
          <cell r="C6855" t="str">
            <v>M2</v>
          </cell>
          <cell r="D6855">
            <v>2.2699999999999996</v>
          </cell>
          <cell r="E6855">
            <v>4.4400000000000004</v>
          </cell>
          <cell r="F6855">
            <v>6.71</v>
          </cell>
        </row>
        <row r="6856">
          <cell r="A6856">
            <v>99810</v>
          </cell>
          <cell r="B6856" t="str">
            <v>LIMPEZA DE PISO DE MÁRMORE/GRANITO UTILIZANDO DETERGENTE NEUTRO E ESCOVAÇÃO MANUAL. AF_04/2019</v>
          </cell>
          <cell r="C6856" t="str">
            <v>M2</v>
          </cell>
          <cell r="D6856">
            <v>2.88</v>
          </cell>
          <cell r="E6856">
            <v>5.46</v>
          </cell>
          <cell r="F6856">
            <v>8.34</v>
          </cell>
        </row>
        <row r="6857">
          <cell r="A6857">
            <v>99811</v>
          </cell>
          <cell r="B6857" t="str">
            <v>LIMPEZA DE CONTRAPISO COM VASSOURA A SECO. AF_04/2019</v>
          </cell>
          <cell r="C6857" t="str">
            <v>M2</v>
          </cell>
          <cell r="D6857">
            <v>1.3499999999999996</v>
          </cell>
          <cell r="E6857">
            <v>2.66</v>
          </cell>
          <cell r="F6857">
            <v>4.01</v>
          </cell>
        </row>
        <row r="6858">
          <cell r="A6858">
            <v>99812</v>
          </cell>
          <cell r="B6858" t="str">
            <v>LIMPEZA DE LADRILHO HIDRÁULICO EM PAREDE COM PANO ÚMIDO. AF_04/2019</v>
          </cell>
          <cell r="C6858" t="str">
            <v>M2</v>
          </cell>
          <cell r="D6858">
            <v>0.43000000000000005</v>
          </cell>
          <cell r="E6858">
            <v>0.85</v>
          </cell>
          <cell r="F6858">
            <v>1.28</v>
          </cell>
        </row>
        <row r="6859">
          <cell r="A6859">
            <v>99813</v>
          </cell>
          <cell r="B6859" t="str">
            <v>LIMPEZA DE MÁRMORE/GRANITO EM PAREDE UTILIZANDO DETERGENTE NEUTRO E ESCOVAÇÃO MANUAL. AF_04/2019</v>
          </cell>
          <cell r="C6859" t="str">
            <v>M2</v>
          </cell>
          <cell r="D6859">
            <v>0.40000000000000013</v>
          </cell>
          <cell r="E6859">
            <v>0.69</v>
          </cell>
          <cell r="F6859">
            <v>1.0900000000000001</v>
          </cell>
        </row>
        <row r="6860">
          <cell r="A6860">
            <v>99814</v>
          </cell>
          <cell r="B6860" t="str">
            <v>LIMPEZA DE SUPERFÍCIE COM JATO DE ALTA PRESSÃO. AF_04/2019</v>
          </cell>
          <cell r="C6860" t="str">
            <v>M2</v>
          </cell>
          <cell r="D6860">
            <v>0.7200000000000002</v>
          </cell>
          <cell r="E6860">
            <v>1.46</v>
          </cell>
          <cell r="F6860">
            <v>2.1800000000000002</v>
          </cell>
        </row>
        <row r="6861">
          <cell r="A6861">
            <v>99815</v>
          </cell>
          <cell r="B6861" t="str">
            <v>LIMPEZA DE PIA INOX COM BANCADA DE PEDRA, INCLUSIVE METAIS CORRESPONDENTES. AF_04/2019</v>
          </cell>
          <cell r="C6861" t="str">
            <v>UN</v>
          </cell>
          <cell r="D6861">
            <v>5.2</v>
          </cell>
          <cell r="E6861">
            <v>4.37</v>
          </cell>
          <cell r="F6861">
            <v>9.57</v>
          </cell>
        </row>
        <row r="6862">
          <cell r="A6862">
            <v>99816</v>
          </cell>
          <cell r="B6862" t="str">
            <v>LIMPEZA DE TANQUE OU LAVATÓRIO DE LOUÇA ISOLADO, INCLUSIVE METAIS CORRESPONDENTES. AF_04/2019</v>
          </cell>
          <cell r="C6862" t="str">
            <v>UN</v>
          </cell>
          <cell r="D6862">
            <v>5.41</v>
          </cell>
          <cell r="E6862">
            <v>4.7699999999999996</v>
          </cell>
          <cell r="F6862">
            <v>10.18</v>
          </cell>
        </row>
        <row r="6863">
          <cell r="A6863">
            <v>99817</v>
          </cell>
          <cell r="B6863" t="str">
            <v>LIMPEZA DE LAVATÓRIO DE LOUÇA COM BANCADA DE PEDRA, INCLUSIVE METAIS CORRESPONDENTES. AF_04/2019</v>
          </cell>
          <cell r="C6863" t="str">
            <v>UN</v>
          </cell>
          <cell r="D6863">
            <v>3.9600000000000004</v>
          </cell>
          <cell r="E6863">
            <v>1.98</v>
          </cell>
          <cell r="F6863">
            <v>5.94</v>
          </cell>
        </row>
        <row r="6864">
          <cell r="A6864">
            <v>99818</v>
          </cell>
          <cell r="B6864" t="str">
            <v>LIMPEZA DE BACIA SANITÁRIA, BIDÊ OU MICTÓRIO EM LOUÇA, INCLUSIVE METAIS CORRESPONDENTES. AF_04/2019</v>
          </cell>
          <cell r="C6864" t="str">
            <v>UN</v>
          </cell>
          <cell r="D6864">
            <v>3.9600000000000004</v>
          </cell>
          <cell r="E6864">
            <v>1.98</v>
          </cell>
          <cell r="F6864">
            <v>5.94</v>
          </cell>
        </row>
        <row r="6865">
          <cell r="A6865">
            <v>99819</v>
          </cell>
          <cell r="B6865" t="str">
            <v>LIMPEZA DE BANCADA DE PEDRA (MÁRMORE OU GRANITO). AF_04/2019</v>
          </cell>
          <cell r="C6865" t="str">
            <v>M2</v>
          </cell>
          <cell r="D6865">
            <v>6.6400000000000006</v>
          </cell>
          <cell r="E6865">
            <v>12.45</v>
          </cell>
          <cell r="F6865">
            <v>19.09</v>
          </cell>
        </row>
        <row r="6866">
          <cell r="A6866">
            <v>99820</v>
          </cell>
          <cell r="B6866" t="str">
            <v>LIMPEZA DE JANELA INTEIRAMENTE DE VIDRO. AF_04/2019</v>
          </cell>
          <cell r="C6866" t="str">
            <v>M2</v>
          </cell>
          <cell r="D6866">
            <v>1.1500000000000001</v>
          </cell>
          <cell r="E6866">
            <v>1.01</v>
          </cell>
          <cell r="F6866">
            <v>2.16</v>
          </cell>
        </row>
        <row r="6867">
          <cell r="A6867">
            <v>99821</v>
          </cell>
          <cell r="B6867" t="str">
            <v>LIMPEZA DE JANELA DE VIDRO COM CAIXILHO EM AÇO/ALUMÍNIO/PVC. AF_04/2019</v>
          </cell>
          <cell r="C6867" t="str">
            <v>M2</v>
          </cell>
          <cell r="D6867">
            <v>1.8699999999999999</v>
          </cell>
          <cell r="E6867">
            <v>1.47</v>
          </cell>
          <cell r="F6867">
            <v>3.34</v>
          </cell>
        </row>
        <row r="6868">
          <cell r="A6868">
            <v>99822</v>
          </cell>
          <cell r="B6868" t="str">
            <v>LIMPEZA DE PORTA DE MADEIRA. AF_04/2019</v>
          </cell>
          <cell r="C6868" t="str">
            <v>M2</v>
          </cell>
          <cell r="D6868">
            <v>0.36999999999999988</v>
          </cell>
          <cell r="E6868">
            <v>0.77</v>
          </cell>
          <cell r="F6868">
            <v>1.1399999999999999</v>
          </cell>
        </row>
        <row r="6869">
          <cell r="A6869">
            <v>99823</v>
          </cell>
          <cell r="B6869" t="str">
            <v>LIMPEZA DE PORTA INTEIRAMENTE DE VIDRO. AF_04/2019</v>
          </cell>
          <cell r="C6869" t="str">
            <v>M2</v>
          </cell>
          <cell r="D6869">
            <v>1.2599999999999998</v>
          </cell>
          <cell r="E6869">
            <v>1.29</v>
          </cell>
          <cell r="F6869">
            <v>2.5499999999999998</v>
          </cell>
        </row>
        <row r="6870">
          <cell r="A6870">
            <v>99824</v>
          </cell>
          <cell r="B6870" t="str">
            <v>LIMPEZA DE PORTA EM AÇO/ALUMÍNIO. AF_04/2019</v>
          </cell>
          <cell r="C6870" t="str">
            <v>M2</v>
          </cell>
          <cell r="D6870">
            <v>1.3</v>
          </cell>
          <cell r="E6870">
            <v>1.51</v>
          </cell>
          <cell r="F6870">
            <v>2.81</v>
          </cell>
        </row>
        <row r="6871">
          <cell r="A6871">
            <v>99825</v>
          </cell>
          <cell r="B6871" t="str">
            <v>LIMPEZA DE PORTA DE VIDRO COM CAIXILHO EM AÇO/ ALUMÍNIO/ PVC. AF_04/2019</v>
          </cell>
          <cell r="C6871" t="str">
            <v>M2</v>
          </cell>
          <cell r="D6871">
            <v>2.0700000000000003</v>
          </cell>
          <cell r="E6871">
            <v>1.86</v>
          </cell>
          <cell r="F6871">
            <v>3.93</v>
          </cell>
        </row>
        <row r="6872">
          <cell r="A6872">
            <v>99826</v>
          </cell>
          <cell r="B6872" t="str">
            <v>LIMPEZA DE FORRO REMOVÍVEL COM PANO ÚMIDO. AF_04/2019</v>
          </cell>
          <cell r="C6872" t="str">
            <v>M2</v>
          </cell>
          <cell r="D6872">
            <v>0.58000000000000007</v>
          </cell>
          <cell r="E6872">
            <v>1.17</v>
          </cell>
          <cell r="F6872">
            <v>1.75</v>
          </cell>
        </row>
        <row r="6873">
          <cell r="A6873">
            <v>97010</v>
          </cell>
          <cell r="B6873" t="str">
            <v>GUARDA-CORPO FIXADO EM FÔRMA DE MADEIRA COM TRAVESSÕES EM MADEIRA PREGADA E FECHAMENTO EM TELA DE POLIPROPILENO PARA EDIFICAÇÕES COM ATÉ 2 PAVIMENTOS. AF_11/2017</v>
          </cell>
          <cell r="C6873" t="str">
            <v>M</v>
          </cell>
          <cell r="D6873">
            <v>58.660000000000004</v>
          </cell>
          <cell r="E6873">
            <v>14.12</v>
          </cell>
          <cell r="F6873">
            <v>72.78</v>
          </cell>
        </row>
        <row r="6874">
          <cell r="A6874">
            <v>97011</v>
          </cell>
          <cell r="B6874" t="str">
            <v>GUARDA-CORPO FIXADO EM FÔRMA DE MADEIRA COM TRAVESSÕES EM MADEIRA PREGADA E FECHAMENTO EM TELA DE POLIPROPILENO PARA EDIFICAÇÕES COM  3 PAVIMENTOS. AF_11/2017</v>
          </cell>
          <cell r="C6874" t="str">
            <v>M</v>
          </cell>
          <cell r="D6874">
            <v>41.919999999999995</v>
          </cell>
          <cell r="E6874">
            <v>14.13</v>
          </cell>
          <cell r="F6874">
            <v>56.05</v>
          </cell>
        </row>
        <row r="6875">
          <cell r="A6875">
            <v>97012</v>
          </cell>
          <cell r="B6875" t="str">
            <v>GUARDA-CORPO FIXADO EM FÔRMA DE MADEIRA COM TRAVESSÕES EM MADEIRA PREGADA E FECHAMENTO EM TELA DE POLIPROPILENO PARA EDIFICAÇÕES COM ALTURA IGUAL OU SUPERIOR A 4 PAVIMENTOS. AF_11/2017</v>
          </cell>
          <cell r="C6875" t="str">
            <v>M</v>
          </cell>
          <cell r="D6875">
            <v>33.549999999999997</v>
          </cell>
          <cell r="E6875">
            <v>14.13</v>
          </cell>
          <cell r="F6875">
            <v>47.68</v>
          </cell>
        </row>
        <row r="6876">
          <cell r="A6876">
            <v>97013</v>
          </cell>
          <cell r="B6876" t="str">
            <v>GUARDA-CORPO FIXADO EM FÔRMA DE MADEIRA COM TRAVESSÕES EM MADEIRA PREGADA E FECHAMENTO EM PAINEL COMPENSADO PARA EDIFICAÇÕES COM ATÉ 2 PAVIMENTOS. AF_11/2017</v>
          </cell>
          <cell r="C6876" t="str">
            <v>M</v>
          </cell>
          <cell r="D6876">
            <v>82.45</v>
          </cell>
          <cell r="E6876">
            <v>14.98</v>
          </cell>
          <cell r="F6876">
            <v>97.43</v>
          </cell>
        </row>
        <row r="6877">
          <cell r="A6877">
            <v>97014</v>
          </cell>
          <cell r="B6877" t="str">
            <v>GUARDA-CORPO FIXADO EM FÔRMA DE MADEIRA COM TRAVESSÕES EM MADEIRA PREGADA E FECHAMENTO EM PAINEL COMPENSADO PARA EDIFICAÇÕES COM 3 PAVIMENTOS. AF_11/2017</v>
          </cell>
          <cell r="C6877" t="str">
            <v>M</v>
          </cell>
          <cell r="D6877">
            <v>57.82</v>
          </cell>
          <cell r="E6877">
            <v>14.99</v>
          </cell>
          <cell r="F6877">
            <v>72.81</v>
          </cell>
        </row>
        <row r="6878">
          <cell r="A6878">
            <v>97015</v>
          </cell>
          <cell r="B6878" t="str">
            <v>GUARDA-CORPO FIXADO EM FÔRMA DE MADEIRA COM TRAVESSÕES EM MADEIRA PREGADA E FECHAMENTO EM PAINEL COMPENSADO PARA EDIFICAÇÕES COM ALTURA IGUAL OU SUPERIOR A 4 PAVIMENTOS. AF_11/2017</v>
          </cell>
          <cell r="C6878" t="str">
            <v>M</v>
          </cell>
          <cell r="D6878">
            <v>45.37</v>
          </cell>
          <cell r="E6878">
            <v>14.99</v>
          </cell>
          <cell r="F6878">
            <v>60.36</v>
          </cell>
        </row>
        <row r="6879">
          <cell r="A6879">
            <v>97016</v>
          </cell>
          <cell r="B6879" t="str">
            <v>GUARDA-CORPO FIXADO EM FÔRMA DE MADEIRA COM TRAVESSÕES EM MADEIRA PREGADA PRÉ-MONTADA E ENCAIXE NA FÔRMA. PARA EDIFICAÇÕES COM ATÉ 2 PAVIMENTOS. AF_11/2017</v>
          </cell>
          <cell r="C6879" t="str">
            <v>M</v>
          </cell>
          <cell r="D6879">
            <v>55.39</v>
          </cell>
          <cell r="E6879">
            <v>8.7799999999999994</v>
          </cell>
          <cell r="F6879">
            <v>64.17</v>
          </cell>
        </row>
        <row r="6880">
          <cell r="A6880">
            <v>97017</v>
          </cell>
          <cell r="B6880" t="str">
            <v>GUARDA-CORPO FIXADO EM FÔRMA DE MADEIRA COM TRAVESSÕES EM MADEIRA PREGADA PRÉ-MONTADA E ENCAIXE NA FÔRMA PARA EDIFICAÇÕES COM 3 PAVIMENTOS. AF_11/2017</v>
          </cell>
          <cell r="C6880" t="str">
            <v>M</v>
          </cell>
          <cell r="D6880">
            <v>39.44</v>
          </cell>
          <cell r="E6880">
            <v>8.7899999999999991</v>
          </cell>
          <cell r="F6880">
            <v>48.23</v>
          </cell>
        </row>
        <row r="6881">
          <cell r="A6881">
            <v>97018</v>
          </cell>
          <cell r="B6881" t="str">
            <v>GUARDA-CORPO FIXADO EM FÔRMA DE MADEIRA COM TRAVESSÕES EM MADEIRA PREGADA PRÉ-MONTADA E ENCAIXE NA FÔRMA. PARA EDIFICAÇÕES COM ALTURA IGUAL OU SUPERIOR A 4 PAVIMENTOS. AF_11/2017</v>
          </cell>
          <cell r="C6881" t="str">
            <v>M</v>
          </cell>
          <cell r="D6881">
            <v>31.160000000000004</v>
          </cell>
          <cell r="E6881">
            <v>8.7899999999999991</v>
          </cell>
          <cell r="F6881">
            <v>39.950000000000003</v>
          </cell>
        </row>
        <row r="6882">
          <cell r="A6882">
            <v>97031</v>
          </cell>
          <cell r="B6882" t="str">
            <v>GUARDA-CORPO EM LAJE PÓS-DESFÔRMA, PARA ESTRUTURAS EM CONCRETO, COM ESCORAS DE MADEIRA ESTRONCADAS NA ESTRUTURA, TRAVESSÕES DE MADEIRA PREGADOS E FECHAMENTO EM TELA DE POLIPROPILENO PARA EDIFICAÇÕES COM ALTURA ATÉ 4 PAVIMENTOS (1 MONTAGEM POR OBRA). AF_11/2017</v>
          </cell>
          <cell r="C6882" t="str">
            <v>M</v>
          </cell>
          <cell r="D6882">
            <v>83.53</v>
          </cell>
          <cell r="E6882">
            <v>14.29</v>
          </cell>
          <cell r="F6882">
            <v>97.82</v>
          </cell>
        </row>
        <row r="6883">
          <cell r="A6883">
            <v>97032</v>
          </cell>
          <cell r="B6883" t="str">
            <v>GUARDA-CORPO EM LAJE PÓS-DESFÔRMA, PARA ESTRUTURAS EM CONCRETO, COM ESCORAS DE MADEIRA ESTRONCADAS NA ESTRUTURA, TRAVESSÕES DE MADEIRA PREGADOS E FECHAMENTO EM TELA DE POLIPROPILENO PARA EDIFICAÇÕES ACIMA DE 4 PAV. (2 MONTAGENS POR OBRA). AF_11/2017</v>
          </cell>
          <cell r="C6883" t="str">
            <v>M</v>
          </cell>
          <cell r="D6883">
            <v>46.569999999999993</v>
          </cell>
          <cell r="E6883">
            <v>14.3</v>
          </cell>
          <cell r="F6883">
            <v>60.87</v>
          </cell>
        </row>
        <row r="6884">
          <cell r="A6884">
            <v>97033</v>
          </cell>
          <cell r="B6884" t="str">
            <v>GUARDA-CORPO EM LAJE PÓS-DESFORMA, PARA ESTRUTURAS EM CONCRETO, COM ESCORAS METÁLICAS ESTRONCADAS NA ESTRUTURA, TRAVESSÕES DE MADEIRA E FECHAMENTO EM TELA DE POLIPROPILENO PARA EDIFICAÇÕES COM ALTURA ATÉ 4 PAVIMENTOS (1 MONTAGEM POR OBRA). AF_11/2017</v>
          </cell>
          <cell r="C6884" t="str">
            <v>M</v>
          </cell>
          <cell r="D6884">
            <v>119.38000000000001</v>
          </cell>
          <cell r="E6884">
            <v>13.48</v>
          </cell>
          <cell r="F6884">
            <v>132.86000000000001</v>
          </cell>
        </row>
        <row r="6885">
          <cell r="A6885">
            <v>97034</v>
          </cell>
          <cell r="B6885" t="str">
            <v>GUARDA-CORPO EM LAJE PÓS-DESFORMA, PARA ESTRUTURAS EM CONCRETO, COM ESCORAS METÁLICAS ESTRONCADAS NA ESTRUTURA, TRAVESSÕES DE MADEIRA E FECHAMENTO EM TELA DE POLIPROPILENO PARA EDIFICAÇÕES ACIMA DE 4 PAVIMENTOS (2 MONTAGENS POR OBRA). AF_11/2017</v>
          </cell>
          <cell r="C6885" t="str">
            <v>M</v>
          </cell>
          <cell r="D6885">
            <v>63.82</v>
          </cell>
          <cell r="E6885">
            <v>13.49</v>
          </cell>
          <cell r="F6885">
            <v>77.31</v>
          </cell>
        </row>
        <row r="6886">
          <cell r="A6886">
            <v>97039</v>
          </cell>
          <cell r="B6886" t="str">
            <v>FECHAMENTO REMOVÍVEL DE VÃO DE PORTAS, EM MADEIRA (VÃO DO ELEVADOR)  1 MONTAGEM EM OBRA. AF_11/2017</v>
          </cell>
          <cell r="C6886" t="str">
            <v>M2</v>
          </cell>
          <cell r="D6886">
            <v>32.07</v>
          </cell>
          <cell r="E6886">
            <v>13.85</v>
          </cell>
          <cell r="F6886">
            <v>45.92</v>
          </cell>
        </row>
        <row r="6887">
          <cell r="A6887">
            <v>97040</v>
          </cell>
          <cell r="B6887" t="str">
            <v>FECHAMENTO REMOVÍVEL DE ABERTURA DE CAIXILHO, EM MADEIRA  4 MONTAGENS EM OBRA. AF_11/2017</v>
          </cell>
          <cell r="C6887" t="str">
            <v>M2</v>
          </cell>
          <cell r="D6887">
            <v>8.6199999999999992</v>
          </cell>
          <cell r="E6887">
            <v>8.5299999999999994</v>
          </cell>
          <cell r="F6887">
            <v>17.149999999999999</v>
          </cell>
        </row>
        <row r="6888">
          <cell r="A6888">
            <v>97041</v>
          </cell>
          <cell r="B6888" t="str">
            <v>FECHAMENTO REMOVÍVEL DE ABERTURA NO PISO, EM MADEIRA  1 MONTAGEM EM OBRA. AF_11/2017</v>
          </cell>
          <cell r="C6888" t="str">
            <v>M2</v>
          </cell>
          <cell r="D6888">
            <v>262.94</v>
          </cell>
          <cell r="E6888">
            <v>22.82</v>
          </cell>
          <cell r="F6888">
            <v>285.76</v>
          </cell>
        </row>
        <row r="6889">
          <cell r="A6889">
            <v>97046</v>
          </cell>
          <cell r="B6889" t="str">
            <v>PONTEIRAS DE PROTEÇÃO DE VERGALHÕES EXPOSTOS EM FUNDAÇÕES. AF_11/2017</v>
          </cell>
          <cell r="C6889" t="str">
            <v>M2</v>
          </cell>
          <cell r="D6889">
            <v>0.32</v>
          </cell>
          <cell r="E6889">
            <v>0.06</v>
          </cell>
          <cell r="F6889">
            <v>0.38</v>
          </cell>
        </row>
        <row r="6890">
          <cell r="A6890">
            <v>97047</v>
          </cell>
          <cell r="B6890" t="str">
            <v>PONTEIRAS DE PROTEÇÃO DE VERGALHÕES EXPOSTOS EM ESTRUTURAS DE CONCRETO ARMADO CONVENCIONAL. AF_11/2017</v>
          </cell>
          <cell r="C6890" t="str">
            <v>M2</v>
          </cell>
          <cell r="D6890">
            <v>0.12000000000000001</v>
          </cell>
          <cell r="E6890">
            <v>0.02</v>
          </cell>
          <cell r="F6890">
            <v>0.14000000000000001</v>
          </cell>
        </row>
        <row r="6891">
          <cell r="A6891">
            <v>97048</v>
          </cell>
          <cell r="B6891" t="str">
            <v>PONTEIRAS DE PROTEÇÃO DE VERGALHÕES EXPOSTOS EM ALVENARIA ESTRUTURAL. AF_11/2017</v>
          </cell>
          <cell r="C6891" t="str">
            <v>M2</v>
          </cell>
          <cell r="D6891">
            <v>0.09</v>
          </cell>
          <cell r="E6891">
            <v>0.02</v>
          </cell>
          <cell r="F6891">
            <v>0.11</v>
          </cell>
        </row>
        <row r="6892">
          <cell r="A6892">
            <v>97054</v>
          </cell>
          <cell r="B6892" t="str">
            <v>INSTALAÇÃO DE SINALIZADOR NOTURNO LED. AF_11/2017</v>
          </cell>
          <cell r="C6892" t="str">
            <v>UN</v>
          </cell>
          <cell r="D6892">
            <v>20.190000000000001</v>
          </cell>
          <cell r="E6892">
            <v>8.9499999999999993</v>
          </cell>
          <cell r="F6892">
            <v>29.14</v>
          </cell>
        </row>
        <row r="6893">
          <cell r="A6893">
            <v>97062</v>
          </cell>
          <cell r="B6893" t="str">
            <v>COLOCAÇÃO DE TELA EM ANDAIME FACHADEIRO. AF_11/2017</v>
          </cell>
          <cell r="C6893" t="str">
            <v>M2</v>
          </cell>
          <cell r="D6893">
            <v>3.89</v>
          </cell>
          <cell r="E6893">
            <v>2.85</v>
          </cell>
          <cell r="F6893">
            <v>6.74</v>
          </cell>
        </row>
        <row r="6894">
          <cell r="A6894">
            <v>97063</v>
          </cell>
          <cell r="B6894" t="str">
            <v>MONTAGEM E DESMONTAGEM DE ANDAIME MODULAR FACHADEIRO, COM PISO METÁLICO, PARA EDIFICAÇÕES COM MÚLTIPLOS PAVIMENTOS (EXCLUSIVE ANDAIME E LIMPEZA). AF_11/2017</v>
          </cell>
          <cell r="C6894" t="str">
            <v>M2</v>
          </cell>
          <cell r="D6894">
            <v>3.42</v>
          </cell>
          <cell r="E6894">
            <v>8.4600000000000009</v>
          </cell>
          <cell r="F6894">
            <v>11.88</v>
          </cell>
        </row>
        <row r="6895">
          <cell r="A6895">
            <v>97064</v>
          </cell>
          <cell r="B6895" t="str">
            <v>MONTAGEM E DESMONTAGEM DE ANDAIME TUBULAR TIPO TORRE (EXCLUSIVE ANDAIME E LIMPEZA). AF_11/2017</v>
          </cell>
          <cell r="C6895" t="str">
            <v>M</v>
          </cell>
          <cell r="D6895">
            <v>6.4499999999999993</v>
          </cell>
          <cell r="E6895">
            <v>15.46</v>
          </cell>
          <cell r="F6895">
            <v>21.91</v>
          </cell>
        </row>
        <row r="6896">
          <cell r="A6896">
            <v>97065</v>
          </cell>
          <cell r="B6896" t="str">
            <v>MONTAGEM E DESMONTAGEM DE ANDAIME MULTIDIRECIONAL (EXCLUSIVE ANDAIME E LIMPEZA). AF_11/2017</v>
          </cell>
          <cell r="C6896" t="str">
            <v>M3</v>
          </cell>
          <cell r="D6896">
            <v>2.2699999999999996</v>
          </cell>
          <cell r="E6896">
            <v>5.33</v>
          </cell>
          <cell r="F6896">
            <v>7.6</v>
          </cell>
        </row>
        <row r="6897">
          <cell r="A6897">
            <v>97066</v>
          </cell>
          <cell r="B6897" t="str">
            <v>COBERTURA PARA PROTEÇÃO DE PEDESTRES SOBRE ESTRUTURA DE ANDAIME, INCLUSIVE MONTAGEM E DESMONTAGEM. AF_11/2017</v>
          </cell>
          <cell r="C6897" t="str">
            <v>M2</v>
          </cell>
          <cell r="D6897">
            <v>74.88</v>
          </cell>
          <cell r="E6897">
            <v>23.5</v>
          </cell>
          <cell r="F6897">
            <v>98.38</v>
          </cell>
        </row>
        <row r="6898">
          <cell r="A6898">
            <v>97067</v>
          </cell>
          <cell r="B6898" t="str">
            <v>PLATAFORMA DE PROTEÇÃO PRINCIPAL PARA ALVENARIA ESTRUTURAL PARA SER APOIADA EM ANDAIME, INCLUSIVE MONTAGEM E DESMONTAGEM. AF_11/2017</v>
          </cell>
          <cell r="C6898" t="str">
            <v>M</v>
          </cell>
          <cell r="D6898">
            <v>566.16999999999996</v>
          </cell>
          <cell r="E6898">
            <v>227.88</v>
          </cell>
          <cell r="F6898">
            <v>794.05</v>
          </cell>
        </row>
        <row r="6899">
          <cell r="A6899">
            <v>97621</v>
          </cell>
          <cell r="B6899" t="str">
            <v>DEMOLIÇÃO DE ALVENARIA DE BLOCO FURADO, DE FORMA MANUAL, COM REAPROVEITAMENTO. AF_09/2023</v>
          </cell>
          <cell r="C6899" t="str">
            <v>M3</v>
          </cell>
          <cell r="D6899">
            <v>43.569999999999993</v>
          </cell>
          <cell r="E6899">
            <v>88.6</v>
          </cell>
          <cell r="F6899">
            <v>132.16999999999999</v>
          </cell>
        </row>
        <row r="6900">
          <cell r="A6900">
            <v>97622</v>
          </cell>
          <cell r="B6900" t="str">
            <v>DEMOLIÇÃO DE ALVENARIA DE BLOCO FURADO, DE FORMA MANUAL, SEM REAPROVEITAMENTO. AF_09/2023</v>
          </cell>
          <cell r="C6900" t="str">
            <v>M3</v>
          </cell>
          <cell r="D6900">
            <v>21.22</v>
          </cell>
          <cell r="E6900">
            <v>43.2</v>
          </cell>
          <cell r="F6900">
            <v>64.42</v>
          </cell>
        </row>
        <row r="6901">
          <cell r="A6901">
            <v>97623</v>
          </cell>
          <cell r="B6901" t="str">
            <v>DEMOLIÇÃO DE ALVENARIA DE TIJOLO MACIÇO, DE FORMA MANUAL, COM REAPROVEITAMENTO. AF_09/2023</v>
          </cell>
          <cell r="C6901" t="str">
            <v>M3</v>
          </cell>
          <cell r="D6901">
            <v>65.070000000000022</v>
          </cell>
          <cell r="E6901">
            <v>132.26</v>
          </cell>
          <cell r="F6901">
            <v>197.33</v>
          </cell>
        </row>
        <row r="6902">
          <cell r="A6902">
            <v>97624</v>
          </cell>
          <cell r="B6902" t="str">
            <v>DEMOLIÇÃO DE ALVENARIA DE TIJOLO MACIÇO, DE FORMA MANUAL, SEM REAPROVEITAMENTO. AF_09/2023</v>
          </cell>
          <cell r="C6902" t="str">
            <v>M3</v>
          </cell>
          <cell r="D6902">
            <v>39.909999999999997</v>
          </cell>
          <cell r="E6902">
            <v>81.2</v>
          </cell>
          <cell r="F6902">
            <v>121.11</v>
          </cell>
        </row>
        <row r="6903">
          <cell r="A6903">
            <v>97625</v>
          </cell>
          <cell r="B6903" t="str">
            <v>DEMOLIÇÃO DE ALVENARIA PARA QUALQUER TIPO DE BLOCO, DE FORMA MECANIZADA, SEM REAPROVEITAMENTO. AF_09/2023</v>
          </cell>
          <cell r="C6903" t="str">
            <v>M3</v>
          </cell>
          <cell r="D6903">
            <v>54.98</v>
          </cell>
          <cell r="E6903">
            <v>8.24</v>
          </cell>
          <cell r="F6903">
            <v>63.22</v>
          </cell>
        </row>
        <row r="6904">
          <cell r="A6904">
            <v>97626</v>
          </cell>
          <cell r="B6904" t="str">
            <v>DEMOLIÇÃO DE PILARES E VIGAS EM CONCRETO ARMADO, DE FORMA MANUAL, SEM REAPROVEITAMENTO. AF_09/2023</v>
          </cell>
          <cell r="C6904" t="str">
            <v>M3</v>
          </cell>
          <cell r="D6904">
            <v>213.56</v>
          </cell>
          <cell r="E6904">
            <v>433.84</v>
          </cell>
          <cell r="F6904">
            <v>647.4</v>
          </cell>
        </row>
        <row r="6905">
          <cell r="A6905">
            <v>97627</v>
          </cell>
          <cell r="B6905" t="str">
            <v>DEMOLIÇÃO DE PILARES E VIGAS EM CONCRETO ARMADO, DE FORMA MECANIZADA COM MARTELETE, SEM REAPROVEITAMENTO. AF_09/2023</v>
          </cell>
          <cell r="C6905" t="str">
            <v>M3</v>
          </cell>
          <cell r="D6905">
            <v>64.889999999999986</v>
          </cell>
          <cell r="E6905">
            <v>136.9</v>
          </cell>
          <cell r="F6905">
            <v>201.79</v>
          </cell>
        </row>
        <row r="6906">
          <cell r="A6906">
            <v>97628</v>
          </cell>
          <cell r="B6906" t="str">
            <v>DEMOLIÇÃO DE LAJES, EM CONCRETO ARMADO, DE FORMA MANUAL, SEM REAPROVEITAMENTO. AF_09/2023</v>
          </cell>
          <cell r="C6906" t="str">
            <v>M3</v>
          </cell>
          <cell r="D6906">
            <v>99.439999999999969</v>
          </cell>
          <cell r="E6906">
            <v>202.08</v>
          </cell>
          <cell r="F6906">
            <v>301.52</v>
          </cell>
        </row>
        <row r="6907">
          <cell r="A6907">
            <v>97629</v>
          </cell>
          <cell r="B6907" t="str">
            <v>DEMOLIÇÃO DE LAJES, EM CONCRETO ARMADO, DE FORMA MECANIZADA COM MARTELETE, SEM REAPROVEITAMENTO. AF_09/2023</v>
          </cell>
          <cell r="C6907" t="str">
            <v>M3</v>
          </cell>
          <cell r="D6907">
            <v>30.17</v>
          </cell>
          <cell r="E6907">
            <v>63.8</v>
          </cell>
          <cell r="F6907">
            <v>93.97</v>
          </cell>
        </row>
        <row r="6908">
          <cell r="A6908">
            <v>97631</v>
          </cell>
          <cell r="B6908" t="str">
            <v>DEMOLIÇÃO DE ARGAMASSAS, DE FORMA MANUAL, SEM REAPROVEITAMENTO. AF_09/2023</v>
          </cell>
          <cell r="C6908" t="str">
            <v>M2</v>
          </cell>
          <cell r="D6908">
            <v>4.1500000000000004</v>
          </cell>
          <cell r="E6908">
            <v>8.84</v>
          </cell>
          <cell r="F6908">
            <v>12.99</v>
          </cell>
        </row>
        <row r="6909">
          <cell r="A6909">
            <v>97632</v>
          </cell>
          <cell r="B6909" t="str">
            <v>DEMOLIÇÃO DE RODAPÉ CERÂMICO, DE FORMA MANUAL, SEM REAPROVEITAMENTO. AF_09/2023</v>
          </cell>
          <cell r="C6909" t="str">
            <v>M</v>
          </cell>
          <cell r="D6909">
            <v>0.92000000000000037</v>
          </cell>
          <cell r="E6909">
            <v>2.0499999999999998</v>
          </cell>
          <cell r="F6909">
            <v>2.97</v>
          </cell>
        </row>
        <row r="6910">
          <cell r="A6910">
            <v>97633</v>
          </cell>
          <cell r="B6910" t="str">
            <v>DEMOLIÇÃO DE REVESTIMENTO CERÂMICO, DE FORMA MANUAL, SEM REAPROVEITAMENTO. AF_09/2023</v>
          </cell>
          <cell r="C6910" t="str">
            <v>M2</v>
          </cell>
          <cell r="D6910">
            <v>8.3300000000000018</v>
          </cell>
          <cell r="E6910">
            <v>17.61</v>
          </cell>
          <cell r="F6910">
            <v>25.94</v>
          </cell>
        </row>
        <row r="6911">
          <cell r="A6911">
            <v>97634</v>
          </cell>
          <cell r="B6911" t="str">
            <v>DEMOLIÇÃO DE REVESTIMENTO CERÂMICO, DE FORMA MECANIZADA COM MARTELETE, SEM REAPROVEITAMENTO. AF_09/2023</v>
          </cell>
          <cell r="C6911" t="str">
            <v>M2</v>
          </cell>
          <cell r="D6911">
            <v>2.3599999999999994</v>
          </cell>
          <cell r="E6911">
            <v>5.24</v>
          </cell>
          <cell r="F6911">
            <v>7.6</v>
          </cell>
        </row>
        <row r="6912">
          <cell r="A6912">
            <v>97635</v>
          </cell>
          <cell r="B6912" t="str">
            <v>REMOÇÃO DE PISO DE BLOCO INTERTRAVADO OU DE PEDRA PORTUGUESA, DE FORMA MANUAL, COM REAPROVEITAMENTO. AF_09/2023</v>
          </cell>
          <cell r="C6912" t="str">
            <v>M2</v>
          </cell>
          <cell r="D6912">
            <v>5.7799999999999994</v>
          </cell>
          <cell r="E6912">
            <v>12.58</v>
          </cell>
          <cell r="F6912">
            <v>18.36</v>
          </cell>
        </row>
        <row r="6913">
          <cell r="A6913">
            <v>97636</v>
          </cell>
          <cell r="B6913" t="str">
            <v>DEMOLIÇÃO PARCIAL DE PAVIMENTO ASFÁLTICO, DE FORMA MECANIZADA, SEM REAPROVEITAMENTO. AF_09/2023</v>
          </cell>
          <cell r="C6913" t="str">
            <v>M2</v>
          </cell>
          <cell r="D6913">
            <v>14.85</v>
          </cell>
          <cell r="E6913">
            <v>8.33</v>
          </cell>
          <cell r="F6913">
            <v>23.18</v>
          </cell>
        </row>
        <row r="6914">
          <cell r="A6914">
            <v>97637</v>
          </cell>
          <cell r="B6914" t="str">
            <v>REMOÇÃO DE TAPUME/ CHAPAS METÁLICAS E DE MADEIRA, DE FORMA MANUAL, SEM REAPROVEITAMENTO. AF_09/2023</v>
          </cell>
          <cell r="C6914" t="str">
            <v>M2</v>
          </cell>
          <cell r="D6914">
            <v>1</v>
          </cell>
          <cell r="E6914">
            <v>2.2200000000000002</v>
          </cell>
          <cell r="F6914">
            <v>3.22</v>
          </cell>
        </row>
        <row r="6915">
          <cell r="A6915">
            <v>97638</v>
          </cell>
          <cell r="B6915" t="str">
            <v>REMOÇÃO DE CHAPAS E PERFIS DE DRYWALL, DE FORMA MANUAL, SEM REAPROVEITAMENTO. AF_09/2023</v>
          </cell>
          <cell r="C6915" t="str">
            <v>M2</v>
          </cell>
          <cell r="D6915">
            <v>2.9799999999999995</v>
          </cell>
          <cell r="E6915">
            <v>6.39</v>
          </cell>
          <cell r="F6915">
            <v>9.3699999999999992</v>
          </cell>
        </row>
        <row r="6916">
          <cell r="A6916">
            <v>97639</v>
          </cell>
          <cell r="B6916" t="str">
            <v>REMOÇÃO DE PLACAS E PILARETES DE CONCRETO, DE FORMA MANUAL, SEM REAPROVEITAMENTO. AF_09/2023</v>
          </cell>
          <cell r="C6916" t="str">
            <v>M2</v>
          </cell>
          <cell r="D6916">
            <v>7.4599999999999991</v>
          </cell>
          <cell r="E6916">
            <v>15.97</v>
          </cell>
          <cell r="F6916">
            <v>23.43</v>
          </cell>
        </row>
        <row r="6917">
          <cell r="A6917">
            <v>97640</v>
          </cell>
          <cell r="B6917" t="str">
            <v>REMOÇÃO DE FORROS DE DRYWALL, PVC E FIBROMINERAL, DE FORMA MANUAL, SEM REAPROVEITAMENTO. AF_09/2023</v>
          </cell>
          <cell r="C6917" t="str">
            <v>M2</v>
          </cell>
          <cell r="D6917">
            <v>0.67000000000000015</v>
          </cell>
          <cell r="E6917">
            <v>1.51</v>
          </cell>
          <cell r="F6917">
            <v>2.1800000000000002</v>
          </cell>
        </row>
        <row r="6918">
          <cell r="A6918">
            <v>97641</v>
          </cell>
          <cell r="B6918" t="str">
            <v>REMOÇÃO DE FORRO DE GESSO, DE FORMA MANUAL, SEM REAPROVEITAMENTO. AF_09/2023</v>
          </cell>
          <cell r="C6918" t="str">
            <v>M2</v>
          </cell>
          <cell r="D6918">
            <v>1.04</v>
          </cell>
          <cell r="E6918">
            <v>2.27</v>
          </cell>
          <cell r="F6918">
            <v>3.31</v>
          </cell>
        </row>
        <row r="6919">
          <cell r="A6919">
            <v>97642</v>
          </cell>
          <cell r="B6919" t="str">
            <v>REMOÇÃO DE TRAMA METÁLICA OU DE MADEIRA PARA FORRO, DE FORMA MANUAL, SEM REAPROVEITAMENTO. AF_09/2023</v>
          </cell>
          <cell r="C6919" t="str">
            <v>M2</v>
          </cell>
          <cell r="D6919">
            <v>0.98</v>
          </cell>
          <cell r="E6919">
            <v>2.15</v>
          </cell>
          <cell r="F6919">
            <v>3.13</v>
          </cell>
        </row>
        <row r="6920">
          <cell r="A6920">
            <v>97643</v>
          </cell>
          <cell r="B6920" t="str">
            <v>REMOÇÃO DE PISO DE MADEIRA (ASSOALHO E BARROTE), DE FORMA MANUAL, SEM REAPROVEITAMENTO. AF_09/2023</v>
          </cell>
          <cell r="C6920" t="str">
            <v>M2</v>
          </cell>
          <cell r="D6920">
            <v>9.16</v>
          </cell>
          <cell r="E6920">
            <v>19.59</v>
          </cell>
          <cell r="F6920">
            <v>28.75</v>
          </cell>
        </row>
        <row r="6921">
          <cell r="A6921">
            <v>97644</v>
          </cell>
          <cell r="B6921" t="str">
            <v>REMOÇÃO DE PORTAS, DE FORMA MANUAL, SEM REAPROVEITAMENTO. AF_09/2023</v>
          </cell>
          <cell r="C6921" t="str">
            <v>M2</v>
          </cell>
          <cell r="D6921">
            <v>3.4299999999999997</v>
          </cell>
          <cell r="E6921">
            <v>7.42</v>
          </cell>
          <cell r="F6921">
            <v>10.85</v>
          </cell>
        </row>
        <row r="6922">
          <cell r="A6922">
            <v>97645</v>
          </cell>
          <cell r="B6922" t="str">
            <v>REMOÇÃO DE JANELAS, DE FORMA MANUAL, SEM REAPROVEITAMENTO. AF_09/2023</v>
          </cell>
          <cell r="C6922" t="str">
            <v>M2</v>
          </cell>
          <cell r="D6922">
            <v>8.93</v>
          </cell>
          <cell r="E6922">
            <v>19.09</v>
          </cell>
          <cell r="F6922">
            <v>28.02</v>
          </cell>
        </row>
        <row r="6923">
          <cell r="A6923">
            <v>97647</v>
          </cell>
          <cell r="B6923" t="str">
            <v>REMOÇÃO DE TELHAS DE FIBROCIMENTO METÁLICA E CERÂMICA, DE FORMA MANUAL, SEM REAPROVEITAMENTO. AF_09/2023</v>
          </cell>
          <cell r="C6923" t="str">
            <v>M2</v>
          </cell>
          <cell r="D6923">
            <v>1.25</v>
          </cell>
          <cell r="E6923">
            <v>2.79</v>
          </cell>
          <cell r="F6923">
            <v>4.04</v>
          </cell>
        </row>
        <row r="6924">
          <cell r="A6924">
            <v>97648</v>
          </cell>
          <cell r="B6924" t="str">
            <v>REMOÇÃO DE PROTEÇÃO TÉRMICA PARA COBERTURA EM EPS, DE FORMA MANUAL, SEM REAPROVEITAMENTO. AF_09/2023</v>
          </cell>
          <cell r="C6924" t="str">
            <v>M2</v>
          </cell>
          <cell r="D6924">
            <v>0.70999999999999974</v>
          </cell>
          <cell r="E6924">
            <v>1.61</v>
          </cell>
          <cell r="F6924">
            <v>2.3199999999999998</v>
          </cell>
        </row>
        <row r="6925">
          <cell r="A6925">
            <v>97649</v>
          </cell>
          <cell r="B6925" t="str">
            <v>REMOÇÃO DE TELHAS DE FIBROCIMENTO, METÁLICA E CERÂMICA, DE FORMA MECANIZADA, COM USO DE GUINDASTE, SEM REAPROVEITAMENTO. AF_09/2023</v>
          </cell>
          <cell r="C6925" t="str">
            <v>M2</v>
          </cell>
          <cell r="D6925">
            <v>1.9700000000000002</v>
          </cell>
          <cell r="E6925">
            <v>3.07</v>
          </cell>
          <cell r="F6925">
            <v>5.04</v>
          </cell>
        </row>
        <row r="6926">
          <cell r="A6926">
            <v>97650</v>
          </cell>
          <cell r="B6926" t="str">
            <v>REMOÇÃO DE TRAMA DE MADEIRA PARA COBERTURA, DE FORMA MANUAL, SEM REAPROVEITAMENTO. AF_09/2023</v>
          </cell>
          <cell r="C6926" t="str">
            <v>M2</v>
          </cell>
          <cell r="D6926">
            <v>2.7600000000000007</v>
          </cell>
          <cell r="E6926">
            <v>5.96</v>
          </cell>
          <cell r="F6926">
            <v>8.7200000000000006</v>
          </cell>
        </row>
        <row r="6927">
          <cell r="A6927">
            <v>97651</v>
          </cell>
          <cell r="B6927" t="str">
            <v>REMOÇÃO DE TESOURAS DE MADEIRA, COM VÃO MENOR QUE 8M, DE FORMA MANUAL, SEM REAPROVEITAMENTO. AF_09/2023</v>
          </cell>
          <cell r="C6927" t="str">
            <v>UN</v>
          </cell>
          <cell r="D6927">
            <v>30.409999999999997</v>
          </cell>
          <cell r="E6927">
            <v>64.540000000000006</v>
          </cell>
          <cell r="F6927">
            <v>94.95</v>
          </cell>
        </row>
        <row r="6928">
          <cell r="A6928">
            <v>97652</v>
          </cell>
          <cell r="B6928" t="str">
            <v>REMOÇÃO DE TESOURAS DE MADEIRA, COM VÃO MAIOR OU IGUAL A 8M, DE FORMA MANUAL, SEM REAPROVEITAMENTO. AF_09/2023</v>
          </cell>
          <cell r="C6928" t="str">
            <v>UN</v>
          </cell>
          <cell r="D6928">
            <v>69.02000000000001</v>
          </cell>
          <cell r="E6928">
            <v>146.22999999999999</v>
          </cell>
          <cell r="F6928">
            <v>215.25</v>
          </cell>
        </row>
        <row r="6929">
          <cell r="A6929">
            <v>97653</v>
          </cell>
          <cell r="B6929" t="str">
            <v>REMOÇÃO DE TESOURAS DE MADEIRA, COM VÃO MENOR QUE 8M, DE FORMA MECANIZADA, COM REAPROVEITAMENTO. AF_09/2023</v>
          </cell>
          <cell r="C6929" t="str">
            <v>UN</v>
          </cell>
          <cell r="D6929">
            <v>109.46</v>
          </cell>
          <cell r="E6929">
            <v>37.92</v>
          </cell>
          <cell r="F6929">
            <v>147.38</v>
          </cell>
        </row>
        <row r="6930">
          <cell r="A6930">
            <v>97654</v>
          </cell>
          <cell r="B6930" t="str">
            <v>REMOÇÃO DE TESOURAS DE MADEIRA, COM VÃO MAIOR OU IGUAL A 8M, DE FORMA MECANIZADA, COM REAPROVEITAMENTO. AF_09/2023</v>
          </cell>
          <cell r="C6930" t="str">
            <v>UN</v>
          </cell>
          <cell r="D6930">
            <v>122.07999999999998</v>
          </cell>
          <cell r="E6930">
            <v>64.680000000000007</v>
          </cell>
          <cell r="F6930">
            <v>186.76</v>
          </cell>
        </row>
        <row r="6931">
          <cell r="A6931">
            <v>97655</v>
          </cell>
          <cell r="B6931" t="str">
            <v>REMOÇÃO DE TRAMA METÁLICA PARA COBERTURA, DE FORMA MANUAL, SEM REAPROVEITAMENTO. AF_09/2023</v>
          </cell>
          <cell r="C6931" t="str">
            <v>M2</v>
          </cell>
          <cell r="D6931">
            <v>25.7</v>
          </cell>
          <cell r="E6931">
            <v>13.48</v>
          </cell>
          <cell r="F6931">
            <v>39.18</v>
          </cell>
        </row>
        <row r="6932">
          <cell r="A6932">
            <v>97656</v>
          </cell>
          <cell r="B6932" t="str">
            <v>REMOÇÃO DE TESOURAS METÁLICAS, COM VÃO MENOR QUE 8M, DE FORMA MANUAL, SEM REAPROVEITAMENTO. AF_09/2023</v>
          </cell>
          <cell r="C6932" t="str">
            <v>UN</v>
          </cell>
          <cell r="D6932">
            <v>218.89999999999998</v>
          </cell>
          <cell r="E6932">
            <v>141.18</v>
          </cell>
          <cell r="F6932">
            <v>360.08</v>
          </cell>
        </row>
        <row r="6933">
          <cell r="A6933">
            <v>97657</v>
          </cell>
          <cell r="B6933" t="str">
            <v>REMOÇÃO DE TESOURAS METÁLICAS, COM VÃO MAIOR OU IGUAL A 8M, DE FORMA MANUAL, SEM REAPROVEITAMENTO. AF_09/2023</v>
          </cell>
          <cell r="C6933" t="str">
            <v>UN</v>
          </cell>
          <cell r="D6933">
            <v>433.87000000000006</v>
          </cell>
          <cell r="E6933">
            <v>279.83999999999997</v>
          </cell>
          <cell r="F6933">
            <v>713.71</v>
          </cell>
        </row>
        <row r="6934">
          <cell r="A6934">
            <v>97658</v>
          </cell>
          <cell r="B6934" t="str">
            <v>REMOÇÃO DE TESOURAS METÁLICAS, COM VÃO MENOR QUE 8M, DE FORMA MECANIZADA, COM REAPROVEITAMENTO. AF_09/2023</v>
          </cell>
          <cell r="C6934" t="str">
            <v>UN</v>
          </cell>
          <cell r="D6934">
            <v>162.82</v>
          </cell>
          <cell r="E6934">
            <v>68.81</v>
          </cell>
          <cell r="F6934">
            <v>231.63</v>
          </cell>
        </row>
        <row r="6935">
          <cell r="A6935">
            <v>97659</v>
          </cell>
          <cell r="B6935" t="str">
            <v>REMOÇÃO DE TESOURAS METÁLICAS, COM VÃO MAIOR OU IGUAL A 8M, DE FORMA MECANIZADA, COM REAPROVEITAMENTO. AF_09/2023</v>
          </cell>
          <cell r="C6935" t="str">
            <v>UN</v>
          </cell>
          <cell r="D6935">
            <v>213.72</v>
          </cell>
          <cell r="E6935">
            <v>110.91</v>
          </cell>
          <cell r="F6935">
            <v>324.63</v>
          </cell>
        </row>
        <row r="6936">
          <cell r="A6936">
            <v>97660</v>
          </cell>
          <cell r="B6936" t="str">
            <v>REMOÇÃO DE INTERRUPTORES/TOMADAS ELÉTRICAS, DE FORMA MANUAL, SEM REAPROVEITAMENTO. AF_09/2023</v>
          </cell>
          <cell r="C6936" t="str">
            <v>UN</v>
          </cell>
          <cell r="D6936">
            <v>0.19999999999999996</v>
          </cell>
          <cell r="E6936">
            <v>0.55000000000000004</v>
          </cell>
          <cell r="F6936">
            <v>0.75</v>
          </cell>
        </row>
        <row r="6937">
          <cell r="A6937">
            <v>97661</v>
          </cell>
          <cell r="B6937" t="str">
            <v>REMOÇÃO DE CABOS ELÉTRICOS, COM SEÇÃO DE 10 MM², FORMA MANUAL, SEM REAPROVEITAMENTO. AF_09/2023</v>
          </cell>
          <cell r="C6937" t="str">
            <v>M</v>
          </cell>
          <cell r="D6937">
            <v>0.23000000000000009</v>
          </cell>
          <cell r="E6937">
            <v>0.56999999999999995</v>
          </cell>
          <cell r="F6937">
            <v>0.8</v>
          </cell>
        </row>
        <row r="6938">
          <cell r="A6938">
            <v>97662</v>
          </cell>
          <cell r="B6938" t="str">
            <v>REMOÇÃO DE TUBULAÇÕES (TUBOS E CONEXÕES) DE ÁGUA FRIA, DE FORMA MANUAL, SEM REAPROVEITAMENTO. AF_09/2023</v>
          </cell>
          <cell r="C6938" t="str">
            <v>M</v>
          </cell>
          <cell r="D6938">
            <v>0.14999999999999997</v>
          </cell>
          <cell r="E6938">
            <v>0.42</v>
          </cell>
          <cell r="F6938">
            <v>0.56999999999999995</v>
          </cell>
        </row>
        <row r="6939">
          <cell r="A6939">
            <v>97663</v>
          </cell>
          <cell r="B6939" t="str">
            <v>REMOÇÃO DE LOUÇAS, DE FORMA MANUAL, SEM REAPROVEITAMENTO. AF_09/2023</v>
          </cell>
          <cell r="C6939" t="str">
            <v>UN</v>
          </cell>
          <cell r="D6939">
            <v>4.4800000000000004</v>
          </cell>
          <cell r="E6939">
            <v>9.86</v>
          </cell>
          <cell r="F6939">
            <v>14.34</v>
          </cell>
        </row>
        <row r="6940">
          <cell r="A6940">
            <v>97664</v>
          </cell>
          <cell r="B6940" t="str">
            <v>REMOÇÃO DE ACESSÓRIOS, DE FORMA MANUAL, SEM REAPROVEITAMENTO. AF_09/2023</v>
          </cell>
          <cell r="C6940" t="str">
            <v>UN</v>
          </cell>
          <cell r="D6940">
            <v>0.52</v>
          </cell>
          <cell r="E6940">
            <v>1.26</v>
          </cell>
          <cell r="F6940">
            <v>1.78</v>
          </cell>
        </row>
        <row r="6941">
          <cell r="A6941">
            <v>97665</v>
          </cell>
          <cell r="B6941" t="str">
            <v>REMOÇÃO DE LUMINÁRIAS, DE FORMA MANUAL, SEM REAPROVEITAMENTO. AF_09/2023</v>
          </cell>
          <cell r="C6941" t="str">
            <v>UN</v>
          </cell>
          <cell r="D6941">
            <v>0.60999999999999988</v>
          </cell>
          <cell r="E6941">
            <v>1.44</v>
          </cell>
          <cell r="F6941">
            <v>2.0499999999999998</v>
          </cell>
        </row>
        <row r="6942">
          <cell r="A6942">
            <v>97666</v>
          </cell>
          <cell r="B6942" t="str">
            <v>REMOÇÃO DE METAIS SANITÁRIOS, DE FORMA MANUAL, SEM REAPROVEITAMENTO. AF_09/2023</v>
          </cell>
          <cell r="C6942" t="str">
            <v>UN</v>
          </cell>
          <cell r="D6942">
            <v>3.2700000000000005</v>
          </cell>
          <cell r="E6942">
            <v>7.19</v>
          </cell>
          <cell r="F6942">
            <v>10.46</v>
          </cell>
        </row>
        <row r="6943">
          <cell r="A6943">
            <v>104789</v>
          </cell>
          <cell r="B6943" t="str">
            <v>DEMOLIÇÃO DE PISO DE CONCRETO SIMPLES, DE FORMA MANUAL, SEM REAPROVEITAMENTO. AF_09/2023</v>
          </cell>
          <cell r="C6943" t="str">
            <v>M3</v>
          </cell>
          <cell r="D6943">
            <v>74.75</v>
          </cell>
          <cell r="E6943">
            <v>151.96</v>
          </cell>
          <cell r="F6943">
            <v>226.71</v>
          </cell>
        </row>
        <row r="6944">
          <cell r="A6944">
            <v>104790</v>
          </cell>
          <cell r="B6944" t="str">
            <v>DEMOLIÇÃO DE PISO DE CONCRETO SIMPLES, DE FORMA MECANIZADA COM MARTELETE, SEM REAPROVEITAMENTO. AF_09/2023</v>
          </cell>
          <cell r="C6944" t="str">
            <v>M3</v>
          </cell>
          <cell r="D6944">
            <v>68.259999999999991</v>
          </cell>
          <cell r="E6944">
            <v>47.95</v>
          </cell>
          <cell r="F6944">
            <v>116.21</v>
          </cell>
        </row>
        <row r="6945">
          <cell r="A6945">
            <v>104791</v>
          </cell>
          <cell r="B6945" t="str">
            <v>DEMOLIÇÃO DE ARGAMASSAS, DE FORMA DE FORMA MECANIZADA COM MARTELETE, SEM REAPROVEITAMENTO. AF_09/2023</v>
          </cell>
          <cell r="C6945" t="str">
            <v>M2</v>
          </cell>
          <cell r="D6945">
            <v>2.09</v>
          </cell>
          <cell r="E6945">
            <v>4.67</v>
          </cell>
          <cell r="F6945">
            <v>6.76</v>
          </cell>
        </row>
        <row r="6946">
          <cell r="A6946">
            <v>104792</v>
          </cell>
          <cell r="B6946" t="str">
            <v>REMOÇÃO DE CABOS ELÉTRICOS, COM SEÇÃO DE ATÉ 2,5 MM², DE FORMA MANUAL, SEM REAPROVEITAMENTO. AF_09/2023</v>
          </cell>
          <cell r="C6946" t="str">
            <v>M</v>
          </cell>
          <cell r="D6946">
            <v>0.10000000000000003</v>
          </cell>
          <cell r="E6946">
            <v>0.35</v>
          </cell>
          <cell r="F6946">
            <v>0.45</v>
          </cell>
        </row>
        <row r="6947">
          <cell r="A6947">
            <v>104793</v>
          </cell>
          <cell r="B6947" t="str">
            <v>REMOÇÃO DE CABOS ELÉTRICOS, COM SEÇÃO MAIOR QUE 2,5 MM² E MENOR QUE 10 MM², DE FORMA MANUAL, SEM REAPROVEITAMENTO. AF_09/2023</v>
          </cell>
          <cell r="C6947" t="str">
            <v>M</v>
          </cell>
          <cell r="D6947">
            <v>0.15999999999999998</v>
          </cell>
          <cell r="E6947">
            <v>0.45</v>
          </cell>
          <cell r="F6947">
            <v>0.61</v>
          </cell>
        </row>
        <row r="6948">
          <cell r="A6948">
            <v>104794</v>
          </cell>
          <cell r="B6948" t="str">
            <v>REMOÇÃO DE CABOS ELÉTRICOS, COM SEÇÃO DE 16 MM², FORMA MANUAL, SEM REAPROVEITAMENTO. AF_09/2023</v>
          </cell>
          <cell r="C6948" t="str">
            <v>M</v>
          </cell>
          <cell r="D6948">
            <v>0.31000000000000005</v>
          </cell>
          <cell r="E6948">
            <v>0.78</v>
          </cell>
          <cell r="F6948">
            <v>1.0900000000000001</v>
          </cell>
        </row>
        <row r="6949">
          <cell r="A6949">
            <v>104795</v>
          </cell>
          <cell r="B6949" t="str">
            <v>REMOÇÃO DE CABOS ELÉTRICOS, COM SEÇÃO DE 25 MM², FORMA MANUAL, SEM REAPROVEITAMENTO. AF_09/2023</v>
          </cell>
          <cell r="C6949" t="str">
            <v>M</v>
          </cell>
          <cell r="D6949">
            <v>0.44999999999999996</v>
          </cell>
          <cell r="E6949">
            <v>1.08</v>
          </cell>
          <cell r="F6949">
            <v>1.53</v>
          </cell>
        </row>
        <row r="6950">
          <cell r="A6950">
            <v>104796</v>
          </cell>
          <cell r="B6950" t="str">
            <v>DEMOLIÇÃO DE GUIAS, SARJETAS OU SARJETÕES, DE FORMA MECANIZADA, SEM REAPROVEITAMENTO. AF_09/2023</v>
          </cell>
          <cell r="C6950" t="str">
            <v>M</v>
          </cell>
          <cell r="D6950">
            <v>6.9599999999999991</v>
          </cell>
          <cell r="E6950">
            <v>8.3000000000000007</v>
          </cell>
          <cell r="F6950">
            <v>15.26</v>
          </cell>
        </row>
        <row r="6951">
          <cell r="A6951">
            <v>104797</v>
          </cell>
          <cell r="B6951" t="str">
            <v>REMOÇAO DE GUIAS PRÉ-FABRICADAS DE CONCRETO, DE FORMA MECANIZADA, COM REAPROVEITAMENTO. AF_09/2023</v>
          </cell>
          <cell r="C6951" t="str">
            <v>M</v>
          </cell>
          <cell r="D6951">
            <v>8.740000000000002</v>
          </cell>
          <cell r="E6951">
            <v>10.36</v>
          </cell>
          <cell r="F6951">
            <v>19.100000000000001</v>
          </cell>
        </row>
        <row r="6952">
          <cell r="A6952">
            <v>104798</v>
          </cell>
          <cell r="B6952" t="str">
            <v>REMOÇÃO DE SUPORTE METÁLICO OU DE MADEIRA PARA PLACAS DE SINALIZAÇÃO VIÁRIA, DE FORMA MANUAL, SEM REAPROVEITAMENTO. AF_09/2023</v>
          </cell>
          <cell r="C6952" t="str">
            <v>UN</v>
          </cell>
          <cell r="D6952">
            <v>4.92</v>
          </cell>
          <cell r="E6952">
            <v>10.48</v>
          </cell>
          <cell r="F6952">
            <v>15.4</v>
          </cell>
        </row>
        <row r="6953">
          <cell r="A6953">
            <v>104799</v>
          </cell>
          <cell r="B6953" t="str">
            <v>REMOÇÃO DE PLACAS DE SINALIZAÇÃO VIÁRIA, DE FORMA MANUAL, SEM REAPROVEITAMENTO. AF_09/2023</v>
          </cell>
          <cell r="C6953" t="str">
            <v>M2</v>
          </cell>
          <cell r="D6953">
            <v>3.8599999999999994</v>
          </cell>
          <cell r="E6953">
            <v>8.23</v>
          </cell>
          <cell r="F6953">
            <v>12.09</v>
          </cell>
        </row>
        <row r="6954">
          <cell r="A6954">
            <v>104800</v>
          </cell>
          <cell r="B6954" t="str">
            <v>REMOÇÃO DE CERCAS E MOURÕES, DE FORMA MANUAL, SEM REAPROVEITAMENTO. AF_09/2023</v>
          </cell>
          <cell r="C6954" t="str">
            <v>M</v>
          </cell>
          <cell r="D6954">
            <v>3.1599999999999993</v>
          </cell>
          <cell r="E6954">
            <v>7.45</v>
          </cell>
          <cell r="F6954">
            <v>10.61</v>
          </cell>
        </row>
        <row r="6955">
          <cell r="A6955">
            <v>104801</v>
          </cell>
          <cell r="B6955" t="str">
            <v>REMOÇÃO DE ALAMBRADOS PARA QUADRAS POLIESPORTIVAS, ESTRUTURADO POR TUBOS DE AÇO GALVANIZADO, COM TELA DE ARAME GALVANIZADO, DE FORMA MANUAL, SEM REAPROVEITAMENTO. AF_09/2023</v>
          </cell>
          <cell r="C6955" t="str">
            <v>M2</v>
          </cell>
          <cell r="D6955">
            <v>4.870000000000001</v>
          </cell>
          <cell r="E6955">
            <v>11.25</v>
          </cell>
          <cell r="F6955">
            <v>16.12</v>
          </cell>
        </row>
        <row r="6956">
          <cell r="A6956">
            <v>104802</v>
          </cell>
          <cell r="B6956" t="str">
            <v>REMOÇÃO DE TELA DE ARAME GALVANIZADO DE ALAMBRADOS PARA QUADRAS POLIESPORTIVAS, DE FORMA MANUAL, SEM REMOÇÃO DA ESTRUTURA DE SUSTENTAÇÃO, SEM REAPROVEITAMENTO. AF_09/2023</v>
          </cell>
          <cell r="C6956" t="str">
            <v>M2</v>
          </cell>
          <cell r="D6956">
            <v>3.2100000000000009</v>
          </cell>
          <cell r="E6956">
            <v>7.51</v>
          </cell>
          <cell r="F6956">
            <v>10.72</v>
          </cell>
        </row>
        <row r="6957">
          <cell r="A6957">
            <v>104803</v>
          </cell>
          <cell r="B6957" t="str">
            <v>REMOÇÃO CALHAS E RUFOS, DE FORMA MANUAL, SEM REAPROVEITAMENTO. AF_09/2023</v>
          </cell>
          <cell r="C6957" t="str">
            <v>M</v>
          </cell>
          <cell r="D6957">
            <v>1.5599999999999996</v>
          </cell>
          <cell r="E6957">
            <v>3.66</v>
          </cell>
          <cell r="F6957">
            <v>5.22</v>
          </cell>
        </row>
        <row r="6958">
          <cell r="A6958">
            <v>95967</v>
          </cell>
          <cell r="B6958" t="str">
            <v>SERVIÇOS TÉCNICOS ESPECIALIZADOS PARA ACOMPANHAMENTO DE EXECUÇÃO DE FUNDAÇÕES PROFUNDAS E ESTRUTURAS DE CONTENÇÃO</v>
          </cell>
          <cell r="C6958" t="str">
            <v>H</v>
          </cell>
          <cell r="D6958">
            <v>4.8600000000000136</v>
          </cell>
          <cell r="E6958">
            <v>147.97999999999999</v>
          </cell>
          <cell r="F6958">
            <v>152.84</v>
          </cell>
        </row>
        <row r="6959">
          <cell r="A6959">
            <v>99058</v>
          </cell>
          <cell r="B6959" t="str">
            <v>LOCAÇÃO DE PONTO PARA REFERÊNCIA TOPOGRÁFICA. AF_10/2018</v>
          </cell>
          <cell r="C6959" t="str">
            <v>UN</v>
          </cell>
          <cell r="D6959">
            <v>1.6800000000000006</v>
          </cell>
          <cell r="E6959">
            <v>6.45</v>
          </cell>
          <cell r="F6959">
            <v>8.1300000000000008</v>
          </cell>
        </row>
        <row r="6960">
          <cell r="A6960">
            <v>99059</v>
          </cell>
          <cell r="B6960" t="str">
            <v>LOCACAO CONVENCIONAL DE OBRA, UTILIZANDO GABARITO DE TÁBUAS CORRIDAS PONTALETADAS A CADA 2,00M -  2 UTILIZAÇÕES. AF_10/2018</v>
          </cell>
          <cell r="C6960" t="str">
            <v>M</v>
          </cell>
          <cell r="D6960">
            <v>36.08</v>
          </cell>
          <cell r="E6960">
            <v>26.04</v>
          </cell>
          <cell r="F6960">
            <v>62.12</v>
          </cell>
        </row>
        <row r="6961">
          <cell r="A6961">
            <v>99060</v>
          </cell>
          <cell r="B6961" t="str">
            <v>LOCAÇÃO COM CAVALETE COM ALTURA DE 1,00 M - 2 UTILIZAÇÕES. AF_10/2018</v>
          </cell>
          <cell r="C6961" t="str">
            <v>UN</v>
          </cell>
          <cell r="D6961">
            <v>98.350000000000009</v>
          </cell>
          <cell r="E6961">
            <v>71.67</v>
          </cell>
          <cell r="F6961">
            <v>170.02</v>
          </cell>
        </row>
        <row r="6962">
          <cell r="A6962">
            <v>99061</v>
          </cell>
          <cell r="B6962" t="str">
            <v>LOCAÇÃO COM CAVALETE COM ALTURA DE 0,50 M - 2 UTILIZAÇÕES. AF_10/2018</v>
          </cell>
          <cell r="C6962" t="str">
            <v>UN</v>
          </cell>
          <cell r="D6962">
            <v>60.620000000000005</v>
          </cell>
          <cell r="E6962">
            <v>52.69</v>
          </cell>
          <cell r="F6962">
            <v>113.31</v>
          </cell>
        </row>
        <row r="6963">
          <cell r="A6963">
            <v>99062</v>
          </cell>
          <cell r="B6963" t="str">
            <v>MARCAÇÃO DE PONTOS EM GABARITO OU CAVALETE. AF_10/2018</v>
          </cell>
          <cell r="C6963" t="str">
            <v>UN</v>
          </cell>
          <cell r="D6963">
            <v>0.83000000000000007</v>
          </cell>
          <cell r="E6963">
            <v>2.02</v>
          </cell>
          <cell r="F6963">
            <v>2.85</v>
          </cell>
        </row>
        <row r="6964">
          <cell r="A6964">
            <v>99063</v>
          </cell>
          <cell r="B6964" t="str">
            <v>LOCAÇÃO DE REDE DE ÁGUA OU ESGOTO. AF_10/2018</v>
          </cell>
          <cell r="C6964" t="str">
            <v>M</v>
          </cell>
          <cell r="D6964">
            <v>2.98</v>
          </cell>
          <cell r="E6964">
            <v>2.68</v>
          </cell>
          <cell r="F6964">
            <v>5.66</v>
          </cell>
        </row>
        <row r="6965">
          <cell r="A6965">
            <v>99064</v>
          </cell>
          <cell r="B6965" t="str">
            <v>LOCAÇÃO DE PAVIMENTAÇÃO. AF_10/2018</v>
          </cell>
          <cell r="C6965" t="str">
            <v>M</v>
          </cell>
          <cell r="D6965">
            <v>5.0000000000000044E-2</v>
          </cell>
          <cell r="E6965">
            <v>0.35</v>
          </cell>
          <cell r="F6965">
            <v>0.4</v>
          </cell>
        </row>
        <row r="6966">
          <cell r="A6966">
            <v>93588</v>
          </cell>
          <cell r="B6966" t="str">
            <v>TRANSPORTE COM CAMINHÃO BASCULANTE DE 10 M³, EM VIA URBANA EM LEITO NATURAL (UNIDADE: M3XKM). AF_07/2020</v>
          </cell>
          <cell r="C6966" t="str">
            <v>M3XKM</v>
          </cell>
          <cell r="D6966">
            <v>2.75</v>
          </cell>
          <cell r="E6966">
            <v>0.35</v>
          </cell>
          <cell r="F6966">
            <v>3.1</v>
          </cell>
        </row>
        <row r="6967">
          <cell r="A6967">
            <v>93589</v>
          </cell>
          <cell r="B6967" t="str">
            <v>TRANSPORTE COM CAMINHÃO BASCULANTE DE 10 M³, EM VIA URBANA EM REVESTIMENTO PRIMÁRIO (UNIDADE: M3XKM). AF_07/2020</v>
          </cell>
          <cell r="C6967" t="str">
            <v>M3XKM</v>
          </cell>
          <cell r="D6967">
            <v>2.35</v>
          </cell>
          <cell r="E6967">
            <v>0.31</v>
          </cell>
          <cell r="F6967">
            <v>2.66</v>
          </cell>
        </row>
        <row r="6968">
          <cell r="A6968">
            <v>93590</v>
          </cell>
          <cell r="B6968" t="str">
            <v>TRANSPORTE COM CAMINHÃO BASCULANTE DE 10 M³, EM VIA URBANA PAVIMENTADA, ADICIONAL PARA DMT EXCEDENTE A 30 KM (UNIDADE: M3XKM). AF_07/2020</v>
          </cell>
          <cell r="C6968" t="str">
            <v>M3XKM</v>
          </cell>
          <cell r="D6968">
            <v>0.86</v>
          </cell>
          <cell r="E6968">
            <v>0.11</v>
          </cell>
          <cell r="F6968">
            <v>0.97</v>
          </cell>
        </row>
        <row r="6969">
          <cell r="A6969">
            <v>93591</v>
          </cell>
          <cell r="B6969" t="str">
            <v>TRANSPORTE COM CAMINHÃO BASCULANTE DE 14 M³, EM VIA URBANA EM LEITO NATURAL (UNIDADE: M3XKM). AF_07/2020</v>
          </cell>
          <cell r="C6969" t="str">
            <v>M3XKM</v>
          </cell>
          <cell r="D6969">
            <v>2.33</v>
          </cell>
          <cell r="E6969">
            <v>0.25</v>
          </cell>
          <cell r="F6969">
            <v>2.58</v>
          </cell>
        </row>
        <row r="6970">
          <cell r="A6970">
            <v>93592</v>
          </cell>
          <cell r="B6970" t="str">
            <v>TRANSPORTE COM CAMINHÃO BASCULANTE DE 14 M³, EM VIA URBANA EM REVESTIMENTO PRIMÁRIO (UNIDADE: M3XKM). AF_07/2020</v>
          </cell>
          <cell r="C6970" t="str">
            <v>M3XKM</v>
          </cell>
          <cell r="D6970">
            <v>2.0099999999999998</v>
          </cell>
          <cell r="E6970">
            <v>0.22</v>
          </cell>
          <cell r="F6970">
            <v>2.23</v>
          </cell>
        </row>
        <row r="6971">
          <cell r="A6971">
            <v>93593</v>
          </cell>
          <cell r="B6971" t="str">
            <v>TRANSPORTE COM CAMINHÃO BASCULANTE DE 14 M³, EM VIA URBANA PAVIMENTADA, ADICIONAL PARA DMT EXCEDENTE A 30 KM (UNIDADE: M3XKM). AF_07/2020</v>
          </cell>
          <cell r="C6971" t="str">
            <v>M3XKM</v>
          </cell>
          <cell r="D6971">
            <v>0.75</v>
          </cell>
          <cell r="E6971">
            <v>7.0000000000000007E-2</v>
          </cell>
          <cell r="F6971">
            <v>0.82</v>
          </cell>
        </row>
        <row r="6972">
          <cell r="A6972">
            <v>93594</v>
          </cell>
          <cell r="B6972" t="str">
            <v>TRANSPORTE COM CAMINHÃO BASCULANTE DE 10 M³, EM VIA URBANA EM LEITO NATURAL (UNIDADE: TXKM). AF_07/2020</v>
          </cell>
          <cell r="C6972" t="str">
            <v>TXKM</v>
          </cell>
          <cell r="D6972">
            <v>1.82</v>
          </cell>
          <cell r="E6972">
            <v>0.24</v>
          </cell>
          <cell r="F6972">
            <v>2.06</v>
          </cell>
        </row>
        <row r="6973">
          <cell r="A6973">
            <v>93595</v>
          </cell>
          <cell r="B6973" t="str">
            <v>TRANSPORTE COM CAMINHÃO BASCULANTE DE 10 M³, EM VIA URBANA EM REVESTIMENTO PRIMÁRIO (UNIDADE: TXKM). AF_07/2020</v>
          </cell>
          <cell r="C6973" t="str">
            <v>TXKM</v>
          </cell>
          <cell r="D6973">
            <v>1.59</v>
          </cell>
          <cell r="E6973">
            <v>0.2</v>
          </cell>
          <cell r="F6973">
            <v>1.79</v>
          </cell>
        </row>
        <row r="6974">
          <cell r="A6974">
            <v>93596</v>
          </cell>
          <cell r="B6974" t="str">
            <v>TRANSPORTE COM CAMINHÃO BASCULANTE DE 10 M³, EM VIA URBANA PAVIMENTADA, ADICIONAL PARA DMT EXCEDENTE A 30 KM (UNIDADE: TXKM). AF_07/2020</v>
          </cell>
          <cell r="C6974" t="str">
            <v>TXKM</v>
          </cell>
          <cell r="D6974">
            <v>0.58000000000000007</v>
          </cell>
          <cell r="E6974">
            <v>7.0000000000000007E-2</v>
          </cell>
          <cell r="F6974">
            <v>0.65</v>
          </cell>
        </row>
        <row r="6975">
          <cell r="A6975">
            <v>93597</v>
          </cell>
          <cell r="B6975" t="str">
            <v>TRANSPORTE COM CAMINHÃO BASCULANTE DE 14 M³, EM VIA URBANA EM LEITO NATURAL (UNIDADE: TXKM). AF_07/2020</v>
          </cell>
          <cell r="C6975" t="str">
            <v>TXKM</v>
          </cell>
          <cell r="D6975">
            <v>1.56</v>
          </cell>
          <cell r="E6975">
            <v>0.16</v>
          </cell>
          <cell r="F6975">
            <v>1.72</v>
          </cell>
        </row>
        <row r="6976">
          <cell r="A6976">
            <v>93598</v>
          </cell>
          <cell r="B6976" t="str">
            <v>TRANSPORTE COM CAMINHÃO BASCULANTE DE 14 M³, EM VIA URBANA EM REVESTIMENTO PRIMÁRIO (UNIDADE: TXKM). AF_07/2020</v>
          </cell>
          <cell r="C6976" t="str">
            <v>TXKM</v>
          </cell>
          <cell r="D6976">
            <v>1.33</v>
          </cell>
          <cell r="E6976">
            <v>0.15</v>
          </cell>
          <cell r="F6976">
            <v>1.48</v>
          </cell>
        </row>
        <row r="6977">
          <cell r="A6977">
            <v>93599</v>
          </cell>
          <cell r="B6977" t="str">
            <v>TRANSPORTE COM CAMINHÃO BASCULANTE DE 14 M³, EM VIA URBANA PAVIMENTADA, ADICIONAL PARA DMT EXCEDENTE A 30 KM (UNIDADE: TXKM). AF_07/2020</v>
          </cell>
          <cell r="C6977" t="str">
            <v>TXKM</v>
          </cell>
          <cell r="D6977">
            <v>0.5</v>
          </cell>
          <cell r="E6977">
            <v>0.04</v>
          </cell>
          <cell r="F6977">
            <v>0.54</v>
          </cell>
        </row>
        <row r="6978">
          <cell r="A6978">
            <v>95425</v>
          </cell>
          <cell r="B6978" t="str">
            <v>TRANSPORTE COM CAMINHÃO BASCULANTE DE 18 M³, EM VIA URBANA EM LEITO NATURAL (UNIDADE: M3XKM). AF_07/2020</v>
          </cell>
          <cell r="C6978" t="str">
            <v>M3XKM</v>
          </cell>
          <cell r="D6978">
            <v>2.0099999999999998</v>
          </cell>
          <cell r="E6978">
            <v>0.18</v>
          </cell>
          <cell r="F6978">
            <v>2.19</v>
          </cell>
        </row>
        <row r="6979">
          <cell r="A6979">
            <v>95426</v>
          </cell>
          <cell r="B6979" t="str">
            <v>TRANSPORTE COM CAMINHÃO BASCULANTE DE 18 M³, EM VIA URBANA EM REVESTIMENTO PRIMÁRIO (UNIDADE: M3XKM). AF_07/2020</v>
          </cell>
          <cell r="C6979" t="str">
            <v>M3XKM</v>
          </cell>
          <cell r="D6979">
            <v>1.73</v>
          </cell>
          <cell r="E6979">
            <v>0.16</v>
          </cell>
          <cell r="F6979">
            <v>1.89</v>
          </cell>
        </row>
        <row r="6980">
          <cell r="A6980">
            <v>95427</v>
          </cell>
          <cell r="B6980" t="str">
            <v>TRANSPORTE COM CAMINHÃO BASCULANTE DE 18 M³, EM VIA URBANA PAVIMENTADA, ADICIONAL PARA DMT EXCEDENTE A 30 KM (UNIDADE: M3XKM). AF_07/2020</v>
          </cell>
          <cell r="C6980" t="str">
            <v>M3XKM</v>
          </cell>
          <cell r="D6980">
            <v>0.65999999999999992</v>
          </cell>
          <cell r="E6980">
            <v>0.05</v>
          </cell>
          <cell r="F6980">
            <v>0.71</v>
          </cell>
        </row>
        <row r="6981">
          <cell r="A6981">
            <v>95428</v>
          </cell>
          <cell r="B6981" t="str">
            <v>TRANSPORTE COM CAMINHÃO BASCULANTE DE 18 M³, EM VIA URBANA EM LEITO NATURAL (UNIDADE: TXKM). AF_07/2020</v>
          </cell>
          <cell r="C6981" t="str">
            <v>TXKM</v>
          </cell>
          <cell r="D6981">
            <v>1.35</v>
          </cell>
          <cell r="E6981">
            <v>0.12</v>
          </cell>
          <cell r="F6981">
            <v>1.47</v>
          </cell>
        </row>
        <row r="6982">
          <cell r="A6982">
            <v>95429</v>
          </cell>
          <cell r="B6982" t="str">
            <v>TRANSPORTE COM CAMINHÃO BASCULANTE DE 18 M³, EM VIA URBANA EM REVESTIMENTO PRIMÁRIO (UNIDADE: TXKM). AF_07/2020</v>
          </cell>
          <cell r="C6982" t="str">
            <v>TXKM</v>
          </cell>
          <cell r="D6982">
            <v>1.17</v>
          </cell>
          <cell r="E6982">
            <v>0.1</v>
          </cell>
          <cell r="F6982">
            <v>1.27</v>
          </cell>
        </row>
        <row r="6983">
          <cell r="A6983">
            <v>95430</v>
          </cell>
          <cell r="B6983" t="str">
            <v>TRANSPORTE COM CAMINHÃO BASCULANTE DE 18 M³, EM VIA URBANA PAVIMENTADA, ADICIONAL PARA DMT EXCEDENTE A 30 KM (UNIDADE: TXKM). AF_07/2020</v>
          </cell>
          <cell r="C6983" t="str">
            <v>TXKM</v>
          </cell>
          <cell r="D6983">
            <v>0.42000000000000004</v>
          </cell>
          <cell r="E6983">
            <v>0.03</v>
          </cell>
          <cell r="F6983">
            <v>0.45</v>
          </cell>
        </row>
        <row r="6984">
          <cell r="A6984">
            <v>95875</v>
          </cell>
          <cell r="B6984" t="str">
            <v>TRANSPORTE COM CAMINHÃO BASCULANTE DE 10 M³, EM VIA URBANA PAVIMENTADA, DMT ATÉ 30 KM (UNIDADE: M3XKM). AF_07/2020</v>
          </cell>
          <cell r="C6984" t="str">
            <v>M3XKM</v>
          </cell>
          <cell r="D6984">
            <v>2.1799999999999997</v>
          </cell>
          <cell r="E6984">
            <v>0.28000000000000003</v>
          </cell>
          <cell r="F6984">
            <v>2.46</v>
          </cell>
        </row>
        <row r="6985">
          <cell r="A6985">
            <v>95876</v>
          </cell>
          <cell r="B6985" t="str">
            <v>TRANSPORTE COM CAMINHÃO BASCULANTE DE 14 M³, EM VIA URBANA PAVIMENTADA, DMT ATÉ 30 KM (UNIDADE: M3XKM). AF_07/2020</v>
          </cell>
          <cell r="C6985" t="str">
            <v>M3XKM</v>
          </cell>
          <cell r="D6985">
            <v>1.84</v>
          </cell>
          <cell r="E6985">
            <v>0.18</v>
          </cell>
          <cell r="F6985">
            <v>2.02</v>
          </cell>
        </row>
        <row r="6986">
          <cell r="A6986">
            <v>95877</v>
          </cell>
          <cell r="B6986" t="str">
            <v>TRANSPORTE COM CAMINHÃO BASCULANTE DE 18 M³, EM VIA URBANA PAVIMENTADA, DMT ATÉ 30 KM (UNIDADE: M3XKM). AF_07/2020</v>
          </cell>
          <cell r="C6986" t="str">
            <v>M3XKM</v>
          </cell>
          <cell r="D6986">
            <v>1.59</v>
          </cell>
          <cell r="E6986">
            <v>0.15</v>
          </cell>
          <cell r="F6986">
            <v>1.74</v>
          </cell>
        </row>
        <row r="6987">
          <cell r="A6987">
            <v>95878</v>
          </cell>
          <cell r="B6987" t="str">
            <v>TRANSPORTE COM CAMINHÃO BASCULANTE DE 10 M³, EM VIA URBANA PAVIMENTADA, DMT ATÉ 30 KM (UNIDADE: TXKM). AF_07/2020</v>
          </cell>
          <cell r="C6987" t="str">
            <v>TXKM</v>
          </cell>
          <cell r="D6987">
            <v>1.46</v>
          </cell>
          <cell r="E6987">
            <v>0.19</v>
          </cell>
          <cell r="F6987">
            <v>1.65</v>
          </cell>
        </row>
        <row r="6988">
          <cell r="A6988">
            <v>95879</v>
          </cell>
          <cell r="B6988" t="str">
            <v>TRANSPORTE COM CAMINHÃO BASCULANTE DE 14 M³, EM VIA URBANA PAVIMENTADA, DMT ATÉ 30 KM (UNIDADE: TXKM). AF_07/2020</v>
          </cell>
          <cell r="C6988" t="str">
            <v>TXKM</v>
          </cell>
          <cell r="D6988">
            <v>1.2400000000000002</v>
          </cell>
          <cell r="E6988">
            <v>0.13</v>
          </cell>
          <cell r="F6988">
            <v>1.37</v>
          </cell>
        </row>
        <row r="6989">
          <cell r="A6989">
            <v>95880</v>
          </cell>
          <cell r="B6989" t="str">
            <v>TRANSPORTE COM CAMINHÃO BASCULANTE DE 18 M³, EM VIA URBANA PAVIMENTADA, DMT ATÉ 30 KM (UNIDADE: TXKM). AF_07/2020</v>
          </cell>
          <cell r="C6989" t="str">
            <v>TXKM</v>
          </cell>
          <cell r="D6989">
            <v>1.0699999999999998</v>
          </cell>
          <cell r="E6989">
            <v>0.1</v>
          </cell>
          <cell r="F6989">
            <v>1.17</v>
          </cell>
        </row>
        <row r="6990">
          <cell r="A6990">
            <v>97912</v>
          </cell>
          <cell r="B6990" t="str">
            <v>TRANSPORTE COM CAMINHÃO BASCULANTE DE 6 M³, EM VIA URBANA EM LEITO NATURAL (UNIDADE: M3XKM). AF_07/2020</v>
          </cell>
          <cell r="C6990" t="str">
            <v>M3XKM</v>
          </cell>
          <cell r="D6990">
            <v>3.15</v>
          </cell>
          <cell r="E6990">
            <v>0.57999999999999996</v>
          </cell>
          <cell r="F6990">
            <v>3.73</v>
          </cell>
        </row>
        <row r="6991">
          <cell r="A6991">
            <v>97913</v>
          </cell>
          <cell r="B6991" t="str">
            <v>TRANSPORTE COM CAMINHÃO BASCULANTE DE 6 M³, EM VIA URBANA EM REVESTIMENTO PRIMÁRIO (UNIDADE: M3XKM). AF_07/2020</v>
          </cell>
          <cell r="C6991" t="str">
            <v>M3XKM</v>
          </cell>
          <cell r="D6991">
            <v>2.7199999999999998</v>
          </cell>
          <cell r="E6991">
            <v>0.51</v>
          </cell>
          <cell r="F6991">
            <v>3.23</v>
          </cell>
        </row>
        <row r="6992">
          <cell r="A6992">
            <v>97914</v>
          </cell>
          <cell r="B6992" t="str">
            <v>TRANSPORTE COM CAMINHÃO BASCULANTE DE 6 M³, EM VIA URBANA PAVIMENTADA, DMT ATÉ 30 KM (UNIDADE: M3XKM). AF_07/2020</v>
          </cell>
          <cell r="C6992" t="str">
            <v>M3XKM</v>
          </cell>
          <cell r="D6992">
            <v>2.4900000000000002</v>
          </cell>
          <cell r="E6992">
            <v>0.47</v>
          </cell>
          <cell r="F6992">
            <v>2.96</v>
          </cell>
        </row>
        <row r="6993">
          <cell r="A6993">
            <v>97915</v>
          </cell>
          <cell r="B6993" t="str">
            <v>TRANSPORTE COM CAMINHÃO BASCULANTE DE 6 M³, EM VIA URBANA PAVIMENTADA, ADICIONAL PARA DMT EXCEDENTE A 30 KM (UNIDADE: M3XKM). AF_07/2020</v>
          </cell>
          <cell r="C6993" t="str">
            <v>M3XKM</v>
          </cell>
          <cell r="D6993">
            <v>0.99</v>
          </cell>
          <cell r="E6993">
            <v>0.19</v>
          </cell>
          <cell r="F6993">
            <v>1.18</v>
          </cell>
        </row>
        <row r="6994">
          <cell r="A6994">
            <v>100937</v>
          </cell>
          <cell r="B6994" t="str">
            <v>TRANSPORTE COM CAMINHÃO BASCULANTE DE 6 M³, EM VIA INTERNA (DENTRO DO CANTEIRO - UNIDADE: M3XKM). AF_07/2020</v>
          </cell>
          <cell r="C6994" t="str">
            <v>M3XKM</v>
          </cell>
          <cell r="D6994">
            <v>7.51</v>
          </cell>
          <cell r="E6994">
            <v>1.4</v>
          </cell>
          <cell r="F6994">
            <v>8.91</v>
          </cell>
        </row>
        <row r="6995">
          <cell r="A6995">
            <v>100938</v>
          </cell>
          <cell r="B6995" t="str">
            <v>TRANSPORTE COM CAMINHÃO BASCULANTE DE 10 M³, EM VIA INTERNA (DENTRO DO CANTEIRO - UNIDADE: M3XKM). AF_07/2020</v>
          </cell>
          <cell r="C6995" t="str">
            <v>M3XKM</v>
          </cell>
          <cell r="D6995">
            <v>6.56</v>
          </cell>
          <cell r="E6995">
            <v>0.83</v>
          </cell>
          <cell r="F6995">
            <v>7.39</v>
          </cell>
        </row>
        <row r="6996">
          <cell r="A6996">
            <v>100939</v>
          </cell>
          <cell r="B6996" t="str">
            <v>TRANSPORTE COM CAMINHÃO BASCULANTE DE 14 M³, EM VIA INTERNA (DENTRO DO CANTEIRO - UNIDADE:M3XKM). AF_07/2020</v>
          </cell>
          <cell r="C6996" t="str">
            <v>M3XKM</v>
          </cell>
          <cell r="D6996">
            <v>5.58</v>
          </cell>
          <cell r="E6996">
            <v>0.6</v>
          </cell>
          <cell r="F6996">
            <v>6.18</v>
          </cell>
        </row>
        <row r="6997">
          <cell r="A6997">
            <v>100940</v>
          </cell>
          <cell r="B6997" t="str">
            <v>TRANSPORTE COM CAMINHÃO BASCULANTE DE 18 M³, EM VIA INTERNA (DENTRO DO CANTEIRO - UNIDADE: M3XKM). AF_07/2020</v>
          </cell>
          <cell r="C6997" t="str">
            <v>M3XKM</v>
          </cell>
          <cell r="D6997">
            <v>4.8</v>
          </cell>
          <cell r="E6997">
            <v>0.47</v>
          </cell>
          <cell r="F6997">
            <v>5.27</v>
          </cell>
        </row>
        <row r="6998">
          <cell r="A6998">
            <v>100941</v>
          </cell>
          <cell r="B6998" t="str">
            <v>TRANSPORTE COM CAMINHÃO BASCULANTE DE 6 M³, EM VIA INTERNA (DENTRO DO CANTEIRO - UNIDADE: TXKM). AF_07/2020</v>
          </cell>
          <cell r="C6998" t="str">
            <v>TXKM</v>
          </cell>
          <cell r="D6998">
            <v>5</v>
          </cell>
          <cell r="E6998">
            <v>0.93</v>
          </cell>
          <cell r="F6998">
            <v>5.93</v>
          </cell>
        </row>
        <row r="6999">
          <cell r="A6999">
            <v>100942</v>
          </cell>
          <cell r="B6999" t="str">
            <v>TRANSPORTE COM CAMINHÃO BASCULANTE DE 10 M³, EM VIA INTERNA A OBRA (UNIDADE: TXKM). AF_07/2020</v>
          </cell>
          <cell r="C6999" t="str">
            <v>TXKM</v>
          </cell>
          <cell r="D6999">
            <v>4.3699999999999992</v>
          </cell>
          <cell r="E6999">
            <v>0.56000000000000005</v>
          </cell>
          <cell r="F6999">
            <v>4.93</v>
          </cell>
        </row>
        <row r="7000">
          <cell r="A7000">
            <v>100943</v>
          </cell>
          <cell r="B7000" t="str">
            <v>TRANSPORTE COM CAMINHÃO BASCULANTE DE 14 M³, EM VIA INTERNA (DENTRO DO CANTEIRO - UNIDADE: TXKM). AF_07/2020</v>
          </cell>
          <cell r="C7000" t="str">
            <v>TXKM</v>
          </cell>
          <cell r="D7000">
            <v>3.6999999999999997</v>
          </cell>
          <cell r="E7000">
            <v>0.39</v>
          </cell>
          <cell r="F7000">
            <v>4.09</v>
          </cell>
        </row>
        <row r="7001">
          <cell r="A7001">
            <v>100944</v>
          </cell>
          <cell r="B7001" t="str">
            <v>TRANSPORTE COM CAMINHÃO BASCULANTE DE 18 M³, EM VIA INTERNA (DENTRO DO CANTEIRO - UNIDADE: TXKM). AF_07/2020</v>
          </cell>
          <cell r="C7001" t="str">
            <v>TXKM</v>
          </cell>
          <cell r="D7001">
            <v>3.21</v>
          </cell>
          <cell r="E7001">
            <v>0.31</v>
          </cell>
          <cell r="F7001">
            <v>3.52</v>
          </cell>
        </row>
        <row r="7002">
          <cell r="A7002">
            <v>100945</v>
          </cell>
          <cell r="B7002" t="str">
            <v>TRANSPORTE COM CAMINHÃO CARROCERIA 9T, EM VIA URBANA EM LEITO NATURAL (UNIDADE: TXKM). AF_07/2020</v>
          </cell>
          <cell r="C7002" t="str">
            <v>TXKM</v>
          </cell>
          <cell r="D7002">
            <v>2.42</v>
          </cell>
          <cell r="E7002">
            <v>0.38</v>
          </cell>
          <cell r="F7002">
            <v>2.8</v>
          </cell>
        </row>
        <row r="7003">
          <cell r="A7003">
            <v>100946</v>
          </cell>
          <cell r="B7003" t="str">
            <v>TRANSPORTE COM CAMINHÃO CARROCERIA 9T, EM VIA URBANA EM REVESTIMENTO PRIMÁRIO (UNIDADE: TXKM). AF_07/2020</v>
          </cell>
          <cell r="C7003" t="str">
            <v>TXKM</v>
          </cell>
          <cell r="D7003">
            <v>2.1</v>
          </cell>
          <cell r="E7003">
            <v>0.32</v>
          </cell>
          <cell r="F7003">
            <v>2.42</v>
          </cell>
        </row>
        <row r="7004">
          <cell r="A7004">
            <v>100947</v>
          </cell>
          <cell r="B7004" t="str">
            <v>TRANSPORTE COM CAMINHÃO CARROCERIA 9T, EM VIA URBANA PAVIMENTADA, DMT ATÉ 30KM (UNIDADE: TXKM). AF_07/2020</v>
          </cell>
          <cell r="C7004" t="str">
            <v>TXKM</v>
          </cell>
          <cell r="D7004">
            <v>1.93</v>
          </cell>
          <cell r="E7004">
            <v>0.3</v>
          </cell>
          <cell r="F7004">
            <v>2.23</v>
          </cell>
        </row>
        <row r="7005">
          <cell r="A7005">
            <v>100948</v>
          </cell>
          <cell r="B7005" t="str">
            <v>TRANSPORTE COM CAMINHÃO CARROCERIA 9T, EM VIA URBANA PAVIMENTADA, ADICIONAL PARA DMT EXCEDENTE A 30 KM (UNIDADE: TXKM). AF_07/2020</v>
          </cell>
          <cell r="C7005" t="str">
            <v>TXKM</v>
          </cell>
          <cell r="D7005">
            <v>0.77</v>
          </cell>
          <cell r="E7005">
            <v>0.12</v>
          </cell>
          <cell r="F7005">
            <v>0.89</v>
          </cell>
        </row>
        <row r="7006">
          <cell r="A7006">
            <v>100949</v>
          </cell>
          <cell r="B7006" t="str">
            <v>TRANSPORTE COM CAMINHÃO CARROCERIA 9T, EM VIA INTERNA (DENTRO DO CANTEIRO - UNIDADE: TXKM). AF_07/2020</v>
          </cell>
          <cell r="C7006" t="str">
            <v>TXKM</v>
          </cell>
          <cell r="D7006">
            <v>5.8000000000000007</v>
          </cell>
          <cell r="E7006">
            <v>0.89</v>
          </cell>
          <cell r="F7006">
            <v>6.69</v>
          </cell>
        </row>
        <row r="7007">
          <cell r="A7007">
            <v>100950</v>
          </cell>
          <cell r="B7007" t="str">
            <v>TRANSPORTE COM CAMINHÃO CARROCERIA COM GUINDAUTO (MUNCK),  MOMENTO MÁXIMO DE CARGA 11,7 TM, EM VIA URBANA EM LEITO NATURAL (UNIDADE: TXKM). AF_07/2020</v>
          </cell>
          <cell r="C7007" t="str">
            <v>TXKM</v>
          </cell>
          <cell r="D7007">
            <v>3.14</v>
          </cell>
          <cell r="E7007">
            <v>0.42</v>
          </cell>
          <cell r="F7007">
            <v>3.56</v>
          </cell>
        </row>
        <row r="7008">
          <cell r="A7008">
            <v>100951</v>
          </cell>
          <cell r="B7008" t="str">
            <v>TRANSPORTE COM CAMINHÃO CARROCERIA COM GUINDAUTO (MUNCK),  MOMENTO MÁXIMO DE CARGA 11,7 TM, EM VIA URBANA EM REVESTIMENTO PRIMÁRIO (UNIDADE: TXKM). AF_07/2020</v>
          </cell>
          <cell r="C7008" t="str">
            <v>TXKM</v>
          </cell>
          <cell r="D7008">
            <v>2.71</v>
          </cell>
          <cell r="E7008">
            <v>0.36</v>
          </cell>
          <cell r="F7008">
            <v>3.07</v>
          </cell>
        </row>
        <row r="7009">
          <cell r="A7009">
            <v>100952</v>
          </cell>
          <cell r="B7009" t="str">
            <v>TRANSPORTE COM CAMINHÃO CARROCERIA COM GUINDAUTO (MUNCK),  MOMENTO MÁXIMO DE CARGA 11,7 TM, EM VIA URBANA PAVIMENTADA, DMT ATÉ 30KM (UNIDADE: TXKM). AF_07/2020</v>
          </cell>
          <cell r="C7009" t="str">
            <v>TXKM</v>
          </cell>
          <cell r="D7009">
            <v>2.48</v>
          </cell>
          <cell r="E7009">
            <v>0.34</v>
          </cell>
          <cell r="F7009">
            <v>2.82</v>
          </cell>
        </row>
        <row r="7010">
          <cell r="A7010">
            <v>100953</v>
          </cell>
          <cell r="B7010" t="str">
            <v>TRANSPORTE COM CAMINHÃO CARROCERIA COM GUINDAUTO (MUNCK),  MOMENTO MÁXIMO DE CARGA 11,7 TM, EM VIA URBANA PAVIMENTADA, ADICIONAL PARA DMT EXCEDENTE A 30 KM (UNIDADE: TXKM). AF_07/2020</v>
          </cell>
          <cell r="C7010" t="str">
            <v>TXKM</v>
          </cell>
          <cell r="D7010">
            <v>0.98000000000000009</v>
          </cell>
          <cell r="E7010">
            <v>0.13</v>
          </cell>
          <cell r="F7010">
            <v>1.1100000000000001</v>
          </cell>
        </row>
        <row r="7011">
          <cell r="A7011">
            <v>100954</v>
          </cell>
          <cell r="B7011" t="str">
            <v>TRANSPORTE COM CAMINHÃO CARROCERIA COM GUINDAUTO (MUNCK),  MOMENTO MÁXIMO DE CARGA 11,7 TM, EM VIA INTERNA (DENTRO DO CANTEIRO - UNIDADE: TXKM). AF_07/2020</v>
          </cell>
          <cell r="C7011" t="str">
            <v>TXKM</v>
          </cell>
          <cell r="D7011">
            <v>7.4400000000000013</v>
          </cell>
          <cell r="E7011">
            <v>1.02</v>
          </cell>
          <cell r="F7011">
            <v>8.4600000000000009</v>
          </cell>
        </row>
        <row r="7012">
          <cell r="A7012">
            <v>100955</v>
          </cell>
          <cell r="B7012" t="str">
            <v>TRANSPORTE COM CAMINHÃO PIPA DE 6 M³, EM VIA URBANA EM LEITO NATURAL (UNIDADE: M3XKM). AF_07/2020</v>
          </cell>
          <cell r="C7012" t="str">
            <v>M3XKM</v>
          </cell>
          <cell r="D7012">
            <v>4.3000000000000007</v>
          </cell>
          <cell r="E7012">
            <v>0.56000000000000005</v>
          </cell>
          <cell r="F7012">
            <v>4.8600000000000003</v>
          </cell>
        </row>
        <row r="7013">
          <cell r="A7013">
            <v>100956</v>
          </cell>
          <cell r="B7013" t="str">
            <v>TRANSPORTE COM CAMINHÃO PIPA DE 6 M³, EM VIA URBANA EM REVESTIMENTO PRIMÁRIO (UNIDADE: M3XKM). AF_07/2020</v>
          </cell>
          <cell r="C7013" t="str">
            <v>M3XKM</v>
          </cell>
          <cell r="D7013">
            <v>3.7299999999999995</v>
          </cell>
          <cell r="E7013">
            <v>0.49</v>
          </cell>
          <cell r="F7013">
            <v>4.22</v>
          </cell>
        </row>
        <row r="7014">
          <cell r="A7014">
            <v>100957</v>
          </cell>
          <cell r="B7014" t="str">
            <v>TRANSPORTE COM CAMINHÃO PIPA DE 6 M³, EM VIA URBANA PAVIMENTADA, DMT ATÉ 30KM (UNIDADE: M3XKM). AF_07/2020</v>
          </cell>
          <cell r="C7014" t="str">
            <v>M3XKM</v>
          </cell>
          <cell r="D7014">
            <v>3.4099999999999997</v>
          </cell>
          <cell r="E7014">
            <v>0.45</v>
          </cell>
          <cell r="F7014">
            <v>3.86</v>
          </cell>
        </row>
        <row r="7015">
          <cell r="A7015">
            <v>100958</v>
          </cell>
          <cell r="B7015" t="str">
            <v>TRANSPORTE COM CAMINHÃO PIPA DE 6 M³, EM VIA URBANA PAVIMENTADA, ADICIONAL PARA DMT EXCEDENTE A 30 KM (UNIDADE: M3XKM). AF_07/2020</v>
          </cell>
          <cell r="C7015" t="str">
            <v>M3XKM</v>
          </cell>
          <cell r="D7015">
            <v>1.37</v>
          </cell>
          <cell r="E7015">
            <v>0.18</v>
          </cell>
          <cell r="F7015">
            <v>1.55</v>
          </cell>
        </row>
        <row r="7016">
          <cell r="A7016">
            <v>100959</v>
          </cell>
          <cell r="B7016" t="str">
            <v>TRANSPORTE COM CAMINHÃO PIPA DE 6 M³, EM VIA INTERNA (DENTRO DO CANTEIRO - UNIDADE: M3XKM). AF_07/2020</v>
          </cell>
          <cell r="C7016" t="str">
            <v>M3XKM</v>
          </cell>
          <cell r="D7016">
            <v>10.26</v>
          </cell>
          <cell r="E7016">
            <v>1.34</v>
          </cell>
          <cell r="F7016">
            <v>11.6</v>
          </cell>
        </row>
        <row r="7017">
          <cell r="A7017">
            <v>100960</v>
          </cell>
          <cell r="B7017" t="str">
            <v>TRANSPORTE COM CAMINHÃO PIPA DE 10 M³, EM VIA URBANA EM LEITO NATURAL (UNIDADE: M3XKM). AF_07/2020</v>
          </cell>
          <cell r="C7017" t="str">
            <v>M3XKM</v>
          </cell>
          <cell r="D7017">
            <v>3.27</v>
          </cell>
          <cell r="E7017">
            <v>0.33</v>
          </cell>
          <cell r="F7017">
            <v>3.6</v>
          </cell>
        </row>
        <row r="7018">
          <cell r="A7018">
            <v>100961</v>
          </cell>
          <cell r="B7018" t="str">
            <v>TRANSPORTE COM CAMINHÃO PIPA DE 10 M³, EM VIA URBANA EM REVESTIMENTO PRIMÁRIO (UNIDADE: M3XKM). AF_07/2020</v>
          </cell>
          <cell r="C7018" t="str">
            <v>M3XKM</v>
          </cell>
          <cell r="D7018">
            <v>2.84</v>
          </cell>
          <cell r="E7018">
            <v>0.28999999999999998</v>
          </cell>
          <cell r="F7018">
            <v>3.13</v>
          </cell>
        </row>
        <row r="7019">
          <cell r="A7019">
            <v>100962</v>
          </cell>
          <cell r="B7019" t="str">
            <v>TRANSPORTE COM CAMINHÃO PIPA DE 10 M³, EM VIA URBANA PAVIMENTADA, DMT ATÉ 30KM (UNIDADE: M3XKM). AF_07/2020</v>
          </cell>
          <cell r="C7019" t="str">
            <v>M3XKM</v>
          </cell>
          <cell r="D7019">
            <v>2.59</v>
          </cell>
          <cell r="E7019">
            <v>0.27</v>
          </cell>
          <cell r="F7019">
            <v>2.86</v>
          </cell>
        </row>
        <row r="7020">
          <cell r="A7020">
            <v>100963</v>
          </cell>
          <cell r="B7020" t="str">
            <v>TRANSPORTE COM CAMINHÃO PIPA DE 10 M³, EM VIA URBANA PAVIMENTADA, ADICIONAL PARA DMT EXCEDENTE A 30 KM (UNIDADE: M3XKM). AF_07/2020</v>
          </cell>
          <cell r="C7020" t="str">
            <v>M3XKM</v>
          </cell>
          <cell r="D7020">
            <v>1.0299999999999998</v>
          </cell>
          <cell r="E7020">
            <v>0.1</v>
          </cell>
          <cell r="F7020">
            <v>1.1299999999999999</v>
          </cell>
        </row>
        <row r="7021">
          <cell r="A7021">
            <v>100964</v>
          </cell>
          <cell r="B7021" t="str">
            <v>TRANSPORTE COM CAMINHÃO PIPA DE 10 M³, EM VIA INTERNA (DENTRO DO CANTEIRO - UNIDADE: M3XKM). AF_07/2020</v>
          </cell>
          <cell r="C7021" t="str">
            <v>M3XKM</v>
          </cell>
          <cell r="D7021">
            <v>7.8599999999999994</v>
          </cell>
          <cell r="E7021">
            <v>0.81</v>
          </cell>
          <cell r="F7021">
            <v>8.67</v>
          </cell>
        </row>
        <row r="7022">
          <cell r="A7022">
            <v>100973</v>
          </cell>
          <cell r="B7022" t="str">
            <v>CARGA, MANOBRA E DESCARGA DE SOLOS E MATERIAIS GRANULARES EM CAMINHÃO BASCULANTE 6 M³ - CARGA COM PÁ CARREGADEIRA (CAÇAMBA DE 1,7 A 2,8 M³ / 128 HP) E DESCARGA LIVRE (UNIDADE: M3). AF_07/2020</v>
          </cell>
          <cell r="C7022" t="str">
            <v>M3</v>
          </cell>
          <cell r="D7022">
            <v>7.7499999999999991</v>
          </cell>
          <cell r="E7022">
            <v>1.61</v>
          </cell>
          <cell r="F7022">
            <v>9.36</v>
          </cell>
        </row>
        <row r="7023">
          <cell r="A7023">
            <v>100974</v>
          </cell>
          <cell r="B7023" t="str">
            <v>CARGA, MANOBRA E DESCARGA DE SOLOS E MATERIAIS GRANULARES EM CAMINHÃO BASCULANTE 10 M³ - CARGA COM PÁ CARREGADEIRA (CAÇAMBA DE 1,7 A 2,8 M³ / 128 HP) E DESCARGA LIVRE (UNIDADE: M3). AF_07/2020</v>
          </cell>
          <cell r="C7023" t="str">
            <v>M3</v>
          </cell>
          <cell r="D7023">
            <v>7.74</v>
          </cell>
          <cell r="E7023">
            <v>1.19</v>
          </cell>
          <cell r="F7023">
            <v>8.93</v>
          </cell>
        </row>
        <row r="7024">
          <cell r="A7024">
            <v>100975</v>
          </cell>
          <cell r="B7024" t="str">
            <v>CARGA, MANOBRA E DESCARGA DE SOLOS E MATERIAIS GRANULARES EM CAMINHÃO BASCULANTE 14 M³ - CARGA COM PÁ CARREGADEIRA (CAÇAMBA DE 1,7 A 2,8 M³ / 128 HP) E DESCARGA LIVRE (UNIDADE: M3). AF_07/2020</v>
          </cell>
          <cell r="C7024" t="str">
            <v>M3</v>
          </cell>
          <cell r="D7024">
            <v>7.620000000000001</v>
          </cell>
          <cell r="E7024">
            <v>1.01</v>
          </cell>
          <cell r="F7024">
            <v>8.6300000000000008</v>
          </cell>
        </row>
        <row r="7025">
          <cell r="A7025">
            <v>100965</v>
          </cell>
          <cell r="B7025" t="str">
            <v>TRANSPORTE COM CAMINHÃO TANQUE DE TRANSPORTE DE MATERIAL ASFÁLTICO DE 30000 L, EM VIA URBANA EM  LEITO NATURAL (UNIDADE: TXKM). AF_07/2020</v>
          </cell>
          <cell r="C7025" t="str">
            <v>TXKM</v>
          </cell>
          <cell r="D7025">
            <v>1.56</v>
          </cell>
          <cell r="E7025">
            <v>0.13</v>
          </cell>
          <cell r="F7025">
            <v>1.69</v>
          </cell>
        </row>
        <row r="7026">
          <cell r="A7026">
            <v>100966</v>
          </cell>
          <cell r="B7026" t="str">
            <v>TRANSPORTE COM CAMINHÃO TANQUE DE TRANSPORTE DE MATERIAL ASFÁLTICO DE 30000 L, EM VIA URBANA EM  REVESTIMENTO PRIMÁRIO (UNIDADE: TXKM). AF_07/2020</v>
          </cell>
          <cell r="C7026" t="str">
            <v>TXKM</v>
          </cell>
          <cell r="D7026">
            <v>1.3299999999999998</v>
          </cell>
          <cell r="E7026">
            <v>0.11</v>
          </cell>
          <cell r="F7026">
            <v>1.44</v>
          </cell>
        </row>
        <row r="7027">
          <cell r="A7027">
            <v>100969</v>
          </cell>
          <cell r="B7027" t="str">
            <v>TRANSPORTE COM CAMINHÃO TANQUE DE TRANSPORTE DE MATERIAL ASFÁLTICO DE 20000 L, EM VIA URBANA EM LEITO NATURAL (UNIDADE: TXKM). AF_07/2020</v>
          </cell>
          <cell r="C7027" t="str">
            <v>TXKM</v>
          </cell>
          <cell r="D7027">
            <v>2.0100000000000002</v>
          </cell>
          <cell r="E7027">
            <v>0.21</v>
          </cell>
          <cell r="F7027">
            <v>2.2200000000000002</v>
          </cell>
        </row>
        <row r="7028">
          <cell r="A7028">
            <v>100970</v>
          </cell>
          <cell r="B7028" t="str">
            <v>TRANSPORTE COM CAMINHÃO TANQUE DE TRANSPORTE DE MATERIAL ASFÁLTICO DE 20000 L, EM VIA URBANA EM  REVESTIMENTO PRIMÁRIO (UNIDADE: TXKM). AF_07/2020</v>
          </cell>
          <cell r="C7028" t="str">
            <v>TXKM</v>
          </cell>
          <cell r="D7028">
            <v>1.71</v>
          </cell>
          <cell r="E7028">
            <v>0.17</v>
          </cell>
          <cell r="F7028">
            <v>1.88</v>
          </cell>
        </row>
        <row r="7029">
          <cell r="A7029">
            <v>102330</v>
          </cell>
          <cell r="B7029" t="str">
            <v>TRANSPORTE COM CAMINHÃO TANQUE DE TRANSPORTE DE MATERIAL ASFÁLTICO DE 30000 L, EM VIA URBANA PAVIMENTADA, DMT ATÉ 30KM (UNIDADE: TXKM). AF_07/2020</v>
          </cell>
          <cell r="C7029" t="str">
            <v>TXKM</v>
          </cell>
          <cell r="D7029">
            <v>1.25</v>
          </cell>
          <cell r="E7029">
            <v>0.1</v>
          </cell>
          <cell r="F7029">
            <v>1.35</v>
          </cell>
        </row>
        <row r="7030">
          <cell r="A7030">
            <v>102331</v>
          </cell>
          <cell r="B7030" t="str">
            <v>TRANSPORTE COM CAMINHÃO TANQUE DE TRANSPORTE DE MATERIAL ASFÁLTICO DE 30000 L, EM VIA URBANA PAVIMENTADA, ADICIONAL PARA DMT EXCEDENTE A 30 KM (UNIDADE: TXKM). AF_07/2020</v>
          </cell>
          <cell r="C7030" t="str">
            <v>TXKM</v>
          </cell>
          <cell r="D7030">
            <v>0.49000000000000005</v>
          </cell>
          <cell r="E7030">
            <v>0.04</v>
          </cell>
          <cell r="F7030">
            <v>0.53</v>
          </cell>
        </row>
        <row r="7031">
          <cell r="A7031">
            <v>102332</v>
          </cell>
          <cell r="B7031" t="str">
            <v>TRANSPORTE COM CAMINHÃO TANQUE DE TRANSPORTE DE MATERIAL ASFÁLTICO DE 20000 L, EM VIA URBANA PAVIMENTADA, DMT ATÉ 30KM (UNIDADE: TXKM). AF_07/2020</v>
          </cell>
          <cell r="C7031" t="str">
            <v>TXKM</v>
          </cell>
          <cell r="D7031">
            <v>1.59</v>
          </cell>
          <cell r="E7031">
            <v>0.17</v>
          </cell>
          <cell r="F7031">
            <v>1.76</v>
          </cell>
        </row>
        <row r="7032">
          <cell r="A7032">
            <v>102333</v>
          </cell>
          <cell r="B7032" t="str">
            <v>TRANSPORTE COM CAMINHÃO TANQUE DE TRANSPORTE DE MATERIAL ASFÁLTICO DE 20000 L, EM VIA URBANA PAVIMENTADA, ADICIONAL PARA DMT EXCEDENTE A 30 KM (UNIDADE: TXKM). AF_07/2020</v>
          </cell>
          <cell r="C7032" t="str">
            <v>TXKM</v>
          </cell>
          <cell r="D7032">
            <v>0.65999999999999992</v>
          </cell>
          <cell r="E7032">
            <v>0.05</v>
          </cell>
          <cell r="F7032">
            <v>0.71</v>
          </cell>
        </row>
        <row r="7033">
          <cell r="A7033">
            <v>101019</v>
          </cell>
          <cell r="B7033" t="str">
            <v>CARGA, MANOBRA E DESCARGA MANUAL DE TUBOS PLÁSTICOS, DN MENOR OU IGUAL A 100 MM, EM CAMINHÃO CARROCERIA 9T. AF_07/2020</v>
          </cell>
          <cell r="C7033" t="str">
            <v>T</v>
          </cell>
          <cell r="D7033">
            <v>418.68</v>
          </cell>
          <cell r="E7033">
            <v>173.3</v>
          </cell>
          <cell r="F7033">
            <v>591.98</v>
          </cell>
        </row>
        <row r="7034">
          <cell r="A7034">
            <v>101479</v>
          </cell>
          <cell r="B7034" t="str">
            <v>CARGA, MANOBRA E DESCARGA MANUAL DE TUBOS PLÁSTICOS, DN 200 MM, EM CAMINHÃO CARROCERIA 9T. AF_07/2020</v>
          </cell>
          <cell r="C7034" t="str">
            <v>T</v>
          </cell>
          <cell r="D7034">
            <v>121.97999999999999</v>
          </cell>
          <cell r="E7034">
            <v>50.49</v>
          </cell>
          <cell r="F7034">
            <v>172.47</v>
          </cell>
        </row>
        <row r="7035">
          <cell r="A7035">
            <v>102568</v>
          </cell>
          <cell r="B7035" t="str">
            <v>CARGA, MANOBRA E DESCARGA MANUAL DE TUBOS PLÁSTICOS, DN 150 MM, EM CAMINHÃO CARROCERIA 9T. AF_06/2021</v>
          </cell>
          <cell r="C7035" t="str">
            <v>T</v>
          </cell>
          <cell r="D7035">
            <v>207.8</v>
          </cell>
          <cell r="E7035">
            <v>86.02</v>
          </cell>
          <cell r="F7035">
            <v>293.82</v>
          </cell>
        </row>
        <row r="7036">
          <cell r="A7036">
            <v>100976</v>
          </cell>
          <cell r="B7036" t="str">
            <v>CARGA, MANOBRA E DESCARGA DE SOLOS E MATERIAIS GRANULARES EM CAMINHÃO BASCULANTE 18 M³ - CARGA COM PÁ CARREGADEIRA (CAÇAMBA DE 1,7 A 2,8 M³ / 128 HP) E DESCARGA LIVRE (UNIDADE: M3). AF_07/2020</v>
          </cell>
          <cell r="C7036" t="str">
            <v>M3</v>
          </cell>
          <cell r="D7036">
            <v>7.5399999999999991</v>
          </cell>
          <cell r="E7036">
            <v>0.91</v>
          </cell>
          <cell r="F7036">
            <v>8.4499999999999993</v>
          </cell>
        </row>
        <row r="7037">
          <cell r="A7037">
            <v>100977</v>
          </cell>
          <cell r="B7037" t="str">
            <v>CARGA, MANOBRA E DESCARGA DE SOLOS E MATERIAIS GRANULARES EM CAMINHÃO BASCULANTE 6 M³ - CARGA COM ESCAVADEIRA HIDRÁULICA (CAÇAMBA DE 1,20 M³ / 155 HP) E DESCARGA LIVRE (UNIDADE: M3). AF_07/2020</v>
          </cell>
          <cell r="C7037" t="str">
            <v>M3</v>
          </cell>
          <cell r="D7037">
            <v>6.35</v>
          </cell>
          <cell r="E7037">
            <v>1.37</v>
          </cell>
          <cell r="F7037">
            <v>7.72</v>
          </cell>
        </row>
        <row r="7038">
          <cell r="A7038">
            <v>100978</v>
          </cell>
          <cell r="B7038" t="str">
            <v>CARGA, MANOBRA E DESCARGA DE SOLOS E MATERIAIS GRANULARES EM CAMINHÃO BASCULANTE 10 M³ - CARGA COM ESCAVADEIRA HIDRÁULICA (CAÇAMBA DE 1,20 M³ / 155 HP) E DESCARGA LIVRE (UNIDADE: M3). AF_07/2020</v>
          </cell>
          <cell r="C7038" t="str">
            <v>M3</v>
          </cell>
          <cell r="D7038">
            <v>5.98</v>
          </cell>
          <cell r="E7038">
            <v>0.94</v>
          </cell>
          <cell r="F7038">
            <v>6.92</v>
          </cell>
        </row>
        <row r="7039">
          <cell r="A7039">
            <v>100979</v>
          </cell>
          <cell r="B7039" t="str">
            <v>CARGA, MANOBRA E DESCARGA DE SOLOS E MATERIAIS GRANULARES EM CAMINHÃO BASCULANTE 14 M³ - CARGA COM ESCAVADEIRA HIDRÁULICA (CAÇAMBA DE 1,20 M³ / 155 HP) E DESCARGA LIVRE (UNIDADE: M3). AF_07/2020</v>
          </cell>
          <cell r="C7039" t="str">
            <v>M3</v>
          </cell>
          <cell r="D7039">
            <v>5.62</v>
          </cell>
          <cell r="E7039">
            <v>0.76</v>
          </cell>
          <cell r="F7039">
            <v>6.38</v>
          </cell>
        </row>
        <row r="7040">
          <cell r="A7040">
            <v>100980</v>
          </cell>
          <cell r="B7040" t="str">
            <v>CARGA, MANOBRA E DESCARGA DE SOLOS E MATERIAIS GRANULARES EM CAMINHÃO BASCULANTE 18 M³ - CARGA COM ESCAVADEIRA HIDRÁULICA (CAÇAMBA DE 1,20 M³ / 155 HP) E DESCARGA LIVRE (UNIDADE: M3). AF_07/2020</v>
          </cell>
          <cell r="C7040" t="str">
            <v>M3</v>
          </cell>
          <cell r="D7040">
            <v>5.38</v>
          </cell>
          <cell r="E7040">
            <v>0.65</v>
          </cell>
          <cell r="F7040">
            <v>6.03</v>
          </cell>
        </row>
        <row r="7041">
          <cell r="A7041">
            <v>100981</v>
          </cell>
          <cell r="B7041" t="str">
            <v>CARGA, MANOBRA E DESCARGA DE ENTULHO EM CAMINHÃO BASCULANTE 6 M³ - CARGA COM ESCAVADEIRA HIDRÁULICA  (CAÇAMBA DE 0,80 M³ / 111 HP) E DESCARGA LIVRE (UNIDADE: M3). AF_07/2020</v>
          </cell>
          <cell r="C7041" t="str">
            <v>M3</v>
          </cell>
          <cell r="D7041">
            <v>7.7600000000000007</v>
          </cell>
          <cell r="E7041">
            <v>1.64</v>
          </cell>
          <cell r="F7041">
            <v>9.4</v>
          </cell>
        </row>
        <row r="7042">
          <cell r="A7042">
            <v>100982</v>
          </cell>
          <cell r="B7042" t="str">
            <v>CARGA, MANOBRA E DESCARGA DE ENTULHO EM CAMINHÃO BASCULANTE 10 M³ - CARGA COM ESCAVADEIRA HIDRÁULICA  (CAÇAMBA DE 0,80 M³ / 111 HP) E DESCARGA LIVRE (UNIDADE: M3). AF_07/2020</v>
          </cell>
          <cell r="C7042" t="str">
            <v>M3</v>
          </cell>
          <cell r="D7042">
            <v>7.7399999999999993</v>
          </cell>
          <cell r="E7042">
            <v>1.21</v>
          </cell>
          <cell r="F7042">
            <v>8.9499999999999993</v>
          </cell>
        </row>
        <row r="7043">
          <cell r="A7043">
            <v>100983</v>
          </cell>
          <cell r="B7043" t="str">
            <v>CARGA, MANOBRA E DESCARGA DE ENTULHO EM CAMINHÃO BASCULANTE 14 M³ - CARGA COM ESCAVADEIRA HIDRÁULICA  (CAÇAMBA DE 0,80 M³ / 111 HP) E DESCARGA LIVRE (UNIDADE: M3). AF_07/2020</v>
          </cell>
          <cell r="C7043" t="str">
            <v>M3</v>
          </cell>
          <cell r="D7043">
            <v>7.62</v>
          </cell>
          <cell r="E7043">
            <v>1.03</v>
          </cell>
          <cell r="F7043">
            <v>8.65</v>
          </cell>
        </row>
        <row r="7044">
          <cell r="A7044">
            <v>100984</v>
          </cell>
          <cell r="B7044" t="str">
            <v>CARGA, MANOBRA E DESCARGA DE ENTULHO EM CAMINHÃO BASCULANTE 18 M³ - CARGA COM ESCAVADEIRA HIDRÁULICA  (CAÇAMBA DE 0,80 M³ / 111 HP) E DESCARGA LIVRE (UNIDADE: M3). AF_07/2020</v>
          </cell>
          <cell r="C7044" t="str">
            <v>M3</v>
          </cell>
          <cell r="D7044">
            <v>7.5300000000000011</v>
          </cell>
          <cell r="E7044">
            <v>0.93</v>
          </cell>
          <cell r="F7044">
            <v>8.4600000000000009</v>
          </cell>
        </row>
        <row r="7045">
          <cell r="A7045">
            <v>100985</v>
          </cell>
          <cell r="B7045" t="str">
            <v>CARGA DE MISTURA ASFÁLTICA EM CAMINHÃO BASCULANTE 6 M³ (UNIDADE: M3). AF_07/2020</v>
          </cell>
          <cell r="C7045" t="str">
            <v>M3</v>
          </cell>
          <cell r="D7045">
            <v>6.22</v>
          </cell>
          <cell r="E7045">
            <v>1.3</v>
          </cell>
          <cell r="F7045">
            <v>7.52</v>
          </cell>
        </row>
        <row r="7046">
          <cell r="A7046">
            <v>100986</v>
          </cell>
          <cell r="B7046" t="str">
            <v>CARGA DE MISTURA ASFÁLTICA EM CAMINHÃO BASCULANTE 10 M³ (UNIDADE: M3). AF_07/2020</v>
          </cell>
          <cell r="C7046" t="str">
            <v>M3</v>
          </cell>
          <cell r="D7046">
            <v>7.8900000000000006</v>
          </cell>
          <cell r="E7046">
            <v>1.0900000000000001</v>
          </cell>
          <cell r="F7046">
            <v>8.98</v>
          </cell>
        </row>
        <row r="7047">
          <cell r="A7047">
            <v>100987</v>
          </cell>
          <cell r="B7047" t="str">
            <v>CARGA DE MISTURA ASFÁLTICA EM CAMINHÃO BASCULANTE 14 M³ (UNIDADE: M3). AF_07/2020</v>
          </cell>
          <cell r="C7047" t="str">
            <v>M3</v>
          </cell>
          <cell r="D7047">
            <v>8.7900000000000009</v>
          </cell>
          <cell r="E7047">
            <v>1.01</v>
          </cell>
          <cell r="F7047">
            <v>9.8000000000000007</v>
          </cell>
        </row>
        <row r="7048">
          <cell r="A7048">
            <v>100988</v>
          </cell>
          <cell r="B7048" t="str">
            <v>CARGA DE MISTURA ASFÁLTICA EM CAMINHÃO BASCULANTE 18 M³ (UNIDADE: M3). AF_07/2020</v>
          </cell>
          <cell r="C7048" t="str">
            <v>M3</v>
          </cell>
          <cell r="D7048">
            <v>9.41</v>
          </cell>
          <cell r="E7048">
            <v>0.96</v>
          </cell>
          <cell r="F7048">
            <v>10.37</v>
          </cell>
        </row>
        <row r="7049">
          <cell r="A7049">
            <v>100989</v>
          </cell>
          <cell r="B7049" t="str">
            <v>CARGA, MANOBRA E DESCARGA DE SOLOS E MATERIAIS GRANULARES EM CAMINHÃO BASCULANTE 6 M³ - CARGA COM PÁ CARREGADEIRA (CAÇAMBA DE 1,7 A 2,8 M³ / 128 HP) E DESCARGA LIVRE (UNIDADE: T). AF_07/2020</v>
          </cell>
          <cell r="C7049" t="str">
            <v>T</v>
          </cell>
          <cell r="D7049">
            <v>5.17</v>
          </cell>
          <cell r="E7049">
            <v>1.07</v>
          </cell>
          <cell r="F7049">
            <v>6.24</v>
          </cell>
        </row>
        <row r="7050">
          <cell r="A7050">
            <v>100990</v>
          </cell>
          <cell r="B7050" t="str">
            <v>CARGA, MANOBRA E DESCARGA DE SOLOS E MATERIAIS GRANULARES EM CAMINHÃO BASCULANTE 10 M³ - CARGA COM PÁ CARREGADEIRA (CAÇAMBA DE 1,7 A 2,8 M³ / 128 HP) E DESCARGA LIVRE (UNIDADE: T). AF_07/2020</v>
          </cell>
          <cell r="C7050" t="str">
            <v>T</v>
          </cell>
          <cell r="D7050">
            <v>5.16</v>
          </cell>
          <cell r="E7050">
            <v>0.8</v>
          </cell>
          <cell r="F7050">
            <v>5.96</v>
          </cell>
        </row>
        <row r="7051">
          <cell r="A7051">
            <v>100991</v>
          </cell>
          <cell r="B7051" t="str">
            <v>CARGA, MANOBRA E DESCARGA DE SOLOS E MATERIAIS GRANULARES EM CAMINHÃO BASCULANTE 14 M³ - CARGA COM PÁ CARREGADEIRA (CAÇAMBA DE 1,7 A 2,8 M³ / 128 HP) E DESCARGA LIVRE (UNIDADE: T). AF_07/2020</v>
          </cell>
          <cell r="C7051" t="str">
            <v>T</v>
          </cell>
          <cell r="D7051">
            <v>5.09</v>
          </cell>
          <cell r="E7051">
            <v>0.69</v>
          </cell>
          <cell r="F7051">
            <v>5.78</v>
          </cell>
        </row>
        <row r="7052">
          <cell r="A7052">
            <v>100992</v>
          </cell>
          <cell r="B7052" t="str">
            <v>CARGA, MANOBRA E DESCARGA DE SOLOS E MATERIAIS GRANULARES EM CAMINHÃO BASCULANTE 18 M³ - CARGA COM PÁ CARREGADEIRA (CAÇAMBA DE 1,7 A 2,8 M³ / 128 HP) E DESCARGA LIVRE (UNIDADE: T). AF_07/2020</v>
          </cell>
          <cell r="C7052" t="str">
            <v>T</v>
          </cell>
          <cell r="D7052">
            <v>5.0199999999999996</v>
          </cell>
          <cell r="E7052">
            <v>0.61</v>
          </cell>
          <cell r="F7052">
            <v>5.63</v>
          </cell>
        </row>
        <row r="7053">
          <cell r="A7053">
            <v>100993</v>
          </cell>
          <cell r="B7053" t="str">
            <v>CARGA, MANOBRA E DESCARGA DE SOLOS E MATERIAIS GRANULARES EM CAMINHÃO BASCULANTE 6 M³ - CARGA COM ESCAVADEIRA HIDRÁULICA (CAÇAMBA DE 1,20 M³ / 155 HP) E DESCARGA LIVRE (UNIDADE: T). AF_07/2020</v>
          </cell>
          <cell r="C7053" t="str">
            <v>T</v>
          </cell>
          <cell r="D7053">
            <v>4.22</v>
          </cell>
          <cell r="E7053">
            <v>0.92</v>
          </cell>
          <cell r="F7053">
            <v>5.14</v>
          </cell>
        </row>
        <row r="7054">
          <cell r="A7054">
            <v>100994</v>
          </cell>
          <cell r="B7054" t="str">
            <v>CARGA, MANOBRA E DESCARGA DE SOLOS E MATERIAIS GRANULARES EM CAMINHÃO BASCULANTE 10 M³ - CARGA COM ESCAVADEIRA HIDRÁULICA (CAÇAMBA DE 1,20 M³ / 155 HP) E DESCARGA LIVRE (UNIDADE: T). AF_07/2020</v>
          </cell>
          <cell r="C7054" t="str">
            <v>T</v>
          </cell>
          <cell r="D7054">
            <v>3.96</v>
          </cell>
          <cell r="E7054">
            <v>0.63</v>
          </cell>
          <cell r="F7054">
            <v>4.59</v>
          </cell>
        </row>
        <row r="7055">
          <cell r="A7055">
            <v>100995</v>
          </cell>
          <cell r="B7055" t="str">
            <v>CARGA, MANOBRA E DESCARGA DE SOLOS E MATERIAIS GRANULARES EM CAMINHÃO BASCULANTE 14 M³ - CARGA COM ESCAVADEIRA HIDRÁULICA (CAÇAMBA DE 1,20 M³ / 155 HP) E DESCARGA LIVRE (UNIDADE: T). AF_07/2020</v>
          </cell>
          <cell r="C7055" t="str">
            <v>T</v>
          </cell>
          <cell r="D7055">
            <v>3.74</v>
          </cell>
          <cell r="E7055">
            <v>0.51</v>
          </cell>
          <cell r="F7055">
            <v>4.25</v>
          </cell>
        </row>
        <row r="7056">
          <cell r="A7056">
            <v>100996</v>
          </cell>
          <cell r="B7056" t="str">
            <v>CARGA, MANOBRA E DESCARGA DE SOLOS E MATERIAIS GRANULARES EM CAMINHÃO BASCULANTE 18 M³ - CARGA COM ESCAVADEIRA HIDRÁULICA (CAÇAMBA DE 1,20 M³ / 155 HP) E DESCARGA LIVRE (UNIDADE: T). AF_07/2020</v>
          </cell>
          <cell r="C7056" t="str">
            <v>T</v>
          </cell>
          <cell r="D7056">
            <v>3.56</v>
          </cell>
          <cell r="E7056">
            <v>0.44</v>
          </cell>
          <cell r="F7056">
            <v>4</v>
          </cell>
        </row>
        <row r="7057">
          <cell r="A7057">
            <v>100997</v>
          </cell>
          <cell r="B7057" t="str">
            <v>CARGA, MANOBRA E DESCARGA DE ENTULHO EM CAMINHÃO BASCULANTE 6 M³ - CARGA COM ESCAVADEIRA HIDRÁULICA  (CAÇAMBA DE 0,80 M³ / 111 HP) E DESCARGA LIVRE (UNIDADE: T). AF_07/2020</v>
          </cell>
          <cell r="C7057" t="str">
            <v>T</v>
          </cell>
          <cell r="D7057">
            <v>5.19</v>
          </cell>
          <cell r="E7057">
            <v>1.0900000000000001</v>
          </cell>
          <cell r="F7057">
            <v>6.28</v>
          </cell>
        </row>
        <row r="7058">
          <cell r="A7058">
            <v>100998</v>
          </cell>
          <cell r="B7058" t="str">
            <v>CARGA, MANOBRA E DESCARGA DE ENTULHO EM CAMINHÃO BASCULANTE 10 M³ - CARGA COM ESCAVADEIRA HIDRÁULICA  (CAÇAMBA DE 0,80 M³ / 111 HP) E DESCARGA LIVRE (UNIDADE: T). AF_07/2020</v>
          </cell>
          <cell r="C7058" t="str">
            <v>T</v>
          </cell>
          <cell r="D7058">
            <v>5.17</v>
          </cell>
          <cell r="E7058">
            <v>0.81</v>
          </cell>
          <cell r="F7058">
            <v>5.98</v>
          </cell>
        </row>
        <row r="7059">
          <cell r="A7059">
            <v>100999</v>
          </cell>
          <cell r="B7059" t="str">
            <v>CARGA, MANOBRA E DESCARGA DE ENTULHO EM CAMINHÃO BASCULANTE 14 M³ - CARGA COM ESCAVADEIRA HIDRÁULICA  (CAÇAMBA DE 0,80 M³ / 111 HP) E DESCARGA LIVRE (UNIDADE: T). AF_07/2020</v>
          </cell>
          <cell r="C7059" t="str">
            <v>T</v>
          </cell>
          <cell r="D7059">
            <v>5.0999999999999996</v>
          </cell>
          <cell r="E7059">
            <v>0.69</v>
          </cell>
          <cell r="F7059">
            <v>5.79</v>
          </cell>
        </row>
        <row r="7060">
          <cell r="A7060">
            <v>101000</v>
          </cell>
          <cell r="B7060" t="str">
            <v>CARGA, MANOBRA E DESCARGA DE ENTULHO EM CAMINHÃO BASCULANTE 18 M³ - CARGA COM ESCAVADEIRA HIDRÁULICA  (CAÇAMBA DE 0,80 M³ / 111 HP) E DESCARGA LIVRE (UNIDADE: T). AF_07/2020</v>
          </cell>
          <cell r="C7060" t="str">
            <v>T</v>
          </cell>
          <cell r="D7060">
            <v>5.0199999999999996</v>
          </cell>
          <cell r="E7060">
            <v>0.62</v>
          </cell>
          <cell r="F7060">
            <v>5.64</v>
          </cell>
        </row>
        <row r="7061">
          <cell r="A7061">
            <v>101001</v>
          </cell>
          <cell r="B7061" t="str">
            <v>CARGA DE MISTURA ASFÁLTICA EM CAMINHÃO BASCULANTE 6 M³ (UNIDADE: T). AF_07/2020</v>
          </cell>
          <cell r="C7061" t="str">
            <v>T</v>
          </cell>
          <cell r="D7061">
            <v>4.1499999999999995</v>
          </cell>
          <cell r="E7061">
            <v>0.87</v>
          </cell>
          <cell r="F7061">
            <v>5.0199999999999996</v>
          </cell>
        </row>
        <row r="7062">
          <cell r="A7062">
            <v>101002</v>
          </cell>
          <cell r="B7062" t="str">
            <v>CARGA DE MISTURA ASFÁLTICA EM CAMINHÃO BASCULANTE 10 M³ (UNIDADE: T). AF_07/2020</v>
          </cell>
          <cell r="C7062" t="str">
            <v>T</v>
          </cell>
          <cell r="D7062">
            <v>5.25</v>
          </cell>
          <cell r="E7062">
            <v>0.73</v>
          </cell>
          <cell r="F7062">
            <v>5.98</v>
          </cell>
        </row>
        <row r="7063">
          <cell r="A7063">
            <v>101003</v>
          </cell>
          <cell r="B7063" t="str">
            <v>CARGA DE MISTURA ASFÁLTICA EM CAMINHÃO BASCULANTE 14 M³ (UNIDADE: T). AF_07/2020</v>
          </cell>
          <cell r="C7063" t="str">
            <v>T</v>
          </cell>
          <cell r="D7063">
            <v>5.85</v>
          </cell>
          <cell r="E7063">
            <v>0.67</v>
          </cell>
          <cell r="F7063">
            <v>6.52</v>
          </cell>
        </row>
        <row r="7064">
          <cell r="A7064">
            <v>101004</v>
          </cell>
          <cell r="B7064" t="str">
            <v>CARGA DE MISTURA ASFÁLTICA EM CAMINHÃO BASCULANTE 18 M³ (UNIDADE: T). AF_07/2020</v>
          </cell>
          <cell r="C7064" t="str">
            <v>T</v>
          </cell>
          <cell r="D7064">
            <v>6.2700000000000005</v>
          </cell>
          <cell r="E7064">
            <v>0.64</v>
          </cell>
          <cell r="F7064">
            <v>6.91</v>
          </cell>
        </row>
        <row r="7065">
          <cell r="A7065">
            <v>101005</v>
          </cell>
          <cell r="B7065" t="str">
            <v>CARGA, MANOBRA E DESCARGA DE ÁGUA EM CAMINHÃO PIPA 6 M³. AF_07/2020</v>
          </cell>
          <cell r="C7065" t="str">
            <v>M3</v>
          </cell>
          <cell r="D7065">
            <v>16.37</v>
          </cell>
          <cell r="E7065">
            <v>2.14</v>
          </cell>
          <cell r="F7065">
            <v>18.510000000000002</v>
          </cell>
        </row>
        <row r="7066">
          <cell r="A7066">
            <v>101006</v>
          </cell>
          <cell r="B7066" t="str">
            <v>CARGA, MANOBRA E DESCARGA DE ÁGUA EM CAMINHÃO PIPA 10 M³. AF_07/2020</v>
          </cell>
          <cell r="C7066" t="str">
            <v>M3</v>
          </cell>
          <cell r="D7066">
            <v>18.649999999999999</v>
          </cell>
          <cell r="E7066">
            <v>1.92</v>
          </cell>
          <cell r="F7066">
            <v>20.57</v>
          </cell>
        </row>
        <row r="7067">
          <cell r="A7067">
            <v>101007</v>
          </cell>
          <cell r="B7067" t="str">
            <v>CARGA DE ÁGUA EM CAMINHÃO PIPA 6 M³. AF_07/2020</v>
          </cell>
          <cell r="C7067" t="str">
            <v>M3</v>
          </cell>
          <cell r="D7067">
            <v>4.74</v>
          </cell>
          <cell r="E7067">
            <v>0.62</v>
          </cell>
          <cell r="F7067">
            <v>5.36</v>
          </cell>
        </row>
        <row r="7068">
          <cell r="A7068">
            <v>101008</v>
          </cell>
          <cell r="B7068" t="str">
            <v>CARGA DE ÁGUA EM CAMINHÃO PIPA 10 M³. AF_07/2020</v>
          </cell>
          <cell r="C7068" t="str">
            <v>M3</v>
          </cell>
          <cell r="D7068">
            <v>4.9300000000000006</v>
          </cell>
          <cell r="E7068">
            <v>0.51</v>
          </cell>
          <cell r="F7068">
            <v>5.44</v>
          </cell>
        </row>
        <row r="7069">
          <cell r="A7069">
            <v>101009</v>
          </cell>
          <cell r="B7069" t="str">
            <v>CARGA, MANOBRA E DESCARGA DE POSTE DE CONCRETO EM CAMINHÃO CARROCERIA COM GUINDAUTO (MUNCK) 11,7 TM. AF_07/2020</v>
          </cell>
          <cell r="C7069" t="str">
            <v>T</v>
          </cell>
          <cell r="D7069">
            <v>37.72</v>
          </cell>
          <cell r="E7069">
            <v>5.16</v>
          </cell>
          <cell r="F7069">
            <v>42.88</v>
          </cell>
        </row>
        <row r="7070">
          <cell r="A7070">
            <v>101010</v>
          </cell>
          <cell r="B7070" t="str">
            <v>CARGA, MANOBRA E DESCARGA DE PERFIL METÁLICO EM CAMINHÃO CARROCERIA COM GUINDAUTO (MUNCK) 11,7 TM. AF_07/2020</v>
          </cell>
          <cell r="C7070" t="str">
            <v>T</v>
          </cell>
          <cell r="D7070">
            <v>23.770000000000003</v>
          </cell>
          <cell r="E7070">
            <v>3.24</v>
          </cell>
          <cell r="F7070">
            <v>27.01</v>
          </cell>
        </row>
        <row r="7071">
          <cell r="A7071">
            <v>101013</v>
          </cell>
          <cell r="B7071" t="str">
            <v>CARGA, MANOBRA E DESCARGA DE TUBOS DE CONCRETO, DN MENOR OU IGUAL A 300 MM, EM CAMINHÃO CARROCERIA COM GUINDAUTO (MUNCK) 11,7 TM. AF_07/2020</v>
          </cell>
          <cell r="C7071" t="str">
            <v>T</v>
          </cell>
          <cell r="D7071">
            <v>35.86</v>
          </cell>
          <cell r="E7071">
            <v>10.15</v>
          </cell>
          <cell r="F7071">
            <v>46.01</v>
          </cell>
        </row>
        <row r="7072">
          <cell r="A7072">
            <v>101014</v>
          </cell>
          <cell r="B7072" t="str">
            <v>CARGA, MANOBRA E DESCARGA DE TUBOS DE CONCRETO, DN 400 MM, EM CAMINHÃO CARROCERIA COM GUINDAUTO (MUNCK) 11,7 TM. AF_07/2020</v>
          </cell>
          <cell r="C7072" t="str">
            <v>T</v>
          </cell>
          <cell r="D7072">
            <v>32.86</v>
          </cell>
          <cell r="E7072">
            <v>9.2899999999999991</v>
          </cell>
          <cell r="F7072">
            <v>42.15</v>
          </cell>
        </row>
        <row r="7073">
          <cell r="A7073">
            <v>101015</v>
          </cell>
          <cell r="B7073" t="str">
            <v>CARGA, MANOBRA E DESCARGA DE TUBOS DE CONCRETO, DN 500 MM, EM CAMINHÃO CARROCERIA COM GUINDAUTO (MUNCK) 11,7 TM. AF_07/2020</v>
          </cell>
          <cell r="C7073" t="str">
            <v>T</v>
          </cell>
          <cell r="D7073">
            <v>26.990000000000002</v>
          </cell>
          <cell r="E7073">
            <v>7.64</v>
          </cell>
          <cell r="F7073">
            <v>34.630000000000003</v>
          </cell>
        </row>
        <row r="7074">
          <cell r="A7074">
            <v>101016</v>
          </cell>
          <cell r="B7074" t="str">
            <v>CARGA, MANOBRA E DESCARGA DE TUBOS METÁLICOS, DN MENOR OU IGUAL A 150 MM, EM CAMINHÃO CARROCERIA COM GUINDAUTO (MUNCK) 11,7 TM. AF_07/2020</v>
          </cell>
          <cell r="C7074" t="str">
            <v>T</v>
          </cell>
          <cell r="D7074">
            <v>31.24</v>
          </cell>
          <cell r="E7074">
            <v>8.84</v>
          </cell>
          <cell r="F7074">
            <v>40.08</v>
          </cell>
        </row>
        <row r="7075">
          <cell r="A7075">
            <v>101017</v>
          </cell>
          <cell r="B7075" t="str">
            <v>CARGA, MANOBRA E DESCARGA DE TUBOS METÁLICOS, DN 200 MM, EM CAMINHÃO CARROCERIA COM GUINDAUTO (MUNCK) 11,7 TM. AF_07/2020</v>
          </cell>
          <cell r="C7075" t="str">
            <v>T</v>
          </cell>
          <cell r="D7075">
            <v>23.7</v>
          </cell>
          <cell r="E7075">
            <v>6.69</v>
          </cell>
          <cell r="F7075">
            <v>30.39</v>
          </cell>
        </row>
        <row r="7076">
          <cell r="A7076">
            <v>101018</v>
          </cell>
          <cell r="B7076" t="str">
            <v>CARGA, MANOBRA E DESCARGA DE TUBOS METÁLICOS, DN 250 MM, EM CAMINHÃO CARROCERIA COM GUINDAUTO (MUNCK) 11,7 TM. AF_07/2020</v>
          </cell>
          <cell r="C7076" t="str">
            <v>T</v>
          </cell>
          <cell r="D7076">
            <v>19.440000000000001</v>
          </cell>
          <cell r="E7076">
            <v>5.52</v>
          </cell>
          <cell r="F7076">
            <v>24.96</v>
          </cell>
        </row>
        <row r="7077">
          <cell r="A7077">
            <v>101463</v>
          </cell>
          <cell r="B7077" t="str">
            <v>CARGA, MANOBRA E DESCARGA DE TUBOS DE CONCRETO, DN 600 MM, EM CAMINHÃO CARROCERIA COM GUINDAUTO (MUNCK) 11,7 TM. AF_07/2020</v>
          </cell>
          <cell r="C7077" t="str">
            <v>T</v>
          </cell>
          <cell r="D7077">
            <v>35.97</v>
          </cell>
          <cell r="E7077">
            <v>10.17</v>
          </cell>
          <cell r="F7077">
            <v>46.14</v>
          </cell>
        </row>
        <row r="7078">
          <cell r="A7078">
            <v>101464</v>
          </cell>
          <cell r="B7078" t="str">
            <v>CARGA, MANOBRA E DESCARGA DE TUBOS DE CONCRETO, DN 700 MM, EM CAMINHÃO CARROCERIA COM GUINDAUTO (MUNCK) 11,7 TM. AF_07/2020</v>
          </cell>
          <cell r="C7078" t="str">
            <v>T</v>
          </cell>
          <cell r="D7078">
            <v>27.63</v>
          </cell>
          <cell r="E7078">
            <v>7.81</v>
          </cell>
          <cell r="F7078">
            <v>35.44</v>
          </cell>
        </row>
        <row r="7079">
          <cell r="A7079">
            <v>101465</v>
          </cell>
          <cell r="B7079" t="str">
            <v>CARGA, MANOBRA E DESCARGA DE TUBOS DE CONCRETO, DN 800 MM, EM CAMINHÃO CARROCERIA COM GUINDAUTO (MUNCK) 11,7 TM. AF_07/2020</v>
          </cell>
          <cell r="C7079" t="str">
            <v>T</v>
          </cell>
          <cell r="D7079">
            <v>21.11</v>
          </cell>
          <cell r="E7079">
            <v>5.98</v>
          </cell>
          <cell r="F7079">
            <v>27.09</v>
          </cell>
        </row>
        <row r="7080">
          <cell r="A7080">
            <v>101466</v>
          </cell>
          <cell r="B7080" t="str">
            <v>CARGA, MANOBRA E DESCARGA DE TUBOS DE CONCRETO, DN 900 MM, EM CAMINHÃO CARROCERIA COM GUINDAUTO (MUNCK) 11,7 TM. AF_07/2020</v>
          </cell>
          <cell r="C7080" t="str">
            <v>T</v>
          </cell>
          <cell r="D7080">
            <v>17.18</v>
          </cell>
          <cell r="E7080">
            <v>4.8600000000000003</v>
          </cell>
          <cell r="F7080">
            <v>22.04</v>
          </cell>
        </row>
        <row r="7081">
          <cell r="A7081">
            <v>101467</v>
          </cell>
          <cell r="B7081" t="str">
            <v>CARGA, MANOBRA E DESCARGA DE TUBOS DE CONCRETO, DN 1000 MM, EM CAMINHÃO CARROCERIA COM GUINDAUTO (MUNCK) 11,7 TM. AF_07/2020</v>
          </cell>
          <cell r="C7081" t="str">
            <v>T</v>
          </cell>
          <cell r="D7081">
            <v>14.37</v>
          </cell>
          <cell r="E7081">
            <v>4.08</v>
          </cell>
          <cell r="F7081">
            <v>18.45</v>
          </cell>
        </row>
        <row r="7082">
          <cell r="A7082">
            <v>101468</v>
          </cell>
          <cell r="B7082" t="str">
            <v>CARGA, MANOBRA E DESCARGA DE TUBOS DE CONCRETO, DN 1200 MM, EM CAMINHÃO CARROCERIA COM GUINDAUTO (MUNCK) 11,7 TM. AF_07/2020</v>
          </cell>
          <cell r="C7082" t="str">
            <v>T</v>
          </cell>
          <cell r="D7082">
            <v>13.149999999999999</v>
          </cell>
          <cell r="E7082">
            <v>3.71</v>
          </cell>
          <cell r="F7082">
            <v>16.86</v>
          </cell>
        </row>
        <row r="7083">
          <cell r="A7083">
            <v>101469</v>
          </cell>
          <cell r="B7083" t="str">
            <v>CARGA, MANOBRA E DESCARGA DE TUBOS METÁLICOS, DN 300 MM, EM CAMINHÃO CARROCERIA COM GUINDAUTO (MUNCK) 11,7 TM. AF_07/2020</v>
          </cell>
          <cell r="C7083" t="str">
            <v>T</v>
          </cell>
          <cell r="D7083">
            <v>29.439999999999998</v>
          </cell>
          <cell r="E7083">
            <v>8.32</v>
          </cell>
          <cell r="F7083">
            <v>37.76</v>
          </cell>
        </row>
        <row r="7084">
          <cell r="A7084">
            <v>101470</v>
          </cell>
          <cell r="B7084" t="str">
            <v>CARGA, MANOBRA E DESCARGA DE TUBOS METÁLICOS, DN 350 MM, EM CAMINHÃO CARROCERIA COM GUINDAUTO (MUNCK) 11,7 TM. AF_07/2020</v>
          </cell>
          <cell r="C7084" t="str">
            <v>T</v>
          </cell>
          <cell r="D7084">
            <v>23.36</v>
          </cell>
          <cell r="E7084">
            <v>6.61</v>
          </cell>
          <cell r="F7084">
            <v>29.97</v>
          </cell>
        </row>
        <row r="7085">
          <cell r="A7085">
            <v>101471</v>
          </cell>
          <cell r="B7085" t="str">
            <v>CARGA, MANOBRA E DESCARGA DE TUBOS METÁLICOS, DN 400 MM, EM CAMINHÃO CARROCERIA COM GUINDAUTO (MUNCK) 11,7 TM. AF_07/2020</v>
          </cell>
          <cell r="C7085" t="str">
            <v>T</v>
          </cell>
          <cell r="D7085">
            <v>20.03</v>
          </cell>
          <cell r="E7085">
            <v>5.68</v>
          </cell>
          <cell r="F7085">
            <v>25.71</v>
          </cell>
        </row>
        <row r="7086">
          <cell r="A7086">
            <v>101472</v>
          </cell>
          <cell r="B7086" t="str">
            <v>CARGA, MANOBRA E DESCARGA DE TUBOS METÁLICOS, DN 500 MM, EM CAMINHÃO CARROCERIA COM GUINDAUTO (MUNCK) 11,7 TM. AF_07/2020</v>
          </cell>
          <cell r="C7086" t="str">
            <v>T</v>
          </cell>
          <cell r="D7086">
            <v>15.61</v>
          </cell>
          <cell r="E7086">
            <v>4.41</v>
          </cell>
          <cell r="F7086">
            <v>20.02</v>
          </cell>
        </row>
        <row r="7087">
          <cell r="A7087">
            <v>101473</v>
          </cell>
          <cell r="B7087" t="str">
            <v>CARGA, MANOBRA E DESCARGA DE TUBOS METÁLICOS, DN 600 MM, EM CAMINHÃO CARROCERIA COM GUINDAUTO (MUNCK) 11,7 TM. AF_07/2020</v>
          </cell>
          <cell r="C7087" t="str">
            <v>T</v>
          </cell>
          <cell r="D7087">
            <v>22.47</v>
          </cell>
          <cell r="E7087">
            <v>6.35</v>
          </cell>
          <cell r="F7087">
            <v>28.82</v>
          </cell>
        </row>
        <row r="7088">
          <cell r="A7088">
            <v>101474</v>
          </cell>
          <cell r="B7088" t="str">
            <v>CARGA, MANOBRA E DESCARGA DE TUBOS METÁLICOS, DN 700 MM, EM CAMINHÃO CARROCERIA COM GUINDAUTO (MUNCK) 11,7 TM. AF_07/2020</v>
          </cell>
          <cell r="C7088" t="str">
            <v>T</v>
          </cell>
          <cell r="D7088">
            <v>16.07</v>
          </cell>
          <cell r="E7088">
            <v>4.55</v>
          </cell>
          <cell r="F7088">
            <v>20.62</v>
          </cell>
        </row>
        <row r="7089">
          <cell r="A7089">
            <v>101475</v>
          </cell>
          <cell r="B7089" t="str">
            <v>CARGA, MANOBRA E DESCARGA DE TUBOS METÁLICOS, DN 800 MM, EM CAMINHÃO CARROCERIA COM GUINDAUTO (MUNCK) 11,7 TM. AF_07/2020</v>
          </cell>
          <cell r="C7089" t="str">
            <v>T</v>
          </cell>
          <cell r="D7089">
            <v>14.25</v>
          </cell>
          <cell r="E7089">
            <v>4.03</v>
          </cell>
          <cell r="F7089">
            <v>18.28</v>
          </cell>
        </row>
        <row r="7090">
          <cell r="A7090">
            <v>101476</v>
          </cell>
          <cell r="B7090" t="str">
            <v>CARGA, MANOBRA E DESCARGA DE TUBOS METÁLICOS, DN 900 MM, EM CAMINHÃO CARROCERIA COM GUINDAUTO (MUNCK) 11,7 TM. AF_07/2020</v>
          </cell>
          <cell r="C7090" t="str">
            <v>T</v>
          </cell>
          <cell r="D7090">
            <v>12.700000000000001</v>
          </cell>
          <cell r="E7090">
            <v>3.6</v>
          </cell>
          <cell r="F7090">
            <v>16.3</v>
          </cell>
        </row>
        <row r="7091">
          <cell r="A7091">
            <v>101477</v>
          </cell>
          <cell r="B7091" t="str">
            <v>CARGA, MANOBRA E DESCARGA DE TUBOS METÁLICOS, DN 1000 MM, EM CAMINHÃO CARROCERIA COM GUINDAUTO (MUNCK) 11,7 TM. AF_07/2020</v>
          </cell>
          <cell r="C7091" t="str">
            <v>T</v>
          </cell>
          <cell r="D7091">
            <v>10.42</v>
          </cell>
          <cell r="E7091">
            <v>2.94</v>
          </cell>
          <cell r="F7091">
            <v>13.36</v>
          </cell>
        </row>
        <row r="7092">
          <cell r="A7092">
            <v>101478</v>
          </cell>
          <cell r="B7092" t="str">
            <v>CARGA, MANOBRA E DESCARGA DE TUBOS METÁLICOS, DN 1200 MM, EM CAMINHÃO CARROCERIA COM GUINDAUTO (MUNCK) 11,7 TM. AF_07/2020</v>
          </cell>
          <cell r="C7092" t="str">
            <v>T</v>
          </cell>
          <cell r="D7092">
            <v>8.86</v>
          </cell>
          <cell r="E7092">
            <v>2.5</v>
          </cell>
          <cell r="F7092">
            <v>11.36</v>
          </cell>
        </row>
        <row r="7093">
          <cell r="A7093">
            <v>101480</v>
          </cell>
          <cell r="B7093" t="str">
            <v>CARGA, MANOBRA E DESCARGA DE TUBOS PLÁSTICOS, DN 250 MM, EM CAMINHÃO CARROCERIA COM GUINDAUTO (MUNCK) 11,7 TM. AF_07/2020</v>
          </cell>
          <cell r="C7093" t="str">
            <v>T</v>
          </cell>
          <cell r="D7093">
            <v>52.65</v>
          </cell>
          <cell r="E7093">
            <v>14.88</v>
          </cell>
          <cell r="F7093">
            <v>67.53</v>
          </cell>
        </row>
        <row r="7094">
          <cell r="A7094">
            <v>101481</v>
          </cell>
          <cell r="B7094" t="str">
            <v>CARGA, MANOBRA E DESCARGA DE TUBOS PLÁSTICOS, DN 300 MM, EM CAMINHÃO CARROCERIA COM GUINDAUTO (MUNCK) 11,7 TM. AF_07/2020</v>
          </cell>
          <cell r="C7094" t="str">
            <v>T</v>
          </cell>
          <cell r="D7094">
            <v>38.020000000000003</v>
          </cell>
          <cell r="E7094">
            <v>10.76</v>
          </cell>
          <cell r="F7094">
            <v>48.78</v>
          </cell>
        </row>
        <row r="7095">
          <cell r="A7095">
            <v>101482</v>
          </cell>
          <cell r="B7095" t="str">
            <v>CARGA, MANOBRA E DESCARGA DE TUBOS PLÁSTICOS, DN 400 MM, EM CAMINHÃO CARROCERIA COM GUINDAUTO (MUNCK) 11,7 TM. AF_07/2020</v>
          </cell>
          <cell r="C7095" t="str">
            <v>T</v>
          </cell>
          <cell r="D7095">
            <v>28.43</v>
          </cell>
          <cell r="E7095">
            <v>8.0299999999999994</v>
          </cell>
          <cell r="F7095">
            <v>36.46</v>
          </cell>
        </row>
        <row r="7096">
          <cell r="A7096">
            <v>101483</v>
          </cell>
          <cell r="B7096" t="str">
            <v>CARGA, MANOBRA E DESCARGA DE TUBOS PLÁSTICOS, DN 500 MM, EM CAMINHÃO CARROCERIA COM GUINDAUTO (MUNCK) 11,7 TM. AF_07/2020</v>
          </cell>
          <cell r="C7096" t="str">
            <v>T</v>
          </cell>
          <cell r="D7096">
            <v>29.49</v>
          </cell>
          <cell r="E7096">
            <v>8.34</v>
          </cell>
          <cell r="F7096">
            <v>37.83</v>
          </cell>
        </row>
        <row r="7097">
          <cell r="A7097">
            <v>101484</v>
          </cell>
          <cell r="B7097" t="str">
            <v>CARGA, MANOBRA E DESCARGA DE TUBOS PLÁSTICOS, DN 600 MM, EM CAMINHÃO CARROCERIA COM GUINDAUTO (MUNCK) 11,7 TM. AF_07/2020</v>
          </cell>
          <cell r="C7097" t="str">
            <v>T</v>
          </cell>
          <cell r="D7097">
            <v>152.88999999999999</v>
          </cell>
          <cell r="E7097">
            <v>43.2</v>
          </cell>
          <cell r="F7097">
            <v>196.09</v>
          </cell>
        </row>
        <row r="7098">
          <cell r="A7098">
            <v>101485</v>
          </cell>
          <cell r="B7098" t="str">
            <v>CARGA, MANOBRA E DESCARGA DE TUBOS PLÁSTICOS, DN 750 MM, EM CAMINHÃO CARROCERIA COM GUINDAUTO (MUNCK) 11,7 TM. AF_07/2020</v>
          </cell>
          <cell r="C7098" t="str">
            <v>T</v>
          </cell>
          <cell r="D7098">
            <v>117.37</v>
          </cell>
          <cell r="E7098">
            <v>33.159999999999997</v>
          </cell>
          <cell r="F7098">
            <v>150.53</v>
          </cell>
        </row>
        <row r="7099">
          <cell r="A7099">
            <v>101486</v>
          </cell>
          <cell r="B7099" t="str">
            <v>CARGA, MANOBRA E DESCARGA DE TUBOS PLÁSTICOS, DN 900 MM, EM CAMINHÃO CARROCERIA COM GUINDAUTO (MUNCK) 11,7 TM. AF_07/2020</v>
          </cell>
          <cell r="C7099" t="str">
            <v>T</v>
          </cell>
          <cell r="D7099">
            <v>105.71000000000001</v>
          </cell>
          <cell r="E7099">
            <v>29.88</v>
          </cell>
          <cell r="F7099">
            <v>135.59</v>
          </cell>
        </row>
        <row r="7100">
          <cell r="A7100">
            <v>101487</v>
          </cell>
          <cell r="B7100" t="str">
            <v>CARGA, MANOBRA E DESCARGA DE TUBOS PLÁSTICOS, DN 1000 MM, EM CAMINHÃO CARROCERIA COM GUINDAUTO (MUNCK) 11,7 TM. AF_07/2020</v>
          </cell>
          <cell r="C7100" t="str">
            <v>T</v>
          </cell>
          <cell r="D7100">
            <v>77.41</v>
          </cell>
          <cell r="E7100">
            <v>21.87</v>
          </cell>
          <cell r="F7100">
            <v>99.28</v>
          </cell>
        </row>
        <row r="7101">
          <cell r="A7101">
            <v>101488</v>
          </cell>
          <cell r="B7101" t="str">
            <v>CARGA, MANOBRA E DESCARGA DE TUBOS PLÁSTICOS, DN 1200 MM, EM CAMINHÃO CARROCERIA COM GUINDAUTO (MUNCK) 11,7 TM. AF_07/2020</v>
          </cell>
          <cell r="C7101" t="str">
            <v>T</v>
          </cell>
          <cell r="D7101">
            <v>66.97999999999999</v>
          </cell>
          <cell r="E7101">
            <v>18.93</v>
          </cell>
          <cell r="F7101">
            <v>85.91</v>
          </cell>
        </row>
        <row r="7102">
          <cell r="A7102">
            <v>101188</v>
          </cell>
          <cell r="B7102" t="str">
            <v>RECOMPOSIÇÃO PARCIAL DE ARAME FARPADO Nº 14 CLASSE 250, FIXADO EM CERCA COM MOURÕES DE CONCRETO - FORNECIMENTO E INSTALAÇÃO. AF_05/2020</v>
          </cell>
          <cell r="C7102" t="str">
            <v>M</v>
          </cell>
          <cell r="D7102">
            <v>3.3000000000000003</v>
          </cell>
          <cell r="E7102">
            <v>3.6</v>
          </cell>
          <cell r="F7102">
            <v>6.9</v>
          </cell>
        </row>
        <row r="7103">
          <cell r="A7103">
            <v>101189</v>
          </cell>
          <cell r="B7103" t="str">
            <v>CERCA COM MOURÕES DE CONCRETO, RETO, H=3,00 M, ESPAÇAMENTO DE 2,5 M, CRAVADOS 0,5 M, COM 4 FIOS DE ARAME FARPADO Nº 14 CLASSE 250 - FORNECIMENTO E INSTALAÇÃO. AF_05/2020</v>
          </cell>
          <cell r="C7103" t="str">
            <v>M</v>
          </cell>
          <cell r="D7103">
            <v>50.19</v>
          </cell>
          <cell r="E7103">
            <v>21.01</v>
          </cell>
          <cell r="F7103">
            <v>71.2</v>
          </cell>
        </row>
        <row r="7104">
          <cell r="A7104">
            <v>101190</v>
          </cell>
          <cell r="B7104" t="str">
            <v>CERCA COM MOURÕES DE CONCRETO, RETO, H=3,00 M, ESPAÇAMENTO DE 2,5 M, CRAVADOS 0,5 M, COM 4 FIOS DE ARAME DE AÇO OVALADO 15X17 - FORNECIMENTO E INSTALAÇÃO. AF_05/2020</v>
          </cell>
          <cell r="C7104" t="str">
            <v>M</v>
          </cell>
          <cell r="D7104">
            <v>49.379999999999995</v>
          </cell>
          <cell r="E7104">
            <v>21.01</v>
          </cell>
          <cell r="F7104">
            <v>70.39</v>
          </cell>
        </row>
        <row r="7105">
          <cell r="A7105">
            <v>101191</v>
          </cell>
          <cell r="B7105" t="str">
            <v>CERCA COM MOURÕES DE CONCRETO, RETO, H=3,00 M, ESPAÇAMENTO DE 2,5 M, CRAVADOS 0,5 M, COM 4 FIOS DE ARAME MISTO - FORNECIMENTO E INSTALAÇÃO. AF_05/2020</v>
          </cell>
          <cell r="C7105" t="str">
            <v>M</v>
          </cell>
          <cell r="D7105">
            <v>49.78</v>
          </cell>
          <cell r="E7105">
            <v>21.01</v>
          </cell>
          <cell r="F7105">
            <v>70.790000000000006</v>
          </cell>
        </row>
        <row r="7106">
          <cell r="A7106">
            <v>101192</v>
          </cell>
          <cell r="B7106" t="str">
            <v>CERCA COM MOURÕES DE CONCRETO, RETO, H=2,30 M, ESPAÇAMENTO DE 2,5 M, CRAVADOS 0,5 M, COM 4 FIOS DE ARAME FARPADO Nº 14 CLASSE 250 - FORNECIMENTO E INSTALAÇÃO. AF_05/2020</v>
          </cell>
          <cell r="C7106" t="str">
            <v>M</v>
          </cell>
          <cell r="D7106">
            <v>51.28</v>
          </cell>
          <cell r="E7106">
            <v>21.01</v>
          </cell>
          <cell r="F7106">
            <v>72.290000000000006</v>
          </cell>
        </row>
        <row r="7107">
          <cell r="A7107">
            <v>101193</v>
          </cell>
          <cell r="B7107" t="str">
            <v>CERCA COM MOURÕES DE CONCRETO, RETO, H=2,30 M, ESPAÇAMENTO DE 2,5 M, CRAVADOS 0,5 M, COM 4 FIOS DE ARAME DE AÇO OVALADO 15X17 - FORNECIMENTO E INSTALAÇÃO. AF_05/2020</v>
          </cell>
          <cell r="C7107" t="str">
            <v>M</v>
          </cell>
          <cell r="D7107">
            <v>43.699999999999989</v>
          </cell>
          <cell r="E7107">
            <v>21.01</v>
          </cell>
          <cell r="F7107">
            <v>64.709999999999994</v>
          </cell>
        </row>
        <row r="7108">
          <cell r="A7108">
            <v>101194</v>
          </cell>
          <cell r="B7108" t="str">
            <v>CERCA COM MOURÕES DE CONCRETO, RETO, H=2,30 M, ESPAÇAMENTO DE 2,5 M, CRAVADOS 0,5 M, COM 4 FIOS DE ARAME MISTO - FORNECIMENTO E INSTALAÇÃO. AF_05/2020</v>
          </cell>
          <cell r="C7108" t="str">
            <v>M</v>
          </cell>
          <cell r="D7108">
            <v>44.099999999999994</v>
          </cell>
          <cell r="E7108">
            <v>21.01</v>
          </cell>
          <cell r="F7108">
            <v>65.11</v>
          </cell>
        </row>
        <row r="7109">
          <cell r="A7109">
            <v>101197</v>
          </cell>
          <cell r="B7109" t="str">
            <v>CERCA COM MOURÕES DE CONCRETO, SEÇÃO "T" PONTA INCLINADA, 10X10 CM, ESPAÇAMENTO DE 2,5 M, CRAVADOS 0,5 M, COM 11 FIOS DE ARAME FARPADO Nº 14 - FORNECIMENTO E INSTALAÇÃO. AF_05/2020</v>
          </cell>
          <cell r="C7109" t="str">
            <v>M</v>
          </cell>
          <cell r="D7109">
            <v>92.53</v>
          </cell>
          <cell r="E7109">
            <v>39.04</v>
          </cell>
          <cell r="F7109">
            <v>131.57</v>
          </cell>
        </row>
        <row r="7110">
          <cell r="A7110">
            <v>101198</v>
          </cell>
          <cell r="B7110" t="str">
            <v>CERCA COM MOURÕES DE CONCRETO, SEÇÃO "T" PONTA INCLINADA, 10X10 CM, ESPAÇAMENTO DE 2,5 M, CRAVADOS 0,5 M, COM 11 FIOS DE ARAME DE AÇO OVALADO 15X17 - FORNECIMENTO E INSTALAÇÃO. AF_05/2020</v>
          </cell>
          <cell r="C7110" t="str">
            <v>M</v>
          </cell>
          <cell r="D7110">
            <v>65.13</v>
          </cell>
          <cell r="E7110">
            <v>33.54</v>
          </cell>
          <cell r="F7110">
            <v>98.67</v>
          </cell>
        </row>
        <row r="7111">
          <cell r="A7111">
            <v>101199</v>
          </cell>
          <cell r="B7111" t="str">
            <v>CERCA COM MOURÕES DE CONCRETO, SEÇÃO "T" PONTA INCLINADA, 10X10CM, ESPAÇAMENTO DE 2,5M, CRAVADOS 0,5M, COM 11 FIOS DE ARAME MISTO - FORNECIMENTO E INSTALAÇÃO. AF_05/2020</v>
          </cell>
          <cell r="C7111" t="str">
            <v>M</v>
          </cell>
          <cell r="D7111">
            <v>66.140000000000015</v>
          </cell>
          <cell r="E7111">
            <v>33.54</v>
          </cell>
          <cell r="F7111">
            <v>99.68</v>
          </cell>
        </row>
        <row r="7112">
          <cell r="A7112">
            <v>101200</v>
          </cell>
          <cell r="B7112" t="str">
            <v>CERCA COM MOURÕES DE MADEIRA, 7,5X7,5 CM, ESPAÇAMENTO DE 2,5 M, ALTURA LIVRE DE 2 M, CRAVADOS 0,5 M, COM 4 FIOS DE ARAME FARPADO Nº 14 CLASSE 250 - FORNECIMENTO E INSTALAÇÃO. AF_05/2020</v>
          </cell>
          <cell r="C7112" t="str">
            <v>M</v>
          </cell>
          <cell r="D7112">
            <v>43.26</v>
          </cell>
          <cell r="E7112">
            <v>19.57</v>
          </cell>
          <cell r="F7112">
            <v>62.83</v>
          </cell>
        </row>
        <row r="7113">
          <cell r="A7113">
            <v>101201</v>
          </cell>
          <cell r="B7113" t="str">
            <v>CERCA COM MOURÕES DE MADEIRA, 7,5X7,5 CM, ESPAÇAMENTO DE 2,5 M, ALTURA LIVRE DE 2 M, CRAVADOS 0,5 M, COM 8 FIOS DE ARAME FARPADO Nº 14 CLASSE 250 - FORNECIMENTO E INSTALAÇÃO. AF_05/2020</v>
          </cell>
          <cell r="C7113" t="str">
            <v>M</v>
          </cell>
          <cell r="D7113">
            <v>52.25</v>
          </cell>
          <cell r="E7113">
            <v>25.39</v>
          </cell>
          <cell r="F7113">
            <v>77.64</v>
          </cell>
        </row>
        <row r="7114">
          <cell r="A7114">
            <v>101202</v>
          </cell>
          <cell r="B7114" t="str">
            <v>CERCA COM MOURÕES DE MADEIRA ROLIÇA, DIÂMETRO 11 CM, ESPAÇAMENTO DE 2,5 M, ALTURA LIVRE DE 1,7 M, CRAVADOS 0,5 M, COM 5 FIOS DE ARAME FARPADO Nº 14 CLASSE 250 - FORNECIMENTO E INSTALAÇÃO. AF_05/2020</v>
          </cell>
          <cell r="C7114" t="str">
            <v>M</v>
          </cell>
          <cell r="D7114">
            <v>26.58</v>
          </cell>
          <cell r="E7114">
            <v>21.03</v>
          </cell>
          <cell r="F7114">
            <v>47.61</v>
          </cell>
        </row>
        <row r="7115">
          <cell r="A7115">
            <v>101203</v>
          </cell>
          <cell r="B7115" t="str">
            <v>CERCA COM MOURÕES DE MADEIRA ROLIÇA, DIÂMETRO 11 CM, ESPAÇAMENTO DE 2,5 M, ALTURA LIVRE DE 1,7 M, CRAVADOS 0,5 M, COM 5 FIOS DE ARAME DE AÇO OVALADO 15X17 - FORNECIMENTO E INSTALAÇÃO. AF_05/2020</v>
          </cell>
          <cell r="C7115" t="str">
            <v>M</v>
          </cell>
          <cell r="D7115">
            <v>25.57</v>
          </cell>
          <cell r="E7115">
            <v>21.03</v>
          </cell>
          <cell r="F7115">
            <v>46.6</v>
          </cell>
        </row>
        <row r="7116">
          <cell r="A7116">
            <v>101204</v>
          </cell>
          <cell r="B7116" t="str">
            <v>CERCA COM MOURÕES DE MADEIRA ROLIÇA, DIÂMETRO 11 CM, ESPAÇAMENTO DE 2,5 M, ALTURA LIVRE DE 1,7 M, CRAVADOS 0,5 M, COM 5 FIOS DE ARAME MISTO - FORNECIMENTO E INSTALAÇÃO. AF_05/2020</v>
          </cell>
          <cell r="C7116" t="str">
            <v>M</v>
          </cell>
          <cell r="D7116">
            <v>25.97</v>
          </cell>
          <cell r="E7116">
            <v>21.03</v>
          </cell>
          <cell r="F7116">
            <v>47</v>
          </cell>
        </row>
        <row r="7117">
          <cell r="A7117">
            <v>101205</v>
          </cell>
          <cell r="B7117" t="str">
            <v>PORTÃO COM MOURÕES DE MADEIRA ROLIÇA, DIÂMETRO 11 CM, COM 5 FIOS DE ARAME FARPADO Nº 14 CLASSE 250, SEM DOBRADIÇAS - FORNECIMENTO E INSTALAÇÃO. AF_05/2020</v>
          </cell>
          <cell r="C7117" t="str">
            <v>M</v>
          </cell>
          <cell r="D7117">
            <v>26.58</v>
          </cell>
          <cell r="E7117">
            <v>21.03</v>
          </cell>
          <cell r="F7117">
            <v>47.61</v>
          </cell>
        </row>
        <row r="7118">
          <cell r="A7118">
            <v>102362</v>
          </cell>
          <cell r="B7118" t="str">
            <v>ALAMBRADO PARA QUADRA POLIESPORTIVA, ESTRUTURADO POR TUBOS DE ACO GALVANIZADO, (MONTANTES COM DIAMETRO 2", TRAVESSAS E ESCORAS COM DIÂMETRO 1 ¼), COM TELA DE ARAME GALVANIZADO, FIO 14 BWG E MALHA QUADRADA 5X5CM (EXCETO MURETA). AF_03/2021</v>
          </cell>
          <cell r="C7118" t="str">
            <v>M2</v>
          </cell>
          <cell r="D7118">
            <v>122.30999999999999</v>
          </cell>
          <cell r="E7118">
            <v>38.17</v>
          </cell>
          <cell r="F7118">
            <v>160.47999999999999</v>
          </cell>
        </row>
        <row r="7119">
          <cell r="A7119">
            <v>102363</v>
          </cell>
          <cell r="B7119" t="str">
            <v>ALAMBRADO PARA QUADRA POLIESPORTIVA, ESTRUTURADO POR TUBOS DE ACO GALVANIZADO, (MONTANTES COM DIAMETRO 2", TRAVESSAS E ESCORAS COM DIÂMETRO 1 ¼), COM TELA DE ARAME GALVANIZADO, FIO 12 BWG E MALHA QUADRADA 5X5CM (EXCETO MURETA). AF_03/2021</v>
          </cell>
          <cell r="C7119" t="str">
            <v>M2</v>
          </cell>
          <cell r="D7119">
            <v>136.22</v>
          </cell>
          <cell r="E7119">
            <v>37.85</v>
          </cell>
          <cell r="F7119">
            <v>174.07</v>
          </cell>
        </row>
        <row r="7120">
          <cell r="A7120">
            <v>102364</v>
          </cell>
          <cell r="B7120" t="str">
            <v>ALAMBRADO PARA QUADRA POLIESPORTIVA, ESTRUTURADO POR TUBOS DE ACO GALVANIZADO, (MONTANTES COM DIAMETRO 2", TRAVESSAS E ESCORAS COM DIÂMETRO 1 ¼), COM TELA DE ARAME GALVANIZADO, FIO 10 BWG E MALHA QUADRADA 5X5CM (EXCETO MURETA). AF_03/2021</v>
          </cell>
          <cell r="C7120" t="str">
            <v>M2</v>
          </cell>
          <cell r="D7120">
            <v>161.09</v>
          </cell>
          <cell r="E7120">
            <v>37.85</v>
          </cell>
          <cell r="F7120">
            <v>198.94</v>
          </cell>
        </row>
        <row r="7121">
          <cell r="A7121">
            <v>98509</v>
          </cell>
          <cell r="B7121" t="str">
            <v>PLANTIO DE ARBUSTO OU  CERCA VIVA. AF_05/2018</v>
          </cell>
          <cell r="C7121" t="str">
            <v>UN</v>
          </cell>
          <cell r="D7121">
            <v>30.82</v>
          </cell>
          <cell r="E7121">
            <v>2.04</v>
          </cell>
          <cell r="F7121">
            <v>32.86</v>
          </cell>
        </row>
        <row r="7122">
          <cell r="A7122">
            <v>98510</v>
          </cell>
          <cell r="B7122" t="str">
            <v>PLANTIO DE ÁRVORE ORNAMENTAL COM ALTURA DE MUDA MENOR OU IGUAL A 2,00 M. AF_05/2018</v>
          </cell>
          <cell r="C7122" t="str">
            <v>UN</v>
          </cell>
          <cell r="D7122">
            <v>43.09</v>
          </cell>
          <cell r="E7122">
            <v>14.7</v>
          </cell>
          <cell r="F7122">
            <v>57.79</v>
          </cell>
        </row>
        <row r="7123">
          <cell r="A7123">
            <v>98511</v>
          </cell>
          <cell r="B7123" t="str">
            <v>PLANTIO DE ÁRVORE ORNAMENTAL COM ALTURA DE MUDA MAIOR QUE 2,00 M E MENOR OU IGUAL A 4,00 M. AF_05/2018</v>
          </cell>
          <cell r="C7123" t="str">
            <v>UN</v>
          </cell>
          <cell r="D7123">
            <v>83.79</v>
          </cell>
          <cell r="E7123">
            <v>21.02</v>
          </cell>
          <cell r="F7123">
            <v>104.81</v>
          </cell>
        </row>
        <row r="7124">
          <cell r="A7124">
            <v>98516</v>
          </cell>
          <cell r="B7124" t="str">
            <v>PLANTIO DE PALMEIRA COM ALTURA DE MUDA MENOR OU IGUAL A 2,00 M. AF_05/2018</v>
          </cell>
          <cell r="C7124" t="str">
            <v>UN</v>
          </cell>
          <cell r="D7124">
            <v>228.72000000000003</v>
          </cell>
          <cell r="E7124">
            <v>127.44</v>
          </cell>
          <cell r="F7124">
            <v>356.16</v>
          </cell>
        </row>
        <row r="7125">
          <cell r="A7125">
            <v>98519</v>
          </cell>
          <cell r="B7125" t="str">
            <v>REVOLVIMENTO E LIMPEZA MANUAL DE SOLO. AF_05/2018</v>
          </cell>
          <cell r="C7125" t="str">
            <v>M2</v>
          </cell>
          <cell r="D7125">
            <v>0.75999999999999979</v>
          </cell>
          <cell r="E7125">
            <v>1.56</v>
          </cell>
          <cell r="F7125">
            <v>2.3199999999999998</v>
          </cell>
        </row>
        <row r="7126">
          <cell r="A7126">
            <v>98520</v>
          </cell>
          <cell r="B7126" t="str">
            <v>APLICAÇÃO DE ADUBO EM SOLO. AF_05/2018</v>
          </cell>
          <cell r="C7126" t="str">
            <v>M2</v>
          </cell>
          <cell r="D7126">
            <v>3.44</v>
          </cell>
          <cell r="E7126">
            <v>1.27</v>
          </cell>
          <cell r="F7126">
            <v>4.71</v>
          </cell>
        </row>
        <row r="7127">
          <cell r="A7127">
            <v>98521</v>
          </cell>
          <cell r="B7127" t="str">
            <v>APLICAÇÃO DE CALCÁRIO PARA CORREÇÃO DO PH DO SOLO. AF_05/2018</v>
          </cell>
          <cell r="C7127" t="str">
            <v>M2</v>
          </cell>
          <cell r="D7127">
            <v>0.10999999999999999</v>
          </cell>
          <cell r="E7127">
            <v>0.3</v>
          </cell>
          <cell r="F7127">
            <v>0.41</v>
          </cell>
        </row>
        <row r="7128">
          <cell r="A7128">
            <v>98522</v>
          </cell>
          <cell r="B7128" t="str">
            <v>ALAMBRADO EM MOURÕES DE CONCRETO, COM TELA DE ARAME GALVANIZADO (INCLUSIVE MURETA EM CONCRETO). AF_05/2018</v>
          </cell>
          <cell r="C7128" t="str">
            <v>M</v>
          </cell>
          <cell r="D7128">
            <v>131.35000000000002</v>
          </cell>
          <cell r="E7128">
            <v>44.86</v>
          </cell>
          <cell r="F7128">
            <v>176.21</v>
          </cell>
        </row>
        <row r="7129">
          <cell r="A7129">
            <v>98524</v>
          </cell>
          <cell r="B7129" t="str">
            <v>LIMPEZA MANUAL DE VEGETAÇÃO EM TERRENO COM ENXADA.AF_05/2018</v>
          </cell>
          <cell r="C7129" t="str">
            <v>M2</v>
          </cell>
          <cell r="D7129">
            <v>1.1599999999999997</v>
          </cell>
          <cell r="E7129">
            <v>2.39</v>
          </cell>
          <cell r="F7129">
            <v>3.55</v>
          </cell>
        </row>
        <row r="7130">
          <cell r="A7130">
            <v>98503</v>
          </cell>
          <cell r="B7130" t="str">
            <v>PLANTIO DE GRAMA EM PAVIMENTO CONCREGRAMA. AF_05/2018</v>
          </cell>
          <cell r="C7130" t="str">
            <v>M2</v>
          </cell>
          <cell r="D7130">
            <v>13.14</v>
          </cell>
          <cell r="E7130">
            <v>3.88</v>
          </cell>
          <cell r="F7130">
            <v>17.02</v>
          </cell>
        </row>
        <row r="7131">
          <cell r="A7131">
            <v>98504</v>
          </cell>
          <cell r="B7131" t="str">
            <v>PLANTIO DE GRAMA BATATAIS EM PLACAS. AF_05/2018</v>
          </cell>
          <cell r="C7131" t="str">
            <v>M2</v>
          </cell>
          <cell r="D7131">
            <v>7.6899999999999995</v>
          </cell>
          <cell r="E7131">
            <v>3.16</v>
          </cell>
          <cell r="F7131">
            <v>10.85</v>
          </cell>
        </row>
        <row r="7132">
          <cell r="A7132">
            <v>98505</v>
          </cell>
          <cell r="B7132" t="str">
            <v>PLANTIO DE FORRAÇÃO. AF_05/2018</v>
          </cell>
          <cell r="C7132" t="str">
            <v>M2</v>
          </cell>
          <cell r="D7132">
            <v>43.96</v>
          </cell>
          <cell r="E7132">
            <v>4.25</v>
          </cell>
          <cell r="F7132">
            <v>48.21</v>
          </cell>
        </row>
        <row r="7133">
          <cell r="A7133">
            <v>103946</v>
          </cell>
          <cell r="B7133" t="str">
            <v>PLANTIO DE GRAMA ESMERALDA OU SÃO CARLOS OU CURITIBANA, EM PLACAS. AF_05/2022</v>
          </cell>
          <cell r="C7133" t="str">
            <v>M2</v>
          </cell>
          <cell r="D7133">
            <v>10.129999999999999</v>
          </cell>
          <cell r="E7133">
            <v>3.15</v>
          </cell>
          <cell r="F7133">
            <v>13.28</v>
          </cell>
        </row>
        <row r="7134">
          <cell r="A7134">
            <v>103185</v>
          </cell>
          <cell r="B7134" t="str">
            <v>INSTALAÇÃO DE ESQUI TRIPLO, EM TUBO DE AÇO CARBONO - EQUIPAMENTO DE GINÁSTICA PARA ACADEMIA AO AR LIVRE / ACADEMIA DA TERCEIRA IDADE - ATI, INSTALADO SOBRE PISO DE CONCRETO EXISTENTE. AF_10/2021</v>
          </cell>
          <cell r="C7134" t="str">
            <v>UN</v>
          </cell>
          <cell r="D7134">
            <v>6067.35</v>
          </cell>
          <cell r="E7134">
            <v>102.73</v>
          </cell>
          <cell r="F7134">
            <v>6170.08</v>
          </cell>
        </row>
        <row r="7135">
          <cell r="A7135">
            <v>103186</v>
          </cell>
          <cell r="B7135" t="str">
            <v>INSTALAÇÃO DE MULTIEXERCITADOR COM SEIS FUNÇÕES, EM TUBO DE AÇO CARBONO - EQUIPAMENTO DE GINÁSTICA PARA ACADEMIA AO AR LIVRE / ACADEMIA DA TERCEIRA IDADE - ATI, INSTALADO SOBRE PISO DE CONCRETO EXISTENTE. AF_10/2021</v>
          </cell>
          <cell r="C7135" t="str">
            <v>UN</v>
          </cell>
          <cell r="D7135">
            <v>6451.53</v>
          </cell>
          <cell r="E7135">
            <v>42.08</v>
          </cell>
          <cell r="F7135">
            <v>6493.61</v>
          </cell>
        </row>
        <row r="7136">
          <cell r="A7136">
            <v>103187</v>
          </cell>
          <cell r="B7136" t="str">
            <v>INSTALAÇÃO DE SIMULADOR DE CAMINHADA TRIPLO, EM TUBO DE AÇO CARBONO - EQUIPAMENTO DE GINÁSTICA PARA ACADEMIA AO AR LIVRE / ACADEMIA DA TERCEIRA IDADE - ATI, INSTALADO SOBRE PISO DE CONCRETO EXISTENTE. AF_10/2021</v>
          </cell>
          <cell r="C7136" t="str">
            <v>UN</v>
          </cell>
          <cell r="D7136">
            <v>4818.09</v>
          </cell>
          <cell r="E7136">
            <v>70.260000000000005</v>
          </cell>
          <cell r="F7136">
            <v>4888.3500000000004</v>
          </cell>
        </row>
        <row r="7137">
          <cell r="A7137">
            <v>103188</v>
          </cell>
          <cell r="B7137" t="str">
            <v>INSTALAÇÃO DE SIMULADOR DE CAVALGADA TRIPLO, EM TUBO DE AÇO CARBONO - EQUIPAMENTO DE GINÁSTICA PARA ACADEMIA AO AR LIVRE / ACADEMIA DA TERCEIRA IDADE - ATI, INSTALADO SOBRE PISO DE CONCRETO EXISTENTE. AF_10/2021</v>
          </cell>
          <cell r="C7137" t="str">
            <v>UN</v>
          </cell>
          <cell r="D7137">
            <v>5197.63</v>
          </cell>
          <cell r="E7137">
            <v>54.03</v>
          </cell>
          <cell r="F7137">
            <v>5251.66</v>
          </cell>
        </row>
        <row r="7138">
          <cell r="A7138">
            <v>103189</v>
          </cell>
          <cell r="B7138" t="str">
            <v>INSTALAÇÃO DE SIMULADOR DE REMO INDIVIDUAL, EM TUBO DE AÇO CARBONO - EQUIPAMENTO DE GINÁSTICA PARA ACADEMIA AO AR LIVRE / ACADEMIA DA TERCEIRA IDADE - ATI, INSTALADO SOBRE PISO DE CONCRETO EXISTENTE. AF_10/2021</v>
          </cell>
          <cell r="C7138" t="str">
            <v>UN</v>
          </cell>
          <cell r="D7138">
            <v>2596.3399999999997</v>
          </cell>
          <cell r="E7138">
            <v>37.799999999999997</v>
          </cell>
          <cell r="F7138">
            <v>2634.14</v>
          </cell>
        </row>
        <row r="7139">
          <cell r="A7139">
            <v>103190</v>
          </cell>
          <cell r="B7139" t="str">
            <v>INSTALAÇÃO DE PRESSÃO DE PERNAS TRIPLO, EM TUBO DE AÇO CARBONO - EQUIPAMENTO DE GINÁSTICA PARA ACADEMIA AO AR LIVRE / ACADEMIA DA TERCEIRA IDADE - ATI, INSTALADO SOBRE SOLO. AF_10/2021</v>
          </cell>
          <cell r="C7139" t="str">
            <v>UN</v>
          </cell>
          <cell r="D7139">
            <v>4018.04</v>
          </cell>
          <cell r="E7139">
            <v>71.16</v>
          </cell>
          <cell r="F7139">
            <v>4089.2</v>
          </cell>
        </row>
        <row r="7140">
          <cell r="A7140">
            <v>103191</v>
          </cell>
          <cell r="B7140" t="str">
            <v>INSTALAÇÃO DE ALONGADOR COM TRÊS ALTURAS, EM TUBO DE AÇO CARBONO - EQUIPAMENTO DE GINASTICA PARA ACADEMIA AO AR LIVRE / ACADEMIA DA TERCEIRA IDADE - ATI, INSTALADO SOBRE SOLO. AF_10/2021</v>
          </cell>
          <cell r="C7140" t="str">
            <v>UN</v>
          </cell>
          <cell r="D7140">
            <v>2325.91</v>
          </cell>
          <cell r="E7140">
            <v>58.34</v>
          </cell>
          <cell r="F7140">
            <v>2384.25</v>
          </cell>
        </row>
        <row r="7141">
          <cell r="A7141">
            <v>103192</v>
          </cell>
          <cell r="B7141" t="str">
            <v>INSTALAÇÃO DE ROTAÇÃO DIAGONAL DUPLA, APARELHO TRIPLO, EM TUBO DE AÇO CARBONO - EQUIPAMENTO DE GINÁSTICA PARA ACADEMIA AO AR LIVRE / ACADEMIA DA TERCEIRA IDADE - ATI, INSTALADO SOBRE SOLO. AF_10/2021</v>
          </cell>
          <cell r="C7141" t="str">
            <v>UN</v>
          </cell>
          <cell r="D7141">
            <v>2479.5499999999997</v>
          </cell>
          <cell r="E7141">
            <v>58.34</v>
          </cell>
          <cell r="F7141">
            <v>2537.89</v>
          </cell>
        </row>
        <row r="7142">
          <cell r="A7142">
            <v>103193</v>
          </cell>
          <cell r="B7142" t="str">
            <v>INSTALAÇÃO DE ROTAÇÃO VERTICAL DUPLO, EM TUBO DE AÇO CARBONO - EQUIPAMENTO DE GINÁSTICA PARA ACADEMIA AO AR LIVRE / ACADEMIA DA TERCEIRA IDADE - ATI, INSTALADO SOBRE SOLO. AF_10/2021</v>
          </cell>
          <cell r="C7142" t="str">
            <v>UN</v>
          </cell>
          <cell r="D7142">
            <v>1898.28</v>
          </cell>
          <cell r="E7142">
            <v>58.34</v>
          </cell>
          <cell r="F7142">
            <v>1956.62</v>
          </cell>
        </row>
        <row r="7143">
          <cell r="A7143">
            <v>103194</v>
          </cell>
          <cell r="B7143" t="str">
            <v>INSTALAÇÃO DE SURF DUPLO, EM TUBO DE AÇO CARBONO - EQUIPAMENTO DE GINÁSTICA PARA ACADEMIA AO AR LIVRE / ACADEMIA DA TERCEIRA IDADE - ATI, INSTALADO SOBRE SOLO. AF_10/2021</v>
          </cell>
          <cell r="C7143" t="str">
            <v>UN</v>
          </cell>
          <cell r="D7143">
            <v>2756.25</v>
          </cell>
          <cell r="E7143">
            <v>58.34</v>
          </cell>
          <cell r="F7143">
            <v>2814.59</v>
          </cell>
        </row>
        <row r="7144">
          <cell r="A7144">
            <v>103195</v>
          </cell>
          <cell r="B7144" t="str">
            <v>INSTALAÇÃO DE PLACA ORIENTATIVA SOBRE EXERCÍCIOS, 2,00M X 1,00M, EM TUBO DE AÇO CARBONO - PARA ACADEMIA AO AR LIVRE / ACADEMIA DA TERCEIRA IDADE - ATI, INSTALADO SOBRE SOLO. AF_10/2021</v>
          </cell>
          <cell r="C7144" t="str">
            <v>UN</v>
          </cell>
          <cell r="D7144">
            <v>2140.0099999999998</v>
          </cell>
          <cell r="E7144">
            <v>59.96</v>
          </cell>
          <cell r="F7144">
            <v>2199.9699999999998</v>
          </cell>
        </row>
        <row r="7145">
          <cell r="A7145">
            <v>103205</v>
          </cell>
          <cell r="B7145" t="str">
            <v>INSTALAÇÃO DE PRESSÃO DE PERNAS TRIPLO, EM TUBO DE AÇO CARBONO - EQUIPAMENTO DE GINÁSTICA PARA ACADEMIA AO AR LIVRE / ACADEMIA DA TERCEIRA IDADE - ATI, INSTALADO SOBRE PISO DE CONCRETO EXISTENTE. AF_10/2021</v>
          </cell>
          <cell r="C7145" t="str">
            <v>UN</v>
          </cell>
          <cell r="D7145">
            <v>4017.6499999999996</v>
          </cell>
          <cell r="E7145">
            <v>90.25</v>
          </cell>
          <cell r="F7145">
            <v>4107.8999999999996</v>
          </cell>
        </row>
        <row r="7146">
          <cell r="A7146">
            <v>103206</v>
          </cell>
          <cell r="B7146" t="str">
            <v>INSTALAÇÃO DE ALONGADOR COM TRÊS ALTURAS, EM TUBO DE AÇO CARBONO - EQUIPAMENTO DE GINÁSTICA PARA ACADEMIA AO AR LIVRE / ACADEMIA DA TERCEIRA IDADE - ATI, INSTALADO SOBRE PISO DE CONCRETO EXISTENTE. AF_10/2021</v>
          </cell>
          <cell r="C7146" t="str">
            <v>UN</v>
          </cell>
          <cell r="D7146">
            <v>2325.52</v>
          </cell>
          <cell r="E7146">
            <v>77.430000000000007</v>
          </cell>
          <cell r="F7146">
            <v>2402.9499999999998</v>
          </cell>
        </row>
        <row r="7147">
          <cell r="A7147">
            <v>103207</v>
          </cell>
          <cell r="B7147" t="str">
            <v>INSTALAÇÃO DE ROTAÇÃO DIAGONAL DUPLA, APARELHO TRIPLO, EM TUBO DE AÇO CARBONO - EQUIPAMENTO DE GINÁSTICA PARA ACADEMIA AO AR LIVRE / ACADEMIA DA TERCEIRA IDADE - ATI, INSTALADO SOBRE PISO DE CONCRETO EXISTENTE. AF_10/2021</v>
          </cell>
          <cell r="C7147" t="str">
            <v>UN</v>
          </cell>
          <cell r="D7147">
            <v>2479.1600000000003</v>
          </cell>
          <cell r="E7147">
            <v>77.430000000000007</v>
          </cell>
          <cell r="F7147">
            <v>2556.59</v>
          </cell>
        </row>
        <row r="7148">
          <cell r="A7148">
            <v>103208</v>
          </cell>
          <cell r="B7148" t="str">
            <v>INSTALAÇÃO DE ROTAÇÃO VERTICAL DUPLO, EM TUBO DE ACO CARBONO - EQUIPAMENTO DE GINASTICA PARA ACADEMIA AO AR LIVRE / ACADEMIA DA TERCEIRA IDADE - ATI, INSTALADO SOBRE PISO DE CONCRETO EXISTENTE. AF_10/2021</v>
          </cell>
          <cell r="C7148" t="str">
            <v>UN</v>
          </cell>
          <cell r="D7148">
            <v>1897.8799999999999</v>
          </cell>
          <cell r="E7148">
            <v>77.44</v>
          </cell>
          <cell r="F7148">
            <v>1975.32</v>
          </cell>
        </row>
        <row r="7149">
          <cell r="A7149">
            <v>103209</v>
          </cell>
          <cell r="B7149" t="str">
            <v>INSTALAÇÃO DE SURF DUPLO, EM TUBO DE AÇO CARBONO - EQUIPAMENTO DE GINÁSTICA PARA ACADEMIA AO AR LIVRE / ACADEMIA DA TERCEIRA IDADE - ATI, INSTALADO SOBRE PISO DE CONCRETO EXISTENTE. AF_10/2021</v>
          </cell>
          <cell r="C7149" t="str">
            <v>UN</v>
          </cell>
          <cell r="D7149">
            <v>2755.86</v>
          </cell>
          <cell r="E7149">
            <v>77.430000000000007</v>
          </cell>
          <cell r="F7149">
            <v>2833.29</v>
          </cell>
        </row>
        <row r="7150">
          <cell r="A7150">
            <v>103210</v>
          </cell>
          <cell r="B7150" t="str">
            <v>INSTALAÇÃO DE PLACA ORIENTATIVA SOBRE EXERCÍCIOS, 2,00M X 1,00M, EM TUBO DE AÇO CARBONO - PARA ACADEMIA AO AR LIVRE / ACADEMIA DA TERCEIRA IDADE - ATI, INSTALADO SOBRE PISO DE CONCRETO EXISTENTE. AF_10/2021</v>
          </cell>
          <cell r="C7150" t="str">
            <v>UN</v>
          </cell>
          <cell r="D7150">
            <v>2176.39</v>
          </cell>
          <cell r="E7150">
            <v>140.22999999999999</v>
          </cell>
          <cell r="F7150">
            <v>2316.62</v>
          </cell>
        </row>
        <row r="7151">
          <cell r="A7151">
            <v>103304</v>
          </cell>
          <cell r="B7151" t="str">
            <v>INSTALAÇÃO DE BANCO METÁLICO COM ENCOSTO, 1,60 M DE COMPRIMENTO, EM TUBO DE AÇO CARBONO COM PINTURA ELETROSTÁTICA, SOBRE PISO DE CONCRETO EXISTENTE. AF_11/2021</v>
          </cell>
          <cell r="C7151" t="str">
            <v>UN</v>
          </cell>
          <cell r="D7151">
            <v>1221.4000000000001</v>
          </cell>
          <cell r="E7151">
            <v>32.29</v>
          </cell>
          <cell r="F7151">
            <v>1253.69</v>
          </cell>
        </row>
        <row r="7152">
          <cell r="A7152">
            <v>103307</v>
          </cell>
          <cell r="B7152" t="str">
            <v>INSTALAÇÃO DE LIXEIRA METÁLICA DUPLA, CAPACIDADE DE 60 L, EM TUBO DE AÇO CARBONO E CESTOS EM CHAPA DE AÇO COM PINTURA ELETROSTÁTICA, SOBRE PISO DE CONCRETO EXISTENTE. AF_11/2021</v>
          </cell>
          <cell r="C7152" t="str">
            <v>UN</v>
          </cell>
          <cell r="D7152">
            <v>1276.3600000000001</v>
          </cell>
          <cell r="E7152">
            <v>70.34</v>
          </cell>
          <cell r="F7152">
            <v>1346.7</v>
          </cell>
        </row>
        <row r="7153">
          <cell r="A7153">
            <v>103310</v>
          </cell>
          <cell r="B7153" t="str">
            <v>INSTALAÇÃO DE LIXEIRA METÁLICA DUPLA, CAPACIDADE DE 60 L, EM TUBO DE AÇO CARBONO E CESTOS EM CHAPA DE AÇO COM PINTURA ELETROSTÁTICA, SOBRE SOLO. AF_11/2021</v>
          </cell>
          <cell r="C7153" t="str">
            <v>UN</v>
          </cell>
          <cell r="D7153">
            <v>1258.5700000000002</v>
          </cell>
          <cell r="E7153">
            <v>31.11</v>
          </cell>
          <cell r="F7153">
            <v>1289.68</v>
          </cell>
        </row>
        <row r="7154">
          <cell r="A7154">
            <v>103314</v>
          </cell>
          <cell r="B7154" t="str">
            <v>INSTALAÇÃO DE PERGOLADO DE MADEIRA, EM MAÇARANDUBA, ANGELIM OU EQUIVALENTE DA REGIÃO, FIXADO COM CONCRETO SOBRE PISO DE CONCRETO EXISTENTE. AF_11/2021</v>
          </cell>
          <cell r="C7154" t="str">
            <v>M2</v>
          </cell>
          <cell r="D7154">
            <v>261.77</v>
          </cell>
          <cell r="E7154">
            <v>24.81</v>
          </cell>
          <cell r="F7154">
            <v>286.58</v>
          </cell>
        </row>
        <row r="7155">
          <cell r="A7155">
            <v>103315</v>
          </cell>
          <cell r="B7155" t="str">
            <v>INSTALAÇÃO DE PERGOLADO DE MADEIRA, EM MAÇARANDUBA, ANGELIM OU EQUIVALENTE DA REGIÃO, FIXADO COM CONCRETO SOBRE SOLO. AF_11/2021</v>
          </cell>
          <cell r="C7155" t="str">
            <v>M2</v>
          </cell>
          <cell r="D7155">
            <v>258.48</v>
          </cell>
          <cell r="E7155">
            <v>18.72</v>
          </cell>
          <cell r="F7155">
            <v>277.2</v>
          </cell>
        </row>
        <row r="7156">
          <cell r="A7156">
            <v>103769</v>
          </cell>
          <cell r="B7156" t="str">
            <v>PAR DE TABELAS DE BASQUETE DE COMPENSADO NAVAL, COM AROS E REDES - FORNECIMENTO E INSTALAÇÃO. AF_03/2022</v>
          </cell>
          <cell r="C7156" t="str">
            <v>UN</v>
          </cell>
          <cell r="D7156">
            <v>2840.92</v>
          </cell>
          <cell r="E7156">
            <v>337.17</v>
          </cell>
          <cell r="F7156">
            <v>3178.09</v>
          </cell>
        </row>
        <row r="7157">
          <cell r="A7157">
            <v>98525</v>
          </cell>
          <cell r="B7157" t="str">
            <v>LIMPEZA MECANIZADA DE CAMADA VEGETAL, VEGETAÇÃO E PEQUENAS ÁRVORES (DIÂMETRO DE TRONCO MENOR QUE 0,20 M), COM TRATOR DE ESTEIRAS.AF_05/2018</v>
          </cell>
          <cell r="C7157" t="str">
            <v>M2</v>
          </cell>
          <cell r="D7157">
            <v>0.26</v>
          </cell>
          <cell r="E7157">
            <v>0.17</v>
          </cell>
          <cell r="F7157">
            <v>0.43</v>
          </cell>
        </row>
        <row r="7158">
          <cell r="A7158">
            <v>98526</v>
          </cell>
          <cell r="B7158" t="str">
            <v>REMOÇÃO DE RAÍZES REMANESCENTES DE TRONCO DE ÁRVORE COM DIÂMETRO MAIOR OU IGUAL A 0,20 M E MENOR QUE 0,40 M.AF_05/2018</v>
          </cell>
          <cell r="C7158" t="str">
            <v>UN</v>
          </cell>
          <cell r="D7158">
            <v>53.480000000000004</v>
          </cell>
          <cell r="E7158">
            <v>37.92</v>
          </cell>
          <cell r="F7158">
            <v>91.4</v>
          </cell>
        </row>
        <row r="7159">
          <cell r="A7159">
            <v>98527</v>
          </cell>
          <cell r="B7159" t="str">
            <v>REMOÇÃO DE RAÍZES REMANESCENTES DE TRONCO DE ÁRVORE COM DIÂMETRO MAIOR OU IGUAL A 0,40 M E MENOR QUE 0,60 M.AF_05/2018</v>
          </cell>
          <cell r="C7159" t="str">
            <v>UN</v>
          </cell>
          <cell r="D7159">
            <v>115.21000000000001</v>
          </cell>
          <cell r="E7159">
            <v>81.59</v>
          </cell>
          <cell r="F7159">
            <v>196.8</v>
          </cell>
        </row>
        <row r="7160">
          <cell r="A7160">
            <v>98528</v>
          </cell>
          <cell r="B7160" t="str">
            <v>REMOÇÃO DE RAÍZES REMANESCENTES DE TRONCO DE ÁRVORE COM DIÂMETRO MAIOR OU IGUAL A 0,60 M.AF_05/2018</v>
          </cell>
          <cell r="C7160" t="str">
            <v>UN</v>
          </cell>
          <cell r="D7160">
            <v>168.49</v>
          </cell>
          <cell r="E7160">
            <v>119.3</v>
          </cell>
          <cell r="F7160">
            <v>287.79000000000002</v>
          </cell>
        </row>
        <row r="7161">
          <cell r="A7161">
            <v>98529</v>
          </cell>
          <cell r="B7161" t="str">
            <v>CORTE RASO E RECORTE DE ÁRVORE COM DIÂMETRO DE TRONCO MAIOR OU IGUAL A 0,20 M E MENOR QUE 0,40 M.AF_05/2018</v>
          </cell>
          <cell r="C7161" t="str">
            <v>UN</v>
          </cell>
          <cell r="D7161">
            <v>25.85</v>
          </cell>
          <cell r="E7161">
            <v>50.76</v>
          </cell>
          <cell r="F7161">
            <v>76.61</v>
          </cell>
        </row>
        <row r="7162">
          <cell r="A7162">
            <v>98530</v>
          </cell>
          <cell r="B7162" t="str">
            <v>CORTE RASO E RECORTE DE ÁRVORE COM DIÂMETRO DE TRONCO MAIOR OU IGUAL A 0,40 M E MENOR QUE 0,60 M.AF_05/2018</v>
          </cell>
          <cell r="C7162" t="str">
            <v>UN</v>
          </cell>
          <cell r="D7162">
            <v>46.08</v>
          </cell>
          <cell r="E7162">
            <v>90.39</v>
          </cell>
          <cell r="F7162">
            <v>136.47</v>
          </cell>
        </row>
        <row r="7163">
          <cell r="A7163">
            <v>98531</v>
          </cell>
          <cell r="B7163" t="str">
            <v>CORTE RASO E RECORTE DE ÁRVORE COM DIÂMETRO DE TRONCO MAIOR OU IGUAL A 0,60 M.AF_05/2018</v>
          </cell>
          <cell r="C7163" t="str">
            <v>UN</v>
          </cell>
          <cell r="D7163">
            <v>163.45000000000002</v>
          </cell>
          <cell r="E7163">
            <v>150.21</v>
          </cell>
          <cell r="F7163">
            <v>313.66000000000003</v>
          </cell>
        </row>
        <row r="7164">
          <cell r="A7164">
            <v>98532</v>
          </cell>
          <cell r="B7164" t="str">
            <v>PODA EM ALTURA DE ÁRVORE COM DIÂMETRO DE TRONCO MENOR QUE 0,20 M.AF_05/2018</v>
          </cell>
          <cell r="C7164" t="str">
            <v>UN</v>
          </cell>
          <cell r="D7164">
            <v>85.99</v>
          </cell>
          <cell r="E7164">
            <v>40.56</v>
          </cell>
          <cell r="F7164">
            <v>126.55</v>
          </cell>
        </row>
        <row r="7165">
          <cell r="A7165">
            <v>98533</v>
          </cell>
          <cell r="B7165" t="str">
            <v>PODA EM ALTURA DE ÁRVORE COM DIÂMETRO DE TRONCO MAIOR OU IGUAL A 0,20 M E MENOR QUE 0,40 M.AF_05/2018</v>
          </cell>
          <cell r="C7165" t="str">
            <v>UN</v>
          </cell>
          <cell r="D7165">
            <v>222.93</v>
          </cell>
          <cell r="E7165">
            <v>126.52</v>
          </cell>
          <cell r="F7165">
            <v>349.45</v>
          </cell>
        </row>
        <row r="7166">
          <cell r="A7166">
            <v>98534</v>
          </cell>
          <cell r="B7166" t="str">
            <v>PODA EM ALTURA DE ÁRVORE COM DIÂMETRO DE TRONCO MAIOR OU IGUAL A 0,40 M E MENOR QUE 0,60 M.AF_05/2018</v>
          </cell>
          <cell r="C7166" t="str">
            <v>UN</v>
          </cell>
          <cell r="D7166">
            <v>586.23</v>
          </cell>
          <cell r="E7166">
            <v>305.64999999999998</v>
          </cell>
          <cell r="F7166">
            <v>891.88</v>
          </cell>
        </row>
        <row r="7167">
          <cell r="A7167">
            <v>98535</v>
          </cell>
          <cell r="B7167" t="str">
            <v>PODA EM ALTURA DE ÁRVORE COM DIÂMETRO DE TRONCO MAIOR OU IGUAL A 0,60 M.AF_05/2018</v>
          </cell>
          <cell r="C7167" t="str">
            <v>UN</v>
          </cell>
          <cell r="D7167">
            <v>902.26</v>
          </cell>
          <cell r="E7167">
            <v>515.19000000000005</v>
          </cell>
          <cell r="F7167">
            <v>1417.45</v>
          </cell>
        </row>
        <row r="7168">
          <cell r="A7168">
            <v>88238</v>
          </cell>
          <cell r="B7168" t="str">
            <v>AJUDANTE DE ARMADOR COM ENCARGOS COMPLEMENTARES</v>
          </cell>
          <cell r="C7168" t="str">
            <v>H</v>
          </cell>
          <cell r="D7168">
            <v>8.4400000000000013</v>
          </cell>
          <cell r="E7168">
            <v>17.16</v>
          </cell>
          <cell r="F7168">
            <v>25.6</v>
          </cell>
        </row>
        <row r="7169">
          <cell r="A7169">
            <v>88239</v>
          </cell>
          <cell r="B7169" t="str">
            <v>AJUDANTE DE CARPINTEIRO COM ENCARGOS COMPLEMENTARES</v>
          </cell>
          <cell r="C7169" t="str">
            <v>H</v>
          </cell>
          <cell r="D7169">
            <v>8.3000000000000007</v>
          </cell>
          <cell r="E7169">
            <v>17.22</v>
          </cell>
          <cell r="F7169">
            <v>25.52</v>
          </cell>
        </row>
        <row r="7170">
          <cell r="A7170">
            <v>88240</v>
          </cell>
          <cell r="B7170" t="str">
            <v>AJUDANTE DE ESTRUTURA METÁLICA COM ENCARGOS COMPLEMENTARES</v>
          </cell>
          <cell r="C7170" t="str">
            <v>H</v>
          </cell>
          <cell r="D7170">
            <v>7.25</v>
          </cell>
          <cell r="E7170">
            <v>17.16</v>
          </cell>
          <cell r="F7170">
            <v>24.41</v>
          </cell>
        </row>
        <row r="7171">
          <cell r="A7171">
            <v>88241</v>
          </cell>
          <cell r="B7171" t="str">
            <v>AJUDANTE DE OPERAÇÃO EM GERAL COM ENCARGOS COMPLEMENTARES</v>
          </cell>
          <cell r="C7171" t="str">
            <v>H</v>
          </cell>
          <cell r="D7171">
            <v>8.4400000000000013</v>
          </cell>
          <cell r="E7171">
            <v>16.84</v>
          </cell>
          <cell r="F7171">
            <v>25.28</v>
          </cell>
        </row>
        <row r="7172">
          <cell r="A7172">
            <v>88242</v>
          </cell>
          <cell r="B7172" t="str">
            <v>AJUDANTE DE PEDREIRO COM ENCARGOS COMPLEMENTARES</v>
          </cell>
          <cell r="C7172" t="str">
            <v>H</v>
          </cell>
          <cell r="D7172">
            <v>8.4400000000000013</v>
          </cell>
          <cell r="E7172">
            <v>17.22</v>
          </cell>
          <cell r="F7172">
            <v>25.66</v>
          </cell>
        </row>
        <row r="7173">
          <cell r="A7173">
            <v>88243</v>
          </cell>
          <cell r="B7173" t="str">
            <v>AJUDANTE ESPECIALIZADO COM ENCARGOS COMPLEMENTARES</v>
          </cell>
          <cell r="C7173" t="str">
            <v>H</v>
          </cell>
          <cell r="D7173">
            <v>8.32</v>
          </cell>
          <cell r="E7173">
            <v>16.84</v>
          </cell>
          <cell r="F7173">
            <v>25.16</v>
          </cell>
        </row>
        <row r="7174">
          <cell r="A7174">
            <v>88245</v>
          </cell>
          <cell r="B7174" t="str">
            <v>ARMADOR COM ENCARGOS COMPLEMENTARES</v>
          </cell>
          <cell r="C7174" t="str">
            <v>H</v>
          </cell>
          <cell r="D7174">
            <v>8.4400000000000013</v>
          </cell>
          <cell r="E7174">
            <v>22.4</v>
          </cell>
          <cell r="F7174">
            <v>30.84</v>
          </cell>
        </row>
        <row r="7175">
          <cell r="A7175">
            <v>88246</v>
          </cell>
          <cell r="B7175" t="str">
            <v>ASSENTADOR DE TUBOS COM ENCARGOS COMPLEMENTARES</v>
          </cell>
          <cell r="C7175" t="str">
            <v>H</v>
          </cell>
          <cell r="D7175">
            <v>7.2500000000000018</v>
          </cell>
          <cell r="E7175">
            <v>11.67</v>
          </cell>
          <cell r="F7175">
            <v>18.920000000000002</v>
          </cell>
        </row>
        <row r="7176">
          <cell r="A7176">
            <v>88247</v>
          </cell>
          <cell r="B7176" t="str">
            <v>AUXILIAR DE ELETRICISTA COM ENCARGOS COMPLEMENTARES</v>
          </cell>
          <cell r="C7176" t="str">
            <v>H</v>
          </cell>
          <cell r="D7176">
            <v>8.43</v>
          </cell>
          <cell r="E7176">
            <v>17.66</v>
          </cell>
          <cell r="F7176">
            <v>26.09</v>
          </cell>
        </row>
        <row r="7177">
          <cell r="A7177">
            <v>88248</v>
          </cell>
          <cell r="B7177" t="str">
            <v>AUXILIAR DE ENCANADOR OU BOMBEIRO HIDRÁULICO COM ENCARGOS COMPLEMENTARES</v>
          </cell>
          <cell r="C7177" t="str">
            <v>H</v>
          </cell>
          <cell r="D7177">
            <v>7.75</v>
          </cell>
          <cell r="E7177">
            <v>17.29</v>
          </cell>
          <cell r="F7177">
            <v>25.04</v>
          </cell>
        </row>
        <row r="7178">
          <cell r="A7178">
            <v>88249</v>
          </cell>
          <cell r="B7178" t="str">
            <v>AUXILIAR DE LABORATÓRIO COM ENCARGOS COMPLEMENTARES</v>
          </cell>
          <cell r="C7178" t="str">
            <v>H</v>
          </cell>
          <cell r="D7178">
            <v>2.2300000000000004</v>
          </cell>
          <cell r="E7178">
            <v>23.83</v>
          </cell>
          <cell r="F7178">
            <v>26.06</v>
          </cell>
        </row>
        <row r="7179">
          <cell r="A7179">
            <v>88250</v>
          </cell>
          <cell r="B7179" t="str">
            <v>AUXILIAR DE MECÂNICO COM ENCARGOS COMPLEMENTARES</v>
          </cell>
          <cell r="C7179" t="str">
            <v>H</v>
          </cell>
          <cell r="D7179">
            <v>7.25</v>
          </cell>
          <cell r="E7179">
            <v>17.16</v>
          </cell>
          <cell r="F7179">
            <v>24.41</v>
          </cell>
        </row>
        <row r="7180">
          <cell r="A7180">
            <v>88251</v>
          </cell>
          <cell r="B7180" t="str">
            <v>AUXILIAR DE SERRALHEIRO COM ENCARGOS COMPLEMENTARES</v>
          </cell>
          <cell r="C7180" t="str">
            <v>H</v>
          </cell>
          <cell r="D7180">
            <v>8.4400000000000013</v>
          </cell>
          <cell r="E7180">
            <v>17.16</v>
          </cell>
          <cell r="F7180">
            <v>25.6</v>
          </cell>
        </row>
        <row r="7181">
          <cell r="A7181">
            <v>88252</v>
          </cell>
          <cell r="B7181" t="str">
            <v>AUXILIAR DE SERVIÇOS GERAIS COM ENCARGOS COMPLEMENTARES</v>
          </cell>
          <cell r="C7181" t="str">
            <v>H</v>
          </cell>
          <cell r="D7181">
            <v>8.3199999999999985</v>
          </cell>
          <cell r="E7181">
            <v>15.83</v>
          </cell>
          <cell r="F7181">
            <v>24.15</v>
          </cell>
        </row>
        <row r="7182">
          <cell r="A7182">
            <v>88253</v>
          </cell>
          <cell r="B7182" t="str">
            <v>AUXILIAR DE TOPÓGRAFO COM ENCARGOS COMPLEMENTARES</v>
          </cell>
          <cell r="C7182" t="str">
            <v>H</v>
          </cell>
          <cell r="D7182">
            <v>2.16</v>
          </cell>
          <cell r="E7182">
            <v>10.039999999999999</v>
          </cell>
          <cell r="F7182">
            <v>12.2</v>
          </cell>
        </row>
        <row r="7183">
          <cell r="A7183">
            <v>88255</v>
          </cell>
          <cell r="B7183" t="str">
            <v>AUXILIAR TÉCNICO DE ENGENHARIA COM ENCARGOS COMPLEMENTARES</v>
          </cell>
          <cell r="C7183" t="str">
            <v>H</v>
          </cell>
          <cell r="D7183">
            <v>2.1300000000000026</v>
          </cell>
          <cell r="E7183">
            <v>36.51</v>
          </cell>
          <cell r="F7183">
            <v>38.64</v>
          </cell>
        </row>
        <row r="7184">
          <cell r="A7184">
            <v>88256</v>
          </cell>
          <cell r="B7184" t="str">
            <v>AZULEJISTA OU LADRILHISTA COM ENCARGOS COMPLEMENTARES</v>
          </cell>
          <cell r="C7184" t="str">
            <v>H</v>
          </cell>
          <cell r="D7184">
            <v>8.4400000000000013</v>
          </cell>
          <cell r="E7184">
            <v>22.48</v>
          </cell>
          <cell r="F7184">
            <v>30.92</v>
          </cell>
        </row>
        <row r="7185">
          <cell r="A7185">
            <v>88257</v>
          </cell>
          <cell r="B7185" t="str">
            <v>BLASTER, DINAMITADOR OU CABO DE FOGO COM ENCARGOS COMPLEMENTARES</v>
          </cell>
          <cell r="C7185" t="str">
            <v>H</v>
          </cell>
          <cell r="D7185">
            <v>7.25</v>
          </cell>
          <cell r="E7185">
            <v>24.73</v>
          </cell>
          <cell r="F7185">
            <v>31.98</v>
          </cell>
        </row>
        <row r="7186">
          <cell r="A7186">
            <v>88258</v>
          </cell>
          <cell r="B7186" t="str">
            <v>CADASTRISTA DE REDES DE AGUA E ESGOTO COM ENCARGOS COMPLEMENTARES</v>
          </cell>
          <cell r="C7186" t="str">
            <v>H</v>
          </cell>
          <cell r="D7186">
            <v>2.2299999999999969</v>
          </cell>
          <cell r="E7186">
            <v>17.920000000000002</v>
          </cell>
          <cell r="F7186">
            <v>20.149999999999999</v>
          </cell>
        </row>
        <row r="7187">
          <cell r="A7187">
            <v>88260</v>
          </cell>
          <cell r="B7187" t="str">
            <v>CALCETEIRO COM ENCARGOS COMPLEMENTARES</v>
          </cell>
          <cell r="C7187" t="str">
            <v>H</v>
          </cell>
          <cell r="D7187">
            <v>8.4400000000000013</v>
          </cell>
          <cell r="E7187">
            <v>19.02</v>
          </cell>
          <cell r="F7187">
            <v>27.46</v>
          </cell>
        </row>
        <row r="7188">
          <cell r="A7188">
            <v>88261</v>
          </cell>
          <cell r="B7188" t="str">
            <v>CARPINTEIRO DE ESQUADRIA COM ENCARGOS COMPLEMENTARES</v>
          </cell>
          <cell r="C7188" t="str">
            <v>H</v>
          </cell>
          <cell r="D7188">
            <v>8.2999999999999972</v>
          </cell>
          <cell r="E7188">
            <v>21.17</v>
          </cell>
          <cell r="F7188">
            <v>29.47</v>
          </cell>
        </row>
        <row r="7189">
          <cell r="A7189">
            <v>88262</v>
          </cell>
          <cell r="B7189" t="str">
            <v>CARPINTEIRO DE FORMAS COM ENCARGOS COMPLEMENTARES</v>
          </cell>
          <cell r="C7189" t="str">
            <v>H</v>
          </cell>
          <cell r="D7189">
            <v>8.3000000000000007</v>
          </cell>
          <cell r="E7189">
            <v>22.4</v>
          </cell>
          <cell r="F7189">
            <v>30.7</v>
          </cell>
        </row>
        <row r="7190">
          <cell r="A7190">
            <v>88263</v>
          </cell>
          <cell r="B7190" t="str">
            <v>CAVOUQUEIRO OU OPERADOR PERFURATRIZ/ROMPEDOR COM ENCARGOS COMPLEMENTARES</v>
          </cell>
          <cell r="C7190" t="str">
            <v>H</v>
          </cell>
          <cell r="D7190">
            <v>7.25</v>
          </cell>
          <cell r="E7190">
            <v>17.82</v>
          </cell>
          <cell r="F7190">
            <v>25.07</v>
          </cell>
        </row>
        <row r="7191">
          <cell r="A7191">
            <v>88264</v>
          </cell>
          <cell r="B7191" t="str">
            <v>ELETRICISTA COM ENCARGOS COMPLEMENTARES</v>
          </cell>
          <cell r="C7191" t="str">
            <v>H</v>
          </cell>
          <cell r="D7191">
            <v>8.43</v>
          </cell>
          <cell r="E7191">
            <v>23.06</v>
          </cell>
          <cell r="F7191">
            <v>31.49</v>
          </cell>
        </row>
        <row r="7192">
          <cell r="A7192">
            <v>88265</v>
          </cell>
          <cell r="B7192" t="str">
            <v>ELETRICISTA INDUSTRIAL COM ENCARGOS COMPLEMENTARES</v>
          </cell>
          <cell r="C7192" t="str">
            <v>H</v>
          </cell>
          <cell r="D7192">
            <v>8.43</v>
          </cell>
          <cell r="E7192">
            <v>25.29</v>
          </cell>
          <cell r="F7192">
            <v>33.72</v>
          </cell>
        </row>
        <row r="7193">
          <cell r="A7193">
            <v>88266</v>
          </cell>
          <cell r="B7193" t="str">
            <v>ELETROTÉCNICO COM ENCARGOS COMPLEMENTARES</v>
          </cell>
          <cell r="C7193" t="str">
            <v>H</v>
          </cell>
          <cell r="D7193">
            <v>8.43</v>
          </cell>
          <cell r="E7193">
            <v>28.79</v>
          </cell>
          <cell r="F7193">
            <v>37.22</v>
          </cell>
        </row>
        <row r="7194">
          <cell r="A7194">
            <v>88267</v>
          </cell>
          <cell r="B7194" t="str">
            <v>ENCANADOR OU BOMBEIRO HIDRÁULICO COM ENCARGOS COMPLEMENTARES</v>
          </cell>
          <cell r="C7194" t="str">
            <v>H</v>
          </cell>
          <cell r="D7194">
            <v>7.75</v>
          </cell>
          <cell r="E7194">
            <v>22.56</v>
          </cell>
          <cell r="F7194">
            <v>30.31</v>
          </cell>
        </row>
        <row r="7195">
          <cell r="A7195">
            <v>88269</v>
          </cell>
          <cell r="B7195" t="str">
            <v>GESSEIRO COM ENCARGOS COMPLEMENTARES</v>
          </cell>
          <cell r="C7195" t="str">
            <v>H</v>
          </cell>
          <cell r="D7195">
            <v>8.4399999999999977</v>
          </cell>
          <cell r="E7195">
            <v>21.35</v>
          </cell>
          <cell r="F7195">
            <v>29.79</v>
          </cell>
        </row>
        <row r="7196">
          <cell r="A7196">
            <v>88270</v>
          </cell>
          <cell r="B7196" t="str">
            <v>IMPERMEABILIZADOR COM ENCARGOS COMPLEMENTARES</v>
          </cell>
          <cell r="C7196" t="str">
            <v>H</v>
          </cell>
          <cell r="D7196">
            <v>8.4399999999999977</v>
          </cell>
          <cell r="E7196">
            <v>22.64</v>
          </cell>
          <cell r="F7196">
            <v>31.08</v>
          </cell>
        </row>
        <row r="7197">
          <cell r="A7197">
            <v>88272</v>
          </cell>
          <cell r="B7197" t="str">
            <v>MACARIQUEIRO COM ENCARGOS COMPLEMENTARES</v>
          </cell>
          <cell r="C7197" t="str">
            <v>H</v>
          </cell>
          <cell r="D7197">
            <v>9.3999999999999986</v>
          </cell>
          <cell r="E7197">
            <v>22.3</v>
          </cell>
          <cell r="F7197">
            <v>31.7</v>
          </cell>
        </row>
        <row r="7198">
          <cell r="A7198">
            <v>88273</v>
          </cell>
          <cell r="B7198" t="str">
            <v>MARCENEIRO COM ENCARGOS COMPLEMENTARES</v>
          </cell>
          <cell r="C7198" t="str">
            <v>H</v>
          </cell>
          <cell r="D7198">
            <v>8.3000000000000007</v>
          </cell>
          <cell r="E7198">
            <v>20.61</v>
          </cell>
          <cell r="F7198">
            <v>28.91</v>
          </cell>
        </row>
        <row r="7199">
          <cell r="A7199">
            <v>88274</v>
          </cell>
          <cell r="B7199" t="str">
            <v>MARMORISTA/GRANITEIRO COM ENCARGOS COMPLEMENTARES</v>
          </cell>
          <cell r="C7199" t="str">
            <v>H</v>
          </cell>
          <cell r="D7199">
            <v>8.4400000000000013</v>
          </cell>
          <cell r="E7199">
            <v>25.55</v>
          </cell>
          <cell r="F7199">
            <v>33.99</v>
          </cell>
        </row>
        <row r="7200">
          <cell r="A7200">
            <v>88275</v>
          </cell>
          <cell r="B7200" t="str">
            <v>MECÃNICO DE EQUIPAMENTOS PESADOS COM ENCARGOS COMPLEMENTARES</v>
          </cell>
          <cell r="C7200" t="str">
            <v>H</v>
          </cell>
          <cell r="D7200">
            <v>7.25</v>
          </cell>
          <cell r="E7200">
            <v>26.5</v>
          </cell>
          <cell r="F7200">
            <v>33.75</v>
          </cell>
        </row>
        <row r="7201">
          <cell r="A7201">
            <v>88277</v>
          </cell>
          <cell r="B7201" t="str">
            <v>MONTADOR (TUBO AÇO/EQUIPAMENTOS) COM ENCARGOS COMPLEMENTARES</v>
          </cell>
          <cell r="C7201" t="str">
            <v>H</v>
          </cell>
          <cell r="D7201">
            <v>7.25</v>
          </cell>
          <cell r="E7201">
            <v>23.95</v>
          </cell>
          <cell r="F7201">
            <v>31.2</v>
          </cell>
        </row>
        <row r="7202">
          <cell r="A7202">
            <v>88278</v>
          </cell>
          <cell r="B7202" t="str">
            <v>MONTADOR DE ESTRUTURA METÁLICA COM ENCARGOS COMPLEMENTARES</v>
          </cell>
          <cell r="C7202" t="str">
            <v>H</v>
          </cell>
          <cell r="D7202">
            <v>7.25</v>
          </cell>
          <cell r="E7202">
            <v>19.760000000000002</v>
          </cell>
          <cell r="F7202">
            <v>27.01</v>
          </cell>
        </row>
        <row r="7203">
          <cell r="A7203">
            <v>88279</v>
          </cell>
          <cell r="B7203" t="str">
            <v>MONTADOR ELETROMECÃNICO COM ENCARGOS COMPLEMENTARES</v>
          </cell>
          <cell r="C7203" t="str">
            <v>H</v>
          </cell>
          <cell r="D7203">
            <v>8.4300000000000033</v>
          </cell>
          <cell r="E7203">
            <v>24.38</v>
          </cell>
          <cell r="F7203">
            <v>32.81</v>
          </cell>
        </row>
        <row r="7204">
          <cell r="A7204">
            <v>88281</v>
          </cell>
          <cell r="B7204" t="str">
            <v>MOTORISTA DE BASCULANTE COM ENCARGOS COMPLEMENTARES</v>
          </cell>
          <cell r="C7204" t="str">
            <v>H</v>
          </cell>
          <cell r="D7204">
            <v>7.25</v>
          </cell>
          <cell r="E7204">
            <v>23.54</v>
          </cell>
          <cell r="F7204">
            <v>30.79</v>
          </cell>
        </row>
        <row r="7205">
          <cell r="A7205">
            <v>88282</v>
          </cell>
          <cell r="B7205" t="str">
            <v>MOTORISTA DE CAMINHÃO COM ENCARGOS COMPLEMENTARES</v>
          </cell>
          <cell r="C7205" t="str">
            <v>H</v>
          </cell>
          <cell r="D7205">
            <v>7.25</v>
          </cell>
          <cell r="E7205">
            <v>22.65</v>
          </cell>
          <cell r="F7205">
            <v>29.9</v>
          </cell>
        </row>
        <row r="7206">
          <cell r="A7206">
            <v>88283</v>
          </cell>
          <cell r="B7206" t="str">
            <v>MOTORISTA DE CAMINHÃO E CARRETA COM ENCARGOS COMPLEMENTARES</v>
          </cell>
          <cell r="C7206" t="str">
            <v>H</v>
          </cell>
          <cell r="D7206">
            <v>7.25</v>
          </cell>
          <cell r="E7206">
            <v>28.18</v>
          </cell>
          <cell r="F7206">
            <v>35.43</v>
          </cell>
        </row>
        <row r="7207">
          <cell r="A7207">
            <v>88284</v>
          </cell>
          <cell r="B7207" t="str">
            <v>MOTORISTA DE VEÍCULO LEVE COM ENCARGOS COMPLEMENTARES</v>
          </cell>
          <cell r="C7207" t="str">
            <v>H</v>
          </cell>
          <cell r="D7207">
            <v>7.25</v>
          </cell>
          <cell r="E7207">
            <v>20.100000000000001</v>
          </cell>
          <cell r="F7207">
            <v>27.35</v>
          </cell>
        </row>
        <row r="7208">
          <cell r="A7208">
            <v>88286</v>
          </cell>
          <cell r="B7208" t="str">
            <v>MOTORISTA OPERADOR DE MUNCK COM ENCARGOS COMPLEMENTARES</v>
          </cell>
          <cell r="C7208" t="str">
            <v>H</v>
          </cell>
          <cell r="D7208">
            <v>7.25</v>
          </cell>
          <cell r="E7208">
            <v>25.71</v>
          </cell>
          <cell r="F7208">
            <v>32.96</v>
          </cell>
        </row>
        <row r="7209">
          <cell r="A7209">
            <v>88288</v>
          </cell>
          <cell r="B7209" t="str">
            <v>NIVELADOR COM ENCARGOS COMPLEMENTARES</v>
          </cell>
          <cell r="C7209" t="str">
            <v>H</v>
          </cell>
          <cell r="D7209">
            <v>2.16</v>
          </cell>
          <cell r="E7209">
            <v>17.100000000000001</v>
          </cell>
          <cell r="F7209">
            <v>19.260000000000002</v>
          </cell>
        </row>
        <row r="7210">
          <cell r="A7210">
            <v>88291</v>
          </cell>
          <cell r="B7210" t="str">
            <v>OPERADOR DE BETONEIRA (CAMINHÃO) COM ENCARGOS COMPLEMENTARES</v>
          </cell>
          <cell r="C7210" t="str">
            <v>H</v>
          </cell>
          <cell r="D7210">
            <v>7.25</v>
          </cell>
          <cell r="E7210">
            <v>21.75</v>
          </cell>
          <cell r="F7210">
            <v>29</v>
          </cell>
        </row>
        <row r="7211">
          <cell r="A7211">
            <v>88292</v>
          </cell>
          <cell r="B7211" t="str">
            <v>OPERADOR DE COMPRESSOR OU COMPRESSORISTA COM ENCARGOS COMPLEMENTARES</v>
          </cell>
          <cell r="C7211" t="str">
            <v>H</v>
          </cell>
          <cell r="D7211">
            <v>7.25</v>
          </cell>
          <cell r="E7211">
            <v>15.73</v>
          </cell>
          <cell r="F7211">
            <v>22.98</v>
          </cell>
        </row>
        <row r="7212">
          <cell r="A7212">
            <v>88293</v>
          </cell>
          <cell r="B7212" t="str">
            <v>OPERADOR DE DEMARCADORA DE FAIXAS COM ENCARGOS COMPLEMENTARES</v>
          </cell>
          <cell r="C7212" t="str">
            <v>H</v>
          </cell>
          <cell r="D7212">
            <v>7.25</v>
          </cell>
          <cell r="E7212">
            <v>21.75</v>
          </cell>
          <cell r="F7212">
            <v>29</v>
          </cell>
        </row>
        <row r="7213">
          <cell r="A7213">
            <v>88294</v>
          </cell>
          <cell r="B7213" t="str">
            <v>OPERADOR DE ESCAVADEIRA COM ENCARGOS COMPLEMENTARES</v>
          </cell>
          <cell r="C7213" t="str">
            <v>H</v>
          </cell>
          <cell r="D7213">
            <v>7.25</v>
          </cell>
          <cell r="E7213">
            <v>23.03</v>
          </cell>
          <cell r="F7213">
            <v>30.28</v>
          </cell>
        </row>
        <row r="7214">
          <cell r="A7214">
            <v>88295</v>
          </cell>
          <cell r="B7214" t="str">
            <v>OPERADOR DE GUINCHO COM ENCARGOS COMPLEMENTARES</v>
          </cell>
          <cell r="C7214" t="str">
            <v>H</v>
          </cell>
          <cell r="D7214">
            <v>7.25</v>
          </cell>
          <cell r="E7214">
            <v>21.53</v>
          </cell>
          <cell r="F7214">
            <v>28.78</v>
          </cell>
        </row>
        <row r="7215">
          <cell r="A7215">
            <v>88296</v>
          </cell>
          <cell r="B7215" t="str">
            <v>OPERADOR DE GUINDASTE COM ENCARGOS COMPLEMENTARES</v>
          </cell>
          <cell r="C7215" t="str">
            <v>H</v>
          </cell>
          <cell r="D7215">
            <v>7.25</v>
          </cell>
          <cell r="E7215">
            <v>29.92</v>
          </cell>
          <cell r="F7215">
            <v>37.17</v>
          </cell>
        </row>
        <row r="7216">
          <cell r="A7216">
            <v>88297</v>
          </cell>
          <cell r="B7216" t="str">
            <v>OPERADOR DE MÁQUINAS E EQUIPAMENTOS COM ENCARGOS COMPLEMENTARES</v>
          </cell>
          <cell r="C7216" t="str">
            <v>H</v>
          </cell>
          <cell r="D7216">
            <v>7.25</v>
          </cell>
          <cell r="E7216">
            <v>22.02</v>
          </cell>
          <cell r="F7216">
            <v>29.27</v>
          </cell>
        </row>
        <row r="7217">
          <cell r="A7217">
            <v>88298</v>
          </cell>
          <cell r="B7217" t="str">
            <v>OPERADOR DE MARTELETE OU MARTELETEIRO COM ENCARGOS COMPLEMENTARES</v>
          </cell>
          <cell r="C7217" t="str">
            <v>H</v>
          </cell>
          <cell r="D7217">
            <v>7.25</v>
          </cell>
          <cell r="E7217">
            <v>19.48</v>
          </cell>
          <cell r="F7217">
            <v>26.73</v>
          </cell>
        </row>
        <row r="7218">
          <cell r="A7218">
            <v>88299</v>
          </cell>
          <cell r="B7218" t="str">
            <v>OPERADOR DE MOTO-ESCREIPER COM ENCARGOS COMPLEMENTARES</v>
          </cell>
          <cell r="C7218" t="str">
            <v>H</v>
          </cell>
          <cell r="D7218">
            <v>7.2499999999999964</v>
          </cell>
          <cell r="E7218">
            <v>28.01</v>
          </cell>
          <cell r="F7218">
            <v>35.26</v>
          </cell>
        </row>
        <row r="7219">
          <cell r="A7219">
            <v>88300</v>
          </cell>
          <cell r="B7219" t="str">
            <v>OPERADOR DE MOTONIVELADORA COM ENCARGOS COMPLEMENTARES</v>
          </cell>
          <cell r="C7219" t="str">
            <v>H</v>
          </cell>
          <cell r="D7219">
            <v>7.2499999999999964</v>
          </cell>
          <cell r="E7219">
            <v>28.01</v>
          </cell>
          <cell r="F7219">
            <v>35.26</v>
          </cell>
        </row>
        <row r="7220">
          <cell r="A7220">
            <v>88301</v>
          </cell>
          <cell r="B7220" t="str">
            <v>OPERADOR DE PÁ CARREGADEIRA COM ENCARGOS COMPLEMENTARES</v>
          </cell>
          <cell r="C7220" t="str">
            <v>H</v>
          </cell>
          <cell r="D7220">
            <v>7.25</v>
          </cell>
          <cell r="E7220">
            <v>21.75</v>
          </cell>
          <cell r="F7220">
            <v>29</v>
          </cell>
        </row>
        <row r="7221">
          <cell r="A7221">
            <v>88302</v>
          </cell>
          <cell r="B7221" t="str">
            <v>OPERADOR DE PAVIMENTADORA COM ENCARGOS COMPLEMENTARES</v>
          </cell>
          <cell r="C7221" t="str">
            <v>H</v>
          </cell>
          <cell r="D7221">
            <v>7.25</v>
          </cell>
          <cell r="E7221">
            <v>21.75</v>
          </cell>
          <cell r="F7221">
            <v>29</v>
          </cell>
        </row>
        <row r="7222">
          <cell r="A7222">
            <v>88303</v>
          </cell>
          <cell r="B7222" t="str">
            <v>OPERADOR DE ROLO COMPACTADOR COM ENCARGOS COMPLEMENTARES</v>
          </cell>
          <cell r="C7222" t="str">
            <v>H</v>
          </cell>
          <cell r="D7222">
            <v>7.25</v>
          </cell>
          <cell r="E7222">
            <v>18.079999999999998</v>
          </cell>
          <cell r="F7222">
            <v>25.33</v>
          </cell>
        </row>
        <row r="7223">
          <cell r="A7223">
            <v>88304</v>
          </cell>
          <cell r="B7223" t="str">
            <v>OPERADOR DE USINA DE ASFALTO, DE SOLOS OU DE CONCRETO COM ENCARGOS COMPLEMENTARES</v>
          </cell>
          <cell r="C7223" t="str">
            <v>H</v>
          </cell>
          <cell r="D7223">
            <v>7.2499999999999964</v>
          </cell>
          <cell r="E7223">
            <v>28.01</v>
          </cell>
          <cell r="F7223">
            <v>35.26</v>
          </cell>
        </row>
        <row r="7224">
          <cell r="A7224">
            <v>88306</v>
          </cell>
          <cell r="B7224" t="str">
            <v>OPERADOR JATO DE AREIA OU JATISTA COM ENCARGOS COMPLEMENTARES</v>
          </cell>
          <cell r="C7224" t="str">
            <v>H</v>
          </cell>
          <cell r="D7224">
            <v>7.25</v>
          </cell>
          <cell r="E7224">
            <v>19.899999999999999</v>
          </cell>
          <cell r="F7224">
            <v>27.15</v>
          </cell>
        </row>
        <row r="7225">
          <cell r="A7225">
            <v>88307</v>
          </cell>
          <cell r="B7225" t="str">
            <v>OPERADOR PARA BATE ESTACAS COM ENCARGOS COMPLEMENTARES</v>
          </cell>
          <cell r="C7225" t="str">
            <v>H</v>
          </cell>
          <cell r="D7225">
            <v>7.25</v>
          </cell>
          <cell r="E7225">
            <v>22.45</v>
          </cell>
          <cell r="F7225">
            <v>29.7</v>
          </cell>
        </row>
        <row r="7226">
          <cell r="A7226">
            <v>88308</v>
          </cell>
          <cell r="B7226" t="str">
            <v>PASTILHEIRO COM ENCARGOS COMPLEMENTARES</v>
          </cell>
          <cell r="C7226" t="str">
            <v>H</v>
          </cell>
          <cell r="D7226">
            <v>8.4400000000000013</v>
          </cell>
          <cell r="E7226">
            <v>22.48</v>
          </cell>
          <cell r="F7226">
            <v>30.92</v>
          </cell>
        </row>
        <row r="7227">
          <cell r="A7227">
            <v>88309</v>
          </cell>
          <cell r="B7227" t="str">
            <v>PEDREIRO COM ENCARGOS COMPLEMENTARES</v>
          </cell>
          <cell r="C7227" t="str">
            <v>H</v>
          </cell>
          <cell r="D7227">
            <v>8.4399999999999977</v>
          </cell>
          <cell r="E7227">
            <v>22.64</v>
          </cell>
          <cell r="F7227">
            <v>31.08</v>
          </cell>
        </row>
        <row r="7228">
          <cell r="A7228">
            <v>88310</v>
          </cell>
          <cell r="B7228" t="str">
            <v>PINTOR COM ENCARGOS COMPLEMENTARES</v>
          </cell>
          <cell r="C7228" t="str">
            <v>H</v>
          </cell>
          <cell r="D7228">
            <v>10.080000000000002</v>
          </cell>
          <cell r="E7228">
            <v>22.48</v>
          </cell>
          <cell r="F7228">
            <v>32.56</v>
          </cell>
        </row>
        <row r="7229">
          <cell r="A7229">
            <v>88311</v>
          </cell>
          <cell r="B7229" t="str">
            <v>PINTOR DE LETREIROS COM ENCARGOS COMPLEMENTARES</v>
          </cell>
          <cell r="C7229" t="str">
            <v>H</v>
          </cell>
          <cell r="D7229">
            <v>10.079999999999998</v>
          </cell>
          <cell r="E7229">
            <v>21.82</v>
          </cell>
          <cell r="F7229">
            <v>31.9</v>
          </cell>
        </row>
        <row r="7230">
          <cell r="A7230">
            <v>88312</v>
          </cell>
          <cell r="B7230" t="str">
            <v>PINTOR PARA TINTA EPÓXI COM ENCARGOS COMPLEMENTARES</v>
          </cell>
          <cell r="C7230" t="str">
            <v>H</v>
          </cell>
          <cell r="D7230">
            <v>10.080000000000002</v>
          </cell>
          <cell r="E7230">
            <v>22.48</v>
          </cell>
          <cell r="F7230">
            <v>32.56</v>
          </cell>
        </row>
        <row r="7231">
          <cell r="A7231">
            <v>88313</v>
          </cell>
          <cell r="B7231" t="str">
            <v>POCEIRO COM ENCARGOS COMPLEMENTARES</v>
          </cell>
          <cell r="C7231" t="str">
            <v>H</v>
          </cell>
          <cell r="D7231">
            <v>7.25</v>
          </cell>
          <cell r="E7231">
            <v>17.350000000000001</v>
          </cell>
          <cell r="F7231">
            <v>24.6</v>
          </cell>
        </row>
        <row r="7232">
          <cell r="A7232">
            <v>88314</v>
          </cell>
          <cell r="B7232" t="str">
            <v>RASTELEIRO COM ENCARGOS COMPLEMENTARES</v>
          </cell>
          <cell r="C7232" t="str">
            <v>H</v>
          </cell>
          <cell r="D7232">
            <v>7.25</v>
          </cell>
          <cell r="E7232">
            <v>18.89</v>
          </cell>
          <cell r="F7232">
            <v>26.14</v>
          </cell>
        </row>
        <row r="7233">
          <cell r="A7233">
            <v>88315</v>
          </cell>
          <cell r="B7233" t="str">
            <v>SERRALHEIRO COM ENCARGOS COMPLEMENTARES</v>
          </cell>
          <cell r="C7233" t="str">
            <v>H</v>
          </cell>
          <cell r="D7233">
            <v>8.4400000000000013</v>
          </cell>
          <cell r="E7233">
            <v>22.4</v>
          </cell>
          <cell r="F7233">
            <v>30.84</v>
          </cell>
        </row>
        <row r="7234">
          <cell r="A7234">
            <v>88316</v>
          </cell>
          <cell r="B7234" t="str">
            <v>SERVENTE COM ENCARGOS COMPLEMENTARES</v>
          </cell>
          <cell r="C7234" t="str">
            <v>H</v>
          </cell>
          <cell r="D7234">
            <v>8.3199999999999967</v>
          </cell>
          <cell r="E7234">
            <v>16.010000000000002</v>
          </cell>
          <cell r="F7234">
            <v>24.33</v>
          </cell>
        </row>
        <row r="7235">
          <cell r="A7235">
            <v>88317</v>
          </cell>
          <cell r="B7235" t="str">
            <v>SOLDADOR COM ENCARGOS COMPLEMENTARES</v>
          </cell>
          <cell r="C7235" t="str">
            <v>H</v>
          </cell>
          <cell r="D7235">
            <v>9.3999999999999986</v>
          </cell>
          <cell r="E7235">
            <v>22.72</v>
          </cell>
          <cell r="F7235">
            <v>32.119999999999997</v>
          </cell>
        </row>
        <row r="7236">
          <cell r="A7236">
            <v>88318</v>
          </cell>
          <cell r="B7236" t="str">
            <v>SOLDADOR A (PARA SOLDA A SER TESTADA COM RAIOS "X") COM ENCARGOS COMPLEMENTARES</v>
          </cell>
          <cell r="C7236" t="str">
            <v>H</v>
          </cell>
          <cell r="D7236">
            <v>9.4000000000000021</v>
          </cell>
          <cell r="E7236">
            <v>18.38</v>
          </cell>
          <cell r="F7236">
            <v>27.78</v>
          </cell>
        </row>
        <row r="7237">
          <cell r="A7237">
            <v>88320</v>
          </cell>
          <cell r="B7237" t="str">
            <v>TAQUEADOR OU TAQUEIRO COM ENCARGOS COMPLEMENTARES</v>
          </cell>
          <cell r="C7237" t="str">
            <v>H</v>
          </cell>
          <cell r="D7237">
            <v>8.3000000000000007</v>
          </cell>
          <cell r="E7237">
            <v>22.4</v>
          </cell>
          <cell r="F7237">
            <v>30.7</v>
          </cell>
        </row>
        <row r="7238">
          <cell r="A7238">
            <v>88321</v>
          </cell>
          <cell r="B7238" t="str">
            <v>TÉCNICO DE LABORATÓRIO COM ENCARGOS COMPLEMENTARES</v>
          </cell>
          <cell r="C7238" t="str">
            <v>H</v>
          </cell>
          <cell r="D7238">
            <v>2.230000000000004</v>
          </cell>
          <cell r="E7238">
            <v>32.65</v>
          </cell>
          <cell r="F7238">
            <v>34.880000000000003</v>
          </cell>
        </row>
        <row r="7239">
          <cell r="A7239">
            <v>88322</v>
          </cell>
          <cell r="B7239" t="str">
            <v>TÉCNICO DE SONDAGEM COM ENCARGOS COMPLEMENTARES</v>
          </cell>
          <cell r="C7239" t="str">
            <v>H</v>
          </cell>
          <cell r="D7239">
            <v>2.25</v>
          </cell>
          <cell r="E7239">
            <v>22.5</v>
          </cell>
          <cell r="F7239">
            <v>24.75</v>
          </cell>
        </row>
        <row r="7240">
          <cell r="A7240">
            <v>88323</v>
          </cell>
          <cell r="B7240" t="str">
            <v>TELHADISTA COM ENCARGOS COMPLEMENTARES</v>
          </cell>
          <cell r="C7240" t="str">
            <v>H</v>
          </cell>
          <cell r="D7240">
            <v>8.3000000000000007</v>
          </cell>
          <cell r="E7240">
            <v>22.11</v>
          </cell>
          <cell r="F7240">
            <v>30.41</v>
          </cell>
        </row>
        <row r="7241">
          <cell r="A7241">
            <v>88324</v>
          </cell>
          <cell r="B7241" t="str">
            <v>TRATORISTA COM ENCARGOS COMPLEMENTARES</v>
          </cell>
          <cell r="C7241" t="str">
            <v>H</v>
          </cell>
          <cell r="D7241">
            <v>7.25</v>
          </cell>
          <cell r="E7241">
            <v>22.02</v>
          </cell>
          <cell r="F7241">
            <v>29.27</v>
          </cell>
        </row>
        <row r="7242">
          <cell r="A7242">
            <v>88325</v>
          </cell>
          <cell r="B7242" t="str">
            <v>VIDRACEIRO COM ENCARGOS COMPLEMENTARES</v>
          </cell>
          <cell r="C7242" t="str">
            <v>H</v>
          </cell>
          <cell r="D7242">
            <v>8.4400000000000013</v>
          </cell>
          <cell r="E7242">
            <v>22.81</v>
          </cell>
          <cell r="F7242">
            <v>31.25</v>
          </cell>
        </row>
        <row r="7243">
          <cell r="A7243">
            <v>88377</v>
          </cell>
          <cell r="B7243" t="str">
            <v>OPERADOR DE BETONEIRA ESTACIONÁRIA/MISTURADOR COM ENCARGOS COMPLEMENTARES</v>
          </cell>
          <cell r="C7243" t="str">
            <v>H</v>
          </cell>
          <cell r="D7243">
            <v>7.25</v>
          </cell>
          <cell r="E7243">
            <v>20.43</v>
          </cell>
          <cell r="F7243">
            <v>27.68</v>
          </cell>
        </row>
        <row r="7244">
          <cell r="A7244">
            <v>88441</v>
          </cell>
          <cell r="B7244" t="str">
            <v>JARDINEIRO COM ENCARGOS COMPLEMENTARES</v>
          </cell>
          <cell r="C7244" t="str">
            <v>H</v>
          </cell>
          <cell r="D7244">
            <v>8.4400000000000013</v>
          </cell>
          <cell r="E7244">
            <v>16.84</v>
          </cell>
          <cell r="F7244">
            <v>25.28</v>
          </cell>
        </row>
        <row r="7245">
          <cell r="A7245">
            <v>88597</v>
          </cell>
          <cell r="B7245" t="str">
            <v>DESENHISTA DETALHISTA COM ENCARGOS COMPLEMENTARES</v>
          </cell>
          <cell r="C7245" t="str">
            <v>H</v>
          </cell>
          <cell r="D7245">
            <v>2.1599999999999966</v>
          </cell>
          <cell r="E7245">
            <v>34.42</v>
          </cell>
          <cell r="F7245">
            <v>36.58</v>
          </cell>
        </row>
        <row r="7246">
          <cell r="A7246">
            <v>90766</v>
          </cell>
          <cell r="B7246" t="str">
            <v>ALMOXARIFE COM ENCARGOS COMPLEMENTARES</v>
          </cell>
          <cell r="C7246" t="str">
            <v>H</v>
          </cell>
          <cell r="D7246">
            <v>2.2300000000000004</v>
          </cell>
          <cell r="E7246">
            <v>22.23</v>
          </cell>
          <cell r="F7246">
            <v>24.46</v>
          </cell>
        </row>
        <row r="7247">
          <cell r="A7247">
            <v>90767</v>
          </cell>
          <cell r="B7247" t="str">
            <v>APONTADOR OU APROPRIADOR COM ENCARGOS COMPLEMENTARES</v>
          </cell>
          <cell r="C7247" t="str">
            <v>H</v>
          </cell>
          <cell r="D7247">
            <v>2.2300000000000004</v>
          </cell>
          <cell r="E7247">
            <v>19.98</v>
          </cell>
          <cell r="F7247">
            <v>22.21</v>
          </cell>
        </row>
        <row r="7248">
          <cell r="A7248">
            <v>90768</v>
          </cell>
          <cell r="B7248" t="str">
            <v>ARQUITETO DE OBRA JUNIOR COM ENCARGOS COMPLEMENTARES</v>
          </cell>
          <cell r="C7248" t="str">
            <v>H</v>
          </cell>
          <cell r="D7248">
            <v>2.1299999999999955</v>
          </cell>
          <cell r="E7248">
            <v>101.31</v>
          </cell>
          <cell r="F7248">
            <v>103.44</v>
          </cell>
        </row>
        <row r="7249">
          <cell r="A7249">
            <v>90769</v>
          </cell>
          <cell r="B7249" t="str">
            <v>ARQUITETO DE OBRA PLENO COM ENCARGOS COMPLEMENTARES</v>
          </cell>
          <cell r="C7249" t="str">
            <v>H</v>
          </cell>
          <cell r="D7249">
            <v>2.1300000000000097</v>
          </cell>
          <cell r="E7249">
            <v>107.32</v>
          </cell>
          <cell r="F7249">
            <v>109.45</v>
          </cell>
        </row>
        <row r="7250">
          <cell r="A7250">
            <v>90770</v>
          </cell>
          <cell r="B7250" t="str">
            <v>ARQUITETO DE OBRA SENIOR COM ENCARGOS COMPLEMENTARES</v>
          </cell>
          <cell r="C7250" t="str">
            <v>H</v>
          </cell>
          <cell r="D7250">
            <v>2.1300000000000097</v>
          </cell>
          <cell r="E7250">
            <v>112.46</v>
          </cell>
          <cell r="F7250">
            <v>114.59</v>
          </cell>
        </row>
        <row r="7251">
          <cell r="A7251">
            <v>90771</v>
          </cell>
          <cell r="B7251" t="str">
            <v>AUXILIAR DE DESENHISTA COM ENCARGOS COMPLEMENTARES</v>
          </cell>
          <cell r="C7251" t="str">
            <v>H</v>
          </cell>
          <cell r="D7251">
            <v>2.1600000000000019</v>
          </cell>
          <cell r="E7251">
            <v>15.37</v>
          </cell>
          <cell r="F7251">
            <v>17.53</v>
          </cell>
        </row>
        <row r="7252">
          <cell r="A7252">
            <v>90772</v>
          </cell>
          <cell r="B7252" t="str">
            <v>AUXILIAR DE ESCRITORIO COM ENCARGOS COMPLEMENTARES</v>
          </cell>
          <cell r="C7252" t="str">
            <v>H</v>
          </cell>
          <cell r="D7252">
            <v>2.2300000000000004</v>
          </cell>
          <cell r="E7252">
            <v>17.809999999999999</v>
          </cell>
          <cell r="F7252">
            <v>20.04</v>
          </cell>
        </row>
        <row r="7253">
          <cell r="A7253">
            <v>90773</v>
          </cell>
          <cell r="B7253" t="str">
            <v>DESENHISTA COPISTA COM ENCARGOS COMPLEMENTARES</v>
          </cell>
          <cell r="C7253" t="str">
            <v>H</v>
          </cell>
          <cell r="D7253">
            <v>2.16</v>
          </cell>
          <cell r="E7253">
            <v>11.32</v>
          </cell>
          <cell r="F7253">
            <v>13.48</v>
          </cell>
        </row>
        <row r="7254">
          <cell r="A7254">
            <v>90775</v>
          </cell>
          <cell r="B7254" t="str">
            <v>DESENHISTA PROJETISTA COM ENCARGOS COMPLEMENTARES</v>
          </cell>
          <cell r="C7254" t="str">
            <v>H</v>
          </cell>
          <cell r="D7254">
            <v>2.16</v>
          </cell>
          <cell r="E7254">
            <v>18.22</v>
          </cell>
          <cell r="F7254">
            <v>20.38</v>
          </cell>
        </row>
        <row r="7255">
          <cell r="A7255">
            <v>90776</v>
          </cell>
          <cell r="B7255" t="str">
            <v>ENCARREGADO GERAL COM ENCARGOS COMPLEMENTARES</v>
          </cell>
          <cell r="C7255" t="str">
            <v>H</v>
          </cell>
          <cell r="D7255">
            <v>2.7299999999999969</v>
          </cell>
          <cell r="E7255">
            <v>32</v>
          </cell>
          <cell r="F7255">
            <v>34.729999999999997</v>
          </cell>
        </row>
        <row r="7256">
          <cell r="A7256">
            <v>90777</v>
          </cell>
          <cell r="B7256" t="str">
            <v>ENGENHEIRO CIVIL DE OBRA JUNIOR COM ENCARGOS COMPLEMENTARES</v>
          </cell>
          <cell r="C7256" t="str">
            <v>H</v>
          </cell>
          <cell r="D7256">
            <v>2.1299999999999955</v>
          </cell>
          <cell r="E7256">
            <v>103.97</v>
          </cell>
          <cell r="F7256">
            <v>106.1</v>
          </cell>
        </row>
        <row r="7257">
          <cell r="A7257">
            <v>90778</v>
          </cell>
          <cell r="B7257" t="str">
            <v>ENGENHEIRO CIVIL DE OBRA PLENO COM ENCARGOS COMPLEMENTARES</v>
          </cell>
          <cell r="C7257" t="str">
            <v>H</v>
          </cell>
          <cell r="D7257">
            <v>2.1299999999999955</v>
          </cell>
          <cell r="E7257">
            <v>115.98</v>
          </cell>
          <cell r="F7257">
            <v>118.11</v>
          </cell>
        </row>
        <row r="7258">
          <cell r="A7258">
            <v>90779</v>
          </cell>
          <cell r="B7258" t="str">
            <v>ENGENHEIRO CIVIL DE OBRA SENIOR COM ENCARGOS COMPLEMENTARES</v>
          </cell>
          <cell r="C7258" t="str">
            <v>H</v>
          </cell>
          <cell r="D7258">
            <v>2.1299999999999955</v>
          </cell>
          <cell r="E7258">
            <v>128.13</v>
          </cell>
          <cell r="F7258">
            <v>130.26</v>
          </cell>
        </row>
        <row r="7259">
          <cell r="A7259">
            <v>90780</v>
          </cell>
          <cell r="B7259" t="str">
            <v>MESTRE DE OBRAS COM ENCARGOS COMPLEMENTARES</v>
          </cell>
          <cell r="C7259" t="str">
            <v>H</v>
          </cell>
          <cell r="D7259">
            <v>2.7299999999999969</v>
          </cell>
          <cell r="E7259">
            <v>54.81</v>
          </cell>
          <cell r="F7259">
            <v>57.54</v>
          </cell>
        </row>
        <row r="7260">
          <cell r="A7260">
            <v>90781</v>
          </cell>
          <cell r="B7260" t="str">
            <v>TOPOGRAFO COM ENCARGOS COMPLEMENTARES</v>
          </cell>
          <cell r="C7260" t="str">
            <v>H</v>
          </cell>
          <cell r="D7260">
            <v>2.16</v>
          </cell>
          <cell r="E7260">
            <v>22.32</v>
          </cell>
          <cell r="F7260">
            <v>24.48</v>
          </cell>
        </row>
        <row r="7261">
          <cell r="A7261">
            <v>93558</v>
          </cell>
          <cell r="B7261" t="str">
            <v>MOTORISTA DE CAMINHAO COM ENCARGOS COMPLEMENTARES</v>
          </cell>
          <cell r="C7261" t="str">
            <v>MES</v>
          </cell>
          <cell r="D7261">
            <v>1365.65</v>
          </cell>
          <cell r="E7261">
            <v>3958.73</v>
          </cell>
          <cell r="F7261">
            <v>5324.38</v>
          </cell>
        </row>
        <row r="7262">
          <cell r="A7262">
            <v>93559</v>
          </cell>
          <cell r="B7262" t="str">
            <v>DESENHISTA DETALHISTA COM ENCARGOS COMPLEMENTARES</v>
          </cell>
          <cell r="C7262" t="str">
            <v>MES</v>
          </cell>
          <cell r="D7262">
            <v>405.09999999999945</v>
          </cell>
          <cell r="E7262">
            <v>6014.93</v>
          </cell>
          <cell r="F7262">
            <v>6420.03</v>
          </cell>
        </row>
        <row r="7263">
          <cell r="A7263">
            <v>93560</v>
          </cell>
          <cell r="B7263" t="str">
            <v>DESENHISTA COPISTA COM ENCARGOS COMPLEMENTARES</v>
          </cell>
          <cell r="C7263" t="str">
            <v>MES</v>
          </cell>
          <cell r="D7263">
            <v>405.09999999999991</v>
          </cell>
          <cell r="E7263">
            <v>1981.54</v>
          </cell>
          <cell r="F7263">
            <v>2386.64</v>
          </cell>
        </row>
        <row r="7264">
          <cell r="A7264">
            <v>93561</v>
          </cell>
          <cell r="B7264" t="str">
            <v>DESENHISTA PROJETISTA COM ENCARGOS COMPLEMENTARES</v>
          </cell>
          <cell r="C7264" t="str">
            <v>MES</v>
          </cell>
          <cell r="D7264">
            <v>405.09999999999991</v>
          </cell>
          <cell r="E7264">
            <v>3186.19</v>
          </cell>
          <cell r="F7264">
            <v>3591.29</v>
          </cell>
        </row>
        <row r="7265">
          <cell r="A7265">
            <v>93562</v>
          </cell>
          <cell r="B7265" t="str">
            <v>AUXILIAR DE DESENHISTA COM ENCARGOS COMPLEMENTARES</v>
          </cell>
          <cell r="C7265" t="str">
            <v>MES</v>
          </cell>
          <cell r="D7265">
            <v>405.10000000000036</v>
          </cell>
          <cell r="E7265">
            <v>2690.66</v>
          </cell>
          <cell r="F7265">
            <v>3095.76</v>
          </cell>
        </row>
        <row r="7266">
          <cell r="A7266">
            <v>93563</v>
          </cell>
          <cell r="B7266" t="str">
            <v>ALMOXARIFE COM ENCARGOS COMPLEMENTARES</v>
          </cell>
          <cell r="C7266" t="str">
            <v>MES</v>
          </cell>
          <cell r="D7266">
            <v>418.32000000000016</v>
          </cell>
          <cell r="E7266">
            <v>3886.27</v>
          </cell>
          <cell r="F7266">
            <v>4304.59</v>
          </cell>
        </row>
        <row r="7267">
          <cell r="A7267">
            <v>93564</v>
          </cell>
          <cell r="B7267" t="str">
            <v>APONTADOR OU APROPRIADOR COM ENCARGOS COMPLEMENTARES</v>
          </cell>
          <cell r="C7267" t="str">
            <v>MES</v>
          </cell>
          <cell r="D7267">
            <v>418.32000000000016</v>
          </cell>
          <cell r="E7267">
            <v>3476.99</v>
          </cell>
          <cell r="F7267">
            <v>3895.31</v>
          </cell>
        </row>
        <row r="7268">
          <cell r="A7268">
            <v>93565</v>
          </cell>
          <cell r="B7268" t="str">
            <v>ENGENHEIRO CIVIL DE OBRA JUNIOR COM ENCARGOS COMPLEMENTARES</v>
          </cell>
          <cell r="C7268" t="str">
            <v>MES</v>
          </cell>
          <cell r="D7268">
            <v>401.90999999999985</v>
          </cell>
          <cell r="E7268">
            <v>18114.830000000002</v>
          </cell>
          <cell r="F7268">
            <v>18516.740000000002</v>
          </cell>
        </row>
        <row r="7269">
          <cell r="A7269">
            <v>93566</v>
          </cell>
          <cell r="B7269" t="str">
            <v>AUXILIAR DE ESCRITORIO COM ENCARGOS COMPLEMENTARES</v>
          </cell>
          <cell r="C7269" t="str">
            <v>MES</v>
          </cell>
          <cell r="D7269">
            <v>418.32000000000016</v>
          </cell>
          <cell r="E7269">
            <v>3113.66</v>
          </cell>
          <cell r="F7269">
            <v>3531.98</v>
          </cell>
        </row>
        <row r="7270">
          <cell r="A7270">
            <v>93567</v>
          </cell>
          <cell r="B7270" t="str">
            <v>ENGENHEIRO CIVIL DE OBRA PLENO COM ENCARGOS COMPLEMENTARES</v>
          </cell>
          <cell r="C7270" t="str">
            <v>MES</v>
          </cell>
          <cell r="D7270">
            <v>401.90999999999985</v>
          </cell>
          <cell r="E7270">
            <v>20209.439999999999</v>
          </cell>
          <cell r="F7270">
            <v>20611.349999999999</v>
          </cell>
        </row>
        <row r="7271">
          <cell r="A7271">
            <v>93568</v>
          </cell>
          <cell r="B7271" t="str">
            <v>ENGENHEIRO CIVIL DE OBRA SENIOR COM ENCARGOS COMPLEMENTARES</v>
          </cell>
          <cell r="C7271" t="str">
            <v>MES</v>
          </cell>
          <cell r="D7271">
            <v>401.90999999999985</v>
          </cell>
          <cell r="E7271">
            <v>22323.35</v>
          </cell>
          <cell r="F7271">
            <v>22725.26</v>
          </cell>
        </row>
        <row r="7272">
          <cell r="A7272">
            <v>93569</v>
          </cell>
          <cell r="B7272" t="str">
            <v>ARQUITETO JUNIOR COM ENCARGOS COMPLEMENTARES</v>
          </cell>
          <cell r="C7272" t="str">
            <v>MES</v>
          </cell>
          <cell r="D7272">
            <v>401.90999999999985</v>
          </cell>
          <cell r="E7272">
            <v>17682.580000000002</v>
          </cell>
          <cell r="F7272">
            <v>18084.490000000002</v>
          </cell>
        </row>
        <row r="7273">
          <cell r="A7273">
            <v>93570</v>
          </cell>
          <cell r="B7273" t="str">
            <v>ARQUITETO PLENO COM ENCARGOS COMPLEMENTARES</v>
          </cell>
          <cell r="C7273" t="str">
            <v>MES</v>
          </cell>
          <cell r="D7273">
            <v>401.90999999999985</v>
          </cell>
          <cell r="E7273">
            <v>18733</v>
          </cell>
          <cell r="F7273">
            <v>19134.91</v>
          </cell>
        </row>
        <row r="7274">
          <cell r="A7274">
            <v>93571</v>
          </cell>
          <cell r="B7274" t="str">
            <v>ARQUITETO SENIOR COM ENCARGOS COMPLEMENTARES</v>
          </cell>
          <cell r="C7274" t="str">
            <v>MES</v>
          </cell>
          <cell r="D7274">
            <v>401.90999999999985</v>
          </cell>
          <cell r="E7274">
            <v>19632.79</v>
          </cell>
          <cell r="F7274">
            <v>20034.7</v>
          </cell>
        </row>
        <row r="7275">
          <cell r="A7275">
            <v>93572</v>
          </cell>
          <cell r="B7275" t="str">
            <v>ENCARREGADO GERAL DE OBRAS COM ENCARGOS COMPLEMENTARES</v>
          </cell>
          <cell r="C7275" t="str">
            <v>MES</v>
          </cell>
          <cell r="D7275">
            <v>514.27999999999975</v>
          </cell>
          <cell r="E7275">
            <v>5566.06</v>
          </cell>
          <cell r="F7275">
            <v>6080.34</v>
          </cell>
        </row>
        <row r="7276">
          <cell r="A7276">
            <v>94295</v>
          </cell>
          <cell r="B7276" t="str">
            <v>MESTRE DE OBRAS COM ENCARGOS COMPLEMENTARES</v>
          </cell>
          <cell r="C7276" t="str">
            <v>MES</v>
          </cell>
          <cell r="D7276">
            <v>514.28000000000065</v>
          </cell>
          <cell r="E7276">
            <v>9532.91</v>
          </cell>
          <cell r="F7276">
            <v>10047.19</v>
          </cell>
        </row>
        <row r="7277">
          <cell r="A7277">
            <v>94296</v>
          </cell>
          <cell r="B7277" t="str">
            <v>TOPOGRAFO COM ENCARGOS COMPLEMENTARES</v>
          </cell>
          <cell r="C7277" t="str">
            <v>MES</v>
          </cell>
          <cell r="D7277">
            <v>405.09999999999991</v>
          </cell>
          <cell r="E7277">
            <v>3897.03</v>
          </cell>
          <cell r="F7277">
            <v>4302.13</v>
          </cell>
        </row>
        <row r="7278">
          <cell r="A7278">
            <v>95308</v>
          </cell>
          <cell r="B7278" t="str">
            <v>CURSO DE CAPACITAÇÃO PARA AJUDANTE DE ARMADOR (ENCARGOS COMPLEMENTARES) - HORISTA</v>
          </cell>
          <cell r="C7278" t="str">
            <v>H</v>
          </cell>
          <cell r="D7278">
            <v>0</v>
          </cell>
          <cell r="E7278">
            <v>0.22</v>
          </cell>
          <cell r="F7278">
            <v>0.22</v>
          </cell>
        </row>
        <row r="7279">
          <cell r="A7279">
            <v>95309</v>
          </cell>
          <cell r="B7279" t="str">
            <v>CURSO DE CAPACITAÇÃO PARA AJUDANTE DE CARPINTEIRO (ENCARGOS COMPLEMENTARES) - HORISTA</v>
          </cell>
          <cell r="C7279" t="str">
            <v>H</v>
          </cell>
          <cell r="D7279">
            <v>0</v>
          </cell>
          <cell r="E7279">
            <v>0.28000000000000003</v>
          </cell>
          <cell r="F7279">
            <v>0.28000000000000003</v>
          </cell>
        </row>
        <row r="7280">
          <cell r="A7280">
            <v>95310</v>
          </cell>
          <cell r="B7280" t="str">
            <v>CURSO DE CAPACITAÇÃO PARA AJUDANTE DE ESTRUTURA METÁLICA (ENCARGOS COMPLEMENTARES) - HORISTA</v>
          </cell>
          <cell r="C7280" t="str">
            <v>H</v>
          </cell>
          <cell r="D7280">
            <v>0</v>
          </cell>
          <cell r="E7280">
            <v>0.22</v>
          </cell>
          <cell r="F7280">
            <v>0.22</v>
          </cell>
        </row>
        <row r="7281">
          <cell r="A7281">
            <v>95311</v>
          </cell>
          <cell r="B7281" t="str">
            <v>CURSO DE CAPACITAÇÃO PARA AJUDANTE DE OPERAÇÃO EM GERAL (ENCARGOS COMPLEMENTARES) - HORISTA</v>
          </cell>
          <cell r="C7281" t="str">
            <v>H</v>
          </cell>
          <cell r="D7281">
            <v>0</v>
          </cell>
          <cell r="E7281">
            <v>0.22</v>
          </cell>
          <cell r="F7281">
            <v>0.22</v>
          </cell>
        </row>
        <row r="7282">
          <cell r="A7282">
            <v>95312</v>
          </cell>
          <cell r="B7282" t="str">
            <v>CURSO DE CAPACITAÇÃO PARA AJUDANTE DE PEDREIRO (ENCARGOS COMPLEMENTARES) - HORISTA</v>
          </cell>
          <cell r="C7282" t="str">
            <v>H</v>
          </cell>
          <cell r="D7282">
            <v>0</v>
          </cell>
          <cell r="E7282">
            <v>0.28000000000000003</v>
          </cell>
          <cell r="F7282">
            <v>0.28000000000000003</v>
          </cell>
        </row>
        <row r="7283">
          <cell r="A7283">
            <v>95313</v>
          </cell>
          <cell r="B7283" t="str">
            <v>CURSO DE CAPACITAÇÃO PARA AJUDANTE ESPECIALIZADO (ENCARGOS COMPLEMENTARES) - HORISTA</v>
          </cell>
          <cell r="C7283" t="str">
            <v>H</v>
          </cell>
          <cell r="D7283">
            <v>0</v>
          </cell>
          <cell r="E7283">
            <v>0.22</v>
          </cell>
          <cell r="F7283">
            <v>0.22</v>
          </cell>
        </row>
        <row r="7284">
          <cell r="A7284">
            <v>95314</v>
          </cell>
          <cell r="B7284" t="str">
            <v>CURSO DE CAPACITAÇÃO PARA ARMADOR (ENCARGOS COMPLEMENTARES) - HORISTA</v>
          </cell>
          <cell r="C7284" t="str">
            <v>H</v>
          </cell>
          <cell r="D7284">
            <v>0</v>
          </cell>
          <cell r="E7284">
            <v>0.28999999999999998</v>
          </cell>
          <cell r="F7284">
            <v>0.28999999999999998</v>
          </cell>
        </row>
        <row r="7285">
          <cell r="A7285">
            <v>95315</v>
          </cell>
          <cell r="B7285" t="str">
            <v>CURSO DE CAPACITAÇÃO PARA ASSENTADOR DE TUBOS (ENCARGOS COMPLEMENTARES) - HORISTA</v>
          </cell>
          <cell r="C7285" t="str">
            <v>H</v>
          </cell>
          <cell r="D7285">
            <v>0</v>
          </cell>
          <cell r="E7285">
            <v>0.19</v>
          </cell>
          <cell r="F7285">
            <v>0.19</v>
          </cell>
        </row>
        <row r="7286">
          <cell r="A7286">
            <v>95316</v>
          </cell>
          <cell r="B7286" t="str">
            <v>CURSO DE CAPACITAÇÃO PARA AUXILIAR DE ELETRICISTA (ENCARGOS COMPLEMENTARES) - HORISTA</v>
          </cell>
          <cell r="C7286" t="str">
            <v>H</v>
          </cell>
          <cell r="D7286">
            <v>0</v>
          </cell>
          <cell r="E7286">
            <v>0.72</v>
          </cell>
          <cell r="F7286">
            <v>0.72</v>
          </cell>
        </row>
        <row r="7287">
          <cell r="A7287">
            <v>95317</v>
          </cell>
          <cell r="B7287" t="str">
            <v>CURSO DE CAPACITAÇÃO PARA AUXILIAR DE ENCANADOR OU BOMBEIRO HIDRÁULICO (ENCARGOS COMPLEMENTARES) - HORISTA</v>
          </cell>
          <cell r="C7287" t="str">
            <v>H</v>
          </cell>
          <cell r="D7287">
            <v>0</v>
          </cell>
          <cell r="E7287">
            <v>0.35</v>
          </cell>
          <cell r="F7287">
            <v>0.35</v>
          </cell>
        </row>
        <row r="7288">
          <cell r="A7288">
            <v>95318</v>
          </cell>
          <cell r="B7288" t="str">
            <v>CURSO DE CAPACITAÇÃO PARA AUXILIAR DE LABORATÓRIO (ENCARGOS COMPLEMENTARES) - HORISTA</v>
          </cell>
          <cell r="C7288" t="str">
            <v>H</v>
          </cell>
          <cell r="D7288">
            <v>0</v>
          </cell>
          <cell r="E7288">
            <v>0.22</v>
          </cell>
          <cell r="F7288">
            <v>0.22</v>
          </cell>
        </row>
        <row r="7289">
          <cell r="A7289">
            <v>95319</v>
          </cell>
          <cell r="B7289" t="str">
            <v>CURSO DE CAPACITAÇÃO PARA AUXILIAR DE MECÂNICO (ENCARGOS COMPLEMENTARES) - HORISTA</v>
          </cell>
          <cell r="C7289" t="str">
            <v>H</v>
          </cell>
          <cell r="D7289">
            <v>0</v>
          </cell>
          <cell r="E7289">
            <v>0.22</v>
          </cell>
          <cell r="F7289">
            <v>0.22</v>
          </cell>
        </row>
        <row r="7290">
          <cell r="A7290">
            <v>95320</v>
          </cell>
          <cell r="B7290" t="str">
            <v>CURSO DE CAPACITAÇÃO PARA AUXILIAR DE SERRALHEIRO (ENCARGOS COMPLEMENTARES) - HORISTA</v>
          </cell>
          <cell r="C7290" t="str">
            <v>H</v>
          </cell>
          <cell r="D7290">
            <v>0</v>
          </cell>
          <cell r="E7290">
            <v>0.22</v>
          </cell>
          <cell r="F7290">
            <v>0.22</v>
          </cell>
        </row>
        <row r="7291">
          <cell r="A7291">
            <v>95321</v>
          </cell>
          <cell r="B7291" t="str">
            <v>CURSO DE CAPACITAÇÃO PARA AUXILIAR DE SERVIÇOS GERAIS (ENCARGOS COMPLEMENTARES) - HORISTA</v>
          </cell>
          <cell r="C7291" t="str">
            <v>H</v>
          </cell>
          <cell r="D7291">
            <v>0</v>
          </cell>
          <cell r="E7291">
            <v>0.2</v>
          </cell>
          <cell r="F7291">
            <v>0.2</v>
          </cell>
        </row>
        <row r="7292">
          <cell r="A7292">
            <v>95322</v>
          </cell>
          <cell r="B7292" t="str">
            <v>CURSO DE CAPACITAÇÃO PARA AUXILIAR DE TOPÓGRAFO (ENCARGOS COMPLEMENTARES) - HORISTA</v>
          </cell>
          <cell r="C7292" t="str">
            <v>H</v>
          </cell>
          <cell r="D7292">
            <v>0</v>
          </cell>
          <cell r="E7292">
            <v>0.09</v>
          </cell>
          <cell r="F7292">
            <v>0.09</v>
          </cell>
        </row>
        <row r="7293">
          <cell r="A7293">
            <v>95323</v>
          </cell>
          <cell r="B7293" t="str">
            <v>CURSO DE CAPACITAÇÃO PARA AUXILIAR TÉCNICO DE ENGENHARIA (ENCARGOS COMPLEMENTARES) - HORISTA</v>
          </cell>
          <cell r="C7293" t="str">
            <v>H</v>
          </cell>
          <cell r="D7293">
            <v>0</v>
          </cell>
          <cell r="E7293">
            <v>0.34</v>
          </cell>
          <cell r="F7293">
            <v>0.34</v>
          </cell>
        </row>
        <row r="7294">
          <cell r="A7294">
            <v>95324</v>
          </cell>
          <cell r="B7294" t="str">
            <v>CURSO DE CAPACITAÇÃO PARA AZULEJISTA OU LADRILHISTA (ENCARGOS COMPLEMENTARES) - HORISTA</v>
          </cell>
          <cell r="C7294" t="str">
            <v>H</v>
          </cell>
          <cell r="D7294">
            <v>0</v>
          </cell>
          <cell r="E7294">
            <v>0.37</v>
          </cell>
          <cell r="F7294">
            <v>0.37</v>
          </cell>
        </row>
        <row r="7295">
          <cell r="A7295">
            <v>95325</v>
          </cell>
          <cell r="B7295" t="str">
            <v>CURSO DE CAPACITAÇÃO PARA BLASTER, DINAMITADOR OU CABO DE FOGO (ENCARGOS COMPLEMENTARES) - HORISTA</v>
          </cell>
          <cell r="C7295" t="str">
            <v>H</v>
          </cell>
          <cell r="D7295">
            <v>0</v>
          </cell>
          <cell r="E7295">
            <v>0.5</v>
          </cell>
          <cell r="F7295">
            <v>0.5</v>
          </cell>
        </row>
        <row r="7296">
          <cell r="A7296">
            <v>95326</v>
          </cell>
          <cell r="B7296" t="str">
            <v>CURSO DE CAPACITAÇÃO PARA CADASTRISTA DE REDES DE AGUA E ESGOTO (ENCARGOS COMPLEMENTARES) - HORISTA</v>
          </cell>
          <cell r="C7296" t="str">
            <v>H</v>
          </cell>
          <cell r="D7296">
            <v>0</v>
          </cell>
          <cell r="E7296">
            <v>0.1</v>
          </cell>
          <cell r="F7296">
            <v>0.1</v>
          </cell>
        </row>
        <row r="7297">
          <cell r="A7297">
            <v>95328</v>
          </cell>
          <cell r="B7297" t="str">
            <v>CURSO DE CAPACITAÇÃO PARA CALCETEIRO (ENCARGOS COMPLEMENTARES) - HORISTA</v>
          </cell>
          <cell r="C7297" t="str">
            <v>H</v>
          </cell>
          <cell r="D7297">
            <v>0</v>
          </cell>
          <cell r="E7297">
            <v>0.24</v>
          </cell>
          <cell r="F7297">
            <v>0.24</v>
          </cell>
        </row>
        <row r="7298">
          <cell r="A7298">
            <v>95329</v>
          </cell>
          <cell r="B7298" t="str">
            <v>CURSO DE CAPACITAÇÃO PARA CARPINTEIRO DE ESQUADRIA (ENCARGOS COMPLEMENTARES) - HORISTA</v>
          </cell>
          <cell r="C7298" t="str">
            <v>H</v>
          </cell>
          <cell r="D7298">
            <v>0</v>
          </cell>
          <cell r="E7298">
            <v>0.35</v>
          </cell>
          <cell r="F7298">
            <v>0.35</v>
          </cell>
        </row>
        <row r="7299">
          <cell r="A7299">
            <v>95330</v>
          </cell>
          <cell r="B7299" t="str">
            <v>CURSO DE CAPACITAÇÃO PARA CARPINTEIRO DE FÔRMAS (ENCARGOS COMPLEMENTARES) - HORISTA</v>
          </cell>
          <cell r="C7299" t="str">
            <v>H</v>
          </cell>
          <cell r="D7299">
            <v>0</v>
          </cell>
          <cell r="E7299">
            <v>0.28999999999999998</v>
          </cell>
          <cell r="F7299">
            <v>0.28999999999999998</v>
          </cell>
        </row>
        <row r="7300">
          <cell r="A7300">
            <v>95331</v>
          </cell>
          <cell r="B7300" t="str">
            <v>CURSO DE CAPACITAÇÃO PARA CAVOUQUEIRO OU OPERADOR PERFURATRIZ/ROMPEDOR (ENCARGOS COMPLEMENTARES) - HORISTA</v>
          </cell>
          <cell r="C7300" t="str">
            <v>H</v>
          </cell>
          <cell r="D7300">
            <v>0</v>
          </cell>
          <cell r="E7300">
            <v>0.23</v>
          </cell>
          <cell r="F7300">
            <v>0.23</v>
          </cell>
        </row>
        <row r="7301">
          <cell r="A7301">
            <v>95332</v>
          </cell>
          <cell r="B7301" t="str">
            <v>CURSO DE CAPACITAÇÃO PARA ELETRICISTA (ENCARGOS COMPLEMENTARES) - HORISTA</v>
          </cell>
          <cell r="C7301" t="str">
            <v>H</v>
          </cell>
          <cell r="D7301">
            <v>0</v>
          </cell>
          <cell r="E7301">
            <v>0.95</v>
          </cell>
          <cell r="F7301">
            <v>0.95</v>
          </cell>
        </row>
        <row r="7302">
          <cell r="A7302">
            <v>95333</v>
          </cell>
          <cell r="B7302" t="str">
            <v>CURSO DE CAPACITAÇÃO PARA ELETRICISTA INDUSTRIAL (ENCARGOS COMPLEMENTARES) - HORISTA</v>
          </cell>
          <cell r="C7302" t="str">
            <v>H</v>
          </cell>
          <cell r="D7302">
            <v>0</v>
          </cell>
          <cell r="E7302">
            <v>1.04</v>
          </cell>
          <cell r="F7302">
            <v>1.04</v>
          </cell>
        </row>
        <row r="7303">
          <cell r="A7303">
            <v>95334</v>
          </cell>
          <cell r="B7303" t="str">
            <v>CURSO DE CAPACITAÇÃO PARA ELETROTÉCNICO (ENCARGOS COMPLEMENTARES) - HORISTA</v>
          </cell>
          <cell r="C7303" t="str">
            <v>H</v>
          </cell>
          <cell r="D7303">
            <v>0</v>
          </cell>
          <cell r="E7303">
            <v>0.98</v>
          </cell>
          <cell r="F7303">
            <v>0.98</v>
          </cell>
        </row>
        <row r="7304">
          <cell r="A7304">
            <v>95335</v>
          </cell>
          <cell r="B7304" t="str">
            <v>CURSO DE CAPACITAÇÃO PARA ENCANADOR OU BOMBEIRO HIDRÁULICO (ENCARGOS COMPLEMENTARES) - HORISTA</v>
          </cell>
          <cell r="C7304" t="str">
            <v>H</v>
          </cell>
          <cell r="D7304">
            <v>0</v>
          </cell>
          <cell r="E7304">
            <v>0.45</v>
          </cell>
          <cell r="F7304">
            <v>0.45</v>
          </cell>
        </row>
        <row r="7305">
          <cell r="A7305">
            <v>95337</v>
          </cell>
          <cell r="B7305" t="str">
            <v>CURSO DE CAPACITAÇÃO PARA GESSEIRO (ENCARGOS COMPLEMENTARES) - HORISTA</v>
          </cell>
          <cell r="C7305" t="str">
            <v>H</v>
          </cell>
          <cell r="D7305">
            <v>0</v>
          </cell>
          <cell r="E7305">
            <v>0.27</v>
          </cell>
          <cell r="F7305">
            <v>0.27</v>
          </cell>
        </row>
        <row r="7306">
          <cell r="A7306">
            <v>95338</v>
          </cell>
          <cell r="B7306" t="str">
            <v>CURSO DE CAPACITAÇÃO PARA IMPERMEABILIZADOR (ENCARGOS COMPLEMENTARES) - HORISTA</v>
          </cell>
          <cell r="C7306" t="str">
            <v>H</v>
          </cell>
          <cell r="D7306">
            <v>0</v>
          </cell>
          <cell r="E7306">
            <v>0.53</v>
          </cell>
          <cell r="F7306">
            <v>0.53</v>
          </cell>
        </row>
        <row r="7307">
          <cell r="A7307">
            <v>95339</v>
          </cell>
          <cell r="B7307" t="str">
            <v>CURSO DE CAPACITAÇÃO PARA MAÇARIQUEIRO (ENCARGOS COMPLEMENTARES) - HORISTA</v>
          </cell>
          <cell r="C7307" t="str">
            <v>H</v>
          </cell>
          <cell r="D7307">
            <v>0</v>
          </cell>
          <cell r="E7307">
            <v>0.45</v>
          </cell>
          <cell r="F7307">
            <v>0.45</v>
          </cell>
        </row>
        <row r="7308">
          <cell r="A7308">
            <v>95340</v>
          </cell>
          <cell r="B7308" t="str">
            <v>CURSO DE CAPACITAÇÃO PARA MARCENEIRO (ENCARGOS COMPLEMENTARES) - HORISTA</v>
          </cell>
          <cell r="C7308" t="str">
            <v>H</v>
          </cell>
          <cell r="D7308">
            <v>0</v>
          </cell>
          <cell r="E7308">
            <v>0.34</v>
          </cell>
          <cell r="F7308">
            <v>0.34</v>
          </cell>
        </row>
        <row r="7309">
          <cell r="A7309">
            <v>95341</v>
          </cell>
          <cell r="B7309" t="str">
            <v>CURSO DE CAPACITAÇÃO PARA MARMORISTA/GRANITEIRO (ENCARGOS COMPLEMENTARES) - HORISTA</v>
          </cell>
          <cell r="C7309" t="str">
            <v>H</v>
          </cell>
          <cell r="D7309">
            <v>0</v>
          </cell>
          <cell r="E7309">
            <v>0.42</v>
          </cell>
          <cell r="F7309">
            <v>0.42</v>
          </cell>
        </row>
        <row r="7310">
          <cell r="A7310">
            <v>95342</v>
          </cell>
          <cell r="B7310" t="str">
            <v>CURSO DE CAPACITAÇÃO PARA MECÂNICO DE EQUIPAMENTOS PESADOS (ENCARGOS COMPLEMENTARES) - HORISTA</v>
          </cell>
          <cell r="C7310" t="str">
            <v>H</v>
          </cell>
          <cell r="D7310">
            <v>0</v>
          </cell>
          <cell r="E7310">
            <v>0.25</v>
          </cell>
          <cell r="F7310">
            <v>0.25</v>
          </cell>
        </row>
        <row r="7311">
          <cell r="A7311">
            <v>95343</v>
          </cell>
          <cell r="B7311" t="str">
            <v>CURSO DE CAPACITAÇÃO PARA MONTADOR  DE TUBO AÇO/EQUIPAMENTOS (ENCARGOS COMPLEMENTARES) - HORISTA</v>
          </cell>
          <cell r="C7311" t="str">
            <v>H</v>
          </cell>
          <cell r="D7311">
            <v>0</v>
          </cell>
          <cell r="E7311">
            <v>0.4</v>
          </cell>
          <cell r="F7311">
            <v>0.4</v>
          </cell>
        </row>
        <row r="7312">
          <cell r="A7312">
            <v>95344</v>
          </cell>
          <cell r="B7312" t="str">
            <v>CURSO DE CAPACITAÇÃO PARA MONTADOR DE ESTRUTURA METÁLICA (ENCARGOS COMPLEMENTARES) - HORISTA</v>
          </cell>
          <cell r="C7312" t="str">
            <v>H</v>
          </cell>
          <cell r="D7312">
            <v>0</v>
          </cell>
          <cell r="E7312">
            <v>0.25</v>
          </cell>
          <cell r="F7312">
            <v>0.25</v>
          </cell>
        </row>
        <row r="7313">
          <cell r="A7313">
            <v>95345</v>
          </cell>
          <cell r="B7313" t="str">
            <v>CURSO DE CAPACITAÇÃO PARA MONTADOR ELETROMECÂNICO (ENCARGOS COMPLEMENTARES) - HORISTA</v>
          </cell>
          <cell r="C7313" t="str">
            <v>H</v>
          </cell>
          <cell r="D7313">
            <v>0</v>
          </cell>
          <cell r="E7313">
            <v>0.83</v>
          </cell>
          <cell r="F7313">
            <v>0.83</v>
          </cell>
        </row>
        <row r="7314">
          <cell r="A7314">
            <v>95346</v>
          </cell>
          <cell r="B7314" t="str">
            <v>CURSO DE CAPACITAÇÃO PARA MOTORISTA DE BASCULANTE (ENCARGOS COMPLEMENTARES) - HORISTA</v>
          </cell>
          <cell r="C7314" t="str">
            <v>H</v>
          </cell>
          <cell r="D7314">
            <v>0</v>
          </cell>
          <cell r="E7314">
            <v>0.13</v>
          </cell>
          <cell r="F7314">
            <v>0.13</v>
          </cell>
        </row>
        <row r="7315">
          <cell r="A7315">
            <v>95347</v>
          </cell>
          <cell r="B7315" t="str">
            <v>CURSO DE CAPACITAÇÃO PARA MOTORISTA DE CAMINHÃO (ENCARGOS COMPLEMENTARES) - HORISTA</v>
          </cell>
          <cell r="C7315" t="str">
            <v>H</v>
          </cell>
          <cell r="D7315">
            <v>0</v>
          </cell>
          <cell r="E7315">
            <v>0.13</v>
          </cell>
          <cell r="F7315">
            <v>0.13</v>
          </cell>
        </row>
        <row r="7316">
          <cell r="A7316">
            <v>95348</v>
          </cell>
          <cell r="B7316" t="str">
            <v>CURSO DE CAPACITAÇÃO PARA MOTORISTA DE CAMINHÃO E CARRETA (ENCARGOS COMPLEMENTARES) - HORISTA</v>
          </cell>
          <cell r="C7316" t="str">
            <v>H</v>
          </cell>
          <cell r="D7316">
            <v>0</v>
          </cell>
          <cell r="E7316">
            <v>0.16</v>
          </cell>
          <cell r="F7316">
            <v>0.16</v>
          </cell>
        </row>
        <row r="7317">
          <cell r="A7317">
            <v>95349</v>
          </cell>
          <cell r="B7317" t="str">
            <v>CURSO DE CAPACITAÇÃO PARA MOTORISTA DE VEÍCULO LEVE (ENCARGOS COMPLEMENTARES) - HORISTA</v>
          </cell>
          <cell r="C7317" t="str">
            <v>H</v>
          </cell>
          <cell r="D7317">
            <v>0</v>
          </cell>
          <cell r="E7317">
            <v>0.11</v>
          </cell>
          <cell r="F7317">
            <v>0.11</v>
          </cell>
        </row>
        <row r="7318">
          <cell r="A7318">
            <v>95351</v>
          </cell>
          <cell r="B7318" t="str">
            <v>CURSO DE CAPACITAÇÃO PARA MOTORISTA OPERADOR DE MUNCK (ENCARGOS COMPLEMENTARES) - HORISTA</v>
          </cell>
          <cell r="C7318" t="str">
            <v>H</v>
          </cell>
          <cell r="D7318">
            <v>0</v>
          </cell>
          <cell r="E7318">
            <v>0.47</v>
          </cell>
          <cell r="F7318">
            <v>0.47</v>
          </cell>
        </row>
        <row r="7319">
          <cell r="A7319">
            <v>95352</v>
          </cell>
          <cell r="B7319" t="str">
            <v>CURSO DE CAPACITAÇÃO PARA NIVELADOR (ENCARGOS COMPLEMENTARES) - HORISTA</v>
          </cell>
          <cell r="C7319" t="str">
            <v>H</v>
          </cell>
          <cell r="D7319">
            <v>0</v>
          </cell>
          <cell r="E7319">
            <v>0.16</v>
          </cell>
          <cell r="F7319">
            <v>0.16</v>
          </cell>
        </row>
        <row r="7320">
          <cell r="A7320">
            <v>95354</v>
          </cell>
          <cell r="B7320" t="str">
            <v>CURSO DE CAPACITAÇÃO PARA OPERADOR DE BETONEIRA (CAMINHÃO) (ENCARGOS COMPLEMENTARES) - HORISTA</v>
          </cell>
          <cell r="C7320" t="str">
            <v>H</v>
          </cell>
          <cell r="D7320">
            <v>0</v>
          </cell>
          <cell r="E7320">
            <v>0.2</v>
          </cell>
          <cell r="F7320">
            <v>0.2</v>
          </cell>
        </row>
        <row r="7321">
          <cell r="A7321">
            <v>95355</v>
          </cell>
          <cell r="B7321" t="str">
            <v>CURSO DE CAPACITAÇÃO PARA OPERADOR DE COMPRESSOR OU COMPRESSORISTA (ENCARGOS COMPLEMENTARES) - HORISTA</v>
          </cell>
          <cell r="C7321" t="str">
            <v>H</v>
          </cell>
          <cell r="D7321">
            <v>0</v>
          </cell>
          <cell r="E7321">
            <v>0.14000000000000001</v>
          </cell>
          <cell r="F7321">
            <v>0.14000000000000001</v>
          </cell>
        </row>
        <row r="7322">
          <cell r="A7322">
            <v>95356</v>
          </cell>
          <cell r="B7322" t="str">
            <v>CURSO DE CAPACITAÇÃO PARA OPERADOR DE DEMARCADORA DE FAIXAS (ENCARGOS COMPLEMENTARES) - HORISTA</v>
          </cell>
          <cell r="C7322" t="str">
            <v>H</v>
          </cell>
          <cell r="D7322">
            <v>0</v>
          </cell>
          <cell r="E7322">
            <v>0.2</v>
          </cell>
          <cell r="F7322">
            <v>0.2</v>
          </cell>
        </row>
        <row r="7323">
          <cell r="A7323">
            <v>95357</v>
          </cell>
          <cell r="B7323" t="str">
            <v>CURSO DE CAPACITAÇÃO PARA OPERADOR DE ESCAVADEIRA (ENCARGOS COMPLEMENTARES) - HORISTA</v>
          </cell>
          <cell r="C7323" t="str">
            <v>H</v>
          </cell>
          <cell r="D7323">
            <v>0</v>
          </cell>
          <cell r="E7323">
            <v>0.3</v>
          </cell>
          <cell r="F7323">
            <v>0.3</v>
          </cell>
        </row>
        <row r="7324">
          <cell r="A7324">
            <v>95358</v>
          </cell>
          <cell r="B7324" t="str">
            <v>CURSO DE CAPACITAÇÃO PARA OPERADOR DE GUINCHO (ENCARGOS COMPLEMENTARES) - HORISTA</v>
          </cell>
          <cell r="C7324" t="str">
            <v>H</v>
          </cell>
          <cell r="D7324">
            <v>0</v>
          </cell>
          <cell r="E7324">
            <v>0.39</v>
          </cell>
          <cell r="F7324">
            <v>0.39</v>
          </cell>
        </row>
        <row r="7325">
          <cell r="A7325">
            <v>95359</v>
          </cell>
          <cell r="B7325" t="str">
            <v>CURSO DE CAPACITAÇÃO PARA OPERADOR DE GUINDASTE (ENCARGOS COMPLEMENTARES) - HORISTA</v>
          </cell>
          <cell r="C7325" t="str">
            <v>H</v>
          </cell>
          <cell r="D7325">
            <v>0</v>
          </cell>
          <cell r="E7325">
            <v>0.55000000000000004</v>
          </cell>
          <cell r="F7325">
            <v>0.55000000000000004</v>
          </cell>
        </row>
        <row r="7326">
          <cell r="A7326">
            <v>95360</v>
          </cell>
          <cell r="B7326" t="str">
            <v>CURSO DE CAPACITAÇÃO PARA OPERADOR DE MÁQUINAS E EQUIPAMENTOS (ENCARGOS COMPLEMENTARES) - HORISTA</v>
          </cell>
          <cell r="C7326" t="str">
            <v>H</v>
          </cell>
          <cell r="D7326">
            <v>0</v>
          </cell>
          <cell r="E7326">
            <v>0.28000000000000003</v>
          </cell>
          <cell r="F7326">
            <v>0.28000000000000003</v>
          </cell>
        </row>
        <row r="7327">
          <cell r="A7327">
            <v>95361</v>
          </cell>
          <cell r="B7327" t="str">
            <v>CURSO DE CAPACITAÇÃO PARA OPERADOR DE MARTELETE OU MARTELETEIRO (ENCARGOS COMPLEMENTARES) - HORISTA</v>
          </cell>
          <cell r="C7327" t="str">
            <v>H</v>
          </cell>
          <cell r="D7327">
            <v>0</v>
          </cell>
          <cell r="E7327">
            <v>0.18</v>
          </cell>
          <cell r="F7327">
            <v>0.18</v>
          </cell>
        </row>
        <row r="7328">
          <cell r="A7328">
            <v>95362</v>
          </cell>
          <cell r="B7328" t="str">
            <v>CURSO DE CAPACITAÇÃO PARA OPERADOR DE MOTO-ESCREIPER (ENCARGOS COMPLEMENTARES) - HORISTA</v>
          </cell>
          <cell r="C7328" t="str">
            <v>H</v>
          </cell>
          <cell r="D7328">
            <v>0</v>
          </cell>
          <cell r="E7328">
            <v>0.26</v>
          </cell>
          <cell r="F7328">
            <v>0.26</v>
          </cell>
        </row>
        <row r="7329">
          <cell r="A7329">
            <v>95363</v>
          </cell>
          <cell r="B7329" t="str">
            <v>CURSO DE CAPACITAÇÃO PARA OPERADOR DE MOTONIVELADORA (ENCARGOS COMPLEMENTARES) - HORISTA</v>
          </cell>
          <cell r="C7329" t="str">
            <v>H</v>
          </cell>
          <cell r="D7329">
            <v>0</v>
          </cell>
          <cell r="E7329">
            <v>0.26</v>
          </cell>
          <cell r="F7329">
            <v>0.26</v>
          </cell>
        </row>
        <row r="7330">
          <cell r="A7330">
            <v>95364</v>
          </cell>
          <cell r="B7330" t="str">
            <v>CURSO DE CAPACITAÇÃO PARA OPERADOR DE PÁ CARREGADEIRA (ENCARGOS COMPLEMENTARES) - HORISTA</v>
          </cell>
          <cell r="C7330" t="str">
            <v>H</v>
          </cell>
          <cell r="D7330">
            <v>0</v>
          </cell>
          <cell r="E7330">
            <v>0.2</v>
          </cell>
          <cell r="F7330">
            <v>0.2</v>
          </cell>
        </row>
        <row r="7331">
          <cell r="A7331">
            <v>95365</v>
          </cell>
          <cell r="B7331" t="str">
            <v>CURSO DE CAPACITAÇÃO PARA OPERADOR DE PAVIMENTADORA (ENCARGOS COMPLEMENTARES) - HORISTA</v>
          </cell>
          <cell r="C7331" t="str">
            <v>H</v>
          </cell>
          <cell r="D7331">
            <v>0</v>
          </cell>
          <cell r="E7331">
            <v>0.2</v>
          </cell>
          <cell r="F7331">
            <v>0.2</v>
          </cell>
        </row>
        <row r="7332">
          <cell r="A7332">
            <v>95366</v>
          </cell>
          <cell r="B7332" t="str">
            <v>CURSO DE CAPACITAÇÃO PARA OPERADOR DE ROLO COMPACTADOR (ENCARGOS COMPLEMENTARES) - HORISTA</v>
          </cell>
          <cell r="C7332" t="str">
            <v>H</v>
          </cell>
          <cell r="D7332">
            <v>0</v>
          </cell>
          <cell r="E7332">
            <v>0.17</v>
          </cell>
          <cell r="F7332">
            <v>0.17</v>
          </cell>
        </row>
        <row r="7333">
          <cell r="A7333">
            <v>95367</v>
          </cell>
          <cell r="B7333" t="str">
            <v>CURSO DE CAPACITAÇÃO PARA OPERADOR DE USINA DE ASFALTO, DE SOLOS OU DE CONCRETO (ENCARGOS COMPLEMENTARES) - HORISTA</v>
          </cell>
          <cell r="C7333" t="str">
            <v>H</v>
          </cell>
          <cell r="D7333">
            <v>0</v>
          </cell>
          <cell r="E7333">
            <v>0.26</v>
          </cell>
          <cell r="F7333">
            <v>0.26</v>
          </cell>
        </row>
        <row r="7334">
          <cell r="A7334">
            <v>95368</v>
          </cell>
          <cell r="B7334" t="str">
            <v>CURSO DE CAPACITAÇÃO PARA OPERADOR JATO DE AREIA OU JATISTA (ENCARGOS COMPLEMENTARES) - HORISTA</v>
          </cell>
          <cell r="C7334" t="str">
            <v>H</v>
          </cell>
          <cell r="D7334">
            <v>0</v>
          </cell>
          <cell r="E7334">
            <v>0.26</v>
          </cell>
          <cell r="F7334">
            <v>0.26</v>
          </cell>
        </row>
        <row r="7335">
          <cell r="A7335">
            <v>95369</v>
          </cell>
          <cell r="B7335" t="str">
            <v>CURSO DE CAPACITAÇÃO PARA OPERADOR PARA BATE ESTACAS (ENCARGOS COMPLEMENTARES) - HORISTA</v>
          </cell>
          <cell r="C7335" t="str">
            <v>H</v>
          </cell>
          <cell r="D7335">
            <v>0</v>
          </cell>
          <cell r="E7335">
            <v>0.21</v>
          </cell>
          <cell r="F7335">
            <v>0.21</v>
          </cell>
        </row>
        <row r="7336">
          <cell r="A7336">
            <v>95370</v>
          </cell>
          <cell r="B7336" t="str">
            <v>CURSO DE CAPACITAÇÃO PARA PASTILHEIRO (ENCARGOS COMPLEMENTARES) - HORISTA</v>
          </cell>
          <cell r="C7336" t="str">
            <v>H</v>
          </cell>
          <cell r="D7336">
            <v>0</v>
          </cell>
          <cell r="E7336">
            <v>0.37</v>
          </cell>
          <cell r="F7336">
            <v>0.37</v>
          </cell>
        </row>
        <row r="7337">
          <cell r="A7337">
            <v>95371</v>
          </cell>
          <cell r="B7337" t="str">
            <v>CURSO DE CAPACITAÇÃO PARA PEDREIRO (ENCARGOS COMPLEMENTARES) - HORISTA</v>
          </cell>
          <cell r="C7337" t="str">
            <v>H</v>
          </cell>
          <cell r="D7337">
            <v>0</v>
          </cell>
          <cell r="E7337">
            <v>0.53</v>
          </cell>
          <cell r="F7337">
            <v>0.53</v>
          </cell>
        </row>
        <row r="7338">
          <cell r="A7338">
            <v>95372</v>
          </cell>
          <cell r="B7338" t="str">
            <v>CURSO DE CAPACITAÇÃO PARA PINTOR (ENCARGOS COMPLEMENTARES) - HORISTA</v>
          </cell>
          <cell r="C7338" t="str">
            <v>H</v>
          </cell>
          <cell r="D7338">
            <v>0</v>
          </cell>
          <cell r="E7338">
            <v>0.37</v>
          </cell>
          <cell r="F7338">
            <v>0.37</v>
          </cell>
        </row>
        <row r="7339">
          <cell r="A7339">
            <v>95373</v>
          </cell>
          <cell r="B7339" t="str">
            <v>CURSO DE CAPACITAÇÃO PARA PINTOR DE LETREIROS (ENCARGOS COMPLEMENTARES) - HORISTA</v>
          </cell>
          <cell r="C7339" t="str">
            <v>H</v>
          </cell>
          <cell r="D7339">
            <v>0</v>
          </cell>
          <cell r="E7339">
            <v>0.36</v>
          </cell>
          <cell r="F7339">
            <v>0.36</v>
          </cell>
        </row>
        <row r="7340">
          <cell r="A7340">
            <v>95374</v>
          </cell>
          <cell r="B7340" t="str">
            <v>CURSO DE CAPACITAÇÃO PARA PINTOR PARA TINTA EPÓXI (ENCARGOS COMPLEMENTARES) - HORISTA</v>
          </cell>
          <cell r="C7340" t="str">
            <v>H</v>
          </cell>
          <cell r="D7340">
            <v>0</v>
          </cell>
          <cell r="E7340">
            <v>0.37</v>
          </cell>
          <cell r="F7340">
            <v>0.37</v>
          </cell>
        </row>
        <row r="7341">
          <cell r="A7341">
            <v>95375</v>
          </cell>
          <cell r="B7341" t="str">
            <v>CURSO DE CAPACITAÇÃO PARA POCEIRO (ENCARGOS COMPLEMENTARES) - HORISTA</v>
          </cell>
          <cell r="C7341" t="str">
            <v>H</v>
          </cell>
          <cell r="D7341">
            <v>0</v>
          </cell>
          <cell r="E7341">
            <v>0.41</v>
          </cell>
          <cell r="F7341">
            <v>0.41</v>
          </cell>
        </row>
        <row r="7342">
          <cell r="A7342">
            <v>95376</v>
          </cell>
          <cell r="B7342" t="str">
            <v>CURSO DE CAPACITAÇÃO PARA RASTELEIRO (ENCARGOS COMPLEMENTARES) - HORISTA</v>
          </cell>
          <cell r="C7342" t="str">
            <v>H</v>
          </cell>
          <cell r="D7342">
            <v>0</v>
          </cell>
          <cell r="E7342">
            <v>0.11</v>
          </cell>
          <cell r="F7342">
            <v>0.11</v>
          </cell>
        </row>
        <row r="7343">
          <cell r="A7343">
            <v>95377</v>
          </cell>
          <cell r="B7343" t="str">
            <v>CURSO DE CAPACITAÇÃO PARA SERRALHEIRO (ENCARGOS COMPLEMENTARES) - HORISTA</v>
          </cell>
          <cell r="C7343" t="str">
            <v>H</v>
          </cell>
          <cell r="D7343">
            <v>0</v>
          </cell>
          <cell r="E7343">
            <v>0.28999999999999998</v>
          </cell>
          <cell r="F7343">
            <v>0.28999999999999998</v>
          </cell>
        </row>
        <row r="7344">
          <cell r="A7344">
            <v>95378</v>
          </cell>
          <cell r="B7344" t="str">
            <v>CURSO DE CAPACITAÇÃO PARA SERVENTE (ENCARGOS COMPLEMENTARES) - HORISTA</v>
          </cell>
          <cell r="C7344" t="str">
            <v>H</v>
          </cell>
          <cell r="D7344">
            <v>0</v>
          </cell>
          <cell r="E7344">
            <v>0.38</v>
          </cell>
          <cell r="F7344">
            <v>0.38</v>
          </cell>
        </row>
        <row r="7345">
          <cell r="A7345">
            <v>95379</v>
          </cell>
          <cell r="B7345" t="str">
            <v>CURSO DE CAPACITAÇÃO PARA SOLDADOR (ENCARGOS COMPLEMENTARES) - HORISTA</v>
          </cell>
          <cell r="C7345" t="str">
            <v>H</v>
          </cell>
          <cell r="D7345">
            <v>0</v>
          </cell>
          <cell r="E7345">
            <v>0.28999999999999998</v>
          </cell>
          <cell r="F7345">
            <v>0.28999999999999998</v>
          </cell>
        </row>
        <row r="7346">
          <cell r="A7346">
            <v>95380</v>
          </cell>
          <cell r="B7346" t="str">
            <v>CURSO DE CAPACITAÇÃO PARA SOLDADOR A (PARA SOLDA A SER TESTADA COM RAIOS  X ) (ENCARGOS COMPLEMENTARES) - HORISTA</v>
          </cell>
          <cell r="C7346" t="str">
            <v>H</v>
          </cell>
          <cell r="D7346">
            <v>0</v>
          </cell>
          <cell r="E7346">
            <v>0.24</v>
          </cell>
          <cell r="F7346">
            <v>0.24</v>
          </cell>
        </row>
        <row r="7347">
          <cell r="A7347">
            <v>95382</v>
          </cell>
          <cell r="B7347" t="str">
            <v>CURSO DE CAPACITAÇÃO PARA TAQUEADOR OU TAQUEIRO (ENCARGOS COMPLEMENTARES) - HORISTA</v>
          </cell>
          <cell r="C7347" t="str">
            <v>H</v>
          </cell>
          <cell r="D7347">
            <v>0</v>
          </cell>
          <cell r="E7347">
            <v>0.28999999999999998</v>
          </cell>
          <cell r="F7347">
            <v>0.28999999999999998</v>
          </cell>
        </row>
        <row r="7348">
          <cell r="A7348">
            <v>95383</v>
          </cell>
          <cell r="B7348" t="str">
            <v>CURSO DE CAPACITAÇÃO PARA TÉCNICO DE LABORATÓRIO (ENCARGOS COMPLEMENTARES) - HORISTA</v>
          </cell>
          <cell r="C7348" t="str">
            <v>H</v>
          </cell>
          <cell r="D7348">
            <v>0</v>
          </cell>
          <cell r="E7348">
            <v>0.3</v>
          </cell>
          <cell r="F7348">
            <v>0.3</v>
          </cell>
        </row>
        <row r="7349">
          <cell r="A7349">
            <v>95384</v>
          </cell>
          <cell r="B7349" t="str">
            <v>CURSO DE CAPACITAÇÃO PARA TÉCNICO DE SONDAGEM (ENCARGOS COMPLEMENTARES) - HORISTA</v>
          </cell>
          <cell r="C7349" t="str">
            <v>H</v>
          </cell>
          <cell r="D7349">
            <v>0</v>
          </cell>
          <cell r="E7349">
            <v>0.28999999999999998</v>
          </cell>
          <cell r="F7349">
            <v>0.28999999999999998</v>
          </cell>
        </row>
        <row r="7350">
          <cell r="A7350">
            <v>95385</v>
          </cell>
          <cell r="B7350" t="str">
            <v>CURSO DE CAPACITAÇÃO PARA TELHADISTA (ENCARGOS COMPLEMENTARES) - HORISTA</v>
          </cell>
          <cell r="C7350" t="str">
            <v>H</v>
          </cell>
          <cell r="D7350">
            <v>0</v>
          </cell>
          <cell r="E7350">
            <v>0.28000000000000003</v>
          </cell>
          <cell r="F7350">
            <v>0.28000000000000003</v>
          </cell>
        </row>
        <row r="7351">
          <cell r="A7351">
            <v>95386</v>
          </cell>
          <cell r="B7351" t="str">
            <v>CURSO DE CAPACITAÇÃO PARA TRATORISTA (ENCARGOS COMPLEMENTARES) - HORISTA</v>
          </cell>
          <cell r="C7351" t="str">
            <v>H</v>
          </cell>
          <cell r="D7351">
            <v>0</v>
          </cell>
          <cell r="E7351">
            <v>0.28000000000000003</v>
          </cell>
          <cell r="F7351">
            <v>0.28000000000000003</v>
          </cell>
        </row>
        <row r="7352">
          <cell r="A7352">
            <v>95387</v>
          </cell>
          <cell r="B7352" t="str">
            <v>CURSO DE CAPACITAÇÃO PARA VIDRACEIRO (ENCARGOS COMPLEMENTARES) - HORISTA</v>
          </cell>
          <cell r="C7352" t="str">
            <v>H</v>
          </cell>
          <cell r="D7352">
            <v>0</v>
          </cell>
          <cell r="E7352">
            <v>0.38</v>
          </cell>
          <cell r="F7352">
            <v>0.38</v>
          </cell>
        </row>
        <row r="7353">
          <cell r="A7353">
            <v>95389</v>
          </cell>
          <cell r="B7353" t="str">
            <v>CURSO DE CAPACITAÇÃO PARA OPERADOR DE BETONEIRA ESTACIONÁRIA/MISTURADOR (ENCARGOS COMPLEMENTARES) - HORISTA</v>
          </cell>
          <cell r="C7353" t="str">
            <v>H</v>
          </cell>
          <cell r="D7353">
            <v>0</v>
          </cell>
          <cell r="E7353">
            <v>0.19</v>
          </cell>
          <cell r="F7353">
            <v>0.19</v>
          </cell>
        </row>
        <row r="7354">
          <cell r="A7354">
            <v>95390</v>
          </cell>
          <cell r="B7354" t="str">
            <v>CURSO DE CAPACITAÇÃO PARA JARDINEIRO (ENCARGOS COMPLEMENTARES) - HORISTA</v>
          </cell>
          <cell r="C7354" t="str">
            <v>H</v>
          </cell>
          <cell r="D7354">
            <v>0</v>
          </cell>
          <cell r="E7354">
            <v>0.09</v>
          </cell>
          <cell r="F7354">
            <v>0.09</v>
          </cell>
        </row>
        <row r="7355">
          <cell r="A7355">
            <v>95391</v>
          </cell>
          <cell r="B7355" t="str">
            <v>CURSO DE CAPACITAÇÃO PARA DESENHISTA DETALHISTA (ENCARGOS COMPLEMENTARES) - HORISTA</v>
          </cell>
          <cell r="C7355" t="str">
            <v>H</v>
          </cell>
          <cell r="D7355">
            <v>0</v>
          </cell>
          <cell r="E7355">
            <v>0.2</v>
          </cell>
          <cell r="F7355">
            <v>0.2</v>
          </cell>
        </row>
        <row r="7356">
          <cell r="A7356">
            <v>95392</v>
          </cell>
          <cell r="B7356" t="str">
            <v>CURSO DE CAPACITAÇÃO PARA ALMOXARIFE (ENCARGOS COMPLEMENTARES) - HORISTA</v>
          </cell>
          <cell r="C7356" t="str">
            <v>H</v>
          </cell>
          <cell r="D7356">
            <v>0</v>
          </cell>
          <cell r="E7356">
            <v>0.12</v>
          </cell>
          <cell r="F7356">
            <v>0.12</v>
          </cell>
        </row>
        <row r="7357">
          <cell r="A7357">
            <v>95393</v>
          </cell>
          <cell r="B7357" t="str">
            <v>CURSO DE CAPACITAÇÃO PARA APONTADOR OU APROPRIADOR (ENCARGOS COMPLEMENTARES) - HORISTA</v>
          </cell>
          <cell r="C7357" t="str">
            <v>H</v>
          </cell>
          <cell r="D7357">
            <v>0</v>
          </cell>
          <cell r="E7357">
            <v>0.47</v>
          </cell>
          <cell r="F7357">
            <v>0.47</v>
          </cell>
        </row>
        <row r="7358">
          <cell r="A7358">
            <v>95394</v>
          </cell>
          <cell r="B7358" t="str">
            <v>CURSO DE CAPACITAÇÃO PARA ARQUITETO DE OBRA JÚNIOR (ENCARGOS COMPLEMENTARES) - HORISTA</v>
          </cell>
          <cell r="C7358" t="str">
            <v>H</v>
          </cell>
          <cell r="D7358">
            <v>0</v>
          </cell>
          <cell r="E7358">
            <v>0.96</v>
          </cell>
          <cell r="F7358">
            <v>0.96</v>
          </cell>
        </row>
        <row r="7359">
          <cell r="A7359">
            <v>95395</v>
          </cell>
          <cell r="B7359" t="str">
            <v>CURSO DE CAPACITAÇÃO PARA ARQUITETO DE OBRA PLENO (ENCARGOS COMPLEMENTARES) - HORISTA</v>
          </cell>
          <cell r="C7359" t="str">
            <v>H</v>
          </cell>
          <cell r="D7359">
            <v>0</v>
          </cell>
          <cell r="E7359">
            <v>1.01</v>
          </cell>
          <cell r="F7359">
            <v>1.01</v>
          </cell>
        </row>
        <row r="7360">
          <cell r="A7360">
            <v>95396</v>
          </cell>
          <cell r="B7360" t="str">
            <v>CURSO DE CAPACITAÇÃO PARA ARQUITETO DE OBRA SÊNIOR (ENCARGOS COMPLEMENTARES) - HORISTA</v>
          </cell>
          <cell r="C7360" t="str">
            <v>H</v>
          </cell>
          <cell r="D7360">
            <v>0</v>
          </cell>
          <cell r="E7360">
            <v>1.06</v>
          </cell>
          <cell r="F7360">
            <v>1.06</v>
          </cell>
        </row>
        <row r="7361">
          <cell r="A7361">
            <v>95397</v>
          </cell>
          <cell r="B7361" t="str">
            <v>CURSO DE CAPACITAÇÃO PARA AUXILIAR DE DESENHISTA (ENCARGOS COMPLEMENTARES) - HORISTA</v>
          </cell>
          <cell r="C7361" t="str">
            <v>H</v>
          </cell>
          <cell r="D7361">
            <v>0</v>
          </cell>
          <cell r="E7361">
            <v>0.08</v>
          </cell>
          <cell r="F7361">
            <v>0.08</v>
          </cell>
        </row>
        <row r="7362">
          <cell r="A7362">
            <v>95398</v>
          </cell>
          <cell r="B7362" t="str">
            <v>CURSO DE CAPACITAÇÃO PARA AUXILIAR DE ESCRITÓRIO (ENCARGOS COMPLEMENTARES) - HORISTA</v>
          </cell>
          <cell r="C7362" t="str">
            <v>H</v>
          </cell>
          <cell r="D7362">
            <v>0</v>
          </cell>
          <cell r="E7362">
            <v>0.1</v>
          </cell>
          <cell r="F7362">
            <v>0.1</v>
          </cell>
        </row>
        <row r="7363">
          <cell r="A7363">
            <v>95399</v>
          </cell>
          <cell r="B7363" t="str">
            <v>CURSO DE CAPACITAÇÃO PARA DESENHISTA COPISTA (ENCARGOS COMPLEMENTARES) - HORISTA</v>
          </cell>
          <cell r="C7363" t="str">
            <v>H</v>
          </cell>
          <cell r="D7363">
            <v>0</v>
          </cell>
          <cell r="E7363">
            <v>0.06</v>
          </cell>
          <cell r="F7363">
            <v>0.06</v>
          </cell>
        </row>
        <row r="7364">
          <cell r="A7364">
            <v>95400</v>
          </cell>
          <cell r="B7364" t="str">
            <v>CURSO DE CAPACITAÇÃO PARA DESENHISTA PROJETISTA (ENCARGOS COMPLEMENTARES) - HORISTA</v>
          </cell>
          <cell r="C7364" t="str">
            <v>H</v>
          </cell>
          <cell r="D7364">
            <v>0</v>
          </cell>
          <cell r="E7364">
            <v>0.1</v>
          </cell>
          <cell r="F7364">
            <v>0.1</v>
          </cell>
        </row>
        <row r="7365">
          <cell r="A7365">
            <v>95401</v>
          </cell>
          <cell r="B7365" t="str">
            <v>CURSO DE CAPACITAÇÃO PARA ENCARREGADO GERAL (ENCARGOS COMPLEMENTARES) - HORISTA</v>
          </cell>
          <cell r="C7365" t="str">
            <v>H</v>
          </cell>
          <cell r="D7365">
            <v>0</v>
          </cell>
          <cell r="E7365">
            <v>0.76</v>
          </cell>
          <cell r="F7365">
            <v>0.76</v>
          </cell>
        </row>
        <row r="7366">
          <cell r="A7366">
            <v>95402</v>
          </cell>
          <cell r="B7366" t="str">
            <v>CURSO DE CAPACITAÇÃO PARA ENGENHEIRO CIVIL DE OBRA JÚNIOR (ENCARGOS COMPLEMENTARES) - HORISTA</v>
          </cell>
          <cell r="C7366" t="str">
            <v>H</v>
          </cell>
          <cell r="D7366">
            <v>0</v>
          </cell>
          <cell r="E7366">
            <v>1.73</v>
          </cell>
          <cell r="F7366">
            <v>1.73</v>
          </cell>
        </row>
        <row r="7367">
          <cell r="A7367">
            <v>95403</v>
          </cell>
          <cell r="B7367" t="str">
            <v>CURSO DE CAPACITAÇÃO PARA ENGENHEIRO CIVIL DE OBRA PLENO (ENCARGOS COMPLEMENTARES) - HORISTA</v>
          </cell>
          <cell r="C7367" t="str">
            <v>H</v>
          </cell>
          <cell r="D7367">
            <v>0</v>
          </cell>
          <cell r="E7367">
            <v>1.93</v>
          </cell>
          <cell r="F7367">
            <v>1.93</v>
          </cell>
        </row>
        <row r="7368">
          <cell r="A7368">
            <v>95404</v>
          </cell>
          <cell r="B7368" t="str">
            <v>CURSO DE CAPACITAÇÃO PARA ENGENHEIRO CIVIL DE OBRA SÊNIOR (ENCARGOS COMPLEMENTARES) - HORISTA</v>
          </cell>
          <cell r="C7368" t="str">
            <v>H</v>
          </cell>
          <cell r="D7368">
            <v>0</v>
          </cell>
          <cell r="E7368">
            <v>2.14</v>
          </cell>
          <cell r="F7368">
            <v>2.14</v>
          </cell>
        </row>
        <row r="7369">
          <cell r="A7369">
            <v>95405</v>
          </cell>
          <cell r="B7369" t="str">
            <v>CURSO DE CAPACITAÇÃO PARA MESTRE DE OBRAS (ENCARGOS COMPLEMENTARES) - HORISTA</v>
          </cell>
          <cell r="C7369" t="str">
            <v>H</v>
          </cell>
          <cell r="D7369">
            <v>0</v>
          </cell>
          <cell r="E7369">
            <v>1.3</v>
          </cell>
          <cell r="F7369">
            <v>1.3</v>
          </cell>
        </row>
        <row r="7370">
          <cell r="A7370">
            <v>95406</v>
          </cell>
          <cell r="B7370" t="str">
            <v>CURSO DE CAPACITAÇÃO PARA TOPÓGRAFO (ENCARGOS COMPLEMENTARES) - HORISTA</v>
          </cell>
          <cell r="C7370" t="str">
            <v>H</v>
          </cell>
          <cell r="D7370">
            <v>0</v>
          </cell>
          <cell r="E7370">
            <v>0.21</v>
          </cell>
          <cell r="F7370">
            <v>0.21</v>
          </cell>
        </row>
        <row r="7371">
          <cell r="A7371">
            <v>95408</v>
          </cell>
          <cell r="B7371" t="str">
            <v>CURSO DE CAPACITAÇÃO  PARA MOTORISTA DE CAMINHÃO (ENCARGOS COMPLEMENTARES) - MENSALISTA</v>
          </cell>
          <cell r="C7371" t="str">
            <v>MES</v>
          </cell>
          <cell r="D7371">
            <v>0</v>
          </cell>
          <cell r="E7371">
            <v>17.260000000000002</v>
          </cell>
          <cell r="F7371">
            <v>17.260000000000002</v>
          </cell>
        </row>
        <row r="7372">
          <cell r="A7372">
            <v>95409</v>
          </cell>
          <cell r="B7372" t="str">
            <v>CURSO DE CAPACITAÇÃO PARA DESENHISTA DETALHISTA (ENCARGOS COMPLEMENTARES) - MENSALISTA</v>
          </cell>
          <cell r="C7372" t="str">
            <v>MES</v>
          </cell>
          <cell r="D7372">
            <v>0</v>
          </cell>
          <cell r="E7372">
            <v>26.23</v>
          </cell>
          <cell r="F7372">
            <v>26.23</v>
          </cell>
        </row>
        <row r="7373">
          <cell r="A7373">
            <v>95410</v>
          </cell>
          <cell r="B7373" t="str">
            <v>CURSO DE CAPACITAÇÃO PARA DESENHISTA COPISTA (ENCARGOS COMPLEMENTARES) - MENSALISTA</v>
          </cell>
          <cell r="C7373" t="str">
            <v>MES</v>
          </cell>
          <cell r="D7373">
            <v>0</v>
          </cell>
          <cell r="E7373">
            <v>8.64</v>
          </cell>
          <cell r="F7373">
            <v>8.64</v>
          </cell>
        </row>
        <row r="7374">
          <cell r="A7374">
            <v>95411</v>
          </cell>
          <cell r="B7374" t="str">
            <v>CURSO DE CAPACITAÇÃO PARA DESENHISTA PROJETISTA (ENCARGOS COMPLEMENTARES) - MENSALISTA</v>
          </cell>
          <cell r="C7374" t="str">
            <v>MES</v>
          </cell>
          <cell r="D7374">
            <v>0</v>
          </cell>
          <cell r="E7374">
            <v>13.89</v>
          </cell>
          <cell r="F7374">
            <v>13.89</v>
          </cell>
        </row>
        <row r="7375">
          <cell r="A7375">
            <v>95412</v>
          </cell>
          <cell r="B7375" t="str">
            <v>CURSO DE CAPACITAÇÃO PARA AUXILIAR DE DESENHISTA (ENCARGOS COMPLEMENTARES) - MENSALISTA</v>
          </cell>
          <cell r="C7375" t="str">
            <v>MES</v>
          </cell>
          <cell r="D7375">
            <v>0</v>
          </cell>
          <cell r="E7375">
            <v>11.73</v>
          </cell>
          <cell r="F7375">
            <v>11.73</v>
          </cell>
        </row>
        <row r="7376">
          <cell r="A7376">
            <v>95413</v>
          </cell>
          <cell r="B7376" t="str">
            <v>CURSO DE CAPACITAÇÃO PARA ALMOXARIFE (ENCARGOS COMPLEMENTARES) - MENSALISTA</v>
          </cell>
          <cell r="C7376" t="str">
            <v>MES</v>
          </cell>
          <cell r="D7376">
            <v>0</v>
          </cell>
          <cell r="E7376">
            <v>16.940000000000001</v>
          </cell>
          <cell r="F7376">
            <v>16.940000000000001</v>
          </cell>
        </row>
        <row r="7377">
          <cell r="A7377">
            <v>95414</v>
          </cell>
          <cell r="B7377" t="str">
            <v>CURSO DE CAPACITAÇÃO PARA APONTADOR OU APROPRIADOR (ENCARGOS COMPLEMENTARES) - MENSALISTA</v>
          </cell>
          <cell r="C7377" t="str">
            <v>MES</v>
          </cell>
          <cell r="D7377">
            <v>0</v>
          </cell>
          <cell r="E7377">
            <v>62.35</v>
          </cell>
          <cell r="F7377">
            <v>62.35</v>
          </cell>
        </row>
        <row r="7378">
          <cell r="A7378">
            <v>95415</v>
          </cell>
          <cell r="B7378" t="str">
            <v>CURSO DE CAPACITAÇÃO PARA ENGENHEIRO CIVIL DE OBRA JÚNIOR (ENCARGOS COMPLEMENTARES) - MENSALISTA</v>
          </cell>
          <cell r="C7378" t="str">
            <v>MES</v>
          </cell>
          <cell r="D7378">
            <v>0</v>
          </cell>
          <cell r="E7378">
            <v>227.34</v>
          </cell>
          <cell r="F7378">
            <v>227.34</v>
          </cell>
        </row>
        <row r="7379">
          <cell r="A7379">
            <v>95416</v>
          </cell>
          <cell r="B7379" t="str">
            <v>CURSO DE CAPACITAÇÃO PARA AUXILIAR DE ESCRITÓRIO (ENCARGOS COMPLEMENTARES) - MENSALISTA</v>
          </cell>
          <cell r="C7379" t="str">
            <v>MES</v>
          </cell>
          <cell r="D7379">
            <v>0</v>
          </cell>
          <cell r="E7379">
            <v>13.57</v>
          </cell>
          <cell r="F7379">
            <v>13.57</v>
          </cell>
        </row>
        <row r="7380">
          <cell r="A7380">
            <v>95417</v>
          </cell>
          <cell r="B7380" t="str">
            <v>CURSO DE CAPACITAÇÃO PARA ENGENHEIRO CIVIL DE OBRA PLENO (ENCARGOS COMPLEMENTARES) - MENSALISTA</v>
          </cell>
          <cell r="C7380" t="str">
            <v>MES</v>
          </cell>
          <cell r="D7380">
            <v>0</v>
          </cell>
          <cell r="E7380">
            <v>253.63</v>
          </cell>
          <cell r="F7380">
            <v>253.63</v>
          </cell>
        </row>
        <row r="7381">
          <cell r="A7381">
            <v>95418</v>
          </cell>
          <cell r="B7381" t="str">
            <v>CURSO DE CAPACITAÇÃO PARA ENGENHEIRO CIVIL DE OBRA SÊNIOR (ENCARGOS COMPLEMENTARES) - MENSALISTA</v>
          </cell>
          <cell r="C7381" t="str">
            <v>MES</v>
          </cell>
          <cell r="D7381">
            <v>0</v>
          </cell>
          <cell r="E7381">
            <v>280.16000000000003</v>
          </cell>
          <cell r="F7381">
            <v>280.16000000000003</v>
          </cell>
        </row>
        <row r="7382">
          <cell r="A7382">
            <v>95419</v>
          </cell>
          <cell r="B7382" t="str">
            <v>CURSO DE CAPACITAÇÃO PARA ARQUITETO JÚNIOR (ENCARGOS COMPLEMENTARES) - MENSALISTA</v>
          </cell>
          <cell r="C7382" t="str">
            <v>MES</v>
          </cell>
          <cell r="D7382">
            <v>0</v>
          </cell>
          <cell r="E7382">
            <v>125.7</v>
          </cell>
          <cell r="F7382">
            <v>125.7</v>
          </cell>
        </row>
        <row r="7383">
          <cell r="A7383">
            <v>95420</v>
          </cell>
          <cell r="B7383" t="str">
            <v>CURSO DE CAPACITAÇÃO PARA ARQUITETO PLENO (ENCARGOS COMPLEMENTARES) - MENSALISTA</v>
          </cell>
          <cell r="C7383" t="str">
            <v>MES</v>
          </cell>
          <cell r="D7383">
            <v>0</v>
          </cell>
          <cell r="E7383">
            <v>133.16999999999999</v>
          </cell>
          <cell r="F7383">
            <v>133.16999999999999</v>
          </cell>
        </row>
        <row r="7384">
          <cell r="A7384">
            <v>95421</v>
          </cell>
          <cell r="B7384" t="str">
            <v>CURSO DE CAPACITAÇÃO PARA ARQUITETO SÊNIOR (ENCARGOS COMPLEMENTARES) - MENSALISTA</v>
          </cell>
          <cell r="C7384" t="str">
            <v>MES</v>
          </cell>
          <cell r="D7384">
            <v>0</v>
          </cell>
          <cell r="E7384">
            <v>139.57</v>
          </cell>
          <cell r="F7384">
            <v>139.57</v>
          </cell>
        </row>
        <row r="7385">
          <cell r="A7385">
            <v>95422</v>
          </cell>
          <cell r="B7385" t="str">
            <v>CURSO DE CAPACITAÇÃO PARA ENCARREGADO GERAL DE OBRAS (ENCARGOS COMPLEMENTARES) - MENSALISTA</v>
          </cell>
          <cell r="C7385" t="str">
            <v>MES</v>
          </cell>
          <cell r="D7385">
            <v>0</v>
          </cell>
          <cell r="E7385">
            <v>99.81</v>
          </cell>
          <cell r="F7385">
            <v>99.81</v>
          </cell>
        </row>
        <row r="7386">
          <cell r="A7386">
            <v>95423</v>
          </cell>
          <cell r="B7386" t="str">
            <v>CURSO DE CAPACITAÇÃO PARA MESTRE DE OBRAS (ENCARGOS COMPLEMENTARES) - MENSALISTA</v>
          </cell>
          <cell r="C7386" t="str">
            <v>MES</v>
          </cell>
          <cell r="D7386">
            <v>0</v>
          </cell>
          <cell r="E7386">
            <v>170.94</v>
          </cell>
          <cell r="F7386">
            <v>170.94</v>
          </cell>
        </row>
        <row r="7387">
          <cell r="A7387">
            <v>95424</v>
          </cell>
          <cell r="B7387" t="str">
            <v>CURSO DE CAPACITAÇÃO PARA TOPÓGRAFO (ENCARGOS COMPLEMENTARES) - MENSALISTA</v>
          </cell>
          <cell r="C7387" t="str">
            <v>MES</v>
          </cell>
          <cell r="D7387">
            <v>0</v>
          </cell>
          <cell r="E7387">
            <v>27.7</v>
          </cell>
          <cell r="F7387">
            <v>27.7</v>
          </cell>
        </row>
        <row r="7388">
          <cell r="A7388">
            <v>100288</v>
          </cell>
          <cell r="B7388" t="str">
            <v>CURSO DE CAPACITAÇÃO PARA VIGIA DIURNO (ENCARGOS COMPLEMENTARES) - HORISTA</v>
          </cell>
          <cell r="C7388" t="str">
            <v>H</v>
          </cell>
          <cell r="D7388">
            <v>0</v>
          </cell>
          <cell r="E7388">
            <v>0.1</v>
          </cell>
          <cell r="F7388">
            <v>0.1</v>
          </cell>
        </row>
        <row r="7389">
          <cell r="A7389">
            <v>100289</v>
          </cell>
          <cell r="B7389" t="str">
            <v>VIGIA DIURNO COM ENCARGOS COMPLEMENTARES</v>
          </cell>
          <cell r="C7389" t="str">
            <v>H</v>
          </cell>
          <cell r="D7389">
            <v>8.32</v>
          </cell>
          <cell r="E7389">
            <v>17.579999999999998</v>
          </cell>
          <cell r="F7389">
            <v>25.9</v>
          </cell>
        </row>
        <row r="7390">
          <cell r="A7390">
            <v>100290</v>
          </cell>
          <cell r="B7390" t="str">
            <v>CURSO DE CAPACITAÇÃO PARA AUXILIAR DE ALMOXARIFE (ENCARGOS COMPLEMENTARES) - HORISTA</v>
          </cell>
          <cell r="C7390" t="str">
            <v>H</v>
          </cell>
          <cell r="D7390">
            <v>0</v>
          </cell>
          <cell r="E7390">
            <v>0.09</v>
          </cell>
          <cell r="F7390">
            <v>0.09</v>
          </cell>
        </row>
        <row r="7391">
          <cell r="A7391">
            <v>100291</v>
          </cell>
          <cell r="B7391" t="str">
            <v>CURSO DE CAPACITAÇÃO PARA AJUDANTE DE PINTOR (ENCARGOS COMPLEMENTARES) - HORISTA</v>
          </cell>
          <cell r="C7391" t="str">
            <v>H</v>
          </cell>
          <cell r="D7391">
            <v>0</v>
          </cell>
          <cell r="E7391">
            <v>0.28000000000000003</v>
          </cell>
          <cell r="F7391">
            <v>0.28000000000000003</v>
          </cell>
        </row>
        <row r="7392">
          <cell r="A7392">
            <v>100293</v>
          </cell>
          <cell r="B7392" t="str">
            <v>CURSO DE CAPACITAÇÃO PARA AUXILIAR DE AZULEJISTA (ENCARGOS COMPLEMENTARES) - HORISTA</v>
          </cell>
          <cell r="C7392" t="str">
            <v>H</v>
          </cell>
          <cell r="D7392">
            <v>0</v>
          </cell>
          <cell r="E7392">
            <v>0.26</v>
          </cell>
          <cell r="F7392">
            <v>0.26</v>
          </cell>
        </row>
        <row r="7393">
          <cell r="A7393">
            <v>100295</v>
          </cell>
          <cell r="B7393" t="str">
            <v>CURSO DE CAPACITAÇÃO PARA MONTADOR DE ELETROELETRONICOS (ENCARGOS COMPLEMENTARES) - HORISTA</v>
          </cell>
          <cell r="C7393" t="str">
            <v>H</v>
          </cell>
          <cell r="D7393">
            <v>0</v>
          </cell>
          <cell r="E7393">
            <v>0.66</v>
          </cell>
          <cell r="F7393">
            <v>0.66</v>
          </cell>
        </row>
        <row r="7394">
          <cell r="A7394">
            <v>100298</v>
          </cell>
          <cell r="B7394" t="str">
            <v>CURSO DE CAPACITAÇÃO PARA MECÂNICO DE REFRIGERAÇÃO (ENCARGOS COMPLEMENTARES) - HORISTA</v>
          </cell>
          <cell r="C7394" t="str">
            <v>H</v>
          </cell>
          <cell r="D7394">
            <v>0</v>
          </cell>
          <cell r="E7394">
            <v>0.78</v>
          </cell>
          <cell r="F7394">
            <v>0.78</v>
          </cell>
        </row>
        <row r="7395">
          <cell r="A7395">
            <v>100299</v>
          </cell>
          <cell r="B7395" t="str">
            <v>CURSO DE CAPACITAÇÃO PARA TÉCNICO EM SEGURANÇA DO TRABALHO (ENCARGOS COMPLEMENTARES) - HORISTA</v>
          </cell>
          <cell r="C7395" t="str">
            <v>H</v>
          </cell>
          <cell r="D7395">
            <v>0</v>
          </cell>
          <cell r="E7395">
            <v>0.61</v>
          </cell>
          <cell r="F7395">
            <v>0.61</v>
          </cell>
        </row>
        <row r="7396">
          <cell r="A7396">
            <v>100300</v>
          </cell>
          <cell r="B7396" t="str">
            <v>AUXILIAR DE ALMOXARIFE COM ENCARGOS COMPLEMENTARES</v>
          </cell>
          <cell r="C7396" t="str">
            <v>H</v>
          </cell>
          <cell r="D7396">
            <v>2.2299999999999969</v>
          </cell>
          <cell r="E7396">
            <v>17.010000000000002</v>
          </cell>
          <cell r="F7396">
            <v>19.239999999999998</v>
          </cell>
        </row>
        <row r="7397">
          <cell r="A7397">
            <v>100301</v>
          </cell>
          <cell r="B7397" t="str">
            <v>AJUDANTE DE PINTOR COM ENCARGOS COMPLEMENTARES</v>
          </cell>
          <cell r="C7397" t="str">
            <v>H</v>
          </cell>
          <cell r="D7397">
            <v>10.080000000000002</v>
          </cell>
          <cell r="E7397">
            <v>17.22</v>
          </cell>
          <cell r="F7397">
            <v>27.3</v>
          </cell>
        </row>
        <row r="7398">
          <cell r="A7398">
            <v>100303</v>
          </cell>
          <cell r="B7398" t="str">
            <v>AUXILIAR DE AZULEJISTA COM ENCARGOS COMPLEMENTARES</v>
          </cell>
          <cell r="C7398" t="str">
            <v>H</v>
          </cell>
          <cell r="D7398">
            <v>8.44</v>
          </cell>
          <cell r="E7398">
            <v>15.87</v>
          </cell>
          <cell r="F7398">
            <v>24.31</v>
          </cell>
        </row>
        <row r="7399">
          <cell r="A7399">
            <v>100307</v>
          </cell>
          <cell r="B7399" t="str">
            <v>MONTADOR DE ELETROELETRÔNICOS COM ENCARGOS COMPLEMENTARES</v>
          </cell>
          <cell r="C7399" t="str">
            <v>H</v>
          </cell>
          <cell r="D7399">
            <v>8.43</v>
          </cell>
          <cell r="E7399">
            <v>19.38</v>
          </cell>
          <cell r="F7399">
            <v>27.81</v>
          </cell>
        </row>
        <row r="7400">
          <cell r="A7400">
            <v>100308</v>
          </cell>
          <cell r="B7400" t="str">
            <v>MECÂNICO DE REFRIGERAÇÃO COM ENCARGOS COMPLEMENTARES</v>
          </cell>
          <cell r="C7400" t="str">
            <v>H</v>
          </cell>
          <cell r="D7400">
            <v>8.43</v>
          </cell>
          <cell r="E7400">
            <v>25.35</v>
          </cell>
          <cell r="F7400">
            <v>33.78</v>
          </cell>
        </row>
        <row r="7401">
          <cell r="A7401">
            <v>100309</v>
          </cell>
          <cell r="B7401" t="str">
            <v>TÉCNICO EM SEGURANÇA DO TRABALHO COM ENCARGOS COMPLEMENTARES</v>
          </cell>
          <cell r="C7401" t="str">
            <v>H</v>
          </cell>
          <cell r="D7401">
            <v>2.2300000000000004</v>
          </cell>
          <cell r="E7401">
            <v>30.13</v>
          </cell>
          <cell r="F7401">
            <v>32.36</v>
          </cell>
        </row>
        <row r="7402">
          <cell r="A7402">
            <v>100310</v>
          </cell>
          <cell r="B7402" t="str">
            <v>CURSO DE CAPACITAÇÃO PARA AUXILIAR DE ALMOXARIFE (ENCARGOS COMPLEMENTARES) - MENSALISTA</v>
          </cell>
          <cell r="C7402" t="str">
            <v>MES</v>
          </cell>
          <cell r="D7402">
            <v>0</v>
          </cell>
          <cell r="E7402">
            <v>12.97</v>
          </cell>
          <cell r="F7402">
            <v>12.97</v>
          </cell>
        </row>
        <row r="7403">
          <cell r="A7403">
            <v>100315</v>
          </cell>
          <cell r="B7403" t="str">
            <v>CURSO DE CAPACITAÇÃO PARA TÉCNICO EM SEGURANÇA DO TRABALHO (ENCARGOS COMPLEMENTARES) - MENSALISTA</v>
          </cell>
          <cell r="C7403" t="str">
            <v>MES</v>
          </cell>
          <cell r="D7403">
            <v>0</v>
          </cell>
          <cell r="E7403">
            <v>80.03</v>
          </cell>
          <cell r="F7403">
            <v>80.03</v>
          </cell>
        </row>
        <row r="7404">
          <cell r="A7404">
            <v>100316</v>
          </cell>
          <cell r="B7404" t="str">
            <v>AUXILIAR DE ALMOXARIFE COM ENCARGOS COMPLEMENTARES</v>
          </cell>
          <cell r="C7404" t="str">
            <v>MES</v>
          </cell>
          <cell r="D7404">
            <v>418.31999999999971</v>
          </cell>
          <cell r="E7404">
            <v>2975.3</v>
          </cell>
          <cell r="F7404">
            <v>3393.62</v>
          </cell>
        </row>
        <row r="7405">
          <cell r="A7405">
            <v>100321</v>
          </cell>
          <cell r="B7405" t="str">
            <v>TÉCNICO EM SEGURANÇA DO TRABALHO COM ENCARGOS COMPLEMENTARES</v>
          </cell>
          <cell r="C7405" t="str">
            <v>MES</v>
          </cell>
          <cell r="D7405">
            <v>418.31999999999971</v>
          </cell>
          <cell r="E7405">
            <v>5246.84</v>
          </cell>
          <cell r="F7405">
            <v>5665.16</v>
          </cell>
        </row>
        <row r="7406">
          <cell r="A7406">
            <v>100533</v>
          </cell>
          <cell r="B7406" t="str">
            <v>TECNICO DE EDIFICACOES COM ENCARGOS COMPLEMENTARES</v>
          </cell>
          <cell r="C7406" t="str">
            <v>H</v>
          </cell>
          <cell r="D7406">
            <v>2.16</v>
          </cell>
          <cell r="E7406">
            <v>17.82</v>
          </cell>
          <cell r="F7406">
            <v>19.98</v>
          </cell>
        </row>
        <row r="7407">
          <cell r="A7407">
            <v>100534</v>
          </cell>
          <cell r="B7407" t="str">
            <v>TECNICO DE EDIFICACOES COM ENCARGOS COMPLEMENTARES</v>
          </cell>
          <cell r="C7407" t="str">
            <v>MES</v>
          </cell>
          <cell r="D7407">
            <v>418.31999999999971</v>
          </cell>
          <cell r="E7407">
            <v>3104.61</v>
          </cell>
          <cell r="F7407">
            <v>3522.93</v>
          </cell>
        </row>
        <row r="7408">
          <cell r="A7408">
            <v>100535</v>
          </cell>
          <cell r="B7408" t="str">
            <v>CURSO DE CAPACITAÇÃO PARA TECNICO DE EDIFICACOES (ENCARGOS COMPLEMENTARES) - HORISTA</v>
          </cell>
          <cell r="C7408" t="str">
            <v>H</v>
          </cell>
          <cell r="D7408">
            <v>0</v>
          </cell>
          <cell r="E7408">
            <v>0.36</v>
          </cell>
          <cell r="F7408">
            <v>0.36</v>
          </cell>
        </row>
        <row r="7409">
          <cell r="A7409">
            <v>100536</v>
          </cell>
          <cell r="B7409" t="str">
            <v>CURSO DE CAPACITAÇÃO PARA TECNICO DE EDIFICACOES (ENCARGOS COMPLEMENTARES) - MENSALISTA</v>
          </cell>
          <cell r="C7409" t="str">
            <v>MES</v>
          </cell>
          <cell r="D7409">
            <v>0</v>
          </cell>
          <cell r="E7409">
            <v>47.35</v>
          </cell>
          <cell r="F7409">
            <v>47.35</v>
          </cell>
        </row>
        <row r="7410">
          <cell r="A7410">
            <v>101286</v>
          </cell>
          <cell r="B7410" t="str">
            <v>CURSO DE CAPACITAÇÃO PARA AJUDANTE DE ARMADOR (ENCARGOS COMPLEMENTARES) - MENSALISTA</v>
          </cell>
          <cell r="C7410" t="str">
            <v>MES</v>
          </cell>
          <cell r="D7410">
            <v>0</v>
          </cell>
          <cell r="E7410">
            <v>29.47</v>
          </cell>
          <cell r="F7410">
            <v>29.47</v>
          </cell>
        </row>
        <row r="7411">
          <cell r="A7411">
            <v>101287</v>
          </cell>
          <cell r="B7411" t="str">
            <v>CURSO DE CAPACITAÇÃO PARA AJUDANTE DE ELETRICISTA (ENCARGOS COMPLEMENTARES) - MENSALISTA</v>
          </cell>
          <cell r="C7411" t="str">
            <v>MES</v>
          </cell>
          <cell r="D7411">
            <v>0</v>
          </cell>
          <cell r="E7411">
            <v>95.3</v>
          </cell>
          <cell r="F7411">
            <v>95.3</v>
          </cell>
        </row>
        <row r="7412">
          <cell r="A7412">
            <v>101288</v>
          </cell>
          <cell r="B7412" t="str">
            <v>CURSO DE CAPACITAÇÃO PARA AJUDANTE DE ESTRUTURAS METÁLICAS(ENCARGOS COMPLEMENTARES) - MENSALISTA</v>
          </cell>
          <cell r="C7412" t="str">
            <v>MES</v>
          </cell>
          <cell r="D7412">
            <v>0</v>
          </cell>
          <cell r="E7412">
            <v>29.47</v>
          </cell>
          <cell r="F7412">
            <v>29.47</v>
          </cell>
        </row>
        <row r="7413">
          <cell r="A7413">
            <v>101289</v>
          </cell>
          <cell r="B7413" t="str">
            <v>CURSO DE CAPACITAÇÃO PARA AJUDANTE DE OPERAÇÃO EM GERAL (ENCARGOS COMPLEMENTARES) - MENSALISTA</v>
          </cell>
          <cell r="C7413" t="str">
            <v>MES</v>
          </cell>
          <cell r="D7413">
            <v>0</v>
          </cell>
          <cell r="E7413">
            <v>28.93</v>
          </cell>
          <cell r="F7413">
            <v>28.93</v>
          </cell>
        </row>
        <row r="7414">
          <cell r="A7414">
            <v>101290</v>
          </cell>
          <cell r="B7414" t="str">
            <v>CURSO DE CAPACITAÇÃO PARA AJUDANTE DE PINTOR (ENCARGOS COMPLEMENTARES) - MENSALISTA</v>
          </cell>
          <cell r="C7414" t="str">
            <v>MES</v>
          </cell>
          <cell r="D7414">
            <v>0</v>
          </cell>
          <cell r="E7414">
            <v>37.68</v>
          </cell>
          <cell r="F7414">
            <v>37.68</v>
          </cell>
        </row>
        <row r="7415">
          <cell r="A7415">
            <v>101291</v>
          </cell>
          <cell r="B7415" t="str">
            <v>CURSO DE CAPACITAÇÃO PARA AJUDANTE DE SERRALHEIRO (ENCARGOS COMPLEMENTARES) - MENSALISTA</v>
          </cell>
          <cell r="C7415" t="str">
            <v>MES</v>
          </cell>
          <cell r="D7415">
            <v>0</v>
          </cell>
          <cell r="E7415">
            <v>29.47</v>
          </cell>
          <cell r="F7415">
            <v>29.47</v>
          </cell>
        </row>
        <row r="7416">
          <cell r="A7416">
            <v>101292</v>
          </cell>
          <cell r="B7416" t="str">
            <v>CURSO DE CAPACITAÇÃO PARA AJUDANTE ESPECIALIZADO (ENCARGOS COMPLEMENTARES) - MENSALISTA</v>
          </cell>
          <cell r="C7416" t="str">
            <v>MES</v>
          </cell>
          <cell r="D7416">
            <v>0</v>
          </cell>
          <cell r="E7416">
            <v>28.93</v>
          </cell>
          <cell r="F7416">
            <v>28.93</v>
          </cell>
        </row>
        <row r="7417">
          <cell r="A7417">
            <v>101293</v>
          </cell>
          <cell r="B7417" t="str">
            <v>CURSO DE CAPACITAÇÃO PARA ARMADOR (ENCARGOS COMPLEMENTARES) - MENSALISTA</v>
          </cell>
          <cell r="C7417" t="str">
            <v>MES</v>
          </cell>
          <cell r="D7417">
            <v>0</v>
          </cell>
          <cell r="E7417">
            <v>38.46</v>
          </cell>
          <cell r="F7417">
            <v>38.46</v>
          </cell>
        </row>
        <row r="7418">
          <cell r="A7418">
            <v>101294</v>
          </cell>
          <cell r="B7418" t="str">
            <v>CURSO DE CAPACITAÇÃO PARA ASSENTADOR DE MANILHA (ENCARGOS COMPLEMENTARES) - MENSALISTA</v>
          </cell>
          <cell r="C7418" t="str">
            <v>MES</v>
          </cell>
          <cell r="D7418">
            <v>0</v>
          </cell>
          <cell r="E7418">
            <v>25.55</v>
          </cell>
          <cell r="F7418">
            <v>25.55</v>
          </cell>
        </row>
        <row r="7419">
          <cell r="A7419">
            <v>101295</v>
          </cell>
          <cell r="B7419" t="str">
            <v>CURSO DE CAPACITAÇÃO PARA AUXILIAR DE AZULEJISTA (ENCARGOS COMPLEMENTARES) - MENSALISTA</v>
          </cell>
          <cell r="C7419" t="str">
            <v>MES</v>
          </cell>
          <cell r="D7419">
            <v>0</v>
          </cell>
          <cell r="E7419">
            <v>34.71</v>
          </cell>
          <cell r="F7419">
            <v>34.71</v>
          </cell>
        </row>
        <row r="7420">
          <cell r="A7420">
            <v>101296</v>
          </cell>
          <cell r="B7420" t="str">
            <v>CURSO DE CAPACITAÇÃO PARA AUXILIAR DE ENCANADOR OU BOMBEIRO HIDRÁULICO (ENCARGOS COMPLEMENTARES) - MENSALISTA</v>
          </cell>
          <cell r="C7420" t="str">
            <v>MES</v>
          </cell>
          <cell r="D7420">
            <v>0</v>
          </cell>
          <cell r="E7420">
            <v>45.93</v>
          </cell>
          <cell r="F7420">
            <v>45.93</v>
          </cell>
        </row>
        <row r="7421">
          <cell r="A7421">
            <v>101297</v>
          </cell>
          <cell r="B7421" t="str">
            <v>CURSO DE CAPACITAÇÃO PARA AUXILIAR DE LABORATORISTA (ENCARGOS COMPLEMENTARES) - MENSALISTA</v>
          </cell>
          <cell r="C7421" t="str">
            <v>MES</v>
          </cell>
          <cell r="D7421">
            <v>0</v>
          </cell>
          <cell r="E7421">
            <v>29.59</v>
          </cell>
          <cell r="F7421">
            <v>29.59</v>
          </cell>
        </row>
        <row r="7422">
          <cell r="A7422">
            <v>101298</v>
          </cell>
          <cell r="B7422" t="str">
            <v>CURSO DE CAPACITAÇÃO PARA AUXILIAR DE MECANICO (ENCARGOS COMPLEMENTARES) - MENSALISTA</v>
          </cell>
          <cell r="C7422" t="str">
            <v>MES</v>
          </cell>
          <cell r="D7422">
            <v>0</v>
          </cell>
          <cell r="E7422">
            <v>29.47</v>
          </cell>
          <cell r="F7422">
            <v>29.47</v>
          </cell>
        </row>
        <row r="7423">
          <cell r="A7423">
            <v>101299</v>
          </cell>
          <cell r="B7423" t="str">
            <v>CURSO DE CAPACITAÇÃO PARA AUXILIAR DE PEDREIRO (ENCARGOS COMPLEMENTARES) - MENSALISTA</v>
          </cell>
          <cell r="C7423" t="str">
            <v>MES</v>
          </cell>
          <cell r="D7423">
            <v>0</v>
          </cell>
          <cell r="E7423">
            <v>37.68</v>
          </cell>
          <cell r="F7423">
            <v>37.68</v>
          </cell>
        </row>
        <row r="7424">
          <cell r="A7424">
            <v>101300</v>
          </cell>
          <cell r="B7424" t="str">
            <v>CURSO DE CAPACITAÇÃO PARA AUXILIAR DE SERVIÇOS GERAIS (ENCARGOS COMPLEMENTARES) - MENSALISTA</v>
          </cell>
          <cell r="C7424" t="str">
            <v>MES</v>
          </cell>
          <cell r="D7424">
            <v>0</v>
          </cell>
          <cell r="E7424">
            <v>27.18</v>
          </cell>
          <cell r="F7424">
            <v>27.18</v>
          </cell>
        </row>
        <row r="7425">
          <cell r="A7425">
            <v>101301</v>
          </cell>
          <cell r="B7425" t="str">
            <v>CURSO DE CAPACITAÇÃO PARA AUXILIAR DE TOPÓGRAFO (ENCARGOS COMPLEMENTARES) - MENSALISTA</v>
          </cell>
          <cell r="C7425" t="str">
            <v>MES</v>
          </cell>
          <cell r="D7425">
            <v>0</v>
          </cell>
          <cell r="E7425">
            <v>12.46</v>
          </cell>
          <cell r="F7425">
            <v>12.46</v>
          </cell>
        </row>
        <row r="7426">
          <cell r="A7426">
            <v>101302</v>
          </cell>
          <cell r="B7426" t="str">
            <v>CURSO DE CAPACITAÇÃO PARA AUXILIAR TÉCNICO DE ENGENHARIA (ENCARGOS COMPLEMENTARES) - MENSALISTA</v>
          </cell>
          <cell r="C7426" t="str">
            <v>MES</v>
          </cell>
          <cell r="D7426">
            <v>0</v>
          </cell>
          <cell r="E7426">
            <v>45.32</v>
          </cell>
          <cell r="F7426">
            <v>45.32</v>
          </cell>
        </row>
        <row r="7427">
          <cell r="A7427">
            <v>101303</v>
          </cell>
          <cell r="B7427" t="str">
            <v>CURSO DE CAPACITAÇÃO PARA MONTADOR DE ELETROELETRONICOS(ENCARGOS COMPLEMENTARES) - MENSALISTA</v>
          </cell>
          <cell r="C7427" t="str">
            <v>MES</v>
          </cell>
          <cell r="D7427">
            <v>0</v>
          </cell>
          <cell r="E7427">
            <v>87.13</v>
          </cell>
          <cell r="F7427">
            <v>87.13</v>
          </cell>
        </row>
        <row r="7428">
          <cell r="A7428">
            <v>101304</v>
          </cell>
          <cell r="B7428" t="str">
            <v>CURSO DE CAPACITAÇÃO PARA AZULEJISTA OU LADRILHISTA (ENCARGOS COMPLEMENTARES) - MENSALISTA</v>
          </cell>
          <cell r="C7428" t="str">
            <v>MES</v>
          </cell>
          <cell r="D7428">
            <v>0</v>
          </cell>
          <cell r="E7428">
            <v>49.17</v>
          </cell>
          <cell r="F7428">
            <v>49.17</v>
          </cell>
        </row>
        <row r="7429">
          <cell r="A7429">
            <v>101305</v>
          </cell>
          <cell r="B7429" t="str">
            <v>CURSO DE CAPACITAÇÃO PARA BLASTER, DINAMITADOR OU CABO DE FORÇA (ENCARGOS COMPLEMENTARES) - MENSALISTA</v>
          </cell>
          <cell r="C7429" t="str">
            <v>MES</v>
          </cell>
          <cell r="D7429">
            <v>0</v>
          </cell>
          <cell r="E7429">
            <v>65.709999999999994</v>
          </cell>
          <cell r="F7429">
            <v>65.709999999999994</v>
          </cell>
        </row>
        <row r="7430">
          <cell r="A7430">
            <v>101307</v>
          </cell>
          <cell r="B7430" t="str">
            <v>CURSO DE CAPACITAÇÃO PARA CALCETEIRO (ENCARGOS COMPLEMENTARES) - MENSALISTA</v>
          </cell>
          <cell r="C7430" t="str">
            <v>MES</v>
          </cell>
          <cell r="D7430">
            <v>0</v>
          </cell>
          <cell r="E7430">
            <v>32.67</v>
          </cell>
          <cell r="F7430">
            <v>32.67</v>
          </cell>
        </row>
        <row r="7431">
          <cell r="A7431">
            <v>101308</v>
          </cell>
          <cell r="B7431" t="str">
            <v>CURSO DE CAPACITAÇÃO PARA MONTADOR DE ESTRUTURAS METALICAS (ENCARGOS COMPLEMENTARES) - MENSALISTA</v>
          </cell>
          <cell r="C7431" t="str">
            <v>MES</v>
          </cell>
          <cell r="D7431">
            <v>0</v>
          </cell>
          <cell r="E7431">
            <v>33.94</v>
          </cell>
          <cell r="F7431">
            <v>33.94</v>
          </cell>
        </row>
        <row r="7432">
          <cell r="A7432">
            <v>101309</v>
          </cell>
          <cell r="B7432" t="str">
            <v>CURSO DE CAPACITAÇÃO PARA CARPINTEIRO AUXILIAR (ENCARGOS COMPLEMENTARES) - MENSALISTA</v>
          </cell>
          <cell r="C7432" t="str">
            <v>MES</v>
          </cell>
          <cell r="D7432">
            <v>0</v>
          </cell>
          <cell r="E7432">
            <v>37.68</v>
          </cell>
          <cell r="F7432">
            <v>37.68</v>
          </cell>
        </row>
        <row r="7433">
          <cell r="A7433">
            <v>101310</v>
          </cell>
          <cell r="B7433" t="str">
            <v>CURSO DE CAPACITAÇÃO PARA CARPINTEIRO DE ESQUADRIAS (ENCARGOS COMPLEMENTARES) - MENSALISTA</v>
          </cell>
          <cell r="C7433" t="str">
            <v>MES</v>
          </cell>
          <cell r="D7433">
            <v>0</v>
          </cell>
          <cell r="E7433">
            <v>46.3</v>
          </cell>
          <cell r="F7433">
            <v>46.3</v>
          </cell>
        </row>
        <row r="7434">
          <cell r="A7434">
            <v>101311</v>
          </cell>
          <cell r="B7434" t="str">
            <v>CURSO DE CAPACITAÇÃO PARA CARPINTEIRO DE FORMAS (ENCARGOS COMPLEMENTARES) - MENSALISTA</v>
          </cell>
          <cell r="C7434" t="str">
            <v>MES</v>
          </cell>
          <cell r="D7434">
            <v>0</v>
          </cell>
          <cell r="E7434">
            <v>38.46</v>
          </cell>
          <cell r="F7434">
            <v>38.46</v>
          </cell>
        </row>
        <row r="7435">
          <cell r="A7435">
            <v>101312</v>
          </cell>
          <cell r="B7435" t="str">
            <v>CURSO DE CAPACITAÇÃO PARA CAVOUQUEIRO OU OPERADOR DE PERFURATRIZ (ENCARGOS COMPLEMENTARES) - MENSALISTA</v>
          </cell>
          <cell r="C7435" t="str">
            <v>MES</v>
          </cell>
          <cell r="D7435">
            <v>0</v>
          </cell>
          <cell r="E7435">
            <v>30.62</v>
          </cell>
          <cell r="F7435">
            <v>30.62</v>
          </cell>
        </row>
        <row r="7436">
          <cell r="A7436">
            <v>101313</v>
          </cell>
          <cell r="B7436" t="str">
            <v>CURSO DE CAPACITAÇÃO PARA ELETRICISTA (ENCARGOS COMPLEMENTARES) - MENSALISTA</v>
          </cell>
          <cell r="C7436" t="str">
            <v>MES</v>
          </cell>
          <cell r="D7436">
            <v>0</v>
          </cell>
          <cell r="E7436">
            <v>124.36</v>
          </cell>
          <cell r="F7436">
            <v>124.36</v>
          </cell>
        </row>
        <row r="7437">
          <cell r="A7437">
            <v>101314</v>
          </cell>
          <cell r="B7437" t="str">
            <v>CURSO DE CAPACITAÇÃO PARA ELETRICISTA DE MANUTENÇÃO INDUSTRIAL (ENCARGOS COMPLEMENTARES) - MENSALISTA</v>
          </cell>
          <cell r="C7437" t="str">
            <v>MES</v>
          </cell>
          <cell r="D7437">
            <v>0</v>
          </cell>
          <cell r="E7437">
            <v>136.44</v>
          </cell>
          <cell r="F7437">
            <v>136.44</v>
          </cell>
        </row>
        <row r="7438">
          <cell r="A7438">
            <v>101315</v>
          </cell>
          <cell r="B7438" t="str">
            <v>CURSO DE CAPACITAÇÃO PARA ELETROTÉCNICO (ENCARGOS COMPLEMENTARES) - MENSALISTA</v>
          </cell>
          <cell r="C7438" t="str">
            <v>MES</v>
          </cell>
          <cell r="D7438">
            <v>0</v>
          </cell>
          <cell r="E7438">
            <v>129.44</v>
          </cell>
          <cell r="F7438">
            <v>129.44</v>
          </cell>
        </row>
        <row r="7439">
          <cell r="A7439">
            <v>101316</v>
          </cell>
          <cell r="B7439" t="str">
            <v>CURSO DE CAPACITAÇÃO PARA ENCANADOR OU BOMBEIRO HIDRÁULICO (ENCARGOS COMPLEMENTARES) - MENSALISTA</v>
          </cell>
          <cell r="C7439" t="str">
            <v>MES</v>
          </cell>
          <cell r="D7439">
            <v>0</v>
          </cell>
          <cell r="E7439">
            <v>59.93</v>
          </cell>
          <cell r="F7439">
            <v>59.93</v>
          </cell>
        </row>
        <row r="7440">
          <cell r="A7440">
            <v>101320</v>
          </cell>
          <cell r="B7440" t="str">
            <v>CURSO DE CAPACITAÇÃO PARA MONTADOR DE MAQUINAS (ENCARGOS COMPLEMENTARES) - MENSALISTA</v>
          </cell>
          <cell r="C7440" t="str">
            <v>MES</v>
          </cell>
          <cell r="D7440">
            <v>0</v>
          </cell>
          <cell r="E7440">
            <v>29.51</v>
          </cell>
          <cell r="F7440">
            <v>29.51</v>
          </cell>
        </row>
        <row r="7441">
          <cell r="A7441">
            <v>101322</v>
          </cell>
          <cell r="B7441" t="str">
            <v>CURSO DE CAPACITAÇÃO PARA GESSEIRO (ENCARGOS COMPLEMENTARES) - MENSALISTA</v>
          </cell>
          <cell r="C7441" t="str">
            <v>MES</v>
          </cell>
          <cell r="D7441">
            <v>0</v>
          </cell>
          <cell r="E7441">
            <v>36.67</v>
          </cell>
          <cell r="F7441">
            <v>36.67</v>
          </cell>
        </row>
        <row r="7442">
          <cell r="A7442">
            <v>101323</v>
          </cell>
          <cell r="B7442" t="str">
            <v>CURSO DE CAPACITAÇÃO PARA IMPERMEABILIZADOR (ENCARGOS COMPLEMENTARES) - MENSALISTA</v>
          </cell>
          <cell r="C7442" t="str">
            <v>MES</v>
          </cell>
          <cell r="D7442">
            <v>0</v>
          </cell>
          <cell r="E7442">
            <v>70.650000000000006</v>
          </cell>
          <cell r="F7442">
            <v>70.650000000000006</v>
          </cell>
        </row>
        <row r="7443">
          <cell r="A7443">
            <v>101324</v>
          </cell>
          <cell r="B7443" t="str">
            <v>CURSO DE CAPACITAÇÃO PARA MOTORISTA DE CAMINHAO-BASCULANTE (ENCARGOS COMPLEMENTARES) - MENSALISTA</v>
          </cell>
          <cell r="C7443" t="str">
            <v>MES</v>
          </cell>
          <cell r="D7443">
            <v>0</v>
          </cell>
          <cell r="E7443">
            <v>17.940000000000001</v>
          </cell>
          <cell r="F7443">
            <v>17.940000000000001</v>
          </cell>
        </row>
        <row r="7444">
          <cell r="A7444">
            <v>101325</v>
          </cell>
          <cell r="B7444" t="str">
            <v>CURSO DE CAPACITAÇÃO PARA INSTALADOR DE TUBULAÇÕES (ENCARGOS COMPLEMENTARES) - MENSALISTA</v>
          </cell>
          <cell r="C7444" t="str">
            <v>MES</v>
          </cell>
          <cell r="D7444">
            <v>0</v>
          </cell>
          <cell r="E7444">
            <v>52.39</v>
          </cell>
          <cell r="F7444">
            <v>52.39</v>
          </cell>
        </row>
        <row r="7445">
          <cell r="A7445">
            <v>101326</v>
          </cell>
          <cell r="B7445" t="str">
            <v>CURSO DE CAPACITAÇÃO PARA JARDINEIRO (ENCARGOS COMPLEMENTARES) - MENSALISTA</v>
          </cell>
          <cell r="C7445" t="str">
            <v>MES</v>
          </cell>
          <cell r="D7445">
            <v>0</v>
          </cell>
          <cell r="E7445">
            <v>12.84</v>
          </cell>
          <cell r="F7445">
            <v>12.84</v>
          </cell>
        </row>
        <row r="7446">
          <cell r="A7446">
            <v>101327</v>
          </cell>
          <cell r="B7446" t="str">
            <v>CURSO DE CAPACITAÇÃO PARA LEITURISTA OU CADASTRISTA DE REDES DE ÁGUA (ENCARGOS COMPLEMENTARES) - MENSALISTA</v>
          </cell>
          <cell r="C7446" t="str">
            <v>MES</v>
          </cell>
          <cell r="D7446">
            <v>0</v>
          </cell>
          <cell r="E7446">
            <v>13.66</v>
          </cell>
          <cell r="F7446">
            <v>13.66</v>
          </cell>
        </row>
        <row r="7447">
          <cell r="A7447">
            <v>101328</v>
          </cell>
          <cell r="B7447" t="str">
            <v>CURSO DE CAPACITAÇÃO PARA MOTORISTA DE CAMINHAO-CARRETA (ENCARGOS COMPLEMENTARES) - MENSALISTA</v>
          </cell>
          <cell r="C7447" t="str">
            <v>MES</v>
          </cell>
          <cell r="D7447">
            <v>0</v>
          </cell>
          <cell r="E7447">
            <v>21.47</v>
          </cell>
          <cell r="F7447">
            <v>21.47</v>
          </cell>
        </row>
        <row r="7448">
          <cell r="A7448">
            <v>101329</v>
          </cell>
          <cell r="B7448" t="str">
            <v>CURSO DE CAPACITAÇÃO PARA MAÇARIQUEIRO (ENCARGOS COMPLEMENTARES) - MENSALISTA</v>
          </cell>
          <cell r="C7448" t="str">
            <v>MES</v>
          </cell>
          <cell r="D7448">
            <v>0</v>
          </cell>
          <cell r="E7448">
            <v>59.26</v>
          </cell>
          <cell r="F7448">
            <v>59.26</v>
          </cell>
        </row>
        <row r="7449">
          <cell r="A7449">
            <v>101330</v>
          </cell>
          <cell r="B7449" t="str">
            <v>CURSO DE CAPACITAÇÃO PARA MARCENEIRO (ENCARGOS COMPLEMENTARES) - MENSALISTA</v>
          </cell>
          <cell r="C7449" t="str">
            <v>MES</v>
          </cell>
          <cell r="D7449">
            <v>0</v>
          </cell>
          <cell r="E7449">
            <v>45.11</v>
          </cell>
          <cell r="F7449">
            <v>45.11</v>
          </cell>
        </row>
        <row r="7450">
          <cell r="A7450">
            <v>101331</v>
          </cell>
          <cell r="B7450" t="str">
            <v>CURSO DE CAPACITAÇÃO PARA MARMORISTA / GRANITEIRO (ENCARGOS COMPLEMENTARES) - MENSALISTA</v>
          </cell>
          <cell r="C7450" t="str">
            <v>MES</v>
          </cell>
          <cell r="D7450">
            <v>0</v>
          </cell>
          <cell r="E7450">
            <v>55.89</v>
          </cell>
          <cell r="F7450">
            <v>55.89</v>
          </cell>
        </row>
        <row r="7451">
          <cell r="A7451">
            <v>101332</v>
          </cell>
          <cell r="B7451" t="str">
            <v>CURSO DE CAPACITAÇÃO PARA MOTORISTA DE CARRO DE PASSEIO (ENCARGOS COMPLEMENTARES) - MENSALISTA</v>
          </cell>
          <cell r="C7451" t="str">
            <v>MES</v>
          </cell>
          <cell r="D7451">
            <v>0</v>
          </cell>
          <cell r="E7451">
            <v>15.33</v>
          </cell>
          <cell r="F7451">
            <v>15.33</v>
          </cell>
        </row>
        <row r="7452">
          <cell r="A7452">
            <v>101333</v>
          </cell>
          <cell r="B7452" t="str">
            <v>CURSO DE CAPACITAÇÃO PARA MECÂNICO DE EQUIPAMENTOS PESADOS (ENCARGOS COMPLEMENTARES) - MENSALISTA</v>
          </cell>
          <cell r="C7452" t="str">
            <v>MES</v>
          </cell>
          <cell r="D7452">
            <v>0</v>
          </cell>
          <cell r="E7452">
            <v>32.9</v>
          </cell>
          <cell r="F7452">
            <v>32.9</v>
          </cell>
        </row>
        <row r="7453">
          <cell r="A7453">
            <v>101334</v>
          </cell>
          <cell r="B7453" t="str">
            <v>CURSO DE CAPACITAÇÃO PARA MECÂNICO DE REFRIGERAÇÃO (ENCARGOS COMPLEMENTARES) - MENSALISTA</v>
          </cell>
          <cell r="C7453" t="str">
            <v>MES</v>
          </cell>
          <cell r="D7453">
            <v>0</v>
          </cell>
          <cell r="E7453">
            <v>102.4</v>
          </cell>
          <cell r="F7453">
            <v>102.4</v>
          </cell>
        </row>
        <row r="7454">
          <cell r="A7454">
            <v>101336</v>
          </cell>
          <cell r="B7454" t="str">
            <v>CURSO DE CAPACITAÇÃO PARA MOTORISTA OPERADOR DE CAMINHAO COM MUNCK (ENCARGOS COMPLEMENTARES) - MENSALISTA</v>
          </cell>
          <cell r="C7454" t="str">
            <v>MES</v>
          </cell>
          <cell r="D7454">
            <v>0</v>
          </cell>
          <cell r="E7454">
            <v>62.32</v>
          </cell>
          <cell r="F7454">
            <v>62.32</v>
          </cell>
        </row>
        <row r="7455">
          <cell r="A7455">
            <v>101337</v>
          </cell>
          <cell r="B7455" t="str">
            <v>CURSO DE CAPACITAÇÃO PARA NIVELADOR (ENCARGOS COMPLEMENTARES) - MENSALISTA</v>
          </cell>
          <cell r="C7455" t="str">
            <v>MES</v>
          </cell>
          <cell r="D7455">
            <v>0</v>
          </cell>
          <cell r="E7455">
            <v>21.23</v>
          </cell>
          <cell r="F7455">
            <v>21.23</v>
          </cell>
        </row>
        <row r="7456">
          <cell r="A7456">
            <v>101338</v>
          </cell>
          <cell r="B7456" t="str">
            <v>CURSO DE CAPACITAÇÃO PARA OPERADOR DE BATE-ESTACAS (ENCARGOS COMPLEMENTARES) - MENSALISTA</v>
          </cell>
          <cell r="C7456" t="str">
            <v>MES</v>
          </cell>
          <cell r="D7456">
            <v>0</v>
          </cell>
          <cell r="E7456">
            <v>27.88</v>
          </cell>
          <cell r="F7456">
            <v>27.88</v>
          </cell>
        </row>
        <row r="7457">
          <cell r="A7457">
            <v>101339</v>
          </cell>
          <cell r="B7457" t="str">
            <v>CURSO DE CAPACITAÇÃO PARA OPERADOR DE BETONEIRA (ENCARGOS COMPLEMENTARES) - MENSALISTA</v>
          </cell>
          <cell r="C7457" t="str">
            <v>MES</v>
          </cell>
          <cell r="D7457">
            <v>0</v>
          </cell>
          <cell r="E7457">
            <v>27</v>
          </cell>
          <cell r="F7457">
            <v>27</v>
          </cell>
        </row>
        <row r="7458">
          <cell r="A7458">
            <v>101340</v>
          </cell>
          <cell r="B7458" t="str">
            <v>CURSO DE CAPACITAÇÃO PARA OPERADOR DE BETONEIRA ESTACIONARIA / MISTURADOR (ENCARGOS COMPLEMENTARES) - MENSALISTA</v>
          </cell>
          <cell r="C7458" t="str">
            <v>MES</v>
          </cell>
          <cell r="D7458">
            <v>0</v>
          </cell>
          <cell r="E7458">
            <v>25.36</v>
          </cell>
          <cell r="F7458">
            <v>25.36</v>
          </cell>
        </row>
        <row r="7459">
          <cell r="A7459">
            <v>101341</v>
          </cell>
          <cell r="B7459" t="str">
            <v>CURSO DE CAPACITAÇÃO PARA OPERADOR DE COMPRESSOR DE AR OU COMPRESSORISTA (ENCARGOS COMPLEMENTARES) - MENSALISTA</v>
          </cell>
          <cell r="C7459" t="str">
            <v>MES</v>
          </cell>
          <cell r="D7459">
            <v>0</v>
          </cell>
          <cell r="E7459">
            <v>19.54</v>
          </cell>
          <cell r="F7459">
            <v>19.54</v>
          </cell>
        </row>
        <row r="7460">
          <cell r="A7460">
            <v>101342</v>
          </cell>
          <cell r="B7460" t="str">
            <v>CURSO DE CAPACITAÇÃO PARA OPERADOR DE DEMARCADORA DE FAIXAS DE TRAFEGO (ENCARGOS COMPLEMENTARES) - MENSALISTA</v>
          </cell>
          <cell r="C7460" t="str">
            <v>MES</v>
          </cell>
          <cell r="D7460">
            <v>0</v>
          </cell>
          <cell r="E7460">
            <v>27</v>
          </cell>
          <cell r="F7460">
            <v>27</v>
          </cell>
        </row>
        <row r="7461">
          <cell r="A7461">
            <v>101343</v>
          </cell>
          <cell r="B7461" t="str">
            <v>CURSO DE CAPACITAÇÃO PARA OPERADOR DE ESCAVADEIRA (ENCARGOS COMPLEMENTARES) - MENSALISTA</v>
          </cell>
          <cell r="C7461" t="str">
            <v>MES</v>
          </cell>
          <cell r="D7461">
            <v>0</v>
          </cell>
          <cell r="E7461">
            <v>39.53</v>
          </cell>
          <cell r="F7461">
            <v>39.53</v>
          </cell>
        </row>
        <row r="7462">
          <cell r="A7462">
            <v>101344</v>
          </cell>
          <cell r="B7462" t="str">
            <v>CURSO DE CAPACITAÇÃO PARA OPERADOR DE GUINCHO OU GUINCHEIRO (ENCARGOS COMPLEMENTARES) - MENSALISTA</v>
          </cell>
          <cell r="C7462" t="str">
            <v>MES</v>
          </cell>
          <cell r="D7462">
            <v>0</v>
          </cell>
          <cell r="E7462">
            <v>52.18</v>
          </cell>
          <cell r="F7462">
            <v>52.18</v>
          </cell>
        </row>
        <row r="7463">
          <cell r="A7463">
            <v>101345</v>
          </cell>
          <cell r="B7463" t="str">
            <v>CURSO DE CAPACITAÇÃO PARA OPERADOR DE GUINDASTE (ENCARGOS COMPLEMENTARES) - MENSALISTA</v>
          </cell>
          <cell r="C7463" t="str">
            <v>MES</v>
          </cell>
          <cell r="D7463">
            <v>0</v>
          </cell>
          <cell r="E7463">
            <v>72.47</v>
          </cell>
          <cell r="F7463">
            <v>72.47</v>
          </cell>
        </row>
        <row r="7464">
          <cell r="A7464">
            <v>101346</v>
          </cell>
          <cell r="B7464" t="str">
            <v>CURSO DE CAPACITAÇÃO PARA OPERADOR DE JATO ABRASIVO OU JATISTA (ENCARGOS COMPLEMENTARES) - MENSALISTA</v>
          </cell>
          <cell r="C7464" t="str">
            <v>MES</v>
          </cell>
          <cell r="D7464">
            <v>0</v>
          </cell>
          <cell r="E7464">
            <v>34.159999999999997</v>
          </cell>
          <cell r="F7464">
            <v>34.159999999999997</v>
          </cell>
        </row>
        <row r="7465">
          <cell r="A7465">
            <v>101347</v>
          </cell>
          <cell r="B7465" t="str">
            <v>CURSO DE CAPACITAÇÃO PARA OPERADOR DE MAQUINAS E TRATORES DIVERSOS (ENCARGOS COMPLEMENTARES) - MENSALISTA</v>
          </cell>
          <cell r="C7465" t="str">
            <v>MES</v>
          </cell>
          <cell r="D7465">
            <v>0</v>
          </cell>
          <cell r="E7465">
            <v>37.82</v>
          </cell>
          <cell r="F7465">
            <v>37.82</v>
          </cell>
        </row>
        <row r="7466">
          <cell r="A7466">
            <v>101348</v>
          </cell>
          <cell r="B7466" t="str">
            <v>CURSO DE CAPACITAÇÃO PARA OPERADOR DE MARTELETE OU MARTELETEIRO (ENCARGOS COMPLEMENTARES) - MENSALISTA</v>
          </cell>
          <cell r="C7466" t="str">
            <v>MES</v>
          </cell>
          <cell r="D7466">
            <v>0</v>
          </cell>
          <cell r="E7466">
            <v>24.19</v>
          </cell>
          <cell r="F7466">
            <v>24.19</v>
          </cell>
        </row>
        <row r="7467">
          <cell r="A7467">
            <v>101349</v>
          </cell>
          <cell r="B7467" t="str">
            <v>CURSO DE CAPACITAÇÃO PARA OPERADOR DE MOTO SCRAPER (ENCARGOS COMPLEMENTARES) - MENSALISTA</v>
          </cell>
          <cell r="C7467" t="str">
            <v>MES</v>
          </cell>
          <cell r="D7467">
            <v>0</v>
          </cell>
          <cell r="E7467">
            <v>34.79</v>
          </cell>
          <cell r="F7467">
            <v>34.79</v>
          </cell>
        </row>
        <row r="7468">
          <cell r="A7468">
            <v>101350</v>
          </cell>
          <cell r="B7468" t="str">
            <v>CURSO DE CAPACITAÇÃO PARA OPERADOR DE MOTONIVELADORA (ENCARGOS COMPLEMENTARES) - MENSALISTA</v>
          </cell>
          <cell r="C7468" t="str">
            <v>MES</v>
          </cell>
          <cell r="D7468">
            <v>0</v>
          </cell>
          <cell r="E7468">
            <v>34.79</v>
          </cell>
          <cell r="F7468">
            <v>34.79</v>
          </cell>
        </row>
        <row r="7469">
          <cell r="A7469">
            <v>101351</v>
          </cell>
          <cell r="B7469" t="str">
            <v>CURSO DE CAPACITAÇÃO PARA OPERADOR DE PA CARREGADEIRA (ENCARGOS COMPLEMENTARES) - MENSALISTA</v>
          </cell>
          <cell r="C7469" t="str">
            <v>MES</v>
          </cell>
          <cell r="D7469">
            <v>0</v>
          </cell>
          <cell r="E7469">
            <v>27</v>
          </cell>
          <cell r="F7469">
            <v>27</v>
          </cell>
        </row>
        <row r="7470">
          <cell r="A7470">
            <v>101352</v>
          </cell>
          <cell r="B7470" t="str">
            <v>CURSO DE CAPACITAÇÃO PARA OPERADOR DE PAVIMENTADORA / MESA VIBROACABADORA (ENCARGOS COMPLEMENTARES) - MENSALISTA</v>
          </cell>
          <cell r="C7470" t="str">
            <v>MES</v>
          </cell>
          <cell r="D7470">
            <v>0</v>
          </cell>
          <cell r="E7470">
            <v>27</v>
          </cell>
          <cell r="F7470">
            <v>27</v>
          </cell>
        </row>
        <row r="7471">
          <cell r="A7471">
            <v>101353</v>
          </cell>
          <cell r="B7471" t="str">
            <v>CURSO DE CAPACITAÇÃO PARA OPERADOR DE ROLO COMPACTADOR (ENCARGOS COMPLEMENTARES) - MENSALISTA</v>
          </cell>
          <cell r="C7471" t="str">
            <v>MES</v>
          </cell>
          <cell r="D7471">
            <v>0</v>
          </cell>
          <cell r="E7471">
            <v>22.44</v>
          </cell>
          <cell r="F7471">
            <v>22.44</v>
          </cell>
        </row>
        <row r="7472">
          <cell r="A7472">
            <v>101355</v>
          </cell>
          <cell r="B7472" t="str">
            <v>CURSO DE CAPACITAÇÃO PARA OPERADOR DE USINA DE ASFALTO, DE SOLOS OU DE CONCRETO (ENCARGOS COMPLEMENTARES) - MENSALISTA</v>
          </cell>
          <cell r="C7472" t="str">
            <v>MES</v>
          </cell>
          <cell r="D7472">
            <v>0</v>
          </cell>
          <cell r="E7472">
            <v>34.79</v>
          </cell>
          <cell r="F7472">
            <v>34.79</v>
          </cell>
        </row>
        <row r="7473">
          <cell r="A7473">
            <v>101356</v>
          </cell>
          <cell r="B7473" t="str">
            <v>CURSO DE CAPACITAÇÃO PARA PASTILHEIRO (ENCARGOS COMPLEMENTARES) - MENSALISTA</v>
          </cell>
          <cell r="C7473" t="str">
            <v>MES</v>
          </cell>
          <cell r="D7473">
            <v>0</v>
          </cell>
          <cell r="E7473">
            <v>49.17</v>
          </cell>
          <cell r="F7473">
            <v>49.17</v>
          </cell>
        </row>
        <row r="7474">
          <cell r="A7474">
            <v>101357</v>
          </cell>
          <cell r="B7474" t="str">
            <v>CURSO DE CAPACITAÇÃO PARA PEDREIRO (ENCARGOS COMPLEMENTARES) - MENSALISTA</v>
          </cell>
          <cell r="C7474" t="str">
            <v>MES</v>
          </cell>
          <cell r="D7474">
            <v>0</v>
          </cell>
          <cell r="E7474">
            <v>70.650000000000006</v>
          </cell>
          <cell r="F7474">
            <v>70.650000000000006</v>
          </cell>
        </row>
        <row r="7475">
          <cell r="A7475">
            <v>101358</v>
          </cell>
          <cell r="B7475" t="str">
            <v>CURSO DE CAPACITAÇÃO PARA PINTOR (ENCARGOS COMPLEMENTARES) - MENSALISTA</v>
          </cell>
          <cell r="C7475" t="str">
            <v>MES</v>
          </cell>
          <cell r="D7475">
            <v>0</v>
          </cell>
          <cell r="E7475">
            <v>49.17</v>
          </cell>
          <cell r="F7475">
            <v>49.17</v>
          </cell>
        </row>
        <row r="7476">
          <cell r="A7476">
            <v>101359</v>
          </cell>
          <cell r="B7476" t="str">
            <v>CURSO DE CAPACITAÇÃO PARA PINTOR DE LETREIROS (ENCARGOS COMPLEMENTARES) - MENSALISTA</v>
          </cell>
          <cell r="C7476" t="str">
            <v>MES</v>
          </cell>
          <cell r="D7476">
            <v>0</v>
          </cell>
          <cell r="E7476">
            <v>47.75</v>
          </cell>
          <cell r="F7476">
            <v>47.75</v>
          </cell>
        </row>
        <row r="7477">
          <cell r="A7477">
            <v>101360</v>
          </cell>
          <cell r="B7477" t="str">
            <v>CURSO DE CAPACITAÇÃO PARA PINTOR PARA TINTA EPOXI (ENCARGOS COMPLEMENTARES) - MENSALISTA</v>
          </cell>
          <cell r="C7477" t="str">
            <v>MES</v>
          </cell>
          <cell r="D7477">
            <v>0</v>
          </cell>
          <cell r="E7477">
            <v>49.17</v>
          </cell>
          <cell r="F7477">
            <v>49.17</v>
          </cell>
        </row>
        <row r="7478">
          <cell r="A7478">
            <v>101361</v>
          </cell>
          <cell r="B7478" t="str">
            <v>CURSO DE CAPACITAÇÃO PARA POCEIRO / ESCAVADOR DE VALAS E TUBULOES (ENCARGOS COMPLEMENTARES) - MENSALISTA</v>
          </cell>
          <cell r="C7478" t="str">
            <v>MES</v>
          </cell>
          <cell r="D7478">
            <v>0</v>
          </cell>
          <cell r="E7478">
            <v>54.13</v>
          </cell>
          <cell r="F7478">
            <v>54.13</v>
          </cell>
        </row>
        <row r="7479">
          <cell r="A7479">
            <v>101363</v>
          </cell>
          <cell r="B7479" t="str">
            <v>CURSO DE CAPACITAÇÃO PARA SERRALHEIRO (ENCARGOS COMPLEMENTARES) - MENSALISTA</v>
          </cell>
          <cell r="C7479" t="str">
            <v>MES</v>
          </cell>
          <cell r="D7479">
            <v>0</v>
          </cell>
          <cell r="E7479">
            <v>38.46</v>
          </cell>
          <cell r="F7479">
            <v>38.46</v>
          </cell>
        </row>
        <row r="7480">
          <cell r="A7480">
            <v>101364</v>
          </cell>
          <cell r="B7480" t="str">
            <v>CURSO DE CAPACITAÇÃO PARA SERVENTE DE OBRAS (ENCARGOS COMPLEMENTARES) - MENSALISTA</v>
          </cell>
          <cell r="C7480" t="str">
            <v>MES</v>
          </cell>
          <cell r="D7480">
            <v>0</v>
          </cell>
          <cell r="E7480">
            <v>49.93</v>
          </cell>
          <cell r="F7480">
            <v>49.93</v>
          </cell>
        </row>
        <row r="7481">
          <cell r="A7481">
            <v>101365</v>
          </cell>
          <cell r="B7481" t="str">
            <v>CURSO DE CAPACITAÇÃO PARA SOLDADOR (ENCARGOS COMPLEMENTARES) - MENSALISTA</v>
          </cell>
          <cell r="C7481" t="str">
            <v>MES</v>
          </cell>
          <cell r="D7481">
            <v>0</v>
          </cell>
          <cell r="E7481">
            <v>39.01</v>
          </cell>
          <cell r="F7481">
            <v>39.01</v>
          </cell>
        </row>
        <row r="7482">
          <cell r="A7482">
            <v>101366</v>
          </cell>
          <cell r="B7482" t="str">
            <v>CURSO DE CAPACITAÇÃO PARA SOLDADOR ELETRICO (ENCARGOS COMPLEMENTARES) - MENSALISTA</v>
          </cell>
          <cell r="C7482" t="str">
            <v>MES</v>
          </cell>
          <cell r="D7482">
            <v>0</v>
          </cell>
          <cell r="E7482">
            <v>31.58</v>
          </cell>
          <cell r="F7482">
            <v>31.58</v>
          </cell>
        </row>
        <row r="7483">
          <cell r="A7483">
            <v>101367</v>
          </cell>
          <cell r="B7483" t="str">
            <v>CURSO DE CAPACITAÇÃO PARA TAQUEADOR OU TAQUEIRO (ENCARGOS COMPLEMENTARES) - MENSALISTA</v>
          </cell>
          <cell r="C7483" t="str">
            <v>MES</v>
          </cell>
          <cell r="D7483">
            <v>0</v>
          </cell>
          <cell r="E7483">
            <v>38.46</v>
          </cell>
          <cell r="F7483">
            <v>38.46</v>
          </cell>
        </row>
        <row r="7484">
          <cell r="A7484">
            <v>101368</v>
          </cell>
          <cell r="B7484" t="str">
            <v>CURSO DE CAPACITAÇÃO PARA TECNICO EM LABORATORIO E CAMPO DE CONSTRUCAO CIVIL (ENCARGOS COMPLEMENTARES) - MENSALISTA</v>
          </cell>
          <cell r="C7484" t="str">
            <v>MES</v>
          </cell>
          <cell r="D7484">
            <v>0</v>
          </cell>
          <cell r="E7484">
            <v>40.53</v>
          </cell>
          <cell r="F7484">
            <v>40.53</v>
          </cell>
        </row>
        <row r="7485">
          <cell r="A7485">
            <v>101369</v>
          </cell>
          <cell r="B7485" t="str">
            <v>CURSO DE CAPACITAÇÃO PARA TECNICO EM SONDAGEM (ENCARGOS COMPLEMENTARES) - MENSALISTA</v>
          </cell>
          <cell r="C7485" t="str">
            <v>MES</v>
          </cell>
          <cell r="D7485">
            <v>0</v>
          </cell>
          <cell r="E7485">
            <v>38.65</v>
          </cell>
          <cell r="F7485">
            <v>38.65</v>
          </cell>
        </row>
        <row r="7486">
          <cell r="A7486">
            <v>101370</v>
          </cell>
          <cell r="B7486" t="str">
            <v>CURSO DE CAPACITAÇÃO PARA TELHADOR (ENCARGOS COMPLEMENTARES) - MENSALISTA</v>
          </cell>
          <cell r="C7486" t="str">
            <v>MES</v>
          </cell>
          <cell r="D7486">
            <v>0</v>
          </cell>
          <cell r="E7486">
            <v>38</v>
          </cell>
          <cell r="F7486">
            <v>38</v>
          </cell>
        </row>
        <row r="7487">
          <cell r="A7487">
            <v>101371</v>
          </cell>
          <cell r="B7487" t="str">
            <v>CURSO DE CAPACITAÇÃO PARA VIDRACEIRO (ENCARGOS COMPLEMENTARES) - MENSALISTA</v>
          </cell>
          <cell r="C7487" t="str">
            <v>MES</v>
          </cell>
          <cell r="D7487">
            <v>0</v>
          </cell>
          <cell r="E7487">
            <v>49.92</v>
          </cell>
          <cell r="F7487">
            <v>49.92</v>
          </cell>
        </row>
        <row r="7488">
          <cell r="A7488">
            <v>101372</v>
          </cell>
          <cell r="B7488" t="str">
            <v>CURSO DE CAPACITAÇÃO PARA VIGIA DIURNO (ENCARGOS COMPLEMENTARES) - MENSALISTA</v>
          </cell>
          <cell r="C7488" t="str">
            <v>MES</v>
          </cell>
          <cell r="D7488">
            <v>0</v>
          </cell>
          <cell r="E7488">
            <v>13.4</v>
          </cell>
          <cell r="F7488">
            <v>13.4</v>
          </cell>
        </row>
        <row r="7489">
          <cell r="A7489">
            <v>101374</v>
          </cell>
          <cell r="B7489" t="str">
            <v>AJUDANTE DE ARMADOR COM ENCARGOS COMPLEMENTARES</v>
          </cell>
          <cell r="C7489" t="str">
            <v>MES</v>
          </cell>
          <cell r="D7489">
            <v>1591.23</v>
          </cell>
          <cell r="E7489">
            <v>2994.77</v>
          </cell>
          <cell r="F7489">
            <v>4586</v>
          </cell>
        </row>
        <row r="7490">
          <cell r="A7490">
            <v>101375</v>
          </cell>
          <cell r="B7490" t="str">
            <v>AJUDANTE DE ELETRICISTA COM ENCARGOS COMPLEMENTARES</v>
          </cell>
          <cell r="C7490" t="str">
            <v>MES</v>
          </cell>
          <cell r="D7490">
            <v>1588.81</v>
          </cell>
          <cell r="E7490">
            <v>3060.6</v>
          </cell>
          <cell r="F7490">
            <v>4649.41</v>
          </cell>
        </row>
        <row r="7491">
          <cell r="A7491">
            <v>101376</v>
          </cell>
          <cell r="B7491" t="str">
            <v>AJUDANTE DE ESTRUTURAS METÁLICAS COM ENCARGOS COMPLEMENTARES</v>
          </cell>
          <cell r="C7491" t="str">
            <v>MES</v>
          </cell>
          <cell r="D7491">
            <v>1365.65</v>
          </cell>
          <cell r="E7491">
            <v>2994.77</v>
          </cell>
          <cell r="F7491">
            <v>4360.42</v>
          </cell>
        </row>
        <row r="7492">
          <cell r="A7492">
            <v>101377</v>
          </cell>
          <cell r="B7492" t="str">
            <v>AJUDANTE DE OPERAÇÃO EM GERAL COM ENCARGOS COMPLEMENTARES</v>
          </cell>
          <cell r="C7492" t="str">
            <v>MES</v>
          </cell>
          <cell r="D7492">
            <v>1591.2299999999996</v>
          </cell>
          <cell r="E7492">
            <v>2940.05</v>
          </cell>
          <cell r="F7492">
            <v>4531.28</v>
          </cell>
        </row>
        <row r="7493">
          <cell r="A7493">
            <v>101378</v>
          </cell>
          <cell r="B7493" t="str">
            <v>AJUDANTE DE PINTOR COM ENCARGOS COMPLEMENTARES</v>
          </cell>
          <cell r="C7493" t="str">
            <v>MES</v>
          </cell>
          <cell r="D7493">
            <v>1899.3899999999999</v>
          </cell>
          <cell r="E7493">
            <v>3002.98</v>
          </cell>
          <cell r="F7493">
            <v>4902.37</v>
          </cell>
        </row>
        <row r="7494">
          <cell r="A7494">
            <v>101379</v>
          </cell>
          <cell r="B7494" t="str">
            <v>AJUDANTE DE SERRALHEIRO COM ENCARGOS COMPLEMENTARES</v>
          </cell>
          <cell r="C7494" t="str">
            <v>MES</v>
          </cell>
          <cell r="D7494">
            <v>1591.23</v>
          </cell>
          <cell r="E7494">
            <v>2994.77</v>
          </cell>
          <cell r="F7494">
            <v>4586</v>
          </cell>
        </row>
        <row r="7495">
          <cell r="A7495">
            <v>101380</v>
          </cell>
          <cell r="B7495" t="str">
            <v>AJUDANTE ESPECIALIZADO COM ENCARGOS COMPLEMENTARES</v>
          </cell>
          <cell r="C7495" t="str">
            <v>MES</v>
          </cell>
          <cell r="D7495">
            <v>1567.63</v>
          </cell>
          <cell r="E7495">
            <v>2940.05</v>
          </cell>
          <cell r="F7495">
            <v>4507.68</v>
          </cell>
        </row>
        <row r="7496">
          <cell r="A7496">
            <v>101381</v>
          </cell>
          <cell r="B7496" t="str">
            <v>ARMADOR COM ENCARGOS COMPLEMENTARES</v>
          </cell>
          <cell r="C7496" t="str">
            <v>MES</v>
          </cell>
          <cell r="D7496">
            <v>1591.2300000000005</v>
          </cell>
          <cell r="E7496">
            <v>3907.79</v>
          </cell>
          <cell r="F7496">
            <v>5499.02</v>
          </cell>
        </row>
        <row r="7497">
          <cell r="A7497">
            <v>101382</v>
          </cell>
          <cell r="B7497" t="str">
            <v>ASSENTADOR DE MANILHAS COM ENCARGOS COMPLEMENTARES</v>
          </cell>
          <cell r="C7497" t="str">
            <v>MES</v>
          </cell>
          <cell r="D7497">
            <v>1365.6499999999999</v>
          </cell>
          <cell r="E7497">
            <v>2036.3</v>
          </cell>
          <cell r="F7497">
            <v>3401.95</v>
          </cell>
        </row>
        <row r="7498">
          <cell r="A7498">
            <v>101383</v>
          </cell>
          <cell r="B7498" t="str">
            <v>AUXILIAR DE AZULEJISTA COM ENCARGOS COMPLEMENTARES</v>
          </cell>
          <cell r="C7498" t="str">
            <v>MES</v>
          </cell>
          <cell r="D7498">
            <v>1591.2299999999996</v>
          </cell>
          <cell r="E7498">
            <v>2766.25</v>
          </cell>
          <cell r="F7498">
            <v>4357.4799999999996</v>
          </cell>
        </row>
        <row r="7499">
          <cell r="A7499">
            <v>101384</v>
          </cell>
          <cell r="B7499" t="str">
            <v>AUXILIAR DE ENCANADOR OU BOMBEIRO HIDRÁULICO COM ENCARGOS COMPLEMENTARES</v>
          </cell>
          <cell r="C7499" t="str">
            <v>MES</v>
          </cell>
          <cell r="D7499">
            <v>1461.15</v>
          </cell>
          <cell r="E7499">
            <v>3011.23</v>
          </cell>
          <cell r="F7499">
            <v>4472.38</v>
          </cell>
        </row>
        <row r="7500">
          <cell r="A7500">
            <v>101385</v>
          </cell>
          <cell r="B7500" t="str">
            <v>AUXILIAR DE LABORATORISTA DE SOLOS E DE CONCRETO COM ENCARGOS COMPLEMENTARES</v>
          </cell>
          <cell r="C7500" t="str">
            <v>MES</v>
          </cell>
          <cell r="D7500">
            <v>418.31999999999971</v>
          </cell>
          <cell r="E7500">
            <v>4163.04</v>
          </cell>
          <cell r="F7500">
            <v>4581.3599999999997</v>
          </cell>
        </row>
        <row r="7501">
          <cell r="A7501">
            <v>101386</v>
          </cell>
          <cell r="B7501" t="str">
            <v>AUXILIAR DE MECÂNICO COM ENCARGOS COMPLEMENTARES</v>
          </cell>
          <cell r="C7501" t="str">
            <v>MES</v>
          </cell>
          <cell r="D7501">
            <v>1365.65</v>
          </cell>
          <cell r="E7501">
            <v>2994.77</v>
          </cell>
          <cell r="F7501">
            <v>4360.42</v>
          </cell>
        </row>
        <row r="7502">
          <cell r="A7502">
            <v>101387</v>
          </cell>
          <cell r="B7502" t="str">
            <v>AUXILIAR DE PEDREIRO COM ENCARGOS COMPLEMENTARES</v>
          </cell>
          <cell r="C7502" t="str">
            <v>MES</v>
          </cell>
          <cell r="D7502">
            <v>1591.23</v>
          </cell>
          <cell r="E7502">
            <v>3002.98</v>
          </cell>
          <cell r="F7502">
            <v>4594.21</v>
          </cell>
        </row>
        <row r="7503">
          <cell r="A7503">
            <v>101388</v>
          </cell>
          <cell r="B7503" t="str">
            <v>AUXILIAR DE SERVIÇOS GERAIS COM ENCARGOS COMPLEMENTARES</v>
          </cell>
          <cell r="C7503" t="str">
            <v>MES</v>
          </cell>
          <cell r="D7503">
            <v>1567.6299999999997</v>
          </cell>
          <cell r="E7503">
            <v>2761.94</v>
          </cell>
          <cell r="F7503">
            <v>4329.57</v>
          </cell>
        </row>
        <row r="7504">
          <cell r="A7504">
            <v>101389</v>
          </cell>
          <cell r="B7504" t="str">
            <v>AUXILIAR DE TOPÓGRAFO COM ENCARGOS COMPLEMENTARES</v>
          </cell>
          <cell r="C7504" t="str">
            <v>MES</v>
          </cell>
          <cell r="D7504">
            <v>405.10000000000014</v>
          </cell>
          <cell r="E7504">
            <v>1753.76</v>
          </cell>
          <cell r="F7504">
            <v>2158.86</v>
          </cell>
        </row>
        <row r="7505">
          <cell r="A7505">
            <v>101390</v>
          </cell>
          <cell r="B7505" t="str">
            <v>AUXILIAR TÉCNICO / ASSISTENTE DE ENGENHARIA COM ENCARGOS COMPLEMENTARES</v>
          </cell>
          <cell r="C7505" t="str">
            <v>MES</v>
          </cell>
          <cell r="D7505">
            <v>401.90999999999985</v>
          </cell>
          <cell r="E7505">
            <v>6376.02</v>
          </cell>
          <cell r="F7505">
            <v>6777.93</v>
          </cell>
        </row>
        <row r="7506">
          <cell r="A7506">
            <v>101391</v>
          </cell>
          <cell r="B7506" t="str">
            <v>AZULEJISTA OU LADRILHEIRO COM ENCARGOS COMPLEMENTARES</v>
          </cell>
          <cell r="C7506" t="str">
            <v>MES</v>
          </cell>
          <cell r="D7506">
            <v>1591.2299999999996</v>
          </cell>
          <cell r="E7506">
            <v>3918.5</v>
          </cell>
          <cell r="F7506">
            <v>5509.73</v>
          </cell>
        </row>
        <row r="7507">
          <cell r="A7507">
            <v>101392</v>
          </cell>
          <cell r="B7507" t="str">
            <v>BLASTER, DINAMITADOR OU CABO DE FORÇA COM ENCARGOS COMPLEMENTARES</v>
          </cell>
          <cell r="C7507" t="str">
            <v>MES</v>
          </cell>
          <cell r="D7507">
            <v>1365.6500000000005</v>
          </cell>
          <cell r="E7507">
            <v>4308.03</v>
          </cell>
          <cell r="F7507">
            <v>5673.68</v>
          </cell>
        </row>
        <row r="7508">
          <cell r="A7508">
            <v>101394</v>
          </cell>
          <cell r="B7508" t="str">
            <v>CALCETEIRO COM ENCARGOS COMPLEMENTARES</v>
          </cell>
          <cell r="C7508" t="str">
            <v>MES</v>
          </cell>
          <cell r="D7508">
            <v>1591.2300000000005</v>
          </cell>
          <cell r="E7508">
            <v>3320.08</v>
          </cell>
          <cell r="F7508">
            <v>4911.3100000000004</v>
          </cell>
        </row>
        <row r="7509">
          <cell r="A7509">
            <v>101395</v>
          </cell>
          <cell r="B7509" t="str">
            <v>CARPINTEIRO AUXILIAR COM ENCARGOS COMPLEMENTARES</v>
          </cell>
          <cell r="C7509" t="str">
            <v>MES</v>
          </cell>
          <cell r="D7509">
            <v>1564.9</v>
          </cell>
          <cell r="E7509">
            <v>3002.98</v>
          </cell>
          <cell r="F7509">
            <v>4567.88</v>
          </cell>
        </row>
        <row r="7510">
          <cell r="A7510">
            <v>101396</v>
          </cell>
          <cell r="B7510" t="str">
            <v>CARPINTEIRO DE ESQUADRIAS COM ENCARGOS COMPLEMENTARES</v>
          </cell>
          <cell r="C7510" t="str">
            <v>MES</v>
          </cell>
          <cell r="D7510">
            <v>1564.9</v>
          </cell>
          <cell r="E7510">
            <v>3689.85</v>
          </cell>
          <cell r="F7510">
            <v>5254.75</v>
          </cell>
        </row>
        <row r="7511">
          <cell r="A7511">
            <v>101397</v>
          </cell>
          <cell r="B7511" t="str">
            <v>CARPINTEIRO DE FORMAS COM ENCARGOS COMPLEMENTARES</v>
          </cell>
          <cell r="C7511" t="str">
            <v>MES</v>
          </cell>
          <cell r="D7511">
            <v>1564.8999999999996</v>
          </cell>
          <cell r="E7511">
            <v>3907.79</v>
          </cell>
          <cell r="F7511">
            <v>5472.69</v>
          </cell>
        </row>
        <row r="7512">
          <cell r="A7512">
            <v>101398</v>
          </cell>
          <cell r="B7512" t="str">
            <v>CAVOUQUEIRO OU OPERADOR DE PERFURATRIZ COM ENCARGOS COMPLEMENTARES</v>
          </cell>
          <cell r="C7512" t="str">
            <v>MES</v>
          </cell>
          <cell r="D7512">
            <v>1365.6499999999996</v>
          </cell>
          <cell r="E7512">
            <v>3112.09</v>
          </cell>
          <cell r="F7512">
            <v>4477.74</v>
          </cell>
        </row>
        <row r="7513">
          <cell r="A7513">
            <v>101399</v>
          </cell>
          <cell r="B7513" t="str">
            <v>ELETRICISTA COM ENCARGOS COMPLEMENTARES</v>
          </cell>
          <cell r="C7513" t="str">
            <v>MES</v>
          </cell>
          <cell r="D7513">
            <v>1588.81</v>
          </cell>
          <cell r="E7513">
            <v>3993.69</v>
          </cell>
          <cell r="F7513">
            <v>5582.5</v>
          </cell>
        </row>
        <row r="7514">
          <cell r="A7514">
            <v>101400</v>
          </cell>
          <cell r="B7514" t="str">
            <v>ELETRICISTA DE MANUTENÇÃO INDUSTRIAL COM ENCARGOS COMPLEMENTARES</v>
          </cell>
          <cell r="C7514" t="str">
            <v>MES</v>
          </cell>
          <cell r="D7514">
            <v>1588.8100000000004</v>
          </cell>
          <cell r="E7514">
            <v>4381.75</v>
          </cell>
          <cell r="F7514">
            <v>5970.56</v>
          </cell>
        </row>
        <row r="7515">
          <cell r="A7515">
            <v>101401</v>
          </cell>
          <cell r="B7515" t="str">
            <v>ELETROTÉCNICO COM ENCARGOS COMPLEMENTARES</v>
          </cell>
          <cell r="C7515" t="str">
            <v>MES</v>
          </cell>
          <cell r="D7515">
            <v>1588.8100000000004</v>
          </cell>
          <cell r="E7515">
            <v>4997.75</v>
          </cell>
          <cell r="F7515">
            <v>6586.56</v>
          </cell>
        </row>
        <row r="7516">
          <cell r="A7516">
            <v>101402</v>
          </cell>
          <cell r="B7516" t="str">
            <v>ENCANADOR OU BOMBEIRO HIDRÁULICO COM ENCARGOS COMPLEMENTARES</v>
          </cell>
          <cell r="C7516" t="str">
            <v>MES</v>
          </cell>
          <cell r="D7516">
            <v>1461.1499999999996</v>
          </cell>
          <cell r="E7516">
            <v>3929.26</v>
          </cell>
          <cell r="F7516">
            <v>5390.41</v>
          </cell>
        </row>
        <row r="7517">
          <cell r="A7517">
            <v>101407</v>
          </cell>
          <cell r="B7517" t="str">
            <v>GESSEIRO COM ENCARGOS COMPLEMENTARES</v>
          </cell>
          <cell r="C7517" t="str">
            <v>MES</v>
          </cell>
          <cell r="D7517">
            <v>1591.2299999999996</v>
          </cell>
          <cell r="E7517">
            <v>3726.26</v>
          </cell>
          <cell r="F7517">
            <v>5317.49</v>
          </cell>
        </row>
        <row r="7518">
          <cell r="A7518">
            <v>101408</v>
          </cell>
          <cell r="B7518" t="str">
            <v>IMPERMEABILIZADOR COM ENCARGOS COMPLEMENTARES</v>
          </cell>
          <cell r="C7518" t="str">
            <v>MES</v>
          </cell>
          <cell r="D7518">
            <v>1591.23</v>
          </cell>
          <cell r="E7518">
            <v>3939.98</v>
          </cell>
          <cell r="F7518">
            <v>5531.21</v>
          </cell>
        </row>
        <row r="7519">
          <cell r="A7519">
            <v>101409</v>
          </cell>
          <cell r="B7519" t="str">
            <v>INSTALADOR DE TUBULAÇÕES COM ENCARGOS COMPLEMENTARES</v>
          </cell>
          <cell r="C7519" t="str">
            <v>MES</v>
          </cell>
          <cell r="D7519">
            <v>1365.6499999999996</v>
          </cell>
          <cell r="E7519">
            <v>4174.42</v>
          </cell>
          <cell r="F7519">
            <v>5540.07</v>
          </cell>
        </row>
        <row r="7520">
          <cell r="A7520">
            <v>101410</v>
          </cell>
          <cell r="B7520" t="str">
            <v>JARDINEIRO COM ENCARGOS COMPLEMENTARES</v>
          </cell>
          <cell r="C7520" t="str">
            <v>MES</v>
          </cell>
          <cell r="D7520">
            <v>1591.2300000000005</v>
          </cell>
          <cell r="E7520">
            <v>2944.66</v>
          </cell>
          <cell r="F7520">
            <v>4535.8900000000003</v>
          </cell>
        </row>
        <row r="7521">
          <cell r="A7521">
            <v>101411</v>
          </cell>
          <cell r="B7521" t="str">
            <v>LEITURISTA OU CADASTRISTA DE REDES DE ÁGUA COM ENCARGOS COMPLEMENTARES</v>
          </cell>
          <cell r="C7521" t="str">
            <v>MES</v>
          </cell>
          <cell r="D7521">
            <v>418.32000000000016</v>
          </cell>
          <cell r="E7521">
            <v>3133.41</v>
          </cell>
          <cell r="F7521">
            <v>3551.73</v>
          </cell>
        </row>
        <row r="7522">
          <cell r="A7522">
            <v>101412</v>
          </cell>
          <cell r="B7522" t="str">
            <v>MAÇARIQUEIRO COM ENCARGOS COMPLEMENTARES</v>
          </cell>
          <cell r="C7522" t="str">
            <v>MES</v>
          </cell>
          <cell r="D7522">
            <v>1772.8500000000004</v>
          </cell>
          <cell r="E7522">
            <v>3885.58</v>
          </cell>
          <cell r="F7522">
            <v>5658.43</v>
          </cell>
        </row>
        <row r="7523">
          <cell r="A7523">
            <v>101413</v>
          </cell>
          <cell r="B7523" t="str">
            <v>MARCENEIRO COM ENCARGOS COMPLEMENTARES</v>
          </cell>
          <cell r="C7523" t="str">
            <v>MES</v>
          </cell>
          <cell r="D7523">
            <v>1564.8999999999996</v>
          </cell>
          <cell r="E7523">
            <v>3594.55</v>
          </cell>
          <cell r="F7523">
            <v>5159.45</v>
          </cell>
        </row>
        <row r="7524">
          <cell r="A7524">
            <v>101414</v>
          </cell>
          <cell r="B7524" t="str">
            <v>MARMORISTA / GRANITEIRO COM ENCARGOS COMPLEMENTARES</v>
          </cell>
          <cell r="C7524" t="str">
            <v>MES</v>
          </cell>
          <cell r="D7524">
            <v>1591.2299999999996</v>
          </cell>
          <cell r="E7524">
            <v>4453.55</v>
          </cell>
          <cell r="F7524">
            <v>6044.78</v>
          </cell>
        </row>
        <row r="7525">
          <cell r="A7525">
            <v>101415</v>
          </cell>
          <cell r="B7525" t="str">
            <v>MECÂNICO DE EQUIPAMENTOS PESADOS COM ENCARGOS COMPLEMENTARES</v>
          </cell>
          <cell r="C7525" t="str">
            <v>MES</v>
          </cell>
          <cell r="D7525">
            <v>1365.6499999999996</v>
          </cell>
          <cell r="E7525">
            <v>4628.17</v>
          </cell>
          <cell r="F7525">
            <v>5993.82</v>
          </cell>
        </row>
        <row r="7526">
          <cell r="A7526">
            <v>101416</v>
          </cell>
          <cell r="B7526" t="str">
            <v>MECÂNICO DE REFRIGERAÇÃO COM ENCARGOS COMPLEMENTARES</v>
          </cell>
          <cell r="C7526" t="str">
            <v>MES</v>
          </cell>
          <cell r="D7526">
            <v>1588.8099999999995</v>
          </cell>
          <cell r="E7526">
            <v>4401.5200000000004</v>
          </cell>
          <cell r="F7526">
            <v>5990.33</v>
          </cell>
        </row>
        <row r="7527">
          <cell r="A7527">
            <v>101417</v>
          </cell>
          <cell r="B7527" t="str">
            <v>MONTADOR DE ELETROELETRÔNICO COM ENCARGOS COMPLEMENTARES</v>
          </cell>
          <cell r="C7527" t="str">
            <v>MES</v>
          </cell>
          <cell r="D7527">
            <v>1588.8100000000004</v>
          </cell>
          <cell r="E7527">
            <v>3364.08</v>
          </cell>
          <cell r="F7527">
            <v>4952.8900000000003</v>
          </cell>
        </row>
        <row r="7528">
          <cell r="A7528">
            <v>101418</v>
          </cell>
          <cell r="B7528" t="str">
            <v>MONTADOR DE ESTRUTURAS METÁLICAS COM ENCARGOS COMPLEMENTARES</v>
          </cell>
          <cell r="C7528" t="str">
            <v>MES</v>
          </cell>
          <cell r="D7528">
            <v>1365.65</v>
          </cell>
          <cell r="E7528">
            <v>3448.48</v>
          </cell>
          <cell r="F7528">
            <v>4814.13</v>
          </cell>
        </row>
        <row r="7529">
          <cell r="A7529">
            <v>101419</v>
          </cell>
          <cell r="B7529" t="str">
            <v>MONTADOR DE MÁQUINAS COM ENCARGOS COMPLEMENTARES</v>
          </cell>
          <cell r="C7529" t="str">
            <v>MES</v>
          </cell>
          <cell r="D7529">
            <v>1588.8100000000004</v>
          </cell>
          <cell r="E7529">
            <v>4151.54</v>
          </cell>
          <cell r="F7529">
            <v>5740.35</v>
          </cell>
        </row>
        <row r="7530">
          <cell r="A7530">
            <v>101420</v>
          </cell>
          <cell r="B7530" t="str">
            <v>MOTORISTA DE CAMINHÃO BASCULANTE COM ENCARGOS COMPLEMENTARES</v>
          </cell>
          <cell r="C7530" t="str">
            <v>MES</v>
          </cell>
          <cell r="D7530">
            <v>1365.6499999999996</v>
          </cell>
          <cell r="E7530">
            <v>4113.93</v>
          </cell>
          <cell r="F7530">
            <v>5479.58</v>
          </cell>
        </row>
        <row r="7531">
          <cell r="A7531">
            <v>101421</v>
          </cell>
          <cell r="B7531" t="str">
            <v>MOTORISTA DE CAMINHÃO CARRETA COM ENCARGOS COMPLEMENTARES</v>
          </cell>
          <cell r="C7531" t="str">
            <v>MES</v>
          </cell>
          <cell r="D7531">
            <v>1365.6499999999996</v>
          </cell>
          <cell r="E7531">
            <v>4923.96</v>
          </cell>
          <cell r="F7531">
            <v>6289.61</v>
          </cell>
        </row>
        <row r="7532">
          <cell r="A7532">
            <v>101422</v>
          </cell>
          <cell r="B7532" t="str">
            <v>MOTORISTA DE CARRO DE PASSEIO COM ENCARGOS COMPLEMENTARES</v>
          </cell>
          <cell r="C7532" t="str">
            <v>MES</v>
          </cell>
          <cell r="D7532">
            <v>1365.6500000000005</v>
          </cell>
          <cell r="E7532">
            <v>3516.12</v>
          </cell>
          <cell r="F7532">
            <v>4881.7700000000004</v>
          </cell>
        </row>
        <row r="7533">
          <cell r="A7533">
            <v>101424</v>
          </cell>
          <cell r="B7533" t="str">
            <v>MOTORISTA OPERADOR DE CAMINHÃO COM MUNCK COM ENCARGOS COMPLEMENTARES</v>
          </cell>
          <cell r="C7533" t="str">
            <v>MES</v>
          </cell>
          <cell r="D7533">
            <v>1365.6499999999996</v>
          </cell>
          <cell r="E7533">
            <v>4482.18</v>
          </cell>
          <cell r="F7533">
            <v>5847.83</v>
          </cell>
        </row>
        <row r="7534">
          <cell r="A7534">
            <v>101425</v>
          </cell>
          <cell r="B7534" t="str">
            <v>NIVELADOR  COM ENCARGOS COMPLEMENTARES</v>
          </cell>
          <cell r="C7534" t="str">
            <v>MES</v>
          </cell>
          <cell r="D7534">
            <v>405.09999999999991</v>
          </cell>
          <cell r="E7534">
            <v>2986.53</v>
          </cell>
          <cell r="F7534">
            <v>3391.63</v>
          </cell>
        </row>
        <row r="7535">
          <cell r="A7535">
            <v>101426</v>
          </cell>
          <cell r="B7535" t="str">
            <v>OPERADOR DE BATE-ESTACA COM ENCARGOS COMPLEMENTARES</v>
          </cell>
          <cell r="C7535" t="str">
            <v>MES</v>
          </cell>
          <cell r="D7535">
            <v>1365.6499999999996</v>
          </cell>
          <cell r="E7535">
            <v>3921.75</v>
          </cell>
          <cell r="F7535">
            <v>5287.4</v>
          </cell>
        </row>
        <row r="7536">
          <cell r="A7536">
            <v>101427</v>
          </cell>
          <cell r="B7536" t="str">
            <v>OPERADOR DE BETONEIRA (CAMINHÃO) COM ENCARGOS COMPLEMENTARES</v>
          </cell>
          <cell r="C7536" t="str">
            <v>MES</v>
          </cell>
          <cell r="D7536">
            <v>1365.6499999999996</v>
          </cell>
          <cell r="E7536">
            <v>3799</v>
          </cell>
          <cell r="F7536">
            <v>5164.6499999999996</v>
          </cell>
        </row>
        <row r="7537">
          <cell r="A7537">
            <v>101428</v>
          </cell>
          <cell r="B7537" t="str">
            <v>OPERADOR DE BETONEIRA ESTACIONÁRIA COM ENCARGOS COMPLEMENTARES</v>
          </cell>
          <cell r="C7537" t="str">
            <v>MES</v>
          </cell>
          <cell r="D7537">
            <v>1365.6499999999996</v>
          </cell>
          <cell r="E7537">
            <v>3568.17</v>
          </cell>
          <cell r="F7537">
            <v>4933.82</v>
          </cell>
        </row>
        <row r="7538">
          <cell r="A7538">
            <v>101429</v>
          </cell>
          <cell r="B7538" t="str">
            <v>OPERADOR DE COMPRESSOR DE AR OU COMPRESSORISTA COM ENCARGOS COMPLEMENTARES</v>
          </cell>
          <cell r="C7538" t="str">
            <v>MES</v>
          </cell>
          <cell r="D7538">
            <v>1365.6499999999996</v>
          </cell>
          <cell r="E7538">
            <v>2749.58</v>
          </cell>
          <cell r="F7538">
            <v>4115.2299999999996</v>
          </cell>
        </row>
        <row r="7539">
          <cell r="A7539">
            <v>101430</v>
          </cell>
          <cell r="B7539" t="str">
            <v>OPERADOR DE DEMARCADORA DE FAIXAS DE TRÁFEGO COM ENCARGOS COMPLEMENTARES</v>
          </cell>
          <cell r="C7539" t="str">
            <v>MES</v>
          </cell>
          <cell r="D7539">
            <v>1365.6499999999996</v>
          </cell>
          <cell r="E7539">
            <v>3799</v>
          </cell>
          <cell r="F7539">
            <v>5164.6499999999996</v>
          </cell>
        </row>
        <row r="7540">
          <cell r="A7540">
            <v>101431</v>
          </cell>
          <cell r="B7540" t="str">
            <v>OPERADOR DE ESCAVADEIRA COM ENCARGOS COMPLEMENTARES</v>
          </cell>
          <cell r="C7540" t="str">
            <v>MES</v>
          </cell>
          <cell r="D7540">
            <v>1365.65</v>
          </cell>
          <cell r="E7540">
            <v>4017.07</v>
          </cell>
          <cell r="F7540">
            <v>5382.72</v>
          </cell>
        </row>
        <row r="7541">
          <cell r="A7541">
            <v>101432</v>
          </cell>
          <cell r="B7541" t="str">
            <v>OPERADOR DE GUINCHO OU GUINCHEIRO COM ENCARGOS COMPLEMENTARES</v>
          </cell>
          <cell r="C7541" t="str">
            <v>MES</v>
          </cell>
          <cell r="D7541">
            <v>1365.65</v>
          </cell>
          <cell r="E7541">
            <v>3753.44</v>
          </cell>
          <cell r="F7541">
            <v>5119.09</v>
          </cell>
        </row>
        <row r="7542">
          <cell r="A7542">
            <v>101433</v>
          </cell>
          <cell r="B7542" t="str">
            <v>OPERADOR DE GUINDASTE COM ENCARGOS COMPLEMENTARES</v>
          </cell>
          <cell r="C7542" t="str">
            <v>MES</v>
          </cell>
          <cell r="D7542">
            <v>1365.6500000000005</v>
          </cell>
          <cell r="E7542">
            <v>5212.6499999999996</v>
          </cell>
          <cell r="F7542">
            <v>6578.3</v>
          </cell>
        </row>
        <row r="7543">
          <cell r="A7543">
            <v>101434</v>
          </cell>
          <cell r="B7543" t="str">
            <v>OPERADOR DE JATO ABRASIVO OU JATISTA COM ENCARGOS COMPLEMENTARES</v>
          </cell>
          <cell r="C7543" t="str">
            <v>MES</v>
          </cell>
          <cell r="D7543">
            <v>1365.6499999999996</v>
          </cell>
          <cell r="E7543">
            <v>3470.88</v>
          </cell>
          <cell r="F7543">
            <v>4836.53</v>
          </cell>
        </row>
        <row r="7544">
          <cell r="A7544">
            <v>101435</v>
          </cell>
          <cell r="B7544" t="str">
            <v>OPERADOR DE MÁQUINAS E TRATORES DIVERSOS COM ENCARGOS COMPLEMENTARES</v>
          </cell>
          <cell r="C7544" t="str">
            <v>MES</v>
          </cell>
          <cell r="D7544">
            <v>1365.6499999999996</v>
          </cell>
          <cell r="E7544">
            <v>3843.34</v>
          </cell>
          <cell r="F7544">
            <v>5208.99</v>
          </cell>
        </row>
        <row r="7545">
          <cell r="A7545">
            <v>101436</v>
          </cell>
          <cell r="B7545" t="str">
            <v>OPERADOR DE MARTELETE OU MARTELETEIRO COM ENCARGOS COMPLEMENTARES</v>
          </cell>
          <cell r="C7545" t="str">
            <v>MES</v>
          </cell>
          <cell r="D7545">
            <v>1365.6499999999996</v>
          </cell>
          <cell r="E7545">
            <v>3402.75</v>
          </cell>
          <cell r="F7545">
            <v>4768.3999999999996</v>
          </cell>
        </row>
        <row r="7546">
          <cell r="A7546">
            <v>101437</v>
          </cell>
          <cell r="B7546" t="str">
            <v>OPERADOR DE MOTO SCRAPER COM ENCARGOS COMPLEMENTARES</v>
          </cell>
          <cell r="C7546" t="str">
            <v>MES</v>
          </cell>
          <cell r="D7546">
            <v>1365.6499999999996</v>
          </cell>
          <cell r="E7546">
            <v>4894.1000000000004</v>
          </cell>
          <cell r="F7546">
            <v>6259.75</v>
          </cell>
        </row>
        <row r="7547">
          <cell r="A7547">
            <v>101438</v>
          </cell>
          <cell r="B7547" t="str">
            <v>OPERADOR DE MOTONIVELADORA COM ENCARGOS COMPLEMENTARES</v>
          </cell>
          <cell r="C7547" t="str">
            <v>MES</v>
          </cell>
          <cell r="D7547">
            <v>1365.6499999999996</v>
          </cell>
          <cell r="E7547">
            <v>4894.1000000000004</v>
          </cell>
          <cell r="F7547">
            <v>6259.75</v>
          </cell>
        </row>
        <row r="7548">
          <cell r="A7548">
            <v>101439</v>
          </cell>
          <cell r="B7548" t="str">
            <v>OPERADOR DE PÁ CARREGADEIRA COM ENCARGOS COMPLEMENTARES</v>
          </cell>
          <cell r="C7548" t="str">
            <v>MES</v>
          </cell>
          <cell r="D7548">
            <v>1365.6499999999996</v>
          </cell>
          <cell r="E7548">
            <v>3799</v>
          </cell>
          <cell r="F7548">
            <v>5164.6499999999996</v>
          </cell>
        </row>
        <row r="7549">
          <cell r="A7549">
            <v>101440</v>
          </cell>
          <cell r="B7549" t="str">
            <v>OPERADOR DE PAVIMENTADORA / MESA VIBROACABADORA COM ENCARGOS COMPLEMENTARES</v>
          </cell>
          <cell r="C7549" t="str">
            <v>MES</v>
          </cell>
          <cell r="D7549">
            <v>1365.6499999999996</v>
          </cell>
          <cell r="E7549">
            <v>3799</v>
          </cell>
          <cell r="F7549">
            <v>5164.6499999999996</v>
          </cell>
        </row>
        <row r="7550">
          <cell r="A7550">
            <v>101441</v>
          </cell>
          <cell r="B7550" t="str">
            <v>OPERADOR DE ROLO COMPACTADOR COM ENCARGOS COMPLEMENTARES</v>
          </cell>
          <cell r="C7550" t="str">
            <v>MES</v>
          </cell>
          <cell r="D7550">
            <v>1365.65</v>
          </cell>
          <cell r="E7550">
            <v>3157.72</v>
          </cell>
          <cell r="F7550">
            <v>4523.37</v>
          </cell>
        </row>
        <row r="7551">
          <cell r="A7551">
            <v>101443</v>
          </cell>
          <cell r="B7551" t="str">
            <v>OPERADOR DE USINA DE ASFALTO, DE SOLOS OU DE CONCRETO COM ENCARGOS COMPLEMENTARES</v>
          </cell>
          <cell r="C7551" t="str">
            <v>MES</v>
          </cell>
          <cell r="D7551">
            <v>1365.6499999999996</v>
          </cell>
          <cell r="E7551">
            <v>4894.1000000000004</v>
          </cell>
          <cell r="F7551">
            <v>6259.75</v>
          </cell>
        </row>
        <row r="7552">
          <cell r="A7552">
            <v>101444</v>
          </cell>
          <cell r="B7552" t="str">
            <v>PASTILHEIRO COM ENCARGOS COMPLEMENTARES</v>
          </cell>
          <cell r="C7552" t="str">
            <v>MES</v>
          </cell>
          <cell r="D7552">
            <v>1591.2299999999996</v>
          </cell>
          <cell r="E7552">
            <v>3918.5</v>
          </cell>
          <cell r="F7552">
            <v>5509.73</v>
          </cell>
        </row>
        <row r="7553">
          <cell r="A7553">
            <v>101445</v>
          </cell>
          <cell r="B7553" t="str">
            <v>PEDREIRO COM ENCARGOS COMPLEMENTARES</v>
          </cell>
          <cell r="C7553" t="str">
            <v>MES</v>
          </cell>
          <cell r="D7553">
            <v>1591.23</v>
          </cell>
          <cell r="E7553">
            <v>3939.98</v>
          </cell>
          <cell r="F7553">
            <v>5531.21</v>
          </cell>
        </row>
        <row r="7554">
          <cell r="A7554">
            <v>101446</v>
          </cell>
          <cell r="B7554" t="str">
            <v>PINTOR COM ENCARGOS COMPLEMENTARES</v>
          </cell>
          <cell r="C7554" t="str">
            <v>MES</v>
          </cell>
          <cell r="D7554">
            <v>1899.3900000000003</v>
          </cell>
          <cell r="E7554">
            <v>3918.5</v>
          </cell>
          <cell r="F7554">
            <v>5817.89</v>
          </cell>
        </row>
        <row r="7555">
          <cell r="A7555">
            <v>101447</v>
          </cell>
          <cell r="B7555" t="str">
            <v>PINTOR DE LETREIROS COM ENCARGOS COMPLEMENTARES</v>
          </cell>
          <cell r="C7555" t="str">
            <v>MES</v>
          </cell>
          <cell r="D7555">
            <v>1899.3900000000003</v>
          </cell>
          <cell r="E7555">
            <v>3805.13</v>
          </cell>
          <cell r="F7555">
            <v>5704.52</v>
          </cell>
        </row>
        <row r="7556">
          <cell r="A7556">
            <v>101448</v>
          </cell>
          <cell r="B7556" t="str">
            <v>PINTOR PARA TINTA EPÓXI COM ENCARGOS COMPLEMENTARES</v>
          </cell>
          <cell r="C7556" t="str">
            <v>MES</v>
          </cell>
          <cell r="D7556">
            <v>1899.3900000000003</v>
          </cell>
          <cell r="E7556">
            <v>3918.5</v>
          </cell>
          <cell r="F7556">
            <v>5817.89</v>
          </cell>
        </row>
        <row r="7557">
          <cell r="A7557">
            <v>101449</v>
          </cell>
          <cell r="B7557" t="str">
            <v>POCEIRO / ESCAVADOR DE VALAS COM ENCARGOS COMPLEMENTARES</v>
          </cell>
          <cell r="C7557" t="str">
            <v>MES</v>
          </cell>
          <cell r="D7557">
            <v>1365.6499999999996</v>
          </cell>
          <cell r="E7557">
            <v>3018.67</v>
          </cell>
          <cell r="F7557">
            <v>4384.32</v>
          </cell>
        </row>
        <row r="7558">
          <cell r="A7558">
            <v>101451</v>
          </cell>
          <cell r="B7558" t="str">
            <v>SERRALHEIRO COM ENCARGOS COMPLEMENTARES</v>
          </cell>
          <cell r="C7558" t="str">
            <v>MES</v>
          </cell>
          <cell r="D7558">
            <v>1591.2300000000005</v>
          </cell>
          <cell r="E7558">
            <v>3907.79</v>
          </cell>
          <cell r="F7558">
            <v>5499.02</v>
          </cell>
        </row>
        <row r="7559">
          <cell r="A7559">
            <v>101452</v>
          </cell>
          <cell r="B7559" t="str">
            <v>SERVENTE DE OBRAS COM ENCARGOS COMPLEMENTARES</v>
          </cell>
          <cell r="C7559" t="str">
            <v>MES</v>
          </cell>
          <cell r="D7559">
            <v>1567.6299999999997</v>
          </cell>
          <cell r="E7559">
            <v>2784.69</v>
          </cell>
          <cell r="F7559">
            <v>4352.32</v>
          </cell>
        </row>
        <row r="7560">
          <cell r="A7560">
            <v>101453</v>
          </cell>
          <cell r="B7560" t="str">
            <v>SOLDADOR COM ENCARGOS COMPLEMENTARES</v>
          </cell>
          <cell r="C7560" t="str">
            <v>MES</v>
          </cell>
          <cell r="D7560">
            <v>1772.8499999999995</v>
          </cell>
          <cell r="E7560">
            <v>3964.09</v>
          </cell>
          <cell r="F7560">
            <v>5736.94</v>
          </cell>
        </row>
        <row r="7561">
          <cell r="A7561">
            <v>101454</v>
          </cell>
          <cell r="B7561" t="str">
            <v>SOLDADOR ELÉTRICO COM ENCARGOS COMPLEMENTARES</v>
          </cell>
          <cell r="C7561" t="str">
            <v>MES</v>
          </cell>
          <cell r="D7561">
            <v>1772.8500000000004</v>
          </cell>
          <cell r="E7561">
            <v>3208.95</v>
          </cell>
          <cell r="F7561">
            <v>4981.8</v>
          </cell>
        </row>
        <row r="7562">
          <cell r="A7562">
            <v>101455</v>
          </cell>
          <cell r="B7562" t="str">
            <v>TAQUEADOR OU TAQUEIRO COM ENCARGOS COMPLEMENTARES</v>
          </cell>
          <cell r="C7562" t="str">
            <v>MES</v>
          </cell>
          <cell r="D7562">
            <v>1564.8999999999996</v>
          </cell>
          <cell r="E7562">
            <v>3907.79</v>
          </cell>
          <cell r="F7562">
            <v>5472.69</v>
          </cell>
        </row>
        <row r="7563">
          <cell r="A7563">
            <v>101456</v>
          </cell>
          <cell r="B7563" t="str">
            <v>TÉCNICO DE LABORATÓRIO E CAMPO DE CONSTRUÇÃO COM ENCARGOS COMPLEMENTARES</v>
          </cell>
          <cell r="C7563" t="str">
            <v>MES</v>
          </cell>
          <cell r="D7563">
            <v>418.31999999999971</v>
          </cell>
          <cell r="E7563">
            <v>5701.16</v>
          </cell>
          <cell r="F7563">
            <v>6119.48</v>
          </cell>
        </row>
        <row r="7564">
          <cell r="A7564">
            <v>101457</v>
          </cell>
          <cell r="B7564" t="str">
            <v>TÉCNICO EM SONDAGEM COM ENCARGOS COMPLEMENTARES</v>
          </cell>
          <cell r="C7564" t="str">
            <v>MES</v>
          </cell>
          <cell r="D7564">
            <v>1365.6499999999996</v>
          </cell>
          <cell r="E7564">
            <v>3927.46</v>
          </cell>
          <cell r="F7564">
            <v>5293.11</v>
          </cell>
        </row>
        <row r="7565">
          <cell r="A7565">
            <v>101458</v>
          </cell>
          <cell r="B7565" t="str">
            <v>TELHADOR COM ENCARGOS COMPLEMENTARES</v>
          </cell>
          <cell r="C7565" t="str">
            <v>MES</v>
          </cell>
          <cell r="D7565">
            <v>1564.8999999999996</v>
          </cell>
          <cell r="E7565">
            <v>3861.34</v>
          </cell>
          <cell r="F7565">
            <v>5426.24</v>
          </cell>
        </row>
        <row r="7566">
          <cell r="A7566">
            <v>101459</v>
          </cell>
          <cell r="B7566" t="str">
            <v>VIDRACEIRO COM ENCARGOS COMPLEMENTARES</v>
          </cell>
          <cell r="C7566" t="str">
            <v>MES</v>
          </cell>
          <cell r="D7566">
            <v>1591.23</v>
          </cell>
          <cell r="E7566">
            <v>3978.07</v>
          </cell>
          <cell r="F7566">
            <v>5569.3</v>
          </cell>
        </row>
        <row r="7567">
          <cell r="A7567">
            <v>101460</v>
          </cell>
          <cell r="B7567" t="str">
            <v>VIGIA DIURNO COM ENCARGOS COMPLEMENTARES</v>
          </cell>
          <cell r="C7567" t="str">
            <v>MES</v>
          </cell>
          <cell r="D7567">
            <v>1567.63</v>
          </cell>
          <cell r="E7567">
            <v>3074.54</v>
          </cell>
          <cell r="F7567">
            <v>4642.17</v>
          </cell>
        </row>
      </sheetData>
      <sheetData sheetId="7">
        <row r="1">
          <cell r="A1"/>
          <cell r="B1"/>
          <cell r="C1"/>
          <cell r="D1"/>
        </row>
        <row r="2">
          <cell r="A2" t="str">
            <v>CODIGO</v>
          </cell>
          <cell r="B2" t="str">
            <v>DESCRICAO DO INSUMO</v>
          </cell>
          <cell r="C2" t="str">
            <v>UNID. MEDIDA</v>
          </cell>
          <cell r="D2" t="str">
            <v>R$/UN</v>
          </cell>
        </row>
        <row r="3">
          <cell r="A3">
            <v>38605</v>
          </cell>
          <cell r="B3" t="str">
            <v xml:space="preserve">ABERTURA PARA ENCAIXE DE CUBA OU LAVATORIO EM BANCADA DE MARMORE/ GRANITO OU OUTRO TIPO DE PEDRA NATURAL                                                                                                                                                                                                                                                                                                                                                                                                  </v>
          </cell>
          <cell r="C3" t="str">
            <v xml:space="preserve">UN    </v>
          </cell>
          <cell r="D3">
            <v>174.28</v>
          </cell>
        </row>
        <row r="4">
          <cell r="A4">
            <v>11270</v>
          </cell>
          <cell r="B4" t="str">
            <v xml:space="preserve">ABRACADEIRA DE LATAO PARA FIXACAO DE CABO PARA-RAIO, DIMENSOES 32 X 24 X 24 MM                                                                                                                                                                                                                                                                                                                                                                                                                            </v>
          </cell>
          <cell r="C4" t="str">
            <v xml:space="preserve">UN    </v>
          </cell>
          <cell r="D4">
            <v>2.11</v>
          </cell>
        </row>
        <row r="5">
          <cell r="A5">
            <v>412</v>
          </cell>
          <cell r="B5" t="str">
            <v xml:space="preserve">ABRACADEIRA DE NYLON PARA AMARRACAO DE CABOS, COMPRIMENTO DE *230* X *7,6* MM                                                                                                                                                                                                                                                                                                                                                                                                                             </v>
          </cell>
          <cell r="C5" t="str">
            <v xml:space="preserve">UN    </v>
          </cell>
          <cell r="D5">
            <v>0.82</v>
          </cell>
        </row>
        <row r="6">
          <cell r="A6">
            <v>414</v>
          </cell>
          <cell r="B6" t="str">
            <v xml:space="preserve">ABRACADEIRA DE NYLON PARA AMARRACAO DE CABOS, COMPRIMENTO DE 100 X 2,5 MM                                                                                                                                                                                                                                                                                                                                                                                                                                 </v>
          </cell>
          <cell r="C6" t="str">
            <v xml:space="preserve">UN    </v>
          </cell>
          <cell r="D6">
            <v>0.05</v>
          </cell>
        </row>
        <row r="7">
          <cell r="A7">
            <v>410</v>
          </cell>
          <cell r="B7" t="str">
            <v xml:space="preserve">ABRACADEIRA DE NYLON PARA AMARRACAO DE CABOS, COMPRIMENTO DE 150 X *3,6* MM                                                                                                                                                                                                                                                                                                                                                                                                                               </v>
          </cell>
          <cell r="C7" t="str">
            <v xml:space="preserve">UN    </v>
          </cell>
          <cell r="D7">
            <v>0.12</v>
          </cell>
        </row>
        <row r="8">
          <cell r="A8">
            <v>411</v>
          </cell>
          <cell r="B8" t="str">
            <v xml:space="preserve">ABRACADEIRA DE NYLON PARA AMARRACAO DE CABOS, COMPRIMENTO DE 200 X *4,6* MM                                                                                                                                                                                                                                                                                                                                                                                                                               </v>
          </cell>
          <cell r="C8" t="str">
            <v xml:space="preserve">UN    </v>
          </cell>
          <cell r="D8">
            <v>0.16</v>
          </cell>
        </row>
        <row r="9">
          <cell r="A9">
            <v>408</v>
          </cell>
          <cell r="B9" t="str">
            <v xml:space="preserve">ABRACADEIRA DE NYLON PARA AMARRACAO DE CABOS, COMPRIMENTO DE 390 X *4,6* MM                                                                                                                                                                                                                                                                                                                                                                                                                               </v>
          </cell>
          <cell r="C9" t="str">
            <v xml:space="preserve">UN    </v>
          </cell>
          <cell r="D9">
            <v>0.79</v>
          </cell>
        </row>
        <row r="10">
          <cell r="A10">
            <v>39131</v>
          </cell>
          <cell r="B10" t="str">
            <v xml:space="preserve">ABRACADEIRA EM ACO PARA AMARRACAO DE ELETRODUTOS, TIPO D, COM 1 1/2" E CUNHA DE FIXACAO                                                                                                                                                                                                                                                                                                                                                                                                                   </v>
          </cell>
          <cell r="C10" t="str">
            <v xml:space="preserve">UN    </v>
          </cell>
          <cell r="D10">
            <v>5.44</v>
          </cell>
        </row>
        <row r="11">
          <cell r="A11">
            <v>394</v>
          </cell>
          <cell r="B11" t="str">
            <v xml:space="preserve">ABRACADEIRA EM ACO PARA AMARRACAO DE ELETRODUTOS, TIPO D, COM 1 1/2" E PARAFUSO DE FIXACAO                                                                                                                                                                                                                                                                                                                                                                                                                </v>
          </cell>
          <cell r="C11" t="str">
            <v xml:space="preserve">UN    </v>
          </cell>
          <cell r="D11">
            <v>5.51</v>
          </cell>
        </row>
        <row r="12">
          <cell r="A12">
            <v>39130</v>
          </cell>
          <cell r="B12" t="str">
            <v xml:space="preserve">ABRACADEIRA EM ACO PARA AMARRACAO DE ELETRODUTOS, TIPO D, COM 1 1/4" E CUNHA DE FIXACAO                                                                                                                                                                                                                                                                                                                                                                                                                   </v>
          </cell>
          <cell r="C12" t="str">
            <v xml:space="preserve">UN    </v>
          </cell>
          <cell r="D12">
            <v>4.97</v>
          </cell>
        </row>
        <row r="13">
          <cell r="A13">
            <v>395</v>
          </cell>
          <cell r="B13" t="str">
            <v xml:space="preserve">ABRACADEIRA EM ACO PARA AMARRACAO DE ELETRODUTOS, TIPO D, COM 1 1/4" E PARAFUSO DE FIXACAO                                                                                                                                                                                                                                                                                                                                                                                                                </v>
          </cell>
          <cell r="C13" t="str">
            <v xml:space="preserve">UN    </v>
          </cell>
          <cell r="D13">
            <v>5.31</v>
          </cell>
        </row>
        <row r="14">
          <cell r="A14">
            <v>39127</v>
          </cell>
          <cell r="B14" t="str">
            <v xml:space="preserve">ABRACADEIRA EM ACO PARA AMARRACAO DE ELETRODUTOS, TIPO D, COM 1/2" E CUNHA DE FIXACAO                                                                                                                                                                                                                                                                                                                                                                                                                     </v>
          </cell>
          <cell r="C14" t="str">
            <v xml:space="preserve">UN    </v>
          </cell>
          <cell r="D14">
            <v>2.62</v>
          </cell>
        </row>
        <row r="15">
          <cell r="A15">
            <v>392</v>
          </cell>
          <cell r="B15" t="str">
            <v xml:space="preserve">ABRACADEIRA EM ACO PARA AMARRACAO DE ELETRODUTOS, TIPO D, COM 1/2" E PARAFUSO DE FIXACAO                                                                                                                                                                                                                                                                                                                                                                                                                  </v>
          </cell>
          <cell r="C15" t="str">
            <v xml:space="preserve">UN    </v>
          </cell>
          <cell r="D15">
            <v>2.68</v>
          </cell>
        </row>
        <row r="16">
          <cell r="A16">
            <v>39129</v>
          </cell>
          <cell r="B16" t="str">
            <v xml:space="preserve">ABRACADEIRA EM ACO PARA AMARRACAO DE ELETRODUTOS, TIPO D, COM 1" E CUNHA DE FIXACAO                                                                                                                                                                                                                                                                                                                                                                                                                       </v>
          </cell>
          <cell r="C16" t="str">
            <v xml:space="preserve">UN    </v>
          </cell>
          <cell r="D16">
            <v>3.06</v>
          </cell>
        </row>
        <row r="17">
          <cell r="A17">
            <v>393</v>
          </cell>
          <cell r="B17" t="str">
            <v xml:space="preserve">ABRACADEIRA EM ACO PARA AMARRACAO DE ELETRODUTOS, TIPO D, COM 1" E PARAFUSO DE FIXACAO                                                                                                                                                                                                                                                                                                                                                                                                                    </v>
          </cell>
          <cell r="C17" t="str">
            <v xml:space="preserve">UN    </v>
          </cell>
          <cell r="D17">
            <v>3.2</v>
          </cell>
        </row>
        <row r="18">
          <cell r="A18">
            <v>39133</v>
          </cell>
          <cell r="B18" t="str">
            <v xml:space="preserve">ABRACADEIRA EM ACO PARA AMARRACAO DE ELETRODUTOS, TIPO D, COM 2 1/2" E CUNHA DE FIXACAO                                                                                                                                                                                                                                                                                                                                                                                                                   </v>
          </cell>
          <cell r="C18" t="str">
            <v xml:space="preserve">UN    </v>
          </cell>
          <cell r="D18">
            <v>7.14</v>
          </cell>
        </row>
        <row r="19">
          <cell r="A19">
            <v>397</v>
          </cell>
          <cell r="B19" t="str">
            <v xml:space="preserve">ABRACADEIRA EM ACO PARA AMARRACAO DE ELETRODUTOS, TIPO D, COM 2 1/2" E PARAFUSO DE FIXACAO                                                                                                                                                                                                                                                                                                                                                                                                                </v>
          </cell>
          <cell r="C19" t="str">
            <v xml:space="preserve">UN    </v>
          </cell>
          <cell r="D19">
            <v>7.89</v>
          </cell>
        </row>
        <row r="20">
          <cell r="A20">
            <v>39132</v>
          </cell>
          <cell r="B20" t="str">
            <v xml:space="preserve">ABRACADEIRA EM ACO PARA AMARRACAO DE ELETRODUTOS, TIPO D, COM 2" E CUNHA DE FIXACAO                                                                                                                                                                                                                                                                                                                                                                                                                       </v>
          </cell>
          <cell r="C20" t="str">
            <v xml:space="preserve">UN    </v>
          </cell>
          <cell r="D20">
            <v>5.71</v>
          </cell>
        </row>
        <row r="21">
          <cell r="A21">
            <v>396</v>
          </cell>
          <cell r="B21" t="str">
            <v xml:space="preserve">ABRACADEIRA EM ACO PARA AMARRACAO DE ELETRODUTOS, TIPO D, COM 2" E PARAFUSO DE FIXACAO                                                                                                                                                                                                                                                                                                                                                                                                                    </v>
          </cell>
          <cell r="C21" t="str">
            <v xml:space="preserve">UN    </v>
          </cell>
          <cell r="D21">
            <v>6.12</v>
          </cell>
        </row>
        <row r="22">
          <cell r="A22">
            <v>39135</v>
          </cell>
          <cell r="B22" t="str">
            <v xml:space="preserve">ABRACADEIRA EM ACO PARA AMARRACAO DE ELETRODUTOS, TIPO D, COM 3 1/2" E CUNHA DE FIXACAO                                                                                                                                                                                                                                                                                                                                                                                                                   </v>
          </cell>
          <cell r="C22" t="str">
            <v xml:space="preserve">UN    </v>
          </cell>
          <cell r="D22">
            <v>11.43</v>
          </cell>
        </row>
        <row r="23">
          <cell r="A23">
            <v>39128</v>
          </cell>
          <cell r="B23" t="str">
            <v xml:space="preserve">ABRACADEIRA EM ACO PARA AMARRACAO DE ELETRODUTOS, TIPO D, COM 3/4" E CUNHA DE FIXACAO                                                                                                                                                                                                                                                                                                                                                                                                                     </v>
          </cell>
          <cell r="C23" t="str">
            <v xml:space="preserve">UN    </v>
          </cell>
          <cell r="D23">
            <v>2.85</v>
          </cell>
        </row>
        <row r="24">
          <cell r="A24">
            <v>400</v>
          </cell>
          <cell r="B24" t="str">
            <v xml:space="preserve">ABRACADEIRA EM ACO PARA AMARRACAO DE ELETRODUTOS, TIPO D, COM 3/4" E PARAFUSO DE FIXACAO                                                                                                                                                                                                                                                                                                                                                                                                                  </v>
          </cell>
          <cell r="C24" t="str">
            <v xml:space="preserve">UN    </v>
          </cell>
          <cell r="D24">
            <v>2.79</v>
          </cell>
        </row>
        <row r="25">
          <cell r="A25">
            <v>39125</v>
          </cell>
          <cell r="B25" t="str">
            <v xml:space="preserve">ABRACADEIRA EM ACO PARA AMARRACAO DE ELETRODUTOS, TIPO D, COM 3/8" E PARAFUSO DE FIXACAO                                                                                                                                                                                                                                                                                                                                                                                                                  </v>
          </cell>
          <cell r="C25" t="str">
            <v xml:space="preserve">UN    </v>
          </cell>
          <cell r="D25">
            <v>2.85</v>
          </cell>
        </row>
        <row r="26">
          <cell r="A26">
            <v>39134</v>
          </cell>
          <cell r="B26" t="str">
            <v xml:space="preserve">ABRACADEIRA EM ACO PARA AMARRACAO DE ELETRODUTOS, TIPO D, COM 3" E CUNHA DE FIXACAO                                                                                                                                                                                                                                                                                                                                                                                                                       </v>
          </cell>
          <cell r="C26" t="str">
            <v xml:space="preserve">UN    </v>
          </cell>
          <cell r="D26">
            <v>9.5299999999999994</v>
          </cell>
        </row>
        <row r="27">
          <cell r="A27">
            <v>398</v>
          </cell>
          <cell r="B27" t="str">
            <v xml:space="preserve">ABRACADEIRA EM ACO PARA AMARRACAO DE ELETRODUTOS, TIPO D, COM 3" E PARAFUSO DE FIXACAO                                                                                                                                                                                                                                                                                                                                                                                                                    </v>
          </cell>
          <cell r="C27" t="str">
            <v xml:space="preserve">UN    </v>
          </cell>
          <cell r="D27">
            <v>8.7799999999999994</v>
          </cell>
        </row>
        <row r="28">
          <cell r="A28">
            <v>39126</v>
          </cell>
          <cell r="B28" t="str">
            <v xml:space="preserve">ABRACADEIRA EM ACO PARA AMARRACAO DE ELETRODUTOS, TIPO D, COM 4" E CUNHA DE FIXACAO                                                                                                                                                                                                                                                                                                                                                                                                                       </v>
          </cell>
          <cell r="C28" t="str">
            <v xml:space="preserve">UN    </v>
          </cell>
          <cell r="D28">
            <v>12.86</v>
          </cell>
        </row>
        <row r="29">
          <cell r="A29">
            <v>399</v>
          </cell>
          <cell r="B29" t="str">
            <v xml:space="preserve">ABRACADEIRA EM ACO PARA AMARRACAO DE ELETRODUTOS, TIPO D, COM 4" E PARAFUSO DE FIXACAO                                                                                                                                                                                                                                                                                                                                                                                                                    </v>
          </cell>
          <cell r="C29" t="str">
            <v xml:space="preserve">UN    </v>
          </cell>
          <cell r="D29">
            <v>11.33</v>
          </cell>
        </row>
        <row r="30">
          <cell r="A30">
            <v>39158</v>
          </cell>
          <cell r="B30" t="str">
            <v xml:space="preserve">ABRACADEIRA EM ACO PARA AMARRACAO DE ELETRODUTOS, TIPO ECONOMICA (GOTA), COM 8"                                                                                                                                                                                                                                                                                                                                                                                                                           </v>
          </cell>
          <cell r="C30" t="str">
            <v xml:space="preserve">UN    </v>
          </cell>
          <cell r="D30">
            <v>30.43</v>
          </cell>
        </row>
        <row r="31">
          <cell r="A31">
            <v>39141</v>
          </cell>
          <cell r="B31" t="str">
            <v xml:space="preserve">ABRACADEIRA EM ACO PARA AMARRACAO DE ELETRODUTOS, TIPO U SIMPLES, COM 1 1/2"                                                                                                                                                                                                                                                                                                                                                                                                                              </v>
          </cell>
          <cell r="C31" t="str">
            <v xml:space="preserve">UN    </v>
          </cell>
          <cell r="D31">
            <v>2.21</v>
          </cell>
        </row>
        <row r="32">
          <cell r="A32">
            <v>39140</v>
          </cell>
          <cell r="B32" t="str">
            <v xml:space="preserve">ABRACADEIRA EM ACO PARA AMARRACAO DE ELETRODUTOS, TIPO U SIMPLES, COM 1 1/4"                                                                                                                                                                                                                                                                                                                                                                                                                              </v>
          </cell>
          <cell r="C32" t="str">
            <v xml:space="preserve">UN    </v>
          </cell>
          <cell r="D32">
            <v>2</v>
          </cell>
        </row>
        <row r="33">
          <cell r="A33">
            <v>39137</v>
          </cell>
          <cell r="B33" t="str">
            <v xml:space="preserve">ABRACADEIRA EM ACO PARA AMARRACAO DE ELETRODUTOS, TIPO U SIMPLES, COM 1/2"                                                                                                                                                                                                                                                                                                                                                                                                                                </v>
          </cell>
          <cell r="C33" t="str">
            <v xml:space="preserve">UN    </v>
          </cell>
          <cell r="D33">
            <v>1.1499999999999999</v>
          </cell>
        </row>
        <row r="34">
          <cell r="A34">
            <v>39139</v>
          </cell>
          <cell r="B34" t="str">
            <v xml:space="preserve">ABRACADEIRA EM ACO PARA AMARRACAO DE ELETRODUTOS, TIPO U SIMPLES, COM 1"                                                                                                                                                                                                                                                                                                                                                                                                                                  </v>
          </cell>
          <cell r="C34" t="str">
            <v xml:space="preserve">UN    </v>
          </cell>
          <cell r="D34">
            <v>1.66</v>
          </cell>
        </row>
        <row r="35">
          <cell r="A35">
            <v>39143</v>
          </cell>
          <cell r="B35" t="str">
            <v xml:space="preserve">ABRACADEIRA EM ACO PARA AMARRACAO DE ELETRODUTOS, TIPO U SIMPLES, COM 2 1/2"                                                                                                                                                                                                                                                                                                                                                                                                                              </v>
          </cell>
          <cell r="C35" t="str">
            <v xml:space="preserve">UN    </v>
          </cell>
          <cell r="D35">
            <v>4.5599999999999996</v>
          </cell>
        </row>
        <row r="36">
          <cell r="A36">
            <v>39142</v>
          </cell>
          <cell r="B36" t="str">
            <v xml:space="preserve">ABRACADEIRA EM ACO PARA AMARRACAO DE ELETRODUTOS, TIPO U SIMPLES, COM 2"                                                                                                                                                                                                                                                                                                                                                                                                                                  </v>
          </cell>
          <cell r="C36" t="str">
            <v xml:space="preserve">UN    </v>
          </cell>
          <cell r="D36">
            <v>3.26</v>
          </cell>
        </row>
        <row r="37">
          <cell r="A37">
            <v>39138</v>
          </cell>
          <cell r="B37" t="str">
            <v xml:space="preserve">ABRACADEIRA EM ACO PARA AMARRACAO DE ELETRODUTOS, TIPO U SIMPLES, COM 3/4"                                                                                                                                                                                                                                                                                                                                                                                                                                </v>
          </cell>
          <cell r="C37" t="str">
            <v xml:space="preserve">UN    </v>
          </cell>
          <cell r="D37">
            <v>1.22</v>
          </cell>
        </row>
        <row r="38">
          <cell r="A38">
            <v>39136</v>
          </cell>
          <cell r="B38" t="str">
            <v xml:space="preserve">ABRACADEIRA EM ACO PARA AMARRACAO DE ELETRODUTOS, TIPO U SIMPLES, COM 3/8"                                                                                                                                                                                                                                                                                                                                                                                                                                </v>
          </cell>
          <cell r="C38" t="str">
            <v xml:space="preserve">UN    </v>
          </cell>
          <cell r="D38">
            <v>0.81</v>
          </cell>
        </row>
        <row r="39">
          <cell r="A39">
            <v>39144</v>
          </cell>
          <cell r="B39" t="str">
            <v xml:space="preserve">ABRACADEIRA EM ACO PARA AMARRACAO DE ELETRODUTOS, TIPO U SIMPLES, COM 3"                                                                                                                                                                                                                                                                                                                                                                                                                                  </v>
          </cell>
          <cell r="C39" t="str">
            <v xml:space="preserve">UN    </v>
          </cell>
          <cell r="D39">
            <v>5.31</v>
          </cell>
        </row>
        <row r="40">
          <cell r="A40">
            <v>39145</v>
          </cell>
          <cell r="B40" t="str">
            <v xml:space="preserve">ABRACADEIRA EM ACO PARA AMARRACAO DE ELETRODUTOS, TIPO U SIMPLES, COM 4"                                                                                                                                                                                                                                                                                                                                                                                                                                  </v>
          </cell>
          <cell r="C40" t="str">
            <v xml:space="preserve">UN    </v>
          </cell>
          <cell r="D40">
            <v>8.74</v>
          </cell>
        </row>
        <row r="41">
          <cell r="A41">
            <v>12615</v>
          </cell>
          <cell r="B41" t="str">
            <v xml:space="preserve">ABRACADEIRA PVC, PARA CALHA PLUVIAL, DIAMETRO ENTRE *80 E 100* MM, PARA DRENAGEM PLUVIAL PREDIAL                                                                                                                                                                                                                                                                                                                                                                                                          </v>
          </cell>
          <cell r="C41" t="str">
            <v xml:space="preserve">UN    </v>
          </cell>
          <cell r="D41">
            <v>13.08</v>
          </cell>
        </row>
        <row r="42">
          <cell r="A42">
            <v>11927</v>
          </cell>
          <cell r="B42" t="str">
            <v xml:space="preserve">ABRACADEIRA, GALVANIZADA/ZINCADA, ROSCA SEM FIM, PARAFUSO INOX, LARGURA  FITA *12,6 A *14 MM, D = 2" A 2 1/2"                                                                                                                                                                                                                                                                                                                                                                                             </v>
          </cell>
          <cell r="C42" t="str">
            <v xml:space="preserve">UN    </v>
          </cell>
          <cell r="D42">
            <v>6.3</v>
          </cell>
        </row>
        <row r="43">
          <cell r="A43">
            <v>11928</v>
          </cell>
          <cell r="B43" t="str">
            <v xml:space="preserve">ABRACADEIRA, GALVANIZADA/ZINCADA, ROSCA SEM FIM, PARAFUSO INOX, LARGURA  FITA *12,6 A *14 MM, D = 3" A 3 3/4"                                                                                                                                                                                                                                                                                                                                                                                             </v>
          </cell>
          <cell r="C43" t="str">
            <v xml:space="preserve">UN    </v>
          </cell>
          <cell r="D43">
            <v>7.22</v>
          </cell>
        </row>
        <row r="44">
          <cell r="A44">
            <v>11929</v>
          </cell>
          <cell r="B44" t="str">
            <v xml:space="preserve">ABRACADEIRA, GALVANIZADA/ZINCADA, ROSCA SEM FIM, PARAFUSO INOX, LARGURA  FITA *12,6 A *14 MM, D = 4" A 4 3/4"                                                                                                                                                                                                                                                                                                                                                                                             </v>
          </cell>
          <cell r="C44" t="str">
            <v xml:space="preserve">UN    </v>
          </cell>
          <cell r="D44">
            <v>11.17</v>
          </cell>
        </row>
        <row r="45">
          <cell r="A45">
            <v>36801</v>
          </cell>
          <cell r="B45" t="str">
            <v xml:space="preserve">ACABAMENTO DE METAL CROMADO PARA REGISTRO PEQUENO, DE PAREDE, 1/2 " OU 3/4 "                                                                                                                                                                                                                                                                                                                                                                                                                              </v>
          </cell>
          <cell r="C45" t="str">
            <v xml:space="preserve">UN    </v>
          </cell>
          <cell r="D45">
            <v>29.14</v>
          </cell>
        </row>
        <row r="46">
          <cell r="A46">
            <v>36246</v>
          </cell>
          <cell r="B46" t="str">
            <v xml:space="preserve">ACABAMENTO SIMPLES/CONVENCIONAL PARA FORRO PVC, TIPO "U" OU "C", COR BRANCA, COMPRIMENTO 6 M                                                                                                                                                                                                                                                                                                                                                                                                              </v>
          </cell>
          <cell r="C46" t="str">
            <v xml:space="preserve">M     </v>
          </cell>
          <cell r="D46">
            <v>5.73</v>
          </cell>
        </row>
        <row r="47">
          <cell r="A47">
            <v>37600</v>
          </cell>
          <cell r="B47" t="str">
            <v xml:space="preserve">ACESSORIO DE LIGACAO NAO ELETRICO PARA CARGAS EXPLOSIVAS, TUBO DE 6 M                                                                                                                                                                                                                                                                                                                                                                                                                                     </v>
          </cell>
          <cell r="C47" t="str">
            <v xml:space="preserve">UN    </v>
          </cell>
          <cell r="D47">
            <v>104.86</v>
          </cell>
        </row>
        <row r="48">
          <cell r="A48">
            <v>37599</v>
          </cell>
          <cell r="B48" t="str">
            <v xml:space="preserve">ACESSORIO INICIADOR NAO ELETRICO, TUBO DE 6 M, TEMPO DE RETARDO DE *160* MS                                                                                                                                                                                                                                                                                                                                                                                                                               </v>
          </cell>
          <cell r="C48" t="str">
            <v xml:space="preserve">UN    </v>
          </cell>
          <cell r="D48">
            <v>97.6</v>
          </cell>
        </row>
        <row r="49">
          <cell r="A49">
            <v>1</v>
          </cell>
          <cell r="B49" t="str">
            <v xml:space="preserve">ACETILENO (RECARGA DE GAS ACETILENO PARA CILINDRO DE CONJUNTO OXICORTE GRANDE) NAO INCLUI TROCA/MANUTENCAO DO CILINDRO                                                                                                                                                                                                                                                                                                                                                                                    </v>
          </cell>
          <cell r="C49" t="str">
            <v xml:space="preserve">KG    </v>
          </cell>
          <cell r="D49">
            <v>100</v>
          </cell>
        </row>
        <row r="50">
          <cell r="A50">
            <v>3</v>
          </cell>
          <cell r="B50" t="str">
            <v xml:space="preserve">ACIDO CLORIDRICO / ACIDO MURIATICO, DILUICAO 10% A 12% PARA USO EM LIMPEZA                                                                                                                                                                                                                                                                                                                                                                                                                                </v>
          </cell>
          <cell r="C50" t="str">
            <v xml:space="preserve">L     </v>
          </cell>
          <cell r="D50">
            <v>15.87</v>
          </cell>
        </row>
        <row r="51">
          <cell r="A51">
            <v>43054</v>
          </cell>
          <cell r="B51" t="str">
            <v xml:space="preserve">ACO CA-25, 10,0 MM, OU 12,5 MM, OU 16,0 MM, OU 20,0 MM, OU 25,0 MM, VERGALHAO                                                                                                                                                                                                                                                                                                                                                                                                                             </v>
          </cell>
          <cell r="C51" t="str">
            <v xml:space="preserve">KG    </v>
          </cell>
          <cell r="D51">
            <v>7.85</v>
          </cell>
        </row>
        <row r="52">
          <cell r="A52">
            <v>42402</v>
          </cell>
          <cell r="B52" t="str">
            <v xml:space="preserve">ACO CA-25, 16,0 MM, BARRA DE TRANSFERENCIA                                                                                                                                                                                                                                                                                                                                                                                                                                                                </v>
          </cell>
          <cell r="C52" t="str">
            <v xml:space="preserve">KG    </v>
          </cell>
          <cell r="D52">
            <v>7.5</v>
          </cell>
        </row>
        <row r="53">
          <cell r="A53">
            <v>42403</v>
          </cell>
          <cell r="B53" t="str">
            <v xml:space="preserve">ACO CA-25, 20,0 MM, BARRA DE TRANSFERENCIA                                                                                                                                                                                                                                                                                                                                                                                                                                                                </v>
          </cell>
          <cell r="C53" t="str">
            <v xml:space="preserve">KG    </v>
          </cell>
          <cell r="D53">
            <v>9.6199999999999992</v>
          </cell>
        </row>
        <row r="54">
          <cell r="A54">
            <v>42404</v>
          </cell>
          <cell r="B54" t="str">
            <v xml:space="preserve">ACO CA-25, 25,0 MM, BARRA DE TRANSFERENCIA                                                                                                                                                                                                                                                                                                                                                                                                                                                                </v>
          </cell>
          <cell r="C54" t="str">
            <v xml:space="preserve">KG    </v>
          </cell>
          <cell r="D54">
            <v>9.57</v>
          </cell>
        </row>
        <row r="55">
          <cell r="A55">
            <v>42405</v>
          </cell>
          <cell r="B55" t="str">
            <v xml:space="preserve">ACO CA-25, 32,0 MM, BARRA DE TRANSFERENCIA                                                                                                                                                                                                                                                                                                                                                                                                                                                                </v>
          </cell>
          <cell r="C55" t="str">
            <v xml:space="preserve">KG    </v>
          </cell>
          <cell r="D55">
            <v>10.19</v>
          </cell>
        </row>
        <row r="56">
          <cell r="A56">
            <v>34341</v>
          </cell>
          <cell r="B56" t="str">
            <v xml:space="preserve">ACO CA-25, 32,0 MM, VERGALHAO                                                                                                                                                                                                                                                                                                                                                                                                                                                                             </v>
          </cell>
          <cell r="C56" t="str">
            <v xml:space="preserve">KG    </v>
          </cell>
          <cell r="D56">
            <v>8.85</v>
          </cell>
        </row>
        <row r="57">
          <cell r="A57">
            <v>43053</v>
          </cell>
          <cell r="B57" t="str">
            <v xml:space="preserve">ACO CA-25, 6,3 MM OU 8,0 MM, VERGALHAO                                                                                                                                                                                                                                                                                                                                                                                                                                                                    </v>
          </cell>
          <cell r="C57" t="str">
            <v xml:space="preserve">KG    </v>
          </cell>
          <cell r="D57">
            <v>7.01</v>
          </cell>
        </row>
        <row r="58">
          <cell r="A58">
            <v>43058</v>
          </cell>
          <cell r="B58" t="str">
            <v xml:space="preserve">ACO CA-50, 10,0 MM, OU 12,5 MM, OU 16,0 MM, OU 20,0 MM, DOBRADO E CORTADO                                                                                                                                                                                                                                                                                                                                                                                                                                 </v>
          </cell>
          <cell r="C58" t="str">
            <v xml:space="preserve">KG    </v>
          </cell>
          <cell r="D58">
            <v>7.27</v>
          </cell>
        </row>
        <row r="59">
          <cell r="A59">
            <v>34</v>
          </cell>
          <cell r="B59" t="str">
            <v xml:space="preserve">ACO CA-50, 10,0 MM, VERGALHAO                                                                                                                                                                                                                                                                                                                                                                                                                                                                             </v>
          </cell>
          <cell r="C59" t="str">
            <v xml:space="preserve">KG    </v>
          </cell>
          <cell r="D59">
            <v>7.31</v>
          </cell>
        </row>
        <row r="60">
          <cell r="A60">
            <v>43055</v>
          </cell>
          <cell r="B60" t="str">
            <v xml:space="preserve">ACO CA-50, 12,5 MM OU 16,0 MM, VERGALHAO                                                                                                                                                                                                                                                                                                                                                                                                                                                                  </v>
          </cell>
          <cell r="C60" t="str">
            <v xml:space="preserve">KG    </v>
          </cell>
          <cell r="D60">
            <v>6.33</v>
          </cell>
        </row>
        <row r="61">
          <cell r="A61">
            <v>43056</v>
          </cell>
          <cell r="B61" t="str">
            <v xml:space="preserve">ACO CA-50, 20,0 MM OU 25,0 MM, VERGALHAO                                                                                                                                                                                                                                                                                                                                                                                                                                                                  </v>
          </cell>
          <cell r="C61" t="str">
            <v xml:space="preserve">KG    </v>
          </cell>
          <cell r="D61">
            <v>7.3</v>
          </cell>
        </row>
        <row r="62">
          <cell r="A62">
            <v>43057</v>
          </cell>
          <cell r="B62" t="str">
            <v xml:space="preserve">ACO CA-50, 32,0 MM, VERGALHAO                                                                                                                                                                                                                                                                                                                                                                                                                                                                             </v>
          </cell>
          <cell r="C62" t="str">
            <v xml:space="preserve">KG    </v>
          </cell>
          <cell r="D62">
            <v>8.02</v>
          </cell>
        </row>
        <row r="63">
          <cell r="A63">
            <v>34449</v>
          </cell>
          <cell r="B63" t="str">
            <v xml:space="preserve">ACO CA-50, 6,3 MM, DOBRADO E CORTADO                                                                                                                                                                                                                                                                                                                                                                                                                                                                      </v>
          </cell>
          <cell r="C63" t="str">
            <v xml:space="preserve">KG    </v>
          </cell>
          <cell r="D63">
            <v>8.57</v>
          </cell>
        </row>
        <row r="64">
          <cell r="A64">
            <v>32</v>
          </cell>
          <cell r="B64" t="str">
            <v xml:space="preserve">ACO CA-50, 6,3 MM, VERGALHAO                                                                                                                                                                                                                                                                                                                                                                                                                                                                              </v>
          </cell>
          <cell r="C64" t="str">
            <v xml:space="preserve">KG    </v>
          </cell>
          <cell r="D64">
            <v>7.71</v>
          </cell>
        </row>
        <row r="65">
          <cell r="A65">
            <v>33</v>
          </cell>
          <cell r="B65" t="str">
            <v xml:space="preserve">ACO CA-50, 8,0 MM, VERGALHAO                                                                                                                                                                                                                                                                                                                                                                                                                                                                              </v>
          </cell>
          <cell r="C65" t="str">
            <v xml:space="preserve">KG    </v>
          </cell>
          <cell r="D65">
            <v>7.75</v>
          </cell>
        </row>
        <row r="66">
          <cell r="A66">
            <v>43061</v>
          </cell>
          <cell r="B66" t="str">
            <v xml:space="preserve">ACO CA-60, 4,2 MM OU 5,0 MM, DOBRADO E CORTADO                                                                                                                                                                                                                                                                                                                                                                                                                                                            </v>
          </cell>
          <cell r="C66" t="str">
            <v xml:space="preserve">KG    </v>
          </cell>
          <cell r="D66">
            <v>7.24</v>
          </cell>
        </row>
        <row r="67">
          <cell r="A67">
            <v>43059</v>
          </cell>
          <cell r="B67" t="str">
            <v xml:space="preserve">ACO CA-60, 4,2 MM, OU 5,0 MM, OU 6,0 MM, OU 7,0 MM, VERGALHAO                                                                                                                                                                                                                                                                                                                                                                                                                                             </v>
          </cell>
          <cell r="C67" t="str">
            <v xml:space="preserve">KG    </v>
          </cell>
          <cell r="D67">
            <v>6.91</v>
          </cell>
        </row>
        <row r="68">
          <cell r="A68">
            <v>43062</v>
          </cell>
          <cell r="B68" t="str">
            <v xml:space="preserve">ACO CA-60, 6,0 MM OU 7,0 MM, DOBRADO E CORTADO                                                                                                                                                                                                                                                                                                                                                                                                                                                            </v>
          </cell>
          <cell r="C68" t="str">
            <v xml:space="preserve">KG    </v>
          </cell>
          <cell r="D68">
            <v>7.66</v>
          </cell>
        </row>
        <row r="69">
          <cell r="A69">
            <v>43060</v>
          </cell>
          <cell r="B69" t="str">
            <v xml:space="preserve">ACO CA-60, 8,0 MM OU 9,5 MM, VERGALHAO                                                                                                                                                                                                                                                                                                                                                                                                                                                                    </v>
          </cell>
          <cell r="C69" t="str">
            <v xml:space="preserve">KG    </v>
          </cell>
          <cell r="D69">
            <v>6.02</v>
          </cell>
        </row>
        <row r="70">
          <cell r="A70">
            <v>40410</v>
          </cell>
          <cell r="B70" t="str">
            <v xml:space="preserve">ACOPLAMENTO RIGIDO EM FERRO FUNDIDO PARA SISTEMA DE TUBULACAO RANHURADA, DN 50 MM (2")                                                                                                                                                                                                                                                                                                                                                                                                                    </v>
          </cell>
          <cell r="C70" t="str">
            <v xml:space="preserve">UN    </v>
          </cell>
          <cell r="D70">
            <v>23.71</v>
          </cell>
        </row>
        <row r="71">
          <cell r="A71">
            <v>40411</v>
          </cell>
          <cell r="B71" t="str">
            <v xml:space="preserve">ACOPLAMENTO RIGIDO EM FERRO FUNDIDO PARA SISTEMA DE TUBULACAO RANHURADA, DN 65 MM (2 1/2")                                                                                                                                                                                                                                                                                                                                                                                                                </v>
          </cell>
          <cell r="C71" t="str">
            <v xml:space="preserve">UN    </v>
          </cell>
          <cell r="D71">
            <v>25.73</v>
          </cell>
        </row>
        <row r="72">
          <cell r="A72">
            <v>40412</v>
          </cell>
          <cell r="B72" t="str">
            <v xml:space="preserve">ACOPLAMENTO RIGIDO EM FERRO FUNDIDO PARA SISTEMA DE TUBULACAO RANHURADA, DN 80 MM (3")                                                                                                                                                                                                                                                                                                                                                                                                                    </v>
          </cell>
          <cell r="C72" t="str">
            <v xml:space="preserve">UN    </v>
          </cell>
          <cell r="D72">
            <v>28.88</v>
          </cell>
        </row>
        <row r="73">
          <cell r="A73">
            <v>44254</v>
          </cell>
          <cell r="B73" t="str">
            <v xml:space="preserve">ADAPTADOR CPVC, ROSCAVEL, COM FLANGES E ANEL DE VEDACAO, 15 MM, CAIXA D'AGUA PARA AGUA QUENTE                                                                                                                                                                                                                                                                                                                                                                                                             </v>
          </cell>
          <cell r="C73" t="str">
            <v xml:space="preserve">UN    </v>
          </cell>
          <cell r="D73">
            <v>27.74</v>
          </cell>
        </row>
        <row r="74">
          <cell r="A74">
            <v>44255</v>
          </cell>
          <cell r="B74" t="str">
            <v xml:space="preserve">ADAPTADOR CPVC, ROSCAVEL, COM FLANGES E ANEL DE VEDACAO, 22 MM, CAIXA D'AGUA PARA AGUA QUENTE                                                                                                                                                                                                                                                                                                                                                                                                             </v>
          </cell>
          <cell r="C74" t="str">
            <v xml:space="preserve">UN    </v>
          </cell>
          <cell r="D74">
            <v>30.75</v>
          </cell>
        </row>
        <row r="75">
          <cell r="A75">
            <v>44256</v>
          </cell>
          <cell r="B75" t="str">
            <v xml:space="preserve">ADAPTADOR CPVC, ROSCAVEL, COM FLANGES E ANEL DE VEDACAO, 28 MM, CAIXA D'AGUA PARA AGUA QUENTE                                                                                                                                                                                                                                                                                                                                                                                                             </v>
          </cell>
          <cell r="C75" t="str">
            <v xml:space="preserve">UN    </v>
          </cell>
          <cell r="D75">
            <v>34.729999999999997</v>
          </cell>
        </row>
        <row r="76">
          <cell r="A76">
            <v>44257</v>
          </cell>
          <cell r="B76" t="str">
            <v xml:space="preserve">ADAPTADOR CPVC, ROSCAVEL, COM FLANGES E ANEL DE VEDACAO, 35 MM, CAIXA D'AGUA PARA AGUA QUENTE                                                                                                                                                                                                                                                                                                                                                                                                             </v>
          </cell>
          <cell r="C76" t="str">
            <v xml:space="preserve">UN    </v>
          </cell>
          <cell r="D76">
            <v>54.95</v>
          </cell>
        </row>
        <row r="77">
          <cell r="A77">
            <v>44258</v>
          </cell>
          <cell r="B77" t="str">
            <v xml:space="preserve">ADAPTADOR CPVC, ROSCAVEL, COM FLANGES E ANEL DE VEDACAO, 42 MM, CAIXA D'AGUA PARA AGUA QUENTE                                                                                                                                                                                                                                                                                                                                                                                                             </v>
          </cell>
          <cell r="C77" t="str">
            <v xml:space="preserve">UN    </v>
          </cell>
          <cell r="D77">
            <v>62.79</v>
          </cell>
        </row>
        <row r="78">
          <cell r="A78">
            <v>44259</v>
          </cell>
          <cell r="B78" t="str">
            <v xml:space="preserve">ADAPTADOR CPVC, ROSCAVEL, COM FLANGES E ANEL DE VEDACAO, 54 MM, CAIXA D'AGUA PARA AGUA QUENTE                                                                                                                                                                                                                                                                                                                                                                                                             </v>
          </cell>
          <cell r="C78" t="str">
            <v xml:space="preserve">UN    </v>
          </cell>
          <cell r="D78">
            <v>86.19</v>
          </cell>
        </row>
        <row r="79">
          <cell r="A79">
            <v>37997</v>
          </cell>
          <cell r="B79" t="str">
            <v xml:space="preserve">ADAPTADOR CPVC, SOLDAVEL, 15 MM, PARA AGUA QUENTE                                                                                                                                                                                                                                                                                                                                                                                                                                                         </v>
          </cell>
          <cell r="C79" t="str">
            <v xml:space="preserve">UN    </v>
          </cell>
          <cell r="D79">
            <v>16.53</v>
          </cell>
        </row>
        <row r="80">
          <cell r="A80">
            <v>37998</v>
          </cell>
          <cell r="B80" t="str">
            <v xml:space="preserve">ADAPTADOR CPVC, SOLDAVEL, 22 MM, PARA AGUA QUENTE                                                                                                                                                                                                                                                                                                                                                                                                                                                         </v>
          </cell>
          <cell r="C80" t="str">
            <v xml:space="preserve">UN    </v>
          </cell>
          <cell r="D80">
            <v>22.12</v>
          </cell>
        </row>
        <row r="81">
          <cell r="A81">
            <v>55</v>
          </cell>
          <cell r="B81" t="str">
            <v xml:space="preserve">ADAPTADOR DE COMPRESSAO EM POLIPROPILENO (PP), PARA TUBO EM PEAD, 20 MM X 1/2", PARA LIGACAO PREDIAL DE AGUA (NTS 179)                                                                                                                                                                                                                                                                                                                                                                                    </v>
          </cell>
          <cell r="C81" t="str">
            <v xml:space="preserve">UN    </v>
          </cell>
          <cell r="D81">
            <v>4.2</v>
          </cell>
        </row>
        <row r="82">
          <cell r="A82">
            <v>61</v>
          </cell>
          <cell r="B82" t="str">
            <v xml:space="preserve">ADAPTADOR DE COMPRESSAO EM POLIPROPILENO (PP), PARA TUBO EM PEAD, 20 MM X 3/4", PARA LIGACAO PREDIAL DE AGUA (NTS 179)                                                                                                                                                                                                                                                                                                                                                                                    </v>
          </cell>
          <cell r="C82" t="str">
            <v xml:space="preserve">UN    </v>
          </cell>
          <cell r="D82">
            <v>3.97</v>
          </cell>
        </row>
        <row r="83">
          <cell r="A83">
            <v>62</v>
          </cell>
          <cell r="B83" t="str">
            <v xml:space="preserve">ADAPTADOR DE COMPRESSAO EM POLIPROPILENO (PP), PARA TUBO EM PEAD, 32 MM X 1", PARA LIGACAO PREDIAL DE AGUA (NTS 179)                                                                                                                                                                                                                                                                                                                                                                                      </v>
          </cell>
          <cell r="C83" t="str">
            <v xml:space="preserve">UN    </v>
          </cell>
          <cell r="D83">
            <v>8.23</v>
          </cell>
        </row>
        <row r="84">
          <cell r="A84">
            <v>10899</v>
          </cell>
          <cell r="B84" t="str">
            <v xml:space="preserve">ADAPTADOR EM LATAO, ENGATE RAPIDO 2 1/2" X ROSCA INTERNA 5 FIOS 2 1/2", PARA INSTALACAO PREDIAL DE COMBATE A INCENDIO                                                                                                                                                                                                                                                                                                                                                                                     </v>
          </cell>
          <cell r="C84" t="str">
            <v xml:space="preserve">UN    </v>
          </cell>
          <cell r="D84">
            <v>125.29</v>
          </cell>
        </row>
        <row r="85">
          <cell r="A85">
            <v>10900</v>
          </cell>
          <cell r="B85" t="str">
            <v xml:space="preserve">ADAPTADOR EM LATAO, ENGATE RAPIDO1 1/2" X ROSCA INTERNA 5 FIOS 2 1/2", PARA INSTALACAO PREDIAL DE COMBATE A INCENDIO                                                                                                                                                                                                                                                                                                                                                                                      </v>
          </cell>
          <cell r="C85" t="str">
            <v xml:space="preserve">UN    </v>
          </cell>
          <cell r="D85">
            <v>98.05</v>
          </cell>
        </row>
        <row r="86">
          <cell r="A86">
            <v>103</v>
          </cell>
          <cell r="B86" t="str">
            <v xml:space="preserve">ADAPTADOR PVC SOLDAVEL CURTO COM BOLSA E ROSCA, 110 MM X 4", PARA AGUA FRIA                                                                                                                                                                                                                                                                                                                                                                                                                               </v>
          </cell>
          <cell r="C86" t="str">
            <v xml:space="preserve">UN    </v>
          </cell>
          <cell r="D86">
            <v>43.53</v>
          </cell>
        </row>
        <row r="87">
          <cell r="A87">
            <v>107</v>
          </cell>
          <cell r="B87" t="str">
            <v xml:space="preserve">ADAPTADOR PVC SOLDAVEL CURTO COM BOLSA E ROSCA, 20 MM X 1/2", PARA AGUA FRIA                                                                                                                                                                                                                                                                                                                                                                                                                              </v>
          </cell>
          <cell r="C87" t="str">
            <v xml:space="preserve">UN    </v>
          </cell>
          <cell r="D87">
            <v>0.82</v>
          </cell>
        </row>
        <row r="88">
          <cell r="A88">
            <v>65</v>
          </cell>
          <cell r="B88" t="str">
            <v xml:space="preserve">ADAPTADOR PVC SOLDAVEL CURTO COM BOLSA E ROSCA, 25 MM X 3/4", PARA AGUA FRIA                                                                                                                                                                                                                                                                                                                                                                                                                              </v>
          </cell>
          <cell r="C88" t="str">
            <v xml:space="preserve">UN    </v>
          </cell>
          <cell r="D88">
            <v>0.9</v>
          </cell>
        </row>
        <row r="89">
          <cell r="A89">
            <v>108</v>
          </cell>
          <cell r="B89" t="str">
            <v xml:space="preserve">ADAPTADOR PVC SOLDAVEL CURTO COM BOLSA E ROSCA, 32 MM X 1", PARA AGUA FRIA                                                                                                                                                                                                                                                                                                                                                                                                                                </v>
          </cell>
          <cell r="C89" t="str">
            <v xml:space="preserve">UN    </v>
          </cell>
          <cell r="D89">
            <v>1.8</v>
          </cell>
        </row>
        <row r="90">
          <cell r="A90">
            <v>110</v>
          </cell>
          <cell r="B90" t="str">
            <v xml:space="preserve">ADAPTADOR PVC SOLDAVEL CURTO COM BOLSA E ROSCA, 40 MM X 1 1/2", PARA AGUA FRIA                                                                                                                                                                                                                                                                                                                                                                                                                            </v>
          </cell>
          <cell r="C90" t="str">
            <v xml:space="preserve">UN    </v>
          </cell>
          <cell r="D90">
            <v>6.26</v>
          </cell>
        </row>
        <row r="91">
          <cell r="A91">
            <v>109</v>
          </cell>
          <cell r="B91" t="str">
            <v xml:space="preserve">ADAPTADOR PVC SOLDAVEL CURTO COM BOLSA E ROSCA, 40 MM X 1 1/4", PARA AGUA FRIA                                                                                                                                                                                                                                                                                                                                                                                                                            </v>
          </cell>
          <cell r="C91" t="str">
            <v xml:space="preserve">UN    </v>
          </cell>
          <cell r="D91">
            <v>3.73</v>
          </cell>
        </row>
        <row r="92">
          <cell r="A92">
            <v>111</v>
          </cell>
          <cell r="B92" t="str">
            <v xml:space="preserve">ADAPTADOR PVC SOLDAVEL CURTO COM BOLSA E ROSCA, 50 MM X 1 1/4", PARA AGUA FRIA                                                                                                                                                                                                                                                                                                                                                                                                                            </v>
          </cell>
          <cell r="C92" t="str">
            <v xml:space="preserve">UN    </v>
          </cell>
          <cell r="D92">
            <v>8.4700000000000006</v>
          </cell>
        </row>
        <row r="93">
          <cell r="A93">
            <v>112</v>
          </cell>
          <cell r="B93" t="str">
            <v xml:space="preserve">ADAPTADOR PVC SOLDAVEL CURTO COM BOLSA E ROSCA, 50 MM X1 1/2", PARA AGUA FRIA                                                                                                                                                                                                                                                                                                                                                                                                                             </v>
          </cell>
          <cell r="C93" t="str">
            <v xml:space="preserve">UN    </v>
          </cell>
          <cell r="D93">
            <v>4.49</v>
          </cell>
        </row>
        <row r="94">
          <cell r="A94">
            <v>113</v>
          </cell>
          <cell r="B94" t="str">
            <v xml:space="preserve">ADAPTADOR PVC SOLDAVEL CURTO COM BOLSA E ROSCA, 60 MM X 2", PARA AGUA FRIA                                                                                                                                                                                                                                                                                                                                                                                                                                </v>
          </cell>
          <cell r="C94" t="str">
            <v xml:space="preserve">UN    </v>
          </cell>
          <cell r="D94">
            <v>11.24</v>
          </cell>
        </row>
        <row r="95">
          <cell r="A95">
            <v>104</v>
          </cell>
          <cell r="B95" t="str">
            <v xml:space="preserve">ADAPTADOR PVC SOLDAVEL CURTO COM BOLSA E ROSCA, 75 MM X 2 1/2", PARA AGUA FRIA                                                                                                                                                                                                                                                                                                                                                                                                                            </v>
          </cell>
          <cell r="C95" t="str">
            <v xml:space="preserve">UN    </v>
          </cell>
          <cell r="D95">
            <v>19.57</v>
          </cell>
        </row>
        <row r="96">
          <cell r="A96">
            <v>102</v>
          </cell>
          <cell r="B96" t="str">
            <v xml:space="preserve">ADAPTADOR PVC SOLDAVEL CURTO COM BOLSA E ROSCA, 85 MM X 3", PARA AGUA FRIA                                                                                                                                                                                                                                                                                                                                                                                                                                </v>
          </cell>
          <cell r="C96" t="str">
            <v xml:space="preserve">UN    </v>
          </cell>
          <cell r="D96">
            <v>26.98</v>
          </cell>
        </row>
        <row r="97">
          <cell r="A97">
            <v>95</v>
          </cell>
          <cell r="B97" t="str">
            <v xml:space="preserve">ADAPTADOR PVC SOLDAVEL, COM FLANGE E ANEL DE VEDACAO, 20 MM X 1/2", PARA CAIXA D'AGUA                                                                                                                                                                                                                                                                                                                                                                                                                     </v>
          </cell>
          <cell r="C97" t="str">
            <v xml:space="preserve">UN    </v>
          </cell>
          <cell r="D97">
            <v>11.4</v>
          </cell>
        </row>
        <row r="98">
          <cell r="A98">
            <v>96</v>
          </cell>
          <cell r="B98" t="str">
            <v xml:space="preserve">ADAPTADOR PVC SOLDAVEL, COM FLANGE E ANEL DE VEDACAO, 25 MM X 3/4", PARA CAIXA D'AGUA                                                                                                                                                                                                                                                                                                                                                                                                                     </v>
          </cell>
          <cell r="C98" t="str">
            <v xml:space="preserve">UN    </v>
          </cell>
          <cell r="D98">
            <v>12.4</v>
          </cell>
        </row>
        <row r="99">
          <cell r="A99">
            <v>97</v>
          </cell>
          <cell r="B99" t="str">
            <v xml:space="preserve">ADAPTADOR PVC SOLDAVEL, COM FLANGE E ANEL DE VEDACAO, 32 MM X 1", PARA CAIXA D'AGUA                                                                                                                                                                                                                                                                                                                                                                                                                       </v>
          </cell>
          <cell r="C99" t="str">
            <v xml:space="preserve">UN    </v>
          </cell>
          <cell r="D99">
            <v>18.649999999999999</v>
          </cell>
        </row>
        <row r="100">
          <cell r="A100">
            <v>98</v>
          </cell>
          <cell r="B100" t="str">
            <v xml:space="preserve">ADAPTADOR PVC SOLDAVEL, COM FLANGE E ANEL DE VEDACAO, 40 MM X 1 1/4", PARA CAIXA D'AGUA                                                                                                                                                                                                                                                                                                                                                                                                                   </v>
          </cell>
          <cell r="C100" t="str">
            <v xml:space="preserve">UN    </v>
          </cell>
          <cell r="D100">
            <v>27.93</v>
          </cell>
        </row>
        <row r="101">
          <cell r="A101">
            <v>99</v>
          </cell>
          <cell r="B101" t="str">
            <v xml:space="preserve">ADAPTADOR PVC SOLDAVEL, COM FLANGE E ANEL DE VEDACAO, 50 MM X 1 1/2", PARA CAIXA D'AGUA                                                                                                                                                                                                                                                                                                                                                                                                                   </v>
          </cell>
          <cell r="C101" t="str">
            <v xml:space="preserve">UN    </v>
          </cell>
          <cell r="D101">
            <v>26.39</v>
          </cell>
        </row>
        <row r="102">
          <cell r="A102">
            <v>100</v>
          </cell>
          <cell r="B102" t="str">
            <v xml:space="preserve">ADAPTADOR PVC SOLDAVEL, COM FLANGES E ANEL DE VEDACAO, 60 MM X 2", PARA CAIXA D' AGUA                                                                                                                                                                                                                                                                                                                                                                                                                     </v>
          </cell>
          <cell r="C102" t="str">
            <v xml:space="preserve">UN    </v>
          </cell>
          <cell r="D102">
            <v>46.11</v>
          </cell>
        </row>
        <row r="103">
          <cell r="A103">
            <v>75</v>
          </cell>
          <cell r="B103" t="str">
            <v xml:space="preserve">ADAPTADOR PVC SOLDAVEL, COM FLANGES LIVRES, 110 MM X 4", PARA CAIXA D' AGUA                                                                                                                                                                                                                                                                                                                                                                                                                               </v>
          </cell>
          <cell r="C103" t="str">
            <v xml:space="preserve">UN    </v>
          </cell>
          <cell r="D103">
            <v>268.86</v>
          </cell>
        </row>
        <row r="104">
          <cell r="A104">
            <v>83</v>
          </cell>
          <cell r="B104" t="str">
            <v xml:space="preserve">ADAPTADOR PVC SOLDAVEL, COM FLANGES LIVRES, 75 MM X 2  1/2", PARA CAIXA D' AGUA                                                                                                                                                                                                                                                                                                                                                                                                                           </v>
          </cell>
          <cell r="C104" t="str">
            <v xml:space="preserve">UN    </v>
          </cell>
          <cell r="D104">
            <v>214.94</v>
          </cell>
        </row>
        <row r="105">
          <cell r="A105">
            <v>74</v>
          </cell>
          <cell r="B105" t="str">
            <v xml:space="preserve">ADAPTADOR PVC SOLDAVEL, COM FLANGES LIVRES, 85 MM X 3", PARA CAIXA D' AGUA                                                                                                                                                                                                                                                                                                                                                                                                                                </v>
          </cell>
          <cell r="C105" t="str">
            <v xml:space="preserve">UN    </v>
          </cell>
          <cell r="D105">
            <v>307.31</v>
          </cell>
        </row>
        <row r="106">
          <cell r="A106">
            <v>106</v>
          </cell>
          <cell r="B106" t="str">
            <v xml:space="preserve">ADAPTADOR PVC SOLDAVEL, LONGO, COM FLANGE LIVRE,  110 MM X 4", PARA CAIXA D' AGUA                                                                                                                                                                                                                                                                                                                                                                                                                         </v>
          </cell>
          <cell r="C106" t="str">
            <v xml:space="preserve">UN    </v>
          </cell>
          <cell r="D106">
            <v>388.61</v>
          </cell>
        </row>
        <row r="107">
          <cell r="A107">
            <v>88</v>
          </cell>
          <cell r="B107" t="str">
            <v xml:space="preserve">ADAPTADOR PVC SOLDAVEL, LONGO, COM FLANGE LIVRE,  32 MM X 1", PARA CAIXA D' AGUA                                                                                                                                                                                                                                                                                                                                                                                                                          </v>
          </cell>
          <cell r="C107" t="str">
            <v xml:space="preserve">UN    </v>
          </cell>
          <cell r="D107">
            <v>10.92</v>
          </cell>
        </row>
        <row r="108">
          <cell r="A108">
            <v>82</v>
          </cell>
          <cell r="B108" t="str">
            <v xml:space="preserve">ADAPTADOR PVC SOLDAVEL, LONGO, COM FLANGE LIVRE,  75 MM X 2 1/2", PARA CAIXA D' AGUA                                                                                                                                                                                                                                                                                                                                                                                                                      </v>
          </cell>
          <cell r="C108" t="str">
            <v xml:space="preserve">UN    </v>
          </cell>
          <cell r="D108">
            <v>204.5</v>
          </cell>
        </row>
        <row r="109">
          <cell r="A109">
            <v>105</v>
          </cell>
          <cell r="B109" t="str">
            <v xml:space="preserve">ADAPTADOR PVC SOLDAVEL, LONGO, COM FLANGE LIVRE,  85 MM X 3", PARA CAIXA D' AGUA                                                                                                                                                                                                                                                                                                                                                                                                                          </v>
          </cell>
          <cell r="C109" t="str">
            <v xml:space="preserve">UN    </v>
          </cell>
          <cell r="D109">
            <v>289.77999999999997</v>
          </cell>
        </row>
        <row r="110">
          <cell r="A110">
            <v>60</v>
          </cell>
          <cell r="B110" t="str">
            <v xml:space="preserve">ADAPTADOR PVC, COM REGISTRO, PARA PEAD, 20 MM X 3/4", PARA LIGACAO PREDIAL DE AGUA                                                                                                                                                                                                                                                                                                                                                                                                                        </v>
          </cell>
          <cell r="C110" t="str">
            <v xml:space="preserve">UN    </v>
          </cell>
          <cell r="D110">
            <v>5.45</v>
          </cell>
        </row>
        <row r="111">
          <cell r="A111">
            <v>72</v>
          </cell>
          <cell r="B111" t="str">
            <v xml:space="preserve">ADAPTADOR PVC, ROSCAVEL, COM FLANGES E ANEL DE VEDACAO, 1 1/2", PARA CAIXA D'AGUA                                                                                                                                                                                                                                                                                                                                                                                                                         </v>
          </cell>
          <cell r="C111" t="str">
            <v xml:space="preserve">UN    </v>
          </cell>
          <cell r="D111">
            <v>50.62</v>
          </cell>
        </row>
        <row r="112">
          <cell r="A112">
            <v>67</v>
          </cell>
          <cell r="B112" t="str">
            <v xml:space="preserve">ADAPTADOR PVC, ROSCAVEL, COM FLANGES E ANEL DE VEDACAO, 1/2", PARA CAIXA D' AGUA                                                                                                                                                                                                                                                                                                                                                                                                                          </v>
          </cell>
          <cell r="C112" t="str">
            <v xml:space="preserve">UN    </v>
          </cell>
          <cell r="D112">
            <v>16.36</v>
          </cell>
        </row>
        <row r="113">
          <cell r="A113">
            <v>71</v>
          </cell>
          <cell r="B113" t="str">
            <v xml:space="preserve">ADAPTADOR PVC, ROSCAVEL, COM FLANGES E ANEL DE VEDACAO, 1", PARA CAIXA D' AGUA                                                                                                                                                                                                                                                                                                                                                                                                                            </v>
          </cell>
          <cell r="C113" t="str">
            <v xml:space="preserve">UN    </v>
          </cell>
          <cell r="D113">
            <v>31.26</v>
          </cell>
        </row>
        <row r="114">
          <cell r="A114">
            <v>73</v>
          </cell>
          <cell r="B114" t="str">
            <v xml:space="preserve">ADAPTADOR PVC, ROSCAVEL, COM FLANGES E ANEL DE VEDACAO, 3/4", PARA CAIXA D' AGUA                                                                                                                                                                                                                                                                                                                                                                                                                          </v>
          </cell>
          <cell r="C114" t="str">
            <v xml:space="preserve">UN    </v>
          </cell>
          <cell r="D114">
            <v>15.66</v>
          </cell>
        </row>
        <row r="115">
          <cell r="A115">
            <v>46</v>
          </cell>
          <cell r="B115" t="str">
            <v xml:space="preserve">ADAPTADOR, PVC PBA,  BOLSA/ROSCA, JE, DN 75 / DE  85 MM                                                                                                                                                                                                                                                                                                                                                                                                                                                   </v>
          </cell>
          <cell r="C115" t="str">
            <v xml:space="preserve">UN    </v>
          </cell>
          <cell r="D115">
            <v>38.06</v>
          </cell>
        </row>
        <row r="116">
          <cell r="A116">
            <v>47</v>
          </cell>
          <cell r="B116" t="str">
            <v xml:space="preserve">ADAPTADOR, PVC PBA, BOLSA/ROSCA, JE, DN 100 / DE 110 MM                                                                                                                                                                                                                                                                                                                                                                                                                                                   </v>
          </cell>
          <cell r="C116" t="str">
            <v xml:space="preserve">UN    </v>
          </cell>
          <cell r="D116">
            <v>65.069999999999993</v>
          </cell>
        </row>
        <row r="117">
          <cell r="A117">
            <v>48</v>
          </cell>
          <cell r="B117" t="str">
            <v xml:space="preserve">ADAPTADOR, PVC PBA, BOLSA/ROSCA, JE, DN 50 / DE 60 MM                                                                                                                                                                                                                                                                                                                                                                                                                                                     </v>
          </cell>
          <cell r="C117" t="str">
            <v xml:space="preserve">UN    </v>
          </cell>
          <cell r="D117">
            <v>16.97</v>
          </cell>
        </row>
        <row r="118">
          <cell r="A118">
            <v>52</v>
          </cell>
          <cell r="B118" t="str">
            <v xml:space="preserve">ADAPTADOR, PVC PBA, PONTA/ROSCA, JE, DN 50 / DE  60 MM                                                                                                                                                                                                                                                                                                                                                                                                                                                    </v>
          </cell>
          <cell r="C118" t="str">
            <v xml:space="preserve">UN    </v>
          </cell>
          <cell r="D118">
            <v>12.89</v>
          </cell>
        </row>
        <row r="119">
          <cell r="A119">
            <v>43</v>
          </cell>
          <cell r="B119" t="str">
            <v xml:space="preserve">ADAPTADOR, PVC PBA, PONTA/ROSCA, JE, DN 75 / DE  85 MM                                                                                                                                                                                                                                                                                                                                                                                                                                                    </v>
          </cell>
          <cell r="C119" t="str">
            <v xml:space="preserve">UN    </v>
          </cell>
          <cell r="D119">
            <v>43.52</v>
          </cell>
        </row>
        <row r="120">
          <cell r="A120">
            <v>39719</v>
          </cell>
          <cell r="B120" t="str">
            <v xml:space="preserve">ADESIVO / COLA DE CONTATO LIQUIDO, A BASE DE RESINAS, PARA COLAGEM DE ESPUMA PARA ISOLAMENTO TERMICO FLEXIVEL                                                                                                                                                                                                                                                                                                                                                                                             </v>
          </cell>
          <cell r="C120" t="str">
            <v xml:space="preserve">L     </v>
          </cell>
          <cell r="D120">
            <v>193.75</v>
          </cell>
        </row>
        <row r="121">
          <cell r="A121">
            <v>3410</v>
          </cell>
          <cell r="B121" t="str">
            <v xml:space="preserve">ADESIVO / COLA PARA EPS (ISOPOR) E OUTROS MATERIAIS                                                                                                                                                                                                                                                                                                                                                                                                                                                       </v>
          </cell>
          <cell r="C121" t="str">
            <v xml:space="preserve">KG    </v>
          </cell>
          <cell r="D121">
            <v>43.58</v>
          </cell>
        </row>
        <row r="122">
          <cell r="A122">
            <v>4791</v>
          </cell>
          <cell r="B122" t="str">
            <v xml:space="preserve">ADESIVO ACRILICO DE BASE AQUOSA / COLA DE CONTATO                                                                                                                                                                                                                                                                                                                                                                                                                                                         </v>
          </cell>
          <cell r="C122" t="str">
            <v xml:space="preserve">KG    </v>
          </cell>
          <cell r="D122">
            <v>36.53</v>
          </cell>
        </row>
        <row r="123">
          <cell r="A123">
            <v>157</v>
          </cell>
          <cell r="B123" t="str">
            <v xml:space="preserve">ADESIVO ESTRUTURAL A BASE DE RESINA EPOXI PARA INJECAO EM TRINCAS, BICOMPONENTE, BAIXA VISCOSIDADE                                                                                                                                                                                                                                                                                                                                                                                                        </v>
          </cell>
          <cell r="C123" t="str">
            <v xml:space="preserve">KG    </v>
          </cell>
          <cell r="D123">
            <v>162.97999999999999</v>
          </cell>
        </row>
        <row r="124">
          <cell r="A124">
            <v>156</v>
          </cell>
          <cell r="B124" t="str">
            <v xml:space="preserve">ADESIVO ESTRUTURAL A BASE DE RESINA EPOXI, BICOMPONENTE, FLUIDO                                                                                                                                                                                                                                                                                                                                                                                                                                           </v>
          </cell>
          <cell r="C124" t="str">
            <v xml:space="preserve">KG    </v>
          </cell>
          <cell r="D124">
            <v>58.03</v>
          </cell>
        </row>
        <row r="125">
          <cell r="A125">
            <v>131</v>
          </cell>
          <cell r="B125" t="str">
            <v xml:space="preserve">ADESIVO ESTRUTURAL A BASE DE RESINA EPOXI, BICOMPONENTE, PASTOSO (TIXOTROPICO)                                                                                                                                                                                                                                                                                                                                                                                                                            </v>
          </cell>
          <cell r="C125" t="str">
            <v xml:space="preserve">KG    </v>
          </cell>
          <cell r="D125">
            <v>49.63</v>
          </cell>
        </row>
        <row r="126">
          <cell r="A126">
            <v>21114</v>
          </cell>
          <cell r="B126" t="str">
            <v xml:space="preserve">ADESIVO PARA TUBOS CPVC, *75* G                                                                                                                                                                                                                                                                                                                                                                                                                                                                           </v>
          </cell>
          <cell r="C126" t="str">
            <v xml:space="preserve">UN    </v>
          </cell>
          <cell r="D126">
            <v>38.19</v>
          </cell>
        </row>
        <row r="127">
          <cell r="A127">
            <v>119</v>
          </cell>
          <cell r="B127" t="str">
            <v xml:space="preserve">ADESIVO PLASTICO PARA PVC, BISNAGA COM 75 GR                                                                                                                                                                                                                                                                                                                                                                                                                                                              </v>
          </cell>
          <cell r="C127" t="str">
            <v xml:space="preserve">UN    </v>
          </cell>
          <cell r="D127">
            <v>9.68</v>
          </cell>
        </row>
        <row r="128">
          <cell r="A128">
            <v>122</v>
          </cell>
          <cell r="B128" t="str">
            <v xml:space="preserve">ADESIVO PLASTICO PARA PVC, FRASCO COM *850* GR                                                                                                                                                                                                                                                                                                                                                                                                                                                            </v>
          </cell>
          <cell r="C128" t="str">
            <v xml:space="preserve">UN    </v>
          </cell>
          <cell r="D128">
            <v>74.48</v>
          </cell>
        </row>
        <row r="129">
          <cell r="A129">
            <v>20080</v>
          </cell>
          <cell r="B129" t="str">
            <v xml:space="preserve">ADESIVO PLASTICO PARA PVC, FRASCO COM 175 GR                                                                                                                                                                                                                                                                                                                                                                                                                                                              </v>
          </cell>
          <cell r="C129" t="str">
            <v xml:space="preserve">UN    </v>
          </cell>
          <cell r="D129">
            <v>24.31</v>
          </cell>
        </row>
        <row r="130">
          <cell r="A130">
            <v>124</v>
          </cell>
          <cell r="B130" t="str">
            <v xml:space="preserve">ADITIVO ACELERADOR DE PEGA E ENDURECIMENTO PARA ARGAMASSAS E CONCRETOS, LIQUIDO E ISENTO DE CLORETOS                                                                                                                                                                                                                                                                                                                                                                                                      </v>
          </cell>
          <cell r="C130" t="str">
            <v xml:space="preserve">L     </v>
          </cell>
          <cell r="D130">
            <v>19.14</v>
          </cell>
        </row>
        <row r="131">
          <cell r="A131">
            <v>7334</v>
          </cell>
          <cell r="B131" t="str">
            <v xml:space="preserve">ADITIVO ADESIVO LIQUIDO PARA ARGAMASSAS DE REVESTIMENTOS CIMENTICIOS                                                                                                                                                                                                                                                                                                                                                                                                                                      </v>
          </cell>
          <cell r="C131" t="str">
            <v xml:space="preserve">L     </v>
          </cell>
          <cell r="D131">
            <v>14.13</v>
          </cell>
        </row>
        <row r="132">
          <cell r="A132">
            <v>45146</v>
          </cell>
          <cell r="B132" t="str">
            <v xml:space="preserve">ADITIVO IMPERMEABILIZANTE CRISTALIZANTE PARA CONCRETO                                                                                                                                                                                                                                                                                                                                                                                                                                                     </v>
          </cell>
          <cell r="C132" t="str">
            <v xml:space="preserve">KG    </v>
          </cell>
          <cell r="D132">
            <v>36.700000000000003</v>
          </cell>
        </row>
        <row r="133">
          <cell r="A133">
            <v>123</v>
          </cell>
          <cell r="B133" t="str">
            <v xml:space="preserve">ADITIVO IMPERMEABILIZANTE DE PEGA NORMAL PARA ARGAMASSAS E CONCRETOS SEM ARMACAO, LIQUIDO E ISENTO DE CLORETOS                                                                                                                                                                                                                                                                                                                                                                                            </v>
          </cell>
          <cell r="C133" t="str">
            <v xml:space="preserve">L     </v>
          </cell>
          <cell r="D133">
            <v>7.83</v>
          </cell>
        </row>
        <row r="134">
          <cell r="A134">
            <v>127</v>
          </cell>
          <cell r="B134" t="str">
            <v xml:space="preserve">ADITIVO IMPERMEABILIZANTE DE PEGA ULTRARRAPIDA, LIQUIDO E ISENTO DE CLORETOS                                                                                                                                                                                                                                                                                                                                                                                                                              </v>
          </cell>
          <cell r="C134" t="str">
            <v xml:space="preserve">L     </v>
          </cell>
          <cell r="D134">
            <v>18.690000000000001</v>
          </cell>
        </row>
        <row r="135">
          <cell r="A135">
            <v>133</v>
          </cell>
          <cell r="B135" t="str">
            <v xml:space="preserve">ADITIVO LIQUIDO INCORPORADOR DE AR PARA CONCRETO E ARGAMASSA, LIQUIDO E ISENTO DE CLORETOS                                                                                                                                                                                                                                                                                                                                                                                                                </v>
          </cell>
          <cell r="C135" t="str">
            <v xml:space="preserve">L     </v>
          </cell>
          <cell r="D135">
            <v>7.76</v>
          </cell>
        </row>
        <row r="136">
          <cell r="A136">
            <v>43617</v>
          </cell>
          <cell r="B136" t="str">
            <v xml:space="preserve">ADITIVO PLASTIFICANTE E ESTABILIZADOR PARA ARGAMASSAS DE ASSENTAMENTO E REBOCO, LIQUIDO E ISENTO DE CLORETOS                                                                                                                                                                                                                                                                                                                                                                                              </v>
          </cell>
          <cell r="C136" t="str">
            <v xml:space="preserve">L     </v>
          </cell>
          <cell r="D136">
            <v>8.67</v>
          </cell>
        </row>
        <row r="137">
          <cell r="A137">
            <v>132</v>
          </cell>
          <cell r="B137" t="str">
            <v xml:space="preserve">ADITIVO PLASTIFICANTE RETARDADOR DE PEGA E REDUTOR DE AGUA PARA CONCRETO, LIQUIDO E ISENTO DE CLORETOS                                                                                                                                                                                                                                                                                                                                                                                                    </v>
          </cell>
          <cell r="C137" t="str">
            <v xml:space="preserve">L     </v>
          </cell>
          <cell r="D137">
            <v>8.0500000000000007</v>
          </cell>
        </row>
        <row r="138">
          <cell r="A138">
            <v>43618</v>
          </cell>
          <cell r="B138" t="str">
            <v xml:space="preserve">ADITIVO SUPERPLASTIFICANTE DE PEGA NORMAL PARA CONCRETO, LIQUIDO E ISENTO DE CLORETOS                                                                                                                                                                                                                                                                                                                                                                                                                     </v>
          </cell>
          <cell r="C138" t="str">
            <v xml:space="preserve">KG    </v>
          </cell>
          <cell r="D138">
            <v>20.260000000000002</v>
          </cell>
        </row>
        <row r="139">
          <cell r="A139">
            <v>37476</v>
          </cell>
          <cell r="B139" t="str">
            <v xml:space="preserve">ADUELA/ GALERIA PRE-MOLDADA DE CONCRETO ARMADO, SECAO QUADRADA INTERNA DE 1,50 X 1,50 M (L X A), MISULA DE 20 X 20 CM, C = 1,00 M, ESPESSURA MIN = 15 CM, TB-45 E FCK DO CONCRETO = 30 MPA                                                                                                                                                                                                                                                                                                                </v>
          </cell>
          <cell r="C139" t="str">
            <v xml:space="preserve">UN    </v>
          </cell>
          <cell r="D139">
            <v>2495.79</v>
          </cell>
        </row>
        <row r="140">
          <cell r="A140">
            <v>37478</v>
          </cell>
          <cell r="B140" t="str">
            <v xml:space="preserve">ADUELA/ GALERIA PRE-MOLDADA DE CONCRETO ARMADO, SECAO RETANGULAR INTERNA DE 2,00 X 2,00 M (L X A), MISULA DE 20 X 20 CM, C = 1,00 M, ESPESSURA MIN = 15 CM, TB-45 E FCK DO CONCRETO = 30 MPA                                                                                                                                                                                                                                                                                                              </v>
          </cell>
          <cell r="C140" t="str">
            <v xml:space="preserve">UN    </v>
          </cell>
          <cell r="D140">
            <v>3126.05</v>
          </cell>
        </row>
        <row r="141">
          <cell r="A141">
            <v>37477</v>
          </cell>
          <cell r="B141" t="str">
            <v xml:space="preserve">ADUELA/ GALERIA PRE-MOLDADA DE CONCRETO ARMADO, SECAO RETANGULAR INTERNA DE 2,50 X 2,50 M (L X A), MISULA DE 20 X 20 CM, C = 1,00 M, ESPESSURA MIN = 15 CM, TB-45 E FCK DO CONCRETO = 30 MPA                                                                                                                                                                                                                                                                                                              </v>
          </cell>
          <cell r="C141" t="str">
            <v xml:space="preserve">UN    </v>
          </cell>
          <cell r="D141">
            <v>4235.29</v>
          </cell>
        </row>
        <row r="142">
          <cell r="A142">
            <v>37479</v>
          </cell>
          <cell r="B142" t="str">
            <v xml:space="preserve">ADUELA/ GALERIA PRE-MOLDADA DE CONCRETO ARMADO, SECAO RETANGULAR INTERNA DE 3,00 X 3,00 M (L X A), MISULA DE 20 X 20 CM, C = 1.00 M, ESPESSURA MIN = 20 CM, TB-45 E FCK DO CONCRETO = 30 MPA                                                                                                                                                                                                                                                                                                              </v>
          </cell>
          <cell r="C142" t="str">
            <v xml:space="preserve">UN    </v>
          </cell>
          <cell r="D142">
            <v>5023.1000000000004</v>
          </cell>
        </row>
        <row r="143">
          <cell r="A143">
            <v>4319</v>
          </cell>
          <cell r="B143" t="str">
            <v xml:space="preserve">AFASTADOR PARA TELHA DE FIBROCIMENTO CANALETE 90 OU KALHETAO                                                                                                                                                                                                                                                                                                                                                                                                                                              </v>
          </cell>
          <cell r="C143" t="str">
            <v xml:space="preserve">UN    </v>
          </cell>
          <cell r="D143">
            <v>1.28</v>
          </cell>
        </row>
        <row r="144">
          <cell r="A144">
            <v>42409</v>
          </cell>
          <cell r="B144" t="str">
            <v xml:space="preserve">AGENTE DE CURA, PROTETOR DA EVAPORACAO DA AGUA DE HIDRATACAO DO CONCRETO                                                                                                                                                                                                                                                                                                                                                                                                                                  </v>
          </cell>
          <cell r="C144" t="str">
            <v xml:space="preserve">KG    </v>
          </cell>
          <cell r="D144">
            <v>12.76</v>
          </cell>
        </row>
        <row r="145">
          <cell r="A145">
            <v>40553</v>
          </cell>
          <cell r="B145" t="str">
            <v xml:space="preserve">AGREGADO RECICLADO, TIPO RACHAO RECICLADO CINZA, CLASSE A                                                                                                                                                                                                                                                                                                                                                                                                                                                 </v>
          </cell>
          <cell r="C145" t="str">
            <v xml:space="preserve">M3    </v>
          </cell>
          <cell r="D145">
            <v>27.5</v>
          </cell>
        </row>
        <row r="146">
          <cell r="A146">
            <v>6114</v>
          </cell>
          <cell r="B146" t="str">
            <v xml:space="preserve">AJUDANTE DE ARMADOR (HORISTA)                                                                                                                                                                                                                                                                                                                                                                                                                                                                             </v>
          </cell>
          <cell r="C146" t="str">
            <v xml:space="preserve">H     </v>
          </cell>
          <cell r="D146">
            <v>16.940000000000001</v>
          </cell>
        </row>
        <row r="147">
          <cell r="A147">
            <v>40912</v>
          </cell>
          <cell r="B147" t="str">
            <v xml:space="preserve">AJUDANTE DE ARMADOR (MENSALISTA)                                                                                                                                                                                                                                                                                                                                                                                                                                                                          </v>
          </cell>
          <cell r="C147" t="str">
            <v xml:space="preserve">MES   </v>
          </cell>
          <cell r="D147">
            <v>2965.3</v>
          </cell>
        </row>
        <row r="148">
          <cell r="A148">
            <v>247</v>
          </cell>
          <cell r="B148" t="str">
            <v xml:space="preserve">AJUDANTE DE ELETRICISTA (HORISTA)                                                                                                                                                                                                                                                                                                                                                                                                                                                                         </v>
          </cell>
          <cell r="C148" t="str">
            <v xml:space="preserve">H     </v>
          </cell>
          <cell r="D148">
            <v>16.940000000000001</v>
          </cell>
        </row>
        <row r="149">
          <cell r="A149">
            <v>40919</v>
          </cell>
          <cell r="B149" t="str">
            <v xml:space="preserve">AJUDANTE DE ELETRICISTA (MENSALISTA)                                                                                                                                                                                                                                                                                                                                                                                                                                                                      </v>
          </cell>
          <cell r="C149" t="str">
            <v xml:space="preserve">MES   </v>
          </cell>
          <cell r="D149">
            <v>2965.3</v>
          </cell>
        </row>
        <row r="150">
          <cell r="A150">
            <v>44499</v>
          </cell>
          <cell r="B150" t="str">
            <v xml:space="preserve">AJUDANTE DE ESTRUTURAS METALICAS (HORISTA)                                                                                                                                                                                                                                                                                                                                                                                                                                                                </v>
          </cell>
          <cell r="C150" t="str">
            <v xml:space="preserve">H     </v>
          </cell>
          <cell r="D150">
            <v>16.940000000000001</v>
          </cell>
        </row>
        <row r="151">
          <cell r="A151">
            <v>40984</v>
          </cell>
          <cell r="B151" t="str">
            <v xml:space="preserve">AJUDANTE DE ESTRUTURAS METALICAS (MENSALISTA)                                                                                                                                                                                                                                                                                                                                                                                                                                                             </v>
          </cell>
          <cell r="C151" t="str">
            <v xml:space="preserve">MES   </v>
          </cell>
          <cell r="D151">
            <v>2965.3</v>
          </cell>
        </row>
        <row r="152">
          <cell r="A152">
            <v>248</v>
          </cell>
          <cell r="B152" t="str">
            <v xml:space="preserve">AJUDANTE DE OPERACAO EM GERAL (HORISTA)                                                                                                                                                                                                                                                                                                                                                                                                                                                                   </v>
          </cell>
          <cell r="C152" t="str">
            <v xml:space="preserve">H     </v>
          </cell>
          <cell r="D152">
            <v>16.62</v>
          </cell>
        </row>
        <row r="153">
          <cell r="A153">
            <v>41086</v>
          </cell>
          <cell r="B153" t="str">
            <v xml:space="preserve">AJUDANTE DE OPERACAO EM GERAL (MENSALISTA)                                                                                                                                                                                                                                                                                                                                                                                                                                                                </v>
          </cell>
          <cell r="C153" t="str">
            <v xml:space="preserve">MES   </v>
          </cell>
          <cell r="D153">
            <v>2911.12</v>
          </cell>
        </row>
        <row r="154">
          <cell r="A154">
            <v>34466</v>
          </cell>
          <cell r="B154" t="str">
            <v xml:space="preserve">AJUDANTE DE PINTOR (HORISTA)                                                                                                                                                                                                                                                                                                                                                                                                                                                                              </v>
          </cell>
          <cell r="C154" t="str">
            <v xml:space="preserve">H     </v>
          </cell>
          <cell r="D154">
            <v>16.940000000000001</v>
          </cell>
        </row>
        <row r="155">
          <cell r="A155">
            <v>41083</v>
          </cell>
          <cell r="B155" t="str">
            <v xml:space="preserve">AJUDANTE DE PINTOR (MENSALISTA)                                                                                                                                                                                                                                                                                                                                                                                                                                                                           </v>
          </cell>
          <cell r="C155" t="str">
            <v xml:space="preserve">MES   </v>
          </cell>
          <cell r="D155">
            <v>2965.3</v>
          </cell>
        </row>
        <row r="156">
          <cell r="A156">
            <v>252</v>
          </cell>
          <cell r="B156" t="str">
            <v xml:space="preserve">AJUDANTE DE SERRALHEIRO (HORISTA)                                                                                                                                                                                                                                                                                                                                                                                                                                                                         </v>
          </cell>
          <cell r="C156" t="str">
            <v xml:space="preserve">H     </v>
          </cell>
          <cell r="D156">
            <v>16.940000000000001</v>
          </cell>
        </row>
        <row r="157">
          <cell r="A157">
            <v>40909</v>
          </cell>
          <cell r="B157" t="str">
            <v xml:space="preserve">AJUDANTE DE SERRALHEIRO (MENSALISTA)                                                                                                                                                                                                                                                                                                                                                                                                                                                                      </v>
          </cell>
          <cell r="C157" t="str">
            <v xml:space="preserve">MES   </v>
          </cell>
          <cell r="D157">
            <v>2965.3</v>
          </cell>
        </row>
        <row r="158">
          <cell r="A158">
            <v>242</v>
          </cell>
          <cell r="B158" t="str">
            <v xml:space="preserve">AJUDANTE ESPECIALIZADO (HORISTA)                                                                                                                                                                                                                                                                                                                                                                                                                                                                          </v>
          </cell>
          <cell r="C158" t="str">
            <v xml:space="preserve">H     </v>
          </cell>
          <cell r="D158">
            <v>16.62</v>
          </cell>
        </row>
        <row r="159">
          <cell r="A159">
            <v>41085</v>
          </cell>
          <cell r="B159" t="str">
            <v xml:space="preserve">AJUDANTE ESPECIALIZADO (MENSALISTA)                                                                                                                                                                                                                                                                                                                                                                                                                                                                       </v>
          </cell>
          <cell r="C159" t="str">
            <v xml:space="preserve">MES   </v>
          </cell>
          <cell r="D159">
            <v>2911.12</v>
          </cell>
        </row>
        <row r="160">
          <cell r="A160">
            <v>427</v>
          </cell>
          <cell r="B160" t="str">
            <v xml:space="preserve">ALCA PREFORMADA DE CONTRA POSTE, EM ACO GALVANIZADO, PARA CABO 3/16", COMPRIMENTO *860* MM                                                                                                                                                                                                                                                                                                                                                                                                                </v>
          </cell>
          <cell r="C160" t="str">
            <v xml:space="preserve">UN    </v>
          </cell>
          <cell r="D160">
            <v>5.13</v>
          </cell>
        </row>
        <row r="161">
          <cell r="A161">
            <v>417</v>
          </cell>
          <cell r="B161" t="str">
            <v xml:space="preserve">ALCA PREFORMADA DE DISTRIBUICAO, EM ACO GALVANIZADO, PARA CABO DE ALUMINIO DIAMETRO 16 A 25 MM                                                                                                                                                                                                                                                                                                                                                                                                            </v>
          </cell>
          <cell r="C161" t="str">
            <v xml:space="preserve">UN    </v>
          </cell>
          <cell r="D161">
            <v>2.41</v>
          </cell>
        </row>
        <row r="162">
          <cell r="A162">
            <v>11273</v>
          </cell>
          <cell r="B162" t="str">
            <v xml:space="preserve">ALCA PREFORMADA DE DISTRIBUICAO, EM ACO GALVANIZADO, PARA CONDUTORES DE ALUMINIO AWG 1/0 (CAA 6/1 OU CA 7 FIOS)                                                                                                                                                                                                                                                                                                                                                                                           </v>
          </cell>
          <cell r="C162" t="str">
            <v xml:space="preserve">UN    </v>
          </cell>
          <cell r="D162">
            <v>7.5</v>
          </cell>
        </row>
        <row r="163">
          <cell r="A163">
            <v>11272</v>
          </cell>
          <cell r="B163" t="str">
            <v xml:space="preserve">ALCA PREFORMADA DE DISTRIBUICAO, EM ACO GALVANIZADO, PARA CONDUTORES DE ALUMINIO AWG 2 (CAA 6/1 OU CA 7 FIOS)                                                                                                                                                                                                                                                                                                                                                                                             </v>
          </cell>
          <cell r="C163" t="str">
            <v xml:space="preserve">UN    </v>
          </cell>
          <cell r="D163">
            <v>4.53</v>
          </cell>
        </row>
        <row r="164">
          <cell r="A164">
            <v>11275</v>
          </cell>
          <cell r="B164" t="str">
            <v xml:space="preserve">ALCA PREFORMADA DE SERVICO, EM ACO GALVANIZADO, PARA CONDUTORES DE ALUMINIO AWG 4 (CAA 6/1)                                                                                                                                                                                                                                                                                                                                                                                                               </v>
          </cell>
          <cell r="C164" t="str">
            <v xml:space="preserve">UN    </v>
          </cell>
          <cell r="D164">
            <v>1.81</v>
          </cell>
        </row>
        <row r="165">
          <cell r="A165">
            <v>11274</v>
          </cell>
          <cell r="B165" t="str">
            <v xml:space="preserve">ALCA PREFORMADA DE SERVICO, EM ACO GALVANIZADO, PARA CONDUTORES DE ALUMINIO AWG 6 (CAA 6/1)                                                                                                                                                                                                                                                                                                                                                                                                               </v>
          </cell>
          <cell r="C165" t="str">
            <v xml:space="preserve">UN    </v>
          </cell>
          <cell r="D165">
            <v>1.38</v>
          </cell>
        </row>
        <row r="166">
          <cell r="A166">
            <v>38470</v>
          </cell>
          <cell r="B166" t="str">
            <v xml:space="preserve">ALICATE DE CORTE DIAGONAL 6 " COM ISOLAMENTO                                                                                                                                                                                                                                                                                                                                                                                                                                                              </v>
          </cell>
          <cell r="C166" t="str">
            <v xml:space="preserve">UN    </v>
          </cell>
          <cell r="D166">
            <v>44.49</v>
          </cell>
        </row>
        <row r="167">
          <cell r="A167">
            <v>38547</v>
          </cell>
          <cell r="B167" t="str">
            <v xml:space="preserve">ALICATE DE CRIMPAR RJ11, RJ12 E RJ45                                                                                                                                                                                                                                                                                                                                                                                                                                                                      </v>
          </cell>
          <cell r="C167" t="str">
            <v xml:space="preserve">UN    </v>
          </cell>
          <cell r="D167">
            <v>121.4</v>
          </cell>
        </row>
        <row r="168">
          <cell r="A168">
            <v>38469</v>
          </cell>
          <cell r="B168" t="str">
            <v xml:space="preserve">ALICATE DE PRESSAO PARA SOLDA DE CHAPA 18 "                                                                                                                                                                                                                                                                                                                                                                                                                                                               </v>
          </cell>
          <cell r="C168" t="str">
            <v xml:space="preserve">UN    </v>
          </cell>
          <cell r="D168">
            <v>130.54</v>
          </cell>
        </row>
        <row r="169">
          <cell r="A169">
            <v>38467</v>
          </cell>
          <cell r="B169" t="str">
            <v xml:space="preserve">ALICATE DE PRESSAO 11 " PARA SOLDA, TIPO C                                                                                                                                                                                                                                                                                                                                                                                                                                                                </v>
          </cell>
          <cell r="C169" t="str">
            <v xml:space="preserve">UN    </v>
          </cell>
          <cell r="D169">
            <v>73.45</v>
          </cell>
        </row>
        <row r="170">
          <cell r="A170">
            <v>38468</v>
          </cell>
          <cell r="B170" t="str">
            <v xml:space="preserve">ALICATE DE PRESSAO 11 " PARA SOLDA, TIPO U                                                                                                                                                                                                                                                                                                                                                                                                                                                                </v>
          </cell>
          <cell r="C170" t="str">
            <v xml:space="preserve">UN    </v>
          </cell>
          <cell r="D170">
            <v>80.83</v>
          </cell>
        </row>
        <row r="171">
          <cell r="A171">
            <v>38471</v>
          </cell>
          <cell r="B171" t="str">
            <v xml:space="preserve">ALICATE PARA ANEIS DE PISTAO, CAPACIDADE 50 A 100 MM                                                                                                                                                                                                                                                                                                                                                                                                                                                      </v>
          </cell>
          <cell r="C171" t="str">
            <v xml:space="preserve">UN    </v>
          </cell>
          <cell r="D171">
            <v>104.96</v>
          </cell>
        </row>
        <row r="172">
          <cell r="A172">
            <v>37370</v>
          </cell>
          <cell r="B172" t="str">
            <v xml:space="preserve">ALIMENTACAO - HORISTA (COLETADO CAIXA - ENCARGOS COMPLEMENTARES)                                                                                                                                                                                                                                                                                                                                                                                                                                          </v>
          </cell>
          <cell r="C172" t="str">
            <v xml:space="preserve">H     </v>
          </cell>
          <cell r="D172">
            <v>4.04</v>
          </cell>
        </row>
        <row r="173">
          <cell r="A173">
            <v>40862</v>
          </cell>
          <cell r="B173" t="str">
            <v xml:space="preserve">ALIMENTACAO - MENSALISTA (COLETADO CAIXA - ENCARGOS COMPLEMENTARES)                                                                                                                                                                                                                                                                                                                                                                                                                                       </v>
          </cell>
          <cell r="C173" t="str">
            <v xml:space="preserve">MES   </v>
          </cell>
          <cell r="D173">
            <v>762.22</v>
          </cell>
        </row>
        <row r="174">
          <cell r="A174">
            <v>10658</v>
          </cell>
          <cell r="B174" t="str">
            <v xml:space="preserve">ALISADORA DE CONCRETO COM MOTOR A GASOLINA DE 5,5 HP, PESO COM MOTOR DE 78 KG, 4 PAS                                                                                                                                                                                                                                                                                                                                                                                                                      </v>
          </cell>
          <cell r="C174" t="str">
            <v xml:space="preserve">UN    </v>
          </cell>
          <cell r="D174">
            <v>7359</v>
          </cell>
        </row>
        <row r="175">
          <cell r="A175">
            <v>253</v>
          </cell>
          <cell r="B175" t="str">
            <v xml:space="preserve">ALMOXARIFE (HORISTA)                                                                                                                                                                                                                                                                                                                                                                                                                                                                                      </v>
          </cell>
          <cell r="C175" t="str">
            <v xml:space="preserve">H     </v>
          </cell>
          <cell r="D175">
            <v>22.11</v>
          </cell>
        </row>
        <row r="176">
          <cell r="A176">
            <v>40809</v>
          </cell>
          <cell r="B176" t="str">
            <v xml:space="preserve">ALMOXARIFE (MENSALISTA)                                                                                                                                                                                                                                                                                                                                                                                                                                                                                   </v>
          </cell>
          <cell r="C176" t="str">
            <v xml:space="preserve">MES   </v>
          </cell>
          <cell r="D176">
            <v>3869.33</v>
          </cell>
        </row>
        <row r="177">
          <cell r="A177">
            <v>42428</v>
          </cell>
          <cell r="B177" t="str">
            <v xml:space="preserve">ALONGADOR COM TRES ALTURAS, EM TUBO DE ACO CARBONO, PINTURA NO PROCESSO ELETROSTATICO - EQUIPAMENTO DE GINASTICA PARA ACADEMIA AO AR LIVRE / ACADEMIA DA TERCEIRA IDADE - ATI                                                                                                                                                                                                                                                                                                                             </v>
          </cell>
          <cell r="C177" t="str">
            <v xml:space="preserve">UN    </v>
          </cell>
          <cell r="D177">
            <v>2271</v>
          </cell>
        </row>
        <row r="178">
          <cell r="A178">
            <v>301</v>
          </cell>
          <cell r="B178" t="str">
            <v xml:space="preserve">ANEL BORRACHA PARA TUBO ESGOTO PREDIAL, DN 100 MM (NBR 5688)                                                                                                                                                                                                                                                                                                                                                                                                                                              </v>
          </cell>
          <cell r="C178" t="str">
            <v xml:space="preserve">UN    </v>
          </cell>
          <cell r="D178">
            <v>2.6</v>
          </cell>
        </row>
        <row r="179">
          <cell r="A179">
            <v>296</v>
          </cell>
          <cell r="B179" t="str">
            <v xml:space="preserve">ANEL BORRACHA PARA TUBO ESGOTO PREDIAL, DN 50 MM (NBR 5688)                                                                                                                                                                                                                                                                                                                                                                                                                                               </v>
          </cell>
          <cell r="C179" t="str">
            <v xml:space="preserve">UN    </v>
          </cell>
          <cell r="D179">
            <v>1.47</v>
          </cell>
        </row>
        <row r="180">
          <cell r="A180">
            <v>297</v>
          </cell>
          <cell r="B180" t="str">
            <v xml:space="preserve">ANEL BORRACHA PARA TUBO ESGOTO PREDIAL, DN 75 MM (NBR 5688)                                                                                                                                                                                                                                                                                                                                                                                                                                               </v>
          </cell>
          <cell r="C180" t="str">
            <v xml:space="preserve">UN    </v>
          </cell>
          <cell r="D180">
            <v>2.16</v>
          </cell>
        </row>
        <row r="181">
          <cell r="A181">
            <v>299</v>
          </cell>
          <cell r="B181" t="str">
            <v xml:space="preserve">ANEL BORRACHA, DN 100 MM, PARA TUBO SERIE REFORCADA ESGOTO PREDIAL                                                                                                                                                                                                                                                                                                                                                                                                                                        </v>
          </cell>
          <cell r="C181" t="str">
            <v xml:space="preserve">UN    </v>
          </cell>
          <cell r="D181">
            <v>3.05</v>
          </cell>
        </row>
        <row r="182">
          <cell r="A182">
            <v>300</v>
          </cell>
          <cell r="B182" t="str">
            <v xml:space="preserve">ANEL BORRACHA, DN 150 MM, PARA TUBO SERIE REFORCADA ESGOTO PREDIAL                                                                                                                                                                                                                                                                                                                                                                                                                                        </v>
          </cell>
          <cell r="C182" t="str">
            <v xml:space="preserve">UN    </v>
          </cell>
          <cell r="D182">
            <v>10.55</v>
          </cell>
        </row>
        <row r="183">
          <cell r="A183">
            <v>20085</v>
          </cell>
          <cell r="B183" t="str">
            <v xml:space="preserve">ANEL BORRACHA, DN 50 MM, PARA TUBO SERIE REFORCADA ESGOTO PREDIAL                                                                                                                                                                                                                                                                                                                                                                                                                                         </v>
          </cell>
          <cell r="C183" t="str">
            <v xml:space="preserve">UN    </v>
          </cell>
          <cell r="D183">
            <v>1.93</v>
          </cell>
        </row>
        <row r="184">
          <cell r="A184">
            <v>298</v>
          </cell>
          <cell r="B184" t="str">
            <v xml:space="preserve">ANEL BORRACHA, DN 75 MM, PARA TUBO SERIE REFORCADA ESGOTO PREDIAL                                                                                                                                                                                                                                                                                                                                                                                                                                         </v>
          </cell>
          <cell r="C184" t="str">
            <v xml:space="preserve">UN    </v>
          </cell>
          <cell r="D184">
            <v>2.34</v>
          </cell>
        </row>
        <row r="185">
          <cell r="A185">
            <v>311</v>
          </cell>
          <cell r="B185" t="str">
            <v xml:space="preserve">ANEL BORRACHA, PARA TUBO PVC DEFOFO, DN 100 MM (NBR 7665)                                                                                                                                                                                                                                                                                                                                                                                                                                                 </v>
          </cell>
          <cell r="C185" t="str">
            <v xml:space="preserve">UN    </v>
          </cell>
          <cell r="D185">
            <v>8.6999999999999993</v>
          </cell>
        </row>
        <row r="186">
          <cell r="A186">
            <v>318</v>
          </cell>
          <cell r="B186" t="str">
            <v xml:space="preserve">ANEL BORRACHA, PARA TUBO PVC DEFOFO, DN 150 MM (NBR 7665)                                                                                                                                                                                                                                                                                                                                                                                                                                                 </v>
          </cell>
          <cell r="C186" t="str">
            <v xml:space="preserve">UN    </v>
          </cell>
          <cell r="D186">
            <v>17.53</v>
          </cell>
        </row>
        <row r="187">
          <cell r="A187">
            <v>319</v>
          </cell>
          <cell r="B187" t="str">
            <v xml:space="preserve">ANEL BORRACHA, PARA TUBO PVC DEFOFO, DN 200 MM (NBR 7665)                                                                                                                                                                                                                                                                                                                                                                                                                                                 </v>
          </cell>
          <cell r="C187" t="str">
            <v xml:space="preserve">UN    </v>
          </cell>
          <cell r="D187">
            <v>27.48</v>
          </cell>
        </row>
        <row r="188">
          <cell r="A188">
            <v>303</v>
          </cell>
          <cell r="B188" t="str">
            <v xml:space="preserve">ANEL BORRACHA, PARA TUBO PVC, REDE COLETOR ESGOTO, DN 100 MM (NBR 7362)                                                                                                                                                                                                                                                                                                                                                                                                                                   </v>
          </cell>
          <cell r="C188" t="str">
            <v xml:space="preserve">UN    </v>
          </cell>
          <cell r="D188">
            <v>2.88</v>
          </cell>
        </row>
        <row r="189">
          <cell r="A189">
            <v>305</v>
          </cell>
          <cell r="B189" t="str">
            <v xml:space="preserve">ANEL BORRACHA, PARA TUBO PVC, REDE COLETOR ESGOTO, DN 150 MM (NBR 7362)                                                                                                                                                                                                                                                                                                                                                                                                                                   </v>
          </cell>
          <cell r="C189" t="str">
            <v xml:space="preserve">UN    </v>
          </cell>
          <cell r="D189">
            <v>9.06</v>
          </cell>
        </row>
        <row r="190">
          <cell r="A190">
            <v>306</v>
          </cell>
          <cell r="B190" t="str">
            <v xml:space="preserve">ANEL BORRACHA, PARA TUBO PVC, REDE COLETOR ESGOTO, DN 200 MM (NBR 7362)                                                                                                                                                                                                                                                                                                                                                                                                                                   </v>
          </cell>
          <cell r="C190" t="str">
            <v xml:space="preserve">UN    </v>
          </cell>
          <cell r="D190">
            <v>13.74</v>
          </cell>
        </row>
        <row r="191">
          <cell r="A191">
            <v>307</v>
          </cell>
          <cell r="B191" t="str">
            <v xml:space="preserve">ANEL BORRACHA, PARA TUBO PVC, REDE COLETOR ESGOTO, DN 250 MM (NBR 7362)                                                                                                                                                                                                                                                                                                                                                                                                                                   </v>
          </cell>
          <cell r="C191" t="str">
            <v xml:space="preserve">UN    </v>
          </cell>
          <cell r="D191">
            <v>34.72</v>
          </cell>
        </row>
        <row r="192">
          <cell r="A192">
            <v>309</v>
          </cell>
          <cell r="B192" t="str">
            <v xml:space="preserve">ANEL BORRACHA, PARA TUBO PVC, REDE COLETOR ESGOTO, DN 350 MM (NBR 7362)                                                                                                                                                                                                                                                                                                                                                                                                                                   </v>
          </cell>
          <cell r="C192" t="str">
            <v xml:space="preserve">UN    </v>
          </cell>
          <cell r="D192">
            <v>56.87</v>
          </cell>
        </row>
        <row r="193">
          <cell r="A193">
            <v>310</v>
          </cell>
          <cell r="B193" t="str">
            <v xml:space="preserve">ANEL BORRACHA, PARA TUBO PVC, REDE COLETOR ESGOTO, DN 400 MM (NBR 7362)                                                                                                                                                                                                                                                                                                                                                                                                                                   </v>
          </cell>
          <cell r="C193" t="str">
            <v xml:space="preserve">UN    </v>
          </cell>
          <cell r="D193">
            <v>78.819999999999993</v>
          </cell>
        </row>
        <row r="194">
          <cell r="A194">
            <v>328</v>
          </cell>
          <cell r="B194" t="str">
            <v xml:space="preserve">ANEL BORRACHA, PARA TUBO/CONEXAO PVC PBA, DN 100 MM, PARA REDE AGUA                                                                                                                                                                                                                                                                                                                                                                                                                                       </v>
          </cell>
          <cell r="C194" t="str">
            <v xml:space="preserve">UN    </v>
          </cell>
          <cell r="D194">
            <v>6.89</v>
          </cell>
        </row>
        <row r="195">
          <cell r="A195">
            <v>325</v>
          </cell>
          <cell r="B195" t="str">
            <v xml:space="preserve">ANEL BORRACHA, PARA TUBO/CONEXAO PVC PBA, DN 50 MM, PARA REDE AGUA                                                                                                                                                                                                                                                                                                                                                                                                                                        </v>
          </cell>
          <cell r="C195" t="str">
            <v xml:space="preserve">UN    </v>
          </cell>
          <cell r="D195">
            <v>2.0299999999999998</v>
          </cell>
        </row>
        <row r="196">
          <cell r="A196">
            <v>20326</v>
          </cell>
          <cell r="B196" t="str">
            <v xml:space="preserve">ANEL BORRACHA, PARA TUBO/CONEXAO PVC PBA, DN 60 MM, PARA REDE AGUA                                                                                                                                                                                                                                                                                                                                                                                                                                        </v>
          </cell>
          <cell r="C196" t="str">
            <v xml:space="preserve">UN    </v>
          </cell>
          <cell r="D196">
            <v>3.72</v>
          </cell>
        </row>
        <row r="197">
          <cell r="A197">
            <v>329</v>
          </cell>
          <cell r="B197" t="str">
            <v xml:space="preserve">ANEL BORRACHA, PARA TUBO/CONEXAO PVC PBA, DN 75 MM, PARA REDE AGUA                                                                                                                                                                                                                                                                                                                                                                                                                                        </v>
          </cell>
          <cell r="C197" t="str">
            <v xml:space="preserve">UN    </v>
          </cell>
          <cell r="D197">
            <v>5.76</v>
          </cell>
        </row>
        <row r="198">
          <cell r="A198">
            <v>308</v>
          </cell>
          <cell r="B198" t="str">
            <v xml:space="preserve">ANEL BORRACHA, PARA TUBO, PVC REDE COLETOR ESGOTO, DN 300 MM (NBR 7362)                                                                                                                                                                                                                                                                                                                                                                                                                                   </v>
          </cell>
          <cell r="C198" t="str">
            <v xml:space="preserve">UN    </v>
          </cell>
          <cell r="D198">
            <v>77.48</v>
          </cell>
        </row>
        <row r="199">
          <cell r="A199">
            <v>39642</v>
          </cell>
          <cell r="B199" t="str">
            <v xml:space="preserve">ANEL DE BORRACHA PARA VEDACAO DE DUTO PEAD CORRUGADO PARA ELETRICA, DN 1 1/2" (NBR 15715)                                                                                                                                                                                                                                                                                                                                                                                                                 </v>
          </cell>
          <cell r="C199" t="str">
            <v xml:space="preserve">UN    </v>
          </cell>
          <cell r="D199">
            <v>2.5499999999999998</v>
          </cell>
        </row>
        <row r="200">
          <cell r="A200">
            <v>39641</v>
          </cell>
          <cell r="B200" t="str">
            <v xml:space="preserve">ANEL DE BORRACHA PARA VEDACAO DE DUTO PEAD CORRUGADO PARA ELETRICA, DN 1 1/4" (NBR 15715)                                                                                                                                                                                                                                                                                                                                                                                                                 </v>
          </cell>
          <cell r="C200" t="str">
            <v xml:space="preserve">UN    </v>
          </cell>
          <cell r="D200">
            <v>2.2400000000000002</v>
          </cell>
        </row>
        <row r="201">
          <cell r="A201">
            <v>39643</v>
          </cell>
          <cell r="B201" t="str">
            <v xml:space="preserve">ANEL DE BORRACHA PARA VEDACAO DE DUTO PEAD CORRUGADO PARA ELETRICA, DN 2" (NBR 15715)                                                                                                                                                                                                                                                                                                                                                                                                                     </v>
          </cell>
          <cell r="C201" t="str">
            <v xml:space="preserve">UN    </v>
          </cell>
          <cell r="D201">
            <v>3</v>
          </cell>
        </row>
        <row r="202">
          <cell r="A202">
            <v>39644</v>
          </cell>
          <cell r="B202" t="str">
            <v xml:space="preserve">ANEL DE BORRACHA PARA VEDACAO DE DUTO PEAD CORRUGADO PARA ELETRICA, DN 3" (NBR 15715)                                                                                                                                                                                                                                                                                                                                                                                                                     </v>
          </cell>
          <cell r="C202" t="str">
            <v xml:space="preserve">UN    </v>
          </cell>
          <cell r="D202">
            <v>4.6500000000000004</v>
          </cell>
        </row>
        <row r="203">
          <cell r="A203">
            <v>39645</v>
          </cell>
          <cell r="B203" t="str">
            <v xml:space="preserve">ANEL DE BORRACHA PARA VEDACAO DE DUTO PEAD CORRUGADO PARA ELETRICA, DN 4" (NBR 15715)                                                                                                                                                                                                                                                                                                                                                                                                                     </v>
          </cell>
          <cell r="C203" t="str">
            <v xml:space="preserve">UN    </v>
          </cell>
          <cell r="D203">
            <v>5.09</v>
          </cell>
        </row>
        <row r="204">
          <cell r="A204">
            <v>41610</v>
          </cell>
          <cell r="B204" t="str">
            <v xml:space="preserve">ANEL DE CONCRETO ARMADO COM FUNDO, PARA FOSSA E POCO 1,50 X *0,50* M                                                                                                                                                                                                                                                                                                                                                                                                                                      </v>
          </cell>
          <cell r="C204" t="str">
            <v xml:space="preserve">UN    </v>
          </cell>
          <cell r="D204">
            <v>463.03</v>
          </cell>
        </row>
        <row r="205">
          <cell r="A205">
            <v>41611</v>
          </cell>
          <cell r="B205" t="str">
            <v xml:space="preserve">ANEL DE CONCRETO ARMADO COM FUNDO, PARA FOSSA E POCO 2,00 X *0,50* M                                                                                                                                                                                                                                                                                                                                                                                                                                      </v>
          </cell>
          <cell r="C205" t="str">
            <v xml:space="preserve">UN    </v>
          </cell>
          <cell r="D205">
            <v>729.83</v>
          </cell>
        </row>
        <row r="206">
          <cell r="A206">
            <v>41612</v>
          </cell>
          <cell r="B206" t="str">
            <v xml:space="preserve">ANEL DE CONCRETO ARMADO COM FUNDO, PARA FOSSA E POCO 2,50 X *0,50* M                                                                                                                                                                                                                                                                                                                                                                                                                                      </v>
          </cell>
          <cell r="C206" t="str">
            <v xml:space="preserve">UN    </v>
          </cell>
          <cell r="D206">
            <v>1024.78</v>
          </cell>
        </row>
        <row r="207">
          <cell r="A207">
            <v>41637</v>
          </cell>
          <cell r="B207" t="str">
            <v xml:space="preserve">ANEL DE CONCRETO ARMADO, COM FUROS/DRENO PARA SUMIDOURO, D = 0,80 M, H = 0,50 M                                                                                                                                                                                                                                                                                                                                                                                                                           </v>
          </cell>
          <cell r="C207" t="str">
            <v xml:space="preserve">UN    </v>
          </cell>
          <cell r="D207">
            <v>95.79</v>
          </cell>
        </row>
        <row r="208">
          <cell r="A208">
            <v>41638</v>
          </cell>
          <cell r="B208" t="str">
            <v xml:space="preserve">ANEL DE CONCRETO ARMADO, COM FUROS/DRENO PARA SUMIDOURO, D = 1,00 M, H = 0,50M                                                                                                                                                                                                                                                                                                                                                                                                                            </v>
          </cell>
          <cell r="C208" t="str">
            <v xml:space="preserve">UN    </v>
          </cell>
          <cell r="D208">
            <v>124.78</v>
          </cell>
        </row>
        <row r="209">
          <cell r="A209">
            <v>41639</v>
          </cell>
          <cell r="B209" t="str">
            <v xml:space="preserve">ANEL DE CONCRETO ARMADO, COM FUROS/DRENO PARA SUMIDOURO, D = 1,50 M, H = 0,50 M                                                                                                                                                                                                                                                                                                                                                                                                                           </v>
          </cell>
          <cell r="C209" t="str">
            <v xml:space="preserve">UN    </v>
          </cell>
          <cell r="D209">
            <v>301.89</v>
          </cell>
        </row>
        <row r="210">
          <cell r="A210">
            <v>11789</v>
          </cell>
          <cell r="B210" t="str">
            <v xml:space="preserve">ANEL DE DISTRIBUICAO EM ACO GALVANIZADO PARA FIO FE-160                                                                                                                                                                                                                                                                                                                                                                                                                                                   </v>
          </cell>
          <cell r="C210" t="str">
            <v xml:space="preserve">UN    </v>
          </cell>
          <cell r="D210">
            <v>0.68</v>
          </cell>
        </row>
        <row r="211">
          <cell r="A211">
            <v>20975</v>
          </cell>
          <cell r="B211" t="str">
            <v xml:space="preserve">ANEL DE EXPANSAO EM COBRE, ENGATE RAPIDO 1 1/2", PARA EMPATACAO MANGUEIRA DE COMBATE A INCENDIO PREDIAL                                                                                                                                                                                                                                                                                                                                                                                                   </v>
          </cell>
          <cell r="C211" t="str">
            <v xml:space="preserve">UN    </v>
          </cell>
          <cell r="D211">
            <v>19.649999999999999</v>
          </cell>
        </row>
        <row r="212">
          <cell r="A212">
            <v>20976</v>
          </cell>
          <cell r="B212" t="str">
            <v xml:space="preserve">ANEL DE EXPANSAO EM COBRE, ENGATE RAPIDO 2 1/2", PARA EMPATACAO MANGUEIRA DE COMBATE A INCENDIO PREDIAL                                                                                                                                                                                                                                                                                                                                                                                                   </v>
          </cell>
          <cell r="C212" t="str">
            <v xml:space="preserve">UN    </v>
          </cell>
          <cell r="D212">
            <v>29.68</v>
          </cell>
        </row>
        <row r="213">
          <cell r="A213">
            <v>40340</v>
          </cell>
          <cell r="B213" t="str">
            <v xml:space="preserve">ANEL DE VEDACAO/JUNTA ELASTICA, H = *16* MM, PARA TUBO DE CONCRETO, DN 300 MM                                                                                                                                                                                                                                                                                                                                                                                                                             </v>
          </cell>
          <cell r="C213" t="str">
            <v xml:space="preserve">UN    </v>
          </cell>
          <cell r="D213">
            <v>19.12</v>
          </cell>
        </row>
        <row r="214">
          <cell r="A214">
            <v>40341</v>
          </cell>
          <cell r="B214" t="str">
            <v xml:space="preserve">ANEL DE VEDACAO/JUNTA ELASTICA, H = *16* MM, PARA TUBO DE CONCRETO, DN 400 MM                                                                                                                                                                                                                                                                                                                                                                                                                             </v>
          </cell>
          <cell r="C214" t="str">
            <v xml:space="preserve">UN    </v>
          </cell>
          <cell r="D214">
            <v>22.82</v>
          </cell>
        </row>
        <row r="215">
          <cell r="A215">
            <v>40342</v>
          </cell>
          <cell r="B215" t="str">
            <v xml:space="preserve">ANEL DE VEDACAO/JUNTA ELASTICA, H = *16* MM, PARA TUBO DE CONCRETO, DN 500 MM                                                                                                                                                                                                                                                                                                                                                                                                                             </v>
          </cell>
          <cell r="C215" t="str">
            <v xml:space="preserve">UN    </v>
          </cell>
          <cell r="D215">
            <v>27.22</v>
          </cell>
        </row>
        <row r="216">
          <cell r="A216">
            <v>40343</v>
          </cell>
          <cell r="B216" t="str">
            <v xml:space="preserve">ANEL DE VEDACAO/JUNTA ELASTICA, H = *16* MM, PARA TUBO DE CONCRETO, DN 600 MM                                                                                                                                                                                                                                                                                                                                                                                                                             </v>
          </cell>
          <cell r="C216" t="str">
            <v xml:space="preserve">UN    </v>
          </cell>
          <cell r="D216">
            <v>32.29</v>
          </cell>
        </row>
        <row r="217">
          <cell r="A217">
            <v>40344</v>
          </cell>
          <cell r="B217" t="str">
            <v xml:space="preserve">ANEL DE VEDACAO/JUNTA ELASTICA, H = *18* MM, PARA TUBO DE CONCRETO, DN 700 MM                                                                                                                                                                                                                                                                                                                                                                                                                             </v>
          </cell>
          <cell r="C217" t="str">
            <v xml:space="preserve">UN    </v>
          </cell>
          <cell r="D217">
            <v>44.02</v>
          </cell>
        </row>
        <row r="218">
          <cell r="A218">
            <v>40345</v>
          </cell>
          <cell r="B218" t="str">
            <v xml:space="preserve">ANEL DE VEDACAO/JUNTA ELASTICA, H = *19* MM, PARA TUBO DE CONCRETO, DN 800 MM                                                                                                                                                                                                                                                                                                                                                                                                                             </v>
          </cell>
          <cell r="C218" t="str">
            <v xml:space="preserve">UN    </v>
          </cell>
          <cell r="D218">
            <v>54.24</v>
          </cell>
        </row>
        <row r="219">
          <cell r="A219">
            <v>40346</v>
          </cell>
          <cell r="B219" t="str">
            <v xml:space="preserve">ANEL DE VEDACAO/JUNTA ELASTICA, H = *19* MM, PARA TUBO DE CONCRETO, DN 900 MM                                                                                                                                                                                                                                                                                                                                                                                                                             </v>
          </cell>
          <cell r="C219" t="str">
            <v xml:space="preserve">UN    </v>
          </cell>
          <cell r="D219">
            <v>62.92</v>
          </cell>
        </row>
        <row r="220">
          <cell r="A220">
            <v>40347</v>
          </cell>
          <cell r="B220" t="str">
            <v xml:space="preserve">ANEL DE VEDACAO/JUNTA ELASTICA, H = *21* MM, PARA TUBO DE CONCRETO, DN 1000 MM                                                                                                                                                                                                                                                                                                                                                                                                                            </v>
          </cell>
          <cell r="C220" t="str">
            <v xml:space="preserve">UN    </v>
          </cell>
          <cell r="D220">
            <v>79.05</v>
          </cell>
        </row>
        <row r="221">
          <cell r="A221">
            <v>6138</v>
          </cell>
          <cell r="B221" t="str">
            <v xml:space="preserve">ANEL DE VEDACAO, PVC FLEXIVEL, 100 MM, PARA SAIDA DE BACIA / VASO SANITARIO                                                                                                                                                                                                                                                                                                                                                                                                                               </v>
          </cell>
          <cell r="C221" t="str">
            <v xml:space="preserve">UN    </v>
          </cell>
          <cell r="D221">
            <v>11.23</v>
          </cell>
        </row>
        <row r="222">
          <cell r="A222">
            <v>43424</v>
          </cell>
          <cell r="B222" t="str">
            <v xml:space="preserve">ANEL EM CONCRETO ARMADO, LISO,  PARA FOSSAS SEPTICAS E SUMIDOUROS, COM FUNDO, DIAMETRO INTERNO DE 1,20 M E ALTURA DE 0,50 M                                                                                                                                                                                                                                                                                                                                                                               </v>
          </cell>
          <cell r="C222" t="str">
            <v xml:space="preserve">UN    </v>
          </cell>
          <cell r="D222">
            <v>387.94</v>
          </cell>
        </row>
        <row r="223">
          <cell r="A223">
            <v>43426</v>
          </cell>
          <cell r="B223" t="str">
            <v xml:space="preserve">ANEL EM CONCRETO ARMADO, LISO, PARA FOSSAS SEPTICAS E SUMIDOUROS, COM FUNDO, DIAMETRO INTERNO DE 3,00 M E ALTURA DE 0,50 M                                                                                                                                                                                                                                                                                                                                                                                </v>
          </cell>
          <cell r="C223" t="str">
            <v xml:space="preserve">UN    </v>
          </cell>
          <cell r="D223">
            <v>1338.02</v>
          </cell>
        </row>
        <row r="224">
          <cell r="A224">
            <v>12565</v>
          </cell>
          <cell r="B224" t="str">
            <v xml:space="preserve">ANEL EM CONCRETO ARMADO, LISO, PARA FOSSAS SEPTICAS E SUMIDOUROS, SEM FUNDO, DIAMETRO INTERNO DE 2,00 M E ALTURA DE 0,50 M                                                                                                                                                                                                                                                                                                                                                                                </v>
          </cell>
          <cell r="C224" t="str">
            <v xml:space="preserve">UN    </v>
          </cell>
          <cell r="D224">
            <v>469.22</v>
          </cell>
        </row>
        <row r="225">
          <cell r="A225">
            <v>12567</v>
          </cell>
          <cell r="B225" t="str">
            <v xml:space="preserve">ANEL EM CONCRETO ARMADO, LISO, PARA FOSSAS SEPTICAS E SUMIDOUROS, SEM FUNDO, DIAMETRO INTERNO DE 2,50 M E ALTURA DE 0,50 M                                                                                                                                                                                                                                                                                                                                                                                </v>
          </cell>
          <cell r="C225" t="str">
            <v xml:space="preserve">UN    </v>
          </cell>
          <cell r="D225">
            <v>630.25</v>
          </cell>
        </row>
        <row r="226">
          <cell r="A226">
            <v>12568</v>
          </cell>
          <cell r="B226" t="str">
            <v xml:space="preserve">ANEL EM CONCRETO ARMADO, LISO, PARA FOSSAS SEPTICAS E SUMIDOUROS, SEM FUNDO, DIAMETRO INTERNO DE 3,00 M E ALTURA DE 0,50 M                                                                                                                                                                                                                                                                                                                                                                                </v>
          </cell>
          <cell r="C226" t="str">
            <v xml:space="preserve">UN    </v>
          </cell>
          <cell r="D226">
            <v>882.35</v>
          </cell>
        </row>
        <row r="227">
          <cell r="A227">
            <v>43441</v>
          </cell>
          <cell r="B227" t="str">
            <v xml:space="preserve">ANEL EM CONCRETO ARMADO, LISO, PARA POCOS DE INSPECAO, COM FUNDO, DIAMETRO INTERNO DE 0,60 M E ALTURA DE 0,50 M                                                                                                                                                                                                                                                                                                                                                                                           </v>
          </cell>
          <cell r="C227" t="str">
            <v xml:space="preserve">UN    </v>
          </cell>
          <cell r="D227">
            <v>113.44</v>
          </cell>
        </row>
        <row r="228">
          <cell r="A228">
            <v>43423</v>
          </cell>
          <cell r="B228" t="str">
            <v xml:space="preserve">ANEL EM CONCRETO ARMADO, LISO, PARA POCOS DE INSPECAO, SEM FUNDO, DIAMETRO INTERNO DE 0,60 M E ALTURA DE 0,20 M                                                                                                                                                                                                                                                                                                                                                                                           </v>
          </cell>
          <cell r="C228" t="str">
            <v xml:space="preserve">UN    </v>
          </cell>
          <cell r="D228">
            <v>52.94</v>
          </cell>
        </row>
        <row r="229">
          <cell r="A229">
            <v>12532</v>
          </cell>
          <cell r="B229" t="str">
            <v xml:space="preserve">ANEL EM CONCRETO ARMADO, LISO, PARA POCOS DE INSPECAO, SEM FUNDO, DIAMETRO INTERNO DE 0,60 M E ALTURA DE 0,50 M                                                                                                                                                                                                                                                                                                                                                                                           </v>
          </cell>
          <cell r="C229" t="str">
            <v xml:space="preserve">UN    </v>
          </cell>
          <cell r="D229">
            <v>81.64</v>
          </cell>
        </row>
        <row r="230">
          <cell r="A230">
            <v>43444</v>
          </cell>
          <cell r="B230" t="str">
            <v xml:space="preserve">ANEL EM CONCRETO ARMADO, LISO, PARA POCOS DE VISITA, POCOS DE INSPECAO, FOSSAS SEPTICAS E SUMIDOUROS, COM FUNDO, DIAMETRO INTERNO DE 1,20 M E ALTURA DE 0,75 M                                                                                                                                                                                                                                                                                                                                            </v>
          </cell>
          <cell r="C230" t="str">
            <v xml:space="preserve">UN    </v>
          </cell>
          <cell r="D230">
            <v>274.14999999999998</v>
          </cell>
        </row>
        <row r="231">
          <cell r="A231">
            <v>12551</v>
          </cell>
          <cell r="B231" t="str">
            <v xml:space="preserve">ANEL EM CONCRETO ARMADO, LISO, PARA POCOS DE VISITA, POCOS DE INSPECAO, FOSSAS SEPTICAS E SUMIDOUROS, SEM FUNDO, DIAMETRO INTERNO DE 1,20 M E ALTURA DE 0,50 M                                                                                                                                                                                                                                                                                                                                            </v>
          </cell>
          <cell r="C231" t="str">
            <v xml:space="preserve">UN    </v>
          </cell>
          <cell r="D231">
            <v>195.6</v>
          </cell>
        </row>
        <row r="232">
          <cell r="A232">
            <v>43442</v>
          </cell>
          <cell r="B232" t="str">
            <v xml:space="preserve">ANEL EM CONCRETO ARMADO, LISO, PARA POCOS DE VISITAS, POCOS DE INSPECAO, FOSSAS SEPTICAS E SUMIDOUROS, COM FUNDO, DIAMETRO INTERNO DE 0,80 M E ALTURA DE 0,50 M                                                                                                                                                                                                                                                                                                                                           </v>
          </cell>
          <cell r="C232" t="str">
            <v xml:space="preserve">UN    </v>
          </cell>
          <cell r="D232">
            <v>151.26</v>
          </cell>
        </row>
        <row r="233">
          <cell r="A233">
            <v>43443</v>
          </cell>
          <cell r="B233" t="str">
            <v xml:space="preserve">ANEL EM CONCRETO ARMADO, LISO, PARA POCOS DE VISITAS, POCOS DE INSPECAO, FOSSAS SEPTICAS E SUMIDOUROS, COM FUNDO, DIAMETRO INTERNO DE 1,00 M E ALTURA DE 0,50 M                                                                                                                                                                                                                                                                                                                                           </v>
          </cell>
          <cell r="C233" t="str">
            <v xml:space="preserve">UN    </v>
          </cell>
          <cell r="D233">
            <v>198.52</v>
          </cell>
        </row>
        <row r="234">
          <cell r="A234">
            <v>12544</v>
          </cell>
          <cell r="B234" t="str">
            <v xml:space="preserve">ANEL EM CONCRETO ARMADO, LISO, PARA POCOS DE VISITAS, POCOS DE INSPECAO, FOSSAS SEPTICAS E SUMIDOUROS, SEM FUNDO, DIAMETRO INTERNO DE 0,80 M E ALTURA DE 0,50 M                                                                                                                                                                                                                                                                                                                                           </v>
          </cell>
          <cell r="C234" t="str">
            <v xml:space="preserve">UN    </v>
          </cell>
          <cell r="D234">
            <v>107.14</v>
          </cell>
        </row>
        <row r="235">
          <cell r="A235">
            <v>12547</v>
          </cell>
          <cell r="B235" t="str">
            <v xml:space="preserve">ANEL EM CONCRETO ARMADO, LISO, PARA POCOS DE VISITAS, POCOS DE INSPECAO, FOSSAS SEPTICAS E SUMIDOUROS, SEM FUNDO, DIAMETRO INTERNO DE 1,00 M E ALTURA DE 0,50 M                                                                                                                                                                                                                                                                                                                                           </v>
          </cell>
          <cell r="C235" t="str">
            <v xml:space="preserve">UN    </v>
          </cell>
          <cell r="D235">
            <v>144.1</v>
          </cell>
        </row>
        <row r="236">
          <cell r="A236">
            <v>43445</v>
          </cell>
          <cell r="B236" t="str">
            <v xml:space="preserve">ANEL EM CONCRETO ARMADO, LISO, PARA, POCOS DE VISITA, POCOS DE INSPECAO, FOSSAS SEPTICAS E SUMIDOUROS, COM FUNDO, DIAMETRO INTERNO DE 1,50 M E ALTURA DE 1,00 M                                                                                                                                                                                                                                                                                                                                           </v>
          </cell>
          <cell r="C236" t="str">
            <v xml:space="preserve">UN    </v>
          </cell>
          <cell r="D236">
            <v>378.15</v>
          </cell>
        </row>
        <row r="237">
          <cell r="A237">
            <v>12563</v>
          </cell>
          <cell r="B237" t="str">
            <v xml:space="preserve">ANEL EM CONCRETO ARMADO, LISO, PARA, POCOS DE VISITA, POCOS DE INSPECAO, FOSSAS SEPTICAS E SUMIDOUROS, SEM FUNDO, DIAMETRO INTERNO DE 1,50 M E ALTURA DE 0,50 M                                                                                                                                                                                                                                                                                                                                           </v>
          </cell>
          <cell r="C237" t="str">
            <v xml:space="preserve">UN    </v>
          </cell>
          <cell r="D237">
            <v>270.55</v>
          </cell>
        </row>
        <row r="238">
          <cell r="A238">
            <v>43425</v>
          </cell>
          <cell r="B238" t="str">
            <v xml:space="preserve">ANEL EM CONCRETO ARMADO, PERFURADO,  PARA FOSSAS SEPTICAS E SUMIDOUROS, SEM FUNDO, DIAMETRO INTERNO DE 1,20 M E ALTURA DE 0,50 M                                                                                                                                                                                                                                                                                                                                                                          </v>
          </cell>
          <cell r="C238" t="str">
            <v xml:space="preserve">UN    </v>
          </cell>
          <cell r="D238">
            <v>170.16</v>
          </cell>
        </row>
        <row r="239">
          <cell r="A239">
            <v>43446</v>
          </cell>
          <cell r="B239" t="str">
            <v xml:space="preserve">ANEL EM CONCRETO ARMADO, PERFURADO, PARA FOSSAS SEPTICAS E SUMIDOUROS, SEM FUNDO, DIAMETRO INTERNO DE 2,00 M E ALTURA DE 0,50 M                                                                                                                                                                                                                                                                                                                                                                           </v>
          </cell>
          <cell r="C239" t="str">
            <v xml:space="preserve">UN    </v>
          </cell>
          <cell r="D239">
            <v>359.24</v>
          </cell>
        </row>
        <row r="240">
          <cell r="A240">
            <v>43447</v>
          </cell>
          <cell r="B240" t="str">
            <v xml:space="preserve">ANEL EM CONCRETO ARMADO, PERFURADO, PARA FOSSAS SEPTICAS E SUMIDOUROS, SEM FUNDO, DIAMETRO INTERNO DE 2,50 M E ALTURA DE 0,50 M                                                                                                                                                                                                                                                                                                                                                                           </v>
          </cell>
          <cell r="C240" t="str">
            <v xml:space="preserve">UN    </v>
          </cell>
          <cell r="D240">
            <v>441.17</v>
          </cell>
        </row>
        <row r="241">
          <cell r="A241">
            <v>43448</v>
          </cell>
          <cell r="B241" t="str">
            <v xml:space="preserve">ANEL EM CONCRETO ARMADO, PERFURADO, PARA FOSSAS SEPTICAS E SUMIDOUROS, SEM FUNDO, DIAMETRO INTERNO DE 3,00 M E ALTURA DE 0,50 M                                                                                                                                                                                                                                                                                                                                                                           </v>
          </cell>
          <cell r="C241" t="str">
            <v xml:space="preserve">UN    </v>
          </cell>
          <cell r="D241">
            <v>617.64</v>
          </cell>
        </row>
        <row r="242">
          <cell r="A242">
            <v>13761</v>
          </cell>
          <cell r="B242" t="str">
            <v xml:space="preserve">APARELHO CORTE OXI-ACETILENO PARA SOLDA E CORTE CONTENDO MACARICO SOLDA, BICO DE CORTE, CILINDROS, REGULADORES, MANGUEIRAS E CARRINHO                                                                                                                                                                                                                                                                                                                                                                     </v>
          </cell>
          <cell r="C242" t="str">
            <v xml:space="preserve">UN    </v>
          </cell>
          <cell r="D242">
            <v>2946.78</v>
          </cell>
        </row>
        <row r="243">
          <cell r="A243">
            <v>4814</v>
          </cell>
          <cell r="B243" t="str">
            <v xml:space="preserve">APARELHO SINALIZADOR LUMINOSO COM LED, PARA SAIDA GARAGEM, COM 2 LENTES EM POLICARBONATO, BIVOLT (INCLUI SUPORTE DE FIXACAO)                                                                                                                                                                                                                                                                                                                                                                              </v>
          </cell>
          <cell r="C243" t="str">
            <v xml:space="preserve">UN    </v>
          </cell>
          <cell r="D243">
            <v>69.64</v>
          </cell>
        </row>
        <row r="244">
          <cell r="A244">
            <v>44473</v>
          </cell>
          <cell r="B244" t="str">
            <v xml:space="preserve">APOIO DO PORTA DENTE PARA FRESADORA DE  ASFALTO                                                                                                                                                                                                                                                                                                                                                                                                                                                           </v>
          </cell>
          <cell r="C244" t="str">
            <v xml:space="preserve">UN    </v>
          </cell>
          <cell r="D244">
            <v>2162.0100000000002</v>
          </cell>
        </row>
        <row r="245">
          <cell r="A245">
            <v>6122</v>
          </cell>
          <cell r="B245" t="str">
            <v xml:space="preserve">APONTADOR OU APROPRIADOR DE MAO DE OBRA (HORISTA)                                                                                                                                                                                                                                                                                                                                                                                                                                                         </v>
          </cell>
          <cell r="C245" t="str">
            <v xml:space="preserve">H     </v>
          </cell>
          <cell r="D245">
            <v>19.510000000000002</v>
          </cell>
        </row>
        <row r="246">
          <cell r="A246">
            <v>40810</v>
          </cell>
          <cell r="B246" t="str">
            <v xml:space="preserve">APONTADOR OU APROPRIADOR DE MAO DE OBRA (MENSALISTA)                                                                                                                                                                                                                                                                                                                                                                                                                                                      </v>
          </cell>
          <cell r="C246" t="str">
            <v xml:space="preserve">MES   </v>
          </cell>
          <cell r="D246">
            <v>3414.64</v>
          </cell>
        </row>
        <row r="247">
          <cell r="A247">
            <v>21100</v>
          </cell>
          <cell r="B247" t="str">
            <v xml:space="preserve">AQUECEDOR DE AGUA A GAS GLP/GN COM CAPACIDADE DE ARMAZENAMENTO DE 50 A 80 L                                                                                                                                                                                                                                                                                                                                                                                                                               </v>
          </cell>
          <cell r="C247" t="str">
            <v xml:space="preserve">UN    </v>
          </cell>
          <cell r="D247">
            <v>3545</v>
          </cell>
        </row>
        <row r="248">
          <cell r="A248">
            <v>11816</v>
          </cell>
          <cell r="B248" t="str">
            <v xml:space="preserve">AQUECEDOR DE AGUA ELETRICO  RESERVATORIO DE 100 L CILINDRICO EM COBRE, REFORCADO COM ACO CARBONO, MONOFASICO, TENSAO NOMINAL 220 V                                                                                                                                                                                                                                                                                                                                                                        </v>
          </cell>
          <cell r="C248" t="str">
            <v xml:space="preserve">UN    </v>
          </cell>
          <cell r="D248">
            <v>3780</v>
          </cell>
        </row>
        <row r="249">
          <cell r="A249">
            <v>11814</v>
          </cell>
          <cell r="B249" t="str">
            <v xml:space="preserve">AQUECEDOR DE AGUA ELETRICO  RESERVATORIO DE 500 L CILINDRICO EM COBRE, REFORCADO COM ACO CARBONO, MONOFASICO, TENSAO NOMINAL 220 V                                                                                                                                                                                                                                                                                                                                                                        </v>
          </cell>
          <cell r="C249" t="str">
            <v xml:space="preserve">UN    </v>
          </cell>
          <cell r="D249">
            <v>8228.11</v>
          </cell>
        </row>
        <row r="250">
          <cell r="A250">
            <v>14186</v>
          </cell>
          <cell r="B250" t="str">
            <v xml:space="preserve">AQUECEDOR DE AGUA ELETRICO  RESERVATORIO DE 500 L CILINDRICO EM COBRE, REFORCADO COM ACO CARBONO, TRIFASICO, TENSAO NOMINAL 220/380/400 V, POTENCIA 24 KW                                                                                                                                                                                                                                                                                                                                                 </v>
          </cell>
          <cell r="C250" t="str">
            <v xml:space="preserve">UN    </v>
          </cell>
          <cell r="D250">
            <v>10331.5</v>
          </cell>
        </row>
        <row r="251">
          <cell r="A251">
            <v>14185</v>
          </cell>
          <cell r="B251" t="str">
            <v xml:space="preserve">AQUECEDOR DE AGUA ELETRICO  RESERVATORIO DE 700 L CILINDRICO EM COBRE, REFORCADO COM ACO CARBONO, MONOFASICO, TENSAO NOMINAL 220 V                                                                                                                                                                                                                                                                                                                                                                        </v>
          </cell>
          <cell r="C251" t="str">
            <v xml:space="preserve">UN    </v>
          </cell>
          <cell r="D251">
            <v>13383.32</v>
          </cell>
        </row>
        <row r="252">
          <cell r="A252">
            <v>11811</v>
          </cell>
          <cell r="B252" t="str">
            <v xml:space="preserve">AQUECEDOR DE AGUA ELETRICO HORIZONTAL, RESERVATORIO DE 200 L CILINDRICO EM COBRE, REFORCADO COM ACO CARBONO, MONOFASICO, TENSAO NOMINAL 220 V                                                                                                                                                                                                                                                                                                                                                             </v>
          </cell>
          <cell r="C252" t="str">
            <v xml:space="preserve">UN    </v>
          </cell>
          <cell r="D252">
            <v>5117.2700000000004</v>
          </cell>
        </row>
        <row r="253">
          <cell r="A253">
            <v>44498</v>
          </cell>
          <cell r="B253" t="str">
            <v xml:space="preserve">AQUECEDOR DE OLEO BPF (FLUIDO) TERMICO, CAPACIDADE DE 300.000  KCAL/H                                                                                                                                                                                                                                                                                                                                                                                                                                     </v>
          </cell>
          <cell r="C253" t="str">
            <v xml:space="preserve">UN    </v>
          </cell>
          <cell r="D253">
            <v>318204.48</v>
          </cell>
        </row>
        <row r="254">
          <cell r="A254">
            <v>34469</v>
          </cell>
          <cell r="B254" t="str">
            <v xml:space="preserve">AQUECEDOR SOLAR COM RESERVATORIO TERMICO DE 1000 L E *5* PLACAS COLETORAS DE *2,0* M2 (NAO INCLUI ACESSORIOS) (SEM INSTALACAO)                                                                                                                                                                                                                                                                                                                                                                            </v>
          </cell>
          <cell r="C254" t="str">
            <v xml:space="preserve">UN    </v>
          </cell>
          <cell r="D254">
            <v>11310.87</v>
          </cell>
        </row>
        <row r="255">
          <cell r="A255">
            <v>34476</v>
          </cell>
          <cell r="B255" t="str">
            <v xml:space="preserve">AQUECEDOR SOLAR COM RESERVATORIO TERMICO DE 400 L E *2* PLACAS COLETORAS DE *2,0* M2 (NAO INCLUI ACESSORIOS) (SEM INSTALACAO)                                                                                                                                                                                                                                                                                                                                                                             </v>
          </cell>
          <cell r="C255" t="str">
            <v xml:space="preserve">UN    </v>
          </cell>
          <cell r="D255">
            <v>5899.09</v>
          </cell>
        </row>
        <row r="256">
          <cell r="A256">
            <v>34477</v>
          </cell>
          <cell r="B256" t="str">
            <v xml:space="preserve">AQUECEDOR SOLAR COM RESERVATORIO TERMICO DE 600 L E *3* PLACAS COLETORAS DE *2,0* M2 (NAO INCLUI ACESSORIOS) (SEM INSTALACAO)                                                                                                                                                                                                                                                                                                                                                                             </v>
          </cell>
          <cell r="C256" t="str">
            <v xml:space="preserve">UN    </v>
          </cell>
          <cell r="D256">
            <v>7829.24</v>
          </cell>
        </row>
        <row r="257">
          <cell r="A257">
            <v>34482</v>
          </cell>
          <cell r="B257" t="str">
            <v xml:space="preserve">AQUECEDOR SOLAR COM RESERVATORIO TERMICO DE 800 L E *4* PLACAS COLETORAS DE *2,0* M2 (NAO INCLUI ACESSORIOS) (SEM INSTALACAO)                                                                                                                                                                                                                                                                                                                                                                             </v>
          </cell>
          <cell r="C257" t="str">
            <v xml:space="preserve">UN    </v>
          </cell>
          <cell r="D257">
            <v>7312.08</v>
          </cell>
        </row>
        <row r="258">
          <cell r="A258">
            <v>34472</v>
          </cell>
          <cell r="B258" t="str">
            <v xml:space="preserve">AQUECEDOR SOLAR DE INSTALACAO EXTERNA, KIT COMPACTO, CONJUNTO COM RESERVATORIO TERMICO DE 200 L, PLACA COLETORA DE *2,0* M2 E INCLUSO ACESSORIOS (RESIDENCIAS ATE 120,00 M2 E DE 4 A 5 BANHOS POR DIA) (SEM INSTALACAO)                                                                                                                                                                                                                                                                                   </v>
          </cell>
          <cell r="C258" t="str">
            <v xml:space="preserve">UN    </v>
          </cell>
          <cell r="D258">
            <v>3480</v>
          </cell>
        </row>
        <row r="259">
          <cell r="A259">
            <v>42425</v>
          </cell>
          <cell r="B259" t="str">
            <v xml:space="preserve">AR CONDICIONADO SPLIT INVERTER, HI-WALL (PAREDE), 12000 BTU/H, CICLO FRIO, 60HZ, CLASSIFICACAO A (SELO PROCEL), GAS HFC, CONTROLE S/FIO                                                                                                                                                                                                                                                                                                                                                                   </v>
          </cell>
          <cell r="C259" t="str">
            <v xml:space="preserve">UN    </v>
          </cell>
          <cell r="D259">
            <v>2559.73</v>
          </cell>
        </row>
        <row r="260">
          <cell r="A260">
            <v>42422</v>
          </cell>
          <cell r="B260" t="str">
            <v xml:space="preserve">AR CONDICIONADO SPLIT INVERTER, HI-WALL (PAREDE), 18000 BTU/H, CICLO FRIO, 60HZ, CLASSIFICACAO A (SELO PROCEL), GAS HFC, CONTROLE S/FIO                                                                                                                                                                                                                                                                                                                                                                   </v>
          </cell>
          <cell r="C260" t="str">
            <v xml:space="preserve">UN    </v>
          </cell>
          <cell r="D260">
            <v>3800</v>
          </cell>
        </row>
        <row r="261">
          <cell r="A261">
            <v>43184</v>
          </cell>
          <cell r="B261" t="str">
            <v xml:space="preserve">AR CONDICIONADO SPLIT INVERTER, HI-WALL (PAREDE), 24000 BTU/H, CICLO FRIO, 60HZ, CLASSIFICACAO A (SELO PROCEL), GAS HFC, CONTROLE S/FIO                                                                                                                                                                                                                                                                                                                                                                   </v>
          </cell>
          <cell r="C261" t="str">
            <v xml:space="preserve">UN    </v>
          </cell>
          <cell r="D261">
            <v>5251.96</v>
          </cell>
        </row>
        <row r="262">
          <cell r="A262">
            <v>42424</v>
          </cell>
          <cell r="B262" t="str">
            <v xml:space="preserve">AR CONDICIONADO SPLIT INVERTER, HI-WALL (PAREDE), 9000 BTU/H, CICLO FRIO, 60HZ, CLASSIFICACAO A (SELO PROCEL), GAS HFC, CONTROLE S/FIO                                                                                                                                                                                                                                                                                                                                                                    </v>
          </cell>
          <cell r="C262" t="str">
            <v xml:space="preserve">UN    </v>
          </cell>
          <cell r="D262">
            <v>2286.06</v>
          </cell>
        </row>
        <row r="263">
          <cell r="A263">
            <v>42421</v>
          </cell>
          <cell r="B263" t="str">
            <v xml:space="preserve">AR CONDICIONADO SPLIT INVERTER, PISO TETO, APRESENTANDO ENTRE 54000 E 58000 BTU/H, CICLO FRIO, 60HZ, CLASSIFICACAO ENERGETICA A OU B (SELO PROCEL), GAS HFC, CONTROLE S/FIO                                                                                                                                                                                                                                                                                                                               </v>
          </cell>
          <cell r="C263" t="str">
            <v xml:space="preserve">UN    </v>
          </cell>
          <cell r="D263">
            <v>20814.310000000001</v>
          </cell>
        </row>
        <row r="264">
          <cell r="A264">
            <v>42416</v>
          </cell>
          <cell r="B264" t="str">
            <v xml:space="preserve">AR CONDICIONADO SPLIT INVERTER, PISO TETO, 18000 BTU/H, CICLO FRIO, 60HZ, CLASSIFICACAO ENERGETICA A OU B (SELO PROCEL), GAS HFC, CONTROLE S/FIO                                                                                                                                                                                                                                                                                                                                                          </v>
          </cell>
          <cell r="C264" t="str">
            <v xml:space="preserve">UN    </v>
          </cell>
          <cell r="D264">
            <v>9854.94</v>
          </cell>
        </row>
        <row r="265">
          <cell r="A265">
            <v>42417</v>
          </cell>
          <cell r="B265" t="str">
            <v xml:space="preserve">AR CONDICIONADO SPLIT INVERTER, PISO TETO, 24000 BTU/H, CICLO FRIO, 60HZ, CLASSIFICACAO ENERGETICA A OU B (SELO PROCEL), GAS HFC, CONTROLE S/FIO                                                                                                                                                                                                                                                                                                                                                          </v>
          </cell>
          <cell r="C265" t="str">
            <v xml:space="preserve">UN    </v>
          </cell>
          <cell r="D265">
            <v>11048.19</v>
          </cell>
        </row>
        <row r="266">
          <cell r="A266">
            <v>42419</v>
          </cell>
          <cell r="B266" t="str">
            <v xml:space="preserve">AR CONDICIONADO SPLIT INVERTER, PISO TETO, 36000 BTU/H, CICLO FRIO, 60HZ, CLASSIFICACAO ENERGETICA A OU B (SELO PROCEL), GAS HFC, CONTROLE S/FIO                                                                                                                                                                                                                                                                                                                                                          </v>
          </cell>
          <cell r="C266" t="str">
            <v xml:space="preserve">UN    </v>
          </cell>
          <cell r="D266">
            <v>12482.11</v>
          </cell>
        </row>
        <row r="267">
          <cell r="A267">
            <v>42420</v>
          </cell>
          <cell r="B267" t="str">
            <v xml:space="preserve">AR CONDICIONADO SPLIT INVERTER, PISO TETO, 48000 BTU/H, CICLO FRIO, 60HZ, CLASSIFICACAO ENERGETICA A OU B (SELO PROCEL), GAS HFC, CONTROLE S/FIO                                                                                                                                                                                                                                                                                                                                                          </v>
          </cell>
          <cell r="C267" t="str">
            <v xml:space="preserve">UN    </v>
          </cell>
          <cell r="D267">
            <v>17155.73</v>
          </cell>
        </row>
        <row r="268">
          <cell r="A268">
            <v>43195</v>
          </cell>
          <cell r="B268" t="str">
            <v xml:space="preserve">AR CONDICIONADO SPLIT ON/OFF, CASSETE (TETO), FRIO 4 VIAS 18000 BTUS/H, CLASSIFICACAO ENERGETICA C - SELO PROCEL, GAS HFC, CONTROLE S/ FIO                                                                                                                                                                                                                                                                                                                                                                </v>
          </cell>
          <cell r="C268" t="str">
            <v xml:space="preserve">UN    </v>
          </cell>
          <cell r="D268">
            <v>6040.78</v>
          </cell>
        </row>
        <row r="269">
          <cell r="A269">
            <v>43196</v>
          </cell>
          <cell r="B269" t="str">
            <v xml:space="preserve">AR CONDICIONADO SPLIT ON/OFF, CASSETE (TETO), FRIO 4 VIAS 24000 BTUS/H, CLASSIFICACAO ENERGETICA C - SELO PROCEL, GAS HFC, CONTROLE S/ FIO                                                                                                                                                                                                                                                                                                                                                                </v>
          </cell>
          <cell r="C269" t="str">
            <v xml:space="preserve">UN    </v>
          </cell>
          <cell r="D269">
            <v>7486.68</v>
          </cell>
        </row>
        <row r="270">
          <cell r="A270">
            <v>43198</v>
          </cell>
          <cell r="B270" t="str">
            <v xml:space="preserve">AR CONDICIONADO SPLIT ON/OFF, CASSETE (TETO), FRIO 4 VIAS 36000 BTUS/H, CLASSIFICACAO ENERGETICA C - SELO PROCEL, GAS HFC, CONTROLE S/ FIO                                                                                                                                                                                                                                                                                                                                                                </v>
          </cell>
          <cell r="C270" t="str">
            <v xml:space="preserve">UN    </v>
          </cell>
          <cell r="D270">
            <v>11125.02</v>
          </cell>
        </row>
        <row r="271">
          <cell r="A271">
            <v>43199</v>
          </cell>
          <cell r="B271" t="str">
            <v xml:space="preserve">AR CONDICIONADO SPLIT ON/OFF, CASSETE (TETO), FRIO 4 VIAS 48000 BTUS/H, CLASSIFICACAO ENERGETICA C - SELO PROCEL, GAS HFC, CONTROLE S/ FIO                                                                                                                                                                                                                                                                                                                                                                </v>
          </cell>
          <cell r="C271" t="str">
            <v xml:space="preserve">UN    </v>
          </cell>
          <cell r="D271">
            <v>11532.68</v>
          </cell>
        </row>
        <row r="272">
          <cell r="A272">
            <v>43200</v>
          </cell>
          <cell r="B272" t="str">
            <v xml:space="preserve">AR CONDICIONADO SPLIT ON/OFF, CASSETE (TETO), FRIO 4 VIAS 60000 BTUS/H, CLASSIFICACAO ENERGETICA C - SELO PROCEL, GAS HFC, CONTROLE S/ FIO                                                                                                                                                                                                                                                                                                                                                                </v>
          </cell>
          <cell r="C272" t="str">
            <v xml:space="preserve">UN    </v>
          </cell>
          <cell r="D272">
            <v>13234.59</v>
          </cell>
        </row>
        <row r="273">
          <cell r="A273">
            <v>39556</v>
          </cell>
          <cell r="B273" t="str">
            <v xml:space="preserve">AR CONDICIONADO SPLIT ON/OFF, CASSETE (TETO), 18000 BTUS/H, CICLO QUENTE/FRIO, 60 HZ, CLASSIFICACAO ENERGETICA C - SELO PROCEL, GAS HFC, CONTROLE S/ FIO                                                                                                                                                                                                                                                                                                                                                  </v>
          </cell>
          <cell r="C273" t="str">
            <v xml:space="preserve">UN    </v>
          </cell>
          <cell r="D273">
            <v>7228.35</v>
          </cell>
        </row>
        <row r="274">
          <cell r="A274">
            <v>39557</v>
          </cell>
          <cell r="B274" t="str">
            <v xml:space="preserve">AR CONDICIONADO SPLIT ON/OFF, CASSETE (TETO), 24000 BTUS/H, CICLO QUENTE/FRIO, 60 HZ, CLASSIFICACAO ENERGETICA C - SELO PROCEL, GAS HFC, CONTROLE S/ FIO                                                                                                                                                                                                                                                                                                                                                  </v>
          </cell>
          <cell r="C274" t="str">
            <v xml:space="preserve">UN    </v>
          </cell>
          <cell r="D274">
            <v>7783.35</v>
          </cell>
        </row>
        <row r="275">
          <cell r="A275">
            <v>39559</v>
          </cell>
          <cell r="B275" t="str">
            <v xml:space="preserve">AR CONDICIONADO SPLIT ON/OFF, CASSETE (TETO), 36000 BTUS/H, CICLO QUENTE/FRIO, 60 HZ, CLASSIFICACAO ENERGETICA A - SELO PROCEL, GAS HFC, CONTROLE S/ FIO                                                                                                                                                                                                                                                                                                                                                  </v>
          </cell>
          <cell r="C275" t="str">
            <v xml:space="preserve">UN    </v>
          </cell>
          <cell r="D275">
            <v>11502.29</v>
          </cell>
        </row>
        <row r="276">
          <cell r="A276">
            <v>39560</v>
          </cell>
          <cell r="B276" t="str">
            <v xml:space="preserve">AR CONDICIONADO SPLIT ON/OFF, CASSETE (TETO), 48000 BTUS/H, CICLO QUENTE/FRIO, 60 HZ, CLASSIFICACAO ENERGETICA A - SELO PROCEL, GAS HFC, CONTROLE S/ FIO                                                                                                                                                                                                                                                                                                                                                  </v>
          </cell>
          <cell r="C276" t="str">
            <v xml:space="preserve">UN    </v>
          </cell>
          <cell r="D276">
            <v>13307.03</v>
          </cell>
        </row>
        <row r="277">
          <cell r="A277">
            <v>39561</v>
          </cell>
          <cell r="B277" t="str">
            <v xml:space="preserve">AR CONDICIONADO SPLIT ON/OFF, CASSETE (TETO), 60000 BTUS/H, CICLO QUENTE/FRIO, 60 HZ, CLASSIFICACAO ENERGETICA A - SELO PROCEL, GAS HFC, CONTROLE S/ FIO                                                                                                                                                                                                                                                                                                                                                  </v>
          </cell>
          <cell r="C277" t="str">
            <v xml:space="preserve">UN    </v>
          </cell>
          <cell r="D277">
            <v>13920.85</v>
          </cell>
        </row>
        <row r="278">
          <cell r="A278">
            <v>43190</v>
          </cell>
          <cell r="B278" t="str">
            <v xml:space="preserve">AR CONDICIONADO SPLIT ON/OFF, HI-WALL (PAREDE), 12000 BTUS/H, CICLO FRIO, 60 HZ, CLASSIFICACAO ENERGETICA A - SELO PROCEL, GAS HFC, CONTROLE S/ FIO                                                                                                                                                                                                                                                                                                                                                       </v>
          </cell>
          <cell r="C278" t="str">
            <v xml:space="preserve">UN    </v>
          </cell>
          <cell r="D278">
            <v>2054.35</v>
          </cell>
        </row>
        <row r="279">
          <cell r="A279">
            <v>39555</v>
          </cell>
          <cell r="B279" t="str">
            <v xml:space="preserve">AR CONDICIONADO SPLIT ON/OFF, HI-WALL (PAREDE), 12000 BTUS/H, CICLO QUENTE/FRIO, 60 HZ, CLASSIFICACAO ENERGETICA A - SELO PROCEL, GAS HFC, CONTROLE S/ FIO                                                                                                                                                                                                                                                                                                                                                </v>
          </cell>
          <cell r="C279" t="str">
            <v xml:space="preserve">UN    </v>
          </cell>
          <cell r="D279">
            <v>2222.2800000000002</v>
          </cell>
        </row>
        <row r="280">
          <cell r="A280">
            <v>43191</v>
          </cell>
          <cell r="B280" t="str">
            <v xml:space="preserve">AR CONDICIONADO SPLIT ON/OFF, HI-WALL (PAREDE), 18000 BTUS/H, CICLO FRIO, 60 HZ, CLASSIFICACAO ENERGETICA A - SELO PROCEL, GAS HFC, CONTROLE S/ FIO                                                                                                                                                                                                                                                                                                                                                       </v>
          </cell>
          <cell r="C280" t="str">
            <v xml:space="preserve">UN    </v>
          </cell>
          <cell r="D280">
            <v>2955.93</v>
          </cell>
        </row>
        <row r="281">
          <cell r="A281">
            <v>39548</v>
          </cell>
          <cell r="B281" t="str">
            <v xml:space="preserve">AR CONDICIONADO SPLIT ON/OFF, HI-WALL (PAREDE), 18000 BTUS/H, CICLO QUENTE/FRIO, 60 HZ, CLASSIFICACAO ENERGETICA A - SELO PROCEL, GAS HFC, CONTROLE S/ FIO                                                                                                                                                                                                                                                                                                                                                </v>
          </cell>
          <cell r="C281" t="str">
            <v xml:space="preserve">UN    </v>
          </cell>
          <cell r="D281">
            <v>3296.32</v>
          </cell>
        </row>
        <row r="282">
          <cell r="A282">
            <v>43192</v>
          </cell>
          <cell r="B282" t="str">
            <v xml:space="preserve">AR CONDICIONADO SPLIT ON/OFF, HI-WALL (PAREDE), 24000 BTUS/H, CICLO FRIO, 60 HZ, CLASSIFICACAO ENERGETICA A - SELO PROCEL, GAS HFC, CONTROLE S/ FIO                                                                                                                                                                                                                                                                                                                                                       </v>
          </cell>
          <cell r="C282" t="str">
            <v xml:space="preserve">UN    </v>
          </cell>
          <cell r="D282">
            <v>3872.01</v>
          </cell>
        </row>
        <row r="283">
          <cell r="A283">
            <v>39554</v>
          </cell>
          <cell r="B283" t="str">
            <v xml:space="preserve">AR CONDICIONADO SPLIT ON/OFF, HI-WALL (PAREDE), 24000 BTUS/H, CICLO QUENTE/FRIO, 60 HZ, CLASSIFICACAO ENERGETICA A - SELO PROCEL, GAS HFC, CONTROLE S/ FIO                                                                                                                                                                                                                                                                                                                                                </v>
          </cell>
          <cell r="C283" t="str">
            <v xml:space="preserve">UN    </v>
          </cell>
          <cell r="D283">
            <v>4358.8900000000003</v>
          </cell>
        </row>
        <row r="284">
          <cell r="A284">
            <v>43194</v>
          </cell>
          <cell r="B284" t="str">
            <v xml:space="preserve">AR CONDICIONADO SPLIT ON/OFF, HI-WALL (PAREDE), 9000 BTUS/H, CICLO FRIO, 60 HZ, CLASSIFICACAO ENERGETICA A - SELO PROCEL, GAS HFC, CONTROLE S/ FIO                                                                                                                                                                                                                                                                                                                                                        </v>
          </cell>
          <cell r="C284" t="str">
            <v xml:space="preserve">UN    </v>
          </cell>
          <cell r="D284">
            <v>1759.9</v>
          </cell>
        </row>
        <row r="285">
          <cell r="A285">
            <v>39551</v>
          </cell>
          <cell r="B285" t="str">
            <v xml:space="preserve">AR CONDICIONADO SPLIT ON/OFF, HI-WALL (PAREDE), 9000 BTUS/H, CICLO QUENTE/FRIO, 60 HZ, CLASSIFICACAO ENERGETICA A - SELO PROCEL, GAS HFC, CONTROLE S/ FIO                                                                                                                                                                                                                                                                                                                                                 </v>
          </cell>
          <cell r="C285" t="str">
            <v xml:space="preserve">UN    </v>
          </cell>
          <cell r="D285">
            <v>1937.84</v>
          </cell>
        </row>
        <row r="286">
          <cell r="A286">
            <v>43185</v>
          </cell>
          <cell r="B286" t="str">
            <v xml:space="preserve">AR CONDICIONADO SPLIT ON/OFF, PISO TETO, 18.000 BTU/H, CICLO FRIO, 60HZ, CLASSIFICACAO ENERGETICA C - SELO PROCEL, GAS HFC, CONTROLE S/FIO                                                                                                                                                                                                                                                                                                                                                                </v>
          </cell>
          <cell r="C286" t="str">
            <v xml:space="preserve">UN    </v>
          </cell>
          <cell r="D286">
            <v>5506.99</v>
          </cell>
        </row>
        <row r="287">
          <cell r="A287">
            <v>43186</v>
          </cell>
          <cell r="B287" t="str">
            <v xml:space="preserve">AR CONDICIONADO SPLIT ON/OFF, PISO TETO, 24.000 BTU/H, CICLO FRIO, 60HZ, CLASSIFICACAO ENERGETICA C - SELO PROCEL, GAS HFC, CONTROLE S/FIO                                                                                                                                                                                                                                                                                                                                                                </v>
          </cell>
          <cell r="C287" t="str">
            <v xml:space="preserve">UN    </v>
          </cell>
          <cell r="D287">
            <v>5808.76</v>
          </cell>
        </row>
        <row r="288">
          <cell r="A288">
            <v>43187</v>
          </cell>
          <cell r="B288" t="str">
            <v xml:space="preserve">AR CONDICIONADO SPLIT ON/OFF, PISO TETO, 36.000 BTU/H, CICLO FRIO, 60HZ, CLASSIFICACAO ENERGETICA C - SELO PROCEL, GAS HFC, CONTROLE S/FIO                                                                                                                                                                                                                                                                                                                                                                </v>
          </cell>
          <cell r="C288" t="str">
            <v xml:space="preserve">UN    </v>
          </cell>
          <cell r="D288">
            <v>7708.28</v>
          </cell>
        </row>
        <row r="289">
          <cell r="A289">
            <v>43188</v>
          </cell>
          <cell r="B289" t="str">
            <v xml:space="preserve">AR CONDICIONADO SPLIT ON/OFF, PISO TETO, 48.000 BTU/H, CICLO FRIO, 60HZ, CLASSIFICACAO ENERGETICA C - SELO PROCEL, GAS HFC, CONTROLE S/FIO                                                                                                                                                                                                                                                                                                                                                                </v>
          </cell>
          <cell r="C289" t="str">
            <v xml:space="preserve">UN    </v>
          </cell>
          <cell r="D289">
            <v>9339.61</v>
          </cell>
        </row>
        <row r="290">
          <cell r="A290">
            <v>43189</v>
          </cell>
          <cell r="B290" t="str">
            <v xml:space="preserve">AR CONDICIONADO SPLIT ON/OFF, PISO TETO, 60.000 BTU/H, CICLO FRIO, 60HZ, CLASSIFICACAO ENERGETICA C - SELO PROCEL, GAS HFC, CONTROLE S/FIO                                                                                                                                                                                                                                                                                                                                                                </v>
          </cell>
          <cell r="C290" t="str">
            <v xml:space="preserve">UN    </v>
          </cell>
          <cell r="D290">
            <v>10505.5</v>
          </cell>
        </row>
        <row r="291">
          <cell r="A291">
            <v>39580</v>
          </cell>
          <cell r="B291" t="str">
            <v xml:space="preserve">AR-CONDICIONADO FRIO SPLITAO INVERTER 30 TR                                                                                                                                                                                                                                                                                                                                                                                                                                                               </v>
          </cell>
          <cell r="C291" t="str">
            <v xml:space="preserve">UN    </v>
          </cell>
          <cell r="D291">
            <v>82787.63</v>
          </cell>
        </row>
        <row r="292">
          <cell r="A292">
            <v>39577</v>
          </cell>
          <cell r="B292" t="str">
            <v xml:space="preserve">AR-CONDICIONADO FRIO SPLITAO MODULAR 10 TR                                                                                                                                                                                                                                                                                                                                                                                                                                                                </v>
          </cell>
          <cell r="C292" t="str">
            <v xml:space="preserve">UN    </v>
          </cell>
          <cell r="D292">
            <v>25912.35</v>
          </cell>
        </row>
        <row r="293">
          <cell r="A293">
            <v>39578</v>
          </cell>
          <cell r="B293" t="str">
            <v xml:space="preserve">AR-CONDICIONADO FRIO SPLITAO MODULAR 15 TR                                                                                                                                                                                                                                                                                                                                                                                                                                                                </v>
          </cell>
          <cell r="C293" t="str">
            <v xml:space="preserve">UN    </v>
          </cell>
          <cell r="D293">
            <v>33440.400000000001</v>
          </cell>
        </row>
        <row r="294">
          <cell r="A294">
            <v>39579</v>
          </cell>
          <cell r="B294" t="str">
            <v xml:space="preserve">AR-CONDICIONADO FRIO SPLITAO MODULAR 20 TR                                                                                                                                                                                                                                                                                                                                                                                                                                                                </v>
          </cell>
          <cell r="C294" t="str">
            <v xml:space="preserve">UN    </v>
          </cell>
          <cell r="D294">
            <v>48653.17</v>
          </cell>
        </row>
        <row r="295">
          <cell r="A295">
            <v>39826</v>
          </cell>
          <cell r="B295" t="str">
            <v xml:space="preserve">AR-CONDICIONADO SPLIT INVERTER, PISO TETO, 24000 BTU/H, QUENTE/FRIO, 60HZ, CLASSIFICACAO ENERGETICA A - SELO PROCEL, GAS HFC, CONTROLE S/FIO                                                                                                                                                                                                                                                                                                                                                              </v>
          </cell>
          <cell r="C295" t="str">
            <v xml:space="preserve">UN    </v>
          </cell>
          <cell r="D295">
            <v>5975.49</v>
          </cell>
        </row>
        <row r="296">
          <cell r="A296">
            <v>10700</v>
          </cell>
          <cell r="B296" t="str">
            <v xml:space="preserve">ARADO REVERSIVEL COM 3 DISCOS DE 26" X 6MM REBOCAVEL                                                                                                                                                                                                                                                                                                                                                                                                                                                      </v>
          </cell>
          <cell r="C296" t="str">
            <v xml:space="preserve">UN    </v>
          </cell>
          <cell r="D296">
            <v>23610.91</v>
          </cell>
        </row>
        <row r="297">
          <cell r="A297">
            <v>346</v>
          </cell>
          <cell r="B297" t="str">
            <v xml:space="preserve">ARAME DE ACO OVALADO 15 X 17 ( 45,7 KG, 700 KGF), ROLO 1000 M                                                                                                                                                                                                                                                                                                                                                                                                                                             </v>
          </cell>
          <cell r="C297" t="str">
            <v xml:space="preserve">KG    </v>
          </cell>
          <cell r="D297">
            <v>31.07</v>
          </cell>
        </row>
        <row r="298">
          <cell r="A298">
            <v>3312</v>
          </cell>
          <cell r="B298" t="str">
            <v xml:space="preserve">ARAME DE AMARRACAO PARA GABIAO GALVANIZADO, DIAMETRO 2,2 MM                                                                                                                                                                                                                                                                                                                                                                                                                                               </v>
          </cell>
          <cell r="C298" t="str">
            <v xml:space="preserve">KG    </v>
          </cell>
          <cell r="D298">
            <v>27.52</v>
          </cell>
        </row>
        <row r="299">
          <cell r="A299">
            <v>339</v>
          </cell>
          <cell r="B299" t="str">
            <v xml:space="preserve">ARAME FARPADO GALVANIZADO, 14 BWG (2,11 MM), CLASSE 250                                                                                                                                                                                                                                                                                                                                                                                                                                                   </v>
          </cell>
          <cell r="C299" t="str">
            <v xml:space="preserve">M     </v>
          </cell>
          <cell r="D299">
            <v>1.6</v>
          </cell>
        </row>
        <row r="300">
          <cell r="A300">
            <v>340</v>
          </cell>
          <cell r="B300" t="str">
            <v xml:space="preserve">ARAME FARPADO GALVANIZADO, 16 BWG (1,65 MM), CLASSE 250                                                                                                                                                                                                                                                                                                                                                                                                                                                   </v>
          </cell>
          <cell r="C300" t="str">
            <v xml:space="preserve">M     </v>
          </cell>
          <cell r="D300">
            <v>1.44</v>
          </cell>
        </row>
        <row r="301">
          <cell r="A301">
            <v>43130</v>
          </cell>
          <cell r="B301" t="str">
            <v xml:space="preserve">ARAME GALVANIZADO 12 BWG, D = 2,76 MM (0,048 KG/M) OU 14 BWG, D = 2,11 MM (0,026 KG/M)                                                                                                                                                                                                                                                                                                                                                                                                                    </v>
          </cell>
          <cell r="C301" t="str">
            <v xml:space="preserve">KG    </v>
          </cell>
          <cell r="D301">
            <v>26.23</v>
          </cell>
        </row>
        <row r="302">
          <cell r="A302">
            <v>344</v>
          </cell>
          <cell r="B302" t="str">
            <v xml:space="preserve">ARAME GALVANIZADO 16 BWG, D = 1,65MM (0,0166 KG/M)                                                                                                                                                                                                                                                                                                                                                                                                                                                        </v>
          </cell>
          <cell r="C302" t="str">
            <v xml:space="preserve">KG    </v>
          </cell>
          <cell r="D302">
            <v>34.479999999999997</v>
          </cell>
        </row>
        <row r="303">
          <cell r="A303">
            <v>345</v>
          </cell>
          <cell r="B303" t="str">
            <v xml:space="preserve">ARAME GALVANIZADO 18 BWG, D = 1,24MM (0,009 KG/M)                                                                                                                                                                                                                                                                                                                                                                                                                                                         </v>
          </cell>
          <cell r="C303" t="str">
            <v xml:space="preserve">KG    </v>
          </cell>
          <cell r="D303">
            <v>37.409999999999997</v>
          </cell>
        </row>
        <row r="304">
          <cell r="A304">
            <v>43131</v>
          </cell>
          <cell r="B304" t="str">
            <v xml:space="preserve">ARAME GALVANIZADO 6 BWG, D = 5,16 MM (0,157 KG/M), OU 8 BWG, D = 4,19 MM (0,101 KG/M), OU 10 BWG, D = 3,40 MM (0,0713 KG/M)                                                                                                                                                                                                                                                                                                                                                                               </v>
          </cell>
          <cell r="C304" t="str">
            <v xml:space="preserve">KG    </v>
          </cell>
          <cell r="D304">
            <v>30.47</v>
          </cell>
        </row>
        <row r="305">
          <cell r="A305">
            <v>3313</v>
          </cell>
          <cell r="B305" t="str">
            <v xml:space="preserve">ARAME PROTEGIDO COM POLIMERO PARA GABIAO, DIAMETRO 2,2 MM                                                                                                                                                                                                                                                                                                                                                                                                                                                 </v>
          </cell>
          <cell r="C305" t="str">
            <v xml:space="preserve">KG    </v>
          </cell>
          <cell r="D305">
            <v>35.409999999999997</v>
          </cell>
        </row>
        <row r="306">
          <cell r="A306">
            <v>43132</v>
          </cell>
          <cell r="B306" t="str">
            <v xml:space="preserve">ARAME RECOZIDO 16 BWG, D = 1,65 MM (0,016 KG/M) OU 18 BWG, D = 1,25 MM (0,01 KG/M)                                                                                                                                                                                                                                                                                                                                                                                                                        </v>
          </cell>
          <cell r="C306" t="str">
            <v xml:space="preserve">KG    </v>
          </cell>
          <cell r="D306">
            <v>26.23</v>
          </cell>
        </row>
        <row r="307">
          <cell r="A307">
            <v>366</v>
          </cell>
          <cell r="B307" t="str">
            <v xml:space="preserve">AREIA FINA - POSTO JAZIDA/FORNECEDOR (RETIRADO NA JAZIDA, SEM TRANSPORTE)                                                                                                                                                                                                                                                                                                                                                                                                                                 </v>
          </cell>
          <cell r="C307" t="str">
            <v xml:space="preserve">M3    </v>
          </cell>
          <cell r="D307">
            <v>120</v>
          </cell>
        </row>
        <row r="308">
          <cell r="A308">
            <v>367</v>
          </cell>
          <cell r="B308" t="str">
            <v xml:space="preserve">AREIA GROSSA - POSTO JAZIDA/FORNECEDOR (RETIRADO NA JAZIDA, SEM TRANSPORTE)                                                                                                                                                                                                                                                                                                                                                                                                                               </v>
          </cell>
          <cell r="C308" t="str">
            <v xml:space="preserve">M3    </v>
          </cell>
          <cell r="D308">
            <v>121.56</v>
          </cell>
        </row>
        <row r="309">
          <cell r="A309">
            <v>370</v>
          </cell>
          <cell r="B309" t="str">
            <v xml:space="preserve">AREIA MEDIA - POSTO JAZIDA/FORNECEDOR (RETIRADO NA JAZIDA, SEM TRANSPORTE)                                                                                                                                                                                                                                                                                                                                                                                                                                </v>
          </cell>
          <cell r="C309" t="str">
            <v xml:space="preserve">M3    </v>
          </cell>
          <cell r="D309">
            <v>120</v>
          </cell>
        </row>
        <row r="310">
          <cell r="A310">
            <v>368</v>
          </cell>
          <cell r="B310" t="str">
            <v xml:space="preserve">AREIA PARA ATERRO - POSTO JAZIDA/FORNECEDOR (RETIRADO NA JAZIDA, SEM TRANSPORTE)                                                                                                                                                                                                                                                                                                                                                                                                                          </v>
          </cell>
          <cell r="C310" t="str">
            <v xml:space="preserve">M3    </v>
          </cell>
          <cell r="D310">
            <v>60</v>
          </cell>
        </row>
        <row r="311">
          <cell r="A311">
            <v>11075</v>
          </cell>
          <cell r="B311" t="str">
            <v xml:space="preserve">AREIA PARA LEITO FILTRANTE (0,42 A 1,68 MM) - POSTO JAZIDA/FORNECEDOR (RETIRADO NA JAZIDA, SEM TRANSPORTE)                                                                                                                                                                                                                                                                                                                                                                                                </v>
          </cell>
          <cell r="C311" t="str">
            <v xml:space="preserve">M3    </v>
          </cell>
          <cell r="D311">
            <v>1377.23</v>
          </cell>
        </row>
        <row r="312">
          <cell r="A312">
            <v>1381</v>
          </cell>
          <cell r="B312" t="str">
            <v xml:space="preserve">ARGAMASSA COLANTE AC I PARA CERAMICAS                                                                                                                                                                                                                                                                                                                                                                                                                                                                     </v>
          </cell>
          <cell r="C312" t="str">
            <v xml:space="preserve">KG    </v>
          </cell>
          <cell r="D312">
            <v>0.72</v>
          </cell>
        </row>
        <row r="313">
          <cell r="A313">
            <v>34353</v>
          </cell>
          <cell r="B313" t="str">
            <v xml:space="preserve">ARGAMASSA COLANTE AC II                                                                                                                                                                                                                                                                                                                                                                                                                                                                                   </v>
          </cell>
          <cell r="C313" t="str">
            <v xml:space="preserve">KG    </v>
          </cell>
          <cell r="D313">
            <v>1.34</v>
          </cell>
        </row>
        <row r="314">
          <cell r="A314">
            <v>37595</v>
          </cell>
          <cell r="B314" t="str">
            <v xml:space="preserve">ARGAMASSA COLANTE TIPO AC III                                                                                                                                                                                                                                                                                                                                                                                                                                                                             </v>
          </cell>
          <cell r="C314" t="str">
            <v xml:space="preserve">KG    </v>
          </cell>
          <cell r="D314">
            <v>2.21</v>
          </cell>
        </row>
        <row r="315">
          <cell r="A315">
            <v>37596</v>
          </cell>
          <cell r="B315" t="str">
            <v xml:space="preserve">ARGAMASSA COLANTE TIPO AC III E                                                                                                                                                                                                                                                                                                                                                                                                                                                                           </v>
          </cell>
          <cell r="C315" t="str">
            <v xml:space="preserve">KG    </v>
          </cell>
          <cell r="D315">
            <v>2.54</v>
          </cell>
        </row>
        <row r="316">
          <cell r="A316">
            <v>371</v>
          </cell>
          <cell r="B316" t="str">
            <v xml:space="preserve">ARGAMASSA INDUSTRIALIZADA MULTIUSO, PARA REVESTIMENTO INTERNO E EXTERNO E ASSENTAMENTO DE BLOCOS DIVERSOS                                                                                                                                                                                                                                                                                                                                                                                                 </v>
          </cell>
          <cell r="C316" t="str">
            <v xml:space="preserve">KG    </v>
          </cell>
          <cell r="D316">
            <v>0.78</v>
          </cell>
        </row>
        <row r="317">
          <cell r="A317">
            <v>37553</v>
          </cell>
          <cell r="B317" t="str">
            <v xml:space="preserve">ARGAMASSA INDUSTRIALIZADA PARA CHAPISCO COLANTE                                                                                                                                                                                                                                                                                                                                                                                                                                                           </v>
          </cell>
          <cell r="C317" t="str">
            <v xml:space="preserve">KG    </v>
          </cell>
          <cell r="D317">
            <v>1.47</v>
          </cell>
        </row>
        <row r="318">
          <cell r="A318">
            <v>37552</v>
          </cell>
          <cell r="B318" t="str">
            <v xml:space="preserve">ARGAMASSA INDUSTRIALIZADA PARA CHAPISCO ROLADO                                                                                                                                                                                                                                                                                                                                                                                                                                                            </v>
          </cell>
          <cell r="C318" t="str">
            <v xml:space="preserve">KG    </v>
          </cell>
          <cell r="D318">
            <v>2.36</v>
          </cell>
        </row>
        <row r="319">
          <cell r="A319">
            <v>36880</v>
          </cell>
          <cell r="B319" t="str">
            <v xml:space="preserve">ARGAMASSA PARA REVESTIMENTO DECORATIVO MONOCAMADA                                                                                                                                                                                                                                                                                                                                                                                                                                                         </v>
          </cell>
          <cell r="C319" t="str">
            <v xml:space="preserve">KG    </v>
          </cell>
          <cell r="D319">
            <v>2.4</v>
          </cell>
        </row>
        <row r="320">
          <cell r="A320">
            <v>34355</v>
          </cell>
          <cell r="B320" t="str">
            <v xml:space="preserve">ARGAMASSA PISO SOBRE PISO                                                                                                                                                                                                                                                                                                                                                                                                                                                                                 </v>
          </cell>
          <cell r="C320" t="str">
            <v xml:space="preserve">KG    </v>
          </cell>
          <cell r="D320">
            <v>2.0699999999999998</v>
          </cell>
        </row>
        <row r="321">
          <cell r="A321">
            <v>130</v>
          </cell>
          <cell r="B321" t="str">
            <v xml:space="preserve">ARGAMASSA POLIMERICA DE REPARO ESTRUTURAL, BICOMPONENTE                                                                                                                                                                                                                                                                                                                                                                                                                                                   </v>
          </cell>
          <cell r="C321" t="str">
            <v xml:space="preserve">KG    </v>
          </cell>
          <cell r="D321">
            <v>4.46</v>
          </cell>
        </row>
        <row r="322">
          <cell r="A322">
            <v>135</v>
          </cell>
          <cell r="B322" t="str">
            <v xml:space="preserve">ARGAMASSA POLIMERICA IMPERMEABILIZANTE SEMIFLEXIVEL, BICOMPONENTE, A BASE DE CIMENTO E ADITIVOS                                                                                                                                                                                                                                                                                                                                                                                                           </v>
          </cell>
          <cell r="C322" t="str">
            <v xml:space="preserve">KG    </v>
          </cell>
          <cell r="D322">
            <v>3.59</v>
          </cell>
        </row>
        <row r="323">
          <cell r="A323">
            <v>36886</v>
          </cell>
          <cell r="B323" t="str">
            <v xml:space="preserve">ARGAMASSA PRONTA PARA CONTRAPISO                                                                                                                                                                                                                                                                                                                                                                                                                                                                          </v>
          </cell>
          <cell r="C323" t="str">
            <v xml:space="preserve">KG    </v>
          </cell>
          <cell r="D323">
            <v>0.74</v>
          </cell>
        </row>
        <row r="324">
          <cell r="A324">
            <v>38546</v>
          </cell>
          <cell r="B324" t="str">
            <v xml:space="preserve">ARGAMASSA USINADA AUTOADENSAVEL E AUTONIVELANTE PARA CONTRAPISO, COM BOMBEAMENTO (DISPONIBILIZACAO DE BOMBA), SEM O LANCAMENTO                                                                                                                                                                                                                                                                                                                                                                            </v>
          </cell>
          <cell r="C324" t="str">
            <v xml:space="preserve">M3    </v>
          </cell>
          <cell r="D324">
            <v>467.55</v>
          </cell>
        </row>
        <row r="325">
          <cell r="A325">
            <v>34549</v>
          </cell>
          <cell r="B325" t="str">
            <v xml:space="preserve">ARGILA EXPANDIDA, GRANULOMETRIA 2215                                                                                                                                                                                                                                                                                                                                                                                                                                                                      </v>
          </cell>
          <cell r="C325" t="str">
            <v xml:space="preserve">M3    </v>
          </cell>
          <cell r="D325">
            <v>730.33</v>
          </cell>
        </row>
        <row r="326">
          <cell r="A326">
            <v>6081</v>
          </cell>
          <cell r="B326" t="str">
            <v xml:space="preserve">ARGILA OU BARRO PARA ATERRO/REATERRO (COM TRANSPORTE ATE 10 KM)                                                                                                                                                                                                                                                                                                                                                                                                                                           </v>
          </cell>
          <cell r="C326" t="str">
            <v xml:space="preserve">M3    </v>
          </cell>
          <cell r="D326">
            <v>51.12</v>
          </cell>
        </row>
        <row r="327">
          <cell r="A327">
            <v>6077</v>
          </cell>
          <cell r="B327" t="str">
            <v xml:space="preserve">ARGILA OU BARRO PARA ATERRO/REATERRO (RETIRADO NA JAZIDA, SEM TRANSPORTE)                                                                                                                                                                                                                                                                                                                                                                                                                                 </v>
          </cell>
          <cell r="C327" t="str">
            <v xml:space="preserve">M3    </v>
          </cell>
          <cell r="D327">
            <v>36.51</v>
          </cell>
        </row>
        <row r="328">
          <cell r="A328">
            <v>6079</v>
          </cell>
          <cell r="B328" t="str">
            <v xml:space="preserve">ARGILA, ARGILA VERMELHA OU ARGILA ARENOSA (RETIRADA NA JAZIDA, SEM TRANSPORTE)                                                                                                                                                                                                                                                                                                                                                                                                                            </v>
          </cell>
          <cell r="C328" t="str">
            <v xml:space="preserve">M3    </v>
          </cell>
          <cell r="D328">
            <v>36.51</v>
          </cell>
        </row>
        <row r="329">
          <cell r="A329">
            <v>1091</v>
          </cell>
          <cell r="B329" t="str">
            <v xml:space="preserve">ARMACAO VERTICAL COM HASTE E CONTRA-PINO, EM CHAPA DE ACO GALVANIZADO 3/16", COM 1 ESTRIBO E 1 ISOLADOR                                                                                                                                                                                                                                                                                                                                                                                                   </v>
          </cell>
          <cell r="C329" t="str">
            <v xml:space="preserve">UN    </v>
          </cell>
          <cell r="D329">
            <v>20.43</v>
          </cell>
        </row>
        <row r="330">
          <cell r="A330">
            <v>1094</v>
          </cell>
          <cell r="B330" t="str">
            <v xml:space="preserve">ARMACAO VERTICAL COM HASTE E CONTRA-PINO, EM CHAPA DE ACO GALVANIZADO 3/16", COM 1 ESTRIBO, SEM ISOLADOR                                                                                                                                                                                                                                                                                                                                                                                                  </v>
          </cell>
          <cell r="C330" t="str">
            <v xml:space="preserve">UN    </v>
          </cell>
          <cell r="D330">
            <v>14.29</v>
          </cell>
        </row>
        <row r="331">
          <cell r="A331">
            <v>1095</v>
          </cell>
          <cell r="B331" t="str">
            <v xml:space="preserve">ARMACAO VERTICAL COM HASTE E CONTRA-PINO, EM CHAPA DE ACO GALVANIZADO 3/16", COM 2 ESTRIBOS, E 2 ISOLADORES                                                                                                                                                                                                                                                                                                                                                                                               </v>
          </cell>
          <cell r="C331" t="str">
            <v xml:space="preserve">UN    </v>
          </cell>
          <cell r="D331">
            <v>30.37</v>
          </cell>
        </row>
        <row r="332">
          <cell r="A332">
            <v>1092</v>
          </cell>
          <cell r="B332" t="str">
            <v xml:space="preserve">ARMACAO VERTICAL COM HASTE E CONTRA-PINO, EM CHAPA DE ACO GALVANIZADO 3/16", COM 2 ESTRIBOS, SEM ISOLADOR                                                                                                                                                                                                                                                                                                                                                                                                 </v>
          </cell>
          <cell r="C332" t="str">
            <v xml:space="preserve">UN    </v>
          </cell>
          <cell r="D332">
            <v>23.5</v>
          </cell>
        </row>
        <row r="333">
          <cell r="A333">
            <v>1093</v>
          </cell>
          <cell r="B333" t="str">
            <v xml:space="preserve">ARMACAO VERTICAL COM HASTE E CONTRA-PINO, EM CHAPA DE ACO GALVANIZADO 3/16", COM 3 ESTRIBOS E 3 ISOLADORES                                                                                                                                                                                                                                                                                                                                                                                                </v>
          </cell>
          <cell r="C333" t="str">
            <v xml:space="preserve">UN    </v>
          </cell>
          <cell r="D333">
            <v>54.88</v>
          </cell>
        </row>
        <row r="334">
          <cell r="A334">
            <v>1090</v>
          </cell>
          <cell r="B334" t="str">
            <v xml:space="preserve">ARMACAO VERTICAL COM HASTE E CONTRA-PINO, EM CHAPA DE ACO GALVANIZADO 3/16", COM 3 ESTRIBOS, SEM ISOLADOR                                                                                                                                                                                                                                                                                                                                                                                                 </v>
          </cell>
          <cell r="C334" t="str">
            <v xml:space="preserve">UN    </v>
          </cell>
          <cell r="D334">
            <v>39.29</v>
          </cell>
        </row>
        <row r="335">
          <cell r="A335">
            <v>1096</v>
          </cell>
          <cell r="B335" t="str">
            <v xml:space="preserve">ARMACAO VERTICAL COM HASTE E CONTRA-PINO, EM CHAPA DE ACO GALVANIZADO 3/16", COM 4 ESTRIBOS E 4 ISOLADORES                                                                                                                                                                                                                                                                                                                                                                                                </v>
          </cell>
          <cell r="C335" t="str">
            <v xml:space="preserve">UN    </v>
          </cell>
          <cell r="D335">
            <v>70.709999999999994</v>
          </cell>
        </row>
        <row r="336">
          <cell r="A336">
            <v>1097</v>
          </cell>
          <cell r="B336" t="str">
            <v xml:space="preserve">ARMACAO VERTICAL COM HASTE E CONTRA-PINO, EM CHAPA DE ACO GALVANIZADO 3/16", COM 4 ESTRIBOS, SEM ISOLADOR                                                                                                                                                                                                                                                                                                                                                                                                 </v>
          </cell>
          <cell r="C336" t="str">
            <v xml:space="preserve">UN    </v>
          </cell>
          <cell r="D336">
            <v>60.02</v>
          </cell>
        </row>
        <row r="337">
          <cell r="A337">
            <v>378</v>
          </cell>
          <cell r="B337" t="str">
            <v xml:space="preserve">ARMADOR (HORISTA)                                                                                                                                                                                                                                                                                                                                                                                                                                                                                         </v>
          </cell>
          <cell r="C337" t="str">
            <v xml:space="preserve">H     </v>
          </cell>
          <cell r="D337">
            <v>22.11</v>
          </cell>
        </row>
        <row r="338">
          <cell r="A338">
            <v>40911</v>
          </cell>
          <cell r="B338" t="str">
            <v xml:space="preserve">ARMADOR (MENSALISTA)                                                                                                                                                                                                                                                                                                                                                                                                                                                                                      </v>
          </cell>
          <cell r="C338" t="str">
            <v xml:space="preserve">MES   </v>
          </cell>
          <cell r="D338">
            <v>3869.33</v>
          </cell>
        </row>
        <row r="339">
          <cell r="A339">
            <v>33939</v>
          </cell>
          <cell r="B339" t="str">
            <v xml:space="preserve">ARQUITETO JUNIOR (HORISTA)                                                                                                                                                                                                                                                                                                                                                                                                                                                                                </v>
          </cell>
          <cell r="C339" t="str">
            <v xml:space="preserve">H     </v>
          </cell>
          <cell r="D339">
            <v>100.35</v>
          </cell>
        </row>
        <row r="340">
          <cell r="A340">
            <v>40815</v>
          </cell>
          <cell r="B340" t="str">
            <v xml:space="preserve">ARQUITETO JUNIOR (MENSALISTA)                                                                                                                                                                                                                                                                                                                                                                                                                                                                             </v>
          </cell>
          <cell r="C340" t="str">
            <v xml:space="preserve">MES   </v>
          </cell>
          <cell r="D340">
            <v>17556.88</v>
          </cell>
        </row>
        <row r="341">
          <cell r="A341">
            <v>33952</v>
          </cell>
          <cell r="B341" t="str">
            <v xml:space="preserve">ARQUITETO PLENO (HORISTA)                                                                                                                                                                                                                                                                                                                                                                                                                                                                                 </v>
          </cell>
          <cell r="C341" t="str">
            <v xml:space="preserve">H     </v>
          </cell>
          <cell r="D341">
            <v>106.31</v>
          </cell>
        </row>
        <row r="342">
          <cell r="A342">
            <v>40816</v>
          </cell>
          <cell r="B342" t="str">
            <v xml:space="preserve">ARQUITETO PLENO (MENSALISTA)                                                                                                                                                                                                                                                                                                                                                                                                                                                                              </v>
          </cell>
          <cell r="C342" t="str">
            <v xml:space="preserve">MES   </v>
          </cell>
          <cell r="D342">
            <v>18599.830000000002</v>
          </cell>
        </row>
        <row r="343">
          <cell r="A343">
            <v>33953</v>
          </cell>
          <cell r="B343" t="str">
            <v xml:space="preserve">ARQUITETO SENIOR (HORISTA)                                                                                                                                                                                                                                                                                                                                                                                                                                                                                </v>
          </cell>
          <cell r="C343" t="str">
            <v xml:space="preserve">H     </v>
          </cell>
          <cell r="D343">
            <v>111.4</v>
          </cell>
        </row>
        <row r="344">
          <cell r="A344">
            <v>40817</v>
          </cell>
          <cell r="B344" t="str">
            <v xml:space="preserve">ARQUITETO SENIOR (MENSALISTA)                                                                                                                                                                                                                                                                                                                                                                                                                                                                             </v>
          </cell>
          <cell r="C344" t="str">
            <v xml:space="preserve">MES   </v>
          </cell>
          <cell r="D344">
            <v>19493.22</v>
          </cell>
        </row>
        <row r="345">
          <cell r="A345">
            <v>13348</v>
          </cell>
          <cell r="B345" t="str">
            <v xml:space="preserve">ARRUELA  EM ACO GALVANIZADO, DIAMETRO EXTERNO = 35MM, ESPESSURA = 3MM, DIAMETRO DO FURO= 18MM                                                                                                                                                                                                                                                                                                                                                                                                             </v>
          </cell>
          <cell r="C345" t="str">
            <v xml:space="preserve">UN    </v>
          </cell>
          <cell r="D345">
            <v>1.79</v>
          </cell>
        </row>
        <row r="346">
          <cell r="A346">
            <v>39211</v>
          </cell>
          <cell r="B346" t="str">
            <v xml:space="preserve">ARRUELA EM ALUMINIO, COM ROSCA, DE  1 1/4", PARA ELETRODUTO                                                                                                                                                                                                                                                                                                                                                                                                                                               </v>
          </cell>
          <cell r="C346" t="str">
            <v xml:space="preserve">UN    </v>
          </cell>
          <cell r="D346">
            <v>1.61</v>
          </cell>
        </row>
        <row r="347">
          <cell r="A347">
            <v>39212</v>
          </cell>
          <cell r="B347" t="str">
            <v xml:space="preserve">ARRUELA EM ALUMINIO, COM ROSCA, DE 1 1/2", PARA ELETRODUTO                                                                                                                                                                                                                                                                                                                                                                                                                                                </v>
          </cell>
          <cell r="C347" t="str">
            <v xml:space="preserve">UN    </v>
          </cell>
          <cell r="D347">
            <v>1.8</v>
          </cell>
        </row>
        <row r="348">
          <cell r="A348">
            <v>39208</v>
          </cell>
          <cell r="B348" t="str">
            <v xml:space="preserve">ARRUELA EM ALUMINIO, COM ROSCA, DE 1/2", PARA ELETRODUTO                                                                                                                                                                                                                                                                                                                                                                                                                                                  </v>
          </cell>
          <cell r="C348" t="str">
            <v xml:space="preserve">UN    </v>
          </cell>
          <cell r="D348">
            <v>0.49</v>
          </cell>
        </row>
        <row r="349">
          <cell r="A349">
            <v>39210</v>
          </cell>
          <cell r="B349" t="str">
            <v xml:space="preserve">ARRUELA EM ALUMINIO, COM ROSCA, DE 1", PARA ELETRODUTO                                                                                                                                                                                                                                                                                                                                                                                                                                                    </v>
          </cell>
          <cell r="C349" t="str">
            <v xml:space="preserve">UN    </v>
          </cell>
          <cell r="D349">
            <v>0.9</v>
          </cell>
        </row>
        <row r="350">
          <cell r="A350">
            <v>39214</v>
          </cell>
          <cell r="B350" t="str">
            <v xml:space="preserve">ARRUELA EM ALUMINIO, COM ROSCA, DE 2 1/2", PARA ELETRODUTO                                                                                                                                                                                                                                                                                                                                                                                                                                                </v>
          </cell>
          <cell r="C350" t="str">
            <v xml:space="preserve">UN    </v>
          </cell>
          <cell r="D350">
            <v>3.34</v>
          </cell>
        </row>
        <row r="351">
          <cell r="A351">
            <v>39213</v>
          </cell>
          <cell r="B351" t="str">
            <v xml:space="preserve">ARRUELA EM ALUMINIO, COM ROSCA, DE 2", PARA ELETRODUTO                                                                                                                                                                                                                                                                                                                                                                                                                                                    </v>
          </cell>
          <cell r="C351" t="str">
            <v xml:space="preserve">UN    </v>
          </cell>
          <cell r="D351">
            <v>2.36</v>
          </cell>
        </row>
        <row r="352">
          <cell r="A352">
            <v>39209</v>
          </cell>
          <cell r="B352" t="str">
            <v xml:space="preserve">ARRUELA EM ALUMINIO, COM ROSCA, DE 3/4", PARA ELETRODUTO                                                                                                                                                                                                                                                                                                                                                                                                                                                  </v>
          </cell>
          <cell r="C352" t="str">
            <v xml:space="preserve">UN    </v>
          </cell>
          <cell r="D352">
            <v>0.57999999999999996</v>
          </cell>
        </row>
        <row r="353">
          <cell r="A353">
            <v>39207</v>
          </cell>
          <cell r="B353" t="str">
            <v xml:space="preserve">ARRUELA EM ALUMINIO, COM ROSCA, DE 3/8", PARA ELETRODUTO                                                                                                                                                                                                                                                                                                                                                                                                                                                  </v>
          </cell>
          <cell r="C353" t="str">
            <v xml:space="preserve">UN    </v>
          </cell>
          <cell r="D353">
            <v>0.9</v>
          </cell>
        </row>
        <row r="354">
          <cell r="A354">
            <v>39215</v>
          </cell>
          <cell r="B354" t="str">
            <v xml:space="preserve">ARRUELA EM ALUMINIO, COM ROSCA, DE 3", PARA ELETRODUTO                                                                                                                                                                                                                                                                                                                                                                                                                                                    </v>
          </cell>
          <cell r="C354" t="str">
            <v xml:space="preserve">UN    </v>
          </cell>
          <cell r="D354">
            <v>6.08</v>
          </cell>
        </row>
        <row r="355">
          <cell r="A355">
            <v>39216</v>
          </cell>
          <cell r="B355" t="str">
            <v xml:space="preserve">ARRUELA EM ALUMINIO, COM ROSCA, DE 4", PARA ELETRODUTO                                                                                                                                                                                                                                                                                                                                                                                                                                                    </v>
          </cell>
          <cell r="C355" t="str">
            <v xml:space="preserve">UN    </v>
          </cell>
          <cell r="D355">
            <v>8.49</v>
          </cell>
        </row>
        <row r="356">
          <cell r="A356">
            <v>11267</v>
          </cell>
          <cell r="B356" t="str">
            <v xml:space="preserve">ARRUELA LISA, REDONDA, DE LATAO POLIDO, DIAMETRO NOMINAL 5/8", DIAMETRO EXTERNO = 34 MM, DIAMETRO DO FURO = 17 MM, ESPESSURA = *2,5* MM                                                                                                                                                                                                                                                                                                                                                                   </v>
          </cell>
          <cell r="C356" t="str">
            <v xml:space="preserve">UN    </v>
          </cell>
          <cell r="D356">
            <v>1.56</v>
          </cell>
        </row>
        <row r="357">
          <cell r="A357">
            <v>379</v>
          </cell>
          <cell r="B357" t="str">
            <v xml:space="preserve">ARRUELA QUADRADA EM ACO GALVANIZADO, DIMENSAO = 38 MM, ESPESSURA = 3MM, DIAMETRO DO FURO= 18 MM                                                                                                                                                                                                                                                                                                                                                                                                           </v>
          </cell>
          <cell r="C357" t="str">
            <v xml:space="preserve">UN    </v>
          </cell>
          <cell r="D357">
            <v>1.57</v>
          </cell>
        </row>
        <row r="358">
          <cell r="A358">
            <v>510</v>
          </cell>
          <cell r="B358" t="str">
            <v xml:space="preserve">ASFALTO MODIFICADO TIPO I - NBR 9910 (ASFALTO OXIDADO PARA IMPERMEABILIZACAO, COEFICIENTE DE PENETRACAO 25-40)                                                                                                                                                                                                                                                                                                                                                                                            </v>
          </cell>
          <cell r="C358" t="str">
            <v xml:space="preserve">KG    </v>
          </cell>
          <cell r="D358">
            <v>12.83</v>
          </cell>
        </row>
        <row r="359">
          <cell r="A359">
            <v>516</v>
          </cell>
          <cell r="B359" t="str">
            <v xml:space="preserve">ASFALTO MODIFICADO TIPO II - NBR 9910 (ASFALTO OXIDADO PARA IMPERMEABILIZACAO, COEFICIENTE DE PENETRACAO 20-35)                                                                                                                                                                                                                                                                                                                                                                                           </v>
          </cell>
          <cell r="C359" t="str">
            <v xml:space="preserve">KG    </v>
          </cell>
          <cell r="D359">
            <v>15.21</v>
          </cell>
        </row>
        <row r="360">
          <cell r="A360">
            <v>509</v>
          </cell>
          <cell r="B360" t="str">
            <v xml:space="preserve">ASFALTO MODIFICADO TIPO III - NBR 9910 (ASFALTO OXIDADO PARA IMPERMEABILIZACAO, COEFICIENTE DE PENETRACAO 15-25)                                                                                                                                                                                                                                                                                                                                                                                          </v>
          </cell>
          <cell r="C360" t="str">
            <v xml:space="preserve">KG    </v>
          </cell>
          <cell r="D360">
            <v>17.059999999999999</v>
          </cell>
        </row>
        <row r="361">
          <cell r="A361">
            <v>40331</v>
          </cell>
          <cell r="B361" t="str">
            <v xml:space="preserve">ASSENTADOR DE MANILHAS (HORISTA)                                                                                                                                                                                                                                                                                                                                                                                                                                                                          </v>
          </cell>
          <cell r="C361" t="str">
            <v xml:space="preserve">H     </v>
          </cell>
          <cell r="D361">
            <v>11.48</v>
          </cell>
        </row>
        <row r="362">
          <cell r="A362">
            <v>40930</v>
          </cell>
          <cell r="B362" t="str">
            <v xml:space="preserve">ASSENTADOR DE MANILHAS (MENSALISTA)                                                                                                                                                                                                                                                                                                                                                                                                                                                                       </v>
          </cell>
          <cell r="C362" t="str">
            <v xml:space="preserve">MES   </v>
          </cell>
          <cell r="D362">
            <v>2010.75</v>
          </cell>
        </row>
        <row r="363">
          <cell r="A363">
            <v>11761</v>
          </cell>
          <cell r="B363" t="str">
            <v xml:space="preserve">ASSENTO  VASO SANITARIO INFANTIL EM PLASTICO BRANCO                                                                                                                                                                                                                                                                                                                                                                                                                                                       </v>
          </cell>
          <cell r="C363" t="str">
            <v xml:space="preserve">UN    </v>
          </cell>
          <cell r="D363">
            <v>82.99</v>
          </cell>
        </row>
        <row r="364">
          <cell r="A364">
            <v>377</v>
          </cell>
          <cell r="B364" t="str">
            <v xml:space="preserve">ASSENTO SANITARIO DE PLASTICO, TIPO CONVENCIONAL                                                                                                                                                                                                                                                                                                                                                                                                                                                          </v>
          </cell>
          <cell r="C364" t="str">
            <v xml:space="preserve">UN    </v>
          </cell>
          <cell r="D364">
            <v>39</v>
          </cell>
        </row>
        <row r="365">
          <cell r="A365">
            <v>7588</v>
          </cell>
          <cell r="B365" t="str">
            <v xml:space="preserve">AUTOMATICO DE BOIA SUPERIOR / INFERIOR, *15* A / 250 V                                                                                                                                                                                                                                                                                                                                                                                                                                                    </v>
          </cell>
          <cell r="C365" t="str">
            <v xml:space="preserve">UN    </v>
          </cell>
          <cell r="D365">
            <v>46.95</v>
          </cell>
        </row>
        <row r="366">
          <cell r="A366">
            <v>34392</v>
          </cell>
          <cell r="B366" t="str">
            <v xml:space="preserve">AUXILIAR DE ALMOXARIFE (HORISTA)                                                                                                                                                                                                                                                                                                                                                                                                                                                                          </v>
          </cell>
          <cell r="C366" t="str">
            <v xml:space="preserve">H     </v>
          </cell>
          <cell r="D366">
            <v>16.920000000000002</v>
          </cell>
        </row>
        <row r="367">
          <cell r="A367">
            <v>40908</v>
          </cell>
          <cell r="B367" t="str">
            <v xml:space="preserve">AUXILIAR DE ALMOXARIFE (MENSALISTA)                                                                                                                                                                                                                                                                                                                                                                                                                                                                       </v>
          </cell>
          <cell r="C367" t="str">
            <v xml:space="preserve">MES   </v>
          </cell>
          <cell r="D367">
            <v>2962.33</v>
          </cell>
        </row>
        <row r="368">
          <cell r="A368">
            <v>34551</v>
          </cell>
          <cell r="B368" t="str">
            <v xml:space="preserve">AUXILIAR DE AZULEJISTA (HORISTA)                                                                                                                                                                                                                                                                                                                                                                                                                                                                          </v>
          </cell>
          <cell r="C368" t="str">
            <v xml:space="preserve">H     </v>
          </cell>
          <cell r="D368">
            <v>15.61</v>
          </cell>
        </row>
        <row r="369">
          <cell r="A369">
            <v>41078</v>
          </cell>
          <cell r="B369" t="str">
            <v xml:space="preserve">AUXILIAR DE AZULEJISTA (MENSALISTA)                                                                                                                                                                                                                                                                                                                                                                                                                                                                       </v>
          </cell>
          <cell r="C369" t="str">
            <v xml:space="preserve">MES   </v>
          </cell>
          <cell r="D369">
            <v>2731.54</v>
          </cell>
        </row>
        <row r="370">
          <cell r="A370">
            <v>246</v>
          </cell>
          <cell r="B370" t="str">
            <v xml:space="preserve">AUXILIAR DE ENCANADOR OU BOMBEIRO HIDRAULICO (HORISTA)                                                                                                                                                                                                                                                                                                                                                                                                                                                    </v>
          </cell>
          <cell r="C370" t="str">
            <v xml:space="preserve">H     </v>
          </cell>
          <cell r="D370">
            <v>16.940000000000001</v>
          </cell>
        </row>
        <row r="371">
          <cell r="A371">
            <v>40927</v>
          </cell>
          <cell r="B371" t="str">
            <v xml:space="preserve">AUXILIAR DE ENCANADOR OU BOMBEIRO HIDRAULICO (MENSALISTA)                                                                                                                                                                                                                                                                                                                                                                                                                                                 </v>
          </cell>
          <cell r="C371" t="str">
            <v xml:space="preserve">MES   </v>
          </cell>
          <cell r="D371">
            <v>2965.3</v>
          </cell>
        </row>
        <row r="372">
          <cell r="A372">
            <v>2350</v>
          </cell>
          <cell r="B372" t="str">
            <v xml:space="preserve">AUXILIAR DE ESCRITORIO (HORISTA)                                                                                                                                                                                                                                                                                                                                                                                                                                                                          </v>
          </cell>
          <cell r="C372" t="str">
            <v xml:space="preserve">H     </v>
          </cell>
          <cell r="D372">
            <v>17.71</v>
          </cell>
        </row>
        <row r="373">
          <cell r="A373">
            <v>40812</v>
          </cell>
          <cell r="B373" t="str">
            <v xml:space="preserve">AUXILIAR DE ESCRITORIO (MENSALISTA)                                                                                                                                                                                                                                                                                                                                                                                                                                                                       </v>
          </cell>
          <cell r="C373" t="str">
            <v xml:space="preserve">MES   </v>
          </cell>
          <cell r="D373">
            <v>3100.09</v>
          </cell>
        </row>
        <row r="374">
          <cell r="A374">
            <v>245</v>
          </cell>
          <cell r="B374" t="str">
            <v xml:space="preserve">AUXILIAR DE LABORATORISTA DE SOLOS E DE CONCRETO (HORISTA)                                                                                                                                                                                                                                                                                                                                                                                                                                                </v>
          </cell>
          <cell r="C374" t="str">
            <v xml:space="preserve">H     </v>
          </cell>
          <cell r="D374">
            <v>23.61</v>
          </cell>
        </row>
        <row r="375">
          <cell r="A375">
            <v>41090</v>
          </cell>
          <cell r="B375" t="str">
            <v xml:space="preserve">AUXILIAR DE LABORATORISTA DE SOLOS E DE CONCRETO (MENSALISTA)                                                                                                                                                                                                                                                                                                                                                                                                                                             </v>
          </cell>
          <cell r="C375" t="str">
            <v xml:space="preserve">MES   </v>
          </cell>
          <cell r="D375">
            <v>4133.45</v>
          </cell>
        </row>
        <row r="376">
          <cell r="A376">
            <v>251</v>
          </cell>
          <cell r="B376" t="str">
            <v xml:space="preserve">AUXILIAR DE MECANICO (HORISTA)                                                                                                                                                                                                                                                                                                                                                                                                                                                                            </v>
          </cell>
          <cell r="C376" t="str">
            <v xml:space="preserve">H     </v>
          </cell>
          <cell r="D376">
            <v>16.940000000000001</v>
          </cell>
        </row>
        <row r="377">
          <cell r="A377">
            <v>40975</v>
          </cell>
          <cell r="B377" t="str">
            <v xml:space="preserve">AUXILIAR DE MECANICO (MENSALISTA)                                                                                                                                                                                                                                                                                                                                                                                                                                                                         </v>
          </cell>
          <cell r="C377" t="str">
            <v xml:space="preserve">MES   </v>
          </cell>
          <cell r="D377">
            <v>2965.3</v>
          </cell>
        </row>
        <row r="378">
          <cell r="A378">
            <v>6127</v>
          </cell>
          <cell r="B378" t="str">
            <v xml:space="preserve">AUXILIAR DE PEDREIRO (HORISTA)                                                                                                                                                                                                                                                                                                                                                                                                                                                                            </v>
          </cell>
          <cell r="C378" t="str">
            <v xml:space="preserve">H     </v>
          </cell>
          <cell r="D378">
            <v>16.940000000000001</v>
          </cell>
        </row>
        <row r="379">
          <cell r="A379">
            <v>41072</v>
          </cell>
          <cell r="B379" t="str">
            <v xml:space="preserve">AUXILIAR DE PEDREIRO (MENSALISTA)                                                                                                                                                                                                                                                                                                                                                                                                                                                                         </v>
          </cell>
          <cell r="C379" t="str">
            <v xml:space="preserve">MES   </v>
          </cell>
          <cell r="D379">
            <v>2965.3</v>
          </cell>
        </row>
        <row r="380">
          <cell r="A380">
            <v>6121</v>
          </cell>
          <cell r="B380" t="str">
            <v xml:space="preserve">AUXILIAR DE SERVICOS GERAIS (HORISTA)                                                                                                                                                                                                                                                                                                                                                                                                                                                                     </v>
          </cell>
          <cell r="C380" t="str">
            <v xml:space="preserve">H     </v>
          </cell>
          <cell r="D380">
            <v>15.63</v>
          </cell>
        </row>
        <row r="381">
          <cell r="A381">
            <v>41071</v>
          </cell>
          <cell r="B381" t="str">
            <v xml:space="preserve">AUXILIAR DE SERVICOS GERAIS (MENSALISTA)                                                                                                                                                                                                                                                                                                                                                                                                                                                                  </v>
          </cell>
          <cell r="C381" t="str">
            <v xml:space="preserve">MES   </v>
          </cell>
          <cell r="D381">
            <v>2734.76</v>
          </cell>
        </row>
        <row r="382">
          <cell r="A382">
            <v>244</v>
          </cell>
          <cell r="B382" t="str">
            <v xml:space="preserve">AUXILIAR DE TOPOGRAFO (HORISTA)                                                                                                                                                                                                                                                                                                                                                                                                                                                                           </v>
          </cell>
          <cell r="C382" t="str">
            <v xml:space="preserve">H     </v>
          </cell>
          <cell r="D382">
            <v>9.9499999999999993</v>
          </cell>
        </row>
        <row r="383">
          <cell r="A383">
            <v>41093</v>
          </cell>
          <cell r="B383" t="str">
            <v xml:space="preserve">AUXILIAR DE TOPOGRAFO (MENSALISTA)                                                                                                                                                                                                                                                                                                                                                                                                                                                                        </v>
          </cell>
          <cell r="C383" t="str">
            <v xml:space="preserve">MES   </v>
          </cell>
          <cell r="D383">
            <v>1741.3</v>
          </cell>
        </row>
        <row r="384">
          <cell r="A384">
            <v>532</v>
          </cell>
          <cell r="B384" t="str">
            <v xml:space="preserve">AUXILIAR TECNICO / ASSISTENTE DE ENGENHARIA (HORISTA)                                                                                                                                                                                                                                                                                                                                                                                                                                                     </v>
          </cell>
          <cell r="C384" t="str">
            <v xml:space="preserve">H     </v>
          </cell>
          <cell r="D384">
            <v>36.17</v>
          </cell>
        </row>
        <row r="385">
          <cell r="A385">
            <v>40931</v>
          </cell>
          <cell r="B385" t="str">
            <v xml:space="preserve">AUXILIAR TECNICO / ASSISTENTE DE ENGENHARIA (MENSALISTA)                                                                                                                                                                                                                                                                                                                                                                                                                                                  </v>
          </cell>
          <cell r="C385" t="str">
            <v xml:space="preserve">MES   </v>
          </cell>
          <cell r="D385">
            <v>6330.7</v>
          </cell>
        </row>
        <row r="386">
          <cell r="A386">
            <v>36150</v>
          </cell>
          <cell r="B386" t="str">
            <v xml:space="preserve">AVENTAL DE SEGURANCA DE RASPA DE COURO 1,00 X 0,60 M                                                                                                                                                                                                                                                                                                                                                                                                                                                      </v>
          </cell>
          <cell r="C386" t="str">
            <v xml:space="preserve">UN    </v>
          </cell>
          <cell r="D386">
            <v>50.93</v>
          </cell>
        </row>
        <row r="387">
          <cell r="A387">
            <v>4760</v>
          </cell>
          <cell r="B387" t="str">
            <v xml:space="preserve">AZULEJISTA OU LADRILHEIRO (HORISTA)                                                                                                                                                                                                                                                                                                                                                                                                                                                                       </v>
          </cell>
          <cell r="C387" t="str">
            <v xml:space="preserve">H     </v>
          </cell>
          <cell r="D387">
            <v>22.11</v>
          </cell>
        </row>
        <row r="388">
          <cell r="A388">
            <v>41069</v>
          </cell>
          <cell r="B388" t="str">
            <v xml:space="preserve">AZULEJISTA OU LADRILHEIRO (MENSALISTA)                                                                                                                                                                                                                                                                                                                                                                                                                                                                    </v>
          </cell>
          <cell r="C388" t="str">
            <v xml:space="preserve">MES   </v>
          </cell>
          <cell r="D388">
            <v>3869.33</v>
          </cell>
        </row>
        <row r="389">
          <cell r="A389">
            <v>10422</v>
          </cell>
          <cell r="B389" t="str">
            <v xml:space="preserve">BACIA SANITARIA (VASO) COM CAIXA ACOPLADA, SIFAO APARENTE, DE LOUCA BRANCA (SEM ASSENTO)                                                                                                                                                                                                                                                                                                                                                                                                                  </v>
          </cell>
          <cell r="C389" t="str">
            <v xml:space="preserve">UN    </v>
          </cell>
          <cell r="D389">
            <v>457.95</v>
          </cell>
        </row>
        <row r="390">
          <cell r="A390">
            <v>44019</v>
          </cell>
          <cell r="B390" t="str">
            <v xml:space="preserve">BACIA SANITARIA (VASO) COM CAIXA ACOPLADA, SIFAO OCULTO / CARENADO, DE LOUCA BRANCA (SEM ASSENTO ) - PADRAO ALTO                                                                                                                                                                                                                                                                                                                                                                                          </v>
          </cell>
          <cell r="C390" t="str">
            <v xml:space="preserve">UN    </v>
          </cell>
          <cell r="D390">
            <v>633.91999999999996</v>
          </cell>
        </row>
        <row r="391">
          <cell r="A391">
            <v>36520</v>
          </cell>
          <cell r="B391" t="str">
            <v xml:space="preserve">BACIA SANITARIA (VASO) CONVENCIONAL PARA PCD, SEM FURO FRONTAL, DE LOUCA BRANCA (SEM ASSENTO)                                                                                                                                                                                                                                                                                                                                                                                                             </v>
          </cell>
          <cell r="C391" t="str">
            <v xml:space="preserve">UN    </v>
          </cell>
          <cell r="D391">
            <v>770.78</v>
          </cell>
        </row>
        <row r="392">
          <cell r="A392">
            <v>42319</v>
          </cell>
          <cell r="B392" t="str">
            <v xml:space="preserve">BACIA SANITARIA (VASO) CONVENCIONAL PARA USO ESPECIFICO (HOSPITAIS, CLINICAS), COM FURO FRONTAL, DE LOUCA BRANCA, SEM ASSENTO                                                                                                                                                                                                                                                                                                                                                                             </v>
          </cell>
          <cell r="C392" t="str">
            <v xml:space="preserve">UN    </v>
          </cell>
          <cell r="D392">
            <v>690.66</v>
          </cell>
        </row>
        <row r="393">
          <cell r="A393">
            <v>10420</v>
          </cell>
          <cell r="B393" t="str">
            <v xml:space="preserve">BACIA SANITARIA (VASO) CONVENCIONAL, DE LOUCA BRANCA, SIFAO APARENTE, SAIDA VERTICAL (SEM ASSENTO)                                                                                                                                                                                                                                                                                                                                                                                                        </v>
          </cell>
          <cell r="C393" t="str">
            <v xml:space="preserve">UN    </v>
          </cell>
          <cell r="D393">
            <v>245</v>
          </cell>
        </row>
        <row r="394">
          <cell r="A394">
            <v>10421</v>
          </cell>
          <cell r="B394" t="str">
            <v xml:space="preserve">BACIA SANITARIA (VASO) CONVENCIONAL, DE LOUCA COLORIDA, SIFAO APARENTE, SAIDA VERTICAL (SEM ASSENTO)                                                                                                                                                                                                                                                                                                                                                                                                      </v>
          </cell>
          <cell r="C394" t="str">
            <v xml:space="preserve">UN    </v>
          </cell>
          <cell r="D394">
            <v>269.22000000000003</v>
          </cell>
        </row>
        <row r="395">
          <cell r="A395">
            <v>11786</v>
          </cell>
          <cell r="B395" t="str">
            <v xml:space="preserve">BACIA SANITARIA (VASO) INFANTIL, SIFONADO, DE LOUCA BRANCA, (SEM ASSENTO)                                                                                                                                                                                                                                                                                                                                                                                                                                 </v>
          </cell>
          <cell r="C395" t="str">
            <v xml:space="preserve">UN    </v>
          </cell>
          <cell r="D395">
            <v>542.86</v>
          </cell>
        </row>
        <row r="396">
          <cell r="A396">
            <v>10</v>
          </cell>
          <cell r="B396" t="str">
            <v xml:space="preserve">BALDE PLASTICO CAPACIDADE *10* L                                                                                                                                                                                                                                                                                                                                                                                                                                                                          </v>
          </cell>
          <cell r="C396" t="str">
            <v xml:space="preserve">UN    </v>
          </cell>
          <cell r="D396">
            <v>9.9600000000000009</v>
          </cell>
        </row>
        <row r="397">
          <cell r="A397">
            <v>4815</v>
          </cell>
          <cell r="B397" t="str">
            <v xml:space="preserve">BALDE VERMELHO PARA SINALIZACAO DE VIAS                                                                                                                                                                                                                                                                                                                                                                                                                                                                   </v>
          </cell>
          <cell r="C397" t="str">
            <v xml:space="preserve">UN    </v>
          </cell>
          <cell r="D397">
            <v>7.2</v>
          </cell>
        </row>
        <row r="398">
          <cell r="A398">
            <v>541</v>
          </cell>
          <cell r="B398" t="str">
            <v xml:space="preserve">BANCADA DE MARMORE SINTETICO COM UMA CUBA, 120 X *60* CM                                                                                                                                                                                                                                                                                                                                                                                                                                                  </v>
          </cell>
          <cell r="C398" t="str">
            <v xml:space="preserve">UN    </v>
          </cell>
          <cell r="D398">
            <v>210</v>
          </cell>
        </row>
        <row r="399">
          <cell r="A399">
            <v>542</v>
          </cell>
          <cell r="B399" t="str">
            <v xml:space="preserve">BANCADA DE MARMORE SINTETICO COM UMA CUBA, 150 X *60* CM                                                                                                                                                                                                                                                                                                                                                                                                                                                  </v>
          </cell>
          <cell r="C399" t="str">
            <v xml:space="preserve">UN    </v>
          </cell>
          <cell r="D399">
            <v>263.23</v>
          </cell>
        </row>
        <row r="400">
          <cell r="A400">
            <v>540</v>
          </cell>
          <cell r="B400" t="str">
            <v xml:space="preserve">BANCADA DE MARMORE SINTETICO COM UMA CUBA, 200 X *60* CM                                                                                                                                                                                                                                                                                                                                                                                                                                                  </v>
          </cell>
          <cell r="C400" t="str">
            <v xml:space="preserve">UN    </v>
          </cell>
          <cell r="D400">
            <v>593.20000000000005</v>
          </cell>
        </row>
        <row r="401">
          <cell r="A401">
            <v>38364</v>
          </cell>
          <cell r="B401" t="str">
            <v xml:space="preserve">BANCADA/ BANCA EM GRANITO, POLIDO, TIPO ANDORINHA/ QUARTZ/ CASTELO/ CORUMBA OU OUTROS EQUIVALENTES DA REGIAO, COM CUBA INOX, FORMATO *120 X 60* CM, E=  *2* CM                                                                                                                                                                                                                                                                                                                                            </v>
          </cell>
          <cell r="C401" t="str">
            <v xml:space="preserve">UN    </v>
          </cell>
          <cell r="D401">
            <v>974.84</v>
          </cell>
        </row>
        <row r="402">
          <cell r="A402">
            <v>11692</v>
          </cell>
          <cell r="B402" t="str">
            <v xml:space="preserve">BANCADA/ BANCA/ BALCAO/ TAMPO EM MARMORE BRANCO COMUM, POLIDO, LISO, ACABAMENTO RETO, E= *3* CM (SEM FUROS)                                                                                                                                                                                                                                                                                                                                                                                               </v>
          </cell>
          <cell r="C402" t="str">
            <v xml:space="preserve">M2    </v>
          </cell>
          <cell r="D402">
            <v>589.87</v>
          </cell>
        </row>
        <row r="403">
          <cell r="A403">
            <v>1746</v>
          </cell>
          <cell r="B403" t="str">
            <v xml:space="preserve">BANCADA/BANCA/PIA DE ACO INOXIDAVEL (AISI 430) COM 1 CUBA CENTRAL, COM VALVULA, ESCORREDOR DUPLO, DE *0,55 X 1,20* M                                                                                                                                                                                                                                                                                                                                                                                      </v>
          </cell>
          <cell r="C403" t="str">
            <v xml:space="preserve">UN    </v>
          </cell>
          <cell r="D403">
            <v>274.94</v>
          </cell>
        </row>
        <row r="404">
          <cell r="A404">
            <v>1748</v>
          </cell>
          <cell r="B404" t="str">
            <v xml:space="preserve">BANCADA/BANCA/PIA DE ACO INOXIDAVEL (AISI 430) COM 1 CUBA CENTRAL, COM VALVULA, ESCORREDOR DUPLO, DE *0,55 X 1,40* M                                                                                                                                                                                                                                                                                                                                                                                      </v>
          </cell>
          <cell r="C404" t="str">
            <v xml:space="preserve">UN    </v>
          </cell>
          <cell r="D404">
            <v>365.6</v>
          </cell>
        </row>
        <row r="405">
          <cell r="A405">
            <v>1749</v>
          </cell>
          <cell r="B405" t="str">
            <v xml:space="preserve">BANCADA/BANCA/PIA DE ACO INOXIDAVEL (AISI 430) COM 1 CUBA CENTRAL, COM VALVULA, ESCORREDOR DUPLO, DE *0,55 X 1,80* M                                                                                                                                                                                                                                                                                                                                                                                      </v>
          </cell>
          <cell r="C405" t="str">
            <v xml:space="preserve">UN    </v>
          </cell>
          <cell r="D405">
            <v>529.69000000000005</v>
          </cell>
        </row>
        <row r="406">
          <cell r="A406">
            <v>37412</v>
          </cell>
          <cell r="B406" t="str">
            <v xml:space="preserve">BANCADA/BANCA/PIA DE ACO INOXIDAVEL (AISI 430) COM 1 CUBA CENTRAL, COM VALVULA, LISA (SEM ESCORREDOR), DE *0,55 X 1,20* M                                                                                                                                                                                                                                                                                                                                                                                 </v>
          </cell>
          <cell r="C406" t="str">
            <v xml:space="preserve">UN    </v>
          </cell>
          <cell r="D406">
            <v>268.75</v>
          </cell>
        </row>
        <row r="407">
          <cell r="A407">
            <v>1745</v>
          </cell>
          <cell r="B407" t="str">
            <v xml:space="preserve">BANCADA/BANCA/PIA DE ACO INOXIDAVEL (AISI 430) COM 1 CUBA CENTRAL, SEM VALVULA, ESCORREDOR DUPLO, DE *0,55 X 1,60* M                                                                                                                                                                                                                                                                                                                                                                                      </v>
          </cell>
          <cell r="C407" t="str">
            <v xml:space="preserve">UN    </v>
          </cell>
          <cell r="D407">
            <v>319.58</v>
          </cell>
        </row>
        <row r="408">
          <cell r="A408">
            <v>1750</v>
          </cell>
          <cell r="B408" t="str">
            <v xml:space="preserve">BANCADA/BANCA/PIA DE ACO INOXIDAVEL (AISI 430) COM 2 CUBAS, COM VALVULAS, ESCORREDOR DUPLO, DE *0,55 X 2,00* M                                                                                                                                                                                                                                                                                                                                                                                            </v>
          </cell>
          <cell r="C408" t="str">
            <v xml:space="preserve">UN    </v>
          </cell>
          <cell r="D408">
            <v>746.82</v>
          </cell>
        </row>
        <row r="409">
          <cell r="A409">
            <v>11687</v>
          </cell>
          <cell r="B409" t="str">
            <v xml:space="preserve">BANCADA/TAMPO ACO INOX (AISI 304), LARGURA 60 CM, COM RODABANCA (NAO INCLUI PES DE APOIO)                                                                                                                                                                                                                                                                                                                                                                                                                 </v>
          </cell>
          <cell r="C409" t="str">
            <v xml:space="preserve">M     </v>
          </cell>
          <cell r="D409">
            <v>1189.9100000000001</v>
          </cell>
        </row>
        <row r="410">
          <cell r="A410">
            <v>11689</v>
          </cell>
          <cell r="B410" t="str">
            <v xml:space="preserve">BANCADA/TAMPO ACO INOX (AISI 304), LARGURA 70 CM, COM RODABANCA (NAO INCLUI PES DE APOIO)                                                                                                                                                                                                                                                                                                                                                                                                                 </v>
          </cell>
          <cell r="C410" t="str">
            <v xml:space="preserve">M     </v>
          </cell>
          <cell r="D410">
            <v>1490.89</v>
          </cell>
        </row>
        <row r="411">
          <cell r="A411">
            <v>11693</v>
          </cell>
          <cell r="B411" t="str">
            <v xml:space="preserve">BANCADA/TAMPO LISO (SEM CUBA) EM MARMORE SINTETICO                                                                                                                                                                                                                                                                                                                                                                                                                                                        </v>
          </cell>
          <cell r="C411" t="str">
            <v xml:space="preserve">M2    </v>
          </cell>
          <cell r="D411">
            <v>232.84</v>
          </cell>
        </row>
        <row r="412">
          <cell r="A412">
            <v>36215</v>
          </cell>
          <cell r="B412" t="str">
            <v xml:space="preserve">BANCO ARTICULADO PARA BANHO, EM ACO INOX POLIDO, 70* CM X 45* CM                                                                                                                                                                                                                                                                                                                                                                                                                                          </v>
          </cell>
          <cell r="C412" t="str">
            <v xml:space="preserve">UN    </v>
          </cell>
          <cell r="D412">
            <v>908.09</v>
          </cell>
        </row>
        <row r="413">
          <cell r="A413">
            <v>42439</v>
          </cell>
          <cell r="B413" t="str">
            <v xml:space="preserve">BANCO COM ENCOSTO, 1,60M* DE COMPRIMENTO, EM TUBO DE ACO CARBONO E PINTURA NO PROCESSO ELETROSTATICO - PARA ACADEMIA AO AR LIVRE / ACADEMIA DA TERCEIRA IDADE - ATI                                                                                                                                                                                                                                                                                                                                       </v>
          </cell>
          <cell r="C413" t="str">
            <v xml:space="preserve">UN    </v>
          </cell>
          <cell r="D413">
            <v>1207.8399999999999</v>
          </cell>
        </row>
        <row r="414">
          <cell r="A414">
            <v>38381</v>
          </cell>
          <cell r="B414" t="str">
            <v xml:space="preserve">BANDEJA DE PINTURA PARA ROLO 23 CM                                                                                                                                                                                                                                                                                                                                                                                                                                                                        </v>
          </cell>
          <cell r="C414" t="str">
            <v xml:space="preserve">UN    </v>
          </cell>
          <cell r="D414">
            <v>9.39</v>
          </cell>
        </row>
        <row r="415">
          <cell r="A415">
            <v>39621</v>
          </cell>
          <cell r="B415" t="str">
            <v xml:space="preserve">BARRA ANTIPANICO DUPLA, CEGA EM LADO OPOSTO, COR CINZA                                                                                                                                                                                                                                                                                                                                                                                                                                                    </v>
          </cell>
          <cell r="C415" t="str">
            <v xml:space="preserve">PAR   </v>
          </cell>
          <cell r="D415">
            <v>1129.1500000000001</v>
          </cell>
        </row>
        <row r="416">
          <cell r="A416">
            <v>39624</v>
          </cell>
          <cell r="B416" t="str">
            <v xml:space="preserve">BARRA ANTIPANICO DUPLA, PARA PORTA DE VIDRO, COR CINZA                                                                                                                                                                                                                                                                                                                                                                                                                                                    </v>
          </cell>
          <cell r="C416" t="str">
            <v xml:space="preserve">PAR   </v>
          </cell>
          <cell r="D416">
            <v>1245.57</v>
          </cell>
        </row>
        <row r="417">
          <cell r="A417">
            <v>39615</v>
          </cell>
          <cell r="B417" t="str">
            <v xml:space="preserve">BARRA ANTIPANICO SIMPLES, CEGA EM LADO OPOSTO, COR CINZA                                                                                                                                                                                                                                                                                                                                                                                                                                                  </v>
          </cell>
          <cell r="C417" t="str">
            <v xml:space="preserve">UN    </v>
          </cell>
          <cell r="D417">
            <v>503.33</v>
          </cell>
        </row>
        <row r="418">
          <cell r="A418">
            <v>39620</v>
          </cell>
          <cell r="B418" t="str">
            <v xml:space="preserve">BARRA ANTIPANICO SIMPLES, COM FECHADURA LADO OPOSTO, COR CINZA                                                                                                                                                                                                                                                                                                                                                                                                                                            </v>
          </cell>
          <cell r="C418" t="str">
            <v xml:space="preserve">UN    </v>
          </cell>
          <cell r="D418">
            <v>768.72</v>
          </cell>
        </row>
        <row r="419">
          <cell r="A419">
            <v>39623</v>
          </cell>
          <cell r="B419" t="str">
            <v xml:space="preserve">BARRA ANTIPANICO SIMPLES, PARA PORTA DE VIDRO, COR CINZA                                                                                                                                                                                                                                                                                                                                                                                                                                                  </v>
          </cell>
          <cell r="C419" t="str">
            <v xml:space="preserve">UN    </v>
          </cell>
          <cell r="D419">
            <v>823.36</v>
          </cell>
        </row>
        <row r="420">
          <cell r="A420">
            <v>546</v>
          </cell>
          <cell r="B420" t="str">
            <v xml:space="preserve">BARRA DE ACO CHATA, RETANGULAR (QUALQUER BITOLA)                                                                                                                                                                                                                                                                                                                                                                                                                                                          </v>
          </cell>
          <cell r="C420" t="str">
            <v xml:space="preserve">KG    </v>
          </cell>
          <cell r="D420">
            <v>8.52</v>
          </cell>
        </row>
        <row r="421">
          <cell r="A421">
            <v>566</v>
          </cell>
          <cell r="B421" t="str">
            <v xml:space="preserve">BARRA DE ACO CHATO, RETANGULAR, 19,05 MM X 3,17 MM (L X E), 0,47 KG/M                                                                                                                                                                                                                                                                                                                                                                                                                                     </v>
          </cell>
          <cell r="C421" t="str">
            <v xml:space="preserve">M     </v>
          </cell>
          <cell r="D421">
            <v>4.04</v>
          </cell>
        </row>
        <row r="422">
          <cell r="A422">
            <v>565</v>
          </cell>
          <cell r="B422" t="str">
            <v xml:space="preserve">BARRA DE ACO CHATO, RETANGULAR, 25,4 MM X 4,76 MM (L X E), 1,73 KG/M                                                                                                                                                                                                                                                                                                                                                                                                                                      </v>
          </cell>
          <cell r="C422" t="str">
            <v xml:space="preserve">M     </v>
          </cell>
          <cell r="D422">
            <v>14.73</v>
          </cell>
        </row>
        <row r="423">
          <cell r="A423">
            <v>555</v>
          </cell>
          <cell r="B423" t="str">
            <v xml:space="preserve">BARRA DE ACO CHATO, RETANGULAR, 25,4 MM X 6,35 MM (L X E), 1,2265 KG/M                                                                                                                                                                                                                                                                                                                                                                                                                                    </v>
          </cell>
          <cell r="C423" t="str">
            <v xml:space="preserve">M     </v>
          </cell>
          <cell r="D423">
            <v>10.44</v>
          </cell>
        </row>
        <row r="424">
          <cell r="A424">
            <v>557</v>
          </cell>
          <cell r="B424" t="str">
            <v xml:space="preserve">BARRA DE ACO CHATO, RETANGULAR, 38,1 MM X 12,7 MM (L X E), 3,79 KG/M                                                                                                                                                                                                                                                                                                                                                                                                                                      </v>
          </cell>
          <cell r="C424" t="str">
            <v xml:space="preserve">M     </v>
          </cell>
          <cell r="D424">
            <v>32.78</v>
          </cell>
        </row>
        <row r="425">
          <cell r="A425">
            <v>552</v>
          </cell>
          <cell r="B425" t="str">
            <v xml:space="preserve">BARRA DE ACO CHATO, RETANGULAR, 38,1 MM X 6,35 MM (L X E), 1,89 KG/M                                                                                                                                                                                                                                                                                                                                                                                                                                      </v>
          </cell>
          <cell r="C425" t="str">
            <v xml:space="preserve">M     </v>
          </cell>
          <cell r="D425">
            <v>16.260000000000002</v>
          </cell>
        </row>
        <row r="426">
          <cell r="A426">
            <v>563</v>
          </cell>
          <cell r="B426" t="str">
            <v xml:space="preserve">BARRA DE ACO CHATO, RETANGULAR, 38,1 MM X 9,53 MM (L X E), 2,84 KG/M                                                                                                                                                                                                                                                                                                                                                                                                                                      </v>
          </cell>
          <cell r="C426" t="str">
            <v xml:space="preserve">M     </v>
          </cell>
          <cell r="D426">
            <v>24.44</v>
          </cell>
        </row>
        <row r="427">
          <cell r="A427">
            <v>549</v>
          </cell>
          <cell r="B427" t="str">
            <v xml:space="preserve">BARRA DE ACO CHATO, RETANGULAR, 50,8 MM X 12,7 MM (L X E), 5,06 KG/M                                                                                                                                                                                                                                                                                                                                                                                                                                      </v>
          </cell>
          <cell r="C427" t="str">
            <v xml:space="preserve">M     </v>
          </cell>
          <cell r="D427">
            <v>43.99</v>
          </cell>
        </row>
        <row r="428">
          <cell r="A428">
            <v>551</v>
          </cell>
          <cell r="B428" t="str">
            <v xml:space="preserve">BARRA DE ACO CHATO, RETANGULAR, 50,8 MM X 25,4 MM (L X E), 10,12 KG/M                                                                                                                                                                                                                                                                                                                                                                                                                                     </v>
          </cell>
          <cell r="C428" t="str">
            <v xml:space="preserve">M     </v>
          </cell>
          <cell r="D428">
            <v>87.1</v>
          </cell>
        </row>
        <row r="429">
          <cell r="A429">
            <v>559</v>
          </cell>
          <cell r="B429" t="str">
            <v xml:space="preserve">BARRA DE ACO CHATO, RETANGULAR, 50,8 MM X 6,35 MM (L X E), 2,53 KG/M                                                                                                                                                                                                                                                                                                                                                                                                                                      </v>
          </cell>
          <cell r="C429" t="str">
            <v xml:space="preserve">M     </v>
          </cell>
          <cell r="D429">
            <v>21.77</v>
          </cell>
        </row>
        <row r="430">
          <cell r="A430">
            <v>560</v>
          </cell>
          <cell r="B430" t="str">
            <v xml:space="preserve">BARRA DE ACO CHATO, RETANGULAR, 50,8 MM X 7,94 MM (L X E), 3,162 KG/M                                                                                                                                                                                                                                                                                                                                                                                                                                     </v>
          </cell>
          <cell r="C430" t="str">
            <v xml:space="preserve">M     </v>
          </cell>
          <cell r="D430">
            <v>27.24</v>
          </cell>
        </row>
        <row r="431">
          <cell r="A431">
            <v>547</v>
          </cell>
          <cell r="B431" t="str">
            <v xml:space="preserve">BARRA DE ACO CHATO, RETANGULAR, 50,8 MM X 9,53 MM (L X E), 3,79KG/M                                                                                                                                                                                                                                                                                                                                                                                                                                       </v>
          </cell>
          <cell r="C431" t="str">
            <v xml:space="preserve">M     </v>
          </cell>
          <cell r="D431">
            <v>32.619999999999997</v>
          </cell>
        </row>
        <row r="432">
          <cell r="A432">
            <v>36207</v>
          </cell>
          <cell r="B432" t="str">
            <v xml:space="preserve">BARRA DE APOIO EM "L", EM ACO INOX POLIDO 70 X 70 CM, DIAMETRO MINIMO 3 CM                                                                                                                                                                                                                                                                                                                                                                                                                                </v>
          </cell>
          <cell r="C432" t="str">
            <v xml:space="preserve">UN    </v>
          </cell>
          <cell r="D432">
            <v>402.22</v>
          </cell>
        </row>
        <row r="433">
          <cell r="A433">
            <v>36209</v>
          </cell>
          <cell r="B433" t="str">
            <v xml:space="preserve">BARRA DE APOIO EM "L", EM ACO INOX POLIDO 80 X 80 CM, DIAMETRO MINIMO 3 CM                                                                                                                                                                                                                                                                                                                                                                                                                                </v>
          </cell>
          <cell r="C433" t="str">
            <v xml:space="preserve">UN    </v>
          </cell>
          <cell r="D433">
            <v>461.61</v>
          </cell>
        </row>
        <row r="434">
          <cell r="A434">
            <v>36210</v>
          </cell>
          <cell r="B434" t="str">
            <v xml:space="preserve">BARRA DE APOIO LATERAL ARTICULADA, COM TRAVA, EM ACO INOX POLIDO, 70 CM, DIAMETRO MINIMO 3 CM                                                                                                                                                                                                                                                                                                                                                                                                             </v>
          </cell>
          <cell r="C434" t="str">
            <v xml:space="preserve">UN    </v>
          </cell>
          <cell r="D434">
            <v>499.45</v>
          </cell>
        </row>
        <row r="435">
          <cell r="A435">
            <v>36204</v>
          </cell>
          <cell r="B435" t="str">
            <v xml:space="preserve">BARRA DE APOIO RETA, EM ACO INOX POLIDO, COMPRIMENTO 60CM, DIAMETRO MINIMO 3 CM                                                                                                                                                                                                                                                                                                                                                                                                                           </v>
          </cell>
          <cell r="C435" t="str">
            <v xml:space="preserve">UN    </v>
          </cell>
          <cell r="D435">
            <v>177.08</v>
          </cell>
        </row>
        <row r="436">
          <cell r="A436">
            <v>36205</v>
          </cell>
          <cell r="B436" t="str">
            <v xml:space="preserve">BARRA DE APOIO RETA, EM ACO INOX POLIDO, COMPRIMENTO 70CM, DIAMETRO MINIMO 3 CM                                                                                                                                                                                                                                                                                                                                                                                                                           </v>
          </cell>
          <cell r="C436" t="str">
            <v xml:space="preserve">UN    </v>
          </cell>
          <cell r="D436">
            <v>196.67</v>
          </cell>
        </row>
        <row r="437">
          <cell r="A437">
            <v>36081</v>
          </cell>
          <cell r="B437" t="str">
            <v xml:space="preserve">BARRA DE APOIO RETA, EM ACO INOX POLIDO, COMPRIMENTO 80CM, DIAMETRO MINIMO 3 CM                                                                                                                                                                                                                                                                                                                                                                                                                           </v>
          </cell>
          <cell r="C437" t="str">
            <v xml:space="preserve">UN    </v>
          </cell>
          <cell r="D437">
            <v>209.7</v>
          </cell>
        </row>
        <row r="438">
          <cell r="A438">
            <v>36206</v>
          </cell>
          <cell r="B438" t="str">
            <v xml:space="preserve">BARRA DE APOIO RETA, EM ACO INOX POLIDO, COMPRIMENTO 90 CM, DIAMETRO MINIMO 3 CM                                                                                                                                                                                                                                                                                                                                                                                                                          </v>
          </cell>
          <cell r="C438" t="str">
            <v xml:space="preserve">UN    </v>
          </cell>
          <cell r="D438">
            <v>219.69</v>
          </cell>
        </row>
        <row r="439">
          <cell r="A439">
            <v>36218</v>
          </cell>
          <cell r="B439" t="str">
            <v xml:space="preserve">BARRA DE APOIO RETA, EM ALUMINIO, COMPRIMENTO 60CM, DIAMETRO MINIMO 3 CM                                                                                                                                                                                                                                                                                                                                                                                                                                  </v>
          </cell>
          <cell r="C439" t="str">
            <v xml:space="preserve">UN    </v>
          </cell>
          <cell r="D439">
            <v>112.79</v>
          </cell>
        </row>
        <row r="440">
          <cell r="A440">
            <v>36220</v>
          </cell>
          <cell r="B440" t="str">
            <v xml:space="preserve">BARRA DE APOIO RETA, EM ALUMINIO, COMPRIMENTO 70CM, DIAMETRO MINIMO 3 CM                                                                                                                                                                                                                                                                                                                                                                                                                                  </v>
          </cell>
          <cell r="C440" t="str">
            <v xml:space="preserve">UN    </v>
          </cell>
          <cell r="D440">
            <v>129.34</v>
          </cell>
        </row>
        <row r="441">
          <cell r="A441">
            <v>36080</v>
          </cell>
          <cell r="B441" t="str">
            <v xml:space="preserve">BARRA DE APOIO RETA, EM ALUMINIO, COMPRIMENTO 80 CM, DIAMETRO MINIMO 3 CM                                                                                                                                                                                                                                                                                                                                                                                                                                 </v>
          </cell>
          <cell r="C441" t="str">
            <v xml:space="preserve">UN    </v>
          </cell>
          <cell r="D441">
            <v>139.9</v>
          </cell>
        </row>
        <row r="442">
          <cell r="A442">
            <v>36223</v>
          </cell>
          <cell r="B442" t="str">
            <v xml:space="preserve">BARRA DE APOIO RETA, EM ALUMINIO, COMPRIMENTO 90 CM, DIAMETRO MINIMO 3 CM                                                                                                                                                                                                                                                                                                                                                                                                                                 </v>
          </cell>
          <cell r="C442" t="str">
            <v xml:space="preserve">UN    </v>
          </cell>
          <cell r="D442">
            <v>146.49</v>
          </cell>
        </row>
        <row r="443">
          <cell r="A443">
            <v>38127</v>
          </cell>
          <cell r="B443" t="str">
            <v xml:space="preserve">BASE DE MISTURADOR MONOCOMANDO PARA CHUVEIRO, DE PAREDE (NAO INCLUI ACABAMENTOS)                                                                                                                                                                                                                                                                                                                                                                                                                          </v>
          </cell>
          <cell r="C443" t="str">
            <v xml:space="preserve">UN    </v>
          </cell>
          <cell r="D443">
            <v>371.07</v>
          </cell>
        </row>
        <row r="444">
          <cell r="A444">
            <v>38060</v>
          </cell>
          <cell r="B444" t="str">
            <v xml:space="preserve">BASE PARA MASTRO DE PARA-RAIOS DIAMETRO NOMINAL 1 1/2"                                                                                                                                                                                                                                                                                                                                                                                                                                                    </v>
          </cell>
          <cell r="C444" t="str">
            <v xml:space="preserve">UN    </v>
          </cell>
          <cell r="D444">
            <v>53.41</v>
          </cell>
        </row>
        <row r="445">
          <cell r="A445">
            <v>10956</v>
          </cell>
          <cell r="B445" t="str">
            <v xml:space="preserve">BASE PARA MASTRO DE PARA-RAIOS DIAMETRO NOMINAL 2"                                                                                                                                                                                                                                                                                                                                                                                                                                                        </v>
          </cell>
          <cell r="C445" t="str">
            <v xml:space="preserve">UN    </v>
          </cell>
          <cell r="D445">
            <v>58.57</v>
          </cell>
        </row>
        <row r="446">
          <cell r="A446">
            <v>39380</v>
          </cell>
          <cell r="B446" t="str">
            <v xml:space="preserve">BASE PARA RELE COM SUPORTE METALICO                                                                                                                                                                                                                                                                                                                                                                                                                                                                       </v>
          </cell>
          <cell r="C446" t="str">
            <v xml:space="preserve">UN    </v>
          </cell>
          <cell r="D446">
            <v>21.3</v>
          </cell>
        </row>
        <row r="447">
          <cell r="A447">
            <v>44172</v>
          </cell>
          <cell r="B447" t="str">
            <v xml:space="preserve">BASTIDOR PARA BLOCO M10                                                                                                                                                                                                                                                                                                                                                                                                                                                                                   </v>
          </cell>
          <cell r="C447" t="str">
            <v xml:space="preserve">UN    </v>
          </cell>
          <cell r="D447">
            <v>8.44</v>
          </cell>
        </row>
        <row r="448">
          <cell r="A448">
            <v>37597</v>
          </cell>
          <cell r="B448" t="str">
            <v xml:space="preserve">BATE-ESTACAS POR GRAVIDADE, POTENCIA160 HP, PESO DO MARTELO ATE 3 TONELADAS                                                                                                                                                                                                                                                                                                                                                                                                                               </v>
          </cell>
          <cell r="C448" t="str">
            <v xml:space="preserve">UN    </v>
          </cell>
          <cell r="D448">
            <v>632675.78</v>
          </cell>
        </row>
        <row r="449">
          <cell r="A449">
            <v>183</v>
          </cell>
          <cell r="B449" t="str">
            <v xml:space="preserve">BATENTE / PORTAL / ADUELA / MARCO EM MADEIRA MACICA COM REBAIXO, E = *3* CM, L = *14* CM, PARA PORTAS DE  GIRO DE *60 CM A 120* CM  X *210* CM, CEDRINHO / ANGELIM COMERCIAL / TAURI / CURUPIXA / PEROBA / CUMARU OU EQUIVALENTE DA REGIAO (NAO INCLUI ALIZARES)                                                                                                                                                                                                                                          </v>
          </cell>
          <cell r="C449" t="str">
            <v xml:space="preserve">JG    </v>
          </cell>
          <cell r="D449">
            <v>280</v>
          </cell>
        </row>
        <row r="450">
          <cell r="A450">
            <v>184</v>
          </cell>
          <cell r="B450" t="str">
            <v xml:space="preserve">BATENTE / PORTAL / ADUELA / MARCO EM MADEIRA MACICA COM REBAIXO, E = *3* CM, L = *14* CM, PARA PORTAS DE  GIRO DE *60 CM A 120* CM  X *210* CM, PINUS / EUCALIPTO / VIROLA OU EQUIVALENTE DA REGIAO (NAO INCLUI ALIZARES)                                                                                                                                                                                                                                                                                 </v>
          </cell>
          <cell r="C450" t="str">
            <v xml:space="preserve">JG    </v>
          </cell>
          <cell r="D450">
            <v>173.41</v>
          </cell>
        </row>
        <row r="451">
          <cell r="A451">
            <v>181</v>
          </cell>
          <cell r="B451" t="str">
            <v xml:space="preserve">BATENTE / PORTAL / ADUELA / MARCO EM MADEIRA MACICA COM REBAIXO, E = *3* CM, L = *16* CM, PARA PORTAS DE  GIRO DE *60 CM A 120* CM  X *210* CM, CEDRINHO / ANGELIM COMERCIAL / TAURI / CURUPIXA / PEROBA / CUMARU OU EQUIVALENTE DA REGIAO (NAO INCLUI ALIZARES)                                                                                                                                                                                                                                          </v>
          </cell>
          <cell r="C451" t="str">
            <v xml:space="preserve">JG    </v>
          </cell>
          <cell r="D451">
            <v>373.93</v>
          </cell>
        </row>
        <row r="452">
          <cell r="A452">
            <v>20001</v>
          </cell>
          <cell r="B452" t="str">
            <v xml:space="preserve">BATENTE / PORTAL / ADUELA / MARCO EM MADEIRA MACICA COM REBAIXO, E = *3* CM, L = *16* CM, PARA PORTAS DE  GIRO DE *60 CM A 120* CM  X *210* CM, PINUS / EUCALIPTO / VIROLA OU EQUIVALENTE DA REGIAO (NAO INCLUI ALIZARES)                                                                                                                                                                                                                                                                                 </v>
          </cell>
          <cell r="C452" t="str">
            <v xml:space="preserve">JG    </v>
          </cell>
          <cell r="D452">
            <v>216.77</v>
          </cell>
        </row>
        <row r="453">
          <cell r="A453">
            <v>39837</v>
          </cell>
          <cell r="B453" t="str">
            <v xml:space="preserve">BATENTE/PORTAL/ADUELA/MARCO, EM MDF/PVC WOOD/POLIESTIRENO OU MADEIRA LAMINADA, L = *9,0* CM COM GUARNICAO REGULAVEL 2 FACES = *35* MM, PRIMER                                                                                                                                                                                                                                                                                                                                                             </v>
          </cell>
          <cell r="C453" t="str">
            <v xml:space="preserve">JG    </v>
          </cell>
          <cell r="D453">
            <v>345.99</v>
          </cell>
        </row>
        <row r="454">
          <cell r="A454">
            <v>43366</v>
          </cell>
          <cell r="B454" t="str">
            <v xml:space="preserve">BENTONITA, ARGILA CONSTITUIDA POR  MONTMORILONITA                                                                                                                                                                                                                                                                                                                                                                                                                                                         </v>
          </cell>
          <cell r="C454" t="str">
            <v xml:space="preserve">KG    </v>
          </cell>
          <cell r="D454">
            <v>1.54</v>
          </cell>
        </row>
        <row r="455">
          <cell r="A455">
            <v>10535</v>
          </cell>
          <cell r="B455" t="str">
            <v xml:space="preserve">BETONEIRA CAPACIDADE NOMINAL 400 L, CAPACIDADE DE MISTURA  280 L, MOTOR ELETRICO TRIFASICO 220/380 V POTENCIA 2 CV, SEM CARREGADOR                                                                                                                                                                                                                                                                                                                                                                        </v>
          </cell>
          <cell r="C455" t="str">
            <v xml:space="preserve">UN    </v>
          </cell>
          <cell r="D455">
            <v>4850.17</v>
          </cell>
        </row>
        <row r="456">
          <cell r="A456">
            <v>10537</v>
          </cell>
          <cell r="B456" t="str">
            <v xml:space="preserve">BETONEIRA CAPACIDADE NOMINAL 400 L, CAPACIDADE DE MISTURA 310 L, MOTOR A DIESEL POTENCIA 5 CV, SEM CARREGADOR                                                                                                                                                                                                                                                                                                                                                                                             </v>
          </cell>
          <cell r="C456" t="str">
            <v xml:space="preserve">UN    </v>
          </cell>
          <cell r="D456">
            <v>6614.31</v>
          </cell>
        </row>
        <row r="457">
          <cell r="A457">
            <v>13891</v>
          </cell>
          <cell r="B457" t="str">
            <v xml:space="preserve">BETONEIRA CAPACIDADE NOMINAL 400 L, CAPACIDADE DE MISTURA 310 L, MOTOR A GASOLINA POTENCIA 5,5 CV, SEM CARREGADOR                                                                                                                                                                                                                                                                                                                                                                                         </v>
          </cell>
          <cell r="C457" t="str">
            <v xml:space="preserve">UN    </v>
          </cell>
          <cell r="D457">
            <v>6066.82</v>
          </cell>
        </row>
        <row r="458">
          <cell r="A458">
            <v>44492</v>
          </cell>
          <cell r="B458" t="str">
            <v xml:space="preserve">BETONEIRA CAPACIDADE NOMINAL 600 L, CAPACIDADE DE MISTURA 440 L, MOTOR A GASOLINA POTENCIA 10 HP, COM  CARREGADOR                                                                                                                                                                                                                                                                                                                                                                                         </v>
          </cell>
          <cell r="C458" t="str">
            <v xml:space="preserve">UN    </v>
          </cell>
          <cell r="D458">
            <v>26388.21</v>
          </cell>
        </row>
        <row r="459">
          <cell r="A459">
            <v>36396</v>
          </cell>
          <cell r="B459" t="str">
            <v xml:space="preserve">BETONEIRA, CAPACIDADE NOMINAL 400 L, CAPACIDADE DE MISTURA 310L, MOTOR ELETRICO TRIFASICO 220/380V POTENCIA 2 CV, SEM CARREGADOR                                                                                                                                                                                                                                                                                                                                                                          </v>
          </cell>
          <cell r="C459" t="str">
            <v xml:space="preserve">UN    </v>
          </cell>
          <cell r="D459">
            <v>5548.92</v>
          </cell>
        </row>
        <row r="460">
          <cell r="A460">
            <v>36397</v>
          </cell>
          <cell r="B460" t="str">
            <v xml:space="preserve">BETONEIRA, CAPACIDADE NOMINAL 600 L, CAPACIDADE DE MISTURA  360L, MOTOR ELETRICO TRIFASICO 220/380V, POTENCIA 4CV, EXCLUSO CARREGADOR                                                                                                                                                                                                                                                                                                                                                                     </v>
          </cell>
          <cell r="C460" t="str">
            <v xml:space="preserve">UN    </v>
          </cell>
          <cell r="D460">
            <v>19729.5</v>
          </cell>
        </row>
        <row r="461">
          <cell r="A461">
            <v>36398</v>
          </cell>
          <cell r="B461" t="str">
            <v xml:space="preserve">BETONEIRA, CAPACIDADE NOMINAL 600 L, CAPACIDADE DE MISTURA 440 L, MOTOR A DIESEL POTENCIA 10 CV, COM CARREGADOR                                                                                                                                                                                                                                                                                                                                                                                           </v>
          </cell>
          <cell r="C461" t="str">
            <v xml:space="preserve">UN    </v>
          </cell>
          <cell r="D461">
            <v>23979.56</v>
          </cell>
        </row>
        <row r="462">
          <cell r="A462">
            <v>647</v>
          </cell>
          <cell r="B462" t="str">
            <v xml:space="preserve">BLASTER, DINAMITADOR OU CABO DE FOGO (HORISTA)                                                                                                                                                                                                                                                                                                                                                                                                                                                            </v>
          </cell>
          <cell r="C462" t="str">
            <v xml:space="preserve">H     </v>
          </cell>
          <cell r="D462">
            <v>24.23</v>
          </cell>
        </row>
        <row r="463">
          <cell r="A463">
            <v>40920</v>
          </cell>
          <cell r="B463" t="str">
            <v xml:space="preserve">BLASTER, DINAMITADOR OU CABO DE FOGO (MENSALISTA)                                                                                                                                                                                                                                                                                                                                                                                                                                                         </v>
          </cell>
          <cell r="C463" t="str">
            <v xml:space="preserve">MES   </v>
          </cell>
          <cell r="D463">
            <v>4242.32</v>
          </cell>
        </row>
        <row r="464">
          <cell r="A464">
            <v>715</v>
          </cell>
          <cell r="B464" t="str">
            <v xml:space="preserve">BLOCO / TIJOLO DE VIDRO INCOLOR, CANELADO / ONDULADO, *19 X 19 X 8* CM (A X L X E)                                                                                                                                                                                                                                                                                                                                                                                                                        </v>
          </cell>
          <cell r="C464" t="str">
            <v xml:space="preserve">UN    </v>
          </cell>
          <cell r="D464">
            <v>19.41</v>
          </cell>
        </row>
        <row r="465">
          <cell r="A465">
            <v>716</v>
          </cell>
          <cell r="B465" t="str">
            <v xml:space="preserve">BLOCO / TIJOLO DE VIDRO INCOLOR, XADREZ, *20 X 20 X 10* CM (A X L X E)                                                                                                                                                                                                                                                                                                                                                                                                                                    </v>
          </cell>
          <cell r="C465" t="str">
            <v xml:space="preserve">UN    </v>
          </cell>
          <cell r="D465">
            <v>21.95</v>
          </cell>
        </row>
        <row r="466">
          <cell r="A466">
            <v>38783</v>
          </cell>
          <cell r="B466" t="str">
            <v xml:space="preserve">BLOCO CERAMICO / TIJOLO VAZADO PARA ALVENARIA DE VEDACAO, FUROS NA HORIZONTAL, 11,5 X 19 X 19 CM (NBR 15270)                                                                                                                                                                                                                                                                                                                                                                                              </v>
          </cell>
          <cell r="C466" t="str">
            <v xml:space="preserve">UN    </v>
          </cell>
          <cell r="D466">
            <v>1.07</v>
          </cell>
        </row>
        <row r="467">
          <cell r="A467">
            <v>37593</v>
          </cell>
          <cell r="B467" t="str">
            <v xml:space="preserve">BLOCO CERAMICO / TIJOLO VAZADO PARA ALVENARIA DE VEDACAO, FUROS NA VERTICAL, 14 X 19 X 39 CM (NBR 15270)                                                                                                                                                                                                                                                                                                                                                                                                  </v>
          </cell>
          <cell r="C467" t="str">
            <v xml:space="preserve">UN    </v>
          </cell>
          <cell r="D467">
            <v>2.63</v>
          </cell>
        </row>
        <row r="468">
          <cell r="A468">
            <v>37594</v>
          </cell>
          <cell r="B468" t="str">
            <v xml:space="preserve">BLOCO CERAMICO / TIJOLO VAZADO PARA ALVENARIA DE VEDACAO, FUROS NA VERTICAL, 19 X 19 X 39 CM (NBR 15270)                                                                                                                                                                                                                                                                                                                                                                                                  </v>
          </cell>
          <cell r="C468" t="str">
            <v xml:space="preserve">UN    </v>
          </cell>
          <cell r="D468">
            <v>3.27</v>
          </cell>
        </row>
        <row r="469">
          <cell r="A469">
            <v>37592</v>
          </cell>
          <cell r="B469" t="str">
            <v xml:space="preserve">BLOCO CERAMICO / TIJOLO VAZADO PARA ALVENARIA DE VEDACAO, FUROS NA VERTICAL,, 9 X 19 X 39 CM (NBR 15270)                                                                                                                                                                                                                                                                                                                                                                                                  </v>
          </cell>
          <cell r="C469" t="str">
            <v xml:space="preserve">UN    </v>
          </cell>
          <cell r="D469">
            <v>2.0699999999999998</v>
          </cell>
        </row>
        <row r="470">
          <cell r="A470">
            <v>7270</v>
          </cell>
          <cell r="B470" t="str">
            <v xml:space="preserve">BLOCO CERAMICO / TIJOLO VAZADO PARA ALVENARIA DE VEDACAO, 4 FUROS NA HORIZONTAL, DE 9 X 9 X 19 CM (L X A X C)                                                                                                                                                                                                                                                                                                                                                                                             </v>
          </cell>
          <cell r="C470" t="str">
            <v xml:space="preserve">UN    </v>
          </cell>
          <cell r="D470">
            <v>0.92</v>
          </cell>
        </row>
        <row r="471">
          <cell r="A471">
            <v>7267</v>
          </cell>
          <cell r="B471" t="str">
            <v xml:space="preserve">BLOCO CERAMICO / TIJOLO VAZADO PARA ALVENARIA DE VEDACAO, 6 FUROS NA HORIZONTAL, 9 X 14 X 19 CM (L X A X C)                                                                                                                                                                                                                                                                                                                                                                                               </v>
          </cell>
          <cell r="C471" t="str">
            <v xml:space="preserve">UN    </v>
          </cell>
          <cell r="D471">
            <v>0.72</v>
          </cell>
        </row>
        <row r="472">
          <cell r="A472">
            <v>7271</v>
          </cell>
          <cell r="B472" t="str">
            <v xml:space="preserve">BLOCO CERAMICO / TIJOLO VAZADO PARA ALVENARIA DE VEDACAO, 8 FUROS NA HORIZONTAL, DE 9 X 19 X 19 CM (L XA X C)                                                                                                                                                                                                                                                                                                                                                                                             </v>
          </cell>
          <cell r="C472" t="str">
            <v xml:space="preserve">UN    </v>
          </cell>
          <cell r="D472">
            <v>0.8</v>
          </cell>
        </row>
        <row r="473">
          <cell r="A473">
            <v>7268</v>
          </cell>
          <cell r="B473" t="str">
            <v xml:space="preserve">BLOCO CERAMICO / TIJOLO VAZADO PARA ALVENARIA DE VEDACAO, 8 FUROS NA HORIZONTAL, 9 X 19 X 29 CM (L X A X C)                                                                                                                                                                                                                                                                                                                                                                                               </v>
          </cell>
          <cell r="C473" t="str">
            <v xml:space="preserve">UN    </v>
          </cell>
          <cell r="D473">
            <v>1.1100000000000001</v>
          </cell>
        </row>
        <row r="474">
          <cell r="A474">
            <v>41372</v>
          </cell>
          <cell r="B474" t="str">
            <v xml:space="preserve">BLOCO CONCRETO CELULAR AUTOCLAVADO 12,5 X 30 X 60 CM (E X A X C)                                                                                                                                                                                                                                                                                                                                                                                                                                          </v>
          </cell>
          <cell r="C474" t="str">
            <v xml:space="preserve">M2    </v>
          </cell>
          <cell r="D474">
            <v>119.29</v>
          </cell>
        </row>
        <row r="475">
          <cell r="A475">
            <v>41371</v>
          </cell>
          <cell r="B475" t="str">
            <v xml:space="preserve">BLOCO CONCRETO CELULAR AUTOCLAVADO 7,5 X 30 X 60 CM (E X A X C)                                                                                                                                                                                                                                                                                                                                                                                                                                           </v>
          </cell>
          <cell r="C475" t="str">
            <v xml:space="preserve">M2    </v>
          </cell>
          <cell r="D475">
            <v>70.510000000000005</v>
          </cell>
        </row>
        <row r="476">
          <cell r="A476">
            <v>34556</v>
          </cell>
          <cell r="B476" t="str">
            <v xml:space="preserve">BLOCO DE CONCRETO ESTRUTURAL 14 X 19 X 29 CM, FBK 10 MPA (NBR 6136)                                                                                                                                                                                                                                                                                                                                                                                                                                       </v>
          </cell>
          <cell r="C476" t="str">
            <v xml:space="preserve">UN    </v>
          </cell>
          <cell r="D476">
            <v>3.79</v>
          </cell>
        </row>
        <row r="477">
          <cell r="A477">
            <v>37873</v>
          </cell>
          <cell r="B477" t="str">
            <v xml:space="preserve">BLOCO DE CONCRETO ESTRUTURAL 14 X 19 X 29 CM, FBK 12 MPA (NBR 6136)                                                                                                                                                                                                                                                                                                                                                                                                                                       </v>
          </cell>
          <cell r="C477" t="str">
            <v xml:space="preserve">UN    </v>
          </cell>
          <cell r="D477">
            <v>3.86</v>
          </cell>
        </row>
        <row r="478">
          <cell r="A478">
            <v>34564</v>
          </cell>
          <cell r="B478" t="str">
            <v xml:space="preserve">BLOCO DE CONCRETO ESTRUTURAL 14 X 19 X 29 CM, FBK 14 MPA (NBR 6136)                                                                                                                                                                                                                                                                                                                                                                                                                                       </v>
          </cell>
          <cell r="C478" t="str">
            <v xml:space="preserve">UN    </v>
          </cell>
          <cell r="D478">
            <v>4.04</v>
          </cell>
        </row>
        <row r="479">
          <cell r="A479">
            <v>34565</v>
          </cell>
          <cell r="B479" t="str">
            <v xml:space="preserve">BLOCO DE CONCRETO ESTRUTURAL 14 X 19 X 29 CM, FBK 16 MPA (NBR 6136)                                                                                                                                                                                                                                                                                                                                                                                                                                       </v>
          </cell>
          <cell r="C479" t="str">
            <v xml:space="preserve">UN    </v>
          </cell>
          <cell r="D479">
            <v>4.28</v>
          </cell>
        </row>
        <row r="480">
          <cell r="A480">
            <v>38590</v>
          </cell>
          <cell r="B480" t="str">
            <v xml:space="preserve">BLOCO DE CONCRETO ESTRUTURAL 14 X 19 X 29 CM, FBK 4,5 MPA (NBR 6136)                                                                                                                                                                                                                                                                                                                                                                                                                                      </v>
          </cell>
          <cell r="C480" t="str">
            <v xml:space="preserve">UN    </v>
          </cell>
          <cell r="D480">
            <v>3.16</v>
          </cell>
        </row>
        <row r="481">
          <cell r="A481">
            <v>34566</v>
          </cell>
          <cell r="B481" t="str">
            <v xml:space="preserve">BLOCO DE CONCRETO ESTRUTURAL 14 X 19 X 29 CM, FBK 6 MPA (NBR 6136)                                                                                                                                                                                                                                                                                                                                                                                                                                        </v>
          </cell>
          <cell r="C481" t="str">
            <v xml:space="preserve">UN    </v>
          </cell>
          <cell r="D481">
            <v>3.32</v>
          </cell>
        </row>
        <row r="482">
          <cell r="A482">
            <v>34567</v>
          </cell>
          <cell r="B482" t="str">
            <v xml:space="preserve">BLOCO DE CONCRETO ESTRUTURAL 14 X 19 X 29 CM, FBK 8 MPA (NBR 6136)                                                                                                                                                                                                                                                                                                                                                                                                                                        </v>
          </cell>
          <cell r="C482" t="str">
            <v xml:space="preserve">UN    </v>
          </cell>
          <cell r="D482">
            <v>3.52</v>
          </cell>
        </row>
        <row r="483">
          <cell r="A483">
            <v>38591</v>
          </cell>
          <cell r="B483" t="str">
            <v xml:space="preserve">BLOCO DE CONCRETO ESTRUTURAL 14 X 19 X 34 CM, FBK 4,5 MPA (NBR 6136)                                                                                                                                                                                                                                                                                                                                                                                                                                      </v>
          </cell>
          <cell r="C483" t="str">
            <v xml:space="preserve">UN    </v>
          </cell>
          <cell r="D483">
            <v>3.19</v>
          </cell>
        </row>
        <row r="484">
          <cell r="A484">
            <v>34568</v>
          </cell>
          <cell r="B484" t="str">
            <v xml:space="preserve">BLOCO DE CONCRETO ESTRUTURAL 14 X 19 X 39 CM, FBK 10 MPA (NBR 6136)                                                                                                                                                                                                                                                                                                                                                                                                                                       </v>
          </cell>
          <cell r="C484" t="str">
            <v xml:space="preserve">UN    </v>
          </cell>
          <cell r="D484">
            <v>4.16</v>
          </cell>
        </row>
        <row r="485">
          <cell r="A485">
            <v>34569</v>
          </cell>
          <cell r="B485" t="str">
            <v xml:space="preserve">BLOCO DE CONCRETO ESTRUTURAL 14 X 19 X 39 CM, FBK 12 MPA (NBR 6136)                                                                                                                                                                                                                                                                                                                                                                                                                                       </v>
          </cell>
          <cell r="C485" t="str">
            <v xml:space="preserve">UN    </v>
          </cell>
          <cell r="D485">
            <v>4.28</v>
          </cell>
        </row>
        <row r="486">
          <cell r="A486">
            <v>34570</v>
          </cell>
          <cell r="B486" t="str">
            <v xml:space="preserve">BLOCO DE CONCRETO ESTRUTURAL 14 X 19 X 39 CM, FBK 14 MPA (NBR 6136)                                                                                                                                                                                                                                                                                                                                                                                                                                       </v>
          </cell>
          <cell r="C486" t="str">
            <v xml:space="preserve">UN    </v>
          </cell>
          <cell r="D486">
            <v>4.6500000000000004</v>
          </cell>
        </row>
        <row r="487">
          <cell r="A487">
            <v>25070</v>
          </cell>
          <cell r="B487" t="str">
            <v xml:space="preserve">BLOCO DE CONCRETO ESTRUTURAL 14 X 19 X 39 CM, FBK 4,5 MPA (NBR 6136)                                                                                                                                                                                                                                                                                                                                                                                                                                      </v>
          </cell>
          <cell r="C487" t="str">
            <v xml:space="preserve">UN    </v>
          </cell>
          <cell r="D487">
            <v>3.49</v>
          </cell>
        </row>
        <row r="488">
          <cell r="A488">
            <v>34571</v>
          </cell>
          <cell r="B488" t="str">
            <v xml:space="preserve">BLOCO DE CONCRETO ESTRUTURAL 14 X 19 X 39 CM, FBK 6 MPA (NBR 6136)                                                                                                                                                                                                                                                                                                                                                                                                                                        </v>
          </cell>
          <cell r="C488" t="str">
            <v xml:space="preserve">UN    </v>
          </cell>
          <cell r="D488">
            <v>3.53</v>
          </cell>
        </row>
        <row r="489">
          <cell r="A489">
            <v>34573</v>
          </cell>
          <cell r="B489" t="str">
            <v xml:space="preserve">BLOCO DE CONCRETO ESTRUTURAL 14 X 19 X 39 CM, FBK 8 MPA (NBR 6136)                                                                                                                                                                                                                                                                                                                                                                                                                                        </v>
          </cell>
          <cell r="C489" t="str">
            <v xml:space="preserve">UN    </v>
          </cell>
          <cell r="D489">
            <v>3.71</v>
          </cell>
        </row>
        <row r="490">
          <cell r="A490">
            <v>37107</v>
          </cell>
          <cell r="B490" t="str">
            <v xml:space="preserve">BLOCO DE CONCRETO ESTRUTURAL 14 X 19 X 39, FCK 16 MPA (NBR 6136)                                                                                                                                                                                                                                                                                                                                                                                                                                          </v>
          </cell>
          <cell r="C490" t="str">
            <v xml:space="preserve">UN    </v>
          </cell>
          <cell r="D490">
            <v>4.9000000000000004</v>
          </cell>
        </row>
        <row r="491">
          <cell r="A491">
            <v>34576</v>
          </cell>
          <cell r="B491" t="str">
            <v xml:space="preserve">BLOCO DE CONCRETO ESTRUTURAL 19 X 19 X 39 CM, FBK 10 MPA (NBR 6136)                                                                                                                                                                                                                                                                                                                                                                                                                                       </v>
          </cell>
          <cell r="C491" t="str">
            <v xml:space="preserve">UN    </v>
          </cell>
          <cell r="D491">
            <v>5.41</v>
          </cell>
        </row>
        <row r="492">
          <cell r="A492">
            <v>34577</v>
          </cell>
          <cell r="B492" t="str">
            <v xml:space="preserve">BLOCO DE CONCRETO ESTRUTURAL 19 X 19 X 39 CM, FBK 12 MPA (NBR 6136)                                                                                                                                                                                                                                                                                                                                                                                                                                       </v>
          </cell>
          <cell r="C492" t="str">
            <v xml:space="preserve">UN    </v>
          </cell>
          <cell r="D492">
            <v>5.64</v>
          </cell>
        </row>
        <row r="493">
          <cell r="A493">
            <v>34578</v>
          </cell>
          <cell r="B493" t="str">
            <v xml:space="preserve">BLOCO DE CONCRETO ESTRUTURAL 19 X 19 X 39 CM, FBK 14 MPA (NBR 6136)                                                                                                                                                                                                                                                                                                                                                                                                                                       </v>
          </cell>
          <cell r="C493" t="str">
            <v xml:space="preserve">UN    </v>
          </cell>
          <cell r="D493">
            <v>6.12</v>
          </cell>
        </row>
        <row r="494">
          <cell r="A494">
            <v>34579</v>
          </cell>
          <cell r="B494" t="str">
            <v xml:space="preserve">BLOCO DE CONCRETO ESTRUTURAL 19 X 19 X 39 CM, FBK 16 MPA (NBR 6136)                                                                                                                                                                                                                                                                                                                                                                                                                                       </v>
          </cell>
          <cell r="C494" t="str">
            <v xml:space="preserve">UN    </v>
          </cell>
          <cell r="D494">
            <v>6.53</v>
          </cell>
        </row>
        <row r="495">
          <cell r="A495">
            <v>25067</v>
          </cell>
          <cell r="B495" t="str">
            <v xml:space="preserve">BLOCO DE CONCRETO ESTRUTURAL 19 X 19 X 39 CM, FBK 4,5 MPA (NBR 6136)                                                                                                                                                                                                                                                                                                                                                                                                                                      </v>
          </cell>
          <cell r="C495" t="str">
            <v xml:space="preserve">UN    </v>
          </cell>
          <cell r="D495">
            <v>4.37</v>
          </cell>
        </row>
        <row r="496">
          <cell r="A496">
            <v>34580</v>
          </cell>
          <cell r="B496" t="str">
            <v xml:space="preserve">BLOCO DE CONCRETO ESTRUTURAL 19 X 19 X 39 CM, FBK 8 MPA (NBR 6136)                                                                                                                                                                                                                                                                                                                                                                                                                                        </v>
          </cell>
          <cell r="C496" t="str">
            <v xml:space="preserve">UN    </v>
          </cell>
          <cell r="D496">
            <v>4.88</v>
          </cell>
        </row>
        <row r="497">
          <cell r="A497">
            <v>25071</v>
          </cell>
          <cell r="B497" t="str">
            <v xml:space="preserve">BLOCO DE CONCRETO ESTRUTURAL 9 X 19 X 39 CM, FBK 4,5 MPA (NBR 6136)                                                                                                                                                                                                                                                                                                                                                                                                                                       </v>
          </cell>
          <cell r="C497" t="str">
            <v xml:space="preserve">UN    </v>
          </cell>
          <cell r="D497">
            <v>2.4300000000000002</v>
          </cell>
        </row>
        <row r="498">
          <cell r="A498">
            <v>44171</v>
          </cell>
          <cell r="B498" t="str">
            <v xml:space="preserve">BLOCO DE ENGATE RAPIDO PARA BASTIDOR TIPO M10                                                                                                                                                                                                                                                                                                                                                                                                                                                             </v>
          </cell>
          <cell r="C498" t="str">
            <v xml:space="preserve">UN    </v>
          </cell>
          <cell r="D498">
            <v>24.08</v>
          </cell>
        </row>
        <row r="499">
          <cell r="A499">
            <v>38395</v>
          </cell>
          <cell r="B499" t="str">
            <v xml:space="preserve">BLOCO DE ESPUMA MULTIUSO *23 X 13 X 8* CM                                                                                                                                                                                                                                                                                                                                                                                                                                                                 </v>
          </cell>
          <cell r="C499" t="str">
            <v xml:space="preserve">UN    </v>
          </cell>
          <cell r="D499">
            <v>7.84</v>
          </cell>
        </row>
        <row r="500">
          <cell r="A500">
            <v>34583</v>
          </cell>
          <cell r="B500" t="str">
            <v xml:space="preserve">BLOCO DE GESSO COMPACTO / MACICO, BRANCO, E = 10 CM, DIMENSOES *67 X 50* CM                                                                                                                                                                                                                                                                                                                                                                                                                               </v>
          </cell>
          <cell r="C500" t="str">
            <v xml:space="preserve">M2    </v>
          </cell>
          <cell r="D500">
            <v>57.21</v>
          </cell>
        </row>
        <row r="501">
          <cell r="A501">
            <v>34584</v>
          </cell>
          <cell r="B501" t="str">
            <v xml:space="preserve">BLOCO DE GESSO VAZADO, BRANCO, E = *7* CM, DIMENSOES *67 X 50* CM                                                                                                                                                                                                                                                                                                                                                                                                                                         </v>
          </cell>
          <cell r="C501" t="str">
            <v xml:space="preserve">M2    </v>
          </cell>
          <cell r="D501">
            <v>41.96</v>
          </cell>
        </row>
        <row r="502">
          <cell r="A502">
            <v>709</v>
          </cell>
          <cell r="B502" t="str">
            <v xml:space="preserve">BLOCO DE POLIETILENO ALTA DENSIDADE, *27* X *30* X *100* CM, ACOMPANHADOS PLACAS  TERMINAIS  E LONGARINAS, PARA FUNDO DE FILTRO                                                                                                                                                                                                                                                                                                                                                                           </v>
          </cell>
          <cell r="C502" t="str">
            <v xml:space="preserve">M2    </v>
          </cell>
          <cell r="D502">
            <v>740.74</v>
          </cell>
        </row>
        <row r="503">
          <cell r="A503">
            <v>34599</v>
          </cell>
          <cell r="B503" t="str">
            <v xml:space="preserve">BLOCO DE VEDACAO CONCRETO APARENTE 9 X 19 X 39 CM (CLASSE C - NBR 6136)                                                                                                                                                                                                                                                                                                                                                                                                                                   </v>
          </cell>
          <cell r="C503" t="str">
            <v xml:space="preserve">UN    </v>
          </cell>
          <cell r="D503">
            <v>2.5</v>
          </cell>
        </row>
        <row r="504">
          <cell r="A504">
            <v>34592</v>
          </cell>
          <cell r="B504" t="str">
            <v xml:space="preserve">BLOCO DE VEDACAO CONCRETO 14 X 19 X 29 CM (CLASSE C - NBR 6136)                                                                                                                                                                                                                                                                                                                                                                                                                                           </v>
          </cell>
          <cell r="C504" t="str">
            <v xml:space="preserve">UN    </v>
          </cell>
          <cell r="D504">
            <v>2.78</v>
          </cell>
        </row>
        <row r="505">
          <cell r="A505">
            <v>37103</v>
          </cell>
          <cell r="B505" t="str">
            <v xml:space="preserve">BLOCO DE VEDACAO DE CONCRETO APARENTE 14 X 19 X 39 CM (CLASSE C - NBR 6136)                                                                                                                                                                                                                                                                                                                                                                                                                               </v>
          </cell>
          <cell r="C505" t="str">
            <v xml:space="preserve">UN    </v>
          </cell>
          <cell r="D505">
            <v>3.18</v>
          </cell>
        </row>
        <row r="506">
          <cell r="A506">
            <v>34555</v>
          </cell>
          <cell r="B506" t="str">
            <v xml:space="preserve">BLOCO DE VEDACAO DE CONCRETO APARENTE 19 X 19 X 39 CM  (CLASSE C - NBR 6136)                                                                                                                                                                                                                                                                                                                                                                                                                              </v>
          </cell>
          <cell r="C506" t="str">
            <v xml:space="preserve">UN    </v>
          </cell>
          <cell r="D506">
            <v>4.04</v>
          </cell>
        </row>
        <row r="507">
          <cell r="A507">
            <v>674</v>
          </cell>
          <cell r="B507" t="str">
            <v xml:space="preserve">BLOCO DE VEDACAO DE CONCRETO CELULAR AUTOCLAVADO 10 X 30 X 60 CM (E X A X C)                                                                                                                                                                                                                                                                                                                                                                                                                              </v>
          </cell>
          <cell r="C507" t="str">
            <v xml:space="preserve">M2    </v>
          </cell>
          <cell r="D507">
            <v>85</v>
          </cell>
        </row>
        <row r="508">
          <cell r="A508">
            <v>34600</v>
          </cell>
          <cell r="B508" t="str">
            <v xml:space="preserve">BLOCO DE VEDACAO DE CONCRETO CELULAR AUTOCLAVADO 15 X 30 X 60 CM (E X A X C)                                                                                                                                                                                                                                                                                                                                                                                                                              </v>
          </cell>
          <cell r="C508" t="str">
            <v xml:space="preserve">M2    </v>
          </cell>
          <cell r="D508">
            <v>124.85</v>
          </cell>
        </row>
        <row r="509">
          <cell r="A509">
            <v>652</v>
          </cell>
          <cell r="B509" t="str">
            <v xml:space="preserve">BLOCO DE VEDACAO DE CONCRETO CELULAR AUTOCLAVADO 20 X 30 X 60 CM (E X A X C)                                                                                                                                                                                                                                                                                                                                                                                                                              </v>
          </cell>
          <cell r="C509" t="str">
            <v xml:space="preserve">M2    </v>
          </cell>
          <cell r="D509">
            <v>191.25</v>
          </cell>
        </row>
        <row r="510">
          <cell r="A510">
            <v>651</v>
          </cell>
          <cell r="B510" t="str">
            <v xml:space="preserve">BLOCO DE VEDACAO DE CONCRETO 14 X 19 X 39 CM (CLASSE C - NBR 6136)                                                                                                                                                                                                                                                                                                                                                                                                                                        </v>
          </cell>
          <cell r="C510" t="str">
            <v xml:space="preserve">UN    </v>
          </cell>
          <cell r="D510">
            <v>3.06</v>
          </cell>
        </row>
        <row r="511">
          <cell r="A511">
            <v>654</v>
          </cell>
          <cell r="B511" t="str">
            <v xml:space="preserve">BLOCO DE VEDACAO DE CONCRETO 19 X 19 X 39 CM (CLASSE C - NBR 6136)                                                                                                                                                                                                                                                                                                                                                                                                                                        </v>
          </cell>
          <cell r="C511" t="str">
            <v xml:space="preserve">UN    </v>
          </cell>
          <cell r="D511">
            <v>3.79</v>
          </cell>
        </row>
        <row r="512">
          <cell r="A512">
            <v>650</v>
          </cell>
          <cell r="B512" t="str">
            <v xml:space="preserve">BLOCO DE VEDACAO DE CONCRETO, 9 X 19 X 39 CM (CLASSE C - NBR 6136)                                                                                                                                                                                                                                                                                                                                                                                                                                        </v>
          </cell>
          <cell r="C512" t="str">
            <v xml:space="preserve">UN    </v>
          </cell>
          <cell r="D512">
            <v>2.4500000000000002</v>
          </cell>
        </row>
        <row r="513">
          <cell r="A513">
            <v>718</v>
          </cell>
          <cell r="B513" t="str">
            <v xml:space="preserve">BLOCO DE VIDRO / ELEMENTO VAZADO, INCOLOR, VENEZIANA, *20 X 20 X 6* CM (A X L X E)                                                                                                                                                                                                                                                                                                                                                                                                                        </v>
          </cell>
          <cell r="C513" t="str">
            <v xml:space="preserve">UN    </v>
          </cell>
          <cell r="D513">
            <v>19.18</v>
          </cell>
        </row>
        <row r="514">
          <cell r="A514">
            <v>11981</v>
          </cell>
          <cell r="B514" t="str">
            <v xml:space="preserve">BLOCO DE VIDRO / ELEMENTO VAZADO, INCOLOR, VENEZIANA, DE *20 X 10 X 8* CM (A X L X E)                                                                                                                                                                                                                                                                                                                                                                                                                     </v>
          </cell>
          <cell r="C514" t="str">
            <v xml:space="preserve">UN    </v>
          </cell>
          <cell r="D514">
            <v>18.63</v>
          </cell>
        </row>
        <row r="515">
          <cell r="A515">
            <v>34586</v>
          </cell>
          <cell r="B515" t="str">
            <v xml:space="preserve">BLOCO ESTRUTURAL CERAMICO 14 X 19 X 29 CM, 6,0 MPA (NBR 15270)                                                                                                                                                                                                                                                                                                                                                                                                                                            </v>
          </cell>
          <cell r="C515" t="str">
            <v xml:space="preserve">UN    </v>
          </cell>
          <cell r="D515">
            <v>2.2400000000000002</v>
          </cell>
        </row>
        <row r="516">
          <cell r="A516">
            <v>38603</v>
          </cell>
          <cell r="B516" t="str">
            <v xml:space="preserve">BLOCO ESTRUTURAL CERAMICO 14 X 19 X 34 CM, 6,0 MPA (NBR 15270)                                                                                                                                                                                                                                                                                                                                                                                                                                            </v>
          </cell>
          <cell r="C516" t="str">
            <v xml:space="preserve">UN    </v>
          </cell>
          <cell r="D516">
            <v>2.72</v>
          </cell>
        </row>
        <row r="517">
          <cell r="A517">
            <v>34588</v>
          </cell>
          <cell r="B517" t="str">
            <v xml:space="preserve">BLOCO ESTRUTURAL CERAMICO 14 X 19 X 39 CM, 6,0 MPA (NBR 15270)                                                                                                                                                                                                                                                                                                                                                                                                                                            </v>
          </cell>
          <cell r="C517" t="str">
            <v xml:space="preserve">UN    </v>
          </cell>
          <cell r="D517">
            <v>2.93</v>
          </cell>
        </row>
        <row r="518">
          <cell r="A518">
            <v>34590</v>
          </cell>
          <cell r="B518" t="str">
            <v xml:space="preserve">BLOCO ESTRUTURAL CERAMICO 19 X 19 X 29 CM, 6,0 MPA (NBR 15270)                                                                                                                                                                                                                                                                                                                                                                                                                                            </v>
          </cell>
          <cell r="C518" t="str">
            <v xml:space="preserve">UN    </v>
          </cell>
          <cell r="D518">
            <v>2.68</v>
          </cell>
        </row>
        <row r="519">
          <cell r="A519">
            <v>34591</v>
          </cell>
          <cell r="B519" t="str">
            <v xml:space="preserve">BLOCO ESTRUTURAL CERAMICO 19 X 19 X 39 CM, 6,0 MPA (NBR 15270)                                                                                                                                                                                                                                                                                                                                                                                                                                            </v>
          </cell>
          <cell r="C519" t="str">
            <v xml:space="preserve">UN    </v>
          </cell>
          <cell r="D519">
            <v>3.63</v>
          </cell>
        </row>
        <row r="520">
          <cell r="A520">
            <v>40517</v>
          </cell>
          <cell r="B520" t="str">
            <v xml:space="preserve">BLOQUETE/PISO DE CONCRETO - MODELO BLOCO PISOGRAMA/CONCREGRAMA 2 FUROS, DIMENSOES APROX. DE 35 CM X 15 CM E ESPESSURA DE 7 CM (+/- 1 CM), COR NATURAL                                                                                                                                                                                                                                                                                                                                                     </v>
          </cell>
          <cell r="C520" t="str">
            <v xml:space="preserve">M2    </v>
          </cell>
          <cell r="D520">
            <v>40.24</v>
          </cell>
        </row>
        <row r="521">
          <cell r="A521">
            <v>40515</v>
          </cell>
          <cell r="B521" t="str">
            <v xml:space="preserve">BLOQUETE/PISO DE CONCRETO - MODELO PISOGRAMA/CONCREGRAMA/PAVI-GRADE/GRAMEIRO, DIMENSOES APROXIMADAS DE 60 CM X 45 CM E ESPESSURA DE 8 CM (+/- 1 CM), COR NATURAL                                                                                                                                                                                                                                                                                                                                          </v>
          </cell>
          <cell r="C521" t="str">
            <v xml:space="preserve">M2    </v>
          </cell>
          <cell r="D521">
            <v>90.55</v>
          </cell>
        </row>
        <row r="522">
          <cell r="A522">
            <v>40529</v>
          </cell>
          <cell r="B522" t="str">
            <v xml:space="preserve">BLOQUETE/PISO INTERTRAVADO DE CONCRETO - MODELO ONDA/16 FACES/RETANGULAR/TIJOLINHO/PAVER/HOLANDES/PARALELEPIPEDO, *22 CM X *11 CM, E = 10 CM, RESISTENCIA DE 50 MPA (NBR 9781), COR NATURAL                                                                                                                                                                                                                                                                                                               </v>
          </cell>
          <cell r="C522" t="str">
            <v xml:space="preserve">M2    </v>
          </cell>
          <cell r="D522">
            <v>57.85</v>
          </cell>
        </row>
        <row r="523">
          <cell r="A523">
            <v>36170</v>
          </cell>
          <cell r="B523" t="str">
            <v xml:space="preserve">BLOQUETE/PISO INTERTRAVADO DE CONCRETO - MODELO ONDA/16 FACES/RETANGULAR/TIJOLINHO/PAVER/HOLANDES/PARALELEPIPEDO, *22 CM X 11* CM, E = 8 CM, RESISTENCIA DE 35 MPA (NBR 9781), COR NATURAL                                                                                                                                                                                                                                                                                                                </v>
          </cell>
          <cell r="C523" t="str">
            <v xml:space="preserve">M2    </v>
          </cell>
          <cell r="D523">
            <v>48</v>
          </cell>
        </row>
        <row r="524">
          <cell r="A524">
            <v>40524</v>
          </cell>
          <cell r="B524" t="str">
            <v xml:space="preserve">BLOQUETE/PISO INTERTRAVADO DE CONCRETO - MODELO ONDA/16 FACES/RETANGULAR/TIJOLINHO/PAVER/HOLANDES/PARALELEPIPEDO, 20 CM X 10 CM, E = 10 CM, RESISTENCIA DE 35 MPA (NBR 9781), COR NATURAL                                                                                                                                                                                                                                                                                                                 </v>
          </cell>
          <cell r="C524" t="str">
            <v xml:space="preserve">M2    </v>
          </cell>
          <cell r="D524">
            <v>56.59</v>
          </cell>
        </row>
        <row r="525">
          <cell r="A525">
            <v>36156</v>
          </cell>
          <cell r="B525" t="str">
            <v xml:space="preserve">BLOQUETE/PISO INTERTRAVADO DE CONCRETO - MODELO ONDA/16 FACES/RETANGULAR/TIJOLINHO/PAVER/HOLANDES/PARALELEPIPEDO, 20 CM X 10 CM, E = 6 CM, RESISTENCIA DE 35 MPA (NBR 9781), COLORIDO                                                                                                                                                                                                                                                                                                                     </v>
          </cell>
          <cell r="C525" t="str">
            <v xml:space="preserve">M2    </v>
          </cell>
          <cell r="D525">
            <v>44.01</v>
          </cell>
        </row>
        <row r="526">
          <cell r="A526">
            <v>36155</v>
          </cell>
          <cell r="B526" t="str">
            <v xml:space="preserve">BLOQUETE/PISO INTERTRAVADO DE CONCRETO - MODELO ONDA/16 FACES/RETANGULAR/TIJOLINHO/PAVER/HOLANDES/PARALELEPIPEDO, 20 CM X 10 CM, E = 6 CM, RESISTENCIA DE 35 MPA (NBR 9781), COR NATURAL                                                                                                                                                                                                                                                                                                                  </v>
          </cell>
          <cell r="C526" t="str">
            <v xml:space="preserve">M2    </v>
          </cell>
          <cell r="D526">
            <v>38</v>
          </cell>
        </row>
        <row r="527">
          <cell r="A527">
            <v>36154</v>
          </cell>
          <cell r="B527" t="str">
            <v xml:space="preserve">BLOQUETE/PISO INTERTRAVADO DE CONCRETO - MODELO ONDA/16 FACES/RETANGULAR/TIJOLINHO/PAVER/HOLANDES/PARALELEPIPEDO, 20 CM X 10 CM, E = 8 CM, RESISTENCIA DE 35 MPA (NBR 9781), COLORIDO                                                                                                                                                                                                                                                                                                                     </v>
          </cell>
          <cell r="C527" t="str">
            <v xml:space="preserve">M2    </v>
          </cell>
          <cell r="D527">
            <v>52.82</v>
          </cell>
        </row>
        <row r="528">
          <cell r="A528">
            <v>695</v>
          </cell>
          <cell r="B528" t="str">
            <v xml:space="preserve">BLOQUETE/PISO INTERTRAVADO DE CONCRETO - MODELO RAQUETE, *22 CM X 13,5* CM, E = 6 CM, RESISTENCIA DE 35 MPA (NBR 9781), COR NATURAL                                                                                                                                                                                                                                                                                                                                                                       </v>
          </cell>
          <cell r="C528" t="str">
            <v xml:space="preserve">M2    </v>
          </cell>
          <cell r="D528">
            <v>38.79</v>
          </cell>
        </row>
        <row r="529">
          <cell r="A529">
            <v>679</v>
          </cell>
          <cell r="B529" t="str">
            <v xml:space="preserve">BLOQUETE/PISO INTERTRAVADO DE CONCRETO - MODELO SEXTAVADO / HEXAGONAL, 25 CM X 25 CM, E = 10 CM, RESISTENCIA DE 35 MPA (NBR 9781), COR NATURAL                                                                                                                                                                                                                                                                                                                                                            </v>
          </cell>
          <cell r="C529" t="str">
            <v xml:space="preserve">M2    </v>
          </cell>
          <cell r="D529">
            <v>57.85</v>
          </cell>
        </row>
        <row r="530">
          <cell r="A530">
            <v>711</v>
          </cell>
          <cell r="B530" t="str">
            <v xml:space="preserve">BLOQUETE/PISO INTERTRAVADO DE CONCRETO - MODELO SEXTAVADO / HEXAGONAL, 25 CM X 25 CM, E = 6 CM, RESISTENCIA DE 35 MPA (NBR 9781), COR NATURAL                                                                                                                                                                                                                                                                                                                                                             </v>
          </cell>
          <cell r="C530" t="str">
            <v xml:space="preserve">M2    </v>
          </cell>
          <cell r="D530">
            <v>38.270000000000003</v>
          </cell>
        </row>
        <row r="531">
          <cell r="A531">
            <v>712</v>
          </cell>
          <cell r="B531" t="str">
            <v xml:space="preserve">BLOQUETE/PISO INTERTRAVADO DE CONCRETO - MODELO SEXTAVADO / HEXAGONAL, 25 CM X 25 CM, E = 8 CM, RESISTENCIA DE 35 MPA (NBR 9781), COR NATURAL                                                                                                                                                                                                                                                                                                                                                             </v>
          </cell>
          <cell r="C531" t="str">
            <v xml:space="preserve">M2    </v>
          </cell>
          <cell r="D531">
            <v>48.2</v>
          </cell>
        </row>
        <row r="532">
          <cell r="A532">
            <v>12614</v>
          </cell>
          <cell r="B532" t="str">
            <v xml:space="preserve">BOCAL PVC, PARA CALHA PLUVIAL, DIAMETRO DA SAIDA ENTRE *75 E 120* MM, PARA DRENAGEM PLUVIAL PREDIAL                                                                                                                                                                                                                                                                                                                                                                                                       </v>
          </cell>
          <cell r="C532" t="str">
            <v xml:space="preserve">UN    </v>
          </cell>
          <cell r="D532">
            <v>56.41</v>
          </cell>
        </row>
        <row r="533">
          <cell r="A533">
            <v>6140</v>
          </cell>
          <cell r="B533" t="str">
            <v xml:space="preserve">BOLSA DE LIGACAO EM PVC FLEXIVEL PARA VASO SANITARIO 40 MM (1 1/2")                                                                                                                                                                                                                                                                                                                                                                                                                                       </v>
          </cell>
          <cell r="C533" t="str">
            <v xml:space="preserve">UN    </v>
          </cell>
          <cell r="D533">
            <v>4.17</v>
          </cell>
        </row>
        <row r="534">
          <cell r="A534">
            <v>38399</v>
          </cell>
          <cell r="B534" t="str">
            <v xml:space="preserve">BOLSA DE LONA PARA FERRAMENTAS *50 X 35 X 25* CM                                                                                                                                                                                                                                                                                                                                                                                                                                                          </v>
          </cell>
          <cell r="C534" t="str">
            <v xml:space="preserve">UN    </v>
          </cell>
          <cell r="D534">
            <v>209.95</v>
          </cell>
        </row>
        <row r="535">
          <cell r="A535">
            <v>735</v>
          </cell>
          <cell r="B535" t="str">
            <v xml:space="preserve">BOMBA CENTRIFUGA  MOTOR ELETRICO TRIFASICO 1,48HP  DIAMETRO DE SUCCAO X ELEVACAO 1" X 1", 4 ESTAGIOS, DIAMETRO DOS ROTORES 3 X 107 MM + 1 X 100 MM, HM/Q: 10 M / 5,3 M3/H A 70 M / 1,8 M3/H                                                                                                                                                                                                                                                                                                               </v>
          </cell>
          <cell r="C535" t="str">
            <v xml:space="preserve">UN    </v>
          </cell>
          <cell r="D535">
            <v>2447</v>
          </cell>
        </row>
        <row r="536">
          <cell r="A536">
            <v>736</v>
          </cell>
          <cell r="B536" t="str">
            <v xml:space="preserve">BOMBA CENTRIFUGA  MOTOR ELETRICO TRIFASICO 2,96HP, DIAMETRO DE SUCCAO X ELEVACAO 1 1/2" X 1 1/4", DIAMETRO DO ROTOR 148 MM, HM/Q: 34 M / 14,80 M3/H A 40 M / 8,60 M3/H                                                                                                                                                                                                                                                                                                                                    </v>
          </cell>
          <cell r="C536" t="str">
            <v xml:space="preserve">UN    </v>
          </cell>
          <cell r="D536">
            <v>2057.4899999999998</v>
          </cell>
        </row>
        <row r="537">
          <cell r="A537">
            <v>729</v>
          </cell>
          <cell r="B537" t="str">
            <v xml:space="preserve">BOMBA CENTRIFUGA COM MOTOR ELETRICO MONOFASICO, POTENCIA 0,33 HP,  BOCAIS 1" X 3/4", DIAMETRO DO ROTOR 99 MM, HM/Q = 4 MCA / 8,5 M3/H A 18 MCA / 0,90 M3/H                                                                                                                                                                                                                                                                                                                                                </v>
          </cell>
          <cell r="C537" t="str">
            <v xml:space="preserve">UN    </v>
          </cell>
          <cell r="D537">
            <v>838.45</v>
          </cell>
        </row>
        <row r="538">
          <cell r="A538">
            <v>39925</v>
          </cell>
          <cell r="B538" t="str">
            <v xml:space="preserve">BOMBA CENTRIFUGA MONOESTAGIO COM MOTOR ELETRICO MONOFASICO, POTENCIA 15 HP,  DIAMETRO DO ROTOR *173* MM, HM/Q = *30* MCA / *90* M3/H A *45* MCA / *55* M3/H                                                                                                                                                                                                                                                                                                                                               </v>
          </cell>
          <cell r="C538" t="str">
            <v xml:space="preserve">UN    </v>
          </cell>
          <cell r="D538">
            <v>12115.52</v>
          </cell>
        </row>
        <row r="539">
          <cell r="A539">
            <v>731</v>
          </cell>
          <cell r="B539" t="str">
            <v xml:space="preserve">BOMBA CENTRIFUGA MOTOR ELETRICO MONOFASICO 0,49 HP  BOCAIS 1" X 3/4", DIAMETRO DO ROTOR 110 MM, HM/Q: 6 M / 8,3 M3/H A 20 M / 1,2 M3/H                                                                                                                                                                                                                                                                                                                                                                    </v>
          </cell>
          <cell r="C539" t="str">
            <v xml:space="preserve">UN    </v>
          </cell>
          <cell r="D539">
            <v>816.02</v>
          </cell>
        </row>
        <row r="540">
          <cell r="A540">
            <v>10575</v>
          </cell>
          <cell r="B540" t="str">
            <v xml:space="preserve">BOMBA CENTRIFUGA MOTOR ELETRICO MONOFASICO 0,50 CV DIAMETRO DE SUCCAO X ELEVACAO 3/4" X 3/4", MONOESTAGIO, DIAMETRO DOS ROTORES 114 MM, HM/Q: 2 M / 2,99 M3/H A 24 M / 0,71 M3/H                                                                                                                                                                                                                                                                                                                          </v>
          </cell>
          <cell r="C540" t="str">
            <v xml:space="preserve">UN    </v>
          </cell>
          <cell r="D540">
            <v>1273.46</v>
          </cell>
        </row>
        <row r="541">
          <cell r="A541">
            <v>733</v>
          </cell>
          <cell r="B541" t="str">
            <v xml:space="preserve">BOMBA CENTRIFUGA MOTOR ELETRICO MONOFASICO 0,74HP  DIAMETRO DE SUCCAO X ELEVACAO 1 1/4" X 1", DIAMETRO DO ROTOR 120 MM, HM/Q: 8 M / 7,70 M3/H A 24 M / 2,80 M3/H                                                                                                                                                                                                                                                                                                                                          </v>
          </cell>
          <cell r="C541" t="str">
            <v xml:space="preserve">UN    </v>
          </cell>
          <cell r="D541">
            <v>1394.28</v>
          </cell>
        </row>
        <row r="542">
          <cell r="A542">
            <v>732</v>
          </cell>
          <cell r="B542" t="str">
            <v xml:space="preserve">BOMBA CENTRIFUGA MOTOR ELETRICO TRIFASICO 0,99HP  DIAMETRO DE SUCCAO X ELEVACAO 1" X 1", DIAMETRO DO ROTOR 145 MM, HM/Q: 14 M / 8,4 M3/H A 40 M / 0,60 M3/H                                                                                                                                                                                                                                                                                                                                               </v>
          </cell>
          <cell r="C542" t="str">
            <v xml:space="preserve">UN    </v>
          </cell>
          <cell r="D542">
            <v>1375.53</v>
          </cell>
        </row>
        <row r="543">
          <cell r="A543">
            <v>737</v>
          </cell>
          <cell r="B543" t="str">
            <v xml:space="preserve">BOMBA CENTRIFUGA MOTOR ELETRICO TRIFASICO 14,8 HP, DIAMETRO DE SUCCAO X ELEVACAO 2 1/2" X 2", DIAMETRO DO ROTOR 195 MM, HM/Q: 62 M / 55,5 M3/H A 80 M / 31,50 M3/H                                                                                                                                                                                                                                                                                                                                        </v>
          </cell>
          <cell r="C543" t="str">
            <v xml:space="preserve">UN    </v>
          </cell>
          <cell r="D543">
            <v>7713.6</v>
          </cell>
        </row>
        <row r="544">
          <cell r="A544">
            <v>738</v>
          </cell>
          <cell r="B544" t="str">
            <v xml:space="preserve">BOMBA CENTRIFUGA MOTOR ELETRICO TRIFASICO 5HP, DIAMETRO DE SUCCAO X ELEVACAO 2" X 1 1/2", DIAMETRO DO ROTOR 155 MM, HM/Q: 40 M / 20,40 M3/H A 46 M / 9,20 M3/H                                                                                                                                                                                                                                                                                                                                            </v>
          </cell>
          <cell r="C544" t="str">
            <v xml:space="preserve">UN    </v>
          </cell>
          <cell r="D544">
            <v>3576.74</v>
          </cell>
        </row>
        <row r="545">
          <cell r="A545">
            <v>740</v>
          </cell>
          <cell r="B545" t="str">
            <v xml:space="preserve">BOMBA CENTRIFUGA MOTOR ELETRICO TRIFASICO 9,86 DIAMETRO DE SUCCAO X ELEVACAO 1" X 1", 4 ESTAGIOS, DIAMETRO DOS ROTORES 4 X 146 MM, HM/Q: 85 M / 14,9 M3/H A 140 M / 4,2 M3/H                                                                                                                                                                                                                                                                                                                              </v>
          </cell>
          <cell r="C545" t="str">
            <v xml:space="preserve">UN    </v>
          </cell>
          <cell r="D545">
            <v>7256.47</v>
          </cell>
        </row>
        <row r="546">
          <cell r="A546">
            <v>734</v>
          </cell>
          <cell r="B546" t="str">
            <v xml:space="preserve">BOMBA CENTRIFUGA,  MOTOR ELETRICO TRIFASICO 1,48HP  DIAMETRO DE SUCCAO X ELEVACAO 1 1/2" X 1", DIAMETRO DO ROTOR 117 MM, HM/Q: 10 M / 21,9 M3/H A 24 M / 6,1 M3/H                                                                                                                                                                                                                                                                                                                                         </v>
          </cell>
          <cell r="C546" t="str">
            <v xml:space="preserve">UN    </v>
          </cell>
          <cell r="D546">
            <v>1474.57</v>
          </cell>
        </row>
        <row r="547">
          <cell r="A547">
            <v>39008</v>
          </cell>
          <cell r="B547" t="str">
            <v xml:space="preserve">BOMBA DE PROJECAO DE CONCRETO SECO, POTENCIA 10 CV, VAZAO 3 M3/H                                                                                                                                                                                                                                                                                                                                                                                                                                          </v>
          </cell>
          <cell r="C547" t="str">
            <v xml:space="preserve">UN    </v>
          </cell>
          <cell r="D547">
            <v>59125.05</v>
          </cell>
        </row>
        <row r="548">
          <cell r="A548">
            <v>39009</v>
          </cell>
          <cell r="B548" t="str">
            <v xml:space="preserve">BOMBA DE PROJECAO DE CONCRETO SECO, POTENCIA 10 CV, VAZAO 6 M3/H                                                                                                                                                                                                                                                                                                                                                                                                                                          </v>
          </cell>
          <cell r="C548" t="str">
            <v xml:space="preserve">UN    </v>
          </cell>
          <cell r="D548">
            <v>63345.16</v>
          </cell>
        </row>
        <row r="549">
          <cell r="A549">
            <v>10587</v>
          </cell>
          <cell r="B549" t="str">
            <v xml:space="preserve">BOMBA SUBMERSA PARA POCOS TUBULARES PROFUNDOS DIAMETRO DE 4 POLEGADAS, ELETRICA, MONOFASICA, POTENCIA 0,49 HP, 13 ESTAGIOS, BOCAL DE DESCARGA DIAMETRO DE UMA POLEGADA E MEIA, HM/Q = 18 M / 1,90 M3/H A 85 M / 0,60 M3/H                                                                                                                                                                                                                                                                                 </v>
          </cell>
          <cell r="C549" t="str">
            <v xml:space="preserve">UN    </v>
          </cell>
          <cell r="D549">
            <v>4491.91</v>
          </cell>
        </row>
        <row r="550">
          <cell r="A550">
            <v>759</v>
          </cell>
          <cell r="B550" t="str">
            <v xml:space="preserve">BOMBA SUBMERSA PARA POCOS TUBULARES PROFUNDOS DIAMETRO DE 4 POLEGADAS, ELETRICA, TRIFASICA, POTENCIA 1,97 HP, 20 ESTAGIOS, BOCAL DE DESCARGA DIAMETRO DE UMA POLEGADA E MEIA, HM/Q = 18 M / 5,40 M3/H A 164 M / 0,80 M3/H                                                                                                                                                                                                                                                                                 </v>
          </cell>
          <cell r="C550" t="str">
            <v xml:space="preserve">UN    </v>
          </cell>
          <cell r="D550">
            <v>6458.48</v>
          </cell>
        </row>
        <row r="551">
          <cell r="A551">
            <v>761</v>
          </cell>
          <cell r="B551" t="str">
            <v xml:space="preserve">BOMBA SUBMERSA PARA POCOS TUBULARES PROFUNDOS DIAMETRO DE 4 POLEGADAS, ELETRICA, TRIFASICA, POTENCIA 5,42 HP, 15 ESTAGIOS, BOCAL DE DESCARGA DIAMETRO DE 2 POLEGADAS, HM/Q = 18 M / 18,10 M3/H A 121 M / 2,90 M3/H                                                                                                                                                                                                                                                                                        </v>
          </cell>
          <cell r="C551" t="str">
            <v xml:space="preserve">UN    </v>
          </cell>
          <cell r="D551">
            <v>10947.67</v>
          </cell>
        </row>
        <row r="552">
          <cell r="A552">
            <v>750</v>
          </cell>
          <cell r="B552" t="str">
            <v xml:space="preserve">BOMBA SUBMERSA PARA POCOS TUBULARES PROFUNDOS DIAMETRO DE 4 POLEGADAS, ELETRICA, TRIFASICA, POTENCIA 5,42 HP, 29 ESTAGIOS, BOCAL DE DESCARGA DE UMA POLEGADA E MEIA, HM/Q = 18 M / 8,10 M3/H A 201 M / 3,2 M3/H                                                                                                                                                                                                                                                                                           </v>
          </cell>
          <cell r="C552" t="str">
            <v xml:space="preserve">UN    </v>
          </cell>
          <cell r="D552">
            <v>10393.950000000001</v>
          </cell>
        </row>
        <row r="553">
          <cell r="A553">
            <v>755</v>
          </cell>
          <cell r="B553" t="str">
            <v xml:space="preserve">BOMBA SUBMERSA PARA POCOS TUBULARES PROFUNDOS DIAMETRO DE 6 POLEGADAS, ELETRICA, TRIFASICA, POTENCIA 27,12 HP, 7 ESTAGIOS, BOCAL DE DESCARGA DIAMETRO DE 4 POLEGADAS, HM/Q = 13,9 M / 90 M3/H A 44,0 M / 25,0 M3/H                                                                                                                                                                                                                                                                                        </v>
          </cell>
          <cell r="C553" t="str">
            <v xml:space="preserve">UN    </v>
          </cell>
          <cell r="D553">
            <v>42651.71</v>
          </cell>
        </row>
        <row r="554">
          <cell r="A554">
            <v>749</v>
          </cell>
          <cell r="B554" t="str">
            <v xml:space="preserve">BOMBA SUBMERSA PARA POCOS TUBULARES PROFUNDOS DIAMETRO DE 6 POLEGADAS, ELETRICA, TRIFASICA, POTENCIA 3,45 HP, 5 ESTAGIOS, BOCAL DE DESCARGA DIAMETRO DE 2 POLEGADAS, HM/Q = 68,5 M / 6,12 M3/H A 39,5 M / 14,04 M3/H                                                                                                                                                                                                                                                                                      </v>
          </cell>
          <cell r="C554" t="str">
            <v xml:space="preserve">UN    </v>
          </cell>
          <cell r="D554">
            <v>15686.51</v>
          </cell>
        </row>
        <row r="555">
          <cell r="A555">
            <v>756</v>
          </cell>
          <cell r="B555" t="str">
            <v xml:space="preserve">BOMBA SUBMERSA PARA POCOS TUBULARES PROFUNDOS DIAMETRO DE 6 POLEGADAS, ELETRICA, TRIFASICA, POTENCIA 32 HP, 9 ESTAGIOS, BOCAL DE DESCARGA DIAMETRO DE 4 POLEGADAS, HM/Q = 114,0 M / 13,9 M3/H A 57,0 M / 25,0 M3/H                                                                                                                                                                                                                                                                                        </v>
          </cell>
          <cell r="C555" t="str">
            <v xml:space="preserve">UN    </v>
          </cell>
          <cell r="D555">
            <v>46517.4</v>
          </cell>
        </row>
        <row r="556">
          <cell r="A556">
            <v>757</v>
          </cell>
          <cell r="B556" t="str">
            <v xml:space="preserve">BOMBA SUBMERSIVEL,  ELETRICA, TRIFASICA, POTENCIA 6 HP, DIAMETRO DO ROTOR 127 MM, BOCAL DE SAIDA DIAMETRO DE 3 POLEGADAS, HM/Q = 7 M / 66,90 M3/H A 26 M / 2,88 M3/H                                                                                                                                                                                                                                                                                                                                      </v>
          </cell>
          <cell r="C556" t="str">
            <v xml:space="preserve">UN    </v>
          </cell>
          <cell r="D556">
            <v>21121.87</v>
          </cell>
        </row>
        <row r="557">
          <cell r="A557">
            <v>10588</v>
          </cell>
          <cell r="B557" t="str">
            <v xml:space="preserve">BOMBA SUBMERSIVEL, ELETRICA, TRIFASICA, POTENCIA 0,98 HP, DIAMETRO DO ROTOR 142 MM SEMIABERTO, BOCAL DE SAIDA DIAMETRO DE 2 POLEGADAS, HM/Q = 2 M / 32 M3/H A 8 M / 16 M3/H                                                                                                                                                                                                                                                                                                                               </v>
          </cell>
          <cell r="C557" t="str">
            <v xml:space="preserve">UN    </v>
          </cell>
          <cell r="D557">
            <v>4663.18</v>
          </cell>
        </row>
        <row r="558">
          <cell r="A558">
            <v>10592</v>
          </cell>
          <cell r="B558" t="str">
            <v xml:space="preserve">BOMBA SUBMERSIVEL, ELETRICA, TRIFASICA, POTENCIA 0,99 HP, DIAMETRO ROTOR 98 MM SEMIABERTO, BOCAL DE SAIDA DIAMETRO 2 POLEGADAS, HM/Q = 2 M / 28,90 M3/H A 14 M / 7 M3/H                                                                                                                                                                                                                                                                                                                                   </v>
          </cell>
          <cell r="C558" t="str">
            <v xml:space="preserve">UN    </v>
          </cell>
          <cell r="D558">
            <v>5632.5</v>
          </cell>
        </row>
        <row r="559">
          <cell r="A559">
            <v>10589</v>
          </cell>
          <cell r="B559" t="str">
            <v xml:space="preserve">BOMBA SUBMERSIVEL, ELETRICA, TRIFASICA, POTENCIA 1,97 HP, DIAMETRO DO ROTOR 144 MM SEMIABERTO, BOCAL DE SAIDA DIAMETRO DE 2 POLEGADAS, HM/Q = 2 M / 26,8 M3/H A 28 M / 4,6 M3/H                                                                                                                                                                                                                                                                                                                           </v>
          </cell>
          <cell r="C559" t="str">
            <v xml:space="preserve">UN    </v>
          </cell>
          <cell r="D559">
            <v>7566.91</v>
          </cell>
        </row>
        <row r="560">
          <cell r="A560">
            <v>760</v>
          </cell>
          <cell r="B560" t="str">
            <v xml:space="preserve">BOMBA SUBMERSIVEL, ELETRICA, TRIFASICA, POTENCIA 13 HP, DIAMETRO DO ROTOR 170 MM, BOCAL DE SAIDA DIAMETRO DE 3 POLEGADAS, HM/Q = 11 M / 68,40 M3/H A 72 M / 3,6 M3/H                                                                                                                                                                                                                                                                                                                                      </v>
          </cell>
          <cell r="C560" t="str">
            <v xml:space="preserve">UN    </v>
          </cell>
          <cell r="D560">
            <v>42243.75</v>
          </cell>
        </row>
        <row r="561">
          <cell r="A561">
            <v>751</v>
          </cell>
          <cell r="B561" t="str">
            <v xml:space="preserve">BOMBA SUBMERSIVEL, ELETRICA, TRIFASICA, POTENCIA 2,96 HP, DIAMETRO DO ROTOR 144 MM SEMIABERTO, BOCAL DE SAIDA DIAMETRO DE DUAS POLEGADAS, HM/Q = 2 M / 38,8 M3/H A 28 M / 5 M3/H                                                                                                                                                                                                                                                                                                                          </v>
          </cell>
          <cell r="C561" t="str">
            <v xml:space="preserve">UN    </v>
          </cell>
          <cell r="D561">
            <v>6653.39</v>
          </cell>
        </row>
        <row r="562">
          <cell r="A562">
            <v>754</v>
          </cell>
          <cell r="B562" t="str">
            <v xml:space="preserve">BOMBA SUBMERSIVEL, ELETRICA, TRIFASICA, POTENCIA 3,75 HP, DIAMETRO DO ROTOR 90 MM SEMIABERTO, BOCAL DE SAIDA DIAMETRO DE 2 POLEGADAS, HM/Q = 5 M / 61,2 M3/H A 25,5 M / 3,6 M3/H                                                                                                                                                                                                                                                                                                                          </v>
          </cell>
          <cell r="C562" t="str">
            <v xml:space="preserve">UN    </v>
          </cell>
          <cell r="D562">
            <v>10560.93</v>
          </cell>
        </row>
        <row r="563">
          <cell r="A563">
            <v>44489</v>
          </cell>
          <cell r="B563" t="str">
            <v xml:space="preserve">BOMBA TRIPLEX COM MOTOR A DIESEL, NACIONAL, DIAMETRO DE SUCCAO DE 2  1/2''                                                                                                                                                                                                                                                                                                                                                                                                                                </v>
          </cell>
          <cell r="C563" t="str">
            <v xml:space="preserve">UN    </v>
          </cell>
          <cell r="D563">
            <v>208438.29</v>
          </cell>
        </row>
        <row r="564">
          <cell r="A564">
            <v>39917</v>
          </cell>
          <cell r="B564" t="str">
            <v xml:space="preserve">BOMBA TRIPLEX, PARA INJECAO DE CALDA DE CIMENTO, VAZAO MAXIMA DE *100* LITROS/MINUTO, PRESSAO MAXIMA DE *70* BAR, POTENCIA DE 15 CV                                                                                                                                                                                                                                                                                                                                                                       </v>
          </cell>
          <cell r="C564" t="str">
            <v xml:space="preserve">UN    </v>
          </cell>
          <cell r="D564">
            <v>90820.34</v>
          </cell>
        </row>
        <row r="565">
          <cell r="A565">
            <v>38167</v>
          </cell>
          <cell r="B565" t="str">
            <v xml:space="preserve">BORBOLETA PARA JANELA TIPO GUILHOTINA, EM ZAMAC CROMADO                                                                                                                                                                                                                                                                                                                                                                                                                                                   </v>
          </cell>
          <cell r="C565" t="str">
            <v xml:space="preserve">PAR   </v>
          </cell>
          <cell r="D565">
            <v>27.14</v>
          </cell>
        </row>
        <row r="566">
          <cell r="A566">
            <v>36145</v>
          </cell>
          <cell r="B566" t="str">
            <v xml:space="preserve">BOTA DE PVC PRETA, CANO MEDIO, SEM FORRO                                                                                                                                                                                                                                                                                                                                                                                                                                                                  </v>
          </cell>
          <cell r="C566" t="str">
            <v xml:space="preserve">PAR   </v>
          </cell>
          <cell r="D566">
            <v>49.39</v>
          </cell>
        </row>
        <row r="567">
          <cell r="A567">
            <v>12893</v>
          </cell>
          <cell r="B567" t="str">
            <v xml:space="preserve">BOTA DE SEGURANCA COM BIQUEIRA DE ACO E COLARINHO ACOLCHOADO                                                                                                                                                                                                                                                                                                                                                                                                                                              </v>
          </cell>
          <cell r="C567" t="str">
            <v xml:space="preserve">PAR   </v>
          </cell>
          <cell r="D567">
            <v>82.32</v>
          </cell>
        </row>
        <row r="568">
          <cell r="A568">
            <v>11685</v>
          </cell>
          <cell r="B568" t="str">
            <v xml:space="preserve">BRACO / CANO PARA CHUVEIRO ELETRICO, EM ALUMINIO, 30 CM X 1/2 "                                                                                                                                                                                                                                                                                                                                                                                                                                           </v>
          </cell>
          <cell r="C568" t="str">
            <v xml:space="preserve">UN    </v>
          </cell>
          <cell r="D568">
            <v>34.22</v>
          </cell>
        </row>
        <row r="569">
          <cell r="A569">
            <v>11680</v>
          </cell>
          <cell r="B569" t="str">
            <v xml:space="preserve">BRACO OU HASTE COM CANOPLA PLASTICA, 1/2 ", PARA CHUVEIRO SIMPLES                                                                                                                                                                                                                                                                                                                                                                                                                                         </v>
          </cell>
          <cell r="C569" t="str">
            <v xml:space="preserve">UN    </v>
          </cell>
          <cell r="D569">
            <v>17.18</v>
          </cell>
        </row>
        <row r="570">
          <cell r="A570">
            <v>11679</v>
          </cell>
          <cell r="B570" t="str">
            <v xml:space="preserve">BRACO OU HASTE RETA COM CANOPLA PLASTICA, 1/2 ", PARA CHUVEIRO ELETRICO                                                                                                                                                                                                                                                                                                                                                                                                                                   </v>
          </cell>
          <cell r="C570" t="str">
            <v xml:space="preserve">UN    </v>
          </cell>
          <cell r="D570">
            <v>23.3</v>
          </cell>
        </row>
        <row r="571">
          <cell r="A571">
            <v>2512</v>
          </cell>
          <cell r="B571" t="str">
            <v xml:space="preserve">BRACO P/ LUMINARIA PUBLICA 1 X 1,50M ROMAGNOLE OU EQUIV                                                                                                                                                                                                                                                                                                                                                                                                                                                   </v>
          </cell>
          <cell r="C571" t="str">
            <v xml:space="preserve">UN    </v>
          </cell>
          <cell r="D571">
            <v>40.950000000000003</v>
          </cell>
        </row>
        <row r="572">
          <cell r="A572">
            <v>4374</v>
          </cell>
          <cell r="B572" t="str">
            <v xml:space="preserve">BUCHA DE NYLON SEM ABA S10                                                                                                                                                                                                                                                                                                                                                                                                                                                                                </v>
          </cell>
          <cell r="C572" t="str">
            <v xml:space="preserve">UN    </v>
          </cell>
          <cell r="D572">
            <v>0.28999999999999998</v>
          </cell>
        </row>
        <row r="573">
          <cell r="A573">
            <v>7568</v>
          </cell>
          <cell r="B573" t="str">
            <v xml:space="preserve">BUCHA DE NYLON SEM ABA S10, COM PARAFUSO DE 6,10 X 65 MM EM ACO ZINCADO COM ROSCA SOBERBA, CABECA CHATA E FENDA PHILLIPS                                                                                                                                                                                                                                                                                                                                                                                  </v>
          </cell>
          <cell r="C573" t="str">
            <v xml:space="preserve">UN    </v>
          </cell>
          <cell r="D573">
            <v>0.49</v>
          </cell>
        </row>
        <row r="574">
          <cell r="A574">
            <v>7584</v>
          </cell>
          <cell r="B574" t="str">
            <v xml:space="preserve">BUCHA DE NYLON SEM ABA S12, COM PARAFUSO DE 5/16" X 80 MM EM ACO ZINCADO COM ROSCA SOBERBA E CABECA SEXTAVADA                                                                                                                                                                                                                                                                                                                                                                                             </v>
          </cell>
          <cell r="C574" t="str">
            <v xml:space="preserve">UN    </v>
          </cell>
          <cell r="D574">
            <v>0.74</v>
          </cell>
        </row>
        <row r="575">
          <cell r="A575">
            <v>11945</v>
          </cell>
          <cell r="B575" t="str">
            <v xml:space="preserve">BUCHA DE NYLON SEM ABA S4                                                                                                                                                                                                                                                                                                                                                                                                                                                                                 </v>
          </cell>
          <cell r="C575" t="str">
            <v xml:space="preserve">UN    </v>
          </cell>
          <cell r="D575">
            <v>0.04</v>
          </cell>
        </row>
        <row r="576">
          <cell r="A576">
            <v>11946</v>
          </cell>
          <cell r="B576" t="str">
            <v xml:space="preserve">BUCHA DE NYLON SEM ABA S5                                                                                                                                                                                                                                                                                                                                                                                                                                                                                 </v>
          </cell>
          <cell r="C576" t="str">
            <v xml:space="preserve">UN    </v>
          </cell>
          <cell r="D576">
            <v>0.05</v>
          </cell>
        </row>
        <row r="577">
          <cell r="A577">
            <v>4375</v>
          </cell>
          <cell r="B577" t="str">
            <v xml:space="preserve">BUCHA DE NYLON SEM ABA S6                                                                                                                                                                                                                                                                                                                                                                                                                                                                                 </v>
          </cell>
          <cell r="C577" t="str">
            <v xml:space="preserve">UN    </v>
          </cell>
          <cell r="D577">
            <v>0.08</v>
          </cell>
        </row>
        <row r="578">
          <cell r="A578">
            <v>11950</v>
          </cell>
          <cell r="B578" t="str">
            <v xml:space="preserve">BUCHA DE NYLON SEM ABA S6, COM PARAFUSO DE 4,20 X 40 MM EM ACO ZINCADO COM ROSCA SOBERBA, CABECA CHATA E FENDA PHILLIPS                                                                                                                                                                                                                                                                                                                                                                                   </v>
          </cell>
          <cell r="C578" t="str">
            <v xml:space="preserve">UN    </v>
          </cell>
          <cell r="D578">
            <v>0.16</v>
          </cell>
        </row>
        <row r="579">
          <cell r="A579">
            <v>4376</v>
          </cell>
          <cell r="B579" t="str">
            <v xml:space="preserve">BUCHA DE NYLON SEM ABA S8                                                                                                                                                                                                                                                                                                                                                                                                                                                                                 </v>
          </cell>
          <cell r="C579" t="str">
            <v xml:space="preserve">UN    </v>
          </cell>
          <cell r="D579">
            <v>0.15</v>
          </cell>
        </row>
        <row r="580">
          <cell r="A580">
            <v>7583</v>
          </cell>
          <cell r="B580" t="str">
            <v xml:space="preserve">BUCHA DE NYLON SEM ABA S8, COM PARAFUSO DE 4,80 X 50 MM EM ACO ZINCADO COM ROSCA SOBERBA, CABECA CHATA E FENDA PHILLIPS                                                                                                                                                                                                                                                                                                                                                                                   </v>
          </cell>
          <cell r="C580" t="str">
            <v xml:space="preserve">UN    </v>
          </cell>
          <cell r="D580">
            <v>0.33</v>
          </cell>
        </row>
        <row r="581">
          <cell r="A581">
            <v>4350</v>
          </cell>
          <cell r="B581" t="str">
            <v xml:space="preserve">BUCHA DE NYLON, DIAMETRO DO FURO 8 MM, COMPRIMENTO 40 MM, COM PARAFUSO DE ROSCA SOBERBA, CABECA CHATA, FENDA SIMPLES, 4,8 X 50 MM                                                                                                                                                                                                                                                                                                                                                                         </v>
          </cell>
          <cell r="C581" t="str">
            <v xml:space="preserve">UN    </v>
          </cell>
          <cell r="D581">
            <v>0.52</v>
          </cell>
        </row>
        <row r="582">
          <cell r="A582">
            <v>44400</v>
          </cell>
          <cell r="B582" t="str">
            <v xml:space="preserve">BUCHA DE REDUCAO CPVC, SOLDAVEL, 54 X 28 MM, PARA AGUA QUENTE                                                                                                                                                                                                                                                                                                                                                                                                                                             </v>
          </cell>
          <cell r="C582" t="str">
            <v xml:space="preserve">UN    </v>
          </cell>
          <cell r="D582">
            <v>30.64</v>
          </cell>
        </row>
        <row r="583">
          <cell r="A583">
            <v>39886</v>
          </cell>
          <cell r="B583" t="str">
            <v xml:space="preserve">BUCHA DE REDUCAO DE COBRE (REF 600-2) SEM ANEL DE SOLDA, PONTA X BOLSA, 22 X 15 MM                                                                                                                                                                                                                                                                                                                                                                                                                        </v>
          </cell>
          <cell r="C583" t="str">
            <v xml:space="preserve">UN    </v>
          </cell>
          <cell r="D583">
            <v>5.6</v>
          </cell>
        </row>
        <row r="584">
          <cell r="A584">
            <v>39887</v>
          </cell>
          <cell r="B584" t="str">
            <v xml:space="preserve">BUCHA DE REDUCAO DE COBRE (REF 600-2) SEM ANEL DE SOLDA, PONTA X BOLSA, 28 X 22 MM                                                                                                                                                                                                                                                                                                                                                                                                                        </v>
          </cell>
          <cell r="C584" t="str">
            <v xml:space="preserve">UN    </v>
          </cell>
          <cell r="D584">
            <v>8.4</v>
          </cell>
        </row>
        <row r="585">
          <cell r="A585">
            <v>39888</v>
          </cell>
          <cell r="B585" t="str">
            <v xml:space="preserve">BUCHA DE REDUCAO DE COBRE (REF 600-2) SEM ANEL DE SOLDA, PONTA X BOLSA, 35 X 28 MM                                                                                                                                                                                                                                                                                                                                                                                                                        </v>
          </cell>
          <cell r="C585" t="str">
            <v xml:space="preserve">UN    </v>
          </cell>
          <cell r="D585">
            <v>19.21</v>
          </cell>
        </row>
        <row r="586">
          <cell r="A586">
            <v>39890</v>
          </cell>
          <cell r="B586" t="str">
            <v xml:space="preserve">BUCHA DE REDUCAO DE COBRE (REF 600-2) SEM ANEL DE SOLDA, PONTA X BOLSA, 42 X 35 MM                                                                                                                                                                                                                                                                                                                                                                                                                        </v>
          </cell>
          <cell r="C586" t="str">
            <v xml:space="preserve">UN    </v>
          </cell>
          <cell r="D586">
            <v>32.78</v>
          </cell>
        </row>
        <row r="587">
          <cell r="A587">
            <v>39891</v>
          </cell>
          <cell r="B587" t="str">
            <v xml:space="preserve">BUCHA DE REDUCAO DE COBRE (REF 600-2) SEM ANEL DE SOLDA, PONTA X BOLSA, 54 X 42 MM                                                                                                                                                                                                                                                                                                                                                                                                                        </v>
          </cell>
          <cell r="C587" t="str">
            <v xml:space="preserve">UN    </v>
          </cell>
          <cell r="D587">
            <v>46.22</v>
          </cell>
        </row>
        <row r="588">
          <cell r="A588">
            <v>39892</v>
          </cell>
          <cell r="B588" t="str">
            <v xml:space="preserve">BUCHA DE REDUCAO DE COBRE (REF 600-2) SEM ANEL DE SOLDA, PONTA X BOLSA, 66 X 54 MM                                                                                                                                                                                                                                                                                                                                                                                                                        </v>
          </cell>
          <cell r="C588" t="str">
            <v xml:space="preserve">UN    </v>
          </cell>
          <cell r="D588">
            <v>144.09</v>
          </cell>
        </row>
        <row r="589">
          <cell r="A589">
            <v>790</v>
          </cell>
          <cell r="B589" t="str">
            <v xml:space="preserve">BUCHA DE REDUCAO DE FERRO GALVANIZADO, COM ROSCA BSP, DE 1 1/2" X 1 1/4"                                                                                                                                                                                                                                                                                                                                                                                                                                  </v>
          </cell>
          <cell r="C589" t="str">
            <v xml:space="preserve">UN    </v>
          </cell>
          <cell r="D589">
            <v>23.11</v>
          </cell>
        </row>
        <row r="590">
          <cell r="A590">
            <v>766</v>
          </cell>
          <cell r="B590" t="str">
            <v xml:space="preserve">BUCHA DE REDUCAO DE FERRO GALVANIZADO, COM ROSCA BSP, DE 1 1/2" X 1/2"                                                                                                                                                                                                                                                                                                                                                                                                                                    </v>
          </cell>
          <cell r="C590" t="str">
            <v xml:space="preserve">UN    </v>
          </cell>
          <cell r="D590">
            <v>23.11</v>
          </cell>
        </row>
        <row r="591">
          <cell r="A591">
            <v>791</v>
          </cell>
          <cell r="B591" t="str">
            <v xml:space="preserve">BUCHA DE REDUCAO DE FERRO GALVANIZADO, COM ROSCA BSP, DE 1 1/2" X 1"                                                                                                                                                                                                                                                                                                                                                                                                                                      </v>
          </cell>
          <cell r="C591" t="str">
            <v xml:space="preserve">UN    </v>
          </cell>
          <cell r="D591">
            <v>23.11</v>
          </cell>
        </row>
        <row r="592">
          <cell r="A592">
            <v>767</v>
          </cell>
          <cell r="B592" t="str">
            <v xml:space="preserve">BUCHA DE REDUCAO DE FERRO GALVANIZADO, COM ROSCA BSP, DE 1 1/2" X 3/4"                                                                                                                                                                                                                                                                                                                                                                                                                                    </v>
          </cell>
          <cell r="C592" t="str">
            <v xml:space="preserve">UN    </v>
          </cell>
          <cell r="D592">
            <v>23.11</v>
          </cell>
        </row>
        <row r="593">
          <cell r="A593">
            <v>768</v>
          </cell>
          <cell r="B593" t="str">
            <v xml:space="preserve">BUCHA DE REDUCAO DE FERRO GALVANIZADO, COM ROSCA BSP, DE 1 1/4" X 1/2"                                                                                                                                                                                                                                                                                                                                                                                                                                    </v>
          </cell>
          <cell r="C593" t="str">
            <v xml:space="preserve">UN    </v>
          </cell>
          <cell r="D593">
            <v>18.149999999999999</v>
          </cell>
        </row>
        <row r="594">
          <cell r="A594">
            <v>789</v>
          </cell>
          <cell r="B594" t="str">
            <v xml:space="preserve">BUCHA DE REDUCAO DE FERRO GALVANIZADO, COM ROSCA BSP, DE 1 1/4" X 1"                                                                                                                                                                                                                                                                                                                                                                                                                                      </v>
          </cell>
          <cell r="C594" t="str">
            <v xml:space="preserve">UN    </v>
          </cell>
          <cell r="D594">
            <v>17.760000000000002</v>
          </cell>
        </row>
        <row r="595">
          <cell r="A595">
            <v>769</v>
          </cell>
          <cell r="B595" t="str">
            <v xml:space="preserve">BUCHA DE REDUCAO DE FERRO GALVANIZADO, COM ROSCA BSP, DE 1 1/4" X 3/4"                                                                                                                                                                                                                                                                                                                                                                                                                                    </v>
          </cell>
          <cell r="C595" t="str">
            <v xml:space="preserve">UN    </v>
          </cell>
          <cell r="D595">
            <v>18.149999999999999</v>
          </cell>
        </row>
        <row r="596">
          <cell r="A596">
            <v>770</v>
          </cell>
          <cell r="B596" t="str">
            <v xml:space="preserve">BUCHA DE REDUCAO DE FERRO GALVANIZADO, COM ROSCA BSP, DE 1/2" X 1/4"                                                                                                                                                                                                                                                                                                                                                                                                                                      </v>
          </cell>
          <cell r="C596" t="str">
            <v xml:space="preserve">UN    </v>
          </cell>
          <cell r="D596">
            <v>6.4</v>
          </cell>
        </row>
        <row r="597">
          <cell r="A597">
            <v>12394</v>
          </cell>
          <cell r="B597" t="str">
            <v xml:space="preserve">BUCHA DE REDUCAO DE FERRO GALVANIZADO, COM ROSCA BSP, DE 1/2" X 3/8"                                                                                                                                                                                                                                                                                                                                                                                                                                      </v>
          </cell>
          <cell r="C597" t="str">
            <v xml:space="preserve">UN    </v>
          </cell>
          <cell r="D597">
            <v>6.4</v>
          </cell>
        </row>
        <row r="598">
          <cell r="A598">
            <v>764</v>
          </cell>
          <cell r="B598" t="str">
            <v xml:space="preserve">BUCHA DE REDUCAO DE FERRO GALVANIZADO, COM ROSCA BSP, DE 1" X 1/2"                                                                                                                                                                                                                                                                                                                                                                                                                                        </v>
          </cell>
          <cell r="C598" t="str">
            <v xml:space="preserve">UN    </v>
          </cell>
          <cell r="D598">
            <v>11.17</v>
          </cell>
        </row>
        <row r="599">
          <cell r="A599">
            <v>765</v>
          </cell>
          <cell r="B599" t="str">
            <v xml:space="preserve">BUCHA DE REDUCAO DE FERRO GALVANIZADO, COM ROSCA BSP, DE 1" X 3/4"                                                                                                                                                                                                                                                                                                                                                                                                                                        </v>
          </cell>
          <cell r="C599" t="str">
            <v xml:space="preserve">UN    </v>
          </cell>
          <cell r="D599">
            <v>11.17</v>
          </cell>
        </row>
        <row r="600">
          <cell r="A600">
            <v>787</v>
          </cell>
          <cell r="B600" t="str">
            <v xml:space="preserve">BUCHA DE REDUCAO DE FERRO GALVANIZADO, COM ROSCA BSP, DE 2 1/2" X 1 1/2"                                                                                                                                                                                                                                                                                                                                                                                                                                  </v>
          </cell>
          <cell r="C600" t="str">
            <v xml:space="preserve">UN    </v>
          </cell>
          <cell r="D600">
            <v>49.89</v>
          </cell>
        </row>
        <row r="601">
          <cell r="A601">
            <v>774</v>
          </cell>
          <cell r="B601" t="str">
            <v xml:space="preserve">BUCHA DE REDUCAO DE FERRO GALVANIZADO, COM ROSCA BSP, DE 2 1/2" X 1 1/4"                                                                                                                                                                                                                                                                                                                                                                                                                                  </v>
          </cell>
          <cell r="C601" t="str">
            <v xml:space="preserve">UN    </v>
          </cell>
          <cell r="D601">
            <v>49.89</v>
          </cell>
        </row>
        <row r="602">
          <cell r="A602">
            <v>773</v>
          </cell>
          <cell r="B602" t="str">
            <v xml:space="preserve">BUCHA DE REDUCAO DE FERRO GALVANIZADO, COM ROSCA BSP, DE 2 1/2" X 1"                                                                                                                                                                                                                                                                                                                                                                                                                                      </v>
          </cell>
          <cell r="C602" t="str">
            <v xml:space="preserve">UN    </v>
          </cell>
          <cell r="D602">
            <v>49.89</v>
          </cell>
        </row>
        <row r="603">
          <cell r="A603">
            <v>775</v>
          </cell>
          <cell r="B603" t="str">
            <v xml:space="preserve">BUCHA DE REDUCAO DE FERRO GALVANIZADO, COM ROSCA BSP, DE 2 1/2" X 2"                                                                                                                                                                                                                                                                                                                                                                                                                                      </v>
          </cell>
          <cell r="C603" t="str">
            <v xml:space="preserve">UN    </v>
          </cell>
          <cell r="D603">
            <v>49.89</v>
          </cell>
        </row>
        <row r="604">
          <cell r="A604">
            <v>788</v>
          </cell>
          <cell r="B604" t="str">
            <v xml:space="preserve">BUCHA DE REDUCAO DE FERRO GALVANIZADO, COM ROSCA BSP, DE 2" X 1 1/2"                                                                                                                                                                                                                                                                                                                                                                                                                                      </v>
          </cell>
          <cell r="C604" t="str">
            <v xml:space="preserve">UN    </v>
          </cell>
          <cell r="D604">
            <v>31.01</v>
          </cell>
        </row>
        <row r="605">
          <cell r="A605">
            <v>772</v>
          </cell>
          <cell r="B605" t="str">
            <v xml:space="preserve">BUCHA DE REDUCAO DE FERRO GALVANIZADO, COM ROSCA BSP, DE 2" X 1 1/4"                                                                                                                                                                                                                                                                                                                                                                                                                                      </v>
          </cell>
          <cell r="C605" t="str">
            <v xml:space="preserve">UN    </v>
          </cell>
          <cell r="D605">
            <v>31.01</v>
          </cell>
        </row>
        <row r="606">
          <cell r="A606">
            <v>771</v>
          </cell>
          <cell r="B606" t="str">
            <v xml:space="preserve">BUCHA DE REDUCAO DE FERRO GALVANIZADO, COM ROSCA BSP, DE 2" X 1"                                                                                                                                                                                                                                                                                                                                                                                                                                          </v>
          </cell>
          <cell r="C606" t="str">
            <v xml:space="preserve">UN    </v>
          </cell>
          <cell r="D606">
            <v>31.01</v>
          </cell>
        </row>
        <row r="607">
          <cell r="A607">
            <v>779</v>
          </cell>
          <cell r="B607" t="str">
            <v xml:space="preserve">BUCHA DE REDUCAO DE FERRO GALVANIZADO, COM ROSCA BSP, DE 3/4" X 1/2"                                                                                                                                                                                                                                                                                                                                                                                                                                      </v>
          </cell>
          <cell r="C607" t="str">
            <v xml:space="preserve">UN    </v>
          </cell>
          <cell r="D607">
            <v>7.71</v>
          </cell>
        </row>
        <row r="608">
          <cell r="A608">
            <v>776</v>
          </cell>
          <cell r="B608" t="str">
            <v xml:space="preserve">BUCHA DE REDUCAO DE FERRO GALVANIZADO, COM ROSCA BSP, DE 3" X 1 1/2"                                                                                                                                                                                                                                                                                                                                                                                                                                      </v>
          </cell>
          <cell r="C608" t="str">
            <v xml:space="preserve">UN    </v>
          </cell>
          <cell r="D608">
            <v>73.55</v>
          </cell>
        </row>
        <row r="609">
          <cell r="A609">
            <v>777</v>
          </cell>
          <cell r="B609" t="str">
            <v xml:space="preserve">BUCHA DE REDUCAO DE FERRO GALVANIZADO, COM ROSCA BSP, DE 3" X 1 1/4"                                                                                                                                                                                                                                                                                                                                                                                                                                      </v>
          </cell>
          <cell r="C609" t="str">
            <v xml:space="preserve">UN    </v>
          </cell>
          <cell r="D609">
            <v>71.5</v>
          </cell>
        </row>
        <row r="610">
          <cell r="A610">
            <v>780</v>
          </cell>
          <cell r="B610" t="str">
            <v xml:space="preserve">BUCHA DE REDUCAO DE FERRO GALVANIZADO, COM ROSCA BSP, DE 3" X 2 1/2"                                                                                                                                                                                                                                                                                                                                                                                                                                      </v>
          </cell>
          <cell r="C610" t="str">
            <v xml:space="preserve">UN    </v>
          </cell>
          <cell r="D610">
            <v>71.86</v>
          </cell>
        </row>
        <row r="611">
          <cell r="A611">
            <v>778</v>
          </cell>
          <cell r="B611" t="str">
            <v xml:space="preserve">BUCHA DE REDUCAO DE FERRO GALVANIZADO, COM ROSCA BSP, DE 3" X 2"                                                                                                                                                                                                                                                                                                                                                                                                                                          </v>
          </cell>
          <cell r="C611" t="str">
            <v xml:space="preserve">UN    </v>
          </cell>
          <cell r="D611">
            <v>73.55</v>
          </cell>
        </row>
        <row r="612">
          <cell r="A612">
            <v>781</v>
          </cell>
          <cell r="B612" t="str">
            <v xml:space="preserve">BUCHA DE REDUCAO DE FERRO GALVANIZADO, COM ROSCA BSP, DE 4" X 2 1/2"                                                                                                                                                                                                                                                                                                                                                                                                                                      </v>
          </cell>
          <cell r="C612" t="str">
            <v xml:space="preserve">UN    </v>
          </cell>
          <cell r="D612">
            <v>135.9</v>
          </cell>
        </row>
        <row r="613">
          <cell r="A613">
            <v>786</v>
          </cell>
          <cell r="B613" t="str">
            <v xml:space="preserve">BUCHA DE REDUCAO DE FERRO GALVANIZADO, COM ROSCA BSP, DE 4" X 2"                                                                                                                                                                                                                                                                                                                                                                                                                                          </v>
          </cell>
          <cell r="C613" t="str">
            <v xml:space="preserve">UN    </v>
          </cell>
          <cell r="D613">
            <v>135.9</v>
          </cell>
        </row>
        <row r="614">
          <cell r="A614">
            <v>782</v>
          </cell>
          <cell r="B614" t="str">
            <v xml:space="preserve">BUCHA DE REDUCAO DE FERRO GALVANIZADO, COM ROSCA BSP, DE 4" X 3"                                                                                                                                                                                                                                                                                                                                                                                                                                          </v>
          </cell>
          <cell r="C614" t="str">
            <v xml:space="preserve">UN    </v>
          </cell>
          <cell r="D614">
            <v>135.9</v>
          </cell>
        </row>
        <row r="615">
          <cell r="A615">
            <v>783</v>
          </cell>
          <cell r="B615" t="str">
            <v xml:space="preserve">BUCHA DE REDUCAO DE FERRO GALVANIZADO, COM ROSCA BSP, DE 5" X 4"                                                                                                                                                                                                                                                                                                                                                                                                                                          </v>
          </cell>
          <cell r="C615" t="str">
            <v xml:space="preserve">UN    </v>
          </cell>
          <cell r="D615">
            <v>371.95</v>
          </cell>
        </row>
        <row r="616">
          <cell r="A616">
            <v>785</v>
          </cell>
          <cell r="B616" t="str">
            <v xml:space="preserve">BUCHA DE REDUCAO DE FERRO GALVANIZADO, COM ROSCA BSP, DE 6" X 4"                                                                                                                                                                                                                                                                                                                                                                                                                                          </v>
          </cell>
          <cell r="C616" t="str">
            <v xml:space="preserve">UN    </v>
          </cell>
          <cell r="D616">
            <v>393</v>
          </cell>
        </row>
        <row r="617">
          <cell r="A617">
            <v>784</v>
          </cell>
          <cell r="B617" t="str">
            <v xml:space="preserve">BUCHA DE REDUCAO DE FERRO GALVANIZADO, COM ROSCA BSP, DE 6" X 5"                                                                                                                                                                                                                                                                                                                                                                                                                                          </v>
          </cell>
          <cell r="C617" t="str">
            <v xml:space="preserve">UN    </v>
          </cell>
          <cell r="D617">
            <v>421.59</v>
          </cell>
        </row>
        <row r="618">
          <cell r="A618">
            <v>828</v>
          </cell>
          <cell r="B618" t="str">
            <v xml:space="preserve">BUCHA DE REDUCAO DE PVC, SOLDAVEL, CURTA, COM 25 X 20 MM, PARA AGUA FRIA PREDIAL                                                                                                                                                                                                                                                                                                                                                                                                                          </v>
          </cell>
          <cell r="C618" t="str">
            <v xml:space="preserve">UN    </v>
          </cell>
          <cell r="D618">
            <v>0.6</v>
          </cell>
        </row>
        <row r="619">
          <cell r="A619">
            <v>829</v>
          </cell>
          <cell r="B619" t="str">
            <v xml:space="preserve">BUCHA DE REDUCAO DE PVC, SOLDAVEL, CURTA, COM 32 X 25 MM, PARA AGUA FRIA PREDIAL                                                                                                                                                                                                                                                                                                                                                                                                                          </v>
          </cell>
          <cell r="C619" t="str">
            <v xml:space="preserve">UN    </v>
          </cell>
          <cell r="D619">
            <v>0.96</v>
          </cell>
        </row>
        <row r="620">
          <cell r="A620">
            <v>812</v>
          </cell>
          <cell r="B620" t="str">
            <v xml:space="preserve">BUCHA DE REDUCAO DE PVC, SOLDAVEL, CURTA, COM 40 X 32 MM, PARA AGUA FRIA PREDIAL                                                                                                                                                                                                                                                                                                                                                                                                                          </v>
          </cell>
          <cell r="C620" t="str">
            <v xml:space="preserve">UN    </v>
          </cell>
          <cell r="D620">
            <v>2.12</v>
          </cell>
        </row>
        <row r="621">
          <cell r="A621">
            <v>819</v>
          </cell>
          <cell r="B621" t="str">
            <v xml:space="preserve">BUCHA DE REDUCAO DE PVC, SOLDAVEL, CURTA, COM 50 X 40 MM, PARA AGUA FRIA PREDIAL                                                                                                                                                                                                                                                                                                                                                                                                                          </v>
          </cell>
          <cell r="C621" t="str">
            <v xml:space="preserve">UN    </v>
          </cell>
          <cell r="D621">
            <v>3.67</v>
          </cell>
        </row>
        <row r="622">
          <cell r="A622">
            <v>818</v>
          </cell>
          <cell r="B622" t="str">
            <v xml:space="preserve">BUCHA DE REDUCAO DE PVC, SOLDAVEL, CURTA, COM 60 X 50 MM, PARA AGUA FRIA PREDIAL                                                                                                                                                                                                                                                                                                                                                                                                                          </v>
          </cell>
          <cell r="C622" t="str">
            <v xml:space="preserve">UN    </v>
          </cell>
          <cell r="D622">
            <v>6.86</v>
          </cell>
        </row>
        <row r="623">
          <cell r="A623">
            <v>832</v>
          </cell>
          <cell r="B623" t="str">
            <v xml:space="preserve">BUCHA DE REDUCAO DE PVC, SOLDAVEL, LONGA, COM 32 X 20 MM, PARA AGUA FRIA PREDIAL                                                                                                                                                                                                                                                                                                                                                                                                                          </v>
          </cell>
          <cell r="C623" t="str">
            <v xml:space="preserve">UN    </v>
          </cell>
          <cell r="D623">
            <v>2.83</v>
          </cell>
        </row>
        <row r="624">
          <cell r="A624">
            <v>834</v>
          </cell>
          <cell r="B624" t="str">
            <v xml:space="preserve">BUCHA DE REDUCAO DE PVC, SOLDAVEL, LONGA, COM 40 X 25 MM, PARA AGUA FRIA PREDIAL                                                                                                                                                                                                                                                                                                                                                                                                                          </v>
          </cell>
          <cell r="C624" t="str">
            <v xml:space="preserve">UN    </v>
          </cell>
          <cell r="D624">
            <v>3.67</v>
          </cell>
        </row>
        <row r="625">
          <cell r="A625">
            <v>813</v>
          </cell>
          <cell r="B625" t="str">
            <v xml:space="preserve">BUCHA DE REDUCAO DE PVC, SOLDAVEL, LONGA, COM 50 X 25 MM, PARA AGUA FRIA PREDIAL                                                                                                                                                                                                                                                                                                                                                                                                                          </v>
          </cell>
          <cell r="C625" t="str">
            <v xml:space="preserve">UN    </v>
          </cell>
          <cell r="D625">
            <v>4.2699999999999996</v>
          </cell>
        </row>
        <row r="626">
          <cell r="A626">
            <v>820</v>
          </cell>
          <cell r="B626" t="str">
            <v xml:space="preserve">BUCHA DE REDUCAO DE PVC, SOLDAVEL, LONGA, COM 50 X 32 MM, PARA AGUA FRIA PREDIAL                                                                                                                                                                                                                                                                                                                                                                                                                          </v>
          </cell>
          <cell r="C626" t="str">
            <v xml:space="preserve">UN    </v>
          </cell>
          <cell r="D626">
            <v>5.75</v>
          </cell>
        </row>
        <row r="627">
          <cell r="A627">
            <v>816</v>
          </cell>
          <cell r="B627" t="str">
            <v xml:space="preserve">BUCHA DE REDUCAO DE PVC, SOLDAVEL, LONGA, COM 60 X 25 MM, PARA AGUA FRIA PREDIAL                                                                                                                                                                                                                                                                                                                                                                                                                          </v>
          </cell>
          <cell r="C627" t="str">
            <v xml:space="preserve">UN    </v>
          </cell>
          <cell r="D627">
            <v>10.24</v>
          </cell>
        </row>
        <row r="628">
          <cell r="A628">
            <v>814</v>
          </cell>
          <cell r="B628" t="str">
            <v xml:space="preserve">BUCHA DE REDUCAO DE PVC, SOLDAVEL, LONGA, COM 60 X 32 MM, PARA AGUA FRIA PREDIAL                                                                                                                                                                                                                                                                                                                                                                                                                          </v>
          </cell>
          <cell r="C628" t="str">
            <v xml:space="preserve">UN    </v>
          </cell>
          <cell r="D628">
            <v>12.72</v>
          </cell>
        </row>
        <row r="629">
          <cell r="A629">
            <v>822</v>
          </cell>
          <cell r="B629" t="str">
            <v xml:space="preserve">BUCHA DE REDUCAO DE PVC, SOLDAVEL, LONGA, COM 60 X 50 MM, PARA AGUA FRIA PREDIAL                                                                                                                                                                                                                                                                                                                                                                                                                          </v>
          </cell>
          <cell r="C629" t="str">
            <v xml:space="preserve">UN    </v>
          </cell>
          <cell r="D629">
            <v>16.61</v>
          </cell>
        </row>
        <row r="630">
          <cell r="A630">
            <v>821</v>
          </cell>
          <cell r="B630" t="str">
            <v xml:space="preserve">BUCHA DE REDUCAO DE PVC, SOLDAVEL, LONGA, COM 75 X 50 MM, PARA AGUA FRIA PREDIAL                                                                                                                                                                                                                                                                                                                                                                                                                          </v>
          </cell>
          <cell r="C630" t="str">
            <v xml:space="preserve">UN    </v>
          </cell>
          <cell r="D630">
            <v>18.989999999999998</v>
          </cell>
        </row>
        <row r="631">
          <cell r="A631">
            <v>20086</v>
          </cell>
          <cell r="B631" t="str">
            <v xml:space="preserve">BUCHA DE REDUCAO DE PVC, SOLDAVEL, LONGA, 50 X 40 MM, PARA ESGOTO PREDIAL                                                                                                                                                                                                                                                                                                                                                                                                                                 </v>
          </cell>
          <cell r="C631" t="str">
            <v xml:space="preserve">UN    </v>
          </cell>
          <cell r="D631">
            <v>3.23</v>
          </cell>
        </row>
        <row r="632">
          <cell r="A632">
            <v>39191</v>
          </cell>
          <cell r="B632" t="str">
            <v xml:space="preserve">BUCHA DE REDUCAO EM ALUMINIO, COM ROSCA, DE 1 1/2" X 1 1/4", PARA ELETRODUTO                                                                                                                                                                                                                                                                                                                                                                                                                              </v>
          </cell>
          <cell r="C632" t="str">
            <v xml:space="preserve">UN    </v>
          </cell>
          <cell r="D632">
            <v>18.96</v>
          </cell>
        </row>
        <row r="633">
          <cell r="A633">
            <v>39190</v>
          </cell>
          <cell r="B633" t="str">
            <v xml:space="preserve">BUCHA DE REDUCAO EM ALUMINIO, COM ROSCA, DE 1 1/2" X 1", PARA ELETRODUTO                                                                                                                                                                                                                                                                                                                                                                                                                                  </v>
          </cell>
          <cell r="C633" t="str">
            <v xml:space="preserve">UN    </v>
          </cell>
          <cell r="D633">
            <v>19.8</v>
          </cell>
        </row>
        <row r="634">
          <cell r="A634">
            <v>39189</v>
          </cell>
          <cell r="B634" t="str">
            <v xml:space="preserve">BUCHA DE REDUCAO EM ALUMINIO, COM ROSCA, DE 1 1/2" X 3/4", PARA ELETRODUTO                                                                                                                                                                                                                                                                                                                                                                                                                                </v>
          </cell>
          <cell r="C634" t="str">
            <v xml:space="preserve">UN    </v>
          </cell>
          <cell r="D634">
            <v>20.96</v>
          </cell>
        </row>
        <row r="635">
          <cell r="A635">
            <v>39186</v>
          </cell>
          <cell r="B635" t="str">
            <v xml:space="preserve">BUCHA DE REDUCAO EM ALUMINIO, COM ROSCA, DE 1 1/4" X 1/2", PARA ELETRODUTO                                                                                                                                                                                                                                                                                                                                                                                                                                </v>
          </cell>
          <cell r="C635" t="str">
            <v xml:space="preserve">UN    </v>
          </cell>
          <cell r="D635">
            <v>18.75</v>
          </cell>
        </row>
        <row r="636">
          <cell r="A636">
            <v>39188</v>
          </cell>
          <cell r="B636" t="str">
            <v xml:space="preserve">BUCHA DE REDUCAO EM ALUMINIO, COM ROSCA, DE 1 1/4" X 1", PARA ELETRODUTO                                                                                                                                                                                                                                                                                                                                                                                                                                  </v>
          </cell>
          <cell r="C636" t="str">
            <v xml:space="preserve">UN    </v>
          </cell>
          <cell r="D636">
            <v>15.43</v>
          </cell>
        </row>
        <row r="637">
          <cell r="A637">
            <v>39187</v>
          </cell>
          <cell r="B637" t="str">
            <v xml:space="preserve">BUCHA DE REDUCAO EM ALUMINIO, COM ROSCA, DE 1 1/4" X 3/4", PARA ELETRODUTO                                                                                                                                                                                                                                                                                                                                                                                                                                </v>
          </cell>
          <cell r="C637" t="str">
            <v xml:space="preserve">UN    </v>
          </cell>
          <cell r="D637">
            <v>16.170000000000002</v>
          </cell>
        </row>
        <row r="638">
          <cell r="A638">
            <v>39184</v>
          </cell>
          <cell r="B638" t="str">
            <v xml:space="preserve">BUCHA DE REDUCAO EM ALUMINIO, COM ROSCA, DE 1" X 1/2", PARA ELETRODUTO                                                                                                                                                                                                                                                                                                                                                                                                                                    </v>
          </cell>
          <cell r="C638" t="str">
            <v xml:space="preserve">UN    </v>
          </cell>
          <cell r="D638">
            <v>6.08</v>
          </cell>
        </row>
        <row r="639">
          <cell r="A639">
            <v>39185</v>
          </cell>
          <cell r="B639" t="str">
            <v xml:space="preserve">BUCHA DE REDUCAO EM ALUMINIO, COM ROSCA, DE 1" X 3/4", PARA ELETRODUTO                                                                                                                                                                                                                                                                                                                                                                                                                                    </v>
          </cell>
          <cell r="C639" t="str">
            <v xml:space="preserve">UN    </v>
          </cell>
          <cell r="D639">
            <v>5.54</v>
          </cell>
        </row>
        <row r="640">
          <cell r="A640">
            <v>39198</v>
          </cell>
          <cell r="B640" t="str">
            <v xml:space="preserve">BUCHA DE REDUCAO EM ALUMINIO, COM ROSCA, DE 2 1/2" X 1 1/2", PARA ELETRODUTO                                                                                                                                                                                                                                                                                                                                                                                                                              </v>
          </cell>
          <cell r="C640" t="str">
            <v xml:space="preserve">UN    </v>
          </cell>
          <cell r="D640">
            <v>62.19</v>
          </cell>
        </row>
        <row r="641">
          <cell r="A641">
            <v>39197</v>
          </cell>
          <cell r="B641" t="str">
            <v xml:space="preserve">BUCHA DE REDUCAO EM ALUMINIO, COM ROSCA, DE 2 1/2" X 1 1/4", PARA ELETRODUTO                                                                                                                                                                                                                                                                                                                                                                                                                              </v>
          </cell>
          <cell r="C641" t="str">
            <v xml:space="preserve">UN    </v>
          </cell>
          <cell r="D641">
            <v>64.959999999999994</v>
          </cell>
        </row>
        <row r="642">
          <cell r="A642">
            <v>39196</v>
          </cell>
          <cell r="B642" t="str">
            <v xml:space="preserve">BUCHA DE REDUCAO EM ALUMINIO, COM ROSCA, DE 2 1/2" X 1", PARA ELETRODUTO                                                                                                                                                                                                                                                                                                                                                                                                                                  </v>
          </cell>
          <cell r="C642" t="str">
            <v xml:space="preserve">UN    </v>
          </cell>
          <cell r="D642">
            <v>67</v>
          </cell>
        </row>
        <row r="643">
          <cell r="A643">
            <v>39199</v>
          </cell>
          <cell r="B643" t="str">
            <v xml:space="preserve">BUCHA DE REDUCAO EM ALUMINIO, COM ROSCA, DE 2 1/2" X 2", PARA ELETRODUTO                                                                                                                                                                                                                                                                                                                                                                                                                                  </v>
          </cell>
          <cell r="C643" t="str">
            <v xml:space="preserve">UN    </v>
          </cell>
          <cell r="D643">
            <v>59.85</v>
          </cell>
        </row>
        <row r="644">
          <cell r="A644">
            <v>39195</v>
          </cell>
          <cell r="B644" t="str">
            <v xml:space="preserve">BUCHA DE REDUCAO EM ALUMINIO, COM ROSCA, DE 2" X 1 1/2", PARA ELETRODUTO                                                                                                                                                                                                                                                                                                                                                                                                                                  </v>
          </cell>
          <cell r="C644" t="str">
            <v xml:space="preserve">UN    </v>
          </cell>
          <cell r="D644">
            <v>34.54</v>
          </cell>
        </row>
        <row r="645">
          <cell r="A645">
            <v>39194</v>
          </cell>
          <cell r="B645" t="str">
            <v xml:space="preserve">BUCHA DE REDUCAO EM ALUMINIO, COM ROSCA, DE 2" X 1 1/4", PARA ELETRODUTO                                                                                                                                                                                                                                                                                                                                                                                                                                  </v>
          </cell>
          <cell r="C645" t="str">
            <v xml:space="preserve">UN    </v>
          </cell>
          <cell r="D645">
            <v>36.97</v>
          </cell>
        </row>
        <row r="646">
          <cell r="A646">
            <v>39193</v>
          </cell>
          <cell r="B646" t="str">
            <v xml:space="preserve">BUCHA DE REDUCAO EM ALUMINIO, COM ROSCA, DE 2" X 1", PARA ELETRODUTO                                                                                                                                                                                                                                                                                                                                                                                                                                      </v>
          </cell>
          <cell r="C646" t="str">
            <v xml:space="preserve">UN    </v>
          </cell>
          <cell r="D646">
            <v>40.520000000000003</v>
          </cell>
        </row>
        <row r="647">
          <cell r="A647">
            <v>39192</v>
          </cell>
          <cell r="B647" t="str">
            <v xml:space="preserve">BUCHA DE REDUCAO EM ALUMINIO, COM ROSCA, DE 2" X 3/4", PARA ELETRODUTO                                                                                                                                                                                                                                                                                                                                                                                                                                    </v>
          </cell>
          <cell r="C647" t="str">
            <v xml:space="preserve">UN    </v>
          </cell>
          <cell r="D647">
            <v>42.15</v>
          </cell>
        </row>
        <row r="648">
          <cell r="A648">
            <v>39920</v>
          </cell>
          <cell r="B648" t="str">
            <v xml:space="preserve">BUCHA DE REDUCAO EM ALUMINIO, COM ROSCA, DE 3/4" X 1/2",  PARA ELETRODUTO                                                                                                                                                                                                                                                                                                                                                                                                                                 </v>
          </cell>
          <cell r="C648" t="str">
            <v xml:space="preserve">UN    </v>
          </cell>
          <cell r="D648">
            <v>5.0999999999999996</v>
          </cell>
        </row>
        <row r="649">
          <cell r="A649">
            <v>39201</v>
          </cell>
          <cell r="B649" t="str">
            <v xml:space="preserve">BUCHA DE REDUCAO EM ALUMINIO, COM ROSCA, DE 3" X 1 1/2", PARA ELETRODUTO                                                                                                                                                                                                                                                                                                                                                                                                                                  </v>
          </cell>
          <cell r="C649" t="str">
            <v xml:space="preserve">UN    </v>
          </cell>
          <cell r="D649">
            <v>74.349999999999994</v>
          </cell>
        </row>
        <row r="650">
          <cell r="A650">
            <v>39200</v>
          </cell>
          <cell r="B650" t="str">
            <v xml:space="preserve">BUCHA DE REDUCAO EM ALUMINIO, COM ROSCA, DE 3" X 1 1/4", PARA ELETRODUTO                                                                                                                                                                                                                                                                                                                                                                                                                                  </v>
          </cell>
          <cell r="C650" t="str">
            <v xml:space="preserve">UN    </v>
          </cell>
          <cell r="D650">
            <v>74.95</v>
          </cell>
        </row>
        <row r="651">
          <cell r="A651">
            <v>39203</v>
          </cell>
          <cell r="B651" t="str">
            <v xml:space="preserve">BUCHA DE REDUCAO EM ALUMINIO, COM ROSCA, DE 3" X 2 1/2", PARA ELETRODUTO                                                                                                                                                                                                                                                                                                                                                                                                                                  </v>
          </cell>
          <cell r="C651" t="str">
            <v xml:space="preserve">UN    </v>
          </cell>
          <cell r="D651">
            <v>60.52</v>
          </cell>
        </row>
        <row r="652">
          <cell r="A652">
            <v>39202</v>
          </cell>
          <cell r="B652" t="str">
            <v xml:space="preserve">BUCHA DE REDUCAO EM ALUMINIO, COM ROSCA, DE 3" X 2", PARA ELETRODUTO                                                                                                                                                                                                                                                                                                                                                                                                                                      </v>
          </cell>
          <cell r="C652" t="str">
            <v xml:space="preserve">UN    </v>
          </cell>
          <cell r="D652">
            <v>71.09</v>
          </cell>
        </row>
        <row r="653">
          <cell r="A653">
            <v>39205</v>
          </cell>
          <cell r="B653" t="str">
            <v xml:space="preserve">BUCHA DE REDUCAO EM ALUMINIO, COM ROSCA, DE 4" X 2 1/2", PARA ELETRODUTO                                                                                                                                                                                                                                                                                                                                                                                                                                  </v>
          </cell>
          <cell r="C653" t="str">
            <v xml:space="preserve">UN    </v>
          </cell>
          <cell r="D653">
            <v>118.61</v>
          </cell>
        </row>
        <row r="654">
          <cell r="A654">
            <v>39204</v>
          </cell>
          <cell r="B654" t="str">
            <v xml:space="preserve">BUCHA DE REDUCAO EM ALUMINIO, COM ROSCA, DE 4" X 2", PARA ELETRODUTO                                                                                                                                                                                                                                                                                                                                                                                                                                      </v>
          </cell>
          <cell r="C654" t="str">
            <v xml:space="preserve">UN    </v>
          </cell>
          <cell r="D654">
            <v>121.48</v>
          </cell>
        </row>
        <row r="655">
          <cell r="A655">
            <v>39206</v>
          </cell>
          <cell r="B655" t="str">
            <v xml:space="preserve">BUCHA DE REDUCAO EM ALUMINIO, COM ROSCA, DE 4" X 3", PARA ELETRODUTO                                                                                                                                                                                                                                                                                                                                                                                                                                      </v>
          </cell>
          <cell r="C655" t="str">
            <v xml:space="preserve">UN    </v>
          </cell>
          <cell r="D655">
            <v>115.24</v>
          </cell>
        </row>
        <row r="656">
          <cell r="A656">
            <v>798</v>
          </cell>
          <cell r="B656" t="str">
            <v xml:space="preserve">BUCHA DE REDUCAO PVC ROSCAVEL 3/4" X 1/2"                                                                                                                                                                                                                                                                                                                                                                                                                                                                 </v>
          </cell>
          <cell r="C656" t="str">
            <v xml:space="preserve">UN    </v>
          </cell>
          <cell r="D656">
            <v>1.18</v>
          </cell>
        </row>
        <row r="657">
          <cell r="A657">
            <v>797</v>
          </cell>
          <cell r="B657" t="str">
            <v xml:space="preserve">BUCHA DE REDUCAO PVC, ROSCAVEL 1 1/2" X 1"                                                                                                                                                                                                                                                                                                                                                                                                                                                                </v>
          </cell>
          <cell r="C657" t="str">
            <v xml:space="preserve">UN    </v>
          </cell>
          <cell r="D657">
            <v>8.6</v>
          </cell>
        </row>
        <row r="658">
          <cell r="A658">
            <v>796</v>
          </cell>
          <cell r="B658" t="str">
            <v xml:space="preserve">BUCHA DE REDUCAO PVC, ROSCAVEL, 1 1/2" X 3/4"                                                                                                                                                                                                                                                                                                                                                                                                                                                             </v>
          </cell>
          <cell r="C658" t="str">
            <v xml:space="preserve">UN    </v>
          </cell>
          <cell r="D658">
            <v>7.3</v>
          </cell>
        </row>
        <row r="659">
          <cell r="A659">
            <v>799</v>
          </cell>
          <cell r="B659" t="str">
            <v xml:space="preserve">BUCHA DE REDUCAO PVC, ROSCAVEL, 1" X 1/2"                                                                                                                                                                                                                                                                                                                                                                                                                                                                 </v>
          </cell>
          <cell r="C659" t="str">
            <v xml:space="preserve">UN    </v>
          </cell>
          <cell r="D659">
            <v>3.53</v>
          </cell>
        </row>
        <row r="660">
          <cell r="A660">
            <v>792</v>
          </cell>
          <cell r="B660" t="str">
            <v xml:space="preserve">BUCHA DE REDUCAO PVC, ROSCAVEL, 1" X 3/4"                                                                                                                                                                                                                                                                                                                                                                                                                                                                 </v>
          </cell>
          <cell r="C660" t="str">
            <v xml:space="preserve">UN    </v>
          </cell>
          <cell r="D660">
            <v>3.42</v>
          </cell>
        </row>
        <row r="661">
          <cell r="A661">
            <v>38001</v>
          </cell>
          <cell r="B661" t="str">
            <v xml:space="preserve">BUCHA DE REDUCAO, CPVC, SOLDAVEL, 22 X 15 MM, PARA AGUA QUENTE                                                                                                                                                                                                                                                                                                                                                                                                                                            </v>
          </cell>
          <cell r="C661" t="str">
            <v xml:space="preserve">UN    </v>
          </cell>
          <cell r="D661">
            <v>1.1299999999999999</v>
          </cell>
        </row>
        <row r="662">
          <cell r="A662">
            <v>38002</v>
          </cell>
          <cell r="B662" t="str">
            <v xml:space="preserve">BUCHA DE REDUCAO, CPVC, SOLDAVEL, 28 X 22 MM, PARA AGUA QUENTE                                                                                                                                                                                                                                                                                                                                                                                                                                            </v>
          </cell>
          <cell r="C662" t="str">
            <v xml:space="preserve">UN    </v>
          </cell>
          <cell r="D662">
            <v>3.95</v>
          </cell>
        </row>
        <row r="663">
          <cell r="A663">
            <v>38003</v>
          </cell>
          <cell r="B663" t="str">
            <v xml:space="preserve">BUCHA DE REDUCAO, CPVC, SOLDAVEL, 35 X 28 MM, PARA AGUA QUENTE                                                                                                                                                                                                                                                                                                                                                                                                                                            </v>
          </cell>
          <cell r="C663" t="str">
            <v xml:space="preserve">UN    </v>
          </cell>
          <cell r="D663">
            <v>27.01</v>
          </cell>
        </row>
        <row r="664">
          <cell r="A664">
            <v>38004</v>
          </cell>
          <cell r="B664" t="str">
            <v xml:space="preserve">BUCHA DE REDUCAO, CPVC, SOLDAVEL, 42 X 22 MM, PARA AGUA QUENTE                                                                                                                                                                                                                                                                                                                                                                                                                                            </v>
          </cell>
          <cell r="C664" t="str">
            <v xml:space="preserve">UN    </v>
          </cell>
          <cell r="D664">
            <v>31.07</v>
          </cell>
        </row>
        <row r="665">
          <cell r="A665">
            <v>44263</v>
          </cell>
          <cell r="B665" t="str">
            <v xml:space="preserve">BUCHA DE REDUCAO, CPVC, SOLDAVEL, 54 X 35 MM, PARA AGUA QUENTE                                                                                                                                                                                                                                                                                                                                                                                                                                            </v>
          </cell>
          <cell r="C665" t="str">
            <v xml:space="preserve">UN    </v>
          </cell>
          <cell r="D665">
            <v>55.77</v>
          </cell>
        </row>
        <row r="666">
          <cell r="A666">
            <v>36327</v>
          </cell>
          <cell r="B666" t="str">
            <v xml:space="preserve">BUCHA DE REDUCAO, PPR, DN 25 X 20 MM, PARA AGUA QUENTE PREDIAL                                                                                                                                                                                                                                                                                                                                                                                                                                            </v>
          </cell>
          <cell r="C666" t="str">
            <v xml:space="preserve">UN    </v>
          </cell>
          <cell r="D666">
            <v>4.5199999999999996</v>
          </cell>
        </row>
        <row r="667">
          <cell r="A667">
            <v>38992</v>
          </cell>
          <cell r="B667" t="str">
            <v xml:space="preserve">BUCHA DE REDUCAO, PPR, DN 32 X 25 MM, PARA AGUA QUENTE E FRIA PREDIAL                                                                                                                                                                                                                                                                                                                                                                                                                                     </v>
          </cell>
          <cell r="C667" t="str">
            <v xml:space="preserve">UN    </v>
          </cell>
          <cell r="D667">
            <v>5.49</v>
          </cell>
        </row>
        <row r="668">
          <cell r="A668">
            <v>38993</v>
          </cell>
          <cell r="B668" t="str">
            <v xml:space="preserve">BUCHA DE REDUCAO, PPR, DN 40 X 25 MM, PARA AGUA QUENTE E FRIA PREDIAL                                                                                                                                                                                                                                                                                                                                                                                                                                     </v>
          </cell>
          <cell r="C668" t="str">
            <v xml:space="preserve">UN    </v>
          </cell>
          <cell r="D668">
            <v>14.28</v>
          </cell>
        </row>
        <row r="669">
          <cell r="A669">
            <v>44175</v>
          </cell>
          <cell r="B669" t="str">
            <v xml:space="preserve">BUCHA DE REDUCAO, PPR, DN 50 X 25 MM, PARA AGUA QUENTE E FRIA PREDIAL                                                                                                                                                                                                                                                                                                                                                                                                                                     </v>
          </cell>
          <cell r="C669" t="str">
            <v xml:space="preserve">UN    </v>
          </cell>
          <cell r="D669">
            <v>24.91</v>
          </cell>
        </row>
        <row r="670">
          <cell r="A670">
            <v>44177</v>
          </cell>
          <cell r="B670" t="str">
            <v xml:space="preserve">BUCHA DE REDUCAO, PPR, DN 50 X 32 MM, PARA AGUA QUENTE E FRIA PREDIAL                                                                                                                                                                                                                                                                                                                                                                                                                                     </v>
          </cell>
          <cell r="C670" t="str">
            <v xml:space="preserve">UN    </v>
          </cell>
          <cell r="D670">
            <v>18.61</v>
          </cell>
        </row>
        <row r="671">
          <cell r="A671">
            <v>38418</v>
          </cell>
          <cell r="B671" t="str">
            <v xml:space="preserve">BUCHA DE REDUCAO, PVC, LONGA, SERIE R, DN 50 X 40 MM, PARA ESGOTO PREDIAL                                                                                                                                                                                                                                                                                                                                                                                                                                 </v>
          </cell>
          <cell r="C671" t="str">
            <v xml:space="preserve">UN    </v>
          </cell>
          <cell r="D671">
            <v>5.54</v>
          </cell>
        </row>
        <row r="672">
          <cell r="A672">
            <v>39178</v>
          </cell>
          <cell r="B672" t="str">
            <v xml:space="preserve">BUCHA EM ALUMINIO, COM ROSCA, DE  1 1/2", PARA ELETRODUTO                                                                                                                                                                                                                                                                                                                                                                                                                                                 </v>
          </cell>
          <cell r="C672" t="str">
            <v xml:space="preserve">UN    </v>
          </cell>
          <cell r="D672">
            <v>2.0499999999999998</v>
          </cell>
        </row>
        <row r="673">
          <cell r="A673">
            <v>39177</v>
          </cell>
          <cell r="B673" t="str">
            <v xml:space="preserve">BUCHA EM ALUMINIO, COM ROSCA, DE 1 1/4", PARA ELETRODUTO                                                                                                                                                                                                                                                                                                                                                                                                                                                  </v>
          </cell>
          <cell r="C673" t="str">
            <v xml:space="preserve">UN    </v>
          </cell>
          <cell r="D673">
            <v>1.85</v>
          </cell>
        </row>
        <row r="674">
          <cell r="A674">
            <v>39174</v>
          </cell>
          <cell r="B674" t="str">
            <v xml:space="preserve">BUCHA EM ALUMINIO, COM ROSCA, DE 1/2", PARA ELETRODUTO                                                                                                                                                                                                                                                                                                                                                                                                                                                    </v>
          </cell>
          <cell r="C674" t="str">
            <v xml:space="preserve">UN    </v>
          </cell>
          <cell r="D674">
            <v>0.92</v>
          </cell>
        </row>
        <row r="675">
          <cell r="A675">
            <v>39176</v>
          </cell>
          <cell r="B675" t="str">
            <v xml:space="preserve">BUCHA EM ALUMINIO, COM ROSCA, DE 1", PARA ELETRODUTO                                                                                                                                                                                                                                                                                                                                                                                                                                                      </v>
          </cell>
          <cell r="C675" t="str">
            <v xml:space="preserve">UN    </v>
          </cell>
          <cell r="D675">
            <v>1.21</v>
          </cell>
        </row>
        <row r="676">
          <cell r="A676">
            <v>39180</v>
          </cell>
          <cell r="B676" t="str">
            <v xml:space="preserve">BUCHA EM ALUMINIO, COM ROSCA, DE 2 1/2", PARA ELETRODUTO                                                                                                                                                                                                                                                                                                                                                                                                                                                  </v>
          </cell>
          <cell r="C676" t="str">
            <v xml:space="preserve">UN    </v>
          </cell>
          <cell r="D676">
            <v>5.57</v>
          </cell>
        </row>
        <row r="677">
          <cell r="A677">
            <v>39179</v>
          </cell>
          <cell r="B677" t="str">
            <v xml:space="preserve">BUCHA EM ALUMINIO, COM ROSCA, DE 2", PARA ELETRODUTO                                                                                                                                                                                                                                                                                                                                                                                                                                                      </v>
          </cell>
          <cell r="C677" t="str">
            <v xml:space="preserve">UN    </v>
          </cell>
          <cell r="D677">
            <v>4.93</v>
          </cell>
        </row>
        <row r="678">
          <cell r="A678">
            <v>39175</v>
          </cell>
          <cell r="B678" t="str">
            <v xml:space="preserve">BUCHA EM ALUMINIO, COM ROSCA, DE 3/4", PARA ELETRODUTO                                                                                                                                                                                                                                                                                                                                                                                                                                                    </v>
          </cell>
          <cell r="C678" t="str">
            <v xml:space="preserve">UN    </v>
          </cell>
          <cell r="D678">
            <v>1.1299999999999999</v>
          </cell>
        </row>
        <row r="679">
          <cell r="A679">
            <v>39217</v>
          </cell>
          <cell r="B679" t="str">
            <v xml:space="preserve">BUCHA EM ALUMINIO, COM ROSCA, DE 3/8", PARA ELETRODUTO                                                                                                                                                                                                                                                                                                                                                                                                                                                    </v>
          </cell>
          <cell r="C679" t="str">
            <v xml:space="preserve">UN    </v>
          </cell>
          <cell r="D679">
            <v>0.87</v>
          </cell>
        </row>
        <row r="680">
          <cell r="A680">
            <v>39181</v>
          </cell>
          <cell r="B680" t="str">
            <v xml:space="preserve">BUCHA EM ALUMINIO, COM ROSCA, DE 3", PARA ELETRODUTO                                                                                                                                                                                                                                                                                                                                                                                                                                                      </v>
          </cell>
          <cell r="C680" t="str">
            <v xml:space="preserve">UN    </v>
          </cell>
          <cell r="D680">
            <v>7.46</v>
          </cell>
        </row>
        <row r="681">
          <cell r="A681">
            <v>39182</v>
          </cell>
          <cell r="B681" t="str">
            <v xml:space="preserve">BUCHA EM ALUMINIO, COM ROSCA, DE 4", PARA ELETRODUTO                                                                                                                                                                                                                                                                                                                                                                                                                                                      </v>
          </cell>
          <cell r="C681" t="str">
            <v xml:space="preserve">UN    </v>
          </cell>
          <cell r="D681">
            <v>10.5</v>
          </cell>
        </row>
        <row r="682">
          <cell r="A682">
            <v>12616</v>
          </cell>
          <cell r="B682" t="str">
            <v xml:space="preserve">CABECEIRA DIREITA OU ESQUERDA, PVC, PARA CALHA PLUVIAL, DIAMETRO ENTRE *119 E 170* MM, PARA DRENAGEM PLUVIAL PREDIAL                                                                                                                                                                                                                                                                                                                                                                                      </v>
          </cell>
          <cell r="C682" t="str">
            <v xml:space="preserve">UN    </v>
          </cell>
          <cell r="D682">
            <v>17.11</v>
          </cell>
        </row>
        <row r="683">
          <cell r="A683">
            <v>1049</v>
          </cell>
          <cell r="B683" t="str">
            <v xml:space="preserve">CABECOTE PARA ENTRADA DE LINHA DE ALIMENTACAO PARA ELETRODUTO, EM LIGA DE ALUMINIO COM ACABAMENTO ANTI CORROSIVO, COM FIXACAO POR ENCAIXE LISO DE 360 GRAUS, DE 1 1/2"                                                                                                                                                                                                                                                                                                                                    </v>
          </cell>
          <cell r="C683" t="str">
            <v xml:space="preserve">UN    </v>
          </cell>
          <cell r="D683">
            <v>8.7799999999999994</v>
          </cell>
        </row>
        <row r="684">
          <cell r="A684">
            <v>1099</v>
          </cell>
          <cell r="B684" t="str">
            <v xml:space="preserve">CABECOTE PARA ENTRADA DE LINHA DE ALIMENTACAO PARA ELETRODUTO, EM LIGA DE ALUMINIO COM ACABAMENTO ANTI CORROSIVO, COM FIXACAO POR ENCAIXE LISO DE 360 GRAUS, DE 1 1/4"                                                                                                                                                                                                                                                                                                                                    </v>
          </cell>
          <cell r="C684" t="str">
            <v xml:space="preserve">UN    </v>
          </cell>
          <cell r="D684">
            <v>6.72</v>
          </cell>
        </row>
        <row r="685">
          <cell r="A685">
            <v>39678</v>
          </cell>
          <cell r="B685" t="str">
            <v xml:space="preserve">CABECOTE PARA ENTRADA DE LINHA DE ALIMENTACAO PARA ELETRODUTO, EM LIGA DE ALUMINIO COM ACABAMENTO ANTI CORROSIVO, COM FIXACAO POR ENCAIXE LISO DE 360 GRAUS, DE 1/2"                                                                                                                                                                                                                                                                                                                                      </v>
          </cell>
          <cell r="C685" t="str">
            <v xml:space="preserve">UN    </v>
          </cell>
          <cell r="D685">
            <v>2.71</v>
          </cell>
        </row>
        <row r="686">
          <cell r="A686">
            <v>1050</v>
          </cell>
          <cell r="B686" t="str">
            <v xml:space="preserve">CABECOTE PARA ENTRADA DE LINHA DE ALIMENTACAO PARA ELETRODUTO, EM LIGA DE ALUMINIO COM ACABAMENTO ANTI CORROSIVO, COM FIXACAO POR ENCAIXE LISO DE 360 GRAUS, DE 1"                                                                                                                                                                                                                                                                                                                                        </v>
          </cell>
          <cell r="C686" t="str">
            <v xml:space="preserve">UN    </v>
          </cell>
          <cell r="D686">
            <v>4.5999999999999996</v>
          </cell>
        </row>
        <row r="687">
          <cell r="A687">
            <v>1101</v>
          </cell>
          <cell r="B687" t="str">
            <v xml:space="preserve">CABECOTE PARA ENTRADA DE LINHA DE ALIMENTACAO PARA ELETRODUTO, EM LIGA DE ALUMINIO COM ACABAMENTO ANTI CORROSIVO, COM FIXACAO POR ENCAIXE LISO DE 360 GRAUS, DE 2 1/2"                                                                                                                                                                                                                                                                                                                                    </v>
          </cell>
          <cell r="C687" t="str">
            <v xml:space="preserve">UN    </v>
          </cell>
          <cell r="D687">
            <v>28.98</v>
          </cell>
        </row>
        <row r="688">
          <cell r="A688">
            <v>1100</v>
          </cell>
          <cell r="B688" t="str">
            <v xml:space="preserve">CABECOTE PARA ENTRADA DE LINHA DE ALIMENTACAO PARA ELETRODUTO, EM LIGA DE ALUMINIO COM ACABAMENTO ANTI CORROSIVO, COM FIXACAO POR ENCAIXE LISO DE 360 GRAUS, DE 2"                                                                                                                                                                                                                                                                                                                                        </v>
          </cell>
          <cell r="C688" t="str">
            <v xml:space="preserve">UN    </v>
          </cell>
          <cell r="D688">
            <v>14.95</v>
          </cell>
        </row>
        <row r="689">
          <cell r="A689">
            <v>39679</v>
          </cell>
          <cell r="B689" t="str">
            <v xml:space="preserve">CABECOTE PARA ENTRADA DE LINHA DE ALIMENTACAO PARA ELETRODUTO, EM LIGA DE ALUMINIO COM ACABAMENTO ANTI CORROSIVO, COM FIXACAO POR ENCAIXE LISO DE 360 GRAUS, DE 3 1/2"                                                                                                                                                                                                                                                                                                                                    </v>
          </cell>
          <cell r="C689" t="str">
            <v xml:space="preserve">UN    </v>
          </cell>
          <cell r="D689">
            <v>57.76</v>
          </cell>
        </row>
        <row r="690">
          <cell r="A690">
            <v>1098</v>
          </cell>
          <cell r="B690" t="str">
            <v xml:space="preserve">CABECOTE PARA ENTRADA DE LINHA DE ALIMENTACAO PARA ELETRODUTO, EM LIGA DE ALUMINIO COM ACABAMENTO ANTI CORROSIVO, COM FIXACAO POR ENCAIXE LISO DE 360 GRAUS, DE 3/4"                                                                                                                                                                                                                                                                                                                                      </v>
          </cell>
          <cell r="C690" t="str">
            <v xml:space="preserve">UN    </v>
          </cell>
          <cell r="D690">
            <v>3.58</v>
          </cell>
        </row>
        <row r="691">
          <cell r="A691">
            <v>1102</v>
          </cell>
          <cell r="B691" t="str">
            <v xml:space="preserve">CABECOTE PARA ENTRADA DE LINHA DE ALIMENTACAO PARA ELETRODUTO, EM LIGA DE ALUMINIO COM ACABAMENTO ANTI CORROSIVO, COM FIXACAO POR ENCAIXE LISO DE 360 GRAUS, DE 3"                                                                                                                                                                                                                                                                                                                                        </v>
          </cell>
          <cell r="C691" t="str">
            <v xml:space="preserve">UN    </v>
          </cell>
          <cell r="D691">
            <v>43.22</v>
          </cell>
        </row>
        <row r="692">
          <cell r="A692">
            <v>1051</v>
          </cell>
          <cell r="B692" t="str">
            <v xml:space="preserve">CABECOTE PARA ENTRADA DE LINHA DE ALIMENTACAO PARA ELETRODUTO, EM LIGA DE ALUMINIO COM ACABAMENTO ANTI CORROSIVO, COM FIXACAO POR ENCAIXE LISO DE 360 GRAUS, DE 4"                                                                                                                                                                                                                                                                                                                                        </v>
          </cell>
          <cell r="C692" t="str">
            <v xml:space="preserve">UN    </v>
          </cell>
          <cell r="D692">
            <v>62.82</v>
          </cell>
        </row>
        <row r="693">
          <cell r="A693">
            <v>37399</v>
          </cell>
          <cell r="B693" t="str">
            <v xml:space="preserve">CABIDE/GANCHO DE BANHEIRO SIMPLES EM METAL CROMADO                                                                                                                                                                                                                                                                                                                                                                                                                                                        </v>
          </cell>
          <cell r="C693" t="str">
            <v xml:space="preserve">UN    </v>
          </cell>
          <cell r="D693">
            <v>57.25</v>
          </cell>
        </row>
        <row r="694">
          <cell r="A694">
            <v>43834</v>
          </cell>
          <cell r="B694" t="str">
            <v xml:space="preserve">CABO COAXIAL RG11 95% DE MALHA                                                                                                                                                                                                                                                                                                                                                                                                                                                                            </v>
          </cell>
          <cell r="C694" t="str">
            <v xml:space="preserve">M     </v>
          </cell>
          <cell r="D694">
            <v>20.98</v>
          </cell>
        </row>
        <row r="695">
          <cell r="A695">
            <v>43835</v>
          </cell>
          <cell r="B695" t="str">
            <v xml:space="preserve">CABO COAXIAL RG59 95% DE MALHA                                                                                                                                                                                                                                                                                                                                                                                                                                                                            </v>
          </cell>
          <cell r="C695" t="str">
            <v xml:space="preserve">M     </v>
          </cell>
          <cell r="D695">
            <v>1.88</v>
          </cell>
        </row>
        <row r="696">
          <cell r="A696">
            <v>43833</v>
          </cell>
          <cell r="B696" t="str">
            <v xml:space="preserve">CABO COAXIAL RG6 95% DE MALHA                                                                                                                                                                                                                                                                                                                                                                                                                                                                             </v>
          </cell>
          <cell r="C696" t="str">
            <v xml:space="preserve">M     </v>
          </cell>
          <cell r="D696">
            <v>1.95</v>
          </cell>
        </row>
        <row r="697">
          <cell r="A697">
            <v>41955</v>
          </cell>
          <cell r="B697" t="str">
            <v xml:space="preserve">CABO DE ACO GALVANIZADO, DIAMETRO 12,7 MM (1/2"), COM ALMA DE ACO CABO INDEPENDENTE 6 X 25 F                                                                                                                                                                                                                                                                                                                                                                                                              </v>
          </cell>
          <cell r="C697" t="str">
            <v xml:space="preserve">KG    </v>
          </cell>
          <cell r="D697">
            <v>87.79</v>
          </cell>
        </row>
        <row r="698">
          <cell r="A698">
            <v>41953</v>
          </cell>
          <cell r="B698" t="str">
            <v xml:space="preserve">CABO DE ACO GALVANIZADO, DIAMETRO 12,7 MM (1/2"), COM ALMA DE FIBRA 6 X 25 F                                                                                                                                                                                                                                                                                                                                                                                                                              </v>
          </cell>
          <cell r="C698" t="str">
            <v xml:space="preserve">KG    </v>
          </cell>
          <cell r="D698">
            <v>83.78</v>
          </cell>
        </row>
        <row r="699">
          <cell r="A699">
            <v>41954</v>
          </cell>
          <cell r="B699" t="str">
            <v xml:space="preserve">CABO DE ACO GALVANIZADO, DIAMETRO 9,53 MM (3/8"), COM ALMA DE FIBRA 6 X 25 F                                                                                                                                                                                                                                                                                                                                                                                                                              </v>
          </cell>
          <cell r="C699" t="str">
            <v xml:space="preserve">KG    </v>
          </cell>
          <cell r="D699">
            <v>82.98</v>
          </cell>
        </row>
        <row r="700">
          <cell r="A700">
            <v>25004</v>
          </cell>
          <cell r="B700" t="str">
            <v xml:space="preserve">CABO DE ALUMINIO NU COM ALMA DE ACO, BITOLA 1/0 AWG                                                                                                                                                                                                                                                                                                                                                                                                                                                       </v>
          </cell>
          <cell r="C700" t="str">
            <v xml:space="preserve">KG    </v>
          </cell>
          <cell r="D700">
            <v>46.61</v>
          </cell>
        </row>
        <row r="701">
          <cell r="A701">
            <v>25002</v>
          </cell>
          <cell r="B701" t="str">
            <v xml:space="preserve">CABO DE ALUMINIO NU COM ALMA DE ACO, BITOLA 2 AWG                                                                                                                                                                                                                                                                                                                                                                                                                                                         </v>
          </cell>
          <cell r="C701" t="str">
            <v xml:space="preserve">KG    </v>
          </cell>
          <cell r="D701">
            <v>46.61</v>
          </cell>
        </row>
        <row r="702">
          <cell r="A702">
            <v>37409</v>
          </cell>
          <cell r="B702" t="str">
            <v xml:space="preserve">CABO DE ALUMINIO NU COM ALMA DE ACO, BITOLA 2/0 AWG                                                                                                                                                                                                                                                                                                                                                                                                                                                       </v>
          </cell>
          <cell r="C702" t="str">
            <v xml:space="preserve">KG    </v>
          </cell>
          <cell r="D702">
            <v>46.61</v>
          </cell>
        </row>
        <row r="703">
          <cell r="A703">
            <v>841</v>
          </cell>
          <cell r="B703" t="str">
            <v xml:space="preserve">CABO DE ALUMINIO NU COM ALMA DE ACO, BITOLA 4 AWG                                                                                                                                                                                                                                                                                                                                                                                                                                                         </v>
          </cell>
          <cell r="C703" t="str">
            <v xml:space="preserve">KG    </v>
          </cell>
          <cell r="D703">
            <v>47.18</v>
          </cell>
        </row>
        <row r="704">
          <cell r="A704">
            <v>25005</v>
          </cell>
          <cell r="B704" t="str">
            <v xml:space="preserve">CABO DE ALUMINIO NU SEM ALMA DE ACO, BITOLA 1/0 AWG                                                                                                                                                                                                                                                                                                                                                                                                                                                       </v>
          </cell>
          <cell r="C704" t="str">
            <v xml:space="preserve">KG    </v>
          </cell>
          <cell r="D704">
            <v>51.15</v>
          </cell>
        </row>
        <row r="705">
          <cell r="A705">
            <v>25003</v>
          </cell>
          <cell r="B705" t="str">
            <v xml:space="preserve">CABO DE ALUMINIO NU SEM ALMA DE ACO, BITOLA 2 AWG                                                                                                                                                                                                                                                                                                                                                                                                                                                         </v>
          </cell>
          <cell r="C705" t="str">
            <v xml:space="preserve">KG    </v>
          </cell>
          <cell r="D705">
            <v>51.92</v>
          </cell>
        </row>
        <row r="706">
          <cell r="A706">
            <v>37410</v>
          </cell>
          <cell r="B706" t="str">
            <v xml:space="preserve">CABO DE ALUMINIO NU SEM ALMA DE ACO, BITOLA 2/0 AWG                                                                                                                                                                                                                                                                                                                                                                                                                                                       </v>
          </cell>
          <cell r="C706" t="str">
            <v xml:space="preserve">KG    </v>
          </cell>
          <cell r="D706">
            <v>51.15</v>
          </cell>
        </row>
        <row r="707">
          <cell r="A707">
            <v>842</v>
          </cell>
          <cell r="B707" t="str">
            <v xml:space="preserve">CABO DE ALUMINIO NU SEM ALMA DE ACO, BITOLA 4 AWG                                                                                                                                                                                                                                                                                                                                                                                                                                                         </v>
          </cell>
          <cell r="C707" t="str">
            <v xml:space="preserve">KG    </v>
          </cell>
          <cell r="D707">
            <v>51.87</v>
          </cell>
        </row>
        <row r="708">
          <cell r="A708">
            <v>44391</v>
          </cell>
          <cell r="B708" t="str">
            <v xml:space="preserve">CABO DE COBRE FLEXIVEL NAO HALOGENADO, SEM EMISSAO DE FUMACA, 750V, SECAO NOMINAL 120 MM                                                                                                                                                                                                                                                                                                                                                                                                                  </v>
          </cell>
          <cell r="C708" t="str">
            <v xml:space="preserve">M     </v>
          </cell>
          <cell r="D708">
            <v>110.54</v>
          </cell>
        </row>
        <row r="709">
          <cell r="A709">
            <v>44388</v>
          </cell>
          <cell r="B709" t="str">
            <v xml:space="preserve">CABO DE COBRE FLEXIVEL NAO HALOGENADO, SEM EMISSAO DE FUMACA, 750V, SECAO NOMINAL 2,5 MM                                                                                                                                                                                                                                                                                                                                                                                                                  </v>
          </cell>
          <cell r="C709" t="str">
            <v xml:space="preserve">M     </v>
          </cell>
          <cell r="D709">
            <v>2.39</v>
          </cell>
        </row>
        <row r="710">
          <cell r="A710">
            <v>44392</v>
          </cell>
          <cell r="B710" t="str">
            <v xml:space="preserve">CABO DE COBRE FLEXIVEL NAO HALOGENADO, SEM EMISSAO DE FUMACA, 750V, SECAO NOMINAL 240 MM                                                                                                                                                                                                                                                                                                                                                                                                                  </v>
          </cell>
          <cell r="C710" t="str">
            <v xml:space="preserve">M     </v>
          </cell>
          <cell r="D710">
            <v>220.09</v>
          </cell>
        </row>
        <row r="711">
          <cell r="A711">
            <v>44390</v>
          </cell>
          <cell r="B711" t="str">
            <v xml:space="preserve">CABO DE COBRE FLEXIVEL NAO HALOGENADO, SEM EMISSAO DE FUMACA, 750V, SECAO NOMINAL 50 MM                                                                                                                                                                                                                                                                                                                                                                                                                   </v>
          </cell>
          <cell r="C711" t="str">
            <v xml:space="preserve">M     </v>
          </cell>
          <cell r="D711">
            <v>46.63</v>
          </cell>
        </row>
        <row r="712">
          <cell r="A712">
            <v>44389</v>
          </cell>
          <cell r="B712" t="str">
            <v xml:space="preserve">CABO DE COBRE FLEXIVEL NAO HALOGENADO, SEM EMISSAO DE FUMACA, 750V, SECAO NOMINAL 6,0 MM                                                                                                                                                                                                                                                                                                                                                                                                                  </v>
          </cell>
          <cell r="C712" t="str">
            <v xml:space="preserve">M     </v>
          </cell>
          <cell r="D712">
            <v>5.5</v>
          </cell>
        </row>
        <row r="713">
          <cell r="A713">
            <v>862</v>
          </cell>
          <cell r="B713" t="str">
            <v xml:space="preserve">CABO DE COBRE NU 10 MM2 MEIO-DURO                                                                                                                                                                                                                                                                                                                                                                                                                                                                         </v>
          </cell>
          <cell r="C713" t="str">
            <v xml:space="preserve">M     </v>
          </cell>
          <cell r="D713">
            <v>10.08</v>
          </cell>
        </row>
        <row r="714">
          <cell r="A714">
            <v>866</v>
          </cell>
          <cell r="B714" t="str">
            <v xml:space="preserve">CABO DE COBRE NU 120 MM2 MEIO-DURO                                                                                                                                                                                                                                                                                                                                                                                                                                                                        </v>
          </cell>
          <cell r="C714" t="str">
            <v xml:space="preserve">M     </v>
          </cell>
          <cell r="D714">
            <v>128.16</v>
          </cell>
        </row>
        <row r="715">
          <cell r="A715">
            <v>892</v>
          </cell>
          <cell r="B715" t="str">
            <v xml:space="preserve">CABO DE COBRE NU 150 MM2 MEIO-DURO                                                                                                                                                                                                                                                                                                                                                                                                                                                                        </v>
          </cell>
          <cell r="C715" t="str">
            <v xml:space="preserve">M     </v>
          </cell>
          <cell r="D715">
            <v>155.13</v>
          </cell>
        </row>
        <row r="716">
          <cell r="A716">
            <v>857</v>
          </cell>
          <cell r="B716" t="str">
            <v xml:space="preserve">CABO DE COBRE NU 16 MM2 MEIO-DURO                                                                                                                                                                                                                                                                                                                                                                                                                                                                         </v>
          </cell>
          <cell r="C716" t="str">
            <v xml:space="preserve">M     </v>
          </cell>
          <cell r="D716">
            <v>16.87</v>
          </cell>
        </row>
        <row r="717">
          <cell r="A717">
            <v>37404</v>
          </cell>
          <cell r="B717" t="str">
            <v xml:space="preserve">CABO DE COBRE NU 185 MM2 MEIO-DURO                                                                                                                                                                                                                                                                                                                                                                                                                                                                        </v>
          </cell>
          <cell r="C717" t="str">
            <v xml:space="preserve">M     </v>
          </cell>
          <cell r="D717">
            <v>179.49</v>
          </cell>
        </row>
        <row r="718">
          <cell r="A718">
            <v>868</v>
          </cell>
          <cell r="B718" t="str">
            <v xml:space="preserve">CABO DE COBRE NU 25 MM2 MEIO-DURO                                                                                                                                                                                                                                                                                                                                                                                                                                                                         </v>
          </cell>
          <cell r="C718" t="str">
            <v xml:space="preserve">M     </v>
          </cell>
          <cell r="D718">
            <v>24.04</v>
          </cell>
        </row>
        <row r="719">
          <cell r="A719">
            <v>863</v>
          </cell>
          <cell r="B719" t="str">
            <v xml:space="preserve">CABO DE COBRE NU 35 MM2 MEIO-DURO                                                                                                                                                                                                                                                                                                                                                                                                                                                                         </v>
          </cell>
          <cell r="C719" t="str">
            <v xml:space="preserve">M     </v>
          </cell>
          <cell r="D719">
            <v>35.409999999999997</v>
          </cell>
        </row>
        <row r="720">
          <cell r="A720">
            <v>867</v>
          </cell>
          <cell r="B720" t="str">
            <v xml:space="preserve">CABO DE COBRE NU 50 MM2 MEIO-DURO                                                                                                                                                                                                                                                                                                                                                                                                                                                                         </v>
          </cell>
          <cell r="C720" t="str">
            <v xml:space="preserve">M     </v>
          </cell>
          <cell r="D720">
            <v>50.45</v>
          </cell>
        </row>
        <row r="721">
          <cell r="A721">
            <v>864</v>
          </cell>
          <cell r="B721" t="str">
            <v xml:space="preserve">CABO DE COBRE NU 70 MM2 MEIO-DURO                                                                                                                                                                                                                                                                                                                                                                                                                                                                         </v>
          </cell>
          <cell r="C721" t="str">
            <v xml:space="preserve">M     </v>
          </cell>
          <cell r="D721">
            <v>66.64</v>
          </cell>
        </row>
        <row r="722">
          <cell r="A722">
            <v>865</v>
          </cell>
          <cell r="B722" t="str">
            <v xml:space="preserve">CABO DE COBRE NU 95 MM2 MEIO-DURO                                                                                                                                                                                                                                                                                                                                                                                                                                                                         </v>
          </cell>
          <cell r="C722" t="str">
            <v xml:space="preserve">M     </v>
          </cell>
          <cell r="D722">
            <v>95.85</v>
          </cell>
        </row>
        <row r="723">
          <cell r="A723">
            <v>993</v>
          </cell>
          <cell r="B723" t="str">
            <v xml:space="preserve">CABO DE COBRE, FLEXIVEL, CLASSE 4 OU 5, ISOLACAO EM PVC/A, ANTICHAMA BWF-B, COBERTURA PVC-ST1, ANTICHAMA BWF-B, 1 CONDUTOR, 0,6/1 KV, SECAO NOMINAL 1,5 MM2                                                                                                                                                                                                                                                                                                                                               </v>
          </cell>
          <cell r="C723" t="str">
            <v xml:space="preserve">M     </v>
          </cell>
          <cell r="D723">
            <v>1.82</v>
          </cell>
        </row>
        <row r="724">
          <cell r="A724">
            <v>1020</v>
          </cell>
          <cell r="B724" t="str">
            <v xml:space="preserve">CABO DE COBRE, FLEXIVEL, CLASSE 4 OU 5, ISOLACAO EM PVC/A, ANTICHAMA BWF-B, COBERTURA PVC-ST1, ANTICHAMA BWF-B, 1 CONDUTOR, 0,6/1 KV, SECAO NOMINAL 10 MM2                                                                                                                                                                                                                                                                                                                                                </v>
          </cell>
          <cell r="C724" t="str">
            <v xml:space="preserve">M     </v>
          </cell>
          <cell r="D724">
            <v>9.3000000000000007</v>
          </cell>
        </row>
        <row r="725">
          <cell r="A725">
            <v>1017</v>
          </cell>
          <cell r="B725" t="str">
            <v xml:space="preserve">CABO DE COBRE, FLEXIVEL, CLASSE 4 OU 5, ISOLACAO EM PVC/A, ANTICHAMA BWF-B, COBERTURA PVC-ST1, ANTICHAMA BWF-B, 1 CONDUTOR, 0,6/1 KV, SECAO NOMINAL 120 MM2                                                                                                                                                                                                                                                                                                                                               </v>
          </cell>
          <cell r="C725" t="str">
            <v xml:space="preserve">M     </v>
          </cell>
          <cell r="D725">
            <v>113.97</v>
          </cell>
        </row>
        <row r="726">
          <cell r="A726">
            <v>999</v>
          </cell>
          <cell r="B726" t="str">
            <v xml:space="preserve">CABO DE COBRE, FLEXIVEL, CLASSE 4 OU 5, ISOLACAO EM PVC/A, ANTICHAMA BWF-B, COBERTURA PVC-ST1, ANTICHAMA BWF-B, 1 CONDUTOR, 0,6/1 KV, SECAO NOMINAL 150 MM2                                                                                                                                                                                                                                                                                                                                               </v>
          </cell>
          <cell r="C726" t="str">
            <v xml:space="preserve">M     </v>
          </cell>
          <cell r="D726">
            <v>138.07</v>
          </cell>
        </row>
        <row r="727">
          <cell r="A727">
            <v>995</v>
          </cell>
          <cell r="B727" t="str">
            <v xml:space="preserve">CABO DE COBRE, FLEXIVEL, CLASSE 4 OU 5, ISOLACAO EM PVC/A, ANTICHAMA BWF-B, COBERTURA PVC-ST1, ANTICHAMA BWF-B, 1 CONDUTOR, 0,6/1 KV, SECAO NOMINAL 16 MM2                                                                                                                                                                                                                                                                                                                                                </v>
          </cell>
          <cell r="C727" t="str">
            <v xml:space="preserve">M     </v>
          </cell>
          <cell r="D727">
            <v>14.81</v>
          </cell>
        </row>
        <row r="728">
          <cell r="A728">
            <v>1000</v>
          </cell>
          <cell r="B728" t="str">
            <v xml:space="preserve">CABO DE COBRE, FLEXIVEL, CLASSE 4 OU 5, ISOLACAO EM PVC/A, ANTICHAMA BWF-B, COBERTURA PVC-ST1, ANTICHAMA BWF-B, 1 CONDUTOR, 0,6/1 KV, SECAO NOMINAL 185 MM2                                                                                                                                                                                                                                                                                                                                               </v>
          </cell>
          <cell r="C728" t="str">
            <v xml:space="preserve">M     </v>
          </cell>
          <cell r="D728">
            <v>169.6</v>
          </cell>
        </row>
        <row r="729">
          <cell r="A729">
            <v>1022</v>
          </cell>
          <cell r="B729" t="str">
            <v xml:space="preserve">CABO DE COBRE, FLEXIVEL, CLASSE 4 OU 5, ISOLACAO EM PVC/A, ANTICHAMA BWF-B, COBERTURA PVC-ST1, ANTICHAMA BWF-B, 1 CONDUTOR, 0,6/1 KV, SECAO NOMINAL 2,5 MM2                                                                                                                                                                                                                                                                                                                                               </v>
          </cell>
          <cell r="C729" t="str">
            <v xml:space="preserve">M     </v>
          </cell>
          <cell r="D729">
            <v>2.54</v>
          </cell>
        </row>
        <row r="730">
          <cell r="A730">
            <v>1015</v>
          </cell>
          <cell r="B730" t="str">
            <v xml:space="preserve">CABO DE COBRE, FLEXIVEL, CLASSE 4 OU 5, ISOLACAO EM PVC/A, ANTICHAMA BWF-B, COBERTURA PVC-ST1, ANTICHAMA BWF-B, 1 CONDUTOR, 0,6/1 KV, SECAO NOMINAL 240 MM2                                                                                                                                                                                                                                                                                                                                               </v>
          </cell>
          <cell r="C730" t="str">
            <v xml:space="preserve">M     </v>
          </cell>
          <cell r="D730">
            <v>225.37</v>
          </cell>
        </row>
        <row r="731">
          <cell r="A731">
            <v>996</v>
          </cell>
          <cell r="B731" t="str">
            <v xml:space="preserve">CABO DE COBRE, FLEXIVEL, CLASSE 4 OU 5, ISOLACAO EM PVC/A, ANTICHAMA BWF-B, COBERTURA PVC-ST1, ANTICHAMA BWF-B, 1 CONDUTOR, 0,6/1 KV, SECAO NOMINAL 25 MM2                                                                                                                                                                                                                                                                                                                                                </v>
          </cell>
          <cell r="C731" t="str">
            <v xml:space="preserve">M     </v>
          </cell>
          <cell r="D731">
            <v>22.96</v>
          </cell>
        </row>
        <row r="732">
          <cell r="A732">
            <v>1001</v>
          </cell>
          <cell r="B732" t="str">
            <v xml:space="preserve">CABO DE COBRE, FLEXIVEL, CLASSE 4 OU 5, ISOLACAO EM PVC/A, ANTICHAMA BWF-B, COBERTURA PVC-ST1, ANTICHAMA BWF-B, 1 CONDUTOR, 0,6/1 KV, SECAO NOMINAL 300 MM2                                                                                                                                                                                                                                                                                                                                               </v>
          </cell>
          <cell r="C732" t="str">
            <v xml:space="preserve">M     </v>
          </cell>
          <cell r="D732">
            <v>292.41000000000003</v>
          </cell>
        </row>
        <row r="733">
          <cell r="A733">
            <v>1019</v>
          </cell>
          <cell r="B733" t="str">
            <v xml:space="preserve">CABO DE COBRE, FLEXIVEL, CLASSE 4 OU 5, ISOLACAO EM PVC/A, ANTICHAMA BWF-B, COBERTURA PVC-ST1, ANTICHAMA BWF-B, 1 CONDUTOR, 0,6/1 KV, SECAO NOMINAL 35 MM2                                                                                                                                                                                                                                                                                                                                                </v>
          </cell>
          <cell r="C733" t="str">
            <v xml:space="preserve">M     </v>
          </cell>
          <cell r="D733">
            <v>32.450000000000003</v>
          </cell>
        </row>
        <row r="734">
          <cell r="A734">
            <v>1021</v>
          </cell>
          <cell r="B734" t="str">
            <v xml:space="preserve">CABO DE COBRE, FLEXIVEL, CLASSE 4 OU 5, ISOLACAO EM PVC/A, ANTICHAMA BWF-B, COBERTURA PVC-ST1, ANTICHAMA BWF-B, 1 CONDUTOR, 0,6/1 KV, SECAO NOMINAL 4 MM2                                                                                                                                                                                                                                                                                                                                                 </v>
          </cell>
          <cell r="C734" t="str">
            <v xml:space="preserve">M     </v>
          </cell>
          <cell r="D734">
            <v>3.9</v>
          </cell>
        </row>
        <row r="735">
          <cell r="A735">
            <v>39249</v>
          </cell>
          <cell r="B735" t="str">
            <v xml:space="preserve">CABO DE COBRE, FLEXIVEL, CLASSE 4 OU 5, ISOLACAO EM PVC/A, ANTICHAMA BWF-B, COBERTURA PVC-ST1, ANTICHAMA BWF-B, 1 CONDUTOR, 0,6/1 KV, SECAO NOMINAL 400 MM2                                                                                                                                                                                                                                                                                                                                               </v>
          </cell>
          <cell r="C735" t="str">
            <v xml:space="preserve">M     </v>
          </cell>
          <cell r="D735">
            <v>393.17</v>
          </cell>
        </row>
        <row r="736">
          <cell r="A736">
            <v>1018</v>
          </cell>
          <cell r="B736" t="str">
            <v xml:space="preserve">CABO DE COBRE, FLEXIVEL, CLASSE 4 OU 5, ISOLACAO EM PVC/A, ANTICHAMA BWF-B, COBERTURA PVC-ST1, ANTICHAMA BWF-B, 1 CONDUTOR, 0,6/1 KV, SECAO NOMINAL 50 MM2                                                                                                                                                                                                                                                                                                                                                </v>
          </cell>
          <cell r="C736" t="str">
            <v xml:space="preserve">M     </v>
          </cell>
          <cell r="D736">
            <v>47.98</v>
          </cell>
        </row>
        <row r="737">
          <cell r="A737">
            <v>39250</v>
          </cell>
          <cell r="B737" t="str">
            <v xml:space="preserve">CABO DE COBRE, FLEXIVEL, CLASSE 4 OU 5, ISOLACAO EM PVC/A, ANTICHAMA BWF-B, COBERTURA PVC-ST1, ANTICHAMA BWF-B, 1 CONDUTOR, 0,6/1 KV, SECAO NOMINAL 500 MM2                                                                                                                                                                                                                                                                                                                                               </v>
          </cell>
          <cell r="C737" t="str">
            <v xml:space="preserve">M     </v>
          </cell>
          <cell r="D737">
            <v>470.31</v>
          </cell>
        </row>
        <row r="738">
          <cell r="A738">
            <v>994</v>
          </cell>
          <cell r="B738" t="str">
            <v xml:space="preserve">CABO DE COBRE, FLEXIVEL, CLASSE 4 OU 5, ISOLACAO EM PVC/A, ANTICHAMA BWF-B, COBERTURA PVC-ST1, ANTICHAMA BWF-B, 1 CONDUTOR, 0,6/1 KV, SECAO NOMINAL 6 MM2                                                                                                                                                                                                                                                                                                                                                 </v>
          </cell>
          <cell r="C738" t="str">
            <v xml:space="preserve">M     </v>
          </cell>
          <cell r="D738">
            <v>5.67</v>
          </cell>
        </row>
        <row r="739">
          <cell r="A739">
            <v>977</v>
          </cell>
          <cell r="B739" t="str">
            <v xml:space="preserve">CABO DE COBRE, FLEXIVEL, CLASSE 4 OU 5, ISOLACAO EM PVC/A, ANTICHAMA BWF-B, COBERTURA PVC-ST1, ANTICHAMA BWF-B, 1 CONDUTOR, 0,6/1 KV, SECAO NOMINAL 70 MM2                                                                                                                                                                                                                                                                                                                                                </v>
          </cell>
          <cell r="C739" t="str">
            <v xml:space="preserve">M     </v>
          </cell>
          <cell r="D739">
            <v>67.12</v>
          </cell>
        </row>
        <row r="740">
          <cell r="A740">
            <v>998</v>
          </cell>
          <cell r="B740" t="str">
            <v xml:space="preserve">CABO DE COBRE, FLEXIVEL, CLASSE 4 OU 5, ISOLACAO EM PVC/A, ANTICHAMA BWF-B, COBERTURA PVC-ST1, ANTICHAMA BWF-B, 1 CONDUTOR, 0,6/1 KV, SECAO NOMINAL 95 MM2                                                                                                                                                                                                                                                                                                                                                </v>
          </cell>
          <cell r="C740" t="str">
            <v xml:space="preserve">M     </v>
          </cell>
          <cell r="D740">
            <v>87.15</v>
          </cell>
        </row>
        <row r="741">
          <cell r="A741">
            <v>39251</v>
          </cell>
          <cell r="B741" t="str">
            <v xml:space="preserve">CABO DE COBRE, FLEXIVEL, CLASSE 4 OU 5, ISOLACAO EM PVC/A, ANTICHAMA BWF-B, 1 CONDUTOR, 450/750 V, SECAO NOMINAL 0,5 MM2                                                                                                                                                                                                                                                                                                                                                                                  </v>
          </cell>
          <cell r="C741" t="str">
            <v xml:space="preserve">M     </v>
          </cell>
          <cell r="D741">
            <v>0.63</v>
          </cell>
        </row>
        <row r="742">
          <cell r="A742">
            <v>1011</v>
          </cell>
          <cell r="B742" t="str">
            <v xml:space="preserve">CABO DE COBRE, FLEXIVEL, CLASSE 4 OU 5, ISOLACAO EM PVC/A, ANTICHAMA BWF-B, 1 CONDUTOR, 450/750 V, SECAO NOMINAL 0,75 MM2                                                                                                                                                                                                                                                                                                                                                                                 </v>
          </cell>
          <cell r="C742" t="str">
            <v xml:space="preserve">M     </v>
          </cell>
          <cell r="D742">
            <v>0.86</v>
          </cell>
        </row>
        <row r="743">
          <cell r="A743">
            <v>39252</v>
          </cell>
          <cell r="B743" t="str">
            <v xml:space="preserve">CABO DE COBRE, FLEXIVEL, CLASSE 4 OU 5, ISOLACAO EM PVC/A, ANTICHAMA BWF-B, 1 CONDUTOR, 450/750 V, SECAO NOMINAL 1,0 MM2                                                                                                                                                                                                                                                                                                                                                                                  </v>
          </cell>
          <cell r="C743" t="str">
            <v xml:space="preserve">M     </v>
          </cell>
          <cell r="D743">
            <v>1.1200000000000001</v>
          </cell>
        </row>
        <row r="744">
          <cell r="A744">
            <v>1013</v>
          </cell>
          <cell r="B744" t="str">
            <v xml:space="preserve">CABO DE COBRE, FLEXIVEL, CLASSE 4 OU 5, ISOLACAO EM PVC/A, ANTICHAMA BWF-B, 1 CONDUTOR, 450/750 V, SECAO NOMINAL 1,5 MM2                                                                                                                                                                                                                                                                                                                                                                                  </v>
          </cell>
          <cell r="C744" t="str">
            <v xml:space="preserve">M     </v>
          </cell>
          <cell r="D744">
            <v>1.35</v>
          </cell>
        </row>
        <row r="745">
          <cell r="A745">
            <v>980</v>
          </cell>
          <cell r="B745" t="str">
            <v xml:space="preserve">CABO DE COBRE, FLEXIVEL, CLASSE 4 OU 5, ISOLACAO EM PVC/A, ANTICHAMA BWF-B, 1 CONDUTOR, 450/750 V, SECAO NOMINAL 10 MM2                                                                                                                                                                                                                                                                                                                                                                                   </v>
          </cell>
          <cell r="C745" t="str">
            <v xml:space="preserve">M     </v>
          </cell>
          <cell r="D745">
            <v>9.75</v>
          </cell>
        </row>
        <row r="746">
          <cell r="A746">
            <v>39237</v>
          </cell>
          <cell r="B746" t="str">
            <v xml:space="preserve">CABO DE COBRE, FLEXIVEL, CLASSE 4 OU 5, ISOLACAO EM PVC/A, ANTICHAMA BWF-B, 1 CONDUTOR, 450/750 V, SECAO NOMINAL 120 MM2                                                                                                                                                                                                                                                                                                                                                                                  </v>
          </cell>
          <cell r="C746" t="str">
            <v xml:space="preserve">M     </v>
          </cell>
          <cell r="D746">
            <v>103.75</v>
          </cell>
        </row>
        <row r="747">
          <cell r="A747">
            <v>39238</v>
          </cell>
          <cell r="B747" t="str">
            <v xml:space="preserve">CABO DE COBRE, FLEXIVEL, CLASSE 4 OU 5, ISOLACAO EM PVC/A, ANTICHAMA BWF-B, 1 CONDUTOR, 450/750 V, SECAO NOMINAL 150 MM2                                                                                                                                                                                                                                                                                                                                                                                  </v>
          </cell>
          <cell r="C747" t="str">
            <v xml:space="preserve">M     </v>
          </cell>
          <cell r="D747">
            <v>130.85</v>
          </cell>
        </row>
        <row r="748">
          <cell r="A748">
            <v>979</v>
          </cell>
          <cell r="B748" t="str">
            <v xml:space="preserve">CABO DE COBRE, FLEXIVEL, CLASSE 4 OU 5, ISOLACAO EM PVC/A, ANTICHAMA BWF-B, 1 CONDUTOR, 450/750 V, SECAO NOMINAL 16 MM2                                                                                                                                                                                                                                                                                                                                                                                   </v>
          </cell>
          <cell r="C748" t="str">
            <v xml:space="preserve">M     </v>
          </cell>
          <cell r="D748">
            <v>13.93</v>
          </cell>
        </row>
        <row r="749">
          <cell r="A749">
            <v>39239</v>
          </cell>
          <cell r="B749" t="str">
            <v xml:space="preserve">CABO DE COBRE, FLEXIVEL, CLASSE 4 OU 5, ISOLACAO EM PVC/A, ANTICHAMA BWF-B, 1 CONDUTOR, 450/750 V, SECAO NOMINAL 185 MM2                                                                                                                                                                                                                                                                                                                                                                                  </v>
          </cell>
          <cell r="C749" t="str">
            <v xml:space="preserve">M     </v>
          </cell>
          <cell r="D749">
            <v>158.09</v>
          </cell>
        </row>
        <row r="750">
          <cell r="A750">
            <v>1014</v>
          </cell>
          <cell r="B750" t="str">
            <v xml:space="preserve">CABO DE COBRE, FLEXIVEL, CLASSE 4 OU 5, ISOLACAO EM PVC/A, ANTICHAMA BWF-B, 1 CONDUTOR, 450/750 V, SECAO NOMINAL 2,5 MM2                                                                                                                                                                                                                                                                                                                                                                                  </v>
          </cell>
          <cell r="C750" t="str">
            <v xml:space="preserve">M     </v>
          </cell>
          <cell r="D750">
            <v>2.14</v>
          </cell>
        </row>
        <row r="751">
          <cell r="A751">
            <v>39240</v>
          </cell>
          <cell r="B751" t="str">
            <v xml:space="preserve">CABO DE COBRE, FLEXIVEL, CLASSE 4 OU 5, ISOLACAO EM PVC/A, ANTICHAMA BWF-B, 1 CONDUTOR, 450/750 V, SECAO NOMINAL 240 MM2                                                                                                                                                                                                                                                                                                                                                                                  </v>
          </cell>
          <cell r="C751" t="str">
            <v xml:space="preserve">M     </v>
          </cell>
          <cell r="D751">
            <v>207.92</v>
          </cell>
        </row>
        <row r="752">
          <cell r="A752">
            <v>39232</v>
          </cell>
          <cell r="B752" t="str">
            <v xml:space="preserve">CABO DE COBRE, FLEXIVEL, CLASSE 4 OU 5, ISOLACAO EM PVC/A, ANTICHAMA BWF-B, 1 CONDUTOR, 450/750 V, SECAO NOMINAL 25 MM2                                                                                                                                                                                                                                                                                                                                                                                   </v>
          </cell>
          <cell r="C752" t="str">
            <v xml:space="preserve">M     </v>
          </cell>
          <cell r="D752">
            <v>21.82</v>
          </cell>
        </row>
        <row r="753">
          <cell r="A753">
            <v>39233</v>
          </cell>
          <cell r="B753" t="str">
            <v xml:space="preserve">CABO DE COBRE, FLEXIVEL, CLASSE 4 OU 5, ISOLACAO EM PVC/A, ANTICHAMA BWF-B, 1 CONDUTOR, 450/750 V, SECAO NOMINAL 35 MM2                                                                                                                                                                                                                                                                                                                                                                                   </v>
          </cell>
          <cell r="C753" t="str">
            <v xml:space="preserve">M     </v>
          </cell>
          <cell r="D753">
            <v>31.8</v>
          </cell>
        </row>
        <row r="754">
          <cell r="A754">
            <v>981</v>
          </cell>
          <cell r="B754" t="str">
            <v xml:space="preserve">CABO DE COBRE, FLEXIVEL, CLASSE 4 OU 5, ISOLACAO EM PVC/A, ANTICHAMA BWF-B, 1 CONDUTOR, 450/750 V, SECAO NOMINAL 4 MM2                                                                                                                                                                                                                                                                                                                                                                                    </v>
          </cell>
          <cell r="C754" t="str">
            <v xml:space="preserve">M     </v>
          </cell>
          <cell r="D754">
            <v>3.55</v>
          </cell>
        </row>
        <row r="755">
          <cell r="A755">
            <v>39234</v>
          </cell>
          <cell r="B755" t="str">
            <v xml:space="preserve">CABO DE COBRE, FLEXIVEL, CLASSE 4 OU 5, ISOLACAO EM PVC/A, ANTICHAMA BWF-B, 1 CONDUTOR, 450/750 V, SECAO NOMINAL 50 MM2                                                                                                                                                                                                                                                                                                                                                                                   </v>
          </cell>
          <cell r="C755" t="str">
            <v xml:space="preserve">M     </v>
          </cell>
          <cell r="D755">
            <v>44.27</v>
          </cell>
        </row>
        <row r="756">
          <cell r="A756">
            <v>982</v>
          </cell>
          <cell r="B756" t="str">
            <v xml:space="preserve">CABO DE COBRE, FLEXIVEL, CLASSE 4 OU 5, ISOLACAO EM PVC/A, ANTICHAMA BWF-B, 1 CONDUTOR, 450/750 V, SECAO NOMINAL 6 MM2                                                                                                                                                                                                                                                                                                                                                                                    </v>
          </cell>
          <cell r="C756" t="str">
            <v xml:space="preserve">M     </v>
          </cell>
          <cell r="D756">
            <v>5.0999999999999996</v>
          </cell>
        </row>
        <row r="757">
          <cell r="A757">
            <v>39235</v>
          </cell>
          <cell r="B757" t="str">
            <v xml:space="preserve">CABO DE COBRE, FLEXIVEL, CLASSE 4 OU 5, ISOLACAO EM PVC/A, ANTICHAMA BWF-B, 1 CONDUTOR, 450/750 V, SECAO NOMINAL 70 MM2                                                                                                                                                                                                                                                                                                                                                                                   </v>
          </cell>
          <cell r="C757" t="str">
            <v xml:space="preserve">M     </v>
          </cell>
          <cell r="D757">
            <v>65.3</v>
          </cell>
        </row>
        <row r="758">
          <cell r="A758">
            <v>39236</v>
          </cell>
          <cell r="B758" t="str">
            <v xml:space="preserve">CABO DE COBRE, FLEXIVEL, CLASSE 4 OU 5, ISOLACAO EM PVC/A, ANTICHAMA BWF-B, 1 CONDUTOR, 450/750 V, SECAO NOMINAL 95 MM2                                                                                                                                                                                                                                                                                                                                                                                   </v>
          </cell>
          <cell r="C758" t="str">
            <v xml:space="preserve">M     </v>
          </cell>
          <cell r="D758">
            <v>86.54</v>
          </cell>
        </row>
        <row r="759">
          <cell r="A759">
            <v>990</v>
          </cell>
          <cell r="B759" t="str">
            <v xml:space="preserve">CABO DE COBRE, RIGIDO, CLASSE 2, ISOLACAO EM PVC/A, ANTICHAMA BWF-B, 1 CONDUTOR, 450/750 V, SECAO NOMINAL 150 MM2                                                                                                                                                                                                                                                                                                                                                                                         </v>
          </cell>
          <cell r="C759" t="str">
            <v xml:space="preserve">M     </v>
          </cell>
          <cell r="D759">
            <v>153.55000000000001</v>
          </cell>
        </row>
        <row r="760">
          <cell r="A760">
            <v>39241</v>
          </cell>
          <cell r="B760" t="str">
            <v xml:space="preserve">CABO DE COBRE, RIGIDO, CLASSE 2, ISOLACAO EM PVC/A, ANTICHAMA BWF-B, 1 CONDUTOR, 450/750 V, SECAO NOMINAL 16 MM2                                                                                                                                                                                                                                                                                                                                                                                          </v>
          </cell>
          <cell r="C760" t="str">
            <v xml:space="preserve">M     </v>
          </cell>
          <cell r="D760">
            <v>15.12</v>
          </cell>
        </row>
        <row r="761">
          <cell r="A761">
            <v>1005</v>
          </cell>
          <cell r="B761" t="str">
            <v xml:space="preserve">CABO DE COBRE, RIGIDO, CLASSE 2, ISOLACAO EM PVC/A, ANTICHAMA BWF-B, 1 CONDUTOR, 450/750 V, SECAO NOMINAL 185 MM2                                                                                                                                                                                                                                                                                                                                                                                         </v>
          </cell>
          <cell r="C761" t="str">
            <v xml:space="preserve">M     </v>
          </cell>
          <cell r="D761">
            <v>191.18</v>
          </cell>
        </row>
        <row r="762">
          <cell r="A762">
            <v>991</v>
          </cell>
          <cell r="B762" t="str">
            <v xml:space="preserve">CABO DE COBRE, RIGIDO, CLASSE 2, ISOLACAO EM PVC/A, ANTICHAMA BWF-B, 1 CONDUTOR, 450/750 V, SECAO NOMINAL 240 MM2                                                                                                                                                                                                                                                                                                                                                                                         </v>
          </cell>
          <cell r="C762" t="str">
            <v xml:space="preserve">M     </v>
          </cell>
          <cell r="D762">
            <v>250.4</v>
          </cell>
        </row>
        <row r="763">
          <cell r="A763">
            <v>986</v>
          </cell>
          <cell r="B763" t="str">
            <v xml:space="preserve">CABO DE COBRE, RIGIDO, CLASSE 2, ISOLACAO EM PVC/A, ANTICHAMA BWF-B, 1 CONDUTOR, 450/750 V, SECAO NOMINAL 25 MM2                                                                                                                                                                                                                                                                                                                                                                                          </v>
          </cell>
          <cell r="C763" t="str">
            <v xml:space="preserve">M     </v>
          </cell>
          <cell r="D763">
            <v>23.88</v>
          </cell>
        </row>
        <row r="764">
          <cell r="A764">
            <v>987</v>
          </cell>
          <cell r="B764" t="str">
            <v xml:space="preserve">CABO DE COBRE, RIGIDO, CLASSE 2, ISOLACAO EM PVC/A, ANTICHAMA BWF-B, 1 CONDUTOR, 450/750 V, SECAO NOMINAL 35 MM2                                                                                                                                                                                                                                                                                                                                                                                          </v>
          </cell>
          <cell r="C764" t="str">
            <v xml:space="preserve">M     </v>
          </cell>
          <cell r="D764">
            <v>32.69</v>
          </cell>
        </row>
        <row r="765">
          <cell r="A765">
            <v>1007</v>
          </cell>
          <cell r="B765" t="str">
            <v xml:space="preserve">CABO DE COBRE, RIGIDO, CLASSE 2, ISOLACAO EM PVC/A, ANTICHAMA BWF-B, 1 CONDUTOR, 450/750 V, SECAO NOMINAL 50 MM2                                                                                                                                                                                                                                                                                                                                                                                          </v>
          </cell>
          <cell r="C765" t="str">
            <v xml:space="preserve">M     </v>
          </cell>
          <cell r="D765">
            <v>45.26</v>
          </cell>
        </row>
        <row r="766">
          <cell r="A766">
            <v>1008</v>
          </cell>
          <cell r="B766" t="str">
            <v xml:space="preserve">CABO DE COBRE, RIGIDO, CLASSE 2, ISOLACAO EM PVC/A, ANTICHAMA BWF-B, 1 CONDUTOR, 450/750 V, SECAO NOMINAL 6 MM2                                                                                                                                                                                                                                                                                                                                                                                           </v>
          </cell>
          <cell r="C766" t="str">
            <v xml:space="preserve">M     </v>
          </cell>
          <cell r="D766">
            <v>5.74</v>
          </cell>
        </row>
        <row r="767">
          <cell r="A767">
            <v>988</v>
          </cell>
          <cell r="B767" t="str">
            <v xml:space="preserve">CABO DE COBRE, RIGIDO, CLASSE 2, ISOLACAO EM PVC/A, ANTICHAMA BWF-B, 1 CONDUTOR, 450/750 V, SECAO NOMINAL 70 MM2                                                                                                                                                                                                                                                                                                                                                                                          </v>
          </cell>
          <cell r="C767" t="str">
            <v xml:space="preserve">M     </v>
          </cell>
          <cell r="D767">
            <v>62.4</v>
          </cell>
        </row>
        <row r="768">
          <cell r="A768">
            <v>989</v>
          </cell>
          <cell r="B768" t="str">
            <v xml:space="preserve">CABO DE COBRE, RIGIDO, CLASSE 2, ISOLACAO EM PVC/A, ANTICHAMA BWF-B, 1 CONDUTOR, 450/750 V, SECAO NOMINAL 95 MM2                                                                                                                                                                                                                                                                                                                                                                                          </v>
          </cell>
          <cell r="C768" t="str">
            <v xml:space="preserve">M     </v>
          </cell>
          <cell r="D768">
            <v>86.14</v>
          </cell>
        </row>
        <row r="769">
          <cell r="A769">
            <v>1006</v>
          </cell>
          <cell r="B769" t="str">
            <v xml:space="preserve">CABO DE COBRE, RIGIDO, CLASSE 2, ISOLACAO EM PVC, ANTI-CHAMA BWF-B, 1 CONDUTOR, 450/750 V, DIAMETRO 120 MM2                                                                                                                                                                                                                                                                                                                                                                                               </v>
          </cell>
          <cell r="C769" t="str">
            <v xml:space="preserve">M     </v>
          </cell>
          <cell r="D769">
            <v>115.48</v>
          </cell>
        </row>
        <row r="770">
          <cell r="A770">
            <v>43972</v>
          </cell>
          <cell r="B770" t="str">
            <v xml:space="preserve">CABO DE REDE, PAR TRANCADO U/UTP, 4 PARES, CATEGORIA 5E (CAT 5E), ISOLAMENTO PVC (CM)                                                                                                                                                                                                                                                                                                                                                                                                                     </v>
          </cell>
          <cell r="C770" t="str">
            <v xml:space="preserve">M     </v>
          </cell>
          <cell r="D770">
            <v>4</v>
          </cell>
        </row>
        <row r="771">
          <cell r="A771">
            <v>43971</v>
          </cell>
          <cell r="B771" t="str">
            <v xml:space="preserve">CABO DE REDE, PAR TRANCADO U/UTP, 4 PARES, CATEGORIA 5E (CAT 5E), ISOLAMENTO PVC (CMX)                                                                                                                                                                                                                                                                                                                                                                                                                    </v>
          </cell>
          <cell r="C771" t="str">
            <v xml:space="preserve">M     </v>
          </cell>
          <cell r="D771">
            <v>3.06</v>
          </cell>
        </row>
        <row r="772">
          <cell r="A772">
            <v>39598</v>
          </cell>
          <cell r="B772" t="str">
            <v xml:space="preserve">CABO DE REDE, PAR TRANCADO U/UTP, 4 PARES, CATEGORIA 5E (CAT 5E), ISOLAMENTO PVC (LSZH)                                                                                                                                                                                                                                                                                                                                                                                                                   </v>
          </cell>
          <cell r="C772" t="str">
            <v xml:space="preserve">M     </v>
          </cell>
          <cell r="D772">
            <v>5.67</v>
          </cell>
        </row>
        <row r="773">
          <cell r="A773">
            <v>43973</v>
          </cell>
          <cell r="B773" t="str">
            <v xml:space="preserve">CABO DE REDE, PAR TRANCADO U/UTP, 4 PARES, CATEGORIA 6 (CAT 6), ISOLAMENTO PVC (CM)                                                                                                                                                                                                                                                                                                                                                                                                                       </v>
          </cell>
          <cell r="C773" t="str">
            <v xml:space="preserve">M     </v>
          </cell>
          <cell r="D773">
            <v>4.1900000000000004</v>
          </cell>
        </row>
        <row r="774">
          <cell r="A774">
            <v>39599</v>
          </cell>
          <cell r="B774" t="str">
            <v xml:space="preserve">CABO DE REDE, PAR TRANCADO UTP, 4 PARES, CATEGORIA 6 (CAT 6), ISOLAMENTO PVC (LSZH)                                                                                                                                                                                                                                                                                                                                                                                                                       </v>
          </cell>
          <cell r="C774" t="str">
            <v xml:space="preserve">M     </v>
          </cell>
          <cell r="D774">
            <v>8.16</v>
          </cell>
        </row>
        <row r="775">
          <cell r="A775">
            <v>43832</v>
          </cell>
          <cell r="B775" t="str">
            <v xml:space="preserve">CABO ELETRONICO CATEGORIA 6A U/UTP 23AWG X 4P                                                                                                                                                                                                                                                                                                                                                                                                                                                             </v>
          </cell>
          <cell r="C775" t="str">
            <v xml:space="preserve">M     </v>
          </cell>
          <cell r="D775">
            <v>21.5</v>
          </cell>
        </row>
        <row r="776">
          <cell r="A776">
            <v>34602</v>
          </cell>
          <cell r="B776" t="str">
            <v xml:space="preserve">CABO FLEXIVEL PVC 750 V, 2 CONDUTORES DE 1,5 MM2                                                                                                                                                                                                                                                                                                                                                                                                                                                          </v>
          </cell>
          <cell r="C776" t="str">
            <v xml:space="preserve">M     </v>
          </cell>
          <cell r="D776">
            <v>3.95</v>
          </cell>
        </row>
        <row r="777">
          <cell r="A777">
            <v>34607</v>
          </cell>
          <cell r="B777" t="str">
            <v xml:space="preserve">CABO FLEXIVEL PVC 750 V, 2 CONDUTORES DE 4,0 MM2                                                                                                                                                                                                                                                                                                                                                                                                                                                          </v>
          </cell>
          <cell r="C777" t="str">
            <v xml:space="preserve">M     </v>
          </cell>
          <cell r="D777">
            <v>9.68</v>
          </cell>
        </row>
        <row r="778">
          <cell r="A778">
            <v>34609</v>
          </cell>
          <cell r="B778" t="str">
            <v xml:space="preserve">CABO FLEXIVEL PVC 750 V, 2 CONDUTORES DE 6,0 MM2                                                                                                                                                                                                                                                                                                                                                                                                                                                          </v>
          </cell>
          <cell r="C778" t="str">
            <v xml:space="preserve">M     </v>
          </cell>
          <cell r="D778">
            <v>14.08</v>
          </cell>
        </row>
        <row r="779">
          <cell r="A779">
            <v>34618</v>
          </cell>
          <cell r="B779" t="str">
            <v xml:space="preserve">CABO FLEXIVEL PVC 750 V, 3 CONDUTORES DE 1,5 MM2                                                                                                                                                                                                                                                                                                                                                                                                                                                          </v>
          </cell>
          <cell r="C779" t="str">
            <v xml:space="preserve">M     </v>
          </cell>
          <cell r="D779">
            <v>5.38</v>
          </cell>
        </row>
        <row r="780">
          <cell r="A780">
            <v>34621</v>
          </cell>
          <cell r="B780" t="str">
            <v xml:space="preserve">CABO FLEXIVEL PVC 750 V, 3 CONDUTORES DE 4,0 MM2                                                                                                                                                                                                                                                                                                                                                                                                                                                          </v>
          </cell>
          <cell r="C780" t="str">
            <v xml:space="preserve">M     </v>
          </cell>
          <cell r="D780">
            <v>13.35</v>
          </cell>
        </row>
        <row r="781">
          <cell r="A781">
            <v>34622</v>
          </cell>
          <cell r="B781" t="str">
            <v xml:space="preserve">CABO FLEXIVEL PVC 750 V, 3 CONDUTORES DE 6,0 MM2                                                                                                                                                                                                                                                                                                                                                                                                                                                          </v>
          </cell>
          <cell r="C781" t="str">
            <v xml:space="preserve">M     </v>
          </cell>
          <cell r="D781">
            <v>19.829999999999998</v>
          </cell>
        </row>
        <row r="782">
          <cell r="A782">
            <v>34624</v>
          </cell>
          <cell r="B782" t="str">
            <v xml:space="preserve">CABO FLEXIVEL PVC 750 V, 4 CONDUTORES DE 1,5 MM2                                                                                                                                                                                                                                                                                                                                                                                                                                                          </v>
          </cell>
          <cell r="C782" t="str">
            <v xml:space="preserve">M     </v>
          </cell>
          <cell r="D782">
            <v>7.19</v>
          </cell>
        </row>
        <row r="783">
          <cell r="A783">
            <v>34627</v>
          </cell>
          <cell r="B783" t="str">
            <v xml:space="preserve">CABO FLEXIVEL PVC 750 V, 4 CONDUTORES DE 4,0 MM2                                                                                                                                                                                                                                                                                                                                                                                                                                                          </v>
          </cell>
          <cell r="C783" t="str">
            <v xml:space="preserve">M     </v>
          </cell>
          <cell r="D783">
            <v>17.34</v>
          </cell>
        </row>
        <row r="784">
          <cell r="A784">
            <v>34629</v>
          </cell>
          <cell r="B784" t="str">
            <v xml:space="preserve">CABO FLEXIVEL PVC 750 V, 4 CONDUTORES DE 6,0 MM2                                                                                                                                                                                                                                                                                                                                                                                                                                                          </v>
          </cell>
          <cell r="C784" t="str">
            <v xml:space="preserve">M     </v>
          </cell>
          <cell r="D784">
            <v>26.49</v>
          </cell>
        </row>
        <row r="785">
          <cell r="A785">
            <v>39257</v>
          </cell>
          <cell r="B785" t="str">
            <v xml:space="preserve">CABO MULTIPOLAR DE COBRE, FLEXIVEL, CLASSE 4 OU 5, ISOLACAO EM HEPR, COBERTURA EM PVC-ST2, ANTICHAMA BWF-B, 0,6/1 KV, 3 CONDUTORES DE 1,5 MM2                                                                                                                                                                                                                                                                                                                                                             </v>
          </cell>
          <cell r="C785" t="str">
            <v xml:space="preserve">M     </v>
          </cell>
          <cell r="D785">
            <v>5.39</v>
          </cell>
        </row>
        <row r="786">
          <cell r="A786">
            <v>39261</v>
          </cell>
          <cell r="B786" t="str">
            <v xml:space="preserve">CABO MULTIPOLAR DE COBRE, FLEXIVEL, CLASSE 4 OU 5, ISOLACAO EM HEPR, COBERTURA EM PVC-ST2, ANTICHAMA BWF-B, 0,6/1 KV, 3 CONDUTORES DE 10 MM2                                                                                                                                                                                                                                                                                                                                                              </v>
          </cell>
          <cell r="C786" t="str">
            <v xml:space="preserve">M     </v>
          </cell>
          <cell r="D786">
            <v>30.87</v>
          </cell>
        </row>
        <row r="787">
          <cell r="A787">
            <v>39268</v>
          </cell>
          <cell r="B787" t="str">
            <v xml:space="preserve">CABO MULTIPOLAR DE COBRE, FLEXIVEL, CLASSE 4 OU 5, ISOLACAO EM HEPR, COBERTURA EM PVC-ST2, ANTICHAMA BWF-B, 0,6/1 KV, 3 CONDUTORES DE 120 MM2                                                                                                                                                                                                                                                                                                                                                             </v>
          </cell>
          <cell r="C787" t="str">
            <v xml:space="preserve">M     </v>
          </cell>
          <cell r="D787">
            <v>482.52</v>
          </cell>
        </row>
        <row r="788">
          <cell r="A788">
            <v>39262</v>
          </cell>
          <cell r="B788" t="str">
            <v xml:space="preserve">CABO MULTIPOLAR DE COBRE, FLEXIVEL, CLASSE 4 OU 5, ISOLACAO EM HEPR, COBERTURA EM PVC-ST2, ANTICHAMA BWF-B, 0,6/1 KV, 3 CONDUTORES DE 16 MM2                                                                                                                                                                                                                                                                                                                                                              </v>
          </cell>
          <cell r="C788" t="str">
            <v xml:space="preserve">M     </v>
          </cell>
          <cell r="D788">
            <v>49.16</v>
          </cell>
        </row>
        <row r="789">
          <cell r="A789">
            <v>39258</v>
          </cell>
          <cell r="B789" t="str">
            <v xml:space="preserve">CABO MULTIPOLAR DE COBRE, FLEXIVEL, CLASSE 4 OU 5, ISOLACAO EM HEPR, COBERTURA EM PVC-ST2, ANTICHAMA BWF-B, 0,6/1 KV, 3 CONDUTORES DE 2,5 MM2                                                                                                                                                                                                                                                                                                                                                             </v>
          </cell>
          <cell r="C789" t="str">
            <v xml:space="preserve">M     </v>
          </cell>
          <cell r="D789">
            <v>8.1300000000000008</v>
          </cell>
        </row>
        <row r="790">
          <cell r="A790">
            <v>39263</v>
          </cell>
          <cell r="B790" t="str">
            <v xml:space="preserve">CABO MULTIPOLAR DE COBRE, FLEXIVEL, CLASSE 4 OU 5, ISOLACAO EM HEPR, COBERTURA EM PVC-ST2, ANTICHAMA BWF-B, 0,6/1 KV, 3 CONDUTORES DE 25 MM2                                                                                                                                                                                                                                                                                                                                                              </v>
          </cell>
          <cell r="C790" t="str">
            <v xml:space="preserve">M     </v>
          </cell>
          <cell r="D790">
            <v>85</v>
          </cell>
        </row>
        <row r="791">
          <cell r="A791">
            <v>39264</v>
          </cell>
          <cell r="B791" t="str">
            <v xml:space="preserve">CABO MULTIPOLAR DE COBRE, FLEXIVEL, CLASSE 4 OU 5, ISOLACAO EM HEPR, COBERTURA EM PVC-ST2, ANTICHAMA BWF-B, 0,6/1 KV, 3 CONDUTORES DE 35 MM2                                                                                                                                                                                                                                                                                                                                                              </v>
          </cell>
          <cell r="C791" t="str">
            <v xml:space="preserve">M     </v>
          </cell>
          <cell r="D791">
            <v>117.75</v>
          </cell>
        </row>
        <row r="792">
          <cell r="A792">
            <v>39259</v>
          </cell>
          <cell r="B792" t="str">
            <v xml:space="preserve">CABO MULTIPOLAR DE COBRE, FLEXIVEL, CLASSE 4 OU 5, ISOLACAO EM HEPR, COBERTURA EM PVC-ST2, ANTICHAMA BWF-B, 0,6/1 KV, 3 CONDUTORES DE 4 MM2                                                                                                                                                                                                                                                                                                                                                               </v>
          </cell>
          <cell r="C792" t="str">
            <v xml:space="preserve">M     </v>
          </cell>
          <cell r="D792">
            <v>12.51</v>
          </cell>
        </row>
        <row r="793">
          <cell r="A793">
            <v>39265</v>
          </cell>
          <cell r="B793" t="str">
            <v xml:space="preserve">CABO MULTIPOLAR DE COBRE, FLEXIVEL, CLASSE 4 OU 5, ISOLACAO EM HEPR, COBERTURA EM PVC-ST2, ANTICHAMA BWF-B, 0,6/1 KV, 3 CONDUTORES DE 50 MM2                                                                                                                                                                                                                                                                                                                                                              </v>
          </cell>
          <cell r="C793" t="str">
            <v xml:space="preserve">M     </v>
          </cell>
          <cell r="D793">
            <v>159.87</v>
          </cell>
        </row>
        <row r="794">
          <cell r="A794">
            <v>39260</v>
          </cell>
          <cell r="B794" t="str">
            <v xml:space="preserve">CABO MULTIPOLAR DE COBRE, FLEXIVEL, CLASSE 4 OU 5, ISOLACAO EM HEPR, COBERTURA EM PVC-ST2, ANTICHAMA BWF-B, 0,6/1 KV, 3 CONDUTORES DE 6 MM2                                                                                                                                                                                                                                                                                                                                                               </v>
          </cell>
          <cell r="C794" t="str">
            <v xml:space="preserve">M     </v>
          </cell>
          <cell r="D794">
            <v>19.16</v>
          </cell>
        </row>
        <row r="795">
          <cell r="A795">
            <v>39266</v>
          </cell>
          <cell r="B795" t="str">
            <v xml:space="preserve">CABO MULTIPOLAR DE COBRE, FLEXIVEL, CLASSE 4 OU 5, ISOLACAO EM HEPR, COBERTURA EM PVC-ST2, ANTICHAMA BWF-B, 0,6/1 KV, 3 CONDUTORES DE 70 MM2                                                                                                                                                                                                                                                                                                                                                              </v>
          </cell>
          <cell r="C795" t="str">
            <v xml:space="preserve">M     </v>
          </cell>
          <cell r="D795">
            <v>241.24</v>
          </cell>
        </row>
        <row r="796">
          <cell r="A796">
            <v>39267</v>
          </cell>
          <cell r="B796" t="str">
            <v xml:space="preserve">CABO MULTIPOLAR DE COBRE, FLEXIVEL, CLASSE 4 OU 5, ISOLACAO EM HEPR, COBERTURA EM PVC-ST2, ANTICHAMA BWF-B, 0,6/1 KV, 3 CONDUTORES DE 95 MM2                                                                                                                                                                                                                                                                                                                                                              </v>
          </cell>
          <cell r="C796" t="str">
            <v xml:space="preserve">M     </v>
          </cell>
          <cell r="D796">
            <v>301.61</v>
          </cell>
        </row>
        <row r="797">
          <cell r="A797">
            <v>11901</v>
          </cell>
          <cell r="B797" t="str">
            <v xml:space="preserve">CABO TELEFONICO CCI 50, 1 PAR, USO INTERNO, SEM BLINDAGEM                                                                                                                                                                                                                                                                                                                                                                                                                                                 </v>
          </cell>
          <cell r="C797" t="str">
            <v xml:space="preserve">M     </v>
          </cell>
          <cell r="D797">
            <v>0.73</v>
          </cell>
        </row>
        <row r="798">
          <cell r="A798">
            <v>11902</v>
          </cell>
          <cell r="B798" t="str">
            <v xml:space="preserve">CABO TELEFONICO CCI 50, 2 PARES, USO INTERNO, SEM BLINDAGEM                                                                                                                                                                                                                                                                                                                                                                                                                                               </v>
          </cell>
          <cell r="C798" t="str">
            <v xml:space="preserve">M     </v>
          </cell>
          <cell r="D798">
            <v>1.41</v>
          </cell>
        </row>
        <row r="799">
          <cell r="A799">
            <v>11903</v>
          </cell>
          <cell r="B799" t="str">
            <v xml:space="preserve">CABO TELEFONICO CCI 50, 3 PARES, USO INTERNO, SEM BLINDAGEM                                                                                                                                                                                                                                                                                                                                                                                                                                               </v>
          </cell>
          <cell r="C799" t="str">
            <v xml:space="preserve">M     </v>
          </cell>
          <cell r="D799">
            <v>1.49</v>
          </cell>
        </row>
        <row r="800">
          <cell r="A800">
            <v>11904</v>
          </cell>
          <cell r="B800" t="str">
            <v xml:space="preserve">CABO TELEFONICO CCI 50, 4 PARES, USO INTERNO, SEM BLINDAGEM                                                                                                                                                                                                                                                                                                                                                                                                                                               </v>
          </cell>
          <cell r="C800" t="str">
            <v xml:space="preserve">M     </v>
          </cell>
          <cell r="D800">
            <v>2.2599999999999998</v>
          </cell>
        </row>
        <row r="801">
          <cell r="A801">
            <v>11905</v>
          </cell>
          <cell r="B801" t="str">
            <v xml:space="preserve">CABO TELEFONICO CCI 50, 5 PARES, USO INTERNO, SEM BLINDAGEM                                                                                                                                                                                                                                                                                                                                                                                                                                               </v>
          </cell>
          <cell r="C801" t="str">
            <v xml:space="preserve">M     </v>
          </cell>
          <cell r="D801">
            <v>2.75</v>
          </cell>
        </row>
        <row r="802">
          <cell r="A802">
            <v>11906</v>
          </cell>
          <cell r="B802" t="str">
            <v xml:space="preserve">CABO TELEFONICO CCI 50, 6 PARES, USO INTERNO, SEM BLINDAGEM                                                                                                                                                                                                                                                                                                                                                                                                                                               </v>
          </cell>
          <cell r="C802" t="str">
            <v xml:space="preserve">M     </v>
          </cell>
          <cell r="D802">
            <v>3.5</v>
          </cell>
        </row>
        <row r="803">
          <cell r="A803">
            <v>11919</v>
          </cell>
          <cell r="B803" t="str">
            <v xml:space="preserve">CABO TELEFONICO CI 50, 10 PARES, USO INTERNO                                                                                                                                                                                                                                                                                                                                                                                                                                                              </v>
          </cell>
          <cell r="C803" t="str">
            <v xml:space="preserve">M     </v>
          </cell>
          <cell r="D803">
            <v>6.42</v>
          </cell>
        </row>
        <row r="804">
          <cell r="A804">
            <v>11920</v>
          </cell>
          <cell r="B804" t="str">
            <v xml:space="preserve">CABO TELEFONICO CI 50, 20 PARES, USO INTERNO                                                                                                                                                                                                                                                                                                                                                                                                                                                              </v>
          </cell>
          <cell r="C804" t="str">
            <v xml:space="preserve">M     </v>
          </cell>
          <cell r="D804">
            <v>12.19</v>
          </cell>
        </row>
        <row r="805">
          <cell r="A805">
            <v>11924</v>
          </cell>
          <cell r="B805" t="str">
            <v xml:space="preserve">CABO TELEFONICO CI 50, 200 PARES, USO INTERNO                                                                                                                                                                                                                                                                                                                                                                                                                                                             </v>
          </cell>
          <cell r="C805" t="str">
            <v xml:space="preserve">M     </v>
          </cell>
          <cell r="D805">
            <v>102.37</v>
          </cell>
        </row>
        <row r="806">
          <cell r="A806">
            <v>11921</v>
          </cell>
          <cell r="B806" t="str">
            <v xml:space="preserve">CABO TELEFONICO CI 50, 30 PARES, USO INTERNO                                                                                                                                                                                                                                                                                                                                                                                                                                                              </v>
          </cell>
          <cell r="C806" t="str">
            <v xml:space="preserve">M     </v>
          </cell>
          <cell r="D806">
            <v>17.84</v>
          </cell>
        </row>
        <row r="807">
          <cell r="A807">
            <v>11922</v>
          </cell>
          <cell r="B807" t="str">
            <v xml:space="preserve">CABO TELEFONICO CI 50, 50 PARES, USO INTERNO                                                                                                                                                                                                                                                                                                                                                                                                                                                              </v>
          </cell>
          <cell r="C807" t="str">
            <v xml:space="preserve">M     </v>
          </cell>
          <cell r="D807">
            <v>28.85</v>
          </cell>
        </row>
        <row r="808">
          <cell r="A808">
            <v>11923</v>
          </cell>
          <cell r="B808" t="str">
            <v xml:space="preserve">CABO TELEFONICO CI 50, 75 PARES, USO INTERNO                                                                                                                                                                                                                                                                                                                                                                                                                                                              </v>
          </cell>
          <cell r="C808" t="str">
            <v xml:space="preserve">M     </v>
          </cell>
          <cell r="D808">
            <v>42.24</v>
          </cell>
        </row>
        <row r="809">
          <cell r="A809">
            <v>11916</v>
          </cell>
          <cell r="B809" t="str">
            <v xml:space="preserve">CABO TELEFONICO CTP - APL - 50, 10 PARES, USO EXTERNO                                                                                                                                                                                                                                                                                                                                                                                                                                                     </v>
          </cell>
          <cell r="C809" t="str">
            <v xml:space="preserve">M     </v>
          </cell>
          <cell r="D809">
            <v>8.7799999999999994</v>
          </cell>
        </row>
        <row r="810">
          <cell r="A810">
            <v>11914</v>
          </cell>
          <cell r="B810" t="str">
            <v xml:space="preserve">CABO TELEFONICO CTP - APL - 50, 100 PARES, USO EXTERNO                                                                                                                                                                                                                                                                                                                                                                                                                                                    </v>
          </cell>
          <cell r="C810" t="str">
            <v xml:space="preserve">M     </v>
          </cell>
          <cell r="D810">
            <v>63.28</v>
          </cell>
        </row>
        <row r="811">
          <cell r="A811">
            <v>11917</v>
          </cell>
          <cell r="B811" t="str">
            <v xml:space="preserve">CABO TELEFONICO CTP - APL - 50, 20 PARES, USO EXTERNO                                                                                                                                                                                                                                                                                                                                                                                                                                                     </v>
          </cell>
          <cell r="C811" t="str">
            <v xml:space="preserve">M     </v>
          </cell>
          <cell r="D811">
            <v>15.47</v>
          </cell>
        </row>
        <row r="812">
          <cell r="A812">
            <v>11918</v>
          </cell>
          <cell r="B812" t="str">
            <v xml:space="preserve">CABO TELEFONICO CTP - APL - 50, 30 PARES, USO EXTERNO                                                                                                                                                                                                                                                                                                                                                                                                                                                     </v>
          </cell>
          <cell r="C812" t="str">
            <v xml:space="preserve">M     </v>
          </cell>
          <cell r="D812">
            <v>18.350000000000001</v>
          </cell>
        </row>
        <row r="813">
          <cell r="A813">
            <v>37734</v>
          </cell>
          <cell r="B813" t="str">
            <v xml:space="preserve">CACAMBA METALICA BASCULANTE COM CAPACIDADE DE 10 M3 (INCLUI MONTAGEM, NAO INCLUI CAMINHAO)                                                                                                                                                                                                                                                                                                                                                                                                                </v>
          </cell>
          <cell r="C813" t="str">
            <v xml:space="preserve">UN    </v>
          </cell>
          <cell r="D813">
            <v>68600.45</v>
          </cell>
        </row>
        <row r="814">
          <cell r="A814">
            <v>42251</v>
          </cell>
          <cell r="B814" t="str">
            <v xml:space="preserve">CACAMBA METALICA BASCULANTE COM CAPACIDADE DE 12 M3 (INCLUI MONTAGEM, NAO INCLUI CAMINHAO)                                                                                                                                                                                                                                                                                                                                                                                                                </v>
          </cell>
          <cell r="C814" t="str">
            <v xml:space="preserve">UN    </v>
          </cell>
          <cell r="D814">
            <v>77900</v>
          </cell>
        </row>
        <row r="815">
          <cell r="A815">
            <v>37733</v>
          </cell>
          <cell r="B815" t="str">
            <v xml:space="preserve">CACAMBA METALICA BASCULANTE COM CAPACIDADE DE 6 M3 (INCLUI MONTAGEM, NAO INCLUI CAMINHAO)                                                                                                                                                                                                                                                                                                                                                                                                                 </v>
          </cell>
          <cell r="C815" t="str">
            <v xml:space="preserve">UN    </v>
          </cell>
          <cell r="D815">
            <v>51436.36</v>
          </cell>
        </row>
        <row r="816">
          <cell r="A816">
            <v>37735</v>
          </cell>
          <cell r="B816" t="str">
            <v xml:space="preserve">CACAMBA METALICA BASCULANTE COM CAPACIDADE DE 8 M3 (INCLUI MONTAGEM, NAO INCLUI CAMINHAO)                                                                                                                                                                                                                                                                                                                                                                                                                 </v>
          </cell>
          <cell r="C816" t="str">
            <v xml:space="preserve">UN    </v>
          </cell>
          <cell r="D816">
            <v>61980.81</v>
          </cell>
        </row>
        <row r="817">
          <cell r="A817">
            <v>5090</v>
          </cell>
          <cell r="B817" t="str">
            <v xml:space="preserve">CADEADO SIMPLES, CORPO EM LATAO MACICO, COM LARGURA DE 25 MM E ALTURA DE APROX 25 MM, HASTE CEMENTADA (NAO LONGA), EM ACO TEMPERADO COM DIAMETRO DE APROX 5,0 MM, INCLUINDO 2 CHAVES                                                                                                                                                                                                                                                                                                                      </v>
          </cell>
          <cell r="C817" t="str">
            <v xml:space="preserve">UN    </v>
          </cell>
          <cell r="D817">
            <v>19.920000000000002</v>
          </cell>
        </row>
        <row r="818">
          <cell r="A818">
            <v>5085</v>
          </cell>
          <cell r="B818" t="str">
            <v xml:space="preserve">CADEADO SIMPLES, CORPO EM LATAO MACICO, COM LARGURA DE 35 MM E ALTURA DE APROX 30 MM, HASTE CEMENTADA (NAO LONGA), EM ACO TEMPERADO COM DIAMETRO DE APROX 6,0 MM, INCLUINDO 2 CHAVES                                                                                                                                                                                                                                                                                                                      </v>
          </cell>
          <cell r="C818" t="str">
            <v xml:space="preserve">UN    </v>
          </cell>
          <cell r="D818">
            <v>29.65</v>
          </cell>
        </row>
        <row r="819">
          <cell r="A819">
            <v>43603</v>
          </cell>
          <cell r="B819" t="str">
            <v xml:space="preserve">CADEADO SIMPLES, CORPO EM LATAO MACICO, COM LARGURA DE 50 MM E ALTURA DE APROX 40 MM, HASTE CEMENTADA EM ACO TEMPERADO COM DIAMETRO DE APROX 8,0 MM, INCLUINDO 2 CHAVES                                                                                                                                                                                                                                                                                                                                   </v>
          </cell>
          <cell r="C819" t="str">
            <v xml:space="preserve">UN    </v>
          </cell>
          <cell r="D819">
            <v>42.36</v>
          </cell>
        </row>
        <row r="820">
          <cell r="A820">
            <v>38374</v>
          </cell>
          <cell r="B820" t="str">
            <v xml:space="preserve">CADEIRA SUSPENSA MANUAL / BALANCIM INDIVIDUAL (NBR 14751)                                                                                                                                                                                                                                                                                                                                                                                                                                                 </v>
          </cell>
          <cell r="C820" t="str">
            <v xml:space="preserve">UN    </v>
          </cell>
          <cell r="D820">
            <v>1238.1400000000001</v>
          </cell>
        </row>
        <row r="821">
          <cell r="A821">
            <v>20212</v>
          </cell>
          <cell r="B821" t="str">
            <v xml:space="preserve">CAIBRO APARELHADO *6 X 8* CM, EM MACARANDUBA/MASSARANDUBA, ANGELIM OU EQUIVALENTE DA REGIAO                                                                                                                                                                                                                                                                                                                                                                                                               </v>
          </cell>
          <cell r="C821" t="str">
            <v xml:space="preserve">M     </v>
          </cell>
          <cell r="D821">
            <v>24.93</v>
          </cell>
        </row>
        <row r="822">
          <cell r="A822">
            <v>20209</v>
          </cell>
          <cell r="B822" t="str">
            <v xml:space="preserve">CAIBRO APARELHADO *7,5 X 7,5* CM, EM MACARANDUBA/MASSARANDUBA, ANGELIM OU EQUIVALENTE DA REGIAO                                                                                                                                                                                                                                                                                                                                                                                                           </v>
          </cell>
          <cell r="C822" t="str">
            <v xml:space="preserve">M     </v>
          </cell>
          <cell r="D822">
            <v>29.78</v>
          </cell>
        </row>
        <row r="823">
          <cell r="A823">
            <v>4430</v>
          </cell>
          <cell r="B823" t="str">
            <v xml:space="preserve">CAIBRO NAO APARELHADO *5 X 6* CM, EM MACARANDUBA/MASSARANDUBA, ANGELIM OU EQUIVALENTE DA REGIAO - BRUTA                                                                                                                                                                                                                                                                                                                                                                                                   </v>
          </cell>
          <cell r="C823" t="str">
            <v xml:space="preserve">M     </v>
          </cell>
          <cell r="D823">
            <v>14.59</v>
          </cell>
        </row>
        <row r="824">
          <cell r="A824">
            <v>4433</v>
          </cell>
          <cell r="B824" t="str">
            <v xml:space="preserve">CAIBRO NAO APARELHADO *6 X 6* CM, EM MACARANDUBA/MASSARANDUBA, ANGELIM OU EQUIVALENTE DA REGIAO - BRUTA                                                                                                                                                                                                                                                                                                                                                                                                   </v>
          </cell>
          <cell r="C824" t="str">
            <v xml:space="preserve">M     </v>
          </cell>
          <cell r="D824">
            <v>28.53</v>
          </cell>
        </row>
        <row r="825">
          <cell r="A825">
            <v>4400</v>
          </cell>
          <cell r="B825" t="str">
            <v xml:space="preserve">CAIBRO NAO APARELHADO, *6 X 8* CM, EM MACARANDUBA/MASSARANDUBA, ANGELIM OU EQUIVALENTE DA REGIAO - BRUTA                                                                                                                                                                                                                                                                                                                                                                                                  </v>
          </cell>
          <cell r="C825" t="str">
            <v xml:space="preserve">M     </v>
          </cell>
          <cell r="D825">
            <v>23.22</v>
          </cell>
        </row>
        <row r="826">
          <cell r="A826">
            <v>2729</v>
          </cell>
          <cell r="B826" t="str">
            <v xml:space="preserve">CAIBRO ROLICO DE MADEIRA TRATADA, D = 4 A 7 CM, H = 3,00 M, EM EUCALIPTO OU EQUIVALENTE DA REGIAO                                                                                                                                                                                                                                                                                                                                                                                                         </v>
          </cell>
          <cell r="C826" t="str">
            <v xml:space="preserve">UN    </v>
          </cell>
          <cell r="D826">
            <v>31.03</v>
          </cell>
        </row>
        <row r="827">
          <cell r="A827">
            <v>4513</v>
          </cell>
          <cell r="B827" t="str">
            <v xml:space="preserve">CAIBRO 5 X 5 CM EM PINUS, MISTA OU EQUIVALENTE DA REGIAO - BRUTA                                                                                                                                                                                                                                                                                                                                                                                                                                          </v>
          </cell>
          <cell r="C827" t="str">
            <v xml:space="preserve">M     </v>
          </cell>
          <cell r="D827">
            <v>4.79</v>
          </cell>
        </row>
        <row r="828">
          <cell r="A828">
            <v>37106</v>
          </cell>
          <cell r="B828" t="str">
            <v xml:space="preserve">CAIXA D'AGUA / RESERVATORIO EM POLIESTER REFORCADO COM FIBRA DE VIDRO, 10000 LITROS, COM TAMPA                                                                                                                                                                                                                                                                                                                                                                                                            </v>
          </cell>
          <cell r="C828" t="str">
            <v xml:space="preserve">UN    </v>
          </cell>
          <cell r="D828">
            <v>5282.97</v>
          </cell>
        </row>
        <row r="829">
          <cell r="A829">
            <v>11869</v>
          </cell>
          <cell r="B829" t="str">
            <v xml:space="preserve">CAIXA D'AGUA / RESERVATORIO EM POLIESTER REFORCADO COM FIBRA DE VIDRO, 1500 LITROS, COM TAMPA                                                                                                                                                                                                                                                                                                                                                                                                             </v>
          </cell>
          <cell r="C829" t="str">
            <v xml:space="preserve">UN    </v>
          </cell>
          <cell r="D829">
            <v>1056.5899999999999</v>
          </cell>
        </row>
        <row r="830">
          <cell r="A830">
            <v>43981</v>
          </cell>
          <cell r="B830" t="str">
            <v xml:space="preserve">CAIXA D'AGUA / RESERVATORIO EM POLIESTER REFORCADO COM FIBRA DE VIDRO, 15000 LITROS, COM TAMPA                                                                                                                                                                                                                                                                                                                                                                                                            </v>
          </cell>
          <cell r="C830" t="str">
            <v xml:space="preserve">UN    </v>
          </cell>
          <cell r="D830">
            <v>7961.39</v>
          </cell>
        </row>
        <row r="831">
          <cell r="A831">
            <v>37104</v>
          </cell>
          <cell r="B831" t="str">
            <v xml:space="preserve">CAIXA D'AGUA / RESERVATORIO EM POLIESTER REFORCADO COM FIBRA DE VIDRO, 2000 LITROS, COM TAMPA                                                                                                                                                                                                                                                                                                                                                                                                             </v>
          </cell>
          <cell r="C831" t="str">
            <v xml:space="preserve">UN    </v>
          </cell>
          <cell r="D831">
            <v>1326.04</v>
          </cell>
        </row>
        <row r="832">
          <cell r="A832">
            <v>43982</v>
          </cell>
          <cell r="B832" t="str">
            <v xml:space="preserve">CAIXA D'AGUA / RESERVATORIO EM POLIESTER REFORCADO COM FIBRA DE VIDRO, 20000 LITROS, COM TAMPA                                                                                                                                                                                                                                                                                                                                                                                                            </v>
          </cell>
          <cell r="C832" t="str">
            <v xml:space="preserve">UN    </v>
          </cell>
          <cell r="D832">
            <v>12576.99</v>
          </cell>
        </row>
        <row r="833">
          <cell r="A833">
            <v>43978</v>
          </cell>
          <cell r="B833" t="str">
            <v xml:space="preserve">CAIXA D'AGUA / RESERVATORIO EM POLIESTER REFORCADO COM FIBRA DE VIDRO, 3000 LITROS, COM TAMPA                                                                                                                                                                                                                                                                                                                                                                                                             </v>
          </cell>
          <cell r="C833" t="str">
            <v xml:space="preserve">UN    </v>
          </cell>
          <cell r="D833">
            <v>1965.17</v>
          </cell>
        </row>
        <row r="834">
          <cell r="A834">
            <v>11871</v>
          </cell>
          <cell r="B834" t="str">
            <v xml:space="preserve">CAIXA D'AGUA / RESERVATORIO EM POLIESTER REFORCADO COM FIBRA DE VIDRO, 500 LITROS, COM TAMPA                                                                                                                                                                                                                                                                                                                                                                                                              </v>
          </cell>
          <cell r="C834" t="str">
            <v xml:space="preserve">UN    </v>
          </cell>
          <cell r="D834">
            <v>492.53</v>
          </cell>
        </row>
        <row r="835">
          <cell r="A835">
            <v>37105</v>
          </cell>
          <cell r="B835" t="str">
            <v xml:space="preserve">CAIXA D'AGUA / RESERVATORIO EM POLIESTER REFORCADO COM FIBRA DE VIDRO, 5000 LITROS, COM TAMPA                                                                                                                                                                                                                                                                                                                                                                                                             </v>
          </cell>
          <cell r="C835" t="str">
            <v xml:space="preserve">UN    </v>
          </cell>
          <cell r="D835">
            <v>3030.52</v>
          </cell>
        </row>
        <row r="836">
          <cell r="A836">
            <v>43980</v>
          </cell>
          <cell r="B836" t="str">
            <v xml:space="preserve">CAIXA D'AGUA / RESERVATORIO EM POLIESTER REFORCADO COM FIBRA DE VIDRO, 7000 LITROS, COM TAMPA                                                                                                                                                                                                                                                                                                                                                                                                             </v>
          </cell>
          <cell r="C836" t="str">
            <v xml:space="preserve">UN    </v>
          </cell>
          <cell r="D836">
            <v>3774.19</v>
          </cell>
        </row>
        <row r="837">
          <cell r="A837">
            <v>43979</v>
          </cell>
          <cell r="B837" t="str">
            <v xml:space="preserve">CAIXA D'AGUA / RESERVATORIO EM POLIESTER REFORCADO COM FIBRA DE VIDRO, 750 LITROS, COM TAMPA                                                                                                                                                                                                                                                                                                                                                                                                              </v>
          </cell>
          <cell r="C837" t="str">
            <v xml:space="preserve">UN    </v>
          </cell>
          <cell r="D837">
            <v>709.13</v>
          </cell>
        </row>
        <row r="838">
          <cell r="A838">
            <v>11868</v>
          </cell>
          <cell r="B838" t="str">
            <v xml:space="preserve">CAIXA D'AGUA / RESERVATORIO EM POLIESTER REFORCADO COM FIBRA DE VIDRO,1000 LITROS, COM TAMPA                                                                                                                                                                                                                                                                                                                                                                                                              </v>
          </cell>
          <cell r="C838" t="str">
            <v xml:space="preserve">UN    </v>
          </cell>
          <cell r="D838">
            <v>685.8</v>
          </cell>
        </row>
        <row r="839">
          <cell r="A839">
            <v>34636</v>
          </cell>
          <cell r="B839" t="str">
            <v xml:space="preserve">CAIXA D'AGUA / RESERVATORIO EM POLIETILENO, 1000 LITROS, COM TAMPA                                                                                                                                                                                                                                                                                                                                                                                                                                        </v>
          </cell>
          <cell r="C839" t="str">
            <v xml:space="preserve">UN    </v>
          </cell>
          <cell r="D839">
            <v>487.01</v>
          </cell>
        </row>
        <row r="840">
          <cell r="A840">
            <v>34639</v>
          </cell>
          <cell r="B840" t="str">
            <v xml:space="preserve">CAIXA D'AGUA / RESERVATORIO EM POLIETILENO, 1500 LITROS, COM TAMPA                                                                                                                                                                                                                                                                                                                                                                                                                                        </v>
          </cell>
          <cell r="C840" t="str">
            <v xml:space="preserve">UN    </v>
          </cell>
          <cell r="D840">
            <v>1124.0999999999999</v>
          </cell>
        </row>
        <row r="841">
          <cell r="A841">
            <v>34640</v>
          </cell>
          <cell r="B841" t="str">
            <v xml:space="preserve">CAIXA D'AGUA / RESERVATORIO EM POLIETILENO, 2000 LITROS, COM TAMPA                                                                                                                                                                                                                                                                                                                                                                                                                                        </v>
          </cell>
          <cell r="C841" t="str">
            <v xml:space="preserve">UN    </v>
          </cell>
          <cell r="D841">
            <v>1275.1199999999999</v>
          </cell>
        </row>
        <row r="842">
          <cell r="A842">
            <v>43977</v>
          </cell>
          <cell r="B842" t="str">
            <v xml:space="preserve">CAIXA D'AGUA / RESERVATORIO EM POLIETILENO, 3000 LITROS, COM TAMPA                                                                                                                                                                                                                                                                                                                                                                                                                                        </v>
          </cell>
          <cell r="C842" t="str">
            <v xml:space="preserve">UN    </v>
          </cell>
          <cell r="D842">
            <v>2198.23</v>
          </cell>
        </row>
        <row r="843">
          <cell r="A843">
            <v>34637</v>
          </cell>
          <cell r="B843" t="str">
            <v xml:space="preserve">CAIXA D'AGUA / RESERVATORIO EM POLIETILENO, 500 LITROS, COM TAMPA                                                                                                                                                                                                                                                                                                                                                                                                                                         </v>
          </cell>
          <cell r="C843" t="str">
            <v xml:space="preserve">UN    </v>
          </cell>
          <cell r="D843">
            <v>294.52</v>
          </cell>
        </row>
        <row r="844">
          <cell r="A844">
            <v>34638</v>
          </cell>
          <cell r="B844" t="str">
            <v xml:space="preserve">CAIXA D'AGUA / RESERVATORIO EM POLIETILENO, 750 LITROS, COM TAMPA                                                                                                                                                                                                                                                                                                                                                                                                                                         </v>
          </cell>
          <cell r="C844" t="str">
            <v xml:space="preserve">UN    </v>
          </cell>
          <cell r="D844">
            <v>455.56</v>
          </cell>
        </row>
        <row r="845">
          <cell r="A845">
            <v>34641</v>
          </cell>
          <cell r="B845" t="str">
            <v xml:space="preserve">CAIXA DE ATERRAMENTO EM CONCRETO PRE-MOLDADO, DIAMETRO DE 0,30 M E ALTURA DE 0,35 M, SEM FUNDO E COM TAMPA                                                                                                                                                                                                                                                                                                                                                                                                </v>
          </cell>
          <cell r="C845" t="str">
            <v xml:space="preserve">UN    </v>
          </cell>
          <cell r="D845">
            <v>69.95</v>
          </cell>
        </row>
        <row r="846">
          <cell r="A846">
            <v>43434</v>
          </cell>
          <cell r="B846" t="str">
            <v xml:space="preserve">CAIXA DE CONCRETO ARMADO PRE-MOLDADO, COM FUNDO E SEM TAMPA, DIMENSOES DE 0,30 X 0,30 X 0,30 M                                                                                                                                                                                                                                                                                                                                                                                                            </v>
          </cell>
          <cell r="C846" t="str">
            <v xml:space="preserve">UN    </v>
          </cell>
          <cell r="D846">
            <v>75.63</v>
          </cell>
        </row>
        <row r="847">
          <cell r="A847">
            <v>43435</v>
          </cell>
          <cell r="B847" t="str">
            <v xml:space="preserve">CAIXA DE CONCRETO ARMADO PRE-MOLDADO, COM FUNDO E SEM TAMPA, DIMENSOES DE 0,40 X 0,40 X 0,40 M                                                                                                                                                                                                                                                                                                                                                                                                            </v>
          </cell>
          <cell r="C847" t="str">
            <v xml:space="preserve">UN    </v>
          </cell>
          <cell r="D847">
            <v>138.65</v>
          </cell>
        </row>
        <row r="848">
          <cell r="A848">
            <v>43436</v>
          </cell>
          <cell r="B848" t="str">
            <v xml:space="preserve">CAIXA DE CONCRETO ARMADO PRE-MOLDADO, COM FUNDO E SEM TAMPA, DIMENSOES DE 0,60 X 0,60 X 0,50 M                                                                                                                                                                                                                                                                                                                                                                                                            </v>
          </cell>
          <cell r="C848" t="str">
            <v xml:space="preserve">UN    </v>
          </cell>
          <cell r="D848">
            <v>242.64</v>
          </cell>
        </row>
        <row r="849">
          <cell r="A849">
            <v>43437</v>
          </cell>
          <cell r="B849" t="str">
            <v xml:space="preserve">CAIXA DE CONCRETO ARMADO PRE-MOLDADO, COM FUNDO E SEM TAMPA, DIMENSOES DE 0,80 X 0,80 X 0,50 M                                                                                                                                                                                                                                                                                                                                                                                                            </v>
          </cell>
          <cell r="C849" t="str">
            <v xml:space="preserve">UN    </v>
          </cell>
          <cell r="D849">
            <v>439.91</v>
          </cell>
        </row>
        <row r="850">
          <cell r="A850">
            <v>43438</v>
          </cell>
          <cell r="B850" t="str">
            <v xml:space="preserve">CAIXA DE CONCRETO ARMADO PRE-MOLDADO, COM FUNDO E SEM TAMPA, DIMENSOES DE 1,00 X 1,00 X 0,50 M                                                                                                                                                                                                                                                                                                                                                                                                            </v>
          </cell>
          <cell r="C850" t="str">
            <v xml:space="preserve">UN    </v>
          </cell>
          <cell r="D850">
            <v>787.81</v>
          </cell>
        </row>
        <row r="851">
          <cell r="A851">
            <v>41627</v>
          </cell>
          <cell r="B851" t="str">
            <v xml:space="preserve">CAIXA DE CONCRETO ARMADO PRE-MOLDADO, COM FUNDO E TAMPA, DIMENSOES DE 0,30 X 0,30 X 0,30 M                                                                                                                                                                                                                                                                                                                                                                                                                </v>
          </cell>
          <cell r="C851" t="str">
            <v xml:space="preserve">UN    </v>
          </cell>
          <cell r="D851">
            <v>116.59</v>
          </cell>
        </row>
        <row r="852">
          <cell r="A852">
            <v>41628</v>
          </cell>
          <cell r="B852" t="str">
            <v xml:space="preserve">CAIXA DE CONCRETO ARMADO PRE-MOLDADO, COM FUNDO E TAMPA, DIMENSOES DE 0,40 X 0,40 X 0,40 M                                                                                                                                                                                                                                                                                                                                                                                                                </v>
          </cell>
          <cell r="C852" t="str">
            <v xml:space="preserve">UN    </v>
          </cell>
          <cell r="D852">
            <v>214.28</v>
          </cell>
        </row>
        <row r="853">
          <cell r="A853">
            <v>41629</v>
          </cell>
          <cell r="B853" t="str">
            <v xml:space="preserve">CAIXA DE CONCRETO ARMADO PRE-MOLDADO, COM FUNDO E TAMPA, DIMENSOES DE 0,60 X 0,60 X 0,50 M                                                                                                                                                                                                                                                                                                                                                                                                                </v>
          </cell>
          <cell r="C853" t="str">
            <v xml:space="preserve">UN    </v>
          </cell>
          <cell r="D853">
            <v>272.26</v>
          </cell>
        </row>
        <row r="854">
          <cell r="A854">
            <v>43429</v>
          </cell>
          <cell r="B854" t="str">
            <v xml:space="preserve">CAIXA DE CONCRETO ARMADO PRE-MOLDADO, SEM FUNDO, QUADRADA, DIMENSOES DE 0,30 X 0,30 X 0,30 M                                                                                                                                                                                                                                                                                                                                                                                                              </v>
          </cell>
          <cell r="C854" t="str">
            <v xml:space="preserve">UN    </v>
          </cell>
          <cell r="D854">
            <v>60.32</v>
          </cell>
        </row>
        <row r="855">
          <cell r="A855">
            <v>43430</v>
          </cell>
          <cell r="B855" t="str">
            <v xml:space="preserve">CAIXA DE CONCRETO ARMADO PRE-MOLDADO, SEM FUNDO, QUADRADA, DIMENSOES DE 0,40 X 0,40 X 0,40 M                                                                                                                                                                                                                                                                                                                                                                                                              </v>
          </cell>
          <cell r="C855" t="str">
            <v xml:space="preserve">UN    </v>
          </cell>
          <cell r="D855">
            <v>100.21</v>
          </cell>
        </row>
        <row r="856">
          <cell r="A856">
            <v>43431</v>
          </cell>
          <cell r="B856" t="str">
            <v xml:space="preserve">CAIXA DE CONCRETO ARMADO PRE-MOLDADO, SEM FUNDO, QUADRADA, DIMENSOES DE 0,60 X 0,60 X 0,50 M                                                                                                                                                                                                                                                                                                                                                                                                              </v>
          </cell>
          <cell r="C856" t="str">
            <v xml:space="preserve">UN    </v>
          </cell>
          <cell r="D856">
            <v>194.11</v>
          </cell>
        </row>
        <row r="857">
          <cell r="A857">
            <v>43432</v>
          </cell>
          <cell r="B857" t="str">
            <v xml:space="preserve">CAIXA DE CONCRETO ARMADO PRE-MOLDADO, SEM FUNDO, QUADRADA, DIMENSOES DE 0,80 X 0,80 X 0,50 M                                                                                                                                                                                                                                                                                                                                                                                                              </v>
          </cell>
          <cell r="C857" t="str">
            <v xml:space="preserve">UN    </v>
          </cell>
          <cell r="D857">
            <v>403.36</v>
          </cell>
        </row>
        <row r="858">
          <cell r="A858">
            <v>43433</v>
          </cell>
          <cell r="B858" t="str">
            <v xml:space="preserve">CAIXA DE CONCRETO ARMADO PRE-MOLDADO, SEM FUNDO, QUADRADA, DIMENSOES DE 1,00 X 1,00 X 0,50 M                                                                                                                                                                                                                                                                                                                                                                                                              </v>
          </cell>
          <cell r="C858" t="str">
            <v xml:space="preserve">UN    </v>
          </cell>
          <cell r="D858">
            <v>635.91999999999996</v>
          </cell>
        </row>
        <row r="859">
          <cell r="A859">
            <v>43094</v>
          </cell>
          <cell r="B859" t="str">
            <v xml:space="preserve">CAIXA DE DERIVACAO PARA MEDIDOR DE ENERGIA, COM BARRAMENTO MONOFASICO, EM POLICARBONATO / TERMOPLASTICO - MODULO (PADRAO CONCESSIONARIA LOCAL)                                                                                                                                                                                                                                                                                                                                                            </v>
          </cell>
          <cell r="C859" t="str">
            <v xml:space="preserve">UN    </v>
          </cell>
          <cell r="D859">
            <v>301.89999999999998</v>
          </cell>
        </row>
        <row r="860">
          <cell r="A860">
            <v>43093</v>
          </cell>
          <cell r="B860" t="str">
            <v xml:space="preserve">CAIXA DE DERIVACAO PARA MEDIDOR DE ENERGIA, COM BARRAMENTO POLIFASICO, EM POLICARBONATO / TERMOPLASTICO - MODULO (PADRAO CONCESSIONARIA LOCAL)                                                                                                                                                                                                                                                                                                                                                            </v>
          </cell>
          <cell r="C860" t="str">
            <v xml:space="preserve">UN    </v>
          </cell>
          <cell r="D860">
            <v>320.83</v>
          </cell>
        </row>
        <row r="861">
          <cell r="A861">
            <v>11694</v>
          </cell>
          <cell r="B861" t="str">
            <v xml:space="preserve">CAIXA DE DESCARGA PLASTICA PARA BACIA / VASO SANITARIO DE EMBUTIR, COM ESPELHO ACIONADOR EM PLASTICO, CAPACIDADE 6 A 10 LITROS, (COMPLETA - ACESSORIOS INCLUSOS)                                                                                                                                                                                                                                                                                                                                          </v>
          </cell>
          <cell r="C861" t="str">
            <v xml:space="preserve">UN    </v>
          </cell>
          <cell r="D861">
            <v>1059.28</v>
          </cell>
        </row>
        <row r="862">
          <cell r="A862">
            <v>1030</v>
          </cell>
          <cell r="B862" t="str">
            <v xml:space="preserve">CAIXA DE DESCARGA PLASTICA PARA BACIA / VASO SANITARIO, EXTERNA, CAPACIDADE 9 LITROS, PUXADOR FIO DE NYLON, NAO INCLUSO CANO, BOLSA, ENGATE                                                                                                                                                                                                                                                                                                                                                               </v>
          </cell>
          <cell r="C862" t="str">
            <v xml:space="preserve">UN    </v>
          </cell>
          <cell r="D862">
            <v>47.92</v>
          </cell>
        </row>
        <row r="863">
          <cell r="A863">
            <v>11881</v>
          </cell>
          <cell r="B863" t="str">
            <v xml:space="preserve">CAIXA DE GORDURA CILINDRICA EM CONCRETO SIMPLES,  PRE-MOLDADA, COM DIAMETRO DE 40 CM E ALTURA DE 45 CM, COM TAMPA                                                                                                                                                                                                                                                                                                                                                                                         </v>
          </cell>
          <cell r="C863" t="str">
            <v xml:space="preserve">UN    </v>
          </cell>
          <cell r="D863">
            <v>107.14</v>
          </cell>
        </row>
        <row r="864">
          <cell r="A864">
            <v>35277</v>
          </cell>
          <cell r="B864" t="str">
            <v xml:space="preserve">CAIXA DE GORDURA EM PVC, DIAMETRO MINIMO 300 MM, DIAMETRO DE SAIDA 100 MM, CAPACIDADE  APROXIMADA 18 LITROS, COM TAMPA E CESTO                                                                                                                                                                                                                                                                                                                                                                            </v>
          </cell>
          <cell r="C864" t="str">
            <v xml:space="preserve">UN    </v>
          </cell>
          <cell r="D864">
            <v>368.5</v>
          </cell>
        </row>
        <row r="865">
          <cell r="A865">
            <v>10521</v>
          </cell>
          <cell r="B865" t="str">
            <v xml:space="preserve">CAIXA DE INCENDIO/ABRIGO PARA MANGUEIRA, DE EMBUTIR/INTERNA, COM 75 X 45 X 17 CM, EM CHAPA DE ACO, PORTA COM VENTILACAO, VISOR COM A INSCRICAO "INCENDIO", SUPORTE/CESTA INTERNA PARA A MANGUEIRA, PINTURA ELETROSTATICA VERMELHA                                                                                                                                                                                                                                                                         </v>
          </cell>
          <cell r="C865" t="str">
            <v xml:space="preserve">UN    </v>
          </cell>
          <cell r="D865">
            <v>367.49</v>
          </cell>
        </row>
        <row r="866">
          <cell r="A866">
            <v>10885</v>
          </cell>
          <cell r="B866" t="str">
            <v xml:space="preserve">CAIXA DE INCENDIO/ABRIGO PARA MANGUEIRA, DE EMBUTIR/INTERNA, COM 90 X 60 X 17 CM, EM CHAPA DE ACO, PORTA COM VENTILACAO, VISOR COM A INSCRICAO "INCENDIO", SUPORTE/CESTA INTERNA PARA A MANGUEIRA, PINTURA ELETROSTATICA VERMELHA                                                                                                                                                                                                                                                                         </v>
          </cell>
          <cell r="C866" t="str">
            <v xml:space="preserve">UN    </v>
          </cell>
          <cell r="D866">
            <v>464.84</v>
          </cell>
        </row>
        <row r="867">
          <cell r="A867">
            <v>20962</v>
          </cell>
          <cell r="B867" t="str">
            <v xml:space="preserve">CAIXA DE INCENDIO/ABRIGO PARA MANGUEIRA, DE SOBREPOR/EXTERNA, COM 75 X 45 X 17 CM, EM CHAPA DE ACO, PORTA COM VENTILACAO, VISOR COM A INSCRICAO "INCENDIO", SUPORTE/CESTA INTERNA PARA A MANGUEIRA, PINTURA ELETROSTATICA VERMELHA                                                                                                                                                                                                                                                                        </v>
          </cell>
          <cell r="C867" t="str">
            <v xml:space="preserve">UN    </v>
          </cell>
          <cell r="D867">
            <v>385</v>
          </cell>
        </row>
        <row r="868">
          <cell r="A868">
            <v>20963</v>
          </cell>
          <cell r="B868" t="str">
            <v xml:space="preserve">CAIXA DE INCENDIO/ABRIGO PARA MANGUEIRA, DE SOBREPOR/EXTERNA, COM 90 X 60 X 17 CM, EM CHAPA DE ACO, PORTA COM VENTILACAO, VISOR COM A INSCRICAO "INCENDIO", SUPORTE/CESTA INTERNA PARA A MANGUEIRA, PINTURA ELETROSTATICA VERMELHA                                                                                                                                                                                                                                                                        </v>
          </cell>
          <cell r="C868" t="str">
            <v xml:space="preserve">UN    </v>
          </cell>
          <cell r="D868">
            <v>470.31</v>
          </cell>
        </row>
        <row r="869">
          <cell r="A869">
            <v>34643</v>
          </cell>
          <cell r="B869" t="str">
            <v xml:space="preserve">CAIXA DE INSPECAO PARA ATERRAMENTO E PARA RAIOS, EM POLIPROPILENO,  DIAMETRO = 300 MM X ALTURA = 400 MM                                                                                                                                                                                                                                                                                                                                                                                                   </v>
          </cell>
          <cell r="C869" t="str">
            <v xml:space="preserve">UN    </v>
          </cell>
          <cell r="D869">
            <v>42.44</v>
          </cell>
        </row>
        <row r="870">
          <cell r="A870">
            <v>41480</v>
          </cell>
          <cell r="B870" t="str">
            <v xml:space="preserve">CAIXA DE INSPECAO PARA ATERRAMENTO OU OUTRO USO, EM PVC, DN = 250 X 250 MM                                                                                                                                                                                                                                                                                                                                                                                                                                </v>
          </cell>
          <cell r="C870" t="str">
            <v xml:space="preserve">UN    </v>
          </cell>
          <cell r="D870">
            <v>49.2</v>
          </cell>
        </row>
        <row r="871">
          <cell r="A871">
            <v>41474</v>
          </cell>
          <cell r="B871" t="str">
            <v xml:space="preserve">CAIXA DE INSPECAO PARA ATERRAMENTO OU OUTRO USO, EM PVC, DN = 300 X *300* MM                                                                                                                                                                                                                                                                                                                                                                                                                              </v>
          </cell>
          <cell r="C871" t="str">
            <v xml:space="preserve">UN    </v>
          </cell>
          <cell r="D871">
            <v>78.599999999999994</v>
          </cell>
        </row>
        <row r="872">
          <cell r="A872">
            <v>41475</v>
          </cell>
          <cell r="B872" t="str">
            <v xml:space="preserve">CAIXA DE INSPECAO PARA ATERRAMENTO OU OUTRO USO, EM PVC, DN = 300 X 250 MM                                                                                                                                                                                                                                                                                                                                                                                                                                </v>
          </cell>
          <cell r="C872" t="str">
            <v xml:space="preserve">UN    </v>
          </cell>
          <cell r="D872">
            <v>67.069999999999993</v>
          </cell>
        </row>
        <row r="873">
          <cell r="A873">
            <v>41476</v>
          </cell>
          <cell r="B873" t="str">
            <v xml:space="preserve">CAIXA DE INSPECAO PARA ATERRAMENTO OU OUTRO USO, EM PVC, DN = 300 X 600 MM                                                                                                                                                                                                                                                                                                                                                                                                                                </v>
          </cell>
          <cell r="C873" t="str">
            <v xml:space="preserve">UN    </v>
          </cell>
          <cell r="D873">
            <v>146.85</v>
          </cell>
        </row>
        <row r="874">
          <cell r="A874">
            <v>2555</v>
          </cell>
          <cell r="B874" t="str">
            <v xml:space="preserve">CAIXA DE LUZ "3 X 3" EM ACO ESMALTADA                                                                                                                                                                                                                                                                                                                                                                                                                                                                     </v>
          </cell>
          <cell r="C874" t="str">
            <v xml:space="preserve">UN    </v>
          </cell>
          <cell r="D874">
            <v>1.45</v>
          </cell>
        </row>
        <row r="875">
          <cell r="A875">
            <v>2556</v>
          </cell>
          <cell r="B875" t="str">
            <v xml:space="preserve">CAIXA DE LUZ "4 X 2" EM ACO ESMALTADA                                                                                                                                                                                                                                                                                                                                                                                                                                                                     </v>
          </cell>
          <cell r="C875" t="str">
            <v xml:space="preserve">UN    </v>
          </cell>
          <cell r="D875">
            <v>1.5</v>
          </cell>
        </row>
        <row r="876">
          <cell r="A876">
            <v>2557</v>
          </cell>
          <cell r="B876" t="str">
            <v xml:space="preserve">CAIXA DE LUZ "4 X 4" EM ACO ESMALTADA                                                                                                                                                                                                                                                                                                                                                                                                                                                                     </v>
          </cell>
          <cell r="C876" t="str">
            <v xml:space="preserve">UN    </v>
          </cell>
          <cell r="D876">
            <v>3.18</v>
          </cell>
        </row>
        <row r="877">
          <cell r="A877">
            <v>10569</v>
          </cell>
          <cell r="B877" t="str">
            <v xml:space="preserve">CAIXA DE PASSAGEM / DERIVACAO / LUZ, OCTOGONAL 4 X4, EM ACO ESMALTADA, COM FUNDO MOVEL SIMPLES (FMS)                                                                                                                                                                                                                                                                                                                                                                                                      </v>
          </cell>
          <cell r="C877" t="str">
            <v xml:space="preserve">UN    </v>
          </cell>
          <cell r="D877">
            <v>3.18</v>
          </cell>
        </row>
        <row r="878">
          <cell r="A878">
            <v>39810</v>
          </cell>
          <cell r="B878" t="str">
            <v xml:space="preserve">CAIXA DE PASSAGEM ELETRICA DE PAREDE, DE EMBUTIR, EM PVC, COM TAMPA APARAFUSADA, DIMENSOES 120 X 120 X *75* MM                                                                                                                                                                                                                                                                                                                                                                                            </v>
          </cell>
          <cell r="C878" t="str">
            <v xml:space="preserve">UN    </v>
          </cell>
          <cell r="D878">
            <v>40.74</v>
          </cell>
        </row>
        <row r="879">
          <cell r="A879">
            <v>39811</v>
          </cell>
          <cell r="B879" t="str">
            <v xml:space="preserve">CAIXA DE PASSAGEM ELETRICA DE PAREDE, DE EMBUTIR, EM PVC, COM TAMPA APARAFUSADA, DIMENSOES 150 X 150 X *75* MM                                                                                                                                                                                                                                                                                                                                                                                            </v>
          </cell>
          <cell r="C879" t="str">
            <v xml:space="preserve">UN    </v>
          </cell>
          <cell r="D879">
            <v>49.83</v>
          </cell>
        </row>
        <row r="880">
          <cell r="A880">
            <v>39812</v>
          </cell>
          <cell r="B880" t="str">
            <v xml:space="preserve">CAIXA DE PASSAGEM ELETRICA DE PAREDE, DE EMBUTIR, EM PVC, COM TAMPA APARAFUSADA, DIMENSOES 200 X 200 X *90* MM                                                                                                                                                                                                                                                                                                                                                                                            </v>
          </cell>
          <cell r="C880" t="str">
            <v xml:space="preserve">UN    </v>
          </cell>
          <cell r="D880">
            <v>81.94</v>
          </cell>
        </row>
        <row r="881">
          <cell r="A881">
            <v>43096</v>
          </cell>
          <cell r="B881" t="str">
            <v xml:space="preserve">CAIXA DE PASSAGEM ELETRICA DE PAREDE, DE EMBUTIR, EM TERMOPLASTICO / PVC, COM TAMPA APARAFUSADA, DIMENSOES 400 X 400 X *120* MM                                                                                                                                                                                                                                                                                                                                                                           </v>
          </cell>
          <cell r="C881" t="str">
            <v xml:space="preserve">UN    </v>
          </cell>
          <cell r="D881">
            <v>271.61</v>
          </cell>
        </row>
        <row r="882">
          <cell r="A882">
            <v>43102</v>
          </cell>
          <cell r="B882" t="str">
            <v xml:space="preserve">CAIXA DE PASSAGEM ELETRICA DE PAREDE, DE SOBREPOR, EM PVC, COM TAMPA APARAFUSADA, DIMENSOES 300 X 300 X *100* MM                                                                                                                                                                                                                                                                                                                                                                                          </v>
          </cell>
          <cell r="C882" t="str">
            <v xml:space="preserve">UN    </v>
          </cell>
          <cell r="D882">
            <v>165.16</v>
          </cell>
        </row>
        <row r="883">
          <cell r="A883">
            <v>43103</v>
          </cell>
          <cell r="B883" t="str">
            <v xml:space="preserve">CAIXA DE PASSAGEM ELETRICA DE PAREDE, DE SOBREPOR, EM PVC, COM TAMPA APARAFUSADA, DIMENSOES, 400 X 400 X *120* MM                                                                                                                                                                                                                                                                                                                                                                                         </v>
          </cell>
          <cell r="C883" t="str">
            <v xml:space="preserve">UN    </v>
          </cell>
          <cell r="D883">
            <v>243.2</v>
          </cell>
        </row>
        <row r="884">
          <cell r="A884">
            <v>43098</v>
          </cell>
          <cell r="B884" t="str">
            <v xml:space="preserve">CAIXA DE PASSAGEM ELETRICA DE PAREDE, DE SOBREPOR, EM TERMOPLASTICO / PVC, COM TAMPA APARAFUSA, DIMENSOES 200 X 200 X *100* MM                                                                                                                                                                                                                                                                                                                                                                            </v>
          </cell>
          <cell r="C884" t="str">
            <v xml:space="preserve">UN    </v>
          </cell>
          <cell r="D884">
            <v>92</v>
          </cell>
        </row>
        <row r="885">
          <cell r="A885">
            <v>43097</v>
          </cell>
          <cell r="B885" t="str">
            <v xml:space="preserve">CAIXA DE PASSAGEM ELETRICA DE PAREDE, DE SOBREPOR, EM TERMOPLASTICO / PVC, COM TAMPA APARAFUSADA, DIMENSOES, 150 X 150 X *100* MM                                                                                                                                                                                                                                                                                                                                                                         </v>
          </cell>
          <cell r="C885" t="str">
            <v xml:space="preserve">UN    </v>
          </cell>
          <cell r="D885">
            <v>54.51</v>
          </cell>
        </row>
        <row r="886">
          <cell r="A886">
            <v>43104</v>
          </cell>
          <cell r="B886" t="str">
            <v xml:space="preserve">CAIXA DE PASSAGEM ELETRICA, PARA PISO, EM PVC, DIMENSOES DE 3/4" A 4"                                                                                                                                                                                                                                                                                                                                                                                                                                     </v>
          </cell>
          <cell r="C886" t="str">
            <v xml:space="preserve">UN    </v>
          </cell>
          <cell r="D886">
            <v>644.78</v>
          </cell>
        </row>
        <row r="887">
          <cell r="A887">
            <v>39771</v>
          </cell>
          <cell r="B887" t="str">
            <v xml:space="preserve">CAIXA DE PASSAGEM METALICA DE SOBREPOR COM TAMPA PARAFUSADA, DIMENSOES 20 X 20 X 10 CM                                                                                                                                                                                                                                                                                                                                                                                                                    </v>
          </cell>
          <cell r="C887" t="str">
            <v xml:space="preserve">UN    </v>
          </cell>
          <cell r="D887">
            <v>30.53</v>
          </cell>
        </row>
        <row r="888">
          <cell r="A888">
            <v>39772</v>
          </cell>
          <cell r="B888" t="str">
            <v xml:space="preserve">CAIXA DE PASSAGEM METALICA DE SOBREPOR COM TAMPA PARAFUSADA, DIMENSOES 30 X 30 X 10 CM                                                                                                                                                                                                                                                                                                                                                                                                                    </v>
          </cell>
          <cell r="C888" t="str">
            <v xml:space="preserve">UN    </v>
          </cell>
          <cell r="D888">
            <v>60.02</v>
          </cell>
        </row>
        <row r="889">
          <cell r="A889">
            <v>39773</v>
          </cell>
          <cell r="B889" t="str">
            <v xml:space="preserve">CAIXA DE PASSAGEM METALICA DE SOBREPOR COM TAMPA PARAFUSADA, DIMENSOES 40 X 40 X 15 CM                                                                                                                                                                                                                                                                                                                                                                                                                    </v>
          </cell>
          <cell r="C889" t="str">
            <v xml:space="preserve">UN    </v>
          </cell>
          <cell r="D889">
            <v>96.47</v>
          </cell>
        </row>
        <row r="890">
          <cell r="A890">
            <v>39774</v>
          </cell>
          <cell r="B890" t="str">
            <v xml:space="preserve">CAIXA DE PASSAGEM METALICA DE SOBREPOR COM TAMPA PARAFUSADA, DIMENSOES 50 X 50 X 15 CM                                                                                                                                                                                                                                                                                                                                                                                                                    </v>
          </cell>
          <cell r="C890" t="str">
            <v xml:space="preserve">UN    </v>
          </cell>
          <cell r="D890">
            <v>144.29</v>
          </cell>
        </row>
        <row r="891">
          <cell r="A891">
            <v>39775</v>
          </cell>
          <cell r="B891" t="str">
            <v xml:space="preserve">CAIXA DE PASSAGEM METALICA DE SOBREPOR COM TAMPA PARAFUSADA, DIMENSOES 60 X 60 X 20 CM                                                                                                                                                                                                                                                                                                                                                                                                                    </v>
          </cell>
          <cell r="C891" t="str">
            <v xml:space="preserve">UN    </v>
          </cell>
          <cell r="D891">
            <v>192.58</v>
          </cell>
        </row>
        <row r="892">
          <cell r="A892">
            <v>39776</v>
          </cell>
          <cell r="B892" t="str">
            <v xml:space="preserve">CAIXA DE PASSAGEM METALICA DE SOBREPOR COM TAMPA PARAFUSADA, DIMENSOES 70 X 70 X 20 CM                                                                                                                                                                                                                                                                                                                                                                                                                    </v>
          </cell>
          <cell r="C892" t="str">
            <v xml:space="preserve">UN    </v>
          </cell>
          <cell r="D892">
            <v>232.74</v>
          </cell>
        </row>
        <row r="893">
          <cell r="A893">
            <v>39777</v>
          </cell>
          <cell r="B893" t="str">
            <v xml:space="preserve">CAIXA DE PASSAGEM METALICA DE SOBREPOR COM TAMPA PARAFUSADA, DIMENSOES 80 X 80 X 20 CM                                                                                                                                                                                                                                                                                                                                                                                                                    </v>
          </cell>
          <cell r="C893" t="str">
            <v xml:space="preserve">UN    </v>
          </cell>
          <cell r="D893">
            <v>294.99</v>
          </cell>
        </row>
        <row r="894">
          <cell r="A894">
            <v>20254</v>
          </cell>
          <cell r="B894" t="str">
            <v xml:space="preserve">CAIXA DE PASSAGEM METALICA, DE SOBREPOR, COM TAMPA APARAFUSADA, DIMENSOES 15 X 15 X *10* CM                                                                                                                                                                                                                                                                                                                                                                                                               </v>
          </cell>
          <cell r="C894" t="str">
            <v xml:space="preserve">UN    </v>
          </cell>
          <cell r="D894">
            <v>21.41</v>
          </cell>
        </row>
        <row r="895">
          <cell r="A895">
            <v>20253</v>
          </cell>
          <cell r="B895" t="str">
            <v xml:space="preserve">CAIXA DE PASSAGEM METALICA, DE SOBREPOR, COM TAMPA APARAFUSADA, DIMENSOES 35 X 35 X *12* CM                                                                                                                                                                                                                                                                                                                                                                                                               </v>
          </cell>
          <cell r="C895" t="str">
            <v xml:space="preserve">UN    </v>
          </cell>
          <cell r="D895">
            <v>70.31</v>
          </cell>
        </row>
        <row r="896">
          <cell r="A896">
            <v>11247</v>
          </cell>
          <cell r="B896" t="str">
            <v xml:space="preserve">CAIXA DE PASSAGEM/ LUZ / TELEFONIA, DE EMBUTIR,  EM CHAPA DE ACO GALVANIZADO, DIMENSOES 150 X 150 X 15 CM (PADRAO CONCESSIONARIA LOCAL)                                                                                                                                                                                                                                                                                                                                                                   </v>
          </cell>
          <cell r="C896" t="str">
            <v xml:space="preserve">UN    </v>
          </cell>
          <cell r="D896">
            <v>1351.93</v>
          </cell>
        </row>
        <row r="897">
          <cell r="A897">
            <v>11250</v>
          </cell>
          <cell r="B897" t="str">
            <v xml:space="preserve">CAIXA DE PASSAGEM/ LUZ / TELEFONIA, DE EMBUTIR,  EM CHAPA DE ACO GALVANIZADO, DIMENSOES 20 X 20 X *12* CM (PADRAO CONCESSIONARIA LOCAL)                                                                                                                                                                                                                                                                                                                                                                   </v>
          </cell>
          <cell r="C897" t="str">
            <v xml:space="preserve">UN    </v>
          </cell>
          <cell r="D897">
            <v>58.2</v>
          </cell>
        </row>
        <row r="898">
          <cell r="A898">
            <v>11249</v>
          </cell>
          <cell r="B898" t="str">
            <v xml:space="preserve">CAIXA DE PASSAGEM/ LUZ / TELEFONIA, DE EMBUTIR,  EM CHAPA DE ACO GALVANIZADO, DIMENSOES 200 X 200 X 20 CM (PADRAO CONCESSIONARIA LOCAL)                                                                                                                                                                                                                                                                                                                                                                   </v>
          </cell>
          <cell r="C898" t="str">
            <v xml:space="preserve">UN    </v>
          </cell>
          <cell r="D898">
            <v>2640.8</v>
          </cell>
        </row>
        <row r="899">
          <cell r="A899">
            <v>11251</v>
          </cell>
          <cell r="B899" t="str">
            <v xml:space="preserve">CAIXA DE PASSAGEM/ LUZ / TELEFONIA, DE EMBUTIR,  EM CHAPA DE ACO GALVANIZADO, DIMENSOES 40 X 40 X *12* CM (PADRAO CONCESSIONARIA LOCAL)                                                                                                                                                                                                                                                                                                                                                                   </v>
          </cell>
          <cell r="C899" t="str">
            <v xml:space="preserve">UN    </v>
          </cell>
          <cell r="D899">
            <v>128.91999999999999</v>
          </cell>
        </row>
        <row r="900">
          <cell r="A900">
            <v>11253</v>
          </cell>
          <cell r="B900" t="str">
            <v xml:space="preserve">CAIXA DE PASSAGEM/ LUZ / TELEFONIA, DE EMBUTIR,  EM CHAPA DE ACO GALVANIZADO, DIMENSOES 60 X 60 X *12* CM (PADRAO CONCESSIONARIA LOCAL)                                                                                                                                                                                                                                                                                                                                                                   </v>
          </cell>
          <cell r="C900" t="str">
            <v xml:space="preserve">UN    </v>
          </cell>
          <cell r="D900">
            <v>213.63</v>
          </cell>
        </row>
        <row r="901">
          <cell r="A901">
            <v>11255</v>
          </cell>
          <cell r="B901" t="str">
            <v xml:space="preserve">CAIXA DE PASSAGEM/ LUZ / TELEFONIA, DE EMBUTIR,  EM CHAPA DE ACO GALVANIZADO, DIMENSOES 80 X 80 X *12* CM (PADRAO CONCESSIONARIA LOCAL)                                                                                                                                                                                                                                                                                                                                                                   </v>
          </cell>
          <cell r="C901" t="str">
            <v xml:space="preserve">UN    </v>
          </cell>
          <cell r="D901">
            <v>319.38</v>
          </cell>
        </row>
        <row r="902">
          <cell r="A902">
            <v>14055</v>
          </cell>
          <cell r="B902" t="str">
            <v xml:space="preserve">CAIXA DE PASSAGEM/ LUZ / TELEFONIA, DE EMBUTIR, EM CHAPA DE ACO GALVANIZADO, DIMENSOES 120 X 120 X *12* CM (PADRAO CONCESSIONARIA LOCAL)                                                                                                                                                                                                                                                                                                                                                                  </v>
          </cell>
          <cell r="C902" t="str">
            <v xml:space="preserve">UN    </v>
          </cell>
          <cell r="D902">
            <v>642.49</v>
          </cell>
        </row>
        <row r="903">
          <cell r="A903">
            <v>11256</v>
          </cell>
          <cell r="B903" t="str">
            <v xml:space="preserve">CAIXA DE PASSAGEM/ LUZ / TELEFONIA, DE SOBREPOR,  EM CHAPA DE ACO GALVANIZADO, DIMENSOES 80 X 80 X *12* CM (PADRAO CONCESSIONARIA LOCAL)                                                                                                                                                                                                                                                                                                                                                                  </v>
          </cell>
          <cell r="C903" t="str">
            <v xml:space="preserve">UN    </v>
          </cell>
          <cell r="D903">
            <v>400.06</v>
          </cell>
        </row>
        <row r="904">
          <cell r="A904">
            <v>1872</v>
          </cell>
          <cell r="B904" t="str">
            <v xml:space="preserve">CAIXA DE PASSAGEM, EM PVC, DE 4" X 2", PARA ELETRODUTO FLEXIVEL CORRUGADO                                                                                                                                                                                                                                                                                                                                                                                                                                 </v>
          </cell>
          <cell r="C904" t="str">
            <v xml:space="preserve">UN    </v>
          </cell>
          <cell r="D904">
            <v>3.07</v>
          </cell>
        </row>
        <row r="905">
          <cell r="A905">
            <v>1873</v>
          </cell>
          <cell r="B905" t="str">
            <v xml:space="preserve">CAIXA DE PASSAGEM, EM PVC, DE 4" X 4", PARA ELETRODUTO FLEXIVEL CORRUGADO                                                                                                                                                                                                                                                                                                                                                                                                                                 </v>
          </cell>
          <cell r="C905" t="str">
            <v xml:space="preserve">UN    </v>
          </cell>
          <cell r="D905">
            <v>6.1</v>
          </cell>
        </row>
        <row r="906">
          <cell r="A906">
            <v>39693</v>
          </cell>
          <cell r="B906" t="str">
            <v xml:space="preserve">CAIXA DE PROTECAO EXTERNA PARA MEDIDOR HOROSAZONAL, DE BAIXA TENSAO, COM MODULO, EM CHAPA DE ACO (PADRAO DA CONCESSIONARIA LOCAL)                                                                                                                                                                                                                                                                                                                                                                         </v>
          </cell>
          <cell r="C906" t="str">
            <v xml:space="preserve">UN    </v>
          </cell>
          <cell r="D906">
            <v>2512.56</v>
          </cell>
        </row>
        <row r="907">
          <cell r="A907">
            <v>39692</v>
          </cell>
          <cell r="B907" t="str">
            <v xml:space="preserve">CAIXA DE PROTECAO PARA TRANSFORMADOR CORRENTE, EM CHAPA DE ACO 18 USG (PADRAO DA CONCESSIONARIA LOCAL)                                                                                                                                                                                                                                                                                                                                                                                                    </v>
          </cell>
          <cell r="C907" t="str">
            <v xml:space="preserve">UN    </v>
          </cell>
          <cell r="D907">
            <v>803.96</v>
          </cell>
        </row>
        <row r="908">
          <cell r="A908">
            <v>1062</v>
          </cell>
          <cell r="B908" t="str">
            <v xml:space="preserve">CAIXA INTERNA/EXTERNA DE MEDICAO PARA 1 MEDIDOR TRIFASICO, COM VISOR, EM CHAPA DE ACO 18 USG (PADRAO DA CONCESSIONARIA LOCAL)                                                                                                                                                                                                                                                                                                                                                                             </v>
          </cell>
          <cell r="C908" t="str">
            <v xml:space="preserve">UN    </v>
          </cell>
          <cell r="D908">
            <v>254.79</v>
          </cell>
        </row>
        <row r="909">
          <cell r="A909">
            <v>39686</v>
          </cell>
          <cell r="B909" t="str">
            <v xml:space="preserve">CAIXA INTERNA/EXTERNA DE MEDICAO PARA 4 MEDIDORES MONOFASICOS, COM VISOR, EM CHAPA DE ACO 18 USG (PADRAO DA CONCESSIONARIA LOCAL)                                                                                                                                                                                                                                                                                                                                                                         </v>
          </cell>
          <cell r="C909" t="str">
            <v xml:space="preserve">UN    </v>
          </cell>
          <cell r="D909">
            <v>412.56</v>
          </cell>
        </row>
        <row r="910">
          <cell r="A910">
            <v>43095</v>
          </cell>
          <cell r="B910" t="str">
            <v xml:space="preserve">CAIXA MODULAR PARA MEDIDOR DE ENERGIA AGRUPADA, EM POLICARBONATO /  TERMOPLASTICO, COM SUPORTE PARA DISJUNTOR (PADRAO DA CONCESSIONARIA LOCAL)                                                                                                                                                                                                                                                                                                                                                            </v>
          </cell>
          <cell r="C910" t="str">
            <v xml:space="preserve">UN    </v>
          </cell>
          <cell r="D910">
            <v>178.98</v>
          </cell>
        </row>
        <row r="911">
          <cell r="A911">
            <v>1871</v>
          </cell>
          <cell r="B911" t="str">
            <v xml:space="preserve">CAIXA OCTOGONAL DE FUNDO MOVEL, EM PVC, DE 3" X 3", PARA ELETRODUTO FLEXIVEL CORRUGADO                                                                                                                                                                                                                                                                                                                                                                                                                    </v>
          </cell>
          <cell r="C911" t="str">
            <v xml:space="preserve">UN    </v>
          </cell>
          <cell r="D911">
            <v>5.49</v>
          </cell>
        </row>
        <row r="912">
          <cell r="A912">
            <v>12001</v>
          </cell>
          <cell r="B912" t="str">
            <v xml:space="preserve">CAIXA OCTOGONAL DE FUNDO MOVEL, EM PVC, DE 4" X 4", PARA ELETRODUTO FLEXIVEL CORRUGADO                                                                                                                                                                                                                                                                                                                                                                                                                    </v>
          </cell>
          <cell r="C912" t="str">
            <v xml:space="preserve">UN    </v>
          </cell>
          <cell r="D912">
            <v>7.93</v>
          </cell>
        </row>
        <row r="913">
          <cell r="A913">
            <v>11882</v>
          </cell>
          <cell r="B913" t="str">
            <v xml:space="preserve">CAIXA PARA HIDROMETRO CONCRETO PRE MOLDADO, *0,24 M X 0,45 M X 0,30* M (L X C X A)                                                                                                                                                                                                                                                                                                                                                                                                                        </v>
          </cell>
          <cell r="C913" t="str">
            <v xml:space="preserve">UN    </v>
          </cell>
          <cell r="D913">
            <v>76.89</v>
          </cell>
        </row>
        <row r="914">
          <cell r="A914">
            <v>1068</v>
          </cell>
          <cell r="B914" t="str">
            <v xml:space="preserve">CAIXA PARA MEDICAO COLETIVA TIPO L, PADRAO BIFASICO OU TRIFASICO, PARA ATE 4 MEDIDORES, SEM BARRAMENTO E COM PORTAS INFERIOR E SUPERIOR                                                                                                                                                                                                                                                                                                                                                                   </v>
          </cell>
          <cell r="C914" t="str">
            <v xml:space="preserve">UN    </v>
          </cell>
          <cell r="D914">
            <v>1680.6</v>
          </cell>
        </row>
        <row r="915">
          <cell r="A915">
            <v>39690</v>
          </cell>
          <cell r="B915" t="str">
            <v xml:space="preserve">CAIXA PARA MEDICAO COLETIVA TIPO M, PADRAO BIFASICO OU TRIFASICO, PARA ATE 8 MEDIDORES, SEM BARRAMENTO E COM PORTAS INFERIOR E SUPERIOR                                                                                                                                                                                                                                                                                                                                                                   </v>
          </cell>
          <cell r="C915" t="str">
            <v xml:space="preserve">UN    </v>
          </cell>
          <cell r="D915">
            <v>2819.49</v>
          </cell>
        </row>
        <row r="916">
          <cell r="A916">
            <v>39691</v>
          </cell>
          <cell r="B916" t="str">
            <v xml:space="preserve">CAIXA PARA MEDICAO COLETIVA TIPO N, PADRAO BIFASICO OU TRIFASICO, PARA ATE 12 MEDIDORES, SEM BARRAMENTO E COM PORTAS INFERIOR E SUPERIOR                                                                                                                                                                                                                                                                                                                                                                  </v>
          </cell>
          <cell r="C916" t="str">
            <v xml:space="preserve">UN    </v>
          </cell>
          <cell r="D916">
            <v>3546.13</v>
          </cell>
        </row>
        <row r="917">
          <cell r="A917">
            <v>39808</v>
          </cell>
          <cell r="B917" t="str">
            <v xml:space="preserve">CAIXA PARA MEDIDOR MONOFASICO, EM POLICARBONATO / TERMOPLASTICO, PARA ALOJAR 1 DISJUNTOR (PADRAO DA CONCESSIONARIA LOCAL)                                                                                                                                                                                                                                                                                                                                                                                 </v>
          </cell>
          <cell r="C917" t="str">
            <v xml:space="preserve">UN    </v>
          </cell>
          <cell r="D917">
            <v>93.44</v>
          </cell>
        </row>
        <row r="918">
          <cell r="A918">
            <v>39809</v>
          </cell>
          <cell r="B918" t="str">
            <v xml:space="preserve">CAIXA PARA MEDIDOR POLIFASICO, EM POLICARBONATO / TERMOPLASTICO, PARA ALOJAR 1 DISJUNTOR (PADRAO DA CONCESSIONARIA LOCAL)                                                                                                                                                                                                                                                                                                                                                                                 </v>
          </cell>
          <cell r="C918" t="str">
            <v xml:space="preserve">UN    </v>
          </cell>
          <cell r="D918">
            <v>221.63</v>
          </cell>
        </row>
        <row r="919">
          <cell r="A919">
            <v>43439</v>
          </cell>
          <cell r="B919" t="str">
            <v xml:space="preserve">CAIXA PRE-MOLDADA PARA BOCA DE LOBO, EM CONCRETO ARMADO, COM FCK DE 25 MPA, COM DIMENSOES 1,10 X 0,65 X 1,00 M (COMPRIMENTO X LARGURA X ALTURA)                                                                                                                                                                                                                                                                                                                                                           </v>
          </cell>
          <cell r="C919" t="str">
            <v xml:space="preserve">UN    </v>
          </cell>
          <cell r="D919">
            <v>352.94</v>
          </cell>
        </row>
        <row r="920">
          <cell r="A920">
            <v>5103</v>
          </cell>
          <cell r="B920" t="str">
            <v xml:space="preserve">CAIXA SIFONADA PVC, 100 X 100 X 50 MM, COM GRELHA REDONDA, BRANCA                                                                                                                                                                                                                                                                                                                                                                                                                                         </v>
          </cell>
          <cell r="C920" t="str">
            <v xml:space="preserve">UN    </v>
          </cell>
          <cell r="D920">
            <v>23.33</v>
          </cell>
        </row>
        <row r="921">
          <cell r="A921">
            <v>11880</v>
          </cell>
          <cell r="B921" t="str">
            <v xml:space="preserve">CAIXA SIFONADA PVC, 250 X 230 X 75 MM, COM TAMPA CEGA QUADRADA, BRANCA                                                                                                                                                                                                                                                                                                                                                                                                                                    </v>
          </cell>
          <cell r="C921" t="str">
            <v xml:space="preserve">UN    </v>
          </cell>
          <cell r="D921">
            <v>98.12</v>
          </cell>
        </row>
        <row r="922">
          <cell r="A922">
            <v>11714</v>
          </cell>
          <cell r="B922" t="str">
            <v xml:space="preserve">CAIXA SIFONADA, PVC, 150 X *185* X 75 MM, COM GRELHA QUADRADA, BRANCA                                                                                                                                                                                                                                                                                                                                                                                                                                     </v>
          </cell>
          <cell r="C922" t="str">
            <v xml:space="preserve">UN    </v>
          </cell>
          <cell r="D922">
            <v>66.84</v>
          </cell>
        </row>
        <row r="923">
          <cell r="A923">
            <v>11712</v>
          </cell>
          <cell r="B923" t="str">
            <v xml:space="preserve">CAIXA SIFONADA, PVC, 150 X 150 X 50 MM, COM GRELHA QUADRADA, BRANCA (NBR 5688)                                                                                                                                                                                                                                                                                                                                                                                                                            </v>
          </cell>
          <cell r="C923" t="str">
            <v xml:space="preserve">UN    </v>
          </cell>
          <cell r="D923">
            <v>43.65</v>
          </cell>
        </row>
        <row r="924">
          <cell r="A924">
            <v>11717</v>
          </cell>
          <cell r="B924" t="str">
            <v xml:space="preserve">CAIXA SIFONADA, PVC, 150 X 150 X 50 MM, COM GRELHA REDONDA, BRANCA                                                                                                                                                                                                                                                                                                                                                                                                                                        </v>
          </cell>
          <cell r="C924" t="str">
            <v xml:space="preserve">UN    </v>
          </cell>
          <cell r="D924">
            <v>52.62</v>
          </cell>
        </row>
        <row r="925">
          <cell r="A925">
            <v>1106</v>
          </cell>
          <cell r="B925" t="str">
            <v xml:space="preserve">CAL HIDRATADA CH-I PARA ARGAMASSAS                                                                                                                                                                                                                                                                                                                                                                                                                                                                        </v>
          </cell>
          <cell r="C925" t="str">
            <v xml:space="preserve">KG    </v>
          </cell>
          <cell r="D925">
            <v>0.82</v>
          </cell>
        </row>
        <row r="926">
          <cell r="A926">
            <v>11161</v>
          </cell>
          <cell r="B926" t="str">
            <v xml:space="preserve">CAL HIDRATADA PARA PINTURA                                                                                                                                                                                                                                                                                                                                                                                                                                                                                </v>
          </cell>
          <cell r="C926" t="str">
            <v xml:space="preserve">KG    </v>
          </cell>
          <cell r="D926">
            <v>1.37</v>
          </cell>
        </row>
        <row r="927">
          <cell r="A927">
            <v>1107</v>
          </cell>
          <cell r="B927" t="str">
            <v xml:space="preserve">CAL VIRGEM COMUM PARA ARGAMASSAS (NBR 6453)                                                                                                                                                                                                                                                                                                                                                                                                                                                               </v>
          </cell>
          <cell r="C927" t="str">
            <v xml:space="preserve">KG    </v>
          </cell>
          <cell r="D927">
            <v>0.69</v>
          </cell>
        </row>
        <row r="928">
          <cell r="A928">
            <v>44479</v>
          </cell>
          <cell r="B928" t="str">
            <v xml:space="preserve">CALCARIO DOLOMITICO A (POSTO PEDREIRA/FORNECEDOR,  SEM FRETE)                                                                                                                                                                                                                                                                                                                                                                                                                                             </v>
          </cell>
          <cell r="C928" t="str">
            <v xml:space="preserve">KG    </v>
          </cell>
          <cell r="D928">
            <v>0.1</v>
          </cell>
        </row>
        <row r="929">
          <cell r="A929">
            <v>4759</v>
          </cell>
          <cell r="B929" t="str">
            <v xml:space="preserve">CALCETEIRO / RASTELEIRO (HORISTA)                                                                                                                                                                                                                                                                                                                                                                                                                                                                         </v>
          </cell>
          <cell r="C929" t="str">
            <v xml:space="preserve">H     </v>
          </cell>
          <cell r="D929">
            <v>18.78</v>
          </cell>
        </row>
        <row r="930">
          <cell r="A930">
            <v>41068</v>
          </cell>
          <cell r="B930" t="str">
            <v xml:space="preserve">CALCETEIRO / RASTELEIRO (MENSALISTA)                                                                                                                                                                                                                                                                                                                                                                                                                                                                      </v>
          </cell>
          <cell r="C930" t="str">
            <v xml:space="preserve">MES   </v>
          </cell>
          <cell r="D930">
            <v>3287.41</v>
          </cell>
        </row>
        <row r="931">
          <cell r="A931">
            <v>12618</v>
          </cell>
          <cell r="B931" t="str">
            <v xml:space="preserve">CALHA / PERFIL PLUVIAL DE PVC, DIAMETRO ENTRE *119 E 170* MM, COMPRIMENTO DE 3 M, PARA DRENAGEM PLUVIAL PREDIAL                                                                                                                                                                                                                                                                                                                                                                                           </v>
          </cell>
          <cell r="C931" t="str">
            <v xml:space="preserve">UN    </v>
          </cell>
          <cell r="D931">
            <v>174.55</v>
          </cell>
        </row>
        <row r="932">
          <cell r="A932">
            <v>1108</v>
          </cell>
          <cell r="B932" t="str">
            <v xml:space="preserve">CALHA MOLDURA AMERICANA DE CHAPA DE ACO GALVANIZADA NUM 26, CORTE 33 CM                                                                                                                                                                                                                                                                                                                                                                                                                                   </v>
          </cell>
          <cell r="C932" t="str">
            <v xml:space="preserve">M     </v>
          </cell>
          <cell r="D932">
            <v>27.4</v>
          </cell>
        </row>
        <row r="933">
          <cell r="A933">
            <v>1117</v>
          </cell>
          <cell r="B933" t="str">
            <v xml:space="preserve">CALHA PARA AGUA FURTADA DE CHAPA DE ACO GALVANIZADA NUM 26, CORTE 40 CM                                                                                                                                                                                                                                                                                                                                                                                                                                   </v>
          </cell>
          <cell r="C933" t="str">
            <v xml:space="preserve">M     </v>
          </cell>
          <cell r="D933">
            <v>27.62</v>
          </cell>
        </row>
        <row r="934">
          <cell r="A934">
            <v>1118</v>
          </cell>
          <cell r="B934" t="str">
            <v xml:space="preserve">CALHA PARA AGUA FURTADA DE CHAPA DE ACO GALVANIZADA NUM 26, CORTE 50 CM                                                                                                                                                                                                                                                                                                                                                                                                                                   </v>
          </cell>
          <cell r="C934" t="str">
            <v xml:space="preserve">M     </v>
          </cell>
          <cell r="D934">
            <v>32.64</v>
          </cell>
        </row>
        <row r="935">
          <cell r="A935">
            <v>1110</v>
          </cell>
          <cell r="B935" t="str">
            <v xml:space="preserve">CALHA PLATIBANDA DE CHAPA DE ACO GALVANIZADA NUM 26, CORTE 45 CM                                                                                                                                                                                                                                                                                                                                                                                                                                          </v>
          </cell>
          <cell r="C935" t="str">
            <v xml:space="preserve">M     </v>
          </cell>
          <cell r="D935">
            <v>32.64</v>
          </cell>
        </row>
        <row r="936">
          <cell r="A936">
            <v>40784</v>
          </cell>
          <cell r="B936" t="str">
            <v xml:space="preserve">CALHA QUADRADA DE CHAPA DE ACO GALVANIZADA NUM 24, CORTE 100 CM                                                                                                                                                                                                                                                                                                                                                                                                                                           </v>
          </cell>
          <cell r="C936" t="str">
            <v xml:space="preserve">M     </v>
          </cell>
          <cell r="D936">
            <v>90.05</v>
          </cell>
        </row>
        <row r="937">
          <cell r="A937">
            <v>40782</v>
          </cell>
          <cell r="B937" t="str">
            <v xml:space="preserve">CALHA QUADRADA DE CHAPA DE ACO GALVANIZADA NUM 24, CORTE 33 CM                                                                                                                                                                                                                                                                                                                                                                                                                                            </v>
          </cell>
          <cell r="C937" t="str">
            <v xml:space="preserve">M     </v>
          </cell>
          <cell r="D937">
            <v>35.33</v>
          </cell>
        </row>
        <row r="938">
          <cell r="A938">
            <v>40783</v>
          </cell>
          <cell r="B938" t="str">
            <v xml:space="preserve">CALHA QUADRADA DE CHAPA DE ACO GALVANIZADA NUM 24, CORTE 50 CM                                                                                                                                                                                                                                                                                                                                                                                                                                            </v>
          </cell>
          <cell r="C938" t="str">
            <v xml:space="preserve">M     </v>
          </cell>
          <cell r="D938">
            <v>46.03</v>
          </cell>
        </row>
        <row r="939">
          <cell r="A939">
            <v>1109</v>
          </cell>
          <cell r="B939" t="str">
            <v xml:space="preserve">CALHA QUADRADA DE CHAPA DE ACO GALVANIZADA NUM 26, CORTE 33 CM                                                                                                                                                                                                                                                                                                                                                                                                                                            </v>
          </cell>
          <cell r="C939" t="str">
            <v xml:space="preserve">M     </v>
          </cell>
          <cell r="D939">
            <v>27.4</v>
          </cell>
        </row>
        <row r="940">
          <cell r="A940">
            <v>1119</v>
          </cell>
          <cell r="B940" t="str">
            <v xml:space="preserve">CALHA QUADRADA DE CHAPA DE ACO GALVANIZADA NUM 28, CORTE 25 CM                                                                                                                                                                                                                                                                                                                                                                                                                                            </v>
          </cell>
          <cell r="C940" t="str">
            <v xml:space="preserve">M     </v>
          </cell>
          <cell r="D940">
            <v>17.66</v>
          </cell>
        </row>
        <row r="941">
          <cell r="A941">
            <v>13115</v>
          </cell>
          <cell r="B941" t="str">
            <v xml:space="preserve">CALHA/CANALETA DE CONCRETO SIMPLES, TIPO MEIA CANA, DIAMETRO DE 20 CM, PARA AGUA PLUVIAL                                                                                                                                                                                                                                                                                                                                                                                                                  </v>
          </cell>
          <cell r="C941" t="str">
            <v xml:space="preserve">M     </v>
          </cell>
          <cell r="D941">
            <v>11.95</v>
          </cell>
        </row>
        <row r="942">
          <cell r="A942">
            <v>10541</v>
          </cell>
          <cell r="B942" t="str">
            <v xml:space="preserve">CALHA/CANALETA DE CONCRETO SIMPLES, TIPO MEIA CANA, DIAMETRO DE 30 CM, PARA AGUA PLUVIAL                                                                                                                                                                                                                                                                                                                                                                                                                  </v>
          </cell>
          <cell r="C942" t="str">
            <v xml:space="preserve">M     </v>
          </cell>
          <cell r="D942">
            <v>14.61</v>
          </cell>
        </row>
        <row r="943">
          <cell r="A943">
            <v>10542</v>
          </cell>
          <cell r="B943" t="str">
            <v xml:space="preserve">CALHA/CANALETA DE CONCRETO SIMPLES, TIPO MEIA CANA, DIAMETRO DE 40 CM, PARA AGUA PLUVIAL                                                                                                                                                                                                                                                                                                                                                                                                                  </v>
          </cell>
          <cell r="C943" t="str">
            <v xml:space="preserve">M     </v>
          </cell>
          <cell r="D943">
            <v>19.11</v>
          </cell>
        </row>
        <row r="944">
          <cell r="A944">
            <v>10543</v>
          </cell>
          <cell r="B944" t="str">
            <v xml:space="preserve">CALHA/CANALETA DE CONCRETO SIMPLES, TIPO MEIA CANA, DIAMETRO DE 50 CM, PARA AGUA PLUVIAL                                                                                                                                                                                                                                                                                                                                                                                                                  </v>
          </cell>
          <cell r="C944" t="str">
            <v xml:space="preserve">M     </v>
          </cell>
          <cell r="D944">
            <v>31</v>
          </cell>
        </row>
        <row r="945">
          <cell r="A945">
            <v>10544</v>
          </cell>
          <cell r="B945" t="str">
            <v xml:space="preserve">CALHA/CANALETA DE CONCRETO SIMPLES, TIPO MEIA CANA, DIAMETRO DE 60 CM, PARA AGUA PLUVIAL                                                                                                                                                                                                                                                                                                                                                                                                                  </v>
          </cell>
          <cell r="C945" t="str">
            <v xml:space="preserve">M     </v>
          </cell>
          <cell r="D945">
            <v>40.1</v>
          </cell>
        </row>
        <row r="946">
          <cell r="A946">
            <v>10545</v>
          </cell>
          <cell r="B946" t="str">
            <v xml:space="preserve">CALHA/CANALETA DE CONCRETO SIMPLES, TIPO MEIA CANA, DIAMETRO DE 80 CM, PARA AGUA PLUVIAL                                                                                                                                                                                                                                                                                                                                                                                                                  </v>
          </cell>
          <cell r="C946" t="str">
            <v xml:space="preserve">M     </v>
          </cell>
          <cell r="D946">
            <v>74.94</v>
          </cell>
        </row>
        <row r="947">
          <cell r="A947">
            <v>38365</v>
          </cell>
          <cell r="B947" t="str">
            <v xml:space="preserve">CAMADA SEPARADORA DE FILME DE POLIETILENO 20 A 25 MICRA                                                                                                                                                                                                                                                                                                                                                                                                                                                   </v>
          </cell>
          <cell r="C947" t="str">
            <v xml:space="preserve">M2    </v>
          </cell>
          <cell r="D947">
            <v>2.2999999999999998</v>
          </cell>
        </row>
        <row r="948">
          <cell r="A948">
            <v>44056</v>
          </cell>
          <cell r="B948" t="str">
            <v xml:space="preserve">CAMINHAO TOCO, PESO BRUTO TOTAL 10700 KG, CARGA UTIL MAXIMA 7400 KG, DISTANCIA ENTRE EIXOS 4,00 M, POTENCIA 175 CV (INCLUI CABINE E CHASSI, NAO INCLUI CARROCERIA)                                                                                                                                                                                                                                                                                                                                        </v>
          </cell>
          <cell r="C948" t="str">
            <v xml:space="preserve">UN    </v>
          </cell>
          <cell r="D948">
            <v>475095.87</v>
          </cell>
        </row>
        <row r="949">
          <cell r="A949">
            <v>44057</v>
          </cell>
          <cell r="B949" t="str">
            <v xml:space="preserve">CAMINHAO TOCO, PESO BRUTO TOTAL 13200 KG, CARGA UTIL MAXIMA 9200 KG, DISTANCIA ENTRE EIXOS 3,31 M, POTENCIA 175 CV (INCLUI CABINE E CHASSI, NAO INCLUI CARROCERIA)                                                                                                                                                                                                                                                                                                                                        </v>
          </cell>
          <cell r="C949" t="str">
            <v xml:space="preserve">UN    </v>
          </cell>
          <cell r="D949">
            <v>507073.5</v>
          </cell>
        </row>
        <row r="950">
          <cell r="A950">
            <v>37754</v>
          </cell>
          <cell r="B950" t="str">
            <v xml:space="preserve">CAMINHAO TOCO, PESO BRUTO TOTAL 14300 KG, CARGA UTIL MAXIMA 9480 KG, DISTANCIA ENTRE EIXOS 4,80 M, POTENCIA 185 CV (INCLUI CABINE E CHASSI, NAO INCLUI CARROCERIA)                                                                                                                                                                                                                                                                                                                                        </v>
          </cell>
          <cell r="C950" t="str">
            <v xml:space="preserve">UN    </v>
          </cell>
          <cell r="D950">
            <v>524250.05</v>
          </cell>
        </row>
        <row r="951">
          <cell r="A951">
            <v>37757</v>
          </cell>
          <cell r="B951" t="str">
            <v xml:space="preserve">CAMINHAO TOCO, PESO BRUTO TOTAL 16000 KG, CARGA UTIL MAXIMA 10600 KG, DISTANCIA ENTRE EIXOS 4,80 M, POTENCIA 277 CV (INCLUI CABINE E CHASSI, NAO INCLUI CARROCERIA)                                                                                                                                                                                                                                                                                                                                       </v>
          </cell>
          <cell r="C951" t="str">
            <v xml:space="preserve">UN    </v>
          </cell>
          <cell r="D951">
            <v>584733.42000000004</v>
          </cell>
        </row>
        <row r="952">
          <cell r="A952">
            <v>44058</v>
          </cell>
          <cell r="B952" t="str">
            <v xml:space="preserve">CAMINHAO TOCO, PESO BRUTO TOTAL 16000 KG, CARGA UTIL MAXIMA 10830 KG, DISTANCIA ENTRE EIXOS 3,56 M, POTENCIA 226 CV (INCLUI CABINE E CHASSI, NAO INCLUI CARROCERIA)                                                                                                                                                                                                                                                                                                                                       </v>
          </cell>
          <cell r="C952" t="str">
            <v xml:space="preserve">UN    </v>
          </cell>
          <cell r="D952">
            <v>552755.80000000005</v>
          </cell>
        </row>
        <row r="953">
          <cell r="A953">
            <v>37752</v>
          </cell>
          <cell r="B953" t="str">
            <v xml:space="preserve">CAMINHAO TOCO, PESO BRUTO TOTAL 16000 KG, CARGA UTIL MAXIMA 11030 KG, DISTANCIA ENTRE EIXOS 5,41 M, POTENCIA 185 CV (INCLUI CABINE E CHASSI, NAO INCLUI CARROCERIA)                                                                                                                                                                                                                                                                                                                                       </v>
          </cell>
          <cell r="C953" t="str">
            <v xml:space="preserve">UN    </v>
          </cell>
          <cell r="D953">
            <v>575596.92000000004</v>
          </cell>
        </row>
        <row r="954">
          <cell r="A954">
            <v>44059</v>
          </cell>
          <cell r="B954" t="str">
            <v xml:space="preserve">CAMINHAO TOCO, PESO BRUTO TOTAL 8500 KG, CARGA UTIL MAXIMA 5600 KG, DISTANCIA ENTRE EIXOS 3,40 M, POTENCIA 167 CV (INCLUI CABINE E CHASSI, NAO INCLUI CARROCERIA)                                                                                                                                                                                                                                                                                                                                         </v>
          </cell>
          <cell r="C954" t="str">
            <v xml:space="preserve">UN    </v>
          </cell>
          <cell r="D954">
            <v>454995.68</v>
          </cell>
        </row>
        <row r="955">
          <cell r="A955">
            <v>37750</v>
          </cell>
          <cell r="B955" t="str">
            <v xml:space="preserve">CAMINHAO TOCO, PESO BRUTO TOTAL 9600 KG, CARGA UTIL MAXIMA 6190 KG, DISTANCIA ENTRE EIXOS 3,70 M, POTENCIA 156 CV (INCLUI CABINE E CHASSI, NAO INCLUI CARROCERIA)                                                                                                                                                                                                                                                                                                                                         </v>
          </cell>
          <cell r="C955" t="str">
            <v xml:space="preserve">UN    </v>
          </cell>
          <cell r="D955">
            <v>455909.32</v>
          </cell>
        </row>
        <row r="956">
          <cell r="A956">
            <v>37758</v>
          </cell>
          <cell r="B956" t="str">
            <v xml:space="preserve">CAMINHAO TRUCADO, PESO BRUTO TOTAL 23000 KG, CARGA UTIL MAXIMA 15285 KG, DISTANCIA ENTRE EIXOS 4,80 M, POTENCIA 326 CV (INCLUI CABINE E CHASSI, NAO INCLUI CARROCERIA)                                                                                                                                                                                                                                                                                                                                    </v>
          </cell>
          <cell r="C956" t="str">
            <v xml:space="preserve">UN    </v>
          </cell>
          <cell r="D956">
            <v>725434.86</v>
          </cell>
        </row>
        <row r="957">
          <cell r="A957">
            <v>44060</v>
          </cell>
          <cell r="B957" t="str">
            <v xml:space="preserve">CAMINHAO TRUCADO, PESO BRUTO TOTAL 23000 KG, CARGA UTIL MAXIMA 15460 KG, DISTANCIA ENTRE EIXOS 4,80 M, POTENCIA 286 CV (INCLUI CABINE E CHASSI, NAO INCLUI CARROCERIA)                                                                                                                                                                                                                                                                                                                                    </v>
          </cell>
          <cell r="C957" t="str">
            <v xml:space="preserve">UN    </v>
          </cell>
          <cell r="D957">
            <v>701680.09</v>
          </cell>
        </row>
        <row r="958">
          <cell r="A958">
            <v>37749</v>
          </cell>
          <cell r="B958" t="str">
            <v xml:space="preserve">CAMINHAO TRUCADO, PESO BRUTO TOTAL 23000 KG, CARGA UTIL MAXIMA 16360 KG, CABINE ESTENDIDA, DISTANCIA ENTRE EIXOS 3,56 M, POTENCIA 277 CV (INCLUI CABINE E CHASSI, NAO INCLUI CARROCERIA)                                                                                                                                                                                                                                                                                                                  </v>
          </cell>
          <cell r="C958" t="str">
            <v xml:space="preserve">UN    </v>
          </cell>
          <cell r="D958">
            <v>749189.68</v>
          </cell>
        </row>
        <row r="959">
          <cell r="A959">
            <v>44061</v>
          </cell>
          <cell r="B959" t="str">
            <v xml:space="preserve">CAMINHAO TRUCADO, PESO BRUTO TOTAL 23000 KG, CARGA UTIL MAXIMA 16540 KG, DISTANCIA ENTRE EIXOS 4,80 M, POTENCIA 256 CV (INCLUI CABINE E CHASSI, NAO INCLUI CARROCERIA)                                                                                                                                                                                                                                                                                                                                    </v>
          </cell>
          <cell r="C959" t="str">
            <v xml:space="preserve">UN    </v>
          </cell>
          <cell r="D959">
            <v>687975.41</v>
          </cell>
        </row>
        <row r="960">
          <cell r="A960">
            <v>1159</v>
          </cell>
          <cell r="B960" t="str">
            <v xml:space="preserve">CAMINHONETE COM MOTOR A DIESEL, POTENCIA *160* CV, CABINE DUPLA, 4X4                                                                                                                                                                                                                                                                                                                                                                                                                                      </v>
          </cell>
          <cell r="C960" t="str">
            <v xml:space="preserve">UN    </v>
          </cell>
          <cell r="D960">
            <v>273970.5</v>
          </cell>
        </row>
        <row r="961">
          <cell r="A961">
            <v>12114</v>
          </cell>
          <cell r="B961" t="str">
            <v xml:space="preserve">CAMPAINHA ALTA POTENCIA 110V / 220V, DIAMETRO 150 MM                                                                                                                                                                                                                                                                                                                                                                                                                                                      </v>
          </cell>
          <cell r="C961" t="str">
            <v xml:space="preserve">UN    </v>
          </cell>
          <cell r="D961">
            <v>146.13</v>
          </cell>
        </row>
        <row r="962">
          <cell r="A962">
            <v>38106</v>
          </cell>
          <cell r="B962" t="str">
            <v xml:space="preserve">CAMPAINHA CIGARRA 127 V / 220 V (APENAS MODULO)                                                                                                                                                                                                                                                                                                                                                                                                                                                           </v>
          </cell>
          <cell r="C962" t="str">
            <v xml:space="preserve">UN    </v>
          </cell>
          <cell r="D962">
            <v>19.86</v>
          </cell>
        </row>
        <row r="963">
          <cell r="A963">
            <v>38085</v>
          </cell>
          <cell r="B963" t="str">
            <v xml:space="preserve">CAMPAINHA CIGARRA 127 V / 220 V, CONJUNTO MONTADO PARA EMBUTIR 4" X 2" (PLACA + SUPORTE + MODULO)                                                                                                                                                                                                                                                                                                                                                                                                         </v>
          </cell>
          <cell r="C963" t="str">
            <v xml:space="preserve">UN    </v>
          </cell>
          <cell r="D963">
            <v>23.46</v>
          </cell>
        </row>
        <row r="964">
          <cell r="A964">
            <v>38599</v>
          </cell>
          <cell r="B964" t="str">
            <v xml:space="preserve">CANALETA DE CONCRETO ESTRUTURAL 14 X 19 X 29 CM, FBK 14 MPA (NBR 6136)                                                                                                                                                                                                                                                                                                                                                                                                                                    </v>
          </cell>
          <cell r="C964" t="str">
            <v xml:space="preserve">UN    </v>
          </cell>
          <cell r="D964">
            <v>4.71</v>
          </cell>
        </row>
        <row r="965">
          <cell r="A965">
            <v>38596</v>
          </cell>
          <cell r="B965" t="str">
            <v xml:space="preserve">CANALETA DE CONCRETO ESTRUTURAL 14 X 19 X 29 CM, FBK 4,5 MPA (NBR 6136)                                                                                                                                                                                                                                                                                                                                                                                                                                   </v>
          </cell>
          <cell r="C965" t="str">
            <v xml:space="preserve">UN    </v>
          </cell>
          <cell r="D965">
            <v>3.91</v>
          </cell>
        </row>
        <row r="966">
          <cell r="A966">
            <v>38600</v>
          </cell>
          <cell r="B966" t="str">
            <v xml:space="preserve">CANALETA DE CONCRETO ESTRUTURAL 14 X 19 X 39 CM, FBK 14 MPA (NBR 6136)                                                                                                                                                                                                                                                                                                                                                                                                                                    </v>
          </cell>
          <cell r="C966" t="str">
            <v xml:space="preserve">UN    </v>
          </cell>
          <cell r="D966">
            <v>4.99</v>
          </cell>
        </row>
        <row r="967">
          <cell r="A967">
            <v>38597</v>
          </cell>
          <cell r="B967" t="str">
            <v xml:space="preserve">CANALETA DE CONCRETO ESTRUTURAL 14 X 19 X 39 CM, FBK 4,5 MPA (NBR 6136)                                                                                                                                                                                                                                                                                                                                                                                                                                   </v>
          </cell>
          <cell r="C967" t="str">
            <v xml:space="preserve">UN    </v>
          </cell>
          <cell r="D967">
            <v>3.94</v>
          </cell>
        </row>
        <row r="968">
          <cell r="A968">
            <v>659</v>
          </cell>
          <cell r="B968" t="str">
            <v xml:space="preserve">CANALETA DE CONCRETO 14 X 19 X 19 CM (CLASSE C - NBR 6136)                                                                                                                                                                                                                                                                                                                                                                                                                                                </v>
          </cell>
          <cell r="C968" t="str">
            <v xml:space="preserve">UN    </v>
          </cell>
          <cell r="D968">
            <v>2.2599999999999998</v>
          </cell>
        </row>
        <row r="969">
          <cell r="A969">
            <v>660</v>
          </cell>
          <cell r="B969" t="str">
            <v xml:space="preserve">CANALETA DE CONCRETO 19 X 19 X 19 CM (CLASSE C - NBR 6136)                                                                                                                                                                                                                                                                                                                                                                                                                                                </v>
          </cell>
          <cell r="C969" t="str">
            <v xml:space="preserve">UN    </v>
          </cell>
          <cell r="D969">
            <v>2.71</v>
          </cell>
        </row>
        <row r="970">
          <cell r="A970">
            <v>658</v>
          </cell>
          <cell r="B970" t="str">
            <v xml:space="preserve">CANALETA DE CONCRETO 9 X 19 X 19 CM (CLASSE C - NBR 6136)                                                                                                                                                                                                                                                                                                                                                                                                                                                 </v>
          </cell>
          <cell r="C970" t="str">
            <v xml:space="preserve">UN    </v>
          </cell>
          <cell r="D970">
            <v>1.53</v>
          </cell>
        </row>
        <row r="971">
          <cell r="A971">
            <v>38548</v>
          </cell>
          <cell r="B971" t="str">
            <v xml:space="preserve">CANALETA ESTRUTURAL CERAMICA, 14 X 19 X 19 CM, 6,0 MPA (NBR 15270)                                                                                                                                                                                                                                                                                                                                                                                                                                        </v>
          </cell>
          <cell r="C971" t="str">
            <v xml:space="preserve">UN    </v>
          </cell>
          <cell r="D971">
            <v>1.95</v>
          </cell>
        </row>
        <row r="972">
          <cell r="A972">
            <v>34649</v>
          </cell>
          <cell r="B972" t="str">
            <v xml:space="preserve">CANALETA ESTRUTURAL CERAMICA, 14 X 19 X 29 CM, 6,0 MPA (NBR 15270)                                                                                                                                                                                                                                                                                                                                                                                                                                        </v>
          </cell>
          <cell r="C972" t="str">
            <v xml:space="preserve">UN    </v>
          </cell>
          <cell r="D972">
            <v>2.64</v>
          </cell>
        </row>
        <row r="973">
          <cell r="A973">
            <v>34655</v>
          </cell>
          <cell r="B973" t="str">
            <v xml:space="preserve">CANALETA ESTRUTURAL CERAMICA, 14 X 19 X 39 CM, 6,0 MPA (NBR 15270)                                                                                                                                                                                                                                                                                                                                                                                                                                        </v>
          </cell>
          <cell r="C973" t="str">
            <v xml:space="preserve">UN    </v>
          </cell>
          <cell r="D973">
            <v>3.5</v>
          </cell>
        </row>
        <row r="974">
          <cell r="A974">
            <v>40607</v>
          </cell>
          <cell r="B974" t="str">
            <v xml:space="preserve">CANOPLA ACABAMENTO CROMADO PARA INSTALACAO DE SPRINKLER, SOB FORRO, 15 MM                                                                                                                                                                                                                                                                                                                                                                                                                                 </v>
          </cell>
          <cell r="C974" t="str">
            <v xml:space="preserve">UN    </v>
          </cell>
          <cell r="D974">
            <v>8.99</v>
          </cell>
        </row>
        <row r="975">
          <cell r="A975">
            <v>567</v>
          </cell>
          <cell r="B975" t="str">
            <v xml:space="preserve">CANTONEIRA (ABAS IGUAIS) EM ACO CARBONO, 25,4 MM X 3,17 MM (L X E), 1,27KG/M                                                                                                                                                                                                                                                                                                                                                                                                                              </v>
          </cell>
          <cell r="C975" t="str">
            <v xml:space="preserve">M     </v>
          </cell>
          <cell r="D975">
            <v>10.8</v>
          </cell>
        </row>
        <row r="976">
          <cell r="A976">
            <v>574</v>
          </cell>
          <cell r="B976" t="str">
            <v xml:space="preserve">CANTONEIRA (ABAS IGUAIS) EM ACO CARBONO, 38,1 MM X 3,17 MM (L X E), 3,48 KG/M                                                                                                                                                                                                                                                                                                                                                                                                                             </v>
          </cell>
          <cell r="C976" t="str">
            <v xml:space="preserve">M     </v>
          </cell>
          <cell r="D976">
            <v>28.4</v>
          </cell>
        </row>
        <row r="977">
          <cell r="A977">
            <v>568</v>
          </cell>
          <cell r="B977" t="str">
            <v xml:space="preserve">CANTONEIRA (ABAS IGUAIS) EM ACO CARBONO, 50,8 MM X 9,53 MM (L X E), 6,99 KG/M                                                                                                                                                                                                                                                                                                                                                                                                                             </v>
          </cell>
          <cell r="C977" t="str">
            <v xml:space="preserve">M     </v>
          </cell>
          <cell r="D977">
            <v>59.85</v>
          </cell>
        </row>
        <row r="978">
          <cell r="A978">
            <v>4777</v>
          </cell>
          <cell r="B978" t="str">
            <v xml:space="preserve">CANTONEIRA ACO ABAS IGUAIS (QUALQUER BITOLA), ESPESSURA ENTRE 1/8" E 1/4"                                                                                                                                                                                                                                                                                                                                                                                                                                 </v>
          </cell>
          <cell r="C978" t="str">
            <v xml:space="preserve">KG    </v>
          </cell>
          <cell r="D978">
            <v>8.02</v>
          </cell>
        </row>
        <row r="979">
          <cell r="A979">
            <v>592</v>
          </cell>
          <cell r="B979" t="str">
            <v xml:space="preserve">CANTONEIRA EM ALUMINIO, ABAS IGUAIS, LARGURA DE 25,40 MM (1"), ESPESSURA DE 3,17 MM (1/8") E PESO LINEAR DE APROXIMADAMENTE 0,408 KG/M                                                                                                                                                                                                                                                                                                                                                                    </v>
          </cell>
          <cell r="C979" t="str">
            <v xml:space="preserve">KG    </v>
          </cell>
          <cell r="D979">
            <v>39.090000000000003</v>
          </cell>
        </row>
        <row r="980">
          <cell r="A980">
            <v>586</v>
          </cell>
          <cell r="B980" t="str">
            <v xml:space="preserve">CANTONEIRA EM ALUMINIO, ABAS IGUAIS, LARGURA DE 25,40 MM (1"), ESPESSURA DE 4,76 MM (3/16") E PESO LINEAR DE APROXIMADAMENTEO 0,593 KG/M                                                                                                                                                                                                                                                                                                                                                                  </v>
          </cell>
          <cell r="C980" t="str">
            <v xml:space="preserve">M     </v>
          </cell>
          <cell r="D980">
            <v>22.98</v>
          </cell>
        </row>
        <row r="981">
          <cell r="A981">
            <v>588</v>
          </cell>
          <cell r="B981" t="str">
            <v xml:space="preserve">CANTONEIRA EM ALUMINIO, ABAS IGUAIS, LARGURA DE 31,75 MM (1 1/4"), ESPESSURA DE 4,76 MM (3/16") E PESO LINEAR DE APROXIMADAMENTE 0,755 KG/M                                                                                                                                                                                                                                                                                                                                                               </v>
          </cell>
          <cell r="C981" t="str">
            <v xml:space="preserve">M     </v>
          </cell>
          <cell r="D981">
            <v>36.35</v>
          </cell>
        </row>
        <row r="982">
          <cell r="A982">
            <v>591</v>
          </cell>
          <cell r="B982" t="str">
            <v xml:space="preserve">CANTONEIRA EM ALUMINIO, ABAS IGUAIS, LARGURA DE 38,10 MM (1 1/2"), ESPESSURA DE 4,76 MM (3/16") E PESO LINEAR DE APROXIMADAMENTE 0,915 KG/M                                                                                                                                                                                                                                                                                                                                                               </v>
          </cell>
          <cell r="C982" t="str">
            <v xml:space="preserve">KG    </v>
          </cell>
          <cell r="D982">
            <v>36.479999999999997</v>
          </cell>
        </row>
        <row r="983">
          <cell r="A983">
            <v>584</v>
          </cell>
          <cell r="B983" t="str">
            <v xml:space="preserve">CANTONEIRA EM ALUMINIO, ABAS IGUAIS, LARGURA DE 50,80 MM (2") , ESPESSURA DE 3,17 MM (1/8") E PESO LINEAR DE APROXIMADAMENTE 0,842 KG/M                                                                                                                                                                                                                                                                                                                                                                   </v>
          </cell>
          <cell r="C983" t="str">
            <v xml:space="preserve">M     </v>
          </cell>
          <cell r="D983">
            <v>38.82</v>
          </cell>
        </row>
        <row r="984">
          <cell r="A984">
            <v>589</v>
          </cell>
          <cell r="B984" t="str">
            <v xml:space="preserve">CANTONEIRA EM ALUMINIO, ABAS IGUAIS, LARGURA DE 50,80 MM (2"), ESPESSURA DE 6,35 MM (1/4") E PESO LINEAR DE APROXIMADAMENTE 1,630 KG/M                                                                                                                                                                                                                                                                                                                                                                    </v>
          </cell>
          <cell r="C984" t="str">
            <v xml:space="preserve">M     </v>
          </cell>
          <cell r="D984">
            <v>61.44</v>
          </cell>
        </row>
        <row r="985">
          <cell r="A985">
            <v>1165</v>
          </cell>
          <cell r="B985" t="str">
            <v xml:space="preserve">CAP OU TAMPAO DE FERRO GALVANIZADO, COM ROSCA BSP, DE 1 1/2"                                                                                                                                                                                                                                                                                                                                                                                                                                              </v>
          </cell>
          <cell r="C985" t="str">
            <v xml:space="preserve">UN    </v>
          </cell>
          <cell r="D985">
            <v>21.42</v>
          </cell>
        </row>
        <row r="986">
          <cell r="A986">
            <v>1164</v>
          </cell>
          <cell r="B986" t="str">
            <v xml:space="preserve">CAP OU TAMPAO DE FERRO GALVANIZADO, COM ROSCA BSP, DE 1 1/4"                                                                                                                                                                                                                                                                                                                                                                                                                                              </v>
          </cell>
          <cell r="C986" t="str">
            <v xml:space="preserve">UN    </v>
          </cell>
          <cell r="D986">
            <v>17.350000000000001</v>
          </cell>
        </row>
        <row r="987">
          <cell r="A987">
            <v>1162</v>
          </cell>
          <cell r="B987" t="str">
            <v xml:space="preserve">CAP OU TAMPAO DE FERRO GALVANIZADO, COM ROSCA BSP, DE 1/2"                                                                                                                                                                                                                                                                                                                                                                                                                                                </v>
          </cell>
          <cell r="C987" t="str">
            <v xml:space="preserve">UN    </v>
          </cell>
          <cell r="D987">
            <v>6.03</v>
          </cell>
        </row>
        <row r="988">
          <cell r="A988">
            <v>12395</v>
          </cell>
          <cell r="B988" t="str">
            <v xml:space="preserve">CAP OU TAMPAO DE FERRO GALVANIZADO, COM ROSCA BSP, DE 1/4"                                                                                                                                                                                                                                                                                                                                                                                                                                                </v>
          </cell>
          <cell r="C988" t="str">
            <v xml:space="preserve">UN    </v>
          </cell>
          <cell r="D988">
            <v>5.86</v>
          </cell>
        </row>
        <row r="989">
          <cell r="A989">
            <v>1170</v>
          </cell>
          <cell r="B989" t="str">
            <v xml:space="preserve">CAP OU TAMPAO DE FERRO GALVANIZADO, COM ROSCA BSP, DE 1"                                                                                                                                                                                                                                                                                                                                                                                                                                                  </v>
          </cell>
          <cell r="C989" t="str">
            <v xml:space="preserve">UN    </v>
          </cell>
          <cell r="D989">
            <v>11.37</v>
          </cell>
        </row>
        <row r="990">
          <cell r="A990">
            <v>1169</v>
          </cell>
          <cell r="B990" t="str">
            <v xml:space="preserve">CAP OU TAMPAO DE FERRO GALVANIZADO, COM ROSCA BSP, DE 2 1/2"                                                                                                                                                                                                                                                                                                                                                                                                                                              </v>
          </cell>
          <cell r="C990" t="str">
            <v xml:space="preserve">UN    </v>
          </cell>
          <cell r="D990">
            <v>55.8</v>
          </cell>
        </row>
        <row r="991">
          <cell r="A991">
            <v>1166</v>
          </cell>
          <cell r="B991" t="str">
            <v xml:space="preserve">CAP OU TAMPAO DE FERRO GALVANIZADO, COM ROSCA BSP, DE 2"                                                                                                                                                                                                                                                                                                                                                                                                                                                  </v>
          </cell>
          <cell r="C991" t="str">
            <v xml:space="preserve">UN    </v>
          </cell>
          <cell r="D991">
            <v>30.94</v>
          </cell>
        </row>
        <row r="992">
          <cell r="A992">
            <v>1163</v>
          </cell>
          <cell r="B992" t="str">
            <v xml:space="preserve">CAP OU TAMPAO DE FERRO GALVANIZADO, COM ROSCA BSP, DE 3/4"                                                                                                                                                                                                                                                                                                                                                                                                                                                </v>
          </cell>
          <cell r="C992" t="str">
            <v xml:space="preserve">UN    </v>
          </cell>
          <cell r="D992">
            <v>7.8</v>
          </cell>
        </row>
        <row r="993">
          <cell r="A993">
            <v>12396</v>
          </cell>
          <cell r="B993" t="str">
            <v xml:space="preserve">CAP OU TAMPAO DE FERRO GALVANIZADO, COM ROSCA BSP, DE 3/8"                                                                                                                                                                                                                                                                                                                                                                                                                                                </v>
          </cell>
          <cell r="C993" t="str">
            <v xml:space="preserve">UN    </v>
          </cell>
          <cell r="D993">
            <v>5.86</v>
          </cell>
        </row>
        <row r="994">
          <cell r="A994">
            <v>1168</v>
          </cell>
          <cell r="B994" t="str">
            <v xml:space="preserve">CAP OU TAMPAO DE FERRO GALVANIZADO, COM ROSCA BSP, DE 3"                                                                                                                                                                                                                                                                                                                                                                                                                                                  </v>
          </cell>
          <cell r="C994" t="str">
            <v xml:space="preserve">UN    </v>
          </cell>
          <cell r="D994">
            <v>79.55</v>
          </cell>
        </row>
        <row r="995">
          <cell r="A995">
            <v>1167</v>
          </cell>
          <cell r="B995" t="str">
            <v xml:space="preserve">CAP OU TAMPAO DE FERRO GALVANIZADO, COM ROSCA BSP, DE 4"                                                                                                                                                                                                                                                                                                                                                                                                                                                  </v>
          </cell>
          <cell r="C995" t="str">
            <v xml:space="preserve">UN    </v>
          </cell>
          <cell r="D995">
            <v>133.06</v>
          </cell>
        </row>
        <row r="996">
          <cell r="A996">
            <v>36331</v>
          </cell>
          <cell r="B996" t="str">
            <v xml:space="preserve">CAP PPR DN 20 MM, PARA AGUA QUENTE PREDIAL                                                                                                                                                                                                                                                                                                                                                                                                                                                                </v>
          </cell>
          <cell r="C996" t="str">
            <v xml:space="preserve">UN    </v>
          </cell>
          <cell r="D996">
            <v>2.67</v>
          </cell>
        </row>
        <row r="997">
          <cell r="A997">
            <v>36346</v>
          </cell>
          <cell r="B997" t="str">
            <v xml:space="preserve">CAP PPR DN 25 MM, PARA AGUA QUENTE PREDIAL                                                                                                                                                                                                                                                                                                                                                                                                                                                                </v>
          </cell>
          <cell r="C997" t="str">
            <v xml:space="preserve">UN    </v>
          </cell>
          <cell r="D997">
            <v>4</v>
          </cell>
        </row>
        <row r="998">
          <cell r="A998">
            <v>1197</v>
          </cell>
          <cell r="B998" t="str">
            <v xml:space="preserve">CAP PVC, ROSCAVEL, 1/2", PARA AGUA FRIA PREDIAL                                                                                                                                                                                                                                                                                                                                                                                                                                                           </v>
          </cell>
          <cell r="C998" t="str">
            <v xml:space="preserve">UN    </v>
          </cell>
          <cell r="D998">
            <v>1.76</v>
          </cell>
        </row>
        <row r="999">
          <cell r="A999">
            <v>1202</v>
          </cell>
          <cell r="B999" t="str">
            <v xml:space="preserve">CAP PVC, ROSCAVEL, 1",  PARA AGUA FRIA PREDIAL                                                                                                                                                                                                                                                                                                                                                                                                                                                            </v>
          </cell>
          <cell r="C999" t="str">
            <v xml:space="preserve">UN    </v>
          </cell>
          <cell r="D999">
            <v>5</v>
          </cell>
        </row>
        <row r="1000">
          <cell r="A1000">
            <v>1198</v>
          </cell>
          <cell r="B1000" t="str">
            <v xml:space="preserve">CAP PVC, ROSCAVEL, 3/4",  PARA AGUA FRIA PREDIAL                                                                                                                                                                                                                                                                                                                                                                                                                                                          </v>
          </cell>
          <cell r="C1000" t="str">
            <v xml:space="preserve">UN    </v>
          </cell>
          <cell r="D1000">
            <v>2.31</v>
          </cell>
        </row>
        <row r="1001">
          <cell r="A1001">
            <v>20088</v>
          </cell>
          <cell r="B1001" t="str">
            <v xml:space="preserve">CAP PVC, SERIE R, DN 100 MM, PARA ESGOTO PREDIAL                                                                                                                                                                                                                                                                                                                                                                                                                                                          </v>
          </cell>
          <cell r="C1001" t="str">
            <v xml:space="preserve">UN    </v>
          </cell>
          <cell r="D1001">
            <v>13.43</v>
          </cell>
        </row>
        <row r="1002">
          <cell r="A1002">
            <v>20089</v>
          </cell>
          <cell r="B1002" t="str">
            <v xml:space="preserve">CAP PVC, SERIE R, DN 150 MM, PARA ESGOTO PREDIAL                                                                                                                                                                                                                                                                                                                                                                                                                                                          </v>
          </cell>
          <cell r="C1002" t="str">
            <v xml:space="preserve">UN    </v>
          </cell>
          <cell r="D1002">
            <v>65.84</v>
          </cell>
        </row>
        <row r="1003">
          <cell r="A1003">
            <v>20087</v>
          </cell>
          <cell r="B1003" t="str">
            <v xml:space="preserve">CAP PVC, SERIE R, DN 75 MM, PARA ESGOTO PREDIAL                                                                                                                                                                                                                                                                                                                                                                                                                                                           </v>
          </cell>
          <cell r="C1003" t="str">
            <v xml:space="preserve">UN    </v>
          </cell>
          <cell r="D1003">
            <v>11.11</v>
          </cell>
        </row>
        <row r="1004">
          <cell r="A1004">
            <v>1200</v>
          </cell>
          <cell r="B1004" t="str">
            <v xml:space="preserve">CAP PVC, SOLDAVEL, DN 100 MM, SERIE NORMAL, PARA ESGOTO PREDIAL                                                                                                                                                                                                                                                                                                                                                                                                                                           </v>
          </cell>
          <cell r="C1004" t="str">
            <v xml:space="preserve">UN    </v>
          </cell>
          <cell r="D1004">
            <v>10.09</v>
          </cell>
        </row>
        <row r="1005">
          <cell r="A1005">
            <v>12909</v>
          </cell>
          <cell r="B1005" t="str">
            <v xml:space="preserve">CAP PVC, SOLDAVEL, DN 50 MM, SERIE NORMAL, PARA ESGOTO PREDIAL                                                                                                                                                                                                                                                                                                                                                                                                                                            </v>
          </cell>
          <cell r="C1005" t="str">
            <v xml:space="preserve">UN    </v>
          </cell>
          <cell r="D1005">
            <v>4.68</v>
          </cell>
        </row>
        <row r="1006">
          <cell r="A1006">
            <v>12910</v>
          </cell>
          <cell r="B1006" t="str">
            <v xml:space="preserve">CAP PVC, SOLDAVEL, DN 75 MM, SERIE NORMAL, PARA ESGOTO PREDIAL                                                                                                                                                                                                                                                                                                                                                                                                                                            </v>
          </cell>
          <cell r="C1006" t="str">
            <v xml:space="preserve">UN    </v>
          </cell>
          <cell r="D1006">
            <v>8.41</v>
          </cell>
        </row>
        <row r="1007">
          <cell r="A1007">
            <v>1191</v>
          </cell>
          <cell r="B1007" t="str">
            <v xml:space="preserve">CAP PVC, SOLDAVEL, 20 MM, PARA AGUA FRIA PREDIAL                                                                                                                                                                                                                                                                                                                                                                                                                                                          </v>
          </cell>
          <cell r="C1007" t="str">
            <v xml:space="preserve">UN    </v>
          </cell>
          <cell r="D1007">
            <v>1.26</v>
          </cell>
        </row>
        <row r="1008">
          <cell r="A1008">
            <v>1185</v>
          </cell>
          <cell r="B1008" t="str">
            <v xml:space="preserve">CAP PVC, SOLDAVEL, 25 MM, PARA AGUA FRIA PREDIAL                                                                                                                                                                                                                                                                                                                                                                                                                                                          </v>
          </cell>
          <cell r="C1008" t="str">
            <v xml:space="preserve">UN    </v>
          </cell>
          <cell r="D1008">
            <v>1.26</v>
          </cell>
        </row>
        <row r="1009">
          <cell r="A1009">
            <v>1189</v>
          </cell>
          <cell r="B1009" t="str">
            <v xml:space="preserve">CAP PVC, SOLDAVEL, 32 MM, PARA AGUA FRIA PREDIAL                                                                                                                                                                                                                                                                                                                                                                                                                                                          </v>
          </cell>
          <cell r="C1009" t="str">
            <v xml:space="preserve">UN    </v>
          </cell>
          <cell r="D1009">
            <v>2.06</v>
          </cell>
        </row>
        <row r="1010">
          <cell r="A1010">
            <v>1193</v>
          </cell>
          <cell r="B1010" t="str">
            <v xml:space="preserve">CAP PVC, SOLDAVEL, 40 MM, PARA AGUA FRIA PREDIAL                                                                                                                                                                                                                                                                                                                                                                                                                                                          </v>
          </cell>
          <cell r="C1010" t="str">
            <v xml:space="preserve">UN    </v>
          </cell>
          <cell r="D1010">
            <v>3.95</v>
          </cell>
        </row>
        <row r="1011">
          <cell r="A1011">
            <v>1194</v>
          </cell>
          <cell r="B1011" t="str">
            <v xml:space="preserve">CAP PVC, SOLDAVEL, 50 MM, PARA AGUA FRIA PREDIAL                                                                                                                                                                                                                                                                                                                                                                                                                                                          </v>
          </cell>
          <cell r="C1011" t="str">
            <v xml:space="preserve">UN    </v>
          </cell>
          <cell r="D1011">
            <v>7.14</v>
          </cell>
        </row>
        <row r="1012">
          <cell r="A1012">
            <v>1195</v>
          </cell>
          <cell r="B1012" t="str">
            <v xml:space="preserve">CAP PVC, SOLDAVEL, 60 MM, PARA AGUA FRIA PREDIAL                                                                                                                                                                                                                                                                                                                                                                                                                                                          </v>
          </cell>
          <cell r="C1012" t="str">
            <v xml:space="preserve">UN    </v>
          </cell>
          <cell r="D1012">
            <v>12.02</v>
          </cell>
        </row>
        <row r="1013">
          <cell r="A1013">
            <v>1204</v>
          </cell>
          <cell r="B1013" t="str">
            <v xml:space="preserve">CAP PVC, SOLDAVEL, 75 MM, PARA AGUA FRIA PREDIAL                                                                                                                                                                                                                                                                                                                                                                                                                                                          </v>
          </cell>
          <cell r="C1013" t="str">
            <v xml:space="preserve">UN    </v>
          </cell>
          <cell r="D1013">
            <v>21.02</v>
          </cell>
        </row>
        <row r="1014">
          <cell r="A1014">
            <v>1207</v>
          </cell>
          <cell r="B1014" t="str">
            <v xml:space="preserve">CAP, PVC PBA, JE, DN 100 / DE 110 MM,  PARA REDE DE AGUA (NBR 10351)                                                                                                                                                                                                                                                                                                                                                                                                                                      </v>
          </cell>
          <cell r="C1014" t="str">
            <v xml:space="preserve">UN    </v>
          </cell>
          <cell r="D1014">
            <v>26.66</v>
          </cell>
        </row>
        <row r="1015">
          <cell r="A1015">
            <v>1206</v>
          </cell>
          <cell r="B1015" t="str">
            <v xml:space="preserve">CAP, PVC PBA, JE, DN 50 / DE 60 MM,  PARA REDE DE AGUA (NBR 10351)                                                                                                                                                                                                                                                                                                                                                                                                                                        </v>
          </cell>
          <cell r="C1015" t="str">
            <v xml:space="preserve">UN    </v>
          </cell>
          <cell r="D1015">
            <v>6.68</v>
          </cell>
        </row>
        <row r="1016">
          <cell r="A1016">
            <v>1183</v>
          </cell>
          <cell r="B1016" t="str">
            <v xml:space="preserve">CAP, PVC PBA, JE, DN 75 / DE 85 MM,  PARA REDE DE AGUA (NBR 10351)                                                                                                                                                                                                                                                                                                                                                                                                                                        </v>
          </cell>
          <cell r="C1016" t="str">
            <v xml:space="preserve">UN    </v>
          </cell>
          <cell r="D1016">
            <v>17.41</v>
          </cell>
        </row>
        <row r="1017">
          <cell r="A1017">
            <v>42685</v>
          </cell>
          <cell r="B1017" t="str">
            <v xml:space="preserve">CAP, PVC, JE, OCRE, DN 150 MM (CONEXAO PARA TUBO COLETOR DE ESGOTO)                                                                                                                                                                                                                                                                                                                                                                                                                                       </v>
          </cell>
          <cell r="C1017" t="str">
            <v xml:space="preserve">UN    </v>
          </cell>
          <cell r="D1017">
            <v>68.23</v>
          </cell>
        </row>
        <row r="1018">
          <cell r="A1018">
            <v>42686</v>
          </cell>
          <cell r="B1018" t="str">
            <v xml:space="preserve">CAP, PVC, JE, OCRE, DN 200 MM (CONEXAO PARA TUBO COLETOR DE ESGOTO)                                                                                                                                                                                                                                                                                                                                                                                                                                       </v>
          </cell>
          <cell r="C1018" t="str">
            <v xml:space="preserve">UN    </v>
          </cell>
          <cell r="D1018">
            <v>75.150000000000006</v>
          </cell>
        </row>
        <row r="1019">
          <cell r="A1019">
            <v>12894</v>
          </cell>
          <cell r="B1019" t="str">
            <v xml:space="preserve">CAPA PARA CHUVA EM PVC COM FORRO DE POLIESTER, COM CAPUZ (AMARELA OU AZUL)                                                                                                                                                                                                                                                                                                                                                                                                                                </v>
          </cell>
          <cell r="C1019" t="str">
            <v xml:space="preserve">UN    </v>
          </cell>
          <cell r="D1019">
            <v>22.29</v>
          </cell>
        </row>
        <row r="1020">
          <cell r="A1020">
            <v>12895</v>
          </cell>
          <cell r="B1020" t="str">
            <v xml:space="preserve">CAPACETE DE SEGURANCA ABA FRONTAL COM SUSPENSAO DE POLIETILENO, SEM JUGULAR (CLASSE B)                                                                                                                                                                                                                                                                                                                                                                                                                    </v>
          </cell>
          <cell r="C1020" t="str">
            <v xml:space="preserve">UN    </v>
          </cell>
          <cell r="D1020">
            <v>17.149999999999999</v>
          </cell>
        </row>
        <row r="1021">
          <cell r="A1021">
            <v>1631</v>
          </cell>
          <cell r="B1021" t="str">
            <v xml:space="preserve">CAPACITOR TRIFASICO, POTENCIA 2,5 KVAR, TENSAO 220 V, FORNECIDO COM CAPA PROTETORA, RESISTOR INTERNO A UNIDADE CAPACITIVA                                                                                                                                                                                                                                                                                                                                                                                 </v>
          </cell>
          <cell r="C1021" t="str">
            <v xml:space="preserve">UN    </v>
          </cell>
          <cell r="D1021">
            <v>186.34</v>
          </cell>
        </row>
        <row r="1022">
          <cell r="A1022">
            <v>1633</v>
          </cell>
          <cell r="B1022" t="str">
            <v xml:space="preserve">CAPACITOR TRIFASICO, POTENCIA 5 KVAR, TENSAO 220 V, FORNECIDO COM CAPA PROTETORA, RESISTOR INTERNO A UNIDADE CAPACITIVA                                                                                                                                                                                                                                                                                                                                                                                   </v>
          </cell>
          <cell r="C1022" t="str">
            <v xml:space="preserve">UN    </v>
          </cell>
          <cell r="D1022">
            <v>316.61</v>
          </cell>
        </row>
        <row r="1023">
          <cell r="A1023">
            <v>10818</v>
          </cell>
          <cell r="B1023" t="str">
            <v xml:space="preserve">CAPIM BRAQUIARIA DECUMBENS/ BRAQUIARINHA, VC *70*% MINIMO                                                                                                                                                                                                                                                                                                                                                                                                                                                 </v>
          </cell>
          <cell r="C1023" t="str">
            <v xml:space="preserve">KG    </v>
          </cell>
          <cell r="D1023">
            <v>27.92</v>
          </cell>
        </row>
        <row r="1024">
          <cell r="A1024">
            <v>41410</v>
          </cell>
          <cell r="B1024" t="str">
            <v xml:space="preserve">CAPTOR FRANKLIN (4 PONTAS), EM LATAO CROMADO, H = 300 MM, DUAS DESCIDAS                                                                                                                                                                                                                                                                                                                                                                                                                                   </v>
          </cell>
          <cell r="C1024" t="str">
            <v xml:space="preserve">UN    </v>
          </cell>
          <cell r="D1024">
            <v>75.48</v>
          </cell>
        </row>
        <row r="1025">
          <cell r="A1025">
            <v>41411</v>
          </cell>
          <cell r="B1025" t="str">
            <v xml:space="preserve">CAPTOR FRANKLIN (4 PONTAS), EM LATAO CROMADO, H = 300 MM, UMA DESCIDA                                                                                                                                                                                                                                                                                                                                                                                                                                     </v>
          </cell>
          <cell r="C1025" t="str">
            <v xml:space="preserve">UN    </v>
          </cell>
          <cell r="D1025">
            <v>68.430000000000007</v>
          </cell>
        </row>
        <row r="1026">
          <cell r="A1026">
            <v>41412</v>
          </cell>
          <cell r="B1026" t="str">
            <v xml:space="preserve">CAPTOR FRANKLIN (4 PONTAS), EM LATAO CROMADO, H = 350 MM, DUAS DESCIDAS                                                                                                                                                                                                                                                                                                                                                                                                                                   </v>
          </cell>
          <cell r="C1026" t="str">
            <v xml:space="preserve">UN    </v>
          </cell>
          <cell r="D1026">
            <v>132.36000000000001</v>
          </cell>
        </row>
        <row r="1027">
          <cell r="A1027">
            <v>41413</v>
          </cell>
          <cell r="B1027" t="str">
            <v xml:space="preserve">CAPTOR FRANKLIN (4 PONTAS), EM LATAO CROMADO, H=350 MM, UMA DESCIDA                                                                                                                                                                                                                                                                                                                                                                                                                                       </v>
          </cell>
          <cell r="C1027" t="str">
            <v xml:space="preserve">UN    </v>
          </cell>
          <cell r="D1027">
            <v>119.1</v>
          </cell>
        </row>
        <row r="1028">
          <cell r="A1028">
            <v>39359</v>
          </cell>
          <cell r="B1028" t="str">
            <v xml:space="preserve">CARENAGEM /TAMPA, EM PLASTICO, COR BRANCA, UTILIZADO EM KIT CHASSI METALICO PARA INSTAL. HIDRAULICA DE CUBA SIMPLES SEM MAQUINA DE LAVAR ROUPA, *355* X *670* MM (L X H) (COM FUROS E DEMAIS ENCAIXES)                                                                                                                                                                                                                                                                                                    </v>
          </cell>
          <cell r="C1028" t="str">
            <v xml:space="preserve">UN    </v>
          </cell>
          <cell r="D1028">
            <v>33.65</v>
          </cell>
        </row>
        <row r="1029">
          <cell r="A1029">
            <v>39360</v>
          </cell>
          <cell r="B1029" t="str">
            <v xml:space="preserve">CARENAGEM /TAMPA, EM PLASTICO, COR BRANCA, UTILIZADO EM KIT CHASSI METALICO PARA INSTAL. HIDRAULICA DE TANQUE COM MAQUINA DE LAVAR ROUPA, *360* X *470* MM (L X H) (COM FUROS E DEMAIS ENCAIXES)                                                                                                                                                                                                                                                                                                          </v>
          </cell>
          <cell r="C1029" t="str">
            <v xml:space="preserve">UN    </v>
          </cell>
          <cell r="D1029">
            <v>33.65</v>
          </cell>
        </row>
        <row r="1030">
          <cell r="A1030">
            <v>10710</v>
          </cell>
          <cell r="B1030" t="str">
            <v xml:space="preserve">CARPETE DE NYLON EM MANTA PARA TRAFEGO COMERCIAL PESADO, E = 6 A 7 MM (INSTALADO)                                                                                                                                                                                                                                                                                                                                                                                                                         </v>
          </cell>
          <cell r="C1030" t="str">
            <v xml:space="preserve">M2    </v>
          </cell>
          <cell r="D1030">
            <v>215</v>
          </cell>
        </row>
        <row r="1031">
          <cell r="A1031">
            <v>10709</v>
          </cell>
          <cell r="B1031" t="str">
            <v xml:space="preserve">CARPETE DE NYLON EM MANTA PARA TRAFEGO COMERCIAL PESADO, E = 9 A 10 MM (INSTALADO)                                                                                                                                                                                                                                                                                                                                                                                                                        </v>
          </cell>
          <cell r="C1031" t="str">
            <v xml:space="preserve">M2    </v>
          </cell>
          <cell r="D1031">
            <v>264.14</v>
          </cell>
        </row>
        <row r="1032">
          <cell r="A1032">
            <v>39636</v>
          </cell>
          <cell r="B1032" t="str">
            <v xml:space="preserve">CARPETE DE NYLON EM PLACAS 50 X 50 CM PARA TRAFEGO COMERCIAL PESADO, E = 6,5 MM (INSTALADO)                                                                                                                                                                                                                                                                                                                                                                                                               </v>
          </cell>
          <cell r="C1032" t="str">
            <v xml:space="preserve">M2    </v>
          </cell>
          <cell r="D1032">
            <v>269.72000000000003</v>
          </cell>
        </row>
        <row r="1033">
          <cell r="A1033">
            <v>10708</v>
          </cell>
          <cell r="B1033" t="str">
            <v xml:space="preserve">CARPETE DE POLIESTER EM MANTA PARA TRAFEGO COMERCIAL PESADO, E = 4 A 5 MM (INSTALADO)                                                                                                                                                                                                                                                                                                                                                                                                                     </v>
          </cell>
          <cell r="C1033" t="str">
            <v xml:space="preserve">M2    </v>
          </cell>
          <cell r="D1033">
            <v>83.23</v>
          </cell>
        </row>
        <row r="1034">
          <cell r="A1034">
            <v>39635</v>
          </cell>
          <cell r="B1034" t="str">
            <v xml:space="preserve">CARPETE DE POLIPROPILENO EM MANTA PARA TRAFEGO COMERCIAL MEDIO, E = 5 A 6 MM (INSTALADO)                                                                                                                                                                                                                                                                                                                                                                                                                  </v>
          </cell>
          <cell r="C1034" t="str">
            <v xml:space="preserve">M2    </v>
          </cell>
          <cell r="D1034">
            <v>141.69999999999999</v>
          </cell>
        </row>
        <row r="1035">
          <cell r="A1035">
            <v>6117</v>
          </cell>
          <cell r="B1035" t="str">
            <v xml:space="preserve">CARPINTEIRO AUXILIAR (HORISTA)                                                                                                                                                                                                                                                                                                                                                                                                                                                                            </v>
          </cell>
          <cell r="C1035" t="str">
            <v xml:space="preserve">H     </v>
          </cell>
          <cell r="D1035">
            <v>16.940000000000001</v>
          </cell>
        </row>
        <row r="1036">
          <cell r="A1036">
            <v>40913</v>
          </cell>
          <cell r="B1036" t="str">
            <v xml:space="preserve">CARPINTEIRO AUXILIAR (MENSALISTA)                                                                                                                                                                                                                                                                                                                                                                                                                                                                         </v>
          </cell>
          <cell r="C1036" t="str">
            <v xml:space="preserve">MES   </v>
          </cell>
          <cell r="D1036">
            <v>2965.3</v>
          </cell>
        </row>
        <row r="1037">
          <cell r="A1037">
            <v>1214</v>
          </cell>
          <cell r="B1037" t="str">
            <v xml:space="preserve">CARPINTEIRO DE ESQUADRIAS (HORISTA)                                                                                                                                                                                                                                                                                                                                                                                                                                                                       </v>
          </cell>
          <cell r="C1037" t="str">
            <v xml:space="preserve">H     </v>
          </cell>
          <cell r="D1037">
            <v>20.82</v>
          </cell>
        </row>
        <row r="1038">
          <cell r="A1038">
            <v>40915</v>
          </cell>
          <cell r="B1038" t="str">
            <v xml:space="preserve">CARPINTEIRO DE ESQUADRIAS (MENSALISTA)                                                                                                                                                                                                                                                                                                                                                                                                                                                                    </v>
          </cell>
          <cell r="C1038" t="str">
            <v xml:space="preserve">MES   </v>
          </cell>
          <cell r="D1038">
            <v>3643.55</v>
          </cell>
        </row>
        <row r="1039">
          <cell r="A1039">
            <v>1213</v>
          </cell>
          <cell r="B1039" t="str">
            <v xml:space="preserve">CARPINTEIRO DE FORMAS (HORISTA)                                                                                                                                                                                                                                                                                                                                                                                                                                                                           </v>
          </cell>
          <cell r="C1039" t="str">
            <v xml:space="preserve">H     </v>
          </cell>
          <cell r="D1039">
            <v>22.11</v>
          </cell>
        </row>
        <row r="1040">
          <cell r="A1040">
            <v>40914</v>
          </cell>
          <cell r="B1040" t="str">
            <v xml:space="preserve">CARPINTEIRO DE FORMAS (MENSALISTA)                                                                                                                                                                                                                                                                                                                                                                                                                                                                        </v>
          </cell>
          <cell r="C1040" t="str">
            <v xml:space="preserve">MES   </v>
          </cell>
          <cell r="D1040">
            <v>3869.33</v>
          </cell>
        </row>
        <row r="1041">
          <cell r="A1041">
            <v>5091</v>
          </cell>
          <cell r="B1041" t="str">
            <v xml:space="preserve">CARRANCA PARA JANELA VENEZIANA DE ABRIR, EM LATAO CROMADO, SIMPLES, PARA APARAFUSAR NA PAREDE                                                                                                                                                                                                                                                                                                                                                                                                             </v>
          </cell>
          <cell r="C1041" t="str">
            <v xml:space="preserve">UN    </v>
          </cell>
          <cell r="D1041">
            <v>19.45</v>
          </cell>
        </row>
        <row r="1042">
          <cell r="A1042">
            <v>14615</v>
          </cell>
          <cell r="B1042" t="str">
            <v xml:space="preserve">CARRINHO COM 2 PNEUS PARA TRANSPORTAR TUBO CONCRETO, ALTURA ATE 1,0 M E DIAMETRO ATE 1000MM, COM ESTRUTURA EM PERFIL OU TUBO METALICO                                                                                                                                                                                                                                                                                                                                                                     </v>
          </cell>
          <cell r="C1042" t="str">
            <v xml:space="preserve">UN    </v>
          </cell>
          <cell r="D1042">
            <v>3632.09</v>
          </cell>
        </row>
        <row r="1043">
          <cell r="A1043">
            <v>2711</v>
          </cell>
          <cell r="B1043" t="str">
            <v xml:space="preserve">CARRINHO DE MAO DE ACO CAPACIDADE 50 A 60 L, PNEU COM CAMARA                                                                                                                                                                                                                                                                                                                                                                                                                                              </v>
          </cell>
          <cell r="C1043" t="str">
            <v xml:space="preserve">UN    </v>
          </cell>
          <cell r="D1043">
            <v>169.9</v>
          </cell>
        </row>
        <row r="1044">
          <cell r="A1044">
            <v>37727</v>
          </cell>
          <cell r="B1044" t="str">
            <v xml:space="preserve">CARROCERIA FIXA ABERTA DE MADEIRA PARA TRANSPORTE GERAL DE CARGA SECA DIMENSOES APROXIMADAS 2,25 X 4,10 X 0,50 M (INCLUI MONTAGEM, NAO INCLUI CAMINHAO)                                                                                                                                                                                                                                                                                                                                                   </v>
          </cell>
          <cell r="C1044" t="str">
            <v xml:space="preserve">UN    </v>
          </cell>
          <cell r="D1044">
            <v>15990</v>
          </cell>
        </row>
        <row r="1045">
          <cell r="A1045">
            <v>37728</v>
          </cell>
          <cell r="B1045" t="str">
            <v xml:space="preserve">CARROCERIA FIXA ABERTA DE MADEIRA PARA TRANSPORTE GERAL DE CARGA SECA DIMENSOES APROXIMADAS 2,5 X 5,5 X 0,50 M (INCLUI MONTAGEM, NAO INCLUI CAMINHAO)                                                                                                                                                                                                                                                                                                                                                     </v>
          </cell>
          <cell r="C1045" t="str">
            <v xml:space="preserve">UN    </v>
          </cell>
          <cell r="D1045">
            <v>21692.720000000001</v>
          </cell>
        </row>
        <row r="1046">
          <cell r="A1046">
            <v>37729</v>
          </cell>
          <cell r="B1046" t="str">
            <v xml:space="preserve">CARROCERIA FIXA ABERTA DE MADEIRA PARA TRANSPORTE GERAL DE CARGA SECA DIMENSOES APROXIMADAS 2,5 X 6,00 X 0,50 M (INCLUI MONTAGEM, NAO INCLUI CAMINHAO)                                                                                                                                                                                                                                                                                                                                                    </v>
          </cell>
          <cell r="C1046" t="str">
            <v xml:space="preserve">UN    </v>
          </cell>
          <cell r="D1046">
            <v>23481.81</v>
          </cell>
        </row>
        <row r="1047">
          <cell r="A1047">
            <v>37730</v>
          </cell>
          <cell r="B1047" t="str">
            <v xml:space="preserve">CARROCERIA FIXA ABERTA DE MADEIRA PARA TRANSPORTE GERAL DE CARGA SECA DIMENSOES APROXIMADAS 2,5 X 6,5 X 0,50 M (INCLUI MONTAGEM, NAO INCLUI CAMINHAO)                                                                                                                                                                                                                                                                                                                                                     </v>
          </cell>
          <cell r="C1047" t="str">
            <v xml:space="preserve">UN    </v>
          </cell>
          <cell r="D1047">
            <v>25270.9</v>
          </cell>
        </row>
        <row r="1048">
          <cell r="A1048">
            <v>37731</v>
          </cell>
          <cell r="B1048" t="str">
            <v xml:space="preserve">CARROCERIA FIXA ABERTA DE MADEIRA PARA TRANSPORTE GERAL DE CARGA SECA DIMENSOES APROXIMADAS 2,5 X 7,00 X 0,50 M (INCLUI MONTAGEM, NAO INCLUI CAMINHAO)                                                                                                                                                                                                                                                                                                                                                    </v>
          </cell>
          <cell r="C1048" t="str">
            <v xml:space="preserve">UN    </v>
          </cell>
          <cell r="D1048">
            <v>27060</v>
          </cell>
        </row>
        <row r="1049">
          <cell r="A1049">
            <v>37732</v>
          </cell>
          <cell r="B1049" t="str">
            <v xml:space="preserve">CARROCERIA FIXA ABERTA DE MADEIRA PARA TRANSPORTE GERAL DE CARGA SECA DIMENSOES APROXIMADAS 2,5 X 7,5 X 0,50 M (INCLUI MONTAGEM, NAO INCLUI CAMINHAO)                                                                                                                                                                                                                                                                                                                                                     </v>
          </cell>
          <cell r="C1049" t="str">
            <v xml:space="preserve">UN    </v>
          </cell>
          <cell r="D1049">
            <v>30861.81</v>
          </cell>
        </row>
        <row r="1050">
          <cell r="A1050">
            <v>42256</v>
          </cell>
          <cell r="B1050" t="str">
            <v xml:space="preserve">CARVAO ANTRACITO PARA FILTRO, GRAO VARIANDO DE 0,8 ATE 1,1 MM, COEFICIENTE DE UNIFORMIDADE MENOR QUE 1,7 MM (DISTRIBUIDOR)                                                                                                                                                                                                                                                                                                                                                                                </v>
          </cell>
          <cell r="C1050" t="str">
            <v xml:space="preserve">KG    </v>
          </cell>
          <cell r="D1050">
            <v>4.96</v>
          </cell>
        </row>
        <row r="1051">
          <cell r="A1051">
            <v>42250</v>
          </cell>
          <cell r="B1051" t="str">
            <v xml:space="preserve">CARVAO ANTRACITO PARA FILTRO, GRAO VARIANDO DE 0,8 ATE 1,1 MM, COEFICIENTE DE UNIFORMIDADE MENOR QUE 1,7 MM (POSTO JAZIDA/PRODUTOR)                                                                                                                                                                                                                                                                                                                                                                       </v>
          </cell>
          <cell r="C1051" t="str">
            <v xml:space="preserve">T     </v>
          </cell>
          <cell r="D1051">
            <v>2235.3000000000002</v>
          </cell>
        </row>
        <row r="1052">
          <cell r="A1052">
            <v>4743</v>
          </cell>
          <cell r="B1052" t="str">
            <v xml:space="preserve">CASCALHO DE CAVA                                                                                                                                                                                                                                                                                                                                                                                                                                                                                          </v>
          </cell>
          <cell r="C1052" t="str">
            <v xml:space="preserve">M3    </v>
          </cell>
          <cell r="D1052">
            <v>38.28</v>
          </cell>
        </row>
        <row r="1053">
          <cell r="A1053">
            <v>4744</v>
          </cell>
          <cell r="B1053" t="str">
            <v xml:space="preserve">CASCALHO DE RIO                                                                                                                                                                                                                                                                                                                                                                                                                                                                                           </v>
          </cell>
          <cell r="C1053" t="str">
            <v xml:space="preserve">M3    </v>
          </cell>
          <cell r="D1053">
            <v>61.25</v>
          </cell>
        </row>
        <row r="1054">
          <cell r="A1054">
            <v>4745</v>
          </cell>
          <cell r="B1054" t="str">
            <v xml:space="preserve">CASCALHO LAVADO                                                                                                                                                                                                                                                                                                                                                                                                                                                                                           </v>
          </cell>
          <cell r="C1054" t="str">
            <v xml:space="preserve">M3    </v>
          </cell>
          <cell r="D1054">
            <v>73.459999999999994</v>
          </cell>
        </row>
        <row r="1055">
          <cell r="A1055">
            <v>36496</v>
          </cell>
          <cell r="B1055" t="str">
            <v xml:space="preserve">CAVALETE PARA TALHA COM ESTRUTURA EM TUBO METALICO ALTURA MINIMA 3,2 M EQUIPADO COM RODAS DE BORRACHA PARA MOVIMENTACAO DE TUBOS DE CONCRETO NA CENTRAL DE PREMOLDADOS COM CAPACIDADE DE CARGA DE 3 TONELADAS                                                                                                                                                                                                                                                                                             </v>
          </cell>
          <cell r="C1055" t="str">
            <v xml:space="preserve">UN    </v>
          </cell>
          <cell r="D1055">
            <v>9221.81</v>
          </cell>
        </row>
        <row r="1056">
          <cell r="A1056">
            <v>10630</v>
          </cell>
          <cell r="B1056" t="str">
            <v xml:space="preserve">CAVALO MECANICO TRACAO 4X2, PESO BRUTO TOTAL COMBINADO 49000 KG, CAPACIDADE MAXIMA DE TRACAO *66000* KG, POTENCIA *360* CV (INCLUI CABINE E CHASSI, NAO INCLUI SEMIRREBOQUE)                                                                                                                                                                                                                                                                                                                              </v>
          </cell>
          <cell r="C1056" t="str">
            <v xml:space="preserve">UN    </v>
          </cell>
          <cell r="D1056">
            <v>760534.71</v>
          </cell>
        </row>
        <row r="1057">
          <cell r="A1057">
            <v>37762</v>
          </cell>
          <cell r="B1057" t="str">
            <v xml:space="preserve">CAVALO MECANICO TRACAO 4X2, PESO BRUTO TOTAL 16000 KG, CAPACIDADE MAXIMA DE TRACAO *36000* KG, DISTANCIA ENTRE EIXOS *3,56* M, POTENCIA *286* CV (INCLUI CABINE E CHASSI, NAO INCLUI SEMIRREBOQUE)                                                                                                                                                                                                                                                                                                        </v>
          </cell>
          <cell r="C1057" t="str">
            <v xml:space="preserve">UN    </v>
          </cell>
          <cell r="D1057">
            <v>652264.27</v>
          </cell>
        </row>
        <row r="1058">
          <cell r="A1058">
            <v>37763</v>
          </cell>
          <cell r="B1058" t="str">
            <v xml:space="preserve">CAVALO MECANICO TRACAO 4X2, PESO BRUTO TOTAL 16000 KG, CAPACIDADE MAXIMA DE TRACAO *45000* KG, DISTANCIA ENTRE EIXOS *3,56* M, POTENCIA *330* CV (INCLUI CABINE E CHASSI, NAO INCLUI SEMIRREBOQUE)                                                                                                                                                                                                                                                                                                        </v>
          </cell>
          <cell r="C1058" t="str">
            <v xml:space="preserve">UN    </v>
          </cell>
          <cell r="D1058">
            <v>660186.4</v>
          </cell>
        </row>
        <row r="1059">
          <cell r="A1059">
            <v>41992</v>
          </cell>
          <cell r="B1059" t="str">
            <v xml:space="preserve">CAVALO MECANICO TRACAO 4X2, PESO BRUTO TOTAL 16000 KG, CAPACIDADE MAXIMA DE TRACAO *80000* KG, POTENCIA *380* CV (INCLUI CABINE E CHASSI, NAO INCLUI SEMIRREBOQUE)                                                                                                                                                                                                                                                                                                                                        </v>
          </cell>
          <cell r="C1059" t="str">
            <v xml:space="preserve">UN    </v>
          </cell>
          <cell r="D1059">
            <v>750500</v>
          </cell>
        </row>
        <row r="1060">
          <cell r="A1060">
            <v>13215</v>
          </cell>
          <cell r="B1060" t="str">
            <v xml:space="preserve">CAVALO MECANICO TRACAO 6X2, PESO BRUTO TOTAL COMBINADO 56000 KG, CAPACIDADE MAXIMA DE TRACAO *66000* KG, POTENCIA *360* CV (INCLUI CABINE E CHASSI, NAO INCLUI SEMIRREBOQUE)                                                                                                                                                                                                                                                                                                                              </v>
          </cell>
          <cell r="C1060" t="str">
            <v xml:space="preserve">UN    </v>
          </cell>
          <cell r="D1060">
            <v>920299.87</v>
          </cell>
        </row>
        <row r="1061">
          <cell r="A1061">
            <v>4235</v>
          </cell>
          <cell r="B1061" t="str">
            <v xml:space="preserve">CAVOUQUEIRO OU OPERADOR DE PERFURATRIZ / ROMPEDOR (HORISTA)                                                                                                                                                                                                                                                                                                                                                                                                                                               </v>
          </cell>
          <cell r="C1061" t="str">
            <v xml:space="preserve">H     </v>
          </cell>
          <cell r="D1061">
            <v>17.59</v>
          </cell>
        </row>
        <row r="1062">
          <cell r="A1062">
            <v>40976</v>
          </cell>
          <cell r="B1062" t="str">
            <v xml:space="preserve">CAVOUQUEIRO OU OPERADOR DE PERFURATRIZ / ROMPEDOR (MENSALISTA)                                                                                                                                                                                                                                                                                                                                                                                                                                            </v>
          </cell>
          <cell r="C1062" t="str">
            <v xml:space="preserve">MES   </v>
          </cell>
          <cell r="D1062">
            <v>3081.47</v>
          </cell>
        </row>
        <row r="1063">
          <cell r="A1063">
            <v>43091</v>
          </cell>
          <cell r="B1063" t="str">
            <v xml:space="preserve">CENTRO DE MEDICAO AGRUPADA, EM POLICARBONATO / PVC, COM 12 MEDIDORES E PROTECAO GERAL (INCLUI BARRAMENTO, DISJUNTORES E ACESSORIOS DE FIXACAO) (PADRAO CONCESSIONARIA LOCAL)                                                                                                                                                                                                                                                                                                                              </v>
          </cell>
          <cell r="C1063" t="str">
            <v xml:space="preserve">UN    </v>
          </cell>
          <cell r="D1063">
            <v>7475.75</v>
          </cell>
        </row>
        <row r="1064">
          <cell r="A1064">
            <v>43092</v>
          </cell>
          <cell r="B1064" t="str">
            <v xml:space="preserve">CENTRO DE MEDICAO AGRUPADA, EM POLICARBONATO / PVC, COM 16 MEDIDORES E PROTECAO GERAL (INCLUI BARRAMENTO, DISJUNTORES E ACESSORIOS DE FIXACAO) (PADRAO CONCESSIONARIA LOCAL)                                                                                                                                                                                                                                                                                                                              </v>
          </cell>
          <cell r="C1064" t="str">
            <v xml:space="preserve">UN    </v>
          </cell>
          <cell r="D1064">
            <v>9967.67</v>
          </cell>
        </row>
        <row r="1065">
          <cell r="A1065">
            <v>43089</v>
          </cell>
          <cell r="B1065" t="str">
            <v xml:space="preserve">CENTRO DE MEDICAO AGRUPADA, EM POLICARBONATO / PVC, COM 4 MEDIDORES E PROTECAO GERAL (INCLUI BARRAMENTO, DISJUNTORES E ACESSORIOS DE FIXACAO) (PADRAO CONCESSIONARIA LOCAL)                                                                                                                                                                                                                                                                                                                               </v>
          </cell>
          <cell r="C1065" t="str">
            <v xml:space="preserve">UN    </v>
          </cell>
          <cell r="D1065">
            <v>1737.15</v>
          </cell>
        </row>
        <row r="1066">
          <cell r="A1066">
            <v>43090</v>
          </cell>
          <cell r="B1066" t="str">
            <v xml:space="preserve">CENTRO DE MEDICAO AGRUPADA, EM POLICARBONATO / PVC, COM 8 MEDIDORES E PROTECAO GERAL (INCLUI BARRAMENTO, DISJUNTORES E ACESSORIOS DE FIXACAO) (PADRAO CONCESSIONARIA LOCAL)                                                                                                                                                                                                                                                                                                                               </v>
          </cell>
          <cell r="C1066" t="str">
            <v xml:space="preserve">UN    </v>
          </cell>
          <cell r="D1066">
            <v>3833.71</v>
          </cell>
        </row>
        <row r="1067">
          <cell r="A1067">
            <v>41967</v>
          </cell>
          <cell r="B1067" t="str">
            <v xml:space="preserve">CERA LIQUIDA INCOLOR MULTIPISO                                                                                                                                                                                                                                                                                                                                                                                                                                                                            </v>
          </cell>
          <cell r="C1067" t="str">
            <v xml:space="preserve">L     </v>
          </cell>
          <cell r="D1067">
            <v>21.81</v>
          </cell>
        </row>
        <row r="1068">
          <cell r="A1068">
            <v>12760</v>
          </cell>
          <cell r="B1068" t="str">
            <v xml:space="preserve">CHAPA ACO INOX AISI 304 NUMERO 4 (E = 6 MM), ACABAMENTO NUMERO 1 (LAMINADO A QUENTE, FOSCO)                                                                                                                                                                                                                                                                                                                                                                                                               </v>
          </cell>
          <cell r="C1068" t="str">
            <v xml:space="preserve">M2    </v>
          </cell>
          <cell r="D1068">
            <v>1598.77</v>
          </cell>
        </row>
        <row r="1069">
          <cell r="A1069">
            <v>12759</v>
          </cell>
          <cell r="B1069" t="str">
            <v xml:space="preserve">CHAPA ACO INOX AISI 304 NUMERO 9 (E = 4 MM), ACABAMENTO NUMERO 1 (LAMINADO A QUENTE, FOSCO)                                                                                                                                                                                                                                                                                                                                                                                                               </v>
          </cell>
          <cell r="C1069" t="str">
            <v xml:space="preserve">M2    </v>
          </cell>
          <cell r="D1069">
            <v>1065.83</v>
          </cell>
        </row>
        <row r="1070">
          <cell r="A1070">
            <v>43105</v>
          </cell>
          <cell r="B1070" t="str">
            <v xml:space="preserve">CHAPA DE ACO CARBONO GALVANIZADA, PERFURADA (GRADE FUROS) E = 1,5 MM, DIAMETRO DO FURO = 9,52 MM (FUROS ALTERNADOS HORIZ.)                                                                                                                                                                                                                                                                                                                                                                                </v>
          </cell>
          <cell r="C1070" t="str">
            <v xml:space="preserve">KG    </v>
          </cell>
          <cell r="D1070">
            <v>35.64</v>
          </cell>
        </row>
        <row r="1071">
          <cell r="A1071">
            <v>40424</v>
          </cell>
          <cell r="B1071" t="str">
            <v xml:space="preserve">CHAPA DE ACO CARBONO LAMINADO A QUENTE, QUALIDADE ESTRUTURAL, BITOLA 3/16", E =4,75 MM (37,29 KG/M2)                                                                                                                                                                                                                                                                                                                                                                                                      </v>
          </cell>
          <cell r="C1071" t="str">
            <v xml:space="preserve">KG    </v>
          </cell>
          <cell r="D1071">
            <v>9.0500000000000007</v>
          </cell>
        </row>
        <row r="1072">
          <cell r="A1072">
            <v>1325</v>
          </cell>
          <cell r="B1072" t="str">
            <v xml:space="preserve">CHAPA DE ACO FINA A FRIO BITOLA MSG 20, E = 0,90 MM (7,20 KG/M2)                                                                                                                                                                                                                                                                                                                                                                                                                                          </v>
          </cell>
          <cell r="C1072" t="str">
            <v xml:space="preserve">KG    </v>
          </cell>
          <cell r="D1072">
            <v>9.92</v>
          </cell>
        </row>
        <row r="1073">
          <cell r="A1073">
            <v>1327</v>
          </cell>
          <cell r="B1073" t="str">
            <v xml:space="preserve">CHAPA DE ACO FINA A FRIO BITOLA MSG 24, E = 0,60 MM (4,80 KG/M2)                                                                                                                                                                                                                                                                                                                                                                                                                                          </v>
          </cell>
          <cell r="C1073" t="str">
            <v xml:space="preserve">KG    </v>
          </cell>
          <cell r="D1073">
            <v>10.56</v>
          </cell>
        </row>
        <row r="1074">
          <cell r="A1074">
            <v>1328</v>
          </cell>
          <cell r="B1074" t="str">
            <v xml:space="preserve">CHAPA DE ACO FINA A FRIO BITOLA MSG 26, E = 0,45 MM (3,60 KG/M2)                                                                                                                                                                                                                                                                                                                                                                                                                                          </v>
          </cell>
          <cell r="C1074" t="str">
            <v xml:space="preserve">KG    </v>
          </cell>
          <cell r="D1074">
            <v>9.94</v>
          </cell>
        </row>
        <row r="1075">
          <cell r="A1075">
            <v>1321</v>
          </cell>
          <cell r="B1075" t="str">
            <v xml:space="preserve">CHAPA DE ACO FINA A QUENTE BITOLA MSG 13, E = 2,25 MM (18,00 KG/M2)                                                                                                                                                                                                                                                                                                                                                                                                                                       </v>
          </cell>
          <cell r="C1075" t="str">
            <v xml:space="preserve">KG    </v>
          </cell>
          <cell r="D1075">
            <v>9.1999999999999993</v>
          </cell>
        </row>
        <row r="1076">
          <cell r="A1076">
            <v>1318</v>
          </cell>
          <cell r="B1076" t="str">
            <v xml:space="preserve">CHAPA DE ACO FINA A QUENTE BITOLA MSG 14, E = 2,00 MM (16,0 KG/M2)                                                                                                                                                                                                                                                                                                                                                                                                                                        </v>
          </cell>
          <cell r="C1076" t="str">
            <v xml:space="preserve">KG    </v>
          </cell>
          <cell r="D1076">
            <v>9.2100000000000009</v>
          </cell>
        </row>
        <row r="1077">
          <cell r="A1077">
            <v>1322</v>
          </cell>
          <cell r="B1077" t="str">
            <v xml:space="preserve">CHAPA DE ACO FINA A QUENTE BITOLA MSG 16, E = 1,50 MM (12,00 KG/M2)                                                                                                                                                                                                                                                                                                                                                                                                                                       </v>
          </cell>
          <cell r="C1077" t="str">
            <v xml:space="preserve">KG    </v>
          </cell>
          <cell r="D1077">
            <v>9.73</v>
          </cell>
        </row>
        <row r="1078">
          <cell r="A1078">
            <v>1323</v>
          </cell>
          <cell r="B1078" t="str">
            <v xml:space="preserve">CHAPA DE ACO FINA A QUENTE BITOLA MSG 18, E = 1,20 MM (9,60 KG/M2)                                                                                                                                                                                                                                                                                                                                                                                                                                        </v>
          </cell>
          <cell r="C1078" t="str">
            <v xml:space="preserve">KG    </v>
          </cell>
          <cell r="D1078">
            <v>9.73</v>
          </cell>
        </row>
        <row r="1079">
          <cell r="A1079">
            <v>1319</v>
          </cell>
          <cell r="B1079" t="str">
            <v xml:space="preserve">CHAPA DE ACO FINA A QUENTE BITOLA MSG 3/16 ", E = 4,75 MM (38,00 KG/M2)                                                                                                                                                                                                                                                                                                                                                                                                                                   </v>
          </cell>
          <cell r="C1079" t="str">
            <v xml:space="preserve">KG    </v>
          </cell>
          <cell r="D1079">
            <v>8.1999999999999993</v>
          </cell>
        </row>
        <row r="1080">
          <cell r="A1080">
            <v>11026</v>
          </cell>
          <cell r="B1080" t="str">
            <v xml:space="preserve">CHAPA DE ACO GALVANIZADA BITOLA GSG 14, E = 1,95 MM (15,60 KG/M2)                                                                                                                                                                                                                                                                                                                                                                                                                                         </v>
          </cell>
          <cell r="C1080" t="str">
            <v xml:space="preserve">KG    </v>
          </cell>
          <cell r="D1080">
            <v>11.28</v>
          </cell>
        </row>
        <row r="1081">
          <cell r="A1081">
            <v>11027</v>
          </cell>
          <cell r="B1081" t="str">
            <v xml:space="preserve">CHAPA DE ACO GALVANIZADA BITOLA GSG 16, E = 1,55 MM (12,40 KG/M2)                                                                                                                                                                                                                                                                                                                                                                                                                                         </v>
          </cell>
          <cell r="C1081" t="str">
            <v xml:space="preserve">KG    </v>
          </cell>
          <cell r="D1081">
            <v>11.74</v>
          </cell>
        </row>
        <row r="1082">
          <cell r="A1082">
            <v>11046</v>
          </cell>
          <cell r="B1082" t="str">
            <v xml:space="preserve">CHAPA DE ACO GALVANIZADA BITOLA GSG 18, E = 1,25 MM (10,00 KG/M2)                                                                                                                                                                                                                                                                                                                                                                                                                                         </v>
          </cell>
          <cell r="C1082" t="str">
            <v xml:space="preserve">KG    </v>
          </cell>
          <cell r="D1082">
            <v>11.25</v>
          </cell>
        </row>
        <row r="1083">
          <cell r="A1083">
            <v>11047</v>
          </cell>
          <cell r="B1083" t="str">
            <v xml:space="preserve">CHAPA DE ACO GALVANIZADA BITOLA GSG 19, E = 1,11 MM (8,88 KG/M2)                                                                                                                                                                                                                                                                                                                                                                                                                                          </v>
          </cell>
          <cell r="C1083" t="str">
            <v xml:space="preserve">KG    </v>
          </cell>
          <cell r="D1083">
            <v>12.26</v>
          </cell>
        </row>
        <row r="1084">
          <cell r="A1084">
            <v>43668</v>
          </cell>
          <cell r="B1084" t="str">
            <v xml:space="preserve">CHAPA DE ACO GALVANIZADA BITOLA GSG 20, E = 0,95 MM (7,60 KG/M2)                                                                                                                                                                                                                                                                                                                                                                                                                                          </v>
          </cell>
          <cell r="C1084" t="str">
            <v xml:space="preserve">KG    </v>
          </cell>
          <cell r="D1084">
            <v>10.82</v>
          </cell>
        </row>
        <row r="1085">
          <cell r="A1085">
            <v>11049</v>
          </cell>
          <cell r="B1085" t="str">
            <v xml:space="preserve">CHAPA DE ACO GALVANIZADA BITOLA GSG 22, E = 0,80 MM (6,40 KG/M2)                                                                                                                                                                                                                                                                                                                                                                                                                                          </v>
          </cell>
          <cell r="C1085" t="str">
            <v xml:space="preserve">KG    </v>
          </cell>
          <cell r="D1085">
            <v>11.72</v>
          </cell>
        </row>
        <row r="1086">
          <cell r="A1086">
            <v>43106</v>
          </cell>
          <cell r="B1086" t="str">
            <v xml:space="preserve">CHAPA DE ACO GALVANIZADA BITOLA GSG 24, E = 0,64 (5,12 KG/M2)                                                                                                                                                                                                                                                                                                                                                                                                                                             </v>
          </cell>
          <cell r="C1086" t="str">
            <v xml:space="preserve">KG    </v>
          </cell>
          <cell r="D1086">
            <v>11.79</v>
          </cell>
        </row>
        <row r="1087">
          <cell r="A1087">
            <v>11051</v>
          </cell>
          <cell r="B1087" t="str">
            <v xml:space="preserve">CHAPA DE ACO GALVANIZADA BITOLA GSG 26, E = 0,50 MM (4,00 KG/M2)                                                                                                                                                                                                                                                                                                                                                                                                                                          </v>
          </cell>
          <cell r="C1087" t="str">
            <v xml:space="preserve">KG    </v>
          </cell>
          <cell r="D1087">
            <v>12.3</v>
          </cell>
        </row>
        <row r="1088">
          <cell r="A1088">
            <v>11061</v>
          </cell>
          <cell r="B1088" t="str">
            <v xml:space="preserve">CHAPA DE ACO GALVANIZADA BITOLA GSG 30, E = 0,35 MM (2,80 KG/M2)                                                                                                                                                                                                                                                                                                                                                                                                                                          </v>
          </cell>
          <cell r="C1088" t="str">
            <v xml:space="preserve">KG    </v>
          </cell>
          <cell r="D1088">
            <v>14.76</v>
          </cell>
        </row>
        <row r="1089">
          <cell r="A1089">
            <v>43667</v>
          </cell>
          <cell r="B1089" t="str">
            <v xml:space="preserve">CHAPA DE ACO GROSSA, ASTM A36, E = 1 " (25,40 MM) 199,18 KG/M2                                                                                                                                                                                                                                                                                                                                                                                                                                            </v>
          </cell>
          <cell r="C1089" t="str">
            <v xml:space="preserve">KG    </v>
          </cell>
          <cell r="D1089">
            <v>10.73</v>
          </cell>
        </row>
        <row r="1090">
          <cell r="A1090">
            <v>1333</v>
          </cell>
          <cell r="B1090" t="str">
            <v xml:space="preserve">CHAPA DE ACO GROSSA, ASTM A36, E = 1/2 " (12,70 MM) 99,59 KG/M2                                                                                                                                                                                                                                                                                                                                                                                                                                           </v>
          </cell>
          <cell r="C1090" t="str">
            <v xml:space="preserve">KG    </v>
          </cell>
          <cell r="D1090">
            <v>8.94</v>
          </cell>
        </row>
        <row r="1091">
          <cell r="A1091">
            <v>1330</v>
          </cell>
          <cell r="B1091" t="str">
            <v xml:space="preserve">CHAPA DE ACO GROSSA, ASTM A36, E = 1/4 " (6,35 MM) 49,79 KG/M2                                                                                                                                                                                                                                                                                                                                                                                                                                            </v>
          </cell>
          <cell r="C1091" t="str">
            <v xml:space="preserve">KG    </v>
          </cell>
          <cell r="D1091">
            <v>8.85</v>
          </cell>
        </row>
        <row r="1092">
          <cell r="A1092">
            <v>10957</v>
          </cell>
          <cell r="B1092" t="str">
            <v xml:space="preserve">CHAPA DE ACO GROSSA, ASTM A36, E = 3/4 " (19,05 MM) 149,39 KG/M2                                                                                                                                                                                                                                                                                                                                                                                                                                          </v>
          </cell>
          <cell r="C1092" t="str">
            <v xml:space="preserve">KG    </v>
          </cell>
          <cell r="D1092">
            <v>10.210000000000001</v>
          </cell>
        </row>
        <row r="1093">
          <cell r="A1093">
            <v>1332</v>
          </cell>
          <cell r="B1093" t="str">
            <v xml:space="preserve">CHAPA DE ACO GROSSA, ASTM A36, E = 3/8 " (9,53 MM) 74,69 KG/M2                                                                                                                                                                                                                                                                                                                                                                                                                                            </v>
          </cell>
          <cell r="C1093" t="str">
            <v xml:space="preserve">KG    </v>
          </cell>
          <cell r="D1093">
            <v>9.08</v>
          </cell>
        </row>
        <row r="1094">
          <cell r="A1094">
            <v>1334</v>
          </cell>
          <cell r="B1094" t="str">
            <v xml:space="preserve">CHAPA DE ACO GROSSA, ASTM A36, E = 5/8 " (15,88 MM) 124,49 KG/M2                                                                                                                                                                                                                                                                                                                                                                                                                                          </v>
          </cell>
          <cell r="C1094" t="str">
            <v xml:space="preserve">KG    </v>
          </cell>
          <cell r="D1094">
            <v>10.07</v>
          </cell>
        </row>
        <row r="1095">
          <cell r="A1095">
            <v>1335</v>
          </cell>
          <cell r="B1095" t="str">
            <v xml:space="preserve">CHAPA DE ACO GROSSA, ASTM A36, E = 7/8 " (22,23 MM) 174,28 KG/M2                                                                                                                                                                                                                                                                                                                                                                                                                                          </v>
          </cell>
          <cell r="C1095" t="str">
            <v xml:space="preserve">KG    </v>
          </cell>
          <cell r="D1095">
            <v>10.4</v>
          </cell>
        </row>
        <row r="1096">
          <cell r="A1096">
            <v>40425</v>
          </cell>
          <cell r="B1096" t="str">
            <v xml:space="preserve">CHAPA DE ACO GROSSA, SAE 1020, BITOLA 1/4", E = 6,35 MM (49,85 KG/M2)                                                                                                                                                                                                                                                                                                                                                                                                                                     </v>
          </cell>
          <cell r="C1096" t="str">
            <v xml:space="preserve">KG    </v>
          </cell>
          <cell r="D1096">
            <v>8.9</v>
          </cell>
        </row>
        <row r="1097">
          <cell r="A1097">
            <v>1337</v>
          </cell>
          <cell r="B1097" t="str">
            <v xml:space="preserve">CHAPA DE ACO XADREZ PARA PISOS, E = 1/4 " (6,30 MM) 54,53 KG/M2                                                                                                                                                                                                                                                                                                                                                                                                                                           </v>
          </cell>
          <cell r="C1097" t="str">
            <v xml:space="preserve">KG    </v>
          </cell>
          <cell r="D1097">
            <v>10.210000000000001</v>
          </cell>
        </row>
        <row r="1098">
          <cell r="A1098">
            <v>1338</v>
          </cell>
          <cell r="B1098" t="str">
            <v xml:space="preserve">CHAPA DE LAMINADO MELAMINICO, LISO BRILHANTE, DE 1,25 X 3,08 METROS, ESPESSURA = 0,8 MILIMETROS                                                                                                                                                                                                                                                                                                                                                                                                           </v>
          </cell>
          <cell r="C1098" t="str">
            <v xml:space="preserve">M2    </v>
          </cell>
          <cell r="D1098">
            <v>77.7</v>
          </cell>
        </row>
        <row r="1099">
          <cell r="A1099">
            <v>1340</v>
          </cell>
          <cell r="B1099" t="str">
            <v xml:space="preserve">CHAPA DE LAMINADO MELAMINICO, LISO FOSCO, DE 1,25 X 3,08 METROS, ESPESSURA = 0,8 MILIMETROS                                                                                                                                                                                                                                                                                                                                                                                                               </v>
          </cell>
          <cell r="C1099" t="str">
            <v xml:space="preserve">M2    </v>
          </cell>
          <cell r="D1099">
            <v>89.83</v>
          </cell>
        </row>
        <row r="1100">
          <cell r="A1100">
            <v>1341</v>
          </cell>
          <cell r="B1100" t="str">
            <v xml:space="preserve">CHAPA DE LAMINADO MELAMINICO, TEXTURIZADO, DE 1,25 X 3,08 METROS, ESPESSURA = 0,8 MILIMETROS                                                                                                                                                                                                                                                                                                                                                                                                              </v>
          </cell>
          <cell r="C1100" t="str">
            <v xml:space="preserve">M2    </v>
          </cell>
          <cell r="D1100">
            <v>86.52</v>
          </cell>
        </row>
        <row r="1101">
          <cell r="A1101">
            <v>34659</v>
          </cell>
          <cell r="B1101" t="str">
            <v xml:space="preserve">CHAPA DE MDF BRANCO LISO 1 FACE, E = 12 MM, DE *2,75 X 1,85* M                                                                                                                                                                                                                                                                                                                                                                                                                                            </v>
          </cell>
          <cell r="C1101" t="str">
            <v xml:space="preserve">M2    </v>
          </cell>
          <cell r="D1101">
            <v>38.31</v>
          </cell>
        </row>
        <row r="1102">
          <cell r="A1102">
            <v>34514</v>
          </cell>
          <cell r="B1102" t="str">
            <v xml:space="preserve">CHAPA DE MDF BRANCO LISO 1 FACE, E = 15 MM, DE *2,75 X 1,85* M                                                                                                                                                                                                                                                                                                                                                                                                                                            </v>
          </cell>
          <cell r="C1102" t="str">
            <v xml:space="preserve">M2    </v>
          </cell>
          <cell r="D1102">
            <v>42.44</v>
          </cell>
        </row>
        <row r="1103">
          <cell r="A1103">
            <v>34660</v>
          </cell>
          <cell r="B1103" t="str">
            <v xml:space="preserve">CHAPA DE MDF BRANCO LISO 1 FACE, E = 18 MM, DE *2,75 X 1,85* M                                                                                                                                                                                                                                                                                                                                                                                                                                            </v>
          </cell>
          <cell r="C1103" t="str">
            <v xml:space="preserve">M2    </v>
          </cell>
          <cell r="D1103">
            <v>53.86</v>
          </cell>
        </row>
        <row r="1104">
          <cell r="A1104">
            <v>34661</v>
          </cell>
          <cell r="B1104" t="str">
            <v xml:space="preserve">CHAPA DE MDF BRANCO LISO 1 FACE, E = 25 MM, DE *2,75 X 1,85* M                                                                                                                                                                                                                                                                                                                                                                                                                                            </v>
          </cell>
          <cell r="C1104" t="str">
            <v xml:space="preserve">M2    </v>
          </cell>
          <cell r="D1104">
            <v>77.36</v>
          </cell>
        </row>
        <row r="1105">
          <cell r="A1105">
            <v>34667</v>
          </cell>
          <cell r="B1105" t="str">
            <v xml:space="preserve">CHAPA DE MDF BRANCO LISO 1 FACE, E = 6 MM, DE *2,75 X 1,85* M                                                                                                                                                                                                                                                                                                                                                                                                                                             </v>
          </cell>
          <cell r="C1105" t="str">
            <v xml:space="preserve">M2    </v>
          </cell>
          <cell r="D1105">
            <v>28.01</v>
          </cell>
        </row>
        <row r="1106">
          <cell r="A1106">
            <v>34668</v>
          </cell>
          <cell r="B1106" t="str">
            <v xml:space="preserve">CHAPA DE MDF BRANCO LISO 1 FACE, E = 9 MM, DE *2,75 X 1,85* M                                                                                                                                                                                                                                                                                                                                                                                                                                             </v>
          </cell>
          <cell r="C1106" t="str">
            <v xml:space="preserve">M2    </v>
          </cell>
          <cell r="D1106">
            <v>36.61</v>
          </cell>
        </row>
        <row r="1107">
          <cell r="A1107">
            <v>34741</v>
          </cell>
          <cell r="B1107" t="str">
            <v xml:space="preserve">CHAPA DE MDF BRANCO LISO 2 FACES, E = 12 MM, DE *2,75 X 1,85* M                                                                                                                                                                                                                                                                                                                                                                                                                                           </v>
          </cell>
          <cell r="C1107" t="str">
            <v xml:space="preserve">M2    </v>
          </cell>
          <cell r="D1107">
            <v>40.28</v>
          </cell>
        </row>
        <row r="1108">
          <cell r="A1108">
            <v>34664</v>
          </cell>
          <cell r="B1108" t="str">
            <v xml:space="preserve">CHAPA DE MDF BRANCO LISO 2 FACES, E = 15 MM, DE *2,75 X 1,85* M                                                                                                                                                                                                                                                                                                                                                                                                                                           </v>
          </cell>
          <cell r="C1108" t="str">
            <v xml:space="preserve">M2    </v>
          </cell>
          <cell r="D1108">
            <v>43.95</v>
          </cell>
        </row>
        <row r="1109">
          <cell r="A1109">
            <v>34665</v>
          </cell>
          <cell r="B1109" t="str">
            <v xml:space="preserve">CHAPA DE MDF BRANCO LISO 2 FACES, E = 18 MM, DE *2,75 X 1,85* M                                                                                                                                                                                                                                                                                                                                                                                                                                           </v>
          </cell>
          <cell r="C1109" t="str">
            <v xml:space="preserve">M2    </v>
          </cell>
          <cell r="D1109">
            <v>54.56</v>
          </cell>
        </row>
        <row r="1110">
          <cell r="A1110">
            <v>34666</v>
          </cell>
          <cell r="B1110" t="str">
            <v xml:space="preserve">CHAPA DE MDF BRANCO LISO 2 FACES, E = 25 MM, DE *2,75 X 1,85* M                                                                                                                                                                                                                                                                                                                                                                                                                                           </v>
          </cell>
          <cell r="C1110" t="str">
            <v xml:space="preserve">M2    </v>
          </cell>
          <cell r="D1110">
            <v>82.42</v>
          </cell>
        </row>
        <row r="1111">
          <cell r="A1111">
            <v>34669</v>
          </cell>
          <cell r="B1111" t="str">
            <v xml:space="preserve">CHAPA DE MDF BRANCO LISO 2 FACES, E = 6 MM, DE *2,75 X 1,85* M                                                                                                                                                                                                                                                                                                                                                                                                                                            </v>
          </cell>
          <cell r="C1111" t="str">
            <v xml:space="preserve">M2    </v>
          </cell>
          <cell r="D1111">
            <v>30.22</v>
          </cell>
        </row>
        <row r="1112">
          <cell r="A1112">
            <v>34670</v>
          </cell>
          <cell r="B1112" t="str">
            <v xml:space="preserve">CHAPA DE MDF BRANCO LISO 2 FACES, E = 9 MM, DE *2,75 X 1,85* M                                                                                                                                                                                                                                                                                                                                                                                                                                            </v>
          </cell>
          <cell r="C1112" t="str">
            <v xml:space="preserve">M2    </v>
          </cell>
          <cell r="D1112">
            <v>36.96</v>
          </cell>
        </row>
        <row r="1113">
          <cell r="A1113">
            <v>34671</v>
          </cell>
          <cell r="B1113" t="str">
            <v xml:space="preserve">CHAPA DE MDF CRU, E = 12 MM, DE *2,75 X 1,85* M                                                                                                                                                                                                                                                                                                                                                                                                                                                           </v>
          </cell>
          <cell r="C1113" t="str">
            <v xml:space="preserve">M2    </v>
          </cell>
          <cell r="D1113">
            <v>30.85</v>
          </cell>
        </row>
        <row r="1114">
          <cell r="A1114">
            <v>34672</v>
          </cell>
          <cell r="B1114" t="str">
            <v xml:space="preserve">CHAPA DE MDF CRU, E = 15 MM, DE *2,75 X 1,85* M                                                                                                                                                                                                                                                                                                                                                                                                                                                           </v>
          </cell>
          <cell r="C1114" t="str">
            <v xml:space="preserve">M2    </v>
          </cell>
          <cell r="D1114">
            <v>32.53</v>
          </cell>
        </row>
        <row r="1115">
          <cell r="A1115">
            <v>34673</v>
          </cell>
          <cell r="B1115" t="str">
            <v xml:space="preserve">CHAPA DE MDF CRU, E = 18 MM, DE *2,75 X 1,85* M                                                                                                                                                                                                                                                                                                                                                                                                                                                           </v>
          </cell>
          <cell r="C1115" t="str">
            <v xml:space="preserve">M2    </v>
          </cell>
          <cell r="D1115">
            <v>39.69</v>
          </cell>
        </row>
        <row r="1116">
          <cell r="A1116">
            <v>34674</v>
          </cell>
          <cell r="B1116" t="str">
            <v xml:space="preserve">CHAPA DE MDF CRU, E = 20 MM, DE *2,75 X 1,85* M                                                                                                                                                                                                                                                                                                                                                                                                                                                           </v>
          </cell>
          <cell r="C1116" t="str">
            <v xml:space="preserve">M2    </v>
          </cell>
          <cell r="D1116">
            <v>52.77</v>
          </cell>
        </row>
        <row r="1117">
          <cell r="A1117">
            <v>34675</v>
          </cell>
          <cell r="B1117" t="str">
            <v xml:space="preserve">CHAPA DE MDF CRU, E = 25 MM, DE *2,75 X 1,85* M                                                                                                                                                                                                                                                                                                                                                                                                                                                           </v>
          </cell>
          <cell r="C1117" t="str">
            <v xml:space="preserve">M2    </v>
          </cell>
          <cell r="D1117">
            <v>64.34</v>
          </cell>
        </row>
        <row r="1118">
          <cell r="A1118">
            <v>34676</v>
          </cell>
          <cell r="B1118" t="str">
            <v xml:space="preserve">CHAPA DE MDF CRU, E = 6 MM, DE *2,75 X 1,85* M                                                                                                                                                                                                                                                                                                                                                                                                                                                            </v>
          </cell>
          <cell r="C1118" t="str">
            <v xml:space="preserve">M2    </v>
          </cell>
          <cell r="D1118">
            <v>18.52</v>
          </cell>
        </row>
        <row r="1119">
          <cell r="A1119">
            <v>34677</v>
          </cell>
          <cell r="B1119" t="str">
            <v xml:space="preserve">CHAPA DE MDF CRU, E = 9 MM, DE *2,75 X 1,85* M                                                                                                                                                                                                                                                                                                                                                                                                                                                            </v>
          </cell>
          <cell r="C1119" t="str">
            <v xml:space="preserve">M2    </v>
          </cell>
          <cell r="D1119">
            <v>24.9</v>
          </cell>
        </row>
        <row r="1120">
          <cell r="A1120">
            <v>43126</v>
          </cell>
          <cell r="B1120" t="str">
            <v xml:space="preserve">CHAPA EM ACO GALVANIZADO PARA STEEL DECK, COM NERVURAS TRAPEZOIDAIS, LARGURA UTIL DE 915 MM E ESPESSURA DE 0,80 MM                                                                                                                                                                                                                                                                                                                                                                                        </v>
          </cell>
          <cell r="C1120" t="str">
            <v xml:space="preserve">M2    </v>
          </cell>
          <cell r="D1120">
            <v>104.75</v>
          </cell>
        </row>
        <row r="1121">
          <cell r="A1121">
            <v>43124</v>
          </cell>
          <cell r="B1121" t="str">
            <v xml:space="preserve">CHAPA EM ACO GALVANIZADO PARA STEEL DECK, COM NERVURAS TRAPEZOIDAIS, LARGURA UTIL DE 915 MM E ESPESSURA DE 0,95 MM                                                                                                                                                                                                                                                                                                                                                                                        </v>
          </cell>
          <cell r="C1121" t="str">
            <v xml:space="preserve">M2    </v>
          </cell>
          <cell r="D1121">
            <v>122.3</v>
          </cell>
        </row>
        <row r="1122">
          <cell r="A1122">
            <v>43125</v>
          </cell>
          <cell r="B1122" t="str">
            <v xml:space="preserve">CHAPA EM ACO GALVANIZADO PARA STEEL DECK, COM NERVURAS TRAPEZOIDAIS, LARGURA UTIL DE 915 MM E ESPESSURA DE 1,25 MM                                                                                                                                                                                                                                                                                                                                                                                        </v>
          </cell>
          <cell r="C1122" t="str">
            <v xml:space="preserve">M2    </v>
          </cell>
          <cell r="D1122">
            <v>158.62</v>
          </cell>
        </row>
        <row r="1123">
          <cell r="A1123">
            <v>40623</v>
          </cell>
          <cell r="B1123" t="str">
            <v xml:space="preserve">CHAPA PARA EMENDA DE VIGA, EM ACO GROSSO, QUALIDADE ESTRUTURAL, BITOLA 3/16 ", E= 4,75 MM, 4 FUROS, LARGURA 45 MM, COMPRIMENTO 500 MM                                                                                                                                                                                                                                                                                                                                                                     </v>
          </cell>
          <cell r="C1123" t="str">
            <v xml:space="preserve">PAR   </v>
          </cell>
          <cell r="D1123">
            <v>99.41</v>
          </cell>
        </row>
        <row r="1124">
          <cell r="A1124">
            <v>43701</v>
          </cell>
          <cell r="B1124" t="str">
            <v xml:space="preserve">CHAPA/BOBINA LISA EM ALUMINIO, LIGA 1.200 - H14, QUALQUER ESPESSURA, QUALQUER LARGURA                                                                                                                                                                                                                                                                                                                                                                                                                     </v>
          </cell>
          <cell r="C1124" t="str">
            <v xml:space="preserve">KG    </v>
          </cell>
          <cell r="D1124">
            <v>32.5</v>
          </cell>
        </row>
        <row r="1125">
          <cell r="A1125">
            <v>1345</v>
          </cell>
          <cell r="B1125" t="str">
            <v xml:space="preserve">CHAPA/PAINEL DE MADEIRA COMPENSADA PLASTIFICADA (MADEIRITE PLASTIFICADO) PARA FORMA DE CONCRETO, DE 2200 x 1100 MM, E = *17* MM                                                                                                                                                                                                                                                                                                                                                                           </v>
          </cell>
          <cell r="C1125" t="str">
            <v xml:space="preserve">M2    </v>
          </cell>
          <cell r="D1125">
            <v>74.400000000000006</v>
          </cell>
        </row>
        <row r="1126">
          <cell r="A1126">
            <v>1346</v>
          </cell>
          <cell r="B1126" t="str">
            <v xml:space="preserve">CHAPA/PAINEL DE MADEIRA COMPENSADA PLASTIFICADA (MADEIRITE PLASTIFICADO) PARA FORMA DE CONCRETO, DE 2200 x 1100 MM, E = 10 MM                                                                                                                                                                                                                                                                                                                                                                             </v>
          </cell>
          <cell r="C1126" t="str">
            <v xml:space="preserve">M2    </v>
          </cell>
          <cell r="D1126">
            <v>43.27</v>
          </cell>
        </row>
        <row r="1127">
          <cell r="A1127">
            <v>1347</v>
          </cell>
          <cell r="B1127" t="str">
            <v xml:space="preserve">CHAPA/PAINEL DE MADEIRA COMPENSADA PLASTIFICADA (MADEIRITE PLASTIFICADO) PARA FORMA DE CONCRETO, DE 2200 x 1100 MM, E = 12 MM                                                                                                                                                                                                                                                                                                                                                                             </v>
          </cell>
          <cell r="C1127" t="str">
            <v xml:space="preserve">M2    </v>
          </cell>
          <cell r="D1127">
            <v>53.62</v>
          </cell>
        </row>
        <row r="1128">
          <cell r="A1128">
            <v>43678</v>
          </cell>
          <cell r="B1128" t="str">
            <v xml:space="preserve">CHAPA/PAINEL DE MADEIRA COMPENSADA PLASTIFICADA (MADEIRITE PLASTIFICADO) PARA FORMA DE CONCRETO, DE 2200 X 1100 MM, E = 14 MM                                                                                                                                                                                                                                                                                                                                                                             </v>
          </cell>
          <cell r="C1128" t="str">
            <v xml:space="preserve">M2    </v>
          </cell>
          <cell r="D1128">
            <v>62.2</v>
          </cell>
        </row>
        <row r="1129">
          <cell r="A1129">
            <v>43680</v>
          </cell>
          <cell r="B1129" t="str">
            <v xml:space="preserve">CHAPA/PAINEL DE MADEIRA COMPENSADA PLASTIFICADA (MADEIRITE PLASTIFICADO) PARA FORMA DE CONCRETO, DE 2200 X 1100 MM, E = 20 MM                                                                                                                                                                                                                                                                                                                                                                             </v>
          </cell>
          <cell r="C1129" t="str">
            <v xml:space="preserve">M2    </v>
          </cell>
          <cell r="D1129">
            <v>89.6</v>
          </cell>
        </row>
        <row r="1130">
          <cell r="A1130">
            <v>43679</v>
          </cell>
          <cell r="B1130" t="str">
            <v xml:space="preserve">CHAPA/PAINEL DE MADEIRA COMPENSADA PLASTIFICADA (MADEIRITE PLASTIFICADO) PARA FORMA DE CONCRETO, DE 2200 X 1100 MM, E = 6 MM                                                                                                                                                                                                                                                                                                                                                                              </v>
          </cell>
          <cell r="C1130" t="str">
            <v xml:space="preserve">M2    </v>
          </cell>
          <cell r="D1130">
            <v>31.44</v>
          </cell>
        </row>
        <row r="1131">
          <cell r="A1131">
            <v>1355</v>
          </cell>
          <cell r="B1131" t="str">
            <v xml:space="preserve">CHAPA/PAINEL DE MADEIRA COMPENSADA RESINADA (MADEIRITE RESINADO ROSA) PARA FORMA DE CONCRETO, DE 2200 x 1100 MM, E = 14 MM                                                                                                                                                                                                                                                                                                                                                                                </v>
          </cell>
          <cell r="C1131" t="str">
            <v xml:space="preserve">M2    </v>
          </cell>
          <cell r="D1131">
            <v>35.78</v>
          </cell>
        </row>
        <row r="1132">
          <cell r="A1132">
            <v>1358</v>
          </cell>
          <cell r="B1132" t="str">
            <v xml:space="preserve">CHAPA/PAINEL DE MADEIRA COMPENSADA RESINADA (MADEIRITE RESINADO ROSA) PARA FORMA DE CONCRETO, DE 2200 x 1100 MM, E = 17 MM                                                                                                                                                                                                                                                                                                                                                                                </v>
          </cell>
          <cell r="C1132" t="str">
            <v xml:space="preserve">M2    </v>
          </cell>
          <cell r="D1132">
            <v>43.93</v>
          </cell>
        </row>
        <row r="1133">
          <cell r="A1133">
            <v>43681</v>
          </cell>
          <cell r="B1133" t="str">
            <v xml:space="preserve">CHAPA/PAINEL DE MADEIRA COMPENSADA RESINADA (MADEIRITE RESINADO ROSA) PARA FORMA DE CONCRETO, DE 2200 x 1100 MM, E = 8 A 12 MM                                                                                                                                                                                                                                                                                                                                                                            </v>
          </cell>
          <cell r="C1133" t="str">
            <v xml:space="preserve">M2    </v>
          </cell>
          <cell r="D1133">
            <v>27.68</v>
          </cell>
        </row>
        <row r="1134">
          <cell r="A1134">
            <v>43677</v>
          </cell>
          <cell r="B1134" t="str">
            <v xml:space="preserve">CHAPA/PAINEL DE MADEIRA COMPENSADA RESINADA (MADEIRITE RESINADO ROSA) PARA FORMA DE CONCRETO, DE 2200 X 1100 MM, E = 20 MM                                                                                                                                                                                                                                                                                                                                                                                </v>
          </cell>
          <cell r="C1134" t="str">
            <v xml:space="preserve">M2    </v>
          </cell>
          <cell r="D1134">
            <v>54.51</v>
          </cell>
        </row>
        <row r="1135">
          <cell r="A1135">
            <v>43682</v>
          </cell>
          <cell r="B1135" t="str">
            <v xml:space="preserve">CHAPA/PAINEL DE MADEIRA COMPENSADA RESINADA (MADEIRITE RESINADO ROSA) PARA FORMA DE CONCRETO, DE 2200 X 1100 MM, E = 6 MM                                                                                                                                                                                                                                                                                                                                                                                 </v>
          </cell>
          <cell r="C1135" t="str">
            <v xml:space="preserve">M2    </v>
          </cell>
          <cell r="D1135">
            <v>16.71</v>
          </cell>
        </row>
        <row r="1136">
          <cell r="A1136">
            <v>20971</v>
          </cell>
          <cell r="B1136" t="str">
            <v xml:space="preserve">CHAVE DUPLA PARA CONEXOES TIPO STORZ, ENGATE RAPIDO 1 1/2" X 2 1/2", EM LATAO, PARA INSTALACAO PREDIAL COMBATE A INCENDIO                                                                                                                                                                                                                                                                                                                                                                                 </v>
          </cell>
          <cell r="C1136" t="str">
            <v xml:space="preserve">UN    </v>
          </cell>
          <cell r="D1136">
            <v>27.23</v>
          </cell>
        </row>
        <row r="1137">
          <cell r="A1137">
            <v>39746</v>
          </cell>
          <cell r="B1137" t="str">
            <v xml:space="preserve">CHUMBADOR DE ACO GALVANIZADO, 1" X 600 MM, PARA POSTES DE ACO COM BASE, INCLUSO PORCA E ARRUELA                                                                                                                                                                                                                                                                                                                                                                                                           </v>
          </cell>
          <cell r="C1137" t="str">
            <v xml:space="preserve">UN    </v>
          </cell>
          <cell r="D1137">
            <v>66.48</v>
          </cell>
        </row>
        <row r="1138">
          <cell r="A1138">
            <v>13279</v>
          </cell>
          <cell r="B1138" t="str">
            <v xml:space="preserve">CHUMBADOR DE ACO TIPO PARABOLT, * 5/8" X 200* MM,  COM PORCA E ARRUELA                                                                                                                                                                                                                                                                                                                                                                                                                                    </v>
          </cell>
          <cell r="C1138" t="str">
            <v xml:space="preserve">KG    </v>
          </cell>
          <cell r="D1138">
            <v>16.829999999999998</v>
          </cell>
        </row>
        <row r="1139">
          <cell r="A1139">
            <v>11977</v>
          </cell>
          <cell r="B1139" t="str">
            <v xml:space="preserve">CHUMBADOR DE ACO, DIAMETRO 1/2", COMPRIMENTO 75 MM                                                                                                                                                                                                                                                                                                                                                                                                                                                        </v>
          </cell>
          <cell r="C1139" t="str">
            <v xml:space="preserve">UN    </v>
          </cell>
          <cell r="D1139">
            <v>8.7200000000000006</v>
          </cell>
        </row>
        <row r="1140">
          <cell r="A1140">
            <v>11975</v>
          </cell>
          <cell r="B1140" t="str">
            <v xml:space="preserve">CHUMBADOR DE ACO, DIAMETRO 5/8", COMPRIMENTO 6", COM PORCA                                                                                                                                                                                                                                                                                                                                                                                                                                                </v>
          </cell>
          <cell r="C1140" t="str">
            <v xml:space="preserve">UN    </v>
          </cell>
          <cell r="D1140">
            <v>19.11</v>
          </cell>
        </row>
        <row r="1141">
          <cell r="A1141">
            <v>11976</v>
          </cell>
          <cell r="B1141" t="str">
            <v xml:space="preserve">CHUMBADOR, DIAMETRO 1/4" COM PARAFUSO 1/4" X 40 MM                                                                                                                                                                                                                                                                                                                                                                                                                                                        </v>
          </cell>
          <cell r="C1141" t="str">
            <v xml:space="preserve">UN    </v>
          </cell>
          <cell r="D1141">
            <v>0.97</v>
          </cell>
        </row>
        <row r="1142">
          <cell r="A1142">
            <v>1368</v>
          </cell>
          <cell r="B1142" t="str">
            <v xml:space="preserve">CHUVEIRO COMUM EM PLASTICO BRANCO, COM CANO, 3 TEMPERATURAS, 5500 W (110/220 V)                                                                                                                                                                                                                                                                                                                                                                                                                           </v>
          </cell>
          <cell r="C1142" t="str">
            <v xml:space="preserve">UN    </v>
          </cell>
          <cell r="D1142">
            <v>85.54</v>
          </cell>
        </row>
        <row r="1143">
          <cell r="A1143">
            <v>1367</v>
          </cell>
          <cell r="B1143" t="str">
            <v xml:space="preserve">CHUVEIRO COMUM EM PLASTICO CROMADO, COM CANO, 4 TEMPERATURAS (110/220 V)                                                                                                                                                                                                                                                                                                                                                                                                                                  </v>
          </cell>
          <cell r="C1143" t="str">
            <v xml:space="preserve">UN    </v>
          </cell>
          <cell r="D1143">
            <v>276.69</v>
          </cell>
        </row>
        <row r="1144">
          <cell r="A1144">
            <v>1380</v>
          </cell>
          <cell r="B1144" t="str">
            <v xml:space="preserve">CIMENTO BRANCO NAO ESTRUTURAL (CPB - NAO ESTRUTURAL)                                                                                                                                                                                                                                                                                                                                                                                                                                                      </v>
          </cell>
          <cell r="C1144" t="str">
            <v xml:space="preserve">KG    </v>
          </cell>
          <cell r="D1144">
            <v>4.4800000000000004</v>
          </cell>
        </row>
        <row r="1145">
          <cell r="A1145">
            <v>1375</v>
          </cell>
          <cell r="B1145" t="str">
            <v xml:space="preserve">CIMENTO IMPERMEABILIZANTE DE PEGA ULTRARRAPIDA PARA TAMPONAMENTOS                                                                                                                                                                                                                                                                                                                                                                                                                                         </v>
          </cell>
          <cell r="C1145" t="str">
            <v xml:space="preserve">KG    </v>
          </cell>
          <cell r="D1145">
            <v>18.440000000000001</v>
          </cell>
        </row>
        <row r="1146">
          <cell r="A1146">
            <v>1379</v>
          </cell>
          <cell r="B1146" t="str">
            <v xml:space="preserve">CIMENTO PORTLAND COMPOSTO CP II-32                                                                                                                                                                                                                                                                                                                                                                                                                                                                        </v>
          </cell>
          <cell r="C1146" t="str">
            <v xml:space="preserve">KG    </v>
          </cell>
          <cell r="D1146">
            <v>0.67</v>
          </cell>
        </row>
        <row r="1147">
          <cell r="A1147">
            <v>13284</v>
          </cell>
          <cell r="B1147" t="str">
            <v xml:space="preserve">CIMENTO PORTLAND DE ALTO FORNO (AF) CP III-40                                                                                                                                                                                                                                                                                                                                                                                                                                                             </v>
          </cell>
          <cell r="C1147" t="str">
            <v xml:space="preserve">KG    </v>
          </cell>
          <cell r="D1147">
            <v>0.6</v>
          </cell>
        </row>
        <row r="1148">
          <cell r="A1148">
            <v>44528</v>
          </cell>
          <cell r="B1148" t="str">
            <v xml:space="preserve">CIMENTO PORTLAND ESTRUTURAL BRANCO CPB - 32 ou CPB - 40                                                                                                                                                                                                                                                                                                                                                                                                                                                   </v>
          </cell>
          <cell r="C1148" t="str">
            <v xml:space="preserve">KG    </v>
          </cell>
          <cell r="D1148">
            <v>3.57</v>
          </cell>
        </row>
        <row r="1149">
          <cell r="A1149">
            <v>34753</v>
          </cell>
          <cell r="B1149" t="str">
            <v xml:space="preserve">CIMENTO PORTLAND POZOLANICO CP IV-32                                                                                                                                                                                                                                                                                                                                                                                                                                                                      </v>
          </cell>
          <cell r="C1149" t="str">
            <v xml:space="preserve">KG    </v>
          </cell>
          <cell r="D1149">
            <v>0.65</v>
          </cell>
        </row>
        <row r="1150">
          <cell r="A1150">
            <v>420</v>
          </cell>
          <cell r="B1150" t="str">
            <v xml:space="preserve">CINTA CIRCULAR EM ACO GALVANIZADO DE 150 MM DE DIAMETRO PARA FIXACAO DE CAIXA MEDICAO, INCLUI PARAFUSOS E PORCAS                                                                                                                                                                                                                                                                                                                                                                                          </v>
          </cell>
          <cell r="C1150" t="str">
            <v xml:space="preserve">UN    </v>
          </cell>
          <cell r="D1150">
            <v>21.31</v>
          </cell>
        </row>
        <row r="1151">
          <cell r="A1151">
            <v>12327</v>
          </cell>
          <cell r="B1151" t="str">
            <v xml:space="preserve">CINTA CIRCULAR EM ACO GALVANIZADO DE 210 MM DE DIAMETRO PARA INSTALACAO DE TRANSFORMADOR EM POSTE DE CONCRETO                                                                                                                                                                                                                                                                                                                                                                                             </v>
          </cell>
          <cell r="C1151" t="str">
            <v xml:space="preserve">UN    </v>
          </cell>
          <cell r="D1151">
            <v>25.38</v>
          </cell>
        </row>
        <row r="1152">
          <cell r="A1152">
            <v>36148</v>
          </cell>
          <cell r="B1152" t="str">
            <v xml:space="preserve">CINTURAO DE SEGURANCA TIPO PARAQUEDISTA, FIVELA EM ACO, AJUSTE NO SUSPENSARIO, CINTURA E PERNAS                                                                                                                                                                                                                                                                                                                                                                                                           </v>
          </cell>
          <cell r="C1152" t="str">
            <v xml:space="preserve">UN    </v>
          </cell>
          <cell r="D1152">
            <v>82.32</v>
          </cell>
        </row>
        <row r="1153">
          <cell r="A1153">
            <v>12329</v>
          </cell>
          <cell r="B1153" t="str">
            <v xml:space="preserve">COBRE ELETROLITICO EM BARRA OU CHAPA                                                                                                                                                                                                                                                                                                                                                                                                                                                                      </v>
          </cell>
          <cell r="C1153" t="str">
            <v xml:space="preserve">KG    </v>
          </cell>
          <cell r="D1153">
            <v>121.95</v>
          </cell>
        </row>
        <row r="1154">
          <cell r="A1154">
            <v>1339</v>
          </cell>
          <cell r="B1154" t="str">
            <v xml:space="preserve">COLA A BASE DE RESINA SINTETICA PARA CHAPA DE LAMINADO MELAMINICO                                                                                                                                                                                                                                                                                                                                                                                                                                         </v>
          </cell>
          <cell r="C1154" t="str">
            <v xml:space="preserve">KG    </v>
          </cell>
          <cell r="D1154">
            <v>77.900000000000006</v>
          </cell>
        </row>
        <row r="1155">
          <cell r="A1155">
            <v>44396</v>
          </cell>
          <cell r="B1155" t="str">
            <v xml:space="preserve">COLA BRANCA BASE PVA                                                                                                                                                                                                                                                                                                                                                                                                                                                                                      </v>
          </cell>
          <cell r="C1155" t="str">
            <v xml:space="preserve">KG    </v>
          </cell>
          <cell r="D1155">
            <v>33.020000000000003</v>
          </cell>
        </row>
        <row r="1156">
          <cell r="A1156">
            <v>44327</v>
          </cell>
          <cell r="B1156" t="str">
            <v xml:space="preserve">COLA PARA TUBOS E MANTAS ELASTOMERICAS, A BASE DE SOLVENTE                                                                                                                                                                                                                                                                                                                                                                                                                                                </v>
          </cell>
          <cell r="C1156" t="str">
            <v xml:space="preserve">L     </v>
          </cell>
          <cell r="D1156">
            <v>112.3</v>
          </cell>
        </row>
        <row r="1157">
          <cell r="A1157">
            <v>37418</v>
          </cell>
          <cell r="B1157" t="str">
            <v xml:space="preserve">COLAR DE TOMADA EM POLIPROPILENO, PP, COM PARAFUSOS, PARA PEAD, 63 X 1/2" - LIGACAO PREDIAL DE AGUA                                                                                                                                                                                                                                                                                                                                                                                                       </v>
          </cell>
          <cell r="C1157" t="str">
            <v xml:space="preserve">UN    </v>
          </cell>
          <cell r="D1157">
            <v>16.71</v>
          </cell>
        </row>
        <row r="1158">
          <cell r="A1158">
            <v>37419</v>
          </cell>
          <cell r="B1158" t="str">
            <v xml:space="preserve">COLAR DE TOMADA EM POLIPROPILENO, PP, COM PARAFUSOS, PARA PEAD, 63 X 3/4" - LIGACAO PREDIAL DE AGUA                                                                                                                                                                                                                                                                                                                                                                                                       </v>
          </cell>
          <cell r="C1158" t="str">
            <v xml:space="preserve">UN    </v>
          </cell>
          <cell r="D1158">
            <v>17.16</v>
          </cell>
        </row>
        <row r="1159">
          <cell r="A1159">
            <v>1427</v>
          </cell>
          <cell r="B1159" t="str">
            <v xml:space="preserve">COLAR TOMADA PVC, COM TRAVAS, SAIDA COM ROSCA, DE 110 MM X 1/2" OU 110 MM X 3/4", PARA LIGACAO PREDIAL DE AGUA                                                                                                                                                                                                                                                                                                                                                                                            </v>
          </cell>
          <cell r="C1159" t="str">
            <v xml:space="preserve">UN    </v>
          </cell>
          <cell r="D1159">
            <v>15.68</v>
          </cell>
        </row>
        <row r="1160">
          <cell r="A1160">
            <v>1402</v>
          </cell>
          <cell r="B1160" t="str">
            <v xml:space="preserve">COLAR TOMADA PVC, COM TRAVAS, SAIDA COM ROSCA, DE 32 MM X 1/2" OU 32 MM X 3/4", PARA LIGACAO PREDIAL DE AGUA                                                                                                                                                                                                                                                                                                                                                                                              </v>
          </cell>
          <cell r="C1160" t="str">
            <v xml:space="preserve">UN    </v>
          </cell>
          <cell r="D1160">
            <v>5.42</v>
          </cell>
        </row>
        <row r="1161">
          <cell r="A1161">
            <v>1420</v>
          </cell>
          <cell r="B1161" t="str">
            <v xml:space="preserve">COLAR TOMADA PVC, COM TRAVAS, SAIDA COM ROSCA, DE 40 MM X 1/2" OU 40 MM X 3/4", PARA LIGACAO PREDIAL DE AGUA                                                                                                                                                                                                                                                                                                                                                                                              </v>
          </cell>
          <cell r="C1161" t="str">
            <v xml:space="preserve">UN    </v>
          </cell>
          <cell r="D1161">
            <v>6.97</v>
          </cell>
        </row>
        <row r="1162">
          <cell r="A1162">
            <v>1419</v>
          </cell>
          <cell r="B1162" t="str">
            <v xml:space="preserve">COLAR TOMADA PVC, COM TRAVAS, SAIDA COM ROSCA, DE 50 MM X 1/2" OU 50 MM X 3/4", PARA LIGACAO PREDIAL DE AGUA                                                                                                                                                                                                                                                                                                                                                                                              </v>
          </cell>
          <cell r="C1162" t="str">
            <v xml:space="preserve">UN    </v>
          </cell>
          <cell r="D1162">
            <v>8.42</v>
          </cell>
        </row>
        <row r="1163">
          <cell r="A1163">
            <v>1414</v>
          </cell>
          <cell r="B1163" t="str">
            <v xml:space="preserve">COLAR TOMADA PVC, COM TRAVAS, SAIDA COM ROSCA, DE 60 MM X 1/2" OU 60 MM X 3/4", PARA LIGACAO PREDIAL DE AGUA                                                                                                                                                                                                                                                                                                                                                                                              </v>
          </cell>
          <cell r="C1163" t="str">
            <v xml:space="preserve">UN    </v>
          </cell>
          <cell r="D1163">
            <v>8.24</v>
          </cell>
        </row>
        <row r="1164">
          <cell r="A1164">
            <v>1413</v>
          </cell>
          <cell r="B1164" t="str">
            <v xml:space="preserve">COLAR TOMADA PVC, COM TRAVAS, SAIDA COM ROSCA, DE 75 MM X 1/2" OU 75 MM X 3/4", PARA LIGACAO PREDIAL DE AGUA                                                                                                                                                                                                                                                                                                                                                                                              </v>
          </cell>
          <cell r="C1164" t="str">
            <v xml:space="preserve">UN    </v>
          </cell>
          <cell r="D1164">
            <v>12.18</v>
          </cell>
        </row>
        <row r="1165">
          <cell r="A1165">
            <v>1412</v>
          </cell>
          <cell r="B1165" t="str">
            <v xml:space="preserve">COLAR TOMADA PVC, COM TRAVAS, SAIDA COM ROSCA, DE 85 MM X 1/2" OU 85 MM X 3/4", PARA LIGACAO PREDIAL DE AGUA                                                                                                                                                                                                                                                                                                                                                                                              </v>
          </cell>
          <cell r="C1165" t="str">
            <v xml:space="preserve">UN    </v>
          </cell>
          <cell r="D1165">
            <v>10.32</v>
          </cell>
        </row>
        <row r="1166">
          <cell r="A1166">
            <v>1406</v>
          </cell>
          <cell r="B1166" t="str">
            <v xml:space="preserve">COLAR TOMADA PVC, COM TRAVAS, SAIDA ROSCAVEL COM BUCHA DE LATAO, DE 60 MM X 1/2" OU 60 MM X 3/4", PARA LIGACAO PREDIAL DE AGUA                                                                                                                                                                                                                                                                                                                                                                            </v>
          </cell>
          <cell r="C1166" t="str">
            <v xml:space="preserve">UN    </v>
          </cell>
          <cell r="D1166">
            <v>12.45</v>
          </cell>
        </row>
        <row r="1167">
          <cell r="A1167">
            <v>11281</v>
          </cell>
          <cell r="B1167" t="str">
            <v xml:space="preserve">COMPACTADOR DE SOLO A PERCUSSAO (SOQUETE), A GASOLINA 4 TEMPOS, PESO 55 A 65 KG, FORCA DE IMPACTO 1.000 A 1.500 KGF, FREQ. 600 A 700 GOLPES P/ MINUTO, VELOCIDADE TRABALHO DE 10 A 15 M/MIN, POT. DE 2,00 A 3,00 HP                                                                                                                                                                                                                                                                                       </v>
          </cell>
          <cell r="C1167" t="str">
            <v xml:space="preserve">UN    </v>
          </cell>
          <cell r="D1167">
            <v>11459.5</v>
          </cell>
        </row>
        <row r="1168">
          <cell r="A1168">
            <v>1442</v>
          </cell>
          <cell r="B1168" t="str">
            <v xml:space="preserve">COMPACTADOR DE SOLO TIPO PLACA VIBRATORIA REVERSIVEL, A GASOLINA 4 TEMPOS, PESO 125 A 150 KG, FORCA CENTRIF. 2500 A 2800 KGF, LARG. TRABALHO 400 A 450 MM, FREQ. VIBRACAO 4300 A 4500 RPM, VELOC. TRABALHO 15 A 20 M/MIN, POT. 5,5 A 6,0 HP                                                                                                                                                                                                                                                               </v>
          </cell>
          <cell r="C1168" t="str">
            <v xml:space="preserve">UN    </v>
          </cell>
          <cell r="D1168">
            <v>9620.16</v>
          </cell>
        </row>
        <row r="1169">
          <cell r="A1169">
            <v>13457</v>
          </cell>
          <cell r="B1169" t="str">
            <v xml:space="preserve">COMPACTADOR DE SOLO TIPO PLACA VIBRATORIA REVERSIVEL, A GASOLINA 4 TEMPOS, PESO 150 A 175 KG, FORCA CENTRIF. 2800 A 3100 KGF, LARG. TRABALHO DE 450 A 520 MM, FREQ. VIBRACAO 4000 A 4300 RPM, VELOC. TRABALHO DE 15 A 20 M/MIN, POT. DE 6,0 A 7,0 HP                                                                                                                                                                                                                                                      </v>
          </cell>
          <cell r="C1169" t="str">
            <v xml:space="preserve">UN    </v>
          </cell>
          <cell r="D1169">
            <v>8303.98</v>
          </cell>
        </row>
        <row r="1170">
          <cell r="A1170">
            <v>40699</v>
          </cell>
          <cell r="B1170" t="str">
            <v xml:space="preserve">COMPACTADOR DE SOLO, TIPO PLACA VIBRATORIA NAO REVERSIVEL, A GASOLINA 4 TEMPOS, PESO 80 A 120 KG, FORCA CENTRIF. DE 1300 A 2000 KGF, LARG. TRABALHO DE 400 A 500 MM, FREQ. VIBRACAO DE 4800 A 6000 RPM, VELOCIDADE TRABALHO DE 20 A 30 M/MIN, POT. DE 5,0 A 6,0 HP                                                                                                                                                                                                                                        </v>
          </cell>
          <cell r="C1170" t="str">
            <v xml:space="preserve">UN    </v>
          </cell>
          <cell r="D1170">
            <v>6419.29</v>
          </cell>
        </row>
        <row r="1171">
          <cell r="A1171">
            <v>40701</v>
          </cell>
          <cell r="B1171" t="str">
            <v xml:space="preserve">COMPACTADOR DE SOLO, TIPO PLACA VIBRATORIA REVERSIVEL, A DIESEL, PESO 700 A 820 KG, FORCA CENTRIF. DE 6.200 A 10.000 KGF, LARG. TRABALHO DE 650 A 720 MM, FREQ. VIBRACAO DE 3.000 A 3.500 RPM, VELOCIDADE TRABALHO DE 25 A 30 M/MIN, POT. DE 13,0 A 15,0 HP                                                                                                                                                                                                                                               </v>
          </cell>
          <cell r="C1171" t="str">
            <v xml:space="preserve">UN    </v>
          </cell>
          <cell r="D1171">
            <v>113501.94</v>
          </cell>
        </row>
        <row r="1172">
          <cell r="A1172">
            <v>40700</v>
          </cell>
          <cell r="B1172" t="str">
            <v xml:space="preserve">COMPACTADOR DE SOLO, TIPO PLACA VIBRATORIA REVERSIVEL, A GASOLINA 4 TEMPOS, PESO 160 A 265 KG, FORCA CENTRIF. DE 2750 A 4000 KGF, LARG. TRABALHO DE 430 A 550 MM, FREQ. VIBRACAO DE 4000 A 5500 RPM, VELOCIDADE TRABALHO DE 20 A 25 M/MIN, POT. DE 7,5 A 9,0 HP                                                                                                                                                                                                                                           </v>
          </cell>
          <cell r="C1172" t="str">
            <v xml:space="preserve">UN    </v>
          </cell>
          <cell r="D1172">
            <v>14943.28</v>
          </cell>
        </row>
        <row r="1173">
          <cell r="A1173">
            <v>13458</v>
          </cell>
          <cell r="B1173" t="str">
            <v xml:space="preserve">COMPACTADOR DE SOLOS DE PERCURSAO (SOQUETE) COM MOTOR A GASOLINA 4 TEMPOS DE 4 HP (4 CV)                                                                                                                                                                                                                                                                                                                                                                                                                  </v>
          </cell>
          <cell r="C1173" t="str">
            <v xml:space="preserve">UN    </v>
          </cell>
          <cell r="D1173">
            <v>14199.81</v>
          </cell>
        </row>
        <row r="1174">
          <cell r="A1174">
            <v>11134</v>
          </cell>
          <cell r="B1174" t="str">
            <v xml:space="preserve">COMPENSADO NAVAL - CHAPA/PAINEL EM MADEIRA COMPENSADA PRENSADA, DE 2200 X 1600 MM, E = 10 MM                                                                                                                                                                                                                                                                                                                                                                                                              </v>
          </cell>
          <cell r="C1174" t="str">
            <v xml:space="preserve">M2    </v>
          </cell>
          <cell r="D1174">
            <v>61.65</v>
          </cell>
        </row>
        <row r="1175">
          <cell r="A1175">
            <v>11135</v>
          </cell>
          <cell r="B1175" t="str">
            <v xml:space="preserve">COMPENSADO NAVAL - CHAPA/PAINEL EM MADEIRA COMPENSADA PRENSADA, DE 2200 X 1600 MM, E = 12 MM                                                                                                                                                                                                                                                                                                                                                                                                              </v>
          </cell>
          <cell r="C1175" t="str">
            <v xml:space="preserve">M2    </v>
          </cell>
          <cell r="D1175">
            <v>66.56</v>
          </cell>
        </row>
        <row r="1176">
          <cell r="A1176">
            <v>11136</v>
          </cell>
          <cell r="B1176" t="str">
            <v xml:space="preserve">COMPENSADO NAVAL - CHAPA/PAINEL EM MADEIRA COMPENSADA PRENSADA, DE 2200 X 1600 MM, E = 15 MM                                                                                                                                                                                                                                                                                                                                                                                                              </v>
          </cell>
          <cell r="C1176" t="str">
            <v xml:space="preserve">M2    </v>
          </cell>
          <cell r="D1176">
            <v>76.22</v>
          </cell>
        </row>
        <row r="1177">
          <cell r="A1177">
            <v>34743</v>
          </cell>
          <cell r="B1177" t="str">
            <v xml:space="preserve">COMPENSADO NAVAL - CHAPA/PAINEL EM MADEIRA COMPENSADA PRENSADA, DE 2200 X 1600 MM, E = 18 MM                                                                                                                                                                                                                                                                                                                                                                                                              </v>
          </cell>
          <cell r="C1177" t="str">
            <v xml:space="preserve">M2    </v>
          </cell>
          <cell r="D1177">
            <v>91.96</v>
          </cell>
        </row>
        <row r="1178">
          <cell r="A1178">
            <v>11137</v>
          </cell>
          <cell r="B1178" t="str">
            <v xml:space="preserve">COMPENSADO NAVAL - CHAPA/PAINEL EM MADEIRA COMPENSADA PRENSADA, DE 2200 X 1600 MM, E = 20 MM                                                                                                                                                                                                                                                                                                                                                                                                              </v>
          </cell>
          <cell r="C1178" t="str">
            <v xml:space="preserve">M2    </v>
          </cell>
          <cell r="D1178">
            <v>104.45</v>
          </cell>
        </row>
        <row r="1179">
          <cell r="A1179">
            <v>34745</v>
          </cell>
          <cell r="B1179" t="str">
            <v xml:space="preserve">COMPENSADO NAVAL - CHAPA/PAINEL EM MADEIRA COMPENSADA PRENSADA, DE 2200 X 1600 MM, E = 25 MM                                                                                                                                                                                                                                                                                                                                                                                                              </v>
          </cell>
          <cell r="C1179" t="str">
            <v xml:space="preserve">M2    </v>
          </cell>
          <cell r="D1179">
            <v>124.21</v>
          </cell>
        </row>
        <row r="1180">
          <cell r="A1180">
            <v>34746</v>
          </cell>
          <cell r="B1180" t="str">
            <v xml:space="preserve">COMPENSADO NAVAL - CHAPA/PAINEL EM MADEIRA COMPENSADA PRENSADA, DE 2200 X 1600 MM, E = 4 MM                                                                                                                                                                                                                                                                                                                                                                                                               </v>
          </cell>
          <cell r="C1180" t="str">
            <v xml:space="preserve">M2    </v>
          </cell>
          <cell r="D1180">
            <v>33.869999999999997</v>
          </cell>
        </row>
        <row r="1181">
          <cell r="A1181">
            <v>1360</v>
          </cell>
          <cell r="B1181" t="str">
            <v xml:space="preserve">COMPENSADO NAVAL - CHAPA/PAINEL EM MADEIRA COMPENSADA PRENSADA, DE 2200 X 1600 MM, E = 6 MM                                                                                                                                                                                                                                                                                                                                                                                                               </v>
          </cell>
          <cell r="C1181" t="str">
            <v xml:space="preserve">M2    </v>
          </cell>
          <cell r="D1181">
            <v>39.520000000000003</v>
          </cell>
        </row>
        <row r="1182">
          <cell r="A1182">
            <v>36524</v>
          </cell>
          <cell r="B1182" t="str">
            <v xml:space="preserve">COMPRESSOR DE AR ESTACIONARIO, VAZAO 620 PCM, PRESSAO EFETIVA DE TRABALHO 109 PSI, MOTOR ELETRICO, POTENCIA 127 CV                                                                                                                                                                                                                                                                                                                                                                                        </v>
          </cell>
          <cell r="C1182" t="str">
            <v xml:space="preserve">UN    </v>
          </cell>
          <cell r="D1182">
            <v>191367</v>
          </cell>
        </row>
        <row r="1183">
          <cell r="A1183">
            <v>36526</v>
          </cell>
          <cell r="B1183" t="str">
            <v xml:space="preserve">COMPRESSOR DE AR REBOCAVEL VAZAO 400 PCM, PRESSAO EFETIVA DE TRABALHO 102 PSI, MOTOR DIESEL, POTENCIA 110 CV                                                                                                                                                                                                                                                                                                                                                                                              </v>
          </cell>
          <cell r="C1183" t="str">
            <v xml:space="preserve">UN    </v>
          </cell>
          <cell r="D1183">
            <v>154211.32</v>
          </cell>
        </row>
        <row r="1184">
          <cell r="A1184">
            <v>36523</v>
          </cell>
          <cell r="B1184" t="str">
            <v xml:space="preserve">COMPRESSOR DE AR REBOCAVEL VAZAO 748 PCM, PRESSAO EFETIVA DE TRABALHO 102 PSI, MOTOR DIESEL, POTENCIA 210 CV                                                                                                                                                                                                                                                                                                                                                                                              </v>
          </cell>
          <cell r="C1184" t="str">
            <v xml:space="preserve">UN    </v>
          </cell>
          <cell r="D1184">
            <v>330145.63</v>
          </cell>
        </row>
        <row r="1185">
          <cell r="A1185">
            <v>36527</v>
          </cell>
          <cell r="B1185" t="str">
            <v xml:space="preserve">COMPRESSOR DE AR REBOCAVEL VAZAO 860 PCM, PRESSAO EFETIVA DE TRABALHO 102 PSI, MOTOR DIESEL, POTENCIA 250 CV                                                                                                                                                                                                                                                                                                                                                                                              </v>
          </cell>
          <cell r="C1185" t="str">
            <v xml:space="preserve">UN    </v>
          </cell>
          <cell r="D1185">
            <v>358606.15</v>
          </cell>
        </row>
        <row r="1186">
          <cell r="A1186">
            <v>38642</v>
          </cell>
          <cell r="B1186" t="str">
            <v xml:space="preserve">COMPRESSOR DE AR REBOCAVEL, VAZAO 152 PCM, PRESSAO EFETIVA DE TRABALHO 102 PSI, MOTOR DIESEL, POTENCIA 31,5 KW                                                                                                                                                                                                                                                                                                                                                                                            </v>
          </cell>
          <cell r="C1186" t="str">
            <v xml:space="preserve">UN    </v>
          </cell>
          <cell r="D1186">
            <v>83492.710000000006</v>
          </cell>
        </row>
        <row r="1187">
          <cell r="A1187">
            <v>36522</v>
          </cell>
          <cell r="B1187" t="str">
            <v xml:space="preserve">COMPRESSOR DE AR REBOCAVEL, VAZAO 189 PCM, PRESSAO EFETIVA DE TRABALHO 102 PSI, MOTOR DIESEL, POTENCIA 63 CV                                                                                                                                                                                                                                                                                                                                                                                              </v>
          </cell>
          <cell r="C1187" t="str">
            <v xml:space="preserve">UN    </v>
          </cell>
          <cell r="D1187">
            <v>97101.03</v>
          </cell>
        </row>
        <row r="1188">
          <cell r="A1188">
            <v>36525</v>
          </cell>
          <cell r="B1188" t="str">
            <v xml:space="preserve">COMPRESSOR DE AR REBOCAVEL, VAZAO 250 PCM, PRESSAO EFETIVA DE TRABALHO 102 PSI, MOTOR DIESEL, POTENCIA 81 CV                                                                                                                                                                                                                                                                                                                                                                                              </v>
          </cell>
          <cell r="C1188" t="str">
            <v xml:space="preserve">UN    </v>
          </cell>
          <cell r="D1188">
            <v>130040.95</v>
          </cell>
        </row>
        <row r="1189">
          <cell r="A1189">
            <v>13803</v>
          </cell>
          <cell r="B1189" t="str">
            <v xml:space="preserve">COMPRESSOR DE AR REBOCAVEL, VAZAO 89 PCM, PRESSAO EFETIVA DE TRABALHO *102* PSI, MOTOR DIESEL, POTENCIA *20* CV                                                                                                                                                                                                                                                                                                                                                                                           </v>
          </cell>
          <cell r="C1189" t="str">
            <v xml:space="preserve">UN    </v>
          </cell>
          <cell r="D1189">
            <v>129668.86</v>
          </cell>
        </row>
        <row r="1190">
          <cell r="A1190">
            <v>34348</v>
          </cell>
          <cell r="B1190" t="str">
            <v xml:space="preserve">CONCERTINA CLIPADA (DUPLA) EM ACO GALVANIZADO DE ALTA RESISTENCIA, COM ESPIRAL DE 300 MM, D = 2,76 MM                                                                                                                                                                                                                                                                                                                                                                                                     </v>
          </cell>
          <cell r="C1190" t="str">
            <v xml:space="preserve">M     </v>
          </cell>
          <cell r="D1190">
            <v>27.47</v>
          </cell>
        </row>
        <row r="1191">
          <cell r="A1191">
            <v>34347</v>
          </cell>
          <cell r="B1191" t="str">
            <v xml:space="preserve">CONCERTINA SIMPLES EM ACO GALVANIZADO DE ALTA RESISTENCIA, COM ESPIRAL DE 300 MM, D = 2,76 MM                                                                                                                                                                                                                                                                                                                                                                                                             </v>
          </cell>
          <cell r="C1191" t="str">
            <v xml:space="preserve">M     </v>
          </cell>
          <cell r="D1191">
            <v>19.64</v>
          </cell>
        </row>
        <row r="1192">
          <cell r="A1192">
            <v>11146</v>
          </cell>
          <cell r="B1192" t="str">
            <v xml:space="preserve">CONCRETO AUTOADENSAVEL (CAA) CLASSE DE RESISTENCIA C15, ESPALHAMENTO SF2, COM BOMBEAMENTO (DISPONIBILIZACAO DE BOMBA), SEM O LANCAMENTO (NBR 15823)                                                                                                                                                                                                                                                                                                                                                       </v>
          </cell>
          <cell r="C1192" t="str">
            <v xml:space="preserve">M3    </v>
          </cell>
          <cell r="D1192">
            <v>482.17</v>
          </cell>
        </row>
        <row r="1193">
          <cell r="A1193">
            <v>11147</v>
          </cell>
          <cell r="B1193" t="str">
            <v xml:space="preserve">CONCRETO AUTOADENSAVEL (CAA) CLASSE DE RESISTENCIA C20, ESPALHAMENTO SF2, COM BOMBEAMENTO (DISPONIBILIZACAO DE BOMBA), SEM O LANCAMENTO (NBR 15823)                                                                                                                                                                                                                                                                                                                                                       </v>
          </cell>
          <cell r="C1193" t="str">
            <v xml:space="preserve">M3    </v>
          </cell>
          <cell r="D1193">
            <v>501.04</v>
          </cell>
        </row>
        <row r="1194">
          <cell r="A1194">
            <v>34872</v>
          </cell>
          <cell r="B1194" t="str">
            <v xml:space="preserve">CONCRETO AUTOADENSAVEL (CAA) CLASSE DE RESISTENCIA C25, ESPALHAMENTO SF2, COM BOMBEAMENTO (DISPONIBILIZACAO DE BOMBA), SEM O LANCAMENTO (NBR 15823)                                                                                                                                                                                                                                                                                                                                                       </v>
          </cell>
          <cell r="C1194" t="str">
            <v xml:space="preserve">M3    </v>
          </cell>
          <cell r="D1194">
            <v>506.66</v>
          </cell>
        </row>
        <row r="1195">
          <cell r="A1195">
            <v>34491</v>
          </cell>
          <cell r="B1195" t="str">
            <v xml:space="preserve">CONCRETO AUTOADENSAVEL (CAA) CLASSE DE RESISTENCIA C30, ESPALHAMENTO SF2, COM BOMBEAMENTO (DISPONIBILIZACAO DE BOMBA), SEM O LANCAMENTO (NBR 15823)                                                                                                                                                                                                                                                                                                                                                       </v>
          </cell>
          <cell r="C1195" t="str">
            <v xml:space="preserve">M3    </v>
          </cell>
          <cell r="D1195">
            <v>521.35</v>
          </cell>
        </row>
        <row r="1196">
          <cell r="A1196">
            <v>34770</v>
          </cell>
          <cell r="B1196" t="str">
            <v xml:space="preserve">CONCRETO BETUMINOSO USINADO A QUENTE (CBUQ) PARA PAVIMENTACAO ASFALTICA, PADRAO DNIT, FAIXA C, COM CAP 30/45 - AQUISICAO POSTO USINA                                                                                                                                                                                                                                                                                                                                                                      </v>
          </cell>
          <cell r="C1196" t="str">
            <v xml:space="preserve">T     </v>
          </cell>
          <cell r="D1196">
            <v>431.59</v>
          </cell>
        </row>
        <row r="1197">
          <cell r="A1197">
            <v>1518</v>
          </cell>
          <cell r="B1197" t="str">
            <v xml:space="preserve">CONCRETO BETUMINOSO USINADO A QUENTE (CBUQ) PARA PAVIMENTACAO ASFALTICA, PADRAO DNIT, FAIXA C, COM CAP 50/70 - AQUISICAO POSTO USINA                                                                                                                                                                                                                                                                                                                                                                      </v>
          </cell>
          <cell r="C1197" t="str">
            <v xml:space="preserve">T     </v>
          </cell>
          <cell r="D1197">
            <v>440</v>
          </cell>
        </row>
        <row r="1198">
          <cell r="A1198">
            <v>41965</v>
          </cell>
          <cell r="B1198" t="str">
            <v xml:space="preserve">CONCRETO BETUMINOSO USINADO A QUENTE (CBUQ) PARA PAVIMENTACAO ASFALTICA, PADRAO DNIT, PARA BINDER, COM CAP 50/70 - AQUISICAO POSTO USINA                                                                                                                                                                                                                                                                                                                                                                  </v>
          </cell>
          <cell r="C1198" t="str">
            <v xml:space="preserve">T     </v>
          </cell>
          <cell r="D1198">
            <v>385.8</v>
          </cell>
        </row>
        <row r="1199">
          <cell r="A1199">
            <v>1524</v>
          </cell>
          <cell r="B1199" t="str">
            <v xml:space="preserve">CONCRETO USINADO BOMBEAVEL, CLASSE DE RESISTENCIA C20, BRITA 0 E 1, SLUMP = 100 +/- 20 MM, COM BOMBEAMENTO (DISPONIBILIZACAO DE BOMBA), SEM O LANCAMENTO (NBR 8953)                                                                                                                                                                                                                                                                                                                                       </v>
          </cell>
          <cell r="C1199" t="str">
            <v xml:space="preserve">M3    </v>
          </cell>
          <cell r="D1199">
            <v>462.6</v>
          </cell>
        </row>
        <row r="1200">
          <cell r="A1200">
            <v>34492</v>
          </cell>
          <cell r="B1200" t="str">
            <v xml:space="preserve">CONCRETO USINADO BOMBEAVEL, CLASSE DE RESISTENCIA C20, COM BRITA 0 E 1, SLUMP = 100 +/- 20 MM, EXCLUI SERVICO DE BOMBEAMENTO (NBR 8953)                                                                                                                                                                                                                                                                                                                                                                   </v>
          </cell>
          <cell r="C1200" t="str">
            <v xml:space="preserve">M3    </v>
          </cell>
          <cell r="D1200">
            <v>428.5</v>
          </cell>
        </row>
        <row r="1201">
          <cell r="A1201">
            <v>38404</v>
          </cell>
          <cell r="B1201" t="str">
            <v xml:space="preserve">CONCRETO USINADO BOMBEAVEL, CLASSE DE RESISTENCIA C20, COM BRITA 0 E 1, SLUMP = 130 +/- 20 MM, EXCLUI SERVICO DE BOMBEAMENTO (NBR 8953)                                                                                                                                                                                                                                                                                                                                                                   </v>
          </cell>
          <cell r="C1201" t="str">
            <v xml:space="preserve">M3    </v>
          </cell>
          <cell r="D1201">
            <v>443.84</v>
          </cell>
        </row>
        <row r="1202">
          <cell r="A1202">
            <v>39849</v>
          </cell>
          <cell r="B1202" t="str">
            <v xml:space="preserve">CONCRETO USINADO BOMBEAVEL, CLASSE DE RESISTENCIA C20, COM BRITA 0 E 1, SLUMP = 190 +/- 20 MM, COM BOMBEAMENTO (DISPONIBILIZACAO DE BOMBA), SEM O LANCAMENTO (NBR 8953)                                                                                                                                                                                                                                                                                                                                   </v>
          </cell>
          <cell r="C1202" t="str">
            <v xml:space="preserve">M3    </v>
          </cell>
          <cell r="D1202">
            <v>508.64</v>
          </cell>
        </row>
        <row r="1203">
          <cell r="A1203">
            <v>38464</v>
          </cell>
          <cell r="B1203" t="str">
            <v xml:space="preserve">CONCRETO USINADO BOMBEAVEL, CLASSE DE RESISTENCIA C20, COM BRITA 0, SLUMP = 220 +/- 20 MM, COM BOMBEAMENTO (DISPONIBILIZACAO DE BOMBA), SEM O LANCAMENTO (NBR 8953)                                                                                                                                                                                                                                                                                                                                       </v>
          </cell>
          <cell r="C1203" t="str">
            <v xml:space="preserve">M3    </v>
          </cell>
          <cell r="D1203">
            <v>516.03</v>
          </cell>
        </row>
        <row r="1204">
          <cell r="A1204">
            <v>1527</v>
          </cell>
          <cell r="B1204" t="str">
            <v xml:space="preserve">CONCRETO USINADO BOMBEAVEL, CLASSE DE RESISTENCIA C25, BRITA 0 E 1, SLUMP = 100 +/- 20 MM, COM BOMBEAMENTO (DISPONIBILIZACAO DE BOMBA), SEM O LANCAMENTO (NBR 8953)                                                                                                                                                                                                                                                                                                                                       </v>
          </cell>
          <cell r="C1204" t="str">
            <v xml:space="preserve">M3    </v>
          </cell>
          <cell r="D1204">
            <v>477.29</v>
          </cell>
        </row>
        <row r="1205">
          <cell r="A1205">
            <v>34493</v>
          </cell>
          <cell r="B1205" t="str">
            <v xml:space="preserve">CONCRETO USINADO BOMBEAVEL, CLASSE DE RESISTENCIA C25, COM BRITA 0 E 1, SLUMP = 100 +/- 20 MM, EXCLUI SERVICO DE BOMBEAMENTO (NBR 8953)                                                                                                                                                                                                                                                                                                                                                                   </v>
          </cell>
          <cell r="C1205" t="str">
            <v xml:space="preserve">M3    </v>
          </cell>
          <cell r="D1205">
            <v>440.57</v>
          </cell>
        </row>
        <row r="1206">
          <cell r="A1206">
            <v>38405</v>
          </cell>
          <cell r="B1206" t="str">
            <v xml:space="preserve">CONCRETO USINADO BOMBEAVEL, CLASSE DE RESISTENCIA C25, COM BRITA 0 E 1, SLUMP = 130 +/- 20 MM, EXCLUI SERVICO DE BOMBEAMENTO (NBR 8953)                                                                                                                                                                                                                                                                                                                                                                   </v>
          </cell>
          <cell r="C1206" t="str">
            <v xml:space="preserve">M3    </v>
          </cell>
          <cell r="D1206">
            <v>457.53</v>
          </cell>
        </row>
        <row r="1207">
          <cell r="A1207">
            <v>38408</v>
          </cell>
          <cell r="B1207" t="str">
            <v xml:space="preserve">CONCRETO USINADO BOMBEAVEL, CLASSE DE RESISTENCIA C25, COM BRITA 0 E 1, SLUMP = 190 +/- 20 MM, EXCLUI SERVICO DE BOMBEAMENTO (NBR 8953)                                                                                                                                                                                                                                                                                                                                                                   </v>
          </cell>
          <cell r="C1207" t="str">
            <v xml:space="preserve">M3    </v>
          </cell>
          <cell r="D1207">
            <v>506.44</v>
          </cell>
        </row>
        <row r="1208">
          <cell r="A1208">
            <v>1525</v>
          </cell>
          <cell r="B1208" t="str">
            <v xml:space="preserve">CONCRETO USINADO BOMBEAVEL, CLASSE DE RESISTENCIA C30, BRITA 0 E 1, SLUMP = 100 +/- 20 MM, COM BOMBEAMENTO (DISPONIBILIZACAO DE BOMBA), SEM O LANCAMENTO (NBR 8953)                                                                                                                                                                                                                                                                                                                                       </v>
          </cell>
          <cell r="C1208" t="str">
            <v xml:space="preserve">M3    </v>
          </cell>
          <cell r="D1208">
            <v>491.97</v>
          </cell>
        </row>
        <row r="1209">
          <cell r="A1209">
            <v>34494</v>
          </cell>
          <cell r="B1209" t="str">
            <v xml:space="preserve">CONCRETO USINADO BOMBEAVEL, CLASSE DE RESISTENCIA C30, COM BRITA 0 E 1, SLUMP = 100 +/- 20 MM, EXCLUI SERVICO DE BOMBEAMENTO (NBR 8953)                                                                                                                                                                                                                                                                                                                                                                   </v>
          </cell>
          <cell r="C1209" t="str">
            <v xml:space="preserve">M3    </v>
          </cell>
          <cell r="D1209">
            <v>455.26</v>
          </cell>
        </row>
        <row r="1210">
          <cell r="A1210">
            <v>38406</v>
          </cell>
          <cell r="B1210" t="str">
            <v xml:space="preserve">CONCRETO USINADO BOMBEAVEL, CLASSE DE RESISTENCIA C30, COM BRITA 0 E 1, SLUMP = 130 +/- 20 MM, EXCLUI SERVICO DE BOMBEAMENTO (NBR 8953)                                                                                                                                                                                                                                                                                                                                                                   </v>
          </cell>
          <cell r="C1210" t="str">
            <v xml:space="preserve">M3    </v>
          </cell>
          <cell r="D1210">
            <v>483.12</v>
          </cell>
        </row>
        <row r="1211">
          <cell r="A1211">
            <v>38409</v>
          </cell>
          <cell r="B1211" t="str">
            <v xml:space="preserve">CONCRETO USINADO BOMBEAVEL, CLASSE DE RESISTENCIA C30, COM BRITA 0 E 1, SLUMP = 190 +/- 20 MM, EXCLUI SERVICO DE BOMBEAMENTO (NBR 8953)                                                                                                                                                                                                                                                                                                                                                                   </v>
          </cell>
          <cell r="C1211" t="str">
            <v xml:space="preserve">M3    </v>
          </cell>
          <cell r="D1211">
            <v>509.89</v>
          </cell>
        </row>
        <row r="1212">
          <cell r="A1212">
            <v>43360</v>
          </cell>
          <cell r="B1212" t="str">
            <v xml:space="preserve">CONCRETO USINADO BOMBEAVEL, CLASSE DE RESISTENCIA C30, COM BRITA 0 E 1, SLUMP = 220 +/- 30 MM, EXCLUI SERVICO DE BOMBEAMENTO (NBR 8953)                                                                                                                                                                                                                                                                                                                                                                   </v>
          </cell>
          <cell r="C1212" t="str">
            <v xml:space="preserve">M3    </v>
          </cell>
          <cell r="D1212">
            <v>531.66999999999996</v>
          </cell>
        </row>
        <row r="1213">
          <cell r="A1213">
            <v>11145</v>
          </cell>
          <cell r="B1213" t="str">
            <v xml:space="preserve">CONCRETO USINADO BOMBEAVEL, CLASSE DE RESISTENCIA C35, BRITA 0 E 1, SLUMP = 100 +/- 20 MM, COM BOMBEAMENTO (DISPONIBILIZACAO DE BOMBA), SEM O LANCAMENTO (NBR 8953)                                                                                                                                                                                                                                                                                                                                       </v>
          </cell>
          <cell r="C1213" t="str">
            <v xml:space="preserve">M3    </v>
          </cell>
          <cell r="D1213">
            <v>506.66</v>
          </cell>
        </row>
        <row r="1214">
          <cell r="A1214">
            <v>34495</v>
          </cell>
          <cell r="B1214" t="str">
            <v xml:space="preserve">CONCRETO USINADO BOMBEAVEL, CLASSE DE RESISTENCIA C35, COM BRITA 0 E 1, SLUMP = 100 +/- 20 MM, EXCLUI SERVICO DE BOMBEAMENTO (NBR 8953)                                                                                                                                                                                                                                                                                                                                                                   </v>
          </cell>
          <cell r="C1214" t="str">
            <v xml:space="preserve">M3    </v>
          </cell>
          <cell r="D1214">
            <v>469.94</v>
          </cell>
        </row>
        <row r="1215">
          <cell r="A1215">
            <v>34479</v>
          </cell>
          <cell r="B1215" t="str">
            <v xml:space="preserve">CONCRETO USINADO BOMBEAVEL, CLASSE DE RESISTENCIA C40, BRITA 0 E 1, SLUMP = 100 +/- 20 MM, COM BOMBEAMENTO (DISPONIBILIZACAO DE BOMBA), SEM O LANCAMENTO (NBR 8953)                                                                                                                                                                                                                                                                                                                                       </v>
          </cell>
          <cell r="C1215" t="str">
            <v xml:space="preserve">M3    </v>
          </cell>
          <cell r="D1215">
            <v>521.35</v>
          </cell>
        </row>
        <row r="1216">
          <cell r="A1216">
            <v>34496</v>
          </cell>
          <cell r="B1216" t="str">
            <v xml:space="preserve">CONCRETO USINADO BOMBEAVEL, CLASSE DE RESISTENCIA C40, COM BRITA 0 E 1, SLUMP = 100 +/- 20 MM, EXCLUI SERVICO DE BOMBEAMENTO (NBR 8953)                                                                                                                                                                                                                                                                                                                                                                   </v>
          </cell>
          <cell r="C1216" t="str">
            <v xml:space="preserve">M3    </v>
          </cell>
          <cell r="D1216">
            <v>490.23</v>
          </cell>
        </row>
        <row r="1217">
          <cell r="A1217">
            <v>34481</v>
          </cell>
          <cell r="B1217" t="str">
            <v xml:space="preserve">CONCRETO USINADO BOMBEAVEL, CLASSE DE RESISTENCIA C45, BRITA 0 E 1, SLUMP = 100 +/- 20 MM, COM BOMBEAMENTO (DISPONIBILIZACAO DE BOMBA), SEM O LANCAMENTO (NBR 8953)                                                                                                                                                                                                                                                                                                                                       </v>
          </cell>
          <cell r="C1217" t="str">
            <v xml:space="preserve">M3    </v>
          </cell>
          <cell r="D1217">
            <v>544.74</v>
          </cell>
        </row>
        <row r="1218">
          <cell r="A1218">
            <v>34483</v>
          </cell>
          <cell r="B1218" t="str">
            <v xml:space="preserve">CONCRETO USINADO BOMBEAVEL, CLASSE DE RESISTENCIA C50, BRITA 0 E 1, SLUMP = 100 +/- 20 MM, COM BOMBEAMENTO (DISPONIBILIZACAO DE BOMBA), SEM O LANCAMENTO (NBR 8953)                                                                                                                                                                                                                                                                                                                                       </v>
          </cell>
          <cell r="C1218" t="str">
            <v xml:space="preserve">M3    </v>
          </cell>
          <cell r="D1218">
            <v>582.02</v>
          </cell>
        </row>
        <row r="1219">
          <cell r="A1219">
            <v>34485</v>
          </cell>
          <cell r="B1219" t="str">
            <v xml:space="preserve">CONCRETO USINADO BOMBEAVEL, CLASSE DE RESISTENCIA C60, COM BRITA 0 E 1, SLUMP = 100 +/- 20 MM, COM BOMBEAMENTO (DISPONIBILIZACAO DE BOMBA), SEM O LANCAMENTO (NBR 8953)                                                                                                                                                                                                                                                                                                                                   </v>
          </cell>
          <cell r="C1219" t="str">
            <v xml:space="preserve">M3    </v>
          </cell>
          <cell r="D1219">
            <v>622.41</v>
          </cell>
        </row>
        <row r="1220">
          <cell r="A1220">
            <v>14041</v>
          </cell>
          <cell r="B1220" t="str">
            <v xml:space="preserve">CONCRETO USINADO CONVENCIONAL (NAO BOMBEAVEL) CLASSE DE RESISTENCIA C10, COM BRITA 1 E 2, SLUMP = 80 MM +/- 10 MM (NBR 8953)                                                                                                                                                                                                                                                                                                                                                                              </v>
          </cell>
          <cell r="C1220" t="str">
            <v xml:space="preserve">M3    </v>
          </cell>
          <cell r="D1220">
            <v>404.59</v>
          </cell>
        </row>
        <row r="1221">
          <cell r="A1221">
            <v>1523</v>
          </cell>
          <cell r="B1221" t="str">
            <v xml:space="preserve">CONCRETO USINADO CONVENCIONAL (NAO BOMBEAVEL) CLASSE DE RESISTENCIA C15, COM BRITA 1 E 2, SLUMP = 80 MM +/- 10 MM (NBR 8953)                                                                                                                                                                                                                                                                                                                                                                              </v>
          </cell>
          <cell r="C1221" t="str">
            <v xml:space="preserve">M3    </v>
          </cell>
          <cell r="D1221">
            <v>411.2</v>
          </cell>
        </row>
        <row r="1222">
          <cell r="A1222">
            <v>14052</v>
          </cell>
          <cell r="B1222" t="str">
            <v xml:space="preserve">CONDULETE DE ALUMINIO TIPO B, PARA ELETRODUTO ROSCAVEL DE 1/2", COM TAMPA CEGA                                                                                                                                                                                                                                                                                                                                                                                                                            </v>
          </cell>
          <cell r="C1222" t="str">
            <v xml:space="preserve">UN    </v>
          </cell>
          <cell r="D1222">
            <v>12.14</v>
          </cell>
        </row>
        <row r="1223">
          <cell r="A1223">
            <v>14054</v>
          </cell>
          <cell r="B1223" t="str">
            <v xml:space="preserve">CONDULETE DE ALUMINIO TIPO B, PARA ELETRODUTO ROSCAVEL DE 1", COM TAMPA CEGA                                                                                                                                                                                                                                                                                                                                                                                                                              </v>
          </cell>
          <cell r="C1223" t="str">
            <v xml:space="preserve">UN    </v>
          </cell>
          <cell r="D1223">
            <v>15.78</v>
          </cell>
        </row>
        <row r="1224">
          <cell r="A1224">
            <v>14053</v>
          </cell>
          <cell r="B1224" t="str">
            <v xml:space="preserve">CONDULETE DE ALUMINIO TIPO B, PARA ELETRODUTO ROSCAVEL DE 3/4", COM TAMPA CEGA                                                                                                                                                                                                                                                                                                                                                                                                                            </v>
          </cell>
          <cell r="C1224" t="str">
            <v xml:space="preserve">UN    </v>
          </cell>
          <cell r="D1224">
            <v>12.32</v>
          </cell>
        </row>
        <row r="1225">
          <cell r="A1225">
            <v>2558</v>
          </cell>
          <cell r="B1225" t="str">
            <v xml:space="preserve">CONDULETE DE ALUMINIO TIPO C, PARA ELETRODUTO ROSCAVEL DE 1/2", COM TAMPA CEGA                                                                                                                                                                                                                                                                                                                                                                                                                            </v>
          </cell>
          <cell r="C1225" t="str">
            <v xml:space="preserve">UN    </v>
          </cell>
          <cell r="D1225">
            <v>9.2799999999999994</v>
          </cell>
        </row>
        <row r="1226">
          <cell r="A1226">
            <v>2560</v>
          </cell>
          <cell r="B1226" t="str">
            <v xml:space="preserve">CONDULETE DE ALUMINIO TIPO C, PARA ELETRODUTO ROSCAVEL DE 1", COM TAMPA CEGA                                                                                                                                                                                                                                                                                                                                                                                                                              </v>
          </cell>
          <cell r="C1226" t="str">
            <v xml:space="preserve">UN    </v>
          </cell>
          <cell r="D1226">
            <v>16.329999999999998</v>
          </cell>
        </row>
        <row r="1227">
          <cell r="A1227">
            <v>2559</v>
          </cell>
          <cell r="B1227" t="str">
            <v xml:space="preserve">CONDULETE DE ALUMINIO TIPO C, PARA ELETRODUTO ROSCAVEL DE 3/4", COM TAMPA CEGA                                                                                                                                                                                                                                                                                                                                                                                                                            </v>
          </cell>
          <cell r="C1227" t="str">
            <v xml:space="preserve">UN    </v>
          </cell>
          <cell r="D1227">
            <v>13.06</v>
          </cell>
        </row>
        <row r="1228">
          <cell r="A1228">
            <v>2592</v>
          </cell>
          <cell r="B1228" t="str">
            <v xml:space="preserve">CONDULETE DE ALUMINIO TIPO C, PARA ELETRODUTO ROSCAVEL DE 4", COM TAMPA CEGA                                                                                                                                                                                                                                                                                                                                                                                                                              </v>
          </cell>
          <cell r="C1228" t="str">
            <v xml:space="preserve">UN    </v>
          </cell>
          <cell r="D1228">
            <v>216.5</v>
          </cell>
        </row>
        <row r="1229">
          <cell r="A1229">
            <v>2566</v>
          </cell>
          <cell r="B1229" t="str">
            <v xml:space="preserve">CONDULETE DE ALUMINIO TIPO E, PARA ELETRODUTO ROSCAVEL DE 1  1/4", COM TAMPA CEGA                                                                                                                                                                                                                                                                                                                                                                                                                         </v>
          </cell>
          <cell r="C1229" t="str">
            <v xml:space="preserve">UN    </v>
          </cell>
          <cell r="D1229">
            <v>21.79</v>
          </cell>
        </row>
        <row r="1230">
          <cell r="A1230">
            <v>2589</v>
          </cell>
          <cell r="B1230" t="str">
            <v xml:space="preserve">CONDULETE DE ALUMINIO TIPO E, PARA ELETRODUTO ROSCAVEL DE 1 1/2", COM TAMPA CEGA                                                                                                                                                                                                                                                                                                                                                                                                                          </v>
          </cell>
          <cell r="C1230" t="str">
            <v xml:space="preserve">UN    </v>
          </cell>
          <cell r="D1230">
            <v>28.96</v>
          </cell>
        </row>
        <row r="1231">
          <cell r="A1231">
            <v>2591</v>
          </cell>
          <cell r="B1231" t="str">
            <v xml:space="preserve">CONDULETE DE ALUMINIO TIPO E, PARA ELETRODUTO ROSCAVEL DE 1/2", COM TAMPA CEGA                                                                                                                                                                                                                                                                                                                                                                                                                            </v>
          </cell>
          <cell r="C1231" t="str">
            <v xml:space="preserve">UN    </v>
          </cell>
          <cell r="D1231">
            <v>10.56</v>
          </cell>
        </row>
        <row r="1232">
          <cell r="A1232">
            <v>2590</v>
          </cell>
          <cell r="B1232" t="str">
            <v xml:space="preserve">CONDULETE DE ALUMINIO TIPO E, PARA ELETRODUTO ROSCAVEL DE 1", COM TAMPA CEGA                                                                                                                                                                                                                                                                                                                                                                                                                              </v>
          </cell>
          <cell r="C1232" t="str">
            <v xml:space="preserve">UN    </v>
          </cell>
          <cell r="D1232">
            <v>17.77</v>
          </cell>
        </row>
        <row r="1233">
          <cell r="A1233">
            <v>2567</v>
          </cell>
          <cell r="B1233" t="str">
            <v xml:space="preserve">CONDULETE DE ALUMINIO TIPO E, PARA ELETRODUTO ROSCAVEL DE 2", COM TAMPA CEGA                                                                                                                                                                                                                                                                                                                                                                                                                              </v>
          </cell>
          <cell r="C1233" t="str">
            <v xml:space="preserve">UN    </v>
          </cell>
          <cell r="D1233">
            <v>42.48</v>
          </cell>
        </row>
        <row r="1234">
          <cell r="A1234">
            <v>2565</v>
          </cell>
          <cell r="B1234" t="str">
            <v xml:space="preserve">CONDULETE DE ALUMINIO TIPO E, PARA ELETRODUTO ROSCAVEL DE 3/4", COM TAMPA CEGA                                                                                                                                                                                                                                                                                                                                                                                                                            </v>
          </cell>
          <cell r="C1234" t="str">
            <v xml:space="preserve">UN    </v>
          </cell>
          <cell r="D1234">
            <v>10.58</v>
          </cell>
        </row>
        <row r="1235">
          <cell r="A1235">
            <v>2568</v>
          </cell>
          <cell r="B1235" t="str">
            <v xml:space="preserve">CONDULETE DE ALUMINIO TIPO E, PARA ELETRODUTO ROSCAVEL DE 3", COM TAMPA CEGA                                                                                                                                                                                                                                                                                                                                                                                                                              </v>
          </cell>
          <cell r="C1235" t="str">
            <v xml:space="preserve">UN    </v>
          </cell>
          <cell r="D1235">
            <v>117.96</v>
          </cell>
        </row>
        <row r="1236">
          <cell r="A1236">
            <v>2594</v>
          </cell>
          <cell r="B1236" t="str">
            <v xml:space="preserve">CONDULETE DE ALUMINIO TIPO E, PARA ELETRODUTO ROSCAVEL DE 4", COM TAMPA CEGA                                                                                                                                                                                                                                                                                                                                                                                                                              </v>
          </cell>
          <cell r="C1236" t="str">
            <v xml:space="preserve">UN    </v>
          </cell>
          <cell r="D1236">
            <v>196.51</v>
          </cell>
        </row>
        <row r="1237">
          <cell r="A1237">
            <v>2587</v>
          </cell>
          <cell r="B1237" t="str">
            <v xml:space="preserve">CONDULETE DE ALUMINIO TIPO LR, PARA ELETRODUTO ROSCAVEL DE 1 1/2", COM TAMPA CEGA                                                                                                                                                                                                                                                                                                                                                                                                                         </v>
          </cell>
          <cell r="C1237" t="str">
            <v xml:space="preserve">UN    </v>
          </cell>
          <cell r="D1237">
            <v>33.49</v>
          </cell>
        </row>
        <row r="1238">
          <cell r="A1238">
            <v>2588</v>
          </cell>
          <cell r="B1238" t="str">
            <v xml:space="preserve">CONDULETE DE ALUMINIO TIPO LR, PARA ELETRODUTO ROSCAVEL DE 1 1/4", COM TAMPA CEGA                                                                                                                                                                                                                                                                                                                                                                                                                         </v>
          </cell>
          <cell r="C1238" t="str">
            <v xml:space="preserve">UN    </v>
          </cell>
          <cell r="D1238">
            <v>26.6</v>
          </cell>
        </row>
        <row r="1239">
          <cell r="A1239">
            <v>2569</v>
          </cell>
          <cell r="B1239" t="str">
            <v xml:space="preserve">CONDULETE DE ALUMINIO TIPO LR, PARA ELETRODUTO ROSCAVEL DE 1/2", COM TAMPA CEGA                                                                                                                                                                                                                                                                                                                                                                                                                           </v>
          </cell>
          <cell r="C1239" t="str">
            <v xml:space="preserve">UN    </v>
          </cell>
          <cell r="D1239">
            <v>10.25</v>
          </cell>
        </row>
        <row r="1240">
          <cell r="A1240">
            <v>2570</v>
          </cell>
          <cell r="B1240" t="str">
            <v xml:space="preserve">CONDULETE DE ALUMINIO TIPO LR, PARA ELETRODUTO ROSCAVEL DE 1", COM TAMPA CEGA                                                                                                                                                                                                                                                                                                                                                                                                                             </v>
          </cell>
          <cell r="C1240" t="str">
            <v xml:space="preserve">UN    </v>
          </cell>
          <cell r="D1240">
            <v>17.18</v>
          </cell>
        </row>
        <row r="1241">
          <cell r="A1241">
            <v>2571</v>
          </cell>
          <cell r="B1241" t="str">
            <v xml:space="preserve">CONDULETE DE ALUMINIO TIPO LR, PARA ELETRODUTO ROSCAVEL DE 2", COM TAMPA CEGA                                                                                                                                                                                                                                                                                                                                                                                                                             </v>
          </cell>
          <cell r="C1241" t="str">
            <v xml:space="preserve">UN    </v>
          </cell>
          <cell r="D1241">
            <v>51.01</v>
          </cell>
        </row>
        <row r="1242">
          <cell r="A1242">
            <v>2593</v>
          </cell>
          <cell r="B1242" t="str">
            <v xml:space="preserve">CONDULETE DE ALUMINIO TIPO LR, PARA ELETRODUTO ROSCAVEL DE 3/4", COM TAMPA CEGA                                                                                                                                                                                                                                                                                                                                                                                                                           </v>
          </cell>
          <cell r="C1242" t="str">
            <v xml:space="preserve">UN    </v>
          </cell>
          <cell r="D1242">
            <v>10.93</v>
          </cell>
        </row>
        <row r="1243">
          <cell r="A1243">
            <v>2572</v>
          </cell>
          <cell r="B1243" t="str">
            <v xml:space="preserve">CONDULETE DE ALUMINIO TIPO LR, PARA ELETRODUTO ROSCAVEL DE 3", COM TAMPA CEGA                                                                                                                                                                                                                                                                                                                                                                                                                             </v>
          </cell>
          <cell r="C1243" t="str">
            <v xml:space="preserve">UN    </v>
          </cell>
          <cell r="D1243">
            <v>150.85</v>
          </cell>
        </row>
        <row r="1244">
          <cell r="A1244">
            <v>2595</v>
          </cell>
          <cell r="B1244" t="str">
            <v xml:space="preserve">CONDULETE DE ALUMINIO TIPO LR, PARA ELETRODUTO ROSCAVEL DE 4", COM TAMPA CEGA                                                                                                                                                                                                                                                                                                                                                                                                                             </v>
          </cell>
          <cell r="C1244" t="str">
            <v xml:space="preserve">UN    </v>
          </cell>
          <cell r="D1244">
            <v>235.35</v>
          </cell>
        </row>
        <row r="1245">
          <cell r="A1245">
            <v>2576</v>
          </cell>
          <cell r="B1245" t="str">
            <v xml:space="preserve">CONDULETE DE ALUMINIO TIPO T, PARA ELETRODUTO ROSCAVEL DE 1 1/2", COM TAMPA CEGA                                                                                                                                                                                                                                                                                                                                                                                                                          </v>
          </cell>
          <cell r="C1245" t="str">
            <v xml:space="preserve">UN    </v>
          </cell>
          <cell r="D1245">
            <v>40.119999999999997</v>
          </cell>
        </row>
        <row r="1246">
          <cell r="A1246">
            <v>2575</v>
          </cell>
          <cell r="B1246" t="str">
            <v xml:space="preserve">CONDULETE DE ALUMINIO TIPO T, PARA ELETRODUTO ROSCAVEL DE 1 1/4", COM TAMPA CEGA                                                                                                                                                                                                                                                                                                                                                                                                                          </v>
          </cell>
          <cell r="C1246" t="str">
            <v xml:space="preserve">UN    </v>
          </cell>
          <cell r="D1246">
            <v>30.16</v>
          </cell>
        </row>
        <row r="1247">
          <cell r="A1247">
            <v>2573</v>
          </cell>
          <cell r="B1247" t="str">
            <v xml:space="preserve">CONDULETE DE ALUMINIO TIPO T, PARA ELETRODUTO ROSCAVEL DE 1/2", COM TAMPA CEGA                                                                                                                                                                                                                                                                                                                                                                                                                            </v>
          </cell>
          <cell r="C1247" t="str">
            <v xml:space="preserve">UN    </v>
          </cell>
          <cell r="D1247">
            <v>12.52</v>
          </cell>
        </row>
        <row r="1248">
          <cell r="A1248">
            <v>2586</v>
          </cell>
          <cell r="B1248" t="str">
            <v xml:space="preserve">CONDULETE DE ALUMINIO TIPO T, PARA ELETRODUTO ROSCAVEL DE 1", COM TAMPA CEGA                                                                                                                                                                                                                                                                                                                                                                                                                              </v>
          </cell>
          <cell r="C1248" t="str">
            <v xml:space="preserve">UN    </v>
          </cell>
          <cell r="D1248">
            <v>20.3</v>
          </cell>
        </row>
        <row r="1249">
          <cell r="A1249">
            <v>2577</v>
          </cell>
          <cell r="B1249" t="str">
            <v xml:space="preserve">CONDULETE DE ALUMINIO TIPO T, PARA ELETRODUTO ROSCAVEL DE 2", COM TAMPA CEGA                                                                                                                                                                                                                                                                                                                                                                                                                              </v>
          </cell>
          <cell r="C1249" t="str">
            <v xml:space="preserve">UN    </v>
          </cell>
          <cell r="D1249">
            <v>54.36</v>
          </cell>
        </row>
        <row r="1250">
          <cell r="A1250">
            <v>2574</v>
          </cell>
          <cell r="B1250" t="str">
            <v xml:space="preserve">CONDULETE DE ALUMINIO TIPO T, PARA ELETRODUTO ROSCAVEL DE 3/4", COM TAMPA CEGA                                                                                                                                                                                                                                                                                                                                                                                                                            </v>
          </cell>
          <cell r="C1250" t="str">
            <v xml:space="preserve">UN    </v>
          </cell>
          <cell r="D1250">
            <v>12.61</v>
          </cell>
        </row>
        <row r="1251">
          <cell r="A1251">
            <v>2578</v>
          </cell>
          <cell r="B1251" t="str">
            <v xml:space="preserve">CONDULETE DE ALUMINIO TIPO T, PARA ELETRODUTO ROSCAVEL DE 3", COM TAMPA CEGA                                                                                                                                                                                                                                                                                                                                                                                                                              </v>
          </cell>
          <cell r="C1251" t="str">
            <v xml:space="preserve">UN    </v>
          </cell>
          <cell r="D1251">
            <v>169.73</v>
          </cell>
        </row>
        <row r="1252">
          <cell r="A1252">
            <v>2585</v>
          </cell>
          <cell r="B1252" t="str">
            <v xml:space="preserve">CONDULETE DE ALUMINIO TIPO T, PARA ELETRODUTO ROSCAVEL DE 4", COM TAMPA CEGA                                                                                                                                                                                                                                                                                                                                                                                                                              </v>
          </cell>
          <cell r="C1252" t="str">
            <v xml:space="preserve">UN    </v>
          </cell>
          <cell r="D1252">
            <v>232.91</v>
          </cell>
        </row>
        <row r="1253">
          <cell r="A1253">
            <v>12008</v>
          </cell>
          <cell r="B1253" t="str">
            <v xml:space="preserve">CONDULETE DE ALUMINIO TIPO TB, PARA ELETRODUTO ROSCAVEL DE 3", COM TAMPA CEGA                                                                                                                                                                                                                                                                                                                                                                                                                             </v>
          </cell>
          <cell r="C1253" t="str">
            <v xml:space="preserve">UN    </v>
          </cell>
          <cell r="D1253">
            <v>124.96</v>
          </cell>
        </row>
        <row r="1254">
          <cell r="A1254">
            <v>2582</v>
          </cell>
          <cell r="B1254" t="str">
            <v xml:space="preserve">CONDULETE DE ALUMINIO TIPO X, PARA ELETRODUTO ROSCAVEL DE 1 1/2", COM TAMPA CEGA                                                                                                                                                                                                                                                                                                                                                                                                                          </v>
          </cell>
          <cell r="C1254" t="str">
            <v xml:space="preserve">UN    </v>
          </cell>
          <cell r="D1254">
            <v>37.21</v>
          </cell>
        </row>
        <row r="1255">
          <cell r="A1255">
            <v>2597</v>
          </cell>
          <cell r="B1255" t="str">
            <v xml:space="preserve">CONDULETE DE ALUMINIO TIPO X, PARA ELETRODUTO ROSCAVEL DE 1 1/4", COM TAMPA CEGA                                                                                                                                                                                                                                                                                                                                                                                                                          </v>
          </cell>
          <cell r="C1255" t="str">
            <v xml:space="preserve">UN    </v>
          </cell>
          <cell r="D1255">
            <v>31.89</v>
          </cell>
        </row>
        <row r="1256">
          <cell r="A1256">
            <v>2579</v>
          </cell>
          <cell r="B1256" t="str">
            <v xml:space="preserve">CONDULETE DE ALUMINIO TIPO X, PARA ELETRODUTO ROSCAVEL DE 1/2", COM TAMPA CEGA                                                                                                                                                                                                                                                                                                                                                                                                                            </v>
          </cell>
          <cell r="C1256" t="str">
            <v xml:space="preserve">UN    </v>
          </cell>
          <cell r="D1256">
            <v>15.18</v>
          </cell>
        </row>
        <row r="1257">
          <cell r="A1257">
            <v>2581</v>
          </cell>
          <cell r="B1257" t="str">
            <v xml:space="preserve">CONDULETE DE ALUMINIO TIPO X, PARA ELETRODUTO ROSCAVEL DE 1", COM TAMPA CEGA                                                                                                                                                                                                                                                                                                                                                                                                                              </v>
          </cell>
          <cell r="C1257" t="str">
            <v xml:space="preserve">UN    </v>
          </cell>
          <cell r="D1257">
            <v>19.43</v>
          </cell>
        </row>
        <row r="1258">
          <cell r="A1258">
            <v>2596</v>
          </cell>
          <cell r="B1258" t="str">
            <v xml:space="preserve">CONDULETE DE ALUMINIO TIPO X, PARA ELETRODUTO ROSCAVEL DE 2", COM TAMPA CEGA                                                                                                                                                                                                                                                                                                                                                                                                                              </v>
          </cell>
          <cell r="C1258" t="str">
            <v xml:space="preserve">UN    </v>
          </cell>
          <cell r="D1258">
            <v>57.46</v>
          </cell>
        </row>
        <row r="1259">
          <cell r="A1259">
            <v>2580</v>
          </cell>
          <cell r="B1259" t="str">
            <v xml:space="preserve">CONDULETE DE ALUMINIO TIPO X, PARA ELETRODUTO ROSCAVEL DE 3/4", COM TAMPA CEGA                                                                                                                                                                                                                                                                                                                                                                                                                            </v>
          </cell>
          <cell r="C1259" t="str">
            <v xml:space="preserve">UN    </v>
          </cell>
          <cell r="D1259">
            <v>16.64</v>
          </cell>
        </row>
        <row r="1260">
          <cell r="A1260">
            <v>2583</v>
          </cell>
          <cell r="B1260" t="str">
            <v xml:space="preserve">CONDULETE DE ALUMINIO TIPO X, PARA ELETRODUTO ROSCAVEL DE 3", COM TAMPA CEGA                                                                                                                                                                                                                                                                                                                                                                                                                              </v>
          </cell>
          <cell r="C1260" t="str">
            <v xml:space="preserve">UN    </v>
          </cell>
          <cell r="D1260">
            <v>139.77000000000001</v>
          </cell>
        </row>
        <row r="1261">
          <cell r="A1261">
            <v>2584</v>
          </cell>
          <cell r="B1261" t="str">
            <v xml:space="preserve">CONDULETE DE ALUMINIO TIPO X, PARA ELETRODUTO ROSCAVEL DE 4", COM TAMPA CEGA                                                                                                                                                                                                                                                                                                                                                                                                                              </v>
          </cell>
          <cell r="C1261" t="str">
            <v xml:space="preserve">UN    </v>
          </cell>
          <cell r="D1261">
            <v>232.67</v>
          </cell>
        </row>
        <row r="1262">
          <cell r="A1262">
            <v>12010</v>
          </cell>
          <cell r="B1262" t="str">
            <v xml:space="preserve">CONDULETE EM PVC, TIPO "B", SEM TAMPA, DE 1/2" OU 3/4"                                                                                                                                                                                                                                                                                                                                                                                                                                                    </v>
          </cell>
          <cell r="C1262" t="str">
            <v xml:space="preserve">UN    </v>
          </cell>
          <cell r="D1262">
            <v>12.9</v>
          </cell>
        </row>
        <row r="1263">
          <cell r="A1263">
            <v>39329</v>
          </cell>
          <cell r="B1263" t="str">
            <v xml:space="preserve">CONDULETE EM PVC, TIPO "B", SEM TAMPA, DE 1"                                                                                                                                                                                                                                                                                                                                                                                                                                                              </v>
          </cell>
          <cell r="C1263" t="str">
            <v xml:space="preserve">UN    </v>
          </cell>
          <cell r="D1263">
            <v>13.49</v>
          </cell>
        </row>
        <row r="1264">
          <cell r="A1264">
            <v>39330</v>
          </cell>
          <cell r="B1264" t="str">
            <v xml:space="preserve">CONDULETE EM PVC, TIPO "C", SEM TAMPA, DE 1/2"                                                                                                                                                                                                                                                                                                                                                                                                                                                            </v>
          </cell>
          <cell r="C1264" t="str">
            <v xml:space="preserve">UN    </v>
          </cell>
          <cell r="D1264">
            <v>14.19</v>
          </cell>
        </row>
        <row r="1265">
          <cell r="A1265">
            <v>39332</v>
          </cell>
          <cell r="B1265" t="str">
            <v xml:space="preserve">CONDULETE EM PVC, TIPO "C", SEM TAMPA, DE 1"                                                                                                                                                                                                                                                                                                                                                                                                                                                              </v>
          </cell>
          <cell r="C1265" t="str">
            <v xml:space="preserve">UN    </v>
          </cell>
          <cell r="D1265">
            <v>15.86</v>
          </cell>
        </row>
        <row r="1266">
          <cell r="A1266">
            <v>39331</v>
          </cell>
          <cell r="B1266" t="str">
            <v xml:space="preserve">CONDULETE EM PVC, TIPO "C", SEM TAMPA, DE 3/4"                                                                                                                                                                                                                                                                                                                                                                                                                                                            </v>
          </cell>
          <cell r="C1266" t="str">
            <v xml:space="preserve">UN    </v>
          </cell>
          <cell r="D1266">
            <v>12.62</v>
          </cell>
        </row>
        <row r="1267">
          <cell r="A1267">
            <v>39333</v>
          </cell>
          <cell r="B1267" t="str">
            <v xml:space="preserve">CONDULETE EM PVC, TIPO "E", SEM TAMPA, DE 1/2"                                                                                                                                                                                                                                                                                                                                                                                                                                                            </v>
          </cell>
          <cell r="C1267" t="str">
            <v xml:space="preserve">UN    </v>
          </cell>
          <cell r="D1267">
            <v>12.31</v>
          </cell>
        </row>
        <row r="1268">
          <cell r="A1268">
            <v>39335</v>
          </cell>
          <cell r="B1268" t="str">
            <v xml:space="preserve">CONDULETE EM PVC, TIPO "E", SEM TAMPA, DE 1"                                                                                                                                                                                                                                                                                                                                                                                                                                                              </v>
          </cell>
          <cell r="C1268" t="str">
            <v xml:space="preserve">UN    </v>
          </cell>
          <cell r="D1268">
            <v>14.24</v>
          </cell>
        </row>
        <row r="1269">
          <cell r="A1269">
            <v>39334</v>
          </cell>
          <cell r="B1269" t="str">
            <v xml:space="preserve">CONDULETE EM PVC, TIPO "E", SEM TAMPA, DE 3/4"                                                                                                                                                                                                                                                                                                                                                                                                                                                            </v>
          </cell>
          <cell r="C1269" t="str">
            <v xml:space="preserve">UN    </v>
          </cell>
          <cell r="D1269">
            <v>11.32</v>
          </cell>
        </row>
        <row r="1270">
          <cell r="A1270">
            <v>12016</v>
          </cell>
          <cell r="B1270" t="str">
            <v xml:space="preserve">CONDULETE EM PVC, TIPO "LB", SEM TAMPA, DE 1/2" OU 3/4"                                                                                                                                                                                                                                                                                                                                                                                                                                                   </v>
          </cell>
          <cell r="C1270" t="str">
            <v xml:space="preserve">UN    </v>
          </cell>
          <cell r="D1270">
            <v>14.21</v>
          </cell>
        </row>
        <row r="1271">
          <cell r="A1271">
            <v>12015</v>
          </cell>
          <cell r="B1271" t="str">
            <v xml:space="preserve">CONDULETE EM PVC, TIPO "LB", SEM TAMPA, DE 1"                                                                                                                                                                                                                                                                                                                                                                                                                                                             </v>
          </cell>
          <cell r="C1271" t="str">
            <v xml:space="preserve">UN    </v>
          </cell>
          <cell r="D1271">
            <v>16.54</v>
          </cell>
        </row>
        <row r="1272">
          <cell r="A1272">
            <v>12020</v>
          </cell>
          <cell r="B1272" t="str">
            <v xml:space="preserve">CONDULETE EM PVC, TIPO "LL", SEM TAMPA, DE 1/2" OU 3/4"                                                                                                                                                                                                                                                                                                                                                                                                                                                   </v>
          </cell>
          <cell r="C1272" t="str">
            <v xml:space="preserve">UN    </v>
          </cell>
          <cell r="D1272">
            <v>14.21</v>
          </cell>
        </row>
        <row r="1273">
          <cell r="A1273">
            <v>12019</v>
          </cell>
          <cell r="B1273" t="str">
            <v xml:space="preserve">CONDULETE EM PVC, TIPO "LL", SEM TAMPA, DE 1"                                                                                                                                                                                                                                                                                                                                                                                                                                                             </v>
          </cell>
          <cell r="C1273" t="str">
            <v xml:space="preserve">UN    </v>
          </cell>
          <cell r="D1273">
            <v>16.54</v>
          </cell>
        </row>
        <row r="1274">
          <cell r="A1274">
            <v>39336</v>
          </cell>
          <cell r="B1274" t="str">
            <v xml:space="preserve">CONDULETE EM PVC, TIPO "LR", SEM TAMPA, DE 1/2"                                                                                                                                                                                                                                                                                                                                                                                                                                                           </v>
          </cell>
          <cell r="C1274" t="str">
            <v xml:space="preserve">UN    </v>
          </cell>
          <cell r="D1274">
            <v>14.19</v>
          </cell>
        </row>
        <row r="1275">
          <cell r="A1275">
            <v>39338</v>
          </cell>
          <cell r="B1275" t="str">
            <v xml:space="preserve">CONDULETE EM PVC, TIPO "LR", SEM TAMPA, DE 1"                                                                                                                                                                                                                                                                                                                                                                                                                                                             </v>
          </cell>
          <cell r="C1275" t="str">
            <v xml:space="preserve">UN    </v>
          </cell>
          <cell r="D1275">
            <v>15.86</v>
          </cell>
        </row>
        <row r="1276">
          <cell r="A1276">
            <v>39337</v>
          </cell>
          <cell r="B1276" t="str">
            <v xml:space="preserve">CONDULETE EM PVC, TIPO "LR", SEM TAMPA, DE 3/4"                                                                                                                                                                                                                                                                                                                                                                                                                                                           </v>
          </cell>
          <cell r="C1276" t="str">
            <v xml:space="preserve">UN    </v>
          </cell>
          <cell r="D1276">
            <v>12.62</v>
          </cell>
        </row>
        <row r="1277">
          <cell r="A1277">
            <v>39341</v>
          </cell>
          <cell r="B1277" t="str">
            <v xml:space="preserve">CONDULETE EM PVC, TIPO "T", SEM TAMPA, DE 1"                                                                                                                                                                                                                                                                                                                                                                                                                                                              </v>
          </cell>
          <cell r="C1277" t="str">
            <v xml:space="preserve">UN    </v>
          </cell>
          <cell r="D1277">
            <v>20.67</v>
          </cell>
        </row>
        <row r="1278">
          <cell r="A1278">
            <v>39340</v>
          </cell>
          <cell r="B1278" t="str">
            <v xml:space="preserve">CONDULETE EM PVC, TIPO "T", SEM TAMPA, DE 3/4"                                                                                                                                                                                                                                                                                                                                                                                                                                                            </v>
          </cell>
          <cell r="C1278" t="str">
            <v xml:space="preserve">UN    </v>
          </cell>
          <cell r="D1278">
            <v>15.17</v>
          </cell>
        </row>
        <row r="1279">
          <cell r="A1279">
            <v>12025</v>
          </cell>
          <cell r="B1279" t="str">
            <v xml:space="preserve">CONDULETE EM PVC, TIPO "TB", SEM TAMPA, DE 1/2" OU 3/4"                                                                                                                                                                                                                                                                                                                                                                                                                                                   </v>
          </cell>
          <cell r="C1279" t="str">
            <v xml:space="preserve">UN    </v>
          </cell>
          <cell r="D1279">
            <v>15.67</v>
          </cell>
        </row>
        <row r="1280">
          <cell r="A1280">
            <v>39342</v>
          </cell>
          <cell r="B1280" t="str">
            <v xml:space="preserve">CONDULETE EM PVC, TIPO "TB", SEM TAMPA, DE 1"                                                                                                                                                                                                                                                                                                                                                                                                                                                             </v>
          </cell>
          <cell r="C1280" t="str">
            <v xml:space="preserve">UN    </v>
          </cell>
          <cell r="D1280">
            <v>20.67</v>
          </cell>
        </row>
        <row r="1281">
          <cell r="A1281">
            <v>39343</v>
          </cell>
          <cell r="B1281" t="str">
            <v xml:space="preserve">CONDULETE EM PVC, TIPO "X", SEM TAMPA, DE 1/2"                                                                                                                                                                                                                                                                                                                                                                                                                                                            </v>
          </cell>
          <cell r="C1281" t="str">
            <v xml:space="preserve">UN    </v>
          </cell>
          <cell r="D1281">
            <v>17.45</v>
          </cell>
        </row>
        <row r="1282">
          <cell r="A1282">
            <v>39345</v>
          </cell>
          <cell r="B1282" t="str">
            <v xml:space="preserve">CONDULETE EM PVC, TIPO "X", SEM TAMPA, DE 1"                                                                                                                                                                                                                                                                                                                                                                                                                                                              </v>
          </cell>
          <cell r="C1282" t="str">
            <v xml:space="preserve">UN    </v>
          </cell>
          <cell r="D1282">
            <v>23.62</v>
          </cell>
        </row>
        <row r="1283">
          <cell r="A1283">
            <v>39344</v>
          </cell>
          <cell r="B1283" t="str">
            <v xml:space="preserve">CONDULETE EM PVC, TIPO "X", SEM TAMPA, DE 3/4"                                                                                                                                                                                                                                                                                                                                                                                                                                                            </v>
          </cell>
          <cell r="C1283" t="str">
            <v xml:space="preserve">UN    </v>
          </cell>
          <cell r="D1283">
            <v>16.87</v>
          </cell>
        </row>
        <row r="1284">
          <cell r="A1284">
            <v>12623</v>
          </cell>
          <cell r="B1284" t="str">
            <v xml:space="preserve">CONDUTOR PLUVIAL, PVC, CIRCULAR, DIAMETRO ENTRE 80 E 100 MM, PARA DRENAGEM PLUVIAL PREDIAL                                                                                                                                                                                                                                                                                                                                                                                                                </v>
          </cell>
          <cell r="C1284" t="str">
            <v xml:space="preserve">M     </v>
          </cell>
          <cell r="D1284">
            <v>46.02</v>
          </cell>
        </row>
        <row r="1285">
          <cell r="A1285">
            <v>34498</v>
          </cell>
          <cell r="B1285" t="str">
            <v xml:space="preserve">CONE DE SINALIZACAO EM PVC FLEXIVEL, H = 70 / 76 CM (NBR 15071)                                                                                                                                                                                                                                                                                                                                                                                                                                           </v>
          </cell>
          <cell r="C1285" t="str">
            <v xml:space="preserve">UN    </v>
          </cell>
          <cell r="D1285">
            <v>89.08</v>
          </cell>
        </row>
        <row r="1286">
          <cell r="A1286">
            <v>13244</v>
          </cell>
          <cell r="B1286" t="str">
            <v xml:space="preserve">CONE DE SINALIZACAO EM PVC RIGIDO COM FAIXA REFLETIVA, H = 70 / 76 CM                                                                                                                                                                                                                                                                                                                                                                                                                                     </v>
          </cell>
          <cell r="C1286" t="str">
            <v xml:space="preserve">UN    </v>
          </cell>
          <cell r="D1286">
            <v>37.5</v>
          </cell>
        </row>
        <row r="1287">
          <cell r="A1287">
            <v>38998</v>
          </cell>
          <cell r="B1287" t="str">
            <v xml:space="preserve">CONECTOR / ADAPTADOR F/F, COM INSERTO METALICO, PPR, DN 25 MM X 1/2", PARA AGUA QUENTE E FRIA PREDIAL                                                                                                                                                                                                                                                                                                                                                                                                     </v>
          </cell>
          <cell r="C1287" t="str">
            <v xml:space="preserve">UN    </v>
          </cell>
          <cell r="D1287">
            <v>12.01</v>
          </cell>
        </row>
        <row r="1288">
          <cell r="A1288">
            <v>38999</v>
          </cell>
          <cell r="B1288" t="str">
            <v xml:space="preserve">CONECTOR / ADAPTADOR F/F, COM INSERTO METALICO, PPR, DN 32 MM X 3/4", PARA AGUA QUENTE E FRIA PREDIAL                                                                                                                                                                                                                                                                                                                                                                                                     </v>
          </cell>
          <cell r="C1288" t="str">
            <v xml:space="preserve">UN    </v>
          </cell>
          <cell r="D1288">
            <v>30.36</v>
          </cell>
        </row>
        <row r="1289">
          <cell r="A1289">
            <v>38996</v>
          </cell>
          <cell r="B1289" t="str">
            <v xml:space="preserve">CONECTOR / ADAPTADOR F/M, COM INSERTO METALICO, PPR, DN 25 MM X 1/2", PARA AGUA QUENTE E FRIA PREDIAL                                                                                                                                                                                                                                                                                                                                                                                                     </v>
          </cell>
          <cell r="C1289" t="str">
            <v xml:space="preserve">UN    </v>
          </cell>
          <cell r="D1289">
            <v>21.46</v>
          </cell>
        </row>
        <row r="1290">
          <cell r="A1290">
            <v>44173</v>
          </cell>
          <cell r="B1290" t="str">
            <v xml:space="preserve">CONECTOR / ADAPTADOR F/M, COM INSERTO METALICO, PPR, DN 25 MM X 3/4", PARA AGUA QUENTE E FRIA PREDIAL                                                                                                                                                                                                                                                                                                                                                                                                     </v>
          </cell>
          <cell r="C1290" t="str">
            <v xml:space="preserve">UN    </v>
          </cell>
          <cell r="D1290">
            <v>20.87</v>
          </cell>
        </row>
        <row r="1291">
          <cell r="A1291">
            <v>44174</v>
          </cell>
          <cell r="B1291" t="str">
            <v xml:space="preserve">CONECTOR / ADAPTADOR F/M, COM INSERTO METALICO, PPR, DN 32 MM X 1", PARA AGUA QUENTE E FRIA PREDIAL                                                                                                                                                                                                                                                                                                                                                                                                       </v>
          </cell>
          <cell r="C1291" t="str">
            <v xml:space="preserve">UN    </v>
          </cell>
          <cell r="D1291">
            <v>34.159999999999997</v>
          </cell>
        </row>
        <row r="1292">
          <cell r="A1292">
            <v>38997</v>
          </cell>
          <cell r="B1292" t="str">
            <v xml:space="preserve">CONECTOR / ADAPTADOR F/M, COM INSERTO METALICO, PPR, DN 32 MM X 3/4", PARA AGUA QUENTE E FRIA PREDIAL                                                                                                                                                                                                                                                                                                                                                                                                     </v>
          </cell>
          <cell r="C1292" t="str">
            <v xml:space="preserve">UN    </v>
          </cell>
          <cell r="D1292">
            <v>30.7</v>
          </cell>
        </row>
        <row r="1293">
          <cell r="A1293">
            <v>39600</v>
          </cell>
          <cell r="B1293" t="str">
            <v xml:space="preserve">CONECTOR / TOMADA FEMEA RJ 45, CATEGORIA 5 E (CAT 5E) PARA CABOS                                                                                                                                                                                                                                                                                                                                                                                                                                          </v>
          </cell>
          <cell r="C1293" t="str">
            <v xml:space="preserve">UN    </v>
          </cell>
          <cell r="D1293">
            <v>16.04</v>
          </cell>
        </row>
        <row r="1294">
          <cell r="A1294">
            <v>39601</v>
          </cell>
          <cell r="B1294" t="str">
            <v xml:space="preserve">CONECTOR / TOMADA FEMEA RJ 45, CATEGORIA 6 (CAT 6) PARA CABOS                                                                                                                                                                                                                                                                                                                                                                                                                                             </v>
          </cell>
          <cell r="C1294" t="str">
            <v xml:space="preserve">UN    </v>
          </cell>
          <cell r="D1294">
            <v>34.03</v>
          </cell>
        </row>
        <row r="1295">
          <cell r="A1295">
            <v>39862</v>
          </cell>
          <cell r="B1295" t="str">
            <v xml:space="preserve">CONECTOR BRONZE/LATAO (REF 603) SEM ANEL DE SOLDA, BOLSA X ROSCA F, 15 MM X 1/2"                                                                                                                                                                                                                                                                                                                                                                                                                          </v>
          </cell>
          <cell r="C1295" t="str">
            <v xml:space="preserve">UN    </v>
          </cell>
          <cell r="D1295">
            <v>13.09</v>
          </cell>
        </row>
        <row r="1296">
          <cell r="A1296">
            <v>39863</v>
          </cell>
          <cell r="B1296" t="str">
            <v xml:space="preserve">CONECTOR BRONZE/LATAO (REF 603) SEM ANEL DE SOLDA, BOLSA X ROSCA F, 22 MM X 1/2"                                                                                                                                                                                                                                                                                                                                                                                                                          </v>
          </cell>
          <cell r="C1296" t="str">
            <v xml:space="preserve">UN    </v>
          </cell>
          <cell r="D1296">
            <v>13.27</v>
          </cell>
        </row>
        <row r="1297">
          <cell r="A1297">
            <v>39864</v>
          </cell>
          <cell r="B1297" t="str">
            <v xml:space="preserve">CONECTOR BRONZE/LATAO (REF 603) SEM ANEL DE SOLDA, BOLSA X ROSCA F, 22 MM X 3/4"                                                                                                                                                                                                                                                                                                                                                                                                                          </v>
          </cell>
          <cell r="C1297" t="str">
            <v xml:space="preserve">UN    </v>
          </cell>
          <cell r="D1297">
            <v>16.47</v>
          </cell>
        </row>
        <row r="1298">
          <cell r="A1298">
            <v>39865</v>
          </cell>
          <cell r="B1298" t="str">
            <v xml:space="preserve">CONECTOR BRONZE/LATAO (REF 603) SEM ANEL DE SOLDA, BOLSA X ROSCA F, 28 MM X 1/2"                                                                                                                                                                                                                                                                                                                                                                                                                          </v>
          </cell>
          <cell r="C1298" t="str">
            <v xml:space="preserve">UN    </v>
          </cell>
          <cell r="D1298">
            <v>23.21</v>
          </cell>
        </row>
        <row r="1299">
          <cell r="A1299">
            <v>2517</v>
          </cell>
          <cell r="B1299" t="str">
            <v xml:space="preserve">CONECTOR CURVO 90 GRAUS DE ALUMINIO, BITOLA 1 1/2", PARA ADAPTAR ENTRADA DE ELETRODUTO METALICO FLEXIVEL EM QUADROS                                                                                                                                                                                                                                                                                                                                                                                       </v>
          </cell>
          <cell r="C1299" t="str">
            <v xml:space="preserve">UN    </v>
          </cell>
          <cell r="D1299">
            <v>23.18</v>
          </cell>
        </row>
        <row r="1300">
          <cell r="A1300">
            <v>2522</v>
          </cell>
          <cell r="B1300" t="str">
            <v xml:space="preserve">CONECTOR CURVO 90 GRAUS DE ALUMINIO, BITOLA 1 1/4", PARA ADAPTAR ENTRADA DE ELETRODUTO METALICO FLEXIVEL EM QUADROS                                                                                                                                                                                                                                                                                                                                                                                       </v>
          </cell>
          <cell r="C1300" t="str">
            <v xml:space="preserve">UN    </v>
          </cell>
          <cell r="D1300">
            <v>14.98</v>
          </cell>
        </row>
        <row r="1301">
          <cell r="A1301">
            <v>2548</v>
          </cell>
          <cell r="B1301" t="str">
            <v xml:space="preserve">CONECTOR CURVO 90 GRAUS DE ALUMINIO, BITOLA 1/2", PARA ADAPTAR ENTRADA DE ELETRODUTO METALICO FLEXIVEL EM QUADROS                                                                                                                                                                                                                                                                                                                                                                                         </v>
          </cell>
          <cell r="C1301" t="str">
            <v xml:space="preserve">UN    </v>
          </cell>
          <cell r="D1301">
            <v>9.2100000000000009</v>
          </cell>
        </row>
        <row r="1302">
          <cell r="A1302">
            <v>2516</v>
          </cell>
          <cell r="B1302" t="str">
            <v xml:space="preserve">CONECTOR CURVO 90 GRAUS DE ALUMINIO, BITOLA 1", PARA ADAPTAR ENTRADA DE ELETRODUTO METALICO FLEXIVEL EM QUADROS                                                                                                                                                                                                                                                                                                                                                                                           </v>
          </cell>
          <cell r="C1302" t="str">
            <v xml:space="preserve">UN    </v>
          </cell>
          <cell r="D1302">
            <v>12.03</v>
          </cell>
        </row>
        <row r="1303">
          <cell r="A1303">
            <v>2518</v>
          </cell>
          <cell r="B1303" t="str">
            <v xml:space="preserve">CONECTOR CURVO 90 GRAUS DE ALUMINIO, BITOLA 2 1/2", PARA ADAPTAR ENTRADA DE ELETRODUTO METALICO FLEXIVEL EM QUADROS                                                                                                                                                                                                                                                                                                                                                                                       </v>
          </cell>
          <cell r="C1303" t="str">
            <v xml:space="preserve">UN    </v>
          </cell>
          <cell r="D1303">
            <v>110.34</v>
          </cell>
        </row>
        <row r="1304">
          <cell r="A1304">
            <v>2521</v>
          </cell>
          <cell r="B1304" t="str">
            <v xml:space="preserve">CONECTOR CURVO 90 GRAUS DE ALUMINIO, BITOLA 2", PARA ADAPTAR ENTRADA DE ELETRODUTO METALICO FLEXIVEL EM QUADROS                                                                                                                                                                                                                                                                                                                                                                                           </v>
          </cell>
          <cell r="C1304" t="str">
            <v xml:space="preserve">UN    </v>
          </cell>
          <cell r="D1304">
            <v>46.97</v>
          </cell>
        </row>
        <row r="1305">
          <cell r="A1305">
            <v>2515</v>
          </cell>
          <cell r="B1305" t="str">
            <v xml:space="preserve">CONECTOR CURVO 90 GRAUS DE ALUMINIO, BITOLA 3/4", PARA ADAPTAR ENTRADA DE ELETRODUTO METALICO FLEXIVEL EM QUADROS                                                                                                                                                                                                                                                                                                                                                                                         </v>
          </cell>
          <cell r="C1305" t="str">
            <v xml:space="preserve">UN    </v>
          </cell>
          <cell r="D1305">
            <v>10.01</v>
          </cell>
        </row>
        <row r="1306">
          <cell r="A1306">
            <v>2519</v>
          </cell>
          <cell r="B1306" t="str">
            <v xml:space="preserve">CONECTOR CURVO 90 GRAUS DE ALUMINIO, BITOLA 3", PARA ADAPTAR ENTRADA DE ELETRODUTO METALICO FLEXIVEL EM QUADROS                                                                                                                                                                                                                                                                                                                                                                                           </v>
          </cell>
          <cell r="C1306" t="str">
            <v xml:space="preserve">UN    </v>
          </cell>
          <cell r="D1306">
            <v>133.05000000000001</v>
          </cell>
        </row>
        <row r="1307">
          <cell r="A1307">
            <v>2520</v>
          </cell>
          <cell r="B1307" t="str">
            <v xml:space="preserve">CONECTOR CURVO 90 GRAUS DE ALUMINIO, BITOLA 4", PARA ADAPTAR ENTRADA DE ELETRODUTO METALICO FLEXIVEL EM QUADROS                                                                                                                                                                                                                                                                                                                                                                                           </v>
          </cell>
          <cell r="C1307" t="str">
            <v xml:space="preserve">UN    </v>
          </cell>
          <cell r="D1307">
            <v>244.89</v>
          </cell>
        </row>
        <row r="1308">
          <cell r="A1308">
            <v>1602</v>
          </cell>
          <cell r="B1308" t="str">
            <v xml:space="preserve">CONECTOR DE ALUMINIO TIPO PRENSA CABO, BITOLA 1 1/2", PARA CABOS DE DIAMETRO DE 37 A 40 MM                                                                                                                                                                                                                                                                                                                                                                                                                </v>
          </cell>
          <cell r="C1308" t="str">
            <v xml:space="preserve">UN    </v>
          </cell>
          <cell r="D1308">
            <v>43.54</v>
          </cell>
        </row>
        <row r="1309">
          <cell r="A1309">
            <v>1601</v>
          </cell>
          <cell r="B1309" t="str">
            <v xml:space="preserve">CONECTOR DE ALUMINIO TIPO PRENSA CABO, BITOLA 1 1/4", PARA CABOS DE DIAMETRO DE 31 A 34 MM                                                                                                                                                                                                                                                                                                                                                                                                                </v>
          </cell>
          <cell r="C1309" t="str">
            <v xml:space="preserve">UN    </v>
          </cell>
          <cell r="D1309">
            <v>38.799999999999997</v>
          </cell>
        </row>
        <row r="1310">
          <cell r="A1310">
            <v>1598</v>
          </cell>
          <cell r="B1310" t="str">
            <v xml:space="preserve">CONECTOR DE ALUMINIO TIPO PRENSA CABO, BITOLA 1/2", PARA CABOS DE DIAMETRO DE 12,5 A 15 MM                                                                                                                                                                                                                                                                                                                                                                                                                </v>
          </cell>
          <cell r="C1310" t="str">
            <v xml:space="preserve">UN    </v>
          </cell>
          <cell r="D1310">
            <v>11.48</v>
          </cell>
        </row>
        <row r="1311">
          <cell r="A1311">
            <v>1600</v>
          </cell>
          <cell r="B1311" t="str">
            <v xml:space="preserve">CONECTOR DE ALUMINIO TIPO PRENSA CABO, BITOLA 1", PARA CABOS DE DIAMETRO DE 22,5 A 25 MM                                                                                                                                                                                                                                                                                                                                                                                                                  </v>
          </cell>
          <cell r="C1311" t="str">
            <v xml:space="preserve">UN    </v>
          </cell>
          <cell r="D1311">
            <v>16.95</v>
          </cell>
        </row>
        <row r="1312">
          <cell r="A1312">
            <v>1603</v>
          </cell>
          <cell r="B1312" t="str">
            <v xml:space="preserve">CONECTOR DE ALUMINIO TIPO PRENSA CABO, BITOLA 2", PARA CABOS DE DIAMETRO DE 47,5 A 50 MM                                                                                                                                                                                                                                                                                                                                                                                                                  </v>
          </cell>
          <cell r="C1312" t="str">
            <v xml:space="preserve">UN    </v>
          </cell>
          <cell r="D1312">
            <v>65.73</v>
          </cell>
        </row>
        <row r="1313">
          <cell r="A1313">
            <v>1599</v>
          </cell>
          <cell r="B1313" t="str">
            <v xml:space="preserve">CONECTOR DE ALUMINIO TIPO PRENSA CABO, BITOLA 3/4", PARA CABOS DE DIAMETRO DE 17,5 A 20 MM                                                                                                                                                                                                                                                                                                                                                                                                                </v>
          </cell>
          <cell r="C1313" t="str">
            <v xml:space="preserve">UN    </v>
          </cell>
          <cell r="D1313">
            <v>13.32</v>
          </cell>
        </row>
        <row r="1314">
          <cell r="A1314">
            <v>1597</v>
          </cell>
          <cell r="B1314" t="str">
            <v xml:space="preserve">CONECTOR DE ALUMINIO TIPO PRENSA CABO, BITOLA 3/8", PARA CABOS DE DIAMETRO DE 9 A 10 MM                                                                                                                                                                                                                                                                                                                                                                                                                   </v>
          </cell>
          <cell r="C1314" t="str">
            <v xml:space="preserve">UN    </v>
          </cell>
          <cell r="D1314">
            <v>10.79</v>
          </cell>
        </row>
        <row r="1315">
          <cell r="A1315">
            <v>39602</v>
          </cell>
          <cell r="B1315" t="str">
            <v xml:space="preserve">CONECTOR MACHO RJ 45, CATEGORIA 5 E (CAT 5E) PARA CABOS                                                                                                                                                                                                                                                                                                                                                                                                                                                   </v>
          </cell>
          <cell r="C1315" t="str">
            <v xml:space="preserve">UN    </v>
          </cell>
          <cell r="D1315">
            <v>1.7</v>
          </cell>
        </row>
        <row r="1316">
          <cell r="A1316">
            <v>39603</v>
          </cell>
          <cell r="B1316" t="str">
            <v xml:space="preserve">CONECTOR MACHO RJ 45, CATEGORIA 6 (CAT 6) PARA CABOS                                                                                                                                                                                                                                                                                                                                                                                                                                                      </v>
          </cell>
          <cell r="C1316" t="str">
            <v xml:space="preserve">UN    </v>
          </cell>
          <cell r="D1316">
            <v>3.62</v>
          </cell>
        </row>
        <row r="1317">
          <cell r="A1317">
            <v>11821</v>
          </cell>
          <cell r="B1317" t="str">
            <v xml:space="preserve">CONECTOR METALICO TIPO PARAFUSO FENDIDO (SPLIT BOLT), COM SEPARADOR DE CABOS BIMETALICOS, PARA CABOS ATE 25 MM2                                                                                                                                                                                                                                                                                                                                                                                           </v>
          </cell>
          <cell r="C1317" t="str">
            <v xml:space="preserve">UN    </v>
          </cell>
          <cell r="D1317">
            <v>8.8699999999999992</v>
          </cell>
        </row>
        <row r="1318">
          <cell r="A1318">
            <v>1562</v>
          </cell>
          <cell r="B1318" t="str">
            <v xml:space="preserve">CONECTOR METALICO TIPO PARAFUSO FENDIDO (SPLIT BOLT), COM SEPARADOR DE CABOS BIMETALICOS, PARA CABOS ATE 50 MM2                                                                                                                                                                                                                                                                                                                                                                                           </v>
          </cell>
          <cell r="C1318" t="str">
            <v xml:space="preserve">UN    </v>
          </cell>
          <cell r="D1318">
            <v>14.52</v>
          </cell>
        </row>
        <row r="1319">
          <cell r="A1319">
            <v>1563</v>
          </cell>
          <cell r="B1319" t="str">
            <v xml:space="preserve">CONECTOR METALICO TIPO PARAFUSO FENDIDO (SPLIT BOLT), COM SEPARADOR DE CABOS BIMETALICOS, PARA CABOS ATE 70 MM2                                                                                                                                                                                                                                                                                                                                                                                           </v>
          </cell>
          <cell r="C1319" t="str">
            <v xml:space="preserve">UN    </v>
          </cell>
          <cell r="D1319">
            <v>19.489999999999998</v>
          </cell>
        </row>
        <row r="1320">
          <cell r="A1320">
            <v>11856</v>
          </cell>
          <cell r="B1320" t="str">
            <v xml:space="preserve">CONECTOR METALICO TIPO PARAFUSO FENDIDO (SPLIT BOLT), PARA CABOS ATE 10 MM2                                                                                                                                                                                                                                                                                                                                                                                                                               </v>
          </cell>
          <cell r="C1320" t="str">
            <v xml:space="preserve">UN    </v>
          </cell>
          <cell r="D1320">
            <v>5.81</v>
          </cell>
        </row>
        <row r="1321">
          <cell r="A1321">
            <v>11857</v>
          </cell>
          <cell r="B1321" t="str">
            <v xml:space="preserve">CONECTOR METALICO TIPO PARAFUSO FENDIDO (SPLIT BOLT), PARA CABOS ATE 120 MM2                                                                                                                                                                                                                                                                                                                                                                                                                              </v>
          </cell>
          <cell r="C1321" t="str">
            <v xml:space="preserve">UN    </v>
          </cell>
          <cell r="D1321">
            <v>30.58</v>
          </cell>
        </row>
        <row r="1322">
          <cell r="A1322">
            <v>11858</v>
          </cell>
          <cell r="B1322" t="str">
            <v xml:space="preserve">CONECTOR METALICO TIPO PARAFUSO FENDIDO (SPLIT BOLT), PARA CABOS ATE 150 MM2                                                                                                                                                                                                                                                                                                                                                                                                                              </v>
          </cell>
          <cell r="C1322" t="str">
            <v xml:space="preserve">UN    </v>
          </cell>
          <cell r="D1322">
            <v>37.950000000000003</v>
          </cell>
        </row>
        <row r="1323">
          <cell r="A1323">
            <v>1539</v>
          </cell>
          <cell r="B1323" t="str">
            <v xml:space="preserve">CONECTOR METALICO TIPO PARAFUSO FENDIDO (SPLIT BOLT), PARA CABOS ATE 16 MM2                                                                                                                                                                                                                                                                                                                                                                                                                               </v>
          </cell>
          <cell r="C1323" t="str">
            <v xml:space="preserve">UN    </v>
          </cell>
          <cell r="D1323">
            <v>6.83</v>
          </cell>
        </row>
        <row r="1324">
          <cell r="A1324">
            <v>11859</v>
          </cell>
          <cell r="B1324" t="str">
            <v xml:space="preserve">CONECTOR METALICO TIPO PARAFUSO FENDIDO (SPLIT BOLT), PARA CABOS ATE 185 MM2                                                                                                                                                                                                                                                                                                                                                                                                                              </v>
          </cell>
          <cell r="C1324" t="str">
            <v xml:space="preserve">UN    </v>
          </cell>
          <cell r="D1324">
            <v>51.63</v>
          </cell>
        </row>
        <row r="1325">
          <cell r="A1325">
            <v>1550</v>
          </cell>
          <cell r="B1325" t="str">
            <v xml:space="preserve">CONECTOR METALICO TIPO PARAFUSO FENDIDO (SPLIT BOLT), PARA CABOS ATE 25 MM2                                                                                                                                                                                                                                                                                                                                                                                                                               </v>
          </cell>
          <cell r="C1325" t="str">
            <v xml:space="preserve">UN    </v>
          </cell>
          <cell r="D1325">
            <v>7.2</v>
          </cell>
        </row>
        <row r="1326">
          <cell r="A1326">
            <v>11854</v>
          </cell>
          <cell r="B1326" t="str">
            <v xml:space="preserve">CONECTOR METALICO TIPO PARAFUSO FENDIDO (SPLIT BOLT), PARA CABOS ATE 35 MM2                                                                                                                                                                                                                                                                                                                                                                                                                               </v>
          </cell>
          <cell r="C1326" t="str">
            <v xml:space="preserve">UN    </v>
          </cell>
          <cell r="D1326">
            <v>9</v>
          </cell>
        </row>
        <row r="1327">
          <cell r="A1327">
            <v>11862</v>
          </cell>
          <cell r="B1327" t="str">
            <v xml:space="preserve">CONECTOR METALICO TIPO PARAFUSO FENDIDO (SPLIT BOLT), PARA CABOS ATE 50 MM2                                                                                                                                                                                                                                                                                                                                                                                                                               </v>
          </cell>
          <cell r="C1327" t="str">
            <v xml:space="preserve">UN    </v>
          </cell>
          <cell r="D1327">
            <v>12.62</v>
          </cell>
        </row>
        <row r="1328">
          <cell r="A1328">
            <v>11863</v>
          </cell>
          <cell r="B1328" t="str">
            <v xml:space="preserve">CONECTOR METALICO TIPO PARAFUSO FENDIDO (SPLIT BOLT), PARA CABOS ATE 6 MM2                                                                                                                                                                                                                                                                                                                                                                                                                                </v>
          </cell>
          <cell r="C1328" t="str">
            <v xml:space="preserve">UN    </v>
          </cell>
          <cell r="D1328">
            <v>5.0999999999999996</v>
          </cell>
        </row>
        <row r="1329">
          <cell r="A1329">
            <v>11855</v>
          </cell>
          <cell r="B1329" t="str">
            <v xml:space="preserve">CONECTOR METALICO TIPO PARAFUSO FENDIDO (SPLIT BOLT), PARA CABOS ATE 70 MM2                                                                                                                                                                                                                                                                                                                                                                                                                               </v>
          </cell>
          <cell r="C1329" t="str">
            <v xml:space="preserve">UN    </v>
          </cell>
          <cell r="D1329">
            <v>18.84</v>
          </cell>
        </row>
        <row r="1330">
          <cell r="A1330">
            <v>11864</v>
          </cell>
          <cell r="B1330" t="str">
            <v xml:space="preserve">CONECTOR METALICO TIPO PARAFUSO FENDIDO (SPLIT BOLT), PARA CABOS ATE 95 MM2                                                                                                                                                                                                                                                                                                                                                                                                                               </v>
          </cell>
          <cell r="C1330" t="str">
            <v xml:space="preserve">UN    </v>
          </cell>
          <cell r="D1330">
            <v>28.49</v>
          </cell>
        </row>
        <row r="1331">
          <cell r="A1331">
            <v>2527</v>
          </cell>
          <cell r="B1331" t="str">
            <v xml:space="preserve">CONECTOR RETO DE ALUMINIO PARA ELETRODUTO DE 1 1/2", PARA ADAPTAR ENTRADA DE ELETRODUTO METALICO FLEXIVEL EM QUADROS                                                                                                                                                                                                                                                                                                                                                                                      </v>
          </cell>
          <cell r="C1331" t="str">
            <v xml:space="preserve">UN    </v>
          </cell>
          <cell r="D1331">
            <v>8.3000000000000007</v>
          </cell>
        </row>
        <row r="1332">
          <cell r="A1332">
            <v>2526</v>
          </cell>
          <cell r="B1332" t="str">
            <v xml:space="preserve">CONECTOR RETO DE ALUMINIO PARA ELETRODUTO DE 1 1/4", PARA ADAPTAR ENTRADA DE ELETRODUTO METALICO FLEXIVEL EM QUADROS                                                                                                                                                                                                                                                                                                                                                                                      </v>
          </cell>
          <cell r="C1332" t="str">
            <v xml:space="preserve">UN    </v>
          </cell>
          <cell r="D1332">
            <v>5.31</v>
          </cell>
        </row>
        <row r="1333">
          <cell r="A1333">
            <v>2487</v>
          </cell>
          <cell r="B1333" t="str">
            <v xml:space="preserve">CONECTOR RETO DE ALUMINIO PARA ELETRODUTO DE 1/2", PARA ADAPTAR ENTRADA DE ELETRODUTO METALICO FLEXIVEL EM QUADROS                                                                                                                                                                                                                                                                                                                                                                                        </v>
          </cell>
          <cell r="C1333" t="str">
            <v xml:space="preserve">UN    </v>
          </cell>
          <cell r="D1333">
            <v>1.81</v>
          </cell>
        </row>
        <row r="1334">
          <cell r="A1334">
            <v>2483</v>
          </cell>
          <cell r="B1334" t="str">
            <v xml:space="preserve">CONECTOR RETO DE ALUMINIO PARA ELETRODUTO DE 1", PARA ADAPTAR ENTRADA DE ELETRODUTO METALICO FLEXIVEL EM QUADROS                                                                                                                                                                                                                                                                                                                                                                                          </v>
          </cell>
          <cell r="C1334" t="str">
            <v xml:space="preserve">UN    </v>
          </cell>
          <cell r="D1334">
            <v>3.78</v>
          </cell>
        </row>
        <row r="1335">
          <cell r="A1335">
            <v>2528</v>
          </cell>
          <cell r="B1335" t="str">
            <v xml:space="preserve">CONECTOR RETO DE ALUMINIO PARA ELETRODUTO DE 2 1/2", PARA ADAPTAR ENTRADA DE ELETRODUTO METALICO FLEXIVEL EM QUADROS                                                                                                                                                                                                                                                                                                                                                                                      </v>
          </cell>
          <cell r="C1335" t="str">
            <v xml:space="preserve">UN    </v>
          </cell>
          <cell r="D1335">
            <v>20.88</v>
          </cell>
        </row>
        <row r="1336">
          <cell r="A1336">
            <v>2489</v>
          </cell>
          <cell r="B1336" t="str">
            <v xml:space="preserve">CONECTOR RETO DE ALUMINIO PARA ELETRODUTO DE 2", PARA ADAPTAR ENTRADA DE ELETRODUTO METALICO FLEXIVEL EM QUADROS                                                                                                                                                                                                                                                                                                                                                                                          </v>
          </cell>
          <cell r="C1336" t="str">
            <v xml:space="preserve">UN    </v>
          </cell>
          <cell r="D1336">
            <v>9.19</v>
          </cell>
        </row>
        <row r="1337">
          <cell r="A1337">
            <v>2488</v>
          </cell>
          <cell r="B1337" t="str">
            <v xml:space="preserve">CONECTOR RETO DE ALUMINIO PARA ELETRODUTO DE 3/4", PARA ADAPTAR ENTRADA DE ELETRODUTO METALICO FLEXIVEL EM QUADROS                                                                                                                                                                                                                                                                                                                                                                                        </v>
          </cell>
          <cell r="C1337" t="str">
            <v xml:space="preserve">UN    </v>
          </cell>
          <cell r="D1337">
            <v>2.12</v>
          </cell>
        </row>
        <row r="1338">
          <cell r="A1338">
            <v>2484</v>
          </cell>
          <cell r="B1338" t="str">
            <v xml:space="preserve">CONECTOR RETO DE ALUMINIO PARA ELETRODUTO DE 3", PARA ADAPTAR ENTRADA DE ELETRODUTO METALICO FLEXIVEL EM QUADROS                                                                                                                                                                                                                                                                                                                                                                                          </v>
          </cell>
          <cell r="C1338" t="str">
            <v xml:space="preserve">UN    </v>
          </cell>
          <cell r="D1338">
            <v>30.32</v>
          </cell>
        </row>
        <row r="1339">
          <cell r="A1339">
            <v>2485</v>
          </cell>
          <cell r="B1339" t="str">
            <v xml:space="preserve">CONECTOR RETO DE ALUMINIO PARA ELETRODUTO DE 4", PARA ADAPTAR ENTRADA DE ELETRODUTO METALICO FLEXIVEL EM QUADROS                                                                                                                                                                                                                                                                                                                                                                                          </v>
          </cell>
          <cell r="C1339" t="str">
            <v xml:space="preserve">UN    </v>
          </cell>
          <cell r="D1339">
            <v>47.53</v>
          </cell>
        </row>
        <row r="1340">
          <cell r="A1340">
            <v>39279</v>
          </cell>
          <cell r="B1340" t="str">
            <v xml:space="preserve">CONECTOR/ADAPTADOR FIXO, ROSCA FEMEA, EM PLASTICO, DN 16 MM X 1/2", PARA CONEXAO COM CRIMPAGEM, EM TUBO PEX PARA INST. AGUA QUENTE/FRIA                                                                                                                                                                                                                                                                                                                                                                   </v>
          </cell>
          <cell r="C1340" t="str">
            <v xml:space="preserve">UN    </v>
          </cell>
          <cell r="D1340">
            <v>8.35</v>
          </cell>
        </row>
        <row r="1341">
          <cell r="A1341">
            <v>39280</v>
          </cell>
          <cell r="B1341" t="str">
            <v xml:space="preserve">CONECTOR/ADAPTADOR FIXO, ROSCA FEMEA, EM PLASTICO, DN 20 MM X 1/2", PARA CONEXAO COM CRIMPAGEM, EM TUBO PEX PARA INST. AGUA QUENTE/FRIA                                                                                                                                                                                                                                                                                                                                                                   </v>
          </cell>
          <cell r="C1341" t="str">
            <v xml:space="preserve">UN    </v>
          </cell>
          <cell r="D1341">
            <v>9.36</v>
          </cell>
        </row>
        <row r="1342">
          <cell r="A1342">
            <v>39281</v>
          </cell>
          <cell r="B1342" t="str">
            <v xml:space="preserve">CONECTOR/ADAPTADOR FIXO, ROSCA FEMEA, EM PLASTICO, DN 20 MM X 3/4", PARA CONEXAO COM CRIMPAGEM, EM TUBO PEX PARA INST. AGUA QUENTE/FRIA                                                                                                                                                                                                                                                                                                                                                                   </v>
          </cell>
          <cell r="C1342" t="str">
            <v xml:space="preserve">UN    </v>
          </cell>
          <cell r="D1342">
            <v>12.37</v>
          </cell>
        </row>
        <row r="1343">
          <cell r="A1343">
            <v>39282</v>
          </cell>
          <cell r="B1343" t="str">
            <v xml:space="preserve">CONECTOR/ADAPTADOR FIXO, ROSCA FEMEA, EM PLASTICO, DN 25 MM X 3/4", PARA CONEXAO COM CRIMPAGEM, EM TUBO PEX PARA INST. AGUA QUENTE/FRIA                                                                                                                                                                                                                                                                                                                                                                   </v>
          </cell>
          <cell r="C1343" t="str">
            <v xml:space="preserve">UN    </v>
          </cell>
          <cell r="D1343">
            <v>17.260000000000002</v>
          </cell>
        </row>
        <row r="1344">
          <cell r="A1344">
            <v>38844</v>
          </cell>
          <cell r="B1344" t="str">
            <v xml:space="preserve">CONECTOR/ADAPTADOR FIXO, ROSCA FEMEA, METALICA, COM ANEL DESLIZANTE, DN 16 MM X 1/2", PARA TUBO PEX PARA INST. AGUA QUENTE/FRIA                                                                                                                                                                                                                                                                                                                                                                           </v>
          </cell>
          <cell r="C1344" t="str">
            <v xml:space="preserve">UN    </v>
          </cell>
          <cell r="D1344">
            <v>8.4700000000000006</v>
          </cell>
        </row>
        <row r="1345">
          <cell r="A1345">
            <v>38846</v>
          </cell>
          <cell r="B1345" t="str">
            <v xml:space="preserve">CONECTOR/ADAPTADOR FIXO, ROSCA FEMEA, METALICA, COM ANEL DESLIZANTE, DN 20 MM X 1/2", PARA TUBO PEX PARA INST. AGUA QUENTE/FRIA                                                                                                                                                                                                                                                                                                                                                                           </v>
          </cell>
          <cell r="C1345" t="str">
            <v xml:space="preserve">UN    </v>
          </cell>
          <cell r="D1345">
            <v>8.6199999999999992</v>
          </cell>
        </row>
        <row r="1346">
          <cell r="A1346">
            <v>38847</v>
          </cell>
          <cell r="B1346" t="str">
            <v xml:space="preserve">CONECTOR/ADAPTADOR FIXO, ROSCA FEMEA, METALICA, COM ANEL DESLIZANTE, DN 20 MM X 3/4", PARA TUBO PEX PARA INST. AGUA QUENTE/FRIA                                                                                                                                                                                                                                                                                                                                                                           </v>
          </cell>
          <cell r="C1346" t="str">
            <v xml:space="preserve">UN    </v>
          </cell>
          <cell r="D1346">
            <v>10.09</v>
          </cell>
        </row>
        <row r="1347">
          <cell r="A1347">
            <v>38850</v>
          </cell>
          <cell r="B1347" t="str">
            <v xml:space="preserve">CONECTOR/ADAPTADOR FIXO, ROSCA FEMEA, METALICA, COM ANEL DESLIZANTE, DN 25 MM X 1", PARA TUBO PEX PARA INST. AGUA QUENTE/FRIA                                                                                                                                                                                                                                                                                                                                                                             </v>
          </cell>
          <cell r="C1347" t="str">
            <v xml:space="preserve">UN    </v>
          </cell>
          <cell r="D1347">
            <v>18.23</v>
          </cell>
        </row>
        <row r="1348">
          <cell r="A1348">
            <v>38848</v>
          </cell>
          <cell r="B1348" t="str">
            <v xml:space="preserve">CONECTOR/ADAPTADOR FIXO, ROSCA FEMEA, METALICA, COM ANEL DESLIZANTE, DN 25 MM X 3/4", PARA TUBO PEX PARA INST. AGUA QUENTE/FRIA                                                                                                                                                                                                                                                                                                                                                                           </v>
          </cell>
          <cell r="C1348" t="str">
            <v xml:space="preserve">UN    </v>
          </cell>
          <cell r="D1348">
            <v>11.95</v>
          </cell>
        </row>
        <row r="1349">
          <cell r="A1349">
            <v>38851</v>
          </cell>
          <cell r="B1349" t="str">
            <v xml:space="preserve">CONECTOR/ADAPTADOR FIXO, ROSCA FEMEA, METALICA, COM ANEL DESLIZANTE, DN 32 MM X 1", PARA TUBO PEX PARA INST. AGUA QUENTE/FRIA                                                                                                                                                                                                                                                                                                                                                                             </v>
          </cell>
          <cell r="C1349" t="str">
            <v xml:space="preserve">UN    </v>
          </cell>
          <cell r="D1349">
            <v>20.61</v>
          </cell>
        </row>
        <row r="1350">
          <cell r="A1350">
            <v>38854</v>
          </cell>
          <cell r="B1350" t="str">
            <v xml:space="preserve">CONECTOR/ADAPTADOR MOVEL, ROSCA FEMEA, METALICA, COM ANEL DESLIZANTE, DN 16 MM X 3/4", PARA TUBO PEX PARA INST. AGUA QUENTE/FRIA                                                                                                                                                                                                                                                                                                                                                                          </v>
          </cell>
          <cell r="C1350" t="str">
            <v xml:space="preserve">UN    </v>
          </cell>
          <cell r="D1350">
            <v>8.9499999999999993</v>
          </cell>
        </row>
        <row r="1351">
          <cell r="A1351">
            <v>44247</v>
          </cell>
          <cell r="B1351" t="str">
            <v xml:space="preserve">CONECTOR, CPVC, SOLDAVEL, 114 MM X 4", PARA AGUA QUENTE                                                                                                                                                                                                                                                                                                                                                                                                                                                   </v>
          </cell>
          <cell r="C1351" t="str">
            <v xml:space="preserve">UN    </v>
          </cell>
          <cell r="D1351">
            <v>1523.69</v>
          </cell>
        </row>
        <row r="1352">
          <cell r="A1352">
            <v>38005</v>
          </cell>
          <cell r="B1352" t="str">
            <v xml:space="preserve">CONECTOR, CPVC, SOLDAVEL, 15 MM X 1/2", PARA AGUA QUENTE                                                                                                                                                                                                                                                                                                                                                                                                                                                  </v>
          </cell>
          <cell r="C1352" t="str">
            <v xml:space="preserve">UN    </v>
          </cell>
          <cell r="D1352">
            <v>18.12</v>
          </cell>
        </row>
        <row r="1353">
          <cell r="A1353">
            <v>38006</v>
          </cell>
          <cell r="B1353" t="str">
            <v xml:space="preserve">CONECTOR, CPVC, SOLDAVEL, 22 MM X 1/2", PARA AGUA QUENTE                                                                                                                                                                                                                                                                                                                                                                                                                                                  </v>
          </cell>
          <cell r="C1353" t="str">
            <v xml:space="preserve">UN    </v>
          </cell>
          <cell r="D1353">
            <v>24.07</v>
          </cell>
        </row>
        <row r="1354">
          <cell r="A1354">
            <v>38428</v>
          </cell>
          <cell r="B1354" t="str">
            <v xml:space="preserve">CONECTOR, CPVC, SOLDAVEL, 22 MM X 3/4", PARA AGUA QUENTE                                                                                                                                                                                                                                                                                                                                                                                                                                                  </v>
          </cell>
          <cell r="C1354" t="str">
            <v xml:space="preserve">UN    </v>
          </cell>
          <cell r="D1354">
            <v>21.56</v>
          </cell>
        </row>
        <row r="1355">
          <cell r="A1355">
            <v>38007</v>
          </cell>
          <cell r="B1355" t="str">
            <v xml:space="preserve">CONECTOR, CPVC, SOLDAVEL, 28 MM X 1", PARA AGUA QUENTE                                                                                                                                                                                                                                                                                                                                                                                                                                                    </v>
          </cell>
          <cell r="C1355" t="str">
            <v xml:space="preserve">UN    </v>
          </cell>
          <cell r="D1355">
            <v>27.78</v>
          </cell>
        </row>
        <row r="1356">
          <cell r="A1356">
            <v>38008</v>
          </cell>
          <cell r="B1356" t="str">
            <v xml:space="preserve">CONECTOR, CPVC, SOLDAVEL, 35 MM X 1 1/4", PARA AGUA QUENTE                                                                                                                                                                                                                                                                                                                                                                                                                                                </v>
          </cell>
          <cell r="C1356" t="str">
            <v xml:space="preserve">UN    </v>
          </cell>
          <cell r="D1356">
            <v>44.45</v>
          </cell>
        </row>
        <row r="1357">
          <cell r="A1357">
            <v>38009</v>
          </cell>
          <cell r="B1357" t="str">
            <v xml:space="preserve">CONECTOR, CPVC, SOLDAVEL, 42 MM X 1 1/2", PARA AGUA QUENTE                                                                                                                                                                                                                                                                                                                                                                                                                                                </v>
          </cell>
          <cell r="C1357" t="str">
            <v xml:space="preserve">UN    </v>
          </cell>
          <cell r="D1357">
            <v>54.41</v>
          </cell>
        </row>
        <row r="1358">
          <cell r="A1358">
            <v>44248</v>
          </cell>
          <cell r="B1358" t="str">
            <v xml:space="preserve">CONECTOR, CPVC, SOLDAVEL, 54 MM X 2", PARA AGUA QUENTE                                                                                                                                                                                                                                                                                                                                                                                                                                                    </v>
          </cell>
          <cell r="C1358" t="str">
            <v xml:space="preserve">UN    </v>
          </cell>
          <cell r="D1358">
            <v>88.7</v>
          </cell>
        </row>
        <row r="1359">
          <cell r="A1359">
            <v>44249</v>
          </cell>
          <cell r="B1359" t="str">
            <v xml:space="preserve">CONECTOR, CPVC, SOLDAVEL, 73 MM X 2 1/2", PARA AGUA QUENTE                                                                                                                                                                                                                                                                                                                                                                                                                                                </v>
          </cell>
          <cell r="C1359" t="str">
            <v xml:space="preserve">UN    </v>
          </cell>
          <cell r="D1359">
            <v>342.2</v>
          </cell>
        </row>
        <row r="1360">
          <cell r="A1360">
            <v>44250</v>
          </cell>
          <cell r="B1360" t="str">
            <v xml:space="preserve">CONECTOR, CPVC, SOLDAVEL, 89 MM X 3", PARA AGUA QUENTE                                                                                                                                                                                                                                                                                                                                                                                                                                                    </v>
          </cell>
          <cell r="C1360" t="str">
            <v xml:space="preserve">UN    </v>
          </cell>
          <cell r="D1360">
            <v>496.95</v>
          </cell>
        </row>
        <row r="1361">
          <cell r="A1361">
            <v>3104</v>
          </cell>
          <cell r="B1361" t="str">
            <v xml:space="preserve">CONJ. DE FERRAGENS PARA PORTA DE VIDRO TEMPERADO, EM ZAMAC CROMADO, CONTEMPLANDO DOBRADICA INF., DOBRADICA SUP., PIVO PARA DOBRADICA INF., PIVO PARA DOBRADICA SUP., FECHADURA CENTRAL EM ZAMC. CROMADO, CONTRA FECHADURA DE PRESSAO                                                                                                                                                                                                                                                                      </v>
          </cell>
          <cell r="C1361" t="str">
            <v xml:space="preserve">CJ    </v>
          </cell>
          <cell r="D1361">
            <v>149.81</v>
          </cell>
        </row>
        <row r="1362">
          <cell r="A1362">
            <v>1607</v>
          </cell>
          <cell r="B1362" t="str">
            <v xml:space="preserve">CONJUNTO ARRUELAS DE VEDACAO 5/16" PARA TELHA FIBROCIMENTO (UMA ARRUELA METALICA E UMA ARRUELA PVC - CONICAS)                                                                                                                                                                                                                                                                                                                                                                                             </v>
          </cell>
          <cell r="C1362" t="str">
            <v xml:space="preserve">CJ    </v>
          </cell>
          <cell r="D1362">
            <v>0.19</v>
          </cell>
        </row>
        <row r="1363">
          <cell r="A1363">
            <v>38169</v>
          </cell>
          <cell r="B1363" t="str">
            <v xml:space="preserve">CONJUNTO DE FERRAGENS PIVO, PARA PORTA PIVOTANTE DE ATE 100 KG, REGULAVEL COM ESFERA , CROMADO - SUPERIOR E INFERIOR - COMPLETO                                                                                                                                                                                                                                                                                                                                                                           </v>
          </cell>
          <cell r="C1363" t="str">
            <v xml:space="preserve">CJ    </v>
          </cell>
          <cell r="D1363">
            <v>78.73</v>
          </cell>
        </row>
        <row r="1364">
          <cell r="A1364">
            <v>6142</v>
          </cell>
          <cell r="B1364" t="str">
            <v xml:space="preserve">CONJUNTO DE LIGACAO AJUSTAVEL, PARA VASO / BACIA SANITARIA , EM PLASTICO BRANCO, COM TUBO, CANOPLA E ESPUDE                                                                                                                                                                                                                                                                                                                                                                                               </v>
          </cell>
          <cell r="C1364" t="str">
            <v xml:space="preserve">UN    </v>
          </cell>
          <cell r="D1364">
            <v>9.06</v>
          </cell>
        </row>
        <row r="1365">
          <cell r="A1365">
            <v>11686</v>
          </cell>
          <cell r="B1365" t="str">
            <v xml:space="preserve">CONJUNTO DE LIGACAO PARA VASO / BACIA SANITARIA, EM PLASTICO BRANCO, COM TUBO, CANOPLA E ANEL DE EXPANSAO (TUBO 1.1/2" X 20 CM)                                                                                                                                                                                                                                                                                                                                                                           </v>
          </cell>
          <cell r="C1365" t="str">
            <v xml:space="preserve">UN    </v>
          </cell>
          <cell r="D1365">
            <v>12.58</v>
          </cell>
        </row>
        <row r="1366">
          <cell r="A1366">
            <v>37598</v>
          </cell>
          <cell r="B1366" t="str">
            <v xml:space="preserve">CONJUNTO MONTADO ESTOPIM COM ESPOLETA COMUM NUMERO 8, COM CABECA ACENDEDORA, 1,5 M                                                                                                                                                                                                                                                                                                                                                                                                                        </v>
          </cell>
          <cell r="C1366" t="str">
            <v xml:space="preserve">UN    </v>
          </cell>
          <cell r="D1366">
            <v>38.11</v>
          </cell>
        </row>
        <row r="1367">
          <cell r="A1367">
            <v>25398</v>
          </cell>
          <cell r="B1367" t="str">
            <v xml:space="preserve">CONJUNTO PARA FUTSAL COM PAR DE TRAVES OFICIAIS DE 3,00 X 2,00 M EM TUBO DE ACO GALVANIZADO 3" COM REQUADROS EM TUBO DE 1", PINTURA EM PRIMER COM TINTA ESMALTE SINTETICO E REDES DE POLIETILENO FIO 4 MM                                                                                                                                                                                                                                                                                                 </v>
          </cell>
          <cell r="C1367" t="str">
            <v xml:space="preserve">UN    </v>
          </cell>
          <cell r="D1367">
            <v>4539.57</v>
          </cell>
        </row>
        <row r="1368">
          <cell r="A1368">
            <v>25399</v>
          </cell>
          <cell r="B1368" t="str">
            <v xml:space="preserve">CONJUNTO PARA QUADRA DE  VOLEI COM POSTES EM TUBO DE ACO GALVANIZADO 3", H = *255* CM, PINTURA EM TINTA ESMALTE SINTETICO, REDE DE NYLON COM 2 MM, MALHA 10 X 10 CM E ANTENAS OFICIAIS EM FIBRA DE VIDRO                                                                                                                                                                                                                                                                                                  </v>
          </cell>
          <cell r="C1368" t="str">
            <v xml:space="preserve">UN    </v>
          </cell>
          <cell r="D1368">
            <v>2755.92</v>
          </cell>
        </row>
        <row r="1369">
          <cell r="A1369">
            <v>43440</v>
          </cell>
          <cell r="B1369" t="str">
            <v xml:space="preserve">CONJUNTO PRE-MOLDADO COMPOSTO POR GRELHA (0,99 X 0,45 M), QUADRO (1,10 X 0,52 M) E CANTONEIRA (1,10 X 0,35 M), EM CONCRETO ARMADO, COM FCK DE 21 MPA                                                                                                                                                                                                                                                                                                                                                      </v>
          </cell>
          <cell r="C1369" t="str">
            <v xml:space="preserve">UN    </v>
          </cell>
          <cell r="D1369">
            <v>304.41000000000003</v>
          </cell>
        </row>
        <row r="1370">
          <cell r="A1370">
            <v>10667</v>
          </cell>
          <cell r="B1370" t="str">
            <v xml:space="preserve">CONTAINER ALMOXARIFADO, DE *2,40* X *6,00* M, PADRAO SIMPLES, SEM REVESTIMENTO E SEM DIVISORIAS INTERNOS E SEM SANITARIO, PARA USO EM CANTEIRO DE OBRAS                                                                                                                                                                                                                                                                                                                                                   </v>
          </cell>
          <cell r="C1370" t="str">
            <v xml:space="preserve">UN    </v>
          </cell>
          <cell r="D1370">
            <v>22850</v>
          </cell>
        </row>
        <row r="1371">
          <cell r="A1371">
            <v>1613</v>
          </cell>
          <cell r="B1371" t="str">
            <v xml:space="preserve">CONTATOR TRIPOLAR, CORRENTE DE *110* A, TENSAO NOMINAL DE *500* V, CATEGORIA AC-2 E AC-3                                                                                                                                                                                                                                                                                                                                                                                                                  </v>
          </cell>
          <cell r="C1371" t="str">
            <v xml:space="preserve">UN    </v>
          </cell>
          <cell r="D1371">
            <v>1870.26</v>
          </cell>
        </row>
        <row r="1372">
          <cell r="A1372">
            <v>1626</v>
          </cell>
          <cell r="B1372" t="str">
            <v xml:space="preserve">CONTATOR TRIPOLAR, CORRENTE DE *185* A, TENSAO NOMINAL DE *500* V, CATEGORIA AC-2 E AC-3                                                                                                                                                                                                                                                                                                                                                                                                                  </v>
          </cell>
          <cell r="C1372" t="str">
            <v xml:space="preserve">UN    </v>
          </cell>
          <cell r="D1372">
            <v>2797.2</v>
          </cell>
        </row>
        <row r="1373">
          <cell r="A1373">
            <v>1625</v>
          </cell>
          <cell r="B1373" t="str">
            <v xml:space="preserve">CONTATOR TRIPOLAR, CORRENTE DE *22* A, TENSAO NOMINAL DE *500* V, CATEGORIA AC-2 E AC-3                                                                                                                                                                                                                                                                                                                                                                                                                   </v>
          </cell>
          <cell r="C1373" t="str">
            <v xml:space="preserve">UN    </v>
          </cell>
          <cell r="D1373">
            <v>195.37</v>
          </cell>
        </row>
        <row r="1374">
          <cell r="A1374">
            <v>1622</v>
          </cell>
          <cell r="B1374" t="str">
            <v xml:space="preserve">CONTATOR TRIPOLAR, CORRENTE DE *265* A, TENSAO NOMINAL DE *500* V, CATEGORIA AC-2 E AC-3                                                                                                                                                                                                                                                                                                                                                                                                                  </v>
          </cell>
          <cell r="C1374" t="str">
            <v xml:space="preserve">UN    </v>
          </cell>
          <cell r="D1374">
            <v>6312.14</v>
          </cell>
        </row>
        <row r="1375">
          <cell r="A1375">
            <v>1620</v>
          </cell>
          <cell r="B1375" t="str">
            <v xml:space="preserve">CONTATOR TRIPOLAR, CORRENTE DE *38* A, TENSAO NOMINAL DE *500* V, CATEGORIA AC-2 E AC-3                                                                                                                                                                                                                                                                                                                                                                                                                   </v>
          </cell>
          <cell r="C1375" t="str">
            <v xml:space="preserve">UN    </v>
          </cell>
          <cell r="D1375">
            <v>411.56</v>
          </cell>
        </row>
        <row r="1376">
          <cell r="A1376">
            <v>1629</v>
          </cell>
          <cell r="B1376" t="str">
            <v xml:space="preserve">CONTATOR TRIPOLAR, CORRENTE DE *500* A, TENSAO NOMINAL DE *500* V, CATEGORIA AC-2 E AC-3                                                                                                                                                                                                                                                                                                                                                                                                                  </v>
          </cell>
          <cell r="C1376" t="str">
            <v xml:space="preserve">UN    </v>
          </cell>
          <cell r="D1376">
            <v>15362.26</v>
          </cell>
        </row>
        <row r="1377">
          <cell r="A1377">
            <v>1627</v>
          </cell>
          <cell r="B1377" t="str">
            <v xml:space="preserve">CONTATOR TRIPOLAR, CORRENTE DE *65* A, TENSAO NOMINAL DE *500* V, CATEGORIA AC-2 E AC-3                                                                                                                                                                                                                                                                                                                                                                                                                   </v>
          </cell>
          <cell r="C1377" t="str">
            <v xml:space="preserve">UN    </v>
          </cell>
          <cell r="D1377">
            <v>786.69</v>
          </cell>
        </row>
        <row r="1378">
          <cell r="A1378">
            <v>1623</v>
          </cell>
          <cell r="B1378" t="str">
            <v xml:space="preserve">CONTATOR TRIPOLAR, CORRENTE DE 12 A, TENSAO NOMINAL DE *500* V, CATEGORIA AC-2 E AC-3                                                                                                                                                                                                                                                                                                                                                                                                                     </v>
          </cell>
          <cell r="C1378" t="str">
            <v xml:space="preserve">UN    </v>
          </cell>
          <cell r="D1378">
            <v>159.33000000000001</v>
          </cell>
        </row>
        <row r="1379">
          <cell r="A1379">
            <v>1619</v>
          </cell>
          <cell r="B1379" t="str">
            <v xml:space="preserve">CONTATOR TRIPOLAR, CORRENTE DE 25 A, TENSAO NOMINAL DE *500* V, CATEGORIA AC-2 E AC-3                                                                                                                                                                                                                                                                                                                                                                                                                     </v>
          </cell>
          <cell r="C1379" t="str">
            <v xml:space="preserve">UN    </v>
          </cell>
          <cell r="D1379">
            <v>219.18</v>
          </cell>
        </row>
        <row r="1380">
          <cell r="A1380">
            <v>1630</v>
          </cell>
          <cell r="B1380" t="str">
            <v xml:space="preserve">CONTATOR TRIPOLAR, CORRENTE DE 250 A, TENSAO NOMINAL DE *500* V, PARA ACIONAMENTO DE CAPACITORES                                                                                                                                                                                                                                                                                                                                                                                                          </v>
          </cell>
          <cell r="C1380" t="str">
            <v xml:space="preserve">UN    </v>
          </cell>
          <cell r="D1380">
            <v>4825.76</v>
          </cell>
        </row>
        <row r="1381">
          <cell r="A1381">
            <v>1616</v>
          </cell>
          <cell r="B1381" t="str">
            <v xml:space="preserve">CONTATOR TRIPOLAR, CORRENTE DE 300 A, TENSAO NOMINAL DE *500* V, CATEGORIA AC-2 E AC-3                                                                                                                                                                                                                                                                                                                                                                                                                    </v>
          </cell>
          <cell r="C1381" t="str">
            <v xml:space="preserve">UN    </v>
          </cell>
          <cell r="D1381">
            <v>7422.11</v>
          </cell>
        </row>
        <row r="1382">
          <cell r="A1382">
            <v>1614</v>
          </cell>
          <cell r="B1382" t="str">
            <v xml:space="preserve">CONTATOR TRIPOLAR, CORRENTE DE 32 A, TENSAO NOMINAL DE *500* V, CATEGORIA AC-2 E AC-3                                                                                                                                                                                                                                                                                                                                                                                                                     </v>
          </cell>
          <cell r="C1382" t="str">
            <v xml:space="preserve">UN    </v>
          </cell>
          <cell r="D1382">
            <v>339.22</v>
          </cell>
        </row>
        <row r="1383">
          <cell r="A1383">
            <v>1617</v>
          </cell>
          <cell r="B1383" t="str">
            <v xml:space="preserve">CONTATOR TRIPOLAR, CORRENTE DE 400 A, TENSAO NOMINAL DE *500* V, CATEGORIA AC-2 E AC-3                                                                                                                                                                                                                                                                                                                                                                                                                    </v>
          </cell>
          <cell r="C1383" t="str">
            <v xml:space="preserve">UN    </v>
          </cell>
          <cell r="D1383">
            <v>8860.39</v>
          </cell>
        </row>
        <row r="1384">
          <cell r="A1384">
            <v>1621</v>
          </cell>
          <cell r="B1384" t="str">
            <v xml:space="preserve">CONTATOR TRIPOLAR, CORRENTE DE 45 A, TENSAO NOMINAL DE *500* V, CATEGORIA AC-2 E AC-3                                                                                                                                                                                                                                                                                                                                                                                                                     </v>
          </cell>
          <cell r="C1384" t="str">
            <v xml:space="preserve">UN    </v>
          </cell>
          <cell r="D1384">
            <v>606.67999999999995</v>
          </cell>
        </row>
        <row r="1385">
          <cell r="A1385">
            <v>1624</v>
          </cell>
          <cell r="B1385" t="str">
            <v xml:space="preserve">CONTATOR TRIPOLAR, CORRENTE DE 630 A, TENSAO NOMINAL DE *500* V, CATEGORIA AC-2 E AC-3                                                                                                                                                                                                                                                                                                                                                                                                                    </v>
          </cell>
          <cell r="C1385" t="str">
            <v xml:space="preserve">UN    </v>
          </cell>
          <cell r="D1385">
            <v>21779.279999999999</v>
          </cell>
        </row>
        <row r="1386">
          <cell r="A1386">
            <v>1615</v>
          </cell>
          <cell r="B1386" t="str">
            <v xml:space="preserve">CONTATOR TRIPOLAR, CORRENTE DE 75 A, TENSAO NOMINAL DE *500* V, CATEGORIA AC-2 E AC-3                                                                                                                                                                                                                                                                                                                                                                                                                     </v>
          </cell>
          <cell r="C1386" t="str">
            <v xml:space="preserve">UN    </v>
          </cell>
          <cell r="D1386">
            <v>1139.25</v>
          </cell>
        </row>
        <row r="1387">
          <cell r="A1387">
            <v>1612</v>
          </cell>
          <cell r="B1387" t="str">
            <v xml:space="preserve">CONTATOR TRIPOLAR, CORRENTE DE 9 A, TENSAO NOMINAL DE *500* V, CATEGORIA AC-2 E AC-3                                                                                                                                                                                                                                                                                                                                                                                                                      </v>
          </cell>
          <cell r="C1387" t="str">
            <v xml:space="preserve">UN    </v>
          </cell>
          <cell r="D1387">
            <v>150.05000000000001</v>
          </cell>
        </row>
        <row r="1388">
          <cell r="A1388">
            <v>1618</v>
          </cell>
          <cell r="B1388" t="str">
            <v xml:space="preserve">CONTATOR TRIPOLAR, CORRENTE DE 95 A, TENSAO NOMINAL DE *500* V, CATEGORIA AC-2 E AC-3                                                                                                                                                                                                                                                                                                                                                                                                                     </v>
          </cell>
          <cell r="C1388" t="str">
            <v xml:space="preserve">UN    </v>
          </cell>
          <cell r="D1388">
            <v>1565.5</v>
          </cell>
        </row>
        <row r="1389">
          <cell r="A1389">
            <v>14211</v>
          </cell>
          <cell r="B1389" t="str">
            <v xml:space="preserve">CONTRA-PORCA SEXTAVADA, DIAMETRO NOMINAL 1 3/8", ALTURA 35 MM                                                                                                                                                                                                                                                                                                                                                                                                                                             </v>
          </cell>
          <cell r="C1389" t="str">
            <v xml:space="preserve">UN    </v>
          </cell>
          <cell r="D1389">
            <v>36.42</v>
          </cell>
        </row>
        <row r="1390">
          <cell r="A1390">
            <v>43657</v>
          </cell>
          <cell r="B1390" t="str">
            <v xml:space="preserve">CONTRAMARCO DE ALUMINIO (PERFIL 25) PARA ESQUADRIAS, TIPO CONVENCIONAL / CADEIRINHA, 60 MM (CM-060), INCLUSO CONEXOES, GRAPAS E TRAVAMENTOS                                                                                                                                                                                                                                                                                                                                                               </v>
          </cell>
          <cell r="C1390" t="str">
            <v xml:space="preserve">M     </v>
          </cell>
          <cell r="D1390">
            <v>15.19</v>
          </cell>
        </row>
        <row r="1391">
          <cell r="A1391">
            <v>38200</v>
          </cell>
          <cell r="B1391" t="str">
            <v xml:space="preserve">CORDA DE POLIAMIDA 12 MM TIPO BOMBEIRO, PARA TRABALHO EM ALTURA                                                                                                                                                                                                                                                                                                                                                                                                                                           </v>
          </cell>
          <cell r="C1391" t="str">
            <v xml:space="preserve">100M  </v>
          </cell>
          <cell r="D1391">
            <v>732.01</v>
          </cell>
        </row>
        <row r="1392">
          <cell r="A1392">
            <v>39269</v>
          </cell>
          <cell r="B1392" t="str">
            <v xml:space="preserve">CORDAO DE COBRE, FLEXIVEL, TORCIDO, CLASSE 4 OU 5, ISOLACAO EM PVC/D, 300 V, 2 CONDUTORES DE 0,5 MM2                                                                                                                                                                                                                                                                                                                                                                                                      </v>
          </cell>
          <cell r="C1392" t="str">
            <v xml:space="preserve">M     </v>
          </cell>
          <cell r="D1392">
            <v>1.28</v>
          </cell>
        </row>
        <row r="1393">
          <cell r="A1393">
            <v>11889</v>
          </cell>
          <cell r="B1393" t="str">
            <v xml:space="preserve">CORDAO DE COBRE, FLEXIVEL, TORCIDO, CLASSE 4 OU 5, ISOLACAO EM PVC/D, 300 V, 2 CONDUTORES DE 0,75 MM2                                                                                                                                                                                                                                                                                                                                                                                                     </v>
          </cell>
          <cell r="C1393" t="str">
            <v xml:space="preserve">M     </v>
          </cell>
          <cell r="D1393">
            <v>1.76</v>
          </cell>
        </row>
        <row r="1394">
          <cell r="A1394">
            <v>39270</v>
          </cell>
          <cell r="B1394" t="str">
            <v xml:space="preserve">CORDAO DE COBRE, FLEXIVEL, TORCIDO, CLASSE 4 OU 5, ISOLACAO EM PVC/D, 300 V, 2 CONDUTORES DE 1,0 MM2                                                                                                                                                                                                                                                                                                                                                                                                      </v>
          </cell>
          <cell r="C1394" t="str">
            <v xml:space="preserve">M     </v>
          </cell>
          <cell r="D1394">
            <v>2.29</v>
          </cell>
        </row>
        <row r="1395">
          <cell r="A1395">
            <v>11890</v>
          </cell>
          <cell r="B1395" t="str">
            <v xml:space="preserve">CORDAO DE COBRE, FLEXIVEL, TORCIDO, CLASSE 4 OU 5, ISOLACAO EM PVC/D, 300 V, 2 CONDUTORES DE 1,5 MM2                                                                                                                                                                                                                                                                                                                                                                                                      </v>
          </cell>
          <cell r="C1395" t="str">
            <v xml:space="preserve">M     </v>
          </cell>
          <cell r="D1395">
            <v>3.12</v>
          </cell>
        </row>
        <row r="1396">
          <cell r="A1396">
            <v>11891</v>
          </cell>
          <cell r="B1396" t="str">
            <v xml:space="preserve">CORDAO DE COBRE, FLEXIVEL, TORCIDO, CLASSE 4 OU 5, ISOLACAO EM PVC/D, 300 V, 2 CONDUTORES DE 2,5 MM2                                                                                                                                                                                                                                                                                                                                                                                                      </v>
          </cell>
          <cell r="C1396" t="str">
            <v xml:space="preserve">M     </v>
          </cell>
          <cell r="D1396">
            <v>5.0599999999999996</v>
          </cell>
        </row>
        <row r="1397">
          <cell r="A1397">
            <v>11892</v>
          </cell>
          <cell r="B1397" t="str">
            <v xml:space="preserve">CORDAO DE COBRE, FLEXIVEL, TORCIDO, CLASSE 4 OU 5, ISOLACAO EM PVC/D, 300 V, 2 CONDUTORES DE 4 MM2                                                                                                                                                                                                                                                                                                                                                                                                        </v>
          </cell>
          <cell r="C1397" t="str">
            <v xml:space="preserve">M     </v>
          </cell>
          <cell r="D1397">
            <v>8.27</v>
          </cell>
        </row>
        <row r="1398">
          <cell r="A1398">
            <v>37601</v>
          </cell>
          <cell r="B1398" t="str">
            <v xml:space="preserve">CORDEL DETONANTE, NP 05 G/M                                                                                                                                                                                                                                                                                                                                                                                                                                                                               </v>
          </cell>
          <cell r="C1398" t="str">
            <v xml:space="preserve">M     </v>
          </cell>
          <cell r="D1398">
            <v>8.4700000000000006</v>
          </cell>
        </row>
        <row r="1399">
          <cell r="A1399">
            <v>1634</v>
          </cell>
          <cell r="B1399" t="str">
            <v xml:space="preserve">CORDEL DETONANTE, NP 10 G/M                                                                                                                                                                                                                                                                                                                                                                                                                                                                               </v>
          </cell>
          <cell r="C1399" t="str">
            <v xml:space="preserve">M     </v>
          </cell>
          <cell r="D1399">
            <v>8.75</v>
          </cell>
        </row>
        <row r="1400">
          <cell r="A1400">
            <v>5086</v>
          </cell>
          <cell r="B1400" t="str">
            <v xml:space="preserve">CORRENTE DE ELO CURTO COMUM, SOLDADA, GALVANIZADA, ESPESSURA DO ELO = 1/2" (12,5 MM)                                                                                                                                                                                                                                                                                                                                                                                                                      </v>
          </cell>
          <cell r="C1400" t="str">
            <v xml:space="preserve">KG    </v>
          </cell>
          <cell r="D1400">
            <v>32.590000000000003</v>
          </cell>
        </row>
        <row r="1401">
          <cell r="A1401">
            <v>11280</v>
          </cell>
          <cell r="B1401" t="str">
            <v xml:space="preserve">CORTADEIRA DE PISO DE CONCRETO E ASFALTO, PARA DISCO PADRAO DE DIAMETRO 350 MM (14") OU 450 MM (18") , MOTOR A GASOLINA, POTENCIA 13 HP, SEM DISCO                                                                                                                                                                                                                                                                                                                                                        </v>
          </cell>
          <cell r="C1401" t="str">
            <v xml:space="preserve">UN    </v>
          </cell>
          <cell r="D1401">
            <v>12156.31</v>
          </cell>
        </row>
        <row r="1402">
          <cell r="A1402">
            <v>40519</v>
          </cell>
          <cell r="B1402" t="str">
            <v xml:space="preserve">CORTADEIRA HIDRAULICA DE VERGALHAO, PARA ACO DE DIAMETRO ATE 50 MM, MOTOR ELETRICO TRIFASICO, POTENCIA DE 5,5 HP A 7,5 HP                                                                                                                                                                                                                                                                                                                                                                                 </v>
          </cell>
          <cell r="C1402" t="str">
            <v xml:space="preserve">UN    </v>
          </cell>
          <cell r="D1402">
            <v>100212.47</v>
          </cell>
        </row>
        <row r="1403">
          <cell r="A1403">
            <v>39869</v>
          </cell>
          <cell r="B1403" t="str">
            <v xml:space="preserve">COTOVELO BRONZE/LATAO (REF 707-3) SEM ANEL DE SOLDA, BOLSA X ROSCA F, 15MM X 1/2"                                                                                                                                                                                                                                                                                                                                                                                                                         </v>
          </cell>
          <cell r="C1403" t="str">
            <v xml:space="preserve">UN    </v>
          </cell>
          <cell r="D1403">
            <v>12.99</v>
          </cell>
        </row>
        <row r="1404">
          <cell r="A1404">
            <v>39870</v>
          </cell>
          <cell r="B1404" t="str">
            <v xml:space="preserve">COTOVELO BRONZE/LATAO (REF 707-3) SEM ANEL DE SOLDA, BOLSA X ROSCA F, 22MM X 1/2"                                                                                                                                                                                                                                                                                                                                                                                                                         </v>
          </cell>
          <cell r="C1404" t="str">
            <v xml:space="preserve">UN    </v>
          </cell>
          <cell r="D1404">
            <v>19.88</v>
          </cell>
        </row>
        <row r="1405">
          <cell r="A1405">
            <v>39871</v>
          </cell>
          <cell r="B1405" t="str">
            <v xml:space="preserve">COTOVELO BRONZE/LATAO (REF 707-3) SEM ANEL DE SOLDA, BOLSA X ROSCA F, 22MM X 3/4"                                                                                                                                                                                                                                                                                                                                                                                                                         </v>
          </cell>
          <cell r="C1405" t="str">
            <v xml:space="preserve">UN    </v>
          </cell>
          <cell r="D1405">
            <v>22.28</v>
          </cell>
        </row>
        <row r="1406">
          <cell r="A1406">
            <v>12722</v>
          </cell>
          <cell r="B1406" t="str">
            <v xml:space="preserve">COTOVELO DE COBRE 90 GRAUS (REF 607) SEM ANEL DE SOLDA, BOLSA X BOLSA, 104 MM                                                                                                                                                                                                                                                                                                                                                                                                                             </v>
          </cell>
          <cell r="C1406" t="str">
            <v xml:space="preserve">UN    </v>
          </cell>
          <cell r="D1406">
            <v>745.61</v>
          </cell>
        </row>
        <row r="1407">
          <cell r="A1407">
            <v>12714</v>
          </cell>
          <cell r="B1407" t="str">
            <v xml:space="preserve">COTOVELO DE COBRE 90 GRAUS (REF 607) SEM ANEL DE SOLDA, BOLSA X BOLSA, 15 MM                                                                                                                                                                                                                                                                                                                                                                                                                              </v>
          </cell>
          <cell r="C1407" t="str">
            <v xml:space="preserve">UN    </v>
          </cell>
          <cell r="D1407">
            <v>4.87</v>
          </cell>
        </row>
        <row r="1408">
          <cell r="A1408">
            <v>12715</v>
          </cell>
          <cell r="B1408" t="str">
            <v xml:space="preserve">COTOVELO DE COBRE 90 GRAUS (REF 607) SEM ANEL DE SOLDA, BOLSA X BOLSA, 22 MM                                                                                                                                                                                                                                                                                                                                                                                                                              </v>
          </cell>
          <cell r="C1408" t="str">
            <v xml:space="preserve">UN    </v>
          </cell>
          <cell r="D1408">
            <v>10.99</v>
          </cell>
        </row>
        <row r="1409">
          <cell r="A1409">
            <v>12716</v>
          </cell>
          <cell r="B1409" t="str">
            <v xml:space="preserve">COTOVELO DE COBRE 90 GRAUS (REF 607) SEM ANEL DE SOLDA, BOLSA X BOLSA, 28 MM                                                                                                                                                                                                                                                                                                                                                                                                                              </v>
          </cell>
          <cell r="C1409" t="str">
            <v xml:space="preserve">UN    </v>
          </cell>
          <cell r="D1409">
            <v>18.87</v>
          </cell>
        </row>
        <row r="1410">
          <cell r="A1410">
            <v>12717</v>
          </cell>
          <cell r="B1410" t="str">
            <v xml:space="preserve">COTOVELO DE COBRE 90 GRAUS (REF 607) SEM ANEL DE SOLDA, BOLSA X BOLSA, 35 MM                                                                                                                                                                                                                                                                                                                                                                                                                              </v>
          </cell>
          <cell r="C1410" t="str">
            <v xml:space="preserve">UN    </v>
          </cell>
          <cell r="D1410">
            <v>37.090000000000003</v>
          </cell>
        </row>
        <row r="1411">
          <cell r="A1411">
            <v>12718</v>
          </cell>
          <cell r="B1411" t="str">
            <v xml:space="preserve">COTOVELO DE COBRE 90 GRAUS (REF 607) SEM ANEL DE SOLDA, BOLSA X BOLSA, 42 MM                                                                                                                                                                                                                                                                                                                                                                                                                              </v>
          </cell>
          <cell r="C1411" t="str">
            <v xml:space="preserve">UN    </v>
          </cell>
          <cell r="D1411">
            <v>56.93</v>
          </cell>
        </row>
        <row r="1412">
          <cell r="A1412">
            <v>12719</v>
          </cell>
          <cell r="B1412" t="str">
            <v xml:space="preserve">COTOVELO DE COBRE 90 GRAUS (REF 607) SEM ANEL DE SOLDA, BOLSA X BOLSA, 54 MM                                                                                                                                                                                                                                                                                                                                                                                                                              </v>
          </cell>
          <cell r="C1412" t="str">
            <v xml:space="preserve">UN    </v>
          </cell>
          <cell r="D1412">
            <v>90.37</v>
          </cell>
        </row>
        <row r="1413">
          <cell r="A1413">
            <v>12720</v>
          </cell>
          <cell r="B1413" t="str">
            <v xml:space="preserve">COTOVELO DE COBRE 90 GRAUS (REF 607) SEM ANEL DE SOLDA, BOLSA X BOLSA, 66 MM                                                                                                                                                                                                                                                                                                                                                                                                                              </v>
          </cell>
          <cell r="C1413" t="str">
            <v xml:space="preserve">UN    </v>
          </cell>
          <cell r="D1413">
            <v>314.67</v>
          </cell>
        </row>
        <row r="1414">
          <cell r="A1414">
            <v>12721</v>
          </cell>
          <cell r="B1414" t="str">
            <v xml:space="preserve">COTOVELO DE COBRE 90 GRAUS (REF 607) SEM ANEL DE SOLDA, BOLSA X BOLSA, 79 MM                                                                                                                                                                                                                                                                                                                                                                                                                              </v>
          </cell>
          <cell r="C1414" t="str">
            <v xml:space="preserve">UN    </v>
          </cell>
          <cell r="D1414">
            <v>301.74</v>
          </cell>
        </row>
        <row r="1415">
          <cell r="A1415">
            <v>3468</v>
          </cell>
          <cell r="B1415" t="str">
            <v xml:space="preserve">COTOVELO DE REDUCAO 90 GRAUS DE FERRO GALVANIZADO, COM ROSCA BSP, DE 1 1/2" X 1"                                                                                                                                                                                                                                                                                                                                                                                                                          </v>
          </cell>
          <cell r="C1415" t="str">
            <v xml:space="preserve">UN    </v>
          </cell>
          <cell r="D1415">
            <v>47.39</v>
          </cell>
        </row>
        <row r="1416">
          <cell r="A1416">
            <v>3465</v>
          </cell>
          <cell r="B1416" t="str">
            <v xml:space="preserve">COTOVELO DE REDUCAO 90 GRAUS DE FERRO GALVANIZADO, COM ROSCA BSP, DE 1 1/2" X 3/4"                                                                                                                                                                                                                                                                                                                                                                                                                        </v>
          </cell>
          <cell r="C1416" t="str">
            <v xml:space="preserve">UN    </v>
          </cell>
          <cell r="D1416">
            <v>47.37</v>
          </cell>
        </row>
        <row r="1417">
          <cell r="A1417">
            <v>12403</v>
          </cell>
          <cell r="B1417" t="str">
            <v xml:space="preserve">COTOVELO DE REDUCAO 90 GRAUS DE FERRO GALVANIZADO, COM ROSCA BSP, DE 1 1/4" X 1"                                                                                                                                                                                                                                                                                                                                                                                                                          </v>
          </cell>
          <cell r="C1417" t="str">
            <v xml:space="preserve">UN    </v>
          </cell>
          <cell r="D1417">
            <v>33.76</v>
          </cell>
        </row>
        <row r="1418">
          <cell r="A1418">
            <v>3463</v>
          </cell>
          <cell r="B1418" t="str">
            <v xml:space="preserve">COTOVELO DE REDUCAO 90 GRAUS DE FERRO GALVANIZADO, COM ROSCA BSP, DE 1" X 1/2"                                                                                                                                                                                                                                                                                                                                                                                                                            </v>
          </cell>
          <cell r="C1418" t="str">
            <v xml:space="preserve">UN    </v>
          </cell>
          <cell r="D1418">
            <v>19.73</v>
          </cell>
        </row>
        <row r="1419">
          <cell r="A1419">
            <v>3464</v>
          </cell>
          <cell r="B1419" t="str">
            <v xml:space="preserve">COTOVELO DE REDUCAO 90 GRAUS DE FERRO GALVANIZADO, COM ROSCA BSP, DE 1" X 3/4"                                                                                                                                                                                                                                                                                                                                                                                                                            </v>
          </cell>
          <cell r="C1419" t="str">
            <v xml:space="preserve">UN    </v>
          </cell>
          <cell r="D1419">
            <v>19.73</v>
          </cell>
        </row>
        <row r="1420">
          <cell r="A1420">
            <v>3466</v>
          </cell>
          <cell r="B1420" t="str">
            <v xml:space="preserve">COTOVELO DE REDUCAO 90 GRAUS DE FERRO GALVANIZADO, COM ROSCA BSP, DE 2 1/2" X 2"                                                                                                                                                                                                                                                                                                                                                                                                                          </v>
          </cell>
          <cell r="C1420" t="str">
            <v xml:space="preserve">UN    </v>
          </cell>
          <cell r="D1420">
            <v>120.31</v>
          </cell>
        </row>
        <row r="1421">
          <cell r="A1421">
            <v>3467</v>
          </cell>
          <cell r="B1421" t="str">
            <v xml:space="preserve">COTOVELO DE REDUCAO 90 GRAUS DE FERRO GALVANIZADO, COM ROSCA BSP, DE 2" X 1 1/2"                                                                                                                                                                                                                                                                                                                                                                                                                          </v>
          </cell>
          <cell r="C1421" t="str">
            <v xml:space="preserve">UN    </v>
          </cell>
          <cell r="D1421">
            <v>67.95</v>
          </cell>
        </row>
        <row r="1422">
          <cell r="A1422">
            <v>3462</v>
          </cell>
          <cell r="B1422" t="str">
            <v xml:space="preserve">COTOVELO DE REDUCAO 90 GRAUS DE FERRO GALVANIZADO, COM ROSCA BSP, DE 3/4" X 1/2"                                                                                                                                                                                                                                                                                                                                                                                                                          </v>
          </cell>
          <cell r="C1422" t="str">
            <v xml:space="preserve">UN    </v>
          </cell>
          <cell r="D1422">
            <v>13.01</v>
          </cell>
        </row>
        <row r="1423">
          <cell r="A1423">
            <v>3446</v>
          </cell>
          <cell r="B1423" t="str">
            <v xml:space="preserve">COTOVELO 45 GRAUS DE FERRO GALVANIZADO, COM ROSCA BSP, DE 1 1/2"                                                                                                                                                                                                                                                                                                                                                                                                                                          </v>
          </cell>
          <cell r="C1423" t="str">
            <v xml:space="preserve">UN    </v>
          </cell>
          <cell r="D1423">
            <v>40.06</v>
          </cell>
        </row>
        <row r="1424">
          <cell r="A1424">
            <v>3445</v>
          </cell>
          <cell r="B1424" t="str">
            <v xml:space="preserve">COTOVELO 45 GRAUS DE FERRO GALVANIZADO, COM ROSCA BSP, DE 1 1/4"                                                                                                                                                                                                                                                                                                                                                                                                                                          </v>
          </cell>
          <cell r="C1424" t="str">
            <v xml:space="preserve">UN    </v>
          </cell>
          <cell r="D1424">
            <v>32.700000000000003</v>
          </cell>
        </row>
        <row r="1425">
          <cell r="A1425">
            <v>3441</v>
          </cell>
          <cell r="B1425" t="str">
            <v xml:space="preserve">COTOVELO 45 GRAUS DE FERRO GALVANIZADO, COM ROSCA BSP, DE 1/2"                                                                                                                                                                                                                                                                                                                                                                                                                                            </v>
          </cell>
          <cell r="C1425" t="str">
            <v xml:space="preserve">UN    </v>
          </cell>
          <cell r="D1425">
            <v>9.23</v>
          </cell>
        </row>
        <row r="1426">
          <cell r="A1426">
            <v>3444</v>
          </cell>
          <cell r="B1426" t="str">
            <v xml:space="preserve">COTOVELO 45 GRAUS DE FERRO GALVANIZADO, COM ROSCA BSP, DE 1"                                                                                                                                                                                                                                                                                                                                                                                                                                              </v>
          </cell>
          <cell r="C1426" t="str">
            <v xml:space="preserve">UN    </v>
          </cell>
          <cell r="D1426">
            <v>20.13</v>
          </cell>
        </row>
        <row r="1427">
          <cell r="A1427">
            <v>12402</v>
          </cell>
          <cell r="B1427" t="str">
            <v xml:space="preserve">COTOVELO 45 GRAUS DE FERRO GALVANIZADO, COM ROSCA BSP, DE 2 1/2"                                                                                                                                                                                                                                                                                                                                                                                                                                          </v>
          </cell>
          <cell r="C1427" t="str">
            <v xml:space="preserve">UN    </v>
          </cell>
          <cell r="D1427">
            <v>112.6</v>
          </cell>
        </row>
        <row r="1428">
          <cell r="A1428">
            <v>3447</v>
          </cell>
          <cell r="B1428" t="str">
            <v xml:space="preserve">COTOVELO 45 GRAUS DE FERRO GALVANIZADO, COM ROSCA BSP, DE 2"                                                                                                                                                                                                                                                                                                                                                                                                                                              </v>
          </cell>
          <cell r="C1428" t="str">
            <v xml:space="preserve">UN    </v>
          </cell>
          <cell r="D1428">
            <v>58.25</v>
          </cell>
        </row>
        <row r="1429">
          <cell r="A1429">
            <v>3442</v>
          </cell>
          <cell r="B1429" t="str">
            <v xml:space="preserve">COTOVELO 45 GRAUS DE FERRO GALVANIZADO, COM ROSCA BSP, DE 3/4"                                                                                                                                                                                                                                                                                                                                                                                                                                            </v>
          </cell>
          <cell r="C1429" t="str">
            <v xml:space="preserve">UN    </v>
          </cell>
          <cell r="D1429">
            <v>13.8</v>
          </cell>
        </row>
        <row r="1430">
          <cell r="A1430">
            <v>3448</v>
          </cell>
          <cell r="B1430" t="str">
            <v xml:space="preserve">COTOVELO 45 GRAUS DE FERRO GALVANIZADO, COM ROSCA BSP, DE 3"                                                                                                                                                                                                                                                                                                                                                                                                                                              </v>
          </cell>
          <cell r="C1430" t="str">
            <v xml:space="preserve">UN    </v>
          </cell>
          <cell r="D1430">
            <v>164.62</v>
          </cell>
        </row>
        <row r="1431">
          <cell r="A1431">
            <v>3449</v>
          </cell>
          <cell r="B1431" t="str">
            <v xml:space="preserve">COTOVELO 45 GRAUS DE FERRO GALVANIZADO, COM ROSCA BSP, DE 4"                                                                                                                                                                                                                                                                                                                                                                                                                                              </v>
          </cell>
          <cell r="C1431" t="str">
            <v xml:space="preserve">UN    </v>
          </cell>
          <cell r="D1431">
            <v>288.45</v>
          </cell>
        </row>
        <row r="1432">
          <cell r="A1432">
            <v>37438</v>
          </cell>
          <cell r="B1432" t="str">
            <v xml:space="preserve">COTOVELO 45 GRAUS, PEAD PE 100, DE 125 MM, PARA ELETROFUSAO                                                                                                                                                                                                                                                                                                                                                                                                                                               </v>
          </cell>
          <cell r="C1432" t="str">
            <v xml:space="preserve">UN    </v>
          </cell>
          <cell r="D1432">
            <v>232.23</v>
          </cell>
        </row>
        <row r="1433">
          <cell r="A1433">
            <v>37439</v>
          </cell>
          <cell r="B1433" t="str">
            <v xml:space="preserve">COTOVELO 45 GRAUS, PEAD PE 100, DE 200 MM, PARA ELETROFUSAO                                                                                                                                                                                                                                                                                                                                                                                                                                               </v>
          </cell>
          <cell r="C1433" t="str">
            <v xml:space="preserve">UN    </v>
          </cell>
          <cell r="D1433">
            <v>1518.32</v>
          </cell>
        </row>
        <row r="1434">
          <cell r="A1434">
            <v>37435</v>
          </cell>
          <cell r="B1434" t="str">
            <v xml:space="preserve">COTOVELO 45 GRAUS, PEAD PE 100, DE 32 MM, PARA ELETROFUSAO                                                                                                                                                                                                                                                                                                                                                                                                                                                </v>
          </cell>
          <cell r="C1434" t="str">
            <v xml:space="preserve">UN    </v>
          </cell>
          <cell r="D1434">
            <v>27.29</v>
          </cell>
        </row>
        <row r="1435">
          <cell r="A1435">
            <v>37436</v>
          </cell>
          <cell r="B1435" t="str">
            <v xml:space="preserve">COTOVELO 45 GRAUS, PEAD PE 100, DE 40 MM, PARA ELETROFUSAO                                                                                                                                                                                                                                                                                                                                                                                                                                                </v>
          </cell>
          <cell r="C1435" t="str">
            <v xml:space="preserve">UN    </v>
          </cell>
          <cell r="D1435">
            <v>32.21</v>
          </cell>
        </row>
        <row r="1436">
          <cell r="A1436">
            <v>37437</v>
          </cell>
          <cell r="B1436" t="str">
            <v xml:space="preserve">COTOVELO 45 GRAUS, PEAD PE 100, DE 63 MM, PARA ELETROFUSAO                                                                                                                                                                                                                                                                                                                                                                                                                                                </v>
          </cell>
          <cell r="C1436" t="str">
            <v xml:space="preserve">UN    </v>
          </cell>
          <cell r="D1436">
            <v>46.58</v>
          </cell>
        </row>
        <row r="1437">
          <cell r="A1437">
            <v>3473</v>
          </cell>
          <cell r="B1437" t="str">
            <v xml:space="preserve">COTOVELO 90 GRAUS DE FERRO GALVANIZADO, COM ROSCA BSP MACHO/FEMEA, DE 1 1/2"                                                                                                                                                                                                                                                                                                                                                                                                                              </v>
          </cell>
          <cell r="C1437" t="str">
            <v xml:space="preserve">UN    </v>
          </cell>
          <cell r="D1437">
            <v>45.29</v>
          </cell>
        </row>
        <row r="1438">
          <cell r="A1438">
            <v>3474</v>
          </cell>
          <cell r="B1438" t="str">
            <v xml:space="preserve">COTOVELO 90 GRAUS DE FERRO GALVANIZADO, COM ROSCA BSP MACHO/FEMEA, DE 1 1/4"                                                                                                                                                                                                                                                                                                                                                                                                                              </v>
          </cell>
          <cell r="C1438" t="str">
            <v xml:space="preserve">UN    </v>
          </cell>
          <cell r="D1438">
            <v>37.33</v>
          </cell>
        </row>
        <row r="1439">
          <cell r="A1439">
            <v>3450</v>
          </cell>
          <cell r="B1439" t="str">
            <v xml:space="preserve">COTOVELO 90 GRAUS DE FERRO GALVANIZADO, COM ROSCA BSP MACHO/FEMEA, DE 1/2"                                                                                                                                                                                                                                                                                                                                                                                                                                </v>
          </cell>
          <cell r="C1439" t="str">
            <v xml:space="preserve">UN    </v>
          </cell>
          <cell r="D1439">
            <v>10.82</v>
          </cell>
        </row>
        <row r="1440">
          <cell r="A1440">
            <v>3443</v>
          </cell>
          <cell r="B1440" t="str">
            <v xml:space="preserve">COTOVELO 90 GRAUS DE FERRO GALVANIZADO, COM ROSCA BSP MACHO/FEMEA, DE 1"                                                                                                                                                                                                                                                                                                                                                                                                                                  </v>
          </cell>
          <cell r="C1440" t="str">
            <v xml:space="preserve">UN    </v>
          </cell>
          <cell r="D1440">
            <v>23.22</v>
          </cell>
        </row>
        <row r="1441">
          <cell r="A1441">
            <v>3453</v>
          </cell>
          <cell r="B1441" t="str">
            <v xml:space="preserve">COTOVELO 90 GRAUS DE FERRO GALVANIZADO, COM ROSCA BSP MACHO/FEMEA, DE 2 1/2"                                                                                                                                                                                                                                                                                                                                                                                                                              </v>
          </cell>
          <cell r="C1441" t="str">
            <v xml:space="preserve">UN    </v>
          </cell>
          <cell r="D1441">
            <v>132.19999999999999</v>
          </cell>
        </row>
        <row r="1442">
          <cell r="A1442">
            <v>3452</v>
          </cell>
          <cell r="B1442" t="str">
            <v xml:space="preserve">COTOVELO 90 GRAUS DE FERRO GALVANIZADO, COM ROSCA BSP MACHO/FEMEA, DE 2"                                                                                                                                                                                                                                                                                                                                                                                                                                  </v>
          </cell>
          <cell r="C1442" t="str">
            <v xml:space="preserve">UN    </v>
          </cell>
          <cell r="D1442">
            <v>65.25</v>
          </cell>
        </row>
        <row r="1443">
          <cell r="A1443">
            <v>3451</v>
          </cell>
          <cell r="B1443" t="str">
            <v xml:space="preserve">COTOVELO 90 GRAUS DE FERRO GALVANIZADO, COM ROSCA BSP MACHO/FEMEA, DE 3/4"                                                                                                                                                                                                                                                                                                                                                                                                                                </v>
          </cell>
          <cell r="C1443" t="str">
            <v xml:space="preserve">UN    </v>
          </cell>
          <cell r="D1443">
            <v>12.94</v>
          </cell>
        </row>
        <row r="1444">
          <cell r="A1444">
            <v>3454</v>
          </cell>
          <cell r="B1444" t="str">
            <v xml:space="preserve">COTOVELO 90 GRAUS DE FERRO GALVANIZADO, COM ROSCA BSP MACHO/FEMEA, DE 3"                                                                                                                                                                                                                                                                                                                                                                                                                                  </v>
          </cell>
          <cell r="C1444" t="str">
            <v xml:space="preserve">UN    </v>
          </cell>
          <cell r="D1444">
            <v>201.07</v>
          </cell>
        </row>
        <row r="1445">
          <cell r="A1445">
            <v>3458</v>
          </cell>
          <cell r="B1445" t="str">
            <v xml:space="preserve">COTOVELO 90 GRAUS DE FERRO GALVANIZADO, COM ROSCA BSP, DE 1 1/2"                                                                                                                                                                                                                                                                                                                                                                                                                                          </v>
          </cell>
          <cell r="C1445" t="str">
            <v xml:space="preserve">UN    </v>
          </cell>
          <cell r="D1445">
            <v>36.299999999999997</v>
          </cell>
        </row>
        <row r="1446">
          <cell r="A1446">
            <v>3457</v>
          </cell>
          <cell r="B1446" t="str">
            <v xml:space="preserve">COTOVELO 90 GRAUS DE FERRO GALVANIZADO, COM ROSCA BSP, DE 1 1/4"                                                                                                                                                                                                                                                                                                                                                                                                                                          </v>
          </cell>
          <cell r="C1446" t="str">
            <v xml:space="preserve">UN    </v>
          </cell>
          <cell r="D1446">
            <v>27.25</v>
          </cell>
        </row>
        <row r="1447">
          <cell r="A1447">
            <v>3455</v>
          </cell>
          <cell r="B1447" t="str">
            <v xml:space="preserve">COTOVELO 90 GRAUS DE FERRO GALVANIZADO, COM ROSCA BSP, DE 1/2"                                                                                                                                                                                                                                                                                                                                                                                                                                            </v>
          </cell>
          <cell r="C1447" t="str">
            <v xml:space="preserve">UN    </v>
          </cell>
          <cell r="D1447">
            <v>7.74</v>
          </cell>
        </row>
        <row r="1448">
          <cell r="A1448">
            <v>3472</v>
          </cell>
          <cell r="B1448" t="str">
            <v xml:space="preserve">COTOVELO 90 GRAUS DE FERRO GALVANIZADO, COM ROSCA BSP, DE 1"                                                                                                                                                                                                                                                                                                                                                                                                                                              </v>
          </cell>
          <cell r="C1448" t="str">
            <v xml:space="preserve">UN    </v>
          </cell>
          <cell r="D1448">
            <v>17.39</v>
          </cell>
        </row>
        <row r="1449">
          <cell r="A1449">
            <v>3470</v>
          </cell>
          <cell r="B1449" t="str">
            <v xml:space="preserve">COTOVELO 90 GRAUS DE FERRO GALVANIZADO, COM ROSCA BSP, DE 2 1/2"                                                                                                                                                                                                                                                                                                                                                                                                                                          </v>
          </cell>
          <cell r="C1449" t="str">
            <v xml:space="preserve">UN    </v>
          </cell>
          <cell r="D1449">
            <v>101.37</v>
          </cell>
        </row>
        <row r="1450">
          <cell r="A1450">
            <v>3471</v>
          </cell>
          <cell r="B1450" t="str">
            <v xml:space="preserve">COTOVELO 90 GRAUS DE FERRO GALVANIZADO, COM ROSCA BSP, DE 2"                                                                                                                                                                                                                                                                                                                                                                                                                                              </v>
          </cell>
          <cell r="C1450" t="str">
            <v xml:space="preserve">UN    </v>
          </cell>
          <cell r="D1450">
            <v>55.7</v>
          </cell>
        </row>
        <row r="1451">
          <cell r="A1451">
            <v>3456</v>
          </cell>
          <cell r="B1451" t="str">
            <v xml:space="preserve">COTOVELO 90 GRAUS DE FERRO GALVANIZADO, COM ROSCA BSP, DE 3/4"                                                                                                                                                                                                                                                                                                                                                                                                                                            </v>
          </cell>
          <cell r="C1451" t="str">
            <v xml:space="preserve">UN    </v>
          </cell>
          <cell r="D1451">
            <v>11.58</v>
          </cell>
        </row>
        <row r="1452">
          <cell r="A1452">
            <v>3459</v>
          </cell>
          <cell r="B1452" t="str">
            <v xml:space="preserve">COTOVELO 90 GRAUS DE FERRO GALVANIZADO, COM ROSCA BSP, DE 3"                                                                                                                                                                                                                                                                                                                                                                                                                                              </v>
          </cell>
          <cell r="C1452" t="str">
            <v xml:space="preserve">UN    </v>
          </cell>
          <cell r="D1452">
            <v>142.97999999999999</v>
          </cell>
        </row>
        <row r="1453">
          <cell r="A1453">
            <v>3469</v>
          </cell>
          <cell r="B1453" t="str">
            <v xml:space="preserve">COTOVELO 90 GRAUS DE FERRO GALVANIZADO, COM ROSCA BSP, DE 4"                                                                                                                                                                                                                                                                                                                                                                                                                                              </v>
          </cell>
          <cell r="C1453" t="str">
            <v xml:space="preserve">UN    </v>
          </cell>
          <cell r="D1453">
            <v>271.92</v>
          </cell>
        </row>
        <row r="1454">
          <cell r="A1454">
            <v>3460</v>
          </cell>
          <cell r="B1454" t="str">
            <v xml:space="preserve">COTOVELO 90 GRAUS DE FERRO GALVANIZADO, COM ROSCA BSP, DE 5"                                                                                                                                                                                                                                                                                                                                                                                                                                              </v>
          </cell>
          <cell r="C1454" t="str">
            <v xml:space="preserve">UN    </v>
          </cell>
          <cell r="D1454">
            <v>396.77</v>
          </cell>
        </row>
        <row r="1455">
          <cell r="A1455">
            <v>3461</v>
          </cell>
          <cell r="B1455" t="str">
            <v xml:space="preserve">COTOVELO 90 GRAUS DE FERRO GALVANIZADO, COM ROSCA BSP, DE 6"                                                                                                                                                                                                                                                                                                                                                                                                                                              </v>
          </cell>
          <cell r="C1455" t="str">
            <v xml:space="preserve">UN    </v>
          </cell>
          <cell r="D1455">
            <v>1014.11</v>
          </cell>
        </row>
        <row r="1456">
          <cell r="A1456">
            <v>37433</v>
          </cell>
          <cell r="B1456" t="str">
            <v xml:space="preserve">COTOVELO 90 GRAUS, PEAD PE 100, DE 125 MM, PARA ELETROFUSAO                                                                                                                                                                                                                                                                                                                                                                                                                                               </v>
          </cell>
          <cell r="C1456" t="str">
            <v xml:space="preserve">UN    </v>
          </cell>
          <cell r="D1456">
            <v>232.23</v>
          </cell>
        </row>
        <row r="1457">
          <cell r="A1457">
            <v>37430</v>
          </cell>
          <cell r="B1457" t="str">
            <v xml:space="preserve">COTOVELO 90 GRAUS, PEAD PE 100, DE 20 MM, PARA ELETROFUSAO                                                                                                                                                                                                                                                                                                                                                                                                                                                </v>
          </cell>
          <cell r="C1457" t="str">
            <v xml:space="preserve">UN    </v>
          </cell>
          <cell r="D1457">
            <v>29.1</v>
          </cell>
        </row>
        <row r="1458">
          <cell r="A1458">
            <v>37434</v>
          </cell>
          <cell r="B1458" t="str">
            <v xml:space="preserve">COTOVELO 90 GRAUS, PEAD PE 100, DE 200 MM, PARA ELETROFUSAO                                                                                                                                                                                                                                                                                                                                                                                                                                               </v>
          </cell>
          <cell r="C1458" t="str">
            <v xml:space="preserve">UN    </v>
          </cell>
          <cell r="D1458">
            <v>2165.34</v>
          </cell>
        </row>
        <row r="1459">
          <cell r="A1459">
            <v>37431</v>
          </cell>
          <cell r="B1459" t="str">
            <v xml:space="preserve">COTOVELO 90 GRAUS, PEAD PE 100, DE 32 MM, PARA ELETROFUSAO                                                                                                                                                                                                                                                                                                                                                                                                                                                </v>
          </cell>
          <cell r="C1459" t="str">
            <v xml:space="preserve">UN    </v>
          </cell>
          <cell r="D1459">
            <v>39.479999999999997</v>
          </cell>
        </row>
        <row r="1460">
          <cell r="A1460">
            <v>37432</v>
          </cell>
          <cell r="B1460" t="str">
            <v xml:space="preserve">COTOVELO 90 GRAUS, PEAD PE 100, DE 63 MM, PARA ELETROFUSAO                                                                                                                                                                                                                                                                                                                                                                                                                                                </v>
          </cell>
          <cell r="C1460" t="str">
            <v xml:space="preserve">UN    </v>
          </cell>
          <cell r="D1460">
            <v>72.819999999999993</v>
          </cell>
        </row>
        <row r="1461">
          <cell r="A1461">
            <v>37413</v>
          </cell>
          <cell r="B1461" t="str">
            <v xml:space="preserve">COTOVELO/JOELHO COM ADAPTADOR, 90 GRAUS, EM POLIPROPILENO, PN 16, PARA TUBOS PEAD, 20 MM X 1/2" - LIGACAO PREDIAL DE AGUA                                                                                                                                                                                                                                                                                                                                                                                 </v>
          </cell>
          <cell r="C1461" t="str">
            <v xml:space="preserve">UN    </v>
          </cell>
          <cell r="D1461">
            <v>3.83</v>
          </cell>
        </row>
        <row r="1462">
          <cell r="A1462">
            <v>37414</v>
          </cell>
          <cell r="B1462" t="str">
            <v xml:space="preserve">COTOVELO/JOELHO COM ADAPTADOR, 90 GRAUS, EM POLIPROPILENO, PN 16, PARA TUBOS PEAD, 20 MM X 3/4" - LIGACAO PREDIAL DE AGUA                                                                                                                                                                                                                                                                                                                                                                                 </v>
          </cell>
          <cell r="C1462" t="str">
            <v xml:space="preserve">UN    </v>
          </cell>
          <cell r="D1462">
            <v>4.34</v>
          </cell>
        </row>
        <row r="1463">
          <cell r="A1463">
            <v>37415</v>
          </cell>
          <cell r="B1463" t="str">
            <v xml:space="preserve">COTOVELO/JOELHO COM ADAPTADOR, 90 GRAUS, EM POLIPROPILENO, PN 16, PARA TUBOS PEAD, 32 MM X 1" - LIGACAO PREDIAL DE AGUA                                                                                                                                                                                                                                                                                                                                                                                   </v>
          </cell>
          <cell r="C1463" t="str">
            <v xml:space="preserve">UN    </v>
          </cell>
          <cell r="D1463">
            <v>7.9</v>
          </cell>
        </row>
        <row r="1464">
          <cell r="A1464">
            <v>37416</v>
          </cell>
          <cell r="B1464" t="str">
            <v xml:space="preserve">COTOVELO/JOELHO 90 GRAUS, EM POLIPROPILENO, PN 16, PARA TUBOS PEAD, 20 X 20 MM - LIGACAO PREDIAL DE AGUA                                                                                                                                                                                                                                                                                                                                                                                                  </v>
          </cell>
          <cell r="C1464" t="str">
            <v xml:space="preserve">UN    </v>
          </cell>
          <cell r="D1464">
            <v>3.58</v>
          </cell>
        </row>
        <row r="1465">
          <cell r="A1465">
            <v>37417</v>
          </cell>
          <cell r="B1465" t="str">
            <v xml:space="preserve">COTOVELO/JOELHO 90 GRAUS, EM POLIPROPILENO, PN 16, PARA TUBOS PEAD, 32 X 32 MM - LIGACAO PREDIAL DE AGUA                                                                                                                                                                                                                                                                                                                                                                                                  </v>
          </cell>
          <cell r="C1465" t="str">
            <v xml:space="preserve">UN    </v>
          </cell>
          <cell r="D1465">
            <v>5.15</v>
          </cell>
        </row>
        <row r="1466">
          <cell r="A1466">
            <v>43590</v>
          </cell>
          <cell r="B1466" t="str">
            <v xml:space="preserve">CREMONA RETANGULAR INJETADA LISA COM CHAVE, COM CASTANHA / ALCA, EM LATAO, COM ACABAMENTO CROMADO, DE SOBREPOR / EMBUTIR                                                                                                                                                                                                                                                                                                                                                                                  </v>
          </cell>
          <cell r="C1466" t="str">
            <v xml:space="preserve">UN    </v>
          </cell>
          <cell r="D1466">
            <v>151.52000000000001</v>
          </cell>
        </row>
        <row r="1467">
          <cell r="A1467">
            <v>43589</v>
          </cell>
          <cell r="B1467" t="str">
            <v xml:space="preserve">CREMONA RETANGULAR INJETADA LISA, COM CASTANHA / ALCA, EM LATAO, COM ACABAMENTO CROMADO, DE SOBREPOR / EMBUTIR                                                                                                                                                                                                                                                                                                                                                                                            </v>
          </cell>
          <cell r="C1467" t="str">
            <v xml:space="preserve">UN    </v>
          </cell>
          <cell r="D1467">
            <v>27.41</v>
          </cell>
        </row>
        <row r="1468">
          <cell r="A1468">
            <v>34519</v>
          </cell>
          <cell r="B1468" t="str">
            <v xml:space="preserve">CRUZETA DE CONCRETO LEVE, COMP. 2000 MM SECAO, 90 X 90 MM                                                                                                                                                                                                                                                                                                                                                                                                                                                 </v>
          </cell>
          <cell r="C1468" t="str">
            <v xml:space="preserve">UN    </v>
          </cell>
          <cell r="D1468">
            <v>80.41</v>
          </cell>
        </row>
        <row r="1469">
          <cell r="A1469">
            <v>1649</v>
          </cell>
          <cell r="B1469" t="str">
            <v xml:space="preserve">CRUZETA DE FERRO GALVANIZADO, COM ROSCA BSP, DE 1 1/2"                                                                                                                                                                                                                                                                                                                                                                                                                                                    </v>
          </cell>
          <cell r="C1469" t="str">
            <v xml:space="preserve">UN    </v>
          </cell>
          <cell r="D1469">
            <v>85.61</v>
          </cell>
        </row>
        <row r="1470">
          <cell r="A1470">
            <v>1653</v>
          </cell>
          <cell r="B1470" t="str">
            <v xml:space="preserve">CRUZETA DE FERRO GALVANIZADO, COM ROSCA BSP, DE 1 1/4"                                                                                                                                                                                                                                                                                                                                                                                                                                                    </v>
          </cell>
          <cell r="C1470" t="str">
            <v xml:space="preserve">UN    </v>
          </cell>
          <cell r="D1470">
            <v>67.06</v>
          </cell>
        </row>
        <row r="1471">
          <cell r="A1471">
            <v>1647</v>
          </cell>
          <cell r="B1471" t="str">
            <v xml:space="preserve">CRUZETA DE FERRO GALVANIZADO, COM ROSCA BSP, DE 1/2"                                                                                                                                                                                                                                                                                                                                                                                                                                                      </v>
          </cell>
          <cell r="C1471" t="str">
            <v xml:space="preserve">UN    </v>
          </cell>
          <cell r="D1471">
            <v>24.01</v>
          </cell>
        </row>
        <row r="1472">
          <cell r="A1472">
            <v>1648</v>
          </cell>
          <cell r="B1472" t="str">
            <v xml:space="preserve">CRUZETA DE FERRO GALVANIZADO, COM ROSCA BSP, DE 1"                                                                                                                                                                                                                                                                                                                                                                                                                                                        </v>
          </cell>
          <cell r="C1472" t="str">
            <v xml:space="preserve">UN    </v>
          </cell>
          <cell r="D1472">
            <v>46.11</v>
          </cell>
        </row>
        <row r="1473">
          <cell r="A1473">
            <v>1651</v>
          </cell>
          <cell r="B1473" t="str">
            <v xml:space="preserve">CRUZETA DE FERRO GALVANIZADO, COM ROSCA BSP, DE 2 1/2"                                                                                                                                                                                                                                                                                                                                                                                                                                                    </v>
          </cell>
          <cell r="C1473" t="str">
            <v xml:space="preserve">UN    </v>
          </cell>
          <cell r="D1473">
            <v>213.9</v>
          </cell>
        </row>
        <row r="1474">
          <cell r="A1474">
            <v>1650</v>
          </cell>
          <cell r="B1474" t="str">
            <v xml:space="preserve">CRUZETA DE FERRO GALVANIZADO, COM ROSCA BSP, DE 2"                                                                                                                                                                                                                                                                                                                                                                                                                                                        </v>
          </cell>
          <cell r="C1474" t="str">
            <v xml:space="preserve">UN    </v>
          </cell>
          <cell r="D1474">
            <v>118.23</v>
          </cell>
        </row>
        <row r="1475">
          <cell r="A1475">
            <v>1654</v>
          </cell>
          <cell r="B1475" t="str">
            <v xml:space="preserve">CRUZETA DE FERRO GALVANIZADO, COM ROSCA BSP, DE 3/4"                                                                                                                                                                                                                                                                                                                                                                                                                                                      </v>
          </cell>
          <cell r="C1475" t="str">
            <v xml:space="preserve">UN    </v>
          </cell>
          <cell r="D1475">
            <v>32.96</v>
          </cell>
        </row>
        <row r="1476">
          <cell r="A1476">
            <v>1652</v>
          </cell>
          <cell r="B1476" t="str">
            <v xml:space="preserve">CRUZETA DE FERRO GALVANIZADO, COM ROSCA BSP, DE 3"                                                                                                                                                                                                                                                                                                                                                                                                                                                        </v>
          </cell>
          <cell r="C1476" t="str">
            <v xml:space="preserve">UN    </v>
          </cell>
          <cell r="D1476">
            <v>307.01</v>
          </cell>
        </row>
        <row r="1477">
          <cell r="A1477">
            <v>10510</v>
          </cell>
          <cell r="B1477" t="str">
            <v xml:space="preserve">CRUZETA DE MADEIRA TRATADA, *90 X 115 X 2400* MM, EM EUCALIPTO OU EQUIVALENTE DA REGIAO                                                                                                                                                                                                                                                                                                                                                                                                                   </v>
          </cell>
          <cell r="C1477" t="str">
            <v xml:space="preserve">UN    </v>
          </cell>
          <cell r="D1477">
            <v>160.68</v>
          </cell>
        </row>
        <row r="1478">
          <cell r="A1478">
            <v>1747</v>
          </cell>
          <cell r="B1478" t="str">
            <v xml:space="preserve">CUBA ACO INOX (AISI 304) DE EMBUTIR COM VALVULA DE 3 1/2 ", DE *56 X 33 X 12* CM                                                                                                                                                                                                                                                                                                                                                                                                                          </v>
          </cell>
          <cell r="C1478" t="str">
            <v xml:space="preserve">UN    </v>
          </cell>
          <cell r="D1478">
            <v>219.31</v>
          </cell>
        </row>
        <row r="1479">
          <cell r="A1479">
            <v>1744</v>
          </cell>
          <cell r="B1479" t="str">
            <v xml:space="preserve">CUBA ACO INOX (AISI 304) DE EMBUTIR COM VALVULA 3 1/2 ", DE *40 X 34 X 12* CM                                                                                                                                                                                                                                                                                                                                                                                                                             </v>
          </cell>
          <cell r="C1479" t="str">
            <v xml:space="preserve">UN    </v>
          </cell>
          <cell r="D1479">
            <v>151.91</v>
          </cell>
        </row>
        <row r="1480">
          <cell r="A1480">
            <v>1743</v>
          </cell>
          <cell r="B1480" t="str">
            <v xml:space="preserve">CUBA ACO INOX (AISI 304) DE EMBUTIR COM VALVULA 3 1/2 ", DE *46 X 30 X 12* CM                                                                                                                                                                                                                                                                                                                                                                                                                             </v>
          </cell>
          <cell r="C1480" t="str">
            <v xml:space="preserve">UN    </v>
          </cell>
          <cell r="D1480">
            <v>199.48</v>
          </cell>
        </row>
        <row r="1481">
          <cell r="A1481">
            <v>39640</v>
          </cell>
          <cell r="B1481" t="str">
            <v xml:space="preserve">CUMEEIRA ARTICULADA (ABA INFERIOR) PARA TELHA ONDULADA DE FIBROCIMENTO E = 4 MM, ABA *330* MM, COMPRIMENTO 500 MM (SEM AMIANTO)                                                                                                                                                                                                                                                                                                                                                                           </v>
          </cell>
          <cell r="C1481" t="str">
            <v xml:space="preserve">UN    </v>
          </cell>
          <cell r="D1481">
            <v>12.55</v>
          </cell>
        </row>
        <row r="1482">
          <cell r="A1482">
            <v>7216</v>
          </cell>
          <cell r="B1482" t="str">
            <v xml:space="preserve">CUMEEIRA NORMAL PARA TELHA ESTRUTURAL DE FIBROCIMENTO 2 ABAS, E = 6 MM, DE 1050 X 935 MM (SEM AMIANTO)                                                                                                                                                                                                                                                                                                                                                                                                    </v>
          </cell>
          <cell r="C1482" t="str">
            <v xml:space="preserve">UN    </v>
          </cell>
          <cell r="D1482">
            <v>67.44</v>
          </cell>
        </row>
        <row r="1483">
          <cell r="A1483">
            <v>20235</v>
          </cell>
          <cell r="B1483" t="str">
            <v xml:space="preserve">CUMEEIRA NORMAL PARA TELHA ONDULADA DE FIBROCIMENTO, E = 6 MM, ABA 300 MM, COMPRIMENTO 1100 MM (SEM AMIANTO)                                                                                                                                                                                                                                                                                                                                                                                              </v>
          </cell>
          <cell r="C1483" t="str">
            <v xml:space="preserve">UN    </v>
          </cell>
          <cell r="D1483">
            <v>54.22</v>
          </cell>
        </row>
        <row r="1484">
          <cell r="A1484">
            <v>7181</v>
          </cell>
          <cell r="B1484" t="str">
            <v xml:space="preserve">CUMEEIRA PARA TELHA CERAMICA, COMPRIMENTO DE *41* CM, RENDIMENTO DE *3* TELHAS/M                                                                                                                                                                                                                                                                                                                                                                                                                          </v>
          </cell>
          <cell r="C1484" t="str">
            <v xml:space="preserve">UN    </v>
          </cell>
          <cell r="D1484">
            <v>3.69</v>
          </cell>
        </row>
        <row r="1485">
          <cell r="A1485">
            <v>40742</v>
          </cell>
          <cell r="B1485" t="str">
            <v xml:space="preserve">CUMEEIRA PARA TELHA DE CONCRETO, PARA 2 AGUAS DE TELHADO, COR CINZA, RENDIMENTO DE *3* TELHAS/M                                                                                                                                                                                                                                                                                                                                                                                                           </v>
          </cell>
          <cell r="C1485" t="str">
            <v xml:space="preserve">UN    </v>
          </cell>
          <cell r="D1485">
            <v>9.16</v>
          </cell>
        </row>
        <row r="1486">
          <cell r="A1486">
            <v>7214</v>
          </cell>
          <cell r="B1486" t="str">
            <v xml:space="preserve">CUMEEIRA SHED PARA TELHA ONDULADA DE FIBROCIMENTO, E = 6 MM, ABA 280 MM, COMPRIMENTO 1100 MM (SEM AMIANTO)                                                                                                                                                                                                                                                                                                                                                                                                </v>
          </cell>
          <cell r="C1486" t="str">
            <v xml:space="preserve">UN    </v>
          </cell>
          <cell r="D1486">
            <v>65.849999999999994</v>
          </cell>
        </row>
        <row r="1487">
          <cell r="A1487">
            <v>7219</v>
          </cell>
          <cell r="B1487" t="str">
            <v xml:space="preserve">CUMEEIRA UNIVERSAL PARA TELHA ONDULADA DE FIBROCIMENTO, E = 6 MM, ABA 210 MM, COMPRIMENTO 1100 MM (SEM AMIANTO)                                                                                                                                                                                                                                                                                                                                                                                           </v>
          </cell>
          <cell r="C1487" t="str">
            <v xml:space="preserve">UN    </v>
          </cell>
          <cell r="D1487">
            <v>58.41</v>
          </cell>
        </row>
        <row r="1488">
          <cell r="A1488">
            <v>37971</v>
          </cell>
          <cell r="B1488" t="str">
            <v xml:space="preserve">CURVA CPVC, 90 GRAUS, SOLDAVEL, 15 MM, PARA AGUA QUENTE                                                                                                                                                                                                                                                                                                                                                                                                                                                   </v>
          </cell>
          <cell r="C1488" t="str">
            <v xml:space="preserve">UN    </v>
          </cell>
          <cell r="D1488">
            <v>4.92</v>
          </cell>
        </row>
        <row r="1489">
          <cell r="A1489">
            <v>37972</v>
          </cell>
          <cell r="B1489" t="str">
            <v xml:space="preserve">CURVA CPVC, 90 GRAUS, SOLDAVEL, 22 MM, PARA AGUA QUENTE                                                                                                                                                                                                                                                                                                                                                                                                                                                   </v>
          </cell>
          <cell r="C1489" t="str">
            <v xml:space="preserve">UN    </v>
          </cell>
          <cell r="D1489">
            <v>6.98</v>
          </cell>
        </row>
        <row r="1490">
          <cell r="A1490">
            <v>37973</v>
          </cell>
          <cell r="B1490" t="str">
            <v xml:space="preserve">CURVA CPVC, 90 GRAUS, SOLDAVEL, 28 MM, PARA AGUA QUENTE                                                                                                                                                                                                                                                                                                                                                                                                                                                   </v>
          </cell>
          <cell r="C1490" t="str">
            <v xml:space="preserve">UN    </v>
          </cell>
          <cell r="D1490">
            <v>13.12</v>
          </cell>
        </row>
        <row r="1491">
          <cell r="A1491">
            <v>1926</v>
          </cell>
          <cell r="B1491" t="str">
            <v xml:space="preserve">CURVA DE PVC 45 GRAUS, SOLDAVEL, 20 MM, COR MARROM, PARA AGUA FRIA PREDIAL                                                                                                                                                                                                                                                                                                                                                                                                                                </v>
          </cell>
          <cell r="C1491" t="str">
            <v xml:space="preserve">UN    </v>
          </cell>
          <cell r="D1491">
            <v>2.2000000000000002</v>
          </cell>
        </row>
        <row r="1492">
          <cell r="A1492">
            <v>1927</v>
          </cell>
          <cell r="B1492" t="str">
            <v xml:space="preserve">CURVA DE PVC 45 GRAUS, SOLDAVEL, 25 MM, COR MARROM, PARA AGUA FRIA PREDIAL                                                                                                                                                                                                                                                                                                                                                                                                                                </v>
          </cell>
          <cell r="C1492" t="str">
            <v xml:space="preserve">UN    </v>
          </cell>
          <cell r="D1492">
            <v>2.4700000000000002</v>
          </cell>
        </row>
        <row r="1493">
          <cell r="A1493">
            <v>1923</v>
          </cell>
          <cell r="B1493" t="str">
            <v xml:space="preserve">CURVA DE PVC 45 GRAUS, SOLDAVEL, 32 MM, COR MARROM, PARA AGUA FRIA PREDIAL                                                                                                                                                                                                                                                                                                                                                                                                                                </v>
          </cell>
          <cell r="C1493" t="str">
            <v xml:space="preserve">UN    </v>
          </cell>
          <cell r="D1493">
            <v>4.5</v>
          </cell>
        </row>
        <row r="1494">
          <cell r="A1494">
            <v>1929</v>
          </cell>
          <cell r="B1494" t="str">
            <v xml:space="preserve">CURVA DE PVC 45 GRAUS, SOLDAVEL, 40 MM, COR MARROM, PARA AGUA FRIA PREDIAL                                                                                                                                                                                                                                                                                                                                                                                                                                </v>
          </cell>
          <cell r="C1494" t="str">
            <v xml:space="preserve">UN    </v>
          </cell>
          <cell r="D1494">
            <v>5.45</v>
          </cell>
        </row>
        <row r="1495">
          <cell r="A1495">
            <v>1930</v>
          </cell>
          <cell r="B1495" t="str">
            <v xml:space="preserve">CURVA DE PVC 45 GRAUS, SOLDAVEL, 50 MM, COR MARROM, PARA AGUA FRIA PREDIAL                                                                                                                                                                                                                                                                                                                                                                                                                                </v>
          </cell>
          <cell r="C1495" t="str">
            <v xml:space="preserve">UN    </v>
          </cell>
          <cell r="D1495">
            <v>9.33</v>
          </cell>
        </row>
        <row r="1496">
          <cell r="A1496">
            <v>1924</v>
          </cell>
          <cell r="B1496" t="str">
            <v xml:space="preserve">CURVA DE PVC 45 GRAUS, SOLDAVEL, 60 MM, COR MARROM, PARA AGUA FRIA PREDIAL                                                                                                                                                                                                                                                                                                                                                                                                                                </v>
          </cell>
          <cell r="C1496" t="str">
            <v xml:space="preserve">UN    </v>
          </cell>
          <cell r="D1496">
            <v>15.06</v>
          </cell>
        </row>
        <row r="1497">
          <cell r="A1497">
            <v>1922</v>
          </cell>
          <cell r="B1497" t="str">
            <v xml:space="preserve">CURVA DE PVC 45 GRAUS, SOLDAVEL, 75 MM, COR MARROM, PARA AGUA FRIA PREDIAL                                                                                                                                                                                                                                                                                                                                                                                                                                </v>
          </cell>
          <cell r="C1497" t="str">
            <v xml:space="preserve">UN    </v>
          </cell>
          <cell r="D1497">
            <v>31.16</v>
          </cell>
        </row>
        <row r="1498">
          <cell r="A1498">
            <v>1953</v>
          </cell>
          <cell r="B1498" t="str">
            <v xml:space="preserve">CURVA DE PVC 45 GRAUS, SOLDAVEL, 85 MM, COR MARROM, PARA AGUA FRIA PREDIAL                                                                                                                                                                                                                                                                                                                                                                                                                                </v>
          </cell>
          <cell r="C1498" t="str">
            <v xml:space="preserve">UN    </v>
          </cell>
          <cell r="D1498">
            <v>38.03</v>
          </cell>
        </row>
        <row r="1499">
          <cell r="A1499">
            <v>1962</v>
          </cell>
          <cell r="B1499" t="str">
            <v xml:space="preserve">CURVA DE PVC 90 GRAUS, SOLDAVEL, 110 MM, COR MARROM, PARA AGUA FRIA PREDIAL                                                                                                                                                                                                                                                                                                                                                                                                                               </v>
          </cell>
          <cell r="C1499" t="str">
            <v xml:space="preserve">UN    </v>
          </cell>
          <cell r="D1499">
            <v>184.78</v>
          </cell>
        </row>
        <row r="1500">
          <cell r="A1500">
            <v>1955</v>
          </cell>
          <cell r="B1500" t="str">
            <v xml:space="preserve">CURVA DE PVC 90 GRAUS, SOLDAVEL, 20 MM, COR MARROM, PARA AGUA FRIA PREDIAL                                                                                                                                                                                                                                                                                                                                                                                                                                </v>
          </cell>
          <cell r="C1500" t="str">
            <v xml:space="preserve">UN    </v>
          </cell>
          <cell r="D1500">
            <v>2.12</v>
          </cell>
        </row>
        <row r="1501">
          <cell r="A1501">
            <v>1956</v>
          </cell>
          <cell r="B1501" t="str">
            <v xml:space="preserve">CURVA DE PVC 90 GRAUS, SOLDAVEL, 25 MM, COR MARROM, PARA AGUA FRIA PREDIAL                                                                                                                                                                                                                                                                                                                                                                                                                                </v>
          </cell>
          <cell r="C1501" t="str">
            <v xml:space="preserve">UN    </v>
          </cell>
          <cell r="D1501">
            <v>3</v>
          </cell>
        </row>
        <row r="1502">
          <cell r="A1502">
            <v>1957</v>
          </cell>
          <cell r="B1502" t="str">
            <v xml:space="preserve">CURVA DE PVC 90 GRAUS, SOLDAVEL, 32 MM, COR MARROM, PARA AGUA FRIA PREDIAL                                                                                                                                                                                                                                                                                                                                                                                                                                </v>
          </cell>
          <cell r="C1502" t="str">
            <v xml:space="preserve">UN    </v>
          </cell>
          <cell r="D1502">
            <v>6.5</v>
          </cell>
        </row>
        <row r="1503">
          <cell r="A1503">
            <v>1958</v>
          </cell>
          <cell r="B1503" t="str">
            <v xml:space="preserve">CURVA DE PVC 90 GRAUS, SOLDAVEL, 40 MM, COR MARROM, PARA AGUA FRIA PREDIAL                                                                                                                                                                                                                                                                                                                                                                                                                                </v>
          </cell>
          <cell r="C1503" t="str">
            <v xml:space="preserve">UN    </v>
          </cell>
          <cell r="D1503">
            <v>12.1</v>
          </cell>
        </row>
        <row r="1504">
          <cell r="A1504">
            <v>1959</v>
          </cell>
          <cell r="B1504" t="str">
            <v xml:space="preserve">CURVA DE PVC 90 GRAUS, SOLDAVEL, 50 MM, COR MARROM, PARA AGUA FRIA PREDIAL                                                                                                                                                                                                                                                                                                                                                                                                                                </v>
          </cell>
          <cell r="C1504" t="str">
            <v xml:space="preserve">UN    </v>
          </cell>
          <cell r="D1504">
            <v>13.13</v>
          </cell>
        </row>
        <row r="1505">
          <cell r="A1505">
            <v>1925</v>
          </cell>
          <cell r="B1505" t="str">
            <v xml:space="preserve">CURVA DE PVC 90 GRAUS, SOLDAVEL, 60 MM, COR MARROM, PARA AGUA FRIA PREDIAL                                                                                                                                                                                                                                                                                                                                                                                                                                </v>
          </cell>
          <cell r="C1505" t="str">
            <v xml:space="preserve">UN    </v>
          </cell>
          <cell r="D1505">
            <v>34.31</v>
          </cell>
        </row>
        <row r="1506">
          <cell r="A1506">
            <v>1960</v>
          </cell>
          <cell r="B1506" t="str">
            <v xml:space="preserve">CURVA DE PVC 90 GRAUS, SOLDAVEL, 75 MM, COR MARROM, PARA AGUA FRIA PREDIAL                                                                                                                                                                                                                                                                                                                                                                                                                                </v>
          </cell>
          <cell r="C1506" t="str">
            <v xml:space="preserve">UN    </v>
          </cell>
          <cell r="D1506">
            <v>52.69</v>
          </cell>
        </row>
        <row r="1507">
          <cell r="A1507">
            <v>1961</v>
          </cell>
          <cell r="B1507" t="str">
            <v xml:space="preserve">CURVA DE PVC 90 GRAUS, SOLDAVEL, 85 MM, COR MARROM, PARA AGUA FRIA PREDIAL                                                                                                                                                                                                                                                                                                                                                                                                                                </v>
          </cell>
          <cell r="C1507" t="str">
            <v xml:space="preserve">UN    </v>
          </cell>
          <cell r="D1507">
            <v>67.5</v>
          </cell>
        </row>
        <row r="1508">
          <cell r="A1508">
            <v>38423</v>
          </cell>
          <cell r="B1508" t="str">
            <v xml:space="preserve">CURVA DE PVC, 90 GRAUS, SERIE R, DN 100 MM, PARA ESGOTO PREDIAL                                                                                                                                                                                                                                                                                                                                                                                                                                           </v>
          </cell>
          <cell r="C1508" t="str">
            <v xml:space="preserve">UN    </v>
          </cell>
          <cell r="D1508">
            <v>37.07</v>
          </cell>
        </row>
        <row r="1509">
          <cell r="A1509">
            <v>39866</v>
          </cell>
          <cell r="B1509" t="str">
            <v xml:space="preserve">CURVA DE TRANSPOSICAO BRONZE/LATAO (REF 736) SEM ANEL DE SOLDA, BOLSA X BOLSA, 15 MM                                                                                                                                                                                                                                                                                                                                                                                                                      </v>
          </cell>
          <cell r="C1509" t="str">
            <v xml:space="preserve">UN    </v>
          </cell>
          <cell r="D1509">
            <v>17.21</v>
          </cell>
        </row>
        <row r="1510">
          <cell r="A1510">
            <v>39867</v>
          </cell>
          <cell r="B1510" t="str">
            <v xml:space="preserve">CURVA DE TRANSPOSICAO BRONZE/LATAO (REF 736) SEM ANEL DE SOLDA, BOLSA X BOLSA, 22 MM                                                                                                                                                                                                                                                                                                                                                                                                                      </v>
          </cell>
          <cell r="C1510" t="str">
            <v xml:space="preserve">UN    </v>
          </cell>
          <cell r="D1510">
            <v>38.26</v>
          </cell>
        </row>
        <row r="1511">
          <cell r="A1511">
            <v>39868</v>
          </cell>
          <cell r="B1511" t="str">
            <v xml:space="preserve">CURVA DE TRANSPOSICAO BRONZE/LATAO (REF 736) SEM ANEL DE SOLDA, BOLSA X BOLSA, 28 MM                                                                                                                                                                                                                                                                                                                                                                                                                      </v>
          </cell>
          <cell r="C1511" t="str">
            <v xml:space="preserve">UN    </v>
          </cell>
          <cell r="D1511">
            <v>68.94</v>
          </cell>
        </row>
        <row r="1512">
          <cell r="A1512">
            <v>37999</v>
          </cell>
          <cell r="B1512" t="str">
            <v xml:space="preserve">CURVA DE TRANSPOSICAO, CPVC, SOLDAVEL, 15 MM                                                                                                                                                                                                                                                                                                                                                                                                                                                              </v>
          </cell>
          <cell r="C1512" t="str">
            <v xml:space="preserve">UN    </v>
          </cell>
          <cell r="D1512">
            <v>8.3000000000000007</v>
          </cell>
        </row>
        <row r="1513">
          <cell r="A1513">
            <v>38000</v>
          </cell>
          <cell r="B1513" t="str">
            <v xml:space="preserve">CURVA DE TRANSPOSICAO, CPVC, SOLDAVEL, 22 MM                                                                                                                                                                                                                                                                                                                                                                                                                                                              </v>
          </cell>
          <cell r="C1513" t="str">
            <v xml:space="preserve">UN    </v>
          </cell>
          <cell r="D1513">
            <v>9.69</v>
          </cell>
        </row>
        <row r="1514">
          <cell r="A1514">
            <v>38129</v>
          </cell>
          <cell r="B1514" t="str">
            <v xml:space="preserve">CURVA DE TRANSPOSICAO, PVC SOLDAVEL, 20 MM, COR MARROM, PARA AGUA FRIA PREDIAL                                                                                                                                                                                                                                                                                                                                                                                                                            </v>
          </cell>
          <cell r="C1514" t="str">
            <v xml:space="preserve">UN    </v>
          </cell>
          <cell r="D1514">
            <v>4.95</v>
          </cell>
        </row>
        <row r="1515">
          <cell r="A1515">
            <v>38025</v>
          </cell>
          <cell r="B1515" t="str">
            <v xml:space="preserve">CURVA DE TRANSPOSICAO, PVC, SOLDAVEL, 25 MM, COR MARROM, PARA AGUA FRIA PREDIAL                                                                                                                                                                                                                                                                                                                                                                                                                           </v>
          </cell>
          <cell r="C1515" t="str">
            <v xml:space="preserve">UN    </v>
          </cell>
          <cell r="D1515">
            <v>6.73</v>
          </cell>
        </row>
        <row r="1516">
          <cell r="A1516">
            <v>38026</v>
          </cell>
          <cell r="B1516" t="str">
            <v xml:space="preserve">CURVA DE TRANSPOSICAO, PVC, SOLDAVEL, 32 MM, COR MARROM, PARA AGUA FRIA PREDIAL                                                                                                                                                                                                                                                                                                                                                                                                                           </v>
          </cell>
          <cell r="C1516" t="str">
            <v xml:space="preserve">UN    </v>
          </cell>
          <cell r="D1516">
            <v>16.600000000000001</v>
          </cell>
        </row>
        <row r="1517">
          <cell r="A1517">
            <v>1858</v>
          </cell>
          <cell r="B1517" t="str">
            <v xml:space="preserve">CURVA LONGA PVC, PB, JE, 45 GRAUS, DN 100 MM, PARA REDE COLETORA ESGOTO                                                                                                                                                                                                                                                                                                                                                                                                                                   </v>
          </cell>
          <cell r="C1517" t="str">
            <v xml:space="preserve">UN    </v>
          </cell>
          <cell r="D1517">
            <v>57.44</v>
          </cell>
        </row>
        <row r="1518">
          <cell r="A1518">
            <v>1844</v>
          </cell>
          <cell r="B1518" t="str">
            <v xml:space="preserve">CURVA LONGA PVC, PB, JE, 45 GRAUS, DN 150 MM, PARA REDE COLETORA ESGOTO                                                                                                                                                                                                                                                                                                                                                                                                                                   </v>
          </cell>
          <cell r="C1518" t="str">
            <v xml:space="preserve">UN    </v>
          </cell>
          <cell r="D1518">
            <v>131.56</v>
          </cell>
        </row>
        <row r="1519">
          <cell r="A1519">
            <v>1863</v>
          </cell>
          <cell r="B1519" t="str">
            <v xml:space="preserve">CURVA LONGA PVC, PB, JE, 90 GRAUS, DN 100 MM, PARA REDE COLETORA ESGOTO                                                                                                                                                                                                                                                                                                                                                                                                                                   </v>
          </cell>
          <cell r="C1519" t="str">
            <v xml:space="preserve">UN    </v>
          </cell>
          <cell r="D1519">
            <v>61.13</v>
          </cell>
        </row>
        <row r="1520">
          <cell r="A1520">
            <v>1865</v>
          </cell>
          <cell r="B1520" t="str">
            <v xml:space="preserve">CURVA LONGA PVC, PB, JE, 90 GRAUS, DN 150 MM, PARA REDE COLETORA ESGOTO                                                                                                                                                                                                                                                                                                                                                                                                                                   </v>
          </cell>
          <cell r="C1520" t="str">
            <v xml:space="preserve">UN    </v>
          </cell>
          <cell r="D1520">
            <v>159.27000000000001</v>
          </cell>
        </row>
        <row r="1521">
          <cell r="A1521">
            <v>36355</v>
          </cell>
          <cell r="B1521" t="str">
            <v xml:space="preserve">CURVA PPR 90 GRAUS, F/F, DN 20 MM, PARA AGUA QUENTE PREDIAL                                                                                                                                                                                                                                                                                                                                                                                                                                               </v>
          </cell>
          <cell r="C1521" t="str">
            <v xml:space="preserve">UN    </v>
          </cell>
          <cell r="D1521">
            <v>11.4</v>
          </cell>
        </row>
        <row r="1522">
          <cell r="A1522">
            <v>36356</v>
          </cell>
          <cell r="B1522" t="str">
            <v xml:space="preserve">CURVA PPR 90 GRAUS, F/F, DN 25 MM, PARA AGUA QUENTE PREDIAL                                                                                                                                                                                                                                                                                                                                                                                                                                               </v>
          </cell>
          <cell r="C1522" t="str">
            <v xml:space="preserve">UN    </v>
          </cell>
          <cell r="D1522">
            <v>18.329999999999998</v>
          </cell>
        </row>
        <row r="1523">
          <cell r="A1523">
            <v>1966</v>
          </cell>
          <cell r="B1523" t="str">
            <v xml:space="preserve">CURVA PVC CURTA 90 GRAUS, DN 100 MM, PARA ESGOTO PREDIAL                                                                                                                                                                                                                                                                                                                                                                                                                                                  </v>
          </cell>
          <cell r="C1523" t="str">
            <v xml:space="preserve">UN    </v>
          </cell>
          <cell r="D1523">
            <v>24.38</v>
          </cell>
        </row>
        <row r="1524">
          <cell r="A1524">
            <v>1933</v>
          </cell>
          <cell r="B1524" t="str">
            <v xml:space="preserve">CURVA PVC CURTA 90 GRAUS, DN 40 MM, PARA ESGOTO PREDIAL                                                                                                                                                                                                                                                                                                                                                                                                                                                   </v>
          </cell>
          <cell r="C1524" t="str">
            <v xml:space="preserve">UN    </v>
          </cell>
          <cell r="D1524">
            <v>5.25</v>
          </cell>
        </row>
        <row r="1525">
          <cell r="A1525">
            <v>1932</v>
          </cell>
          <cell r="B1525" t="str">
            <v xml:space="preserve">CURVA PVC CURTA 90 GRAUS, DN 50 MM, PARA ESGOTO PREDIAL                                                                                                                                                                                                                                                                                                                                                                                                                                                   </v>
          </cell>
          <cell r="C1525" t="str">
            <v xml:space="preserve">UN    </v>
          </cell>
          <cell r="D1525">
            <v>12.02</v>
          </cell>
        </row>
        <row r="1526">
          <cell r="A1526">
            <v>1951</v>
          </cell>
          <cell r="B1526" t="str">
            <v xml:space="preserve">CURVA PVC CURTA 90 GRAUS, DN 75 MM, PARA ESGOTO PREDIAL                                                                                                                                                                                                                                                                                                                                                                                                                                                   </v>
          </cell>
          <cell r="C1526" t="str">
            <v xml:space="preserve">UN    </v>
          </cell>
          <cell r="D1526">
            <v>25.08</v>
          </cell>
        </row>
        <row r="1527">
          <cell r="A1527">
            <v>1970</v>
          </cell>
          <cell r="B1527" t="str">
            <v xml:space="preserve">CURVA PVC LONGA 90 GRAUS, DN 100 MM, PARA ESGOTO PREDIAL                                                                                                                                                                                                                                                                                                                                                                                                                                                  </v>
          </cell>
          <cell r="C1527" t="str">
            <v xml:space="preserve">UN    </v>
          </cell>
          <cell r="D1527">
            <v>60.93</v>
          </cell>
        </row>
        <row r="1528">
          <cell r="A1528">
            <v>1967</v>
          </cell>
          <cell r="B1528" t="str">
            <v xml:space="preserve">CURVA PVC LONGA 90 GRAUS, DN 40 MM, PARA ESGOTO PREDIAL                                                                                                                                                                                                                                                                                                                                                                                                                                                   </v>
          </cell>
          <cell r="C1528" t="str">
            <v xml:space="preserve">UN    </v>
          </cell>
          <cell r="D1528">
            <v>7.23</v>
          </cell>
        </row>
        <row r="1529">
          <cell r="A1529">
            <v>1968</v>
          </cell>
          <cell r="B1529" t="str">
            <v xml:space="preserve">CURVA PVC LONGA 90 GRAUS, DN 50 MM, PARA ESGOTO PREDIAL                                                                                                                                                                                                                                                                                                                                                                                                                                                   </v>
          </cell>
          <cell r="C1529" t="str">
            <v xml:space="preserve">UN    </v>
          </cell>
          <cell r="D1529">
            <v>14.3</v>
          </cell>
        </row>
        <row r="1530">
          <cell r="A1530">
            <v>1969</v>
          </cell>
          <cell r="B1530" t="str">
            <v xml:space="preserve">CURVA PVC LONGA 90 GRAUS, DN 75 MM, PARA ESGOTO PREDIAL                                                                                                                                                                                                                                                                                                                                                                                                                                                   </v>
          </cell>
          <cell r="C1530" t="str">
            <v xml:space="preserve">UN    </v>
          </cell>
          <cell r="D1530">
            <v>46.55</v>
          </cell>
        </row>
        <row r="1531">
          <cell r="A1531">
            <v>1827</v>
          </cell>
          <cell r="B1531" t="str">
            <v xml:space="preserve">CURVA PVC PBA, JE, PB, 45 GRAUS, DN 100 / DE 110 MM, PARA REDE AGUA (NBR 10351)                                                                                                                                                                                                                                                                                                                                                                                                                           </v>
          </cell>
          <cell r="C1531" t="str">
            <v xml:space="preserve">UN    </v>
          </cell>
          <cell r="D1531">
            <v>111.25</v>
          </cell>
        </row>
        <row r="1532">
          <cell r="A1532">
            <v>1831</v>
          </cell>
          <cell r="B1532" t="str">
            <v xml:space="preserve">CURVA PVC PBA, JE, PB, 45 GRAUS, DN 50 / DE 60 MM, PARA REDE AGUA (NBR 10351)                                                                                                                                                                                                                                                                                                                                                                                                                             </v>
          </cell>
          <cell r="C1532" t="str">
            <v xml:space="preserve">UN    </v>
          </cell>
          <cell r="D1532">
            <v>24.28</v>
          </cell>
        </row>
        <row r="1533">
          <cell r="A1533">
            <v>1825</v>
          </cell>
          <cell r="B1533" t="str">
            <v xml:space="preserve">CURVA PVC PBA, JE, PB, 45 GRAUS, DN 75 / DE 85 MM, PARA REDE AGUA (NBR 10351)                                                                                                                                                                                                                                                                                                                                                                                                                             </v>
          </cell>
          <cell r="C1533" t="str">
            <v xml:space="preserve">UN    </v>
          </cell>
          <cell r="D1533">
            <v>59.94</v>
          </cell>
        </row>
        <row r="1534">
          <cell r="A1534">
            <v>1828</v>
          </cell>
          <cell r="B1534" t="str">
            <v xml:space="preserve">CURVA PVC PBA, JE, PB, 90 GRAUS, DN 100 / DE 110 MM, PARA REDE AGUA (NBR 10351)                                                                                                                                                                                                                                                                                                                                                                                                                           </v>
          </cell>
          <cell r="C1534" t="str">
            <v xml:space="preserve">UN    </v>
          </cell>
          <cell r="D1534">
            <v>135.76</v>
          </cell>
        </row>
        <row r="1535">
          <cell r="A1535">
            <v>1845</v>
          </cell>
          <cell r="B1535" t="str">
            <v xml:space="preserve">CURVA PVC PBA, JE, PB, 90 GRAUS, DN 50 / DE 60 MM, PARA REDE AGUA (NBR 10351)                                                                                                                                                                                                                                                                                                                                                                                                                             </v>
          </cell>
          <cell r="C1535" t="str">
            <v xml:space="preserve">UN    </v>
          </cell>
          <cell r="D1535">
            <v>30.43</v>
          </cell>
        </row>
        <row r="1536">
          <cell r="A1536">
            <v>1824</v>
          </cell>
          <cell r="B1536" t="str">
            <v xml:space="preserve">CURVA PVC PBA, JE, PB, 90 GRAUS, DN 75 / DE 85 MM, PARA REDE AGUA (NBR 10351)                                                                                                                                                                                                                                                                                                                                                                                                                             </v>
          </cell>
          <cell r="C1536" t="str">
            <v xml:space="preserve">UN    </v>
          </cell>
          <cell r="D1536">
            <v>71.849999999999994</v>
          </cell>
        </row>
        <row r="1537">
          <cell r="A1537">
            <v>1940</v>
          </cell>
          <cell r="B1537" t="str">
            <v xml:space="preserve">CURVA PVC 90 GRAUS, ROSCAVEL, 1 1/4", COR BRANCA, AGUA FRIA PREDIAL                                                                                                                                                                                                                                                                                                                                                                                                                                       </v>
          </cell>
          <cell r="C1537" t="str">
            <v xml:space="preserve">UN    </v>
          </cell>
          <cell r="D1537">
            <v>33.53</v>
          </cell>
        </row>
        <row r="1538">
          <cell r="A1538">
            <v>1937</v>
          </cell>
          <cell r="B1538" t="str">
            <v xml:space="preserve">CURVA PVC 90 GRAUS, ROSCAVEL, 1/2", COR BRANCA, AGUA FRIA PREDIAL                                                                                                                                                                                                                                                                                                                                                                                                                                         </v>
          </cell>
          <cell r="C1538" t="str">
            <v xml:space="preserve">UN    </v>
          </cell>
          <cell r="D1538">
            <v>5.66</v>
          </cell>
        </row>
        <row r="1539">
          <cell r="A1539">
            <v>1939</v>
          </cell>
          <cell r="B1539" t="str">
            <v xml:space="preserve">CURVA PVC 90 GRAUS, ROSCAVEL, 1", COR BRANCA, AGUA FRIA PREDIAL                                                                                                                                                                                                                                                                                                                                                                                                                                           </v>
          </cell>
          <cell r="C1539" t="str">
            <v xml:space="preserve">UN    </v>
          </cell>
          <cell r="D1539">
            <v>9.19</v>
          </cell>
        </row>
        <row r="1540">
          <cell r="A1540">
            <v>1938</v>
          </cell>
          <cell r="B1540" t="str">
            <v xml:space="preserve">CURVA PVC 90 GRAUS, ROSCAVEL, 3/4", COR BRANCA, AGUA FRIA PREDIAL                                                                                                                                                                                                                                                                                                                                                                                                                                         </v>
          </cell>
          <cell r="C1540" t="str">
            <v xml:space="preserve">UN    </v>
          </cell>
          <cell r="D1540">
            <v>6.43</v>
          </cell>
        </row>
        <row r="1541">
          <cell r="A1541">
            <v>42693</v>
          </cell>
          <cell r="B1541" t="str">
            <v xml:space="preserve">CURVA PVC, BB, JE, 45 GRAUS, DN 250 MM, PARA TUBO CORRUGADO E/OU LISO, REDE COLETORA ESGOTO                                                                                                                                                                                                                                                                                                                                                                                                               </v>
          </cell>
          <cell r="C1541" t="str">
            <v xml:space="preserve">UN    </v>
          </cell>
          <cell r="D1541">
            <v>447.43</v>
          </cell>
        </row>
        <row r="1542">
          <cell r="A1542">
            <v>42695</v>
          </cell>
          <cell r="B1542" t="str">
            <v xml:space="preserve">CURVA PVC, BB, JE, 90 GRAUS, DN 200 MM, PARA TUBO CORRUGADO E/OU LISO, REDE COLETORA ESGOTO                                                                                                                                                                                                                                                                                                                                                                                                               </v>
          </cell>
          <cell r="C1542" t="str">
            <v xml:space="preserve">UN    </v>
          </cell>
          <cell r="D1542">
            <v>312.58999999999997</v>
          </cell>
        </row>
        <row r="1543">
          <cell r="A1543">
            <v>42694</v>
          </cell>
          <cell r="B1543" t="str">
            <v xml:space="preserve">CURVA PVC, BB, JE, 90 GRAUS, DN 250 MM, PARA TUBO CORRUGADO E/OU LISO, REDE COLETORA ESGOTO                                                                                                                                                                                                                                                                                                                                                                                                               </v>
          </cell>
          <cell r="C1543" t="str">
            <v xml:space="preserve">UN    </v>
          </cell>
          <cell r="D1543">
            <v>598.75</v>
          </cell>
        </row>
        <row r="1544">
          <cell r="A1544">
            <v>20097</v>
          </cell>
          <cell r="B1544" t="str">
            <v xml:space="preserve">CURVA PVC, SERIE R, 87.30 GRAUS, CURTA, PARA PE-DE-COLUNA, DN 100 MM, PARA ESGOTO PREDIAL                                                                                                                                                                                                                                                                                                                                                                                                                 </v>
          </cell>
          <cell r="C1544" t="str">
            <v xml:space="preserve">UN    </v>
          </cell>
          <cell r="D1544">
            <v>25.96</v>
          </cell>
        </row>
        <row r="1545">
          <cell r="A1545">
            <v>20098</v>
          </cell>
          <cell r="B1545" t="str">
            <v xml:space="preserve">CURVA PVC, SERIE R, 87.30 GRAUS, CURTA, PARA PE-DE-COLUNA, DN 150 MM, PARA ESGOTO PREDIAL                                                                                                                                                                                                                                                                                                                                                                                                                 </v>
          </cell>
          <cell r="C1545" t="str">
            <v xml:space="preserve">UN    </v>
          </cell>
          <cell r="D1545">
            <v>106.1</v>
          </cell>
        </row>
        <row r="1546">
          <cell r="A1546">
            <v>20096</v>
          </cell>
          <cell r="B1546" t="str">
            <v xml:space="preserve">CURVA PVC, SERIE R, 87.30 GRAUS, CURTA, PARA PE-DE-COLUNA, DN 75 MM, PARA ESGOTO PREDIAL                                                                                                                                                                                                                                                                                                                                                                                                                  </v>
          </cell>
          <cell r="C1546" t="str">
            <v xml:space="preserve">UN    </v>
          </cell>
          <cell r="D1546">
            <v>26.87</v>
          </cell>
        </row>
        <row r="1547">
          <cell r="A1547">
            <v>1880</v>
          </cell>
          <cell r="B1547" t="str">
            <v xml:space="preserve">CURVA 135 GRAUS, DE PVC RIGIDO ROSCAVEL, DE 1", PARA ELETRODUTO                                                                                                                                                                                                                                                                                                                                                                                                                                           </v>
          </cell>
          <cell r="C1547" t="str">
            <v xml:space="preserve">UN    </v>
          </cell>
          <cell r="D1547">
            <v>4.22</v>
          </cell>
        </row>
        <row r="1548">
          <cell r="A1548">
            <v>39274</v>
          </cell>
          <cell r="B1548" t="str">
            <v xml:space="preserve">CURVA 135 GRAUS, DE PVC RIGIDO ROSCAVEL, DE 3/4", PARA ELETRODUTO                                                                                                                                                                                                                                                                                                                                                                                                                                         </v>
          </cell>
          <cell r="C1548" t="str">
            <v xml:space="preserve">UN    </v>
          </cell>
          <cell r="D1548">
            <v>3.27</v>
          </cell>
        </row>
        <row r="1549">
          <cell r="A1549">
            <v>2628</v>
          </cell>
          <cell r="B1549" t="str">
            <v xml:space="preserve">CURVA 135 GRAUS, PARA ELETRODUTO, EM ACO GALVANIZADO ELETROLITICO, DIAMETRO DE 100 MM (4")                                                                                                                                                                                                                                                                                                                                                                                                                </v>
          </cell>
          <cell r="C1549" t="str">
            <v xml:space="preserve">UN    </v>
          </cell>
          <cell r="D1549">
            <v>246.29</v>
          </cell>
        </row>
        <row r="1550">
          <cell r="A1550">
            <v>2622</v>
          </cell>
          <cell r="B1550" t="str">
            <v xml:space="preserve">CURVA 135 GRAUS, PARA ELETRODUTO, EM ACO GALVANIZADO ELETROLITICO, DIAMETRO DE 15 MM (1/2")                                                                                                                                                                                                                                                                                                                                                                                                               </v>
          </cell>
          <cell r="C1550" t="str">
            <v xml:space="preserve">UN    </v>
          </cell>
          <cell r="D1550">
            <v>5.85</v>
          </cell>
        </row>
        <row r="1551">
          <cell r="A1551">
            <v>2623</v>
          </cell>
          <cell r="B1551" t="str">
            <v xml:space="preserve">CURVA 135 GRAUS, PARA ELETRODUTO, EM ACO GALVANIZADO ELETROLITICO, DIAMETRO DE 20 MM (3/4")                                                                                                                                                                                                                                                                                                                                                                                                               </v>
          </cell>
          <cell r="C1551" t="str">
            <v xml:space="preserve">UN    </v>
          </cell>
          <cell r="D1551">
            <v>7.04</v>
          </cell>
        </row>
        <row r="1552">
          <cell r="A1552">
            <v>2624</v>
          </cell>
          <cell r="B1552" t="str">
            <v xml:space="preserve">CURVA 135 GRAUS, PARA ELETRODUTO, EM ACO GALVANIZADO ELETROLITICO, DIAMETRO DE 25 MM (1")                                                                                                                                                                                                                                                                                                                                                                                                                 </v>
          </cell>
          <cell r="C1552" t="str">
            <v xml:space="preserve">UN    </v>
          </cell>
          <cell r="D1552">
            <v>11.19</v>
          </cell>
        </row>
        <row r="1553">
          <cell r="A1553">
            <v>2625</v>
          </cell>
          <cell r="B1553" t="str">
            <v xml:space="preserve">CURVA 135 GRAUS, PARA ELETRODUTO, EM ACO GALVANIZADO ELETROLITICO, DIAMETRO DE 32 MM (1 1/4")                                                                                                                                                                                                                                                                                                                                                                                                             </v>
          </cell>
          <cell r="C1553" t="str">
            <v xml:space="preserve">UN    </v>
          </cell>
          <cell r="D1553">
            <v>23.63</v>
          </cell>
        </row>
        <row r="1554">
          <cell r="A1554">
            <v>2626</v>
          </cell>
          <cell r="B1554" t="str">
            <v xml:space="preserve">CURVA 135 GRAUS, PARA ELETRODUTO, EM ACO GALVANIZADO ELETROLITICO, DIAMETRO DE 40 MM (1 1/2")                                                                                                                                                                                                                                                                                                                                                                                                             </v>
          </cell>
          <cell r="C1554" t="str">
            <v xml:space="preserve">UN    </v>
          </cell>
          <cell r="D1554">
            <v>34.630000000000003</v>
          </cell>
        </row>
        <row r="1555">
          <cell r="A1555">
            <v>2630</v>
          </cell>
          <cell r="B1555" t="str">
            <v xml:space="preserve">CURVA 135 GRAUS, PARA ELETRODUTO, EM ACO GALVANIZADO ELETROLITICO, DIAMETRO DE 50 MM (2")                                                                                                                                                                                                                                                                                                                                                                                                                 </v>
          </cell>
          <cell r="C1555" t="str">
            <v xml:space="preserve">UN    </v>
          </cell>
          <cell r="D1555">
            <v>52.66</v>
          </cell>
        </row>
        <row r="1556">
          <cell r="A1556">
            <v>2627</v>
          </cell>
          <cell r="B1556" t="str">
            <v xml:space="preserve">CURVA 135 GRAUS, PARA ELETRODUTO, EM ACO GALVANIZADO ELETROLITICO, DIAMETRO DE 65 MM (2 1/2")                                                                                                                                                                                                                                                                                                                                                                                                             </v>
          </cell>
          <cell r="C1556" t="str">
            <v xml:space="preserve">UN    </v>
          </cell>
          <cell r="D1556">
            <v>92.77</v>
          </cell>
        </row>
        <row r="1557">
          <cell r="A1557">
            <v>2629</v>
          </cell>
          <cell r="B1557" t="str">
            <v xml:space="preserve">CURVA 135 GRAUS, PARA ELETRODUTO, EM ACO GALVANIZADO ELETROLITICO, DIAMETRO DE 80 MM (3")                                                                                                                                                                                                                                                                                                                                                                                                                 </v>
          </cell>
          <cell r="C1557" t="str">
            <v xml:space="preserve">UN    </v>
          </cell>
          <cell r="D1557">
            <v>125.47</v>
          </cell>
        </row>
        <row r="1558">
          <cell r="A1558">
            <v>12033</v>
          </cell>
          <cell r="B1558" t="str">
            <v xml:space="preserve">CURVA 180 GRAUS, DE PVC RIGIDO ROSCAVEL, DE 1 1/2", PARA ELETRODUTO                                                                                                                                                                                                                                                                                                                                                                                                                                       </v>
          </cell>
          <cell r="C1558" t="str">
            <v xml:space="preserve">UN    </v>
          </cell>
          <cell r="D1558">
            <v>13.47</v>
          </cell>
        </row>
        <row r="1559">
          <cell r="A1559">
            <v>40408</v>
          </cell>
          <cell r="B1559" t="str">
            <v xml:space="preserve">CURVA 180 GRAUS, DE PVC RIGIDO ROSCAVEL, DE 1 1/4", PARA ELETRODUTO                                                                                                                                                                                                                                                                                                                                                                                                                                       </v>
          </cell>
          <cell r="C1559" t="str">
            <v xml:space="preserve">UN    </v>
          </cell>
          <cell r="D1559">
            <v>8.85</v>
          </cell>
        </row>
        <row r="1560">
          <cell r="A1560">
            <v>40409</v>
          </cell>
          <cell r="B1560" t="str">
            <v xml:space="preserve">CURVA 180 GRAUS, DE PVC RIGIDO ROSCAVEL, DE 1/2", PARA ELETRODUTO                                                                                                                                                                                                                                                                                                                                                                                                                                         </v>
          </cell>
          <cell r="C1560" t="str">
            <v xml:space="preserve">UN    </v>
          </cell>
          <cell r="D1560">
            <v>3.13</v>
          </cell>
        </row>
        <row r="1561">
          <cell r="A1561">
            <v>39276</v>
          </cell>
          <cell r="B1561" t="str">
            <v xml:space="preserve">CURVA 180 GRAUS, DE PVC RIGIDO ROSCAVEL, DE 1", PARA ELETRODUTO                                                                                                                                                                                                                                                                                                                                                                                                                                           </v>
          </cell>
          <cell r="C1561" t="str">
            <v xml:space="preserve">UN    </v>
          </cell>
          <cell r="D1561">
            <v>7.97</v>
          </cell>
        </row>
        <row r="1562">
          <cell r="A1562">
            <v>39277</v>
          </cell>
          <cell r="B1562" t="str">
            <v xml:space="preserve">CURVA 180 GRAUS, DE PVC RIGIDO ROSCAVEL, DE 2", PARA ELETRODUTO                                                                                                                                                                                                                                                                                                                                                                                                                                           </v>
          </cell>
          <cell r="C1562" t="str">
            <v xml:space="preserve">UN    </v>
          </cell>
          <cell r="D1562">
            <v>21.52</v>
          </cell>
        </row>
        <row r="1563">
          <cell r="A1563">
            <v>12034</v>
          </cell>
          <cell r="B1563" t="str">
            <v xml:space="preserve">CURVA 180 GRAUS, DE PVC RIGIDO ROSCAVEL, DE 3/4", PARA ELETRODUTO                                                                                                                                                                                                                                                                                                                                                                                                                                         </v>
          </cell>
          <cell r="C1563" t="str">
            <v xml:space="preserve">UN    </v>
          </cell>
          <cell r="D1563">
            <v>6.1</v>
          </cell>
        </row>
        <row r="1564">
          <cell r="A1564">
            <v>39879</v>
          </cell>
          <cell r="B1564" t="str">
            <v xml:space="preserve">CURVA 45 GRAUS DE COBRE (REF 606) SEM ANEL DE SOLDA, BOLSA X BOLSA, 15 MM                                                                                                                                                                                                                                                                                                                                                                                                                                 </v>
          </cell>
          <cell r="C1564" t="str">
            <v xml:space="preserve">UN    </v>
          </cell>
          <cell r="D1564">
            <v>4.84</v>
          </cell>
        </row>
        <row r="1565">
          <cell r="A1565">
            <v>39880</v>
          </cell>
          <cell r="B1565" t="str">
            <v xml:space="preserve">CURVA 45 GRAUS DE COBRE (REF 606) SEM ANEL DE SOLDA, BOLSA X BOLSA, 22 MM                                                                                                                                                                                                                                                                                                                                                                                                                                 </v>
          </cell>
          <cell r="C1565" t="str">
            <v xml:space="preserve">UN    </v>
          </cell>
          <cell r="D1565">
            <v>10.71</v>
          </cell>
        </row>
        <row r="1566">
          <cell r="A1566">
            <v>39881</v>
          </cell>
          <cell r="B1566" t="str">
            <v xml:space="preserve">CURVA 45 GRAUS DE COBRE (REF 606) SEM ANEL DE SOLDA, BOLSA X BOLSA, 28 MM                                                                                                                                                                                                                                                                                                                                                                                                                                 </v>
          </cell>
          <cell r="C1566" t="str">
            <v xml:space="preserve">UN    </v>
          </cell>
          <cell r="D1566">
            <v>17.2</v>
          </cell>
        </row>
        <row r="1567">
          <cell r="A1567">
            <v>39882</v>
          </cell>
          <cell r="B1567" t="str">
            <v xml:space="preserve">CURVA 45 GRAUS DE COBRE (REF 606) SEM ANEL DE SOLDA, BOLSA X BOLSA, 35 MM                                                                                                                                                                                                                                                                                                                                                                                                                                 </v>
          </cell>
          <cell r="C1567" t="str">
            <v xml:space="preserve">UN    </v>
          </cell>
          <cell r="D1567">
            <v>45.3</v>
          </cell>
        </row>
        <row r="1568">
          <cell r="A1568">
            <v>39883</v>
          </cell>
          <cell r="B1568" t="str">
            <v xml:space="preserve">CURVA 45 GRAUS DE COBRE (REF 606) SEM ANEL DE SOLDA, BOLSA X BOLSA, 42 MM                                                                                                                                                                                                                                                                                                                                                                                                                                 </v>
          </cell>
          <cell r="C1568" t="str">
            <v xml:space="preserve">UN    </v>
          </cell>
          <cell r="D1568">
            <v>72.33</v>
          </cell>
        </row>
        <row r="1569">
          <cell r="A1569">
            <v>39884</v>
          </cell>
          <cell r="B1569" t="str">
            <v xml:space="preserve">CURVA 45 GRAUS DE COBRE (REF 606) SEM ANEL DE SOLDA, BOLSA X BOLSA, 54 MM                                                                                                                                                                                                                                                                                                                                                                                                                                 </v>
          </cell>
          <cell r="C1569" t="str">
            <v xml:space="preserve">UN    </v>
          </cell>
          <cell r="D1569">
            <v>107.43</v>
          </cell>
        </row>
        <row r="1570">
          <cell r="A1570">
            <v>39885</v>
          </cell>
          <cell r="B1570" t="str">
            <v xml:space="preserve">CURVA 45 GRAUS DE COBRE (REF 606) SEM ANEL DE SOLDA, BOLSA X BOLSA, 66 MM                                                                                                                                                                                                                                                                                                                                                                                                                                 </v>
          </cell>
          <cell r="C1570" t="str">
            <v xml:space="preserve">UN    </v>
          </cell>
          <cell r="D1570">
            <v>255.33</v>
          </cell>
        </row>
        <row r="1571">
          <cell r="A1571">
            <v>1777</v>
          </cell>
          <cell r="B1571" t="str">
            <v xml:space="preserve">CURVA 45 GRAUS DE FERRO GALVANIZADO, COM ROSCA BSP FEMEA, DE 1 1/2"                                                                                                                                                                                                                                                                                                                                                                                                                                       </v>
          </cell>
          <cell r="C1571" t="str">
            <v xml:space="preserve">UN    </v>
          </cell>
          <cell r="D1571">
            <v>92.31</v>
          </cell>
        </row>
        <row r="1572">
          <cell r="A1572">
            <v>1819</v>
          </cell>
          <cell r="B1572" t="str">
            <v xml:space="preserve">CURVA 45 GRAUS DE FERRO GALVANIZADO, COM ROSCA BSP FEMEA, DE 1 1/4"                                                                                                                                                                                                                                                                                                                                                                                                                                       </v>
          </cell>
          <cell r="C1572" t="str">
            <v xml:space="preserve">UN    </v>
          </cell>
          <cell r="D1572">
            <v>67.16</v>
          </cell>
        </row>
        <row r="1573">
          <cell r="A1573">
            <v>1775</v>
          </cell>
          <cell r="B1573" t="str">
            <v xml:space="preserve">CURVA 45 GRAUS DE FERRO GALVANIZADO, COM ROSCA BSP FEMEA, DE 1/2"                                                                                                                                                                                                                                                                                                                                                                                                                                         </v>
          </cell>
          <cell r="C1573" t="str">
            <v xml:space="preserve">UN    </v>
          </cell>
          <cell r="D1573">
            <v>20.079999999999998</v>
          </cell>
        </row>
        <row r="1574">
          <cell r="A1574">
            <v>1776</v>
          </cell>
          <cell r="B1574" t="str">
            <v xml:space="preserve">CURVA 45 GRAUS DE FERRO GALVANIZADO, COM ROSCA BSP FEMEA, DE 1"                                                                                                                                                                                                                                                                                                                                                                                                                                           </v>
          </cell>
          <cell r="C1574" t="str">
            <v xml:space="preserve">UN    </v>
          </cell>
          <cell r="D1574">
            <v>54.64</v>
          </cell>
        </row>
        <row r="1575">
          <cell r="A1575">
            <v>1778</v>
          </cell>
          <cell r="B1575" t="str">
            <v xml:space="preserve">CURVA 45 GRAUS DE FERRO GALVANIZADO, COM ROSCA BSP FEMEA, DE 2 1/2"                                                                                                                                                                                                                                                                                                                                                                                                                                       </v>
          </cell>
          <cell r="C1575" t="str">
            <v xml:space="preserve">UN    </v>
          </cell>
          <cell r="D1575">
            <v>223.44</v>
          </cell>
        </row>
        <row r="1576">
          <cell r="A1576">
            <v>1818</v>
          </cell>
          <cell r="B1576" t="str">
            <v xml:space="preserve">CURVA 45 GRAUS DE FERRO GALVANIZADO, COM ROSCA BSP FEMEA, DE 2"                                                                                                                                                                                                                                                                                                                                                                                                                                           </v>
          </cell>
          <cell r="C1576" t="str">
            <v xml:space="preserve">UN    </v>
          </cell>
          <cell r="D1576">
            <v>148.32</v>
          </cell>
        </row>
        <row r="1577">
          <cell r="A1577">
            <v>1820</v>
          </cell>
          <cell r="B1577" t="str">
            <v xml:space="preserve">CURVA 45 GRAUS DE FERRO GALVANIZADO, COM ROSCA BSP FEMEA, DE 3/4"                                                                                                                                                                                                                                                                                                                                                                                                                                         </v>
          </cell>
          <cell r="C1577" t="str">
            <v xml:space="preserve">UN    </v>
          </cell>
          <cell r="D1577">
            <v>29</v>
          </cell>
        </row>
        <row r="1578">
          <cell r="A1578">
            <v>1779</v>
          </cell>
          <cell r="B1578" t="str">
            <v xml:space="preserve">CURVA 45 GRAUS DE FERRO GALVANIZADO, COM ROSCA BSP FEMEA, DE 3"                                                                                                                                                                                                                                                                                                                                                                                                                                           </v>
          </cell>
          <cell r="C1578" t="str">
            <v xml:space="preserve">UN    </v>
          </cell>
          <cell r="D1578">
            <v>324.95999999999998</v>
          </cell>
        </row>
        <row r="1579">
          <cell r="A1579">
            <v>1780</v>
          </cell>
          <cell r="B1579" t="str">
            <v xml:space="preserve">CURVA 45 GRAUS DE FERRO GALVANIZADO, COM ROSCA BSP FEMEA, DE 4"                                                                                                                                                                                                                                                                                                                                                                                                                                           </v>
          </cell>
          <cell r="C1579" t="str">
            <v xml:space="preserve">UN    </v>
          </cell>
          <cell r="D1579">
            <v>669.91</v>
          </cell>
        </row>
        <row r="1580">
          <cell r="A1580">
            <v>1783</v>
          </cell>
          <cell r="B1580" t="str">
            <v xml:space="preserve">CURVA 45 GRAUS DE FERRO GALVANIZADO, COM ROSCA BSP MACHO/FEMEA, DE 1 1/2"                                                                                                                                                                                                                                                                                                                                                                                                                                 </v>
          </cell>
          <cell r="C1580" t="str">
            <v xml:space="preserve">UN    </v>
          </cell>
          <cell r="D1580">
            <v>70.83</v>
          </cell>
        </row>
        <row r="1581">
          <cell r="A1581">
            <v>1782</v>
          </cell>
          <cell r="B1581" t="str">
            <v xml:space="preserve">CURVA 45 GRAUS DE FERRO GALVANIZADO, COM ROSCA BSP MACHO/FEMEA, DE 1 1/4"                                                                                                                                                                                                                                                                                                                                                                                                                                 </v>
          </cell>
          <cell r="C1581" t="str">
            <v xml:space="preserve">UN    </v>
          </cell>
          <cell r="D1581">
            <v>56</v>
          </cell>
        </row>
        <row r="1582">
          <cell r="A1582">
            <v>1817</v>
          </cell>
          <cell r="B1582" t="str">
            <v xml:space="preserve">CURVA 45 GRAUS DE FERRO GALVANIZADO, COM ROSCA BSP MACHO/FEMEA, DE 1/2"                                                                                                                                                                                                                                                                                                                                                                                                                                   </v>
          </cell>
          <cell r="C1582" t="str">
            <v xml:space="preserve">UN    </v>
          </cell>
          <cell r="D1582">
            <v>16.690000000000001</v>
          </cell>
        </row>
        <row r="1583">
          <cell r="A1583">
            <v>1781</v>
          </cell>
          <cell r="B1583" t="str">
            <v xml:space="preserve">CURVA 45 GRAUS DE FERRO GALVANIZADO, COM ROSCA BSP MACHO/FEMEA, DE 1"                                                                                                                                                                                                                                                                                                                                                                                                                                     </v>
          </cell>
          <cell r="C1583" t="str">
            <v xml:space="preserve">UN    </v>
          </cell>
          <cell r="D1583">
            <v>36.49</v>
          </cell>
        </row>
        <row r="1584">
          <cell r="A1584">
            <v>1784</v>
          </cell>
          <cell r="B1584" t="str">
            <v xml:space="preserve">CURVA 45 GRAUS DE FERRO GALVANIZADO, COM ROSCA BSP MACHO/FEMEA, DE 2 1/2"                                                                                                                                                                                                                                                                                                                                                                                                                                 </v>
          </cell>
          <cell r="C1584" t="str">
            <v xml:space="preserve">UN    </v>
          </cell>
          <cell r="D1584">
            <v>200.01</v>
          </cell>
        </row>
        <row r="1585">
          <cell r="A1585">
            <v>1810</v>
          </cell>
          <cell r="B1585" t="str">
            <v xml:space="preserve">CURVA 45 GRAUS DE FERRO GALVANIZADO, COM ROSCA BSP MACHO/FEMEA, DE 2"                                                                                                                                                                                                                                                                                                                                                                                                                                     </v>
          </cell>
          <cell r="C1585" t="str">
            <v xml:space="preserve">UN    </v>
          </cell>
          <cell r="D1585">
            <v>110.94</v>
          </cell>
        </row>
        <row r="1586">
          <cell r="A1586">
            <v>1811</v>
          </cell>
          <cell r="B1586" t="str">
            <v xml:space="preserve">CURVA 45 GRAUS DE FERRO GALVANIZADO, COM ROSCA BSP MACHO/FEMEA, DE 3/4"                                                                                                                                                                                                                                                                                                                                                                                                                                   </v>
          </cell>
          <cell r="C1586" t="str">
            <v xml:space="preserve">UN    </v>
          </cell>
          <cell r="D1586">
            <v>24</v>
          </cell>
        </row>
        <row r="1587">
          <cell r="A1587">
            <v>1812</v>
          </cell>
          <cell r="B1587" t="str">
            <v xml:space="preserve">CURVA 45 GRAUS DE FERRO GALVANIZADO, COM ROSCA BSP MACHO/FEMEA, DE 3"                                                                                                                                                                                                                                                                                                                                                                                                                                     </v>
          </cell>
          <cell r="C1587" t="str">
            <v xml:space="preserve">UN    </v>
          </cell>
          <cell r="D1587">
            <v>280.05</v>
          </cell>
        </row>
        <row r="1588">
          <cell r="A1588">
            <v>40386</v>
          </cell>
          <cell r="B1588" t="str">
            <v xml:space="preserve">CURVA 45 GRAUS EM ACO CARBONO, SOLDAVEL, PRESSAO 3.000 LBS, DN 1 1/2"                                                                                                                                                                                                                                                                                                                                                                                                                                     </v>
          </cell>
          <cell r="C1588" t="str">
            <v xml:space="preserve">UN    </v>
          </cell>
          <cell r="D1588">
            <v>100.33</v>
          </cell>
        </row>
        <row r="1589">
          <cell r="A1589">
            <v>40384</v>
          </cell>
          <cell r="B1589" t="str">
            <v xml:space="preserve">CURVA 45 GRAUS EM ACO CARBONO, SOLDAVEL, PRESSAO 3.000 LBS, DN 1 1/4"                                                                                                                                                                                                                                                                                                                                                                                                                                     </v>
          </cell>
          <cell r="C1589" t="str">
            <v xml:space="preserve">UN    </v>
          </cell>
          <cell r="D1589">
            <v>68.69</v>
          </cell>
        </row>
        <row r="1590">
          <cell r="A1590">
            <v>40379</v>
          </cell>
          <cell r="B1590" t="str">
            <v xml:space="preserve">CURVA 45 GRAUS EM ACO CARBONO, SOLDAVEL, PRESSAO 3.000 LBS, DN 1/2"                                                                                                                                                                                                                                                                                                                                                                                                                                       </v>
          </cell>
          <cell r="C1590" t="str">
            <v xml:space="preserve">UN    </v>
          </cell>
          <cell r="D1590">
            <v>23.75</v>
          </cell>
        </row>
        <row r="1591">
          <cell r="A1591">
            <v>40423</v>
          </cell>
          <cell r="B1591" t="str">
            <v xml:space="preserve">CURVA 45 GRAUS EM ACO CARBONO, SOLDAVEL, PRESSAO 3.000 LBS, DN 1"                                                                                                                                                                                                                                                                                                                                                                                                                                         </v>
          </cell>
          <cell r="C1591" t="str">
            <v xml:space="preserve">UN    </v>
          </cell>
          <cell r="D1591">
            <v>44.94</v>
          </cell>
        </row>
        <row r="1592">
          <cell r="A1592">
            <v>40389</v>
          </cell>
          <cell r="B1592" t="str">
            <v xml:space="preserve">CURVA 45 GRAUS EM ACO CARBONO, SOLDAVEL, PRESSAO 3.000 LBS, DN 2 1/2"                                                                                                                                                                                                                                                                                                                                                                                                                                     </v>
          </cell>
          <cell r="C1592" t="str">
            <v xml:space="preserve">UN    </v>
          </cell>
          <cell r="D1592">
            <v>284.99</v>
          </cell>
        </row>
        <row r="1593">
          <cell r="A1593">
            <v>40388</v>
          </cell>
          <cell r="B1593" t="str">
            <v xml:space="preserve">CURVA 45 GRAUS EM ACO CARBONO, SOLDAVEL, PRESSAO 3.000 LBS, DN 2"                                                                                                                                                                                                                                                                                                                                                                                                                                         </v>
          </cell>
          <cell r="C1593" t="str">
            <v xml:space="preserve">UN    </v>
          </cell>
          <cell r="D1593">
            <v>142.65</v>
          </cell>
        </row>
        <row r="1594">
          <cell r="A1594">
            <v>40381</v>
          </cell>
          <cell r="B1594" t="str">
            <v xml:space="preserve">CURVA 45 GRAUS EM ACO CARBONO, SOLDAVEL, PRESSAO 3.000 LBS, DN 3/4"                                                                                                                                                                                                                                                                                                                                                                                                                                       </v>
          </cell>
          <cell r="C1594" t="str">
            <v xml:space="preserve">UN    </v>
          </cell>
          <cell r="D1594">
            <v>31.66</v>
          </cell>
        </row>
        <row r="1595">
          <cell r="A1595">
            <v>40391</v>
          </cell>
          <cell r="B1595" t="str">
            <v xml:space="preserve">CURVA 45 GRAUS EM ACO CARBONO, SOLDAVEL, PRESSAO 3.000 LBS, DN 3"                                                                                                                                                                                                                                                                                                                                                                                                                                         </v>
          </cell>
          <cell r="C1595" t="str">
            <v xml:space="preserve">UN    </v>
          </cell>
          <cell r="D1595">
            <v>739.69</v>
          </cell>
        </row>
        <row r="1596">
          <cell r="A1596">
            <v>40414</v>
          </cell>
          <cell r="B1596" t="str">
            <v xml:space="preserve">CURVA 45 GRAUS RANHURADA EM FERRO FUNDIDO, DN 50 MM (2")                                                                                                                                                                                                                                                                                                                                                                                                                                                  </v>
          </cell>
          <cell r="C1596" t="str">
            <v xml:space="preserve">UN    </v>
          </cell>
          <cell r="D1596">
            <v>20.76</v>
          </cell>
        </row>
        <row r="1597">
          <cell r="A1597">
            <v>40416</v>
          </cell>
          <cell r="B1597" t="str">
            <v xml:space="preserve">CURVA 45 GRAUS RANHURADA EM FERRO FUNDIDO, DN 65 MM (2 1/2")                                                                                                                                                                                                                                                                                                                                                                                                                                              </v>
          </cell>
          <cell r="C1597" t="str">
            <v xml:space="preserve">UN    </v>
          </cell>
          <cell r="D1597">
            <v>28.69</v>
          </cell>
        </row>
        <row r="1598">
          <cell r="A1598">
            <v>40418</v>
          </cell>
          <cell r="B1598" t="str">
            <v xml:space="preserve">CURVA 45 GRAUS RANHURADA EM FERRO FUNDIDO, DN 80 MM (3")                                                                                                                                                                                                                                                                                                                                                                                                                                                  </v>
          </cell>
          <cell r="C1598" t="str">
            <v xml:space="preserve">UN    </v>
          </cell>
          <cell r="D1598">
            <v>34.22</v>
          </cell>
        </row>
        <row r="1599">
          <cell r="A1599">
            <v>2609</v>
          </cell>
          <cell r="B1599" t="str">
            <v xml:space="preserve">CURVA 45 GRAUS, PARA ELETRODUTO, EM ACO GALVANIZADO ELETROLITICO, DIAMETRO DE 20 MM (3/4")                                                                                                                                                                                                                                                                                                                                                                                                                </v>
          </cell>
          <cell r="C1599" t="str">
            <v xml:space="preserve">UN    </v>
          </cell>
          <cell r="D1599">
            <v>5.49</v>
          </cell>
        </row>
        <row r="1600">
          <cell r="A1600">
            <v>2634</v>
          </cell>
          <cell r="B1600" t="str">
            <v xml:space="preserve">CURVA 45 GRAUS, PARA ELETRODUTO, EM ACO GALVANIZADO ELETROLITICO, DIAMETRO DE 25 MM (1")                                                                                                                                                                                                                                                                                                                                                                                                                  </v>
          </cell>
          <cell r="C1600" t="str">
            <v xml:space="preserve">UN    </v>
          </cell>
          <cell r="D1600">
            <v>7.22</v>
          </cell>
        </row>
        <row r="1601">
          <cell r="A1601">
            <v>2611</v>
          </cell>
          <cell r="B1601" t="str">
            <v xml:space="preserve">CURVA 45 GRAUS, PARA ELETRODUTO, EM ACO GALVANIZADO ELETROLITICO, DIAMETRO DE 40 MM (1 1/2")                                                                                                                                                                                                                                                                                                                                                                                                              </v>
          </cell>
          <cell r="C1601" t="str">
            <v xml:space="preserve">UN    </v>
          </cell>
          <cell r="D1601">
            <v>20.34</v>
          </cell>
        </row>
        <row r="1602">
          <cell r="A1602">
            <v>34359</v>
          </cell>
          <cell r="B1602" t="str">
            <v xml:space="preserve">CURVA 90 GRAUS DE BARRA CHATA EM ALUMINIO 3/4" X 1/4" X 300 MM                                                                                                                                                                                                                                                                                                                                                                                                                                            </v>
          </cell>
          <cell r="C1602" t="str">
            <v xml:space="preserve">UN    </v>
          </cell>
          <cell r="D1602">
            <v>11.59</v>
          </cell>
        </row>
        <row r="1603">
          <cell r="A1603">
            <v>1789</v>
          </cell>
          <cell r="B1603" t="str">
            <v xml:space="preserve">CURVA 90 GRAUS DE FERRO GALVANIZADO, COM ROSCA BSP FEMEA, DE 1 1/2"                                                                                                                                                                                                                                                                                                                                                                                                                                       </v>
          </cell>
          <cell r="C1603" t="str">
            <v xml:space="preserve">UN    </v>
          </cell>
          <cell r="D1603">
            <v>88.6</v>
          </cell>
        </row>
        <row r="1604">
          <cell r="A1604">
            <v>1788</v>
          </cell>
          <cell r="B1604" t="str">
            <v xml:space="preserve">CURVA 90 GRAUS DE FERRO GALVANIZADO, COM ROSCA BSP FEMEA, DE 1 1/4"                                                                                                                                                                                                                                                                                                                                                                                                                                       </v>
          </cell>
          <cell r="C1604" t="str">
            <v xml:space="preserve">UN    </v>
          </cell>
          <cell r="D1604">
            <v>71.02</v>
          </cell>
        </row>
        <row r="1605">
          <cell r="A1605">
            <v>1786</v>
          </cell>
          <cell r="B1605" t="str">
            <v xml:space="preserve">CURVA 90 GRAUS DE FERRO GALVANIZADO, COM ROSCA BSP FEMEA, DE 1/2"                                                                                                                                                                                                                                                                                                                                                                                                                                         </v>
          </cell>
          <cell r="C1605" t="str">
            <v xml:space="preserve">UN    </v>
          </cell>
          <cell r="D1605">
            <v>17.63</v>
          </cell>
        </row>
        <row r="1606">
          <cell r="A1606">
            <v>1787</v>
          </cell>
          <cell r="B1606" t="str">
            <v xml:space="preserve">CURVA 90 GRAUS DE FERRO GALVANIZADO, COM ROSCA BSP FEMEA, DE 1"                                                                                                                                                                                                                                                                                                                                                                                                                                           </v>
          </cell>
          <cell r="C1606" t="str">
            <v xml:space="preserve">UN    </v>
          </cell>
          <cell r="D1606">
            <v>42.22</v>
          </cell>
        </row>
        <row r="1607">
          <cell r="A1607">
            <v>1791</v>
          </cell>
          <cell r="B1607" t="str">
            <v xml:space="preserve">CURVA 90 GRAUS DE FERRO GALVANIZADO, COM ROSCA BSP FEMEA, DE 2 1/2"                                                                                                                                                                                                                                                                                                                                                                                                                                       </v>
          </cell>
          <cell r="C1607" t="str">
            <v xml:space="preserve">UN    </v>
          </cell>
          <cell r="D1607">
            <v>256.04000000000002</v>
          </cell>
        </row>
        <row r="1608">
          <cell r="A1608">
            <v>1790</v>
          </cell>
          <cell r="B1608" t="str">
            <v xml:space="preserve">CURVA 90 GRAUS DE FERRO GALVANIZADO, COM ROSCA BSP FEMEA, DE 2"                                                                                                                                                                                                                                                                                                                                                                                                                                           </v>
          </cell>
          <cell r="C1608" t="str">
            <v xml:space="preserve">UN    </v>
          </cell>
          <cell r="D1608">
            <v>147.54</v>
          </cell>
        </row>
        <row r="1609">
          <cell r="A1609">
            <v>1813</v>
          </cell>
          <cell r="B1609" t="str">
            <v xml:space="preserve">CURVA 90 GRAUS DE FERRO GALVANIZADO, COM ROSCA BSP FEMEA, DE 3/4"                                                                                                                                                                                                                                                                                                                                                                                                                                         </v>
          </cell>
          <cell r="C1609" t="str">
            <v xml:space="preserve">UN    </v>
          </cell>
          <cell r="D1609">
            <v>27.98</v>
          </cell>
        </row>
        <row r="1610">
          <cell r="A1610">
            <v>1792</v>
          </cell>
          <cell r="B1610" t="str">
            <v xml:space="preserve">CURVA 90 GRAUS DE FERRO GALVANIZADO, COM ROSCA BSP FEMEA, DE 3"                                                                                                                                                                                                                                                                                                                                                                                                                                           </v>
          </cell>
          <cell r="C1610" t="str">
            <v xml:space="preserve">UN    </v>
          </cell>
          <cell r="D1610">
            <v>345.62</v>
          </cell>
        </row>
        <row r="1611">
          <cell r="A1611">
            <v>1793</v>
          </cell>
          <cell r="B1611" t="str">
            <v xml:space="preserve">CURVA 90 GRAUS DE FERRO GALVANIZADO, COM ROSCA BSP FEMEA, DE 4"                                                                                                                                                                                                                                                                                                                                                                                                                                           </v>
          </cell>
          <cell r="C1611" t="str">
            <v xml:space="preserve">UN    </v>
          </cell>
          <cell r="D1611">
            <v>698.39</v>
          </cell>
        </row>
        <row r="1612">
          <cell r="A1612">
            <v>1809</v>
          </cell>
          <cell r="B1612" t="str">
            <v xml:space="preserve">CURVA 90 GRAUS DE FERRO GALVANIZADO, COM ROSCA BSP MACHO/FEMEA, DE 1 1/2"                                                                                                                                                                                                                                                                                                                                                                                                                                 </v>
          </cell>
          <cell r="C1612" t="str">
            <v xml:space="preserve">UN    </v>
          </cell>
          <cell r="D1612">
            <v>83.06</v>
          </cell>
        </row>
        <row r="1613">
          <cell r="A1613">
            <v>1814</v>
          </cell>
          <cell r="B1613" t="str">
            <v xml:space="preserve">CURVA 90 GRAUS DE FERRO GALVANIZADO, COM ROSCA BSP MACHO/FEMEA, DE 1 1/4"                                                                                                                                                                                                                                                                                                                                                                                                                                 </v>
          </cell>
          <cell r="C1613" t="str">
            <v xml:space="preserve">UN    </v>
          </cell>
          <cell r="D1613">
            <v>68.23</v>
          </cell>
        </row>
        <row r="1614">
          <cell r="A1614">
            <v>1803</v>
          </cell>
          <cell r="B1614" t="str">
            <v xml:space="preserve">CURVA 90 GRAUS DE FERRO GALVANIZADO, COM ROSCA BSP MACHO/FEMEA, DE 1/2"                                                                                                                                                                                                                                                                                                                                                                                                                                   </v>
          </cell>
          <cell r="C1614" t="str">
            <v xml:space="preserve">UN    </v>
          </cell>
          <cell r="D1614">
            <v>17.239999999999998</v>
          </cell>
        </row>
        <row r="1615">
          <cell r="A1615">
            <v>1805</v>
          </cell>
          <cell r="B1615" t="str">
            <v xml:space="preserve">CURVA 90 GRAUS DE FERRO GALVANIZADO, COM ROSCA BSP MACHO/FEMEA, DE 1"                                                                                                                                                                                                                                                                                                                                                                                                                                     </v>
          </cell>
          <cell r="C1615" t="str">
            <v xml:space="preserve">UN    </v>
          </cell>
          <cell r="D1615">
            <v>39.6</v>
          </cell>
        </row>
        <row r="1616">
          <cell r="A1616">
            <v>1821</v>
          </cell>
          <cell r="B1616" t="str">
            <v xml:space="preserve">CURVA 90 GRAUS DE FERRO GALVANIZADO, COM ROSCA BSP MACHO/FEMEA, DE 2 1/2"                                                                                                                                                                                                                                                                                                                                                                                                                                 </v>
          </cell>
          <cell r="C1616" t="str">
            <v xml:space="preserve">UN    </v>
          </cell>
          <cell r="D1616">
            <v>233.93</v>
          </cell>
        </row>
        <row r="1617">
          <cell r="A1617">
            <v>1806</v>
          </cell>
          <cell r="B1617" t="str">
            <v xml:space="preserve">CURVA 90 GRAUS DE FERRO GALVANIZADO, COM ROSCA BSP MACHO/FEMEA, DE 2"                                                                                                                                                                                                                                                                                                                                                                                                                                     </v>
          </cell>
          <cell r="C1617" t="str">
            <v xml:space="preserve">UN    </v>
          </cell>
          <cell r="D1617">
            <v>139.24</v>
          </cell>
        </row>
        <row r="1618">
          <cell r="A1618">
            <v>1804</v>
          </cell>
          <cell r="B1618" t="str">
            <v xml:space="preserve">CURVA 90 GRAUS DE FERRO GALVANIZADO, COM ROSCA BSP MACHO/FEMEA, DE 3/4"                                                                                                                                                                                                                                                                                                                                                                                                                                   </v>
          </cell>
          <cell r="C1618" t="str">
            <v xml:space="preserve">UN    </v>
          </cell>
          <cell r="D1618">
            <v>24.54</v>
          </cell>
        </row>
        <row r="1619">
          <cell r="A1619">
            <v>1807</v>
          </cell>
          <cell r="B1619" t="str">
            <v xml:space="preserve">CURVA 90 GRAUS DE FERRO GALVANIZADO, COM ROSCA BSP MACHO/FEMEA, DE 3"                                                                                                                                                                                                                                                                                                                                                                                                                                     </v>
          </cell>
          <cell r="C1619" t="str">
            <v xml:space="preserve">UN    </v>
          </cell>
          <cell r="D1619">
            <v>334.56</v>
          </cell>
        </row>
        <row r="1620">
          <cell r="A1620">
            <v>1808</v>
          </cell>
          <cell r="B1620" t="str">
            <v xml:space="preserve">CURVA 90 GRAUS DE FERRO GALVANIZADO, COM ROSCA BSP MACHO/FEMEA, DE 4"                                                                                                                                                                                                                                                                                                                                                                                                                                     </v>
          </cell>
          <cell r="C1620" t="str">
            <v xml:space="preserve">UN    </v>
          </cell>
          <cell r="D1620">
            <v>670.74</v>
          </cell>
        </row>
        <row r="1621">
          <cell r="A1621">
            <v>1797</v>
          </cell>
          <cell r="B1621" t="str">
            <v xml:space="preserve">CURVA 90 GRAUS DE FERRO GALVANIZADO, COM ROSCA BSP MACHO, DE 1 1/2"                                                                                                                                                                                                                                                                                                                                                                                                                                       </v>
          </cell>
          <cell r="C1621" t="str">
            <v xml:space="preserve">UN    </v>
          </cell>
          <cell r="D1621">
            <v>100.6</v>
          </cell>
        </row>
        <row r="1622">
          <cell r="A1622">
            <v>1796</v>
          </cell>
          <cell r="B1622" t="str">
            <v xml:space="preserve">CURVA 90 GRAUS DE FERRO GALVANIZADO, COM ROSCA BSP MACHO, DE 1 1/4"                                                                                                                                                                                                                                                                                                                                                                                                                                       </v>
          </cell>
          <cell r="C1622" t="str">
            <v xml:space="preserve">UN    </v>
          </cell>
          <cell r="D1622">
            <v>77.17</v>
          </cell>
        </row>
        <row r="1623">
          <cell r="A1623">
            <v>1794</v>
          </cell>
          <cell r="B1623" t="str">
            <v xml:space="preserve">CURVA 90 GRAUS DE FERRO GALVANIZADO, COM ROSCA BSP MACHO, DE 1/2"                                                                                                                                                                                                                                                                                                                                                                                                                                         </v>
          </cell>
          <cell r="C1623" t="str">
            <v xml:space="preserve">UN    </v>
          </cell>
          <cell r="D1623">
            <v>18.420000000000002</v>
          </cell>
        </row>
        <row r="1624">
          <cell r="A1624">
            <v>1816</v>
          </cell>
          <cell r="B1624" t="str">
            <v xml:space="preserve">CURVA 90 GRAUS DE FERRO GALVANIZADO, COM ROSCA BSP MACHO, DE 1"                                                                                                                                                                                                                                                                                                                                                                                                                                           </v>
          </cell>
          <cell r="C1624" t="str">
            <v xml:space="preserve">UN    </v>
          </cell>
          <cell r="D1624">
            <v>41.53</v>
          </cell>
        </row>
        <row r="1625">
          <cell r="A1625">
            <v>1815</v>
          </cell>
          <cell r="B1625" t="str">
            <v xml:space="preserve">CURVA 90 GRAUS DE FERRO GALVANIZADO, COM ROSCA BSP MACHO, DE 2 1/2"                                                                                                                                                                                                                                                                                                                                                                                                                                       </v>
          </cell>
          <cell r="C1625" t="str">
            <v xml:space="preserve">UN    </v>
          </cell>
          <cell r="D1625">
            <v>318.95999999999998</v>
          </cell>
        </row>
        <row r="1626">
          <cell r="A1626">
            <v>1798</v>
          </cell>
          <cell r="B1626" t="str">
            <v xml:space="preserve">CURVA 90 GRAUS DE FERRO GALVANIZADO, COM ROSCA BSP MACHO, DE 2"                                                                                                                                                                                                                                                                                                                                                                                                                                           </v>
          </cell>
          <cell r="C1626" t="str">
            <v xml:space="preserve">UN    </v>
          </cell>
          <cell r="D1626">
            <v>142.72</v>
          </cell>
        </row>
        <row r="1627">
          <cell r="A1627">
            <v>1795</v>
          </cell>
          <cell r="B1627" t="str">
            <v xml:space="preserve">CURVA 90 GRAUS DE FERRO GALVANIZADO, COM ROSCA BSP MACHO, DE 3/4"                                                                                                                                                                                                                                                                                                                                                                                                                                         </v>
          </cell>
          <cell r="C1627" t="str">
            <v xml:space="preserve">UN    </v>
          </cell>
          <cell r="D1627">
            <v>25.52</v>
          </cell>
        </row>
        <row r="1628">
          <cell r="A1628">
            <v>1799</v>
          </cell>
          <cell r="B1628" t="str">
            <v xml:space="preserve">CURVA 90 GRAUS DE FERRO GALVANIZADO, COM ROSCA BSP MACHO, DE 3"                                                                                                                                                                                                                                                                                                                                                                                                                                           </v>
          </cell>
          <cell r="C1628" t="str">
            <v xml:space="preserve">UN    </v>
          </cell>
          <cell r="D1628">
            <v>415.42</v>
          </cell>
        </row>
        <row r="1629">
          <cell r="A1629">
            <v>1800</v>
          </cell>
          <cell r="B1629" t="str">
            <v xml:space="preserve">CURVA 90 GRAUS DE FERRO GALVANIZADO, COM ROSCA BSP MACHO, DE 4"                                                                                                                                                                                                                                                                                                                                                                                                                                           </v>
          </cell>
          <cell r="C1629" t="str">
            <v xml:space="preserve">UN    </v>
          </cell>
          <cell r="D1629">
            <v>793.11</v>
          </cell>
        </row>
        <row r="1630">
          <cell r="A1630">
            <v>1802</v>
          </cell>
          <cell r="B1630" t="str">
            <v xml:space="preserve">CURVA 90 GRAUS DE FERRO GALVANIZADO, COM ROSCA BSP MACHO, DE 6"                                                                                                                                                                                                                                                                                                                                                                                                                                           </v>
          </cell>
          <cell r="C1630" t="str">
            <v xml:space="preserve">UN    </v>
          </cell>
          <cell r="D1630">
            <v>1983.88</v>
          </cell>
        </row>
        <row r="1631">
          <cell r="A1631">
            <v>40385</v>
          </cell>
          <cell r="B1631" t="str">
            <v xml:space="preserve">CURVA 90 GRAUS EM ACO CARBONO, RAIO CURTO, SOLDAVEL, PRESSAO 3.000 LBS, DN 1 1/2"                                                                                                                                                                                                                                                                                                                                                                                                                         </v>
          </cell>
          <cell r="C1631" t="str">
            <v xml:space="preserve">UN    </v>
          </cell>
          <cell r="D1631">
            <v>100.33</v>
          </cell>
        </row>
        <row r="1632">
          <cell r="A1632">
            <v>40383</v>
          </cell>
          <cell r="B1632" t="str">
            <v xml:space="preserve">CURVA 90 GRAUS EM ACO CARBONO, RAIO CURTO, SOLDAVEL, PRESSAO 3.000 LBS, DN 1 1/4"                                                                                                                                                                                                                                                                                                                                                                                                                         </v>
          </cell>
          <cell r="C1632" t="str">
            <v xml:space="preserve">UN    </v>
          </cell>
          <cell r="D1632">
            <v>68.69</v>
          </cell>
        </row>
        <row r="1633">
          <cell r="A1633">
            <v>40378</v>
          </cell>
          <cell r="B1633" t="str">
            <v xml:space="preserve">CURVA 90 GRAUS EM ACO CARBONO, RAIO CURTO, SOLDAVEL, PRESSAO 3.000 LBS, DN 1/2"                                                                                                                                                                                                                                                                                                                                                                                                                           </v>
          </cell>
          <cell r="C1633" t="str">
            <v xml:space="preserve">UN    </v>
          </cell>
          <cell r="D1633">
            <v>23.75</v>
          </cell>
        </row>
        <row r="1634">
          <cell r="A1634">
            <v>40382</v>
          </cell>
          <cell r="B1634" t="str">
            <v xml:space="preserve">CURVA 90 GRAUS EM ACO CARBONO, RAIO CURTO, SOLDAVEL, PRESSAO 3.000 LBS, DN 1"                                                                                                                                                                                                                                                                                                                                                                                                                             </v>
          </cell>
          <cell r="C1634" t="str">
            <v xml:space="preserve">UN    </v>
          </cell>
          <cell r="D1634">
            <v>44.94</v>
          </cell>
        </row>
        <row r="1635">
          <cell r="A1635">
            <v>40422</v>
          </cell>
          <cell r="B1635" t="str">
            <v xml:space="preserve">CURVA 90 GRAUS EM ACO CARBONO, RAIO CURTO, SOLDAVEL, PRESSAO 3.000 LBS, DN 2 1/2"                                                                                                                                                                                                                                                                                                                                                                                                                         </v>
          </cell>
          <cell r="C1635" t="str">
            <v xml:space="preserve">UN    </v>
          </cell>
          <cell r="D1635">
            <v>306.14</v>
          </cell>
        </row>
        <row r="1636">
          <cell r="A1636">
            <v>40387</v>
          </cell>
          <cell r="B1636" t="str">
            <v xml:space="preserve">CURVA 90 GRAUS EM ACO CARBONO, RAIO CURTO, SOLDAVEL, PRESSAO 3.000 LBS, DN 2"                                                                                                                                                                                                                                                                                                                                                                                                                             </v>
          </cell>
          <cell r="C1636" t="str">
            <v xml:space="preserve">UN    </v>
          </cell>
          <cell r="D1636">
            <v>155.88</v>
          </cell>
        </row>
        <row r="1637">
          <cell r="A1637">
            <v>40380</v>
          </cell>
          <cell r="B1637" t="str">
            <v xml:space="preserve">CURVA 90 GRAUS EM ACO CARBONO, RAIO CURTO, SOLDAVEL, PRESSAO 3.000 LBS, DN 3/4"                                                                                                                                                                                                                                                                                                                                                                                                                           </v>
          </cell>
          <cell r="C1637" t="str">
            <v xml:space="preserve">UN    </v>
          </cell>
          <cell r="D1637">
            <v>31.66</v>
          </cell>
        </row>
        <row r="1638">
          <cell r="A1638">
            <v>40390</v>
          </cell>
          <cell r="B1638" t="str">
            <v xml:space="preserve">CURVA 90 GRAUS EM ACO CARBONO, RAIO CURTO, SOLDAVEL, PRESSAO 3.000 LBS, DN 3"                                                                                                                                                                                                                                                                                                                                                                                                                             </v>
          </cell>
          <cell r="C1638" t="str">
            <v xml:space="preserve">UN    </v>
          </cell>
          <cell r="D1638">
            <v>644.77</v>
          </cell>
        </row>
        <row r="1639">
          <cell r="A1639">
            <v>40413</v>
          </cell>
          <cell r="B1639" t="str">
            <v xml:space="preserve">CURVA 90 GRAUS RANHURADA EM FERRO FUNDIDO, DN 50 MM (2")                                                                                                                                                                                                                                                                                                                                                                                                                                                  </v>
          </cell>
          <cell r="C1639" t="str">
            <v xml:space="preserve">UN    </v>
          </cell>
          <cell r="D1639">
            <v>22.55</v>
          </cell>
        </row>
        <row r="1640">
          <cell r="A1640">
            <v>40415</v>
          </cell>
          <cell r="B1640" t="str">
            <v xml:space="preserve">CURVA 90 GRAUS RANHURADA EM FERRO FUNDIDO, DN 65 MM (2 1/2")                                                                                                                                                                                                                                                                                                                                                                                                                                              </v>
          </cell>
          <cell r="C1640" t="str">
            <v xml:space="preserve">UN    </v>
          </cell>
          <cell r="D1640">
            <v>32.130000000000003</v>
          </cell>
        </row>
        <row r="1641">
          <cell r="A1641">
            <v>40417</v>
          </cell>
          <cell r="B1641" t="str">
            <v xml:space="preserve">CURVA 90 GRAUS RANHURADA EM FERRO FUNDIDO, DN 80 MM (3")                                                                                                                                                                                                                                                                                                                                                                                                                                                  </v>
          </cell>
          <cell r="C1641" t="str">
            <v xml:space="preserve">UN    </v>
          </cell>
          <cell r="D1641">
            <v>37.9</v>
          </cell>
        </row>
        <row r="1642">
          <cell r="A1642">
            <v>39271</v>
          </cell>
          <cell r="B1642" t="str">
            <v xml:space="preserve">CURVA 90 GRAUS, CURTA, DE PVC RIGIDO ROSCAVEL, DE 1/2", PARA ELETRODUTO                                                                                                                                                                                                                                                                                                                                                                                                                                   </v>
          </cell>
          <cell r="C1642" t="str">
            <v xml:space="preserve">UN    </v>
          </cell>
          <cell r="D1642">
            <v>2.71</v>
          </cell>
        </row>
        <row r="1643">
          <cell r="A1643">
            <v>39273</v>
          </cell>
          <cell r="B1643" t="str">
            <v xml:space="preserve">CURVA 90 GRAUS, CURTA, DE PVC RIGIDO ROSCAVEL, DE 1", PARA ELETRODUTO                                                                                                                                                                                                                                                                                                                                                                                                                                     </v>
          </cell>
          <cell r="C1643" t="str">
            <v xml:space="preserve">UN    </v>
          </cell>
          <cell r="D1643">
            <v>4.5999999999999996</v>
          </cell>
        </row>
        <row r="1644">
          <cell r="A1644">
            <v>39272</v>
          </cell>
          <cell r="B1644" t="str">
            <v xml:space="preserve">CURVA 90 GRAUS, CURTA, DE PVC RIGIDO ROSCAVEL, DE 3/4", PARA ELETRODUTO                                                                                                                                                                                                                                                                                                                                                                                                                                   </v>
          </cell>
          <cell r="C1644" t="str">
            <v xml:space="preserve">UN    </v>
          </cell>
          <cell r="D1644">
            <v>3.33</v>
          </cell>
        </row>
        <row r="1645">
          <cell r="A1645">
            <v>1875</v>
          </cell>
          <cell r="B1645" t="str">
            <v xml:space="preserve">CURVA 90 GRAUS, LONGA, DE PVC RIGIDO ROSCAVEL, DE 1 1/2", PARA ELETRODUTO                                                                                                                                                                                                                                                                                                                                                                                                                                 </v>
          </cell>
          <cell r="C1645" t="str">
            <v xml:space="preserve">UN    </v>
          </cell>
          <cell r="D1645">
            <v>7.36</v>
          </cell>
        </row>
        <row r="1646">
          <cell r="A1646">
            <v>1874</v>
          </cell>
          <cell r="B1646" t="str">
            <v xml:space="preserve">CURVA 90 GRAUS, LONGA, DE PVC RIGIDO ROSCAVEL, DE 1 1/4", PARA ELETRODUTO                                                                                                                                                                                                                                                                                                                                                                                                                                 </v>
          </cell>
          <cell r="C1646" t="str">
            <v xml:space="preserve">UN    </v>
          </cell>
          <cell r="D1646">
            <v>6.08</v>
          </cell>
        </row>
        <row r="1647">
          <cell r="A1647">
            <v>1870</v>
          </cell>
          <cell r="B1647" t="str">
            <v xml:space="preserve">CURVA 90 GRAUS, LONGA, DE PVC RIGIDO ROSCAVEL, DE 1/2", PARA ELETRODUTO                                                                                                                                                                                                                                                                                                                                                                                                                                   </v>
          </cell>
          <cell r="C1647" t="str">
            <v xml:space="preserve">UN    </v>
          </cell>
          <cell r="D1647">
            <v>3.51</v>
          </cell>
        </row>
        <row r="1648">
          <cell r="A1648">
            <v>1884</v>
          </cell>
          <cell r="B1648" t="str">
            <v xml:space="preserve">CURVA 90 GRAUS, LONGA, DE PVC RIGIDO ROSCAVEL, DE 1", PARA ELETRODUTO                                                                                                                                                                                                                                                                                                                                                                                                                                     </v>
          </cell>
          <cell r="C1648" t="str">
            <v xml:space="preserve">UN    </v>
          </cell>
          <cell r="D1648">
            <v>5.39</v>
          </cell>
        </row>
        <row r="1649">
          <cell r="A1649">
            <v>1887</v>
          </cell>
          <cell r="B1649" t="str">
            <v xml:space="preserve">CURVA 90 GRAUS, LONGA, DE PVC RIGIDO ROSCAVEL, DE 2 1/2", PARA ELETRODUTO                                                                                                                                                                                                                                                                                                                                                                                                                                 </v>
          </cell>
          <cell r="C1649" t="str">
            <v xml:space="preserve">UN    </v>
          </cell>
          <cell r="D1649">
            <v>30.52</v>
          </cell>
        </row>
        <row r="1650">
          <cell r="A1650">
            <v>1876</v>
          </cell>
          <cell r="B1650" t="str">
            <v xml:space="preserve">CURVA 90 GRAUS, LONGA, DE PVC RIGIDO ROSCAVEL, DE 2", PARA ELETRODUTO                                                                                                                                                                                                                                                                                                                                                                                                                                     </v>
          </cell>
          <cell r="C1650" t="str">
            <v xml:space="preserve">UN    </v>
          </cell>
          <cell r="D1650">
            <v>11.96</v>
          </cell>
        </row>
        <row r="1651">
          <cell r="A1651">
            <v>1879</v>
          </cell>
          <cell r="B1651" t="str">
            <v xml:space="preserve">CURVA 90 GRAUS, LONGA, DE PVC RIGIDO ROSCAVEL, DE 3/4", PARA ELETRODUTO                                                                                                                                                                                                                                                                                                                                                                                                                                   </v>
          </cell>
          <cell r="C1651" t="str">
            <v xml:space="preserve">UN    </v>
          </cell>
          <cell r="D1651">
            <v>3.56</v>
          </cell>
        </row>
        <row r="1652">
          <cell r="A1652">
            <v>1877</v>
          </cell>
          <cell r="B1652" t="str">
            <v xml:space="preserve">CURVA 90 GRAUS, LONGA, DE PVC RIGIDO ROSCAVEL, DE 3", PARA ELETRODUTO                                                                                                                                                                                                                                                                                                                                                                                                                                     </v>
          </cell>
          <cell r="C1652" t="str">
            <v xml:space="preserve">UN    </v>
          </cell>
          <cell r="D1652">
            <v>30.56</v>
          </cell>
        </row>
        <row r="1653">
          <cell r="A1653">
            <v>1878</v>
          </cell>
          <cell r="B1653" t="str">
            <v xml:space="preserve">CURVA 90 GRAUS, LONGA, DE PVC RIGIDO ROSCAVEL, DE 4", PARA ELETRODUTO                                                                                                                                                                                                                                                                                                                                                                                                                                     </v>
          </cell>
          <cell r="C1653" t="str">
            <v xml:space="preserve">UN    </v>
          </cell>
          <cell r="D1653">
            <v>61.39</v>
          </cell>
        </row>
        <row r="1654">
          <cell r="A1654">
            <v>2621</v>
          </cell>
          <cell r="B1654" t="str">
            <v xml:space="preserve">CURVA 90 GRAUS, PARA ELETRODUTO, EM ACO GALVANIZADO ELETROLITICO, DIAMETRO DE 100 MM (4")                                                                                                                                                                                                                                                                                                                                                                                                                 </v>
          </cell>
          <cell r="C1654" t="str">
            <v xml:space="preserve">UN    </v>
          </cell>
          <cell r="D1654">
            <v>174.01</v>
          </cell>
        </row>
        <row r="1655">
          <cell r="A1655">
            <v>2616</v>
          </cell>
          <cell r="B1655" t="str">
            <v xml:space="preserve">CURVA 90 GRAUS, PARA ELETRODUTO, EM ACO GALVANIZADO ELETROLITICO, DIAMETRO DE 15 MM (1/2")                                                                                                                                                                                                                                                                                                                                                                                                                </v>
          </cell>
          <cell r="C1655" t="str">
            <v xml:space="preserve">UN    </v>
          </cell>
          <cell r="D1655">
            <v>4.92</v>
          </cell>
        </row>
        <row r="1656">
          <cell r="A1656">
            <v>2633</v>
          </cell>
          <cell r="B1656" t="str">
            <v xml:space="preserve">CURVA 90 GRAUS, PARA ELETRODUTO, EM ACO GALVANIZADO ELETROLITICO, DIAMETRO DE 20 MM (3/4")                                                                                                                                                                                                                                                                                                                                                                                                                </v>
          </cell>
          <cell r="C1656" t="str">
            <v xml:space="preserve">UN    </v>
          </cell>
          <cell r="D1656">
            <v>5.57</v>
          </cell>
        </row>
        <row r="1657">
          <cell r="A1657">
            <v>2617</v>
          </cell>
          <cell r="B1657" t="str">
            <v xml:space="preserve">CURVA 90 GRAUS, PARA ELETRODUTO, EM ACO GALVANIZADO ELETROLITICO, DIAMETRO DE 25 MM (1")                                                                                                                                                                                                                                                                                                                                                                                                                  </v>
          </cell>
          <cell r="C1657" t="str">
            <v xml:space="preserve">UN    </v>
          </cell>
          <cell r="D1657">
            <v>7.57</v>
          </cell>
        </row>
        <row r="1658">
          <cell r="A1658">
            <v>2618</v>
          </cell>
          <cell r="B1658" t="str">
            <v xml:space="preserve">CURVA 90 GRAUS, PARA ELETRODUTO, EM ACO GALVANIZADO ELETROLITICO, DIAMETRO DE 32 MM (1 1/4")                                                                                                                                                                                                                                                                                                                                                                                                              </v>
          </cell>
          <cell r="C1658" t="str">
            <v xml:space="preserve">UN    </v>
          </cell>
          <cell r="D1658">
            <v>17.23</v>
          </cell>
        </row>
        <row r="1659">
          <cell r="A1659">
            <v>2632</v>
          </cell>
          <cell r="B1659" t="str">
            <v xml:space="preserve">CURVA 90 GRAUS, PARA ELETRODUTO, EM ACO GALVANIZADO ELETROLITICO, DIAMETRO DE 40 MM (1 1/2")                                                                                                                                                                                                                                                                                                                                                                                                              </v>
          </cell>
          <cell r="C1659" t="str">
            <v xml:space="preserve">UN    </v>
          </cell>
          <cell r="D1659">
            <v>21.02</v>
          </cell>
        </row>
        <row r="1660">
          <cell r="A1660">
            <v>2631</v>
          </cell>
          <cell r="B1660" t="str">
            <v xml:space="preserve">CURVA 90 GRAUS, PARA ELETRODUTO, EM ACO GALVANIZADO ELETROLITICO, DIAMETRO DE 50 MM (2")                                                                                                                                                                                                                                                                                                                                                                                                                  </v>
          </cell>
          <cell r="C1660" t="str">
            <v xml:space="preserve">UN    </v>
          </cell>
          <cell r="D1660">
            <v>30.86</v>
          </cell>
        </row>
        <row r="1661">
          <cell r="A1661">
            <v>2619</v>
          </cell>
          <cell r="B1661" t="str">
            <v xml:space="preserve">CURVA 90 GRAUS, PARA ELETRODUTO, EM ACO GALVANIZADO ELETROLITICO, DIAMETRO DE 65 MM (2 1/2")                                                                                                                                                                                                                                                                                                                                                                                                              </v>
          </cell>
          <cell r="C1661" t="str">
            <v xml:space="preserve">UN    </v>
          </cell>
          <cell r="D1661">
            <v>78.150000000000006</v>
          </cell>
        </row>
        <row r="1662">
          <cell r="A1662">
            <v>2620</v>
          </cell>
          <cell r="B1662" t="str">
            <v xml:space="preserve">CURVA 90 GRAUS, PARA ELETRODUTO, EM ACO GALVANIZADO ELETROLITICO, DIAMETRO DE 80 MM (3")                                                                                                                                                                                                                                                                                                                                                                                                                  </v>
          </cell>
          <cell r="C1662" t="str">
            <v xml:space="preserve">UN    </v>
          </cell>
          <cell r="D1662">
            <v>102.6</v>
          </cell>
        </row>
        <row r="1663">
          <cell r="A1663">
            <v>44472</v>
          </cell>
          <cell r="B1663" t="str">
            <v xml:space="preserve">DENTE PARA  FRESADORA                                                                                                                                                                                                                                                                                                                                                                                                                                                                                     </v>
          </cell>
          <cell r="C1663" t="str">
            <v xml:space="preserve">UN    </v>
          </cell>
          <cell r="D1663">
            <v>48.87</v>
          </cell>
        </row>
        <row r="1664">
          <cell r="A1664">
            <v>38369</v>
          </cell>
          <cell r="B1664" t="str">
            <v xml:space="preserve">DESEMPENADEIRA DE ACO DENTADA 12 X *25* CM, DENTES 8 X 8 MM, CABO FECHADO DE MADEIRA                                                                                                                                                                                                                                                                                                                                                                                                                      </v>
          </cell>
          <cell r="C1664" t="str">
            <v xml:space="preserve">UN    </v>
          </cell>
          <cell r="D1664">
            <v>17</v>
          </cell>
        </row>
        <row r="1665">
          <cell r="A1665">
            <v>38370</v>
          </cell>
          <cell r="B1665" t="str">
            <v xml:space="preserve">DESEMPENADEIRA DE ACO LISA 12 X *25* CM COM CABO FECHADO DE MADEIRA                                                                                                                                                                                                                                                                                                                                                                                                                                       </v>
          </cell>
          <cell r="C1665" t="str">
            <v xml:space="preserve">UN    </v>
          </cell>
          <cell r="D1665">
            <v>17</v>
          </cell>
        </row>
        <row r="1666">
          <cell r="A1666">
            <v>38372</v>
          </cell>
          <cell r="B1666" t="str">
            <v xml:space="preserve">DESEMPENADEIRA PLASTICA LISA *14 X 27* CM                                                                                                                                                                                                                                                                                                                                                                                                                                                                 </v>
          </cell>
          <cell r="C1666" t="str">
            <v xml:space="preserve">UN    </v>
          </cell>
          <cell r="D1666">
            <v>19.010000000000002</v>
          </cell>
        </row>
        <row r="1667">
          <cell r="A1667">
            <v>2357</v>
          </cell>
          <cell r="B1667" t="str">
            <v xml:space="preserve">DESENHISTA COPISTA (HORISTA)                                                                                                                                                                                                                                                                                                                                                                                                                                                                              </v>
          </cell>
          <cell r="C1667" t="str">
            <v xml:space="preserve">H     </v>
          </cell>
          <cell r="D1667">
            <v>11.26</v>
          </cell>
        </row>
        <row r="1668">
          <cell r="A1668">
            <v>40806</v>
          </cell>
          <cell r="B1668" t="str">
            <v xml:space="preserve">DESENHISTA COPISTA (MENSALISTA)                                                                                                                                                                                                                                                                                                                                                                                                                                                                           </v>
          </cell>
          <cell r="C1668" t="str">
            <v xml:space="preserve">MES   </v>
          </cell>
          <cell r="D1668">
            <v>1972.9</v>
          </cell>
        </row>
        <row r="1669">
          <cell r="A1669">
            <v>2355</v>
          </cell>
          <cell r="B1669" t="str">
            <v xml:space="preserve">DESENHISTA DETALHISTA (HORISTA)                                                                                                                                                                                                                                                                                                                                                                                                                                                                           </v>
          </cell>
          <cell r="C1669" t="str">
            <v xml:space="preserve">H     </v>
          </cell>
          <cell r="D1669">
            <v>34.22</v>
          </cell>
        </row>
        <row r="1670">
          <cell r="A1670">
            <v>40805</v>
          </cell>
          <cell r="B1670" t="str">
            <v xml:space="preserve">DESENHISTA DETALHISTA (MENSALISTA)                                                                                                                                                                                                                                                                                                                                                                                                                                                                        </v>
          </cell>
          <cell r="C1670" t="str">
            <v xml:space="preserve">MES   </v>
          </cell>
          <cell r="D1670">
            <v>5988.7</v>
          </cell>
        </row>
        <row r="1671">
          <cell r="A1671">
            <v>2358</v>
          </cell>
          <cell r="B1671" t="str">
            <v xml:space="preserve">DESENHISTA PROJETISTA (HORISTA)                                                                                                                                                                                                                                                                                                                                                                                                                                                                           </v>
          </cell>
          <cell r="C1671" t="str">
            <v xml:space="preserve">H     </v>
          </cell>
          <cell r="D1671">
            <v>18.12</v>
          </cell>
        </row>
        <row r="1672">
          <cell r="A1672">
            <v>40807</v>
          </cell>
          <cell r="B1672" t="str">
            <v xml:space="preserve">DESENHISTA PROJETISTA (MENSALISTA)                                                                                                                                                                                                                                                                                                                                                                                                                                                                        </v>
          </cell>
          <cell r="C1672" t="str">
            <v xml:space="preserve">MES   </v>
          </cell>
          <cell r="D1672">
            <v>3172.3</v>
          </cell>
        </row>
        <row r="1673">
          <cell r="A1673">
            <v>2359</v>
          </cell>
          <cell r="B1673" t="str">
            <v xml:space="preserve">DESENHISTA TECNICO AUXILIAR (HORISTA)                                                                                                                                                                                                                                                                                                                                                                                                                                                                     </v>
          </cell>
          <cell r="C1673" t="str">
            <v xml:space="preserve">H     </v>
          </cell>
          <cell r="D1673">
            <v>15.29</v>
          </cell>
        </row>
        <row r="1674">
          <cell r="A1674">
            <v>40808</v>
          </cell>
          <cell r="B1674" t="str">
            <v xml:space="preserve">DESENHISTA TECNICO AUXILIAR (MENSALISTA)                                                                                                                                                                                                                                                                                                                                                                                                                                                                  </v>
          </cell>
          <cell r="C1674" t="str">
            <v xml:space="preserve">MES   </v>
          </cell>
          <cell r="D1674">
            <v>2678.93</v>
          </cell>
        </row>
        <row r="1675">
          <cell r="A1675">
            <v>44330</v>
          </cell>
          <cell r="B1675" t="str">
            <v xml:space="preserve">DESINFETANTE PRONTO USO                                                                                                                                                                                                                                                                                                                                                                                                                                                                                   </v>
          </cell>
          <cell r="C1675" t="str">
            <v xml:space="preserve">L     </v>
          </cell>
          <cell r="D1675">
            <v>9.86</v>
          </cell>
        </row>
        <row r="1676">
          <cell r="A1676">
            <v>43144</v>
          </cell>
          <cell r="B1676" t="str">
            <v xml:space="preserve">DESMOLDANTE PARA CONCRETO ESTAMPADO                                                                                                                                                                                                                                                                                                                                                                                                                                                                       </v>
          </cell>
          <cell r="C1676" t="str">
            <v xml:space="preserve">KG    </v>
          </cell>
          <cell r="D1676">
            <v>40.92</v>
          </cell>
        </row>
        <row r="1677">
          <cell r="A1677">
            <v>39397</v>
          </cell>
          <cell r="B1677" t="str">
            <v xml:space="preserve">DESMOLDANTE PARA FORMAS METALICAS A BASE DE OLEO VEGETAL                                                                                                                                                                                                                                                                                                                                                                                                                                                  </v>
          </cell>
          <cell r="C1677" t="str">
            <v xml:space="preserve">L     </v>
          </cell>
          <cell r="D1677">
            <v>18.649999999999999</v>
          </cell>
        </row>
        <row r="1678">
          <cell r="A1678">
            <v>2692</v>
          </cell>
          <cell r="B1678" t="str">
            <v xml:space="preserve">DESMOLDANTE PROTETOR PARA FORMAS DE MADEIRA, DE BASE OLEOSA EMULSIONADA EM AGUA                                                                                                                                                                                                                                                                                                                                                                                                                           </v>
          </cell>
          <cell r="C1678" t="str">
            <v xml:space="preserve">L     </v>
          </cell>
          <cell r="D1678">
            <v>7.52</v>
          </cell>
        </row>
        <row r="1679">
          <cell r="A1679">
            <v>44329</v>
          </cell>
          <cell r="B1679" t="str">
            <v xml:space="preserve">DETERGENTE NEUTRO USO GERAL, CONCENTRADO                                                                                                                                                                                                                                                                                                                                                                                                                                                                  </v>
          </cell>
          <cell r="C1679" t="str">
            <v xml:space="preserve">L     </v>
          </cell>
          <cell r="D1679">
            <v>12.93</v>
          </cell>
        </row>
        <row r="1680">
          <cell r="A1680">
            <v>5318</v>
          </cell>
          <cell r="B1680" t="str">
            <v xml:space="preserve">DILUENTE AGUARRAS                                                                                                                                                                                                                                                                                                                                                                                                                                                                                         </v>
          </cell>
          <cell r="C1680" t="str">
            <v xml:space="preserve">L     </v>
          </cell>
          <cell r="D1680">
            <v>20.9</v>
          </cell>
        </row>
        <row r="1681">
          <cell r="A1681">
            <v>5330</v>
          </cell>
          <cell r="B1681" t="str">
            <v xml:space="preserve">DILUENTE EPOXI                                                                                                                                                                                                                                                                                                                                                                                                                                                                                            </v>
          </cell>
          <cell r="C1681" t="str">
            <v xml:space="preserve">L     </v>
          </cell>
          <cell r="D1681">
            <v>47.64</v>
          </cell>
        </row>
        <row r="1682">
          <cell r="A1682">
            <v>44532</v>
          </cell>
          <cell r="B1682" t="str">
            <v xml:space="preserve">DISCO DE BORRACHA PARA LIXADEIRA RIGIDO 7 " COM ARRUELA  CENTRAL                                                                                                                                                                                                                                                                                                                                                                                                                                          </v>
          </cell>
          <cell r="C1682" t="str">
            <v xml:space="preserve">UN    </v>
          </cell>
          <cell r="D1682">
            <v>33.6</v>
          </cell>
        </row>
        <row r="1683">
          <cell r="A1683">
            <v>44531</v>
          </cell>
          <cell r="B1683" t="str">
            <v xml:space="preserve">DISCO DE CORTE DIAMANTADO SEGMENTADO DIAMETRO DE 180 MM PARA ESMERILHADEIRA  7 "                                                                                                                                                                                                                                                                                                                                                                                                                          </v>
          </cell>
          <cell r="C1683" t="str">
            <v xml:space="preserve">UN    </v>
          </cell>
          <cell r="D1683">
            <v>106.8</v>
          </cell>
        </row>
        <row r="1684">
          <cell r="A1684">
            <v>38140</v>
          </cell>
          <cell r="B1684" t="str">
            <v xml:space="preserve">DISCO DE CORTE DIAMANTADO SEGMENTADO PARA CONCRETO, DIAMETRO DE 110 MM, FURO DE 20 MM                                                                                                                                                                                                                                                                                                                                                                                                                     </v>
          </cell>
          <cell r="C1684" t="str">
            <v xml:space="preserve">UN    </v>
          </cell>
          <cell r="D1684">
            <v>25.9</v>
          </cell>
        </row>
        <row r="1685">
          <cell r="A1685">
            <v>13887</v>
          </cell>
          <cell r="B1685" t="str">
            <v xml:space="preserve">DISCO DE CORTE DIAMANTADO SEGMENTADO PARA CONCRETO, DIAMETRO DE 350 MM, FURO DE 1 " (14 X 1 ")                                                                                                                                                                                                                                                                                                                                                                                                            </v>
          </cell>
          <cell r="C1685" t="str">
            <v xml:space="preserve">UN    </v>
          </cell>
          <cell r="D1685">
            <v>613.20000000000005</v>
          </cell>
        </row>
        <row r="1686">
          <cell r="A1686">
            <v>44495</v>
          </cell>
          <cell r="B1686" t="str">
            <v xml:space="preserve">DISCO DE CORTE PARA METAL COM DUAS TELAS 12 X 1/8 X 3/4 "  (300 X 3,2 X 19,05 MM)                                                                                                                                                                                                                                                                                                                                                                                                                         </v>
          </cell>
          <cell r="C1686" t="str">
            <v xml:space="preserve">UN    </v>
          </cell>
          <cell r="D1686">
            <v>27.29</v>
          </cell>
        </row>
        <row r="1687">
          <cell r="A1687">
            <v>44533</v>
          </cell>
          <cell r="B1687" t="str">
            <v xml:space="preserve">DISCO DE DESBASTE PARA METAL FERROSO EM GERAL, COM TRES TELAS,  9 X 1/4 X 7/8 " ( 228,6 X 6,4 X 22,2 MM)                                                                                                                                                                                                                                                                                                                                                                                                  </v>
          </cell>
          <cell r="C1687" t="str">
            <v xml:space="preserve">UN    </v>
          </cell>
          <cell r="D1687">
            <v>25.78</v>
          </cell>
        </row>
        <row r="1688">
          <cell r="A1688">
            <v>44534</v>
          </cell>
          <cell r="B1688" t="str">
            <v xml:space="preserve">DISCO DE LIXA PARA METAL, DIAMETRO = 180 MM, GRAO  120                                                                                                                                                                                                                                                                                                                                                                                                                                                    </v>
          </cell>
          <cell r="C1688" t="str">
            <v xml:space="preserve">UN    </v>
          </cell>
          <cell r="D1688">
            <v>6.72</v>
          </cell>
        </row>
        <row r="1689">
          <cell r="A1689">
            <v>34544</v>
          </cell>
          <cell r="B1689" t="str">
            <v xml:space="preserve">DISJUNTOR  TERMOMAGNETICO TRIPOLAR 3 X 400 A / ICC - 25 KA                                                                                                                                                                                                                                                                                                                                                                                                                                                </v>
          </cell>
          <cell r="C1689" t="str">
            <v xml:space="preserve">UN    </v>
          </cell>
          <cell r="D1689">
            <v>1522.06</v>
          </cell>
        </row>
        <row r="1690">
          <cell r="A1690">
            <v>34729</v>
          </cell>
          <cell r="B1690" t="str">
            <v xml:space="preserve">DISJUNTOR TERMOMAGNETICO AJUSTAVEL, TRIPOLAR DE 100 ATE 250A, CAPACIDADE DE INTERRUPCAO DE 35KA                                                                                                                                                                                                                                                                                                                                                                                                           </v>
          </cell>
          <cell r="C1690" t="str">
            <v xml:space="preserve">UN    </v>
          </cell>
          <cell r="D1690">
            <v>1197.3399999999999</v>
          </cell>
        </row>
        <row r="1691">
          <cell r="A1691">
            <v>34734</v>
          </cell>
          <cell r="B1691" t="str">
            <v xml:space="preserve">DISJUNTOR TERMOMAGNETICO AJUSTAVEL, TRIPOLAR DE 300 ATE 400A, CAPACIDADE DE INTERRUPCAO DE 35KA                                                                                                                                                                                                                                                                                                                                                                                                           </v>
          </cell>
          <cell r="C1691" t="str">
            <v xml:space="preserve">UN    </v>
          </cell>
          <cell r="D1691">
            <v>1853.86</v>
          </cell>
        </row>
        <row r="1692">
          <cell r="A1692">
            <v>34738</v>
          </cell>
          <cell r="B1692" t="str">
            <v xml:space="preserve">DISJUNTOR TERMOMAGNETICO AJUSTAVEL, TRIPOLAR DE 450 ATE 600A, CAPACIDADE DE INTERRUPCAO DE 35KA                                                                                                                                                                                                                                                                                                                                                                                                           </v>
          </cell>
          <cell r="C1692" t="str">
            <v xml:space="preserve">UN    </v>
          </cell>
          <cell r="D1692">
            <v>4331.21</v>
          </cell>
        </row>
        <row r="1693">
          <cell r="A1693">
            <v>34623</v>
          </cell>
          <cell r="B1693" t="str">
            <v xml:space="preserve">DISJUNTOR TERMOMAGNETICO PARA TRILHO DIN (IEC), BIPOLAR, 40 - 50 A                                                                                                                                                                                                                                                                                                                                                                                                                                        </v>
          </cell>
          <cell r="C1693" t="str">
            <v xml:space="preserve">UN    </v>
          </cell>
          <cell r="D1693">
            <v>51.9</v>
          </cell>
        </row>
        <row r="1694">
          <cell r="A1694">
            <v>34616</v>
          </cell>
          <cell r="B1694" t="str">
            <v xml:space="preserve">DISJUNTOR TERMOMAGNETICO PARA TRILHO DIN (IEC), BIPOLAR, 6 - 32 A                                                                                                                                                                                                                                                                                                                                                                                                                                         </v>
          </cell>
          <cell r="C1694" t="str">
            <v xml:space="preserve">UN    </v>
          </cell>
          <cell r="D1694">
            <v>52.71</v>
          </cell>
        </row>
        <row r="1695">
          <cell r="A1695">
            <v>34628</v>
          </cell>
          <cell r="B1695" t="str">
            <v xml:space="preserve">DISJUNTOR TERMOMAGNETICO PARA TRILHO DIN (IEC), BIPOLAR, 63 A                                                                                                                                                                                                                                                                                                                                                                                                                                             </v>
          </cell>
          <cell r="C1695" t="str">
            <v xml:space="preserve">UN    </v>
          </cell>
          <cell r="D1695">
            <v>74.34</v>
          </cell>
        </row>
        <row r="1696">
          <cell r="A1696">
            <v>34686</v>
          </cell>
          <cell r="B1696" t="str">
            <v xml:space="preserve">DISJUNTOR TERMOMAGNETICO PARA TRILHO DIN (IEC), MONOPOLAR, 40 - 50 A, ICC - 5KA / 250 VCA                                                                                                                                                                                                                                                                                                                                                                                                                 </v>
          </cell>
          <cell r="C1696" t="str">
            <v xml:space="preserve">UN    </v>
          </cell>
          <cell r="D1696">
            <v>13.63</v>
          </cell>
        </row>
        <row r="1697">
          <cell r="A1697">
            <v>34653</v>
          </cell>
          <cell r="B1697" t="str">
            <v xml:space="preserve">DISJUNTOR TERMOMAGNETICO PARA TRILHO DIN (IEC), MONOPOLAR, 6 - 32 A                                                                                                                                                                                                                                                                                                                                                                                                                                       </v>
          </cell>
          <cell r="C1697" t="str">
            <v xml:space="preserve">UN    </v>
          </cell>
          <cell r="D1697">
            <v>9.19</v>
          </cell>
        </row>
        <row r="1698">
          <cell r="A1698">
            <v>34688</v>
          </cell>
          <cell r="B1698" t="str">
            <v xml:space="preserve">DISJUNTOR TERMOMAGNETICO PARA TRILHO DIN (IEC), MONOPOLAR, 63 A                                                                                                                                                                                                                                                                                                                                                                                                                                           </v>
          </cell>
          <cell r="C1698" t="str">
            <v xml:space="preserve">UN    </v>
          </cell>
          <cell r="D1698">
            <v>16.66</v>
          </cell>
        </row>
        <row r="1699">
          <cell r="A1699">
            <v>34709</v>
          </cell>
          <cell r="B1699" t="str">
            <v xml:space="preserve">DISJUNTOR TERMOMAGNETICO PARA TRILHO DIN (IEC), TRIPOLAR, 10 - 50 A                                                                                                                                                                                                                                                                                                                                                                                                                                       </v>
          </cell>
          <cell r="C1699" t="str">
            <v xml:space="preserve">UN    </v>
          </cell>
          <cell r="D1699">
            <v>64.58</v>
          </cell>
        </row>
        <row r="1700">
          <cell r="A1700">
            <v>34714</v>
          </cell>
          <cell r="B1700" t="str">
            <v xml:space="preserve">DISJUNTOR TERMOMAGNETICO PARA TRILHO DIN (IEC), TRIPOLAR, 63 A                                                                                                                                                                                                                                                                                                                                                                                                                                            </v>
          </cell>
          <cell r="C1700" t="str">
            <v xml:space="preserve">UN    </v>
          </cell>
          <cell r="D1700">
            <v>77.13</v>
          </cell>
        </row>
        <row r="1701">
          <cell r="A1701">
            <v>2391</v>
          </cell>
          <cell r="B1701" t="str">
            <v xml:space="preserve">DISJUNTOR TERMOMAGNETICO TRIPOLAR 125 A / 425 V / ICC - 25 KA                                                                                                                                                                                                                                                                                                                                                                                                                                             </v>
          </cell>
          <cell r="C1701" t="str">
            <v xml:space="preserve">UN    </v>
          </cell>
          <cell r="D1701">
            <v>352.27</v>
          </cell>
        </row>
        <row r="1702">
          <cell r="A1702">
            <v>2374</v>
          </cell>
          <cell r="B1702" t="str">
            <v xml:space="preserve">DISJUNTOR TERMOMAGNETICO TRIPOLAR 150 A / 600 V, TIPO FXD / ICC - 35 KA                                                                                                                                                                                                                                                                                                                                                                                                                                   </v>
          </cell>
          <cell r="C1702" t="str">
            <v xml:space="preserve">UN    </v>
          </cell>
          <cell r="D1702">
            <v>399.64</v>
          </cell>
        </row>
        <row r="1703">
          <cell r="A1703">
            <v>2377</v>
          </cell>
          <cell r="B1703" t="str">
            <v xml:space="preserve">DISJUNTOR TERMOMAGNETICO TRIPOLAR 200 A / 600 V, TIPO FXD / ICC - 35 KA                                                                                                                                                                                                                                                                                                                                                                                                                                   </v>
          </cell>
          <cell r="C1703" t="str">
            <v xml:space="preserve">UN    </v>
          </cell>
          <cell r="D1703">
            <v>560.85</v>
          </cell>
        </row>
        <row r="1704">
          <cell r="A1704">
            <v>2393</v>
          </cell>
          <cell r="B1704" t="str">
            <v xml:space="preserve">DISJUNTOR TERMOMAGNETICO TRIPOLAR 250 A / 600 V, TIPO FXD                                                                                                                                                                                                                                                                                                                                                                                                                                                 </v>
          </cell>
          <cell r="C1704" t="str">
            <v xml:space="preserve">UN    </v>
          </cell>
          <cell r="D1704">
            <v>939.22</v>
          </cell>
        </row>
        <row r="1705">
          <cell r="A1705">
            <v>34705</v>
          </cell>
          <cell r="B1705" t="str">
            <v xml:space="preserve">DISJUNTOR TERMOMAGNETICO TRIPOLAR 3  X 250 A/ICC - 25 KA                                                                                                                                                                                                                                                                                                                                                                                                                                                  </v>
          </cell>
          <cell r="C1705" t="str">
            <v xml:space="preserve">UN    </v>
          </cell>
          <cell r="D1705">
            <v>821.48</v>
          </cell>
        </row>
        <row r="1706">
          <cell r="A1706">
            <v>34707</v>
          </cell>
          <cell r="B1706" t="str">
            <v xml:space="preserve">DISJUNTOR TERMOMAGNETICO TRIPOLAR 3 X 350 A/ICC - 25 KA                                                                                                                                                                                                                                                                                                                                                                                                                                                   </v>
          </cell>
          <cell r="C1706" t="str">
            <v xml:space="preserve">UN    </v>
          </cell>
          <cell r="D1706">
            <v>1522.22</v>
          </cell>
        </row>
        <row r="1707">
          <cell r="A1707">
            <v>2378</v>
          </cell>
          <cell r="B1707" t="str">
            <v xml:space="preserve">DISJUNTOR TERMOMAGNETICO TRIPOLAR 300 A / 600 V, TIPO JXD / ICC - 40 KA                                                                                                                                                                                                                                                                                                                                                                                                                                   </v>
          </cell>
          <cell r="C1707" t="str">
            <v xml:space="preserve">UN    </v>
          </cell>
          <cell r="D1707">
            <v>1290.1400000000001</v>
          </cell>
        </row>
        <row r="1708">
          <cell r="A1708">
            <v>2379</v>
          </cell>
          <cell r="B1708" t="str">
            <v xml:space="preserve">DISJUNTOR TERMOMAGNETICO TRIPOLAR 400 A / 600 V, TIPO JXD / ICC - 40 KA                                                                                                                                                                                                                                                                                                                                                                                                                                   </v>
          </cell>
          <cell r="C1708" t="str">
            <v xml:space="preserve">UN    </v>
          </cell>
          <cell r="D1708">
            <v>1290.1400000000001</v>
          </cell>
        </row>
        <row r="1709">
          <cell r="A1709">
            <v>2376</v>
          </cell>
          <cell r="B1709" t="str">
            <v xml:space="preserve">DISJUNTOR TERMOMAGNETICO TRIPOLAR 600 A / 600 V, TIPO LXD / ICC - 40 KA                                                                                                                                                                                                                                                                                                                                                                                                                                   </v>
          </cell>
          <cell r="C1709" t="str">
            <v xml:space="preserve">UN    </v>
          </cell>
          <cell r="D1709">
            <v>2124.86</v>
          </cell>
        </row>
        <row r="1710">
          <cell r="A1710">
            <v>2394</v>
          </cell>
          <cell r="B1710" t="str">
            <v xml:space="preserve">DISJUNTOR TERMOMAGNETICO TRIPOLAR 800 A / 600 V, TIPO LMXD                                                                                                                                                                                                                                                                                                                                                                                                                                                </v>
          </cell>
          <cell r="C1710" t="str">
            <v xml:space="preserve">UN    </v>
          </cell>
          <cell r="D1710">
            <v>4542.57</v>
          </cell>
        </row>
        <row r="1711">
          <cell r="A1711">
            <v>2388</v>
          </cell>
          <cell r="B1711" t="str">
            <v xml:space="preserve">DISJUNTOR TIPO NEMA, BIPOLAR 10  ATE  50 A, TENSAO MAXIMA 415 V                                                                                                                                                                                                                                                                                                                                                                                                                                           </v>
          </cell>
          <cell r="C1711" t="str">
            <v xml:space="preserve">UN    </v>
          </cell>
          <cell r="D1711">
            <v>64.099999999999994</v>
          </cell>
        </row>
        <row r="1712">
          <cell r="A1712">
            <v>34606</v>
          </cell>
          <cell r="B1712" t="str">
            <v xml:space="preserve">DISJUNTOR TIPO NEMA, BIPOLAR 60 ATE 100A, TENSAO MAXIMA 415 V                                                                                                                                                                                                                                                                                                                                                                                                                                             </v>
          </cell>
          <cell r="C1712" t="str">
            <v xml:space="preserve">UN    </v>
          </cell>
          <cell r="D1712">
            <v>98.32</v>
          </cell>
        </row>
        <row r="1713">
          <cell r="A1713">
            <v>34689</v>
          </cell>
          <cell r="B1713" t="str">
            <v xml:space="preserve">DISJUNTOR TIPO NEMA, MONOPOLAR DE 60 ATE 70A, TENSAO MAXIMA DE 240 V                                                                                                                                                                                                                                                                                                                                                                                                                                      </v>
          </cell>
          <cell r="C1713" t="str">
            <v xml:space="preserve">UN    </v>
          </cell>
          <cell r="D1713">
            <v>31.3</v>
          </cell>
        </row>
        <row r="1714">
          <cell r="A1714">
            <v>2370</v>
          </cell>
          <cell r="B1714" t="str">
            <v xml:space="preserve">DISJUNTOR TIPO NEMA, MONOPOLAR 10 ATE 30A, TENSAO MAXIMA DE 240 V                                                                                                                                                                                                                                                                                                                                                                                                                                         </v>
          </cell>
          <cell r="C1714" t="str">
            <v xml:space="preserve">UN    </v>
          </cell>
          <cell r="D1714">
            <v>11.91</v>
          </cell>
        </row>
        <row r="1715">
          <cell r="A1715">
            <v>2386</v>
          </cell>
          <cell r="B1715" t="str">
            <v xml:space="preserve">DISJUNTOR TIPO NEMA, MONOPOLAR 35  ATE  50 A, TENSAO MAXIMA DE 240 V                                                                                                                                                                                                                                                                                                                                                                                                                                      </v>
          </cell>
          <cell r="C1715" t="str">
            <v xml:space="preserve">UN    </v>
          </cell>
          <cell r="D1715">
            <v>19.98</v>
          </cell>
        </row>
        <row r="1716">
          <cell r="A1716">
            <v>2392</v>
          </cell>
          <cell r="B1716" t="str">
            <v xml:space="preserve">DISJUNTOR TIPO NEMA, TRIPOLAR 10  ATE  50A, TENSAO MAXIMA DE 415 V                                                                                                                                                                                                                                                                                                                                                                                                                                        </v>
          </cell>
          <cell r="C1716" t="str">
            <v xml:space="preserve">UN    </v>
          </cell>
          <cell r="D1716">
            <v>79.95</v>
          </cell>
        </row>
        <row r="1717">
          <cell r="A1717">
            <v>2373</v>
          </cell>
          <cell r="B1717" t="str">
            <v xml:space="preserve">DISJUNTOR TIPO NEMA, TRIPOLAR 60 ATE 100 A, TENSAO MAXIMA DE 415 V                                                                                                                                                                                                                                                                                                                                                                                                                                        </v>
          </cell>
          <cell r="C1717" t="str">
            <v xml:space="preserve">UN    </v>
          </cell>
          <cell r="D1717">
            <v>112.64</v>
          </cell>
        </row>
        <row r="1718">
          <cell r="A1718">
            <v>39465</v>
          </cell>
          <cell r="B1718" t="str">
            <v xml:space="preserve">DISPOSITIVO DPS CLASSE II, 1 POLO, TENSAO MAXIMA DE 175 V, CORRENTE MAXIMA DE *20* KA (TIPO AC)                                                                                                                                                                                                                                                                                                                                                                                                           </v>
          </cell>
          <cell r="C1718" t="str">
            <v xml:space="preserve">UN    </v>
          </cell>
          <cell r="D1718">
            <v>68.81</v>
          </cell>
        </row>
        <row r="1719">
          <cell r="A1719">
            <v>39466</v>
          </cell>
          <cell r="B1719" t="str">
            <v xml:space="preserve">DISPOSITIVO DPS CLASSE II, 1 POLO, TENSAO MAXIMA DE 175 V, CORRENTE MAXIMA DE *30* KA (TIPO AC)                                                                                                                                                                                                                                                                                                                                                                                                           </v>
          </cell>
          <cell r="C1719" t="str">
            <v xml:space="preserve">UN    </v>
          </cell>
          <cell r="D1719">
            <v>77.41</v>
          </cell>
        </row>
        <row r="1720">
          <cell r="A1720">
            <v>39467</v>
          </cell>
          <cell r="B1720" t="str">
            <v xml:space="preserve">DISPOSITIVO DPS CLASSE II, 1 POLO, TENSAO MAXIMA DE 175 V, CORRENTE MAXIMA DE *45* KA (TIPO AC)                                                                                                                                                                                                                                                                                                                                                                                                           </v>
          </cell>
          <cell r="C1720" t="str">
            <v xml:space="preserve">UN    </v>
          </cell>
          <cell r="D1720">
            <v>99.02</v>
          </cell>
        </row>
        <row r="1721">
          <cell r="A1721">
            <v>39468</v>
          </cell>
          <cell r="B1721" t="str">
            <v xml:space="preserve">DISPOSITIVO DPS CLASSE II, 1 POLO, TENSAO MAXIMA DE 175 V, CORRENTE MAXIMA DE *90* KA (TIPO AC)                                                                                                                                                                                                                                                                                                                                                                                                           </v>
          </cell>
          <cell r="C1721" t="str">
            <v xml:space="preserve">UN    </v>
          </cell>
          <cell r="D1721">
            <v>176</v>
          </cell>
        </row>
        <row r="1722">
          <cell r="A1722">
            <v>39469</v>
          </cell>
          <cell r="B1722" t="str">
            <v xml:space="preserve">DISPOSITIVO DPS CLASSE II, 1 POLO, TENSAO MAXIMA DE 275 V, CORRENTE MAXIMA DE *20* KA (TIPO AC)                                                                                                                                                                                                                                                                                                                                                                                                           </v>
          </cell>
          <cell r="C1722" t="str">
            <v xml:space="preserve">UN    </v>
          </cell>
          <cell r="D1722">
            <v>71.69</v>
          </cell>
        </row>
        <row r="1723">
          <cell r="A1723">
            <v>39470</v>
          </cell>
          <cell r="B1723" t="str">
            <v xml:space="preserve">DISPOSITIVO DPS CLASSE II, 1 POLO, TENSAO MAXIMA DE 275 V, CORRENTE MAXIMA DE *30* KA (TIPO AC)                                                                                                                                                                                                                                                                                                                                                                                                           </v>
          </cell>
          <cell r="C1723" t="str">
            <v xml:space="preserve">UN    </v>
          </cell>
          <cell r="D1723">
            <v>88.09</v>
          </cell>
        </row>
        <row r="1724">
          <cell r="A1724">
            <v>39471</v>
          </cell>
          <cell r="B1724" t="str">
            <v xml:space="preserve">DISPOSITIVO DPS CLASSE II, 1 POLO, TENSAO MAXIMA DE 275 V, CORRENTE MAXIMA DE *45* KA (TIPO AC)                                                                                                                                                                                                                                                                                                                                                                                                           </v>
          </cell>
          <cell r="C1724" t="str">
            <v xml:space="preserve">UN    </v>
          </cell>
          <cell r="D1724">
            <v>105.86</v>
          </cell>
        </row>
        <row r="1725">
          <cell r="A1725">
            <v>39472</v>
          </cell>
          <cell r="B1725" t="str">
            <v xml:space="preserve">DISPOSITIVO DPS CLASSE II, 1 POLO, TENSAO MAXIMA DE 275 V, CORRENTE MAXIMA DE *90* KA (TIPO AC)                                                                                                                                                                                                                                                                                                                                                                                                           </v>
          </cell>
          <cell r="C1725" t="str">
            <v xml:space="preserve">UN    </v>
          </cell>
          <cell r="D1725">
            <v>183.94</v>
          </cell>
        </row>
        <row r="1726">
          <cell r="A1726">
            <v>39473</v>
          </cell>
          <cell r="B1726" t="str">
            <v xml:space="preserve">DISPOSITIVO DPS CLASSE II, 1 POLO, TENSAO MAXIMA DE 385 V, CORRENTE MAXIMA DE *20* KA (TIPO AC)                                                                                                                                                                                                                                                                                                                                                                                                           </v>
          </cell>
          <cell r="C1726" t="str">
            <v xml:space="preserve">UN    </v>
          </cell>
          <cell r="D1726">
            <v>118.82</v>
          </cell>
        </row>
        <row r="1727">
          <cell r="A1727">
            <v>39474</v>
          </cell>
          <cell r="B1727" t="str">
            <v xml:space="preserve">DISPOSITIVO DPS CLASSE II, 1 POLO, TENSAO MAXIMA DE 385 V, CORRENTE MAXIMA DE *30* KA (TIPO AC)                                                                                                                                                                                                                                                                                                                                                                                                           </v>
          </cell>
          <cell r="C1727" t="str">
            <v xml:space="preserve">UN    </v>
          </cell>
          <cell r="D1727">
            <v>126.67</v>
          </cell>
        </row>
        <row r="1728">
          <cell r="A1728">
            <v>39475</v>
          </cell>
          <cell r="B1728" t="str">
            <v xml:space="preserve">DISPOSITIVO DPS CLASSE II, 1 POLO, TENSAO MAXIMA DE 385 V, CORRENTE MAXIMA DE *45* KA (TIPO AC)                                                                                                                                                                                                                                                                                                                                                                                                           </v>
          </cell>
          <cell r="C1728" t="str">
            <v xml:space="preserve">UN    </v>
          </cell>
          <cell r="D1728">
            <v>143.72</v>
          </cell>
        </row>
        <row r="1729">
          <cell r="A1729">
            <v>39476</v>
          </cell>
          <cell r="B1729" t="str">
            <v xml:space="preserve">DISPOSITIVO DPS CLASSE II, 1 POLO, TENSAO MAXIMA DE 385 V, CORRENTE MAXIMA DE *90* KA (TIPO AC)                                                                                                                                                                                                                                                                                                                                                                                                           </v>
          </cell>
          <cell r="C1729" t="str">
            <v xml:space="preserve">UN    </v>
          </cell>
          <cell r="D1729">
            <v>270.55</v>
          </cell>
        </row>
        <row r="1730">
          <cell r="A1730">
            <v>39477</v>
          </cell>
          <cell r="B1730" t="str">
            <v xml:space="preserve">DISPOSITIVO DPS CLASSE II, 1 POLO, TENSAO MAXIMA DE 460 V, CORRENTE MAXIMA DE *20* KA (TIPO AC)                                                                                                                                                                                                                                                                                                                                                                                                           </v>
          </cell>
          <cell r="C1730" t="str">
            <v xml:space="preserve">UN    </v>
          </cell>
          <cell r="D1730">
            <v>132.56</v>
          </cell>
        </row>
        <row r="1731">
          <cell r="A1731">
            <v>39478</v>
          </cell>
          <cell r="B1731" t="str">
            <v xml:space="preserve">DISPOSITIVO DPS CLASSE II, 1 POLO, TENSAO MAXIMA DE 460 V, CORRENTE MAXIMA DE *30* KA (TIPO AC)                                                                                                                                                                                                                                                                                                                                                                                                           </v>
          </cell>
          <cell r="C1731" t="str">
            <v xml:space="preserve">UN    </v>
          </cell>
          <cell r="D1731">
            <v>136.66</v>
          </cell>
        </row>
        <row r="1732">
          <cell r="A1732">
            <v>39479</v>
          </cell>
          <cell r="B1732" t="str">
            <v xml:space="preserve">DISPOSITIVO DPS CLASSE II, 1 POLO, TENSAO MAXIMA DE 460 V, CORRENTE MAXIMA DE *45* KA (TIPO AC)                                                                                                                                                                                                                                                                                                                                                                                                           </v>
          </cell>
          <cell r="C1732" t="str">
            <v xml:space="preserve">UN    </v>
          </cell>
          <cell r="D1732">
            <v>161.02000000000001</v>
          </cell>
        </row>
        <row r="1733">
          <cell r="A1733">
            <v>39480</v>
          </cell>
          <cell r="B1733" t="str">
            <v xml:space="preserve">DISPOSITIVO DPS CLASSE II, 1 POLO, TENSAO MAXIMA DE 460 V, CORRENTE MAXIMA DE *90* KA (TIPO AC)                                                                                                                                                                                                                                                                                                                                                                                                           </v>
          </cell>
          <cell r="C1733" t="str">
            <v xml:space="preserve">UN    </v>
          </cell>
          <cell r="D1733">
            <v>332.26</v>
          </cell>
        </row>
        <row r="1734">
          <cell r="A1734">
            <v>39459</v>
          </cell>
          <cell r="B1734" t="str">
            <v xml:space="preserve">DISPOSITIVO DR, 2 POLOS, SENSIBILIDADE DE 30 MA, CORRENTE DE 100 A, TIPO AC                                                                                                                                                                                                                                                                                                                                                                                                                               </v>
          </cell>
          <cell r="C1734" t="str">
            <v xml:space="preserve">UN    </v>
          </cell>
          <cell r="D1734">
            <v>282</v>
          </cell>
        </row>
        <row r="1735">
          <cell r="A1735">
            <v>39445</v>
          </cell>
          <cell r="B1735" t="str">
            <v xml:space="preserve">DISPOSITIVO DR, 2 POLOS, SENSIBILIDADE DE 30 MA, CORRENTE DE 25 A, TIPO AC                                                                                                                                                                                                                                                                                                                                                                                                                                </v>
          </cell>
          <cell r="C1735" t="str">
            <v xml:space="preserve">UN    </v>
          </cell>
          <cell r="D1735">
            <v>141.59</v>
          </cell>
        </row>
        <row r="1736">
          <cell r="A1736">
            <v>39446</v>
          </cell>
          <cell r="B1736" t="str">
            <v xml:space="preserve">DISPOSITIVO DR, 2 POLOS, SENSIBILIDADE DE 30 MA, CORRENTE DE 40 A, TIPO AC                                                                                                                                                                                                                                                                                                                                                                                                                                </v>
          </cell>
          <cell r="C1736" t="str">
            <v xml:space="preserve">UN    </v>
          </cell>
          <cell r="D1736">
            <v>144.11000000000001</v>
          </cell>
        </row>
        <row r="1737">
          <cell r="A1737">
            <v>39447</v>
          </cell>
          <cell r="B1737" t="str">
            <v xml:space="preserve">DISPOSITIVO DR, 2 POLOS, SENSIBILIDADE DE 30 MA, CORRENTE DE 63 A, TIPO AC                                                                                                                                                                                                                                                                                                                                                                                                                                </v>
          </cell>
          <cell r="C1737" t="str">
            <v xml:space="preserve">UN    </v>
          </cell>
          <cell r="D1737">
            <v>154.11000000000001</v>
          </cell>
        </row>
        <row r="1738">
          <cell r="A1738">
            <v>39448</v>
          </cell>
          <cell r="B1738" t="str">
            <v xml:space="preserve">DISPOSITIVO DR, 2 POLOS, SENSIBILIDADE DE 30 MA, CORRENTE DE 80 A, TIPO AC                                                                                                                                                                                                                                                                                                                                                                                                                                </v>
          </cell>
          <cell r="C1738" t="str">
            <v xml:space="preserve">UN    </v>
          </cell>
          <cell r="D1738">
            <v>262.79000000000002</v>
          </cell>
        </row>
        <row r="1739">
          <cell r="A1739">
            <v>39450</v>
          </cell>
          <cell r="B1739" t="str">
            <v xml:space="preserve">DISPOSITIVO DR, 2 POLOS, SENSIBILIDADE DE 300 MA, CORRENTE DE 25 A, TIPO AC                                                                                                                                                                                                                                                                                                                                                                                                                               </v>
          </cell>
          <cell r="C1739" t="str">
            <v xml:space="preserve">UN    </v>
          </cell>
          <cell r="D1739">
            <v>160.33000000000001</v>
          </cell>
        </row>
        <row r="1740">
          <cell r="A1740">
            <v>39451</v>
          </cell>
          <cell r="B1740" t="str">
            <v xml:space="preserve">DISPOSITIVO DR, 2 POLOS, SENSIBILIDADE DE 300 MA, CORRENTE DE 40 A, TIPO AC                                                                                                                                                                                                                                                                                                                                                                                                                               </v>
          </cell>
          <cell r="C1740" t="str">
            <v xml:space="preserve">UN    </v>
          </cell>
          <cell r="D1740">
            <v>174.87</v>
          </cell>
        </row>
        <row r="1741">
          <cell r="A1741">
            <v>39452</v>
          </cell>
          <cell r="B1741" t="str">
            <v xml:space="preserve">DISPOSITIVO DR, 2 POLOS, SENSIBILIDADE DE 300 MA, CORRENTE DE 63 A, TIPO AC                                                                                                                                                                                                                                                                                                                                                                                                                               </v>
          </cell>
          <cell r="C1741" t="str">
            <v xml:space="preserve">UN    </v>
          </cell>
          <cell r="D1741">
            <v>175.92</v>
          </cell>
        </row>
        <row r="1742">
          <cell r="A1742">
            <v>39523</v>
          </cell>
          <cell r="B1742" t="str">
            <v xml:space="preserve">DISPOSITIVO DR, 2 POLOS, SENSIBILIDADE DE 300 MA, CORRENTE DE 80 A, TIPO  AC                                                                                                                                                                                                                                                                                                                                                                                                                              </v>
          </cell>
          <cell r="C1742" t="str">
            <v xml:space="preserve">UN    </v>
          </cell>
          <cell r="D1742">
            <v>294.39999999999998</v>
          </cell>
        </row>
        <row r="1743">
          <cell r="A1743">
            <v>39449</v>
          </cell>
          <cell r="B1743" t="str">
            <v xml:space="preserve">DISPOSITIVO DR, 4 POLOS, SENSIBILIDADE DE 30 MA, CORRENTE DE 100 A, TIPO AC                                                                                                                                                                                                                                                                                                                                                                                                                               </v>
          </cell>
          <cell r="C1743" t="str">
            <v xml:space="preserve">UN    </v>
          </cell>
          <cell r="D1743">
            <v>326.02</v>
          </cell>
        </row>
        <row r="1744">
          <cell r="A1744">
            <v>39455</v>
          </cell>
          <cell r="B1744" t="str">
            <v xml:space="preserve">DISPOSITIVO DR, 4 POLOS, SENSIBILIDADE DE 30 MA, CORRENTE DE 25 A, TIPO AC                                                                                                                                                                                                                                                                                                                                                                                                                                </v>
          </cell>
          <cell r="C1744" t="str">
            <v xml:space="preserve">UN    </v>
          </cell>
          <cell r="D1744">
            <v>161.32</v>
          </cell>
        </row>
        <row r="1745">
          <cell r="A1745">
            <v>39456</v>
          </cell>
          <cell r="B1745" t="str">
            <v xml:space="preserve">DISPOSITIVO DR, 4 POLOS, SENSIBILIDADE DE 30 MA, CORRENTE DE 40 A, TIPO AC                                                                                                                                                                                                                                                                                                                                                                                                                                </v>
          </cell>
          <cell r="C1745" t="str">
            <v xml:space="preserve">UN    </v>
          </cell>
          <cell r="D1745">
            <v>161.44</v>
          </cell>
        </row>
        <row r="1746">
          <cell r="A1746">
            <v>39457</v>
          </cell>
          <cell r="B1746" t="str">
            <v xml:space="preserve">DISPOSITIVO DR, 4 POLOS, SENSIBILIDADE DE 30 MA, CORRENTE DE 63 A, TIPO AC                                                                                                                                                                                                                                                                                                                                                                                                                                </v>
          </cell>
          <cell r="C1746" t="str">
            <v xml:space="preserve">UN    </v>
          </cell>
          <cell r="D1746">
            <v>176</v>
          </cell>
        </row>
        <row r="1747">
          <cell r="A1747">
            <v>39458</v>
          </cell>
          <cell r="B1747" t="str">
            <v xml:space="preserve">DISPOSITIVO DR, 4 POLOS, SENSIBILIDADE DE 30 MA, CORRENTE DE 80 A, TIPO AC                                                                                                                                                                                                                                                                                                                                                                                                                                </v>
          </cell>
          <cell r="C1747" t="str">
            <v xml:space="preserve">UN    </v>
          </cell>
          <cell r="D1747">
            <v>328.43</v>
          </cell>
        </row>
        <row r="1748">
          <cell r="A1748">
            <v>39464</v>
          </cell>
          <cell r="B1748" t="str">
            <v xml:space="preserve">DISPOSITIVO DR, 4 POLOS, SENSIBILIDADE DE 300 MA, CORRENTE DE 100 A, TIPO AC                                                                                                                                                                                                                                                                                                                                                                                                                              </v>
          </cell>
          <cell r="C1748" t="str">
            <v xml:space="preserve">UN    </v>
          </cell>
          <cell r="D1748">
            <v>528.14</v>
          </cell>
        </row>
        <row r="1749">
          <cell r="A1749">
            <v>39460</v>
          </cell>
          <cell r="B1749" t="str">
            <v xml:space="preserve">DISPOSITIVO DR, 4 POLOS, SENSIBILIDADE DE 300 MA, CORRENTE DE 25 A, TIPO AC                                                                                                                                                                                                                                                                                                                                                                                                                               </v>
          </cell>
          <cell r="C1749" t="str">
            <v xml:space="preserve">UN    </v>
          </cell>
          <cell r="D1749">
            <v>200.31</v>
          </cell>
        </row>
        <row r="1750">
          <cell r="A1750">
            <v>39461</v>
          </cell>
          <cell r="B1750" t="str">
            <v xml:space="preserve">DISPOSITIVO DR, 4 POLOS, SENSIBILIDADE DE 300 MA, CORRENTE DE 40 A, TIPO AC                                                                                                                                                                                                                                                                                                                                                                                                                               </v>
          </cell>
          <cell r="C1750" t="str">
            <v xml:space="preserve">UN    </v>
          </cell>
          <cell r="D1750">
            <v>234.71</v>
          </cell>
        </row>
        <row r="1751">
          <cell r="A1751">
            <v>39462</v>
          </cell>
          <cell r="B1751" t="str">
            <v xml:space="preserve">DISPOSITIVO DR, 4 POLOS, SENSIBILIDADE DE 300 MA, CORRENTE DE 63 A, TIPO AC                                                                                                                                                                                                                                                                                                                                                                                                                               </v>
          </cell>
          <cell r="C1751" t="str">
            <v xml:space="preserve">UN    </v>
          </cell>
          <cell r="D1751">
            <v>226.21</v>
          </cell>
        </row>
        <row r="1752">
          <cell r="A1752">
            <v>39463</v>
          </cell>
          <cell r="B1752" t="str">
            <v xml:space="preserve">DISPOSITIVO DR, 4 POLOS, SENSIBILIDADE DE 300 MA, CORRENTE DE 80 A, TIPO AC                                                                                                                                                                                                                                                                                                                                                                                                                               </v>
          </cell>
          <cell r="C1752" t="str">
            <v xml:space="preserve">UN    </v>
          </cell>
          <cell r="D1752">
            <v>524.04</v>
          </cell>
        </row>
        <row r="1753">
          <cell r="A1753">
            <v>26039</v>
          </cell>
          <cell r="B1753" t="str">
            <v xml:space="preserve">DISTRIBUIDOR DE AGREGADOS AUTOPROPELIDO, CAP 3 M3, A DIESEL, 6 CC, 176 CV                                                                                                                                                                                                                                                                                                                                                                                                                                 </v>
          </cell>
          <cell r="C1753" t="str">
            <v xml:space="preserve">UN    </v>
          </cell>
          <cell r="D1753">
            <v>391246.87</v>
          </cell>
        </row>
        <row r="1754">
          <cell r="A1754">
            <v>2401</v>
          </cell>
          <cell r="B1754" t="str">
            <v xml:space="preserve">DISTRIBUIDOR DE AGREGADOS REBOCAVEL, CAPACIDADE 1,9 M3, LARGURA DE TRABALHO 3,66 M                                                                                                                                                                                                                                                                                                                                                                                                                        </v>
          </cell>
          <cell r="C1754" t="str">
            <v xml:space="preserve">UN    </v>
          </cell>
          <cell r="D1754">
            <v>89991.11</v>
          </cell>
        </row>
        <row r="1755">
          <cell r="A1755">
            <v>38870</v>
          </cell>
          <cell r="B1755" t="str">
            <v xml:space="preserve">DISTRIBUIDOR METALICO, COM ROSCA, 2 SAIDAS, DN 1" X 1/2", PARA CONEXAO COM ANEL DESLIZANTE EM TUBO PEX PARA INST. AGUA QUENTE/FRIA                                                                                                                                                                                                                                                                                                                                                                        </v>
          </cell>
          <cell r="C1755" t="str">
            <v xml:space="preserve">UN    </v>
          </cell>
          <cell r="D1755">
            <v>29.51</v>
          </cell>
        </row>
        <row r="1756">
          <cell r="A1756">
            <v>38869</v>
          </cell>
          <cell r="B1756" t="str">
            <v xml:space="preserve">DISTRIBUIDOR METALICO, COM ROSCA, 2 SAIDAS, DN 3/4" X 1/2", PARA CONEXAO COM ANEL DESLIZANTE EM TUBO PEX PARA INST. AGUA QUENTE/FRIA                                                                                                                                                                                                                                                                                                                                                                      </v>
          </cell>
          <cell r="C1756" t="str">
            <v xml:space="preserve">UN    </v>
          </cell>
          <cell r="D1756">
            <v>19.91</v>
          </cell>
        </row>
        <row r="1757">
          <cell r="A1757">
            <v>38872</v>
          </cell>
          <cell r="B1757" t="str">
            <v xml:space="preserve">DISTRIBUIDOR METALICO, COM ROSCA, 3 SAIDAS, DN 1" X 1/2", PARA CONEXAO COM ANEL DESLIZANTE EM TUBO PEX PARA INST. AGUA QUENTE/FRIA                                                                                                                                                                                                                                                                                                                                                                        </v>
          </cell>
          <cell r="C1757" t="str">
            <v xml:space="preserve">UN    </v>
          </cell>
          <cell r="D1757">
            <v>37.590000000000003</v>
          </cell>
        </row>
        <row r="1758">
          <cell r="A1758">
            <v>38871</v>
          </cell>
          <cell r="B1758" t="str">
            <v xml:space="preserve">DISTRIBUIDOR METALICO, COM ROSCA, 3 SAIDAS, DN 3/4" X 1/2", PARA CONEXAO COM ANEL DESLIZANTE EM TUBO PEX PARA INST. AGUA QUENTE/FRIA                                                                                                                                                                                                                                                                                                                                                                      </v>
          </cell>
          <cell r="C1758" t="str">
            <v xml:space="preserve">UN    </v>
          </cell>
          <cell r="D1758">
            <v>25.99</v>
          </cell>
        </row>
        <row r="1759">
          <cell r="A1759">
            <v>39283</v>
          </cell>
          <cell r="B1759" t="str">
            <v xml:space="preserve">DISTRIBUIDOR, PLASTICO, 2 SAIDAS, DN 32 X 16 MM, PARA CONEXAO COM CRIMPAGEM, EM TUBO PEX PARA INST. AGUA QUENTE/FRIA                                                                                                                                                                                                                                                                                                                                                                                      </v>
          </cell>
          <cell r="C1759" t="str">
            <v xml:space="preserve">UN    </v>
          </cell>
          <cell r="D1759">
            <v>121.76</v>
          </cell>
        </row>
        <row r="1760">
          <cell r="A1760">
            <v>39285</v>
          </cell>
          <cell r="B1760" t="str">
            <v xml:space="preserve">DISTRIBUIDOR, PLASTICO, 2 SAIDAS, DN 32 X 25 MM, PARA CONEXAO COM CRIMPAGEM, EM TUBO PEX PARA INST. AGUA QUENTE/FRIA                                                                                                                                                                                                                                                                                                                                                                                      </v>
          </cell>
          <cell r="C1760" t="str">
            <v xml:space="preserve">UN    </v>
          </cell>
          <cell r="D1760">
            <v>139.16</v>
          </cell>
        </row>
        <row r="1761">
          <cell r="A1761">
            <v>39286</v>
          </cell>
          <cell r="B1761" t="str">
            <v xml:space="preserve">DISTRIBUIDOR, PLASTICO, 3 SAIDAS, DN 32 X 16 MM, PARA CONEXAO COM CRIMPAGEM, EM TUBO PEX PARA INST. AGUA QUENTE/FRIA                                                                                                                                                                                                                                                                                                                                                                                      </v>
          </cell>
          <cell r="C1761" t="str">
            <v xml:space="preserve">UN    </v>
          </cell>
          <cell r="D1761">
            <v>133.37</v>
          </cell>
        </row>
        <row r="1762">
          <cell r="A1762">
            <v>39288</v>
          </cell>
          <cell r="B1762" t="str">
            <v xml:space="preserve">DISTRIBUIDOR, PLASTICO, 3 SAIDAS, DN 32 X 25 MM, PARA CONEXAO COM CRIMPAGEM, EM TUBO PEX PARA INST. AGUA QUENTE/FRIA                                                                                                                                                                                                                                                                                                                                                                                      </v>
          </cell>
          <cell r="C1762" t="str">
            <v xml:space="preserve">UN    </v>
          </cell>
          <cell r="D1762">
            <v>162.34</v>
          </cell>
        </row>
        <row r="1763">
          <cell r="A1763">
            <v>44476</v>
          </cell>
          <cell r="B1763" t="str">
            <v xml:space="preserve">DIVISORIA EM GRANITO, COM DUAS FACES POLIDAS, TIPO ANDORINHA/ QUARTZ/ CASTELO/ CORUMBA OU OUTROS EQUIVALENTES DA REGIAO, E=  *3,0*  CM                                                                                                                                                                                                                                                                                                                                                                    </v>
          </cell>
          <cell r="C1763" t="str">
            <v xml:space="preserve">M2    </v>
          </cell>
          <cell r="D1763">
            <v>777.92</v>
          </cell>
        </row>
        <row r="1764">
          <cell r="A1764">
            <v>10629</v>
          </cell>
          <cell r="B1764" t="str">
            <v xml:space="preserve">DIVISORIA EM MARMORE, COM DUAS FACES POLIDAS, BRANCO COMUM, E=  *3,0* CM                                                                                                                                                                                                                                                                                                                                                                                                                                  </v>
          </cell>
          <cell r="C1764" t="str">
            <v xml:space="preserve">M2    </v>
          </cell>
          <cell r="D1764">
            <v>747.51</v>
          </cell>
        </row>
        <row r="1765">
          <cell r="A1765">
            <v>10698</v>
          </cell>
          <cell r="B1765" t="str">
            <v xml:space="preserve">DIVISORIA, PLACA  PRE-MOLDADA EM GRANILITE, MARMORITE OU GRANITINA,  E = *3 CM                                                                                                                                                                                                                                                                                                                                                                                                                            </v>
          </cell>
          <cell r="C1765" t="str">
            <v xml:space="preserve">M2    </v>
          </cell>
          <cell r="D1765">
            <v>229.56</v>
          </cell>
        </row>
        <row r="1766">
          <cell r="A1766">
            <v>40521</v>
          </cell>
          <cell r="B1766" t="str">
            <v xml:space="preserve">DOBRADEIRA ELETROMECANICA DE VERGALHAO, PARA ACO DE DIAMETRO ATE 1 1/2", MOTOR ELETRICO TRIFASICO, POTENCIA DE 3 HP ATE 5 HP                                                                                                                                                                                                                                                                                                                                                                              </v>
          </cell>
          <cell r="C1766" t="str">
            <v xml:space="preserve">UN    </v>
          </cell>
          <cell r="D1766">
            <v>106209.1</v>
          </cell>
        </row>
        <row r="1767">
          <cell r="A1767">
            <v>2432</v>
          </cell>
          <cell r="B1767" t="str">
            <v xml:space="preserve">DOBRADICA EM ACO/FERRO, 3 1/2" X  3", E= 1,9  A 2 MM, COM ANEL,  CROMADO OU ZINCADO, TAMPA BOLA, COM PARAFUSOS                                                                                                                                                                                                                                                                                                                                                                                            </v>
          </cell>
          <cell r="C1767" t="str">
            <v xml:space="preserve">UN    </v>
          </cell>
          <cell r="D1767">
            <v>27.27</v>
          </cell>
        </row>
        <row r="1768">
          <cell r="A1768">
            <v>2433</v>
          </cell>
          <cell r="B1768" t="str">
            <v xml:space="preserve">DOBRADICA EM ACO/FERRO, 3" X 2 1/2", E= 1,2 A 1,8 MM, SEM ANEL,  CROMADO OU ZINCADO, TAMPA CHATA, COM PARAFUSOS                                                                                                                                                                                                                                                                                                                                                                                           </v>
          </cell>
          <cell r="C1768" t="str">
            <v xml:space="preserve">UN    </v>
          </cell>
          <cell r="D1768">
            <v>9.24</v>
          </cell>
        </row>
        <row r="1769">
          <cell r="A1769">
            <v>2418</v>
          </cell>
          <cell r="B1769" t="str">
            <v xml:space="preserve">DOBRADICA EM ACO/FERRO, 3" X 2 1/2", E= 1,2 A 1,8 MM, SEM ANEL, CROMADO OU ZINCADO, TAMPA BOLA, COM PARAFUSOS                                                                                                                                                                                                                                                                                                                                                                                             </v>
          </cell>
          <cell r="C1769" t="str">
            <v xml:space="preserve">UN    </v>
          </cell>
          <cell r="D1769">
            <v>12.65</v>
          </cell>
        </row>
        <row r="1770">
          <cell r="A1770">
            <v>2420</v>
          </cell>
          <cell r="B1770" t="str">
            <v xml:space="preserve">DOBRADICA EM ACO/FERRO, 3" X 2 1/2", E= 1,9 A 2 MM, SEM ANEL,  CROMADO OU ZINCADO, TAMPA BOLA, COM PARAFUSOS                                                                                                                                                                                                                                                                                                                                                                                              </v>
          </cell>
          <cell r="C1770" t="str">
            <v xml:space="preserve">UN    </v>
          </cell>
          <cell r="D1770">
            <v>15.86</v>
          </cell>
        </row>
        <row r="1771">
          <cell r="A1771">
            <v>11447</v>
          </cell>
          <cell r="B1771" t="str">
            <v xml:space="preserve">DOBRADICA EM LATAO, 3 " X 2 1/2 ", E= 1,9 A 2 MM, COM ANEL, CROMADO, TAMPA BOLA, COM PARAFUSOS                                                                                                                                                                                                                                                                                                                                                                                                            </v>
          </cell>
          <cell r="C1771" t="str">
            <v xml:space="preserve">UN    </v>
          </cell>
          <cell r="D1771">
            <v>31.35</v>
          </cell>
        </row>
        <row r="1772">
          <cell r="A1772">
            <v>11451</v>
          </cell>
          <cell r="B1772" t="str">
            <v xml:space="preserve">DOBRADICA TIPO VAI-E-VEM EM ACO/FERRO, TAMANHO 3'', GALVANIZADO, COM PARAFUSOS                                                                                                                                                                                                                                                                                                                                                                                                                            </v>
          </cell>
          <cell r="C1772" t="str">
            <v xml:space="preserve">UN    </v>
          </cell>
          <cell r="D1772">
            <v>84.06</v>
          </cell>
        </row>
        <row r="1773">
          <cell r="A1773">
            <v>11116</v>
          </cell>
          <cell r="B1773" t="str">
            <v xml:space="preserve">DOMOS INDIVIDUAL EM ACRILICO BRANCO *95 X 95* CM, SEM INSTALACAO                                                                                                                                                                                                                                                                                                                                                                                                                                          </v>
          </cell>
          <cell r="C1773" t="str">
            <v xml:space="preserve">UN    </v>
          </cell>
          <cell r="D1773">
            <v>814.04</v>
          </cell>
        </row>
        <row r="1774">
          <cell r="A1774">
            <v>38411</v>
          </cell>
          <cell r="B1774" t="str">
            <v xml:space="preserve">DOSADOR DE AREIA, CAPACIDADE DE *26* LITROS                                                                                                                                                                                                                                                                                                                                                                                                                                                               </v>
          </cell>
          <cell r="C1774" t="str">
            <v xml:space="preserve">UN    </v>
          </cell>
          <cell r="D1774">
            <v>1606.9</v>
          </cell>
        </row>
        <row r="1775">
          <cell r="A1775">
            <v>38189</v>
          </cell>
          <cell r="B1775" t="str">
            <v xml:space="preserve">DUCHA / CHUVEIRO METALICO, DE PAREDE, ARTICULAVEL, COM BRACO/CANO, SEM DESVIADOR                                                                                                                                                                                                                                                                                                                                                                                                                          </v>
          </cell>
          <cell r="C1775" t="str">
            <v xml:space="preserve">UN    </v>
          </cell>
          <cell r="D1775">
            <v>144.65</v>
          </cell>
        </row>
        <row r="1776">
          <cell r="A1776">
            <v>38190</v>
          </cell>
          <cell r="B1776" t="str">
            <v xml:space="preserve">DUCHA / CHUVEIRO METALICO, DE PAREDE, ARTICULAVEL, COM DESVIADOR E DUCHA MANUAL                                                                                                                                                                                                                                                                                                                                                                                                                           </v>
          </cell>
          <cell r="C1776" t="str">
            <v xml:space="preserve">UN    </v>
          </cell>
          <cell r="D1776">
            <v>304.73</v>
          </cell>
        </row>
        <row r="1777">
          <cell r="A1777">
            <v>7608</v>
          </cell>
          <cell r="B1777" t="str">
            <v xml:space="preserve">DUCHA / CHUVEIRO PLASTICO SIMPLES, 5 '', BRANCO, PARA ACOPLAR EM HASTE 1/2 ", AGUA FRIA                                                                                                                                                                                                                                                                                                                                                                                                                   </v>
          </cell>
          <cell r="C1777" t="str">
            <v xml:space="preserve">UN    </v>
          </cell>
          <cell r="D1777">
            <v>11.94</v>
          </cell>
        </row>
        <row r="1778">
          <cell r="A1778">
            <v>1370</v>
          </cell>
          <cell r="B1778" t="str">
            <v xml:space="preserve">DUCHA HIGIENICA PLASTICA COM REGISTRO METALICO 1/2 "                                                                                                                                                                                                                                                                                                                                                                                                                                                      </v>
          </cell>
          <cell r="C1778" t="str">
            <v xml:space="preserve">UN    </v>
          </cell>
          <cell r="D1778">
            <v>116.48</v>
          </cell>
        </row>
        <row r="1779">
          <cell r="A1779">
            <v>36516</v>
          </cell>
          <cell r="B1779" t="str">
            <v xml:space="preserve">DUMPER COM CAPACIDADE DE CARGA DE 1700 KG, PARTIDA ELETRICA, MOTOR DIESEL COM POTENCIA DE 16 CV                                                                                                                                                                                                                                                                                                                                                                                                           </v>
          </cell>
          <cell r="C1779" t="str">
            <v xml:space="preserve">UN    </v>
          </cell>
          <cell r="D1779">
            <v>135491.73000000001</v>
          </cell>
        </row>
        <row r="1780">
          <cell r="A1780">
            <v>34777</v>
          </cell>
          <cell r="B1780" t="str">
            <v xml:space="preserve">ELEMENTO VAZADO CERAMICO DIAGONAL (TIPO FLOR/QUADRADO/XIS) 25 X 18 X 7 CM                                                                                                                                                                                                                                                                                                                                                                                                                                 </v>
          </cell>
          <cell r="C1780" t="str">
            <v xml:space="preserve">UN    </v>
          </cell>
          <cell r="D1780">
            <v>2.98</v>
          </cell>
        </row>
        <row r="1781">
          <cell r="A1781">
            <v>7272</v>
          </cell>
          <cell r="B1781" t="str">
            <v xml:space="preserve">ELEMENTO VAZADO CERAMICO QUADRADO (TIPO RETO OU REDONDO), *7 A 9 X 20 X 20* CM (L X A X C)                                                                                                                                                                                                                                                                                                                                                                                                                </v>
          </cell>
          <cell r="C1781" t="str">
            <v xml:space="preserve">UN    </v>
          </cell>
          <cell r="D1781">
            <v>2.52</v>
          </cell>
        </row>
        <row r="1782">
          <cell r="A1782">
            <v>10605</v>
          </cell>
          <cell r="B1782" t="str">
            <v xml:space="preserve">ELEMENTO VAZADO DE CONCRETO, QUADRICULADO, 1 FURO *10 X 10 X 10* CM                                                                                                                                                                                                                                                                                                                                                                                                                                       </v>
          </cell>
          <cell r="C1782" t="str">
            <v xml:space="preserve">UN    </v>
          </cell>
          <cell r="D1782">
            <v>4.29</v>
          </cell>
        </row>
        <row r="1783">
          <cell r="A1783">
            <v>10604</v>
          </cell>
          <cell r="B1783" t="str">
            <v xml:space="preserve">ELEMENTO VAZADO DE CONCRETO, QUADRICULADO, 1 FURO *20 X 10 X 7* CM                                                                                                                                                                                                                                                                                                                                                                                                                                        </v>
          </cell>
          <cell r="C1783" t="str">
            <v xml:space="preserve">UN    </v>
          </cell>
          <cell r="D1783">
            <v>10</v>
          </cell>
        </row>
        <row r="1784">
          <cell r="A1784">
            <v>672</v>
          </cell>
          <cell r="B1784" t="str">
            <v xml:space="preserve">ELEMENTO VAZADO DE CONCRETO, QUADRICULADO, 1 FURO *20 X 20 X 6,5* CM                                                                                                                                                                                                                                                                                                                                                                                                                                      </v>
          </cell>
          <cell r="C1784" t="str">
            <v xml:space="preserve">UN    </v>
          </cell>
          <cell r="D1784">
            <v>13.75</v>
          </cell>
        </row>
        <row r="1785">
          <cell r="A1785">
            <v>668</v>
          </cell>
          <cell r="B1785" t="str">
            <v xml:space="preserve">ELEMENTO VAZADO DE CONCRETO, QUADRICULADO, 16 FUROS *29 X 29 X 6* CM                                                                                                                                                                                                                                                                                                                                                                                                                                      </v>
          </cell>
          <cell r="C1785" t="str">
            <v xml:space="preserve">UN    </v>
          </cell>
          <cell r="D1785">
            <v>16.59</v>
          </cell>
        </row>
        <row r="1786">
          <cell r="A1786">
            <v>10578</v>
          </cell>
          <cell r="B1786" t="str">
            <v xml:space="preserve">ELEMENTO VAZADO DE CONCRETO, QUADRICULADO, 16 FUROS *33 X 33 X 10* CM                                                                                                                                                                                                                                                                                                                                                                                                                                     </v>
          </cell>
          <cell r="C1786" t="str">
            <v xml:space="preserve">UN    </v>
          </cell>
          <cell r="D1786">
            <v>19.329999999999998</v>
          </cell>
        </row>
        <row r="1787">
          <cell r="A1787">
            <v>666</v>
          </cell>
          <cell r="B1787" t="str">
            <v xml:space="preserve">ELEMENTO VAZADO DE CONCRETO, QUADRICULADO, 16 FUROS *40 X 40 X 7* CM                                                                                                                                                                                                                                                                                                                                                                                                                                      </v>
          </cell>
          <cell r="C1787" t="str">
            <v xml:space="preserve">UN    </v>
          </cell>
          <cell r="D1787">
            <v>21.49</v>
          </cell>
        </row>
        <row r="1788">
          <cell r="A1788">
            <v>665</v>
          </cell>
          <cell r="B1788" t="str">
            <v xml:space="preserve">ELEMENTO VAZADO DE CONCRETO, QUADRICULADO, 16 FUROS *50 X 50 X 7* CM                                                                                                                                                                                                                                                                                                                                                                                                                                      </v>
          </cell>
          <cell r="C1788" t="str">
            <v xml:space="preserve">UN    </v>
          </cell>
          <cell r="D1788">
            <v>28.75</v>
          </cell>
        </row>
        <row r="1789">
          <cell r="A1789">
            <v>10577</v>
          </cell>
          <cell r="B1789" t="str">
            <v xml:space="preserve">ELEMENTO VAZADO DE CONCRETO, QUADRICULADO, 25 FUROS *50 X 50 X 5* CM                                                                                                                                                                                                                                                                                                                                                                                                                                      </v>
          </cell>
          <cell r="C1789" t="str">
            <v xml:space="preserve">UN    </v>
          </cell>
          <cell r="D1789">
            <v>25.5</v>
          </cell>
        </row>
        <row r="1790">
          <cell r="A1790">
            <v>10583</v>
          </cell>
          <cell r="B1790" t="str">
            <v xml:space="preserve">ELEMENTO VAZADO DE CONCRETO, VENEZIANA *39 X 22 X 15* CM                                                                                                                                                                                                                                                                                                                                                                                                                                                  </v>
          </cell>
          <cell r="C1790" t="str">
            <v xml:space="preserve">UN    </v>
          </cell>
          <cell r="D1790">
            <v>13.25</v>
          </cell>
        </row>
        <row r="1791">
          <cell r="A1791">
            <v>10579</v>
          </cell>
          <cell r="B1791" t="str">
            <v xml:space="preserve">ELEMENTO VAZADO DE CONCRETO, VENEZIANA *39 X 29 X 10* CM                                                                                                                                                                                                                                                                                                                                                                                                                                                  </v>
          </cell>
          <cell r="C1791" t="str">
            <v xml:space="preserve">UN    </v>
          </cell>
          <cell r="D1791">
            <v>23.09</v>
          </cell>
        </row>
        <row r="1792">
          <cell r="A1792">
            <v>10582</v>
          </cell>
          <cell r="B1792" t="str">
            <v xml:space="preserve">ELEMENTO VAZADO DE CONCRETO, VENEZIANA *40 X 10 X 10* CM                                                                                                                                                                                                                                                                                                                                                                                                                                                  </v>
          </cell>
          <cell r="C1792" t="str">
            <v xml:space="preserve">UN    </v>
          </cell>
          <cell r="D1792">
            <v>11.66</v>
          </cell>
        </row>
        <row r="1793">
          <cell r="A1793">
            <v>2436</v>
          </cell>
          <cell r="B1793" t="str">
            <v xml:space="preserve">ELETRICISTA (HORISTA)                                                                                                                                                                                                                                                                                                                                                                                                                                                                                     </v>
          </cell>
          <cell r="C1793" t="str">
            <v xml:space="preserve">H     </v>
          </cell>
          <cell r="D1793">
            <v>22.11</v>
          </cell>
        </row>
        <row r="1794">
          <cell r="A1794">
            <v>40918</v>
          </cell>
          <cell r="B1794" t="str">
            <v xml:space="preserve">ELETRICISTA (MENSALISTA)                                                                                                                                                                                                                                                                                                                                                                                                                                                                                  </v>
          </cell>
          <cell r="C1794" t="str">
            <v xml:space="preserve">MES   </v>
          </cell>
          <cell r="D1794">
            <v>3869.33</v>
          </cell>
        </row>
        <row r="1795">
          <cell r="A1795">
            <v>2439</v>
          </cell>
          <cell r="B1795" t="str">
            <v xml:space="preserve">ELETRICISTA DE MANUTENCAO INDUSTRIAL (HORISTA)                                                                                                                                                                                                                                                                                                                                                                                                                                                            </v>
          </cell>
          <cell r="C1795" t="str">
            <v xml:space="preserve">H     </v>
          </cell>
          <cell r="D1795">
            <v>24.25</v>
          </cell>
        </row>
        <row r="1796">
          <cell r="A1796">
            <v>40923</v>
          </cell>
          <cell r="B1796" t="str">
            <v xml:space="preserve">ELETRICISTA DE MANUTENCAO INDUSTRIAL (MENSALISTA)                                                                                                                                                                                                                                                                                                                                                                                                                                                         </v>
          </cell>
          <cell r="C1796" t="str">
            <v xml:space="preserve">MES   </v>
          </cell>
          <cell r="D1796">
            <v>4245.3100000000004</v>
          </cell>
        </row>
        <row r="1797">
          <cell r="A1797">
            <v>10998</v>
          </cell>
          <cell r="B1797" t="str">
            <v xml:space="preserve">ELETRODO REVESTIDO AWS - E-6010, DIAMETRO IGUAL A 4,00 MM                                                                                                                                                                                                                                                                                                                                                                                                                                                 </v>
          </cell>
          <cell r="C1797" t="str">
            <v xml:space="preserve">KG    </v>
          </cell>
          <cell r="D1797">
            <v>39.659999999999997</v>
          </cell>
        </row>
        <row r="1798">
          <cell r="A1798">
            <v>11002</v>
          </cell>
          <cell r="B1798" t="str">
            <v xml:space="preserve">ELETRODO REVESTIDO AWS - E6013, DIAMETRO IGUAL A 2,50 MM                                                                                                                                                                                                                                                                                                                                                                                                                                                  </v>
          </cell>
          <cell r="C1798" t="str">
            <v xml:space="preserve">KG    </v>
          </cell>
          <cell r="D1798">
            <v>36.340000000000003</v>
          </cell>
        </row>
        <row r="1799">
          <cell r="A1799">
            <v>10999</v>
          </cell>
          <cell r="B1799" t="str">
            <v xml:space="preserve">ELETRODO REVESTIDO AWS - E6013, DIAMETRO IGUAL A 4,00 MM                                                                                                                                                                                                                                                                                                                                                                                                                                                  </v>
          </cell>
          <cell r="C1799" t="str">
            <v xml:space="preserve">KG    </v>
          </cell>
          <cell r="D1799">
            <v>34.909999999999997</v>
          </cell>
        </row>
        <row r="1800">
          <cell r="A1800">
            <v>10997</v>
          </cell>
          <cell r="B1800" t="str">
            <v xml:space="preserve">ELETRODO REVESTIDO AWS - E7018, DIAMETRO IGUAL A 4,00 MM                                                                                                                                                                                                                                                                                                                                                                                                                                                  </v>
          </cell>
          <cell r="C1800" t="str">
            <v xml:space="preserve">KG    </v>
          </cell>
          <cell r="D1800">
            <v>37.840000000000003</v>
          </cell>
        </row>
        <row r="1801">
          <cell r="A1801">
            <v>2685</v>
          </cell>
          <cell r="B1801" t="str">
            <v xml:space="preserve">ELETRODUTO DE PVC RIGIDO ROSCAVEL DE 1 ", SEM LUVA                                                                                                                                                                                                                                                                                                                                                                                                                                                        </v>
          </cell>
          <cell r="C1801" t="str">
            <v xml:space="preserve">M     </v>
          </cell>
          <cell r="D1801">
            <v>9.07</v>
          </cell>
        </row>
        <row r="1802">
          <cell r="A1802">
            <v>2680</v>
          </cell>
          <cell r="B1802" t="str">
            <v xml:space="preserve">ELETRODUTO DE PVC RIGIDO ROSCAVEL DE 1 1/2 ", SEM LUVA                                                                                                                                                                                                                                                                                                                                                                                                                                                    </v>
          </cell>
          <cell r="C1802" t="str">
            <v xml:space="preserve">M     </v>
          </cell>
          <cell r="D1802">
            <v>13.27</v>
          </cell>
        </row>
        <row r="1803">
          <cell r="A1803">
            <v>2684</v>
          </cell>
          <cell r="B1803" t="str">
            <v xml:space="preserve">ELETRODUTO DE PVC RIGIDO ROSCAVEL DE 1 1/4 ", SEM LUVA                                                                                                                                                                                                                                                                                                                                                                                                                                                    </v>
          </cell>
          <cell r="C1803" t="str">
            <v xml:space="preserve">M     </v>
          </cell>
          <cell r="D1803">
            <v>12.07</v>
          </cell>
        </row>
        <row r="1804">
          <cell r="A1804">
            <v>2673</v>
          </cell>
          <cell r="B1804" t="str">
            <v xml:space="preserve">ELETRODUTO DE PVC RIGIDO ROSCAVEL DE 1/2 ", SEM LUVA                                                                                                                                                                                                                                                                                                                                                                                                                                                      </v>
          </cell>
          <cell r="C1804" t="str">
            <v xml:space="preserve">M     </v>
          </cell>
          <cell r="D1804">
            <v>4.66</v>
          </cell>
        </row>
        <row r="1805">
          <cell r="A1805">
            <v>2681</v>
          </cell>
          <cell r="B1805" t="str">
            <v xml:space="preserve">ELETRODUTO DE PVC RIGIDO ROSCAVEL DE 2 ", SEM LUVA                                                                                                                                                                                                                                                                                                                                                                                                                                                        </v>
          </cell>
          <cell r="C1805" t="str">
            <v xml:space="preserve">M     </v>
          </cell>
          <cell r="D1805">
            <v>21.68</v>
          </cell>
        </row>
        <row r="1806">
          <cell r="A1806">
            <v>2682</v>
          </cell>
          <cell r="B1806" t="str">
            <v xml:space="preserve">ELETRODUTO DE PVC RIGIDO ROSCAVEL DE 2 1/2 ", SEM LUVA                                                                                                                                                                                                                                                                                                                                                                                                                                                    </v>
          </cell>
          <cell r="C1806" t="str">
            <v xml:space="preserve">M     </v>
          </cell>
          <cell r="D1806">
            <v>31.64</v>
          </cell>
        </row>
        <row r="1807">
          <cell r="A1807">
            <v>2686</v>
          </cell>
          <cell r="B1807" t="str">
            <v xml:space="preserve">ELETRODUTO DE PVC RIGIDO ROSCAVEL DE 3 ", SEM LUVA                                                                                                                                                                                                                                                                                                                                                                                                                                                        </v>
          </cell>
          <cell r="C1807" t="str">
            <v xml:space="preserve">M     </v>
          </cell>
          <cell r="D1807">
            <v>39.67</v>
          </cell>
        </row>
        <row r="1808">
          <cell r="A1808">
            <v>2674</v>
          </cell>
          <cell r="B1808" t="str">
            <v xml:space="preserve">ELETRODUTO DE PVC RIGIDO ROSCAVEL DE 3/4 ", SEM LUVA                                                                                                                                                                                                                                                                                                                                                                                                                                                      </v>
          </cell>
          <cell r="C1808" t="str">
            <v xml:space="preserve">M     </v>
          </cell>
          <cell r="D1808">
            <v>5.8</v>
          </cell>
        </row>
        <row r="1809">
          <cell r="A1809">
            <v>2683</v>
          </cell>
          <cell r="B1809" t="str">
            <v xml:space="preserve">ELETRODUTO DE PVC RIGIDO ROSCAVEL DE 4 ", SEM LUVA                                                                                                                                                                                                                                                                                                                                                                                                                                                        </v>
          </cell>
          <cell r="C1809" t="str">
            <v xml:space="preserve">M     </v>
          </cell>
          <cell r="D1809">
            <v>62.51</v>
          </cell>
        </row>
        <row r="1810">
          <cell r="A1810">
            <v>2676</v>
          </cell>
          <cell r="B1810" t="str">
            <v xml:space="preserve">ELETRODUTO DE PVC RIGIDO SOLDAVEL, CLASSE B, DE 20 MM                                                                                                                                                                                                                                                                                                                                                                                                                                                     </v>
          </cell>
          <cell r="C1810" t="str">
            <v xml:space="preserve">M     </v>
          </cell>
          <cell r="D1810">
            <v>2.71</v>
          </cell>
        </row>
        <row r="1811">
          <cell r="A1811">
            <v>2678</v>
          </cell>
          <cell r="B1811" t="str">
            <v xml:space="preserve">ELETRODUTO DE PVC RIGIDO SOLDAVEL, CLASSE B, DE 25 MM                                                                                                                                                                                                                                                                                                                                                                                                                                                     </v>
          </cell>
          <cell r="C1811" t="str">
            <v xml:space="preserve">M     </v>
          </cell>
          <cell r="D1811">
            <v>3.39</v>
          </cell>
        </row>
        <row r="1812">
          <cell r="A1812">
            <v>2679</v>
          </cell>
          <cell r="B1812" t="str">
            <v xml:space="preserve">ELETRODUTO DE PVC RIGIDO SOLDAVEL, CLASSE B, DE 32 MM                                                                                                                                                                                                                                                                                                                                                                                                                                                     </v>
          </cell>
          <cell r="C1812" t="str">
            <v xml:space="preserve">M     </v>
          </cell>
          <cell r="D1812">
            <v>5.23</v>
          </cell>
        </row>
        <row r="1813">
          <cell r="A1813">
            <v>12070</v>
          </cell>
          <cell r="B1813" t="str">
            <v xml:space="preserve">ELETRODUTO DE PVC RIGIDO SOLDAVEL, CLASSE B, DE 40 MM                                                                                                                                                                                                                                                                                                                                                                                                                                                     </v>
          </cell>
          <cell r="C1813" t="str">
            <v xml:space="preserve">M     </v>
          </cell>
          <cell r="D1813">
            <v>7.28</v>
          </cell>
        </row>
        <row r="1814">
          <cell r="A1814">
            <v>2675</v>
          </cell>
          <cell r="B1814" t="str">
            <v xml:space="preserve">ELETRODUTO DE PVC RIGIDO SOLDAVEL, CLASSE B, DE 50 MM                                                                                                                                                                                                                                                                                                                                                                                                                                                     </v>
          </cell>
          <cell r="C1814" t="str">
            <v xml:space="preserve">M     </v>
          </cell>
          <cell r="D1814">
            <v>9.4700000000000006</v>
          </cell>
        </row>
        <row r="1815">
          <cell r="A1815">
            <v>12067</v>
          </cell>
          <cell r="B1815" t="str">
            <v xml:space="preserve">ELETRODUTO DE PVC RIGIDO SOLDAVEL, CLASSE B, DE 60 MM                                                                                                                                                                                                                                                                                                                                                                                                                                                     </v>
          </cell>
          <cell r="C1815" t="str">
            <v xml:space="preserve">M     </v>
          </cell>
          <cell r="D1815">
            <v>12.84</v>
          </cell>
        </row>
        <row r="1816">
          <cell r="A1816">
            <v>21136</v>
          </cell>
          <cell r="B1816" t="str">
            <v xml:space="preserve">ELETRODUTO EM ACO GALVANIZADO ELETROLITICO, LEVE, DIAMETRO 1", PAREDE DE 0,90 MM                                                                                                                                                                                                                                                                                                                                                                                                                          </v>
          </cell>
          <cell r="C1816" t="str">
            <v xml:space="preserve">M     </v>
          </cell>
          <cell r="D1816">
            <v>14.73</v>
          </cell>
        </row>
        <row r="1817">
          <cell r="A1817">
            <v>21128</v>
          </cell>
          <cell r="B1817" t="str">
            <v xml:space="preserve">ELETRODUTO EM ACO GALVANIZADO ELETROLITICO, LEVE, DIAMETRO 3/4", PAREDE DE 0,90 MM                                                                                                                                                                                                                                                                                                                                                                                                                        </v>
          </cell>
          <cell r="C1817" t="str">
            <v xml:space="preserve">M     </v>
          </cell>
          <cell r="D1817">
            <v>11.4</v>
          </cell>
        </row>
        <row r="1818">
          <cell r="A1818">
            <v>21130</v>
          </cell>
          <cell r="B1818" t="str">
            <v xml:space="preserve">ELETRODUTO EM ACO GALVANIZADO ELETROLITICO, SEMI-PESADO, DIAMETRO 1 1/2", PAREDE DE 1,20 MM                                                                                                                                                                                                                                                                                                                                                                                                               </v>
          </cell>
          <cell r="C1818" t="str">
            <v xml:space="preserve">M     </v>
          </cell>
          <cell r="D1818">
            <v>28.79</v>
          </cell>
        </row>
        <row r="1819">
          <cell r="A1819">
            <v>21135</v>
          </cell>
          <cell r="B1819" t="str">
            <v xml:space="preserve">ELETRODUTO EM ACO GALVANIZADO ELETROLITICO, SEMI-PESADO, DIAMETRO 1 1/4", PAREDE DE 1,20 MM                                                                                                                                                                                                                                                                                                                                                                                                               </v>
          </cell>
          <cell r="C1819" t="str">
            <v xml:space="preserve">M     </v>
          </cell>
          <cell r="D1819">
            <v>28.34</v>
          </cell>
        </row>
        <row r="1820">
          <cell r="A1820">
            <v>40401</v>
          </cell>
          <cell r="B1820" t="str">
            <v xml:space="preserve">ELETRODUTO FLEXIVEL PLANO EM PEAD, COR PRETA E LARANJA,  DIAMETRO 32 MM                                                                                                                                                                                                                                                                                                                                                                                                                                   </v>
          </cell>
          <cell r="C1820" t="str">
            <v xml:space="preserve">M     </v>
          </cell>
          <cell r="D1820">
            <v>3.07</v>
          </cell>
        </row>
        <row r="1821">
          <cell r="A1821">
            <v>40402</v>
          </cell>
          <cell r="B1821" t="str">
            <v xml:space="preserve">ELETRODUTO FLEXIVEL PLANO EM PEAD, COR PRETA E LARANJA,  DIAMETRO 40 MM                                                                                                                                                                                                                                                                                                                                                                                                                                   </v>
          </cell>
          <cell r="C1821" t="str">
            <v xml:space="preserve">M     </v>
          </cell>
          <cell r="D1821">
            <v>3.93</v>
          </cell>
        </row>
        <row r="1822">
          <cell r="A1822">
            <v>40400</v>
          </cell>
          <cell r="B1822" t="str">
            <v xml:space="preserve">ELETRODUTO FLEXIVEL PLANO EM PEAD, COR PRETA E LARANJA, DIAMETRO 25 MM                                                                                                                                                                                                                                                                                                                                                                                                                                    </v>
          </cell>
          <cell r="C1822" t="str">
            <v xml:space="preserve">M     </v>
          </cell>
          <cell r="D1822">
            <v>2.08</v>
          </cell>
        </row>
        <row r="1823">
          <cell r="A1823">
            <v>2504</v>
          </cell>
          <cell r="B1823" t="str">
            <v xml:space="preserve">ELETRODUTO FLEXIVEL, EM ACO GALVANIZADO, REVESTIDO EXTERNAMENTE COM PVC PRETO, DIAMETRO EXTERNO DE 25 MM (3/4"), TIPO SEALTUBO                                                                                                                                                                                                                                                                                                                                                                            </v>
          </cell>
          <cell r="C1823" t="str">
            <v xml:space="preserve">M     </v>
          </cell>
          <cell r="D1823">
            <v>12.65</v>
          </cell>
        </row>
        <row r="1824">
          <cell r="A1824">
            <v>2501</v>
          </cell>
          <cell r="B1824" t="str">
            <v xml:space="preserve">ELETRODUTO FLEXIVEL, EM ACO GALVANIZADO, REVESTIDO EXTERNAMENTE COM PVC PRETO, DIAMETRO EXTERNO DE 32 MM (1"), TIPO SEALTUBO                                                                                                                                                                                                                                                                                                                                                                              </v>
          </cell>
          <cell r="C1824" t="str">
            <v xml:space="preserve">M     </v>
          </cell>
          <cell r="D1824">
            <v>16.59</v>
          </cell>
        </row>
        <row r="1825">
          <cell r="A1825">
            <v>2502</v>
          </cell>
          <cell r="B1825" t="str">
            <v xml:space="preserve">ELETRODUTO FLEXIVEL, EM ACO GALVANIZADO, REVESTIDO EXTERNAMENTE COM PVC PRETO, DIAMETRO EXTERNO DE 40 MM (1 1/4"), TIPO SEALTUBO                                                                                                                                                                                                                                                                                                                                                                          </v>
          </cell>
          <cell r="C1825" t="str">
            <v xml:space="preserve">M     </v>
          </cell>
          <cell r="D1825">
            <v>25.03</v>
          </cell>
        </row>
        <row r="1826">
          <cell r="A1826">
            <v>2503</v>
          </cell>
          <cell r="B1826" t="str">
            <v xml:space="preserve">ELETRODUTO FLEXIVEL, EM ACO GALVANIZADO, REVESTIDO EXTERNAMENTE COM PVC PRETO, DIAMETRO EXTERNO DE 50 MM( 1 1/2"), TIPO SEALTUBO                                                                                                                                                                                                                                                                                                                                                                          </v>
          </cell>
          <cell r="C1826" t="str">
            <v xml:space="preserve">M     </v>
          </cell>
          <cell r="D1826">
            <v>32.21</v>
          </cell>
        </row>
        <row r="1827">
          <cell r="A1827">
            <v>2500</v>
          </cell>
          <cell r="B1827" t="str">
            <v xml:space="preserve">ELETRODUTO FLEXIVEL, EM ACO GALVANIZADO, REVESTIDO EXTERNAMENTE COM PVC PRETO, DIAMETRO EXTERNO DE 60 MM (2"), TIPO SEALTUBO                                                                                                                                                                                                                                                                                                                                                                              </v>
          </cell>
          <cell r="C1827" t="str">
            <v xml:space="preserve">M     </v>
          </cell>
          <cell r="D1827">
            <v>42.91</v>
          </cell>
        </row>
        <row r="1828">
          <cell r="A1828">
            <v>2505</v>
          </cell>
          <cell r="B1828" t="str">
            <v xml:space="preserve">ELETRODUTO FLEXIVEL, EM ACO GALVANIZADO, REVESTIDO EXTERNAMENTE COM PVC PRETO, DIAMETRO EXTERNO DE 75 MM (2 1/2"), TIPO SEALTUBO                                                                                                                                                                                                                                                                                                                                                                          </v>
          </cell>
          <cell r="C1828" t="str">
            <v xml:space="preserve">M     </v>
          </cell>
          <cell r="D1828">
            <v>66.87</v>
          </cell>
        </row>
        <row r="1829">
          <cell r="A1829">
            <v>12056</v>
          </cell>
          <cell r="B1829" t="str">
            <v xml:space="preserve">ELETRODUTO FLEXIVEL, EM ACO, TIPO CONDUITE, DIAMETRO DE 1 1/2"                                                                                                                                                                                                                                                                                                                                                                                                                                            </v>
          </cell>
          <cell r="C1829" t="str">
            <v xml:space="preserve">M     </v>
          </cell>
          <cell r="D1829">
            <v>27.02</v>
          </cell>
        </row>
        <row r="1830">
          <cell r="A1830">
            <v>12057</v>
          </cell>
          <cell r="B1830" t="str">
            <v xml:space="preserve">ELETRODUTO FLEXIVEL, EM ACO, TIPO CONDUITE, DIAMETRO DE 1 1/4"                                                                                                                                                                                                                                                                                                                                                                                                                                            </v>
          </cell>
          <cell r="C1830" t="str">
            <v xml:space="preserve">M     </v>
          </cell>
          <cell r="D1830">
            <v>22.95</v>
          </cell>
        </row>
        <row r="1831">
          <cell r="A1831">
            <v>12059</v>
          </cell>
          <cell r="B1831" t="str">
            <v xml:space="preserve">ELETRODUTO FLEXIVEL, EM ACO, TIPO CONDUITE, DIAMETRO DE 1/2"                                                                                                                                                                                                                                                                                                                                                                                                                                              </v>
          </cell>
          <cell r="C1831" t="str">
            <v xml:space="preserve">M     </v>
          </cell>
          <cell r="D1831">
            <v>8.0500000000000007</v>
          </cell>
        </row>
        <row r="1832">
          <cell r="A1832">
            <v>12058</v>
          </cell>
          <cell r="B1832" t="str">
            <v xml:space="preserve">ELETRODUTO FLEXIVEL, EM ACO, TIPO CONDUITE, DIAMETRO DE 1"                                                                                                                                                                                                                                                                                                                                                                                                                                                </v>
          </cell>
          <cell r="C1832" t="str">
            <v xml:space="preserve">M     </v>
          </cell>
          <cell r="D1832">
            <v>14.3</v>
          </cell>
        </row>
        <row r="1833">
          <cell r="A1833">
            <v>12060</v>
          </cell>
          <cell r="B1833" t="str">
            <v xml:space="preserve">ELETRODUTO FLEXIVEL, EM ACO, TIPO CONDUITE, DIAMETRO DE 2 1/2"                                                                                                                                                                                                                                                                                                                                                                                                                                            </v>
          </cell>
          <cell r="C1833" t="str">
            <v xml:space="preserve">M     </v>
          </cell>
          <cell r="D1833">
            <v>59.63</v>
          </cell>
        </row>
        <row r="1834">
          <cell r="A1834">
            <v>12061</v>
          </cell>
          <cell r="B1834" t="str">
            <v xml:space="preserve">ELETRODUTO FLEXIVEL, EM ACO, TIPO CONDUITE, DIAMETRO DE 2"                                                                                                                                                                                                                                                                                                                                                                                                                                                </v>
          </cell>
          <cell r="C1834" t="str">
            <v xml:space="preserve">M     </v>
          </cell>
          <cell r="D1834">
            <v>36.409999999999997</v>
          </cell>
        </row>
        <row r="1835">
          <cell r="A1835">
            <v>12062</v>
          </cell>
          <cell r="B1835" t="str">
            <v xml:space="preserve">ELETRODUTO FLEXIVEL, EM ACO, TIPO CONDUITE, DIAMETRO DE 3"                                                                                                                                                                                                                                                                                                                                                                                                                                                </v>
          </cell>
          <cell r="C1835" t="str">
            <v xml:space="preserve">M     </v>
          </cell>
          <cell r="D1835">
            <v>67.14</v>
          </cell>
        </row>
        <row r="1836">
          <cell r="A1836">
            <v>21137</v>
          </cell>
          <cell r="B1836" t="str">
            <v xml:space="preserve">ELETRODUTO METALICO FLEXIVEL REVESTIDO COM PVC PRETO, DIAMETRO EXTERNO DE 15 MM (3/8"), TIPO COPEX                                                                                                                                                                                                                                                                                                                                                                                                        </v>
          </cell>
          <cell r="C1836" t="str">
            <v xml:space="preserve">M     </v>
          </cell>
          <cell r="D1836">
            <v>11.67</v>
          </cell>
        </row>
        <row r="1837">
          <cell r="A1837">
            <v>2687</v>
          </cell>
          <cell r="B1837" t="str">
            <v xml:space="preserve">ELETRODUTO PVC FLEXIVEL CORRUGADO, COR AMARELA, DE 16 MM                                                                                                                                                                                                                                                                                                                                                                                                                                                  </v>
          </cell>
          <cell r="C1837" t="str">
            <v xml:space="preserve">M     </v>
          </cell>
          <cell r="D1837">
            <v>2.36</v>
          </cell>
        </row>
        <row r="1838">
          <cell r="A1838">
            <v>2689</v>
          </cell>
          <cell r="B1838" t="str">
            <v xml:space="preserve">ELETRODUTO PVC FLEXIVEL CORRUGADO, COR AMARELA, DE 20 MM                                                                                                                                                                                                                                                                                                                                                                                                                                                  </v>
          </cell>
          <cell r="C1838" t="str">
            <v xml:space="preserve">M     </v>
          </cell>
          <cell r="D1838">
            <v>2.81</v>
          </cell>
        </row>
        <row r="1839">
          <cell r="A1839">
            <v>2688</v>
          </cell>
          <cell r="B1839" t="str">
            <v xml:space="preserve">ELETRODUTO PVC FLEXIVEL CORRUGADO, COR AMARELA, DE 25 MM                                                                                                                                                                                                                                                                                                                                                                                                                                                  </v>
          </cell>
          <cell r="C1839" t="str">
            <v xml:space="preserve">M     </v>
          </cell>
          <cell r="D1839">
            <v>3.05</v>
          </cell>
        </row>
        <row r="1840">
          <cell r="A1840">
            <v>2690</v>
          </cell>
          <cell r="B1840" t="str">
            <v xml:space="preserve">ELETRODUTO PVC FLEXIVEL CORRUGADO, COR AMARELA, DE 32 MM                                                                                                                                                                                                                                                                                                                                                                                                                                                  </v>
          </cell>
          <cell r="C1840" t="str">
            <v xml:space="preserve">M     </v>
          </cell>
          <cell r="D1840">
            <v>5.22</v>
          </cell>
        </row>
        <row r="1841">
          <cell r="A1841">
            <v>39243</v>
          </cell>
          <cell r="B1841" t="str">
            <v xml:space="preserve">ELETRODUTO PVC FLEXIVEL CORRUGADO, REFORCADO, COR LARANJA, DE 20 MM, PARA LAJES E PISOS                                                                                                                                                                                                                                                                                                                                                                                                                   </v>
          </cell>
          <cell r="C1841" t="str">
            <v xml:space="preserve">M     </v>
          </cell>
          <cell r="D1841">
            <v>3.44</v>
          </cell>
        </row>
        <row r="1842">
          <cell r="A1842">
            <v>39244</v>
          </cell>
          <cell r="B1842" t="str">
            <v xml:space="preserve">ELETRODUTO PVC FLEXIVEL CORRUGADO, REFORCADO, COR LARANJA, DE 25 MM, PARA LAJES E PISOS                                                                                                                                                                                                                                                                                                                                                                                                                   </v>
          </cell>
          <cell r="C1842" t="str">
            <v xml:space="preserve">M     </v>
          </cell>
          <cell r="D1842">
            <v>4.6500000000000004</v>
          </cell>
        </row>
        <row r="1843">
          <cell r="A1843">
            <v>39245</v>
          </cell>
          <cell r="B1843" t="str">
            <v xml:space="preserve">ELETRODUTO PVC FLEXIVEL CORRUGADO, REFORCADO, COR LARANJA, DE 32 MM, PARA LAJES E PISOS                                                                                                                                                                                                                                                                                                                                                                                                                   </v>
          </cell>
          <cell r="C1843" t="str">
            <v xml:space="preserve">M     </v>
          </cell>
          <cell r="D1843">
            <v>8.9499999999999993</v>
          </cell>
        </row>
        <row r="1844">
          <cell r="A1844">
            <v>39254</v>
          </cell>
          <cell r="B1844" t="str">
            <v xml:space="preserve">ELETRODUTO/CONDULETE DE PVC RIGIDO, LISO, COR CINZA, DE 1/2", PARA INSTALACOES APARENTES (NBR 5410)                                                                                                                                                                                                                                                                                                                                                                                                       </v>
          </cell>
          <cell r="C1844" t="str">
            <v xml:space="preserve">M     </v>
          </cell>
          <cell r="D1844">
            <v>13.38</v>
          </cell>
        </row>
        <row r="1845">
          <cell r="A1845">
            <v>39255</v>
          </cell>
          <cell r="B1845" t="str">
            <v xml:space="preserve">ELETRODUTO/CONDULETE DE PVC RIGIDO, LISO, COR CINZA, DE 1", PARA INSTALACOES APARENTES (NBR 5410)                                                                                                                                                                                                                                                                                                                                                                                                         </v>
          </cell>
          <cell r="C1845" t="str">
            <v xml:space="preserve">M     </v>
          </cell>
          <cell r="D1845">
            <v>24.76</v>
          </cell>
        </row>
        <row r="1846">
          <cell r="A1846">
            <v>39253</v>
          </cell>
          <cell r="B1846" t="str">
            <v xml:space="preserve">ELETRODUTO/CONDULETE DE PVC RIGIDO, LISO, COR CINZA, DE 3/4", PARA INSTALACOES APARENTES (NBR 5410)                                                                                                                                                                                                                                                                                                                                                                                                       </v>
          </cell>
          <cell r="C1846" t="str">
            <v xml:space="preserve">M     </v>
          </cell>
          <cell r="D1846">
            <v>17.059999999999999</v>
          </cell>
        </row>
        <row r="1847">
          <cell r="A1847">
            <v>39246</v>
          </cell>
          <cell r="B1847" t="str">
            <v xml:space="preserve">ELETRODUTO/DUTO PEAD FLEXIVEL PAREDE SIMPLES, CORRUGACAO HELICOIDAL, COR PRETA, SEM ROSCA, DE 1 1/2", CRC 680 N, PARA CABEAMENTO SUBTERRANEO (NBR 15715)                                                                                                                                                                                                                                                                                                                                                  </v>
          </cell>
          <cell r="C1847" t="str">
            <v xml:space="preserve">M     </v>
          </cell>
          <cell r="D1847">
            <v>5.33</v>
          </cell>
        </row>
        <row r="1848">
          <cell r="A1848">
            <v>39247</v>
          </cell>
          <cell r="B1848" t="str">
            <v xml:space="preserve">ELETRODUTO/DUTO PEAD FLEXIVEL PAREDE SIMPLES, CORRUGACAO HELICOIDAL, COR PRETA, SEM ROSCA, DE 1 1/4", CRC 680 N, PARA CABEAMENTO SUBTERRANEO (NBR 15715)                                                                                                                                                                                                                                                                                                                                                  </v>
          </cell>
          <cell r="C1848" t="str">
            <v xml:space="preserve">M     </v>
          </cell>
          <cell r="D1848">
            <v>4.6399999999999997</v>
          </cell>
        </row>
        <row r="1849">
          <cell r="A1849">
            <v>2446</v>
          </cell>
          <cell r="B1849" t="str">
            <v xml:space="preserve">ELETRODUTO/DUTO PEAD FLEXIVEL PAREDE SIMPLES, CORRUGACAO HELICOIDAL, COR PRETA, SEM ROSCA, DE 2", CRC 680 N, PARA CABEAMENTO SUBTERRANEO (NBR 15715)                                                                                                                                                                                                                                                                                                                                                      </v>
          </cell>
          <cell r="C1849" t="str">
            <v xml:space="preserve">M     </v>
          </cell>
          <cell r="D1849">
            <v>7.65</v>
          </cell>
        </row>
        <row r="1850">
          <cell r="A1850">
            <v>2442</v>
          </cell>
          <cell r="B1850" t="str">
            <v xml:space="preserve">ELETRODUTO/DUTO PEAD FLEXIVEL PAREDE SIMPLES, CORRUGACAO HELICOIDAL, COR PRETA, SEM ROSCA, DE 3", CRC 680 N, PARA CABEAMENTO SUBTERRANEO (NBR 15715)                                                                                                                                                                                                                                                                                                                                                      </v>
          </cell>
          <cell r="C1850" t="str">
            <v xml:space="preserve">M     </v>
          </cell>
          <cell r="D1850">
            <v>10.72</v>
          </cell>
        </row>
        <row r="1851">
          <cell r="A1851">
            <v>39248</v>
          </cell>
          <cell r="B1851" t="str">
            <v xml:space="preserve">ELETRODUTO/DUTO PEAD FLEXIVEL PAREDE SIMPLES, CORRUGACAO HELICOIDAL, COR PRETA, SEM ROSCA, DE 4", CRC 680 N, PARA CABEAMENTO SUBTERRANEO (NBR 15715)                                                                                                                                                                                                                                                                                                                                                      </v>
          </cell>
          <cell r="C1851" t="str">
            <v xml:space="preserve">M     </v>
          </cell>
          <cell r="D1851">
            <v>14.94</v>
          </cell>
        </row>
        <row r="1852">
          <cell r="A1852">
            <v>2438</v>
          </cell>
          <cell r="B1852" t="str">
            <v xml:space="preserve">ELETROTECNICO (HORISTA)                                                                                                                                                                                                                                                                                                                                                                                                                                                                                   </v>
          </cell>
          <cell r="C1852" t="str">
            <v xml:space="preserve">H     </v>
          </cell>
          <cell r="D1852">
            <v>27.81</v>
          </cell>
        </row>
        <row r="1853">
          <cell r="A1853">
            <v>40922</v>
          </cell>
          <cell r="B1853" t="str">
            <v xml:space="preserve">ELETROTECNICO (MENSALISTA)                                                                                                                                                                                                                                                                                                                                                                                                                                                                                </v>
          </cell>
          <cell r="C1853" t="str">
            <v xml:space="preserve">MES   </v>
          </cell>
          <cell r="D1853">
            <v>4868.3100000000004</v>
          </cell>
        </row>
        <row r="1854">
          <cell r="A1854">
            <v>36486</v>
          </cell>
          <cell r="B1854" t="str">
            <v xml:space="preserve">ELEVADOR DE CARGA A CABO, CABINE SEMI FECHADA 2,0 X 1,5 X 2,0 M, CAPACIDADE DE CARGA 1000 KG, TORRE  2,38 X 2,21 X 15 M, GUINCHO DE EMBREAGEM, FREIO DE SEGURANCA, LIMITADOR DE VELOCIDADE E CANCELA                                                                                                                                                                                                                                                                                                      </v>
          </cell>
          <cell r="C1854" t="str">
            <v xml:space="preserve">UN    </v>
          </cell>
          <cell r="D1854">
            <v>70127.199999999997</v>
          </cell>
        </row>
        <row r="1855">
          <cell r="A1855">
            <v>37777</v>
          </cell>
          <cell r="B1855" t="str">
            <v xml:space="preserve">ELEVADOR DE CREMALHEIRA CABINE FECHADA 1,5 X 2,5 X 2,35 M (UMA POR TORRE), CAPACIDADE DE CARGA 1200 KG (15 PESSOAS), TORRE  24 M (16 MODULOS), FREIO DE SEGURANCA, LIMITADOR DE CARGA                                                                                                                                                                                                                                                                                                                     </v>
          </cell>
          <cell r="C1855" t="str">
            <v xml:space="preserve">UN    </v>
          </cell>
          <cell r="D1855">
            <v>330157.49</v>
          </cell>
        </row>
        <row r="1856">
          <cell r="A1856">
            <v>12624</v>
          </cell>
          <cell r="B1856" t="str">
            <v xml:space="preserve">EMENDA PARA CALHA PLUVIAL, PVC, DIAMETRO ENTRE 119 E 170 MM, PARA DRENAGEM PLUVIAL PREDIAL                                                                                                                                                                                                                                                                                                                                                                                                                </v>
          </cell>
          <cell r="C1856" t="str">
            <v xml:space="preserve">UN    </v>
          </cell>
          <cell r="D1856">
            <v>33.520000000000003</v>
          </cell>
        </row>
        <row r="1857">
          <cell r="A1857">
            <v>517</v>
          </cell>
          <cell r="B1857" t="str">
            <v xml:space="preserve">EMULSAO ASFALTICA ANIONICA                                                                                                                                                                                                                                                                                                                                                                                                                                                                                </v>
          </cell>
          <cell r="C1857" t="str">
            <v xml:space="preserve">L     </v>
          </cell>
          <cell r="D1857">
            <v>8.86</v>
          </cell>
        </row>
        <row r="1858">
          <cell r="A1858">
            <v>37534</v>
          </cell>
          <cell r="B1858" t="str">
            <v xml:space="preserve">EMULSAO EXPLOSIVA EM CARTUCHOS DE 1" X 12", DENSIDADE 1.15 G/CM3, INICIACAO ESPOLETA N. 8 / CORDEL                                                                                                                                                                                                                                                                                                                                                                                                        </v>
          </cell>
          <cell r="C1858" t="str">
            <v xml:space="preserve">KG    </v>
          </cell>
          <cell r="D1858">
            <v>20.98</v>
          </cell>
        </row>
        <row r="1859">
          <cell r="A1859">
            <v>37535</v>
          </cell>
          <cell r="B1859" t="str">
            <v xml:space="preserve">EMULSAO EXPLOSIVA EM CARTUCHOS DE 1" X 24", DENSIDADE 1.15 G/CM3, INICIACAO ESPOLETA N. 8 / CORDEL                                                                                                                                                                                                                                                                                                                                                                                                        </v>
          </cell>
          <cell r="C1859" t="str">
            <v xml:space="preserve">KG    </v>
          </cell>
          <cell r="D1859">
            <v>20.98</v>
          </cell>
        </row>
        <row r="1860">
          <cell r="A1860">
            <v>37533</v>
          </cell>
          <cell r="B1860" t="str">
            <v xml:space="preserve">EMULSAO EXPLOSIVA EM CARTUCHOS DE 1" X 8", DENSIDADE 1.15 G/CM3, INICIACAO ESPOLETA N. 8 / CORDEL                                                                                                                                                                                                                                                                                                                                                                                                         </v>
          </cell>
          <cell r="C1860" t="str">
            <v xml:space="preserve">KG    </v>
          </cell>
          <cell r="D1860">
            <v>20.98</v>
          </cell>
        </row>
        <row r="1861">
          <cell r="A1861">
            <v>37537</v>
          </cell>
          <cell r="B1861" t="str">
            <v xml:space="preserve">EMULSAO EXPLOSIVA EM CARTUCHOS DE 2 1/2" X 24", DENSIDADE 1.15 G/CM3, INICIACAO ESPOLETA N. 8 / CORDEL                                                                                                                                                                                                                                                                                                                                                                                                    </v>
          </cell>
          <cell r="C1861" t="str">
            <v xml:space="preserve">KG    </v>
          </cell>
          <cell r="D1861">
            <v>15.88</v>
          </cell>
        </row>
        <row r="1862">
          <cell r="A1862">
            <v>37536</v>
          </cell>
          <cell r="B1862" t="str">
            <v xml:space="preserve">EMULSAO EXPLOSIVA EM CARTUCHOS DE 2 1/4" X 24", DENSIDADE 1.15 G/CM3, INICIACAO ESPOLETA N. 8 / CORDEL                                                                                                                                                                                                                                                                                                                                                                                                    </v>
          </cell>
          <cell r="C1862" t="str">
            <v xml:space="preserve">KG    </v>
          </cell>
          <cell r="D1862">
            <v>15.88</v>
          </cell>
        </row>
        <row r="1863">
          <cell r="A1863">
            <v>37532</v>
          </cell>
          <cell r="B1863" t="str">
            <v xml:space="preserve">EMULSAO EXPLOSIVA EM CARTUCHOS DE 2" X 24", DENSIDADE 1.15 G/CM3, INICIACAO ESPOLETA N. 8 / CORDEL                                                                                                                                                                                                                                                                                                                                                                                                        </v>
          </cell>
          <cell r="C1863" t="str">
            <v xml:space="preserve">KG    </v>
          </cell>
          <cell r="D1863">
            <v>15.88</v>
          </cell>
        </row>
        <row r="1864">
          <cell r="A1864">
            <v>2696</v>
          </cell>
          <cell r="B1864" t="str">
            <v xml:space="preserve">ENCANADOR OU BOMBEIRO HIDRAULICO (HORISTA)                                                                                                                                                                                                                                                                                                                                                                                                                                                                </v>
          </cell>
          <cell r="C1864" t="str">
            <v xml:space="preserve">H     </v>
          </cell>
          <cell r="D1864">
            <v>22.11</v>
          </cell>
        </row>
        <row r="1865">
          <cell r="A1865">
            <v>40928</v>
          </cell>
          <cell r="B1865" t="str">
            <v xml:space="preserve">ENCANADOR OU BOMBEIRO HIDRAULICO (MENSALISTA)                                                                                                                                                                                                                                                                                                                                                                                                                                                             </v>
          </cell>
          <cell r="C1865" t="str">
            <v xml:space="preserve">MES   </v>
          </cell>
          <cell r="D1865">
            <v>3869.33</v>
          </cell>
        </row>
        <row r="1866">
          <cell r="A1866">
            <v>4083</v>
          </cell>
          <cell r="B1866" t="str">
            <v xml:space="preserve">ENCARREGADO GERAL DE OBRAS (HORISTA)                                                                                                                                                                                                                                                                                                                                                                                                                                                                      </v>
          </cell>
          <cell r="C1866" t="str">
            <v xml:space="preserve">H     </v>
          </cell>
          <cell r="D1866">
            <v>31.24</v>
          </cell>
        </row>
        <row r="1867">
          <cell r="A1867">
            <v>40818</v>
          </cell>
          <cell r="B1867" t="str">
            <v xml:space="preserve">ENCARREGADO GERAL DE OBRAS (MENSALISTA)                                                                                                                                                                                                                                                                                                                                                                                                                                                                   </v>
          </cell>
          <cell r="C1867" t="str">
            <v xml:space="preserve">MES   </v>
          </cell>
          <cell r="D1867">
            <v>5466.25</v>
          </cell>
        </row>
        <row r="1868">
          <cell r="A1868">
            <v>43146</v>
          </cell>
          <cell r="B1868" t="str">
            <v xml:space="preserve">ENDURECEDOR MINERAL DE BASE CIMENTICIA PARA PISO DE CONCRETO                                                                                                                                                                                                                                                                                                                                                                                                                                              </v>
          </cell>
          <cell r="C1868" t="str">
            <v xml:space="preserve">KG    </v>
          </cell>
          <cell r="D1868">
            <v>9.64</v>
          </cell>
        </row>
        <row r="1869">
          <cell r="A1869">
            <v>2705</v>
          </cell>
          <cell r="B1869" t="str">
            <v xml:space="preserve">ENERGIA ELETRICA ATE 2000 KWH INDUSTRIAL, SEM DEMANDA                                                                                                                                                                                                                                                                                                                                                                                                                                                     </v>
          </cell>
          <cell r="C1869" t="str">
            <v xml:space="preserve">KWH   </v>
          </cell>
          <cell r="D1869">
            <v>0.7</v>
          </cell>
        </row>
        <row r="1870">
          <cell r="A1870">
            <v>14250</v>
          </cell>
          <cell r="B1870" t="str">
            <v xml:space="preserve">ENERGIA ELETRICA COMERCIAL, BAIXA TENSAO, RELATIVA AO CONSUMO DE ATE 100 KWH, INCLUINDO ICMS, PIS/PASEP E COFINS                                                                                                                                                                                                                                                                                                                                                                                          </v>
          </cell>
          <cell r="C1870" t="str">
            <v xml:space="preserve">KWH   </v>
          </cell>
          <cell r="D1870">
            <v>0.72</v>
          </cell>
        </row>
        <row r="1871">
          <cell r="A1871">
            <v>11683</v>
          </cell>
          <cell r="B1871" t="str">
            <v xml:space="preserve">ENGATE / RABICHO FLEXIVEL INOX 1/2 " X 30 CM                                                                                                                                                                                                                                                                                                                                                                                                                                                              </v>
          </cell>
          <cell r="C1871" t="str">
            <v xml:space="preserve">UN    </v>
          </cell>
          <cell r="D1871">
            <v>48.53</v>
          </cell>
        </row>
        <row r="1872">
          <cell r="A1872">
            <v>11684</v>
          </cell>
          <cell r="B1872" t="str">
            <v xml:space="preserve">ENGATE / RABICHO FLEXIVEL INOX 1/2 " X 40 CM                                                                                                                                                                                                                                                                                                                                                                                                                                                              </v>
          </cell>
          <cell r="C1872" t="str">
            <v xml:space="preserve">UN    </v>
          </cell>
          <cell r="D1872">
            <v>53.12</v>
          </cell>
        </row>
        <row r="1873">
          <cell r="A1873">
            <v>6141</v>
          </cell>
          <cell r="B1873" t="str">
            <v xml:space="preserve">ENGATE/RABICHO FLEXIVEL PLASTICO (PVC OU ABS) BRANCO 1/2 " X 30 CM                                                                                                                                                                                                                                                                                                                                                                                                                                        </v>
          </cell>
          <cell r="C1873" t="str">
            <v xml:space="preserve">UN    </v>
          </cell>
          <cell r="D1873">
            <v>4.78</v>
          </cell>
        </row>
        <row r="1874">
          <cell r="A1874">
            <v>11681</v>
          </cell>
          <cell r="B1874" t="str">
            <v xml:space="preserve">ENGATE/RABICHO FLEXIVEL PLASTICO (PVC OU ABS) BRANCO 1/2 " X 40 CM                                                                                                                                                                                                                                                                                                                                                                                                                                        </v>
          </cell>
          <cell r="C1874" t="str">
            <v xml:space="preserve">UN    </v>
          </cell>
          <cell r="D1874">
            <v>6.02</v>
          </cell>
        </row>
        <row r="1875">
          <cell r="A1875">
            <v>2706</v>
          </cell>
          <cell r="B1875" t="str">
            <v xml:space="preserve">ENGENHEIRO CIVIL DE OBRA JUNIOR (HORISTA)                                                                                                                                                                                                                                                                                                                                                                                                                                                                 </v>
          </cell>
          <cell r="C1875" t="str">
            <v xml:space="preserve">H     </v>
          </cell>
          <cell r="D1875">
            <v>102.24</v>
          </cell>
        </row>
        <row r="1876">
          <cell r="A1876">
            <v>40811</v>
          </cell>
          <cell r="B1876" t="str">
            <v xml:space="preserve">ENGENHEIRO CIVIL DE OBRA JUNIOR (MENSALISTA)                                                                                                                                                                                                                                                                                                                                                                                                                                                              </v>
          </cell>
          <cell r="C1876" t="str">
            <v xml:space="preserve">MES   </v>
          </cell>
          <cell r="D1876">
            <v>17887.490000000002</v>
          </cell>
        </row>
        <row r="1877">
          <cell r="A1877">
            <v>2707</v>
          </cell>
          <cell r="B1877" t="str">
            <v xml:space="preserve">ENGENHEIRO CIVIL DE OBRA PLENO (HORISTA)                                                                                                                                                                                                                                                                                                                                                                                                                                                                  </v>
          </cell>
          <cell r="C1877" t="str">
            <v xml:space="preserve">H     </v>
          </cell>
          <cell r="D1877">
            <v>114.05</v>
          </cell>
        </row>
        <row r="1878">
          <cell r="A1878">
            <v>40813</v>
          </cell>
          <cell r="B1878" t="str">
            <v xml:space="preserve">ENGENHEIRO CIVIL DE OBRA PLENO (MENSALISTA)                                                                                                                                                                                                                                                                                                                                                                                                                                                               </v>
          </cell>
          <cell r="C1878" t="str">
            <v xml:space="preserve">MES   </v>
          </cell>
          <cell r="D1878">
            <v>19955.810000000001</v>
          </cell>
        </row>
        <row r="1879">
          <cell r="A1879">
            <v>2708</v>
          </cell>
          <cell r="B1879" t="str">
            <v xml:space="preserve">ENGENHEIRO CIVIL DE OBRA SENIOR (HORISTA)                                                                                                                                                                                                                                                                                                                                                                                                                                                                 </v>
          </cell>
          <cell r="C1879" t="str">
            <v xml:space="preserve">H     </v>
          </cell>
          <cell r="D1879">
            <v>125.99</v>
          </cell>
        </row>
        <row r="1880">
          <cell r="A1880">
            <v>40814</v>
          </cell>
          <cell r="B1880" t="str">
            <v xml:space="preserve">ENGENHEIRO CIVIL DE OBRA SENIOR (MENSALISTA)                                                                                                                                                                                                                                                                                                                                                                                                                                                              </v>
          </cell>
          <cell r="C1880" t="str">
            <v xml:space="preserve">MES   </v>
          </cell>
          <cell r="D1880">
            <v>22043.19</v>
          </cell>
        </row>
        <row r="1881">
          <cell r="A1881">
            <v>38403</v>
          </cell>
          <cell r="B1881" t="str">
            <v xml:space="preserve">ENXADA ESTREITA *25 X 23* CM COM CABO                                                                                                                                                                                                                                                                                                                                                                                                                                                                     </v>
          </cell>
          <cell r="C1881" t="str">
            <v xml:space="preserve">UN    </v>
          </cell>
          <cell r="D1881">
            <v>42.09</v>
          </cell>
        </row>
        <row r="1882">
          <cell r="A1882">
            <v>43482</v>
          </cell>
          <cell r="B1882" t="str">
            <v xml:space="preserve">EPI - FAMILIA ALMOXARIFE - HORISTA (ENCARGOS COMPLEMENTARES - COLETADO CAIXA)                                                                                                                                                                                                                                                                                                                                                                                                                             </v>
          </cell>
          <cell r="C1882" t="str">
            <v xml:space="preserve">H     </v>
          </cell>
          <cell r="D1882">
            <v>0.79</v>
          </cell>
        </row>
        <row r="1883">
          <cell r="A1883">
            <v>43494</v>
          </cell>
          <cell r="B1883" t="str">
            <v xml:space="preserve">EPI - FAMILIA ALMOXARIFE - MENSALISTA (ENCARGOS COMPLEMENTARES - COLETADO CAIXA)                                                                                                                                                                                                                                                                                                                                                                                                                          </v>
          </cell>
          <cell r="C1883" t="str">
            <v xml:space="preserve">MES   </v>
          </cell>
          <cell r="D1883">
            <v>148.04</v>
          </cell>
        </row>
        <row r="1884">
          <cell r="A1884">
            <v>43483</v>
          </cell>
          <cell r="B1884" t="str">
            <v xml:space="preserve">EPI - FAMILIA CARPINTEIRO DE FORMAS - HORISTA (ENCARGOS COMPLEMENTARES - COLETADO CAIXA)                                                                                                                                                                                                                                                                                                                                                                                                                  </v>
          </cell>
          <cell r="C1884" t="str">
            <v xml:space="preserve">H     </v>
          </cell>
          <cell r="D1884">
            <v>1.43</v>
          </cell>
        </row>
        <row r="1885">
          <cell r="A1885">
            <v>43495</v>
          </cell>
          <cell r="B1885" t="str">
            <v xml:space="preserve">EPI - FAMILIA CARPINTEIRO DE FORMAS - MENSALISTA (ENCARGOS COMPLEMENTARES - COLETADO CAIXA)                                                                                                                                                                                                                                                                                                                                                                                                               </v>
          </cell>
          <cell r="C1885" t="str">
            <v xml:space="preserve">MES   </v>
          </cell>
          <cell r="D1885">
            <v>269.97000000000003</v>
          </cell>
        </row>
        <row r="1886">
          <cell r="A1886">
            <v>43484</v>
          </cell>
          <cell r="B1886" t="str">
            <v xml:space="preserve">EPI - FAMILIA ELETRICISTA - HORISTA (ENCARGOS COMPLEMENTARES - COLETADO CAIXA)                                                                                                                                                                                                                                                                                                                                                                                                                            </v>
          </cell>
          <cell r="C1886" t="str">
            <v xml:space="preserve">H     </v>
          </cell>
          <cell r="D1886">
            <v>1.2</v>
          </cell>
        </row>
        <row r="1887">
          <cell r="A1887">
            <v>43496</v>
          </cell>
          <cell r="B1887" t="str">
            <v xml:space="preserve">EPI - FAMILIA ELETRICISTA - MENSALISTA (ENCARGOS COMPLEMENTARES - COLETADO CAIXA)                                                                                                                                                                                                                                                                                                                                                                                                                         </v>
          </cell>
          <cell r="C1887" t="str">
            <v xml:space="preserve">MES   </v>
          </cell>
          <cell r="D1887">
            <v>226.41</v>
          </cell>
        </row>
        <row r="1888">
          <cell r="A1888">
            <v>43485</v>
          </cell>
          <cell r="B1888" t="str">
            <v xml:space="preserve">EPI - FAMILIA ENCANADOR - HORISTA (ENCARGOS COMPLEMENTARES - COLETADO CAIXA)                                                                                                                                                                                                                                                                                                                                                                                                                              </v>
          </cell>
          <cell r="C1888" t="str">
            <v xml:space="preserve">H     </v>
          </cell>
          <cell r="D1888">
            <v>1.06</v>
          </cell>
        </row>
        <row r="1889">
          <cell r="A1889">
            <v>43497</v>
          </cell>
          <cell r="B1889" t="str">
            <v xml:space="preserve">EPI - FAMILIA ENCANADOR - MENSALISTA (ENCARGOS COMPLEMENTARES - COLETADO CAIXA)                                                                                                                                                                                                                                                                                                                                                                                                                           </v>
          </cell>
          <cell r="C1889" t="str">
            <v xml:space="preserve">MES   </v>
          </cell>
          <cell r="D1889">
            <v>199.2</v>
          </cell>
        </row>
        <row r="1890">
          <cell r="A1890">
            <v>43487</v>
          </cell>
          <cell r="B1890" t="str">
            <v xml:space="preserve">EPI - FAMILIA ENCARREGADO GERAL - HORISTA (ENCARGOS COMPLEMENTARES - COLETADO CAIXA)                                                                                                                                                                                                                                                                                                                                                                                                                      </v>
          </cell>
          <cell r="C1890" t="str">
            <v xml:space="preserve">H     </v>
          </cell>
          <cell r="D1890">
            <v>1.25</v>
          </cell>
        </row>
        <row r="1891">
          <cell r="A1891">
            <v>43499</v>
          </cell>
          <cell r="B1891" t="str">
            <v xml:space="preserve">EPI - FAMILIA ENCARREGADO GERAL - MENSALISTA (ENCARGOS COMPLEMENTARES - COLETADO CAIXA)                                                                                                                                                                                                                                                                                                                                                                                                                   </v>
          </cell>
          <cell r="C1891" t="str">
            <v xml:space="preserve">MES   </v>
          </cell>
          <cell r="D1891">
            <v>236.16</v>
          </cell>
        </row>
        <row r="1892">
          <cell r="A1892">
            <v>43486</v>
          </cell>
          <cell r="B1892" t="str">
            <v xml:space="preserve">EPI - FAMILIA ENGENHEIRO CIVIL - HORISTA (ENCARGOS COMPLEMENTARES - COLETADO CAIXA)                                                                                                                                                                                                                                                                                                                                                                                                                       </v>
          </cell>
          <cell r="C1892" t="str">
            <v xml:space="preserve">H     </v>
          </cell>
          <cell r="D1892">
            <v>0.74</v>
          </cell>
        </row>
        <row r="1893">
          <cell r="A1893">
            <v>43498</v>
          </cell>
          <cell r="B1893" t="str">
            <v xml:space="preserve">EPI - FAMILIA ENGENHEIRO CIVIL - MENSALISTA (ENCARGOS COMPLEMENTARES - COLETADO CAIXA)                                                                                                                                                                                                                                                                                                                                                                                                                    </v>
          </cell>
          <cell r="C1893" t="str">
            <v xml:space="preserve">MES   </v>
          </cell>
          <cell r="D1893">
            <v>140.22999999999999</v>
          </cell>
        </row>
        <row r="1894">
          <cell r="A1894">
            <v>43488</v>
          </cell>
          <cell r="B1894" t="str">
            <v xml:space="preserve">EPI - FAMILIA OPERADOR ESCAVADEIRA - HORISTA (ENCARGOS COMPLEMENTARES - COLETADO CAIXA)                                                                                                                                                                                                                                                                                                                                                                                                                   </v>
          </cell>
          <cell r="C1894" t="str">
            <v xml:space="preserve">H     </v>
          </cell>
          <cell r="D1894">
            <v>0.86</v>
          </cell>
        </row>
        <row r="1895">
          <cell r="A1895">
            <v>43500</v>
          </cell>
          <cell r="B1895" t="str">
            <v xml:space="preserve">EPI - FAMILIA OPERADOR ESCAVADEIRA - MENSALISTA (ENCARGOS COMPLEMENTARES - COLETADO CAIXA)                                                                                                                                                                                                                                                                                                                                                                                                                </v>
          </cell>
          <cell r="C1895" t="str">
            <v xml:space="preserve">MES   </v>
          </cell>
          <cell r="D1895">
            <v>162.97</v>
          </cell>
        </row>
        <row r="1896">
          <cell r="A1896">
            <v>43489</v>
          </cell>
          <cell r="B1896" t="str">
            <v xml:space="preserve">EPI - FAMILIA PEDREIRO - HORISTA (ENCARGOS COMPLEMENTARES - COLETADO CAIXA)                                                                                                                                                                                                                                                                                                                                                                                                                               </v>
          </cell>
          <cell r="C1896" t="str">
            <v xml:space="preserve">H     </v>
          </cell>
          <cell r="D1896">
            <v>1.24</v>
          </cell>
        </row>
        <row r="1897">
          <cell r="A1897">
            <v>43501</v>
          </cell>
          <cell r="B1897" t="str">
            <v xml:space="preserve">EPI - FAMILIA PEDREIRO - MENSALISTA (ENCARGOS COMPLEMENTARES - COLETADO CAIXA)                                                                                                                                                                                                                                                                                                                                                                                                                            </v>
          </cell>
          <cell r="C1897" t="str">
            <v xml:space="preserve">MES   </v>
          </cell>
          <cell r="D1897">
            <v>233.35</v>
          </cell>
        </row>
        <row r="1898">
          <cell r="A1898">
            <v>43490</v>
          </cell>
          <cell r="B1898" t="str">
            <v xml:space="preserve">EPI - FAMILIA PINTOR - HORISTA (ENCARGOS COMPLEMENTARES - COLETADO CAIXA)                                                                                                                                                                                                                                                                                                                                                                                                                                 </v>
          </cell>
          <cell r="C1898" t="str">
            <v xml:space="preserve">H     </v>
          </cell>
          <cell r="D1898">
            <v>1.73</v>
          </cell>
        </row>
        <row r="1899">
          <cell r="A1899">
            <v>43502</v>
          </cell>
          <cell r="B1899" t="str">
            <v xml:space="preserve">EPI - FAMILIA PINTOR - MENSALISTA (ENCARGOS COMPLEMENTARES - COLETADO CAIXA)                                                                                                                                                                                                                                                                                                                                                                                                                              </v>
          </cell>
          <cell r="C1899" t="str">
            <v xml:space="preserve">MES   </v>
          </cell>
          <cell r="D1899">
            <v>325.51</v>
          </cell>
        </row>
        <row r="1900">
          <cell r="A1900">
            <v>43491</v>
          </cell>
          <cell r="B1900" t="str">
            <v xml:space="preserve">EPI - FAMILIA SERVENTE - HORISTA (ENCARGOS COMPLEMENTARES - COLETADO CAIXA)                                                                                                                                                                                                                                                                                                                                                                                                                               </v>
          </cell>
          <cell r="C1900" t="str">
            <v xml:space="preserve">H     </v>
          </cell>
          <cell r="D1900">
            <v>1.33</v>
          </cell>
        </row>
        <row r="1901">
          <cell r="A1901">
            <v>43503</v>
          </cell>
          <cell r="B1901" t="str">
            <v xml:space="preserve">EPI - FAMILIA SERVENTE - MENSALISTA (ENCARGOS COMPLEMENTARES - COLETADO CAIXA)                                                                                                                                                                                                                                                                                                                                                                                                                            </v>
          </cell>
          <cell r="C1901" t="str">
            <v xml:space="preserve">MES   </v>
          </cell>
          <cell r="D1901">
            <v>250.24</v>
          </cell>
        </row>
        <row r="1902">
          <cell r="A1902">
            <v>43492</v>
          </cell>
          <cell r="B1902" t="str">
            <v xml:space="preserve">EPI - FAMILIA SOLDADOR - HORISTA (ENCARGOS COMPLEMENTARES - COLETADO CAIXA)                                                                                                                                                                                                                                                                                                                                                                                                                               </v>
          </cell>
          <cell r="C1902" t="str">
            <v xml:space="preserve">H     </v>
          </cell>
          <cell r="D1902">
            <v>1.79</v>
          </cell>
        </row>
        <row r="1903">
          <cell r="A1903">
            <v>43504</v>
          </cell>
          <cell r="B1903" t="str">
            <v xml:space="preserve">EPI - FAMILIA SOLDADOR - MENSALISTA (ENCARGOS COMPLEMENTARES - COLETADO CAIXA)                                                                                                                                                                                                                                                                                                                                                                                                                            </v>
          </cell>
          <cell r="C1903" t="str">
            <v xml:space="preserve">MES   </v>
          </cell>
          <cell r="D1903">
            <v>337.87</v>
          </cell>
        </row>
        <row r="1904">
          <cell r="A1904">
            <v>43493</v>
          </cell>
          <cell r="B1904" t="str">
            <v xml:space="preserve">EPI - FAMILIA TOPOGRAFO - HORISTA (ENCARGOS COMPLEMENTARES - COLETADO CAIXA)                                                                                                                                                                                                                                                                                                                                                                                                                              </v>
          </cell>
          <cell r="C1904" t="str">
            <v xml:space="preserve">H     </v>
          </cell>
          <cell r="D1904">
            <v>0.71</v>
          </cell>
        </row>
        <row r="1905">
          <cell r="A1905">
            <v>43505</v>
          </cell>
          <cell r="B1905" t="str">
            <v xml:space="preserve">EPI - FAMILIA TOPOGRAFO - MENSALISTA (ENCARGOS COMPLEMENTARES - COLETADO CAIXA)                                                                                                                                                                                                                                                                                                                                                                                                                           </v>
          </cell>
          <cell r="C1905" t="str">
            <v xml:space="preserve">MES   </v>
          </cell>
          <cell r="D1905">
            <v>132.94</v>
          </cell>
        </row>
        <row r="1906">
          <cell r="A1906">
            <v>37774</v>
          </cell>
          <cell r="B1906" t="str">
            <v xml:space="preserve">EQUIPAMENTO DE LIMPEZA COMBINADO (VACUO/ALTA PRESSAO) 95% VACUO, TANQUE 7000 L, BOMBA 140 KGF/CM2 66 L/MIN COM MOTOR INDEPENDENTE A DIESEL DE 60 CV (INCLUI MONTAGEM, NAO INCLUI CAMINHAO)                                                                                                                                                                                                                                                                                                                </v>
          </cell>
          <cell r="C1906" t="str">
            <v xml:space="preserve">UN    </v>
          </cell>
          <cell r="D1906">
            <v>565124.71</v>
          </cell>
        </row>
        <row r="1907">
          <cell r="A1907">
            <v>38629</v>
          </cell>
          <cell r="B1907" t="str">
            <v xml:space="preserve">EQUIPAMENTO P/ DEMARCACAO DE FAIXAS DE TRAFEGO A QUENTE, A SER MONTADO SOBRE CAMINHAO DE PBT MIN. DE 17 T, DIST. MIN. ENTRE EIXOS 5,2 M, CAPACIDADE PARA 1.000 KG DE MATERIAL TERMOPLASTICO (INCLUI MONTAGEM, NAO INCLUI CAMINHAO, NEM COMPRESSOR DE AR)                                                                                                                                                                                                                                                  </v>
          </cell>
          <cell r="C1907" t="str">
            <v xml:space="preserve">UN    </v>
          </cell>
          <cell r="D1907">
            <v>2435976.56</v>
          </cell>
        </row>
        <row r="1908">
          <cell r="A1908">
            <v>38630</v>
          </cell>
          <cell r="B1908" t="str">
            <v xml:space="preserve">EQUIPAMENTO PARA DEMARCACAO DE FAIXAS DE TRAFEGO A FRIO, A SER MONTADO SOBRE CAMINHAO DE PBT MINIMO DE 9 T E DISTANCIA MINIMA ENTRE EIXOS DE 4,3 M, CAPACIDADE PARA 800 L DE TINTA (INCLUI MONTAGEM, NAO INCLUI CAMINHAO)                                                                                                                                                                                                                                                                                 </v>
          </cell>
          <cell r="C1908" t="str">
            <v xml:space="preserve">UN    </v>
          </cell>
          <cell r="D1908">
            <v>1636476.56</v>
          </cell>
        </row>
        <row r="1909">
          <cell r="A1909">
            <v>38476</v>
          </cell>
          <cell r="B1909" t="str">
            <v xml:space="preserve">ESCADA DUPLA DE ABRIR EM ALUMINIO, MODELO PINTOR, 8 DEGRAUS                                                                                                                                                                                                                                                                                                                                                                                                                                               </v>
          </cell>
          <cell r="C1909" t="str">
            <v xml:space="preserve">UN    </v>
          </cell>
          <cell r="D1909">
            <v>316.33</v>
          </cell>
        </row>
        <row r="1910">
          <cell r="A1910">
            <v>38477</v>
          </cell>
          <cell r="B1910" t="str">
            <v xml:space="preserve">ESCADA EXTENSIVEL EM ALUMINIO COM 6,00 M ESTENDIDA                                                                                                                                                                                                                                                                                                                                                                                                                                                        </v>
          </cell>
          <cell r="C1910" t="str">
            <v xml:space="preserve">UN    </v>
          </cell>
          <cell r="D1910">
            <v>895.84</v>
          </cell>
        </row>
        <row r="1911">
          <cell r="A1911">
            <v>40635</v>
          </cell>
          <cell r="B1911" t="str">
            <v xml:space="preserve">ESCAVADEIRA HIDRAULICA SOBRE ESTEIRA, COM GARRA GIRATORIA DE MANDIBULAS, PESO OPERACIONAL ENTRE 22,00 E 25,50 TON, POTENCIA LIQUIDA ENTRE 150 E 160 HP                                                                                                                                                                                                                                                                                                                                                    </v>
          </cell>
          <cell r="C1911" t="str">
            <v xml:space="preserve">UN    </v>
          </cell>
          <cell r="D1911">
            <v>996650.5</v>
          </cell>
        </row>
        <row r="1912">
          <cell r="A1912">
            <v>36483</v>
          </cell>
          <cell r="B1912" t="str">
            <v xml:space="preserve">ESCAVADEIRA HIDRAULICA SOBRE ESTEIRAS CACAMBA 0,40 A 1,20 M3, PESO OPERACIONAL 21,19 T, POTENCIA LIQUIDA 173 HP                                                                                                                                                                                                                                                                                                                                                                                           </v>
          </cell>
          <cell r="C1912" t="str">
            <v xml:space="preserve">UN    </v>
          </cell>
          <cell r="D1912">
            <v>903125</v>
          </cell>
        </row>
        <row r="1913">
          <cell r="A1913">
            <v>14525</v>
          </cell>
          <cell r="B1913" t="str">
            <v xml:space="preserve">ESCAVADEIRA HIDRAULICA SOBRE ESTEIRAS COM CACAMBA DE 1,20 M3, PESO OPERACIONAL 21 T, POTENCIA BRUTA 155 HP                                                                                                                                                                                                                                                                                                                                                                                                </v>
          </cell>
          <cell r="C1913" t="str">
            <v xml:space="preserve">UN    </v>
          </cell>
          <cell r="D1913">
            <v>945625</v>
          </cell>
        </row>
        <row r="1914">
          <cell r="A1914">
            <v>36482</v>
          </cell>
          <cell r="B1914" t="str">
            <v xml:space="preserve">ESCAVADEIRA HIDRAULICA SOBRE ESTEIRAS, CACAMBA  0,80 M3, PESO OPERACIONAL 17,8 T, POTENCIA LIQUIDA 110 HP                                                                                                                                                                                                                                                                                                                                                                                                 </v>
          </cell>
          <cell r="C1914" t="str">
            <v xml:space="preserve">UN    </v>
          </cell>
          <cell r="D1914">
            <v>811005.14</v>
          </cell>
        </row>
        <row r="1915">
          <cell r="A1915">
            <v>36408</v>
          </cell>
          <cell r="B1915" t="str">
            <v xml:space="preserve">ESCAVADEIRA HIDRAULICA SOBRE ESTEIRAS, CACAMBA 0,4 A 1,70 M3, PESO OPERACIONAL 23,2 T, POTENCIA BRUTA 183 HP                                                                                                                                                                                                                                                                                                                                                                                              </v>
          </cell>
          <cell r="C1915" t="str">
            <v xml:space="preserve">UN    </v>
          </cell>
          <cell r="D1915">
            <v>969000</v>
          </cell>
        </row>
        <row r="1916">
          <cell r="A1916">
            <v>2723</v>
          </cell>
          <cell r="B1916" t="str">
            <v xml:space="preserve">ESCAVADEIRA HIDRAULICA SOBRE ESTEIRAS, CACAMBA 0,62M3, PESO OPERACIONAL 12,61T, POTENCIA LIQUIDA 95HP                                                                                                                                                                                                                                                                                                                                                                                                     </v>
          </cell>
          <cell r="C1916" t="str">
            <v xml:space="preserve">UN    </v>
          </cell>
          <cell r="D1916">
            <v>743750</v>
          </cell>
        </row>
        <row r="1917">
          <cell r="A1917">
            <v>36481</v>
          </cell>
          <cell r="B1917" t="str">
            <v xml:space="preserve">ESCAVADEIRA HIDRAULICA SOBRE ESTEIRAS, CACAMBA 0,80 A 1,30 M3, PESO OPERACIONAL 22,18 T, POTENCIA LIQUIDA 170 HP                                                                                                                                                                                                                                                                                                                                                                                          </v>
          </cell>
          <cell r="C1917" t="str">
            <v xml:space="preserve">UN    </v>
          </cell>
          <cell r="D1917">
            <v>887187.5</v>
          </cell>
        </row>
        <row r="1918">
          <cell r="A1918">
            <v>10685</v>
          </cell>
          <cell r="B1918" t="str">
            <v xml:space="preserve">ESCAVADEIRA HIDRAULICA SOBRE ESTEIRAS, CACAMBA 0,80M3, PESO OPERACIONAL 17T, POTENCIA BRUTA 111HP                                                                                                                                                                                                                                                                                                                                                                                                         </v>
          </cell>
          <cell r="C1918" t="str">
            <v xml:space="preserve">UN    </v>
          </cell>
          <cell r="D1918">
            <v>850000</v>
          </cell>
        </row>
        <row r="1919">
          <cell r="A1919">
            <v>40636</v>
          </cell>
          <cell r="B1919" t="str">
            <v xml:space="preserve">ESCAVADEIRA HIDRAULICA SOBRE ESTEIRAS, CAPACIDADE DA CACAMBA ENTRE 1,20 E 1,50 M3, PESO OPERACIONAL ENTRE 20,00 E 22,00 TON, POTENCIA LIQUIDA ENTRE 150 E 155 HP, EQUIPADA COM CLAMSHELL                                                                                                                                                                                                                                                                                                                  </v>
          </cell>
          <cell r="C1919" t="str">
            <v xml:space="preserve">UN    </v>
          </cell>
          <cell r="D1919">
            <v>959463</v>
          </cell>
        </row>
        <row r="1920">
          <cell r="A1920">
            <v>4111</v>
          </cell>
          <cell r="B1920" t="str">
            <v xml:space="preserve">ESCORA PRE-MOLDADA EM CONCRETO, *10 X 10* CM, H = 2,30M                                                                                                                                                                                                                                                                                                                                                                                                                                                   </v>
          </cell>
          <cell r="C1920" t="str">
            <v xml:space="preserve">UN    </v>
          </cell>
          <cell r="D1920">
            <v>53.96</v>
          </cell>
        </row>
        <row r="1921">
          <cell r="A1921">
            <v>44538</v>
          </cell>
          <cell r="B1921" t="str">
            <v xml:space="preserve">ESCOVA CIRCULAR EM ACO LATONADO, 6 X 1 " (DIAMETRO X ESPESSURA), FURO DE 1 1/4 ", FIO ONDULADO *0,30*  MM                                                                                                                                                                                                                                                                                                                                                                                                 </v>
          </cell>
          <cell r="C1921" t="str">
            <v xml:space="preserve">UN    </v>
          </cell>
          <cell r="D1921">
            <v>62.05</v>
          </cell>
        </row>
        <row r="1922">
          <cell r="A1922">
            <v>12</v>
          </cell>
          <cell r="B1922" t="str">
            <v xml:space="preserve">ESCOVA DE ACO, COM CABO, *4  X 15* FILEIRAS DE CERDAS                                                                                                                                                                                                                                                                                                                                                                                                                                                     </v>
          </cell>
          <cell r="C1922" t="str">
            <v xml:space="preserve">UN    </v>
          </cell>
          <cell r="D1922">
            <v>12.95</v>
          </cell>
        </row>
        <row r="1923">
          <cell r="A1923">
            <v>37554</v>
          </cell>
          <cell r="B1923" t="str">
            <v xml:space="preserve">ESGUICHO JATO REGULAVEL, TIPO ELKHART, ENGATE RAPIDO 1 1/2", PARA COMBATE A INCENDIO                                                                                                                                                                                                                                                                                                                                                                                                                      </v>
          </cell>
          <cell r="C1923" t="str">
            <v xml:space="preserve">UN    </v>
          </cell>
          <cell r="D1923">
            <v>335.87</v>
          </cell>
        </row>
        <row r="1924">
          <cell r="A1924">
            <v>37555</v>
          </cell>
          <cell r="B1924" t="str">
            <v xml:space="preserve">ESGUICHO JATO REGULAVEL, TIPO ELKHART, ENGATE RAPIDO 2 1/2", PARA COMBATE A INCENDIO                                                                                                                                                                                                                                                                                                                                                                                                                      </v>
          </cell>
          <cell r="C1924" t="str">
            <v xml:space="preserve">UN    </v>
          </cell>
          <cell r="D1924">
            <v>408.57</v>
          </cell>
        </row>
        <row r="1925">
          <cell r="A1925">
            <v>10902</v>
          </cell>
          <cell r="B1925" t="str">
            <v xml:space="preserve">ESGUICHO TIPO JATO SOLIDO, EM LATAO, ENGATE RAPIDO 1 1/2" X 13 MM, PARA MANGUEIRA EM INSTALACAO PREDIAL COMBATE A INCENDIO                                                                                                                                                                                                                                                                                                                                                                                </v>
          </cell>
          <cell r="C1925" t="str">
            <v xml:space="preserve">UN    </v>
          </cell>
          <cell r="D1925">
            <v>102.52</v>
          </cell>
        </row>
        <row r="1926">
          <cell r="A1926">
            <v>20965</v>
          </cell>
          <cell r="B1926" t="str">
            <v xml:space="preserve">ESGUICHO TIPO JATO SOLIDO, EM LATAO, ENGATE RAPIDO 1 1/2" X 16 MM, PARA MANGUEIRA EM INSTALACAO PREDIAL COMBATE A INCENDIO                                                                                                                                                                                                                                                                                                                                                                                </v>
          </cell>
          <cell r="C1926" t="str">
            <v xml:space="preserve">UN    </v>
          </cell>
          <cell r="D1926">
            <v>103.47</v>
          </cell>
        </row>
        <row r="1927">
          <cell r="A1927">
            <v>20966</v>
          </cell>
          <cell r="B1927" t="str">
            <v xml:space="preserve">ESGUICHO TIPO JATO SOLIDO, EM LATAO, ENGATE RAPIDO 1 1/2" X 19 MM, PARA MANGUEIRA EM INSTALACAO PREDIAL COMBATE A INCENDIO                                                                                                                                                                                                                                                                                                                                                                                </v>
          </cell>
          <cell r="C1927" t="str">
            <v xml:space="preserve">UN    </v>
          </cell>
          <cell r="D1927">
            <v>111.41</v>
          </cell>
        </row>
        <row r="1928">
          <cell r="A1928">
            <v>10903</v>
          </cell>
          <cell r="B1928" t="str">
            <v xml:space="preserve">ESGUICHO TIPO JATO SOLIDO, EM LATAO, ENGATE RAPIDO 2 1/2" X 13 MM, PARA MANGUEIRA EM INSTALACAO PREDIAL COMBATE A INCENDIO                                                                                                                                                                                                                                                                                                                                                                                </v>
          </cell>
          <cell r="C1928" t="str">
            <v xml:space="preserve">UN    </v>
          </cell>
          <cell r="D1928">
            <v>168.87</v>
          </cell>
        </row>
        <row r="1929">
          <cell r="A1929">
            <v>20967</v>
          </cell>
          <cell r="B1929" t="str">
            <v xml:space="preserve">ESGUICHO TIPO JATO SOLIDO, EM LATAO, ENGATE RAPIDO 2 1/2" X 16 MM, PARA MANGUEIRA EM INSTALACAO PREDIAL COMBATE A INCENDIO                                                                                                                                                                                                                                                                                                                                                                                </v>
          </cell>
          <cell r="C1929" t="str">
            <v xml:space="preserve">UN    </v>
          </cell>
          <cell r="D1929">
            <v>168.87</v>
          </cell>
        </row>
        <row r="1930">
          <cell r="A1930">
            <v>20968</v>
          </cell>
          <cell r="B1930" t="str">
            <v xml:space="preserve">ESGUICHO TIPO JATO SOLIDO, EM LATAO, ENGATE RAPIDO 2 1/2" X 19 MM, PARA MANGUEIRA EM INSTALACAO PREDIAL COMBATE A INCENDIO                                                                                                                                                                                                                                                                                                                                                                                </v>
          </cell>
          <cell r="C1930" t="str">
            <v xml:space="preserve">UN    </v>
          </cell>
          <cell r="D1930">
            <v>185.21</v>
          </cell>
        </row>
        <row r="1931">
          <cell r="A1931">
            <v>11359</v>
          </cell>
          <cell r="B1931" t="str">
            <v xml:space="preserve">ESMERILHADEIRA ANGULAR ELETRICA, DIAMETRO DO DISCO 7 '' (180 MM), ROTACAO 8500 RPM, POTENCIA 2400 W                                                                                                                                                                                                                                                                                                                                                                                                       </v>
          </cell>
          <cell r="C1931" t="str">
            <v xml:space="preserve">UN    </v>
          </cell>
          <cell r="D1931">
            <v>879.9</v>
          </cell>
        </row>
        <row r="1932">
          <cell r="A1932">
            <v>39017</v>
          </cell>
          <cell r="B1932" t="str">
            <v xml:space="preserve">ESPACADOR / DISTANCIADOR CIRCULAR COM ENTRADA LATERAL, EM PLASTICO, PARA VERGALHAO *4,2 A 12,5* MM, COBRIMENTO 20 MM                                                                                                                                                                                                                                                                                                                                                                                      </v>
          </cell>
          <cell r="C1932" t="str">
            <v xml:space="preserve">UN    </v>
          </cell>
          <cell r="D1932">
            <v>0.22</v>
          </cell>
        </row>
        <row r="1933">
          <cell r="A1933">
            <v>39315</v>
          </cell>
          <cell r="B1933" t="str">
            <v xml:space="preserve">ESPACADOR / DISTANCIADOR TIPO GARRA DUPLA, EM PLASTICO, COBRIMENTO *20* MM, PARA FERRAGENS DE LAJES E FUNDO DE VIGAS                                                                                                                                                                                                                                                                                                                                                                                      </v>
          </cell>
          <cell r="C1933" t="str">
            <v xml:space="preserve">UN    </v>
          </cell>
          <cell r="D1933">
            <v>0.35</v>
          </cell>
        </row>
        <row r="1934">
          <cell r="A1934">
            <v>39016</v>
          </cell>
          <cell r="B1934" t="str">
            <v xml:space="preserve">ESPACADOR / DISTANCIADOR TIPO PINO EM PLASTICO, PARA VERGALHAO ATE 10 MM, PARA APOIO DE ARMADURA                                                                                                                                                                                                                                                                                                                                                                                                          </v>
          </cell>
          <cell r="C1934" t="str">
            <v xml:space="preserve">UN    </v>
          </cell>
          <cell r="D1934">
            <v>0.36</v>
          </cell>
        </row>
        <row r="1935">
          <cell r="A1935">
            <v>39481</v>
          </cell>
          <cell r="B1935" t="str">
            <v xml:space="preserve">ESPACADOR OU DISTANCIADOR, EM PLASTICO, TIPO APOIO DE CORDOALHA (CARANGUEJO), PARA ARMADURA NEGATIVA E PROTENSAO, COBRIMENTO 50 MM                                                                                                                                                                                                                                                                                                                                                                        </v>
          </cell>
          <cell r="C1935" t="str">
            <v xml:space="preserve">UN    </v>
          </cell>
          <cell r="D1935">
            <v>1.74</v>
          </cell>
        </row>
        <row r="1936">
          <cell r="A1936">
            <v>39013</v>
          </cell>
          <cell r="B1936" t="str">
            <v xml:space="preserve">ESPACADOR/SEPARADOR /CENTRALIZADOR DE BARRA DE ACO, PLASTICO, (CHUMBADOR TIPO CARAMBOLA - CB), DIAMETRO INTERNO ATE 20 MM                                                                                                                                                                                                                                                                                                                                                                                 </v>
          </cell>
          <cell r="C1936" t="str">
            <v xml:space="preserve">UN    </v>
          </cell>
          <cell r="D1936">
            <v>1.48</v>
          </cell>
        </row>
        <row r="1937">
          <cell r="A1937">
            <v>44919</v>
          </cell>
          <cell r="B1937" t="str">
            <v xml:space="preserve">ESPACADOR/SEPARADOR /CENTRALIZADOR DE BARRA DE ACO, PLASTICO, (CHUMBADOR TIPO CARAMBOLA - CB), DIAMETRO INTERNO ENTRE 25 A 32 MM                                                                                                                                                                                                                                                                                                                                                                          </v>
          </cell>
          <cell r="C1937" t="str">
            <v xml:space="preserve">UN    </v>
          </cell>
          <cell r="D1937">
            <v>2.77</v>
          </cell>
        </row>
        <row r="1938">
          <cell r="A1938">
            <v>40433</v>
          </cell>
          <cell r="B1938" t="str">
            <v xml:space="preserve">ESPACADOR/SEPARADOR DE CORDOALHA TIPO DISCO 12 FUROS DE 14 MM, PARA TIRANTES                                                                                                                                                                                                                                                                                                                                                                                                                              </v>
          </cell>
          <cell r="C1938" t="str">
            <v xml:space="preserve">UN    </v>
          </cell>
          <cell r="D1938">
            <v>1.53</v>
          </cell>
        </row>
        <row r="1939">
          <cell r="A1939">
            <v>20219</v>
          </cell>
          <cell r="B1939" t="str">
            <v xml:space="preserve">ESPARGIDOR DE ASFALTO PRESSURIZADO, REBOCAVEL, TANQUE DE 2500 L, PNEUMATICO,  COM MOTOR A GASOLINA 3,4HP                                                                                                                                                                                                                                                                                                                                                                                                  </v>
          </cell>
          <cell r="C1939" t="str">
            <v xml:space="preserve">UN    </v>
          </cell>
          <cell r="D1939">
            <v>116000</v>
          </cell>
        </row>
        <row r="1940">
          <cell r="A1940">
            <v>36484</v>
          </cell>
          <cell r="B1940" t="str">
            <v xml:space="preserve">ESPARGIDOR DE ASFALTO PRESSURIZADO, TANQUE 6 M3 COM ISOLACAO TERMICA, AQUECIDO COM 2 MACARICOS, COM BARRA ESPARGIDORA 3,60 M, A SER MONTADO SOBRE CAMINHAO                                                                                                                                                                                                                                                                                                                                                </v>
          </cell>
          <cell r="C1940" t="str">
            <v xml:space="preserve">UN    </v>
          </cell>
          <cell r="D1940">
            <v>246246.87</v>
          </cell>
        </row>
        <row r="1941">
          <cell r="A1941">
            <v>38367</v>
          </cell>
          <cell r="B1941" t="str">
            <v xml:space="preserve">ESPATULA DE ACO INOX COM CABO DE MADEIRA, LARGURA 8 CM                                                                                                                                                                                                                                                                                                                                                                                                                                                    </v>
          </cell>
          <cell r="C1941" t="str">
            <v xml:space="preserve">UN    </v>
          </cell>
          <cell r="D1941">
            <v>16.989999999999998</v>
          </cell>
        </row>
        <row r="1942">
          <cell r="A1942">
            <v>38368</v>
          </cell>
          <cell r="B1942" t="str">
            <v xml:space="preserve">ESPATULA DE PLASTICO LISA, LARGURA 10 CM                                                                                                                                                                                                                                                                                                                                                                                                                                                                  </v>
          </cell>
          <cell r="C1942" t="str">
            <v xml:space="preserve">UN    </v>
          </cell>
          <cell r="D1942">
            <v>7.39</v>
          </cell>
        </row>
        <row r="1943">
          <cell r="A1943">
            <v>38091</v>
          </cell>
          <cell r="B1943" t="str">
            <v xml:space="preserve">ESPELHO / PLACA CEGA 4" X 2", PARA INSTALACAO DE TOMADAS E INTERRUPTORES                                                                                                                                                                                                                                                                                                                                                                                                                                  </v>
          </cell>
          <cell r="C1943" t="str">
            <v xml:space="preserve">UN    </v>
          </cell>
          <cell r="D1943">
            <v>2.61</v>
          </cell>
        </row>
        <row r="1944">
          <cell r="A1944">
            <v>38095</v>
          </cell>
          <cell r="B1944" t="str">
            <v xml:space="preserve">ESPELHO / PLACA CEGA 4" X 4", PARA INSTALACAO DE TOMADAS E INTERRUPTORES                                                                                                                                                                                                                                                                                                                                                                                                                                  </v>
          </cell>
          <cell r="C1944" t="str">
            <v xml:space="preserve">UN    </v>
          </cell>
          <cell r="D1944">
            <v>5.53</v>
          </cell>
        </row>
        <row r="1945">
          <cell r="A1945">
            <v>38092</v>
          </cell>
          <cell r="B1945" t="str">
            <v xml:space="preserve">ESPELHO / PLACA DE 1 POSTO 4" X 2", PARA INSTALACAO DE TOMADAS E INTERRUPTORES                                                                                                                                                                                                                                                                                                                                                                                                                            </v>
          </cell>
          <cell r="C1945" t="str">
            <v xml:space="preserve">UN    </v>
          </cell>
          <cell r="D1945">
            <v>2.48</v>
          </cell>
        </row>
        <row r="1946">
          <cell r="A1946">
            <v>38093</v>
          </cell>
          <cell r="B1946" t="str">
            <v xml:space="preserve">ESPELHO / PLACA DE 2 POSTOS 4" X 2", PARA INSTALACAO DE TOMADAS E INTERRUPTORES                                                                                                                                                                                                                                                                                                                                                                                                                           </v>
          </cell>
          <cell r="C1946" t="str">
            <v xml:space="preserve">UN    </v>
          </cell>
          <cell r="D1946">
            <v>2.56</v>
          </cell>
        </row>
        <row r="1947">
          <cell r="A1947">
            <v>38096</v>
          </cell>
          <cell r="B1947" t="str">
            <v xml:space="preserve">ESPELHO / PLACA DE 2 POSTOS 4" X 4", PARA INSTALACAO DE TOMADAS E INTERRUPTORES                                                                                                                                                                                                                                                                                                                                                                                                                           </v>
          </cell>
          <cell r="C1947" t="str">
            <v xml:space="preserve">UN    </v>
          </cell>
          <cell r="D1947">
            <v>5.95</v>
          </cell>
        </row>
        <row r="1948">
          <cell r="A1948">
            <v>38094</v>
          </cell>
          <cell r="B1948" t="str">
            <v xml:space="preserve">ESPELHO / PLACA DE 3 POSTOS 4" X 2", PARA INSTALACAO DE TOMADAS E INTERRUPTORES                                                                                                                                                                                                                                                                                                                                                                                                                           </v>
          </cell>
          <cell r="C1948" t="str">
            <v xml:space="preserve">UN    </v>
          </cell>
          <cell r="D1948">
            <v>3.14</v>
          </cell>
        </row>
        <row r="1949">
          <cell r="A1949">
            <v>38097</v>
          </cell>
          <cell r="B1949" t="str">
            <v xml:space="preserve">ESPELHO / PLACA DE 4 POSTOS 4" X 4", PARA INSTALACAO DE TOMADAS E INTERRUPTORES                                                                                                                                                                                                                                                                                                                                                                                                                           </v>
          </cell>
          <cell r="C1949" t="str">
            <v xml:space="preserve">UN    </v>
          </cell>
          <cell r="D1949">
            <v>6.38</v>
          </cell>
        </row>
        <row r="1950">
          <cell r="A1950">
            <v>38098</v>
          </cell>
          <cell r="B1950" t="str">
            <v xml:space="preserve">ESPELHO / PLACA DE 6 POSTOS 4" X 4", PARA INSTALACAO DE TOMADAS E INTERRUPTORES                                                                                                                                                                                                                                                                                                                                                                                                                           </v>
          </cell>
          <cell r="C1950" t="str">
            <v xml:space="preserve">UN    </v>
          </cell>
          <cell r="D1950">
            <v>6.38</v>
          </cell>
        </row>
        <row r="1951">
          <cell r="A1951">
            <v>11186</v>
          </cell>
          <cell r="B1951" t="str">
            <v xml:space="preserve">ESPELHO CRISTAL E = 4 MM                                                                                                                                                                                                                                                                                                                                                                                                                                                                                  </v>
          </cell>
          <cell r="C1951" t="str">
            <v xml:space="preserve">M2    </v>
          </cell>
          <cell r="D1951">
            <v>368.36</v>
          </cell>
        </row>
        <row r="1952">
          <cell r="A1952">
            <v>11558</v>
          </cell>
          <cell r="B1952" t="str">
            <v xml:space="preserve">ESPELHO, RETO OU CURVO, EM LATAO CROMADO, ESPESSURA ATE 6 MM, LARGURA *40*MM, ALTURA *180*MM - PARA FECHADURA DE EMBUTIR                                                                                                                                                                                                                                                                                                                                                                                  </v>
          </cell>
          <cell r="C1952" t="str">
            <v xml:space="preserve">PAR   </v>
          </cell>
          <cell r="D1952">
            <v>14.28</v>
          </cell>
        </row>
        <row r="1953">
          <cell r="A1953">
            <v>11557</v>
          </cell>
          <cell r="B1953" t="str">
            <v xml:space="preserve">ESPELHO, RETO OU CURVO, EM LATAO CROMADO, ESPESSURA MINIMA 6 MM, LARGURA *43*MM, ALTURA *230*MM - PARA FECHADURA DE EMBUTIR                                                                                                                                                                                                                                                                                                                                                                               </v>
          </cell>
          <cell r="C1953" t="str">
            <v xml:space="preserve">PAR   </v>
          </cell>
          <cell r="D1953">
            <v>36.15</v>
          </cell>
        </row>
        <row r="1954">
          <cell r="A1954">
            <v>2759</v>
          </cell>
          <cell r="B1954" t="str">
            <v xml:space="preserve">ESPOLETA SIMPLES N 8.                                                                                                                                                                                                                                                                                                                                                                                                                                                                                     </v>
          </cell>
          <cell r="C1954" t="str">
            <v xml:space="preserve">UN    </v>
          </cell>
          <cell r="D1954">
            <v>9.68</v>
          </cell>
        </row>
        <row r="1955">
          <cell r="A1955">
            <v>38124</v>
          </cell>
          <cell r="B1955" t="str">
            <v xml:space="preserve">ESPUMA EXPANSIVA DE POLIURETANO, APLICACAO MANUAL - 500 ML                                                                                                                                                                                                                                                                                                                                                                                                                                                </v>
          </cell>
          <cell r="C1955" t="str">
            <v xml:space="preserve">UN    </v>
          </cell>
          <cell r="D1955">
            <v>27.5</v>
          </cell>
        </row>
        <row r="1956">
          <cell r="A1956">
            <v>38380</v>
          </cell>
          <cell r="B1956" t="str">
            <v xml:space="preserve">ESQUADRO DE ACO 12 " (300 MM), CABO DE ALUMINIO                                                                                                                                                                                                                                                                                                                                                                                                                                                           </v>
          </cell>
          <cell r="C1956" t="str">
            <v xml:space="preserve">UN    </v>
          </cell>
          <cell r="D1956">
            <v>27</v>
          </cell>
        </row>
        <row r="1957">
          <cell r="A1957">
            <v>42429</v>
          </cell>
          <cell r="B1957" t="str">
            <v xml:space="preserve">ESQUI TRIPLO, EM TUBO DE ACO CARBONO, PINTURA NO PROCESSO ELETROSTATICO - EQUIPAMENTO DE GINASTICA PARA ACADEMIA AO AR LIVRE / ACADEMIA DA TERCEIRA IDADE - ATI                                                                                                                                                                                                                                                                                                                                           </v>
          </cell>
          <cell r="C1957" t="str">
            <v xml:space="preserve">UN    </v>
          </cell>
          <cell r="D1957">
            <v>6025.1</v>
          </cell>
        </row>
        <row r="1958">
          <cell r="A1958">
            <v>39616</v>
          </cell>
          <cell r="B1958" t="str">
            <v xml:space="preserve">ESTABILIZADOR BIVOLT AUTOMATICO, 1000 VA                                                                                                                                                                                                                                                                                                                                                                                                                                                                  </v>
          </cell>
          <cell r="C1958" t="str">
            <v xml:space="preserve">UN    </v>
          </cell>
          <cell r="D1958">
            <v>400.44</v>
          </cell>
        </row>
        <row r="1959">
          <cell r="A1959">
            <v>39618</v>
          </cell>
          <cell r="B1959" t="str">
            <v xml:space="preserve">ESTABILIZADOR BIVOLT AUTOMATICO, 1500 VA                                                                                                                                                                                                                                                                                                                                                                                                                                                                  </v>
          </cell>
          <cell r="C1959" t="str">
            <v xml:space="preserve">UN    </v>
          </cell>
          <cell r="D1959">
            <v>726.33</v>
          </cell>
        </row>
        <row r="1960">
          <cell r="A1960">
            <v>39619</v>
          </cell>
          <cell r="B1960" t="str">
            <v xml:space="preserve">ESTABILIZADOR BIVOLT AUTOMATICO, 2000 VA                                                                                                                                                                                                                                                                                                                                                                                                                                                                  </v>
          </cell>
          <cell r="C1960" t="str">
            <v xml:space="preserve">UN    </v>
          </cell>
          <cell r="D1960">
            <v>994.78</v>
          </cell>
        </row>
        <row r="1961">
          <cell r="A1961">
            <v>39613</v>
          </cell>
          <cell r="B1961" t="str">
            <v xml:space="preserve">ESTABILIZADOR BIVOLT AUTOMATICO, 300 VA                                                                                                                                                                                                                                                                                                                                                                                                                                                                   </v>
          </cell>
          <cell r="C1961" t="str">
            <v xml:space="preserve">UN    </v>
          </cell>
          <cell r="D1961">
            <v>159.06</v>
          </cell>
        </row>
        <row r="1962">
          <cell r="A1962">
            <v>39614</v>
          </cell>
          <cell r="B1962" t="str">
            <v xml:space="preserve">ESTABILIZADOR BIVOLT AUTOMATICO, 500 VA                                                                                                                                                                                                                                                                                                                                                                                                                                                                   </v>
          </cell>
          <cell r="C1962" t="str">
            <v xml:space="preserve">UN    </v>
          </cell>
          <cell r="D1962">
            <v>232.06</v>
          </cell>
        </row>
        <row r="1963">
          <cell r="A1963">
            <v>38538</v>
          </cell>
          <cell r="B1963" t="str">
            <v xml:space="preserve">ESTACA PRE-MOLDADA MACICA DE CONCRETO VIBRADO ARMADO, PARA CARGA DE 25 T, SECAO QUADRADA DE *16 X 16*, COM ANEL METALICO INCORPORADO A PECA (SOMENTE FORNECIMENTO)                                                                                                                                                                                                                                                                                                                                        </v>
          </cell>
          <cell r="C1963" t="str">
            <v xml:space="preserve">M     </v>
          </cell>
          <cell r="D1963">
            <v>77.599999999999994</v>
          </cell>
        </row>
        <row r="1964">
          <cell r="A1964">
            <v>38539</v>
          </cell>
          <cell r="B1964" t="str">
            <v xml:space="preserve">ESTACA PRE-MOLDADA MACICA DE CONCRETO VIBRADO ARMADO, PARA CARGA DE 50 T, SECAO QUADRADA, COM ANEL METALICO INCORPORADO A PECA (SOMENTE FORNECIMENTO)                                                                                                                                                                                                                                                                                                                                                     </v>
          </cell>
          <cell r="C1964" t="str">
            <v xml:space="preserve">M     </v>
          </cell>
          <cell r="D1964">
            <v>105.52</v>
          </cell>
        </row>
        <row r="1965">
          <cell r="A1965">
            <v>38540</v>
          </cell>
          <cell r="B1965" t="str">
            <v xml:space="preserve">ESTACA PRE-MOLDADA VAZADA DE CONCRETO CENTRIFUGADO, PARA CARGA DE 100 T, SECAO CIRCULAR, COM ANEL METALICO INCORPORADO A PECA (SOMENTE FORNECIMENTO)                                                                                                                                                                                                                                                                                                                                                      </v>
          </cell>
          <cell r="C1965" t="str">
            <v xml:space="preserve">M     </v>
          </cell>
          <cell r="D1965">
            <v>270.44</v>
          </cell>
        </row>
        <row r="1966">
          <cell r="A1966">
            <v>38384</v>
          </cell>
          <cell r="B1966" t="str">
            <v xml:space="preserve">ESTILETE DE METAL, LAMINA 18 MM                                                                                                                                                                                                                                                                                                                                                                                                                                                                           </v>
          </cell>
          <cell r="C1966" t="str">
            <v xml:space="preserve">UN    </v>
          </cell>
          <cell r="D1966">
            <v>19.16</v>
          </cell>
        </row>
        <row r="1967">
          <cell r="A1967">
            <v>13</v>
          </cell>
          <cell r="B1967" t="str">
            <v xml:space="preserve">ESTOPA                                                                                                                                                                                                                                                                                                                                                                                                                                                                                                    </v>
          </cell>
          <cell r="C1967" t="str">
            <v xml:space="preserve">KG    </v>
          </cell>
          <cell r="D1967">
            <v>19.940000000000001</v>
          </cell>
        </row>
        <row r="1968">
          <cell r="A1968">
            <v>2762</v>
          </cell>
          <cell r="B1968" t="str">
            <v xml:space="preserve">ESTOPIM SIMPLES                                                                                                                                                                                                                                                                                                                                                                                                                                                                                           </v>
          </cell>
          <cell r="C1968" t="str">
            <v xml:space="preserve">M     </v>
          </cell>
          <cell r="D1968">
            <v>12.1</v>
          </cell>
        </row>
        <row r="1969">
          <cell r="A1969">
            <v>21142</v>
          </cell>
          <cell r="B1969" t="str">
            <v xml:space="preserve">ESTRIBO COM PARAFUSO EM CHAPA DE FERRO FUNDIDO DE 2" X 3/16" X 35 CM, SECAO "U", PARA MADEIRAMENTO DE TELHADO                                                                                                                                                                                                                                                                                                                                                                                             </v>
          </cell>
          <cell r="C1969" t="str">
            <v xml:space="preserve">UN    </v>
          </cell>
          <cell r="D1969">
            <v>23.57</v>
          </cell>
        </row>
        <row r="1970">
          <cell r="A1970">
            <v>4223</v>
          </cell>
          <cell r="B1970" t="str">
            <v xml:space="preserve">ETANOL                                                                                                                                                                                                                                                                                                                                                                                                                                                                                                    </v>
          </cell>
          <cell r="C1970" t="str">
            <v xml:space="preserve">L     </v>
          </cell>
          <cell r="D1970">
            <v>3.68</v>
          </cell>
        </row>
        <row r="1971">
          <cell r="A1971">
            <v>37372</v>
          </cell>
          <cell r="B1971" t="str">
            <v xml:space="preserve">EXAMES - HORISTA (COLETADO CAIXA - ENCARGOS COMPLEMENTARES)                                                                                                                                                                                                                                                                                                                                                                                                                                               </v>
          </cell>
          <cell r="C1971" t="str">
            <v xml:space="preserve">H     </v>
          </cell>
          <cell r="D1971">
            <v>1.34</v>
          </cell>
        </row>
        <row r="1972">
          <cell r="A1972">
            <v>40863</v>
          </cell>
          <cell r="B1972" t="str">
            <v xml:space="preserve">EXAMES - MENSALISTA (COLETADO CAIXA - ENCARGOS COMPLEMENTARES)                                                                                                                                                                                                                                                                                                                                                                                                                                            </v>
          </cell>
          <cell r="C1972" t="str">
            <v xml:space="preserve">MES   </v>
          </cell>
          <cell r="D1972">
            <v>252.08</v>
          </cell>
        </row>
        <row r="1973">
          <cell r="A1973">
            <v>38475</v>
          </cell>
          <cell r="B1973" t="str">
            <v xml:space="preserve">EXTENSAO DE SOLDA 201 ACETILENO, E = *1,5 A 2,5* MM                                                                                                                                                                                                                                                                                                                                                                                                                                                       </v>
          </cell>
          <cell r="C1973" t="str">
            <v xml:space="preserve">UN    </v>
          </cell>
          <cell r="D1973">
            <v>33.54</v>
          </cell>
        </row>
        <row r="1974">
          <cell r="A1974">
            <v>38474</v>
          </cell>
          <cell r="B1974" t="str">
            <v xml:space="preserve">EXTENSAO DE SOLDA 201 GLP, E = *2,5 A 4,0* MM                                                                                                                                                                                                                                                                                                                                                                                                                                                             </v>
          </cell>
          <cell r="C1974" t="str">
            <v xml:space="preserve">UN    </v>
          </cell>
          <cell r="D1974">
            <v>41.46</v>
          </cell>
        </row>
        <row r="1975">
          <cell r="A1975">
            <v>10886</v>
          </cell>
          <cell r="B1975" t="str">
            <v xml:space="preserve">EXTINTOR DE INCENDIO PORTATIL COM CARGA DE AGUA PRESSURIZADA DE 10 L, CLASSE A                                                                                                                                                                                                                                                                                                                                                                                                                            </v>
          </cell>
          <cell r="C1975" t="str">
            <v xml:space="preserve">UN    </v>
          </cell>
          <cell r="D1975">
            <v>173.25</v>
          </cell>
        </row>
        <row r="1976">
          <cell r="A1976">
            <v>10888</v>
          </cell>
          <cell r="B1976" t="str">
            <v xml:space="preserve">EXTINTOR DE INCENDIO PORTATIL COM CARGA DE GAS CARBONICO CO2 DE 4 KG, CLASSE BC                                                                                                                                                                                                                                                                                                                                                                                                                           </v>
          </cell>
          <cell r="C1976" t="str">
            <v xml:space="preserve">UN    </v>
          </cell>
          <cell r="D1976">
            <v>548.29999999999995</v>
          </cell>
        </row>
        <row r="1977">
          <cell r="A1977">
            <v>10889</v>
          </cell>
          <cell r="B1977" t="str">
            <v xml:space="preserve">EXTINTOR DE INCENDIO PORTATIL COM CARGA DE GAS CARBONICO CO2 DE 6 KG, CLASSE BC                                                                                                                                                                                                                                                                                                                                                                                                                           </v>
          </cell>
          <cell r="C1977" t="str">
            <v xml:space="preserve">UN    </v>
          </cell>
          <cell r="D1977">
            <v>594</v>
          </cell>
        </row>
        <row r="1978">
          <cell r="A1978">
            <v>10890</v>
          </cell>
          <cell r="B1978" t="str">
            <v xml:space="preserve">EXTINTOR DE INCENDIO PORTATIL COM CARGA DE PO QUIMICO SECO (PQS) DE 12 KG, CLASSE BC                                                                                                                                                                                                                                                                                                                                                                                                                      </v>
          </cell>
          <cell r="C1978" t="str">
            <v xml:space="preserve">UN    </v>
          </cell>
          <cell r="D1978">
            <v>274.14999999999998</v>
          </cell>
        </row>
        <row r="1979">
          <cell r="A1979">
            <v>10891</v>
          </cell>
          <cell r="B1979" t="str">
            <v xml:space="preserve">EXTINTOR DE INCENDIO PORTATIL COM CARGA DE PO QUIMICO SECO (PQS) DE 4 KG, CLASSE BC                                                                                                                                                                                                                                                                                                                                                                                                                       </v>
          </cell>
          <cell r="C1979" t="str">
            <v xml:space="preserve">UN    </v>
          </cell>
          <cell r="D1979">
            <v>167.53</v>
          </cell>
        </row>
        <row r="1980">
          <cell r="A1980">
            <v>10892</v>
          </cell>
          <cell r="B1980" t="str">
            <v xml:space="preserve">EXTINTOR DE INCENDIO PORTATIL COM CARGA DE PO QUIMICO SECO (PQS) DE 6 KG, CLASSE BC                                                                                                                                                                                                                                                                                                                                                                                                                       </v>
          </cell>
          <cell r="C1980" t="str">
            <v xml:space="preserve">UN    </v>
          </cell>
          <cell r="D1980">
            <v>198</v>
          </cell>
        </row>
        <row r="1981">
          <cell r="A1981">
            <v>20977</v>
          </cell>
          <cell r="B1981" t="str">
            <v xml:space="preserve">EXTINTOR DE INCENDIO PORTATIL COM CARGA DE PO QUIMICO SECO (PQS) DE 8 KG, CLASSE BC                                                                                                                                                                                                                                                                                                                                                                                                                       </v>
          </cell>
          <cell r="C1981" t="str">
            <v xml:space="preserve">UN    </v>
          </cell>
          <cell r="D1981">
            <v>236.07</v>
          </cell>
        </row>
        <row r="1982">
          <cell r="A1982">
            <v>3073</v>
          </cell>
          <cell r="B1982" t="str">
            <v xml:space="preserve">EXTREMIDADE PVC PBA, BF, JE, DN 100/ DE 110 MM (NBR 10351)                                                                                                                                                                                                                                                                                                                                                                                                                                                </v>
          </cell>
          <cell r="C1982" t="str">
            <v xml:space="preserve">UN    </v>
          </cell>
          <cell r="D1982">
            <v>163.63</v>
          </cell>
        </row>
        <row r="1983">
          <cell r="A1983">
            <v>3074</v>
          </cell>
          <cell r="B1983" t="str">
            <v xml:space="preserve">EXTREMIDADE PVC PBA, BF, JE, DN 75/ DE 85 MM (NBR 10351)                                                                                                                                                                                                                                                                                                                                                                                                                                                  </v>
          </cell>
          <cell r="C1983" t="str">
            <v xml:space="preserve">UN    </v>
          </cell>
          <cell r="D1983">
            <v>103.3</v>
          </cell>
        </row>
        <row r="1984">
          <cell r="A1984">
            <v>3076</v>
          </cell>
          <cell r="B1984" t="str">
            <v xml:space="preserve">EXTREMIDADE PVC PBA, PF, JE, DN 100 / DE 110 MM (NBR 10351)                                                                                                                                                                                                                                                                                                                                                                                                                                               </v>
          </cell>
          <cell r="C1984" t="str">
            <v xml:space="preserve">UN    </v>
          </cell>
          <cell r="D1984">
            <v>134.52000000000001</v>
          </cell>
        </row>
        <row r="1985">
          <cell r="A1985">
            <v>3075</v>
          </cell>
          <cell r="B1985" t="str">
            <v xml:space="preserve">EXTREMIDADE PVC PBA, PF, JE, DN 75 / DE 85 MM (NBR 10351)                                                                                                                                                                                                                                                                                                                                                                                                                                                 </v>
          </cell>
          <cell r="C1985" t="str">
            <v xml:space="preserve">UN    </v>
          </cell>
          <cell r="D1985">
            <v>85.01</v>
          </cell>
        </row>
        <row r="1986">
          <cell r="A1986">
            <v>10781</v>
          </cell>
          <cell r="B1986" t="str">
            <v xml:space="preserve">EXTREMIDADE/TUBETE PARA HIDROMETRO PVC, COM ROSCA, CURTA, COM BUCHA LATAO, 3/4"                                                                                                                                                                                                                                                                                                                                                                                                                           </v>
          </cell>
          <cell r="C1986" t="str">
            <v xml:space="preserve">UN    </v>
          </cell>
          <cell r="D1986">
            <v>11.53</v>
          </cell>
        </row>
        <row r="1987">
          <cell r="A1987">
            <v>43612</v>
          </cell>
          <cell r="B1987" t="str">
            <v xml:space="preserve">FECHADRUA BICO DE PAPAGAIO PARA PORTA DE CORRER EXTERNA, EM ACO INOX COM ACABAMENTO CROMADO, MAQUINA COM 45 MM, INCLUINDO CHAVE TIPO CILINDRO                                                                                                                                                                                                                                                                                                                                                             </v>
          </cell>
          <cell r="C1987" t="str">
            <v xml:space="preserve">CJ    </v>
          </cell>
          <cell r="D1987">
            <v>94.63</v>
          </cell>
        </row>
        <row r="1988">
          <cell r="A1988">
            <v>43613</v>
          </cell>
          <cell r="B1988" t="str">
            <v xml:space="preserve">FECHADRUA BICO DE PAPAGAIO PARA PORTA DE CORRER INTERNA, EM ACO INOX COM ACABAMENTO CROMADO, MAQUINA COM 45 MM, INCLUINDO CHAVE TIPO BIPARTIDA                                                                                                                                                                                                                                                                                                                                                            </v>
          </cell>
          <cell r="C1988" t="str">
            <v xml:space="preserve">CJ    </v>
          </cell>
          <cell r="D1988">
            <v>78.34</v>
          </cell>
        </row>
        <row r="1989">
          <cell r="A1989">
            <v>11480</v>
          </cell>
          <cell r="B1989" t="str">
            <v xml:space="preserve">FECHADURA AUXILIAR DE SEGURANCA PARA PORTA EXTERNA, EM ACO INOX, BROCA DE 45 A 55 MM, LINGUETA COM 3 AVANCOS, INCLUINDO 2 CHAVES TIPO CILINDRO                                                                                                                                                                                                                                                                                                                                                            </v>
          </cell>
          <cell r="C1989" t="str">
            <v xml:space="preserve">CJ    </v>
          </cell>
          <cell r="D1989">
            <v>120.22</v>
          </cell>
        </row>
        <row r="1990">
          <cell r="A1990">
            <v>11469</v>
          </cell>
          <cell r="B1990" t="str">
            <v xml:space="preserve">FECHADURA DE EMBUTIR PARA GAVETA E MOVEIS DE MADEIRA, EM ACO INOX COM ACABAMENTO CROMADO, COM ABAS LATERAIS, CILINDRO COM 22 MM DE DIAMETRO, INCLUINDO CHAVE COM PERFIL METALICO E CAPA ESCAMOTEAVEL                                                                                                                                                                                                                                                                                                      </v>
          </cell>
          <cell r="C1990" t="str">
            <v xml:space="preserve">UN    </v>
          </cell>
          <cell r="D1990">
            <v>12.83</v>
          </cell>
        </row>
        <row r="1991">
          <cell r="A1991">
            <v>11468</v>
          </cell>
          <cell r="B1991" t="str">
            <v xml:space="preserve">FECHADURA DE SOBREPOR PARA GAVETAS E ARMARIOS, EM ACO INOX COM ACABAMENTO CROMADO, COM CILINDRO DE APROX 20 MM                                                                                                                                                                                                                                                                                                                                                                                            </v>
          </cell>
          <cell r="C1991" t="str">
            <v xml:space="preserve">UN    </v>
          </cell>
          <cell r="D1991">
            <v>12.84</v>
          </cell>
        </row>
        <row r="1992">
          <cell r="A1992">
            <v>11484</v>
          </cell>
          <cell r="B1992" t="str">
            <v xml:space="preserve">FECHADURA DE SOBREPOR PARA PORTAO, EM ACO INOX COM ACABAMENTO CROMADO, CAIXA DE 100 MM, INCLUINDO CHAVE TIPO CILINDRO                                                                                                                                                                                                                                                                                                                                                                                     </v>
          </cell>
          <cell r="C1992" t="str">
            <v xml:space="preserve">UN    </v>
          </cell>
          <cell r="D1992">
            <v>56.4</v>
          </cell>
        </row>
        <row r="1993">
          <cell r="A1993">
            <v>38155</v>
          </cell>
          <cell r="B1993" t="str">
            <v xml:space="preserve">FECHADURA DE SOBREPOR PARA PORTAO, EM ACO INOX COM ACABAMENTO CROMADO, CAIXA DE 100 MM, INCLUINDO CHAVE TIPO TETRA                                                                                                                                                                                                                                                                                                                                                                                        </v>
          </cell>
          <cell r="C1993" t="str">
            <v xml:space="preserve">UN    </v>
          </cell>
          <cell r="D1993">
            <v>87.57</v>
          </cell>
        </row>
        <row r="1994">
          <cell r="A1994">
            <v>11467</v>
          </cell>
          <cell r="B1994" t="str">
            <v xml:space="preserve">FECHADURA DE SOBREPOR TIPO CAIXAO, EM FERRO COM ACABAMENTO RESINADO, SEM MACANETA, SEM CILINDRO, INCLUINDO CHAVE TIPO SIMPLES                                                                                                                                                                                                                                                                                                                                                                             </v>
          </cell>
          <cell r="C1994" t="str">
            <v xml:space="preserve">UN    </v>
          </cell>
          <cell r="D1994">
            <v>20.010000000000002</v>
          </cell>
        </row>
        <row r="1995">
          <cell r="A1995">
            <v>38153</v>
          </cell>
          <cell r="B1995" t="str">
            <v xml:space="preserve">FECHADURA ESPELHO PARA PORTA DE BANHEIRO, EM ACO INOX (MAQUINA, TESTA E CONTRA-TESTA) E EM ZAMAC (MACANETA, LINGUETA E TRINCOS) COM ACABAMENTO CROMADO, MAQUINA DE 40 MM, INCLUINDO CHAVE TIPO TRANQUETA                                                                                                                                                                                                                                                                                                  </v>
          </cell>
          <cell r="C1995" t="str">
            <v xml:space="preserve">CJ    </v>
          </cell>
          <cell r="D1995">
            <v>51.11</v>
          </cell>
        </row>
        <row r="1996">
          <cell r="A1996">
            <v>43607</v>
          </cell>
          <cell r="B1996" t="str">
            <v xml:space="preserve">FECHADURA ESPELHO PARA PORTA DE BANHEIRO, EM ACO INOX (MAQUINA, TESTA E CONTRA-TESTA) E EM ZAMAC (MACANETA, LINGUETA E TRINCOS) COM ACABAMENTO CROMADO, MAQUINA DE 55 MM, INCLUINDO CHAVE TIPO TRANQUETA  (CONJUNTO DE FECHADURAS)                                                                                                                                                                                                                                                                        </v>
          </cell>
          <cell r="C1996" t="str">
            <v xml:space="preserve">CJ    </v>
          </cell>
          <cell r="D1996">
            <v>96.67</v>
          </cell>
        </row>
        <row r="1997">
          <cell r="A1997">
            <v>3080</v>
          </cell>
          <cell r="B1997" t="str">
            <v xml:space="preserve">FECHADURA ESPELHO PARA PORTA EXTERNA, EM ACO INOX (MAQUINA, TESTA E CONTRA-TESTA) E EM ZAMAC (MACANETA, LINGUETA E TRINCOS) COM ACABAMENTO CROMADO, MAQUINA DE 40 MM, INCLUINDO CHAVE TIPO CILINDRO                                                                                                                                                                                                                                                                                                       </v>
          </cell>
          <cell r="C1997" t="str">
            <v xml:space="preserve">CJ    </v>
          </cell>
          <cell r="D1997">
            <v>65</v>
          </cell>
        </row>
        <row r="1998">
          <cell r="A1998">
            <v>3081</v>
          </cell>
          <cell r="B1998" t="str">
            <v xml:space="preserve">FECHADURA ESPELHO PARA PORTA EXTERNA, EM ACO INOX (MAQUINA, TESTA E CONTRA-TESTA) E EM ZAMAC (MACANETA, LINGUETA E TRINCOS) COM ACABAMENTO CROMADO, MAQUINA DE 55 MM, INCLUINDO CHAVE TIPO CILINDRO                                                                                                                                                                                                                                                                                                       </v>
          </cell>
          <cell r="C1998" t="str">
            <v xml:space="preserve">CJ    </v>
          </cell>
          <cell r="D1998">
            <v>128.6</v>
          </cell>
        </row>
        <row r="1999">
          <cell r="A1999">
            <v>3090</v>
          </cell>
          <cell r="B1999" t="str">
            <v xml:space="preserve">FECHADURA ESPELHO PARA PORTA INTERNA, EM ACO INOX (MAQUINA, TESTA E CONTRA-TESTA) E EM ZAMAC (MACANETA, LINGUETA E TRINCOS) COM ACABAMENTO CROMADO, MAQUINA DE 40 MM, INCLUINDO CHAVE TIPO INTERNA                                                                                                                                                                                                                                                                                                        </v>
          </cell>
          <cell r="C1999" t="str">
            <v xml:space="preserve">CJ    </v>
          </cell>
          <cell r="D1999">
            <v>58.01</v>
          </cell>
        </row>
        <row r="2000">
          <cell r="A2000">
            <v>43611</v>
          </cell>
          <cell r="B2000" t="str">
            <v xml:space="preserve">FECHADURA ESPELHO PARA PORTA INTERNA, EM ACO INOX (MAQUINA, TESTA E CONTRA-TESTA) E EM ZAMAC (MACANETA, LINGUETA E TRINCOS) COM ACABAMENTO CROMADO, MAQUINA DE 55 MM, INCLUINDO CHAVE TIPO INTERNA                                                                                                                                                                                                                                                                                                        </v>
          </cell>
          <cell r="C2000" t="str">
            <v xml:space="preserve">CJ    </v>
          </cell>
          <cell r="D2000">
            <v>96.27</v>
          </cell>
        </row>
        <row r="2001">
          <cell r="A2001">
            <v>3103</v>
          </cell>
          <cell r="B2001" t="str">
            <v xml:space="preserve">FECHADURA PARA PORTA PIVOTANTE DE VIDRO TEMPERADO, EM ACO INOX COM ACABAMENTO CROMADO, RECORTE PADRAO SANTA MARINA, COM CILINDRO EM LATAO, INCLUINDO CHAVE TIPO CILINDRO                                                                                                                                                                                                                                                                                                                                  </v>
          </cell>
          <cell r="C2001" t="str">
            <v xml:space="preserve">UN    </v>
          </cell>
          <cell r="D2001">
            <v>48.1</v>
          </cell>
        </row>
        <row r="2002">
          <cell r="A2002">
            <v>3097</v>
          </cell>
          <cell r="B2002" t="str">
            <v xml:space="preserve">FECHADURA ROSETA REDONDA PARA PORTA DE BANHEIRO, EM ACO INOX (MAQUINA, TESTA E CONTRA-TESTA) E EM ZAMAC (MACANETA, LINGUETA E TRINCOS) COM ACABAMENTO CROMADO, MAQUINA DE 40 MM, INCLUINDO CHAVE TIPO TRANQUETA                                                                                                                                                                                                                                                                                           </v>
          </cell>
          <cell r="C2002" t="str">
            <v xml:space="preserve">CJ    </v>
          </cell>
          <cell r="D2002">
            <v>72.77</v>
          </cell>
        </row>
        <row r="2003">
          <cell r="A2003">
            <v>3099</v>
          </cell>
          <cell r="B2003" t="str">
            <v xml:space="preserve">FECHADURA ROSETA REDONDA PARA PORTA DE BANHEIRO, EM ACO INOX (MAQUINA, TESTA E CONTRA-TESTA) E EM ZAMAC (MACANETA, LINGUETA E TRINCOS) COM ACABAMENTO CROMADO, MAQUINA DE 55 MM, INCLUINDO CHAVE TIPO TRANQUETA                                                                                                                                                                                                                                                                                           </v>
          </cell>
          <cell r="C2003" t="str">
            <v xml:space="preserve">CJ    </v>
          </cell>
          <cell r="D2003">
            <v>116.53</v>
          </cell>
        </row>
        <row r="2004">
          <cell r="A2004">
            <v>38151</v>
          </cell>
          <cell r="B2004" t="str">
            <v xml:space="preserve">FECHADURA ROSETA REDONDA PARA PORTA EXTERNA, EM ACO INOX (MAQUINA, TESTA E CONTRA-TESTA) E EM ZAMAC (MACANETA, LINGUETA E TRINCOS) COM ACABAMENTO CROMADO, MAQUINA DE 40 MM, INCLUINDO CHAVE TIPO CILINDRO                                                                                                                                                                                                                                                                                                </v>
          </cell>
          <cell r="C2004" t="str">
            <v xml:space="preserve">CJ    </v>
          </cell>
          <cell r="D2004">
            <v>84.48</v>
          </cell>
        </row>
        <row r="2005">
          <cell r="A2005">
            <v>38152</v>
          </cell>
          <cell r="B2005" t="str">
            <v xml:space="preserve">FECHADURA ROSETA REDONDA PARA PORTA EXTERNA, EM ACO INOX (MAQUINA, TESTA E CONTRA-TESTA) E EM ZAMAC (MACANETA, LINGUETA E TRINCOS) COM ACABAMENTO CROMADO, MAQUINA DE 55 MM, INCLUINDO CHAVE TIPO CILINDRO                                                                                                                                                                                                                                                                                                </v>
          </cell>
          <cell r="C2005" t="str">
            <v xml:space="preserve">CJ    </v>
          </cell>
          <cell r="D2005">
            <v>136.28</v>
          </cell>
        </row>
        <row r="2006">
          <cell r="A2006">
            <v>43610</v>
          </cell>
          <cell r="B2006" t="str">
            <v xml:space="preserve">FECHADURA ROSETA REDONDA PARA PORTA INTERNA, EM ACO INOX (MAQUINA, TESTA E CONTRA-TESTA) E EM ZAMAC (MACANETA, LINGUETA E TRINCOS) COM ACABAMENTO CROMADO, MAQUINA DE 40 MM, INCLUINDO CHAVE TIPO INTERNA (CONJUNTO DE FECHADURAS)                                                                                                                                                                                                                                                                        </v>
          </cell>
          <cell r="C2006" t="str">
            <v xml:space="preserve">CJ    </v>
          </cell>
          <cell r="D2006">
            <v>72.209999999999994</v>
          </cell>
        </row>
        <row r="2007">
          <cell r="A2007">
            <v>3093</v>
          </cell>
          <cell r="B2007" t="str">
            <v xml:space="preserve">FECHADURA ROSETA REDONDA PARA PORTA INTERNA, EM ACO INOX (MAQUINA, TESTA E CONTRA-TESTA) E EM ZAMAC (MACANETA, LINGUETA E TRINCOS) COM ACABAMENTO CROMADO, MAQUINA DE 55 MM, INCLUINDO CHAVE TIPO INTERNA                                                                                                                                                                                                                                                                                                 </v>
          </cell>
          <cell r="C2007" t="str">
            <v xml:space="preserve">CJ    </v>
          </cell>
          <cell r="D2007">
            <v>116.53</v>
          </cell>
        </row>
        <row r="2008">
          <cell r="A2008">
            <v>38165</v>
          </cell>
          <cell r="B2008" t="str">
            <v xml:space="preserve">FECHO / FECHADURA COM PUXADOR CONCHA, COM TRANCA TIPO TRAVA, PARA JANELA / PORTA DE CORRER (INCLUI TESTA, FECHADURA, PUXADOR) - COMPLETA                                                                                                                                                                                                                                                                                                                                                                  </v>
          </cell>
          <cell r="C2008" t="str">
            <v xml:space="preserve">CJ    </v>
          </cell>
          <cell r="D2008">
            <v>68.69</v>
          </cell>
        </row>
        <row r="2009">
          <cell r="A2009">
            <v>38177</v>
          </cell>
          <cell r="B2009" t="str">
            <v xml:space="preserve">FECHO / TRINCO TIPO AVIAO, EM ZAMAC CROMADO, *60* MM, PARA JANELAS - INCLUI PARAFUSOS                                                                                                                                                                                                                                                                                                                                                                                                                     </v>
          </cell>
          <cell r="C2009" t="str">
            <v xml:space="preserve">UN    </v>
          </cell>
          <cell r="D2009">
            <v>20.41</v>
          </cell>
        </row>
        <row r="2010">
          <cell r="A2010">
            <v>11458</v>
          </cell>
          <cell r="B2010" t="str">
            <v xml:space="preserve">FECHO DE SEGURANCA, TIPO BATOM, EM LATAO / ZAMAC, CROMADO, PARA PORTAS E JANELAS - INCLUI PARAFUSOS                                                                                                                                                                                                                                                                                                                                                                                                       </v>
          </cell>
          <cell r="C2010" t="str">
            <v xml:space="preserve">UN    </v>
          </cell>
          <cell r="D2010">
            <v>24.37</v>
          </cell>
        </row>
        <row r="2011">
          <cell r="A2011">
            <v>3108</v>
          </cell>
          <cell r="B2011" t="str">
            <v xml:space="preserve">FECHO QUEBRA UNHA, EM LATAO COM ACABAMENTO CROMADO, DE EMBUTIR, COM COMANDO ALAVANCA, ALTURA DE DE 22 CM, LARGURA MINIMA DE 1,90 CM E ESPESSURA MINIMA DE 1,90 MM, PARA PORTAS E JANELAS (INCLUI PARAFUSOS)                                                                                                                                                                                                                                                                                               </v>
          </cell>
          <cell r="C2011" t="str">
            <v xml:space="preserve">UN    </v>
          </cell>
          <cell r="D2011">
            <v>103.6</v>
          </cell>
        </row>
        <row r="2012">
          <cell r="A2012">
            <v>3105</v>
          </cell>
          <cell r="B2012" t="str">
            <v xml:space="preserve">FECHO QUEBRA UNHA, EM LATAO COM ACABAMENTO CROMADO, DE EMBUTIR, COM COMANDO ALAVANCA, ALTURA DE DE 40 CM, LARGURA MINIMA DE 1,90 CM E ESPESSURA MINIMA DE 1,90 MM, PARA PORTAS E JANELAS (INCLUI PARAFUSOS)                                                                                                                                                                                                                                                                                               </v>
          </cell>
          <cell r="C2012" t="str">
            <v xml:space="preserve">UN    </v>
          </cell>
          <cell r="D2012">
            <v>135.5</v>
          </cell>
        </row>
        <row r="2013">
          <cell r="A2013">
            <v>38178</v>
          </cell>
          <cell r="B2013" t="str">
            <v xml:space="preserve">FECHO QUEBRA UNHA, EM LATAO COM ACABAMENTO CROMADO, DE EMBUTIR, COM COMANDO DESLIZANTE, ALTURA DE 12 CM, LARGURA MINIMA DE 1,90 CM E ESPESSURA MINIMA DE 1,90 MM                                                                                                                                                                                                                                                                                                                                          </v>
          </cell>
          <cell r="C2013" t="str">
            <v xml:space="preserve">UN    </v>
          </cell>
          <cell r="D2013">
            <v>22.46</v>
          </cell>
        </row>
        <row r="2014">
          <cell r="A2014">
            <v>43575</v>
          </cell>
          <cell r="B2014" t="str">
            <v xml:space="preserve">FECHO QUEBRA UNHA, EM LATAO COM ACABAMENTO CROMADO, DE EMBUTIR, COM COMANDO DESLIZANTE, ALTURA DE 22 CM, LARGURA MINIMA DE 1,90 CM E ESPESSURA MINIMA DE 1,90 MM                                                                                                                                                                                                                                                                                                                                          </v>
          </cell>
          <cell r="C2014" t="str">
            <v xml:space="preserve">UN    </v>
          </cell>
          <cell r="D2014">
            <v>48.66</v>
          </cell>
        </row>
        <row r="2015">
          <cell r="A2015">
            <v>43577</v>
          </cell>
          <cell r="B2015" t="str">
            <v xml:space="preserve">FECHO QUEBRA UNHA, EM LATAO COM ACABAMENTO CROMADO, DE EMBUTIR, COM COMANDO DESLIZANTE, ALTURA DE 40 CM, LARGURA MINIMA DE 1,90 CM E ESPESSURA MINIMA DE 1,90 MM                                                                                                                                                                                                                                                                                                                                          </v>
          </cell>
          <cell r="C2015" t="str">
            <v xml:space="preserve">UN    </v>
          </cell>
          <cell r="D2015">
            <v>84.6</v>
          </cell>
        </row>
        <row r="2016">
          <cell r="A2016">
            <v>43458</v>
          </cell>
          <cell r="B2016" t="str">
            <v xml:space="preserve">FERRAMENTAS - FAMILIA ALMOXARIFE - HORISTA (ENCARGOS COMPLEMENTARES - COLETADO CAIXA)                                                                                                                                                                                                                                                                                                                                                                                                                     </v>
          </cell>
          <cell r="C2016" t="str">
            <v xml:space="preserve">H     </v>
          </cell>
          <cell r="D2016">
            <v>0.06</v>
          </cell>
        </row>
        <row r="2017">
          <cell r="A2017">
            <v>43470</v>
          </cell>
          <cell r="B2017" t="str">
            <v xml:space="preserve">FERRAMENTAS - FAMILIA ALMOXARIFE - MENSALISTA (ENCARGOS COMPLEMENTARES - COLETADO CAIXA)                                                                                                                                                                                                                                                                                                                                                                                                                  </v>
          </cell>
          <cell r="C2017" t="str">
            <v xml:space="preserve">MES   </v>
          </cell>
          <cell r="D2017">
            <v>10.89</v>
          </cell>
        </row>
        <row r="2018">
          <cell r="A2018">
            <v>43459</v>
          </cell>
          <cell r="B2018" t="str">
            <v xml:space="preserve">FERRAMENTAS - FAMILIA CARPINTEIRO DE FORMAS - HORISTA (ENCARGOS COMPLEMENTARES - COLETADO CAIXA)                                                                                                                                                                                                                                                                                                                                                                                                          </v>
          </cell>
          <cell r="C2018" t="str">
            <v xml:space="preserve">H     </v>
          </cell>
          <cell r="D2018">
            <v>0.49</v>
          </cell>
        </row>
        <row r="2019">
          <cell r="A2019">
            <v>43471</v>
          </cell>
          <cell r="B2019" t="str">
            <v xml:space="preserve">FERRAMENTAS - FAMILIA CARPINTEIRO DE FORMAS - MENSALISTA (ENCARGOS COMPLEMENTARES - COLETADO CAIXA)                                                                                                                                                                                                                                                                                                                                                                                                       </v>
          </cell>
          <cell r="C2019" t="str">
            <v xml:space="preserve">MES   </v>
          </cell>
          <cell r="D2019">
            <v>92.26</v>
          </cell>
        </row>
        <row r="2020">
          <cell r="A2020">
            <v>43460</v>
          </cell>
          <cell r="B2020" t="str">
            <v xml:space="preserve">FERRAMENTAS - FAMILIA ELETRICISTA - HORISTA (ENCARGOS COMPLEMENTARES - COLETADO CAIXA)                                                                                                                                                                                                                                                                                                                                                                                                                    </v>
          </cell>
          <cell r="C2020" t="str">
            <v xml:space="preserve">H     </v>
          </cell>
          <cell r="D2020">
            <v>0.85</v>
          </cell>
        </row>
        <row r="2021">
          <cell r="A2021">
            <v>43472</v>
          </cell>
          <cell r="B2021" t="str">
            <v xml:space="preserve">FERRAMENTAS - FAMILIA ELETRICISTA - MENSALISTA (ENCARGOS COMPLEMENTARES - COLETADO CAIXA)                                                                                                                                                                                                                                                                                                                                                                                                                 </v>
          </cell>
          <cell r="C2021" t="str">
            <v xml:space="preserve">MES   </v>
          </cell>
          <cell r="D2021">
            <v>159.72999999999999</v>
          </cell>
        </row>
        <row r="2022">
          <cell r="A2022">
            <v>43461</v>
          </cell>
          <cell r="B2022" t="str">
            <v xml:space="preserve">FERRAMENTAS - FAMILIA ENCANADOR - HORISTA (ENCARGOS COMPLEMENTARES - COLETADO CAIXA)                                                                                                                                                                                                                                                                                                                                                                                                                      </v>
          </cell>
          <cell r="C2022" t="str">
            <v xml:space="preserve">H     </v>
          </cell>
          <cell r="D2022">
            <v>0.31</v>
          </cell>
        </row>
        <row r="2023">
          <cell r="A2023">
            <v>43473</v>
          </cell>
          <cell r="B2023" t="str">
            <v xml:space="preserve">FERRAMENTAS - FAMILIA ENCANADOR - MENSALISTA (ENCARGOS COMPLEMENTARES - COLETADO CAIXA)                                                                                                                                                                                                                                                                                                                                                                                                                   </v>
          </cell>
          <cell r="C2023" t="str">
            <v xml:space="preserve">MES   </v>
          </cell>
          <cell r="D2023">
            <v>59.28</v>
          </cell>
        </row>
        <row r="2024">
          <cell r="A2024">
            <v>43463</v>
          </cell>
          <cell r="B2024" t="str">
            <v xml:space="preserve">FERRAMENTAS - FAMILIA ENCARREGADO GERAL - HORISTA (ENCARGOS COMPLEMENTARES - COLETADO CAIXA)                                                                                                                                                                                                                                                                                                                                                                                                              </v>
          </cell>
          <cell r="C2024" t="str">
            <v xml:space="preserve">H     </v>
          </cell>
          <cell r="D2024">
            <v>0.1</v>
          </cell>
        </row>
        <row r="2025">
          <cell r="A2025">
            <v>43475</v>
          </cell>
          <cell r="B2025" t="str">
            <v xml:space="preserve">FERRAMENTAS - FAMILIA ENCARREGADO GERAL - MENSALISTA (ENCARGOS COMPLEMENTARES - COLETADO CAIXA)                                                                                                                                                                                                                                                                                                                                                                                                           </v>
          </cell>
          <cell r="C2025" t="str">
            <v xml:space="preserve">MES   </v>
          </cell>
          <cell r="D2025">
            <v>18.73</v>
          </cell>
        </row>
        <row r="2026">
          <cell r="A2026">
            <v>43462</v>
          </cell>
          <cell r="B2026" t="str">
            <v xml:space="preserve">FERRAMENTAS - FAMILIA ENGENHEIRO CIVIL - HORISTA (ENCARGOS COMPLEMENTARES - COLETADO CAIXA)                                                                                                                                                                                                                                                                                                                                                                                                               </v>
          </cell>
          <cell r="C2026" t="str">
            <v xml:space="preserve">H     </v>
          </cell>
          <cell r="D2026">
            <v>0.01</v>
          </cell>
        </row>
        <row r="2027">
          <cell r="A2027">
            <v>43474</v>
          </cell>
          <cell r="B2027" t="str">
            <v xml:space="preserve">FERRAMENTAS - FAMILIA ENGENHEIRO CIVIL - MENSALISTA (ENCARGOS COMPLEMENTARES - COLETADO CAIXA)                                                                                                                                                                                                                                                                                                                                                                                                            </v>
          </cell>
          <cell r="C2027" t="str">
            <v xml:space="preserve">MES   </v>
          </cell>
          <cell r="D2027">
            <v>2.29</v>
          </cell>
        </row>
        <row r="2028">
          <cell r="A2028">
            <v>43464</v>
          </cell>
          <cell r="B2028" t="str">
            <v xml:space="preserve">FERRAMENTAS - FAMILIA OPERADOR ESCAVADEIRA - HORISTA (ENCARGOS COMPLEMENTARES - COLETADO CAIXA)                                                                                                                                                                                                                                                                                                                                                                                                           </v>
          </cell>
          <cell r="C2028" t="str">
            <v xml:space="preserve">H     </v>
          </cell>
          <cell r="D2028">
            <v>0.01</v>
          </cell>
        </row>
        <row r="2029">
          <cell r="A2029">
            <v>43476</v>
          </cell>
          <cell r="B2029" t="str">
            <v xml:space="preserve">FERRAMENTAS - FAMILIA OPERADOR ESCAVADEIRA - MENSALISTA (ENCARGOS COMPLEMENTARES - COLETADO CAIXA)                                                                                                                                                                                                                                                                                                                                                                                                        </v>
          </cell>
          <cell r="C2029" t="str">
            <v xml:space="preserve">MES   </v>
          </cell>
          <cell r="D2029">
            <v>0.01</v>
          </cell>
        </row>
        <row r="2030">
          <cell r="A2030">
            <v>43465</v>
          </cell>
          <cell r="B2030" t="str">
            <v xml:space="preserve">FERRAMENTAS - FAMILIA PEDREIRO - HORISTA (ENCARGOS COMPLEMENTARES - COLETADO CAIXA)                                                                                                                                                                                                                                                                                                                                                                                                                       </v>
          </cell>
          <cell r="C2030" t="str">
            <v xml:space="preserve">H     </v>
          </cell>
          <cell r="D2030">
            <v>0.82</v>
          </cell>
        </row>
        <row r="2031">
          <cell r="A2031">
            <v>43477</v>
          </cell>
          <cell r="B2031" t="str">
            <v xml:space="preserve">FERRAMENTAS - FAMILIA PEDREIRO - MENSALISTA (ENCARGOS COMPLEMENTARES - COLETADO CAIXA)                                                                                                                                                                                                                                                                                                                                                                                                                    </v>
          </cell>
          <cell r="C2031" t="str">
            <v xml:space="preserve">MES   </v>
          </cell>
          <cell r="D2031">
            <v>155.21</v>
          </cell>
        </row>
        <row r="2032">
          <cell r="A2032">
            <v>43466</v>
          </cell>
          <cell r="B2032" t="str">
            <v xml:space="preserve">FERRAMENTAS - FAMILIA PINTOR - HORISTA (ENCARGOS COMPLEMENTARES - COLETADO CAIXA)                                                                                                                                                                                                                                                                                                                                                                                                                         </v>
          </cell>
          <cell r="C2032" t="str">
            <v xml:space="preserve">H     </v>
          </cell>
          <cell r="D2032">
            <v>1.97</v>
          </cell>
        </row>
        <row r="2033">
          <cell r="A2033">
            <v>43478</v>
          </cell>
          <cell r="B2033" t="str">
            <v xml:space="preserve">FERRAMENTAS - FAMILIA PINTOR - MENSALISTA (ENCARGOS COMPLEMENTARES - COLETADO CAIXA)                                                                                                                                                                                                                                                                                                                                                                                                                      </v>
          </cell>
          <cell r="C2033" t="str">
            <v xml:space="preserve">MES   </v>
          </cell>
          <cell r="D2033">
            <v>371.21</v>
          </cell>
        </row>
        <row r="2034">
          <cell r="A2034">
            <v>43467</v>
          </cell>
          <cell r="B2034" t="str">
            <v xml:space="preserve">FERRAMENTAS - FAMILIA SERVENTE - HORISTA (ENCARGOS COMPLEMENTARES - COLETADO CAIXA)                                                                                                                                                                                                                                                                                                                                                                                                                       </v>
          </cell>
          <cell r="C2034" t="str">
            <v xml:space="preserve">H     </v>
          </cell>
          <cell r="D2034">
            <v>0.61</v>
          </cell>
        </row>
        <row r="2035">
          <cell r="A2035">
            <v>43479</v>
          </cell>
          <cell r="B2035" t="str">
            <v xml:space="preserve">FERRAMENTAS - FAMILIA SERVENTE - MENSALISTA (ENCARGOS COMPLEMENTARES - COLETADO CAIXA)                                                                                                                                                                                                                                                                                                                                                                                                                    </v>
          </cell>
          <cell r="C2035" t="str">
            <v xml:space="preserve">MES   </v>
          </cell>
          <cell r="D2035">
            <v>114.72</v>
          </cell>
        </row>
        <row r="2036">
          <cell r="A2036">
            <v>43468</v>
          </cell>
          <cell r="B2036" t="str">
            <v xml:space="preserve">FERRAMENTAS - FAMILIA SOLDADOR - HORISTA (ENCARGOS COMPLEMENTARES - COLETADO CAIXA)                                                                                                                                                                                                                                                                                                                                                                                                                       </v>
          </cell>
          <cell r="C2036" t="str">
            <v xml:space="preserve">H     </v>
          </cell>
          <cell r="D2036">
            <v>1.23</v>
          </cell>
        </row>
        <row r="2037">
          <cell r="A2037">
            <v>43480</v>
          </cell>
          <cell r="B2037" t="str">
            <v xml:space="preserve">FERRAMENTAS - FAMILIA SOLDADOR - MENSALISTA (ENCARGOS COMPLEMENTARES - COLETADO CAIXA)                                                                                                                                                                                                                                                                                                                                                                                                                    </v>
          </cell>
          <cell r="C2037" t="str">
            <v xml:space="preserve">MES   </v>
          </cell>
          <cell r="D2037">
            <v>232.31</v>
          </cell>
        </row>
        <row r="2038">
          <cell r="A2038">
            <v>43469</v>
          </cell>
          <cell r="B2038" t="str">
            <v xml:space="preserve">FERRAMENTAS - FAMILIA TOPOGRAFO - HORISTA (ENCARGOS COMPLEMENTARES - COLETADO CAIXA)                                                                                                                                                                                                                                                                                                                                                                                                                      </v>
          </cell>
          <cell r="C2038" t="str">
            <v xml:space="preserve">H     </v>
          </cell>
          <cell r="D2038">
            <v>7.0000000000000007E-2</v>
          </cell>
        </row>
        <row r="2039">
          <cell r="A2039">
            <v>43481</v>
          </cell>
          <cell r="B2039" t="str">
            <v xml:space="preserve">FERRAMENTAS - FAMILIA TOPOGRAFO - MENSALISTA (ENCARGOS COMPLEMENTARES - COLETADO CAIXA)                                                                                                                                                                                                                                                                                                                                                                                                                   </v>
          </cell>
          <cell r="C2039" t="str">
            <v xml:space="preserve">MES   </v>
          </cell>
          <cell r="D2039">
            <v>12.77</v>
          </cell>
        </row>
        <row r="2040">
          <cell r="A2040">
            <v>3119</v>
          </cell>
          <cell r="B2040" t="str">
            <v xml:space="preserve">FERROLHO COM FECHO / TRINCO REDONDO, EM ACO GALVANIZADO / ZINCADO, DE SOBREPOR, COM COMPRIMENTO DE 2" E ESPESSURA MINIMA DA CHAPA DE 0,90 MM, PARA PORTAS E JANELAS                                                                                                                                                                                                                                                                                                                                       </v>
          </cell>
          <cell r="C2040" t="str">
            <v xml:space="preserve">UN    </v>
          </cell>
          <cell r="D2040">
            <v>2.63</v>
          </cell>
        </row>
        <row r="2041">
          <cell r="A2041">
            <v>3122</v>
          </cell>
          <cell r="B2041" t="str">
            <v xml:space="preserve">FERROLHO COM FECHO / TRINCO REDONDO, EM ACO GALVANIZADO / ZINCADO, DE SOBREPOR, COM COMPRIMENTO DE 3" A 4" E ESPESSURA MINIMA DA CHAPA DE 0,90 MM                                                                                                                                                                                                                                                                                                                                                         </v>
          </cell>
          <cell r="C2041" t="str">
            <v xml:space="preserve">UN    </v>
          </cell>
          <cell r="D2041">
            <v>5.37</v>
          </cell>
        </row>
        <row r="2042">
          <cell r="A2042">
            <v>3121</v>
          </cell>
          <cell r="B2042" t="str">
            <v xml:space="preserve">FERROLHO COM FECHO / TRINCO REDONDO, EM ACO GALVANIZADO / ZINCADO, DE SOBREPOR, COM COMPRIMENTO DE 5" E ESPESSURA MINIMA DA CHAPA DE 0,90 MM                                                                                                                                                                                                                                                                                                                                                              </v>
          </cell>
          <cell r="C2042" t="str">
            <v xml:space="preserve">UN    </v>
          </cell>
          <cell r="D2042">
            <v>6.08</v>
          </cell>
        </row>
        <row r="2043">
          <cell r="A2043">
            <v>3120</v>
          </cell>
          <cell r="B2043" t="str">
            <v xml:space="preserve">FERROLHO COM FECHO / TRINCO REDONDO, EM ACO GALVANIZADO / ZINCADO, DE SOBREPOR, COM COMPRIMENTO DE 6" E ESPESSURA MINIMA DA CHAPA DE 1,50 MM                                                                                                                                                                                                                                                                                                                                                              </v>
          </cell>
          <cell r="C2043" t="str">
            <v xml:space="preserve">UN    </v>
          </cell>
          <cell r="D2043">
            <v>11.53</v>
          </cell>
        </row>
        <row r="2044">
          <cell r="A2044">
            <v>11455</v>
          </cell>
          <cell r="B2044" t="str">
            <v xml:space="preserve">FERROLHO COM FECHO / TRINCO REDONDO, EM ACO GALVANIZADO / ZINCADO, DE SOBREPOR, COM COMPRIMENTO DE 8" E ESPESSURA MINIMA DA CHAPA DE 1,50 MM                                                                                                                                                                                                                                                                                                                                                              </v>
          </cell>
          <cell r="C2044" t="str">
            <v xml:space="preserve">UN    </v>
          </cell>
          <cell r="D2044">
            <v>16.68</v>
          </cell>
        </row>
        <row r="2045">
          <cell r="A2045">
            <v>11456</v>
          </cell>
          <cell r="B2045" t="str">
            <v xml:space="preserve">FERROLHO COM FECHO /TRINCO REDONDO, EM ACO GALVANIZADO / ZINCADO, DE SOBREPOR, COM COMPRIMENTO DE 10" A 12" E ESPESSURA MINIMA DA CHAPA DE 1,50 MM                                                                                                                                                                                                                                                                                                                                                        </v>
          </cell>
          <cell r="C2045" t="str">
            <v xml:space="preserve">UN    </v>
          </cell>
          <cell r="D2045">
            <v>19.940000000000001</v>
          </cell>
        </row>
        <row r="2046">
          <cell r="A2046">
            <v>3107</v>
          </cell>
          <cell r="B2046" t="str">
            <v xml:space="preserve">FERROLHO COM FECHO CHATO E PORTA CADEADO , EM ACO GALVANIZADO / ZINCADO, DE SOBREPOR, COM COMPRIMENTO DE 3" A 4", CHAPA COM ESPESSURA MINIMA DE 0,90 MM E LARGURA MINIMA DE 3,20 CM (FECHO SIMPLES / LEVE) (INCLUI PARAFUSOS)                                                                                                                                                                                                                                                                             </v>
          </cell>
          <cell r="C2046" t="str">
            <v xml:space="preserve">UN    </v>
          </cell>
          <cell r="D2046">
            <v>8.41</v>
          </cell>
        </row>
        <row r="2047">
          <cell r="A2047">
            <v>43583</v>
          </cell>
          <cell r="B2047" t="str">
            <v xml:space="preserve">FERROLHO COM FECHO CHATO E PORTA CADEADO , EM ACO GALVANIZADO / ZINCADO, DE SOBREPOR, COM COMPRIMENTO DE 3" A 4", CHAPA COM ESPESSURA MINIMA DE 1,70 MM E LARGURA MINIMA DE 5,00 CM (FECHO REFORCADO)                                                                                                                                                                                                                                                                                                     </v>
          </cell>
          <cell r="C2047" t="str">
            <v xml:space="preserve">UN    </v>
          </cell>
          <cell r="D2047">
            <v>9.49</v>
          </cell>
        </row>
        <row r="2048">
          <cell r="A2048">
            <v>43586</v>
          </cell>
          <cell r="B2048" t="str">
            <v xml:space="preserve">FERROLHO COM FECHO CHATO E PORTA CADEADO , EM ACO GALVANIZADO / ZINCADO, DE SOBREPOR, COM COMPRIMENTO DE 5", CHAPA COM ESPESSURA MINIMA DE 0,90 MM E LARGURA MINIMA DE 3,20 CM (FECHO SIMPLES)                                                                                                                                                                                                                                                                                                            </v>
          </cell>
          <cell r="C2048" t="str">
            <v xml:space="preserve">UN    </v>
          </cell>
          <cell r="D2048">
            <v>9.7200000000000006</v>
          </cell>
        </row>
        <row r="2049">
          <cell r="A2049">
            <v>11461</v>
          </cell>
          <cell r="B2049" t="str">
            <v xml:space="preserve">FERROLHO COM FECHO CHATO E PORTA CADEADO , EM ACO GALVANIZADO / ZINCADO, DE SOBREPOR, COM COMPRIMENTO DE 5", CHAPA COM ESPESSURA MINIMA DE 1,70 MM E LARGURA MINIMA DE 5,00 CM (FECHO REFORCADO)                                                                                                                                                                                                                                                                                                          </v>
          </cell>
          <cell r="C2049" t="str">
            <v xml:space="preserve">UN    </v>
          </cell>
          <cell r="D2049">
            <v>10.59</v>
          </cell>
        </row>
        <row r="2050">
          <cell r="A2050">
            <v>43587</v>
          </cell>
          <cell r="B2050" t="str">
            <v xml:space="preserve">FERROLHO COM FECHO CHATO E PORTA CADEADO , EM ACO GALVANIZADO / ZINCADO, DE SOBREPOR, COM COMPRIMENTO DE 6", CHAPA COM ESPESSURA MINIMA DE 0,90 MM E LARGURA MINIMA DE 3,80 CM (FECHO SIMPLES)                                                                                                                                                                                                                                                                                                            </v>
          </cell>
          <cell r="C2050" t="str">
            <v xml:space="preserve">UN    </v>
          </cell>
          <cell r="D2050">
            <v>12.22</v>
          </cell>
        </row>
        <row r="2051">
          <cell r="A2051">
            <v>3106</v>
          </cell>
          <cell r="B2051" t="str">
            <v xml:space="preserve">FERROLHO COM FECHO CHATO E PORTA CADEADO , EM ACO GALVANIZADO / ZINCADO, DE SOBREPOR, COM COMPRIMENTO DE 6", CHAPA COM ESPESSURA MINIMA DE 1,70 MM E LARGURA /MINIMA DE 5,00 CM (FECHO REFORCADO) (INCLUI PARAFUSOS)                                                                                                                                                                                                                                                                                      </v>
          </cell>
          <cell r="C2051" t="str">
            <v xml:space="preserve">UN    </v>
          </cell>
          <cell r="D2051">
            <v>15.51</v>
          </cell>
        </row>
        <row r="2052">
          <cell r="A2052">
            <v>44539</v>
          </cell>
          <cell r="B2052" t="str">
            <v xml:space="preserve">FERTILIZANTE NPK -  10:10:10                                                                                                                                                                                                                                                                                                                                                                                                                                                                              </v>
          </cell>
          <cell r="C2052" t="str">
            <v xml:space="preserve">KG    </v>
          </cell>
          <cell r="D2052">
            <v>2.57</v>
          </cell>
        </row>
        <row r="2053">
          <cell r="A2053">
            <v>3123</v>
          </cell>
          <cell r="B2053" t="str">
            <v xml:space="preserve">FERTILIZANTE NPK - 4: 14: 8                                                                                                                                                                                                                                                                                                                                                                                                                                                                               </v>
          </cell>
          <cell r="C2053" t="str">
            <v xml:space="preserve">KG    </v>
          </cell>
          <cell r="D2053">
            <v>2.4</v>
          </cell>
        </row>
        <row r="2054">
          <cell r="A2054">
            <v>38125</v>
          </cell>
          <cell r="B2054" t="str">
            <v xml:space="preserve">FERTILIZANTE ORGANICO COMPOSTO, CLASSE A                                                                                                                                                                                                                                                                                                                                                                                                                                                                  </v>
          </cell>
          <cell r="C2054" t="str">
            <v xml:space="preserve">KG    </v>
          </cell>
          <cell r="D2054">
            <v>1.02</v>
          </cell>
        </row>
        <row r="2055">
          <cell r="A2055">
            <v>39014</v>
          </cell>
          <cell r="B2055" t="str">
            <v xml:space="preserve">FIBRA DE ACO PARA REFORCO DO CONCRETO, SOLTA, TIPO A-I, FATOR DE FORMA *50* L / D, COMPRIMENTO DE *30* MM E RESISTENCIA A TRACAO DO ACO MAIOR 1000 MPA                                                                                                                                                                                                                                                                                                                                                    </v>
          </cell>
          <cell r="C2055" t="str">
            <v xml:space="preserve">KG    </v>
          </cell>
          <cell r="D2055">
            <v>10.68</v>
          </cell>
        </row>
        <row r="2056">
          <cell r="A2056">
            <v>39365</v>
          </cell>
          <cell r="B2056" t="str">
            <v xml:space="preserve">FILTRO ANAEROBIO, EM POLIETILENO DE ALTA DENSIDADE (PEAD), CAPACIDADE *1100* LITROS (NBR 13969)                                                                                                                                                                                                                                                                                                                                                                                                           </v>
          </cell>
          <cell r="C2056" t="str">
            <v xml:space="preserve">UN    </v>
          </cell>
          <cell r="D2056">
            <v>2088.42</v>
          </cell>
        </row>
        <row r="2057">
          <cell r="A2057">
            <v>39366</v>
          </cell>
          <cell r="B2057" t="str">
            <v xml:space="preserve">FILTRO ANAEROBIO, EM POLIETILENO DE ALTA DENSIDADE (PEAD), CAPACIDADE *2800* LITROS (NBR 13969)                                                                                                                                                                                                                                                                                                                                                                                                           </v>
          </cell>
          <cell r="C2057" t="str">
            <v xml:space="preserve">UN    </v>
          </cell>
          <cell r="D2057">
            <v>3168.48</v>
          </cell>
        </row>
        <row r="2058">
          <cell r="A2058">
            <v>39367</v>
          </cell>
          <cell r="B2058" t="str">
            <v xml:space="preserve">FILTRO ANAEROBIO, EM POLIETILENO DE ALTA DENSIDADE (PEAD), CAPACIDADE *5000* LITROS (NBR 13969)                                                                                                                                                                                                                                                                                                                                                                                                           </v>
          </cell>
          <cell r="C2058" t="str">
            <v xml:space="preserve">UN    </v>
          </cell>
          <cell r="D2058">
            <v>5428.97</v>
          </cell>
        </row>
        <row r="2059">
          <cell r="A2059">
            <v>37394</v>
          </cell>
          <cell r="B2059" t="str">
            <v xml:space="preserve">FINCAPINO CURTO CALIBRE 22, CARGA MEDIA POTENCIA 5 (PARA FERRAMENTA DE ACAO DIRETA) COR VERMELHA                                                                                                                                                                                                                                                                                                                                                                                                          </v>
          </cell>
          <cell r="C2059" t="str">
            <v xml:space="preserve">CENTO </v>
          </cell>
          <cell r="D2059">
            <v>42.47</v>
          </cell>
        </row>
        <row r="2060">
          <cell r="A2060">
            <v>14146</v>
          </cell>
          <cell r="B2060" t="str">
            <v xml:space="preserve">FINCAPINO LONGO CALIBRE 22, CARGA FORTE POTENCIA 7 (PARA FERRAMENTA DE ACAO DIRETA), COR AMARELA                                                                                                                                                                                                                                                                                                                                                                                                          </v>
          </cell>
          <cell r="C2060" t="str">
            <v xml:space="preserve">CENTO </v>
          </cell>
          <cell r="D2060">
            <v>68.3</v>
          </cell>
        </row>
        <row r="2061">
          <cell r="A2061">
            <v>938</v>
          </cell>
          <cell r="B2061" t="str">
            <v xml:space="preserve">FIO DE COBRE, SOLIDO, CLASSE 1, ISOLACAO EM PVC/A, ANTICHAMA BWF-B, 450/750V, SECAO NOMINAL 1,5 MM2                                                                                                                                                                                                                                                                                                                                                                                                       </v>
          </cell>
          <cell r="C2061" t="str">
            <v xml:space="preserve">M     </v>
          </cell>
          <cell r="D2061">
            <v>1.48</v>
          </cell>
        </row>
        <row r="2062">
          <cell r="A2062">
            <v>937</v>
          </cell>
          <cell r="B2062" t="str">
            <v xml:space="preserve">FIO DE COBRE, SOLIDO, CLASSE 1, ISOLACAO EM PVC/A, ANTICHAMA BWF-B, 450/750V, SECAO NOMINAL 10 MM2                                                                                                                                                                                                                                                                                                                                                                                                        </v>
          </cell>
          <cell r="C2062" t="str">
            <v xml:space="preserve">M     </v>
          </cell>
          <cell r="D2062">
            <v>8.61</v>
          </cell>
        </row>
        <row r="2063">
          <cell r="A2063">
            <v>939</v>
          </cell>
          <cell r="B2063" t="str">
            <v xml:space="preserve">FIO DE COBRE, SOLIDO, CLASSE 1, ISOLACAO EM PVC/A, ANTICHAMA BWF-B, 450/750V, SECAO NOMINAL 2,5 MM2                                                                                                                                                                                                                                                                                                                                                                                                       </v>
          </cell>
          <cell r="C2063" t="str">
            <v xml:space="preserve">M     </v>
          </cell>
          <cell r="D2063">
            <v>2.39</v>
          </cell>
        </row>
        <row r="2064">
          <cell r="A2064">
            <v>944</v>
          </cell>
          <cell r="B2064" t="str">
            <v xml:space="preserve">FIO DE COBRE, SOLIDO, CLASSE 1, ISOLACAO EM PVC/A, ANTICHAMA BWF-B, 450/750V, SECAO NOMINAL 4 MM2                                                                                                                                                                                                                                                                                                                                                                                                         </v>
          </cell>
          <cell r="C2064" t="str">
            <v xml:space="preserve">M     </v>
          </cell>
          <cell r="D2064">
            <v>3.78</v>
          </cell>
        </row>
        <row r="2065">
          <cell r="A2065">
            <v>940</v>
          </cell>
          <cell r="B2065" t="str">
            <v xml:space="preserve">FIO DE COBRE, SOLIDO, CLASSE 1, ISOLACAO EM PVC/A, ANTICHAMA BWF-B, 450/750V, SECAO NOMINAL 6 MM2                                                                                                                                                                                                                                                                                                                                                                                                         </v>
          </cell>
          <cell r="C2065" t="str">
            <v xml:space="preserve">M     </v>
          </cell>
          <cell r="D2065">
            <v>5.45</v>
          </cell>
        </row>
        <row r="2066">
          <cell r="A2066">
            <v>44397</v>
          </cell>
          <cell r="B2066" t="str">
            <v xml:space="preserve">FITA / CINTA AUTOADESIVA ELASTOMERICA PARA VEDACAO, L= 50 MM, E = 3 MM                                                                                                                                                                                                                                                                                                                                                                                                                                    </v>
          </cell>
          <cell r="C2066" t="str">
            <v xml:space="preserve">M     </v>
          </cell>
          <cell r="D2066">
            <v>2.9</v>
          </cell>
        </row>
        <row r="2067">
          <cell r="A2067">
            <v>406</v>
          </cell>
          <cell r="B2067" t="str">
            <v xml:space="preserve">FITA ACO INOX PARA CINTAR POSTE, L = 19 MM, E = 0,5 MM (ROLO DE 30M)                                                                                                                                                                                                                                                                                                                                                                                                                                      </v>
          </cell>
          <cell r="C2067" t="str">
            <v xml:space="preserve">UN    </v>
          </cell>
          <cell r="D2067">
            <v>94.77</v>
          </cell>
        </row>
        <row r="2068">
          <cell r="A2068">
            <v>42529</v>
          </cell>
          <cell r="B2068" t="str">
            <v xml:space="preserve">FITA ADESIVA ALUMINIZADA, PARA INSTALACAO DE MANTAS DE SUBCOBERTURA,  L = *5* CM                                                                                                                                                                                                                                                                                                                                                                                                                          </v>
          </cell>
          <cell r="C2068" t="str">
            <v xml:space="preserve">M     </v>
          </cell>
          <cell r="D2068">
            <v>1.1000000000000001</v>
          </cell>
        </row>
        <row r="2069">
          <cell r="A2069">
            <v>39634</v>
          </cell>
          <cell r="B2069" t="str">
            <v xml:space="preserve">FITA ADESIVA ANTICORROSIVA DE PVC FLEXIVEL, COR PRETA, PARA PROTECAO TUBULACAO, 50 MM X 30 M (L X C), E= *0,25* MM                                                                                                                                                                                                                                                                                                                                                                                        </v>
          </cell>
          <cell r="C2069" t="str">
            <v xml:space="preserve">M     </v>
          </cell>
          <cell r="D2069">
            <v>7.79</v>
          </cell>
        </row>
        <row r="2070">
          <cell r="A2070">
            <v>39701</v>
          </cell>
          <cell r="B2070" t="str">
            <v xml:space="preserve">FITA ADESIVA ASFALTICA ALUMINIZADA MULTIUSO, L = 10 CM, ROLO DE 10 M                                                                                                                                                                                                                                                                                                                                                                                                                                      </v>
          </cell>
          <cell r="C2070" t="str">
            <v xml:space="preserve">UN    </v>
          </cell>
          <cell r="D2070">
            <v>106.69</v>
          </cell>
        </row>
        <row r="2071">
          <cell r="A2071">
            <v>12815</v>
          </cell>
          <cell r="B2071" t="str">
            <v xml:space="preserve">FITA CREPE ROLO DE 25 MM X 50 M                                                                                                                                                                                                                                                                                                                                                                                                                                                                           </v>
          </cell>
          <cell r="C2071" t="str">
            <v xml:space="preserve">UN    </v>
          </cell>
          <cell r="D2071">
            <v>8.43</v>
          </cell>
        </row>
        <row r="2072">
          <cell r="A2072">
            <v>39431</v>
          </cell>
          <cell r="B2072" t="str">
            <v xml:space="preserve">FITA DE PAPEL MICROPERFURADO, 50 X 150 MM, PARA TRATAMENTO DE JUNTAS DE CHAPA DE GESSO PARA DRYWALL                                                                                                                                                                                                                                                                                                                                                                                                       </v>
          </cell>
          <cell r="C2072" t="str">
            <v xml:space="preserve">M     </v>
          </cell>
          <cell r="D2072">
            <v>0.31</v>
          </cell>
        </row>
        <row r="2073">
          <cell r="A2073">
            <v>39432</v>
          </cell>
          <cell r="B2073" t="str">
            <v xml:space="preserve">FITA DE PAPEL REFORCADA COM LAMINA DE METAL PARA REFORCO DE CANTOS DE CHAPA DE GESSO PARA DRYWALL                                                                                                                                                                                                                                                                                                                                                                                                         </v>
          </cell>
          <cell r="C2073" t="str">
            <v xml:space="preserve">M     </v>
          </cell>
          <cell r="D2073">
            <v>2.77</v>
          </cell>
        </row>
        <row r="2074">
          <cell r="A2074">
            <v>20111</v>
          </cell>
          <cell r="B2074" t="str">
            <v xml:space="preserve">FITA ISOLANTE ADESIVA ANTICHAMA, USO ATE 750 V, EM ROLO DE 19 MM X 20 M                                                                                                                                                                                                                                                                                                                                                                                                                                   </v>
          </cell>
          <cell r="C2074" t="str">
            <v xml:space="preserve">UN    </v>
          </cell>
          <cell r="D2074">
            <v>12.55</v>
          </cell>
        </row>
        <row r="2075">
          <cell r="A2075">
            <v>21127</v>
          </cell>
          <cell r="B2075" t="str">
            <v xml:space="preserve">FITA ISOLANTE ADESIVA ANTICHAMA, USO ATE 750 V, EM ROLO DE 19 MM X 5 M                                                                                                                                                                                                                                                                                                                                                                                                                                    </v>
          </cell>
          <cell r="C2075" t="str">
            <v xml:space="preserve">UN    </v>
          </cell>
          <cell r="D2075">
            <v>4.74</v>
          </cell>
        </row>
        <row r="2076">
          <cell r="A2076">
            <v>404</v>
          </cell>
          <cell r="B2076" t="str">
            <v xml:space="preserve">FITA ISOLANTE DE BORRACHA AUTOFUSAO, USO ATE 69 KV (ALTA TENSAO)                                                                                                                                                                                                                                                                                                                                                                                                                                          </v>
          </cell>
          <cell r="C2076" t="str">
            <v xml:space="preserve">M     </v>
          </cell>
          <cell r="D2076">
            <v>1.71</v>
          </cell>
        </row>
        <row r="2077">
          <cell r="A2077">
            <v>14151</v>
          </cell>
          <cell r="B2077" t="str">
            <v xml:space="preserve">FITA METALICA GRAVADA, L = 17 MM, ROLO DE 25 M, CARGA RECOMENDADA = *120* KGF                                                                                                                                                                                                                                                                                                                                                                                                                             </v>
          </cell>
          <cell r="C2077" t="str">
            <v xml:space="preserve">UN    </v>
          </cell>
          <cell r="D2077">
            <v>49.09</v>
          </cell>
        </row>
        <row r="2078">
          <cell r="A2078">
            <v>14153</v>
          </cell>
          <cell r="B2078" t="str">
            <v xml:space="preserve">FITA METALICA PERFURADA, L = *18* MM, ROLO DE 30 M, CARGA RECOMENDADA = *30* KGF                                                                                                                                                                                                                                                                                                                                                                                                                          </v>
          </cell>
          <cell r="C2078" t="str">
            <v xml:space="preserve">UN    </v>
          </cell>
          <cell r="D2078">
            <v>55.49</v>
          </cell>
        </row>
        <row r="2079">
          <cell r="A2079">
            <v>14152</v>
          </cell>
          <cell r="B2079" t="str">
            <v xml:space="preserve">FITA METALICA PERFURADA, L = 17 MM, ROLO DE 30 M, CARGA RECOMENDADA = *19* KGF                                                                                                                                                                                                                                                                                                                                                                                                                            </v>
          </cell>
          <cell r="C2079" t="str">
            <v xml:space="preserve">UN    </v>
          </cell>
          <cell r="D2079">
            <v>42.6</v>
          </cell>
        </row>
        <row r="2080">
          <cell r="A2080">
            <v>14154</v>
          </cell>
          <cell r="B2080" t="str">
            <v xml:space="preserve">FITA METALICA PERFURADA, L = 25 MM, ROLO DE 30 M, CARGA RECOMENDADA = *222,5* KGF                                                                                                                                                                                                                                                                                                                                                                                                                         </v>
          </cell>
          <cell r="C2080" t="str">
            <v xml:space="preserve">UN    </v>
          </cell>
          <cell r="D2080">
            <v>149.1</v>
          </cell>
        </row>
        <row r="2081">
          <cell r="A2081">
            <v>3146</v>
          </cell>
          <cell r="B2081" t="str">
            <v xml:space="preserve">FITA VEDA ROSCA EM ROLOS DE 18 MM X 10 M (L X C)                                                                                                                                                                                                                                                                                                                                                                                                                                                          </v>
          </cell>
          <cell r="C2081" t="str">
            <v xml:space="preserve">UN    </v>
          </cell>
          <cell r="D2081">
            <v>4</v>
          </cell>
        </row>
        <row r="2082">
          <cell r="A2082">
            <v>3143</v>
          </cell>
          <cell r="B2082" t="str">
            <v xml:space="preserve">FITA VEDA ROSCA EM ROLOS DE 18 MM X 25 M (L X C)                                                                                                                                                                                                                                                                                                                                                                                                                                                          </v>
          </cell>
          <cell r="C2082" t="str">
            <v xml:space="preserve">UN    </v>
          </cell>
          <cell r="D2082">
            <v>9.1</v>
          </cell>
        </row>
        <row r="2083">
          <cell r="A2083">
            <v>3148</v>
          </cell>
          <cell r="B2083" t="str">
            <v xml:space="preserve">FITA VEDA ROSCA EM ROLOS DE 18 MM X 50 M (L X C)                                                                                                                                                                                                                                                                                                                                                                                                                                                          </v>
          </cell>
          <cell r="C2083" t="str">
            <v xml:space="preserve">UN    </v>
          </cell>
          <cell r="D2083">
            <v>14.75</v>
          </cell>
        </row>
        <row r="2084">
          <cell r="A2084">
            <v>4310</v>
          </cell>
          <cell r="B2084" t="str">
            <v xml:space="preserve">FIXADOR DE ABA AUTOTRAVANTE PARA TELHA DE FIBROCIMENTO, TIPO CANALETE 90 OU KALHETAO                                                                                                                                                                                                                                                                                                                                                                                                                      </v>
          </cell>
          <cell r="C2084" t="str">
            <v xml:space="preserve">UN    </v>
          </cell>
          <cell r="D2084">
            <v>2.25</v>
          </cell>
        </row>
        <row r="2085">
          <cell r="A2085">
            <v>4311</v>
          </cell>
          <cell r="B2085" t="str">
            <v xml:space="preserve">FIXADOR DE ABA SIMPLES PARA TELHA DE FIBROCIMENTO, TIPO CANALETA 49 OU KALHETA                                                                                                                                                                                                                                                                                                                                                                                                                            </v>
          </cell>
          <cell r="C2085" t="str">
            <v xml:space="preserve">UN    </v>
          </cell>
          <cell r="D2085">
            <v>1.58</v>
          </cell>
        </row>
        <row r="2086">
          <cell r="A2086">
            <v>4312</v>
          </cell>
          <cell r="B2086" t="str">
            <v xml:space="preserve">FIXADOR DE ABA SIMPLES PARA TELHA DE FIBROCIMENTO, TIPO CANALETA 90 OU KALHETAO                                                                                                                                                                                                                                                                                                                                                                                                                           </v>
          </cell>
          <cell r="C2086" t="str">
            <v xml:space="preserve">UN    </v>
          </cell>
          <cell r="D2086">
            <v>2.2200000000000002</v>
          </cell>
        </row>
        <row r="2087">
          <cell r="A2087">
            <v>13261</v>
          </cell>
          <cell r="B2087" t="str">
            <v xml:space="preserve">FLANELA *30 X 40* CM                                                                                                                                                                                                                                                                                                                                                                                                                                                                                      </v>
          </cell>
          <cell r="C2087" t="str">
            <v xml:space="preserve">UN    </v>
          </cell>
          <cell r="D2087">
            <v>3.06</v>
          </cell>
        </row>
        <row r="2088">
          <cell r="A2088">
            <v>3272</v>
          </cell>
          <cell r="B2088" t="str">
            <v xml:space="preserve">FLANGE SEXTAVADO DE FERRO GALVANIZADO, COM ROSCA BSP, DE 1 1/2"                                                                                                                                                                                                                                                                                                                                                                                                                                           </v>
          </cell>
          <cell r="C2088" t="str">
            <v xml:space="preserve">UN    </v>
          </cell>
          <cell r="D2088">
            <v>59.03</v>
          </cell>
        </row>
        <row r="2089">
          <cell r="A2089">
            <v>3265</v>
          </cell>
          <cell r="B2089" t="str">
            <v xml:space="preserve">FLANGE SEXTAVADO DE FERRO GALVANIZADO, COM ROSCA BSP, DE 1 1/4"                                                                                                                                                                                                                                                                                                                                                                                                                                           </v>
          </cell>
          <cell r="C2089" t="str">
            <v xml:space="preserve">UN    </v>
          </cell>
          <cell r="D2089">
            <v>46.9</v>
          </cell>
        </row>
        <row r="2090">
          <cell r="A2090">
            <v>3262</v>
          </cell>
          <cell r="B2090" t="str">
            <v xml:space="preserve">FLANGE SEXTAVADO DE FERRO GALVANIZADO, COM ROSCA BSP, DE 1/2"                                                                                                                                                                                                                                                                                                                                                                                                                                             </v>
          </cell>
          <cell r="C2090" t="str">
            <v xml:space="preserve">UN    </v>
          </cell>
          <cell r="D2090">
            <v>20.53</v>
          </cell>
        </row>
        <row r="2091">
          <cell r="A2091">
            <v>3264</v>
          </cell>
          <cell r="B2091" t="str">
            <v xml:space="preserve">FLANGE SEXTAVADO DE FERRO GALVANIZADO, COM ROSCA BSP, DE 1"                                                                                                                                                                                                                                                                                                                                                                                                                                               </v>
          </cell>
          <cell r="C2091" t="str">
            <v xml:space="preserve">UN    </v>
          </cell>
          <cell r="D2091">
            <v>33.72</v>
          </cell>
        </row>
        <row r="2092">
          <cell r="A2092">
            <v>3267</v>
          </cell>
          <cell r="B2092" t="str">
            <v xml:space="preserve">FLANGE SEXTAVADO DE FERRO GALVANIZADO, COM ROSCA BSP, DE 2 1/2"                                                                                                                                                                                                                                                                                                                                                                                                                                           </v>
          </cell>
          <cell r="C2092" t="str">
            <v xml:space="preserve">UN    </v>
          </cell>
          <cell r="D2092">
            <v>110.13</v>
          </cell>
        </row>
        <row r="2093">
          <cell r="A2093">
            <v>3266</v>
          </cell>
          <cell r="B2093" t="str">
            <v xml:space="preserve">FLANGE SEXTAVADO DE FERRO GALVANIZADO, COM ROSCA BSP, DE 2"                                                                                                                                                                                                                                                                                                                                                                                                                                               </v>
          </cell>
          <cell r="C2093" t="str">
            <v xml:space="preserve">UN    </v>
          </cell>
          <cell r="D2093">
            <v>70.069999999999993</v>
          </cell>
        </row>
        <row r="2094">
          <cell r="A2094">
            <v>3263</v>
          </cell>
          <cell r="B2094" t="str">
            <v xml:space="preserve">FLANGE SEXTAVADO DE FERRO GALVANIZADO, COM ROSCA BSP, DE 3/4"                                                                                                                                                                                                                                                                                                                                                                                                                                             </v>
          </cell>
          <cell r="C2094" t="str">
            <v xml:space="preserve">UN    </v>
          </cell>
          <cell r="D2094">
            <v>28.04</v>
          </cell>
        </row>
        <row r="2095">
          <cell r="A2095">
            <v>3268</v>
          </cell>
          <cell r="B2095" t="str">
            <v xml:space="preserve">FLANGE SEXTAVADO DE FERRO GALVANIZADO, COM ROSCA BSP, DE 3"                                                                                                                                                                                                                                                                                                                                                                                                                                               </v>
          </cell>
          <cell r="C2095" t="str">
            <v xml:space="preserve">UN    </v>
          </cell>
          <cell r="D2095">
            <v>148.9</v>
          </cell>
        </row>
        <row r="2096">
          <cell r="A2096">
            <v>3271</v>
          </cell>
          <cell r="B2096" t="str">
            <v xml:space="preserve">FLANGE SEXTAVADO DE FERRO GALVANIZADO, COM ROSCA BSP, DE 4"                                                                                                                                                                                                                                                                                                                                                                                                                                               </v>
          </cell>
          <cell r="C2096" t="str">
            <v xml:space="preserve">UN    </v>
          </cell>
          <cell r="D2096">
            <v>220.14</v>
          </cell>
        </row>
        <row r="2097">
          <cell r="A2097">
            <v>3270</v>
          </cell>
          <cell r="B2097" t="str">
            <v xml:space="preserve">FLANGE SEXTAVADO DE FERRO GALVANIZADO, COM ROSCA BSP, DE 6"                                                                                                                                                                                                                                                                                                                                                                                                                                               </v>
          </cell>
          <cell r="C2097" t="str">
            <v xml:space="preserve">UN    </v>
          </cell>
          <cell r="D2097">
            <v>369.85</v>
          </cell>
        </row>
        <row r="2098">
          <cell r="A2098">
            <v>3275</v>
          </cell>
          <cell r="B2098" t="str">
            <v xml:space="preserve">FORRO COMPOSTO POR PAINEIS DE LA DE VIDRO, REVESTIDOS EM PVC MICROPERFURADO, DE *1250 X 625* MM, ESPESSURA 15 MM (COM COLOCACAO)                                                                                                                                                                                                                                                                                                                                                                          </v>
          </cell>
          <cell r="C2098" t="str">
            <v xml:space="preserve">M2    </v>
          </cell>
          <cell r="D2098">
            <v>171.02</v>
          </cell>
        </row>
        <row r="2099">
          <cell r="A2099">
            <v>39512</v>
          </cell>
          <cell r="B2099" t="str">
            <v xml:space="preserve">FORRO DE FIBRA MINERAL EM PLACAS DE 1250 X 625 MM, E = 15 MM, BORDA RETA, COM PINTURA ANTIMOFO, APOIADO EM PERFIL DE ACO GALVANIZADO COM 24 MM DE BASE - INSTALADO                                                                                                                                                                                                                                                                                                                                        </v>
          </cell>
          <cell r="C2099" t="str">
            <v xml:space="preserve">M2    </v>
          </cell>
          <cell r="D2099">
            <v>93.3</v>
          </cell>
        </row>
        <row r="2100">
          <cell r="A2100">
            <v>39511</v>
          </cell>
          <cell r="B2100" t="str">
            <v xml:space="preserve">FORRO DE FIBRA MINERAL EM PLACAS DE 625 X 625 MM, E = 15 MM, BORDA RETA, COM PINTURA ANTIMOFO, APOIADO EM PERFIL DE ACO GALVANIZADO COM 24 MM DE BASE - INSTALADO                                                                                                                                                                                                                                                                                                                                         </v>
          </cell>
          <cell r="C2100" t="str">
            <v xml:space="preserve">M2    </v>
          </cell>
          <cell r="D2100">
            <v>101.77</v>
          </cell>
        </row>
        <row r="2101">
          <cell r="A2101">
            <v>39513</v>
          </cell>
          <cell r="B2101" t="str">
            <v xml:space="preserve">FORRO DE FIBRA MINERAL EM PLACAS DE 625 X 625 MM, E = 15/16 MM, BORDA REBAIXADA, COM PINTURA ANTIMOFO, APOIADO EM PERFIL DE ACO GALVANIZADO COM 24 MM DE BASE - INSTALADO                                                                                                                                                                                                                                                                                                                                 </v>
          </cell>
          <cell r="C2101" t="str">
            <v xml:space="preserve">M2    </v>
          </cell>
          <cell r="D2101">
            <v>109.15</v>
          </cell>
        </row>
        <row r="2102">
          <cell r="A2102">
            <v>3286</v>
          </cell>
          <cell r="B2102" t="str">
            <v xml:space="preserve">FORRO DE MADEIRA CEDRINHO OU EQUIVALENTE DA REGIAO, ENCAIXE MACHO/FEMEA COM FRISO, *10 X 1* CM (SEM COLOCACAO)                                                                                                                                                                                                                                                                                                                                                                                            </v>
          </cell>
          <cell r="C2102" t="str">
            <v xml:space="preserve">M2    </v>
          </cell>
          <cell r="D2102">
            <v>99.26</v>
          </cell>
        </row>
        <row r="2103">
          <cell r="A2103">
            <v>3287</v>
          </cell>
          <cell r="B2103" t="str">
            <v xml:space="preserve">FORRO DE MADEIRA CUMARU/IPE CHAMPANHE OU EQUIVALENTE DA REGIAO, ENCAIXE MACHO/FEMEA COM FRISO, *10 X 1* CM (SEM COLOCACAO)                                                                                                                                                                                                                                                                                                                                                                                </v>
          </cell>
          <cell r="C2103" t="str">
            <v xml:space="preserve">M2    </v>
          </cell>
          <cell r="D2103">
            <v>150</v>
          </cell>
        </row>
        <row r="2104">
          <cell r="A2104">
            <v>3283</v>
          </cell>
          <cell r="B2104" t="str">
            <v xml:space="preserve">FORRO DE MADEIRA PINUS OU EQUIVALENTE DA REGIAO, ENCAIXE MACHO/FEMEA COM FRISO, *10 X 1* CM (SEM COLOCACAO)                                                                                                                                                                                                                                                                                                                                                                                               </v>
          </cell>
          <cell r="C2104" t="str">
            <v xml:space="preserve">M2    </v>
          </cell>
          <cell r="D2104">
            <v>31.51</v>
          </cell>
        </row>
        <row r="2105">
          <cell r="A2105">
            <v>11587</v>
          </cell>
          <cell r="B2105" t="str">
            <v xml:space="preserve">FORRO DE PVC LISO, BRANCO, REGUA DE 10 CM, ESPESSURA DE 8 MM A 10 MM (COM COLOCACAO / SEM ESTRUTURA METALICA)                                                                                                                                                                                                                                                                                                                                                                                             </v>
          </cell>
          <cell r="C2105" t="str">
            <v xml:space="preserve">M2    </v>
          </cell>
          <cell r="D2105">
            <v>117.27</v>
          </cell>
        </row>
        <row r="2106">
          <cell r="A2106">
            <v>36225</v>
          </cell>
          <cell r="B2106" t="str">
            <v xml:space="preserve">FORRO DE PVC LISO, BRANCO, REGUA DE 20 CM, ESPESSURA DE 8 MM A 10 MM, COMPRIMENTO 6 M (SEM COLOCACAO)                                                                                                                                                                                                                                                                                                                                                                                                     </v>
          </cell>
          <cell r="C2106" t="str">
            <v xml:space="preserve">M2    </v>
          </cell>
          <cell r="D2106">
            <v>47.64</v>
          </cell>
        </row>
        <row r="2107">
          <cell r="A2107">
            <v>36230</v>
          </cell>
          <cell r="B2107" t="str">
            <v xml:space="preserve">FORRO DE PVC, FRISADO, BRANCO, REGUA DE 10 CM, ESPESSURA DE 8 MM A 10 MM E COMPRIMENTO 6 M (SEM COLOCACAO)                                                                                                                                                                                                                                                                                                                                                                                                </v>
          </cell>
          <cell r="C2107" t="str">
            <v xml:space="preserve">M2    </v>
          </cell>
          <cell r="D2107">
            <v>35</v>
          </cell>
        </row>
        <row r="2108">
          <cell r="A2108">
            <v>36238</v>
          </cell>
          <cell r="B2108" t="str">
            <v xml:space="preserve">FORRO DE PVC, FRISADO, BRANCO, REGUA DE 20 CM, ESPESSURA DE 8 MM A 10 MM E COMPRIMENTO 6 M (SEM COLOCACAO)                                                                                                                                                                                                                                                                                                                                                                                                </v>
          </cell>
          <cell r="C2108" t="str">
            <v xml:space="preserve">M2    </v>
          </cell>
          <cell r="D2108">
            <v>34.200000000000003</v>
          </cell>
        </row>
        <row r="2109">
          <cell r="A2109">
            <v>39363</v>
          </cell>
          <cell r="B2109" t="str">
            <v xml:space="preserve">FOSSA SEPTICA, SEM FILTRO, EM POLIETILENO DE ALTA DENSIDADE (PEAD), PARA 15 A 30 CONTRIBUINTES, CILINDRICA, COM TAMPA, CAPACIDADE APROXIMADA DE *5500* LITROS (NBR 7229)                                                                                                                                                                                                                                                                                                                                  </v>
          </cell>
          <cell r="C2109" t="str">
            <v xml:space="preserve">UN    </v>
          </cell>
          <cell r="D2109">
            <v>6155.95</v>
          </cell>
        </row>
        <row r="2110">
          <cell r="A2110">
            <v>39361</v>
          </cell>
          <cell r="B2110" t="str">
            <v xml:space="preserve">FOSSA SEPTICA, SEM FILTRO, EM POLIETILENO DE ALTA DENSIDADE (PEAD), PARA 4 A 7 CONTRIBUINTES, CILINDRICA, COM TAMPA, CAPACIDADE APROXIMADA DE *1100* LITROS (NBR 7229)                                                                                                                                                                                                                                                                                                                                    </v>
          </cell>
          <cell r="C2110" t="str">
            <v xml:space="preserve">UN    </v>
          </cell>
          <cell r="D2110">
            <v>1880.68</v>
          </cell>
        </row>
        <row r="2111">
          <cell r="A2111">
            <v>39362</v>
          </cell>
          <cell r="B2111" t="str">
            <v xml:space="preserve">FOSSA SEPTICA, SEM FILTRO, EM POLIETILENO DE ALTA DENSIDADE (PEAD), PARA 8 A 14 CONTRIBUINTES, CILINDRICA, COM TAMPA, CAPACIDADE APROXIMADA DE *3000* LITROS (NBR 7229)                                                                                                                                                                                                                                                                                                                                   </v>
          </cell>
          <cell r="C2111" t="str">
            <v xml:space="preserve">UN    </v>
          </cell>
          <cell r="D2111">
            <v>3322.33</v>
          </cell>
        </row>
        <row r="2112">
          <cell r="A2112">
            <v>39364</v>
          </cell>
          <cell r="B2112" t="str">
            <v xml:space="preserve">FOSSA SEPTICA,SEM FILTRO, EM POLIETILENO DE ALTA DENSIDADE (PEAD), PARA 40 A 52 CONTRIBUINTES, CILINDRICA, COM TAMPA, CAPACIDADE APROXIMADA DE *10000* LITROS (NBR 7229)                                                                                                                                                                                                                                                                                                                                  </v>
          </cell>
          <cell r="C2112" t="str">
            <v xml:space="preserve">UN    </v>
          </cell>
          <cell r="D2112">
            <v>12984.53</v>
          </cell>
        </row>
        <row r="2113">
          <cell r="A2113">
            <v>14576</v>
          </cell>
          <cell r="B2113" t="str">
            <v xml:space="preserve">FRESADORA DE ASFALTO A FRIO SOBRE ESTEIRAS, LARG. FRESAGEM 2,00 M, POT. 410 KW/550 HP                                                                                                                                                                                                                                                                                                                                                                                                                     </v>
          </cell>
          <cell r="C2113" t="str">
            <v xml:space="preserve">UN    </v>
          </cell>
          <cell r="D2113">
            <v>5349878.32</v>
          </cell>
        </row>
        <row r="2114">
          <cell r="A2114">
            <v>13877</v>
          </cell>
          <cell r="B2114" t="str">
            <v xml:space="preserve">FRESADORA DE ASFALTO A FRIO SOBRE RODAS, LARG. FRESAGEM 1,00 M, POT. 155 KW/208 HP                                                                                                                                                                                                                                                                                                                                                                                                                        </v>
          </cell>
          <cell r="C2114" t="str">
            <v xml:space="preserve">UN    </v>
          </cell>
          <cell r="D2114">
            <v>2290203.11</v>
          </cell>
        </row>
        <row r="2115">
          <cell r="A2115">
            <v>7307</v>
          </cell>
          <cell r="B2115" t="str">
            <v xml:space="preserve">FUNDO ANTICORROSIVO PARA METAIS FERROSOS (ZARCAO)                                                                                                                                                                                                                                                                                                                                                                                                                                                         </v>
          </cell>
          <cell r="C2115" t="str">
            <v xml:space="preserve">L     </v>
          </cell>
          <cell r="D2115">
            <v>39.200000000000003</v>
          </cell>
        </row>
        <row r="2116">
          <cell r="A2116">
            <v>38122</v>
          </cell>
          <cell r="B2116" t="str">
            <v xml:space="preserve">FUNDO PREPARADOR ACRILICO BASE AGUA                                                                                                                                                                                                                                                                                                                                                                                                                                                                       </v>
          </cell>
          <cell r="C2116" t="str">
            <v xml:space="preserve">L     </v>
          </cell>
          <cell r="D2116">
            <v>15.18</v>
          </cell>
        </row>
        <row r="2117">
          <cell r="A2117">
            <v>43653</v>
          </cell>
          <cell r="B2117" t="str">
            <v xml:space="preserve">FUNDO SINTETICO NIVELADOR BRANCO FOSCO PARA MADEIRA                                                                                                                                                                                                                                                                                                                                                                                                                                                       </v>
          </cell>
          <cell r="C2117" t="str">
            <v xml:space="preserve">L     </v>
          </cell>
          <cell r="D2117">
            <v>42.69</v>
          </cell>
        </row>
        <row r="2118">
          <cell r="A2118">
            <v>38633</v>
          </cell>
          <cell r="B2118" t="str">
            <v xml:space="preserve">FURO PARA TORNEIRA OU OUTROS ACESSORIOS  EM BANCADA DE MARMORE/ GRANITO OU OUTRO TIPO DE PEDRA NATURAL                                                                                                                                                                                                                                                                                                                                                                                                    </v>
          </cell>
          <cell r="C2118" t="str">
            <v xml:space="preserve">UN    </v>
          </cell>
          <cell r="D2118">
            <v>26.14</v>
          </cell>
        </row>
        <row r="2119">
          <cell r="A2119">
            <v>12344</v>
          </cell>
          <cell r="B2119" t="str">
            <v xml:space="preserve">FUSIVEL DIAZED 20 A TAMANHO DII, CAPACIDADE DE INTERRUPCAO DE 50 KA EM VCA E 8 KA EM VCC, TENSAO NOMIMNAL DE 500 V                                                                                                                                                                                                                                                                                                                                                                                        </v>
          </cell>
          <cell r="C2119" t="str">
            <v xml:space="preserve">UN    </v>
          </cell>
          <cell r="D2119">
            <v>4.34</v>
          </cell>
        </row>
        <row r="2120">
          <cell r="A2120">
            <v>12343</v>
          </cell>
          <cell r="B2120" t="str">
            <v xml:space="preserve">FUSIVEL DIAZED 35 A TAMANHO DIII, CAPACIDADE DE INTERRUPCAO DE 50 KA EM VCA E 8 KA EM VCC, TENSAO NOMIMNAL DE 500 V                                                                                                                                                                                                                                                                                                                                                                                       </v>
          </cell>
          <cell r="C2120" t="str">
            <v xml:space="preserve">UN    </v>
          </cell>
          <cell r="D2120">
            <v>6.72</v>
          </cell>
        </row>
        <row r="2121">
          <cell r="A2121">
            <v>3295</v>
          </cell>
          <cell r="B2121" t="str">
            <v xml:space="preserve">FUSIVEL NH *36* A 80 AMPERES, TAMANHO 00, CAPACIDADE DE INTERRUPCAO DE 120 KA, TENSAO NOMIMNAL DE 500 V                                                                                                                                                                                                                                                                                                                                                                                                   </v>
          </cell>
          <cell r="C2121" t="str">
            <v xml:space="preserve">UN    </v>
          </cell>
          <cell r="D2121">
            <v>23.48</v>
          </cell>
        </row>
        <row r="2122">
          <cell r="A2122">
            <v>3302</v>
          </cell>
          <cell r="B2122" t="str">
            <v xml:space="preserve">FUSIVEL NH 100 A TAMANHO 00, CAPACIDADE DE INTERRUPCAO DE 120 KA, TENSAO NOMIMNAL DE 500 V                                                                                                                                                                                                                                                                                                                                                                                                                </v>
          </cell>
          <cell r="C2122" t="str">
            <v xml:space="preserve">UN    </v>
          </cell>
          <cell r="D2122">
            <v>24.55</v>
          </cell>
        </row>
        <row r="2123">
          <cell r="A2123">
            <v>3297</v>
          </cell>
          <cell r="B2123" t="str">
            <v xml:space="preserve">FUSIVEL NH 125 A TAMANHO 00, CAPACIDADE DE INTERRUPCAO DE 120 KA, TENSAO NOMIMNAL DE 500 V                                                                                                                                                                                                                                                                                                                                                                                                                </v>
          </cell>
          <cell r="C2123" t="str">
            <v xml:space="preserve">UN    </v>
          </cell>
          <cell r="D2123">
            <v>26.21</v>
          </cell>
        </row>
        <row r="2124">
          <cell r="A2124">
            <v>3294</v>
          </cell>
          <cell r="B2124" t="str">
            <v xml:space="preserve">FUSIVEL NH 160 A TAMANHO 00, CAPACIDADE DE INTERRUPCAO DE 120 KA, TENSAO NOMIMNAL DE 500 V                                                                                                                                                                                                                                                                                                                                                                                                                </v>
          </cell>
          <cell r="C2124" t="str">
            <v xml:space="preserve">UN    </v>
          </cell>
          <cell r="D2124">
            <v>26.61</v>
          </cell>
        </row>
        <row r="2125">
          <cell r="A2125">
            <v>3292</v>
          </cell>
          <cell r="B2125" t="str">
            <v xml:space="preserve">FUSIVEL NH 20 A TAMANHO 000, CAPACIDADE DE INTERRUPCAO DE 120 KA, TENSAO NOMIMNAL DE 500 V                                                                                                                                                                                                                                                                                                                                                                                                                </v>
          </cell>
          <cell r="C2125" t="str">
            <v xml:space="preserve">UN    </v>
          </cell>
          <cell r="D2125">
            <v>25</v>
          </cell>
        </row>
        <row r="2126">
          <cell r="A2126">
            <v>3298</v>
          </cell>
          <cell r="B2126" t="str">
            <v xml:space="preserve">FUSIVEL NH 200 A 250 AMPERES, TAMANHO 1, CAPACIDADE DE INTERRUPCAO DE 120 KA, TENSAO NOMIMNAL DE 500 V                                                                                                                                                                                                                                                                                                                                                                                                    </v>
          </cell>
          <cell r="C2126" t="str">
            <v xml:space="preserve">UN    </v>
          </cell>
          <cell r="D2126">
            <v>58.59</v>
          </cell>
        </row>
        <row r="2127">
          <cell r="A2127">
            <v>11596</v>
          </cell>
          <cell r="B2127" t="str">
            <v xml:space="preserve">GABIAO  TIPO CAIXA, MALHA HEXAGONAL 8 X 10 CM (ZN/AL), FIO 2,7 MM, DIMENSOES 2,0 X 1,0 X 0,5 M (C X L X A)                                                                                                                                                                                                                                                                                                                                                                                                </v>
          </cell>
          <cell r="C2127" t="str">
            <v xml:space="preserve">UN    </v>
          </cell>
          <cell r="D2127">
            <v>556.86</v>
          </cell>
        </row>
        <row r="2128">
          <cell r="A2128">
            <v>34802</v>
          </cell>
          <cell r="B2128" t="str">
            <v xml:space="preserve">GABIAO MANTA (COLCHAO) MALHA HEXAGONAL 6 X 8 CM (ZN/AL REVESTIDO COM POLIMERO), DIMENSOES 4,0 X 2,0 X 0,17 M (C X L X A) FIO 2 MM                                                                                                                                                                                                                                                                                                                                                                         </v>
          </cell>
          <cell r="C2128" t="str">
            <v xml:space="preserve">UN    </v>
          </cell>
          <cell r="D2128">
            <v>1529.32</v>
          </cell>
        </row>
        <row r="2129">
          <cell r="A2129">
            <v>11588</v>
          </cell>
          <cell r="B2129" t="str">
            <v xml:space="preserve">GABIAO MANTA (COLCHAO) MALHA HEXAGONAL 6 X 8 CM (ZN/AL REVESTIDO COM POLIMERO), FIO 2 MM, DIMENSOES 4,0 X 2,0 X 0,23 M (C X L X A)                                                                                                                                                                                                                                                                                                                                                                        </v>
          </cell>
          <cell r="C2129" t="str">
            <v xml:space="preserve">UN    </v>
          </cell>
          <cell r="D2129">
            <v>1649.89</v>
          </cell>
        </row>
        <row r="2130">
          <cell r="A2130">
            <v>34383</v>
          </cell>
          <cell r="B2130" t="str">
            <v xml:space="preserve">GABIAO MANTA (COLCHAO) MALHA HEXAGONAL 6 X 8 CM (ZN/AL REVESTIDO COM POLIMERO), FIO 2 MM, DIMENSOES 4,0 X 2,0 X 0,3 M (C X L X A)                                                                                                                                                                                                                                                                                                                                                                         </v>
          </cell>
          <cell r="C2130" t="str">
            <v xml:space="preserve">UN    </v>
          </cell>
          <cell r="D2130">
            <v>1815</v>
          </cell>
        </row>
        <row r="2131">
          <cell r="A2131">
            <v>40451</v>
          </cell>
          <cell r="B2131" t="str">
            <v xml:space="preserve">GABIAO MANTA (COLCHAO) MALHA HEXAGONAL 6 X 8 CM (ZN/AL REVESTIDO COM POLIMERO), FIO 2,0 MM, DIMENSOES 5,0 X 2,0 X 0,17 M (C X L X A)                                                                                                                                                                                                                                                                                                                                                                      </v>
          </cell>
          <cell r="C2131" t="str">
            <v xml:space="preserve">M2    </v>
          </cell>
          <cell r="D2131">
            <v>146.71</v>
          </cell>
        </row>
        <row r="2132">
          <cell r="A2132">
            <v>40453</v>
          </cell>
          <cell r="B2132" t="str">
            <v xml:space="preserve">GABIAO MANTA (COLCHAO) MALHA HEXAGONAL 6 X 8 CM (ZN/AL REVESTIDO COM POLIMERO), FIO 2,0 MM, DIMENSOES 5,0 X 2,0 X 0,23 M (C X L X A)                                                                                                                                                                                                                                                                                                                                                                      </v>
          </cell>
          <cell r="C2132" t="str">
            <v xml:space="preserve">M2    </v>
          </cell>
          <cell r="D2132">
            <v>158.74</v>
          </cell>
        </row>
        <row r="2133">
          <cell r="A2133">
            <v>40452</v>
          </cell>
          <cell r="B2133" t="str">
            <v xml:space="preserve">GABIAO MANTA (COLCHAO) MALHA HEXAGONAL 6 X 8 CM (ZN/AL REVESTIDO COM POLIMERO), FIO 2,0 MM, DIMENSOES 5,0 X 2,0 X 0,30 M (C X L X A)                                                                                                                                                                                                                                                                                                                                                                      </v>
          </cell>
          <cell r="C2133" t="str">
            <v xml:space="preserve">M2    </v>
          </cell>
          <cell r="D2133">
            <v>174.12</v>
          </cell>
        </row>
        <row r="2134">
          <cell r="A2134">
            <v>11594</v>
          </cell>
          <cell r="B2134" t="str">
            <v xml:space="preserve">GABIAO SACO MALHA HEXAGONAL 8 X 10 CM (ZN/AL REVESTIDO COM POLIMERO),  FIO 2,4 MM, DIMENSOES 3,0 X 0,65 M                                                                                                                                                                                                                                                                                                                                                                                                 </v>
          </cell>
          <cell r="C2134" t="str">
            <v xml:space="preserve">UN    </v>
          </cell>
          <cell r="D2134">
            <v>525.87</v>
          </cell>
        </row>
        <row r="2135">
          <cell r="A2135">
            <v>3311</v>
          </cell>
          <cell r="B2135" t="str">
            <v xml:space="preserve">GABIAO SACO MALHA HEXAGONAL 8 X 10 CM (ZN/AL REVESTIDO COM POLIMERO), FIO 2,4 MM, H = 0,65 M                                                                                                                                                                                                                                                                                                                                                                                                              </v>
          </cell>
          <cell r="C2135" t="str">
            <v xml:space="preserve">M3    </v>
          </cell>
          <cell r="D2135">
            <v>525.87</v>
          </cell>
        </row>
        <row r="2136">
          <cell r="A2136">
            <v>11599</v>
          </cell>
          <cell r="B2136" t="str">
            <v xml:space="preserve">GABIAO SACO MALHA HEXAGONAL 8 X 10 CM (ZN/AL), FIO 2,7 MM, DIMENSOES 4,0 X 0,65 M                                                                                                                                                                                                                                                                                                                                                                                                                         </v>
          </cell>
          <cell r="C2136" t="str">
            <v xml:space="preserve">UN    </v>
          </cell>
          <cell r="D2136">
            <v>699.34</v>
          </cell>
        </row>
        <row r="2137">
          <cell r="A2137">
            <v>11593</v>
          </cell>
          <cell r="B2137" t="str">
            <v xml:space="preserve">GABIAO TIPO CAIXA MALHA HEXAGONAL 8 X 10 CM (ZN/AL REVESTIDO COM POLIMERO),  FIO 2,4 MM, DIMENSOES 2,0 X 1,0 X 1,0 M (C X L X A)                                                                                                                                                                                                                                                                                                                                                                          </v>
          </cell>
          <cell r="C2137" t="str">
            <v xml:space="preserve">UN    </v>
          </cell>
          <cell r="D2137">
            <v>980.44</v>
          </cell>
        </row>
        <row r="2138">
          <cell r="A2138">
            <v>3314</v>
          </cell>
          <cell r="B2138" t="str">
            <v xml:space="preserve">GABIAO TIPO CAIXA MALHA HEXAGONAL 8 X 10 CM (ZN/AL REVESTIDO COM POLIMERO),  FIO 2,4 MM, H = 0,50 M                                                                                                                                                                                                                                                                                                                                                                                                       </v>
          </cell>
          <cell r="C2138" t="str">
            <v xml:space="preserve">M3    </v>
          </cell>
          <cell r="D2138">
            <v>701.21</v>
          </cell>
        </row>
        <row r="2139">
          <cell r="A2139">
            <v>11597</v>
          </cell>
          <cell r="B2139" t="str">
            <v xml:space="preserve">GABIAO TIPO CAIXA MALHA HEXAGONAL 8 X 10 CM (ZN/AL), FIO 2,7 MM, DIMENSOES 2,0 X 1,0 X 1,0 M (C X L X A)                                                                                                                                                                                                                                                                                                                                                                                                  </v>
          </cell>
          <cell r="C2139" t="str">
            <v xml:space="preserve">UN    </v>
          </cell>
          <cell r="D2139">
            <v>815.42</v>
          </cell>
        </row>
        <row r="2140">
          <cell r="A2140">
            <v>3309</v>
          </cell>
          <cell r="B2140" t="str">
            <v xml:space="preserve">GABIAO TIPO CAIXA MALHA HEXAGONAL 8 X 10 CM (ZN/AL), FIO 2,7 MM, H = 0,50 M                                                                                                                                                                                                                                                                                                                                                                                                                               </v>
          </cell>
          <cell r="C2140" t="str">
            <v xml:space="preserve">M3    </v>
          </cell>
          <cell r="D2140">
            <v>556.86</v>
          </cell>
        </row>
        <row r="2141">
          <cell r="A2141">
            <v>34612</v>
          </cell>
          <cell r="B2141" t="str">
            <v xml:space="preserve">GABIAO TIPO CAIXA PARA SOLO REFORCADO, MALHA HEXAGONAL DE DUPLA TORCAO 8 X 10 CM (ZN/AL REVESTIDO COM POLIMERO), FIO 2,7 MM, DIMENSOES 2,0 X 1,0 X 0,5 M, COM CAUDA DE 3,0 M                                                                                                                                                                                                                                                                                                                              </v>
          </cell>
          <cell r="C2141" t="str">
            <v xml:space="preserve">UN    </v>
          </cell>
          <cell r="D2141">
            <v>1008.53</v>
          </cell>
        </row>
        <row r="2142">
          <cell r="A2142">
            <v>34635</v>
          </cell>
          <cell r="B2142" t="str">
            <v xml:space="preserve">GABIAO TIPO CAIXA PARA SOLO REFORCADO, MALHA HEXAGONAL DE DUPLA TORCAO 8 X 10 CM (ZN/AL REVESTIDO COM POLIMERO), FIO 2,7 MM, DIMENSOES 2,0 X 1,0 X 1,0 M, COM CAUDA DE 3,0 M                                                                                                                                                                                                                                                                                                                              </v>
          </cell>
          <cell r="C2142" t="str">
            <v xml:space="preserve">UN    </v>
          </cell>
          <cell r="D2142">
            <v>1296.93</v>
          </cell>
        </row>
        <row r="2143">
          <cell r="A2143">
            <v>34633</v>
          </cell>
          <cell r="B2143" t="str">
            <v xml:space="preserve">GABIAO TIPO CAIXA PARA SOLO REFORCADO, MALHA HEXAGONAL DE DUPLA TORCAO 8 X 10 CM (ZN/AL REVESTIDO COM POLIMERO), FIO 2,7 MM, DIMENSOES 2,0 X 1,0 X 1,0 M, COM CAUDA DE 4,0 M                                                                                                                                                                                                                                                                                                                              </v>
          </cell>
          <cell r="C2143" t="str">
            <v xml:space="preserve">UN    </v>
          </cell>
          <cell r="D2143">
            <v>1429.56</v>
          </cell>
        </row>
        <row r="2144">
          <cell r="A2144">
            <v>40440</v>
          </cell>
          <cell r="B2144" t="str">
            <v xml:space="preserve">GABIAO TIPO CAIXA PARA SOLO REFORCADO, MALHA HEXAGONAL 8 X 10 CM (ZN/AL REVESTIDO COM POLIMERO), FIO 2,7 MM, DIMENSOES 2,0 X 1,0 X 0,5 M, COM CAUDA DE 4,0 M                                                                                                                                                                                                                                                                                                                                              </v>
          </cell>
          <cell r="C2144" t="str">
            <v xml:space="preserve">M3    </v>
          </cell>
          <cell r="D2144">
            <v>730.38</v>
          </cell>
        </row>
        <row r="2145">
          <cell r="A2145">
            <v>40441</v>
          </cell>
          <cell r="B2145" t="str">
            <v xml:space="preserve">GABIAO TIPO CAIXA PARA SOLO REFORCADO, MALHA HEXAGONAL 8 X 10 CM (ZN/AL REVESTIDO COM POLIMERO), FIO 2,7 MM, DIMENSOES 2,0 X 1,0 X 1,0 M, COM CAUDA DE 4,0 M                                                                                                                                                                                                                                                                                                                                              </v>
          </cell>
          <cell r="C2145" t="str">
            <v xml:space="preserve">M3    </v>
          </cell>
          <cell r="D2145">
            <v>466.31</v>
          </cell>
        </row>
        <row r="2146">
          <cell r="A2146">
            <v>40449</v>
          </cell>
          <cell r="B2146" t="str">
            <v xml:space="preserve">GABIAO TIPO CAIXA TRAPEZOIDAL, MALHA HEXAGONAL 10 X 12 CM (ZN/AL REVESTIDO COM POLIMERO) FIO 2,7 MM, FACE COM 65 GRAUS, COM GEOSSINTETICO, DIMENSOES 2,0 X 1,5 X 1,0 M (C X L X A)                                                                                                                                                                                                                                                                                                                        </v>
          </cell>
          <cell r="C2146" t="str">
            <v xml:space="preserve">M3    </v>
          </cell>
          <cell r="D2146">
            <v>392.01</v>
          </cell>
        </row>
        <row r="2147">
          <cell r="A2147">
            <v>34800</v>
          </cell>
          <cell r="B2147" t="str">
            <v xml:space="preserve">GABIAO TIPO CAIXA, MALHA HEXAGONAL 8 X 10 CM (ZN/AL REVESTIDO COM POLIMERO), FIO DE 2,4 MM, DIMENSOES 2,0 x 1,0 x 1,0 M (C X L X A)                                                                                                                                                                                                                                                                                                                                                                       </v>
          </cell>
          <cell r="C2147" t="str">
            <v xml:space="preserve">M3    </v>
          </cell>
          <cell r="D2147">
            <v>490.21</v>
          </cell>
        </row>
        <row r="2148">
          <cell r="A2148">
            <v>11592</v>
          </cell>
          <cell r="B2148" t="str">
            <v xml:space="preserve">GABIAO TIPO CAIXA, MALHA HEXAGONAL 8 X 10 CM (ZN/AL REVESTIDO COM POLIMERO), FIO 2,4 MM, DIMENSOES 2,0 X 1,0 X 0,5 M (C X L X A)                                                                                                                                                                                                                                                                                                                                                                          </v>
          </cell>
          <cell r="C2148" t="str">
            <v xml:space="preserve">UN    </v>
          </cell>
          <cell r="D2148">
            <v>701.21</v>
          </cell>
        </row>
        <row r="2149">
          <cell r="A2149">
            <v>40438</v>
          </cell>
          <cell r="B2149" t="str">
            <v xml:space="preserve">GABIAO TIPO CAIXA, MALHA HEXAGONAL 8 X 10 CM (ZN/AL), FIO DE 2,7 MM, DIMENSOES 2,0 X 1,0 X 1,0 M (C X L X A)                                                                                                                                                                                                                                                                                                                                                                                              </v>
          </cell>
          <cell r="C2149" t="str">
            <v xml:space="preserve">M3    </v>
          </cell>
          <cell r="D2149">
            <v>326.58999999999997</v>
          </cell>
        </row>
        <row r="2150">
          <cell r="A2150">
            <v>40436</v>
          </cell>
          <cell r="B2150" t="str">
            <v xml:space="preserve">GABIAO TIPO CAIXA, MALHA HEXAGONAL 8 X 10 CM (ZN/AL), FIO DE 2,7 MM, DIMENSOES 5,0 X 1,0 X 1,0 M (C X L X A)                                                                                                                                                                                                                                                                                                                                                                                              </v>
          </cell>
          <cell r="C2150" t="str">
            <v xml:space="preserve">M3    </v>
          </cell>
          <cell r="D2150">
            <v>407.23</v>
          </cell>
        </row>
        <row r="2151">
          <cell r="A2151">
            <v>4315</v>
          </cell>
          <cell r="B2151" t="str">
            <v xml:space="preserve">GANCHO CHATO EM FERRO GALVANIZADO,  L = 110 MM, RECOBRIMENTO = 100MM, SECAO 1/8 X 1/2" (3 MM X 12 MM), PARA FIXAR TELHA DE FIBROCIMENTO ONDULADA                                                                                                                                                                                                                                                                                                                                                          </v>
          </cell>
          <cell r="C2151" t="str">
            <v xml:space="preserve">UN    </v>
          </cell>
          <cell r="D2151">
            <v>1.63</v>
          </cell>
        </row>
        <row r="2152">
          <cell r="A2152">
            <v>402</v>
          </cell>
          <cell r="B2152" t="str">
            <v xml:space="preserve">GANCHO OLHAL EM ACO GALVANIZADO, ESPESSURA 16MM, ABERTURA 21MM                                                                                                                                                                                                                                                                                                                                                                                                                                            </v>
          </cell>
          <cell r="C2152" t="str">
            <v xml:space="preserve">UN    </v>
          </cell>
          <cell r="D2152">
            <v>9.49</v>
          </cell>
        </row>
        <row r="2153">
          <cell r="A2153">
            <v>4226</v>
          </cell>
          <cell r="B2153" t="str">
            <v xml:space="preserve">GAS DE COZINHA - GLP                                                                                                                                                                                                                                                                                                                                                                                                                                                                                      </v>
          </cell>
          <cell r="C2153" t="str">
            <v xml:space="preserve">KG    </v>
          </cell>
          <cell r="D2153">
            <v>7.51</v>
          </cell>
        </row>
        <row r="2154">
          <cell r="A2154">
            <v>4222</v>
          </cell>
          <cell r="B2154" t="str">
            <v xml:space="preserve">GASOLINA COMUM                                                                                                                                                                                                                                                                                                                                                                                                                                                                                            </v>
          </cell>
          <cell r="C2154" t="str">
            <v xml:space="preserve">L     </v>
          </cell>
          <cell r="D2154">
            <v>5.77</v>
          </cell>
        </row>
        <row r="2155">
          <cell r="A2155">
            <v>34804</v>
          </cell>
          <cell r="B2155" t="str">
            <v xml:space="preserve">GEOGRELHA TECIDA COM FILAMENTOS DE POLIESTER + PVC, RESISTENCIA LONGITUDINAL: 90 KN/M, RESISTENCIA TRANSVERSAL: 30 KN/M, ALONGAMENTO = 12 POR CENTO                                                                                                                                                                                                                                                                                                                                                       </v>
          </cell>
          <cell r="C2155" t="str">
            <v xml:space="preserve">M2    </v>
          </cell>
          <cell r="D2155">
            <v>59.2</v>
          </cell>
        </row>
        <row r="2156">
          <cell r="A2156">
            <v>4013</v>
          </cell>
          <cell r="B2156" t="str">
            <v xml:space="preserve">GEOTEXTIL NAO TECIDO AGULHADO DE FILAMENTOS CONTINUOS 100% POLIESTER, RESITENCIA A TRACAO = 09 KN/M                                                                                                                                                                                                                                                                                                                                                                                                       </v>
          </cell>
          <cell r="C2156" t="str">
            <v xml:space="preserve">M2    </v>
          </cell>
          <cell r="D2156">
            <v>7.52</v>
          </cell>
        </row>
        <row r="2157">
          <cell r="A2157">
            <v>4011</v>
          </cell>
          <cell r="B2157" t="str">
            <v xml:space="preserve">GEOTEXTIL NAO TECIDO AGULHADO DE FILAMENTOS CONTINUOS 100% POLIESTER, RESITENCIA A TRACAO = 10 KN/M                                                                                                                                                                                                                                                                                                                                                                                                       </v>
          </cell>
          <cell r="C2157" t="str">
            <v xml:space="preserve">M2    </v>
          </cell>
          <cell r="D2157">
            <v>8.4</v>
          </cell>
        </row>
        <row r="2158">
          <cell r="A2158">
            <v>4021</v>
          </cell>
          <cell r="B2158" t="str">
            <v xml:space="preserve">GEOTEXTIL NAO TECIDO AGULHADO DE FILAMENTOS CONTINUOS 100% POLIESTER, RESITENCIA A TRACAO = 14 KN/M                                                                                                                                                                                                                                                                                                                                                                                                       </v>
          </cell>
          <cell r="C2158" t="str">
            <v xml:space="preserve">M2    </v>
          </cell>
          <cell r="D2158">
            <v>10.48</v>
          </cell>
        </row>
        <row r="2159">
          <cell r="A2159">
            <v>4019</v>
          </cell>
          <cell r="B2159" t="str">
            <v xml:space="preserve">GEOTEXTIL NAO TECIDO AGULHADO DE FILAMENTOS CONTINUOS 100% POLIESTER, RESITENCIA A TRACAO = 16 KN/M                                                                                                                                                                                                                                                                                                                                                                                                       </v>
          </cell>
          <cell r="C2159" t="str">
            <v xml:space="preserve">M2    </v>
          </cell>
          <cell r="D2159">
            <v>12.58</v>
          </cell>
        </row>
        <row r="2160">
          <cell r="A2160">
            <v>4012</v>
          </cell>
          <cell r="B2160" t="str">
            <v xml:space="preserve">GEOTEXTIL NAO TECIDO AGULHADO DE FILAMENTOS CONTINUOS 100% POLIESTER, RESITENCIA A TRACAO = 21 KN/M                                                                                                                                                                                                                                                                                                                                                                                                       </v>
          </cell>
          <cell r="C2160" t="str">
            <v xml:space="preserve">M2    </v>
          </cell>
          <cell r="D2160">
            <v>16.86</v>
          </cell>
        </row>
        <row r="2161">
          <cell r="A2161">
            <v>4020</v>
          </cell>
          <cell r="B2161" t="str">
            <v xml:space="preserve">GEOTEXTIL NAO TECIDO AGULHADO DE FILAMENTOS CONTINUOS 100% POLIESTER, RESITENCIA A TRACAO = 26 KN/M                                                                                                                                                                                                                                                                                                                                                                                                       </v>
          </cell>
          <cell r="C2161" t="str">
            <v xml:space="preserve">M2    </v>
          </cell>
          <cell r="D2161">
            <v>21.11</v>
          </cell>
        </row>
        <row r="2162">
          <cell r="A2162">
            <v>4018</v>
          </cell>
          <cell r="B2162" t="str">
            <v xml:space="preserve">GEOTEXTIL NAO TECIDO AGULHADO DE FILAMENTOS CONTINUOS 100% POLIESTER, RESITENCIA A TRACAO = 31 KN/M                                                                                                                                                                                                                                                                                                                                                                                                       </v>
          </cell>
          <cell r="C2162" t="str">
            <v xml:space="preserve">M2    </v>
          </cell>
          <cell r="D2162">
            <v>25.29</v>
          </cell>
        </row>
        <row r="2163">
          <cell r="A2163">
            <v>36498</v>
          </cell>
          <cell r="B2163" t="str">
            <v xml:space="preserve">GERADOR PORTATIL MONOFASICO, POTENCIA 5500 VA, MOTOR A GASOLINA, POTENCIA DO MOTOR 13 CV                                                                                                                                                                                                                                                                                                                                                                                                                  </v>
          </cell>
          <cell r="C2163" t="str">
            <v xml:space="preserve">UN    </v>
          </cell>
          <cell r="D2163">
            <v>6774.18</v>
          </cell>
        </row>
        <row r="2164">
          <cell r="A2164">
            <v>12872</v>
          </cell>
          <cell r="B2164" t="str">
            <v xml:space="preserve">GESSEIRO (HORISTA)                                                                                                                                                                                                                                                                                                                                                                                                                                                                                        </v>
          </cell>
          <cell r="C2164" t="str">
            <v xml:space="preserve">H     </v>
          </cell>
          <cell r="D2164">
            <v>21.08</v>
          </cell>
        </row>
        <row r="2165">
          <cell r="A2165">
            <v>41075</v>
          </cell>
          <cell r="B2165" t="str">
            <v xml:space="preserve">GESSEIRO (MENSALISTA)                                                                                                                                                                                                                                                                                                                                                                                                                                                                                     </v>
          </cell>
          <cell r="C2165" t="str">
            <v xml:space="preserve">MES   </v>
          </cell>
          <cell r="D2165">
            <v>3689.59</v>
          </cell>
        </row>
        <row r="2166">
          <cell r="A2166">
            <v>44324</v>
          </cell>
          <cell r="B2166" t="str">
            <v xml:space="preserve">GESSO COLA, EM PO, PARA FIXACAO DE MOLDURAS, SANCAS E BLOCOS DE GESSO                                                                                                                                                                                                                                                                                                                                                                                                                                     </v>
          </cell>
          <cell r="C2166" t="str">
            <v xml:space="preserve">KG    </v>
          </cell>
          <cell r="D2166">
            <v>2.75</v>
          </cell>
        </row>
        <row r="2167">
          <cell r="A2167">
            <v>3315</v>
          </cell>
          <cell r="B2167" t="str">
            <v xml:space="preserve">GESSO EM PO PARA REVESTIMENTOS/MOLDURAS/SANCAS E USO GERAL                                                                                                                                                                                                                                                                                                                                                                                                                                                </v>
          </cell>
          <cell r="C2167" t="str">
            <v xml:space="preserve">KG    </v>
          </cell>
          <cell r="D2167">
            <v>0.79</v>
          </cell>
        </row>
        <row r="2168">
          <cell r="A2168">
            <v>36870</v>
          </cell>
          <cell r="B2168" t="str">
            <v xml:space="preserve">GESSO PROJETADO                                                                                                                                                                                                                                                                                                                                                                                                                                                                                           </v>
          </cell>
          <cell r="C2168" t="str">
            <v xml:space="preserve">KG    </v>
          </cell>
          <cell r="D2168">
            <v>0.61</v>
          </cell>
        </row>
        <row r="2169">
          <cell r="A2169">
            <v>5092</v>
          </cell>
          <cell r="B2169" t="str">
            <v xml:space="preserve">GONZO DE EMBUTIR, EM LATAO / ZAMAC, *20 X 48* MM, PARA JANELA BASCULANTE / PIVOTANTE, JOGO COM 4 PECAS (PAR)  - INCLUI PARAFUSOS                                                                                                                                                                                                                                                                                                                                                                          </v>
          </cell>
          <cell r="C2169" t="str">
            <v xml:space="preserve">PAR   </v>
          </cell>
          <cell r="D2169">
            <v>17.48</v>
          </cell>
        </row>
        <row r="2170">
          <cell r="A2170">
            <v>11462</v>
          </cell>
          <cell r="B2170" t="str">
            <v xml:space="preserve">GONZO DE SOBREPOR, EM LATAO / ZAMAC, PARA JANELA PIVOTANTE - INCLUI PARAFUSOS                                                                                                                                                                                                                                                                                                                                                                                                                             </v>
          </cell>
          <cell r="C2170" t="str">
            <v xml:space="preserve">PAR   </v>
          </cell>
          <cell r="D2170">
            <v>17.87</v>
          </cell>
        </row>
        <row r="2171">
          <cell r="A2171">
            <v>36529</v>
          </cell>
          <cell r="B2171" t="str">
            <v xml:space="preserve">GRADE DE DISCOS COM CONTROLE REMOTO, REBOCAVEL, COM 24 DISCOS 24" X 6 MM, COM PNEUS PARA TRANSPORTE                                                                                                                                                                                                                                                                                                                                                                                                       </v>
          </cell>
          <cell r="C2171" t="str">
            <v xml:space="preserve">UN    </v>
          </cell>
          <cell r="D2171">
            <v>65051.02</v>
          </cell>
        </row>
        <row r="2172">
          <cell r="A2172">
            <v>3318</v>
          </cell>
          <cell r="B2172" t="str">
            <v xml:space="preserve">GRADE DE DISCOS MECANICA 20X24" COM 20 DISCOS 24" X 6MM  COM PNEUS PARA TRANSPORTE                                                                                                                                                                                                                                                                                                                                                                                                                        </v>
          </cell>
          <cell r="C2172" t="str">
            <v xml:space="preserve">UN    </v>
          </cell>
          <cell r="D2172">
            <v>51000</v>
          </cell>
        </row>
        <row r="2173">
          <cell r="A2173">
            <v>3324</v>
          </cell>
          <cell r="B2173" t="str">
            <v xml:space="preserve">GRAMA BATATAIS EM PLACAS, SEM PLANTIO                                                                                                                                                                                                                                                                                                                                                                                                                                                                     </v>
          </cell>
          <cell r="C2173" t="str">
            <v xml:space="preserve">M2    </v>
          </cell>
          <cell r="D2173">
            <v>6.07</v>
          </cell>
        </row>
        <row r="2174">
          <cell r="A2174">
            <v>3322</v>
          </cell>
          <cell r="B2174" t="str">
            <v xml:space="preserve">GRAMA ESMERALDA OU SAO CARLOS OU CURITIBANA, EM PLACAS, SEM PLANTIO                                                                                                                                                                                                                                                                                                                                                                                                                                       </v>
          </cell>
          <cell r="C2174" t="str">
            <v xml:space="preserve">M2    </v>
          </cell>
          <cell r="D2174">
            <v>8.5</v>
          </cell>
        </row>
        <row r="2175">
          <cell r="A2175">
            <v>5076</v>
          </cell>
          <cell r="B2175" t="str">
            <v xml:space="preserve">GRAMPO DE ACO POLIDO 1 " X 9                                                                                                                                                                                                                                                                                                                                                                                                                                                                              </v>
          </cell>
          <cell r="C2175" t="str">
            <v xml:space="preserve">KG    </v>
          </cell>
          <cell r="D2175">
            <v>15.41</v>
          </cell>
        </row>
        <row r="2176">
          <cell r="A2176">
            <v>5077</v>
          </cell>
          <cell r="B2176" t="str">
            <v xml:space="preserve">GRAMPO DE ACO POLIDO 7/8 " X 9                                                                                                                                                                                                                                                                                                                                                                                                                                                                            </v>
          </cell>
          <cell r="C2176" t="str">
            <v xml:space="preserve">KG    </v>
          </cell>
          <cell r="D2176">
            <v>17.03</v>
          </cell>
        </row>
        <row r="2177">
          <cell r="A2177">
            <v>11837</v>
          </cell>
          <cell r="B2177" t="str">
            <v xml:space="preserve">GRAMPO LINHA VIVA DE LATAO ESTANHADO, DIAMETRO DO CONDUTOR PRINCIPAL DE 10 A 120 MM2, DIAMETRO DA DERIVACAO DE 10 A 70 MM2                                                                                                                                                                                                                                                                                                                                                                                </v>
          </cell>
          <cell r="C2177" t="str">
            <v xml:space="preserve">UN    </v>
          </cell>
          <cell r="D2177">
            <v>72.989999999999995</v>
          </cell>
        </row>
        <row r="2178">
          <cell r="A2178">
            <v>38055</v>
          </cell>
          <cell r="B2178" t="str">
            <v xml:space="preserve">GRAMPO METALICO TIPO OLHAL PARA HASTE DE ATERRAMENTO DE 1/2'', CONDUTOR DE *10* A 50 MM2                                                                                                                                                                                                                                                                                                                                                                                                                  </v>
          </cell>
          <cell r="C2178" t="str">
            <v xml:space="preserve">UN    </v>
          </cell>
          <cell r="D2178">
            <v>6.62</v>
          </cell>
        </row>
        <row r="2179">
          <cell r="A2179">
            <v>415</v>
          </cell>
          <cell r="B2179" t="str">
            <v xml:space="preserve">GRAMPO METALICO TIPO OLHAL PARA HASTE DE ATERRAMENTO DE 1'', CONDUTOR DE *10* A 50 MM2                                                                                                                                                                                                                                                                                                                                                                                                                    </v>
          </cell>
          <cell r="C2179" t="str">
            <v xml:space="preserve">UN    </v>
          </cell>
          <cell r="D2179">
            <v>29.93</v>
          </cell>
        </row>
        <row r="2180">
          <cell r="A2180">
            <v>416</v>
          </cell>
          <cell r="B2180" t="str">
            <v xml:space="preserve">GRAMPO METALICO TIPO OLHAL PARA HASTE DE ATERRAMENTO DE 3/4'', CONDUTOR DE *10* A 50 MM2                                                                                                                                                                                                                                                                                                                                                                                                                  </v>
          </cell>
          <cell r="C2180" t="str">
            <v xml:space="preserve">UN    </v>
          </cell>
          <cell r="D2180">
            <v>10.95</v>
          </cell>
        </row>
        <row r="2181">
          <cell r="A2181">
            <v>425</v>
          </cell>
          <cell r="B2181" t="str">
            <v xml:space="preserve">GRAMPO METALICO TIPO OLHAL PARA HASTE DE ATERRAMENTO DE 5/8'', CONDUTOR DE *10* A 50 MM2                                                                                                                                                                                                                                                                                                                                                                                                                  </v>
          </cell>
          <cell r="C2181" t="str">
            <v xml:space="preserve">UN    </v>
          </cell>
          <cell r="D2181">
            <v>6.79</v>
          </cell>
        </row>
        <row r="2182">
          <cell r="A2182">
            <v>426</v>
          </cell>
          <cell r="B2182" t="str">
            <v xml:space="preserve">GRAMPO METALICO TIPO U PARA HASTE DE ATERRAMENTO DE ATE 3/4'', CONDUTOR DE 10 A 25 MM2                                                                                                                                                                                                                                                                                                                                                                                                                    </v>
          </cell>
          <cell r="C2182" t="str">
            <v xml:space="preserve">UN    </v>
          </cell>
          <cell r="D2182">
            <v>37.4</v>
          </cell>
        </row>
        <row r="2183">
          <cell r="A2183">
            <v>38056</v>
          </cell>
          <cell r="B2183" t="str">
            <v xml:space="preserve">GRAMPO METALICO TIPO U PARA HASTE DE ATERRAMENTO DE ATE 5/8'', CONDUTOR DE 10 A 25 MM2                                                                                                                                                                                                                                                                                                                                                                                                                    </v>
          </cell>
          <cell r="C2183" t="str">
            <v xml:space="preserve">UN    </v>
          </cell>
          <cell r="D2183">
            <v>36.53</v>
          </cell>
        </row>
        <row r="2184">
          <cell r="A2184">
            <v>1564</v>
          </cell>
          <cell r="B2184" t="str">
            <v xml:space="preserve">GRAMPO PARALELO METALICO PARA CABO DE 6 A 50 MM2, COM 2 PARAFUSOS                                                                                                                                                                                                                                                                                                                                                                                                                                         </v>
          </cell>
          <cell r="C2184" t="str">
            <v xml:space="preserve">UN    </v>
          </cell>
          <cell r="D2184">
            <v>13.94</v>
          </cell>
        </row>
        <row r="2185">
          <cell r="A2185">
            <v>11032</v>
          </cell>
          <cell r="B2185" t="str">
            <v xml:space="preserve">GRAMPO U DE 5/8 " N8 EM FERRO GALVANIZADO                                                                                                                                                                                                                                                                                                                                                                                                                                                                 </v>
          </cell>
          <cell r="C2185" t="str">
            <v xml:space="preserve">UN    </v>
          </cell>
          <cell r="D2185">
            <v>9.1999999999999993</v>
          </cell>
        </row>
        <row r="2186">
          <cell r="A2186">
            <v>36786</v>
          </cell>
          <cell r="B2186" t="str">
            <v xml:space="preserve">GRANALHA DE ACO, ANGULAR (GRIT), PARA JATEAMENTO, PENEIRA 0,117 A 1,00 MM, (SAE G-40 A G-80)                                                                                                                                                                                                                                                                                                                                                                                                              </v>
          </cell>
          <cell r="C2186" t="str">
            <v>SC25KG</v>
          </cell>
          <cell r="D2186">
            <v>159.07</v>
          </cell>
        </row>
        <row r="2187">
          <cell r="A2187">
            <v>36785</v>
          </cell>
          <cell r="B2187" t="str">
            <v xml:space="preserve">GRANALHA DE ACO, ANGULAR (GRIT), PARA JATEAMENTO, PENEIRA 1,41 A 1,19 MM (SAE G16)                                                                                                                                                                                                                                                                                                                                                                                                                        </v>
          </cell>
          <cell r="C2187" t="str">
            <v>SC25KG</v>
          </cell>
          <cell r="D2187">
            <v>138.22</v>
          </cell>
        </row>
        <row r="2188">
          <cell r="A2188">
            <v>36782</v>
          </cell>
          <cell r="B2188" t="str">
            <v xml:space="preserve">GRANALHA DE ACO, ESFERICA (SHOT), PARA JATEAMENTO, PENEIRA 0,40 A 1,00 MM (SAE S-170 A S-280)                                                                                                                                                                                                                                                                                                                                                                                                             </v>
          </cell>
          <cell r="C2188" t="str">
            <v>SC25KG</v>
          </cell>
          <cell r="D2188">
            <v>164.99</v>
          </cell>
        </row>
        <row r="2189">
          <cell r="A2189">
            <v>44481</v>
          </cell>
          <cell r="B2189" t="str">
            <v xml:space="preserve">GRANALHA DE ACO, ESFERICA (SHOT), PARA JATEAMENTO, PENEIRA 1,19 A 1,00 MM  (SAE S390)                                                                                                                                                                                                                                                                                                                                                                                                                     </v>
          </cell>
          <cell r="C2189" t="str">
            <v>SC25KG</v>
          </cell>
          <cell r="D2189">
            <v>185.85</v>
          </cell>
        </row>
        <row r="2190">
          <cell r="A2190">
            <v>4824</v>
          </cell>
          <cell r="B2190" t="str">
            <v xml:space="preserve">GRANILHA/ GRANA/ PEDRISCO OU AGREGADO EM MARMORE/ GRANITO/ QUARTZO E CALCARIO, PRETO, CINZA, PALHA OU BRANCO                                                                                                                                                                                                                                                                                                                                                                                              </v>
          </cell>
          <cell r="C2190" t="str">
            <v xml:space="preserve">KG    </v>
          </cell>
          <cell r="D2190">
            <v>0.69</v>
          </cell>
        </row>
        <row r="2191">
          <cell r="A2191">
            <v>11795</v>
          </cell>
          <cell r="B2191" t="str">
            <v xml:space="preserve">GRANITO PARA BANCADA, POLIDO, TIPO ANDORINHA/ QUARTZ/ CASTELO/ CORUMBA OU OUTROS EQUIVALENTES DA REGIAO, E=  *2,5* CM                                                                                                                                                                                                                                                                                                                                                                                     </v>
          </cell>
          <cell r="C2191" t="str">
            <v xml:space="preserve">M2    </v>
          </cell>
          <cell r="D2191">
            <v>701.88</v>
          </cell>
        </row>
        <row r="2192">
          <cell r="A2192">
            <v>134</v>
          </cell>
          <cell r="B2192" t="str">
            <v xml:space="preserve">GRAUTE CIMENTICIO PARA USO GERAL                                                                                                                                                                                                                                                                                                                                                                                                                                                                          </v>
          </cell>
          <cell r="C2192" t="str">
            <v xml:space="preserve">KG    </v>
          </cell>
          <cell r="D2192">
            <v>1.84</v>
          </cell>
        </row>
        <row r="2193">
          <cell r="A2193">
            <v>4229</v>
          </cell>
          <cell r="B2193" t="str">
            <v xml:space="preserve">GRAXA LUBRIFICANTE A BASE DE LITIO, DE MULTIPLAS APLICACOES E CONTENDO ADITIVOS DE EXTREMA PRESSAO (GRAU DE VISCOSIDADE NLGI 2)                                                                                                                                                                                                                                                                                                                                                                           </v>
          </cell>
          <cell r="C2193" t="str">
            <v xml:space="preserve">KG    </v>
          </cell>
          <cell r="D2193">
            <v>42.75</v>
          </cell>
        </row>
        <row r="2194">
          <cell r="A2194">
            <v>11731</v>
          </cell>
          <cell r="B2194" t="str">
            <v xml:space="preserve">GRELHA FIXA, EM PVC BRANCA, QUADRADA, 150 X 150 MM, PARA RALOS E CAIXAS                                                                                                                                                                                                                                                                                                                                                                                                                                   </v>
          </cell>
          <cell r="C2194" t="str">
            <v xml:space="preserve">UN    </v>
          </cell>
          <cell r="D2194">
            <v>9.9700000000000006</v>
          </cell>
        </row>
        <row r="2195">
          <cell r="A2195">
            <v>11732</v>
          </cell>
          <cell r="B2195" t="str">
            <v xml:space="preserve">GRELHA FIXA, PVC CROMADA, REDONDA, 150 MM, PARA RALOS E CAIXAS                                                                                                                                                                                                                                                                                                                                                                                                                                            </v>
          </cell>
          <cell r="C2195" t="str">
            <v xml:space="preserve">UN    </v>
          </cell>
          <cell r="D2195">
            <v>26.12</v>
          </cell>
        </row>
        <row r="2196">
          <cell r="A2196">
            <v>11244</v>
          </cell>
          <cell r="B2196" t="str">
            <v xml:space="preserve">GRELHA FOFO ARTICULADA, CARGA MAXIMA 1,5 T, *300 X 1000* MM, E= *15* MM                                                                                                                                                                                                                                                                                                                                                                                                                                   </v>
          </cell>
          <cell r="C2196" t="str">
            <v xml:space="preserve">UN    </v>
          </cell>
          <cell r="D2196">
            <v>299.2</v>
          </cell>
        </row>
        <row r="2197">
          <cell r="A2197">
            <v>11245</v>
          </cell>
          <cell r="B2197" t="str">
            <v xml:space="preserve">GRELHA FOFO SIMPLES COM REQUADRO, CARGA MAXIMA  12,5 T, *300 X 1000* MM, E= *15* MM, AREA ESTACIONAMENTO CARRO PASSEIO                                                                                                                                                                                                                                                                                                                                                                                    </v>
          </cell>
          <cell r="C2197" t="str">
            <v xml:space="preserve">UN    </v>
          </cell>
          <cell r="D2197">
            <v>413.85</v>
          </cell>
        </row>
        <row r="2198">
          <cell r="A2198">
            <v>11235</v>
          </cell>
          <cell r="B2198" t="str">
            <v xml:space="preserve">GRELHA FOFO SIMPLES COM REQUADRO, CARGA MAXIMA 1,5 T, 150 X 1000 MM, E= *15* MM                                                                                                                                                                                                                                                                                                                                                                                                                           </v>
          </cell>
          <cell r="C2198" t="str">
            <v xml:space="preserve">UN    </v>
          </cell>
          <cell r="D2198">
            <v>228.33</v>
          </cell>
        </row>
        <row r="2199">
          <cell r="A2199">
            <v>11236</v>
          </cell>
          <cell r="B2199" t="str">
            <v xml:space="preserve">GRELHA FOFO SIMPLES COM REQUADRO, CARGA MAXIMA 1,5 T, 200 X 1000 MM, E= *15* MM                                                                                                                                                                                                                                                                                                                                                                                                                           </v>
          </cell>
          <cell r="C2199" t="str">
            <v xml:space="preserve">UN    </v>
          </cell>
          <cell r="D2199">
            <v>290.17</v>
          </cell>
        </row>
        <row r="2200">
          <cell r="A2200">
            <v>36494</v>
          </cell>
          <cell r="B2200" t="str">
            <v xml:space="preserve">GRUA ASCENCIONAL, LANCA DE 30 M, CAPACIDADE DE 1,0 T A 30 M, ALTURA ATE 39 M                                                                                                                                                                                                                                                                                                                                                                                                                              </v>
          </cell>
          <cell r="C2200" t="str">
            <v xml:space="preserve">UN    </v>
          </cell>
          <cell r="D2200">
            <v>719505.07</v>
          </cell>
        </row>
        <row r="2201">
          <cell r="A2201">
            <v>36493</v>
          </cell>
          <cell r="B2201" t="str">
            <v xml:space="preserve">GRUA ASCENCIONAL, LANCA DE 42 M, CAPACIDADE DE 1,5 T A 30 M, ALTURA ATE 39 M                                                                                                                                                                                                                                                                                                                                                                                                                              </v>
          </cell>
          <cell r="C2201" t="str">
            <v xml:space="preserve">UN    </v>
          </cell>
          <cell r="D2201">
            <v>815170.02</v>
          </cell>
        </row>
        <row r="2202">
          <cell r="A2202">
            <v>36492</v>
          </cell>
          <cell r="B2202" t="str">
            <v xml:space="preserve">GRUA ASCENCIONAL, LANCA DE 50 M, CAPACIDADE DE 2,33 T A 30 M, ALTURA ATE 48 M                                                                                                                                                                                                                                                                                                                                                                                                                             </v>
          </cell>
          <cell r="C2202" t="str">
            <v xml:space="preserve">UN    </v>
          </cell>
          <cell r="D2202">
            <v>1514276.75</v>
          </cell>
        </row>
        <row r="2203">
          <cell r="A2203">
            <v>36499</v>
          </cell>
          <cell r="B2203" t="str">
            <v xml:space="preserve">GRUPO GERADOR A GASOLINA, POTENCIA NOMINAL 2,2 KW, TENSAO DE SAIDA 110/220 V, MOTOR POTENCIA 6,5 HP                                                                                                                                                                                                                                                                                                                                                                                                       </v>
          </cell>
          <cell r="C2203" t="str">
            <v xml:space="preserve">UN    </v>
          </cell>
          <cell r="D2203">
            <v>3658.05</v>
          </cell>
        </row>
        <row r="2204">
          <cell r="A2204">
            <v>13533</v>
          </cell>
          <cell r="B2204" t="str">
            <v xml:space="preserve">GRUPO GERADOR DE SOLDA ELETRICA, COM MAQUINA DE SOLDA, ATE 400 AMPERES E GERADOR A DIESEL 30 CV, MOTOR 4 CILINDROS, TANQUE COMBUST., CARENAGEM DE PROTECAO SOBRE RODAS                                                                                                                                                                                                                                                                                                                                    </v>
          </cell>
          <cell r="C2204" t="str">
            <v xml:space="preserve">UN    </v>
          </cell>
          <cell r="D2204">
            <v>167686.92000000001</v>
          </cell>
        </row>
        <row r="2205">
          <cell r="A2205">
            <v>13333</v>
          </cell>
          <cell r="B2205" t="str">
            <v xml:space="preserve">GRUPO GERADOR DE SOLDA ELETRICA, COM MAQUINA DE SOLDA, ATE 400 AMPERES E GERADOR A DIESEL 60 CV, MOTOR 4 CILINDROS, TANQUE COMBUST., CARENAGEM DE PROTECAO SOBRE RODAS                                                                                                                                                                                                                                                                                                                                    </v>
          </cell>
          <cell r="C2205" t="str">
            <v xml:space="preserve">UN    </v>
          </cell>
          <cell r="D2205">
            <v>187592.57</v>
          </cell>
        </row>
        <row r="2206">
          <cell r="A2206">
            <v>39585</v>
          </cell>
          <cell r="B2206" t="str">
            <v xml:space="preserve">GRUPO GERADOR DIESEL, COM CARENAGEM, POTENCIA STANDART ENTRE 100 E 110 KVA, VELOCIDADE DE 1800 RPM, FREQUENCIA DE 60 HZ                                                                                                                                                                                                                                                                                                                                                                                   </v>
          </cell>
          <cell r="C2206" t="str">
            <v xml:space="preserve">UN    </v>
          </cell>
          <cell r="D2206">
            <v>121128.52</v>
          </cell>
        </row>
        <row r="2207">
          <cell r="A2207">
            <v>39586</v>
          </cell>
          <cell r="B2207" t="str">
            <v xml:space="preserve">GRUPO GERADOR DIESEL, COM CARENAGEM, POTENCIA STANDART ENTRE 140 E 150 KVA, VELOCIDADE DE 1800 RPM, FREQUENCIA DE 60 HZ                                                                                                                                                                                                                                                                                                                                                                                   </v>
          </cell>
          <cell r="C2207" t="str">
            <v xml:space="preserve">UN    </v>
          </cell>
          <cell r="D2207">
            <v>142075.54999999999</v>
          </cell>
        </row>
        <row r="2208">
          <cell r="A2208">
            <v>39587</v>
          </cell>
          <cell r="B2208" t="str">
            <v xml:space="preserve">GRUPO GERADOR DIESEL, COM CARENAGEM, POTENCIA STANDART ENTRE 210 E 220 KVA, VELOCIDADE DE 1800 RPM, FREQUENCIA DE 60 HZ                                                                                                                                                                                                                                                                                                                                                                                   </v>
          </cell>
          <cell r="C2208" t="str">
            <v xml:space="preserve">UN    </v>
          </cell>
          <cell r="D2208">
            <v>173040.74</v>
          </cell>
        </row>
        <row r="2209">
          <cell r="A2209">
            <v>39588</v>
          </cell>
          <cell r="B2209" t="str">
            <v xml:space="preserve">GRUPO GERADOR DIESEL, COM CARENAGEM, POTENCIA STANDART ENTRE 250 E 260 KVA, VELOCIDADE DE 1800 RPM, FREQUENCIA DE 60 HZ                                                                                                                                                                                                                                                                                                                                                                                   </v>
          </cell>
          <cell r="C2209" t="str">
            <v xml:space="preserve">UN    </v>
          </cell>
          <cell r="D2209">
            <v>200362.95</v>
          </cell>
        </row>
        <row r="2210">
          <cell r="A2210">
            <v>39584</v>
          </cell>
          <cell r="B2210" t="str">
            <v xml:space="preserve">GRUPO GERADOR DIESEL, COM CARENAGEM, POTENCIA STANDART ENTRE 50 E 55 KVA, VELOCIDADE DE 1800 RPM, FREQUENCIA DE 60 HZ                                                                                                                                                                                                                                                                                                                                                                                     </v>
          </cell>
          <cell r="C2210" t="str">
            <v xml:space="preserve">UN    </v>
          </cell>
          <cell r="D2210">
            <v>107868.13</v>
          </cell>
        </row>
        <row r="2211">
          <cell r="A2211">
            <v>39590</v>
          </cell>
          <cell r="B2211" t="str">
            <v xml:space="preserve">GRUPO GERADOR DIESEL, SEM CARENAGEM, POTENCIA STANDART ENTRE 100 E 110 KVA, VELOCIDADE DE 1800 RPM, FREQUENCIA DE 60 HZ                                                                                                                                                                                                                                                                                                                                                                                   </v>
          </cell>
          <cell r="C2211" t="str">
            <v xml:space="preserve">UN    </v>
          </cell>
          <cell r="D2211">
            <v>105281.63</v>
          </cell>
        </row>
        <row r="2212">
          <cell r="A2212">
            <v>39592</v>
          </cell>
          <cell r="B2212" t="str">
            <v xml:space="preserve">GRUPO GERADOR DIESEL, SEM CARENAGEM, POTENCIA STANDART ENTRE 210 E 220 KVA, VELOCIDADE DE 1800 RPM, FREQUENCIA DE 60 HZ                                                                                                                                                                                                                                                                                                                                                                                   </v>
          </cell>
          <cell r="C2212" t="str">
            <v xml:space="preserve">UN    </v>
          </cell>
          <cell r="D2212">
            <v>151292.24</v>
          </cell>
        </row>
        <row r="2213">
          <cell r="A2213">
            <v>39593</v>
          </cell>
          <cell r="B2213" t="str">
            <v xml:space="preserve">GRUPO GERADOR DIESEL, SEM CARENAGEM, POTENCIA STANDART ENTRE 250 E 260 KVA, VELOCIDADE DE 1800 RPM, FREQUENCIA DE 60 HZ                                                                                                                                                                                                                                                                                                                                                                                   </v>
          </cell>
          <cell r="C2213" t="str">
            <v xml:space="preserve">UN    </v>
          </cell>
          <cell r="D2213">
            <v>173040.74</v>
          </cell>
        </row>
        <row r="2214">
          <cell r="A2214">
            <v>14254</v>
          </cell>
          <cell r="B2214" t="str">
            <v xml:space="preserve">GRUPO GERADOR DIESEL, SEM CARENAGEM, POTENCIA STANDART ENTRE 80 E 90 KVA, VELOCIDADE DE 1800 RPM, FREQUENCIA DE 60 HZ                                                                                                                                                                                                                                                                                                                                                                                     </v>
          </cell>
          <cell r="C2214" t="str">
            <v xml:space="preserve">UN    </v>
          </cell>
          <cell r="D2214">
            <v>98360</v>
          </cell>
        </row>
        <row r="2215">
          <cell r="A2215">
            <v>44494</v>
          </cell>
          <cell r="B2215" t="str">
            <v xml:space="preserve">GRUPO GERADOR ESTACIONARIO SILENCIADO, POTENCIA 50 KVA, MOTOR  DIESEL                                                                                                                                                                                                                                                                                                                                                                                                                                     </v>
          </cell>
          <cell r="C2215" t="str">
            <v xml:space="preserve">UN    </v>
          </cell>
          <cell r="D2215">
            <v>82138.44</v>
          </cell>
        </row>
        <row r="2216">
          <cell r="A2216">
            <v>25019</v>
          </cell>
          <cell r="B2216" t="str">
            <v xml:space="preserve">GRUPO GERADOR ESTACIONARIO, MOTOR DIESEL POTENCIA 170 KVA                                                                                                                                                                                                                                                                                                                                                                                                                                                 </v>
          </cell>
          <cell r="C2216" t="str">
            <v xml:space="preserve">UN    </v>
          </cell>
          <cell r="D2216">
            <v>140794.48000000001</v>
          </cell>
        </row>
        <row r="2217">
          <cell r="A2217">
            <v>36501</v>
          </cell>
          <cell r="B2217" t="str">
            <v xml:space="preserve">GRUPO GERADOR ESTACIONARIO, POTENCIA 150 KVA, MOTOR DIESEL                                                                                                                                                                                                                                                                                                                                                                                                                                                </v>
          </cell>
          <cell r="C2217" t="str">
            <v xml:space="preserve">UN    </v>
          </cell>
          <cell r="D2217">
            <v>125355.61</v>
          </cell>
        </row>
        <row r="2218">
          <cell r="A2218">
            <v>44493</v>
          </cell>
          <cell r="B2218" t="str">
            <v xml:space="preserve">GRUPO GERADOR ESTACIONARIO, SILENCIADO, POTENCIA 180 KVA, MOTOR  DIESEL                                                                                                                                                                                                                                                                                                                                                                                                                                   </v>
          </cell>
          <cell r="C2218" t="str">
            <v xml:space="preserve">UN    </v>
          </cell>
          <cell r="D2218">
            <v>150701.45000000001</v>
          </cell>
        </row>
        <row r="2219">
          <cell r="A2219">
            <v>36500</v>
          </cell>
          <cell r="B2219" t="str">
            <v xml:space="preserve">GRUPO GERADOR REBOCAVEL, POTENCIA *66* KVA, MOTOR A DIESEL                                                                                                                                                                                                                                                                                                                                                                                                                                                </v>
          </cell>
          <cell r="C2219" t="str">
            <v xml:space="preserve">UN    </v>
          </cell>
          <cell r="D2219">
            <v>88585.38</v>
          </cell>
        </row>
        <row r="2220">
          <cell r="A2220">
            <v>20017</v>
          </cell>
          <cell r="B2220" t="str">
            <v xml:space="preserve">GUARNICAO / ALIZAR / VISTA LISA EM MADEIRA MACICA, PARA PORTA  , E = *1* CM, L = *5* CM, CEDRINHO / ANGELIM COMERCIAL / TAURI/ CURUPIXA / PEROBA / CUMARU OU EQUIVALENTE DA REGIAO                                                                                                                                                                                                                                                                                                                        </v>
          </cell>
          <cell r="C2220" t="str">
            <v xml:space="preserve">M     </v>
          </cell>
          <cell r="D2220">
            <v>10.18</v>
          </cell>
        </row>
        <row r="2221">
          <cell r="A2221">
            <v>20007</v>
          </cell>
          <cell r="B2221" t="str">
            <v xml:space="preserve">GUARNICAO / ALIZAR / VISTA LISA EM MADEIRA MACICA, PARA PORTA , E = *1* CM, L = *5* CM,  PINUS /EUCALIPTO / VIROLA OU EQUIVALENTE DA REGIAO                                                                                                                                                                                                                                                                                                                                                               </v>
          </cell>
          <cell r="C2221" t="str">
            <v xml:space="preserve">M     </v>
          </cell>
          <cell r="D2221">
            <v>6.07</v>
          </cell>
        </row>
        <row r="2222">
          <cell r="A2222">
            <v>39831</v>
          </cell>
          <cell r="B2222" t="str">
            <v xml:space="preserve">GUARNICAO / ALIZAR / VISTA, E = *1,5* CM, L = *5,0* CM, EM POLIESTIRENO, BRANCO (JOGO PARA 1 FACE)                                                                                                                                                                                                                                                                                                                                                                                                        </v>
          </cell>
          <cell r="C2222" t="str">
            <v xml:space="preserve">JG    </v>
          </cell>
          <cell r="D2222">
            <v>270.79000000000002</v>
          </cell>
        </row>
        <row r="2223">
          <cell r="A2223">
            <v>36888</v>
          </cell>
          <cell r="B2223" t="str">
            <v xml:space="preserve">GUARNICAO / MOLDURA / ARREMATE DE ACABAMENTO PARA ESQUADRIA, EM ALUMINIO PERFIL 25, ACABAMENTO ANODIZADO BRANCO OU BRILHANTE, PARA 1 FACE                                                                                                                                                                                                                                                                                                                                                                 </v>
          </cell>
          <cell r="C2223" t="str">
            <v xml:space="preserve">M     </v>
          </cell>
          <cell r="D2223">
            <v>57.93</v>
          </cell>
        </row>
        <row r="2224">
          <cell r="A2224">
            <v>39836</v>
          </cell>
          <cell r="B2224" t="str">
            <v xml:space="preserve">GUARNICAO/ALIZAR/VISTA, E = *1,3* CM, L = *5,0* CM HASTE REGULAVEL = *35* MM, EM MDF/PVC WOOD/ POLIESTIRENO OU MADEIRA LAMINADA, PRIMER BRANCO (JOGO PARA 1 FACE)                                                                                                                                                                                                                                                                                                                                         </v>
          </cell>
          <cell r="C2224" t="str">
            <v xml:space="preserve">JG    </v>
          </cell>
          <cell r="D2224">
            <v>237.94</v>
          </cell>
        </row>
        <row r="2225">
          <cell r="A2225">
            <v>39830</v>
          </cell>
          <cell r="B2225" t="str">
            <v xml:space="preserve">GUARNICAO/ALIZAR/VISTA, E = *1,3* CM, L = *7,0* CM, EM POLIESTIRENO, BRANCO (JOGO PARA 1 FACE)                                                                                                                                                                                                                                                                                                                                                                                                            </v>
          </cell>
          <cell r="C2225" t="str">
            <v xml:space="preserve">JG    </v>
          </cell>
          <cell r="D2225">
            <v>271.36</v>
          </cell>
        </row>
        <row r="2226">
          <cell r="A2226">
            <v>40527</v>
          </cell>
          <cell r="B2226" t="str">
            <v xml:space="preserve">GUINCHO DE ALAVANCA MANUAL, CAPACIDADE DE 1,6 T, COM 20 M DE CABO DE ACO (AQUISICAO)                                                                                                                                                                                                                                                                                                                                                                                                                      </v>
          </cell>
          <cell r="C2226" t="str">
            <v xml:space="preserve">UN    </v>
          </cell>
          <cell r="D2226">
            <v>2370.6999999999998</v>
          </cell>
        </row>
        <row r="2227">
          <cell r="A2227">
            <v>36497</v>
          </cell>
          <cell r="B2227" t="str">
            <v xml:space="preserve">GUINCHO DE ALAVANCA MANUAL, CAPACIDADE 3,2 T COM 20 M DE CABO DE ACO DIAMETRO 16,3 MM                                                                                                                                                                                                                                                                                                                                                                                                                     </v>
          </cell>
          <cell r="C2227" t="str">
            <v xml:space="preserve">UN    </v>
          </cell>
          <cell r="D2227">
            <v>2706.41</v>
          </cell>
        </row>
        <row r="2228">
          <cell r="A2228">
            <v>36487</v>
          </cell>
          <cell r="B2228" t="str">
            <v xml:space="preserve">GUINCHO ELETRICO DE COLUNA, CAPACIDADE 400 KG, COM MOTO FREIO, MOTOR TRIFASICO DE 1,25 CV                                                                                                                                                                                                                                                                                                                                                                                                                 </v>
          </cell>
          <cell r="C2228" t="str">
            <v xml:space="preserve">UN    </v>
          </cell>
          <cell r="D2228">
            <v>4712.28</v>
          </cell>
        </row>
        <row r="2229">
          <cell r="A2229">
            <v>44475</v>
          </cell>
          <cell r="B2229" t="str">
            <v xml:space="preserve">GUINDASTE HIDRAULICO AUTOPROPELIDO, COM LANCA TELESCOPICA 28,80 M, CAPACIDADE MAXIMA 30 T, POTENCIA 97 KW, TRACAO  4 X 4                                                                                                                                                                                                                                                                                                                                                                                  </v>
          </cell>
          <cell r="C2229" t="str">
            <v xml:space="preserve">UN    </v>
          </cell>
          <cell r="D2229">
            <v>1258165.24</v>
          </cell>
        </row>
        <row r="2230">
          <cell r="A2230">
            <v>44474</v>
          </cell>
          <cell r="B2230" t="str">
            <v xml:space="preserve">GUINDASTE HIDRAULICO AUTOPROPELIDO, COM LANCA TELESCOPICA 40 M, CAPACIDADE MAXIMA 60 T, POTENCIA 260 KW, TRACAO  6 X 6                                                                                                                                                                                                                                                                                                                                                                                    </v>
          </cell>
          <cell r="C2230" t="str">
            <v xml:space="preserve">UN    </v>
          </cell>
          <cell r="D2230">
            <v>2419548.54</v>
          </cell>
        </row>
        <row r="2231">
          <cell r="A2231">
            <v>44490</v>
          </cell>
          <cell r="B2231" t="str">
            <v xml:space="preserve">GUINDASTE HIDRAULICO AUTOPROPELIDO, COM LANCA TELESCOPICA 50 M, CAPACIDADE MAXIMA 100 T, POTENCIA 350 KW,  TRACAO 10 X 6                                                                                                                                                                                                                                                                                                                                                                                  </v>
          </cell>
          <cell r="C2231" t="str">
            <v xml:space="preserve">UN    </v>
          </cell>
          <cell r="D2231">
            <v>4113232.5</v>
          </cell>
        </row>
        <row r="2232">
          <cell r="A2232">
            <v>37776</v>
          </cell>
          <cell r="B2232" t="str">
            <v xml:space="preserve">GUINDAUTO HIDRAULICO, CAPACIDADE MAXIMA DE CARGA 10000 KG, MOMENTO MAXIMO DE CARGA 23 TM , ALCANCE MAXIMO HORIZONTAL 11,80 M, PARA MONTAGEM SOBRE CHASSI DE CAMINHAO PBT MINIMO 15000 KG (INCLUI MONTAGEM, NAO INCLUI CAMINHAO)                                                                                                                                                                                                                                                                           </v>
          </cell>
          <cell r="C2232" t="str">
            <v xml:space="preserve">UN    </v>
          </cell>
          <cell r="D2232">
            <v>252088.58</v>
          </cell>
        </row>
        <row r="2233">
          <cell r="A2233">
            <v>37775</v>
          </cell>
          <cell r="B2233" t="str">
            <v xml:space="preserve">GUINDAUTO HIDRAULICO, CAPACIDADE MAXIMA DE CARGA 14340 KG, MOMENTO MAXIMO DE CARGA 42,3 TM, ALCANCE MAXIMO HORIZONTAL 16,80 M, PARA MONTAGEM SOBRE CHASSI DE CAMINHAO PBT MINIMO 23000 KG (INCLUI MONTAGEM, NAO INCLUI CAMINHAO)                                                                                                                                                                                                                                                                          </v>
          </cell>
          <cell r="C2233" t="str">
            <v xml:space="preserve">UN    </v>
          </cell>
          <cell r="D2233">
            <v>397058.59</v>
          </cell>
        </row>
        <row r="2234">
          <cell r="A2234">
            <v>36491</v>
          </cell>
          <cell r="B2234" t="str">
            <v xml:space="preserve">GUINDAUTO HIDRAULICO, CAPACIDADE MAXIMA DE CARGA 30000 KG, MOMENTO MAXIMO DE CARGA 92,2 TM , ALCANCE MAXIMO HORIZONTAL  22,00 M, PARA MONTAGEM SOBRE CHASSI DE CAMINHAO PBT MINIMO 30000 KG (INCLUI MONTAGEM, NAO INCLUI CAMINHAO)                                                                                                                                                                                                                                                                        </v>
          </cell>
          <cell r="C2234" t="str">
            <v xml:space="preserve">UN    </v>
          </cell>
          <cell r="D2234">
            <v>1470425.78</v>
          </cell>
        </row>
        <row r="2235">
          <cell r="A2235">
            <v>10712</v>
          </cell>
          <cell r="B2235" t="str">
            <v xml:space="preserve">GUINDAUTO HIDRAULICO, CAPACIDADE MAXIMA DE CARGA 3300 KG, MOMENTO MAXIMO DE CARGA 5,8 TM , ALCANCE MAXIMO HORIZONTAL  7,60 M, PARA MONTAGEM SOBRE CHASSI DE CAMINHAO PBT MINIMO 8000 KG (INCLUI MONTAGEM, NAO INCLUI CAMINHAO)                                                                                                                                                                                                                                                                            </v>
          </cell>
          <cell r="C2235" t="str">
            <v xml:space="preserve">UN    </v>
          </cell>
          <cell r="D2235">
            <v>99264.639999999999</v>
          </cell>
        </row>
        <row r="2236">
          <cell r="A2236">
            <v>3363</v>
          </cell>
          <cell r="B2236" t="str">
            <v xml:space="preserve">GUINDAUTO HIDRAULICO, CAPACIDADE MAXIMA DE CARGA 6200 KG, MOMENTO MAXIMO DE CARGA 11,7 TM , ALCANCE MAXIMO HORIZONTAL  9,70 M, PARA MONTAGEM SOBRE CHASSI DE CAMINHAO PBT MINIMO 13000 KG (INCLUI MONTAGEM, NAO INCLUI CAMINHAO)                                                                                                                                                                                                                                                                          </v>
          </cell>
          <cell r="C2236" t="str">
            <v xml:space="preserve">UN    </v>
          </cell>
          <cell r="D2236">
            <v>139625</v>
          </cell>
        </row>
        <row r="2237">
          <cell r="A2237">
            <v>3365</v>
          </cell>
          <cell r="B2237" t="str">
            <v xml:space="preserve">GUINDAUTO HIDRAULICO, CAPACIDADE MAXIMA DE CARGA 8500 KG, MOMENTO MAXIMO DE CARGA 30,4 TM , ALCANCE MAXIMO HORIZONTAL  14,30 M, PARA MONTAGEM SOBRE CHASSI DE CAMINHAO PBT MINIMO 23000 KG (INCLUI MONTAGEM, NAO INCLUI CAMINHAO)                                                                                                                                                                                                                                                                         </v>
          </cell>
          <cell r="C2237" t="str">
            <v xml:space="preserve">UN    </v>
          </cell>
          <cell r="D2237">
            <v>326373.43</v>
          </cell>
        </row>
        <row r="2238">
          <cell r="A2238">
            <v>7569</v>
          </cell>
          <cell r="B2238" t="str">
            <v xml:space="preserve">HASTE ANCORA EM ACO GALVANIZADO, DIMENSOES 16 MM X 2000 MM                                                                                                                                                                                                                                                                                                                                                                                                                                                </v>
          </cell>
          <cell r="C2238" t="str">
            <v xml:space="preserve">UN    </v>
          </cell>
          <cell r="D2238">
            <v>44.32</v>
          </cell>
        </row>
        <row r="2239">
          <cell r="A2239">
            <v>34349</v>
          </cell>
          <cell r="B2239" t="str">
            <v xml:space="preserve">HASTE DE ACO GALVANIZADO PARA FIXACAO DE CONCERTINA 2 "/3 M                                                                                                                                                                                                                                                                                                                                                                                                                                               </v>
          </cell>
          <cell r="C2239" t="str">
            <v xml:space="preserve">UN    </v>
          </cell>
          <cell r="D2239">
            <v>33.630000000000003</v>
          </cell>
        </row>
        <row r="2240">
          <cell r="A2240">
            <v>3378</v>
          </cell>
          <cell r="B2240" t="str">
            <v xml:space="preserve">HASTE DE ATERRAMENTO EM ACO COM 3,00 M DE COMPRIMENTO E DN = 3/4", REVESTIDA COM BAIXA CAMADA DE COBRE, SEM CONECTOR                                                                                                                                                                                                                                                                                                                                                                                      </v>
          </cell>
          <cell r="C2240" t="str">
            <v xml:space="preserve">UN    </v>
          </cell>
          <cell r="D2240">
            <v>105.94</v>
          </cell>
        </row>
        <row r="2241">
          <cell r="A2241">
            <v>3380</v>
          </cell>
          <cell r="B2241" t="str">
            <v xml:space="preserve">HASTE DE ATERRAMENTO EM ACO COM 3,00 M DE COMPRIMENTO E DN = 5/8", REVESTIDA COM BAIXA CAMADA DE COBRE, COM CONECTOR TIPO GRAMPO                                                                                                                                                                                                                                                                                                                                                                          </v>
          </cell>
          <cell r="C2241" t="str">
            <v xml:space="preserve">UN    </v>
          </cell>
          <cell r="D2241">
            <v>74.16</v>
          </cell>
        </row>
        <row r="2242">
          <cell r="A2242">
            <v>3379</v>
          </cell>
          <cell r="B2242" t="str">
            <v xml:space="preserve">HASTE DE ATERRAMENTO EM ACO COM 3,00 M DE COMPRIMENTO E DN = 5/8", REVESTIDA COM BAIXA CAMADA DE COBRE, SEM CONECTOR                                                                                                                                                                                                                                                                                                                                                                                      </v>
          </cell>
          <cell r="C2242" t="str">
            <v xml:space="preserve">UN    </v>
          </cell>
          <cell r="D2242">
            <v>71.599999999999994</v>
          </cell>
        </row>
        <row r="2243">
          <cell r="A2243">
            <v>11991</v>
          </cell>
          <cell r="B2243" t="str">
            <v xml:space="preserve">HASTE DE ATERRAMENTO EM ACO GALVANIZADO TIPO CANTONEIRA COM 2,00 M DE COMPRIMENTO, 25 X 25 MM E CHAPA DE 3/16"                                                                                                                                                                                                                                                                                                                                                                                            </v>
          </cell>
          <cell r="C2243" t="str">
            <v xml:space="preserve">UN    </v>
          </cell>
          <cell r="D2243">
            <v>83.13</v>
          </cell>
        </row>
        <row r="2244">
          <cell r="A2244">
            <v>11029</v>
          </cell>
          <cell r="B2244" t="str">
            <v xml:space="preserve">HASTE RETA PARA GANCHO DE FERRO GALVANIZADO, COM ROSCA 1/4 " X 30 CM PARA FIXACAO DE TELHA METALICA, INCLUI PORCA E ARRUELAS DE VEDACAO                                                                                                                                                                                                                                                                                                                                                                   </v>
          </cell>
          <cell r="C2244" t="str">
            <v xml:space="preserve">CJ    </v>
          </cell>
          <cell r="D2244">
            <v>1.41</v>
          </cell>
        </row>
        <row r="2245">
          <cell r="A2245">
            <v>4316</v>
          </cell>
          <cell r="B2245" t="str">
            <v xml:space="preserve">HASTE RETA PARA GANCHO DE FERRO GALVANIZADO, COM ROSCA 1/4 " X 40 CM PARA FIXACAO DE TELHA DE FIBROCIMENTO, INCLUI PORCA SEXTAVADA DE  ZINCO                                                                                                                                                                                                                                                                                                                                                              </v>
          </cell>
          <cell r="C2245" t="str">
            <v xml:space="preserve">UN    </v>
          </cell>
          <cell r="D2245">
            <v>1.42</v>
          </cell>
        </row>
        <row r="2246">
          <cell r="A2246">
            <v>4313</v>
          </cell>
          <cell r="B2246" t="str">
            <v xml:space="preserve">HASTE RETA PARA GANCHO DE FERRO GALVANIZADO, COM ROSCA 5/16" X 35 CM PARA FIXACAO DE TELHA DE FIBROCIMENTO, INCLUI PORCA E ARRUELAS DE VEDACAO                                                                                                                                                                                                                                                                                                                                                            </v>
          </cell>
          <cell r="C2246" t="str">
            <v xml:space="preserve">CJ    </v>
          </cell>
          <cell r="D2246">
            <v>2.04</v>
          </cell>
        </row>
        <row r="2247">
          <cell r="A2247">
            <v>4317</v>
          </cell>
          <cell r="B2247" t="str">
            <v xml:space="preserve">HASTE RETA PARA GANCHO DE FERRO GALVANIZADO, COM ROSCA 5/16" X 40 CM PARA FIXACAO DE TELHA DE FIBROCIMENTO, INCLUI PORCA SEXTAVADA DE  ZINCO                                                                                                                                                                                                                                                                                                                                                              </v>
          </cell>
          <cell r="C2247" t="str">
            <v xml:space="preserve">UN    </v>
          </cell>
          <cell r="D2247">
            <v>2.33</v>
          </cell>
        </row>
        <row r="2248">
          <cell r="A2248">
            <v>4314</v>
          </cell>
          <cell r="B2248" t="str">
            <v xml:space="preserve">HASTE RETA PARA GANCHO DE FERRO GALVANIZADO, COM ROSCA 5/16" X 45 CM PARA FIXACAO DE TELHA DE FIBROCIMENTO, INCLUI PORCA E ARRUELAS DE VEDACAO                                                                                                                                                                                                                                                                                                                                                            </v>
          </cell>
          <cell r="C2248" t="str">
            <v xml:space="preserve">CJ    </v>
          </cell>
          <cell r="D2248">
            <v>2.73</v>
          </cell>
        </row>
        <row r="2249">
          <cell r="A2249">
            <v>10921</v>
          </cell>
          <cell r="B2249" t="str">
            <v xml:space="preserve">HIDRANTE DE COLUNA COMPLETO, EM FERRO FUNDIDO, DN = 100 MM, COM REGISTRO, CUNHA DE BORRACHA, CURVA DESSIMETRICA, EXTREMIDADE E TAMPAS (INCLUI KIT FIXACAO)                                                                                                                                                                                                                                                                                                                                                </v>
          </cell>
          <cell r="C2249" t="str">
            <v xml:space="preserve">UN    </v>
          </cell>
          <cell r="D2249">
            <v>5970</v>
          </cell>
        </row>
        <row r="2250">
          <cell r="A2250">
            <v>10922</v>
          </cell>
          <cell r="B2250" t="str">
            <v xml:space="preserve">HIDRANTE DE COLUNA COMPLETO, EM FERRO FUNDIDO, DN = 75 MM, COM REGISTRO, CUNHA DE BORRACHA, CURVA DESSIMETRICA, EXTREMIDADE E TAMPAS (INCLUI KIT FIXACAO)                                                                                                                                                                                                                                                                                                                                                 </v>
          </cell>
          <cell r="C2250" t="str">
            <v xml:space="preserve">UN    </v>
          </cell>
          <cell r="D2250">
            <v>5407.47</v>
          </cell>
        </row>
        <row r="2251">
          <cell r="A2251">
            <v>10923</v>
          </cell>
          <cell r="B2251" t="str">
            <v xml:space="preserve">HIDRANTE SUBTERRANEO, EM FERRO FUNDIDO, COM CURVA CURTA E CAIXA, DN 75 MM                                                                                                                                                                                                                                                                                                                                                                                                                                 </v>
          </cell>
          <cell r="C2251" t="str">
            <v xml:space="preserve">UN    </v>
          </cell>
          <cell r="D2251">
            <v>3196.05</v>
          </cell>
        </row>
        <row r="2252">
          <cell r="A2252">
            <v>10924</v>
          </cell>
          <cell r="B2252" t="str">
            <v xml:space="preserve">HIDRANTE SUBTERRANEO, EM FERRO FUNDIDO, COM CURVA LONGA E CAIXA, DN 75 MM                                                                                                                                                                                                                                                                                                                                                                                                                                 </v>
          </cell>
          <cell r="C2252" t="str">
            <v xml:space="preserve">UN    </v>
          </cell>
          <cell r="D2252">
            <v>3366.06</v>
          </cell>
        </row>
        <row r="2253">
          <cell r="A2253">
            <v>37772</v>
          </cell>
          <cell r="B2253" t="str">
            <v xml:space="preserve">HIDROJATEADORA PARA DESOBSTRUCAO DE REDES E GALERIAS, TANQUE 7000 L, BOMBA TRIPLEX 120 KGF/CM2 128 L/MIN (INCLUI MONTAGEM, NAO INCLUI CAMINHAO)                                                                                                                                                                                                                                                                                                                                                           </v>
          </cell>
          <cell r="C2253" t="str">
            <v xml:space="preserve">UN    </v>
          </cell>
          <cell r="D2253">
            <v>342998.8</v>
          </cell>
        </row>
        <row r="2254">
          <cell r="A2254">
            <v>37771</v>
          </cell>
          <cell r="B2254" t="str">
            <v xml:space="preserve">HIDROJATEADORA PARA DESOBSTRUCAO DE REDES E GALERIAS, TANQUE 7000 L, BOMBA TRIPLEX 140 KGF/CM2 260 L/MIN ALIMENTADA POR MOTOR INDEPENDENTE A DIESEL POTENCIA 125 CV (INCLUI MONTAGEM, NAO INCLUI CAMINHAO)                                                                                                                                                                                                                                                                                                </v>
          </cell>
          <cell r="C2254" t="str">
            <v xml:space="preserve">UN    </v>
          </cell>
          <cell r="D2254">
            <v>364896.09</v>
          </cell>
        </row>
        <row r="2255">
          <cell r="A2255">
            <v>12772</v>
          </cell>
          <cell r="B2255" t="str">
            <v xml:space="preserve">HIDROMETRO MULTIJATO / MEDIDOR DE AGUA, DN 1 1/2", VAZAO MAXIMA DE 20 M3/H, PARA AGUA POTAVEL FRIA, RELOJOARIA PLANA, CLASSE B, HORIZONTAL (SEM CONEXOES)                                                                                                                                                                                                                                                                                                                                                 </v>
          </cell>
          <cell r="C2255" t="str">
            <v xml:space="preserve">UN    </v>
          </cell>
          <cell r="D2255">
            <v>815.58</v>
          </cell>
        </row>
        <row r="2256">
          <cell r="A2256">
            <v>12770</v>
          </cell>
          <cell r="B2256" t="str">
            <v xml:space="preserve">HIDROMETRO MULTIJATO / MEDIDOR DE AGUA, DN 1", VAZAO MAXIMA DE 10 M3/H, PARA AGUA POTAVEL FRIA, RELOJOARIA PLANA, CLASSE B, HORIZONTAL (SEM CONEXOES)                                                                                                                                                                                                                                                                                                                                                     </v>
          </cell>
          <cell r="C2256" t="str">
            <v xml:space="preserve">UN    </v>
          </cell>
          <cell r="D2256">
            <v>490.73</v>
          </cell>
        </row>
        <row r="2257">
          <cell r="A2257">
            <v>12775</v>
          </cell>
          <cell r="B2257" t="str">
            <v xml:space="preserve">HIDROMETRO MULTIJATO / MEDIDOR DE AGUA, DN 1", VAZAO MAXIMA DE 7 M3/H, PARA AGUA POTAVEL FRIA, RELOJOARIA PLANA, CLASSE B, HORIZONTAL (SEM CONEXOES)                                                                                                                                                                                                                                                                                                                                                      </v>
          </cell>
          <cell r="C2257" t="str">
            <v xml:space="preserve">UN    </v>
          </cell>
          <cell r="D2257">
            <v>359.41</v>
          </cell>
        </row>
        <row r="2258">
          <cell r="A2258">
            <v>12768</v>
          </cell>
          <cell r="B2258" t="str">
            <v xml:space="preserve">HIDROMETRO MULTIJATO / MEDIDOR DE AGUA, DN 2", VAZAO MAXIMA DE 30 M3/H, PARA AGUA POTAVEL FRIA, RELOJOARIA PLANA, CLASSE B, HORIZONTAL (SEM CONEXOES)                                                                                                                                                                                                                                                                                                                                                     </v>
          </cell>
          <cell r="C2258" t="str">
            <v xml:space="preserve">UN    </v>
          </cell>
          <cell r="D2258">
            <v>1147.3499999999999</v>
          </cell>
        </row>
        <row r="2259">
          <cell r="A2259">
            <v>12769</v>
          </cell>
          <cell r="B2259" t="str">
            <v xml:space="preserve">HIDROMETRO UNIJATO / MEDIDOR DE AGUA, DN 1/2", VAZAO MAXIMA DE 1,5 M3/H, PARA AGUA POTAVEL FRIA, RELOJOARIA PLANA, CLASSE B, HORIZONTAL (SEM CONEXOES)                                                                                                                                                                                                                                                                                                                                                    </v>
          </cell>
          <cell r="C2259" t="str">
            <v xml:space="preserve">UN    </v>
          </cell>
          <cell r="D2259">
            <v>94</v>
          </cell>
        </row>
        <row r="2260">
          <cell r="A2260">
            <v>12773</v>
          </cell>
          <cell r="B2260" t="str">
            <v xml:space="preserve">HIDROMETRO UNIJATO / MEDIDOR DE AGUA, DN 1/2", VAZAO MAXIMA DE 3 M3/H, PARA AGUA POTAVEL FRIA, RELOJOARIA PLANA, CLASSE B, HORIZONTAL (SEM CONEXOES)                                                                                                                                                                                                                                                                                                                                                      </v>
          </cell>
          <cell r="C2260" t="str">
            <v xml:space="preserve">UN    </v>
          </cell>
          <cell r="D2260">
            <v>100.91</v>
          </cell>
        </row>
        <row r="2261">
          <cell r="A2261">
            <v>12774</v>
          </cell>
          <cell r="B2261" t="str">
            <v xml:space="preserve">HIDROMETRO UNIJATO / MEDIDOR DE AGUA, DN 3/4", VAZAO MAXIMA DE 5 M3/H, PARA AGUA POTAVEL FRIA, RELOJOARIA PLANA, CLASSE B, HORIZONTAL (SEM CONEXOES)0,                                                                                                                                                                                                                                                                                                                                                    </v>
          </cell>
          <cell r="C2261" t="str">
            <v xml:space="preserve">UN    </v>
          </cell>
          <cell r="D2261">
            <v>124.41</v>
          </cell>
        </row>
        <row r="2262">
          <cell r="A2262">
            <v>12776</v>
          </cell>
          <cell r="B2262" t="str">
            <v xml:space="preserve">HIDROMETRO WOLTMANN, DN 2", VAZAO MAXIMA DE 50 M3/H, PARA AGUA POTAVEL FRIA, RELOJOARIA PLANA, TURBINA HORIZONTAL, EQUIPADO COM TELIMETRIA (SEM CONEXOES)                                                                                                                                                                                                                                                                                                                                                 </v>
          </cell>
          <cell r="C2262" t="str">
            <v xml:space="preserve">UN    </v>
          </cell>
          <cell r="D2262">
            <v>1852.35</v>
          </cell>
        </row>
        <row r="2263">
          <cell r="A2263">
            <v>12777</v>
          </cell>
          <cell r="B2263" t="str">
            <v xml:space="preserve">HIDROMETRO WOLTMANN, DN 3", VAZAO MAXIMA DE 80 M3/H, PARA AGUA POTAVEL FRIA, RELOJOARIA PLANA, TURBINA HORIZONTAL, EQUIPADO COM TELIMETRIA (SEM CONEXOES)                                                                                                                                                                                                                                                                                                                                                 </v>
          </cell>
          <cell r="C2263" t="str">
            <v xml:space="preserve">UN    </v>
          </cell>
          <cell r="D2263">
            <v>2419.11</v>
          </cell>
        </row>
        <row r="2264">
          <cell r="A2264">
            <v>3391</v>
          </cell>
          <cell r="B2264" t="str">
            <v xml:space="preserve">IGNITOR PARA LAMPADA DE VAPOR DE SODIO / VAPOR METALICO ATE 2000 W, TENSAO DE PULSO ENTRE 600 A 750 V                                                                                                                                                                                                                                                                                                                                                                                                     </v>
          </cell>
          <cell r="C2264" t="str">
            <v xml:space="preserve">UN    </v>
          </cell>
          <cell r="D2264">
            <v>49.34</v>
          </cell>
        </row>
        <row r="2265">
          <cell r="A2265">
            <v>3389</v>
          </cell>
          <cell r="B2265" t="str">
            <v xml:space="preserve">IGNITOR PARA LAMPADA DE VAPOR DE SODIO / VAPOR METALICO ATE 400 W, TENSAO DE PULSO ENTRE 3000 A 4500 V                                                                                                                                                                                                                                                                                                                                                                                                    </v>
          </cell>
          <cell r="C2265" t="str">
            <v xml:space="preserve">UN    </v>
          </cell>
          <cell r="D2265">
            <v>25.6</v>
          </cell>
        </row>
        <row r="2266">
          <cell r="A2266">
            <v>3390</v>
          </cell>
          <cell r="B2266" t="str">
            <v xml:space="preserve">IGNITOR PARA LAMPADA DE VAPOR DE SODIO / VAPOR METALICO ATE 400 W, TENSAO DE PULSO ENTRE 580 A 750 V                                                                                                                                                                                                                                                                                                                                                                                                      </v>
          </cell>
          <cell r="C2266" t="str">
            <v xml:space="preserve">UN    </v>
          </cell>
          <cell r="D2266">
            <v>28.81</v>
          </cell>
        </row>
        <row r="2267">
          <cell r="A2267">
            <v>12873</v>
          </cell>
          <cell r="B2267" t="str">
            <v xml:space="preserve">IMPERMEABILIZADOR (HORISTA)                                                                                                                                                                                                                                                                                                                                                                                                                                                                               </v>
          </cell>
          <cell r="C2267" t="str">
            <v xml:space="preserve">H     </v>
          </cell>
          <cell r="D2267">
            <v>22.11</v>
          </cell>
        </row>
        <row r="2268">
          <cell r="A2268">
            <v>41076</v>
          </cell>
          <cell r="B2268" t="str">
            <v xml:space="preserve">IMPERMEABILIZADOR (MENSALISTA)                                                                                                                                                                                                                                                                                                                                                                                                                                                                            </v>
          </cell>
          <cell r="C2268" t="str">
            <v xml:space="preserve">MES   </v>
          </cell>
          <cell r="D2268">
            <v>3869.33</v>
          </cell>
        </row>
        <row r="2269">
          <cell r="A2269">
            <v>140</v>
          </cell>
          <cell r="B2269" t="str">
            <v xml:space="preserve">IMPERMEABILIZANTE FLEXIVEL BRANCO DE BASE ACRILICA PARA COBERTURAS                                                                                                                                                                                                                                                                                                                                                                                                                                        </v>
          </cell>
          <cell r="C2269" t="str">
            <v xml:space="preserve">KG    </v>
          </cell>
          <cell r="D2269">
            <v>20.58</v>
          </cell>
        </row>
        <row r="2270">
          <cell r="A2270">
            <v>151</v>
          </cell>
          <cell r="B2270" t="str">
            <v xml:space="preserve">IMPERMEABILIZANTE INCOLOR,  BASE SILICONE, PARA TRATAMENTO DE FACHADAS, TELHAS, PEDRAS E OUTRAS SUPERFICIES                                                                                                                                                                                                                                                                                                                                                                                               </v>
          </cell>
          <cell r="C2270" t="str">
            <v xml:space="preserve">L     </v>
          </cell>
          <cell r="D2270">
            <v>30.38</v>
          </cell>
        </row>
        <row r="2271">
          <cell r="A2271">
            <v>7340</v>
          </cell>
          <cell r="B2271" t="str">
            <v xml:space="preserve">IMUNIZANTE PARA MADEIRA, INCOLOR                                                                                                                                                                                                                                                                                                                                                                                                                                                                          </v>
          </cell>
          <cell r="C2271" t="str">
            <v xml:space="preserve">L     </v>
          </cell>
          <cell r="D2271">
            <v>26.38</v>
          </cell>
        </row>
        <row r="2272">
          <cell r="A2272">
            <v>40929</v>
          </cell>
          <cell r="B2272" t="str">
            <v xml:space="preserve">INSTALADOR DE TUBULACOES (TUBOS/EQUIPAMENTOS) (MENSALISTA)                                                                                                                                                                                                                                                                                                                                                                                                                                                </v>
          </cell>
          <cell r="C2272" t="str">
            <v xml:space="preserve">MES   </v>
          </cell>
          <cell r="D2272">
            <v>4122.03</v>
          </cell>
        </row>
        <row r="2273">
          <cell r="A2273">
            <v>2701</v>
          </cell>
          <cell r="B2273" t="str">
            <v xml:space="preserve">INSTALADOR DE TUBULACOES - TUBOS/EQUIPAMENTOS (HORISTA)                                                                                                                                                                                                                                                                                                                                                                                                                                                   </v>
          </cell>
          <cell r="C2273" t="str">
            <v xml:space="preserve">H     </v>
          </cell>
          <cell r="D2273">
            <v>23.55</v>
          </cell>
        </row>
        <row r="2274">
          <cell r="A2274">
            <v>38114</v>
          </cell>
          <cell r="B2274" t="str">
            <v xml:space="preserve">INTERRUPTOR BIPOLAR SIMPLES 10 A, 250 V (APENAS MODULO)                                                                                                                                                                                                                                                                                                                                                                                                                                                   </v>
          </cell>
          <cell r="C2274" t="str">
            <v xml:space="preserve">UN    </v>
          </cell>
          <cell r="D2274">
            <v>19.2</v>
          </cell>
        </row>
        <row r="2275">
          <cell r="A2275">
            <v>38064</v>
          </cell>
          <cell r="B2275" t="str">
            <v xml:space="preserve">INTERRUPTOR BIPOLAR 10A, 250V, CONJUNTO MONTADO PARA EMBUTIR 4" X 2" (PLACA + SUPORTE + MODULO)                                                                                                                                                                                                                                                                                                                                                                                                           </v>
          </cell>
          <cell r="C2275" t="str">
            <v xml:space="preserve">UN    </v>
          </cell>
          <cell r="D2275">
            <v>21.47</v>
          </cell>
        </row>
        <row r="2276">
          <cell r="A2276">
            <v>38115</v>
          </cell>
          <cell r="B2276" t="str">
            <v xml:space="preserve">INTERRUPTOR INTERMEDIARIO 10 A, 250 V (APENAS MODULO)                                                                                                                                                                                                                                                                                                                                                                                                                                                     </v>
          </cell>
          <cell r="C2276" t="str">
            <v xml:space="preserve">UN    </v>
          </cell>
          <cell r="D2276">
            <v>20.5</v>
          </cell>
        </row>
        <row r="2277">
          <cell r="A2277">
            <v>38065</v>
          </cell>
          <cell r="B2277" t="str">
            <v xml:space="preserve">INTERRUPTOR INTERMEDIARIO 10A, 250V, CONJUNTO MONTADO PARA EMBUTIR 4" X 2" (PLACA + SUPORTE + MODULO)                                                                                                                                                                                                                                                                                                                                                                                                     </v>
          </cell>
          <cell r="C2277" t="str">
            <v xml:space="preserve">UN    </v>
          </cell>
          <cell r="D2277">
            <v>30.46</v>
          </cell>
        </row>
        <row r="2278">
          <cell r="A2278">
            <v>38078</v>
          </cell>
          <cell r="B2278" t="str">
            <v xml:space="preserve">INTERRUPTOR PARALELO + TOMADA 2P+T 10A, 250V, CONJUNTO MONTADO PARA EMBUTIR 4" X 2" (PLACA + SUPORTE + MODULOS)                                                                                                                                                                                                                                                                                                                                                                                           </v>
          </cell>
          <cell r="C2278" t="str">
            <v xml:space="preserve">UN    </v>
          </cell>
          <cell r="D2278">
            <v>17.77</v>
          </cell>
        </row>
        <row r="2279">
          <cell r="A2279">
            <v>38113</v>
          </cell>
          <cell r="B2279" t="str">
            <v xml:space="preserve">INTERRUPTOR PARALELO 10A, 250V (APENAS MODULO)                                                                                                                                                                                                                                                                                                                                                                                                                                                            </v>
          </cell>
          <cell r="C2279" t="str">
            <v xml:space="preserve">UN    </v>
          </cell>
          <cell r="D2279">
            <v>9.65</v>
          </cell>
        </row>
        <row r="2280">
          <cell r="A2280">
            <v>38063</v>
          </cell>
          <cell r="B2280" t="str">
            <v xml:space="preserve">INTERRUPTOR PARALELO 10A, 250V, CONJUNTO MONTADO PARA EMBUTIR 4" X 2" (PLACA + SUPORTE + MODULO)                                                                                                                                                                                                                                                                                                                                                                                                          </v>
          </cell>
          <cell r="C2280" t="str">
            <v xml:space="preserve">UN    </v>
          </cell>
          <cell r="D2280">
            <v>10.36</v>
          </cell>
        </row>
        <row r="2281">
          <cell r="A2281">
            <v>38080</v>
          </cell>
          <cell r="B2281" t="str">
            <v xml:space="preserve">INTERRUPTOR SIMPLES + INTERRUPTOR PARALELO + TOMADA 2P+T 10A, 250V, CONJUNTO MONTADO PARA EMBUTIR 4" X 2" (PLACA + SUPORTE + MODULOS)                                                                                                                                                                                                                                                                                                                                                                     </v>
          </cell>
          <cell r="C2281" t="str">
            <v xml:space="preserve">UN    </v>
          </cell>
          <cell r="D2281">
            <v>30.86</v>
          </cell>
        </row>
        <row r="2282">
          <cell r="A2282">
            <v>38069</v>
          </cell>
          <cell r="B2282" t="str">
            <v xml:space="preserve">INTERRUPTOR SIMPLES + INTERRUPTOR PARALELO 10A, 250V, CONJUNTO MONTADO PARA EMBUTIR 4" X 2" (PLACA + SUPORTE + MODULOS)                                                                                                                                                                                                                                                                                                                                                                                   </v>
          </cell>
          <cell r="C2282" t="str">
            <v xml:space="preserve">UN    </v>
          </cell>
          <cell r="D2282">
            <v>16.88</v>
          </cell>
        </row>
        <row r="2283">
          <cell r="A2283">
            <v>38077</v>
          </cell>
          <cell r="B2283" t="str">
            <v xml:space="preserve">INTERRUPTOR SIMPLES + TOMADA 2P+T 10A, 250V, CONJUNTO MONTADO PARA EMBUTIR 4" X 2" (PLACA + SUPORTE + MODULOS)                                                                                                                                                                                                                                                                                                                                                                                            </v>
          </cell>
          <cell r="C2283" t="str">
            <v xml:space="preserve">UN    </v>
          </cell>
          <cell r="D2283">
            <v>16.489999999999998</v>
          </cell>
        </row>
        <row r="2284">
          <cell r="A2284">
            <v>38073</v>
          </cell>
          <cell r="B2284" t="str">
            <v xml:space="preserve">INTERRUPTOR SIMPLES + 2 INTERRUPTORES PARALELOS 10A, 250V, CONJUNTO MONTADO PARA EMBUTIR 4" X 2" (PLACA + SUPORTE + MODULOS)                                                                                                                                                                                                                                                                                                                                                                              </v>
          </cell>
          <cell r="C2284" t="str">
            <v xml:space="preserve">UN    </v>
          </cell>
          <cell r="D2284">
            <v>25.13</v>
          </cell>
        </row>
        <row r="2285">
          <cell r="A2285">
            <v>38112</v>
          </cell>
          <cell r="B2285" t="str">
            <v xml:space="preserve">INTERRUPTOR SIMPLES 10A, 250V (APENAS MODULO)                                                                                                                                                                                                                                                                                                                                                                                                                                                             </v>
          </cell>
          <cell r="C2285" t="str">
            <v xml:space="preserve">UN    </v>
          </cell>
          <cell r="D2285">
            <v>7.41</v>
          </cell>
        </row>
        <row r="2286">
          <cell r="A2286">
            <v>38062</v>
          </cell>
          <cell r="B2286" t="str">
            <v xml:space="preserve">INTERRUPTOR SIMPLES 10A, 250V, CONJUNTO MONTADO PARA EMBUTIR 4" X 2" (PLACA + SUPORTE + MODULO)                                                                                                                                                                                                                                                                                                                                                                                                           </v>
          </cell>
          <cell r="C2286" t="str">
            <v xml:space="preserve">UN    </v>
          </cell>
          <cell r="D2286">
            <v>7.61</v>
          </cell>
        </row>
        <row r="2287">
          <cell r="A2287">
            <v>12128</v>
          </cell>
          <cell r="B2287" t="str">
            <v xml:space="preserve">INTERRUPTOR SIMPLES 10A, 250V, CONJUNTO MONTADO PARA SOBREPOR 4" X 2" (CAIXA + MODULO)                                                                                                                                                                                                                                                                                                                                                                                                                    </v>
          </cell>
          <cell r="C2287" t="str">
            <v xml:space="preserve">UN    </v>
          </cell>
          <cell r="D2287">
            <v>10.17</v>
          </cell>
        </row>
        <row r="2288">
          <cell r="A2288">
            <v>12129</v>
          </cell>
          <cell r="B2288" t="str">
            <v xml:space="preserve">INTERRUPTOR SIMPLES 10A, 250V, CONJUNTO MONTADO PARA SOBREPOR 4" X 2" (CAIXA + 2 MODULOS)                                                                                                                                                                                                                                                                                                                                                                                                                 </v>
          </cell>
          <cell r="C2288" t="str">
            <v xml:space="preserve">UN    </v>
          </cell>
          <cell r="D2288">
            <v>13.44</v>
          </cell>
        </row>
        <row r="2289">
          <cell r="A2289">
            <v>38081</v>
          </cell>
          <cell r="B2289" t="str">
            <v xml:space="preserve">INTERRUPTORES PARALELOS (2 MODULOS) + TOMADA 2P+T 10A, 250V, CONJUNTO MONTADO PARA EMBUTIR 4" X 2" (PLACA + SUPORTE + MODULOS)                                                                                                                                                                                                                                                                                                                                                                            </v>
          </cell>
          <cell r="C2289" t="str">
            <v xml:space="preserve">UN    </v>
          </cell>
          <cell r="D2289">
            <v>26.18</v>
          </cell>
        </row>
        <row r="2290">
          <cell r="A2290">
            <v>38070</v>
          </cell>
          <cell r="B2290" t="str">
            <v xml:space="preserve">INTERRUPTORES PARALELOS (2 MODULOS) 10A, 250V, CONJUNTO MONTADO PARA EMBUTIR 4" X 2" (PLACA + SUPORTE + MODULOS)                                                                                                                                                                                                                                                                                                                                                                                          </v>
          </cell>
          <cell r="C2290" t="str">
            <v xml:space="preserve">UN    </v>
          </cell>
          <cell r="D2290">
            <v>18.04</v>
          </cell>
        </row>
        <row r="2291">
          <cell r="A2291">
            <v>38074</v>
          </cell>
          <cell r="B2291" t="str">
            <v xml:space="preserve">INTERRUPTORES PARALELOS (3 MODULOS) 10A, 250V, CONJUNTO MONTADO PARA EMBUTIR 4" X 2" (PLACA + SUPORTE + MODULO)                                                                                                                                                                                                                                                                                                                                                                                           </v>
          </cell>
          <cell r="C2291" t="str">
            <v xml:space="preserve">UN    </v>
          </cell>
          <cell r="D2291">
            <v>27.43</v>
          </cell>
        </row>
        <row r="2292">
          <cell r="A2292">
            <v>38079</v>
          </cell>
          <cell r="B2292" t="str">
            <v xml:space="preserve">INTERRUPTORES SIMPLES (2 MODULOS) + TOMADA 2P+T 10A, 250V, CONJUNTO MONTADO PARA EMBUTIR 4" X 2" (PLACA + SUPORTE + MODULOS)                                                                                                                                                                                                                                                                                                                                                                              </v>
          </cell>
          <cell r="C2292" t="str">
            <v xml:space="preserve">UN    </v>
          </cell>
          <cell r="D2292">
            <v>23.54</v>
          </cell>
        </row>
        <row r="2293">
          <cell r="A2293">
            <v>38072</v>
          </cell>
          <cell r="B2293" t="str">
            <v xml:space="preserve">INTERRUPTORES SIMPLES (2 MODULOS) + 1 INTERRUPTOR PARALELO 10A, 250V, CONJUNTO MONTADO PARA EMBUTIR 4" X 2" (PLACA + SUPORTE + MODULOS)                                                                                                                                                                                                                                                                                                                                                                   </v>
          </cell>
          <cell r="C2293" t="str">
            <v xml:space="preserve">UN    </v>
          </cell>
          <cell r="D2293">
            <v>22.62</v>
          </cell>
        </row>
        <row r="2294">
          <cell r="A2294">
            <v>38068</v>
          </cell>
          <cell r="B2294" t="str">
            <v xml:space="preserve">INTERRUPTORES SIMPLES (2 MODULOS) 10A, 250V, CONJUNTO MONTADO PARA EMBUTIR 4" X 2" (PLACA + SUPORTE + MODULOS)                                                                                                                                                                                                                                                                                                                                                                                            </v>
          </cell>
          <cell r="C2294" t="str">
            <v xml:space="preserve">UN    </v>
          </cell>
          <cell r="D2294">
            <v>15.62</v>
          </cell>
        </row>
        <row r="2295">
          <cell r="A2295">
            <v>38071</v>
          </cell>
          <cell r="B2295" t="str">
            <v xml:space="preserve">INTERRUPTORES SIMPLES (3 MODULOS) 10A, 250V, CONJUNTO MONTADO PARA EMBUTIR 4" X 2" (PLACA + SUPORTE + MODULOS)                                                                                                                                                                                                                                                                                                                                                                                            </v>
          </cell>
          <cell r="C2295" t="str">
            <v xml:space="preserve">UN    </v>
          </cell>
          <cell r="D2295">
            <v>18.670000000000002</v>
          </cell>
        </row>
        <row r="2296">
          <cell r="A2296">
            <v>38412</v>
          </cell>
          <cell r="B2296" t="str">
            <v xml:space="preserve">INVERSOR DE SOLDA MONOFASICO DE 160 A, POTENCIA DE 5400 W, TENSAO DE 220 V, TURBO VENTILADO, PROTECAO POR FUSIVEL TERMICO, PARA ELETRODOS DE 2,0 A 4,0 MM                                                                                                                                                                                                                                                                                                                                                 </v>
          </cell>
          <cell r="C2296" t="str">
            <v xml:space="preserve">UN    </v>
          </cell>
          <cell r="D2296">
            <v>1121.1300000000001</v>
          </cell>
        </row>
        <row r="2297">
          <cell r="A2297">
            <v>3405</v>
          </cell>
          <cell r="B2297" t="str">
            <v xml:space="preserve">ISOLADOR DE PORCELANA SUSPENSO, DISCO TIPO GARFO OLHAL, DIAMETRO DE 152 MM, PARA TENSAO DE *15* KV                                                                                                                                                                                                                                                                                                                                                                                                        </v>
          </cell>
          <cell r="C2297" t="str">
            <v xml:space="preserve">UN    </v>
          </cell>
          <cell r="D2297">
            <v>96.54</v>
          </cell>
        </row>
        <row r="2298">
          <cell r="A2298">
            <v>3394</v>
          </cell>
          <cell r="B2298" t="str">
            <v xml:space="preserve">ISOLADOR DE PORCELANA, TIPO BUCHA, PARA TENSAO DE *15* KV                                                                                                                                                                                                                                                                                                                                                                                                                                                 </v>
          </cell>
          <cell r="C2298" t="str">
            <v xml:space="preserve">UN    </v>
          </cell>
          <cell r="D2298">
            <v>509.6</v>
          </cell>
        </row>
        <row r="2299">
          <cell r="A2299">
            <v>3393</v>
          </cell>
          <cell r="B2299" t="str">
            <v xml:space="preserve">ISOLADOR DE PORCELANA, TIPO BUCHA, PARA TENSAO DE *35* KV                                                                                                                                                                                                                                                                                                                                                                                                                                                 </v>
          </cell>
          <cell r="C2299" t="str">
            <v xml:space="preserve">UN    </v>
          </cell>
          <cell r="D2299">
            <v>867.65</v>
          </cell>
        </row>
        <row r="2300">
          <cell r="A2300">
            <v>3406</v>
          </cell>
          <cell r="B2300" t="str">
            <v xml:space="preserve">ISOLADOR DE PORCELANA, TIPO PINO MONOCORPO, PARA TENSAO DE *15* KV                                                                                                                                                                                                                                                                                                                                                                                                                                        </v>
          </cell>
          <cell r="C2300" t="str">
            <v xml:space="preserve">UN    </v>
          </cell>
          <cell r="D2300">
            <v>29.55</v>
          </cell>
        </row>
        <row r="2301">
          <cell r="A2301">
            <v>3395</v>
          </cell>
          <cell r="B2301" t="str">
            <v xml:space="preserve">ISOLADOR DE PORCELANA, TIPO PINO MONOCORPO, PARA TENSAO DE *35* KV                                                                                                                                                                                                                                                                                                                                                                                                                                        </v>
          </cell>
          <cell r="C2301" t="str">
            <v xml:space="preserve">UN    </v>
          </cell>
          <cell r="D2301">
            <v>124.65</v>
          </cell>
        </row>
        <row r="2302">
          <cell r="A2302">
            <v>3398</v>
          </cell>
          <cell r="B2302" t="str">
            <v xml:space="preserve">ISOLADOR DE PORCELANA, TIPO ROLDANA, DIMENSOES DE *72* X *72* MM, PARA USO EM BAIXA TENSAO                                                                                                                                                                                                                                                                                                                                                                                                                </v>
          </cell>
          <cell r="C2302" t="str">
            <v xml:space="preserve">UN    </v>
          </cell>
          <cell r="D2302">
            <v>5.92</v>
          </cell>
        </row>
        <row r="2303">
          <cell r="A2303">
            <v>40662</v>
          </cell>
          <cell r="B2303" t="str">
            <v xml:space="preserve">JANELA BASCULANTE EM MADEIRA PINUS/ EUCALIPTO/ TAUARI/ VIROLA OU EQUIVALENTE DA REGIAO, *60 X 60*, CAIXA DO BATENTE/ MARCO E = *10* CM, 2 BASCULAS PARA VIDRO, COM FERRAGENS (SEM VIDRO, SEM GUARNICAO/ALIZAR E SEM ACABAMENTO)                                                                                                                                                                                                                                                                           </v>
          </cell>
          <cell r="C2303" t="str">
            <v xml:space="preserve">UN    </v>
          </cell>
          <cell r="D2303">
            <v>221.62</v>
          </cell>
        </row>
        <row r="2304">
          <cell r="A2304">
            <v>3437</v>
          </cell>
          <cell r="B2304" t="str">
            <v xml:space="preserve">JANELA BASCULANTE EM MADEIRA PINUS/ EUCALIPTO/ TAUARI/ VIROLA OU EQUIVALENTE DA REGIAO, CAIXA DO BATENTE/ MARCO *10* CM, *2* FOLHAS BASCULANTES PARA VIDRO, COM FERRAGENS (SEM VIDRO, SEM GUARNICAO/ALIZAR E SEM ACABAMENTO)                                                                                                                                                                                                                                                                              </v>
          </cell>
          <cell r="C2304" t="str">
            <v xml:space="preserve">M2    </v>
          </cell>
          <cell r="D2304">
            <v>615.63</v>
          </cell>
        </row>
        <row r="2305">
          <cell r="A2305">
            <v>11190</v>
          </cell>
          <cell r="B2305" t="str">
            <v xml:space="preserve">JANELA BASCULANTE, ACO, COM BATENTE/REQUADRO, 60 X 60 CM (SEM VIDROS)                                                                                                                                                                                                                                                                                                                                                                                                                                     </v>
          </cell>
          <cell r="C2305" t="str">
            <v xml:space="preserve">UN    </v>
          </cell>
          <cell r="D2305">
            <v>161.44999999999999</v>
          </cell>
        </row>
        <row r="2306">
          <cell r="A2306">
            <v>34377</v>
          </cell>
          <cell r="B2306" t="str">
            <v xml:space="preserve">JANELA BASCULANTE, EM ALUMINIO PERFIL 20, 80 X 60 CM (A X L), 4 FLS (1 FIXA E 3 MOVEIS), ACABAMENTO BRANCO OU BRILHANTE, BATENTE DE 3 A 4 CM, COM VIDRO 4 MM, SEM GUARNICAO                                                                                                                                                                                                                                                                                                                               </v>
          </cell>
          <cell r="C2306" t="str">
            <v xml:space="preserve">UN    </v>
          </cell>
          <cell r="D2306">
            <v>407.89</v>
          </cell>
        </row>
        <row r="2307">
          <cell r="A2307">
            <v>3428</v>
          </cell>
          <cell r="B2307" t="str">
            <v xml:space="preserve">JANELA DE ABRIR EM MADEIRA IMBUIA/CEDRO ARANA/CEDRO ROSA OU EQUIVALENTE DA REGIAO, CAIXA DO BATENTE/MARCO *10* CM, 2 FOLHAS DE ABRIR TIPO VENEZIANA E 2 FOLHAS DE ABRIR PARA VIDRO, COM GUARNICAO/ALIZAR, COM FERRAGENS, (SEM VIDRO E SEM ACABAMENTO)                                                                                                                                                                                                                                                     </v>
          </cell>
          <cell r="C2307" t="str">
            <v xml:space="preserve">M2    </v>
          </cell>
          <cell r="D2307">
            <v>913.19</v>
          </cell>
        </row>
        <row r="2308">
          <cell r="A2308">
            <v>3429</v>
          </cell>
          <cell r="B2308" t="str">
            <v xml:space="preserve">JANELA DE ABRIR EM MADEIRA PINUS/EUCALIPTO/ TAUARI/ VIROLA OU EQUIVALENTE DA REGIAO, CAIXA DO BATENTE/MARCO *10* CM, 2 FOLHAS DE ABRIR TIPO VENEZIANA E 2 FOLHAS GUILHOTINA PARA VIDRO, COM FERRAGENS (SEM VIDRO,SEM GUARNICAO/ALIZAR E SEM ACABAMENTO)                                                                                                                                                                                                                                                   </v>
          </cell>
          <cell r="C2308" t="str">
            <v xml:space="preserve">M2    </v>
          </cell>
          <cell r="D2308">
            <v>521.74</v>
          </cell>
        </row>
        <row r="2309">
          <cell r="A2309">
            <v>11199</v>
          </cell>
          <cell r="B2309" t="str">
            <v xml:space="preserve">JANELA DE CORRER, ACO, BATENTE/REQUADRO DE 6 A 14 CM, COM DIVISAO HORIZ , PINT ANTICORROSIVA, SEM VIDRO, BANDEIRA COM BASCULA, 4 FLS, 120 X 150 CM (A X L)                                                                                                                                                                                                                                                                                                                                                </v>
          </cell>
          <cell r="C2309" t="str">
            <v xml:space="preserve">UN    </v>
          </cell>
          <cell r="D2309">
            <v>891.66</v>
          </cell>
        </row>
        <row r="2310">
          <cell r="A2310">
            <v>34369</v>
          </cell>
          <cell r="B2310" t="str">
            <v xml:space="preserve">JANELA DE CORRER, EM ALUMINIO PEFIL 25, 100 X 200 CM (A X L), 4 FLS, SEM BANDEIRA, ACABAMENTO BRANCO OU BRILHANTE, BATENTE DE 6 A 7 CM, COM VIDRO 4 MM, SEM GUARNICAO/ALIZAR                                                                                                                                                                                                                                                                                                                              </v>
          </cell>
          <cell r="C2310" t="str">
            <v xml:space="preserve">UN    </v>
          </cell>
          <cell r="D2310">
            <v>1418.7</v>
          </cell>
        </row>
        <row r="2311">
          <cell r="A2311">
            <v>36896</v>
          </cell>
          <cell r="B2311" t="str">
            <v xml:space="preserve">JANELA DE CORRER, EM ALUMINIO PERFIL 25, 100 X 120 CM (A X L), 2 FLS MOVEIS, SEM BANDEIRA, ACABAMENTO BRANCO OU BRILHANTE, BATENTE DE 6 A 7 CM, COM VIDRO 4 MM, SEM GUARNICAO                                                                                                                                                                                                                                                                                                                             </v>
          </cell>
          <cell r="C2311" t="str">
            <v xml:space="preserve">UN    </v>
          </cell>
          <cell r="D2311">
            <v>790</v>
          </cell>
        </row>
        <row r="2312">
          <cell r="A2312">
            <v>34367</v>
          </cell>
          <cell r="B2312" t="str">
            <v xml:space="preserve">JANELA DE CORRER, EM ALUMINIO PERFIL 25, 100 X 150 CM (A X L), 2 FLS MOVEIS, SEM BANDEIRA, ACABAMENTO BRANCO OU BRILHANTE, BATENTE DE 6 A 7 CM, COM VIDRO 4 MM, SEM GUARNICAO                                                                                                                                                                                                                                                                                                                             </v>
          </cell>
          <cell r="C2312" t="str">
            <v xml:space="preserve">UN    </v>
          </cell>
          <cell r="D2312">
            <v>1018.19</v>
          </cell>
        </row>
        <row r="2313">
          <cell r="A2313">
            <v>36897</v>
          </cell>
          <cell r="B2313" t="str">
            <v xml:space="preserve">JANELA DE CORRER, EM ALUMINIO PERFIL 25, 100 X 150 CM (A X L), 4 FLS MOVEIS, SEM BANDEIRA, ACABAMENTO BRANCO OU BRILHANTE, BATENTE DE 6 A 7 CM, COM VIDRO 4 MM, SEM GUARNICAO/ALIZAR                                                                                                                                                                                                                                                                                                                      </v>
          </cell>
          <cell r="C2313" t="str">
            <v xml:space="preserve">UN    </v>
          </cell>
          <cell r="D2313">
            <v>1232.78</v>
          </cell>
        </row>
        <row r="2314">
          <cell r="A2314">
            <v>34364</v>
          </cell>
          <cell r="B2314" t="str">
            <v xml:space="preserve">JANELA DE CORRER, EM ALUMINIO PERFIL 25, 120 X 150 CM (A X L), 4 FLS, BANDEIRA COM BASCULA, ACABAMENTO BRANCO OU BRILHANTE, BATENTE/REQUADRO DE 6 A 14 CM, COM VIDRO 4 MM, SEM GUARNICAO/ALIZAR                                                                                                                                                                                                                                                                                                           </v>
          </cell>
          <cell r="C2314" t="str">
            <v xml:space="preserve">UN    </v>
          </cell>
          <cell r="D2314">
            <v>1338.38</v>
          </cell>
        </row>
        <row r="2315">
          <cell r="A2315">
            <v>40659</v>
          </cell>
          <cell r="B2315" t="str">
            <v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v>
          </cell>
          <cell r="C2315" t="str">
            <v xml:space="preserve">M2    </v>
          </cell>
          <cell r="D2315">
            <v>871.03</v>
          </cell>
        </row>
        <row r="2316">
          <cell r="A2316">
            <v>40660</v>
          </cell>
          <cell r="B2316" t="str">
            <v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v>
          </cell>
          <cell r="C2316" t="str">
            <v xml:space="preserve">M2    </v>
          </cell>
          <cell r="D2316">
            <v>1103.93</v>
          </cell>
        </row>
        <row r="2317">
          <cell r="A2317">
            <v>40661</v>
          </cell>
          <cell r="B2317" t="str">
            <v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v>
          </cell>
          <cell r="C2317" t="str">
            <v xml:space="preserve">M2    </v>
          </cell>
          <cell r="D2317">
            <v>678.73</v>
          </cell>
        </row>
        <row r="2318">
          <cell r="A2318">
            <v>3421</v>
          </cell>
          <cell r="B2318" t="str">
            <v xml:space="preserve">JANELA EM MADEIRA CEDRINHO/ ANGELIM COMERCIAL/ CURUPIXA/ CUMARU OU EQUIVALENTE DA REGIAO, CAIXA DO BATENTE/MARCO *10* CM, 2 FOLHAS DE ABRIR TIPO VENEZIANA E 2 FOLHAS GUILHOTINA PARA VIDRO, COM GUARNICAO/ALIZAR, COM FERRAGENS (SEM VIDRO E SEM ACABAMENTO)                                                                                                                                                                                                                                             </v>
          </cell>
          <cell r="C2318" t="str">
            <v xml:space="preserve">M2    </v>
          </cell>
          <cell r="D2318">
            <v>683.92</v>
          </cell>
        </row>
        <row r="2319">
          <cell r="A2319">
            <v>599</v>
          </cell>
          <cell r="B2319" t="str">
            <v xml:space="preserve">JANELA FIXA, EM ALUMINIO PERFIL 20, 60  X 80 CM (A X L), BATENTE/REQUADRO DE 3 A 14 CM, COM VIDRO 4 MM, SEM GUARNICAO/ALIZAR, ACABAMENTO ALUM BRANCO OU BRILHANTE                                                                                                                                                                                                                                                                                                                                         </v>
          </cell>
          <cell r="C2319" t="str">
            <v xml:space="preserve">M2    </v>
          </cell>
          <cell r="D2319">
            <v>1440.79</v>
          </cell>
        </row>
        <row r="2320">
          <cell r="A2320">
            <v>44053</v>
          </cell>
          <cell r="B2320" t="str">
            <v xml:space="preserve">JANELA INTEGRADA VENEZIANA EM ALUMINIO PERFIL 25, 120 X 120 CM (A X L), 2 FLS ( 2 VIDROS) E VENEZIANA COM ACIONAMENTO MANUAL, SEM BANDEIRA, ACABAMENTO BRILHANTE, BATENTE DE 11,50 A 12,50 CM, COM VIDRO 4 MM, INCLUSO GUARNICAO                                                                                                                                                                                                                                                                          </v>
          </cell>
          <cell r="C2320" t="str">
            <v xml:space="preserve">UN    </v>
          </cell>
          <cell r="D2320">
            <v>3197.88</v>
          </cell>
        </row>
        <row r="2321">
          <cell r="A2321">
            <v>3423</v>
          </cell>
          <cell r="B2321" t="str">
            <v xml:space="preserve">JANELA MAXIM AR EM MADEIRA CEDRINHO/ ANGELIM COMERCIAL/ CURUPIXA/ CUMARU OU EQUIVALENTE DA REGIAO, CAIXA DO BATENTE/MARCO *10* CM, 1 FOLHA  PARA VIDRO, COM GUARNICAO/ALIZAR, COM FERRAGENS, (SEM VIDRO E SEM ACABAMENTO)                                                                                                                                                                                                                                                                                 </v>
          </cell>
          <cell r="C2321" t="str">
            <v xml:space="preserve">M2    </v>
          </cell>
          <cell r="D2321">
            <v>964.49</v>
          </cell>
        </row>
        <row r="2322">
          <cell r="A2322">
            <v>34381</v>
          </cell>
          <cell r="B2322" t="str">
            <v xml:space="preserve">JANELA MAXIM AR, EM ALUMINIO PERFIL 25, 60 X 80 CM (A X L), ACABAMENTO BRANCO OU BRILHANTE, BATENTE DE 4 A 5 CM, COM VIDRO 4 MM, SEM GUARNICAO/ALIZAR                                                                                                                                                                                                                                                                                                                                                     </v>
          </cell>
          <cell r="C2322" t="str">
            <v xml:space="preserve">UN    </v>
          </cell>
          <cell r="D2322">
            <v>581.76</v>
          </cell>
        </row>
        <row r="2323">
          <cell r="A2323">
            <v>34797</v>
          </cell>
          <cell r="B2323" t="str">
            <v xml:space="preserve">JANELA MAXIMO AR, ACO, BATENTE / REQUADRO DE 6 A 14 CM, PINT ANTICORROSIVA, SEM VIDRO, COM GRADE, 1 FL, 60  X 80 CM (A X L)                                                                                                                                                                                                                                                                                                                                                                               </v>
          </cell>
          <cell r="C2323" t="str">
            <v xml:space="preserve">UN    </v>
          </cell>
          <cell r="D2323">
            <v>351.66</v>
          </cell>
        </row>
        <row r="2324">
          <cell r="A2324">
            <v>44054</v>
          </cell>
          <cell r="B2324" t="str">
            <v xml:space="preserve">JANELA VENEZIANA DE CORRER, EM ALUMINIO PERFIL 25, 100 X 120 CM (A X L), 3 FLS (2 VENEZIANAS E 1 VIDRO), SEM BANDEIRA, ACABAMENTO BRANCO OU BRILHANTE, BATENTE DE 8 A 9 CM, COM VIDRO 4 MM, SEM GUARNICAO/ALIZAR                                                                                                                                                                                                                                                                                          </v>
          </cell>
          <cell r="C2324" t="str">
            <v xml:space="preserve">UN    </v>
          </cell>
          <cell r="D2324">
            <v>1147.2</v>
          </cell>
        </row>
        <row r="2325">
          <cell r="A2325">
            <v>44399</v>
          </cell>
          <cell r="B2325" t="str">
            <v xml:space="preserve">JANELA VENEZIANA DE CORRER, EM ALUMINIO PERFIL 25, 100 X 150 CM (A X L), 6 FLS (4 VENEZIANAS E 2 VIDROS), SEM BANDEIRA, ACABAMENTO BRANCO OU BRILHANTE, BATENTE DE 8 A 9 CM, COM VIDRO 4 MM, SEM GUARNICAO / ALIZAR                                                                                                                                                                                                                                                                                       </v>
          </cell>
          <cell r="C2325" t="str">
            <v xml:space="preserve">UN    </v>
          </cell>
          <cell r="D2325">
            <v>1567.46</v>
          </cell>
        </row>
        <row r="2326">
          <cell r="A2326">
            <v>44503</v>
          </cell>
          <cell r="B2326" t="str">
            <v xml:space="preserve">JARDINEIRO (HORISTA)                                                                                                                                                                                                                                                                                                                                                                                                                                                                                      </v>
          </cell>
          <cell r="C2326" t="str">
            <v xml:space="preserve">H     </v>
          </cell>
          <cell r="D2326">
            <v>16.75</v>
          </cell>
        </row>
        <row r="2327">
          <cell r="A2327">
            <v>41077</v>
          </cell>
          <cell r="B2327" t="str">
            <v xml:space="preserve">JARDINEIRO (MENSALISTA)                                                                                                                                                                                                                                                                                                                                                                                                                                                                                   </v>
          </cell>
          <cell r="C2327" t="str">
            <v xml:space="preserve">MES   </v>
          </cell>
          <cell r="D2327">
            <v>2931.82</v>
          </cell>
        </row>
        <row r="2328">
          <cell r="A2328">
            <v>37963</v>
          </cell>
          <cell r="B2328" t="str">
            <v xml:space="preserve">JOELHO CPVC, SOLDAVEL, 45 GRAUS, 15 MM, PARA AGUA QUENTE                                                                                                                                                                                                                                                                                                                                                                                                                                                  </v>
          </cell>
          <cell r="C2328" t="str">
            <v xml:space="preserve">UN    </v>
          </cell>
          <cell r="D2328">
            <v>4.3</v>
          </cell>
        </row>
        <row r="2329">
          <cell r="A2329">
            <v>37964</v>
          </cell>
          <cell r="B2329" t="str">
            <v xml:space="preserve">JOELHO CPVC, SOLDAVEL, 45 GRAUS, 22 MM, PARA AGUA QUENTE                                                                                                                                                                                                                                                                                                                                                                                                                                                  </v>
          </cell>
          <cell r="C2329" t="str">
            <v xml:space="preserve">UN    </v>
          </cell>
          <cell r="D2329">
            <v>5.75</v>
          </cell>
        </row>
        <row r="2330">
          <cell r="A2330">
            <v>37965</v>
          </cell>
          <cell r="B2330" t="str">
            <v xml:space="preserve">JOELHO CPVC, SOLDAVEL, 45 GRAUS, 28 MM, PARA AGUA QUENTE                                                                                                                                                                                                                                                                                                                                                                                                                                                  </v>
          </cell>
          <cell r="C2330" t="str">
            <v xml:space="preserve">UN    </v>
          </cell>
          <cell r="D2330">
            <v>8.2899999999999991</v>
          </cell>
        </row>
        <row r="2331">
          <cell r="A2331">
            <v>37966</v>
          </cell>
          <cell r="B2331" t="str">
            <v xml:space="preserve">JOELHO CPVC, SOLDAVEL, 45 GRAUS, 35 MM, PARA AGUA QUENTE                                                                                                                                                                                                                                                                                                                                                                                                                                                  </v>
          </cell>
          <cell r="C2331" t="str">
            <v xml:space="preserve">UN    </v>
          </cell>
          <cell r="D2331">
            <v>14.56</v>
          </cell>
        </row>
        <row r="2332">
          <cell r="A2332">
            <v>37967</v>
          </cell>
          <cell r="B2332" t="str">
            <v xml:space="preserve">JOELHO CPVC, SOLDAVEL, 45 GRAUS, 42 MM, PARA AGUA QUENTE                                                                                                                                                                                                                                                                                                                                                                                                                                                  </v>
          </cell>
          <cell r="C2332" t="str">
            <v xml:space="preserve">UN    </v>
          </cell>
          <cell r="D2332">
            <v>24.46</v>
          </cell>
        </row>
        <row r="2333">
          <cell r="A2333">
            <v>37968</v>
          </cell>
          <cell r="B2333" t="str">
            <v xml:space="preserve">JOELHO CPVC, SOLDAVEL, 45 GRAUS, 54 MM, PARA AGUA QUENTE                                                                                                                                                                                                                                                                                                                                                                                                                                                  </v>
          </cell>
          <cell r="C2333" t="str">
            <v xml:space="preserve">UN    </v>
          </cell>
          <cell r="D2333">
            <v>51.94</v>
          </cell>
        </row>
        <row r="2334">
          <cell r="A2334">
            <v>37969</v>
          </cell>
          <cell r="B2334" t="str">
            <v xml:space="preserve">JOELHO CPVC, SOLDAVEL, 45 GRAUS, 73 MM, PARA AGUA QUENTE                                                                                                                                                                                                                                                                                                                                                                                                                                                  </v>
          </cell>
          <cell r="C2334" t="str">
            <v xml:space="preserve">UN    </v>
          </cell>
          <cell r="D2334">
            <v>131.26</v>
          </cell>
        </row>
        <row r="2335">
          <cell r="A2335">
            <v>37970</v>
          </cell>
          <cell r="B2335" t="str">
            <v xml:space="preserve">JOELHO CPVC, SOLDAVEL, 45 GRAUS, 89 MM, PARA AGUA QUENTE                                                                                                                                                                                                                                                                                                                                                                                                                                                  </v>
          </cell>
          <cell r="C2335" t="str">
            <v xml:space="preserve">UN    </v>
          </cell>
          <cell r="D2335">
            <v>189.9</v>
          </cell>
        </row>
        <row r="2336">
          <cell r="A2336">
            <v>44251</v>
          </cell>
          <cell r="B2336" t="str">
            <v xml:space="preserve">JOELHO CPVC, SOLDAVEL, 90 GRAUS, 114 MM, PARA AGUA QUENTE                                                                                                                                                                                                                                                                                                                                                                                                                                                 </v>
          </cell>
          <cell r="C2336" t="str">
            <v xml:space="preserve">UN    </v>
          </cell>
          <cell r="D2336">
            <v>219.34</v>
          </cell>
        </row>
        <row r="2337">
          <cell r="A2337">
            <v>21118</v>
          </cell>
          <cell r="B2337" t="str">
            <v xml:space="preserve">JOELHO CPVC, SOLDAVEL, 90 GRAUS, 15 MM, PARA AGUA QUENTE                                                                                                                                                                                                                                                                                                                                                                                                                                                  </v>
          </cell>
          <cell r="C2337" t="str">
            <v xml:space="preserve">UN    </v>
          </cell>
          <cell r="D2337">
            <v>3.42</v>
          </cell>
        </row>
        <row r="2338">
          <cell r="A2338">
            <v>37956</v>
          </cell>
          <cell r="B2338" t="str">
            <v xml:space="preserve">JOELHO CPVC, SOLDAVEL, 90 GRAUS, 22 MM, PARA AGUA QUENTE                                                                                                                                                                                                                                                                                                                                                                                                                                                  </v>
          </cell>
          <cell r="C2338" t="str">
            <v xml:space="preserve">UN    </v>
          </cell>
          <cell r="D2338">
            <v>4.2</v>
          </cell>
        </row>
        <row r="2339">
          <cell r="A2339">
            <v>37957</v>
          </cell>
          <cell r="B2339" t="str">
            <v xml:space="preserve">JOELHO CPVC, SOLDAVEL, 90 GRAUS, 28 MM, PARA AGUA QUENTE                                                                                                                                                                                                                                                                                                                                                                                                                                                  </v>
          </cell>
          <cell r="C2339" t="str">
            <v xml:space="preserve">UN    </v>
          </cell>
          <cell r="D2339">
            <v>8.93</v>
          </cell>
        </row>
        <row r="2340">
          <cell r="A2340">
            <v>37958</v>
          </cell>
          <cell r="B2340" t="str">
            <v xml:space="preserve">JOELHO CPVC, SOLDAVEL, 90 GRAUS, 35 MM, PARA AGUA QUENTE                                                                                                                                                                                                                                                                                                                                                                                                                                                  </v>
          </cell>
          <cell r="C2340" t="str">
            <v xml:space="preserve">UN    </v>
          </cell>
          <cell r="D2340">
            <v>16.14</v>
          </cell>
        </row>
        <row r="2341">
          <cell r="A2341">
            <v>37959</v>
          </cell>
          <cell r="B2341" t="str">
            <v xml:space="preserve">JOELHO CPVC, SOLDAVEL, 90 GRAUS, 42 MM, PARA AGUA QUENTE                                                                                                                                                                                                                                                                                                                                                                                                                                                  </v>
          </cell>
          <cell r="C2341" t="str">
            <v xml:space="preserve">UN    </v>
          </cell>
          <cell r="D2341">
            <v>24.85</v>
          </cell>
        </row>
        <row r="2342">
          <cell r="A2342">
            <v>37960</v>
          </cell>
          <cell r="B2342" t="str">
            <v xml:space="preserve">JOELHO CPVC, SOLDAVEL, 90 GRAUS, 54 MM, PARA AGUA QUENTE                                                                                                                                                                                                                                                                                                                                                                                                                                                  </v>
          </cell>
          <cell r="C2342" t="str">
            <v xml:space="preserve">UN    </v>
          </cell>
          <cell r="D2342">
            <v>63.51</v>
          </cell>
        </row>
        <row r="2343">
          <cell r="A2343">
            <v>37961</v>
          </cell>
          <cell r="B2343" t="str">
            <v xml:space="preserve">JOELHO CPVC, SOLDAVEL, 90 GRAUS, 73 MM, PARA AGUA QUENTE                                                                                                                                                                                                                                                                                                                                                                                                                                                  </v>
          </cell>
          <cell r="C2343" t="str">
            <v xml:space="preserve">UN    </v>
          </cell>
          <cell r="D2343">
            <v>136.49</v>
          </cell>
        </row>
        <row r="2344">
          <cell r="A2344">
            <v>37962</v>
          </cell>
          <cell r="B2344" t="str">
            <v xml:space="preserve">JOELHO CPVC, SOLDAVEL, 90 GRAUS, 89 MM, PARA AGUA QUENTE                                                                                                                                                                                                                                                                                                                                                                                                                                                  </v>
          </cell>
          <cell r="C2344" t="str">
            <v xml:space="preserve">UN    </v>
          </cell>
          <cell r="D2344">
            <v>157.35</v>
          </cell>
        </row>
        <row r="2345">
          <cell r="A2345">
            <v>3533</v>
          </cell>
          <cell r="B2345" t="str">
            <v xml:space="preserve">JOELHO DE REDUCAO, PVC SOLDAVEL, 90 GRAUS, 25 MM X 20 MM, COR MARROM, PARA AGUA FRIA PREDIAL                                                                                                                                                                                                                                                                                                                                                                                                              </v>
          </cell>
          <cell r="C2345" t="str">
            <v xml:space="preserve">UN    </v>
          </cell>
          <cell r="D2345">
            <v>2.75</v>
          </cell>
        </row>
        <row r="2346">
          <cell r="A2346">
            <v>3538</v>
          </cell>
          <cell r="B2346" t="str">
            <v xml:space="preserve">JOELHO DE REDUCAO, PVC SOLDAVEL, 90 GRAUS, 32 MM X 25 MM, COR MARROM, PARA AGUA FRIA PREDIAL                                                                                                                                                                                                                                                                                                                                                                                                              </v>
          </cell>
          <cell r="C2346" t="str">
            <v xml:space="preserve">UN    </v>
          </cell>
          <cell r="D2346">
            <v>5.21</v>
          </cell>
        </row>
        <row r="2347">
          <cell r="A2347">
            <v>3498</v>
          </cell>
          <cell r="B2347" t="str">
            <v xml:space="preserve">JOELHO DE REDUCAO, PVC, ROSCAVEL, 90 GRAUS, 1" X 3/4", COR BRANCA, PARA AGUA FRIA PREDIAL                                                                                                                                                                                                                                                                                                                                                                                                                 </v>
          </cell>
          <cell r="C2347" t="str">
            <v xml:space="preserve">UN    </v>
          </cell>
          <cell r="D2347">
            <v>5.05</v>
          </cell>
        </row>
        <row r="2348">
          <cell r="A2348">
            <v>3496</v>
          </cell>
          <cell r="B2348" t="str">
            <v xml:space="preserve">JOELHO DE REDUCAO, PVC, ROSCAVEL, 90 GRAUS, 3/4" X 1/2", COR BRANCA, PARA AGUA FRIA PREDIAL                                                                                                                                                                                                                                                                                                                                                                                                               </v>
          </cell>
          <cell r="C2348" t="str">
            <v xml:space="preserve">UN    </v>
          </cell>
          <cell r="D2348">
            <v>3.38</v>
          </cell>
        </row>
        <row r="2349">
          <cell r="A2349">
            <v>38429</v>
          </cell>
          <cell r="B2349" t="str">
            <v xml:space="preserve">JOELHO DE TRANSICAO, CPVC, SOLDAVEL, 90 GRAUS, 15 MM X 1/2", PARA AGUA QUENTE                                                                                                                                                                                                                                                                                                                                                                                                                             </v>
          </cell>
          <cell r="C2349" t="str">
            <v xml:space="preserve">UN    </v>
          </cell>
          <cell r="D2349">
            <v>11.62</v>
          </cell>
        </row>
        <row r="2350">
          <cell r="A2350">
            <v>38431</v>
          </cell>
          <cell r="B2350" t="str">
            <v xml:space="preserve">JOELHO DE TRANSICAO, CPVC, SOLDAVEL, 90 GRAUS, 22 MM X 1/2", PARA AGUA QUENTE                                                                                                                                                                                                                                                                                                                                                                                                                             </v>
          </cell>
          <cell r="C2350" t="str">
            <v xml:space="preserve">UN    </v>
          </cell>
          <cell r="D2350">
            <v>14.58</v>
          </cell>
        </row>
        <row r="2351">
          <cell r="A2351">
            <v>38430</v>
          </cell>
          <cell r="B2351" t="str">
            <v xml:space="preserve">JOELHO DE TRANSICAO, CPVC, SOLDAVEL, 90 GRAUS, 22 MM X 3/4", PARA AGUA QUENTE                                                                                                                                                                                                                                                                                                                                                                                                                             </v>
          </cell>
          <cell r="C2351" t="str">
            <v xml:space="preserve">UN    </v>
          </cell>
          <cell r="D2351">
            <v>22.6</v>
          </cell>
        </row>
        <row r="2352">
          <cell r="A2352">
            <v>36348</v>
          </cell>
          <cell r="B2352" t="str">
            <v xml:space="preserve">JOELHO PPR 45 GRAUS, SOLDAVEL, F/F, DN 20 MM, PARA AGUA QUENTE PREDIAL                                                                                                                                                                                                                                                                                                                                                                                                                                    </v>
          </cell>
          <cell r="C2352" t="str">
            <v xml:space="preserve">UN    </v>
          </cell>
          <cell r="D2352">
            <v>2.36</v>
          </cell>
        </row>
        <row r="2353">
          <cell r="A2353">
            <v>36349</v>
          </cell>
          <cell r="B2353" t="str">
            <v xml:space="preserve">JOELHO PPR 45 GRAUS, SOLDAVEL, F/F, DN 25 MM, PARA AGUA QUENTE PREDIAL                                                                                                                                                                                                                                                                                                                                                                                                                                    </v>
          </cell>
          <cell r="C2353" t="str">
            <v xml:space="preserve">UN    </v>
          </cell>
          <cell r="D2353">
            <v>3.25</v>
          </cell>
        </row>
        <row r="2354">
          <cell r="A2354">
            <v>38987</v>
          </cell>
          <cell r="B2354" t="str">
            <v xml:space="preserve">JOELHO PPR 45 GRAUS, SOLDAVEL, F/F, DN 40 MM, PARA AQUA QUENTE E FRIA PREDIAL                                                                                                                                                                                                                                                                                                                                                                                                                             </v>
          </cell>
          <cell r="C2354" t="str">
            <v xml:space="preserve">UN    </v>
          </cell>
          <cell r="D2354">
            <v>15.64</v>
          </cell>
        </row>
        <row r="2355">
          <cell r="A2355">
            <v>38988</v>
          </cell>
          <cell r="B2355" t="str">
            <v xml:space="preserve">JOELHO PPR 45 GRAUS, SOLDAVEL, F/F, DN 50 MM, PARA AQUA QUENTE E FRIA PREDIAL                                                                                                                                                                                                                                                                                                                                                                                                                             </v>
          </cell>
          <cell r="C2355" t="str">
            <v xml:space="preserve">UN    </v>
          </cell>
          <cell r="D2355">
            <v>25.48</v>
          </cell>
        </row>
        <row r="2356">
          <cell r="A2356">
            <v>38989</v>
          </cell>
          <cell r="B2356" t="str">
            <v xml:space="preserve">JOELHO PPR 45 GRAUS, SOLDAVEL, F/F, DN 63 MM, PARA AQUA QUENTE E FRIA PREDIAL                                                                                                                                                                                                                                                                                                                                                                                                                             </v>
          </cell>
          <cell r="C2356" t="str">
            <v xml:space="preserve">UN    </v>
          </cell>
          <cell r="D2356">
            <v>42.87</v>
          </cell>
        </row>
        <row r="2357">
          <cell r="A2357">
            <v>38990</v>
          </cell>
          <cell r="B2357" t="str">
            <v xml:space="preserve">JOELHO PPR 45 GRAUS, SOLDAVEL, F/F, DN 75 MM, PARA AQUA QUENTE E FRIA PREDIAL                                                                                                                                                                                                                                                                                                                                                                                                                             </v>
          </cell>
          <cell r="C2357" t="str">
            <v xml:space="preserve">UN    </v>
          </cell>
          <cell r="D2357">
            <v>85.68</v>
          </cell>
        </row>
        <row r="2358">
          <cell r="A2358">
            <v>38991</v>
          </cell>
          <cell r="B2358" t="str">
            <v xml:space="preserve">JOELHO PPR 45 GRAUS, SOLDAVEL, F/F, DN 90 MM, PARA AQUA QUENTE E FRIA PREDIAL                                                                                                                                                                                                                                                                                                                                                                                                                             </v>
          </cell>
          <cell r="C2358" t="str">
            <v xml:space="preserve">UN    </v>
          </cell>
          <cell r="D2358">
            <v>154.16999999999999</v>
          </cell>
        </row>
        <row r="2359">
          <cell r="A2359">
            <v>38433</v>
          </cell>
          <cell r="B2359" t="str">
            <v xml:space="preserve">JOELHO PPR, 45 GRAUS, SOLDAVEL, F/F, DN 32 MM, PARA AGUA QUENTE PREDIAL                                                                                                                                                                                                                                                                                                                                                                                                                                   </v>
          </cell>
          <cell r="C2359" t="str">
            <v xml:space="preserve">UN    </v>
          </cell>
          <cell r="D2359">
            <v>7.97</v>
          </cell>
        </row>
        <row r="2360">
          <cell r="A2360">
            <v>38440</v>
          </cell>
          <cell r="B2360" t="str">
            <v xml:space="preserve">JOELHO PPR, 90 GRAUS, SOLDAVEL, F/F, DN 110 MM, PARA AGUA QUENTE PREDIAL                                                                                                                                                                                                                                                                                                                                                                                                                                  </v>
          </cell>
          <cell r="C2360" t="str">
            <v xml:space="preserve">UN    </v>
          </cell>
          <cell r="D2360">
            <v>336</v>
          </cell>
        </row>
        <row r="2361">
          <cell r="A2361">
            <v>36359</v>
          </cell>
          <cell r="B2361" t="str">
            <v xml:space="preserve">JOELHO PPR, 90 GRAUS, SOLDAVEL, F/F, DN 20 MM, PARA AGUA QUENTE PREDIAL                                                                                                                                                                                                                                                                                                                                                                                                                                   </v>
          </cell>
          <cell r="C2361" t="str">
            <v xml:space="preserve">UN    </v>
          </cell>
          <cell r="D2361">
            <v>2.09</v>
          </cell>
        </row>
        <row r="2362">
          <cell r="A2362">
            <v>36360</v>
          </cell>
          <cell r="B2362" t="str">
            <v xml:space="preserve">JOELHO PPR, 90 GRAUS, SOLDAVEL, F/F, DN 25 MM, PARA AGUA QUENTE PREDIAL                                                                                                                                                                                                                                                                                                                                                                                                                                   </v>
          </cell>
          <cell r="C2362" t="str">
            <v xml:space="preserve">UN    </v>
          </cell>
          <cell r="D2362">
            <v>2.82</v>
          </cell>
        </row>
        <row r="2363">
          <cell r="A2363">
            <v>38434</v>
          </cell>
          <cell r="B2363" t="str">
            <v xml:space="preserve">JOELHO PPR, 90 GRAUS, SOLDAVEL, F/F, DN 32 MM, PARA AGUA QUENTE PREDIAL                                                                                                                                                                                                                                                                                                                                                                                                                                   </v>
          </cell>
          <cell r="C2363" t="str">
            <v xml:space="preserve">UN    </v>
          </cell>
          <cell r="D2363">
            <v>4.29</v>
          </cell>
        </row>
        <row r="2364">
          <cell r="A2364">
            <v>38435</v>
          </cell>
          <cell r="B2364" t="str">
            <v xml:space="preserve">JOELHO PPR, 90 GRAUS, SOLDAVEL, F/F, DN 40 MM, PARA AGUA QUENTE PREDIAL                                                                                                                                                                                                                                                                                                                                                                                                                                   </v>
          </cell>
          <cell r="C2364" t="str">
            <v xml:space="preserve">UN    </v>
          </cell>
          <cell r="D2364">
            <v>9.66</v>
          </cell>
        </row>
        <row r="2365">
          <cell r="A2365">
            <v>38436</v>
          </cell>
          <cell r="B2365" t="str">
            <v xml:space="preserve">JOELHO PPR, 90 GRAUS, SOLDAVEL, F/F, DN 50 MM, PARA AGUA QUENTE PREDIAL                                                                                                                                                                                                                                                                                                                                                                                                                                   </v>
          </cell>
          <cell r="C2365" t="str">
            <v xml:space="preserve">UN    </v>
          </cell>
          <cell r="D2365">
            <v>16.02</v>
          </cell>
        </row>
        <row r="2366">
          <cell r="A2366">
            <v>38437</v>
          </cell>
          <cell r="B2366" t="str">
            <v xml:space="preserve">JOELHO PPR, 90 GRAUS, SOLDAVEL, F/F, DN 63 MM, PARA AGUA QUENTE PREDIAL                                                                                                                                                                                                                                                                                                                                                                                                                                   </v>
          </cell>
          <cell r="C2366" t="str">
            <v xml:space="preserve">UN    </v>
          </cell>
          <cell r="D2366">
            <v>25.99</v>
          </cell>
        </row>
        <row r="2367">
          <cell r="A2367">
            <v>38438</v>
          </cell>
          <cell r="B2367" t="str">
            <v xml:space="preserve">JOELHO PPR, 90 GRAUS, SOLDAVEL, F/F, DN 75 MM, PARA AGUA QUENTE PREDIAL                                                                                                                                                                                                                                                                                                                                                                                                                                   </v>
          </cell>
          <cell r="C2367" t="str">
            <v xml:space="preserve">UN    </v>
          </cell>
          <cell r="D2367">
            <v>75.37</v>
          </cell>
        </row>
        <row r="2368">
          <cell r="A2368">
            <v>38439</v>
          </cell>
          <cell r="B2368" t="str">
            <v xml:space="preserve">JOELHO PPR, 90 GRAUS, SOLDAVEL, F/F, DN 90 MM, PARA AGUA QUENTE PREDIAL                                                                                                                                                                                                                                                                                                                                                                                                                                   </v>
          </cell>
          <cell r="C2368" t="str">
            <v xml:space="preserve">UN    </v>
          </cell>
          <cell r="D2368">
            <v>95.78</v>
          </cell>
        </row>
        <row r="2369">
          <cell r="A2369">
            <v>10836</v>
          </cell>
          <cell r="B2369" t="str">
            <v xml:space="preserve">JOELHO PVC COM VISITA, 90 GRAUS, DN 100 X 50 MM, SERIE NORMAL, PARA ESGOTO PREDIAL                                                                                                                                                                                                                                                                                                                                                                                                                        </v>
          </cell>
          <cell r="C2369" t="str">
            <v xml:space="preserve">UN    </v>
          </cell>
          <cell r="D2369">
            <v>21.23</v>
          </cell>
        </row>
        <row r="2370">
          <cell r="A2370">
            <v>10835</v>
          </cell>
          <cell r="B2370" t="str">
            <v xml:space="preserve">JOELHO PVC, COM BOLSA E ANEL, 90 GRAUS, DN 40 X *38* MM, SERIE NORMAL, PARA ESGOTO PREDIAL                                                                                                                                                                                                                                                                                                                                                                                                                </v>
          </cell>
          <cell r="C2370" t="str">
            <v xml:space="preserve">UN    </v>
          </cell>
          <cell r="D2370">
            <v>5.92</v>
          </cell>
        </row>
        <row r="2371">
          <cell r="A2371">
            <v>3475</v>
          </cell>
          <cell r="B2371" t="str">
            <v xml:space="preserve">JOELHO PVC, ROSCAVEL, 45 GRAUS, 1/2", COR BRANCA, PARA AGUA FRIA PREDIAL                                                                                                                                                                                                                                                                                                                                                                                                                                  </v>
          </cell>
          <cell r="C2371" t="str">
            <v xml:space="preserve">UN    </v>
          </cell>
          <cell r="D2371">
            <v>4.83</v>
          </cell>
        </row>
        <row r="2372">
          <cell r="A2372">
            <v>3485</v>
          </cell>
          <cell r="B2372" t="str">
            <v xml:space="preserve">JOELHO PVC, ROSCAVEL, 45 GRAUS, 1", COR BRANCA, PARA AGUA FRIA PREDIAL                                                                                                                                                                                                                                                                                                                                                                                                                                    </v>
          </cell>
          <cell r="C2372" t="str">
            <v xml:space="preserve">UN    </v>
          </cell>
          <cell r="D2372">
            <v>13.34</v>
          </cell>
        </row>
        <row r="2373">
          <cell r="A2373">
            <v>3534</v>
          </cell>
          <cell r="B2373" t="str">
            <v xml:space="preserve">JOELHO PVC, ROSCAVEL, 45 GRAUS, 3/4", COR BRANCA, PARA AGUA FRIA PREDIAL                                                                                                                                                                                                                                                                                                                                                                                                                                  </v>
          </cell>
          <cell r="C2373" t="str">
            <v xml:space="preserve">UN    </v>
          </cell>
          <cell r="D2373">
            <v>7.65</v>
          </cell>
        </row>
        <row r="2374">
          <cell r="A2374">
            <v>3543</v>
          </cell>
          <cell r="B2374" t="str">
            <v xml:space="preserve">JOELHO PVC, ROSCAVEL, 90 GRAUS, 1/2", COR BRANCA, PARA AGUA FRIA PREDIAL                                                                                                                                                                                                                                                                                                                                                                                                                                  </v>
          </cell>
          <cell r="C2374" t="str">
            <v xml:space="preserve">UN    </v>
          </cell>
          <cell r="D2374">
            <v>1.77</v>
          </cell>
        </row>
        <row r="2375">
          <cell r="A2375">
            <v>3482</v>
          </cell>
          <cell r="B2375" t="str">
            <v xml:space="preserve">JOELHO PVC, ROSCAVEL, 90 GRAUS, 1", COR BRANCA, PARA AGUA FRIA PREDIAL                                                                                                                                                                                                                                                                                                                                                                                                                                    </v>
          </cell>
          <cell r="C2375" t="str">
            <v xml:space="preserve">UN    </v>
          </cell>
          <cell r="D2375">
            <v>5.47</v>
          </cell>
        </row>
        <row r="2376">
          <cell r="A2376">
            <v>3505</v>
          </cell>
          <cell r="B2376" t="str">
            <v xml:space="preserve">JOELHO PVC, ROSCAVEL, 90 GRAUS, 3/4", COR BRANCA, PARA AGUA FRIA PREDIAL                                                                                                                                                                                                                                                                                                                                                                                                                                  </v>
          </cell>
          <cell r="C2376" t="str">
            <v xml:space="preserve">UN    </v>
          </cell>
          <cell r="D2376">
            <v>2.64</v>
          </cell>
        </row>
        <row r="2377">
          <cell r="A2377">
            <v>3521</v>
          </cell>
          <cell r="B2377" t="str">
            <v xml:space="preserve">JOELHO PVC, SOLDAVEL COM ROSCA, 90 GRAUS, 20 MM X 1/2", COR MARROM, PARA AGUA FRIA PREDIAL                                                                                                                                                                                                                                                                                                                                                                                                                </v>
          </cell>
          <cell r="C2377" t="str">
            <v xml:space="preserve">UN    </v>
          </cell>
          <cell r="D2377">
            <v>1.99</v>
          </cell>
        </row>
        <row r="2378">
          <cell r="A2378">
            <v>3531</v>
          </cell>
          <cell r="B2378" t="str">
            <v xml:space="preserve">JOELHO PVC, SOLDAVEL COM ROSCA, 90 GRAUS, 25 MM X 1/2", COR MARROM, PARA AGUA FRIA PREDIAL                                                                                                                                                                                                                                                                                                                                                                                                                </v>
          </cell>
          <cell r="C2378" t="str">
            <v xml:space="preserve">UN    </v>
          </cell>
          <cell r="D2378">
            <v>3.79</v>
          </cell>
        </row>
        <row r="2379">
          <cell r="A2379">
            <v>3522</v>
          </cell>
          <cell r="B2379" t="str">
            <v xml:space="preserve">JOELHO PVC, SOLDAVEL COM ROSCA, 90 GRAUS, 25 MM X 3/4", COR MARROM, PARA AGUA FRIA PREDIAL                                                                                                                                                                                                                                                                                                                                                                                                                </v>
          </cell>
          <cell r="C2379" t="str">
            <v xml:space="preserve">UN    </v>
          </cell>
          <cell r="D2379">
            <v>2.44</v>
          </cell>
        </row>
        <row r="2380">
          <cell r="A2380">
            <v>3527</v>
          </cell>
          <cell r="B2380" t="str">
            <v xml:space="preserve">JOELHO PVC, SOLDAVEL COM ROSCA, 90 GRAUS, 32 MM X 3/4", COR MARROM, PARA AGUA FRIA PREDIAL                                                                                                                                                                                                                                                                                                                                                                                                                </v>
          </cell>
          <cell r="C2380" t="str">
            <v xml:space="preserve">UN    </v>
          </cell>
          <cell r="D2380">
            <v>12.85</v>
          </cell>
        </row>
        <row r="2381">
          <cell r="A2381">
            <v>3516</v>
          </cell>
          <cell r="B2381" t="str">
            <v xml:space="preserve">JOELHO PVC, SOLDAVEL, BB, 45 GRAUS, DN 40 MM, PARA ESGOTO PREDIAL                                                                                                                                                                                                                                                                                                                                                                                                                                         </v>
          </cell>
          <cell r="C2381" t="str">
            <v xml:space="preserve">UN    </v>
          </cell>
          <cell r="D2381">
            <v>2.4500000000000002</v>
          </cell>
        </row>
        <row r="2382">
          <cell r="A2382">
            <v>3517</v>
          </cell>
          <cell r="B2382" t="str">
            <v xml:space="preserve">JOELHO PVC, SOLDAVEL, BB, 90 GRAUS, SEM ANEL, DN 40 MM, PARA ESGOTO PREDIAL SECUNDARIO                                                                                                                                                                                                                                                                                                                                                                                                                    </v>
          </cell>
          <cell r="C2382" t="str">
            <v xml:space="preserve">UN    </v>
          </cell>
          <cell r="D2382">
            <v>2.21</v>
          </cell>
        </row>
        <row r="2383">
          <cell r="A2383">
            <v>3515</v>
          </cell>
          <cell r="B2383" t="str">
            <v xml:space="preserve">JOELHO PVC, SOLDAVEL, COM BUCHA DE LATAO, 90 GRAUS, 20 MM X 1/2", PARA AGUA FRIA PREDIAL                                                                                                                                                                                                                                                                                                                                                                                                                  </v>
          </cell>
          <cell r="C2383" t="str">
            <v xml:space="preserve">UN    </v>
          </cell>
          <cell r="D2383">
            <v>6.55</v>
          </cell>
        </row>
        <row r="2384">
          <cell r="A2384">
            <v>20147</v>
          </cell>
          <cell r="B2384" t="str">
            <v xml:space="preserve">JOELHO PVC, SOLDAVEL, COM BUCHA DE LATAO, 90 GRAUS, 25 MM X 1/2", PARA AGUA FRIA PREDIAL                                                                                                                                                                                                                                                                                                                                                                                                                  </v>
          </cell>
          <cell r="C2384" t="str">
            <v xml:space="preserve">UN    </v>
          </cell>
          <cell r="D2384">
            <v>5.39</v>
          </cell>
        </row>
        <row r="2385">
          <cell r="A2385">
            <v>3524</v>
          </cell>
          <cell r="B2385" t="str">
            <v xml:space="preserve">JOELHO PVC, SOLDAVEL, COM BUCHA DE LATAO, 90 GRAUS, 25 MM X 3/4", PARA AGUA FRIA PREDIAL                                                                                                                                                                                                                                                                                                                                                                                                                  </v>
          </cell>
          <cell r="C2385" t="str">
            <v xml:space="preserve">UN    </v>
          </cell>
          <cell r="D2385">
            <v>8.11</v>
          </cell>
        </row>
        <row r="2386">
          <cell r="A2386">
            <v>3532</v>
          </cell>
          <cell r="B2386" t="str">
            <v xml:space="preserve">JOELHO PVC, SOLDAVEL, COM BUCHA DE LATAO, 90 GRAUS, 32 MM X 3/4", PARA AGUA FRIA PREDIAL                                                                                                                                                                                                                                                                                                                                                                                                                  </v>
          </cell>
          <cell r="C2386" t="str">
            <v xml:space="preserve">UN    </v>
          </cell>
          <cell r="D2386">
            <v>18.75</v>
          </cell>
        </row>
        <row r="2387">
          <cell r="A2387">
            <v>3528</v>
          </cell>
          <cell r="B2387" t="str">
            <v xml:space="preserve">JOELHO PVC, SOLDAVEL, PB, 45 GRAUS, DN 100 MM, PARA ESGOTO PREDIAL                                                                                                                                                                                                                                                                                                                                                                                                                                        </v>
          </cell>
          <cell r="C2387" t="str">
            <v xml:space="preserve">UN    </v>
          </cell>
          <cell r="D2387">
            <v>9.56</v>
          </cell>
        </row>
        <row r="2388">
          <cell r="A2388">
            <v>37952</v>
          </cell>
          <cell r="B2388" t="str">
            <v xml:space="preserve">JOELHO PVC, SOLDAVEL, PB, 45 GRAUS, DN 150 MM, PARA ESGOTO PREDIAL                                                                                                                                                                                                                                                                                                                                                                                                                                        </v>
          </cell>
          <cell r="C2388" t="str">
            <v xml:space="preserve">UN    </v>
          </cell>
          <cell r="D2388">
            <v>68.489999999999995</v>
          </cell>
        </row>
        <row r="2389">
          <cell r="A2389">
            <v>37951</v>
          </cell>
          <cell r="B2389" t="str">
            <v xml:space="preserve">JOELHO PVC, SOLDAVEL, PB, 45 GRAUS, DN 40 MM, PARA ESGOTO PREDIAL                                                                                                                                                                                                                                                                                                                                                                                                                                         </v>
          </cell>
          <cell r="C2389" t="str">
            <v xml:space="preserve">UN    </v>
          </cell>
          <cell r="D2389">
            <v>2.57</v>
          </cell>
        </row>
        <row r="2390">
          <cell r="A2390">
            <v>3518</v>
          </cell>
          <cell r="B2390" t="str">
            <v xml:space="preserve">JOELHO PVC, SOLDAVEL, PB, 45 GRAUS, DN 50 MM, PARA ESGOTO PREDIAL                                                                                                                                                                                                                                                                                                                                                                                                                                         </v>
          </cell>
          <cell r="C2390" t="str">
            <v xml:space="preserve">UN    </v>
          </cell>
          <cell r="D2390">
            <v>3.96</v>
          </cell>
        </row>
        <row r="2391">
          <cell r="A2391">
            <v>3519</v>
          </cell>
          <cell r="B2391" t="str">
            <v xml:space="preserve">JOELHO PVC, SOLDAVEL, PB, 45 GRAUS, DN 75 MM, PARA ESGOTO PREDIAL                                                                                                                                                                                                                                                                                                                                                                                                                                         </v>
          </cell>
          <cell r="C2391" t="str">
            <v xml:space="preserve">UN    </v>
          </cell>
          <cell r="D2391">
            <v>8.2899999999999991</v>
          </cell>
        </row>
        <row r="2392">
          <cell r="A2392">
            <v>3520</v>
          </cell>
          <cell r="B2392" t="str">
            <v xml:space="preserve">JOELHO PVC, SOLDAVEL, PB, 90 GRAUS, DN 100 MM, PARA ESGOTO PREDIAL                                                                                                                                                                                                                                                                                                                                                                                                                                        </v>
          </cell>
          <cell r="C2392" t="str">
            <v xml:space="preserve">UN    </v>
          </cell>
          <cell r="D2392">
            <v>8.69</v>
          </cell>
        </row>
        <row r="2393">
          <cell r="A2393">
            <v>37950</v>
          </cell>
          <cell r="B2393" t="str">
            <v xml:space="preserve">JOELHO PVC, SOLDAVEL, PB, 90 GRAUS, DN 150 MM, PARA ESGOTO PREDIAL                                                                                                                                                                                                                                                                                                                                                                                                                                        </v>
          </cell>
          <cell r="C2393" t="str">
            <v xml:space="preserve">UN    </v>
          </cell>
          <cell r="D2393">
            <v>63.05</v>
          </cell>
        </row>
        <row r="2394">
          <cell r="A2394">
            <v>37949</v>
          </cell>
          <cell r="B2394" t="str">
            <v xml:space="preserve">JOELHO PVC, SOLDAVEL, PB, 90 GRAUS, DN 40 MM, PARA ESGOTO PREDIAL                                                                                                                                                                                                                                                                                                                                                                                                                                         </v>
          </cell>
          <cell r="C2394" t="str">
            <v xml:space="preserve">UN    </v>
          </cell>
          <cell r="D2394">
            <v>2.3199999999999998</v>
          </cell>
        </row>
        <row r="2395">
          <cell r="A2395">
            <v>3526</v>
          </cell>
          <cell r="B2395" t="str">
            <v xml:space="preserve">JOELHO PVC, SOLDAVEL, PB, 90 GRAUS, DN 50 MM, PARA ESGOTO PREDIAL                                                                                                                                                                                                                                                                                                                                                                                                                                         </v>
          </cell>
          <cell r="C2395" t="str">
            <v xml:space="preserve">UN    </v>
          </cell>
          <cell r="D2395">
            <v>3.2</v>
          </cell>
        </row>
        <row r="2396">
          <cell r="A2396">
            <v>3509</v>
          </cell>
          <cell r="B2396" t="str">
            <v xml:space="preserve">JOELHO PVC, SOLDAVEL, PB, 90 GRAUS, DN 75 MM, PARA ESGOTO PREDIAL                                                                                                                                                                                                                                                                                                                                                                                                                                         </v>
          </cell>
          <cell r="C2396" t="str">
            <v xml:space="preserve">UN    </v>
          </cell>
          <cell r="D2396">
            <v>7.27</v>
          </cell>
        </row>
        <row r="2397">
          <cell r="A2397">
            <v>3530</v>
          </cell>
          <cell r="B2397" t="str">
            <v xml:space="preserve">JOELHO PVC, SOLDAVEL, 90 GRAUS, 110 MM, COR MARROM, PARA AGUA FRIA PREDIAL                                                                                                                                                                                                                                                                                                                                                                                                                                </v>
          </cell>
          <cell r="C2397" t="str">
            <v xml:space="preserve">UN    </v>
          </cell>
          <cell r="D2397">
            <v>208.16</v>
          </cell>
        </row>
        <row r="2398">
          <cell r="A2398">
            <v>3542</v>
          </cell>
          <cell r="B2398" t="str">
            <v xml:space="preserve">JOELHO PVC, SOLDAVEL, 90 GRAUS, 20 MM, COR MARROM, PARA AGUA FRIA PREDIAL                                                                                                                                                                                                                                                                                                                                                                                                                                 </v>
          </cell>
          <cell r="C2398" t="str">
            <v xml:space="preserve">UN    </v>
          </cell>
          <cell r="D2398">
            <v>0.6</v>
          </cell>
        </row>
        <row r="2399">
          <cell r="A2399">
            <v>3529</v>
          </cell>
          <cell r="B2399" t="str">
            <v xml:space="preserve">JOELHO PVC, SOLDAVEL, 90 GRAUS, 25 MM, COR MARROM, PARA AGUA FRIA PREDIAL                                                                                                                                                                                                                                                                                                                                                                                                                                 </v>
          </cell>
          <cell r="C2399" t="str">
            <v xml:space="preserve">UN    </v>
          </cell>
          <cell r="D2399">
            <v>0.73</v>
          </cell>
        </row>
        <row r="2400">
          <cell r="A2400">
            <v>3536</v>
          </cell>
          <cell r="B2400" t="str">
            <v xml:space="preserve">JOELHO PVC, SOLDAVEL, 90 GRAUS, 32 MM, COR MARROM, PARA AGUA FRIA PREDIAL                                                                                                                                                                                                                                                                                                                                                                                                                                 </v>
          </cell>
          <cell r="C2400" t="str">
            <v xml:space="preserve">UN    </v>
          </cell>
          <cell r="D2400">
            <v>2.44</v>
          </cell>
        </row>
        <row r="2401">
          <cell r="A2401">
            <v>3535</v>
          </cell>
          <cell r="B2401" t="str">
            <v xml:space="preserve">JOELHO PVC, SOLDAVEL, 90 GRAUS, 40 MM, COR MARROM, PARA AGUA FRIA PREDIAL                                                                                                                                                                                                                                                                                                                                                                                                                                 </v>
          </cell>
          <cell r="C2401" t="str">
            <v xml:space="preserve">UN    </v>
          </cell>
          <cell r="D2401">
            <v>5.94</v>
          </cell>
        </row>
        <row r="2402">
          <cell r="A2402">
            <v>3540</v>
          </cell>
          <cell r="B2402" t="str">
            <v xml:space="preserve">JOELHO PVC, SOLDAVEL, 90 GRAUS, 50 MM, COR MARROM, PARA AGUA FRIA PREDIAL                                                                                                                                                                                                                                                                                                                                                                                                                                 </v>
          </cell>
          <cell r="C2402" t="str">
            <v xml:space="preserve">UN    </v>
          </cell>
          <cell r="D2402">
            <v>5.03</v>
          </cell>
        </row>
        <row r="2403">
          <cell r="A2403">
            <v>3539</v>
          </cell>
          <cell r="B2403" t="str">
            <v xml:space="preserve">JOELHO PVC, SOLDAVEL, 90 GRAUS, 60 MM, COR MARROM, PARA AGUA FRIA PREDIAL                                                                                                                                                                                                                                                                                                                                                                                                                                 </v>
          </cell>
          <cell r="C2403" t="str">
            <v xml:space="preserve">UN    </v>
          </cell>
          <cell r="D2403">
            <v>29.13</v>
          </cell>
        </row>
        <row r="2404">
          <cell r="A2404">
            <v>3513</v>
          </cell>
          <cell r="B2404" t="str">
            <v xml:space="preserve">JOELHO PVC, SOLDAVEL, 90 GRAUS, 85 MM, COR MARROM, PARA AGUA FRIA PREDIAL                                                                                                                                                                                                                                                                                                                                                                                                                                 </v>
          </cell>
          <cell r="C2404" t="str">
            <v xml:space="preserve">UN    </v>
          </cell>
          <cell r="D2404">
            <v>102.73</v>
          </cell>
        </row>
        <row r="2405">
          <cell r="A2405">
            <v>3510</v>
          </cell>
          <cell r="B2405" t="str">
            <v xml:space="preserve">JOELHO PVC, 90 GRAUS, ROSCAVEL, 1 1/4", COR BRANCA, AGUA FRIA PREDIAL                                                                                                                                                                                                                                                                                                                                                                                                                                     </v>
          </cell>
          <cell r="C2405" t="str">
            <v xml:space="preserve">UN    </v>
          </cell>
          <cell r="D2405">
            <v>12.69</v>
          </cell>
        </row>
        <row r="2406">
          <cell r="A2406">
            <v>38913</v>
          </cell>
          <cell r="B2406" t="str">
            <v xml:space="preserve">JOELHO/COTOVELO 90 GRAUS, METALICO, PARA CONEXAO COM ANEL DESLIZANTE, DN 16 MM, EM TUBO PEX PARA INST. AGUA QUENTE/FRIA                                                                                                                                                                                                                                                                                                                                                                                   </v>
          </cell>
          <cell r="C2406" t="str">
            <v xml:space="preserve">UN    </v>
          </cell>
          <cell r="D2406">
            <v>9.42</v>
          </cell>
        </row>
        <row r="2407">
          <cell r="A2407">
            <v>38914</v>
          </cell>
          <cell r="B2407" t="str">
            <v xml:space="preserve">JOELHO/COTOVELO 90 GRAUS, METALICO, PARA CONEXAO COM ANEL DESLIZANTE, DN 20 MM, EM TUBO PEX PARA INST. AGUA QUENTE/FRIA                                                                                                                                                                                                                                                                                                                                                                                   </v>
          </cell>
          <cell r="C2407" t="str">
            <v xml:space="preserve">UN    </v>
          </cell>
          <cell r="D2407">
            <v>11.57</v>
          </cell>
        </row>
        <row r="2408">
          <cell r="A2408">
            <v>38915</v>
          </cell>
          <cell r="B2408" t="str">
            <v xml:space="preserve">JOELHO/COTOVELO 90 GRAUS, METALICO, PARA CONEXAO COM ANEL DESLIZANTE, DN 25 MM, EM TUBO PEX PARA INST. AGUA QUENTE/FRIA                                                                                                                                                                                                                                                                                                                                                                                   </v>
          </cell>
          <cell r="C2408" t="str">
            <v xml:space="preserve">UN    </v>
          </cell>
          <cell r="D2408">
            <v>22.29</v>
          </cell>
        </row>
        <row r="2409">
          <cell r="A2409">
            <v>38916</v>
          </cell>
          <cell r="B2409" t="str">
            <v xml:space="preserve">JOELHO/COTOVELO 90 GRAUS, METALICO, PARA CONEXAO COM ANEL DESLIZANTE, DN 32 MM, EM TUBO PEX PARA INST. AGUA QUENTE/FRIA                                                                                                                                                                                                                                                                                                                                                                                   </v>
          </cell>
          <cell r="C2409" t="str">
            <v xml:space="preserve">UN    </v>
          </cell>
          <cell r="D2409">
            <v>30.85</v>
          </cell>
        </row>
        <row r="2410">
          <cell r="A2410">
            <v>39300</v>
          </cell>
          <cell r="B2410" t="str">
            <v xml:space="preserve">JOELHO/COTOVELO 90 GRAUS, PLASTICO, PARA CONEXAO COM CRIMPAGEM, DN 16 MM, EM TUBO PEX PARA INST. AGUA QUENTE/FRIA                                                                                                                                                                                                                                                                                                                                                                                         </v>
          </cell>
          <cell r="C2410" t="str">
            <v xml:space="preserve">UN    </v>
          </cell>
          <cell r="D2410">
            <v>8.41</v>
          </cell>
        </row>
        <row r="2411">
          <cell r="A2411">
            <v>39301</v>
          </cell>
          <cell r="B2411" t="str">
            <v xml:space="preserve">JOELHO/COTOVELO 90 GRAUS, PLASTICO, PARA CONEXAO COM CRIMPAGEM, DN 20 MM, EM TUBO PEX PARA INST. AGUA QUENTE/FRIA                                                                                                                                                                                                                                                                                                                                                                                         </v>
          </cell>
          <cell r="C2411" t="str">
            <v xml:space="preserve">UN    </v>
          </cell>
          <cell r="D2411">
            <v>11.26</v>
          </cell>
        </row>
        <row r="2412">
          <cell r="A2412">
            <v>39302</v>
          </cell>
          <cell r="B2412" t="str">
            <v xml:space="preserve">JOELHO/COTOVELO 90 GRAUS, PLASTICO, PARA CONEXAO COM CRIMPAGEM, DN 25 MM, EM TUBO PEX PARA INST. AGUA QUENTE/FRIA                                                                                                                                                                                                                                                                                                                                                                                         </v>
          </cell>
          <cell r="C2412" t="str">
            <v xml:space="preserve">UN    </v>
          </cell>
          <cell r="D2412">
            <v>20.47</v>
          </cell>
        </row>
        <row r="2413">
          <cell r="A2413">
            <v>38923</v>
          </cell>
          <cell r="B2413" t="str">
            <v xml:space="preserve">JOELHO/COTOVELO 90 GRAUS, ROSCA FEMEA TERMINAL, METALICO, PARA CONEXAO COM ANEL DESLIZANTE, DN 16 MM X 1/2", EM TUBO PEX PARA INST. AGUA QUENTE/FRIA                                                                                                                                                                                                                                                                                                                                                      </v>
          </cell>
          <cell r="C2413" t="str">
            <v xml:space="preserve">UN    </v>
          </cell>
          <cell r="D2413">
            <v>10.08</v>
          </cell>
        </row>
        <row r="2414">
          <cell r="A2414">
            <v>38925</v>
          </cell>
          <cell r="B2414" t="str">
            <v xml:space="preserve">JOELHO/COTOVELO 90 GRAUS, ROSCA FEMEA TERMINAL, METALICO, PARA CONEXAO COM ANEL DESLIZANTE, DN 20 MM X 1/2", EM TUBO PEX PARA INST. AGUA QUENTE/FRIA                                                                                                                                                                                                                                                                                                                                                      </v>
          </cell>
          <cell r="C2414" t="str">
            <v xml:space="preserve">UN    </v>
          </cell>
          <cell r="D2414">
            <v>11.7</v>
          </cell>
        </row>
        <row r="2415">
          <cell r="A2415">
            <v>38926</v>
          </cell>
          <cell r="B2415" t="str">
            <v xml:space="preserve">JOELHO/COTOVELO 90 GRAUS, ROSCA FEMEA TERMINAL, METALICO, PARA CONEXAO COM ANEL DESLIZANTE, DN 20 MM X 3/4", EM TUBO PEX PARA INST. AGUA QUENTE/FRIA                                                                                                                                                                                                                                                                                                                                                      </v>
          </cell>
          <cell r="C2415" t="str">
            <v xml:space="preserve">UN    </v>
          </cell>
          <cell r="D2415">
            <v>13.87</v>
          </cell>
        </row>
        <row r="2416">
          <cell r="A2416">
            <v>38927</v>
          </cell>
          <cell r="B2416" t="str">
            <v xml:space="preserve">JOELHO/COTOVELO 90 GRAUS, ROSCA FEMEA TERMINAL, METALICO, PARA CONEXAO COM ANEL DESLIZANTE, DN 25 MM X 3/4", EM TUBO PEX PARA INST. AGUA QUENTE/FRIA                                                                                                                                                                                                                                                                                                                                                      </v>
          </cell>
          <cell r="C2416" t="str">
            <v xml:space="preserve">UN    </v>
          </cell>
          <cell r="D2416">
            <v>17.52</v>
          </cell>
        </row>
        <row r="2417">
          <cell r="A2417">
            <v>39304</v>
          </cell>
          <cell r="B2417" t="str">
            <v xml:space="preserve">JOELHO/COTOVELO 90 GRAUS, ROSCA FEMEA TERMINAL, PLASTICO, PARA CONEXAO COM CRIMPAGEM, DN 16 MM X 1/2", EM TUBO PEX PARA INST. AGUA QUENTE/FRIA                                                                                                                                                                                                                                                                                                                                                            </v>
          </cell>
          <cell r="C2417" t="str">
            <v xml:space="preserve">UN    </v>
          </cell>
          <cell r="D2417">
            <v>9.9499999999999993</v>
          </cell>
        </row>
        <row r="2418">
          <cell r="A2418">
            <v>39305</v>
          </cell>
          <cell r="B2418" t="str">
            <v xml:space="preserve">JOELHO/COTOVELO 90 GRAUS, ROSCA FEMEA TERMINAL, PLASTICO, PARA CONEXAO COM CRIMPAGEM, DN 20 MM X 1/2", EM TUBO PEX PARA INST. AGUA QUENTE/FRIA                                                                                                                                                                                                                                                                                                                                                            </v>
          </cell>
          <cell r="C2418" t="str">
            <v xml:space="preserve">UN    </v>
          </cell>
          <cell r="D2418">
            <v>10.91</v>
          </cell>
        </row>
        <row r="2419">
          <cell r="A2419">
            <v>39306</v>
          </cell>
          <cell r="B2419" t="str">
            <v xml:space="preserve">JOELHO/COTOVELO 90 GRAUS, ROSCA FEMEA TERMINAL, PLASTICO, PARA CONEXAO COM CRIMPAGEM, DN 20 MM X 3/4", EM TUBO PEX PARA INST. AGUA QUENTE/FRIA                                                                                                                                                                                                                                                                                                                                                            </v>
          </cell>
          <cell r="C2419" t="str">
            <v xml:space="preserve">UN    </v>
          </cell>
          <cell r="D2419">
            <v>14.67</v>
          </cell>
        </row>
        <row r="2420">
          <cell r="A2420">
            <v>38928</v>
          </cell>
          <cell r="B2420" t="str">
            <v xml:space="preserve">JOELHO/COTOVELO 90 GRAUS, ROSCA FEMEA TERMINAL, PLASTICO, PARA CONEXAO COM CRIMPAGEM, DN 25 MM X 1/2", EM TUBO PEX PARA INST. AGUA QUENTE/FRIA                                                                                                                                                                                                                                                                                                                                                            </v>
          </cell>
          <cell r="C2420" t="str">
            <v xml:space="preserve">UN    </v>
          </cell>
          <cell r="D2420">
            <v>19.39</v>
          </cell>
        </row>
        <row r="2421">
          <cell r="A2421">
            <v>38941</v>
          </cell>
          <cell r="B2421" t="str">
            <v xml:space="preserve">JOELHO/COTOVELO, ROSCA FEMEA MOVEL, METALICO, PARA CONEXAO COM ANEL DESLIZANTE, DN 20 MM X 3/4", EM TUBO PEX PARA INST. AGUA QUENTE/FRIA                                                                                                                                                                                                                                                                                                                                                                  </v>
          </cell>
          <cell r="C2421" t="str">
            <v xml:space="preserve">UN    </v>
          </cell>
          <cell r="D2421">
            <v>15.2</v>
          </cell>
        </row>
        <row r="2422">
          <cell r="A2422">
            <v>38917</v>
          </cell>
          <cell r="B2422" t="str">
            <v xml:space="preserve">JOELHO/COTOVELO, ROSCA FEMEA, COM BASE FIXA, METALICO, PARA CONEXAO COM ANEL DESLIZANTE, DN 16 MM X 1/2", EM TUBO PEX PARA INST. AGUA QUENTE/FRIA                                                                                                                                                                                                                                                                                                                                                         </v>
          </cell>
          <cell r="C2422" t="str">
            <v xml:space="preserve">UN    </v>
          </cell>
          <cell r="D2422">
            <v>10.84</v>
          </cell>
        </row>
        <row r="2423">
          <cell r="A2423">
            <v>38919</v>
          </cell>
          <cell r="B2423" t="str">
            <v xml:space="preserve">JOELHO/COTOVELO, ROSCA FEMEA, COM BASE FIXA, METALICO, PARA CONEXAO COM ANEL DESLIZANTE, DN 20 MM X 1/2", EM TUBO PEX PARA INST. AGUA QUENTE/FRIA                                                                                                                                                                                                                                                                                                                                                         </v>
          </cell>
          <cell r="C2423" t="str">
            <v xml:space="preserve">UN    </v>
          </cell>
          <cell r="D2423">
            <v>12.72</v>
          </cell>
        </row>
        <row r="2424">
          <cell r="A2424">
            <v>38922</v>
          </cell>
          <cell r="B2424" t="str">
            <v xml:space="preserve">JOELHO/COTOVELO, ROSCA FEMEA, COM BASE FIXA, METALICO, PARA CONEXAO COM ANEL DESLIZANTE, DN 25 MM X 3/4", EM TUBO PEX PARA INST. AGUA QUENTE/FRIA                                                                                                                                                                                                                                                                                                                                                         </v>
          </cell>
          <cell r="C2424" t="str">
            <v xml:space="preserve">UN    </v>
          </cell>
          <cell r="D2424">
            <v>17.07</v>
          </cell>
        </row>
        <row r="2425">
          <cell r="A2425">
            <v>20151</v>
          </cell>
          <cell r="B2425" t="str">
            <v xml:space="preserve">JOELHO, PVC SERIE R, 45 GRAUS, DN 100 MM, PARA ESGOTO PREDIAL                                                                                                                                                                                                                                                                                                                                                                                                                                             </v>
          </cell>
          <cell r="C2425" t="str">
            <v xml:space="preserve">UN    </v>
          </cell>
          <cell r="D2425">
            <v>21.36</v>
          </cell>
        </row>
        <row r="2426">
          <cell r="A2426">
            <v>20152</v>
          </cell>
          <cell r="B2426" t="str">
            <v xml:space="preserve">JOELHO, PVC SERIE R, 45 GRAUS, DN 150 MM, PARA ESGOTO PREDIAL                                                                                                                                                                                                                                                                                                                                                                                                                                             </v>
          </cell>
          <cell r="C2426" t="str">
            <v xml:space="preserve">UN    </v>
          </cell>
          <cell r="D2426">
            <v>77.290000000000006</v>
          </cell>
        </row>
        <row r="2427">
          <cell r="A2427">
            <v>20148</v>
          </cell>
          <cell r="B2427" t="str">
            <v xml:space="preserve">JOELHO, PVC SERIE R, 45 GRAUS, DN 40 MM, PARA ESGOTO PREDIAL                                                                                                                                                                                                                                                                                                                                                                                                                                              </v>
          </cell>
          <cell r="C2427" t="str">
            <v xml:space="preserve">UN    </v>
          </cell>
          <cell r="D2427">
            <v>4.2</v>
          </cell>
        </row>
        <row r="2428">
          <cell r="A2428">
            <v>20149</v>
          </cell>
          <cell r="B2428" t="str">
            <v xml:space="preserve">JOELHO, PVC SERIE R, 45 GRAUS, DN 50 MM, PARA ESGOTO PREDIAL                                                                                                                                                                                                                                                                                                                                                                                                                                              </v>
          </cell>
          <cell r="C2428" t="str">
            <v xml:space="preserve">UN    </v>
          </cell>
          <cell r="D2428">
            <v>7.01</v>
          </cell>
        </row>
        <row r="2429">
          <cell r="A2429">
            <v>20150</v>
          </cell>
          <cell r="B2429" t="str">
            <v xml:space="preserve">JOELHO, PVC SERIE R, 45 GRAUS, DN 75 MM, PARA ESGOTO PREDIAL                                                                                                                                                                                                                                                                                                                                                                                                                                              </v>
          </cell>
          <cell r="C2429" t="str">
            <v xml:space="preserve">UN    </v>
          </cell>
          <cell r="D2429">
            <v>18.079999999999998</v>
          </cell>
        </row>
        <row r="2430">
          <cell r="A2430">
            <v>20157</v>
          </cell>
          <cell r="B2430" t="str">
            <v xml:space="preserve">JOELHO, PVC SERIE R, 90 GRAUS, DN 100 MM, PARA ESGOTO PREDIAL                                                                                                                                                                                                                                                                                                                                                                                                                                             </v>
          </cell>
          <cell r="C2430" t="str">
            <v xml:space="preserve">UN    </v>
          </cell>
          <cell r="D2430">
            <v>20.29</v>
          </cell>
        </row>
        <row r="2431">
          <cell r="A2431">
            <v>20158</v>
          </cell>
          <cell r="B2431" t="str">
            <v xml:space="preserve">JOELHO, PVC SERIE R, 90 GRAUS, DN 150 MM, PARA ESGOTO PREDIAL                                                                                                                                                                                                                                                                                                                                                                                                                                             </v>
          </cell>
          <cell r="C2431" t="str">
            <v xml:space="preserve">UN    </v>
          </cell>
          <cell r="D2431">
            <v>80.569999999999993</v>
          </cell>
        </row>
        <row r="2432">
          <cell r="A2432">
            <v>20154</v>
          </cell>
          <cell r="B2432" t="str">
            <v xml:space="preserve">JOELHO, PVC SERIE R, 90 GRAUS, DN 40 MM, PARA ESGOTO PREDIAL                                                                                                                                                                                                                                                                                                                                                                                                                                              </v>
          </cell>
          <cell r="C2432" t="str">
            <v xml:space="preserve">UN    </v>
          </cell>
          <cell r="D2432">
            <v>4.1100000000000003</v>
          </cell>
        </row>
        <row r="2433">
          <cell r="A2433">
            <v>20155</v>
          </cell>
          <cell r="B2433" t="str">
            <v xml:space="preserve">JOELHO, PVC SERIE R, 90 GRAUS, DN 50 MM, PARA ESGOTO PREDIAL                                                                                                                                                                                                                                                                                                                                                                                                                                              </v>
          </cell>
          <cell r="C2433" t="str">
            <v xml:space="preserve">UN    </v>
          </cell>
          <cell r="D2433">
            <v>6.26</v>
          </cell>
        </row>
        <row r="2434">
          <cell r="A2434">
            <v>20156</v>
          </cell>
          <cell r="B2434" t="str">
            <v xml:space="preserve">JOELHO, PVC SERIE R, 90 GRAUS, DN 75 MM, PARA ESGOTO PREDIAL                                                                                                                                                                                                                                                                                                                                                                                                                                              </v>
          </cell>
          <cell r="C2434" t="str">
            <v xml:space="preserve">UN    </v>
          </cell>
          <cell r="D2434">
            <v>17.600000000000001</v>
          </cell>
        </row>
        <row r="2435">
          <cell r="A2435">
            <v>3499</v>
          </cell>
          <cell r="B2435" t="str">
            <v xml:space="preserve">JOELHO, PVC SOLDAVEL, 45 GRAUS, 20 MM, COR MARROM, PARA AGUA FRIA PREDIAL                                                                                                                                                                                                                                                                                                                                                                                                                                 </v>
          </cell>
          <cell r="C2435" t="str">
            <v xml:space="preserve">UN    </v>
          </cell>
          <cell r="D2435">
            <v>1.1399999999999999</v>
          </cell>
        </row>
        <row r="2436">
          <cell r="A2436">
            <v>3500</v>
          </cell>
          <cell r="B2436" t="str">
            <v xml:space="preserve">JOELHO, PVC SOLDAVEL, 45 GRAUS, 25 MM, COR MARROM, PARA AGUA FRIA PREDIAL                                                                                                                                                                                                                                                                                                                                                                                                                                 </v>
          </cell>
          <cell r="C2436" t="str">
            <v xml:space="preserve">UN    </v>
          </cell>
          <cell r="D2436">
            <v>1.51</v>
          </cell>
        </row>
        <row r="2437">
          <cell r="A2437">
            <v>3501</v>
          </cell>
          <cell r="B2437" t="str">
            <v xml:space="preserve">JOELHO, PVC SOLDAVEL, 45 GRAUS, 32 MM, COR MARROM, PARA AGUA FRIA PREDIAL                                                                                                                                                                                                                                                                                                                                                                                                                                 </v>
          </cell>
          <cell r="C2437" t="str">
            <v xml:space="preserve">UN    </v>
          </cell>
          <cell r="D2437">
            <v>4.17</v>
          </cell>
        </row>
        <row r="2438">
          <cell r="A2438">
            <v>3502</v>
          </cell>
          <cell r="B2438" t="str">
            <v xml:space="preserve">JOELHO, PVC SOLDAVEL, 45 GRAUS, 40 MM, COR MARROM, PARA AGUA FRIA PREDIAL                                                                                                                                                                                                                                                                                                                                                                                                                                 </v>
          </cell>
          <cell r="C2438" t="str">
            <v xml:space="preserve">UN    </v>
          </cell>
          <cell r="D2438">
            <v>6</v>
          </cell>
        </row>
        <row r="2439">
          <cell r="A2439">
            <v>3503</v>
          </cell>
          <cell r="B2439" t="str">
            <v xml:space="preserve">JOELHO, PVC SOLDAVEL, 45 GRAUS, 50 MM, COR MARROM, PARA AGUA FRIA PREDIAL                                                                                                                                                                                                                                                                                                                                                                                                                                 </v>
          </cell>
          <cell r="C2439" t="str">
            <v xml:space="preserve">UN    </v>
          </cell>
          <cell r="D2439">
            <v>7.53</v>
          </cell>
        </row>
        <row r="2440">
          <cell r="A2440">
            <v>3477</v>
          </cell>
          <cell r="B2440" t="str">
            <v xml:space="preserve">JOELHO, PVC SOLDAVEL, 45 GRAUS, 60 MM, COR MARROM, PARA AGUA FRIA PREDIAL                                                                                                                                                                                                                                                                                                                                                                                                                                 </v>
          </cell>
          <cell r="C2440" t="str">
            <v xml:space="preserve">UN    </v>
          </cell>
          <cell r="D2440">
            <v>27.38</v>
          </cell>
        </row>
        <row r="2441">
          <cell r="A2441">
            <v>3478</v>
          </cell>
          <cell r="B2441" t="str">
            <v xml:space="preserve">JOELHO, PVC SOLDAVEL, 45 GRAUS, 75 MM, COR MARROM, PARA AGUA FRIA PREDIAL                                                                                                                                                                                                                                                                                                                                                                                                                                 </v>
          </cell>
          <cell r="C2441" t="str">
            <v xml:space="preserve">UN    </v>
          </cell>
          <cell r="D2441">
            <v>65.64</v>
          </cell>
        </row>
        <row r="2442">
          <cell r="A2442">
            <v>3525</v>
          </cell>
          <cell r="B2442" t="str">
            <v xml:space="preserve">JOELHO, PVC SOLDAVEL, 45 GRAUS, 85 MM, COR MARROM, PARA AGUA FRIA PREDIAL                                                                                                                                                                                                                                                                                                                                                                                                                                 </v>
          </cell>
          <cell r="C2442" t="str">
            <v xml:space="preserve">UN    </v>
          </cell>
          <cell r="D2442">
            <v>81.010000000000005</v>
          </cell>
        </row>
        <row r="2443">
          <cell r="A2443">
            <v>3511</v>
          </cell>
          <cell r="B2443" t="str">
            <v xml:space="preserve">JOELHO, PVC SOLDAVEL, 90 GRAUS, 75 MM, COR MARROM, PARA AGUA FRIA PREDIAL                                                                                                                                                                                                                                                                                                                                                                                                                                 </v>
          </cell>
          <cell r="C2443" t="str">
            <v xml:space="preserve">UN    </v>
          </cell>
          <cell r="D2443">
            <v>85.92</v>
          </cell>
        </row>
        <row r="2444">
          <cell r="A2444">
            <v>12032</v>
          </cell>
          <cell r="B2444" t="str">
            <v xml:space="preserve">JOGO DE TRANQUETA E ROSETA QUADRADA DE SOBREPOR SEM FUROS, EM LATAO CROMADO, *50 X 50* MM, PARA FECHADURA DE PORTA DE BANHEIRO                                                                                                                                                                                                                                                                                                                                                                            </v>
          </cell>
          <cell r="C2444" t="str">
            <v xml:space="preserve">JG    </v>
          </cell>
          <cell r="D2444">
            <v>54.4</v>
          </cell>
        </row>
        <row r="2445">
          <cell r="A2445">
            <v>12030</v>
          </cell>
          <cell r="B2445" t="str">
            <v xml:space="preserve">JOGO DE TRANQUETA E ROSETA REDONDA DE SOBREPOR SEM FUROS, EM LATAO CROMADO, DIAMETRO *50* MM, PARA FECHADURA DE PORTA DE BANHEIRO                                                                                                                                                                                                                                                                                                                                                                         </v>
          </cell>
          <cell r="C2445" t="str">
            <v xml:space="preserve">JG    </v>
          </cell>
          <cell r="D2445">
            <v>51.11</v>
          </cell>
        </row>
        <row r="2446">
          <cell r="A2446">
            <v>10908</v>
          </cell>
          <cell r="B2446" t="str">
            <v xml:space="preserve">JUNCAO DE REDUCAO INVERTIDA, PVC SOLDAVEL, 100 X 50 MM, SERIE NORMAL PARA ESGOTO PREDIAL                                                                                                                                                                                                                                                                                                                                                                                                                  </v>
          </cell>
          <cell r="C2446" t="str">
            <v xml:space="preserve">UN    </v>
          </cell>
          <cell r="D2446">
            <v>19.940000000000001</v>
          </cell>
        </row>
        <row r="2447">
          <cell r="A2447">
            <v>10909</v>
          </cell>
          <cell r="B2447" t="str">
            <v xml:space="preserve">JUNCAO DE REDUCAO INVERTIDA, PVC SOLDAVEL, 100 X 75 MM, SERIE NORMAL PARA ESGOTO PREDIAL                                                                                                                                                                                                                                                                                                                                                                                                                  </v>
          </cell>
          <cell r="C2447" t="str">
            <v xml:space="preserve">UN    </v>
          </cell>
          <cell r="D2447">
            <v>23.2</v>
          </cell>
        </row>
        <row r="2448">
          <cell r="A2448">
            <v>3669</v>
          </cell>
          <cell r="B2448" t="str">
            <v xml:space="preserve">JUNCAO DE REDUCAO INVERTIDA, PVC SOLDAVEL, 75 X 50 MM, SERIE NORMAL PARA ESGOTO PREDIAL                                                                                                                                                                                                                                                                                                                                                                                                                   </v>
          </cell>
          <cell r="C2448" t="str">
            <v xml:space="preserve">UN    </v>
          </cell>
          <cell r="D2448">
            <v>14.25</v>
          </cell>
        </row>
        <row r="2449">
          <cell r="A2449">
            <v>20139</v>
          </cell>
          <cell r="B2449" t="str">
            <v xml:space="preserve">JUNCAO DUPLA, PVC SERIE R, DN 100 X 100 X 100 MM, PARA ESGOTO PREDIAL                                                                                                                                                                                                                                                                                                                                                                                                                                     </v>
          </cell>
          <cell r="C2449" t="str">
            <v xml:space="preserve">UN    </v>
          </cell>
          <cell r="D2449">
            <v>122.57</v>
          </cell>
        </row>
        <row r="2450">
          <cell r="A2450">
            <v>3668</v>
          </cell>
          <cell r="B2450" t="str">
            <v xml:space="preserve">JUNCAO DUPLA, PVC SOLDAVEL, DN 100 X 100 X 100 MM , SERIE NORMAL PARA ESGOTO PREDIAL                                                                                                                                                                                                                                                                                                                                                                                                                      </v>
          </cell>
          <cell r="C2450" t="str">
            <v xml:space="preserve">UN    </v>
          </cell>
          <cell r="D2450">
            <v>43.78</v>
          </cell>
        </row>
        <row r="2451">
          <cell r="A2451">
            <v>10911</v>
          </cell>
          <cell r="B2451" t="str">
            <v xml:space="preserve">JUNCAO INVERTIDA, PVC SOLDAVEL, 75 X 75 MM, SERIE NORMAL PARA ESGOTO PREDIAL                                                                                                                                                                                                                                                                                                                                                                                                                              </v>
          </cell>
          <cell r="C2451" t="str">
            <v xml:space="preserve">UN    </v>
          </cell>
          <cell r="D2451">
            <v>19.190000000000001</v>
          </cell>
        </row>
        <row r="2452">
          <cell r="A2452">
            <v>3659</v>
          </cell>
          <cell r="B2452" t="str">
            <v xml:space="preserve">JUNCAO SIMPLES DE REDUCAO, PVC, DN 100 X 50 MM, SERIE NORMAL PARA ESGOTO PREDIAL                                                                                                                                                                                                                                                                                                                                                                                                                          </v>
          </cell>
          <cell r="C2452" t="str">
            <v xml:space="preserve">UN    </v>
          </cell>
          <cell r="D2452">
            <v>19.559999999999999</v>
          </cell>
        </row>
        <row r="2453">
          <cell r="A2453">
            <v>3660</v>
          </cell>
          <cell r="B2453" t="str">
            <v xml:space="preserve">JUNCAO SIMPLES DE REDUCAO, PVC, DN 100 X 75 MM, SERIE NORMAL PARA ESGOTO PREDIAL                                                                                                                                                                                                                                                                                                                                                                                                                          </v>
          </cell>
          <cell r="C2453" t="str">
            <v xml:space="preserve">UN    </v>
          </cell>
          <cell r="D2453">
            <v>25.29</v>
          </cell>
        </row>
        <row r="2454">
          <cell r="A2454">
            <v>20144</v>
          </cell>
          <cell r="B2454" t="str">
            <v xml:space="preserve">JUNCAO SIMPLES, PVC SERIE R, DN 100 X 100 MM, PARA ESGOTO PREDIAL                                                                                                                                                                                                                                                                                                                                                                                                                                         </v>
          </cell>
          <cell r="C2454" t="str">
            <v xml:space="preserve">UN    </v>
          </cell>
          <cell r="D2454">
            <v>56.63</v>
          </cell>
        </row>
        <row r="2455">
          <cell r="A2455">
            <v>20143</v>
          </cell>
          <cell r="B2455" t="str">
            <v xml:space="preserve">JUNCAO SIMPLES, PVC SERIE R, DN 100 X 75 MM, PARA ESGOTO PREDIAL                                                                                                                                                                                                                                                                                                                                                                                                                                          </v>
          </cell>
          <cell r="C2455" t="str">
            <v xml:space="preserve">UN    </v>
          </cell>
          <cell r="D2455">
            <v>72.459999999999994</v>
          </cell>
        </row>
        <row r="2456">
          <cell r="A2456">
            <v>20145</v>
          </cell>
          <cell r="B2456" t="str">
            <v xml:space="preserve">JUNCAO SIMPLES, PVC SERIE R, DN 150 X 100 MM, PARA ESGOTO PREDIAL                                                                                                                                                                                                                                                                                                                                                                                                                                         </v>
          </cell>
          <cell r="C2456" t="str">
            <v xml:space="preserve">UN    </v>
          </cell>
          <cell r="D2456">
            <v>139.77000000000001</v>
          </cell>
        </row>
        <row r="2457">
          <cell r="A2457">
            <v>20146</v>
          </cell>
          <cell r="B2457" t="str">
            <v xml:space="preserve">JUNCAO SIMPLES, PVC SERIE R, DN 150 X 150 MM, PARA ESGOTO PREDIAL                                                                                                                                                                                                                                                                                                                                                                                                                                         </v>
          </cell>
          <cell r="C2457" t="str">
            <v xml:space="preserve">UN    </v>
          </cell>
          <cell r="D2457">
            <v>191.06</v>
          </cell>
        </row>
        <row r="2458">
          <cell r="A2458">
            <v>20140</v>
          </cell>
          <cell r="B2458" t="str">
            <v xml:space="preserve">JUNCAO SIMPLES, PVC SERIE R, DN 40 X 40 MM, PARA ESGOTO PREDIAL                                                                                                                                                                                                                                                                                                                                                                                                                                           </v>
          </cell>
          <cell r="C2458" t="str">
            <v xml:space="preserve">UN    </v>
          </cell>
          <cell r="D2458">
            <v>8.9600000000000009</v>
          </cell>
        </row>
        <row r="2459">
          <cell r="A2459">
            <v>20141</v>
          </cell>
          <cell r="B2459" t="str">
            <v xml:space="preserve">JUNCAO SIMPLES, PVC SERIE R, DN 50 X 50 MM, PARA ESGOTO PREDIAL                                                                                                                                                                                                                                                                                                                                                                                                                                           </v>
          </cell>
          <cell r="C2459" t="str">
            <v xml:space="preserve">UN    </v>
          </cell>
          <cell r="D2459">
            <v>21.95</v>
          </cell>
        </row>
        <row r="2460">
          <cell r="A2460">
            <v>20142</v>
          </cell>
          <cell r="B2460" t="str">
            <v xml:space="preserve">JUNCAO SIMPLES, PVC SERIE R, DN 75 X 75 MM, PARA ESGOTO PREDIAL                                                                                                                                                                                                                                                                                                                                                                                                                                           </v>
          </cell>
          <cell r="C2460" t="str">
            <v xml:space="preserve">UN    </v>
          </cell>
          <cell r="D2460">
            <v>38.619999999999997</v>
          </cell>
        </row>
        <row r="2461">
          <cell r="A2461">
            <v>3670</v>
          </cell>
          <cell r="B2461" t="str">
            <v xml:space="preserve">JUNCAO SIMPLES, PVC, 45 GRAUS, DN 100 X 100 MM, SERIE NORMAL PARA ESGOTO PREDIAL                                                                                                                                                                                                                                                                                                                                                                                                                          </v>
          </cell>
          <cell r="C2461" t="str">
            <v xml:space="preserve">UN    </v>
          </cell>
          <cell r="D2461">
            <v>25.11</v>
          </cell>
        </row>
        <row r="2462">
          <cell r="A2462">
            <v>3666</v>
          </cell>
          <cell r="B2462" t="str">
            <v xml:space="preserve">JUNCAO SIMPLES, PVC, 45 GRAUS, DN 40 X 40 MM, SERIE NORMAL PARA ESGOTO PREDIAL                                                                                                                                                                                                                                                                                                                                                                                                                            </v>
          </cell>
          <cell r="C2462" t="str">
            <v xml:space="preserve">UN    </v>
          </cell>
          <cell r="D2462">
            <v>3.95</v>
          </cell>
        </row>
        <row r="2463">
          <cell r="A2463">
            <v>3662</v>
          </cell>
          <cell r="B2463" t="str">
            <v xml:space="preserve">JUNCAO SIMPLES, PVC, 45 GRAUS, DN 50 X 50 MM, SERIE NORMAL PARA ESGOTO PREDIAL                                                                                                                                                                                                                                                                                                                                                                                                                            </v>
          </cell>
          <cell r="C2463" t="str">
            <v xml:space="preserve">UN    </v>
          </cell>
          <cell r="D2463">
            <v>10.3</v>
          </cell>
        </row>
        <row r="2464">
          <cell r="A2464">
            <v>3658</v>
          </cell>
          <cell r="B2464" t="str">
            <v xml:space="preserve">JUNCAO SIMPLES, PVC, 45 GRAUS, DN 75 X 75 MM, SERIE NORMAL PARA ESGOTO PREDIAL                                                                                                                                                                                                                                                                                                                                                                                                                            </v>
          </cell>
          <cell r="C2464" t="str">
            <v xml:space="preserve">UN    </v>
          </cell>
          <cell r="D2464">
            <v>19.52</v>
          </cell>
        </row>
        <row r="2465">
          <cell r="A2465">
            <v>14157</v>
          </cell>
          <cell r="B2465" t="str">
            <v xml:space="preserve">JUNCAO 2 GARRAS PARA FITA PERFURADA                                                                                                                                                                                                                                                                                                                                                                                                                                                                       </v>
          </cell>
          <cell r="C2465" t="str">
            <v xml:space="preserve">UN    </v>
          </cell>
          <cell r="D2465">
            <v>1.27</v>
          </cell>
        </row>
        <row r="2466">
          <cell r="A2466">
            <v>42696</v>
          </cell>
          <cell r="B2466" t="str">
            <v xml:space="preserve">JUNCAO, PVC, 45 GRAUS, JE, BBB, DN 150 MM, PARA TUBO CORRUGADO E/OU LISO, REDE COLETORA DE ESGOTO                                                                                                                                                                                                                                                                                                                                                                                                         </v>
          </cell>
          <cell r="C2466" t="str">
            <v xml:space="preserve">UN    </v>
          </cell>
          <cell r="D2466">
            <v>154.82</v>
          </cell>
        </row>
        <row r="2467">
          <cell r="A2467">
            <v>39875</v>
          </cell>
          <cell r="B2467" t="str">
            <v xml:space="preserve">JUNTA DE EXPANSAO BRONZE/LATAO (REF 900), PONTA X PONTA, 35 MM                                                                                                                                                                                                                                                                                                                                                                                                                                            </v>
          </cell>
          <cell r="C2467" t="str">
            <v xml:space="preserve">UN    </v>
          </cell>
          <cell r="D2467">
            <v>612.03</v>
          </cell>
        </row>
        <row r="2468">
          <cell r="A2468">
            <v>39876</v>
          </cell>
          <cell r="B2468" t="str">
            <v xml:space="preserve">JUNTA DE EXPANSAO BRONZE/LATAO (REF 900), PONTA X PONTA, 42 MM                                                                                                                                                                                                                                                                                                                                                                                                                                            </v>
          </cell>
          <cell r="C2468" t="str">
            <v xml:space="preserve">UN    </v>
          </cell>
          <cell r="D2468">
            <v>766.26</v>
          </cell>
        </row>
        <row r="2469">
          <cell r="A2469">
            <v>39877</v>
          </cell>
          <cell r="B2469" t="str">
            <v xml:space="preserve">JUNTA DE EXPANSAO BRONZE/LATAO (REF 900), PONTA X PONTA, 54 MM                                                                                                                                                                                                                                                                                                                                                                                                                                            </v>
          </cell>
          <cell r="C2469" t="str">
            <v xml:space="preserve">UN    </v>
          </cell>
          <cell r="D2469">
            <v>1062.78</v>
          </cell>
        </row>
        <row r="2470">
          <cell r="A2470">
            <v>39878</v>
          </cell>
          <cell r="B2470" t="str">
            <v xml:space="preserve">JUNTA DE EXPANSAO BRONZE/LATAO (REF 900), PONTA X PONTA, 66 MM                                                                                                                                                                                                                                                                                                                                                                                                                                            </v>
          </cell>
          <cell r="C2470" t="str">
            <v xml:space="preserve">UN    </v>
          </cell>
          <cell r="D2470">
            <v>1403.75</v>
          </cell>
        </row>
        <row r="2471">
          <cell r="A2471">
            <v>39872</v>
          </cell>
          <cell r="B2471" t="str">
            <v xml:space="preserve">JUNTA DE EXPANSAO DE COBRE (REF 900), PONTA X PONTA, 15 MM                                                                                                                                                                                                                                                                                                                                                                                                                                                </v>
          </cell>
          <cell r="C2471" t="str">
            <v xml:space="preserve">UN    </v>
          </cell>
          <cell r="D2471">
            <v>419.72</v>
          </cell>
        </row>
        <row r="2472">
          <cell r="A2472">
            <v>39873</v>
          </cell>
          <cell r="B2472" t="str">
            <v xml:space="preserve">JUNTA DE EXPANSAO DE COBRE (REF 900), PONTA X PONTA, 22 MM                                                                                                                                                                                                                                                                                                                                                                                                                                                </v>
          </cell>
          <cell r="C2472" t="str">
            <v xml:space="preserve">UN    </v>
          </cell>
          <cell r="D2472">
            <v>486.85</v>
          </cell>
        </row>
        <row r="2473">
          <cell r="A2473">
            <v>39874</v>
          </cell>
          <cell r="B2473" t="str">
            <v xml:space="preserve">JUNTA DE EXPANSAO DE COBRE (REF 900), PONTA X PONTA, 28 MM                                                                                                                                                                                                                                                                                                                                                                                                                                                </v>
          </cell>
          <cell r="C2473" t="str">
            <v xml:space="preserve">UN    </v>
          </cell>
          <cell r="D2473">
            <v>534.74</v>
          </cell>
        </row>
        <row r="2474">
          <cell r="A2474">
            <v>3674</v>
          </cell>
          <cell r="B2474" t="str">
            <v xml:space="preserve">JUNTA DILATACAO ELASTICA PARA CONCRETO (FUGENBAND) O-12, ATE 5 MCA                                                                                                                                                                                                                                                                                                                                                                                                                                        </v>
          </cell>
          <cell r="C2474" t="str">
            <v xml:space="preserve">M     </v>
          </cell>
          <cell r="D2474">
            <v>86.56</v>
          </cell>
        </row>
        <row r="2475">
          <cell r="A2475">
            <v>3681</v>
          </cell>
          <cell r="B2475" t="str">
            <v xml:space="preserve">JUNTA DILATACAO ELASTICA PARA CONCRETO (FUGENBAND) O-22, ATE 30 MCA                                                                                                                                                                                                                                                                                                                                                                                                                                       </v>
          </cell>
          <cell r="C2475" t="str">
            <v xml:space="preserve">M     </v>
          </cell>
          <cell r="D2475">
            <v>128.78</v>
          </cell>
        </row>
        <row r="2476">
          <cell r="A2476">
            <v>3676</v>
          </cell>
          <cell r="B2476" t="str">
            <v xml:space="preserve">JUNTA DILATACAO ELASTICA PARA CONCRETO (FUGENBAND) O-35/10, ATE 100 MCA                                                                                                                                                                                                                                                                                                                                                                                                                                   </v>
          </cell>
          <cell r="C2476" t="str">
            <v xml:space="preserve">M     </v>
          </cell>
          <cell r="D2476">
            <v>484.67</v>
          </cell>
        </row>
        <row r="2477">
          <cell r="A2477">
            <v>3679</v>
          </cell>
          <cell r="B2477" t="str">
            <v xml:space="preserve">JUNTA DILATACAO ELASTICA PARA CONCRETO (FUGENBAND) O-35/6, ATE 100 MCA                                                                                                                                                                                                                                                                                                                                                                                                                                    </v>
          </cell>
          <cell r="C2477" t="str">
            <v xml:space="preserve">M     </v>
          </cell>
          <cell r="D2477">
            <v>400.97</v>
          </cell>
        </row>
        <row r="2478">
          <cell r="A2478">
            <v>3672</v>
          </cell>
          <cell r="B2478" t="str">
            <v xml:space="preserve">JUNTA PLASTICA DE DILATACAO PARA PISOS, COR CINZA, 10 X 4,5 MM (ALTURA X ESPESSURA)                                                                                                                                                                                                                                                                                                                                                                                                                       </v>
          </cell>
          <cell r="C2478" t="str">
            <v xml:space="preserve">M     </v>
          </cell>
          <cell r="D2478">
            <v>1.36</v>
          </cell>
        </row>
        <row r="2479">
          <cell r="A2479">
            <v>3671</v>
          </cell>
          <cell r="B2479" t="str">
            <v xml:space="preserve">JUNTA PLASTICA DE DILATACAO PARA PISOS, COR CINZA, 17 X 3 MM (ALTURA X ESPESSURA)                                                                                                                                                                                                                                                                                                                                                                                                                         </v>
          </cell>
          <cell r="C2479" t="str">
            <v xml:space="preserve">M     </v>
          </cell>
          <cell r="D2479">
            <v>1.29</v>
          </cell>
        </row>
        <row r="2480">
          <cell r="A2480">
            <v>3673</v>
          </cell>
          <cell r="B2480" t="str">
            <v xml:space="preserve">JUNTA PLASTICA DE DILATACAO PARA PISOS, COR CINZA, 27 X 3 MM (ALTURA X ESPESSURA)                                                                                                                                                                                                                                                                                                                                                                                                                         </v>
          </cell>
          <cell r="C2480" t="str">
            <v xml:space="preserve">M     </v>
          </cell>
          <cell r="D2480">
            <v>2.02</v>
          </cell>
        </row>
        <row r="2481">
          <cell r="A2481">
            <v>38394</v>
          </cell>
          <cell r="B2481" t="str">
            <v xml:space="preserve">KIT ACESSORIOS PARA COMPRESSOR DE AR, 5 PECAS (PISTOLAS PINTURA, LIMPEZA E PULVERIZACAO, CALIBRADOR E MANGUEIRA)                                                                                                                                                                                                                                                                                                                                                                                          </v>
          </cell>
          <cell r="C2481" t="str">
            <v xml:space="preserve">UN    </v>
          </cell>
          <cell r="D2481">
            <v>302.36</v>
          </cell>
        </row>
        <row r="2482">
          <cell r="A2482">
            <v>3729</v>
          </cell>
          <cell r="B2482" t="str">
            <v xml:space="preserve">KIT CAVALETE, PVC, COM REGISTRO, PARA HIDROMETRO, BITOLAS 1/2" OU 3/4" - COMPLETO                                                                                                                                                                                                                                                                                                                                                                                                                         </v>
          </cell>
          <cell r="C2482" t="str">
            <v xml:space="preserve">UN    </v>
          </cell>
          <cell r="D2482">
            <v>139.57</v>
          </cell>
        </row>
        <row r="2483">
          <cell r="A2483">
            <v>39357</v>
          </cell>
          <cell r="B2483" t="str">
            <v xml:space="preserve">KIT CHASSI COZINHA, CUBA SIMPLES SEM MAQUINA LAVAR LOUCA, INSTAL. PEX, QUADRO METALICO C/ TRAVESSA C/ FURO P/ESGOTO DN 50 MM E FUROS SUPERIORES P/AGUA, *340* X *650* MM (L X H), P/ CONEXAO COM ANEL DESLIZANTE (CONJUNTO COMPLETO)                                                                                                                                                                                                                                                                      </v>
          </cell>
          <cell r="C2483" t="str">
            <v xml:space="preserve">UN    </v>
          </cell>
          <cell r="D2483">
            <v>52.21</v>
          </cell>
        </row>
        <row r="2484">
          <cell r="A2484">
            <v>39358</v>
          </cell>
          <cell r="B2484" t="str">
            <v xml:space="preserve">KIT CHASSI COZINHA, CUBA SIMPLES SEM MAQUINA LAVAR LOUCA, INSTAL. PEX, QUADRO METALICO C/ TRAVESSA COM FURO P/ESGOTO DN 50 MM E FUROS SUPERIORES P/AGUA, *340* X *650* MM (L X H), P/ CONEXAO COM CRIMPAGEM (CONJUNTO COMPLETO)                                                                                                                                                                                                                                                                           </v>
          </cell>
          <cell r="C2484" t="str">
            <v xml:space="preserve">UN    </v>
          </cell>
          <cell r="D2484">
            <v>52.21</v>
          </cell>
        </row>
        <row r="2485">
          <cell r="A2485">
            <v>39355</v>
          </cell>
          <cell r="B2485" t="str">
            <v xml:space="preserve">KIT CHASSI TANQUE E MAQUINA LAVAR ROUPA, INSTAL. PEX, QUADRO METALICO C/ TRAVESSA C/ FURO P/ ESGOTO DN 50 MM, FURO LATERAL P/ MAQUINA E FUROS SUPERIORES P/ AGUA, *344* X *442* MM (L X H), P/ CONEXAO COM ANEL DESLIZANTE (CONJUNTO COMPLETO)                                                                                                                                                                                                                                                            </v>
          </cell>
          <cell r="C2485" t="str">
            <v xml:space="preserve">UN    </v>
          </cell>
          <cell r="D2485">
            <v>76.069999999999993</v>
          </cell>
        </row>
        <row r="2486">
          <cell r="A2486">
            <v>39356</v>
          </cell>
          <cell r="B2486" t="str">
            <v xml:space="preserve">KIT CHASSI TANQUE E MAQUINA LAVAR ROUPA, INSTAL. PEX, QUADRO METALICO C/ TRAVESSA C/ FURO P/ ESGOTO DN 50 MM, FURO LATERAL P/MAQUINA E FUROS SUPERIORES P/AGUA, *344* X *442* MM (L X H), P/ CONEXAO COM CRIMPAGEM (CONJUNTO COMPLETO)                                                                                                                                                                                                                                                                    </v>
          </cell>
          <cell r="C2486" t="str">
            <v xml:space="preserve">UN    </v>
          </cell>
          <cell r="D2486">
            <v>72.599999999999994</v>
          </cell>
        </row>
        <row r="2487">
          <cell r="A2487">
            <v>39353</v>
          </cell>
          <cell r="B2487" t="str">
            <v xml:space="preserve">KIT CHUVEIRO, INSTAL. PEX, QUADRO METALICO C/ 2 TRAVESSAS, SUPERIOR C/ ESPERA P/ CHUVEIRO, INFERIOR C/ 2 REGISTROS DE PRESSAO 1/2 ", *390* X *900* MM (L X H), CONEXAO COM ANEL DESLIZANTE (CONJUNTO COMPLETO)                                                                                                                                                                                                                                                                                            </v>
          </cell>
          <cell r="C2487" t="str">
            <v xml:space="preserve">UN    </v>
          </cell>
          <cell r="D2487">
            <v>166.66</v>
          </cell>
        </row>
        <row r="2488">
          <cell r="A2488">
            <v>39354</v>
          </cell>
          <cell r="B2488" t="str">
            <v xml:space="preserve">KIT CHUVEIRO, INSTAL. PEX, QUADRO METALICO C/2 TRAVESSAS, SUPERIOR C/ ESPERA P/ CHUVEIRO E INFERIOR C/2 REGISTROS DE PRESSAO 1/2 ", *390* X *900* MM (L X H), CONEXAO COM CRIMPAGEM (CONJUNTO COMPLETO)                                                                                                                                                                                                                                                                                                   </v>
          </cell>
          <cell r="C2488" t="str">
            <v xml:space="preserve">UN    </v>
          </cell>
          <cell r="D2488">
            <v>351.63</v>
          </cell>
        </row>
        <row r="2489">
          <cell r="A2489">
            <v>39398</v>
          </cell>
          <cell r="B2489" t="str">
            <v xml:space="preserve">KIT DE ACESSORIOS PARA BANHEIRO EM METAL CROMADO, 5 PECAS                                                                                                                                                                                                                                                                                                                                                                                                                                                 </v>
          </cell>
          <cell r="C2489" t="str">
            <v xml:space="preserve">UN    </v>
          </cell>
          <cell r="D2489">
            <v>222.19</v>
          </cell>
        </row>
        <row r="2490">
          <cell r="A2490">
            <v>13343</v>
          </cell>
          <cell r="B2490" t="str">
            <v xml:space="preserve">KIT DE MATERIAIS PARA BRACADEIRA PARA FIXACAO EM POSTE CIRCULAR, CONTEM TRES FIXADORES E UM ROLO DE FITA DE 3 M EM ACO CARBONO                                                                                                                                                                                                                                                                                                                                                                            </v>
          </cell>
          <cell r="C2490" t="str">
            <v xml:space="preserve">UN    </v>
          </cell>
          <cell r="D2490">
            <v>36.270000000000003</v>
          </cell>
        </row>
        <row r="2491">
          <cell r="A2491">
            <v>12118</v>
          </cell>
          <cell r="B2491" t="str">
            <v xml:space="preserve">KIT DE PROTECAO ARSTOP PARA AR CONDICIONADO, TOMADA PADRAO 2P+T 20 A, COM DISJUNTOR UNIPOLAR DIN 20A                                                                                                                                                                                                                                                                                                                                                                                                      </v>
          </cell>
          <cell r="C2491" t="str">
            <v xml:space="preserve">UN    </v>
          </cell>
          <cell r="D2491">
            <v>24.39</v>
          </cell>
        </row>
        <row r="2492">
          <cell r="A2492">
            <v>39482</v>
          </cell>
          <cell r="B2492" t="str">
            <v xml:space="preserve">KIT PORTA PRONTA DE MADEIRA, FOLHA LEVE (NBR 15930) DE 600 X 2100 MM OU 700 X 2100 MM, DE 35 MM A 40 MM DE ESPESSURA, COM MARCO EM ACO, NUCLEO COLMEIA, CAPA LISA EM HDF, ACABAMENTO MELAMINICO BRANCO (INCLUI MARCO, ALIZARES, DOBRADICAS E FECHADURA)                                                                                                                                                                                                                                                   </v>
          </cell>
          <cell r="C2492" t="str">
            <v xml:space="preserve">UN    </v>
          </cell>
          <cell r="D2492">
            <v>632.13</v>
          </cell>
        </row>
        <row r="2493">
          <cell r="A2493">
            <v>39486</v>
          </cell>
          <cell r="B2493" t="str">
            <v xml:space="preserve">KIT PORTA PRONTA DE MADEIRA, FOLHA LEVE (NBR 15930) DE 600 X 2100 MM OU 700 X 2100 MM, DE 35 MM A 40 MM DE ESPESSURA, NUCLEO COLMEIA, ESTRUTURA USINADA PARA FECHADURA, CAPA LISA EM HDF, ACABAMENTO EM PRIMER PARA PINTURA (INCLUI MARCO, ALIZARES E DOBRADICAS)                                                                                                                                                                                                                                         </v>
          </cell>
          <cell r="C2493" t="str">
            <v xml:space="preserve">UN    </v>
          </cell>
          <cell r="D2493">
            <v>515.91</v>
          </cell>
        </row>
        <row r="2494">
          <cell r="A2494">
            <v>39484</v>
          </cell>
          <cell r="B2494" t="str">
            <v xml:space="preserve">KIT PORTA PRONTA DE MADEIRA, FOLHA LEVE (NBR 15930) DE 800 X 2100 MM, DE 35 MM A 40 MM DE ESPESSURA, COM MARCO EM ACO, NUCLEO COLMEIA, CAPA LISA EM HDF, ACABAMENTO MELAMINICO BRANCO (INCLUI MARCO, ALIZARES, DOBRADICAS E FECHADURA)                                                                                                                                                                                                                                                                    </v>
          </cell>
          <cell r="C2494" t="str">
            <v xml:space="preserve">UN    </v>
          </cell>
          <cell r="D2494">
            <v>632.13</v>
          </cell>
        </row>
        <row r="2495">
          <cell r="A2495">
            <v>39488</v>
          </cell>
          <cell r="B2495" t="str">
            <v xml:space="preserve">KIT PORTA PRONTA DE MADEIRA, FOLHA LEVE (NBR 15930) DE 800 X 2100 MM, DE 35 MM A 40 MM DE ESPESSURA, NUCLEO COLMEIA, ESTRUTURA USINADA PARA FECHADURA, CAPA LISA EM HDF, ACABAMENTO EM PRIMER PARA PINTURA (INCLUI MARCO, ALIZARES E DOBRADICAS)                                                                                                                                                                                                                                                          </v>
          </cell>
          <cell r="C2495" t="str">
            <v xml:space="preserve">UN    </v>
          </cell>
          <cell r="D2495">
            <v>524.35</v>
          </cell>
        </row>
        <row r="2496">
          <cell r="A2496">
            <v>39485</v>
          </cell>
          <cell r="B2496" t="str">
            <v xml:space="preserve">KIT PORTA PRONTA DE MADEIRA, FOLHA LEVE (NBR 15930) DE 900 X 2100 MM, DE 35 MM A 40 MM DE ESPESSURA, COM MARCO EM ACO, NUCLEO COLMEIA, CAPA LISA EM HDF, ACABAMENTO MELAMINICO BRANCO (INCLUI MARCO, ALIZARES, DOBRADICAS E FECHADURA)                                                                                                                                                                                                                                                                    </v>
          </cell>
          <cell r="C2496" t="str">
            <v xml:space="preserve">UN    </v>
          </cell>
          <cell r="D2496">
            <v>632.13</v>
          </cell>
        </row>
        <row r="2497">
          <cell r="A2497">
            <v>39489</v>
          </cell>
          <cell r="B2497" t="str">
            <v xml:space="preserve">KIT PORTA PRONTA DE MADEIRA, FOLHA LEVE (NBR 15930) DE 900 X 2100 MM, DE 35 MM A 40 MM DE ESPESSURA, NUCLEO COLMEIA, ESTRUTURA USINADA PARA FECHADURA, CAPA LISA EM HDF, ACABAMENTO EM PRIMER PARA PINTURA (INCLUI MARCO, ALIZARES E DOBRADICAS)                                                                                                                                                                                                                                                          </v>
          </cell>
          <cell r="C2497" t="str">
            <v xml:space="preserve">UN    </v>
          </cell>
          <cell r="D2497">
            <v>533.24</v>
          </cell>
        </row>
        <row r="2498">
          <cell r="A2498">
            <v>39490</v>
          </cell>
          <cell r="B2498" t="str">
            <v xml:space="preserve">KIT PORTA PRONTA DE MADEIRA, FOLHA MEDIA (NBR 15930) DE 600 X 2100 MM OU 700 X 2100 MM, DE 35 MM A 40 MM DE ESPESSURA, NUCLEO SEMI-SOLIDO (SARRAFEADO), ESTRUTURA USINADA PARA FECHADURA, CAPA LISA EM HDF, ACABAMENTO MELAMINICO BRANCO (INCLUI MARCO, ALIZARES E DOBRADICAS)                                                                                                                                                                                                                            </v>
          </cell>
          <cell r="C2498" t="str">
            <v xml:space="preserve">UN    </v>
          </cell>
          <cell r="D2498">
            <v>794.6</v>
          </cell>
        </row>
        <row r="2499">
          <cell r="A2499">
            <v>39494</v>
          </cell>
          <cell r="B2499" t="str">
            <v xml:space="preserve">KIT PORTA PRONTA DE MADEIRA, FOLHA MEDIA (NBR 15930) DE 600 X 2100 MM, DE 35 MM A 40 MM DE ESPESSURA, NUCLEO SEMI-SOLIDO (SARRAFEADO), ESTRUTURA USINADA PARA FECHADURA, CAPA LISA EM HDF, ACABAMENTO EM PRIMER PARA PINTURA (INCLUI MARCO, ALIZARES E DOBRADICAS)                                                                                                                                                                                                                                        </v>
          </cell>
          <cell r="C2499" t="str">
            <v xml:space="preserve">UN    </v>
          </cell>
          <cell r="D2499">
            <v>570.59</v>
          </cell>
        </row>
        <row r="2500">
          <cell r="A2500">
            <v>39495</v>
          </cell>
          <cell r="B2500" t="str">
            <v xml:space="preserve">KIT PORTA PRONTA DE MADEIRA, FOLHA MEDIA (NBR 15930) DE 700 X 2100 MM, DE 35 MM A 40 MM DE ESPESSURA, NUCLEO SEMI-SOLIDO (SARRAFEADO), ESTRUTURA USINADA PARA FECHADURA, CAPA LISA EM HDF, ACABAMENTO EM PRIMER PARA PINTURA (INCLUI MARCO, ALIZARES E DOBRADICAS)                                                                                                                                                                                                                                        </v>
          </cell>
          <cell r="C2500" t="str">
            <v xml:space="preserve">UN    </v>
          </cell>
          <cell r="D2500">
            <v>642.98</v>
          </cell>
        </row>
        <row r="2501">
          <cell r="A2501">
            <v>39496</v>
          </cell>
          <cell r="B2501" t="str">
            <v xml:space="preserve">KIT PORTA PRONTA DE MADEIRA, FOLHA MEDIA (NBR 15930) DE 800 X 2100 MM, DE 35 MM A 40 MM DE ESPESSURA,  NUCLEO SEMI-SOLIDO (SARRAFEADO), ESTRUTURA USINADA PARA FECHADURA, CAPA LISA EM HDF, ACABAMENTO EM PRIMER PARA PINTURA (INCLUI MARCO, ALIZARES E DOBRADICAS)                                                                                                                                                                                                                                       </v>
          </cell>
          <cell r="C2501" t="str">
            <v xml:space="preserve">UN    </v>
          </cell>
          <cell r="D2501">
            <v>707.28</v>
          </cell>
        </row>
        <row r="2502">
          <cell r="A2502">
            <v>39492</v>
          </cell>
          <cell r="B2502" t="str">
            <v xml:space="preserve">KIT PORTA PRONTA DE MADEIRA, FOLHA MEDIA (NBR 15930) DE 800 X 2100 MM, DE 35 MM A 40 MM DE ESPESSURA, NUCLEO SEMI-SOLIDO (SARRAFEADO), ESTRUTURA USINADA PARA FECHADURA, CAPA LISA EM HDF, ACABAMENTO MELAMINICO BRANCO (INCLUI MARCO, ALIZARES E DOBRADICAS)                                                                                                                                                                                                                                             </v>
          </cell>
          <cell r="C2502" t="str">
            <v xml:space="preserve">UN    </v>
          </cell>
          <cell r="D2502">
            <v>818.83</v>
          </cell>
        </row>
        <row r="2503">
          <cell r="A2503">
            <v>39497</v>
          </cell>
          <cell r="B2503" t="str">
            <v xml:space="preserve">KIT PORTA PRONTA DE MADEIRA, FOLHA MEDIA (NBR 15930) DE 900 X 2100 MM, DE 35 MM A 40 MM DE ESPESSURA, NUCLEO SEMI-SOLIDO (SARRAFEADO), ESTRUTURA USINADA PARA FECHADURA, CAPA LISA EM HDF, ACABAMENTO EM PRIMER PARA PINTURA (INCLUI MARCO, ALIZARES E DOBRADICAS)                                                                                                                                                                                                                                        </v>
          </cell>
          <cell r="C2503" t="str">
            <v xml:space="preserve">UN    </v>
          </cell>
          <cell r="D2503">
            <v>739.62</v>
          </cell>
        </row>
        <row r="2504">
          <cell r="A2504">
            <v>39493</v>
          </cell>
          <cell r="B2504" t="str">
            <v xml:space="preserve">KIT PORTA PRONTA DE MADEIRA, FOLHA MEDIA (NBR 15930) DE 900 X 2100 MM, DE 35 MM A 40 MM DE ESPESSURA, NUCLEO SEMI-SOLIDO (SARRAFEADO), ESTRUTURA USINADA PARA FECHADURA, CAPA LISA EM HDF, ACABAMENTO MELAMINICO BRANCO (INCLUI MARCO, ALIZARES E DOBRADICAS)                                                                                                                                                                                                                                             </v>
          </cell>
          <cell r="C2504" t="str">
            <v xml:space="preserve">UN    </v>
          </cell>
          <cell r="D2504">
            <v>878.28</v>
          </cell>
        </row>
        <row r="2505">
          <cell r="A2505">
            <v>39500</v>
          </cell>
          <cell r="B2505" t="str">
            <v xml:space="preserve">KIT PORTA PRONTA DE MADEIRA, FOLHA PESADA (NBR 15930) DE 800 X 2100 MM, DE 40 MM  A 45 MM DE ESPESSURA, NUCLEO SOLIDO, CAPA LISA EM HDF, ACABAMENTO MELAMINICO BRANCO (INCLUI MARCO, ALIZARES, DOBRADICAS E FECHADURA EXTERNA)                                                                                                                                                                                                                                                                            </v>
          </cell>
          <cell r="C2505" t="str">
            <v xml:space="preserve">UN    </v>
          </cell>
          <cell r="D2505">
            <v>958.27</v>
          </cell>
        </row>
        <row r="2506">
          <cell r="A2506">
            <v>39498</v>
          </cell>
          <cell r="B2506" t="str">
            <v xml:space="preserve">KIT PORTA PRONTA DE MADEIRA, FOLHA PESADA (NBR 15930) DE 800 X 2100 MM, DE 40 MM A 45 MM DE ESPESSURA , NUCLEO SOLIDO, ESTRUTURA USINADA PARA FECHADURA, CAPA LISA EM HDF, ACABAMENTO EM LAMINADO NATURAL COM VERNIZ (INCLUI MARCO, ALIZARES E DOBRADICAS)                                                                                                                                                                                                                                                </v>
          </cell>
          <cell r="C2506" t="str">
            <v xml:space="preserve">UN    </v>
          </cell>
          <cell r="D2506">
            <v>1181.8699999999999</v>
          </cell>
        </row>
        <row r="2507">
          <cell r="A2507">
            <v>43628</v>
          </cell>
          <cell r="B2507" t="str">
            <v xml:space="preserve">KIT PORTA PRONTA DE MADEIRA, FOLHA PESADA (NBR 15930) DE 800 X 2100 MM, DE 40 MM A 45 MM DE ESPESSURA, COM MARCO EM ACO, NUCLEO SOLIDO, CAPA LISA EM HDF, ACABAMENTO MELAMINICO BRANCO (INCLUI MARCO, ALIZARES, DOBRADICAS E FECHADURA)                                                                                                                                                                                                                                                                   </v>
          </cell>
          <cell r="C2507" t="str">
            <v xml:space="preserve">UN    </v>
          </cell>
          <cell r="D2507">
            <v>931.56</v>
          </cell>
        </row>
        <row r="2508">
          <cell r="A2508">
            <v>39501</v>
          </cell>
          <cell r="B2508" t="str">
            <v xml:space="preserve">KIT PORTA PRONTA DE MADEIRA, FOLHA PESADA (NBR 15930) DE 900 X 2100 MM, DE 40 MM  A 45 MM DE ESPESSURA, NUCLEO SOLIDO, CAPA LISA EM HDF, ACABAMENTO MELAMINICO BRANCO (INCLUI MARCO, ALIZARES, DOBRADICAS E FECHADURA EXTERNA)                                                                                                                                                                                                                                                                            </v>
          </cell>
          <cell r="C2508" t="str">
            <v xml:space="preserve">UN    </v>
          </cell>
          <cell r="D2508">
            <v>984.22</v>
          </cell>
        </row>
        <row r="2509">
          <cell r="A2509">
            <v>39499</v>
          </cell>
          <cell r="B2509" t="str">
            <v xml:space="preserve">KIT PORTA PRONTA DE MADEIRA, FOLHA PESADA (NBR 15930) DE 900 X 2100 MM, DE 40 MM A 45 MM DE ESPESSURA , NUCLEO SOLIDO, ESTRUTURA USINADA PARA FECHADURA, CAPA LISA EM HDF, ACABAMENTO EM LAMINADO NATURAL COM VERNIZ (INCLUI MARCO, ALIZARES E DOBRADICAS)                                                                                                                                                                                                                                                </v>
          </cell>
          <cell r="C2509" t="str">
            <v xml:space="preserve">UN    </v>
          </cell>
          <cell r="D2509">
            <v>1198.6500000000001</v>
          </cell>
        </row>
        <row r="2510">
          <cell r="A2510">
            <v>43621</v>
          </cell>
          <cell r="B2510" t="str">
            <v xml:space="preserve">KIT PORTA PRONTA DE MADEIRA, FOLHA PESADA (NBR 15930) DE 900 X 2100 MM, DE 40 MM A 45 MM DE ESPESSURA, COM MARCO EM ACO, NUCLEO SOLIDO, CAPA LISA EM HDF, ACABAMENTO MELAMINICO BRANCO (INCLUI MARCO, ALIZARES, DOBRADICAS E FECHADURA)                                                                                                                                                                                                                                                                   </v>
          </cell>
          <cell r="C2510" t="str">
            <v xml:space="preserve">UN    </v>
          </cell>
          <cell r="D2510">
            <v>989.79</v>
          </cell>
        </row>
        <row r="2511">
          <cell r="A2511">
            <v>3733</v>
          </cell>
          <cell r="B2511" t="str">
            <v xml:space="preserve">LADRILHO HIDRAULICO, *20 x 20* CM, E= 2 CM, PADRAO COPACABANA, 2 CORES (PRETO E BRANCO)                                                                                                                                                                                                                                                                                                                                                                                                                   </v>
          </cell>
          <cell r="C2511" t="str">
            <v xml:space="preserve">M2    </v>
          </cell>
          <cell r="D2511">
            <v>53.86</v>
          </cell>
        </row>
        <row r="2512">
          <cell r="A2512">
            <v>3731</v>
          </cell>
          <cell r="B2512" t="str">
            <v xml:space="preserve">LADRILHO HIDRAULICO, *20 X 20* CM, E= 2 CM, DADOS, COR NATURAL                                                                                                                                                                                                                                                                                                                                                                                                                                            </v>
          </cell>
          <cell r="C2512" t="str">
            <v xml:space="preserve">M2    </v>
          </cell>
          <cell r="D2512">
            <v>50</v>
          </cell>
        </row>
        <row r="2513">
          <cell r="A2513">
            <v>38137</v>
          </cell>
          <cell r="B2513" t="str">
            <v xml:space="preserve">LADRILHO HIDRAULICO, *20 X 20* CM, E= 2 CM, RAMPA, NATURAL                                                                                                                                                                                                                                                                                                                                                                                                                                                </v>
          </cell>
          <cell r="C2513" t="str">
            <v xml:space="preserve">M2    </v>
          </cell>
          <cell r="D2513">
            <v>50.29</v>
          </cell>
        </row>
        <row r="2514">
          <cell r="A2514">
            <v>38135</v>
          </cell>
          <cell r="B2514" t="str">
            <v xml:space="preserve">LADRILHO HIDRAULICO, *20 X 20* CM, E= 2 CM, TATIL ALERTA OU DIRECIONAL, AMARELO                                                                                                                                                                                                                                                                                                                                                                                                                           </v>
          </cell>
          <cell r="C2514" t="str">
            <v xml:space="preserve">M2    </v>
          </cell>
          <cell r="D2514">
            <v>63.75</v>
          </cell>
        </row>
        <row r="2515">
          <cell r="A2515">
            <v>38138</v>
          </cell>
          <cell r="B2515" t="str">
            <v xml:space="preserve">LADRILHO HIDRAULICO, *30 X 30* CM, E= 2 CM, MILANO, NATURAL                                                                                                                                                                                                                                                                                                                                                                                                                                               </v>
          </cell>
          <cell r="C2515" t="str">
            <v xml:space="preserve">M2    </v>
          </cell>
          <cell r="D2515">
            <v>49.39</v>
          </cell>
        </row>
        <row r="2516">
          <cell r="A2516">
            <v>3736</v>
          </cell>
          <cell r="B2516" t="str">
            <v xml:space="preserve">LAJE PRE-MOLDADA CONVENCIONAL (LAJOTAS + VIGOTAS) PARA FORRO, UNIDIRECIONAL, SOBRECARGA DE 100 KG/M2, VAO ATE 4,00 M (SEM COLOCACAO)                                                                                                                                                                                                                                                                                                                                                                      </v>
          </cell>
          <cell r="C2516" t="str">
            <v xml:space="preserve">M2    </v>
          </cell>
          <cell r="D2516">
            <v>49.75</v>
          </cell>
        </row>
        <row r="2517">
          <cell r="A2517">
            <v>3741</v>
          </cell>
          <cell r="B2517" t="str">
            <v xml:space="preserve">LAJE PRE-MOLDADA CONVENCIONAL (LAJOTAS + VIGOTAS) PARA FORRO, UNIDIRECIONAL, SOBRECARGA DE 100 KG/M2, VAO ATE 4,50 M (SEM COLOCACAO)                                                                                                                                                                                                                                                                                                                                                                      </v>
          </cell>
          <cell r="C2517" t="str">
            <v xml:space="preserve">M2    </v>
          </cell>
          <cell r="D2517">
            <v>51.86</v>
          </cell>
        </row>
        <row r="2518">
          <cell r="A2518">
            <v>3745</v>
          </cell>
          <cell r="B2518" t="str">
            <v xml:space="preserve">LAJE PRE-MOLDADA CONVENCIONAL (LAJOTAS + VIGOTAS) PARA FORRO, UNIDIRECIONAL, SOBRECARGA 100 KG/M2, VAO ATE 5,00 M (SEM COLOCACAO)                                                                                                                                                                                                                                                                                                                                                                         </v>
          </cell>
          <cell r="C2518" t="str">
            <v xml:space="preserve">M2    </v>
          </cell>
          <cell r="D2518">
            <v>55.92</v>
          </cell>
        </row>
        <row r="2519">
          <cell r="A2519">
            <v>3743</v>
          </cell>
          <cell r="B2519" t="str">
            <v xml:space="preserve">LAJE PRE-MOLDADA CONVENCIONAL (LAJOTAS + VIGOTAS) PARA PISO, UNIDIRECIONAL, SOBRECARGA DE 200 KG/M2, VAO ATE 3,50 M (SEM COLOCACAO)                                                                                                                                                                                                                                                                                                                                                                       </v>
          </cell>
          <cell r="C2519" t="str">
            <v xml:space="preserve">M2    </v>
          </cell>
          <cell r="D2519">
            <v>51.67</v>
          </cell>
        </row>
        <row r="2520">
          <cell r="A2520">
            <v>3744</v>
          </cell>
          <cell r="B2520" t="str">
            <v xml:space="preserve">LAJE PRE-MOLDADA CONVENCIONAL (LAJOTAS + VIGOTAS) PARA PISO, UNIDIRECIONAL, SOBRECARGA DE 200 KG/M2, VAO ATE 4,50 M (SEM COLOCACAO)                                                                                                                                                                                                                                                                                                                                                                       </v>
          </cell>
          <cell r="C2520" t="str">
            <v xml:space="preserve">M2    </v>
          </cell>
          <cell r="D2520">
            <v>56.88</v>
          </cell>
        </row>
        <row r="2521">
          <cell r="A2521">
            <v>3739</v>
          </cell>
          <cell r="B2521" t="str">
            <v xml:space="preserve">LAJE PRE-MOLDADA CONVENCIONAL (LAJOTAS + VIGOTAS) PARA PISO, UNIDIRECIONAL, SOBRECARGA DE 200 KG/M2, VAO ATE 5,00 M (SEM COLOCACAO)                                                                                                                                                                                                                                                                                                                                                                       </v>
          </cell>
          <cell r="C2521" t="str">
            <v xml:space="preserve">M2    </v>
          </cell>
          <cell r="D2521">
            <v>59.77</v>
          </cell>
        </row>
        <row r="2522">
          <cell r="A2522">
            <v>3737</v>
          </cell>
          <cell r="B2522" t="str">
            <v xml:space="preserve">LAJE PRE-MOLDADA CONVENCIONAL (LAJOTAS + VIGOTAS) PARA PISO, UNIDIRECIONAL, SOBRECARGA DE 350 KG/M2, VAO ATE 4,50 M (SEM COLOCACAO)                                                                                                                                                                                                                                                                                                                                                                       </v>
          </cell>
          <cell r="C2522" t="str">
            <v xml:space="preserve">M2    </v>
          </cell>
          <cell r="D2522">
            <v>62.66</v>
          </cell>
        </row>
        <row r="2523">
          <cell r="A2523">
            <v>3738</v>
          </cell>
          <cell r="B2523" t="str">
            <v xml:space="preserve">LAJE PRE-MOLDADA CONVENCIONAL (LAJOTAS + VIGOTAS) PARA PISO, UNIDIRECIONAL, SOBRECARGA DE 350 KG/M2, VAO ATE 5,00 M (SEM COLOCACAO)                                                                                                                                                                                                                                                                                                                                                                       </v>
          </cell>
          <cell r="C2523" t="str">
            <v xml:space="preserve">M2    </v>
          </cell>
          <cell r="D2523">
            <v>72.31</v>
          </cell>
        </row>
        <row r="2524">
          <cell r="A2524">
            <v>3747</v>
          </cell>
          <cell r="B2524" t="str">
            <v xml:space="preserve">LAJE PRE-MOLDADA CONVENCIONAL (LAJOTAS + VIGOTAS) PARA PISO, UNIDIRECIONAL, SOBRECARGA 350 KG/M2 VAO ATE 3,50 M (SEM COLOCACAO)                                                                                                                                                                                                                                                                                                                                                                           </v>
          </cell>
          <cell r="C2524" t="str">
            <v xml:space="preserve">M2    </v>
          </cell>
          <cell r="D2524">
            <v>56.88</v>
          </cell>
        </row>
        <row r="2525">
          <cell r="A2525">
            <v>11649</v>
          </cell>
          <cell r="B2525" t="str">
            <v xml:space="preserve">LAJE PRE-MOLDADA DE TRANSICAO EXCENTRICA EM CONCRETO ARMADO, DN 1200 MM, FURO CIRCULAR DN 600 MM, ESPESSURA 12 CM                                                                                                                                                                                                                                                                                                                                                                                         </v>
          </cell>
          <cell r="C2525" t="str">
            <v xml:space="preserve">UN    </v>
          </cell>
          <cell r="D2525">
            <v>412.65</v>
          </cell>
        </row>
        <row r="2526">
          <cell r="A2526">
            <v>11650</v>
          </cell>
          <cell r="B2526" t="str">
            <v xml:space="preserve">LAJE PRE-MOLDADA DE TRANSICAO EXCENTRICA EM CONCRETO ARMADO, DN 1500 MM, FURO CIRCULAR DN 530 MM, ESPESSURA 15 CM                                                                                                                                                                                                                                                                                                                                                                                         </v>
          </cell>
          <cell r="C2526" t="str">
            <v xml:space="preserve">UN    </v>
          </cell>
          <cell r="D2526">
            <v>703.34</v>
          </cell>
        </row>
        <row r="2527">
          <cell r="A2527">
            <v>3742</v>
          </cell>
          <cell r="B2527" t="str">
            <v xml:space="preserve">LAJE PRE-MOLDADA TRELICADA (LAJOTAS + VIGOTAS) PARA FORRO, UNIDIRECIONAL, SOBRECARGA DE 100 KG/M2, VAO ATE 6,00 M (SEM COLOCACAO)                                                                                                                                                                                                                                                                                                                                                                         </v>
          </cell>
          <cell r="C2527" t="str">
            <v xml:space="preserve">M2    </v>
          </cell>
          <cell r="D2527">
            <v>75.010000000000005</v>
          </cell>
        </row>
        <row r="2528">
          <cell r="A2528">
            <v>3746</v>
          </cell>
          <cell r="B2528" t="str">
            <v xml:space="preserve">LAJE PRE-MOLDADA TRELICADA (LAJOTAS + VIGOTAS) PARA PISO, UNIDIRECIONAL, SOBRECARGA DE 200 KG/M2, VAO ATE 6,00 M (SEM COLOCACAO)                                                                                                                                                                                                                                                                                                                                                                          </v>
          </cell>
          <cell r="C2528" t="str">
            <v xml:space="preserve">M2    </v>
          </cell>
          <cell r="D2528">
            <v>87.58</v>
          </cell>
        </row>
        <row r="2529">
          <cell r="A2529">
            <v>21106</v>
          </cell>
          <cell r="B2529" t="str">
            <v xml:space="preserve">LAMBRI EM ALUMINIO, DE APROXIMADAMENTE 0,6 KG/M, COM APROXIMADAMENTE 168,0 MM DE LARGURA, 6,0 MM DE ALTURA E 6,0 M DE EXTENSAO                                                                                                                                                                                                                                                                                                                                                                            </v>
          </cell>
          <cell r="C2529" t="str">
            <v xml:space="preserve">KG    </v>
          </cell>
          <cell r="D2529">
            <v>32.119999999999997</v>
          </cell>
        </row>
        <row r="2530">
          <cell r="A2530">
            <v>39377</v>
          </cell>
          <cell r="B2530" t="str">
            <v xml:space="preserve">LAMPADA FLUORESCENTE COMPACTA BRANCA 135 W, BASE E40 (127/220 V)                                                                                                                                                                                                                                                                                                                                                                                                                                          </v>
          </cell>
          <cell r="C2530" t="str">
            <v xml:space="preserve">UN    </v>
          </cell>
          <cell r="D2530">
            <v>223.92</v>
          </cell>
        </row>
        <row r="2531">
          <cell r="A2531">
            <v>38191</v>
          </cell>
          <cell r="B2531" t="str">
            <v xml:space="preserve">LAMPADA FLUORESCENTE COMPACTA 2U BRANCA 15 W, BASE E27 (127/220 V)                                                                                                                                                                                                                                                                                                                                                                                                                                        </v>
          </cell>
          <cell r="C2531" t="str">
            <v xml:space="preserve">UN    </v>
          </cell>
          <cell r="D2531">
            <v>16.670000000000002</v>
          </cell>
        </row>
        <row r="2532">
          <cell r="A2532">
            <v>39381</v>
          </cell>
          <cell r="B2532" t="str">
            <v xml:space="preserve">LAMPADA FLUORESCENTE COMPACTA 2U/3U BRANCA 9/10 W, BASE E27 (127/220 V)                                                                                                                                                                                                                                                                                                                                                                                                                                   </v>
          </cell>
          <cell r="C2532" t="str">
            <v xml:space="preserve">UN    </v>
          </cell>
          <cell r="D2532">
            <v>15.55</v>
          </cell>
        </row>
        <row r="2533">
          <cell r="A2533">
            <v>38780</v>
          </cell>
          <cell r="B2533" t="str">
            <v xml:space="preserve">LAMPADA FLUORESCENTE COMPACTA 3U BRANCA 20 W, BASE E27 (127/220 V)                                                                                                                                                                                                                                                                                                                                                                                                                                        </v>
          </cell>
          <cell r="C2533" t="str">
            <v xml:space="preserve">UN    </v>
          </cell>
          <cell r="D2533">
            <v>19.02</v>
          </cell>
        </row>
        <row r="2534">
          <cell r="A2534">
            <v>38781</v>
          </cell>
          <cell r="B2534" t="str">
            <v xml:space="preserve">LAMPADA FLUORESCENTE ESPIRAL BRANCA 45 W, BASE E27 (127/220 V)                                                                                                                                                                                                                                                                                                                                                                                                                                            </v>
          </cell>
          <cell r="C2534" t="str">
            <v xml:space="preserve">UN    </v>
          </cell>
          <cell r="D2534">
            <v>64.22</v>
          </cell>
        </row>
        <row r="2535">
          <cell r="A2535">
            <v>38192</v>
          </cell>
          <cell r="B2535" t="str">
            <v xml:space="preserve">LAMPADA FLUORESCENTE ESPIRAL BRANCA 65 W, BASE E27 (127/220 V)                                                                                                                                                                                                                                                                                                                                                                                                                                            </v>
          </cell>
          <cell r="C2535" t="str">
            <v xml:space="preserve">UN    </v>
          </cell>
          <cell r="D2535">
            <v>116.21</v>
          </cell>
        </row>
        <row r="2536">
          <cell r="A2536">
            <v>3753</v>
          </cell>
          <cell r="B2536" t="str">
            <v xml:space="preserve">LAMPADA FLUORESCENTE TUBULAR T10, DE 20 OU 40 W, BIVOLT                                                                                                                                                                                                                                                                                                                                                                                                                                                   </v>
          </cell>
          <cell r="C2536" t="str">
            <v xml:space="preserve">UN    </v>
          </cell>
          <cell r="D2536">
            <v>10.17</v>
          </cell>
        </row>
        <row r="2537">
          <cell r="A2537">
            <v>38782</v>
          </cell>
          <cell r="B2537" t="str">
            <v xml:space="preserve">LAMPADA FLUORESCENTE TUBULAR T5 DE 14 W, BIVOLT                                                                                                                                                                                                                                                                                                                                                                                                                                                           </v>
          </cell>
          <cell r="C2537" t="str">
            <v xml:space="preserve">UN    </v>
          </cell>
          <cell r="D2537">
            <v>13.24</v>
          </cell>
        </row>
        <row r="2538">
          <cell r="A2538">
            <v>38778</v>
          </cell>
          <cell r="B2538" t="str">
            <v xml:space="preserve">LAMPADA FLUORESCENTE TUBULAR T8 DE 16/18 W, BIVOLT                                                                                                                                                                                                                                                                                                                                                                                                                                                        </v>
          </cell>
          <cell r="C2538" t="str">
            <v xml:space="preserve">UN    </v>
          </cell>
          <cell r="D2538">
            <v>9.94</v>
          </cell>
        </row>
        <row r="2539">
          <cell r="A2539">
            <v>38779</v>
          </cell>
          <cell r="B2539" t="str">
            <v xml:space="preserve">LAMPADA FLUORESCENTE TUBULAR T8 DE 32/36 W, BIVOLT                                                                                                                                                                                                                                                                                                                                                                                                                                                        </v>
          </cell>
          <cell r="C2539" t="str">
            <v xml:space="preserve">UN    </v>
          </cell>
          <cell r="D2539">
            <v>10.54</v>
          </cell>
        </row>
        <row r="2540">
          <cell r="A2540">
            <v>39388</v>
          </cell>
          <cell r="B2540" t="str">
            <v xml:space="preserve">LAMPADA LED TIPO DICROICA BIVOLT, LUZ BRANCA, 5 W (BASE GU10)                                                                                                                                                                                                                                                                                                                                                                                                                                             </v>
          </cell>
          <cell r="C2540" t="str">
            <v xml:space="preserve">UN    </v>
          </cell>
          <cell r="D2540">
            <v>7.74</v>
          </cell>
        </row>
        <row r="2541">
          <cell r="A2541">
            <v>39387</v>
          </cell>
          <cell r="B2541" t="str">
            <v xml:space="preserve">LAMPADA LED TUBULAR BIVOLT 18/20 W, BASE G13                                                                                                                                                                                                                                                                                                                                                                                                                                                              </v>
          </cell>
          <cell r="C2541" t="str">
            <v xml:space="preserve">UN    </v>
          </cell>
          <cell r="D2541">
            <v>12.08</v>
          </cell>
        </row>
        <row r="2542">
          <cell r="A2542">
            <v>39386</v>
          </cell>
          <cell r="B2542" t="str">
            <v xml:space="preserve">LAMPADA LED TUBULAR BIVOLT 9/10 W, BASE G13                                                                                                                                                                                                                                                                                                                                                                                                                                                               </v>
          </cell>
          <cell r="C2542" t="str">
            <v xml:space="preserve">UN    </v>
          </cell>
          <cell r="D2542">
            <v>8.42</v>
          </cell>
        </row>
        <row r="2543">
          <cell r="A2543">
            <v>38194</v>
          </cell>
          <cell r="B2543" t="str">
            <v xml:space="preserve">LAMPADA LED 10 W BIVOLT BRANCA, FORMATO TRADICIONAL (BASE E27)                                                                                                                                                                                                                                                                                                                                                                                                                                            </v>
          </cell>
          <cell r="C2543" t="str">
            <v xml:space="preserve">UN    </v>
          </cell>
          <cell r="D2543">
            <v>6.3</v>
          </cell>
        </row>
        <row r="2544">
          <cell r="A2544">
            <v>38193</v>
          </cell>
          <cell r="B2544" t="str">
            <v xml:space="preserve">LAMPADA LED 6 W BIVOLT BRANCA, FORMATO TRADICIONAL (BASE E27)                                                                                                                                                                                                                                                                                                                                                                                                                                             </v>
          </cell>
          <cell r="C2544" t="str">
            <v xml:space="preserve">UN    </v>
          </cell>
          <cell r="D2544">
            <v>5.47</v>
          </cell>
        </row>
        <row r="2545">
          <cell r="A2545">
            <v>12216</v>
          </cell>
          <cell r="B2545" t="str">
            <v xml:space="preserve">LAMPADA VAPOR DE SODIO OVOIDE 150 W (BASE E40)                                                                                                                                                                                                                                                                                                                                                                                                                                                            </v>
          </cell>
          <cell r="C2545" t="str">
            <v xml:space="preserve">UN    </v>
          </cell>
          <cell r="D2545">
            <v>58.12</v>
          </cell>
        </row>
        <row r="2546">
          <cell r="A2546">
            <v>3757</v>
          </cell>
          <cell r="B2546" t="str">
            <v xml:space="preserve">LAMPADA VAPOR DE SODIO OVOIDE 250 W (BASE E40)                                                                                                                                                                                                                                                                                                                                                                                                                                                            </v>
          </cell>
          <cell r="C2546" t="str">
            <v xml:space="preserve">UN    </v>
          </cell>
          <cell r="D2546">
            <v>67.2</v>
          </cell>
        </row>
        <row r="2547">
          <cell r="A2547">
            <v>3758</v>
          </cell>
          <cell r="B2547" t="str">
            <v xml:space="preserve">LAMPADA VAPOR DE SODIO OVOIDE 400 W (BASE E40)                                                                                                                                                                                                                                                                                                                                                                                                                                                            </v>
          </cell>
          <cell r="C2547" t="str">
            <v xml:space="preserve">UN    </v>
          </cell>
          <cell r="D2547">
            <v>78.349999999999994</v>
          </cell>
        </row>
        <row r="2548">
          <cell r="A2548">
            <v>12214</v>
          </cell>
          <cell r="B2548" t="str">
            <v xml:space="preserve">LAMPADA VAPOR MERCURIO 125 W (BASE E27)                                                                                                                                                                                                                                                                                                                                                                                                                                                                   </v>
          </cell>
          <cell r="C2548" t="str">
            <v xml:space="preserve">UN    </v>
          </cell>
          <cell r="D2548">
            <v>26.83</v>
          </cell>
        </row>
        <row r="2549">
          <cell r="A2549">
            <v>3749</v>
          </cell>
          <cell r="B2549" t="str">
            <v xml:space="preserve">LAMPADA VAPOR MERCURIO 250 W (BASE E40)                                                                                                                                                                                                                                                                                                                                                                                                                                                                   </v>
          </cell>
          <cell r="C2549" t="str">
            <v xml:space="preserve">UN    </v>
          </cell>
          <cell r="D2549">
            <v>47.82</v>
          </cell>
        </row>
        <row r="2550">
          <cell r="A2550">
            <v>3751</v>
          </cell>
          <cell r="B2550" t="str">
            <v xml:space="preserve">LAMPADA VAPOR MERCURIO 400 W (BASE E40)                                                                                                                                                                                                                                                                                                                                                                                                                                                                   </v>
          </cell>
          <cell r="C2550" t="str">
            <v xml:space="preserve">UN    </v>
          </cell>
          <cell r="D2550">
            <v>65.260000000000005</v>
          </cell>
        </row>
        <row r="2551">
          <cell r="A2551">
            <v>39376</v>
          </cell>
          <cell r="B2551" t="str">
            <v xml:space="preserve">LAMPADA VAPOR METALICO OVOIDE 150 W, BASE E27/E40                                                                                                                                                                                                                                                                                                                                                                                                                                                         </v>
          </cell>
          <cell r="C2551" t="str">
            <v xml:space="preserve">UN    </v>
          </cell>
          <cell r="D2551">
            <v>55.02</v>
          </cell>
        </row>
        <row r="2552">
          <cell r="A2552">
            <v>3752</v>
          </cell>
          <cell r="B2552" t="str">
            <v xml:space="preserve">LAMPADA VAPOR METALICO TUBULAR 400 W (BASE E40)                                                                                                                                                                                                                                                                                                                                                                                                                                                           </v>
          </cell>
          <cell r="C2552" t="str">
            <v xml:space="preserve">UN    </v>
          </cell>
          <cell r="D2552">
            <v>107.65</v>
          </cell>
        </row>
        <row r="2553">
          <cell r="A2553">
            <v>746</v>
          </cell>
          <cell r="B2553" t="str">
            <v xml:space="preserve">LAVADORA DE ALTA PRESSAO (LAVA - JATO) PARA AGUA FRIA, PRESSAO DE OPERACAO ENTRE 1400 E 1900 LIB/POL2, VAZAO MAXIMA ENTRE  400 E 700 L/H, POTENCIA DE OPERACAO ENTRE 2,50 E 3,00 CV                                                                                                                                                                                                                                                                                                                       </v>
          </cell>
          <cell r="C2553" t="str">
            <v xml:space="preserve">UN    </v>
          </cell>
          <cell r="D2553">
            <v>2605.9899999999998</v>
          </cell>
        </row>
        <row r="2554">
          <cell r="A2554">
            <v>20269</v>
          </cell>
          <cell r="B2554" t="str">
            <v xml:space="preserve">LAVATORIO / CUBA DE EMBUTIR, OVAL, DE LOUCA BRANCA, SEM LADRAO, DIMENSOES *50 X 35* CM (L X C)                                                                                                                                                                                                                                                                                                                                                                                                            </v>
          </cell>
          <cell r="C2554" t="str">
            <v xml:space="preserve">UN    </v>
          </cell>
          <cell r="D2554">
            <v>115.26</v>
          </cell>
        </row>
        <row r="2555">
          <cell r="A2555">
            <v>20270</v>
          </cell>
          <cell r="B2555" t="str">
            <v xml:space="preserve">LAVATORIO / CUBA DE EMBUTIR, OVAL, DE LOUCA COLORIDA, SEM LADRAO, DIMENSOES *50 X 35* CM (L X C)                                                                                                                                                                                                                                                                                                                                                                                                          </v>
          </cell>
          <cell r="C2555" t="str">
            <v xml:space="preserve">UN    </v>
          </cell>
          <cell r="D2555">
            <v>127.36</v>
          </cell>
        </row>
        <row r="2556">
          <cell r="A2556">
            <v>11696</v>
          </cell>
          <cell r="B2556" t="str">
            <v xml:space="preserve">LAVATORIO / CUBA DE SOBREPOR, OVAL PEQUENA, DE LOUCA BRANCA, SEM LADRAO, DIMENSOES *44 X 31* CM (L X C)                                                                                                                                                                                                                                                                                                                                                                                                   </v>
          </cell>
          <cell r="C2556" t="str">
            <v xml:space="preserve">UN    </v>
          </cell>
          <cell r="D2556">
            <v>203.87</v>
          </cell>
        </row>
        <row r="2557">
          <cell r="A2557">
            <v>10427</v>
          </cell>
          <cell r="B2557" t="str">
            <v xml:space="preserve">LAVATORIO / CUBA DE SOBREPOR, RETANGULAR, DE LOUCA BRANCA, COM LADRAO, DIMENSOES *52 X 45* CM (L X C)                                                                                                                                                                                                                                                                                                                                                                                                     </v>
          </cell>
          <cell r="C2557" t="str">
            <v xml:space="preserve">UN    </v>
          </cell>
          <cell r="D2557">
            <v>570.53</v>
          </cell>
        </row>
        <row r="2558">
          <cell r="A2558">
            <v>10428</v>
          </cell>
          <cell r="B2558" t="str">
            <v xml:space="preserve">LAVATORIO / CUBA DE SOBREPOR, RETANGULAR, DE LOUCA COLORIDA, COM LADRAO, DIMENSOES *52 X 45* CM (L X C)                                                                                                                                                                                                                                                                                                                                                                                                   </v>
          </cell>
          <cell r="C2558" t="str">
            <v xml:space="preserve">UN    </v>
          </cell>
          <cell r="D2558">
            <v>587.82000000000005</v>
          </cell>
        </row>
        <row r="2559">
          <cell r="A2559">
            <v>36521</v>
          </cell>
          <cell r="B2559" t="str">
            <v xml:space="preserve">LAVATORIO DE CANTO DE LOUCA BRANCA, SUSPENSO (SEM COLUNA), DIMENSOES *40 X 30* CM (L X C)                                                                                                                                                                                                                                                                                                                                                                                                                 </v>
          </cell>
          <cell r="C2559" t="str">
            <v xml:space="preserve">UN    </v>
          </cell>
          <cell r="D2559">
            <v>183.41</v>
          </cell>
        </row>
        <row r="2560">
          <cell r="A2560">
            <v>36794</v>
          </cell>
          <cell r="B2560" t="str">
            <v xml:space="preserve">LAVATORIO DE LOUCA BRANCA, COM COLUNA, DIMENSOES *44 X 35* CM (L X C)                                                                                                                                                                                                                                                                                                                                                                                                                                     </v>
          </cell>
          <cell r="C2560" t="str">
            <v xml:space="preserve">UN    </v>
          </cell>
          <cell r="D2560">
            <v>195.25</v>
          </cell>
        </row>
        <row r="2561">
          <cell r="A2561">
            <v>10426</v>
          </cell>
          <cell r="B2561" t="str">
            <v xml:space="preserve">LAVATORIO DE LOUCA BRANCA, COM COLUNA, DIMENSOES *54 X 44* CM (L X C)                                                                                                                                                                                                                                                                                                                                                                                                                                     </v>
          </cell>
          <cell r="C2561" t="str">
            <v xml:space="preserve">UN    </v>
          </cell>
          <cell r="D2561">
            <v>218.64</v>
          </cell>
        </row>
        <row r="2562">
          <cell r="A2562">
            <v>10425</v>
          </cell>
          <cell r="B2562" t="str">
            <v xml:space="preserve">LAVATORIO DE LOUCA BRANCA, SUSPENSO (SEM COLUNA), DIMENSOES *40 X 30* CM                                                                                                                                                                                                                                                                                                                                                                                                                                  </v>
          </cell>
          <cell r="C2562" t="str">
            <v xml:space="preserve">UN    </v>
          </cell>
          <cell r="D2562">
            <v>110.92</v>
          </cell>
        </row>
        <row r="2563">
          <cell r="A2563">
            <v>10431</v>
          </cell>
          <cell r="B2563" t="str">
            <v xml:space="preserve">LAVATORIO DE LOUCA COLORIDA, COM COLUNA, DIMENSOES *54 X 44* CM (L X C)                                                                                                                                                                                                                                                                                                                                                                                                                                   </v>
          </cell>
          <cell r="C2563" t="str">
            <v xml:space="preserve">UN    </v>
          </cell>
          <cell r="D2563">
            <v>379.75</v>
          </cell>
        </row>
        <row r="2564">
          <cell r="A2564">
            <v>10429</v>
          </cell>
          <cell r="B2564" t="str">
            <v xml:space="preserve">LAVATORIO DE LOUCA COLORIDA, SUSPENSO (SEM COLUNA), DIMENSOES *40 X 30* CM (L X C)                                                                                                                                                                                                                                                                                                                                                                                                                        </v>
          </cell>
          <cell r="C2564" t="str">
            <v xml:space="preserve">UN    </v>
          </cell>
          <cell r="D2564">
            <v>187.34</v>
          </cell>
        </row>
        <row r="2565">
          <cell r="A2565">
            <v>2354</v>
          </cell>
          <cell r="B2565" t="str">
            <v xml:space="preserve">LEITURISTA OU CADASTRISTA DE REDES DE AGUA E ESGOTO (HORISTA)                                                                                                                                                                                                                                                                                                                                                                                                                                             </v>
          </cell>
          <cell r="C2565" t="str">
            <v xml:space="preserve">H     </v>
          </cell>
          <cell r="D2565">
            <v>17.82</v>
          </cell>
        </row>
        <row r="2566">
          <cell r="A2566">
            <v>40932</v>
          </cell>
          <cell r="B2566" t="str">
            <v xml:space="preserve">LEITURISTA OU CADASTRISTA DE REDES DE AGUA E ESGOTO (MENSALISTA)                                                                                                                                                                                                                                                                                                                                                                                                                                          </v>
          </cell>
          <cell r="C2566" t="str">
            <v xml:space="preserve">MES   </v>
          </cell>
          <cell r="D2566">
            <v>3119.75</v>
          </cell>
        </row>
        <row r="2567">
          <cell r="A2567">
            <v>10853</v>
          </cell>
          <cell r="B2567" t="str">
            <v xml:space="preserve">LETRA ACO INOX (AISI 304), CHAPA NUM. 22, RECORTADO, H= 20 CM (SEM RELEVO)                                                                                                                                                                                                                                                                                                                                                                                                                                </v>
          </cell>
          <cell r="C2567" t="str">
            <v xml:space="preserve">UN    </v>
          </cell>
          <cell r="D2567">
            <v>111.99</v>
          </cell>
        </row>
        <row r="2568">
          <cell r="A2568">
            <v>5093</v>
          </cell>
          <cell r="B2568" t="str">
            <v xml:space="preserve">LEVANTADOR DE JANELA GUILHOTINA, EM LATAO CROMADO                                                                                                                                                                                                                                                                                                                                                                                                                                                         </v>
          </cell>
          <cell r="C2568" t="str">
            <v xml:space="preserve">PAR   </v>
          </cell>
          <cell r="D2568">
            <v>17.29</v>
          </cell>
        </row>
        <row r="2569">
          <cell r="A2569">
            <v>44331</v>
          </cell>
          <cell r="B2569" t="str">
            <v xml:space="preserve">LIMPA VIDROS COM PULVERIZADOR                                                                                                                                                                                                                                                                                                                                                                                                                                                                             </v>
          </cell>
          <cell r="C2569" t="str">
            <v xml:space="preserve">L     </v>
          </cell>
          <cell r="D2569">
            <v>51.48</v>
          </cell>
        </row>
        <row r="2570">
          <cell r="A2570">
            <v>37768</v>
          </cell>
          <cell r="B2570" t="str">
            <v xml:space="preserve">LIMPADORA A SUCCAO, TANQUE 12000 L, BASCULAMENTO HIDRAULICO, BOMBA 12 M3/MIN 95% VACUO (INCLUI MONTAGEM, NAO INCLUI CAMINHAO)                                                                                                                                                                                                                                                                                                                                                                             </v>
          </cell>
          <cell r="C2570" t="str">
            <v xml:space="preserve">UN    </v>
          </cell>
          <cell r="D2570">
            <v>295000</v>
          </cell>
        </row>
        <row r="2571">
          <cell r="A2571">
            <v>37773</v>
          </cell>
          <cell r="B2571" t="str">
            <v xml:space="preserve">LIMPADORA DE SUCCAO TANQUE 7000 L, BOMBA 12 M3/MIN 95% VACUO (INCLUI MONTAGEM, NAO INCLUI CAMINHAO)                                                                                                                                                                                                                                                                                                                                                                                                       </v>
          </cell>
          <cell r="C2571" t="str">
            <v xml:space="preserve">UN    </v>
          </cell>
          <cell r="D2571">
            <v>250504.73</v>
          </cell>
        </row>
        <row r="2572">
          <cell r="A2572">
            <v>37769</v>
          </cell>
          <cell r="B2572" t="str">
            <v xml:space="preserve">LIMPADORA DE SUCCAO, TANQUE 11000 L, BOMBA 340 M3/MIN (INCLUI MONTAGEM, NAO INCLUI CAMINHAO)                                                                                                                                                                                                                                                                                                                                                                                                              </v>
          </cell>
          <cell r="C2572" t="str">
            <v xml:space="preserve">UN    </v>
          </cell>
          <cell r="D2572">
            <v>419376.48</v>
          </cell>
        </row>
        <row r="2573">
          <cell r="A2573">
            <v>37770</v>
          </cell>
          <cell r="B2573" t="str">
            <v xml:space="preserve">LIMPADORA DE SUCCAO, TANQUE 5500 L, BOMBA 60M3/MIN, VACUO 500 MBAR (INCLUI MONTAGEM, NAO INCLUI CAMINHAO)                                                                                                                                                                                                                                                                                                                                                                                                 </v>
          </cell>
          <cell r="C2573" t="str">
            <v xml:space="preserve">UN    </v>
          </cell>
          <cell r="D2573">
            <v>711748.8</v>
          </cell>
        </row>
        <row r="2574">
          <cell r="A2574">
            <v>38382</v>
          </cell>
          <cell r="B2574" t="str">
            <v xml:space="preserve">LINHA DE PEDREIRO LISA 100 M                                                                                                                                                                                                                                                                                                                                                                                                                                                                              </v>
          </cell>
          <cell r="C2574" t="str">
            <v xml:space="preserve">UN    </v>
          </cell>
          <cell r="D2574">
            <v>11</v>
          </cell>
        </row>
        <row r="2575">
          <cell r="A2575">
            <v>38383</v>
          </cell>
          <cell r="B2575" t="str">
            <v xml:space="preserve">LIXA D'AGUA EM FOLHA, GRAO 100                                                                                                                                                                                                                                                                                                                                                                                                                                                                            </v>
          </cell>
          <cell r="C2575" t="str">
            <v xml:space="preserve">UN    </v>
          </cell>
          <cell r="D2575">
            <v>2.06</v>
          </cell>
        </row>
        <row r="2576">
          <cell r="A2576">
            <v>3768</v>
          </cell>
          <cell r="B2576" t="str">
            <v xml:space="preserve">LIXA EM FOLHA PARA FERRO, NUMERO 150                                                                                                                                                                                                                                                                                                                                                                                                                                                                      </v>
          </cell>
          <cell r="C2576" t="str">
            <v xml:space="preserve">UN    </v>
          </cell>
          <cell r="D2576">
            <v>4.38</v>
          </cell>
        </row>
        <row r="2577">
          <cell r="A2577">
            <v>3767</v>
          </cell>
          <cell r="B2577" t="str">
            <v xml:space="preserve">LIXA EM FOLHA PARA PAREDE OU MADEIRA, NUMERO 120, COR VERMELHA                                                                                                                                                                                                                                                                                                                                                                                                                                            </v>
          </cell>
          <cell r="C2577" t="str">
            <v xml:space="preserve">UN    </v>
          </cell>
          <cell r="D2577">
            <v>1.46</v>
          </cell>
        </row>
        <row r="2578">
          <cell r="A2578">
            <v>13192</v>
          </cell>
          <cell r="B2578" t="str">
            <v xml:space="preserve">LIXADEIRA ELETRICA ANGULAR PARA CONCRETO, POTENCIA 1.400 W, PRATO DIAMANTADO DE 5''                                                                                                                                                                                                                                                                                                                                                                                                                       </v>
          </cell>
          <cell r="C2578" t="str">
            <v xml:space="preserve">UN    </v>
          </cell>
          <cell r="D2578">
            <v>5485.18</v>
          </cell>
        </row>
        <row r="2579">
          <cell r="A2579">
            <v>38413</v>
          </cell>
          <cell r="B2579" t="str">
            <v xml:space="preserve">LIXADEIRA ELETRICA ANGULAR, PARA DISCO DE 7 " (180 MM), POTENCIA DE 2.200 W, *5.000* RPM, 220 V                                                                                                                                                                                                                                                                                                                                                                                                           </v>
          </cell>
          <cell r="C2579" t="str">
            <v xml:space="preserve">UN    </v>
          </cell>
          <cell r="D2579">
            <v>907.17</v>
          </cell>
        </row>
        <row r="2580">
          <cell r="A2580">
            <v>42440</v>
          </cell>
          <cell r="B2580" t="str">
            <v xml:space="preserve">LIXEIRA DUPLA, COM CAPACIDADE VOLUMETRICA DE 60L*, FABRICADA EM TUBO DE ACO CARBONO, CESTOS EM CHAPA DE ACO E PINTURA NO PROCESSO ELETROSTATICO - PARA ACADEMIA AO AR LIVRE / ACADEMIA DA TERCEIRA IDADE - ATI                                                                                                                                                                                                                                                                                            </v>
          </cell>
          <cell r="C2580" t="str">
            <v xml:space="preserve">UN    </v>
          </cell>
          <cell r="D2580">
            <v>1235.9100000000001</v>
          </cell>
        </row>
        <row r="2581">
          <cell r="A2581">
            <v>20193</v>
          </cell>
          <cell r="B2581" t="str">
            <v xml:space="preserve">LOCACAO DE ANDAIME METALICO TIPO FACHADEIRO, PECAS COM APROXIMADAMENTE 1,20 M DE LARGURA E 2,0 M DE ALTURA, INCLUINDO DIAGONAIS EM X, BARRAS DE LIGACAO, SAPATAS E DEMAIS ITENS NECESSARIOS A MONTAGEM (NAO INCLUI INSTALACAO)                                                                                                                                                                                                                                                                            </v>
          </cell>
          <cell r="C2581" t="str">
            <v>M2XMES</v>
          </cell>
          <cell r="D2581">
            <v>16.12</v>
          </cell>
        </row>
        <row r="2582">
          <cell r="A2582">
            <v>10527</v>
          </cell>
          <cell r="B2582" t="str">
            <v xml:space="preserve">LOCACAO DE ANDAIME METALICO TUBULAR DE ENCAIXE, TIPO DE TORRE, CADA PAINEL COM LARGURA DE 1 ATE 1,5 M E ALTURA DE *1,00* M, INCLUINDO DIAGONAL, BARRAS DE LIGACAO, SAPATAS OU RODIZIOS E DEMAIS ITENS NECESSARIOS A MONTAGEM (NAO INCLUI INSTALACAO)                                                                                                                                                                                                                                                      </v>
          </cell>
          <cell r="C2582" t="str">
            <v xml:space="preserve">MXMES </v>
          </cell>
          <cell r="D2582">
            <v>21.5</v>
          </cell>
        </row>
        <row r="2583">
          <cell r="A2583">
            <v>41805</v>
          </cell>
          <cell r="B2583" t="str">
            <v xml:space="preserve">LOCACAO DE ANDAIME SUSPENSO OU BALANCIM MANUAL, CAPACIDADE DE CARGA TOTAL DE APROXIMADAMENTE 250 KG/M2, PLATAFORMA DE 1,50 M X 0,80 M (C X L), CABO DE 45 M                                                                                                                                                                                                                                                                                                                                               </v>
          </cell>
          <cell r="C2583" t="str">
            <v xml:space="preserve">MES   </v>
          </cell>
          <cell r="D2583">
            <v>618.12</v>
          </cell>
        </row>
        <row r="2584">
          <cell r="A2584">
            <v>40271</v>
          </cell>
          <cell r="B2584" t="str">
            <v xml:space="preserve">LOCACAO DE APRUMADOR METALICO DE PILAR, COM ALTURA E ANGULO REGULAVEIS, EXTENSAO DE *1,50* A *2,80* M                                                                                                                                                                                                                                                                                                                                                                                                     </v>
          </cell>
          <cell r="C2584" t="str">
            <v>UNXMES</v>
          </cell>
          <cell r="D2584">
            <v>16.45</v>
          </cell>
        </row>
        <row r="2585">
          <cell r="A2585">
            <v>40287</v>
          </cell>
          <cell r="B2585" t="str">
            <v xml:space="preserve">LOCACAO DE BARRA DE ANCORAGEM DE 0,80 A 1,20 M DE EXTENSAO, COM ROSCA DE 5/8", INCLUINDO PORCA E FLANGE                                                                                                                                                                                                                                                                                                                                                                                                   </v>
          </cell>
          <cell r="C2585" t="str">
            <v xml:space="preserve">MES   </v>
          </cell>
          <cell r="D2585">
            <v>6.33</v>
          </cell>
        </row>
        <row r="2586">
          <cell r="A2586">
            <v>4084</v>
          </cell>
          <cell r="B2586" t="str">
            <v xml:space="preserve">LOCACAO DE BOMBA SUBMERSIVEL PARA DRENAGEM E ESGOTAMENTO, MOTOR ELETRICO TRIFASICO, POTENCIA DE 1 CV, DIAMETRO DE RECALQUE DE 2". FAIXA DE OPERACAO Q=25 M3/H (+ OU - 1 M3/H) E AMT=2 M, Q=12 M3/H (+ OU - 2 M3/H) E AMT = 12 M (+ OU - 2 M)                                                                                                                                                                                                                                                              </v>
          </cell>
          <cell r="C2586" t="str">
            <v xml:space="preserve">H     </v>
          </cell>
          <cell r="D2586">
            <v>1.62</v>
          </cell>
        </row>
        <row r="2587">
          <cell r="A2587">
            <v>743</v>
          </cell>
          <cell r="B2587" t="str">
            <v xml:space="preserve">LOCACAO DE BOMBA SUBMERSIVEL PARA DRENAGEM E ESGOTAMENTO, MOTOR ELETRICO TRIFASICO, POTENCIA DE 2 CV, DIAMETRO DE RECALQUE DE 2", FAIXA DE OPERACAO Q=35 M3/H (+ OU - 3 M3/H) E AMT=2 M, Q=13 M3/H (+ OU - 3 M3/H) E AMT = 17 M (+ OU - 3 M)                                                                                                                                                                                                                                                              </v>
          </cell>
          <cell r="C2587" t="str">
            <v xml:space="preserve">H     </v>
          </cell>
          <cell r="D2587">
            <v>1.62</v>
          </cell>
        </row>
        <row r="2588">
          <cell r="A2588">
            <v>40293</v>
          </cell>
          <cell r="B2588" t="str">
            <v xml:space="preserve">LOCACAO DE BOMBA SUBMERSIVEL PARA DRENAGEM E ESGOTAMENTO, MOTOR ELETRICO TRIFASICO, POTENCIA DE 2 CV, DIAMETRO DE RECALQUE DE 3". FAIXA DE OPERACAO Q=70 M3/H (+ OU - 2 M3/H) E AMT=2 M, Q=9,5 M3/H (+ OU - 3,5 M3/H) E AMT = 10 M (+ OU - 2 M)                                                                                                                                                                                                                                                           </v>
          </cell>
          <cell r="C2588" t="str">
            <v xml:space="preserve">H     </v>
          </cell>
          <cell r="D2588">
            <v>1.94</v>
          </cell>
        </row>
        <row r="2589">
          <cell r="A2589">
            <v>40294</v>
          </cell>
          <cell r="B2589" t="str">
            <v xml:space="preserve">LOCACAO DE BOMBA SUBMERSIVEL PARA DRENAGEM E ESGOTAMENTO, MOTOR ELETRICO TRIFASICO, POTENCIA DE 3 CV, DIAMETRO DE RECALQUE DE 2", FAIXA DE OPERACAO Q=84 M3/H (+ OU - 2,5 M3/H) E AMT=2 M, Q=9,1 M3/H (+ OU - 2 M3/H) E AMT = 12 M (+ OU - 2 M)                                                                                                                                                                                                                                                           </v>
          </cell>
          <cell r="C2589" t="str">
            <v xml:space="preserve">H     </v>
          </cell>
          <cell r="D2589">
            <v>1.62</v>
          </cell>
        </row>
        <row r="2590">
          <cell r="A2590">
            <v>4085</v>
          </cell>
          <cell r="B2590" t="str">
            <v xml:space="preserve">LOCACAO DE BOMBA SUBMERSIVEL PARA DRENAGEM E ESGOTAMENTO, MOTOR ELETRICO TRIFASICO, POTENCIA DE 4 CV, DIAMETRO DE RECALQUE DE 3". FAIXA DE OPERACAO Q=60 M3/H (+ OU - 1 M3/H) E AMT=2 M, Q=11 M3/H (+ OU - 1 M3/H) E AMT = 23 M (+ OU - 1 M)                                                                                                                                                                                                                                                              </v>
          </cell>
          <cell r="C2590" t="str">
            <v xml:space="preserve">H     </v>
          </cell>
          <cell r="D2590">
            <v>2.2599999999999998</v>
          </cell>
        </row>
        <row r="2591">
          <cell r="A2591">
            <v>10779</v>
          </cell>
          <cell r="B2591" t="str">
            <v xml:space="preserve">LOCACAO DE CONTAINER 2,30 X 4,30 M, ALT. 2,50 M, P/ SANITARIO, C/ 5 BACIAS, 1 LAVATORIO E 4 MICTORIOS (NAO INCLUI MOBILIZACAO/DESMOBILIZACAO)                                                                                                                                                                                                                                                                                                                                                             </v>
          </cell>
          <cell r="C2591" t="str">
            <v xml:space="preserve">MES   </v>
          </cell>
          <cell r="D2591">
            <v>981.25</v>
          </cell>
        </row>
        <row r="2592">
          <cell r="A2592">
            <v>10777</v>
          </cell>
          <cell r="B2592" t="str">
            <v xml:space="preserve">LOCACAO DE CONTAINER 2,30 X 4,30 M, ALT. 2,50 M, PARA SANITARIO, COM 3 BACIAS, 4 CHUVEIROS, 1 LAVATORIO E 1 MICTORIO (NAO INCLUI MOBILIZACAO/DESMOBILIZACAO)                                                                                                                                                                                                                                                                                                                                              </v>
          </cell>
          <cell r="C2592" t="str">
            <v xml:space="preserve">MES   </v>
          </cell>
          <cell r="D2592">
            <v>891.3</v>
          </cell>
        </row>
        <row r="2593">
          <cell r="A2593">
            <v>10775</v>
          </cell>
          <cell r="B2593" t="str">
            <v xml:space="preserve">LOCACAO DE CONTAINER 2,30 X 6,00 M, ALT. 2,50 M, COM 1 SANITARIO, PARA ESCRITORIO, COMPLETO, SEM DIVISORIAS INTERNAS (NAO INCLUI MOBILIZACAO/DESMOBILIZACAO)                                                                                                                                                                                                                                                                                                                                              </v>
          </cell>
          <cell r="C2593" t="str">
            <v xml:space="preserve">MES   </v>
          </cell>
          <cell r="D2593">
            <v>785</v>
          </cell>
        </row>
        <row r="2594">
          <cell r="A2594">
            <v>10776</v>
          </cell>
          <cell r="B2594" t="str">
            <v xml:space="preserve">LOCACAO DE CONTAINER 2,30 X 6,00 M, ALT. 2,50 M, PARA ESCRITORIO, SEM DIVISORIAS INTERNAS E SEM SANITARIO (NAO INCLUI MOBILIZACAO/DESMOBILIZACAO)                                                                                                                                                                                                                                                                                                                                                         </v>
          </cell>
          <cell r="C2594" t="str">
            <v xml:space="preserve">MES   </v>
          </cell>
          <cell r="D2594">
            <v>613.28</v>
          </cell>
        </row>
        <row r="2595">
          <cell r="A2595">
            <v>10778</v>
          </cell>
          <cell r="B2595" t="str">
            <v xml:space="preserve">LOCACAO DE CONTAINER 2,30 X 6,00 M, ALT. 2,50 M, PARA SANITARIO, COM 4 BACIAS, 8 CHUVEIROS,1 LAVATORIO E 1 MICTORIO (NAO INCLUI MOBILIZACAO/DESMOBILIZACAO)                                                                                                                                                                                                                                                                                                                                               </v>
          </cell>
          <cell r="C2595" t="str">
            <v xml:space="preserve">MES   </v>
          </cell>
          <cell r="D2595">
            <v>981.25</v>
          </cell>
        </row>
        <row r="2596">
          <cell r="A2596">
            <v>40339</v>
          </cell>
          <cell r="B2596" t="str">
            <v xml:space="preserve">LOCACAO DE CRUZETA, SIMPLES, PARA ESCORA METALICA, COMPRIMENTO ENTRE 50 A 60 CM, PARA ESCORA DE 1,80 A 3,20 METROS E TUBO EXTERNO ATE 48 MM DE DIAMETRO                                                                                                                                                                                                                                                                                                                                                   </v>
          </cell>
          <cell r="C2596" t="str">
            <v>UNXMES</v>
          </cell>
          <cell r="D2596">
            <v>5.77</v>
          </cell>
        </row>
        <row r="2597">
          <cell r="A2597">
            <v>10749</v>
          </cell>
          <cell r="B2597" t="str">
            <v xml:space="preserve">LOCACAO DE ESCORA METALICA TELESCOPICA, COM ALTURA REGULAVEL DE *1,80* A *3,20* M, COM CAPACIDADE DE CARGA DE NO MINIMO 1000 KGF (10 KN), INCLUSO TRIPE E FORCADO                                                                                                                                                                                                                                                                                                                                         </v>
          </cell>
          <cell r="C2597" t="str">
            <v>UNXMES</v>
          </cell>
          <cell r="D2597">
            <v>19.079999999999998</v>
          </cell>
        </row>
        <row r="2598">
          <cell r="A2598">
            <v>40290</v>
          </cell>
          <cell r="B2598" t="str">
            <v xml:space="preserve">LOCACAO DE FORMA PLASTICA PARA LAJE NERVURADA, DIMENSOES *60* X *60* X *16* CM                                                                                                                                                                                                                                                                                                                                                                                                                            </v>
          </cell>
          <cell r="C2598" t="str">
            <v>UNXMES</v>
          </cell>
          <cell r="D2598">
            <v>10.32</v>
          </cell>
        </row>
        <row r="2599">
          <cell r="A2599">
            <v>3346</v>
          </cell>
          <cell r="B2599" t="str">
            <v xml:space="preserve">LOCACAO DE GRUPO GERADOR *80 A 125* KVA, MOTOR DIESEL, REBOCAVEL, ACIONAMENTO MANUAL                                                                                                                                                                                                                                                                                                                                                                                                                      </v>
          </cell>
          <cell r="C2599" t="str">
            <v xml:space="preserve">H     </v>
          </cell>
          <cell r="D2599">
            <v>17.5</v>
          </cell>
        </row>
        <row r="2600">
          <cell r="A2600">
            <v>3348</v>
          </cell>
          <cell r="B2600" t="str">
            <v xml:space="preserve">LOCACAO DE GRUPO GERADOR ACIMA DE * 125 ATE 180* KVA, MOTOR DIESEL, REBOCAVEL, ACIONAMENTO MANUAL                                                                                                                                                                                                                                                                                                                                                                                                         </v>
          </cell>
          <cell r="C2600" t="str">
            <v xml:space="preserve">H     </v>
          </cell>
          <cell r="D2600">
            <v>20.93</v>
          </cell>
        </row>
        <row r="2601">
          <cell r="A2601">
            <v>39833</v>
          </cell>
          <cell r="B2601" t="str">
            <v xml:space="preserve">LOCACAO DE GRUPO GERADOR DE *260* KVA, DIESEL REBOCAVEL, ACIONAMENTO MANUAL                                                                                                                                                                                                                                                                                                                                                                                                                               </v>
          </cell>
          <cell r="C2601" t="str">
            <v xml:space="preserve">H     </v>
          </cell>
          <cell r="D2601">
            <v>28.67</v>
          </cell>
        </row>
        <row r="2602">
          <cell r="A2602">
            <v>7252</v>
          </cell>
          <cell r="B2602" t="str">
            <v xml:space="preserve">LOCACAO DE NIVEL OPTICO, COM PRECISAO DE 0,7 MM, AUMENTO DE 32X                                                                                                                                                                                                                                                                                                                                                                                                                                           </v>
          </cell>
          <cell r="C2602" t="str">
            <v xml:space="preserve">H     </v>
          </cell>
          <cell r="D2602">
            <v>2.34</v>
          </cell>
        </row>
        <row r="2603">
          <cell r="A2603">
            <v>7247</v>
          </cell>
          <cell r="B2603" t="str">
            <v xml:space="preserve">LOCACAO DE TEODOLITO ELETRONICO, PRECISAO ANGULAR DE 5 A 7 SEGUNDOS, INCLUINDO TRIPE                                                                                                                                                                                                                                                                                                                                                                                                                      </v>
          </cell>
          <cell r="C2603" t="str">
            <v xml:space="preserve">H     </v>
          </cell>
          <cell r="D2603">
            <v>2.34</v>
          </cell>
        </row>
        <row r="2604">
          <cell r="A2604">
            <v>40291</v>
          </cell>
          <cell r="B2604" t="str">
            <v xml:space="preserve">LOCACAO DE TORRE METALICA COMPLETA PARA UMA CARGA DE 8 TF (80 KN)  E PE DIREITO DE 6 M, INCLUINDO MODULOS , DIAGONAIS, SAPATAS E FORCADOS                                                                                                                                                                                                                                                                                                                                                                 </v>
          </cell>
          <cell r="C2604" t="str">
            <v>UNXMES</v>
          </cell>
          <cell r="D2604">
            <v>537.5</v>
          </cell>
        </row>
        <row r="2605">
          <cell r="A2605">
            <v>40275</v>
          </cell>
          <cell r="B2605" t="str">
            <v xml:space="preserve">LOCACAO DE VIGA SANDUICHE METALICA VAZADA PARA TRAVAMENTO DE PILARES, ALTURA DE *8* CM, LARGURA DE *6* CM E EXTENSAO DE 2 M                                                                                                                                                                                                                                                                                                                                                                               </v>
          </cell>
          <cell r="C2605" t="str">
            <v>UNXMES</v>
          </cell>
          <cell r="D2605">
            <v>17.2</v>
          </cell>
        </row>
        <row r="2606">
          <cell r="A2606">
            <v>42408</v>
          </cell>
          <cell r="B2606" t="str">
            <v xml:space="preserve">LONA PLASTICA EXTRA FORTE PRETA, E = 200 MICRA                                                                                                                                                                                                                                                                                                                                                                                                                                                            </v>
          </cell>
          <cell r="C2606" t="str">
            <v xml:space="preserve">M2    </v>
          </cell>
          <cell r="D2606">
            <v>1.87</v>
          </cell>
        </row>
        <row r="2607">
          <cell r="A2607">
            <v>3777</v>
          </cell>
          <cell r="B2607" t="str">
            <v xml:space="preserve">LONA PLASTICA PESADA PRETA, E = 150 MICRA                                                                                                                                                                                                                                                                                                                                                                                                                                                                 </v>
          </cell>
          <cell r="C2607" t="str">
            <v xml:space="preserve">M2    </v>
          </cell>
          <cell r="D2607">
            <v>1.35</v>
          </cell>
        </row>
        <row r="2608">
          <cell r="A2608">
            <v>44699</v>
          </cell>
          <cell r="B2608" t="str">
            <v xml:space="preserve">LUBRIFICANTE REDUTOR DE TORQUE E ARRASTO DE ALTO DESEMPENHO, PARA PERFURACAO HORIZONTAL DIRECIONAL, HDD                                                                                                                                                                                                                                                                                                                                                                                                   </v>
          </cell>
          <cell r="C2608" t="str">
            <v xml:space="preserve">KG    </v>
          </cell>
          <cell r="D2608">
            <v>45.83</v>
          </cell>
        </row>
        <row r="2609">
          <cell r="A2609">
            <v>3798</v>
          </cell>
          <cell r="B2609" t="str">
            <v xml:space="preserve">LUMINARIA ABERTA P/ ILUMINACAO PUBLICA, TIPO X-57 PETERCO OU EQUIV                                                                                                                                                                                                                                                                                                                                                                                                                                        </v>
          </cell>
          <cell r="C2609" t="str">
            <v xml:space="preserve">UN    </v>
          </cell>
          <cell r="D2609">
            <v>87.77</v>
          </cell>
        </row>
        <row r="2610">
          <cell r="A2610">
            <v>38769</v>
          </cell>
          <cell r="B2610" t="str">
            <v xml:space="preserve">LUMINARIA ARANDELA TIPO MEIA-LUA COM VIDRO FOSCO *30 X 15* CM, PARA 1 LAMPADA, BASE E27, POTENCIA MAXIMA 40/60 W (NAO INCLUI LAMPADA)                                                                                                                                                                                                                                                                                                                                                                     </v>
          </cell>
          <cell r="C2610" t="str">
            <v xml:space="preserve">UN    </v>
          </cell>
          <cell r="D2610">
            <v>68.540000000000006</v>
          </cell>
        </row>
        <row r="2611">
          <cell r="A2611">
            <v>39510</v>
          </cell>
          <cell r="B2611" t="str">
            <v xml:space="preserve">LUMINARIA DE EMBUTIR EM CHAPA DE ACO PARA 2 LAMPADAS FLUORESCENTES DE 14 W COM REFLETOR E ALETAS EM ALUMINIO, COMPLETA (INCLUI REATOR E LAMPADAS)                                                                                                                                                                                                                                                                                                                                                         </v>
          </cell>
          <cell r="C2611" t="str">
            <v xml:space="preserve">UN    </v>
          </cell>
          <cell r="D2611">
            <v>277.42</v>
          </cell>
        </row>
        <row r="2612">
          <cell r="A2612">
            <v>38776</v>
          </cell>
          <cell r="B2612" t="str">
            <v xml:space="preserve">LUMINARIA DE EMBUTIR EM CHAPA DE ACO PARA 4 LAMPADAS FLUORESCENTES DE 14 W *60 X 60 CM* ALETADA (NAO INCLUI REATOR E LAMPADAS)                                                                                                                                                                                                                                                                                                                                                                            </v>
          </cell>
          <cell r="C2612" t="str">
            <v xml:space="preserve">UN    </v>
          </cell>
          <cell r="D2612">
            <v>294.42</v>
          </cell>
        </row>
        <row r="2613">
          <cell r="A2613">
            <v>38774</v>
          </cell>
          <cell r="B2613" t="str">
            <v xml:space="preserve">LUMINARIA DE EMERGENCIA 30 LEDS, POTENCIA 2 W, BATERIA DE LITIO, AUTONOMIA DE 6 HORAS                                                                                                                                                                                                                                                                                                                                                                                                                     </v>
          </cell>
          <cell r="C2613" t="str">
            <v xml:space="preserve">UN    </v>
          </cell>
          <cell r="D2613">
            <v>15.82</v>
          </cell>
        </row>
        <row r="2614">
          <cell r="A2614">
            <v>42247</v>
          </cell>
          <cell r="B2614" t="str">
            <v xml:space="preserve">LUMINARIA DE LED PARA ILUMINACAO PUBLICA, DE 138 W ATE 180 W, INVOLUCRO EM ALUMINIO OU ACO INOX                                                                                                                                                                                                                                                                                                                                                                                                           </v>
          </cell>
          <cell r="C2614" t="str">
            <v xml:space="preserve">UN    </v>
          </cell>
          <cell r="D2614">
            <v>540.22</v>
          </cell>
        </row>
        <row r="2615">
          <cell r="A2615">
            <v>42248</v>
          </cell>
          <cell r="B2615" t="str">
            <v xml:space="preserve">LUMINARIA DE LED PARA ILUMINACAO PUBLICA, DE 181 W ATE 239 W, INVOLUCRO EM ALUMINIO OU ACO INOX                                                                                                                                                                                                                                                                                                                                                                                                           </v>
          </cell>
          <cell r="C2615" t="str">
            <v xml:space="preserve">UN    </v>
          </cell>
          <cell r="D2615">
            <v>627.5</v>
          </cell>
        </row>
        <row r="2616">
          <cell r="A2616">
            <v>42249</v>
          </cell>
          <cell r="B2616" t="str">
            <v xml:space="preserve">LUMINARIA DE LED PARA ILUMINACAO PUBLICA, DE 240 W ATE 350 W, INVOLUCRO EM ALUMINIO OU ACO INOX                                                                                                                                                                                                                                                                                                                                                                                                           </v>
          </cell>
          <cell r="C2616" t="str">
            <v xml:space="preserve">UN    </v>
          </cell>
          <cell r="D2616">
            <v>1039.55</v>
          </cell>
        </row>
        <row r="2617">
          <cell r="A2617">
            <v>42244</v>
          </cell>
          <cell r="B2617" t="str">
            <v xml:space="preserve">LUMINARIA DE LED PARA ILUMINACAO PUBLICA, DE 33 W ATE 50 W, INVOLUCRO EM ALUMINIO OU ACO INOX                                                                                                                                                                                                                                                                                                                                                                                                             </v>
          </cell>
          <cell r="C2617" t="str">
            <v xml:space="preserve">UN    </v>
          </cell>
          <cell r="D2617">
            <v>162.35</v>
          </cell>
        </row>
        <row r="2618">
          <cell r="A2618">
            <v>42245</v>
          </cell>
          <cell r="B2618" t="str">
            <v xml:space="preserve">LUMINARIA DE LED PARA ILUMINACAO PUBLICA, DE 51 W ATE 67 W, INVOLUCRO EM ALUMINIO OU ACO INOX                                                                                                                                                                                                                                                                                                                                                                                                             </v>
          </cell>
          <cell r="C2618" t="str">
            <v xml:space="preserve">UN    </v>
          </cell>
          <cell r="D2618">
            <v>299.58</v>
          </cell>
        </row>
        <row r="2619">
          <cell r="A2619">
            <v>42246</v>
          </cell>
          <cell r="B2619" t="str">
            <v xml:space="preserve">LUMINARIA DE LED PARA ILUMINACAO PUBLICA, DE 68 W ATE 97 W, INVOLUCRO EM ALUMINIO OU ACO INOX                                                                                                                                                                                                                                                                                                                                                                                                             </v>
          </cell>
          <cell r="C2619" t="str">
            <v xml:space="preserve">UN    </v>
          </cell>
          <cell r="D2619">
            <v>331.62</v>
          </cell>
        </row>
        <row r="2620">
          <cell r="A2620">
            <v>42243</v>
          </cell>
          <cell r="B2620" t="str">
            <v xml:space="preserve">LUMINARIA DE LED PARA ILUMINACAO PUBLICA, DE 98 W ATE 137 W, INVOLUCRO EM ALUMINIO OU ACO INOX                                                                                                                                                                                                                                                                                                                                                                                                            </v>
          </cell>
          <cell r="C2620" t="str">
            <v xml:space="preserve">UN    </v>
          </cell>
          <cell r="D2620">
            <v>399.87</v>
          </cell>
        </row>
        <row r="2621">
          <cell r="A2621">
            <v>38889</v>
          </cell>
          <cell r="B2621" t="str">
            <v xml:space="preserve">LUMINARIA DE SOBREPOR EM CHAPA DE ACO COM ALETAS PLASTICAS, PARA 1 LAMPADA, BASE E27, POTENCIA MAXIMA 40/60 W (NAO INCLUI LAMPADA)                                                                                                                                                                                                                                                                                                                                                                        </v>
          </cell>
          <cell r="C2621" t="str">
            <v xml:space="preserve">UN    </v>
          </cell>
          <cell r="D2621">
            <v>52.54</v>
          </cell>
        </row>
        <row r="2622">
          <cell r="A2622">
            <v>38784</v>
          </cell>
          <cell r="B2622" t="str">
            <v xml:space="preserve">LUMINARIA DE SOBREPOR EM CHAPA DE ACO COM ALETAS PLASTICAS, PARA 2 LAMPADAS, BASE E27, POTENCIA MAXIMA 40/60 W (NAO INCLUI LAMPADAS)                                                                                                                                                                                                                                                                                                                                                                      </v>
          </cell>
          <cell r="C2622" t="str">
            <v xml:space="preserve">UN    </v>
          </cell>
          <cell r="D2622">
            <v>70.290000000000006</v>
          </cell>
        </row>
        <row r="2623">
          <cell r="A2623">
            <v>3788</v>
          </cell>
          <cell r="B2623" t="str">
            <v xml:space="preserve">LUMINARIA DE SOBREPOR EM CHAPA DE ACO PARA 1 LAMPADA FLUORESCENTE DE *18* W, ALETADA, COMPLETA (LAMPADA E REATOR INCLUSOS)                                                                                                                                                                                                                                                                                                                                                                                </v>
          </cell>
          <cell r="C2623" t="str">
            <v xml:space="preserve">UN    </v>
          </cell>
          <cell r="D2623">
            <v>73.25</v>
          </cell>
        </row>
        <row r="2624">
          <cell r="A2624">
            <v>12230</v>
          </cell>
          <cell r="B2624" t="str">
            <v xml:space="preserve">LUMINARIA DE SOBREPOR EM CHAPA DE ACO PARA 1 LAMPADA FLUORESCENTE DE *18* W, PERFIL COMERCIAL (NAO INCLUI REATOR E LAMPADA)                                                                                                                                                                                                                                                                                                                                                                               </v>
          </cell>
          <cell r="C2624" t="str">
            <v xml:space="preserve">UN    </v>
          </cell>
          <cell r="D2624">
            <v>18.84</v>
          </cell>
        </row>
        <row r="2625">
          <cell r="A2625">
            <v>3780</v>
          </cell>
          <cell r="B2625" t="str">
            <v xml:space="preserve">LUMINARIA DE SOBREPOR EM CHAPA DE ACO PARA 1 LAMPADA FLUORESCENTE DE *36* W, ALETADA, COMPLETA (LAMPADA E REATOR INCLUSOS)                                                                                                                                                                                                                                                                                                                                                                                </v>
          </cell>
          <cell r="C2625" t="str">
            <v xml:space="preserve">UN    </v>
          </cell>
          <cell r="D2625">
            <v>108.07</v>
          </cell>
        </row>
        <row r="2626">
          <cell r="A2626">
            <v>12231</v>
          </cell>
          <cell r="B2626" t="str">
            <v xml:space="preserve">LUMINARIA DE SOBREPOR EM CHAPA DE ACO PARA 1 LAMPADA FLUORESCENTE DE *36* W, PERFIL COMERCIAL (NAO INCLUI REATOR E LAMPADA)                                                                                                                                                                                                                                                                                                                                                                               </v>
          </cell>
          <cell r="C2626" t="str">
            <v xml:space="preserve">UN    </v>
          </cell>
          <cell r="D2626">
            <v>31.33</v>
          </cell>
        </row>
        <row r="2627">
          <cell r="A2627">
            <v>3811</v>
          </cell>
          <cell r="B2627" t="str">
            <v xml:space="preserve">LUMINARIA DE SOBREPOR EM CHAPA DE ACO PARA 2 LAMPADAS FLUORESCENTES DE *18* W, ALETADA, COMPLETA (LAMPADAS E REATOR INCLUSOS)                                                                                                                                                                                                                                                                                                                                                                             </v>
          </cell>
          <cell r="C2627" t="str">
            <v xml:space="preserve">UN    </v>
          </cell>
          <cell r="D2627">
            <v>101.51</v>
          </cell>
        </row>
        <row r="2628">
          <cell r="A2628">
            <v>12232</v>
          </cell>
          <cell r="B2628" t="str">
            <v xml:space="preserve">LUMINARIA DE SOBREPOR EM CHAPA DE ACO PARA 2 LAMPADAS FLUORESCENTES DE *18* W, PERFIL COMERCIAL (NAO INCLUI REATOR E LAMPADAS)                                                                                                                                                                                                                                                                                                                                                                            </v>
          </cell>
          <cell r="C2628" t="str">
            <v xml:space="preserve">UN    </v>
          </cell>
          <cell r="D2628">
            <v>32.82</v>
          </cell>
        </row>
        <row r="2629">
          <cell r="A2629">
            <v>3799</v>
          </cell>
          <cell r="B2629" t="str">
            <v xml:space="preserve">LUMINARIA DE SOBREPOR EM CHAPA DE ACO PARA 2 LAMPADAS FLUORESCENTES DE *36* W, ALETADA, COMPLETA (LAMPADAS E REATOR INCLUSOS)                                                                                                                                                                                                                                                                                                                                                                             </v>
          </cell>
          <cell r="C2629" t="str">
            <v xml:space="preserve">UN    </v>
          </cell>
          <cell r="D2629">
            <v>143.56</v>
          </cell>
        </row>
        <row r="2630">
          <cell r="A2630">
            <v>12239</v>
          </cell>
          <cell r="B2630" t="str">
            <v xml:space="preserve">LUMINARIA DE SOBREPOR EM CHAPA DE ACO PARA 2 LAMPADAS FLUORESCENTES DE *36* W, PERFIL COMERCIAL (NAO INCLUI REATOR E LAMPADAS)                                                                                                                                                                                                                                                                                                                                                                            </v>
          </cell>
          <cell r="C2630" t="str">
            <v xml:space="preserve">UN    </v>
          </cell>
          <cell r="D2630">
            <v>42.97</v>
          </cell>
        </row>
        <row r="2631">
          <cell r="A2631">
            <v>38773</v>
          </cell>
          <cell r="B2631" t="str">
            <v xml:space="preserve">LUMINARIA DE TETO PLAFON/PLAFONIER EM PLASTICO COM BASE E27, POTENCIA MAXIMA 60 W (NAO INCLUI LAMPADA)                                                                                                                                                                                                                                                                                                                                                                                                    </v>
          </cell>
          <cell r="C2631" t="str">
            <v xml:space="preserve">UN    </v>
          </cell>
          <cell r="D2631">
            <v>6.89</v>
          </cell>
        </row>
        <row r="2632">
          <cell r="A2632">
            <v>12271</v>
          </cell>
          <cell r="B2632" t="str">
            <v xml:space="preserve">LUMINARIA DUPLA P/SINALIZACAO, TIPO WETZEL AS-2/110 OU EQUIV                                                                                                                                                                                                                                                                                                                                                                                                                                              </v>
          </cell>
          <cell r="C2632" t="str">
            <v xml:space="preserve">UN    </v>
          </cell>
          <cell r="D2632">
            <v>384.38</v>
          </cell>
        </row>
        <row r="2633">
          <cell r="A2633">
            <v>13382</v>
          </cell>
          <cell r="B2633" t="str">
            <v xml:space="preserve">LUMINARIA FECHADA P/ ILUMINACAO PUBLICA, TIPO ABL 50/F OU EQUIV, P/ LAMPADA A VAPOR DE MERCURIO 400W                                                                                                                                                                                                                                                                                                                                                                                                      </v>
          </cell>
          <cell r="C2633" t="str">
            <v xml:space="preserve">UN    </v>
          </cell>
          <cell r="D2633">
            <v>409.59</v>
          </cell>
        </row>
        <row r="2634">
          <cell r="A2634">
            <v>38785</v>
          </cell>
          <cell r="B2634" t="str">
            <v xml:space="preserve">LUMINARIA HERMETICA IP-65 PARA 2 DUAS LAMPADAS DE 14/16/18/20 W (NAO INCLUI REATOR E LAMPADAS)                                                                                                                                                                                                                                                                                                                                                                                                            </v>
          </cell>
          <cell r="C2634" t="str">
            <v xml:space="preserve">UN    </v>
          </cell>
          <cell r="D2634">
            <v>181.98</v>
          </cell>
        </row>
        <row r="2635">
          <cell r="A2635">
            <v>38786</v>
          </cell>
          <cell r="B2635" t="str">
            <v xml:space="preserve">LUMINARIA HERMETICA IP-65 PARA 2 DUAS LAMPADAS DE 28/32/36/40 W (NAO INCLUI REATOR E LAMPADAS)                                                                                                                                                                                                                                                                                                                                                                                                            </v>
          </cell>
          <cell r="C2635" t="str">
            <v xml:space="preserve">UN    </v>
          </cell>
          <cell r="D2635">
            <v>224.16</v>
          </cell>
        </row>
        <row r="2636">
          <cell r="A2636">
            <v>39385</v>
          </cell>
          <cell r="B2636" t="str">
            <v xml:space="preserve">LUMINARIA LED PLAFON REDONDO DE SOBREPOR BIVOLT 12/13 W,  D = *17* CM                                                                                                                                                                                                                                                                                                                                                                                                                                     </v>
          </cell>
          <cell r="C2636" t="str">
            <v xml:space="preserve">UN    </v>
          </cell>
          <cell r="D2636">
            <v>14.47</v>
          </cell>
        </row>
        <row r="2637">
          <cell r="A2637">
            <v>39389</v>
          </cell>
          <cell r="B2637" t="str">
            <v xml:space="preserve">LUMINARIA LED REFLETOR RETANGULAR BIVOLT, LUZ BRANCA, 10 W                                                                                                                                                                                                                                                                                                                                                                                                                                                </v>
          </cell>
          <cell r="C2637" t="str">
            <v xml:space="preserve">UN    </v>
          </cell>
          <cell r="D2637">
            <v>15.7</v>
          </cell>
        </row>
        <row r="2638">
          <cell r="A2638">
            <v>39390</v>
          </cell>
          <cell r="B2638" t="str">
            <v xml:space="preserve">LUMINARIA LED REFLETOR RETANGULAR BIVOLT, LUZ BRANCA, 30 W                                                                                                                                                                                                                                                                                                                                                                                                                                                </v>
          </cell>
          <cell r="C2638" t="str">
            <v xml:space="preserve">UN    </v>
          </cell>
          <cell r="D2638">
            <v>32.92</v>
          </cell>
        </row>
        <row r="2639">
          <cell r="A2639">
            <v>39391</v>
          </cell>
          <cell r="B2639" t="str">
            <v xml:space="preserve">LUMINARIA LED REFLETOR RETANGULAR BIVOLT, LUZ BRANCA, 50 W                                                                                                                                                                                                                                                                                                                                                                                                                                                </v>
          </cell>
          <cell r="C2639" t="str">
            <v xml:space="preserve">UN    </v>
          </cell>
          <cell r="D2639">
            <v>36.96</v>
          </cell>
        </row>
        <row r="2640">
          <cell r="A2640">
            <v>3803</v>
          </cell>
          <cell r="B2640" t="str">
            <v xml:space="preserve">LUMINARIA PLAFON REDONDO COM VIDRO FOSCO DIAMETRO *25* CM, PARA 1 LAMPADA, BASE E27, POTENCIA MAXIMA 40/60 W (NAO INCLUI LAMPADA)                                                                                                                                                                                                                                                                                                                                                                         </v>
          </cell>
          <cell r="C2640" t="str">
            <v xml:space="preserve">UN    </v>
          </cell>
          <cell r="D2640">
            <v>65</v>
          </cell>
        </row>
        <row r="2641">
          <cell r="A2641">
            <v>38770</v>
          </cell>
          <cell r="B2641" t="str">
            <v xml:space="preserve">LUMINARIA PLAFON REDONDO COM VIDRO FOSCO DIAMETRO *30* CM, PARA 2 LAMPADAS, BASE E27, POTENCIA MAXIMA 40/60 W (NAO INCLUI LAMPADAS)                                                                                                                                                                                                                                                                                                                                                                       </v>
          </cell>
          <cell r="C2641" t="str">
            <v xml:space="preserve">UN    </v>
          </cell>
          <cell r="D2641">
            <v>75.260000000000005</v>
          </cell>
        </row>
        <row r="2642">
          <cell r="A2642">
            <v>12267</v>
          </cell>
          <cell r="B2642" t="str">
            <v xml:space="preserve">LUMINARIA PROVA DE TEMPO PETERCO Y.31/1                                                                                                                                                                                                                                                                                                                                                                                                                                                                   </v>
          </cell>
          <cell r="C2642" t="str">
            <v xml:space="preserve">UN    </v>
          </cell>
          <cell r="D2642">
            <v>220.55</v>
          </cell>
        </row>
        <row r="2643">
          <cell r="A2643">
            <v>43265</v>
          </cell>
          <cell r="B2643" t="str">
            <v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v>
          </cell>
          <cell r="C2643" t="str">
            <v xml:space="preserve">UN    </v>
          </cell>
          <cell r="D2643">
            <v>45.27</v>
          </cell>
        </row>
        <row r="2644">
          <cell r="A2644">
            <v>12266</v>
          </cell>
          <cell r="B2644" t="str">
            <v xml:space="preserve">LUMINARIA SPOT DE SOBREPOR EM ALUMINIO COM ALETA PLASTICA PARA 1 LAMPADA, BASE E27, POTENCIA MAXIMA 40/60 W (NAO INCLUI LAMPADA)                                                                                                                                                                                                                                                                                                                                                                          </v>
          </cell>
          <cell r="C2644" t="str">
            <v xml:space="preserve">UN    </v>
          </cell>
          <cell r="D2644">
            <v>112.88</v>
          </cell>
        </row>
        <row r="2645">
          <cell r="A2645">
            <v>39378</v>
          </cell>
          <cell r="B2645" t="str">
            <v xml:space="preserve">LUMINARIA SPOT DE SOBREPOR EM ALUMINIO COM ALETA PLASTICA PARA 2 LAMPADAS, BASE E27, POTENCIA MAXIMA 40/60 W (NAO INCLUI LAMPADA)                                                                                                                                                                                                                                                                                                                                                                         </v>
          </cell>
          <cell r="C2645" t="str">
            <v xml:space="preserve">UN    </v>
          </cell>
          <cell r="D2645">
            <v>80.03</v>
          </cell>
        </row>
        <row r="2646">
          <cell r="A2646">
            <v>43543</v>
          </cell>
          <cell r="B2646" t="str">
            <v xml:space="preserve">LUMINARIA TIPO TARTARUGA A PROVA DE TEMPO, GASES, VAPOR E PO, EM ALUMINIO, COM GRADE, BASE E27, POTENCIA MAXIMA 100 W - REF Y 25/1 (NAO INCLUI LAMPADA)                                                                                                                                                                                                                                                                                                                                                   </v>
          </cell>
          <cell r="C2646" t="str">
            <v xml:space="preserve">UN    </v>
          </cell>
          <cell r="D2646">
            <v>166.73</v>
          </cell>
        </row>
        <row r="2647">
          <cell r="A2647">
            <v>38775</v>
          </cell>
          <cell r="B2647" t="str">
            <v xml:space="preserve">LUMINARIA TIPO TARTARUGA PARA AREA EXTERNA EM ALUMINIO, COM GRADE, PARA 1 LAMPADA, BASE E27, POTENCIA MAXIMA 40/60 W (NAO INCLUI LAMPADA)                                                                                                                                                                                                                                                                                                                                                                 </v>
          </cell>
          <cell r="C2647" t="str">
            <v xml:space="preserve">UN    </v>
          </cell>
          <cell r="D2647">
            <v>84.85</v>
          </cell>
        </row>
        <row r="2648">
          <cell r="A2648">
            <v>44252</v>
          </cell>
          <cell r="B2648" t="str">
            <v xml:space="preserve">LUVA CPVC, SOLDAVEL, 114 MM, PARA AGUA QUENTE PREDIAL                                                                                                                                                                                                                                                                                                                                                                                                                                                     </v>
          </cell>
          <cell r="C2648" t="str">
            <v xml:space="preserve">UN    </v>
          </cell>
          <cell r="D2648">
            <v>179.51</v>
          </cell>
        </row>
        <row r="2649">
          <cell r="A2649">
            <v>21119</v>
          </cell>
          <cell r="B2649" t="str">
            <v xml:space="preserve">LUVA CPVC, SOLDAVEL, 15 MM, PARA AGUA QUENTE PREDIAL                                                                                                                                                                                                                                                                                                                                                                                                                                                      </v>
          </cell>
          <cell r="C2649" t="str">
            <v xml:space="preserve">UN    </v>
          </cell>
          <cell r="D2649">
            <v>1.8</v>
          </cell>
        </row>
        <row r="2650">
          <cell r="A2650">
            <v>37974</v>
          </cell>
          <cell r="B2650" t="str">
            <v xml:space="preserve">LUVA CPVC, SOLDAVEL, 22 MM, PARA AGUA QUENTE PREDIAL                                                                                                                                                                                                                                                                                                                                                                                                                                                      </v>
          </cell>
          <cell r="C2650" t="str">
            <v xml:space="preserve">UN    </v>
          </cell>
          <cell r="D2650">
            <v>2.33</v>
          </cell>
        </row>
        <row r="2651">
          <cell r="A2651">
            <v>37975</v>
          </cell>
          <cell r="B2651" t="str">
            <v xml:space="preserve">LUVA CPVC, SOLDAVEL, 28 MM, PARA AGUA QUENTE PREDIAL                                                                                                                                                                                                                                                                                                                                                                                                                                                      </v>
          </cell>
          <cell r="C2651" t="str">
            <v xml:space="preserve">UN    </v>
          </cell>
          <cell r="D2651">
            <v>5.18</v>
          </cell>
        </row>
        <row r="2652">
          <cell r="A2652">
            <v>37976</v>
          </cell>
          <cell r="B2652" t="str">
            <v xml:space="preserve">LUVA CPVC, SOLDAVEL, 35 MM, PARA AGUA QUENTE PREDIAL                                                                                                                                                                                                                                                                                                                                                                                                                                                      </v>
          </cell>
          <cell r="C2652" t="str">
            <v xml:space="preserve">UN    </v>
          </cell>
          <cell r="D2652">
            <v>11.54</v>
          </cell>
        </row>
        <row r="2653">
          <cell r="A2653">
            <v>37977</v>
          </cell>
          <cell r="B2653" t="str">
            <v xml:space="preserve">LUVA CPVC, SOLDAVEL, 42 MM, PARA AGUA QUENTE PREDIAL                                                                                                                                                                                                                                                                                                                                                                                                                                                      </v>
          </cell>
          <cell r="C2653" t="str">
            <v xml:space="preserve">UN    </v>
          </cell>
          <cell r="D2653">
            <v>15.97</v>
          </cell>
        </row>
        <row r="2654">
          <cell r="A2654">
            <v>37978</v>
          </cell>
          <cell r="B2654" t="str">
            <v xml:space="preserve">LUVA CPVC, SOLDAVEL, 54 MM, PARA AGUA QUENTE PREDIAL                                                                                                                                                                                                                                                                                                                                                                                                                                                      </v>
          </cell>
          <cell r="C2654" t="str">
            <v xml:space="preserve">UN    </v>
          </cell>
          <cell r="D2654">
            <v>31.67</v>
          </cell>
        </row>
        <row r="2655">
          <cell r="A2655">
            <v>37979</v>
          </cell>
          <cell r="B2655" t="str">
            <v xml:space="preserve">LUVA CPVC, SOLDAVEL, 73 MM, PARA AGUA QUENTE PREDIAL                                                                                                                                                                                                                                                                                                                                                                                                                                                      </v>
          </cell>
          <cell r="C2655" t="str">
            <v xml:space="preserve">UN    </v>
          </cell>
          <cell r="D2655">
            <v>134.38999999999999</v>
          </cell>
        </row>
        <row r="2656">
          <cell r="A2656">
            <v>37980</v>
          </cell>
          <cell r="B2656" t="str">
            <v xml:space="preserve">LUVA CPVC, SOLDAVEL, 89 MM, PARA AGUA QUENTE PREDIAL                                                                                                                                                                                                                                                                                                                                                                                                                                                      </v>
          </cell>
          <cell r="C2656" t="str">
            <v xml:space="preserve">UN    </v>
          </cell>
          <cell r="D2656">
            <v>154.38</v>
          </cell>
        </row>
        <row r="2657">
          <cell r="A2657">
            <v>36147</v>
          </cell>
          <cell r="B2657" t="str">
            <v xml:space="preserve">LUVA DE BORRACHA ISOLANTE PARA ALTA TENSAO, RESISTENTE A OZONIO, TENSAO DE ENSAIO 2,5 KV (PAR)                                                                                                                                                                                                                                                                                                                                                                                                            </v>
          </cell>
          <cell r="C2657" t="str">
            <v xml:space="preserve">PAR   </v>
          </cell>
          <cell r="D2657">
            <v>443.78</v>
          </cell>
        </row>
        <row r="2658">
          <cell r="A2658">
            <v>12731</v>
          </cell>
          <cell r="B2658" t="str">
            <v xml:space="preserve">LUVA DE COBRE (REF 600) SEM ANEL DE SOLDA, BOLSA X BOLSA, 104 MM                                                                                                                                                                                                                                                                                                                                                                                                                                          </v>
          </cell>
          <cell r="C2658" t="str">
            <v xml:space="preserve">UN    </v>
          </cell>
          <cell r="D2658">
            <v>349.28</v>
          </cell>
        </row>
        <row r="2659">
          <cell r="A2659">
            <v>12723</v>
          </cell>
          <cell r="B2659" t="str">
            <v xml:space="preserve">LUVA DE COBRE (REF 600) SEM ANEL DE SOLDA, BOLSA X BOLSA, 15 MM                                                                                                                                                                                                                                                                                                                                                                                                                                           </v>
          </cell>
          <cell r="C2659" t="str">
            <v xml:space="preserve">UN    </v>
          </cell>
          <cell r="D2659">
            <v>2.7</v>
          </cell>
        </row>
        <row r="2660">
          <cell r="A2660">
            <v>12724</v>
          </cell>
          <cell r="B2660" t="str">
            <v xml:space="preserve">LUVA DE COBRE (REF 600) SEM ANEL DE SOLDA, BOLSA X BOLSA, 22 MM                                                                                                                                                                                                                                                                                                                                                                                                                                           </v>
          </cell>
          <cell r="C2660" t="str">
            <v xml:space="preserve">UN    </v>
          </cell>
          <cell r="D2660">
            <v>5.2</v>
          </cell>
        </row>
        <row r="2661">
          <cell r="A2661">
            <v>12725</v>
          </cell>
          <cell r="B2661" t="str">
            <v xml:space="preserve">LUVA DE COBRE (REF 600) SEM ANEL DE SOLDA, BOLSA X BOLSA, 28 MM                                                                                                                                                                                                                                                                                                                                                                                                                                           </v>
          </cell>
          <cell r="C2661" t="str">
            <v xml:space="preserve">UN    </v>
          </cell>
          <cell r="D2661">
            <v>10.44</v>
          </cell>
        </row>
        <row r="2662">
          <cell r="A2662">
            <v>12726</v>
          </cell>
          <cell r="B2662" t="str">
            <v xml:space="preserve">LUVA DE COBRE (REF 600) SEM ANEL DE SOLDA, BOLSA X BOLSA, 35 MM                                                                                                                                                                                                                                                                                                                                                                                                                                           </v>
          </cell>
          <cell r="C2662" t="str">
            <v xml:space="preserve">UN    </v>
          </cell>
          <cell r="D2662">
            <v>23.04</v>
          </cell>
        </row>
        <row r="2663">
          <cell r="A2663">
            <v>12727</v>
          </cell>
          <cell r="B2663" t="str">
            <v xml:space="preserve">LUVA DE COBRE (REF 600) SEM ANEL DE SOLDA, BOLSA X BOLSA, 42 MM                                                                                                                                                                                                                                                                                                                                                                                                                                           </v>
          </cell>
          <cell r="C2663" t="str">
            <v xml:space="preserve">UN    </v>
          </cell>
          <cell r="D2663">
            <v>29.22</v>
          </cell>
        </row>
        <row r="2664">
          <cell r="A2664">
            <v>12728</v>
          </cell>
          <cell r="B2664" t="str">
            <v xml:space="preserve">LUVA DE COBRE (REF 600) SEM ANEL DE SOLDA, BOLSA X BOLSA, 54 MM                                                                                                                                                                                                                                                                                                                                                                                                                                           </v>
          </cell>
          <cell r="C2664" t="str">
            <v xml:space="preserve">UN    </v>
          </cell>
          <cell r="D2664">
            <v>47.73</v>
          </cell>
        </row>
        <row r="2665">
          <cell r="A2665">
            <v>12729</v>
          </cell>
          <cell r="B2665" t="str">
            <v xml:space="preserve">LUVA DE COBRE (REF 600) SEM ANEL DE SOLDA, BOLSA X BOLSA, 66 MM                                                                                                                                                                                                                                                                                                                                                                                                                                           </v>
          </cell>
          <cell r="C2665" t="str">
            <v xml:space="preserve">UN    </v>
          </cell>
          <cell r="D2665">
            <v>156.44999999999999</v>
          </cell>
        </row>
        <row r="2666">
          <cell r="A2666">
            <v>12730</v>
          </cell>
          <cell r="B2666" t="str">
            <v xml:space="preserve">LUVA DE COBRE (REF 600) SEM ANEL DE SOLDA, BOLSA X BOLSA, 79 MM                                                                                                                                                                                                                                                                                                                                                                                                                                           </v>
          </cell>
          <cell r="C2666" t="str">
            <v xml:space="preserve">UN    </v>
          </cell>
          <cell r="D2666">
            <v>239.53</v>
          </cell>
        </row>
        <row r="2667">
          <cell r="A2667">
            <v>3840</v>
          </cell>
          <cell r="B2667" t="str">
            <v xml:space="preserve">LUVA DE CORRER DEFOFO, PVC, JE, DN 100 MM                                                                                                                                                                                                                                                                                                                                                                                                                                                                 </v>
          </cell>
          <cell r="C2667" t="str">
            <v xml:space="preserve">UN    </v>
          </cell>
          <cell r="D2667">
            <v>43.01</v>
          </cell>
        </row>
        <row r="2668">
          <cell r="A2668">
            <v>3838</v>
          </cell>
          <cell r="B2668" t="str">
            <v xml:space="preserve">LUVA DE CORRER DEFOFO, PVC, JE, DN 150 MM                                                                                                                                                                                                                                                                                                                                                                                                                                                                 </v>
          </cell>
          <cell r="C2668" t="str">
            <v xml:space="preserve">UN    </v>
          </cell>
          <cell r="D2668">
            <v>94.93</v>
          </cell>
        </row>
        <row r="2669">
          <cell r="A2669">
            <v>3844</v>
          </cell>
          <cell r="B2669" t="str">
            <v xml:space="preserve">LUVA DE CORRER DEFOFO, PVC, JE, DN 200 MM                                                                                                                                                                                                                                                                                                                                                                                                                                                                 </v>
          </cell>
          <cell r="C2669" t="str">
            <v xml:space="preserve">UN    </v>
          </cell>
          <cell r="D2669">
            <v>169.34</v>
          </cell>
        </row>
        <row r="2670">
          <cell r="A2670">
            <v>3839</v>
          </cell>
          <cell r="B2670" t="str">
            <v xml:space="preserve">LUVA DE CORRER DEFOFO, PVC, JE, DN 250 MM                                                                                                                                                                                                                                                                                                                                                                                                                                                                 </v>
          </cell>
          <cell r="C2670" t="str">
            <v xml:space="preserve">UN    </v>
          </cell>
          <cell r="D2670">
            <v>308.44</v>
          </cell>
        </row>
        <row r="2671">
          <cell r="A2671">
            <v>3843</v>
          </cell>
          <cell r="B2671" t="str">
            <v xml:space="preserve">LUVA DE CORRER DEFOFO, PVC, JE, DN 300 MM                                                                                                                                                                                                                                                                                                                                                                                                                                                                 </v>
          </cell>
          <cell r="C2671" t="str">
            <v xml:space="preserve">UN    </v>
          </cell>
          <cell r="D2671">
            <v>423.34</v>
          </cell>
        </row>
        <row r="2672">
          <cell r="A2672">
            <v>3900</v>
          </cell>
          <cell r="B2672" t="str">
            <v xml:space="preserve">LUVA DE CORRER PARA TUBO ROSCAVEL, PVC, 1 1/2", PARA AGUA FRIA PREDIAL                                                                                                                                                                                                                                                                                                                                                                                                                                    </v>
          </cell>
          <cell r="C2672" t="str">
            <v xml:space="preserve">UN    </v>
          </cell>
          <cell r="D2672">
            <v>46.93</v>
          </cell>
        </row>
        <row r="2673">
          <cell r="A2673">
            <v>3846</v>
          </cell>
          <cell r="B2673" t="str">
            <v xml:space="preserve">LUVA DE CORRER PARA TUBO ROSCAVEL, PVC, 1/2", PARA AGUA FRIA PREDIAL                                                                                                                                                                                                                                                                                                                                                                                                                                      </v>
          </cell>
          <cell r="C2673" t="str">
            <v xml:space="preserve">UN    </v>
          </cell>
          <cell r="D2673">
            <v>14.1</v>
          </cell>
        </row>
        <row r="2674">
          <cell r="A2674">
            <v>3886</v>
          </cell>
          <cell r="B2674" t="str">
            <v xml:space="preserve">LUVA DE CORRER PARA TUBO ROSCAVEL, PVC, 3/4", PARA AGUA FRIA PREDIAL                                                                                                                                                                                                                                                                                                                                                                                                                                      </v>
          </cell>
          <cell r="C2674" t="str">
            <v xml:space="preserve">UN    </v>
          </cell>
          <cell r="D2674">
            <v>18.72</v>
          </cell>
        </row>
        <row r="2675">
          <cell r="A2675">
            <v>3854</v>
          </cell>
          <cell r="B2675" t="str">
            <v xml:space="preserve">LUVA DE CORRER PARA TUBO SOLDAVEL, PVC, 20 MM, PARA AGUA FRIA PREDIAL                                                                                                                                                                                                                                                                                                                                                                                                                                     </v>
          </cell>
          <cell r="C2675" t="str">
            <v xml:space="preserve">UN    </v>
          </cell>
          <cell r="D2675">
            <v>10.67</v>
          </cell>
        </row>
        <row r="2676">
          <cell r="A2676">
            <v>3873</v>
          </cell>
          <cell r="B2676" t="str">
            <v xml:space="preserve">LUVA DE CORRER PARA TUBO SOLDAVEL, PVC, 25 MM, PARA AGUA FRIA PREDIAL                                                                                                                                                                                                                                                                                                                                                                                                                                     </v>
          </cell>
          <cell r="C2676" t="str">
            <v xml:space="preserve">UN    </v>
          </cell>
          <cell r="D2676">
            <v>12.42</v>
          </cell>
        </row>
        <row r="2677">
          <cell r="A2677">
            <v>38021</v>
          </cell>
          <cell r="B2677" t="str">
            <v xml:space="preserve">LUVA DE CORRER PARA TUBO SOLDAVEL, PVC, 32 MM, PARA AGUA FRIA PREDIAL                                                                                                                                                                                                                                                                                                                                                                                                                                     </v>
          </cell>
          <cell r="C2677" t="str">
            <v xml:space="preserve">UN    </v>
          </cell>
          <cell r="D2677">
            <v>22.05</v>
          </cell>
        </row>
        <row r="2678">
          <cell r="A2678">
            <v>43838</v>
          </cell>
          <cell r="B2678" t="str">
            <v xml:space="preserve">LUVA DE CORRER PARA TUBO SOLDAVEL, PVC, 40 MM, PARA AGUA FRIA PREDIAL                                                                                                                                                                                                                                                                                                                                                                                                                                     </v>
          </cell>
          <cell r="C2678" t="str">
            <v xml:space="preserve">UN    </v>
          </cell>
          <cell r="D2678">
            <v>28.5</v>
          </cell>
        </row>
        <row r="2679">
          <cell r="A2679">
            <v>3847</v>
          </cell>
          <cell r="B2679" t="str">
            <v xml:space="preserve">LUVA DE CORRER PARA TUBO SOLDAVEL, PVC, 50 MM, PARA AGUA FRIA PREDIAL                                                                                                                                                                                                                                                                                                                                                                                                                                     </v>
          </cell>
          <cell r="C2679" t="str">
            <v xml:space="preserve">UN    </v>
          </cell>
          <cell r="D2679">
            <v>28.74</v>
          </cell>
        </row>
        <row r="2680">
          <cell r="A2680">
            <v>38022</v>
          </cell>
          <cell r="B2680" t="str">
            <v xml:space="preserve">LUVA DE CORRER PARA TUBO SOLDAVEL, PVC, 60 MM, PARA AGUA FRIA PREDIAL                                                                                                                                                                                                                                                                                                                                                                                                                                     </v>
          </cell>
          <cell r="C2680" t="str">
            <v xml:space="preserve">UN    </v>
          </cell>
          <cell r="D2680">
            <v>39.51</v>
          </cell>
        </row>
        <row r="2681">
          <cell r="A2681">
            <v>3830</v>
          </cell>
          <cell r="B2681" t="str">
            <v xml:space="preserve">LUVA DE CORRER PVC, JE, DN 250 MM, PARA REDE COLETORA DE ESGOTO                                                                                                                                                                                                                                                                                                                                                                                                                                           </v>
          </cell>
          <cell r="C2681" t="str">
            <v xml:space="preserve">UN    </v>
          </cell>
          <cell r="D2681">
            <v>206.65</v>
          </cell>
        </row>
        <row r="2682">
          <cell r="A2682">
            <v>37981</v>
          </cell>
          <cell r="B2682" t="str">
            <v xml:space="preserve">LUVA DE CORRER, CPVC, SOLDAVEL, 15 MM, PARA AGUA QUENTE PREDIAL                                                                                                                                                                                                                                                                                                                                                                                                                                           </v>
          </cell>
          <cell r="C2682" t="str">
            <v xml:space="preserve">UN    </v>
          </cell>
          <cell r="D2682">
            <v>6.72</v>
          </cell>
        </row>
        <row r="2683">
          <cell r="A2683">
            <v>37982</v>
          </cell>
          <cell r="B2683" t="str">
            <v xml:space="preserve">LUVA DE CORRER, CPVC, SOLDAVEL, 22 MM, PARA AGUA QUENTE PREDIAL                                                                                                                                                                                                                                                                                                                                                                                                                                           </v>
          </cell>
          <cell r="C2683" t="str">
            <v xml:space="preserve">UN    </v>
          </cell>
          <cell r="D2683">
            <v>9.76</v>
          </cell>
        </row>
        <row r="2684">
          <cell r="A2684">
            <v>37983</v>
          </cell>
          <cell r="B2684" t="str">
            <v xml:space="preserve">LUVA DE CORRER, CPVC, SOLDAVEL, 28 MM, PARA AGUA QUENTE PREDIAL                                                                                                                                                                                                                                                                                                                                                                                                                                           </v>
          </cell>
          <cell r="C2684" t="str">
            <v xml:space="preserve">UN    </v>
          </cell>
          <cell r="D2684">
            <v>14.42</v>
          </cell>
        </row>
        <row r="2685">
          <cell r="A2685">
            <v>37984</v>
          </cell>
          <cell r="B2685" t="str">
            <v xml:space="preserve">LUVA DE CORRER, CPVC, SOLDAVEL, 35 MM, PARA AGUA QUENTE PREDIAL                                                                                                                                                                                                                                                                                                                                                                                                                                           </v>
          </cell>
          <cell r="C2685" t="str">
            <v xml:space="preserve">UN    </v>
          </cell>
          <cell r="D2685">
            <v>20.260000000000002</v>
          </cell>
        </row>
        <row r="2686">
          <cell r="A2686">
            <v>37985</v>
          </cell>
          <cell r="B2686" t="str">
            <v xml:space="preserve">LUVA DE CORRER, CPVC, SOLDAVEL, 42 MM, PARA AGUA QUENTE PREDIAL                                                                                                                                                                                                                                                                                                                                                                                                                                           </v>
          </cell>
          <cell r="C2686" t="str">
            <v xml:space="preserve">UN    </v>
          </cell>
          <cell r="D2686">
            <v>28.79</v>
          </cell>
        </row>
        <row r="2687">
          <cell r="A2687">
            <v>3826</v>
          </cell>
          <cell r="B2687" t="str">
            <v xml:space="preserve">LUVA DE CORRER, PVC PBA, JE, DN 100 / DE 110 MM, PARA REDE AGUA (NBR 10351)                                                                                                                                                                                                                                                                                                                                                                                                                               </v>
          </cell>
          <cell r="C2687" t="str">
            <v xml:space="preserve">UN    </v>
          </cell>
          <cell r="D2687">
            <v>42.68</v>
          </cell>
        </row>
        <row r="2688">
          <cell r="A2688">
            <v>3825</v>
          </cell>
          <cell r="B2688" t="str">
            <v xml:space="preserve">LUVA DE CORRER, PVC PBA, JE, DN 50 / DE 60 MM, PARA REDE AGUA (NBR 10351)                                                                                                                                                                                                                                                                                                                                                                                                                                 </v>
          </cell>
          <cell r="C2688" t="str">
            <v xml:space="preserve">UN    </v>
          </cell>
          <cell r="D2688">
            <v>12.27</v>
          </cell>
        </row>
        <row r="2689">
          <cell r="A2689">
            <v>3827</v>
          </cell>
          <cell r="B2689" t="str">
            <v xml:space="preserve">LUVA DE CORRER, PVC PBA, JE, DN 75 / DE 85 MM, PARA REDE AGUA (NBR 10351)                                                                                                                                                                                                                                                                                                                                                                                                                                 </v>
          </cell>
          <cell r="C2689" t="str">
            <v xml:space="preserve">UN    </v>
          </cell>
          <cell r="D2689">
            <v>26.82</v>
          </cell>
        </row>
        <row r="2690">
          <cell r="A2690">
            <v>20165</v>
          </cell>
          <cell r="B2690" t="str">
            <v xml:space="preserve">LUVA DE CORRER, PVC SERIE R, 100 MM, PARA ESGOTO PREDIAL                                                                                                                                                                                                                                                                                                                                                                                                                                                  </v>
          </cell>
          <cell r="C2690" t="str">
            <v xml:space="preserve">UN    </v>
          </cell>
          <cell r="D2690">
            <v>25.61</v>
          </cell>
        </row>
        <row r="2691">
          <cell r="A2691">
            <v>20166</v>
          </cell>
          <cell r="B2691" t="str">
            <v xml:space="preserve">LUVA DE CORRER, PVC SERIE R, 150 MM, PARA ESGOTO PREDIAL                                                                                                                                                                                                                                                                                                                                                                                                                                                  </v>
          </cell>
          <cell r="C2691" t="str">
            <v xml:space="preserve">UN    </v>
          </cell>
          <cell r="D2691">
            <v>78.239999999999995</v>
          </cell>
        </row>
        <row r="2692">
          <cell r="A2692">
            <v>20164</v>
          </cell>
          <cell r="B2692" t="str">
            <v xml:space="preserve">LUVA DE CORRER, PVC SERIE R, 75 MM, PARA ESGOTO PREDIAL                                                                                                                                                                                                                                                                                                                                                                                                                                                   </v>
          </cell>
          <cell r="C2692" t="str">
            <v xml:space="preserve">UN    </v>
          </cell>
          <cell r="D2692">
            <v>12.3</v>
          </cell>
        </row>
        <row r="2693">
          <cell r="A2693">
            <v>3893</v>
          </cell>
          <cell r="B2693" t="str">
            <v xml:space="preserve">LUVA DE CORRER, PVC, DN 100 MM, PARA ESGOTO PREDIAL                                                                                                                                                                                                                                                                                                                                                                                                                                                       </v>
          </cell>
          <cell r="C2693" t="str">
            <v xml:space="preserve">UN    </v>
          </cell>
          <cell r="D2693">
            <v>19.29</v>
          </cell>
        </row>
        <row r="2694">
          <cell r="A2694">
            <v>3848</v>
          </cell>
          <cell r="B2694" t="str">
            <v xml:space="preserve">LUVA DE CORRER, PVC, DN 50 MM, PARA ESGOTO PREDIAL                                                                                                                                                                                                                                                                                                                                                                                                                                                        </v>
          </cell>
          <cell r="C2694" t="str">
            <v xml:space="preserve">UN    </v>
          </cell>
          <cell r="D2694">
            <v>11.76</v>
          </cell>
        </row>
        <row r="2695">
          <cell r="A2695">
            <v>3895</v>
          </cell>
          <cell r="B2695" t="str">
            <v xml:space="preserve">LUVA DE CORRER, PVC, DN 75 MM, PARA ESGOTO PREDIAL                                                                                                                                                                                                                                                                                                                                                                                                                                                        </v>
          </cell>
          <cell r="C2695" t="str">
            <v xml:space="preserve">UN    </v>
          </cell>
          <cell r="D2695">
            <v>13.06</v>
          </cell>
        </row>
        <row r="2696">
          <cell r="A2696">
            <v>12404</v>
          </cell>
          <cell r="B2696" t="str">
            <v xml:space="preserve">LUVA DE FERRO GALVANIZADO, COM ROSCA BSP MACHO/FEMEA, DE 3/4"                                                                                                                                                                                                                                                                                                                                                                                                                                             </v>
          </cell>
          <cell r="C2696" t="str">
            <v xml:space="preserve">UN    </v>
          </cell>
          <cell r="D2696">
            <v>12.43</v>
          </cell>
        </row>
        <row r="2697">
          <cell r="A2697">
            <v>3939</v>
          </cell>
          <cell r="B2697" t="str">
            <v xml:space="preserve">LUVA DE FERRO GALVANIZADO, COM ROSCA BSP, DE 1 1/2"                                                                                                                                                                                                                                                                                                                                                                                                                                                       </v>
          </cell>
          <cell r="C2697" t="str">
            <v xml:space="preserve">UN    </v>
          </cell>
          <cell r="D2697">
            <v>25.6</v>
          </cell>
        </row>
        <row r="2698">
          <cell r="A2698">
            <v>3911</v>
          </cell>
          <cell r="B2698" t="str">
            <v xml:space="preserve">LUVA DE FERRO GALVANIZADO, COM ROSCA BSP, DE 1 1/4"                                                                                                                                                                                                                                                                                                                                                                                                                                                       </v>
          </cell>
          <cell r="C2698" t="str">
            <v xml:space="preserve">UN    </v>
          </cell>
          <cell r="D2698">
            <v>20.92</v>
          </cell>
        </row>
        <row r="2699">
          <cell r="A2699">
            <v>3908</v>
          </cell>
          <cell r="B2699" t="str">
            <v xml:space="preserve">LUVA DE FERRO GALVANIZADO, COM ROSCA BSP, DE 1/2"                                                                                                                                                                                                                                                                                                                                                                                                                                                         </v>
          </cell>
          <cell r="C2699" t="str">
            <v xml:space="preserve">UN    </v>
          </cell>
          <cell r="D2699">
            <v>6.76</v>
          </cell>
        </row>
        <row r="2700">
          <cell r="A2700">
            <v>3910</v>
          </cell>
          <cell r="B2700" t="str">
            <v xml:space="preserve">LUVA DE FERRO GALVANIZADO, COM ROSCA BSP, DE 1"                                                                                                                                                                                                                                                                                                                                                                                                                                                           </v>
          </cell>
          <cell r="C2700" t="str">
            <v xml:space="preserve">UN    </v>
          </cell>
          <cell r="D2700">
            <v>14.96</v>
          </cell>
        </row>
        <row r="2701">
          <cell r="A2701">
            <v>3913</v>
          </cell>
          <cell r="B2701" t="str">
            <v xml:space="preserve">LUVA DE FERRO GALVANIZADO, COM ROSCA BSP, DE 2 1/2"                                                                                                                                                                                                                                                                                                                                                                                                                                                       </v>
          </cell>
          <cell r="C2701" t="str">
            <v xml:space="preserve">UN    </v>
          </cell>
          <cell r="D2701">
            <v>71.53</v>
          </cell>
        </row>
        <row r="2702">
          <cell r="A2702">
            <v>3912</v>
          </cell>
          <cell r="B2702" t="str">
            <v xml:space="preserve">LUVA DE FERRO GALVANIZADO, COM ROSCA BSP, DE 2"                                                                                                                                                                                                                                                                                                                                                                                                                                                           </v>
          </cell>
          <cell r="C2702" t="str">
            <v xml:space="preserve">UN    </v>
          </cell>
          <cell r="D2702">
            <v>39.21</v>
          </cell>
        </row>
        <row r="2703">
          <cell r="A2703">
            <v>3909</v>
          </cell>
          <cell r="B2703" t="str">
            <v xml:space="preserve">LUVA DE FERRO GALVANIZADO, COM ROSCA BSP, DE 3/4"                                                                                                                                                                                                                                                                                                                                                                                                                                                         </v>
          </cell>
          <cell r="C2703" t="str">
            <v xml:space="preserve">UN    </v>
          </cell>
          <cell r="D2703">
            <v>9.1999999999999993</v>
          </cell>
        </row>
        <row r="2704">
          <cell r="A2704">
            <v>3914</v>
          </cell>
          <cell r="B2704" t="str">
            <v xml:space="preserve">LUVA DE FERRO GALVANIZADO, COM ROSCA BSP, DE 3"                                                                                                                                                                                                                                                                                                                                                                                                                                                           </v>
          </cell>
          <cell r="C2704" t="str">
            <v xml:space="preserve">UN    </v>
          </cell>
          <cell r="D2704">
            <v>107.91</v>
          </cell>
        </row>
        <row r="2705">
          <cell r="A2705">
            <v>3915</v>
          </cell>
          <cell r="B2705" t="str">
            <v xml:space="preserve">LUVA DE FERRO GALVANIZADO, COM ROSCA BSP, DE 4"                                                                                                                                                                                                                                                                                                                                                                                                                                                           </v>
          </cell>
          <cell r="C2705" t="str">
            <v xml:space="preserve">UN    </v>
          </cell>
          <cell r="D2705">
            <v>170.17</v>
          </cell>
        </row>
        <row r="2706">
          <cell r="A2706">
            <v>3916</v>
          </cell>
          <cell r="B2706" t="str">
            <v xml:space="preserve">LUVA DE FERRO GALVANIZADO, COM ROSCA BSP, DE 5"                                                                                                                                                                                                                                                                                                                                                                                                                                                           </v>
          </cell>
          <cell r="C2706" t="str">
            <v xml:space="preserve">UN    </v>
          </cell>
          <cell r="D2706">
            <v>310.02</v>
          </cell>
        </row>
        <row r="2707">
          <cell r="A2707">
            <v>3917</v>
          </cell>
          <cell r="B2707" t="str">
            <v xml:space="preserve">LUVA DE FERRO GALVANIZADO, COM ROSCA BSP, DE 6"                                                                                                                                                                                                                                                                                                                                                                                                                                                           </v>
          </cell>
          <cell r="C2707" t="str">
            <v xml:space="preserve">UN    </v>
          </cell>
          <cell r="D2707">
            <v>511.33</v>
          </cell>
        </row>
        <row r="2708">
          <cell r="A2708">
            <v>1904</v>
          </cell>
          <cell r="B2708" t="str">
            <v xml:space="preserve">LUVA DE PRESSAO, EM PVC, DE 20 MM, PARA ELETRODUTO FLEXIVEL                                                                                                                                                                                                                                                                                                                                                                                                                                               </v>
          </cell>
          <cell r="C2708" t="str">
            <v xml:space="preserve">UN    </v>
          </cell>
          <cell r="D2708">
            <v>1.22</v>
          </cell>
        </row>
        <row r="2709">
          <cell r="A2709">
            <v>1899</v>
          </cell>
          <cell r="B2709" t="str">
            <v xml:space="preserve">LUVA DE PRESSAO, EM PVC, DE 25 MM, PARA ELETRODUTO FLEXIVEL                                                                                                                                                                                                                                                                                                                                                                                                                                               </v>
          </cell>
          <cell r="C2709" t="str">
            <v xml:space="preserve">UN    </v>
          </cell>
          <cell r="D2709">
            <v>1.38</v>
          </cell>
        </row>
        <row r="2710">
          <cell r="A2710">
            <v>1900</v>
          </cell>
          <cell r="B2710" t="str">
            <v xml:space="preserve">LUVA DE PRESSAO, EM PVC, DE 32 MM, PARA ELETRODUTO FLEXIVEL                                                                                                                                                                                                                                                                                                                                                                                                                                               </v>
          </cell>
          <cell r="C2710" t="str">
            <v xml:space="preserve">UN    </v>
          </cell>
          <cell r="D2710">
            <v>2.23</v>
          </cell>
        </row>
        <row r="2711">
          <cell r="A2711">
            <v>12407</v>
          </cell>
          <cell r="B2711" t="str">
            <v xml:space="preserve">LUVA DE REDUCAO DE FERRO GALVANIZADO, COM ROSCA BSP MACHO/FEMEA, DE 1 1/2" X 1"                                                                                                                                                                                                                                                                                                                                                                                                                           </v>
          </cell>
          <cell r="C2711" t="str">
            <v xml:space="preserve">UN    </v>
          </cell>
          <cell r="D2711">
            <v>38.71</v>
          </cell>
        </row>
        <row r="2712">
          <cell r="A2712">
            <v>12408</v>
          </cell>
          <cell r="B2712" t="str">
            <v xml:space="preserve">LUVA DE REDUCAO DE FERRO GALVANIZADO, COM ROSCA BSP MACHO/FEMEA, DE 1" X 1/2"                                                                                                                                                                                                                                                                                                                                                                                                                             </v>
          </cell>
          <cell r="C2712" t="str">
            <v xml:space="preserve">UN    </v>
          </cell>
          <cell r="D2712">
            <v>21.85</v>
          </cell>
        </row>
        <row r="2713">
          <cell r="A2713">
            <v>12409</v>
          </cell>
          <cell r="B2713" t="str">
            <v xml:space="preserve">LUVA DE REDUCAO DE FERRO GALVANIZADO, COM ROSCA BSP MACHO/FEMEA, DE 1" X 3/4"                                                                                                                                                                                                                                                                                                                                                                                                                             </v>
          </cell>
          <cell r="C2713" t="str">
            <v xml:space="preserve">UN    </v>
          </cell>
          <cell r="D2713">
            <v>21.85</v>
          </cell>
        </row>
        <row r="2714">
          <cell r="A2714">
            <v>12410</v>
          </cell>
          <cell r="B2714" t="str">
            <v xml:space="preserve">LUVA DE REDUCAO DE FERRO GALVANIZADO, COM ROSCA BSP MACHO/FEMEA, DE 3/4" X 1/2"                                                                                                                                                                                                                                                                                                                                                                                                                           </v>
          </cell>
          <cell r="C2714" t="str">
            <v xml:space="preserve">UN    </v>
          </cell>
          <cell r="D2714">
            <v>15.05</v>
          </cell>
        </row>
        <row r="2715">
          <cell r="A2715">
            <v>3936</v>
          </cell>
          <cell r="B2715" t="str">
            <v xml:space="preserve">LUVA DE REDUCAO DE FERRO GALVANIZADO, COM ROSCA BSP, DE 1 1/2" X 1 1/4"                                                                                                                                                                                                                                                                                                                                                                                                                                   </v>
          </cell>
          <cell r="C2715" t="str">
            <v xml:space="preserve">UN    </v>
          </cell>
          <cell r="D2715">
            <v>27.2</v>
          </cell>
        </row>
        <row r="2716">
          <cell r="A2716">
            <v>3922</v>
          </cell>
          <cell r="B2716" t="str">
            <v xml:space="preserve">LUVA DE REDUCAO DE FERRO GALVANIZADO, COM ROSCA BSP, DE 1 1/2" X 1/2"                                                                                                                                                                                                                                                                                                                                                                                                                                     </v>
          </cell>
          <cell r="C2716" t="str">
            <v xml:space="preserve">UN    </v>
          </cell>
          <cell r="D2716">
            <v>25.02</v>
          </cell>
        </row>
        <row r="2717">
          <cell r="A2717">
            <v>3924</v>
          </cell>
          <cell r="B2717" t="str">
            <v xml:space="preserve">LUVA DE REDUCAO DE FERRO GALVANIZADO, COM ROSCA BSP, DE 1 1/2" X 1"                                                                                                                                                                                                                                                                                                                                                                                                                                       </v>
          </cell>
          <cell r="C2717" t="str">
            <v xml:space="preserve">UN    </v>
          </cell>
          <cell r="D2717">
            <v>27.2</v>
          </cell>
        </row>
        <row r="2718">
          <cell r="A2718">
            <v>3923</v>
          </cell>
          <cell r="B2718" t="str">
            <v xml:space="preserve">LUVA DE REDUCAO DE FERRO GALVANIZADO, COM ROSCA BSP, DE 1 1/2" X 3/4"                                                                                                                                                                                                                                                                                                                                                                                                                                     </v>
          </cell>
          <cell r="C2718" t="str">
            <v xml:space="preserve">UN    </v>
          </cell>
          <cell r="D2718">
            <v>27.2</v>
          </cell>
        </row>
        <row r="2719">
          <cell r="A2719">
            <v>3937</v>
          </cell>
          <cell r="B2719" t="str">
            <v xml:space="preserve">LUVA DE REDUCAO DE FERRO GALVANIZADO, COM ROSCA BSP, DE 1 1/4" X 1/2"                                                                                                                                                                                                                                                                                                                                                                                                                                     </v>
          </cell>
          <cell r="C2719" t="str">
            <v xml:space="preserve">UN    </v>
          </cell>
          <cell r="D2719">
            <v>22.44</v>
          </cell>
        </row>
        <row r="2720">
          <cell r="A2720">
            <v>3921</v>
          </cell>
          <cell r="B2720" t="str">
            <v xml:space="preserve">LUVA DE REDUCAO DE FERRO GALVANIZADO, COM ROSCA BSP, DE 1 1/4" X 1"                                                                                                                                                                                                                                                                                                                                                                                                                                       </v>
          </cell>
          <cell r="C2720" t="str">
            <v xml:space="preserve">UN    </v>
          </cell>
          <cell r="D2720">
            <v>22.45</v>
          </cell>
        </row>
        <row r="2721">
          <cell r="A2721">
            <v>3920</v>
          </cell>
          <cell r="B2721" t="str">
            <v xml:space="preserve">LUVA DE REDUCAO DE FERRO GALVANIZADO, COM ROSCA BSP, DE 1 1/4" X 3/4"                                                                                                                                                                                                                                                                                                                                                                                                                                     </v>
          </cell>
          <cell r="C2721" t="str">
            <v xml:space="preserve">UN    </v>
          </cell>
          <cell r="D2721">
            <v>22.44</v>
          </cell>
        </row>
        <row r="2722">
          <cell r="A2722">
            <v>3938</v>
          </cell>
          <cell r="B2722" t="str">
            <v xml:space="preserve">LUVA DE REDUCAO DE FERRO GALVANIZADO, COM ROSCA BSP, DE 1" X 1/2"                                                                                                                                                                                                                                                                                                                                                                                                                                         </v>
          </cell>
          <cell r="C2722" t="str">
            <v xml:space="preserve">UN    </v>
          </cell>
          <cell r="D2722">
            <v>14.79</v>
          </cell>
        </row>
        <row r="2723">
          <cell r="A2723">
            <v>3919</v>
          </cell>
          <cell r="B2723" t="str">
            <v xml:space="preserve">LUVA DE REDUCAO DE FERRO GALVANIZADO, COM ROSCA BSP, DE 1" X 3/4"                                                                                                                                                                                                                                                                                                                                                                                                                                         </v>
          </cell>
          <cell r="C2723" t="str">
            <v xml:space="preserve">UN    </v>
          </cell>
          <cell r="D2723">
            <v>15.08</v>
          </cell>
        </row>
        <row r="2724">
          <cell r="A2724">
            <v>3927</v>
          </cell>
          <cell r="B2724" t="str">
            <v xml:space="preserve">LUVA DE REDUCAO DE FERRO GALVANIZADO, COM ROSCA BSP, DE 2 1/2" X 1 1/2"                                                                                                                                                                                                                                                                                                                                                                                                                                   </v>
          </cell>
          <cell r="C2724" t="str">
            <v xml:space="preserve">UN    </v>
          </cell>
          <cell r="D2724">
            <v>76.38</v>
          </cell>
        </row>
        <row r="2725">
          <cell r="A2725">
            <v>3928</v>
          </cell>
          <cell r="B2725" t="str">
            <v xml:space="preserve">LUVA DE REDUCAO DE FERRO GALVANIZADO, COM ROSCA BSP, DE 2 1/2" X 2"                                                                                                                                                                                                                                                                                                                                                                                                                                       </v>
          </cell>
          <cell r="C2725" t="str">
            <v xml:space="preserve">UN    </v>
          </cell>
          <cell r="D2725">
            <v>76.38</v>
          </cell>
        </row>
        <row r="2726">
          <cell r="A2726">
            <v>3926</v>
          </cell>
          <cell r="B2726" t="str">
            <v xml:space="preserve">LUVA DE REDUCAO DE FERRO GALVANIZADO, COM ROSCA BSP, DE 2" X 1 1/2"                                                                                                                                                                                                                                                                                                                                                                                                                                       </v>
          </cell>
          <cell r="C2726" t="str">
            <v xml:space="preserve">UN    </v>
          </cell>
          <cell r="D2726">
            <v>43.54</v>
          </cell>
        </row>
        <row r="2727">
          <cell r="A2727">
            <v>3935</v>
          </cell>
          <cell r="B2727" t="str">
            <v xml:space="preserve">LUVA DE REDUCAO DE FERRO GALVANIZADO, COM ROSCA BSP, DE 2" X 1 1/4"                                                                                                                                                                                                                                                                                                                                                                                                                                       </v>
          </cell>
          <cell r="C2727" t="str">
            <v xml:space="preserve">UN    </v>
          </cell>
          <cell r="D2727">
            <v>43.54</v>
          </cell>
        </row>
        <row r="2728">
          <cell r="A2728">
            <v>3925</v>
          </cell>
          <cell r="B2728" t="str">
            <v xml:space="preserve">LUVA DE REDUCAO DE FERRO GALVANIZADO, COM ROSCA BSP, DE 2" X 1"                                                                                                                                                                                                                                                                                                                                                                                                                                           </v>
          </cell>
          <cell r="C2728" t="str">
            <v xml:space="preserve">UN    </v>
          </cell>
          <cell r="D2728">
            <v>43.54</v>
          </cell>
        </row>
        <row r="2729">
          <cell r="A2729">
            <v>12406</v>
          </cell>
          <cell r="B2729" t="str">
            <v xml:space="preserve">LUVA DE REDUCAO DE FERRO GALVANIZADO, COM ROSCA BSP, DE 3/4" X 1/2"                                                                                                                                                                                                                                                                                                                                                                                                                                       </v>
          </cell>
          <cell r="C2729" t="str">
            <v xml:space="preserve">UN    </v>
          </cell>
          <cell r="D2729">
            <v>10.69</v>
          </cell>
        </row>
        <row r="2730">
          <cell r="A2730">
            <v>3929</v>
          </cell>
          <cell r="B2730" t="str">
            <v xml:space="preserve">LUVA DE REDUCAO DE FERRO GALVANIZADO, COM ROSCA BSP, DE 3" X 1 1/2"                                                                                                                                                                                                                                                                                                                                                                                                                                       </v>
          </cell>
          <cell r="C2730" t="str">
            <v xml:space="preserve">UN    </v>
          </cell>
          <cell r="D2730">
            <v>116.37</v>
          </cell>
        </row>
        <row r="2731">
          <cell r="A2731">
            <v>3931</v>
          </cell>
          <cell r="B2731" t="str">
            <v xml:space="preserve">LUVA DE REDUCAO DE FERRO GALVANIZADO, COM ROSCA BSP, DE 3" X 2 1/2"                                                                                                                                                                                                                                                                                                                                                                                                                                       </v>
          </cell>
          <cell r="C2731" t="str">
            <v xml:space="preserve">UN    </v>
          </cell>
          <cell r="D2731">
            <v>116.37</v>
          </cell>
        </row>
        <row r="2732">
          <cell r="A2732">
            <v>3930</v>
          </cell>
          <cell r="B2732" t="str">
            <v xml:space="preserve">LUVA DE REDUCAO DE FERRO GALVANIZADO, COM ROSCA BSP, DE 3" X 2"                                                                                                                                                                                                                                                                                                                                                                                                                                           </v>
          </cell>
          <cell r="C2732" t="str">
            <v xml:space="preserve">UN    </v>
          </cell>
          <cell r="D2732">
            <v>116.37</v>
          </cell>
        </row>
        <row r="2733">
          <cell r="A2733">
            <v>3932</v>
          </cell>
          <cell r="B2733" t="str">
            <v xml:space="preserve">LUVA DE REDUCAO DE FERRO GALVANIZADO, COM ROSCA BSP, DE 4" X 2 1/2"                                                                                                                                                                                                                                                                                                                                                                                                                                       </v>
          </cell>
          <cell r="C2733" t="str">
            <v xml:space="preserve">UN    </v>
          </cell>
          <cell r="D2733">
            <v>200.94</v>
          </cell>
        </row>
        <row r="2734">
          <cell r="A2734">
            <v>3933</v>
          </cell>
          <cell r="B2734" t="str">
            <v xml:space="preserve">LUVA DE REDUCAO DE FERRO GALVANIZADO, COM ROSCA BSP, DE 4" X 2"                                                                                                                                                                                                                                                                                                                                                                                                                                           </v>
          </cell>
          <cell r="C2734" t="str">
            <v xml:space="preserve">UN    </v>
          </cell>
          <cell r="D2734">
            <v>200.94</v>
          </cell>
        </row>
        <row r="2735">
          <cell r="A2735">
            <v>3934</v>
          </cell>
          <cell r="B2735" t="str">
            <v xml:space="preserve">LUVA DE REDUCAO DE FERRO GALVANIZADO, COM ROSCA BSP, DE 4" X 3"                                                                                                                                                                                                                                                                                                                                                                                                                                           </v>
          </cell>
          <cell r="C2735" t="str">
            <v xml:space="preserve">UN    </v>
          </cell>
          <cell r="D2735">
            <v>200.94</v>
          </cell>
        </row>
        <row r="2736">
          <cell r="A2736">
            <v>40355</v>
          </cell>
          <cell r="B2736" t="str">
            <v xml:space="preserve">LUVA DE REDUCAO EM ACO CARBONO, COM ENCAIXE PARA SOLDA DN SW, PRESSAO 3.000 LBS,  3/4 " X 1/2"                                                                                                                                                                                                                                                                                                                                                                                                            </v>
          </cell>
          <cell r="C2736" t="str">
            <v xml:space="preserve">UN    </v>
          </cell>
          <cell r="D2736">
            <v>14.23</v>
          </cell>
        </row>
        <row r="2737">
          <cell r="A2737">
            <v>40364</v>
          </cell>
          <cell r="B2737" t="str">
            <v xml:space="preserve">LUVA DE REDUCAO EM ACO CARBONO, COM ENCAIXE PARA SOLDA DN SW, PRESSAO 3.000 LBS, DN 1 1/2" X 1 1/4"                                                                                                                                                                                                                                                                                                                                                                                                       </v>
          </cell>
          <cell r="C2737" t="str">
            <v xml:space="preserve">UN    </v>
          </cell>
          <cell r="D2737">
            <v>66.64</v>
          </cell>
        </row>
        <row r="2738">
          <cell r="A2738">
            <v>40361</v>
          </cell>
          <cell r="B2738" t="str">
            <v xml:space="preserve">LUVA DE REDUCAO EM ACO CARBONO, COM ENCAIXE PARA SOLDA DN SW, PRESSAO 3.000 LBS, DN 1 1/4"  X 1"                                                                                                                                                                                                                                                                                                                                                                                                          </v>
          </cell>
          <cell r="C2738" t="str">
            <v xml:space="preserve">UN    </v>
          </cell>
          <cell r="D2738">
            <v>52.11</v>
          </cell>
        </row>
        <row r="2739">
          <cell r="A2739">
            <v>40358</v>
          </cell>
          <cell r="B2739" t="str">
            <v xml:space="preserve">LUVA DE REDUCAO EM ACO CARBONO, COM ENCAIXE PARA SOLDA DN SW, PRESSAO 3.000 LBS, DN 1" X 3/4"                                                                                                                                                                                                                                                                                                                                                                                                             </v>
          </cell>
          <cell r="C2739" t="str">
            <v xml:space="preserve">UN    </v>
          </cell>
          <cell r="D2739">
            <v>19.86</v>
          </cell>
        </row>
        <row r="2740">
          <cell r="A2740">
            <v>40370</v>
          </cell>
          <cell r="B2740" t="str">
            <v xml:space="preserve">LUVA DE REDUCAO EM ACO CARBONO, COM ENCAIXE PARA SOLDA DN SW, PRESSAO 3.000 LBS, DN 2 1/2" X 2"                                                                                                                                                                                                                                                                                                                                                                                                           </v>
          </cell>
          <cell r="C2740" t="str">
            <v xml:space="preserve">UN    </v>
          </cell>
          <cell r="D2740">
            <v>211.44</v>
          </cell>
        </row>
        <row r="2741">
          <cell r="A2741">
            <v>40367</v>
          </cell>
          <cell r="B2741" t="str">
            <v xml:space="preserve">LUVA DE REDUCAO EM ACO CARBONO, COM ENCAIXE PARA SOLDA DN SW, PRESSAO 3.000 LBS, DN 2" X 1 1/2"                                                                                                                                                                                                                                                                                                                                                                                                           </v>
          </cell>
          <cell r="C2741" t="str">
            <v xml:space="preserve">UN    </v>
          </cell>
          <cell r="D2741">
            <v>105.09</v>
          </cell>
        </row>
        <row r="2742">
          <cell r="A2742">
            <v>40373</v>
          </cell>
          <cell r="B2742" t="str">
            <v xml:space="preserve">LUVA DE REDUCAO EM ACO CARBONO, COM ENCAIXE PARA SOLDA DN SW, PRESSAO 3.000 LBS, DN 3" X 2 1/2"                                                                                                                                                                                                                                                                                                                                                                                                           </v>
          </cell>
          <cell r="C2742" t="str">
            <v xml:space="preserve">UN    </v>
          </cell>
          <cell r="D2742">
            <v>285.93</v>
          </cell>
        </row>
        <row r="2743">
          <cell r="A2743">
            <v>3907</v>
          </cell>
          <cell r="B2743" t="str">
            <v xml:space="preserve">LUVA DE REDUCAO ROSCAVEL, PVC, 1" X 3/4", PARA AGUA FRIA PREDIAL                                                                                                                                                                                                                                                                                                                                                                                                                                          </v>
          </cell>
          <cell r="C2743" t="str">
            <v xml:space="preserve">UN    </v>
          </cell>
          <cell r="D2743">
            <v>5.4</v>
          </cell>
        </row>
        <row r="2744">
          <cell r="A2744">
            <v>3889</v>
          </cell>
          <cell r="B2744" t="str">
            <v xml:space="preserve">LUVA DE REDUCAO ROSCAVEL, PVC, 3/4" X 1/2", PARA AGUA FRIA PREDIAL                                                                                                                                                                                                                                                                                                                                                                                                                                        </v>
          </cell>
          <cell r="C2744" t="str">
            <v xml:space="preserve">UN    </v>
          </cell>
          <cell r="D2744">
            <v>3.84</v>
          </cell>
        </row>
        <row r="2745">
          <cell r="A2745">
            <v>3868</v>
          </cell>
          <cell r="B2745" t="str">
            <v xml:space="preserve">LUVA DE REDUCAO SOLDAVEL, PVC, 25 MM X 20 MM, PARA AGUA FRIA PREDIAL                                                                                                                                                                                                                                                                                                                                                                                                                                      </v>
          </cell>
          <cell r="C2745" t="str">
            <v xml:space="preserve">UN    </v>
          </cell>
          <cell r="D2745">
            <v>1.41</v>
          </cell>
        </row>
        <row r="2746">
          <cell r="A2746">
            <v>3869</v>
          </cell>
          <cell r="B2746" t="str">
            <v xml:space="preserve">LUVA DE REDUCAO SOLDAVEL, PVC, 32 MM X 25 MM, PARA AGUA FRIA PREDIAL                                                                                                                                                                                                                                                                                                                                                                                                                                      </v>
          </cell>
          <cell r="C2746" t="str">
            <v xml:space="preserve">UN    </v>
          </cell>
          <cell r="D2746">
            <v>3.12</v>
          </cell>
        </row>
        <row r="2747">
          <cell r="A2747">
            <v>3872</v>
          </cell>
          <cell r="B2747" t="str">
            <v xml:space="preserve">LUVA DE REDUCAO SOLDAVEL, PVC, 40 MM X 32 MM, PARA AGUA FRIA PREDIAL                                                                                                                                                                                                                                                                                                                                                                                                                                      </v>
          </cell>
          <cell r="C2747" t="str">
            <v xml:space="preserve">UN    </v>
          </cell>
          <cell r="D2747">
            <v>5.33</v>
          </cell>
        </row>
        <row r="2748">
          <cell r="A2748">
            <v>3850</v>
          </cell>
          <cell r="B2748" t="str">
            <v xml:space="preserve">LUVA DE REDUCAO SOLDAVEL, PVC, 60 MM X 50 MM, PARA AGUA FRIA PREDIAL                                                                                                                                                                                                                                                                                                                                                                                                                                      </v>
          </cell>
          <cell r="C2748" t="str">
            <v xml:space="preserve">UN    </v>
          </cell>
          <cell r="D2748">
            <v>12.31</v>
          </cell>
        </row>
        <row r="2749">
          <cell r="A2749">
            <v>38023</v>
          </cell>
          <cell r="B2749" t="str">
            <v xml:space="preserve">LUVA DE REDUCAO, SOLDAVEL, PVC, 50 X 25 MM, PARA AGUA FRIA PREDIAL                                                                                                                                                                                                                                                                                                                                                                                                                                        </v>
          </cell>
          <cell r="C2749" t="str">
            <v xml:space="preserve">UN    </v>
          </cell>
          <cell r="D2749">
            <v>6.26</v>
          </cell>
        </row>
        <row r="2750">
          <cell r="A2750">
            <v>37986</v>
          </cell>
          <cell r="B2750" t="str">
            <v xml:space="preserve">LUVA DE TRANSICAO DE CPVC X PVC, SOLDAVEL, 22 X 25 MM, PARA AGUA QUENTE                                                                                                                                                                                                                                                                                                                                                                                                                                   </v>
          </cell>
          <cell r="C2750" t="str">
            <v xml:space="preserve">UN    </v>
          </cell>
          <cell r="D2750">
            <v>2.29</v>
          </cell>
        </row>
        <row r="2751">
          <cell r="A2751">
            <v>37987</v>
          </cell>
          <cell r="B2751" t="str">
            <v xml:space="preserve">LUVA DE TRANSICAO, CPVC, SOLDAVEL, 42 MM X 1 1/2", PARA AGUA QUENTE                                                                                                                                                                                                                                                                                                                                                                                                                                       </v>
          </cell>
          <cell r="C2751" t="str">
            <v xml:space="preserve">UN    </v>
          </cell>
          <cell r="D2751">
            <v>114.52</v>
          </cell>
        </row>
        <row r="2752">
          <cell r="A2752">
            <v>37988</v>
          </cell>
          <cell r="B2752" t="str">
            <v xml:space="preserve">LUVA DE TRANSICAO, CPVC, SOLDAVEL, 54 MM X 2", PARA AGUA QUENTE PREDIAL                                                                                                                                                                                                                                                                                                                                                                                                                                   </v>
          </cell>
          <cell r="C2752" t="str">
            <v xml:space="preserve">UN    </v>
          </cell>
          <cell r="D2752">
            <v>181.97</v>
          </cell>
        </row>
        <row r="2753">
          <cell r="A2753">
            <v>21120</v>
          </cell>
          <cell r="B2753" t="str">
            <v xml:space="preserve">LUVA DE TRANSICAO, CPVC, 15 MM X 1/2", PARA AGUA QUENTE PREDIAL                                                                                                                                                                                                                                                                                                                                                                                                                                           </v>
          </cell>
          <cell r="C2753" t="str">
            <v xml:space="preserve">UN    </v>
          </cell>
          <cell r="D2753">
            <v>11.71</v>
          </cell>
        </row>
        <row r="2754">
          <cell r="A2754">
            <v>39318</v>
          </cell>
          <cell r="B2754" t="str">
            <v xml:space="preserve">LUVA DE TRANSICAO, CPVC, 22 MM X 1/2", PARA AGUA QUENTE                                                                                                                                                                                                                                                                                                                                                                                                                                                   </v>
          </cell>
          <cell r="C2754" t="str">
            <v xml:space="preserve">UN    </v>
          </cell>
          <cell r="D2754">
            <v>10.89</v>
          </cell>
        </row>
        <row r="2755">
          <cell r="A2755">
            <v>40366</v>
          </cell>
          <cell r="B2755" t="str">
            <v xml:space="preserve">LUVA EM ACO CARBONO, SOLDAVEL, PRESSAO 3.000 LBS, DN 1 1/2"                                                                                                                                                                                                                                                                                                                                                                                                                                               </v>
          </cell>
          <cell r="C2755" t="str">
            <v xml:space="preserve">UN    </v>
          </cell>
          <cell r="D2755">
            <v>51.98</v>
          </cell>
        </row>
        <row r="2756">
          <cell r="A2756">
            <v>40363</v>
          </cell>
          <cell r="B2756" t="str">
            <v xml:space="preserve">LUVA EM ACO CARBONO, SOLDAVEL, PRESSAO 3.000 LBS, DN 1 1/4"                                                                                                                                                                                                                                                                                                                                                                                                                                               </v>
          </cell>
          <cell r="C2756" t="str">
            <v xml:space="preserve">UN    </v>
          </cell>
          <cell r="D2756">
            <v>40.659999999999997</v>
          </cell>
        </row>
        <row r="2757">
          <cell r="A2757">
            <v>40354</v>
          </cell>
          <cell r="B2757" t="str">
            <v xml:space="preserve">LUVA EM ACO CARBONO, SOLDAVEL, PRESSAO 3.000 LBS, DN 1/2"                                                                                                                                                                                                                                                                                                                                                                                                                                                 </v>
          </cell>
          <cell r="C2757" t="str">
            <v xml:space="preserve">UN    </v>
          </cell>
          <cell r="D2757">
            <v>17.7</v>
          </cell>
        </row>
        <row r="2758">
          <cell r="A2758">
            <v>40360</v>
          </cell>
          <cell r="B2758" t="str">
            <v xml:space="preserve">LUVA EM ACO CARBONO, SOLDAVEL, PRESSAO 3.000 LBS, DN 1"                                                                                                                                                                                                                                                                                                                                                                                                                                                   </v>
          </cell>
          <cell r="C2758" t="str">
            <v xml:space="preserve">UN    </v>
          </cell>
          <cell r="D2758">
            <v>26.65</v>
          </cell>
        </row>
        <row r="2759">
          <cell r="A2759">
            <v>40372</v>
          </cell>
          <cell r="B2759" t="str">
            <v xml:space="preserve">LUVA EM ACO CARBONO, SOLDAVEL, PRESSAO 3.000 LBS, DN 2 1/2"                                                                                                                                                                                                                                                                                                                                                                                                                                               </v>
          </cell>
          <cell r="C2759" t="str">
            <v xml:space="preserve">UN    </v>
          </cell>
          <cell r="D2759">
            <v>164.59</v>
          </cell>
        </row>
        <row r="2760">
          <cell r="A2760">
            <v>40369</v>
          </cell>
          <cell r="B2760" t="str">
            <v xml:space="preserve">LUVA EM ACO CARBONO, SOLDAVEL, PRESSAO 3.000 LBS, DN 2"                                                                                                                                                                                                                                                                                                                                                                                                                                                   </v>
          </cell>
          <cell r="C2760" t="str">
            <v xml:space="preserve">UN    </v>
          </cell>
          <cell r="D2760">
            <v>81.92</v>
          </cell>
        </row>
        <row r="2761">
          <cell r="A2761">
            <v>40357</v>
          </cell>
          <cell r="B2761" t="str">
            <v xml:space="preserve">LUVA EM ACO CARBONO, SOLDAVEL, PRESSAO 3.000 LBS, DN 3/4"                                                                                                                                                                                                                                                                                                                                                                                                                                                 </v>
          </cell>
          <cell r="C2761" t="str">
            <v xml:space="preserve">UN    </v>
          </cell>
          <cell r="D2761">
            <v>19.86</v>
          </cell>
        </row>
        <row r="2762">
          <cell r="A2762">
            <v>40375</v>
          </cell>
          <cell r="B2762" t="str">
            <v xml:space="preserve">LUVA EM ACO CARBONO, SOLDAVEL, PRESSAO 3.000 LBS, DN 3"                                                                                                                                                                                                                                                                                                                                                                                                                                                   </v>
          </cell>
          <cell r="C2762" t="str">
            <v xml:space="preserve">UN    </v>
          </cell>
          <cell r="D2762">
            <v>222.82</v>
          </cell>
        </row>
        <row r="2763">
          <cell r="A2763">
            <v>1893</v>
          </cell>
          <cell r="B2763" t="str">
            <v xml:space="preserve">LUVA EM PVC RIGIDO ROSCAVEL, DE 1 1/2", PARA ELETRODUTO                                                                                                                                                                                                                                                                                                                                                                                                                                                   </v>
          </cell>
          <cell r="C2763" t="str">
            <v xml:space="preserve">UN    </v>
          </cell>
          <cell r="D2763">
            <v>4.59</v>
          </cell>
        </row>
        <row r="2764">
          <cell r="A2764">
            <v>1902</v>
          </cell>
          <cell r="B2764" t="str">
            <v xml:space="preserve">LUVA EM PVC RIGIDO ROSCAVEL, DE 1 1/4", PARA ELETRODUTO                                                                                                                                                                                                                                                                                                                                                                                                                                                   </v>
          </cell>
          <cell r="C2764" t="str">
            <v xml:space="preserve">UN    </v>
          </cell>
          <cell r="D2764">
            <v>3.34</v>
          </cell>
        </row>
        <row r="2765">
          <cell r="A2765">
            <v>1901</v>
          </cell>
          <cell r="B2765" t="str">
            <v xml:space="preserve">LUVA EM PVC RIGIDO ROSCAVEL, DE 1/2", PARA ELETRODUTO                                                                                                                                                                                                                                                                                                                                                                                                                                                     </v>
          </cell>
          <cell r="C2765" t="str">
            <v xml:space="preserve">UN    </v>
          </cell>
          <cell r="D2765">
            <v>1.04</v>
          </cell>
        </row>
        <row r="2766">
          <cell r="A2766">
            <v>1892</v>
          </cell>
          <cell r="B2766" t="str">
            <v xml:space="preserve">LUVA EM PVC RIGIDO ROSCAVEL, DE 1", PARA ELETRODUTO                                                                                                                                                                                                                                                                                                                                                                                                                                                       </v>
          </cell>
          <cell r="C2766" t="str">
            <v xml:space="preserve">UN    </v>
          </cell>
          <cell r="D2766">
            <v>2.15</v>
          </cell>
        </row>
        <row r="2767">
          <cell r="A2767">
            <v>1907</v>
          </cell>
          <cell r="B2767" t="str">
            <v xml:space="preserve">LUVA EM PVC RIGIDO ROSCAVEL, DE 2 1/2", PARA ELETRODUTO                                                                                                                                                                                                                                                                                                                                                                                                                                                   </v>
          </cell>
          <cell r="C2767" t="str">
            <v xml:space="preserve">UN    </v>
          </cell>
          <cell r="D2767">
            <v>14.79</v>
          </cell>
        </row>
        <row r="2768">
          <cell r="A2768">
            <v>1894</v>
          </cell>
          <cell r="B2768" t="str">
            <v xml:space="preserve">LUVA EM PVC RIGIDO ROSCAVEL, DE 2", PARA ELETRODUTO                                                                                                                                                                                                                                                                                                                                                                                                                                                       </v>
          </cell>
          <cell r="C2768" t="str">
            <v xml:space="preserve">UN    </v>
          </cell>
          <cell r="D2768">
            <v>6.65</v>
          </cell>
        </row>
        <row r="2769">
          <cell r="A2769">
            <v>1891</v>
          </cell>
          <cell r="B2769" t="str">
            <v xml:space="preserve">LUVA EM PVC RIGIDO ROSCAVEL, DE 3/4", PARA ELETRODUTO                                                                                                                                                                                                                                                                                                                                                                                                                                                     </v>
          </cell>
          <cell r="C2769" t="str">
            <v xml:space="preserve">UN    </v>
          </cell>
          <cell r="D2769">
            <v>1.54</v>
          </cell>
        </row>
        <row r="2770">
          <cell r="A2770">
            <v>1896</v>
          </cell>
          <cell r="B2770" t="str">
            <v xml:space="preserve">LUVA EM PVC RIGIDO ROSCAVEL, DE 3", PARA ELETRODUTO                                                                                                                                                                                                                                                                                                                                                                                                                                                       </v>
          </cell>
          <cell r="C2770" t="str">
            <v xml:space="preserve">UN    </v>
          </cell>
          <cell r="D2770">
            <v>19.850000000000001</v>
          </cell>
        </row>
        <row r="2771">
          <cell r="A2771">
            <v>1895</v>
          </cell>
          <cell r="B2771" t="str">
            <v xml:space="preserve">LUVA EM PVC RIGIDO ROSCAVEL, DE 4", PARA ELETRODUTO                                                                                                                                                                                                                                                                                                                                                                                                                                                       </v>
          </cell>
          <cell r="C2771" t="str">
            <v xml:space="preserve">UN    </v>
          </cell>
          <cell r="D2771">
            <v>34.89</v>
          </cell>
        </row>
        <row r="2772">
          <cell r="A2772">
            <v>2641</v>
          </cell>
          <cell r="B2772" t="str">
            <v xml:space="preserve">LUVA PARA ELETRODUTO, EM ACO GALVANIZADO ELETROLITICO, DIAMETRO DE 100 MM (4")                                                                                                                                                                                                                                                                                                                                                                                                                            </v>
          </cell>
          <cell r="C2772" t="str">
            <v xml:space="preserve">UN    </v>
          </cell>
          <cell r="D2772">
            <v>30.64</v>
          </cell>
        </row>
        <row r="2773">
          <cell r="A2773">
            <v>2636</v>
          </cell>
          <cell r="B2773" t="str">
            <v xml:space="preserve">LUVA PARA ELETRODUTO, EM ACO GALVANIZADO ELETROLITICO, DIAMETRO DE 15 MM (1/2")                                                                                                                                                                                                                                                                                                                                                                                                                           </v>
          </cell>
          <cell r="C2773" t="str">
            <v xml:space="preserve">UN    </v>
          </cell>
          <cell r="D2773">
            <v>1.97</v>
          </cell>
        </row>
        <row r="2774">
          <cell r="A2774">
            <v>2637</v>
          </cell>
          <cell r="B2774" t="str">
            <v xml:space="preserve">LUVA PARA ELETRODUTO, EM ACO GALVANIZADO ELETROLITICO, DIAMETRO DE 20 MM (3/4")                                                                                                                                                                                                                                                                                                                                                                                                                           </v>
          </cell>
          <cell r="C2774" t="str">
            <v xml:space="preserve">UN    </v>
          </cell>
          <cell r="D2774">
            <v>2.1</v>
          </cell>
        </row>
        <row r="2775">
          <cell r="A2775">
            <v>2638</v>
          </cell>
          <cell r="B2775" t="str">
            <v xml:space="preserve">LUVA PARA ELETRODUTO, EM ACO GALVANIZADO ELETROLITICO, DIAMETRO DE 25 MM (1")                                                                                                                                                                                                                                                                                                                                                                                                                             </v>
          </cell>
          <cell r="C2775" t="str">
            <v xml:space="preserve">UN    </v>
          </cell>
          <cell r="D2775">
            <v>2.44</v>
          </cell>
        </row>
        <row r="2776">
          <cell r="A2776">
            <v>2639</v>
          </cell>
          <cell r="B2776" t="str">
            <v xml:space="preserve">LUVA PARA ELETRODUTO, EM ACO GALVANIZADO ELETROLITICO, DIAMETRO DE 32 MM (1 1/4")                                                                                                                                                                                                                                                                                                                                                                                                                         </v>
          </cell>
          <cell r="C2776" t="str">
            <v xml:space="preserve">UN    </v>
          </cell>
          <cell r="D2776">
            <v>4.33</v>
          </cell>
        </row>
        <row r="2777">
          <cell r="A2777">
            <v>2644</v>
          </cell>
          <cell r="B2777" t="str">
            <v xml:space="preserve">LUVA PARA ELETRODUTO, EM ACO GALVANIZADO ELETROLITICO, DIAMETRO DE 40 MM (1 1/2")                                                                                                                                                                                                                                                                                                                                                                                                                         </v>
          </cell>
          <cell r="C2777" t="str">
            <v xml:space="preserve">UN    </v>
          </cell>
          <cell r="D2777">
            <v>6.27</v>
          </cell>
        </row>
        <row r="2778">
          <cell r="A2778">
            <v>2643</v>
          </cell>
          <cell r="B2778" t="str">
            <v xml:space="preserve">LUVA PARA ELETRODUTO, EM ACO GALVANIZADO ELETROLITICO, DIAMETRO DE 50 MM (2")                                                                                                                                                                                                                                                                                                                                                                                                                             </v>
          </cell>
          <cell r="C2778" t="str">
            <v xml:space="preserve">UN    </v>
          </cell>
          <cell r="D2778">
            <v>8.74</v>
          </cell>
        </row>
        <row r="2779">
          <cell r="A2779">
            <v>2640</v>
          </cell>
          <cell r="B2779" t="str">
            <v xml:space="preserve">LUVA PARA ELETRODUTO, EM ACO GALVANIZADO ELETROLITICO, DIAMETRO DE 65 MM (2 1/2")                                                                                                                                                                                                                                                                                                                                                                                                                         </v>
          </cell>
          <cell r="C2779" t="str">
            <v xml:space="preserve">UN    </v>
          </cell>
          <cell r="D2779">
            <v>12.75</v>
          </cell>
        </row>
        <row r="2780">
          <cell r="A2780">
            <v>2642</v>
          </cell>
          <cell r="B2780" t="str">
            <v xml:space="preserve">LUVA PARA ELETRODUTO, EM ACO GALVANIZADO ELETROLITICO, DIAMETRO DE 80 MM (3")                                                                                                                                                                                                                                                                                                                                                                                                                             </v>
          </cell>
          <cell r="C2780" t="str">
            <v xml:space="preserve">UN    </v>
          </cell>
          <cell r="D2780">
            <v>19.41</v>
          </cell>
        </row>
        <row r="2781">
          <cell r="A2781">
            <v>39855</v>
          </cell>
          <cell r="B2781" t="str">
            <v xml:space="preserve">LUVA PASSANTE DE COBRE (REF 601) SEM ANEL DE SOLDA, BOLSA 15 MM                                                                                                                                                                                                                                                                                                                                                                                                                                           </v>
          </cell>
          <cell r="C2781" t="str">
            <v xml:space="preserve">UN    </v>
          </cell>
          <cell r="D2781">
            <v>2.73</v>
          </cell>
        </row>
        <row r="2782">
          <cell r="A2782">
            <v>39856</v>
          </cell>
          <cell r="B2782" t="str">
            <v xml:space="preserve">LUVA PASSANTE DE COBRE (REF 601) SEM ANEL DE SOLDA, BOLSA 22 MM                                                                                                                                                                                                                                                                                                                                                                                                                                           </v>
          </cell>
          <cell r="C2782" t="str">
            <v xml:space="preserve">UN    </v>
          </cell>
          <cell r="D2782">
            <v>6.45</v>
          </cell>
        </row>
        <row r="2783">
          <cell r="A2783">
            <v>39857</v>
          </cell>
          <cell r="B2783" t="str">
            <v xml:space="preserve">LUVA PASSANTE DE COBRE (REF 601) SEM ANEL DE SOLDA, BOLSA 28 MM                                                                                                                                                                                                                                                                                                                                                                                                                                           </v>
          </cell>
          <cell r="C2783" t="str">
            <v xml:space="preserve">UN    </v>
          </cell>
          <cell r="D2783">
            <v>10.44</v>
          </cell>
        </row>
        <row r="2784">
          <cell r="A2784">
            <v>39858</v>
          </cell>
          <cell r="B2784" t="str">
            <v xml:space="preserve">LUVA PASSANTE DE COBRE (REF 601) SEM ANEL DE SOLDA, BOLSA 35 MM                                                                                                                                                                                                                                                                                                                                                                                                                                           </v>
          </cell>
          <cell r="C2784" t="str">
            <v xml:space="preserve">UN    </v>
          </cell>
          <cell r="D2784">
            <v>23.16</v>
          </cell>
        </row>
        <row r="2785">
          <cell r="A2785">
            <v>39859</v>
          </cell>
          <cell r="B2785" t="str">
            <v xml:space="preserve">LUVA PASSANTE DE COBRE (REF 601) SEM ANEL DE SOLDA, BOLSA 42 MM                                                                                                                                                                                                                                                                                                                                                                                                                                           </v>
          </cell>
          <cell r="C2785" t="str">
            <v xml:space="preserve">UN    </v>
          </cell>
          <cell r="D2785">
            <v>35.71</v>
          </cell>
        </row>
        <row r="2786">
          <cell r="A2786">
            <v>39860</v>
          </cell>
          <cell r="B2786" t="str">
            <v xml:space="preserve">LUVA PASSANTE DE COBRE (REF 601) SEM ANEL DE SOLDA, BOLSA 54 MM                                                                                                                                                                                                                                                                                                                                                                                                                                           </v>
          </cell>
          <cell r="C2786" t="str">
            <v xml:space="preserve">UN    </v>
          </cell>
          <cell r="D2786">
            <v>54.79</v>
          </cell>
        </row>
        <row r="2787">
          <cell r="A2787">
            <v>39861</v>
          </cell>
          <cell r="B2787" t="str">
            <v xml:space="preserve">LUVA PASSANTE DE COBRE (REF 601) SEM ANEL DE SOLDA, BOLSA 66 MM                                                                                                                                                                                                                                                                                                                                                                                                                                           </v>
          </cell>
          <cell r="C2787" t="str">
            <v xml:space="preserve">UN    </v>
          </cell>
          <cell r="D2787">
            <v>156.44999999999999</v>
          </cell>
        </row>
        <row r="2788">
          <cell r="A2788">
            <v>3867</v>
          </cell>
          <cell r="B2788" t="str">
            <v xml:space="preserve">LUVA PVC SOLDAVEL, 110 MM, PARA AGUA FRIA PREDIAL                                                                                                                                                                                                                                                                                                                                                                                                                                                         </v>
          </cell>
          <cell r="C2788" t="str">
            <v xml:space="preserve">UN    </v>
          </cell>
          <cell r="D2788">
            <v>74.95</v>
          </cell>
        </row>
        <row r="2789">
          <cell r="A2789">
            <v>3861</v>
          </cell>
          <cell r="B2789" t="str">
            <v xml:space="preserve">LUVA PVC SOLDAVEL, 20 MM, PARA AGUA FRIA PREDIAL                                                                                                                                                                                                                                                                                                                                                                                                                                                          </v>
          </cell>
          <cell r="C2789" t="str">
            <v xml:space="preserve">UN    </v>
          </cell>
          <cell r="D2789">
            <v>0.77</v>
          </cell>
        </row>
        <row r="2790">
          <cell r="A2790">
            <v>3904</v>
          </cell>
          <cell r="B2790" t="str">
            <v xml:space="preserve">LUVA PVC SOLDAVEL, 25 MM, PARA AGUA FRIA PREDIAL                                                                                                                                                                                                                                                                                                                                                                                                                                                          </v>
          </cell>
          <cell r="C2790" t="str">
            <v xml:space="preserve">UN    </v>
          </cell>
          <cell r="D2790">
            <v>0.82</v>
          </cell>
        </row>
        <row r="2791">
          <cell r="A2791">
            <v>3903</v>
          </cell>
          <cell r="B2791" t="str">
            <v xml:space="preserve">LUVA PVC SOLDAVEL, 32 MM, PARA AGUA FRIA PREDIAL                                                                                                                                                                                                                                                                                                                                                                                                                                                          </v>
          </cell>
          <cell r="C2791" t="str">
            <v xml:space="preserve">UN    </v>
          </cell>
          <cell r="D2791">
            <v>2.0099999999999998</v>
          </cell>
        </row>
        <row r="2792">
          <cell r="A2792">
            <v>3862</v>
          </cell>
          <cell r="B2792" t="str">
            <v xml:space="preserve">LUVA PVC SOLDAVEL, 40 MM, PARA AGUA FRIA PREDIAL                                                                                                                                                                                                                                                                                                                                                                                                                                                          </v>
          </cell>
          <cell r="C2792" t="str">
            <v xml:space="preserve">UN    </v>
          </cell>
          <cell r="D2792">
            <v>4.28</v>
          </cell>
        </row>
        <row r="2793">
          <cell r="A2793">
            <v>3863</v>
          </cell>
          <cell r="B2793" t="str">
            <v xml:space="preserve">LUVA PVC SOLDAVEL, 50 MM, PARA AGUA FRIA PREDIAL                                                                                                                                                                                                                                                                                                                                                                                                                                                          </v>
          </cell>
          <cell r="C2793" t="str">
            <v xml:space="preserve">UN    </v>
          </cell>
          <cell r="D2793">
            <v>4.3899999999999997</v>
          </cell>
        </row>
        <row r="2794">
          <cell r="A2794">
            <v>3864</v>
          </cell>
          <cell r="B2794" t="str">
            <v xml:space="preserve">LUVA PVC SOLDAVEL, 60 MM, PARA AGUA FRIA PREDIAL                                                                                                                                                                                                                                                                                                                                                                                                                                                          </v>
          </cell>
          <cell r="C2794" t="str">
            <v xml:space="preserve">UN    </v>
          </cell>
          <cell r="D2794">
            <v>13.44</v>
          </cell>
        </row>
        <row r="2795">
          <cell r="A2795">
            <v>3865</v>
          </cell>
          <cell r="B2795" t="str">
            <v xml:space="preserve">LUVA PVC SOLDAVEL, 75 MM, PARA AGUA FRIA PREDIAL                                                                                                                                                                                                                                                                                                                                                                                                                                                          </v>
          </cell>
          <cell r="C2795" t="str">
            <v xml:space="preserve">UN    </v>
          </cell>
          <cell r="D2795">
            <v>19.66</v>
          </cell>
        </row>
        <row r="2796">
          <cell r="A2796">
            <v>3866</v>
          </cell>
          <cell r="B2796" t="str">
            <v xml:space="preserve">LUVA PVC SOLDAVEL, 85 MM, PARA AGUA FRIA PREDIAL                                                                                                                                                                                                                                                                                                                                                                                                                                                          </v>
          </cell>
          <cell r="C2796" t="str">
            <v xml:space="preserve">UN    </v>
          </cell>
          <cell r="D2796">
            <v>44.14</v>
          </cell>
        </row>
        <row r="2797">
          <cell r="A2797">
            <v>3878</v>
          </cell>
          <cell r="B2797" t="str">
            <v xml:space="preserve">LUVA PVC, ROSCAVEL, 1 1/2",  AGUA FRIA PREDIAL                                                                                                                                                                                                                                                                                                                                                                                                                                                            </v>
          </cell>
          <cell r="C2797" t="str">
            <v xml:space="preserve">UN    </v>
          </cell>
          <cell r="D2797">
            <v>12.03</v>
          </cell>
        </row>
        <row r="2798">
          <cell r="A2798">
            <v>3883</v>
          </cell>
          <cell r="B2798" t="str">
            <v xml:space="preserve">LUVA PVC, ROSCAVEL, 1/2", AGUA FRIA PREDIAL                                                                                                                                                                                                                                                                                                                                                                                                                                                               </v>
          </cell>
          <cell r="C2798" t="str">
            <v xml:space="preserve">UN    </v>
          </cell>
          <cell r="D2798">
            <v>1.54</v>
          </cell>
        </row>
        <row r="2799">
          <cell r="A2799">
            <v>3876</v>
          </cell>
          <cell r="B2799" t="str">
            <v xml:space="preserve">LUVA PVC, ROSCAVEL, 1", AGUA FRIA PREDIAL                                                                                                                                                                                                                                                                                                                                                                                                                                                                 </v>
          </cell>
          <cell r="C2799" t="str">
            <v xml:space="preserve">UN    </v>
          </cell>
          <cell r="D2799">
            <v>4.79</v>
          </cell>
        </row>
        <row r="2800">
          <cell r="A2800">
            <v>3884</v>
          </cell>
          <cell r="B2800" t="str">
            <v xml:space="preserve">LUVA PVC, ROSCAVEL, 3/4", AGUA FRIA PREDIAL                                                                                                                                                                                                                                                                                                                                                                                                                                                               </v>
          </cell>
          <cell r="C2800" t="str">
            <v xml:space="preserve">UN    </v>
          </cell>
          <cell r="D2800">
            <v>2.44</v>
          </cell>
        </row>
        <row r="2801">
          <cell r="A2801">
            <v>12892</v>
          </cell>
          <cell r="B2801" t="str">
            <v xml:space="preserve">LUVA RASPA DE COURO, CANO CURTO (PUNHO *7* CM)                                                                                                                                                                                                                                                                                                                                                                                                                                                            </v>
          </cell>
          <cell r="C2801" t="str">
            <v xml:space="preserve">PAR   </v>
          </cell>
          <cell r="D2801">
            <v>15.43</v>
          </cell>
        </row>
        <row r="2802">
          <cell r="A2802">
            <v>38447</v>
          </cell>
          <cell r="B2802" t="str">
            <v xml:space="preserve">LUVA SIMPLES PPR, F/F, SOLDAVEL, DN 110 MM, PARA AGUA QUENTE PREDIAL                                                                                                                                                                                                                                                                                                                                                                                                                                      </v>
          </cell>
          <cell r="C2802" t="str">
            <v xml:space="preserve">UN    </v>
          </cell>
          <cell r="D2802">
            <v>98.36</v>
          </cell>
        </row>
        <row r="2803">
          <cell r="A2803">
            <v>36320</v>
          </cell>
          <cell r="B2803" t="str">
            <v xml:space="preserve">LUVA SIMPLES PPR, F/F, SOLDAVEL, DN 20 MM, PARA AGUA QUENTE PREDIAL                                                                                                                                                                                                                                                                                                                                                                                                                                       </v>
          </cell>
          <cell r="C2803" t="str">
            <v xml:space="preserve">UN    </v>
          </cell>
          <cell r="D2803">
            <v>2.64</v>
          </cell>
        </row>
        <row r="2804">
          <cell r="A2804">
            <v>36324</v>
          </cell>
          <cell r="B2804" t="str">
            <v xml:space="preserve">LUVA SIMPLES PPR, F/F, SOLDAVEL, DN 25 MM, PARA AGUA QUENTE PREDIAL                                                                                                                                                                                                                                                                                                                                                                                                                                       </v>
          </cell>
          <cell r="C2804" t="str">
            <v xml:space="preserve">UN    </v>
          </cell>
          <cell r="D2804">
            <v>2.41</v>
          </cell>
        </row>
        <row r="2805">
          <cell r="A2805">
            <v>38441</v>
          </cell>
          <cell r="B2805" t="str">
            <v xml:space="preserve">LUVA SIMPLES PPR, F/F, SOLDAVEL, DN 32 MM, PARA AGUA QUENTE PREDIAL                                                                                                                                                                                                                                                                                                                                                                                                                                       </v>
          </cell>
          <cell r="C2805" t="str">
            <v xml:space="preserve">UN    </v>
          </cell>
          <cell r="D2805">
            <v>4.32</v>
          </cell>
        </row>
        <row r="2806">
          <cell r="A2806">
            <v>38442</v>
          </cell>
          <cell r="B2806" t="str">
            <v xml:space="preserve">LUVA SIMPLES PPR, F/F, SOLDAVEL, DN 40 MM, PARA AGUA QUENTE PREDIAL                                                                                                                                                                                                                                                                                                                                                                                                                                       </v>
          </cell>
          <cell r="C2806" t="str">
            <v xml:space="preserve">UN    </v>
          </cell>
          <cell r="D2806">
            <v>12.29</v>
          </cell>
        </row>
        <row r="2807">
          <cell r="A2807">
            <v>38443</v>
          </cell>
          <cell r="B2807" t="str">
            <v xml:space="preserve">LUVA SIMPLES PPR, F/F, SOLDAVEL, DN 50 MM, PARA AGUA QUENTE PREDIAL                                                                                                                                                                                                                                                                                                                                                                                                                                       </v>
          </cell>
          <cell r="C2807" t="str">
            <v xml:space="preserve">UN    </v>
          </cell>
          <cell r="D2807">
            <v>14.91</v>
          </cell>
        </row>
        <row r="2808">
          <cell r="A2808">
            <v>38444</v>
          </cell>
          <cell r="B2808" t="str">
            <v xml:space="preserve">LUVA SIMPLES PPR, F/F, SOLDAVEL, DN 63 MM, PARA AGUA QUENTE PREDIAL                                                                                                                                                                                                                                                                                                                                                                                                                                       </v>
          </cell>
          <cell r="C2808" t="str">
            <v xml:space="preserve">UN    </v>
          </cell>
          <cell r="D2808">
            <v>25.04</v>
          </cell>
        </row>
        <row r="2809">
          <cell r="A2809">
            <v>38445</v>
          </cell>
          <cell r="B2809" t="str">
            <v xml:space="preserve">LUVA SIMPLES PPR, F/F, SOLDAVEL, DN 75 MM, PARA AGUA QUENTE PREDIAL                                                                                                                                                                                                                                                                                                                                                                                                                                       </v>
          </cell>
          <cell r="C2809" t="str">
            <v xml:space="preserve">UN    </v>
          </cell>
          <cell r="D2809">
            <v>46.43</v>
          </cell>
        </row>
        <row r="2810">
          <cell r="A2810">
            <v>38446</v>
          </cell>
          <cell r="B2810" t="str">
            <v xml:space="preserve">LUVA SIMPLES PPR, F/F, SOLDAVEL, DN 90 MM, PARA AGUA QUENTE PREDIAL                                                                                                                                                                                                                                                                                                                                                                                                                                       </v>
          </cell>
          <cell r="C2810" t="str">
            <v xml:space="preserve">UN    </v>
          </cell>
          <cell r="D2810">
            <v>76</v>
          </cell>
        </row>
        <row r="2811">
          <cell r="A2811">
            <v>3837</v>
          </cell>
          <cell r="B2811" t="str">
            <v xml:space="preserve">LUVA SIMPLES, PVC PBA, JE, DN 100 / DE 110 MM, PARA REDE AGUA (NBR 10351)                                                                                                                                                                                                                                                                                                                                                                                                                                 </v>
          </cell>
          <cell r="C2811" t="str">
            <v xml:space="preserve">UN    </v>
          </cell>
          <cell r="D2811">
            <v>37.049999999999997</v>
          </cell>
        </row>
        <row r="2812">
          <cell r="A2812">
            <v>3845</v>
          </cell>
          <cell r="B2812" t="str">
            <v xml:space="preserve">LUVA SIMPLES, PVC PBA, JE, DN 50 / DE 60 MM, PARA REDE AGUA (NBR 10351)                                                                                                                                                                                                                                                                                                                                                                                                                                   </v>
          </cell>
          <cell r="C2812" t="str">
            <v xml:space="preserve">UN    </v>
          </cell>
          <cell r="D2812">
            <v>13.53</v>
          </cell>
        </row>
        <row r="2813">
          <cell r="A2813">
            <v>11045</v>
          </cell>
          <cell r="B2813" t="str">
            <v xml:space="preserve">LUVA SIMPLES, PVC PBA, JE, DN 75 / DE 85 MM, PARA REDE AGUA (NBR 10351)                                                                                                                                                                                                                                                                                                                                                                                                                                   </v>
          </cell>
          <cell r="C2813" t="str">
            <v xml:space="preserve">UN    </v>
          </cell>
          <cell r="D2813">
            <v>26.11</v>
          </cell>
        </row>
        <row r="2814">
          <cell r="A2814">
            <v>20170</v>
          </cell>
          <cell r="B2814" t="str">
            <v xml:space="preserve">LUVA SIMPLES, PVC SERIE R, 100 MM, PARA ESGOTO PREDIAL                                                                                                                                                                                                                                                                                                                                                                                                                                                    </v>
          </cell>
          <cell r="C2814" t="str">
            <v xml:space="preserve">UN    </v>
          </cell>
          <cell r="D2814">
            <v>14.19</v>
          </cell>
        </row>
        <row r="2815">
          <cell r="A2815">
            <v>20171</v>
          </cell>
          <cell r="B2815" t="str">
            <v xml:space="preserve">LUVA SIMPLES, PVC SERIE R, 150 MM, PARA ESGOTO PREDIAL                                                                                                                                                                                                                                                                                                                                                                                                                                                    </v>
          </cell>
          <cell r="C2815" t="str">
            <v xml:space="preserve">UN    </v>
          </cell>
          <cell r="D2815">
            <v>40.92</v>
          </cell>
        </row>
        <row r="2816">
          <cell r="A2816">
            <v>20167</v>
          </cell>
          <cell r="B2816" t="str">
            <v xml:space="preserve">LUVA SIMPLES, PVC SERIE R, 40 MM, PARA ESGOTO PREDIAL                                                                                                                                                                                                                                                                                                                                                                                                                                                     </v>
          </cell>
          <cell r="C2816" t="str">
            <v xml:space="preserve">UN    </v>
          </cell>
          <cell r="D2816">
            <v>5.15</v>
          </cell>
        </row>
        <row r="2817">
          <cell r="A2817">
            <v>20168</v>
          </cell>
          <cell r="B2817" t="str">
            <v xml:space="preserve">LUVA SIMPLES, PVC SERIE R, 50 MM, PARA ESGOTO PREDIAL                                                                                                                                                                                                                                                                                                                                                                                                                                                     </v>
          </cell>
          <cell r="C2817" t="str">
            <v xml:space="preserve">UN    </v>
          </cell>
          <cell r="D2817">
            <v>10.59</v>
          </cell>
        </row>
        <row r="2818">
          <cell r="A2818">
            <v>20169</v>
          </cell>
          <cell r="B2818" t="str">
            <v xml:space="preserve">LUVA SIMPLES, PVC SERIE R, 75 MM, PARA ESGOTO PREDIAL                                                                                                                                                                                                                                                                                                                                                                                                                                                     </v>
          </cell>
          <cell r="C2818" t="str">
            <v xml:space="preserve">UN    </v>
          </cell>
          <cell r="D2818">
            <v>12.36</v>
          </cell>
        </row>
        <row r="2819">
          <cell r="A2819">
            <v>3899</v>
          </cell>
          <cell r="B2819" t="str">
            <v xml:space="preserve">LUVA SIMPLES, PVC, SOLDAVEL, DN 100 MM, SERIE NORMAL, PARA ESGOTO PREDIAL                                                                                                                                                                                                                                                                                                                                                                                                                                 </v>
          </cell>
          <cell r="C2819" t="str">
            <v xml:space="preserve">UN    </v>
          </cell>
          <cell r="D2819">
            <v>6.85</v>
          </cell>
        </row>
        <row r="2820">
          <cell r="A2820">
            <v>38676</v>
          </cell>
          <cell r="B2820" t="str">
            <v xml:space="preserve">LUVA SIMPLES, PVC, SOLDAVEL, DN 150 MM, SERIE NORMAL, PARA ESGOTO PREDIAL                                                                                                                                                                                                                                                                                                                                                                                                                                 </v>
          </cell>
          <cell r="C2820" t="str">
            <v xml:space="preserve">UN    </v>
          </cell>
          <cell r="D2820">
            <v>34.29</v>
          </cell>
        </row>
        <row r="2821">
          <cell r="A2821">
            <v>3897</v>
          </cell>
          <cell r="B2821" t="str">
            <v xml:space="preserve">LUVA SIMPLES, PVC, SOLDAVEL, DN 40 MM, SERIE NORMAL, PARA ESGOTO PREDIAL                                                                                                                                                                                                                                                                                                                                                                                                                                  </v>
          </cell>
          <cell r="C2821" t="str">
            <v xml:space="preserve">UN    </v>
          </cell>
          <cell r="D2821">
            <v>1.67</v>
          </cell>
        </row>
        <row r="2822">
          <cell r="A2822">
            <v>3875</v>
          </cell>
          <cell r="B2822" t="str">
            <v xml:space="preserve">LUVA SIMPLES, PVC, SOLDAVEL, DN 50 MM, SERIE NORMAL, PARA ESGOTO PREDIAL                                                                                                                                                                                                                                                                                                                                                                                                                                  </v>
          </cell>
          <cell r="C2822" t="str">
            <v xml:space="preserve">UN    </v>
          </cell>
          <cell r="D2822">
            <v>3.46</v>
          </cell>
        </row>
        <row r="2823">
          <cell r="A2823">
            <v>3898</v>
          </cell>
          <cell r="B2823" t="str">
            <v xml:space="preserve">LUVA SIMPLES, PVC, SOLDAVEL, DN 75 MM, SERIE NORMAL, PARA ESGOTO PREDIAL                                                                                                                                                                                                                                                                                                                                                                                                                                  </v>
          </cell>
          <cell r="C2823" t="str">
            <v xml:space="preserve">UN    </v>
          </cell>
          <cell r="D2823">
            <v>7.01</v>
          </cell>
        </row>
        <row r="2824">
          <cell r="A2824">
            <v>3855</v>
          </cell>
          <cell r="B2824" t="str">
            <v xml:space="preserve">LUVA SOLDAVEL COM BUCHA DE LATAO, PVC, 20 MM X 1/2"                                                                                                                                                                                                                                                                                                                                                                                                                                                       </v>
          </cell>
          <cell r="C2824" t="str">
            <v xml:space="preserve">UN    </v>
          </cell>
          <cell r="D2824">
            <v>5.2</v>
          </cell>
        </row>
        <row r="2825">
          <cell r="A2825">
            <v>3874</v>
          </cell>
          <cell r="B2825" t="str">
            <v xml:space="preserve">LUVA SOLDAVEL COM BUCHA DE LATAO, PVC, 25 MM X 1/2"                                                                                                                                                                                                                                                                                                                                                                                                                                                       </v>
          </cell>
          <cell r="C2825" t="str">
            <v xml:space="preserve">UN    </v>
          </cell>
          <cell r="D2825">
            <v>6.02</v>
          </cell>
        </row>
        <row r="2826">
          <cell r="A2826">
            <v>3870</v>
          </cell>
          <cell r="B2826" t="str">
            <v xml:space="preserve">LUVA SOLDAVEL COM BUCHA DE LATAO, PVC, 25 MM X 3/4"                                                                                                                                                                                                                                                                                                                                                                                                                                                       </v>
          </cell>
          <cell r="C2826" t="str">
            <v xml:space="preserve">UN    </v>
          </cell>
          <cell r="D2826">
            <v>6.61</v>
          </cell>
        </row>
        <row r="2827">
          <cell r="A2827">
            <v>38678</v>
          </cell>
          <cell r="B2827" t="str">
            <v xml:space="preserve">LUVA SOLDAVEL COM BUCHA DE LATAO, PVC, 32 MM X 1"                                                                                                                                                                                                                                                                                                                                                                                                                                                         </v>
          </cell>
          <cell r="C2827" t="str">
            <v xml:space="preserve">UN    </v>
          </cell>
          <cell r="D2827">
            <v>17.489999999999998</v>
          </cell>
        </row>
        <row r="2828">
          <cell r="A2828">
            <v>3859</v>
          </cell>
          <cell r="B2828" t="str">
            <v xml:space="preserve">LUVA SOLDAVEL COM ROSCA, PVC, 20 MM X 1/2", PARA AGUA FRIA PREDIAL                                                                                                                                                                                                                                                                                                                                                                                                                                        </v>
          </cell>
          <cell r="C2828" t="str">
            <v xml:space="preserve">UN    </v>
          </cell>
          <cell r="D2828">
            <v>1.33</v>
          </cell>
        </row>
        <row r="2829">
          <cell r="A2829">
            <v>3856</v>
          </cell>
          <cell r="B2829" t="str">
            <v xml:space="preserve">LUVA SOLDAVEL COM ROSCA, PVC, 25 MM X 1/2", PARA AGUA FRIA PREDIAL                                                                                                                                                                                                                                                                                                                                                                                                                                        </v>
          </cell>
          <cell r="C2829" t="str">
            <v xml:space="preserve">UN    </v>
          </cell>
          <cell r="D2829">
            <v>1.85</v>
          </cell>
        </row>
        <row r="2830">
          <cell r="A2830">
            <v>3906</v>
          </cell>
          <cell r="B2830" t="str">
            <v xml:space="preserve">LUVA SOLDAVEL COM ROSCA, PVC, 25 MM X 3/4", PARA AGUA FRIA PREDIAL                                                                                                                                                                                                                                                                                                                                                                                                                                        </v>
          </cell>
          <cell r="C2830" t="str">
            <v xml:space="preserve">UN    </v>
          </cell>
          <cell r="D2830">
            <v>1.52</v>
          </cell>
        </row>
        <row r="2831">
          <cell r="A2831">
            <v>3860</v>
          </cell>
          <cell r="B2831" t="str">
            <v xml:space="preserve">LUVA SOLDAVEL COM ROSCA, PVC, 32 MM X 1", PARA AGUA FRIA PREDIAL                                                                                                                                                                                                                                                                                                                                                                                                                                          </v>
          </cell>
          <cell r="C2831" t="str">
            <v xml:space="preserve">UN    </v>
          </cell>
          <cell r="D2831">
            <v>4.53</v>
          </cell>
        </row>
        <row r="2832">
          <cell r="A2832">
            <v>3905</v>
          </cell>
          <cell r="B2832" t="str">
            <v xml:space="preserve">LUVA SOLDAVEL COM ROSCA, PVC, 40 MM X 1 1/4", PARA AGUA FRIA PREDIAL                                                                                                                                                                                                                                                                                                                                                                                                                                      </v>
          </cell>
          <cell r="C2832" t="str">
            <v xml:space="preserve">UN    </v>
          </cell>
          <cell r="D2832">
            <v>10.39</v>
          </cell>
        </row>
        <row r="2833">
          <cell r="A2833">
            <v>3871</v>
          </cell>
          <cell r="B2833" t="str">
            <v xml:space="preserve">LUVA SOLDAVEL COM ROSCA, PVC, 50 MM X 1 1/2", PARA AGUA FRIA PREDIAL                                                                                                                                                                                                                                                                                                                                                                                                                                      </v>
          </cell>
          <cell r="C2833" t="str">
            <v xml:space="preserve">UN    </v>
          </cell>
          <cell r="D2833">
            <v>18.39</v>
          </cell>
        </row>
        <row r="2834">
          <cell r="A2834">
            <v>39292</v>
          </cell>
          <cell r="B2834" t="str">
            <v xml:space="preserve">LUVA/UNIAO DE REDUCAO METALICA, PARA CONEXAO COM ANEL DESLIZANTE, DN 20 X 16 MM, EM TUBO PEX PARA INST. AGUA QUENTE/FRIA                                                                                                                                                                                                                                                                                                                                                                                  </v>
          </cell>
          <cell r="C2834" t="str">
            <v xml:space="preserve">UN    </v>
          </cell>
          <cell r="D2834">
            <v>7.58</v>
          </cell>
        </row>
        <row r="2835">
          <cell r="A2835">
            <v>39293</v>
          </cell>
          <cell r="B2835" t="str">
            <v xml:space="preserve">LUVA/UNIAO DE REDUCAO METALICA, PARA CONEXAO COM ANEL DESLIZANTE, DN 25 X 16 MM, EM TUBO PEX PARA INST. AGUA QUENTE/FRIA                                                                                                                                                                                                                                                                                                                                                                                  </v>
          </cell>
          <cell r="C2835" t="str">
            <v xml:space="preserve">UN    </v>
          </cell>
          <cell r="D2835">
            <v>11.78</v>
          </cell>
        </row>
        <row r="2836">
          <cell r="A2836">
            <v>39294</v>
          </cell>
          <cell r="B2836" t="str">
            <v xml:space="preserve">LUVA/UNIAO DE REDUCAO METALICA, PARA CONEXAO COM ANEL DESLIZANTE, DN 25 X 20 MM, EM TUBO PEX PARA INST. AGUA QUENTE/FRIA                                                                                                                                                                                                                                                                                                                                                                                  </v>
          </cell>
          <cell r="C2836" t="str">
            <v xml:space="preserve">UN    </v>
          </cell>
          <cell r="D2836">
            <v>12.59</v>
          </cell>
        </row>
        <row r="2837">
          <cell r="A2837">
            <v>39295</v>
          </cell>
          <cell r="B2837" t="str">
            <v xml:space="preserve">LUVA/UNIAO DE REDUCAO METALICA, PARA CONEXAO COM ANEL DESLIZANTE, DN 32 X 25 MM, EM TUBO PEX PARA INST. AGUA QUENTE/FRIA                                                                                                                                                                                                                                                                                                                                                                                  </v>
          </cell>
          <cell r="C2837" t="str">
            <v xml:space="preserve">UN    </v>
          </cell>
          <cell r="D2837">
            <v>17.32</v>
          </cell>
        </row>
        <row r="2838">
          <cell r="A2838">
            <v>39312</v>
          </cell>
          <cell r="B2838" t="str">
            <v xml:space="preserve">LUVA/UNIAO DE REDUCAO, PLASTICA, PARA CONEXAO COM CRIMPAGEM, DN 20 X 16 MM, EM TUBO PEX PARA INST. AGUA QUENTE/FRIA                                                                                                                                                                                                                                                                                                                                                                                       </v>
          </cell>
          <cell r="C2838" t="str">
            <v xml:space="preserve">UN    </v>
          </cell>
          <cell r="D2838">
            <v>11.62</v>
          </cell>
        </row>
        <row r="2839">
          <cell r="A2839">
            <v>39313</v>
          </cell>
          <cell r="B2839" t="str">
            <v xml:space="preserve">LUVA/UNIAO DE REDUCAO, PLASTICA, PARA CONEXAO COM CRIMPAGEM, DN 25 X 16 MM, EM TUBO PEX PARA INST. AGUA QUENTE/FRIA                                                                                                                                                                                                                                                                                                                                                                                       </v>
          </cell>
          <cell r="C2839" t="str">
            <v xml:space="preserve">UN    </v>
          </cell>
          <cell r="D2839">
            <v>15.61</v>
          </cell>
        </row>
        <row r="2840">
          <cell r="A2840">
            <v>39314</v>
          </cell>
          <cell r="B2840" t="str">
            <v xml:space="preserve">LUVA/UNIAO DE REDUCAO, PLASTICA, PARA CONEXAO COM CRIMPAGEM, DN 32 X 25 MM, EM TUBO PEX PARA INST. AGUA QUENTE/FRIA                                                                                                                                                                                                                                                                                                                                                                                       </v>
          </cell>
          <cell r="C2840" t="str">
            <v xml:space="preserve">UN    </v>
          </cell>
          <cell r="D2840">
            <v>22.97</v>
          </cell>
        </row>
        <row r="2841">
          <cell r="A2841">
            <v>39296</v>
          </cell>
          <cell r="B2841" t="str">
            <v xml:space="preserve">LUVA/UNIAO METALICA, PARA CONEXAO COM ANEL DESLIZANTE, DN 16 MM, EM TUBO PEX PARA INST. AGUA QUENTE/FRIA                                                                                                                                                                                                                                                                                                                                                                                                  </v>
          </cell>
          <cell r="C2841" t="str">
            <v xml:space="preserve">UN    </v>
          </cell>
          <cell r="D2841">
            <v>6.91</v>
          </cell>
        </row>
        <row r="2842">
          <cell r="A2842">
            <v>39297</v>
          </cell>
          <cell r="B2842" t="str">
            <v xml:space="preserve">LUVA/UNIAO METALICA, PARA CONEXAO COM ANEL DESLIZANTE, DN 20 MM, EM TUBO PEX PARA INST. AGUA QUENTE/FRIA                                                                                                                                                                                                                                                                                                                                                                                                  </v>
          </cell>
          <cell r="C2842" t="str">
            <v xml:space="preserve">UN    </v>
          </cell>
          <cell r="D2842">
            <v>9.3699999999999992</v>
          </cell>
        </row>
        <row r="2843">
          <cell r="A2843">
            <v>39298</v>
          </cell>
          <cell r="B2843" t="str">
            <v xml:space="preserve">LUVA/UNIAO METALICA, PARA CONEXAO COM ANEL DESLIZANTE, DN 25 MM, EM TUBO PEX PARA INST. AGUA QUENTE/FRIA                                                                                                                                                                                                                                                                                                                                                                                                  </v>
          </cell>
          <cell r="C2843" t="str">
            <v xml:space="preserve">UN    </v>
          </cell>
          <cell r="D2843">
            <v>17.989999999999998</v>
          </cell>
        </row>
        <row r="2844">
          <cell r="A2844">
            <v>39299</v>
          </cell>
          <cell r="B2844" t="str">
            <v xml:space="preserve">LUVA/UNIAO METALICA, PARA CONEXAO COM ANEL DESLIZANTE, DN 32 MM, EM TUBO PEX PARA INST. AGUA QUENTE/FRIA                                                                                                                                                                                                                                                                                                                                                                                                  </v>
          </cell>
          <cell r="C2844" t="str">
            <v xml:space="preserve">UN    </v>
          </cell>
          <cell r="D2844">
            <v>21.32</v>
          </cell>
        </row>
        <row r="2845">
          <cell r="A2845">
            <v>39308</v>
          </cell>
          <cell r="B2845" t="str">
            <v xml:space="preserve">LUVA/UNIAO, PLASTICA, PARA CONEXAO COM CRIMPAGEM, DN 16 MM, EM TUBO PEX PARA INST. AGUA QUENTE/FRIA                                                                                                                                                                                                                                                                                                                                                                                                       </v>
          </cell>
          <cell r="C2845" t="str">
            <v xml:space="preserve">UN    </v>
          </cell>
          <cell r="D2845">
            <v>5.76</v>
          </cell>
        </row>
        <row r="2846">
          <cell r="A2846">
            <v>39309</v>
          </cell>
          <cell r="B2846" t="str">
            <v xml:space="preserve">LUVA/UNIAO, PLASTICA, PARA CONEXAO COM CRIMPAGEM, DN 20 MM, EM TUBO PEX PARA INST. AGUA QUENTE/FRIA                                                                                                                                                                                                                                                                                                                                                                                                       </v>
          </cell>
          <cell r="C2846" t="str">
            <v xml:space="preserve">UN    </v>
          </cell>
          <cell r="D2846">
            <v>6.57</v>
          </cell>
        </row>
        <row r="2847">
          <cell r="A2847">
            <v>39310</v>
          </cell>
          <cell r="B2847" t="str">
            <v xml:space="preserve">LUVA/UNIAO, PLASTICA, PARA CONEXAO COM CRIMPAGEM, DN 25 MM, EM TUBO PEX PARA INST. AGUA QUENTE/FRIA                                                                                                                                                                                                                                                                                                                                                                                                       </v>
          </cell>
          <cell r="C2847" t="str">
            <v xml:space="preserve">UN    </v>
          </cell>
          <cell r="D2847">
            <v>12.27</v>
          </cell>
        </row>
        <row r="2848">
          <cell r="A2848">
            <v>39311</v>
          </cell>
          <cell r="B2848" t="str">
            <v xml:space="preserve">LUVA/UNIAO, PLASTICA, PARA CONEXAO COM CRIMPAGEM, DN 32 MM, EM TUBO PEX PARA INST. AGUA QUENTE/FRIA                                                                                                                                                                                                                                                                                                                                                                                                       </v>
          </cell>
          <cell r="C2848" t="str">
            <v xml:space="preserve">UN    </v>
          </cell>
          <cell r="D2848">
            <v>17.37</v>
          </cell>
        </row>
        <row r="2849">
          <cell r="A2849">
            <v>37429</v>
          </cell>
          <cell r="B2849" t="str">
            <v xml:space="preserve">LUVA, PEAD PE 100,  DE 400 MM, PARA ELETROFUSAO                                                                                                                                                                                                                                                                                                                                                                                                                                                           </v>
          </cell>
          <cell r="C2849" t="str">
            <v xml:space="preserve">UN    </v>
          </cell>
          <cell r="D2849">
            <v>2665.96</v>
          </cell>
        </row>
        <row r="2850">
          <cell r="A2850">
            <v>37426</v>
          </cell>
          <cell r="B2850" t="str">
            <v xml:space="preserve">LUVA, PEAD PE 100,  DE 63 MM, PARA ELETROFUSAO                                                                                                                                                                                                                                                                                                                                                                                                                                                            </v>
          </cell>
          <cell r="C2850" t="str">
            <v xml:space="preserve">UN    </v>
          </cell>
          <cell r="D2850">
            <v>25.64</v>
          </cell>
        </row>
        <row r="2851">
          <cell r="A2851">
            <v>37427</v>
          </cell>
          <cell r="B2851" t="str">
            <v xml:space="preserve">LUVA, PEAD PE 100, DE 125 MM, PARA ELETROFUSAO                                                                                                                                                                                                                                                                                                                                                                                                                                                            </v>
          </cell>
          <cell r="C2851" t="str">
            <v xml:space="preserve">UN    </v>
          </cell>
          <cell r="D2851">
            <v>61.17</v>
          </cell>
        </row>
        <row r="2852">
          <cell r="A2852">
            <v>37424</v>
          </cell>
          <cell r="B2852" t="str">
            <v xml:space="preserve">LUVA, PEAD PE 100, DE 20 MM, PARA ELETROFUSAO                                                                                                                                                                                                                                                                                                                                                                                                                                                             </v>
          </cell>
          <cell r="C2852" t="str">
            <v xml:space="preserve">UN    </v>
          </cell>
          <cell r="D2852">
            <v>11.78</v>
          </cell>
        </row>
        <row r="2853">
          <cell r="A2853">
            <v>37428</v>
          </cell>
          <cell r="B2853" t="str">
            <v xml:space="preserve">LUVA, PEAD PE 100, DE 200 MM, PARA ELETROFUSAO                                                                                                                                                                                                                                                                                                                                                                                                                                                            </v>
          </cell>
          <cell r="C2853" t="str">
            <v xml:space="preserve">UN    </v>
          </cell>
          <cell r="D2853">
            <v>210.82</v>
          </cell>
        </row>
        <row r="2854">
          <cell r="A2854">
            <v>37425</v>
          </cell>
          <cell r="B2854" t="str">
            <v xml:space="preserve">LUVA, PEAD PE 100, DE 32 MM, PARA ELETROFUSAO                                                                                                                                                                                                                                                                                                                                                                                                                                                             </v>
          </cell>
          <cell r="C2854" t="str">
            <v xml:space="preserve">UN    </v>
          </cell>
          <cell r="D2854">
            <v>12.7</v>
          </cell>
        </row>
        <row r="2855">
          <cell r="A2855">
            <v>11519</v>
          </cell>
          <cell r="B2855" t="str">
            <v xml:space="preserve">MACANETA ALAVANCA RETA OCA, EM ZAMAC COM ACABAMENTO CROMADO, COMPRIMENTO APROX DE 15 CM                                                                                                                                                                                                                                                                                                                                                                                                                   </v>
          </cell>
          <cell r="C2855" t="str">
            <v xml:space="preserve">PAR   </v>
          </cell>
          <cell r="D2855">
            <v>48.64</v>
          </cell>
        </row>
        <row r="2856">
          <cell r="A2856">
            <v>11520</v>
          </cell>
          <cell r="B2856" t="str">
            <v xml:space="preserve">MACANETA ALAVANCA, RETA SIMPLES / OCA, CROMADA, COMPRIMENTO DE 10 A 16 CM, ACABAMENTO PADRAO POPULAR - SOMENTE MACANETAS                                                                                                                                                                                                                                                                                                                                                                                  </v>
          </cell>
          <cell r="C2856" t="str">
            <v xml:space="preserve">PAR   </v>
          </cell>
          <cell r="D2856">
            <v>22.49</v>
          </cell>
        </row>
        <row r="2857">
          <cell r="A2857">
            <v>11518</v>
          </cell>
          <cell r="B2857" t="str">
            <v xml:space="preserve">MACANETA BOLA, EM ZAMAC COM ACABAMENTO CROMADO, DIAMETRO DE APROX 2 1/2"                                                                                                                                                                                                                                                                                                                                                                                                                                  </v>
          </cell>
          <cell r="C2857" t="str">
            <v xml:space="preserve">PAR   </v>
          </cell>
          <cell r="D2857">
            <v>81.77</v>
          </cell>
        </row>
        <row r="2858">
          <cell r="A2858">
            <v>38473</v>
          </cell>
          <cell r="B2858" t="str">
            <v xml:space="preserve">MACARICO DE SOLDA 201 PARA EXTENSAO GLP OU ACETILENO                                                                                                                                                                                                                                                                                                                                                                                                                                                      </v>
          </cell>
          <cell r="C2858" t="str">
            <v xml:space="preserve">UN    </v>
          </cell>
          <cell r="D2858">
            <v>139.56</v>
          </cell>
        </row>
        <row r="2859">
          <cell r="A2859">
            <v>4244</v>
          </cell>
          <cell r="B2859" t="str">
            <v xml:space="preserve">MACARIQUEIRO (HORISTA)                                                                                                                                                                                                                                                                                                                                                                                                                                                                                    </v>
          </cell>
          <cell r="C2859" t="str">
            <v xml:space="preserve">H     </v>
          </cell>
          <cell r="D2859">
            <v>21.85</v>
          </cell>
        </row>
        <row r="2860">
          <cell r="A2860">
            <v>40977</v>
          </cell>
          <cell r="B2860" t="str">
            <v xml:space="preserve">MACARIQUEIRO (MENSALISTA)                                                                                                                                                                                                                                                                                                                                                                                                                                                                                 </v>
          </cell>
          <cell r="C2860" t="str">
            <v xml:space="preserve">MES   </v>
          </cell>
          <cell r="D2860">
            <v>3826.32</v>
          </cell>
        </row>
        <row r="2861">
          <cell r="A2861">
            <v>4115</v>
          </cell>
          <cell r="B2861" t="str">
            <v xml:space="preserve">MADEIRA ROLICA TRATADA, D = 12 A 15 CM, H = 3,00 M, EM EUCALIPTO OU EQUIVALENTE DA REGIAO                                                                                                                                                                                                                                                                                                                                                                                                                 </v>
          </cell>
          <cell r="C2861" t="str">
            <v xml:space="preserve">M     </v>
          </cell>
          <cell r="D2861">
            <v>30.36</v>
          </cell>
        </row>
        <row r="2862">
          <cell r="A2862">
            <v>4119</v>
          </cell>
          <cell r="B2862" t="str">
            <v xml:space="preserve">MADEIRA ROLICA TRATADA, D = 16 A 20 CM, H = 6,00 M, EM EUCALIPTO OU EQUIVALENTE DA REGIAO                                                                                                                                                                                                                                                                                                                                                                                                                 </v>
          </cell>
          <cell r="C2862" t="str">
            <v xml:space="preserve">M     </v>
          </cell>
          <cell r="D2862">
            <v>61.33</v>
          </cell>
        </row>
        <row r="2863">
          <cell r="A2863">
            <v>2794</v>
          </cell>
          <cell r="B2863" t="str">
            <v xml:space="preserve">MADEIRA ROLICA TRATADA, D = 25 A 29 CM, H = 6,50 M, EM EUCALIPTO OU EQUIVALENTE DA REGIAO                                                                                                                                                                                                                                                                                                                                                                                                                 </v>
          </cell>
          <cell r="C2863" t="str">
            <v xml:space="preserve">M     </v>
          </cell>
          <cell r="D2863">
            <v>162.69</v>
          </cell>
        </row>
        <row r="2864">
          <cell r="A2864">
            <v>2788</v>
          </cell>
          <cell r="B2864" t="str">
            <v xml:space="preserve">MADEIRA ROLICA TRATADA, D = 30 A 34 CM, H = 6,50 M, EM EUCALIPTO OU EQUIVALENTE DA REGIAO                                                                                                                                                                                                                                                                                                                                                                                                                 </v>
          </cell>
          <cell r="C2864" t="str">
            <v xml:space="preserve">M     </v>
          </cell>
          <cell r="D2864">
            <v>237.01</v>
          </cell>
        </row>
        <row r="2865">
          <cell r="A2865">
            <v>4006</v>
          </cell>
          <cell r="B2865" t="str">
            <v xml:space="preserve">MADEIRA SERRADA EM PINUS, MISTA OU EQUIVALENTE DA REGIAO - BRUTA                                                                                                                                                                                                                                                                                                                                                                                                                                          </v>
          </cell>
          <cell r="C2865" t="str">
            <v xml:space="preserve">M3    </v>
          </cell>
          <cell r="D2865">
            <v>1532.52</v>
          </cell>
        </row>
        <row r="2866">
          <cell r="A2866">
            <v>36151</v>
          </cell>
          <cell r="B2866" t="str">
            <v xml:space="preserve">MANGOTE DE SEGURANCA EM RASPA DE COURO                                                                                                                                                                                                                                                                                                                                                                                                                                                                    </v>
          </cell>
          <cell r="C2866" t="str">
            <v xml:space="preserve">UN    </v>
          </cell>
          <cell r="D2866">
            <v>34.299999999999997</v>
          </cell>
        </row>
        <row r="2867">
          <cell r="A2867">
            <v>37457</v>
          </cell>
          <cell r="B2867" t="str">
            <v xml:space="preserve">MANGUEIRA CRISTAL PARA NIVEL, LISA, PVC TRANSPARENTE, 3/8" X1,5 MM                                                                                                                                                                                                                                                                                                                                                                                                                                        </v>
          </cell>
          <cell r="C2867" t="str">
            <v xml:space="preserve">M     </v>
          </cell>
          <cell r="D2867">
            <v>5.15</v>
          </cell>
        </row>
        <row r="2868">
          <cell r="A2868">
            <v>37456</v>
          </cell>
          <cell r="B2868" t="str">
            <v xml:space="preserve">MANGUEIRA CRISTAL PARA NIVEL, LISA, PVC TRANSPARENTE, 5/16" X1 MM                                                                                                                                                                                                                                                                                                                                                                                                                                         </v>
          </cell>
          <cell r="C2868" t="str">
            <v xml:space="preserve">M     </v>
          </cell>
          <cell r="D2868">
            <v>2.71</v>
          </cell>
        </row>
        <row r="2869">
          <cell r="A2869">
            <v>37461</v>
          </cell>
          <cell r="B2869" t="str">
            <v xml:space="preserve">MANGUEIRA CRISTAL TRANCADA, PVC COM REFORCO, COM PRESSAO DE TRABALHO (PT) 250 LBS/POL2, DE 3/4" X *2,8* MM                                                                                                                                                                                                                                                                                                                                                                                                </v>
          </cell>
          <cell r="C2869" t="str">
            <v xml:space="preserve">M     </v>
          </cell>
          <cell r="D2869">
            <v>19.11</v>
          </cell>
        </row>
        <row r="2870">
          <cell r="A2870">
            <v>37460</v>
          </cell>
          <cell r="B2870" t="str">
            <v xml:space="preserve">MANGUEIRA CRISTAL TRANCADA, PVC COM REFORCO, PRESSAO DE TRABALHO (PT) 250 LBS/POL2, DE 1" X *3,4* MM                                                                                                                                                                                                                                                                                                                                                                                                      </v>
          </cell>
          <cell r="C2870" t="str">
            <v xml:space="preserve">M     </v>
          </cell>
          <cell r="D2870">
            <v>26.1</v>
          </cell>
        </row>
        <row r="2871">
          <cell r="A2871">
            <v>37458</v>
          </cell>
          <cell r="B2871" t="str">
            <v xml:space="preserve">MANGUEIRA CRISTAL, LISA, PVC TRANSPARENTE, 1/2" X 2 MM                                                                                                                                                                                                                                                                                                                                                                                                                                                    </v>
          </cell>
          <cell r="C2871" t="str">
            <v xml:space="preserve">M     </v>
          </cell>
          <cell r="D2871">
            <v>7.65</v>
          </cell>
        </row>
        <row r="2872">
          <cell r="A2872">
            <v>37454</v>
          </cell>
          <cell r="B2872" t="str">
            <v xml:space="preserve">MANGUEIRA CRISTAL, LISA, PVC TRANSPARENTE, 1/4" X1 MM                                                                                                                                                                                                                                                                                                                                                                                                                                                     </v>
          </cell>
          <cell r="C2872" t="str">
            <v xml:space="preserve">M     </v>
          </cell>
          <cell r="D2872">
            <v>2.0099999999999998</v>
          </cell>
        </row>
        <row r="2873">
          <cell r="A2873">
            <v>37455</v>
          </cell>
          <cell r="B2873" t="str">
            <v xml:space="preserve">MANGUEIRA CRISTAL, LISA, PVC TRANSPARENTE, 1/4" X1,5 MM                                                                                                                                                                                                                                                                                                                                                                                                                                                   </v>
          </cell>
          <cell r="C2873" t="str">
            <v xml:space="preserve">M     </v>
          </cell>
          <cell r="D2873">
            <v>3.38</v>
          </cell>
        </row>
        <row r="2874">
          <cell r="A2874">
            <v>37459</v>
          </cell>
          <cell r="B2874" t="str">
            <v xml:space="preserve">MANGUEIRA CRISTAL, LISA, PVC TRANSPARENTE, 3/4" X 2 MM                                                                                                                                                                                                                                                                                                                                                                                                                                                    </v>
          </cell>
          <cell r="C2874" t="str">
            <v xml:space="preserve">M     </v>
          </cell>
          <cell r="D2874">
            <v>10.74</v>
          </cell>
        </row>
        <row r="2875">
          <cell r="A2875">
            <v>21029</v>
          </cell>
          <cell r="B2875" t="str">
            <v xml:space="preserve">MANGUEIRA DE INCENDIO, TIPO 1, DE 1 1/2", COMPRIMENTO = 15 M, TECIDO EM FIO DE POLIESTER E TUBO INTERNO EM BORRACHA SINTETICA, COM UNIOES ENGATE RAPIDO                                                                                                                                                                                                                                                                                                                                                   </v>
          </cell>
          <cell r="C2875" t="str">
            <v xml:space="preserve">UN    </v>
          </cell>
          <cell r="D2875">
            <v>319</v>
          </cell>
        </row>
        <row r="2876">
          <cell r="A2876">
            <v>21030</v>
          </cell>
          <cell r="B2876" t="str">
            <v xml:space="preserve">MANGUEIRA DE INCENDIO, TIPO 1, DE 1 1/2", COMPRIMENTO = 20 M, TECIDO EM FIO DE POLIESTER E TUBO INTERNO EM BORRACHA SINTETICA, COM UNIOES ENGATE RAPIDO                                                                                                                                                                                                                                                                                                                                                   </v>
          </cell>
          <cell r="C2876" t="str">
            <v xml:space="preserve">UN    </v>
          </cell>
          <cell r="D2876">
            <v>393.22</v>
          </cell>
        </row>
        <row r="2877">
          <cell r="A2877">
            <v>21031</v>
          </cell>
          <cell r="B2877" t="str">
            <v xml:space="preserve">MANGUEIRA DE INCENDIO, TIPO 1, DE 1 1/2", COMPRIMENTO = 25 M, TECIDO EM FIO DE POLIESTER E TUBO INTERNO EM BORRACHA SINTETICA, COM UNIOES ENGATE RAPIDO                                                                                                                                                                                                                                                                                                                                                   </v>
          </cell>
          <cell r="C2877" t="str">
            <v xml:space="preserve">UN    </v>
          </cell>
          <cell r="D2877">
            <v>489.55</v>
          </cell>
        </row>
        <row r="2878">
          <cell r="A2878">
            <v>21032</v>
          </cell>
          <cell r="B2878" t="str">
            <v xml:space="preserve">MANGUEIRA DE INCENDIO, TIPO 1, DE 1 1/2", COMPRIMENTO = 30 M, TECIDO EM FIO DE POLIESTER E TUBO INTERNO EM BORRACHA SINTETICA, COM UNIOES ENGATE RAPIDO                                                                                                                                                                                                                                                                                                                                                   </v>
          </cell>
          <cell r="C2878" t="str">
            <v xml:space="preserve">UN    </v>
          </cell>
          <cell r="D2878">
            <v>522.71</v>
          </cell>
        </row>
        <row r="2879">
          <cell r="A2879">
            <v>37527</v>
          </cell>
          <cell r="B2879" t="str">
            <v xml:space="preserve">MANGUEIRA DE INCENDIO, TIPO 2, DE 1 1/2", COMPRIMENTO = 15 M, TECIDO EM FIO DE POLIESTER E TUBO INTERNO EM BORRACHA SINTETICA, COM UNIOES ENGATE RAPIDO                                                                                                                                                                                                                                                                                                                                                   </v>
          </cell>
          <cell r="C2879" t="str">
            <v xml:space="preserve">UN    </v>
          </cell>
          <cell r="D2879">
            <v>472.18</v>
          </cell>
        </row>
        <row r="2880">
          <cell r="A2880">
            <v>37528</v>
          </cell>
          <cell r="B2880" t="str">
            <v xml:space="preserve">MANGUEIRA DE INCENDIO, TIPO 2, DE 1 1/2", COMPRIMENTO = 20 M, TECIDO EM FIO DE POLIESTER E TUBO INTERNO EM BORRACHA SINTETICA, COM UNIOES                                                                                                                                                                                                                                                                                                                                                                 </v>
          </cell>
          <cell r="C2880" t="str">
            <v xml:space="preserve">UN    </v>
          </cell>
          <cell r="D2880">
            <v>562.98</v>
          </cell>
        </row>
        <row r="2881">
          <cell r="A2881">
            <v>37529</v>
          </cell>
          <cell r="B2881" t="str">
            <v xml:space="preserve">MANGUEIRA DE INCENDIO, TIPO 2, DE 1 1/2", COMPRIMENTO = 25 M, TECIDO EM FIO DE POLIESTER E TUBO INTERNO EM BORRACHA SINTETICA, COM UNIOES                                                                                                                                                                                                                                                                                                                                                                 </v>
          </cell>
          <cell r="C2881" t="str">
            <v xml:space="preserve">UN    </v>
          </cell>
          <cell r="D2881">
            <v>568.51</v>
          </cell>
        </row>
        <row r="2882">
          <cell r="A2882">
            <v>37530</v>
          </cell>
          <cell r="B2882" t="str">
            <v xml:space="preserve">MANGUEIRA DE INCENDIO, TIPO 2, DE 1 1/2", COMPRIMENTO = 30 M, TECIDO EM FIO DE POLIESTER E TUBO INTERNO EM BORRACHA SINTETICA, COM UNIOES                                                                                                                                                                                                                                                                                                                                                                 </v>
          </cell>
          <cell r="C2882" t="str">
            <v xml:space="preserve">UN    </v>
          </cell>
          <cell r="D2882">
            <v>742.22</v>
          </cell>
        </row>
        <row r="2883">
          <cell r="A2883">
            <v>21034</v>
          </cell>
          <cell r="B2883" t="str">
            <v xml:space="preserve">MANGUEIRA DE INCENDIO, TIPO 2, DE 2 1/2", COMPRIMENTO = 15 M, TECIDO EM FIO DE POLIESTER E TUBO INTERNO EM BORRACHA SINTETICA, COM UNIOES ENGATE RAPIDO                                                                                                                                                                                                                                                                                                                                                   </v>
          </cell>
          <cell r="C2883" t="str">
            <v xml:space="preserve">UN    </v>
          </cell>
          <cell r="D2883">
            <v>633.26</v>
          </cell>
        </row>
        <row r="2884">
          <cell r="A2884">
            <v>37531</v>
          </cell>
          <cell r="B2884" t="str">
            <v xml:space="preserve">MANGUEIRA DE INCENDIO, TIPO 2, DE 2 1/2", COMPRIMENTO = 20 M, TECIDO EM FIO DE POLIESTER E TUBO INTERNO EM BORRACHA SINTETICA, COM UNIOES                                                                                                                                                                                                                                                                                                                                                                 </v>
          </cell>
          <cell r="C2884" t="str">
            <v xml:space="preserve">UN    </v>
          </cell>
          <cell r="D2884">
            <v>797.5</v>
          </cell>
        </row>
        <row r="2885">
          <cell r="A2885">
            <v>21036</v>
          </cell>
          <cell r="B2885" t="str">
            <v xml:space="preserve">MANGUEIRA DE INCENDIO, TIPO 2, DE 2 1/2", COMPRIMENTO = 25 M, TECIDO EM FIO DE POLIESTER E TUBO INTERNO EM BORRACHA SINTETICA, COM UNIOES ENGATE RAPIDO                                                                                                                                                                                                                                                                                                                                                   </v>
          </cell>
          <cell r="C2885" t="str">
            <v xml:space="preserve">UN    </v>
          </cell>
          <cell r="D2885">
            <v>969.63</v>
          </cell>
        </row>
        <row r="2886">
          <cell r="A2886">
            <v>21037</v>
          </cell>
          <cell r="B2886" t="str">
            <v xml:space="preserve">MANGUEIRA DE INCENDIO, TIPO 2, DE 2 1/2", COMPRIMENTO = 30 M, TECIDO EM FIO DE POLIESTER E TUBO INTERNO EM BORRACHA SINTETICA, COM UNIOES ENGATE RAPIDO                                                                                                                                                                                                                                                                                                                                                   </v>
          </cell>
          <cell r="C2886" t="str">
            <v xml:space="preserve">UN    </v>
          </cell>
          <cell r="D2886">
            <v>1105.44</v>
          </cell>
        </row>
        <row r="2887">
          <cell r="A2887">
            <v>20185</v>
          </cell>
          <cell r="B2887" t="str">
            <v xml:space="preserve">MANGUEIRA DE PVC FLEXIVEL,TIPO FLAT/ACHATADA, COR LARANJA, D = 1 1/2" (40 MM), PARA CONDUCAO DE AGUA, SERVICOS LEVES E MEDIOS                                                                                                                                                                                                                                                                                                                                                                             </v>
          </cell>
          <cell r="C2887" t="str">
            <v xml:space="preserve">M     </v>
          </cell>
          <cell r="D2887">
            <v>31.07</v>
          </cell>
        </row>
        <row r="2888">
          <cell r="A2888">
            <v>20260</v>
          </cell>
          <cell r="B2888" t="str">
            <v xml:space="preserve">MANGUEIRA PARA GAS - GLP, PVC, TRANCADA, DIAMETRO DE 3/8", COMPRIMENTO DE 1M (NORMATIZADA)                                                                                                                                                                                                                                                                                                                                                                                                                </v>
          </cell>
          <cell r="C2888" t="str">
            <v xml:space="preserve">UN    </v>
          </cell>
          <cell r="D2888">
            <v>24.99</v>
          </cell>
        </row>
        <row r="2889">
          <cell r="A2889">
            <v>37523</v>
          </cell>
          <cell r="B2889" t="str">
            <v xml:space="preserve">MANIPULADOR TELESCOPICO, POTENCIA DE 101 HP, CAPACIDADE DE CARGA DE 3.500 KG, ALTURA MAXIMA DE ELEVACAO DE 12 M                                                                                                                                                                                                                                                                                                                                                                                           </v>
          </cell>
          <cell r="C2889" t="str">
            <v xml:space="preserve">UN    </v>
          </cell>
          <cell r="D2889">
            <v>579269.27</v>
          </cell>
        </row>
        <row r="2890">
          <cell r="A2890">
            <v>37515</v>
          </cell>
          <cell r="B2890" t="str">
            <v xml:space="preserve">MANIPULADOR TELESCOPICO, POTENCIA DE 85 HP, CAPACIDADE DE CARGA DE 3.500 KG, ALTURA MAXIMA DE ELEVACAO DE 12,3 M                                                                                                                                                                                                                                                                                                                                                                                          </v>
          </cell>
          <cell r="C2890" t="str">
            <v xml:space="preserve">UN    </v>
          </cell>
          <cell r="D2890">
            <v>515000</v>
          </cell>
        </row>
        <row r="2891">
          <cell r="A2891">
            <v>12899</v>
          </cell>
          <cell r="B2891" t="str">
            <v xml:space="preserve">MANOMETRO COM CAIXA EM ACO PINTADO, ESCALA *10* KGF/CM2 (*10* BAR), DIAMETRO NOMINAL DE *63* MM, CONEXAO DE 1/4"                                                                                                                                                                                                                                                                                                                                                                                          </v>
          </cell>
          <cell r="C2891" t="str">
            <v xml:space="preserve">UN    </v>
          </cell>
          <cell r="D2891">
            <v>104.89</v>
          </cell>
        </row>
        <row r="2892">
          <cell r="A2892">
            <v>12898</v>
          </cell>
          <cell r="B2892" t="str">
            <v xml:space="preserve">MANOMETRO COM CAIXA EM ACO PINTADO, ESCALA *10* KGF/CM2 (*10* BAR), DIAMETRO NOMINAL DE 100 MM, CONEXAO DE 1/2"                                                                                                                                                                                                                                                                                                                                                                                           </v>
          </cell>
          <cell r="C2892" t="str">
            <v xml:space="preserve">UN    </v>
          </cell>
          <cell r="D2892">
            <v>166.38</v>
          </cell>
        </row>
        <row r="2893">
          <cell r="A2893">
            <v>39699</v>
          </cell>
          <cell r="B2893" t="str">
            <v xml:space="preserve">MANTA / LENCOL DE BORRACHA, SBR, ANTIRRUIDO, E = 5 MM                                                                                                                                                                                                                                                                                                                                                                                                                                                     </v>
          </cell>
          <cell r="C2893" t="str">
            <v xml:space="preserve">M2    </v>
          </cell>
          <cell r="D2893">
            <v>16.45</v>
          </cell>
        </row>
        <row r="2894">
          <cell r="A2894">
            <v>42528</v>
          </cell>
          <cell r="B2894" t="str">
            <v xml:space="preserve">MANTA ALUMINIZADA NAS DUAS FACES, PARA SUBCOBERTURA,  E = *2* MM                                                                                                                                                                                                                                                                                                                                                                                                                                          </v>
          </cell>
          <cell r="C2894" t="str">
            <v xml:space="preserve">M2    </v>
          </cell>
          <cell r="D2894">
            <v>7.44</v>
          </cell>
        </row>
        <row r="2895">
          <cell r="A2895">
            <v>39696</v>
          </cell>
          <cell r="B2895" t="str">
            <v xml:space="preserve">MANTA ALUMINIZADA 1 FACE PARA SUBCOBERTURA, E = *1* MM                                                                                                                                                                                                                                                                                                                                                                                                                                                    </v>
          </cell>
          <cell r="C2895" t="str">
            <v xml:space="preserve">M2    </v>
          </cell>
          <cell r="D2895">
            <v>5.23</v>
          </cell>
        </row>
        <row r="2896">
          <cell r="A2896">
            <v>39700</v>
          </cell>
          <cell r="B2896" t="str">
            <v xml:space="preserve">MANTA ANTIRRUIDO DE POLIESTER (PET) PARA CONTRAPISO E = *8* MM                                                                                                                                                                                                                                                                                                                                                                                                                                            </v>
          </cell>
          <cell r="C2896" t="str">
            <v xml:space="preserve">M2    </v>
          </cell>
          <cell r="D2896">
            <v>28.91</v>
          </cell>
        </row>
        <row r="2897">
          <cell r="A2897">
            <v>11621</v>
          </cell>
          <cell r="B2897" t="str">
            <v xml:space="preserve">MANTA ASFALTICA ELASTOMERICA EM POLIESTER ALUMINIZADA 3 MM, TIPO III, CLASSE B (NBR 9952)                                                                                                                                                                                                                                                                                                                                                                                                                 </v>
          </cell>
          <cell r="C2897" t="str">
            <v xml:space="preserve">M2    </v>
          </cell>
          <cell r="D2897">
            <v>57.52</v>
          </cell>
        </row>
        <row r="2898">
          <cell r="A2898">
            <v>4014</v>
          </cell>
          <cell r="B2898" t="str">
            <v xml:space="preserve">MANTA ASFALTICA ELASTOMERICA EM POLIESTER 3 MM, TIPO III, CLASSE B, ACABAMENTO PP (NBR 9952)                                                                                                                                                                                                                                                                                                                                                                                                              </v>
          </cell>
          <cell r="C2898" t="str">
            <v xml:space="preserve">M2    </v>
          </cell>
          <cell r="D2898">
            <v>59.51</v>
          </cell>
        </row>
        <row r="2899">
          <cell r="A2899">
            <v>4015</v>
          </cell>
          <cell r="B2899" t="str">
            <v xml:space="preserve">MANTA ASFALTICA ELASTOMERICA EM POLIESTER 4 MM, TIPO III, CLASSE B, ACABAMENTO PP (NBR 9952)                                                                                                                                                                                                                                                                                                                                                                                                              </v>
          </cell>
          <cell r="C2899" t="str">
            <v xml:space="preserve">M2    </v>
          </cell>
          <cell r="D2899">
            <v>73.08</v>
          </cell>
        </row>
        <row r="2900">
          <cell r="A2900">
            <v>4017</v>
          </cell>
          <cell r="B2900" t="str">
            <v xml:space="preserve">MANTA ASFALTICA ELASTOMERICA EM POLIESTER 5 MM, TIPO III, CLASSE B, ACABAMENTO PP (NBR 9952)                                                                                                                                                                                                                                                                                                                                                                                                              </v>
          </cell>
          <cell r="C2900" t="str">
            <v xml:space="preserve">M2    </v>
          </cell>
          <cell r="D2900">
            <v>106.34</v>
          </cell>
        </row>
        <row r="2901">
          <cell r="A2901">
            <v>4016</v>
          </cell>
          <cell r="B2901" t="str">
            <v xml:space="preserve">MANTA ASFALTICA ELASTOMERICA TIPO GLASS 3 MM, TIPO II, CLASSE C, ACABAMENTO PP (NBR 9952)                                                                                                                                                                                                                                                                                                                                                                                                                 </v>
          </cell>
          <cell r="C2901" t="str">
            <v xml:space="preserve">M2    </v>
          </cell>
          <cell r="D2901">
            <v>42</v>
          </cell>
        </row>
        <row r="2902">
          <cell r="A2902">
            <v>38544</v>
          </cell>
          <cell r="B2902" t="str">
            <v xml:space="preserve">MANTA DE POLIETILENO EXPANDIDO (PEBD) ANTICHAMAS, E = 8 MM                                                                                                                                                                                                                                                                                                                                                                                                                                                </v>
          </cell>
          <cell r="C2902" t="str">
            <v xml:space="preserve">M2    </v>
          </cell>
          <cell r="D2902">
            <v>10.77</v>
          </cell>
        </row>
        <row r="2903">
          <cell r="A2903">
            <v>38545</v>
          </cell>
          <cell r="B2903" t="str">
            <v xml:space="preserve">MANTA DE POLIETILENO EXPANDIDO (PEBD), E = 5 MM                                                                                                                                                                                                                                                                                                                                                                                                                                                           </v>
          </cell>
          <cell r="C2903" t="str">
            <v xml:space="preserve">M2    </v>
          </cell>
          <cell r="D2903">
            <v>6.92</v>
          </cell>
        </row>
        <row r="2904">
          <cell r="A2904">
            <v>42527</v>
          </cell>
          <cell r="B2904" t="str">
            <v xml:space="preserve">MANTA DE POLIETILENO EXPANDIDO, COM 1 FACE METALIZADA PARA SUBCOBERTURA,  E = *5* MM                                                                                                                                                                                                                                                                                                                                                                                                                      </v>
          </cell>
          <cell r="C2904" t="str">
            <v xml:space="preserve">M2    </v>
          </cell>
          <cell r="D2904">
            <v>19.649999999999999</v>
          </cell>
        </row>
        <row r="2905">
          <cell r="A2905">
            <v>39323</v>
          </cell>
          <cell r="B2905" t="str">
            <v xml:space="preserve">MANTA GEOTEXTIL TECIDO DE LAMINETES DE POLIPROPILENO, RESISTENCIA A TRACAO = *25* KN/M                                                                                                                                                                                                                                                                                                                                                                                                                    </v>
          </cell>
          <cell r="C2905" t="str">
            <v xml:space="preserve">M2    </v>
          </cell>
          <cell r="D2905">
            <v>26.42</v>
          </cell>
        </row>
        <row r="2906">
          <cell r="A2906">
            <v>626</v>
          </cell>
          <cell r="B2906" t="str">
            <v xml:space="preserve">MANTA LIQUIDA DE BASE ASFALTICA MODIFICADA COM A ADICAO DE ELASTOMEROS DILUIDOS EM SOLVENTE ORGANICO, APLICACAO A FRIO (MEMBRANA IMPERMEABILIZANTE ASFASTICA)                                                                                                                                                                                                                                                                                                                                             </v>
          </cell>
          <cell r="C2906" t="str">
            <v xml:space="preserve">KG    </v>
          </cell>
          <cell r="D2906">
            <v>17.45</v>
          </cell>
        </row>
        <row r="2907">
          <cell r="A2907">
            <v>44504</v>
          </cell>
          <cell r="B2907" t="str">
            <v xml:space="preserve">MANTA TERMOPLASTICA, PEAD, GEOMEMBRANA LISA, E = 0,50 MM  ( NBR 15352)                                                                                                                                                                                                                                                                                                                                                                                                                                    </v>
          </cell>
          <cell r="C2907" t="str">
            <v xml:space="preserve">M2    </v>
          </cell>
          <cell r="D2907">
            <v>13.45</v>
          </cell>
        </row>
        <row r="2908">
          <cell r="A2908">
            <v>44505</v>
          </cell>
          <cell r="B2908" t="str">
            <v xml:space="preserve">MANTA TERMOPLASTICA, PEAD, GEOMEMBRANA LISA, E = 0,75 MM (NBR 15352)                                                                                                                                                                                                                                                                                                                                                                                                                                      </v>
          </cell>
          <cell r="C2908" t="str">
            <v xml:space="preserve">M2    </v>
          </cell>
          <cell r="D2908">
            <v>20.3</v>
          </cell>
        </row>
        <row r="2909">
          <cell r="A2909">
            <v>44506</v>
          </cell>
          <cell r="B2909" t="str">
            <v xml:space="preserve">MANTA TERMOPLASTICA, PEAD, GEOMEMBRANA LISA, E = 0,80 MM (NBR 15352)                                                                                                                                                                                                                                                                                                                                                                                                                                      </v>
          </cell>
          <cell r="C2909" t="str">
            <v xml:space="preserve">M2    </v>
          </cell>
          <cell r="D2909">
            <v>21.55</v>
          </cell>
        </row>
        <row r="2910">
          <cell r="A2910">
            <v>44507</v>
          </cell>
          <cell r="B2910" t="str">
            <v xml:space="preserve">MANTA TERMOPLASTICA, PEAD, GEOMEMBRANA LISA, E = 1,00 MM (NBR 15352)                                                                                                                                                                                                                                                                                                                                                                                                                                      </v>
          </cell>
          <cell r="C2910" t="str">
            <v xml:space="preserve">M2    </v>
          </cell>
          <cell r="D2910">
            <v>26.94</v>
          </cell>
        </row>
        <row r="2911">
          <cell r="A2911">
            <v>44508</v>
          </cell>
          <cell r="B2911" t="str">
            <v xml:space="preserve">MANTA TERMOPLASTICA, PEAD, GEOMEMBRANA LISA, E = 1,50 MM (NBR 15352)                                                                                                                                                                                                                                                                                                                                                                                                                                      </v>
          </cell>
          <cell r="C2911" t="str">
            <v xml:space="preserve">M2    </v>
          </cell>
          <cell r="D2911">
            <v>40.39</v>
          </cell>
        </row>
        <row r="2912">
          <cell r="A2912">
            <v>44509</v>
          </cell>
          <cell r="B2912" t="str">
            <v xml:space="preserve">MANTA TERMOPLASTICA, PEAD, GEOMEMBRANA LISA, E = 2,00 MM (NBR 15352)                                                                                                                                                                                                                                                                                                                                                                                                                                      </v>
          </cell>
          <cell r="C2912" t="str">
            <v xml:space="preserve">M2    </v>
          </cell>
          <cell r="D2912">
            <v>54.11</v>
          </cell>
        </row>
        <row r="2913">
          <cell r="A2913">
            <v>44510</v>
          </cell>
          <cell r="B2913" t="str">
            <v xml:space="preserve">MANTA TERMOPLASTICA, PEAD, GEOMEMBRANA LISA, E = 2,50 MM (NBR 15352)                                                                                                                                                                                                                                                                                                                                                                                                                                      </v>
          </cell>
          <cell r="C2913" t="str">
            <v xml:space="preserve">M2    </v>
          </cell>
          <cell r="D2913">
            <v>67.19</v>
          </cell>
        </row>
        <row r="2914">
          <cell r="A2914">
            <v>44512</v>
          </cell>
          <cell r="B2914" t="str">
            <v xml:space="preserve">MANTA TERMOPLASTICA, PEAD, GEOMEMBRANA TEXTURIZADA EM AMBAS AS FACES, E = 0,50 MM ( NBR 15352)                                                                                                                                                                                                                                                                                                                                                                                                            </v>
          </cell>
          <cell r="C2914" t="str">
            <v xml:space="preserve">M2    </v>
          </cell>
          <cell r="D2914">
            <v>14.99</v>
          </cell>
        </row>
        <row r="2915">
          <cell r="A2915">
            <v>44513</v>
          </cell>
          <cell r="B2915" t="str">
            <v xml:space="preserve">MANTA TERMOPLASTICA, PEAD, GEOMEMBRANA TEXTURIZADA EM AMBAS AS FACES, E = 0,75 MM ( NBR 15352)                                                                                                                                                                                                                                                                                                                                                                                                            </v>
          </cell>
          <cell r="C2915" t="str">
            <v xml:space="preserve">M2    </v>
          </cell>
          <cell r="D2915">
            <v>21.17</v>
          </cell>
        </row>
        <row r="2916">
          <cell r="A2916">
            <v>44514</v>
          </cell>
          <cell r="B2916" t="str">
            <v xml:space="preserve">MANTA TERMOPLASTICA, PEAD, GEOMEMBRANA TEXTURIZADA EM AMBAS AS FACES, E = 0,80 MM ( NBR 15352)                                                                                                                                                                                                                                                                                                                                                                                                            </v>
          </cell>
          <cell r="C2916" t="str">
            <v xml:space="preserve">M2    </v>
          </cell>
          <cell r="D2916">
            <v>23.99</v>
          </cell>
        </row>
        <row r="2917">
          <cell r="A2917">
            <v>44515</v>
          </cell>
          <cell r="B2917" t="str">
            <v xml:space="preserve">MANTA TERMOPLASTICA, PEAD, GEOMEMBRANA TEXTURIZADA EM AMBAS AS FACES, E = 1,00 MM ( NBR 15352)                                                                                                                                                                                                                                                                                                                                                                                                            </v>
          </cell>
          <cell r="C2917" t="str">
            <v xml:space="preserve">M2    </v>
          </cell>
          <cell r="D2917">
            <v>29.47</v>
          </cell>
        </row>
        <row r="2918">
          <cell r="A2918">
            <v>44511</v>
          </cell>
          <cell r="B2918" t="str">
            <v xml:space="preserve">MANTA TERMOPLASTICA, PEAD, GEOMEMBRANA TEXTURIZADA EM AMBAS AS FACES, E = 1,50 MM ( NBR 15352)                                                                                                                                                                                                                                                                                                                                                                                                            </v>
          </cell>
          <cell r="C2918" t="str">
            <v xml:space="preserve">M2    </v>
          </cell>
          <cell r="D2918">
            <v>43.62</v>
          </cell>
        </row>
        <row r="2919">
          <cell r="A2919">
            <v>44516</v>
          </cell>
          <cell r="B2919" t="str">
            <v xml:space="preserve">MANTA TERMOPLASTICA, PEAD, GEOMEMBRANA TEXTURIZADA EM AMBAS AS FACES, E = 2,00 MM ( NBR 15352)                                                                                                                                                                                                                                                                                                                                                                                                            </v>
          </cell>
          <cell r="C2919" t="str">
            <v xml:space="preserve">M2    </v>
          </cell>
          <cell r="D2919">
            <v>58.95</v>
          </cell>
        </row>
        <row r="2920">
          <cell r="A2920">
            <v>44517</v>
          </cell>
          <cell r="B2920" t="str">
            <v xml:space="preserve">MANTA TERMOPLASTICA, PEAD, GEOMEMBRANA TEXTURIZADA EM AMBAS AS FACES, E = 2,50 MM ( NBR 15352)                                                                                                                                                                                                                                                                                                                                                                                                            </v>
          </cell>
          <cell r="C2920" t="str">
            <v xml:space="preserve">M2    </v>
          </cell>
          <cell r="D2920">
            <v>73.52</v>
          </cell>
        </row>
        <row r="2921">
          <cell r="A2921">
            <v>11479</v>
          </cell>
          <cell r="B2921" t="str">
            <v xml:space="preserve">MAQUINA DE 40 MM PARA FECHADURA DE EMBUTIR EXTERNA, EM ACO INOX                                                                                                                                                                                                                                                                                                                                                                                                                                           </v>
          </cell>
          <cell r="C2921" t="str">
            <v xml:space="preserve">UN    </v>
          </cell>
          <cell r="D2921">
            <v>34.15</v>
          </cell>
        </row>
        <row r="2922">
          <cell r="A2922">
            <v>11481</v>
          </cell>
          <cell r="B2922" t="str">
            <v xml:space="preserve">MAQUINA DE 40 MM PARA FECHADURA, PARA PORTA DE BANHEIRO, EM ACO INOX                                                                                                                                                                                                                                                                                                                                                                                                                                      </v>
          </cell>
          <cell r="C2922" t="str">
            <v xml:space="preserve">UN    </v>
          </cell>
          <cell r="D2922">
            <v>30.9</v>
          </cell>
        </row>
        <row r="2923">
          <cell r="A2923">
            <v>43609</v>
          </cell>
          <cell r="B2923" t="str">
            <v xml:space="preserve">MAQUINA DE 40 MM PARA FECHADURA, PARA PORTA INTERNA, EM ACO INOX                                                                                                                                                                                                                                                                                                                                                                                                                                          </v>
          </cell>
          <cell r="C2923" t="str">
            <v xml:space="preserve">UN    </v>
          </cell>
          <cell r="D2923">
            <v>30.9</v>
          </cell>
        </row>
        <row r="2924">
          <cell r="A2924">
            <v>11478</v>
          </cell>
          <cell r="B2924" t="str">
            <v xml:space="preserve">MAQUINA DE 55 MM PARA FECHADURA DE EMBUTIR EXTERNA, EM ACO INOX                                                                                                                                                                                                                                                                                                                                                                                                                                           </v>
          </cell>
          <cell r="C2924" t="str">
            <v xml:space="preserve">UN    </v>
          </cell>
          <cell r="D2924">
            <v>58.6</v>
          </cell>
        </row>
        <row r="2925">
          <cell r="A2925">
            <v>43608</v>
          </cell>
          <cell r="B2925" t="str">
            <v xml:space="preserve">MAQUINA DE 55 MM PARA FECHADURA, PARA PORTA DE BANHEIRO, EM ACO INOX                                                                                                                                                                                                                                                                                                                                                                                                                                      </v>
          </cell>
          <cell r="C2925" t="str">
            <v xml:space="preserve">UN    </v>
          </cell>
          <cell r="D2925">
            <v>44.72</v>
          </cell>
        </row>
        <row r="2926">
          <cell r="A2926">
            <v>11476</v>
          </cell>
          <cell r="B2926" t="str">
            <v xml:space="preserve">MAQUINA DE 55 MM PARA FECHADURA, PARA PORTA INTERNA, EM ACO INOX                                                                                                                                                                                                                                                                                                                                                                                                                                          </v>
          </cell>
          <cell r="C2926" t="str">
            <v xml:space="preserve">UN    </v>
          </cell>
          <cell r="D2926">
            <v>44.72</v>
          </cell>
        </row>
        <row r="2927">
          <cell r="A2927">
            <v>40637</v>
          </cell>
          <cell r="B2927" t="str">
            <v xml:space="preserve">MAQUINA DEMARCADORA DE FAIXA DE TRAFEGO A FRIO, AUTOPROPELIDA, MOTOR DIESEL 38 HP                                                                                                                                                                                                                                                                                                                                                                                                                         </v>
          </cell>
          <cell r="C2927" t="str">
            <v xml:space="preserve">UN    </v>
          </cell>
          <cell r="D2927">
            <v>793072.01</v>
          </cell>
        </row>
        <row r="2928">
          <cell r="A2928">
            <v>13836</v>
          </cell>
          <cell r="B2928" t="str">
            <v xml:space="preserve">MAQUINA EXTRUSORA DE CONCRETO PARA GUIAS E SARJETAS, COM MOTOR A DIESEL DE 14 CV                                                                                                                                                                                                                                                                                                                                                                                                                          </v>
          </cell>
          <cell r="C2928" t="str">
            <v xml:space="preserve">UN    </v>
          </cell>
          <cell r="D2928">
            <v>67315.72</v>
          </cell>
        </row>
        <row r="2929">
          <cell r="A2929">
            <v>14534</v>
          </cell>
          <cell r="B2929" t="str">
            <v xml:space="preserve">MAQUINA MANUAL TIPO PRENSA PARA PRODUCAO DE BLOCOS E PAVIMENTOS DE CONCRETO, COM MOTOR ELETRICO TRIFASICO PARA VIBRACAO, POTENCIA TOTAL INSTALADA DE 1,5 KW                                                                                                                                                                                                                                                                                                                                               </v>
          </cell>
          <cell r="C2929" t="str">
            <v xml:space="preserve">UN    </v>
          </cell>
          <cell r="D2929">
            <v>28180.14</v>
          </cell>
        </row>
        <row r="2930">
          <cell r="A2930">
            <v>14619</v>
          </cell>
          <cell r="B2930" t="str">
            <v xml:space="preserve">MAQUINA PARA CORTE COM DISCO ABRASIVO DE DIAMETRO DE 18'' (450 MM), COM MOTOR ELETRICO TRIFASICO DE 10 CV                                                                                                                                                                                                                                                                                                                                                                                                 </v>
          </cell>
          <cell r="C2930" t="str">
            <v xml:space="preserve">UN    </v>
          </cell>
          <cell r="D2930">
            <v>15505.11</v>
          </cell>
        </row>
        <row r="2931">
          <cell r="A2931">
            <v>14535</v>
          </cell>
          <cell r="B2931" t="str">
            <v xml:space="preserve">MAQUINA TIPO PRENSA HIDRAULICA, PARA FABRICACAO DE TUBOS DE CONCRETO PARA AGUAS PLUVIAIS, DN 200 A DN 600 MM X 1000 MM DE COMPRIMENTO, COM MOTOR PRINCIPAL DE 20 CV                                                                                                                                                                                                                                                                                                                                       </v>
          </cell>
          <cell r="C2931" t="str">
            <v xml:space="preserve">UN    </v>
          </cell>
          <cell r="D2931">
            <v>279690.59000000003</v>
          </cell>
        </row>
        <row r="2932">
          <cell r="A2932">
            <v>39813</v>
          </cell>
          <cell r="B2932" t="str">
            <v xml:space="preserve">MAQUINA TIPO VASO/TANQUE/JATO DE PRESSAO PORTATIL P/ JATEAMENTO, CONTROLE AUTOMATICO E REMOTO, CAMARA DE 1 SAIDA, 280 L, DIAM. *670* MM, BICO JATO CURTO VENTURI 5/16", MANGUEIRA 1" DE 10 M, COMPLETA (VALVULAS POP UP E DOSADORA, FUNDO CONICO ETC)                                                                                                                                                                                                                                                     </v>
          </cell>
          <cell r="C2932" t="str">
            <v xml:space="preserve">UN    </v>
          </cell>
          <cell r="D2932">
            <v>38352.75</v>
          </cell>
        </row>
        <row r="2933">
          <cell r="A2933">
            <v>40403</v>
          </cell>
          <cell r="B2933" t="str">
            <v xml:space="preserve">MAQUINA TRANSFORMADORA MONOFASICA PARA SOLDA ELETRICA, TENSAO DE 220 V, FREQUENCIA DE 60 HZ, FAIXA DE CORRENTE ENTRE 80 A (+/- 10 A) E 250 A, POTENCIA ENTRE 14,00 KVA E 15,0 KVA, CICLO DE TRABALHO ENTRE 10% E 20% A 250 A                                                                                                                                                                                                                                                                              </v>
          </cell>
          <cell r="C2933" t="str">
            <v xml:space="preserve">UN    </v>
          </cell>
          <cell r="D2933">
            <v>544.12</v>
          </cell>
        </row>
        <row r="2934">
          <cell r="A2934">
            <v>12868</v>
          </cell>
          <cell r="B2934" t="str">
            <v xml:space="preserve">MARCENEIRO (HORISTA)                                                                                                                                                                                                                                                                                                                                                                                                                                                                                      </v>
          </cell>
          <cell r="C2934" t="str">
            <v xml:space="preserve">H     </v>
          </cell>
          <cell r="D2934">
            <v>20.27</v>
          </cell>
        </row>
        <row r="2935">
          <cell r="A2935">
            <v>40916</v>
          </cell>
          <cell r="B2935" t="str">
            <v xml:space="preserve">MARCENEIRO (MENSALISTA)                                                                                                                                                                                                                                                                                                                                                                                                                                                                                   </v>
          </cell>
          <cell r="C2935" t="str">
            <v xml:space="preserve">MES   </v>
          </cell>
          <cell r="D2935">
            <v>3549.44</v>
          </cell>
        </row>
        <row r="2936">
          <cell r="A2936">
            <v>4755</v>
          </cell>
          <cell r="B2936" t="str">
            <v xml:space="preserve">MARMORISTA / GRANITEIRO (HORISTA)                                                                                                                                                                                                                                                                                                                                                                                                                                                                         </v>
          </cell>
          <cell r="C2936" t="str">
            <v xml:space="preserve">H     </v>
          </cell>
          <cell r="D2936">
            <v>25.13</v>
          </cell>
        </row>
        <row r="2937">
          <cell r="A2937">
            <v>41067</v>
          </cell>
          <cell r="B2937" t="str">
            <v xml:space="preserve">MARMORISTA / GRANITEIRO (MENSALISTA)                                                                                                                                                                                                                                                                                                                                                                                                                                                                      </v>
          </cell>
          <cell r="C2937" t="str">
            <v xml:space="preserve">MES   </v>
          </cell>
          <cell r="D2937">
            <v>4397.66</v>
          </cell>
        </row>
        <row r="2938">
          <cell r="A2938">
            <v>38463</v>
          </cell>
          <cell r="B2938" t="str">
            <v xml:space="preserve">MARTELO DE SOLDADOR/PICADOR DE SOLDA                                                                                                                                                                                                                                                                                                                                                                                                                                                                      </v>
          </cell>
          <cell r="C2938" t="str">
            <v xml:space="preserve">UN    </v>
          </cell>
          <cell r="D2938">
            <v>33.9</v>
          </cell>
        </row>
        <row r="2939">
          <cell r="A2939">
            <v>40703</v>
          </cell>
          <cell r="B2939" t="str">
            <v xml:space="preserve">MARTELO DEMOLIDOR ELETRICO, COM POTENCIA DE 2.000 W, FREQUENCIA DE 1.000 IMPACTOS POR MINUTO, FORÇA DE IMPACTO ENTRE 60 E 65 J, PESO DE 30 KG                                                                                                                                                                                                                                                                                                                                                             </v>
          </cell>
          <cell r="C2939" t="str">
            <v xml:space="preserve">UN    </v>
          </cell>
          <cell r="D2939">
            <v>10172.35</v>
          </cell>
        </row>
        <row r="2940">
          <cell r="A2940">
            <v>14531</v>
          </cell>
          <cell r="B2940" t="str">
            <v xml:space="preserve">MARTELO DEMOLIDOR PNEUMATICO MANUAL, COM REDUCAO DE VIBRACAO, PESO DE 21 KG                                                                                                                                                                                                                                                                                                                                                                                                                               </v>
          </cell>
          <cell r="C2940" t="str">
            <v xml:space="preserve">UN    </v>
          </cell>
          <cell r="D2940">
            <v>18965.09</v>
          </cell>
        </row>
        <row r="2941">
          <cell r="A2941">
            <v>36533</v>
          </cell>
          <cell r="B2941" t="str">
            <v xml:space="preserve">MARTELO DEMOLIDOR PNEUMATICO MANUAL, COM REDUCAO DE VIBRACAO, PESO DE 31,5 KG                                                                                                                                                                                                                                                                                                                                                                                                                             </v>
          </cell>
          <cell r="C2941" t="str">
            <v xml:space="preserve">UN    </v>
          </cell>
          <cell r="D2941">
            <v>21823.97</v>
          </cell>
        </row>
        <row r="2942">
          <cell r="A2942">
            <v>11616</v>
          </cell>
          <cell r="B2942" t="str">
            <v xml:space="preserve">MARTELO DEMOLIDOR PNEUMATICO MANUAL, PADRAO, PESO DE 32 KG                                                                                                                                                                                                                                                                                                                                                                                                                                                </v>
          </cell>
          <cell r="C2942" t="str">
            <v xml:space="preserve">UN    </v>
          </cell>
          <cell r="D2942">
            <v>20612.419999999998</v>
          </cell>
        </row>
        <row r="2943">
          <cell r="A2943">
            <v>41898</v>
          </cell>
          <cell r="B2943" t="str">
            <v xml:space="preserve">MARTELO DEMOLIDOR PNEUMATICO MANUAL, PESO  DE 28 KG, COM SILENCIADOR                                                                                                                                                                                                                                                                                                                                                                                                                                      </v>
          </cell>
          <cell r="C2943" t="str">
            <v xml:space="preserve">UN    </v>
          </cell>
          <cell r="D2943">
            <v>23191.78</v>
          </cell>
        </row>
        <row r="2944">
          <cell r="A2944">
            <v>13447</v>
          </cell>
          <cell r="B2944" t="str">
            <v xml:space="preserve">MARTELO PERFURADOR PNEUMATICO MANUAL, DE SUPERFICIE, COM AVANCO DE COLUNA, PESO DE 22 KG                                                                                                                                                                                                                                                                                                                                                                                                                  </v>
          </cell>
          <cell r="C2944" t="str">
            <v xml:space="preserve">UN    </v>
          </cell>
          <cell r="D2944">
            <v>42674.46</v>
          </cell>
        </row>
        <row r="2945">
          <cell r="A2945">
            <v>14529</v>
          </cell>
          <cell r="B2945" t="str">
            <v xml:space="preserve">MARTELO PERFURADOR PNEUMATICO MANUAL, HASTE 25 X 75 MM, 21 KG                                                                                                                                                                                                                                                                                                                                                                                                                                             </v>
          </cell>
          <cell r="C2945" t="str">
            <v xml:space="preserve">UN    </v>
          </cell>
          <cell r="D2945">
            <v>23866.74</v>
          </cell>
        </row>
        <row r="2946">
          <cell r="A2946">
            <v>10747</v>
          </cell>
          <cell r="B2946" t="str">
            <v xml:space="preserve">MARTELO PERFURADOR PNEUMATICO MANUAL, PESO DE 25 KG, COM SILENCIADOR                                                                                                                                                                                                                                                                                                                                                                                                                                      </v>
          </cell>
          <cell r="C2946" t="str">
            <v xml:space="preserve">UN    </v>
          </cell>
          <cell r="D2946">
            <v>23416.92</v>
          </cell>
        </row>
        <row r="2947">
          <cell r="A2947">
            <v>36141</v>
          </cell>
          <cell r="B2947" t="str">
            <v xml:space="preserve">MASCARA DE SEGURANCA PARA SOLDA COM ESCUDO DE CELERON E CARNEIRA DE PLASTICO COM REGULAGEM                                                                                                                                                                                                                                                                                                                                                                                                                </v>
          </cell>
          <cell r="C2947" t="str">
            <v xml:space="preserve">UN    </v>
          </cell>
          <cell r="D2947">
            <v>46.3</v>
          </cell>
        </row>
        <row r="2948">
          <cell r="A2948">
            <v>43651</v>
          </cell>
          <cell r="B2948" t="str">
            <v xml:space="preserve">MASSA ACRILICA PARA SUPERFICIES INTERNAS E EXTERNAS                                                                                                                                                                                                                                                                                                                                                                                                                                                       </v>
          </cell>
          <cell r="C2948" t="str">
            <v xml:space="preserve">KG    </v>
          </cell>
          <cell r="D2948">
            <v>7.81</v>
          </cell>
        </row>
        <row r="2949">
          <cell r="A2949">
            <v>43626</v>
          </cell>
          <cell r="B2949" t="str">
            <v xml:space="preserve">MASSA CORRIDA PARA SUPERFICIES DE AMBIENTES INTERNOS                                                                                                                                                                                                                                                                                                                                                                                                                                                      </v>
          </cell>
          <cell r="C2949" t="str">
            <v xml:space="preserve">KG    </v>
          </cell>
          <cell r="D2949">
            <v>4.34</v>
          </cell>
        </row>
        <row r="2950">
          <cell r="A2950">
            <v>39434</v>
          </cell>
          <cell r="B2950" t="str">
            <v xml:space="preserve">MASSA DE REJUNTE EM PO PARA DRYWALL, A BASE DE GESSO, SECAGEM RAPIDA, PARA TRATAMENTO DE JUNTAS DE CHAPA DE GESSO (NECESSITA ADICAO DE AGUA)                                                                                                                                                                                                                                                                                                                                                              </v>
          </cell>
          <cell r="C2950" t="str">
            <v xml:space="preserve">KG    </v>
          </cell>
          <cell r="D2950">
            <v>3.47</v>
          </cell>
        </row>
        <row r="2951">
          <cell r="A2951">
            <v>39433</v>
          </cell>
          <cell r="B2951" t="str">
            <v xml:space="preserve">MASSA DE REJUNTE PRONTA PARA TRATAMENTO DE JUNTAS DE CHAPA DE GESSO PARA DRYWALL, SEM ADICAO DE AGUA                                                                                                                                                                                                                                                                                                                                                                                                      </v>
          </cell>
          <cell r="C2951" t="str">
            <v xml:space="preserve">KG    </v>
          </cell>
          <cell r="D2951">
            <v>2.76</v>
          </cell>
        </row>
        <row r="2952">
          <cell r="A2952">
            <v>4049</v>
          </cell>
          <cell r="B2952" t="str">
            <v xml:space="preserve">MASSA EPOXI BICOMPONENTE (MASSA + CATALIZADOR)                                                                                                                                                                                                                                                                                                                                                                                                                                                            </v>
          </cell>
          <cell r="C2952" t="str">
            <v xml:space="preserve">L     </v>
          </cell>
          <cell r="D2952">
            <v>87.11</v>
          </cell>
        </row>
        <row r="2953">
          <cell r="A2953">
            <v>38120</v>
          </cell>
          <cell r="B2953" t="str">
            <v xml:space="preserve">MASSA EPOXI BICOMPONENTE PARA REPAROS                                                                                                                                                                                                                                                                                                                                                                                                                                                                     </v>
          </cell>
          <cell r="C2953" t="str">
            <v xml:space="preserve">KG    </v>
          </cell>
          <cell r="D2953">
            <v>124.18</v>
          </cell>
        </row>
        <row r="2954">
          <cell r="A2954">
            <v>43652</v>
          </cell>
          <cell r="B2954" t="str">
            <v xml:space="preserve">MASSA PARA MADEIRA - INTERIOR E EXTERIOR                                                                                                                                                                                                                                                                                                                                                                                                                                                                  </v>
          </cell>
          <cell r="C2954" t="str">
            <v xml:space="preserve">KG    </v>
          </cell>
          <cell r="D2954">
            <v>17.489999999999998</v>
          </cell>
        </row>
        <row r="2955">
          <cell r="A2955">
            <v>10498</v>
          </cell>
          <cell r="B2955" t="str">
            <v xml:space="preserve">MASSA PARA VIDRO                                                                                                                                                                                                                                                                                                                                                                                                                                                                                          </v>
          </cell>
          <cell r="C2955" t="str">
            <v xml:space="preserve">KG    </v>
          </cell>
          <cell r="D2955">
            <v>8.18</v>
          </cell>
        </row>
        <row r="2956">
          <cell r="A2956">
            <v>4823</v>
          </cell>
          <cell r="B2956" t="str">
            <v xml:space="preserve">MASSA PLASTICA PARA MARMORE/GRANITO                                                                                                                                                                                                                                                                                                                                                                                                                                                                       </v>
          </cell>
          <cell r="C2956" t="str">
            <v xml:space="preserve">KG    </v>
          </cell>
          <cell r="D2956">
            <v>35.119999999999997</v>
          </cell>
        </row>
        <row r="2957">
          <cell r="A2957">
            <v>38877</v>
          </cell>
          <cell r="B2957" t="str">
            <v xml:space="preserve">MASSA PREMIUM PARA TEXTURA LISA DE BASE ACRILICA, USO INTERNO E EXTERNO                                                                                                                                                                                                                                                                                                                                                                                                                                   </v>
          </cell>
          <cell r="C2957" t="str">
            <v xml:space="preserve">KG    </v>
          </cell>
          <cell r="D2957">
            <v>6.52</v>
          </cell>
        </row>
        <row r="2958">
          <cell r="A2958">
            <v>34546</v>
          </cell>
          <cell r="B2958" t="str">
            <v xml:space="preserve">MASSA PREMIUM PARA TEXTURA RUSTICA DE BASE ACRILICA, COR BRANCA, USO INTERNO E EXTERNO                                                                                                                                                                                                                                                                                                                                                                                                                    </v>
          </cell>
          <cell r="C2958" t="str">
            <v xml:space="preserve">KG    </v>
          </cell>
          <cell r="D2958">
            <v>6.71</v>
          </cell>
        </row>
        <row r="2959">
          <cell r="A2959">
            <v>41387</v>
          </cell>
          <cell r="B2959" t="str">
            <v xml:space="preserve">MASTRO SIMPLES GALVANIZADO DIAMETRO NOMINAL 1 1/2"                                                                                                                                                                                                                                                                                                                                                                                                                                                        </v>
          </cell>
          <cell r="C2959" t="str">
            <v xml:space="preserve">M     </v>
          </cell>
          <cell r="D2959">
            <v>52.6</v>
          </cell>
        </row>
        <row r="2960">
          <cell r="A2960">
            <v>41388</v>
          </cell>
          <cell r="B2960" t="str">
            <v xml:space="preserve">MASTRO SIMPLES GALVANIZADO DIAMETRO NOMINAL 2"                                                                                                                                                                                                                                                                                                                                                                                                                                                            </v>
          </cell>
          <cell r="C2960" t="str">
            <v xml:space="preserve">M     </v>
          </cell>
          <cell r="D2960">
            <v>63.11</v>
          </cell>
        </row>
        <row r="2961">
          <cell r="A2961">
            <v>41380</v>
          </cell>
          <cell r="B2961" t="str">
            <v xml:space="preserve">MASTRO TELESCOPICO DE 4 METROS (3 M X DN= 2" + 1 M X DN= 1 1/2")                                                                                                                                                                                                                                                                                                                                                                                                                                          </v>
          </cell>
          <cell r="C2961" t="str">
            <v xml:space="preserve">UN    </v>
          </cell>
          <cell r="D2961">
            <v>419.92</v>
          </cell>
        </row>
        <row r="2962">
          <cell r="A2962">
            <v>41381</v>
          </cell>
          <cell r="B2962" t="str">
            <v xml:space="preserve">MASTRO TELESCOPICO GALVANIZADO 5 METROS (3 M X DN= 2" + 2 M X DN= 1 1/2")                                                                                                                                                                                                                                                                                                                                                                                                                                 </v>
          </cell>
          <cell r="C2962" t="str">
            <v xml:space="preserve">UN    </v>
          </cell>
          <cell r="D2962">
            <v>439.92</v>
          </cell>
        </row>
        <row r="2963">
          <cell r="A2963">
            <v>41382</v>
          </cell>
          <cell r="B2963" t="str">
            <v xml:space="preserve">MASTRO TELESCOPICO GALVANIZADO 6 METROS (3 M X DN= 2" + 3 M X DN= 1Â½")                                                                                                                                                                                                                                                                                                                                                                                                                                   </v>
          </cell>
          <cell r="C2963" t="str">
            <v xml:space="preserve">UN    </v>
          </cell>
          <cell r="D2963">
            <v>425.82</v>
          </cell>
        </row>
        <row r="2964">
          <cell r="A2964">
            <v>41383</v>
          </cell>
          <cell r="B2964" t="str">
            <v xml:space="preserve">MASTRO TELESCOPICO GALVANIZADO 7 METROS (6 M X DN= 2" + 1 M X DN= 1 1/2")                                                                                                                                                                                                                                                                                                                                                                                                                                 </v>
          </cell>
          <cell r="C2964" t="str">
            <v xml:space="preserve">UN    </v>
          </cell>
          <cell r="D2964">
            <v>577.96</v>
          </cell>
        </row>
        <row r="2965">
          <cell r="A2965">
            <v>41385</v>
          </cell>
          <cell r="B2965" t="str">
            <v xml:space="preserve">MASTRO TELESCOPICO GALVANIZADO 9 METROS (6 M X DN= 2" + 3 M X DN= 1 1/2")                                                                                                                                                                                                                                                                                                                                                                                                                                 </v>
          </cell>
          <cell r="C2965" t="str">
            <v xml:space="preserve">UN    </v>
          </cell>
          <cell r="D2965">
            <v>719.2</v>
          </cell>
        </row>
        <row r="2966">
          <cell r="A2966">
            <v>11079</v>
          </cell>
          <cell r="B2966" t="str">
            <v xml:space="preserve">MATERIAL FILTRANTE (PEDREGULHO) 0,6 A 25,46 MM (POSTO PEDREIRA/FORNECEDOR, SEM FRETE)                                                                                                                                                                                                                                                                                                                                                                                                                     </v>
          </cell>
          <cell r="C2966" t="str">
            <v xml:space="preserve">M3    </v>
          </cell>
          <cell r="D2966">
            <v>1367.47</v>
          </cell>
        </row>
        <row r="2967">
          <cell r="A2967">
            <v>11082</v>
          </cell>
          <cell r="B2967" t="str">
            <v xml:space="preserve">MATERIAL FILTRANTE (PEDREGULHO) 38 A 25,4 MM (POSTO PEDREIRA/FORNECEDOR, SEM FRETE)                                                                                                                                                                                                                                                                                                                                                                                                                       </v>
          </cell>
          <cell r="C2967" t="str">
            <v xml:space="preserve">M3    </v>
          </cell>
          <cell r="D2967">
            <v>1367.47</v>
          </cell>
        </row>
        <row r="2968">
          <cell r="A2968">
            <v>4058</v>
          </cell>
          <cell r="B2968" t="str">
            <v xml:space="preserve">MECANICO DE EQUIPAMENTOS PESADOS (HORISTA)                                                                                                                                                                                                                                                                                                                                                                                                                                                                </v>
          </cell>
          <cell r="C2968" t="str">
            <v xml:space="preserve">H     </v>
          </cell>
          <cell r="D2968">
            <v>26.25</v>
          </cell>
        </row>
        <row r="2969">
          <cell r="A2969">
            <v>40974</v>
          </cell>
          <cell r="B2969" t="str">
            <v xml:space="preserve">MECANICO DE EQUIPAMENTOS PESADOS (MENSALISTA)                                                                                                                                                                                                                                                                                                                                                                                                                                                             </v>
          </cell>
          <cell r="C2969" t="str">
            <v xml:space="preserve">MES   </v>
          </cell>
          <cell r="D2969">
            <v>4595.2700000000004</v>
          </cell>
        </row>
        <row r="2970">
          <cell r="A2970">
            <v>34794</v>
          </cell>
          <cell r="B2970" t="str">
            <v xml:space="preserve">MECANICO DE REFRIGERACAO (HORISTA)                                                                                                                                                                                                                                                                                                                                                                                                                                                                        </v>
          </cell>
          <cell r="C2970" t="str">
            <v xml:space="preserve">H     </v>
          </cell>
          <cell r="D2970">
            <v>24.57</v>
          </cell>
        </row>
        <row r="2971">
          <cell r="A2971">
            <v>40925</v>
          </cell>
          <cell r="B2971" t="str">
            <v xml:space="preserve">MECANICO DE REFRIGERACAO (MENSALISTA)                                                                                                                                                                                                                                                                                                                                                                                                                                                                     </v>
          </cell>
          <cell r="C2971" t="str">
            <v xml:space="preserve">MES   </v>
          </cell>
          <cell r="D2971">
            <v>4299.12</v>
          </cell>
        </row>
        <row r="2972">
          <cell r="A2972">
            <v>13741</v>
          </cell>
          <cell r="B2972" t="str">
            <v xml:space="preserve">MEDIDOR DE NIVEL ESTATICO E DINAMICO PARA POCO, COMPRIMENTO DE 200 M                                                                                                                                                                                                                                                                                                                                                                                                                                      </v>
          </cell>
          <cell r="C2972" t="str">
            <v xml:space="preserve">UN    </v>
          </cell>
          <cell r="D2972">
            <v>2502.1999999999998</v>
          </cell>
        </row>
        <row r="2973">
          <cell r="A2973">
            <v>3288</v>
          </cell>
          <cell r="B2973" t="str">
            <v xml:space="preserve">MEIA CANA DE MADEIRA CEDRINHO OU EQUIVALENTE DA REGIAO, ACABAMENTO PARA FORRO PAULISTA, *2,5 X 2,5* CM                                                                                                                                                                                                                                                                                                                                                                                                    </v>
          </cell>
          <cell r="C2973" t="str">
            <v xml:space="preserve">M     </v>
          </cell>
          <cell r="D2973">
            <v>7.5</v>
          </cell>
        </row>
        <row r="2974">
          <cell r="A2974">
            <v>13587</v>
          </cell>
          <cell r="B2974" t="str">
            <v xml:space="preserve">MEIA CANA DE MADEIRA PINUS OU EQUIVALENTE DA REGIAO, ACABAMENTO PARA FORRO PAULISTA, *2,5 X 2,5* CM                                                                                                                                                                                                                                                                                                                                                                                                       </v>
          </cell>
          <cell r="C2974" t="str">
            <v xml:space="preserve">M     </v>
          </cell>
          <cell r="D2974">
            <v>4.53</v>
          </cell>
        </row>
        <row r="2975">
          <cell r="A2975">
            <v>38598</v>
          </cell>
          <cell r="B2975" t="str">
            <v xml:space="preserve">MEIA CANALETA DE CONCRETO ESTRUTURAL 14 X 19 X 19 CM, FBK 14 MPA (NBR 6136)                                                                                                                                                                                                                                                                                                                                                                                                                               </v>
          </cell>
          <cell r="C2975" t="str">
            <v xml:space="preserve">UN    </v>
          </cell>
          <cell r="D2975">
            <v>2.78</v>
          </cell>
        </row>
        <row r="2976">
          <cell r="A2976">
            <v>38595</v>
          </cell>
          <cell r="B2976" t="str">
            <v xml:space="preserve">MEIA CANALETA DE CONCRETO ESTRUTURAL 14 X 19 X 19 CM, FBK 4,5 MPA (NBR 6136)                                                                                                                                                                                                                                                                                                                                                                                                                              </v>
          </cell>
          <cell r="C2976" t="str">
            <v xml:space="preserve">UN    </v>
          </cell>
          <cell r="D2976">
            <v>2.35</v>
          </cell>
        </row>
        <row r="2977">
          <cell r="A2977">
            <v>38592</v>
          </cell>
          <cell r="B2977" t="str">
            <v xml:space="preserve">MEIO BLOCO DE CONCRETO ESTRUTURAL 14 X 19 X 14 CM, FBK 14 MPA (NBR 6136)                                                                                                                                                                                                                                                                                                                                                                                                                                  </v>
          </cell>
          <cell r="C2977" t="str">
            <v xml:space="preserve">UN    </v>
          </cell>
          <cell r="D2977">
            <v>2.38</v>
          </cell>
        </row>
        <row r="2978">
          <cell r="A2978">
            <v>38588</v>
          </cell>
          <cell r="B2978" t="str">
            <v xml:space="preserve">MEIO BLOCO DE CONCRETO ESTRUTURAL 14 X 19 X 14 CM, FBK 4,5 MPA (NBR 6136)                                                                                                                                                                                                                                                                                                                                                                                                                                 </v>
          </cell>
          <cell r="C2978" t="str">
            <v xml:space="preserve">UN    </v>
          </cell>
          <cell r="D2978">
            <v>1.9</v>
          </cell>
        </row>
        <row r="2979">
          <cell r="A2979">
            <v>38593</v>
          </cell>
          <cell r="B2979" t="str">
            <v xml:space="preserve">MEIO BLOCO DE CONCRETO ESTRUTURAL 14 X 19 X 19 CM, FBK 14 MPA (NBR 6136)                                                                                                                                                                                                                                                                                                                                                                                                                                  </v>
          </cell>
          <cell r="C2979" t="str">
            <v xml:space="preserve">UN    </v>
          </cell>
          <cell r="D2979">
            <v>2.63</v>
          </cell>
        </row>
        <row r="2980">
          <cell r="A2980">
            <v>38589</v>
          </cell>
          <cell r="B2980" t="str">
            <v xml:space="preserve">MEIO BLOCO DE CONCRETO ESTRUTURAL 14 X 19 X 19 CM, FBK 4,5 MPA (NBR 6136)                                                                                                                                                                                                                                                                                                                                                                                                                                 </v>
          </cell>
          <cell r="C2980" t="str">
            <v xml:space="preserve">UN    </v>
          </cell>
          <cell r="D2980">
            <v>1.99</v>
          </cell>
        </row>
        <row r="2981">
          <cell r="A2981">
            <v>38594</v>
          </cell>
          <cell r="B2981" t="str">
            <v xml:space="preserve">MEIO BLOCO DE CONCRETO ESTRUTURAL 14 X 19 X 34 CM, FBK 14 MPA (NBR 6136)                                                                                                                                                                                                                                                                                                                                                                                                                                  </v>
          </cell>
          <cell r="C2981" t="str">
            <v xml:space="preserve">UN    </v>
          </cell>
          <cell r="D2981">
            <v>4.1500000000000004</v>
          </cell>
        </row>
        <row r="2982">
          <cell r="A2982">
            <v>34773</v>
          </cell>
          <cell r="B2982" t="str">
            <v xml:space="preserve">MEIO BLOCO DE VEDACAO DE CONCRETO APARENTE 14 X 19 X 19 CM  (CLASSE C - NBR 6136)                                                                                                                                                                                                                                                                                                                                                                                                                         </v>
          </cell>
          <cell r="C2982" t="str">
            <v xml:space="preserve">UN    </v>
          </cell>
          <cell r="D2982">
            <v>1.96</v>
          </cell>
        </row>
        <row r="2983">
          <cell r="A2983">
            <v>34769</v>
          </cell>
          <cell r="B2983" t="str">
            <v xml:space="preserve">MEIO BLOCO DE VEDACAO DE CONCRETO APARENTE 19 X 19 X 19 CM (CLASSE C - NBR 6136)                                                                                                                                                                                                                                                                                                                                                                                                                          </v>
          </cell>
          <cell r="C2983" t="str">
            <v xml:space="preserve">UN    </v>
          </cell>
          <cell r="D2983">
            <v>2.4300000000000002</v>
          </cell>
        </row>
        <row r="2984">
          <cell r="A2984">
            <v>34763</v>
          </cell>
          <cell r="B2984" t="str">
            <v xml:space="preserve">MEIO BLOCO DE VEDACAO DE CONCRETO APARENTE 9  X 19 X 19 CM (CLASSE C - NBR 6136)                                                                                                                                                                                                                                                                                                                                                                                                                          </v>
          </cell>
          <cell r="C2984" t="str">
            <v xml:space="preserve">UN    </v>
          </cell>
          <cell r="D2984">
            <v>1.5</v>
          </cell>
        </row>
        <row r="2985">
          <cell r="A2985">
            <v>34774</v>
          </cell>
          <cell r="B2985" t="str">
            <v xml:space="preserve">MEIO BLOCO DE VEDACAO DE CONCRETO 14 X 19 X 19 CM (CLASSE C - NBR 6136)                                                                                                                                                                                                                                                                                                                                                                                                                                   </v>
          </cell>
          <cell r="C2985" t="str">
            <v xml:space="preserve">UN    </v>
          </cell>
          <cell r="D2985">
            <v>1.86</v>
          </cell>
        </row>
        <row r="2986">
          <cell r="A2986">
            <v>34771</v>
          </cell>
          <cell r="B2986" t="str">
            <v xml:space="preserve">MEIO BLOCO DE VEDACAO DE CONCRETO 19 X 19 X 19 CM (CLASSE C - NBR 6136)                                                                                                                                                                                                                                                                                                                                                                                                                                   </v>
          </cell>
          <cell r="C2986" t="str">
            <v xml:space="preserve">UN    </v>
          </cell>
          <cell r="D2986">
            <v>2.2400000000000002</v>
          </cell>
        </row>
        <row r="2987">
          <cell r="A2987">
            <v>34764</v>
          </cell>
          <cell r="B2987" t="str">
            <v xml:space="preserve">MEIO BLOCO DE VEDACAO DE CONCRETO 9 X 19 X 19 CM (CLASSE C - NBR 6136)                                                                                                                                                                                                                                                                                                                                                                                                                                    </v>
          </cell>
          <cell r="C2987" t="str">
            <v xml:space="preserve">UN    </v>
          </cell>
          <cell r="D2987">
            <v>1.47</v>
          </cell>
        </row>
        <row r="2988">
          <cell r="A2988">
            <v>34788</v>
          </cell>
          <cell r="B2988" t="str">
            <v xml:space="preserve">MEIO BLOCO ESTRUTURAL CERAMICO 14 X 19 X 14 CM, 6,0 MPA (NBR 15270)                                                                                                                                                                                                                                                                                                                                                                                                                                       </v>
          </cell>
          <cell r="C2988" t="str">
            <v xml:space="preserve">UN    </v>
          </cell>
          <cell r="D2988">
            <v>1.48</v>
          </cell>
        </row>
        <row r="2989">
          <cell r="A2989">
            <v>34781</v>
          </cell>
          <cell r="B2989" t="str">
            <v xml:space="preserve">MEIO BLOCO ESTRUTURAL CERAMICO 14 X 19 X 19 CM, 6,0 MPA (NBR 15270)                                                                                                                                                                                                                                                                                                                                                                                                                                       </v>
          </cell>
          <cell r="C2989" t="str">
            <v xml:space="preserve">UN    </v>
          </cell>
          <cell r="D2989">
            <v>1.68</v>
          </cell>
        </row>
        <row r="2990">
          <cell r="A2990">
            <v>41682</v>
          </cell>
          <cell r="B2990" t="str">
            <v xml:space="preserve">MEIO-FIO OU GUIA DE CONCRETO PRE MOLDADO, COMP 1 M, *30 X 10/12* CM (H X L1/L2)                                                                                                                                                                                                                                                                                                                                                                                                                           </v>
          </cell>
          <cell r="C2990" t="str">
            <v xml:space="preserve">UN    </v>
          </cell>
          <cell r="D2990">
            <v>33.42</v>
          </cell>
        </row>
        <row r="2991">
          <cell r="A2991">
            <v>41683</v>
          </cell>
          <cell r="B2991" t="str">
            <v xml:space="preserve">MEIO-FIO OU GUIA DE CONCRETO PRE MOLDADO, COMP 80 CM, *30 X 10/10* (H X L1/L2)                                                                                                                                                                                                                                                                                                                                                                                                                            </v>
          </cell>
          <cell r="C2991" t="str">
            <v xml:space="preserve">UN    </v>
          </cell>
          <cell r="D2991">
            <v>24.59</v>
          </cell>
        </row>
        <row r="2992">
          <cell r="A2992">
            <v>41680</v>
          </cell>
          <cell r="B2992" t="str">
            <v xml:space="preserve">MEIO-FIO OU GUIA DE CONCRETO PRE-MOLDADO, COMP *39* CM, *19 X 6,5/6,5* CM (H X L1/L2)                                                                                                                                                                                                                                                                                                                                                                                                                     </v>
          </cell>
          <cell r="C2992" t="str">
            <v xml:space="preserve">UN    </v>
          </cell>
          <cell r="D2992">
            <v>13.24</v>
          </cell>
        </row>
        <row r="2993">
          <cell r="A2993">
            <v>41679</v>
          </cell>
          <cell r="B2993" t="str">
            <v xml:space="preserve">MEIO-FIO OU GUIA DE CONCRETO PRE-MOLDADO, COMP 1 M, *20 X 12/15* CM (H X L1/L2)                                                                                                                                                                                                                                                                                                                                                                                                                           </v>
          </cell>
          <cell r="C2993" t="str">
            <v xml:space="preserve">UN    </v>
          </cell>
          <cell r="D2993">
            <v>30.26</v>
          </cell>
        </row>
        <row r="2994">
          <cell r="A2994">
            <v>41681</v>
          </cell>
          <cell r="B2994" t="str">
            <v xml:space="preserve">MEIO-FIO OU GUIA DE CONCRETO PRE-MOLDADO, COMP 80 CM, *25 X 08/08* CM (H X L1/L2)                                                                                                                                                                                                                                                                                                                                                                                                                         </v>
          </cell>
          <cell r="C2994" t="str">
            <v xml:space="preserve">UN    </v>
          </cell>
          <cell r="D2994">
            <v>20.71</v>
          </cell>
        </row>
        <row r="2995">
          <cell r="A2995">
            <v>43386</v>
          </cell>
          <cell r="B2995" t="str">
            <v xml:space="preserve">MEIO-FIO OU GUIA DE CONCRETO PRE-MOLDADO, TIPO CHAPEU PARA BOCA DE LOBO,  DIMENSOES *1,20* X 0,15 X 0,30 M                                                                                                                                                                                                                                                                                                                                                                                                </v>
          </cell>
          <cell r="C2995" t="str">
            <v xml:space="preserve">UN    </v>
          </cell>
          <cell r="D2995">
            <v>47.28</v>
          </cell>
        </row>
        <row r="2996">
          <cell r="A2996">
            <v>4059</v>
          </cell>
          <cell r="B2996" t="str">
            <v xml:space="preserve">MEIO-FIO OU GUIA DE CONCRETO, PRE-MOLDADO, COMP 1 M, *30 X 12/15* CM (H X L1/L2)                                                                                                                                                                                                                                                                                                                                                                                                                          </v>
          </cell>
          <cell r="C2996" t="str">
            <v xml:space="preserve">M     </v>
          </cell>
          <cell r="D2996">
            <v>33.42</v>
          </cell>
        </row>
        <row r="2997">
          <cell r="A2997">
            <v>4062</v>
          </cell>
          <cell r="B2997" t="str">
            <v xml:space="preserve">MEIO-FIO OU GUIA DE CONCRETO, PRE-MOLDADO, COMP 1 M, *30 X 15* CM (H X L)                                                                                                                                                                                                                                                                                                                                                                                                                                 </v>
          </cell>
          <cell r="C2997" t="str">
            <v xml:space="preserve">UN    </v>
          </cell>
          <cell r="D2997">
            <v>33.42</v>
          </cell>
        </row>
        <row r="2998">
          <cell r="A2998">
            <v>4061</v>
          </cell>
          <cell r="B2998" t="str">
            <v xml:space="preserve">MEIO-FIO OU GUIA DE CONCRETO, PRE-MOLDADO, COMP 80 CM, *45 X 12/18* CM (H X L1/L2)                                                                                                                                                                                                                                                                                                                                                                                                                        </v>
          </cell>
          <cell r="C2998" t="str">
            <v xml:space="preserve">UN    </v>
          </cell>
          <cell r="D2998">
            <v>41.61</v>
          </cell>
        </row>
        <row r="2999">
          <cell r="A2999">
            <v>41315</v>
          </cell>
          <cell r="B2999" t="str">
            <v xml:space="preserve">MEMBRANA IMPERMEABILIZANTE A BASE DE POLIUREIA, BICOMPONENTE, APLICACAO A FRIO                                                                                                                                                                                                                                                                                                                                                                                                                            </v>
          </cell>
          <cell r="C2999" t="str">
            <v xml:space="preserve">KG    </v>
          </cell>
          <cell r="D2999">
            <v>95.95</v>
          </cell>
        </row>
        <row r="3000">
          <cell r="A3000">
            <v>43148</v>
          </cell>
          <cell r="B3000" t="str">
            <v xml:space="preserve">MEMBRANA IMPERMEABILIZANTE A BASE DE POLIURETANO                                                                                                                                                                                                                                                                                                                                                                                                                                                          </v>
          </cell>
          <cell r="C3000" t="str">
            <v xml:space="preserve">KG    </v>
          </cell>
          <cell r="D3000">
            <v>65.13</v>
          </cell>
        </row>
        <row r="3001">
          <cell r="A3001">
            <v>43147</v>
          </cell>
          <cell r="B3001" t="str">
            <v xml:space="preserve">MEMBRANA IMPERMEABILIZANTE ACRILICA MONOCOMPONENTE                                                                                                                                                                                                                                                                                                                                                                                                                                                        </v>
          </cell>
          <cell r="C3001" t="str">
            <v xml:space="preserve">KG    </v>
          </cell>
          <cell r="D3001">
            <v>25.22</v>
          </cell>
        </row>
        <row r="3002">
          <cell r="A3002">
            <v>10608</v>
          </cell>
          <cell r="B3002" t="str">
            <v xml:space="preserve">MESA VIBRATORIA COM DIMENSOES DE 2,0 X 1,0 M, COM MOTOR ELETRICO DE 2 POLOS E POTENCIA DE 3 CV                                                                                                                                                                                                                                                                                                                                                                                                            </v>
          </cell>
          <cell r="C3002" t="str">
            <v xml:space="preserve">UN    </v>
          </cell>
          <cell r="D3002">
            <v>9629.7999999999993</v>
          </cell>
        </row>
        <row r="3003">
          <cell r="A3003">
            <v>4069</v>
          </cell>
          <cell r="B3003" t="str">
            <v xml:space="preserve">MESTRE DE OBRAS (HORISTA)                                                                                                                                                                                                                                                                                                                                                                                                                                                                                 </v>
          </cell>
          <cell r="C3003" t="str">
            <v xml:space="preserve">H     </v>
          </cell>
          <cell r="D3003">
            <v>53.51</v>
          </cell>
        </row>
        <row r="3004">
          <cell r="A3004">
            <v>40819</v>
          </cell>
          <cell r="B3004" t="str">
            <v xml:space="preserve">MESTRE DE OBRAS (MENSALISTA)                                                                                                                                                                                                                                                                                                                                                                                                                                                                              </v>
          </cell>
          <cell r="C3004" t="str">
            <v xml:space="preserve">MES   </v>
          </cell>
          <cell r="D3004">
            <v>9361.9699999999993</v>
          </cell>
        </row>
        <row r="3005">
          <cell r="A3005">
            <v>34361</v>
          </cell>
          <cell r="B3005" t="str">
            <v xml:space="preserve">METACAULIM DE ALTA REATIVIDADE/CAULIM CALCINADO                                                                                                                                                                                                                                                                                                                                                                                                                                                           </v>
          </cell>
          <cell r="C3005" t="str">
            <v xml:space="preserve">KG    </v>
          </cell>
          <cell r="D3005">
            <v>18.36</v>
          </cell>
        </row>
        <row r="3006">
          <cell r="A3006">
            <v>36512</v>
          </cell>
          <cell r="B3006" t="str">
            <v xml:space="preserve">MICRO-TRATOR CORTADOR DE GRAMA COM LARGURA DO CORTE DE 107 CM, COM  2 LAMINAS E DESCARTE LATERAL                                                                                                                                                                                                                                                                                                                                                                                                          </v>
          </cell>
          <cell r="C3006" t="str">
            <v xml:space="preserve">UN    </v>
          </cell>
          <cell r="D3006">
            <v>20023.98</v>
          </cell>
        </row>
        <row r="3007">
          <cell r="A3007">
            <v>44478</v>
          </cell>
          <cell r="B3007" t="str">
            <v xml:space="preserve">MICROESFERAS DE VIDRO PARA SINALIZACAO HORIZONTAL VIARIA, TIPO I-B (PREMIX) - NBR  16184                                                                                                                                                                                                                                                                                                                                                                                                                  </v>
          </cell>
          <cell r="C3007" t="str">
            <v xml:space="preserve">KG    </v>
          </cell>
          <cell r="D3007">
            <v>10.7</v>
          </cell>
        </row>
        <row r="3008">
          <cell r="A3008">
            <v>44477</v>
          </cell>
          <cell r="B3008" t="str">
            <v xml:space="preserve">MICROESFERAS DE VIDRO PARA SINALIZACAO HORIZONTAL VIARIA, TIPO II-A (DROP-ON) - NBR  16184                                                                                                                                                                                                                                                                                                                                                                                                                </v>
          </cell>
          <cell r="C3008" t="str">
            <v xml:space="preserve">KG    </v>
          </cell>
          <cell r="D3008">
            <v>10.7</v>
          </cell>
        </row>
        <row r="3009">
          <cell r="A3009">
            <v>11697</v>
          </cell>
          <cell r="B3009" t="str">
            <v xml:space="preserve">MICTORIO COLETIVO ACO INOX (AISI 304), E = 0,8 MM, DE *100 X 40 X 30* CM (C X A X P)                                                                                                                                                                                                                                                                                                                                                                                                                      </v>
          </cell>
          <cell r="C3009" t="str">
            <v xml:space="preserve">UN    </v>
          </cell>
          <cell r="D3009">
            <v>766.23</v>
          </cell>
        </row>
        <row r="3010">
          <cell r="A3010">
            <v>11698</v>
          </cell>
          <cell r="B3010" t="str">
            <v xml:space="preserve">MICTORIO COLETIVO ACO INOX (AISI 304), E = 0,8 MM, DE *100 X 50 X 35* CM (C X A X P)                                                                                                                                                                                                                                                                                                                                                                                                                      </v>
          </cell>
          <cell r="C3010" t="str">
            <v xml:space="preserve">UN    </v>
          </cell>
          <cell r="D3010">
            <v>914.07</v>
          </cell>
        </row>
        <row r="3011">
          <cell r="A3011">
            <v>11699</v>
          </cell>
          <cell r="B3011" t="str">
            <v xml:space="preserve">MICTORIO INDIVIDUAL ACO INOX (AISI 304), E = 0,8 MM, DE *50  X 45  X 35* (C X A X P)                                                                                                                                                                                                                                                                                                                                                                                                                      </v>
          </cell>
          <cell r="C3011" t="str">
            <v xml:space="preserve">UN    </v>
          </cell>
          <cell r="D3011">
            <v>1010.25</v>
          </cell>
        </row>
        <row r="3012">
          <cell r="A3012">
            <v>10432</v>
          </cell>
          <cell r="B3012" t="str">
            <v xml:space="preserve">MICTORIO INDIVIDUAL, SIFONADO, DE LOUCA BRANCA, SEM COMPLEMENTOS                                                                                                                                                                                                                                                                                                                                                                                                                                          </v>
          </cell>
          <cell r="C3012" t="str">
            <v xml:space="preserve">UN    </v>
          </cell>
          <cell r="D3012">
            <v>426.56</v>
          </cell>
        </row>
        <row r="3013">
          <cell r="A3013">
            <v>44020</v>
          </cell>
          <cell r="B3013" t="str">
            <v xml:space="preserve">MICTORIO INDIVIDUAL, SIFONADO, VALVULA EMBUTIDA, DE LOUCA BRANCA, SEM COMPLEMENTOS - PADRAO ALTO                                                                                                                                                                                                                                                                                                                                                                                                          </v>
          </cell>
          <cell r="C3013" t="str">
            <v xml:space="preserve">UN    </v>
          </cell>
          <cell r="D3013">
            <v>1052.3800000000001</v>
          </cell>
        </row>
        <row r="3014">
          <cell r="A3014">
            <v>41420</v>
          </cell>
          <cell r="B3014" t="str">
            <v xml:space="preserve">MINICAPTOR, EM ACO GALVANIZADO A FOGO, FIXACAO COM ROSCA SOBERBA OU MECANICA, H=600 MM X DN=10 MM                                                                                                                                                                                                                                                                                                                                                                                                         </v>
          </cell>
          <cell r="C3014" t="str">
            <v xml:space="preserve">UN    </v>
          </cell>
          <cell r="D3014">
            <v>10.71</v>
          </cell>
        </row>
        <row r="3015">
          <cell r="A3015">
            <v>41422</v>
          </cell>
          <cell r="B3015" t="str">
            <v xml:space="preserve">MINICAPTOR, EM ACO GALVANIZADO A FOGO, FIXACAO HORIZONTAL COM BANDEIRA A 20 CM, H=600 MM E X DN=10 MM                                                                                                                                                                                                                                                                                                                                                                                                     </v>
          </cell>
          <cell r="C3015" t="str">
            <v xml:space="preserve">UN    </v>
          </cell>
          <cell r="D3015">
            <v>14.62</v>
          </cell>
        </row>
        <row r="3016">
          <cell r="A3016">
            <v>41425</v>
          </cell>
          <cell r="B3016" t="str">
            <v xml:space="preserve">MINICAPTOR, EM ACO GALVANIZADO A FOGO, FIXACAO HORIZONTAL DE 1 FUROS, SEM BANDEIRA, H=300 MM X DN=10 MM                                                                                                                                                                                                                                                                                                                                                                                                   </v>
          </cell>
          <cell r="C3016" t="str">
            <v xml:space="preserve">UN    </v>
          </cell>
          <cell r="D3016">
            <v>7.48</v>
          </cell>
        </row>
        <row r="3017">
          <cell r="A3017">
            <v>41426</v>
          </cell>
          <cell r="B3017" t="str">
            <v xml:space="preserve">MINICAPTOR, EM ACO GALVANIZADO A FOGO, FIXACAO HORIZONTAL DE 2 FUROS, SEM BANDEIRA, H=600 MM X DN=10 MM                                                                                                                                                                                                                                                                                                                                                                                                   </v>
          </cell>
          <cell r="C3017" t="str">
            <v xml:space="preserve">UN    </v>
          </cell>
          <cell r="D3017">
            <v>13.49</v>
          </cell>
        </row>
        <row r="3018">
          <cell r="A3018">
            <v>41419</v>
          </cell>
          <cell r="B3018" t="str">
            <v xml:space="preserve">MINICAPTOR, EM ACO GALVANIZADO A FOGO,Â  FIXACAO COM ROSCA SOBERBA OU MECANICA, H=300 MM X DN=10 MM                                                                                                                                                                                                                                                                                                                                                                                                       </v>
          </cell>
          <cell r="C3018" t="str">
            <v xml:space="preserve">UN    </v>
          </cell>
          <cell r="D3018">
            <v>7.87</v>
          </cell>
        </row>
        <row r="3019">
          <cell r="A3019">
            <v>41421</v>
          </cell>
          <cell r="B3019" t="str">
            <v xml:space="preserve">MINICAPTOR, EM ACO GALVANIZADO A FOGO,Â  FIXACAO HORIZONTAL COM BANDEIRA A 20 CM, H=300 MM E X DN=10 MM                                                                                                                                                                                                                                                                                                                                                                                                   </v>
          </cell>
          <cell r="C3019" t="str">
            <v xml:space="preserve">UN    </v>
          </cell>
          <cell r="D3019">
            <v>10.68</v>
          </cell>
        </row>
        <row r="3020">
          <cell r="A3020">
            <v>41414</v>
          </cell>
          <cell r="B3020" t="str">
            <v xml:space="preserve">MINICAPTORES DE INSERCAO, EM ACO GALVANIZADO A FOGO, H=300 MM X DN=10 MM                                                                                                                                                                                                                                                                                                                                                                                                                                  </v>
          </cell>
          <cell r="C3020" t="str">
            <v xml:space="preserve">UN    </v>
          </cell>
          <cell r="D3020">
            <v>24.76</v>
          </cell>
        </row>
        <row r="3021">
          <cell r="A3021">
            <v>41415</v>
          </cell>
          <cell r="B3021" t="str">
            <v xml:space="preserve">MINICAPTORES DE INSERCAO, EM ACO GALVANIZADO A FOGO, H=600,MM X DN=10,MM                                                                                                                                                                                                                                                                                                                                                                                                                                  </v>
          </cell>
          <cell r="C3021" t="str">
            <v xml:space="preserve">UN    </v>
          </cell>
          <cell r="D3021">
            <v>28.83</v>
          </cell>
        </row>
        <row r="3022">
          <cell r="A3022">
            <v>37514</v>
          </cell>
          <cell r="B3022" t="str">
            <v xml:space="preserve">MINICARREGADEIRA SOBRE RODAS, POTENCIA LIQUIDA DE *47* HP, CAPACIDADE NOMINAL DE OPERACAO DE *646* KG                                                                                                                                                                                                                                                                                                                                                                                                     </v>
          </cell>
          <cell r="C3022" t="str">
            <v xml:space="preserve">UN    </v>
          </cell>
          <cell r="D3022">
            <v>320000</v>
          </cell>
        </row>
        <row r="3023">
          <cell r="A3023">
            <v>37519</v>
          </cell>
          <cell r="B3023" t="str">
            <v xml:space="preserve">MINICARREGADEIRA SOBRE RODAS, POTENCIA LIQUIDA DE *72* HP, CAPACIDADE NOMINAL DE OPERACAO DE *1200* KG                                                                                                                                                                                                                                                                                                                                                                                                    </v>
          </cell>
          <cell r="C3023" t="str">
            <v xml:space="preserve">UN    </v>
          </cell>
          <cell r="D3023">
            <v>493853.88</v>
          </cell>
        </row>
        <row r="3024">
          <cell r="A3024">
            <v>37520</v>
          </cell>
          <cell r="B3024" t="str">
            <v xml:space="preserve">MINIESCAVADEIRA SOBRE ESTEIRAS, POTENCIA LIQUIDA DE *30* HP, PESO OPERACIONAL DE *3.500* KG                                                                                                                                                                                                                                                                                                                                                                                                               </v>
          </cell>
          <cell r="C3024" t="str">
            <v xml:space="preserve">UN    </v>
          </cell>
          <cell r="D3024">
            <v>485757.92</v>
          </cell>
        </row>
        <row r="3025">
          <cell r="A3025">
            <v>37521</v>
          </cell>
          <cell r="B3025" t="str">
            <v xml:space="preserve">MINIESCAVADEIRA SOBRE ESTEIRAS, POTENCIA LIQUIDA DE *42* HP, PESO OPERACIONAL DE *4.500* KG                                                                                                                                                                                                                                                                                                                                                                                                               </v>
          </cell>
          <cell r="C3025" t="str">
            <v xml:space="preserve">UN    </v>
          </cell>
          <cell r="D3025">
            <v>592624.67000000004</v>
          </cell>
        </row>
        <row r="3026">
          <cell r="A3026">
            <v>37522</v>
          </cell>
          <cell r="B3026" t="str">
            <v xml:space="preserve">MINIESCAVADEIRA SOBRE ESTEIRAS, POTENCIA LIQUIDA DE *42* HP, PESO OPERACIONAL DE *5.300* KG                                                                                                                                                                                                                                                                                                                                                                                                               </v>
          </cell>
          <cell r="C3026" t="str">
            <v xml:space="preserve">UN    </v>
          </cell>
          <cell r="D3026">
            <v>610454.24</v>
          </cell>
        </row>
        <row r="3027">
          <cell r="A3027">
            <v>21109</v>
          </cell>
          <cell r="B3027" t="str">
            <v xml:space="preserve">MINUTERIA ELETRONICA COLETIVA COM POTENCIA MAXIMA RESISTIVA PARA LAMPADAS FLUORESCENTES DE *300* W ( 110 V ) / *600* W ( 110 V )                                                                                                                                                                                                                                                                                                                                                                          </v>
          </cell>
          <cell r="C3027" t="str">
            <v xml:space="preserve">UN    </v>
          </cell>
          <cell r="D3027">
            <v>66.540000000000006</v>
          </cell>
        </row>
        <row r="3028">
          <cell r="A3028">
            <v>37546</v>
          </cell>
          <cell r="B3028" t="str">
            <v xml:space="preserve">MISTURADOR DE ARGAMASSA, EIXO HORIZONTAL, CAPACIDADE DE MISTURA 160 KG, MOTOR ELETRICO TRIFASICO 220/380 V, POTENCIA 3 CV                                                                                                                                                                                                                                                                                                                                                                                 </v>
          </cell>
          <cell r="C3028" t="str">
            <v xml:space="preserve">UN    </v>
          </cell>
          <cell r="D3028">
            <v>12154.38</v>
          </cell>
        </row>
        <row r="3029">
          <cell r="A3029">
            <v>37544</v>
          </cell>
          <cell r="B3029" t="str">
            <v xml:space="preserve">MISTURADOR DE ARGAMASSA, EIXO HORIZONTAL, CAPACIDADE DE MISTURA 300 KG, MOTOR ELETRICO TRIFASICO 220/380 V, POTENCIA 5 CV                                                                                                                                                                                                                                                                                                                                                                                 </v>
          </cell>
          <cell r="C3029" t="str">
            <v xml:space="preserve">UN    </v>
          </cell>
          <cell r="D3029">
            <v>12855.3</v>
          </cell>
        </row>
        <row r="3030">
          <cell r="A3030">
            <v>37545</v>
          </cell>
          <cell r="B3030" t="str">
            <v xml:space="preserve">MISTURADOR DE ARGAMASSA, EIXO HORIZONTAL, CAPACIDADE DE MISTURA 600 KG, MOTOR ELETRICO TRIFASICO 220/380 V, POTENCIA 7,5 CV                                                                                                                                                                                                                                                                                                                                                                               </v>
          </cell>
          <cell r="C3030" t="str">
            <v xml:space="preserve">UN    </v>
          </cell>
          <cell r="D3030">
            <v>15296.08</v>
          </cell>
        </row>
        <row r="3031">
          <cell r="A3031">
            <v>36793</v>
          </cell>
          <cell r="B3031" t="str">
            <v xml:space="preserve">MISTURADOR DE METAL CROMADO DE PAREDE PARA LAVATORIO (REF 1878)                                                                                                                                                                                                                                                                                                                                                                                                                                           </v>
          </cell>
          <cell r="C3031" t="str">
            <v xml:space="preserve">UN    </v>
          </cell>
          <cell r="D3031">
            <v>736.51</v>
          </cell>
        </row>
        <row r="3032">
          <cell r="A3032">
            <v>11769</v>
          </cell>
          <cell r="B3032" t="str">
            <v xml:space="preserve">MISTURADOR DE METAL CROMADO, DE MESA/BANCADA, COM BICA BAIXA, PARA LAVATORIO (REF 1875)                                                                                                                                                                                                                                                                                                                                                                                                                   </v>
          </cell>
          <cell r="C3032" t="str">
            <v xml:space="preserve">UN    </v>
          </cell>
          <cell r="D3032">
            <v>325.48</v>
          </cell>
        </row>
        <row r="3033">
          <cell r="A3033">
            <v>11771</v>
          </cell>
          <cell r="B3033" t="str">
            <v xml:space="preserve">MISTURADOR DE PAREDE, DE METAL CROMADO, PARA COZINHA, BICA ALTA MOVEL, COM AREJADOR ARTICULADO (REF 1258)                                                                                                                                                                                                                                                                                                                                                                                                 </v>
          </cell>
          <cell r="C3033" t="str">
            <v xml:space="preserve">UN    </v>
          </cell>
          <cell r="D3033">
            <v>398.67</v>
          </cell>
        </row>
        <row r="3034">
          <cell r="A3034">
            <v>39919</v>
          </cell>
          <cell r="B3034" t="str">
            <v xml:space="preserve">MISTURADOR DUPLO HORIZONTAL DE ALTA TURBULENCIA, CAPACIDADE / VOLUME 2 X 500 LITROS, MOTORES ELETRICOS MINIMO 5 CV CADA,  PARA NATA CIMENTO, ARGAMASSA E OUTROS                                                                                                                                                                                                                                                                                                                                           </v>
          </cell>
          <cell r="C3034" t="str">
            <v xml:space="preserve">UN    </v>
          </cell>
          <cell r="D3034">
            <v>60839.4</v>
          </cell>
        </row>
        <row r="3035">
          <cell r="A3035">
            <v>38385</v>
          </cell>
          <cell r="B3035" t="str">
            <v xml:space="preserve">MISTURADOR MANUAL DE TINTAS PARA FURADEIRA, HASTE METALICA *60* CM, COM HELICE  (MEXEDOR DE TINTA)                                                                                                                                                                                                                                                                                                                                                                                                        </v>
          </cell>
          <cell r="C3035" t="str">
            <v xml:space="preserve">UN    </v>
          </cell>
          <cell r="D3035">
            <v>45.09</v>
          </cell>
        </row>
        <row r="3036">
          <cell r="A3036">
            <v>36800</v>
          </cell>
          <cell r="B3036" t="str">
            <v xml:space="preserve">MISTURADOR METALICO, BASE PARA CHUVEIRO/BANHEIRA, 1/2 " OU 3/4 ", SOLDAVEL OU ROSCAVEL (NAO INCLUI ACABAMENTOS)                                                                                                                                                                                                                                                                                                                                                                                           </v>
          </cell>
          <cell r="C3036" t="str">
            <v xml:space="preserve">UN    </v>
          </cell>
          <cell r="D3036">
            <v>195.57</v>
          </cell>
        </row>
        <row r="3037">
          <cell r="A3037">
            <v>37587</v>
          </cell>
          <cell r="B3037" t="str">
            <v xml:space="preserve">MISTURADOR MONOCOMANDO PARA CHUVEIRO, BASE BRUTA, METALICO COM ACABAMENTO CROMADO                                                                                                                                                                                                                                                                                                                                                                                                                         </v>
          </cell>
          <cell r="C3037" t="str">
            <v xml:space="preserve">UN    </v>
          </cell>
          <cell r="D3037">
            <v>429.68</v>
          </cell>
        </row>
        <row r="3038">
          <cell r="A3038">
            <v>11561</v>
          </cell>
          <cell r="B3038" t="str">
            <v xml:space="preserve">MOLA HIDRAULICA AEREA, PARA PORTAS DE ATE 1.100 MM E PESO DE ATE 85 KG, COM CORPO EM ALUMINIO E BRACO EM ACO, SEM BRACO DE PARADA                                                                                                                                                                                                                                                                                                                                                                         </v>
          </cell>
          <cell r="C3038" t="str">
            <v xml:space="preserve">UN    </v>
          </cell>
          <cell r="D3038">
            <v>230.67</v>
          </cell>
        </row>
        <row r="3039">
          <cell r="A3039">
            <v>43604</v>
          </cell>
          <cell r="B3039" t="str">
            <v xml:space="preserve">MOLA HIDRAULICA AEREA, PARA PORTAS DE ATE 850 MM E PESO DE ATE 50 KG, COM CORPO EM ALUMINIO E BRACO EM ACO, SEM BRACO DE PARADA                                                                                                                                                                                                                                                                                                                                                                           </v>
          </cell>
          <cell r="C3039" t="str">
            <v xml:space="preserve">UN    </v>
          </cell>
          <cell r="D3039">
            <v>122.97</v>
          </cell>
        </row>
        <row r="3040">
          <cell r="A3040">
            <v>11560</v>
          </cell>
          <cell r="B3040" t="str">
            <v xml:space="preserve">MOLA HIDRAULICA AEREA, PARA PORTAS DE ATE 950 MM E PESO DE ATE 65 KG, COM CORPO EM ALUMINIO E BRACO EM ACO, SEM BRACO DE PARADA                                                                                                                                                                                                                                                                                                                                                                           </v>
          </cell>
          <cell r="C3040" t="str">
            <v xml:space="preserve">UN    </v>
          </cell>
          <cell r="D3040">
            <v>178.04</v>
          </cell>
        </row>
        <row r="3041">
          <cell r="A3041">
            <v>11499</v>
          </cell>
          <cell r="B3041" t="str">
            <v xml:space="preserve">MOLA HIDRAULICA DE PISO, PARA PORTAS DE ATE 1100 MM E PESO DE ATE 120 KG, COM CORPO EM ACO INOX                                                                                                                                                                                                                                                                                                                                                                                                           </v>
          </cell>
          <cell r="C3041" t="str">
            <v xml:space="preserve">UN    </v>
          </cell>
          <cell r="D3041">
            <v>807.37</v>
          </cell>
        </row>
        <row r="3042">
          <cell r="A3042">
            <v>34761</v>
          </cell>
          <cell r="B3042" t="str">
            <v xml:space="preserve">MONTADOR DE ELETROELETRONICOS (HORISTA)                                                                                                                                                                                                                                                                                                                                                                                                                                                                   </v>
          </cell>
          <cell r="C3042" t="str">
            <v xml:space="preserve">H     </v>
          </cell>
          <cell r="D3042">
            <v>18.72</v>
          </cell>
        </row>
        <row r="3043">
          <cell r="A3043">
            <v>40924</v>
          </cell>
          <cell r="B3043" t="str">
            <v xml:space="preserve">MONTADOR DE ELETROELETRONICOS (MENSALISTA)                                                                                                                                                                                                                                                                                                                                                                                                                                                                </v>
          </cell>
          <cell r="C3043" t="str">
            <v xml:space="preserve">MES   </v>
          </cell>
          <cell r="D3043">
            <v>3276.95</v>
          </cell>
        </row>
        <row r="3044">
          <cell r="A3044">
            <v>40983</v>
          </cell>
          <cell r="B3044" t="str">
            <v xml:space="preserve">MONTADOR DE ESTRUTURAS METALICAS (MENSALISTA)                                                                                                                                                                                                                                                                                                                                                                                                                                                             </v>
          </cell>
          <cell r="C3044" t="str">
            <v xml:space="preserve">MES   </v>
          </cell>
          <cell r="D3044">
            <v>3414.54</v>
          </cell>
        </row>
        <row r="3045">
          <cell r="A3045">
            <v>44497</v>
          </cell>
          <cell r="B3045" t="str">
            <v xml:space="preserve">MONTADOR DE ESTRUTURAS METALICAS HORISTA                                                                                                                                                                                                                                                                                                                                                                                                                                                                  </v>
          </cell>
          <cell r="C3045" t="str">
            <v xml:space="preserve">H     </v>
          </cell>
          <cell r="D3045">
            <v>19.510000000000002</v>
          </cell>
        </row>
        <row r="3046">
          <cell r="A3046">
            <v>2437</v>
          </cell>
          <cell r="B3046" t="str">
            <v xml:space="preserve">MONTADOR DE MAQUINAS (HORISTA)                                                                                                                                                                                                                                                                                                                                                                                                                                                                            </v>
          </cell>
          <cell r="C3046" t="str">
            <v xml:space="preserve">H     </v>
          </cell>
          <cell r="D3046">
            <v>23.55</v>
          </cell>
        </row>
        <row r="3047">
          <cell r="A3047">
            <v>40921</v>
          </cell>
          <cell r="B3047" t="str">
            <v xml:space="preserve">MONTADOR DE MAQUINAS (MENSALISTA)                                                                                                                                                                                                                                                                                                                                                                                                                                                                         </v>
          </cell>
          <cell r="C3047" t="str">
            <v xml:space="preserve">MES   </v>
          </cell>
          <cell r="D3047">
            <v>4122.03</v>
          </cell>
        </row>
        <row r="3048">
          <cell r="A3048">
            <v>14252</v>
          </cell>
          <cell r="B3048" t="str">
            <v xml:space="preserve">MOTOBOMBA AUTOESCORVANTE MOTOR A GASOLINA, POTENCIA 6,0HP, BOCAIS 3" X 3", HM/Q = 5 MCA / 24 M3/H A 52,5 MCA / 5,0 M3/H                                                                                                                                                                                                                                                                                                                                                                                   </v>
          </cell>
          <cell r="C3048" t="str">
            <v xml:space="preserve">UN    </v>
          </cell>
          <cell r="D3048">
            <v>2774.39</v>
          </cell>
        </row>
        <row r="3049">
          <cell r="A3049">
            <v>730</v>
          </cell>
          <cell r="B3049" t="str">
            <v xml:space="preserve">MOTOBOMBA AUTOESCORVANTE MOTOR ELETRICO TRIFASICO 7,4HP BOCA DIAMETRO DE SUCCAO X RECLAQUE: 2"X2", HM/ Q = 10 M / 73,5 M3/H A 28 M / 8,2 M3 /H                                                                                                                                                                                                                                                                                                                                                            </v>
          </cell>
          <cell r="C3049" t="str">
            <v xml:space="preserve">UN    </v>
          </cell>
          <cell r="D3049">
            <v>7412.66</v>
          </cell>
        </row>
        <row r="3050">
          <cell r="A3050">
            <v>723</v>
          </cell>
          <cell r="B3050" t="str">
            <v xml:space="preserve">MOTOBOMBA AUTOESCORVANTE POTENCIA 5,42 HP, BOCAIS SUCCAO X RECALQUE 2" X 2", A GASOLINA, DIAMETRO DO ROTOR 122 MM HM/Q = 6 MCA / 33,0 M3/H A 28 MCA / 8,0 M3/H                                                                                                                                                                                                                                                                                                                                            </v>
          </cell>
          <cell r="C3050" t="str">
            <v xml:space="preserve">UN    </v>
          </cell>
          <cell r="D3050">
            <v>3684.35</v>
          </cell>
        </row>
        <row r="3051">
          <cell r="A3051">
            <v>36502</v>
          </cell>
          <cell r="B3051" t="str">
            <v xml:space="preserve">MOTOBOMBA CENTRIFUGA, MOTOR A GASOLINA, POTENCIA 5,42 HP, BOCAIS 1 1/2" X 1", DIAMETRO ROTOR 143 MM HM/Q = 6 MCA / 16,8 M3/H A 38 MCA / 6,6 M3/H                                                                                                                                                                                                                                                                                                                                                          </v>
          </cell>
          <cell r="C3051" t="str">
            <v xml:space="preserve">UN    </v>
          </cell>
          <cell r="D3051">
            <v>3462.85</v>
          </cell>
        </row>
        <row r="3052">
          <cell r="A3052">
            <v>36503</v>
          </cell>
          <cell r="B3052" t="str">
            <v xml:space="preserve">MOTOBOMBA TRASH (PARA AGUA SUJA) AUTO ESCORVANTE, MOTOR GASOLINA DE 6,41 HP, DIAMETROS DE SUCCAO X RECALQUE: 3" X 3", HM/Q: 10/60 A 23/0                                                                                                                                                                                                                                                                                                                                                                  </v>
          </cell>
          <cell r="C3052" t="str">
            <v xml:space="preserve">UN    </v>
          </cell>
          <cell r="D3052">
            <v>4270.1000000000004</v>
          </cell>
        </row>
        <row r="3053">
          <cell r="A3053">
            <v>4090</v>
          </cell>
          <cell r="B3053" t="str">
            <v xml:space="preserve">MOTONIVELADORA POTENCIA BASICA LIQUIDA (PRIMEIRA MARCHA) 125 HP , PESO BRUTO 13843 KG, LARGURA DA LAMINA DE 3,7 M                                                                                                                                                                                                                                                                                                                                                                                         </v>
          </cell>
          <cell r="C3053" t="str">
            <v xml:space="preserve">UN    </v>
          </cell>
          <cell r="D3053">
            <v>1500000</v>
          </cell>
        </row>
        <row r="3054">
          <cell r="A3054">
            <v>13227</v>
          </cell>
          <cell r="B3054" t="str">
            <v xml:space="preserve">MOTONIVELADORA POTENCIA BASICA LIQUIDA (PRIMEIRA MARCHA) 171 HP, PESO BRUTO 14768 KG, LARGURA DA LAMINA DE 3,7 M                                                                                                                                                                                                                                                                                                                                                                                          </v>
          </cell>
          <cell r="C3054" t="str">
            <v xml:space="preserve">UN    </v>
          </cell>
          <cell r="D3054">
            <v>1863937.05</v>
          </cell>
        </row>
        <row r="3055">
          <cell r="A3055">
            <v>10597</v>
          </cell>
          <cell r="B3055" t="str">
            <v xml:space="preserve">MOTONIVELADORA POTENCIA BASICA LIQUIDA (PRIMEIRA MARCHA) 186 HP, PESO BRUTO 15785 KG, LARGURA DA LAMINA DE 4,3 M                                                                                                                                                                                                                                                                                                                                                                                          </v>
          </cell>
          <cell r="C3055" t="str">
            <v xml:space="preserve">UN    </v>
          </cell>
          <cell r="D3055">
            <v>1962034.2</v>
          </cell>
        </row>
        <row r="3056">
          <cell r="A3056">
            <v>39628</v>
          </cell>
          <cell r="B3056" t="str">
            <v xml:space="preserve">MOTOR A DIESEL PARA VIBRADOR DE IMERSAO, DE *4,7* CV                                                                                                                                                                                                                                                                                                                                                                                                                                                      </v>
          </cell>
          <cell r="C3056" t="str">
            <v xml:space="preserve">UN    </v>
          </cell>
          <cell r="D3056">
            <v>4176.5</v>
          </cell>
        </row>
        <row r="3057">
          <cell r="A3057">
            <v>39404</v>
          </cell>
          <cell r="B3057" t="str">
            <v xml:space="preserve">MOTOR A GASOLINA PARA VIBRADOR DE IMERSAO, 4 TEMPOS, DE 5,5 CV                                                                                                                                                                                                                                                                                                                                                                                                                                            </v>
          </cell>
          <cell r="C3057" t="str">
            <v xml:space="preserve">UN    </v>
          </cell>
          <cell r="D3057">
            <v>2070.9899999999998</v>
          </cell>
        </row>
        <row r="3058">
          <cell r="A3058">
            <v>39402</v>
          </cell>
          <cell r="B3058" t="str">
            <v xml:space="preserve">MOTOR ELETRICO PARA VIBRADOR DE IMERSAO, DE 2 CV, MONOFASICO, 110/220 V                                                                                                                                                                                                                                                                                                                                                                                                                                   </v>
          </cell>
          <cell r="C3058" t="str">
            <v xml:space="preserve">UN    </v>
          </cell>
          <cell r="D3058">
            <v>1706.1</v>
          </cell>
        </row>
        <row r="3059">
          <cell r="A3059">
            <v>39403</v>
          </cell>
          <cell r="B3059" t="str">
            <v xml:space="preserve">MOTOR ELETRICO PARA VIBRADOR DE IMERSAO, DE 2 CV, TRIFASICO, 220/380 V                                                                                                                                                                                                                                                                                                                                                                                                                                    </v>
          </cell>
          <cell r="C3059" t="str">
            <v xml:space="preserve">UN    </v>
          </cell>
          <cell r="D3059">
            <v>1668.99</v>
          </cell>
        </row>
        <row r="3060">
          <cell r="A3060">
            <v>4093</v>
          </cell>
          <cell r="B3060" t="str">
            <v xml:space="preserve">MOTORISTA DE CAMINHAO (HORISTA)                                                                                                                                                                                                                                                                                                                                                                                                                                                                           </v>
          </cell>
          <cell r="C3060" t="str">
            <v xml:space="preserve">H     </v>
          </cell>
          <cell r="D3060">
            <v>22.52</v>
          </cell>
        </row>
        <row r="3061">
          <cell r="A3061">
            <v>10512</v>
          </cell>
          <cell r="B3061" t="str">
            <v xml:space="preserve">MOTORISTA DE CAMINHAO (MENSALISTA)                                                                                                                                                                                                                                                                                                                                                                                                                                                                        </v>
          </cell>
          <cell r="C3061" t="str">
            <v xml:space="preserve">MES   </v>
          </cell>
          <cell r="D3061">
            <v>3941.47</v>
          </cell>
        </row>
        <row r="3062">
          <cell r="A3062">
            <v>4243</v>
          </cell>
          <cell r="B3062" t="str">
            <v xml:space="preserve">MOTORISTA DE CAMINHAO BETONEIRA (HORISTA)                                                                                                                                                                                                                                                                                                                                                                                                                                                                 </v>
          </cell>
          <cell r="C3062" t="str">
            <v xml:space="preserve">H     </v>
          </cell>
          <cell r="D3062">
            <v>21.55</v>
          </cell>
        </row>
        <row r="3063">
          <cell r="A3063">
            <v>20020</v>
          </cell>
          <cell r="B3063" t="str">
            <v xml:space="preserve">MOTORISTA DE CAMINHAO-BASCULANTE (HORISTA)                                                                                                                                                                                                                                                                                                                                                                                                                                                                </v>
          </cell>
          <cell r="C3063" t="str">
            <v xml:space="preserve">H     </v>
          </cell>
          <cell r="D3063">
            <v>23.41</v>
          </cell>
        </row>
        <row r="3064">
          <cell r="A3064">
            <v>41038</v>
          </cell>
          <cell r="B3064" t="str">
            <v xml:space="preserve">MOTORISTA DE CAMINHAO-BASCULANTE (MENSALISTA)                                                                                                                                                                                                                                                                                                                                                                                                                                                             </v>
          </cell>
          <cell r="C3064" t="str">
            <v xml:space="preserve">MES   </v>
          </cell>
          <cell r="D3064">
            <v>4095.99</v>
          </cell>
        </row>
        <row r="3065">
          <cell r="A3065">
            <v>4094</v>
          </cell>
          <cell r="B3065" t="str">
            <v xml:space="preserve">MOTORISTA DE CAMINHAO-CARRETA (HORISTA)                                                                                                                                                                                                                                                                                                                                                                                                                                                                   </v>
          </cell>
          <cell r="C3065" t="str">
            <v xml:space="preserve">H     </v>
          </cell>
          <cell r="D3065">
            <v>28.02</v>
          </cell>
        </row>
        <row r="3066">
          <cell r="A3066">
            <v>40988</v>
          </cell>
          <cell r="B3066" t="str">
            <v xml:space="preserve">MOTORISTA DE CAMINHAO-CARRETA (MENSALISTA)                                                                                                                                                                                                                                                                                                                                                                                                                                                                </v>
          </cell>
          <cell r="C3066" t="str">
            <v xml:space="preserve">MES   </v>
          </cell>
          <cell r="D3066">
            <v>4902.49</v>
          </cell>
        </row>
        <row r="3067">
          <cell r="A3067">
            <v>4095</v>
          </cell>
          <cell r="B3067" t="str">
            <v xml:space="preserve">MOTORISTA DE CARRO DE PASSEIO (HORISTA)                                                                                                                                                                                                                                                                                                                                                                                                                                                                   </v>
          </cell>
          <cell r="C3067" t="str">
            <v xml:space="preserve">H     </v>
          </cell>
          <cell r="D3067">
            <v>19.989999999999998</v>
          </cell>
        </row>
        <row r="3068">
          <cell r="A3068">
            <v>40990</v>
          </cell>
          <cell r="B3068" t="str">
            <v xml:space="preserve">MOTORISTA DE CARRO DE PASSEIO (MENSALISTA)                                                                                                                                                                                                                                                                                                                                                                                                                                                                </v>
          </cell>
          <cell r="C3068" t="str">
            <v xml:space="preserve">MES   </v>
          </cell>
          <cell r="D3068">
            <v>3500.79</v>
          </cell>
        </row>
        <row r="3069">
          <cell r="A3069">
            <v>4096</v>
          </cell>
          <cell r="B3069" t="str">
            <v xml:space="preserve">MOTORISTA OPERADOR DE CAMINHAO COM MUNCK (HORISTA)                                                                                                                                                                                                                                                                                                                                                                                                                                                        </v>
          </cell>
          <cell r="C3069" t="str">
            <v xml:space="preserve">H     </v>
          </cell>
          <cell r="D3069">
            <v>25.24</v>
          </cell>
        </row>
        <row r="3070">
          <cell r="A3070">
            <v>40992</v>
          </cell>
          <cell r="B3070" t="str">
            <v xml:space="preserve">MOTORISTA OPERADOR DE CAMINHAO COM MUNCK (MENSALISTA)                                                                                                                                                                                                                                                                                                                                                                                                                                                     </v>
          </cell>
          <cell r="C3070" t="str">
            <v xml:space="preserve">MES   </v>
          </cell>
          <cell r="D3070">
            <v>4419.8599999999997</v>
          </cell>
        </row>
        <row r="3071">
          <cell r="A3071">
            <v>4114</v>
          </cell>
          <cell r="B3071" t="str">
            <v xml:space="preserve">MOURAO CONCRETO CURVO, SECAO "T", H = 2,80 M + CURVA COM 0,45 M, COM FUROS PARA FIOS                                                                                                                                                                                                                                                                                                                                                                                                                      </v>
          </cell>
          <cell r="C3071" t="str">
            <v xml:space="preserve">UN    </v>
          </cell>
          <cell r="D3071">
            <v>76.599999999999994</v>
          </cell>
        </row>
        <row r="3072">
          <cell r="A3072">
            <v>36797</v>
          </cell>
          <cell r="B3072" t="str">
            <v xml:space="preserve">MOURAO DE CONCRETO CURVO, *10 X 10* CM, H= *2,60* M + CURVA DE 0,40 M                                                                                                                                                                                                                                                                                                                                                                                                                                     </v>
          </cell>
          <cell r="C3072" t="str">
            <v xml:space="preserve">UN    </v>
          </cell>
          <cell r="D3072">
            <v>68.2</v>
          </cell>
        </row>
        <row r="3073">
          <cell r="A3073">
            <v>4107</v>
          </cell>
          <cell r="B3073" t="str">
            <v xml:space="preserve">MOURAO DE CONCRETO RETO, SECAO QUADARA *10 X 10* CM, H= *2,30* M                                                                                                                                                                                                                                                                                                                                                                                                                                          </v>
          </cell>
          <cell r="C3073" t="str">
            <v xml:space="preserve">UN    </v>
          </cell>
          <cell r="D3073">
            <v>64.31</v>
          </cell>
        </row>
        <row r="3074">
          <cell r="A3074">
            <v>4102</v>
          </cell>
          <cell r="B3074" t="str">
            <v xml:space="preserve">MOURAO DE CONCRETO RETO, SECAO QUADRADA, *10 X 10* CM, H= 3,00 M                                                                                                                                                                                                                                                                                                                                                                                                                                          </v>
          </cell>
          <cell r="C3074" t="str">
            <v xml:space="preserve">UN    </v>
          </cell>
          <cell r="D3074">
            <v>78.5</v>
          </cell>
        </row>
        <row r="3075">
          <cell r="A3075">
            <v>36799</v>
          </cell>
          <cell r="B3075" t="str">
            <v xml:space="preserve">MOURAO DE CONCRETO RETO, TIPO ESTICADOR, *10 X 10* CM, H= 2,50 M                                                                                                                                                                                                                                                                                                                                                                                                                                          </v>
          </cell>
          <cell r="C3075" t="str">
            <v xml:space="preserve">UN    </v>
          </cell>
          <cell r="D3075">
            <v>66.2</v>
          </cell>
        </row>
        <row r="3076">
          <cell r="A3076">
            <v>2747</v>
          </cell>
          <cell r="B3076" t="str">
            <v xml:space="preserve">MOURAO ROLICO DE MADEIRA TRATADA, D = 16 A 20 CM, H = 2,20 M, EM EUCALIPTO OU EQUIVALENTE DA REGIAO (PARA CERCA)                                                                                                                                                                                                                                                                                                                                                                                          </v>
          </cell>
          <cell r="C3076" t="str">
            <v xml:space="preserve">M     </v>
          </cell>
          <cell r="D3076">
            <v>34.409999999999997</v>
          </cell>
        </row>
        <row r="3077">
          <cell r="A3077">
            <v>21138</v>
          </cell>
          <cell r="B3077" t="str">
            <v xml:space="preserve">MOURAO ROLICO DE MADEIRA TRATADA, D = 8 A 11 CM, H = 2,20 M, EM EUCALIPTO OU EQUIVALENTE DA REGIAO (PARA CERCA)                                                                                                                                                                                                                                                                                                                                                                                           </v>
          </cell>
          <cell r="C3077" t="str">
            <v xml:space="preserve">M     </v>
          </cell>
          <cell r="D3077">
            <v>10.91</v>
          </cell>
        </row>
        <row r="3078">
          <cell r="A3078">
            <v>10826</v>
          </cell>
          <cell r="B3078" t="str">
            <v xml:space="preserve">MUDA DE ARBUSTO FLORIFERO, CLUSIA/GARDENIA/MOREIA BRANCA/ AZALEIA OU EQUIVALENTE DA REGIAO, H= *50 A 70* CM                                                                                                                                                                                                                                                                                                                                                                                               </v>
          </cell>
          <cell r="C3078" t="str">
            <v xml:space="preserve">UN    </v>
          </cell>
          <cell r="D3078">
            <v>47.98</v>
          </cell>
        </row>
        <row r="3079">
          <cell r="A3079">
            <v>365</v>
          </cell>
          <cell r="B3079" t="str">
            <v xml:space="preserve">MUDA DE ARBUSTO FOLHAGEM, SANSAO-DO-CAMPO OU EQUIVALENTE DA REGIAO, H= *50 A 70* CM                                                                                                                                                                                                                                                                                                                                                                                                                       </v>
          </cell>
          <cell r="C3079" t="str">
            <v xml:space="preserve">UN    </v>
          </cell>
          <cell r="D3079">
            <v>29.75</v>
          </cell>
        </row>
        <row r="3080">
          <cell r="A3080">
            <v>38639</v>
          </cell>
          <cell r="B3080" t="str">
            <v xml:space="preserve">MUDA DE ARBUSTO, BUXINHO, H= *50* CM                                                                                                                                                                                                                                                                                                                                                                                                                                                                      </v>
          </cell>
          <cell r="C3080" t="str">
            <v xml:space="preserve">UN    </v>
          </cell>
          <cell r="D3080">
            <v>115.17</v>
          </cell>
        </row>
        <row r="3081">
          <cell r="A3081">
            <v>38640</v>
          </cell>
          <cell r="B3081" t="str">
            <v xml:space="preserve">MUDA DE ARBUSTO, PINGO DE OURO/ VIOLETEIRA, H = *10 A 20* CM                                                                                                                                                                                                                                                                                                                                                                                                                                              </v>
          </cell>
          <cell r="C3081" t="str">
            <v xml:space="preserve">UN    </v>
          </cell>
          <cell r="D3081">
            <v>1.72</v>
          </cell>
        </row>
        <row r="3082">
          <cell r="A3082">
            <v>358</v>
          </cell>
          <cell r="B3082" t="str">
            <v xml:space="preserve">MUDA DE ARVORE ORNAMENTAL, OITI/AROEIRA SALSA/ANGICO/IPE/JACARANDA OU EQUIVALENTE  DA REGIAO, H= *1* M                                                                                                                                                                                                                                                                                                                                                                                                    </v>
          </cell>
          <cell r="C3082" t="str">
            <v xml:space="preserve">UN    </v>
          </cell>
          <cell r="D3082">
            <v>35.51</v>
          </cell>
        </row>
        <row r="3083">
          <cell r="A3083">
            <v>359</v>
          </cell>
          <cell r="B3083" t="str">
            <v xml:space="preserve">MUDA DE ARVORE ORNAMENTAL, OITI/AROEIRA SALSA/ANGICO/IPE/JACARANDA OU EQUIVALENTE  DA REGIAO, H= *2* M                                                                                                                                                                                                                                                                                                                                                                                                    </v>
          </cell>
          <cell r="C3083" t="str">
            <v xml:space="preserve">UN    </v>
          </cell>
          <cell r="D3083">
            <v>72.94</v>
          </cell>
        </row>
        <row r="3084">
          <cell r="A3084">
            <v>38641</v>
          </cell>
          <cell r="B3084" t="str">
            <v xml:space="preserve">MUDA DE PALMEIRA ARECA, H= *1,50* M                                                                                                                                                                                                                                                                                                                                                                                                                                                                       </v>
          </cell>
          <cell r="C3084" t="str">
            <v xml:space="preserve">UN    </v>
          </cell>
          <cell r="D3084">
            <v>71.98</v>
          </cell>
        </row>
        <row r="3085">
          <cell r="A3085">
            <v>360</v>
          </cell>
          <cell r="B3085" t="str">
            <v xml:space="preserve">MUDA DE RASTEIRA/FORRACAO, AMENDOIM RASTEIRO/ONZE HORAS/AZULZINHA/IMPATIENS OU EQUIVALENTE DA REGIAO                                                                                                                                                                                                                                                                                                                                                                                                      </v>
          </cell>
          <cell r="C3085" t="str">
            <v xml:space="preserve">UN    </v>
          </cell>
          <cell r="D3085">
            <v>1.67</v>
          </cell>
        </row>
        <row r="3086">
          <cell r="A3086">
            <v>42430</v>
          </cell>
          <cell r="B3086" t="str">
            <v xml:space="preserve">MULTIEXERCITADOR COM SEIS FUNCOES, EM TUBO DE ACO CARBONO, PINTURA NO PROCESSO ELETROSTATICO - EQUIPAMENTO DE GINASTICA PARA ACADEMIA AO AR LIVRE / ACADEMIA DA TERCEIRA IDADE - ATI                                                                                                                                                                                                                                                                                                                      </v>
          </cell>
          <cell r="C3086" t="str">
            <v xml:space="preserve">UN    </v>
          </cell>
          <cell r="D3086">
            <v>6434.22</v>
          </cell>
        </row>
        <row r="3087">
          <cell r="A3087">
            <v>4209</v>
          </cell>
          <cell r="B3087" t="str">
            <v xml:space="preserve">NIPLE DE FERRO GALVANIZADO, COM ROSCA BSP, DE 1 1/2"                                                                                                                                                                                                                                                                                                                                                                                                                                                      </v>
          </cell>
          <cell r="C3087" t="str">
            <v xml:space="preserve">UN    </v>
          </cell>
          <cell r="D3087">
            <v>25.23</v>
          </cell>
        </row>
        <row r="3088">
          <cell r="A3088">
            <v>4180</v>
          </cell>
          <cell r="B3088" t="str">
            <v xml:space="preserve">NIPLE DE FERRO GALVANIZADO, COM ROSCA BSP, DE 1 1/4"                                                                                                                                                                                                                                                                                                                                                                                                                                                      </v>
          </cell>
          <cell r="C3088" t="str">
            <v xml:space="preserve">UN    </v>
          </cell>
          <cell r="D3088">
            <v>18.989999999999998</v>
          </cell>
        </row>
        <row r="3089">
          <cell r="A3089">
            <v>4177</v>
          </cell>
          <cell r="B3089" t="str">
            <v xml:space="preserve">NIPLE DE FERRO GALVANIZADO, COM ROSCA BSP, DE 1/2"                                                                                                                                                                                                                                                                                                                                                                                                                                                        </v>
          </cell>
          <cell r="C3089" t="str">
            <v xml:space="preserve">UN    </v>
          </cell>
          <cell r="D3089">
            <v>6.3</v>
          </cell>
        </row>
        <row r="3090">
          <cell r="A3090">
            <v>4179</v>
          </cell>
          <cell r="B3090" t="str">
            <v xml:space="preserve">NIPLE DE FERRO GALVANIZADO, COM ROSCA BSP, DE 1"                                                                                                                                                                                                                                                                                                                                                                                                                                                          </v>
          </cell>
          <cell r="C3090" t="str">
            <v xml:space="preserve">UN    </v>
          </cell>
          <cell r="D3090">
            <v>12.9</v>
          </cell>
        </row>
        <row r="3091">
          <cell r="A3091">
            <v>4208</v>
          </cell>
          <cell r="B3091" t="str">
            <v xml:space="preserve">NIPLE DE FERRO GALVANIZADO, COM ROSCA BSP, DE 2 1/2"                                                                                                                                                                                                                                                                                                                                                                                                                                                      </v>
          </cell>
          <cell r="C3091" t="str">
            <v xml:space="preserve">UN    </v>
          </cell>
          <cell r="D3091">
            <v>60.06</v>
          </cell>
        </row>
        <row r="3092">
          <cell r="A3092">
            <v>4181</v>
          </cell>
          <cell r="B3092" t="str">
            <v xml:space="preserve">NIPLE DE FERRO GALVANIZADO, COM ROSCA BSP, DE 2"                                                                                                                                                                                                                                                                                                                                                                                                                                                          </v>
          </cell>
          <cell r="C3092" t="str">
            <v xml:space="preserve">UN    </v>
          </cell>
          <cell r="D3092">
            <v>39.24</v>
          </cell>
        </row>
        <row r="3093">
          <cell r="A3093">
            <v>4178</v>
          </cell>
          <cell r="B3093" t="str">
            <v xml:space="preserve">NIPLE DE FERRO GALVANIZADO, COM ROSCA BSP, DE 3/4"                                                                                                                                                                                                                                                                                                                                                                                                                                                        </v>
          </cell>
          <cell r="C3093" t="str">
            <v xml:space="preserve">UN    </v>
          </cell>
          <cell r="D3093">
            <v>8.74</v>
          </cell>
        </row>
        <row r="3094">
          <cell r="A3094">
            <v>4182</v>
          </cell>
          <cell r="B3094" t="str">
            <v xml:space="preserve">NIPLE DE FERRO GALVANIZADO, COM ROSCA BSP, DE 3"                                                                                                                                                                                                                                                                                                                                                                                                                                                          </v>
          </cell>
          <cell r="C3094" t="str">
            <v xml:space="preserve">UN    </v>
          </cell>
          <cell r="D3094">
            <v>97.7</v>
          </cell>
        </row>
        <row r="3095">
          <cell r="A3095">
            <v>4183</v>
          </cell>
          <cell r="B3095" t="str">
            <v xml:space="preserve">NIPLE DE FERRO GALVANIZADO, COM ROSCA BSP, DE 4"                                                                                                                                                                                                                                                                                                                                                                                                                                                          </v>
          </cell>
          <cell r="C3095" t="str">
            <v xml:space="preserve">UN    </v>
          </cell>
          <cell r="D3095">
            <v>157.29</v>
          </cell>
        </row>
        <row r="3096">
          <cell r="A3096">
            <v>4184</v>
          </cell>
          <cell r="B3096" t="str">
            <v xml:space="preserve">NIPLE DE FERRO GALVANIZADO, COM ROSCA BSP, DE 5"                                                                                                                                                                                                                                                                                                                                                                                                                                                          </v>
          </cell>
          <cell r="C3096" t="str">
            <v xml:space="preserve">UN    </v>
          </cell>
          <cell r="D3096">
            <v>347.21</v>
          </cell>
        </row>
        <row r="3097">
          <cell r="A3097">
            <v>4185</v>
          </cell>
          <cell r="B3097" t="str">
            <v xml:space="preserve">NIPLE DE FERRO GALVANIZADO, COM ROSCA BSP, DE 6"                                                                                                                                                                                                                                                                                                                                                                                                                                                          </v>
          </cell>
          <cell r="C3097" t="str">
            <v xml:space="preserve">UN    </v>
          </cell>
          <cell r="D3097">
            <v>576.91</v>
          </cell>
        </row>
        <row r="3098">
          <cell r="A3098">
            <v>4205</v>
          </cell>
          <cell r="B3098" t="str">
            <v xml:space="preserve">NIPLE DE REDUCAO DE FERRO GALVANIZADO, COM ROSCA BSP, DE 1 1/2" X 1 1/4"                                                                                                                                                                                                                                                                                                                                                                                                                                  </v>
          </cell>
          <cell r="C3098" t="str">
            <v xml:space="preserve">UN    </v>
          </cell>
          <cell r="D3098">
            <v>33.32</v>
          </cell>
        </row>
        <row r="3099">
          <cell r="A3099">
            <v>4192</v>
          </cell>
          <cell r="B3099" t="str">
            <v xml:space="preserve">NIPLE DE REDUCAO DE FERRO GALVANIZADO, COM ROSCA BSP, DE 1 1/2" X 1"                                                                                                                                                                                                                                                                                                                                                                                                                                      </v>
          </cell>
          <cell r="C3099" t="str">
            <v xml:space="preserve">UN    </v>
          </cell>
          <cell r="D3099">
            <v>33.32</v>
          </cell>
        </row>
        <row r="3100">
          <cell r="A3100">
            <v>4191</v>
          </cell>
          <cell r="B3100" t="str">
            <v xml:space="preserve">NIPLE DE REDUCAO DE FERRO GALVANIZADO, COM ROSCA BSP, DE 1 1/2" X 3/4"                                                                                                                                                                                                                                                                                                                                                                                                                                    </v>
          </cell>
          <cell r="C3100" t="str">
            <v xml:space="preserve">UN    </v>
          </cell>
          <cell r="D3100">
            <v>33.32</v>
          </cell>
        </row>
        <row r="3101">
          <cell r="A3101">
            <v>4207</v>
          </cell>
          <cell r="B3101" t="str">
            <v xml:space="preserve">NIPLE DE REDUCAO DE FERRO GALVANIZADO, COM ROSCA BSP, DE 1 1/4" X 1/2"                                                                                                                                                                                                                                                                                                                                                                                                                                    </v>
          </cell>
          <cell r="C3101" t="str">
            <v xml:space="preserve">UN    </v>
          </cell>
          <cell r="D3101">
            <v>26.81</v>
          </cell>
        </row>
        <row r="3102">
          <cell r="A3102">
            <v>4206</v>
          </cell>
          <cell r="B3102" t="str">
            <v xml:space="preserve">NIPLE DE REDUCAO DE FERRO GALVANIZADO, COM ROSCA BSP, DE 1 1/4" X 1"                                                                                                                                                                                                                                                                                                                                                                                                                                      </v>
          </cell>
          <cell r="C3102" t="str">
            <v xml:space="preserve">UN    </v>
          </cell>
          <cell r="D3102">
            <v>26.03</v>
          </cell>
        </row>
        <row r="3103">
          <cell r="A3103">
            <v>4190</v>
          </cell>
          <cell r="B3103" t="str">
            <v xml:space="preserve">NIPLE DE REDUCAO DE FERRO GALVANIZADO, COM ROSCA BSP, DE 1 1/4" X 3/4"                                                                                                                                                                                                                                                                                                                                                                                                                                    </v>
          </cell>
          <cell r="C3103" t="str">
            <v xml:space="preserve">UN    </v>
          </cell>
          <cell r="D3103">
            <v>26.03</v>
          </cell>
        </row>
        <row r="3104">
          <cell r="A3104">
            <v>4186</v>
          </cell>
          <cell r="B3104" t="str">
            <v xml:space="preserve">NIPLE DE REDUCAO DE FERRO GALVANIZADO, COM ROSCA BSP, DE 1/2" X 1/4"                                                                                                                                                                                                                                                                                                                                                                                                                                      </v>
          </cell>
          <cell r="C3104" t="str">
            <v xml:space="preserve">UN    </v>
          </cell>
          <cell r="D3104">
            <v>7.69</v>
          </cell>
        </row>
        <row r="3105">
          <cell r="A3105">
            <v>4188</v>
          </cell>
          <cell r="B3105" t="str">
            <v xml:space="preserve">NIPLE DE REDUCAO DE FERRO GALVANIZADO, COM ROSCA BSP, DE 1" X 1/2"                                                                                                                                                                                                                                                                                                                                                                                                                                        </v>
          </cell>
          <cell r="C3105" t="str">
            <v xml:space="preserve">UN    </v>
          </cell>
          <cell r="D3105">
            <v>15.71</v>
          </cell>
        </row>
        <row r="3106">
          <cell r="A3106">
            <v>4189</v>
          </cell>
          <cell r="B3106" t="str">
            <v xml:space="preserve">NIPLE DE REDUCAO DE FERRO GALVANIZADO, COM ROSCA BSP, DE 1" X 3/4"                                                                                                                                                                                                                                                                                                                                                                                                                                        </v>
          </cell>
          <cell r="C3106" t="str">
            <v xml:space="preserve">UN    </v>
          </cell>
          <cell r="D3106">
            <v>15.71</v>
          </cell>
        </row>
        <row r="3107">
          <cell r="A3107">
            <v>4197</v>
          </cell>
          <cell r="B3107" t="str">
            <v xml:space="preserve">NIPLE DE REDUCAO DE FERRO GALVANIZADO, COM ROSCA BSP, DE 2 1/2" X 2"                                                                                                                                                                                                                                                                                                                                                                                                                                      </v>
          </cell>
          <cell r="C3107" t="str">
            <v xml:space="preserve">UN    </v>
          </cell>
          <cell r="D3107">
            <v>83.19</v>
          </cell>
        </row>
        <row r="3108">
          <cell r="A3108">
            <v>4194</v>
          </cell>
          <cell r="B3108" t="str">
            <v xml:space="preserve">NIPLE DE REDUCAO DE FERRO GALVANIZADO, COM ROSCA BSP, DE 2" X 1 1/2"                                                                                                                                                                                                                                                                                                                                                                                                                                      </v>
          </cell>
          <cell r="C3108" t="str">
            <v xml:space="preserve">UN    </v>
          </cell>
          <cell r="D3108">
            <v>50.27</v>
          </cell>
        </row>
        <row r="3109">
          <cell r="A3109">
            <v>4193</v>
          </cell>
          <cell r="B3109" t="str">
            <v xml:space="preserve">NIPLE DE REDUCAO DE FERRO GALVANIZADO, COM ROSCA BSP, DE 2" X 1 1/4"                                                                                                                                                                                                                                                                                                                                                                                                                                      </v>
          </cell>
          <cell r="C3109" t="str">
            <v xml:space="preserve">UN    </v>
          </cell>
          <cell r="D3109">
            <v>50.27</v>
          </cell>
        </row>
        <row r="3110">
          <cell r="A3110">
            <v>4204</v>
          </cell>
          <cell r="B3110" t="str">
            <v xml:space="preserve">NIPLE DE REDUCAO DE FERRO GALVANIZADO, COM ROSCA BSP, DE 2" X 1"                                                                                                                                                                                                                                                                                                                                                                                                                                          </v>
          </cell>
          <cell r="C3110" t="str">
            <v xml:space="preserve">UN    </v>
          </cell>
          <cell r="D3110">
            <v>50.27</v>
          </cell>
        </row>
        <row r="3111">
          <cell r="A3111">
            <v>4187</v>
          </cell>
          <cell r="B3111" t="str">
            <v xml:space="preserve">NIPLE DE REDUCAO DE FERRO GALVANIZADO, COM ROSCA BSP, DE 3/4" X 1/2"                                                                                                                                                                                                                                                                                                                                                                                                                                      </v>
          </cell>
          <cell r="C3111" t="str">
            <v xml:space="preserve">UN    </v>
          </cell>
          <cell r="D3111">
            <v>10.02</v>
          </cell>
        </row>
        <row r="3112">
          <cell r="A3112">
            <v>4202</v>
          </cell>
          <cell r="B3112" t="str">
            <v xml:space="preserve">NIPLE DE REDUCAO DE FERRO GALVANIZADO, COM ROSCA BSP, DE 3" X 2 1/2"                                                                                                                                                                                                                                                                                                                                                                                                                                      </v>
          </cell>
          <cell r="C3112" t="str">
            <v xml:space="preserve">UN    </v>
          </cell>
          <cell r="D3112">
            <v>151.93</v>
          </cell>
        </row>
        <row r="3113">
          <cell r="A3113">
            <v>4203</v>
          </cell>
          <cell r="B3113" t="str">
            <v xml:space="preserve">NIPLE DE REDUCAO DE FERRO GALVANIZADO, COM ROSCA BSP, DE 3" X 2"                                                                                                                                                                                                                                                                                                                                                                                                                                          </v>
          </cell>
          <cell r="C3113" t="str">
            <v xml:space="preserve">UN    </v>
          </cell>
          <cell r="D3113">
            <v>134.18</v>
          </cell>
        </row>
        <row r="3114">
          <cell r="A3114">
            <v>40368</v>
          </cell>
          <cell r="B3114" t="str">
            <v xml:space="preserve">NIPLE SEXTAVADO EM ACO CARBONO, COM ROSCA BSP, PRESSAO 3.000 LBS, DN 1 1/2"                                                                                                                                                                                                                                                                                                                                                                                                                               </v>
          </cell>
          <cell r="C3114" t="str">
            <v xml:space="preserve">UN    </v>
          </cell>
          <cell r="D3114">
            <v>63.68</v>
          </cell>
        </row>
        <row r="3115">
          <cell r="A3115">
            <v>40365</v>
          </cell>
          <cell r="B3115" t="str">
            <v xml:space="preserve">NIPLE SEXTAVADO EM ACO CARBONO, COM ROSCA BSP, PRESSAO 3.000 LBS, DN 1 1/4"                                                                                                                                                                                                                                                                                                                                                                                                                               </v>
          </cell>
          <cell r="C3115" t="str">
            <v xml:space="preserve">UN    </v>
          </cell>
          <cell r="D3115">
            <v>42.96</v>
          </cell>
        </row>
        <row r="3116">
          <cell r="A3116">
            <v>40356</v>
          </cell>
          <cell r="B3116" t="str">
            <v xml:space="preserve">NIPLE SEXTAVADO EM ACO CARBONO, COM ROSCA BSP, PRESSAO 3.000 LBS, DN 1/2"                                                                                                                                                                                                                                                                                                                                                                                                                                 </v>
          </cell>
          <cell r="C3116" t="str">
            <v xml:space="preserve">UN    </v>
          </cell>
          <cell r="D3116">
            <v>14.68</v>
          </cell>
        </row>
        <row r="3117">
          <cell r="A3117">
            <v>40362</v>
          </cell>
          <cell r="B3117" t="str">
            <v xml:space="preserve">NIPLE SEXTAVADO EM ACO CARBONO, COM ROSCA BSP, PRESSAO 3.000 LBS, DN 1"                                                                                                                                                                                                                                                                                                                                                                                                                                   </v>
          </cell>
          <cell r="C3117" t="str">
            <v xml:space="preserve">UN    </v>
          </cell>
          <cell r="D3117">
            <v>28.46</v>
          </cell>
        </row>
        <row r="3118">
          <cell r="A3118">
            <v>40374</v>
          </cell>
          <cell r="B3118" t="str">
            <v xml:space="preserve">NIPLE SEXTAVADO EM ACO CARBONO, COM ROSCA BSP, PRESSAO 3.000 LBS, DN 2 1/2"                                                                                                                                                                                                                                                                                                                                                                                                                               </v>
          </cell>
          <cell r="C3118" t="str">
            <v xml:space="preserve">UN    </v>
          </cell>
          <cell r="D3118">
            <v>166.44</v>
          </cell>
        </row>
        <row r="3119">
          <cell r="A3119">
            <v>40371</v>
          </cell>
          <cell r="B3119" t="str">
            <v xml:space="preserve">NIPLE SEXTAVADO EM ACO CARBONO, COM ROSCA BSP, PRESSAO 3.000 LBS, DN 2"                                                                                                                                                                                                                                                                                                                                                                                                                                   </v>
          </cell>
          <cell r="C3119" t="str">
            <v xml:space="preserve">UN    </v>
          </cell>
          <cell r="D3119">
            <v>104.77</v>
          </cell>
        </row>
        <row r="3120">
          <cell r="A3120">
            <v>40359</v>
          </cell>
          <cell r="B3120" t="str">
            <v xml:space="preserve">NIPLE SEXTAVADO EM ACO CARBONO, COM ROSCA BSP, PRESSAO 3.000 LBS, DN 3/4"                                                                                                                                                                                                                                                                                                                                                                                                                                 </v>
          </cell>
          <cell r="C3120" t="str">
            <v xml:space="preserve">UN    </v>
          </cell>
          <cell r="D3120">
            <v>18.96</v>
          </cell>
        </row>
        <row r="3121">
          <cell r="A3121">
            <v>7595</v>
          </cell>
          <cell r="B3121" t="str">
            <v xml:space="preserve">NIVELADOR (HORISTA)                                                                                                                                                                                                                                                                                                                                                                                                                                                                                       </v>
          </cell>
          <cell r="C3121" t="str">
            <v xml:space="preserve">H     </v>
          </cell>
          <cell r="D3121">
            <v>16.940000000000001</v>
          </cell>
        </row>
        <row r="3122">
          <cell r="A3122">
            <v>41094</v>
          </cell>
          <cell r="B3122" t="str">
            <v xml:space="preserve">NIVELADOR (MENSALISTA)                                                                                                                                                                                                                                                                                                                                                                                                                                                                                    </v>
          </cell>
          <cell r="C3122" t="str">
            <v xml:space="preserve">MES   </v>
          </cell>
          <cell r="D3122">
            <v>2965.3</v>
          </cell>
        </row>
        <row r="3123">
          <cell r="A3123">
            <v>39609</v>
          </cell>
          <cell r="B3123" t="str">
            <v xml:space="preserve">NOBREAK TRIFASICO, DE 10 KVA FATOR DE POTENCIA DE 0,8, AUTONOMIA MINIMA DE 30 MINUTOS A PLENA CARGA                                                                                                                                                                                                                                                                                                                                                                                                       </v>
          </cell>
          <cell r="C3123" t="str">
            <v xml:space="preserve">UN    </v>
          </cell>
          <cell r="D3123">
            <v>55465.5</v>
          </cell>
        </row>
        <row r="3124">
          <cell r="A3124">
            <v>39610</v>
          </cell>
          <cell r="B3124" t="str">
            <v xml:space="preserve">NOBREAK TRIFASICO, DE 15 KVA FATOR DE POTENCIA DE 0,8, AUTONOMIA MINIMA DE 30 MINUTOS A PLENA CARGA                                                                                                                                                                                                                                                                                                                                                                                                       </v>
          </cell>
          <cell r="C3124" t="str">
            <v xml:space="preserve">UN    </v>
          </cell>
          <cell r="D3124">
            <v>80962.33</v>
          </cell>
        </row>
        <row r="3125">
          <cell r="A3125">
            <v>39611</v>
          </cell>
          <cell r="B3125" t="str">
            <v xml:space="preserve">NOBREAK TRIFASICO, DE 20 KVA FATOR DE POTENCIA DE 0,8, AUTONOMIA MINIMA DE 30 MINUTOS A PLENA CARGA                                                                                                                                                                                                                                                                                                                                                                                                       </v>
          </cell>
          <cell r="C3125" t="str">
            <v xml:space="preserve">UN    </v>
          </cell>
          <cell r="D3125">
            <v>97977.67</v>
          </cell>
        </row>
        <row r="3126">
          <cell r="A3126">
            <v>39612</v>
          </cell>
          <cell r="B3126" t="str">
            <v xml:space="preserve">NOBREAK TRIFASICO, DE 25 KVA FATOR DE POTENCIA DE 0,8, AUTONOMIA MINIMA DE 30 MINUTOS A PLENA CARGA                                                                                                                                                                                                                                                                                                                                                                                                       </v>
          </cell>
          <cell r="C3126" t="str">
            <v xml:space="preserve">UN    </v>
          </cell>
          <cell r="D3126">
            <v>153484.23000000001</v>
          </cell>
        </row>
        <row r="3127">
          <cell r="A3127">
            <v>39608</v>
          </cell>
          <cell r="B3127" t="str">
            <v xml:space="preserve">NOBREAK TRIFASICO, DE 5 KVA FATOR DE POTENCIA DE 0,8, AUTONOMIA MINIMA DE 30 MINUTOS A PLENA CARGA                                                                                                                                                                                                                                                                                                                                                                                                        </v>
          </cell>
          <cell r="C3127" t="str">
            <v xml:space="preserve">UN    </v>
          </cell>
          <cell r="D3127">
            <v>44349.63</v>
          </cell>
        </row>
        <row r="3128">
          <cell r="A3128">
            <v>38175</v>
          </cell>
          <cell r="B3128" t="str">
            <v xml:space="preserve">NUMERO / ALGARISMO PARA RESIDENCIA (FACHADA), EM ZAMAC, COM ALTURA DE APROX *45* MM, INCLUSIVE PARAFUSOS                                                                                                                                                                                                                                                                                                                                                                                                  </v>
          </cell>
          <cell r="C3128" t="str">
            <v xml:space="preserve">UN    </v>
          </cell>
          <cell r="D3128">
            <v>4.62</v>
          </cell>
        </row>
        <row r="3129">
          <cell r="A3129">
            <v>38176</v>
          </cell>
          <cell r="B3129" t="str">
            <v xml:space="preserve">NUMERO / ALGARISMO PARA RESIDENCIA (FACHADA), EM ZAMAC, COM ALTURA DE APROX 125 MM, INCLUSIVE PARAFUSOS                                                                                                                                                                                                                                                                                                                                                                                                   </v>
          </cell>
          <cell r="C3129" t="str">
            <v xml:space="preserve">UN    </v>
          </cell>
          <cell r="D3129">
            <v>13.61</v>
          </cell>
        </row>
        <row r="3130">
          <cell r="A3130">
            <v>36152</v>
          </cell>
          <cell r="B3130" t="str">
            <v xml:space="preserve">OCULOS DE SEGURANCA CONTRA IMPACTOS COM LENTE INCOLOR, ARMACAO NYLON, COM PROTECAO UVA E UVB                                                                                                                                                                                                                                                                                                                                                                                                              </v>
          </cell>
          <cell r="C3130" t="str">
            <v xml:space="preserve">UN    </v>
          </cell>
          <cell r="D3130">
            <v>6.68</v>
          </cell>
        </row>
        <row r="3131">
          <cell r="A3131">
            <v>4221</v>
          </cell>
          <cell r="B3131" t="str">
            <v xml:space="preserve">OLEO DIESEL COMBUSTIVEL COMUM METROPOLITANO S-10 OU S-500                                                                                                                                                                                                                                                                                                                                                                                                                                                 </v>
          </cell>
          <cell r="C3131" t="str">
            <v xml:space="preserve">L     </v>
          </cell>
          <cell r="D3131">
            <v>5.74</v>
          </cell>
        </row>
        <row r="3132">
          <cell r="A3132">
            <v>4227</v>
          </cell>
          <cell r="B3132" t="str">
            <v xml:space="preserve">OLEO LUBRIFICANTE MINERAL MONOVISCOSO, SAE 40, PARA MOTORES DE EQUIPAMENTOS PESADOS (CAMINHOES, TRATORES, RETROS E ETC)                                                                                                                                                                                                                                                                                                                                                                                   </v>
          </cell>
          <cell r="C3132" t="str">
            <v xml:space="preserve">L     </v>
          </cell>
          <cell r="D3132">
            <v>26.76</v>
          </cell>
        </row>
        <row r="3133">
          <cell r="A3133">
            <v>38170</v>
          </cell>
          <cell r="B3133" t="str">
            <v xml:space="preserve">OLHO MAGICO PARA PORTAS, EM LATAO, COM LENTE DE POLICARBONATO, ANGULO DE *200* GRAUS, ESPESSURA ENTRE *25 E 46* MM, INCLUINDO FECHO JANELA                                                                                                                                                                                                                                                                                                                                                                </v>
          </cell>
          <cell r="C3133" t="str">
            <v xml:space="preserve">UN    </v>
          </cell>
          <cell r="D3133">
            <v>20.21</v>
          </cell>
        </row>
        <row r="3134">
          <cell r="A3134">
            <v>4252</v>
          </cell>
          <cell r="B3134" t="str">
            <v xml:space="preserve">OPERADOR DE BATE-ESTACAS (HORISTA)                                                                                                                                                                                                                                                                                                                                                                                                                                                                        </v>
          </cell>
          <cell r="C3134" t="str">
            <v xml:space="preserve">H     </v>
          </cell>
          <cell r="D3134">
            <v>22.24</v>
          </cell>
        </row>
        <row r="3135">
          <cell r="A3135">
            <v>40980</v>
          </cell>
          <cell r="B3135" t="str">
            <v xml:space="preserve">OPERADOR DE BATE-ESTACAS (MENSALISTA)                                                                                                                                                                                                                                                                                                                                                                                                                                                                     </v>
          </cell>
          <cell r="C3135" t="str">
            <v xml:space="preserve">MES   </v>
          </cell>
          <cell r="D3135">
            <v>3893.87</v>
          </cell>
        </row>
        <row r="3136">
          <cell r="A3136">
            <v>41031</v>
          </cell>
          <cell r="B3136" t="str">
            <v xml:space="preserve">OPERADOR DE BETONEIRA (CAMINHAO) (MENSALISTA)                                                                                                                                                                                                                                                                                                                                                                                                                                                             </v>
          </cell>
          <cell r="C3136" t="str">
            <v xml:space="preserve">MES   </v>
          </cell>
          <cell r="D3136">
            <v>3772</v>
          </cell>
        </row>
        <row r="3137">
          <cell r="A3137">
            <v>37666</v>
          </cell>
          <cell r="B3137" t="str">
            <v xml:space="preserve">OPERADOR DE BETONEIRA ESTACIONARIA / MISTURADOR (HORISTA)                                                                                                                                                                                                                                                                                                                                                                                                                                                 </v>
          </cell>
          <cell r="C3137" t="str">
            <v xml:space="preserve">H     </v>
          </cell>
          <cell r="D3137">
            <v>20.239999999999998</v>
          </cell>
        </row>
        <row r="3138">
          <cell r="A3138">
            <v>40986</v>
          </cell>
          <cell r="B3138" t="str">
            <v xml:space="preserve">OPERADOR DE BETONEIRA ESTACIONARIA / MISTURADOR (MENSALISTA)                                                                                                                                                                                                                                                                                                                                                                                                                                              </v>
          </cell>
          <cell r="C3138" t="str">
            <v xml:space="preserve">MES   </v>
          </cell>
          <cell r="D3138">
            <v>3542.81</v>
          </cell>
        </row>
        <row r="3139">
          <cell r="A3139">
            <v>4250</v>
          </cell>
          <cell r="B3139" t="str">
            <v xml:space="preserve">OPERADOR DE COMPRESSOR DE AR OU COMPRESSORISTA (HORISTA)                                                                                                                                                                                                                                                                                                                                                                                                                                                  </v>
          </cell>
          <cell r="C3139" t="str">
            <v xml:space="preserve">H     </v>
          </cell>
          <cell r="D3139">
            <v>15.59</v>
          </cell>
        </row>
        <row r="3140">
          <cell r="A3140">
            <v>40978</v>
          </cell>
          <cell r="B3140" t="str">
            <v xml:space="preserve">OPERADOR DE COMPRESSOR DE AR OU COMPRESSORISTA (MENSALISTA)                                                                                                                                                                                                                                                                                                                                                                                                                                               </v>
          </cell>
          <cell r="C3140" t="str">
            <v xml:space="preserve">MES   </v>
          </cell>
          <cell r="D3140">
            <v>2730.04</v>
          </cell>
        </row>
        <row r="3141">
          <cell r="A3141">
            <v>44501</v>
          </cell>
          <cell r="B3141" t="str">
            <v xml:space="preserve">OPERADOR DE DEMARCADORA DE FAIXAS DE TRAFEGO (HORISTA)                                                                                                                                                                                                                                                                                                                                                                                                                                                    </v>
          </cell>
          <cell r="C3141" t="str">
            <v xml:space="preserve">H     </v>
          </cell>
          <cell r="D3141">
            <v>21.55</v>
          </cell>
        </row>
        <row r="3142">
          <cell r="A3142">
            <v>41043</v>
          </cell>
          <cell r="B3142" t="str">
            <v xml:space="preserve">OPERADOR DE DEMARCADORA DE FAIXAS DE TRAFEGO (MENSALISTA)                                                                                                                                                                                                                                                                                                                                                                                                                                                 </v>
          </cell>
          <cell r="C3142" t="str">
            <v xml:space="preserve">MES   </v>
          </cell>
          <cell r="D3142">
            <v>3772</v>
          </cell>
        </row>
        <row r="3143">
          <cell r="A3143">
            <v>4234</v>
          </cell>
          <cell r="B3143" t="str">
            <v xml:space="preserve">OPERADOR DE ESCAVADEIRA (HORISTA)                                                                                                                                                                                                                                                                                                                                                                                                                                                                         </v>
          </cell>
          <cell r="C3143" t="str">
            <v xml:space="preserve">H     </v>
          </cell>
          <cell r="D3143">
            <v>22.73</v>
          </cell>
        </row>
        <row r="3144">
          <cell r="A3144">
            <v>40987</v>
          </cell>
          <cell r="B3144" t="str">
            <v xml:space="preserve">OPERADOR DE ESCAVADEIRA (MENSALISTA)                                                                                                                                                                                                                                                                                                                                                                                                                                                                      </v>
          </cell>
          <cell r="C3144" t="str">
            <v xml:space="preserve">MES   </v>
          </cell>
          <cell r="D3144">
            <v>3977.54</v>
          </cell>
        </row>
        <row r="3145">
          <cell r="A3145">
            <v>4253</v>
          </cell>
          <cell r="B3145" t="str">
            <v xml:space="preserve">OPERADOR DE GUINCHO OU GUINCHEIRO (HORISTA)                                                                                                                                                                                                                                                                                                                                                                                                                                                               </v>
          </cell>
          <cell r="C3145" t="str">
            <v xml:space="preserve">H     </v>
          </cell>
          <cell r="D3145">
            <v>21.14</v>
          </cell>
        </row>
        <row r="3146">
          <cell r="A3146">
            <v>40981</v>
          </cell>
          <cell r="B3146" t="str">
            <v xml:space="preserve">OPERADOR DE GUINCHO OU GUINCHEIRO (MENSALISTA)                                                                                                                                                                                                                                                                                                                                                                                                                                                            </v>
          </cell>
          <cell r="C3146" t="str">
            <v xml:space="preserve">MES   </v>
          </cell>
          <cell r="D3146">
            <v>3701.26</v>
          </cell>
        </row>
        <row r="3147">
          <cell r="A3147">
            <v>4254</v>
          </cell>
          <cell r="B3147" t="str">
            <v xml:space="preserve">OPERADOR DE GUINDASTE (HORISTA)                                                                                                                                                                                                                                                                                                                                                                                                                                                                           </v>
          </cell>
          <cell r="C3147" t="str">
            <v xml:space="preserve">H     </v>
          </cell>
          <cell r="D3147">
            <v>29.37</v>
          </cell>
        </row>
        <row r="3148">
          <cell r="A3148">
            <v>41036</v>
          </cell>
          <cell r="B3148" t="str">
            <v xml:space="preserve">OPERADOR DE GUINDASTE (MENSALISTA)                                                                                                                                                                                                                                                                                                                                                                                                                                                                        </v>
          </cell>
          <cell r="C3148" t="str">
            <v xml:space="preserve">MES   </v>
          </cell>
          <cell r="D3148">
            <v>5140.18</v>
          </cell>
        </row>
        <row r="3149">
          <cell r="A3149">
            <v>4251</v>
          </cell>
          <cell r="B3149" t="str">
            <v xml:space="preserve">OPERADOR DE JATO ABRASIVO OU JATISTA (HORISTA)                                                                                                                                                                                                                                                                                                                                                                                                                                                            </v>
          </cell>
          <cell r="C3149" t="str">
            <v xml:space="preserve">H     </v>
          </cell>
          <cell r="D3149">
            <v>19.64</v>
          </cell>
        </row>
        <row r="3150">
          <cell r="A3150">
            <v>40979</v>
          </cell>
          <cell r="B3150" t="str">
            <v xml:space="preserve">OPERADOR DE JATO ABRASIVO OU JATISTA (MENSALISTA)                                                                                                                                                                                                                                                                                                                                                                                                                                                         </v>
          </cell>
          <cell r="C3150" t="str">
            <v xml:space="preserve">MES   </v>
          </cell>
          <cell r="D3150">
            <v>3436.72</v>
          </cell>
        </row>
        <row r="3151">
          <cell r="A3151">
            <v>4230</v>
          </cell>
          <cell r="B3151" t="str">
            <v xml:space="preserve">OPERADOR DE MAQUINAS E TRATORES DIVERSOS - TERRAPLANAGEM (HORISTA)                                                                                                                                                                                                                                                                                                                                                                                                                                        </v>
          </cell>
          <cell r="C3151" t="str">
            <v xml:space="preserve">H     </v>
          </cell>
          <cell r="D3151">
            <v>21.74</v>
          </cell>
        </row>
        <row r="3152">
          <cell r="A3152">
            <v>40998</v>
          </cell>
          <cell r="B3152" t="str">
            <v xml:space="preserve">OPERADOR DE MAQUINAS E TRATORES DIVERSOS - TERRAPLANAGEM (MENSALISTA)                                                                                                                                                                                                                                                                                                                                                                                                                                     </v>
          </cell>
          <cell r="C3152" t="str">
            <v xml:space="preserve">MES   </v>
          </cell>
          <cell r="D3152">
            <v>3805.52</v>
          </cell>
        </row>
        <row r="3153">
          <cell r="A3153">
            <v>4257</v>
          </cell>
          <cell r="B3153" t="str">
            <v xml:space="preserve">OPERADOR DE MARTELETE OU MARTELETEIRO (HORISTA)                                                                                                                                                                                                                                                                                                                                                                                                                                                           </v>
          </cell>
          <cell r="C3153" t="str">
            <v xml:space="preserve">H     </v>
          </cell>
          <cell r="D3153">
            <v>19.3</v>
          </cell>
        </row>
        <row r="3154">
          <cell r="A3154">
            <v>40982</v>
          </cell>
          <cell r="B3154" t="str">
            <v xml:space="preserve">OPERADOR DE MARTELETE OU MARTELETEIRO (MENSALISTA)                                                                                                                                                                                                                                                                                                                                                                                                                                                        </v>
          </cell>
          <cell r="C3154" t="str">
            <v xml:space="preserve">MES   </v>
          </cell>
          <cell r="D3154">
            <v>3378.56</v>
          </cell>
        </row>
        <row r="3155">
          <cell r="A3155">
            <v>4240</v>
          </cell>
          <cell r="B3155" t="str">
            <v xml:space="preserve">OPERADOR DE MOTO SCRAPER (HORISTA)                                                                                                                                                                                                                                                                                                                                                                                                                                                                        </v>
          </cell>
          <cell r="C3155" t="str">
            <v xml:space="preserve">H     </v>
          </cell>
          <cell r="D3155">
            <v>27.75</v>
          </cell>
        </row>
        <row r="3156">
          <cell r="A3156">
            <v>41026</v>
          </cell>
          <cell r="B3156" t="str">
            <v xml:space="preserve">OPERADOR DE MOTO SCRAPER (MENSALISTA)                                                                                                                                                                                                                                                                                                                                                                                                                                                                     </v>
          </cell>
          <cell r="C3156" t="str">
            <v xml:space="preserve">MES   </v>
          </cell>
          <cell r="D3156">
            <v>4859.3100000000004</v>
          </cell>
        </row>
        <row r="3157">
          <cell r="A3157">
            <v>4239</v>
          </cell>
          <cell r="B3157" t="str">
            <v xml:space="preserve">OPERADOR DE MOTONIVELADORA (HORISTA)                                                                                                                                                                                                                                                                                                                                                                                                                                                                      </v>
          </cell>
          <cell r="C3157" t="str">
            <v xml:space="preserve">H     </v>
          </cell>
          <cell r="D3157">
            <v>27.75</v>
          </cell>
        </row>
        <row r="3158">
          <cell r="A3158">
            <v>41024</v>
          </cell>
          <cell r="B3158" t="str">
            <v xml:space="preserve">OPERADOR DE MOTONIVELADORA (MENSALISTA)                                                                                                                                                                                                                                                                                                                                                                                                                                                                   </v>
          </cell>
          <cell r="C3158" t="str">
            <v xml:space="preserve">MES   </v>
          </cell>
          <cell r="D3158">
            <v>4859.3100000000004</v>
          </cell>
        </row>
        <row r="3159">
          <cell r="A3159">
            <v>4248</v>
          </cell>
          <cell r="B3159" t="str">
            <v xml:space="preserve">OPERADOR DE PA CARREGADEIRA (HORISTA)                                                                                                                                                                                                                                                                                                                                                                                                                                                                     </v>
          </cell>
          <cell r="C3159" t="str">
            <v xml:space="preserve">H     </v>
          </cell>
          <cell r="D3159">
            <v>21.55</v>
          </cell>
        </row>
        <row r="3160">
          <cell r="A3160">
            <v>41033</v>
          </cell>
          <cell r="B3160" t="str">
            <v xml:space="preserve">OPERADOR DE PA CARREGADEIRA (MENSALISTA)                                                                                                                                                                                                                                                                                                                                                                                                                                                                  </v>
          </cell>
          <cell r="C3160" t="str">
            <v xml:space="preserve">MES   </v>
          </cell>
          <cell r="D3160">
            <v>3772</v>
          </cell>
        </row>
        <row r="3161">
          <cell r="A3161">
            <v>44500</v>
          </cell>
          <cell r="B3161" t="str">
            <v xml:space="preserve">OPERADOR DE PAVIMENTADORA / MESA VIBROACABADORA (HORISTA)                                                                                                                                                                                                                                                                                                                                                                                                                                                 </v>
          </cell>
          <cell r="C3161" t="str">
            <v xml:space="preserve">H     </v>
          </cell>
          <cell r="D3161">
            <v>21.55</v>
          </cell>
        </row>
        <row r="3162">
          <cell r="A3162">
            <v>41040</v>
          </cell>
          <cell r="B3162" t="str">
            <v xml:space="preserve">OPERADOR DE PAVIMENTADORA / MESA VIBROACABADORA (MENSALISTA)                                                                                                                                                                                                                                                                                                                                                                                                                                              </v>
          </cell>
          <cell r="C3162" t="str">
            <v xml:space="preserve">MES   </v>
          </cell>
          <cell r="D3162">
            <v>3772</v>
          </cell>
        </row>
        <row r="3163">
          <cell r="A3163">
            <v>4238</v>
          </cell>
          <cell r="B3163" t="str">
            <v xml:space="preserve">OPERADOR DE ROLO COMPACTADOR (HORISTA)                                                                                                                                                                                                                                                                                                                                                                                                                                                                    </v>
          </cell>
          <cell r="C3163" t="str">
            <v xml:space="preserve">H     </v>
          </cell>
          <cell r="D3163">
            <v>17.91</v>
          </cell>
        </row>
        <row r="3164">
          <cell r="A3164">
            <v>41012</v>
          </cell>
          <cell r="B3164" t="str">
            <v xml:space="preserve">OPERADOR DE ROLO COMPACTADOR (MENSALISTA)                                                                                                                                                                                                                                                                                                                                                                                                                                                                 </v>
          </cell>
          <cell r="C3164" t="str">
            <v xml:space="preserve">MES   </v>
          </cell>
          <cell r="D3164">
            <v>3135.28</v>
          </cell>
        </row>
        <row r="3165">
          <cell r="A3165">
            <v>4233</v>
          </cell>
          <cell r="B3165" t="str">
            <v xml:space="preserve">OPERADOR DE USINA DE ASFALTO, DE SOLOS OU DE CONCRETO (HORISTA)                                                                                                                                                                                                                                                                                                                                                                                                                                           </v>
          </cell>
          <cell r="C3165" t="str">
            <v xml:space="preserve">H     </v>
          </cell>
          <cell r="D3165">
            <v>27.75</v>
          </cell>
        </row>
        <row r="3166">
          <cell r="A3166">
            <v>41001</v>
          </cell>
          <cell r="B3166" t="str">
            <v xml:space="preserve">OPERADOR DE USINA DE ASFALTO, DE SOLOS OU DE CONCRETO (MENSALISTA)                                                                                                                                                                                                                                                                                                                                                                                                                                        </v>
          </cell>
          <cell r="C3166" t="str">
            <v xml:space="preserve">MES   </v>
          </cell>
          <cell r="D3166">
            <v>4859.3100000000004</v>
          </cell>
        </row>
        <row r="3167">
          <cell r="A3167">
            <v>2</v>
          </cell>
          <cell r="B3167" t="str">
            <v xml:space="preserve">OXIGENIO, RECARGA PARA CILINDRO DE CONJUNTO OXICORTE GRANDE                                                                                                                                                                                                                                                                                                                                                                                                                                               </v>
          </cell>
          <cell r="C3167" t="str">
            <v xml:space="preserve">M3    </v>
          </cell>
          <cell r="D3167">
            <v>21.91</v>
          </cell>
        </row>
        <row r="3168">
          <cell r="A3168">
            <v>36517</v>
          </cell>
          <cell r="B3168" t="str">
            <v xml:space="preserve">PA CARREGADEIRA SOBRE RODAS, POTENCIA BRUTA *127* CV, CAPACIDADE DA CACAMBA DE 2,0 A 2,4 M3, PESO OPERACIONAL MAXIMO DE 10330 KG                                                                                                                                                                                                                                                                                                                                                                          </v>
          </cell>
          <cell r="C3168" t="str">
            <v xml:space="preserve">UN    </v>
          </cell>
          <cell r="D3168">
            <v>728160</v>
          </cell>
        </row>
        <row r="3169">
          <cell r="A3169">
            <v>4262</v>
          </cell>
          <cell r="B3169" t="str">
            <v xml:space="preserve">PA CARREGADEIRA SOBRE RODAS, POTENCIA LIQUIDA 128 HP, CAPACIDADE DA CACAMBA DE 1,7 A 2,8 M3, PESO OPERACIONAL MAXIMO DE 11632 KG                                                                                                                                                                                                                                                                                                                                                                          </v>
          </cell>
          <cell r="C3169" t="str">
            <v xml:space="preserve">UN    </v>
          </cell>
          <cell r="D3169">
            <v>820000</v>
          </cell>
        </row>
        <row r="3170">
          <cell r="A3170">
            <v>4263</v>
          </cell>
          <cell r="B3170" t="str">
            <v xml:space="preserve">PA CARREGADEIRA SOBRE RODAS, POTENCIA LIQUIDA 197 HP, CAPACIDADE DA CACAMBA DE 2,5 A 3,5 M3, PESO OPERACIONAL MAXIMO DE 18338 KG                                                                                                                                                                                                                                                                                                                                                                          </v>
          </cell>
          <cell r="C3170" t="str">
            <v xml:space="preserve">UN    </v>
          </cell>
          <cell r="D3170">
            <v>1137066.6100000001</v>
          </cell>
        </row>
        <row r="3171">
          <cell r="A3171">
            <v>36518</v>
          </cell>
          <cell r="B3171" t="str">
            <v xml:space="preserve">PA CARREGADEIRA SOBRE RODAS, POTENCIA LIQUIDA 213 HP, CAPACIDADE DA CACAMBA DE 1,9 A 3,5 M3, PESO OPERACIONAL MAXIMO DE 19234 KG                                                                                                                                                                                                                                                                                                                                                                          </v>
          </cell>
          <cell r="C3171" t="str">
            <v xml:space="preserve">UN    </v>
          </cell>
          <cell r="D3171">
            <v>1294506.6100000001</v>
          </cell>
        </row>
        <row r="3172">
          <cell r="A3172">
            <v>14221</v>
          </cell>
          <cell r="B3172" t="str">
            <v xml:space="preserve">PA CARREGADEIRA SOBRE RODAS, POTENCIA 152 HP, CAPACIDADE DA CACAMBA DE 1,53 A 2,30 M3, PESO OPERACIONAL MAXIMO DE 10216 KG                                                                                                                                                                                                                                                                                                                                                                                </v>
          </cell>
          <cell r="C3172" t="str">
            <v xml:space="preserve">UN    </v>
          </cell>
          <cell r="D3172">
            <v>755493.3</v>
          </cell>
        </row>
        <row r="3173">
          <cell r="A3173">
            <v>38402</v>
          </cell>
          <cell r="B3173" t="str">
            <v xml:space="preserve">PA DE LIXO PLASTICA, CABO LONGO                                                                                                                                                                                                                                                                                                                                                                                                                                                                           </v>
          </cell>
          <cell r="C3173" t="str">
            <v xml:space="preserve">UN    </v>
          </cell>
          <cell r="D3173">
            <v>12.54</v>
          </cell>
        </row>
        <row r="3174">
          <cell r="A3174">
            <v>3412</v>
          </cell>
          <cell r="B3174" t="str">
            <v xml:space="preserve">PAINEL DE LA DE VIDRO SEM REVESTIMENTO PSI 20, E = 25 MM, DE 1200 X 600 MM                                                                                                                                                                                                                                                                                                                                                                                                                                </v>
          </cell>
          <cell r="C3174" t="str">
            <v xml:space="preserve">M2    </v>
          </cell>
          <cell r="D3174">
            <v>27.18</v>
          </cell>
        </row>
        <row r="3175">
          <cell r="A3175">
            <v>3413</v>
          </cell>
          <cell r="B3175" t="str">
            <v xml:space="preserve">PAINEL DE LA DE VIDRO SEM REVESTIMENTO PSI 20, E = 50 MM, DE 1200 X 600 MM                                                                                                                                                                                                                                                                                                                                                                                                                                </v>
          </cell>
          <cell r="C3175" t="str">
            <v xml:space="preserve">M2    </v>
          </cell>
          <cell r="D3175">
            <v>61.18</v>
          </cell>
        </row>
        <row r="3176">
          <cell r="A3176">
            <v>39744</v>
          </cell>
          <cell r="B3176" t="str">
            <v xml:space="preserve">PAINEL DE LA DE VIDRO SEM REVESTIMENTO PSI 40, E = 25 MM, DE 1200 X 600 MM                                                                                                                                                                                                                                                                                                                                                                                                                                </v>
          </cell>
          <cell r="C3176" t="str">
            <v xml:space="preserve">M2    </v>
          </cell>
          <cell r="D3176">
            <v>47.5</v>
          </cell>
        </row>
        <row r="3177">
          <cell r="A3177">
            <v>39745</v>
          </cell>
          <cell r="B3177" t="str">
            <v xml:space="preserve">PAINEL DE LA DE VIDRO SEM REVESTIMENTO PSI 40, E = 50 MM, DE 1200 X 600 MM                                                                                                                                                                                                                                                                                                                                                                                                                                </v>
          </cell>
          <cell r="C3177" t="str">
            <v xml:space="preserve">M2    </v>
          </cell>
          <cell r="D3177">
            <v>100.26</v>
          </cell>
        </row>
        <row r="3178">
          <cell r="A3178">
            <v>39637</v>
          </cell>
          <cell r="B3178" t="str">
            <v xml:space="preserve">PAINEL ESTRUTURAL PARA LAJE SECA REVESTIDO EM PLACA CIMENTICIA, DE 1,20 X 2,50 M, E = 23 MM                                                                                                                                                                                                                                                                                                                                                                                                               </v>
          </cell>
          <cell r="C3178" t="str">
            <v xml:space="preserve">M2    </v>
          </cell>
          <cell r="D3178">
            <v>96.25</v>
          </cell>
        </row>
        <row r="3179">
          <cell r="A3179">
            <v>39638</v>
          </cell>
          <cell r="B3179" t="str">
            <v xml:space="preserve">PAINEL ESTRUTURAL PARA LAJE SECA REVESTIDO EM PLACA CIMENTICIA, DE 1,20 X 2,50 M, E = 40 MM                                                                                                                                                                                                                                                                                                                                                                                                               </v>
          </cell>
          <cell r="C3179" t="str">
            <v xml:space="preserve">M2    </v>
          </cell>
          <cell r="D3179">
            <v>108.91</v>
          </cell>
        </row>
        <row r="3180">
          <cell r="A3180">
            <v>39639</v>
          </cell>
          <cell r="B3180" t="str">
            <v xml:space="preserve">PAINEL ESTRUTURAL PARA LAJE SECA REVESTIDO EM PLACA CIMENTICIA, DE 1,20 X 2,50 M, E = 55 MM                                                                                                                                                                                                                                                                                                                                                                                                               </v>
          </cell>
          <cell r="C3180" t="str">
            <v xml:space="preserve">M2    </v>
          </cell>
          <cell r="D3180">
            <v>164.32</v>
          </cell>
        </row>
        <row r="3181">
          <cell r="A3181">
            <v>39517</v>
          </cell>
          <cell r="B3181" t="str">
            <v xml:space="preserve">PAINEL TERMOISOLANTE PARA FECHAMENTOS VERTICAIS (INCLUI PARAFUSOS DE FIXACAO) REVESTIDO EM ACO GALVALUME, LARGURA UTIL DE 1100 MM, REVESTIMENTO COM ESPESSURA DE 0,50 MM, COM PRE-PINTURA NAS DUAS FACES, NUCLEO EM POLIURETANO (PUR) COM ESPESSURA 40/50 MM                                                                                                                                                                                                                                              </v>
          </cell>
          <cell r="C3181" t="str">
            <v xml:space="preserve">M2    </v>
          </cell>
          <cell r="D3181">
            <v>230.62</v>
          </cell>
        </row>
        <row r="3182">
          <cell r="A3182">
            <v>39518</v>
          </cell>
          <cell r="B3182" t="str">
            <v xml:space="preserve">PAINEL TERMOISOLANTE PARA FECHAMENTOS VERTICAIS (INCLUI PARAFUSOS DE FIXACAO) REVESTIDO EM ACO GALVALUME, LARGURA UTIL DE 1100 MM, REVESTIMENTO COM ESPESSURA DE 0,50 MM, COM PRE-PINTURA NAS DUAS FACES, NUCLEO EM POLIURETANO (PUR) COM ESPESSURA 70/80 MM                                                                                                                                                                                                                                              </v>
          </cell>
          <cell r="C3182" t="str">
            <v xml:space="preserve">M2    </v>
          </cell>
          <cell r="D3182">
            <v>273.41000000000003</v>
          </cell>
        </row>
        <row r="3183">
          <cell r="A3183">
            <v>38366</v>
          </cell>
          <cell r="B3183" t="str">
            <v xml:space="preserve">PAPEL KRAFT BETUMADO                                                                                                                                                                                                                                                                                                                                                                                                                                                                                      </v>
          </cell>
          <cell r="C3183" t="str">
            <v xml:space="preserve">M2    </v>
          </cell>
          <cell r="D3183">
            <v>6.11</v>
          </cell>
        </row>
        <row r="3184">
          <cell r="A3184">
            <v>11703</v>
          </cell>
          <cell r="B3184" t="str">
            <v xml:space="preserve">PAPELEIRA DE PAREDE EM METAL CROMADO SEM TAMPA                                                                                                                                                                                                                                                                                                                                                                                                                                                            </v>
          </cell>
          <cell r="C3184" t="str">
            <v xml:space="preserve">UN    </v>
          </cell>
          <cell r="D3184">
            <v>86.46</v>
          </cell>
        </row>
        <row r="3185">
          <cell r="A3185">
            <v>37400</v>
          </cell>
          <cell r="B3185" t="str">
            <v xml:space="preserve">PAPELEIRA PLASTICA TIPO DISPENSER PARA PAPEL HIGIENICO ROLAO                                                                                                                                                                                                                                                                                                                                                                                                                                              </v>
          </cell>
          <cell r="C3185" t="str">
            <v xml:space="preserve">UN    </v>
          </cell>
          <cell r="D3185">
            <v>41.64</v>
          </cell>
        </row>
        <row r="3186">
          <cell r="A3186">
            <v>25400</v>
          </cell>
          <cell r="B3186" t="str">
            <v xml:space="preserve">PAR DE TABELAS DE BASQUETE EM COMPENSADO NAVAL, OFICIAL, 1800 X 1200 MM, INCLUINDO ARO DE METAL E REDE EM POLIPROPILENO 100% (SEM SUPORTE DE FIXACAO)                                                                                                                                                                                                                                                                                                                                                     </v>
          </cell>
          <cell r="C3186" t="str">
            <v xml:space="preserve">UN    </v>
          </cell>
          <cell r="D3186">
            <v>2702.89</v>
          </cell>
        </row>
        <row r="3187">
          <cell r="A3187">
            <v>4276</v>
          </cell>
          <cell r="B3187" t="str">
            <v xml:space="preserve">PARA-RAIOS DE DISTRIBUICAO, TENSAO NOMINAL 15 KV, CORRENTE NOMINAL DE DESCARGA 5 KA                                                                                                                                                                                                                                                                                                                                                                                                                       </v>
          </cell>
          <cell r="C3187" t="str">
            <v xml:space="preserve">UN    </v>
          </cell>
          <cell r="D3187">
            <v>199.27</v>
          </cell>
        </row>
        <row r="3188">
          <cell r="A3188">
            <v>4273</v>
          </cell>
          <cell r="B3188" t="str">
            <v xml:space="preserve">PARA-RAIOS DE DISTRIBUICAO, TENSAO NOMINAL 30 KV, CORRENTE NOMINAL DE DESCARGA 10 KA                                                                                                                                                                                                                                                                                                                                                                                                                      </v>
          </cell>
          <cell r="C3188" t="str">
            <v xml:space="preserve">UN    </v>
          </cell>
          <cell r="D3188">
            <v>361.8</v>
          </cell>
        </row>
        <row r="3189">
          <cell r="A3189">
            <v>4274</v>
          </cell>
          <cell r="B3189" t="str">
            <v xml:space="preserve">PARA-RAIOS TIPO FRANKLIN 350 MM, EM LATAO CROMADO, DUAS DESCIDAS, PARA PROTECAO DE EDIFICACOES CONTRA DESCARGAS ATMOSFERICAS                                                                                                                                                                                                                                                                                                                                                                              </v>
          </cell>
          <cell r="C3189" t="str">
            <v xml:space="preserve">UN    </v>
          </cell>
          <cell r="D3189">
            <v>132.36000000000001</v>
          </cell>
        </row>
        <row r="3190">
          <cell r="A3190">
            <v>39438</v>
          </cell>
          <cell r="B3190" t="str">
            <v xml:space="preserve">PARAFUSO CABECA TROMBETA E PONTA AGULHA (GN55), COMPRIMENTO 55 MM, EM ACO FOSFATIZADO, PARA FIXAR CHAPA DE GESSO EM PERFIL DRYWALL METALICO MAXIMO 0,7 MM                                                                                                                                                                                                                                                                                                                                                 </v>
          </cell>
          <cell r="C3190" t="str">
            <v xml:space="preserve">UN    </v>
          </cell>
          <cell r="D3190">
            <v>0.21</v>
          </cell>
        </row>
        <row r="3191">
          <cell r="A3191">
            <v>11963</v>
          </cell>
          <cell r="B3191" t="str">
            <v xml:space="preserve">PARAFUSO DE ACO TIPO CHUMBADOR PARABOLT, DIAMETRO 1/2", COMPRIMENTO 75 MM                                                                                                                                                                                                                                                                                                                                                                                                                                 </v>
          </cell>
          <cell r="C3191" t="str">
            <v xml:space="preserve">UN    </v>
          </cell>
          <cell r="D3191">
            <v>7.69</v>
          </cell>
        </row>
        <row r="3192">
          <cell r="A3192">
            <v>11964</v>
          </cell>
          <cell r="B3192" t="str">
            <v xml:space="preserve">PARAFUSO DE ACO TIPO CHUMBADOR PARABOLT, DIAMETRO 3/8", COMPRIMENTO 75 MM                                                                                                                                                                                                                                                                                                                                                                                                                                 </v>
          </cell>
          <cell r="C3192" t="str">
            <v xml:space="preserve">UN    </v>
          </cell>
          <cell r="D3192">
            <v>1.94</v>
          </cell>
        </row>
        <row r="3193">
          <cell r="A3193">
            <v>4379</v>
          </cell>
          <cell r="B3193" t="str">
            <v xml:space="preserve">PARAFUSO DE ACO ZINCADO COM ROSCA SOBERBA, CABECA CHATA E FENDA SIMPLES, DIAMETRO 2,5 MM, COMPRIMENTO * 9,5 * MM                                                                                                                                                                                                                                                                                                                                                                                          </v>
          </cell>
          <cell r="C3193" t="str">
            <v xml:space="preserve">UN    </v>
          </cell>
          <cell r="D3193">
            <v>0.04</v>
          </cell>
        </row>
        <row r="3194">
          <cell r="A3194">
            <v>4377</v>
          </cell>
          <cell r="B3194" t="str">
            <v xml:space="preserve">PARAFUSO DE ACO ZINCADO COM ROSCA SOBERBA, CABECA CHATA E FENDA SIMPLES, DIAMETRO 4,2 MM, COMPRIMENTO * 32 * MM                                                                                                                                                                                                                                                                                                                                                                                           </v>
          </cell>
          <cell r="C3194" t="str">
            <v xml:space="preserve">UN    </v>
          </cell>
          <cell r="D3194">
            <v>0.15</v>
          </cell>
        </row>
        <row r="3195">
          <cell r="A3195">
            <v>4356</v>
          </cell>
          <cell r="B3195" t="str">
            <v xml:space="preserve">PARAFUSO DE ACO ZINCADO COM ROSCA SOBERBA, CABECA CHATA E FENDA SIMPLES, DIAMETRO 4,8 MM, COMPRIMENTO 45 MM                                                                                                                                                                                                                                                                                                                                                                                               </v>
          </cell>
          <cell r="C3195" t="str">
            <v xml:space="preserve">UN    </v>
          </cell>
          <cell r="D3195">
            <v>0.21</v>
          </cell>
        </row>
        <row r="3196">
          <cell r="A3196">
            <v>13246</v>
          </cell>
          <cell r="B3196" t="str">
            <v xml:space="preserve">PARAFUSO DE FERRO POLIDO, SEXTAVADO, COM ROSCA INTEIRA, DIAMETRO 5/16", COMPRIMENTO 3/4", COM PORCA E ARRUELA LISA LEVE                                                                                                                                                                                                                                                                                                                                                                                   </v>
          </cell>
          <cell r="C3196" t="str">
            <v xml:space="preserve">UN    </v>
          </cell>
          <cell r="D3196">
            <v>0.36</v>
          </cell>
        </row>
        <row r="3197">
          <cell r="A3197">
            <v>4346</v>
          </cell>
          <cell r="B3197" t="str">
            <v xml:space="preserve">PARAFUSO DE FERRO POLIDO, SEXTAVADO, COM ROSCA PARCIAL, DIAMETRO 5/8", COMPRIMENTO 6", COM PORCA E ARRUELA DE PRESSAO MEDIA                                                                                                                                                                                                                                                                                                                                                                               </v>
          </cell>
          <cell r="C3197" t="str">
            <v xml:space="preserve">UN    </v>
          </cell>
          <cell r="D3197">
            <v>8.24</v>
          </cell>
        </row>
        <row r="3198">
          <cell r="A3198">
            <v>11955</v>
          </cell>
          <cell r="B3198" t="str">
            <v xml:space="preserve">PARAFUSO DE LATAO COM ACABAMENTO CROMADO PARA FIXAR PECA SANITARIA, INCLUI PORCA CEGA, ARRUELA E BUCHA DE NYLON TAMANHO S-10                                                                                                                                                                                                                                                                                                                                                                              </v>
          </cell>
          <cell r="C3198" t="str">
            <v xml:space="preserve">UN    </v>
          </cell>
          <cell r="D3198">
            <v>3.61</v>
          </cell>
        </row>
        <row r="3199">
          <cell r="A3199">
            <v>11960</v>
          </cell>
          <cell r="B3199" t="str">
            <v xml:space="preserve">PARAFUSO DE LATAO COM ROSCA SOBERBA, CABECA CHATA E FENDA SIMPLES, DIAMETRO 2,5 MM, COMPRIMENTO 12 MM                                                                                                                                                                                                                                                                                                                                                                                                     </v>
          </cell>
          <cell r="C3199" t="str">
            <v xml:space="preserve">UN    </v>
          </cell>
          <cell r="D3199">
            <v>0.12</v>
          </cell>
        </row>
        <row r="3200">
          <cell r="A3200">
            <v>4333</v>
          </cell>
          <cell r="B3200" t="str">
            <v xml:space="preserve">PARAFUSO DE LATAO COM ROSCA SOBERBA, CABECA CHATA E FENDA SIMPLES, DIAMETRO 3,2 MM, COMPRIMENTO 16 MM                                                                                                                                                                                                                                                                                                                                                                                                     </v>
          </cell>
          <cell r="C3200" t="str">
            <v xml:space="preserve">UN    </v>
          </cell>
          <cell r="D3200">
            <v>0.21</v>
          </cell>
        </row>
        <row r="3201">
          <cell r="A3201">
            <v>4358</v>
          </cell>
          <cell r="B3201" t="str">
            <v xml:space="preserve">PARAFUSO DE LATAO COM ROSCA SOBERBA, CABECA CHATA E FENDA SIMPLES, DIAMETRO 4,8 MM, COMPRIMENTO 65 MM                                                                                                                                                                                                                                                                                                                                                                                                     </v>
          </cell>
          <cell r="C3201" t="str">
            <v xml:space="preserve">UN    </v>
          </cell>
          <cell r="D3201">
            <v>1.65</v>
          </cell>
        </row>
        <row r="3202">
          <cell r="A3202">
            <v>39435</v>
          </cell>
          <cell r="B3202" t="str">
            <v xml:space="preserve">PARAFUSO DRY WALL, EM ACO FOSFATIZADO, CABECA TROMBETA E PONTA AGULHA (TA), COMPRIMENTO 25 MM                                                                                                                                                                                                                                                                                                                                                                                                             </v>
          </cell>
          <cell r="C3202" t="str">
            <v xml:space="preserve">UN    </v>
          </cell>
          <cell r="D3202">
            <v>0.08</v>
          </cell>
        </row>
        <row r="3203">
          <cell r="A3203">
            <v>39436</v>
          </cell>
          <cell r="B3203" t="str">
            <v xml:space="preserve">PARAFUSO DRY WALL, EM ACO FOSFATIZADO, CABECA TROMBETA E PONTA AGULHA (TA), COMPRIMENTO 35 MM                                                                                                                                                                                                                                                                                                                                                                                                             </v>
          </cell>
          <cell r="C3203" t="str">
            <v xml:space="preserve">UN    </v>
          </cell>
          <cell r="D3203">
            <v>0.14000000000000001</v>
          </cell>
        </row>
        <row r="3204">
          <cell r="A3204">
            <v>39437</v>
          </cell>
          <cell r="B3204" t="str">
            <v xml:space="preserve">PARAFUSO DRY WALL, EM ACO FOSFATIZADO, CABECA TROMBETA E PONTA AGULHA (TA), COMPRIMENTO 45 MM                                                                                                                                                                                                                                                                                                                                                                                                             </v>
          </cell>
          <cell r="C3204" t="str">
            <v xml:space="preserve">UN    </v>
          </cell>
          <cell r="D3204">
            <v>0.18</v>
          </cell>
        </row>
        <row r="3205">
          <cell r="A3205">
            <v>39439</v>
          </cell>
          <cell r="B3205" t="str">
            <v xml:space="preserve">PARAFUSO DRY WALL, EM ACO FOSFATIZADO, CABECA TROMBETA E PONTA BROCA (TB), COMPRIMENTO 25 MM                                                                                                                                                                                                                                                                                                                                                                                                              </v>
          </cell>
          <cell r="C3205" t="str">
            <v xml:space="preserve">UN    </v>
          </cell>
          <cell r="D3205">
            <v>0.12</v>
          </cell>
        </row>
        <row r="3206">
          <cell r="A3206">
            <v>39440</v>
          </cell>
          <cell r="B3206" t="str">
            <v xml:space="preserve">PARAFUSO DRY WALL, EM ACO FOSFATIZADO, CABECA TROMBETA E PONTA BROCA (TB), COMPRIMENTO 35 MM                                                                                                                                                                                                                                                                                                                                                                                                              </v>
          </cell>
          <cell r="C3206" t="str">
            <v xml:space="preserve">UN    </v>
          </cell>
          <cell r="D3206">
            <v>0.16</v>
          </cell>
        </row>
        <row r="3207">
          <cell r="A3207">
            <v>39441</v>
          </cell>
          <cell r="B3207" t="str">
            <v xml:space="preserve">PARAFUSO DRY WALL, EM ACO FOSFATIZADO, CABECA TROMBETA E PONTA BROCA (TB), COMPRIMENTO 45 MM                                                                                                                                                                                                                                                                                                                                                                                                              </v>
          </cell>
          <cell r="C3207" t="str">
            <v xml:space="preserve">UN    </v>
          </cell>
          <cell r="D3207">
            <v>0.2</v>
          </cell>
        </row>
        <row r="3208">
          <cell r="A3208">
            <v>39442</v>
          </cell>
          <cell r="B3208" t="str">
            <v xml:space="preserve">PARAFUSO DRY WALL, EM ACO ZINCADO, CABECA LENTILHA E PONTA AGULHA (LA), LARGURA 4,2 MM, COMPRIMENTO 13 MM                                                                                                                                                                                                                                                                                                                                                                                                 </v>
          </cell>
          <cell r="C3208" t="str">
            <v xml:space="preserve">UN    </v>
          </cell>
          <cell r="D3208">
            <v>0.15</v>
          </cell>
        </row>
        <row r="3209">
          <cell r="A3209">
            <v>39443</v>
          </cell>
          <cell r="B3209" t="str">
            <v xml:space="preserve">PARAFUSO DRY WALL, EM ACO ZINCADO, CABECA LENTILHA E PONTA BROCA (LB), LARGURA 4,2 MM, COMPRIMENTO 13 MM                                                                                                                                                                                                                                                                                                                                                                                                  </v>
          </cell>
          <cell r="C3209" t="str">
            <v xml:space="preserve">UN    </v>
          </cell>
          <cell r="D3209">
            <v>0.19</v>
          </cell>
        </row>
        <row r="3210">
          <cell r="A3210">
            <v>4329</v>
          </cell>
          <cell r="B3210" t="str">
            <v xml:space="preserve">PARAFUSO EM ACO GALVANIZADO, TIPO MAQUINA, SEXTAVADO, SEM PORCA, DIAMETRO 1/2", COMPRIMENTO 2"                                                                                                                                                                                                                                                                                                                                                                                                            </v>
          </cell>
          <cell r="C3210" t="str">
            <v xml:space="preserve">UN    </v>
          </cell>
          <cell r="D3210">
            <v>1.76</v>
          </cell>
        </row>
        <row r="3211">
          <cell r="A3211">
            <v>4383</v>
          </cell>
          <cell r="B3211" t="str">
            <v xml:space="preserve">PARAFUSO FRANCES METRICO ZINCADO, DIAMETRO 12 MM, COMPRIMENTO 140MM, COM PORCA SEXTAVADA E ARRUELA DE PRESSAO MEDIA                                                                                                                                                                                                                                                                                                                                                                                       </v>
          </cell>
          <cell r="C3211" t="str">
            <v xml:space="preserve">UN    </v>
          </cell>
          <cell r="D3211">
            <v>15.91</v>
          </cell>
        </row>
        <row r="3212">
          <cell r="A3212">
            <v>4344</v>
          </cell>
          <cell r="B3212" t="str">
            <v xml:space="preserve">PARAFUSO FRANCES METRICO ZINCADO, DIAMETRO 12 MM, COMPRIMENTO 150 MM, COM PORCA SEXTAVADA E ARRUELA DE PRESSAO MEDIA                                                                                                                                                                                                                                                                                                                                                                                      </v>
          </cell>
          <cell r="C3212" t="str">
            <v xml:space="preserve">UN    </v>
          </cell>
          <cell r="D3212">
            <v>16.68</v>
          </cell>
        </row>
        <row r="3213">
          <cell r="A3213">
            <v>436</v>
          </cell>
          <cell r="B3213" t="str">
            <v xml:space="preserve">PARAFUSO FRANCES M16 EM ACO GALVANIZADO, COMPRIMENTO = 150 MM, DIAMETRO = 16 MM, CABECA ABAULADA                                                                                                                                                                                                                                                                                                                                                                                                          </v>
          </cell>
          <cell r="C3213" t="str">
            <v xml:space="preserve">UN    </v>
          </cell>
          <cell r="D3213">
            <v>13.25</v>
          </cell>
        </row>
        <row r="3214">
          <cell r="A3214">
            <v>442</v>
          </cell>
          <cell r="B3214" t="str">
            <v xml:space="preserve">PARAFUSO FRANCES M16 EM ACO GALVANIZADO, COMPRIMENTO = 45 MM, DIAMETRO = 16 MM, CABECA ABAULADA                                                                                                                                                                                                                                                                                                                                                                                                           </v>
          </cell>
          <cell r="C3214" t="str">
            <v xml:space="preserve">UN    </v>
          </cell>
          <cell r="D3214">
            <v>7.83</v>
          </cell>
        </row>
        <row r="3215">
          <cell r="A3215">
            <v>11953</v>
          </cell>
          <cell r="B3215" t="str">
            <v xml:space="preserve">PARAFUSO FRANCES ZINCADO, DIAMETRO 1/2'', COMPRIMENTO 2'', COM PORCA E ARRUELA                                                                                                                                                                                                                                                                                                                                                                                                                            </v>
          </cell>
          <cell r="C3215" t="str">
            <v xml:space="preserve">UN    </v>
          </cell>
          <cell r="D3215">
            <v>2.64</v>
          </cell>
        </row>
        <row r="3216">
          <cell r="A3216">
            <v>4335</v>
          </cell>
          <cell r="B3216" t="str">
            <v xml:space="preserve">PARAFUSO FRANCES ZINCADO, DIAMETRO 1/2", COMPRIMENTO 12", COM PORCA E ARRUELA LISA MEDIA                                                                                                                                                                                                                                                                                                                                                                                                                  </v>
          </cell>
          <cell r="C3216" t="str">
            <v xml:space="preserve">UN    </v>
          </cell>
          <cell r="D3216">
            <v>11.2</v>
          </cell>
        </row>
        <row r="3217">
          <cell r="A3217">
            <v>4334</v>
          </cell>
          <cell r="B3217" t="str">
            <v xml:space="preserve">PARAFUSO FRANCES ZINCADO, DIAMETRO 1/2", COMPRIMENTO 15", COM PORCA E ARRUELA LISA MEDIA                                                                                                                                                                                                                                                                                                                                                                                                                  </v>
          </cell>
          <cell r="C3217" t="str">
            <v xml:space="preserve">UN    </v>
          </cell>
          <cell r="D3217">
            <v>15.36</v>
          </cell>
        </row>
        <row r="3218">
          <cell r="A3218">
            <v>4343</v>
          </cell>
          <cell r="B3218" t="str">
            <v xml:space="preserve">PARAFUSO FRANCES ZINCADO, DIAMETRO 1/2", COMPRIMENTO 4", COM PORCA E ARRUELA                                                                                                                                                                                                                                                                                                                                                                                                                              </v>
          </cell>
          <cell r="C3218" t="str">
            <v xml:space="preserve">UN    </v>
          </cell>
          <cell r="D3218">
            <v>3.78</v>
          </cell>
        </row>
        <row r="3219">
          <cell r="A3219">
            <v>430</v>
          </cell>
          <cell r="B3219" t="str">
            <v xml:space="preserve">PARAFUSO M16 EM ACO GALVANIZADO, COMPRIMENTO = 125 MM, DIAMETRO = 16 MM, ROSCA MAQUINA, CABECA QUADRADA                                                                                                                                                                                                                                                                                                                                                                                                   </v>
          </cell>
          <cell r="C3219" t="str">
            <v xml:space="preserve">UN    </v>
          </cell>
          <cell r="D3219">
            <v>11.85</v>
          </cell>
        </row>
        <row r="3220">
          <cell r="A3220">
            <v>441</v>
          </cell>
          <cell r="B3220" t="str">
            <v xml:space="preserve">PARAFUSO M16 EM ACO GALVANIZADO, COMPRIMENTO = 150 MM, DIAMETRO = 16 MM, ROSCA MAQUINA, CABECA QUADRADA                                                                                                                                                                                                                                                                                                                                                                                                   </v>
          </cell>
          <cell r="C3220" t="str">
            <v xml:space="preserve">UN    </v>
          </cell>
          <cell r="D3220">
            <v>13.05</v>
          </cell>
        </row>
        <row r="3221">
          <cell r="A3221">
            <v>431</v>
          </cell>
          <cell r="B3221" t="str">
            <v xml:space="preserve">PARAFUSO M16 EM ACO GALVANIZADO, COMPRIMENTO = 200 MM, DIAMETRO = 16 MM, ROSCA MAQUINA, CABECA QUADRADA                                                                                                                                                                                                                                                                                                                                                                                                   </v>
          </cell>
          <cell r="C3221" t="str">
            <v xml:space="preserve">UN    </v>
          </cell>
          <cell r="D3221">
            <v>15.75</v>
          </cell>
        </row>
        <row r="3222">
          <cell r="A3222">
            <v>432</v>
          </cell>
          <cell r="B3222" t="str">
            <v xml:space="preserve">PARAFUSO M16 EM ACO GALVANIZADO, COMPRIMENTO = 250 MM, DIAMETRO = 16 MM, ROSCA MAQUINA, CABECA QUADRADA                                                                                                                                                                                                                                                                                                                                                                                                   </v>
          </cell>
          <cell r="C3222" t="str">
            <v xml:space="preserve">UN    </v>
          </cell>
          <cell r="D3222">
            <v>17.38</v>
          </cell>
        </row>
        <row r="3223">
          <cell r="A3223">
            <v>429</v>
          </cell>
          <cell r="B3223" t="str">
            <v xml:space="preserve">PARAFUSO M16 EM ACO GALVANIZADO, COMPRIMENTO = 300 MM, DIAMETRO = 16 MM, ROSCA DUPLA                                                                                                                                                                                                                                                                                                                                                                                                                      </v>
          </cell>
          <cell r="C3223" t="str">
            <v xml:space="preserve">UN    </v>
          </cell>
          <cell r="D3223">
            <v>23.43</v>
          </cell>
        </row>
        <row r="3224">
          <cell r="A3224">
            <v>439</v>
          </cell>
          <cell r="B3224" t="str">
            <v xml:space="preserve">PARAFUSO M16 EM ACO GALVANIZADO, COMPRIMENTO = 300 MM, DIAMETRO = 16 MM, ROSCA MAQUINA, CABECA QUADRADA                                                                                                                                                                                                                                                                                                                                                                                                   </v>
          </cell>
          <cell r="C3224" t="str">
            <v xml:space="preserve">UN    </v>
          </cell>
          <cell r="D3224">
            <v>19.97</v>
          </cell>
        </row>
        <row r="3225">
          <cell r="A3225">
            <v>433</v>
          </cell>
          <cell r="B3225" t="str">
            <v xml:space="preserve">PARAFUSO M16 EM ACO GALVANIZADO, COMPRIMENTO = 350 MM, DIAMETRO = 16 MM, ROSCA MAQUINA, CABECA QUADRADA                                                                                                                                                                                                                                                                                                                                                                                                   </v>
          </cell>
          <cell r="C3225" t="str">
            <v xml:space="preserve">UN    </v>
          </cell>
          <cell r="D3225">
            <v>23.31</v>
          </cell>
        </row>
        <row r="3226">
          <cell r="A3226">
            <v>437</v>
          </cell>
          <cell r="B3226" t="str">
            <v xml:space="preserve">PARAFUSO M16 EM ACO GALVANIZADO, COMPRIMENTO = 400 MM, DIAMETRO = 16 MM, ROSCA DUPLA                                                                                                                                                                                                                                                                                                                                                                                                                      </v>
          </cell>
          <cell r="C3226" t="str">
            <v xml:space="preserve">UN    </v>
          </cell>
          <cell r="D3226">
            <v>30.97</v>
          </cell>
        </row>
        <row r="3227">
          <cell r="A3227">
            <v>11790</v>
          </cell>
          <cell r="B3227" t="str">
            <v xml:space="preserve">PARAFUSO M16 EM ACO GALVANIZADO, COMPRIMENTO = 450 MM, DIAMETRO = 16 MM, ROSCA MAQUINA, CABECA QUADRADA                                                                                                                                                                                                                                                                                                                                                                                                   </v>
          </cell>
          <cell r="C3227" t="str">
            <v xml:space="preserve">UN    </v>
          </cell>
          <cell r="D3227">
            <v>35.130000000000003</v>
          </cell>
        </row>
        <row r="3228">
          <cell r="A3228">
            <v>428</v>
          </cell>
          <cell r="B3228" t="str">
            <v xml:space="preserve">PARAFUSO M16 EM ACO GALVANIZADO, COMPRIMENTO = 500 MM, DIAMETRO = 16 MM, ROSCA MAQUINA, COM CABECA SEXTAVADA E PORCA                                                                                                                                                                                                                                                                                                                                                                                      </v>
          </cell>
          <cell r="C3228" t="str">
            <v xml:space="preserve">UN    </v>
          </cell>
          <cell r="D3228">
            <v>38.200000000000003</v>
          </cell>
        </row>
        <row r="3229">
          <cell r="A3229">
            <v>4384</v>
          </cell>
          <cell r="B3229" t="str">
            <v xml:space="preserve">PARAFUSO NIQUELADO COM ACABAMENTO CROMADO PARA FIXAR PECA SANITARIA, INCLUI PORCA CEGA, ARRUELA E BUCHA DE NYLON TAMANHO S-10                                                                                                                                                                                                                                                                                                                                                                             </v>
          </cell>
          <cell r="C3229" t="str">
            <v xml:space="preserve">UN    </v>
          </cell>
          <cell r="D3229">
            <v>18.28</v>
          </cell>
        </row>
        <row r="3230">
          <cell r="A3230">
            <v>4351</v>
          </cell>
          <cell r="B3230" t="str">
            <v xml:space="preserve">PARAFUSO NIQUELADO 3 1/2" COM ACABAMENTO CROMADO PARA FIXAR PECA SANITARIA, INCLUI PORCA CEGA, ARRUELA E BUCHA DE NYLON TAMANHO S-8                                                                                                                                                                                                                                                                                                                                                                       </v>
          </cell>
          <cell r="C3230" t="str">
            <v xml:space="preserve">UN    </v>
          </cell>
          <cell r="D3230">
            <v>13.55</v>
          </cell>
        </row>
        <row r="3231">
          <cell r="A3231">
            <v>11054</v>
          </cell>
          <cell r="B3231" t="str">
            <v xml:space="preserve">PARAFUSO ROSCA SOBERBA ZINCADO CABECA CHATA FENDA SIMPLES 3,2 X 20 MM (3/4 ")                                                                                                                                                                                                                                                                                                                                                                                                                             </v>
          </cell>
          <cell r="C3231" t="str">
            <v xml:space="preserve">UN    </v>
          </cell>
          <cell r="D3231">
            <v>0.03</v>
          </cell>
        </row>
        <row r="3232">
          <cell r="A3232">
            <v>11055</v>
          </cell>
          <cell r="B3232" t="str">
            <v xml:space="preserve">PARAFUSO ROSCA SOBERBA ZINCADO CABECA CHATA FENDA SIMPLES 3,5 X 25 MM (1 ")                                                                                                                                                                                                                                                                                                                                                                                                                               </v>
          </cell>
          <cell r="C3232" t="str">
            <v xml:space="preserve">UN    </v>
          </cell>
          <cell r="D3232">
            <v>0.05</v>
          </cell>
        </row>
        <row r="3233">
          <cell r="A3233">
            <v>11056</v>
          </cell>
          <cell r="B3233" t="str">
            <v xml:space="preserve">PARAFUSO ROSCA SOBERBA ZINCADO CABECA CHATA FENDA SIMPLES 3,8 X 30 MM (1.1/4 ")                                                                                                                                                                                                                                                                                                                                                                                                                           </v>
          </cell>
          <cell r="C3233" t="str">
            <v xml:space="preserve">UN    </v>
          </cell>
          <cell r="D3233">
            <v>0.06</v>
          </cell>
        </row>
        <row r="3234">
          <cell r="A3234">
            <v>11057</v>
          </cell>
          <cell r="B3234" t="str">
            <v xml:space="preserve">PARAFUSO ROSCA SOBERBA ZINCADO CABECA CHATA FENDA SIMPLES 4,8 X 40 MM (1.1/2 ")                                                                                                                                                                                                                                                                                                                                                                                                                           </v>
          </cell>
          <cell r="C3234" t="str">
            <v xml:space="preserve">UN    </v>
          </cell>
          <cell r="D3234">
            <v>0.12</v>
          </cell>
        </row>
        <row r="3235">
          <cell r="A3235">
            <v>11059</v>
          </cell>
          <cell r="B3235" t="str">
            <v xml:space="preserve">PARAFUSO ROSCA SOBERBA ZINCADO CABECA CHATA FENDA SIMPLES 5,5 X 50 MM (2 ")                                                                                                                                                                                                                                                                                                                                                                                                                               </v>
          </cell>
          <cell r="C3235" t="str">
            <v xml:space="preserve">UN    </v>
          </cell>
          <cell r="D3235">
            <v>0.24</v>
          </cell>
        </row>
        <row r="3236">
          <cell r="A3236">
            <v>11058</v>
          </cell>
          <cell r="B3236" t="str">
            <v xml:space="preserve">PARAFUSO ROSCA SOBERBA ZINCADO CABECA CHATA FENDA SIMPLES 5,5 X 65 MM (2.1/2 ")                                                                                                                                                                                                                                                                                                                                                                                                                           </v>
          </cell>
          <cell r="C3236" t="str">
            <v xml:space="preserve">UN    </v>
          </cell>
          <cell r="D3236">
            <v>0.31</v>
          </cell>
        </row>
        <row r="3237">
          <cell r="A3237">
            <v>4380</v>
          </cell>
          <cell r="B3237" t="str">
            <v xml:space="preserve">PARAFUSO ZINCADO ROSCA SOBERBA 5/16 " X 120 MM PARA TELHA FIBROCIMENTO                                                                                                                                                                                                                                                                                                                                                                                                                                    </v>
          </cell>
          <cell r="C3237" t="str">
            <v xml:space="preserve">UN    </v>
          </cell>
          <cell r="D3237">
            <v>1.06</v>
          </cell>
        </row>
        <row r="3238">
          <cell r="A3238">
            <v>4299</v>
          </cell>
          <cell r="B3238" t="str">
            <v xml:space="preserve">PARAFUSO ZINCADO ROSCA SOBERBA, CABECA SEXTAVADA, 5/16 " X 110 MM, PARA FIXACAO DE TELHA EM MADEIRA                                                                                                                                                                                                                                                                                                                                                                                                       </v>
          </cell>
          <cell r="C3238" t="str">
            <v xml:space="preserve">UN    </v>
          </cell>
          <cell r="D3238">
            <v>1</v>
          </cell>
        </row>
        <row r="3239">
          <cell r="A3239">
            <v>4304</v>
          </cell>
          <cell r="B3239" t="str">
            <v xml:space="preserve">PARAFUSO ZINCADO ROSCA SOBERBA, CABECA SEXTAVADA, 5/16 " X 150 MM, PARA FIXACAO DE TELHA EM MADEIRA                                                                                                                                                                                                                                                                                                                                                                                                       </v>
          </cell>
          <cell r="C3239" t="str">
            <v xml:space="preserve">UN    </v>
          </cell>
          <cell r="D3239">
            <v>1.36</v>
          </cell>
        </row>
        <row r="3240">
          <cell r="A3240">
            <v>4305</v>
          </cell>
          <cell r="B3240" t="str">
            <v xml:space="preserve">PARAFUSO ZINCADO ROSCA SOBERBA, CABECA SEXTAVADA, 5/16 " X 180 MM, PARA FIXACAO DE TELHA EM MADEIRA                                                                                                                                                                                                                                                                                                                                                                                                       </v>
          </cell>
          <cell r="C3240" t="str">
            <v xml:space="preserve">UN    </v>
          </cell>
          <cell r="D3240">
            <v>1.58</v>
          </cell>
        </row>
        <row r="3241">
          <cell r="A3241">
            <v>4306</v>
          </cell>
          <cell r="B3241" t="str">
            <v xml:space="preserve">PARAFUSO ZINCADO ROSCA SOBERBA, CABECA SEXTAVADA, 5/16 " X 200 MM, PARA FIXACAO DE TELHA EM MADEIRA                                                                                                                                                                                                                                                                                                                                                                                                       </v>
          </cell>
          <cell r="C3241" t="str">
            <v xml:space="preserve">UN    </v>
          </cell>
          <cell r="D3241">
            <v>1.84</v>
          </cell>
        </row>
        <row r="3242">
          <cell r="A3242">
            <v>4308</v>
          </cell>
          <cell r="B3242" t="str">
            <v xml:space="preserve">PARAFUSO ZINCADO ROSCA SOBERBA, CABECA SEXTAVADA, 5/16 " X 230 MM, PARA FIXACAO DE TELHA EM MADEIRA                                                                                                                                                                                                                                                                                                                                                                                                       </v>
          </cell>
          <cell r="C3242" t="str">
            <v xml:space="preserve">UN    </v>
          </cell>
          <cell r="D3242">
            <v>3.8</v>
          </cell>
        </row>
        <row r="3243">
          <cell r="A3243">
            <v>4302</v>
          </cell>
          <cell r="B3243" t="str">
            <v xml:space="preserve">PARAFUSO ZINCADO ROSCA SOBERBA, CABECA SEXTAVADA, 5/16 " X 250 MM, PARA FIXACAO DE TELHA EM MADEIRA                                                                                                                                                                                                                                                                                                                                                                                                       </v>
          </cell>
          <cell r="C3243" t="str">
            <v xml:space="preserve">UN    </v>
          </cell>
          <cell r="D3243">
            <v>2.85</v>
          </cell>
        </row>
        <row r="3244">
          <cell r="A3244">
            <v>4300</v>
          </cell>
          <cell r="B3244" t="str">
            <v xml:space="preserve">PARAFUSO ZINCADO ROSCA SOBERBA, CABECA SEXTAVADA, 5/16 " X 50 MM, PARA FIXACAO DE TELHA EM MADEIRA                                                                                                                                                                                                                                                                                                                                                                                                        </v>
          </cell>
          <cell r="C3244" t="str">
            <v xml:space="preserve">UN    </v>
          </cell>
          <cell r="D3244">
            <v>0.68</v>
          </cell>
        </row>
        <row r="3245">
          <cell r="A3245">
            <v>4301</v>
          </cell>
          <cell r="B3245" t="str">
            <v xml:space="preserve">PARAFUSO ZINCADO ROSCA SOBERBA, CABECA SEXTAVADA, 5/16 " X 85 MM, PARA FIXACAO DE TELHA EM MADEIRA                                                                                                                                                                                                                                                                                                                                                                                                        </v>
          </cell>
          <cell r="C3245" t="str">
            <v xml:space="preserve">UN    </v>
          </cell>
          <cell r="D3245">
            <v>0.83</v>
          </cell>
        </row>
        <row r="3246">
          <cell r="A3246">
            <v>4320</v>
          </cell>
          <cell r="B3246" t="str">
            <v xml:space="preserve">PARAFUSO ZINCADO 5/16 " X 250 MM PARA FIXACAO DE TELHA DE FIBROCIMENTO CANALETE 49, INCLUI BUCHA NYLON S-10                                                                                                                                                                                                                                                                                                                                                                                               </v>
          </cell>
          <cell r="C3246" t="str">
            <v xml:space="preserve">UN    </v>
          </cell>
          <cell r="D3246">
            <v>2.52</v>
          </cell>
        </row>
        <row r="3247">
          <cell r="A3247">
            <v>4318</v>
          </cell>
          <cell r="B3247" t="str">
            <v xml:space="preserve">PARAFUSO ZINCADO 5/16 " X 85 MM PARA FIXACAO DE TELHA DE FIBROCIMENTO CANALETE 90, INCLUI BUCHA NYLON S-10                                                                                                                                                                                                                                                                                                                                                                                                </v>
          </cell>
          <cell r="C3247" t="str">
            <v xml:space="preserve">UN    </v>
          </cell>
          <cell r="D3247">
            <v>1.23</v>
          </cell>
        </row>
        <row r="3248">
          <cell r="A3248">
            <v>40547</v>
          </cell>
          <cell r="B3248" t="str">
            <v xml:space="preserve">PARAFUSO ZINCADO, AUTOBROCANTE, FLANGEADO, 4,2 MM X 19 MM                                                                                                                                                                                                                                                                                                                                                                                                                                                 </v>
          </cell>
          <cell r="C3248" t="str">
            <v xml:space="preserve">CENTO </v>
          </cell>
          <cell r="D3248">
            <v>22.22</v>
          </cell>
        </row>
        <row r="3249">
          <cell r="A3249">
            <v>11962</v>
          </cell>
          <cell r="B3249" t="str">
            <v xml:space="preserve">PARAFUSO ZINCADO, SEXTAVADO, COM ROSCA INTEIRA, DIAMETRO 1/4", COMPRIMENTO 1/2"                                                                                                                                                                                                                                                                                                                                                                                                                           </v>
          </cell>
          <cell r="C3249" t="str">
            <v xml:space="preserve">UN    </v>
          </cell>
          <cell r="D3249">
            <v>0.18</v>
          </cell>
        </row>
        <row r="3250">
          <cell r="A3250">
            <v>4332</v>
          </cell>
          <cell r="B3250" t="str">
            <v xml:space="preserve">PARAFUSO ZINCADO, SEXTAVADO, COM ROSCA INTEIRA, DIAMETRO 3/8", COMPRIMENTO 2"                                                                                                                                                                                                                                                                                                                                                                                                                             </v>
          </cell>
          <cell r="C3250" t="str">
            <v xml:space="preserve">UN    </v>
          </cell>
          <cell r="D3250">
            <v>0.88</v>
          </cell>
        </row>
        <row r="3251">
          <cell r="A3251">
            <v>4331</v>
          </cell>
          <cell r="B3251" t="str">
            <v xml:space="preserve">PARAFUSO ZINCADO, SEXTAVADO, COM ROSCA INTEIRA, DIAMETRO 5/8", COMPRIMENTO 2 1/4"                                                                                                                                                                                                                                                                                                                                                                                                                         </v>
          </cell>
          <cell r="C3251" t="str">
            <v xml:space="preserve">UN    </v>
          </cell>
          <cell r="D3251">
            <v>3.33</v>
          </cell>
        </row>
        <row r="3252">
          <cell r="A3252">
            <v>4336</v>
          </cell>
          <cell r="B3252" t="str">
            <v xml:space="preserve">PARAFUSO ZINCADO, SEXTAVADO, COM ROSCA INTEIRA, DIAMETRO 5/8", COMPRIMENTO 3", COM PORCA E ARRUELA DE PRESSAO MEDIA                                                                                                                                                                                                                                                                                                                                                                                       </v>
          </cell>
          <cell r="C3252" t="str">
            <v xml:space="preserve">UN    </v>
          </cell>
          <cell r="D3252">
            <v>4.26</v>
          </cell>
        </row>
        <row r="3253">
          <cell r="A3253">
            <v>13294</v>
          </cell>
          <cell r="B3253" t="str">
            <v xml:space="preserve">PARAFUSO ZINCADO, SEXTAVADO, COM ROSCA SOBERBA, DIAMETRO 3/8", COMPRIMENTO 80 MM                                                                                                                                                                                                                                                                                                                                                                                                                          </v>
          </cell>
          <cell r="C3253" t="str">
            <v xml:space="preserve">UN    </v>
          </cell>
          <cell r="D3253">
            <v>1.22</v>
          </cell>
        </row>
        <row r="3254">
          <cell r="A3254">
            <v>11948</v>
          </cell>
          <cell r="B3254" t="str">
            <v xml:space="preserve">PARAFUSO ZINCADO, SEXTAVADO, COM ROSCA SOBERBA, DIAMETRO 5/16", COMPRIMENTO 40 MM                                                                                                                                                                                                                                                                                                                                                                                                                         </v>
          </cell>
          <cell r="C3254" t="str">
            <v xml:space="preserve">UN    </v>
          </cell>
          <cell r="D3254">
            <v>0.55000000000000004</v>
          </cell>
        </row>
        <row r="3255">
          <cell r="A3255">
            <v>4382</v>
          </cell>
          <cell r="B3255" t="str">
            <v xml:space="preserve">PARAFUSO ZINCADO, SEXTAVADO, COM ROSCA SOBERBA, DIAMETRO 5/16", COMPRIMENTO 80 MM                                                                                                                                                                                                                                                                                                                                                                                                                         </v>
          </cell>
          <cell r="C3255" t="str">
            <v xml:space="preserve">UN    </v>
          </cell>
          <cell r="D3255">
            <v>0.91</v>
          </cell>
        </row>
        <row r="3256">
          <cell r="A3256">
            <v>4354</v>
          </cell>
          <cell r="B3256" t="str">
            <v xml:space="preserve">PARAFUSO ZINCADO, SEXTAVADO, GRAU 5, ROSCA INTEIRA, DIAMETRO 1 1/2", COMPRIMENTO 4"                                                                                                                                                                                                                                                                                                                                                                                                                       </v>
          </cell>
          <cell r="C3256" t="str">
            <v xml:space="preserve">UN    </v>
          </cell>
          <cell r="D3256">
            <v>38.26</v>
          </cell>
        </row>
        <row r="3257">
          <cell r="A3257">
            <v>40839</v>
          </cell>
          <cell r="B3257" t="str">
            <v xml:space="preserve">PARAFUSO, ASTM A307 - GRAU A, SEXTAVADO, ZINCADO, DIAMETRO 3/8" (9,52 MM), COMPRIMENTO 1 " (25,4 MM)                                                                                                                                                                                                                                                                                                                                                                                                      </v>
          </cell>
          <cell r="C3257" t="str">
            <v xml:space="preserve">CENTO </v>
          </cell>
          <cell r="D3257">
            <v>92.06</v>
          </cell>
        </row>
        <row r="3258">
          <cell r="A3258">
            <v>40552</v>
          </cell>
          <cell r="B3258" t="str">
            <v xml:space="preserve">PARAFUSO, AUTO ATARRACHANTE, CABECA CHATA, FENDA SIMPLES, 1/4" (6,35 MM) X 25 MM                                                                                                                                                                                                                                                                                                                                                                                                                          </v>
          </cell>
          <cell r="C3258" t="str">
            <v xml:space="preserve">CENTO </v>
          </cell>
          <cell r="D3258">
            <v>38.090000000000003</v>
          </cell>
        </row>
        <row r="3259">
          <cell r="A3259">
            <v>40549</v>
          </cell>
          <cell r="B3259" t="str">
            <v xml:space="preserve">PARAFUSO, COMUM, ASTM A307, SEXTAVADO, DIAMETRO 1/2" (12,7 MM), COMPRIMENTO 1" (25,4 MM)                                                                                                                                                                                                                                                                                                                                                                                                                  </v>
          </cell>
          <cell r="C3259" t="str">
            <v xml:space="preserve">CENTO </v>
          </cell>
          <cell r="D3259">
            <v>150.79</v>
          </cell>
        </row>
        <row r="3260">
          <cell r="A3260">
            <v>4385</v>
          </cell>
          <cell r="B3260" t="str">
            <v xml:space="preserve">PARALELEPIPEDO GRANITICO OU BASALTICO, PARA PAVIMENTACAO, SEM FRETE (VARIACAO REGIONAL DE PECAS POR M2)                                                                                                                                                                                                                                                                                                                                                                                                   </v>
          </cell>
          <cell r="C3260" t="str">
            <v xml:space="preserve">MIL   </v>
          </cell>
          <cell r="D3260">
            <v>1799.3</v>
          </cell>
        </row>
        <row r="3261">
          <cell r="A3261">
            <v>20078</v>
          </cell>
          <cell r="B3261" t="str">
            <v xml:space="preserve">PASTA LUBRIFICANTE PARA TUBOS E CONEXOES COM JUNTA ELASTICA, EMBALAGEM DE *400* GR (USO EM PVC, ACO, POLIETILENO E OUTROS)                                                                                                                                                                                                                                                                                                                                                                                </v>
          </cell>
          <cell r="C3261" t="str">
            <v xml:space="preserve">UN    </v>
          </cell>
          <cell r="D3261">
            <v>30.74</v>
          </cell>
        </row>
        <row r="3262">
          <cell r="A3262">
            <v>39897</v>
          </cell>
          <cell r="B3262" t="str">
            <v xml:space="preserve">PASTA PARA SOLDA DE TUBOS E CONEXOES DE COBRE (EMBALAGEM COM 250 G)                                                                                                                                                                                                                                                                                                                                                                                                                                       </v>
          </cell>
          <cell r="C3262" t="str">
            <v xml:space="preserve">UN    </v>
          </cell>
          <cell r="D3262">
            <v>50.23</v>
          </cell>
        </row>
        <row r="3263">
          <cell r="A3263">
            <v>118</v>
          </cell>
          <cell r="B3263" t="str">
            <v xml:space="preserve">PASTA VEDA JUNTAS/ROSCA, EMBALAGEM DE *500* G, PARA INSTALACOES DE AGUA, GAS E OUTROS                                                                                                                                                                                                                                                                                                                                                                                                                     </v>
          </cell>
          <cell r="C3263" t="str">
            <v xml:space="preserve">UN    </v>
          </cell>
          <cell r="D3263">
            <v>64.989999999999995</v>
          </cell>
        </row>
        <row r="3264">
          <cell r="A3264">
            <v>4396</v>
          </cell>
          <cell r="B3264" t="str">
            <v xml:space="preserve">PASTILHA CERAMICA/PORCELANA, REVEST INT/EXT E  PISCINA, CORES BRANCA OU FRIAS, SOLIDAS, SEM MESCLAGEM/MISTURA, ACABAMENTO LISO *2,5 X 2,5* CM                                                                                                                                                                                                                                                                                                                                                             </v>
          </cell>
          <cell r="C3264" t="str">
            <v xml:space="preserve">M2    </v>
          </cell>
          <cell r="D3264">
            <v>272.56</v>
          </cell>
        </row>
        <row r="3265">
          <cell r="A3265">
            <v>36881</v>
          </cell>
          <cell r="B3265" t="str">
            <v xml:space="preserve">PASTILHA CERAMICA/PORCELANA, REVEST INT/EXT E  PISCINA, CORES BRANCA OU FRIAS, SOLIDAS, SEM MESCLAGEM/MISTURA, ACABAMENTO LISO *5 X 5* CM                                                                                                                                                                                                                                                                                                                                                                 </v>
          </cell>
          <cell r="C3265" t="str">
            <v xml:space="preserve">M2    </v>
          </cell>
          <cell r="D3265">
            <v>175.54</v>
          </cell>
        </row>
        <row r="3266">
          <cell r="A3266">
            <v>4397</v>
          </cell>
          <cell r="B3266" t="str">
            <v xml:space="preserve">PASTILHA CERAMICA/PORCELANA, REVEST INT/EXT E  PISCINA, CORES LISAS/SOLIDAS, QUENTES, SEM MESCLAGEM/MISTURA, *2,5 X 2,5* CM                                                                                                                                                                                                                                                                                                                                                                               </v>
          </cell>
          <cell r="C3266" t="str">
            <v xml:space="preserve">M2    </v>
          </cell>
          <cell r="D3266">
            <v>296.48</v>
          </cell>
        </row>
        <row r="3267">
          <cell r="A3267">
            <v>36882</v>
          </cell>
          <cell r="B3267" t="str">
            <v xml:space="preserve">PASTILHA CERAMICA/PORCELANA, REVEST INT/EXT E  PISCINA, CORES LISAS/SOLIDAS, QUENTES, SEM MESCLAGEM/MISTURA, *5 X 5* CM                                                                                                                                                                                                                                                                                                                                                                                   </v>
          </cell>
          <cell r="C3267" t="str">
            <v xml:space="preserve">M2    </v>
          </cell>
          <cell r="D3267">
            <v>209.9</v>
          </cell>
        </row>
        <row r="3268">
          <cell r="A3268">
            <v>4751</v>
          </cell>
          <cell r="B3268" t="str">
            <v xml:space="preserve">PASTILHEIRO (HORISTA)                                                                                                                                                                                                                                                                                                                                                                                                                                                                                     </v>
          </cell>
          <cell r="C3268" t="str">
            <v xml:space="preserve">H     </v>
          </cell>
          <cell r="D3268">
            <v>22.11</v>
          </cell>
        </row>
        <row r="3269">
          <cell r="A3269">
            <v>41066</v>
          </cell>
          <cell r="B3269" t="str">
            <v xml:space="preserve">PASTILHEIRO (MENSALISTA)                                                                                                                                                                                                                                                                                                                                                                                                                                                                                  </v>
          </cell>
          <cell r="C3269" t="str">
            <v xml:space="preserve">MES   </v>
          </cell>
          <cell r="D3269">
            <v>3869.33</v>
          </cell>
        </row>
        <row r="3270">
          <cell r="A3270">
            <v>39604</v>
          </cell>
          <cell r="B3270" t="str">
            <v xml:space="preserve">PATCH CORD (CABO DE REDE), CATEGORIA 5 E (CAT 5E) UTP, 24 AWG, 4 PARES, EXTENSAO DE 1,50 M                                                                                                                                                                                                                                                                                                                                                                                                                </v>
          </cell>
          <cell r="C3270" t="str">
            <v xml:space="preserve">UN    </v>
          </cell>
          <cell r="D3270">
            <v>13.56</v>
          </cell>
        </row>
        <row r="3271">
          <cell r="A3271">
            <v>39605</v>
          </cell>
          <cell r="B3271" t="str">
            <v xml:space="preserve">PATCH CORD (CABO DE REDE), CATEGORIA 5 E (CAT 5E) UTP, 24 AWG, 4 PARES, EXTENSAO DE 2,50 M                                                                                                                                                                                                                                                                                                                                                                                                                </v>
          </cell>
          <cell r="C3271" t="str">
            <v xml:space="preserve">UN    </v>
          </cell>
          <cell r="D3271">
            <v>14.73</v>
          </cell>
        </row>
        <row r="3272">
          <cell r="A3272">
            <v>39606</v>
          </cell>
          <cell r="B3272" t="str">
            <v xml:space="preserve">PATCH CORD (CABO DE REDE), CATEGORIA 6 (CAT 6) UTP, 23 AWG, 4 PARES, EXTENSAO DE 1,50 M                                                                                                                                                                                                                                                                                                                                                                                                                   </v>
          </cell>
          <cell r="C3272" t="str">
            <v xml:space="preserve">UN    </v>
          </cell>
          <cell r="D3272">
            <v>25.79</v>
          </cell>
        </row>
        <row r="3273">
          <cell r="A3273">
            <v>39607</v>
          </cell>
          <cell r="B3273" t="str">
            <v xml:space="preserve">PATCH CORD (CABO DE REDE), CATEGORIA 6 (CAT 6) UTP, 23 AWG, 4 PARES, EXTENSAO DE 2,50 M                                                                                                                                                                                                                                                                                                                                                                                                                   </v>
          </cell>
          <cell r="C3273" t="str">
            <v xml:space="preserve">UN    </v>
          </cell>
          <cell r="D3273">
            <v>34.9</v>
          </cell>
        </row>
        <row r="3274">
          <cell r="A3274">
            <v>39594</v>
          </cell>
          <cell r="B3274" t="str">
            <v xml:space="preserve">PATCH PANEL, 24 PORTAS, CATEGORIA 5E, COM RACKS DE 19" DE LARGURA E 1 U DE ALTURA                                                                                                                                                                                                                                                                                                                                                                                                                         </v>
          </cell>
          <cell r="C3274" t="str">
            <v xml:space="preserve">UN    </v>
          </cell>
          <cell r="D3274">
            <v>367.45</v>
          </cell>
        </row>
        <row r="3275">
          <cell r="A3275">
            <v>39596</v>
          </cell>
          <cell r="B3275" t="str">
            <v xml:space="preserve">PATCH PANEL, 24 PORTAS, CATEGORIA 6, COM RACKS DE 19" DE LARGURA E 1 U DE ALTURA                                                                                                                                                                                                                                                                                                                                                                                                                          </v>
          </cell>
          <cell r="C3275" t="str">
            <v xml:space="preserve">UN    </v>
          </cell>
          <cell r="D3275">
            <v>984.06</v>
          </cell>
        </row>
        <row r="3276">
          <cell r="A3276">
            <v>39595</v>
          </cell>
          <cell r="B3276" t="str">
            <v xml:space="preserve">PATCH PANEL, 48 PORTAS, CATEGORIA 5E, COM RACKS DE 19" DE LARGURA E 2 U DE ALTURA                                                                                                                                                                                                                                                                                                                                                                                                                         </v>
          </cell>
          <cell r="C3276" t="str">
            <v xml:space="preserve">UN    </v>
          </cell>
          <cell r="D3276">
            <v>2211.0500000000002</v>
          </cell>
        </row>
        <row r="3277">
          <cell r="A3277">
            <v>39597</v>
          </cell>
          <cell r="B3277" t="str">
            <v xml:space="preserve">PATCH PANEL, 48 PORTAS, CATEGORIA 6, COM RACKS DE 19" DE LARGURA E 2 U DE ALTURA                                                                                                                                                                                                                                                                                                                                                                                                                          </v>
          </cell>
          <cell r="C3277" t="str">
            <v xml:space="preserve">UN    </v>
          </cell>
          <cell r="D3277">
            <v>3468.33</v>
          </cell>
        </row>
        <row r="3278">
          <cell r="A3278">
            <v>10731</v>
          </cell>
          <cell r="B3278" t="str">
            <v xml:space="preserve">PEDRA ARDOSIA, CINZA, *40 X 40* CM, E= *1 CM                                                                                                                                                                                                                                                                                                                                                                                                                                                              </v>
          </cell>
          <cell r="C3278" t="str">
            <v xml:space="preserve">M2    </v>
          </cell>
          <cell r="D3278">
            <v>40</v>
          </cell>
        </row>
        <row r="3279">
          <cell r="A3279">
            <v>4704</v>
          </cell>
          <cell r="B3279" t="str">
            <v xml:space="preserve">PEDRA ARDOSIA, CINZA, 20  X  40 CM,  E=  *1 CM                                                                                                                                                                                                                                                                                                                                                                                                                                                            </v>
          </cell>
          <cell r="C3279" t="str">
            <v xml:space="preserve">M2    </v>
          </cell>
          <cell r="D3279">
            <v>36.090000000000003</v>
          </cell>
        </row>
        <row r="3280">
          <cell r="A3280">
            <v>10730</v>
          </cell>
          <cell r="B3280" t="str">
            <v xml:space="preserve">PEDRA ARDOSIA, CINZA, 30  X  30,  E= *1 CM                                                                                                                                                                                                                                                                                                                                                                                                                                                                </v>
          </cell>
          <cell r="C3280" t="str">
            <v xml:space="preserve">M2    </v>
          </cell>
          <cell r="D3280">
            <v>38.67</v>
          </cell>
        </row>
        <row r="3281">
          <cell r="A3281">
            <v>4729</v>
          </cell>
          <cell r="B3281" t="str">
            <v xml:space="preserve">PEDRA BRITADA GRADUADA, CLASSIFICADA (POSTO PEDREIRA/FORNECEDOR, SEM FRETE)                                                                                                                                                                                                                                                                                                                                                                                                                               </v>
          </cell>
          <cell r="C3281" t="str">
            <v xml:space="preserve">M3    </v>
          </cell>
          <cell r="D3281">
            <v>66.150000000000006</v>
          </cell>
        </row>
        <row r="3282">
          <cell r="A3282">
            <v>4720</v>
          </cell>
          <cell r="B3282" t="str">
            <v xml:space="preserve">PEDRA BRITADA N. 0, OU PEDRISCO (4,8 A 9,5 MM) POSTO PEDREIRA/FORNECEDOR, SEM FRETE                                                                                                                                                                                                                                                                                                                                                                                                                       </v>
          </cell>
          <cell r="C3282" t="str">
            <v xml:space="preserve">M3    </v>
          </cell>
          <cell r="D3282">
            <v>75.8</v>
          </cell>
        </row>
        <row r="3283">
          <cell r="A3283">
            <v>4721</v>
          </cell>
          <cell r="B3283" t="str">
            <v xml:space="preserve">PEDRA BRITADA N. 1 (9,5 a 19 MM) POSTO PEDREIRA/FORNECEDOR, SEM FRETE                                                                                                                                                                                                                                                                                                                                                                                                                                     </v>
          </cell>
          <cell r="C3283" t="str">
            <v xml:space="preserve">M3    </v>
          </cell>
          <cell r="D3283">
            <v>65.650000000000006</v>
          </cell>
        </row>
        <row r="3284">
          <cell r="A3284">
            <v>4718</v>
          </cell>
          <cell r="B3284" t="str">
            <v xml:space="preserve">PEDRA BRITADA N. 2 (19 A 38 MM) POSTO PEDREIRA/FORNECEDOR, SEM FRETE                                                                                                                                                                                                                                                                                                                                                                                                                                      </v>
          </cell>
          <cell r="C3284" t="str">
            <v xml:space="preserve">M3    </v>
          </cell>
          <cell r="D3284">
            <v>66</v>
          </cell>
        </row>
        <row r="3285">
          <cell r="A3285">
            <v>4722</v>
          </cell>
          <cell r="B3285" t="str">
            <v xml:space="preserve">PEDRA BRITADA N. 3 (38 A 50 MM) POSTO PEDREIRA/FORNECEDOR, SEM FRETE                                                                                                                                                                                                                                                                                                                                                                                                                                      </v>
          </cell>
          <cell r="C3285" t="str">
            <v xml:space="preserve">M3    </v>
          </cell>
          <cell r="D3285">
            <v>62.01</v>
          </cell>
        </row>
        <row r="3286">
          <cell r="A3286">
            <v>4723</v>
          </cell>
          <cell r="B3286" t="str">
            <v xml:space="preserve">PEDRA BRITADA N. 4 (50 A 76 MM) POSTO PEDREIRA/FORNECEDOR, SEM FRETE                                                                                                                                                                                                                                                                                                                                                                                                                                      </v>
          </cell>
          <cell r="C3286" t="str">
            <v xml:space="preserve">M3    </v>
          </cell>
          <cell r="D3286">
            <v>61.48</v>
          </cell>
        </row>
        <row r="3287">
          <cell r="A3287">
            <v>4727</v>
          </cell>
          <cell r="B3287" t="str">
            <v xml:space="preserve">PEDRA BRITADA N. 5 (76 A 100 MM) POSTO PEDREIRA/FORNECEDOR, SEM FRETE                                                                                                                                                                                                                                                                                                                                                                                                                                     </v>
          </cell>
          <cell r="C3287" t="str">
            <v xml:space="preserve">M3    </v>
          </cell>
          <cell r="D3287">
            <v>56.27</v>
          </cell>
        </row>
        <row r="3288">
          <cell r="A3288">
            <v>4748</v>
          </cell>
          <cell r="B3288" t="str">
            <v xml:space="preserve">PEDRA BRITADA OU BICA CORRIDA, NAO CLASSIFICADA (POSTO PEDREIRA/FORNECEDOR, SEM FRETE)                                                                                                                                                                                                                                                                                                                                                                                                                    </v>
          </cell>
          <cell r="C3288" t="str">
            <v xml:space="preserve">M3    </v>
          </cell>
          <cell r="D3288">
            <v>60.64</v>
          </cell>
        </row>
        <row r="3289">
          <cell r="A3289">
            <v>4730</v>
          </cell>
          <cell r="B3289" t="str">
            <v xml:space="preserve">PEDRA DE MAO OU PEDRA RACHAO PARA ARRIMO/FUNDACAO (POSTO PEDREIRA/FORNECEDOR, SEM FRETE)                                                                                                                                                                                                                                                                                                                                                                                                                  </v>
          </cell>
          <cell r="C3289" t="str">
            <v xml:space="preserve">M3    </v>
          </cell>
          <cell r="D3289">
            <v>61.71</v>
          </cell>
        </row>
        <row r="3290">
          <cell r="A3290">
            <v>13186</v>
          </cell>
          <cell r="B3290" t="str">
            <v xml:space="preserve">PEDRA GRANITICA OU BASALTICA IRREGULAR, FAIXA GRANULOMETRICA 100 A 150 MM PARA PAVIMENTACAO OU CALCAMENTO POLIEDRICO, POSTO PEDREIRA / FORNECEDOR (SEM FRETE)                                                                                                                                                                                                                                                                                                                                             </v>
          </cell>
          <cell r="C3290" t="str">
            <v xml:space="preserve">M3    </v>
          </cell>
          <cell r="D3290">
            <v>71.2</v>
          </cell>
        </row>
        <row r="3291">
          <cell r="A3291">
            <v>10737</v>
          </cell>
          <cell r="B3291" t="str">
            <v xml:space="preserve">PEDRA GRANITICA OU BASALTO, CACO, RETALHO, CAVACO, TIPO MIRACEMA, MADEIRA, PADUANA, RACHINHA, SANTA ISABEL OU OUTRAS SIMILARES, E=  *1,0 A *2,0 CM                                                                                                                                                                                                                                                                                                                                                        </v>
          </cell>
          <cell r="C3291" t="str">
            <v xml:space="preserve">M2    </v>
          </cell>
          <cell r="D3291">
            <v>125.7</v>
          </cell>
        </row>
        <row r="3292">
          <cell r="A3292">
            <v>10734</v>
          </cell>
          <cell r="B3292" t="str">
            <v xml:space="preserve">PEDRA GRANITICA, SERRADA, TIPO MIRACEMA, MADEIRA, PADUANA, RACHINHA, SANTA ISABEL OU OUTRAS SIMILARES, *11,5 X  *23 CM, E=  *1,0 A *2,0 CM                                                                                                                                                                                                                                                                                                                                                                </v>
          </cell>
          <cell r="C3292" t="str">
            <v xml:space="preserve">M2    </v>
          </cell>
          <cell r="D3292">
            <v>74.77</v>
          </cell>
        </row>
        <row r="3293">
          <cell r="A3293">
            <v>4708</v>
          </cell>
          <cell r="B3293" t="str">
            <v xml:space="preserve">PEDRA PORTUGUESA  OU PETIT PAVE, BRANCA OU PRETA                                                                                                                                                                                                                                                                                                                                                                                                                                                          </v>
          </cell>
          <cell r="C3293" t="str">
            <v xml:space="preserve">M2    </v>
          </cell>
          <cell r="D3293">
            <v>145.04</v>
          </cell>
        </row>
        <row r="3294">
          <cell r="A3294">
            <v>4712</v>
          </cell>
          <cell r="B3294" t="str">
            <v xml:space="preserve">PEDRA QUARTZITO OU CALCARIO LAMINADO, CACO, TIPO CARIRI, ITACOLOMI, LAGOA SANTA, LUMINARIA, PIRENOPOLIS, SAO TOME OU OUTRAS SIMILARES DA REGIAO, E=  *1,5 A *2,5 CM                                                                                                                                                                                                                                                                                                                                       </v>
          </cell>
          <cell r="C3294" t="str">
            <v xml:space="preserve">M2    </v>
          </cell>
          <cell r="D3294">
            <v>70.91</v>
          </cell>
        </row>
        <row r="3295">
          <cell r="A3295">
            <v>4710</v>
          </cell>
          <cell r="B3295" t="str">
            <v xml:space="preserve">PEDRA QUARTZITO OU CALCARIO LAMINADO, SERRADA, TIPO CARIRI, ITACOLOMI, LAGOA SANTA, LUMINARIA, PIRENOPOLIS, SAO TOME OU OUTRAS SIMILARES DA REGIAO, *20 X *40 CM, E=  *1,5 A *2,5 CM                                                                                                                                                                                                                                                                                                                      </v>
          </cell>
          <cell r="C3295" t="str">
            <v xml:space="preserve">M2    </v>
          </cell>
          <cell r="D3295">
            <v>227.39</v>
          </cell>
        </row>
        <row r="3296">
          <cell r="A3296">
            <v>4746</v>
          </cell>
          <cell r="B3296" t="str">
            <v xml:space="preserve">PEDREGULHO OU PICARRA DE JAZIDA, AO NATURAL, PARA BASE DE PAVIMENTACAO (RETIRADO NA JAZIDA, SEM TRANSPORTE)                                                                                                                                                                                                                                                                                                                                                                                               </v>
          </cell>
          <cell r="C3296" t="str">
            <v xml:space="preserve">M3    </v>
          </cell>
          <cell r="D3296">
            <v>46.09</v>
          </cell>
        </row>
        <row r="3297">
          <cell r="A3297">
            <v>4750</v>
          </cell>
          <cell r="B3297" t="str">
            <v xml:space="preserve">PEDREIRO (HORISTA)                                                                                                                                                                                                                                                                                                                                                                                                                                                                                        </v>
          </cell>
          <cell r="C3297" t="str">
            <v xml:space="preserve">H     </v>
          </cell>
          <cell r="D3297">
            <v>22.11</v>
          </cell>
        </row>
        <row r="3298">
          <cell r="A3298">
            <v>41065</v>
          </cell>
          <cell r="B3298" t="str">
            <v xml:space="preserve">PEDREIRO (MENSALISTA)                                                                                                                                                                                                                                                                                                                                                                                                                                                                                     </v>
          </cell>
          <cell r="C3298" t="str">
            <v xml:space="preserve">MES   </v>
          </cell>
          <cell r="D3298">
            <v>3869.33</v>
          </cell>
        </row>
        <row r="3299">
          <cell r="A3299">
            <v>34747</v>
          </cell>
          <cell r="B3299" t="str">
            <v xml:space="preserve">PEITORIL EM MARMORE, POLIDO, BRANCO COMUM, L= *15* CM, E=  *2,0* CM, COM PINGADEIRA                                                                                                                                                                                                                                                                                                                                                                                                                       </v>
          </cell>
          <cell r="C3299" t="str">
            <v xml:space="preserve">M     </v>
          </cell>
          <cell r="D3299">
            <v>115.81</v>
          </cell>
        </row>
        <row r="3300">
          <cell r="A3300">
            <v>4826</v>
          </cell>
          <cell r="B3300" t="str">
            <v xml:space="preserve">PEITORIL EM MARMORE, POLIDO, BRANCO COMUM, L= *15* CM, E=  *3* CM, CORTE RETO                                                                                                                                                                                                                                                                                                                                                                                                                             </v>
          </cell>
          <cell r="C3300" t="str">
            <v xml:space="preserve">M     </v>
          </cell>
          <cell r="D3300">
            <v>124.52</v>
          </cell>
        </row>
        <row r="3301">
          <cell r="A3301">
            <v>41975</v>
          </cell>
          <cell r="B3301" t="str">
            <v xml:space="preserve">PEITORIL PRE-MOLDADO EM GRANILITE, MARMORITE OU GRANITINA, L = *15* CM                                                                                                                                                                                                                                                                                                                                                                                                                                    </v>
          </cell>
          <cell r="C3301" t="str">
            <v xml:space="preserve">M2    </v>
          </cell>
          <cell r="D3301">
            <v>104.34</v>
          </cell>
        </row>
        <row r="3302">
          <cell r="A3302">
            <v>4825</v>
          </cell>
          <cell r="B3302" t="str">
            <v xml:space="preserve">PEITORIL/ SOLEIRA EM MARMORE, POLIDO, BRANCO COMUM, L= *25* CM, E=  *3* CM, CORTE RETO                                                                                                                                                                                                                                                                                                                                                                                                                    </v>
          </cell>
          <cell r="C3302" t="str">
            <v xml:space="preserve">M     </v>
          </cell>
          <cell r="D3302">
            <v>172.36</v>
          </cell>
        </row>
        <row r="3303">
          <cell r="A3303">
            <v>34744</v>
          </cell>
          <cell r="B3303" t="str">
            <v xml:space="preserve">PELICULA REFLETIVA, GT 7 ANOS PARA SINALIZACAO VERTICAL                                                                                                                                                                                                                                                                                                                                                                                                                                                   </v>
          </cell>
          <cell r="C3303" t="str">
            <v xml:space="preserve">M2    </v>
          </cell>
          <cell r="D3303">
            <v>23.25</v>
          </cell>
        </row>
        <row r="3304">
          <cell r="A3304">
            <v>39430</v>
          </cell>
          <cell r="B3304" t="str">
            <v xml:space="preserve">PENDURAL OU PRESILHA REGULADORA, EM ACO GALVANIZADO, COM CORPO, MOLA E REBITE, PARA PERFIL TIPO CANALETA DE ESTRUTURA EM FORROS DRYWALL                                                                                                                                                                                                                                                                                                                                                                   </v>
          </cell>
          <cell r="C3304" t="str">
            <v xml:space="preserve">UN    </v>
          </cell>
          <cell r="D3304">
            <v>2.11</v>
          </cell>
        </row>
        <row r="3305">
          <cell r="A3305">
            <v>39573</v>
          </cell>
          <cell r="B3305" t="str">
            <v xml:space="preserve">PENDURAL OU REGULADOR, COM MOLA, EM ACO GALVANIZADO, PARA PERFIL TIPO T CLICADO DE FORROS REMOVIVEL                                                                                                                                                                                                                                                                                                                                                                                                       </v>
          </cell>
          <cell r="C3305" t="str">
            <v xml:space="preserve">UN    </v>
          </cell>
          <cell r="D3305">
            <v>2.08</v>
          </cell>
        </row>
        <row r="3306">
          <cell r="A3306">
            <v>38410</v>
          </cell>
          <cell r="B3306" t="str">
            <v xml:space="preserve">PENEIRA ROTATIVA COM MOTOR ELETRICO TRIFASICO DE 2 CV, CILINDRO DE 1 M X 0,60 M, COM FUROS DE 3,17 MM                                                                                                                                                                                                                                                                                                                                                                                                     </v>
          </cell>
          <cell r="C3306" t="str">
            <v xml:space="preserve">UN    </v>
          </cell>
          <cell r="D3306">
            <v>14232.61</v>
          </cell>
        </row>
        <row r="3307">
          <cell r="A3307">
            <v>4766</v>
          </cell>
          <cell r="B3307" t="str">
            <v xml:space="preserve">PERFIL "I" DE ACO LAMINADO, ABAS INCLINADAS, "I" 152 X 22                                                                                                                                                                                                                                                                                                                                                                                                                                                 </v>
          </cell>
          <cell r="C3307" t="str">
            <v xml:space="preserve">KG    </v>
          </cell>
          <cell r="D3307">
            <v>8.59</v>
          </cell>
        </row>
        <row r="3308">
          <cell r="A3308">
            <v>43082</v>
          </cell>
          <cell r="B3308" t="str">
            <v xml:space="preserve">PERFIL "I" OU "W" EM ACO LAMINADO, QUAISQUER DIMENSOES                                                                                                                                                                                                                                                                                                                                                                                                                                                    </v>
          </cell>
          <cell r="C3308" t="str">
            <v xml:space="preserve">KG    </v>
          </cell>
          <cell r="D3308">
            <v>10</v>
          </cell>
        </row>
        <row r="3309">
          <cell r="A3309">
            <v>43664</v>
          </cell>
          <cell r="B3309" t="str">
            <v xml:space="preserve">PERFIL "I", EM ACO LAMINADO, ABAS INCLINADAS, E = 11,2 MM, H = 203,2 MM, L = 105,9 MM (34,3 KG/M)                                                                                                                                                                                                                                                                                                                                                                                                         </v>
          </cell>
          <cell r="C3309" t="str">
            <v xml:space="preserve">KG    </v>
          </cell>
          <cell r="D3309">
            <v>9.17</v>
          </cell>
        </row>
        <row r="3310">
          <cell r="A3310">
            <v>43663</v>
          </cell>
          <cell r="B3310" t="str">
            <v xml:space="preserve">PERFIL "I", EM ACO LAMINADO, ABAS INCLINADAS, E = 6,43 MM, H = 101,6 MM, L = 69,2 MM (12,6 KG/M)                                                                                                                                                                                                                                                                                                                                                                                                          </v>
          </cell>
          <cell r="C3310" t="str">
            <v xml:space="preserve">KG    </v>
          </cell>
          <cell r="D3310">
            <v>9.1199999999999992</v>
          </cell>
        </row>
        <row r="3311">
          <cell r="A3311">
            <v>43083</v>
          </cell>
          <cell r="B3311" t="str">
            <v xml:space="preserve">PERFIL "U" ENRIJECIDO, EM CHAPA DOBRADA DE ACO LAMINADO, E = 3,75 MM, H = 200 MM, L = 75 MM (9,94 KG/M)                                                                                                                                                                                                                                                                                                                                                                                                   </v>
          </cell>
          <cell r="C3311" t="str">
            <v xml:space="preserve">KG    </v>
          </cell>
          <cell r="D3311">
            <v>8.66</v>
          </cell>
        </row>
        <row r="3312">
          <cell r="A3312">
            <v>40535</v>
          </cell>
          <cell r="B3312" t="str">
            <v xml:space="preserve">PERFIL "U" SIMPLES, EM CHAPA DOBRADA DE ACO LAMINADO, E = 2,65 MM, H = 75 MM, L = 40 MM (3,04 KG/M)                                                                                                                                                                                                                                                                                                                                                                                                       </v>
          </cell>
          <cell r="C3312" t="str">
            <v xml:space="preserve">KG    </v>
          </cell>
          <cell r="D3312">
            <v>8.66</v>
          </cell>
        </row>
        <row r="3313">
          <cell r="A3313">
            <v>40598</v>
          </cell>
          <cell r="B3313" t="str">
            <v xml:space="preserve">PERFIL "U" SIMPLES, EM CHAPA DOBRADA DE ACO LAMINADO, E = 3 MM, H = 125 MM, L = 50 MM (5,07 KG/M)                                                                                                                                                                                                                                                                                                                                                                                                         </v>
          </cell>
          <cell r="C3313" t="str">
            <v xml:space="preserve">KG    </v>
          </cell>
          <cell r="D3313">
            <v>8.4499999999999993</v>
          </cell>
        </row>
        <row r="3314">
          <cell r="A3314">
            <v>43692</v>
          </cell>
          <cell r="B3314" t="str">
            <v xml:space="preserve">PERFIL "U" SIMPLES, EM CHAPA DOBRADA DE ACO LAMINADO, E = 3 MM, H = 200 MM, L = 50 MM (6,83 KG/M)                                                                                                                                                                                                                                                                                                                                                                                                         </v>
          </cell>
          <cell r="C3314" t="str">
            <v xml:space="preserve">KG    </v>
          </cell>
          <cell r="D3314">
            <v>9.1199999999999992</v>
          </cell>
        </row>
        <row r="3315">
          <cell r="A3315">
            <v>43665</v>
          </cell>
          <cell r="B3315" t="str">
            <v xml:space="preserve">PERFIL "U" SIMPLES, EM CHAPA DOBRADA DE ACO LAMINADO, E = 4,75 MM, H = 100 MM, L = 75 MM (8,74 KG/M)                                                                                                                                                                                                                                                                                                                                                                                                      </v>
          </cell>
          <cell r="C3315" t="str">
            <v xml:space="preserve">KG    </v>
          </cell>
          <cell r="D3315">
            <v>8.59</v>
          </cell>
        </row>
        <row r="3316">
          <cell r="A3316">
            <v>10966</v>
          </cell>
          <cell r="B3316" t="str">
            <v xml:space="preserve">PERFIL "U" SIMPLES, EM CHAPA DOBRADA DE ACO LAMINADO, E = 8 MM, H = 150 MM, L = 75 MM (16,97 KG/M)                                                                                                                                                                                                                                                                                                                                                                                                        </v>
          </cell>
          <cell r="C3316" t="str">
            <v xml:space="preserve">KG    </v>
          </cell>
          <cell r="D3316">
            <v>9.1199999999999992</v>
          </cell>
        </row>
        <row r="3317">
          <cell r="A3317">
            <v>41594</v>
          </cell>
          <cell r="B3317" t="str">
            <v xml:space="preserve">PERFIL "W", TIPO H, EM ACO LAMINADO, ABAS PARALELAS, E = 6,2 MM, H = 200 MM, L = 165 MM (35,9 KG/M)                                                                                                                                                                                                                                                                                                                                                                                                       </v>
          </cell>
          <cell r="C3317" t="str">
            <v xml:space="preserve">KG    </v>
          </cell>
          <cell r="D3317">
            <v>11.08</v>
          </cell>
        </row>
        <row r="3318">
          <cell r="A3318">
            <v>41596</v>
          </cell>
          <cell r="B3318" t="str">
            <v xml:space="preserve">PERFIL "W", TIPO HP, EM ACO LAMINADO, ABAS PARALELAS, E = 10,5 MM, H = 246 MM, L = 256 MM (62 KG/M)                                                                                                                                                                                                                                                                                                                                                                                                       </v>
          </cell>
          <cell r="C3318" t="str">
            <v xml:space="preserve">KG    </v>
          </cell>
          <cell r="D3318">
            <v>10.9</v>
          </cell>
        </row>
        <row r="3319">
          <cell r="A3319">
            <v>41598</v>
          </cell>
          <cell r="B3319" t="str">
            <v xml:space="preserve">PERFIL "W", TIPO HP, EM ACO LAMINADO, ABAS PARALELAS, E = 11 MM, H = 299 MM, L = 306 MM (79 KG/M)                                                                                                                                                                                                                                                                                                                                                                                                         </v>
          </cell>
          <cell r="C3319" t="str">
            <v xml:space="preserve">KG    </v>
          </cell>
          <cell r="D3319">
            <v>10.9</v>
          </cell>
        </row>
        <row r="3320">
          <cell r="A3320">
            <v>39427</v>
          </cell>
          <cell r="B3320" t="str">
            <v xml:space="preserve">PERFIL CANALETA, FORMATO C, EM ACO ZINCADO, PARA ESTRUTURA FORRO DRYWALL, E = 0,5 MM, *46 X 18* (L X H), COMPRIMENTO 3 M                                                                                                                                                                                                                                                                                                                                                                                  </v>
          </cell>
          <cell r="C3320" t="str">
            <v xml:space="preserve">M     </v>
          </cell>
          <cell r="D3320">
            <v>5.61</v>
          </cell>
        </row>
        <row r="3321">
          <cell r="A3321">
            <v>39424</v>
          </cell>
          <cell r="B3321" t="str">
            <v xml:space="preserve">PERFIL CANTONEIRA L, LISA, EM ACO, 25 X 30 MM, E = 0,5 MM, PARA ESTRUTURA DRYWALL                                                                                                                                                                                                                                                                                                                                                                                                                         </v>
          </cell>
          <cell r="C3321" t="str">
            <v xml:space="preserve">M     </v>
          </cell>
          <cell r="D3321">
            <v>3.34</v>
          </cell>
        </row>
        <row r="3322">
          <cell r="A3322">
            <v>39425</v>
          </cell>
          <cell r="B3322" t="str">
            <v xml:space="preserve">PERFIL CANTONEIRA L, PERFURADA, EM ACO, 23 X 23 MM, E = 0,5 MM, PARA ESTRUTURA DRYWALL                                                                                                                                                                                                                                                                                                                                                                                                                    </v>
          </cell>
          <cell r="C3322" t="str">
            <v xml:space="preserve">M     </v>
          </cell>
          <cell r="D3322">
            <v>3.29</v>
          </cell>
        </row>
        <row r="3323">
          <cell r="A3323">
            <v>40664</v>
          </cell>
          <cell r="B3323" t="str">
            <v xml:space="preserve">PERFIL CARTOLA DE ACO GALVANIZADO, *20 X 30 X 10* MM, E =  0,8 MM                                                                                                                                                                                                                                                                                                                                                                                                                                         </v>
          </cell>
          <cell r="C3323" t="str">
            <v xml:space="preserve">KG    </v>
          </cell>
          <cell r="D3323">
            <v>17.77</v>
          </cell>
        </row>
        <row r="3324">
          <cell r="A3324">
            <v>34360</v>
          </cell>
          <cell r="B3324" t="str">
            <v xml:space="preserve">PERFIL DE ALUMINIO ANODIZADO                                                                                                                                                                                                                                                                                                                                                                                                                                                                              </v>
          </cell>
          <cell r="C3324" t="str">
            <v xml:space="preserve">KG    </v>
          </cell>
          <cell r="D3324">
            <v>45.6</v>
          </cell>
        </row>
        <row r="3325">
          <cell r="A3325">
            <v>20259</v>
          </cell>
          <cell r="B3325" t="str">
            <v xml:space="preserve">PERFIL DE BORRACHA EPDM MACICO *12 X 15* MM PARA ESQUADRIAS                                                                                                                                                                                                                                                                                                                                                                                                                                               </v>
          </cell>
          <cell r="C3325" t="str">
            <v xml:space="preserve">M     </v>
          </cell>
          <cell r="D3325">
            <v>12.9</v>
          </cell>
        </row>
        <row r="3326">
          <cell r="A3326">
            <v>14077</v>
          </cell>
          <cell r="B3326" t="str">
            <v xml:space="preserve">PERFIL ELASTOMERICO PRE-FORMADO EM EPMD, PARA JUNTA DE DILATACAO DE PISOS COM POUCA SOLICITACAO, 15 MM DE LARGURA, MOVIMENTACAO DE *11 A 19* MM                                                                                                                                                                                                                                                                                                                                                           </v>
          </cell>
          <cell r="C3326" t="str">
            <v xml:space="preserve">M     </v>
          </cell>
          <cell r="D3326">
            <v>197.44</v>
          </cell>
        </row>
        <row r="3327">
          <cell r="A3327">
            <v>3678</v>
          </cell>
          <cell r="B3327" t="str">
            <v xml:space="preserve">PERFIL ELASTOMERICO PRE-FORMADO EM EPMD, PARA JUNTA DE DILATACAO DE USO GERAL EM MEDIAS SOLICITACOES, 8 MM DE LARGURA, MOVIMENTACAO DE *5 A 11* MM                                                                                                                                                                                                                                                                                                                                                        </v>
          </cell>
          <cell r="C3327" t="str">
            <v xml:space="preserve">M     </v>
          </cell>
          <cell r="D3327">
            <v>89.24</v>
          </cell>
        </row>
        <row r="3328">
          <cell r="A3328">
            <v>585</v>
          </cell>
          <cell r="B3328" t="str">
            <v xml:space="preserve">PERFIL EM ALUMINIO, FORMATO U, ABAS IGUAIS, LARGURA DE 25,4 MM (1"), ESPESSURA DE 2,38 MM (3/32") E PESO LINEAR DE APROXIMADAMENTE 0,460 KG/M                                                                                                                                                                                                                                                                                                                                                             </v>
          </cell>
          <cell r="C3328" t="str">
            <v xml:space="preserve">KG    </v>
          </cell>
          <cell r="D3328">
            <v>36.479999999999997</v>
          </cell>
        </row>
        <row r="3329">
          <cell r="A3329">
            <v>39418</v>
          </cell>
          <cell r="B3329" t="str">
            <v xml:space="preserve">PERFIL GUIA, FORMATO U, EM ACO ZINCADO, PARA ESTRUTURA PAREDE DRYWALL, E = 0,5 MM, 48  X 3000 MM (L X C)                                                                                                                                                                                                                                                                                                                                                                                                  </v>
          </cell>
          <cell r="C3329" t="str">
            <v xml:space="preserve">M     </v>
          </cell>
          <cell r="D3329">
            <v>6.26</v>
          </cell>
        </row>
        <row r="3330">
          <cell r="A3330">
            <v>39419</v>
          </cell>
          <cell r="B3330" t="str">
            <v xml:space="preserve">PERFIL GUIA, FORMATO U, EM ACO ZINCADO, PARA ESTRUTURA PAREDE DRYWALL, E = 0,5 MM, 70 X 3000 MM (L X C)                                                                                                                                                                                                                                                                                                                                                                                                   </v>
          </cell>
          <cell r="C3330" t="str">
            <v xml:space="preserve">M     </v>
          </cell>
          <cell r="D3330">
            <v>7.63</v>
          </cell>
        </row>
        <row r="3331">
          <cell r="A3331">
            <v>39420</v>
          </cell>
          <cell r="B3331" t="str">
            <v xml:space="preserve">PERFIL GUIA, FORMATO U, EM ACO ZINCADO, PARA ESTRUTURA PAREDE DRYWALL, E = 0,5 MM, 90 X 3000 MM (L X C)                                                                                                                                                                                                                                                                                                                                                                                                   </v>
          </cell>
          <cell r="C3331" t="str">
            <v xml:space="preserve">M     </v>
          </cell>
          <cell r="D3331">
            <v>8.42</v>
          </cell>
        </row>
        <row r="3332">
          <cell r="A3332">
            <v>39571</v>
          </cell>
          <cell r="B3332" t="str">
            <v xml:space="preserve">PERFIL LONGARINA (PRINCIPAL), T CLICADO, EM ACO, BRANCO NAS FACES APARENTES, PARA FORRO REMOVIVEL, 24 X 32 X 3750 MM (L X H X C                                                                                                                                                                                                                                                                                                                                                                           </v>
          </cell>
          <cell r="C3332" t="str">
            <v xml:space="preserve">M     </v>
          </cell>
          <cell r="D3332">
            <v>5.09</v>
          </cell>
        </row>
        <row r="3333">
          <cell r="A3333">
            <v>39421</v>
          </cell>
          <cell r="B3333" t="str">
            <v xml:space="preserve">PERFIL MONTANTE, FORMATO C, EM ACO ZINCADO, PARA ESTRUTURA PAREDE DRYWALL, E = 0,5 MM, 48 X 3000 MM (L X C)                                                                                                                                                                                                                                                                                                                                                                                               </v>
          </cell>
          <cell r="C3333" t="str">
            <v xml:space="preserve">M     </v>
          </cell>
          <cell r="D3333">
            <v>7.42</v>
          </cell>
        </row>
        <row r="3334">
          <cell r="A3334">
            <v>39422</v>
          </cell>
          <cell r="B3334" t="str">
            <v xml:space="preserve">PERFIL MONTANTE, FORMATO C, EM ACO ZINCADO, PARA ESTRUTURA PAREDE DRYWALL, E = 0,5 MM, 70 X 3000 MM (L X C)                                                                                                                                                                                                                                                                                                                                                                                               </v>
          </cell>
          <cell r="C3334" t="str">
            <v xml:space="preserve">M     </v>
          </cell>
          <cell r="D3334">
            <v>8.66</v>
          </cell>
        </row>
        <row r="3335">
          <cell r="A3335">
            <v>39423</v>
          </cell>
          <cell r="B3335" t="str">
            <v xml:space="preserve">PERFIL MONTANTE, FORMATO C, EM ACO ZINCADO, PARA ESTRUTURA PAREDE DRYWALL, E = 0,5 MM, 90 X 3000 MM (L X C)                                                                                                                                                                                                                                                                                                                                                                                               </v>
          </cell>
          <cell r="C3335" t="str">
            <v xml:space="preserve">M     </v>
          </cell>
          <cell r="D3335">
            <v>10.050000000000001</v>
          </cell>
        </row>
        <row r="3336">
          <cell r="A3336">
            <v>39426</v>
          </cell>
          <cell r="B3336" t="str">
            <v xml:space="preserve">PERFIL RODAPE DE IMPERMEABILIZACAO, FORMATO L, EM ACO ZINCADO, PARA ESTRUTURA DRYWALL, E = 0,5 MM, 220 X 3000 MM (H X C)                                                                                                                                                                                                                                                                                                                                                                                  </v>
          </cell>
          <cell r="C3336" t="str">
            <v xml:space="preserve">M     </v>
          </cell>
          <cell r="D3336">
            <v>22.6</v>
          </cell>
        </row>
        <row r="3337">
          <cell r="A3337">
            <v>39429</v>
          </cell>
          <cell r="B3337" t="str">
            <v xml:space="preserve">PERFIL TABICA ABERTA, PERFURADA, FORMATO Z, EM ACO GALVANIZADO NATURAL, LARGURA APROXIMADA 40 MM, PARA ESTRUTURA FORRO DRYWALL                                                                                                                                                                                                                                                                                                                                                                            </v>
          </cell>
          <cell r="C3337" t="str">
            <v xml:space="preserve">M     </v>
          </cell>
          <cell r="D3337">
            <v>7.13</v>
          </cell>
        </row>
        <row r="3338">
          <cell r="A3338">
            <v>39428</v>
          </cell>
          <cell r="B3338" t="str">
            <v xml:space="preserve">PERFIL TABICA FECHADA, LISA, FORMATO Z, EM ACO GALVANIZADO NATURAL, LARGURA TOTAL NA HORIZONTAL *40* MM, PARA ESTRUTURA FORRO DRYWALL                                                                                                                                                                                                                                                                                                                                                                     </v>
          </cell>
          <cell r="C3338" t="str">
            <v xml:space="preserve">M     </v>
          </cell>
          <cell r="D3338">
            <v>5.45</v>
          </cell>
        </row>
        <row r="3339">
          <cell r="A3339">
            <v>39572</v>
          </cell>
          <cell r="B3339" t="str">
            <v xml:space="preserve">PERFIL TIPO CANTONEIRA EM L, EM ACO GALVANIZADO, BRANCO, PARA FORRO REMOVIVEL, *23* X 3000 MM (L X C)                                                                                                                                                                                                                                                                                                                                                                                                     </v>
          </cell>
          <cell r="C3339" t="str">
            <v xml:space="preserve">M     </v>
          </cell>
          <cell r="D3339">
            <v>4.71</v>
          </cell>
        </row>
        <row r="3340">
          <cell r="A3340">
            <v>39570</v>
          </cell>
          <cell r="B3340" t="str">
            <v xml:space="preserve">PERFIL TRAVESSA (SECUNDARIO), T CLICADO, EM ACO GALVANIZADO , BRANCO, PARA FORRO REMOVIVEL, 24 X 1250 MM (L X C)                                                                                                                                                                                                                                                                                                                                                                                          </v>
          </cell>
          <cell r="C3340" t="str">
            <v xml:space="preserve">M     </v>
          </cell>
          <cell r="D3340">
            <v>5</v>
          </cell>
        </row>
        <row r="3341">
          <cell r="A3341">
            <v>39569</v>
          </cell>
          <cell r="B3341" t="str">
            <v xml:space="preserve">PERFIL TRAVESSA (SECUNDARIO), T CLICADO, EM ACO GALVANIZADO, BRANCO, PARA FORRO REMOVIVEL, 24 X 625 MM (L X C)                                                                                                                                                                                                                                                                                                                                                                                            </v>
          </cell>
          <cell r="C3341" t="str">
            <v xml:space="preserve">M     </v>
          </cell>
          <cell r="D3341">
            <v>4.9400000000000004</v>
          </cell>
        </row>
        <row r="3342">
          <cell r="A3342">
            <v>11552</v>
          </cell>
          <cell r="B3342" t="str">
            <v xml:space="preserve">PERFIL U DE ABAS IGUAIS, EM ALUMINIO, 1/2" (1,27 X 1,27 CM), PARA PORTA OU JANELA DE CORRER                                                                                                                                                                                                                                                                                                                                                                                                               </v>
          </cell>
          <cell r="C3342" t="str">
            <v xml:space="preserve">M     </v>
          </cell>
          <cell r="D3342">
            <v>7.13</v>
          </cell>
        </row>
        <row r="3343">
          <cell r="A3343">
            <v>39029</v>
          </cell>
          <cell r="B3343" t="str">
            <v xml:space="preserve">PERFILADO PERFURADO DUPLO 38 X 76 MM, CHAPA 22                                                                                                                                                                                                                                                                                                                                                                                                                                                            </v>
          </cell>
          <cell r="C3343" t="str">
            <v xml:space="preserve">M     </v>
          </cell>
          <cell r="D3343">
            <v>15.96</v>
          </cell>
        </row>
        <row r="3344">
          <cell r="A3344">
            <v>39028</v>
          </cell>
          <cell r="B3344" t="str">
            <v xml:space="preserve">PERFILADO PERFURADO SIMPLES 38 X 38 MM, CHAPA 22                                                                                                                                                                                                                                                                                                                                                                                                                                                          </v>
          </cell>
          <cell r="C3344" t="str">
            <v xml:space="preserve">M     </v>
          </cell>
          <cell r="D3344">
            <v>9.2899999999999991</v>
          </cell>
        </row>
        <row r="3345">
          <cell r="A3345">
            <v>39328</v>
          </cell>
          <cell r="B3345" t="str">
            <v xml:space="preserve">PERFILADO PERFURADO 19 X 38 MM, CHAPA 22                                                                                                                                                                                                                                                                                                                                                                                                                                                                  </v>
          </cell>
          <cell r="C3345" t="str">
            <v xml:space="preserve">M     </v>
          </cell>
          <cell r="D3345">
            <v>5.1100000000000003</v>
          </cell>
        </row>
        <row r="3346">
          <cell r="A3346">
            <v>38541</v>
          </cell>
          <cell r="B3346" t="str">
            <v xml:space="preserve">PERFURATRIZ COM TORRE METALICA PARA EXECUCAO DE ESTACA HELICE CONTINUA, PROFUNDIDADE MAXIMA DE 30 M, DIAMETRO MAXIMO DE 800 MM, POTENCIA INSTALADA DE 268 HP, MESA ROTATIVA COM TORQUE MAXIMO DE 170 KNM                                                                                                                                                                                                                                                                                                  </v>
          </cell>
          <cell r="C3346" t="str">
            <v xml:space="preserve">UN    </v>
          </cell>
          <cell r="D3346">
            <v>4171710.49</v>
          </cell>
        </row>
        <row r="3347">
          <cell r="A3347">
            <v>38542</v>
          </cell>
          <cell r="B3347" t="str">
            <v xml:space="preserve">PERFURATRIZ COM TORRE METALICA PARA EXECUCAO DE ESTACA HELICE CONTINUA, PROFUNDIDADE MAXIMA DE 32 M, DIAMETRO MAXIMO DE 1000 MM, POTENCIA INSTALADA DE 350 HP, MESA ROTATIVA COM TORQUE MAXIMO DE 263 KNM                                                                                                                                                                                                                                                                                                 </v>
          </cell>
          <cell r="C3347" t="str">
            <v xml:space="preserve">UN    </v>
          </cell>
          <cell r="D3347">
            <v>6486842.0599999996</v>
          </cell>
        </row>
        <row r="3348">
          <cell r="A3348">
            <v>38543</v>
          </cell>
          <cell r="B3348" t="str">
            <v xml:space="preserve">PERFURATRIZ HIDRAULICA COM TRADO CURTO ACOPLADO, PROFUNDIDADE MAXIMA DE 20 M, DIAMETRO MAXIMO DE 1500 MM, POTENCIA INSTALADA DE 137 HP, MESA ROTATIVA COM TORQUE MAXIMO DE 30 KNM (INCLUI MONTAGEM, NAO INCLUI CAMINHAO)                                                                                                                                                                                                                                                                                  </v>
          </cell>
          <cell r="C3348" t="str">
            <v xml:space="preserve">UN    </v>
          </cell>
          <cell r="D3348">
            <v>1588157.93</v>
          </cell>
        </row>
        <row r="3349">
          <cell r="A3349">
            <v>40406</v>
          </cell>
          <cell r="B3349" t="str">
            <v xml:space="preserve">PERFURATRIZ MANUAL, TORQUE MAXIMO 55 KGF.M, POTENCIA 5 CV, COM DIAMETRO MAXIMO 8 1/2" (INCLUI SUPORTE/CHASSI TIPO MESA)                                                                                                                                                                                                                                                                                                                                                                                   </v>
          </cell>
          <cell r="C3349" t="str">
            <v xml:space="preserve">UN    </v>
          </cell>
          <cell r="D3349">
            <v>68502.98</v>
          </cell>
        </row>
        <row r="3350">
          <cell r="A3350">
            <v>40789</v>
          </cell>
          <cell r="B3350" t="str">
            <v xml:space="preserve">PERFURATRIZ MANUAL, TORQUE MAXIMO 83 N.M, POTENCIA 5 CV, COM DIAMETRO MAXIMO 4" (NAO INCLUI SUPORTE / CHASSI)                                                                                                                                                                                                                                                                                                                                                                                             </v>
          </cell>
          <cell r="C3350" t="str">
            <v xml:space="preserve">UN    </v>
          </cell>
          <cell r="D3350">
            <v>9871.98</v>
          </cell>
        </row>
        <row r="3351">
          <cell r="A3351">
            <v>40791</v>
          </cell>
          <cell r="B3351" t="str">
            <v xml:space="preserve">PERFURATRIZ MANUAL, TORQUE MAXIMO 83 N.M, POTENCIA 5 CV, COM DIAMETRO MAXIMO 4", PARA SOLO GRAMPEADO (INCLUI SUPORTE OU CHASSI TIPO MESA)                                                                                                                                                                                                                                                                                                                                                                 </v>
          </cell>
          <cell r="C3351" t="str">
            <v xml:space="preserve">UN    </v>
          </cell>
          <cell r="D3351">
            <v>30903.599999999999</v>
          </cell>
        </row>
        <row r="3352">
          <cell r="A3352">
            <v>11651</v>
          </cell>
          <cell r="B3352" t="str">
            <v xml:space="preserve">PERFURATRIZ PNEUMATICA MANUAL DE PESO MEDIO, 18KG, COMPRIMENTO DE CURSO DE 6 M, DIAMETRO DO PISTAO DE 5,5 CM                                                                                                                                                                                                                                                                                                                                                                                              </v>
          </cell>
          <cell r="C3352" t="str">
            <v xml:space="preserve">UN    </v>
          </cell>
          <cell r="D3352">
            <v>16901.62</v>
          </cell>
        </row>
        <row r="3353">
          <cell r="A3353">
            <v>40435</v>
          </cell>
          <cell r="B3353" t="str">
            <v xml:space="preserve">PERFURATRIZ SOBRE ESTEIRA, TORQUE MAXIMO DE 600 KGF, POTENCIA ENTRE 50 E 60 HP, DIAMETRO MAXIMO DE 10"                                                                                                                                                                                                                                                                                                                                                                                                    </v>
          </cell>
          <cell r="C3353" t="str">
            <v xml:space="preserve">UN    </v>
          </cell>
          <cell r="D3353">
            <v>871250</v>
          </cell>
        </row>
        <row r="3354">
          <cell r="A3354">
            <v>39012</v>
          </cell>
          <cell r="B3354" t="str">
            <v xml:space="preserve">PERFURATRIZ SOBRE ESTEIRA, TORQUE MAXIMO 600 KGF, PESO MEDIO 1000 KG, POTENCIA 20 HP, DIAMETRO MAXIMO 10"                                                                                                                                                                                                                                                                                                                                                                                                 </v>
          </cell>
          <cell r="C3354" t="str">
            <v xml:space="preserve">UN    </v>
          </cell>
          <cell r="D3354">
            <v>909028.93</v>
          </cell>
        </row>
        <row r="3355">
          <cell r="A3355">
            <v>13617</v>
          </cell>
          <cell r="B3355" t="str">
            <v xml:space="preserve">PICAPE CABINE SIMPLES COM MOTOR 1.6 FLEX, CAMBIO MANUAL, POTENCIA 101/104 CV, 2 PORTAS                                                                                                                                                                                                                                                                                                                                                                                                                    </v>
          </cell>
          <cell r="C3355" t="str">
            <v xml:space="preserve">UN    </v>
          </cell>
          <cell r="D3355">
            <v>100386.9</v>
          </cell>
        </row>
        <row r="3356">
          <cell r="A3356">
            <v>35274</v>
          </cell>
          <cell r="B3356" t="str">
            <v xml:space="preserve">PILAR QUADRADO NAO APARELHADO *10 X 10* CM, EM MACARANDUBA/MASSARANDUBA, ANGELIM OU EQUIVALENTE DA REGIAO - BRUTA                                                                                                                                                                                                                                                                                                                                                                                         </v>
          </cell>
          <cell r="C3356" t="str">
            <v xml:space="preserve">M     </v>
          </cell>
          <cell r="D3356">
            <v>55.53</v>
          </cell>
        </row>
        <row r="3357">
          <cell r="A3357">
            <v>35275</v>
          </cell>
          <cell r="B3357" t="str">
            <v xml:space="preserve">PILAR QUADRADO NAO APARELHADO *15 X 15* CM, EM MACARANDUBA/MASSARANDUBA, ANGELIM OU EQUIVALENTE DA REGIAO - BRUTA                                                                                                                                                                                                                                                                                                                                                                                         </v>
          </cell>
          <cell r="C3357" t="str">
            <v xml:space="preserve">M     </v>
          </cell>
          <cell r="D3357">
            <v>117.86</v>
          </cell>
        </row>
        <row r="3358">
          <cell r="A3358">
            <v>35276</v>
          </cell>
          <cell r="B3358" t="str">
            <v xml:space="preserve">PILAR QUADRADO NAO APARELHADO *20 X 20* CM, EM MACARANDUBA/MASSARANDUBA, ANGELIM OU EQUIVALENTE DA REGIAO - BRUTA                                                                                                                                                                                                                                                                                                                                                                                         </v>
          </cell>
          <cell r="C3358" t="str">
            <v xml:space="preserve">M     </v>
          </cell>
          <cell r="D3358">
            <v>205.08</v>
          </cell>
        </row>
        <row r="3359">
          <cell r="A3359">
            <v>38386</v>
          </cell>
          <cell r="B3359" t="str">
            <v xml:space="preserve">PINCEL CHATO (TRINCHA) CERDAS GRIS 1.1/2 " (38 MM)                                                                                                                                                                                                                                                                                                                                                                                                                                                        </v>
          </cell>
          <cell r="C3359" t="str">
            <v xml:space="preserve">UN    </v>
          </cell>
          <cell r="D3359">
            <v>4.84</v>
          </cell>
        </row>
        <row r="3360">
          <cell r="A3360">
            <v>11091</v>
          </cell>
          <cell r="B3360" t="str">
            <v xml:space="preserve">PINGADEIRA PLASTICA PARA TELHA DE FIBROCIMENTO CANALETE 49/KALHETA OU CANALETE 90/KALHETAO                                                                                                                                                                                                                                                                                                                                                                                                                </v>
          </cell>
          <cell r="C3360" t="str">
            <v xml:space="preserve">UN    </v>
          </cell>
          <cell r="D3360">
            <v>1.22</v>
          </cell>
        </row>
        <row r="3361">
          <cell r="A3361">
            <v>37586</v>
          </cell>
          <cell r="B3361" t="str">
            <v xml:space="preserve">PINO DE ACO COM ARRUELA CONICA, DIAMETRO ARRUELA = *23* MM E COMP HASTE = *27* MM (ACAO INDIRETA)                                                                                                                                                                                                                                                                                                                                                                                                         </v>
          </cell>
          <cell r="C3361" t="str">
            <v xml:space="preserve">CENTO </v>
          </cell>
          <cell r="D3361">
            <v>46.91</v>
          </cell>
        </row>
        <row r="3362">
          <cell r="A3362">
            <v>37395</v>
          </cell>
          <cell r="B3362" t="str">
            <v xml:space="preserve">PINO DE ACO COM FURO, HASTE = 27 MM (ACAO DIRETA)                                                                                                                                                                                                                                                                                                                                                                                                                                                         </v>
          </cell>
          <cell r="C3362" t="str">
            <v xml:space="preserve">CENTO </v>
          </cell>
          <cell r="D3362">
            <v>40.33</v>
          </cell>
        </row>
        <row r="3363">
          <cell r="A3363">
            <v>14147</v>
          </cell>
          <cell r="B3363" t="str">
            <v xml:space="preserve">PINO DE ACO COM ROSCA 1/4 ", COMPRIMENTO DA HASTE = 30 MM E ROSCA = 20 MM (ACAO DIRETA)                                                                                                                                                                                                                                                                                                                                                                                                                   </v>
          </cell>
          <cell r="C3363" t="str">
            <v xml:space="preserve">CENTO </v>
          </cell>
          <cell r="D3363">
            <v>53.5</v>
          </cell>
        </row>
        <row r="3364">
          <cell r="A3364">
            <v>37396</v>
          </cell>
          <cell r="B3364" t="str">
            <v xml:space="preserve">PINO DE ACO LISO 1/4 ", HASTE = *36,5* MM (ACAO DIRETA)                                                                                                                                                                                                                                                                                                                                                                                                                                                   </v>
          </cell>
          <cell r="C3364" t="str">
            <v xml:space="preserve">CENTO </v>
          </cell>
          <cell r="D3364">
            <v>33</v>
          </cell>
        </row>
        <row r="3365">
          <cell r="A3365">
            <v>37397</v>
          </cell>
          <cell r="B3365" t="str">
            <v xml:space="preserve">PINO DE ACO LISO 1/4 ", HASTE = *53* MM (ACAO DIRETA)                                                                                                                                                                                                                                                                                                                                                                                                                                                     </v>
          </cell>
          <cell r="C3365" t="str">
            <v xml:space="preserve">CENTO </v>
          </cell>
          <cell r="D3365">
            <v>34.57</v>
          </cell>
        </row>
        <row r="3366">
          <cell r="A3366">
            <v>43606</v>
          </cell>
          <cell r="B3366" t="str">
            <v xml:space="preserve">PINO GUIA RETO, EM LATAO, CHAPA COM 3 MM DE ESPESSURA E GUIA COM ROLETE DE 9 MM                                                                                                                                                                                                                                                                                                                                                                                                                           </v>
          </cell>
          <cell r="C3366" t="str">
            <v xml:space="preserve">UN    </v>
          </cell>
          <cell r="D3366">
            <v>8.5500000000000007</v>
          </cell>
        </row>
        <row r="3367">
          <cell r="A3367">
            <v>444</v>
          </cell>
          <cell r="B3367" t="str">
            <v xml:space="preserve">PINO ROSCA EXTERNA, EM ACO GALVANIZADO, PARA ISOLADOR DE 15KV, DIAMETRO 25 MM, COMPRIMENTO *290* MM                                                                                                                                                                                                                                                                                                                                                                                                       </v>
          </cell>
          <cell r="C3367" t="str">
            <v xml:space="preserve">UN    </v>
          </cell>
          <cell r="D3367">
            <v>18.8</v>
          </cell>
        </row>
        <row r="3368">
          <cell r="A3368">
            <v>445</v>
          </cell>
          <cell r="B3368" t="str">
            <v xml:space="preserve">PINO ROSCA EXTERNA, EM ACO GALVANIZADO, PARA ISOLADOR DE 25KV, DIAMETRO 35MM, COMPRIMENTO *320* MM                                                                                                                                                                                                                                                                                                                                                                                                        </v>
          </cell>
          <cell r="C3368" t="str">
            <v xml:space="preserve">UN    </v>
          </cell>
          <cell r="D3368">
            <v>25.73</v>
          </cell>
        </row>
        <row r="3369">
          <cell r="A3369">
            <v>4783</v>
          </cell>
          <cell r="B3369" t="str">
            <v xml:space="preserve">PINTOR (HORISTA)                                                                                                                                                                                                                                                                                                                                                                                                                                                                                          </v>
          </cell>
          <cell r="C3369" t="str">
            <v xml:space="preserve">H     </v>
          </cell>
          <cell r="D3369">
            <v>22.11</v>
          </cell>
        </row>
        <row r="3370">
          <cell r="A3370">
            <v>41079</v>
          </cell>
          <cell r="B3370" t="str">
            <v xml:space="preserve">PINTOR (MENSALISTA)                                                                                                                                                                                                                                                                                                                                                                                                                                                                                       </v>
          </cell>
          <cell r="C3370" t="str">
            <v xml:space="preserve">MES   </v>
          </cell>
          <cell r="D3370">
            <v>3869.33</v>
          </cell>
        </row>
        <row r="3371">
          <cell r="A3371">
            <v>12874</v>
          </cell>
          <cell r="B3371" t="str">
            <v xml:space="preserve">PINTOR DE LETREIROS (HORISTA)                                                                                                                                                                                                                                                                                                                                                                                                                                                                             </v>
          </cell>
          <cell r="C3371" t="str">
            <v xml:space="preserve">H     </v>
          </cell>
          <cell r="D3371">
            <v>21.46</v>
          </cell>
        </row>
        <row r="3372">
          <cell r="A3372">
            <v>41082</v>
          </cell>
          <cell r="B3372" t="str">
            <v xml:space="preserve">PINTOR DE LETREIROS (MENSALISTA)                                                                                                                                                                                                                                                                                                                                                                                                                                                                          </v>
          </cell>
          <cell r="C3372" t="str">
            <v xml:space="preserve">MES   </v>
          </cell>
          <cell r="D3372">
            <v>3757.38</v>
          </cell>
        </row>
        <row r="3373">
          <cell r="A3373">
            <v>4785</v>
          </cell>
          <cell r="B3373" t="str">
            <v xml:space="preserve">PINTOR PARA TINTA EPOXI (HORISTA)                                                                                                                                                                                                                                                                                                                                                                                                                                                                         </v>
          </cell>
          <cell r="C3373" t="str">
            <v xml:space="preserve">H     </v>
          </cell>
          <cell r="D3373">
            <v>22.11</v>
          </cell>
        </row>
        <row r="3374">
          <cell r="A3374">
            <v>41081</v>
          </cell>
          <cell r="B3374" t="str">
            <v xml:space="preserve">PINTOR PARA TINTA EPOXI (MENSALISTA)                                                                                                                                                                                                                                                                                                                                                                                                                                                                      </v>
          </cell>
          <cell r="C3374" t="str">
            <v xml:space="preserve">MES   </v>
          </cell>
          <cell r="D3374">
            <v>3869.33</v>
          </cell>
        </row>
        <row r="3375">
          <cell r="A3375">
            <v>4801</v>
          </cell>
          <cell r="B3375" t="str">
            <v xml:space="preserve">PISO DE BORRACHA CANELADO EM PLACAS 50 X 50 CM, E = *3,5* MM, PARA COLA                                                                                                                                                                                                                                                                                                                                                                                                                                   </v>
          </cell>
          <cell r="C3375" t="str">
            <v xml:space="preserve">M2    </v>
          </cell>
          <cell r="D3375">
            <v>78.42</v>
          </cell>
        </row>
        <row r="3376">
          <cell r="A3376">
            <v>4794</v>
          </cell>
          <cell r="B3376" t="str">
            <v xml:space="preserve">PISO DE BORRACHA ESPORTIVO EM PLACAS 50 X 50 CM, E = 15 MM, PARA ARGAMASSA, PRETO                                                                                                                                                                                                                                                                                                                                                                                                                         </v>
          </cell>
          <cell r="C3376" t="str">
            <v xml:space="preserve">M2    </v>
          </cell>
          <cell r="D3376">
            <v>357.17</v>
          </cell>
        </row>
        <row r="3377">
          <cell r="A3377">
            <v>4796</v>
          </cell>
          <cell r="B3377" t="str">
            <v xml:space="preserve">PISO DE BORRACHA FRISADO OU PASTILHADO, PRETO, EM PLACAS 50 X 50 CM, E = 7 MM, PARA ARGAMASSA                                                                                                                                                                                                                                                                                                                                                                                                             </v>
          </cell>
          <cell r="C3377" t="str">
            <v xml:space="preserve">M2    </v>
          </cell>
          <cell r="D3377">
            <v>216.94</v>
          </cell>
        </row>
        <row r="3378">
          <cell r="A3378">
            <v>4800</v>
          </cell>
          <cell r="B3378" t="str">
            <v xml:space="preserve">PISO DE BORRACHA PASTILHADO EM PLACAS 50 X 50 CM, E = *3,5* MM, PARA COLA, PRETO                                                                                                                                                                                                                                                                                                                                                                                                                          </v>
          </cell>
          <cell r="C3378" t="str">
            <v xml:space="preserve">M2    </v>
          </cell>
          <cell r="D3378">
            <v>59.66</v>
          </cell>
        </row>
        <row r="3379">
          <cell r="A3379">
            <v>4795</v>
          </cell>
          <cell r="B3379" t="str">
            <v xml:space="preserve">PISO DE BORRACHA PASTILHADO EM PLACAS 50 X 50 CM, E = 15 MM, PARA ARGAMASSA, PRETO                                                                                                                                                                                                                                                                                                                                                                                                                        </v>
          </cell>
          <cell r="C3379" t="str">
            <v xml:space="preserve">M2    </v>
          </cell>
          <cell r="D3379">
            <v>347.69</v>
          </cell>
        </row>
        <row r="3380">
          <cell r="A3380">
            <v>39694</v>
          </cell>
          <cell r="B3380" t="str">
            <v xml:space="preserve">PISO ELEVADO COM 2 PLACAS DE ACO COM ENCHIMENTO DE CONCRETO CELULAR, INCLUSO BASE/HASTE/CRUZETAS, 60 X 60 CM, H = *28* CM, RESISTENCIA CARGA CONCENTRADA 496 KG (COM COLOCACAO)                                                                                                                                                                                                                                                                                                                           </v>
          </cell>
          <cell r="C3380" t="str">
            <v xml:space="preserve">M2    </v>
          </cell>
          <cell r="D3380">
            <v>549.73</v>
          </cell>
        </row>
        <row r="3381">
          <cell r="A3381">
            <v>1292</v>
          </cell>
          <cell r="B3381" t="str">
            <v xml:space="preserve">PISO EM CERAMICA ESMALTADA EXTRA, COR LISA, PEI MAIOR OU IGUAL A 4, FORMATO MAIOR QUE 2025 CM2                                                                                                                                                                                                                                                                                                                                                                                                            </v>
          </cell>
          <cell r="C3381" t="str">
            <v xml:space="preserve">M2    </v>
          </cell>
          <cell r="D3381">
            <v>60.95</v>
          </cell>
        </row>
        <row r="3382">
          <cell r="A3382">
            <v>1287</v>
          </cell>
          <cell r="B3382" t="str">
            <v xml:space="preserve">PISO EM CERAMICA ESMALTADA EXTRA, COR LISA, PEI MAIOR OU IGUAL A 4, FORMATO MENOR OU IGUAL A 2025 CM2                                                                                                                                                                                                                                                                                                                                                                                                     </v>
          </cell>
          <cell r="C3382" t="str">
            <v xml:space="preserve">M2    </v>
          </cell>
          <cell r="D3382">
            <v>29.9</v>
          </cell>
        </row>
        <row r="3383">
          <cell r="A3383">
            <v>1297</v>
          </cell>
          <cell r="B3383" t="str">
            <v xml:space="preserve">PISO EM CERAMICA ESMALTADA, COMERCIAL (PADRAO POPULAR), COR LISA, PEI MAIOR OU IGUAL A 3, FORMATO MENOR OU IGUAL A 2025 CM2                                                                                                                                                                                                                                                                                                                                                                               </v>
          </cell>
          <cell r="C3383" t="str">
            <v xml:space="preserve">M2    </v>
          </cell>
          <cell r="D3383">
            <v>24.8</v>
          </cell>
        </row>
        <row r="3384">
          <cell r="A3384">
            <v>4786</v>
          </cell>
          <cell r="B3384" t="str">
            <v xml:space="preserve">PISO EM GRANILITE, MARMORITE OU GRANITINA, AGREGADO COR PRETO, CINZA, PALHA OU BRANCO, E=  *8* MM (INCLUSO EXECUCAO)                                                                                                                                                                                                                                                                                                                                                                                      </v>
          </cell>
          <cell r="C3384" t="str">
            <v xml:space="preserve">M2    </v>
          </cell>
          <cell r="D3384">
            <v>120</v>
          </cell>
        </row>
        <row r="3385">
          <cell r="A3385">
            <v>10840</v>
          </cell>
          <cell r="B3385" t="str">
            <v xml:space="preserve">PISO EM GRANITO, POLIDO, TIPO AMENDOA/ AMARELO CAPRI/ AMARELO DOURADO CARIOCA OU OUTROS EQUIVALENTES DA REGIAO, FORMATO MENOR OU IGUAL A 3025 CM2, E=  *2* CM                                                                                                                                                                                                                                                                                                                                             </v>
          </cell>
          <cell r="C3385" t="str">
            <v xml:space="preserve">M2    </v>
          </cell>
          <cell r="D3385">
            <v>465</v>
          </cell>
        </row>
        <row r="3386">
          <cell r="A3386">
            <v>10841</v>
          </cell>
          <cell r="B3386" t="str">
            <v xml:space="preserve">PISO EM GRANITO, POLIDO, TIPO ANDORINHA/ QUARTZ/ CASTELO/ CORUMBA OU OUTROS EQUIVALENTES DA REGIAO, FORMATO MENOR OU IGUAL A 3025 CM2, E=  *2* CM                                                                                                                                                                                                                                                                                                                                                         </v>
          </cell>
          <cell r="C3386" t="str">
            <v xml:space="preserve">M2    </v>
          </cell>
          <cell r="D3386">
            <v>350.94</v>
          </cell>
        </row>
        <row r="3387">
          <cell r="A3387">
            <v>44540</v>
          </cell>
          <cell r="B3387" t="str">
            <v xml:space="preserve">PISO EM GRANITO, POLIDO, TIPO MARFIM, DALLAS, CARAVELAS OU OUTROS EQUIVALENTES DA REGIAO, FORMATO MENOR OU IGUAL A 3025 CM2, E=  *2*CM                                                                                                                                                                                                                                                                                                                                                                    </v>
          </cell>
          <cell r="C3387" t="str">
            <v xml:space="preserve">M2    </v>
          </cell>
          <cell r="D3387">
            <v>448.42</v>
          </cell>
        </row>
        <row r="3388">
          <cell r="A3388">
            <v>10842</v>
          </cell>
          <cell r="B3388" t="str">
            <v xml:space="preserve">PISO EM GRANITO, POLIDO, TIPO PRETO SAO GABRIEL/ TIJUCA OU OUTROS EQUIVALENTES DA REGIAO, FORMATO MENOR OU IGUAL A 3025 CM2, E=  *2* CM                                                                                                                                                                                                                                                                                                                                                                   </v>
          </cell>
          <cell r="C3388" t="str">
            <v xml:space="preserve">M2    </v>
          </cell>
          <cell r="D3388">
            <v>506.91</v>
          </cell>
        </row>
        <row r="3389">
          <cell r="A3389">
            <v>21108</v>
          </cell>
          <cell r="B3389" t="str">
            <v xml:space="preserve">PISO EM PORCELANATO RETIFICADO EXTRA, LISO, MONOCOLOR, ACETINADO OU POLIDO, FORMATO MENOR OU IGUAL A 2025 CM2                                                                                                                                                                                                                                                                                                                                                                                             </v>
          </cell>
          <cell r="C3389" t="str">
            <v xml:space="preserve">M2    </v>
          </cell>
          <cell r="D3389">
            <v>81.23</v>
          </cell>
        </row>
        <row r="3390">
          <cell r="A3390">
            <v>38195</v>
          </cell>
          <cell r="B3390" t="str">
            <v xml:space="preserve">PISO EM PORCELANATO, BORDA RETA, EXTRA, LISO, MONOCOLOR, ACETINADO OU POLIDO, FORMATO MAIOR QUE 2025 CM2                                                                                                                                                                                                                                                                                                                                                                                                  </v>
          </cell>
          <cell r="C3390" t="str">
            <v xml:space="preserve">M2    </v>
          </cell>
          <cell r="D3390">
            <v>95.94</v>
          </cell>
        </row>
        <row r="3391">
          <cell r="A3391">
            <v>38180</v>
          </cell>
          <cell r="B3391" t="str">
            <v xml:space="preserve">PISO EM REGUA VINILICA SEMIFLEXIVEL, ENCAIXE CLICADO, E = 4 MM (SEM COLOCACAO)                                                                                                                                                                                                                                                                                                                                                                                                                            </v>
          </cell>
          <cell r="C3391" t="str">
            <v xml:space="preserve">M2    </v>
          </cell>
          <cell r="D3391">
            <v>174.66</v>
          </cell>
        </row>
        <row r="3392">
          <cell r="A3392">
            <v>40648</v>
          </cell>
          <cell r="B3392" t="str">
            <v xml:space="preserve">PISO EPOXI AUTONIVELANTE, ESPESSURA *4* MM (INCLUSO EXECUCAO)                                                                                                                                                                                                                                                                                                                                                                                                                                             </v>
          </cell>
          <cell r="C3392" t="str">
            <v xml:space="preserve">M2    </v>
          </cell>
          <cell r="D3392">
            <v>230.4</v>
          </cell>
        </row>
        <row r="3393">
          <cell r="A3393">
            <v>40649</v>
          </cell>
          <cell r="B3393" t="str">
            <v xml:space="preserve">PISO EPOXI MULTILAYER, ESPESSURA *2* MM (INCLUSO EXECUCAO)                                                                                                                                                                                                                                                                                                                                                                                                                                                </v>
          </cell>
          <cell r="C3393" t="str">
            <v xml:space="preserve">M2    </v>
          </cell>
          <cell r="D3393">
            <v>134.19999999999999</v>
          </cell>
        </row>
        <row r="3394">
          <cell r="A3394">
            <v>40650</v>
          </cell>
          <cell r="B3394" t="str">
            <v xml:space="preserve">PISO FULGET (GRANITO LAVADO) EM PLACAS DE *40 X 40* CM, E = 2,0 CM (SEM COLOCACAO)                                                                                                                                                                                                                                                                                                                                                                                                                        </v>
          </cell>
          <cell r="C3394" t="str">
            <v xml:space="preserve">M2    </v>
          </cell>
          <cell r="D3394">
            <v>172.8</v>
          </cell>
        </row>
        <row r="3395">
          <cell r="A3395">
            <v>40651</v>
          </cell>
          <cell r="B3395" t="str">
            <v xml:space="preserve">PISO FULGET (GRANITO LAVADO) EM PLACAS DE *75 X 75* CM, E = 2,0 CM (SEM COLOCACAO)                                                                                                                                                                                                                                                                                                                                                                                                                        </v>
          </cell>
          <cell r="C3395" t="str">
            <v xml:space="preserve">M2    </v>
          </cell>
          <cell r="D3395">
            <v>318.72000000000003</v>
          </cell>
        </row>
        <row r="3396">
          <cell r="A3396">
            <v>40652</v>
          </cell>
          <cell r="B3396" t="str">
            <v xml:space="preserve">PISO FULGET (GRANITO LAVADO) MOLDADO IN LOCO (INCLUSO EXECUCAO)                                                                                                                                                                                                                                                                                                                                                                                                                                           </v>
          </cell>
          <cell r="C3396" t="str">
            <v xml:space="preserve">M2    </v>
          </cell>
          <cell r="D3396">
            <v>170.88</v>
          </cell>
        </row>
        <row r="3397">
          <cell r="A3397">
            <v>40647</v>
          </cell>
          <cell r="B3397" t="str">
            <v xml:space="preserve">PISO INDUSTRIAL EM CONCRETO ARMADO DE ACABAMENTO POLIDO, ESPESSURA 12 CM (CIMENTO QUEIMADO) (INCLUSO EXECUCAO)                                                                                                                                                                                                                                                                                                                                                                                            </v>
          </cell>
          <cell r="C3397" t="str">
            <v xml:space="preserve">M2    </v>
          </cell>
          <cell r="D3397">
            <v>188.16</v>
          </cell>
        </row>
        <row r="3398">
          <cell r="A3398">
            <v>40653</v>
          </cell>
          <cell r="B3398" t="str">
            <v xml:space="preserve">PISO KORODUR (INCLUSO EXECUCAO)                                                                                                                                                                                                                                                                                                                                                                                                                                                                           </v>
          </cell>
          <cell r="C3398" t="str">
            <v xml:space="preserve">M2    </v>
          </cell>
          <cell r="D3398">
            <v>144</v>
          </cell>
        </row>
        <row r="3399">
          <cell r="A3399">
            <v>36178</v>
          </cell>
          <cell r="B3399" t="str">
            <v xml:space="preserve">PISO PODOTATIL DE CONCRETO - DIRECIONAL E ALERTA, *40 X 40 X 2,5* CM                                                                                                                                                                                                                                                                                                                                                                                                                                      </v>
          </cell>
          <cell r="C3399" t="str">
            <v xml:space="preserve">UN    </v>
          </cell>
          <cell r="D3399">
            <v>10.06</v>
          </cell>
        </row>
        <row r="3400">
          <cell r="A3400">
            <v>38181</v>
          </cell>
          <cell r="B3400" t="str">
            <v xml:space="preserve">PISO TATIL ALERTA OU DIRECIONAL, DE BORRACHA, COLORIDO, 25 X 25 CM, E = 5 MM, PARA COLA                                                                                                                                                                                                                                                                                                                                                                                                                   </v>
          </cell>
          <cell r="C3400" t="str">
            <v xml:space="preserve">M2    </v>
          </cell>
          <cell r="D3400">
            <v>238.44</v>
          </cell>
        </row>
        <row r="3401">
          <cell r="A3401">
            <v>38182</v>
          </cell>
          <cell r="B3401" t="str">
            <v xml:space="preserve">PISO TATIL DE ALERTA OU DIRECIONAL DE BORRACHA, PRETO, 25 X 25 CM, E = 5 MM, PARA COLA                                                                                                                                                                                                                                                                                                                                                                                                                    </v>
          </cell>
          <cell r="C3401" t="str">
            <v xml:space="preserve">M2    </v>
          </cell>
          <cell r="D3401">
            <v>227.13</v>
          </cell>
        </row>
        <row r="3402">
          <cell r="A3402">
            <v>38186</v>
          </cell>
          <cell r="B3402" t="str">
            <v xml:space="preserve">PISO TATIL DE ALERTA OU DIRECIONAL, DE BORRACHA, COLORIDO, 25 X 25 CM, E = 12 MM, PARA ARGAMASSA                                                                                                                                                                                                                                                                                                                                                                                                          </v>
          </cell>
          <cell r="C3402" t="str">
            <v xml:space="preserve">M2    </v>
          </cell>
          <cell r="D3402">
            <v>590.38</v>
          </cell>
        </row>
        <row r="3403">
          <cell r="A3403">
            <v>38185</v>
          </cell>
          <cell r="B3403" t="str">
            <v xml:space="preserve">PISO TATIL DE ALERTA OU DIRECIONAL, DE BORRACHA, PRETO, 25 X 25 CM, E = 12 MM, PARA ARGAMASSA                                                                                                                                                                                                                                                                                                                                                                                                             </v>
          </cell>
          <cell r="C3403" t="str">
            <v xml:space="preserve">M2    </v>
          </cell>
          <cell r="D3403">
            <v>525.65</v>
          </cell>
        </row>
        <row r="3404">
          <cell r="A3404">
            <v>40654</v>
          </cell>
          <cell r="B3404" t="str">
            <v xml:space="preserve">PISO URETANO, VERSAO REVESTIMENTO AUTONIVELANTE, ESPESSURA VARIÁVEL DE 3 A 4 MM (INCLUSO EXECUCAO)                                                                                                                                                                                                                                                                                                                                                                                                        </v>
          </cell>
          <cell r="C3404" t="str">
            <v xml:space="preserve">M2    </v>
          </cell>
          <cell r="D3404">
            <v>223.68</v>
          </cell>
        </row>
        <row r="3405">
          <cell r="A3405">
            <v>44541</v>
          </cell>
          <cell r="B3405" t="str">
            <v xml:space="preserve">PISO/ REVESTIMENTO EM GRANITO, POLIDO, TIPO ANDORINHA/ QUARTZ/ CASTELO/ CORUMBA OU OUTROS EQUIVALENTES DA REGIAO, FORMATO MAIOR OU IGUAL A 3025 CM2, E = *2*CM                                                                                                                                                                                                                                                                                                                                            </v>
          </cell>
          <cell r="C3405" t="str">
            <v xml:space="preserve">M2    </v>
          </cell>
          <cell r="D3405">
            <v>370.44</v>
          </cell>
        </row>
        <row r="3406">
          <cell r="A3406">
            <v>4822</v>
          </cell>
          <cell r="B3406" t="str">
            <v xml:space="preserve">PISO/ REVESTIMENTO EM MARMORE, POLIDO, BRANCO COMUM, FORMATO MAIOR OU IGUAL A 3025 CM2, E = *2* CM                                                                                                                                                                                                                                                                                                                                                                                                        </v>
          </cell>
          <cell r="C3406" t="str">
            <v xml:space="preserve">M2    </v>
          </cell>
          <cell r="D3406">
            <v>477.11</v>
          </cell>
        </row>
        <row r="3407">
          <cell r="A3407">
            <v>4818</v>
          </cell>
          <cell r="B3407" t="str">
            <v xml:space="preserve">PISO/ REVESTIMENTO EM MARMORE, POLIDO, BRANCO COMUM, FORMATO MENOR OU IGUAL A 3025 CM2, E = *2* CM                                                                                                                                                                                                                                                                                                                                                                                                        </v>
          </cell>
          <cell r="C3407" t="str">
            <v xml:space="preserve">M2    </v>
          </cell>
          <cell r="D3407">
            <v>490.4</v>
          </cell>
        </row>
        <row r="3408">
          <cell r="A3408">
            <v>39567</v>
          </cell>
          <cell r="B3408" t="str">
            <v xml:space="preserve">PLACA / CHAPA DE GESSO ACARTONADO, ACABAMENTO VINILICO LISO EM UMA DAS FACES, COR BRANCA, BORDA QUADRADA, E = 9,5 MM, *625 X 1250* MM (L X C), PARA FORRO REMOVIVEL                                                                                                                                                                                                                                                                                                                                       </v>
          </cell>
          <cell r="C3408" t="str">
            <v xml:space="preserve">M2    </v>
          </cell>
          <cell r="D3408">
            <v>41.99</v>
          </cell>
        </row>
        <row r="3409">
          <cell r="A3409">
            <v>39566</v>
          </cell>
          <cell r="B3409" t="str">
            <v xml:space="preserve">PLACA / CHAPA DE GESSO ACARTONADO, ACABAMENTO VINILICO LISO EM UMA DAS FACES, COR BRANCA, BORDA QUADRADA, E = 9,5 MM, *625 X 625* MM (L X C), PARA FORRO REMOVIVEL                                                                                                                                                                                                                                                                                                                                        </v>
          </cell>
          <cell r="C3409" t="str">
            <v xml:space="preserve">M2    </v>
          </cell>
          <cell r="D3409">
            <v>44.44</v>
          </cell>
        </row>
        <row r="3410">
          <cell r="A3410">
            <v>39416</v>
          </cell>
          <cell r="B3410" t="str">
            <v xml:space="preserve">PLACA / CHAPA DE GESSO ACARTONADO, RESISTENTE A UMIDADE (RU), COR VERDE, E = 12,5 MM, 1200 X 1800 MM (L X C)                                                                                                                                                                                                                                                                                                                                                                                              </v>
          </cell>
          <cell r="C3410" t="str">
            <v xml:space="preserve">M2    </v>
          </cell>
          <cell r="D3410">
            <v>27.09</v>
          </cell>
        </row>
        <row r="3411">
          <cell r="A3411">
            <v>39417</v>
          </cell>
          <cell r="B3411" t="str">
            <v xml:space="preserve">PLACA / CHAPA DE GESSO ACARTONADO, RESISTENTE A UMIDADE (RU), COR VERDE, E = 12,5 MM, 1200 X 2400 MM (L X C)                                                                                                                                                                                                                                                                                                                                                                                              </v>
          </cell>
          <cell r="C3411" t="str">
            <v xml:space="preserve">M2    </v>
          </cell>
          <cell r="D3411">
            <v>26.42</v>
          </cell>
        </row>
        <row r="3412">
          <cell r="A3412">
            <v>43742</v>
          </cell>
          <cell r="B3412" t="str">
            <v xml:space="preserve">PLACA / CHAPA DE GESSO ACARTONADO, RESISTENTE A UMIDADE (RU), COR VERDE, E = 15 MM, 1200 X 2400 MM (L X C)                                                                                                                                                                                                                                                                                                                                                                                                </v>
          </cell>
          <cell r="C3412" t="str">
            <v xml:space="preserve">M2    </v>
          </cell>
          <cell r="D3412">
            <v>28.5</v>
          </cell>
        </row>
        <row r="3413">
          <cell r="A3413">
            <v>39414</v>
          </cell>
          <cell r="B3413" t="str">
            <v xml:space="preserve">PLACA / CHAPA DE GESSO ACARTONADO, RESISTENTE AO FOGO (RF), COR ROSA, E = 12,5 MM, 1200 X 1800 MM (L X C)                                                                                                                                                                                                                                                                                                                                                                                                 </v>
          </cell>
          <cell r="C3413" t="str">
            <v xml:space="preserve">M2    </v>
          </cell>
          <cell r="D3413">
            <v>25.65</v>
          </cell>
        </row>
        <row r="3414">
          <cell r="A3414">
            <v>39415</v>
          </cell>
          <cell r="B3414" t="str">
            <v xml:space="preserve">PLACA / CHAPA DE GESSO ACARTONADO, RESISTENTE AO FOGO (RF), COR ROSA, E = 12,5 MM, 1200 X 2400 MM (L X C)                                                                                                                                                                                                                                                                                                                                                                                                 </v>
          </cell>
          <cell r="C3414" t="str">
            <v xml:space="preserve">M2    </v>
          </cell>
          <cell r="D3414">
            <v>22.11</v>
          </cell>
        </row>
        <row r="3415">
          <cell r="A3415">
            <v>43740</v>
          </cell>
          <cell r="B3415" t="str">
            <v xml:space="preserve">PLACA / CHAPA DE GESSO ACARTONADO, RESISTENTE AO FOGO (RF), COR ROSA, E = 15 MM, 1200 X 2400 MM (L X C)                                                                                                                                                                                                                                                                                                                                                                                                   </v>
          </cell>
          <cell r="C3415" t="str">
            <v xml:space="preserve">M2    </v>
          </cell>
          <cell r="D3415">
            <v>27</v>
          </cell>
        </row>
        <row r="3416">
          <cell r="A3416">
            <v>39412</v>
          </cell>
          <cell r="B3416" t="str">
            <v xml:space="preserve">PLACA / CHAPA DE GESSO ACARTONADO, STANDARD (ST), COR BRANCA, E = 12,5 MM, 1200 X 1800 MM (L X C)                                                                                                                                                                                                                                                                                                                                                                                                         </v>
          </cell>
          <cell r="C3416" t="str">
            <v xml:space="preserve">M2    </v>
          </cell>
          <cell r="D3416">
            <v>18.52</v>
          </cell>
        </row>
        <row r="3417">
          <cell r="A3417">
            <v>39413</v>
          </cell>
          <cell r="B3417" t="str">
            <v xml:space="preserve">PLACA / CHAPA DE GESSO ACARTONADO, STANDARD (ST), COR BRANCA, E = 12,5 MM, 1200 X 2400 MM (L X C)                                                                                                                                                                                                                                                                                                                                                                                                         </v>
          </cell>
          <cell r="C3417" t="str">
            <v xml:space="preserve">M2    </v>
          </cell>
          <cell r="D3417">
            <v>20.02</v>
          </cell>
        </row>
        <row r="3418">
          <cell r="A3418">
            <v>43741</v>
          </cell>
          <cell r="B3418" t="str">
            <v xml:space="preserve">PLACA / CHAPA DE GESSO ACARTONADO, STANDARD (ST), COR BRANCA, E = 15 MM, 1200 X 2400 MM (L X C)                                                                                                                                                                                                                                                                                                                                                                                                           </v>
          </cell>
          <cell r="C3418" t="str">
            <v xml:space="preserve">M2    </v>
          </cell>
          <cell r="D3418">
            <v>21.35</v>
          </cell>
        </row>
        <row r="3419">
          <cell r="A3419">
            <v>11062</v>
          </cell>
          <cell r="B3419" t="str">
            <v xml:space="preserve">PLACA CIMENTICIA LISA E = 10 MM, DE 1,20 X *2,50* M (SEM AMIANTO)                                                                                                                                                                                                                                                                                                                                                                                                                                         </v>
          </cell>
          <cell r="C3419" t="str">
            <v xml:space="preserve">M2    </v>
          </cell>
          <cell r="D3419">
            <v>50.09</v>
          </cell>
        </row>
        <row r="3420">
          <cell r="A3420">
            <v>11063</v>
          </cell>
          <cell r="B3420" t="str">
            <v xml:space="preserve">PLACA CIMENTICIA LISA E = 6 MM, DE 1,20 X *2,50* M (SEM AMIANTO)                                                                                                                                                                                                                                                                                                                                                                                                                                          </v>
          </cell>
          <cell r="C3420" t="str">
            <v xml:space="preserve">M2    </v>
          </cell>
          <cell r="D3420">
            <v>30.66</v>
          </cell>
        </row>
        <row r="3421">
          <cell r="A3421">
            <v>13521</v>
          </cell>
          <cell r="B3421" t="str">
            <v xml:space="preserve">PLACA DE ACO ESMALTADA PARA  IDENTIFICACAO DE RUA, *45 CM X 20* CM                                                                                                                                                                                                                                                                                                                                                                                                                                        </v>
          </cell>
          <cell r="C3421" t="str">
            <v xml:space="preserve">UN    </v>
          </cell>
          <cell r="D3421">
            <v>82.5</v>
          </cell>
        </row>
        <row r="3422">
          <cell r="A3422">
            <v>10851</v>
          </cell>
          <cell r="B3422" t="str">
            <v xml:space="preserve">PLACA DE ACRILICO TRANSPARENTE ADESIVADA PARA SINALIZACAO DE PORTAS, BORDA POLIDA, DE *25 X 8*, E = 6 MM (NAO INCLUI ACESSORIOS PARA FIXACAO)                                                                                                                                                                                                                                                                                                                                                             </v>
          </cell>
          <cell r="C3422" t="str">
            <v xml:space="preserve">UN    </v>
          </cell>
          <cell r="D3422">
            <v>80.180000000000007</v>
          </cell>
        </row>
        <row r="3423">
          <cell r="A3423">
            <v>39515</v>
          </cell>
          <cell r="B3423" t="str">
            <v xml:space="preserve">PLACA DE FIBRA MINERAL PARA FORRO, DE 1250 X 625 MM, E = 15 MM, BORDA RETA, COM PINTURA ANTIMOFO (NAO INCLUI PERFIS)                                                                                                                                                                                                                                                                                                                                                                                      </v>
          </cell>
          <cell r="C3423" t="str">
            <v xml:space="preserve">UN    </v>
          </cell>
          <cell r="D3423">
            <v>43.22</v>
          </cell>
        </row>
        <row r="3424">
          <cell r="A3424">
            <v>39516</v>
          </cell>
          <cell r="B3424" t="str">
            <v xml:space="preserve">PLACA DE FIBRA MINERAL PARA FORRO, DE 625 X 625 MM, E = 15 MM, BORDA REBAIXADA PARA PERFIL 24 MM, COM PINTURA ANTIMOFO (NAO INCLUI PERFIS)                                                                                                                                                                                                                                                                                                                                                                </v>
          </cell>
          <cell r="C3424" t="str">
            <v xml:space="preserve">UN    </v>
          </cell>
          <cell r="D3424">
            <v>36.44</v>
          </cell>
        </row>
        <row r="3425">
          <cell r="A3425">
            <v>39514</v>
          </cell>
          <cell r="B3425" t="str">
            <v xml:space="preserve">PLACA DE FIBRA MINERAL PARA FORRO, DE 625 X 625 MM, E = 15 MM, BORDA RETA, COM PINTURA ANTIMOFO (NAO INCLUI PERFIS)                                                                                                                                                                                                                                                                                                                                                                                       </v>
          </cell>
          <cell r="C3425" t="str">
            <v xml:space="preserve">UN    </v>
          </cell>
          <cell r="D3425">
            <v>22.67</v>
          </cell>
        </row>
        <row r="3426">
          <cell r="A3426">
            <v>4812</v>
          </cell>
          <cell r="B3426" t="str">
            <v xml:space="preserve">PLACA DE GESSO PARA FORRO, *60 X 60* CM, ESPESSURA DE 12 MM (SEM COLOCACAO)                                                                                                                                                                                                                                                                                                                                                                                                                               </v>
          </cell>
          <cell r="C3426" t="str">
            <v xml:space="preserve">M2    </v>
          </cell>
          <cell r="D3426">
            <v>11.11</v>
          </cell>
        </row>
        <row r="3427">
          <cell r="A3427">
            <v>10849</v>
          </cell>
          <cell r="B3427" t="str">
            <v xml:space="preserve">PLACA DE INAUGURACAO EM BRONZE *35X 50*CM                                                                                                                                                                                                                                                                                                                                                                                                                                                                 </v>
          </cell>
          <cell r="C3427" t="str">
            <v xml:space="preserve">UN    </v>
          </cell>
          <cell r="D3427">
            <v>1200.01</v>
          </cell>
        </row>
        <row r="3428">
          <cell r="A3428">
            <v>10848</v>
          </cell>
          <cell r="B3428" t="str">
            <v xml:space="preserve">PLACA DE INAUGURACAO METALICA, *40* CM X *60* CM                                                                                                                                                                                                                                                                                                                                                                                                                                                          </v>
          </cell>
          <cell r="C3428" t="str">
            <v xml:space="preserve">UN    </v>
          </cell>
          <cell r="D3428">
            <v>753.75</v>
          </cell>
        </row>
        <row r="3429">
          <cell r="A3429">
            <v>4813</v>
          </cell>
          <cell r="B3429" t="str">
            <v xml:space="preserve">PLACA DE OBRA (PARA CONSTRUCAO CIVIL) EM CHAPA GALVANIZADA *N. 22*, ADESIVADA, DE *2,4 X 1,2* M (SEM POSTES PARA FIXACAO)                                                                                                                                                                                                                                                                                                                                                                                 </v>
          </cell>
          <cell r="C3429" t="str">
            <v xml:space="preserve">M2    </v>
          </cell>
          <cell r="D3429">
            <v>250</v>
          </cell>
        </row>
        <row r="3430">
          <cell r="A3430">
            <v>37560</v>
          </cell>
          <cell r="B3430" t="str">
            <v xml:space="preserve">PLACA DE SINALIZACAO DE SEGURANCA CONTRA INCENDIO - ALERTA, TRIANGULAR, BASE DE *30* CM, EM PVC *2* MM ANTI-CHAMAS (SIMBOLOS, CORES E PICTOGRAMAS CONFORME NBR 16820)                                                                                                                                                                                                                                                                                                                                     </v>
          </cell>
          <cell r="C3430" t="str">
            <v xml:space="preserve">UN    </v>
          </cell>
          <cell r="D3430">
            <v>19.68</v>
          </cell>
        </row>
        <row r="3431">
          <cell r="A3431">
            <v>37557</v>
          </cell>
          <cell r="B3431" t="str">
            <v xml:space="preserve">PLACA DE SINALIZACAO DE SEGURANCA CONTRA INCENDIO, FOTOLUMINESCENTE, QUADRADA, *14 X 14* CM, EM PVC *2* MM ANTI-CHAMAS (SIMBOLOS, CORES E PICTOGRAMAS CONFORME NBR 16820)                                                                                                                                                                                                                                                                                                                                 </v>
          </cell>
          <cell r="C3431" t="str">
            <v xml:space="preserve">UN    </v>
          </cell>
          <cell r="D3431">
            <v>5.97</v>
          </cell>
        </row>
        <row r="3432">
          <cell r="A3432">
            <v>37556</v>
          </cell>
          <cell r="B3432" t="str">
            <v xml:space="preserve">PLACA DE SINALIZACAO DE SEGURANCA CONTRA INCENDIO, FOTOLUMINESCENTE, QUADRADA, *20 X 20* CM, EM PVC *2* MM ANTI-CHAMAS (SIMBOLOS, CORES E PICTOGRAMAS CONFORME NBR 16820)                                                                                                                                                                                                                                                                                                                                 </v>
          </cell>
          <cell r="C3432" t="str">
            <v xml:space="preserve">UN    </v>
          </cell>
          <cell r="D3432">
            <v>11.56</v>
          </cell>
        </row>
        <row r="3433">
          <cell r="A3433">
            <v>37559</v>
          </cell>
          <cell r="B3433" t="str">
            <v xml:space="preserve">PLACA DE SINALIZACAO DE SEGURANCA CONTRA INCENDIO, FOTOLUMINESCENTE, RETANGULAR, *12 X 40* CM, EM PVC *2* MM ANTI-CHAMAS (SIMBOLOS, CORES E PICTOGRAMAS CONFORME NBR 16820)                                                                                                                                                                                                                                                                                                                               </v>
          </cell>
          <cell r="C3433" t="str">
            <v xml:space="preserve">UN    </v>
          </cell>
          <cell r="D3433">
            <v>14.18</v>
          </cell>
        </row>
        <row r="3434">
          <cell r="A3434">
            <v>37539</v>
          </cell>
          <cell r="B3434" t="str">
            <v xml:space="preserve">PLACA DE SINALIZACAO DE SEGURANCA CONTRA INCENDIO, FOTOLUMINESCENTE, RETANGULAR, *13 X 26* CM, EM PVC *2* MM ANTI-CHAMAS (SIMBOLOS, CORES E PICTOGRAMAS CONFORME NBR 16820)                                                                                                                                                                                                                                                                                                                               </v>
          </cell>
          <cell r="C3434" t="str">
            <v xml:space="preserve">UN    </v>
          </cell>
          <cell r="D3434">
            <v>10</v>
          </cell>
        </row>
        <row r="3435">
          <cell r="A3435">
            <v>37558</v>
          </cell>
          <cell r="B3435" t="str">
            <v xml:space="preserve">PLACA DE SINALIZACAO DE SEGURANCA CONTRA INCENDIO, FOTOLUMINESCENTE, RETANGULAR, *20 X 40* CM, EM PVC *2* MM ANTI-CHAMAS (SIMBOLOS, CORES E PICTOGRAMAS CONFORME NBR 16820)                                                                                                                                                                                                                                                                                                                               </v>
          </cell>
          <cell r="C3435" t="str">
            <v xml:space="preserve">UN    </v>
          </cell>
          <cell r="D3435">
            <v>18.64</v>
          </cell>
        </row>
        <row r="3436">
          <cell r="A3436">
            <v>34723</v>
          </cell>
          <cell r="B3436" t="str">
            <v xml:space="preserve">PLACA DE SINALIZACAO EM CHAPA DE ACO NUM 16 COM PINTURA REFLETIVA                                                                                                                                                                                                                                                                                                                                                                                                                                         </v>
          </cell>
          <cell r="C3436" t="str">
            <v xml:space="preserve">M2    </v>
          </cell>
          <cell r="D3436">
            <v>577.5</v>
          </cell>
        </row>
        <row r="3437">
          <cell r="A3437">
            <v>34721</v>
          </cell>
          <cell r="B3437" t="str">
            <v xml:space="preserve">PLACA DE SINALIZACAO EM CHAPA DE ALUMINIO COM PINTURA REFLETIVA, E = 2 MM                                                                                                                                                                                                                                                                                                                                                                                                                                 </v>
          </cell>
          <cell r="C3437" t="str">
            <v xml:space="preserve">M2    </v>
          </cell>
          <cell r="D3437">
            <v>720</v>
          </cell>
        </row>
        <row r="3438">
          <cell r="A3438">
            <v>4309</v>
          </cell>
          <cell r="B3438" t="str">
            <v xml:space="preserve">PLACA DE VENTILACAO PARA TELHA DE FIBROCIMENTO CANALETE 49 KALHETA                                                                                                                                                                                                                                                                                                                                                                                                                                        </v>
          </cell>
          <cell r="C3438" t="str">
            <v xml:space="preserve">UN    </v>
          </cell>
          <cell r="D3438">
            <v>5.47</v>
          </cell>
        </row>
        <row r="3439">
          <cell r="A3439">
            <v>4307</v>
          </cell>
          <cell r="B3439" t="str">
            <v xml:space="preserve">PLACA DE VENTILACAO PARA TELHA DE FIBROCIMENTO, CANALETE 90 OU KALHETAO                                                                                                                                                                                                                                                                                                                                                                                                                                   </v>
          </cell>
          <cell r="C3439" t="str">
            <v xml:space="preserve">UN    </v>
          </cell>
          <cell r="D3439">
            <v>9.36</v>
          </cell>
        </row>
        <row r="3440">
          <cell r="A3440">
            <v>10850</v>
          </cell>
          <cell r="B3440" t="str">
            <v xml:space="preserve">PLACA NUMERACAO RESIDENCIAL EM CHAPA GALVANIZADA ESMALTADA 12 X 18 CM                                                                                                                                                                                                                                                                                                                                                                                                                                     </v>
          </cell>
          <cell r="C3440" t="str">
            <v xml:space="preserve">UN    </v>
          </cell>
          <cell r="D3440">
            <v>37.5</v>
          </cell>
        </row>
        <row r="3441">
          <cell r="A3441">
            <v>42438</v>
          </cell>
          <cell r="B3441" t="str">
            <v xml:space="preserve">PLACA ORIENTATIVA SOBRE EXERCICIOS, 2,00 M X 1,00 M ( CHAPA GALVANIZADA #20), ESTRUTURA EM TUBOS REDONDOS DE ACO CARBONO, PINTURA NO PROCESSO ELETROSTATICO, ADESIVO FRENTE E VERSO - PARA ACADEMIA AO AR LIVRE / ACADEMIA DA TERCEIRA IDADE - ATI                                                                                                                                                                                                                                                        </v>
          </cell>
          <cell r="C3441" t="str">
            <v xml:space="preserve">UN    </v>
          </cell>
          <cell r="D3441">
            <v>2090.75</v>
          </cell>
        </row>
        <row r="3442">
          <cell r="A3442">
            <v>4792</v>
          </cell>
          <cell r="B3442" t="str">
            <v xml:space="preserve">PLACA VINILICA SEMIFLEXIVEL PARA PISOS, E = 3,2 MM, 30 X 30 CM (SEM COLOCACAO)                                                                                                                                                                                                                                                                                                                                                                                                                            </v>
          </cell>
          <cell r="C3442" t="str">
            <v xml:space="preserve">M2    </v>
          </cell>
          <cell r="D3442">
            <v>167.67</v>
          </cell>
        </row>
        <row r="3443">
          <cell r="A3443">
            <v>4790</v>
          </cell>
          <cell r="B3443" t="str">
            <v xml:space="preserve">PLACA VINILICA SEMIFLEXIVEL PARA REVESTIMENTO DE PISOS E PAREDES, E = 2 MM (SEM COLOCACAO)                                                                                                                                                                                                                                                                                                                                                                                                                </v>
          </cell>
          <cell r="C3443" t="str">
            <v xml:space="preserve">M2    </v>
          </cell>
          <cell r="D3443">
            <v>100.81</v>
          </cell>
        </row>
        <row r="3444">
          <cell r="A3444">
            <v>40671</v>
          </cell>
          <cell r="B3444" t="str">
            <v xml:space="preserve">PLACA/PISO DE CONCRETO POROSO/ PAVIMENTO PERMEAVEL/BLOCO DRENANTE DE CONCRETO, 40 CM X 40 CM, E = 6 CM, COR NATURAL                                                                                                                                                                                                                                                                                                                                                                                       </v>
          </cell>
          <cell r="C3444" t="str">
            <v xml:space="preserve">M2    </v>
          </cell>
          <cell r="D3444">
            <v>66.02</v>
          </cell>
        </row>
        <row r="3445">
          <cell r="A3445">
            <v>7552</v>
          </cell>
          <cell r="B3445" t="str">
            <v xml:space="preserve">PLACA/TAMPA CEGA EM LATAO ESCOVADO PARA CONDULETE EM LIGA DE ALUMINIO 4 X 4"                                                                                                                                                                                                                                                                                                                                                                                                                              </v>
          </cell>
          <cell r="C3445" t="str">
            <v xml:space="preserve">UN    </v>
          </cell>
          <cell r="D3445">
            <v>28.5</v>
          </cell>
        </row>
        <row r="3446">
          <cell r="A3446">
            <v>4893</v>
          </cell>
          <cell r="B3446" t="str">
            <v xml:space="preserve">PLUG OU BUJAO DE FERRO GALVANIZADO, DE 1 1/2"                                                                                                                                                                                                                                                                                                                                                                                                                                                             </v>
          </cell>
          <cell r="C3446" t="str">
            <v xml:space="preserve">UN    </v>
          </cell>
          <cell r="D3446">
            <v>15.74</v>
          </cell>
        </row>
        <row r="3447">
          <cell r="A3447">
            <v>4894</v>
          </cell>
          <cell r="B3447" t="str">
            <v xml:space="preserve">PLUG OU BUJAO DE FERRO GALVANIZADO, DE 1 1/4"                                                                                                                                                                                                                                                                                                                                                                                                                                                             </v>
          </cell>
          <cell r="C3447" t="str">
            <v xml:space="preserve">UN    </v>
          </cell>
          <cell r="D3447">
            <v>13.5</v>
          </cell>
        </row>
        <row r="3448">
          <cell r="A3448">
            <v>4888</v>
          </cell>
          <cell r="B3448" t="str">
            <v xml:space="preserve">PLUG OU BUJAO DE FERRO GALVANIZADO, DE 1/2"                                                                                                                                                                                                                                                                                                                                                                                                                                                               </v>
          </cell>
          <cell r="C3448" t="str">
            <v xml:space="preserve">UN    </v>
          </cell>
          <cell r="D3448">
            <v>4.5999999999999996</v>
          </cell>
        </row>
        <row r="3449">
          <cell r="A3449">
            <v>4890</v>
          </cell>
          <cell r="B3449" t="str">
            <v xml:space="preserve">PLUG OU BUJAO DE FERRO GALVANIZADO, DE 1"                                                                                                                                                                                                                                                                                                                                                                                                                                                                 </v>
          </cell>
          <cell r="C3449" t="str">
            <v xml:space="preserve">UN    </v>
          </cell>
          <cell r="D3449">
            <v>8.64</v>
          </cell>
        </row>
        <row r="3450">
          <cell r="A3450">
            <v>12411</v>
          </cell>
          <cell r="B3450" t="str">
            <v xml:space="preserve">PLUG OU BUJAO DE FERRO GALVANIZADO, DE 2 1/2"                                                                                                                                                                                                                                                                                                                                                                                                                                                             </v>
          </cell>
          <cell r="C3450" t="str">
            <v xml:space="preserve">UN    </v>
          </cell>
          <cell r="D3450">
            <v>46.54</v>
          </cell>
        </row>
        <row r="3451">
          <cell r="A3451">
            <v>4891</v>
          </cell>
          <cell r="B3451" t="str">
            <v xml:space="preserve">PLUG OU BUJAO DE FERRO GALVANIZADO, DE 2"                                                                                                                                                                                                                                                                                                                                                                                                                                                                 </v>
          </cell>
          <cell r="C3451" t="str">
            <v xml:space="preserve">UN    </v>
          </cell>
          <cell r="D3451">
            <v>23.27</v>
          </cell>
        </row>
        <row r="3452">
          <cell r="A3452">
            <v>4889</v>
          </cell>
          <cell r="B3452" t="str">
            <v xml:space="preserve">PLUG OU BUJAO DE FERRO GALVANIZADO, DE 3/4"                                                                                                                                                                                                                                                                                                                                                                                                                                                               </v>
          </cell>
          <cell r="C3452" t="str">
            <v xml:space="preserve">UN    </v>
          </cell>
          <cell r="D3452">
            <v>6.22</v>
          </cell>
        </row>
        <row r="3453">
          <cell r="A3453">
            <v>4892</v>
          </cell>
          <cell r="B3453" t="str">
            <v xml:space="preserve">PLUG OU BUJAO DE FERRO GALVANIZADO, DE 3"                                                                                                                                                                                                                                                                                                                                                                                                                                                                 </v>
          </cell>
          <cell r="C3453" t="str">
            <v xml:space="preserve">UN    </v>
          </cell>
          <cell r="D3453">
            <v>65.17</v>
          </cell>
        </row>
        <row r="3454">
          <cell r="A3454">
            <v>12412</v>
          </cell>
          <cell r="B3454" t="str">
            <v xml:space="preserve">PLUG OU BUJAO DE FERRO GALVANIZADO, DE 4"                                                                                                                                                                                                                                                                                                                                                                                                                                                                 </v>
          </cell>
          <cell r="C3454" t="str">
            <v xml:space="preserve">UN    </v>
          </cell>
          <cell r="D3454">
            <v>121.12</v>
          </cell>
        </row>
        <row r="3455">
          <cell r="A3455">
            <v>4907</v>
          </cell>
          <cell r="B3455" t="str">
            <v xml:space="preserve">PLUG PVC, JE, DN 100 MM, PARA REDE COLETORA ESGOTO                                                                                                                                                                                                                                                                                                                                                                                                                                                        </v>
          </cell>
          <cell r="C3455" t="str">
            <v xml:space="preserve">UN    </v>
          </cell>
          <cell r="D3455">
            <v>22.27</v>
          </cell>
        </row>
        <row r="3456">
          <cell r="A3456">
            <v>4902</v>
          </cell>
          <cell r="B3456" t="str">
            <v xml:space="preserve">PLUG PVC, JE, DN 150 MM, PARA REDE COLETORA ESGOTO                                                                                                                                                                                                                                                                                                                                                                                                                                                        </v>
          </cell>
          <cell r="C3456" t="str">
            <v xml:space="preserve">UN    </v>
          </cell>
          <cell r="D3456">
            <v>57.78</v>
          </cell>
        </row>
        <row r="3457">
          <cell r="A3457">
            <v>11096</v>
          </cell>
          <cell r="B3457" t="str">
            <v xml:space="preserve">PO DE MARMORE (POSTO PEDREIRA/FORNECEDOR, SEM FRETE)                                                                                                                                                                                                                                                                                                                                                                                                                                                      </v>
          </cell>
          <cell r="C3457" t="str">
            <v xml:space="preserve">KG    </v>
          </cell>
          <cell r="D3457">
            <v>0.9</v>
          </cell>
        </row>
        <row r="3458">
          <cell r="A3458">
            <v>4741</v>
          </cell>
          <cell r="B3458" t="str">
            <v xml:space="preserve">PO DE PEDRA (POSTO PEDREIRA/FORNECEDOR, SEM FRETE)                                                                                                                                                                                                                                                                                                                                                                                                                                                        </v>
          </cell>
          <cell r="C3458" t="str">
            <v xml:space="preserve">M3    </v>
          </cell>
          <cell r="D3458">
            <v>62.01</v>
          </cell>
        </row>
        <row r="3459">
          <cell r="A3459">
            <v>4752</v>
          </cell>
          <cell r="B3459" t="str">
            <v xml:space="preserve">POCEIRO / ESCAVADOR DE VALAS E TUBULOES (HORISTA)                                                                                                                                                                                                                                                                                                                                                                                                                                                         </v>
          </cell>
          <cell r="C3459" t="str">
            <v xml:space="preserve">H     </v>
          </cell>
          <cell r="D3459">
            <v>16.940000000000001</v>
          </cell>
        </row>
        <row r="3460">
          <cell r="A3460">
            <v>41091</v>
          </cell>
          <cell r="B3460" t="str">
            <v xml:space="preserve">POCEIRO / ESCAVADOR DE VALAS E TUBULOES (MENSALISTA)                                                                                                                                                                                                                                                                                                                                                                                                                                                      </v>
          </cell>
          <cell r="C3460" t="str">
            <v xml:space="preserve">MES   </v>
          </cell>
          <cell r="D3460">
            <v>2964.54</v>
          </cell>
        </row>
        <row r="3461">
          <cell r="A3461">
            <v>13954</v>
          </cell>
          <cell r="B3461" t="str">
            <v xml:space="preserve">POLIDORA DE PISO (POLITRIZ) ELETRICA, MOTOR MONOFASICO DE 4 HP, PESO DE 100 KG, DIAMETRO DO TRABALHO DE 450 MM                                                                                                                                                                                                                                                                                                                                                                                            </v>
          </cell>
          <cell r="C3461" t="str">
            <v xml:space="preserve">UN    </v>
          </cell>
          <cell r="D3461">
            <v>6768.76</v>
          </cell>
        </row>
        <row r="3462">
          <cell r="A3462">
            <v>3411</v>
          </cell>
          <cell r="B3462" t="str">
            <v xml:space="preserve">POLIESTIRENO EXPANDIDO/EPS (ISOPOR), PEROLAS, PARA CONCRETO LEVE                                                                                                                                                                                                                                                                                                                                                                                                                                          </v>
          </cell>
          <cell r="C3462" t="str">
            <v xml:space="preserve">KG    </v>
          </cell>
          <cell r="D3462">
            <v>76.28</v>
          </cell>
        </row>
        <row r="3463">
          <cell r="A3463">
            <v>39995</v>
          </cell>
          <cell r="B3463" t="str">
            <v xml:space="preserve">POLIESTIRENO EXPANDIDO/EPS (ISOPOR), TIPO 2F, BLOCO                                                                                                                                                                                                                                                                                                                                                                                                                                                       </v>
          </cell>
          <cell r="C3463" t="str">
            <v xml:space="preserve">M3    </v>
          </cell>
          <cell r="D3463">
            <v>586.86</v>
          </cell>
        </row>
        <row r="3464">
          <cell r="A3464">
            <v>11615</v>
          </cell>
          <cell r="B3464" t="str">
            <v xml:space="preserve">POLIESTIRENO EXPANDIDO/EPS (ISOPOR), TIPO 2F, PLACA, ISOLAMENTO TERMOACUSTICO, E = 10 MM, 1000 X 500 MM                                                                                                                                                                                                                                                                                                                                                                                                   </v>
          </cell>
          <cell r="C3464" t="str">
            <v xml:space="preserve">M2    </v>
          </cell>
          <cell r="D3464">
            <v>4.9800000000000004</v>
          </cell>
        </row>
        <row r="3465">
          <cell r="A3465">
            <v>3408</v>
          </cell>
          <cell r="B3465" t="str">
            <v xml:space="preserve">POLIESTIRENO EXPANDIDO/EPS (ISOPOR), TIPO 2F, PLACA, ISOLAMENTO TERMOACUSTICO, E = 20 MM, 1000 X 500 MM                                                                                                                                                                                                                                                                                                                                                                                                   </v>
          </cell>
          <cell r="C3465" t="str">
            <v xml:space="preserve">M2    </v>
          </cell>
          <cell r="D3465">
            <v>13.22</v>
          </cell>
        </row>
        <row r="3466">
          <cell r="A3466">
            <v>3409</v>
          </cell>
          <cell r="B3466" t="str">
            <v xml:space="preserve">POLIESTIRENO EXPANDIDO/EPS (ISOPOR), TIPO 2F, PLACA, ISOLAMENTO TERMOACUSTICO, E = 50 MM, 1000 X 500 MM                                                                                                                                                                                                                                                                                                                                                                                                   </v>
          </cell>
          <cell r="C3466" t="str">
            <v xml:space="preserve">M2    </v>
          </cell>
          <cell r="D3466">
            <v>33.049999999999997</v>
          </cell>
        </row>
        <row r="3467">
          <cell r="A3467">
            <v>11427</v>
          </cell>
          <cell r="B3467" t="str">
            <v xml:space="preserve">POLVORA NEGRA                                                                                                                                                                                                                                                                                                                                                                                                                                                                                             </v>
          </cell>
          <cell r="C3467" t="str">
            <v xml:space="preserve">KG    </v>
          </cell>
          <cell r="D3467">
            <v>105.86</v>
          </cell>
        </row>
        <row r="3468">
          <cell r="A3468">
            <v>4491</v>
          </cell>
          <cell r="B3468" t="str">
            <v xml:space="preserve">PONTALETE *7,5 X 7,5* CM EM PINUS, MISTA OU EQUIVALENTE DA REGIAO - BRUTA                                                                                                                                                                                                                                                                                                                                                                                                                                 </v>
          </cell>
          <cell r="C3468" t="str">
            <v xml:space="preserve">M     </v>
          </cell>
          <cell r="D3468">
            <v>6.81</v>
          </cell>
        </row>
        <row r="3469">
          <cell r="A3469">
            <v>2745</v>
          </cell>
          <cell r="B3469" t="str">
            <v xml:space="preserve">PONTALETE ROLIÇO SEM TRATAMENTO, D = 8 A 11 CM, H = 3 M, EM EUCALIPTO OU EQUIVALENTE DA REGIAO - BRUTA (PARA ESCORAMENTO)                                                                                                                                                                                                                                                                                                                                                                                 </v>
          </cell>
          <cell r="C3469" t="str">
            <v xml:space="preserve">M     </v>
          </cell>
          <cell r="D3469">
            <v>4.01</v>
          </cell>
        </row>
        <row r="3470">
          <cell r="A3470">
            <v>14439</v>
          </cell>
          <cell r="B3470" t="str">
            <v xml:space="preserve">PONTALETE ROLIÇO SEM TRATAMENTO, D = 8 A 11 CM, H = 6 M, EM EUCALIPTO OU EQUIVALENTE DA REGIAO - BRUTA (PARA ESCORAMENTO)                                                                                                                                                                                                                                                                                                                                                                                 </v>
          </cell>
          <cell r="C3470" t="str">
            <v xml:space="preserve">M     </v>
          </cell>
          <cell r="D3470">
            <v>4.9800000000000004</v>
          </cell>
        </row>
        <row r="3471">
          <cell r="A3471">
            <v>44496</v>
          </cell>
          <cell r="B3471" t="str">
            <v xml:space="preserve">PONTEIRO PARA MARTELO ROMPEDOR, DIAMETRO = *28* MM, COMPRIMENTO = *520* MM, ENCAIXE  SEXTAVADO                                                                                                                                                                                                                                                                                                                                                                                                            </v>
          </cell>
          <cell r="C3471" t="str">
            <v xml:space="preserve">UN    </v>
          </cell>
          <cell r="D3471">
            <v>172.33</v>
          </cell>
        </row>
        <row r="3472">
          <cell r="A3472">
            <v>12362</v>
          </cell>
          <cell r="B3472" t="str">
            <v xml:space="preserve">PORCA OLHAL EM ACO GALVANIZADO, ESPESSURA 16MM, ABERTURA 21MM                                                                                                                                                                                                                                                                                                                                                                                                                                             </v>
          </cell>
          <cell r="C3472" t="str">
            <v xml:space="preserve">UN    </v>
          </cell>
          <cell r="D3472">
            <v>10.210000000000001</v>
          </cell>
        </row>
        <row r="3473">
          <cell r="A3473">
            <v>421</v>
          </cell>
          <cell r="B3473" t="str">
            <v xml:space="preserve">PORCA OLHAL M 16,  EM ACO GALVANIZADO, DIAMETRO = 16 MM                                                                                                                                                                                                                                                                                                                                                                                                                                                   </v>
          </cell>
          <cell r="C3473" t="str">
            <v xml:space="preserve">UN    </v>
          </cell>
          <cell r="D3473">
            <v>23.07</v>
          </cell>
        </row>
        <row r="3474">
          <cell r="A3474">
            <v>14148</v>
          </cell>
          <cell r="B3474" t="str">
            <v xml:space="preserve">PORCA UNIAO/JUNCAO ZINCADA SEXTAVADA 1/4 ", CHAVE 7/16 ", COMPRIMENTO = 25 MM                                                                                                                                                                                                                                                                                                                                                                                                                             </v>
          </cell>
          <cell r="C3474" t="str">
            <v xml:space="preserve">UN    </v>
          </cell>
          <cell r="D3474">
            <v>0.91</v>
          </cell>
        </row>
        <row r="3475">
          <cell r="A3475">
            <v>4341</v>
          </cell>
          <cell r="B3475" t="str">
            <v xml:space="preserve">PORCA ZINCADA, QUADRADA, DIAMETRO 3/8"                                                                                                                                                                                                                                                                                                                                                                                                                                                                    </v>
          </cell>
          <cell r="C3475" t="str">
            <v xml:space="preserve">UN    </v>
          </cell>
          <cell r="D3475">
            <v>0.82</v>
          </cell>
        </row>
        <row r="3476">
          <cell r="A3476">
            <v>4337</v>
          </cell>
          <cell r="B3476" t="str">
            <v xml:space="preserve">PORCA ZINCADA, QUADRADA, DIAMETRO 5/8"                                                                                                                                                                                                                                                                                                                                                                                                                                                                    </v>
          </cell>
          <cell r="C3476" t="str">
            <v xml:space="preserve">UN    </v>
          </cell>
          <cell r="D3476">
            <v>2.08</v>
          </cell>
        </row>
        <row r="3477">
          <cell r="A3477">
            <v>4339</v>
          </cell>
          <cell r="B3477" t="str">
            <v xml:space="preserve">PORCA ZINCADA, SEXTAVADA, DIAMETRO 1/2"                                                                                                                                                                                                                                                                                                                                                                                                                                                                   </v>
          </cell>
          <cell r="C3477" t="str">
            <v xml:space="preserve">UN    </v>
          </cell>
          <cell r="D3477">
            <v>0.44</v>
          </cell>
        </row>
        <row r="3478">
          <cell r="A3478">
            <v>39997</v>
          </cell>
          <cell r="B3478" t="str">
            <v xml:space="preserve">PORCA ZINCADA, SEXTAVADA, DIAMETRO 1/4"                                                                                                                                                                                                                                                                                                                                                                                                                                                                   </v>
          </cell>
          <cell r="C3478" t="str">
            <v xml:space="preserve">UN    </v>
          </cell>
          <cell r="D3478">
            <v>0.24</v>
          </cell>
        </row>
        <row r="3479">
          <cell r="A3479">
            <v>11971</v>
          </cell>
          <cell r="B3479" t="str">
            <v xml:space="preserve">PORCA ZINCADA, SEXTAVADA, DIAMETRO 1"                                                                                                                                                                                                                                                                                                                                                                                                                                                                     </v>
          </cell>
          <cell r="C3479" t="str">
            <v xml:space="preserve">UN    </v>
          </cell>
          <cell r="D3479">
            <v>3.44</v>
          </cell>
        </row>
        <row r="3480">
          <cell r="A3480">
            <v>4342</v>
          </cell>
          <cell r="B3480" t="str">
            <v xml:space="preserve">PORCA ZINCADA, SEXTAVADA, DIAMETRO 3/8"                                                                                                                                                                                                                                                                                                                                                                                                                                                                   </v>
          </cell>
          <cell r="C3480" t="str">
            <v xml:space="preserve">UN    </v>
          </cell>
          <cell r="D3480">
            <v>0.18</v>
          </cell>
        </row>
        <row r="3481">
          <cell r="A3481">
            <v>4330</v>
          </cell>
          <cell r="B3481" t="str">
            <v xml:space="preserve">PORCA ZINCADA, SEXTAVADA, DIAMETRO 5/16"                                                                                                                                                                                                                                                                                                                                                                                                                                                                  </v>
          </cell>
          <cell r="C3481" t="str">
            <v xml:space="preserve">UN    </v>
          </cell>
          <cell r="D3481">
            <v>0.12</v>
          </cell>
        </row>
        <row r="3482">
          <cell r="A3482">
            <v>4340</v>
          </cell>
          <cell r="B3482" t="str">
            <v xml:space="preserve">PORCA ZINCADA, SEXTAVADA, DIAMETRO 5/8"                                                                                                                                                                                                                                                                                                                                                                                                                                                                   </v>
          </cell>
          <cell r="C3482" t="str">
            <v xml:space="preserve">UN    </v>
          </cell>
          <cell r="D3482">
            <v>0.96</v>
          </cell>
        </row>
        <row r="3483">
          <cell r="A3483">
            <v>5088</v>
          </cell>
          <cell r="B3483" t="str">
            <v xml:space="preserve">PORTA CADEADO EM ACO GALVANIZADO, COMPRIMENTO DE 3  1/2"                                                                                                                                                                                                                                                                                                                                                                                                                                                  </v>
          </cell>
          <cell r="C3483" t="str">
            <v xml:space="preserve">UN    </v>
          </cell>
          <cell r="D3483">
            <v>6.67</v>
          </cell>
        </row>
        <row r="3484">
          <cell r="A3484">
            <v>11154</v>
          </cell>
          <cell r="B3484" t="str">
            <v xml:space="preserve">PORTA CORTA-FOGO SIMPLES PARA SAIDA DE EMERGENCIA, 1 FOLHA DE ABRIR, 5 CM, ACABAMENTO NATURAL / SEM PINTURA, COM FECHADURA TIPO TRINCO, DOBRADICAS E BATENTE, VAO LUZ DE 90 X 210 CM, CLASSE P-90 (NBR 11742)                                                                                                                                                                                                                                                                                             </v>
          </cell>
          <cell r="C3484" t="str">
            <v xml:space="preserve">UN    </v>
          </cell>
          <cell r="D3484">
            <v>2409.62</v>
          </cell>
        </row>
        <row r="3485">
          <cell r="A3485">
            <v>4989</v>
          </cell>
          <cell r="B3485" t="str">
            <v xml:space="preserve">PORTA DE ABRIR / GIRO, DE MADEIRA FOLHA MEDIA (NBR 15930) DE 1000 X 2100 MM, DE 35 MM A 40 MM DE ESPESSURA, NUCLEO SEMI-SOLIDO (SARRAFEADO), CAPA LISA EM HDF, ACABAMENTO EM LAMINADO NATURAL PARA VERNIZ                                                                                                                                                                                                                                                                                                 </v>
          </cell>
          <cell r="C3485" t="str">
            <v xml:space="preserve">UN    </v>
          </cell>
          <cell r="D3485">
            <v>334.08</v>
          </cell>
        </row>
        <row r="3486">
          <cell r="A3486">
            <v>4982</v>
          </cell>
          <cell r="B3486" t="str">
            <v xml:space="preserve">PORTA DE ABRIR / GIRO, DE MADEIRA FOLHA MEDIA (NBR 15930) DE 1000 X 2100 MM, DE 35 MM A 40 MM DE ESPESSURA, NUCLEO SEMI-SOLIDO (SARRAFEADO), CAPA LISA EM HDF, ACABAMENTO EM PRIMER PARA PINTURA                                                                                                                                                                                                                                                                                                          </v>
          </cell>
          <cell r="C3486" t="str">
            <v xml:space="preserve">UN    </v>
          </cell>
          <cell r="D3486">
            <v>313.36</v>
          </cell>
        </row>
        <row r="3487">
          <cell r="A3487">
            <v>4962</v>
          </cell>
          <cell r="B3487" t="str">
            <v xml:space="preserve">PORTA DE ABRIR / GIRO, DE MADEIRA FOLHA MEDIA (NBR 15930) DE 700 X 2100 MM, DE 35 MM A 40 MM DE ESPESSURA, NUCLEO SEMI-SOLIDO (SARRAFEADO), CAPA FRISADA EM HDF, ACABAMENTO MELAMINICO EM PADRAO MADEIRA                                                                                                                                                                                                                                                                                                  </v>
          </cell>
          <cell r="C3487" t="str">
            <v xml:space="preserve">UN    </v>
          </cell>
          <cell r="D3487">
            <v>247.12</v>
          </cell>
        </row>
        <row r="3488">
          <cell r="A3488">
            <v>4981</v>
          </cell>
          <cell r="B3488" t="str">
            <v xml:space="preserve">PORTA DE ABRIR / GIRO, DE MADEIRA FOLHA MEDIA (NBR 15930) DE 700 X 2100 MM, DE 35 MM A 40 MM DE ESPESSURA, NUCLEO SEMI-SOLIDO (SARRAFEADO), CAPA LISA EM HDF, ACABAMENTO EM LAMINADO NATURAL PARA VERNIZ                                                                                                                                                                                                                                                                                                  </v>
          </cell>
          <cell r="C3488" t="str">
            <v xml:space="preserve">UN    </v>
          </cell>
          <cell r="D3488">
            <v>220</v>
          </cell>
        </row>
        <row r="3489">
          <cell r="A3489">
            <v>4964</v>
          </cell>
          <cell r="B3489" t="str">
            <v xml:space="preserve">PORTA DE ABRIR / GIRO, DE MADEIRA FOLHA MEDIA (NBR 15930) DE 800 X 2100 MM, DE 35 MM A 40 MM DE ESPESSURA, NUCLEO SEMI-SOLIDO (SARRAFEADO), CAPA FRISADA EM HDF, ACABAMENTO MELAMINICO EM PADRAO MADEIRA                                                                                                                                                                                                                                                                                                  </v>
          </cell>
          <cell r="C3489" t="str">
            <v xml:space="preserve">UN    </v>
          </cell>
          <cell r="D3489">
            <v>279.10000000000002</v>
          </cell>
        </row>
        <row r="3490">
          <cell r="A3490">
            <v>4992</v>
          </cell>
          <cell r="B3490" t="str">
            <v xml:space="preserve">PORTA DE ABRIR / GIRO, DE MADEIRA FOLHA MEDIA (NBR 15930) DE 800 X 2100 MM, DE 35 MM A 40 MM DE ESPESSURA, NUCLEO SEMI-SOLIDO (SARRAFEADO), CAPA LISA EM HDF, ACABAMENTO EM LAMINADO NATURAL PARA VERNIZ                                                                                                                                                                                                                                                                                                  </v>
          </cell>
          <cell r="C3490" t="str">
            <v xml:space="preserve">UN    </v>
          </cell>
          <cell r="D3490">
            <v>272.63</v>
          </cell>
        </row>
        <row r="3491">
          <cell r="A3491">
            <v>4987</v>
          </cell>
          <cell r="B3491" t="str">
            <v xml:space="preserve">PORTA DE ABRIR / GIRO, DE MADEIRA FOLHA MEDIA (NBR 15930) DE 900 X 2100 MM, DE 35 MM A 40 MM DE ESPESSURA, NUCLEO SEMI-SOLIDO (SARRAFEADO), CAPA LISA EM HDF, ACABAMENTO EM LAMINADO NATURAL PARA VERNIZ                                                                                                                                                                                                                                                                                                  </v>
          </cell>
          <cell r="C3491" t="str">
            <v xml:space="preserve">UN    </v>
          </cell>
          <cell r="D3491">
            <v>311.89999999999998</v>
          </cell>
        </row>
        <row r="3492">
          <cell r="A3492">
            <v>4930</v>
          </cell>
          <cell r="B3492" t="str">
            <v xml:space="preserve">PORTA DE ABRIR / GIRO, EM GRADIL FERRO, COM BARRA CHATA 3 CM X 1/4", COM REQUADRO E GUARNICAO - COMPLETO - ACABAMENTO NATURAL                                                                                                                                                                                                                                                                                                                                                                             </v>
          </cell>
          <cell r="C3492" t="str">
            <v xml:space="preserve">M2    </v>
          </cell>
          <cell r="D3492">
            <v>1020.63</v>
          </cell>
        </row>
        <row r="3493">
          <cell r="A3493">
            <v>39021</v>
          </cell>
          <cell r="B3493" t="str">
            <v xml:space="preserve">PORTA DE ABRIR EM ACO COM DIVISAO HORIZONTAL PARA VIDROS, COM FUNDO ANTICORROSIVO/PRIMER DE PROTECAO, SEM GUARNICAO/ALIZAR/VISTA, VIDROS NAO INCLUSOS, 90 X 210 CM                                                                                                                                                                                                                                                                                                                                        </v>
          </cell>
          <cell r="C3493" t="str">
            <v xml:space="preserve">UN    </v>
          </cell>
          <cell r="D3493">
            <v>1085.19</v>
          </cell>
        </row>
        <row r="3494">
          <cell r="A3494">
            <v>39022</v>
          </cell>
          <cell r="B3494" t="str">
            <v xml:space="preserve">PORTA DE ABRIR EM ACO TIPO VENEZIANA, COM FUNDO ANTICORROSIVO / PRIMER DE PROTECAO, SEM GUARNICAO/ALIZAR/VISTA, 90 X 210 CM                                                                                                                                                                                                                                                                                                                                                                               </v>
          </cell>
          <cell r="C3494" t="str">
            <v xml:space="preserve">UN    </v>
          </cell>
          <cell r="D3494">
            <v>972.03</v>
          </cell>
        </row>
        <row r="3495">
          <cell r="A3495">
            <v>39024</v>
          </cell>
          <cell r="B3495" t="str">
            <v xml:space="preserve">PORTA DE ABRIR EM ALUMINIO COM DIVISAO HORIZONTAL  PARA VIDROS,  ACABAMENTO ANODIZADO NATURAL, VIDROS INCLUSOS, SEM GUARNICAO/ALIZAR/VISTA , 87 X 210 CM                                                                                                                                                                                                                                                                                                                                                  </v>
          </cell>
          <cell r="C3495" t="str">
            <v xml:space="preserve">UN    </v>
          </cell>
          <cell r="D3495">
            <v>1357.99</v>
          </cell>
        </row>
        <row r="3496">
          <cell r="A3496">
            <v>4914</v>
          </cell>
          <cell r="B3496" t="str">
            <v xml:space="preserve">PORTA DE ABRIR EM ALUMINIO COM LAMBRI HORIZONTAL/LAMINADA, ACABAMENTO ANODIZADO NATURAL, SEM GUARNICAO/ALIZAR/VISTA                                                                                                                                                                                                                                                                                                                                                                                       </v>
          </cell>
          <cell r="C3496" t="str">
            <v xml:space="preserve">M2    </v>
          </cell>
          <cell r="D3496">
            <v>1101.0899999999999</v>
          </cell>
        </row>
        <row r="3497">
          <cell r="A3497">
            <v>4917</v>
          </cell>
          <cell r="B3497" t="str">
            <v xml:space="preserve">PORTA DE ABRIR EM ALUMINIO TIPO VENEZIANA, ACABAMENTO ANODIZADO NATURAL, SEM GUARNICAO/ALIZAR/VISTA                                                                                                                                                                                                                                                                                                                                                                                                       </v>
          </cell>
          <cell r="C3497" t="str">
            <v xml:space="preserve">M2    </v>
          </cell>
          <cell r="D3497">
            <v>760.42</v>
          </cell>
        </row>
        <row r="3498">
          <cell r="A3498">
            <v>39025</v>
          </cell>
          <cell r="B3498" t="str">
            <v xml:space="preserve">PORTA DE ABRIR EM ALUMINIO TIPO VENEZIANA, ACABAMENTO ANODIZADO NATURAL, SEM GUARNICAO/ALIZAR/VISTA, 87 X 210 CM                                                                                                                                                                                                                                                                                                                                                                                          </v>
          </cell>
          <cell r="C3498" t="str">
            <v xml:space="preserve">UN    </v>
          </cell>
          <cell r="D3498">
            <v>1392.47</v>
          </cell>
        </row>
        <row r="3499">
          <cell r="A3499">
            <v>4922</v>
          </cell>
          <cell r="B3499" t="str">
            <v xml:space="preserve">PORTA DE CORRER EM ALUMINIO, DUAS FOLHAS MOVEIS COM VIDRO, FECHADURA E PUXADOR EMBUTIDO, ACABAMENTO ANODIZADO NATURAL, SEM GUARNICAO/ALIZAR/VISTA                                                                                                                                                                                                                                                                                                                                                         </v>
          </cell>
          <cell r="C3499" t="str">
            <v xml:space="preserve">M2    </v>
          </cell>
          <cell r="D3499">
            <v>705.36</v>
          </cell>
        </row>
        <row r="3500">
          <cell r="A3500">
            <v>4911</v>
          </cell>
          <cell r="B3500" t="str">
            <v xml:space="preserve">PORTA DE ENROLAR MANUAL COMPLETA, ARTICULADA RAIADA LARGA, EM ACO GALVANIZADO NATURAL, CHAPA NUMERO 24 (SEM INSTALACAO)                                                                                                                                                                                                                                                                                                                                                                                   </v>
          </cell>
          <cell r="C3500" t="str">
            <v xml:space="preserve">M2    </v>
          </cell>
          <cell r="D3500">
            <v>328.16</v>
          </cell>
        </row>
        <row r="3501">
          <cell r="A3501">
            <v>37518</v>
          </cell>
          <cell r="B3501" t="str">
            <v xml:space="preserve">PORTA DE ENROLAR MANUAL COMPLETA, PERFIL MEIA CANA CEGA, EM ACO GALVANIZADO COM PINTURA ELETROSTATICA, CHAPA NUMERO 24 " (SEM INSTALACAO)                                                                                                                                                                                                                                                                                                                                                                 </v>
          </cell>
          <cell r="C3501" t="str">
            <v xml:space="preserve">M2    </v>
          </cell>
          <cell r="D3501">
            <v>533.26</v>
          </cell>
        </row>
        <row r="3502">
          <cell r="A3502">
            <v>4910</v>
          </cell>
          <cell r="B3502" t="str">
            <v xml:space="preserve">PORTA DE ENROLAR MANUAL COMPLETA, PERFIL MEIA CANA CEGA, EM ACO GALVANIZADO NATURAL, CHAPA NUMERO 24 (SEM INSTALACAO)                                                                                                                                                                                                                                                                                                                                                                                     </v>
          </cell>
          <cell r="C3502" t="str">
            <v xml:space="preserve">M2    </v>
          </cell>
          <cell r="D3502">
            <v>449.54</v>
          </cell>
        </row>
        <row r="3503">
          <cell r="A3503">
            <v>4943</v>
          </cell>
          <cell r="B3503" t="str">
            <v xml:space="preserve">PORTA DE ENROLAR MANUAL COMPLETA, PERFIL MEIA CANA VAZADA TIJOLINHO, EM ACO GALVANIZADO NATURAL, CHAPA NUMERO 24 (SEM INSTALACAO)                                                                                                                                                                                                                                                                                                                                                                         </v>
          </cell>
          <cell r="C3503" t="str">
            <v xml:space="preserve">M2    </v>
          </cell>
          <cell r="D3503">
            <v>669.71</v>
          </cell>
        </row>
        <row r="3504">
          <cell r="A3504">
            <v>5002</v>
          </cell>
          <cell r="B3504" t="str">
            <v xml:space="preserve">PORTA DE MADEIRA QUADRICULADA PARA VIDRO, DE CORRER (EUCALIPTO OU EQUIVALENTE REGIONAL), E = *3,5* CM                                                                                                                                                                                                                                                                                                                                                                                                     </v>
          </cell>
          <cell r="C3504" t="str">
            <v xml:space="preserve">M2    </v>
          </cell>
          <cell r="D3504">
            <v>557.94000000000005</v>
          </cell>
        </row>
        <row r="3505">
          <cell r="A3505">
            <v>4977</v>
          </cell>
          <cell r="B3505" t="str">
            <v xml:space="preserve">PORTA DE MADEIRA TIPO VENEZIANA (EUCALIPTO OU EQUIVALENTE REGIONAL), E = *3,5* CM                                                                                                                                                                                                                                                                                                                                                                                                                         </v>
          </cell>
          <cell r="C3505" t="str">
            <v xml:space="preserve">M2    </v>
          </cell>
          <cell r="D3505">
            <v>376.63</v>
          </cell>
        </row>
        <row r="3506">
          <cell r="A3506">
            <v>5028</v>
          </cell>
          <cell r="B3506" t="str">
            <v xml:space="preserve">PORTA DE MADEIRA-DE-LEI QUADRICULADA PARA VIDRO, DE CORRER (ANGELIM OU EQUIVALENTE REGIONAL), E = *3,5* CM                                                                                                                                                                                                                                                                                                                                                                                                </v>
          </cell>
          <cell r="C3506" t="str">
            <v xml:space="preserve">M2    </v>
          </cell>
          <cell r="D3506">
            <v>921.55</v>
          </cell>
        </row>
        <row r="3507">
          <cell r="A3507">
            <v>4998</v>
          </cell>
          <cell r="B3507" t="str">
            <v xml:space="preserve">PORTA DE MADEIRA-DE-LEI TIPO MEXICANA SEM EMENDA (ANGELIM OU EQUIVALENTE REGIONAL), E = *3,5* CM                                                                                                                                                                                                                                                                                                                                                                                                          </v>
          </cell>
          <cell r="C3507" t="str">
            <v xml:space="preserve">M2    </v>
          </cell>
          <cell r="D3507">
            <v>765.37</v>
          </cell>
        </row>
        <row r="3508">
          <cell r="A3508">
            <v>4969</v>
          </cell>
          <cell r="B3508" t="str">
            <v xml:space="preserve">PORTA DE MADEIRA-DE-LEI TIPO VENEZIANA (ANGELIM OU EQUIVALENTE REGIONAL), E = *3,5* CM                                                                                                                                                                                                                                                                                                                                                                                                                    </v>
          </cell>
          <cell r="C3508" t="str">
            <v xml:space="preserve">M2    </v>
          </cell>
          <cell r="D3508">
            <v>532.66999999999996</v>
          </cell>
        </row>
        <row r="3509">
          <cell r="A3509">
            <v>11364</v>
          </cell>
          <cell r="B3509" t="str">
            <v xml:space="preserve">PORTA DE MADEIRA, FOLHA LEVE (NBR 15930) DE 600 X 2100 MM, DE 35 MM A 40 MM DE ESPESSURA, NUCLEO COLMEIA, CAPA LISA EM HDF, ACABAMENTO EM PRIMER PARA PINTURA                                                                                                                                                                                                                                                                                                                                             </v>
          </cell>
          <cell r="C3509" t="str">
            <v xml:space="preserve">UN    </v>
          </cell>
          <cell r="D3509">
            <v>189</v>
          </cell>
        </row>
        <row r="3510">
          <cell r="A3510">
            <v>11365</v>
          </cell>
          <cell r="B3510" t="str">
            <v xml:space="preserve">PORTA DE MADEIRA, FOLHA LEVE (NBR 15930) DE 700 X 2100 MM, DE 35 MM A 40 MM DE ESPESSURA, NUCLEO COLMEIA, CAPA LISA EM HDF, ACABAMENTO EM PRIMER PARA PINTURA                                                                                                                                                                                                                                                                                                                                             </v>
          </cell>
          <cell r="C3510" t="str">
            <v xml:space="preserve">UN    </v>
          </cell>
          <cell r="D3510">
            <v>196.13</v>
          </cell>
        </row>
        <row r="3511">
          <cell r="A3511">
            <v>11366</v>
          </cell>
          <cell r="B3511" t="str">
            <v xml:space="preserve">PORTA DE MADEIRA, FOLHA LEVE (NBR 15930) DE 800 X 2100 MM, DE 35 MM A 40 MM DE ESPESSURA, NUCLEO COLMEIA, CAPA LISA EM HDF, ACABAMENTO EM PRIMER PARA PINTURA                                                                                                                                                                                                                                                                                                                                             </v>
          </cell>
          <cell r="C3511" t="str">
            <v xml:space="preserve">UN    </v>
          </cell>
          <cell r="D3511">
            <v>208.49</v>
          </cell>
        </row>
        <row r="3512">
          <cell r="A3512">
            <v>43777</v>
          </cell>
          <cell r="B3512" t="str">
            <v xml:space="preserve">PORTA DE MADEIRA, FOLHA LEVE (NBR 15930), DE 600 X 2100 MM, E = 35 MM, NUCLEO COLMEIA, CAPA LISA EM HDF, ACABAMENTO MELAMINICO EM PADRAO MADEIRA                                                                                                                                                                                                                                                                                                                                                          </v>
          </cell>
          <cell r="C3512" t="str">
            <v xml:space="preserve">UN    </v>
          </cell>
          <cell r="D3512">
            <v>244.9</v>
          </cell>
        </row>
        <row r="3513">
          <cell r="A3513">
            <v>20322</v>
          </cell>
          <cell r="B3513" t="str">
            <v xml:space="preserve">PORTA DE MADEIRA, FOLHA MEDIA (NBR 15930) DE 600 X 2100 MM, DE 35 MM A 40 MM DE ESPESSURA, NUCLEO SEMI-SOLIDO (SARRAFEADO), CAPA FRISADA EM HDF, ACABAMENTO MELAMINICO EM PADRAO MADEIRA                                                                                                                                                                                                                                                                                                                  </v>
          </cell>
          <cell r="C3513" t="str">
            <v xml:space="preserve">UN    </v>
          </cell>
          <cell r="D3513">
            <v>227.34</v>
          </cell>
        </row>
        <row r="3514">
          <cell r="A3514">
            <v>10553</v>
          </cell>
          <cell r="B3514" t="str">
            <v xml:space="preserve">PORTA DE MADEIRA, FOLHA MEDIA (NBR 15930) DE 600 X 2100 MM, DE 35 MM A 40 MM DE ESPESSURA, NUCLEO SEMI-SOLIDO (SARRAFEADO), CAPA LISA EM HDF, ACABAMENTO EM PRIMER PARA PINTURA                                                                                                                                                                                                                                                                                                                           </v>
          </cell>
          <cell r="C3514" t="str">
            <v xml:space="preserve">UN    </v>
          </cell>
          <cell r="D3514">
            <v>206.43</v>
          </cell>
        </row>
        <row r="3515">
          <cell r="A3515">
            <v>5020</v>
          </cell>
          <cell r="B3515" t="str">
            <v xml:space="preserve">PORTA DE MADEIRA, FOLHA MEDIA (NBR 15930) DE 600 X 2100 MM, DE 35 MM A 40 MM DE ESPESSURA, NUCLEO SEMI-SOLIDO (SARRAFEADO), CAPA LISA EM HDF, ACABAMENTO LAMINADO NATURAL PARA VERNIZ                                                                                                                                                                                                                                                                                                                     </v>
          </cell>
          <cell r="C3515" t="str">
            <v xml:space="preserve">UN    </v>
          </cell>
          <cell r="D3515">
            <v>217.64</v>
          </cell>
        </row>
        <row r="3516">
          <cell r="A3516">
            <v>10554</v>
          </cell>
          <cell r="B3516" t="str">
            <v xml:space="preserve">PORTA DE MADEIRA, FOLHA MEDIA (NBR 15930) DE 700 X 2100 MM, DE 35 MM A 40 MM DE ESPESSURA, NUCLEO SEMI-SOLIDO (SARRAFEADO), CAPA LISA EM HDF, ACABAMENTO EM PRIMER PARA PINTURA                                                                                                                                                                                                                                                                                                                           </v>
          </cell>
          <cell r="C3516" t="str">
            <v xml:space="preserve">UN    </v>
          </cell>
          <cell r="D3516">
            <v>208.26</v>
          </cell>
        </row>
        <row r="3517">
          <cell r="A3517">
            <v>10555</v>
          </cell>
          <cell r="B3517" t="str">
            <v xml:space="preserve">PORTA DE MADEIRA, FOLHA MEDIA (NBR 15930) DE 800 X 2100 MM, DE 35 MM A 40 MM DE ESPESSURA, NUCLEO SEMI-SOLIDO (SARRAFEADO), CAPA LISA EM HDF, ACABAMENTO EM PRIMER PARA PINTURA                                                                                                                                                                                                                                                                                                                           </v>
          </cell>
          <cell r="C3517" t="str">
            <v xml:space="preserve">UN    </v>
          </cell>
          <cell r="D3517">
            <v>227.11</v>
          </cell>
        </row>
        <row r="3518">
          <cell r="A3518">
            <v>10556</v>
          </cell>
          <cell r="B3518" t="str">
            <v xml:space="preserve">PORTA DE MADEIRA, FOLHA MEDIA (NBR 15930) DE 900 X 2100 MM, DE 35 MM A 40 MM DE ESPESSURA, NUCLEO SEMI-SOLIDO (SARRAFEADO), CAPA LISA EM HDF, ACABAMENTO EM PRIMER PARA PINTURA                                                                                                                                                                                                                                                                                                                           </v>
          </cell>
          <cell r="C3518" t="str">
            <v xml:space="preserve">UN    </v>
          </cell>
          <cell r="D3518">
            <v>301.97000000000003</v>
          </cell>
        </row>
        <row r="3519">
          <cell r="A3519">
            <v>39502</v>
          </cell>
          <cell r="B3519" t="str">
            <v xml:space="preserve">PORTA DE MADEIRA, FOLHA PESADA (NBR 15930) DE 800 X 2100 MM, DE 40 MM A 45 MM DE ESPESSURA, NUCLEO SOLIDO, CAPA LISA EM HDF, ACABAMENTO EM LAMINADO NATURAL PARA VERNIZ                                                                                                                                                                                                                                                                                                                                   </v>
          </cell>
          <cell r="C3519" t="str">
            <v xml:space="preserve">UN    </v>
          </cell>
          <cell r="D3519">
            <v>424.03</v>
          </cell>
        </row>
        <row r="3520">
          <cell r="A3520">
            <v>39504</v>
          </cell>
          <cell r="B3520" t="str">
            <v xml:space="preserve">PORTA DE MADEIRA, FOLHA PESADA (NBR 15930) DE 800 X 2100 MM, DE 40 MM A 45 MM DE ESPESSURA, NUCLEO SOLIDO, CAPA LISA EM HDF, ACABAMENTO EM PRIMER PARA PINTURA                                                                                                                                                                                                                                                                                                                                            </v>
          </cell>
          <cell r="C3520" t="str">
            <v xml:space="preserve">UN    </v>
          </cell>
          <cell r="D3520">
            <v>468.9</v>
          </cell>
        </row>
        <row r="3521">
          <cell r="A3521">
            <v>39503</v>
          </cell>
          <cell r="B3521" t="str">
            <v xml:space="preserve">PORTA DE MADEIRA, FOLHA PESADA (NBR 15930) DE 900 X 2100 MM, DE 40 MM A 45 MM DE ESPESSURA, NUCLEO SOLIDO, CAPA LISA EM HDF, ACABAMENTO EM LAMINADO NATURAL PARA VERNIZ                                                                                                                                                                                                                                                                                                                                   </v>
          </cell>
          <cell r="C3521" t="str">
            <v xml:space="preserve">UN    </v>
          </cell>
          <cell r="D3521">
            <v>493.5</v>
          </cell>
        </row>
        <row r="3522">
          <cell r="A3522">
            <v>39505</v>
          </cell>
          <cell r="B3522" t="str">
            <v xml:space="preserve">PORTA DE MADEIRA, FOLHA PESADA (NBR 15930) DE 900 X 2100 MM, DE 40 MM A 45 MM DE ESPESSURA, NUCLEO SOLIDO, CAPA LISA EM HDF, ACABAMENTO EM PRIMER PARA PINTURA                                                                                                                                                                                                                                                                                                                                            </v>
          </cell>
          <cell r="C3522" t="str">
            <v xml:space="preserve">UN    </v>
          </cell>
          <cell r="D3522">
            <v>531.82000000000005</v>
          </cell>
        </row>
        <row r="3523">
          <cell r="A3523">
            <v>44471</v>
          </cell>
          <cell r="B3523" t="str">
            <v xml:space="preserve">PORTA DENTE PARA  FRESADORA                                                                                                                                                                                                                                                                                                                                                                                                                                                                               </v>
          </cell>
          <cell r="C3523" t="str">
            <v xml:space="preserve">UN    </v>
          </cell>
          <cell r="D3523">
            <v>460.23</v>
          </cell>
        </row>
        <row r="3524">
          <cell r="A3524">
            <v>4944</v>
          </cell>
          <cell r="B3524" t="str">
            <v xml:space="preserve">PORTA GRADE DE ENROLAR MANUAL COMPLETA, PERFIL TUBULAR TIJOLINHO 3/4 ", EM ACO GALVANIZADO NATURAL (SEM INSTALACAO)                                                                                                                                                                                                                                                                                                                                                                                       </v>
          </cell>
          <cell r="C3524" t="str">
            <v xml:space="preserve">M2    </v>
          </cell>
          <cell r="D3524">
            <v>1001.22</v>
          </cell>
        </row>
        <row r="3525">
          <cell r="A3525">
            <v>21102</v>
          </cell>
          <cell r="B3525" t="str">
            <v xml:space="preserve">PORTA TOALHA BANHO EM METAL CROMADO, TIPO BARRA                                                                                                                                                                                                                                                                                                                                                                                                                                                           </v>
          </cell>
          <cell r="C3525" t="str">
            <v xml:space="preserve">UN    </v>
          </cell>
          <cell r="D3525">
            <v>102.85</v>
          </cell>
        </row>
        <row r="3526">
          <cell r="A3526">
            <v>21101</v>
          </cell>
          <cell r="B3526" t="str">
            <v xml:space="preserve">PORTA TOALHA ROSTO EM METAL CROMADO, TIPO ARGOLA                                                                                                                                                                                                                                                                                                                                                                                                                                                          </v>
          </cell>
          <cell r="C3526" t="str">
            <v xml:space="preserve">UN    </v>
          </cell>
          <cell r="D3526">
            <v>66.05</v>
          </cell>
        </row>
        <row r="3527">
          <cell r="A3527">
            <v>34713</v>
          </cell>
          <cell r="B3527" t="str">
            <v xml:space="preserve">PORTA VIDRO TEMPERADO INCOLOR, 2 FOLHAS DE CORRER, E = 10 MM (SEM FERRAGENS E SEM COLOCACAO)                                                                                                                                                                                                                                                                                                                                                                                                              </v>
          </cell>
          <cell r="C3527" t="str">
            <v xml:space="preserve">M2    </v>
          </cell>
          <cell r="D3527">
            <v>417.11</v>
          </cell>
        </row>
        <row r="3528">
          <cell r="A3528">
            <v>37563</v>
          </cell>
          <cell r="B3528" t="str">
            <v xml:space="preserve">PORTAO BASCULANTE, MANUAL, EM ACO GALVANIZADO, CHAPA 26, TIPO LAMBRIL, COM REQUADRO, ACABAMENTO NATURAL                                                                                                                                                                                                                                                                                                                                                                                                   </v>
          </cell>
          <cell r="C3528" t="str">
            <v xml:space="preserve">M2    </v>
          </cell>
          <cell r="D3528">
            <v>1123.06</v>
          </cell>
        </row>
        <row r="3529">
          <cell r="A3529">
            <v>4948</v>
          </cell>
          <cell r="B3529" t="str">
            <v xml:space="preserve">PORTAO DE ABRIR / GIRO, EM GRADIL DE METALON REDONDO DE 3/4"  VERTICAL, COM REQUADRO, ACABAMENTO NATURAL - COMPLETO                                                                                                                                                                                                                                                                                                                                                                                       </v>
          </cell>
          <cell r="C3529" t="str">
            <v xml:space="preserve">M2    </v>
          </cell>
          <cell r="D3529">
            <v>977.09</v>
          </cell>
        </row>
        <row r="3530">
          <cell r="A3530">
            <v>37561</v>
          </cell>
          <cell r="B3530" t="str">
            <v xml:space="preserve">PORTAO DE CORRER EM CHAPA TIPO PAINEL LAMBRIL QUADRADO, COM PORTA SOCIAL COMPLETA INCLUIDA, COM REQUADRO, ACABAMENTO NATURAL, COM TRILHOS E ROLDANAS                                                                                                                                                                                                                                                                                                                                                      </v>
          </cell>
          <cell r="C3530" t="str">
            <v xml:space="preserve">M2    </v>
          </cell>
          <cell r="D3530">
            <v>911.27</v>
          </cell>
        </row>
        <row r="3531">
          <cell r="A3531">
            <v>37562</v>
          </cell>
          <cell r="B3531" t="str">
            <v xml:space="preserve">PORTAO DE CORRER EM GRADIL FIXO DE BARRA DE FERRO CHATA DE 3 X 1/4" NA VERTICAL, SEM REQUADRO, ACABAMENTO NATURAL, COM TRILHOS E ROLDANAS                                                                                                                                                                                                                                                                                                                                                                 </v>
          </cell>
          <cell r="C3531" t="str">
            <v xml:space="preserve">M2    </v>
          </cell>
          <cell r="D3531">
            <v>1194.78</v>
          </cell>
        </row>
        <row r="3532">
          <cell r="A3532">
            <v>14164</v>
          </cell>
          <cell r="B3532" t="str">
            <v xml:space="preserve">POSTE CONICO CONTINUO EM ACO GALVANIZADO, CURVO, BRACO DUPLO, ENGASTADO,  H = 9 M, DIAMETRO INFERIOR = *135* MM                                                                                                                                                                                                                                                                                                                                                                                           </v>
          </cell>
          <cell r="C3532" t="str">
            <v xml:space="preserve">UN    </v>
          </cell>
          <cell r="D3532">
            <v>2049.09</v>
          </cell>
        </row>
        <row r="3533">
          <cell r="A3533">
            <v>14163</v>
          </cell>
          <cell r="B3533" t="str">
            <v xml:space="preserve">POSTE CONICO CONTINUO EM ACO GALVANIZADO, CURVO, BRACO DUPLO, FLANGEADO,  H = 9 M, DIAMETRO INFERIOR = *135* MM                                                                                                                                                                                                                                                                                                                                                                                           </v>
          </cell>
          <cell r="C3533" t="str">
            <v xml:space="preserve">UN    </v>
          </cell>
          <cell r="D3533">
            <v>2328.92</v>
          </cell>
        </row>
        <row r="3534">
          <cell r="A3534">
            <v>5051</v>
          </cell>
          <cell r="B3534" t="str">
            <v xml:space="preserve">POSTE CONICO CONTINUO EM ACO GALVANIZADO, CURVO, BRACO SIMPLES, ENGASTADO,  H = 9 M, DIAMETRO INFERIOR = *135* MM                                                                                                                                                                                                                                                                                                                                                                                         </v>
          </cell>
          <cell r="C3534" t="str">
            <v xml:space="preserve">UN    </v>
          </cell>
          <cell r="D3534">
            <v>1980.72</v>
          </cell>
        </row>
        <row r="3535">
          <cell r="A3535">
            <v>14162</v>
          </cell>
          <cell r="B3535" t="str">
            <v xml:space="preserve">POSTE CONICO CONTINUO EM ACO GALVANIZADO, CURVO, BRACO SIMPLES, FLANGEADO,  H = 9 M, DIAMETRO INFERIOR = *135* MM                                                                                                                                                                                                                                                                                                                                                                                         </v>
          </cell>
          <cell r="C3535" t="str">
            <v xml:space="preserve">UN    </v>
          </cell>
          <cell r="D3535">
            <v>1977.84</v>
          </cell>
        </row>
        <row r="3536">
          <cell r="A3536">
            <v>5052</v>
          </cell>
          <cell r="B3536" t="str">
            <v xml:space="preserve">POSTE CONICO CONTINUO EM ACO GALVANIZADO, CURVO, BRACO SIMPLES, FLANGEADO, H = 7 M, DIAMETRO INFERIOR = *125* MM                                                                                                                                                                                                                                                                                                                                                                                          </v>
          </cell>
          <cell r="C3536" t="str">
            <v xml:space="preserve">UN    </v>
          </cell>
          <cell r="D3536">
            <v>1475.75</v>
          </cell>
        </row>
        <row r="3537">
          <cell r="A3537">
            <v>14166</v>
          </cell>
          <cell r="B3537" t="str">
            <v xml:space="preserve">POSTE CONICO CONTINUO EM ACO GALVANIZADO, RETO, ENGASTADO,  H = 7 M, DIAMETRO INFERIOR = *125* MM                                                                                                                                                                                                                                                                                                                                                                                                         </v>
          </cell>
          <cell r="C3537" t="str">
            <v xml:space="preserve">UN    </v>
          </cell>
          <cell r="D3537">
            <v>1494.49</v>
          </cell>
        </row>
        <row r="3538">
          <cell r="A3538">
            <v>14165</v>
          </cell>
          <cell r="B3538" t="str">
            <v xml:space="preserve">POSTE CONICO CONTINUO EM ACO GALVANIZADO, RETO, ENGASTADO,  H = 9 M, DIAMETRO INFERIOR = *145* MM                                                                                                                                                                                                                                                                                                                                                                                                         </v>
          </cell>
          <cell r="C3538" t="str">
            <v xml:space="preserve">UN    </v>
          </cell>
          <cell r="D3538">
            <v>2070.4</v>
          </cell>
        </row>
        <row r="3539">
          <cell r="A3539">
            <v>5050</v>
          </cell>
          <cell r="B3539" t="str">
            <v xml:space="preserve">POSTE CONICO CONTINUO EM ACO GALVANIZADO, RETO, FLANGEADO,  H = 3 M, DIAMETRO INFERIOR = *95* MM                                                                                                                                                                                                                                                                                                                                                                                                          </v>
          </cell>
          <cell r="C3539" t="str">
            <v xml:space="preserve">UN    </v>
          </cell>
          <cell r="D3539">
            <v>509.57</v>
          </cell>
        </row>
        <row r="3540">
          <cell r="A3540">
            <v>12366</v>
          </cell>
          <cell r="B3540" t="str">
            <v xml:space="preserve">POSTE DE CONCRETO ARMADO DE SECAO CIRCULAR, EXTENSAO DE 10,00 M, RESISTENCIA DE 150 A 200 DAN, TIPO C-14                                                                                                                                                                                                                                                                                                                                                                                                  </v>
          </cell>
          <cell r="C3540" t="str">
            <v xml:space="preserve">UN    </v>
          </cell>
          <cell r="D3540">
            <v>1026.1400000000001</v>
          </cell>
        </row>
        <row r="3541">
          <cell r="A3541">
            <v>5045</v>
          </cell>
          <cell r="B3541" t="str">
            <v xml:space="preserve">POSTE DE CONCRETO ARMADO DE SECAO CIRCULAR, EXTENSAO DE 11,00 M, RESISTENCIA DE 200 A 300 DAN, TIPO C-14                                                                                                                                                                                                                                                                                                                                                                                                  </v>
          </cell>
          <cell r="C3541" t="str">
            <v xml:space="preserve">UN    </v>
          </cell>
          <cell r="D3541">
            <v>1417.55</v>
          </cell>
        </row>
        <row r="3542">
          <cell r="A3542">
            <v>5035</v>
          </cell>
          <cell r="B3542" t="str">
            <v xml:space="preserve">POSTE DE CONCRETO ARMADO DE SECAO CIRCULAR, EXTENSAO DE 11,00 M, RESISTENCIA DE 300 A 400 DAN, TIPO C-17                                                                                                                                                                                                                                                                                                                                                                                                  </v>
          </cell>
          <cell r="C3542" t="str">
            <v xml:space="preserve">UN    </v>
          </cell>
          <cell r="D3542">
            <v>1629.84</v>
          </cell>
        </row>
        <row r="3543">
          <cell r="A3543">
            <v>41180</v>
          </cell>
          <cell r="B3543" t="str">
            <v xml:space="preserve">POSTE DE CONCRETO ARMADO DE SECAO CIRCULAR, EXTENSAO DE 13,00 M, RESISTENCIA DE 1000 DAN, TIPO C-23                                                                                                                                                                                                                                                                                                                                                                                                       </v>
          </cell>
          <cell r="C3543" t="str">
            <v xml:space="preserve">UN    </v>
          </cell>
          <cell r="D3543">
            <v>3663.87</v>
          </cell>
        </row>
        <row r="3544">
          <cell r="A3544">
            <v>41181</v>
          </cell>
          <cell r="B3544" t="str">
            <v xml:space="preserve">POSTE DE CONCRETO ARMADO DE SECAO CIRCULAR, EXTENSAO DE 13,00 M, RESISTENCIA DE 1500 DAN, TIPO C-29                                                                                                                                                                                                                                                                                                                                                                                                       </v>
          </cell>
          <cell r="C3544" t="str">
            <v xml:space="preserve">UN    </v>
          </cell>
          <cell r="D3544">
            <v>4850.8500000000004</v>
          </cell>
        </row>
        <row r="3545">
          <cell r="A3545">
            <v>41182</v>
          </cell>
          <cell r="B3545" t="str">
            <v xml:space="preserve">POSTE DE CONCRETO ARMADO DE SECAO CIRCULAR, EXTENSAO DE 13,00 M, RESISTENCIA DE 2000 DAN, TIPO C-29                                                                                                                                                                                                                                                                                                                                                                                                       </v>
          </cell>
          <cell r="C3545" t="str">
            <v xml:space="preserve">UN    </v>
          </cell>
          <cell r="D3545">
            <v>6958.94</v>
          </cell>
        </row>
        <row r="3546">
          <cell r="A3546">
            <v>41183</v>
          </cell>
          <cell r="B3546" t="str">
            <v xml:space="preserve">POSTE DE CONCRETO ARMADO DE SECAO CIRCULAR, EXTENSAO DE 13,00 M, RESISTENCIA DE 2500 DAN, TIPO C-29                                                                                                                                                                                                                                                                                                                                                                                                       </v>
          </cell>
          <cell r="C3546" t="str">
            <v xml:space="preserve">UN    </v>
          </cell>
          <cell r="D3546">
            <v>8688.3799999999992</v>
          </cell>
        </row>
        <row r="3547">
          <cell r="A3547">
            <v>41184</v>
          </cell>
          <cell r="B3547" t="str">
            <v xml:space="preserve">POSTE DE CONCRETO ARMADO DE SECAO CIRCULAR, EXTENSAO DE 13,00 M, RESISTENCIA DE 3000 DAN, TIPO C-29                                                                                                                                                                                                                                                                                                                                                                                                       </v>
          </cell>
          <cell r="C3547" t="str">
            <v xml:space="preserve">UN    </v>
          </cell>
          <cell r="D3547">
            <v>13228.59</v>
          </cell>
        </row>
        <row r="3548">
          <cell r="A3548">
            <v>41185</v>
          </cell>
          <cell r="B3548" t="str">
            <v xml:space="preserve">POSTE DE CONCRETO ARMADO DE SECAO CIRCULAR, EXTENSAO DE 14,00 M, RESISTENCIA DE 1000 DAN, TIPO C-23                                                                                                                                                                                                                                                                                                                                                                                                       </v>
          </cell>
          <cell r="C3548" t="str">
            <v xml:space="preserve">UN    </v>
          </cell>
          <cell r="D3548">
            <v>4905.76</v>
          </cell>
        </row>
        <row r="3549">
          <cell r="A3549">
            <v>41186</v>
          </cell>
          <cell r="B3549" t="str">
            <v xml:space="preserve">POSTE DE CONCRETO ARMADO DE SECAO CIRCULAR, EXTENSAO DE 14,00 M, RESISTENCIA DE 1500 DAN, TIPO C-29                                                                                                                                                                                                                                                                                                                                                                                                       </v>
          </cell>
          <cell r="C3549" t="str">
            <v xml:space="preserve">UN    </v>
          </cell>
          <cell r="D3549">
            <v>6874.85</v>
          </cell>
        </row>
        <row r="3550">
          <cell r="A3550">
            <v>41187</v>
          </cell>
          <cell r="B3550" t="str">
            <v xml:space="preserve">POSTE DE CONCRETO ARMADO DE SECAO CIRCULAR, EXTENSAO DE 14,00 M, RESISTENCIA DE 2000 DAN, TIPO C-29                                                                                                                                                                                                                                                                                                                                                                                                       </v>
          </cell>
          <cell r="C3550" t="str">
            <v xml:space="preserve">UN    </v>
          </cell>
          <cell r="D3550">
            <v>9219.74</v>
          </cell>
        </row>
        <row r="3551">
          <cell r="A3551">
            <v>41188</v>
          </cell>
          <cell r="B3551" t="str">
            <v xml:space="preserve">POSTE DE CONCRETO ARMADO DE SECAO CIRCULAR, EXTENSAO DE 14,00 M, RESISTENCIA DE 2500 DAN, TIPO C-29                                                                                                                                                                                                                                                                                                                                                                                                       </v>
          </cell>
          <cell r="C3551" t="str">
            <v xml:space="preserve">UN    </v>
          </cell>
          <cell r="D3551">
            <v>11790</v>
          </cell>
        </row>
        <row r="3552">
          <cell r="A3552">
            <v>5036</v>
          </cell>
          <cell r="B3552" t="str">
            <v xml:space="preserve">POSTE DE CONCRETO ARMADO DE SECAO CIRCULAR, EXTENSAO DE 14,00 M, RESISTENCIA DE 300 A 400 DAN, TIPO C-17                                                                                                                                                                                                                                                                                                                                                                                                  </v>
          </cell>
          <cell r="C3552" t="str">
            <v xml:space="preserve">UN    </v>
          </cell>
          <cell r="D3552">
            <v>2500.48</v>
          </cell>
        </row>
        <row r="3553">
          <cell r="A3553">
            <v>41189</v>
          </cell>
          <cell r="B3553" t="str">
            <v xml:space="preserve">POSTE DE CONCRETO ARMADO DE SECAO CIRCULAR, EXTENSAO DE 14,00 M, RESISTENCIA DE 3000 DAN, TIPO C-29                                                                                                                                                                                                                                                                                                                                                                                                       </v>
          </cell>
          <cell r="C3553" t="str">
            <v xml:space="preserve">UN    </v>
          </cell>
          <cell r="D3553">
            <v>15157.28</v>
          </cell>
        </row>
        <row r="3554">
          <cell r="A3554">
            <v>41190</v>
          </cell>
          <cell r="B3554" t="str">
            <v xml:space="preserve">POSTE DE CONCRETO ARMADO DE SECAO CIRCULAR, EXTENSAO DE 15,00 M, RESISTENCIA DE 1000 DAN, TIPO C-23                                                                                                                                                                                                                                                                                                                                                                                                       </v>
          </cell>
          <cell r="C3554" t="str">
            <v xml:space="preserve">UN    </v>
          </cell>
          <cell r="D3554">
            <v>5271.17</v>
          </cell>
        </row>
        <row r="3555">
          <cell r="A3555">
            <v>41191</v>
          </cell>
          <cell r="B3555" t="str">
            <v xml:space="preserve">POSTE DE CONCRETO ARMADO DE SECAO CIRCULAR, EXTENSAO DE 15,00 M, RESISTENCIA DE 1500 DAN, TIPO C-29                                                                                                                                                                                                                                                                                                                                                                                                       </v>
          </cell>
          <cell r="C3555" t="str">
            <v xml:space="preserve">UN    </v>
          </cell>
          <cell r="D3555">
            <v>8083.14</v>
          </cell>
        </row>
        <row r="3556">
          <cell r="A3556">
            <v>41192</v>
          </cell>
          <cell r="B3556" t="str">
            <v xml:space="preserve">POSTE DE CONCRETO ARMADO DE SECAO CIRCULAR, EXTENSAO DE 15,00 M, RESISTENCIA DE 2000 DAN, TIPO C-29                                                                                                                                                                                                                                                                                                                                                                                                       </v>
          </cell>
          <cell r="C3556" t="str">
            <v xml:space="preserve">UN    </v>
          </cell>
          <cell r="D3556">
            <v>8426.61</v>
          </cell>
        </row>
        <row r="3557">
          <cell r="A3557">
            <v>41193</v>
          </cell>
          <cell r="B3557" t="str">
            <v xml:space="preserve">POSTE DE CONCRETO ARMADO DE SECAO CIRCULAR, EXTENSAO DE 15,00 M, RESISTENCIA DE 2500 DAN, TIPO C-29                                                                                                                                                                                                                                                                                                                                                                                                       </v>
          </cell>
          <cell r="C3557" t="str">
            <v xml:space="preserve">UN    </v>
          </cell>
          <cell r="D3557">
            <v>13768.81</v>
          </cell>
        </row>
        <row r="3558">
          <cell r="A3558">
            <v>41194</v>
          </cell>
          <cell r="B3558" t="str">
            <v xml:space="preserve">POSTE DE CONCRETO ARMADO DE SECAO CIRCULAR, EXTENSAO DE 15,00 M, RESISTENCIA DE 3000 DAN, TIPO C-29                                                                                                                                                                                                                                                                                                                                                                                                       </v>
          </cell>
          <cell r="C3558" t="str">
            <v xml:space="preserve">UN    </v>
          </cell>
          <cell r="D3558">
            <v>16429.310000000001</v>
          </cell>
        </row>
        <row r="3559">
          <cell r="A3559">
            <v>5044</v>
          </cell>
          <cell r="B3559" t="str">
            <v xml:space="preserve">POSTE DE CONCRETO ARMADO DE SECAO CIRCULAR, EXTENSAO DE 9,00 M, RESISTENCIA DE 200 A 300 DAN, TIPO C-14                                                                                                                                                                                                                                                                                                                                                                                                   </v>
          </cell>
          <cell r="C3559" t="str">
            <v xml:space="preserve">UN    </v>
          </cell>
          <cell r="D3559">
            <v>884.06</v>
          </cell>
        </row>
        <row r="3560">
          <cell r="A3560">
            <v>5059</v>
          </cell>
          <cell r="B3560" t="str">
            <v xml:space="preserve">POSTE DE CONCRETO ARMADO DE SECAO CIRCULAR, EXTENSAO DE 9,00 M, RESISTENCIA DE 300 A 400 DAN, TIPO C-17                                                                                                                                                                                                                                                                                                                                                                                                   </v>
          </cell>
          <cell r="C3560" t="str">
            <v xml:space="preserve">UN    </v>
          </cell>
          <cell r="D3560">
            <v>1057.23</v>
          </cell>
        </row>
        <row r="3561">
          <cell r="A3561">
            <v>41201</v>
          </cell>
          <cell r="B3561" t="str">
            <v xml:space="preserve">POSTE DE CONCRETO ARMADO DE SECAO DUPLO T, EXTENSAO DE 10,00 M, RESISTENCIA DE 1000 DAN, TIPO B-1,5                                                                                                                                                                                                                                                                                                                                                                                                       </v>
          </cell>
          <cell r="C3561" t="str">
            <v xml:space="preserve">UN    </v>
          </cell>
          <cell r="D3561">
            <v>2145.56</v>
          </cell>
        </row>
        <row r="3562">
          <cell r="A3562">
            <v>41199</v>
          </cell>
          <cell r="B3562" t="str">
            <v xml:space="preserve">POSTE DE CONCRETO ARMADO DE SECAO DUPLO T, EXTENSAO DE 10,00 M, RESISTENCIA DE 150 DAN, TIPO D                                                                                                                                                                                                                                                                                                                                                                                                            </v>
          </cell>
          <cell r="C3562" t="str">
            <v xml:space="preserve">UN    </v>
          </cell>
          <cell r="D3562">
            <v>689.45</v>
          </cell>
        </row>
        <row r="3563">
          <cell r="A3563">
            <v>5057</v>
          </cell>
          <cell r="B3563" t="str">
            <v xml:space="preserve">POSTE DE CONCRETO ARMADO DE SECAO DUPLO T, EXTENSAO DE 10,00 M, RESISTENCIA DE 300 A 400 DAN, TIPO B OU D                                                                                                                                                                                                                                                                                                                                                                                                 </v>
          </cell>
          <cell r="C3563" t="str">
            <v xml:space="preserve">UN    </v>
          </cell>
          <cell r="D3563">
            <v>933.39</v>
          </cell>
        </row>
        <row r="3564">
          <cell r="A3564">
            <v>41200</v>
          </cell>
          <cell r="B3564" t="str">
            <v xml:space="preserve">POSTE DE CONCRETO ARMADO DE SECAO DUPLO T, EXTENSAO DE 10,00 M, RESISTENCIA DE 600 DAN, TIPO B                                                                                                                                                                                                                                                                                                                                                                                                            </v>
          </cell>
          <cell r="C3564" t="str">
            <v xml:space="preserve">UN    </v>
          </cell>
          <cell r="D3564">
            <v>1341.91</v>
          </cell>
        </row>
        <row r="3565">
          <cell r="A3565">
            <v>41205</v>
          </cell>
          <cell r="B3565" t="str">
            <v xml:space="preserve">POSTE DE CONCRETO ARMADO DE SECAO DUPLO T, EXTENSAO DE 11,00 M, RESISTENCIA DE 1000 DAN, TIPO B-1,5                                                                                                                                                                                                                                                                                                                                                                                                       </v>
          </cell>
          <cell r="C3565" t="str">
            <v xml:space="preserve">UN    </v>
          </cell>
          <cell r="D3565">
            <v>2486.54</v>
          </cell>
        </row>
        <row r="3566">
          <cell r="A3566">
            <v>41202</v>
          </cell>
          <cell r="B3566" t="str">
            <v xml:space="preserve">POSTE DE CONCRETO ARMADO DE SECAO DUPLO T, EXTENSAO DE 11,00 M, RESISTENCIA DE 150 DAN, TIPO D                                                                                                                                                                                                                                                                                                                                                                                                            </v>
          </cell>
          <cell r="C3566" t="str">
            <v xml:space="preserve">UN    </v>
          </cell>
          <cell r="D3566">
            <v>725.59</v>
          </cell>
        </row>
        <row r="3567">
          <cell r="A3567">
            <v>41206</v>
          </cell>
          <cell r="B3567" t="str">
            <v xml:space="preserve">POSTE DE CONCRETO ARMADO DE SECAO DUPLO T, EXTENSAO DE 11,00 M, RESISTENCIA DE 1500 DAN, TIPO B-3,0                                                                                                                                                                                                                                                                                                                                                                                                       </v>
          </cell>
          <cell r="C3567" t="str">
            <v xml:space="preserve">UN    </v>
          </cell>
          <cell r="D3567">
            <v>3278.39</v>
          </cell>
        </row>
        <row r="3568">
          <cell r="A3568">
            <v>12372</v>
          </cell>
          <cell r="B3568" t="str">
            <v xml:space="preserve">POSTE DE CONCRETO ARMADO DE SECAO DUPLO T, EXTENSAO DE 11,00 M, RESISTENCIA DE 200 DAN, TIPO D                                                                                                                                                                                                                                                                                                                                                                                                            </v>
          </cell>
          <cell r="C3568" t="str">
            <v xml:space="preserve">UN    </v>
          </cell>
          <cell r="D3568">
            <v>761.87</v>
          </cell>
        </row>
        <row r="3569">
          <cell r="A3569">
            <v>41207</v>
          </cell>
          <cell r="B3569" t="str">
            <v xml:space="preserve">POSTE DE CONCRETO ARMADO DE SECAO DUPLO T, EXTENSAO DE 11,00 M, RESISTENCIA DE 2000 DAN, TIPO B-4,5                                                                                                                                                                                                                                                                                                                                                                                                       </v>
          </cell>
          <cell r="C3569" t="str">
            <v xml:space="preserve">UN    </v>
          </cell>
          <cell r="D3569">
            <v>4413.37</v>
          </cell>
        </row>
        <row r="3570">
          <cell r="A3570">
            <v>41203</v>
          </cell>
          <cell r="B3570" t="str">
            <v xml:space="preserve">POSTE DE CONCRETO ARMADO DE SECAO DUPLO T, EXTENSAO DE 11,00 M, RESISTENCIA DE 300 DAN, TIPO B                                                                                                                                                                                                                                                                                                                                                                                                            </v>
          </cell>
          <cell r="C3570" t="str">
            <v xml:space="preserve">UN    </v>
          </cell>
          <cell r="D3570">
            <v>1162.31</v>
          </cell>
        </row>
        <row r="3571">
          <cell r="A3571">
            <v>41204</v>
          </cell>
          <cell r="B3571" t="str">
            <v xml:space="preserve">POSTE DE CONCRETO ARMADO DE SECAO DUPLO T, EXTENSAO DE 11,00 M, RESISTENCIA DE 600 DAN, TIPO B                                                                                                                                                                                                                                                                                                                                                                                                            </v>
          </cell>
          <cell r="C3571" t="str">
            <v xml:space="preserve">UN    </v>
          </cell>
          <cell r="D3571">
            <v>1643.22</v>
          </cell>
        </row>
        <row r="3572">
          <cell r="A3572">
            <v>41210</v>
          </cell>
          <cell r="B3572" t="str">
            <v xml:space="preserve">POSTE DE CONCRETO ARMADO DE SECAO DUPLO T, EXTENSAO DE 12,00 M, RESISTENCIA DE 1000 DAN, TIPO B-1,5                                                                                                                                                                                                                                                                                                                                                                                                       </v>
          </cell>
          <cell r="C3572" t="str">
            <v xml:space="preserve">UN    </v>
          </cell>
          <cell r="D3572">
            <v>2744.95</v>
          </cell>
        </row>
        <row r="3573">
          <cell r="A3573">
            <v>41208</v>
          </cell>
          <cell r="B3573" t="str">
            <v xml:space="preserve">POSTE DE CONCRETO ARMADO DE SECAO DUPLO T, EXTENSAO DE 12,00 M, RESISTENCIA DE 150 DAN, TIPO D                                                                                                                                                                                                                                                                                                                                                                                                            </v>
          </cell>
          <cell r="C3573" t="str">
            <v xml:space="preserve">UN    </v>
          </cell>
          <cell r="D3573">
            <v>960.89</v>
          </cell>
        </row>
        <row r="3574">
          <cell r="A3574">
            <v>41211</v>
          </cell>
          <cell r="B3574" t="str">
            <v xml:space="preserve">POSTE DE CONCRETO ARMADO DE SECAO DUPLO T, EXTENSAO DE 12,00 M, RESISTENCIA DE 1500 DAN, TIPO B-3,0                                                                                                                                                                                                                                                                                                                                                                                                       </v>
          </cell>
          <cell r="C3574" t="str">
            <v xml:space="preserve">UN    </v>
          </cell>
          <cell r="D3574">
            <v>3867.6</v>
          </cell>
        </row>
        <row r="3575">
          <cell r="A3575">
            <v>13339</v>
          </cell>
          <cell r="B3575" t="str">
            <v xml:space="preserve">POSTE DE CONCRETO ARMADO DE SECAO DUPLO T, EXTENSAO DE 12,00 M, RESISTENCIA DE 300 A 400 DAN, TIPO B OU D                                                                                                                                                                                                                                                                                                                                                                                                 </v>
          </cell>
          <cell r="C3575" t="str">
            <v xml:space="preserve">UN    </v>
          </cell>
          <cell r="D3575">
            <v>1302.24</v>
          </cell>
        </row>
        <row r="3576">
          <cell r="A3576">
            <v>41213</v>
          </cell>
          <cell r="B3576" t="str">
            <v xml:space="preserve">POSTE DE CONCRETO ARMADO DE SECAO DUPLO T, EXTENSAO DE 12,00 M, RESISTENCIA DE 3000 DAN, TIPO B-6,0                                                                                                                                                                                                                                                                                                                                                                                                       </v>
          </cell>
          <cell r="C3576" t="str">
            <v xml:space="preserve">UN    </v>
          </cell>
          <cell r="D3576">
            <v>8016.58</v>
          </cell>
        </row>
        <row r="3577">
          <cell r="A3577">
            <v>41209</v>
          </cell>
          <cell r="B3577" t="str">
            <v xml:space="preserve">POSTE DE CONCRETO ARMADO DE SECAO DUPLO T, EXTENSAO DE 12,00 M, RESISTENCIA DE 600 DAN, TIPO B                                                                                                                                                                                                                                                                                                                                                                                                            </v>
          </cell>
          <cell r="C3577" t="str">
            <v xml:space="preserve">UN    </v>
          </cell>
          <cell r="D3577">
            <v>1791.72</v>
          </cell>
        </row>
        <row r="3578">
          <cell r="A3578">
            <v>41216</v>
          </cell>
          <cell r="B3578" t="str">
            <v xml:space="preserve">POSTE DE CONCRETO ARMADO DE SECAO DUPLO T, EXTENSAO DE 13,00 M, RESISTENCIA DE 1000 DAN, TIPO B-1,5                                                                                                                                                                                                                                                                                                                                                                                                       </v>
          </cell>
          <cell r="C3578" t="str">
            <v xml:space="preserve">UN    </v>
          </cell>
          <cell r="D3578">
            <v>3356.13</v>
          </cell>
        </row>
        <row r="3579">
          <cell r="A3579">
            <v>41217</v>
          </cell>
          <cell r="B3579" t="str">
            <v xml:space="preserve">POSTE DE CONCRETO ARMADO DE SECAO DUPLO T, EXTENSAO DE 13,00 M, RESISTENCIA DE 1500 DAN, TIPO B-3,0                                                                                                                                                                                                                                                                                                                                                                                                       </v>
          </cell>
          <cell r="C3579" t="str">
            <v xml:space="preserve">UN    </v>
          </cell>
          <cell r="D3579">
            <v>5381.07</v>
          </cell>
        </row>
        <row r="3580">
          <cell r="A3580">
            <v>41218</v>
          </cell>
          <cell r="B3580" t="str">
            <v xml:space="preserve">POSTE DE CONCRETO ARMADO DE SECAO DUPLO T, EXTENSAO DE 13,00 M, RESISTENCIA DE 2000 DAN, TIPO B-4,5                                                                                                                                                                                                                                                                                                                                                                                                       </v>
          </cell>
          <cell r="C3580" t="str">
            <v xml:space="preserve">UN    </v>
          </cell>
          <cell r="D3580">
            <v>7216.18</v>
          </cell>
        </row>
        <row r="3581">
          <cell r="A3581">
            <v>41214</v>
          </cell>
          <cell r="B3581" t="str">
            <v xml:space="preserve">POSTE DE CONCRETO ARMADO DE SECAO DUPLO T, EXTENSAO DE 13,00 M, RESISTENCIA DE 300 DAN, TIPO B                                                                                                                                                                                                                                                                                                                                                                                                            </v>
          </cell>
          <cell r="C3581" t="str">
            <v xml:space="preserve">UN    </v>
          </cell>
          <cell r="D3581">
            <v>1521.52</v>
          </cell>
        </row>
        <row r="3582">
          <cell r="A3582">
            <v>41215</v>
          </cell>
          <cell r="B3582" t="str">
            <v xml:space="preserve">POSTE DE CONCRETO ARMADO DE SECAO DUPLO T, EXTENSAO DE 13,00 M, RESISTENCIA DE 600 DAN, TIPO B                                                                                                                                                                                                                                                                                                                                                                                                            </v>
          </cell>
          <cell r="C3582" t="str">
            <v xml:space="preserve">UN    </v>
          </cell>
          <cell r="D3582">
            <v>2290.85</v>
          </cell>
        </row>
        <row r="3583">
          <cell r="A3583">
            <v>41221</v>
          </cell>
          <cell r="B3583" t="str">
            <v xml:space="preserve">POSTE DE CONCRETO ARMADO DE SECAO DUPLO T, EXTENSAO DE 15,00 M, RESISTENCIA DE 1500 DAN, TIPO B-3,0                                                                                                                                                                                                                                                                                                                                                                                                       </v>
          </cell>
          <cell r="C3583" t="str">
            <v xml:space="preserve">UN    </v>
          </cell>
          <cell r="D3583">
            <v>6633.2</v>
          </cell>
        </row>
        <row r="3584">
          <cell r="A3584">
            <v>41222</v>
          </cell>
          <cell r="B3584" t="str">
            <v xml:space="preserve">POSTE DE CONCRETO ARMADO DE SECAO DUPLO T, EXTENSAO DE 15,00 M, RESISTENCIA DE 2000 DAN, TIPO B-4,5                                                                                                                                                                                                                                                                                                                                                                                                       </v>
          </cell>
          <cell r="C3584" t="str">
            <v xml:space="preserve">UN    </v>
          </cell>
          <cell r="D3584">
            <v>9492.19</v>
          </cell>
        </row>
        <row r="3585">
          <cell r="A3585">
            <v>41195</v>
          </cell>
          <cell r="B3585" t="str">
            <v xml:space="preserve">POSTE DE CONCRETO ARMADO DE SECAO DUPLO T, EXTENSAO DE 8,00 M, RESISTENCIA DE 150 DAN, TIPO D                                                                                                                                                                                                                                                                                                                                                                                                             </v>
          </cell>
          <cell r="C3585" t="str">
            <v xml:space="preserve">UN    </v>
          </cell>
          <cell r="D3585">
            <v>487.87</v>
          </cell>
        </row>
        <row r="3586">
          <cell r="A3586">
            <v>41198</v>
          </cell>
          <cell r="B3586" t="str">
            <v xml:space="preserve">POSTE DE CONCRETO ARMADO DE SECAO DUPLO T, EXTENSAO DE 9,00 M, RESISTENCIA DE 1000 DAN, TIPO B-1,5                                                                                                                                                                                                                                                                                                                                                                                                        </v>
          </cell>
          <cell r="C3586" t="str">
            <v xml:space="preserve">UN    </v>
          </cell>
          <cell r="D3586">
            <v>1906.48</v>
          </cell>
        </row>
        <row r="3587">
          <cell r="A3587">
            <v>41196</v>
          </cell>
          <cell r="B3587" t="str">
            <v xml:space="preserve">POSTE DE CONCRETO ARMADO DE SECAO DUPLO T, EXTENSAO DE 9,00 M, RESISTENCIA DE 150 DAN, TIPO D                                                                                                                                                                                                                                                                                                                                                                                                             </v>
          </cell>
          <cell r="C3587" t="str">
            <v xml:space="preserve">UN    </v>
          </cell>
          <cell r="D3587">
            <v>604.74</v>
          </cell>
        </row>
        <row r="3588">
          <cell r="A3588">
            <v>5033</v>
          </cell>
          <cell r="B3588" t="str">
            <v xml:space="preserve">POSTE DE CONCRETO ARMADO DE SECAO DUPLO T, EXTENSAO DE 9,00 M, RESISTENCIA DE 300 A 400 DAN, TIPO B OU D                                                                                                                                                                                                                                                                                                                                                                                                  </v>
          </cell>
          <cell r="C3588" t="str">
            <v xml:space="preserve">UN    </v>
          </cell>
          <cell r="D3588">
            <v>794</v>
          </cell>
        </row>
        <row r="3589">
          <cell r="A3589">
            <v>41197</v>
          </cell>
          <cell r="B3589" t="str">
            <v xml:space="preserve">POSTE DE CONCRETO ARMADO DE SECAO DUPLO T, EXTENSAO DE 9,00 M, RESISTENCIA DE 600 DAN, TIPO B                                                                                                                                                                                                                                                                                                                                                                                                             </v>
          </cell>
          <cell r="C3589" t="str">
            <v xml:space="preserve">UN    </v>
          </cell>
          <cell r="D3589">
            <v>1179.3800000000001</v>
          </cell>
        </row>
        <row r="3590">
          <cell r="A3590">
            <v>12388</v>
          </cell>
          <cell r="B3590" t="str">
            <v xml:space="preserve">POSTE DECORATIVO PARA JARDIM EM ACO TUBULAR, SEM LUMINARIA, H = *2,5* M                                                                                                                                                                                                                                                                                                                                                                                                                                   </v>
          </cell>
          <cell r="C3590" t="str">
            <v xml:space="preserve">UN    </v>
          </cell>
          <cell r="D3590">
            <v>301.63</v>
          </cell>
        </row>
        <row r="3591">
          <cell r="A3591">
            <v>2731</v>
          </cell>
          <cell r="B3591" t="str">
            <v xml:space="preserve">POSTE ROLICO DE MADEIRA TRATADA, D = 20 A 25 CM, H = 12,00 M, EM EUCALIPTO OU EQUIVALENTE DA REGIAO                                                                                                                                                                                                                                                                                                                                                                                                       </v>
          </cell>
          <cell r="C3591" t="str">
            <v xml:space="preserve">M     </v>
          </cell>
          <cell r="D3591">
            <v>114.64</v>
          </cell>
        </row>
        <row r="3592">
          <cell r="A3592">
            <v>41457</v>
          </cell>
          <cell r="B3592" t="str">
            <v xml:space="preserve">POSTES METALICOS AUTOPORTANTES, CONICO OU TELESCOPICO, PARA SPDA, ALTURA 10 METROS LIVRES                                                                                                                                                                                                                                                                                                                                                                                                                 </v>
          </cell>
          <cell r="C3592" t="str">
            <v xml:space="preserve">UN    </v>
          </cell>
          <cell r="D3592">
            <v>1560.67</v>
          </cell>
        </row>
        <row r="3593">
          <cell r="A3593">
            <v>41458</v>
          </cell>
          <cell r="B3593" t="str">
            <v xml:space="preserve">POSTES METALICOS AUTOPORTANTES, CONICO OU TELESCOPICO, PARA SPDA, ALTURA 12 METROS LIVRES                                                                                                                                                                                                                                                                                                                                                                                                                 </v>
          </cell>
          <cell r="C3593" t="str">
            <v xml:space="preserve">UN    </v>
          </cell>
          <cell r="D3593">
            <v>2178.77</v>
          </cell>
        </row>
        <row r="3594">
          <cell r="A3594">
            <v>41459</v>
          </cell>
          <cell r="B3594" t="str">
            <v xml:space="preserve">POSTES METALICOS AUTOPORTANTES, CONICO OU TELESCOPICO, PARA SPDA, ALTURA 15 METROS LIVRES                                                                                                                                                                                                                                                                                                                                                                                                                 </v>
          </cell>
          <cell r="C3594" t="str">
            <v xml:space="preserve">UN    </v>
          </cell>
          <cell r="D3594">
            <v>3039.22</v>
          </cell>
        </row>
        <row r="3595">
          <cell r="A3595">
            <v>41461</v>
          </cell>
          <cell r="B3595" t="str">
            <v xml:space="preserve">POSTES METALICOS AUTOPORTANTES, CONICO OU TELESCOPICO, PARA SPDA, ALTURA 20 METROS LIVRES                                                                                                                                                                                                                                                                                                                                                                                                                 </v>
          </cell>
          <cell r="C3595" t="str">
            <v xml:space="preserve">UN    </v>
          </cell>
          <cell r="D3595">
            <v>4143.83</v>
          </cell>
        </row>
        <row r="3596">
          <cell r="A3596">
            <v>44537</v>
          </cell>
          <cell r="B3596" t="str">
            <v xml:space="preserve">POZOLANA DE CLASSE  C                                                                                                                                                                                                                                                                                                                                                                                                                                                                                     </v>
          </cell>
          <cell r="C3596" t="str">
            <v xml:space="preserve">T     </v>
          </cell>
          <cell r="D3596">
            <v>381.33</v>
          </cell>
        </row>
        <row r="3597">
          <cell r="A3597">
            <v>11844</v>
          </cell>
          <cell r="B3597" t="str">
            <v xml:space="preserve">PRANCHA APARELHADA *4 X 30* CM, EM MACARANDUBA/MASSARANDUBA, ANGELIM OU EQUIVALENTE DA REGIAO                                                                                                                                                                                                                                                                                                                                                                                                             </v>
          </cell>
          <cell r="C3597" t="str">
            <v xml:space="preserve">M     </v>
          </cell>
          <cell r="D3597">
            <v>58.15</v>
          </cell>
        </row>
        <row r="3598">
          <cell r="A3598">
            <v>4465</v>
          </cell>
          <cell r="B3598" t="str">
            <v xml:space="preserve">PRANCHA NAO APARELHADA *6 X 25* CM, EM MACARANDUBA/MASSARANDUBA, ANGELIM OU EQUIVALENTE DA REGIAO - BRUTA                                                                                                                                                                                                                                                                                                                                                                                                 </v>
          </cell>
          <cell r="C3598" t="str">
            <v xml:space="preserve">M     </v>
          </cell>
          <cell r="D3598">
            <v>48.32</v>
          </cell>
        </row>
        <row r="3599">
          <cell r="A3599">
            <v>35273</v>
          </cell>
          <cell r="B3599" t="str">
            <v xml:space="preserve">PRANCHA NAO APARELHADA *6 X 30* CM, EM MACARANDUBA/MASSARANDUBA, ANGELIM OU EQUIVALENTE DA REGIAO - BRUTA                                                                                                                                                                                                                                                                                                                                                                                                 </v>
          </cell>
          <cell r="C3599" t="str">
            <v xml:space="preserve">M     </v>
          </cell>
          <cell r="D3599">
            <v>57.95</v>
          </cell>
        </row>
        <row r="3600">
          <cell r="A3600">
            <v>4470</v>
          </cell>
          <cell r="B3600" t="str">
            <v xml:space="preserve">PRANCHA NAO APARELHADA *6 X 40* CM, EM MACARANDUBA/MASSARANDUBA, ANGELIM OU EQUIVALENTE DA REGIAO - BRUTA                                                                                                                                                                                                                                                                                                                                                                                                 </v>
          </cell>
          <cell r="C3600" t="str">
            <v xml:space="preserve">M     </v>
          </cell>
          <cell r="D3600">
            <v>133.75</v>
          </cell>
        </row>
        <row r="3601">
          <cell r="A3601">
            <v>20204</v>
          </cell>
          <cell r="B3601" t="str">
            <v xml:space="preserve">PRANCHAO APARELHADO *7,5 X 23* CM, EM MACARANDUBA/MASSARANDUBA, ANGELIM OU EQUIVALENTE DA REGIAO                                                                                                                                                                                                                                                                                                                                                                                                          </v>
          </cell>
          <cell r="C3601" t="str">
            <v xml:space="preserve">M     </v>
          </cell>
          <cell r="D3601">
            <v>89.16</v>
          </cell>
        </row>
        <row r="3602">
          <cell r="A3602">
            <v>20208</v>
          </cell>
          <cell r="B3602" t="str">
            <v xml:space="preserve">PRANCHAO APARELHADO *8 X 30* CM, EM MACARANDUBA/MASSARANDUBA, ANGELIM OU EQUIVALENTE DA REGIAO                                                                                                                                                                                                                                                                                                                                                                                                            </v>
          </cell>
          <cell r="C3602" t="str">
            <v xml:space="preserve">M     </v>
          </cell>
          <cell r="D3602">
            <v>120.37</v>
          </cell>
        </row>
        <row r="3603">
          <cell r="A3603">
            <v>4437</v>
          </cell>
          <cell r="B3603" t="str">
            <v xml:space="preserve">PRANCHAO NAO APARELHADO *7,5 X 23* CM, EM MACARANDUBA/MASSARANDUBA, ANGELIM OU EQUIVALENTE DA REGIAO - BRUTA                                                                                                                                                                                                                                                                                                                                                                                              </v>
          </cell>
          <cell r="C3603" t="str">
            <v xml:space="preserve">M     </v>
          </cell>
          <cell r="D3603">
            <v>100.31</v>
          </cell>
        </row>
        <row r="3604">
          <cell r="A3604">
            <v>14580</v>
          </cell>
          <cell r="B3604" t="str">
            <v xml:space="preserve">PRANCHAO NAO APARELHADO *8 X 30* CM, EM MACARANDUBA/MASSARANDUBA, ANGELIM OU EQUIVALENTE DA REGIAO - BRUTA                                                                                                                                                                                                                                                                                                                                                                                                </v>
          </cell>
          <cell r="C3604" t="str">
            <v xml:space="preserve">M     </v>
          </cell>
          <cell r="D3604">
            <v>100.31</v>
          </cell>
        </row>
        <row r="3605">
          <cell r="A3605">
            <v>40304</v>
          </cell>
          <cell r="B3605" t="str">
            <v xml:space="preserve">PREGO DE ACO POLIDO COM CABECA DUPLA 17 X 27 (2 1/2 X 11)                                                                                                                                                                                                                                                                                                                                                                                                                                                 </v>
          </cell>
          <cell r="C3605" t="str">
            <v xml:space="preserve">KG    </v>
          </cell>
          <cell r="D3605">
            <v>18.829999999999998</v>
          </cell>
        </row>
        <row r="3606">
          <cell r="A3606">
            <v>5065</v>
          </cell>
          <cell r="B3606" t="str">
            <v xml:space="preserve">PREGO DE ACO POLIDO COM CABECA 10 X 10 (7/8 X 17)                                                                                                                                                                                                                                                                                                                                                                                                                                                         </v>
          </cell>
          <cell r="C3606" t="str">
            <v xml:space="preserve">KG    </v>
          </cell>
          <cell r="D3606">
            <v>29.02</v>
          </cell>
        </row>
        <row r="3607">
          <cell r="A3607">
            <v>5072</v>
          </cell>
          <cell r="B3607" t="str">
            <v xml:space="preserve">PREGO DE ACO POLIDO COM CABECA 10 X 11 (1 X 17)                                                                                                                                                                                                                                                                                                                                                                                                                                                           </v>
          </cell>
          <cell r="C3607" t="str">
            <v xml:space="preserve">KG    </v>
          </cell>
          <cell r="D3607">
            <v>26.85</v>
          </cell>
        </row>
        <row r="3608">
          <cell r="A3608">
            <v>5066</v>
          </cell>
          <cell r="B3608" t="str">
            <v xml:space="preserve">PREGO DE ACO POLIDO COM CABECA 12 X 12                                                                                                                                                                                                                                                                                                                                                                                                                                                                    </v>
          </cell>
          <cell r="C3608" t="str">
            <v xml:space="preserve">KG    </v>
          </cell>
          <cell r="D3608">
            <v>20.100000000000001</v>
          </cell>
        </row>
        <row r="3609">
          <cell r="A3609">
            <v>5063</v>
          </cell>
          <cell r="B3609" t="str">
            <v xml:space="preserve">PREGO DE ACO POLIDO COM CABECA 14 X 18 (1 1/2 X 14)                                                                                                                                                                                                                                                                                                                                                                                                                                                       </v>
          </cell>
          <cell r="C3609" t="str">
            <v xml:space="preserve">KG    </v>
          </cell>
          <cell r="D3609">
            <v>18.2</v>
          </cell>
        </row>
        <row r="3610">
          <cell r="A3610">
            <v>20247</v>
          </cell>
          <cell r="B3610" t="str">
            <v xml:space="preserve">PREGO DE ACO POLIDO COM CABECA 15 X 15 (1 1/4 X 13)                                                                                                                                                                                                                                                                                                                                                                                                                                                       </v>
          </cell>
          <cell r="C3610" t="str">
            <v xml:space="preserve">KG    </v>
          </cell>
          <cell r="D3610">
            <v>16.89</v>
          </cell>
        </row>
        <row r="3611">
          <cell r="A3611">
            <v>5074</v>
          </cell>
          <cell r="B3611" t="str">
            <v xml:space="preserve">PREGO DE ACO POLIDO COM CABECA 15 X 18 (1 1/2 X 13)                                                                                                                                                                                                                                                                                                                                                                                                                                                       </v>
          </cell>
          <cell r="C3611" t="str">
            <v xml:space="preserve">KG    </v>
          </cell>
          <cell r="D3611">
            <v>17.09</v>
          </cell>
        </row>
        <row r="3612">
          <cell r="A3612">
            <v>5067</v>
          </cell>
          <cell r="B3612" t="str">
            <v xml:space="preserve">PREGO DE ACO POLIDO COM CABECA 16 X 24 (2 1/4 X 12)                                                                                                                                                                                                                                                                                                                                                                                                                                                       </v>
          </cell>
          <cell r="C3612" t="str">
            <v xml:space="preserve">KG    </v>
          </cell>
          <cell r="D3612">
            <v>16.260000000000002</v>
          </cell>
        </row>
        <row r="3613">
          <cell r="A3613">
            <v>5078</v>
          </cell>
          <cell r="B3613" t="str">
            <v xml:space="preserve">PREGO DE ACO POLIDO COM CABECA 16 X 27 (2 1/2 X 12)                                                                                                                                                                                                                                                                                                                                                                                                                                                       </v>
          </cell>
          <cell r="C3613" t="str">
            <v xml:space="preserve">KG    </v>
          </cell>
          <cell r="D3613">
            <v>16.079999999999998</v>
          </cell>
        </row>
        <row r="3614">
          <cell r="A3614">
            <v>5068</v>
          </cell>
          <cell r="B3614" t="str">
            <v xml:space="preserve">PREGO DE ACO POLIDO COM CABECA 17 X 21 (2 X 11)                                                                                                                                                                                                                                                                                                                                                                                                                                                           </v>
          </cell>
          <cell r="C3614" t="str">
            <v xml:space="preserve">KG    </v>
          </cell>
          <cell r="D3614">
            <v>15.26</v>
          </cell>
        </row>
        <row r="3615">
          <cell r="A3615">
            <v>5073</v>
          </cell>
          <cell r="B3615" t="str">
            <v xml:space="preserve">PREGO DE ACO POLIDO COM CABECA 17 X 24 (2 1/4 X 11)                                                                                                                                                                                                                                                                                                                                                                                                                                                       </v>
          </cell>
          <cell r="C3615" t="str">
            <v xml:space="preserve">KG    </v>
          </cell>
          <cell r="D3615">
            <v>15.55</v>
          </cell>
        </row>
        <row r="3616">
          <cell r="A3616">
            <v>5069</v>
          </cell>
          <cell r="B3616" t="str">
            <v xml:space="preserve">PREGO DE ACO POLIDO COM CABECA 17 X 27 (2 1/2 X 11)                                                                                                                                                                                                                                                                                                                                                                                                                                                       </v>
          </cell>
          <cell r="C3616" t="str">
            <v xml:space="preserve">KG    </v>
          </cell>
          <cell r="D3616">
            <v>15.55</v>
          </cell>
        </row>
        <row r="3617">
          <cell r="A3617">
            <v>5070</v>
          </cell>
          <cell r="B3617" t="str">
            <v xml:space="preserve">PREGO DE ACO POLIDO COM CABECA 17 X 30 (2 3/4 X 11)                                                                                                                                                                                                                                                                                                                                                                                                                                                       </v>
          </cell>
          <cell r="C3617" t="str">
            <v xml:space="preserve">KG    </v>
          </cell>
          <cell r="D3617">
            <v>15.72</v>
          </cell>
        </row>
        <row r="3618">
          <cell r="A3618">
            <v>5071</v>
          </cell>
          <cell r="B3618" t="str">
            <v xml:space="preserve">PREGO DE ACO POLIDO COM CABECA 18 X 24 (2 1/4 X 10)                                                                                                                                                                                                                                                                                                                                                                                                                                                       </v>
          </cell>
          <cell r="C3618" t="str">
            <v xml:space="preserve">KG    </v>
          </cell>
          <cell r="D3618">
            <v>15.26</v>
          </cell>
        </row>
        <row r="3619">
          <cell r="A3619">
            <v>5061</v>
          </cell>
          <cell r="B3619" t="str">
            <v xml:space="preserve">PREGO DE ACO POLIDO COM CABECA 18 X 27 (2 1/2 X 10)                                                                                                                                                                                                                                                                                                                                                                                                                                                       </v>
          </cell>
          <cell r="C3619" t="str">
            <v xml:space="preserve">KG    </v>
          </cell>
          <cell r="D3619">
            <v>15</v>
          </cell>
        </row>
        <row r="3620">
          <cell r="A3620">
            <v>5075</v>
          </cell>
          <cell r="B3620" t="str">
            <v xml:space="preserve">PREGO DE ACO POLIDO COM CABECA 18 X 30 (2 3/4 X 10)                                                                                                                                                                                                                                                                                                                                                                                                                                                       </v>
          </cell>
          <cell r="C3620" t="str">
            <v xml:space="preserve">KG    </v>
          </cell>
          <cell r="D3620">
            <v>15.26</v>
          </cell>
        </row>
        <row r="3621">
          <cell r="A3621">
            <v>39027</v>
          </cell>
          <cell r="B3621" t="str">
            <v xml:space="preserve">PREGO DE ACO POLIDO COM CABECA 19  X 36 (3 1/4  X  9)                                                                                                                                                                                                                                                                                                                                                                                                                                                     </v>
          </cell>
          <cell r="C3621" t="str">
            <v xml:space="preserve">KG    </v>
          </cell>
          <cell r="D3621">
            <v>15.24</v>
          </cell>
        </row>
        <row r="3622">
          <cell r="A3622">
            <v>5062</v>
          </cell>
          <cell r="B3622" t="str">
            <v xml:space="preserve">PREGO DE ACO POLIDO COM CABECA 19 X 33 (3 X 9)                                                                                                                                                                                                                                                                                                                                                                                                                                                            </v>
          </cell>
          <cell r="C3622" t="str">
            <v xml:space="preserve">KG    </v>
          </cell>
          <cell r="D3622">
            <v>15.46</v>
          </cell>
        </row>
        <row r="3623">
          <cell r="A3623">
            <v>40568</v>
          </cell>
          <cell r="B3623" t="str">
            <v xml:space="preserve">PREGO DE ACO POLIDO COM CABECA 22 X 48 (4 1/4 X 5)                                                                                                                                                                                                                                                                                                                                                                                                                                                        </v>
          </cell>
          <cell r="C3623" t="str">
            <v xml:space="preserve">KG    </v>
          </cell>
          <cell r="D3623">
            <v>15.37</v>
          </cell>
        </row>
        <row r="3624">
          <cell r="A3624">
            <v>39026</v>
          </cell>
          <cell r="B3624" t="str">
            <v xml:space="preserve">PREGO DE ACO POLIDO SEM CABECA 15 X 15 (1 1/4 X 13)                                                                                                                                                                                                                                                                                                                                                                                                                                                       </v>
          </cell>
          <cell r="C3624" t="str">
            <v xml:space="preserve">KG    </v>
          </cell>
          <cell r="D3624">
            <v>17.16</v>
          </cell>
        </row>
        <row r="3625">
          <cell r="A3625">
            <v>42431</v>
          </cell>
          <cell r="B3625" t="str">
            <v xml:space="preserve">PRESSAO DE PERNAS TRIPLO, EM TUBO DE ACO CARBONO, PINTURA NO PROCESSO ELETROSTATICO - EQUIPAMENTO DE GINASTICA PARA ACADEMIA AO AR LIVRE / ACADEMIA DA TERCEIRA IDADE - ATI                                                                                                                                                                                                                                                                                                                               </v>
          </cell>
          <cell r="C3625" t="str">
            <v xml:space="preserve">UN    </v>
          </cell>
          <cell r="D3625">
            <v>3957.85</v>
          </cell>
        </row>
        <row r="3626">
          <cell r="A3626">
            <v>44074</v>
          </cell>
          <cell r="B3626" t="str">
            <v xml:space="preserve">PRIMER DE POLIURETANO                                                                                                                                                                                                                                                                                                                                                                                                                                                                                     </v>
          </cell>
          <cell r="C3626" t="str">
            <v xml:space="preserve">L     </v>
          </cell>
          <cell r="D3626">
            <v>609.1</v>
          </cell>
        </row>
        <row r="3627">
          <cell r="A3627">
            <v>44072</v>
          </cell>
          <cell r="B3627" t="str">
            <v xml:space="preserve">PRIMER EPOXI / EPOXIDICO                                                                                                                                                                                                                                                                                                                                                                                                                                                                                  </v>
          </cell>
          <cell r="C3627" t="str">
            <v xml:space="preserve">L     </v>
          </cell>
          <cell r="D3627">
            <v>112.88</v>
          </cell>
        </row>
        <row r="3628">
          <cell r="A3628">
            <v>511</v>
          </cell>
          <cell r="B3628" t="str">
            <v xml:space="preserve">PRIMER PARA MANTA ASFALTICA A BASE DE ASFALTO MODIFICADO DILUIDO EM SOLVENTE, APLICACAO A FRIO                                                                                                                                                                                                                                                                                                                                                                                                            </v>
          </cell>
          <cell r="C3628" t="str">
            <v xml:space="preserve">L     </v>
          </cell>
          <cell r="D3628">
            <v>18.79</v>
          </cell>
        </row>
        <row r="3629">
          <cell r="A3629">
            <v>37540</v>
          </cell>
          <cell r="B3629" t="str">
            <v xml:space="preserve">PROJETOR DE ARGAMASSA, CAPACIDADE DE PROJECAO 1,5 M3/H, ALCANCE DA PROJECAO 30 ATE 60 M, MOTOR ELETRICO TRIFASICO                                                                                                                                                                                                                                                                                                                                                                                         </v>
          </cell>
          <cell r="C3629" t="str">
            <v xml:space="preserve">UN    </v>
          </cell>
          <cell r="D3629">
            <v>79083.66</v>
          </cell>
        </row>
        <row r="3630">
          <cell r="A3630">
            <v>37548</v>
          </cell>
          <cell r="B3630" t="str">
            <v xml:space="preserve">PROJETOR DE ARGAMASSA, CAPACIDADE DE PROJECAO 2,0 M3/H, ALCANCE DA PROJECAO ATE 50 M, MOTOR ELETRICO TRIFASICO                                                                                                                                                                                                                                                                                                                                                                                            </v>
          </cell>
          <cell r="C3630" t="str">
            <v xml:space="preserve">UN    </v>
          </cell>
          <cell r="D3630">
            <v>104825</v>
          </cell>
        </row>
        <row r="3631">
          <cell r="A3631">
            <v>39828</v>
          </cell>
          <cell r="B3631" t="str">
            <v xml:space="preserve">PROJETOR PNEUMATICO DE ARGAMASSA PARA CHAPISCO E REBOCO COM RECIPIENTE ACOPLADO, TIPO CANEQUNHA, COM VOLUME DE 1,50 L, SEM COMPRESSOR                                                                                                                                                                                                                                                                                                                                                                     </v>
          </cell>
          <cell r="C3631" t="str">
            <v xml:space="preserve">UN    </v>
          </cell>
          <cell r="D3631">
            <v>628.85</v>
          </cell>
        </row>
        <row r="3632">
          <cell r="A3632">
            <v>12273</v>
          </cell>
          <cell r="B3632" t="str">
            <v xml:space="preserve">PROJETOR RETANGULAR FECHADO PARA LAMPADA VAPOR DE MERCURIO/SODIO 250 W A 500 W, CABECEIRAS EM ALUMINIO FUNDIDO, CORPO EM ALUMINIO ANODIZADO, PARA LAMPADA E40 FECHAMENTO EM VIDRO TEMPERADO.                                                                                                                                                                                                                                                                                                              </v>
          </cell>
          <cell r="C3632" t="str">
            <v xml:space="preserve">UN    </v>
          </cell>
          <cell r="D3632">
            <v>113.42</v>
          </cell>
        </row>
        <row r="3633">
          <cell r="A3633">
            <v>38392</v>
          </cell>
          <cell r="B3633" t="str">
            <v xml:space="preserve">PROLONGADOR/EXTENSOR PARA ROLO DE PINTURA 3 M                                                                                                                                                                                                                                                                                                                                                                                                                                                             </v>
          </cell>
          <cell r="C3633" t="str">
            <v xml:space="preserve">UN    </v>
          </cell>
          <cell r="D3633">
            <v>53.37</v>
          </cell>
        </row>
        <row r="3634">
          <cell r="A3634">
            <v>11735</v>
          </cell>
          <cell r="B3634" t="str">
            <v xml:space="preserve">PROLONGAMENTO / PROLONGADOR PARA CAIXA SIFONADA, PVC, 100 MM X 200 MM (NBR 5688)                                                                                                                                                                                                                                                                                                                                                                                                                          </v>
          </cell>
          <cell r="C3634" t="str">
            <v xml:space="preserve">UN    </v>
          </cell>
          <cell r="D3634">
            <v>9.18</v>
          </cell>
        </row>
        <row r="3635">
          <cell r="A3635">
            <v>11737</v>
          </cell>
          <cell r="B3635" t="str">
            <v xml:space="preserve">PROLONGAMENTO / PROLONGADOR PARA CAIXA SIFONADA, PVC, 150 MM X 150 MM (NBR 5688)                                                                                                                                                                                                                                                                                                                                                                                                                          </v>
          </cell>
          <cell r="C3635" t="str">
            <v xml:space="preserve">UN    </v>
          </cell>
          <cell r="D3635">
            <v>13.01</v>
          </cell>
        </row>
        <row r="3636">
          <cell r="A3636">
            <v>11738</v>
          </cell>
          <cell r="B3636" t="str">
            <v xml:space="preserve">PROLONGAMENTO / PROLONGADOR PARA CAIXA SIFONADA, PVC, 150 MM X 200 MM (NBR 5688)                                                                                                                                                                                                                                                                                                                                                                                                                          </v>
          </cell>
          <cell r="C3636" t="str">
            <v xml:space="preserve">UN    </v>
          </cell>
          <cell r="D3636">
            <v>16.41</v>
          </cell>
        </row>
        <row r="3637">
          <cell r="A3637">
            <v>36143</v>
          </cell>
          <cell r="B3637" t="str">
            <v xml:space="preserve">PROTETOR AUDITIVO TIPO CONCHA COM ABAFADOR DE RUIDOS, ATENUACAO ACIMA DE 22 DB                                                                                                                                                                                                                                                                                                                                                                                                                            </v>
          </cell>
          <cell r="C3637" t="str">
            <v xml:space="preserve">UN    </v>
          </cell>
          <cell r="D3637">
            <v>35.15</v>
          </cell>
        </row>
        <row r="3638">
          <cell r="A3638">
            <v>36142</v>
          </cell>
          <cell r="B3638" t="str">
            <v xml:space="preserve">PROTETOR AUDITIVO TIPO PLUG DE INSERCAO COM CORDAO, ATENUACAO SUPERIOR A 15 DB                                                                                                                                                                                                                                                                                                                                                                                                                            </v>
          </cell>
          <cell r="C3638" t="str">
            <v xml:space="preserve">UN    </v>
          </cell>
          <cell r="D3638">
            <v>2.57</v>
          </cell>
        </row>
        <row r="3639">
          <cell r="A3639">
            <v>36146</v>
          </cell>
          <cell r="B3639" t="str">
            <v xml:space="preserve">PROTETOR SOLAR FPS 30, EMBALAGEM 2 LITROS                                                                                                                                                                                                                                                                                                                                                                                                                                                                 </v>
          </cell>
          <cell r="C3639" t="str">
            <v xml:space="preserve">UN    </v>
          </cell>
          <cell r="D3639">
            <v>291.55</v>
          </cell>
        </row>
        <row r="3640">
          <cell r="A3640">
            <v>39015</v>
          </cell>
          <cell r="B3640" t="str">
            <v xml:space="preserve">PROTETOR/PONTEIRA PLASTICA PARA PONTA DE VERGALHAO DE ATE 1", TIPO PROTETOR DE ESPERA                                                                                                                                                                                                                                                                                                                                                                                                                     </v>
          </cell>
          <cell r="C3640" t="str">
            <v xml:space="preserve">UN    </v>
          </cell>
          <cell r="D3640">
            <v>0.97</v>
          </cell>
        </row>
        <row r="3641">
          <cell r="A3641">
            <v>38377</v>
          </cell>
          <cell r="B3641" t="str">
            <v xml:space="preserve">PRUMO DE CENTRO EM ACO *400* G                                                                                                                                                                                                                                                                                                                                                                                                                                                                            </v>
          </cell>
          <cell r="C3641" t="str">
            <v xml:space="preserve">UN    </v>
          </cell>
          <cell r="D3641">
            <v>34.15</v>
          </cell>
        </row>
        <row r="3642">
          <cell r="A3642">
            <v>38376</v>
          </cell>
          <cell r="B3642" t="str">
            <v xml:space="preserve">PRUMO DE PAREDE EM ACO 700 A 750 G                                                                                                                                                                                                                                                                                                                                                                                                                                                                        </v>
          </cell>
          <cell r="C3642" t="str">
            <v xml:space="preserve">UN    </v>
          </cell>
          <cell r="D3642">
            <v>38.94</v>
          </cell>
        </row>
        <row r="3643">
          <cell r="A3643">
            <v>38116</v>
          </cell>
          <cell r="B3643" t="str">
            <v xml:space="preserve">PULSADOR CAMPAINHA 10A, 250V (APENAS MODULO)                                                                                                                                                                                                                                                                                                                                                                                                                                                              </v>
          </cell>
          <cell r="C3643" t="str">
            <v xml:space="preserve">UN    </v>
          </cell>
          <cell r="D3643">
            <v>6.21</v>
          </cell>
        </row>
        <row r="3644">
          <cell r="A3644">
            <v>38066</v>
          </cell>
          <cell r="B3644" t="str">
            <v xml:space="preserve">PULSADOR CAMPAINHA 10A, 250V, CONJUNTO MONTADO PARA EMBUTIR 4" X 2" (PLACA + SUPORTE + MODULO)                                                                                                                                                                                                                                                                                                                                                                                                            </v>
          </cell>
          <cell r="C3644" t="str">
            <v xml:space="preserve">UN    </v>
          </cell>
          <cell r="D3644">
            <v>10.25</v>
          </cell>
        </row>
        <row r="3645">
          <cell r="A3645">
            <v>38117</v>
          </cell>
          <cell r="B3645" t="str">
            <v xml:space="preserve">PULSADOR MINUTERIA 10A, 250V (APENAS MODULO)                                                                                                                                                                                                                                                                                                                                                                                                                                                              </v>
          </cell>
          <cell r="C3645" t="str">
            <v xml:space="preserve">UN    </v>
          </cell>
          <cell r="D3645">
            <v>10.57</v>
          </cell>
        </row>
        <row r="3646">
          <cell r="A3646">
            <v>38067</v>
          </cell>
          <cell r="B3646" t="str">
            <v xml:space="preserve">PULSADOR MINUTERIA 10A, 250V, CONJUNTO MONTADO PARA EMBUTIR 4" X 2" (PLACA + SUPORTE + MODULO)                                                                                                                                                                                                                                                                                                                                                                                                            </v>
          </cell>
          <cell r="C3646" t="str">
            <v xml:space="preserve">UN    </v>
          </cell>
          <cell r="D3646">
            <v>14.43</v>
          </cell>
        </row>
        <row r="3647">
          <cell r="A3647">
            <v>11522</v>
          </cell>
          <cell r="B3647" t="str">
            <v xml:space="preserve">PUXADOR DE EMBUTIR TIPO CONCHA, COM FURO PARA CHAVE, EM LATAO CROMADO,  COMPRIMENTO DE APROX *100* MM E LARGURA DE APROX *40* MM                                                                                                                                                                                                                                                                                                                                                                          </v>
          </cell>
          <cell r="C3647" t="str">
            <v xml:space="preserve">UN    </v>
          </cell>
          <cell r="D3647">
            <v>12.93</v>
          </cell>
        </row>
        <row r="3648">
          <cell r="A3648">
            <v>43600</v>
          </cell>
          <cell r="B3648" t="str">
            <v xml:space="preserve">PUXADOR TIPO ALCA, EM ZAMAC CROMADO, COM COMPRIMENTO DE APROX 150 MM, COM ROSETA PARA PORTAS DE MADEIRAS, INCLUINDO PARAFUSOS                                                                                                                                                                                                                                                                                                                                                                             </v>
          </cell>
          <cell r="C3648" t="str">
            <v xml:space="preserve">UN    </v>
          </cell>
          <cell r="D3648">
            <v>51.81</v>
          </cell>
        </row>
        <row r="3649">
          <cell r="A3649">
            <v>5080</v>
          </cell>
          <cell r="B3649" t="str">
            <v xml:space="preserve">PUXADOR TIPO ALCA, EM ZAMAC CROMADO, COM ROSETAS, COMPRIMENTO DE APROX *100* MM, PARA PORTAS E JANELAS DE MADEIRA, INCLUINDO PARAFUSOS                                                                                                                                                                                                                                                                                                                                                                    </v>
          </cell>
          <cell r="C3649" t="str">
            <v xml:space="preserve">UN    </v>
          </cell>
          <cell r="D3649">
            <v>20.2</v>
          </cell>
        </row>
        <row r="3650">
          <cell r="A3650">
            <v>38168</v>
          </cell>
          <cell r="B3650" t="str">
            <v xml:space="preserve">PUXADOR TUBULAR RETO DUPLO, EM ALUMINIO CROMADO, COMPRIMENTO DE APROX 400 MM E DIAMETRO DE 25 MM (1")                                                                                                                                                                                                                                                                                                                                                                                                     </v>
          </cell>
          <cell r="C3650" t="str">
            <v xml:space="preserve">UN    </v>
          </cell>
          <cell r="D3650">
            <v>141.05000000000001</v>
          </cell>
        </row>
        <row r="3651">
          <cell r="A3651">
            <v>43601</v>
          </cell>
          <cell r="B3651" t="str">
            <v xml:space="preserve">PUXADOR TUBULAR RETO SIMPLES, EM ALUMINIO CROMADO, COM COMPRIMENTO DE APROX 400 MM E DIAMETRO DE 25 MM                                                                                                                                                                                                                                                                                                                                                                                                    </v>
          </cell>
          <cell r="C3651" t="str">
            <v xml:space="preserve">UN    </v>
          </cell>
          <cell r="D3651">
            <v>70.52</v>
          </cell>
        </row>
        <row r="3652">
          <cell r="A3652">
            <v>13393</v>
          </cell>
          <cell r="B3652" t="str">
            <v xml:space="preserve">QUADRO DE DISTRIBUICAO COM BARRAMENTO TRIFASICO, DE EMBUTIR, EM CHAPA DE ACO GALVANIZADO, PARA 12 DISJUNTORES DIN, 100 A                                                                                                                                                                                                                                                                                                                                                                                  </v>
          </cell>
          <cell r="C3652" t="str">
            <v xml:space="preserve">UN    </v>
          </cell>
          <cell r="D3652">
            <v>340.49</v>
          </cell>
        </row>
        <row r="3653">
          <cell r="A3653">
            <v>13395</v>
          </cell>
          <cell r="B3653" t="str">
            <v xml:space="preserve">QUADRO DE DISTRIBUICAO COM BARRAMENTO TRIFASICO, DE EMBUTIR, EM CHAPA DE ACO GALVANIZADO, PARA 18 DISJUNTORES DIN, 100 A, INCLUINDO BARRAMENTO                                                                                                                                                                                                                                                                                                                                                            </v>
          </cell>
          <cell r="C3653" t="str">
            <v xml:space="preserve">UN    </v>
          </cell>
          <cell r="D3653">
            <v>477.17</v>
          </cell>
        </row>
        <row r="3654">
          <cell r="A3654">
            <v>12039</v>
          </cell>
          <cell r="B3654" t="str">
            <v xml:space="preserve">QUADRO DE DISTRIBUICAO COM BARRAMENTO TRIFASICO, DE EMBUTIR, EM CHAPA DE ACO GALVANIZADO, PARA 24 DISJUNTORES DIN, 100 A                                                                                                                                                                                                                                                                                                                                                                                  </v>
          </cell>
          <cell r="C3654" t="str">
            <v xml:space="preserve">UN    </v>
          </cell>
          <cell r="D3654">
            <v>501.45</v>
          </cell>
        </row>
        <row r="3655">
          <cell r="A3655">
            <v>13396</v>
          </cell>
          <cell r="B3655" t="str">
            <v xml:space="preserve">QUADRO DE DISTRIBUICAO COM BARRAMENTO TRIFASICO, DE EMBUTIR, EM CHAPA DE ACO GALVANIZADO, PARA 28 DISJUNTORES DIN, 100 A                                                                                                                                                                                                                                                                                                                                                                                  </v>
          </cell>
          <cell r="C3655" t="str">
            <v xml:space="preserve">UN    </v>
          </cell>
          <cell r="D3655">
            <v>704.26</v>
          </cell>
        </row>
        <row r="3656">
          <cell r="A3656">
            <v>12041</v>
          </cell>
          <cell r="B3656" t="str">
            <v xml:space="preserve">QUADRO DE DISTRIBUICAO COM BARRAMENTO TRIFASICO, DE EMBUTIR, EM CHAPA DE ACO GALVANIZADO, PARA 30 DISJUNTORES DIN, 150 A                                                                                                                                                                                                                                                                                                                                                                                  </v>
          </cell>
          <cell r="C3656" t="str">
            <v xml:space="preserve">UN    </v>
          </cell>
          <cell r="D3656">
            <v>575.07000000000005</v>
          </cell>
        </row>
        <row r="3657">
          <cell r="A3657">
            <v>12043</v>
          </cell>
          <cell r="B3657" t="str">
            <v xml:space="preserve">QUADRO DE DISTRIBUICAO COM BARRAMENTO TRIFASICO, DE EMBUTIR, EM CHAPA DE ACO GALVANIZADO, PARA 30 DISJUNTORES DIN, 225 A                                                                                                                                                                                                                                                                                                                                                                                  </v>
          </cell>
          <cell r="C3657" t="str">
            <v xml:space="preserve">UN    </v>
          </cell>
          <cell r="D3657">
            <v>1214.17</v>
          </cell>
        </row>
        <row r="3658">
          <cell r="A3658">
            <v>39762</v>
          </cell>
          <cell r="B3658" t="str">
            <v xml:space="preserve">QUADRO DE DISTRIBUICAO COM BARRAMENTO TRIFASICO, DE EMBUTIR, EM CHAPA DE ACO GALVANIZADO, PARA 36 DISJUNTORES DIN, 100 A                                                                                                                                                                                                                                                                                                                                                                                  </v>
          </cell>
          <cell r="C3658" t="str">
            <v xml:space="preserve">UN    </v>
          </cell>
          <cell r="D3658">
            <v>577.98</v>
          </cell>
        </row>
        <row r="3659">
          <cell r="A3659">
            <v>12042</v>
          </cell>
          <cell r="B3659" t="str">
            <v xml:space="preserve">QUADRO DE DISTRIBUICAO COM BARRAMENTO TRIFASICO, DE EMBUTIR, EM CHAPA DE ACO GALVANIZADO, PARA 40 DISJUNTORES DIN, 100 A                                                                                                                                                                                                                                                                                                                                                                                  </v>
          </cell>
          <cell r="C3659" t="str">
            <v xml:space="preserve">UN    </v>
          </cell>
          <cell r="D3659">
            <v>843.83</v>
          </cell>
        </row>
        <row r="3660">
          <cell r="A3660">
            <v>39763</v>
          </cell>
          <cell r="B3660" t="str">
            <v xml:space="preserve">QUADRO DE DISTRIBUICAO COM BARRAMENTO TRIFASICO, DE EMBUTIR, EM CHAPA DE ACO GALVANIZADO, PARA 48 DISJUNTORES DIN, 100 A                                                                                                                                                                                                                                                                                                                                                                                  </v>
          </cell>
          <cell r="C3660" t="str">
            <v xml:space="preserve">UN    </v>
          </cell>
          <cell r="D3660">
            <v>987.59</v>
          </cell>
        </row>
        <row r="3661">
          <cell r="A3661">
            <v>39760</v>
          </cell>
          <cell r="B3661" t="str">
            <v xml:space="preserve">QUADRO DE DISTRIBUICAO COM BARRAMENTO TRIFASICO, DE SOBREPOR, EM CHAPA DE ACO GALVANIZADO, PARA *42* DISJUNTORES DIN, 100 A                                                                                                                                                                                                                                                                                                                                                                               </v>
          </cell>
          <cell r="C3661" t="str">
            <v xml:space="preserve">UN    </v>
          </cell>
          <cell r="D3661">
            <v>984.34</v>
          </cell>
        </row>
        <row r="3662">
          <cell r="A3662">
            <v>39756</v>
          </cell>
          <cell r="B3662" t="str">
            <v xml:space="preserve">QUADRO DE DISTRIBUICAO COM BARRAMENTO TRIFASICO, DE SOBREPOR, EM CHAPA DE ACO GALVANIZADO, PARA 12 DISJUNTORES DIN, 100 A                                                                                                                                                                                                                                                                                                                                                                                 </v>
          </cell>
          <cell r="C3662" t="str">
            <v xml:space="preserve">UN    </v>
          </cell>
          <cell r="D3662">
            <v>353.44</v>
          </cell>
        </row>
        <row r="3663">
          <cell r="A3663">
            <v>12038</v>
          </cell>
          <cell r="B3663" t="str">
            <v xml:space="preserve">QUADRO DE DISTRIBUICAO COM BARRAMENTO TRIFASICO, DE SOBREPOR, EM CHAPA DE ACO GALVANIZADO, PARA 18 DISJUNTORES DIN, 100 A                                                                                                                                                                                                                                                                                                                                                                                 </v>
          </cell>
          <cell r="C3663" t="str">
            <v xml:space="preserve">UN    </v>
          </cell>
          <cell r="D3663">
            <v>441.63</v>
          </cell>
        </row>
        <row r="3664">
          <cell r="A3664">
            <v>39757</v>
          </cell>
          <cell r="B3664" t="str">
            <v xml:space="preserve">QUADRO DE DISTRIBUICAO COM BARRAMENTO TRIFASICO, DE SOBREPOR, EM CHAPA DE ACO GALVANIZADO, PARA 28 DISJUNTORES DIN, 100 A                                                                                                                                                                                                                                                                                                                                                                                 </v>
          </cell>
          <cell r="C3664" t="str">
            <v xml:space="preserve">UN    </v>
          </cell>
          <cell r="D3664">
            <v>408.37</v>
          </cell>
        </row>
        <row r="3665">
          <cell r="A3665">
            <v>39758</v>
          </cell>
          <cell r="B3665" t="str">
            <v xml:space="preserve">QUADRO DE DISTRIBUICAO COM BARRAMENTO TRIFASICO, DE SOBREPOR, EM CHAPA DE ACO GALVANIZADO, PARA 30 DISJUNTORES DIN, 100 A                                                                                                                                                                                                                                                                                                                                                                                 </v>
          </cell>
          <cell r="C3665" t="str">
            <v xml:space="preserve">UN    </v>
          </cell>
          <cell r="D3665">
            <v>595.14</v>
          </cell>
        </row>
        <row r="3666">
          <cell r="A3666">
            <v>39759</v>
          </cell>
          <cell r="B3666" t="str">
            <v xml:space="preserve">QUADRO DE DISTRIBUICAO COM BARRAMENTO TRIFASICO, DE SOBREPOR, EM CHAPA DE ACO GALVANIZADO, PARA 36 DISJUNTORES DIN, 100 A                                                                                                                                                                                                                                                                                                                                                                                 </v>
          </cell>
          <cell r="C3666" t="str">
            <v xml:space="preserve">UN    </v>
          </cell>
          <cell r="D3666">
            <v>735.01</v>
          </cell>
        </row>
        <row r="3667">
          <cell r="A3667">
            <v>39761</v>
          </cell>
          <cell r="B3667" t="str">
            <v xml:space="preserve">QUADRO DE DISTRIBUICAO COM BARRAMENTO TRIFASICO, DE SOBREPOR, EM CHAPA DE ACO GALVANIZADO, PARA 48 DISJUNTORES DIN, 100 A                                                                                                                                                                                                                                                                                                                                                                                 </v>
          </cell>
          <cell r="C3667" t="str">
            <v xml:space="preserve">UN    </v>
          </cell>
          <cell r="D3667">
            <v>883.5</v>
          </cell>
        </row>
        <row r="3668">
          <cell r="A3668">
            <v>39805</v>
          </cell>
          <cell r="B3668" t="str">
            <v xml:space="preserve">QUADRO DE DISTRIBUICAO, EM PVC, DE EMBUTIR, COM BARRAMENTO TERRA / NEUTRO, PARA 12 DISJUNTORES NEMA OU 16 DISJUNTORES DIN                                                                                                                                                                                                                                                                                                                                                                                 </v>
          </cell>
          <cell r="C3668" t="str">
            <v xml:space="preserve">UN    </v>
          </cell>
          <cell r="D3668">
            <v>170.07</v>
          </cell>
        </row>
        <row r="3669">
          <cell r="A3669">
            <v>39806</v>
          </cell>
          <cell r="B3669" t="str">
            <v xml:space="preserve">QUADRO DE DISTRIBUICAO, EM PVC, DE EMBUTIR, COM BARRAMENTO TERRA / NEUTRO, PARA 18 DISJUNTORES NEMA OU 24 DISJUNTORES DIN                                                                                                                                                                                                                                                                                                                                                                                 </v>
          </cell>
          <cell r="C3669" t="str">
            <v xml:space="preserve">UN    </v>
          </cell>
          <cell r="D3669">
            <v>315.08999999999997</v>
          </cell>
        </row>
        <row r="3670">
          <cell r="A3670">
            <v>39807</v>
          </cell>
          <cell r="B3670" t="str">
            <v xml:space="preserve">QUADRO DE DISTRIBUICAO, EM PVC, DE EMBUTIR, COM BARRAMENTO TERRA / NEUTRO, PARA 27 DISJUNTORES NEMA OU 36 DISJUNTORES DIN                                                                                                                                                                                                                                                                                                                                                                                 </v>
          </cell>
          <cell r="C3670" t="str">
            <v xml:space="preserve">UN    </v>
          </cell>
          <cell r="D3670">
            <v>682.88</v>
          </cell>
        </row>
        <row r="3671">
          <cell r="A3671">
            <v>43100</v>
          </cell>
          <cell r="B3671" t="str">
            <v xml:space="preserve">QUADRO DE DISTRIBUICAO, EM PVC, DE EMBUTIR, COM BARRAMENTO TERRA / NEUTRO, PARA 48 DISJUNTORES DIN                                                                                                                                                                                                                                                                                                                                                                                                        </v>
          </cell>
          <cell r="C3671" t="str">
            <v xml:space="preserve">UN    </v>
          </cell>
          <cell r="D3671">
            <v>533.86</v>
          </cell>
        </row>
        <row r="3672">
          <cell r="A3672">
            <v>39804</v>
          </cell>
          <cell r="B3672" t="str">
            <v xml:space="preserve">QUADRO DE DISTRIBUICAO, EM PVC, DE EMBUTIR, COM BARRAMENTO TERRA / NEUTRO, PARA 6 DISJUNTORES NEMA OU 8 DISJUNTORES DIN                                                                                                                                                                                                                                                                                                                                                                                   </v>
          </cell>
          <cell r="C3672" t="str">
            <v xml:space="preserve">UN    </v>
          </cell>
          <cell r="D3672">
            <v>99.86</v>
          </cell>
        </row>
        <row r="3673">
          <cell r="A3673">
            <v>39796</v>
          </cell>
          <cell r="B3673" t="str">
            <v xml:space="preserve">QUADRO DE DISTRIBUICAO, SEM BARRAMENTO, EM PVC, DE EMBUTIR, PARA 12 DISJUNTORES NEMA OU 16 DISJUNTORES DIN                                                                                                                                                                                                                                                                                                                                                                                                </v>
          </cell>
          <cell r="C3673" t="str">
            <v xml:space="preserve">UN    </v>
          </cell>
          <cell r="D3673">
            <v>103.43</v>
          </cell>
        </row>
        <row r="3674">
          <cell r="A3674">
            <v>39797</v>
          </cell>
          <cell r="B3674" t="str">
            <v xml:space="preserve">QUADRO DE DISTRIBUICAO, SEM BARRAMENTO, EM PVC, DE EMBUTIR, PARA 18 DISJUNTORES NEMA OU 24 DISJUNTORES DIN                                                                                                                                                                                                                                                                                                                                                                                                </v>
          </cell>
          <cell r="C3674" t="str">
            <v xml:space="preserve">UN    </v>
          </cell>
          <cell r="D3674">
            <v>162.37</v>
          </cell>
        </row>
        <row r="3675">
          <cell r="A3675">
            <v>39798</v>
          </cell>
          <cell r="B3675" t="str">
            <v xml:space="preserve">QUADRO DE DISTRIBUICAO, SEM BARRAMENTO, EM PVC, DE EMBUTIR, PARA 27 DISJUNTORES NEMA OU 36 DISJUNTORES DIN                                                                                                                                                                                                                                                                                                                                                                                                </v>
          </cell>
          <cell r="C3675" t="str">
            <v xml:space="preserve">UN    </v>
          </cell>
          <cell r="D3675">
            <v>278.51</v>
          </cell>
        </row>
        <row r="3676">
          <cell r="A3676">
            <v>39794</v>
          </cell>
          <cell r="B3676" t="str">
            <v xml:space="preserve">QUADRO DE DISTRIBUICAO, SEM BARRAMENTO, EM PVC, DE EMBUTIR, PARA 3 DISJUNTORES NEMA OU 4 DISJUNTORES DIN                                                                                                                                                                                                                                                                                                                                                                                                  </v>
          </cell>
          <cell r="C3676" t="str">
            <v xml:space="preserve">UN    </v>
          </cell>
          <cell r="D3676">
            <v>43.9</v>
          </cell>
        </row>
        <row r="3677">
          <cell r="A3677">
            <v>39795</v>
          </cell>
          <cell r="B3677" t="str">
            <v xml:space="preserve">QUADRO DE DISTRIBUICAO, SEM BARRAMENTO, EM PVC, DE EMBUTIR, PARA 6 DISJUNTORES NEMA OU 8 DISJUNTORES DIN                                                                                                                                                                                                                                                                                                                                                                                                  </v>
          </cell>
          <cell r="C3677" t="str">
            <v xml:space="preserve">UN    </v>
          </cell>
          <cell r="D3677">
            <v>69.36</v>
          </cell>
        </row>
        <row r="3678">
          <cell r="A3678">
            <v>39799</v>
          </cell>
          <cell r="B3678" t="str">
            <v xml:space="preserve">QUADRO DE DISTRIBUICAO, SEM BARRAMENTO, EM PVC, DE SOBREPOR,  PARA 3 DISJUNTORES NEMA OU 4 DISJUNTORES DIN                                                                                                                                                                                                                                                                                                                                                                                                </v>
          </cell>
          <cell r="C3678" t="str">
            <v xml:space="preserve">UN    </v>
          </cell>
          <cell r="D3678">
            <v>51.18</v>
          </cell>
        </row>
        <row r="3679">
          <cell r="A3679">
            <v>39801</v>
          </cell>
          <cell r="B3679" t="str">
            <v xml:space="preserve">QUADRO DE DISTRIBUICAO, SEM BARRAMENTO, EM PVC, DE SOBREPOR, PARA 12 DISJUNTORES NEMA OU 16 DISJUNTORES DIN                                                                                                                                                                                                                                                                                                                                                                                               </v>
          </cell>
          <cell r="C3679" t="str">
            <v xml:space="preserve">UN    </v>
          </cell>
          <cell r="D3679">
            <v>146.47</v>
          </cell>
        </row>
        <row r="3680">
          <cell r="A3680">
            <v>39802</v>
          </cell>
          <cell r="B3680" t="str">
            <v xml:space="preserve">QUADRO DE DISTRIBUICAO, SEM BARRAMENTO, EM PVC, DE SOBREPOR, PARA 18 DISJUNTORES NEMA OU 24 DISJUNTORES DIN                                                                                                                                                                                                                                                                                                                                                                                               </v>
          </cell>
          <cell r="C3680" t="str">
            <v xml:space="preserve">UN    </v>
          </cell>
          <cell r="D3680">
            <v>214.7</v>
          </cell>
        </row>
        <row r="3681">
          <cell r="A3681">
            <v>39803</v>
          </cell>
          <cell r="B3681" t="str">
            <v xml:space="preserve">QUADRO DE DISTRIBUICAO, SEM BARRAMENTO, EM PVC, DE SOBREPOR, PARA 27 DISJUNTORES NEMA OU 36 DISJUNTORES DIN                                                                                                                                                                                                                                                                                                                                                                                               </v>
          </cell>
          <cell r="C3681" t="str">
            <v xml:space="preserve">UN    </v>
          </cell>
          <cell r="D3681">
            <v>299.5</v>
          </cell>
        </row>
        <row r="3682">
          <cell r="A3682">
            <v>39800</v>
          </cell>
          <cell r="B3682" t="str">
            <v xml:space="preserve">QUADRO DE DISTRIBUICAO, SEM BARRAMENTO, EM PVC, DE SOBREPOR, PARA 6 DISJUNTORES NEMA OU 8 DISJUNTORES DIN                                                                                                                                                                                                                                                                                                                                                                                                 </v>
          </cell>
          <cell r="C3682" t="str">
            <v xml:space="preserve">UN    </v>
          </cell>
          <cell r="D3682">
            <v>87.18</v>
          </cell>
        </row>
        <row r="3683">
          <cell r="A3683">
            <v>43837</v>
          </cell>
          <cell r="B3683" t="str">
            <v xml:space="preserve">RACK DE PISO PARA SERVIDOR, ABERTO, EM COLUNA, 44U X *570* MM                                                                                                                                                                                                                                                                                                                                                                                                                                             </v>
          </cell>
          <cell r="C3683" t="str">
            <v xml:space="preserve">UN    </v>
          </cell>
          <cell r="D3683">
            <v>1469.53</v>
          </cell>
        </row>
        <row r="3684">
          <cell r="A3684">
            <v>43836</v>
          </cell>
          <cell r="B3684" t="str">
            <v xml:space="preserve">RACK DE PISO PARA SERVIDOR, FECHADO, 44U, COM PORTA, 44U X *570* MM                                                                                                                                                                                                                                                                                                                                                                                                                                       </v>
          </cell>
          <cell r="C3684" t="str">
            <v xml:space="preserve">UN    </v>
          </cell>
          <cell r="D3684">
            <v>2990.24</v>
          </cell>
        </row>
        <row r="3685">
          <cell r="A3685">
            <v>21059</v>
          </cell>
          <cell r="B3685" t="str">
            <v xml:space="preserve">RALO FOFO COM REQUADRO, QUADRADO 150 X 150 MM                                                                                                                                                                                                                                                                                                                                                                                                                                                             </v>
          </cell>
          <cell r="C3685" t="str">
            <v xml:space="preserve">UN    </v>
          </cell>
          <cell r="D3685">
            <v>65.64</v>
          </cell>
        </row>
        <row r="3686">
          <cell r="A3686">
            <v>11234</v>
          </cell>
          <cell r="B3686" t="str">
            <v xml:space="preserve">RALO FOFO COM REQUADRO, QUADRADO 200 X 200 MM                                                                                                                                                                                                                                                                                                                                                                                                                                                             </v>
          </cell>
          <cell r="C3686" t="str">
            <v xml:space="preserve">UN    </v>
          </cell>
          <cell r="D3686">
            <v>98.94</v>
          </cell>
        </row>
        <row r="3687">
          <cell r="A3687">
            <v>21060</v>
          </cell>
          <cell r="B3687" t="str">
            <v xml:space="preserve">RALO FOFO COM REQUADRO, QUADRADO 250 X 250 MM                                                                                                                                                                                                                                                                                                                                                                                                                                                             </v>
          </cell>
          <cell r="C3687" t="str">
            <v xml:space="preserve">UN    </v>
          </cell>
          <cell r="D3687">
            <v>121.77</v>
          </cell>
        </row>
        <row r="3688">
          <cell r="A3688">
            <v>21061</v>
          </cell>
          <cell r="B3688" t="str">
            <v xml:space="preserve">RALO FOFO COM REQUADRO, QUADRADO 300 X 300 MM                                                                                                                                                                                                                                                                                                                                                                                                                                                             </v>
          </cell>
          <cell r="C3688" t="str">
            <v xml:space="preserve">UN    </v>
          </cell>
          <cell r="D3688">
            <v>152.22</v>
          </cell>
        </row>
        <row r="3689">
          <cell r="A3689">
            <v>21062</v>
          </cell>
          <cell r="B3689" t="str">
            <v xml:space="preserve">RALO FOFO COM REQUADRO, QUADRADO 400 X 400 MM                                                                                                                                                                                                                                                                                                                                                                                                                                                             </v>
          </cell>
          <cell r="C3689" t="str">
            <v xml:space="preserve">UN    </v>
          </cell>
          <cell r="D3689">
            <v>239.74</v>
          </cell>
        </row>
        <row r="3690">
          <cell r="A3690">
            <v>11708</v>
          </cell>
          <cell r="B3690" t="str">
            <v xml:space="preserve">RALO FOFO SEMIESFERICO, 100 MM, PARA LAJES/ CALHAS                                                                                                                                                                                                                                                                                                                                                                                                                                                        </v>
          </cell>
          <cell r="C3690" t="str">
            <v xml:space="preserve">UN    </v>
          </cell>
          <cell r="D3690">
            <v>26.16</v>
          </cell>
        </row>
        <row r="3691">
          <cell r="A3691">
            <v>11709</v>
          </cell>
          <cell r="B3691" t="str">
            <v xml:space="preserve">RALO FOFO SEMIESFERICO, 150 MM, PARA LAJES/ CALHAS                                                                                                                                                                                                                                                                                                                                                                                                                                                        </v>
          </cell>
          <cell r="C3691" t="str">
            <v xml:space="preserve">UN    </v>
          </cell>
          <cell r="D3691">
            <v>61.45</v>
          </cell>
        </row>
        <row r="3692">
          <cell r="A3692">
            <v>11710</v>
          </cell>
          <cell r="B3692" t="str">
            <v xml:space="preserve">RALO FOFO SEMIESFERICO, 200 MM, PARA LAJES/ CALHAS                                                                                                                                                                                                                                                                                                                                                                                                                                                        </v>
          </cell>
          <cell r="C3692" t="str">
            <v xml:space="preserve">UN    </v>
          </cell>
          <cell r="D3692">
            <v>141.27000000000001</v>
          </cell>
        </row>
        <row r="3693">
          <cell r="A3693">
            <v>11707</v>
          </cell>
          <cell r="B3693" t="str">
            <v xml:space="preserve">RALO FOFO SEMIESFERICO, 75 MM, PARA LAJES/ CALHAS                                                                                                                                                                                                                                                                                                                                                                                                                                                         </v>
          </cell>
          <cell r="C3693" t="str">
            <v xml:space="preserve">UN    </v>
          </cell>
          <cell r="D3693">
            <v>19.59</v>
          </cell>
        </row>
        <row r="3694">
          <cell r="A3694">
            <v>5102</v>
          </cell>
          <cell r="B3694" t="str">
            <v xml:space="preserve">RALO SECO / RALO DE PASSAGEM EM PVC, QUADRADO, 100 X 100 X 53 MM, SAIDA 40 MM, COM GRELHA BRANCA                                                                                                                                                                                                                                                                                                                                                                                                          </v>
          </cell>
          <cell r="C3694" t="str">
            <v xml:space="preserve">UN    </v>
          </cell>
          <cell r="D3694">
            <v>12.9</v>
          </cell>
        </row>
        <row r="3695">
          <cell r="A3695">
            <v>11739</v>
          </cell>
          <cell r="B3695" t="str">
            <v xml:space="preserve">RALO SECO CONICO, PVC, 100 X 40 MM,  COM GRELHA REDONDA BRANCA                                                                                                                                                                                                                                                                                                                                                                                                                                            </v>
          </cell>
          <cell r="C3695" t="str">
            <v xml:space="preserve">UN    </v>
          </cell>
          <cell r="D3695">
            <v>9.19</v>
          </cell>
        </row>
        <row r="3696">
          <cell r="A3696">
            <v>11711</v>
          </cell>
          <cell r="B3696" t="str">
            <v xml:space="preserve">RALO SECO CONICO, PVC, 100 X 40 MM, COM GRELHA QUADRADA BRANCA                                                                                                                                                                                                                                                                                                                                                                                                                                            </v>
          </cell>
          <cell r="C3696" t="str">
            <v xml:space="preserve">UN    </v>
          </cell>
          <cell r="D3696">
            <v>10.74</v>
          </cell>
        </row>
        <row r="3697">
          <cell r="A3697">
            <v>11741</v>
          </cell>
          <cell r="B3697" t="str">
            <v xml:space="preserve">RALO SIFONADO CILINDRICO, PVC, 100 X 40 MM,  COM GRELHA REDONDA BRANCA                                                                                                                                                                                                                                                                                                                                                                                                                                    </v>
          </cell>
          <cell r="C3697" t="str">
            <v xml:space="preserve">UN    </v>
          </cell>
          <cell r="D3697">
            <v>11.7</v>
          </cell>
        </row>
        <row r="3698">
          <cell r="A3698">
            <v>11745</v>
          </cell>
          <cell r="B3698" t="str">
            <v xml:space="preserve">RALO SIFONADO QUADRADO, PVC, 100 X 53 MM, SAIDA 40 MM, COM GRELHA QUADRADA BRANCA                                                                                                                                                                                                                                                                                                                                                                                                                         </v>
          </cell>
          <cell r="C3698" t="str">
            <v xml:space="preserve">UN    </v>
          </cell>
          <cell r="D3698">
            <v>15.42</v>
          </cell>
        </row>
        <row r="3699">
          <cell r="A3699">
            <v>11743</v>
          </cell>
          <cell r="B3699" t="str">
            <v xml:space="preserve">RALO SIFONADO REDONDO CONICO, PVC, 100 X 40 MM, COM GRELHA REDONDA BRANCA                                                                                                                                                                                                                                                                                                                                                                                                                                 </v>
          </cell>
          <cell r="C3699" t="str">
            <v xml:space="preserve">UN    </v>
          </cell>
          <cell r="D3699">
            <v>9.82</v>
          </cell>
        </row>
        <row r="3700">
          <cell r="A3700">
            <v>1088</v>
          </cell>
          <cell r="B3700" t="str">
            <v xml:space="preserve">REATOR ELETRONICO BIVOLT PARA 1 LAMPADA FLUORESCENTE DE 18/20 W                                                                                                                                                                                                                                                                                                                                                                                                                                           </v>
          </cell>
          <cell r="C3700" t="str">
            <v xml:space="preserve">UN    </v>
          </cell>
          <cell r="D3700">
            <v>30.13</v>
          </cell>
        </row>
        <row r="3701">
          <cell r="A3701">
            <v>1087</v>
          </cell>
          <cell r="B3701" t="str">
            <v xml:space="preserve">REATOR ELETRONICO BIVOLT PARA 1 LAMPADA FLUORESCENTE DE 36/40 W                                                                                                                                                                                                                                                                                                                                                                                                                                           </v>
          </cell>
          <cell r="C3701" t="str">
            <v xml:space="preserve">UN    </v>
          </cell>
          <cell r="D3701">
            <v>37.64</v>
          </cell>
        </row>
        <row r="3702">
          <cell r="A3702">
            <v>38777</v>
          </cell>
          <cell r="B3702" t="str">
            <v xml:space="preserve">REATOR ELETRONICO BIVOLT PARA 2 LAMPADAS FLUORESCENTES DE 14 W                                                                                                                                                                                                                                                                                                                                                                                                                                            </v>
          </cell>
          <cell r="C3702" t="str">
            <v xml:space="preserve">UN    </v>
          </cell>
          <cell r="D3702">
            <v>74.97</v>
          </cell>
        </row>
        <row r="3703">
          <cell r="A3703">
            <v>1086</v>
          </cell>
          <cell r="B3703" t="str">
            <v xml:space="preserve">REATOR ELETRONICO BIVOLT PARA 2 LAMPADAS FLUORESCENTES DE 18/20 W                                                                                                                                                                                                                                                                                                                                                                                                                                         </v>
          </cell>
          <cell r="C3703" t="str">
            <v xml:space="preserve">UN    </v>
          </cell>
          <cell r="D3703">
            <v>39.56</v>
          </cell>
        </row>
        <row r="3704">
          <cell r="A3704">
            <v>1079</v>
          </cell>
          <cell r="B3704" t="str">
            <v xml:space="preserve">REATOR ELETRONICO BIVOLT PARA 2 LAMPADAS FLUORESCENTES DE 36/40 W                                                                                                                                                                                                                                                                                                                                                                                                                                         </v>
          </cell>
          <cell r="C3704" t="str">
            <v xml:space="preserve">UN    </v>
          </cell>
          <cell r="D3704">
            <v>40.89</v>
          </cell>
        </row>
        <row r="3705">
          <cell r="A3705">
            <v>39374</v>
          </cell>
          <cell r="B3705" t="str">
            <v xml:space="preserve">REATOR INTERNO/INTEGRADO PARA LAMPADA VAPOR METALICO 400 W, ALTO FATOR DE POTENCIA                                                                                                                                                                                                                                                                                                                                                                                                                        </v>
          </cell>
          <cell r="C3705" t="str">
            <v xml:space="preserve">UN    </v>
          </cell>
          <cell r="D3705">
            <v>162.44999999999999</v>
          </cell>
        </row>
        <row r="3706">
          <cell r="A3706">
            <v>1082</v>
          </cell>
          <cell r="B3706" t="str">
            <v xml:space="preserve">REATOR P/ LAMPADA VAPOR DE SODIO 250W USO EXT                                                                                                                                                                                                                                                                                                                                                                                                                                                             </v>
          </cell>
          <cell r="C3706" t="str">
            <v xml:space="preserve">UN    </v>
          </cell>
          <cell r="D3706">
            <v>257.08999999999997</v>
          </cell>
        </row>
        <row r="3707">
          <cell r="A3707">
            <v>12316</v>
          </cell>
          <cell r="B3707" t="str">
            <v xml:space="preserve">REATOR P/ 1 LAMPADA VAPOR DE MERCURIO 125W USO EXT                                                                                                                                                                                                                                                                                                                                                                                                                                                        </v>
          </cell>
          <cell r="C3707" t="str">
            <v xml:space="preserve">UN    </v>
          </cell>
          <cell r="D3707">
            <v>117.83</v>
          </cell>
        </row>
        <row r="3708">
          <cell r="A3708">
            <v>12317</v>
          </cell>
          <cell r="B3708" t="str">
            <v xml:space="preserve">REATOR P/ 1 LAMPADA VAPOR DE MERCURIO 250W USO EXT                                                                                                                                                                                                                                                                                                                                                                                                                                                        </v>
          </cell>
          <cell r="C3708" t="str">
            <v xml:space="preserve">UN    </v>
          </cell>
          <cell r="D3708">
            <v>140.52000000000001</v>
          </cell>
        </row>
        <row r="3709">
          <cell r="A3709">
            <v>12318</v>
          </cell>
          <cell r="B3709" t="str">
            <v xml:space="preserve">REATOR P/ 1 LAMPADA VAPOR DE MERCURIO 400W USO EXT                                                                                                                                                                                                                                                                                                                                                                                                                                                        </v>
          </cell>
          <cell r="C3709" t="str">
            <v xml:space="preserve">UN    </v>
          </cell>
          <cell r="D3709">
            <v>161.88</v>
          </cell>
        </row>
        <row r="3710">
          <cell r="A3710">
            <v>5104</v>
          </cell>
          <cell r="B3710" t="str">
            <v xml:space="preserve">REBITE DE REPUXO EM ALUMINIO VAZADO, DIAMETRO 3,2 X 8 MM DE COMPRIMENTO (1KG = 1025 UNIDADES)                                                                                                                                                                                                                                                                                                                                                                                                             </v>
          </cell>
          <cell r="C3710" t="str">
            <v xml:space="preserve">KG    </v>
          </cell>
          <cell r="D3710">
            <v>74.34</v>
          </cell>
        </row>
        <row r="3711">
          <cell r="A3711">
            <v>44530</v>
          </cell>
          <cell r="B3711" t="str">
            <v xml:space="preserve">REBOLO ABRASIVO RETO DE USO GERAL GRAO 36, DE 6 X 1 " ( DIAMETRO X ALTURA)                                                                                                                                                                                                                                                                                                                                                                                                                                </v>
          </cell>
          <cell r="C3711" t="str">
            <v xml:space="preserve">UN    </v>
          </cell>
          <cell r="D3711">
            <v>61.21</v>
          </cell>
        </row>
        <row r="3712">
          <cell r="A3712">
            <v>2710</v>
          </cell>
          <cell r="B3712" t="str">
            <v xml:space="preserve">REBOLO ABRASIVO RETO DE USO GERAL GRAO 36, DE 6 X 3/4 " (DIAMETRO X ALTURA)                                                                                                                                                                                                                                                                                                                                                                                                                               </v>
          </cell>
          <cell r="C3712" t="str">
            <v xml:space="preserve">UN    </v>
          </cell>
          <cell r="D3712">
            <v>48.89</v>
          </cell>
        </row>
        <row r="3713">
          <cell r="A3713">
            <v>14575</v>
          </cell>
          <cell r="B3713" t="str">
            <v xml:space="preserve">RECICLADORA DE ASFALTO A FRIO SOBRE RODAS, LARG. FRESAGEM 2,00 M, POT. 315 KW/422 HP                                                                                                                                                                                                                                                                                                                                                                                                                      </v>
          </cell>
          <cell r="C3713" t="str">
            <v xml:space="preserve">UN    </v>
          </cell>
          <cell r="D3713">
            <v>4648702.6399999997</v>
          </cell>
        </row>
        <row r="3714">
          <cell r="A3714">
            <v>20043</v>
          </cell>
          <cell r="B3714" t="str">
            <v xml:space="preserve">REDUCAO EXCENTRICA PVC, DN 100 X 50 MM, PARA ESGOTO PREDIAL                                                                                                                                                                                                                                                                                                                                                                                                                                               </v>
          </cell>
          <cell r="C3714" t="str">
            <v xml:space="preserve">UN    </v>
          </cell>
          <cell r="D3714">
            <v>9.3800000000000008</v>
          </cell>
        </row>
        <row r="3715">
          <cell r="A3715">
            <v>20044</v>
          </cell>
          <cell r="B3715" t="str">
            <v xml:space="preserve">REDUCAO EXCENTRICA PVC, DN 100 X 75 MM, PARA ESGOTO PREDIAL                                                                                                                                                                                                                                                                                                                                                                                                                                               </v>
          </cell>
          <cell r="C3715" t="str">
            <v xml:space="preserve">UN    </v>
          </cell>
          <cell r="D3715">
            <v>10.88</v>
          </cell>
        </row>
        <row r="3716">
          <cell r="A3716">
            <v>20042</v>
          </cell>
          <cell r="B3716" t="str">
            <v xml:space="preserve">REDUCAO EXCENTRICA PVC, DN 75 X 50 MM, PARA ESGOTO PREDIAL                                                                                                                                                                                                                                                                                                                                                                                                                                                </v>
          </cell>
          <cell r="C3716" t="str">
            <v xml:space="preserve">UN    </v>
          </cell>
          <cell r="D3716">
            <v>8.14</v>
          </cell>
        </row>
        <row r="3717">
          <cell r="A3717">
            <v>20046</v>
          </cell>
          <cell r="B3717" t="str">
            <v xml:space="preserve">REDUCAO EXCENTRICA PVC, SERIE R, DN 100 X 75 MM, PARA ESGOTO PREDIAL                                                                                                                                                                                                                                                                                                                                                                                                                                      </v>
          </cell>
          <cell r="C3717" t="str">
            <v xml:space="preserve">UN    </v>
          </cell>
          <cell r="D3717">
            <v>19.260000000000002</v>
          </cell>
        </row>
        <row r="3718">
          <cell r="A3718">
            <v>20047</v>
          </cell>
          <cell r="B3718" t="str">
            <v xml:space="preserve">REDUCAO EXCENTRICA PVC, SERIE R, DN 150 X 100 MM, PARA ESGOTO PREDIAL                                                                                                                                                                                                                                                                                                                                                                                                                                     </v>
          </cell>
          <cell r="C3718" t="str">
            <v xml:space="preserve">UN    </v>
          </cell>
          <cell r="D3718">
            <v>57.76</v>
          </cell>
        </row>
        <row r="3719">
          <cell r="A3719">
            <v>20045</v>
          </cell>
          <cell r="B3719" t="str">
            <v xml:space="preserve">REDUCAO EXCENTRICA PVC, SERIE R, DN 75 X 50 MM, PARA ESGOTO PREDIAL                                                                                                                                                                                                                                                                                                                                                                                                                                       </v>
          </cell>
          <cell r="C3719" t="str">
            <v xml:space="preserve">UN    </v>
          </cell>
          <cell r="D3719">
            <v>9.74</v>
          </cell>
        </row>
        <row r="3720">
          <cell r="A3720">
            <v>20972</v>
          </cell>
          <cell r="B3720" t="str">
            <v xml:space="preserve">REDUCAO FIXA TIPO STORZ, ENGATE RAPIDO 2.1/2" X 1.1/2", EM LATAO, PARA INSTALACAO PREDIAL COMBATE A INCENDIO PREDIAL                                                                                                                                                                                                                                                                                                                                                                                      </v>
          </cell>
          <cell r="C3720" t="str">
            <v xml:space="preserve">UN    </v>
          </cell>
          <cell r="D3720">
            <v>204.28</v>
          </cell>
        </row>
        <row r="3721">
          <cell r="A3721">
            <v>11321</v>
          </cell>
          <cell r="B3721" t="str">
            <v xml:space="preserve">REDUCAO PVC PBA, JE, PB, DN 100 X 50 / DE 110 X 60 MM, PARA REDE DE AGUA                                                                                                                                                                                                                                                                                                                                                                                                                                  </v>
          </cell>
          <cell r="C3721" t="str">
            <v xml:space="preserve">UN    </v>
          </cell>
          <cell r="D3721">
            <v>24.08</v>
          </cell>
        </row>
        <row r="3722">
          <cell r="A3722">
            <v>11323</v>
          </cell>
          <cell r="B3722" t="str">
            <v xml:space="preserve">REDUCAO PVC PBA, JE, PB, DN 100 X 75 / DE 110 X 85 MM, PARA REDE DE AGUA                                                                                                                                                                                                                                                                                                                                                                                                                                  </v>
          </cell>
          <cell r="C3722" t="str">
            <v xml:space="preserve">UN    </v>
          </cell>
          <cell r="D3722">
            <v>27.69</v>
          </cell>
        </row>
        <row r="3723">
          <cell r="A3723">
            <v>20327</v>
          </cell>
          <cell r="B3723" t="str">
            <v xml:space="preserve">REDUCAO PVC PBA, JE, PB, DN 75 X 50 / DE 85 X 60 MM, PARA REDE DE AGUA                                                                                                                                                                                                                                                                                                                                                                                                                                    </v>
          </cell>
          <cell r="C3723" t="str">
            <v xml:space="preserve">UN    </v>
          </cell>
          <cell r="D3723">
            <v>15.72</v>
          </cell>
        </row>
        <row r="3724">
          <cell r="A3724">
            <v>13390</v>
          </cell>
          <cell r="B3724" t="str">
            <v xml:space="preserve">REFLETOR REDONDO EM ALUMINIO ANODIZADO PARA LAMPADA VAPOR DE MERCURIO/SODIO, CORPO EM ALUMINIO COM PINTURA EPOXI, PARA LAMPADA E-27 DE 300 W, COM SUPORTE REDONDO E ALCA REGULAVEL PARA FIXACAO.                                                                                                                                                                                                                                                                                                          </v>
          </cell>
          <cell r="C3724" t="str">
            <v xml:space="preserve">UN    </v>
          </cell>
          <cell r="D3724">
            <v>148.71</v>
          </cell>
        </row>
        <row r="3725">
          <cell r="A3725">
            <v>6034</v>
          </cell>
          <cell r="B3725" t="str">
            <v xml:space="preserve">REGISTRO DE ESFERA DE PASSEIO, PVC PARA POLIETILENO, 20 MM                                                                                                                                                                                                                                                                                                                                                                                                                                                </v>
          </cell>
          <cell r="C3725" t="str">
            <v xml:space="preserve">UN    </v>
          </cell>
          <cell r="D3725">
            <v>13.09</v>
          </cell>
        </row>
        <row r="3726">
          <cell r="A3726">
            <v>6036</v>
          </cell>
          <cell r="B3726" t="str">
            <v xml:space="preserve">REGISTRO DE ESFERA PVC, COM BORBOLETA, COM ROSCA EXTERNA, DE 1/2"                                                                                                                                                                                                                                                                                                                                                                                                                                         </v>
          </cell>
          <cell r="C3726" t="str">
            <v xml:space="preserve">UN    </v>
          </cell>
          <cell r="D3726">
            <v>17.829999999999998</v>
          </cell>
        </row>
        <row r="3727">
          <cell r="A3727">
            <v>6031</v>
          </cell>
          <cell r="B3727" t="str">
            <v xml:space="preserve">REGISTRO DE ESFERA PVC, COM BORBOLETA, COM ROSCA EXTERNA, DE 3/4"                                                                                                                                                                                                                                                                                                                                                                                                                                         </v>
          </cell>
          <cell r="C3727" t="str">
            <v xml:space="preserve">UN    </v>
          </cell>
          <cell r="D3727">
            <v>20.95</v>
          </cell>
        </row>
        <row r="3728">
          <cell r="A3728">
            <v>6029</v>
          </cell>
          <cell r="B3728" t="str">
            <v xml:space="preserve">REGISTRO DE ESFERA PVC, COM CABECA QUADRADA, COM ROSCA EXTERNA, 1/2"                                                                                                                                                                                                                                                                                                                                                                                                                                      </v>
          </cell>
          <cell r="C3728" t="str">
            <v xml:space="preserve">UN    </v>
          </cell>
          <cell r="D3728">
            <v>21.17</v>
          </cell>
        </row>
        <row r="3729">
          <cell r="A3729">
            <v>6033</v>
          </cell>
          <cell r="B3729" t="str">
            <v xml:space="preserve">REGISTRO DE ESFERA PVC, COM CABECA QUADRADA, COM ROSCA EXTERNA, 3/4"                                                                                                                                                                                                                                                                                                                                                                                                                                      </v>
          </cell>
          <cell r="C3729" t="str">
            <v xml:space="preserve">UN    </v>
          </cell>
          <cell r="D3729">
            <v>27.9</v>
          </cell>
        </row>
        <row r="3730">
          <cell r="A3730">
            <v>11672</v>
          </cell>
          <cell r="B3730" t="str">
            <v xml:space="preserve">REGISTRO DE ESFERA, PVC, COM VOLANTE, VS, ROSCAVEL, DN 1 1/2", COM CORPO DIVIDIDO                                                                                                                                                                                                                                                                                                                                                                                                                         </v>
          </cell>
          <cell r="C3730" t="str">
            <v xml:space="preserve">UN    </v>
          </cell>
          <cell r="D3730">
            <v>60.7</v>
          </cell>
        </row>
        <row r="3731">
          <cell r="A3731">
            <v>11669</v>
          </cell>
          <cell r="B3731" t="str">
            <v xml:space="preserve">REGISTRO DE ESFERA, PVC, COM VOLANTE, VS, ROSCAVEL, DN 1 1/4", COM CORPO DIVIDIDO                                                                                                                                                                                                                                                                                                                                                                                                                         </v>
          </cell>
          <cell r="C3731" t="str">
            <v xml:space="preserve">UN    </v>
          </cell>
          <cell r="D3731">
            <v>57.81</v>
          </cell>
        </row>
        <row r="3732">
          <cell r="A3732">
            <v>11670</v>
          </cell>
          <cell r="B3732" t="str">
            <v xml:space="preserve">REGISTRO DE ESFERA, PVC, COM VOLANTE, VS, ROSCAVEL, DN 1/2", COM CORPO DIVIDIDO                                                                                                                                                                                                                                                                                                                                                                                                                           </v>
          </cell>
          <cell r="C3732" t="str">
            <v xml:space="preserve">UN    </v>
          </cell>
          <cell r="D3732">
            <v>22.14</v>
          </cell>
        </row>
        <row r="3733">
          <cell r="A3733">
            <v>20055</v>
          </cell>
          <cell r="B3733" t="str">
            <v xml:space="preserve">REGISTRO DE ESFERA, PVC, COM VOLANTE, VS, ROSCAVEL, DN 1", COM CORPO DIVIDIDO                                                                                                                                                                                                                                                                                                                                                                                                                             </v>
          </cell>
          <cell r="C3733" t="str">
            <v xml:space="preserve">UN    </v>
          </cell>
          <cell r="D3733">
            <v>43.29</v>
          </cell>
        </row>
        <row r="3734">
          <cell r="A3734">
            <v>11671</v>
          </cell>
          <cell r="B3734" t="str">
            <v xml:space="preserve">REGISTRO DE ESFERA, PVC, COM VOLANTE, VS, ROSCAVEL, DN 2", COM CORPO DIVIDIDO                                                                                                                                                                                                                                                                                                                                                                                                                             </v>
          </cell>
          <cell r="C3734" t="str">
            <v xml:space="preserve">UN    </v>
          </cell>
          <cell r="D3734">
            <v>92.9</v>
          </cell>
        </row>
        <row r="3735">
          <cell r="A3735">
            <v>6032</v>
          </cell>
          <cell r="B3735" t="str">
            <v xml:space="preserve">REGISTRO DE ESFERA, PVC, COM VOLANTE, VS, ROSCAVEL, DN 3/4", COM CORPO DIVIDIDO                                                                                                                                                                                                                                                                                                                                                                                                                           </v>
          </cell>
          <cell r="C3735" t="str">
            <v xml:space="preserve">UN    </v>
          </cell>
          <cell r="D3735">
            <v>26.53</v>
          </cell>
        </row>
        <row r="3736">
          <cell r="A3736">
            <v>11673</v>
          </cell>
          <cell r="B3736" t="str">
            <v xml:space="preserve">REGISTRO DE ESFERA, PVC, COM VOLANTE, VS, SOLDAVEL, DN 20 MM, COM CORPO DIVIDIDO                                                                                                                                                                                                                                                                                                                                                                                                                          </v>
          </cell>
          <cell r="C3736" t="str">
            <v xml:space="preserve">UN    </v>
          </cell>
          <cell r="D3736">
            <v>20.9</v>
          </cell>
        </row>
        <row r="3737">
          <cell r="A3737">
            <v>11674</v>
          </cell>
          <cell r="B3737" t="str">
            <v xml:space="preserve">REGISTRO DE ESFERA, PVC, COM VOLANTE, VS, SOLDAVEL, DN 25 MM, COM CORPO DIVIDIDO                                                                                                                                                                                                                                                                                                                                                                                                                          </v>
          </cell>
          <cell r="C3737" t="str">
            <v xml:space="preserve">UN    </v>
          </cell>
          <cell r="D3737">
            <v>26.91</v>
          </cell>
        </row>
        <row r="3738">
          <cell r="A3738">
            <v>11675</v>
          </cell>
          <cell r="B3738" t="str">
            <v xml:space="preserve">REGISTRO DE ESFERA, PVC, COM VOLANTE, VS, SOLDAVEL, DN 32 MM, COM CORPO DIVIDIDO                                                                                                                                                                                                                                                                                                                                                                                                                          </v>
          </cell>
          <cell r="C3738" t="str">
            <v xml:space="preserve">UN    </v>
          </cell>
          <cell r="D3738">
            <v>42.72</v>
          </cell>
        </row>
        <row r="3739">
          <cell r="A3739">
            <v>11676</v>
          </cell>
          <cell r="B3739" t="str">
            <v xml:space="preserve">REGISTRO DE ESFERA, PVC, COM VOLANTE, VS, SOLDAVEL, DN 40 MM, COM CORPO DIVIDIDO                                                                                                                                                                                                                                                                                                                                                                                                                          </v>
          </cell>
          <cell r="C3739" t="str">
            <v xml:space="preserve">UN    </v>
          </cell>
          <cell r="D3739">
            <v>57.13</v>
          </cell>
        </row>
        <row r="3740">
          <cell r="A3740">
            <v>11677</v>
          </cell>
          <cell r="B3740" t="str">
            <v xml:space="preserve">REGISTRO DE ESFERA, PVC, COM VOLANTE, VS, SOLDAVEL, DN 50 MM, COM CORPO DIVIDIDO                                                                                                                                                                                                                                                                                                                                                                                                                          </v>
          </cell>
          <cell r="C3740" t="str">
            <v xml:space="preserve">UN    </v>
          </cell>
          <cell r="D3740">
            <v>59</v>
          </cell>
        </row>
        <row r="3741">
          <cell r="A3741">
            <v>11678</v>
          </cell>
          <cell r="B3741" t="str">
            <v xml:space="preserve">REGISTRO DE ESFERA, PVC, COM VOLANTE, VS, SOLDAVEL, DN 60 MM, COM CORPO DIVIDIDO                                                                                                                                                                                                                                                                                                                                                                                                                          </v>
          </cell>
          <cell r="C3741" t="str">
            <v xml:space="preserve">UN    </v>
          </cell>
          <cell r="D3741">
            <v>108.06</v>
          </cell>
        </row>
        <row r="3742">
          <cell r="A3742">
            <v>6038</v>
          </cell>
          <cell r="B3742" t="str">
            <v xml:space="preserve">REGISTRO DE PRESSAO PVC, ROSCAVEL, VOLANTE SIMPLES, DE 1/2"                                                                                                                                                                                                                                                                                                                                                                                                                                               </v>
          </cell>
          <cell r="C3742" t="str">
            <v xml:space="preserve">UN    </v>
          </cell>
          <cell r="D3742">
            <v>6.85</v>
          </cell>
        </row>
        <row r="3743">
          <cell r="A3743">
            <v>11718</v>
          </cell>
          <cell r="B3743" t="str">
            <v xml:space="preserve">REGISTRO DE PRESSAO PVC, ROSCAVEL, VOLANTE SIMPLES, DE 3/4"                                                                                                                                                                                                                                                                                                                                                                                                                                               </v>
          </cell>
          <cell r="C3743" t="str">
            <v xml:space="preserve">UN    </v>
          </cell>
          <cell r="D3743">
            <v>19.55</v>
          </cell>
        </row>
        <row r="3744">
          <cell r="A3744">
            <v>6037</v>
          </cell>
          <cell r="B3744" t="str">
            <v xml:space="preserve">REGISTRO DE PRESSAO PVC, SOLDAVEL, VOLANTE SIMPLES, DE 20 MM                                                                                                                                                                                                                                                                                                                                                                                                                                              </v>
          </cell>
          <cell r="C3744" t="str">
            <v xml:space="preserve">UN    </v>
          </cell>
          <cell r="D3744">
            <v>14.26</v>
          </cell>
        </row>
        <row r="3745">
          <cell r="A3745">
            <v>11719</v>
          </cell>
          <cell r="B3745" t="str">
            <v xml:space="preserve">REGISTRO DE PRESSAO PVC, SOLDAVEL, VOLANTE SIMPLES, DE 25 MM                                                                                                                                                                                                                                                                                                                                                                                                                                              </v>
          </cell>
          <cell r="C3745" t="str">
            <v xml:space="preserve">UN    </v>
          </cell>
          <cell r="D3745">
            <v>15.86</v>
          </cell>
        </row>
        <row r="3746">
          <cell r="A3746">
            <v>6019</v>
          </cell>
          <cell r="B3746" t="str">
            <v xml:space="preserve">REGISTRO GAVETA BRUTO EM LATAO FORJADO, BITOLA 1 " (REF 1509)                                                                                                                                                                                                                                                                                                                                                                                                                                             </v>
          </cell>
          <cell r="C3746" t="str">
            <v xml:space="preserve">UN    </v>
          </cell>
          <cell r="D3746">
            <v>62.76</v>
          </cell>
        </row>
        <row r="3747">
          <cell r="A3747">
            <v>6010</v>
          </cell>
          <cell r="B3747" t="str">
            <v xml:space="preserve">REGISTRO GAVETA BRUTO EM LATAO FORJADO, BITOLA 1 1/2 " (REF 1509)                                                                                                                                                                                                                                                                                                                                                                                                                                         </v>
          </cell>
          <cell r="C3747" t="str">
            <v xml:space="preserve">UN    </v>
          </cell>
          <cell r="D3747">
            <v>107.99</v>
          </cell>
        </row>
        <row r="3748">
          <cell r="A3748">
            <v>6017</v>
          </cell>
          <cell r="B3748" t="str">
            <v xml:space="preserve">REGISTRO GAVETA BRUTO EM LATAO FORJADO, BITOLA 1 1/4 " (REF 1509)                                                                                                                                                                                                                                                                                                                                                                                                                                         </v>
          </cell>
          <cell r="C3748" t="str">
            <v xml:space="preserve">UN    </v>
          </cell>
          <cell r="D3748">
            <v>85.53</v>
          </cell>
        </row>
        <row r="3749">
          <cell r="A3749">
            <v>6020</v>
          </cell>
          <cell r="B3749" t="str">
            <v xml:space="preserve">REGISTRO GAVETA BRUTO EM LATAO FORJADO, BITOLA 1/2 " (REF 1509)                                                                                                                                                                                                                                                                                                                                                                                                                                           </v>
          </cell>
          <cell r="C3749" t="str">
            <v xml:space="preserve">UN    </v>
          </cell>
          <cell r="D3749">
            <v>37.69</v>
          </cell>
        </row>
        <row r="3750">
          <cell r="A3750">
            <v>6028</v>
          </cell>
          <cell r="B3750" t="str">
            <v xml:space="preserve">REGISTRO GAVETA BRUTO EM LATAO FORJADO, BITOLA 2 " (REF 1509)                                                                                                                                                                                                                                                                                                                                                                                                                                             </v>
          </cell>
          <cell r="C3750" t="str">
            <v xml:space="preserve">UN    </v>
          </cell>
          <cell r="D3750">
            <v>150.41</v>
          </cell>
        </row>
        <row r="3751">
          <cell r="A3751">
            <v>6011</v>
          </cell>
          <cell r="B3751" t="str">
            <v xml:space="preserve">REGISTRO GAVETA BRUTO EM LATAO FORJADO, BITOLA 2 1/2 " (REF 1509)                                                                                                                                                                                                                                                                                                                                                                                                                                         </v>
          </cell>
          <cell r="C3751" t="str">
            <v xml:space="preserve">UN    </v>
          </cell>
          <cell r="D3751">
            <v>311.94</v>
          </cell>
        </row>
        <row r="3752">
          <cell r="A3752">
            <v>6012</v>
          </cell>
          <cell r="B3752" t="str">
            <v xml:space="preserve">REGISTRO GAVETA BRUTO EM LATAO FORJADO, BITOLA 3 " (REF 1509)                                                                                                                                                                                                                                                                                                                                                                                                                                             </v>
          </cell>
          <cell r="C3752" t="str">
            <v xml:space="preserve">UN    </v>
          </cell>
          <cell r="D3752">
            <v>377.66</v>
          </cell>
        </row>
        <row r="3753">
          <cell r="A3753">
            <v>6016</v>
          </cell>
          <cell r="B3753" t="str">
            <v xml:space="preserve">REGISTRO GAVETA BRUTO EM LATAO FORJADO, BITOLA 3/4 " (REF 1509)                                                                                                                                                                                                                                                                                                                                                                                                                                           </v>
          </cell>
          <cell r="C3753" t="str">
            <v xml:space="preserve">UN    </v>
          </cell>
          <cell r="D3753">
            <v>39.76</v>
          </cell>
        </row>
        <row r="3754">
          <cell r="A3754">
            <v>6027</v>
          </cell>
          <cell r="B3754" t="str">
            <v xml:space="preserve">REGISTRO GAVETA BRUTO EM LATAO FORJADO, BITOLA 4 " (REF 1509)                                                                                                                                                                                                                                                                                                                                                                                                                                             </v>
          </cell>
          <cell r="C3754" t="str">
            <v xml:space="preserve">UN    </v>
          </cell>
          <cell r="D3754">
            <v>786.9</v>
          </cell>
        </row>
        <row r="3755">
          <cell r="A3755">
            <v>6013</v>
          </cell>
          <cell r="B3755" t="str">
            <v xml:space="preserve">REGISTRO GAVETA COM ACABAMENTO E CANOPLA CROMADOS, SIMPLES, BITOLA 1 " (REF 1509)                                                                                                                                                                                                                                                                                                                                                                                                                         </v>
          </cell>
          <cell r="C3755" t="str">
            <v xml:space="preserve">UN    </v>
          </cell>
          <cell r="D3755">
            <v>118.74</v>
          </cell>
        </row>
        <row r="3756">
          <cell r="A3756">
            <v>6015</v>
          </cell>
          <cell r="B3756" t="str">
            <v xml:space="preserve">REGISTRO GAVETA COM ACABAMENTO E CANOPLA CROMADOS, SIMPLES, BITOLA 1 1/2 " (REF 1509)                                                                                                                                                                                                                                                                                                                                                                                                                     </v>
          </cell>
          <cell r="C3756" t="str">
            <v xml:space="preserve">UN    </v>
          </cell>
          <cell r="D3756">
            <v>172.67</v>
          </cell>
        </row>
        <row r="3757">
          <cell r="A3757">
            <v>6014</v>
          </cell>
          <cell r="B3757" t="str">
            <v xml:space="preserve">REGISTRO GAVETA COM ACABAMENTO E CANOPLA CROMADOS, SIMPLES, BITOLA 1 1/4 " (REF 1509)                                                                                                                                                                                                                                                                                                                                                                                                                     </v>
          </cell>
          <cell r="C3757" t="str">
            <v xml:space="preserve">UN    </v>
          </cell>
          <cell r="D3757">
            <v>165.09</v>
          </cell>
        </row>
        <row r="3758">
          <cell r="A3758">
            <v>6006</v>
          </cell>
          <cell r="B3758" t="str">
            <v xml:space="preserve">REGISTRO GAVETA COM ACABAMENTO E CANOPLA CROMADOS, SIMPLES, BITOLA 1/2 " (REF 1509)                                                                                                                                                                                                                                                                                                                                                                                                                       </v>
          </cell>
          <cell r="C3758" t="str">
            <v xml:space="preserve">UN    </v>
          </cell>
          <cell r="D3758">
            <v>85.99</v>
          </cell>
        </row>
        <row r="3759">
          <cell r="A3759">
            <v>6005</v>
          </cell>
          <cell r="B3759" t="str">
            <v xml:space="preserve">REGISTRO GAVETA COM ACABAMENTO E CANOPLA CROMADOS, SIMPLES, BITOLA 3/4 " (REF 1509)                                                                                                                                                                                                                                                                                                                                                                                                                       </v>
          </cell>
          <cell r="C3759" t="str">
            <v xml:space="preserve">UN    </v>
          </cell>
          <cell r="D3759">
            <v>97</v>
          </cell>
        </row>
        <row r="3760">
          <cell r="A3760">
            <v>11756</v>
          </cell>
          <cell r="B3760" t="str">
            <v xml:space="preserve">REGISTRO OU REGULADOR DE GAS COZINHA, VAZAO DE 2 KG/H, 2,8 KPA                                                                                                                                                                                                                                                                                                                                                                                                                                            </v>
          </cell>
          <cell r="C3760" t="str">
            <v xml:space="preserve">UN    </v>
          </cell>
          <cell r="D3760">
            <v>46.33</v>
          </cell>
        </row>
        <row r="3761">
          <cell r="A3761">
            <v>10904</v>
          </cell>
          <cell r="B3761" t="str">
            <v xml:space="preserve">REGISTRO OU VALVULA GLOBO ANGULAR EM LATAO, PARA HIDRANTES EM INSTALACAO PREDIAL DE INCENDIO, 45 GRAUS, DIAMETRO DE 2 1/2", COM VOLANTE, CLASSE DE PRESSAO DE ATE 200 PSI                                                                                                                                                                                                                                                                                                                                 </v>
          </cell>
          <cell r="C3761" t="str">
            <v xml:space="preserve">UN    </v>
          </cell>
          <cell r="D3761">
            <v>286</v>
          </cell>
        </row>
        <row r="3762">
          <cell r="A3762">
            <v>11752</v>
          </cell>
          <cell r="B3762" t="str">
            <v xml:space="preserve">REGISTRO PRESSAO BRUTO EM LATAO FORJADO, BITOLA 1/2 " (REF 1400)                                                                                                                                                                                                                                                                                                                                                                                                                                          </v>
          </cell>
          <cell r="C3762" t="str">
            <v xml:space="preserve">UN    </v>
          </cell>
          <cell r="D3762">
            <v>26.71</v>
          </cell>
        </row>
        <row r="3763">
          <cell r="A3763">
            <v>11753</v>
          </cell>
          <cell r="B3763" t="str">
            <v xml:space="preserve">REGISTRO PRESSAO BRUTO EM LATAO FORJADO, BITOLA 3/4 " (REF 1400)                                                                                                                                                                                                                                                                                                                                                                                                                                          </v>
          </cell>
          <cell r="C3763" t="str">
            <v xml:space="preserve">UN    </v>
          </cell>
          <cell r="D3763">
            <v>31.89</v>
          </cell>
        </row>
        <row r="3764">
          <cell r="A3764">
            <v>6021</v>
          </cell>
          <cell r="B3764" t="str">
            <v xml:space="preserve">REGISTRO PRESSAO COM ACABAMENTO E CANOPLA CROMADA, SIMPLES, BITOLA 1/2 " (REF 1416)                                                                                                                                                                                                                                                                                                                                                                                                                       </v>
          </cell>
          <cell r="C3764" t="str">
            <v xml:space="preserve">UN    </v>
          </cell>
          <cell r="D3764">
            <v>88.5</v>
          </cell>
        </row>
        <row r="3765">
          <cell r="A3765">
            <v>6024</v>
          </cell>
          <cell r="B3765" t="str">
            <v xml:space="preserve">REGISTRO PRESSAO COM ACABAMENTO E CANOPLA CROMADA, SIMPLES, BITOLA 3/4 " (REF 1416)                                                                                                                                                                                                                                                                                                                                                                                                                       </v>
          </cell>
          <cell r="C3765" t="str">
            <v xml:space="preserve">UN    </v>
          </cell>
          <cell r="D3765">
            <v>91.49</v>
          </cell>
        </row>
        <row r="3766">
          <cell r="A3766">
            <v>38379</v>
          </cell>
          <cell r="B3766" t="str">
            <v xml:space="preserve">REGUA DE ALUMINIO PARA PEDREIRO 2 X 1 "                                                                                                                                                                                                                                                                                                                                                                                                                                                                   </v>
          </cell>
          <cell r="C3766" t="str">
            <v xml:space="preserve">M     </v>
          </cell>
          <cell r="D3766">
            <v>45.69</v>
          </cell>
        </row>
        <row r="3767">
          <cell r="A3767">
            <v>13897</v>
          </cell>
          <cell r="B3767" t="str">
            <v xml:space="preserve">REGUA VIBRADORA DUPLA PARA CONCRETO A GASOLINA 5,5 HP, PESO DE 60 KG, COMPRIMENTO 4 M                                                                                                                                                                                                                                                                                                                                                                                                                     </v>
          </cell>
          <cell r="C3767" t="str">
            <v xml:space="preserve">UN    </v>
          </cell>
          <cell r="D3767">
            <v>6173.11</v>
          </cell>
        </row>
        <row r="3768">
          <cell r="A3768">
            <v>10640</v>
          </cell>
          <cell r="B3768" t="str">
            <v xml:space="preserve">REGUA VIBRATORIA DE CONCRETO TRELICADA, EQUIPADA COM MOTOR A GASOLINA DE 9 HP                                                                                                                                                                                                                                                                                                                                                                                                                             </v>
          </cell>
          <cell r="C3768" t="str">
            <v xml:space="preserve">UN    </v>
          </cell>
          <cell r="D3768">
            <v>13369.66</v>
          </cell>
        </row>
        <row r="3769">
          <cell r="A3769">
            <v>34357</v>
          </cell>
          <cell r="B3769" t="str">
            <v xml:space="preserve">REJUNTE CIMENTICIO, QUALQUER COR                                                                                                                                                                                                                                                                                                                                                                                                                                                                          </v>
          </cell>
          <cell r="C3769" t="str">
            <v xml:space="preserve">KG    </v>
          </cell>
          <cell r="D3769">
            <v>4.22</v>
          </cell>
        </row>
        <row r="3770">
          <cell r="A3770">
            <v>37329</v>
          </cell>
          <cell r="B3770" t="str">
            <v xml:space="preserve">REJUNTE EPOXI, QUALQUER COR                                                                                                                                                                                                                                                                                                                                                                                                                                                                               </v>
          </cell>
          <cell r="C3770" t="str">
            <v xml:space="preserve">KG    </v>
          </cell>
          <cell r="D3770">
            <v>89.04</v>
          </cell>
        </row>
        <row r="3771">
          <cell r="A3771">
            <v>2510</v>
          </cell>
          <cell r="B3771" t="str">
            <v xml:space="preserve">RELE FOTOELETRICO INTERNO E EXTERNO BIVOLT 1000 W, DE CONECTOR, SEM BASE                                                                                                                                                                                                                                                                                                                                                                                                                                  </v>
          </cell>
          <cell r="C3771" t="str">
            <v xml:space="preserve">UN    </v>
          </cell>
          <cell r="D3771">
            <v>37.24</v>
          </cell>
        </row>
        <row r="3772">
          <cell r="A3772">
            <v>12359</v>
          </cell>
          <cell r="B3772" t="str">
            <v xml:space="preserve">RELE TERMICO BIMETAL PARA USO EM MOTORES TRIFASICOS, TENSAO 380 V, POTENCIA ATE 15 CV, CORRENTE NOMINAL MAXIMA 22 A                                                                                                                                                                                                                                                                                                                                                                                       </v>
          </cell>
          <cell r="C3772" t="str">
            <v xml:space="preserve">UN    </v>
          </cell>
          <cell r="D3772">
            <v>162.19</v>
          </cell>
        </row>
        <row r="3773">
          <cell r="A3773">
            <v>7353</v>
          </cell>
          <cell r="B3773" t="str">
            <v xml:space="preserve">RESINA ACRILICA PREMIUM BASE AGUA - COR BRANCA                                                                                                                                                                                                                                                                                                                                                                                                                                                            </v>
          </cell>
          <cell r="C3773" t="str">
            <v xml:space="preserve">L     </v>
          </cell>
          <cell r="D3773">
            <v>30.28</v>
          </cell>
        </row>
        <row r="3774">
          <cell r="A3774">
            <v>36144</v>
          </cell>
          <cell r="B3774" t="str">
            <v xml:space="preserve">RESPIRADOR DESCARTAVEL SEM VALVULA DE EXALACAO, PFF 1                                                                                                                                                                                                                                                                                                                                                                                                                                                     </v>
          </cell>
          <cell r="C3774" t="str">
            <v xml:space="preserve">UN    </v>
          </cell>
          <cell r="D3774">
            <v>1.92</v>
          </cell>
        </row>
        <row r="3775">
          <cell r="A3775">
            <v>10518</v>
          </cell>
          <cell r="B3775" t="str">
            <v xml:space="preserve">RETARDO PARA CORDEL DETONANTE                                                                                                                                                                                                                                                                                                                                                                                                                                                                             </v>
          </cell>
          <cell r="C3775" t="str">
            <v xml:space="preserve">UN    </v>
          </cell>
          <cell r="D3775">
            <v>116.96</v>
          </cell>
        </row>
        <row r="3776">
          <cell r="A3776">
            <v>36530</v>
          </cell>
          <cell r="B3776" t="str">
            <v xml:space="preserve">RETROESCAVADEIRA SOBRE RODAS COM CARREGADEIRA, TRACAO 4 X 2, POTENCIA LIQUIDA 79 HP, PESO OPERACIONAL MINIMO DE 6570 KG, CAPACIDADE DA CARREGADEIRA DE 1,00 M3 E DA  RETROESCAVADEIRA MINIMA DE 0,20 M3, PROFUNDIDADE DE ESCAVACAO MAXIMA DE 4,37 M                                                                                                                                                                                                                                                       </v>
          </cell>
          <cell r="C3776" t="str">
            <v xml:space="preserve">UN    </v>
          </cell>
          <cell r="D3776">
            <v>477109.74</v>
          </cell>
        </row>
        <row r="3777">
          <cell r="A3777">
            <v>6046</v>
          </cell>
          <cell r="B3777" t="str">
            <v xml:space="preserve">RETROESCAVADEIRA SOBRE RODAS COM CARREGADEIRA, TRACAO 4 X 4, POTENCIA LIQUIDA 72 HP, PESO OPERACIONAL MINIMO DE 7140 KG, CAPACIDADE MINIMA DA CARREGADEIRA DE 0,79 M3 E DA RETROESCAVADEIRA MINIMA DE 0,18 M3, PROFUNDIDADE DE ESCAVACAO MAXIMA DE 4,50 M                                                                                                                                                                                                                                                 </v>
          </cell>
          <cell r="C3777" t="str">
            <v xml:space="preserve">UN    </v>
          </cell>
          <cell r="D3777">
            <v>517500</v>
          </cell>
        </row>
        <row r="3778">
          <cell r="A3778">
            <v>36531</v>
          </cell>
          <cell r="B3778" t="str">
            <v xml:space="preserve">RETROESCAVADEIRA SOBRE RODAS COM CARREGADEIRA, TRACAO 4 X 4, POTENCIA LIQUIDA 88 HP, PESO OPERACIONAL MINIMO DE 6674 KG, CAPACIDADE DA CARREGADEIRA DE 1,00 M3 E DA  RETROESCAVADEIRA MINIMA DE 0,26 M3, PROFUNDIDADE DE ESCAVACAO MAXIMA DE 4,37 M                                                                                                                                                                                                                                                       </v>
          </cell>
          <cell r="C3778" t="str">
            <v xml:space="preserve">UN    </v>
          </cell>
          <cell r="D3778">
            <v>536432.89</v>
          </cell>
        </row>
        <row r="3779">
          <cell r="A3779">
            <v>34684</v>
          </cell>
          <cell r="B3779" t="str">
            <v xml:space="preserve">REVESTIMENTO DE PAREDE EM GRANILITE, MARMORITE OU GRANITINA - ESP = 5 MM (INCLUSO EXECUCAO)                                                                                                                                                                                                                                                                                                                                                                                                               </v>
          </cell>
          <cell r="C3779" t="str">
            <v xml:space="preserve">M2    </v>
          </cell>
          <cell r="D3779">
            <v>283.82</v>
          </cell>
        </row>
        <row r="3780">
          <cell r="A3780">
            <v>34683</v>
          </cell>
          <cell r="B3780" t="str">
            <v xml:space="preserve">REVESTIMENTO DE PAREDE EM GRANILITE, MARMORITE OU GRANITINA COLORIDO - ESP = 5 MM (INCLUSO EXECUCAO)                                                                                                                                                                                                                                                                                                                                                                                                      </v>
          </cell>
          <cell r="C3780" t="str">
            <v xml:space="preserve">M2    </v>
          </cell>
          <cell r="D3780">
            <v>177.39</v>
          </cell>
        </row>
        <row r="3781">
          <cell r="A3781">
            <v>533</v>
          </cell>
          <cell r="B3781" t="str">
            <v xml:space="preserve">REVESTIMENTO EM CERAMICA ESMALTADA COMERCIAL, PEI MENOR OU IGUAL A 3, FORMATO MENOR OU IGUAL A 2025 CM2                                                                                                                                                                                                                                                                                                                                                                                                   </v>
          </cell>
          <cell r="C3781" t="str">
            <v xml:space="preserve">M2    </v>
          </cell>
          <cell r="D3781">
            <v>32.5</v>
          </cell>
        </row>
        <row r="3782">
          <cell r="A3782">
            <v>10515</v>
          </cell>
          <cell r="B3782" t="str">
            <v xml:space="preserve">REVESTIMENTO EM CERAMICA ESMALTADA EXTRA, PEI MAIOR OU IGUAL 4, FORMATO MAIOR A 2025 CM2                                                                                                                                                                                                                                                                                                                                                                                                                  </v>
          </cell>
          <cell r="C3782" t="str">
            <v xml:space="preserve">M2    </v>
          </cell>
          <cell r="D3782">
            <v>61.32</v>
          </cell>
        </row>
        <row r="3783">
          <cell r="A3783">
            <v>536</v>
          </cell>
          <cell r="B3783" t="str">
            <v xml:space="preserve">REVESTIMENTO EM CERAMICA ESMALTADA EXTRA, PEI MENOR OU IGUAL A 3, FORMATO MENOR OU IGUAL A 2025 CM2                                                                                                                                                                                                                                                                                                                                                                                                       </v>
          </cell>
          <cell r="C3783" t="str">
            <v xml:space="preserve">M2    </v>
          </cell>
          <cell r="D3783">
            <v>44.36</v>
          </cell>
        </row>
        <row r="3784">
          <cell r="A3784">
            <v>153</v>
          </cell>
          <cell r="B3784" t="str">
            <v xml:space="preserve">REVESTIMENTO EPOXI DE ALTA RESISTENCIA QUIMICA, ISENTO DE SOLVENTES, BICOMPONENTE                                                                                                                                                                                                                                                                                                                                                                                                                         </v>
          </cell>
          <cell r="C3784" t="str">
            <v xml:space="preserve">L     </v>
          </cell>
          <cell r="D3784">
            <v>105.61</v>
          </cell>
        </row>
        <row r="3785">
          <cell r="A3785">
            <v>34682</v>
          </cell>
          <cell r="B3785" t="str">
            <v xml:space="preserve">REVESTIMENTO PARA ESCADA EM GRANILITE, MARMORITE OU GRANITINA ESP = 8 MM (INCLUSO EXECUCAO)                                                                                                                                                                                                                                                                                                                                                                                                               </v>
          </cell>
          <cell r="C3785" t="str">
            <v xml:space="preserve">M2    </v>
          </cell>
          <cell r="D3785">
            <v>135.65</v>
          </cell>
        </row>
        <row r="3786">
          <cell r="A3786">
            <v>20205</v>
          </cell>
          <cell r="B3786" t="str">
            <v xml:space="preserve">RIPA APARELHADA *1,5 X 5* CM, EM MACARANDUBA/MASSARANDUBA, ANGELIM OU EQUIVALENTE DA REGIAO                                                                                                                                                                                                                                                                                                                                                                                                               </v>
          </cell>
          <cell r="C3786" t="str">
            <v xml:space="preserve">M     </v>
          </cell>
          <cell r="D3786">
            <v>3.71</v>
          </cell>
        </row>
        <row r="3787">
          <cell r="A3787">
            <v>4412</v>
          </cell>
          <cell r="B3787" t="str">
            <v xml:space="preserve">RIPA NAO APARELHADA *1 X 3* CM, EM MACARANDUBA/MASSARANDUBA, ANGELIM OU EQUIVALENTE DA REGIAO - BRUTA                                                                                                                                                                                                                                                                                                                                                                                                     </v>
          </cell>
          <cell r="C3787" t="str">
            <v xml:space="preserve">M     </v>
          </cell>
          <cell r="D3787">
            <v>2.2200000000000002</v>
          </cell>
        </row>
        <row r="3788">
          <cell r="A3788">
            <v>4408</v>
          </cell>
          <cell r="B3788" t="str">
            <v xml:space="preserve">RIPA NAO APARELHADA, *1,5 X 5* CM, EM MACARANDUBA/MASSARANDUBA, ANGELIM OU EQUIVALENTE DA REGIAO - BRUTA                                                                                                                                                                                                                                                                                                                                                                                                  </v>
          </cell>
          <cell r="C3788" t="str">
            <v xml:space="preserve">M     </v>
          </cell>
          <cell r="D3788">
            <v>2.78</v>
          </cell>
        </row>
        <row r="3789">
          <cell r="A3789">
            <v>36250</v>
          </cell>
          <cell r="B3789" t="str">
            <v xml:space="preserve">RODAFORRO EM PVC, PARA FORRO DE PVC, COMPRIMENTO 6 M                                                                                                                                                                                                                                                                                                                                                                                                                                                      </v>
          </cell>
          <cell r="C3789" t="str">
            <v xml:space="preserve">M     </v>
          </cell>
          <cell r="D3789">
            <v>6.51</v>
          </cell>
        </row>
        <row r="3790">
          <cell r="A3790">
            <v>10857</v>
          </cell>
          <cell r="B3790" t="str">
            <v xml:space="preserve">RODAPE ARDOSIA, CINZA, 10 CM, E= *1CM                                                                                                                                                                                                                                                                                                                                                                                                                                                                     </v>
          </cell>
          <cell r="C3790" t="str">
            <v xml:space="preserve">M     </v>
          </cell>
          <cell r="D3790">
            <v>15.58</v>
          </cell>
        </row>
        <row r="3791">
          <cell r="A3791">
            <v>4803</v>
          </cell>
          <cell r="B3791" t="str">
            <v xml:space="preserve">RODAPE DE BORRACHA LISO, H = 70 MM, E = *2* MM, PARA ARGAMASSA, PRETO                                                                                                                                                                                                                                                                                                                                                                                                                                     </v>
          </cell>
          <cell r="C3791" t="str">
            <v xml:space="preserve">M     </v>
          </cell>
          <cell r="D3791">
            <v>31.88</v>
          </cell>
        </row>
        <row r="3792">
          <cell r="A3792">
            <v>6186</v>
          </cell>
          <cell r="B3792" t="str">
            <v xml:space="preserve">RODAPE DE MADEIRA MACICA CUMARU/IPE CHAMPANHE OU EQUIVALENTE DA REGIAO, *1,5 X 7 CM                                                                                                                                                                                                                                                                                                                                                                                                                       </v>
          </cell>
          <cell r="C3792" t="str">
            <v xml:space="preserve">M     </v>
          </cell>
          <cell r="D3792">
            <v>14.13</v>
          </cell>
        </row>
        <row r="3793">
          <cell r="A3793">
            <v>4829</v>
          </cell>
          <cell r="B3793" t="str">
            <v xml:space="preserve">RODAPE EM MARMORE, POLIDO, BRANCO COMUM, L= *7* CM, E=  *2* CM, CORTE RETO                                                                                                                                                                                                                                                                                                                                                                                                                                </v>
          </cell>
          <cell r="C3793" t="str">
            <v xml:space="preserve">M     </v>
          </cell>
          <cell r="D3793">
            <v>58.38</v>
          </cell>
        </row>
        <row r="3794">
          <cell r="A3794">
            <v>39829</v>
          </cell>
          <cell r="B3794" t="str">
            <v xml:space="preserve">RODAPE EM POLIESTIRENO, BRANCO, H = *5* CM, E = *1,5* CM                                                                                                                                                                                                                                                                                                                                                                                                                                                  </v>
          </cell>
          <cell r="C3794" t="str">
            <v xml:space="preserve">M     </v>
          </cell>
          <cell r="D3794">
            <v>33.29</v>
          </cell>
        </row>
        <row r="3795">
          <cell r="A3795">
            <v>20231</v>
          </cell>
          <cell r="B3795" t="str">
            <v xml:space="preserve">RODAPE OU RODABANCADA EM GRANITO, POLIDO, TIPO ANDORINHA/ QUARTZ/ CASTELO/ CORUMBA OU OUTROS EQUIVALENTES DA REGIAO, H= 10 CM, E=  *2,0* CM                                                                                                                                                                                                                                                                                                                                                               </v>
          </cell>
          <cell r="C3795" t="str">
            <v xml:space="preserve">M     </v>
          </cell>
          <cell r="D3795">
            <v>69.209999999999994</v>
          </cell>
        </row>
        <row r="3796">
          <cell r="A3796">
            <v>4804</v>
          </cell>
          <cell r="B3796" t="str">
            <v xml:space="preserve">RODAPE PLANO PARA PISO VINILICO, H = 5 CM                                                                                                                                                                                                                                                                                                                                                                                                                                                                 </v>
          </cell>
          <cell r="C3796" t="str">
            <v xml:space="preserve">M     </v>
          </cell>
          <cell r="D3796">
            <v>24.48</v>
          </cell>
        </row>
        <row r="3797">
          <cell r="A3797">
            <v>34680</v>
          </cell>
          <cell r="B3797" t="str">
            <v xml:space="preserve">RODAPE PRE-MOLDADO DE GRANILITE, MARMORITE OU GRANITINA L = 10 CM                                                                                                                                                                                                                                                                                                                                                                                                                                         </v>
          </cell>
          <cell r="C3797" t="str">
            <v xml:space="preserve">M     </v>
          </cell>
          <cell r="D3797">
            <v>41.73</v>
          </cell>
        </row>
        <row r="3798">
          <cell r="A3798">
            <v>11573</v>
          </cell>
          <cell r="B3798" t="str">
            <v xml:space="preserve">RODIZIO TIPO NAPOLEAO PARA JANELAS DE CORRER, EM ZAMAC, COMPRIMENTO DE APROX 60 CM, COM ROLAMENTO EM ACO                                                                                                                                                                                                                                                                                                                                                                                                  </v>
          </cell>
          <cell r="C3798" t="str">
            <v xml:space="preserve">UN    </v>
          </cell>
          <cell r="D3798">
            <v>5.78</v>
          </cell>
        </row>
        <row r="3799">
          <cell r="A3799">
            <v>38401</v>
          </cell>
          <cell r="B3799" t="str">
            <v xml:space="preserve">RODO PARA CHAO 40 CM COM CABO                                                                                                                                                                                                                                                                                                                                                                                                                                                                             </v>
          </cell>
          <cell r="C3799" t="str">
            <v xml:space="preserve">UN    </v>
          </cell>
          <cell r="D3799">
            <v>14.92</v>
          </cell>
        </row>
        <row r="3800">
          <cell r="A3800">
            <v>11575</v>
          </cell>
          <cell r="B3800" t="str">
            <v xml:space="preserve">ROLDANA CONCAVA DUPLA, 4 RODAS, EM ZAMAC COM CHAPA DE LATAO, ROLAMENTOS EM ACO, PARA PORTAS E JANELAS DE CORRER                                                                                                                                                                                                                                                                                                                                                                                           </v>
          </cell>
          <cell r="C3800" t="str">
            <v xml:space="preserve">UN    </v>
          </cell>
          <cell r="D3800">
            <v>55.79</v>
          </cell>
        </row>
        <row r="3801">
          <cell r="A3801">
            <v>38179</v>
          </cell>
          <cell r="B3801" t="str">
            <v xml:space="preserve">ROLDANA CONCAVA DUPLA, 4 RODAS, PARA PORTA DE CORRER, EM ZAMAC COM CHAPA DE ACO,  ROLAMENTO INTERNO BLINDADO DE ACO REVESTIDO EM NYLON                                                                                                                                                                                                                                                                                                                                                                    </v>
          </cell>
          <cell r="C3801" t="str">
            <v xml:space="preserve">UN    </v>
          </cell>
          <cell r="D3801">
            <v>46.13</v>
          </cell>
        </row>
        <row r="3802">
          <cell r="A3802">
            <v>20256</v>
          </cell>
          <cell r="B3802" t="str">
            <v xml:space="preserve">ROLDANA PLASTICA COM PREGO, TAMANHO 30 X 30 MM, PARA INSTALACAO ELETRICA APARENTE                                                                                                                                                                                                                                                                                                                                                                                                                         </v>
          </cell>
          <cell r="C3802" t="str">
            <v xml:space="preserve">UN    </v>
          </cell>
          <cell r="D3802">
            <v>0.31</v>
          </cell>
        </row>
        <row r="3803">
          <cell r="A3803">
            <v>14511</v>
          </cell>
          <cell r="B3803" t="str">
            <v xml:space="preserve">ROLO COMPACTADOR DE PNEUS, ESTATICO, PRESSAO VARIAVEL, POTENCIA 110 HP, PESO SEM/COM LASTRO 10,8/27 T, LARGURA DE ROLAGEM 2,30 M                                                                                                                                                                                                                                                                                                                                                                          </v>
          </cell>
          <cell r="C3803" t="str">
            <v xml:space="preserve">UN    </v>
          </cell>
          <cell r="D3803">
            <v>997825.41</v>
          </cell>
        </row>
        <row r="3804">
          <cell r="A3804">
            <v>10642</v>
          </cell>
          <cell r="B3804" t="str">
            <v xml:space="preserve">ROLO COMPACTADOR DE PNEUS, ESTATICO, PRESSAO VARIAVEL, POTENCIA 111 HP, PESO SEM/COM LASTRO 9,5/26,0 T, LARGURA DE ROLAGEM 1,90 M                                                                                                                                                                                                                                                                                                                                                                         </v>
          </cell>
          <cell r="C3804" t="str">
            <v xml:space="preserve">UN    </v>
          </cell>
          <cell r="D3804">
            <v>940000</v>
          </cell>
        </row>
        <row r="3805">
          <cell r="A3805">
            <v>14489</v>
          </cell>
          <cell r="B3805" t="str">
            <v xml:space="preserve">ROLO COMPACTADOR PE DE CARNEIRO VIBRATORIO, POTENCIA 125 HP, PESO OPERACIONAL SEM/COM LASTRO 11,95/13,30 T, IMPACTO DINAMICO 38,5/22,5 T, LARGURA DE TRABALHO 2,15 M                                                                                                                                                                                                                                                                                                                                      </v>
          </cell>
          <cell r="C3805" t="str">
            <v xml:space="preserve">UN    </v>
          </cell>
          <cell r="D3805">
            <v>833762.51</v>
          </cell>
        </row>
        <row r="3806">
          <cell r="A3806">
            <v>14513</v>
          </cell>
          <cell r="B3806" t="str">
            <v xml:space="preserve">ROLO COMPACTADOR PE DE CARNEIRO VIBRATORIO, POTENCIA 80 HP, PESO OPERACIONAL SEM/COM LASTRO 7,4/8,8 T, LARGURA DE TRABALHO 1,68 M                                                                                                                                                                                                                                                                                                                                                                         </v>
          </cell>
          <cell r="C3806" t="str">
            <v xml:space="preserve">UN    </v>
          </cell>
          <cell r="D3806">
            <v>625341.67000000004</v>
          </cell>
        </row>
        <row r="3807">
          <cell r="A3807">
            <v>13600</v>
          </cell>
          <cell r="B3807" t="str">
            <v xml:space="preserve">ROLO COMPACTADOR VIBRATORIO DE UM CILINDRO LISO DE ACO, POTENCIA 125 HP, PESO SEM/COM LASTRO 10,75/12,92 T, IMPACTO DINAMICO 31,5/18,5 T, LARGURA TRABALHO 2,15 M                                                                                                                                                                                                                                                                                                                                         </v>
          </cell>
          <cell r="C3807" t="str">
            <v xml:space="preserve">UN    </v>
          </cell>
          <cell r="D3807">
            <v>806866.86</v>
          </cell>
        </row>
        <row r="3808">
          <cell r="A3808">
            <v>10646</v>
          </cell>
          <cell r="B3808" t="str">
            <v xml:space="preserve">ROLO COMPACTADOR VIBRATORIO DE UM CILINDRO, ACO LISO, POTENCIA 80 HP, PESO OPERACIONAL MAXIMO 8,1 T, IMPACTO DINAMICO 16,15/9,5 T, LARGURA TRABALHO 1,68 M                                                                                                                                                                                                                                                                                                                                                </v>
          </cell>
          <cell r="C3808" t="str">
            <v xml:space="preserve">UN    </v>
          </cell>
          <cell r="D3808">
            <v>601465.48</v>
          </cell>
        </row>
        <row r="3809">
          <cell r="A3809">
            <v>6070</v>
          </cell>
          <cell r="B3809" t="str">
            <v xml:space="preserve">ROLO COMPACTADOR VIBRATORIO PE DE CARNEIRO, COM CONTROLE REMOTO POR RADIO, POTENCIA  12,5 KW, PESO OPERACIONAL DE 1,675 T, LARGURA DE TRABALHO 0,85 M                                                                                                                                                                                                                                                                                                                                                     </v>
          </cell>
          <cell r="C3809" t="str">
            <v xml:space="preserve">UN    </v>
          </cell>
          <cell r="D3809">
            <v>821828.55</v>
          </cell>
        </row>
        <row r="3810">
          <cell r="A3810">
            <v>6069</v>
          </cell>
          <cell r="B3810" t="str">
            <v xml:space="preserve">ROLO COMPACTADOR VIBRATORIO REBOCAVEL, CILINDRO DE ACO LISO, POTENCIA DE TRACAO DE 65 CV, PESO DE 4,7 T, IMPACTO DINAMICO TOTAL DE 18,3 T, LARGURA DO ROLO 1,67 M                                                                                                                                                                                                                                                                                                                                         </v>
          </cell>
          <cell r="C3810" t="str">
            <v xml:space="preserve">UN    </v>
          </cell>
          <cell r="D3810">
            <v>181554.32</v>
          </cell>
        </row>
        <row r="3811">
          <cell r="A3811">
            <v>14626</v>
          </cell>
          <cell r="B3811" t="str">
            <v xml:space="preserve">ROLO COMPACTADOR VIBRATORIO TANDEM, ACO LISO, POTENCIA 125 HP, PESO SEM/COM LASTRO 10,20/11,65 T, LARGURA DE TRABALHO 1,73 M                                                                                                                                                                                                                                                                                                                                                                              </v>
          </cell>
          <cell r="C3811" t="str">
            <v xml:space="preserve">UN    </v>
          </cell>
          <cell r="D3811">
            <v>899714.32</v>
          </cell>
        </row>
        <row r="3812">
          <cell r="A3812">
            <v>6067</v>
          </cell>
          <cell r="B3812" t="str">
            <v xml:space="preserve">ROLO COMPACTADOR VIBRATORIO TANDEM, ACO LISO, POTENCIA 58 CV, PESO SEM/COM LASTRO 6,5/9,4 T, LARGURA DE TRABALHO 1,20 M                                                                                                                                                                                                                                                                                                                                                                                   </v>
          </cell>
          <cell r="C3812" t="str">
            <v xml:space="preserve">UN    </v>
          </cell>
          <cell r="D3812">
            <v>738571.44</v>
          </cell>
        </row>
        <row r="3813">
          <cell r="A3813">
            <v>38393</v>
          </cell>
          <cell r="B3813" t="str">
            <v xml:space="preserve">ROLO DE ESPUMA POLIESTER 23 CM (SEM CABO)                                                                                                                                                                                                                                                                                                                                                                                                                                                                 </v>
          </cell>
          <cell r="C3813" t="str">
            <v xml:space="preserve">UN    </v>
          </cell>
          <cell r="D3813">
            <v>14.95</v>
          </cell>
        </row>
        <row r="3814">
          <cell r="A3814">
            <v>38390</v>
          </cell>
          <cell r="B3814" t="str">
            <v xml:space="preserve">ROLO DE LA DE CARNEIRO 23 CM (SEM CABO)                                                                                                                                                                                                                                                                                                                                                                                                                                                                   </v>
          </cell>
          <cell r="C3814" t="str">
            <v xml:space="preserve">UN    </v>
          </cell>
          <cell r="D3814">
            <v>33.159999999999997</v>
          </cell>
        </row>
        <row r="3815">
          <cell r="A3815">
            <v>36532</v>
          </cell>
          <cell r="B3815" t="str">
            <v xml:space="preserve">ROMPEDOR ELETRICO PESO 26 KG, POTENCIA OPERACIONAL DE 2,5 KW                                                                                                                                                                                                                                                                                                                                                                                                                                              </v>
          </cell>
          <cell r="C3815" t="str">
            <v xml:space="preserve">UN    </v>
          </cell>
          <cell r="D3815">
            <v>26431.48</v>
          </cell>
        </row>
        <row r="3816">
          <cell r="A3816">
            <v>11578</v>
          </cell>
          <cell r="B3816" t="str">
            <v xml:space="preserve">ROSETA QUADRADA, SEM FUROS, EM ACO INOX POLIDO, LARGURA APROXIMADA DE 50 MM, PARA FECHADURA DE PORTA - PARAFUSOS INCLUIDOS                                                                                                                                                                                                                                                                                                                                                                                </v>
          </cell>
          <cell r="C3816" t="str">
            <v xml:space="preserve">UN    </v>
          </cell>
          <cell r="D3816">
            <v>12.04</v>
          </cell>
        </row>
        <row r="3817">
          <cell r="A3817">
            <v>11577</v>
          </cell>
          <cell r="B3817" t="str">
            <v xml:space="preserve">ROSETA REDONDA DE SOBREPOR, SEM FUROS, EM ACO INOX POLIDO, DIAMETRO APROXIMADO DE 50 MM, PARA FECHADURA DE PORTA - PARAFUSOS INCLUIDOS                                                                                                                                                                                                                                                                                                                                                                    </v>
          </cell>
          <cell r="C3817" t="str">
            <v xml:space="preserve">UN    </v>
          </cell>
          <cell r="D3817">
            <v>11.5</v>
          </cell>
        </row>
        <row r="3818">
          <cell r="A3818">
            <v>42432</v>
          </cell>
          <cell r="B3818" t="str">
            <v xml:space="preserve">ROTACAO DIAGONAL DUPLA, APARELHO TRIPLO, EM TUBO DE ACO CARBONO, PINTURA NO PROCESSO ELETROSTATICO - EQUIPAMENTO DE GINASTICA PARA ACADEMIA AO AR LIVRE / ACADEMIA DA TERCEIRA IDADE - ATI                                                                                                                                                                                                                                                                                                                </v>
          </cell>
          <cell r="C3818" t="str">
            <v xml:space="preserve">UN    </v>
          </cell>
          <cell r="D3818">
            <v>2424.64</v>
          </cell>
        </row>
        <row r="3819">
          <cell r="A3819">
            <v>42437</v>
          </cell>
          <cell r="B3819" t="str">
            <v xml:space="preserve">ROTACAO VERTICAL DUPLO, EM TUBO DE ACO CARBONO, PINTURA NO PROCESSO ELETROSTATICO - EQUIPAMENTO DE GINASTICA PARA ACADEMIA AO AR LIVRE / ACADEMIA DA TERCEIRA IDADE - ATI                                                                                                                                                                                                                                                                                                                                 </v>
          </cell>
          <cell r="C3819" t="str">
            <v xml:space="preserve">UN    </v>
          </cell>
          <cell r="D3819">
            <v>1843.37</v>
          </cell>
        </row>
        <row r="3820">
          <cell r="A3820">
            <v>1116</v>
          </cell>
          <cell r="B3820" t="str">
            <v xml:space="preserve">RUFO EXTERNO DE CHAPA DE ACO GALVANIZADA NUM 26, CORTE 25 CM                                                                                                                                                                                                                                                                                                                                                                                                                                              </v>
          </cell>
          <cell r="C3820" t="str">
            <v xml:space="preserve">M     </v>
          </cell>
          <cell r="D3820">
            <v>19.559999999999999</v>
          </cell>
        </row>
        <row r="3821">
          <cell r="A3821">
            <v>1115</v>
          </cell>
          <cell r="B3821" t="str">
            <v xml:space="preserve">RUFO EXTERNO DE CHAPA DE ACO GALVANIZADA NUM 26, CORTE 28 CM                                                                                                                                                                                                                                                                                                                                                                                                                                              </v>
          </cell>
          <cell r="C3821" t="str">
            <v xml:space="preserve">M     </v>
          </cell>
          <cell r="D3821">
            <v>23.44</v>
          </cell>
        </row>
        <row r="3822">
          <cell r="A3822">
            <v>1113</v>
          </cell>
          <cell r="B3822" t="str">
            <v xml:space="preserve">RUFO EXTERNO/INTERNO DE CHAPA DE ACO GALVANIZADA NUM 26, CORTE 33 CM                                                                                                                                                                                                                                                                                                                                                                                                                                      </v>
          </cell>
          <cell r="C3822" t="str">
            <v xml:space="preserve">M     </v>
          </cell>
          <cell r="D3822">
            <v>27.4</v>
          </cell>
        </row>
        <row r="3823">
          <cell r="A3823">
            <v>1114</v>
          </cell>
          <cell r="B3823" t="str">
            <v xml:space="preserve">RUFO INTERNO DE CHAPA DE ACO GALVANIZADA NUM 26, CORTE 50 CM                                                                                                                                                                                                                                                                                                                                                                                                                                              </v>
          </cell>
          <cell r="C3823" t="str">
            <v xml:space="preserve">M     </v>
          </cell>
          <cell r="D3823">
            <v>32.64</v>
          </cell>
        </row>
        <row r="3824">
          <cell r="A3824">
            <v>40873</v>
          </cell>
          <cell r="B3824" t="str">
            <v xml:space="preserve">RUFO INTERNO/EXTERNO DE CHAPA DE ACO GALVANIZADA NUM 24, CORTE 25 CM                                                                                                                                                                                                                                                                                                                                                                                                                                      </v>
          </cell>
          <cell r="C3824" t="str">
            <v xml:space="preserve">M     </v>
          </cell>
          <cell r="D3824">
            <v>25.54</v>
          </cell>
        </row>
        <row r="3825">
          <cell r="A3825">
            <v>20214</v>
          </cell>
          <cell r="B3825" t="str">
            <v xml:space="preserve">RUFO PARA TELHA ESTRUTURAL DE FIBROCIMENTO 1 ABA (SEM AMIANTO)                                                                                                                                                                                                                                                                                                                                                                                                                                            </v>
          </cell>
          <cell r="C3825" t="str">
            <v xml:space="preserve">UN    </v>
          </cell>
          <cell r="D3825">
            <v>56.19</v>
          </cell>
        </row>
        <row r="3826">
          <cell r="A3826">
            <v>7237</v>
          </cell>
          <cell r="B3826" t="str">
            <v xml:space="preserve">RUFO PARA TELHA ONDULADA DE FIBROCIMENTO, E = 6 MM, ABA *260* MM, COMPRIMENTO 1100 MM (SEM AMIANTO)                                                                                                                                                                                                                                                                                                                                                                                                       </v>
          </cell>
          <cell r="C3826" t="str">
            <v xml:space="preserve">UN    </v>
          </cell>
          <cell r="D3826">
            <v>55</v>
          </cell>
        </row>
        <row r="3827">
          <cell r="A3827">
            <v>11757</v>
          </cell>
          <cell r="B3827" t="str">
            <v xml:space="preserve">SABONETEIRA DE PAREDE EM METAL CROMADO                                                                                                                                                                                                                                                                                                                                                                                                                                                                    </v>
          </cell>
          <cell r="C3827" t="str">
            <v xml:space="preserve">UN    </v>
          </cell>
          <cell r="D3827">
            <v>84.28</v>
          </cell>
        </row>
        <row r="3828">
          <cell r="A3828">
            <v>11758</v>
          </cell>
          <cell r="B3828" t="str">
            <v xml:space="preserve">SABONETEIRA PLASTICA TIPO DISPENSER PARA SABONETE LIQUIDO COM RESERVATORIO 800 A 1500 ML                                                                                                                                                                                                                                                                                                                                                                                                                  </v>
          </cell>
          <cell r="C3828" t="str">
            <v xml:space="preserve">UN    </v>
          </cell>
          <cell r="D3828">
            <v>40</v>
          </cell>
        </row>
        <row r="3829">
          <cell r="A3829">
            <v>37526</v>
          </cell>
          <cell r="B3829" t="str">
            <v xml:space="preserve">SACO DE RAFIA PARA ENTULHO, NOVO, LISO (SEM CLICHE), *60 x 90* CM                                                                                                                                                                                                                                                                                                                                                                                                                                         </v>
          </cell>
          <cell r="C3829" t="str">
            <v xml:space="preserve">UN    </v>
          </cell>
          <cell r="D3829">
            <v>2.88</v>
          </cell>
        </row>
        <row r="3830">
          <cell r="A3830">
            <v>6076</v>
          </cell>
          <cell r="B3830" t="str">
            <v xml:space="preserve">SAIBRO PARA ARGAMASSA (COLETADO NO COMERCIO)                                                                                                                                                                                                                                                                                                                                                                                                                                                              </v>
          </cell>
          <cell r="C3830" t="str">
            <v xml:space="preserve">M3    </v>
          </cell>
          <cell r="D3830">
            <v>65</v>
          </cell>
        </row>
        <row r="3831">
          <cell r="A3831">
            <v>13109</v>
          </cell>
          <cell r="B3831" t="str">
            <v xml:space="preserve">SAPATA DE PVC ADITIVADO NERVURADO D = 6"                                                                                                                                                                                                                                                                                                                                                                                                                                                                  </v>
          </cell>
          <cell r="C3831" t="str">
            <v xml:space="preserve">UN    </v>
          </cell>
          <cell r="D3831">
            <v>270.93</v>
          </cell>
        </row>
        <row r="3832">
          <cell r="A3832">
            <v>13110</v>
          </cell>
          <cell r="B3832" t="str">
            <v xml:space="preserve">SAPATA DE PVC ADITIVADO NERVURADO D = 8"                                                                                                                                                                                                                                                                                                                                                                                                                                                                  </v>
          </cell>
          <cell r="C3832" t="str">
            <v xml:space="preserve">UN    </v>
          </cell>
          <cell r="D3832">
            <v>356.56</v>
          </cell>
        </row>
        <row r="3833">
          <cell r="A3833">
            <v>7581</v>
          </cell>
          <cell r="B3833" t="str">
            <v xml:space="preserve">SAPATILHA EM ACO GALVANIZADO PARA CABOS COM DIAMETRO NOMINAL ATE 5/8"                                                                                                                                                                                                                                                                                                                                                                                                                                     </v>
          </cell>
          <cell r="C3833" t="str">
            <v xml:space="preserve">UN    </v>
          </cell>
          <cell r="D3833">
            <v>2.69</v>
          </cell>
        </row>
        <row r="3834">
          <cell r="A3834">
            <v>4509</v>
          </cell>
          <cell r="B3834" t="str">
            <v xml:space="preserve">SARRAFO *2,5 X 10* CM EM PINUS, MISTA OU EQUIVALENTE DA REGIAO - BRUTA                                                                                                                                                                                                                                                                                                                                                                                                                                    </v>
          </cell>
          <cell r="C3834" t="str">
            <v xml:space="preserve">M     </v>
          </cell>
          <cell r="D3834">
            <v>3.45</v>
          </cell>
        </row>
        <row r="3835">
          <cell r="A3835">
            <v>4512</v>
          </cell>
          <cell r="B3835" t="str">
            <v xml:space="preserve">SARRAFO *2,5 X 5* CM EM PINUS, MISTA OU EQUIVALENTE DA REGIAO - BRUTA                                                                                                                                                                                                                                                                                                                                                                                                                                     </v>
          </cell>
          <cell r="C3835" t="str">
            <v xml:space="preserve">M     </v>
          </cell>
          <cell r="D3835">
            <v>1.65</v>
          </cell>
        </row>
        <row r="3836">
          <cell r="A3836">
            <v>4517</v>
          </cell>
          <cell r="B3836" t="str">
            <v xml:space="preserve">SARRAFO *2,5 X 7,5* CM EM PINUS, MISTA OU EQUIVALENTE DA REGIAO - BRUTA                                                                                                                                                                                                                                                                                                                                                                                                                                   </v>
          </cell>
          <cell r="C3836" t="str">
            <v xml:space="preserve">M     </v>
          </cell>
          <cell r="D3836">
            <v>2.38</v>
          </cell>
        </row>
        <row r="3837">
          <cell r="A3837">
            <v>20206</v>
          </cell>
          <cell r="B3837" t="str">
            <v xml:space="preserve">SARRAFO APARELHADO *2 X 10* CM, EM MACARANDUBA/MASSARANDUBA, ANGELIM OU EQUIVALENTE DA REGIAO                                                                                                                                                                                                                                                                                                                                                                                                             </v>
          </cell>
          <cell r="C3837" t="str">
            <v xml:space="preserve">M     </v>
          </cell>
          <cell r="D3837">
            <v>10.029999999999999</v>
          </cell>
        </row>
        <row r="3838">
          <cell r="A3838">
            <v>4460</v>
          </cell>
          <cell r="B3838" t="str">
            <v xml:space="preserve">SARRAFO NAO APARELHADO *2,5 X 10* CM, EM MACARANDUBA/MASSARANDUBA, ANGELIM OU EQUIVALENTE DA REGIAO - BRUTA                                                                                                                                                                                                                                                                                                                                                                                               </v>
          </cell>
          <cell r="C3838" t="str">
            <v xml:space="preserve">M     </v>
          </cell>
          <cell r="D3838">
            <v>10.29</v>
          </cell>
        </row>
        <row r="3839">
          <cell r="A3839">
            <v>4415</v>
          </cell>
          <cell r="B3839" t="str">
            <v xml:space="preserve">SARRAFO NAO APARELHADO *2,5 X 5* CM, EM MACARANDUBA/MASSARANDUBA, ANGELIM, PEROBA-ROSA OU EQUIVALENTE DA REGIAO - BRUTA                                                                                                                                                                                                                                                                                                                                                                                   </v>
          </cell>
          <cell r="C3839" t="str">
            <v xml:space="preserve">M     </v>
          </cell>
          <cell r="D3839">
            <v>5.51</v>
          </cell>
        </row>
        <row r="3840">
          <cell r="A3840">
            <v>4417</v>
          </cell>
          <cell r="B3840" t="str">
            <v xml:space="preserve">SARRAFO NAO APARELHADO *2,5 X 7* CM, EM MACARANDUBA/MASSARANDUBA, ANGELIM, PEROBA-ROSA OU EQUIVALENTE DA REGIAO - BRUTA                                                                                                                                                                                                                                                                                                                                                                                   </v>
          </cell>
          <cell r="C3840" t="str">
            <v xml:space="preserve">M     </v>
          </cell>
          <cell r="D3840">
            <v>7.94</v>
          </cell>
        </row>
        <row r="3841">
          <cell r="A3841">
            <v>37373</v>
          </cell>
          <cell r="B3841" t="str">
            <v xml:space="preserve">SEGURO - HORISTA (COLETADO CAIXA - ENCARGOS COMPLEMENTARES)                                                                                                                                                                                                                                                                                                                                                                                                                                               </v>
          </cell>
          <cell r="C3841" t="str">
            <v xml:space="preserve">H     </v>
          </cell>
          <cell r="D3841">
            <v>0.04</v>
          </cell>
        </row>
        <row r="3842">
          <cell r="A3842">
            <v>40864</v>
          </cell>
          <cell r="B3842" t="str">
            <v xml:space="preserve">SEGURO - MENSALISTA (COLETADO CAIXA - ENCARGOS COMPLEMENTARES)                                                                                                                                                                                                                                                                                                                                                                                                                                            </v>
          </cell>
          <cell r="C3842" t="str">
            <v xml:space="preserve">MES   </v>
          </cell>
          <cell r="D3842">
            <v>7.31</v>
          </cell>
        </row>
        <row r="3843">
          <cell r="A3843">
            <v>4734</v>
          </cell>
          <cell r="B3843" t="str">
            <v xml:space="preserve">SEIXO ROLADO PARA APLICACAO EM CONCRETO (POSTO PEDREIRA/FORNECEDOR, SEM FRETE)                                                                                                                                                                                                                                                                                                                                                                                                                            </v>
          </cell>
          <cell r="C3843" t="str">
            <v xml:space="preserve">M3    </v>
          </cell>
          <cell r="D3843">
            <v>215.82</v>
          </cell>
        </row>
        <row r="3844">
          <cell r="A3844">
            <v>6085</v>
          </cell>
          <cell r="B3844" t="str">
            <v xml:space="preserve">SELADOR ACRILICO OPACO PREMIUM INTERIOR/EXTERIOR                                                                                                                                                                                                                                                                                                                                                                                                                                                          </v>
          </cell>
          <cell r="C3844" t="str">
            <v xml:space="preserve">L     </v>
          </cell>
          <cell r="D3844">
            <v>8.48</v>
          </cell>
        </row>
        <row r="3845">
          <cell r="A3845">
            <v>38396</v>
          </cell>
          <cell r="B3845" t="str">
            <v xml:space="preserve">SELADOR HORIZONTAL PARA FITA DE ACO 1 "                                                                                                                                                                                                                                                                                                                                                                                                                                                                   </v>
          </cell>
          <cell r="C3845" t="str">
            <v xml:space="preserve">UN    </v>
          </cell>
          <cell r="D3845">
            <v>572.46</v>
          </cell>
        </row>
        <row r="3846">
          <cell r="A3846">
            <v>11622</v>
          </cell>
          <cell r="B3846" t="str">
            <v xml:space="preserve">SELANTE A BASE DE ALCATRAO E POLIURETANO PARA JUNTAS HORIZONTAIS                                                                                                                                                                                                                                                                                                                                                                                                                                          </v>
          </cell>
          <cell r="C3846" t="str">
            <v xml:space="preserve">KG    </v>
          </cell>
          <cell r="D3846">
            <v>79.58</v>
          </cell>
        </row>
        <row r="3847">
          <cell r="A3847">
            <v>43143</v>
          </cell>
          <cell r="B3847" t="str">
            <v xml:space="preserve">SELANTE ACRILICO PARA TRATAMENTO / ACABAMENTO SUPERFICIAL DE CONCRETO ESTAMPADO, APARENTE, PEDRAS E OUTROS                                                                                                                                                                                                                                                                                                                                                                                                </v>
          </cell>
          <cell r="C3847" t="str">
            <v xml:space="preserve">L     </v>
          </cell>
          <cell r="D3847">
            <v>30.06</v>
          </cell>
        </row>
        <row r="3848">
          <cell r="A3848">
            <v>7317</v>
          </cell>
          <cell r="B3848" t="str">
            <v xml:space="preserve">SELANTE DE BASE ASFALTICA PARA VEDACAO                                                                                                                                                                                                                                                                                                                                                                                                                                                                    </v>
          </cell>
          <cell r="C3848" t="str">
            <v xml:space="preserve">KG    </v>
          </cell>
          <cell r="D3848">
            <v>36.78</v>
          </cell>
        </row>
        <row r="3849">
          <cell r="A3849">
            <v>142</v>
          </cell>
          <cell r="B3849" t="str">
            <v xml:space="preserve">SELANTE ELASTICO MONOCOMPONENTE A BASE DE POLIURETANO (PU) PARA JUNTAS DIVERSAS                                                                                                                                                                                                                                                                                                                                                                                                                           </v>
          </cell>
          <cell r="C3849" t="str">
            <v xml:space="preserve">310ML </v>
          </cell>
          <cell r="D3849">
            <v>37.549999999999997</v>
          </cell>
        </row>
        <row r="3850">
          <cell r="A3850">
            <v>43142</v>
          </cell>
          <cell r="B3850" t="str">
            <v xml:space="preserve">SELANTE MONOCOMPONENTE A BASE DE SILICONE DE BAIXO MODULO, PARA JUNTAS DE PAVIMENTACAO                                                                                                                                                                                                                                                                                                                                                                                                                    </v>
          </cell>
          <cell r="C3850" t="str">
            <v xml:space="preserve">L     </v>
          </cell>
          <cell r="D3850">
            <v>170.57</v>
          </cell>
        </row>
        <row r="3851">
          <cell r="A3851">
            <v>38123</v>
          </cell>
          <cell r="B3851" t="str">
            <v xml:space="preserve">SELANTE TIPO VEDA CALHA PARA METAL E FIBROCIMENTO                                                                                                                                                                                                                                                                                                                                                                                                                                                         </v>
          </cell>
          <cell r="C3851" t="str">
            <v xml:space="preserve">KG    </v>
          </cell>
          <cell r="D3851">
            <v>53.61</v>
          </cell>
        </row>
        <row r="3852">
          <cell r="A3852">
            <v>42699</v>
          </cell>
          <cell r="B3852" t="str">
            <v xml:space="preserve">SELIM PVC, COM TRAVA, JE, 90 GRAUS, DN 125 X 100 MM OU 150 X 100 MM, PARA REDE COLETORA ESGOTO                                                                                                                                                                                                                                                                                                                                                                                                            </v>
          </cell>
          <cell r="C3852" t="str">
            <v xml:space="preserve">UN    </v>
          </cell>
          <cell r="D3852">
            <v>33.75</v>
          </cell>
        </row>
        <row r="3853">
          <cell r="A3853">
            <v>37743</v>
          </cell>
          <cell r="B3853" t="str">
            <v xml:space="preserve">SEMIRREBOQUE COM DOIS EIXOS EM TANDEM TIPO BASCULANTE COM CACAMBA METALICA 14 M3  (INCLUI MONTAGEM, NAO INCLUI CAVALO MECANICO)                                                                                                                                                                                                                                                                                                                                                                           </v>
          </cell>
          <cell r="C3853" t="str">
            <v xml:space="preserve">UN    </v>
          </cell>
          <cell r="D3853">
            <v>199707.27</v>
          </cell>
        </row>
        <row r="3854">
          <cell r="A3854">
            <v>37744</v>
          </cell>
          <cell r="B3854" t="str">
            <v xml:space="preserve">SEMIRREBOQUE COM TRES EIXOS EM TANDEM TIPO BASCULANTE COM CACAMBA METALICA 18 M3 (INCLUI MONTAGEM, NAO INCLUI CAVALO MECANICO)                                                                                                                                                                                                                                                                                                                                                                            </v>
          </cell>
          <cell r="C3854" t="str">
            <v xml:space="preserve">UN    </v>
          </cell>
          <cell r="D3854">
            <v>234818.18</v>
          </cell>
        </row>
        <row r="3855">
          <cell r="A3855">
            <v>37741</v>
          </cell>
          <cell r="B3855" t="str">
            <v xml:space="preserve">SEMIRREBOQUE COM TRES EIXOS, PARA TRANSPORTE DE CARGA SECA, DIMENSOES APROXIMADAS 2,60 X 12,50 X 0,50 M (NAO INCLUI CAVALO MECANICO)                                                                                                                                                                                                                                                                                                                                                                      </v>
          </cell>
          <cell r="C3855" t="str">
            <v xml:space="preserve">UN    </v>
          </cell>
          <cell r="D3855">
            <v>181592.72</v>
          </cell>
        </row>
        <row r="3856">
          <cell r="A3856">
            <v>39396</v>
          </cell>
          <cell r="B3856" t="str">
            <v xml:space="preserve">SENSOR DE PRESENCA BIVOLT COM FOTOCELULA PARA QUALQUER TIPO DE LAMPADA, POTENCIA MAXIMA *1000* W, USO EXTERNO                                                                                                                                                                                                                                                                                                                                                                                             </v>
          </cell>
          <cell r="C3856" t="str">
            <v xml:space="preserve">UN    </v>
          </cell>
          <cell r="D3856">
            <v>72.930000000000007</v>
          </cell>
        </row>
        <row r="3857">
          <cell r="A3857">
            <v>39392</v>
          </cell>
          <cell r="B3857" t="str">
            <v xml:space="preserve">SENSOR DE PRESENCA BIVOLT DE PAREDE COM FOTOCELULA PARA QUALQUER TIPO DE LAMPADA POTENCIA MAXIMA *1000* W, USO INTERNO                                                                                                                                                                                                                                                                                                                                                                                    </v>
          </cell>
          <cell r="C3857" t="str">
            <v xml:space="preserve">UN    </v>
          </cell>
          <cell r="D3857">
            <v>82.27</v>
          </cell>
        </row>
        <row r="3858">
          <cell r="A3858">
            <v>39393</v>
          </cell>
          <cell r="B3858" t="str">
            <v xml:space="preserve">SENSOR DE PRESENCA BIVOLT DE PAREDE SEM FOTOCELULA PARA QUALQUER TIPO DE LAMPADA POTENCIA MAXIMA *1000* W, USO INTERNO                                                                                                                                                                                                                                                                                                                                                                                    </v>
          </cell>
          <cell r="C3858" t="str">
            <v xml:space="preserve">UN    </v>
          </cell>
          <cell r="D3858">
            <v>50.88</v>
          </cell>
        </row>
        <row r="3859">
          <cell r="A3859">
            <v>39394</v>
          </cell>
          <cell r="B3859" t="str">
            <v xml:space="preserve">SENSOR DE PRESENCA BIVOLT DE TETO COM FOTOCELULA PARA QUALQUER TIPO DE LAMPADA POTENCIA MAXIMA *1000* W, USO INTERNO                                                                                                                                                                                                                                                                                                                                                                                      </v>
          </cell>
          <cell r="C3859" t="str">
            <v xml:space="preserve">UN    </v>
          </cell>
          <cell r="D3859">
            <v>57.26</v>
          </cell>
        </row>
        <row r="3860">
          <cell r="A3860">
            <v>39395</v>
          </cell>
          <cell r="B3860" t="str">
            <v xml:space="preserve">SENSOR DE PRESENCA BIVOLT DE TETO SEM FOTOCELULA PARA QUALQUER TIPO DE LAMPADA POTENCIA MAXIMA *900* W, USO INTERNO                                                                                                                                                                                                                                                                                                                                                                                       </v>
          </cell>
          <cell r="C3860" t="str">
            <v xml:space="preserve">UN    </v>
          </cell>
          <cell r="D3860">
            <v>53.25</v>
          </cell>
        </row>
        <row r="3861">
          <cell r="A3861">
            <v>14618</v>
          </cell>
          <cell r="B3861" t="str">
            <v xml:space="preserve">SERRA CIRCULAR DE BANCADA COM MOTOR ELETRICO, POTENCIA DE *1600* W, PARA DISCO DE DIAMETRO DE 10" (250 MM)                                                                                                                                                                                                                                                                                                                                                                                                </v>
          </cell>
          <cell r="C3861" t="str">
            <v xml:space="preserve">UN    </v>
          </cell>
          <cell r="D3861">
            <v>1324.01</v>
          </cell>
        </row>
        <row r="3862">
          <cell r="A3862">
            <v>40269</v>
          </cell>
          <cell r="B3862" t="str">
            <v xml:space="preserve">SERRA CIRCULAR DE BANCADA, MODELO PICA-PAU, DIAMETRO DE 350 MM. CARACTERISTICAS DO MOTOR: TRIFASICO, POTENCIA DE 5 HP, FREQUENCIA DE 60 HZ                                                                                                                                                                                                                                                                                                                                                                </v>
          </cell>
          <cell r="C3862" t="str">
            <v xml:space="preserve">UN    </v>
          </cell>
          <cell r="D3862">
            <v>5334.33</v>
          </cell>
        </row>
        <row r="3863">
          <cell r="A3863">
            <v>6110</v>
          </cell>
          <cell r="B3863" t="str">
            <v xml:space="preserve">SERRALHEIRO (HORISTA)                                                                                                                                                                                                                                                                                                                                                                                                                                                                                     </v>
          </cell>
          <cell r="C3863" t="str">
            <v xml:space="preserve">H     </v>
          </cell>
          <cell r="D3863">
            <v>22.11</v>
          </cell>
        </row>
        <row r="3864">
          <cell r="A3864">
            <v>40910</v>
          </cell>
          <cell r="B3864" t="str">
            <v xml:space="preserve">SERRALHEIRO (MENSALISTA)                                                                                                                                                                                                                                                                                                                                                                                                                                                                                  </v>
          </cell>
          <cell r="C3864" t="str">
            <v xml:space="preserve">MES   </v>
          </cell>
          <cell r="D3864">
            <v>3869.33</v>
          </cell>
        </row>
        <row r="3865">
          <cell r="A3865">
            <v>6111</v>
          </cell>
          <cell r="B3865" t="str">
            <v xml:space="preserve">SERVENTE DE OBRAS (HORISTA)                                                                                                                                                                                                                                                                                                                                                                                                                                                                               </v>
          </cell>
          <cell r="C3865" t="str">
            <v xml:space="preserve">H     </v>
          </cell>
          <cell r="D3865">
            <v>15.63</v>
          </cell>
        </row>
        <row r="3866">
          <cell r="A3866">
            <v>41084</v>
          </cell>
          <cell r="B3866" t="str">
            <v xml:space="preserve">SERVENTE DE OBRAS (MENSALISTA)                                                                                                                                                                                                                                                                                                                                                                                                                                                                            </v>
          </cell>
          <cell r="C3866" t="str">
            <v xml:space="preserve">MES   </v>
          </cell>
          <cell r="D3866">
            <v>2734.76</v>
          </cell>
        </row>
        <row r="3867">
          <cell r="A3867">
            <v>44535</v>
          </cell>
          <cell r="B3867" t="str">
            <v xml:space="preserve">SERVICO DE BOMBEAMENTO DE CONCRETO COM CONSUMO MINIMO DE 40 M3, (DISPONIBILIZACAO DE BOMBA), SEM O LANCAMENTO                                                                                                                                                                                                                                                                                                                                                                                             </v>
          </cell>
          <cell r="C3867" t="str">
            <v xml:space="preserve">M3    </v>
          </cell>
          <cell r="D3867">
            <v>44.05</v>
          </cell>
        </row>
        <row r="3868">
          <cell r="A3868">
            <v>44945</v>
          </cell>
          <cell r="B3868" t="str">
            <v xml:space="preserve">SIFAO / TUBO SINFONADO EXTENSIVEL/SANFONADO, UNIVERSAL/ SIMPLES, ENTRE *50 A 70* CM, DE PLASTICO BRANCO                                                                                                                                                                                                                                                                                                                                                                                                   </v>
          </cell>
          <cell r="C3868" t="str">
            <v xml:space="preserve">UN    </v>
          </cell>
          <cell r="D3868">
            <v>7.9</v>
          </cell>
        </row>
        <row r="3869">
          <cell r="A3869">
            <v>38637</v>
          </cell>
          <cell r="B3869" t="str">
            <v xml:space="preserve">SIFAO EM METAL CROMADO PARA PIA AMERICANA, 1.1/2 X 1.1/2 "                                                                                                                                                                                                                                                                                                                                                                                                                                                </v>
          </cell>
          <cell r="C3869" t="str">
            <v xml:space="preserve">UN    </v>
          </cell>
          <cell r="D3869">
            <v>265.98</v>
          </cell>
        </row>
        <row r="3870">
          <cell r="A3870">
            <v>6150</v>
          </cell>
          <cell r="B3870" t="str">
            <v xml:space="preserve">SIFAO EM METAL CROMADO PARA PIA AMERICANA, 1.1/2 X 2 "                                                                                                                                                                                                                                                                                                                                                                                                                                                    </v>
          </cell>
          <cell r="C3870" t="str">
            <v xml:space="preserve">UN    </v>
          </cell>
          <cell r="D3870">
            <v>269.23</v>
          </cell>
        </row>
        <row r="3871">
          <cell r="A3871">
            <v>6136</v>
          </cell>
          <cell r="B3871" t="str">
            <v xml:space="preserve">SIFAO EM METAL CROMADO PARA PIA OU LAVATORIO, 1 X 1.1/2 "                                                                                                                                                                                                                                                                                                                                                                                                                                                 </v>
          </cell>
          <cell r="C3871" t="str">
            <v xml:space="preserve">UN    </v>
          </cell>
          <cell r="D3871">
            <v>211.63</v>
          </cell>
        </row>
        <row r="3872">
          <cell r="A3872">
            <v>38638</v>
          </cell>
          <cell r="B3872" t="str">
            <v xml:space="preserve">SIFAO EM METAL CROMADO PARA TANQUE, 1.1/4 X 1.1/2 "                                                                                                                                                                                                                                                                                                                                                                                                                                                       </v>
          </cell>
          <cell r="C3872" t="str">
            <v xml:space="preserve">UN    </v>
          </cell>
          <cell r="D3872">
            <v>224.13</v>
          </cell>
        </row>
        <row r="3873">
          <cell r="A3873">
            <v>20262</v>
          </cell>
          <cell r="B3873" t="str">
            <v xml:space="preserve">SIFAO PLASTICO EXTENSIVEL UNIVERSAL, TIPO COPO                                                                                                                                                                                                                                                                                                                                                                                                                                                            </v>
          </cell>
          <cell r="C3873" t="str">
            <v xml:space="preserve">UN    </v>
          </cell>
          <cell r="D3873">
            <v>14.47</v>
          </cell>
        </row>
        <row r="3874">
          <cell r="A3874">
            <v>6145</v>
          </cell>
          <cell r="B3874" t="str">
            <v xml:space="preserve">SIFAO PLASTICO TIPO COPO PARA PIA AMERICANA 1.1/2 X 1.1/2 "                                                                                                                                                                                                                                                                                                                                                                                                                                               </v>
          </cell>
          <cell r="C3874" t="str">
            <v xml:space="preserve">UN    </v>
          </cell>
          <cell r="D3874">
            <v>15.98</v>
          </cell>
        </row>
        <row r="3875">
          <cell r="A3875">
            <v>6149</v>
          </cell>
          <cell r="B3875" t="str">
            <v xml:space="preserve">SIFAO PLASTICO TIPO COPO PARA PIA OU LAVATORIO, 1 X 1.1/2 "                                                                                                                                                                                                                                                                                                                                                                                                                                               </v>
          </cell>
          <cell r="C3875" t="str">
            <v xml:space="preserve">UN    </v>
          </cell>
          <cell r="D3875">
            <v>10.56</v>
          </cell>
        </row>
        <row r="3876">
          <cell r="A3876">
            <v>6146</v>
          </cell>
          <cell r="B3876" t="str">
            <v xml:space="preserve">SIFAO PLASTICO TIPO COPO PARA TANQUE, 1.1/4 X 1.1/2 "                                                                                                                                                                                                                                                                                                                                                                                                                                                     </v>
          </cell>
          <cell r="C3876" t="str">
            <v xml:space="preserve">UN    </v>
          </cell>
          <cell r="D3876">
            <v>15.18</v>
          </cell>
        </row>
        <row r="3877">
          <cell r="A3877">
            <v>44536</v>
          </cell>
          <cell r="B3877" t="str">
            <v xml:space="preserve">SILICA ATIVA PARA ADICAO EM CONCRETO E  ARGAMASSA                                                                                                                                                                                                                                                                                                                                                                                                                                                         </v>
          </cell>
          <cell r="C3877" t="str">
            <v xml:space="preserve">KG    </v>
          </cell>
          <cell r="D3877">
            <v>3.16</v>
          </cell>
        </row>
        <row r="3878">
          <cell r="A3878">
            <v>39961</v>
          </cell>
          <cell r="B3878" t="str">
            <v xml:space="preserve">SILICONE ACETICO USO GERAL INCOLOR 280 G                                                                                                                                                                                                                                                                                                                                                                                                                                                                  </v>
          </cell>
          <cell r="C3878" t="str">
            <v xml:space="preserve">UN    </v>
          </cell>
          <cell r="D3878">
            <v>24.81</v>
          </cell>
        </row>
        <row r="3879">
          <cell r="A3879">
            <v>42433</v>
          </cell>
          <cell r="B3879" t="str">
            <v xml:space="preserve">SIMULADOR DE CAMINHADA TRIPLO, EM TUBO DE ACO CARBONO, PINTURA NO PROCESSO ELETROSTATICO - EQUIPAMENTO DE GINASTICA PARA ACADEMIA AO AR LIVRE / ACADEMIA DA TERCEIRA IDADE - ATI                                                                                                                                                                                                                                                                                                                          </v>
          </cell>
          <cell r="C3879" t="str">
            <v xml:space="preserve">UN    </v>
          </cell>
          <cell r="D3879">
            <v>4789.18</v>
          </cell>
        </row>
        <row r="3880">
          <cell r="A3880">
            <v>42434</v>
          </cell>
          <cell r="B3880" t="str">
            <v xml:space="preserve">SIMULADOR DE CAVALGADA TRIPLO, EM TUBO DE ACO CARBONO, PINTURA NO PROCESSO ELETROSTATICO - EQUIPAMENTO DE GINASTICA PARA ACADEMIA AO AR LIVRE / ACADEMIA DA TERCEIRA IDADE - ATI                                                                                                                                                                                                                                                                                                                          </v>
          </cell>
          <cell r="C3880" t="str">
            <v xml:space="preserve">UN    </v>
          </cell>
          <cell r="D3880">
            <v>5175.3999999999996</v>
          </cell>
        </row>
        <row r="3881">
          <cell r="A3881">
            <v>42435</v>
          </cell>
          <cell r="B3881" t="str">
            <v xml:space="preserve">SIMULADOR DE REMO INDIVIDUAL, EM TUBO DE ACO CARBONO, PINTURA NO PROCESSO ELETROSTATICO - EQUIPAMENTO DE GINASTICA PARA ACADEMIA AO AR LIVRE / ACADEMIA DA TERCEIRA IDADE - ATI                                                                                                                                                                                                                                                                                                                           </v>
          </cell>
          <cell r="C3881" t="str">
            <v xml:space="preserve">UN    </v>
          </cell>
          <cell r="D3881">
            <v>2580.7800000000002</v>
          </cell>
        </row>
        <row r="3882">
          <cell r="A3882">
            <v>38061</v>
          </cell>
          <cell r="B3882" t="str">
            <v xml:space="preserve">SINALIZADOR NOTURNO SIMPLES PARA PARA-RAIOS, SEM RELE FOTOELETRICO                                                                                                                                                                                                                                                                                                                                                                                                                                        </v>
          </cell>
          <cell r="C3882" t="str">
            <v xml:space="preserve">UN    </v>
          </cell>
          <cell r="D3882">
            <v>47.19</v>
          </cell>
        </row>
        <row r="3883">
          <cell r="A3883">
            <v>20250</v>
          </cell>
          <cell r="B3883" t="str">
            <v xml:space="preserve">SISAL EM FIBRA / ESTOPA SISAL PARA GESSO                                                                                                                                                                                                                                                                                                                                                                                                                                                                  </v>
          </cell>
          <cell r="C3883" t="str">
            <v xml:space="preserve">KG    </v>
          </cell>
          <cell r="D3883">
            <v>13</v>
          </cell>
        </row>
        <row r="3884">
          <cell r="A3884">
            <v>13388</v>
          </cell>
          <cell r="B3884" t="str">
            <v xml:space="preserve">SOLDA EM BARRA DE ESTANHO-CHUMBO 50/50                                                                                                                                                                                                                                                                                                                                                                                                                                                                    </v>
          </cell>
          <cell r="C3884" t="str">
            <v xml:space="preserve">KG    </v>
          </cell>
          <cell r="D3884">
            <v>184.14</v>
          </cell>
        </row>
        <row r="3885">
          <cell r="A3885">
            <v>39914</v>
          </cell>
          <cell r="B3885" t="str">
            <v xml:space="preserve">SOLDA EM VARETA FOSCOPER, D = *2,5* MM  X COMPRIMENTO 500 MM                                                                                                                                                                                                                                                                                                                                                                                                                                              </v>
          </cell>
          <cell r="C3885" t="str">
            <v xml:space="preserve">KG    </v>
          </cell>
          <cell r="D3885">
            <v>237.46</v>
          </cell>
        </row>
        <row r="3886">
          <cell r="A3886">
            <v>12732</v>
          </cell>
          <cell r="B3886" t="str">
            <v xml:space="preserve">SOLDA ESTANHO/COBRE PARA CONEXOES DE COBRE, FIO 2,5 MM, CARRETEL 500 GR (SEM CHUMBO)                                                                                                                                                                                                                                                                                                                                                                                                                      </v>
          </cell>
          <cell r="C3886" t="str">
            <v xml:space="preserve">UN    </v>
          </cell>
          <cell r="D3886">
            <v>273.99</v>
          </cell>
        </row>
        <row r="3887">
          <cell r="A3887">
            <v>6160</v>
          </cell>
          <cell r="B3887" t="str">
            <v xml:space="preserve">SOLDADOR (HORISTA)                                                                                                                                                                                                                                                                                                                                                                                                                                                                                        </v>
          </cell>
          <cell r="C3887" t="str">
            <v xml:space="preserve">H     </v>
          </cell>
          <cell r="D3887">
            <v>22.43</v>
          </cell>
        </row>
        <row r="3888">
          <cell r="A3888">
            <v>41087</v>
          </cell>
          <cell r="B3888" t="str">
            <v xml:space="preserve">SOLDADOR (MENSALISTA)                                                                                                                                                                                                                                                                                                                                                                                                                                                                                     </v>
          </cell>
          <cell r="C3888" t="str">
            <v xml:space="preserve">MES   </v>
          </cell>
          <cell r="D3888">
            <v>3925.08</v>
          </cell>
        </row>
        <row r="3889">
          <cell r="A3889">
            <v>6166</v>
          </cell>
          <cell r="B3889" t="str">
            <v xml:space="preserve">SOLDADOR ELETRICO (PARA SOLDA A SER TESTADA COM RAIOS "X") (HORISTA)                                                                                                                                                                                                                                                                                                                                                                                                                                      </v>
          </cell>
          <cell r="C3889" t="str">
            <v xml:space="preserve">H     </v>
          </cell>
          <cell r="D3889">
            <v>18.14</v>
          </cell>
        </row>
        <row r="3890">
          <cell r="A3890">
            <v>41088</v>
          </cell>
          <cell r="B3890" t="str">
            <v xml:space="preserve">SOLDADOR ELETRICO (PARA SOLDA A SER TESTADA COM RAIOS "X") (MENSALISTA)                                                                                                                                                                                                                                                                                                                                                                                                                                   </v>
          </cell>
          <cell r="C3890" t="str">
            <v xml:space="preserve">MES   </v>
          </cell>
          <cell r="D3890">
            <v>3177.37</v>
          </cell>
        </row>
        <row r="3891">
          <cell r="A3891">
            <v>20232</v>
          </cell>
          <cell r="B3891" t="str">
            <v xml:space="preserve">SOLEIRA EM GRANITO, POLIDO, TIPO ANDORINHA/ QUARTZ/ CASTELO/ CORUMBA OU OUTROS EQUIVALENTES DA REGIAO, L= *15* CM, E=  *2,0* CM                                                                                                                                                                                                                                                                                                                                                                           </v>
          </cell>
          <cell r="C3891" t="str">
            <v xml:space="preserve">M     </v>
          </cell>
          <cell r="D3891">
            <v>97.97</v>
          </cell>
        </row>
        <row r="3892">
          <cell r="A3892">
            <v>10856</v>
          </cell>
          <cell r="B3892" t="str">
            <v xml:space="preserve">SOLEIRA PRE-MOLDADA EM GRANILITE, MARMORITE OU GRANITINA, L = *15 CM                                                                                                                                                                                                                                                                                                                                                                                                                                      </v>
          </cell>
          <cell r="C3892" t="str">
            <v xml:space="preserve">M     </v>
          </cell>
          <cell r="D3892">
            <v>114.78</v>
          </cell>
        </row>
        <row r="3893">
          <cell r="A3893">
            <v>4828</v>
          </cell>
          <cell r="B3893" t="str">
            <v xml:space="preserve">SOLEIRA/ PEITORIL EM MARMORE, POLIDO, BRANCO COMUM, L= *15* CM, E=  *2* CM,  CORTE RETO                                                                                                                                                                                                                                                                                                                                                                                                                   </v>
          </cell>
          <cell r="C3893" t="str">
            <v xml:space="preserve">M     </v>
          </cell>
          <cell r="D3893">
            <v>87.14</v>
          </cell>
        </row>
        <row r="3894">
          <cell r="A3894">
            <v>20249</v>
          </cell>
          <cell r="B3894" t="str">
            <v xml:space="preserve">SOLEIRA/ TABEIRA EM MARMORE, POLIDO, BRANCO COMUM, L= 5 CM, E=  *2,0* CM                                                                                                                                                                                                                                                                                                                                                                                                                                  </v>
          </cell>
          <cell r="C3894" t="str">
            <v xml:space="preserve">M     </v>
          </cell>
          <cell r="D3894">
            <v>47.71</v>
          </cell>
        </row>
        <row r="3895">
          <cell r="A3895">
            <v>11609</v>
          </cell>
          <cell r="B3895" t="str">
            <v xml:space="preserve">SOLUCAO ASFALTICA ELASTOMERICA PARA IMPRIMACAO, APLICACAO A FRIO                                                                                                                                                                                                                                                                                                                                                                                                                                          </v>
          </cell>
          <cell r="C3895" t="str">
            <v xml:space="preserve">L     </v>
          </cell>
          <cell r="D3895">
            <v>13.22</v>
          </cell>
        </row>
        <row r="3896">
          <cell r="A3896">
            <v>20083</v>
          </cell>
          <cell r="B3896" t="str">
            <v xml:space="preserve">SOLUCAO PREPARADORA / LIMPADORA PARA PVC, FRASCO COM 1000 CM3                                                                                                                                                                                                                                                                                                                                                                                                                                             </v>
          </cell>
          <cell r="C3896" t="str">
            <v xml:space="preserve">UN    </v>
          </cell>
          <cell r="D3896">
            <v>84.38</v>
          </cell>
        </row>
        <row r="3897">
          <cell r="A3897">
            <v>10691</v>
          </cell>
          <cell r="B3897" t="str">
            <v xml:space="preserve">SOLVENTE PARA COLA (PARA LAMINADO MELAMINICO) A BASE DE RESINA SINTETICA                                                                                                                                                                                                                                                                                                                                                                                                                                  </v>
          </cell>
          <cell r="C3897" t="str">
            <v xml:space="preserve">L     </v>
          </cell>
          <cell r="D3897">
            <v>104.07</v>
          </cell>
        </row>
        <row r="3898">
          <cell r="A3898">
            <v>12295</v>
          </cell>
          <cell r="B3898" t="str">
            <v xml:space="preserve">SOQUETE DE BAQUELITE BASE E27, PARA LAMPADAS                                                                                                                                                                                                                                                                                                                                                                                                                                                              </v>
          </cell>
          <cell r="C3898" t="str">
            <v xml:space="preserve">UN    </v>
          </cell>
          <cell r="D3898">
            <v>2.69</v>
          </cell>
        </row>
        <row r="3899">
          <cell r="A3899">
            <v>12296</v>
          </cell>
          <cell r="B3899" t="str">
            <v xml:space="preserve">SOQUETE DE PORCELANA BASE E27, FIXO DE TETO, PARA LAMPADAS                                                                                                                                                                                                                                                                                                                                                                                                                                                </v>
          </cell>
          <cell r="C3899" t="str">
            <v xml:space="preserve">UN    </v>
          </cell>
          <cell r="D3899">
            <v>3.48</v>
          </cell>
        </row>
        <row r="3900">
          <cell r="A3900">
            <v>12294</v>
          </cell>
          <cell r="B3900" t="str">
            <v xml:space="preserve">SOQUETE DE PORCELANA BASE E27, PARA USO AO TEMPO, PARA LAMPADAS                                                                                                                                                                                                                                                                                                                                                                                                                                           </v>
          </cell>
          <cell r="C3900" t="str">
            <v xml:space="preserve">UN    </v>
          </cell>
          <cell r="D3900">
            <v>8.35</v>
          </cell>
        </row>
        <row r="3901">
          <cell r="A3901">
            <v>14543</v>
          </cell>
          <cell r="B3901" t="str">
            <v xml:space="preserve">SOQUETE DE PVC / TERMOPLASTICO BASE E27, COM CHAVE, PARA LAMPADAS                                                                                                                                                                                                                                                                                                                                                                                                                                         </v>
          </cell>
          <cell r="C3901" t="str">
            <v xml:space="preserve">UN    </v>
          </cell>
          <cell r="D3901">
            <v>5.96</v>
          </cell>
        </row>
        <row r="3902">
          <cell r="A3902">
            <v>13329</v>
          </cell>
          <cell r="B3902" t="str">
            <v xml:space="preserve">SOQUETE DE PVC / TERMOPLASTICO BASE E27, COM RABICHO, PARA LAMPADAS                                                                                                                                                                                                                                                                                                                                                                                                                                       </v>
          </cell>
          <cell r="C3902" t="str">
            <v xml:space="preserve">UN    </v>
          </cell>
          <cell r="D3902">
            <v>3.5</v>
          </cell>
        </row>
        <row r="3903">
          <cell r="A3903">
            <v>21047</v>
          </cell>
          <cell r="B3903" t="str">
            <v xml:space="preserve">SPRINKLER TIPO PENDENTE, BULBO AMARELO DE RESPOSTA RAPIDA, 79 GRAUS CELSIUS, ACABAMENTO CROMADO, D = 20 MM (3/4")                                                                                                                                                                                                                                                                                                                                                                                         </v>
          </cell>
          <cell r="C3903" t="str">
            <v xml:space="preserve">UN    </v>
          </cell>
          <cell r="D3903">
            <v>82.86</v>
          </cell>
        </row>
        <row r="3904">
          <cell r="A3904">
            <v>21042</v>
          </cell>
          <cell r="B3904" t="str">
            <v xml:space="preserve">SPRINKLER TIPO PENDENTE, BULBO AMARELO DE RESPOSTA RAPIDA, 79 GRAUS CELSIUS, ACABAMENTO NATURAL OU CROMADO, D = 15 MM (1/2")                                                                                                                                                                                                                                                                                                                                                                              </v>
          </cell>
          <cell r="C3904" t="str">
            <v xml:space="preserve">UN    </v>
          </cell>
          <cell r="D3904">
            <v>63.87</v>
          </cell>
        </row>
        <row r="3905">
          <cell r="A3905">
            <v>21043</v>
          </cell>
          <cell r="B3905" t="str">
            <v xml:space="preserve">SPRINKLER TIPO PENDENTE, BULBO AMARELO DE RESPOSTA RAPIDA, 79 GRAUS CELSIUS, ACABAMENTO NATURAL, D = 20 MM (3/4")                                                                                                                                                                                                                                                                                                                                                                                         </v>
          </cell>
          <cell r="C3905" t="str">
            <v xml:space="preserve">UN    </v>
          </cell>
          <cell r="D3905">
            <v>80.680000000000007</v>
          </cell>
        </row>
        <row r="3906">
          <cell r="A3906">
            <v>21044</v>
          </cell>
          <cell r="B3906" t="str">
            <v xml:space="preserve">SPRINKLER TIPO PENDENTE, BULBO VERMELHO DE RESPOSTA RAPIDA, 68 GRAUS CELSIUS, ACABAMENTO CROMADO, D = 15 MM (1/2")                                                                                                                                                                                                                                                                                                                                                                                        </v>
          </cell>
          <cell r="C3906" t="str">
            <v xml:space="preserve">UN    </v>
          </cell>
          <cell r="D3906">
            <v>56.21</v>
          </cell>
        </row>
        <row r="3907">
          <cell r="A3907">
            <v>21045</v>
          </cell>
          <cell r="B3907" t="str">
            <v xml:space="preserve">SPRINKLER TIPO PENDENTE, BULBO VERMELHO DE RESPOSTA RAPIDA, 68 GRAUS CELSIUS, ACABAMENTO CROMADO, D = 20 MM (3/4")                                                                                                                                                                                                                                                                                                                                                                                        </v>
          </cell>
          <cell r="C3907" t="str">
            <v xml:space="preserve">UN    </v>
          </cell>
          <cell r="D3907">
            <v>76.98</v>
          </cell>
        </row>
        <row r="3908">
          <cell r="A3908">
            <v>21041</v>
          </cell>
          <cell r="B3908" t="str">
            <v xml:space="preserve">SPRINKLER TIPO PENDENTE, BULBO VERMELHO DE RESPOSTA RAPIDA, 68 GRAUS CELSIUS, ACABAMENTO NATURAL, D = 20 MM (3/4")                                                                                                                                                                                                                                                                                                                                                                                        </v>
          </cell>
          <cell r="C3908" t="str">
            <v xml:space="preserve">UN    </v>
          </cell>
          <cell r="D3908">
            <v>66.39</v>
          </cell>
        </row>
        <row r="3909">
          <cell r="A3909">
            <v>21040</v>
          </cell>
          <cell r="B3909" t="str">
            <v xml:space="preserve">SPRINKLER TIPO PENDENTE, BULBO VERMELHO RESPOSTA RAPIDA, 68 GRAUS CELSIUS, ACABAMENTO NATURAL, D = 15 MM (1/2")                                                                                                                                                                                                                                                                                                                                                                                           </v>
          </cell>
          <cell r="C3909" t="str">
            <v xml:space="preserve">UN    </v>
          </cell>
          <cell r="D3909">
            <v>55</v>
          </cell>
        </row>
        <row r="3910">
          <cell r="A3910">
            <v>14149</v>
          </cell>
          <cell r="B3910" t="str">
            <v xml:space="preserve">SUPORTE "Y" PARA FITA PERFURADA                                                                                                                                                                                                                                                                                                                                                                                                                                                                           </v>
          </cell>
          <cell r="C3910" t="str">
            <v xml:space="preserve">CENTO </v>
          </cell>
          <cell r="D3910">
            <v>190.4</v>
          </cell>
        </row>
        <row r="3911">
          <cell r="A3911">
            <v>38099</v>
          </cell>
          <cell r="B3911" t="str">
            <v xml:space="preserve">SUPORTE DE FIXACAO PARA ESPELHO / PLACA 4" X 2", PARA 3 MODULOS, PARA INSTALACAO DE TOMADAS E INTERRUPTORES (SOMENTE SUPORTE)                                                                                                                                                                                                                                                                                                                                                                             </v>
          </cell>
          <cell r="C3911" t="str">
            <v xml:space="preserve">UN    </v>
          </cell>
          <cell r="D3911">
            <v>1.63</v>
          </cell>
        </row>
        <row r="3912">
          <cell r="A3912">
            <v>38100</v>
          </cell>
          <cell r="B3912" t="str">
            <v xml:space="preserve">SUPORTE DE FIXACAO PARA ESPELHO / PLACA 4" X 4", PARA 6 MODULOS, PARA INSTALACAO DE TOMADAS E INTERRUPTORES (SOMENTE SUPORTE)                                                                                                                                                                                                                                                                                                                                                                             </v>
          </cell>
          <cell r="C3912" t="str">
            <v xml:space="preserve">UN    </v>
          </cell>
          <cell r="D3912">
            <v>2.66</v>
          </cell>
        </row>
        <row r="3913">
          <cell r="A3913">
            <v>7576</v>
          </cell>
          <cell r="B3913" t="str">
            <v xml:space="preserve">SUPORTE EM ACO GALVANIZADO PARA TRANSFORMADOR PARA POSTE DUPLO T 185 X 95 MM, CHAPA DE 5/16"                                                                                                                                                                                                                                                                                                                                                                                                              </v>
          </cell>
          <cell r="C3913" t="str">
            <v xml:space="preserve">UN    </v>
          </cell>
          <cell r="D3913">
            <v>110.68</v>
          </cell>
        </row>
        <row r="3914">
          <cell r="A3914">
            <v>3384</v>
          </cell>
          <cell r="B3914" t="str">
            <v xml:space="preserve">SUPORTE GUIA SIMPLES COM ROLDANA EM POLIPROPILENO PARA CHUMBAR, H = 20 CM                                                                                                                                                                                                                                                                                                                                                                                                                                 </v>
          </cell>
          <cell r="C3914" t="str">
            <v xml:space="preserve">UN    </v>
          </cell>
          <cell r="D3914">
            <v>8.49</v>
          </cell>
        </row>
        <row r="3915">
          <cell r="A3915">
            <v>7572</v>
          </cell>
          <cell r="B3915" t="str">
            <v xml:space="preserve">SUPORTE ISOLADOR REFORCADO DIAMETRO NOMINAL 5/16", COM ROSCA SOBERBA E BUCHA                                                                                                                                                                                                                                                                                                                                                                                                                              </v>
          </cell>
          <cell r="C3915" t="str">
            <v xml:space="preserve">UN    </v>
          </cell>
          <cell r="D3915">
            <v>7.71</v>
          </cell>
        </row>
        <row r="3916">
          <cell r="A3916">
            <v>3396</v>
          </cell>
          <cell r="B3916" t="str">
            <v xml:space="preserve">SUPORTE ISOLADOR SIMPLES DIAMETRO NOMINAL 5/16", COM ROSCA SOBERBA E BUCHA                                                                                                                                                                                                                                                                                                                                                                                                                                </v>
          </cell>
          <cell r="C3916" t="str">
            <v xml:space="preserve">UN    </v>
          </cell>
          <cell r="D3916">
            <v>5.21</v>
          </cell>
        </row>
        <row r="3917">
          <cell r="A3917">
            <v>37590</v>
          </cell>
          <cell r="B3917" t="str">
            <v xml:space="preserve">SUPORTE MAO-FRANCESA EM ACO, ABAS IGUAIS 30 CM, CAPACIDADE MINIMA 60 KG, BRANCO                                                                                                                                                                                                                                                                                                                                                                                                                           </v>
          </cell>
          <cell r="C3917" t="str">
            <v xml:space="preserve">UN    </v>
          </cell>
          <cell r="D3917">
            <v>16.86</v>
          </cell>
        </row>
        <row r="3918">
          <cell r="A3918">
            <v>37591</v>
          </cell>
          <cell r="B3918" t="str">
            <v xml:space="preserve">SUPORTE MAO-FRANCESA EM ACO, ABAS IGUAIS 40 CM, CAPACIDADE MINIMA 70 KG, BRANCO                                                                                                                                                                                                                                                                                                                                                                                                                           </v>
          </cell>
          <cell r="C3918" t="str">
            <v xml:space="preserve">UN    </v>
          </cell>
          <cell r="D3918">
            <v>20.27</v>
          </cell>
        </row>
        <row r="3919">
          <cell r="A3919">
            <v>12626</v>
          </cell>
          <cell r="B3919" t="str">
            <v xml:space="preserve">SUPORTE METALICO PARA CALHA PLUVIAL, ZINCADO, DOBRADO, DIAMETRO ENTRE 119 E 170 MM, PARA DRENAGEM PLUVIAL PREDIAL                                                                                                                                                                                                                                                                                                                                                                                         </v>
          </cell>
          <cell r="C3919" t="str">
            <v xml:space="preserve">UN    </v>
          </cell>
          <cell r="D3919">
            <v>42.69</v>
          </cell>
        </row>
        <row r="3920">
          <cell r="A3920">
            <v>11033</v>
          </cell>
          <cell r="B3920" t="str">
            <v xml:space="preserve">SUPORTE PARA CALHA DE 150 MM EM FERRO GALVANIZADO                                                                                                                                                                                                                                                                                                                                                                                                                                                         </v>
          </cell>
          <cell r="C3920" t="str">
            <v xml:space="preserve">UN    </v>
          </cell>
          <cell r="D3920">
            <v>5.23</v>
          </cell>
        </row>
        <row r="3921">
          <cell r="A3921">
            <v>390</v>
          </cell>
          <cell r="B3921" t="str">
            <v xml:space="preserve">SUPORTE PARA TUBO DIAMETRO NOMINAL 2", COM ROSCA MECANICA                                                                                                                                                                                                                                                                                                                                                                                                                                                 </v>
          </cell>
          <cell r="C3921" t="str">
            <v xml:space="preserve">UN    </v>
          </cell>
          <cell r="D3921">
            <v>9.43</v>
          </cell>
        </row>
        <row r="3922">
          <cell r="A3922">
            <v>42436</v>
          </cell>
          <cell r="B3922" t="str">
            <v xml:space="preserve">SURF DUPLO, EM TUBO DE ACO CARBONO, PINTURA NO PROCESSO ELETROSTATICO - EQUIPAMENTO DE GINASTICA PARA ACADEMIA AO AR LIVRE / ACADEMIA DA TERCEIRA IDADE - ATI                                                                                                                                                                                                                                                                                                                                             </v>
          </cell>
          <cell r="C3922" t="str">
            <v xml:space="preserve">UN    </v>
          </cell>
          <cell r="D3922">
            <v>2701.34</v>
          </cell>
        </row>
        <row r="3923">
          <cell r="A3923">
            <v>6194</v>
          </cell>
          <cell r="B3923" t="str">
            <v xml:space="preserve">TABUA *2,5 X 15 CM EM PINUS, MISTA OU EQUIVALENTE DA REGIAO - BRUTA                                                                                                                                                                                                                                                                                                                                                                                                                                       </v>
          </cell>
          <cell r="C3923" t="str">
            <v xml:space="preserve">M     </v>
          </cell>
          <cell r="D3923">
            <v>4.8600000000000003</v>
          </cell>
        </row>
        <row r="3924">
          <cell r="A3924">
            <v>10567</v>
          </cell>
          <cell r="B3924" t="str">
            <v xml:space="preserve">TABUA *2,5 X 23* CM EM PINUS, MISTA OU EQUIVALENTE DA REGIAO - BRUTA                                                                                                                                                                                                                                                                                                                                                                                                                                      </v>
          </cell>
          <cell r="C3924" t="str">
            <v xml:space="preserve">M     </v>
          </cell>
          <cell r="D3924">
            <v>7.69</v>
          </cell>
        </row>
        <row r="3925">
          <cell r="A3925">
            <v>6212</v>
          </cell>
          <cell r="B3925" t="str">
            <v xml:space="preserve">TABUA *2,5 X 30 CM EM PINUS, MISTA OU EQUIVALENTE DA REGIAO - BRUTA                                                                                                                                                                                                                                                                                                                                                                                                                                       </v>
          </cell>
          <cell r="C3925" t="str">
            <v xml:space="preserve">M     </v>
          </cell>
          <cell r="D3925">
            <v>11.29</v>
          </cell>
        </row>
        <row r="3926">
          <cell r="A3926">
            <v>3993</v>
          </cell>
          <cell r="B3926" t="str">
            <v xml:space="preserve">TABUA APARELHADA *2,5 X 15* CM, EM MACARANDUBA/MASSARANDUBA, ANGELIM OU EQUIVALENTE DA REGIAO                                                                                                                                                                                                                                                                                                                                                                                                             </v>
          </cell>
          <cell r="C3926" t="str">
            <v xml:space="preserve">M2    </v>
          </cell>
          <cell r="D3926">
            <v>133.26</v>
          </cell>
        </row>
        <row r="3927">
          <cell r="A3927">
            <v>3990</v>
          </cell>
          <cell r="B3927" t="str">
            <v xml:space="preserve">TABUA APARELHADA *2,5 X 25* CM, EM MACARANDUBA/MASSARANDUBA, ANGELIM OU EQUIVALENTE DA REGIAO                                                                                                                                                                                                                                                                                                                                                                                                             </v>
          </cell>
          <cell r="C3927" t="str">
            <v xml:space="preserve">M     </v>
          </cell>
          <cell r="D3927">
            <v>25.07</v>
          </cell>
        </row>
        <row r="3928">
          <cell r="A3928">
            <v>3992</v>
          </cell>
          <cell r="B3928" t="str">
            <v xml:space="preserve">TABUA APARELHADA *2,5 X 30* CM, EM MACARANDUBA/MASSARANDUBA, ANGELIM OU EQUIVALENTE DA REGIAO                                                                                                                                                                                                                                                                                                                                                                                                             </v>
          </cell>
          <cell r="C3928" t="str">
            <v xml:space="preserve">M     </v>
          </cell>
          <cell r="D3928">
            <v>33.85</v>
          </cell>
        </row>
        <row r="3929">
          <cell r="A3929">
            <v>6178</v>
          </cell>
          <cell r="B3929" t="str">
            <v xml:space="preserve">TABUA DE  MADEIRA PARA PISO, CUMARU/IPE CHAMPANHE OU EQUIVALENTE DA REGIAO, ENCAIXE MACHO/FEMEA, *10 X 2* CM                                                                                                                                                                                                                                                                                                                                                                                              </v>
          </cell>
          <cell r="C3929" t="str">
            <v xml:space="preserve">M2    </v>
          </cell>
          <cell r="D3929">
            <v>235.81</v>
          </cell>
        </row>
        <row r="3930">
          <cell r="A3930">
            <v>6180</v>
          </cell>
          <cell r="B3930" t="str">
            <v xml:space="preserve">TABUA DE  MADEIRA PARA PISO, CUMARU/IPE CHAMPANHE OU EQUIVALENTE DA REGIAO, ENCAIXE MACHO/FEMEA, *15 X 2* CM                                                                                                                                                                                                                                                                                                                                                                                              </v>
          </cell>
          <cell r="C3930" t="str">
            <v xml:space="preserve">M2    </v>
          </cell>
          <cell r="D3930">
            <v>254.5</v>
          </cell>
        </row>
        <row r="3931">
          <cell r="A3931">
            <v>6182</v>
          </cell>
          <cell r="B3931" t="str">
            <v xml:space="preserve">TABUA DE  MADEIRA PARA PISO, IPE (CERNE) OU EQUIVALENTE DA REGIAO, ENCAIXE MACHO/FEMEA, *20 X 2* CM                                                                                                                                                                                                                                                                                                                                                                                                       </v>
          </cell>
          <cell r="C3931" t="str">
            <v xml:space="preserve">M2    </v>
          </cell>
          <cell r="D3931">
            <v>315.89999999999998</v>
          </cell>
        </row>
        <row r="3932">
          <cell r="A3932">
            <v>43614</v>
          </cell>
          <cell r="B3932" t="str">
            <v xml:space="preserve">TABUA NAO APARELHADA *2,5 X 15* CM, EM MACARANDUBA/MASSARANDUBA, ANGELIM OU EQUIVALENTE DA REGIAO - BRUTA                                                                                                                                                                                                                                                                                                                                                                                                 </v>
          </cell>
          <cell r="C3932" t="str">
            <v xml:space="preserve">M     </v>
          </cell>
          <cell r="D3932">
            <v>16.940000000000001</v>
          </cell>
        </row>
        <row r="3933">
          <cell r="A3933">
            <v>6193</v>
          </cell>
          <cell r="B3933" t="str">
            <v xml:space="preserve">TABUA NAO APARELHADA *2,5 X 20* CM, EM MACARANDUBA/MASSARANDUBA, ANGELIM OU EQUIVALENTE DA REGIAO - BRUTA                                                                                                                                                                                                                                                                                                                                                                                                 </v>
          </cell>
          <cell r="C3933" t="str">
            <v xml:space="preserve">M     </v>
          </cell>
          <cell r="D3933">
            <v>20.61</v>
          </cell>
        </row>
        <row r="3934">
          <cell r="A3934">
            <v>6189</v>
          </cell>
          <cell r="B3934" t="str">
            <v xml:space="preserve">TABUA NAO APARELHADA *2,5 X 30* CM, EM MACARANDUBA/MASSARANDUBA, ANGELIM OU EQUIVALENTE DA REGIAO - BRUTA                                                                                                                                                                                                                                                                                                                                                                                                 </v>
          </cell>
          <cell r="C3934" t="str">
            <v xml:space="preserve">M     </v>
          </cell>
          <cell r="D3934">
            <v>30.09</v>
          </cell>
        </row>
        <row r="3935">
          <cell r="A3935">
            <v>6214</v>
          </cell>
          <cell r="B3935" t="str">
            <v xml:space="preserve">TACO DE MADEIRA PARA PISO, IPE (CERNE) OU EQUIVALENTE DA REGIAO, 7 X 42 CM, E = 2 CM                                                                                                                                                                                                                                                                                                                                                                                                                      </v>
          </cell>
          <cell r="C3935" t="str">
            <v xml:space="preserve">M2    </v>
          </cell>
          <cell r="D3935">
            <v>147.71</v>
          </cell>
        </row>
        <row r="3936">
          <cell r="A3936">
            <v>36153</v>
          </cell>
          <cell r="B3936" t="str">
            <v xml:space="preserve">TALABARTE DE SEGURANCA, 2 MOSQUETOES TRAVA DUPLA *53* MM DE ABERTURA, COM ABSORVEDOR DE ENERGIA                                                                                                                                                                                                                                                                                                                                                                                                           </v>
          </cell>
          <cell r="C3936" t="str">
            <v xml:space="preserve">UN    </v>
          </cell>
          <cell r="D3936">
            <v>229.38</v>
          </cell>
        </row>
        <row r="3937">
          <cell r="A3937">
            <v>10740</v>
          </cell>
          <cell r="B3937" t="str">
            <v xml:space="preserve">TALHA ELETRICA 3 T, VELOCIDADE  2,1 M / MIN, POTENCIA 1,3 KW                                                                                                                                                                                                                                                                                                                                                                                                                                              </v>
          </cell>
          <cell r="C3937" t="str">
            <v xml:space="preserve">UN    </v>
          </cell>
          <cell r="D3937">
            <v>10507.26</v>
          </cell>
        </row>
        <row r="3938">
          <cell r="A3938">
            <v>13914</v>
          </cell>
          <cell r="B3938" t="str">
            <v xml:space="preserve">TALHA MANUAL DE CORRENTE, CAPACIDADE DE 1 T COM ELEVACAO DE 3 M                                                                                                                                                                                                                                                                                                                                                                                                                                           </v>
          </cell>
          <cell r="C3938" t="str">
            <v xml:space="preserve">UN    </v>
          </cell>
          <cell r="D3938">
            <v>760.24</v>
          </cell>
        </row>
        <row r="3939">
          <cell r="A3939">
            <v>10742</v>
          </cell>
          <cell r="B3939" t="str">
            <v xml:space="preserve">TALHA MANUAL DE CORRENTE, CAPACIDADE DE 2 T COM ELEVACAO DE 3 M                                                                                                                                                                                                                                                                                                                                                                                                                                           </v>
          </cell>
          <cell r="C3939" t="str">
            <v xml:space="preserve">UN    </v>
          </cell>
          <cell r="D3939">
            <v>1108.82</v>
          </cell>
        </row>
        <row r="3940">
          <cell r="A3940">
            <v>38465</v>
          </cell>
          <cell r="B3940" t="str">
            <v xml:space="preserve">TALHADEIRA COM PUNHO DE PROTECAO *20 X 250* MM                                                                                                                                                                                                                                                                                                                                                                                                                                                            </v>
          </cell>
          <cell r="C3940" t="str">
            <v xml:space="preserve">UN    </v>
          </cell>
          <cell r="D3940">
            <v>34.57</v>
          </cell>
        </row>
        <row r="3941">
          <cell r="A3941">
            <v>7543</v>
          </cell>
          <cell r="B3941" t="str">
            <v xml:space="preserve">TAMPA CEGA EM PVC PARA CONDULETE 4 X 2"                                                                                                                                                                                                                                                                                                                                                                                                                                                                   </v>
          </cell>
          <cell r="C3941" t="str">
            <v xml:space="preserve">UN    </v>
          </cell>
          <cell r="D3941">
            <v>6.91</v>
          </cell>
        </row>
        <row r="3942">
          <cell r="A3942">
            <v>43427</v>
          </cell>
          <cell r="B3942" t="str">
            <v xml:space="preserve">TAMPA DE CONCRETO ARMADO PARA FOSSA SEPTICA, DIAMETRO NOMINAL DE 3,00 M E ESPESSURA MINIMA DE 100 MM                                                                                                                                                                                                                                                                                                                                                                                                      </v>
          </cell>
          <cell r="C3942" t="str">
            <v xml:space="preserve">UN    </v>
          </cell>
          <cell r="D3942">
            <v>1215.75</v>
          </cell>
        </row>
        <row r="3943">
          <cell r="A3943">
            <v>41613</v>
          </cell>
          <cell r="B3943" t="str">
            <v xml:space="preserve">TAMPA DE CONCRETO ARMADO PARA FOSSA, D = *0,90* M, E = 0,05 M                                                                                                                                                                                                                                                                                                                                                                                                                                             </v>
          </cell>
          <cell r="C3943" t="str">
            <v xml:space="preserve">UN    </v>
          </cell>
          <cell r="D3943">
            <v>78.150000000000006</v>
          </cell>
        </row>
        <row r="3944">
          <cell r="A3944">
            <v>41614</v>
          </cell>
          <cell r="B3944" t="str">
            <v xml:space="preserve">TAMPA DE CONCRETO ARMADO PARA FOSSA, D = *1,10* M, E = 0,05 M                                                                                                                                                                                                                                                                                                                                                                                                                                             </v>
          </cell>
          <cell r="C3944" t="str">
            <v xml:space="preserve">UN    </v>
          </cell>
          <cell r="D3944">
            <v>99.57</v>
          </cell>
        </row>
        <row r="3945">
          <cell r="A3945">
            <v>41615</v>
          </cell>
          <cell r="B3945" t="str">
            <v xml:space="preserve">TAMPA DE CONCRETO ARMADO PARA FOSSA, D = *1,35* M, E = 0,05 M                                                                                                                                                                                                                                                                                                                                                                                                                                             </v>
          </cell>
          <cell r="C3945" t="str">
            <v xml:space="preserve">UN    </v>
          </cell>
          <cell r="D3945">
            <v>153.9</v>
          </cell>
        </row>
        <row r="3946">
          <cell r="A3946">
            <v>41616</v>
          </cell>
          <cell r="B3946" t="str">
            <v xml:space="preserve">TAMPA DE CONCRETO ARMADO PARA FOSSA, D = 1,50 M, E = 0,05 M                                                                                                                                                                                                                                                                                                                                                                                                                                               </v>
          </cell>
          <cell r="C3946" t="str">
            <v xml:space="preserve">UN    </v>
          </cell>
          <cell r="D3946">
            <v>229.96</v>
          </cell>
        </row>
        <row r="3947">
          <cell r="A3947">
            <v>41617</v>
          </cell>
          <cell r="B3947" t="str">
            <v xml:space="preserve">TAMPA DE CONCRETO ARMADO PARA FOSSA, D = 2,00 M, E = 0,05 M                                                                                                                                                                                                                                                                                                                                                                                                                                               </v>
          </cell>
          <cell r="C3947" t="str">
            <v xml:space="preserve">UN    </v>
          </cell>
          <cell r="D3947">
            <v>457.24</v>
          </cell>
        </row>
        <row r="3948">
          <cell r="A3948">
            <v>41618</v>
          </cell>
          <cell r="B3948" t="str">
            <v xml:space="preserve">TAMPA DE CONCRETO ARMADO PARA FOSSA, D = 2,50 M, E = 0,05 M                                                                                                                                                                                                                                                                                                                                                                                                                                               </v>
          </cell>
          <cell r="C3948" t="str">
            <v xml:space="preserve">UN    </v>
          </cell>
          <cell r="D3948">
            <v>841.76</v>
          </cell>
        </row>
        <row r="3949">
          <cell r="A3949">
            <v>43428</v>
          </cell>
          <cell r="B3949" t="str">
            <v xml:space="preserve">TAMPA DE CONCRETO ARMADO PARA POCO DE INSPECAO, COM FURO E TAMPINHA, DIAMETRO NOMINAL DE 3,00 M E ESPESSURA MINIMA DE 100 MM                                                                                                                                                                                                                                                                                                                                                                              </v>
          </cell>
          <cell r="C3949" t="str">
            <v xml:space="preserve">UN    </v>
          </cell>
          <cell r="D3949">
            <v>1478.57</v>
          </cell>
        </row>
        <row r="3950">
          <cell r="A3950">
            <v>41619</v>
          </cell>
          <cell r="B3950" t="str">
            <v xml:space="preserve">TAMPA DE CONCRETO ARMADO PARA POCO, COM  FURO E TAMPINHA, D = *0,90* M, E = 0,05 M                                                                                                                                                                                                                                                                                                                                                                                                                        </v>
          </cell>
          <cell r="C3950" t="str">
            <v xml:space="preserve">UN    </v>
          </cell>
          <cell r="D3950">
            <v>95.79</v>
          </cell>
        </row>
        <row r="3951">
          <cell r="A3951">
            <v>41620</v>
          </cell>
          <cell r="B3951" t="str">
            <v xml:space="preserve">TAMPA DE CONCRETO ARMADO PARA POCO, COM  FURO E TAMPINHA, D = *1,10* M, E = 0,05 M                                                                                                                                                                                                                                                                                                                                                                                                                        </v>
          </cell>
          <cell r="C3951" t="str">
            <v xml:space="preserve">UN    </v>
          </cell>
          <cell r="D3951">
            <v>121</v>
          </cell>
        </row>
        <row r="3952">
          <cell r="A3952">
            <v>41622</v>
          </cell>
          <cell r="B3952" t="str">
            <v xml:space="preserve">TAMPA DE CONCRETO ARMADO PARA POCO, COM  FURO E TAMPINHA, D = *1,35* M, E = 0,05 M                                                                                                                                                                                                                                                                                                                                                                                                                        </v>
          </cell>
          <cell r="C3952" t="str">
            <v xml:space="preserve">UN    </v>
          </cell>
          <cell r="D3952">
            <v>209.87</v>
          </cell>
        </row>
        <row r="3953">
          <cell r="A3953">
            <v>41623</v>
          </cell>
          <cell r="B3953" t="str">
            <v xml:space="preserve">TAMPA DE CONCRETO ARMADO PARA POCO, COM  FURO E TAMPINHA, D = 1,50 M, E = 0,05 M                                                                                                                                                                                                                                                                                                                                                                                                                          </v>
          </cell>
          <cell r="C3953" t="str">
            <v xml:space="preserve">UN    </v>
          </cell>
          <cell r="D3953">
            <v>322.68</v>
          </cell>
        </row>
        <row r="3954">
          <cell r="A3954">
            <v>41624</v>
          </cell>
          <cell r="B3954" t="str">
            <v xml:space="preserve">TAMPA DE CONCRETO ARMADO PARA POCO, COM  FURO E TAMPINHA, D = 2,00 M, E = 0,05 M                                                                                                                                                                                                                                                                                                                                                                                                                          </v>
          </cell>
          <cell r="C3954" t="str">
            <v xml:space="preserve">UN    </v>
          </cell>
          <cell r="D3954">
            <v>605.04</v>
          </cell>
        </row>
        <row r="3955">
          <cell r="A3955">
            <v>41625</v>
          </cell>
          <cell r="B3955" t="str">
            <v xml:space="preserve">TAMPA DE CONCRETO ARMADO PARA POCO, COM  FURO E TAMPINHA, D = 2,50 M, E = 0,05 M                                                                                                                                                                                                                                                                                                                                                                                                                          </v>
          </cell>
          <cell r="C3955" t="str">
            <v xml:space="preserve">UN    </v>
          </cell>
          <cell r="D3955">
            <v>930.88</v>
          </cell>
        </row>
        <row r="3956">
          <cell r="A3956">
            <v>39352</v>
          </cell>
          <cell r="B3956" t="str">
            <v xml:space="preserve">TAMPA PARA CONDULETE, EM PVC, PARA TOMADA HEXAGONAL                                                                                                                                                                                                                                                                                                                                                                                                                                                       </v>
          </cell>
          <cell r="C3956" t="str">
            <v xml:space="preserve">UN    </v>
          </cell>
          <cell r="D3956">
            <v>4.2699999999999996</v>
          </cell>
        </row>
        <row r="3957">
          <cell r="A3957">
            <v>39346</v>
          </cell>
          <cell r="B3957" t="str">
            <v xml:space="preserve">TAMPA PARA CONDULETE, EM PVC, PARA 1 INTERRUPTOR                                                                                                                                                                                                                                                                                                                                                                                                                                                          </v>
          </cell>
          <cell r="C3957" t="str">
            <v xml:space="preserve">UN    </v>
          </cell>
          <cell r="D3957">
            <v>4.2699999999999996</v>
          </cell>
        </row>
        <row r="3958">
          <cell r="A3958">
            <v>39350</v>
          </cell>
          <cell r="B3958" t="str">
            <v xml:space="preserve">TAMPA PARA CONDULETE, EM PVC, PARA 1 MODULO RJ                                                                                                                                                                                                                                                                                                                                                                                                                                                            </v>
          </cell>
          <cell r="C3958" t="str">
            <v xml:space="preserve">UN    </v>
          </cell>
          <cell r="D3958">
            <v>4.59</v>
          </cell>
        </row>
        <row r="3959">
          <cell r="A3959">
            <v>39351</v>
          </cell>
          <cell r="B3959" t="str">
            <v xml:space="preserve">TAMPA PARA CONDULETE, EM PVC, PARA 2 MODULOS RJ                                                                                                                                                                                                                                                                                                                                                                                                                                                           </v>
          </cell>
          <cell r="C3959" t="str">
            <v xml:space="preserve">UN    </v>
          </cell>
          <cell r="D3959">
            <v>5.32</v>
          </cell>
        </row>
        <row r="3960">
          <cell r="A3960">
            <v>38837</v>
          </cell>
          <cell r="B3960" t="str">
            <v xml:space="preserve">TAMPAO / CAP, ROSCA MACHO, DN 1", PARA TUBO PEX PARA INST. AGUA QUENTE/FRIA                                                                                                                                                                                                                                                                                                                                                                                                                               </v>
          </cell>
          <cell r="C3960" t="str">
            <v xml:space="preserve">UN    </v>
          </cell>
          <cell r="D3960">
            <v>7.53</v>
          </cell>
        </row>
        <row r="3961">
          <cell r="A3961">
            <v>38836</v>
          </cell>
          <cell r="B3961" t="str">
            <v xml:space="preserve">TAMPAO / CAP, ROSCA MACHO, DN 3/4", PARA TUBO PEX PARA INST. AGUA QUENTE/FRIA                                                                                                                                                                                                                                                                                                                                                                                                                             </v>
          </cell>
          <cell r="C3961" t="str">
            <v xml:space="preserve">UN    </v>
          </cell>
          <cell r="D3961">
            <v>5.26</v>
          </cell>
        </row>
        <row r="3962">
          <cell r="A3962">
            <v>2666</v>
          </cell>
          <cell r="B3962" t="str">
            <v xml:space="preserve">TAMPAO / TERMINAL / PLUG, D = 1 1/4" , PARA DUTO CORRUGADO PEAD (CABEAMENTO SUBTERRANEO)                                                                                                                                                                                                                                                                                                                                                                                                                  </v>
          </cell>
          <cell r="C3962" t="str">
            <v xml:space="preserve">UN    </v>
          </cell>
          <cell r="D3962">
            <v>7.72</v>
          </cell>
        </row>
        <row r="3963">
          <cell r="A3963">
            <v>2668</v>
          </cell>
          <cell r="B3963" t="str">
            <v xml:space="preserve">TAMPAO / TERMINAL / PLUG, D = 2" , PARA DUTO CORRUGADO PEAD (CABEAMENTO SUBTERRANEO)                                                                                                                                                                                                                                                                                                                                                                                                                      </v>
          </cell>
          <cell r="C3963" t="str">
            <v xml:space="preserve">UN    </v>
          </cell>
          <cell r="D3963">
            <v>8.82</v>
          </cell>
        </row>
        <row r="3964">
          <cell r="A3964">
            <v>2664</v>
          </cell>
          <cell r="B3964" t="str">
            <v xml:space="preserve">TAMPAO / TERMINAL / PLUG, D = 3" , PARA DUTO CORRUGADO PEAD (CABEAMENTO SUBTERRANEO)                                                                                                                                                                                                                                                                                                                                                                                                                      </v>
          </cell>
          <cell r="C3964" t="str">
            <v xml:space="preserve">UN    </v>
          </cell>
          <cell r="D3964">
            <v>13</v>
          </cell>
        </row>
        <row r="3965">
          <cell r="A3965">
            <v>2662</v>
          </cell>
          <cell r="B3965" t="str">
            <v xml:space="preserve">TAMPAO / TERMINAL / PLUG, D = 4" , PARA DUTO CORRUGADO PEAD (CABEAMENTO SUBTERRANEO)                                                                                                                                                                                                                                                                                                                                                                                                                      </v>
          </cell>
          <cell r="C3965" t="str">
            <v xml:space="preserve">UN    </v>
          </cell>
          <cell r="D3965">
            <v>15.95</v>
          </cell>
        </row>
        <row r="3966">
          <cell r="A3966">
            <v>20964</v>
          </cell>
          <cell r="B3966" t="str">
            <v xml:space="preserve">TAMPAO COM CORRENTE, EM LATAO, ENGATE RAPIDO 1 1/2", PARA INSTALACAO PREDIAL DE COMBATE A INCENDIO                                                                                                                                                                                                                                                                                                                                                                                                        </v>
          </cell>
          <cell r="C3966" t="str">
            <v xml:space="preserve">UN    </v>
          </cell>
          <cell r="D3966">
            <v>111.67</v>
          </cell>
        </row>
        <row r="3967">
          <cell r="A3967">
            <v>10905</v>
          </cell>
          <cell r="B3967" t="str">
            <v xml:space="preserve">TAMPAO COM CORRENTE, EM LATAO, ENGATE RAPIDO 2 1/2", PARA INSTALACAO PREDIAL DE COMBATE A INCENDIO                                                                                                                                                                                                                                                                                                                                                                                                        </v>
          </cell>
          <cell r="C3967" t="str">
            <v xml:space="preserve">UN    </v>
          </cell>
          <cell r="D3967">
            <v>149.80000000000001</v>
          </cell>
        </row>
        <row r="3968">
          <cell r="A3968">
            <v>11289</v>
          </cell>
          <cell r="B3968" t="str">
            <v xml:space="preserve">TAMPAO FOFO ARTICULADO P/ REGISTRO, CLASSE A15 CARGA MAX 1,5 T, *200 X 200* MM                                                                                                                                                                                                                                                                                                                                                                                                                            </v>
          </cell>
          <cell r="C3968" t="str">
            <v xml:space="preserve">UN    </v>
          </cell>
          <cell r="D3968">
            <v>106.55</v>
          </cell>
        </row>
        <row r="3969">
          <cell r="A3969">
            <v>11241</v>
          </cell>
          <cell r="B3969" t="str">
            <v xml:space="preserve">TAMPAO FOFO ARTICULADO P/ REGISTRO, CLASSE A15 CARGA MAXIMA 1,5 T, *400 X 400* MM                                                                                                                                                                                                                                                                                                                                                                                                                         </v>
          </cell>
          <cell r="C3969" t="str">
            <v xml:space="preserve">UN    </v>
          </cell>
          <cell r="D3969">
            <v>266.38</v>
          </cell>
        </row>
        <row r="3970">
          <cell r="A3970">
            <v>11301</v>
          </cell>
          <cell r="B3970" t="str">
            <v xml:space="preserve">TAMPAO FOFO ARTICULADO, CLASSE B125 CARGA MAX 12,5 T, REDONDO, TAMPA 600 MM (COM INSCRICAO EM RELEVO DO TIPO DE REDE)                                                                                                                                                                                                                                                                                                                                                                                     </v>
          </cell>
          <cell r="C3970" t="str">
            <v xml:space="preserve">UN    </v>
          </cell>
          <cell r="D3970">
            <v>675.47</v>
          </cell>
        </row>
        <row r="3971">
          <cell r="A3971">
            <v>21090</v>
          </cell>
          <cell r="B3971" t="str">
            <v xml:space="preserve">TAMPAO FOFO ARTICULADO, CLASSE D400 CARGA MAX 40 T, REDONDO, TAMPA 600 MM (COM INSCRICAO EM RELEVO DO TIPO DE REDE)                                                                                                                                                                                                                                                                                                                                                                                       </v>
          </cell>
          <cell r="C3971" t="str">
            <v xml:space="preserve">UN    </v>
          </cell>
          <cell r="D3971">
            <v>827.7</v>
          </cell>
        </row>
        <row r="3972">
          <cell r="A3972">
            <v>11315</v>
          </cell>
          <cell r="B3972" t="str">
            <v xml:space="preserve">TAMPAO FOFO SIMPLES COM BASE / REQUADRO, CLASSE A15 CARGA MAX. 1,5 T, 300 X 300 MM (COM INSCRICAO EM RELEVO DO TIPO DE REDE)                                                                                                                                                                                                                                                                                                                                                                              </v>
          </cell>
          <cell r="C3972" t="str">
            <v xml:space="preserve">UN    </v>
          </cell>
          <cell r="D3972">
            <v>161.72999999999999</v>
          </cell>
        </row>
        <row r="3973">
          <cell r="A3973">
            <v>21071</v>
          </cell>
          <cell r="B3973" t="str">
            <v xml:space="preserve">TAMPAO FOFO SIMPLES COM BASE / REQUADRO, CLASSE A15 CARGA MAX. 1,5 T, 400 X 400 MM (COM INSCRICAO EM RELEVO DO TIPO DE REDE)                                                                                                                                                                                                                                                                                                                                                                              </v>
          </cell>
          <cell r="C3973" t="str">
            <v xml:space="preserve">UN    </v>
          </cell>
          <cell r="D3973">
            <v>247.35</v>
          </cell>
        </row>
        <row r="3974">
          <cell r="A3974">
            <v>14112</v>
          </cell>
          <cell r="B3974" t="str">
            <v xml:space="preserve">TAMPAO FOFO SIMPLES COM BASE / REQUADRO, CLASSE A15 CARGA MAX. 1,5 T, 400 X 600 MM (COM INSCRICAO EM RELEVO DO TIPO DE REDE)                                                                                                                                                                                                                                                                                                                                                                              </v>
          </cell>
          <cell r="C3974" t="str">
            <v xml:space="preserve">UN    </v>
          </cell>
          <cell r="D3974">
            <v>345.35</v>
          </cell>
        </row>
        <row r="3975">
          <cell r="A3975">
            <v>11316</v>
          </cell>
          <cell r="B3975" t="str">
            <v xml:space="preserve">TAMPAO FOFO SIMPLES COM BASE / REQUADRO, CLASSE B125 CARGA MAX. 12,5 T, REDONDO, TAMPA 500 MM (COM INSCRICAO EM RELEVO DO TIPO DE REDE)                                                                                                                                                                                                                                                                                                                                                                   </v>
          </cell>
          <cell r="C3975" t="str">
            <v xml:space="preserve">UN    </v>
          </cell>
          <cell r="D3975">
            <v>532.77</v>
          </cell>
        </row>
        <row r="3976">
          <cell r="A3976">
            <v>6243</v>
          </cell>
          <cell r="B3976" t="str">
            <v xml:space="preserve">TAMPAO FOFO SIMPLES COM BASE / REQUADRO, CLASSE B125 CARGA MAX. 12,5 T, REDONDO, TAMPA 600 MM (COM INSCRICAO EM RELEVO DO TIPO DE REDE)                                                                                                                                                                                                                                                                                                                                                                   </v>
          </cell>
          <cell r="C3976" t="str">
            <v xml:space="preserve">UN    </v>
          </cell>
          <cell r="D3976">
            <v>613.64</v>
          </cell>
        </row>
        <row r="3977">
          <cell r="A3977">
            <v>6240</v>
          </cell>
          <cell r="B3977" t="str">
            <v xml:space="preserve">TAMPAO FOFO SIMPLES COM BASE / REQUADRO, CLASSE D400 CARGA MAX. 40 T, REDONDO, TAMPA 600 MM, REDE PLUVIAL/ESGOTO (COM INSCRICAO EM RELEVO DO TIPO DE REDE)                                                                                                                                                                                                                                                                                                                                                </v>
          </cell>
          <cell r="C3977" t="str">
            <v xml:space="preserve">UN    </v>
          </cell>
          <cell r="D3977">
            <v>812.47</v>
          </cell>
        </row>
        <row r="3978">
          <cell r="A3978">
            <v>11296</v>
          </cell>
          <cell r="B3978" t="str">
            <v xml:space="preserve">TAMPAO FOFO SIMPLES COM BASE / REQUADRO, CLASSE D400 CARGA MAX. 40 T, REDONDO, TAMPA 900 MM (COM INSCRICAO EM RELEVO DO TIPO DE REDE)                                                                                                                                                                                                                                                                                                                                                                     </v>
          </cell>
          <cell r="C3978" t="str">
            <v xml:space="preserve">UN    </v>
          </cell>
          <cell r="D3978">
            <v>2588.6999999999998</v>
          </cell>
        </row>
        <row r="3979">
          <cell r="A3979">
            <v>11299</v>
          </cell>
          <cell r="B3979" t="str">
            <v xml:space="preserve">TAMPAO FOFO SIMPLES COM BASE / REQUADRO, R-2, CLASSE A15 CARGA MAX. 1,5 T, 550 X 1100 MM (COM INSCRICAO EM RELEVO DO TIPO DE REDE)                                                                                                                                                                                                                                                                                                                                                                        </v>
          </cell>
          <cell r="C3979" t="str">
            <v xml:space="preserve">UN    </v>
          </cell>
          <cell r="D3979">
            <v>876.22</v>
          </cell>
        </row>
        <row r="3980">
          <cell r="A3980">
            <v>11688</v>
          </cell>
          <cell r="B3980" t="str">
            <v xml:space="preserve">TANQUE ACO INOXIDAVEL (ACO 304) COM ESFREGADOR E VALVULA, DE *50 X 40 X 22* CM                                                                                                                                                                                                                                                                                                                                                                                                                            </v>
          </cell>
          <cell r="C3980" t="str">
            <v xml:space="preserve">UN    </v>
          </cell>
          <cell r="D3980">
            <v>548.62</v>
          </cell>
        </row>
        <row r="3981">
          <cell r="A3981">
            <v>37736</v>
          </cell>
          <cell r="B3981" t="str">
            <v xml:space="preserve">TANQUE DE ACO CARBONO NAO REVESTIDO, PARA TRANSPORTE DE AGUA COM CAPACIDADE DE 10 M3, COM BOMBA CENTRIFUGA POR TOMADA DE FORCA, VAZAO MAXIMA *75* M3/H (INCLUI MONTAGEM, NAO INCLUI CAMINHAO)                                                                                                                                                                                                                                                                                                             </v>
          </cell>
          <cell r="C3981" t="str">
            <v xml:space="preserve">UN    </v>
          </cell>
          <cell r="D3981">
            <v>83450</v>
          </cell>
        </row>
        <row r="3982">
          <cell r="A3982">
            <v>37739</v>
          </cell>
          <cell r="B3982" t="str">
            <v xml:space="preserve">TANQUE DE ACO PARA TRANSPORTE DE AGUA COM CAPACIDADE DE 14 M3 (INCLUI MONTAGEM, NAO INCLUI CAMINHAO)                                                                                                                                                                                                                                                                                                                                                                                                      </v>
          </cell>
          <cell r="C3982" t="str">
            <v xml:space="preserve">UN    </v>
          </cell>
          <cell r="D3982">
            <v>102707.68</v>
          </cell>
        </row>
        <row r="3983">
          <cell r="A3983">
            <v>37740</v>
          </cell>
          <cell r="B3983" t="str">
            <v xml:space="preserve">TANQUE DE ACO PARA TRANSPORTE DE AGUA COM CAPACIDADE DE 4 M3 (INCLUI MONTAGEM, NAO INCLUI CAMINHAO)                                                                                                                                                                                                                                                                                                                                                                                                       </v>
          </cell>
          <cell r="C3983" t="str">
            <v xml:space="preserve">UN    </v>
          </cell>
          <cell r="D3983">
            <v>58610.36</v>
          </cell>
        </row>
        <row r="3984">
          <cell r="A3984">
            <v>37738</v>
          </cell>
          <cell r="B3984" t="str">
            <v xml:space="preserve">TANQUE DE ACO PARA TRANSPORTE DE AGUA COM CAPACIDADE DE 6 M3 (INCLUI MONTAGEM, NAO INCLUI CAMINHAO)                                                                                                                                                                                                                                                                                                                                                                                                       </v>
          </cell>
          <cell r="C3984" t="str">
            <v xml:space="preserve">UN    </v>
          </cell>
          <cell r="D3984">
            <v>69634.7</v>
          </cell>
        </row>
        <row r="3985">
          <cell r="A3985">
            <v>37737</v>
          </cell>
          <cell r="B3985" t="str">
            <v xml:space="preserve">TANQUE DE ACO PARA TRANSPORTE DE AGUA COM CAPACIDADE DE 8 M3 (INCLUI MONTAGEM, NAO INCLUI CAMINHAO)                                                                                                                                                                                                                                                                                                                                                                                                       </v>
          </cell>
          <cell r="C3985" t="str">
            <v xml:space="preserve">UN    </v>
          </cell>
          <cell r="D3985">
            <v>55400.75</v>
          </cell>
        </row>
        <row r="3986">
          <cell r="A3986">
            <v>25014</v>
          </cell>
          <cell r="B3986" t="str">
            <v xml:space="preserve">TANQUE DE ASFALTO ESTACIONARIO COM MACARICO, CAPACIDADE 20.000 L                                                                                                                                                                                                                                                                                                                                                                                                                                          </v>
          </cell>
          <cell r="C3986" t="str">
            <v xml:space="preserve">UN    </v>
          </cell>
          <cell r="D3986">
            <v>116034.57</v>
          </cell>
        </row>
        <row r="3987">
          <cell r="A3987">
            <v>25013</v>
          </cell>
          <cell r="B3987" t="str">
            <v xml:space="preserve">TANQUE DE ASFALTO ESTACIONARIO COM SERPENTINA, CAPACIDADE 20.000 L                                                                                                                                                                                                                                                                                                                                                                                                                                        </v>
          </cell>
          <cell r="C3987" t="str">
            <v xml:space="preserve">UN    </v>
          </cell>
          <cell r="D3987">
            <v>121616.51</v>
          </cell>
        </row>
        <row r="3988">
          <cell r="A3988">
            <v>14405</v>
          </cell>
          <cell r="B3988" t="str">
            <v xml:space="preserve">TANQUE DE ASFALTO ESTACIONARIO COM SERPENTINA, CAPACIDADE 30.000 L                                                                                                                                                                                                                                                                                                                                                                                                                                        </v>
          </cell>
          <cell r="C3988" t="str">
            <v xml:space="preserve">UN    </v>
          </cell>
          <cell r="D3988">
            <v>142758.1</v>
          </cell>
        </row>
        <row r="3989">
          <cell r="A3989">
            <v>20271</v>
          </cell>
          <cell r="B3989" t="str">
            <v xml:space="preserve">TANQUE DE LOUCA BRANCA, COM COLUNA, *30* L                                                                                                                                                                                                                                                                                                                                                                                                                                                                </v>
          </cell>
          <cell r="C3989" t="str">
            <v xml:space="preserve">UN    </v>
          </cell>
          <cell r="D3989">
            <v>639.11</v>
          </cell>
        </row>
        <row r="3990">
          <cell r="A3990">
            <v>10423</v>
          </cell>
          <cell r="B3990" t="str">
            <v xml:space="preserve">TANQUE DE LOUCA BRANCA, SUSPENSO, *20* L                                                                                                                                                                                                                                                                                                                                                                                                                                                                  </v>
          </cell>
          <cell r="C3990" t="str">
            <v xml:space="preserve">UN    </v>
          </cell>
          <cell r="D3990">
            <v>469.25</v>
          </cell>
        </row>
        <row r="3991">
          <cell r="A3991">
            <v>36790</v>
          </cell>
          <cell r="B3991" t="str">
            <v xml:space="preserve">TANQUE DUPLO EM MARMORE SINTETICO COM CUBA LISA E ESFREGADOR, *110 X 60* CM                                                                                                                                                                                                                                                                                                                                                                                                                               </v>
          </cell>
          <cell r="C3991" t="str">
            <v xml:space="preserve">UN    </v>
          </cell>
          <cell r="D3991">
            <v>316.18</v>
          </cell>
        </row>
        <row r="3992">
          <cell r="A3992">
            <v>37589</v>
          </cell>
          <cell r="B3992" t="str">
            <v xml:space="preserve">TANQUE SIMPLES EM MARMORE SINTETICO COM COLUNA, CAPACIDADE *22* L, *60 X 46* CM                                                                                                                                                                                                                                                                                                                                                                                                                           </v>
          </cell>
          <cell r="C3992" t="str">
            <v xml:space="preserve">UN    </v>
          </cell>
          <cell r="D3992">
            <v>387.4</v>
          </cell>
        </row>
        <row r="3993">
          <cell r="A3993">
            <v>11690</v>
          </cell>
          <cell r="B3993" t="str">
            <v xml:space="preserve">TANQUE SIMPLES EM MARMORE SINTETICO DE FIXAR NA PAREDE, CAPACIDADE *22* L, *60 X 46* CM                                                                                                                                                                                                                                                                                                                                                                                                                   </v>
          </cell>
          <cell r="C3993" t="str">
            <v xml:space="preserve">UN    </v>
          </cell>
          <cell r="D3993">
            <v>205.8</v>
          </cell>
        </row>
        <row r="3994">
          <cell r="A3994">
            <v>20234</v>
          </cell>
          <cell r="B3994" t="str">
            <v xml:space="preserve">TANQUE SIMPLES EM MARMORE SINTETICO SUSPENSO, CAPACIDADE *38* L, *60 X 60* CM                                                                                                                                                                                                                                                                                                                                                                                                                             </v>
          </cell>
          <cell r="C3994" t="str">
            <v xml:space="preserve">UN    </v>
          </cell>
          <cell r="D3994">
            <v>260.44</v>
          </cell>
        </row>
        <row r="3995">
          <cell r="A3995">
            <v>4763</v>
          </cell>
          <cell r="B3995" t="str">
            <v xml:space="preserve">TAQUEADOR OU TAQUEIRO (HORISTA)                                                                                                                                                                                                                                                                                                                                                                                                                                                                           </v>
          </cell>
          <cell r="C3995" t="str">
            <v xml:space="preserve">H     </v>
          </cell>
          <cell r="D3995">
            <v>22.11</v>
          </cell>
        </row>
        <row r="3996">
          <cell r="A3996">
            <v>41070</v>
          </cell>
          <cell r="B3996" t="str">
            <v xml:space="preserve">TAQUEADOR OU TAQUEIRO (MENSALISTA)                                                                                                                                                                                                                                                                                                                                                                                                                                                                        </v>
          </cell>
          <cell r="C3996" t="str">
            <v xml:space="preserve">MES   </v>
          </cell>
          <cell r="D3996">
            <v>3869.33</v>
          </cell>
        </row>
        <row r="3997">
          <cell r="A3997">
            <v>44480</v>
          </cell>
          <cell r="B3997" t="str">
            <v xml:space="preserve">TARIFA "A" ENTRE  0 E 20M3 FORNECIMENTO  D'AGUA                                                                                                                                                                                                                                                                                                                                                                                                                                                           </v>
          </cell>
          <cell r="C3997" t="str">
            <v xml:space="preserve">M3    </v>
          </cell>
          <cell r="D3997">
            <v>13.62</v>
          </cell>
        </row>
        <row r="3998">
          <cell r="A3998">
            <v>11457</v>
          </cell>
          <cell r="B3998" t="str">
            <v xml:space="preserve">TARJETA LIVRE / OCUPADO PARA PORTA DE BANHEIRO, CORPO EM ZAMAC E ESPELHO EM LATAO                                                                                                                                                                                                                                                                                                                                                                                                                         </v>
          </cell>
          <cell r="C3998" t="str">
            <v xml:space="preserve">UN    </v>
          </cell>
          <cell r="D3998">
            <v>45.61</v>
          </cell>
        </row>
        <row r="3999">
          <cell r="A3999">
            <v>44073</v>
          </cell>
          <cell r="B3999" t="str">
            <v xml:space="preserve">TARUGO DELIMITADOR DE PROFUNDIDADE EM ESPUMA DE POLIETILENO DE BAIXA DENSIDADE 10 MM, CINZA                                                                                                                                                                                                                                                                                                                                                                                                               </v>
          </cell>
          <cell r="C3999" t="str">
            <v xml:space="preserve">M     </v>
          </cell>
          <cell r="D3999">
            <v>0.73</v>
          </cell>
        </row>
        <row r="4000">
          <cell r="A4000">
            <v>44253</v>
          </cell>
          <cell r="B4000" t="str">
            <v xml:space="preserve">TE CPVC, SOLDAVEL, 90 GRAUS, 114 MM, PARA AGUA QUENTE PREDIAL                                                                                                                                                                                                                                                                                                                                                                                                                                             </v>
          </cell>
          <cell r="C4000" t="str">
            <v xml:space="preserve">UN    </v>
          </cell>
          <cell r="D4000">
            <v>265.18</v>
          </cell>
        </row>
        <row r="4001">
          <cell r="A4001">
            <v>21121</v>
          </cell>
          <cell r="B4001" t="str">
            <v xml:space="preserve">TE CPVC, SOLDAVEL, 90 GRAUS, 15 MM, PARA AGUA QUENTE PREDIAL                                                                                                                                                                                                                                                                                                                                                                                                                                              </v>
          </cell>
          <cell r="C4001" t="str">
            <v xml:space="preserve">UN    </v>
          </cell>
          <cell r="D4001">
            <v>3.8</v>
          </cell>
        </row>
        <row r="4002">
          <cell r="A4002">
            <v>38010</v>
          </cell>
          <cell r="B4002" t="str">
            <v xml:space="preserve">TE CPVC, SOLDAVEL, 90 GRAUS, 22 MM, PARA AGUA QUENTE PREDIAL                                                                                                                                                                                                                                                                                                                                                                                                                                              </v>
          </cell>
          <cell r="C4002" t="str">
            <v xml:space="preserve">UN    </v>
          </cell>
          <cell r="D4002">
            <v>4.7300000000000004</v>
          </cell>
        </row>
        <row r="4003">
          <cell r="A4003">
            <v>38011</v>
          </cell>
          <cell r="B4003" t="str">
            <v xml:space="preserve">TE CPVC, SOLDAVEL, 90 GRAUS, 28 MM, PARA AGUA QUENTE PREDIAL                                                                                                                                                                                                                                                                                                                                                                                                                                              </v>
          </cell>
          <cell r="C4003" t="str">
            <v xml:space="preserve">UN    </v>
          </cell>
          <cell r="D4003">
            <v>9.49</v>
          </cell>
        </row>
        <row r="4004">
          <cell r="A4004">
            <v>38012</v>
          </cell>
          <cell r="B4004" t="str">
            <v xml:space="preserve">TE CPVC, SOLDAVEL, 90 GRAUS, 35 MM, PARA AGUA QUENTE PREDIAL                                                                                                                                                                                                                                                                                                                                                                                                                                              </v>
          </cell>
          <cell r="C4004" t="str">
            <v xml:space="preserve">UN    </v>
          </cell>
          <cell r="D4004">
            <v>36.200000000000003</v>
          </cell>
        </row>
        <row r="4005">
          <cell r="A4005">
            <v>38013</v>
          </cell>
          <cell r="B4005" t="str">
            <v xml:space="preserve">TE CPVC, SOLDAVEL, 90 GRAUS, 42 MM, PARA AGUA QUENTE PREDIAL                                                                                                                                                                                                                                                                                                                                                                                                                                              </v>
          </cell>
          <cell r="C4005" t="str">
            <v xml:space="preserve">UN    </v>
          </cell>
          <cell r="D4005">
            <v>46.5</v>
          </cell>
        </row>
        <row r="4006">
          <cell r="A4006">
            <v>38014</v>
          </cell>
          <cell r="B4006" t="str">
            <v xml:space="preserve">TE CPVC, SOLDAVEL, 90 GRAUS, 54 MM, PARA AGUA QUENTE PREDIAL                                                                                                                                                                                                                                                                                                                                                                                                                                              </v>
          </cell>
          <cell r="C4006" t="str">
            <v xml:space="preserve">UN    </v>
          </cell>
          <cell r="D4006">
            <v>77.66</v>
          </cell>
        </row>
        <row r="4007">
          <cell r="A4007">
            <v>38015</v>
          </cell>
          <cell r="B4007" t="str">
            <v xml:space="preserve">TE CPVC, SOLDAVEL, 90 GRAUS, 73 MM, PARA AGUA QUENTE PREDIAL                                                                                                                                                                                                                                                                                                                                                                                                                                              </v>
          </cell>
          <cell r="C4007" t="str">
            <v xml:space="preserve">UN    </v>
          </cell>
          <cell r="D4007">
            <v>182.57</v>
          </cell>
        </row>
        <row r="4008">
          <cell r="A4008">
            <v>38016</v>
          </cell>
          <cell r="B4008" t="str">
            <v xml:space="preserve">TE CPVC, SOLDAVEL, 90 GRAUS, 89 MM, PARA AGUA QUENTE PREDIAL                                                                                                                                                                                                                                                                                                                                                                                                                                              </v>
          </cell>
          <cell r="C4008" t="str">
            <v xml:space="preserve">UN    </v>
          </cell>
          <cell r="D4008">
            <v>212.31</v>
          </cell>
        </row>
        <row r="4009">
          <cell r="A4009">
            <v>12741</v>
          </cell>
          <cell r="B4009" t="str">
            <v xml:space="preserve">TE DE COBRE (REF 611) SEM ANEL DE SOLDA, BOLSA X BOLSA X BOLSA, 104 MM                                                                                                                                                                                                                                                                                                                                                                                                                                    </v>
          </cell>
          <cell r="C4009" t="str">
            <v xml:space="preserve">UN    </v>
          </cell>
          <cell r="D4009">
            <v>1315.65</v>
          </cell>
        </row>
        <row r="4010">
          <cell r="A4010">
            <v>12733</v>
          </cell>
          <cell r="B4010" t="str">
            <v xml:space="preserve">TE DE COBRE (REF 611) SEM ANEL DE SOLDA, BOLSA X BOLSA X BOLSA, 15 MM                                                                                                                                                                                                                                                                                                                                                                                                                                     </v>
          </cell>
          <cell r="C4010" t="str">
            <v xml:space="preserve">UN    </v>
          </cell>
          <cell r="D4010">
            <v>6.62</v>
          </cell>
        </row>
        <row r="4011">
          <cell r="A4011">
            <v>12734</v>
          </cell>
          <cell r="B4011" t="str">
            <v xml:space="preserve">TE DE COBRE (REF 611) SEM ANEL DE SOLDA, BOLSA X BOLSA X BOLSA, 22 MM                                                                                                                                                                                                                                                                                                                                                                                                                                     </v>
          </cell>
          <cell r="C4011" t="str">
            <v xml:space="preserve">UN    </v>
          </cell>
          <cell r="D4011">
            <v>14.11</v>
          </cell>
        </row>
        <row r="4012">
          <cell r="A4012">
            <v>12735</v>
          </cell>
          <cell r="B4012" t="str">
            <v xml:space="preserve">TE DE COBRE (REF 611) SEM ANEL DE SOLDA, BOLSA X BOLSA X BOLSA, 28 MM                                                                                                                                                                                                                                                                                                                                                                                                                                     </v>
          </cell>
          <cell r="C4012" t="str">
            <v xml:space="preserve">UN    </v>
          </cell>
          <cell r="D4012">
            <v>23.21</v>
          </cell>
        </row>
        <row r="4013">
          <cell r="A4013">
            <v>12736</v>
          </cell>
          <cell r="B4013" t="str">
            <v xml:space="preserve">TE DE COBRE (REF 611) SEM ANEL DE SOLDA, BOLSA X BOLSA X BOLSA, 35 MM                                                                                                                                                                                                                                                                                                                                                                                                                                     </v>
          </cell>
          <cell r="C4013" t="str">
            <v xml:space="preserve">UN    </v>
          </cell>
          <cell r="D4013">
            <v>53.06</v>
          </cell>
        </row>
        <row r="4014">
          <cell r="A4014">
            <v>12737</v>
          </cell>
          <cell r="B4014" t="str">
            <v xml:space="preserve">TE DE COBRE (REF 611) SEM ANEL DE SOLDA, BOLSA X BOLSA X BOLSA, 42 MM                                                                                                                                                                                                                                                                                                                                                                                                                                     </v>
          </cell>
          <cell r="C4014" t="str">
            <v xml:space="preserve">UN    </v>
          </cell>
          <cell r="D4014">
            <v>68.36</v>
          </cell>
        </row>
        <row r="4015">
          <cell r="A4015">
            <v>12738</v>
          </cell>
          <cell r="B4015" t="str">
            <v xml:space="preserve">TE DE COBRE (REF 611) SEM ANEL DE SOLDA, BOLSA X BOLSA X BOLSA, 54 MM                                                                                                                                                                                                                                                                                                                                                                                                                                     </v>
          </cell>
          <cell r="C4015" t="str">
            <v xml:space="preserve">UN    </v>
          </cell>
          <cell r="D4015">
            <v>135.11000000000001</v>
          </cell>
        </row>
        <row r="4016">
          <cell r="A4016">
            <v>12739</v>
          </cell>
          <cell r="B4016" t="str">
            <v xml:space="preserve">TE DE COBRE (REF 611) SEM ANEL DE SOLDA, BOLSA X BOLSA X BOLSA, 66 MM                                                                                                                                                                                                                                                                                                                                                                                                                                     </v>
          </cell>
          <cell r="C4016" t="str">
            <v xml:space="preserve">UN    </v>
          </cell>
          <cell r="D4016">
            <v>384.6</v>
          </cell>
        </row>
        <row r="4017">
          <cell r="A4017">
            <v>12740</v>
          </cell>
          <cell r="B4017" t="str">
            <v xml:space="preserve">TE DE COBRE (REF 611) SEM ANEL DE SOLDA, BOLSA X BOLSA X BOLSA, 79 MM                                                                                                                                                                                                                                                                                                                                                                                                                                     </v>
          </cell>
          <cell r="C4017" t="str">
            <v xml:space="preserve">UN    </v>
          </cell>
          <cell r="D4017">
            <v>601.73</v>
          </cell>
        </row>
        <row r="4018">
          <cell r="A4018">
            <v>6297</v>
          </cell>
          <cell r="B4018" t="str">
            <v xml:space="preserve">TE DE FERRO GALVANIZADO, DE 1 1/2"                                                                                                                                                                                                                                                                                                                                                                                                                                                                        </v>
          </cell>
          <cell r="C4018" t="str">
            <v xml:space="preserve">UN    </v>
          </cell>
          <cell r="D4018">
            <v>46.75</v>
          </cell>
        </row>
        <row r="4019">
          <cell r="A4019">
            <v>6296</v>
          </cell>
          <cell r="B4019" t="str">
            <v xml:space="preserve">TE DE FERRO GALVANIZADO, DE 1 1/4"                                                                                                                                                                                                                                                                                                                                                                                                                                                                        </v>
          </cell>
          <cell r="C4019" t="str">
            <v xml:space="preserve">UN    </v>
          </cell>
          <cell r="D4019">
            <v>36.9</v>
          </cell>
        </row>
        <row r="4020">
          <cell r="A4020">
            <v>6294</v>
          </cell>
          <cell r="B4020" t="str">
            <v xml:space="preserve">TE DE FERRO GALVANIZADO, DE 1/2"                                                                                                                                                                                                                                                                                                                                                                                                                                                                          </v>
          </cell>
          <cell r="C4020" t="str">
            <v xml:space="preserve">UN    </v>
          </cell>
          <cell r="D4020">
            <v>10.52</v>
          </cell>
        </row>
        <row r="4021">
          <cell r="A4021">
            <v>6323</v>
          </cell>
          <cell r="B4021" t="str">
            <v xml:space="preserve">TE DE FERRO GALVANIZADO, DE 1"                                                                                                                                                                                                                                                                                                                                                                                                                                                                            </v>
          </cell>
          <cell r="C4021" t="str">
            <v xml:space="preserve">UN    </v>
          </cell>
          <cell r="D4021">
            <v>24.11</v>
          </cell>
        </row>
        <row r="4022">
          <cell r="A4022">
            <v>6299</v>
          </cell>
          <cell r="B4022" t="str">
            <v xml:space="preserve">TE DE FERRO GALVANIZADO, DE 2 1/2"                                                                                                                                                                                                                                                                                                                                                                                                                                                                        </v>
          </cell>
          <cell r="C4022" t="str">
            <v xml:space="preserve">UN    </v>
          </cell>
          <cell r="D4022">
            <v>140.62</v>
          </cell>
        </row>
        <row r="4023">
          <cell r="A4023">
            <v>6298</v>
          </cell>
          <cell r="B4023" t="str">
            <v xml:space="preserve">TE DE FERRO GALVANIZADO, DE 2"                                                                                                                                                                                                                                                                                                                                                                                                                                                                            </v>
          </cell>
          <cell r="C4023" t="str">
            <v xml:space="preserve">UN    </v>
          </cell>
          <cell r="D4023">
            <v>74.06</v>
          </cell>
        </row>
        <row r="4024">
          <cell r="A4024">
            <v>6295</v>
          </cell>
          <cell r="B4024" t="str">
            <v xml:space="preserve">TE DE FERRO GALVANIZADO, DE 3/4"                                                                                                                                                                                                                                                                                                                                                                                                                                                                          </v>
          </cell>
          <cell r="C4024" t="str">
            <v xml:space="preserve">UN    </v>
          </cell>
          <cell r="D4024">
            <v>14.98</v>
          </cell>
        </row>
        <row r="4025">
          <cell r="A4025">
            <v>6322</v>
          </cell>
          <cell r="B4025" t="str">
            <v xml:space="preserve">TE DE FERRO GALVANIZADO, DE 3"                                                                                                                                                                                                                                                                                                                                                                                                                                                                            </v>
          </cell>
          <cell r="C4025" t="str">
            <v xml:space="preserve">UN    </v>
          </cell>
          <cell r="D4025">
            <v>188.34</v>
          </cell>
        </row>
        <row r="4026">
          <cell r="A4026">
            <v>6300</v>
          </cell>
          <cell r="B4026" t="str">
            <v xml:space="preserve">TE DE FERRO GALVANIZADO, DE 4"                                                                                                                                                                                                                                                                                                                                                                                                                                                                            </v>
          </cell>
          <cell r="C4026" t="str">
            <v xml:space="preserve">UN    </v>
          </cell>
          <cell r="D4026">
            <v>347.23</v>
          </cell>
        </row>
        <row r="4027">
          <cell r="A4027">
            <v>6321</v>
          </cell>
          <cell r="B4027" t="str">
            <v xml:space="preserve">TE DE FERRO GALVANIZADO, DE 5"                                                                                                                                                                                                                                                                                                                                                                                                                                                                            </v>
          </cell>
          <cell r="C4027" t="str">
            <v xml:space="preserve">UN    </v>
          </cell>
          <cell r="D4027">
            <v>495.99</v>
          </cell>
        </row>
        <row r="4028">
          <cell r="A4028">
            <v>6301</v>
          </cell>
          <cell r="B4028" t="str">
            <v xml:space="preserve">TE DE FERRO GALVANIZADO, DE 6"                                                                                                                                                                                                                                                                                                                                                                                                                                                                            </v>
          </cell>
          <cell r="C4028" t="str">
            <v xml:space="preserve">UN    </v>
          </cell>
          <cell r="D4028">
            <v>1162.55</v>
          </cell>
        </row>
        <row r="4029">
          <cell r="A4029">
            <v>7105</v>
          </cell>
          <cell r="B4029" t="str">
            <v xml:space="preserve">TE DE INSPECAO, PVC,  100 X 75 MM, SERIE NORMAL PARA ESGOTO PREDIAL                                                                                                                                                                                                                                                                                                                                                                                                                                       </v>
          </cell>
          <cell r="C4029" t="str">
            <v xml:space="preserve">UN    </v>
          </cell>
          <cell r="D4029">
            <v>42.9</v>
          </cell>
        </row>
        <row r="4030">
          <cell r="A4030">
            <v>20183</v>
          </cell>
          <cell r="B4030" t="str">
            <v xml:space="preserve">TE DE INSPECAO, PVC, SERIE R, 100 X 75 MM, PARA ESGOTO PREDIAL                                                                                                                                                                                                                                                                                                                                                                                                                                            </v>
          </cell>
          <cell r="C4030" t="str">
            <v xml:space="preserve">UN    </v>
          </cell>
          <cell r="D4030">
            <v>52.85</v>
          </cell>
        </row>
        <row r="4031">
          <cell r="A4031">
            <v>38448</v>
          </cell>
          <cell r="B4031" t="str">
            <v xml:space="preserve">TE DE INSPECAO, PVC, SERIE R, 150 X 100 MM, PARA ESGOTO PREDIAL                                                                                                                                                                                                                                                                                                                                                                                                                                           </v>
          </cell>
          <cell r="C4031" t="str">
            <v xml:space="preserve">UN    </v>
          </cell>
          <cell r="D4031">
            <v>239.85</v>
          </cell>
        </row>
        <row r="4032">
          <cell r="A4032">
            <v>20182</v>
          </cell>
          <cell r="B4032" t="str">
            <v xml:space="preserve">TE DE INSPECAO, PVC, SERIE R, 75 X 75 MM, PARA ESGOTO PREDIAL                                                                                                                                                                                                                                                                                                                                                                                                                                             </v>
          </cell>
          <cell r="C4032" t="str">
            <v xml:space="preserve">UN    </v>
          </cell>
          <cell r="D4032">
            <v>30.73</v>
          </cell>
        </row>
        <row r="4033">
          <cell r="A4033">
            <v>7119</v>
          </cell>
          <cell r="B4033" t="str">
            <v xml:space="preserve">TE DE REDUCAO COM ROSCA, PVC, 90 GRAUS, 1 X 3/4", PARA AGUA FRIA PREDIAL                                                                                                                                                                                                                                                                                                                                                                                                                                  </v>
          </cell>
          <cell r="C4033" t="str">
            <v xml:space="preserve">UN    </v>
          </cell>
          <cell r="D4033">
            <v>11.35</v>
          </cell>
        </row>
        <row r="4034">
          <cell r="A4034">
            <v>7126</v>
          </cell>
          <cell r="B4034" t="str">
            <v xml:space="preserve">TE DE REDUCAO COM ROSCA, PVC, 90 GRAUS, 1.1/2" X 3/4", AGUA FRIA PREDIAL                                                                                                                                                                                                                                                                                                                                                                                                                                  </v>
          </cell>
          <cell r="C4034" t="str">
            <v xml:space="preserve">UN    </v>
          </cell>
          <cell r="D4034">
            <v>23.16</v>
          </cell>
        </row>
        <row r="4035">
          <cell r="A4035">
            <v>7120</v>
          </cell>
          <cell r="B4035" t="str">
            <v xml:space="preserve">TE DE REDUCAO COM ROSCA, PVC, 90 GRAUS, 3/4 X 1/2", PARA AGUA FRIA PREDIAL                                                                                                                                                                                                                                                                                                                                                                                                                                </v>
          </cell>
          <cell r="C4035" t="str">
            <v xml:space="preserve">UN    </v>
          </cell>
          <cell r="D4035">
            <v>8.7100000000000009</v>
          </cell>
        </row>
        <row r="4036">
          <cell r="A4036">
            <v>6319</v>
          </cell>
          <cell r="B4036" t="str">
            <v xml:space="preserve">TE DE REDUCAO DE FERRO GALVANIZADO, COM ROSCA BSP, DE 1 1/2" X 1"                                                                                                                                                                                                                                                                                                                                                                                                                                         </v>
          </cell>
          <cell r="C4036" t="str">
            <v xml:space="preserve">UN    </v>
          </cell>
          <cell r="D4036">
            <v>54.93</v>
          </cell>
        </row>
        <row r="4037">
          <cell r="A4037">
            <v>6304</v>
          </cell>
          <cell r="B4037" t="str">
            <v xml:space="preserve">TE DE REDUCAO DE FERRO GALVANIZADO, COM ROSCA BSP, DE 1 1/2" X 3/4"                                                                                                                                                                                                                                                                                                                                                                                                                                       </v>
          </cell>
          <cell r="C4037" t="str">
            <v xml:space="preserve">UN    </v>
          </cell>
          <cell r="D4037">
            <v>54.93</v>
          </cell>
        </row>
        <row r="4038">
          <cell r="A4038">
            <v>21116</v>
          </cell>
          <cell r="B4038" t="str">
            <v xml:space="preserve">TE DE REDUCAO DE FERRO GALVANIZADO, COM ROSCA BSP, DE 1 1/4" X 3/4"                                                                                                                                                                                                                                                                                                                                                                                                                                       </v>
          </cell>
          <cell r="C4038" t="str">
            <v xml:space="preserve">UN    </v>
          </cell>
          <cell r="D4038">
            <v>41.59</v>
          </cell>
        </row>
        <row r="4039">
          <cell r="A4039">
            <v>6320</v>
          </cell>
          <cell r="B4039" t="str">
            <v xml:space="preserve">TE DE REDUCAO DE FERRO GALVANIZADO, COM ROSCA BSP, DE 1" X 1/2"                                                                                                                                                                                                                                                                                                                                                                                                                                           </v>
          </cell>
          <cell r="C4039" t="str">
            <v xml:space="preserve">UN    </v>
          </cell>
          <cell r="D4039">
            <v>28.29</v>
          </cell>
        </row>
        <row r="4040">
          <cell r="A4040">
            <v>6303</v>
          </cell>
          <cell r="B4040" t="str">
            <v xml:space="preserve">TE DE REDUCAO DE FERRO GALVANIZADO, COM ROSCA BSP, DE 1" X 3/4"                                                                                                                                                                                                                                                                                                                                                                                                                                           </v>
          </cell>
          <cell r="C4040" t="str">
            <v xml:space="preserve">UN    </v>
          </cell>
          <cell r="D4040">
            <v>28.29</v>
          </cell>
        </row>
        <row r="4041">
          <cell r="A4041">
            <v>6308</v>
          </cell>
          <cell r="B4041" t="str">
            <v xml:space="preserve">TE DE REDUCAO DE FERRO GALVANIZADO, COM ROSCA BSP, DE 2 1/2" X 1 1/2"                                                                                                                                                                                                                                                                                                                                                                                                                                     </v>
          </cell>
          <cell r="C4041" t="str">
            <v xml:space="preserve">UN    </v>
          </cell>
          <cell r="D4041">
            <v>151.99</v>
          </cell>
        </row>
        <row r="4042">
          <cell r="A4042">
            <v>6317</v>
          </cell>
          <cell r="B4042" t="str">
            <v xml:space="preserve">TE DE REDUCAO DE FERRO GALVANIZADO, COM ROSCA BSP, DE 2 1/2" X 1 1/4"                                                                                                                                                                                                                                                                                                                                                                                                                                     </v>
          </cell>
          <cell r="C4042" t="str">
            <v xml:space="preserve">UN    </v>
          </cell>
          <cell r="D4042">
            <v>151.99</v>
          </cell>
        </row>
        <row r="4043">
          <cell r="A4043">
            <v>6307</v>
          </cell>
          <cell r="B4043" t="str">
            <v xml:space="preserve">TE DE REDUCAO DE FERRO GALVANIZADO, COM ROSCA BSP, DE 2 1/2" X 1"                                                                                                                                                                                                                                                                                                                                                                                                                                         </v>
          </cell>
          <cell r="C4043" t="str">
            <v xml:space="preserve">UN    </v>
          </cell>
          <cell r="D4043">
            <v>151.99</v>
          </cell>
        </row>
        <row r="4044">
          <cell r="A4044">
            <v>6309</v>
          </cell>
          <cell r="B4044" t="str">
            <v xml:space="preserve">TE DE REDUCAO DE FERRO GALVANIZADO, COM ROSCA BSP, DE 2 1/2" X 2"                                                                                                                                                                                                                                                                                                                                                                                                                                         </v>
          </cell>
          <cell r="C4044" t="str">
            <v xml:space="preserve">UN    </v>
          </cell>
          <cell r="D4044">
            <v>156.4</v>
          </cell>
        </row>
        <row r="4045">
          <cell r="A4045">
            <v>6318</v>
          </cell>
          <cell r="B4045" t="str">
            <v xml:space="preserve">TE DE REDUCAO DE FERRO GALVANIZADO, COM ROSCA BSP, DE 2" X 1 1/2"                                                                                                                                                                                                                                                                                                                                                                                                                                         </v>
          </cell>
          <cell r="C4045" t="str">
            <v xml:space="preserve">UN    </v>
          </cell>
          <cell r="D4045">
            <v>81.98</v>
          </cell>
        </row>
        <row r="4046">
          <cell r="A4046">
            <v>6306</v>
          </cell>
          <cell r="B4046" t="str">
            <v xml:space="preserve">TE DE REDUCAO DE FERRO GALVANIZADO, COM ROSCA BSP, DE 2" X 1 1/4"                                                                                                                                                                                                                                                                                                                                                                                                                                         </v>
          </cell>
          <cell r="C4046" t="str">
            <v xml:space="preserve">UN    </v>
          </cell>
          <cell r="D4046">
            <v>81.98</v>
          </cell>
        </row>
        <row r="4047">
          <cell r="A4047">
            <v>6305</v>
          </cell>
          <cell r="B4047" t="str">
            <v xml:space="preserve">TE DE REDUCAO DE FERRO GALVANIZADO, COM ROSCA BSP, DE 2" X 1"                                                                                                                                                                                                                                                                                                                                                                                                                                             </v>
          </cell>
          <cell r="C4047" t="str">
            <v xml:space="preserve">UN    </v>
          </cell>
          <cell r="D4047">
            <v>81.98</v>
          </cell>
        </row>
        <row r="4048">
          <cell r="A4048">
            <v>6302</v>
          </cell>
          <cell r="B4048" t="str">
            <v xml:space="preserve">TE DE REDUCAO DE FERRO GALVANIZADO, COM ROSCA BSP, DE 3/4" X 1/2"                                                                                                                                                                                                                                                                                                                                                                                                                                         </v>
          </cell>
          <cell r="C4048" t="str">
            <v xml:space="preserve">UN    </v>
          </cell>
          <cell r="D4048">
            <v>17.39</v>
          </cell>
        </row>
        <row r="4049">
          <cell r="A4049">
            <v>6312</v>
          </cell>
          <cell r="B4049" t="str">
            <v xml:space="preserve">TE DE REDUCAO DE FERRO GALVANIZADO, COM ROSCA BSP, DE 3" X 1 1/2"                                                                                                                                                                                                                                                                                                                                                                                                                                         </v>
          </cell>
          <cell r="C4049" t="str">
            <v xml:space="preserve">UN    </v>
          </cell>
          <cell r="D4049">
            <v>218.62</v>
          </cell>
        </row>
        <row r="4050">
          <cell r="A4050">
            <v>6311</v>
          </cell>
          <cell r="B4050" t="str">
            <v xml:space="preserve">TE DE REDUCAO DE FERRO GALVANIZADO, COM ROSCA BSP, DE 3" X 1 1/4"                                                                                                                                                                                                                                                                                                                                                                                                                                         </v>
          </cell>
          <cell r="C4050" t="str">
            <v xml:space="preserve">UN    </v>
          </cell>
          <cell r="D4050">
            <v>218.62</v>
          </cell>
        </row>
        <row r="4051">
          <cell r="A4051">
            <v>6310</v>
          </cell>
          <cell r="B4051" t="str">
            <v xml:space="preserve">TE DE REDUCAO DE FERRO GALVANIZADO, COM ROSCA BSP, DE 3" X 1"                                                                                                                                                                                                                                                                                                                                                                                                                                             </v>
          </cell>
          <cell r="C4051" t="str">
            <v xml:space="preserve">UN    </v>
          </cell>
          <cell r="D4051">
            <v>218.62</v>
          </cell>
        </row>
        <row r="4052">
          <cell r="A4052">
            <v>6314</v>
          </cell>
          <cell r="B4052" t="str">
            <v xml:space="preserve">TE DE REDUCAO DE FERRO GALVANIZADO, COM ROSCA BSP, DE 3" X 2 1/2"                                                                                                                                                                                                                                                                                                                                                                                                                                         </v>
          </cell>
          <cell r="C4052" t="str">
            <v xml:space="preserve">UN    </v>
          </cell>
          <cell r="D4052">
            <v>218.62</v>
          </cell>
        </row>
        <row r="4053">
          <cell r="A4053">
            <v>6313</v>
          </cell>
          <cell r="B4053" t="str">
            <v xml:space="preserve">TE DE REDUCAO DE FERRO GALVANIZADO, COM ROSCA BSP, DE 3" X 2"                                                                                                                                                                                                                                                                                                                                                                                                                                             </v>
          </cell>
          <cell r="C4053" t="str">
            <v xml:space="preserve">UN    </v>
          </cell>
          <cell r="D4053">
            <v>218.62</v>
          </cell>
        </row>
        <row r="4054">
          <cell r="A4054">
            <v>6315</v>
          </cell>
          <cell r="B4054" t="str">
            <v xml:space="preserve">TE DE REDUCAO DE FERRO GALVANIZADO, COM ROSCA BSP, DE 4" X 2"                                                                                                                                                                                                                                                                                                                                                                                                                                             </v>
          </cell>
          <cell r="C4054" t="str">
            <v xml:space="preserve">UN    </v>
          </cell>
          <cell r="D4054">
            <v>413.94</v>
          </cell>
        </row>
        <row r="4055">
          <cell r="A4055">
            <v>6316</v>
          </cell>
          <cell r="B4055" t="str">
            <v xml:space="preserve">TE DE REDUCAO DE FERRO GALVANIZADO, COM ROSCA BSP, DE 4" X 3"                                                                                                                                                                                                                                                                                                                                                                                                                                             </v>
          </cell>
          <cell r="C4055" t="str">
            <v xml:space="preserve">UN    </v>
          </cell>
          <cell r="D4055">
            <v>413.94</v>
          </cell>
        </row>
        <row r="4056">
          <cell r="A4056">
            <v>39324</v>
          </cell>
          <cell r="B4056" t="str">
            <v xml:space="preserve">TE DE REDUCAO, CPVC, 22 X 15 MM, PARA AGUA QUENTE PREDIAL                                                                                                                                                                                                                                                                                                                                                                                                                                                 </v>
          </cell>
          <cell r="C4056" t="str">
            <v xml:space="preserve">UN    </v>
          </cell>
          <cell r="D4056">
            <v>4.95</v>
          </cell>
        </row>
        <row r="4057">
          <cell r="A4057">
            <v>39325</v>
          </cell>
          <cell r="B4057" t="str">
            <v xml:space="preserve">TE DE REDUCAO, CPVC, 28 X 22 MM, PARA AGUA QUENTE PREDIAL                                                                                                                                                                                                                                                                                                                                                                                                                                                 </v>
          </cell>
          <cell r="C4057" t="str">
            <v xml:space="preserve">UN    </v>
          </cell>
          <cell r="D4057">
            <v>7.46</v>
          </cell>
        </row>
        <row r="4058">
          <cell r="A4058">
            <v>39326</v>
          </cell>
          <cell r="B4058" t="str">
            <v xml:space="preserve">TE DE REDUCAO, CPVC, 35 X 28 MM, PARA AGUA QUENTE PREDIAL                                                                                                                                                                                                                                                                                                                                                                                                                                                 </v>
          </cell>
          <cell r="C4058" t="str">
            <v xml:space="preserve">UN    </v>
          </cell>
          <cell r="D4058">
            <v>26.77</v>
          </cell>
        </row>
        <row r="4059">
          <cell r="A4059">
            <v>39327</v>
          </cell>
          <cell r="B4059" t="str">
            <v xml:space="preserve">TE DE REDUCAO, CPVC, 42 X 35 MM, PARA AGUA QUENTE PREDIAL                                                                                                                                                                                                                                                                                                                                                                                                                                                 </v>
          </cell>
          <cell r="C4059" t="str">
            <v xml:space="preserve">UN    </v>
          </cell>
          <cell r="D4059">
            <v>40.39</v>
          </cell>
        </row>
        <row r="4060">
          <cell r="A4060">
            <v>11378</v>
          </cell>
          <cell r="B4060" t="str">
            <v xml:space="preserve">TE DE REDUCAO, PVC PBA, BBB, JE, DN 100 X 50 / DE 110 X 60 MM, PARA REDE AGUA (NBR 10351)                                                                                                                                                                                                                                                                                                                                                                                                                 </v>
          </cell>
          <cell r="C4060" t="str">
            <v xml:space="preserve">UN    </v>
          </cell>
          <cell r="D4060">
            <v>75.33</v>
          </cell>
        </row>
        <row r="4061">
          <cell r="A4061">
            <v>11379</v>
          </cell>
          <cell r="B4061" t="str">
            <v xml:space="preserve">TE DE REDUCAO, PVC PBA, BBB, JE, DN 100 X 75 / DE 110 X 85 MM, PARA REDE AGUA (NBR 10351)                                                                                                                                                                                                                                                                                                                                                                                                                 </v>
          </cell>
          <cell r="C4061" t="str">
            <v xml:space="preserve">UN    </v>
          </cell>
          <cell r="D4061">
            <v>63.65</v>
          </cell>
        </row>
        <row r="4062">
          <cell r="A4062">
            <v>11493</v>
          </cell>
          <cell r="B4062" t="str">
            <v xml:space="preserve">TE DE REDUCAO, PVC PBA, BBB, JE, DN 75 X 50 / DE 85 X 60 MM, PARA REDE AGUA (NBR 10351)                                                                                                                                                                                                                                                                                                                                                                                                                   </v>
          </cell>
          <cell r="C4062" t="str">
            <v xml:space="preserve">UN    </v>
          </cell>
          <cell r="D4062">
            <v>36.71</v>
          </cell>
        </row>
        <row r="4063">
          <cell r="A4063">
            <v>7106</v>
          </cell>
          <cell r="B4063" t="str">
            <v xml:space="preserve">TE DE REDUCAO, PVC, SOLDAVEL, 90 GRAUS, 110 MM X 60 MM, PARA AGUA FRIA PREDIAL                                                                                                                                                                                                                                                                                                                                                                                                                            </v>
          </cell>
          <cell r="C4063" t="str">
            <v xml:space="preserve">UN    </v>
          </cell>
          <cell r="D4063">
            <v>143.31</v>
          </cell>
        </row>
        <row r="4064">
          <cell r="A4064">
            <v>7104</v>
          </cell>
          <cell r="B4064" t="str">
            <v xml:space="preserve">TE DE REDUCAO, PVC, SOLDAVEL, 90 GRAUS, 25 MM X 20 MM, PARA AGUA FRIA PREDIAL                                                                                                                                                                                                                                                                                                                                                                                                                             </v>
          </cell>
          <cell r="C4064" t="str">
            <v xml:space="preserve">UN    </v>
          </cell>
          <cell r="D4064">
            <v>3.86</v>
          </cell>
        </row>
        <row r="4065">
          <cell r="A4065">
            <v>7136</v>
          </cell>
          <cell r="B4065" t="str">
            <v xml:space="preserve">TE DE REDUCAO, PVC, SOLDAVEL, 90 GRAUS, 32 MM X 25 MM, PARA AGUA FRIA PREDIAL                                                                                                                                                                                                                                                                                                                                                                                                                             </v>
          </cell>
          <cell r="C4065" t="str">
            <v xml:space="preserve">UN    </v>
          </cell>
          <cell r="D4065">
            <v>6.73</v>
          </cell>
        </row>
        <row r="4066">
          <cell r="A4066">
            <v>7128</v>
          </cell>
          <cell r="B4066" t="str">
            <v xml:space="preserve">TE DE REDUCAO, PVC, SOLDAVEL, 90 GRAUS, 40 MM X 32 MM, PARA AGUA FRIA PREDIAL                                                                                                                                                                                                                                                                                                                                                                                                                             </v>
          </cell>
          <cell r="C4066" t="str">
            <v xml:space="preserve">UN    </v>
          </cell>
          <cell r="D4066">
            <v>8.73</v>
          </cell>
        </row>
        <row r="4067">
          <cell r="A4067">
            <v>7108</v>
          </cell>
          <cell r="B4067" t="str">
            <v xml:space="preserve">TE DE REDUCAO, PVC, SOLDAVEL, 90 GRAUS, 50 MM X 20 MM, PARA AGUA FRIA PREDIAL                                                                                                                                                                                                                                                                                                                                                                                                                             </v>
          </cell>
          <cell r="C4067" t="str">
            <v xml:space="preserve">UN    </v>
          </cell>
          <cell r="D4067">
            <v>8.7100000000000009</v>
          </cell>
        </row>
        <row r="4068">
          <cell r="A4068">
            <v>7129</v>
          </cell>
          <cell r="B4068" t="str">
            <v xml:space="preserve">TE DE REDUCAO, PVC, SOLDAVEL, 90 GRAUS, 50 MM X 25 MM, PARA AGUA FRIA PREDIAL                                                                                                                                                                                                                                                                                                                                                                                                                             </v>
          </cell>
          <cell r="C4068" t="str">
            <v xml:space="preserve">UN    </v>
          </cell>
          <cell r="D4068">
            <v>10.24</v>
          </cell>
        </row>
        <row r="4069">
          <cell r="A4069">
            <v>7130</v>
          </cell>
          <cell r="B4069" t="str">
            <v xml:space="preserve">TE DE REDUCAO, PVC, SOLDAVEL, 90 GRAUS, 50 MM X 32 MM, PARA AGUA FRIA PREDIAL                                                                                                                                                                                                                                                                                                                                                                                                                             </v>
          </cell>
          <cell r="C4069" t="str">
            <v xml:space="preserve">UN    </v>
          </cell>
          <cell r="D4069">
            <v>14.89</v>
          </cell>
        </row>
        <row r="4070">
          <cell r="A4070">
            <v>7131</v>
          </cell>
          <cell r="B4070" t="str">
            <v xml:space="preserve">TE DE REDUCAO, PVC, SOLDAVEL, 90 GRAUS, 50 MM X 40 MM, PARA AGUA FRIA PREDIAL                                                                                                                                                                                                                                                                                                                                                                                                                             </v>
          </cell>
          <cell r="C4070" t="str">
            <v xml:space="preserve">UN    </v>
          </cell>
          <cell r="D4070">
            <v>18.2</v>
          </cell>
        </row>
        <row r="4071">
          <cell r="A4071">
            <v>7132</v>
          </cell>
          <cell r="B4071" t="str">
            <v xml:space="preserve">TE DE REDUCAO, PVC, SOLDAVEL, 90 GRAUS, 75 MM X 50 MM, PARA AGUA FRIA PREDIAL                                                                                                                                                                                                                                                                                                                                                                                                                             </v>
          </cell>
          <cell r="C4071" t="str">
            <v xml:space="preserve">UN    </v>
          </cell>
          <cell r="D4071">
            <v>42.87</v>
          </cell>
        </row>
        <row r="4072">
          <cell r="A4072">
            <v>7133</v>
          </cell>
          <cell r="B4072" t="str">
            <v xml:space="preserve">TE DE REDUCAO, PVC, SOLDAVEL, 90 GRAUS, 85 MM X 60 MM, PARA AGUA FRIA PREDIAL                                                                                                                                                                                                                                                                                                                                                                                                                             </v>
          </cell>
          <cell r="C4072" t="str">
            <v xml:space="preserve">UN    </v>
          </cell>
          <cell r="D4072">
            <v>99.06</v>
          </cell>
        </row>
        <row r="4073">
          <cell r="A4073">
            <v>37420</v>
          </cell>
          <cell r="B4073" t="str">
            <v xml:space="preserve">TE DE SERVICO INTEGRADO, EM POLIPROPILENO (PP), PARA TUBOS EM PEAD/PVC, 60 X 20 MM - LIGACAO PREDIAL DE AGUA                                                                                                                                                                                                                                                                                                                                                                                              </v>
          </cell>
          <cell r="C4073" t="str">
            <v xml:space="preserve">UN    </v>
          </cell>
          <cell r="D4073">
            <v>40.33</v>
          </cell>
        </row>
        <row r="4074">
          <cell r="A4074">
            <v>37421</v>
          </cell>
          <cell r="B4074" t="str">
            <v xml:space="preserve">TE DE SERVICO INTEGRADO, EM POLIPROPILENO (PP), PARA TUBOS EM PEAD/PVC, 60 X 32 MM - LIGACAO PREDIAL DE AGUA                                                                                                                                                                                                                                                                                                                                                                                              </v>
          </cell>
          <cell r="C4074" t="str">
            <v xml:space="preserve">UN    </v>
          </cell>
          <cell r="D4074">
            <v>55.12</v>
          </cell>
        </row>
        <row r="4075">
          <cell r="A4075">
            <v>37422</v>
          </cell>
          <cell r="B4075" t="str">
            <v xml:space="preserve">TE DE SERVICO INTEGRADO, EM POLIPROPILENO (PP), PARA TUBOS EM PEAD, 63 X 20 MM - LIGACAO PREDIAL DE AGUA                                                                                                                                                                                                                                                                                                                                                                                                  </v>
          </cell>
          <cell r="C4075" t="str">
            <v xml:space="preserve">UN    </v>
          </cell>
          <cell r="D4075">
            <v>51.59</v>
          </cell>
        </row>
        <row r="4076">
          <cell r="A4076">
            <v>37443</v>
          </cell>
          <cell r="B4076" t="str">
            <v xml:space="preserve">TE DE SERVICO, PEAD PE 100, DE 125 X 20 MM, PARA ELETROFUSAO                                                                                                                                                                                                                                                                                                                                                                                                                                              </v>
          </cell>
          <cell r="C4076" t="str">
            <v xml:space="preserve">UN    </v>
          </cell>
          <cell r="D4076">
            <v>191.41</v>
          </cell>
        </row>
        <row r="4077">
          <cell r="A4077">
            <v>37444</v>
          </cell>
          <cell r="B4077" t="str">
            <v xml:space="preserve">TE DE SERVICO, PEAD PE 100, DE 125 X 32 MM, PARA ELETROFUSAO                                                                                                                                                                                                                                                                                                                                                                                                                                              </v>
          </cell>
          <cell r="C4077" t="str">
            <v xml:space="preserve">UN    </v>
          </cell>
          <cell r="D4077">
            <v>194.65</v>
          </cell>
        </row>
        <row r="4078">
          <cell r="A4078">
            <v>37445</v>
          </cell>
          <cell r="B4078" t="str">
            <v xml:space="preserve">TE DE SERVICO, PEAD PE 100, DE 125 X 63 MM, PARA ELETROFUSAO                                                                                                                                                                                                                                                                                                                                                                                                                                              </v>
          </cell>
          <cell r="C4078" t="str">
            <v xml:space="preserve">UN    </v>
          </cell>
          <cell r="D4078">
            <v>295.04000000000002</v>
          </cell>
        </row>
        <row r="4079">
          <cell r="A4079">
            <v>37446</v>
          </cell>
          <cell r="B4079" t="str">
            <v xml:space="preserve">TE DE SERVICO, PEAD PE 100, DE 200 X 20 MM, PARA ELETROFUSAO                                                                                                                                                                                                                                                                                                                                                                                                                                              </v>
          </cell>
          <cell r="C4079" t="str">
            <v xml:space="preserve">UN    </v>
          </cell>
          <cell r="D4079">
            <v>321.64</v>
          </cell>
        </row>
        <row r="4080">
          <cell r="A4080">
            <v>37447</v>
          </cell>
          <cell r="B4080" t="str">
            <v xml:space="preserve">TE DE SERVICO, PEAD PE 100, DE 200 X 32 MM, PARA ELETROFUSAO                                                                                                                                                                                                                                                                                                                                                                                                                                              </v>
          </cell>
          <cell r="C4080" t="str">
            <v xml:space="preserve">UN    </v>
          </cell>
          <cell r="D4080">
            <v>326.68</v>
          </cell>
        </row>
        <row r="4081">
          <cell r="A4081">
            <v>37448</v>
          </cell>
          <cell r="B4081" t="str">
            <v xml:space="preserve">TE DE SERVICO, PEAD PE 100, DE 200 X 63 MM, PARA ELETROFUSAO                                                                                                                                                                                                                                                                                                                                                                                                                                              </v>
          </cell>
          <cell r="C4081" t="str">
            <v xml:space="preserve">UN    </v>
          </cell>
          <cell r="D4081">
            <v>448.09</v>
          </cell>
        </row>
        <row r="4082">
          <cell r="A4082">
            <v>37440</v>
          </cell>
          <cell r="B4082" t="str">
            <v xml:space="preserve">TE DE SERVICO, PEAD PE 100, DE 63 X 20 MM, PARA ELETROFUSAO                                                                                                                                                                                                                                                                                                                                                                                                                                               </v>
          </cell>
          <cell r="C4082" t="str">
            <v xml:space="preserve">UN    </v>
          </cell>
          <cell r="D4082">
            <v>151.91999999999999</v>
          </cell>
        </row>
        <row r="4083">
          <cell r="A4083">
            <v>37441</v>
          </cell>
          <cell r="B4083" t="str">
            <v xml:space="preserve">TE DE SERVICO, PEAD PE 100, DE 63 X 32 MM, PARA ELETROFUSAO                                                                                                                                                                                                                                                                                                                                                                                                                                               </v>
          </cell>
          <cell r="C4083" t="str">
            <v xml:space="preserve">UN    </v>
          </cell>
          <cell r="D4083">
            <v>151.91999999999999</v>
          </cell>
        </row>
        <row r="4084">
          <cell r="A4084">
            <v>37442</v>
          </cell>
          <cell r="B4084" t="str">
            <v xml:space="preserve">TE DE SERVICO, PEAD PE 100, DE 63 X 63 MM, PARA ELETROFUSAO                                                                                                                                                                                                                                                                                                                                                                                                                                               </v>
          </cell>
          <cell r="C4084" t="str">
            <v xml:space="preserve">UN    </v>
          </cell>
          <cell r="D4084">
            <v>182.98</v>
          </cell>
        </row>
        <row r="4085">
          <cell r="A4085">
            <v>38017</v>
          </cell>
          <cell r="B4085" t="str">
            <v xml:space="preserve">TE DE TRANSICAO, CPVC, SOLDAVEL, 15 MM X 1/2", PARA AGUA QUENTE                                                                                                                                                                                                                                                                                                                                                                                                                                           </v>
          </cell>
          <cell r="C4085" t="str">
            <v xml:space="preserve">UN    </v>
          </cell>
          <cell r="D4085">
            <v>10.119999999999999</v>
          </cell>
        </row>
        <row r="4086">
          <cell r="A4086">
            <v>38018</v>
          </cell>
          <cell r="B4086" t="str">
            <v xml:space="preserve">TE DE TRANSICAO, CPVC, SOLDAVEL, 22 MM X 1/2", PARA AGUA QUENTE                                                                                                                                                                                                                                                                                                                                                                                                                                           </v>
          </cell>
          <cell r="C4086" t="str">
            <v xml:space="preserve">UN    </v>
          </cell>
          <cell r="D4086">
            <v>11.38</v>
          </cell>
        </row>
        <row r="4087">
          <cell r="A4087">
            <v>39895</v>
          </cell>
          <cell r="B4087" t="str">
            <v xml:space="preserve">TE DUPLA CURVA BRONZE/LATAO (REF 764) SEM ANEL DE SOLDA, ROSCA F X BOLSA X ROSCA F, 1/2" X 15 X 1/2"                                                                                                                                                                                                                                                                                                                                                                                                      </v>
          </cell>
          <cell r="C4087" t="str">
            <v xml:space="preserve">UN    </v>
          </cell>
          <cell r="D4087">
            <v>47.79</v>
          </cell>
        </row>
        <row r="4088">
          <cell r="A4088">
            <v>39896</v>
          </cell>
          <cell r="B4088" t="str">
            <v xml:space="preserve">TE DUPLA CURVA BRONZE/LATAO (REF 764) SEM ANEL DE SOLDA, ROSCA F X BOLSA X ROSCA F, 3/4" X 22 X 3/4"                                                                                                                                                                                                                                                                                                                                                                                                      </v>
          </cell>
          <cell r="C4088" t="str">
            <v xml:space="preserve">UN    </v>
          </cell>
          <cell r="D4088">
            <v>70.05</v>
          </cell>
        </row>
        <row r="4089">
          <cell r="A4089">
            <v>38873</v>
          </cell>
          <cell r="B4089" t="str">
            <v xml:space="preserve">TE METALICO, PARA CONEXAO COM ANEL DESLIZANTE, DN 16 MM, EM TUBO PEX PARA INST. AGUA QUENTE/FRIA                                                                                                                                                                                                                                                                                                                                                                                                          </v>
          </cell>
          <cell r="C4089" t="str">
            <v xml:space="preserve">UN    </v>
          </cell>
          <cell r="D4089">
            <v>14.35</v>
          </cell>
        </row>
        <row r="4090">
          <cell r="A4090">
            <v>38874</v>
          </cell>
          <cell r="B4090" t="str">
            <v xml:space="preserve">TE METALICO, PARA CONEXAO COM ANEL DESLIZANTE, DN 20 MM, EM TUBO PEX PARA INST. AGUA QUENTE/FRIA                                                                                                                                                                                                                                                                                                                                                                                                          </v>
          </cell>
          <cell r="C4090" t="str">
            <v xml:space="preserve">UN    </v>
          </cell>
          <cell r="D4090">
            <v>18.170000000000002</v>
          </cell>
        </row>
        <row r="4091">
          <cell r="A4091">
            <v>38875</v>
          </cell>
          <cell r="B4091" t="str">
            <v xml:space="preserve">TE METALICO, PARA CONEXAO COM ANEL DESLIZANTE, DN 25 MM, EM TUBO PEX PARA INST. AGUA QUENTE/FRIA                                                                                                                                                                                                                                                                                                                                                                                                          </v>
          </cell>
          <cell r="C4091" t="str">
            <v xml:space="preserve">UN    </v>
          </cell>
          <cell r="D4091">
            <v>28.8</v>
          </cell>
        </row>
        <row r="4092">
          <cell r="A4092">
            <v>38876</v>
          </cell>
          <cell r="B4092" t="str">
            <v xml:space="preserve">TE METALICO, PARA CONEXAO COM ANEL DESLIZANTE, DN 32 MM, EM TUBO PEX PARA INST. AGUA QUENTE/FRIA                                                                                                                                                                                                                                                                                                                                                                                                          </v>
          </cell>
          <cell r="C4092" t="str">
            <v xml:space="preserve">UN    </v>
          </cell>
          <cell r="D4092">
            <v>38.700000000000003</v>
          </cell>
        </row>
        <row r="4093">
          <cell r="A4093">
            <v>39000</v>
          </cell>
          <cell r="B4093" t="str">
            <v xml:space="preserve">TE MISTURADOR COM INSERTO METALICO, FEMEA, PPR, DN 25 MM X 3/4", PARA AGUA QUENTE E FRIA PREDIAL                                                                                                                                                                                                                                                                                                                                                                                                          </v>
          </cell>
          <cell r="C4093" t="str">
            <v xml:space="preserve">UN    </v>
          </cell>
          <cell r="D4093">
            <v>35.89</v>
          </cell>
        </row>
        <row r="4094">
          <cell r="A4094">
            <v>38674</v>
          </cell>
          <cell r="B4094" t="str">
            <v xml:space="preserve">TE MISTURADOR DE TRANSICAO, CPVC, COM ROSCA, 22 MM X 3/4", PARA AGUA QUENTE                                                                                                                                                                                                                                                                                                                                                                                                                               </v>
          </cell>
          <cell r="C4094" t="str">
            <v xml:space="preserve">UN    </v>
          </cell>
          <cell r="D4094">
            <v>34.06</v>
          </cell>
        </row>
        <row r="4095">
          <cell r="A4095">
            <v>38019</v>
          </cell>
          <cell r="B4095" t="str">
            <v xml:space="preserve">TE MISTURADOR, CPVC, SOLDAVEL, 15 MM, PARA AGUA QUENTE                                                                                                                                                                                                                                                                                                                                                                                                                                                    </v>
          </cell>
          <cell r="C4095" t="str">
            <v xml:space="preserve">UN    </v>
          </cell>
          <cell r="D4095">
            <v>7.2</v>
          </cell>
        </row>
        <row r="4096">
          <cell r="A4096">
            <v>38020</v>
          </cell>
          <cell r="B4096" t="str">
            <v xml:space="preserve">TE MISTURADOR, CPVC, SOLDAVEL, 22 MM, PARA AGUA QUENTE                                                                                                                                                                                                                                                                                                                                                                                                                                                    </v>
          </cell>
          <cell r="C4096" t="str">
            <v xml:space="preserve">UN    </v>
          </cell>
          <cell r="D4096">
            <v>8.8699999999999992</v>
          </cell>
        </row>
        <row r="4097">
          <cell r="A4097">
            <v>38454</v>
          </cell>
          <cell r="B4097" t="str">
            <v xml:space="preserve">TE MISTURADOR, PPR, F/M/M, DN 20 X 20 MM, PARA AGUA QUENTE PREDIAL                                                                                                                                                                                                                                                                                                                                                                                                                                        </v>
          </cell>
          <cell r="C4097" t="str">
            <v xml:space="preserve">UN    </v>
          </cell>
          <cell r="D4097">
            <v>13.45</v>
          </cell>
        </row>
        <row r="4098">
          <cell r="A4098">
            <v>38455</v>
          </cell>
          <cell r="B4098" t="str">
            <v xml:space="preserve">TE MISTURADOR, PPR, F/M/M, DN 25 X 25 MM, PARA AGUA QUENTE PREDIAL                                                                                                                                                                                                                                                                                                                                                                                                                                        </v>
          </cell>
          <cell r="C4098" t="str">
            <v xml:space="preserve">UN    </v>
          </cell>
          <cell r="D4098">
            <v>18.010000000000002</v>
          </cell>
        </row>
        <row r="4099">
          <cell r="A4099">
            <v>38462</v>
          </cell>
          <cell r="B4099" t="str">
            <v xml:space="preserve">TE NORMAL, PPR, F/F/F, SOLDAVEL, 90 GRAUS, DN 110 X 110 X 110 MM, PARA AGUA QUENTE PREDIAL                                                                                                                                                                                                                                                                                                                                                                                                                </v>
          </cell>
          <cell r="C4099" t="str">
            <v xml:space="preserve">UN    </v>
          </cell>
          <cell r="D4099">
            <v>290.43</v>
          </cell>
        </row>
        <row r="4100">
          <cell r="A4100">
            <v>36362</v>
          </cell>
          <cell r="B4100" t="str">
            <v xml:space="preserve">TE NORMAL, PPR, F/F/F, SOLDAVEL, 90 GRAUS, DN 20 X 20 X 20 MM, PARA AGUA QUENTE PREDIAL                                                                                                                                                                                                                                                                                                                                                                                                                   </v>
          </cell>
          <cell r="C4100" t="str">
            <v xml:space="preserve">UN    </v>
          </cell>
          <cell r="D4100">
            <v>4.01</v>
          </cell>
        </row>
        <row r="4101">
          <cell r="A4101">
            <v>36298</v>
          </cell>
          <cell r="B4101" t="str">
            <v xml:space="preserve">TE NORMAL, PPR, F/F/F, SOLDAVEL, 90 GRAUS, DN 25 X 25 X 25 MM, PARA AGUA QUENTE PREDIAL                                                                                                                                                                                                                                                                                                                                                                                                                   </v>
          </cell>
          <cell r="C4101" t="str">
            <v xml:space="preserve">UN    </v>
          </cell>
          <cell r="D4101">
            <v>3.45</v>
          </cell>
        </row>
        <row r="4102">
          <cell r="A4102">
            <v>38456</v>
          </cell>
          <cell r="B4102" t="str">
            <v xml:space="preserve">TE NORMAL, PPR, F/F/F, SOLDAVEL, 90 GRAUS, DN 32 X 32 X 32 MM, PARA AGUA QUENTE PREDIAL                                                                                                                                                                                                                                                                                                                                                                                                                   </v>
          </cell>
          <cell r="C4102" t="str">
            <v xml:space="preserve">UN    </v>
          </cell>
          <cell r="D4102">
            <v>8.59</v>
          </cell>
        </row>
        <row r="4103">
          <cell r="A4103">
            <v>38457</v>
          </cell>
          <cell r="B4103" t="str">
            <v xml:space="preserve">TE NORMAL, PPR, F/F/F, SOLDAVEL, 90 GRAUS, DN 40 X 40 X 40 MM, PARA AGUA QUENTE PREDIAL                                                                                                                                                                                                                                                                                                                                                                                                                   </v>
          </cell>
          <cell r="C4103" t="str">
            <v xml:space="preserve">UN    </v>
          </cell>
          <cell r="D4103">
            <v>15.65</v>
          </cell>
        </row>
        <row r="4104">
          <cell r="A4104">
            <v>38458</v>
          </cell>
          <cell r="B4104" t="str">
            <v xml:space="preserve">TE NORMAL, PPR, F/F/F, SOLDAVEL, 90 GRAUS, DN 50 X 50 X 50 MM, PARA AGUA QUENTE PREDIAL                                                                                                                                                                                                                                                                                                                                                                                                                   </v>
          </cell>
          <cell r="C4104" t="str">
            <v xml:space="preserve">UN    </v>
          </cell>
          <cell r="D4104">
            <v>30.15</v>
          </cell>
        </row>
        <row r="4105">
          <cell r="A4105">
            <v>38459</v>
          </cell>
          <cell r="B4105" t="str">
            <v xml:space="preserve">TE NORMAL, PPR, F/F/F, SOLDAVEL, 90 GRAUS, DN 63 X 63 X 63 MM, PARA AGUA QUENTE PREDIAL                                                                                                                                                                                                                                                                                                                                                                                                                   </v>
          </cell>
          <cell r="C4105" t="str">
            <v xml:space="preserve">UN    </v>
          </cell>
          <cell r="D4105">
            <v>47.39</v>
          </cell>
        </row>
        <row r="4106">
          <cell r="A4106">
            <v>38460</v>
          </cell>
          <cell r="B4106" t="str">
            <v xml:space="preserve">TE NORMAL, PPR, F/F/F, SOLDAVEL, 90 GRAUS, DN 75 X 75 X 75 MM, PARA AGUA QUENTE PREDIAL                                                                                                                                                                                                                                                                                                                                                                                                                   </v>
          </cell>
          <cell r="C4106" t="str">
            <v xml:space="preserve">UN    </v>
          </cell>
          <cell r="D4106">
            <v>101.67</v>
          </cell>
        </row>
        <row r="4107">
          <cell r="A4107">
            <v>38461</v>
          </cell>
          <cell r="B4107" t="str">
            <v xml:space="preserve">TE NORMAL, PPR, F/F/F, SOLDAVEL, 90 GRAUS, DN 90 X 90 X 90 MM, PARA AGUA QUENTE PREDIAL                                                                                                                                                                                                                                                                                                                                                                                                                   </v>
          </cell>
          <cell r="C4107" t="str">
            <v xml:space="preserve">UN    </v>
          </cell>
          <cell r="D4107">
            <v>136.43</v>
          </cell>
        </row>
        <row r="4108">
          <cell r="A4108">
            <v>7094</v>
          </cell>
          <cell r="B4108" t="str">
            <v xml:space="preserve">TE PVC ROSCAVEL 90 GRAUS, 1", PARA  AGUA FRIA PREDIAL                                                                                                                                                                                                                                                                                                                                                                                                                                                     </v>
          </cell>
          <cell r="C4108" t="str">
            <v xml:space="preserve">UN    </v>
          </cell>
          <cell r="D4108">
            <v>12.61</v>
          </cell>
        </row>
        <row r="4109">
          <cell r="A4109">
            <v>7116</v>
          </cell>
          <cell r="B4109" t="str">
            <v xml:space="preserve">TE PVC SOLDAVEL, BBB, 90 GRAUS, DN 40 MM, PARA ESGOTO SECUNDARIO PREDIAL                                                                                                                                                                                                                                                                                                                                                                                                                                  </v>
          </cell>
          <cell r="C4109" t="str">
            <v xml:space="preserve">UN    </v>
          </cell>
          <cell r="D4109">
            <v>3.84</v>
          </cell>
        </row>
        <row r="4110">
          <cell r="A4110">
            <v>7118</v>
          </cell>
          <cell r="B4110" t="str">
            <v xml:space="preserve">TE PVC, ROSCAVEL, 90 GRAUS, 1 1/2", AGUA FRIA PREDIAL                                                                                                                                                                                                                                                                                                                                                                                                                                                     </v>
          </cell>
          <cell r="C4110" t="str">
            <v xml:space="preserve">UN    </v>
          </cell>
          <cell r="D4110">
            <v>25.93</v>
          </cell>
        </row>
        <row r="4111">
          <cell r="A4111">
            <v>7098</v>
          </cell>
          <cell r="B4111" t="str">
            <v xml:space="preserve">TE PVC, ROSCAVEL, 90 GRAUS, 1/2",  AGUA FRIA PREDIAL                                                                                                                                                                                                                                                                                                                                                                                                                                                      </v>
          </cell>
          <cell r="C4111" t="str">
            <v xml:space="preserve">UN    </v>
          </cell>
          <cell r="D4111">
            <v>3.85</v>
          </cell>
        </row>
        <row r="4112">
          <cell r="A4112">
            <v>7110</v>
          </cell>
          <cell r="B4112" t="str">
            <v xml:space="preserve">TE PVC, ROSCAVEL, 90 GRAUS, 2",  AGUA FRIA PREDIAL                                                                                                                                                                                                                                                                                                                                                                                                                                                        </v>
          </cell>
          <cell r="C4112" t="str">
            <v xml:space="preserve">UN    </v>
          </cell>
          <cell r="D4112">
            <v>49.3</v>
          </cell>
        </row>
        <row r="4113">
          <cell r="A4113">
            <v>7123</v>
          </cell>
          <cell r="B4113" t="str">
            <v xml:space="preserve">TE PVC, ROSCAVEL, 90 GRAUS, 3/4", AGUA FRIA PREDIAL                                                                                                                                                                                                                                                                                                                                                                                                                                                       </v>
          </cell>
          <cell r="C4113" t="str">
            <v xml:space="preserve">UN    </v>
          </cell>
          <cell r="D4113">
            <v>4.66</v>
          </cell>
        </row>
        <row r="4114">
          <cell r="A4114">
            <v>7121</v>
          </cell>
          <cell r="B4114" t="str">
            <v xml:space="preserve">TE PVC, SOLDAVEL, COM BUCHA DE LATAO NA BOLSA CENTRAL, 90 GRAUS, 20 MM X 1/2", PARA AGUA FRIA PREDIAL                                                                                                                                                                                                                                                                                                                                                                                                     </v>
          </cell>
          <cell r="C4114" t="str">
            <v xml:space="preserve">UN    </v>
          </cell>
          <cell r="D4114">
            <v>9.2200000000000006</v>
          </cell>
        </row>
        <row r="4115">
          <cell r="A4115">
            <v>7137</v>
          </cell>
          <cell r="B4115" t="str">
            <v xml:space="preserve">TE PVC, SOLDAVEL, COM BUCHA DE LATAO NA BOLSA CENTRAL, 90 GRAUS, 25 MM X 1/2", PARA AGUA FRIA PREDIAL                                                                                                                                                                                                                                                                                                                                                                                                     </v>
          </cell>
          <cell r="C4115" t="str">
            <v xml:space="preserve">UN    </v>
          </cell>
          <cell r="D4115">
            <v>10.07</v>
          </cell>
        </row>
        <row r="4116">
          <cell r="A4116">
            <v>7122</v>
          </cell>
          <cell r="B4116" t="str">
            <v xml:space="preserve">TE PVC, SOLDAVEL, COM BUCHA DE LATAO NA BOLSA CENTRAL, 90 GRAUS, 25 MM X 3/4", PARA AGUA FRIA PREDIAL                                                                                                                                                                                                                                                                                                                                                                                                     </v>
          </cell>
          <cell r="C4116" t="str">
            <v xml:space="preserve">UN    </v>
          </cell>
          <cell r="D4116">
            <v>11.08</v>
          </cell>
        </row>
        <row r="4117">
          <cell r="A4117">
            <v>7114</v>
          </cell>
          <cell r="B4117" t="str">
            <v xml:space="preserve">TE PVC, SOLDAVEL, COM BUCHA DE LATAO NA BOLSA CENTRAL, 90 GRAUS, 32 MM X 3/4", PARA AGUA FRIA PREDIAL                                                                                                                                                                                                                                                                                                                                                                                                     </v>
          </cell>
          <cell r="C4117" t="str">
            <v xml:space="preserve">UN    </v>
          </cell>
          <cell r="D4117">
            <v>12.89</v>
          </cell>
        </row>
        <row r="4118">
          <cell r="A4118">
            <v>7109</v>
          </cell>
          <cell r="B4118" t="str">
            <v xml:space="preserve">TE PVC, SOLDAVEL, COM ROSCA NA BOLSA CENTRAL, 90 GRAUS, 20 MM X 1/2", PARA AGUA FRIA PREDIAL                                                                                                                                                                                                                                                                                                                                                                                                              </v>
          </cell>
          <cell r="C4118" t="str">
            <v xml:space="preserve">UN    </v>
          </cell>
          <cell r="D4118">
            <v>2.5499999999999998</v>
          </cell>
        </row>
        <row r="4119">
          <cell r="A4119">
            <v>7135</v>
          </cell>
          <cell r="B4119" t="str">
            <v xml:space="preserve">TE PVC, SOLDAVEL, COM ROSCA NA BOLSA CENTRAL, 90 GRAUS, 25 MM X 1/2", PARA AGUA FRIA PREDIAL                                                                                                                                                                                                                                                                                                                                                                                                              </v>
          </cell>
          <cell r="C4119" t="str">
            <v xml:space="preserve">UN    </v>
          </cell>
          <cell r="D4119">
            <v>5.23</v>
          </cell>
        </row>
        <row r="4120">
          <cell r="A4120">
            <v>37947</v>
          </cell>
          <cell r="B4120" t="str">
            <v xml:space="preserve">TE PVC, SOLDAVEL, COM ROSCA NA BOLSA CENTRAL, 90 GRAUS, 25 MM X 3/4", PARA AGUA FRIA PREDIAL                                                                                                                                                                                                                                                                                                                                                                                                              </v>
          </cell>
          <cell r="C4120" t="str">
            <v xml:space="preserve">UN    </v>
          </cell>
          <cell r="D4120">
            <v>4.25</v>
          </cell>
        </row>
        <row r="4121">
          <cell r="A4121">
            <v>7103</v>
          </cell>
          <cell r="B4121" t="str">
            <v xml:space="preserve">TE PVC, SOLDAVEL, COM ROSCA NA BOLSA CENTRAL, 90 GRAUS, 32 MM X 3/4", PARA AGUA FRIA PREDIAL                                                                                                                                                                                                                                                                                                                                                                                                              </v>
          </cell>
          <cell r="C4121" t="str">
            <v xml:space="preserve">UN    </v>
          </cell>
          <cell r="D4121">
            <v>13.86</v>
          </cell>
        </row>
        <row r="4122">
          <cell r="A4122">
            <v>40419</v>
          </cell>
          <cell r="B4122" t="str">
            <v xml:space="preserve">TE RANHURADO EM FERRO FUNDIDO, DN 50 (2")                                                                                                                                                                                                                                                                                                                                                                                                                                                                 </v>
          </cell>
          <cell r="C4122" t="str">
            <v xml:space="preserve">UN    </v>
          </cell>
          <cell r="D4122">
            <v>36.93</v>
          </cell>
        </row>
        <row r="4123">
          <cell r="A4123">
            <v>40420</v>
          </cell>
          <cell r="B4123" t="str">
            <v xml:space="preserve">TE RANHURADO EM FERRO FUNDIDO, DN 65 (2 1/2")                                                                                                                                                                                                                                                                                                                                                                                                                                                             </v>
          </cell>
          <cell r="C4123" t="str">
            <v xml:space="preserve">UN    </v>
          </cell>
          <cell r="D4123">
            <v>53.88</v>
          </cell>
        </row>
        <row r="4124">
          <cell r="A4124">
            <v>40421</v>
          </cell>
          <cell r="B4124" t="str">
            <v xml:space="preserve">TE RANHURADO EM FERRO FUNDIDO, DN 80 (3")                                                                                                                                                                                                                                                                                                                                                                                                                                                                 </v>
          </cell>
          <cell r="C4124" t="str">
            <v xml:space="preserve">UN    </v>
          </cell>
          <cell r="D4124">
            <v>57.36</v>
          </cell>
        </row>
        <row r="4125">
          <cell r="A4125">
            <v>38905</v>
          </cell>
          <cell r="B4125" t="str">
            <v xml:space="preserve">TE ROSCA FEMEA, METALICO, PARA CONEXAO COM ANEL DESLIZANTE, DN 16 MM X 1/2", EM TUBO PEX PARA INST. AGUA QUENTE/FRIA                                                                                                                                                                                                                                                                                                                                                                                      </v>
          </cell>
          <cell r="C4125" t="str">
            <v xml:space="preserve">UN    </v>
          </cell>
          <cell r="D4125">
            <v>18.57</v>
          </cell>
        </row>
        <row r="4126">
          <cell r="A4126">
            <v>38907</v>
          </cell>
          <cell r="B4126" t="str">
            <v xml:space="preserve">TE ROSCA FEMEA, METALICO, PARA CONEXAO COM ANEL DESLIZANTE, DN 20 MM X 1/2", EM TUBO PEX PARA INST. AGUA QUENTE/FRIA                                                                                                                                                                                                                                                                                                                                                                                      </v>
          </cell>
          <cell r="C4126" t="str">
            <v xml:space="preserve">UN    </v>
          </cell>
          <cell r="D4126">
            <v>17.899999999999999</v>
          </cell>
        </row>
        <row r="4127">
          <cell r="A4127">
            <v>38910</v>
          </cell>
          <cell r="B4127" t="str">
            <v xml:space="preserve">TE ROSCA FEMEA, METALICO, PARA CONEXAO COM ANEL DESLIZANTE, DN 25 MM X 3/4", EM TUBO PEX PARA INST. AGUA QUENTE/FRIA                                                                                                                                                                                                                                                                                                                                                                                      </v>
          </cell>
          <cell r="C4127" t="str">
            <v xml:space="preserve">UN    </v>
          </cell>
          <cell r="D4127">
            <v>20.94</v>
          </cell>
        </row>
        <row r="4128">
          <cell r="A4128">
            <v>11655</v>
          </cell>
          <cell r="B4128" t="str">
            <v xml:space="preserve">TE SANITARIO DE REDUCAO, PVC, DN 100 X 50 MM, SERIE NORMAL, PARA ESGOTO PREDIAL                                                                                                                                                                                                                                                                                                                                                                                                                           </v>
          </cell>
          <cell r="C4128" t="str">
            <v xml:space="preserve">UN    </v>
          </cell>
          <cell r="D4128">
            <v>17.78</v>
          </cell>
        </row>
        <row r="4129">
          <cell r="A4129">
            <v>11656</v>
          </cell>
          <cell r="B4129" t="str">
            <v xml:space="preserve">TE SANITARIO DE REDUCAO, PVC, DN 100 X 75 MM, SERIE NORMAL PARA ESGOTO PREDIAL                                                                                                                                                                                                                                                                                                                                                                                                                            </v>
          </cell>
          <cell r="C4129" t="str">
            <v xml:space="preserve">UN    </v>
          </cell>
          <cell r="D4129">
            <v>20.41</v>
          </cell>
        </row>
        <row r="4130">
          <cell r="A4130">
            <v>7091</v>
          </cell>
          <cell r="B4130" t="str">
            <v xml:space="preserve">TE SANITARIO, PVC, DN 100 X 100 MM, SERIE NORMAL, PARA ESGOTO PREDIAL                                                                                                                                                                                                                                                                                                                                                                                                                                     </v>
          </cell>
          <cell r="C4130" t="str">
            <v xml:space="preserve">UN    </v>
          </cell>
          <cell r="D4130">
            <v>16.72</v>
          </cell>
        </row>
        <row r="4131">
          <cell r="A4131">
            <v>37948</v>
          </cell>
          <cell r="B4131" t="str">
            <v xml:space="preserve">TE SANITARIO, PVC, DN 40 X 40 MM, SERIE NORMAL, PARA ESGOTO PREDIAL                                                                                                                                                                                                                                                                                                                                                                                                                                       </v>
          </cell>
          <cell r="C4131" t="str">
            <v xml:space="preserve">UN    </v>
          </cell>
          <cell r="D4131">
            <v>3.87</v>
          </cell>
        </row>
        <row r="4132">
          <cell r="A4132">
            <v>7097</v>
          </cell>
          <cell r="B4132" t="str">
            <v xml:space="preserve">TE SANITARIO, PVC, DN 50 X 50 MM, SERIE NORMAL, PARA ESGOTO PREDIAL                                                                                                                                                                                                                                                                                                                                                                                                                                       </v>
          </cell>
          <cell r="C4132" t="str">
            <v xml:space="preserve">UN    </v>
          </cell>
          <cell r="D4132">
            <v>7.85</v>
          </cell>
        </row>
        <row r="4133">
          <cell r="A4133">
            <v>11658</v>
          </cell>
          <cell r="B4133" t="str">
            <v xml:space="preserve">TE SANITARIO, PVC, DN 75 X 75 MM, SERIE NORMAL PARA ESGOTO PREDIAL                                                                                                                                                                                                                                                                                                                                                                                                                                        </v>
          </cell>
          <cell r="C4133" t="str">
            <v xml:space="preserve">UN    </v>
          </cell>
          <cell r="D4133">
            <v>17.36</v>
          </cell>
        </row>
        <row r="4134">
          <cell r="A4134">
            <v>7146</v>
          </cell>
          <cell r="B4134" t="str">
            <v xml:space="preserve">TE SOLDAVEL, PVC, 90 GRAUS, 110 MM, PARA AGUA FRIA PREDIAL (NBR 5648)                                                                                                                                                                                                                                                                                                                                                                                                                                     </v>
          </cell>
          <cell r="C4134" t="str">
            <v xml:space="preserve">UN    </v>
          </cell>
          <cell r="D4134">
            <v>168.76</v>
          </cell>
        </row>
        <row r="4135">
          <cell r="A4135">
            <v>7138</v>
          </cell>
          <cell r="B4135" t="str">
            <v xml:space="preserve">TE SOLDAVEL, PVC, 90 GRAUS, 20 MM, PARA AGUA FRIA PREDIAL (NBR 5648)                                                                                                                                                                                                                                                                                                                                                                                                                                      </v>
          </cell>
          <cell r="C4135" t="str">
            <v xml:space="preserve">UN    </v>
          </cell>
          <cell r="D4135">
            <v>1.07</v>
          </cell>
        </row>
        <row r="4136">
          <cell r="A4136">
            <v>7139</v>
          </cell>
          <cell r="B4136" t="str">
            <v xml:space="preserve">TE SOLDAVEL, PVC, 90 GRAUS, 25 MM, PARA AGUA FRIA PREDIAL (NBR 5648)                                                                                                                                                                                                                                                                                                                                                                                                                                      </v>
          </cell>
          <cell r="C4136" t="str">
            <v xml:space="preserve">UN    </v>
          </cell>
          <cell r="D4136">
            <v>1.21</v>
          </cell>
        </row>
        <row r="4137">
          <cell r="A4137">
            <v>7140</v>
          </cell>
          <cell r="B4137" t="str">
            <v xml:space="preserve">TE SOLDAVEL, PVC, 90 GRAUS, 32 MM, PARA AGUA FRIA PREDIAL (NBR 5648)                                                                                                                                                                                                                                                                                                                                                                                                                                      </v>
          </cell>
          <cell r="C4137" t="str">
            <v xml:space="preserve">UN    </v>
          </cell>
          <cell r="D4137">
            <v>3.8</v>
          </cell>
        </row>
        <row r="4138">
          <cell r="A4138">
            <v>7141</v>
          </cell>
          <cell r="B4138" t="str">
            <v xml:space="preserve">TE SOLDAVEL, PVC, 90 GRAUS, 40 MM, PARA AGUA FRIA PREDIAL (NBR 5648)                                                                                                                                                                                                                                                                                                                                                                                                                                      </v>
          </cell>
          <cell r="C4138" t="str">
            <v xml:space="preserve">UN    </v>
          </cell>
          <cell r="D4138">
            <v>9.2799999999999994</v>
          </cell>
        </row>
        <row r="4139">
          <cell r="A4139">
            <v>7143</v>
          </cell>
          <cell r="B4139" t="str">
            <v xml:space="preserve">TE SOLDAVEL, PVC, 90 GRAUS, 60 MM, PARA AGUA FRIA PREDIAL (NBR 5648)                                                                                                                                                                                                                                                                                                                                                                                                                                      </v>
          </cell>
          <cell r="C4139" t="str">
            <v xml:space="preserve">UN    </v>
          </cell>
          <cell r="D4139">
            <v>31.16</v>
          </cell>
        </row>
        <row r="4140">
          <cell r="A4140">
            <v>7144</v>
          </cell>
          <cell r="B4140" t="str">
            <v xml:space="preserve">TE SOLDAVEL, PVC, 90 GRAUS, 75 MM, PARA AGUA FRIA PREDIAL (NBR 5648)                                                                                                                                                                                                                                                                                                                                                                                                                                      </v>
          </cell>
          <cell r="C4140" t="str">
            <v xml:space="preserve">UN    </v>
          </cell>
          <cell r="D4140">
            <v>57.8</v>
          </cell>
        </row>
        <row r="4141">
          <cell r="A4141">
            <v>7145</v>
          </cell>
          <cell r="B4141" t="str">
            <v xml:space="preserve">TE SOLDAVEL, PVC, 90 GRAUS, 85 MM, PARA AGUA FRIA PREDIAL (NBR 5648)                                                                                                                                                                                                                                                                                                                                                                                                                                      </v>
          </cell>
          <cell r="C4141" t="str">
            <v xml:space="preserve">UN    </v>
          </cell>
          <cell r="D4141">
            <v>78.59</v>
          </cell>
        </row>
        <row r="4142">
          <cell r="A4142">
            <v>7142</v>
          </cell>
          <cell r="B4142" t="str">
            <v xml:space="preserve">TE SOLDAVEL, PVC, 90 GRAUS,50 MM, PARA AGUA FRIA PREDIAL (NBR 5648)                                                                                                                                                                                                                                                                                                                                                                                                                                       </v>
          </cell>
          <cell r="C4142" t="str">
            <v xml:space="preserve">UN    </v>
          </cell>
          <cell r="D4142">
            <v>9.7100000000000009</v>
          </cell>
        </row>
        <row r="4143">
          <cell r="A4143">
            <v>3593</v>
          </cell>
          <cell r="B4143" t="str">
            <v xml:space="preserve">TE 45 GRAUS DE FERRO GALVANIZADO, COM ROSCA BSP, DE 1 1/2"                                                                                                                                                                                                                                                                                                                                                                                                                                                </v>
          </cell>
          <cell r="C4143" t="str">
            <v xml:space="preserve">UN    </v>
          </cell>
          <cell r="D4143">
            <v>101.47</v>
          </cell>
        </row>
        <row r="4144">
          <cell r="A4144">
            <v>3588</v>
          </cell>
          <cell r="B4144" t="str">
            <v xml:space="preserve">TE 45 GRAUS DE FERRO GALVANIZADO, COM ROSCA BSP, DE 1 1/4"                                                                                                                                                                                                                                                                                                                                                                                                                                                </v>
          </cell>
          <cell r="C4144" t="str">
            <v xml:space="preserve">UN    </v>
          </cell>
          <cell r="D4144">
            <v>78.209999999999994</v>
          </cell>
        </row>
        <row r="4145">
          <cell r="A4145">
            <v>3585</v>
          </cell>
          <cell r="B4145" t="str">
            <v xml:space="preserve">TE 45 GRAUS DE FERRO GALVANIZADO, COM ROSCA BSP, DE 1/2"                                                                                                                                                                                                                                                                                                                                                                                                                                                  </v>
          </cell>
          <cell r="C4145" t="str">
            <v xml:space="preserve">UN    </v>
          </cell>
          <cell r="D4145">
            <v>24.16</v>
          </cell>
        </row>
        <row r="4146">
          <cell r="A4146">
            <v>3587</v>
          </cell>
          <cell r="B4146" t="str">
            <v xml:space="preserve">TE 45 GRAUS DE FERRO GALVANIZADO, COM ROSCA BSP, DE 1"                                                                                                                                                                                                                                                                                                                                                                                                                                                    </v>
          </cell>
          <cell r="C4146" t="str">
            <v xml:space="preserve">UN    </v>
          </cell>
          <cell r="D4146">
            <v>48.53</v>
          </cell>
        </row>
        <row r="4147">
          <cell r="A4147">
            <v>3590</v>
          </cell>
          <cell r="B4147" t="str">
            <v xml:space="preserve">TE 45 GRAUS DE FERRO GALVANIZADO, COM ROSCA BSP, DE 2 1/2"                                                                                                                                                                                                                                                                                                                                                                                                                                                </v>
          </cell>
          <cell r="C4147" t="str">
            <v xml:space="preserve">UN    </v>
          </cell>
          <cell r="D4147">
            <v>288.11</v>
          </cell>
        </row>
        <row r="4148">
          <cell r="A4148">
            <v>3589</v>
          </cell>
          <cell r="B4148" t="str">
            <v xml:space="preserve">TE 45 GRAUS DE FERRO GALVANIZADO, COM ROSCA BSP, DE 2"                                                                                                                                                                                                                                                                                                                                                                                                                                                    </v>
          </cell>
          <cell r="C4148" t="str">
            <v xml:space="preserve">UN    </v>
          </cell>
          <cell r="D4148">
            <v>154.63999999999999</v>
          </cell>
        </row>
        <row r="4149">
          <cell r="A4149">
            <v>3586</v>
          </cell>
          <cell r="B4149" t="str">
            <v xml:space="preserve">TE 45 GRAUS DE FERRO GALVANIZADO, COM ROSCA BSP, DE 3/4"                                                                                                                                                                                                                                                                                                                                                                                                                                                  </v>
          </cell>
          <cell r="C4149" t="str">
            <v xml:space="preserve">UN    </v>
          </cell>
          <cell r="D4149">
            <v>31.64</v>
          </cell>
        </row>
        <row r="4150">
          <cell r="A4150">
            <v>3592</v>
          </cell>
          <cell r="B4150" t="str">
            <v xml:space="preserve">TE 45 GRAUS DE FERRO GALVANIZADO, COM ROSCA BSP, DE 3"                                                                                                                                                                                                                                                                                                                                                                                                                                                    </v>
          </cell>
          <cell r="C4150" t="str">
            <v xml:space="preserve">UN    </v>
          </cell>
          <cell r="D4150">
            <v>455.41</v>
          </cell>
        </row>
        <row r="4151">
          <cell r="A4151">
            <v>3591</v>
          </cell>
          <cell r="B4151" t="str">
            <v xml:space="preserve">TE 45 GRAUS DE FERRO GALVANIZADO, COM ROSCA BSP, DE 4"                                                                                                                                                                                                                                                                                                                                                                                                                                                    </v>
          </cell>
          <cell r="C4151" t="str">
            <v xml:space="preserve">UN    </v>
          </cell>
          <cell r="D4151">
            <v>730.05</v>
          </cell>
        </row>
        <row r="4152">
          <cell r="A4152">
            <v>40396</v>
          </cell>
          <cell r="B4152" t="str">
            <v xml:space="preserve">TE 90 GRAUS EM ACO CARBONO, SOLDAVEL, PRESSAO 3.000 LBS, DN 1 1/2"                                                                                                                                                                                                                                                                                                                                                                                                                                        </v>
          </cell>
          <cell r="C4152" t="str">
            <v xml:space="preserve">UN    </v>
          </cell>
          <cell r="D4152">
            <v>147.91</v>
          </cell>
        </row>
        <row r="4153">
          <cell r="A4153">
            <v>40395</v>
          </cell>
          <cell r="B4153" t="str">
            <v xml:space="preserve">TE 90 GRAUS EM ACO CARBONO, SOLDAVEL, PRESSAO 3.000 LBS, DN 1 1/4"                                                                                                                                                                                                                                                                                                                                                                                                                                        </v>
          </cell>
          <cell r="C4153" t="str">
            <v xml:space="preserve">UN    </v>
          </cell>
          <cell r="D4153">
            <v>113.51</v>
          </cell>
        </row>
        <row r="4154">
          <cell r="A4154">
            <v>40392</v>
          </cell>
          <cell r="B4154" t="str">
            <v xml:space="preserve">TE 90 GRAUS EM ACO CARBONO, SOLDAVEL, PRESSAO 3.000 LBS, DN 1/2"                                                                                                                                                                                                                                                                                                                                                                                                                                          </v>
          </cell>
          <cell r="C4154" t="str">
            <v xml:space="preserve">UN    </v>
          </cell>
          <cell r="D4154">
            <v>36.520000000000003</v>
          </cell>
        </row>
        <row r="4155">
          <cell r="A4155">
            <v>40394</v>
          </cell>
          <cell r="B4155" t="str">
            <v xml:space="preserve">TE 90 GRAUS EM ACO CARBONO, SOLDAVEL, PRESSAO 3.000 LBS, DN 1"                                                                                                                                                                                                                                                                                                                                                                                                                                            </v>
          </cell>
          <cell r="C4155" t="str">
            <v xml:space="preserve">UN    </v>
          </cell>
          <cell r="D4155">
            <v>73.900000000000006</v>
          </cell>
        </row>
        <row r="4156">
          <cell r="A4156">
            <v>40398</v>
          </cell>
          <cell r="B4156" t="str">
            <v xml:space="preserve">TE 90 GRAUS EM ACO CARBONO, SOLDAVEL, PRESSAO 3.000 LBS, DN 2 1/2"                                                                                                                                                                                                                                                                                                                                                                                                                                        </v>
          </cell>
          <cell r="C4156" t="str">
            <v xml:space="preserve">UN    </v>
          </cell>
          <cell r="D4156">
            <v>474.53</v>
          </cell>
        </row>
        <row r="4157">
          <cell r="A4157">
            <v>40397</v>
          </cell>
          <cell r="B4157" t="str">
            <v xml:space="preserve">TE 90 GRAUS EM ACO CARBONO, SOLDAVEL, PRESSAO 3.000 LBS, DN 2"                                                                                                                                                                                                                                                                                                                                                                                                                                            </v>
          </cell>
          <cell r="C4157" t="str">
            <v xml:space="preserve">UN    </v>
          </cell>
          <cell r="D4157">
            <v>243.01</v>
          </cell>
        </row>
        <row r="4158">
          <cell r="A4158">
            <v>40393</v>
          </cell>
          <cell r="B4158" t="str">
            <v xml:space="preserve">TE 90 GRAUS EM ACO CARBONO, SOLDAVEL, PRESSAO 3.000 LBS, DN 3/4"                                                                                                                                                                                                                                                                                                                                                                                                                                          </v>
          </cell>
          <cell r="C4158" t="str">
            <v xml:space="preserve">UN    </v>
          </cell>
          <cell r="D4158">
            <v>47.04</v>
          </cell>
        </row>
        <row r="4159">
          <cell r="A4159">
            <v>40399</v>
          </cell>
          <cell r="B4159" t="str">
            <v xml:space="preserve">TE 90 GRAUS EM ACO CARBONO, SOLDAVEL, PRESSAO 3.000 LBS, DN 3"                                                                                                                                                                                                                                                                                                                                                                                                                                            </v>
          </cell>
          <cell r="C4159" t="str">
            <v xml:space="preserve">UN    </v>
          </cell>
          <cell r="D4159">
            <v>776.31</v>
          </cell>
        </row>
        <row r="4160">
          <cell r="A4160">
            <v>39322</v>
          </cell>
          <cell r="B4160" t="str">
            <v xml:space="preserve">TE, PLASTICO, DN 16 MM, PARA CONEXAO COM CRIMPAGEM, EM TUBO PEX PARA INST. AGUA QUENTE/FRIA                                                                                                                                                                                                                                                                                                                                                                                                               </v>
          </cell>
          <cell r="C4160" t="str">
            <v xml:space="preserve">UN    </v>
          </cell>
          <cell r="D4160">
            <v>8.83</v>
          </cell>
        </row>
        <row r="4161">
          <cell r="A4161">
            <v>39289</v>
          </cell>
          <cell r="B4161" t="str">
            <v xml:space="preserve">TE, PLASTICO, DN 20 MM, PARA CONEXAO COM CRIMPAGEM, EM TUBO PEX PARA INST. AGUA QUENTE/FRIA                                                                                                                                                                                                                                                                                                                                                                                                               </v>
          </cell>
          <cell r="C4161" t="str">
            <v xml:space="preserve">UN    </v>
          </cell>
          <cell r="D4161">
            <v>16.46</v>
          </cell>
        </row>
        <row r="4162">
          <cell r="A4162">
            <v>39290</v>
          </cell>
          <cell r="B4162" t="str">
            <v xml:space="preserve">TE, PLASTICO, DN 25 MM, PARA CONEXAO COM CRIMPAGEM, EM TUBO PEX PARA INST. AGUA QUENTE/FRIA                                                                                                                                                                                                                                                                                                                                                                                                               </v>
          </cell>
          <cell r="C4162" t="str">
            <v xml:space="preserve">UN    </v>
          </cell>
          <cell r="D4162">
            <v>27.8</v>
          </cell>
        </row>
        <row r="4163">
          <cell r="A4163">
            <v>39291</v>
          </cell>
          <cell r="B4163" t="str">
            <v xml:space="preserve">TE, PLASTICO, DN 32 MM, PARA CONEXAO COM CRIMPAGEM, EM TUBO PEX PARA INST. AGUA QUENTE/FRIA                                                                                                                                                                                                                                                                                                                                                                                                               </v>
          </cell>
          <cell r="C4163" t="str">
            <v xml:space="preserve">UN    </v>
          </cell>
          <cell r="D4163">
            <v>30.74</v>
          </cell>
        </row>
        <row r="4164">
          <cell r="A4164">
            <v>41892</v>
          </cell>
          <cell r="B4164" t="str">
            <v xml:space="preserve">TE, PVC PBA, BBB, 90 GRAUS, DN 100 / DE 110 MM, PARA REDE  AGUA (NBR 10351)                                                                                                                                                                                                                                                                                                                                                                                                                               </v>
          </cell>
          <cell r="C4164" t="str">
            <v xml:space="preserve">UN    </v>
          </cell>
          <cell r="D4164">
            <v>94.79</v>
          </cell>
        </row>
        <row r="4165">
          <cell r="A4165">
            <v>7048</v>
          </cell>
          <cell r="B4165" t="str">
            <v xml:space="preserve">TE, PVC PBA, BBB, 90 GRAUS, DN 50 / DE 60 MM, PARA REDE AGUA (NBR 10351)                                                                                                                                                                                                                                                                                                                                                                                                                                  </v>
          </cell>
          <cell r="C4165" t="str">
            <v xml:space="preserve">UN    </v>
          </cell>
          <cell r="D4165">
            <v>20.46</v>
          </cell>
        </row>
        <row r="4166">
          <cell r="A4166">
            <v>7088</v>
          </cell>
          <cell r="B4166" t="str">
            <v xml:space="preserve">TE, PVC PBA, BBB, 90 GRAUS, DN 75 / DE 85 MM, PARA REDE AGUA (NBR 10351)                                                                                                                                                                                                                                                                                                                                                                                                                                  </v>
          </cell>
          <cell r="C4166" t="str">
            <v xml:space="preserve">UN    </v>
          </cell>
          <cell r="D4166">
            <v>44.74</v>
          </cell>
        </row>
        <row r="4167">
          <cell r="A4167">
            <v>20179</v>
          </cell>
          <cell r="B4167" t="str">
            <v xml:space="preserve">TE, PVC, SERIE R, 100 X 100 MM, PARA ESGOTO PREDIAL                                                                                                                                                                                                                                                                                                                                                                                                                                                       </v>
          </cell>
          <cell r="C4167" t="str">
            <v xml:space="preserve">UN    </v>
          </cell>
          <cell r="D4167">
            <v>45.76</v>
          </cell>
        </row>
        <row r="4168">
          <cell r="A4168">
            <v>20178</v>
          </cell>
          <cell r="B4168" t="str">
            <v xml:space="preserve">TE, PVC, SERIE R, 100 X 75 MM, PARA ESGOTO PREDIAL                                                                                                                                                                                                                                                                                                                                                                                                                                                        </v>
          </cell>
          <cell r="C4168" t="str">
            <v xml:space="preserve">UN    </v>
          </cell>
          <cell r="D4168">
            <v>54.85</v>
          </cell>
        </row>
        <row r="4169">
          <cell r="A4169">
            <v>20180</v>
          </cell>
          <cell r="B4169" t="str">
            <v xml:space="preserve">TE, PVC, SERIE R, 150 X 100 MM, PARA ESGOTO PREDIAL                                                                                                                                                                                                                                                                                                                                                                                                                                                       </v>
          </cell>
          <cell r="C4169" t="str">
            <v xml:space="preserve">UN    </v>
          </cell>
          <cell r="D4169">
            <v>90.52</v>
          </cell>
        </row>
        <row r="4170">
          <cell r="A4170">
            <v>20181</v>
          </cell>
          <cell r="B4170" t="str">
            <v xml:space="preserve">TE, PVC, SERIE R, 150 X 150 MM, PARA ESGOTO PREDIAL                                                                                                                                                                                                                                                                                                                                                                                                                                                       </v>
          </cell>
          <cell r="C4170" t="str">
            <v xml:space="preserve">UN    </v>
          </cell>
          <cell r="D4170">
            <v>121.2</v>
          </cell>
        </row>
        <row r="4171">
          <cell r="A4171">
            <v>20177</v>
          </cell>
          <cell r="B4171" t="str">
            <v xml:space="preserve">TE, PVC, SERIE R, 75 X 75 MM, PARA ESGOTO PREDIAL                                                                                                                                                                                                                                                                                                                                                                                                                                                         </v>
          </cell>
          <cell r="C4171" t="str">
            <v xml:space="preserve">UN    </v>
          </cell>
          <cell r="D4171">
            <v>29.98</v>
          </cell>
        </row>
        <row r="4172">
          <cell r="A4172">
            <v>7070</v>
          </cell>
          <cell r="B4172" t="str">
            <v xml:space="preserve">TE, PVC, 90 GRAUS, BBB, JE, DN 200 MM, PARA REDE COLETORA ESGOTO                                                                                                                                                                                                                                                                                                                                                                                                                                          </v>
          </cell>
          <cell r="C4172" t="str">
            <v xml:space="preserve">UN    </v>
          </cell>
          <cell r="D4172">
            <v>215.13</v>
          </cell>
        </row>
        <row r="4173">
          <cell r="A4173">
            <v>40945</v>
          </cell>
          <cell r="B4173" t="str">
            <v xml:space="preserve">TECNICO DE EDIFICACOES (HORISTA)                                                                                                                                                                                                                                                                                                                                                                                                                                                                          </v>
          </cell>
          <cell r="C4173" t="str">
            <v xml:space="preserve">H     </v>
          </cell>
          <cell r="D4173">
            <v>17.46</v>
          </cell>
        </row>
        <row r="4174">
          <cell r="A4174">
            <v>40946</v>
          </cell>
          <cell r="B4174" t="str">
            <v xml:space="preserve">TECNICO DE EDIFICACOES (MENSALISTA)                                                                                                                                                                                                                                                                                                                                                                                                                                                                       </v>
          </cell>
          <cell r="C4174" t="str">
            <v xml:space="preserve">MES   </v>
          </cell>
          <cell r="D4174">
            <v>3057.26</v>
          </cell>
        </row>
        <row r="4175">
          <cell r="A4175">
            <v>7153</v>
          </cell>
          <cell r="B4175" t="str">
            <v xml:space="preserve">TECNICO EM LABORATORIO E CAMPO DE CONSTRUCAO CIVIL (HORISTA)                                                                                                                                                                                                                                                                                                                                                                                                                                              </v>
          </cell>
          <cell r="C4175" t="str">
            <v xml:space="preserve">H     </v>
          </cell>
          <cell r="D4175">
            <v>32.35</v>
          </cell>
        </row>
        <row r="4176">
          <cell r="A4176">
            <v>41089</v>
          </cell>
          <cell r="B4176" t="str">
            <v xml:space="preserve">TECNICO EM LABORATORIO E CAMPO DE CONSTRUCAO CIVIL (MENSALISTA)                                                                                                                                                                                                                                                                                                                                                                                                                                           </v>
          </cell>
          <cell r="C4176" t="str">
            <v xml:space="preserve">MES   </v>
          </cell>
          <cell r="D4176">
            <v>5660.63</v>
          </cell>
        </row>
        <row r="4177">
          <cell r="A4177">
            <v>40943</v>
          </cell>
          <cell r="B4177" t="str">
            <v xml:space="preserve">TECNICO EM SEGURANCA DO TRABALHO (HORISTA)                                                                                                                                                                                                                                                                                                                                                                                                                                                                </v>
          </cell>
          <cell r="C4177" t="str">
            <v xml:space="preserve">H     </v>
          </cell>
          <cell r="D4177">
            <v>29.52</v>
          </cell>
        </row>
        <row r="4178">
          <cell r="A4178">
            <v>40944</v>
          </cell>
          <cell r="B4178" t="str">
            <v xml:space="preserve">TECNICO EM SEGURANCA DO TRABALHO (MENSALISTA)                                                                                                                                                                                                                                                                                                                                                                                                                                                             </v>
          </cell>
          <cell r="C4178" t="str">
            <v xml:space="preserve">MES   </v>
          </cell>
          <cell r="D4178">
            <v>5166.8100000000004</v>
          </cell>
        </row>
        <row r="4179">
          <cell r="A4179">
            <v>6175</v>
          </cell>
          <cell r="B4179" t="str">
            <v xml:space="preserve">TECNICO EM SONDAGEM (HORISTA)                                                                                                                                                                                                                                                                                                                                                                                                                                                                             </v>
          </cell>
          <cell r="C4179" t="str">
            <v xml:space="preserve">H     </v>
          </cell>
          <cell r="D4179">
            <v>22.21</v>
          </cell>
        </row>
        <row r="4180">
          <cell r="A4180">
            <v>41092</v>
          </cell>
          <cell r="B4180" t="str">
            <v xml:space="preserve">TECNICO EM SONDAGEM (MENSALISTA)                                                                                                                                                                                                                                                                                                                                                                                                                                                                          </v>
          </cell>
          <cell r="C4180" t="str">
            <v xml:space="preserve">MES   </v>
          </cell>
          <cell r="D4180">
            <v>3888.81</v>
          </cell>
        </row>
        <row r="4181">
          <cell r="A4181">
            <v>37712</v>
          </cell>
          <cell r="B4181" t="str">
            <v xml:space="preserve">TELA ARAME GALVANIZADO REVESTIDO COM POLIMERO, MALHA HEXAGONAL DUPLA TORCAO, 8 X 10 CM (ZN/AL REVESTIDO COM POLIMERO), FIO *2,4* MM                                                                                                                                                                                                                                                                                                                                                                       </v>
          </cell>
          <cell r="C4181" t="str">
            <v xml:space="preserve">M2    </v>
          </cell>
          <cell r="D4181">
            <v>80.13</v>
          </cell>
        </row>
        <row r="4182">
          <cell r="A4182">
            <v>34547</v>
          </cell>
          <cell r="B4182" t="str">
            <v xml:space="preserve">TELA DE ACO SOLDADA GALVANIZADA/ZINCADA PARA ALVENARIA, FIO  D = *1,20 A 1,70* MM, MALHA 15 X 15 MM, (C X L) *50 X 12* CM                                                                                                                                                                                                                                                                                                                                                                                 </v>
          </cell>
          <cell r="C4182" t="str">
            <v xml:space="preserve">M     </v>
          </cell>
          <cell r="D4182">
            <v>3.71</v>
          </cell>
        </row>
        <row r="4183">
          <cell r="A4183">
            <v>34548</v>
          </cell>
          <cell r="B4183" t="str">
            <v xml:space="preserve">TELA DE ACO SOLDADA GALVANIZADA/ZINCADA PARA ALVENARIA, FIO  D = *1,20 A 1,70* MM, MALHA 15 X 15 MM, (C X L) *50 X 17,5* CM                                                                                                                                                                                                                                                                                                                                                                               </v>
          </cell>
          <cell r="C4183" t="str">
            <v xml:space="preserve">M     </v>
          </cell>
          <cell r="D4183">
            <v>6.09</v>
          </cell>
        </row>
        <row r="4184">
          <cell r="A4184">
            <v>34558</v>
          </cell>
          <cell r="B4184" t="str">
            <v xml:space="preserve">TELA DE ACO SOLDADA GALVANIZADA/ZINCADA PARA ALVENARIA, FIO D = *1,20 A 1,70* MM, MALHA 15 X 15 MM, (C X L) *50 X 10,5* CM                                                                                                                                                                                                                                                                                                                                                                                </v>
          </cell>
          <cell r="C4184" t="str">
            <v xml:space="preserve">M     </v>
          </cell>
          <cell r="D4184">
            <v>3.02</v>
          </cell>
        </row>
        <row r="4185">
          <cell r="A4185">
            <v>34550</v>
          </cell>
          <cell r="B4185" t="str">
            <v xml:space="preserve">TELA DE ACO SOLDADA GALVANIZADA/ZINCADA PARA ALVENARIA, FIO D = *1,20 A 1,70* MM, MALHA 15 X 15 MM, (C X L) *50 X 6* CM                                                                                                                                                                                                                                                                                                                                                                                   </v>
          </cell>
          <cell r="C4185" t="str">
            <v xml:space="preserve">M     </v>
          </cell>
          <cell r="D4185">
            <v>1.6</v>
          </cell>
        </row>
        <row r="4186">
          <cell r="A4186">
            <v>34557</v>
          </cell>
          <cell r="B4186" t="str">
            <v xml:space="preserve">TELA DE ACO SOLDADA GALVANIZADA/ZINCADA PARA ALVENARIA, FIO D = *1,20 A 1,70* MM, MALHA 15 X 15 MM, (C X L) *50 X 7,5* CM                                                                                                                                                                                                                                                                                                                                                                                 </v>
          </cell>
          <cell r="C4186" t="str">
            <v xml:space="preserve">M     </v>
          </cell>
          <cell r="D4186">
            <v>2.35</v>
          </cell>
        </row>
        <row r="4187">
          <cell r="A4187">
            <v>37411</v>
          </cell>
          <cell r="B4187" t="str">
            <v xml:space="preserve">TELA DE ACO SOLDADA GALVANIZADA/ZINCADA PARA ALVENARIA, FIO D = *1,24 MM, MALHA 25 X 25 MM                                                                                                                                                                                                                                                                                                                                                                                                                </v>
          </cell>
          <cell r="C4187" t="str">
            <v xml:space="preserve">M2    </v>
          </cell>
          <cell r="D4187">
            <v>17.190000000000001</v>
          </cell>
        </row>
        <row r="4188">
          <cell r="A4188">
            <v>39508</v>
          </cell>
          <cell r="B4188" t="str">
            <v xml:space="preserve">TELA DE ACO SOLDADA NERVURADA, CA-60, L-159, (1,69 KG/M2), DIAMETRO DO FIO = 4,5 MM, LARGURA = 2,45 M, ESPACAMENTO DA MALHA = 30 X 10 CM                                                                                                                                                                                                                                                                                                                                                                  </v>
          </cell>
          <cell r="C4188" t="str">
            <v xml:space="preserve">M2    </v>
          </cell>
          <cell r="D4188">
            <v>9.65</v>
          </cell>
        </row>
        <row r="4189">
          <cell r="A4189">
            <v>39507</v>
          </cell>
          <cell r="B4189" t="str">
            <v xml:space="preserve">TELA DE ACO SOLDADA NERVURADA, CA-60, Q-113, (1,8 KG/M2), DIAMETRO DO FIO = 3,8 MM, LARGURA = 2,45 M, ESPACAMENTO DA MALHA = 10 X 10 CM                                                                                                                                                                                                                                                                                                                                                                   </v>
          </cell>
          <cell r="C4189" t="str">
            <v xml:space="preserve">M2    </v>
          </cell>
          <cell r="D4189">
            <v>14.4</v>
          </cell>
        </row>
        <row r="4190">
          <cell r="A4190">
            <v>7155</v>
          </cell>
          <cell r="B4190" t="str">
            <v xml:space="preserve">TELA DE ACO SOLDADA NERVURADA, CA-60, Q-138, (2,20 KG/M2), DIAMETRO DO FIO = 4,2 MM, LARGURA = 2,45 M, ESPACAMENTO DA MALHA = 10  X 10 CM                                                                                                                                                                                                                                                                                                                                                                 </v>
          </cell>
          <cell r="C4190" t="str">
            <v xml:space="preserve">M2    </v>
          </cell>
          <cell r="D4190">
            <v>18.489999999999998</v>
          </cell>
        </row>
        <row r="4191">
          <cell r="A4191">
            <v>42406</v>
          </cell>
          <cell r="B4191" t="str">
            <v xml:space="preserve">TELA DE ACO SOLDADA NERVURADA, CA-60, Q-159, (2,52 KG/M2), DIAMETRO DO FIO = 4,5 MM, LARGURA =  2,45 M, ESPACAMENTO DA MALHA = 10 X 10 CM                                                                                                                                                                                                                                                                                                                                                                 </v>
          </cell>
          <cell r="C4191" t="str">
            <v xml:space="preserve">M2    </v>
          </cell>
          <cell r="D4191">
            <v>21.2</v>
          </cell>
        </row>
        <row r="4192">
          <cell r="A4192">
            <v>7156</v>
          </cell>
          <cell r="B4192" t="str">
            <v xml:space="preserve">TELA DE ACO SOLDADA NERVURADA, CA-60, Q-196, (3,11 KG/M2), DIAMETRO DO FIO = 5,0 MM, LARGURA = 2,45 M, ESPACAMENTO DA MALHA = 10 X 10 CM                                                                                                                                                                                                                                                                                                                                                                  </v>
          </cell>
          <cell r="C4192" t="str">
            <v xml:space="preserve">M2    </v>
          </cell>
          <cell r="D4192">
            <v>26.53</v>
          </cell>
        </row>
        <row r="4193">
          <cell r="A4193">
            <v>43127</v>
          </cell>
          <cell r="B4193" t="str">
            <v xml:space="preserve">TELA DE ACO SOLDADA NERVURADA, CA-60, Q-283 (4,48 KG/M2), DIAMETRO DO FIO = 6,0 MM, LARGURA = 2,45 X 6,00 M DE COMPRIMENTO, ESPACAMENTO DA MALHA = 10 X 10 CM                                                                                                                                                                                                                                                                                                                                             </v>
          </cell>
          <cell r="C4193" t="str">
            <v xml:space="preserve">M2    </v>
          </cell>
          <cell r="D4193">
            <v>37.97</v>
          </cell>
        </row>
        <row r="4194">
          <cell r="A4194">
            <v>10917</v>
          </cell>
          <cell r="B4194" t="str">
            <v xml:space="preserve">TELA DE ACO SOLDADA NERVURADA, CA-60, Q-61, (0,97 KG/M2), DIAMETRO DO FIO = 3,4 MM, LARGURA = 2,45 M, ESPACAMENTO DA MALHA = 15 X 15 CM                                                                                                                                                                                                                                                                                                                                                                   </v>
          </cell>
          <cell r="C4194" t="str">
            <v xml:space="preserve">M2    </v>
          </cell>
          <cell r="D4194">
            <v>8.01</v>
          </cell>
        </row>
        <row r="4195">
          <cell r="A4195">
            <v>21141</v>
          </cell>
          <cell r="B4195" t="str">
            <v xml:space="preserve">TELA DE ACO SOLDADA NERVURADA, CA-60, Q-92, (1,48 KG/M2), DIAMETRO DO FIO = 4,2 MM, LARGURA = 2,45 X 60 M DE COMPRIMENTO, ESPACAMENTO DA MALHA = 15  X 15 CM                                                                                                                                                                                                                                                                                                                                              </v>
          </cell>
          <cell r="C4195" t="str">
            <v xml:space="preserve">M2    </v>
          </cell>
          <cell r="D4195">
            <v>12.4</v>
          </cell>
        </row>
        <row r="4196">
          <cell r="A4196">
            <v>39509</v>
          </cell>
          <cell r="B4196" t="str">
            <v xml:space="preserve">TELA DE ACO SOLDADA NERVURADA, CA-60, T-196, (2,11 KG/M2), DIAMETRO DO FIO = 5,0 MM, LARGURA = 2,45 M, ESPACAMENTO DA MALHA = 30 X 10 CM                                                                                                                                                                                                                                                                                                                                                                  </v>
          </cell>
          <cell r="C4196" t="str">
            <v xml:space="preserve">M2    </v>
          </cell>
          <cell r="D4196">
            <v>11.93</v>
          </cell>
        </row>
        <row r="4197">
          <cell r="A4197">
            <v>44529</v>
          </cell>
          <cell r="B4197" t="str">
            <v xml:space="preserve">TELA DE ANIAGEM ( JUTA)                                                                                                                                                                                                                                                                                                                                                                                                                                                                                   </v>
          </cell>
          <cell r="C4197" t="str">
            <v xml:space="preserve">M2    </v>
          </cell>
          <cell r="D4197">
            <v>11.67</v>
          </cell>
        </row>
        <row r="4198">
          <cell r="A4198">
            <v>7167</v>
          </cell>
          <cell r="B4198" t="str">
            <v xml:space="preserve">TELA DE ARAME GALVANIZADA QUADRANGULAR / LOSANGULAR, FIO 2,11 MM (14 BWG), MALHA 5 X 5 CM, H = 2 M                                                                                                                                                                                                                                                                                                                                                                                                        </v>
          </cell>
          <cell r="C4198" t="str">
            <v xml:space="preserve">M2    </v>
          </cell>
          <cell r="D4198">
            <v>29.35</v>
          </cell>
        </row>
        <row r="4199">
          <cell r="A4199">
            <v>10928</v>
          </cell>
          <cell r="B4199" t="str">
            <v xml:space="preserve">TELA DE ARAME GALVANIZADA QUADRANGULAR / LOSANGULAR, FIO 2,11 MM (14 BWG), MALHA 8 X 8 CM, H = 2 M                                                                                                                                                                                                                                                                                                                                                                                                        </v>
          </cell>
          <cell r="C4199" t="str">
            <v xml:space="preserve">M2    </v>
          </cell>
          <cell r="D4199">
            <v>16.86</v>
          </cell>
        </row>
        <row r="4200">
          <cell r="A4200">
            <v>10933</v>
          </cell>
          <cell r="B4200" t="str">
            <v xml:space="preserve">TELA DE ARAME GALVANIZADA QUADRANGULAR / LOSANGULAR, FIO 2,77 MM (12 BWG), MALHA 10 X 10 CM, H = 2 M                                                                                                                                                                                                                                                                                                                                                                                                      </v>
          </cell>
          <cell r="C4200" t="str">
            <v xml:space="preserve">M2    </v>
          </cell>
          <cell r="D4200">
            <v>25.43</v>
          </cell>
        </row>
        <row r="4201">
          <cell r="A4201">
            <v>7158</v>
          </cell>
          <cell r="B4201" t="str">
            <v xml:space="preserve">TELA DE ARAME GALVANIZADA QUADRANGULAR / LOSANGULAR, FIO 2,77 MM (12 BWG), MALHA 5 X 5 CM, H = 2 M                                                                                                                                                                                                                                                                                                                                                                                                        </v>
          </cell>
          <cell r="C4201" t="str">
            <v xml:space="preserve">M2    </v>
          </cell>
          <cell r="D4201">
            <v>43.14</v>
          </cell>
        </row>
        <row r="4202">
          <cell r="A4202">
            <v>10927</v>
          </cell>
          <cell r="B4202" t="str">
            <v xml:space="preserve">TELA DE ARAME GALVANIZADA QUADRANGULAR / LOSANGULAR, FIO 2,77 MM (12 BWG), MALHA 8 X 8 CM, H = 2 M                                                                                                                                                                                                                                                                                                                                                                                                        </v>
          </cell>
          <cell r="C4202" t="str">
            <v xml:space="preserve">M2    </v>
          </cell>
          <cell r="D4202">
            <v>27.59</v>
          </cell>
        </row>
        <row r="4203">
          <cell r="A4203">
            <v>7162</v>
          </cell>
          <cell r="B4203" t="str">
            <v xml:space="preserve">TELA DE ARAME GALVANIZADA QUADRANGULAR / LOSANGULAR, FIO 3,4 MM (10 BWG), MALHA 5 X 5 CM, H = 2 M                                                                                                                                                                                                                                                                                                                                                                                                         </v>
          </cell>
          <cell r="C4203" t="str">
            <v xml:space="preserve">M2    </v>
          </cell>
          <cell r="D4203">
            <v>67.510000000000005</v>
          </cell>
        </row>
        <row r="4204">
          <cell r="A4204">
            <v>10932</v>
          </cell>
          <cell r="B4204" t="str">
            <v xml:space="preserve">TELA DE ARAME GALVANIZADA QUADRANGULAR / LOSANGULAR, FIO 4,19 MM (8 BWG), MALHA 5 X 5 CM, H = 2 M                                                                                                                                                                                                                                                                                                                                                                                                         </v>
          </cell>
          <cell r="C4204" t="str">
            <v xml:space="preserve">M2    </v>
          </cell>
          <cell r="D4204">
            <v>117.42</v>
          </cell>
        </row>
        <row r="4205">
          <cell r="A4205">
            <v>10937</v>
          </cell>
          <cell r="B4205" t="str">
            <v xml:space="preserve">TELA DE ARAME GALVANIZADA REVESTIDA EM PVC, QUADRANGULAR / LOSANGULAR, FIO 2,11 MM (14 BWG), BITOLA FINAL = *2,8* MM, MALHA *8 X 8* CM, H = 2 M                                                                                                                                                                                                                                                                                                                                                           </v>
          </cell>
          <cell r="C4205" t="str">
            <v xml:space="preserve">M2    </v>
          </cell>
          <cell r="D4205">
            <v>30.18</v>
          </cell>
        </row>
        <row r="4206">
          <cell r="A4206">
            <v>10935</v>
          </cell>
          <cell r="B4206" t="str">
            <v xml:space="preserve">TELA DE ARAME GALVANIZADA REVESTIDA EM PVC, QUADRANGULAR / LOSANGULAR, FIO 2,77 MM (12 BWG), BITOLA FINAL = *3,8* MM, MALHA 7,5 X 7,5 CM, H = 2 M                                                                                                                                                                                                                                                                                                                                                         </v>
          </cell>
          <cell r="C4206" t="str">
            <v xml:space="preserve">M2    </v>
          </cell>
          <cell r="D4206">
            <v>52.34</v>
          </cell>
        </row>
        <row r="4207">
          <cell r="A4207">
            <v>10931</v>
          </cell>
          <cell r="B4207" t="str">
            <v xml:space="preserve">TELA DE ARAME GALVANIZADA, HEXAGONAL, FIO 0,56 MM (24 BWG), MALHA 1/2", H = 1 M                                                                                                                                                                                                                                                                                                                                                                                                                           </v>
          </cell>
          <cell r="C4207" t="str">
            <v xml:space="preserve">M2    </v>
          </cell>
          <cell r="D4207">
            <v>14.72</v>
          </cell>
        </row>
        <row r="4208">
          <cell r="A4208">
            <v>7164</v>
          </cell>
          <cell r="B4208" t="str">
            <v xml:space="preserve">TELA DE ARAME ONDULADA, FIO *2,77* MM (12 BWG), MALHA 5 X 5 CM, H = 2 M                                                                                                                                                                                                                                                                                                                                                                                                                                   </v>
          </cell>
          <cell r="C4208" t="str">
            <v xml:space="preserve">M2    </v>
          </cell>
          <cell r="D4208">
            <v>48.72</v>
          </cell>
        </row>
        <row r="4209">
          <cell r="A4209">
            <v>36887</v>
          </cell>
          <cell r="B4209" t="str">
            <v xml:space="preserve">TELA DE FIBRA DE VIDRO, ACABAMENTO ANTI-ALCALINO, MALHA 10 X 10 MM                                                                                                                                                                                                                                                                                                                                                                                                                                        </v>
          </cell>
          <cell r="C4209" t="str">
            <v xml:space="preserve">M2    </v>
          </cell>
          <cell r="D4209">
            <v>9.06</v>
          </cell>
        </row>
        <row r="4210">
          <cell r="A4210">
            <v>34630</v>
          </cell>
          <cell r="B4210" t="str">
            <v xml:space="preserve">TELA EM MALHA HEXAGONAL DE DUPLA TORCAO 8 X 10 CM (ZN/AL REVESTIDO COM POLIMERO), FIO 2,7 MM, COM GEOMANTA OU BIOMANTA, DIMENSOES 4,0 X 2,0 X 0,6 M, COM INCLINACAO DE 70 GRAUS, PARA SOLO REFORCADO                                                                                                                                                                                                                                                                                                      </v>
          </cell>
          <cell r="C4210" t="str">
            <v xml:space="preserve">UN    </v>
          </cell>
          <cell r="D4210">
            <v>1302.27</v>
          </cell>
        </row>
        <row r="4211">
          <cell r="A4211">
            <v>7161</v>
          </cell>
          <cell r="B4211" t="str">
            <v xml:space="preserve">TELA EM METAL PARA ESTUQUE (DEPLOYE)                                                                                                                                                                                                                                                                                                                                                                                                                                                                      </v>
          </cell>
          <cell r="C4211" t="str">
            <v xml:space="preserve">M2    </v>
          </cell>
          <cell r="D4211">
            <v>6.06</v>
          </cell>
        </row>
        <row r="4212">
          <cell r="A4212">
            <v>7170</v>
          </cell>
          <cell r="B4212" t="str">
            <v xml:space="preserve">TELA FACHADEIRA EM POLIETILENO, ROLO DE 3 X 100 M (L X C), COR BRANCA, SEM LOGOMARCA - PARA PROTECAO DE OBRAS                                                                                                                                                                                                                                                                                                                                                                                             </v>
          </cell>
          <cell r="C4212" t="str">
            <v xml:space="preserve">M2    </v>
          </cell>
          <cell r="D4212">
            <v>2.19</v>
          </cell>
        </row>
        <row r="4213">
          <cell r="A4213">
            <v>37524</v>
          </cell>
          <cell r="B4213" t="str">
            <v xml:space="preserve">TELA PLASTICA LARANJA, TIPO TAPUME PARA SINALIZACAO, MALHA RETANGULAR, ROLO 1.20 X 50 M (L X C)                                                                                                                                                                                                                                                                                                                                                                                                           </v>
          </cell>
          <cell r="C4213" t="str">
            <v xml:space="preserve">M     </v>
          </cell>
          <cell r="D4213">
            <v>2</v>
          </cell>
        </row>
        <row r="4214">
          <cell r="A4214">
            <v>37525</v>
          </cell>
          <cell r="B4214" t="str">
            <v xml:space="preserve">TELA PLASTICA TECIDA LISTRADA BRANCA E LARANJA, TIPO GUARDA CORPO, EM POLIETILENO MONOFILADO, ROLO 1,20 X 50 M (L X C)                                                                                                                                                                                                                                                                                                                                                                                    </v>
          </cell>
          <cell r="C4214" t="str">
            <v xml:space="preserve">M     </v>
          </cell>
          <cell r="D4214">
            <v>2.73</v>
          </cell>
        </row>
        <row r="4215">
          <cell r="A4215">
            <v>36789</v>
          </cell>
          <cell r="B4215" t="str">
            <v xml:space="preserve">TELHA CERAMICA TIPO AMERICANA, COMPRIMENTO DE *45* CM, RENDIMENTO DE *12* TELHAS/M2                                                                                                                                                                                                                                                                                                                                                                                                                       </v>
          </cell>
          <cell r="C4215" t="str">
            <v xml:space="preserve">UN    </v>
          </cell>
          <cell r="D4215">
            <v>2.21</v>
          </cell>
        </row>
        <row r="4216">
          <cell r="A4216">
            <v>7173</v>
          </cell>
          <cell r="B4216" t="str">
            <v xml:space="preserve">TELHA DE BARRO / CERAMICA, NAO ESMALTADA, TIPO COLONIAL, CANAL, PLAN, PAULISTA, COMPRIMENTO DE *44 A 50* CM, RENDIMENTO DE COBERTURA DE *26* TELHAS/M2                                                                                                                                                                                                                                                                                                                                                    </v>
          </cell>
          <cell r="C4216" t="str">
            <v xml:space="preserve">MIL   </v>
          </cell>
          <cell r="D4216">
            <v>1427.42</v>
          </cell>
        </row>
        <row r="4217">
          <cell r="A4217">
            <v>7175</v>
          </cell>
          <cell r="B4217" t="str">
            <v xml:space="preserve">TELHA DE BARRO / CERAMICA, NAO ESMALTADA, TIPO ROMANA, AMERICANA, PORTUGUESA, FRANCESA, COMPRIMENTO DE *41* CM,  RENDIMENTO DE *16* TELHAS/M2                                                                                                                                                                                                                                                                                                                                                             </v>
          </cell>
          <cell r="C4217" t="str">
            <v xml:space="preserve">UN    </v>
          </cell>
          <cell r="D4217">
            <v>1.61</v>
          </cell>
        </row>
        <row r="4218">
          <cell r="A4218">
            <v>40741</v>
          </cell>
          <cell r="B4218" t="str">
            <v xml:space="preserve">TELHA DE CONCRETO TIPO CLASSICA, COR CINZA, COMPRIMENTO DE *42* CM,  RENDIMENTO DE *10* TELHAS/M2                                                                                                                                                                                                                                                                                                                                                                                                         </v>
          </cell>
          <cell r="C4218" t="str">
            <v xml:space="preserve">UN    </v>
          </cell>
          <cell r="D4218">
            <v>2.54</v>
          </cell>
        </row>
        <row r="4219">
          <cell r="A4219">
            <v>7184</v>
          </cell>
          <cell r="B4219" t="str">
            <v xml:space="preserve">TELHA DE FIBRA DE VIDRO ONDULADA INCOLOR, E = 0,6 MM, DE *0,50 X 2,44* M                                                                                                                                                                                                                                                                                                                                                                                                                                  </v>
          </cell>
          <cell r="C4219" t="str">
            <v xml:space="preserve">M2    </v>
          </cell>
          <cell r="D4219">
            <v>51.03</v>
          </cell>
        </row>
        <row r="4220">
          <cell r="A4220">
            <v>34458</v>
          </cell>
          <cell r="B4220" t="str">
            <v xml:space="preserve">TELHA DE FIBROCIMENTO E = 6 MM, DE 3,00 X 1,06 M (SEM AMIANTO)                                                                                                                                                                                                                                                                                                                                                                                                                                            </v>
          </cell>
          <cell r="C4220" t="str">
            <v xml:space="preserve">UN    </v>
          </cell>
          <cell r="D4220">
            <v>153.44999999999999</v>
          </cell>
        </row>
        <row r="4221">
          <cell r="A4221">
            <v>34464</v>
          </cell>
          <cell r="B4221" t="str">
            <v xml:space="preserve">TELHA DE FIBROCIMENTO E = 6 MM, DE 4,10 X 1,06 M (SEM AMIANTO)                                                                                                                                                                                                                                                                                                                                                                                                                                            </v>
          </cell>
          <cell r="C4221" t="str">
            <v xml:space="preserve">UN    </v>
          </cell>
          <cell r="D4221">
            <v>228.42</v>
          </cell>
        </row>
        <row r="4222">
          <cell r="A4222">
            <v>34468</v>
          </cell>
          <cell r="B4222" t="str">
            <v xml:space="preserve">TELHA DE FIBROCIMENTO E = 6 MM, DE 4,60 X 1,06 M (SEM AMIANTO)                                                                                                                                                                                                                                                                                                                                                                                                                                            </v>
          </cell>
          <cell r="C4222" t="str">
            <v xml:space="preserve">UN    </v>
          </cell>
          <cell r="D4222">
            <v>287.98</v>
          </cell>
        </row>
        <row r="4223">
          <cell r="A4223">
            <v>34473</v>
          </cell>
          <cell r="B4223" t="str">
            <v xml:space="preserve">TELHA DE FIBROCIMENTO E = 8 MM, DE 3,00 X 1,06 M (SEM AMIANTO)                                                                                                                                                                                                                                                                                                                                                                                                                                            </v>
          </cell>
          <cell r="C4223" t="str">
            <v xml:space="preserve">UN    </v>
          </cell>
          <cell r="D4223">
            <v>174.69</v>
          </cell>
        </row>
        <row r="4224">
          <cell r="A4224">
            <v>34480</v>
          </cell>
          <cell r="B4224" t="str">
            <v xml:space="preserve">TELHA DE FIBROCIMENTO E = 8 MM, DE 4,10 X 1,06 M (SEM AMIANTO)                                                                                                                                                                                                                                                                                                                                                                                                                                            </v>
          </cell>
          <cell r="C4224" t="str">
            <v xml:space="preserve">UN    </v>
          </cell>
          <cell r="D4224">
            <v>322.83999999999997</v>
          </cell>
        </row>
        <row r="4225">
          <cell r="A4225">
            <v>34486</v>
          </cell>
          <cell r="B4225" t="str">
            <v xml:space="preserve">TELHA DE FIBROCIMENTO E = 8 MM, DE 4,60 X 1,06 M (SEM AMIANTO)                                                                                                                                                                                                                                                                                                                                                                                                                                            </v>
          </cell>
          <cell r="C4225" t="str">
            <v xml:space="preserve">UN    </v>
          </cell>
          <cell r="D4225">
            <v>382.23</v>
          </cell>
        </row>
        <row r="4226">
          <cell r="A4226">
            <v>7190</v>
          </cell>
          <cell r="B4226" t="str">
            <v xml:space="preserve">TELHA DE FIBROCIMENTO ONDULADA E = 4 MM, DE 1,22 X 0,50 M (SEM AMIANTO)                                                                                                                                                                                                                                                                                                                                                                                                                                   </v>
          </cell>
          <cell r="C4226" t="str">
            <v xml:space="preserve">UN    </v>
          </cell>
          <cell r="D4226">
            <v>12.76</v>
          </cell>
        </row>
        <row r="4227">
          <cell r="A4227">
            <v>34417</v>
          </cell>
          <cell r="B4227" t="str">
            <v xml:space="preserve">TELHA DE FIBROCIMENTO ONDULADA E = 4 MM, DE 2,13 X 0,50 M (SEM AMIANTO)                                                                                                                                                                                                                                                                                                                                                                                                                                   </v>
          </cell>
          <cell r="C4227" t="str">
            <v xml:space="preserve">UN    </v>
          </cell>
          <cell r="D4227">
            <v>20.420000000000002</v>
          </cell>
        </row>
        <row r="4228">
          <cell r="A4228">
            <v>7213</v>
          </cell>
          <cell r="B4228" t="str">
            <v xml:space="preserve">TELHA DE FIBROCIMENTO ONDULADA E = 4 MM, DE 2,44 X 0,50 M (SEM AMIANTO)                                                                                                                                                                                                                                                                                                                                                                                                                                   </v>
          </cell>
          <cell r="C4228" t="str">
            <v xml:space="preserve">M2    </v>
          </cell>
          <cell r="D4228">
            <v>18.73</v>
          </cell>
        </row>
        <row r="4229">
          <cell r="A4229">
            <v>7195</v>
          </cell>
          <cell r="B4229" t="str">
            <v xml:space="preserve">TELHA DE FIBROCIMENTO ONDULADA E = 6 MM, DE 1,53 X 1,10 M (SEM AMIANTO)                                                                                                                                                                                                                                                                                                                                                                                                                                   </v>
          </cell>
          <cell r="C4229" t="str">
            <v xml:space="preserve">UN    </v>
          </cell>
          <cell r="D4229">
            <v>54.99</v>
          </cell>
        </row>
        <row r="4230">
          <cell r="A4230">
            <v>7186</v>
          </cell>
          <cell r="B4230" t="str">
            <v xml:space="preserve">TELHA DE FIBROCIMENTO ONDULADA E = 6 MM, DE 1,83 X 1,10 M (SEM AMIANTO)                                                                                                                                                                                                                                                                                                                                                                                                                                   </v>
          </cell>
          <cell r="C4230" t="str">
            <v xml:space="preserve">UN    </v>
          </cell>
          <cell r="D4230">
            <v>59.9</v>
          </cell>
        </row>
        <row r="4231">
          <cell r="A4231">
            <v>7194</v>
          </cell>
          <cell r="B4231" t="str">
            <v xml:space="preserve">TELHA DE FIBROCIMENTO ONDULADA E = 6 MM, DE 2,44 X 1,10 M (SEM AMIANTO)                                                                                                                                                                                                                                                                                                                                                                                                                                   </v>
          </cell>
          <cell r="C4231" t="str">
            <v xml:space="preserve">M2    </v>
          </cell>
          <cell r="D4231">
            <v>27.62</v>
          </cell>
        </row>
        <row r="4232">
          <cell r="A4232">
            <v>7197</v>
          </cell>
          <cell r="B4232" t="str">
            <v xml:space="preserve">TELHA DE FIBROCIMENTO ONDULADA E = 6 MM, DE 3,66 X 1,10 M (SEM AMIANTO)                                                                                                                                                                                                                                                                                                                                                                                                                                   </v>
          </cell>
          <cell r="C4232" t="str">
            <v xml:space="preserve">UN    </v>
          </cell>
          <cell r="D4232">
            <v>116.56</v>
          </cell>
        </row>
        <row r="4233">
          <cell r="A4233">
            <v>7192</v>
          </cell>
          <cell r="B4233" t="str">
            <v xml:space="preserve">TELHA DE FIBROCIMENTO ONDULADA E = 8 MM, DE 1,53 X 1,10 M (SEM AMIANTO)                                                                                                                                                                                                                                                                                                                                                                                                                                   </v>
          </cell>
          <cell r="C4233" t="str">
            <v xml:space="preserve">UN    </v>
          </cell>
          <cell r="D4233">
            <v>104.43</v>
          </cell>
        </row>
        <row r="4234">
          <cell r="A4234">
            <v>7193</v>
          </cell>
          <cell r="B4234" t="str">
            <v xml:space="preserve">TELHA DE FIBROCIMENTO ONDULADA E = 8 MM, DE 1,83 X 1,10 M (SEM AMIANTO)                                                                                                                                                                                                                                                                                                                                                                                                                                   </v>
          </cell>
          <cell r="C4234" t="str">
            <v xml:space="preserve">UN    </v>
          </cell>
          <cell r="D4234">
            <v>117.57</v>
          </cell>
        </row>
        <row r="4235">
          <cell r="A4235">
            <v>7189</v>
          </cell>
          <cell r="B4235" t="str">
            <v xml:space="preserve">TELHA DE FIBROCIMENTO ONDULADA E = 8 MM, DE 2,44 X 1,10 M (SEM AMIANTO)                                                                                                                                                                                                                                                                                                                                                                                                                                   </v>
          </cell>
          <cell r="C4235" t="str">
            <v xml:space="preserve">UN    </v>
          </cell>
          <cell r="D4235">
            <v>136.63999999999999</v>
          </cell>
        </row>
        <row r="4236">
          <cell r="A4236">
            <v>34402</v>
          </cell>
          <cell r="B4236" t="str">
            <v xml:space="preserve">TELHA DE FIBROCIMENTO ONDULADA E = 8 MM, DE 3,66 X 1,10 M (SEM AMIANTO)                                                                                                                                                                                                                                                                                                                                                                                                                                   </v>
          </cell>
          <cell r="C4236" t="str">
            <v xml:space="preserve">UN    </v>
          </cell>
          <cell r="D4236">
            <v>192.9</v>
          </cell>
        </row>
        <row r="4237">
          <cell r="A4237">
            <v>7245</v>
          </cell>
          <cell r="B4237" t="str">
            <v xml:space="preserve">TELHA DE VIDRO TIPO FRANCESA, *39 X 23* CM                                                                                                                                                                                                                                                                                                                                                                                                                                                                </v>
          </cell>
          <cell r="C4237" t="str">
            <v xml:space="preserve">UN    </v>
          </cell>
          <cell r="D4237">
            <v>35.549999999999997</v>
          </cell>
        </row>
        <row r="4238">
          <cell r="A4238">
            <v>34425</v>
          </cell>
          <cell r="B4238" t="str">
            <v xml:space="preserve">TELHA ESTRUTURAL DE FIBROCIMENTO 1 ABA, DE 0,52 X 2,00 M (SEM AMIANTO)                                                                                                                                                                                                                                                                                                                                                                                                                                    </v>
          </cell>
          <cell r="C4238" t="str">
            <v xml:space="preserve">UN    </v>
          </cell>
          <cell r="D4238">
            <v>123.92</v>
          </cell>
        </row>
        <row r="4239">
          <cell r="A4239">
            <v>7223</v>
          </cell>
          <cell r="B4239" t="str">
            <v xml:space="preserve">TELHA ESTRUTURAL DE FIBROCIMENTO 1 ABA, DE 0,52 X 2,50 M (SEM AMIANTO)                                                                                                                                                                                                                                                                                                                                                                                                                                    </v>
          </cell>
          <cell r="C4239" t="str">
            <v xml:space="preserve">UN    </v>
          </cell>
          <cell r="D4239">
            <v>138.09</v>
          </cell>
        </row>
        <row r="4240">
          <cell r="A4240">
            <v>7234</v>
          </cell>
          <cell r="B4240" t="str">
            <v xml:space="preserve">TELHA ESTRUTURAL DE FIBROCIMENTO 1 ABA, DE 0,52 X 3,60 M (SEM AMIANTO)                                                                                                                                                                                                                                                                                                                                                                                                                                    </v>
          </cell>
          <cell r="C4240" t="str">
            <v xml:space="preserve">UN    </v>
          </cell>
          <cell r="D4240">
            <v>208.38</v>
          </cell>
        </row>
        <row r="4241">
          <cell r="A4241">
            <v>7224</v>
          </cell>
          <cell r="B4241" t="str">
            <v xml:space="preserve">TELHA ESTRUTURAL DE FIBROCIMENTO 1 ABA, DE 0,52 X 4,00 M (SEM AMIANTO)                                                                                                                                                                                                                                                                                                                                                                                                                                    </v>
          </cell>
          <cell r="C4241" t="str">
            <v xml:space="preserve">UN    </v>
          </cell>
          <cell r="D4241">
            <v>253.87</v>
          </cell>
        </row>
        <row r="4242">
          <cell r="A4242">
            <v>7225</v>
          </cell>
          <cell r="B4242" t="str">
            <v xml:space="preserve">TELHA ESTRUTURAL DE FIBROCIMENTO 1 ABA, DE 0,52 X 5,00 M (SEM AMIANTO)                                                                                                                                                                                                                                                                                                                                                                                                                                    </v>
          </cell>
          <cell r="C4242" t="str">
            <v xml:space="preserve">UN    </v>
          </cell>
          <cell r="D4242">
            <v>272.20999999999998</v>
          </cell>
        </row>
        <row r="4243">
          <cell r="A4243">
            <v>7226</v>
          </cell>
          <cell r="B4243" t="str">
            <v xml:space="preserve">TELHA ESTRUTURAL DE FIBROCIMENTO 1 ABA, DE 0,52 X 5,50 M (SEM AMIANTO)                                                                                                                                                                                                                                                                                                                                                                                                                                    </v>
          </cell>
          <cell r="C4243" t="str">
            <v xml:space="preserve">UN    </v>
          </cell>
          <cell r="D4243">
            <v>290.49</v>
          </cell>
        </row>
        <row r="4244">
          <cell r="A4244">
            <v>7227</v>
          </cell>
          <cell r="B4244" t="str">
            <v xml:space="preserve">TELHA ESTRUTURAL DE FIBROCIMENTO 1 ABA, DE 0,52 X 6,50 M (SEM AMIANTO)                                                                                                                                                                                                                                                                                                                                                                                                                                    </v>
          </cell>
          <cell r="C4244" t="str">
            <v xml:space="preserve">UN    </v>
          </cell>
          <cell r="D4244">
            <v>330.65</v>
          </cell>
        </row>
        <row r="4245">
          <cell r="A4245">
            <v>7212</v>
          </cell>
          <cell r="B4245" t="str">
            <v xml:space="preserve">TELHA ESTRUTURAL DE FIBROCIMENTO 1 ABA, DE 0,52 X 7,20 M (SEM AMIANTO)                                                                                                                                                                                                                                                                                                                                                                                                                                    </v>
          </cell>
          <cell r="C4245" t="str">
            <v xml:space="preserve">UN    </v>
          </cell>
          <cell r="D4245">
            <v>363.31</v>
          </cell>
        </row>
        <row r="4246">
          <cell r="A4246">
            <v>7229</v>
          </cell>
          <cell r="B4246" t="str">
            <v xml:space="preserve">TELHA ESTRUTURAL DE FIBROCIMENTO 2 ABAS, DE 1,00 X 3,00 M (SEM AMIANTO)                                                                                                                                                                                                                                                                                                                                                                                                                                   </v>
          </cell>
          <cell r="C4246" t="str">
            <v xml:space="preserve">UN    </v>
          </cell>
          <cell r="D4246">
            <v>230.29</v>
          </cell>
        </row>
        <row r="4247">
          <cell r="A4247">
            <v>7230</v>
          </cell>
          <cell r="B4247" t="str">
            <v xml:space="preserve">TELHA ESTRUTURAL DE FIBROCIMENTO 2 ABAS, DE 1,00 X 4,60 M (SEM AMIANTO)                                                                                                                                                                                                                                                                                                                                                                                                                                   </v>
          </cell>
          <cell r="C4247" t="str">
            <v xml:space="preserve">UN    </v>
          </cell>
          <cell r="D4247">
            <v>383.38</v>
          </cell>
        </row>
        <row r="4248">
          <cell r="A4248">
            <v>7231</v>
          </cell>
          <cell r="B4248" t="str">
            <v xml:space="preserve">TELHA ESTRUTURAL DE FIBROCIMENTO 2 ABAS, DE 1,00 X 6,00 M (SEM AMIANTO)                                                                                                                                                                                                                                                                                                                                                                                                                                   </v>
          </cell>
          <cell r="C4248" t="str">
            <v xml:space="preserve">UN    </v>
          </cell>
          <cell r="D4248">
            <v>543.86</v>
          </cell>
        </row>
        <row r="4249">
          <cell r="A4249">
            <v>7220</v>
          </cell>
          <cell r="B4249" t="str">
            <v xml:space="preserve">TELHA ESTRUTURAL DE FIBROCIMENTO 2 ABAS, DE 1,00 X 7,40 M (SEM AMIANTO)                                                                                                                                                                                                                                                                                                                                                                                                                                   </v>
          </cell>
          <cell r="C4249" t="str">
            <v xml:space="preserve">UN    </v>
          </cell>
          <cell r="D4249">
            <v>671.34</v>
          </cell>
        </row>
        <row r="4250">
          <cell r="A4250">
            <v>34447</v>
          </cell>
          <cell r="B4250" t="str">
            <v xml:space="preserve">TELHA ESTRUTURAL DE FIBROCIMENTO 2 ABAS, DE 1,00 X 8,20 M (SEM AMIANTO)                                                                                                                                                                                                                                                                                                                                                                                                                                   </v>
          </cell>
          <cell r="C4250" t="str">
            <v xml:space="preserve">UN    </v>
          </cell>
          <cell r="D4250">
            <v>750.66</v>
          </cell>
        </row>
        <row r="4251">
          <cell r="A4251">
            <v>7233</v>
          </cell>
          <cell r="B4251" t="str">
            <v xml:space="preserve">TELHA ESTRUTURAL DE FIBROCIMENTO 2 ABAS, DE 1,00 X 9,20 M (SEM AMIANTO)                                                                                                                                                                                                                                                                                                                                                                                                                                   </v>
          </cell>
          <cell r="C4251" t="str">
            <v xml:space="preserve">UN    </v>
          </cell>
          <cell r="D4251">
            <v>861.12</v>
          </cell>
        </row>
        <row r="4252">
          <cell r="A4252">
            <v>40740</v>
          </cell>
          <cell r="B4252" t="str">
            <v xml:space="preserve">TELHA GALVALUME COM ISOLAMENTO TERMOACUSTICO EM ESPUMA RIGIDA DE POLIURETANO (PU) INJETADO, ESPESSURA DE 30 MM, DENSIDADE DE 35 KG/M3, REVESTIMENTO EM TELHA TRAPEZOIDAL NAS DUAS FACES COM ESPESSURA DE 0,50 MM CADA, ACABAMENTO NATURAL (NAO INCLUI ACESSORIOS DE FIXACAO)                                                                                                                                                                                                                              </v>
          </cell>
          <cell r="C4252" t="str">
            <v xml:space="preserve">M2    </v>
          </cell>
          <cell r="D4252">
            <v>165.72</v>
          </cell>
        </row>
        <row r="4253">
          <cell r="A4253">
            <v>25007</v>
          </cell>
          <cell r="B4253" t="str">
            <v xml:space="preserve">TELHA ONDULADA EM ACO ZINCADO, ALTURA DE 17 MM, ESPESSURA DE 0,50 MM, LARGURA UTIL DE APROXIMADAMENTE 985 MM, SEM PINTURA                                                                                                                                                                                                                                                                                                                                                                                 </v>
          </cell>
          <cell r="C4253" t="str">
            <v xml:space="preserve">M2    </v>
          </cell>
          <cell r="D4253">
            <v>47.42</v>
          </cell>
        </row>
        <row r="4254">
          <cell r="A4254">
            <v>43071</v>
          </cell>
          <cell r="B4254" t="str">
            <v xml:space="preserve">TELHA TERMOISOLANTE REVESTIDA EM ACO GALVALUME, FACE SUPERIOR TRAPEZOIDAL E FACE INFERIOR PLANA (NAO INCLUI ACESSORIOS DE FIXACAO), REVEST COM ESPESSURA DE 0,50 MM, COM PRE-PINTURA DE COR BRANCA NAS DUAS FACES, NUCLEO EM POLIIOCIANURATO (PIR) COM ESPESSURA DE 50 MM                                                                                                                                                                                                                                 </v>
          </cell>
          <cell r="C4254" t="str">
            <v xml:space="preserve">M2    </v>
          </cell>
          <cell r="D4254">
            <v>186.6</v>
          </cell>
        </row>
        <row r="4255">
          <cell r="A4255">
            <v>39520</v>
          </cell>
          <cell r="B4255" t="str">
            <v xml:space="preserve">TELHA TERMOISOLANTE REVESTIDA EM ACO GALVANIZADO, FACE SUPERIOR EM TELHA TRAPEZOIDAL E FACE INFERIOR EM CHAPA PLANA (SEM ACESSORIOS DE FIXACAO), REVESTIMENTO COM ESPESSURA DE 0,50 MM COM PRE-PINTURA NAS DUAS FACES, NUCLEO EM POLIESTIRENO (EPS) DE 30 MM                                                                                                                                                                                                                                              </v>
          </cell>
          <cell r="C4255" t="str">
            <v xml:space="preserve">M2    </v>
          </cell>
          <cell r="D4255">
            <v>152.22999999999999</v>
          </cell>
        </row>
        <row r="4256">
          <cell r="A4256">
            <v>39521</v>
          </cell>
          <cell r="B4256" t="str">
            <v xml:space="preserve">TELHA TERMOISOLANTE REVESTIDA EM ACO GALVANIZADO, FACE SUPERIOR EM TELHA TRAPEZOIDAL E FACE INFERIOR EM CHAPA PLANA (SEM ACESSORIOS DE FIXACAO), REVESTIMENTO COM ESPESSURA DE 0,50 MM COM PRE-PINTURA NAS DUAS FACES, NUCLEO EM POLIESTIRENO (EPS) DE 50 MM                                                                                                                                                                                                                                              </v>
          </cell>
          <cell r="C4256" t="str">
            <v xml:space="preserve">M2    </v>
          </cell>
          <cell r="D4256">
            <v>157.21</v>
          </cell>
        </row>
        <row r="4257">
          <cell r="A4257">
            <v>39522</v>
          </cell>
          <cell r="B4257" t="str">
            <v xml:space="preserve">TELHA TERMOISOLANTE REVESTIDA EM ACO GALVANIZADO, FACES SUPERIOR E INFERIOR EM TELHA TRAPEZOIDAL (SEM ACESSORIOS DE FIXACAO), REVESTIMENTO COM ESPESSURA DE 0,50 MM COM PRE-PINTURA NAS DUAS FACES, NUCLEO EM POLIESTIRENO (EPS) DE 50 MM                                                                                                                                                                                                                                                                 </v>
          </cell>
          <cell r="C4257" t="str">
            <v xml:space="preserve">M2    </v>
          </cell>
          <cell r="D4257">
            <v>162.33000000000001</v>
          </cell>
        </row>
        <row r="4258">
          <cell r="A4258">
            <v>7243</v>
          </cell>
          <cell r="B4258" t="str">
            <v xml:space="preserve">TELHA TRAPEZOIDAL EM ACO ZINCADO, SEM PINTURA, ALTURA DE APROXIMADAMENTE 40 MM, ESPESSURA DE 0,50 MM E LARGURA UTIL DE 980 MM                                                                                                                                                                                                                                                                                                                                                                             </v>
          </cell>
          <cell r="C4258" t="str">
            <v xml:space="preserve">M2    </v>
          </cell>
          <cell r="D4258">
            <v>49.55</v>
          </cell>
        </row>
        <row r="4259">
          <cell r="A4259">
            <v>11067</v>
          </cell>
          <cell r="B4259" t="str">
            <v xml:space="preserve">TELHA TRAPEZOIDAL EM ALUMINIO, ALTURA DE *38* MM E ESPESSURA DE 0,5 MM (LARGURA TOTAL DE 1056 MM E COMPRIMENTO DE 5000 MM)                                                                                                                                                                                                                                                                                                                                                                                </v>
          </cell>
          <cell r="C4259" t="str">
            <v xml:space="preserve">UN    </v>
          </cell>
          <cell r="D4259">
            <v>327.2</v>
          </cell>
        </row>
        <row r="4260">
          <cell r="A4260">
            <v>11068</v>
          </cell>
          <cell r="B4260" t="str">
            <v xml:space="preserve">TELHA TRAPEZOIDAL EM ALUMINIO, ALTURA DE *38* MM E ESPESSURA DE 0,7 MM (LARGURA TOTAL DE 1056 MM E COMPRIMENTO DE 5000 MM)                                                                                                                                                                                                                                                                                                                                                                                </v>
          </cell>
          <cell r="C4260" t="str">
            <v xml:space="preserve">UN    </v>
          </cell>
          <cell r="D4260">
            <v>413.36</v>
          </cell>
        </row>
        <row r="4261">
          <cell r="A4261">
            <v>7246</v>
          </cell>
          <cell r="B4261" t="str">
            <v xml:space="preserve">TELHA VIDRO TIPO CANAL OU COLONIAL, C = 46 A 50 CM                                                                                                                                                                                                                                                                                                                                                                                                                                                        </v>
          </cell>
          <cell r="C4261" t="str">
            <v xml:space="preserve">UN    </v>
          </cell>
          <cell r="D4261">
            <v>39.26</v>
          </cell>
        </row>
        <row r="4262">
          <cell r="A4262">
            <v>41097</v>
          </cell>
          <cell r="B4262" t="str">
            <v xml:space="preserve">TELHADOR  (MENSALISTA)                                                                                                                                                                                                                                                                                                                                                                                                                                                                                    </v>
          </cell>
          <cell r="C4262" t="str">
            <v xml:space="preserve">MES   </v>
          </cell>
          <cell r="D4262">
            <v>3823.34</v>
          </cell>
        </row>
        <row r="4263">
          <cell r="A4263">
            <v>12869</v>
          </cell>
          <cell r="B4263" t="str">
            <v xml:space="preserve">TELHADOR (HORISTA)                                                                                                                                                                                                                                                                                                                                                                                                                                                                                        </v>
          </cell>
          <cell r="C4263" t="str">
            <v xml:space="preserve">H     </v>
          </cell>
          <cell r="D4263">
            <v>21.83</v>
          </cell>
        </row>
        <row r="4264">
          <cell r="A4264">
            <v>1574</v>
          </cell>
          <cell r="B4264" t="str">
            <v xml:space="preserve">TERMINAL A COMPRESSAO EM COBRE ESTANHADO PARA CABO 10 MM2, 1 FURO E 1 COMPRESSAO, PARA PARAFUSO DE FIXACAO M6                                                                                                                                                                                                                                                                                                                                                                                             </v>
          </cell>
          <cell r="C4264" t="str">
            <v xml:space="preserve">UN    </v>
          </cell>
          <cell r="D4264">
            <v>1.48</v>
          </cell>
        </row>
        <row r="4265">
          <cell r="A4265">
            <v>1581</v>
          </cell>
          <cell r="B4265" t="str">
            <v xml:space="preserve">TERMINAL A COMPRESSAO EM COBRE ESTANHADO PARA CABO 120 MM2, 1 FURO E 1 COMPRESSAO, PARA PARAFUSO DE FIXACAO M12                                                                                                                                                                                                                                                                                                                                                                                           </v>
          </cell>
          <cell r="C4265" t="str">
            <v xml:space="preserve">UN    </v>
          </cell>
          <cell r="D4265">
            <v>10.28</v>
          </cell>
        </row>
        <row r="4266">
          <cell r="A4266">
            <v>1575</v>
          </cell>
          <cell r="B4266" t="str">
            <v xml:space="preserve">TERMINAL A COMPRESSAO EM COBRE ESTANHADO PARA CABO 16 MM2, 1 FURO E 1 COMPRESSAO, PARA PARAFUSO DE FIXACAO M6                                                                                                                                                                                                                                                                                                                                                                                             </v>
          </cell>
          <cell r="C4266" t="str">
            <v xml:space="preserve">UN    </v>
          </cell>
          <cell r="D4266">
            <v>1.76</v>
          </cell>
        </row>
        <row r="4267">
          <cell r="A4267">
            <v>1570</v>
          </cell>
          <cell r="B4267" t="str">
            <v xml:space="preserve">TERMINAL A COMPRESSAO EM COBRE ESTANHADO PARA CABO 2,5 MM2, 1 FURO E 1 COMPRESSAO, PARA PARAFUSO DE FIXACAO M5                                                                                                                                                                                                                                                                                                                                                                                            </v>
          </cell>
          <cell r="C4267" t="str">
            <v xml:space="preserve">UN    </v>
          </cell>
          <cell r="D4267">
            <v>0.88</v>
          </cell>
        </row>
        <row r="4268">
          <cell r="A4268">
            <v>1576</v>
          </cell>
          <cell r="B4268" t="str">
            <v xml:space="preserve">TERMINAL A COMPRESSAO EM COBRE ESTANHADO PARA CABO 25 MM2, 1 FURO E 1 COMPRESSAO, PARA PARAFUSO DE FIXACAO M8                                                                                                                                                                                                                                                                                                                                                                                             </v>
          </cell>
          <cell r="C4268" t="str">
            <v xml:space="preserve">UN    </v>
          </cell>
          <cell r="D4268">
            <v>2.4300000000000002</v>
          </cell>
        </row>
        <row r="4269">
          <cell r="A4269">
            <v>1577</v>
          </cell>
          <cell r="B4269" t="str">
            <v xml:space="preserve">TERMINAL A COMPRESSAO EM COBRE ESTANHADO PARA CABO 35 MM2, 1 FURO E 1 COMPRESSAO, PARA PARAFUSO DE FIXACAO M8                                                                                                                                                                                                                                                                                                                                                                                             </v>
          </cell>
          <cell r="C4269" t="str">
            <v xml:space="preserve">UN    </v>
          </cell>
          <cell r="D4269">
            <v>2.74</v>
          </cell>
        </row>
        <row r="4270">
          <cell r="A4270">
            <v>1571</v>
          </cell>
          <cell r="B4270" t="str">
            <v xml:space="preserve">TERMINAL A COMPRESSAO EM COBRE ESTANHADO PARA CABO 4 MM2, 1 FURO E 1 COMPRESSAO, PARA PARAFUSO DE FIXACAO M5                                                                                                                                                                                                                                                                                                                                                                                              </v>
          </cell>
          <cell r="C4270" t="str">
            <v xml:space="preserve">UN    </v>
          </cell>
          <cell r="D4270">
            <v>1.1499999999999999</v>
          </cell>
        </row>
        <row r="4271">
          <cell r="A4271">
            <v>1578</v>
          </cell>
          <cell r="B4271" t="str">
            <v xml:space="preserve">TERMINAL A COMPRESSAO EM COBRE ESTANHADO PARA CABO 50 MM2, 1 FURO E 1 COMPRESSAO, PARA PARAFUSO DE FIXACAO M8                                                                                                                                                                                                                                                                                                                                                                                             </v>
          </cell>
          <cell r="C4271" t="str">
            <v xml:space="preserve">UN    </v>
          </cell>
          <cell r="D4271">
            <v>4.76</v>
          </cell>
        </row>
        <row r="4272">
          <cell r="A4272">
            <v>1573</v>
          </cell>
          <cell r="B4272" t="str">
            <v xml:space="preserve">TERMINAL A COMPRESSAO EM COBRE ESTANHADO PARA CABO 6 MM2, 1 FURO E 1 COMPRESSAO, PARA PARAFUSO DE FIXACAO M6                                                                                                                                                                                                                                                                                                                                                                                              </v>
          </cell>
          <cell r="C4272" t="str">
            <v xml:space="preserve">UN    </v>
          </cell>
          <cell r="D4272">
            <v>1.37</v>
          </cell>
        </row>
        <row r="4273">
          <cell r="A4273">
            <v>1579</v>
          </cell>
          <cell r="B4273" t="str">
            <v xml:space="preserve">TERMINAL A COMPRESSAO EM COBRE ESTANHADO PARA CABO 70 MM2, 1 FURO E 1 COMPRESSAO, PARA PARAFUSO DE FIXACAO M10                                                                                                                                                                                                                                                                                                                                                                                            </v>
          </cell>
          <cell r="C4273" t="str">
            <v xml:space="preserve">UN    </v>
          </cell>
          <cell r="D4273">
            <v>5.94</v>
          </cell>
        </row>
        <row r="4274">
          <cell r="A4274">
            <v>1580</v>
          </cell>
          <cell r="B4274" t="str">
            <v xml:space="preserve">TERMINAL A COMPRESSAO EM COBRE ESTANHADO PARA CABO 95 MM2, 1 FURO E 1 COMPRESSAO, PARA PARAFUSO DE FIXACAO M12                                                                                                                                                                                                                                                                                                                                                                                            </v>
          </cell>
          <cell r="C4274" t="str">
            <v xml:space="preserve">UN    </v>
          </cell>
          <cell r="D4274">
            <v>7.31</v>
          </cell>
        </row>
        <row r="4275">
          <cell r="A4275">
            <v>39321</v>
          </cell>
          <cell r="B4275" t="str">
            <v xml:space="preserve">TERMINAL DE VENTILACAO, 100 MM, SERIE NORMAL, ESGOTO PREDIAL                                                                                                                                                                                                                                                                                                                                                                                                                                              </v>
          </cell>
          <cell r="C4275" t="str">
            <v xml:space="preserve">UN    </v>
          </cell>
          <cell r="D4275">
            <v>22.92</v>
          </cell>
        </row>
        <row r="4276">
          <cell r="A4276">
            <v>39319</v>
          </cell>
          <cell r="B4276" t="str">
            <v xml:space="preserve">TERMINAL DE VENTILACAO, 50 MM, SERIE NORMAL, ESGOTO PREDIAL                                                                                                                                                                                                                                                                                                                                                                                                                                               </v>
          </cell>
          <cell r="C4276" t="str">
            <v xml:space="preserve">UN    </v>
          </cell>
          <cell r="D4276">
            <v>9.5399999999999991</v>
          </cell>
        </row>
        <row r="4277">
          <cell r="A4277">
            <v>39320</v>
          </cell>
          <cell r="B4277" t="str">
            <v xml:space="preserve">TERMINAL DE VENTILACAO, 75 MM, SERIE NORMAL, ESGOTO PREDIAL                                                                                                                                                                                                                                                                                                                                                                                                                                               </v>
          </cell>
          <cell r="C4277" t="str">
            <v xml:space="preserve">UN    </v>
          </cell>
          <cell r="D4277">
            <v>18.34</v>
          </cell>
        </row>
        <row r="4278">
          <cell r="A4278">
            <v>1591</v>
          </cell>
          <cell r="B4278" t="str">
            <v xml:space="preserve">TERMINAL METALICO A PRESSAO PARA 1 CABO DE 120 MM2, COM 1 FURO DE FIXACAO                                                                                                                                                                                                                                                                                                                                                                                                                                 </v>
          </cell>
          <cell r="C4278" t="str">
            <v xml:space="preserve">UN    </v>
          </cell>
          <cell r="D4278">
            <v>22.68</v>
          </cell>
        </row>
        <row r="4279">
          <cell r="A4279">
            <v>1547</v>
          </cell>
          <cell r="B4279" t="str">
            <v xml:space="preserve">TERMINAL METALICO A PRESSAO PARA 1 CABO DE 150 A 185 MM2, COM 2 FUROS PARA FIXACAO                                                                                                                                                                                                                                                                                                                                                                                                                        </v>
          </cell>
          <cell r="C4279" t="str">
            <v xml:space="preserve">UN    </v>
          </cell>
          <cell r="D4279">
            <v>118.86</v>
          </cell>
        </row>
        <row r="4280">
          <cell r="A4280">
            <v>38196</v>
          </cell>
          <cell r="B4280" t="str">
            <v xml:space="preserve">TERMINAL METALICO A PRESSAO PARA 1 CABO DE 150 MM2, COM 1 FURO DE FIXACAO                                                                                                                                                                                                                                                                                                                                                                                                                                 </v>
          </cell>
          <cell r="C4280" t="str">
            <v xml:space="preserve">UN    </v>
          </cell>
          <cell r="D4280">
            <v>23.15</v>
          </cell>
        </row>
        <row r="4281">
          <cell r="A4281">
            <v>1543</v>
          </cell>
          <cell r="B4281" t="str">
            <v xml:space="preserve">TERMINAL METALICO A PRESSAO PARA 1 CABO DE 16 A 25 MM2, COM 2 FUROS PARA FIXACAO                                                                                                                                                                                                                                                                                                                                                                                                                          </v>
          </cell>
          <cell r="C4281" t="str">
            <v xml:space="preserve">UN    </v>
          </cell>
          <cell r="D4281">
            <v>24.6</v>
          </cell>
        </row>
        <row r="4282">
          <cell r="A4282">
            <v>1585</v>
          </cell>
          <cell r="B4282" t="str">
            <v xml:space="preserve">TERMINAL METALICO A PRESSAO PARA 1 CABO DE 16 MM2, COM 1 FURO DE FIXACAO                                                                                                                                                                                                                                                                                                                                                                                                                                  </v>
          </cell>
          <cell r="C4282" t="str">
            <v xml:space="preserve">UN    </v>
          </cell>
          <cell r="D4282">
            <v>4.76</v>
          </cell>
        </row>
        <row r="4283">
          <cell r="A4283">
            <v>1593</v>
          </cell>
          <cell r="B4283" t="str">
            <v xml:space="preserve">TERMINAL METALICO A PRESSAO PARA 1 CABO DE 185 MM2, COM 1 FURO DE FIXACAO                                                                                                                                                                                                                                                                                                                                                                                                                                 </v>
          </cell>
          <cell r="C4283" t="str">
            <v xml:space="preserve">UN    </v>
          </cell>
          <cell r="D4283">
            <v>25.3</v>
          </cell>
        </row>
        <row r="4284">
          <cell r="A4284">
            <v>11838</v>
          </cell>
          <cell r="B4284" t="str">
            <v xml:space="preserve">TERMINAL METALICO A PRESSAO PARA 1 CABO DE 240 MM2, COM 1 FURO DE FIXACAO                                                                                                                                                                                                                                                                                                                                                                                                                                 </v>
          </cell>
          <cell r="C4284" t="str">
            <v xml:space="preserve">UN    </v>
          </cell>
          <cell r="D4284">
            <v>33.380000000000003</v>
          </cell>
        </row>
        <row r="4285">
          <cell r="A4285">
            <v>1594</v>
          </cell>
          <cell r="B4285" t="str">
            <v xml:space="preserve">TERMINAL METALICO A PRESSAO PARA 1 CABO DE 25 A 35 MM2, COM 2 FUROS PARA FIXACAO                                                                                                                                                                                                                                                                                                                                                                                                                          </v>
          </cell>
          <cell r="C4285" t="str">
            <v xml:space="preserve">UN    </v>
          </cell>
          <cell r="D4285">
            <v>33.75</v>
          </cell>
        </row>
        <row r="4286">
          <cell r="A4286">
            <v>1586</v>
          </cell>
          <cell r="B4286" t="str">
            <v xml:space="preserve">TERMINAL METALICO A PRESSAO PARA 1 CABO DE 25 MM2, COM 1 FURO DE FIXACAO                                                                                                                                                                                                                                                                                                                                                                                                                                  </v>
          </cell>
          <cell r="C4286" t="str">
            <v xml:space="preserve">UN    </v>
          </cell>
          <cell r="D4286">
            <v>6.03</v>
          </cell>
        </row>
        <row r="4287">
          <cell r="A4287">
            <v>11839</v>
          </cell>
          <cell r="B4287" t="str">
            <v xml:space="preserve">TERMINAL METALICO A PRESSAO PARA 1 CABO DE 300 MM2, COM 1 FURO DE FIXACAO                                                                                                                                                                                                                                                                                                                                                                                                                                 </v>
          </cell>
          <cell r="C4287" t="str">
            <v xml:space="preserve">UN    </v>
          </cell>
          <cell r="D4287">
            <v>48.57</v>
          </cell>
        </row>
        <row r="4288">
          <cell r="A4288">
            <v>1587</v>
          </cell>
          <cell r="B4288" t="str">
            <v xml:space="preserve">TERMINAL METALICO A PRESSAO PARA 1 CABO DE 35 MM2, COM 1 FURO DE FIXACAO                                                                                                                                                                                                                                                                                                                                                                                                                                  </v>
          </cell>
          <cell r="C4288" t="str">
            <v xml:space="preserve">UN    </v>
          </cell>
          <cell r="D4288">
            <v>6.14</v>
          </cell>
        </row>
        <row r="4289">
          <cell r="A4289">
            <v>1545</v>
          </cell>
          <cell r="B4289" t="str">
            <v xml:space="preserve">TERMINAL METALICO A PRESSAO PARA 1 CABO DE 50 A 70 MM2, COM 2 FUROS PARA FIXACAO                                                                                                                                                                                                                                                                                                                                                                                                                          </v>
          </cell>
          <cell r="C4289" t="str">
            <v xml:space="preserve">UN    </v>
          </cell>
          <cell r="D4289">
            <v>58.28</v>
          </cell>
        </row>
        <row r="4290">
          <cell r="A4290">
            <v>1588</v>
          </cell>
          <cell r="B4290" t="str">
            <v xml:space="preserve">TERMINAL METALICO A PRESSAO PARA 1 CABO DE 50 MM2, COM 1 FURO DE FIXACAO                                                                                                                                                                                                                                                                                                                                                                                                                                  </v>
          </cell>
          <cell r="C4290" t="str">
            <v xml:space="preserve">UN    </v>
          </cell>
          <cell r="D4290">
            <v>8.42</v>
          </cell>
        </row>
        <row r="4291">
          <cell r="A4291">
            <v>1535</v>
          </cell>
          <cell r="B4291" t="str">
            <v xml:space="preserve">TERMINAL METALICO A PRESSAO PARA 1 CABO DE 6 A 10 MM2, COM 1 FURO DE FIXACAO                                                                                                                                                                                                                                                                                                                                                                                                                              </v>
          </cell>
          <cell r="C4291" t="str">
            <v xml:space="preserve">UN    </v>
          </cell>
          <cell r="D4291">
            <v>4.8499999999999996</v>
          </cell>
        </row>
        <row r="4292">
          <cell r="A4292">
            <v>1589</v>
          </cell>
          <cell r="B4292" t="str">
            <v xml:space="preserve">TERMINAL METALICO A PRESSAO PARA 1 CABO DE 70 MM2, COM 1 FURO DE FIXACAO                                                                                                                                                                                                                                                                                                                                                                                                                                  </v>
          </cell>
          <cell r="C4292" t="str">
            <v xml:space="preserve">UN    </v>
          </cell>
          <cell r="D4292">
            <v>8.69</v>
          </cell>
        </row>
        <row r="4293">
          <cell r="A4293">
            <v>1546</v>
          </cell>
          <cell r="B4293" t="str">
            <v xml:space="preserve">TERMINAL METALICO A PRESSAO PARA 1 CABO DE 95 A 120 MM2, COM 2 FUROS PARA FIXACAO                                                                                                                                                                                                                                                                                                                                                                                                                         </v>
          </cell>
          <cell r="C4293" t="str">
            <v xml:space="preserve">UN    </v>
          </cell>
          <cell r="D4293">
            <v>98.35</v>
          </cell>
        </row>
        <row r="4294">
          <cell r="A4294">
            <v>1590</v>
          </cell>
          <cell r="B4294" t="str">
            <v xml:space="preserve">TERMINAL METALICO A PRESSAO PARA 1 CABO DE 95 MM2, COM 1 FURO DE FIXACAO                                                                                                                                                                                                                                                                                                                                                                                                                                  </v>
          </cell>
          <cell r="C4294" t="str">
            <v xml:space="preserve">UN    </v>
          </cell>
          <cell r="D4294">
            <v>15.3</v>
          </cell>
        </row>
        <row r="4295">
          <cell r="A4295">
            <v>1542</v>
          </cell>
          <cell r="B4295" t="str">
            <v xml:space="preserve">TERMINAL METALICO A PRESSAO 1 CABO, PARA CABOS DE 4 A 10 MM2, COM 2 FUROS PARA FIXACAO                                                                                                                                                                                                                                                                                                                                                                                                                    </v>
          </cell>
          <cell r="C4295" t="str">
            <v xml:space="preserve">UN    </v>
          </cell>
          <cell r="D4295">
            <v>20.260000000000002</v>
          </cell>
        </row>
        <row r="4296">
          <cell r="A4296">
            <v>38415</v>
          </cell>
          <cell r="B4296" t="str">
            <v xml:space="preserve">TERMOFUSORA PARA TUBOS E CONEXOES EM PPR COM DIAMETROS DE 20 A 63 MM, POTENCIA DE 800 W, TENSAO 220 V                                                                                                                                                                                                                                                                                                                                                                                                     </v>
          </cell>
          <cell r="C4296" t="str">
            <v xml:space="preserve">UN    </v>
          </cell>
          <cell r="D4296">
            <v>981.81</v>
          </cell>
        </row>
        <row r="4297">
          <cell r="A4297">
            <v>38414</v>
          </cell>
          <cell r="B4297" t="str">
            <v xml:space="preserve">TERMOFUSORA PARA TUBOS E CONEXOES EM PPR COM DIAMETROS DE 75 A 110 MM, POTENCIA DE *1100* W, TENSAO 220 V                                                                                                                                                                                                                                                                                                                                                                                                 </v>
          </cell>
          <cell r="C4297" t="str">
            <v xml:space="preserve">UN    </v>
          </cell>
          <cell r="D4297">
            <v>1377.98</v>
          </cell>
        </row>
        <row r="4298">
          <cell r="A4298">
            <v>38128</v>
          </cell>
          <cell r="B4298" t="str">
            <v xml:space="preserve">TERRA VEGETAL (ENSACADA)                                                                                                                                                                                                                                                                                                                                                                                                                                                                                  </v>
          </cell>
          <cell r="C4298" t="str">
            <v xml:space="preserve">KG    </v>
          </cell>
          <cell r="D4298">
            <v>0.6</v>
          </cell>
        </row>
        <row r="4299">
          <cell r="A4299">
            <v>7253</v>
          </cell>
          <cell r="B4299" t="str">
            <v xml:space="preserve">TERRA VEGETAL (GRANEL)                                                                                                                                                                                                                                                                                                                                                                                                                                                                                    </v>
          </cell>
          <cell r="C4299" t="str">
            <v xml:space="preserve">M3    </v>
          </cell>
          <cell r="D4299">
            <v>128.57</v>
          </cell>
        </row>
        <row r="4300">
          <cell r="A4300">
            <v>4806</v>
          </cell>
          <cell r="B4300" t="str">
            <v xml:space="preserve">TESTEIRA ANTIDERRAPANTE PARA PISO VINILICO *5 X 2,5* CM, E = 2 MM                                                                                                                                                                                                                                                                                                                                                                                                                                         </v>
          </cell>
          <cell r="C4300" t="str">
            <v xml:space="preserve">M     </v>
          </cell>
          <cell r="D4300">
            <v>18.510000000000002</v>
          </cell>
        </row>
        <row r="4301">
          <cell r="A4301">
            <v>34401</v>
          </cell>
          <cell r="B4301" t="str">
            <v xml:space="preserve">TIJOLO CERAMICO LAMINADO 5,5 X 11 X 23 CM (L X A X C)                                                                                                                                                                                                                                                                                                                                                                                                                                                     </v>
          </cell>
          <cell r="C4301" t="str">
            <v xml:space="preserve">UN    </v>
          </cell>
          <cell r="D4301">
            <v>1.91</v>
          </cell>
        </row>
        <row r="4302">
          <cell r="A4302">
            <v>7260</v>
          </cell>
          <cell r="B4302" t="str">
            <v xml:space="preserve">TIJOLO CERAMICO MACICO APARENTE *6 X 12 X 24* CM (L X A X C)                                                                                                                                                                                                                                                                                                                                                                                                                                              </v>
          </cell>
          <cell r="C4302" t="str">
            <v xml:space="preserve">UN    </v>
          </cell>
          <cell r="D4302">
            <v>1.69</v>
          </cell>
        </row>
        <row r="4303">
          <cell r="A4303">
            <v>7256</v>
          </cell>
          <cell r="B4303" t="str">
            <v xml:space="preserve">TIJOLO CERAMICO MACICO APARENTE 2 FUROS, *6,5 X 10 X 20* CM (L X A X C)                                                                                                                                                                                                                                                                                                                                                                                                                                   </v>
          </cell>
          <cell r="C4303" t="str">
            <v xml:space="preserve">UN    </v>
          </cell>
          <cell r="D4303">
            <v>1.68</v>
          </cell>
        </row>
        <row r="4304">
          <cell r="A4304">
            <v>7258</v>
          </cell>
          <cell r="B4304" t="str">
            <v xml:space="preserve">TIJOLO CERAMICO MACICO COMUM *5 X 10 X 20* CM (L X A X C)                                                                                                                                                                                                                                                                                                                                                                                                                                                 </v>
          </cell>
          <cell r="C4304" t="str">
            <v xml:space="preserve">UN    </v>
          </cell>
          <cell r="D4304">
            <v>0.68</v>
          </cell>
        </row>
        <row r="4305">
          <cell r="A4305">
            <v>34400</v>
          </cell>
          <cell r="B4305" t="str">
            <v xml:space="preserve">TIJOLO CERAMICO REFRATARIO 2,5 X 11,4 X 22,9 CM (L X A X C)                                                                                                                                                                                                                                                                                                                                                                                                                                               </v>
          </cell>
          <cell r="C4305" t="str">
            <v xml:space="preserve">UN    </v>
          </cell>
          <cell r="D4305">
            <v>2.94</v>
          </cell>
        </row>
        <row r="4306">
          <cell r="A4306">
            <v>10617</v>
          </cell>
          <cell r="B4306" t="str">
            <v xml:space="preserve">TIJOLO CERAMICO REFRATARIO 6,3 X 11,4 X 22,9 CM (L X A X C)                                                                                                                                                                                                                                                                                                                                                                                                                                               </v>
          </cell>
          <cell r="C4306" t="str">
            <v xml:space="preserve">UN    </v>
          </cell>
          <cell r="D4306">
            <v>5.62</v>
          </cell>
        </row>
        <row r="4307">
          <cell r="A4307">
            <v>44261</v>
          </cell>
          <cell r="B4307" t="str">
            <v xml:space="preserve">TIL CONDOMINIAL, PVC, DN 100 X 100 MM, PARA REDE COLETORA DE ESGOTO                                                                                                                                                                                                                                                                                                                                                                                                                                       </v>
          </cell>
          <cell r="C4307" t="str">
            <v xml:space="preserve">UN    </v>
          </cell>
          <cell r="D4307">
            <v>152.32</v>
          </cell>
        </row>
        <row r="4308">
          <cell r="A4308">
            <v>7274</v>
          </cell>
          <cell r="B4308" t="str">
            <v xml:space="preserve">TIL PARA LIGACAO PREDIAL, EM PVC, JE, BBB, DN 100 X 100 MM, PARA REDE COLETORA ESGOTO                                                                                                                                                                                                                                                                                                                                                                                                                     </v>
          </cell>
          <cell r="C4308" t="str">
            <v xml:space="preserve">UN    </v>
          </cell>
          <cell r="D4308">
            <v>73.739999999999995</v>
          </cell>
        </row>
        <row r="4309">
          <cell r="A4309">
            <v>44326</v>
          </cell>
          <cell r="B4309" t="str">
            <v xml:space="preserve">TIL RADIAL, PVC, JE, BBB, DN 300 X 200 MM, PARA REDE COLETORA DE ESGOTO (NBR 10.569)                                                                                                                                                                                                                                                                                                                                                                                                                      </v>
          </cell>
          <cell r="C4309" t="str">
            <v xml:space="preserve">UN    </v>
          </cell>
          <cell r="D4309">
            <v>1592.65</v>
          </cell>
        </row>
        <row r="4310">
          <cell r="A4310">
            <v>154</v>
          </cell>
          <cell r="B4310" t="str">
            <v xml:space="preserve">TINTA / REVESTIMENTO A BASE DE RESINA EPOXI COM ALCATRAO, BICOMPONENTE                                                                                                                                                                                                                                                                                                                                                                                                                                    </v>
          </cell>
          <cell r="C4310" t="str">
            <v xml:space="preserve">L     </v>
          </cell>
          <cell r="D4310">
            <v>79.39</v>
          </cell>
        </row>
        <row r="4311">
          <cell r="A4311">
            <v>38121</v>
          </cell>
          <cell r="B4311" t="str">
            <v xml:space="preserve">TINTA A BASE DE RESINA ACRILICA EMULSIONADA EM AGUA, PARA SINALIZACAO HORIZONTAL VIARIA (NBR 13699:2012)                                                                                                                                                                                                                                                                                                                                                                                                  </v>
          </cell>
          <cell r="C4311" t="str">
            <v xml:space="preserve">L     </v>
          </cell>
          <cell r="D4311">
            <v>15.66</v>
          </cell>
        </row>
        <row r="4312">
          <cell r="A4312">
            <v>43776</v>
          </cell>
          <cell r="B4312" t="str">
            <v xml:space="preserve">TINTA A OLEO BRILHANTE, PARA MADEIRAS E METAIS                                                                                                                                                                                                                                                                                                                                                                                                                                                            </v>
          </cell>
          <cell r="C4312" t="str">
            <v xml:space="preserve">L     </v>
          </cell>
          <cell r="D4312">
            <v>25.3</v>
          </cell>
        </row>
        <row r="4313">
          <cell r="A4313">
            <v>7343</v>
          </cell>
          <cell r="B4313" t="str">
            <v xml:space="preserve">TINTA ACRILICA A BASE DE SOLVENTE, PARA SINALIZACAO HORIZONTAL VIARIA (NBR 11862)                                                                                                                                                                                                                                                                                                                                                                                                                         </v>
          </cell>
          <cell r="C4313" t="str">
            <v xml:space="preserve">L     </v>
          </cell>
          <cell r="D4313">
            <v>13.85</v>
          </cell>
        </row>
        <row r="4314">
          <cell r="A4314">
            <v>7348</v>
          </cell>
          <cell r="B4314" t="str">
            <v xml:space="preserve">TINTA ACRILICA PREMIUM PARA PISO                                                                                                                                                                                                                                                                                                                                                                                                                                                                          </v>
          </cell>
          <cell r="C4314" t="str">
            <v xml:space="preserve">L     </v>
          </cell>
          <cell r="D4314">
            <v>18.329999999999998</v>
          </cell>
        </row>
        <row r="4315">
          <cell r="A4315">
            <v>7313</v>
          </cell>
          <cell r="B4315" t="str">
            <v xml:space="preserve">TINTA ASFALTICA IMPERMEABILIZANTE DILUIDA EM SOLVENTE, PARA MATERIAIS CIMENTICIOS, METAL E MADEIRA                                                                                                                                                                                                                                                                                                                                                                                                        </v>
          </cell>
          <cell r="C4315" t="str">
            <v xml:space="preserve">L     </v>
          </cell>
          <cell r="D4315">
            <v>19.420000000000002</v>
          </cell>
        </row>
        <row r="4316">
          <cell r="A4316">
            <v>7319</v>
          </cell>
          <cell r="B4316" t="str">
            <v xml:space="preserve">TINTA ASFALTICA IMPERMEABILIZANTE DISPERSA EM AGUA, PARA MATERIAIS CIMENTICIOS                                                                                                                                                                                                                                                                                                                                                                                                                            </v>
          </cell>
          <cell r="C4316" t="str">
            <v xml:space="preserve">L     </v>
          </cell>
          <cell r="D4316">
            <v>11.11</v>
          </cell>
        </row>
        <row r="4317">
          <cell r="A4317">
            <v>7314</v>
          </cell>
          <cell r="B4317" t="str">
            <v xml:space="preserve">TINTA BORRACHA CLORADA, ACABAMENTO SEMIBRILHO, QUALQUER COR                                                                                                                                                                                                                                                                                                                                                                                                                                               </v>
          </cell>
          <cell r="C4317" t="str">
            <v xml:space="preserve">L     </v>
          </cell>
          <cell r="D4317">
            <v>62</v>
          </cell>
        </row>
        <row r="4318">
          <cell r="A4318">
            <v>7304</v>
          </cell>
          <cell r="B4318" t="str">
            <v xml:space="preserve">TINTA EPOXI BASE AGUA PREMIUM, BRANCA                                                                                                                                                                                                                                                                                                                                                                                                                                                                     </v>
          </cell>
          <cell r="C4318" t="str">
            <v xml:space="preserve">L     </v>
          </cell>
          <cell r="D4318">
            <v>74.97</v>
          </cell>
        </row>
        <row r="4319">
          <cell r="A4319">
            <v>43649</v>
          </cell>
          <cell r="B4319" t="str">
            <v xml:space="preserve">TINTA ESMALTE BASE AGUA PREMIUM ACETINADO                                                                                                                                                                                                                                                                                                                                                                                                                                                                 </v>
          </cell>
          <cell r="C4319" t="str">
            <v xml:space="preserve">L     </v>
          </cell>
          <cell r="D4319">
            <v>38.770000000000003</v>
          </cell>
        </row>
        <row r="4320">
          <cell r="A4320">
            <v>43650</v>
          </cell>
          <cell r="B4320" t="str">
            <v xml:space="preserve">TINTA ESMALTE BASE AGUA PREMIUM BRILHANTE                                                                                                                                                                                                                                                                                                                                                                                                                                                                 </v>
          </cell>
          <cell r="C4320" t="str">
            <v xml:space="preserve">L     </v>
          </cell>
          <cell r="D4320">
            <v>36.64</v>
          </cell>
        </row>
        <row r="4321">
          <cell r="A4321">
            <v>7311</v>
          </cell>
          <cell r="B4321" t="str">
            <v xml:space="preserve">TINTA ESMALTE SINTETICO PREMIUM ACETINADO                                                                                                                                                                                                                                                                                                                                                                                                                                                                 </v>
          </cell>
          <cell r="C4321" t="str">
            <v xml:space="preserve">L     </v>
          </cell>
          <cell r="D4321">
            <v>37.53</v>
          </cell>
        </row>
        <row r="4322">
          <cell r="A4322">
            <v>7292</v>
          </cell>
          <cell r="B4322" t="str">
            <v xml:space="preserve">TINTA ESMALTE SINTETICO PREMIUM BRILHANTE                                                                                                                                                                                                                                                                                                                                                                                                                                                                 </v>
          </cell>
          <cell r="C4322" t="str">
            <v xml:space="preserve">L     </v>
          </cell>
          <cell r="D4322">
            <v>36.340000000000003</v>
          </cell>
        </row>
        <row r="4323">
          <cell r="A4323">
            <v>7293</v>
          </cell>
          <cell r="B4323" t="str">
            <v xml:space="preserve">TINTA ESMALTE SINTETICO PREMIUM DE DUPLA ACAO GRAFITE FOSCO PARA SUPERFICIES METALICAS FERROSAS                                                                                                                                                                                                                                                                                                                                                                                                           </v>
          </cell>
          <cell r="C4323" t="str">
            <v xml:space="preserve">L     </v>
          </cell>
          <cell r="D4323">
            <v>40.200000000000003</v>
          </cell>
        </row>
        <row r="4324">
          <cell r="A4324">
            <v>7306</v>
          </cell>
          <cell r="B4324" t="str">
            <v xml:space="preserve">TINTA ESMALTE SINTETICO PREMIUM DE EFEITO PROTETOR DE SUPERFICIE METALICA ALUMINIO                                                                                                                                                                                                                                                                                                                                                                                                                        </v>
          </cell>
          <cell r="C4324" t="str">
            <v xml:space="preserve">L     </v>
          </cell>
          <cell r="D4324">
            <v>44.37</v>
          </cell>
        </row>
        <row r="4325">
          <cell r="A4325">
            <v>7288</v>
          </cell>
          <cell r="B4325" t="str">
            <v xml:space="preserve">TINTA ESMALTE SINTETICO PREMIUM FOSCO                                                                                                                                                                                                                                                                                                                                                                                                                                                                     </v>
          </cell>
          <cell r="C4325" t="str">
            <v xml:space="preserve">L     </v>
          </cell>
          <cell r="D4325">
            <v>36.840000000000003</v>
          </cell>
        </row>
        <row r="4326">
          <cell r="A4326">
            <v>43625</v>
          </cell>
          <cell r="B4326" t="str">
            <v xml:space="preserve">TINTA ESMALTE SINTETICO STANDARD ACETINADO                                                                                                                                                                                                                                                                                                                                                                                                                                                                </v>
          </cell>
          <cell r="C4326" t="str">
            <v xml:space="preserve">L     </v>
          </cell>
          <cell r="D4326">
            <v>29.74</v>
          </cell>
        </row>
        <row r="4327">
          <cell r="A4327">
            <v>43647</v>
          </cell>
          <cell r="B4327" t="str">
            <v xml:space="preserve">TINTA ESMALTE SINTETICO STANDARD BRILHANTE                                                                                                                                                                                                                                                                                                                                                                                                                                                                </v>
          </cell>
          <cell r="C4327" t="str">
            <v xml:space="preserve">L     </v>
          </cell>
          <cell r="D4327">
            <v>27.02</v>
          </cell>
        </row>
        <row r="4328">
          <cell r="A4328">
            <v>43648</v>
          </cell>
          <cell r="B4328" t="str">
            <v xml:space="preserve">TINTA ESMALTE SINTETICO STANDARD FOSCO                                                                                                                                                                                                                                                                                                                                                                                                                                                                    </v>
          </cell>
          <cell r="C4328" t="str">
            <v xml:space="preserve">L     </v>
          </cell>
          <cell r="D4328">
            <v>26.07</v>
          </cell>
        </row>
        <row r="4329">
          <cell r="A4329">
            <v>35693</v>
          </cell>
          <cell r="B4329" t="str">
            <v xml:space="preserve">TINTA LATEX ACRILICA ECONOMICA, COR BRANCA                                                                                                                                                                                                                                                                                                                                                                                                                                                                </v>
          </cell>
          <cell r="C4329" t="str">
            <v xml:space="preserve">L     </v>
          </cell>
          <cell r="D4329">
            <v>11.4</v>
          </cell>
        </row>
        <row r="4330">
          <cell r="A4330">
            <v>7356</v>
          </cell>
          <cell r="B4330" t="str">
            <v xml:space="preserve">TINTA LATEX ACRILICA PREMIUM, COR BRANCO FOSCO                                                                                                                                                                                                                                                                                                                                                                                                                                                            </v>
          </cell>
          <cell r="C4330" t="str">
            <v xml:space="preserve">L     </v>
          </cell>
          <cell r="D4330">
            <v>27.33</v>
          </cell>
        </row>
        <row r="4331">
          <cell r="A4331">
            <v>35692</v>
          </cell>
          <cell r="B4331" t="str">
            <v xml:space="preserve">TINTA LATEX ACRILICA STANDARD, COR BRANCA                                                                                                                                                                                                                                                                                                                                                                                                                                                                 </v>
          </cell>
          <cell r="C4331" t="str">
            <v xml:space="preserve">L     </v>
          </cell>
          <cell r="D4331">
            <v>17.89</v>
          </cell>
        </row>
        <row r="4332">
          <cell r="A4332">
            <v>43624</v>
          </cell>
          <cell r="B4332" t="str">
            <v xml:space="preserve">TINTA LATEX ACRILICA SUPER PREMIUM, COR BRANCO FOSCO                                                                                                                                                                                                                                                                                                                                                                                                                                                      </v>
          </cell>
          <cell r="C4332" t="str">
            <v xml:space="preserve">L     </v>
          </cell>
          <cell r="D4332">
            <v>33.31</v>
          </cell>
        </row>
        <row r="4333">
          <cell r="A4333">
            <v>7342</v>
          </cell>
          <cell r="B4333" t="str">
            <v xml:space="preserve">TINTA MINERAL IMPERMEAVEL EM PO, BRANCA                                                                                                                                                                                                                                                                                                                                                                                                                                                                   </v>
          </cell>
          <cell r="C4333" t="str">
            <v xml:space="preserve">KG    </v>
          </cell>
          <cell r="D4333">
            <v>2.13</v>
          </cell>
        </row>
        <row r="4334">
          <cell r="A4334">
            <v>7350</v>
          </cell>
          <cell r="B4334" t="str">
            <v xml:space="preserve">TINTA/RESINA ACRILICA PREMIUM PARA CERAMICA, PEDRAS E OUTROS                                                                                                                                                                                                                                                                                                                                                                                                                                              </v>
          </cell>
          <cell r="C4334" t="str">
            <v xml:space="preserve">L     </v>
          </cell>
          <cell r="D4334">
            <v>39.450000000000003</v>
          </cell>
        </row>
        <row r="4335">
          <cell r="A4335">
            <v>39574</v>
          </cell>
          <cell r="B4335" t="str">
            <v xml:space="preserve">TIRANTE COM ELO, EM ARAME GALVANIZADO RIGIDO, NUMERO 10, COMPRIMENTO 2000 MM, PARA PENDURAL DE FORRO REMOVIVEL                                                                                                                                                                                                                                                                                                                                                                                            </v>
          </cell>
          <cell r="C4335" t="str">
            <v xml:space="preserve">UN    </v>
          </cell>
          <cell r="D4335">
            <v>4.75</v>
          </cell>
        </row>
        <row r="4336">
          <cell r="A4336">
            <v>11060</v>
          </cell>
          <cell r="B4336" t="str">
            <v xml:space="preserve">TIRANTE EM FERRO GALVANIZADO PARA CONTRAVENTAMENTO DE TELHA CANALETE 90, 1/4 " X 400 MM                                                                                                                                                                                                                                                                                                                                                                                                                   </v>
          </cell>
          <cell r="C4336" t="str">
            <v xml:space="preserve">UN    </v>
          </cell>
          <cell r="D4336">
            <v>31.03</v>
          </cell>
        </row>
        <row r="4337">
          <cell r="A4337">
            <v>37401</v>
          </cell>
          <cell r="B4337" t="str">
            <v xml:space="preserve">TOALHEIRO PLASTICO TIPO DISPENSER PARA PAPEL TOALHA INTERFOLHADO                                                                                                                                                                                                                                                                                                                                                                                                                                          </v>
          </cell>
          <cell r="C4337" t="str">
            <v xml:space="preserve">UN    </v>
          </cell>
          <cell r="D4337">
            <v>41.64</v>
          </cell>
        </row>
        <row r="4338">
          <cell r="A4338">
            <v>7525</v>
          </cell>
          <cell r="B4338" t="str">
            <v xml:space="preserve">TOMADA INDUSTRIAL DE EMBUTIR 3P+T 30 A, 440 V, COM TRAVA, COM PLACA                                                                                                                                                                                                                                                                                                                                                                                                                                       </v>
          </cell>
          <cell r="C4338" t="str">
            <v xml:space="preserve">UN    </v>
          </cell>
          <cell r="D4338">
            <v>48.79</v>
          </cell>
        </row>
        <row r="4339">
          <cell r="A4339">
            <v>7524</v>
          </cell>
          <cell r="B4339" t="str">
            <v xml:space="preserve">TOMADA INDUSTRIAL DE EMBUTIR 3P+T 30 A, 440 V, COM TRAVA, SEM PLACA                                                                                                                                                                                                                                                                                                                                                                                                                                       </v>
          </cell>
          <cell r="C4339" t="str">
            <v xml:space="preserve">UN    </v>
          </cell>
          <cell r="D4339">
            <v>45.98</v>
          </cell>
        </row>
        <row r="4340">
          <cell r="A4340">
            <v>38105</v>
          </cell>
          <cell r="B4340" t="str">
            <v xml:space="preserve">TOMADA PARA ANTENA DE TV, CABO COAXIAL DE 9 MM (APENAS MODULO)                                                                                                                                                                                                                                                                                                                                                                                                                                            </v>
          </cell>
          <cell r="C4340" t="str">
            <v xml:space="preserve">UN    </v>
          </cell>
          <cell r="D4340">
            <v>11.81</v>
          </cell>
        </row>
        <row r="4341">
          <cell r="A4341">
            <v>38084</v>
          </cell>
          <cell r="B4341" t="str">
            <v xml:space="preserve">TOMADA PARA ANTENA DE TV, CABO COAXIAL DE 9 MM, CONJUNTO MONTADO PARA EMBUTIR 4" X 2" (PLACA + SUPORTE + MODULO)                                                                                                                                                                                                                                                                                                                                                                                          </v>
          </cell>
          <cell r="C4341" t="str">
            <v xml:space="preserve">UN    </v>
          </cell>
          <cell r="D4341">
            <v>16.77</v>
          </cell>
        </row>
        <row r="4342">
          <cell r="A4342">
            <v>38103</v>
          </cell>
          <cell r="B4342" t="str">
            <v xml:space="preserve">TOMADA RJ11, 2 FIOS (APENAS MODULO)                                                                                                                                                                                                                                                                                                                                                                                                                                                                       </v>
          </cell>
          <cell r="C4342" t="str">
            <v xml:space="preserve">UN    </v>
          </cell>
          <cell r="D4342">
            <v>17.73</v>
          </cell>
        </row>
        <row r="4343">
          <cell r="A4343">
            <v>38082</v>
          </cell>
          <cell r="B4343" t="str">
            <v xml:space="preserve">TOMADA RJ11, 2 FIOS, CONJUNTO MONTADO PARA EMBUTIR 4" X 2" (PLACA + SUPORTE + MODULO)                                                                                                                                                                                                                                                                                                                                                                                                                     </v>
          </cell>
          <cell r="C4343" t="str">
            <v xml:space="preserve">UN    </v>
          </cell>
          <cell r="D4343">
            <v>21.84</v>
          </cell>
        </row>
        <row r="4344">
          <cell r="A4344">
            <v>38104</v>
          </cell>
          <cell r="B4344" t="str">
            <v xml:space="preserve">TOMADA RJ45, 8 FIOS, CAT 5E (APENAS MODULO)                                                                                                                                                                                                                                                                                                                                                                                                                                                               </v>
          </cell>
          <cell r="C4344" t="str">
            <v xml:space="preserve">UN    </v>
          </cell>
          <cell r="D4344">
            <v>34.72</v>
          </cell>
        </row>
        <row r="4345">
          <cell r="A4345">
            <v>38083</v>
          </cell>
          <cell r="B4345" t="str">
            <v xml:space="preserve">TOMADA RJ45, 8 FIOS, CAT 5E, CONJUNTO MONTADO PARA EMBUTIR 4" X 2" (PLACA + SUPORTE + MODULO)                                                                                                                                                                                                                                                                                                                                                                                                             </v>
          </cell>
          <cell r="C4345" t="str">
            <v xml:space="preserve">UN    </v>
          </cell>
          <cell r="D4345">
            <v>38.549999999999997</v>
          </cell>
        </row>
        <row r="4346">
          <cell r="A4346">
            <v>38101</v>
          </cell>
          <cell r="B4346" t="str">
            <v xml:space="preserve">TOMADA 2P+T 10A, 250V  (APENAS MODULO)                                                                                                                                                                                                                                                                                                                                                                                                                                                                    </v>
          </cell>
          <cell r="C4346" t="str">
            <v xml:space="preserve">UN    </v>
          </cell>
          <cell r="D4346">
            <v>8.43</v>
          </cell>
        </row>
        <row r="4347">
          <cell r="A4347">
            <v>7528</v>
          </cell>
          <cell r="B4347" t="str">
            <v xml:space="preserve">TOMADA 2P+T 10A, 250V, CONJUNTO MONTADO PARA EMBUTIR 4" X 2" (PLACA + SUPORTE + MODULO)                                                                                                                                                                                                                                                                                                                                                                                                                   </v>
          </cell>
          <cell r="C4347" t="str">
            <v xml:space="preserve">UN    </v>
          </cell>
          <cell r="D4347">
            <v>9.91</v>
          </cell>
        </row>
        <row r="4348">
          <cell r="A4348">
            <v>12147</v>
          </cell>
          <cell r="B4348" t="str">
            <v xml:space="preserve">TOMADA 2P+T 10A, 250V, CONJUNTO MONTADO PARA SOBREPOR 4" X 2" (CAIXA + MODULO)                                                                                                                                                                                                                                                                                                                                                                                                                            </v>
          </cell>
          <cell r="C4348" t="str">
            <v xml:space="preserve">UN    </v>
          </cell>
          <cell r="D4348">
            <v>15.11</v>
          </cell>
        </row>
        <row r="4349">
          <cell r="A4349">
            <v>38075</v>
          </cell>
          <cell r="B4349" t="str">
            <v xml:space="preserve">TOMADA 2P+T 20A 250V, CONJUNTO MONTADO PARA EMBUTIR 4" X 2" (PLACA + SUPORTE + MODULO)                                                                                                                                                                                                                                                                                                                                                                                                                    </v>
          </cell>
          <cell r="C4349" t="str">
            <v xml:space="preserve">UN    </v>
          </cell>
          <cell r="D4349">
            <v>17.16</v>
          </cell>
        </row>
        <row r="4350">
          <cell r="A4350">
            <v>38102</v>
          </cell>
          <cell r="B4350" t="str">
            <v xml:space="preserve">TOMADA 2P+T 20A, 250V  (APENAS MODULO)                                                                                                                                                                                                                                                                                                                                                                                                                                                                    </v>
          </cell>
          <cell r="C4350" t="str">
            <v xml:space="preserve">UN    </v>
          </cell>
          <cell r="D4350">
            <v>10.79</v>
          </cell>
        </row>
        <row r="4351">
          <cell r="A4351">
            <v>38076</v>
          </cell>
          <cell r="B4351" t="str">
            <v xml:space="preserve">TOMADAS (2 MODULOS) 2P+T 10A, 250V, CONJUNTO MONTADO PARA EMBUTIR 4" X 2" (PLACA + SUPORTE + MODULOS)                                                                                                                                                                                                                                                                                                                                                                                                     </v>
          </cell>
          <cell r="C4351" t="str">
            <v xml:space="preserve">UN    </v>
          </cell>
          <cell r="D4351">
            <v>19.239999999999998</v>
          </cell>
        </row>
        <row r="4352">
          <cell r="A4352">
            <v>7592</v>
          </cell>
          <cell r="B4352" t="str">
            <v xml:space="preserve">TOPOGRAFO (HORISTA)                                                                                                                                                                                                                                                                                                                                                                                                                                                                                       </v>
          </cell>
          <cell r="C4352" t="str">
            <v xml:space="preserve">H     </v>
          </cell>
          <cell r="D4352">
            <v>22.11</v>
          </cell>
        </row>
        <row r="4353">
          <cell r="A4353">
            <v>40820</v>
          </cell>
          <cell r="B4353" t="str">
            <v xml:space="preserve">TOPOGRAFO (MENSALISTA)                                                                                                                                                                                                                                                                                                                                                                                                                                                                                    </v>
          </cell>
          <cell r="C4353" t="str">
            <v xml:space="preserve">MES   </v>
          </cell>
          <cell r="D4353">
            <v>3869.33</v>
          </cell>
        </row>
        <row r="4354">
          <cell r="A4354">
            <v>11826</v>
          </cell>
          <cell r="B4354" t="str">
            <v xml:space="preserve">TORNEIRA DE BOIA BALAO METALICO, VAZAO TOTAL, PARA CAIXA D'AGUA, AGUA QUENTE, ROSCA 1/2 ", COM HASTE, TORNEIRA E BALAO METALICOS                                                                                                                                                                                                                                                                                                                                                                          </v>
          </cell>
          <cell r="C4354" t="str">
            <v xml:space="preserve">UN    </v>
          </cell>
          <cell r="D4354">
            <v>57.3</v>
          </cell>
        </row>
        <row r="4355">
          <cell r="A4355">
            <v>7606</v>
          </cell>
          <cell r="B4355" t="str">
            <v xml:space="preserve">TORNEIRA DE BOIA BALAO METALICO, VAZAO TOTAL, PARA CAIXA D'AGUA, AGUA QUENTE, ROSCA 3/4 ", COM HASTE, TORNEIRA E BALAO METALICOS                                                                                                                                                                                                                                                                                                                                                                          </v>
          </cell>
          <cell r="C4355" t="str">
            <v xml:space="preserve">UN    </v>
          </cell>
          <cell r="D4355">
            <v>68.91</v>
          </cell>
        </row>
        <row r="4356">
          <cell r="A4356">
            <v>11763</v>
          </cell>
          <cell r="B4356" t="str">
            <v xml:space="preserve">TORNEIRA DE BOIA CONVENCIONAL PARA CAIXA D'AGUA, AGUA FRIA, 1.1/2", COM HASTE E TORNEIRA METALICOS E BALAO PLASTICO                                                                                                                                                                                                                                                                                                                                                                                       </v>
          </cell>
          <cell r="C4356" t="str">
            <v xml:space="preserve">UN    </v>
          </cell>
          <cell r="D4356">
            <v>150.49</v>
          </cell>
        </row>
        <row r="4357">
          <cell r="A4357">
            <v>11764</v>
          </cell>
          <cell r="B4357" t="str">
            <v xml:space="preserve">TORNEIRA DE BOIA CONVENCIONAL PARA CAIXA D'AGUA, AGUA FRIA, 1.1/4", COM HASTE E TORNEIRA METALICOS E BALAO PLASTICO                                                                                                                                                                                                                                                                                                                                                                                       </v>
          </cell>
          <cell r="C4357" t="str">
            <v xml:space="preserve">UN    </v>
          </cell>
          <cell r="D4357">
            <v>123.47</v>
          </cell>
        </row>
        <row r="4358">
          <cell r="A4358">
            <v>11829</v>
          </cell>
          <cell r="B4358" t="str">
            <v xml:space="preserve">TORNEIRA DE BOIA CONVENCIONAL PARA CAIXA D'AGUA, AGUA FRIA, 1/2", COM HASTE E TORNEIRA METALICOS E BALAO PLASTICO                                                                                                                                                                                                                                                                                                                                                                                         </v>
          </cell>
          <cell r="C4358" t="str">
            <v xml:space="preserve">UN    </v>
          </cell>
          <cell r="D4358">
            <v>29.84</v>
          </cell>
        </row>
        <row r="4359">
          <cell r="A4359">
            <v>11830</v>
          </cell>
          <cell r="B4359" t="str">
            <v xml:space="preserve">TORNEIRA DE BOIA CONVENCIONAL PARA CAIXA D'AGUA, AGUA FRIA, 3/4", COM HASTE E TORNEIRA METALICOS E BALAO PLASTICO                                                                                                                                                                                                                                                                                                                                                                                         </v>
          </cell>
          <cell r="C4359" t="str">
            <v xml:space="preserve">UN    </v>
          </cell>
          <cell r="D4359">
            <v>32.22</v>
          </cell>
        </row>
        <row r="4360">
          <cell r="A4360">
            <v>11825</v>
          </cell>
          <cell r="B4360" t="str">
            <v xml:space="preserve">TORNEIRA DE BOIA CONVENCIONAL PARA CAIXA D'AGUA, 1", AGUA FRIA, COM HASTE E TORNEIRA METALICOS E BALAO PLASTICO                                                                                                                                                                                                                                                                                                                                                                                           </v>
          </cell>
          <cell r="C4360" t="str">
            <v xml:space="preserve">UN    </v>
          </cell>
          <cell r="D4360">
            <v>72.489999999999995</v>
          </cell>
        </row>
        <row r="4361">
          <cell r="A4361">
            <v>11767</v>
          </cell>
          <cell r="B4361" t="str">
            <v xml:space="preserve">TORNEIRA DE BOIA CONVENCIONAL PARA CAIXA D'AGUA, 2", AGUA FRIA, COM HASTE E TORNEIRA METALICOS E BALAO PLASTICO                                                                                                                                                                                                                                                                                                                                                                                           </v>
          </cell>
          <cell r="C4361" t="str">
            <v xml:space="preserve">UN    </v>
          </cell>
          <cell r="D4361">
            <v>193.08</v>
          </cell>
        </row>
        <row r="4362">
          <cell r="A4362">
            <v>11766</v>
          </cell>
          <cell r="B4362" t="str">
            <v xml:space="preserve">TORNEIRA DE BOIA VAZAO TOTAL PARA CAIXA D'AGUA, AGUA FRIA, BITOLA 1/2", COM HASTE E TORNEIRA METALICOS E BALAO PLASTICO                                                                                                                                                                                                                                                                                                                                                                                   </v>
          </cell>
          <cell r="C4362" t="str">
            <v xml:space="preserve">UN    </v>
          </cell>
          <cell r="D4362">
            <v>45.01</v>
          </cell>
        </row>
        <row r="4363">
          <cell r="A4363">
            <v>11765</v>
          </cell>
          <cell r="B4363" t="str">
            <v xml:space="preserve">TORNEIRA DE BOIA VAZAO TOTAL PARA CAIXA D'AGUA, AGUA FRIA, BITOLA 1", COM HASTE E TORNEIRA METALICOS E BALAO PLASTICO                                                                                                                                                                                                                                                                                                                                                                                     </v>
          </cell>
          <cell r="C4363" t="str">
            <v xml:space="preserve">UN    </v>
          </cell>
          <cell r="D4363">
            <v>82.28</v>
          </cell>
        </row>
        <row r="4364">
          <cell r="A4364">
            <v>11824</v>
          </cell>
          <cell r="B4364" t="str">
            <v xml:space="preserve">TORNEIRA DE BOIA VAZAO TOTAL PARA CAIXA D'AGUA, AGUA FRIA, BITOLA 3/4", COM HASTE E TORNEIRA METALICOS E BALAO PLASTICO                                                                                                                                                                                                                                                                                                                                                                                   </v>
          </cell>
          <cell r="C4364" t="str">
            <v xml:space="preserve">UN    </v>
          </cell>
          <cell r="D4364">
            <v>52.94</v>
          </cell>
        </row>
        <row r="4365">
          <cell r="A4365">
            <v>44045</v>
          </cell>
          <cell r="B4365" t="str">
            <v xml:space="preserve">TORNEIRA DE MESA PARA LAVATORIO, METALICA CROMADA, COM MISTURADOR MONOCOMANDO, BICA BAIXA (REF 2875)                                                                                                                                                                                                                                                                                                                                                                                                      </v>
          </cell>
          <cell r="C4365" t="str">
            <v xml:space="preserve">UN    </v>
          </cell>
          <cell r="D4365">
            <v>274.72000000000003</v>
          </cell>
        </row>
        <row r="4366">
          <cell r="A4366">
            <v>39702</v>
          </cell>
          <cell r="B4366" t="str">
            <v xml:space="preserve">TORNEIRA DE MESA PARA LAVATORIO, METALICA CROMADA, COM SENSOR DE APROXIMACAO ELETRICO, BIVOLT                                                                                                                                                                                                                                                                                                                                                                                                             </v>
          </cell>
          <cell r="C4366" t="str">
            <v xml:space="preserve">UN    </v>
          </cell>
          <cell r="D4366">
            <v>1824.5</v>
          </cell>
        </row>
        <row r="4367">
          <cell r="A4367">
            <v>13415</v>
          </cell>
          <cell r="B4367" t="str">
            <v xml:space="preserve">TORNEIRA DE MESA/BANCADA, PARA LAVATORIO, FIXA, METALICA CROMADA, PADRAO POPULAR, 1/2 " OU 3/4 " (REF 1193)                                                                                                                                                                                                                                                                                                                                                                                               </v>
          </cell>
          <cell r="C4367" t="str">
            <v xml:space="preserve">UN    </v>
          </cell>
          <cell r="D4367">
            <v>59.9</v>
          </cell>
        </row>
        <row r="4368">
          <cell r="A4368">
            <v>7602</v>
          </cell>
          <cell r="B4368" t="str">
            <v xml:space="preserve">TORNEIRA DE METAL AMARELO, PARA TANQUE / JARDIM, DE PAREDE, COM BICO PLASTICO, CANO CURTO, AREA EXTERNA, PADRAO POPULAR / USO GERAL, 1/2 " OU 3/4 " (REF 1128)                                                                                                                                                                                                                                                                                                                                            </v>
          </cell>
          <cell r="C4368" t="str">
            <v xml:space="preserve">UN    </v>
          </cell>
          <cell r="D4368">
            <v>38.22</v>
          </cell>
        </row>
        <row r="4369">
          <cell r="A4369">
            <v>7603</v>
          </cell>
          <cell r="B4369" t="str">
            <v xml:space="preserve">TORNEIRA DE METAL AMARELO, PARA TANQUE / JARDIM, DE PAREDE, SEM BICO, CANO CURTO, PADRAO POPULAR / USO GERAL, 1/2 " OU 3/4 " (REF 1120)                                                                                                                                                                                                                                                                                                                                                                   </v>
          </cell>
          <cell r="C4369" t="str">
            <v xml:space="preserve">UN    </v>
          </cell>
          <cell r="D4369">
            <v>32.43</v>
          </cell>
        </row>
        <row r="4370">
          <cell r="A4370">
            <v>11777</v>
          </cell>
          <cell r="B4370" t="str">
            <v xml:space="preserve">TORNEIRA ELETRICA DE PAREDE, BICA ALTA, PARA COZINHA, 5500 W (110/220 V)                                                                                                                                                                                                                                                                                                                                                                                                                                  </v>
          </cell>
          <cell r="C4370" t="str">
            <v xml:space="preserve">UN    </v>
          </cell>
          <cell r="D4370">
            <v>185.48</v>
          </cell>
        </row>
        <row r="4371">
          <cell r="A4371">
            <v>13417</v>
          </cell>
          <cell r="B4371" t="str">
            <v xml:space="preserve">TORNEIRA METALICA CROMADA CANO CURTO, SEM BICO, SEM AREJADOR, DE PAREDE, PARA TANQUE E USO GERAL, 1/2 " OU 3/4 " (REF 1143)                                                                                                                                                                                                                                                                                                                                                                               </v>
          </cell>
          <cell r="C4371" t="str">
            <v xml:space="preserve">UN    </v>
          </cell>
          <cell r="D4371">
            <v>78.010000000000005</v>
          </cell>
        </row>
        <row r="4372">
          <cell r="A4372">
            <v>36791</v>
          </cell>
          <cell r="B4372" t="str">
            <v xml:space="preserve">TORNEIRA METALICA CROMADA DE MESA PARA LAVATORIO, BICA ALTA, COM AREJADOR (REF 1195)                                                                                                                                                                                                                                                                                                                                                                                                                      </v>
          </cell>
          <cell r="C4372" t="str">
            <v xml:space="preserve">UN    </v>
          </cell>
          <cell r="D4372">
            <v>117.09</v>
          </cell>
        </row>
        <row r="4373">
          <cell r="A4373">
            <v>36795</v>
          </cell>
          <cell r="B4373" t="str">
            <v xml:space="preserve">TORNEIRA METALICA CROMADA DE MESA PARA LAVATORIO, COM SENSOR DE PRESENCA A PILHA, COM AREJADOR EMBUTIDO                                                                                                                                                                                                                                                                                                                                                                                                   </v>
          </cell>
          <cell r="C4373" t="str">
            <v xml:space="preserve">UN    </v>
          </cell>
          <cell r="D4373">
            <v>1480.42</v>
          </cell>
        </row>
        <row r="4374">
          <cell r="A4374">
            <v>36796</v>
          </cell>
          <cell r="B4374" t="str">
            <v xml:space="preserve">TORNEIRA METALICA CROMADA DE MESA, PARA LAVATORIO, TEMPORIZADA PRESSAO FECHAMENTO AUTOMATICO, BICA BAIXA                                                                                                                                                                                                                                                                                                                                                                                                  </v>
          </cell>
          <cell r="C4374" t="str">
            <v xml:space="preserve">UN    </v>
          </cell>
          <cell r="D4374">
            <v>123.02</v>
          </cell>
        </row>
        <row r="4375">
          <cell r="A4375">
            <v>36792</v>
          </cell>
          <cell r="B4375" t="str">
            <v xml:space="preserve">TORNEIRA METALICA CROMADA DE PAREDE LONGA PARA LAVATORIO, COM AREJADOR, ACIONAMENTO ALAVANCA, 1/4 DE VOLTA (REF 1178)                                                                                                                                                                                                                                                                                                                                                                                     </v>
          </cell>
          <cell r="C4375" t="str">
            <v xml:space="preserve">UN    </v>
          </cell>
          <cell r="D4375">
            <v>155.83000000000001</v>
          </cell>
        </row>
        <row r="4376">
          <cell r="A4376">
            <v>11773</v>
          </cell>
          <cell r="B4376" t="str">
            <v xml:space="preserve">TORNEIRA METALICA CROMADA DE PAREDE, PARA COZINHA, BICA MOVEL, COM AREJADOR, 1/2 " OU 3/4 " (REF 1167 / 1168)                                                                                                                                                                                                                                                                                                                                                                                             </v>
          </cell>
          <cell r="C4376" t="str">
            <v xml:space="preserve">UN    </v>
          </cell>
          <cell r="D4376">
            <v>103.74</v>
          </cell>
        </row>
        <row r="4377">
          <cell r="A4377">
            <v>11762</v>
          </cell>
          <cell r="B4377" t="str">
            <v xml:space="preserve">TORNEIRA METALICA CROMADA PARA JARDIM / TANQUE, COM BICO PLASTICO, CANO LONGO, DE PAREDE, PADRAO POPULAR / USO GERAL , 1/2 " OU 3/4 " (REF 1153 / 1130)                                                                                                                                                                                                                                                                                                                                                   </v>
          </cell>
          <cell r="C4377" t="str">
            <v xml:space="preserve">UN    </v>
          </cell>
          <cell r="D4377">
            <v>49.2</v>
          </cell>
        </row>
        <row r="4378">
          <cell r="A4378">
            <v>7604</v>
          </cell>
          <cell r="B4378" t="str">
            <v xml:space="preserve">TORNEIRA METALICA CROMADA PARA TANQUE / JARDIM, SEM BICO , CANO LONGO, DE PAREDE, PADRAO POPULAR / USO GERAL, 1/2 " OU 3/4 " (REF 1126)                                                                                                                                                                                                                                                                                                                                                                   </v>
          </cell>
          <cell r="C4378" t="str">
            <v xml:space="preserve">UN    </v>
          </cell>
          <cell r="D4378">
            <v>41.66</v>
          </cell>
        </row>
        <row r="4379">
          <cell r="A4379">
            <v>13984</v>
          </cell>
          <cell r="B4379" t="str">
            <v xml:space="preserve">TORNEIRA METALICA CROMADA, CANO CURTO, COM AREJADOR, SEM BICO PLASTICO, DE PAREDE, PARA USO GERAL, 1/2 " OU 3/4 " (REF 1152 / 1154)                                                                                                                                                                                                                                                                                                                                                                       </v>
          </cell>
          <cell r="C4379" t="str">
            <v xml:space="preserve">UN    </v>
          </cell>
          <cell r="D4379">
            <v>60.55</v>
          </cell>
        </row>
        <row r="4380">
          <cell r="A4380">
            <v>11772</v>
          </cell>
          <cell r="B4380" t="str">
            <v xml:space="preserve">TORNEIRA METALICA CROMADA, DE MESA/BANCADA, PARA COZINHA, BICA MOVEL, COM AREJADOR, 1/2 " OU 3/4 " (REF 1167 / 1168)                                                                                                                                                                                                                                                                                                                                                                                      </v>
          </cell>
          <cell r="C4380" t="str">
            <v xml:space="preserve">UN    </v>
          </cell>
          <cell r="D4380">
            <v>104.06</v>
          </cell>
        </row>
        <row r="4381">
          <cell r="A4381">
            <v>13983</v>
          </cell>
          <cell r="B4381" t="str">
            <v xml:space="preserve">TORNEIRA METALICA CROMADA, RETA, DE PAREDE, PARA COZINHA, COM AREJADOR, PADRAO POPULAR, 1/2 " OU 3/4 " (REF 1159 / 1160)                                                                                                                                                                                                                                                                                                                                                                                  </v>
          </cell>
          <cell r="C4381" t="str">
            <v xml:space="preserve">UN    </v>
          </cell>
          <cell r="D4381">
            <v>78.81</v>
          </cell>
        </row>
        <row r="4382">
          <cell r="A4382">
            <v>13416</v>
          </cell>
          <cell r="B4382" t="str">
            <v xml:space="preserve">TORNEIRA METALICA CROMADA, RETA, DE PAREDE, PARA COZINHA, SEM BICO, SEM AREJADOR, PADRAO POPULAR, 1/2 " OU 3/4 " (REF 1158)                                                                                                                                                                                                                                                                                                                                                                               </v>
          </cell>
          <cell r="C4382" t="str">
            <v xml:space="preserve">UN    </v>
          </cell>
          <cell r="D4382">
            <v>70</v>
          </cell>
        </row>
        <row r="4383">
          <cell r="A4383">
            <v>40329</v>
          </cell>
          <cell r="B4383" t="str">
            <v xml:space="preserve">TORNEIRA PLASTICA DE BOIA CONVENCIONAL PARA CAIXA DE AGUA, AGUA FRIA, 3/4 ", COM HASTE METALICA E COM TORNEIRA E BALAO PLASTICOS (PADRAO POPULAR)                                                                                                                                                                                                                                                                                                                                                         </v>
          </cell>
          <cell r="C4383" t="str">
            <v xml:space="preserve">UN    </v>
          </cell>
          <cell r="D4383">
            <v>18.7</v>
          </cell>
        </row>
        <row r="4384">
          <cell r="A4384">
            <v>11823</v>
          </cell>
          <cell r="B4384" t="str">
            <v xml:space="preserve">TORNEIRA PLASTICA DE BOIA PARA CAIXA DE DESCARGA,  1/2", BALAO E TORNEIRA PLASTICOS, COM HASTE METALICA                                                                                                                                                                                                                                                                                                                                                                                                   </v>
          </cell>
          <cell r="C4384" t="str">
            <v xml:space="preserve">UN    </v>
          </cell>
          <cell r="D4384">
            <v>7.87</v>
          </cell>
        </row>
        <row r="4385">
          <cell r="A4385">
            <v>11822</v>
          </cell>
          <cell r="B4385" t="str">
            <v xml:space="preserve">TORNEIRA PLASTICA DE MESA, BICA MOVEL, PARA COZINHA 1/2 "                                                                                                                                                                                                                                                                                                                                                                                                                                                 </v>
          </cell>
          <cell r="C4385" t="str">
            <v xml:space="preserve">UN    </v>
          </cell>
          <cell r="D4385">
            <v>25.11</v>
          </cell>
        </row>
        <row r="4386">
          <cell r="A4386">
            <v>11831</v>
          </cell>
          <cell r="B4386" t="str">
            <v xml:space="preserve">TORNEIRA PLASTICA PARA TANQUE 1/2 " OU 3/4 " COM BICO PARA MANGUEIRA                                                                                                                                                                                                                                                                                                                                                                                                                                      </v>
          </cell>
          <cell r="C4386" t="str">
            <v xml:space="preserve">UN    </v>
          </cell>
          <cell r="D4386">
            <v>15.11</v>
          </cell>
        </row>
        <row r="4387">
          <cell r="A4387">
            <v>7613</v>
          </cell>
          <cell r="B4387" t="str">
            <v xml:space="preserve">TRANSFORMADOR TRIFASICO DE DISTRIBUICAO, POTENCIA DE 1000 KVA, TENSAO NOMINAL DE 15 KV, TENSAO SECUNDARIA DE 220/127V, EM OLEO ISOLANTE TIPO MINERAL                                                                                                                                                                                                                                                                                                                                                      </v>
          </cell>
          <cell r="C4387" t="str">
            <v xml:space="preserve">UN    </v>
          </cell>
          <cell r="D4387">
            <v>111909.31</v>
          </cell>
        </row>
        <row r="4388">
          <cell r="A4388">
            <v>7619</v>
          </cell>
          <cell r="B4388" t="str">
            <v xml:space="preserve">TRANSFORMADOR TRIFASICO DE DISTRIBUICAO, POTENCIA DE 112,5 KVA, TENSAO NOMINAL DE 15 KV, TENSAO SECUNDARIA DE 220/127V, EM OLEO ISOLANTE TIPO MINERAL                                                                                                                                                                                                                                                                                                                                                     </v>
          </cell>
          <cell r="C4388" t="str">
            <v xml:space="preserve">UN    </v>
          </cell>
          <cell r="D4388">
            <v>17298.78</v>
          </cell>
        </row>
        <row r="4389">
          <cell r="A4389">
            <v>12076</v>
          </cell>
          <cell r="B4389" t="str">
            <v xml:space="preserve">TRANSFORMADOR TRIFASICO DE DISTRIBUICAO, POTENCIA DE 15 KVA, TENSAO NOMINAL DE 15 KV, TENSAO SECUNDARIA DE 220/127V, EM OLEO ISOLANTE TIPO MINERAL                                                                                                                                                                                                                                                                                                                                                        </v>
          </cell>
          <cell r="C4389" t="str">
            <v xml:space="preserve">UN    </v>
          </cell>
          <cell r="D4389">
            <v>7935.22</v>
          </cell>
        </row>
        <row r="4390">
          <cell r="A4390">
            <v>7614</v>
          </cell>
          <cell r="B4390" t="str">
            <v xml:space="preserve">TRANSFORMADOR TRIFASICO DE DISTRIBUICAO, POTENCIA DE 150 KVA, TENSAO NOMINAL DE 15 KV, TENSAO SECUNDARIA DE 220/127V, EM OLEO ISOLANTE TIPO MINERAL                                                                                                                                                                                                                                                                                                                                                       </v>
          </cell>
          <cell r="C4390" t="str">
            <v xml:space="preserve">UN    </v>
          </cell>
          <cell r="D4390">
            <v>21817.89</v>
          </cell>
        </row>
        <row r="4391">
          <cell r="A4391">
            <v>7618</v>
          </cell>
          <cell r="B4391" t="str">
            <v xml:space="preserve">TRANSFORMADOR TRIFASICO DE DISTRIBUICAO, POTENCIA DE 1500 KVA, TENSAO NOMINAL DE 15 KV, TENSAO SECUNDARIA DE 220/127V, EM OLEO ISOLANTE TIPO MINERAL                                                                                                                                                                                                                                                                                                                                                      </v>
          </cell>
          <cell r="C4391" t="str">
            <v xml:space="preserve">UN    </v>
          </cell>
          <cell r="D4391">
            <v>141505.42000000001</v>
          </cell>
        </row>
        <row r="4392">
          <cell r="A4392">
            <v>7620</v>
          </cell>
          <cell r="B4392" t="str">
            <v xml:space="preserve">TRANSFORMADOR TRIFASICO DE DISTRIBUICAO, POTENCIA DE 225 KVA, TENSAO NOMINAL DE 15 KV, TENSAO SECUNDARIA DE 220/127V, EM OLEO ISOLANTE TIPO MINERAL                                                                                                                                                                                                                                                                                                                                                       </v>
          </cell>
          <cell r="C4392" t="str">
            <v xml:space="preserve">UN    </v>
          </cell>
          <cell r="D4392">
            <v>30607.279999999999</v>
          </cell>
        </row>
        <row r="4393">
          <cell r="A4393">
            <v>7610</v>
          </cell>
          <cell r="B4393" t="str">
            <v xml:space="preserve">TRANSFORMADOR TRIFASICO DE DISTRIBUICAO, POTENCIA DE 30 KVA, TENSAO NOMINAL DE 15 KV, TENSAO SECUNDARIA DE 220/127V, EM OLEO ISOLANTE TIPO MINERAL                                                                                                                                                                                                                                                                                                                                                        </v>
          </cell>
          <cell r="C4393" t="str">
            <v xml:space="preserve">UN    </v>
          </cell>
          <cell r="D4393">
            <v>9692.2999999999993</v>
          </cell>
        </row>
        <row r="4394">
          <cell r="A4394">
            <v>7615</v>
          </cell>
          <cell r="B4394" t="str">
            <v xml:space="preserve">TRANSFORMADOR TRIFASICO DE DISTRIBUICAO, POTENCIA DE 300 KVA, TENSAO NOMINAL DE 15 KV, TENSAO SECUNDARIA DE 220/127V, EM OLEO ISOLANTE TIPO MINERAL                                                                                                                                                                                                                                                                                                                                                       </v>
          </cell>
          <cell r="C4394" t="str">
            <v xml:space="preserve">UN    </v>
          </cell>
          <cell r="D4394">
            <v>35708.5</v>
          </cell>
        </row>
        <row r="4395">
          <cell r="A4395">
            <v>7617</v>
          </cell>
          <cell r="B4395" t="str">
            <v xml:space="preserve">TRANSFORMADOR TRIFASICO DE DISTRIBUICAO, POTENCIA DE 45 KVA, TENSAO NOMINAL DE 15 KV, TENSAO SECUNDARIA DE 220/127V, EM OLEO ISOLANTE TIPO MINERAL                                                                                                                                                                                                                                                                                                                                                        </v>
          </cell>
          <cell r="C4395" t="str">
            <v xml:space="preserve">UN    </v>
          </cell>
          <cell r="D4395">
            <v>10825.91</v>
          </cell>
        </row>
        <row r="4396">
          <cell r="A4396">
            <v>7616</v>
          </cell>
          <cell r="B4396" t="str">
            <v xml:space="preserve">TRANSFORMADOR TRIFASICO DE DISTRIBUICAO, POTENCIA DE 500 KVA, TENSAO NOMINAL DE 15 KV, TENSAO SECUNDARIA DE 220/127V, EM OLEO ISOLANTE TIPO MINERAL                                                                                                                                                                                                                                                                                                                                                       </v>
          </cell>
          <cell r="C4396" t="str">
            <v xml:space="preserve">UN    </v>
          </cell>
          <cell r="D4396">
            <v>58270.6</v>
          </cell>
        </row>
        <row r="4397">
          <cell r="A4397">
            <v>7611</v>
          </cell>
          <cell r="B4397" t="str">
            <v xml:space="preserve">TRANSFORMADOR TRIFASICO DE DISTRIBUICAO, POTENCIA DE 75 KVA, TENSAO NOMINAL DE 15 KV, TENSAO SECUNDARIA DE 220/127V, EM OLEO ISOLANTE TIPO MINERAL                                                                                                                                                                                                                                                                                                                                                        </v>
          </cell>
          <cell r="C4397" t="str">
            <v xml:space="preserve">UN    </v>
          </cell>
          <cell r="D4397">
            <v>14000</v>
          </cell>
        </row>
        <row r="4398">
          <cell r="A4398">
            <v>7612</v>
          </cell>
          <cell r="B4398" t="str">
            <v xml:space="preserve">TRANSFORMADOR TRIFASICO DE DISTRIBUICAO, POTENCIA DE 750 KVA, TENSAO NOMINAL DE 15 KV, TENSAO SECUNDARIA DE 220/127V, EM OLEO ISOLANTE TIPO MINERAL                                                                                                                                                                                                                                                                                                                                                       </v>
          </cell>
          <cell r="C4398" t="str">
            <v xml:space="preserve">UN    </v>
          </cell>
          <cell r="D4398">
            <v>79928.09</v>
          </cell>
        </row>
        <row r="4399">
          <cell r="A4399">
            <v>37371</v>
          </cell>
          <cell r="B4399" t="str">
            <v xml:space="preserve">TRANSPORTE - HORISTA (COLETADO CAIXA - ENCARGOS COMPLEMENTARES)                                                                                                                                                                                                                                                                                                                                                                                                                                           </v>
          </cell>
          <cell r="C4399" t="str">
            <v xml:space="preserve">H     </v>
          </cell>
          <cell r="D4399">
            <v>0.96</v>
          </cell>
        </row>
        <row r="4400">
          <cell r="A4400">
            <v>40861</v>
          </cell>
          <cell r="B4400" t="str">
            <v xml:space="preserve">TRANSPORTE - MENSALISTA (COLETADO CAIXA - ENCARGOS COMPLEMENTARES)                                                                                                                                                                                                                                                                                                                                                                                                                                        </v>
          </cell>
          <cell r="C4400" t="str">
            <v xml:space="preserve">MES   </v>
          </cell>
          <cell r="D4400">
            <v>181.06</v>
          </cell>
        </row>
        <row r="4401">
          <cell r="A4401">
            <v>36510</v>
          </cell>
          <cell r="B4401" t="str">
            <v xml:space="preserve">TRATOR DE ESTEIRAS, POTENCIA BRUTA DE 133 HP, PESO OPERACIONAL DE 14 T, COM LAMINA COM CAPACIDADE DE 3,00 M3                                                                                                                                                                                                                                                                                                                                                                                              </v>
          </cell>
          <cell r="C4401" t="str">
            <v xml:space="preserve">UN    </v>
          </cell>
          <cell r="D4401">
            <v>1105198.73</v>
          </cell>
        </row>
        <row r="4402">
          <cell r="A4402">
            <v>25020</v>
          </cell>
          <cell r="B4402" t="str">
            <v xml:space="preserve">TRATOR DE ESTEIRAS, POTENCIA BRUTA DE 347 HP, PESO OPERACIONAL DE 38,5 T, COM ESCARIFICADOR E LAMINA COM CAPACIDADE DE 4,70M3                                                                                                                                                                                                                                                                                                                                                                             </v>
          </cell>
          <cell r="C4402" t="str">
            <v xml:space="preserve">UN    </v>
          </cell>
          <cell r="D4402">
            <v>4553029.92</v>
          </cell>
        </row>
        <row r="4403">
          <cell r="A4403">
            <v>7622</v>
          </cell>
          <cell r="B4403" t="str">
            <v xml:space="preserve">TRATOR DE ESTEIRAS, POTENCIA DE 100 HP, PESO OPERACIONAL DE 9,4 T, COM LAMINA COM CAPACIDADE DE 2,19 M3                                                                                                                                                                                                                                                                                                                                                                                                   </v>
          </cell>
          <cell r="C4403" t="str">
            <v xml:space="preserve">UN    </v>
          </cell>
          <cell r="D4403">
            <v>1072204.3</v>
          </cell>
        </row>
        <row r="4404">
          <cell r="A4404">
            <v>7624</v>
          </cell>
          <cell r="B4404" t="str">
            <v xml:space="preserve">TRATOR DE ESTEIRAS, POTENCIA DE 150 HP, PESO OPERACIONAL DE 16,7 T, COM RODA MOTRIZ ELEVADA E LAMINA COM CONTATO DE 3,18M3                                                                                                                                                                                                                                                                                                                                                                                </v>
          </cell>
          <cell r="C4404" t="str">
            <v xml:space="preserve">UN    </v>
          </cell>
          <cell r="D4404">
            <v>1390000</v>
          </cell>
        </row>
        <row r="4405">
          <cell r="A4405">
            <v>7625</v>
          </cell>
          <cell r="B4405" t="str">
            <v xml:space="preserve">TRATOR DE ESTEIRAS, POTENCIA DE 170 HP, PESO OPERACIONAL DE 19 T, COM LAMINA COM CAPACIDADE DE 5,2 M3                                                                                                                                                                                                                                                                                                                                                                                                     </v>
          </cell>
          <cell r="C4405" t="str">
            <v xml:space="preserve">UN    </v>
          </cell>
          <cell r="D4405">
            <v>1381498.34</v>
          </cell>
        </row>
        <row r="4406">
          <cell r="A4406">
            <v>7623</v>
          </cell>
          <cell r="B4406" t="str">
            <v xml:space="preserve">TRATOR DE ESTEIRAS, POTENCIA DE 347 HP, PESO OPERACIONAL DE 38,5 T, COM LAMINA COM CAPACIDADE DE 8,70M3                                                                                                                                                                                                                                                                                                                                                                                                   </v>
          </cell>
          <cell r="C4406" t="str">
            <v xml:space="preserve">UN    </v>
          </cell>
          <cell r="D4406">
            <v>4553029.92</v>
          </cell>
        </row>
        <row r="4407">
          <cell r="A4407">
            <v>36508</v>
          </cell>
          <cell r="B4407" t="str">
            <v xml:space="preserve">TRATOR DE ESTEIRAS, POTENCIA NO VOLANTE DE 200 HP, PESO OPERACIONAL DE 20,1 T, COM RODA MOTRIZ ELEVADA E LAMINA COM CAPACIDADE DE 3,89 M3                                                                                                                                                                                                                                                                                                                                                                 </v>
          </cell>
          <cell r="C4407" t="str">
            <v xml:space="preserve">UN    </v>
          </cell>
          <cell r="D4407">
            <v>2047678.22</v>
          </cell>
        </row>
        <row r="4408">
          <cell r="A4408">
            <v>36509</v>
          </cell>
          <cell r="B4408" t="str">
            <v xml:space="preserve">TRATOR DE ESTEIRAS, POTENCIA 125 HP, PESO OPERACIONAL DE 12,9 T, COM LAMINA COM CAPACIDADE DE 2,7 M3                                                                                                                                                                                                                                                                                                                                                                                                      </v>
          </cell>
          <cell r="C4408" t="str">
            <v xml:space="preserve">UN    </v>
          </cell>
          <cell r="D4408">
            <v>1122201.76</v>
          </cell>
        </row>
        <row r="4409">
          <cell r="A4409">
            <v>13238</v>
          </cell>
          <cell r="B4409" t="str">
            <v xml:space="preserve">TRATOR DE PNEUS COM POTENCIA DE 105 CV, TRACAO 4 X 4, PESO COM LASTRO DE 5775 KG                                                                                                                                                                                                                                                                                                                                                                                                                          </v>
          </cell>
          <cell r="C4409" t="str">
            <v xml:space="preserve">UN    </v>
          </cell>
          <cell r="D4409">
            <v>302158.57</v>
          </cell>
        </row>
        <row r="4410">
          <cell r="A4410">
            <v>36511</v>
          </cell>
          <cell r="B4410" t="str">
            <v xml:space="preserve">TRATOR DE PNEUS COM POTENCIA DE 122 CV, TRACAO 4 X 4, PESO COM LASTRO DE 4510 KG                                                                                                                                                                                                                                                                                                                                                                                                                          </v>
          </cell>
          <cell r="C4410" t="str">
            <v xml:space="preserve">UN    </v>
          </cell>
          <cell r="D4410">
            <v>350120.25</v>
          </cell>
        </row>
        <row r="4411">
          <cell r="A4411">
            <v>36515</v>
          </cell>
          <cell r="B4411" t="str">
            <v xml:space="preserve">TRATOR DE PNEUS COM POTENCIA DE 15 CV, PESO COM LASTRO DE 1160 KG                                                                                                                                                                                                                                                                                                                                                                                                                                         </v>
          </cell>
          <cell r="C4411" t="str">
            <v xml:space="preserve">UN    </v>
          </cell>
          <cell r="D4411">
            <v>103117.6</v>
          </cell>
        </row>
        <row r="4412">
          <cell r="A4412">
            <v>10598</v>
          </cell>
          <cell r="B4412" t="str">
            <v xml:space="preserve">TRATOR DE PNEUS COM POTENCIA DE 50 CV, TRACAO 4 X 2, PESO COM LASTRO DE 2714 KG                                                                                                                                                                                                                                                                                                                                                                                                                           </v>
          </cell>
          <cell r="C4412" t="str">
            <v xml:space="preserve">UN    </v>
          </cell>
          <cell r="D4412">
            <v>167220.78</v>
          </cell>
        </row>
        <row r="4413">
          <cell r="A4413">
            <v>7640</v>
          </cell>
          <cell r="B4413" t="str">
            <v xml:space="preserve">TRATOR DE PNEUS COM POTENCIA DE 85 CV, TRACAO 4 X 4, PESO COM LASTRO DE 4675 KG                                                                                                                                                                                                                                                                                                                                                                                                                           </v>
          </cell>
          <cell r="C4413" t="str">
            <v xml:space="preserve">UN    </v>
          </cell>
          <cell r="D4413">
            <v>256595</v>
          </cell>
        </row>
        <row r="4414">
          <cell r="A4414">
            <v>36513</v>
          </cell>
          <cell r="B4414" t="str">
            <v xml:space="preserve">TRATOR DE PNEUS COM POTENCIA DE 85 CV, TURBO,  PESO COM LASTRO DE 4900 KG                                                                                                                                                                                                                                                                                                                                                                                                                                 </v>
          </cell>
          <cell r="C4414" t="str">
            <v xml:space="preserve">UN    </v>
          </cell>
          <cell r="D4414">
            <v>247182.5</v>
          </cell>
        </row>
        <row r="4415">
          <cell r="A4415">
            <v>36514</v>
          </cell>
          <cell r="B4415" t="str">
            <v xml:space="preserve">TRATOR DE PNEUS COM POTENCIA DE 95 CV, TRACAO 4 X 4, PESO MAXIMO DE 5225 KG                                                                                                                                                                                                                                                                                                                                                                                                                               </v>
          </cell>
          <cell r="C4415" t="str">
            <v xml:space="preserve">UN    </v>
          </cell>
          <cell r="D4415">
            <v>275779.65000000002</v>
          </cell>
        </row>
        <row r="4416">
          <cell r="A4416">
            <v>11572</v>
          </cell>
          <cell r="B4416" t="str">
            <v xml:space="preserve">TRAVA / PRENDEDOR DE PORTA, EM LATAO CROMADO, MONTADO EM PISO                                                                                                                                                                                                                                                                                                                                                                                                                                             </v>
          </cell>
          <cell r="C4416" t="str">
            <v xml:space="preserve">UN    </v>
          </cell>
          <cell r="D4416">
            <v>31</v>
          </cell>
        </row>
        <row r="4417">
          <cell r="A4417">
            <v>36149</v>
          </cell>
          <cell r="B4417" t="str">
            <v xml:space="preserve">TRAVA-QUEDAS EM ACO PARA CORDA DE 12 MM, EXTENSOR DE 25 X 300 MM, COM MOSQUETAO TIPO GANCHO TRAVA DUPLA                                                                                                                                                                                                                                                                                                                                                                                                   </v>
          </cell>
          <cell r="C4417" t="str">
            <v xml:space="preserve">UN    </v>
          </cell>
          <cell r="D4417">
            <v>201.51</v>
          </cell>
        </row>
        <row r="4418">
          <cell r="A4418">
            <v>42407</v>
          </cell>
          <cell r="B4418" t="str">
            <v xml:space="preserve">TRELICA NERVURADA (ESPACADOR), ALTURA = 120,0 MM, DIAMETRO DOS BANZOS INFERIORES E SUPERIOR = 6,0 MM, DIAMETRO DA DIAGONAL = 4,2 MM                                                                                                                                                                                                                                                                                                                                                                       </v>
          </cell>
          <cell r="C4418" t="str">
            <v xml:space="preserve">M     </v>
          </cell>
          <cell r="D4418">
            <v>6.05</v>
          </cell>
        </row>
        <row r="4419">
          <cell r="A4419">
            <v>11581</v>
          </cell>
          <cell r="B4419" t="str">
            <v xml:space="preserve">TRILHO PANTOGRAFICO CONCAVO, TIPO U, EM ALUMINIO, COM DIMENSOES DE APROX *35 X 35* MM, PARA ROLDANA DE PORTA DE CORRER                                                                                                                                                                                                                                                                                                                                                                                    </v>
          </cell>
          <cell r="C4419" t="str">
            <v xml:space="preserve">M     </v>
          </cell>
          <cell r="D4419">
            <v>20.46</v>
          </cell>
        </row>
        <row r="4420">
          <cell r="A4420">
            <v>43605</v>
          </cell>
          <cell r="B4420" t="str">
            <v xml:space="preserve">TRILHO PANTOGRAFICO RETO, EM ALUMINIO, TIPO U, COM DIMENSOES DE *38 X 38* MM PARA PORTA DE CORRER                                                                                                                                                                                                                                                                                                                                                                                                         </v>
          </cell>
          <cell r="C4420" t="str">
            <v xml:space="preserve">M     </v>
          </cell>
          <cell r="D4420">
            <v>41.87</v>
          </cell>
        </row>
        <row r="4421">
          <cell r="A4421">
            <v>11580</v>
          </cell>
          <cell r="B4421" t="str">
            <v xml:space="preserve">TRILHO QUADRADO FRIZADO PARA RODIZIO (VERGALHAO MACICO), EM ALUMINIO, COM DIMENSOES DE *6 X 6* MM                                                                                                                                                                                                                                                                                                                                                                                                         </v>
          </cell>
          <cell r="C4421" t="str">
            <v xml:space="preserve">M     </v>
          </cell>
          <cell r="D4421">
            <v>8.2100000000000009</v>
          </cell>
        </row>
        <row r="4422">
          <cell r="A4422">
            <v>10743</v>
          </cell>
          <cell r="B4422" t="str">
            <v xml:space="preserve">TROLEY MANUAL CAPACIDADE 1 T                                                                                                                                                                                                                                                                                                                                                                                                                                                                              </v>
          </cell>
          <cell r="C4422" t="str">
            <v xml:space="preserve">UN    </v>
          </cell>
          <cell r="D4422">
            <v>613.85</v>
          </cell>
        </row>
        <row r="4423">
          <cell r="A4423">
            <v>39848</v>
          </cell>
          <cell r="B4423" t="str">
            <v xml:space="preserve">TUBO / MANGUEIRA PRETA EM POLIETILENO, LINHA PESADA OU REFORCADA, TIPO ESPAGUETE, PARA INJECAO DE CALDA DE CIMENTO, D = 1/2", ESPESSURA 1,5 MM                                                                                                                                                                                                                                                                                                                                                            </v>
          </cell>
          <cell r="C4423" t="str">
            <v xml:space="preserve">M     </v>
          </cell>
          <cell r="D4423">
            <v>1.82</v>
          </cell>
        </row>
        <row r="4424">
          <cell r="A4424">
            <v>20999</v>
          </cell>
          <cell r="B4424" t="str">
            <v xml:space="preserve">TUBO ACO CARBONO COM COSTURA, NBR 5580, CLASSE L, DN = 15 MM, E = 2,25 MM, 1,06 KG/M                                                                                                                                                                                                                                                                                                                                                                                                                      </v>
          </cell>
          <cell r="C4424" t="str">
            <v xml:space="preserve">M     </v>
          </cell>
          <cell r="D4424">
            <v>13.03</v>
          </cell>
        </row>
        <row r="4425">
          <cell r="A4425">
            <v>21001</v>
          </cell>
          <cell r="B4425" t="str">
            <v xml:space="preserve">TUBO ACO CARBONO COM COSTURA, NBR 5580, CLASSE L, DN = 25 MM, E = 2,65 MM, 2,02 KG/M                                                                                                                                                                                                                                                                                                                                                                                                                      </v>
          </cell>
          <cell r="C4425" t="str">
            <v xml:space="preserve">M     </v>
          </cell>
          <cell r="D4425">
            <v>24.32</v>
          </cell>
        </row>
        <row r="4426">
          <cell r="A4426">
            <v>21003</v>
          </cell>
          <cell r="B4426" t="str">
            <v xml:space="preserve">TUBO ACO CARBONO COM COSTURA, NBR 5580, CLASSE L, DN = 40 MM, E = 3,0 MM, 3,34 KG/M                                                                                                                                                                                                                                                                                                                                                                                                                       </v>
          </cell>
          <cell r="C4426" t="str">
            <v xml:space="preserve">M     </v>
          </cell>
          <cell r="D4426">
            <v>39.96</v>
          </cell>
        </row>
        <row r="4427">
          <cell r="A4427">
            <v>21006</v>
          </cell>
          <cell r="B4427" t="str">
            <v xml:space="preserve">TUBO ACO CARBONO COM COSTURA, NBR 5580, CLASSE L, DN = 80 MM, E = 3,35 MM, 7,07 KG/M                                                                                                                                                                                                                                                                                                                                                                                                                      </v>
          </cell>
          <cell r="C4427" t="str">
            <v xml:space="preserve">M     </v>
          </cell>
          <cell r="D4427">
            <v>84.81</v>
          </cell>
        </row>
        <row r="4428">
          <cell r="A4428">
            <v>21019</v>
          </cell>
          <cell r="B4428" t="str">
            <v xml:space="preserve">TUBO ACO CARBONO COM COSTURA, NBR 5580, CLASSE M, DN = 25 MM, E = 3,35 MM, *2,50* KG//M                                                                                                                                                                                                                                                                                                                                                                                                                   </v>
          </cell>
          <cell r="C4428" t="str">
            <v xml:space="preserve">M     </v>
          </cell>
          <cell r="D4428">
            <v>29.48</v>
          </cell>
        </row>
        <row r="4429">
          <cell r="A4429">
            <v>21021</v>
          </cell>
          <cell r="B4429" t="str">
            <v xml:space="preserve">TUBO ACO CARBONO COM COSTURA, NBR 5580, CLASSE M, DN = 40 MM, E = 3,35 MM, *3,71* KG//M                                                                                                                                                                                                                                                                                                                                                                                                                   </v>
          </cell>
          <cell r="C4429" t="str">
            <v xml:space="preserve">M     </v>
          </cell>
          <cell r="D4429">
            <v>46.6</v>
          </cell>
        </row>
        <row r="4430">
          <cell r="A4430">
            <v>21024</v>
          </cell>
          <cell r="B4430" t="str">
            <v xml:space="preserve">TUBO ACO CARBONO COM COSTURA, NBR 5580, CLASSE M, DN = 80 MM, E = 4,05 MM, *8,47* KG/M                                                                                                                                                                                                                                                                                                                                                                                                                    </v>
          </cell>
          <cell r="C4430" t="str">
            <v xml:space="preserve">M     </v>
          </cell>
          <cell r="D4430">
            <v>99.85</v>
          </cell>
        </row>
        <row r="4431">
          <cell r="A4431">
            <v>40624</v>
          </cell>
          <cell r="B4431" t="str">
            <v xml:space="preserve">TUBO ACO CARBONO SEM COSTURA 1 1/2", E= *3,68 MM, SCHEDULE 40, 4,05 KG/M                                                                                                                                                                                                                                                                                                                                                                                                                                  </v>
          </cell>
          <cell r="C4431" t="str">
            <v xml:space="preserve">M     </v>
          </cell>
          <cell r="D4431">
            <v>101.02</v>
          </cell>
        </row>
        <row r="4432">
          <cell r="A4432">
            <v>42575</v>
          </cell>
          <cell r="B4432" t="str">
            <v xml:space="preserve">TUBO ACO CARBONO SEM COSTURA 1 1/4", E= *3,56 MM, SCHEDULE 40, *3,38* KG/M                                                                                                                                                                                                                                                                                                                                                                                                                                </v>
          </cell>
          <cell r="C4432" t="str">
            <v xml:space="preserve">M     </v>
          </cell>
          <cell r="D4432">
            <v>92.7</v>
          </cell>
        </row>
        <row r="4433">
          <cell r="A4433">
            <v>13127</v>
          </cell>
          <cell r="B4433" t="str">
            <v xml:space="preserve">TUBO ACO CARBONO SEM COSTURA 1/2", E= *2,77 MM, SCHEDULE 40, *1,27 KG/M                                                                                                                                                                                                                                                                                                                                                                                                                                   </v>
          </cell>
          <cell r="C4433" t="str">
            <v xml:space="preserve">M     </v>
          </cell>
          <cell r="D4433">
            <v>45.06</v>
          </cell>
        </row>
        <row r="4434">
          <cell r="A4434">
            <v>13137</v>
          </cell>
          <cell r="B4434" t="str">
            <v xml:space="preserve">TUBO ACO CARBONO SEM COSTURA 1/2", E= *3,73 MM, SCHEDULE 80, *1,62 KG/M                                                                                                                                                                                                                                                                                                                                                                                                                                   </v>
          </cell>
          <cell r="C4434" t="str">
            <v xml:space="preserve">M     </v>
          </cell>
          <cell r="D4434">
            <v>59.79</v>
          </cell>
        </row>
        <row r="4435">
          <cell r="A4435">
            <v>42574</v>
          </cell>
          <cell r="B4435" t="str">
            <v xml:space="preserve">TUBO ACO CARBONO SEM COSTURA 1", E= *3,38 MM, SCHEDULE 40, *2,50* KG/M                                                                                                                                                                                                                                                                                                                                                                                                                                    </v>
          </cell>
          <cell r="C4435" t="str">
            <v xml:space="preserve">M     </v>
          </cell>
          <cell r="D4435">
            <v>69.180000000000007</v>
          </cell>
        </row>
        <row r="4436">
          <cell r="A4436">
            <v>20989</v>
          </cell>
          <cell r="B4436" t="str">
            <v xml:space="preserve">TUBO ACO CARBONO SEM COSTURA 14", E= *11,13 MM, SCHEDULE 40, *94,55 KG/M                                                                                                                                                                                                                                                                                                                                                                                                                                  </v>
          </cell>
          <cell r="C4436" t="str">
            <v xml:space="preserve">M     </v>
          </cell>
          <cell r="D4436">
            <v>2142.23</v>
          </cell>
        </row>
        <row r="4437">
          <cell r="A4437">
            <v>21147</v>
          </cell>
          <cell r="B4437" t="str">
            <v xml:space="preserve">TUBO ACO CARBONO SEM COSTURA 2 1/2", E = 5,16 MM, SCHEDULE 40 (8,62 KG/M)                                                                                                                                                                                                                                                                                                                                                                                                                                 </v>
          </cell>
          <cell r="C4437" t="str">
            <v xml:space="preserve">M     </v>
          </cell>
          <cell r="D4437">
            <v>200.86</v>
          </cell>
        </row>
        <row r="4438">
          <cell r="A4438">
            <v>21148</v>
          </cell>
          <cell r="B4438" t="str">
            <v xml:space="preserve">TUBO ACO CARBONO SEM COSTURA 2", E= *3,91* MM, SCHEDULE 40, *5,43* KG/M                                                                                                                                                                                                                                                                                                                                                                                                                                   </v>
          </cell>
          <cell r="C4438" t="str">
            <v xml:space="preserve">M     </v>
          </cell>
          <cell r="D4438">
            <v>123.97</v>
          </cell>
        </row>
        <row r="4439">
          <cell r="A4439">
            <v>20984</v>
          </cell>
          <cell r="B4439" t="str">
            <v xml:space="preserve">TUBO ACO CARBONO SEM COSTURA 20", E= *12,70 MM, SCHEDULE 30, *154,97 KG/M                                                                                                                                                                                                                                                                                                                                                                                                                                 </v>
          </cell>
          <cell r="C4439" t="str">
            <v xml:space="preserve">M     </v>
          </cell>
          <cell r="D4439">
            <v>4110.5200000000004</v>
          </cell>
        </row>
        <row r="4440">
          <cell r="A4440">
            <v>13042</v>
          </cell>
          <cell r="B4440" t="str">
            <v xml:space="preserve">TUBO ACO CARBONO SEM COSTURA 20", E= *6,35 MM,  SCHEDULE 10, *78,46 KG/M                                                                                                                                                                                                                                                                                                                                                                                                                                  </v>
          </cell>
          <cell r="C4440" t="str">
            <v xml:space="preserve">M     </v>
          </cell>
          <cell r="D4440">
            <v>2277.84</v>
          </cell>
        </row>
        <row r="4441">
          <cell r="A4441">
            <v>21150</v>
          </cell>
          <cell r="B4441" t="str">
            <v xml:space="preserve">TUBO ACO CARBONO SEM COSTURA 3/4", E= *2,87 MM, SCHEDULE 40, *1,69 KG/M                                                                                                                                                                                                                                                                                                                                                                                                                                   </v>
          </cell>
          <cell r="C4441" t="str">
            <v xml:space="preserve">M     </v>
          </cell>
          <cell r="D4441">
            <v>61.47</v>
          </cell>
        </row>
        <row r="4442">
          <cell r="A4442">
            <v>13141</v>
          </cell>
          <cell r="B4442" t="str">
            <v xml:space="preserve">TUBO ACO CARBONO SEM COSTURA 3/4", E= *3,91 MM, SCHEDULE 80, *2,19 KG/M.                                                                                                                                                                                                                                                                                                                                                                                                                                  </v>
          </cell>
          <cell r="C4442" t="str">
            <v xml:space="preserve">M     </v>
          </cell>
          <cell r="D4442">
            <v>77.45</v>
          </cell>
        </row>
        <row r="4443">
          <cell r="A4443">
            <v>42576</v>
          </cell>
          <cell r="B4443" t="str">
            <v xml:space="preserve">TUBO ACO CARBONO SEM COSTURA 3", E= *5,49 MM, SCHEDULE 40, *11,28* KG/M                                                                                                                                                                                                                                                                                                                                                                                                                                   </v>
          </cell>
          <cell r="C4443" t="str">
            <v xml:space="preserve">M     </v>
          </cell>
          <cell r="D4443">
            <v>252.88</v>
          </cell>
        </row>
        <row r="4444">
          <cell r="A4444">
            <v>21151</v>
          </cell>
          <cell r="B4444" t="str">
            <v xml:space="preserve">TUBO ACO CARBONO SEM COSTURA 4", E= *6,02 MM, SCHEDULE 40, *16,06 KG/M                                                                                                                                                                                                                                                                                                                                                                                                                                    </v>
          </cell>
          <cell r="C4444" t="str">
            <v xml:space="preserve">M     </v>
          </cell>
          <cell r="D4444">
            <v>367.94</v>
          </cell>
        </row>
        <row r="4445">
          <cell r="A4445">
            <v>13142</v>
          </cell>
          <cell r="B4445" t="str">
            <v xml:space="preserve">TUBO ACO CARBONO SEM COSTURA 4", E= *8,56 MM, SCHEDULE 80, *22,31 KG/M                                                                                                                                                                                                                                                                                                                                                                                                                                    </v>
          </cell>
          <cell r="C4445" t="str">
            <v xml:space="preserve">M     </v>
          </cell>
          <cell r="D4445">
            <v>526</v>
          </cell>
        </row>
        <row r="4446">
          <cell r="A4446">
            <v>42577</v>
          </cell>
          <cell r="B4446" t="str">
            <v xml:space="preserve">TUBO ACO CARBONO SEM COSTURA 5", E= *6,55 MM, SCHEDULE 40, *21,75* KG/M                                                                                                                                                                                                                                                                                                                                                                                                                                   </v>
          </cell>
          <cell r="C4446" t="str">
            <v xml:space="preserve">M     </v>
          </cell>
          <cell r="D4446">
            <v>577.16999999999996</v>
          </cell>
        </row>
        <row r="4447">
          <cell r="A4447">
            <v>20994</v>
          </cell>
          <cell r="B4447" t="str">
            <v xml:space="preserve">TUBO ACO CARBONO SEM COSTURA 6", E= *10,97 MM, SCHEDULE 80, *42,56 KG/M                                                                                                                                                                                                                                                                                                                                                                                                                                   </v>
          </cell>
          <cell r="C4447" t="str">
            <v xml:space="preserve">M     </v>
          </cell>
          <cell r="D4447">
            <v>991.74</v>
          </cell>
        </row>
        <row r="4448">
          <cell r="A4448">
            <v>7672</v>
          </cell>
          <cell r="B4448" t="str">
            <v xml:space="preserve">TUBO ACO CARBONO SEM COSTURA 6", E= 7,11 MM,  SCHEDULE 40, *28,26 KG/M                                                                                                                                                                                                                                                                                                                                                                                                                                    </v>
          </cell>
          <cell r="C4448" t="str">
            <v xml:space="preserve">M     </v>
          </cell>
          <cell r="D4448">
            <v>649.70000000000005</v>
          </cell>
        </row>
        <row r="4449">
          <cell r="A4449">
            <v>20995</v>
          </cell>
          <cell r="B4449" t="str">
            <v xml:space="preserve">TUBO ACO CARBONO SEM COSTURA 8", E= *12,70 MM, SCHEDULE 80, *64,64 KG/M                                                                                                                                                                                                                                                                                                                                                                                                                                   </v>
          </cell>
          <cell r="C4449" t="str">
            <v xml:space="preserve">M     </v>
          </cell>
          <cell r="D4449">
            <v>1303.33</v>
          </cell>
        </row>
        <row r="4450">
          <cell r="A4450">
            <v>7690</v>
          </cell>
          <cell r="B4450" t="str">
            <v xml:space="preserve">TUBO ACO CARBONO SEM COSTURA 8", E= *6,35 MM,  SCHEDULE 20, *33,27 KG/M                                                                                                                                                                                                                                                                                                                                                                                                                                   </v>
          </cell>
          <cell r="C4450" t="str">
            <v xml:space="preserve">M     </v>
          </cell>
          <cell r="D4450">
            <v>753.81</v>
          </cell>
        </row>
        <row r="4451">
          <cell r="A4451">
            <v>20980</v>
          </cell>
          <cell r="B4451" t="str">
            <v xml:space="preserve">TUBO ACO CARBONO SEM COSTURA 8", E= *7,04 MM, SCHEDULE 30, *36,75 KG/M                                                                                                                                                                                                                                                                                                                                                                                                                                    </v>
          </cell>
          <cell r="C4451" t="str">
            <v xml:space="preserve">M     </v>
          </cell>
          <cell r="D4451">
            <v>822.33</v>
          </cell>
        </row>
        <row r="4452">
          <cell r="A4452">
            <v>7661</v>
          </cell>
          <cell r="B4452" t="str">
            <v xml:space="preserve">TUBO ACO CARBONO SEM COSTURA 8", E= *8,18 MM, SCHEDULE 40, *42,55 KG/M                                                                                                                                                                                                                                                                                                                                                                                                                                    </v>
          </cell>
          <cell r="C4452" t="str">
            <v xml:space="preserve">M     </v>
          </cell>
          <cell r="D4452">
            <v>978.23</v>
          </cell>
        </row>
        <row r="4453">
          <cell r="A4453">
            <v>21016</v>
          </cell>
          <cell r="B4453" t="str">
            <v xml:space="preserve">TUBO ACO GALVANIZADO COM COSTURA, CLASSE LEVE, DN 100 MM ( 4"),  E = 3,75 MM,  *10,55* KG/M (NBR 5580)                                                                                                                                                                                                                                                                                                                                                                                                    </v>
          </cell>
          <cell r="C4453" t="str">
            <v xml:space="preserve">M     </v>
          </cell>
          <cell r="D4453">
            <v>134.69999999999999</v>
          </cell>
        </row>
        <row r="4454">
          <cell r="A4454">
            <v>21008</v>
          </cell>
          <cell r="B4454" t="str">
            <v xml:space="preserve">TUBO ACO GALVANIZADO COM COSTURA, CLASSE LEVE, DN 15 MM ( 1/2"),  E = 2,25 MM,  *1,2* KG/M (NBR 5580)                                                                                                                                                                                                                                                                                                                                                                                                     </v>
          </cell>
          <cell r="C4454" t="str">
            <v xml:space="preserve">M     </v>
          </cell>
          <cell r="D4454">
            <v>15.73</v>
          </cell>
        </row>
        <row r="4455">
          <cell r="A4455">
            <v>21009</v>
          </cell>
          <cell r="B4455" t="str">
            <v xml:space="preserve">TUBO ACO GALVANIZADO COM COSTURA, CLASSE LEVE, DN 20 MM ( 3/4"),  E = 2,25 MM,  *1,3* KG/M (NBR 5580)                                                                                                                                                                                                                                                                                                                                                                                                     </v>
          </cell>
          <cell r="C4455" t="str">
            <v xml:space="preserve">M     </v>
          </cell>
          <cell r="D4455">
            <v>20.49</v>
          </cell>
        </row>
        <row r="4456">
          <cell r="A4456">
            <v>21010</v>
          </cell>
          <cell r="B4456" t="str">
            <v xml:space="preserve">TUBO ACO GALVANIZADO COM COSTURA, CLASSE LEVE, DN 25 MM ( 1"),  E = 2,65 MM,  *2,11* KG/M (NBR 5580)                                                                                                                                                                                                                                                                                                                                                                                                      </v>
          </cell>
          <cell r="C4456" t="str">
            <v xml:space="preserve">M     </v>
          </cell>
          <cell r="D4456">
            <v>27.51</v>
          </cell>
        </row>
        <row r="4457">
          <cell r="A4457">
            <v>21011</v>
          </cell>
          <cell r="B4457" t="str">
            <v xml:space="preserve">TUBO ACO GALVANIZADO COM COSTURA, CLASSE LEVE, DN 32 MM ( 1 1/4"),  E = 2,65 MM,  *2,71* KG/M (NBR 5580)                                                                                                                                                                                                                                                                                                                                                                                                  </v>
          </cell>
          <cell r="C4457" t="str">
            <v xml:space="preserve">M     </v>
          </cell>
          <cell r="D4457">
            <v>40.090000000000003</v>
          </cell>
        </row>
        <row r="4458">
          <cell r="A4458">
            <v>21012</v>
          </cell>
          <cell r="B4458" t="str">
            <v xml:space="preserve">TUBO ACO GALVANIZADO COM COSTURA, CLASSE LEVE, DN 40 MM ( 1 1/2"),  E = 3,00 MM,  *3,48* KG/M (NBR 5580)                                                                                                                                                                                                                                                                                                                                                                                                  </v>
          </cell>
          <cell r="C4458" t="str">
            <v xml:space="preserve">M     </v>
          </cell>
          <cell r="D4458">
            <v>44.3</v>
          </cell>
        </row>
        <row r="4459">
          <cell r="A4459">
            <v>21013</v>
          </cell>
          <cell r="B4459" t="str">
            <v xml:space="preserve">TUBO ACO GALVANIZADO COM COSTURA, CLASSE LEVE, DN 50 MM ( 2"),  E = 3,00 MM,  *4,40* KG/M (NBR 5580)                                                                                                                                                                                                                                                                                                                                                                                                      </v>
          </cell>
          <cell r="C4459" t="str">
            <v xml:space="preserve">M     </v>
          </cell>
          <cell r="D4459">
            <v>57.82</v>
          </cell>
        </row>
        <row r="4460">
          <cell r="A4460">
            <v>21014</v>
          </cell>
          <cell r="B4460" t="str">
            <v xml:space="preserve">TUBO ACO GALVANIZADO COM COSTURA, CLASSE LEVE, DN 65 MM ( 2 1/2"),  E = 3,35 MM, * 6,23* KG/M (NBR 5580)                                                                                                                                                                                                                                                                                                                                                                                                  </v>
          </cell>
          <cell r="C4460" t="str">
            <v xml:space="preserve">M     </v>
          </cell>
          <cell r="D4460">
            <v>80.900000000000006</v>
          </cell>
        </row>
        <row r="4461">
          <cell r="A4461">
            <v>21015</v>
          </cell>
          <cell r="B4461" t="str">
            <v xml:space="preserve">TUBO ACO GALVANIZADO COM COSTURA, CLASSE LEVE, DN 80 MM ( 3"),  E = 3,35 MM, *7,32* KG/M (NBR 5580)                                                                                                                                                                                                                                                                                                                                                                                                       </v>
          </cell>
          <cell r="C4461" t="str">
            <v xml:space="preserve">M     </v>
          </cell>
          <cell r="D4461">
            <v>92.95</v>
          </cell>
        </row>
        <row r="4462">
          <cell r="A4462">
            <v>7697</v>
          </cell>
          <cell r="B4462" t="str">
            <v xml:space="preserve">TUBO ACO GALVANIZADO COM COSTURA, CLASSE MEDIA, DN 1.1/2", E = *3,25* MM, PESO *3,61* KG/M (NBR 5580)                                                                                                                                                                                                                                                                                                                                                                                                     </v>
          </cell>
          <cell r="C4462" t="str">
            <v xml:space="preserve">M     </v>
          </cell>
          <cell r="D4462">
            <v>44.35</v>
          </cell>
        </row>
        <row r="4463">
          <cell r="A4463">
            <v>7698</v>
          </cell>
          <cell r="B4463" t="str">
            <v xml:space="preserve">TUBO ACO GALVANIZADO COM COSTURA, CLASSE MEDIA, DN 1.1/4", E = *3,25* MM, PESO *3,14* KG/M (NBR 5580)                                                                                                                                                                                                                                                                                                                                                                                                     </v>
          </cell>
          <cell r="C4463" t="str">
            <v xml:space="preserve">M     </v>
          </cell>
          <cell r="D4463">
            <v>38.18</v>
          </cell>
        </row>
        <row r="4464">
          <cell r="A4464">
            <v>7691</v>
          </cell>
          <cell r="B4464" t="str">
            <v xml:space="preserve">TUBO ACO GALVANIZADO COM COSTURA, CLASSE MEDIA, DN 1/2", E = *2,65* MM, PESO *1,22* KG/M (NBR 5580)                                                                                                                                                                                                                                                                                                                                                                                                       </v>
          </cell>
          <cell r="C4464" t="str">
            <v xml:space="preserve">M     </v>
          </cell>
          <cell r="D4464">
            <v>16.13</v>
          </cell>
        </row>
        <row r="4465">
          <cell r="A4465">
            <v>40626</v>
          </cell>
          <cell r="B4465" t="str">
            <v xml:space="preserve">TUBO ACO GALVANIZADO COM COSTURA, CLASSE MEDIA, DN 1", E = 3,38 MM, PESO 2,50 KG/M (NBR 5580)                                                                                                                                                                                                                                                                                                                                                                                                             </v>
          </cell>
          <cell r="C4465" t="str">
            <v xml:space="preserve">M     </v>
          </cell>
          <cell r="D4465">
            <v>30.27</v>
          </cell>
        </row>
        <row r="4466">
          <cell r="A4466">
            <v>7701</v>
          </cell>
          <cell r="B4466" t="str">
            <v xml:space="preserve">TUBO ACO GALVANIZADO COM COSTURA, CLASSE MEDIA, DN 2.1/2", E = *3,65* MM, PESO *6,51* KG/M (NBR 5580)                                                                                                                                                                                                                                                                                                                                                                                                     </v>
          </cell>
          <cell r="C4466" t="str">
            <v xml:space="preserve">M     </v>
          </cell>
          <cell r="D4466">
            <v>79.37</v>
          </cell>
        </row>
        <row r="4467">
          <cell r="A4467">
            <v>7696</v>
          </cell>
          <cell r="B4467" t="str">
            <v xml:space="preserve">TUBO ACO GALVANIZADO COM COSTURA, CLASSE MEDIA, DN 2", E = *3,65* MM, PESO *5,10* KG/M (NBR 5580)                                                                                                                                                                                                                                                                                                                                                                                                         </v>
          </cell>
          <cell r="C4467" t="str">
            <v xml:space="preserve">M     </v>
          </cell>
          <cell r="D4467">
            <v>63.96</v>
          </cell>
        </row>
        <row r="4468">
          <cell r="A4468">
            <v>7700</v>
          </cell>
          <cell r="B4468" t="str">
            <v xml:space="preserve">TUBO ACO GALVANIZADO COM COSTURA, CLASSE MEDIA, DN 3/4", E = *2,65* MM, PESO *1,58* KG/M (NBR 5580)                                                                                                                                                                                                                                                                                                                                                                                                       </v>
          </cell>
          <cell r="C4468" t="str">
            <v xml:space="preserve">M     </v>
          </cell>
          <cell r="D4468">
            <v>20.399999999999999</v>
          </cell>
        </row>
        <row r="4469">
          <cell r="A4469">
            <v>7694</v>
          </cell>
          <cell r="B4469" t="str">
            <v xml:space="preserve">TUBO ACO GALVANIZADO COM COSTURA, CLASSE MEDIA, DN 3", E = *4,05* MM, PESO *8,47* KG/M (NBR 5580)                                                                                                                                                                                                                                                                                                                                                                                                         </v>
          </cell>
          <cell r="C4469" t="str">
            <v xml:space="preserve">M     </v>
          </cell>
          <cell r="D4469">
            <v>106.81</v>
          </cell>
        </row>
        <row r="4470">
          <cell r="A4470">
            <v>7693</v>
          </cell>
          <cell r="B4470" t="str">
            <v xml:space="preserve">TUBO ACO GALVANIZADO COM COSTURA, CLASSE MEDIA, DN 4", E = 4,50* MM, PESO 12,10* KG/M (NBR 5580)                                                                                                                                                                                                                                                                                                                                                                                                          </v>
          </cell>
          <cell r="C4470" t="str">
            <v xml:space="preserve">M     </v>
          </cell>
          <cell r="D4470">
            <v>147.1</v>
          </cell>
        </row>
        <row r="4471">
          <cell r="A4471">
            <v>7692</v>
          </cell>
          <cell r="B4471" t="str">
            <v xml:space="preserve">TUBO ACO GALVANIZADO COM COSTURA, CLASSE MEDIA, DN 5", E = *5,40* MM, PESO *17,80* KG/M (NBR 5580)                                                                                                                                                                                                                                                                                                                                                                                                        </v>
          </cell>
          <cell r="C4471" t="str">
            <v xml:space="preserve">M     </v>
          </cell>
          <cell r="D4471">
            <v>220.23</v>
          </cell>
        </row>
        <row r="4472">
          <cell r="A4472">
            <v>7695</v>
          </cell>
          <cell r="B4472" t="str">
            <v xml:space="preserve">TUBO ACO GALVANIZADO COM COSTURA, CLASSE MEDIA, DN 6", E = 4,85* MM, PESO 19,68* KG/M (NBR 5580)                                                                                                                                                                                                                                                                                                                                                                                                          </v>
          </cell>
          <cell r="C4472" t="str">
            <v xml:space="preserve">M     </v>
          </cell>
          <cell r="D4472">
            <v>238.84</v>
          </cell>
        </row>
        <row r="4473">
          <cell r="A4473">
            <v>13356</v>
          </cell>
          <cell r="B4473" t="str">
            <v xml:space="preserve">TUBO ACO INDUSTRIAL DN 2" (50,8 MM) E=1,50MM, PESO= 1,8237 KG/M                                                                                                                                                                                                                                                                                                                                                                                                                                           </v>
          </cell>
          <cell r="C4473" t="str">
            <v xml:space="preserve">M     </v>
          </cell>
          <cell r="D4473">
            <v>17.32</v>
          </cell>
        </row>
        <row r="4474">
          <cell r="A4474">
            <v>36365</v>
          </cell>
          <cell r="B4474" t="str">
            <v xml:space="preserve">TUBO COLETOR DE ESGOTO PVC, JEI, DN 100 MM (NBR  7362)                                                                                                                                                                                                                                                                                                                                                                                                                                                    </v>
          </cell>
          <cell r="C4474" t="str">
            <v xml:space="preserve">M     </v>
          </cell>
          <cell r="D4474">
            <v>41.96</v>
          </cell>
        </row>
        <row r="4475">
          <cell r="A4475">
            <v>41930</v>
          </cell>
          <cell r="B4475" t="str">
            <v xml:space="preserve">TUBO COLETOR DE ESGOTO PVC, JEI, DN 200 MM (NBR 7362)                                                                                                                                                                                                                                                                                                                                                                                                                                                     </v>
          </cell>
          <cell r="C4475" t="str">
            <v xml:space="preserve">M     </v>
          </cell>
          <cell r="D4475">
            <v>139.75</v>
          </cell>
        </row>
        <row r="4476">
          <cell r="A4476">
            <v>41931</v>
          </cell>
          <cell r="B4476" t="str">
            <v xml:space="preserve">TUBO COLETOR DE ESGOTO PVC, JEI, DN 250 MM (NBR 7362)                                                                                                                                                                                                                                                                                                                                                                                                                                                     </v>
          </cell>
          <cell r="C4476" t="str">
            <v xml:space="preserve">M     </v>
          </cell>
          <cell r="D4476">
            <v>218.89</v>
          </cell>
        </row>
        <row r="4477">
          <cell r="A4477">
            <v>41932</v>
          </cell>
          <cell r="B4477" t="str">
            <v xml:space="preserve">TUBO COLETOR DE ESGOTO PVC, JEI, DN 300 MM (NBR 7362)                                                                                                                                                                                                                                                                                                                                                                                                                                                     </v>
          </cell>
          <cell r="C4477" t="str">
            <v xml:space="preserve">M     </v>
          </cell>
          <cell r="D4477">
            <v>336.91</v>
          </cell>
        </row>
        <row r="4478">
          <cell r="A4478">
            <v>41933</v>
          </cell>
          <cell r="B4478" t="str">
            <v xml:space="preserve">TUBO COLETOR DE ESGOTO PVC, JEI, DN 350 MM (NBR 7362)                                                                                                                                                                                                                                                                                                                                                                                                                                                     </v>
          </cell>
          <cell r="C4478" t="str">
            <v xml:space="preserve">M     </v>
          </cell>
          <cell r="D4478">
            <v>476.13</v>
          </cell>
        </row>
        <row r="4479">
          <cell r="A4479">
            <v>41934</v>
          </cell>
          <cell r="B4479" t="str">
            <v xml:space="preserve">TUBO COLETOR DE ESGOTO PVC, JEI, DN 400 MM (NBR 7362)                                                                                                                                                                                                                                                                                                                                                                                                                                                     </v>
          </cell>
          <cell r="C4479" t="str">
            <v xml:space="preserve">M     </v>
          </cell>
          <cell r="D4479">
            <v>554.51</v>
          </cell>
        </row>
        <row r="4480">
          <cell r="A4480">
            <v>41936</v>
          </cell>
          <cell r="B4480" t="str">
            <v xml:space="preserve">TUBO COLETOR DE ESGOTO, PVC, JEI, DN 150 MM  (NBR 7362)                                                                                                                                                                                                                                                                                                                                                                                                                                                   </v>
          </cell>
          <cell r="C4480" t="str">
            <v xml:space="preserve">M     </v>
          </cell>
          <cell r="D4480">
            <v>82.29</v>
          </cell>
        </row>
        <row r="4481">
          <cell r="A4481">
            <v>44812</v>
          </cell>
          <cell r="B4481" t="str">
            <v xml:space="preserve">TUBO CORRUGADO PEAD, PAREDE DUPLA, INTERNA LISA, JEI DN/DI 500 MM (DRENAGEM/ESGOTO)                                                                                                                                                                                                                                                                                                                                                                                                                       </v>
          </cell>
          <cell r="C4481" t="str">
            <v xml:space="preserve">M     </v>
          </cell>
          <cell r="D4481">
            <v>533.38</v>
          </cell>
        </row>
        <row r="4482">
          <cell r="A4482">
            <v>41785</v>
          </cell>
          <cell r="B4482" t="str">
            <v xml:space="preserve">TUBO CORRUGADO PEAD, PAREDE DUPLA, INTERNA LISA, JEI, DN/DI *1000* MM, PARA SANEAMENTO (DRENAGEM/ESGOTO)                                                                                                                                                                                                                                                                                                                                                                                                  </v>
          </cell>
          <cell r="C4482" t="str">
            <v xml:space="preserve">M     </v>
          </cell>
          <cell r="D4482">
            <v>1976.67</v>
          </cell>
        </row>
        <row r="4483">
          <cell r="A4483">
            <v>41781</v>
          </cell>
          <cell r="B4483" t="str">
            <v xml:space="preserve">TUBO CORRUGADO PEAD, PAREDE DUPLA, INTERNA LISA, JEI, DN/DI *400* MM, PARA SANEAMENTO (DRENAGEM/ESGOTO)                                                                                                                                                                                                                                                                                                                                                                                                   </v>
          </cell>
          <cell r="C4483" t="str">
            <v xml:space="preserve">M     </v>
          </cell>
          <cell r="D4483">
            <v>356.92</v>
          </cell>
        </row>
        <row r="4484">
          <cell r="A4484">
            <v>41783</v>
          </cell>
          <cell r="B4484" t="str">
            <v xml:space="preserve">TUBO CORRUGADO PEAD, PAREDE DUPLA, INTERNA LISA, JEI, DN/DI *800* MM, PARA SANEAMENTO (DRENAGEM/ESGOTO)                                                                                                                                                                                                                                                                                                                                                                                                   </v>
          </cell>
          <cell r="C4484" t="str">
            <v xml:space="preserve">M     </v>
          </cell>
          <cell r="D4484">
            <v>1283.1500000000001</v>
          </cell>
        </row>
        <row r="4485">
          <cell r="A4485">
            <v>41786</v>
          </cell>
          <cell r="B4485" t="str">
            <v xml:space="preserve">TUBO CORRUGADO PEAD, PAREDE DUPLA, INTERNA LISA, JEI, DN/DI 1200 MM, PARA SANEAMENTO (DRENAGEM/ESGOTO)                                                                                                                                                                                                                                                                                                                                                                                                    </v>
          </cell>
          <cell r="C4485" t="str">
            <v xml:space="preserve">M     </v>
          </cell>
          <cell r="D4485">
            <v>2731.88</v>
          </cell>
        </row>
        <row r="4486">
          <cell r="A4486">
            <v>41779</v>
          </cell>
          <cell r="B4486" t="str">
            <v xml:space="preserve">TUBO CORRUGADO PEAD, PAREDE DUPLA, INTERNA LISA, JEI, DN/DI 250 MM, PARA SANEAMENTO (DRENAGEM/ESGOTO)                                                                                                                                                                                                                                                                                                                                                                                                     </v>
          </cell>
          <cell r="C4486" t="str">
            <v xml:space="preserve">M     </v>
          </cell>
          <cell r="D4486">
            <v>140.57</v>
          </cell>
        </row>
        <row r="4487">
          <cell r="A4487">
            <v>41780</v>
          </cell>
          <cell r="B4487" t="str">
            <v xml:space="preserve">TUBO CORRUGADO PEAD, PAREDE DUPLA, INTERNA LISA, JEI, DN/DI 300 MM, PARA SANEAMENTO (DRENAGEM/ESGOTO)                                                                                                                                                                                                                                                                                                                                                                                                     </v>
          </cell>
          <cell r="C4487" t="str">
            <v xml:space="preserve">M     </v>
          </cell>
          <cell r="D4487">
            <v>220.22</v>
          </cell>
        </row>
        <row r="4488">
          <cell r="A4488">
            <v>41782</v>
          </cell>
          <cell r="B4488" t="str">
            <v xml:space="preserve">TUBO CORRUGADO PEAD, PAREDE DUPLA, INTERNA LISA, JEI, DN/DI 600 MM, PARA SANEAMENTO (DRENAGEM/ESGOTO)                                                                                                                                                                                                                                                                                                                                                                                                     </v>
          </cell>
          <cell r="C4488" t="str">
            <v xml:space="preserve">M     </v>
          </cell>
          <cell r="D4488">
            <v>788.89</v>
          </cell>
        </row>
        <row r="4489">
          <cell r="A4489">
            <v>38130</v>
          </cell>
          <cell r="B4489" t="str">
            <v xml:space="preserve">TUBO CPVC SOLDAVEL, 35 MM, AGUA QUENTE PREDIAL (NBR 15884)                                                                                                                                                                                                                                                                                                                                                                                                                                                </v>
          </cell>
          <cell r="C4489" t="str">
            <v xml:space="preserve">M     </v>
          </cell>
          <cell r="D4489">
            <v>41.25</v>
          </cell>
        </row>
        <row r="4490">
          <cell r="A4490">
            <v>44260</v>
          </cell>
          <cell r="B4490" t="str">
            <v xml:space="preserve">TUBO CPVC, SOLDAVEL, 114 MM, AGUA QUENTE (NBR 15884)                                                                                                                                                                                                                                                                                                                                                                                                                                                      </v>
          </cell>
          <cell r="C4490" t="str">
            <v xml:space="preserve">M     </v>
          </cell>
          <cell r="D4490">
            <v>390.44</v>
          </cell>
        </row>
        <row r="4491">
          <cell r="A4491">
            <v>21123</v>
          </cell>
          <cell r="B4491" t="str">
            <v xml:space="preserve">TUBO CPVC, SOLDAVEL, 15 MM, AGUA QUENTE PREDIAL (NBR 15884)                                                                                                                                                                                                                                                                                                                                                                                                                                               </v>
          </cell>
          <cell r="C4491" t="str">
            <v xml:space="preserve">M     </v>
          </cell>
          <cell r="D4491">
            <v>11.48</v>
          </cell>
        </row>
        <row r="4492">
          <cell r="A4492">
            <v>21124</v>
          </cell>
          <cell r="B4492" t="str">
            <v xml:space="preserve">TUBO CPVC, SOLDAVEL, 22 MM, AGUA QUENTE PREDIAL (NBR 15884)                                                                                                                                                                                                                                                                                                                                                                                                                                               </v>
          </cell>
          <cell r="C4492" t="str">
            <v xml:space="preserve">M     </v>
          </cell>
          <cell r="D4492">
            <v>18.34</v>
          </cell>
        </row>
        <row r="4493">
          <cell r="A4493">
            <v>21125</v>
          </cell>
          <cell r="B4493" t="str">
            <v xml:space="preserve">TUBO CPVC, SOLDAVEL, 28 MM, AGUA QUENTE PREDIAL (NBR 15884)                                                                                                                                                                                                                                                                                                                                                                                                                                               </v>
          </cell>
          <cell r="C4493" t="str">
            <v xml:space="preserve">M     </v>
          </cell>
          <cell r="D4493">
            <v>31.58</v>
          </cell>
        </row>
        <row r="4494">
          <cell r="A4494">
            <v>38028</v>
          </cell>
          <cell r="B4494" t="str">
            <v xml:space="preserve">TUBO CPVC, SOLDAVEL, 42 MM, AGUA QUENTE PREDIAL (NBR 15884)                                                                                                                                                                                                                                                                                                                                                                                                                                               </v>
          </cell>
          <cell r="C4494" t="str">
            <v xml:space="preserve">M     </v>
          </cell>
          <cell r="D4494">
            <v>55.22</v>
          </cell>
        </row>
        <row r="4495">
          <cell r="A4495">
            <v>38029</v>
          </cell>
          <cell r="B4495" t="str">
            <v xml:space="preserve">TUBO CPVC, SOLDAVEL, 54 MM, AGUA QUENTE PREDIAL (NBR 15884)                                                                                                                                                                                                                                                                                                                                                                                                                                               </v>
          </cell>
          <cell r="C4495" t="str">
            <v xml:space="preserve">M     </v>
          </cell>
          <cell r="D4495">
            <v>80.83</v>
          </cell>
        </row>
        <row r="4496">
          <cell r="A4496">
            <v>38030</v>
          </cell>
          <cell r="B4496" t="str">
            <v xml:space="preserve">TUBO CPVC, SOLDAVEL, 73 MM, AGUA QUENTE PREDIAL (NBR 15884)                                                                                                                                                                                                                                                                                                                                                                                                                                               </v>
          </cell>
          <cell r="C4496" t="str">
            <v xml:space="preserve">M     </v>
          </cell>
          <cell r="D4496">
            <v>130.71</v>
          </cell>
        </row>
        <row r="4497">
          <cell r="A4497">
            <v>38031</v>
          </cell>
          <cell r="B4497" t="str">
            <v xml:space="preserve">TUBO CPVC, SOLDAVEL, 89 MM, AGUA QUENTE PREDIAL (NBR 15884)                                                                                                                                                                                                                                                                                                                                                                                                                                               </v>
          </cell>
          <cell r="C4497" t="str">
            <v xml:space="preserve">M     </v>
          </cell>
          <cell r="D4497">
            <v>205.15</v>
          </cell>
        </row>
        <row r="4498">
          <cell r="A4498">
            <v>39735</v>
          </cell>
          <cell r="B4498" t="str">
            <v xml:space="preserve">TUBO DE BORRACHA ELASTOMERICA FLEXIVEL, PRETA, PARA ISOLAMENTO TERMICO DE TUBULACAO, DN 1 1/8" (28 MM), E= 32 MM, COEFICIENTE DE CONDUTIVIDADE TERMICA 0,036W/mK, VAPOR DE AGUA MAIOR OU IGUAL A 10.000                                                                                                                                                                                                                                                                                                   </v>
          </cell>
          <cell r="C4498" t="str">
            <v xml:space="preserve">M     </v>
          </cell>
          <cell r="D4498">
            <v>48.39</v>
          </cell>
        </row>
        <row r="4499">
          <cell r="A4499">
            <v>39734</v>
          </cell>
          <cell r="B4499" t="str">
            <v xml:space="preserve">TUBO DE BORRACHA ELASTOMERICA FLEXIVEL, PRETA, PARA ISOLAMENTO TERMICO DE TUBULACAO, DN 1 3/8" (35 MM), E= 32 MM, COEFICIENTE DE CONDUTIVIDADE TERMICA 0,036W/mK, VAPOR DE AGUA MAIOR OU IGUAL A 10.000                                                                                                                                                                                                                                                                                                   </v>
          </cell>
          <cell r="C4499" t="str">
            <v xml:space="preserve">M     </v>
          </cell>
          <cell r="D4499">
            <v>57.39</v>
          </cell>
        </row>
        <row r="4500">
          <cell r="A4500">
            <v>39736</v>
          </cell>
          <cell r="B4500" t="str">
            <v xml:space="preserve">TUBO DE BORRACHA ELASTOMERICA FLEXIVEL, PRETA, PARA ISOLAMENTO TERMICO DE TUBULACAO, DN 1 5/8" (42 MM), E= 32 MM, COEFICIENTE DE CONDUTIVIDADE TERMICA 0,036W/mK, VAPOR DE AGUA MAIOR OU IGUAL A 10.000                                                                                                                                                                                                                                                                                                   </v>
          </cell>
          <cell r="C4500" t="str">
            <v xml:space="preserve">M     </v>
          </cell>
          <cell r="D4500">
            <v>65.5</v>
          </cell>
        </row>
        <row r="4501">
          <cell r="A4501">
            <v>39737</v>
          </cell>
          <cell r="B4501" t="str">
            <v xml:space="preserve">TUBO DE BORRACHA ELASTOMERICA FLEXIVEL, PRETA, PARA ISOLAMENTO TERMICO DE TUBULACAO, DN 1/2" (12 MM), E= 19 MM, COEFICIENTE DE CONDUTIVIDADE TERMICA 0,036W/mK, VAPOR DE AGUA MAIOR OU IGUAL A 10.000                                                                                                                                                                                                                                                                                                     </v>
          </cell>
          <cell r="C4501" t="str">
            <v xml:space="preserve">M     </v>
          </cell>
          <cell r="D4501">
            <v>8.81</v>
          </cell>
        </row>
        <row r="4502">
          <cell r="A4502">
            <v>39738</v>
          </cell>
          <cell r="B4502" t="str">
            <v xml:space="preserve">TUBO DE BORRACHA ELASTOMERICA FLEXIVEL, PRETA, PARA ISOLAMENTO TERMICO DE TUBULACAO, DN 1/4" (6 MM), E= 9 MM, COEFICIENTE DE CONDUTIVIDADE TERMICA 0,036W/mK, VAPOR DE AGUA MAIOR OU IGUAL A 10.000                                                                                                                                                                                                                                                                                                       </v>
          </cell>
          <cell r="C4502" t="str">
            <v xml:space="preserve">M     </v>
          </cell>
          <cell r="D4502">
            <v>3.18</v>
          </cell>
        </row>
        <row r="4503">
          <cell r="A4503">
            <v>39739</v>
          </cell>
          <cell r="B4503" t="str">
            <v xml:space="preserve">TUBO DE BORRACHA ELASTOMERICA FLEXIVEL, PRETA, PARA ISOLAMENTO TERMICO DE TUBULACAO, DN 1" (25 MM), E= 32 MM, COEFICIENTE DE CONDUTIVIDADE TERMICA 0,036W/mK, VAPOR DE AGUA MAIOR OU IGUAL A 10.000                                                                                                                                                                                                                                                                                                       </v>
          </cell>
          <cell r="C4503" t="str">
            <v xml:space="preserve">M     </v>
          </cell>
          <cell r="D4503">
            <v>45.29</v>
          </cell>
        </row>
        <row r="4504">
          <cell r="A4504">
            <v>39733</v>
          </cell>
          <cell r="B4504" t="str">
            <v xml:space="preserve">TUBO DE BORRACHA ELASTOMERICA FLEXIVEL, PRETA, PARA ISOLAMENTO TERMICO DE TUBULACAO, DN 2 1/8" (54 MM), E= 32 MM, COEFICIENTE DE CONDUTIVIDADE TERMICA 0,036W/mK, VAPOR DE AGUA MAIOR OU IGUAL A 10.000                                                                                                                                                                                                                                                                                                   </v>
          </cell>
          <cell r="C4504" t="str">
            <v xml:space="preserve">M     </v>
          </cell>
          <cell r="D4504">
            <v>78.39</v>
          </cell>
        </row>
        <row r="4505">
          <cell r="A4505">
            <v>39854</v>
          </cell>
          <cell r="B4505" t="str">
            <v xml:space="preserve">TUBO DE BORRACHA ELASTOMERICA FLEXIVEL, PRETA, PARA ISOLAMENTO TERMICO DE TUBULACAO, DN 2 5/8" (*64* MM), E= *32* MM, COEFICIENTE DE CONDUTIVIDADE TERMICA 0,036W/MK, VAPOR DE AGUA MAIOR OU IGUAL A 10.000                                                                                                                                                                                                                                                                                               </v>
          </cell>
          <cell r="C4505" t="str">
            <v xml:space="preserve">M     </v>
          </cell>
          <cell r="D4505">
            <v>79.489999999999995</v>
          </cell>
        </row>
        <row r="4506">
          <cell r="A4506">
            <v>39740</v>
          </cell>
          <cell r="B4506" t="str">
            <v xml:space="preserve">TUBO DE BORRACHA ELASTOMERICA FLEXIVEL, PRETA, PARA ISOLAMENTO TERMICO DE TUBULACAO, DN 3/4" (18 MM), E= 32 MM, COEFICIENTE DE CONDUTIVIDADE TERMICA 0,036W/mK, VAPOR DE AGUA MAIOR OU IGUAL A 10.000                                                                                                                                                                                                                                                                                                     </v>
          </cell>
          <cell r="C4506" t="str">
            <v xml:space="preserve">M     </v>
          </cell>
          <cell r="D4506">
            <v>43.49</v>
          </cell>
        </row>
        <row r="4507">
          <cell r="A4507">
            <v>39741</v>
          </cell>
          <cell r="B4507" t="str">
            <v xml:space="preserve">TUBO DE BORRACHA ELASTOMERICA FLEXIVEL, PRETA, PARA ISOLAMENTO TERMICO DE TUBULACAO, DN 3/8" (10 MM), E= 19 MM, COEFICIENTE DE CONDUTIVIDADE TERMICA 0,036W/mK, VAPOR DE AGUA MAIOR OU IGUAL A 10.000                                                                                                                                                                                                                                                                                                     </v>
          </cell>
          <cell r="C4507" t="str">
            <v xml:space="preserve">M     </v>
          </cell>
          <cell r="D4507">
            <v>8.01</v>
          </cell>
        </row>
        <row r="4508">
          <cell r="A4508">
            <v>39853</v>
          </cell>
          <cell r="B4508" t="str">
            <v xml:space="preserve">TUBO DE BORRACHA ELASTOMERICA FLEXIVEL, PRETA, PARA ISOLAMENTO TERMICO DE TUBULACAO, DN 5/8" (15 MM), E= 19 MM, COEFICIENTE DE CONDUTIVIDADE TERMICA 0,036W/MK, VAPOR DE AGUA MAIOR OU IGUAL A 10.000                                                                                                                                                                                                                                                                                                     </v>
          </cell>
          <cell r="C4508" t="str">
            <v xml:space="preserve">M     </v>
          </cell>
          <cell r="D4508">
            <v>10.53</v>
          </cell>
        </row>
        <row r="4509">
          <cell r="A4509">
            <v>39742</v>
          </cell>
          <cell r="B4509" t="str">
            <v xml:space="preserve">TUBO DE BORRACHA ELASTOMERICA FLEXIVEL, PRETA, PARA ISOLAMENTO TERMICO DE TUBULACAO, DN 7/8" (22 MM), E= 32 MM, COEFICIENTE DE CONDUTIVIDADE TERMICA 0,036W/mK, VAPOR DE AGUA MAIOR OU IGUAL A 10.000                                                                                                                                                                                                                                                                                                     </v>
          </cell>
          <cell r="C4509" t="str">
            <v xml:space="preserve">M     </v>
          </cell>
          <cell r="D4509">
            <v>34.96</v>
          </cell>
        </row>
        <row r="4510">
          <cell r="A4510">
            <v>39749</v>
          </cell>
          <cell r="B4510" t="str">
            <v xml:space="preserve">TUBO DE COBRE CLASSE "A", DN = 1 " (28 MM), PARA INSTALACOES DE MEDIA PRESSAO PARA GASES COMBUSTIVEIS E MEDICINAIS                                                                                                                                                                                                                                                                                                                                                                                        </v>
          </cell>
          <cell r="C4510" t="str">
            <v xml:space="preserve">M     </v>
          </cell>
          <cell r="D4510">
            <v>92.35</v>
          </cell>
        </row>
        <row r="4511">
          <cell r="A4511">
            <v>39751</v>
          </cell>
          <cell r="B4511" t="str">
            <v xml:space="preserve">TUBO DE COBRE CLASSE "A", DN = 1 1/2 " (42 MM), PARA INSTALACOES DE MEDIA PRESSAO PARA GASES COMBUSTIVEIS E MEDICINAIS                                                                                                                                                                                                                                                                                                                                                                                    </v>
          </cell>
          <cell r="C4511" t="str">
            <v xml:space="preserve">M     </v>
          </cell>
          <cell r="D4511">
            <v>167.82</v>
          </cell>
        </row>
        <row r="4512">
          <cell r="A4512">
            <v>39750</v>
          </cell>
          <cell r="B4512" t="str">
            <v xml:space="preserve">TUBO DE COBRE CLASSE "A", DN = 1 1/4 " (35 MM), PARA INSTALACOES DE MEDIA PRESSAO PARA GASES COMBUSTIVEIS E MEDICINAIS                                                                                                                                                                                                                                                                                                                                                                                    </v>
          </cell>
          <cell r="C4512" t="str">
            <v xml:space="preserve">M     </v>
          </cell>
          <cell r="D4512">
            <v>139.49</v>
          </cell>
        </row>
        <row r="4513">
          <cell r="A4513">
            <v>39747</v>
          </cell>
          <cell r="B4513" t="str">
            <v xml:space="preserve">TUBO DE COBRE CLASSE "A", DN = 1/2 " (15 MM), PARA INSTALACOES DE MEDIA PRESSAO PARA GASES COMBUSTIVEIS E MEDICINAIS                                                                                                                                                                                                                                                                                                                                                                                      </v>
          </cell>
          <cell r="C4513" t="str">
            <v xml:space="preserve">M     </v>
          </cell>
          <cell r="D4513">
            <v>44.87</v>
          </cell>
        </row>
        <row r="4514">
          <cell r="A4514">
            <v>39753</v>
          </cell>
          <cell r="B4514" t="str">
            <v xml:space="preserve">TUBO DE COBRE CLASSE "A", DN = 2 1/2 " (66 MM), PARA INSTALACOES DE MEDIA PRESSAO PARA GASES COMBUSTIVEIS E MEDICINAIS                                                                                                                                                                                                                                                                                                                                                                                    </v>
          </cell>
          <cell r="C4514" t="str">
            <v xml:space="preserve">M     </v>
          </cell>
          <cell r="D4514">
            <v>308.92</v>
          </cell>
        </row>
        <row r="4515">
          <cell r="A4515">
            <v>39754</v>
          </cell>
          <cell r="B4515" t="str">
            <v xml:space="preserve">TUBO DE COBRE CLASSE "A", DN = 3 " (79 MM), PARA INSTALACOES DE MEDIA PRESSAO PARA GASES COMBUSTIVEIS E MEDICINAIS                                                                                                                                                                                                                                                                                                                                                                                        </v>
          </cell>
          <cell r="C4515" t="str">
            <v xml:space="preserve">M     </v>
          </cell>
          <cell r="D4515">
            <v>455.12</v>
          </cell>
        </row>
        <row r="4516">
          <cell r="A4516">
            <v>39748</v>
          </cell>
          <cell r="B4516" t="str">
            <v xml:space="preserve">TUBO DE COBRE CLASSE "A", DN = 3/4 " (22 MM), PARA INSTALACOES DE MEDIA PRESSAO PARA GASES COMBUSTIVEIS E MEDICINAIS                                                                                                                                                                                                                                                                                                                                                                                      </v>
          </cell>
          <cell r="C4516" t="str">
            <v xml:space="preserve">M     </v>
          </cell>
          <cell r="D4516">
            <v>72.599999999999994</v>
          </cell>
        </row>
        <row r="4517">
          <cell r="A4517">
            <v>39755</v>
          </cell>
          <cell r="B4517" t="str">
            <v xml:space="preserve">TUBO DE COBRE CLASSE "A", DN = 4 " (104 MM), PARA INSTALACOES DE MEDIA PRESSAO PARA GASES COMBUSTIVEIS E MEDICINAIS                                                                                                                                                                                                                                                                                                                                                                                       </v>
          </cell>
          <cell r="C4517" t="str">
            <v xml:space="preserve">M     </v>
          </cell>
          <cell r="D4517">
            <v>690.07</v>
          </cell>
        </row>
        <row r="4518">
          <cell r="A4518">
            <v>12742</v>
          </cell>
          <cell r="B4518" t="str">
            <v xml:space="preserve">TUBO DE COBRE CLASSE "E", DN = 104 MM, PARA INSTALACAO HIDRAULICA PREDIAL                                                                                                                                                                                                                                                                                                                                                                                                                                 </v>
          </cell>
          <cell r="C4518" t="str">
            <v xml:space="preserve">M     </v>
          </cell>
          <cell r="D4518">
            <v>546.41999999999996</v>
          </cell>
        </row>
        <row r="4519">
          <cell r="A4519">
            <v>12713</v>
          </cell>
          <cell r="B4519" t="str">
            <v xml:space="preserve">TUBO DE COBRE CLASSE "E", DN = 15 MM, PARA INSTALACAO HIDRAULICA PREDIAL                                                                                                                                                                                                                                                                                                                                                                                                                                  </v>
          </cell>
          <cell r="C4519" t="str">
            <v xml:space="preserve">M     </v>
          </cell>
          <cell r="D4519">
            <v>28.98</v>
          </cell>
        </row>
        <row r="4520">
          <cell r="A4520">
            <v>12743</v>
          </cell>
          <cell r="B4520" t="str">
            <v xml:space="preserve">TUBO DE COBRE CLASSE "E", DN = 22 MM, PARA INSTALACAO HIDRAULICA PREDIAL                                                                                                                                                                                                                                                                                                                                                                                                                                  </v>
          </cell>
          <cell r="C4520" t="str">
            <v xml:space="preserve">M     </v>
          </cell>
          <cell r="D4520">
            <v>49.85</v>
          </cell>
        </row>
        <row r="4521">
          <cell r="A4521">
            <v>12744</v>
          </cell>
          <cell r="B4521" t="str">
            <v xml:space="preserve">TUBO DE COBRE CLASSE "E", DN = 28 MM, PARA INSTALACAO HIDRAULICA PREDIAL                                                                                                                                                                                                                                                                                                                                                                                                                                  </v>
          </cell>
          <cell r="C4521" t="str">
            <v xml:space="preserve">M     </v>
          </cell>
          <cell r="D4521">
            <v>63.27</v>
          </cell>
        </row>
        <row r="4522">
          <cell r="A4522">
            <v>12745</v>
          </cell>
          <cell r="B4522" t="str">
            <v xml:space="preserve">TUBO DE COBRE CLASSE "E", DN = 35 MM, PARA INSTALACAO HIDRAULICA PREDIAL                                                                                                                                                                                                                                                                                                                                                                                                                                  </v>
          </cell>
          <cell r="C4522" t="str">
            <v xml:space="preserve">M     </v>
          </cell>
          <cell r="D4522">
            <v>91.88</v>
          </cell>
        </row>
        <row r="4523">
          <cell r="A4523">
            <v>12746</v>
          </cell>
          <cell r="B4523" t="str">
            <v xml:space="preserve">TUBO DE COBRE CLASSE "E", DN = 42 MM, PARA INSTALACAO HIDRAULICA PREDIAL                                                                                                                                                                                                                                                                                                                                                                                                                                  </v>
          </cell>
          <cell r="C4523" t="str">
            <v xml:space="preserve">M     </v>
          </cell>
          <cell r="D4523">
            <v>124.07</v>
          </cell>
        </row>
        <row r="4524">
          <cell r="A4524">
            <v>12747</v>
          </cell>
          <cell r="B4524" t="str">
            <v xml:space="preserve">TUBO DE COBRE CLASSE "E", DN = 54 MM, PARA INSTALACAO HIDRAULICA PREDIAL                                                                                                                                                                                                                                                                                                                                                                                                                                  </v>
          </cell>
          <cell r="C4524" t="str">
            <v xml:space="preserve">M     </v>
          </cell>
          <cell r="D4524">
            <v>179.93</v>
          </cell>
        </row>
        <row r="4525">
          <cell r="A4525">
            <v>12748</v>
          </cell>
          <cell r="B4525" t="str">
            <v xml:space="preserve">TUBO DE COBRE CLASSE "E", DN = 66 MM, PARA INSTALACAO HIDRAULICA PREDIAL                                                                                                                                                                                                                                                                                                                                                                                                                                  </v>
          </cell>
          <cell r="C4525" t="str">
            <v xml:space="preserve">M     </v>
          </cell>
          <cell r="D4525">
            <v>253.49</v>
          </cell>
        </row>
        <row r="4526">
          <cell r="A4526">
            <v>12749</v>
          </cell>
          <cell r="B4526" t="str">
            <v xml:space="preserve">TUBO DE COBRE CLASSE "E", DN = 79 MM, PARA INSTALACAO HIDRAULICA PREDIAL                                                                                                                                                                                                                                                                                                                                                                                                                                  </v>
          </cell>
          <cell r="C4526" t="str">
            <v xml:space="preserve">M     </v>
          </cell>
          <cell r="D4526">
            <v>370.56</v>
          </cell>
        </row>
        <row r="4527">
          <cell r="A4527">
            <v>39726</v>
          </cell>
          <cell r="B4527" t="str">
            <v xml:space="preserve">TUBO DE COBRE CLASSE "I", DN = 1 " (28 MM), PARA INSTALACOES INDUSTRIAIS DE ALTA PRESSAO E VAPOR                                                                                                                                                                                                                                                                                                                                                                                                          </v>
          </cell>
          <cell r="C4527" t="str">
            <v xml:space="preserve">M     </v>
          </cell>
          <cell r="D4527">
            <v>121.71</v>
          </cell>
        </row>
        <row r="4528">
          <cell r="A4528">
            <v>39728</v>
          </cell>
          <cell r="B4528" t="str">
            <v xml:space="preserve">TUBO DE COBRE CLASSE "I", DN = 1 1/2 " (42 MM), PARA INSTALACOES INDUSTRIAIS DE ALTA PRESSAO E VAPOR                                                                                                                                                                                                                                                                                                                                                                                                      </v>
          </cell>
          <cell r="C4528" t="str">
            <v xml:space="preserve">M     </v>
          </cell>
          <cell r="D4528">
            <v>213.92</v>
          </cell>
        </row>
        <row r="4529">
          <cell r="A4529">
            <v>39727</v>
          </cell>
          <cell r="B4529" t="str">
            <v xml:space="preserve">TUBO DE COBRE CLASSE "I", DN = 1 1/4 " (35 MM), PARA INSTALACOES INDUSTRIAIS DE ALTA PRESSAO E VAPOR                                                                                                                                                                                                                                                                                                                                                                                                      </v>
          </cell>
          <cell r="C4529" t="str">
            <v xml:space="preserve">M     </v>
          </cell>
          <cell r="D4529">
            <v>176.04</v>
          </cell>
        </row>
        <row r="4530">
          <cell r="A4530">
            <v>39724</v>
          </cell>
          <cell r="B4530" t="str">
            <v xml:space="preserve">TUBO DE COBRE CLASSE "I", DN = 1/2 " (15 MM), PARA INSTALACOES INDUSTRIAIS DE ALTA PRESSAO E VAPOR                                                                                                                                                                                                                                                                                                                                                                                                        </v>
          </cell>
          <cell r="C4530" t="str">
            <v xml:space="preserve">M     </v>
          </cell>
          <cell r="D4530">
            <v>53.9</v>
          </cell>
        </row>
        <row r="4531">
          <cell r="A4531">
            <v>39729</v>
          </cell>
          <cell r="B4531" t="str">
            <v xml:space="preserve">TUBO DE COBRE CLASSE "I", DN = 2 " (54 MM), PARA INSTALACOES INDUSTRIAIS DE ALTA PRESSAO E VAPOR                                                                                                                                                                                                                                                                                                                                                                                                          </v>
          </cell>
          <cell r="C4531" t="str">
            <v xml:space="preserve">M     </v>
          </cell>
          <cell r="D4531">
            <v>296.23</v>
          </cell>
        </row>
        <row r="4532">
          <cell r="A4532">
            <v>39730</v>
          </cell>
          <cell r="B4532" t="str">
            <v xml:space="preserve">TUBO DE COBRE CLASSE "I", DN = 2 1/2 " (66 MM), PARA INSTALACOES INDUSTRIAIS DE ALTA PRESSAO E VAPOR                                                                                                                                                                                                                                                                                                                                                                                                      </v>
          </cell>
          <cell r="C4532" t="str">
            <v xml:space="preserve">M     </v>
          </cell>
          <cell r="D4532">
            <v>384.35</v>
          </cell>
        </row>
        <row r="4533">
          <cell r="A4533">
            <v>39731</v>
          </cell>
          <cell r="B4533" t="str">
            <v xml:space="preserve">TUBO DE COBRE CLASSE "I", DN = 3 " (79 MM), PARA INSTALACOES INDUSTRIAIS DE ALTA PRESSAO E VAPOR                                                                                                                                                                                                                                                                                                                                                                                                          </v>
          </cell>
          <cell r="C4533" t="str">
            <v xml:space="preserve">M     </v>
          </cell>
          <cell r="D4533">
            <v>569.25</v>
          </cell>
        </row>
        <row r="4534">
          <cell r="A4534">
            <v>39725</v>
          </cell>
          <cell r="B4534" t="str">
            <v xml:space="preserve">TUBO DE COBRE CLASSE "I", DN = 3/4 " (22 MM), PARA INSTALACOES INDUSTRIAIS DE ALTA PRESSAO E VAPOR                                                                                                                                                                                                                                                                                                                                                                                                        </v>
          </cell>
          <cell r="C4534" t="str">
            <v xml:space="preserve">M     </v>
          </cell>
          <cell r="D4534">
            <v>87.85</v>
          </cell>
        </row>
        <row r="4535">
          <cell r="A4535">
            <v>39732</v>
          </cell>
          <cell r="B4535" t="str">
            <v xml:space="preserve">TUBO DE COBRE CLASSE "I", DN = 4" (104 MM), PARA INSTALACOES INDUSTRIAIS DE ALTA PRESSAO E VAPOR                                                                                                                                                                                                                                                                                                                                                                                                          </v>
          </cell>
          <cell r="C4535" t="str">
            <v xml:space="preserve">M     </v>
          </cell>
          <cell r="D4535">
            <v>837.91</v>
          </cell>
        </row>
        <row r="4536">
          <cell r="A4536">
            <v>39660</v>
          </cell>
          <cell r="B4536" t="str">
            <v xml:space="preserve">TUBO DE COBRE FLEXIVEL, D = 1/2 ", E = 0,79 MM, PARA AR-CONDICIONADO/ INSTALACOES GAS RESIDENCIAIS E COMERCIAIS                                                                                                                                                                                                                                                                                                                                                                                           </v>
          </cell>
          <cell r="C4536" t="str">
            <v xml:space="preserve">M     </v>
          </cell>
          <cell r="D4536">
            <v>38.18</v>
          </cell>
        </row>
        <row r="4537">
          <cell r="A4537">
            <v>39662</v>
          </cell>
          <cell r="B4537" t="str">
            <v xml:space="preserve">TUBO DE COBRE FLEXIVEL, D = 1/4 ", E = 0,79 MM, PARA AR-CONDICIONADO/ INSTALACOES GAS RESIDENCIAIS E COMERCIAIS                                                                                                                                                                                                                                                                                                                                                                                           </v>
          </cell>
          <cell r="C4537" t="str">
            <v xml:space="preserve">M     </v>
          </cell>
          <cell r="D4537">
            <v>18.3</v>
          </cell>
        </row>
        <row r="4538">
          <cell r="A4538">
            <v>39661</v>
          </cell>
          <cell r="B4538" t="str">
            <v xml:space="preserve">TUBO DE COBRE FLEXIVEL, D = 3/16 ", E = 0,79 MM, PARA AR-CONDICIONADO/ INSTALACOES GAS RESIDENCIAIS E COMERCIAIS                                                                                                                                                                                                                                                                                                                                                                                          </v>
          </cell>
          <cell r="C4538" t="str">
            <v xml:space="preserve">M     </v>
          </cell>
          <cell r="D4538">
            <v>12.48</v>
          </cell>
        </row>
        <row r="4539">
          <cell r="A4539">
            <v>39666</v>
          </cell>
          <cell r="B4539" t="str">
            <v xml:space="preserve">TUBO DE COBRE FLEXIVEL, D = 3/4 ", E = 0,79 MM, PARA AR-CONDICIONADO/ INSTALACOES GAS RESIDENCIAIS E COMERCIAIS                                                                                                                                                                                                                                                                                                                                                                                           </v>
          </cell>
          <cell r="C4539" t="str">
            <v xml:space="preserve">M     </v>
          </cell>
          <cell r="D4539">
            <v>57.44</v>
          </cell>
        </row>
        <row r="4540">
          <cell r="A4540">
            <v>39664</v>
          </cell>
          <cell r="B4540" t="str">
            <v xml:space="preserve">TUBO DE COBRE FLEXIVEL, D = 3/8 ", E = 0,79 MM, PARA AR-CONDICIONADO/ INSTALACOES GAS RESIDENCIAIS E COMERCIAIS                                                                                                                                                                                                                                                                                                                                                                                           </v>
          </cell>
          <cell r="C4540" t="str">
            <v xml:space="preserve">M     </v>
          </cell>
          <cell r="D4540">
            <v>28.15</v>
          </cell>
        </row>
        <row r="4541">
          <cell r="A4541">
            <v>39663</v>
          </cell>
          <cell r="B4541" t="str">
            <v xml:space="preserve">TUBO DE COBRE FLEXIVEL, D = 5/16 ", E = 0,79 MM, PARA AR-CONDICIONADO/ INSTALACOES GAS RESIDENCIAIS E COMERCIAIS                                                                                                                                                                                                                                                                                                                                                                                          </v>
          </cell>
          <cell r="C4541" t="str">
            <v xml:space="preserve">M     </v>
          </cell>
          <cell r="D4541">
            <v>22.5</v>
          </cell>
        </row>
        <row r="4542">
          <cell r="A4542">
            <v>39665</v>
          </cell>
          <cell r="B4542" t="str">
            <v xml:space="preserve">TUBO DE COBRE FLEXIVEL, D = 5/8 ", E = 0,79 MM, PARA AR-CONDICIONADO/ INSTALACOES GAS RESIDENCIAIS E COMERCIAIS                                                                                                                                                                                                                                                                                                                                                                                           </v>
          </cell>
          <cell r="C4542" t="str">
            <v xml:space="preserve">M     </v>
          </cell>
          <cell r="D4542">
            <v>47.49</v>
          </cell>
        </row>
        <row r="4543">
          <cell r="A4543">
            <v>39752</v>
          </cell>
          <cell r="B4543" t="str">
            <v xml:space="preserve">TUBO DE COBRE, CLASSE "A", DN = 2" (54 MM), PARA INSTALACOES DE MEDIA PRESSAO PARA GASES COMBUSTIVEIS E MEDICINAIS                                                                                                                                                                                                                                                                                                                                                                                        </v>
          </cell>
          <cell r="C4543" t="str">
            <v xml:space="preserve">M     </v>
          </cell>
          <cell r="D4543">
            <v>238.79</v>
          </cell>
        </row>
        <row r="4544">
          <cell r="A4544">
            <v>7725</v>
          </cell>
          <cell r="B4544" t="str">
            <v xml:space="preserve">TUBO DE CONCRETO ARMADO PARA AGUAS PLUVIAIS, CLASSE PA-1, COM ENCAIXE PONTA E BOLSA, DIAMETRO NOMINAL DE = 600 MM                                                                                                                                                                                                                                                                                                                                                                                         </v>
          </cell>
          <cell r="C4544" t="str">
            <v xml:space="preserve">M     </v>
          </cell>
          <cell r="D4544">
            <v>150</v>
          </cell>
        </row>
        <row r="4545">
          <cell r="A4545">
            <v>7753</v>
          </cell>
          <cell r="B4545" t="str">
            <v xml:space="preserve">TUBO DE CONCRETO ARMADO PARA AGUAS PLUVIAIS, CLASSE PA-1, COM ENCAIXE PONTA E BOLSA, DIAMETRO NOMINAL DE 1000 MM                                                                                                                                                                                                                                                                                                                                                                                          </v>
          </cell>
          <cell r="C4545" t="str">
            <v xml:space="preserve">M     </v>
          </cell>
          <cell r="D4545">
            <v>292.43</v>
          </cell>
        </row>
        <row r="4546">
          <cell r="A4546">
            <v>13256</v>
          </cell>
          <cell r="B4546" t="str">
            <v xml:space="preserve">TUBO DE CONCRETO ARMADO PARA AGUAS PLUVIAIS, CLASSE PA-1, COM ENCAIXE PONTA E BOLSA, DIAMETRO NOMINAL DE 1100 MM                                                                                                                                                                                                                                                                                                                                                                                          </v>
          </cell>
          <cell r="C4546" t="str">
            <v xml:space="preserve">M     </v>
          </cell>
          <cell r="D4546">
            <v>409.66</v>
          </cell>
        </row>
        <row r="4547">
          <cell r="A4547">
            <v>7757</v>
          </cell>
          <cell r="B4547" t="str">
            <v xml:space="preserve">TUBO DE CONCRETO ARMADO PARA AGUAS PLUVIAIS, CLASSE PA-1, COM ENCAIXE PONTA E BOLSA, DIAMETRO NOMINAL DE 1200 MM                                                                                                                                                                                                                                                                                                                                                                                          </v>
          </cell>
          <cell r="C4547" t="str">
            <v xml:space="preserve">M     </v>
          </cell>
          <cell r="D4547">
            <v>436.76</v>
          </cell>
        </row>
        <row r="4548">
          <cell r="A4548">
            <v>7758</v>
          </cell>
          <cell r="B4548" t="str">
            <v xml:space="preserve">TUBO DE CONCRETO ARMADO PARA AGUAS PLUVIAIS, CLASSE PA-1, COM ENCAIXE PONTA E BOLSA, DIAMETRO NOMINAL DE 1500 MM                                                                                                                                                                                                                                                                                                                                                                                          </v>
          </cell>
          <cell r="C4548" t="str">
            <v xml:space="preserve">M     </v>
          </cell>
          <cell r="D4548">
            <v>632.77</v>
          </cell>
        </row>
        <row r="4549">
          <cell r="A4549">
            <v>7759</v>
          </cell>
          <cell r="B4549" t="str">
            <v xml:space="preserve">TUBO DE CONCRETO ARMADO PARA AGUAS PLUVIAIS, CLASSE PA-1, COM ENCAIXE PONTA E BOLSA, DIAMETRO NOMINAL DE 2000 MM                                                                                                                                                                                                                                                                                                                                                                                          </v>
          </cell>
          <cell r="C4549" t="str">
            <v xml:space="preserve">M     </v>
          </cell>
          <cell r="D4549">
            <v>1753.41</v>
          </cell>
        </row>
        <row r="4550">
          <cell r="A4550">
            <v>40334</v>
          </cell>
          <cell r="B4550" t="str">
            <v xml:space="preserve">TUBO DE CONCRETO ARMADO PARA AGUAS PLUVIAIS, CLASSE PA-1, COM ENCAIXE PONTA E BOLSA, DIAMETRO NOMINAL DE 300 MM                                                                                                                                                                                                                                                                                                                                                                                           </v>
          </cell>
          <cell r="C4550" t="str">
            <v xml:space="preserve">M     </v>
          </cell>
          <cell r="D4550">
            <v>68.69</v>
          </cell>
        </row>
        <row r="4551">
          <cell r="A4551">
            <v>7745</v>
          </cell>
          <cell r="B4551" t="str">
            <v xml:space="preserve">TUBO DE CONCRETO ARMADO PARA AGUAS PLUVIAIS, CLASSE PA-1, COM ENCAIXE PONTA E BOLSA, DIAMETRO NOMINAL DE 400 MM                                                                                                                                                                                                                                                                                                                                                                                           </v>
          </cell>
          <cell r="C4551" t="str">
            <v xml:space="preserve">M     </v>
          </cell>
          <cell r="D4551">
            <v>77.52</v>
          </cell>
        </row>
        <row r="4552">
          <cell r="A4552">
            <v>7714</v>
          </cell>
          <cell r="B4552" t="str">
            <v xml:space="preserve">TUBO DE CONCRETO ARMADO PARA AGUAS PLUVIAIS, CLASSE PA-1, COM ENCAIXE PONTA E BOLSA, DIAMETRO NOMINAL DE 500 MM                                                                                                                                                                                                                                                                                                                                                                                           </v>
          </cell>
          <cell r="C4552" t="str">
            <v xml:space="preserve">M     </v>
          </cell>
          <cell r="D4552">
            <v>92.64</v>
          </cell>
        </row>
        <row r="4553">
          <cell r="A4553">
            <v>7742</v>
          </cell>
          <cell r="B4553" t="str">
            <v xml:space="preserve">TUBO DE CONCRETO ARMADO PARA AGUAS PLUVIAIS, CLASSE PA-1, COM ENCAIXE PONTA E BOLSA, DIAMETRO NOMINAL DE 700 MM                                                                                                                                                                                                                                                                                                                                                                                           </v>
          </cell>
          <cell r="C4553" t="str">
            <v xml:space="preserve">M     </v>
          </cell>
          <cell r="D4553">
            <v>204.45</v>
          </cell>
        </row>
        <row r="4554">
          <cell r="A4554">
            <v>7750</v>
          </cell>
          <cell r="B4554" t="str">
            <v xml:space="preserve">TUBO DE CONCRETO ARMADO PARA AGUAS PLUVIAIS, CLASSE PA-1, COM ENCAIXE PONTA E BOLSA, DIAMETRO NOMINAL DE 800 MM                                                                                                                                                                                                                                                                                                                                                                                           </v>
          </cell>
          <cell r="C4554" t="str">
            <v xml:space="preserve">M     </v>
          </cell>
          <cell r="D4554">
            <v>249.57</v>
          </cell>
        </row>
        <row r="4555">
          <cell r="A4555">
            <v>7756</v>
          </cell>
          <cell r="B4555" t="str">
            <v xml:space="preserve">TUBO DE CONCRETO ARMADO PARA AGUAS PLUVIAIS, CLASSE PA-1, COM ENCAIXE PONTA E BOLSA, DIAMETRO NOMINAL DE 900 MM                                                                                                                                                                                                                                                                                                                                                                                           </v>
          </cell>
          <cell r="C4555" t="str">
            <v xml:space="preserve">M     </v>
          </cell>
          <cell r="D4555">
            <v>286.76</v>
          </cell>
        </row>
        <row r="4556">
          <cell r="A4556">
            <v>7765</v>
          </cell>
          <cell r="B4556" t="str">
            <v xml:space="preserve">TUBO DE CONCRETO ARMADO PARA AGUAS PLUVIAIS, CLASSE PA-2, COM ENCAIXE PONTA E BOLSA, DIAMETRO NOMINAL DE 1000 MM                                                                                                                                                                                                                                                                                                                                                                                          </v>
          </cell>
          <cell r="C4556" t="str">
            <v xml:space="preserve">M     </v>
          </cell>
          <cell r="D4556">
            <v>321.42</v>
          </cell>
        </row>
        <row r="4557">
          <cell r="A4557">
            <v>12569</v>
          </cell>
          <cell r="B4557" t="str">
            <v xml:space="preserve">TUBO DE CONCRETO ARMADO PARA AGUAS PLUVIAIS, CLASSE PA-2, COM ENCAIXE PONTA E BOLSA, DIAMETRO NOMINAL DE 1100 MM                                                                                                                                                                                                                                                                                                                                                                                          </v>
          </cell>
          <cell r="C4557" t="str">
            <v xml:space="preserve">M     </v>
          </cell>
          <cell r="D4557">
            <v>443.69</v>
          </cell>
        </row>
        <row r="4558">
          <cell r="A4558">
            <v>7766</v>
          </cell>
          <cell r="B4558" t="str">
            <v xml:space="preserve">TUBO DE CONCRETO ARMADO PARA AGUAS PLUVIAIS, CLASSE PA-2, COM ENCAIXE PONTA E BOLSA, DIAMETRO NOMINAL DE 1200 MM                                                                                                                                                                                                                                                                                                                                                                                          </v>
          </cell>
          <cell r="C4558" t="str">
            <v xml:space="preserve">M     </v>
          </cell>
          <cell r="D4558">
            <v>471.42</v>
          </cell>
        </row>
        <row r="4559">
          <cell r="A4559">
            <v>7767</v>
          </cell>
          <cell r="B4559" t="str">
            <v xml:space="preserve">TUBO DE CONCRETO ARMADO PARA AGUAS PLUVIAIS, CLASSE PA-2, COM ENCAIXE PONTA E BOLSA, DIAMETRO NOMINAL DE 1500 MM                                                                                                                                                                                                                                                                                                                                                                                          </v>
          </cell>
          <cell r="C4559" t="str">
            <v xml:space="preserve">M     </v>
          </cell>
          <cell r="D4559">
            <v>676.89</v>
          </cell>
        </row>
        <row r="4560">
          <cell r="A4560">
            <v>7727</v>
          </cell>
          <cell r="B4560" t="str">
            <v xml:space="preserve">TUBO DE CONCRETO ARMADO PARA AGUAS PLUVIAIS, CLASSE PA-2, COM ENCAIXE PONTA E BOLSA, DIAMETRO NOMINAL DE 2000 MM                                                                                                                                                                                                                                                                                                                                                                                          </v>
          </cell>
          <cell r="C4560" t="str">
            <v xml:space="preserve">M     </v>
          </cell>
          <cell r="D4560">
            <v>1966.38</v>
          </cell>
        </row>
        <row r="4561">
          <cell r="A4561">
            <v>7760</v>
          </cell>
          <cell r="B4561" t="str">
            <v xml:space="preserve">TUBO DE CONCRETO ARMADO PARA AGUAS PLUVIAIS, CLASSE PA-2, COM ENCAIXE PONTA E BOLSA, DIAMETRO NOMINAL DE 300 MM                                                                                                                                                                                                                                                                                                                                                                                           </v>
          </cell>
          <cell r="C4561" t="str">
            <v xml:space="preserve">M     </v>
          </cell>
          <cell r="D4561">
            <v>78.150000000000006</v>
          </cell>
        </row>
        <row r="4562">
          <cell r="A4562">
            <v>7761</v>
          </cell>
          <cell r="B4562" t="str">
            <v xml:space="preserve">TUBO DE CONCRETO ARMADO PARA AGUAS PLUVIAIS, CLASSE PA-2, COM ENCAIXE PONTA E BOLSA, DIAMETRO NOMINAL DE 400 MM                                                                                                                                                                                                                                                                                                                                                                                           </v>
          </cell>
          <cell r="C4562" t="str">
            <v xml:space="preserve">M     </v>
          </cell>
          <cell r="D4562">
            <v>81.93</v>
          </cell>
        </row>
        <row r="4563">
          <cell r="A4563">
            <v>7752</v>
          </cell>
          <cell r="B4563" t="str">
            <v xml:space="preserve">TUBO DE CONCRETO ARMADO PARA AGUAS PLUVIAIS, CLASSE PA-2, COM ENCAIXE PONTA E BOLSA, DIAMETRO NOMINAL DE 500 MM                                                                                                                                                                                                                                                                                                                                                                                           </v>
          </cell>
          <cell r="C4563" t="str">
            <v xml:space="preserve">M     </v>
          </cell>
          <cell r="D4563">
            <v>99.57</v>
          </cell>
        </row>
        <row r="4564">
          <cell r="A4564">
            <v>7762</v>
          </cell>
          <cell r="B4564" t="str">
            <v xml:space="preserve">TUBO DE CONCRETO ARMADO PARA AGUAS PLUVIAIS, CLASSE PA-2, COM ENCAIXE PONTA E BOLSA, DIAMETRO NOMINAL DE 600 MM                                                                                                                                                                                                                                                                                                                                                                                           </v>
          </cell>
          <cell r="C4564" t="str">
            <v xml:space="preserve">M     </v>
          </cell>
          <cell r="D4564">
            <v>130.13999999999999</v>
          </cell>
        </row>
        <row r="4565">
          <cell r="A4565">
            <v>7722</v>
          </cell>
          <cell r="B4565" t="str">
            <v xml:space="preserve">TUBO DE CONCRETO ARMADO PARA AGUAS PLUVIAIS, CLASSE PA-2, COM ENCAIXE PONTA E BOLSA, DIAMETRO NOMINAL DE 700 MM                                                                                                                                                                                                                                                                                                                                                                                           </v>
          </cell>
          <cell r="C4565" t="str">
            <v xml:space="preserve">M     </v>
          </cell>
          <cell r="D4565">
            <v>199.15</v>
          </cell>
        </row>
        <row r="4566">
          <cell r="A4566">
            <v>7763</v>
          </cell>
          <cell r="B4566" t="str">
            <v xml:space="preserve">TUBO DE CONCRETO ARMADO PARA AGUAS PLUVIAIS, CLASSE PA-2, COM ENCAIXE PONTA E BOLSA, DIAMETRO NOMINAL DE 800 MM                                                                                                                                                                                                                                                                                                                                                                                           </v>
          </cell>
          <cell r="C4566" t="str">
            <v xml:space="preserve">M     </v>
          </cell>
          <cell r="D4566">
            <v>242.64</v>
          </cell>
        </row>
        <row r="4567">
          <cell r="A4567">
            <v>7764</v>
          </cell>
          <cell r="B4567" t="str">
            <v xml:space="preserve">TUBO DE CONCRETO ARMADO PARA AGUAS PLUVIAIS, CLASSE PA-2, COM ENCAIXE PONTA E BOLSA, DIAMETRO NOMINAL DE 900 MM                                                                                                                                                                                                                                                                                                                                                                                           </v>
          </cell>
          <cell r="C4567" t="str">
            <v xml:space="preserve">M     </v>
          </cell>
          <cell r="D4567">
            <v>289.91000000000003</v>
          </cell>
        </row>
        <row r="4568">
          <cell r="A4568">
            <v>12572</v>
          </cell>
          <cell r="B4568" t="str">
            <v xml:space="preserve">TUBO DE CONCRETO ARMADO PARA AGUAS PLUVIAIS, CLASSE PA-3, COM ENCAIXE PONTA E BOLSA, DIAMETRO NOMINAL DE 1000 MM                                                                                                                                                                                                                                                                                                                                                                                          </v>
          </cell>
          <cell r="C4568" t="str">
            <v xml:space="preserve">M     </v>
          </cell>
          <cell r="D4568">
            <v>409.66</v>
          </cell>
        </row>
        <row r="4569">
          <cell r="A4569">
            <v>12573</v>
          </cell>
          <cell r="B4569" t="str">
            <v xml:space="preserve">TUBO DE CONCRETO ARMADO PARA AGUAS PLUVIAIS, CLASSE PA-3, COM ENCAIXE PONTA E BOLSA, DIAMETRO NOMINAL DE 1100 MM                                                                                                                                                                                                                                                                                                                                                                                          </v>
          </cell>
          <cell r="C4569" t="str">
            <v xml:space="preserve">M     </v>
          </cell>
          <cell r="D4569">
            <v>538.86</v>
          </cell>
        </row>
        <row r="4570">
          <cell r="A4570">
            <v>12574</v>
          </cell>
          <cell r="B4570" t="str">
            <v xml:space="preserve">TUBO DE CONCRETO ARMADO PARA AGUAS PLUVIAIS, CLASSE PA-3, COM ENCAIXE PONTA E BOLSA, DIAMETRO NOMINAL DE 1200 MM                                                                                                                                                                                                                                                                                                                                                                                          </v>
          </cell>
          <cell r="C4570" t="str">
            <v xml:space="preserve">M     </v>
          </cell>
          <cell r="D4570">
            <v>651.54999999999995</v>
          </cell>
        </row>
        <row r="4571">
          <cell r="A4571">
            <v>12575</v>
          </cell>
          <cell r="B4571" t="str">
            <v xml:space="preserve">TUBO DE CONCRETO ARMADO PARA AGUAS PLUVIAIS, CLASSE PA-3, COM ENCAIXE PONTA E BOLSA, DIAMETRO NOMINAL DE 1500 MM                                                                                                                                                                                                                                                                                                                                                                                          </v>
          </cell>
          <cell r="C4571" t="str">
            <v xml:space="preserve">M     </v>
          </cell>
          <cell r="D4571">
            <v>989.49</v>
          </cell>
        </row>
        <row r="4572">
          <cell r="A4572">
            <v>12576</v>
          </cell>
          <cell r="B4572" t="str">
            <v xml:space="preserve">TUBO DE CONCRETO ARMADO PARA AGUAS PLUVIAIS, CLASSE PA-3, COM ENCAIXE PONTA E BOLSA, DIAMETRO NOMINAL DE 400 MM                                                                                                                                                                                                                                                                                                                                                                                           </v>
          </cell>
          <cell r="C4572" t="str">
            <v xml:space="preserve">M     </v>
          </cell>
          <cell r="D4572">
            <v>119.74</v>
          </cell>
        </row>
        <row r="4573">
          <cell r="A4573">
            <v>12577</v>
          </cell>
          <cell r="B4573" t="str">
            <v xml:space="preserve">TUBO DE CONCRETO ARMADO PARA AGUAS PLUVIAIS, CLASSE PA-3, COM ENCAIXE PONTA E BOLSA, DIAMETRO NOMINAL DE 500 MM                                                                                                                                                                                                                                                                                                                                                                                           </v>
          </cell>
          <cell r="C4573" t="str">
            <v xml:space="preserve">M     </v>
          </cell>
          <cell r="D4573">
            <v>161.34</v>
          </cell>
        </row>
        <row r="4574">
          <cell r="A4574">
            <v>12578</v>
          </cell>
          <cell r="B4574" t="str">
            <v xml:space="preserve">TUBO DE CONCRETO ARMADO PARA AGUAS PLUVIAIS, CLASSE PA-3, COM ENCAIXE PONTA E BOLSA, DIAMETRO NOMINAL DE 600 MM                                                                                                                                                                                                                                                                                                                                                                                           </v>
          </cell>
          <cell r="C4574" t="str">
            <v xml:space="preserve">M     </v>
          </cell>
          <cell r="D4574">
            <v>195.37</v>
          </cell>
        </row>
        <row r="4575">
          <cell r="A4575">
            <v>12579</v>
          </cell>
          <cell r="B4575" t="str">
            <v xml:space="preserve">TUBO DE CONCRETO ARMADO PARA AGUAS PLUVIAIS, CLASSE PA-3, COM ENCAIXE PONTA E BOLSA, DIAMETRO NOMINAL DE 700 MM                                                                                                                                                                                                                                                                                                                                                                                           </v>
          </cell>
          <cell r="C4575" t="str">
            <v xml:space="preserve">M     </v>
          </cell>
          <cell r="D4575">
            <v>336.55</v>
          </cell>
        </row>
        <row r="4576">
          <cell r="A4576">
            <v>12580</v>
          </cell>
          <cell r="B4576" t="str">
            <v xml:space="preserve">TUBO DE CONCRETO ARMADO PARA AGUAS PLUVIAIS, CLASSE PA-3, COM ENCAIXE PONTA E BOLSA, DIAMETRO NOMINAL DE 800 MM                                                                                                                                                                                                                                                                                                                                                                                           </v>
          </cell>
          <cell r="C4576" t="str">
            <v xml:space="preserve">M     </v>
          </cell>
          <cell r="D4576">
            <v>350.67</v>
          </cell>
        </row>
        <row r="4577">
          <cell r="A4577">
            <v>12581</v>
          </cell>
          <cell r="B4577" t="str">
            <v xml:space="preserve">TUBO DE CONCRETO ARMADO PARA AGUAS PLUVIAIS, CLASSE PA-3, COM ENCAIXE PONTA E BOLSA, DIAMETRO NOMINAL DE 900 MM                                                                                                                                                                                                                                                                                                                                                                                           </v>
          </cell>
          <cell r="C4577" t="str">
            <v xml:space="preserve">M     </v>
          </cell>
          <cell r="D4577">
            <v>375.63</v>
          </cell>
        </row>
        <row r="4578">
          <cell r="A4578">
            <v>7720</v>
          </cell>
          <cell r="B4578" t="str">
            <v xml:space="preserve">TUBO DE CONCRETO ARMADO PARA ESGOTO SANITARIO, CLASSE EA-2, COM ENCAIXE PONTA E BOLSA, COM JUNTA ELASTICA, DIAMETRO NOMINAL DE 1000 MM                                                                                                                                                                                                                                                                                                                                                                    </v>
          </cell>
          <cell r="C4578" t="str">
            <v xml:space="preserve">M     </v>
          </cell>
          <cell r="D4578">
            <v>587.39</v>
          </cell>
        </row>
        <row r="4579">
          <cell r="A4579">
            <v>40335</v>
          </cell>
          <cell r="B4579" t="str">
            <v xml:space="preserve">TUBO DE CONCRETO ARMADO PARA ESGOTO SANITARIO, CLASSE EA-2, COM ENCAIXE PONTA E BOLSA, COM JUNTA ELASTICA, DIAMETRO NOMINAL DE 300 MM                                                                                                                                                                                                                                                                                                                                                                     </v>
          </cell>
          <cell r="C4579" t="str">
            <v xml:space="preserve">M     </v>
          </cell>
          <cell r="D4579">
            <v>122.89</v>
          </cell>
        </row>
        <row r="4580">
          <cell r="A4580">
            <v>7740</v>
          </cell>
          <cell r="B4580" t="str">
            <v xml:space="preserve">TUBO DE CONCRETO ARMADO PARA ESGOTO SANITARIO, CLASSE EA-2, COM ENCAIXE PONTA E BOLSA, COM JUNTA ELASTICA, DIAMETRO NOMINAL DE 400 MM                                                                                                                                                                                                                                                                                                                                                                     </v>
          </cell>
          <cell r="C4580" t="str">
            <v xml:space="preserve">M     </v>
          </cell>
          <cell r="D4580">
            <v>126.05</v>
          </cell>
        </row>
        <row r="4581">
          <cell r="A4581">
            <v>7741</v>
          </cell>
          <cell r="B4581" t="str">
            <v xml:space="preserve">TUBO DE CONCRETO ARMADO PARA ESGOTO SANITARIO, CLASSE EA-2, COM ENCAIXE PONTA E BOLSA, COM JUNTA ELASTICA, DIAMETRO NOMINAL DE 500 MM                                                                                                                                                                                                                                                                                                                                                                     </v>
          </cell>
          <cell r="C4581" t="str">
            <v xml:space="preserve">M     </v>
          </cell>
          <cell r="D4581">
            <v>233.19</v>
          </cell>
        </row>
        <row r="4582">
          <cell r="A4582">
            <v>7774</v>
          </cell>
          <cell r="B4582" t="str">
            <v xml:space="preserve">TUBO DE CONCRETO ARMADO PARA ESGOTO SANITARIO, CLASSE EA-2, COM ENCAIXE PONTA E BOLSA, COM JUNTA ELASTICA, DIAMETRO NOMINAL DE 600 MM                                                                                                                                                                                                                                                                                                                                                                     </v>
          </cell>
          <cell r="C4582" t="str">
            <v xml:space="preserve">M     </v>
          </cell>
          <cell r="D4582">
            <v>286.13</v>
          </cell>
        </row>
        <row r="4583">
          <cell r="A4583">
            <v>7744</v>
          </cell>
          <cell r="B4583" t="str">
            <v xml:space="preserve">TUBO DE CONCRETO ARMADO PARA ESGOTO SANITARIO, CLASSE EA-2, COM ENCAIXE PONTA E BOLSA, COM JUNTA ELASTICA, DIAMETRO NOMINAL DE 700 MM                                                                                                                                                                                                                                                                                                                                                                     </v>
          </cell>
          <cell r="C4583" t="str">
            <v xml:space="preserve">M     </v>
          </cell>
          <cell r="D4583">
            <v>373.73</v>
          </cell>
        </row>
        <row r="4584">
          <cell r="A4584">
            <v>7773</v>
          </cell>
          <cell r="B4584" t="str">
            <v xml:space="preserve">TUBO DE CONCRETO ARMADO PARA ESGOTO SANITARIO, CLASSE EA-2, COM ENCAIXE PONTA E BOLSA, COM JUNTA ELASTICA, DIAMETRO NOMINAL DE 800 MM                                                                                                                                                                                                                                                                                                                                                                     </v>
          </cell>
          <cell r="C4584" t="str">
            <v xml:space="preserve">M     </v>
          </cell>
          <cell r="D4584">
            <v>381.99</v>
          </cell>
        </row>
        <row r="4585">
          <cell r="A4585">
            <v>7754</v>
          </cell>
          <cell r="B4585" t="str">
            <v xml:space="preserve">TUBO DE CONCRETO ARMADO PARA ESGOTO SANITARIO, CLASSE EA-2, COM ENCAIXE PONTA E BOLSA, COM JUNTA ELASTICA, DIAMETRO NOMINAL DE 900 MM                                                                                                                                                                                                                                                                                                                                                                     </v>
          </cell>
          <cell r="C4585" t="str">
            <v xml:space="preserve">M     </v>
          </cell>
          <cell r="D4585">
            <v>579.20000000000005</v>
          </cell>
        </row>
        <row r="4586">
          <cell r="A4586">
            <v>7735</v>
          </cell>
          <cell r="B4586" t="str">
            <v xml:space="preserve">TUBO DE CONCRETO ARMADO PARA ESGOTO SANITARIO, CLASSE EA-3, COM ENCAIXE PONTA E BOLSA, COM JUNTA ELASTICA, DIAMETRO NOMINAL DE 1000 MM                                                                                                                                                                                                                                                                                                                                                                    </v>
          </cell>
          <cell r="C4586" t="str">
            <v xml:space="preserve">M     </v>
          </cell>
          <cell r="D4586">
            <v>750</v>
          </cell>
        </row>
        <row r="4587">
          <cell r="A4587">
            <v>7755</v>
          </cell>
          <cell r="B4587" t="str">
            <v xml:space="preserve">TUBO DE CONCRETO ARMADO PARA ESGOTO SANITARIO, CLASSE EA-3, COM ENCAIXE PONTA E BOLSA, COM JUNTA ELASTICA, DIAMETRO NOMINAL DE 400 MM                                                                                                                                                                                                                                                                                                                                                                     </v>
          </cell>
          <cell r="C4587" t="str">
            <v xml:space="preserve">M     </v>
          </cell>
          <cell r="D4587">
            <v>148.72999999999999</v>
          </cell>
        </row>
        <row r="4588">
          <cell r="A4588">
            <v>7776</v>
          </cell>
          <cell r="B4588" t="str">
            <v xml:space="preserve">TUBO DE CONCRETO ARMADO PARA ESGOTO SANITARIO, CLASSE EA-3, COM ENCAIXE PONTA E BOLSA, COM JUNTA ELASTICA, DIAMETRO NOMINAL DE 500 MM                                                                                                                                                                                                                                                                                                                                                                     </v>
          </cell>
          <cell r="C4588" t="str">
            <v xml:space="preserve">M     </v>
          </cell>
          <cell r="D4588">
            <v>310.08</v>
          </cell>
        </row>
        <row r="4589">
          <cell r="A4589">
            <v>7743</v>
          </cell>
          <cell r="B4589" t="str">
            <v xml:space="preserve">TUBO DE CONCRETO ARMADO PARA ESGOTO SANITARIO, CLASSE EA-3, COM ENCAIXE PONTA E BOLSA, COM JUNTA ELASTICA, DIAMETRO NOMINAL DE 600 MM                                                                                                                                                                                                                                                                                                                                                                     </v>
          </cell>
          <cell r="C4589" t="str">
            <v xml:space="preserve">M     </v>
          </cell>
          <cell r="D4589">
            <v>328.36</v>
          </cell>
        </row>
        <row r="4590">
          <cell r="A4590">
            <v>7733</v>
          </cell>
          <cell r="B4590" t="str">
            <v xml:space="preserve">TUBO DE CONCRETO ARMADO PARA ESGOTO SANITARIO, CLASSE EA-3, COM ENCAIXE PONTA E BOLSA, COM JUNTA ELASTICA, DIAMETRO NOMINAL DE 700 MM                                                                                                                                                                                                                                                                                                                                                                     </v>
          </cell>
          <cell r="C4590" t="str">
            <v xml:space="preserve">M     </v>
          </cell>
          <cell r="D4590">
            <v>428.57</v>
          </cell>
        </row>
        <row r="4591">
          <cell r="A4591">
            <v>7775</v>
          </cell>
          <cell r="B4591" t="str">
            <v xml:space="preserve">TUBO DE CONCRETO ARMADO PARA ESGOTO SANITARIO, CLASSE EA-3, COM ENCAIXE PONTA E BOLSA, COM JUNTA ELASTICA, DIAMETRO NOMINAL DE 800 MM                                                                                                                                                                                                                                                                                                                                                                     </v>
          </cell>
          <cell r="C4591" t="str">
            <v xml:space="preserve">M     </v>
          </cell>
          <cell r="D4591">
            <v>469.53</v>
          </cell>
        </row>
        <row r="4592">
          <cell r="A4592">
            <v>7734</v>
          </cell>
          <cell r="B4592" t="str">
            <v xml:space="preserve">TUBO DE CONCRETO ARMADO PARA ESGOTO SANITARIO, CLASSE EA-3, COM ENCAIXE PONTA E BOLSA, COM JUNTA ELASTICA, DIAMETRO NOMINAL DE 900 MM                                                                                                                                                                                                                                                                                                                                                                     </v>
          </cell>
          <cell r="C4592" t="str">
            <v xml:space="preserve">M     </v>
          </cell>
          <cell r="D4592">
            <v>664.91</v>
          </cell>
        </row>
        <row r="4593">
          <cell r="A4593">
            <v>37449</v>
          </cell>
          <cell r="B4593" t="str">
            <v xml:space="preserve">TUBO DE CONCRETO SIMPLES PARA AGUAS PLUVIAIS, CLASSE PS1, COM ENCAIXE MACHO E FEMEA, DIAMETRO NOMINAL DE 200 MM                                                                                                                                                                                                                                                                                                                                                                                           </v>
          </cell>
          <cell r="C4593" t="str">
            <v xml:space="preserve">M     </v>
          </cell>
          <cell r="D4593">
            <v>17.54</v>
          </cell>
        </row>
        <row r="4594">
          <cell r="A4594">
            <v>37450</v>
          </cell>
          <cell r="B4594" t="str">
            <v xml:space="preserve">TUBO DE CONCRETO SIMPLES PARA AGUAS PLUVIAIS, CLASSE PS1, COM ENCAIXE MACHO E FEMEA, DIAMETRO NOMINAL DE 300 MM                                                                                                                                                                                                                                                                                                                                                                                           </v>
          </cell>
          <cell r="C4594" t="str">
            <v xml:space="preserve">M     </v>
          </cell>
          <cell r="D4594">
            <v>24.55</v>
          </cell>
        </row>
        <row r="4595">
          <cell r="A4595">
            <v>37451</v>
          </cell>
          <cell r="B4595" t="str">
            <v xml:space="preserve">TUBO DE CONCRETO SIMPLES PARA AGUAS PLUVIAIS, CLASSE PS1, COM ENCAIXE MACHO E FEMEA, DIAMETRO NOMINAL DE 400 MM                                                                                                                                                                                                                                                                                                                                                                                           </v>
          </cell>
          <cell r="C4595" t="str">
            <v xml:space="preserve">M     </v>
          </cell>
          <cell r="D4595">
            <v>34.28</v>
          </cell>
        </row>
        <row r="4596">
          <cell r="A4596">
            <v>37452</v>
          </cell>
          <cell r="B4596" t="str">
            <v xml:space="preserve">TUBO DE CONCRETO SIMPLES PARA AGUAS PLUVIAIS, CLASSE PS1, COM ENCAIXE MACHO E FEMEA, DIAMETRO NOMINAL DE 500 MM                                                                                                                                                                                                                                                                                                                                                                                           </v>
          </cell>
          <cell r="C4596" t="str">
            <v xml:space="preserve">M     </v>
          </cell>
          <cell r="D4596">
            <v>49.83</v>
          </cell>
        </row>
        <row r="4597">
          <cell r="A4597">
            <v>37453</v>
          </cell>
          <cell r="B4597" t="str">
            <v xml:space="preserve">TUBO DE CONCRETO SIMPLES PARA AGUAS PLUVIAIS, CLASSE PS1, COM ENCAIXE MACHO E FEMEA, DIAMETRO NOMINAL DE 600 MM                                                                                                                                                                                                                                                                                                                                                                                           </v>
          </cell>
          <cell r="C4597" t="str">
            <v xml:space="preserve">M     </v>
          </cell>
          <cell r="D4597">
            <v>57.38</v>
          </cell>
        </row>
        <row r="4598">
          <cell r="A4598">
            <v>7778</v>
          </cell>
          <cell r="B4598" t="str">
            <v xml:space="preserve">TUBO DE CONCRETO SIMPLES PARA AGUAS PLUVIAIS, CLASSE PS1, COM ENCAIXE PONTA E BOLSA, DIAMETRO NOMINAL DE 200 MM                                                                                                                                                                                                                                                                                                                                                                                           </v>
          </cell>
          <cell r="C4598" t="str">
            <v xml:space="preserve">M     </v>
          </cell>
          <cell r="D4598">
            <v>21.52</v>
          </cell>
        </row>
        <row r="4599">
          <cell r="A4599">
            <v>7796</v>
          </cell>
          <cell r="B4599" t="str">
            <v xml:space="preserve">TUBO DE CONCRETO SIMPLES PARA AGUAS PLUVIAIS, CLASSE PS1, COM ENCAIXE PONTA E BOLSA, DIAMETRO NOMINAL DE 300 MM                                                                                                                                                                                                                                                                                                                                                                                           </v>
          </cell>
          <cell r="C4599" t="str">
            <v xml:space="preserve">M     </v>
          </cell>
          <cell r="D4599">
            <v>29.5</v>
          </cell>
        </row>
        <row r="4600">
          <cell r="A4600">
            <v>7781</v>
          </cell>
          <cell r="B4600" t="str">
            <v xml:space="preserve">TUBO DE CONCRETO SIMPLES PARA AGUAS PLUVIAIS, CLASSE PS1, COM ENCAIXE PONTA E BOLSA, DIAMETRO NOMINAL DE 400 MM                                                                                                                                                                                                                                                                                                                                                                                           </v>
          </cell>
          <cell r="C4600" t="str">
            <v xml:space="preserve">M     </v>
          </cell>
          <cell r="D4600">
            <v>34.86</v>
          </cell>
        </row>
        <row r="4601">
          <cell r="A4601">
            <v>7795</v>
          </cell>
          <cell r="B4601" t="str">
            <v xml:space="preserve">TUBO DE CONCRETO SIMPLES PARA AGUAS PLUVIAIS, CLASSE PS1, COM ENCAIXE PONTA E BOLSA, DIAMETRO NOMINAL DE 500 MM                                                                                                                                                                                                                                                                                                                                                                                           </v>
          </cell>
          <cell r="C4601" t="str">
            <v xml:space="preserve">M     </v>
          </cell>
          <cell r="D4601">
            <v>51.88</v>
          </cell>
        </row>
        <row r="4602">
          <cell r="A4602">
            <v>7791</v>
          </cell>
          <cell r="B4602" t="str">
            <v xml:space="preserve">TUBO DE CONCRETO SIMPLES PARA AGUAS PLUVIAIS, CLASSE PS1, COM ENCAIXE PONTA E BOLSA, DIAMETRO NOMINAL DE 600 MM                                                                                                                                                                                                                                                                                                                                                                                           </v>
          </cell>
          <cell r="C4602" t="str">
            <v xml:space="preserve">M     </v>
          </cell>
          <cell r="D4602">
            <v>62.1</v>
          </cell>
        </row>
        <row r="4603">
          <cell r="A4603">
            <v>7783</v>
          </cell>
          <cell r="B4603" t="str">
            <v xml:space="preserve">TUBO DE CONCRETO SIMPLES PARA AGUAS PLUVIAIS, CLASSE PS2, COM ENCAIXE PONTA E BOLSA, DIAMETRO NOMINAL DE 200 MM                                                                                                                                                                                                                                                                                                                                                                                           </v>
          </cell>
          <cell r="C4603" t="str">
            <v xml:space="preserve">M     </v>
          </cell>
          <cell r="D4603">
            <v>22</v>
          </cell>
        </row>
        <row r="4604">
          <cell r="A4604">
            <v>7790</v>
          </cell>
          <cell r="B4604" t="str">
            <v xml:space="preserve">TUBO DE CONCRETO SIMPLES PARA AGUAS PLUVIAIS, CLASSE PS2, COM ENCAIXE PONTA E BOLSA, DIAMETRO NOMINAL DE 300 MM                                                                                                                                                                                                                                                                                                                                                                                           </v>
          </cell>
          <cell r="C4604" t="str">
            <v xml:space="preserve">M     </v>
          </cell>
          <cell r="D4604">
            <v>34.68</v>
          </cell>
        </row>
        <row r="4605">
          <cell r="A4605">
            <v>7785</v>
          </cell>
          <cell r="B4605" t="str">
            <v xml:space="preserve">TUBO DE CONCRETO SIMPLES PARA AGUAS PLUVIAIS, CLASSE PS2, COM ENCAIXE PONTA E BOLSA, DIAMETRO NOMINAL DE 400 MM                                                                                                                                                                                                                                                                                                                                                                                           </v>
          </cell>
          <cell r="C4605" t="str">
            <v xml:space="preserve">M     </v>
          </cell>
          <cell r="D4605">
            <v>38.270000000000003</v>
          </cell>
        </row>
        <row r="4606">
          <cell r="A4606">
            <v>7792</v>
          </cell>
          <cell r="B4606" t="str">
            <v xml:space="preserve">TUBO DE CONCRETO SIMPLES PARA AGUAS PLUVIAIS, CLASSE PS2, COM ENCAIXE PONTA E BOLSA, DIAMETRO NOMINAL DE 500 MM                                                                                                                                                                                                                                                                                                                                                                                           </v>
          </cell>
          <cell r="C4606" t="str">
            <v xml:space="preserve">M     </v>
          </cell>
          <cell r="D4606">
            <v>54.27</v>
          </cell>
        </row>
        <row r="4607">
          <cell r="A4607">
            <v>7793</v>
          </cell>
          <cell r="B4607" t="str">
            <v xml:space="preserve">TUBO DE CONCRETO SIMPLES PARA AGUAS PLUVIAIS, CLASSE PS2, COM ENCAIXE PONTA E BOLSA, DIAMETRO NOMINAL DE 600 MM                                                                                                                                                                                                                                                                                                                                                                                           </v>
          </cell>
          <cell r="C4607" t="str">
            <v xml:space="preserve">M     </v>
          </cell>
          <cell r="D4607">
            <v>64.099999999999994</v>
          </cell>
        </row>
        <row r="4608">
          <cell r="A4608">
            <v>13159</v>
          </cell>
          <cell r="B4608" t="str">
            <v xml:space="preserve">TUBO DE CONCRETO SIMPLES PARA ESGOTO SANITARIO, CLASSE ES, COM ENCAIXE PONTA E BOLSA, COM JUNTA ELASTICA, DIAMETRO NOMINAL DE 400 MM                                                                                                                                                                                                                                                                                                                                                                      </v>
          </cell>
          <cell r="C4608" t="str">
            <v xml:space="preserve">M     </v>
          </cell>
          <cell r="D4608">
            <v>55.81</v>
          </cell>
        </row>
        <row r="4609">
          <cell r="A4609">
            <v>13168</v>
          </cell>
          <cell r="B4609" t="str">
            <v xml:space="preserve">TUBO DE CONCRETO SIMPLES PARA ESGOTO SANITARIO, CLASSE ES, COM ENCAIXE PONTA E BOLSA, COM JUNTA ELASTICA, DIAMETRO NOMINAL DE 500 MM                                                                                                                                                                                                                                                                                                                                                                      </v>
          </cell>
          <cell r="C4609" t="str">
            <v xml:space="preserve">M     </v>
          </cell>
          <cell r="D4609">
            <v>67.77</v>
          </cell>
        </row>
        <row r="4610">
          <cell r="A4610">
            <v>13173</v>
          </cell>
          <cell r="B4610" t="str">
            <v xml:space="preserve">TUBO DE CONCRETO SIMPLES PARA ESGOTO SANITARIO, CLASSE ES, COM ENCAIXE PONTA E BOLSA, COM JUNTA ELASTICA, DIAMETRO NOMINAL DE 600 MM                                                                                                                                                                                                                                                                                                                                                                      </v>
          </cell>
          <cell r="C4610" t="str">
            <v xml:space="preserve">M     </v>
          </cell>
          <cell r="D4610">
            <v>91.68</v>
          </cell>
        </row>
        <row r="4611">
          <cell r="A4611">
            <v>12583</v>
          </cell>
          <cell r="B4611" t="str">
            <v xml:space="preserve">TUBO DE CONCRETO SIMPLES POROSO PARA DRENAGEM (DRENO POROSO), COM ENCAIXE MACHO E FEMEA, DIAMETRO NOMINAL DE 200 MM                                                                                                                                                                                                                                                                                                                                                                                       </v>
          </cell>
          <cell r="C4611" t="str">
            <v xml:space="preserve">M     </v>
          </cell>
          <cell r="D4611">
            <v>18.329999999999998</v>
          </cell>
        </row>
        <row r="4612">
          <cell r="A4612">
            <v>12584</v>
          </cell>
          <cell r="B4612" t="str">
            <v xml:space="preserve">TUBO DE CONCRETO SIMPLES POROSO PARA DRENAGEM (DRENO POROSO), COM ENCAIXE MACHO E FEMEA, DIAMETRO NOMINAL DE 300 MM                                                                                                                                                                                                                                                                                                                                                                                       </v>
          </cell>
          <cell r="C4612" t="str">
            <v xml:space="preserve">M     </v>
          </cell>
          <cell r="D4612">
            <v>23.91</v>
          </cell>
        </row>
        <row r="4613">
          <cell r="A4613">
            <v>12613</v>
          </cell>
          <cell r="B4613" t="str">
            <v xml:space="preserve">TUBO DE DESCARGA, TIPO BENGALA, PARA LIGACAO CAIXA DE DESCARGA - EMBUTIR, PVC, 40 MM X 150 CM                                                                                                                                                                                                                                                                                                                                                                                                             </v>
          </cell>
          <cell r="C4613" t="str">
            <v xml:space="preserve">UN    </v>
          </cell>
          <cell r="D4613">
            <v>19.61</v>
          </cell>
        </row>
        <row r="4614">
          <cell r="A4614">
            <v>1031</v>
          </cell>
          <cell r="B4614" t="str">
            <v xml:space="preserve">TUBO DE DESCIDA EXTERNO, DE PVC, PARA CAIXA DE DESCARGA EXTERNA ALTA - DIAMETRO DE 40 MM E ALTURA DE APROXIMADAMENTE 1,55 M                                                                                                                                                                                                                                                                                                                                                                               </v>
          </cell>
          <cell r="C4614" t="str">
            <v xml:space="preserve">UN    </v>
          </cell>
          <cell r="D4614">
            <v>14.52</v>
          </cell>
        </row>
        <row r="4615">
          <cell r="A4615">
            <v>39707</v>
          </cell>
          <cell r="B4615" t="str">
            <v xml:space="preserve">TUBO DE ESPUMA DE POLIETILENO EXPANDIDO FLEXIVEL PARA ISOLAMENTO TERMICO DE TUBULACAO DE AR CONDICIONADO, AGUA QUENTE,  DN 1 1/2", E= 10 MM                                                                                                                                                                                                                                                                                                                                                               </v>
          </cell>
          <cell r="C4615" t="str">
            <v xml:space="preserve">M     </v>
          </cell>
          <cell r="D4615">
            <v>3.87</v>
          </cell>
        </row>
        <row r="4616">
          <cell r="A4616">
            <v>39708</v>
          </cell>
          <cell r="B4616" t="str">
            <v xml:space="preserve">TUBO DE ESPUMA DE POLIETILENO EXPANDIDO FLEXIVEL PARA ISOLAMENTO TERMICO DE TUBULACAO DE AR CONDICIONADO, AGUA QUENTE,  DN 1 1/4", E= 10 MM                                                                                                                                                                                                                                                                                                                                                               </v>
          </cell>
          <cell r="C4616" t="str">
            <v xml:space="preserve">M     </v>
          </cell>
          <cell r="D4616">
            <v>3.75</v>
          </cell>
        </row>
        <row r="4617">
          <cell r="A4617">
            <v>39710</v>
          </cell>
          <cell r="B4617" t="str">
            <v xml:space="preserve">TUBO DE ESPUMA DE POLIETILENO EXPANDIDO FLEXIVEL PARA ISOLAMENTO TERMICO DE TUBULACAO DE AR CONDICIONADO, AGUA QUENTE,  DN 1 1/8", E= 10 MM                                                                                                                                                                                                                                                                                                                                                               </v>
          </cell>
          <cell r="C4617" t="str">
            <v xml:space="preserve">M     </v>
          </cell>
          <cell r="D4617">
            <v>2.63</v>
          </cell>
        </row>
        <row r="4618">
          <cell r="A4618">
            <v>39709</v>
          </cell>
          <cell r="B4618" t="str">
            <v xml:space="preserve">TUBO DE ESPUMA DE POLIETILENO EXPANDIDO FLEXIVEL PARA ISOLAMENTO TERMICO DE TUBULACAO DE AR CONDICIONADO, AGUA QUENTE,  DN 1 3/8", E= 10 MM                                                                                                                                                                                                                                                                                                                                                               </v>
          </cell>
          <cell r="C4618" t="str">
            <v xml:space="preserve">M     </v>
          </cell>
          <cell r="D4618">
            <v>3.66</v>
          </cell>
        </row>
        <row r="4619">
          <cell r="A4619">
            <v>39711</v>
          </cell>
          <cell r="B4619" t="str">
            <v xml:space="preserve">TUBO DE ESPUMA DE POLIETILENO EXPANDIDO FLEXIVEL PARA ISOLAMENTO TERMICO DE TUBULACAO DE AR CONDICIONADO, AGUA QUENTE,  DN 1 5/8", E= 10 MM                                                                                                                                                                                                                                                                                                                                                               </v>
          </cell>
          <cell r="C4619" t="str">
            <v xml:space="preserve">M     </v>
          </cell>
          <cell r="D4619">
            <v>4.1100000000000003</v>
          </cell>
        </row>
        <row r="4620">
          <cell r="A4620">
            <v>39712</v>
          </cell>
          <cell r="B4620" t="str">
            <v xml:space="preserve">TUBO DE ESPUMA DE POLIETILENO EXPANDIDO FLEXIVEL PARA ISOLAMENTO TERMICO DE TUBULACAO DE AR CONDICIONADO, AGUA QUENTE,  DN 1/2", E= 10 MM                                                                                                                                                                                                                                                                                                                                                                 </v>
          </cell>
          <cell r="C4620" t="str">
            <v xml:space="preserve">M     </v>
          </cell>
          <cell r="D4620">
            <v>1.44</v>
          </cell>
        </row>
        <row r="4621">
          <cell r="A4621">
            <v>39713</v>
          </cell>
          <cell r="B4621" t="str">
            <v xml:space="preserve">TUBO DE ESPUMA DE POLIETILENO EXPANDIDO FLEXIVEL PARA ISOLAMENTO TERMICO DE TUBULACAO DE AR CONDICIONADO, AGUA QUENTE,  DN 1/4", E= 10 MM                                                                                                                                                                                                                                                                                                                                                                 </v>
          </cell>
          <cell r="C4621" t="str">
            <v xml:space="preserve">M     </v>
          </cell>
          <cell r="D4621">
            <v>1.1399999999999999</v>
          </cell>
        </row>
        <row r="4622">
          <cell r="A4622">
            <v>39714</v>
          </cell>
          <cell r="B4622" t="str">
            <v xml:space="preserve">TUBO DE ESPUMA DE POLIETILENO EXPANDIDO FLEXIVEL PARA ISOLAMENTO TERMICO DE TUBULACAO DE AR CONDICIONADO, AGUA QUENTE,  DN 1", E= 10 MM                                                                                                                                                                                                                                                                                                                                                                   </v>
          </cell>
          <cell r="C4622" t="str">
            <v xml:space="preserve">M     </v>
          </cell>
          <cell r="D4622">
            <v>2.61</v>
          </cell>
        </row>
        <row r="4623">
          <cell r="A4623">
            <v>39715</v>
          </cell>
          <cell r="B4623" t="str">
            <v xml:space="preserve">TUBO DE ESPUMA DE POLIETILENO EXPANDIDO FLEXIVEL PARA ISOLAMENTO TERMICO DE TUBULACAO DE AR CONDICIONADO, AGUA QUENTE,  DN 3/4", E= 10 MM                                                                                                                                                                                                                                                                                                                                                                 </v>
          </cell>
          <cell r="C4623" t="str">
            <v xml:space="preserve">M     </v>
          </cell>
          <cell r="D4623">
            <v>1.86</v>
          </cell>
        </row>
        <row r="4624">
          <cell r="A4624">
            <v>39716</v>
          </cell>
          <cell r="B4624" t="str">
            <v xml:space="preserve">TUBO DE ESPUMA DE POLIETILENO EXPANDIDO FLEXIVEL PARA ISOLAMENTO TERMICO DE TUBULACAO DE AR CONDICIONADO, AGUA QUENTE,  DN 3/8", E= 10 MM                                                                                                                                                                                                                                                                                                                                                                 </v>
          </cell>
          <cell r="C4624" t="str">
            <v xml:space="preserve">M     </v>
          </cell>
          <cell r="D4624">
            <v>1.41</v>
          </cell>
        </row>
        <row r="4625">
          <cell r="A4625">
            <v>39718</v>
          </cell>
          <cell r="B4625" t="str">
            <v xml:space="preserve">TUBO DE ESPUMA DE POLIETILENO EXPANDIDO FLEXIVEL PARA ISOLAMENTO TERMICO DE TUBULACAO DE AR CONDICIONADO, AGUA QUENTE,  DN 7/8", E= 10 MM                                                                                                                                                                                                                                                                                                                                                                 </v>
          </cell>
          <cell r="C4625" t="str">
            <v xml:space="preserve">M     </v>
          </cell>
          <cell r="D4625">
            <v>2.4</v>
          </cell>
        </row>
        <row r="4626">
          <cell r="A4626">
            <v>9813</v>
          </cell>
          <cell r="B4626" t="str">
            <v xml:space="preserve">TUBO DE POLIETILENO DE ALTA DENSIDADE (PEAD), PE-80, DE = 20 MM X 2,3 MM DE PAREDE, PARA LIGACAO DE AGUA PREDIAL (NBR 15561)                                                                                                                                                                                                                                                                                                                                                                              </v>
          </cell>
          <cell r="C4626" t="str">
            <v xml:space="preserve">M     </v>
          </cell>
          <cell r="D4626">
            <v>5.2</v>
          </cell>
        </row>
        <row r="4627">
          <cell r="A4627">
            <v>9815</v>
          </cell>
          <cell r="B4627" t="str">
            <v xml:space="preserve">TUBO DE POLIETILENO DE ALTA DENSIDADE (PEAD), PE-80, DE = 32 MM X 3,0 MM DE PAREDE, PARA LIGACAO DE AGUA PREDIAL (NBR 15561)                                                                                                                                                                                                                                                                                                                                                                              </v>
          </cell>
          <cell r="C4627" t="str">
            <v xml:space="preserve">M     </v>
          </cell>
          <cell r="D4627">
            <v>10.27</v>
          </cell>
        </row>
        <row r="4628">
          <cell r="A4628">
            <v>44543</v>
          </cell>
          <cell r="B4628" t="str">
            <v xml:space="preserve">TUBO DE POLIETILENO DE ALTA DENSIDADE, PEAD, PE-80, DE = 1000 MM X 38,5 MM PAREDE, ( SDR 26 - PN 05 ) PARA REDE DE AGUA OU ESGOTO ( NBR 15561)                                                                                                                                                                                                                                                                                                                                                            </v>
          </cell>
          <cell r="C4628" t="str">
            <v xml:space="preserve">M     </v>
          </cell>
          <cell r="D4628">
            <v>5109.8599999999997</v>
          </cell>
        </row>
        <row r="4629">
          <cell r="A4629">
            <v>44526</v>
          </cell>
          <cell r="B4629" t="str">
            <v xml:space="preserve">TUBO DE POLIETILENO DE ALTA DENSIDADE, PEAD, PE-80, DE = 110 MM X 10,0 MM PAREDE, ( SDR 11 - PN 12,5 ) PARA REDE DE AGUA OU ESGOTO ( NBR 15561)                                                                                                                                                                                                                                                                                                                                                           </v>
          </cell>
          <cell r="C4629" t="str">
            <v xml:space="preserve">M     </v>
          </cell>
          <cell r="D4629">
            <v>125.23</v>
          </cell>
        </row>
        <row r="4630">
          <cell r="A4630">
            <v>44545</v>
          </cell>
          <cell r="B4630" t="str">
            <v xml:space="preserve">TUBO DE POLIETILENO DE ALTA DENSIDADE, PEAD, PE-80, DE = 160 MM X 14,6 MM PAREDE, (SDR 11 - PN 12,5 ) PARA REDE DE AGUA OU ESGOTO ( NBR 15561)                                                                                                                                                                                                                                                                                                                                                            </v>
          </cell>
          <cell r="C4630" t="str">
            <v xml:space="preserve">M     </v>
          </cell>
          <cell r="D4630">
            <v>268.82</v>
          </cell>
        </row>
        <row r="4631">
          <cell r="A4631">
            <v>44525</v>
          </cell>
          <cell r="B4631" t="str">
            <v xml:space="preserve">TUBO DE POLIETILENO DE ALTA DENSIDADE, PEAD, PE-80, DE = 900 MM X 34,7 MM PAREDE, ( SDR 26 - PN 05 ) PARA REDE DE AGUA OU ESGOTO ( NBR 15561)                                                                                                                                                                                                                                                                                                                                                             </v>
          </cell>
          <cell r="C4631" t="str">
            <v xml:space="preserve">M     </v>
          </cell>
          <cell r="D4631">
            <v>4634.6099999999997</v>
          </cell>
        </row>
        <row r="4632">
          <cell r="A4632">
            <v>44547</v>
          </cell>
          <cell r="B4632" t="str">
            <v xml:space="preserve">TUBO DE POLIETILENO DE ALTA DENSIDADE, PEAD, PE-80, DE= 200 MM X 18,2 MM PAREDE, ( SDR 11 - PN 12,5 ) PARA REDE DE AGUA OU ESGOTO ( NBR 15561)                                                                                                                                                                                                                                                                                                                                                            </v>
          </cell>
          <cell r="C4632" t="str">
            <v xml:space="preserve">M     </v>
          </cell>
          <cell r="D4632">
            <v>419.05</v>
          </cell>
        </row>
        <row r="4633">
          <cell r="A4633">
            <v>44519</v>
          </cell>
          <cell r="B4633" t="str">
            <v xml:space="preserve">TUBO DE POLIETILENO DE ALTA DENSIDADE, PEAD, PE-80, DE= 315 MM X 28,7 MM PAREDE, ( SDR 11 - PN 12,5 ) PARA REDE DE AGUA OU ESGOTO ( NBR 15561)                                                                                                                                                                                                                                                                                                                                                            </v>
          </cell>
          <cell r="C4633" t="str">
            <v xml:space="preserve">M     </v>
          </cell>
          <cell r="D4633">
            <v>1026.8</v>
          </cell>
        </row>
        <row r="4634">
          <cell r="A4634">
            <v>44520</v>
          </cell>
          <cell r="B4634" t="str">
            <v xml:space="preserve">TUBO DE POLIETILENO DE ALTA DENSIDADE, PEAD, PE-80, DE= 400 MM X 36,4 MM PAREDE, ( SDR 11 - PN 12,5 ) PARA REDE DE AGUA OU ESGOTO ( NBR 15561)                                                                                                                                                                                                                                                                                                                                                            </v>
          </cell>
          <cell r="C4634" t="str">
            <v xml:space="preserve">M     </v>
          </cell>
          <cell r="D4634">
            <v>1653.8</v>
          </cell>
        </row>
        <row r="4635">
          <cell r="A4635">
            <v>44521</v>
          </cell>
          <cell r="B4635" t="str">
            <v xml:space="preserve">TUBO DE POLIETILENO DE ALTA DENSIDADE, PEAD, PE-80, DE= 50 MM X 4,6 MM PAREDE, (SDR 11 - PN 12,5) PARA REDE DE AGUA OU ESGOTO ( NBR 15561)                                                                                                                                                                                                                                                                                                                                                                </v>
          </cell>
          <cell r="C4635" t="str">
            <v xml:space="preserve">M     </v>
          </cell>
          <cell r="D4635">
            <v>26.68</v>
          </cell>
        </row>
        <row r="4636">
          <cell r="A4636">
            <v>44522</v>
          </cell>
          <cell r="B4636" t="str">
            <v xml:space="preserve">TUBO DE POLIETILENO DE ALTA DENSIDADE, PEAD, PE-80, DE= 500 MM X 45,5 MM PAREDE, ( SDR 11 - PN 12,5 ) PARA REDE DE AGUA OU ESGOTO ( NBR 15561)                                                                                                                                                                                                                                                                                                                                                            </v>
          </cell>
          <cell r="C4636" t="str">
            <v xml:space="preserve">M     </v>
          </cell>
          <cell r="D4636">
            <v>2903.46</v>
          </cell>
        </row>
        <row r="4637">
          <cell r="A4637">
            <v>44523</v>
          </cell>
          <cell r="B4637" t="str">
            <v xml:space="preserve">TUBO DE POLIETILENO DE ALTA DENSIDADE, PEAD, PE-80, DE= 630 MM X 57,3 MM PAREDE (SDR 11 - PN 12,5 ) PARA REDE DE AGUA OU ESGOTO ( NBR 15561)                                                                                                                                                                                                                                                                                                                                                              </v>
          </cell>
          <cell r="C4637" t="str">
            <v xml:space="preserve">M     </v>
          </cell>
          <cell r="D4637">
            <v>4318.26</v>
          </cell>
        </row>
        <row r="4638">
          <cell r="A4638">
            <v>44527</v>
          </cell>
          <cell r="B4638" t="str">
            <v xml:space="preserve">TUBO DE POLIETILENO DE ALTA DENSIDADE, PEAD, PE-80, DE= 730 MM X 34,1 MM PAREDE, ( SDR 21 - PN 06 ) PARA REDE DE AGUA OU ESGOTO ( NBR 15561)                                                                                                                                                                                                                                                                                                                                                              </v>
          </cell>
          <cell r="C4638" t="str">
            <v xml:space="preserve">M     </v>
          </cell>
          <cell r="D4638">
            <v>2165.5</v>
          </cell>
        </row>
        <row r="4639">
          <cell r="A4639">
            <v>44524</v>
          </cell>
          <cell r="B4639" t="str">
            <v xml:space="preserve">TUBO DE POLIETILENO DE ALTA DENSIDADE, PEAD, PE-80, DE= 75 MM X 6,9 MM PAREDE, ( SRD 11 - PN 12,5 ) PARA REDE DE AGUA OU ESGOTO ( NBR 15561)                                                                                                                                                                                                                                                                                                                                                              </v>
          </cell>
          <cell r="C4639" t="str">
            <v xml:space="preserve">M     </v>
          </cell>
          <cell r="D4639">
            <v>59.67</v>
          </cell>
        </row>
        <row r="4640">
          <cell r="A4640">
            <v>44542</v>
          </cell>
          <cell r="B4640" t="str">
            <v xml:space="preserve">TUBO DE POLIETILENO DE ALTA DENSIDADE, PEAD, PE-80, DE= 800 MM X 30,8 MM PAREDE, ( SDR 26 - PN 05 ) PARA REDE DE AGUA OU ESGOTO ( NBR 15561)                                                                                                                                                                                                                                                                                                                                                              </v>
          </cell>
          <cell r="C4640" t="str">
            <v xml:space="preserve">M     </v>
          </cell>
          <cell r="D4640">
            <v>2825.25</v>
          </cell>
        </row>
        <row r="4641">
          <cell r="A4641">
            <v>9877</v>
          </cell>
          <cell r="B4641" t="str">
            <v xml:space="preserve">TUBO DE PVC, PBL, TIPO LEVE, DN = 250 MM,  PARA VENTILACAO                                                                                                                                                                                                                                                                                                                                                                                                                                                </v>
          </cell>
          <cell r="C4641" t="str">
            <v xml:space="preserve">M     </v>
          </cell>
          <cell r="D4641">
            <v>129.28</v>
          </cell>
        </row>
        <row r="4642">
          <cell r="A4642">
            <v>9878</v>
          </cell>
          <cell r="B4642" t="str">
            <v xml:space="preserve">TUBO DE PVC, PBL, TIPO LEVE, DN = 300 MM,  PARA VENTILACAO                                                                                                                                                                                                                                                                                                                                                                                                                                                </v>
          </cell>
          <cell r="C4642" t="str">
            <v xml:space="preserve">M     </v>
          </cell>
          <cell r="D4642">
            <v>159.15</v>
          </cell>
        </row>
        <row r="4643">
          <cell r="A4643">
            <v>41986</v>
          </cell>
          <cell r="B4643" t="str">
            <v xml:space="preserve">TUBO DE REVESTIMENTO, EM ACO, CORPO SCHEDULE 40, PONTEIRA SCHEDULE 80, ROSQUEAVEL E SEGMENTADO PARA PERFURACAO, DIAMETRO 10'' (310 MM)                                                                                                                                                                                                                                                                                                                                                                    </v>
          </cell>
          <cell r="C4643" t="str">
            <v xml:space="preserve">M     </v>
          </cell>
          <cell r="D4643">
            <v>3877.13</v>
          </cell>
        </row>
        <row r="4644">
          <cell r="A4644">
            <v>43422</v>
          </cell>
          <cell r="B4644" t="str">
            <v xml:space="preserve">TUBO DE REVESTIMENTO, EM ACO, CORPO SCHEDULE 40, PONTEIRA SCHEDULE 80, ROSQUEAVEL E SEGMENTADO PARA PERFURACAO, DIAMETRO 12" (320 MM)                                                                                                                                                                                                                                                                                                                                                                     </v>
          </cell>
          <cell r="C4644" t="str">
            <v xml:space="preserve">M     </v>
          </cell>
          <cell r="D4644">
            <v>4754.91</v>
          </cell>
        </row>
        <row r="4645">
          <cell r="A4645">
            <v>41987</v>
          </cell>
          <cell r="B4645" t="str">
            <v xml:space="preserve">TUBO DE REVESTIMENTO, EM ACO, CORPO SCHEDULE 40, PONTEIRA SCHEDULE 80, ROSQUEAVEL E SEGMENTADO PARA PERFURACAO, DIAMETRO 14'' (400 MM)                                                                                                                                                                                                                                                                                                                                                                    </v>
          </cell>
          <cell r="C4645" t="str">
            <v xml:space="preserve">M     </v>
          </cell>
          <cell r="D4645">
            <v>5511.34</v>
          </cell>
        </row>
        <row r="4646">
          <cell r="A4646">
            <v>41988</v>
          </cell>
          <cell r="B4646" t="str">
            <v xml:space="preserve">TUBO DE REVESTIMENTO, EM ACO, CORPO SCHEDULE 40, PONTEIRA SCHEDULE 80, ROSQUEAVEL E SEGMENTADO PARA PERFURACAO, DIAMETRO 16'' (450 MM)                                                                                                                                                                                                                                                                                                                                                                    </v>
          </cell>
          <cell r="C4646" t="str">
            <v xml:space="preserve">M     </v>
          </cell>
          <cell r="D4646">
            <v>7279.7</v>
          </cell>
        </row>
        <row r="4647">
          <cell r="A4647">
            <v>41697</v>
          </cell>
          <cell r="B4647" t="str">
            <v xml:space="preserve">TUBO DE REVESTIMENTO, EM ACO, CORPO SCHEDULE 40, PONTEIRA SCHEDULE 80, ROSQUEAVEL E SEGMENTADO PARA PERFURACAO, DIAMETRO 4'' (450 MM)                                                                                                                                                                                                                                                                                                                                                                     </v>
          </cell>
          <cell r="C4647" t="str">
            <v xml:space="preserve">M     </v>
          </cell>
          <cell r="D4647">
            <v>1290.3</v>
          </cell>
        </row>
        <row r="4648">
          <cell r="A4648">
            <v>41985</v>
          </cell>
          <cell r="B4648" t="str">
            <v xml:space="preserve">TUBO DE REVESTIMENTO, EM ACO, CORPO SCHEDULE 40, PONTEIRA SCHEDULE 80, ROSQUEAVEL E SEGMENTADO PARA PERFURACAO, DIAMETRO 6'' (200 MM)                                                                                                                                                                                                                                                                                                                                                                     </v>
          </cell>
          <cell r="C4648" t="str">
            <v xml:space="preserve">M     </v>
          </cell>
          <cell r="D4648">
            <v>1797.05</v>
          </cell>
        </row>
        <row r="4649">
          <cell r="A4649">
            <v>41699</v>
          </cell>
          <cell r="B4649" t="str">
            <v xml:space="preserve">TUBO DE REVESTIMENTO, EM ACO, CORPO SCHEDULE 40, PONTEIRA SCHEDULE 80, ROSQUEAVEL E SEGMENTADO PARA PERFURACAO, DIAMETRO 8'' (200 MM)                                                                                                                                                                                                                                                                                                                                                                     </v>
          </cell>
          <cell r="C4649" t="str">
            <v xml:space="preserve">M     </v>
          </cell>
          <cell r="D4649">
            <v>2558.9</v>
          </cell>
        </row>
        <row r="4650">
          <cell r="A4650">
            <v>38053</v>
          </cell>
          <cell r="B4650" t="str">
            <v xml:space="preserve">TUBO DRENO, CORRUGADO, ESPIRALADO, FLEXIVEL, PERFURADO, EM POLIETILENO DE ALTA DENSIDADE (PEAD), DN *160* MM, (6") PARA DRENAGEM - EM BARRA (NORMA DNIT 093/2006 - EM)                                                                                                                                                                                                                                                                                                                                    </v>
          </cell>
          <cell r="C4650" t="str">
            <v xml:space="preserve">M     </v>
          </cell>
          <cell r="D4650">
            <v>24.83</v>
          </cell>
        </row>
        <row r="4651">
          <cell r="A4651">
            <v>38054</v>
          </cell>
          <cell r="B4651" t="str">
            <v xml:space="preserve">TUBO DRENO, CORRUGADO, ESPIRALADO, FLEXIVEL, PERFURADO, EM POLIETILENO DE ALTA DENSIDADE (PEAD), DN *200* MM, (8") PARA DRENAGEM - EM BARRA (NORMA DNIT 093/2006 - EM)                                                                                                                                                                                                                                                                                                                                    </v>
          </cell>
          <cell r="C4651" t="str">
            <v xml:space="preserve">M     </v>
          </cell>
          <cell r="D4651">
            <v>42.67</v>
          </cell>
        </row>
        <row r="4652">
          <cell r="A4652">
            <v>38052</v>
          </cell>
          <cell r="B4652" t="str">
            <v xml:space="preserve">TUBO DRENO, CORRUGADO, ESPIRALADO, FLEXIVEL, PERFURADO, EM POLIETILENO DE ALTA DENSIDADE (PEAD), DN 100 MM, (4") PARA DRENAGEM - EM ROLO (NORMA DNIT 093/2006 - E.M)                                                                                                                                                                                                                                                                                                                                      </v>
          </cell>
          <cell r="C4652" t="str">
            <v xml:space="preserve">M     </v>
          </cell>
          <cell r="D4652">
            <v>12.02</v>
          </cell>
        </row>
        <row r="4653">
          <cell r="A4653">
            <v>38051</v>
          </cell>
          <cell r="B4653" t="str">
            <v xml:space="preserve">TUBO DRENO, CORRUGADO, ESPIRALADO, FLEXIVEL, PERFURADO, EM POLIETILENO DE ALTA DENSIDADE (PEAD), DN 65 MM, (2 1/2") PARA DRENAGEM - EM ROLO (NORMA DNIT 093/2006 - EM)                                                                                                                                                                                                                                                                                                                                    </v>
          </cell>
          <cell r="C4653" t="str">
            <v xml:space="preserve">M     </v>
          </cell>
          <cell r="D4653">
            <v>7.49</v>
          </cell>
        </row>
        <row r="4654">
          <cell r="A4654">
            <v>38787</v>
          </cell>
          <cell r="B4654" t="str">
            <v xml:space="preserve">TUBO MONOCAMADA PEX, DN 16 MM, PARA AGUA QUENTE E FRIA                                                                                                                                                                                                                                                                                                                                                                                                                                                    </v>
          </cell>
          <cell r="C4654" t="str">
            <v xml:space="preserve">M     </v>
          </cell>
          <cell r="D4654">
            <v>4.97</v>
          </cell>
        </row>
        <row r="4655">
          <cell r="A4655">
            <v>38825</v>
          </cell>
          <cell r="B4655" t="str">
            <v xml:space="preserve">TUBO MONOCAMADA PEX, DN 20 MM, PARA AGUA QUENTE E FRIA                                                                                                                                                                                                                                                                                                                                                                                                                                                    </v>
          </cell>
          <cell r="C4655" t="str">
            <v xml:space="preserve">M     </v>
          </cell>
          <cell r="D4655">
            <v>6.42</v>
          </cell>
        </row>
        <row r="4656">
          <cell r="A4656">
            <v>38826</v>
          </cell>
          <cell r="B4656" t="str">
            <v xml:space="preserve">TUBO MONOCAMADA PEX, DN 25 MM, PARA AGUA QUENTE E FRIA                                                                                                                                                                                                                                                                                                                                                                                                                                                    </v>
          </cell>
          <cell r="C4656" t="str">
            <v xml:space="preserve">M     </v>
          </cell>
          <cell r="D4656">
            <v>9.1300000000000008</v>
          </cell>
        </row>
        <row r="4657">
          <cell r="A4657">
            <v>38827</v>
          </cell>
          <cell r="B4657" t="str">
            <v xml:space="preserve">TUBO MONOCAMADA PEX, DN 32 MM, PARA AGUA QUENTE E FRIA                                                                                                                                                                                                                                                                                                                                                                                                                                                    </v>
          </cell>
          <cell r="C4657" t="str">
            <v xml:space="preserve">M     </v>
          </cell>
          <cell r="D4657">
            <v>14.94</v>
          </cell>
        </row>
        <row r="4658">
          <cell r="A4658">
            <v>38830</v>
          </cell>
          <cell r="B4658" t="str">
            <v xml:space="preserve">TUBO MULTICAMADA PEX, DN *26* MM, PARA INSTALACOES A GAS (AMARELO)                                                                                                                                                                                                                                                                                                                                                                                                                                        </v>
          </cell>
          <cell r="C4658" t="str">
            <v xml:space="preserve">M     </v>
          </cell>
          <cell r="D4658">
            <v>21.71</v>
          </cell>
        </row>
        <row r="4659">
          <cell r="A4659">
            <v>38828</v>
          </cell>
          <cell r="B4659" t="str">
            <v xml:space="preserve">TUBO MULTICAMADA PEX, DN 16 MM, PARA INSTALACOES A GAS (AMARELO)                                                                                                                                                                                                                                                                                                                                                                                                                                          </v>
          </cell>
          <cell r="C4659" t="str">
            <v xml:space="preserve">M     </v>
          </cell>
          <cell r="D4659">
            <v>9.57</v>
          </cell>
        </row>
        <row r="4660">
          <cell r="A4660">
            <v>38829</v>
          </cell>
          <cell r="B4660" t="str">
            <v xml:space="preserve">TUBO MULTICAMADA PEX, DN 20 MM, PARA INSTALACOES A GAS (AMARELO)                                                                                                                                                                                                                                                                                                                                                                                                                                          </v>
          </cell>
          <cell r="C4660" t="str">
            <v xml:space="preserve">M     </v>
          </cell>
          <cell r="D4660">
            <v>15.68</v>
          </cell>
        </row>
        <row r="4661">
          <cell r="A4661">
            <v>38831</v>
          </cell>
          <cell r="B4661" t="str">
            <v xml:space="preserve">TUBO MULTICAMADA PEX, DN 32 MM, PARA INSTALACOES A GAS (AMARELO)                                                                                                                                                                                                                                                                                                                                                                                                                                          </v>
          </cell>
          <cell r="C4661" t="str">
            <v xml:space="preserve">M     </v>
          </cell>
          <cell r="D4661">
            <v>30.27</v>
          </cell>
        </row>
        <row r="4662">
          <cell r="A4662">
            <v>36274</v>
          </cell>
          <cell r="B4662" t="str">
            <v xml:space="preserve">TUBO PPR PN 20, DN 20 MM, PARA AGUA QUENTE PREDIAL                                                                                                                                                                                                                                                                                                                                                                                                                                                        </v>
          </cell>
          <cell r="C4662" t="str">
            <v xml:space="preserve">M     </v>
          </cell>
          <cell r="D4662">
            <v>10.77</v>
          </cell>
        </row>
        <row r="4663">
          <cell r="A4663">
            <v>36278</v>
          </cell>
          <cell r="B4663" t="str">
            <v xml:space="preserve">TUBO PPR PN 20, DN 25 MM, PARA AGUA QUENTE PREDIAL                                                                                                                                                                                                                                                                                                                                                                                                                                                        </v>
          </cell>
          <cell r="C4663" t="str">
            <v xml:space="preserve">M     </v>
          </cell>
          <cell r="D4663">
            <v>14.6</v>
          </cell>
        </row>
        <row r="4664">
          <cell r="A4664">
            <v>38977</v>
          </cell>
          <cell r="B4664" t="str">
            <v xml:space="preserve">TUBO PPR, CLASSE PN 12, DN 110 MM                                                                                                                                                                                                                                                                                                                                                                                                                                                                         </v>
          </cell>
          <cell r="C4664" t="str">
            <v xml:space="preserve">M     </v>
          </cell>
          <cell r="D4664">
            <v>142.88</v>
          </cell>
        </row>
        <row r="4665">
          <cell r="A4665">
            <v>38971</v>
          </cell>
          <cell r="B4665" t="str">
            <v xml:space="preserve">TUBO PPR, CLASSE PN 12, DN 32 MM                                                                                                                                                                                                                                                                                                                                                                                                                                                                          </v>
          </cell>
          <cell r="C4665" t="str">
            <v xml:space="preserve">M     </v>
          </cell>
          <cell r="D4665">
            <v>11.99</v>
          </cell>
        </row>
        <row r="4666">
          <cell r="A4666">
            <v>38972</v>
          </cell>
          <cell r="B4666" t="str">
            <v xml:space="preserve">TUBO PPR, CLASSE PN 12, DN 40 MM                                                                                                                                                                                                                                                                                                                                                                                                                                                                          </v>
          </cell>
          <cell r="C4666" t="str">
            <v xml:space="preserve">M     </v>
          </cell>
          <cell r="D4666">
            <v>16.170000000000002</v>
          </cell>
        </row>
        <row r="4667">
          <cell r="A4667">
            <v>38973</v>
          </cell>
          <cell r="B4667" t="str">
            <v xml:space="preserve">TUBO PPR, CLASSE PN 12, DN 50 MM                                                                                                                                                                                                                                                                                                                                                                                                                                                                          </v>
          </cell>
          <cell r="C4667" t="str">
            <v xml:space="preserve">M     </v>
          </cell>
          <cell r="D4667">
            <v>26.71</v>
          </cell>
        </row>
        <row r="4668">
          <cell r="A4668">
            <v>38974</v>
          </cell>
          <cell r="B4668" t="str">
            <v xml:space="preserve">TUBO PPR, CLASSE PN 12, DN 63 MM                                                                                                                                                                                                                                                                                                                                                                                                                                                                          </v>
          </cell>
          <cell r="C4668" t="str">
            <v xml:space="preserve">M     </v>
          </cell>
          <cell r="D4668">
            <v>43.38</v>
          </cell>
        </row>
        <row r="4669">
          <cell r="A4669">
            <v>38975</v>
          </cell>
          <cell r="B4669" t="str">
            <v xml:space="preserve">TUBO PPR, CLASSE PN 12, DN 75 MM                                                                                                                                                                                                                                                                                                                                                                                                                                                                          </v>
          </cell>
          <cell r="C4669" t="str">
            <v xml:space="preserve">M     </v>
          </cell>
          <cell r="D4669">
            <v>55.63</v>
          </cell>
        </row>
        <row r="4670">
          <cell r="A4670">
            <v>38976</v>
          </cell>
          <cell r="B4670" t="str">
            <v xml:space="preserve">TUBO PPR, CLASSE PN 12, DN 90 MM                                                                                                                                                                                                                                                                                                                                                                                                                                                                          </v>
          </cell>
          <cell r="C4670" t="str">
            <v xml:space="preserve">M     </v>
          </cell>
          <cell r="D4670">
            <v>95.63</v>
          </cell>
        </row>
        <row r="4671">
          <cell r="A4671">
            <v>44176</v>
          </cell>
          <cell r="B4671" t="str">
            <v xml:space="preserve">TUBO PPR, CLASSE PN 20, SOLDAVEL, DN 32 MM PARA AGUA FRIA OU QUENTE PREDIAL                                                                                                                                                                                                                                                                                                                                                                                                                               </v>
          </cell>
          <cell r="C4671" t="str">
            <v xml:space="preserve">M     </v>
          </cell>
          <cell r="D4671">
            <v>21.98</v>
          </cell>
        </row>
        <row r="4672">
          <cell r="A4672">
            <v>38986</v>
          </cell>
          <cell r="B4672" t="str">
            <v xml:space="preserve">TUBO PPR, CLASSE PN 25, DN 110 MM, PARA AGUA QUENTE E FRIA PREDIAL                                                                                                                                                                                                                                                                                                                                                                                                                                        </v>
          </cell>
          <cell r="C4672" t="str">
            <v xml:space="preserve">M     </v>
          </cell>
          <cell r="D4672">
            <v>288.67</v>
          </cell>
        </row>
        <row r="4673">
          <cell r="A4673">
            <v>38978</v>
          </cell>
          <cell r="B4673" t="str">
            <v xml:space="preserve">TUBO PPR, CLASSE PN 25, DN 20 MM, PARA AGUA QUENTE E FRIA PREDIAL                                                                                                                                                                                                                                                                                                                                                                                                                                         </v>
          </cell>
          <cell r="C4673" t="str">
            <v xml:space="preserve">M     </v>
          </cell>
          <cell r="D4673">
            <v>11.84</v>
          </cell>
        </row>
        <row r="4674">
          <cell r="A4674">
            <v>38979</v>
          </cell>
          <cell r="B4674" t="str">
            <v xml:space="preserve">TUBO PPR, CLASSE PN 25, DN 25 MM, PARA AGUA QUENTE E FRIA PREDIAL                                                                                                                                                                                                                                                                                                                                                                                                                                         </v>
          </cell>
          <cell r="C4674" t="str">
            <v xml:space="preserve">M     </v>
          </cell>
          <cell r="D4674">
            <v>16.37</v>
          </cell>
        </row>
        <row r="4675">
          <cell r="A4675">
            <v>38980</v>
          </cell>
          <cell r="B4675" t="str">
            <v xml:space="preserve">TUBO PPR, CLASSE PN 25, DN 32 MM, PARA AGUA QUENTE E FRIA PREDIAL                                                                                                                                                                                                                                                                                                                                                                                                                                         </v>
          </cell>
          <cell r="C4675" t="str">
            <v xml:space="preserve">M     </v>
          </cell>
          <cell r="D4675">
            <v>21.91</v>
          </cell>
        </row>
        <row r="4676">
          <cell r="A4676">
            <v>38981</v>
          </cell>
          <cell r="B4676" t="str">
            <v xml:space="preserve">TUBO PPR, CLASSE PN 25, DN 40 MM, PARA AGUA QUENTE E FRIA PREDIAL                                                                                                                                                                                                                                                                                                                                                                                                                                         </v>
          </cell>
          <cell r="C4676" t="str">
            <v xml:space="preserve">M     </v>
          </cell>
          <cell r="D4676">
            <v>31.61</v>
          </cell>
        </row>
        <row r="4677">
          <cell r="A4677">
            <v>38982</v>
          </cell>
          <cell r="B4677" t="str">
            <v xml:space="preserve">TUBO PPR, CLASSE PN 25, DN 50 MM, PARA AGUA QUENTE E FRIA PREDIAL                                                                                                                                                                                                                                                                                                                                                                                                                                         </v>
          </cell>
          <cell r="C4677" t="str">
            <v xml:space="preserve">M     </v>
          </cell>
          <cell r="D4677">
            <v>49.95</v>
          </cell>
        </row>
        <row r="4678">
          <cell r="A4678">
            <v>38983</v>
          </cell>
          <cell r="B4678" t="str">
            <v xml:space="preserve">TUBO PPR, CLASSE PN 25, DN 63 MM, PARA AGUA QUENTE E FRIA PREDIAL                                                                                                                                                                                                                                                                                                                                                                                                                                         </v>
          </cell>
          <cell r="C4678" t="str">
            <v xml:space="preserve">M     </v>
          </cell>
          <cell r="D4678">
            <v>87.9</v>
          </cell>
        </row>
        <row r="4679">
          <cell r="A4679">
            <v>38984</v>
          </cell>
          <cell r="B4679" t="str">
            <v xml:space="preserve">TUBO PPR, CLASSE PN 25, DN 75 MM, PARA AGUA QUENTE E FRIA PREDIAL                                                                                                                                                                                                                                                                                                                                                                                                                                         </v>
          </cell>
          <cell r="C4679" t="str">
            <v xml:space="preserve">M     </v>
          </cell>
          <cell r="D4679">
            <v>120.83</v>
          </cell>
        </row>
        <row r="4680">
          <cell r="A4680">
            <v>38985</v>
          </cell>
          <cell r="B4680" t="str">
            <v xml:space="preserve">TUBO PPR, CLASSE PN 25, DN 90 MM, PARA AGUA QUENTE E FRIA PREDIAL                                                                                                                                                                                                                                                                                                                                                                                                                                         </v>
          </cell>
          <cell r="C4680" t="str">
            <v xml:space="preserve">M     </v>
          </cell>
          <cell r="D4680">
            <v>207.74</v>
          </cell>
        </row>
        <row r="4681">
          <cell r="A4681">
            <v>9836</v>
          </cell>
          <cell r="B4681" t="str">
            <v xml:space="preserve">TUBO PVC  SERIE NORMAL, DN 100 MM, PARA ESGOTO  PREDIAL (NBR 5688)                                                                                                                                                                                                                                                                                                                                                                                                                                        </v>
          </cell>
          <cell r="C4681" t="str">
            <v xml:space="preserve">M     </v>
          </cell>
          <cell r="D4681">
            <v>15.58</v>
          </cell>
        </row>
        <row r="4682">
          <cell r="A4682">
            <v>20065</v>
          </cell>
          <cell r="B4682" t="str">
            <v xml:space="preserve">TUBO PVC  SERIE NORMAL, DN 150 MM, PARA ESGOTO  PREDIAL (NBR 5688)                                                                                                                                                                                                                                                                                                                                                                                                                                        </v>
          </cell>
          <cell r="C4682" t="str">
            <v xml:space="preserve">M     </v>
          </cell>
          <cell r="D4682">
            <v>40.72</v>
          </cell>
        </row>
        <row r="4683">
          <cell r="A4683">
            <v>9835</v>
          </cell>
          <cell r="B4683" t="str">
            <v xml:space="preserve">TUBO PVC  SERIE NORMAL, DN 40 MM, PARA ESGOTO  PREDIAL (NBR 5688)                                                                                                                                                                                                                                                                                                                                                                                                                                         </v>
          </cell>
          <cell r="C4683" t="str">
            <v xml:space="preserve">M     </v>
          </cell>
          <cell r="D4683">
            <v>6.81</v>
          </cell>
        </row>
        <row r="4684">
          <cell r="A4684">
            <v>38032</v>
          </cell>
          <cell r="B4684" t="str">
            <v xml:space="preserve">TUBO PVC CORRUGADO, PAREDE DUPLA, JE, DN 150 MM/ DE 160 MM, REDE COLETORA ESGOTO                                                                                                                                                                                                                                                                                                                                                                                                                          </v>
          </cell>
          <cell r="C4684" t="str">
            <v xml:space="preserve">M     </v>
          </cell>
          <cell r="D4684">
            <v>61.56</v>
          </cell>
        </row>
        <row r="4685">
          <cell r="A4685">
            <v>38033</v>
          </cell>
          <cell r="B4685" t="str">
            <v xml:space="preserve">TUBO PVC CORRUGADO, PAREDE DUPLA, JE, DN 200 MM/ DE 200 MM, REDE COLETORA ESGOTO                                                                                                                                                                                                                                                                                                                                                                                                                          </v>
          </cell>
          <cell r="C4685" t="str">
            <v xml:space="preserve">M     </v>
          </cell>
          <cell r="D4685">
            <v>104.65</v>
          </cell>
        </row>
        <row r="4686">
          <cell r="A4686">
            <v>38034</v>
          </cell>
          <cell r="B4686" t="str">
            <v xml:space="preserve">TUBO PVC CORRUGADO, PAREDE DUPLA, JE, DN 250 MM/ DE 250 MM, REDE COLETORA ESGOTO                                                                                                                                                                                                                                                                                                                                                                                                                          </v>
          </cell>
          <cell r="C4686" t="str">
            <v xml:space="preserve">M     </v>
          </cell>
          <cell r="D4686">
            <v>163.93</v>
          </cell>
        </row>
        <row r="4687">
          <cell r="A4687">
            <v>38035</v>
          </cell>
          <cell r="B4687" t="str">
            <v xml:space="preserve">TUBO PVC CORRUGADO, PAREDE DUPLA, JE, DN 300 MM/ DE 315 MM , REDE COLETORA ESGOTO                                                                                                                                                                                                                                                                                                                                                                                                                         </v>
          </cell>
          <cell r="C4687" t="str">
            <v xml:space="preserve">M     </v>
          </cell>
          <cell r="D4687">
            <v>241.16</v>
          </cell>
        </row>
        <row r="4688">
          <cell r="A4688">
            <v>38036</v>
          </cell>
          <cell r="B4688" t="str">
            <v xml:space="preserve">TUBO PVC CORRUGADO, PAREDE DUPLA, JE, DN 350 MM/ DE 355 MM, REDE COLETORA ESGOTO                                                                                                                                                                                                                                                                                                                                                                                                                          </v>
          </cell>
          <cell r="C4688" t="str">
            <v xml:space="preserve">M     </v>
          </cell>
          <cell r="D4688">
            <v>324.88</v>
          </cell>
        </row>
        <row r="4689">
          <cell r="A4689">
            <v>38037</v>
          </cell>
          <cell r="B4689" t="str">
            <v xml:space="preserve">TUBO PVC CORRUGADO, PAREDE DUPLA, JE, DN 400 MM/ DE 400 MM, REDE COLETORA ESGOTO                                                                                                                                                                                                                                                                                                                                                                                                                          </v>
          </cell>
          <cell r="C4689" t="str">
            <v xml:space="preserve">M     </v>
          </cell>
          <cell r="D4689">
            <v>429.13</v>
          </cell>
        </row>
        <row r="4690">
          <cell r="A4690">
            <v>9850</v>
          </cell>
          <cell r="B4690" t="str">
            <v xml:space="preserve">TUBO PVC DE REVESTIMENTO GEOMECANICO NERVURADO REFORCADO, DN = 150 MM, COMPRIMENTO = 2 M                                                                                                                                                                                                                                                                                                                                                                                                                  </v>
          </cell>
          <cell r="C4690" t="str">
            <v xml:space="preserve">M     </v>
          </cell>
          <cell r="D4690">
            <v>147.75</v>
          </cell>
        </row>
        <row r="4691">
          <cell r="A4691">
            <v>9853</v>
          </cell>
          <cell r="B4691" t="str">
            <v xml:space="preserve">TUBO PVC DE REVESTIMENTO GEOMECANICO NERVURADO REFORCADO, DN = 200 MM, COMPRIMENTO = 2 M                                                                                                                                                                                                                                                                                                                                                                                                                  </v>
          </cell>
          <cell r="C4691" t="str">
            <v xml:space="preserve">M     </v>
          </cell>
          <cell r="D4691">
            <v>262.74</v>
          </cell>
        </row>
        <row r="4692">
          <cell r="A4692">
            <v>9854</v>
          </cell>
          <cell r="B4692" t="str">
            <v xml:space="preserve">TUBO PVC DE REVESTIMENTO GEOMECANICO NERVURADO STANDARD, DN = 154 MM, COMPRIMENTO = 2 M                                                                                                                                                                                                                                                                                                                                                                                                                   </v>
          </cell>
          <cell r="C4692" t="str">
            <v xml:space="preserve">M     </v>
          </cell>
          <cell r="D4692">
            <v>115.12</v>
          </cell>
        </row>
        <row r="4693">
          <cell r="A4693">
            <v>9851</v>
          </cell>
          <cell r="B4693" t="str">
            <v xml:space="preserve">TUBO PVC DE REVESTIMENTO GEOMECANICO NERVURADO STANDARD, DN = 206 MM, COMPRIMENTO = 2 M                                                                                                                                                                                                                                                                                                                                                                                                                   </v>
          </cell>
          <cell r="C4693" t="str">
            <v xml:space="preserve">M     </v>
          </cell>
          <cell r="D4693">
            <v>199.62</v>
          </cell>
        </row>
        <row r="4694">
          <cell r="A4694">
            <v>9825</v>
          </cell>
          <cell r="B4694" t="str">
            <v xml:space="preserve">TUBO PVC DEFOFO, JEI, 1 MPA, DN 100 MM, PARA REDE DE AGUA (NBR 7665)                                                                                                                                                                                                                                                                                                                                                                                                                                      </v>
          </cell>
          <cell r="C4694" t="str">
            <v xml:space="preserve">M     </v>
          </cell>
          <cell r="D4694">
            <v>38.409999999999997</v>
          </cell>
        </row>
        <row r="4695">
          <cell r="A4695">
            <v>9828</v>
          </cell>
          <cell r="B4695" t="str">
            <v xml:space="preserve">TUBO PVC DEFOFO, JEI, 1 MPA, DN 150 MM, PARA REDE DE  AGUA (NBR 7665)                                                                                                                                                                                                                                                                                                                                                                                                                                     </v>
          </cell>
          <cell r="C4695" t="str">
            <v xml:space="preserve">M     </v>
          </cell>
          <cell r="D4695">
            <v>103.38</v>
          </cell>
        </row>
        <row r="4696">
          <cell r="A4696">
            <v>9829</v>
          </cell>
          <cell r="B4696" t="str">
            <v xml:space="preserve">TUBO PVC DEFOFO, JEI, 1 MPA, DN 200 MM, PARA REDE DE AGUA (NBR 7665)                                                                                                                                                                                                                                                                                                                                                                                                                                      </v>
          </cell>
          <cell r="C4696" t="str">
            <v xml:space="preserve">M     </v>
          </cell>
          <cell r="D4696">
            <v>175.2</v>
          </cell>
        </row>
        <row r="4697">
          <cell r="A4697">
            <v>9826</v>
          </cell>
          <cell r="B4697" t="str">
            <v xml:space="preserve">TUBO PVC DEFOFO, JEI, 1 MPA, DN 250 MM, PARA REDE DE AGUA (NBR 7665)                                                                                                                                                                                                                                                                                                                                                                                                                                      </v>
          </cell>
          <cell r="C4697" t="str">
            <v xml:space="preserve">M     </v>
          </cell>
          <cell r="D4697">
            <v>266.72000000000003</v>
          </cell>
        </row>
        <row r="4698">
          <cell r="A4698">
            <v>9827</v>
          </cell>
          <cell r="B4698" t="str">
            <v xml:space="preserve">TUBO PVC DEFOFO, JEI, 1 MPA, DN 300 MM, PARA REDE DE AGUA (NBR 7665)                                                                                                                                                                                                                                                                                                                                                                                                                                      </v>
          </cell>
          <cell r="C4698" t="str">
            <v xml:space="preserve">M     </v>
          </cell>
          <cell r="D4698">
            <v>378.75</v>
          </cell>
        </row>
        <row r="4699">
          <cell r="A4699">
            <v>36374</v>
          </cell>
          <cell r="B4699" t="str">
            <v xml:space="preserve">TUBO PVC PBA JEI, CLASSE 12, DN 100 MM, PARA REDE DE AGUA (NBR 5647)                                                                                                                                                                                                                                                                                                                                                                                                                                      </v>
          </cell>
          <cell r="C4699" t="str">
            <v xml:space="preserve">M     </v>
          </cell>
          <cell r="D4699">
            <v>46.04</v>
          </cell>
        </row>
        <row r="4700">
          <cell r="A4700">
            <v>36084</v>
          </cell>
          <cell r="B4700" t="str">
            <v xml:space="preserve">TUBO PVC PBA JEI, CLASSE 12, DN 50 MM, PARA REDE DE AGUA (NBR 5647)                                                                                                                                                                                                                                                                                                                                                                                                                                       </v>
          </cell>
          <cell r="C4700" t="str">
            <v xml:space="preserve">M     </v>
          </cell>
          <cell r="D4700">
            <v>13.64</v>
          </cell>
        </row>
        <row r="4701">
          <cell r="A4701">
            <v>36373</v>
          </cell>
          <cell r="B4701" t="str">
            <v xml:space="preserve">TUBO PVC PBA JEI, CLASSE 12, DN 75 MM, PARA REDE DE AGUA (NBR 5647)                                                                                                                                                                                                                                                                                                                                                                                                                                       </v>
          </cell>
          <cell r="C4701" t="str">
            <v xml:space="preserve">M     </v>
          </cell>
          <cell r="D4701">
            <v>28.32</v>
          </cell>
        </row>
        <row r="4702">
          <cell r="A4702">
            <v>36377</v>
          </cell>
          <cell r="B4702" t="str">
            <v xml:space="preserve">TUBO PVC PBA JEI, CLASSE 15, DN 100 MM, PARA REDE DE AGUA (NBR 5647)                                                                                                                                                                                                                                                                                                                                                                                                                                      </v>
          </cell>
          <cell r="C4702" t="str">
            <v xml:space="preserve">M     </v>
          </cell>
          <cell r="D4702">
            <v>55.23</v>
          </cell>
        </row>
        <row r="4703">
          <cell r="A4703">
            <v>36375</v>
          </cell>
          <cell r="B4703" t="str">
            <v xml:space="preserve">TUBO PVC PBA JEI, CLASSE 15, DN 50 MM, PARA REDE DE AGUA (NBR 5647)                                                                                                                                                                                                                                                                                                                                                                                                                                       </v>
          </cell>
          <cell r="C4703" t="str">
            <v xml:space="preserve">M     </v>
          </cell>
          <cell r="D4703">
            <v>16.829999999999998</v>
          </cell>
        </row>
        <row r="4704">
          <cell r="A4704">
            <v>36376</v>
          </cell>
          <cell r="B4704" t="str">
            <v xml:space="preserve">TUBO PVC PBA JEI, CLASSE 15, DN 75 MM, PARA REDE DE AGUA (NBR 5647)                                                                                                                                                                                                                                                                                                                                                                                                                                       </v>
          </cell>
          <cell r="C4704" t="str">
            <v xml:space="preserve">M     </v>
          </cell>
          <cell r="D4704">
            <v>33.049999999999997</v>
          </cell>
        </row>
        <row r="4705">
          <cell r="A4705">
            <v>36380</v>
          </cell>
          <cell r="B4705" t="str">
            <v xml:space="preserve">TUBO PVC PBA JEI, CLASSE 20, DN 100 MM, PARA REDE DE AGUA (NBR 5647)                                                                                                                                                                                                                                                                                                                                                                                                                                      </v>
          </cell>
          <cell r="C4705" t="str">
            <v xml:space="preserve">M     </v>
          </cell>
          <cell r="D4705">
            <v>69.06</v>
          </cell>
        </row>
        <row r="4706">
          <cell r="A4706">
            <v>36378</v>
          </cell>
          <cell r="B4706" t="str">
            <v xml:space="preserve">TUBO PVC PBA JEI, CLASSE 20, DN 50 MM, PARA REDE DE AGUA (NBR 5647)                                                                                                                                                                                                                                                                                                                                                                                                                                       </v>
          </cell>
          <cell r="C4706" t="str">
            <v xml:space="preserve">M     </v>
          </cell>
          <cell r="D4706">
            <v>20.69</v>
          </cell>
        </row>
        <row r="4707">
          <cell r="A4707">
            <v>36379</v>
          </cell>
          <cell r="B4707" t="str">
            <v xml:space="preserve">TUBO PVC PBA JEI, CLASSE 20, DN 75 MM, PARA REDE DE AGUA (NBR 5647)                                                                                                                                                                                                                                                                                                                                                                                                                                       </v>
          </cell>
          <cell r="C4707" t="str">
            <v xml:space="preserve">M     </v>
          </cell>
          <cell r="D4707">
            <v>41.71</v>
          </cell>
        </row>
        <row r="4708">
          <cell r="A4708">
            <v>9859</v>
          </cell>
          <cell r="B4708" t="str">
            <v xml:space="preserve">TUBO PVC ROSCAVEL, 3/4",  AGUA FRIA PREDIAL                                                                                                                                                                                                                                                                                                                                                                                                                                                               </v>
          </cell>
          <cell r="C4708" t="str">
            <v xml:space="preserve">M     </v>
          </cell>
          <cell r="D4708">
            <v>10.23</v>
          </cell>
        </row>
        <row r="4709">
          <cell r="A4709">
            <v>9838</v>
          </cell>
          <cell r="B4709" t="str">
            <v xml:space="preserve">TUBO PVC SERIE NORMAL, DN 50 MM, PARA ESGOTO PREDIAL (NBR 5688)                                                                                                                                                                                                                                                                                                                                                                                                                                           </v>
          </cell>
          <cell r="C4709" t="str">
            <v xml:space="preserve">M     </v>
          </cell>
          <cell r="D4709">
            <v>11.24</v>
          </cell>
        </row>
        <row r="4710">
          <cell r="A4710">
            <v>9837</v>
          </cell>
          <cell r="B4710" t="str">
            <v xml:space="preserve">TUBO PVC SERIE NORMAL, DN 75 MM, PARA ESGOTO PREDIAL (NBR 5688)                                                                                                                                                                                                                                                                                                                                                                                                                                           </v>
          </cell>
          <cell r="C4710" t="str">
            <v xml:space="preserve">M     </v>
          </cell>
          <cell r="D4710">
            <v>14.75</v>
          </cell>
        </row>
        <row r="4711">
          <cell r="A4711">
            <v>44315</v>
          </cell>
          <cell r="B4711" t="str">
            <v xml:space="preserve">TUBO PVC, RIGIDO, CORRUGADO, PERFURADO DN 100 MM, PARA DRENAGEM, SISTEMA IRRIGACAO                                                                                                                                                                                                                                                                                                                                                                                                                        </v>
          </cell>
          <cell r="C4711" t="str">
            <v xml:space="preserve">M     </v>
          </cell>
          <cell r="D4711">
            <v>61</v>
          </cell>
        </row>
        <row r="4712">
          <cell r="A4712">
            <v>9863</v>
          </cell>
          <cell r="B4712" t="str">
            <v xml:space="preserve">TUBO PVC, ROSCAVEL,  2 1/2", AGUA FRIA PREDIAL                                                                                                                                                                                                                                                                                                                                                                                                                                                            </v>
          </cell>
          <cell r="C4712" t="str">
            <v xml:space="preserve">M     </v>
          </cell>
          <cell r="D4712">
            <v>61.83</v>
          </cell>
        </row>
        <row r="4713">
          <cell r="A4713">
            <v>9860</v>
          </cell>
          <cell r="B4713" t="str">
            <v xml:space="preserve">TUBO PVC, ROSCAVEL,  2", PARA AGUA FRIA PREDIAL                                                                                                                                                                                                                                                                                                                                                                                                                                                           </v>
          </cell>
          <cell r="C4713" t="str">
            <v xml:space="preserve">M     </v>
          </cell>
          <cell r="D4713">
            <v>45.13</v>
          </cell>
        </row>
        <row r="4714">
          <cell r="A4714">
            <v>9862</v>
          </cell>
          <cell r="B4714" t="str">
            <v xml:space="preserve">TUBO PVC, ROSCAVEL, 1 1/2",  AGUA FRIA PREDIAL                                                                                                                                                                                                                                                                                                                                                                                                                                                            </v>
          </cell>
          <cell r="C4714" t="str">
            <v xml:space="preserve">M     </v>
          </cell>
          <cell r="D4714">
            <v>31.54</v>
          </cell>
        </row>
        <row r="4715">
          <cell r="A4715">
            <v>9861</v>
          </cell>
          <cell r="B4715" t="str">
            <v xml:space="preserve">TUBO PVC, ROSCAVEL, 1 1/4", AGUA FRIA PREDIAL                                                                                                                                                                                                                                                                                                                                                                                                                                                             </v>
          </cell>
          <cell r="C4715" t="str">
            <v xml:space="preserve">M     </v>
          </cell>
          <cell r="D4715">
            <v>24.77</v>
          </cell>
        </row>
        <row r="4716">
          <cell r="A4716">
            <v>9856</v>
          </cell>
          <cell r="B4716" t="str">
            <v xml:space="preserve">TUBO PVC, ROSCAVEL, 1/2", AGUA FRIA PREDIAL                                                                                                                                                                                                                                                                                                                                                                                                                                                               </v>
          </cell>
          <cell r="C4716" t="str">
            <v xml:space="preserve">M     </v>
          </cell>
          <cell r="D4716">
            <v>7.99</v>
          </cell>
        </row>
        <row r="4717">
          <cell r="A4717">
            <v>9866</v>
          </cell>
          <cell r="B4717" t="str">
            <v xml:space="preserve">TUBO PVC, ROSCAVEL, 1", AGUA FRIA PREDIAL                                                                                                                                                                                                                                                                                                                                                                                                                                                                 </v>
          </cell>
          <cell r="C4717" t="str">
            <v xml:space="preserve">M     </v>
          </cell>
          <cell r="D4717">
            <v>21.37</v>
          </cell>
        </row>
        <row r="4718">
          <cell r="A4718">
            <v>9841</v>
          </cell>
          <cell r="B4718" t="str">
            <v xml:space="preserve">TUBO PVC, SERIE R, DN 100 MM, PARA ESGOTO OU AGUAS PLUVIAIS PREDIAL (NBR 5688)                                                                                                                                                                                                                                                                                                                                                                                                                            </v>
          </cell>
          <cell r="C4718" t="str">
            <v xml:space="preserve">M     </v>
          </cell>
          <cell r="D4718">
            <v>29.34</v>
          </cell>
        </row>
        <row r="4719">
          <cell r="A4719">
            <v>9840</v>
          </cell>
          <cell r="B4719" t="str">
            <v xml:space="preserve">TUBO PVC, SERIE R, DN 150 MM, PARA ESGOTO OU AGUAS PLUVIAIS PREDIAL (NBR 5688)                                                                                                                                                                                                                                                                                                                                                                                                                            </v>
          </cell>
          <cell r="C4719" t="str">
            <v xml:space="preserve">M     </v>
          </cell>
          <cell r="D4719">
            <v>61.98</v>
          </cell>
        </row>
        <row r="4720">
          <cell r="A4720">
            <v>20067</v>
          </cell>
          <cell r="B4720" t="str">
            <v xml:space="preserve">TUBO PVC, SERIE R, DN 40 MM, PARA ESGOTO OU AGUAS PLUVIAIS PREDIAL (NBR 5688)                                                                                                                                                                                                                                                                                                                                                                                                                             </v>
          </cell>
          <cell r="C4720" t="str">
            <v xml:space="preserve">M     </v>
          </cell>
          <cell r="D4720">
            <v>9.51</v>
          </cell>
        </row>
        <row r="4721">
          <cell r="A4721">
            <v>20068</v>
          </cell>
          <cell r="B4721" t="str">
            <v xml:space="preserve">TUBO PVC, SERIE R, DN 50 MM, PARA ESGOTO OU AGUAS PLUVIAIS PREDIAL (NBR 5688)                                                                                                                                                                                                                                                                                                                                                                                                                             </v>
          </cell>
          <cell r="C4721" t="str">
            <v xml:space="preserve">M     </v>
          </cell>
          <cell r="D4721">
            <v>13.4</v>
          </cell>
        </row>
        <row r="4722">
          <cell r="A4722">
            <v>9839</v>
          </cell>
          <cell r="B4722" t="str">
            <v xml:space="preserve">TUBO PVC, SERIE R, DN 75 MM, PARA ESGOTO OU AGUAS PLUVIAIS PREDIAL (NBR 5688)                                                                                                                                                                                                                                                                                                                                                                                                                             </v>
          </cell>
          <cell r="C4722" t="str">
            <v xml:space="preserve">M     </v>
          </cell>
          <cell r="D4722">
            <v>24.3</v>
          </cell>
        </row>
        <row r="4723">
          <cell r="A4723">
            <v>9870</v>
          </cell>
          <cell r="B4723" t="str">
            <v xml:space="preserve">TUBO PVC, SOLDAVEL, DE 110 MM, AGUA FRIA (NBR-5648)                                                                                                                                                                                                                                                                                                                                                                                                                                                       </v>
          </cell>
          <cell r="C4723" t="str">
            <v xml:space="preserve">M     </v>
          </cell>
          <cell r="D4723">
            <v>92.21</v>
          </cell>
        </row>
        <row r="4724">
          <cell r="A4724">
            <v>9867</v>
          </cell>
          <cell r="B4724" t="str">
            <v xml:space="preserve">TUBO PVC, SOLDAVEL, DE 20 MM, AGUA FRIA (NBR-5648)                                                                                                                                                                                                                                                                                                                                                                                                                                                        </v>
          </cell>
          <cell r="C4724" t="str">
            <v xml:space="preserve">M     </v>
          </cell>
          <cell r="D4724">
            <v>3.7</v>
          </cell>
        </row>
        <row r="4725">
          <cell r="A4725">
            <v>9868</v>
          </cell>
          <cell r="B4725" t="str">
            <v xml:space="preserve">TUBO PVC, SOLDAVEL, DE 25 MM, AGUA FRIA (NBR-5648)                                                                                                                                                                                                                                                                                                                                                                                                                                                        </v>
          </cell>
          <cell r="C4725" t="str">
            <v xml:space="preserve">M     </v>
          </cell>
          <cell r="D4725">
            <v>4.18</v>
          </cell>
        </row>
        <row r="4726">
          <cell r="A4726">
            <v>9869</v>
          </cell>
          <cell r="B4726" t="str">
            <v xml:space="preserve">TUBO PVC, SOLDAVEL, DE 32 MM, AGUA FRIA (NBR-5648)                                                                                                                                                                                                                                                                                                                                                                                                                                                        </v>
          </cell>
          <cell r="C4726" t="str">
            <v xml:space="preserve">M     </v>
          </cell>
          <cell r="D4726">
            <v>9.02</v>
          </cell>
        </row>
        <row r="4727">
          <cell r="A4727">
            <v>9874</v>
          </cell>
          <cell r="B4727" t="str">
            <v xml:space="preserve">TUBO PVC, SOLDAVEL, DE 40 MM, AGUA FRIA (NBR-5648)                                                                                                                                                                                                                                                                                                                                                                                                                                                        </v>
          </cell>
          <cell r="C4727" t="str">
            <v xml:space="preserve">M     </v>
          </cell>
          <cell r="D4727">
            <v>14.16</v>
          </cell>
        </row>
        <row r="4728">
          <cell r="A4728">
            <v>9875</v>
          </cell>
          <cell r="B4728" t="str">
            <v xml:space="preserve">TUBO PVC, SOLDAVEL, DE 50 MM, AGUA FRIA (NBR-5648)                                                                                                                                                                                                                                                                                                                                                                                                                                                        </v>
          </cell>
          <cell r="C4728" t="str">
            <v xml:space="preserve">M     </v>
          </cell>
          <cell r="D4728">
            <v>15.54</v>
          </cell>
        </row>
        <row r="4729">
          <cell r="A4729">
            <v>9873</v>
          </cell>
          <cell r="B4729" t="str">
            <v xml:space="preserve">TUBO PVC, SOLDAVEL, DE 60 MM, AGUA FRIA (NBR-5648)                                                                                                                                                                                                                                                                                                                                                                                                                                                        </v>
          </cell>
          <cell r="C4729" t="str">
            <v xml:space="preserve">M     </v>
          </cell>
          <cell r="D4729">
            <v>25.56</v>
          </cell>
        </row>
        <row r="4730">
          <cell r="A4730">
            <v>9871</v>
          </cell>
          <cell r="B4730" t="str">
            <v xml:space="preserve">TUBO PVC, SOLDAVEL, DE 75 MM, AGUA FRIA (NBR-5648)                                                                                                                                                                                                                                                                                                                                                                                                                                                        </v>
          </cell>
          <cell r="C4730" t="str">
            <v xml:space="preserve">M     </v>
          </cell>
          <cell r="D4730">
            <v>42.36</v>
          </cell>
        </row>
        <row r="4731">
          <cell r="A4731">
            <v>9872</v>
          </cell>
          <cell r="B4731" t="str">
            <v xml:space="preserve">TUBO PVC, SOLDAVEL, DE 85 MM, AGUA FRIA (NBR-5648)                                                                                                                                                                                                                                                                                                                                                                                                                                                        </v>
          </cell>
          <cell r="C4731" t="str">
            <v xml:space="preserve">M     </v>
          </cell>
          <cell r="D4731">
            <v>58.93</v>
          </cell>
        </row>
        <row r="4732">
          <cell r="A4732">
            <v>7667</v>
          </cell>
          <cell r="B4732" t="str">
            <v xml:space="preserve">TUBO 26" EM CHAPA PRETA, E= 3/16", 147 KG/6 M                                                                                                                                                                                                                                                                                                                                                                                                                                                             </v>
          </cell>
          <cell r="C4732" t="str">
            <v xml:space="preserve">M     </v>
          </cell>
          <cell r="D4732">
            <v>3659.27</v>
          </cell>
        </row>
        <row r="4733">
          <cell r="A4733">
            <v>7660</v>
          </cell>
          <cell r="B4733" t="str">
            <v xml:space="preserve">TUBO 30" EM CHAPA PRETA, E= 1/4", 175 KG/6 M                                                                                                                                                                                                                                                                                                                                                                                                                                                              </v>
          </cell>
          <cell r="C4733" t="str">
            <v xml:space="preserve">M     </v>
          </cell>
          <cell r="D4733">
            <v>4664.7</v>
          </cell>
        </row>
        <row r="4734">
          <cell r="A4734">
            <v>7676</v>
          </cell>
          <cell r="B4734" t="str">
            <v xml:space="preserve">TUBO 30" EM CHAPA PRETA, E= 3/8", 177 KG/6 M                                                                                                                                                                                                                                                                                                                                                                                                                                                              </v>
          </cell>
          <cell r="C4734" t="str">
            <v xml:space="preserve">M     </v>
          </cell>
          <cell r="D4734">
            <v>4718.01</v>
          </cell>
        </row>
        <row r="4735">
          <cell r="A4735">
            <v>12426</v>
          </cell>
          <cell r="B4735" t="str">
            <v xml:space="preserve">UNIAO COM ASSENTO CONICO DE BRONZE, DIAMETRO 1/2"                                                                                                                                                                                                                                                                                                                                                                                                                                                         </v>
          </cell>
          <cell r="C4735" t="str">
            <v xml:space="preserve">UN    </v>
          </cell>
          <cell r="D4735">
            <v>50.7</v>
          </cell>
        </row>
        <row r="4736">
          <cell r="A4736">
            <v>12425</v>
          </cell>
          <cell r="B4736" t="str">
            <v xml:space="preserve">UNIAO COM ASSENTO CONICO DE BRONZE, DIAMETRO 1"                                                                                                                                                                                                                                                                                                                                                                                                                                                           </v>
          </cell>
          <cell r="C4736" t="str">
            <v xml:space="preserve">UN    </v>
          </cell>
          <cell r="D4736">
            <v>69.650000000000006</v>
          </cell>
        </row>
        <row r="4737">
          <cell r="A4737">
            <v>12427</v>
          </cell>
          <cell r="B4737" t="str">
            <v xml:space="preserve">UNIAO COM ASSENTO CONICO DE BRONZE, DIAMETRO 2 1/2"                                                                                                                                                                                                                                                                                                                                                                                                                                                       </v>
          </cell>
          <cell r="C4737" t="str">
            <v xml:space="preserve">UN    </v>
          </cell>
          <cell r="D4737">
            <v>289.11</v>
          </cell>
        </row>
        <row r="4738">
          <cell r="A4738">
            <v>12428</v>
          </cell>
          <cell r="B4738" t="str">
            <v xml:space="preserve">UNIAO COM ASSENTO CONICO DE BRONZE, DIAMETRO 2'                                                                                                                                                                                                                                                                                                                                                                                                                                                           </v>
          </cell>
          <cell r="C4738" t="str">
            <v xml:space="preserve">UN    </v>
          </cell>
          <cell r="D4738">
            <v>185.57</v>
          </cell>
        </row>
        <row r="4739">
          <cell r="A4739">
            <v>12430</v>
          </cell>
          <cell r="B4739" t="str">
            <v xml:space="preserve">UNIAO COM ASSENTO CONICO DE BRONZE, DIAMETRO 3/4"                                                                                                                                                                                                                                                                                                                                                                                                                                                         </v>
          </cell>
          <cell r="C4739" t="str">
            <v xml:space="preserve">UN    </v>
          </cell>
          <cell r="D4739">
            <v>62.15</v>
          </cell>
        </row>
        <row r="4740">
          <cell r="A4740">
            <v>12429</v>
          </cell>
          <cell r="B4740" t="str">
            <v xml:space="preserve">UNIAO COM ASSENTO CONICO DE BRONZE, DIAMETRO 3"                                                                                                                                                                                                                                                                                                                                                                                                                                                           </v>
          </cell>
          <cell r="C4740" t="str">
            <v xml:space="preserve">UN    </v>
          </cell>
          <cell r="D4740">
            <v>467.5</v>
          </cell>
        </row>
        <row r="4741">
          <cell r="A4741">
            <v>12431</v>
          </cell>
          <cell r="B4741" t="str">
            <v xml:space="preserve">UNIAO COM ASSENTO CONICO DE BRONZE, DIAMETRO 4"                                                                                                                                                                                                                                                                                                                                                                                                                                                           </v>
          </cell>
          <cell r="C4741" t="str">
            <v xml:space="preserve">UN    </v>
          </cell>
          <cell r="D4741">
            <v>795.6</v>
          </cell>
        </row>
        <row r="4742">
          <cell r="A4742">
            <v>12432</v>
          </cell>
          <cell r="B4742" t="str">
            <v xml:space="preserve">UNIAO COM ASSENTO CONICO DE FERRO LONGO (MACHO-FEMEA), DIAMETRO 1 1/2"                                                                                                                                                                                                                                                                                                                                                                                                                                    </v>
          </cell>
          <cell r="C4742" t="str">
            <v xml:space="preserve">UN    </v>
          </cell>
          <cell r="D4742">
            <v>163.63</v>
          </cell>
        </row>
        <row r="4743">
          <cell r="A4743">
            <v>12434</v>
          </cell>
          <cell r="B4743" t="str">
            <v xml:space="preserve">UNIAO COM ASSENTO CONICO DE FERRO LONGO (MACHO-FEMEA), DIAMETRO 1/2"                                                                                                                                                                                                                                                                                                                                                                                                                                      </v>
          </cell>
          <cell r="C4743" t="str">
            <v xml:space="preserve">UN    </v>
          </cell>
          <cell r="D4743">
            <v>53.32</v>
          </cell>
        </row>
        <row r="4744">
          <cell r="A4744">
            <v>12433</v>
          </cell>
          <cell r="B4744" t="str">
            <v xml:space="preserve">UNIAO COM ASSENTO CONICO DE FERRO LONGO (MACHO-FEMEA), DIAMETRO 1"                                                                                                                                                                                                                                                                                                                                                                                                                                        </v>
          </cell>
          <cell r="C4744" t="str">
            <v xml:space="preserve">UN    </v>
          </cell>
          <cell r="D4744">
            <v>104.17</v>
          </cell>
        </row>
        <row r="4745">
          <cell r="A4745">
            <v>12435</v>
          </cell>
          <cell r="B4745" t="str">
            <v xml:space="preserve">UNIAO COM ASSENTO CONICO DE FERRO LONGO (MACHO-FEMEA), DIAMETRO 2 1/2"                                                                                                                                                                                                                                                                                                                                                                                                                                    </v>
          </cell>
          <cell r="C4745" t="str">
            <v xml:space="preserve">UN    </v>
          </cell>
          <cell r="D4745">
            <v>322.38</v>
          </cell>
        </row>
        <row r="4746">
          <cell r="A4746">
            <v>12437</v>
          </cell>
          <cell r="B4746" t="str">
            <v xml:space="preserve">UNIAO COM ASSENTO CONICO DE FERRO LONGO (MACHO-FEMEA), DIAMETRO 2"                                                                                                                                                                                                                                                                                                                                                                                                                                        </v>
          </cell>
          <cell r="C4746" t="str">
            <v xml:space="preserve">UN    </v>
          </cell>
          <cell r="D4746">
            <v>260.36</v>
          </cell>
        </row>
        <row r="4747">
          <cell r="A4747">
            <v>12439</v>
          </cell>
          <cell r="B4747" t="str">
            <v xml:space="preserve">UNIAO COM ASSENTO CONICO DE FERRO LONGO (MACHO-FEMEA), DIAMETRO 3/4"                                                                                                                                                                                                                                                                                                                                                                                                                                      </v>
          </cell>
          <cell r="C4747" t="str">
            <v xml:space="preserve">UN    </v>
          </cell>
          <cell r="D4747">
            <v>83.56</v>
          </cell>
        </row>
        <row r="4748">
          <cell r="A4748">
            <v>12438</v>
          </cell>
          <cell r="B4748" t="str">
            <v xml:space="preserve">UNIAO COM ASSENTO CONICO DE FERRO LONGO (MACHO-FEMEA), DIAMETRO 3'                                                                                                                                                                                                                                                                                                                                                                                                                                        </v>
          </cell>
          <cell r="C4748" t="str">
            <v xml:space="preserve">UN    </v>
          </cell>
          <cell r="D4748">
            <v>471.17</v>
          </cell>
        </row>
        <row r="4749">
          <cell r="A4749">
            <v>12436</v>
          </cell>
          <cell r="B4749" t="str">
            <v xml:space="preserve">UNIAO COM ASSENTO CONICO DE FERRO LONGO (MACHO-FEMEA), DIAMETRO 4"                                                                                                                                                                                                                                                                                                                                                                                                                                        </v>
          </cell>
          <cell r="C4749" t="str">
            <v xml:space="preserve">UN    </v>
          </cell>
          <cell r="D4749">
            <v>595.19000000000005</v>
          </cell>
        </row>
        <row r="4750">
          <cell r="A4750">
            <v>36357</v>
          </cell>
          <cell r="B4750" t="str">
            <v xml:space="preserve">UNIAO COM FLANGE PPR, COM PARAFUSOS, DN 40 MM, PARA AGUA QUENTE PREDIAL                                                                                                                                                                                                                                                                                                                                                                                                                                   </v>
          </cell>
          <cell r="C4750" t="str">
            <v xml:space="preserve">UN    </v>
          </cell>
          <cell r="D4750">
            <v>159.41999999999999</v>
          </cell>
        </row>
        <row r="4751">
          <cell r="A4751">
            <v>12424</v>
          </cell>
          <cell r="B4751" t="str">
            <v xml:space="preserve">UNIAO DE FERRO GALVANIZADO, COM ASSENTO CONICO DE BRONZE, DE 1 1/2"                                                                                                                                                                                                                                                                                                                                                                                                                                       </v>
          </cell>
          <cell r="C4751" t="str">
            <v xml:space="preserve">UN    </v>
          </cell>
          <cell r="D4751">
            <v>107.25</v>
          </cell>
        </row>
        <row r="4752">
          <cell r="A4752">
            <v>12440</v>
          </cell>
          <cell r="B4752" t="str">
            <v xml:space="preserve">UNIAO DE FERRO GALVANIZADO, COM ASSENTO CONICO DE BRONZE, DE 1 1/4"                                                                                                                                                                                                                                                                                                                                                                                                                                       </v>
          </cell>
          <cell r="C4752" t="str">
            <v xml:space="preserve">UN    </v>
          </cell>
          <cell r="D4752">
            <v>103.67</v>
          </cell>
        </row>
        <row r="4753">
          <cell r="A4753">
            <v>9884</v>
          </cell>
          <cell r="B4753" t="str">
            <v xml:space="preserve">UNIAO DE FERRO GALVANIZADO, COM ROSCA BSP, COM ASSENTO PLANO, DE 1 1/2"                                                                                                                                                                                                                                                                                                                                                                                                                                   </v>
          </cell>
          <cell r="C4753" t="str">
            <v xml:space="preserve">UN    </v>
          </cell>
          <cell r="D4753">
            <v>77.319999999999993</v>
          </cell>
        </row>
        <row r="4754">
          <cell r="A4754">
            <v>9888</v>
          </cell>
          <cell r="B4754" t="str">
            <v xml:space="preserve">UNIAO DE FERRO GALVANIZADO, COM ROSCA BSP, COM ASSENTO PLANO, DE 1 1/4"                                                                                                                                                                                                                                                                                                                                                                                                                                   </v>
          </cell>
          <cell r="C4754" t="str">
            <v xml:space="preserve">UN    </v>
          </cell>
          <cell r="D4754">
            <v>62.13</v>
          </cell>
        </row>
        <row r="4755">
          <cell r="A4755">
            <v>9883</v>
          </cell>
          <cell r="B4755" t="str">
            <v xml:space="preserve">UNIAO DE FERRO GALVANIZADO, COM ROSCA BSP, COM ASSENTO PLANO, DE 1/2"                                                                                                                                                                                                                                                                                                                                                                                                                                     </v>
          </cell>
          <cell r="C4755" t="str">
            <v xml:space="preserve">UN    </v>
          </cell>
          <cell r="D4755">
            <v>27.11</v>
          </cell>
        </row>
        <row r="4756">
          <cell r="A4756">
            <v>9886</v>
          </cell>
          <cell r="B4756" t="str">
            <v xml:space="preserve">UNIAO DE FERRO GALVANIZADO, COM ROSCA BSP, COM ASSENTO PLANO, DE 1"                                                                                                                                                                                                                                                                                                                                                                                                                                       </v>
          </cell>
          <cell r="C4756" t="str">
            <v xml:space="preserve">UN    </v>
          </cell>
          <cell r="D4756">
            <v>37.130000000000003</v>
          </cell>
        </row>
        <row r="4757">
          <cell r="A4757">
            <v>9889</v>
          </cell>
          <cell r="B4757" t="str">
            <v xml:space="preserve">UNIAO DE FERRO GALVANIZADO, COM ROSCA BSP, COM ASSENTO PLANO, DE 2 1/2"                                                                                                                                                                                                                                                                                                                                                                                                                                   </v>
          </cell>
          <cell r="C4757" t="str">
            <v xml:space="preserve">UN    </v>
          </cell>
          <cell r="D4757">
            <v>188.12</v>
          </cell>
        </row>
        <row r="4758">
          <cell r="A4758">
            <v>9887</v>
          </cell>
          <cell r="B4758" t="str">
            <v xml:space="preserve">UNIAO DE FERRO GALVANIZADO, COM ROSCA BSP, COM ASSENTO PLANO, DE 2"                                                                                                                                                                                                                                                                                                                                                                                                                                       </v>
          </cell>
          <cell r="C4758" t="str">
            <v xml:space="preserve">UN    </v>
          </cell>
          <cell r="D4758">
            <v>113.7</v>
          </cell>
        </row>
        <row r="4759">
          <cell r="A4759">
            <v>9885</v>
          </cell>
          <cell r="B4759" t="str">
            <v xml:space="preserve">UNIAO DE FERRO GALVANIZADO, COM ROSCA BSP, COM ASSENTO PLANO, DE 3/4"                                                                                                                                                                                                                                                                                                                                                                                                                                     </v>
          </cell>
          <cell r="C4759" t="str">
            <v xml:space="preserve">UN    </v>
          </cell>
          <cell r="D4759">
            <v>35.9</v>
          </cell>
        </row>
        <row r="4760">
          <cell r="A4760">
            <v>9890</v>
          </cell>
          <cell r="B4760" t="str">
            <v xml:space="preserve">UNIAO DE FERRO GALVANIZADO, COM ROSCA BSP, COM ASSENTO PLANO, DE 3"                                                                                                                                                                                                                                                                                                                                                                                                                                       </v>
          </cell>
          <cell r="C4760" t="str">
            <v xml:space="preserve">UN    </v>
          </cell>
          <cell r="D4760">
            <v>291.45</v>
          </cell>
        </row>
        <row r="4761">
          <cell r="A4761">
            <v>9891</v>
          </cell>
          <cell r="B4761" t="str">
            <v xml:space="preserve">UNIAO DE FERRO GALVANIZADO, COM ROSCA BSP, COM ASSENTO PLANO, DE 4"                                                                                                                                                                                                                                                                                                                                                                                                                                       </v>
          </cell>
          <cell r="C4761" t="str">
            <v xml:space="preserve">UN    </v>
          </cell>
          <cell r="D4761">
            <v>409.14</v>
          </cell>
        </row>
        <row r="4762">
          <cell r="A4762">
            <v>36313</v>
          </cell>
          <cell r="B4762" t="str">
            <v xml:space="preserve">UNIAO DUPLA PPR, DN 20 MM, PARA AGUA QUENTE PREDIAL                                                                                                                                                                                                                                                                                                                                                                                                                                                       </v>
          </cell>
          <cell r="C4762" t="str">
            <v xml:space="preserve">UN    </v>
          </cell>
          <cell r="D4762">
            <v>16.68</v>
          </cell>
        </row>
        <row r="4763">
          <cell r="A4763">
            <v>36316</v>
          </cell>
          <cell r="B4763" t="str">
            <v xml:space="preserve">UNIAO DUPLA PPR, DN 25 MM, PARA AGUA QUENTE PREDIAL                                                                                                                                                                                                                                                                                                                                                                                                                                                       </v>
          </cell>
          <cell r="C4763" t="str">
            <v xml:space="preserve">UN    </v>
          </cell>
          <cell r="D4763">
            <v>25.98</v>
          </cell>
        </row>
        <row r="4764">
          <cell r="A4764">
            <v>64</v>
          </cell>
          <cell r="B4764" t="str">
            <v xml:space="preserve">UNIAO EM POLIPROPILENO (PP), PARA TUBO EM PEAD, 20 MM - LIGACAO PREDIAL DE AGUA                                                                                                                                                                                                                                                                                                                                                                                                                           </v>
          </cell>
          <cell r="C4764" t="str">
            <v xml:space="preserve">UN    </v>
          </cell>
          <cell r="D4764">
            <v>4.79</v>
          </cell>
        </row>
        <row r="4765">
          <cell r="A4765">
            <v>37423</v>
          </cell>
          <cell r="B4765" t="str">
            <v xml:space="preserve">UNIAO EM POLIPROPILENO (PP), PARA TUBO EM PEAD, 32 MM - LIGACAO PREDIAL DE AGUA                                                                                                                                                                                                                                                                                                                                                                                                                           </v>
          </cell>
          <cell r="C4765" t="str">
            <v xml:space="preserve">UN    </v>
          </cell>
          <cell r="D4765">
            <v>11.84</v>
          </cell>
        </row>
        <row r="4766">
          <cell r="A4766">
            <v>9892</v>
          </cell>
          <cell r="B4766" t="str">
            <v xml:space="preserve">UNIAO PVC, ROSCAVEL 1/2",  AGUA FRIA PREDIAL                                                                                                                                                                                                                                                                                                                                                                                                                                                              </v>
          </cell>
          <cell r="C4766" t="str">
            <v xml:space="preserve">UN    </v>
          </cell>
          <cell r="D4766">
            <v>6.78</v>
          </cell>
        </row>
        <row r="4767">
          <cell r="A4767">
            <v>9901</v>
          </cell>
          <cell r="B4767" t="str">
            <v xml:space="preserve">UNIAO PVC, ROSCAVEL, 1 1/2",  AGUA FRIA PREDIAL                                                                                                                                                                                                                                                                                                                                                                                                                                                           </v>
          </cell>
          <cell r="C4767" t="str">
            <v xml:space="preserve">UN    </v>
          </cell>
          <cell r="D4767">
            <v>32.82</v>
          </cell>
        </row>
        <row r="4768">
          <cell r="A4768">
            <v>9900</v>
          </cell>
          <cell r="B4768" t="str">
            <v xml:space="preserve">UNIAO PVC, ROSCAVEL, 1",  AGUA FRIA PREDIAL                                                                                                                                                                                                                                                                                                                                                                                                                                                               </v>
          </cell>
          <cell r="C4768" t="str">
            <v xml:space="preserve">UN    </v>
          </cell>
          <cell r="D4768">
            <v>19.02</v>
          </cell>
        </row>
        <row r="4769">
          <cell r="A4769">
            <v>9899</v>
          </cell>
          <cell r="B4769" t="str">
            <v xml:space="preserve">UNIAO PVC, ROSCAVEL, 3/4",  AGUA FRIA PREDIAL                                                                                                                                                                                                                                                                                                                                                                                                                                                             </v>
          </cell>
          <cell r="C4769" t="str">
            <v xml:space="preserve">UN    </v>
          </cell>
          <cell r="D4769">
            <v>8.5299999999999994</v>
          </cell>
        </row>
        <row r="4770">
          <cell r="A4770">
            <v>9908</v>
          </cell>
          <cell r="B4770" t="str">
            <v xml:space="preserve">UNIAO PVC, SOLDAVEL, 110 MM,  PARA AGUA FRIA PREDIAL                                                                                                                                                                                                                                                                                                                                                                                                                                                      </v>
          </cell>
          <cell r="C4770" t="str">
            <v xml:space="preserve">UN    </v>
          </cell>
          <cell r="D4770">
            <v>383.37</v>
          </cell>
        </row>
        <row r="4771">
          <cell r="A4771">
            <v>9905</v>
          </cell>
          <cell r="B4771" t="str">
            <v xml:space="preserve">UNIAO PVC, SOLDAVEL, 20 MM,  PARA AGUA FRIA PREDIAL                                                                                                                                                                                                                                                                                                                                                                                                                                                       </v>
          </cell>
          <cell r="C4771" t="str">
            <v xml:space="preserve">UN    </v>
          </cell>
          <cell r="D4771">
            <v>6.67</v>
          </cell>
        </row>
        <row r="4772">
          <cell r="A4772">
            <v>9906</v>
          </cell>
          <cell r="B4772" t="str">
            <v xml:space="preserve">UNIAO PVC, SOLDAVEL, 25 MM,  PARA AGUA FRIA PREDIAL                                                                                                                                                                                                                                                                                                                                                                                                                                                       </v>
          </cell>
          <cell r="C4772" t="str">
            <v xml:space="preserve">UN    </v>
          </cell>
          <cell r="D4772">
            <v>8.0399999999999991</v>
          </cell>
        </row>
        <row r="4773">
          <cell r="A4773">
            <v>9895</v>
          </cell>
          <cell r="B4773" t="str">
            <v xml:space="preserve">UNIAO PVC, SOLDAVEL, 32 MM,  PARA AGUA FRIA PREDIAL                                                                                                                                                                                                                                                                                                                                                                                                                                                       </v>
          </cell>
          <cell r="C4773" t="str">
            <v xml:space="preserve">UN    </v>
          </cell>
          <cell r="D4773">
            <v>13.54</v>
          </cell>
        </row>
        <row r="4774">
          <cell r="A4774">
            <v>9894</v>
          </cell>
          <cell r="B4774" t="str">
            <v xml:space="preserve">UNIAO PVC, SOLDAVEL, 40 MM,  PARA AGUA FRIA PREDIAL                                                                                                                                                                                                                                                                                                                                                                                                                                                       </v>
          </cell>
          <cell r="C4774" t="str">
            <v xml:space="preserve">UN    </v>
          </cell>
          <cell r="D4774">
            <v>26.05</v>
          </cell>
        </row>
        <row r="4775">
          <cell r="A4775">
            <v>9897</v>
          </cell>
          <cell r="B4775" t="str">
            <v xml:space="preserve">UNIAO PVC, SOLDAVEL, 50 MM,  PARA AGUA FRIA PREDIAL                                                                                                                                                                                                                                                                                                                                                                                                                                                       </v>
          </cell>
          <cell r="C4775" t="str">
            <v xml:space="preserve">UN    </v>
          </cell>
          <cell r="D4775">
            <v>27.81</v>
          </cell>
        </row>
        <row r="4776">
          <cell r="A4776">
            <v>9910</v>
          </cell>
          <cell r="B4776" t="str">
            <v xml:space="preserve">UNIAO PVC, SOLDAVEL, 60 MM,  PARA AGUA FRIA PREDIAL                                                                                                                                                                                                                                                                                                                                                                                                                                                       </v>
          </cell>
          <cell r="C4776" t="str">
            <v xml:space="preserve">UN    </v>
          </cell>
          <cell r="D4776">
            <v>72.36</v>
          </cell>
        </row>
        <row r="4777">
          <cell r="A4777">
            <v>9909</v>
          </cell>
          <cell r="B4777" t="str">
            <v xml:space="preserve">UNIAO PVC, SOLDAVEL, 75 MM,  PARA AGUA FRIA PREDIAL                                                                                                                                                                                                                                                                                                                                                                                                                                                       </v>
          </cell>
          <cell r="C4777" t="str">
            <v xml:space="preserve">UN    </v>
          </cell>
          <cell r="D4777">
            <v>147.37</v>
          </cell>
        </row>
        <row r="4778">
          <cell r="A4778">
            <v>9907</v>
          </cell>
          <cell r="B4778" t="str">
            <v xml:space="preserve">UNIAO PVC, SOLDAVEL, 85 MM,  PARA AGUA FRIA PREDIAL                                                                                                                                                                                                                                                                                                                                                                                                                                                       </v>
          </cell>
          <cell r="C4778" t="str">
            <v xml:space="preserve">UN    </v>
          </cell>
          <cell r="D4778">
            <v>174</v>
          </cell>
        </row>
        <row r="4779">
          <cell r="A4779">
            <v>20973</v>
          </cell>
          <cell r="B4779" t="str">
            <v xml:space="preserve">UNIAO TIPO STORZ, COM EMPATACAO INTERNA TIPO ANEL DE EXPANSAO, ENGATE RAPIDO 1 1/2", PARA MANGUEIRA DE COMBATE A INCENDIO PREDIAL                                                                                                                                                                                                                                                                                                                                                                         </v>
          </cell>
          <cell r="C4779" t="str">
            <v xml:space="preserve">UN    </v>
          </cell>
          <cell r="D4779">
            <v>175.15</v>
          </cell>
        </row>
        <row r="4780">
          <cell r="A4780">
            <v>20974</v>
          </cell>
          <cell r="B4780" t="str">
            <v xml:space="preserve">UNIAO TIPO STORZ, COM EMPATACAO INTERNA TIPO ANEL DE EXPANSAO, ENGATE RAPIDO 2 1/2", PARA MANGUEIRA DE COMBATE A INCENDIO PREDIAL                                                                                                                                                                                                                                                                                                                                                                         </v>
          </cell>
          <cell r="C4780" t="str">
            <v xml:space="preserve">UN    </v>
          </cell>
          <cell r="D4780">
            <v>250.59</v>
          </cell>
        </row>
        <row r="4781">
          <cell r="A4781">
            <v>37989</v>
          </cell>
          <cell r="B4781" t="str">
            <v xml:space="preserve">UNIAO, CPVC, SOLDAVEL, 15 MM, PARA AGUA QUENTE PREDIAL                                                                                                                                                                                                                                                                                                                                                                                                                                                    </v>
          </cell>
          <cell r="C4781" t="str">
            <v xml:space="preserve">UN    </v>
          </cell>
          <cell r="D4781">
            <v>14.38</v>
          </cell>
        </row>
        <row r="4782">
          <cell r="A4782">
            <v>37990</v>
          </cell>
          <cell r="B4782" t="str">
            <v xml:space="preserve">UNIAO, CPVC, SOLDAVEL, 22 MM, PARA AGUA QUENTE PREDIAL                                                                                                                                                                                                                                                                                                                                                                                                                                                    </v>
          </cell>
          <cell r="C4782" t="str">
            <v xml:space="preserve">UN    </v>
          </cell>
          <cell r="D4782">
            <v>15.86</v>
          </cell>
        </row>
        <row r="4783">
          <cell r="A4783">
            <v>37991</v>
          </cell>
          <cell r="B4783" t="str">
            <v xml:space="preserve">UNIAO, CPVC, SOLDAVEL, 28 MM, PARA AGUA QUENTE PREDIAL                                                                                                                                                                                                                                                                                                                                                                                                                                                    </v>
          </cell>
          <cell r="C4783" t="str">
            <v xml:space="preserve">UN    </v>
          </cell>
          <cell r="D4783">
            <v>21.11</v>
          </cell>
        </row>
        <row r="4784">
          <cell r="A4784">
            <v>37992</v>
          </cell>
          <cell r="B4784" t="str">
            <v xml:space="preserve">UNIAO, CPVC, SOLDAVEL, 35 MM, PARA AGUA QUENTE PREDIAL                                                                                                                                                                                                                                                                                                                                                                                                                                                    </v>
          </cell>
          <cell r="C4784" t="str">
            <v xml:space="preserve">UN    </v>
          </cell>
          <cell r="D4784">
            <v>32.75</v>
          </cell>
        </row>
        <row r="4785">
          <cell r="A4785">
            <v>37993</v>
          </cell>
          <cell r="B4785" t="str">
            <v xml:space="preserve">UNIAO, CPVC, SOLDAVEL, 42 MM, PARA AGUA QUENTE PREDIAL                                                                                                                                                                                                                                                                                                                                                                                                                                                    </v>
          </cell>
          <cell r="C4785" t="str">
            <v xml:space="preserve">UN    </v>
          </cell>
          <cell r="D4785">
            <v>49.69</v>
          </cell>
        </row>
        <row r="4786">
          <cell r="A4786">
            <v>37994</v>
          </cell>
          <cell r="B4786" t="str">
            <v xml:space="preserve">UNIAO, CPVC, SOLDAVEL, 54 MM, PARA AGUA QUENTE PREDIAL                                                                                                                                                                                                                                                                                                                                                                                                                                                    </v>
          </cell>
          <cell r="C4786" t="str">
            <v xml:space="preserve">UN    </v>
          </cell>
          <cell r="D4786">
            <v>118.32</v>
          </cell>
        </row>
        <row r="4787">
          <cell r="A4787">
            <v>37995</v>
          </cell>
          <cell r="B4787" t="str">
            <v xml:space="preserve">UNIAO, CPVC, SOLDAVEL, 73 MM, PARA AGUA QUENTE PREDIAL                                                                                                                                                                                                                                                                                                                                                                                                                                                    </v>
          </cell>
          <cell r="C4787" t="str">
            <v xml:space="preserve">UN    </v>
          </cell>
          <cell r="D4787">
            <v>154.22999999999999</v>
          </cell>
        </row>
        <row r="4788">
          <cell r="A4788">
            <v>37996</v>
          </cell>
          <cell r="B4788" t="str">
            <v xml:space="preserve">UNIAO, CPVC, SOLDAVEL, 89 MM, PARA AGUA QUENTE PREDIAL                                                                                                                                                                                                                                                                                                                                                                                                                                                    </v>
          </cell>
          <cell r="C4788" t="str">
            <v xml:space="preserve">UN    </v>
          </cell>
          <cell r="D4788">
            <v>234.85</v>
          </cell>
        </row>
        <row r="4789">
          <cell r="A4789">
            <v>13883</v>
          </cell>
          <cell r="B4789" t="str">
            <v xml:space="preserve">USINA DE ASFALTO A FRIO, CAPACIDADE DE 30 A 40 T/H, ELETRICA, POTENCIA DE 30 CV                                                                                                                                                                                                                                                                                                                                                                                                                           </v>
          </cell>
          <cell r="C4789" t="str">
            <v xml:space="preserve">UN    </v>
          </cell>
          <cell r="D4789">
            <v>150170.97</v>
          </cell>
        </row>
        <row r="4790">
          <cell r="A4790">
            <v>38604</v>
          </cell>
          <cell r="B4790" t="str">
            <v xml:space="preserve">USINA DE ASFALTO A FRIO, CAPACIDADE DE 40 A 60 T/H, ELETRICA, POTENCIA DE 30 CV                                                                                                                                                                                                                                                                                                                                                                                                                           </v>
          </cell>
          <cell r="C4790" t="str">
            <v xml:space="preserve">UN    </v>
          </cell>
          <cell r="D4790">
            <v>187035.95</v>
          </cell>
        </row>
        <row r="4791">
          <cell r="A4791">
            <v>10601</v>
          </cell>
          <cell r="B4791" t="str">
            <v xml:space="preserve">USINA DE ASFALTO A QUENTE, FIXA, TIPO CONTRA FLUXO, CAPACIDADE DE 100 A 140 T/H, POTENCIA DE 280 KW, COM MISTURADOR EXTERNO ROTATIVO                                                                                                                                                                                                                                                                                                                                                                      </v>
          </cell>
          <cell r="C4791" t="str">
            <v xml:space="preserve">UN    </v>
          </cell>
          <cell r="D4791">
            <v>3638222.43</v>
          </cell>
        </row>
        <row r="4792">
          <cell r="A4792">
            <v>44469</v>
          </cell>
          <cell r="B4792" t="str">
            <v xml:space="preserve">USINA DE ASFALTO, GRAVIMETRICA, CAPACIDADE DE 150 T/H, POTENCIA DE 400  KW                                                                                                                                                                                                                                                                                                                                                                                                                                </v>
          </cell>
          <cell r="C4792" t="str">
            <v xml:space="preserve">UN    </v>
          </cell>
          <cell r="D4792">
            <v>9579311.2599999998</v>
          </cell>
        </row>
        <row r="4793">
          <cell r="A4793">
            <v>13894</v>
          </cell>
          <cell r="B4793" t="str">
            <v xml:space="preserve">USINA DE CONCRETO FIXA, CAPACIDADE NOMINAL DE 40 M3/H, SEM SILO                                                                                                                                                                                                                                                                                                                                                                                                                                           </v>
          </cell>
          <cell r="C4793" t="str">
            <v xml:space="preserve">UN    </v>
          </cell>
          <cell r="D4793">
            <v>399604.75</v>
          </cell>
        </row>
        <row r="4794">
          <cell r="A4794">
            <v>13895</v>
          </cell>
          <cell r="B4794" t="str">
            <v xml:space="preserve">USINA DE CONCRETO FIXA, CAPACIDADE NOMINAL DE 60 M3/H, SEM SILO                                                                                                                                                                                                                                                                                                                                                                                                                                           </v>
          </cell>
          <cell r="C4794" t="str">
            <v xml:space="preserve">UN    </v>
          </cell>
          <cell r="D4794">
            <v>537335.18000000005</v>
          </cell>
        </row>
        <row r="4795">
          <cell r="A4795">
            <v>13892</v>
          </cell>
          <cell r="B4795" t="str">
            <v xml:space="preserve">USINA DE CONCRETO FIXA, CAPACIDADE NOMINAL DE 80 M3/H, SEM SILO                                                                                                                                                                                                                                                                                                                                                                                                                                           </v>
          </cell>
          <cell r="C4795" t="str">
            <v xml:space="preserve">UN    </v>
          </cell>
          <cell r="D4795">
            <v>658491.12</v>
          </cell>
        </row>
        <row r="4796">
          <cell r="A4796">
            <v>9914</v>
          </cell>
          <cell r="B4796" t="str">
            <v xml:space="preserve">USINA DE CONCRETO FIXA, CAPACIDADE NOMINAL DE 90 A 120 M3/H, SEM SILO                                                                                                                                                                                                                                                                                                                                                                                                                                     </v>
          </cell>
          <cell r="C4796" t="str">
            <v xml:space="preserve">UN    </v>
          </cell>
          <cell r="D4796">
            <v>712400</v>
          </cell>
        </row>
        <row r="4797">
          <cell r="A4797">
            <v>36485</v>
          </cell>
          <cell r="B4797" t="str">
            <v xml:space="preserve">USINA DE LAMA ASFALTICA, PROD 30 A 50 T/H, SILO DE AGREGADO 7 M3, RESERVATORIOS PARA EMULSAO E AGUA DE 2,3 M3 CADA, MISTURADOR TIPO PUGG-MILL A SER MONTADO SOBRE CAMINHAO                                                                                                                                                                                                                                                                                                                                </v>
          </cell>
          <cell r="C4797" t="str">
            <v xml:space="preserve">UN    </v>
          </cell>
          <cell r="D4797">
            <v>665336.65</v>
          </cell>
        </row>
        <row r="4798">
          <cell r="A4798">
            <v>9912</v>
          </cell>
          <cell r="B4798" t="str">
            <v xml:space="preserve">USINA DE MISTURAS ASFALTICAS A QUENTE, MOVEL, TIPO CONTRA FLUXO, CAPACIDADE DE 40 A 80 T/H                                                                                                                                                                                                                                                                                                                                                                                                                </v>
          </cell>
          <cell r="C4798" t="str">
            <v xml:space="preserve">UN    </v>
          </cell>
          <cell r="D4798">
            <v>2961923</v>
          </cell>
        </row>
        <row r="4799">
          <cell r="A4799">
            <v>9921</v>
          </cell>
          <cell r="B4799" t="str">
            <v xml:space="preserve">USINA MISTURADORA DE SOLOS,  DOSADORES TRIPLOS, CALHA VIBRATORIA CAPACIDADE DE 200 A 500 T/H, POTENCIA DE 75 KW                                                                                                                                                                                                                                                                                                                                                                                           </v>
          </cell>
          <cell r="C4799" t="str">
            <v xml:space="preserve">UN    </v>
          </cell>
          <cell r="D4799">
            <v>1527899.98</v>
          </cell>
        </row>
        <row r="4800">
          <cell r="A4800">
            <v>21112</v>
          </cell>
          <cell r="B4800" t="str">
            <v xml:space="preserve">VALVULA DE DESCARGA EM METAL CROMADO PARA MICTORIO COM ACIONAMENTO POR PRESSAO E FECHAMENTO AUTOMATICO                                                                                                                                                                                                                                                                                                                                                                                                    </v>
          </cell>
          <cell r="C4800" t="str">
            <v xml:space="preserve">UN    </v>
          </cell>
          <cell r="D4800">
            <v>257.33999999999997</v>
          </cell>
        </row>
        <row r="4801">
          <cell r="A4801">
            <v>10228</v>
          </cell>
          <cell r="B4801" t="str">
            <v xml:space="preserve">VALVULA DE DESCARGA METALICA, BASE 1 1/2 " E ACABAMENTO METALICO CROMADO                                                                                                                                                                                                                                                                                                                                                                                                                                  </v>
          </cell>
          <cell r="C4801" t="str">
            <v xml:space="preserve">UN    </v>
          </cell>
          <cell r="D4801">
            <v>298.95</v>
          </cell>
        </row>
        <row r="4802">
          <cell r="A4802">
            <v>11781</v>
          </cell>
          <cell r="B4802" t="str">
            <v xml:space="preserve">VALVULA DE DESCARGA METALICA, BASE 1 1/4 " E ACABAMENTO METALICO CROMADO                                                                                                                                                                                                                                                                                                                                                                                                                                  </v>
          </cell>
          <cell r="C4802" t="str">
            <v xml:space="preserve">UN    </v>
          </cell>
          <cell r="D4802">
            <v>242.18</v>
          </cell>
        </row>
        <row r="4803">
          <cell r="A4803">
            <v>37588</v>
          </cell>
          <cell r="B4803" t="str">
            <v xml:space="preserve">VALVULA DE ESCOAMENTO PARA TANQUE, EM METAL CROMADO, 1.1/2 ", SEM LADRAO, COM TAMPAO PLASTICO                                                                                                                                                                                                                                                                                                                                                                                                             </v>
          </cell>
          <cell r="C4803" t="str">
            <v xml:space="preserve">UN    </v>
          </cell>
          <cell r="D4803">
            <v>66.569999999999993</v>
          </cell>
        </row>
        <row r="4804">
          <cell r="A4804">
            <v>11746</v>
          </cell>
          <cell r="B4804" t="str">
            <v xml:space="preserve">VALVULA DE ESFERA BRUTA EM BRONZE, BITOLA 1 " (REF 1552-B)                                                                                                                                                                                                                                                                                                                                                                                                                                                </v>
          </cell>
          <cell r="C4804" t="str">
            <v xml:space="preserve">UN    </v>
          </cell>
          <cell r="D4804">
            <v>88.05</v>
          </cell>
        </row>
        <row r="4805">
          <cell r="A4805">
            <v>11751</v>
          </cell>
          <cell r="B4805" t="str">
            <v xml:space="preserve">VALVULA DE ESFERA BRUTA EM BRONZE, BITOLA 1 1/2 " (REF 1552-B)                                                                                                                                                                                                                                                                                                                                                                                                                                            </v>
          </cell>
          <cell r="C4805" t="str">
            <v xml:space="preserve">UN    </v>
          </cell>
          <cell r="D4805">
            <v>158.15</v>
          </cell>
        </row>
        <row r="4806">
          <cell r="A4806">
            <v>11750</v>
          </cell>
          <cell r="B4806" t="str">
            <v xml:space="preserve">VALVULA DE ESFERA BRUTA EM BRONZE, BITOLA 1 1/4 " (REF 1552-B)                                                                                                                                                                                                                                                                                                                                                                                                                                            </v>
          </cell>
          <cell r="C4806" t="str">
            <v xml:space="preserve">UN    </v>
          </cell>
          <cell r="D4806">
            <v>131.24</v>
          </cell>
        </row>
        <row r="4807">
          <cell r="A4807">
            <v>11748</v>
          </cell>
          <cell r="B4807" t="str">
            <v xml:space="preserve">VALVULA DE ESFERA BRUTA EM BRONZE, BITOLA 1/2 " (REF 1552-B)                                                                                                                                                                                                                                                                                                                                                                                                                                              </v>
          </cell>
          <cell r="C4807" t="str">
            <v xml:space="preserve">UN    </v>
          </cell>
          <cell r="D4807">
            <v>56.5</v>
          </cell>
        </row>
        <row r="4808">
          <cell r="A4808">
            <v>11747</v>
          </cell>
          <cell r="B4808" t="str">
            <v xml:space="preserve">VALVULA DE ESFERA BRUTA EM BRONZE, BITOLA 2 " (REF 1552-B)                                                                                                                                                                                                                                                                                                                                                                                                                                                </v>
          </cell>
          <cell r="C4808" t="str">
            <v xml:space="preserve">UN    </v>
          </cell>
          <cell r="D4808">
            <v>243.86</v>
          </cell>
        </row>
        <row r="4809">
          <cell r="A4809">
            <v>11749</v>
          </cell>
          <cell r="B4809" t="str">
            <v xml:space="preserve">VALVULA DE ESFERA BRUTA EM BRONZE, BITOLA 3/4 " (REF 1552-B)                                                                                                                                                                                                                                                                                                                                                                                                                                              </v>
          </cell>
          <cell r="C4809" t="str">
            <v xml:space="preserve">UN    </v>
          </cell>
          <cell r="D4809">
            <v>65.22</v>
          </cell>
        </row>
        <row r="4810">
          <cell r="A4810">
            <v>10236</v>
          </cell>
          <cell r="B4810" t="str">
            <v xml:space="preserve">VALVULA DE RETENCAO DE BRONZE, PE COM CRIVOS, EXTREMIDADE COM ROSCA, DE 1 1/2", PARA FUNDO DE POCO                                                                                                                                                                                                                                                                                                                                                                                                        </v>
          </cell>
          <cell r="C4810" t="str">
            <v xml:space="preserve">UN    </v>
          </cell>
          <cell r="D4810">
            <v>132.34</v>
          </cell>
        </row>
        <row r="4811">
          <cell r="A4811">
            <v>10233</v>
          </cell>
          <cell r="B4811" t="str">
            <v xml:space="preserve">VALVULA DE RETENCAO DE BRONZE, PE COM CRIVOS, EXTREMIDADE COM ROSCA, DE 1 1/4", PARA FUNDO DE POCO                                                                                                                                                                                                                                                                                                                                                                                                        </v>
          </cell>
          <cell r="C4811" t="str">
            <v xml:space="preserve">UN    </v>
          </cell>
          <cell r="D4811">
            <v>124.01</v>
          </cell>
        </row>
        <row r="4812">
          <cell r="A4812">
            <v>10234</v>
          </cell>
          <cell r="B4812" t="str">
            <v xml:space="preserve">VALVULA DE RETENCAO DE BRONZE, PE COM CRIVOS, EXTREMIDADE COM ROSCA, DE 1", PARA FUNDO DE POCO                                                                                                                                                                                                                                                                                                                                                                                                            </v>
          </cell>
          <cell r="C4812" t="str">
            <v xml:space="preserve">UN    </v>
          </cell>
          <cell r="D4812">
            <v>78.12</v>
          </cell>
        </row>
        <row r="4813">
          <cell r="A4813">
            <v>10231</v>
          </cell>
          <cell r="B4813" t="str">
            <v xml:space="preserve">VALVULA DE RETENCAO DE BRONZE, PE COM CRIVOS, EXTREMIDADE COM ROSCA, DE 2 1/2", PARA FUNDO DE POCO                                                                                                                                                                                                                                                                                                                                                                                                        </v>
          </cell>
          <cell r="C4813" t="str">
            <v xml:space="preserve">UN    </v>
          </cell>
          <cell r="D4813">
            <v>358.24</v>
          </cell>
        </row>
        <row r="4814">
          <cell r="A4814">
            <v>10232</v>
          </cell>
          <cell r="B4814" t="str">
            <v xml:space="preserve">VALVULA DE RETENCAO DE BRONZE, PE COM CRIVOS, EXTREMIDADE COM ROSCA, DE 2", PARA FUNDO DE POCO                                                                                                                                                                                                                                                                                                                                                                                                            </v>
          </cell>
          <cell r="C4814" t="str">
            <v xml:space="preserve">UN    </v>
          </cell>
          <cell r="D4814">
            <v>200.46</v>
          </cell>
        </row>
        <row r="4815">
          <cell r="A4815">
            <v>10229</v>
          </cell>
          <cell r="B4815" t="str">
            <v xml:space="preserve">VALVULA DE RETENCAO DE BRONZE, PE COM CRIVOS, EXTREMIDADE COM ROSCA, DE 3/4", PARA FUNDO DE POCO                                                                                                                                                                                                                                                                                                                                                                                                          </v>
          </cell>
          <cell r="C4815" t="str">
            <v xml:space="preserve">UN    </v>
          </cell>
          <cell r="D4815">
            <v>70.650000000000006</v>
          </cell>
        </row>
        <row r="4816">
          <cell r="A4816">
            <v>10235</v>
          </cell>
          <cell r="B4816" t="str">
            <v xml:space="preserve">VALVULA DE RETENCAO DE BRONZE, PE COM CRIVOS, EXTREMIDADE COM ROSCA, DE 3", PARA FUNDO DE POCO                                                                                                                                                                                                                                                                                                                                                                                                            </v>
          </cell>
          <cell r="C4816" t="str">
            <v xml:space="preserve">UN    </v>
          </cell>
          <cell r="D4816">
            <v>491.1</v>
          </cell>
        </row>
        <row r="4817">
          <cell r="A4817">
            <v>10230</v>
          </cell>
          <cell r="B4817" t="str">
            <v xml:space="preserve">VALVULA DE RETENCAO DE BRONZE, PE COM CRIVOS, EXTREMIDADE COM ROSCA, DE 4", PARA FUNDO DE POCO                                                                                                                                                                                                                                                                                                                                                                                                            </v>
          </cell>
          <cell r="C4817" t="str">
            <v xml:space="preserve">UN    </v>
          </cell>
          <cell r="D4817">
            <v>864.29</v>
          </cell>
        </row>
        <row r="4818">
          <cell r="A4818">
            <v>10409</v>
          </cell>
          <cell r="B4818" t="str">
            <v xml:space="preserve">VALVULA DE RETENCAO HORIZONTAL, DE BRONZE (PN-25), 1 1/2", 400 PSI, TAMPA DE PORCA DE UNIAO, EXTREMIDADES COM ROSCA                                                                                                                                                                                                                                                                                                                                                                                       </v>
          </cell>
          <cell r="C4818" t="str">
            <v xml:space="preserve">UN    </v>
          </cell>
          <cell r="D4818">
            <v>256.77</v>
          </cell>
        </row>
        <row r="4819">
          <cell r="A4819">
            <v>10411</v>
          </cell>
          <cell r="B4819" t="str">
            <v xml:space="preserve">VALVULA DE RETENCAO HORIZONTAL, DE BRONZE (PN-25), 1 1/4", 400 PSI, TAMPA DE PORCA DE UNIAO, EXTREMIDADES COM ROSCA                                                                                                                                                                                                                                                                                                                                                                                       </v>
          </cell>
          <cell r="C4819" t="str">
            <v xml:space="preserve">UN    </v>
          </cell>
          <cell r="D4819">
            <v>229.76</v>
          </cell>
        </row>
        <row r="4820">
          <cell r="A4820">
            <v>10404</v>
          </cell>
          <cell r="B4820" t="str">
            <v xml:space="preserve">VALVULA DE RETENCAO HORIZONTAL, DE BRONZE (PN-25), 1/2", 400 PSI, TAMPA DE PORCA DE UNIAO, EXTREMIDADES COM ROSCA                                                                                                                                                                                                                                                                                                                                                                                         </v>
          </cell>
          <cell r="C4820" t="str">
            <v xml:space="preserve">UN    </v>
          </cell>
          <cell r="D4820">
            <v>93.18</v>
          </cell>
        </row>
        <row r="4821">
          <cell r="A4821">
            <v>10410</v>
          </cell>
          <cell r="B4821" t="str">
            <v xml:space="preserve">VALVULA DE RETENCAO HORIZONTAL, DE BRONZE (PN-25), 1", 400 PSI, TAMPA DE PORCA DE UNIAO, EXTREMIDADES COM ROSCA                                                                                                                                                                                                                                                                                                                                                                                           </v>
          </cell>
          <cell r="C4821" t="str">
            <v xml:space="preserve">UN    </v>
          </cell>
          <cell r="D4821">
            <v>153.47999999999999</v>
          </cell>
        </row>
        <row r="4822">
          <cell r="A4822">
            <v>10405</v>
          </cell>
          <cell r="B4822" t="str">
            <v xml:space="preserve">VALVULA DE RETENCAO HORIZONTAL, DE BRONZE (PN-25), 2 1/2", 400 PSI, TAMPA DE PORCA DE UNIAO, EXTREMIDADES COM ROSCA                                                                                                                                                                                                                                                                                                                                                                                       </v>
          </cell>
          <cell r="C4822" t="str">
            <v xml:space="preserve">UN    </v>
          </cell>
          <cell r="D4822">
            <v>514.44000000000005</v>
          </cell>
        </row>
        <row r="4823">
          <cell r="A4823">
            <v>10408</v>
          </cell>
          <cell r="B4823" t="str">
            <v xml:space="preserve">VALVULA DE RETENCAO HORIZONTAL, DE BRONZE (PN-25), 2", 400 PSI, TAMPA DE PORCA DE UNIAO, EXTREMIDADES COM ROSCA                                                                                                                                                                                                                                                                                                                                                                                           </v>
          </cell>
          <cell r="C4823" t="str">
            <v xml:space="preserve">UN    </v>
          </cell>
          <cell r="D4823">
            <v>359.74</v>
          </cell>
        </row>
        <row r="4824">
          <cell r="A4824">
            <v>10412</v>
          </cell>
          <cell r="B4824" t="str">
            <v xml:space="preserve">VALVULA DE RETENCAO HORIZONTAL, DE BRONZE (PN-25), 3/4", 400 PSI, TAMPA DE PORCA DE UNIAO, EXTREMIDADES COM ROSCA                                                                                                                                                                                                                                                                                                                                                                                         </v>
          </cell>
          <cell r="C4824" t="str">
            <v xml:space="preserve">UN    </v>
          </cell>
          <cell r="D4824">
            <v>112.92</v>
          </cell>
        </row>
        <row r="4825">
          <cell r="A4825">
            <v>10406</v>
          </cell>
          <cell r="B4825" t="str">
            <v xml:space="preserve">VALVULA DE RETENCAO HORIZONTAL, DE BRONZE (PN-25), 3", 400 PSI, TAMPA DE PORCA DE UNIAO, EXTREMIDADES COM ROSCA                                                                                                                                                                                                                                                                                                                                                                                           </v>
          </cell>
          <cell r="C4825" t="str">
            <v xml:space="preserve">UN    </v>
          </cell>
          <cell r="D4825">
            <v>710.55</v>
          </cell>
        </row>
        <row r="4826">
          <cell r="A4826">
            <v>10407</v>
          </cell>
          <cell r="B4826" t="str">
            <v xml:space="preserve">VALVULA DE RETENCAO HORIZONTAL, DE BRONZE (PN-25), 4", 400 PSI, TAMPA DE PORCA DE UNIAO, EXTREMIDADES COM ROSCA                                                                                                                                                                                                                                                                                                                                                                                           </v>
          </cell>
          <cell r="C4826" t="str">
            <v xml:space="preserve">UN    </v>
          </cell>
          <cell r="D4826">
            <v>1102.07</v>
          </cell>
        </row>
        <row r="4827">
          <cell r="A4827">
            <v>10416</v>
          </cell>
          <cell r="B4827" t="str">
            <v xml:space="preserve">VALVULA DE RETENCAO VERTICAL, DE BRONZE (PN-16), 1 1/2", 200 PSI, EXTREMIDADES COM ROSCA                                                                                                                                                                                                                                                                                                                                                                                                                  </v>
          </cell>
          <cell r="C4827" t="str">
            <v xml:space="preserve">UN    </v>
          </cell>
          <cell r="D4827">
            <v>136.69999999999999</v>
          </cell>
        </row>
        <row r="4828">
          <cell r="A4828">
            <v>10419</v>
          </cell>
          <cell r="B4828" t="str">
            <v xml:space="preserve">VALVULA DE RETENCAO VERTICAL, DE BRONZE (PN-16), 1 1/4", 200 PSI, EXTREMIDADES COM ROSCA                                                                                                                                                                                                                                                                                                                                                                                                                  </v>
          </cell>
          <cell r="C4828" t="str">
            <v xml:space="preserve">UN    </v>
          </cell>
          <cell r="D4828">
            <v>118.65</v>
          </cell>
        </row>
        <row r="4829">
          <cell r="A4829">
            <v>21092</v>
          </cell>
          <cell r="B4829" t="str">
            <v xml:space="preserve">VALVULA DE RETENCAO VERTICAL, DE BRONZE (PN-16), 1/2", 200 PSI, EXTREMIDADES COM ROSCA                                                                                                                                                                                                                                                                                                                                                                                                                    </v>
          </cell>
          <cell r="C4829" t="str">
            <v xml:space="preserve">UN    </v>
          </cell>
          <cell r="D4829">
            <v>67.83</v>
          </cell>
        </row>
        <row r="4830">
          <cell r="A4830">
            <v>10418</v>
          </cell>
          <cell r="B4830" t="str">
            <v xml:space="preserve">VALVULA DE RETENCAO VERTICAL, DE BRONZE (PN-16), 1", 200 PSI, EXTREMIDADES COM ROSCA                                                                                                                                                                                                                                                                                                                                                                                                                      </v>
          </cell>
          <cell r="C4830" t="str">
            <v xml:space="preserve">UN    </v>
          </cell>
          <cell r="D4830">
            <v>79.09</v>
          </cell>
        </row>
        <row r="4831">
          <cell r="A4831">
            <v>12657</v>
          </cell>
          <cell r="B4831" t="str">
            <v xml:space="preserve">VALVULA DE RETENCAO VERTICAL, DE BRONZE (PN-16), 2 1/2", 200 PSI, EXTREMIDADES COM ROSCA                                                                                                                                                                                                                                                                                                                                                                                                                  </v>
          </cell>
          <cell r="C4831" t="str">
            <v xml:space="preserve">UN    </v>
          </cell>
          <cell r="D4831">
            <v>319.16000000000003</v>
          </cell>
        </row>
        <row r="4832">
          <cell r="A4832">
            <v>10417</v>
          </cell>
          <cell r="B4832" t="str">
            <v xml:space="preserve">VALVULA DE RETENCAO VERTICAL, DE BRONZE (PN-16), 2", 200 PSI, EXTREMIDADES COM ROSCA                                                                                                                                                                                                                                                                                                                                                                                                                      </v>
          </cell>
          <cell r="C4832" t="str">
            <v xml:space="preserve">UN    </v>
          </cell>
          <cell r="D4832">
            <v>199.17</v>
          </cell>
        </row>
        <row r="4833">
          <cell r="A4833">
            <v>10413</v>
          </cell>
          <cell r="B4833" t="str">
            <v xml:space="preserve">VALVULA DE RETENCAO VERTICAL, DE BRONZE (PN-16), 3/4", 200 PSI, EXTREMIDADES COM ROSCA                                                                                                                                                                                                                                                                                                                                                                                                                    </v>
          </cell>
          <cell r="C4833" t="str">
            <v xml:space="preserve">UN    </v>
          </cell>
          <cell r="D4833">
            <v>72.39</v>
          </cell>
        </row>
        <row r="4834">
          <cell r="A4834">
            <v>10414</v>
          </cell>
          <cell r="B4834" t="str">
            <v xml:space="preserve">VALVULA DE RETENCAO VERTICAL, DE BRONZE (PN-16), 3", 200 PSI, EXTREMIDADES COM ROSCA                                                                                                                                                                                                                                                                                                                                                                                                                      </v>
          </cell>
          <cell r="C4834" t="str">
            <v xml:space="preserve">UN    </v>
          </cell>
          <cell r="D4834">
            <v>435.84</v>
          </cell>
        </row>
        <row r="4835">
          <cell r="A4835">
            <v>10415</v>
          </cell>
          <cell r="B4835" t="str">
            <v xml:space="preserve">VALVULA DE RETENCAO VERTICAL, DE BRONZE (PN-16), 4", 200 PSI, EXTREMIDADES COM ROSCA                                                                                                                                                                                                                                                                                                                                                                                                                      </v>
          </cell>
          <cell r="C4835" t="str">
            <v xml:space="preserve">UN    </v>
          </cell>
          <cell r="D4835">
            <v>756.42</v>
          </cell>
        </row>
        <row r="4836">
          <cell r="A4836">
            <v>38643</v>
          </cell>
          <cell r="B4836" t="str">
            <v xml:space="preserve">VALVULA EM METAL CROMADO PARA LAVATORIO, 1 " SEM LADRAO                                                                                                                                                                                                                                                                                                                                                                                                                                                   </v>
          </cell>
          <cell r="C4836" t="str">
            <v xml:space="preserve">UN    </v>
          </cell>
          <cell r="D4836">
            <v>52.9</v>
          </cell>
        </row>
        <row r="4837">
          <cell r="A4837">
            <v>6157</v>
          </cell>
          <cell r="B4837" t="str">
            <v xml:space="preserve">VALVULA EM METAL CROMADO PARA PIA AMERICANA 3.1/2 X 1.1/2 "                                                                                                                                                                                                                                                                                                                                                                                                                                               </v>
          </cell>
          <cell r="C4837" t="str">
            <v xml:space="preserve">UN    </v>
          </cell>
          <cell r="D4837">
            <v>72.27</v>
          </cell>
        </row>
        <row r="4838">
          <cell r="A4838">
            <v>6158</v>
          </cell>
          <cell r="B4838" t="str">
            <v xml:space="preserve">VALVULA EM PLASTICO BRANCO PARA LAVATORIO 1 ", SEM UNHO, COM LADRAO                                                                                                                                                                                                                                                                                                                                                                                                                                       </v>
          </cell>
          <cell r="C4838" t="str">
            <v xml:space="preserve">UN    </v>
          </cell>
          <cell r="D4838">
            <v>6.75</v>
          </cell>
        </row>
        <row r="4839">
          <cell r="A4839">
            <v>6153</v>
          </cell>
          <cell r="B4839" t="str">
            <v xml:space="preserve">VALVULA EM PLASTICO BRANCO PARA TANQUE OU LAVATORIO 1 ", SEM UNHO E SEM LADRAO                                                                                                                                                                                                                                                                                                                                                                                                                            </v>
          </cell>
          <cell r="C4839" t="str">
            <v xml:space="preserve">UN    </v>
          </cell>
          <cell r="D4839">
            <v>4.6399999999999997</v>
          </cell>
        </row>
        <row r="4840">
          <cell r="A4840">
            <v>6156</v>
          </cell>
          <cell r="B4840" t="str">
            <v xml:space="preserve">VALVULA EM PLASTICO BRANCO PARA TANQUE 1.1/4 " X 1.1/2 ", SEM UNHO E SEM LADRAO                                                                                                                                                                                                                                                                                                                                                                                                                           </v>
          </cell>
          <cell r="C4840" t="str">
            <v xml:space="preserve">UN    </v>
          </cell>
          <cell r="D4840">
            <v>5.79</v>
          </cell>
        </row>
        <row r="4841">
          <cell r="A4841">
            <v>6154</v>
          </cell>
          <cell r="B4841" t="str">
            <v xml:space="preserve">VALVULA EM PLASTICO CROMADO PARA LAVATORIO 1 ", SEM UNHO, COM LADRAO                                                                                                                                                                                                                                                                                                                                                                                                                                      </v>
          </cell>
          <cell r="C4841" t="str">
            <v xml:space="preserve">UN    </v>
          </cell>
          <cell r="D4841">
            <v>8.25</v>
          </cell>
        </row>
        <row r="4842">
          <cell r="A4842">
            <v>6155</v>
          </cell>
          <cell r="B4842" t="str">
            <v xml:space="preserve">VALVULA EM PLASTICO CROMADO TIPO AMERICANA PARA PIA DE COZINHA 3.1/2 " X 1.1/2 ", SEM ADAPTADOR                                                                                                                                                                                                                                                                                                                                                                                                           </v>
          </cell>
          <cell r="C4842" t="str">
            <v xml:space="preserve">UN    </v>
          </cell>
          <cell r="D4842">
            <v>19</v>
          </cell>
        </row>
        <row r="4843">
          <cell r="A4843">
            <v>43595</v>
          </cell>
          <cell r="B4843" t="str">
            <v xml:space="preserve">VARA FINA PARA CREMONA, EM FERRO ZINCADO BRANCO, COM DIAMETRO DE APROX 10 MM E COMPRIMENTO DE 1,20 M                                                                                                                                                                                                                                                                                                                                                                                                      </v>
          </cell>
          <cell r="C4843" t="str">
            <v xml:space="preserve">UN    </v>
          </cell>
          <cell r="D4843">
            <v>18.54</v>
          </cell>
        </row>
        <row r="4844">
          <cell r="A4844">
            <v>43596</v>
          </cell>
          <cell r="B4844" t="str">
            <v xml:space="preserve">VARA FINA PARA CREMONA, EM FERRO ZINCADO BRANCO, COM DIAMETRO DE APROX 10 MM E COMPRIMENTO DE 1,50 M                                                                                                                                                                                                                                                                                                                                                                                                      </v>
          </cell>
          <cell r="C4844" t="str">
            <v xml:space="preserve">UN    </v>
          </cell>
          <cell r="D4844">
            <v>21.43</v>
          </cell>
        </row>
        <row r="4845">
          <cell r="A4845">
            <v>38108</v>
          </cell>
          <cell r="B4845" t="str">
            <v xml:space="preserve">VARIADOR DE LUMINOSIDADE ROTATIVO (DIMMER) 127 V, 300 W (APENAS MODULO)                                                                                                                                                                                                                                                                                                                                                                                                                                   </v>
          </cell>
          <cell r="C4845" t="str">
            <v xml:space="preserve">UN    </v>
          </cell>
          <cell r="D4845">
            <v>51.61</v>
          </cell>
        </row>
        <row r="4846">
          <cell r="A4846">
            <v>38087</v>
          </cell>
          <cell r="B4846" t="str">
            <v xml:space="preserve">VARIADOR DE LUMINOSIDADE ROTATIVO (DIMMER) 127V, 300W, CONJUNTO MONTADO PARA EMBUTIR 4" X 2" (PLACA + SUPORTE + MODULO)                                                                                                                                                                                                                                                                                                                                                                                   </v>
          </cell>
          <cell r="C4846" t="str">
            <v xml:space="preserve">UN    </v>
          </cell>
          <cell r="D4846">
            <v>66.38</v>
          </cell>
        </row>
        <row r="4847">
          <cell r="A4847">
            <v>38109</v>
          </cell>
          <cell r="B4847" t="str">
            <v xml:space="preserve">VARIADOR DE LUMINOSIDADE ROTATIVO (DIMMER) 220 V, 600 W (APENAS MODULO)                                                                                                                                                                                                                                                                                                                                                                                                                                   </v>
          </cell>
          <cell r="C4847" t="str">
            <v xml:space="preserve">UN    </v>
          </cell>
          <cell r="D4847">
            <v>82.48</v>
          </cell>
        </row>
        <row r="4848">
          <cell r="A4848">
            <v>38088</v>
          </cell>
          <cell r="B4848" t="str">
            <v xml:space="preserve">VARIADOR DE LUMINOSIDADE ROTATIVO (DIMMER) 220V, 600W, CONJUNTO MONTADO PARA EMBUTIR 4" X 2" (PLACA + SUPORTE + MODULO)                                                                                                                                                                                                                                                                                                                                                                                   </v>
          </cell>
          <cell r="C4848" t="str">
            <v xml:space="preserve">UN    </v>
          </cell>
          <cell r="D4848">
            <v>86.73</v>
          </cell>
        </row>
        <row r="4849">
          <cell r="A4849">
            <v>38110</v>
          </cell>
          <cell r="B4849" t="str">
            <v xml:space="preserve">VARIADOR DE VELOCIDADE PARA VENTILADOR 127 V, 150 W (APENAS MODULO)                                                                                                                                                                                                                                                                                                                                                                                                                                       </v>
          </cell>
          <cell r="C4849" t="str">
            <v xml:space="preserve">UN    </v>
          </cell>
          <cell r="D4849">
            <v>31.73</v>
          </cell>
        </row>
        <row r="4850">
          <cell r="A4850">
            <v>38089</v>
          </cell>
          <cell r="B4850" t="str">
            <v xml:space="preserve">VARIADOR DE VELOCIDADE PARA VENTILADOR 127V, 150W + 2 INTERRUPTORES PARALELOS, PARA REVERSAO E LAMPADA, CONJUNTO MONTADO PARA EMBUTIR 4" X 2" (PLACA + SUPORTE + MODULOS)                                                                                                                                                                                                                                                                                                                                 </v>
          </cell>
          <cell r="C4850" t="str">
            <v xml:space="preserve">UN    </v>
          </cell>
          <cell r="D4850">
            <v>55.29</v>
          </cell>
        </row>
        <row r="4851">
          <cell r="A4851">
            <v>38111</v>
          </cell>
          <cell r="B4851" t="str">
            <v xml:space="preserve">VARIADOR DE VELOCIDADE PARA VENTILADOR 220 V, 250 W (APENAS MODULO)                                                                                                                                                                                                                                                                                                                                                                                                                                       </v>
          </cell>
          <cell r="C4851" t="str">
            <v xml:space="preserve">UN    </v>
          </cell>
          <cell r="D4851">
            <v>35.479999999999997</v>
          </cell>
        </row>
        <row r="4852">
          <cell r="A4852">
            <v>38090</v>
          </cell>
          <cell r="B4852" t="str">
            <v xml:space="preserve">VARIADOR DE VELOCIDADE PARA VENTILADOR 220V, 250W + 2 INTERRUPTORES PARALELOS, PARA REVERSAO E LAMPADA, CONJUNTO MONTADO PARA EMBUTIR 4" X 2" (PLACA + SUPORTE + MODULOS)                                                                                                                                                                                                                                                                                                                                 </v>
          </cell>
          <cell r="C4852" t="str">
            <v xml:space="preserve">UN    </v>
          </cell>
          <cell r="D4852">
            <v>57.15</v>
          </cell>
        </row>
        <row r="4853">
          <cell r="A4853">
            <v>13726</v>
          </cell>
          <cell r="B4853" t="str">
            <v xml:space="preserve">VASSOURA MECANICA REBOCAVEL COM ESCOVA CILINDRICA LARGURA UTIL DE VARRIMENTO = 2,44M                                                                                                                                                                                                                                                                                                                                                                                                                      </v>
          </cell>
          <cell r="C4853" t="str">
            <v xml:space="preserve">UN    </v>
          </cell>
          <cell r="D4853">
            <v>68954.080000000002</v>
          </cell>
        </row>
        <row r="4854">
          <cell r="A4854">
            <v>38400</v>
          </cell>
          <cell r="B4854" t="str">
            <v xml:space="preserve">VASSOURA 40 CM COM CABO                                                                                                                                                                                                                                                                                                                                                                                                                                                                                   </v>
          </cell>
          <cell r="C4854" t="str">
            <v xml:space="preserve">UN    </v>
          </cell>
          <cell r="D4854">
            <v>20.88</v>
          </cell>
        </row>
        <row r="4855">
          <cell r="A4855">
            <v>12627</v>
          </cell>
          <cell r="B4855" t="str">
            <v xml:space="preserve">VEDACAO DE CALHA, EM BORRACHA COR PRETA, MEDIDA ENTRE 119 E 170 MM, PARA DRENAGEM PLUVIAL PREDIAL                                                                                                                                                                                                                                                                                                                                                                                                         </v>
          </cell>
          <cell r="C4855" t="str">
            <v xml:space="preserve">UN    </v>
          </cell>
          <cell r="D4855">
            <v>1.34</v>
          </cell>
        </row>
        <row r="4856">
          <cell r="A4856">
            <v>39996</v>
          </cell>
          <cell r="B4856" t="str">
            <v xml:space="preserve">VERGALHAO ZINCADO ROSCA TOTAL, 1/4 " (6,3 MM)                                                                                                                                                                                                                                                                                                                                                                                                                                                             </v>
          </cell>
          <cell r="C4856" t="str">
            <v xml:space="preserve">M     </v>
          </cell>
          <cell r="D4856">
            <v>3.57</v>
          </cell>
        </row>
        <row r="4857">
          <cell r="A4857">
            <v>10478</v>
          </cell>
          <cell r="B4857" t="str">
            <v xml:space="preserve">VERNIZ A BASE RESINA ALQUIDICA COM POLIURETANO PARA MADEIRA, COM FILTRO SOLAR, BRILHANTE, USO INTERNO E EXTERNO                                                                                                                                                                                                                                                                                                                                                                                           </v>
          </cell>
          <cell r="C4857" t="str">
            <v xml:space="preserve">L     </v>
          </cell>
          <cell r="D4857">
            <v>36.950000000000003</v>
          </cell>
        </row>
        <row r="4858">
          <cell r="A4858">
            <v>10481</v>
          </cell>
          <cell r="B4858" t="str">
            <v xml:space="preserve">VERNIZ MARITIMO PREMIUM PARA MADEIRA, COM FILTRO SOLAR, BRILHANTE, USO INTERNO E EXTERNO                                                                                                                                                                                                                                                                                                                                                                                                                  </v>
          </cell>
          <cell r="C4858" t="str">
            <v xml:space="preserve">L     </v>
          </cell>
          <cell r="D4858">
            <v>32.86</v>
          </cell>
        </row>
        <row r="4859">
          <cell r="A4859">
            <v>10475</v>
          </cell>
          <cell r="B4859" t="str">
            <v xml:space="preserve">VERNIZ TIPO COPAL PARA MADEIRA, BRILHANTE, USO INTERNO                                                                                                                                                                                                                                                                                                                                                                                                                                                    </v>
          </cell>
          <cell r="C4859" t="str">
            <v xml:space="preserve">L     </v>
          </cell>
          <cell r="D4859">
            <v>31.8</v>
          </cell>
        </row>
        <row r="4860">
          <cell r="A4860">
            <v>4030</v>
          </cell>
          <cell r="B4860" t="str">
            <v xml:space="preserve">VEU DE POLIESTER PARA IMPERMEABILIZACAO                                                                                                                                                                                                                                                                                                                                                                                                                                                                   </v>
          </cell>
          <cell r="C4860" t="str">
            <v xml:space="preserve">M2    </v>
          </cell>
          <cell r="D4860">
            <v>7.8</v>
          </cell>
        </row>
        <row r="4861">
          <cell r="A4861">
            <v>4031</v>
          </cell>
          <cell r="B4861" t="str">
            <v xml:space="preserve">VEU DE VIDRO/VEU DE SUPERFICIE 30 A 35 G/M2                                                                                                                                                                                                                                                                                                                                                                                                                                                               </v>
          </cell>
          <cell r="C4861" t="str">
            <v xml:space="preserve">M2    </v>
          </cell>
          <cell r="D4861">
            <v>36.659999999999997</v>
          </cell>
        </row>
        <row r="4862">
          <cell r="A4862">
            <v>39399</v>
          </cell>
          <cell r="B4862" t="str">
            <v xml:space="preserve">VIBRADOR DE IMERSAO, COM PONTEIRA DE *35* MM, MANGOTE DE 5 M, SEM MOTOR                                                                                                                                                                                                                                                                                                                                                                                                                                   </v>
          </cell>
          <cell r="C4862" t="str">
            <v xml:space="preserve">UN    </v>
          </cell>
          <cell r="D4862">
            <v>1360.93</v>
          </cell>
        </row>
        <row r="4863">
          <cell r="A4863">
            <v>39400</v>
          </cell>
          <cell r="B4863" t="str">
            <v xml:space="preserve">VIBRADOR DE IMERSAO, COM PONTEIRA DE *45* MM, MANGOTE DE 5 M, SEM MOTOR.                                                                                                                                                                                                                                                                                                                                                                                                                                  </v>
          </cell>
          <cell r="C4863" t="str">
            <v xml:space="preserve">UN    </v>
          </cell>
          <cell r="D4863">
            <v>1479.28</v>
          </cell>
        </row>
        <row r="4864">
          <cell r="A4864">
            <v>39401</v>
          </cell>
          <cell r="B4864" t="str">
            <v xml:space="preserve">VIBRADOR DE IMERSAO, COM PONTEIRA DE *60* MM, MANGOTE DE 5 M, SEM MOTOR.                                                                                                                                                                                                                                                                                                                                                                                                                                  </v>
          </cell>
          <cell r="C4864" t="str">
            <v xml:space="preserve">UN    </v>
          </cell>
          <cell r="D4864">
            <v>1659.39</v>
          </cell>
        </row>
        <row r="4865">
          <cell r="A4865">
            <v>11652</v>
          </cell>
          <cell r="B4865" t="str">
            <v xml:space="preserve">VIBRADOR DE IMERSAO, DIAMETRO DA PONTEIRA DE *35* MM, COM MOTOR 4 TEMPOS A GASOLINA DE 5,5 HP (5,5 CV)                                                                                                                                                                                                                                                                                                                                                                                                    </v>
          </cell>
          <cell r="C4865" t="str">
            <v xml:space="preserve">UN    </v>
          </cell>
          <cell r="D4865">
            <v>3570</v>
          </cell>
        </row>
        <row r="4866">
          <cell r="A4866">
            <v>13896</v>
          </cell>
          <cell r="B4866" t="str">
            <v xml:space="preserve">VIBRADOR DE IMERSAO, DIAMETRO DA PONTEIRA DE *45* MM, COM MOTOR ELETRICO TRIFASICO DE 2 HP (2 CV)                                                                                                                                                                                                                                                                                                                                                                                                         </v>
          </cell>
          <cell r="C4866" t="str">
            <v xml:space="preserve">UN    </v>
          </cell>
          <cell r="D4866">
            <v>3202.6</v>
          </cell>
        </row>
        <row r="4867">
          <cell r="A4867">
            <v>13475</v>
          </cell>
          <cell r="B4867" t="str">
            <v xml:space="preserve">VIBRADOR DE IMERSAO, DIAMETRO DA PONTEIRA DE *45* MM, COM MOTOR 4 TEMPOS A GASOLINA DE 5,5 HP (5,5 CV)                                                                                                                                                                                                                                                                                                                                                                                                    </v>
          </cell>
          <cell r="C4867" t="str">
            <v xml:space="preserve">UN    </v>
          </cell>
          <cell r="D4867">
            <v>3901.15</v>
          </cell>
        </row>
        <row r="4868">
          <cell r="A4868">
            <v>44491</v>
          </cell>
          <cell r="B4868" t="str">
            <v xml:space="preserve">VIBROACABADORA DE ASFALTO SOBRE ESTEIRAS, LARG. PAVIM. MAX. 8,00 M, POT. 100 KW/ 134 HP, CAP.  600 T/ H                                                                                                                                                                                                                                                                                                                                                                                                   </v>
          </cell>
          <cell r="C4868" t="str">
            <v xml:space="preserve">UN    </v>
          </cell>
          <cell r="D4868">
            <v>3731255.48</v>
          </cell>
        </row>
        <row r="4869">
          <cell r="A4869">
            <v>44470</v>
          </cell>
          <cell r="B4869" t="str">
            <v xml:space="preserve">VIBROACABADORA DE ASFALTO SOBRE ESTEIRAS, LARG. PAVIM. 2,13 M A 4,55 M, POT. 74 KW/ 100 HP, CAP. 400  T/ H                                                                                                                                                                                                                                                                                                                                                                                                </v>
          </cell>
          <cell r="C4869" t="str">
            <v xml:space="preserve">UN    </v>
          </cell>
          <cell r="D4869">
            <v>1570815.25</v>
          </cell>
        </row>
        <row r="4870">
          <cell r="A4870">
            <v>13476</v>
          </cell>
          <cell r="B4870" t="str">
            <v xml:space="preserve">VIBROACABADORA DE ASFALTO SOBRE ESTEIRAS, LARG. PAVIM. 2,60 M A 5,75 M, POT. 110 HP, CAP. 450 T/ H                                                                                                                                                                                                                                                                                                                                                                                                        </v>
          </cell>
          <cell r="C4870" t="str">
            <v xml:space="preserve">UN    </v>
          </cell>
          <cell r="D4870">
            <v>1582198.08</v>
          </cell>
        </row>
        <row r="4871">
          <cell r="A4871">
            <v>10488</v>
          </cell>
          <cell r="B4871" t="str">
            <v xml:space="preserve">VIBROACABADORA DE ASFALTO SOBRE ESTEIRAS, LARG. PAVIMENT. 1,90 A 5,3 M, POT. 78 KW/105 HP, CAP. 450 T/H                                                                                                                                                                                                                                                                                                                                                                                                   </v>
          </cell>
          <cell r="C4871" t="str">
            <v xml:space="preserve">UN    </v>
          </cell>
          <cell r="D4871">
            <v>1916850</v>
          </cell>
        </row>
        <row r="4872">
          <cell r="A4872">
            <v>13606</v>
          </cell>
          <cell r="B4872" t="str">
            <v xml:space="preserve">VIBROACABADORA DE ASFALTO SOBRE RODAS, LARGURA DE PAVIMENTACAO DE 1,70 A 4,20 M, POTENCIA 78 KW/105 HP, CAPACIDADE 300 T/H                                                                                                                                                                                                                                                                                                                                                                                </v>
          </cell>
          <cell r="C4872" t="str">
            <v xml:space="preserve">UN    </v>
          </cell>
          <cell r="D4872">
            <v>1698301.68</v>
          </cell>
        </row>
        <row r="4873">
          <cell r="A4873">
            <v>10489</v>
          </cell>
          <cell r="B4873" t="str">
            <v xml:space="preserve">VIDRACEIRO (HORISTA)                                                                                                                                                                                                                                                                                                                                                                                                                                                                                      </v>
          </cell>
          <cell r="C4873" t="str">
            <v xml:space="preserve">H     </v>
          </cell>
          <cell r="D4873">
            <v>22.43</v>
          </cell>
        </row>
        <row r="4874">
          <cell r="A4874">
            <v>41073</v>
          </cell>
          <cell r="B4874" t="str">
            <v xml:space="preserve">VIDRACEIRO (MENSALISTA)                                                                                                                                                                                                                                                                                                                                                                                                                                                                                   </v>
          </cell>
          <cell r="C4874" t="str">
            <v xml:space="preserve">MES   </v>
          </cell>
          <cell r="D4874">
            <v>3928.15</v>
          </cell>
        </row>
        <row r="4875">
          <cell r="A4875">
            <v>34391</v>
          </cell>
          <cell r="B4875" t="str">
            <v xml:space="preserve">VIDRO COMUM LAMINADO LISO INCOLOR DUPLO, ESPESSURA TOTAL 8 MM (CADA CAMADA DE 4 MM) - COLOCADO                                                                                                                                                                                                                                                                                                                                                                                                            </v>
          </cell>
          <cell r="C4875" t="str">
            <v xml:space="preserve">M2    </v>
          </cell>
          <cell r="D4875">
            <v>615.19000000000005</v>
          </cell>
        </row>
        <row r="4876">
          <cell r="A4876">
            <v>10496</v>
          </cell>
          <cell r="B4876" t="str">
            <v xml:space="preserve">VIDRO COMUM LAMINADO, LISO, INCOLOR, DUPLO, ESPESSURA TOTAL 6 MM (CADA CAMADA E= 3 MM) - COLOCADO                                                                                                                                                                                                                                                                                                                                                                                                         </v>
          </cell>
          <cell r="C4876" t="str">
            <v xml:space="preserve">M2    </v>
          </cell>
          <cell r="D4876">
            <v>535.41</v>
          </cell>
        </row>
        <row r="4877">
          <cell r="A4877">
            <v>10497</v>
          </cell>
          <cell r="B4877" t="str">
            <v xml:space="preserve">VIDRO COMUM LAMINADO, LISO, INCOLOR, TRIPLO, ESPESSURA TOTAL 12 MM (CADA CAMADA E=  4 MM) - COLOCADO                                                                                                                                                                                                                                                                                                                                                                                                      </v>
          </cell>
          <cell r="C4877" t="str">
            <v xml:space="preserve">M2    </v>
          </cell>
          <cell r="D4877">
            <v>1392.08</v>
          </cell>
        </row>
        <row r="4878">
          <cell r="A4878">
            <v>10504</v>
          </cell>
          <cell r="B4878" t="str">
            <v xml:space="preserve">VIDRO COMUM LAMINADO, LISO, INCOLOR, TRIPLO, ESPESSURA TOTAL 15 MM (CADA CAMADA E = 5 MM) - COLOCADO                                                                                                                                                                                                                                                                                                                                                                                                      </v>
          </cell>
          <cell r="C4878" t="str">
            <v xml:space="preserve">M2    </v>
          </cell>
          <cell r="D4878">
            <v>1627.66</v>
          </cell>
        </row>
        <row r="4879">
          <cell r="A4879">
            <v>34390</v>
          </cell>
          <cell r="B4879" t="str">
            <v xml:space="preserve">VIDRO CRISTAL COLORIDO, 10 MM, PINTADO NA COR BRANCA                                                                                                                                                                                                                                                                                                                                                                                                                                                      </v>
          </cell>
          <cell r="C4879" t="str">
            <v xml:space="preserve">M2    </v>
          </cell>
          <cell r="D4879">
            <v>479.73</v>
          </cell>
        </row>
        <row r="4880">
          <cell r="A4880">
            <v>34389</v>
          </cell>
          <cell r="B4880" t="str">
            <v xml:space="preserve">VIDRO CRISTAL COLORIDO, 4 MM, PINTADO NA COR BRANCA                                                                                                                                                                                                                                                                                                                                                                                                                                                       </v>
          </cell>
          <cell r="C4880" t="str">
            <v xml:space="preserve">M2    </v>
          </cell>
          <cell r="D4880">
            <v>149.91</v>
          </cell>
        </row>
        <row r="4881">
          <cell r="A4881">
            <v>34388</v>
          </cell>
          <cell r="B4881" t="str">
            <v xml:space="preserve">VIDRO CRISTAL COLORIDO, 6 MM, PINTADO NA COR BRANCA                                                                                                                                                                                                                                                                                                                                                                                                                                                       </v>
          </cell>
          <cell r="C4881" t="str">
            <v xml:space="preserve">M2    </v>
          </cell>
          <cell r="D4881">
            <v>213.07</v>
          </cell>
        </row>
        <row r="4882">
          <cell r="A4882">
            <v>34387</v>
          </cell>
          <cell r="B4882" t="str">
            <v xml:space="preserve">VIDRO CRISTAL COLORIDO, 8 MM, PINTADO NA COR BRANCA                                                                                                                                                                                                                                                                                                                                                                                                                                                       </v>
          </cell>
          <cell r="C4882" t="str">
            <v xml:space="preserve">M2    </v>
          </cell>
          <cell r="D4882">
            <v>345.87</v>
          </cell>
        </row>
        <row r="4883">
          <cell r="A4883">
            <v>11188</v>
          </cell>
          <cell r="B4883" t="str">
            <v xml:space="preserve">VIDRO LISO FUME E = 4MM - SEM COLOCACAO                                                                                                                                                                                                                                                                                                                                                                                                                                                                   </v>
          </cell>
          <cell r="C4883" t="str">
            <v xml:space="preserve">M2    </v>
          </cell>
          <cell r="D4883">
            <v>171.33</v>
          </cell>
        </row>
        <row r="4884">
          <cell r="A4884">
            <v>11189</v>
          </cell>
          <cell r="B4884" t="str">
            <v xml:space="preserve">VIDRO LISO FUME E = 6MM - SEM COLOCACAO                                                                                                                                                                                                                                                                                                                                                                                                                                                                   </v>
          </cell>
          <cell r="C4884" t="str">
            <v xml:space="preserve">M2    </v>
          </cell>
          <cell r="D4884">
            <v>257</v>
          </cell>
        </row>
        <row r="4885">
          <cell r="A4885">
            <v>21107</v>
          </cell>
          <cell r="B4885" t="str">
            <v xml:space="preserve">VIDRO LISO FUME, E = 5 MM - SEM COLOCACAO                                                                                                                                                                                                                                                                                                                                                                                                                                                                 </v>
          </cell>
          <cell r="C4885" t="str">
            <v xml:space="preserve">M2    </v>
          </cell>
          <cell r="D4885">
            <v>184.95</v>
          </cell>
        </row>
        <row r="4886">
          <cell r="A4886">
            <v>34386</v>
          </cell>
          <cell r="B4886" t="str">
            <v xml:space="preserve">VIDRO LISO INCOLOR 10 MM - SEM COLOCACAO                                                                                                                                                                                                                                                                                                                                                                                                                                                                  </v>
          </cell>
          <cell r="C4886" t="str">
            <v xml:space="preserve">M2    </v>
          </cell>
          <cell r="D4886">
            <v>321.25</v>
          </cell>
        </row>
        <row r="4887">
          <cell r="A4887">
            <v>10490</v>
          </cell>
          <cell r="B4887" t="str">
            <v xml:space="preserve">VIDRO LISO INCOLOR 2 A 3 MM - SEM COLOCACAO                                                                                                                                                                                                                                                                                                                                                                                                                                                               </v>
          </cell>
          <cell r="C4887" t="str">
            <v xml:space="preserve">M2    </v>
          </cell>
          <cell r="D4887">
            <v>112.43</v>
          </cell>
        </row>
        <row r="4888">
          <cell r="A4888">
            <v>10492</v>
          </cell>
          <cell r="B4888" t="str">
            <v xml:space="preserve">VIDRO LISO INCOLOR 4MM - SEM COLOCACAO                                                                                                                                                                                                                                                                                                                                                                                                                                                                    </v>
          </cell>
          <cell r="C4888" t="str">
            <v xml:space="preserve">M2    </v>
          </cell>
          <cell r="D4888">
            <v>128.5</v>
          </cell>
        </row>
        <row r="4889">
          <cell r="A4889">
            <v>10493</v>
          </cell>
          <cell r="B4889" t="str">
            <v xml:space="preserve">VIDRO LISO INCOLOR 5MM - SEM COLOCACAO                                                                                                                                                                                                                                                                                                                                                                                                                                                                    </v>
          </cell>
          <cell r="C4889" t="str">
            <v xml:space="preserve">M2    </v>
          </cell>
          <cell r="D4889">
            <v>149.91</v>
          </cell>
        </row>
        <row r="4890">
          <cell r="A4890">
            <v>10491</v>
          </cell>
          <cell r="B4890" t="str">
            <v xml:space="preserve">VIDRO LISO INCOLOR 6 MM - SEM COLOCACAO                                                                                                                                                                                                                                                                                                                                                                                                                                                                   </v>
          </cell>
          <cell r="C4890" t="str">
            <v xml:space="preserve">M2    </v>
          </cell>
          <cell r="D4890">
            <v>182.04</v>
          </cell>
        </row>
        <row r="4891">
          <cell r="A4891">
            <v>34385</v>
          </cell>
          <cell r="B4891" t="str">
            <v xml:space="preserve">VIDRO LISO INCOLOR 8MM  -  SEM COLOCACAO                                                                                                                                                                                                                                                                                                                                                                                                                                                                  </v>
          </cell>
          <cell r="C4891" t="str">
            <v xml:space="preserve">M2    </v>
          </cell>
          <cell r="D4891">
            <v>265.56</v>
          </cell>
        </row>
        <row r="4892">
          <cell r="A4892">
            <v>10499</v>
          </cell>
          <cell r="B4892" t="str">
            <v xml:space="preserve">VIDRO MARTELADO OU CANELADO, 4 MM - SEM COLOCACAO                                                                                                                                                                                                                                                                                                                                                                                                                                                         </v>
          </cell>
          <cell r="C4892" t="str">
            <v xml:space="preserve">M2    </v>
          </cell>
          <cell r="D4892">
            <v>107.08</v>
          </cell>
        </row>
        <row r="4893">
          <cell r="A4893">
            <v>34384</v>
          </cell>
          <cell r="B4893" t="str">
            <v xml:space="preserve">VIDRO PLANO ARAMADO E = 6 MM - SEM COLOCACAO                                                                                                                                                                                                                                                                                                                                                                                                                                                              </v>
          </cell>
          <cell r="C4893" t="str">
            <v xml:space="preserve">M2    </v>
          </cell>
          <cell r="D4893">
            <v>321.25</v>
          </cell>
        </row>
        <row r="4894">
          <cell r="A4894">
            <v>11185</v>
          </cell>
          <cell r="B4894" t="str">
            <v xml:space="preserve">VIDRO PLANO ARAMADO E = 7MM - SEM COLOCACAO                                                                                                                                                                                                                                                                                                                                                                                                                                                               </v>
          </cell>
          <cell r="C4894" t="str">
            <v xml:space="preserve">M2    </v>
          </cell>
          <cell r="D4894">
            <v>331.95</v>
          </cell>
        </row>
        <row r="4895">
          <cell r="A4895">
            <v>10507</v>
          </cell>
          <cell r="B4895" t="str">
            <v xml:space="preserve">VIDRO TEMPERADO INCOLOR E = 10 MM, SEM COLOCACAO                                                                                                                                                                                                                                                                                                                                                                                                                                                          </v>
          </cell>
          <cell r="C4895" t="str">
            <v xml:space="preserve">M2    </v>
          </cell>
          <cell r="D4895">
            <v>406.8</v>
          </cell>
        </row>
        <row r="4896">
          <cell r="A4896">
            <v>10505</v>
          </cell>
          <cell r="B4896" t="str">
            <v xml:space="preserve">VIDRO TEMPERADO INCOLOR E = 6 MM, SEM COLOCACAO                                                                                                                                                                                                                                                                                                                                                                                                                                                           </v>
          </cell>
          <cell r="C4896" t="str">
            <v xml:space="preserve">M2    </v>
          </cell>
          <cell r="D4896">
            <v>240.04</v>
          </cell>
        </row>
        <row r="4897">
          <cell r="A4897">
            <v>10506</v>
          </cell>
          <cell r="B4897" t="str">
            <v xml:space="preserve">VIDRO TEMPERADO INCOLOR E = 8 MM, SEM COLOCACAO                                                                                                                                                                                                                                                                                                                                                                                                                                                           </v>
          </cell>
          <cell r="C4897" t="str">
            <v xml:space="preserve">M2    </v>
          </cell>
          <cell r="D4897">
            <v>313.35000000000002</v>
          </cell>
        </row>
        <row r="4898">
          <cell r="A4898">
            <v>5031</v>
          </cell>
          <cell r="B4898" t="str">
            <v xml:space="preserve">VIDRO TEMPERADO INCOLOR PARA PORTA DE ABRIR, E = 10 MM (SEM FERRAGENS E SEM COLOCACAO)                                                                                                                                                                                                                                                                                                                                                                                                                    </v>
          </cell>
          <cell r="C4898" t="str">
            <v xml:space="preserve">M2    </v>
          </cell>
          <cell r="D4898">
            <v>440</v>
          </cell>
        </row>
        <row r="4899">
          <cell r="A4899">
            <v>10502</v>
          </cell>
          <cell r="B4899" t="str">
            <v xml:space="preserve">VIDRO TEMPERADO VERDE E = 10 MM, SEM COLOCACAO                                                                                                                                                                                                                                                                                                                                                                                                                                                            </v>
          </cell>
          <cell r="C4899" t="str">
            <v xml:space="preserve">M2    </v>
          </cell>
          <cell r="D4899">
            <v>512.70000000000005</v>
          </cell>
        </row>
        <row r="4900">
          <cell r="A4900">
            <v>10501</v>
          </cell>
          <cell r="B4900" t="str">
            <v xml:space="preserve">VIDRO TEMPERADO VERDE E = 6 MM, SEM COLOCACAO                                                                                                                                                                                                                                                                                                                                                                                                                                                             </v>
          </cell>
          <cell r="C4900" t="str">
            <v xml:space="preserve">M2    </v>
          </cell>
          <cell r="D4900">
            <v>289.66000000000003</v>
          </cell>
        </row>
        <row r="4901">
          <cell r="A4901">
            <v>10503</v>
          </cell>
          <cell r="B4901" t="str">
            <v xml:space="preserve">VIDRO TEMPERADO VERDE E = 8 MM, SEM COLOCACAO                                                                                                                                                                                                                                                                                                                                                                                                                                                             </v>
          </cell>
          <cell r="C4901" t="str">
            <v xml:space="preserve">M2    </v>
          </cell>
          <cell r="D4901">
            <v>391.33</v>
          </cell>
        </row>
        <row r="4902">
          <cell r="A4902">
            <v>4500</v>
          </cell>
          <cell r="B4902" t="str">
            <v xml:space="preserve">VIGA *7,5 X 10* CM EM PINUS, MISTA OU EQUIVALENTE DA REGIAO - BRUTA                                                                                                                                                                                                                                                                                                                                                                                                                                       </v>
          </cell>
          <cell r="C4902" t="str">
            <v xml:space="preserve">M     </v>
          </cell>
          <cell r="D4902">
            <v>13.12</v>
          </cell>
        </row>
        <row r="4903">
          <cell r="A4903">
            <v>4448</v>
          </cell>
          <cell r="B4903" t="str">
            <v xml:space="preserve">VIGA *7,5 X 15 CM EM PINUS, MISTA OU EQUIVALENTE DA REGIAO - BRUTA                                                                                                                                                                                                                                                                                                                                                                                                                                        </v>
          </cell>
          <cell r="C4903" t="str">
            <v xml:space="preserve">M     </v>
          </cell>
          <cell r="D4903">
            <v>18.03</v>
          </cell>
        </row>
        <row r="4904">
          <cell r="A4904">
            <v>20213</v>
          </cell>
          <cell r="B4904" t="str">
            <v xml:space="preserve">VIGA APARELHADA *6 X 12* CM, EM MACARANDUBA/MASSARANDUBA, ANGELIM OU EQUIVALENTE DA REGIAO                                                                                                                                                                                                                                                                                                                                                                                                                </v>
          </cell>
          <cell r="C4904" t="str">
            <v xml:space="preserve">M     </v>
          </cell>
          <cell r="D4904">
            <v>28.19</v>
          </cell>
        </row>
        <row r="4905">
          <cell r="A4905">
            <v>20211</v>
          </cell>
          <cell r="B4905" t="str">
            <v xml:space="preserve">VIGA APARELHADA *6 X 16* CM, EM MACARANDUBA/MASSARANDUBA, ANGELIM OU EQUIVALENTE DA REGIAO                                                                                                                                                                                                                                                                                                                                                                                                                </v>
          </cell>
          <cell r="C4905" t="str">
            <v xml:space="preserve">M     </v>
          </cell>
          <cell r="D4905">
            <v>37.33</v>
          </cell>
        </row>
        <row r="4906">
          <cell r="A4906">
            <v>40270</v>
          </cell>
          <cell r="B4906" t="str">
            <v xml:space="preserve">VIGA DE ESCORAMAENTO H20, DE MADEIRA, PESO DE 5,00 A 5,20 KG/M, COM EXTREMIDADES PLASTICAS                                                                                                                                                                                                                                                                                                                                                                                                                </v>
          </cell>
          <cell r="C4906" t="str">
            <v xml:space="preserve">M     </v>
          </cell>
          <cell r="D4906">
            <v>126.05</v>
          </cell>
        </row>
        <row r="4907">
          <cell r="A4907">
            <v>4425</v>
          </cell>
          <cell r="B4907" t="str">
            <v xml:space="preserve">VIGA NAO APARELHADA *6 X 12* CM, EM MACARANDUBA/MASSARANDUBA, ANGELIM OU EQUIVALENTE DA REGIAO - BRUTA                                                                                                                                                                                                                                                                                                                                                                                                    </v>
          </cell>
          <cell r="C4907" t="str">
            <v xml:space="preserve">M     </v>
          </cell>
          <cell r="D4907">
            <v>30.86</v>
          </cell>
        </row>
        <row r="4908">
          <cell r="A4908">
            <v>4472</v>
          </cell>
          <cell r="B4908" t="str">
            <v xml:space="preserve">VIGA NAO APARELHADA *6 X 16* CM, EM MACARANDUBA/MASSARANDUBA, ANGELIM OU EQUIVALENTE DA REGIAO - BRUTA                                                                                                                                                                                                                                                                                                                                                                                                    </v>
          </cell>
          <cell r="C4908" t="str">
            <v xml:space="preserve">M     </v>
          </cell>
          <cell r="D4908">
            <v>38.549999999999997</v>
          </cell>
        </row>
        <row r="4909">
          <cell r="A4909">
            <v>35272</v>
          </cell>
          <cell r="B4909" t="str">
            <v xml:space="preserve">VIGA NAO APARELHADA *6 X 20* CM, EM MACARANDUBA/MASSARANDUBA, ANGELIM OU EQUIVALENTE DA REGIAO - BRUTA                                                                                                                                                                                                                                                                                                                                                                                                    </v>
          </cell>
          <cell r="C4909" t="str">
            <v xml:space="preserve">M     </v>
          </cell>
          <cell r="D4909">
            <v>55.72</v>
          </cell>
        </row>
        <row r="4910">
          <cell r="A4910">
            <v>4481</v>
          </cell>
          <cell r="B4910" t="str">
            <v xml:space="preserve">VIGA NAO APARELHADA *8 X 16* CM EM MACARANDUBA/MASSARANDUBA, ANGELIM OU EQUIVALENTE DA REGIAO - BRUTA                                                                                                                                                                                                                                                                                                                                                                                                     </v>
          </cell>
          <cell r="C4910" t="str">
            <v xml:space="preserve">M     </v>
          </cell>
          <cell r="D4910">
            <v>59.65</v>
          </cell>
        </row>
        <row r="4911">
          <cell r="A4911">
            <v>34345</v>
          </cell>
          <cell r="B4911" t="str">
            <v xml:space="preserve">VIGIA DIURNO (HORISTA)                                                                                                                                                                                                                                                                                                                                                                                                                                                                                    </v>
          </cell>
          <cell r="C4911" t="str">
            <v xml:space="preserve">H     </v>
          </cell>
          <cell r="D4911">
            <v>17.48</v>
          </cell>
        </row>
        <row r="4912">
          <cell r="A4912">
            <v>41096</v>
          </cell>
          <cell r="B4912" t="str">
            <v xml:space="preserve">VIGIA DIURNO (MENSALISTA)                                                                                                                                                                                                                                                                                                                                                                                                                                                                                 </v>
          </cell>
          <cell r="C4912" t="str">
            <v xml:space="preserve">MES   </v>
          </cell>
          <cell r="D4912">
            <v>3061.14</v>
          </cell>
        </row>
        <row r="4913">
          <cell r="A4913"/>
          <cell r="B4913"/>
          <cell r="C4913"/>
          <cell r="D4913"/>
        </row>
        <row r="4914">
          <cell r="A4914"/>
          <cell r="B4914"/>
          <cell r="C4914"/>
          <cell r="D4914"/>
        </row>
        <row r="4915">
          <cell r="A4915"/>
          <cell r="B4915"/>
          <cell r="C4915"/>
          <cell r="D4915"/>
        </row>
        <row r="4916">
          <cell r="A4916"/>
          <cell r="B4916"/>
          <cell r="C4916"/>
          <cell r="D4916"/>
        </row>
        <row r="4917">
          <cell r="A4917"/>
          <cell r="B4917"/>
          <cell r="C4917"/>
          <cell r="D4917"/>
        </row>
        <row r="4918">
          <cell r="A4918"/>
          <cell r="B4918"/>
          <cell r="C4918"/>
          <cell r="D4918"/>
        </row>
        <row r="4919">
          <cell r="A4919"/>
          <cell r="B4919"/>
          <cell r="C4919"/>
          <cell r="D4919"/>
        </row>
        <row r="4920">
          <cell r="A4920"/>
          <cell r="B4920"/>
          <cell r="C4920"/>
          <cell r="D4920"/>
        </row>
        <row r="4921">
          <cell r="A4921"/>
          <cell r="B4921"/>
          <cell r="C4921"/>
          <cell r="D4921"/>
        </row>
        <row r="4922">
          <cell r="A4922"/>
          <cell r="B4922"/>
          <cell r="C4922"/>
          <cell r="D4922"/>
        </row>
        <row r="4923">
          <cell r="A4923"/>
          <cell r="B4923"/>
          <cell r="C4923"/>
          <cell r="D4923"/>
        </row>
        <row r="4924">
          <cell r="A4924"/>
          <cell r="B4924"/>
          <cell r="C4924"/>
          <cell r="D4924"/>
        </row>
        <row r="4925">
          <cell r="A4925"/>
          <cell r="B4925"/>
          <cell r="C4925"/>
          <cell r="D4925"/>
        </row>
        <row r="4926">
          <cell r="A4926"/>
          <cell r="B4926"/>
          <cell r="C4926"/>
          <cell r="D4926"/>
        </row>
        <row r="4927">
          <cell r="A4927"/>
          <cell r="B4927"/>
          <cell r="C4927"/>
          <cell r="D4927"/>
        </row>
        <row r="4928">
          <cell r="A4928"/>
          <cell r="B4928"/>
          <cell r="C4928"/>
          <cell r="D4928"/>
        </row>
        <row r="4929">
          <cell r="A4929"/>
          <cell r="B4929"/>
          <cell r="C4929"/>
          <cell r="D4929"/>
        </row>
        <row r="4930">
          <cell r="A4930"/>
          <cell r="B4930"/>
          <cell r="C4930"/>
          <cell r="D4930"/>
        </row>
        <row r="4931">
          <cell r="A4931"/>
          <cell r="B4931"/>
          <cell r="C4931"/>
          <cell r="D4931"/>
        </row>
        <row r="4932">
          <cell r="A4932"/>
          <cell r="B4932"/>
          <cell r="C4932"/>
          <cell r="D4932"/>
        </row>
        <row r="4933">
          <cell r="A4933"/>
          <cell r="B4933"/>
          <cell r="C4933"/>
          <cell r="D4933"/>
        </row>
        <row r="4934">
          <cell r="A4934"/>
          <cell r="B4934"/>
          <cell r="C4934"/>
          <cell r="D4934"/>
        </row>
        <row r="4935">
          <cell r="A4935"/>
          <cell r="B4935"/>
          <cell r="C4935"/>
          <cell r="D4935"/>
        </row>
        <row r="4936">
          <cell r="A4936"/>
          <cell r="B4936"/>
          <cell r="C4936"/>
          <cell r="D4936"/>
        </row>
        <row r="4937">
          <cell r="A4937"/>
          <cell r="B4937"/>
          <cell r="C4937"/>
          <cell r="D4937"/>
        </row>
        <row r="4938">
          <cell r="A4938"/>
          <cell r="B4938"/>
          <cell r="C4938"/>
          <cell r="D4938"/>
        </row>
        <row r="4939">
          <cell r="A4939"/>
          <cell r="B4939"/>
          <cell r="C4939"/>
          <cell r="D4939"/>
        </row>
        <row r="4940">
          <cell r="A4940"/>
          <cell r="B4940"/>
          <cell r="C4940"/>
          <cell r="D4940"/>
        </row>
        <row r="4941">
          <cell r="A4941"/>
          <cell r="B4941"/>
          <cell r="C4941"/>
          <cell r="D4941"/>
        </row>
        <row r="4942">
          <cell r="A4942"/>
          <cell r="B4942"/>
          <cell r="C4942"/>
          <cell r="D4942"/>
        </row>
        <row r="4943">
          <cell r="A4943"/>
          <cell r="B4943"/>
          <cell r="C4943"/>
          <cell r="D4943"/>
        </row>
        <row r="4944">
          <cell r="A4944"/>
          <cell r="B4944"/>
          <cell r="C4944"/>
          <cell r="D4944"/>
        </row>
        <row r="4945">
          <cell r="A4945"/>
          <cell r="B4945"/>
          <cell r="C4945"/>
          <cell r="D4945"/>
        </row>
        <row r="4946">
          <cell r="A4946"/>
          <cell r="B4946"/>
          <cell r="C4946"/>
          <cell r="D4946"/>
        </row>
        <row r="4947">
          <cell r="A4947"/>
          <cell r="B4947"/>
          <cell r="C4947"/>
          <cell r="D4947"/>
        </row>
      </sheetData>
      <sheetData sheetId="8"/>
      <sheetData sheetId="9"/>
      <sheetData sheetId="10"/>
      <sheetData sheetId="11">
        <row r="1">
          <cell r="A1"/>
          <cell r="B1"/>
          <cell r="C1"/>
          <cell r="D1"/>
          <cell r="E1"/>
          <cell r="F1"/>
          <cell r="G1"/>
          <cell r="H1"/>
          <cell r="I1"/>
        </row>
        <row r="2">
          <cell r="A2"/>
          <cell r="B2"/>
          <cell r="C2"/>
          <cell r="D2" t="str">
            <v>SECRETARIA DE ESTADO DA AGRICULTURA E DO ABASTECIMENTO                                                                   CENTRAIS DE ABASTECIMENTO DO PARANÁ CEASA/PR</v>
          </cell>
          <cell r="E2"/>
          <cell r="F2"/>
          <cell r="G2"/>
          <cell r="H2"/>
          <cell r="I2"/>
        </row>
        <row r="3">
          <cell r="A3"/>
          <cell r="B3"/>
          <cell r="C3"/>
          <cell r="D3"/>
          <cell r="E3"/>
          <cell r="F3"/>
          <cell r="G3"/>
          <cell r="H3"/>
          <cell r="I3"/>
        </row>
        <row r="4">
          <cell r="A4"/>
          <cell r="B4"/>
          <cell r="C4"/>
          <cell r="D4"/>
          <cell r="E4"/>
          <cell r="F4"/>
          <cell r="G4"/>
          <cell r="H4"/>
          <cell r="I4"/>
        </row>
        <row r="5">
          <cell r="A5"/>
          <cell r="B5"/>
          <cell r="C5"/>
          <cell r="D5"/>
          <cell r="E5"/>
          <cell r="F5"/>
          <cell r="G5"/>
          <cell r="H5"/>
          <cell r="I5"/>
        </row>
        <row r="6">
          <cell r="A6" t="str">
            <v>TABELA DE COTAÇÃO DE INSUMOS / SERVIÇOS ESPECIALIZADOS NÃO CONTEMPLADOS PELAS TABELAS SECID</v>
          </cell>
          <cell r="B6"/>
          <cell r="C6"/>
          <cell r="D6"/>
          <cell r="E6"/>
          <cell r="F6"/>
          <cell r="G6"/>
          <cell r="H6"/>
          <cell r="I6"/>
        </row>
        <row r="8">
          <cell r="F8" t="str">
            <v>FORNECEDOR 1</v>
          </cell>
          <cell r="G8" t="str">
            <v>FORNECEDOR 2</v>
          </cell>
          <cell r="H8" t="str">
            <v>FORNECEDOR 3</v>
          </cell>
          <cell r="I8" t="str">
            <v>MÉDIA PREÇO R$</v>
          </cell>
        </row>
        <row r="9">
          <cell r="D9" t="str">
            <v>DATA DA COTAÇÃO</v>
          </cell>
          <cell r="E9"/>
          <cell r="F9">
            <v>45393</v>
          </cell>
          <cell r="G9"/>
          <cell r="H9"/>
          <cell r="I9"/>
        </row>
        <row r="10">
          <cell r="D10" t="str">
            <v>EMPRESA</v>
          </cell>
          <cell r="E10"/>
          <cell r="F10" t="str">
            <v>012225-SBC</v>
          </cell>
          <cell r="G10"/>
          <cell r="H10"/>
          <cell r="I10"/>
        </row>
        <row r="11">
          <cell r="C11"/>
          <cell r="D11" t="str">
            <v>CONTATO</v>
          </cell>
          <cell r="E11"/>
          <cell r="F11"/>
          <cell r="G11"/>
          <cell r="H11"/>
          <cell r="I11"/>
        </row>
        <row r="12">
          <cell r="C12"/>
          <cell r="D12" t="str">
            <v>TELEFONE / E-MAIL / SITE</v>
          </cell>
          <cell r="E12"/>
          <cell r="F12" t="str">
            <v>https://app.orcafascio.com/banco/sbc/composicoes/65fa55a244df9998b53ae6de?estado_sbc=PR</v>
          </cell>
          <cell r="G12"/>
          <cell r="H12"/>
          <cell r="I12"/>
        </row>
        <row r="13">
          <cell r="A13" t="str">
            <v>ITEM</v>
          </cell>
          <cell r="B13" t="str">
            <v>DESCRIÇÃO DO INSUMO / SERVIÇO ESPECIALIZADO</v>
          </cell>
          <cell r="C13"/>
          <cell r="D13"/>
          <cell r="E13" t="str">
            <v xml:space="preserve">UN </v>
          </cell>
          <cell r="F13" t="str">
            <v>R$ UNITÁRIO</v>
          </cell>
          <cell r="G13" t="str">
            <v>R$ UNITÁRIO</v>
          </cell>
          <cell r="H13" t="str">
            <v>R$ UNITÁRIO</v>
          </cell>
          <cell r="I13"/>
        </row>
        <row r="14">
          <cell r="A14" t="str">
            <v>COT 003</v>
          </cell>
          <cell r="B14" t="str">
            <v>ALUGUEL MENSAL CONTAINER-ALMOXARIFADO-6,0x2,4m</v>
          </cell>
          <cell r="C14"/>
          <cell r="D14"/>
          <cell r="E14" t="str">
            <v>MÊS</v>
          </cell>
          <cell r="F14">
            <v>1020</v>
          </cell>
          <cell r="G14"/>
          <cell r="H14"/>
          <cell r="I14">
            <v>1020</v>
          </cell>
        </row>
        <row r="16">
          <cell r="F16"/>
          <cell r="G16"/>
          <cell r="H16"/>
          <cell r="I16"/>
        </row>
        <row r="17">
          <cell r="D17"/>
          <cell r="E17"/>
          <cell r="F17"/>
          <cell r="G17"/>
          <cell r="H17"/>
          <cell r="I17"/>
        </row>
        <row r="18">
          <cell r="D18"/>
          <cell r="E18"/>
          <cell r="F18"/>
          <cell r="G18"/>
          <cell r="H18"/>
          <cell r="I18"/>
        </row>
        <row r="19">
          <cell r="C19"/>
          <cell r="D19"/>
          <cell r="E19"/>
          <cell r="F19"/>
          <cell r="G19"/>
          <cell r="H19"/>
          <cell r="I19"/>
        </row>
        <row r="20">
          <cell r="C20"/>
          <cell r="D20"/>
          <cell r="E20"/>
          <cell r="F20"/>
          <cell r="G20"/>
          <cell r="H20"/>
          <cell r="I20"/>
        </row>
        <row r="21">
          <cell r="A21"/>
          <cell r="B21"/>
          <cell r="C21"/>
          <cell r="D21"/>
          <cell r="E21"/>
          <cell r="F21"/>
          <cell r="G21"/>
          <cell r="H21"/>
          <cell r="I21"/>
        </row>
        <row r="22">
          <cell r="A22"/>
          <cell r="B22"/>
          <cell r="C22"/>
          <cell r="D22"/>
          <cell r="E22"/>
          <cell r="F22"/>
          <cell r="G22"/>
          <cell r="H22"/>
          <cell r="I22"/>
        </row>
        <row r="24">
          <cell r="F24"/>
          <cell r="G24"/>
          <cell r="H24"/>
          <cell r="I24"/>
        </row>
        <row r="25">
          <cell r="D25"/>
          <cell r="E25"/>
          <cell r="F25"/>
          <cell r="G25"/>
          <cell r="H25"/>
          <cell r="I25"/>
        </row>
        <row r="26">
          <cell r="D26"/>
          <cell r="E26"/>
          <cell r="F26"/>
          <cell r="G26"/>
          <cell r="H26"/>
          <cell r="I26"/>
        </row>
        <row r="27">
          <cell r="C27"/>
          <cell r="D27"/>
          <cell r="E27"/>
          <cell r="F27"/>
          <cell r="G27"/>
          <cell r="H27"/>
          <cell r="I27"/>
        </row>
        <row r="28">
          <cell r="C28"/>
          <cell r="D28"/>
          <cell r="E28"/>
          <cell r="F28"/>
          <cell r="G28"/>
          <cell r="H28"/>
          <cell r="I28"/>
        </row>
        <row r="29">
          <cell r="A29"/>
          <cell r="B29"/>
          <cell r="C29"/>
          <cell r="D29"/>
          <cell r="E29"/>
          <cell r="F29"/>
          <cell r="G29"/>
          <cell r="H29"/>
          <cell r="I29"/>
        </row>
        <row r="30">
          <cell r="A30"/>
          <cell r="B30"/>
          <cell r="C30"/>
          <cell r="D30"/>
          <cell r="E30"/>
          <cell r="F30"/>
          <cell r="G30"/>
          <cell r="H30"/>
          <cell r="I30"/>
        </row>
        <row r="32">
          <cell r="F32"/>
          <cell r="G32"/>
          <cell r="H32"/>
          <cell r="I32"/>
        </row>
        <row r="33">
          <cell r="D33"/>
          <cell r="E33"/>
          <cell r="F33"/>
          <cell r="G33"/>
          <cell r="H33"/>
          <cell r="I33"/>
        </row>
        <row r="34">
          <cell r="D34"/>
          <cell r="E34"/>
          <cell r="F34"/>
          <cell r="G34"/>
          <cell r="H34"/>
          <cell r="I34"/>
        </row>
        <row r="35">
          <cell r="C35"/>
          <cell r="D35"/>
          <cell r="E35"/>
          <cell r="F35"/>
          <cell r="G35"/>
          <cell r="H35"/>
          <cell r="I35"/>
        </row>
        <row r="36">
          <cell r="C36"/>
          <cell r="D36"/>
          <cell r="E36"/>
          <cell r="F36"/>
          <cell r="G36"/>
          <cell r="H36"/>
          <cell r="I36"/>
        </row>
        <row r="37">
          <cell r="A37"/>
          <cell r="B37"/>
          <cell r="C37"/>
          <cell r="D37"/>
          <cell r="E37"/>
          <cell r="F37"/>
          <cell r="G37"/>
          <cell r="H37"/>
          <cell r="I37"/>
        </row>
        <row r="38">
          <cell r="A38"/>
          <cell r="B38"/>
          <cell r="C38"/>
          <cell r="D38"/>
          <cell r="E38"/>
          <cell r="F38"/>
          <cell r="G38"/>
          <cell r="H38"/>
          <cell r="I38"/>
        </row>
        <row r="40">
          <cell r="F40"/>
          <cell r="G40"/>
          <cell r="H40"/>
          <cell r="I40"/>
        </row>
        <row r="41">
          <cell r="D41"/>
          <cell r="E41"/>
          <cell r="F41"/>
          <cell r="G41"/>
          <cell r="H41"/>
          <cell r="I41"/>
        </row>
        <row r="42">
          <cell r="D42"/>
          <cell r="E42"/>
          <cell r="F42"/>
          <cell r="G42"/>
          <cell r="H42"/>
          <cell r="I42"/>
        </row>
        <row r="43">
          <cell r="C43"/>
          <cell r="D43"/>
          <cell r="E43"/>
          <cell r="F43"/>
          <cell r="G43"/>
          <cell r="H43"/>
          <cell r="I43"/>
        </row>
        <row r="44">
          <cell r="C44"/>
          <cell r="D44"/>
          <cell r="E44"/>
          <cell r="F44"/>
          <cell r="G44"/>
          <cell r="H44"/>
          <cell r="I44"/>
        </row>
        <row r="45">
          <cell r="A45"/>
          <cell r="B45"/>
          <cell r="C45"/>
          <cell r="D45"/>
          <cell r="E45"/>
          <cell r="F45"/>
          <cell r="G45"/>
          <cell r="H45"/>
          <cell r="I45"/>
        </row>
        <row r="46">
          <cell r="A46"/>
          <cell r="B46"/>
          <cell r="C46"/>
          <cell r="D46"/>
          <cell r="E46"/>
          <cell r="F46"/>
          <cell r="G46"/>
          <cell r="H46"/>
          <cell r="I46"/>
        </row>
        <row r="48">
          <cell r="F48"/>
          <cell r="G48"/>
          <cell r="H48"/>
          <cell r="I48"/>
        </row>
        <row r="49">
          <cell r="D49"/>
          <cell r="E49"/>
          <cell r="F49"/>
          <cell r="G49"/>
          <cell r="H49"/>
          <cell r="I49"/>
        </row>
        <row r="50">
          <cell r="D50"/>
          <cell r="E50"/>
          <cell r="F50"/>
          <cell r="G50"/>
          <cell r="H50"/>
          <cell r="I50"/>
        </row>
        <row r="51">
          <cell r="C51"/>
          <cell r="D51"/>
          <cell r="E51"/>
          <cell r="F51"/>
          <cell r="G51"/>
          <cell r="H51"/>
          <cell r="I51"/>
        </row>
        <row r="52">
          <cell r="C52"/>
          <cell r="D52"/>
          <cell r="E52"/>
          <cell r="F52"/>
          <cell r="G52"/>
          <cell r="H52"/>
          <cell r="I52"/>
        </row>
        <row r="53">
          <cell r="A53"/>
          <cell r="B53"/>
          <cell r="C53"/>
          <cell r="D53"/>
          <cell r="E53"/>
          <cell r="F53"/>
          <cell r="G53"/>
          <cell r="H53"/>
          <cell r="I53"/>
        </row>
        <row r="54">
          <cell r="A54"/>
          <cell r="B54"/>
          <cell r="C54"/>
          <cell r="D54"/>
          <cell r="E54"/>
          <cell r="F54"/>
          <cell r="G54"/>
          <cell r="H54"/>
          <cell r="I54"/>
        </row>
        <row r="56">
          <cell r="F56" t="str">
            <v>FORNECEDOR 1</v>
          </cell>
          <cell r="G56" t="str">
            <v>FORNECEDOR 2</v>
          </cell>
          <cell r="H56" t="str">
            <v>FORNECEDOR 3</v>
          </cell>
          <cell r="I56" t="str">
            <v>MÉDIA PREÇO R$</v>
          </cell>
        </row>
        <row r="57">
          <cell r="D57" t="str">
            <v>DATA DA COTAÇÃO</v>
          </cell>
          <cell r="E57"/>
          <cell r="F57"/>
          <cell r="G57"/>
          <cell r="H57"/>
          <cell r="I57"/>
        </row>
        <row r="58">
          <cell r="D58" t="str">
            <v>EMPRESA</v>
          </cell>
          <cell r="E58"/>
          <cell r="F58"/>
          <cell r="G58"/>
          <cell r="H58"/>
          <cell r="I58"/>
        </row>
        <row r="59">
          <cell r="C59"/>
          <cell r="D59" t="str">
            <v>CONTATO</v>
          </cell>
          <cell r="E59"/>
          <cell r="F59"/>
          <cell r="G59"/>
          <cell r="H59"/>
          <cell r="I59"/>
        </row>
        <row r="60">
          <cell r="C60"/>
          <cell r="D60" t="str">
            <v>TELEFONE / E-MAIL / SITE</v>
          </cell>
          <cell r="E60"/>
          <cell r="F60"/>
          <cell r="G60"/>
          <cell r="H60"/>
          <cell r="I60"/>
        </row>
        <row r="61">
          <cell r="A61" t="str">
            <v>ITEM</v>
          </cell>
          <cell r="B61" t="str">
            <v>DESCRIÇÃO DO INSUMO / SERVIÇO ESPECIALIZADO</v>
          </cell>
          <cell r="C61"/>
          <cell r="D61"/>
          <cell r="E61" t="str">
            <v xml:space="preserve">UN </v>
          </cell>
          <cell r="F61" t="str">
            <v>R$ UNITÁRIO</v>
          </cell>
          <cell r="G61" t="str">
            <v>R$ UNITÁRIO</v>
          </cell>
          <cell r="H61" t="str">
            <v>R$ UNITÁRIO</v>
          </cell>
          <cell r="I61"/>
        </row>
        <row r="62">
          <cell r="A62" t="str">
            <v xml:space="preserve">COT </v>
          </cell>
          <cell r="B62"/>
          <cell r="C62"/>
          <cell r="D62"/>
          <cell r="E62"/>
          <cell r="F62"/>
          <cell r="G62"/>
          <cell r="H62"/>
          <cell r="I62" t="str">
            <v xml:space="preserve"> </v>
          </cell>
        </row>
        <row r="64">
          <cell r="F64" t="str">
            <v>FORNECEDOR 1</v>
          </cell>
          <cell r="G64" t="str">
            <v>FORNECEDOR 2</v>
          </cell>
          <cell r="H64" t="str">
            <v>FORNECEDOR 3</v>
          </cell>
          <cell r="I64" t="str">
            <v>MÉDIA PREÇO R$</v>
          </cell>
        </row>
        <row r="65">
          <cell r="D65" t="str">
            <v>DATA DA COTAÇÃO</v>
          </cell>
          <cell r="E65"/>
          <cell r="F65"/>
          <cell r="G65"/>
          <cell r="H65"/>
          <cell r="I65"/>
        </row>
        <row r="66">
          <cell r="D66" t="str">
            <v>EMPRESA</v>
          </cell>
          <cell r="E66"/>
          <cell r="F66"/>
          <cell r="G66"/>
          <cell r="H66"/>
          <cell r="I66"/>
        </row>
        <row r="67">
          <cell r="C67"/>
          <cell r="D67" t="str">
            <v>CONTATO</v>
          </cell>
          <cell r="E67"/>
          <cell r="F67"/>
          <cell r="G67"/>
          <cell r="H67"/>
          <cell r="I67"/>
        </row>
        <row r="68">
          <cell r="C68"/>
          <cell r="D68" t="str">
            <v>TELEFONE / E-MAIL / SITE</v>
          </cell>
          <cell r="E68"/>
          <cell r="F68"/>
          <cell r="G68"/>
          <cell r="H68"/>
          <cell r="I68"/>
        </row>
        <row r="69">
          <cell r="A69" t="str">
            <v>ITEM</v>
          </cell>
          <cell r="B69" t="str">
            <v>DESCRIÇÃO DO INSUMO / SERVIÇO ESPECIALIZADO</v>
          </cell>
          <cell r="C69"/>
          <cell r="D69"/>
          <cell r="E69" t="str">
            <v xml:space="preserve">UN </v>
          </cell>
          <cell r="F69" t="str">
            <v>R$ UNITÁRIO</v>
          </cell>
          <cell r="G69" t="str">
            <v>R$ UNITÁRIO</v>
          </cell>
          <cell r="H69" t="str">
            <v>R$ UNITÁRIO</v>
          </cell>
          <cell r="I69"/>
        </row>
        <row r="70">
          <cell r="A70" t="str">
            <v xml:space="preserve">COT </v>
          </cell>
          <cell r="B70"/>
          <cell r="C70"/>
          <cell r="D70"/>
          <cell r="E70"/>
          <cell r="F70"/>
          <cell r="G70"/>
          <cell r="H70"/>
          <cell r="I70" t="str">
            <v xml:space="preserve"> </v>
          </cell>
        </row>
        <row r="72">
          <cell r="F72" t="str">
            <v>FORNECEDOR 1</v>
          </cell>
          <cell r="G72" t="str">
            <v>FORNECEDOR 2</v>
          </cell>
          <cell r="H72" t="str">
            <v>FORNECEDOR 3</v>
          </cell>
          <cell r="I72" t="str">
            <v>MÉDIA PREÇO R$</v>
          </cell>
        </row>
        <row r="73">
          <cell r="D73" t="str">
            <v>DATA DA COTAÇÃO</v>
          </cell>
          <cell r="E73"/>
          <cell r="F73"/>
          <cell r="G73"/>
          <cell r="H73"/>
          <cell r="I73"/>
        </row>
        <row r="74">
          <cell r="D74" t="str">
            <v>EMPRESA</v>
          </cell>
          <cell r="E74"/>
          <cell r="F74"/>
          <cell r="G74"/>
          <cell r="H74"/>
          <cell r="I74"/>
        </row>
        <row r="75">
          <cell r="C75"/>
          <cell r="D75" t="str">
            <v>CONTATO</v>
          </cell>
          <cell r="E75"/>
          <cell r="F75"/>
          <cell r="G75"/>
          <cell r="H75"/>
          <cell r="I75"/>
        </row>
        <row r="76">
          <cell r="C76"/>
          <cell r="D76" t="str">
            <v>TELEFONE / E-MAIL / SITE</v>
          </cell>
          <cell r="E76"/>
          <cell r="F76"/>
          <cell r="G76"/>
          <cell r="H76"/>
          <cell r="I76"/>
        </row>
        <row r="77">
          <cell r="A77" t="str">
            <v>ITEM</v>
          </cell>
          <cell r="B77" t="str">
            <v>DESCRIÇÃO DO INSUMO / SERVIÇO ESPECIALIZADO</v>
          </cell>
          <cell r="C77"/>
          <cell r="D77"/>
          <cell r="E77" t="str">
            <v xml:space="preserve">UN </v>
          </cell>
          <cell r="F77" t="str">
            <v>R$ UNITÁRIO</v>
          </cell>
          <cell r="G77" t="str">
            <v>R$ UNITÁRIO</v>
          </cell>
          <cell r="H77" t="str">
            <v>R$ UNITÁRIO</v>
          </cell>
          <cell r="I77"/>
        </row>
        <row r="78">
          <cell r="A78" t="str">
            <v xml:space="preserve">COT </v>
          </cell>
          <cell r="B78"/>
          <cell r="C78"/>
          <cell r="D78"/>
          <cell r="E78"/>
          <cell r="F78"/>
          <cell r="G78"/>
          <cell r="H78"/>
          <cell r="I78" t="str">
            <v xml:space="preserve"> </v>
          </cell>
        </row>
        <row r="80">
          <cell r="F80" t="str">
            <v>FORNECEDOR 1</v>
          </cell>
          <cell r="G80" t="str">
            <v>FORNECEDOR 2</v>
          </cell>
          <cell r="H80" t="str">
            <v>FORNECEDOR 3</v>
          </cell>
          <cell r="I80" t="str">
            <v>MÉDIA PREÇO R$</v>
          </cell>
        </row>
        <row r="81">
          <cell r="D81" t="str">
            <v>DATA DA COTAÇÃO</v>
          </cell>
          <cell r="E81"/>
          <cell r="F81"/>
          <cell r="G81"/>
          <cell r="H81"/>
          <cell r="I81"/>
        </row>
        <row r="82">
          <cell r="D82" t="str">
            <v>EMPRESA</v>
          </cell>
          <cell r="E82"/>
          <cell r="F82"/>
          <cell r="G82"/>
          <cell r="H82"/>
          <cell r="I82"/>
        </row>
        <row r="83">
          <cell r="C83"/>
          <cell r="D83" t="str">
            <v>CONTATO</v>
          </cell>
          <cell r="E83"/>
          <cell r="F83"/>
          <cell r="G83"/>
          <cell r="H83"/>
          <cell r="I83"/>
        </row>
        <row r="84">
          <cell r="C84"/>
          <cell r="D84" t="str">
            <v>TELEFONE / E-MAIL / SITE</v>
          </cell>
          <cell r="E84"/>
          <cell r="F84"/>
          <cell r="G84"/>
          <cell r="H84"/>
          <cell r="I84"/>
        </row>
        <row r="85">
          <cell r="A85" t="str">
            <v>ITEM</v>
          </cell>
          <cell r="B85" t="str">
            <v>DESCRIÇÃO DO INSUMO / SERVIÇO ESPECIALIZADO</v>
          </cell>
          <cell r="C85"/>
          <cell r="D85"/>
          <cell r="E85" t="str">
            <v xml:space="preserve">UN </v>
          </cell>
          <cell r="F85" t="str">
            <v>R$ UNITÁRIO</v>
          </cell>
          <cell r="G85" t="str">
            <v>R$ UNITÁRIO</v>
          </cell>
          <cell r="H85" t="str">
            <v>R$ UNITÁRIO</v>
          </cell>
          <cell r="I85"/>
        </row>
        <row r="86">
          <cell r="A86" t="str">
            <v xml:space="preserve">COT </v>
          </cell>
          <cell r="B86"/>
          <cell r="C86"/>
          <cell r="D86"/>
          <cell r="E86"/>
          <cell r="F86"/>
          <cell r="G86"/>
          <cell r="H86"/>
          <cell r="I86" t="str">
            <v xml:space="preserve"> </v>
          </cell>
        </row>
      </sheetData>
      <sheetData sheetId="12"/>
      <sheetData sheetId="13"/>
      <sheetData sheetId="14"/>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app.orcafascio.com/banco/sbc/composicoes/65fa55a244df9998b53ae6de?estado_sbc=PR" TargetMode="External"/><Relationship Id="rId5" Type="http://schemas.openxmlformats.org/officeDocument/2006/relationships/comments" Target="../comments3.xml"/><Relationship Id="rId4"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2">
    <pageSetUpPr fitToPage="1"/>
  </sheetPr>
  <dimension ref="A1:U399"/>
  <sheetViews>
    <sheetView view="pageBreakPreview" topLeftCell="A37" zoomScaleNormal="100" zoomScaleSheetLayoutView="100" workbookViewId="0">
      <selection activeCell="D21" sqref="D21"/>
    </sheetView>
  </sheetViews>
  <sheetFormatPr defaultRowHeight="15"/>
  <cols>
    <col min="1" max="4" width="9" style="22" customWidth="1"/>
    <col min="5" max="6" width="9" style="70" customWidth="1"/>
    <col min="7" max="7" width="18.85546875" style="70" customWidth="1"/>
    <col min="8" max="8" width="3.5703125" style="70" customWidth="1"/>
    <col min="9" max="9" width="2.85546875" style="70" customWidth="1"/>
    <col min="10" max="10" width="3.5703125" style="70" customWidth="1"/>
    <col min="11" max="11" width="3.5703125" style="22" customWidth="1"/>
    <col min="12" max="12" width="3.85546875" style="22" customWidth="1"/>
    <col min="13" max="15" width="3.5703125" style="22" customWidth="1"/>
    <col min="16" max="17" width="9" style="22" customWidth="1"/>
    <col min="21" max="21" width="30" style="2" hidden="1" customWidth="1"/>
  </cols>
  <sheetData>
    <row r="1" spans="1:21">
      <c r="D1" s="625" t="s">
        <v>12096</v>
      </c>
      <c r="E1" s="625"/>
      <c r="F1" s="625"/>
      <c r="G1" s="625"/>
    </row>
    <row r="2" spans="1:21">
      <c r="D2" s="625"/>
      <c r="E2" s="625"/>
      <c r="F2" s="625"/>
      <c r="G2" s="625"/>
      <c r="U2" s="247" t="s">
        <v>289</v>
      </c>
    </row>
    <row r="3" spans="1:21">
      <c r="D3" s="625"/>
      <c r="E3" s="625"/>
      <c r="F3" s="625"/>
      <c r="G3" s="625"/>
      <c r="U3" s="247" t="s">
        <v>290</v>
      </c>
    </row>
    <row r="4" spans="1:21">
      <c r="D4" s="625"/>
      <c r="E4" s="625"/>
      <c r="F4" s="625"/>
      <c r="G4" s="625"/>
      <c r="U4" s="247" t="s">
        <v>291</v>
      </c>
    </row>
    <row r="5" spans="1:21">
      <c r="D5" s="625"/>
      <c r="E5" s="625"/>
      <c r="F5" s="625"/>
      <c r="G5" s="625"/>
      <c r="U5" s="247" t="s">
        <v>292</v>
      </c>
    </row>
    <row r="6" spans="1:21">
      <c r="D6" s="625"/>
      <c r="E6" s="625"/>
      <c r="F6" s="625"/>
      <c r="G6" s="625"/>
      <c r="U6" s="247" t="s">
        <v>293</v>
      </c>
    </row>
    <row r="7" spans="1:21" ht="15.75" thickBot="1">
      <c r="A7" s="61"/>
      <c r="B7" s="61"/>
      <c r="C7" s="61"/>
      <c r="D7" s="626"/>
      <c r="E7" s="626"/>
      <c r="F7" s="626"/>
      <c r="G7" s="626"/>
      <c r="H7" s="71"/>
      <c r="I7" s="71"/>
      <c r="J7" s="71"/>
      <c r="K7" s="61"/>
      <c r="L7" s="61"/>
      <c r="M7" s="61"/>
      <c r="N7" s="61"/>
      <c r="O7" s="61"/>
      <c r="P7" s="61"/>
      <c r="U7" s="247" t="s">
        <v>294</v>
      </c>
    </row>
    <row r="8" spans="1:21" ht="15.75" thickTop="1">
      <c r="A8" s="62"/>
      <c r="B8" s="63"/>
      <c r="C8" s="63"/>
      <c r="D8" s="63"/>
      <c r="E8" s="72"/>
      <c r="F8" s="72"/>
      <c r="G8" s="72"/>
      <c r="H8" s="72"/>
      <c r="I8" s="72"/>
      <c r="J8" s="72"/>
      <c r="K8" s="63"/>
      <c r="L8" s="63"/>
      <c r="M8" s="63"/>
      <c r="N8" s="63"/>
      <c r="O8" s="63"/>
      <c r="P8" s="64"/>
      <c r="U8" s="247" t="s">
        <v>295</v>
      </c>
    </row>
    <row r="9" spans="1:21">
      <c r="A9" s="62"/>
      <c r="B9" s="63"/>
      <c r="C9" s="63"/>
      <c r="D9" s="63"/>
      <c r="E9" s="72"/>
      <c r="F9" s="72"/>
      <c r="G9" s="72"/>
      <c r="H9" s="72"/>
      <c r="I9" s="72"/>
      <c r="J9" s="72"/>
      <c r="K9" s="63"/>
      <c r="L9" s="63"/>
      <c r="M9" s="63"/>
      <c r="N9" s="63"/>
      <c r="O9" s="63"/>
      <c r="P9" s="64"/>
      <c r="U9" s="247" t="s">
        <v>296</v>
      </c>
    </row>
    <row r="10" spans="1:21" ht="15.75">
      <c r="A10" s="62"/>
      <c r="B10" s="80" t="s">
        <v>187</v>
      </c>
      <c r="C10" s="63"/>
      <c r="D10" s="63"/>
      <c r="E10" s="72"/>
      <c r="F10" s="72"/>
      <c r="G10" s="72"/>
      <c r="H10" s="72"/>
      <c r="I10" s="72"/>
      <c r="J10" s="72"/>
      <c r="K10" s="63"/>
      <c r="L10" s="63"/>
      <c r="M10" s="63"/>
      <c r="N10" s="63"/>
      <c r="O10" s="63"/>
      <c r="P10" s="64"/>
      <c r="U10" s="247" t="s">
        <v>297</v>
      </c>
    </row>
    <row r="11" spans="1:21" ht="15.75">
      <c r="A11" s="62"/>
      <c r="B11" s="81"/>
      <c r="C11" s="63"/>
      <c r="D11" s="63"/>
      <c r="E11" s="72"/>
      <c r="F11" s="72"/>
      <c r="G11" s="72"/>
      <c r="H11" s="72"/>
      <c r="I11" s="72"/>
      <c r="J11" s="72"/>
      <c r="K11" s="63"/>
      <c r="L11" s="63"/>
      <c r="M11" s="63"/>
      <c r="N11" s="63"/>
      <c r="O11" s="63"/>
      <c r="P11" s="64"/>
      <c r="U11" s="247" t="s">
        <v>298</v>
      </c>
    </row>
    <row r="12" spans="1:21" ht="26.25" customHeight="1" thickBot="1">
      <c r="A12" s="62"/>
      <c r="B12" s="82" t="s">
        <v>178</v>
      </c>
      <c r="C12" s="61"/>
      <c r="D12" s="635" t="s">
        <v>12098</v>
      </c>
      <c r="E12" s="635"/>
      <c r="F12" s="635"/>
      <c r="G12" s="635"/>
      <c r="H12" s="635"/>
      <c r="I12" s="635"/>
      <c r="J12" s="635"/>
      <c r="K12" s="82" t="s">
        <v>177</v>
      </c>
      <c r="L12" s="82"/>
      <c r="M12" s="636" t="s">
        <v>12042</v>
      </c>
      <c r="N12" s="636"/>
      <c r="O12" s="636"/>
      <c r="P12" s="64"/>
      <c r="U12" s="247" t="s">
        <v>298</v>
      </c>
    </row>
    <row r="13" spans="1:21" ht="16.5" thickTop="1">
      <c r="A13" s="62"/>
      <c r="B13" s="81"/>
      <c r="C13" s="63"/>
      <c r="D13" s="63"/>
      <c r="E13" s="72"/>
      <c r="F13" s="72"/>
      <c r="G13" s="72"/>
      <c r="H13" s="72"/>
      <c r="I13" s="72"/>
      <c r="J13" s="72"/>
      <c r="K13" s="63"/>
      <c r="L13" s="63"/>
      <c r="M13" s="63"/>
      <c r="N13" s="63"/>
      <c r="O13" s="63"/>
      <c r="P13" s="64"/>
      <c r="U13" s="247" t="s">
        <v>299</v>
      </c>
    </row>
    <row r="14" spans="1:21" ht="16.5" thickBot="1">
      <c r="A14" s="62"/>
      <c r="B14" s="82" t="s">
        <v>183</v>
      </c>
      <c r="C14" s="61"/>
      <c r="D14" s="624" t="s">
        <v>12037</v>
      </c>
      <c r="E14" s="624"/>
      <c r="F14" s="624"/>
      <c r="G14" s="624"/>
      <c r="H14" s="624"/>
      <c r="I14" s="624"/>
      <c r="J14" s="624"/>
      <c r="K14" s="624"/>
      <c r="L14" s="624"/>
      <c r="M14" s="624"/>
      <c r="N14" s="624"/>
      <c r="O14" s="624"/>
      <c r="P14" s="64"/>
      <c r="U14" s="247" t="s">
        <v>300</v>
      </c>
    </row>
    <row r="15" spans="1:21" ht="16.5" thickTop="1">
      <c r="A15" s="62"/>
      <c r="B15" s="81"/>
      <c r="C15" s="63"/>
      <c r="D15" s="65"/>
      <c r="E15" s="73"/>
      <c r="F15" s="73"/>
      <c r="G15" s="73"/>
      <c r="H15" s="73"/>
      <c r="I15" s="73"/>
      <c r="J15" s="73"/>
      <c r="K15" s="66"/>
      <c r="L15" s="66"/>
      <c r="M15" s="66"/>
      <c r="N15" s="63"/>
      <c r="O15" s="63"/>
      <c r="P15" s="64"/>
      <c r="U15" s="247" t="s">
        <v>301</v>
      </c>
    </row>
    <row r="16" spans="1:21" ht="16.5" thickBot="1">
      <c r="A16" s="62"/>
      <c r="B16" s="82" t="s">
        <v>184</v>
      </c>
      <c r="C16" s="61"/>
      <c r="D16" s="624" t="s">
        <v>354</v>
      </c>
      <c r="E16" s="624"/>
      <c r="F16" s="624"/>
      <c r="G16" s="624"/>
      <c r="H16" s="621" t="s">
        <v>97</v>
      </c>
      <c r="I16" s="621"/>
      <c r="J16" s="621"/>
      <c r="K16" s="621"/>
      <c r="L16" s="621"/>
      <c r="M16" s="616">
        <f>'FOLHA FECHAMENTO'!G27</f>
        <v>823671.89998914115</v>
      </c>
      <c r="N16" s="616"/>
      <c r="O16" s="616"/>
      <c r="P16" s="617"/>
      <c r="U16" s="247" t="s">
        <v>302</v>
      </c>
    </row>
    <row r="17" spans="1:21" ht="16.5" thickTop="1">
      <c r="A17" s="62"/>
      <c r="B17" s="81"/>
      <c r="C17" s="63"/>
      <c r="D17" s="65"/>
      <c r="E17" s="73"/>
      <c r="F17" s="73"/>
      <c r="G17" s="73"/>
      <c r="H17" s="73"/>
      <c r="I17" s="73"/>
      <c r="J17" s="73"/>
      <c r="K17" s="66"/>
      <c r="L17" s="66"/>
      <c r="M17" s="66"/>
      <c r="N17" s="63"/>
      <c r="O17" s="63"/>
      <c r="P17" s="64"/>
      <c r="U17" s="247" t="s">
        <v>303</v>
      </c>
    </row>
    <row r="18" spans="1:21" ht="16.5" thickBot="1">
      <c r="A18" s="62"/>
      <c r="B18" s="82" t="s">
        <v>179</v>
      </c>
      <c r="C18" s="61"/>
      <c r="D18" s="619">
        <f>695*2.43</f>
        <v>1688.8500000000001</v>
      </c>
      <c r="E18" s="619"/>
      <c r="F18" s="619"/>
      <c r="G18" s="81"/>
      <c r="H18" s="618" t="s">
        <v>12038</v>
      </c>
      <c r="I18" s="618"/>
      <c r="J18" s="618"/>
      <c r="K18" s="618"/>
      <c r="L18" s="618"/>
      <c r="M18" s="622">
        <f>IF(D18&lt;&gt;"",M16/D18," ")</f>
        <v>487.71169730238984</v>
      </c>
      <c r="N18" s="622"/>
      <c r="O18" s="622"/>
      <c r="P18" s="623"/>
      <c r="U18" s="247" t="s">
        <v>304</v>
      </c>
    </row>
    <row r="19" spans="1:21" ht="15.75" thickTop="1">
      <c r="A19" s="62"/>
      <c r="B19" s="63"/>
      <c r="C19" s="63"/>
      <c r="D19" s="63"/>
      <c r="E19" s="72"/>
      <c r="F19" s="72"/>
      <c r="G19" s="72"/>
      <c r="H19" s="72"/>
      <c r="I19" s="72"/>
      <c r="J19" s="72"/>
      <c r="K19" s="63"/>
      <c r="L19" s="63"/>
      <c r="M19" s="63"/>
      <c r="N19" s="63"/>
      <c r="O19" s="63"/>
      <c r="P19" s="64"/>
      <c r="U19" s="247" t="s">
        <v>305</v>
      </c>
    </row>
    <row r="20" spans="1:21" ht="16.5" thickBot="1">
      <c r="A20" s="62"/>
      <c r="B20" s="82" t="s">
        <v>2</v>
      </c>
      <c r="C20" s="61"/>
      <c r="D20" s="620">
        <v>45805</v>
      </c>
      <c r="E20" s="620"/>
      <c r="F20" s="620"/>
      <c r="G20" s="72"/>
      <c r="H20" s="72"/>
      <c r="I20" s="72"/>
      <c r="J20" s="72"/>
      <c r="K20" s="63"/>
      <c r="L20" s="63"/>
      <c r="M20" s="63"/>
      <c r="N20" s="63"/>
      <c r="O20" s="63"/>
      <c r="P20" s="64"/>
      <c r="U20" s="247" t="s">
        <v>306</v>
      </c>
    </row>
    <row r="21" spans="1:21" ht="15.75" thickTop="1">
      <c r="A21" s="62"/>
      <c r="B21" s="63"/>
      <c r="C21" s="63"/>
      <c r="D21" s="63"/>
      <c r="E21" s="72"/>
      <c r="F21" s="72"/>
      <c r="G21" s="72"/>
      <c r="H21" s="72"/>
      <c r="I21" s="72"/>
      <c r="J21" s="72"/>
      <c r="K21" s="63"/>
      <c r="L21" s="63"/>
      <c r="M21" s="63"/>
      <c r="N21" s="63"/>
      <c r="O21" s="63"/>
      <c r="P21" s="64"/>
      <c r="U21" s="247" t="s">
        <v>307</v>
      </c>
    </row>
    <row r="22" spans="1:21" ht="15.75">
      <c r="A22" s="62"/>
      <c r="B22" s="80" t="s">
        <v>188</v>
      </c>
      <c r="C22" s="69"/>
      <c r="D22" s="75"/>
      <c r="E22" s="72"/>
      <c r="F22" s="72"/>
      <c r="G22" s="72"/>
      <c r="H22" s="72"/>
      <c r="I22" s="72"/>
      <c r="J22" s="72"/>
      <c r="K22" s="63"/>
      <c r="L22" s="63"/>
      <c r="M22" s="633"/>
      <c r="N22" s="633"/>
      <c r="O22" s="633"/>
      <c r="P22" s="634"/>
      <c r="U22" s="247" t="s">
        <v>308</v>
      </c>
    </row>
    <row r="23" spans="1:21" ht="15.75">
      <c r="A23" s="62"/>
      <c r="B23" s="81"/>
      <c r="C23" s="63"/>
      <c r="D23" s="63"/>
      <c r="E23" s="72"/>
      <c r="F23" s="72"/>
      <c r="G23" s="72"/>
      <c r="H23" s="72"/>
      <c r="I23" s="72"/>
      <c r="J23" s="72"/>
      <c r="K23" s="63"/>
      <c r="L23" s="63"/>
      <c r="M23" s="63"/>
      <c r="N23" s="63"/>
      <c r="O23" s="63"/>
      <c r="P23" s="64"/>
      <c r="U23" s="247" t="s">
        <v>309</v>
      </c>
    </row>
    <row r="24" spans="1:21" ht="16.5" thickBot="1">
      <c r="A24" s="62"/>
      <c r="B24" s="82" t="s">
        <v>185</v>
      </c>
      <c r="C24" s="61"/>
      <c r="D24" s="624" t="s">
        <v>12039</v>
      </c>
      <c r="E24" s="624"/>
      <c r="F24" s="624"/>
      <c r="G24" s="624"/>
      <c r="H24" s="624"/>
      <c r="I24" s="624"/>
      <c r="J24" s="624"/>
      <c r="K24" s="624"/>
      <c r="L24" s="624"/>
      <c r="M24" s="624"/>
      <c r="N24" s="624"/>
      <c r="O24" s="624"/>
      <c r="P24" s="64"/>
      <c r="U24" s="247" t="s">
        <v>310</v>
      </c>
    </row>
    <row r="25" spans="1:21" ht="16.5" thickTop="1">
      <c r="A25" s="62"/>
      <c r="B25" s="81"/>
      <c r="C25" s="63"/>
      <c r="D25" s="63"/>
      <c r="E25" s="72"/>
      <c r="F25" s="72"/>
      <c r="G25" s="72"/>
      <c r="H25" s="72"/>
      <c r="I25" s="72"/>
      <c r="J25" s="72"/>
      <c r="K25" s="63"/>
      <c r="L25" s="63"/>
      <c r="M25" s="63"/>
      <c r="N25" s="63"/>
      <c r="O25" s="63"/>
      <c r="P25" s="64"/>
      <c r="U25" s="247" t="s">
        <v>311</v>
      </c>
    </row>
    <row r="26" spans="1:21" ht="16.5" thickBot="1">
      <c r="A26" s="62"/>
      <c r="B26" s="82" t="s">
        <v>186</v>
      </c>
      <c r="C26" s="61"/>
      <c r="D26" s="624" t="s">
        <v>12040</v>
      </c>
      <c r="E26" s="624"/>
      <c r="F26" s="624"/>
      <c r="G26" s="624"/>
      <c r="H26" s="624"/>
      <c r="I26" s="624"/>
      <c r="J26" s="624"/>
      <c r="K26" s="624"/>
      <c r="L26" s="624"/>
      <c r="M26" s="624"/>
      <c r="N26" s="624"/>
      <c r="O26" s="624"/>
      <c r="P26" s="64"/>
      <c r="U26" s="247" t="s">
        <v>312</v>
      </c>
    </row>
    <row r="27" spans="1:21" ht="16.5" thickTop="1">
      <c r="A27" s="62"/>
      <c r="B27" s="81"/>
      <c r="C27" s="63"/>
      <c r="D27" s="63"/>
      <c r="E27" s="72"/>
      <c r="F27" s="72"/>
      <c r="G27" s="72"/>
      <c r="H27" s="72"/>
      <c r="I27" s="72"/>
      <c r="J27" s="72"/>
      <c r="K27" s="63"/>
      <c r="L27" s="63"/>
      <c r="M27" s="63"/>
      <c r="N27" s="63"/>
      <c r="O27" s="63"/>
      <c r="P27" s="64"/>
      <c r="U27" s="247" t="s">
        <v>313</v>
      </c>
    </row>
    <row r="28" spans="1:21" ht="16.5" thickBot="1">
      <c r="A28" s="62"/>
      <c r="B28" s="82" t="s">
        <v>181</v>
      </c>
      <c r="C28" s="61"/>
      <c r="D28" s="624" t="s">
        <v>12041</v>
      </c>
      <c r="E28" s="624"/>
      <c r="F28" s="624"/>
      <c r="G28" s="624"/>
      <c r="H28" s="624"/>
      <c r="I28" s="624"/>
      <c r="J28" s="624"/>
      <c r="K28" s="624"/>
      <c r="L28" s="624"/>
      <c r="M28" s="624"/>
      <c r="N28" s="624"/>
      <c r="O28" s="624"/>
      <c r="P28" s="64"/>
      <c r="U28" s="247" t="s">
        <v>314</v>
      </c>
    </row>
    <row r="29" spans="1:21" ht="16.5" thickTop="1">
      <c r="A29" s="62"/>
      <c r="B29" s="81"/>
      <c r="C29" s="63"/>
      <c r="D29" s="63"/>
      <c r="E29" s="73"/>
      <c r="F29" s="73"/>
      <c r="G29" s="73"/>
      <c r="H29" s="73"/>
      <c r="I29" s="73"/>
      <c r="J29" s="73"/>
      <c r="K29" s="66"/>
      <c r="L29" s="66"/>
      <c r="M29" s="66"/>
      <c r="N29" s="63"/>
      <c r="O29" s="63"/>
      <c r="P29" s="64"/>
      <c r="U29" s="247" t="s">
        <v>315</v>
      </c>
    </row>
    <row r="30" spans="1:21" ht="16.5" thickBot="1">
      <c r="A30" s="62"/>
      <c r="B30" s="82" t="s">
        <v>182</v>
      </c>
      <c r="C30" s="61"/>
      <c r="D30" s="632"/>
      <c r="E30" s="632"/>
      <c r="F30" s="632"/>
      <c r="G30" s="632"/>
      <c r="H30" s="632"/>
      <c r="I30" s="632"/>
      <c r="J30" s="632"/>
      <c r="K30" s="632"/>
      <c r="L30" s="632"/>
      <c r="M30" s="632"/>
      <c r="N30" s="632"/>
      <c r="O30" s="632"/>
      <c r="P30" s="64"/>
      <c r="U30" s="247" t="s">
        <v>316</v>
      </c>
    </row>
    <row r="31" spans="1:21" ht="16.5" thickTop="1">
      <c r="A31" s="62"/>
      <c r="B31" s="81"/>
      <c r="C31" s="63"/>
      <c r="D31" s="63"/>
      <c r="E31" s="414"/>
      <c r="F31" s="72"/>
      <c r="G31" s="72"/>
      <c r="H31" s="72"/>
      <c r="I31" s="72"/>
      <c r="J31" s="72"/>
      <c r="K31" s="63"/>
      <c r="L31" s="63"/>
      <c r="M31" s="63"/>
      <c r="N31" s="63"/>
      <c r="O31" s="63"/>
      <c r="P31" s="64"/>
      <c r="U31" s="247" t="s">
        <v>317</v>
      </c>
    </row>
    <row r="32" spans="1:21" ht="16.5" thickBot="1">
      <c r="A32" s="62"/>
      <c r="B32" s="82" t="s">
        <v>180</v>
      </c>
      <c r="C32" s="61"/>
      <c r="D32" s="624"/>
      <c r="E32" s="624"/>
      <c r="F32" s="624"/>
      <c r="G32" s="624"/>
      <c r="H32" s="624"/>
      <c r="I32" s="624"/>
      <c r="J32" s="624"/>
      <c r="K32" s="624"/>
      <c r="L32" s="624"/>
      <c r="M32" s="624"/>
      <c r="N32" s="624"/>
      <c r="O32" s="624"/>
      <c r="P32" s="64"/>
      <c r="U32" s="247" t="s">
        <v>318</v>
      </c>
    </row>
    <row r="33" spans="1:21" ht="16.5" thickTop="1">
      <c r="A33" s="62"/>
      <c r="B33" s="81"/>
      <c r="C33" s="63"/>
      <c r="D33" s="63"/>
      <c r="E33" s="72"/>
      <c r="F33" s="72"/>
      <c r="G33" s="72"/>
      <c r="H33" s="72"/>
      <c r="I33" s="72"/>
      <c r="J33" s="72"/>
      <c r="K33" s="63"/>
      <c r="L33" s="63"/>
      <c r="M33" s="63"/>
      <c r="N33" s="63"/>
      <c r="O33" s="63"/>
      <c r="P33" s="64"/>
      <c r="U33" s="247" t="s">
        <v>319</v>
      </c>
    </row>
    <row r="34" spans="1:21" ht="16.5" thickBot="1">
      <c r="A34" s="62"/>
      <c r="B34" s="82" t="s">
        <v>78</v>
      </c>
      <c r="C34" s="61"/>
      <c r="D34" s="624"/>
      <c r="E34" s="624"/>
      <c r="F34" s="624"/>
      <c r="G34" s="624"/>
      <c r="H34" s="624"/>
      <c r="I34" s="624"/>
      <c r="J34" s="624"/>
      <c r="K34" s="624"/>
      <c r="L34" s="624"/>
      <c r="M34" s="624"/>
      <c r="N34" s="624"/>
      <c r="O34" s="624"/>
      <c r="P34" s="64"/>
      <c r="U34" s="247" t="s">
        <v>320</v>
      </c>
    </row>
    <row r="35" spans="1:21" ht="16.5" thickTop="1">
      <c r="A35" s="62"/>
      <c r="B35" s="81"/>
      <c r="C35" s="63"/>
      <c r="D35" s="63"/>
      <c r="E35" s="73"/>
      <c r="F35" s="73"/>
      <c r="G35" s="73"/>
      <c r="H35" s="73"/>
      <c r="I35" s="73"/>
      <c r="J35" s="73"/>
      <c r="K35" s="66"/>
      <c r="L35" s="66"/>
      <c r="M35" s="66"/>
      <c r="N35" s="63"/>
      <c r="O35" s="63"/>
      <c r="P35" s="64"/>
      <c r="U35" s="247" t="s">
        <v>321</v>
      </c>
    </row>
    <row r="36" spans="1:21" ht="16.5" thickBot="1">
      <c r="A36" s="62"/>
      <c r="B36" s="82" t="s">
        <v>98</v>
      </c>
      <c r="C36" s="61"/>
      <c r="D36" s="629"/>
      <c r="E36" s="630"/>
      <c r="F36" s="630"/>
      <c r="G36" s="630"/>
      <c r="H36" s="630"/>
      <c r="I36" s="630"/>
      <c r="J36" s="630"/>
      <c r="K36" s="630"/>
      <c r="L36" s="630"/>
      <c r="M36" s="630"/>
      <c r="N36" s="630"/>
      <c r="O36" s="630"/>
      <c r="P36" s="64"/>
      <c r="U36" s="247" t="s">
        <v>322</v>
      </c>
    </row>
    <row r="37" spans="1:21" ht="15.75" thickTop="1">
      <c r="A37" s="62"/>
      <c r="B37" s="63"/>
      <c r="C37" s="63"/>
      <c r="D37" s="63"/>
      <c r="E37" s="72"/>
      <c r="F37" s="72"/>
      <c r="G37" s="72"/>
      <c r="H37" s="72"/>
      <c r="I37" s="72"/>
      <c r="J37" s="72"/>
      <c r="K37" s="63"/>
      <c r="L37" s="63"/>
      <c r="M37" s="63"/>
      <c r="N37" s="63"/>
      <c r="O37" s="63"/>
      <c r="P37" s="64"/>
      <c r="U37" s="247" t="s">
        <v>323</v>
      </c>
    </row>
    <row r="38" spans="1:21" ht="15.75">
      <c r="A38" s="62"/>
      <c r="B38" s="80" t="s">
        <v>277</v>
      </c>
      <c r="C38" s="63"/>
      <c r="D38" s="63"/>
      <c r="E38" s="72"/>
      <c r="F38" s="72"/>
      <c r="G38" s="72"/>
      <c r="H38" s="72"/>
      <c r="I38" s="72"/>
      <c r="J38" s="72"/>
      <c r="K38" s="63"/>
      <c r="L38" s="63"/>
      <c r="M38" s="63"/>
      <c r="N38" s="63"/>
      <c r="O38" s="63"/>
      <c r="P38" s="64"/>
      <c r="U38" s="247" t="s">
        <v>324</v>
      </c>
    </row>
    <row r="39" spans="1:21">
      <c r="A39" s="62"/>
      <c r="C39" s="63"/>
      <c r="D39" s="63"/>
      <c r="E39" s="72"/>
      <c r="F39" s="72"/>
      <c r="G39" s="72"/>
      <c r="H39" s="72"/>
      <c r="I39" s="72"/>
      <c r="J39" s="72"/>
      <c r="K39" s="63"/>
      <c r="L39" s="63"/>
      <c r="M39" s="63"/>
      <c r="N39" s="63"/>
      <c r="O39" s="63"/>
      <c r="P39" s="64"/>
      <c r="U39" s="247" t="s">
        <v>325</v>
      </c>
    </row>
    <row r="40" spans="1:21" ht="15.75">
      <c r="A40" s="62"/>
      <c r="B40" s="80" t="s">
        <v>189</v>
      </c>
      <c r="C40" s="75"/>
      <c r="D40" s="75"/>
      <c r="E40" s="76"/>
      <c r="F40" s="76"/>
      <c r="G40" s="76"/>
      <c r="H40" s="76" t="s">
        <v>190</v>
      </c>
      <c r="I40" s="76"/>
      <c r="J40" s="76"/>
      <c r="K40" s="76" t="s">
        <v>191</v>
      </c>
      <c r="L40" s="76"/>
      <c r="M40" s="76"/>
      <c r="N40" s="76"/>
      <c r="O40" s="76"/>
      <c r="P40" s="64"/>
      <c r="U40" s="247" t="s">
        <v>326</v>
      </c>
    </row>
    <row r="41" spans="1:21" ht="15.75">
      <c r="A41" s="62"/>
      <c r="B41" s="81"/>
      <c r="C41" s="63"/>
      <c r="D41" s="63"/>
      <c r="E41" s="72"/>
      <c r="F41" s="72"/>
      <c r="G41" s="72"/>
      <c r="H41" s="72"/>
      <c r="I41" s="72"/>
      <c r="J41" s="72"/>
      <c r="K41" s="63"/>
      <c r="L41" s="63"/>
      <c r="M41" s="63"/>
      <c r="N41" s="63"/>
      <c r="O41" s="63"/>
      <c r="P41" s="64"/>
      <c r="U41" s="247" t="s">
        <v>327</v>
      </c>
    </row>
    <row r="42" spans="1:21" s="78" customFormat="1" ht="15.75">
      <c r="A42" s="74"/>
      <c r="B42" s="81" t="s">
        <v>192</v>
      </c>
      <c r="C42" s="63"/>
      <c r="D42" s="63"/>
      <c r="E42" s="72"/>
      <c r="F42" s="72"/>
      <c r="G42" s="72"/>
      <c r="H42" s="415" t="s">
        <v>12100</v>
      </c>
      <c r="I42" s="72"/>
      <c r="J42" s="72"/>
      <c r="K42" s="415"/>
      <c r="L42" s="343"/>
      <c r="M42" s="343"/>
      <c r="N42" s="344"/>
      <c r="O42" s="345"/>
      <c r="P42" s="539"/>
      <c r="Q42" s="77"/>
      <c r="U42" s="247" t="s">
        <v>328</v>
      </c>
    </row>
    <row r="43" spans="1:21" ht="9.9499999999999993" customHeight="1">
      <c r="A43" s="62"/>
      <c r="B43" s="81"/>
      <c r="C43" s="63"/>
      <c r="D43" s="63"/>
      <c r="E43" s="72"/>
      <c r="F43" s="72"/>
      <c r="G43" s="72"/>
      <c r="H43" s="72"/>
      <c r="I43" s="72"/>
      <c r="J43" s="72"/>
      <c r="K43" s="72"/>
      <c r="L43" s="344"/>
      <c r="M43" s="344"/>
      <c r="N43" s="540"/>
      <c r="O43" s="345"/>
      <c r="P43" s="541"/>
      <c r="U43" s="247" t="s">
        <v>329</v>
      </c>
    </row>
    <row r="44" spans="1:21" ht="15.75">
      <c r="A44" s="62"/>
      <c r="B44" s="81" t="s">
        <v>193</v>
      </c>
      <c r="C44" s="63"/>
      <c r="D44" s="63"/>
      <c r="E44" s="72"/>
      <c r="F44" s="72"/>
      <c r="G44" s="72"/>
      <c r="H44" s="415" t="s">
        <v>12100</v>
      </c>
      <c r="I44" s="72"/>
      <c r="J44" s="72"/>
      <c r="K44" s="415"/>
      <c r="L44" s="72"/>
      <c r="M44" s="344"/>
      <c r="N44" s="540"/>
      <c r="O44" s="345"/>
      <c r="P44" s="541"/>
      <c r="U44" s="247" t="s">
        <v>329</v>
      </c>
    </row>
    <row r="45" spans="1:21" ht="9.9499999999999993" customHeight="1">
      <c r="A45" s="62"/>
      <c r="B45" s="81"/>
      <c r="C45" s="63"/>
      <c r="D45" s="63"/>
      <c r="E45" s="72"/>
      <c r="F45" s="72"/>
      <c r="G45" s="72"/>
      <c r="H45" s="72"/>
      <c r="I45" s="72"/>
      <c r="J45" s="72"/>
      <c r="K45" s="72"/>
      <c r="L45" s="72"/>
      <c r="M45" s="344"/>
      <c r="N45" s="540"/>
      <c r="O45" s="345"/>
      <c r="P45" s="541"/>
      <c r="U45" s="247" t="s">
        <v>329</v>
      </c>
    </row>
    <row r="46" spans="1:21" ht="15.75">
      <c r="A46" s="62"/>
      <c r="B46" s="81" t="s">
        <v>195</v>
      </c>
      <c r="C46" s="63"/>
      <c r="D46" s="63"/>
      <c r="E46" s="72"/>
      <c r="F46" s="72"/>
      <c r="G46" s="72"/>
      <c r="H46" s="415" t="s">
        <v>12100</v>
      </c>
      <c r="I46" s="72"/>
      <c r="J46" s="72"/>
      <c r="K46" s="415"/>
      <c r="L46" s="72"/>
      <c r="M46" s="344"/>
      <c r="N46" s="540"/>
      <c r="O46" s="345"/>
      <c r="P46" s="541"/>
      <c r="U46" s="247" t="s">
        <v>330</v>
      </c>
    </row>
    <row r="47" spans="1:21" ht="9.9499999999999993" customHeight="1">
      <c r="A47" s="62"/>
      <c r="M47" s="540"/>
      <c r="N47" s="540"/>
      <c r="O47" s="540"/>
      <c r="P47" s="541"/>
      <c r="U47" s="247" t="s">
        <v>331</v>
      </c>
    </row>
    <row r="48" spans="1:21" ht="15.75">
      <c r="A48" s="62"/>
      <c r="B48" s="81" t="s">
        <v>194</v>
      </c>
      <c r="C48" s="63"/>
      <c r="D48" s="63"/>
      <c r="E48" s="72"/>
      <c r="F48" s="72"/>
      <c r="G48" s="72"/>
      <c r="H48" s="415" t="s">
        <v>12100</v>
      </c>
      <c r="I48" s="72"/>
      <c r="J48" s="72"/>
      <c r="K48" s="415"/>
      <c r="L48" s="72"/>
      <c r="M48" s="344"/>
      <c r="N48" s="540"/>
      <c r="O48" s="345"/>
      <c r="P48" s="541"/>
      <c r="U48" s="247" t="s">
        <v>332</v>
      </c>
    </row>
    <row r="49" spans="1:21" ht="9.9499999999999993" customHeight="1">
      <c r="A49" s="62"/>
      <c r="B49" s="81"/>
      <c r="C49" s="63"/>
      <c r="D49" s="63"/>
      <c r="E49" s="72"/>
      <c r="F49" s="72"/>
      <c r="G49" s="72"/>
      <c r="H49" s="72"/>
      <c r="I49" s="72"/>
      <c r="J49" s="72"/>
      <c r="K49" s="72"/>
      <c r="L49" s="72"/>
      <c r="M49" s="344"/>
      <c r="N49" s="540"/>
      <c r="O49" s="345"/>
      <c r="P49" s="541"/>
      <c r="U49" s="247" t="s">
        <v>333</v>
      </c>
    </row>
    <row r="50" spans="1:21" ht="15.75">
      <c r="A50" s="62"/>
      <c r="B50" s="81" t="s">
        <v>203</v>
      </c>
      <c r="C50" s="63"/>
      <c r="D50" s="63"/>
      <c r="E50" s="72"/>
      <c r="F50" s="72"/>
      <c r="G50" s="72"/>
      <c r="H50" s="415" t="s">
        <v>12100</v>
      </c>
      <c r="I50" s="72"/>
      <c r="J50" s="72"/>
      <c r="K50" s="415"/>
      <c r="L50" s="72"/>
      <c r="M50" s="344"/>
      <c r="N50" s="540"/>
      <c r="O50" s="345"/>
      <c r="P50" s="541"/>
      <c r="U50" s="247" t="s">
        <v>334</v>
      </c>
    </row>
    <row r="51" spans="1:21" ht="9.9499999999999993" customHeight="1">
      <c r="A51" s="62"/>
      <c r="M51" s="540"/>
      <c r="N51" s="540"/>
      <c r="O51" s="540"/>
      <c r="P51" s="541"/>
      <c r="U51" s="247" t="s">
        <v>335</v>
      </c>
    </row>
    <row r="52" spans="1:21" ht="15.75">
      <c r="A52" s="62"/>
      <c r="B52" s="81" t="s">
        <v>199</v>
      </c>
      <c r="C52" s="63"/>
      <c r="D52" s="63"/>
      <c r="E52" s="72"/>
      <c r="F52" s="72"/>
      <c r="G52" s="72"/>
      <c r="H52" s="415"/>
      <c r="I52" s="72"/>
      <c r="J52" s="72"/>
      <c r="K52" s="415" t="s">
        <v>12100</v>
      </c>
      <c r="L52" s="72"/>
      <c r="M52" s="344"/>
      <c r="N52" s="540"/>
      <c r="O52" s="345"/>
      <c r="P52" s="541"/>
      <c r="U52" s="247" t="s">
        <v>336</v>
      </c>
    </row>
    <row r="53" spans="1:21" ht="9.9499999999999993" customHeight="1">
      <c r="A53" s="62"/>
      <c r="B53" s="81"/>
      <c r="C53" s="63"/>
      <c r="D53" s="63"/>
      <c r="E53" s="72"/>
      <c r="F53" s="72"/>
      <c r="G53" s="72"/>
      <c r="H53" s="72"/>
      <c r="I53" s="72"/>
      <c r="J53" s="72"/>
      <c r="K53" s="72"/>
      <c r="L53" s="72"/>
      <c r="M53" s="344"/>
      <c r="N53" s="540"/>
      <c r="O53" s="345"/>
      <c r="P53" s="541"/>
      <c r="U53" s="247" t="s">
        <v>337</v>
      </c>
    </row>
    <row r="54" spans="1:21" ht="15.75">
      <c r="A54" s="62"/>
      <c r="B54" s="81" t="s">
        <v>204</v>
      </c>
      <c r="C54" s="63"/>
      <c r="D54" s="63"/>
      <c r="E54" s="72"/>
      <c r="F54" s="72"/>
      <c r="G54" s="72"/>
      <c r="H54" s="415"/>
      <c r="I54" s="72"/>
      <c r="J54" s="72"/>
      <c r="K54" s="415" t="s">
        <v>12100</v>
      </c>
      <c r="L54" s="72"/>
      <c r="M54" s="344"/>
      <c r="N54" s="540"/>
      <c r="O54" s="345"/>
      <c r="P54" s="541"/>
      <c r="U54" s="247" t="s">
        <v>338</v>
      </c>
    </row>
    <row r="55" spans="1:21" ht="9.9499999999999993" customHeight="1">
      <c r="A55" s="62"/>
      <c r="B55" s="81"/>
      <c r="C55" s="63"/>
      <c r="D55" s="63"/>
      <c r="E55" s="72"/>
      <c r="F55" s="72"/>
      <c r="G55" s="72"/>
      <c r="H55" s="72"/>
      <c r="I55" s="72"/>
      <c r="J55" s="72"/>
      <c r="K55" s="72"/>
      <c r="L55" s="72"/>
      <c r="M55" s="344"/>
      <c r="N55" s="540"/>
      <c r="O55" s="345"/>
      <c r="P55" s="541"/>
      <c r="U55" s="247" t="s">
        <v>339</v>
      </c>
    </row>
    <row r="56" spans="1:21" ht="15.75">
      <c r="A56" s="62"/>
      <c r="B56" s="81" t="s">
        <v>202</v>
      </c>
      <c r="C56" s="63"/>
      <c r="D56" s="63"/>
      <c r="E56" s="72"/>
      <c r="F56" s="72"/>
      <c r="G56" s="72"/>
      <c r="H56" s="415" t="s">
        <v>12100</v>
      </c>
      <c r="I56" s="72"/>
      <c r="J56" s="72"/>
      <c r="K56" s="415"/>
      <c r="L56" s="72"/>
      <c r="M56" s="344"/>
      <c r="N56" s="540"/>
      <c r="O56" s="345"/>
      <c r="P56" s="541"/>
      <c r="U56" s="247" t="s">
        <v>340</v>
      </c>
    </row>
    <row r="57" spans="1:21" ht="9.9499999999999993" customHeight="1">
      <c r="A57" s="62"/>
      <c r="B57" s="81"/>
      <c r="C57" s="63"/>
      <c r="D57" s="63"/>
      <c r="E57" s="72"/>
      <c r="F57" s="72"/>
      <c r="G57" s="72"/>
      <c r="H57" s="72"/>
      <c r="I57" s="72"/>
      <c r="J57" s="72"/>
      <c r="K57" s="72"/>
      <c r="L57" s="72"/>
      <c r="M57" s="344"/>
      <c r="N57" s="540"/>
      <c r="O57" s="345"/>
      <c r="P57" s="541"/>
      <c r="U57" s="247" t="s">
        <v>341</v>
      </c>
    </row>
    <row r="58" spans="1:21" ht="15.75">
      <c r="A58" s="62"/>
      <c r="B58" s="81" t="s">
        <v>205</v>
      </c>
      <c r="C58" s="63"/>
      <c r="D58" s="63"/>
      <c r="E58" s="72"/>
      <c r="F58" s="72"/>
      <c r="G58" s="72"/>
      <c r="H58" s="415" t="s">
        <v>12100</v>
      </c>
      <c r="I58" s="72"/>
      <c r="J58" s="72"/>
      <c r="K58" s="415"/>
      <c r="L58" s="72"/>
      <c r="M58" s="344"/>
      <c r="N58" s="540"/>
      <c r="O58" s="345"/>
      <c r="P58" s="541"/>
      <c r="U58" s="247" t="s">
        <v>342</v>
      </c>
    </row>
    <row r="59" spans="1:21" ht="9.9499999999999993" customHeight="1">
      <c r="A59" s="62"/>
      <c r="B59" s="81"/>
      <c r="C59" s="63"/>
      <c r="D59" s="63"/>
      <c r="E59" s="72"/>
      <c r="F59" s="72"/>
      <c r="G59" s="72"/>
      <c r="H59" s="72"/>
      <c r="I59" s="72"/>
      <c r="J59" s="72"/>
      <c r="K59" s="72"/>
      <c r="L59" s="72"/>
      <c r="M59" s="344"/>
      <c r="N59" s="540"/>
      <c r="O59" s="345"/>
      <c r="P59" s="541"/>
      <c r="U59" s="247" t="s">
        <v>343</v>
      </c>
    </row>
    <row r="60" spans="1:21" ht="15.75">
      <c r="A60" s="62"/>
      <c r="B60" s="81" t="s">
        <v>12030</v>
      </c>
      <c r="C60" s="63"/>
      <c r="D60" s="63"/>
      <c r="E60" s="72"/>
      <c r="F60" s="72"/>
      <c r="G60" s="72"/>
      <c r="H60" s="415"/>
      <c r="I60" s="72"/>
      <c r="J60" s="72"/>
      <c r="K60" s="415" t="s">
        <v>12100</v>
      </c>
      <c r="L60" s="72"/>
      <c r="M60" s="344"/>
      <c r="N60" s="540"/>
      <c r="O60" s="345"/>
      <c r="P60" s="541"/>
      <c r="U60" s="247" t="s">
        <v>344</v>
      </c>
    </row>
    <row r="61" spans="1:21" ht="9.9499999999999993" customHeight="1">
      <c r="A61" s="62"/>
      <c r="B61" s="81"/>
      <c r="C61" s="63"/>
      <c r="D61" s="63"/>
      <c r="E61" s="72"/>
      <c r="F61" s="72"/>
      <c r="G61" s="72"/>
      <c r="H61" s="72"/>
      <c r="I61" s="72"/>
      <c r="J61" s="72"/>
      <c r="K61" s="72"/>
      <c r="L61" s="72"/>
      <c r="M61" s="344"/>
      <c r="N61" s="540"/>
      <c r="O61" s="345"/>
      <c r="P61" s="541"/>
      <c r="U61" s="247" t="s">
        <v>345</v>
      </c>
    </row>
    <row r="62" spans="1:21" ht="15.75">
      <c r="A62" s="62"/>
      <c r="B62" s="81" t="s">
        <v>12031</v>
      </c>
      <c r="C62" s="63"/>
      <c r="D62" s="63"/>
      <c r="E62" s="72"/>
      <c r="F62" s="72"/>
      <c r="G62" s="72"/>
      <c r="H62" s="415"/>
      <c r="I62" s="72"/>
      <c r="J62" s="72"/>
      <c r="K62" s="415" t="s">
        <v>12100</v>
      </c>
      <c r="L62" s="72"/>
      <c r="M62" s="344"/>
      <c r="N62" s="540"/>
      <c r="O62" s="345"/>
      <c r="P62" s="541"/>
      <c r="U62" s="247" t="s">
        <v>344</v>
      </c>
    </row>
    <row r="63" spans="1:21" ht="9.9499999999999993" customHeight="1">
      <c r="A63" s="62"/>
      <c r="B63" s="81"/>
      <c r="C63" s="63"/>
      <c r="D63" s="63"/>
      <c r="E63" s="72"/>
      <c r="F63" s="72"/>
      <c r="G63" s="72"/>
      <c r="H63" s="72"/>
      <c r="I63" s="72"/>
      <c r="J63" s="72"/>
      <c r="K63" s="72"/>
      <c r="L63" s="72"/>
      <c r="M63" s="344"/>
      <c r="N63" s="540"/>
      <c r="O63" s="345"/>
      <c r="P63" s="541"/>
      <c r="U63" s="247" t="s">
        <v>347</v>
      </c>
    </row>
    <row r="64" spans="1:21" ht="15.75">
      <c r="A64" s="62"/>
      <c r="B64" s="81" t="s">
        <v>196</v>
      </c>
      <c r="C64" s="63"/>
      <c r="D64" s="63"/>
      <c r="E64" s="72"/>
      <c r="F64" s="72"/>
      <c r="G64" s="72"/>
      <c r="H64" s="415"/>
      <c r="I64" s="72"/>
      <c r="J64" s="72"/>
      <c r="K64" s="415" t="s">
        <v>12100</v>
      </c>
      <c r="L64" s="72"/>
      <c r="M64" s="344"/>
      <c r="N64" s="540"/>
      <c r="O64" s="345"/>
      <c r="P64" s="541"/>
      <c r="U64" s="247" t="s">
        <v>348</v>
      </c>
    </row>
    <row r="65" spans="1:21" ht="15.75">
      <c r="A65" s="62"/>
      <c r="B65" s="81" t="s">
        <v>5737</v>
      </c>
      <c r="C65" s="63"/>
      <c r="D65" s="63"/>
      <c r="E65" s="72"/>
      <c r="F65" s="72"/>
      <c r="G65" s="72"/>
      <c r="H65" s="72"/>
      <c r="I65" s="72"/>
      <c r="J65" s="72"/>
      <c r="K65" s="72"/>
      <c r="L65" s="72"/>
      <c r="M65" s="344"/>
      <c r="N65" s="540"/>
      <c r="O65" s="345"/>
      <c r="P65" s="541"/>
      <c r="U65" s="247" t="s">
        <v>349</v>
      </c>
    </row>
    <row r="66" spans="1:21" ht="9.9499999999999993" customHeight="1">
      <c r="A66" s="62"/>
      <c r="B66" s="81"/>
      <c r="C66" s="63"/>
      <c r="D66" s="63"/>
      <c r="E66" s="72"/>
      <c r="F66" s="72"/>
      <c r="G66" s="72"/>
      <c r="H66" s="72"/>
      <c r="I66" s="72"/>
      <c r="J66" s="72"/>
      <c r="K66" s="72"/>
      <c r="L66" s="72"/>
      <c r="M66" s="344"/>
      <c r="N66" s="540"/>
      <c r="O66" s="345"/>
      <c r="P66" s="541"/>
      <c r="U66" s="247" t="s">
        <v>350</v>
      </c>
    </row>
    <row r="67" spans="1:21" ht="15.75">
      <c r="A67" s="62"/>
      <c r="B67" s="81" t="s">
        <v>197</v>
      </c>
      <c r="C67" s="63"/>
      <c r="D67" s="63"/>
      <c r="E67" s="72"/>
      <c r="F67" s="72"/>
      <c r="G67" s="72"/>
      <c r="H67" s="415"/>
      <c r="I67" s="72"/>
      <c r="J67" s="72"/>
      <c r="K67" s="415" t="s">
        <v>12100</v>
      </c>
      <c r="L67" s="72"/>
      <c r="M67" s="344"/>
      <c r="N67" s="540"/>
      <c r="O67" s="345"/>
      <c r="P67" s="541"/>
      <c r="U67" s="247" t="s">
        <v>351</v>
      </c>
    </row>
    <row r="68" spans="1:21">
      <c r="A68" s="62"/>
      <c r="B68" s="63"/>
      <c r="C68" s="63"/>
      <c r="D68" s="63"/>
      <c r="E68" s="72"/>
      <c r="F68" s="72"/>
      <c r="G68" s="72"/>
      <c r="H68" s="72"/>
      <c r="I68" s="72"/>
      <c r="J68" s="72"/>
      <c r="K68" s="63"/>
      <c r="L68" s="63"/>
      <c r="M68" s="345"/>
      <c r="N68" s="540"/>
      <c r="O68" s="345"/>
      <c r="P68" s="541"/>
      <c r="U68" s="247" t="s">
        <v>352</v>
      </c>
    </row>
    <row r="69" spans="1:21">
      <c r="A69" s="62"/>
      <c r="B69" s="63"/>
      <c r="C69" s="63"/>
      <c r="D69" s="63"/>
      <c r="E69" s="72"/>
      <c r="F69" s="72"/>
      <c r="G69" s="72"/>
      <c r="H69" s="72"/>
      <c r="I69" s="72"/>
      <c r="J69" s="72"/>
      <c r="K69" s="63"/>
      <c r="L69" s="63"/>
      <c r="M69" s="63"/>
      <c r="N69" s="63"/>
      <c r="O69" s="63"/>
      <c r="P69" s="64"/>
      <c r="U69" s="247" t="s">
        <v>353</v>
      </c>
    </row>
    <row r="70" spans="1:21" ht="15.75" thickBot="1">
      <c r="A70" s="62"/>
      <c r="B70" s="79"/>
      <c r="C70" s="79"/>
      <c r="D70" s="79"/>
      <c r="E70" s="72"/>
      <c r="F70" s="72"/>
      <c r="G70" s="72"/>
      <c r="H70" s="72"/>
      <c r="I70" s="72"/>
      <c r="J70" s="72"/>
      <c r="K70" s="63"/>
      <c r="L70" s="63"/>
      <c r="M70" s="63"/>
      <c r="N70" s="63"/>
      <c r="O70" s="63"/>
      <c r="P70" s="64"/>
      <c r="U70" s="247" t="s">
        <v>354</v>
      </c>
    </row>
    <row r="71" spans="1:21">
      <c r="A71" s="62"/>
      <c r="B71" s="631" t="str">
        <f>IF(DADOS!$D$24&lt;&gt;"",DADOS!$D$24," ")</f>
        <v>Rafael Gomes da Silva</v>
      </c>
      <c r="C71" s="631"/>
      <c r="D71" s="631"/>
      <c r="E71" s="72"/>
      <c r="F71" s="72"/>
      <c r="G71" s="72"/>
      <c r="H71" s="72"/>
      <c r="I71" s="72"/>
      <c r="J71" s="72"/>
      <c r="K71" s="63"/>
      <c r="L71" s="63"/>
      <c r="M71" s="63"/>
      <c r="N71" s="63"/>
      <c r="O71" s="63"/>
      <c r="P71" s="64"/>
      <c r="U71" s="247" t="s">
        <v>355</v>
      </c>
    </row>
    <row r="72" spans="1:21">
      <c r="A72" s="62"/>
      <c r="B72" s="627" t="s">
        <v>198</v>
      </c>
      <c r="C72" s="627"/>
      <c r="D72" s="627"/>
      <c r="E72" s="72"/>
      <c r="F72" s="72"/>
      <c r="G72" s="72"/>
      <c r="H72" s="628"/>
      <c r="I72" s="628"/>
      <c r="J72" s="628"/>
      <c r="K72" s="628"/>
      <c r="L72" s="628"/>
      <c r="M72" s="628"/>
      <c r="N72" s="628"/>
      <c r="O72" s="628"/>
      <c r="P72" s="64"/>
      <c r="U72" s="247" t="s">
        <v>356</v>
      </c>
    </row>
    <row r="73" spans="1:21">
      <c r="A73" s="62"/>
      <c r="B73" s="627" t="s">
        <v>165</v>
      </c>
      <c r="C73" s="627"/>
      <c r="D73" s="627"/>
      <c r="E73" s="72"/>
      <c r="F73" s="72"/>
      <c r="G73" s="72"/>
      <c r="H73" s="628"/>
      <c r="I73" s="628"/>
      <c r="J73" s="628"/>
      <c r="K73" s="628"/>
      <c r="L73" s="628"/>
      <c r="M73" s="628"/>
      <c r="N73" s="628"/>
      <c r="O73" s="628"/>
      <c r="P73" s="64"/>
      <c r="U73" s="247" t="s">
        <v>357</v>
      </c>
    </row>
    <row r="74" spans="1:21" ht="15.75" thickBot="1">
      <c r="A74" s="67"/>
      <c r="B74" s="61"/>
      <c r="C74" s="61"/>
      <c r="D74" s="61"/>
      <c r="E74" s="71"/>
      <c r="F74" s="71"/>
      <c r="G74" s="71"/>
      <c r="H74" s="71"/>
      <c r="I74" s="71"/>
      <c r="J74" s="71"/>
      <c r="K74" s="61"/>
      <c r="L74" s="61"/>
      <c r="M74" s="61"/>
      <c r="N74" s="61"/>
      <c r="O74" s="61"/>
      <c r="P74" s="68"/>
      <c r="U74" s="247" t="s">
        <v>358</v>
      </c>
    </row>
    <row r="75" spans="1:21" ht="15.75" thickTop="1">
      <c r="U75" s="247" t="s">
        <v>359</v>
      </c>
    </row>
    <row r="76" spans="1:21">
      <c r="U76" s="247" t="s">
        <v>360</v>
      </c>
    </row>
    <row r="77" spans="1:21">
      <c r="U77" s="247" t="s">
        <v>361</v>
      </c>
    </row>
    <row r="78" spans="1:21">
      <c r="U78" s="247" t="s">
        <v>362</v>
      </c>
    </row>
    <row r="79" spans="1:21">
      <c r="U79" s="247" t="s">
        <v>363</v>
      </c>
    </row>
    <row r="80" spans="1:21">
      <c r="U80" s="247" t="s">
        <v>364</v>
      </c>
    </row>
    <row r="81" spans="21:21">
      <c r="U81" s="247" t="s">
        <v>365</v>
      </c>
    </row>
    <row r="82" spans="21:21">
      <c r="U82" s="247" t="s">
        <v>366</v>
      </c>
    </row>
    <row r="83" spans="21:21">
      <c r="U83" s="247" t="s">
        <v>367</v>
      </c>
    </row>
    <row r="84" spans="21:21">
      <c r="U84" s="247" t="s">
        <v>368</v>
      </c>
    </row>
    <row r="85" spans="21:21">
      <c r="U85" s="247" t="s">
        <v>369</v>
      </c>
    </row>
    <row r="86" spans="21:21">
      <c r="U86" s="247" t="s">
        <v>370</v>
      </c>
    </row>
    <row r="87" spans="21:21">
      <c r="U87" s="247" t="s">
        <v>371</v>
      </c>
    </row>
    <row r="88" spans="21:21">
      <c r="U88" s="247" t="s">
        <v>372</v>
      </c>
    </row>
    <row r="89" spans="21:21">
      <c r="U89" s="247" t="s">
        <v>373</v>
      </c>
    </row>
    <row r="90" spans="21:21">
      <c r="U90" s="247" t="s">
        <v>374</v>
      </c>
    </row>
    <row r="91" spans="21:21">
      <c r="U91" s="247" t="s">
        <v>375</v>
      </c>
    </row>
    <row r="92" spans="21:21">
      <c r="U92" s="247" t="s">
        <v>376</v>
      </c>
    </row>
    <row r="93" spans="21:21">
      <c r="U93" s="247" t="s">
        <v>377</v>
      </c>
    </row>
    <row r="94" spans="21:21">
      <c r="U94" s="247" t="s">
        <v>378</v>
      </c>
    </row>
    <row r="95" spans="21:21">
      <c r="U95" s="247" t="s">
        <v>379</v>
      </c>
    </row>
    <row r="96" spans="21:21">
      <c r="U96" s="247" t="s">
        <v>380</v>
      </c>
    </row>
    <row r="97" spans="21:21">
      <c r="U97" s="247" t="s">
        <v>381</v>
      </c>
    </row>
    <row r="98" spans="21:21">
      <c r="U98" s="247" t="s">
        <v>382</v>
      </c>
    </row>
    <row r="99" spans="21:21">
      <c r="U99" s="247" t="s">
        <v>383</v>
      </c>
    </row>
    <row r="100" spans="21:21">
      <c r="U100" s="247" t="s">
        <v>384</v>
      </c>
    </row>
    <row r="101" spans="21:21">
      <c r="U101" s="247" t="s">
        <v>385</v>
      </c>
    </row>
    <row r="102" spans="21:21">
      <c r="U102" s="247" t="s">
        <v>386</v>
      </c>
    </row>
    <row r="103" spans="21:21">
      <c r="U103" s="247" t="s">
        <v>387</v>
      </c>
    </row>
    <row r="104" spans="21:21">
      <c r="U104" s="247" t="s">
        <v>388</v>
      </c>
    </row>
    <row r="105" spans="21:21">
      <c r="U105" s="247" t="s">
        <v>389</v>
      </c>
    </row>
    <row r="106" spans="21:21">
      <c r="U106" s="247" t="s">
        <v>390</v>
      </c>
    </row>
    <row r="107" spans="21:21">
      <c r="U107" s="247" t="s">
        <v>391</v>
      </c>
    </row>
    <row r="108" spans="21:21">
      <c r="U108" s="247" t="s">
        <v>392</v>
      </c>
    </row>
    <row r="109" spans="21:21">
      <c r="U109" s="247" t="s">
        <v>393</v>
      </c>
    </row>
    <row r="110" spans="21:21">
      <c r="U110" s="247" t="s">
        <v>394</v>
      </c>
    </row>
    <row r="111" spans="21:21">
      <c r="U111" s="247" t="s">
        <v>395</v>
      </c>
    </row>
    <row r="112" spans="21:21">
      <c r="U112" s="247" t="s">
        <v>396</v>
      </c>
    </row>
    <row r="113" spans="21:21">
      <c r="U113" s="247" t="s">
        <v>397</v>
      </c>
    </row>
    <row r="114" spans="21:21">
      <c r="U114" s="247" t="s">
        <v>398</v>
      </c>
    </row>
    <row r="115" spans="21:21">
      <c r="U115" s="247" t="s">
        <v>399</v>
      </c>
    </row>
    <row r="116" spans="21:21">
      <c r="U116" s="247" t="s">
        <v>400</v>
      </c>
    </row>
    <row r="117" spans="21:21">
      <c r="U117" s="247" t="s">
        <v>401</v>
      </c>
    </row>
    <row r="118" spans="21:21">
      <c r="U118" s="247" t="s">
        <v>402</v>
      </c>
    </row>
    <row r="119" spans="21:21">
      <c r="U119" s="247" t="s">
        <v>403</v>
      </c>
    </row>
    <row r="120" spans="21:21">
      <c r="U120" s="247" t="s">
        <v>404</v>
      </c>
    </row>
    <row r="121" spans="21:21">
      <c r="U121" s="247" t="s">
        <v>405</v>
      </c>
    </row>
    <row r="122" spans="21:21">
      <c r="U122" s="247" t="s">
        <v>406</v>
      </c>
    </row>
    <row r="123" spans="21:21">
      <c r="U123" s="247" t="s">
        <v>407</v>
      </c>
    </row>
    <row r="124" spans="21:21">
      <c r="U124" s="247" t="s">
        <v>408</v>
      </c>
    </row>
    <row r="125" spans="21:21">
      <c r="U125" s="247" t="s">
        <v>409</v>
      </c>
    </row>
    <row r="126" spans="21:21">
      <c r="U126" s="247" t="s">
        <v>410</v>
      </c>
    </row>
    <row r="127" spans="21:21">
      <c r="U127" s="247" t="s">
        <v>411</v>
      </c>
    </row>
    <row r="128" spans="21:21">
      <c r="U128" s="247" t="s">
        <v>412</v>
      </c>
    </row>
    <row r="129" spans="21:21">
      <c r="U129" s="247" t="s">
        <v>413</v>
      </c>
    </row>
    <row r="130" spans="21:21">
      <c r="U130" s="247" t="s">
        <v>414</v>
      </c>
    </row>
    <row r="131" spans="21:21">
      <c r="U131" s="247" t="s">
        <v>415</v>
      </c>
    </row>
    <row r="132" spans="21:21">
      <c r="U132" s="247" t="s">
        <v>416</v>
      </c>
    </row>
    <row r="133" spans="21:21">
      <c r="U133" s="247" t="s">
        <v>417</v>
      </c>
    </row>
    <row r="134" spans="21:21">
      <c r="U134" s="247" t="s">
        <v>418</v>
      </c>
    </row>
    <row r="135" spans="21:21">
      <c r="U135" s="247" t="s">
        <v>419</v>
      </c>
    </row>
    <row r="136" spans="21:21">
      <c r="U136" s="247" t="s">
        <v>420</v>
      </c>
    </row>
    <row r="137" spans="21:21">
      <c r="U137" s="247" t="s">
        <v>421</v>
      </c>
    </row>
    <row r="138" spans="21:21">
      <c r="U138" s="247" t="s">
        <v>422</v>
      </c>
    </row>
    <row r="139" spans="21:21">
      <c r="U139" s="247" t="s">
        <v>423</v>
      </c>
    </row>
    <row r="140" spans="21:21">
      <c r="U140" s="247" t="s">
        <v>424</v>
      </c>
    </row>
    <row r="141" spans="21:21">
      <c r="U141" s="247" t="s">
        <v>425</v>
      </c>
    </row>
    <row r="142" spans="21:21">
      <c r="U142" s="247" t="s">
        <v>426</v>
      </c>
    </row>
    <row r="143" spans="21:21">
      <c r="U143" s="247" t="s">
        <v>427</v>
      </c>
    </row>
    <row r="144" spans="21:21">
      <c r="U144" s="247" t="s">
        <v>428</v>
      </c>
    </row>
    <row r="145" spans="21:21">
      <c r="U145" s="247" t="s">
        <v>429</v>
      </c>
    </row>
    <row r="146" spans="21:21">
      <c r="U146" s="247" t="s">
        <v>430</v>
      </c>
    </row>
    <row r="147" spans="21:21">
      <c r="U147" s="247" t="s">
        <v>431</v>
      </c>
    </row>
    <row r="148" spans="21:21">
      <c r="U148" s="247" t="s">
        <v>432</v>
      </c>
    </row>
    <row r="149" spans="21:21">
      <c r="U149" s="247" t="s">
        <v>433</v>
      </c>
    </row>
    <row r="150" spans="21:21">
      <c r="U150" s="247" t="s">
        <v>434</v>
      </c>
    </row>
    <row r="151" spans="21:21">
      <c r="U151" s="247" t="s">
        <v>435</v>
      </c>
    </row>
    <row r="152" spans="21:21">
      <c r="U152" s="247" t="s">
        <v>436</v>
      </c>
    </row>
    <row r="153" spans="21:21">
      <c r="U153" s="247" t="s">
        <v>437</v>
      </c>
    </row>
    <row r="154" spans="21:21">
      <c r="U154" s="247" t="s">
        <v>438</v>
      </c>
    </row>
    <row r="155" spans="21:21">
      <c r="U155" s="247" t="s">
        <v>439</v>
      </c>
    </row>
    <row r="156" spans="21:21">
      <c r="U156" s="247" t="s">
        <v>440</v>
      </c>
    </row>
    <row r="157" spans="21:21">
      <c r="U157" s="247" t="s">
        <v>441</v>
      </c>
    </row>
    <row r="158" spans="21:21">
      <c r="U158" s="247" t="s">
        <v>442</v>
      </c>
    </row>
    <row r="159" spans="21:21">
      <c r="U159" s="247" t="s">
        <v>443</v>
      </c>
    </row>
    <row r="160" spans="21:21">
      <c r="U160" s="247" t="s">
        <v>444</v>
      </c>
    </row>
    <row r="161" spans="21:21">
      <c r="U161" s="247" t="s">
        <v>445</v>
      </c>
    </row>
    <row r="162" spans="21:21">
      <c r="U162" s="247" t="s">
        <v>446</v>
      </c>
    </row>
    <row r="163" spans="21:21">
      <c r="U163" s="247" t="s">
        <v>447</v>
      </c>
    </row>
    <row r="164" spans="21:21">
      <c r="U164" s="247" t="s">
        <v>448</v>
      </c>
    </row>
    <row r="165" spans="21:21">
      <c r="U165" s="247" t="s">
        <v>449</v>
      </c>
    </row>
    <row r="166" spans="21:21">
      <c r="U166" s="247" t="s">
        <v>450</v>
      </c>
    </row>
    <row r="167" spans="21:21">
      <c r="U167" s="247" t="s">
        <v>451</v>
      </c>
    </row>
    <row r="168" spans="21:21">
      <c r="U168" s="247" t="s">
        <v>452</v>
      </c>
    </row>
    <row r="169" spans="21:21">
      <c r="U169" s="247" t="s">
        <v>453</v>
      </c>
    </row>
    <row r="170" spans="21:21">
      <c r="U170" s="247" t="s">
        <v>454</v>
      </c>
    </row>
    <row r="171" spans="21:21">
      <c r="U171" s="247" t="s">
        <v>455</v>
      </c>
    </row>
    <row r="172" spans="21:21">
      <c r="U172" s="247" t="s">
        <v>456</v>
      </c>
    </row>
    <row r="173" spans="21:21">
      <c r="U173" s="247" t="s">
        <v>457</v>
      </c>
    </row>
    <row r="174" spans="21:21">
      <c r="U174" s="247" t="s">
        <v>458</v>
      </c>
    </row>
    <row r="175" spans="21:21">
      <c r="U175" s="247" t="s">
        <v>459</v>
      </c>
    </row>
    <row r="176" spans="21:21">
      <c r="U176" s="247" t="s">
        <v>460</v>
      </c>
    </row>
    <row r="177" spans="21:21">
      <c r="U177" s="247" t="s">
        <v>461</v>
      </c>
    </row>
    <row r="178" spans="21:21">
      <c r="U178" s="247" t="s">
        <v>462</v>
      </c>
    </row>
    <row r="179" spans="21:21">
      <c r="U179" s="247" t="s">
        <v>463</v>
      </c>
    </row>
    <row r="180" spans="21:21">
      <c r="U180" s="247" t="s">
        <v>464</v>
      </c>
    </row>
    <row r="181" spans="21:21">
      <c r="U181" s="247" t="s">
        <v>465</v>
      </c>
    </row>
    <row r="182" spans="21:21">
      <c r="U182" s="247" t="s">
        <v>466</v>
      </c>
    </row>
    <row r="183" spans="21:21">
      <c r="U183" s="247" t="s">
        <v>467</v>
      </c>
    </row>
    <row r="184" spans="21:21">
      <c r="U184" s="247" t="s">
        <v>468</v>
      </c>
    </row>
    <row r="185" spans="21:21">
      <c r="U185" s="247" t="s">
        <v>469</v>
      </c>
    </row>
    <row r="186" spans="21:21">
      <c r="U186" s="247" t="s">
        <v>470</v>
      </c>
    </row>
    <row r="187" spans="21:21">
      <c r="U187" s="247" t="s">
        <v>471</v>
      </c>
    </row>
    <row r="188" spans="21:21">
      <c r="U188" s="247" t="s">
        <v>472</v>
      </c>
    </row>
    <row r="189" spans="21:21">
      <c r="U189" s="247" t="s">
        <v>473</v>
      </c>
    </row>
    <row r="190" spans="21:21">
      <c r="U190" s="247" t="s">
        <v>474</v>
      </c>
    </row>
    <row r="191" spans="21:21">
      <c r="U191" s="247" t="s">
        <v>475</v>
      </c>
    </row>
    <row r="192" spans="21:21">
      <c r="U192" s="247" t="s">
        <v>476</v>
      </c>
    </row>
    <row r="193" spans="21:21">
      <c r="U193" s="247" t="s">
        <v>477</v>
      </c>
    </row>
    <row r="194" spans="21:21">
      <c r="U194" s="247" t="s">
        <v>478</v>
      </c>
    </row>
    <row r="195" spans="21:21">
      <c r="U195" s="247" t="s">
        <v>479</v>
      </c>
    </row>
    <row r="196" spans="21:21">
      <c r="U196" s="247" t="s">
        <v>480</v>
      </c>
    </row>
    <row r="197" spans="21:21">
      <c r="U197" s="247" t="s">
        <v>481</v>
      </c>
    </row>
    <row r="198" spans="21:21">
      <c r="U198" s="247" t="s">
        <v>482</v>
      </c>
    </row>
    <row r="199" spans="21:21">
      <c r="U199" s="247" t="s">
        <v>483</v>
      </c>
    </row>
    <row r="200" spans="21:21">
      <c r="U200" s="247" t="s">
        <v>484</v>
      </c>
    </row>
    <row r="201" spans="21:21">
      <c r="U201" s="247" t="s">
        <v>485</v>
      </c>
    </row>
    <row r="202" spans="21:21">
      <c r="U202" s="247" t="s">
        <v>486</v>
      </c>
    </row>
    <row r="203" spans="21:21">
      <c r="U203" s="247" t="s">
        <v>487</v>
      </c>
    </row>
    <row r="204" spans="21:21">
      <c r="U204" s="247" t="s">
        <v>488</v>
      </c>
    </row>
    <row r="205" spans="21:21">
      <c r="U205" s="247" t="s">
        <v>489</v>
      </c>
    </row>
    <row r="206" spans="21:21">
      <c r="U206" s="247" t="s">
        <v>490</v>
      </c>
    </row>
    <row r="207" spans="21:21">
      <c r="U207" s="247" t="s">
        <v>491</v>
      </c>
    </row>
    <row r="208" spans="21:21">
      <c r="U208" s="247" t="s">
        <v>492</v>
      </c>
    </row>
    <row r="209" spans="21:21">
      <c r="U209" s="247" t="s">
        <v>493</v>
      </c>
    </row>
    <row r="210" spans="21:21">
      <c r="U210" s="247" t="s">
        <v>494</v>
      </c>
    </row>
    <row r="211" spans="21:21">
      <c r="U211" s="247" t="s">
        <v>495</v>
      </c>
    </row>
    <row r="212" spans="21:21">
      <c r="U212" s="247" t="s">
        <v>496</v>
      </c>
    </row>
    <row r="213" spans="21:21">
      <c r="U213" s="247" t="s">
        <v>497</v>
      </c>
    </row>
    <row r="214" spans="21:21">
      <c r="U214" s="247" t="s">
        <v>498</v>
      </c>
    </row>
    <row r="215" spans="21:21">
      <c r="U215" s="247" t="s">
        <v>499</v>
      </c>
    </row>
    <row r="216" spans="21:21">
      <c r="U216" s="247" t="s">
        <v>500</v>
      </c>
    </row>
    <row r="217" spans="21:21">
      <c r="U217" s="247" t="s">
        <v>501</v>
      </c>
    </row>
    <row r="218" spans="21:21">
      <c r="U218" s="247" t="s">
        <v>502</v>
      </c>
    </row>
    <row r="219" spans="21:21">
      <c r="U219" s="247" t="s">
        <v>503</v>
      </c>
    </row>
    <row r="220" spans="21:21">
      <c r="U220" s="247" t="s">
        <v>504</v>
      </c>
    </row>
    <row r="221" spans="21:21">
      <c r="U221" s="247" t="s">
        <v>505</v>
      </c>
    </row>
    <row r="222" spans="21:21">
      <c r="U222" s="247" t="s">
        <v>506</v>
      </c>
    </row>
    <row r="223" spans="21:21">
      <c r="U223" s="247" t="s">
        <v>507</v>
      </c>
    </row>
    <row r="224" spans="21:21">
      <c r="U224" s="247" t="s">
        <v>508</v>
      </c>
    </row>
    <row r="225" spans="21:21">
      <c r="U225" s="247" t="s">
        <v>509</v>
      </c>
    </row>
    <row r="226" spans="21:21">
      <c r="U226" s="247" t="s">
        <v>510</v>
      </c>
    </row>
    <row r="227" spans="21:21">
      <c r="U227" s="247" t="s">
        <v>511</v>
      </c>
    </row>
    <row r="228" spans="21:21">
      <c r="U228" s="247" t="s">
        <v>512</v>
      </c>
    </row>
    <row r="229" spans="21:21">
      <c r="U229" s="247" t="s">
        <v>513</v>
      </c>
    </row>
    <row r="230" spans="21:21">
      <c r="U230" s="247" t="s">
        <v>514</v>
      </c>
    </row>
    <row r="231" spans="21:21">
      <c r="U231" s="247" t="s">
        <v>515</v>
      </c>
    </row>
    <row r="232" spans="21:21">
      <c r="U232" s="247" t="s">
        <v>516</v>
      </c>
    </row>
    <row r="233" spans="21:21">
      <c r="U233" s="247" t="s">
        <v>517</v>
      </c>
    </row>
    <row r="234" spans="21:21">
      <c r="U234" s="247" t="s">
        <v>518</v>
      </c>
    </row>
    <row r="235" spans="21:21">
      <c r="U235" s="247" t="s">
        <v>519</v>
      </c>
    </row>
    <row r="236" spans="21:21">
      <c r="U236" s="247" t="s">
        <v>520</v>
      </c>
    </row>
    <row r="237" spans="21:21">
      <c r="U237" s="247" t="s">
        <v>521</v>
      </c>
    </row>
    <row r="238" spans="21:21">
      <c r="U238" s="247" t="s">
        <v>522</v>
      </c>
    </row>
    <row r="239" spans="21:21">
      <c r="U239" s="247" t="s">
        <v>523</v>
      </c>
    </row>
    <row r="240" spans="21:21">
      <c r="U240" s="247" t="s">
        <v>524</v>
      </c>
    </row>
    <row r="241" spans="21:21">
      <c r="U241" s="247" t="s">
        <v>525</v>
      </c>
    </row>
    <row r="242" spans="21:21">
      <c r="U242" s="247" t="s">
        <v>526</v>
      </c>
    </row>
    <row r="243" spans="21:21">
      <c r="U243" s="247" t="s">
        <v>527</v>
      </c>
    </row>
    <row r="244" spans="21:21">
      <c r="U244" s="247" t="s">
        <v>528</v>
      </c>
    </row>
    <row r="245" spans="21:21">
      <c r="U245" s="247" t="s">
        <v>529</v>
      </c>
    </row>
    <row r="246" spans="21:21">
      <c r="U246" s="247" t="s">
        <v>530</v>
      </c>
    </row>
    <row r="247" spans="21:21">
      <c r="U247" s="247" t="s">
        <v>531</v>
      </c>
    </row>
    <row r="248" spans="21:21">
      <c r="U248" s="247" t="s">
        <v>532</v>
      </c>
    </row>
    <row r="249" spans="21:21">
      <c r="U249" s="247" t="s">
        <v>533</v>
      </c>
    </row>
    <row r="250" spans="21:21">
      <c r="U250" s="247" t="s">
        <v>534</v>
      </c>
    </row>
    <row r="251" spans="21:21">
      <c r="U251" s="247" t="s">
        <v>535</v>
      </c>
    </row>
    <row r="252" spans="21:21">
      <c r="U252" s="247" t="s">
        <v>536</v>
      </c>
    </row>
    <row r="253" spans="21:21">
      <c r="U253" s="247" t="s">
        <v>537</v>
      </c>
    </row>
    <row r="254" spans="21:21">
      <c r="U254" s="247" t="s">
        <v>538</v>
      </c>
    </row>
    <row r="255" spans="21:21">
      <c r="U255" s="247" t="s">
        <v>539</v>
      </c>
    </row>
    <row r="256" spans="21:21">
      <c r="U256" s="247" t="s">
        <v>540</v>
      </c>
    </row>
    <row r="257" spans="21:21">
      <c r="U257" s="247" t="s">
        <v>541</v>
      </c>
    </row>
    <row r="258" spans="21:21">
      <c r="U258" s="247" t="s">
        <v>542</v>
      </c>
    </row>
    <row r="259" spans="21:21">
      <c r="U259" s="247" t="s">
        <v>543</v>
      </c>
    </row>
    <row r="260" spans="21:21">
      <c r="U260" s="247" t="s">
        <v>544</v>
      </c>
    </row>
    <row r="261" spans="21:21">
      <c r="U261" s="247" t="s">
        <v>545</v>
      </c>
    </row>
    <row r="262" spans="21:21">
      <c r="U262" s="247" t="s">
        <v>546</v>
      </c>
    </row>
    <row r="263" spans="21:21">
      <c r="U263" s="247" t="s">
        <v>547</v>
      </c>
    </row>
    <row r="264" spans="21:21">
      <c r="U264" s="247" t="s">
        <v>548</v>
      </c>
    </row>
    <row r="265" spans="21:21">
      <c r="U265" s="247" t="s">
        <v>549</v>
      </c>
    </row>
    <row r="266" spans="21:21">
      <c r="U266" s="247" t="s">
        <v>550</v>
      </c>
    </row>
    <row r="267" spans="21:21">
      <c r="U267" s="247" t="s">
        <v>551</v>
      </c>
    </row>
    <row r="268" spans="21:21">
      <c r="U268" s="247" t="s">
        <v>552</v>
      </c>
    </row>
    <row r="269" spans="21:21">
      <c r="U269" s="247" t="s">
        <v>553</v>
      </c>
    </row>
    <row r="270" spans="21:21">
      <c r="U270" s="247" t="s">
        <v>554</v>
      </c>
    </row>
    <row r="271" spans="21:21">
      <c r="U271" s="247" t="s">
        <v>555</v>
      </c>
    </row>
    <row r="272" spans="21:21">
      <c r="U272" s="247" t="s">
        <v>556</v>
      </c>
    </row>
    <row r="273" spans="21:21">
      <c r="U273" s="247" t="s">
        <v>557</v>
      </c>
    </row>
    <row r="274" spans="21:21">
      <c r="U274" s="247" t="s">
        <v>558</v>
      </c>
    </row>
    <row r="275" spans="21:21">
      <c r="U275" s="247" t="s">
        <v>559</v>
      </c>
    </row>
    <row r="276" spans="21:21">
      <c r="U276" s="247" t="s">
        <v>560</v>
      </c>
    </row>
    <row r="277" spans="21:21">
      <c r="U277" s="247" t="s">
        <v>561</v>
      </c>
    </row>
    <row r="278" spans="21:21">
      <c r="U278" s="247" t="s">
        <v>562</v>
      </c>
    </row>
    <row r="279" spans="21:21">
      <c r="U279" s="247" t="s">
        <v>563</v>
      </c>
    </row>
    <row r="280" spans="21:21">
      <c r="U280" s="247" t="s">
        <v>564</v>
      </c>
    </row>
    <row r="281" spans="21:21">
      <c r="U281" s="247" t="s">
        <v>565</v>
      </c>
    </row>
    <row r="282" spans="21:21">
      <c r="U282" s="247" t="s">
        <v>566</v>
      </c>
    </row>
    <row r="283" spans="21:21">
      <c r="U283" s="247" t="s">
        <v>567</v>
      </c>
    </row>
    <row r="284" spans="21:21">
      <c r="U284" s="247" t="s">
        <v>568</v>
      </c>
    </row>
    <row r="285" spans="21:21">
      <c r="U285" s="247" t="s">
        <v>569</v>
      </c>
    </row>
    <row r="286" spans="21:21">
      <c r="U286" s="247" t="s">
        <v>570</v>
      </c>
    </row>
    <row r="287" spans="21:21">
      <c r="U287" s="247" t="s">
        <v>571</v>
      </c>
    </row>
    <row r="288" spans="21:21">
      <c r="U288" s="247" t="s">
        <v>572</v>
      </c>
    </row>
    <row r="289" spans="21:21">
      <c r="U289" s="247" t="s">
        <v>573</v>
      </c>
    </row>
    <row r="290" spans="21:21">
      <c r="U290" s="247" t="s">
        <v>574</v>
      </c>
    </row>
    <row r="291" spans="21:21">
      <c r="U291" s="247" t="s">
        <v>575</v>
      </c>
    </row>
    <row r="292" spans="21:21">
      <c r="U292" s="247" t="s">
        <v>576</v>
      </c>
    </row>
    <row r="293" spans="21:21">
      <c r="U293" s="247" t="s">
        <v>577</v>
      </c>
    </row>
    <row r="294" spans="21:21">
      <c r="U294" s="247" t="s">
        <v>578</v>
      </c>
    </row>
    <row r="295" spans="21:21">
      <c r="U295" s="247" t="s">
        <v>579</v>
      </c>
    </row>
    <row r="296" spans="21:21">
      <c r="U296" s="247" t="s">
        <v>580</v>
      </c>
    </row>
    <row r="297" spans="21:21">
      <c r="U297" s="247" t="s">
        <v>581</v>
      </c>
    </row>
    <row r="298" spans="21:21">
      <c r="U298" s="247" t="s">
        <v>582</v>
      </c>
    </row>
    <row r="299" spans="21:21">
      <c r="U299" s="247" t="s">
        <v>583</v>
      </c>
    </row>
    <row r="300" spans="21:21">
      <c r="U300" s="247" t="s">
        <v>584</v>
      </c>
    </row>
    <row r="301" spans="21:21">
      <c r="U301" s="247" t="s">
        <v>585</v>
      </c>
    </row>
    <row r="302" spans="21:21">
      <c r="U302" s="247" t="s">
        <v>586</v>
      </c>
    </row>
    <row r="303" spans="21:21">
      <c r="U303" s="247" t="s">
        <v>587</v>
      </c>
    </row>
    <row r="304" spans="21:21">
      <c r="U304" s="247" t="s">
        <v>588</v>
      </c>
    </row>
    <row r="305" spans="21:21">
      <c r="U305" s="247" t="s">
        <v>589</v>
      </c>
    </row>
    <row r="306" spans="21:21">
      <c r="U306" s="247" t="s">
        <v>590</v>
      </c>
    </row>
    <row r="307" spans="21:21">
      <c r="U307" s="247" t="s">
        <v>591</v>
      </c>
    </row>
    <row r="308" spans="21:21">
      <c r="U308" s="247" t="s">
        <v>592</v>
      </c>
    </row>
    <row r="309" spans="21:21">
      <c r="U309" s="247" t="s">
        <v>593</v>
      </c>
    </row>
    <row r="310" spans="21:21">
      <c r="U310" s="247" t="s">
        <v>594</v>
      </c>
    </row>
    <row r="311" spans="21:21">
      <c r="U311" s="247" t="s">
        <v>595</v>
      </c>
    </row>
    <row r="312" spans="21:21">
      <c r="U312" s="247" t="s">
        <v>596</v>
      </c>
    </row>
    <row r="313" spans="21:21">
      <c r="U313" s="247" t="s">
        <v>597</v>
      </c>
    </row>
    <row r="314" spans="21:21">
      <c r="U314" s="247" t="s">
        <v>598</v>
      </c>
    </row>
    <row r="315" spans="21:21">
      <c r="U315" s="247" t="s">
        <v>599</v>
      </c>
    </row>
    <row r="316" spans="21:21">
      <c r="U316" s="247" t="s">
        <v>600</v>
      </c>
    </row>
    <row r="317" spans="21:21">
      <c r="U317" s="247" t="s">
        <v>601</v>
      </c>
    </row>
    <row r="318" spans="21:21">
      <c r="U318" s="247" t="s">
        <v>602</v>
      </c>
    </row>
    <row r="319" spans="21:21">
      <c r="U319" s="247" t="s">
        <v>603</v>
      </c>
    </row>
    <row r="320" spans="21:21">
      <c r="U320" s="247" t="s">
        <v>604</v>
      </c>
    </row>
    <row r="321" spans="21:21">
      <c r="U321" s="247" t="s">
        <v>605</v>
      </c>
    </row>
    <row r="322" spans="21:21">
      <c r="U322" s="247" t="s">
        <v>606</v>
      </c>
    </row>
    <row r="323" spans="21:21">
      <c r="U323" s="247" t="s">
        <v>607</v>
      </c>
    </row>
    <row r="324" spans="21:21">
      <c r="U324" s="247" t="s">
        <v>608</v>
      </c>
    </row>
    <row r="325" spans="21:21">
      <c r="U325" s="247" t="s">
        <v>609</v>
      </c>
    </row>
    <row r="326" spans="21:21">
      <c r="U326" s="247" t="s">
        <v>610</v>
      </c>
    </row>
    <row r="327" spans="21:21">
      <c r="U327" s="247" t="s">
        <v>611</v>
      </c>
    </row>
    <row r="328" spans="21:21">
      <c r="U328" s="247" t="s">
        <v>612</v>
      </c>
    </row>
    <row r="329" spans="21:21">
      <c r="U329" s="247" t="s">
        <v>613</v>
      </c>
    </row>
    <row r="330" spans="21:21">
      <c r="U330" s="247" t="s">
        <v>614</v>
      </c>
    </row>
    <row r="331" spans="21:21">
      <c r="U331" s="247" t="s">
        <v>615</v>
      </c>
    </row>
    <row r="332" spans="21:21">
      <c r="U332" s="247" t="s">
        <v>616</v>
      </c>
    </row>
    <row r="333" spans="21:21">
      <c r="U333" s="247" t="s">
        <v>617</v>
      </c>
    </row>
    <row r="334" spans="21:21">
      <c r="U334" s="247" t="s">
        <v>618</v>
      </c>
    </row>
    <row r="335" spans="21:21">
      <c r="U335" s="247" t="s">
        <v>619</v>
      </c>
    </row>
    <row r="336" spans="21:21">
      <c r="U336" s="247" t="s">
        <v>620</v>
      </c>
    </row>
    <row r="337" spans="21:21">
      <c r="U337" s="247" t="s">
        <v>621</v>
      </c>
    </row>
    <row r="338" spans="21:21">
      <c r="U338" s="247" t="s">
        <v>622</v>
      </c>
    </row>
    <row r="339" spans="21:21">
      <c r="U339" s="247" t="s">
        <v>623</v>
      </c>
    </row>
    <row r="340" spans="21:21">
      <c r="U340" s="247" t="s">
        <v>624</v>
      </c>
    </row>
    <row r="341" spans="21:21">
      <c r="U341" s="247" t="s">
        <v>625</v>
      </c>
    </row>
    <row r="342" spans="21:21">
      <c r="U342" s="247" t="s">
        <v>626</v>
      </c>
    </row>
    <row r="343" spans="21:21">
      <c r="U343" s="247" t="s">
        <v>627</v>
      </c>
    </row>
    <row r="344" spans="21:21">
      <c r="U344" s="247" t="s">
        <v>628</v>
      </c>
    </row>
    <row r="345" spans="21:21">
      <c r="U345" s="247" t="s">
        <v>629</v>
      </c>
    </row>
    <row r="346" spans="21:21">
      <c r="U346" s="247" t="s">
        <v>630</v>
      </c>
    </row>
    <row r="347" spans="21:21">
      <c r="U347" s="247" t="s">
        <v>631</v>
      </c>
    </row>
    <row r="348" spans="21:21">
      <c r="U348" s="247" t="s">
        <v>632</v>
      </c>
    </row>
    <row r="349" spans="21:21">
      <c r="U349" s="247" t="s">
        <v>633</v>
      </c>
    </row>
    <row r="350" spans="21:21">
      <c r="U350" s="247" t="s">
        <v>634</v>
      </c>
    </row>
    <row r="351" spans="21:21">
      <c r="U351" s="247" t="s">
        <v>635</v>
      </c>
    </row>
    <row r="352" spans="21:21">
      <c r="U352" s="247" t="s">
        <v>636</v>
      </c>
    </row>
    <row r="353" spans="21:21">
      <c r="U353" s="247" t="s">
        <v>637</v>
      </c>
    </row>
    <row r="354" spans="21:21">
      <c r="U354" s="247" t="s">
        <v>638</v>
      </c>
    </row>
    <row r="355" spans="21:21">
      <c r="U355" s="247" t="s">
        <v>639</v>
      </c>
    </row>
    <row r="356" spans="21:21">
      <c r="U356" s="247" t="s">
        <v>640</v>
      </c>
    </row>
    <row r="357" spans="21:21">
      <c r="U357" s="247" t="s">
        <v>641</v>
      </c>
    </row>
    <row r="358" spans="21:21">
      <c r="U358" s="247" t="s">
        <v>642</v>
      </c>
    </row>
    <row r="359" spans="21:21">
      <c r="U359" s="247" t="s">
        <v>643</v>
      </c>
    </row>
    <row r="360" spans="21:21">
      <c r="U360" s="247" t="s">
        <v>644</v>
      </c>
    </row>
    <row r="361" spans="21:21">
      <c r="U361" s="247" t="s">
        <v>645</v>
      </c>
    </row>
    <row r="362" spans="21:21">
      <c r="U362" s="247" t="s">
        <v>646</v>
      </c>
    </row>
    <row r="363" spans="21:21">
      <c r="U363" s="247" t="s">
        <v>647</v>
      </c>
    </row>
    <row r="364" spans="21:21">
      <c r="U364" s="247" t="s">
        <v>648</v>
      </c>
    </row>
    <row r="365" spans="21:21">
      <c r="U365" s="247" t="s">
        <v>649</v>
      </c>
    </row>
    <row r="366" spans="21:21">
      <c r="U366" s="247" t="s">
        <v>650</v>
      </c>
    </row>
    <row r="367" spans="21:21">
      <c r="U367" s="247" t="s">
        <v>651</v>
      </c>
    </row>
    <row r="368" spans="21:21">
      <c r="U368" s="247" t="s">
        <v>652</v>
      </c>
    </row>
    <row r="369" spans="21:21">
      <c r="U369" s="247" t="s">
        <v>653</v>
      </c>
    </row>
    <row r="370" spans="21:21">
      <c r="U370" s="247" t="s">
        <v>654</v>
      </c>
    </row>
    <row r="371" spans="21:21">
      <c r="U371" s="247" t="s">
        <v>655</v>
      </c>
    </row>
    <row r="372" spans="21:21">
      <c r="U372" s="247" t="s">
        <v>656</v>
      </c>
    </row>
    <row r="373" spans="21:21">
      <c r="U373" s="247" t="s">
        <v>657</v>
      </c>
    </row>
    <row r="374" spans="21:21">
      <c r="U374" s="247" t="s">
        <v>658</v>
      </c>
    </row>
    <row r="375" spans="21:21">
      <c r="U375" s="247" t="s">
        <v>659</v>
      </c>
    </row>
    <row r="376" spans="21:21">
      <c r="U376" s="247" t="s">
        <v>660</v>
      </c>
    </row>
    <row r="377" spans="21:21">
      <c r="U377" s="247" t="s">
        <v>661</v>
      </c>
    </row>
    <row r="378" spans="21:21">
      <c r="U378" s="247" t="s">
        <v>662</v>
      </c>
    </row>
    <row r="379" spans="21:21">
      <c r="U379" s="247" t="s">
        <v>663</v>
      </c>
    </row>
    <row r="380" spans="21:21">
      <c r="U380" s="247" t="s">
        <v>664</v>
      </c>
    </row>
    <row r="381" spans="21:21">
      <c r="U381" s="247" t="s">
        <v>665</v>
      </c>
    </row>
    <row r="382" spans="21:21">
      <c r="U382" s="247" t="s">
        <v>666</v>
      </c>
    </row>
    <row r="383" spans="21:21">
      <c r="U383" s="247" t="s">
        <v>667</v>
      </c>
    </row>
    <row r="384" spans="21:21">
      <c r="U384" s="247" t="s">
        <v>668</v>
      </c>
    </row>
    <row r="385" spans="21:21">
      <c r="U385" s="247" t="s">
        <v>669</v>
      </c>
    </row>
    <row r="386" spans="21:21">
      <c r="U386" s="247" t="s">
        <v>670</v>
      </c>
    </row>
    <row r="387" spans="21:21">
      <c r="U387" s="247" t="s">
        <v>671</v>
      </c>
    </row>
    <row r="388" spans="21:21">
      <c r="U388" s="247" t="s">
        <v>672</v>
      </c>
    </row>
    <row r="389" spans="21:21">
      <c r="U389" s="247" t="s">
        <v>673</v>
      </c>
    </row>
    <row r="390" spans="21:21">
      <c r="U390" s="247" t="s">
        <v>674</v>
      </c>
    </row>
    <row r="391" spans="21:21">
      <c r="U391" s="247" t="s">
        <v>675</v>
      </c>
    </row>
    <row r="392" spans="21:21">
      <c r="U392" s="247" t="s">
        <v>676</v>
      </c>
    </row>
    <row r="393" spans="21:21">
      <c r="U393" s="247" t="s">
        <v>677</v>
      </c>
    </row>
    <row r="394" spans="21:21">
      <c r="U394" s="247" t="s">
        <v>678</v>
      </c>
    </row>
    <row r="395" spans="21:21">
      <c r="U395" s="247" t="s">
        <v>679</v>
      </c>
    </row>
    <row r="396" spans="21:21">
      <c r="U396" s="247" t="s">
        <v>680</v>
      </c>
    </row>
    <row r="397" spans="21:21">
      <c r="U397" s="247" t="s">
        <v>681</v>
      </c>
    </row>
    <row r="398" spans="21:21">
      <c r="U398" s="247" t="s">
        <v>682</v>
      </c>
    </row>
    <row r="399" spans="21:21">
      <c r="U399" s="247" t="s">
        <v>683</v>
      </c>
    </row>
  </sheetData>
  <mergeCells count="23">
    <mergeCell ref="D1:G7"/>
    <mergeCell ref="B73:D73"/>
    <mergeCell ref="H72:O73"/>
    <mergeCell ref="D26:O26"/>
    <mergeCell ref="D28:O28"/>
    <mergeCell ref="D34:O34"/>
    <mergeCell ref="D36:O36"/>
    <mergeCell ref="B72:D72"/>
    <mergeCell ref="B71:D71"/>
    <mergeCell ref="D32:O32"/>
    <mergeCell ref="D30:O30"/>
    <mergeCell ref="D24:O24"/>
    <mergeCell ref="M22:P22"/>
    <mergeCell ref="D12:J12"/>
    <mergeCell ref="M12:O12"/>
    <mergeCell ref="D14:O14"/>
    <mergeCell ref="M16:P16"/>
    <mergeCell ref="H18:L18"/>
    <mergeCell ref="D18:F18"/>
    <mergeCell ref="D20:F20"/>
    <mergeCell ref="H16:L16"/>
    <mergeCell ref="M18:P18"/>
    <mergeCell ref="D16:G16"/>
  </mergeCells>
  <dataValidations disablePrompts="1" count="1">
    <dataValidation type="list" allowBlank="1" showInputMessage="1" showErrorMessage="1" prompt="SELECIONE O MUNICÍPIO" sqref="D16:G16" xr:uid="{001EB4F4-D611-4EB7-A145-5BA2B4C3D169}">
      <formula1>$U$1:$U$401</formula1>
    </dataValidation>
  </dataValidations>
  <printOptions horizontalCentered="1" verticalCentered="1"/>
  <pageMargins left="0.98425196850393704" right="0.39370078740157483" top="0.39370078740157483" bottom="0.39370078740157483" header="0" footer="0"/>
  <pageSetup paperSize="9" scale="72"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11">
    <pageSetUpPr fitToPage="1"/>
  </sheetPr>
  <dimension ref="A1:P29"/>
  <sheetViews>
    <sheetView view="pageBreakPreview" zoomScaleNormal="100" zoomScaleSheetLayoutView="100" workbookViewId="0">
      <selection activeCell="M20" sqref="M20"/>
    </sheetView>
  </sheetViews>
  <sheetFormatPr defaultColWidth="11.42578125" defaultRowHeight="15"/>
  <cols>
    <col min="1" max="1" width="4.7109375" style="173" customWidth="1"/>
    <col min="2" max="2" width="45.28515625" style="174" customWidth="1"/>
    <col min="3" max="3" width="13.5703125" style="135" bestFit="1" customWidth="1"/>
    <col min="4" max="4" width="12.7109375" style="175" bestFit="1" customWidth="1"/>
    <col min="5" max="5" width="8.42578125" style="135" customWidth="1"/>
    <col min="6" max="6" width="12.7109375" style="175" bestFit="1" customWidth="1"/>
    <col min="7" max="7" width="10.7109375" style="135" customWidth="1"/>
    <col min="8" max="8" width="12.7109375" style="175" customWidth="1"/>
    <col min="9" max="9" width="8.42578125" style="135" customWidth="1"/>
    <col min="10" max="10" width="12.7109375" style="175" customWidth="1"/>
    <col min="11" max="11" width="8.42578125" style="135" customWidth="1"/>
    <col min="12" max="12" width="12.7109375" style="170" customWidth="1"/>
    <col min="13" max="13" width="12.7109375" style="164" customWidth="1"/>
    <col min="14" max="16384" width="11.42578125" style="134"/>
  </cols>
  <sheetData>
    <row r="1" spans="1:16" s="130" customFormat="1" ht="24.75" customHeight="1" thickBot="1">
      <c r="A1" s="804" t="s">
        <v>66</v>
      </c>
      <c r="B1" s="804"/>
      <c r="C1" s="804"/>
      <c r="D1" s="804"/>
      <c r="E1" s="804"/>
      <c r="F1" s="804"/>
      <c r="G1" s="804"/>
      <c r="H1" s="804"/>
      <c r="I1" s="804"/>
      <c r="J1" s="804"/>
      <c r="K1" s="804"/>
      <c r="L1" s="804"/>
      <c r="M1" s="804"/>
    </row>
    <row r="2" spans="1:16" ht="15" customHeight="1">
      <c r="A2" s="805"/>
      <c r="B2" s="606"/>
      <c r="C2" s="807" t="s">
        <v>12096</v>
      </c>
      <c r="D2" s="807"/>
      <c r="E2" s="807"/>
      <c r="F2" s="807"/>
      <c r="G2" s="807"/>
      <c r="H2" s="807"/>
      <c r="I2" s="132"/>
      <c r="J2" s="132"/>
      <c r="K2" s="132"/>
      <c r="L2" s="131"/>
      <c r="M2" s="133"/>
    </row>
    <row r="3" spans="1:16" ht="15" customHeight="1">
      <c r="A3" s="806"/>
      <c r="B3" s="607"/>
      <c r="C3" s="808"/>
      <c r="D3" s="808"/>
      <c r="E3" s="808"/>
      <c r="F3" s="808"/>
      <c r="G3" s="808"/>
      <c r="H3" s="808"/>
      <c r="I3" s="136"/>
      <c r="J3" s="136"/>
      <c r="K3" s="136"/>
      <c r="L3" s="137" t="s">
        <v>135</v>
      </c>
      <c r="M3" s="227">
        <f>IF('FOLHA FECHAMENTO'!$L$9&lt;&gt;"",'FOLHA FECHAMENTO'!$L$9," ")</f>
        <v>45805</v>
      </c>
    </row>
    <row r="4" spans="1:16" ht="15" customHeight="1">
      <c r="A4" s="431"/>
      <c r="B4" s="607"/>
      <c r="C4" s="808"/>
      <c r="D4" s="808"/>
      <c r="E4" s="808"/>
      <c r="F4" s="808"/>
      <c r="G4" s="808"/>
      <c r="H4" s="808"/>
      <c r="I4" s="136"/>
      <c r="J4" s="136"/>
      <c r="K4" s="136"/>
      <c r="L4" s="137" t="s">
        <v>67</v>
      </c>
      <c r="M4" s="228" t="str">
        <f>IF('FOLHA FECHAMENTO'!K10&lt;&gt;"",'FOLHA FECHAMENTO'!K10," ")</f>
        <v>AMPLIAÇÃO</v>
      </c>
    </row>
    <row r="5" spans="1:16" ht="16.5" customHeight="1">
      <c r="A5" s="138"/>
      <c r="B5" s="607"/>
      <c r="C5" s="808"/>
      <c r="D5" s="808"/>
      <c r="E5" s="808"/>
      <c r="F5" s="808"/>
      <c r="G5" s="808"/>
      <c r="H5" s="808"/>
      <c r="I5" s="136"/>
      <c r="J5" s="136"/>
      <c r="K5" s="136"/>
      <c r="L5" s="137" t="s">
        <v>149</v>
      </c>
      <c r="M5" s="229" t="str">
        <f>IF('FOLHA FECHAMENTO'!$K$12&lt;&gt;"",'FOLHA FECHAMENTO'!$K$12," ")</f>
        <v>24.007.094-4</v>
      </c>
    </row>
    <row r="6" spans="1:16" ht="16.5" customHeight="1" thickBot="1">
      <c r="A6" s="138"/>
      <c r="B6" s="607"/>
      <c r="C6" s="808"/>
      <c r="D6" s="808"/>
      <c r="E6" s="808"/>
      <c r="F6" s="808"/>
      <c r="G6" s="808"/>
      <c r="H6" s="808"/>
      <c r="I6" s="136"/>
      <c r="J6" s="136"/>
      <c r="K6" s="136"/>
      <c r="L6" s="137" t="s">
        <v>200</v>
      </c>
      <c r="M6" s="248">
        <f>IF('FOLHA FECHAMENTO'!$F$31&lt;&gt;"",'FOLHA FECHAMENTO'!$F$31," ")</f>
        <v>120</v>
      </c>
    </row>
    <row r="7" spans="1:16" ht="16.5" customHeight="1" thickBot="1">
      <c r="A7" s="138"/>
      <c r="B7" s="608"/>
      <c r="C7" s="809"/>
      <c r="D7" s="809"/>
      <c r="E7" s="809"/>
      <c r="F7" s="809"/>
      <c r="G7" s="809"/>
      <c r="H7" s="809"/>
      <c r="I7" s="139"/>
      <c r="J7" s="139"/>
      <c r="K7" s="139"/>
      <c r="L7" s="140" t="s">
        <v>69</v>
      </c>
      <c r="M7" s="230">
        <f>IF('FOLHA FECHAMENTO'!$D$25&lt;&gt;"",('FOLHA FECHAMENTO'!$D$25)," ")</f>
        <v>0.20612624674451019</v>
      </c>
    </row>
    <row r="8" spans="1:16" s="145" customFormat="1" ht="12.75" customHeight="1">
      <c r="A8" s="141"/>
      <c r="B8" s="801" t="s">
        <v>70</v>
      </c>
      <c r="C8" s="142"/>
      <c r="D8" s="798">
        <v>30</v>
      </c>
      <c r="E8" s="791" t="s">
        <v>71</v>
      </c>
      <c r="F8" s="798">
        <v>60</v>
      </c>
      <c r="G8" s="795" t="s">
        <v>71</v>
      </c>
      <c r="H8" s="798">
        <v>90</v>
      </c>
      <c r="I8" s="791" t="s">
        <v>71</v>
      </c>
      <c r="J8" s="798">
        <v>120</v>
      </c>
      <c r="K8" s="795" t="s">
        <v>71</v>
      </c>
      <c r="L8" s="143" t="s">
        <v>72</v>
      </c>
      <c r="M8" s="144" t="s">
        <v>72</v>
      </c>
    </row>
    <row r="9" spans="1:16" s="149" customFormat="1" ht="15.95" customHeight="1">
      <c r="A9" s="146" t="s">
        <v>138</v>
      </c>
      <c r="B9" s="802"/>
      <c r="C9" s="398" t="s">
        <v>73</v>
      </c>
      <c r="D9" s="799"/>
      <c r="E9" s="792"/>
      <c r="F9" s="799"/>
      <c r="G9" s="796"/>
      <c r="H9" s="799"/>
      <c r="I9" s="792"/>
      <c r="J9" s="799"/>
      <c r="K9" s="796"/>
      <c r="L9" s="147" t="s">
        <v>65</v>
      </c>
      <c r="M9" s="148" t="s">
        <v>74</v>
      </c>
    </row>
    <row r="10" spans="1:16" s="153" customFormat="1" ht="12.75" customHeight="1" thickBot="1">
      <c r="A10" s="150"/>
      <c r="B10" s="803"/>
      <c r="C10" s="399"/>
      <c r="D10" s="800"/>
      <c r="E10" s="793"/>
      <c r="F10" s="800"/>
      <c r="G10" s="797"/>
      <c r="H10" s="800"/>
      <c r="I10" s="793"/>
      <c r="J10" s="800"/>
      <c r="K10" s="797"/>
      <c r="L10" s="151" t="s">
        <v>75</v>
      </c>
      <c r="M10" s="152" t="s">
        <v>76</v>
      </c>
    </row>
    <row r="11" spans="1:16" s="158" customFormat="1" ht="12.75" customHeight="1">
      <c r="A11" s="402">
        <v>1</v>
      </c>
      <c r="B11" s="403" t="str">
        <f>RESUMO!C14</f>
        <v>ADMINISTRAÇÃO LOCAL</v>
      </c>
      <c r="C11" s="404">
        <f t="shared" ref="C11:C16" si="0">IFERROR(L11/$L$17,0)</f>
        <v>4.3481829374479711E-2</v>
      </c>
      <c r="D11" s="405">
        <f t="shared" ref="D11:D16" si="1">IF(B11&lt;&gt;"",E11*L11," ")</f>
        <v>8953.6902539703387</v>
      </c>
      <c r="E11" s="406">
        <v>0.25</v>
      </c>
      <c r="F11" s="405">
        <f t="shared" ref="F11:F16" si="2">IF(B11&lt;&gt;"",G11*L11," ")</f>
        <v>8953.6902539703387</v>
      </c>
      <c r="G11" s="406">
        <v>0.25</v>
      </c>
      <c r="H11" s="405">
        <f t="shared" ref="H11:H16" si="3">IF(B11&lt;&gt;"",I11*L11," ")</f>
        <v>8953.6902539703387</v>
      </c>
      <c r="I11" s="406">
        <v>0.25</v>
      </c>
      <c r="J11" s="405">
        <f t="shared" ref="J11:J16" si="4">IF(B11&lt;&gt;"",K11*L11," ")</f>
        <v>8953.6902539703387</v>
      </c>
      <c r="K11" s="406">
        <v>0.25</v>
      </c>
      <c r="L11" s="405">
        <f t="shared" ref="L11:L16" si="5">(IF(B11&lt;&gt;"",M11*(1+$M$7)," "))</f>
        <v>35814.761015881355</v>
      </c>
      <c r="M11" s="407">
        <f>RESUMO!H14</f>
        <v>29694.04</v>
      </c>
      <c r="P11" s="231" t="e">
        <f>E11+G11+I11+K11+#REF!+#REF!</f>
        <v>#REF!</v>
      </c>
    </row>
    <row r="12" spans="1:16" s="158" customFormat="1" ht="12.75" customHeight="1">
      <c r="A12" s="154">
        <v>2</v>
      </c>
      <c r="B12" s="364" t="str">
        <f>RESUMO!C15</f>
        <v>SERVIÇOS PRELIMINARES</v>
      </c>
      <c r="C12" s="155">
        <f t="shared" si="0"/>
        <v>4.0903132223578303E-2</v>
      </c>
      <c r="D12" s="156">
        <f t="shared" si="1"/>
        <v>16845.380317050902</v>
      </c>
      <c r="E12" s="157">
        <v>0.5</v>
      </c>
      <c r="F12" s="156">
        <f t="shared" si="2"/>
        <v>10107.22819023054</v>
      </c>
      <c r="G12" s="157">
        <v>0.3</v>
      </c>
      <c r="H12" s="156">
        <f t="shared" si="3"/>
        <v>6738.1521268203614</v>
      </c>
      <c r="I12" s="157">
        <v>0.2</v>
      </c>
      <c r="J12" s="156">
        <f t="shared" si="4"/>
        <v>0</v>
      </c>
      <c r="K12" s="157"/>
      <c r="L12" s="156">
        <f t="shared" si="5"/>
        <v>33690.760634101804</v>
      </c>
      <c r="M12" s="365">
        <f>RESUMO!H15</f>
        <v>27933.03</v>
      </c>
      <c r="P12" s="231" t="e">
        <f>E12+G12+I12+K12+#REF!+#REF!</f>
        <v>#REF!</v>
      </c>
    </row>
    <row r="13" spans="1:16" s="158" customFormat="1" ht="12.75" customHeight="1">
      <c r="A13" s="154">
        <v>3</v>
      </c>
      <c r="B13" s="364" t="str">
        <f>RESUMO!C16</f>
        <v xml:space="preserve">FUNDAÇÃO </v>
      </c>
      <c r="C13" s="155">
        <f t="shared" si="0"/>
        <v>0.1669064187332015</v>
      </c>
      <c r="D13" s="156">
        <f t="shared" si="1"/>
        <v>34369.031759589816</v>
      </c>
      <c r="E13" s="157">
        <v>0.25</v>
      </c>
      <c r="F13" s="156">
        <f t="shared" si="2"/>
        <v>54990.450815343705</v>
      </c>
      <c r="G13" s="157">
        <v>0.4</v>
      </c>
      <c r="H13" s="156">
        <f t="shared" si="3"/>
        <v>48116.644463425742</v>
      </c>
      <c r="I13" s="157">
        <v>0.35</v>
      </c>
      <c r="J13" s="156">
        <f t="shared" si="4"/>
        <v>0</v>
      </c>
      <c r="K13" s="157"/>
      <c r="L13" s="156">
        <f t="shared" si="5"/>
        <v>137476.12703835926</v>
      </c>
      <c r="M13" s="365">
        <f>RESUMO!H16</f>
        <v>113981.54000000001</v>
      </c>
      <c r="P13" s="231" t="e">
        <f>E13+G13+I13+K13+#REF!+#REF!</f>
        <v>#REF!</v>
      </c>
    </row>
    <row r="14" spans="1:16" s="158" customFormat="1">
      <c r="A14" s="154">
        <v>4</v>
      </c>
      <c r="B14" s="364" t="str">
        <f>RESUMO!C17</f>
        <v>MURETA EM ALVENARIA H= 50cm</v>
      </c>
      <c r="C14" s="155">
        <f t="shared" si="0"/>
        <v>0.14657475916152374</v>
      </c>
      <c r="D14" s="156">
        <f t="shared" si="1"/>
        <v>0</v>
      </c>
      <c r="E14" s="157">
        <v>0</v>
      </c>
      <c r="F14" s="156">
        <f t="shared" si="2"/>
        <v>42255.328629158059</v>
      </c>
      <c r="G14" s="157">
        <v>0.35</v>
      </c>
      <c r="H14" s="156">
        <f t="shared" si="3"/>
        <v>60364.755184511516</v>
      </c>
      <c r="I14" s="157">
        <v>0.5</v>
      </c>
      <c r="J14" s="156">
        <f t="shared" si="4"/>
        <v>18109.426555353453</v>
      </c>
      <c r="K14" s="157">
        <v>0.15</v>
      </c>
      <c r="L14" s="156">
        <f t="shared" si="5"/>
        <v>120729.51036902303</v>
      </c>
      <c r="M14" s="365">
        <f>RESUMO!H17</f>
        <v>100096.91</v>
      </c>
      <c r="P14" s="231" t="e">
        <f>E14+G14+I14+K14+#REF!+#REF!</f>
        <v>#REF!</v>
      </c>
    </row>
    <row r="15" spans="1:16" s="158" customFormat="1" ht="38.25">
      <c r="A15" s="154">
        <v>5</v>
      </c>
      <c r="B15" s="364" t="str">
        <f>RESUMO!C18</f>
        <v xml:space="preserve">CERCA/GRADIL NYLOFOR H=2,43M, MALHA 5 X 20CM - FIO 5,00MM,COM POSTES DE FIXAÇÃO 40X60MM - COR AZUL DEL REY </v>
      </c>
      <c r="C15" s="155">
        <f t="shared" si="0"/>
        <v>0.46439679249382865</v>
      </c>
      <c r="D15" s="156">
        <f t="shared" si="1"/>
        <v>0</v>
      </c>
      <c r="E15" s="157"/>
      <c r="F15" s="156">
        <f t="shared" si="2"/>
        <v>0</v>
      </c>
      <c r="G15" s="157"/>
      <c r="H15" s="156">
        <f t="shared" si="3"/>
        <v>191255.29421112739</v>
      </c>
      <c r="I15" s="157">
        <v>0.5</v>
      </c>
      <c r="J15" s="156">
        <f t="shared" si="4"/>
        <v>191255.29421112739</v>
      </c>
      <c r="K15" s="157">
        <v>0.5</v>
      </c>
      <c r="L15" s="156">
        <f t="shared" si="5"/>
        <v>382510.58842225478</v>
      </c>
      <c r="M15" s="365">
        <f>RESUMO!H18</f>
        <v>317139.76</v>
      </c>
      <c r="P15" s="231" t="e">
        <f>E15+G15+I15+K15+#REF!+#REF!</f>
        <v>#REF!</v>
      </c>
    </row>
    <row r="16" spans="1:16" s="158" customFormat="1" ht="26.25" thickBot="1">
      <c r="A16" s="154">
        <v>6</v>
      </c>
      <c r="B16" s="364" t="str">
        <f>RESUMO!C19</f>
        <v xml:space="preserve">SERVIÇOS DE CHAPISCO, REBOCO E PINTURA EM PAREDE EXTERNA DO PAVILHÃO B </v>
      </c>
      <c r="C16" s="155">
        <f t="shared" si="0"/>
        <v>0.13773706801338811</v>
      </c>
      <c r="D16" s="156">
        <f t="shared" si="1"/>
        <v>28362.538127380238</v>
      </c>
      <c r="E16" s="157">
        <v>0.25</v>
      </c>
      <c r="F16" s="156">
        <f t="shared" si="2"/>
        <v>45380.061003808383</v>
      </c>
      <c r="G16" s="157">
        <v>0.4</v>
      </c>
      <c r="H16" s="156">
        <f t="shared" si="3"/>
        <v>39707.553378332334</v>
      </c>
      <c r="I16" s="157">
        <v>0.35</v>
      </c>
      <c r="J16" s="156">
        <f t="shared" si="4"/>
        <v>0</v>
      </c>
      <c r="K16" s="157"/>
      <c r="L16" s="156">
        <f t="shared" si="5"/>
        <v>113450.15250952095</v>
      </c>
      <c r="M16" s="365">
        <f>RESUMO!H19</f>
        <v>94061.59</v>
      </c>
      <c r="P16" s="231" t="e">
        <f>E16+G16+I16+K16+#REF!+#REF!</f>
        <v>#REF!</v>
      </c>
    </row>
    <row r="17" spans="1:16" ht="12.75" customHeight="1">
      <c r="A17" s="790" t="s">
        <v>77</v>
      </c>
      <c r="B17" s="790"/>
      <c r="C17" s="288">
        <f>SUMIF(C11:C16,"&gt;0",C11:C16)</f>
        <v>1</v>
      </c>
      <c r="D17" s="160">
        <f>SUMIF(D11:D16,"&gt;0",D11:D16)</f>
        <v>88530.640457991292</v>
      </c>
      <c r="E17" s="159">
        <f>IF($L$17=0,0,D17/$L$17)</f>
        <v>0.10748289514205649</v>
      </c>
      <c r="F17" s="160">
        <f>SUMIF(F11:F16,"&gt;0",F11:F16)</f>
        <v>161686.75889251102</v>
      </c>
      <c r="G17" s="159">
        <f>IF($L$17=0,0,F17/$L$17)</f>
        <v>0.19629995741586256</v>
      </c>
      <c r="H17" s="160">
        <f>SUMIF(H11:H16,"&gt;0",H11:H16)</f>
        <v>355136.08961818769</v>
      </c>
      <c r="I17" s="159">
        <f>IF($L$17=0,0,H17/$L$17)</f>
        <v>0.43116207997731815</v>
      </c>
      <c r="J17" s="160">
        <f>SUMIF(J11:J16,"&gt;0",J11:J16)</f>
        <v>218318.41102045117</v>
      </c>
      <c r="K17" s="159">
        <f>IF($L$17=0,0,J17/$L$17)</f>
        <v>0.26505506746476282</v>
      </c>
      <c r="L17" s="160">
        <f>SUMIF(L11:L16,"&gt;0",L11:L16)</f>
        <v>823671.89998914115</v>
      </c>
      <c r="M17" s="160">
        <f>SUMIF(M11:M16,"&gt;0",M11:M16)</f>
        <v>682906.87</v>
      </c>
      <c r="P17" s="231" t="e">
        <f>E17+G17+I17+K17+#REF!+#REF!</f>
        <v>#REF!</v>
      </c>
    </row>
    <row r="18" spans="1:16" ht="12.75" customHeight="1">
      <c r="A18" s="788" t="s">
        <v>274</v>
      </c>
      <c r="B18" s="789"/>
      <c r="C18" s="287"/>
      <c r="D18" s="785" t="str">
        <f>IF($C$18&lt;&gt;"",(1-$C$19)*D$17," ")</f>
        <v xml:space="preserve"> </v>
      </c>
      <c r="E18" s="783">
        <f>E17</f>
        <v>0.10748289514205649</v>
      </c>
      <c r="F18" s="785" t="str">
        <f>IF($C$18&lt;&gt;"",(1-$C$19)*F$17," ")</f>
        <v xml:space="preserve"> </v>
      </c>
      <c r="G18" s="783">
        <f>G17</f>
        <v>0.19629995741586256</v>
      </c>
      <c r="H18" s="785" t="str">
        <f>IF($C$18&lt;&gt;"",(1-$C$19)*H$17," ")</f>
        <v xml:space="preserve"> </v>
      </c>
      <c r="I18" s="783">
        <f>I17</f>
        <v>0.43116207997731815</v>
      </c>
      <c r="J18" s="785" t="str">
        <f>IF($C$18&lt;&gt;"",(1-$C$19)*J$17," ")</f>
        <v xml:space="preserve"> </v>
      </c>
      <c r="K18" s="783">
        <f>K17</f>
        <v>0.26505506746476282</v>
      </c>
      <c r="L18" s="779" t="str">
        <f>IF(C18&lt;&gt;"",D18+F18+H18+J18+#REF!+#REF!," ")</f>
        <v xml:space="preserve"> </v>
      </c>
      <c r="M18" s="781"/>
    </row>
    <row r="19" spans="1:16" ht="12.75" customHeight="1">
      <c r="A19" s="787" t="s">
        <v>275</v>
      </c>
      <c r="B19" s="787"/>
      <c r="C19" s="286" t="str">
        <f>IF(C18&lt;&gt;"",(1-(C18/L17))," ")</f>
        <v xml:space="preserve"> </v>
      </c>
      <c r="D19" s="786"/>
      <c r="E19" s="784"/>
      <c r="F19" s="786"/>
      <c r="G19" s="784"/>
      <c r="H19" s="786"/>
      <c r="I19" s="784"/>
      <c r="J19" s="786"/>
      <c r="K19" s="784"/>
      <c r="L19" s="780"/>
      <c r="M19" s="782"/>
    </row>
    <row r="20" spans="1:16" s="164" customFormat="1" ht="12.75" customHeight="1" thickBot="1">
      <c r="A20" s="794" t="s">
        <v>166</v>
      </c>
      <c r="B20" s="794"/>
      <c r="C20" s="161"/>
      <c r="D20" s="408">
        <f>IF(C18&lt;&gt;"",D18,D17)</f>
        <v>88530.640457991292</v>
      </c>
      <c r="E20" s="161">
        <f>E18</f>
        <v>0.10748289514205649</v>
      </c>
      <c r="F20" s="408">
        <f>IF(C18&lt;&gt;"",F18+D20,D20+F17)</f>
        <v>250217.3993505023</v>
      </c>
      <c r="G20" s="161">
        <f>G18+E20</f>
        <v>0.30378285255791904</v>
      </c>
      <c r="H20" s="408">
        <f>IF(C18&lt;&gt;"",F20+H18,F20+H17)</f>
        <v>605353.48896868993</v>
      </c>
      <c r="I20" s="161">
        <f>I18+G20</f>
        <v>0.73494493253523718</v>
      </c>
      <c r="J20" s="408">
        <f>IF(C18&lt;&gt;"",H20+J18,H20+J17)</f>
        <v>823671.89998914115</v>
      </c>
      <c r="K20" s="161">
        <f>K18+I20</f>
        <v>1</v>
      </c>
      <c r="L20" s="162"/>
      <c r="M20" s="163"/>
    </row>
    <row r="21" spans="1:16" ht="12.6" customHeight="1">
      <c r="A21" s="165"/>
      <c r="B21" s="166"/>
      <c r="C21" s="167"/>
      <c r="D21" s="168"/>
      <c r="E21" s="169"/>
      <c r="F21" s="168"/>
      <c r="G21" s="169"/>
      <c r="H21" s="168"/>
      <c r="I21" s="169"/>
      <c r="J21" s="168"/>
      <c r="K21" s="169"/>
    </row>
    <row r="22" spans="1:16" ht="12.6" customHeight="1">
      <c r="A22" s="165"/>
      <c r="B22" s="777"/>
      <c r="C22" s="778"/>
      <c r="D22" s="778"/>
      <c r="E22" s="778"/>
      <c r="F22" s="778"/>
      <c r="G22" s="778"/>
      <c r="H22" s="778"/>
      <c r="I22" s="778"/>
      <c r="J22" s="778"/>
      <c r="K22" s="778"/>
      <c r="L22" s="778"/>
      <c r="M22" s="778"/>
    </row>
    <row r="23" spans="1:16" ht="12.6" customHeight="1">
      <c r="A23" s="165"/>
      <c r="B23" s="778"/>
      <c r="C23" s="778"/>
      <c r="D23" s="778"/>
      <c r="E23" s="778"/>
      <c r="F23" s="778"/>
      <c r="G23" s="778"/>
      <c r="H23" s="778"/>
      <c r="I23" s="778"/>
      <c r="J23" s="778"/>
      <c r="K23" s="778"/>
      <c r="L23" s="778"/>
      <c r="M23" s="778"/>
    </row>
    <row r="24" spans="1:16" ht="12.6" customHeight="1">
      <c r="A24" s="165"/>
      <c r="B24" s="778"/>
      <c r="C24" s="778"/>
      <c r="D24" s="778"/>
      <c r="E24" s="778"/>
      <c r="F24" s="778"/>
      <c r="G24" s="778"/>
      <c r="H24" s="778"/>
      <c r="I24" s="778"/>
      <c r="J24" s="778"/>
      <c r="K24" s="778"/>
      <c r="L24" s="778"/>
      <c r="M24" s="778"/>
    </row>
    <row r="25" spans="1:16" ht="12.6" customHeight="1">
      <c r="A25" s="165"/>
      <c r="B25" s="776" t="s">
        <v>279</v>
      </c>
      <c r="C25" s="776"/>
      <c r="D25" s="776"/>
      <c r="E25" s="776"/>
      <c r="F25" s="776"/>
      <c r="G25" s="776"/>
      <c r="H25" s="776"/>
      <c r="I25" s="776"/>
      <c r="J25" s="776"/>
      <c r="K25" s="776"/>
      <c r="L25" s="776"/>
      <c r="M25" s="776"/>
    </row>
    <row r="26" spans="1:16" ht="12.6" customHeight="1">
      <c r="A26" s="165"/>
      <c r="B26" s="776"/>
      <c r="C26" s="776"/>
      <c r="D26" s="776"/>
      <c r="E26" s="776"/>
      <c r="F26" s="776"/>
      <c r="G26" s="776"/>
      <c r="H26" s="776"/>
      <c r="I26" s="776"/>
      <c r="J26" s="776"/>
      <c r="K26" s="776"/>
      <c r="L26" s="776"/>
      <c r="M26" s="776"/>
    </row>
    <row r="27" spans="1:16" ht="12.6" customHeight="1">
      <c r="A27" s="165"/>
      <c r="B27" s="776"/>
      <c r="C27" s="776"/>
      <c r="D27" s="776"/>
      <c r="E27" s="776"/>
      <c r="F27" s="776"/>
      <c r="G27" s="776"/>
      <c r="H27" s="776"/>
      <c r="I27" s="776"/>
      <c r="J27" s="776"/>
      <c r="K27" s="776"/>
      <c r="L27" s="776"/>
      <c r="M27" s="776"/>
    </row>
    <row r="28" spans="1:16" ht="12.6" customHeight="1">
      <c r="A28" s="165"/>
      <c r="B28" s="776"/>
      <c r="C28" s="776"/>
      <c r="D28" s="776"/>
      <c r="E28" s="776"/>
      <c r="F28" s="776"/>
      <c r="G28" s="776"/>
      <c r="H28" s="776"/>
      <c r="I28" s="776"/>
      <c r="J28" s="776"/>
      <c r="K28" s="776"/>
      <c r="L28" s="776"/>
      <c r="M28" s="776"/>
    </row>
    <row r="29" spans="1:16" ht="12.6" customHeight="1">
      <c r="A29" s="165"/>
      <c r="B29" s="166"/>
      <c r="C29" s="167"/>
      <c r="D29" s="171"/>
      <c r="E29" s="172"/>
      <c r="F29" s="171"/>
      <c r="G29" s="172"/>
      <c r="H29" s="171"/>
      <c r="I29" s="172"/>
      <c r="J29" s="171"/>
      <c r="K29" s="172"/>
    </row>
  </sheetData>
  <mergeCells count="28">
    <mergeCell ref="A1:M1"/>
    <mergeCell ref="A2:A3"/>
    <mergeCell ref="F8:F10"/>
    <mergeCell ref="I8:I10"/>
    <mergeCell ref="C2:H7"/>
    <mergeCell ref="A17:B17"/>
    <mergeCell ref="E8:E10"/>
    <mergeCell ref="A20:B20"/>
    <mergeCell ref="K8:K10"/>
    <mergeCell ref="G8:G10"/>
    <mergeCell ref="H8:H10"/>
    <mergeCell ref="J8:J10"/>
    <mergeCell ref="B8:B10"/>
    <mergeCell ref="D8:D10"/>
    <mergeCell ref="B25:M28"/>
    <mergeCell ref="B22:M24"/>
    <mergeCell ref="L18:L19"/>
    <mergeCell ref="M18:M19"/>
    <mergeCell ref="G18:G19"/>
    <mergeCell ref="H18:H19"/>
    <mergeCell ref="I18:I19"/>
    <mergeCell ref="A19:B19"/>
    <mergeCell ref="A18:B18"/>
    <mergeCell ref="D18:D19"/>
    <mergeCell ref="E18:E19"/>
    <mergeCell ref="J18:J19"/>
    <mergeCell ref="F18:F19"/>
    <mergeCell ref="K18:K19"/>
  </mergeCells>
  <printOptions horizontalCentered="1" verticalCentered="1" gridLines="1"/>
  <pageMargins left="0.39370078740157483" right="0.39370078740157483" top="1.1811023622047245" bottom="0.62" header="0" footer="0"/>
  <pageSetup paperSize="9" scale="79"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2">
    <tabColor theme="6"/>
    <pageSetUpPr fitToPage="1"/>
  </sheetPr>
  <dimension ref="A1:K803"/>
  <sheetViews>
    <sheetView tabSelected="1" view="pageBreakPreview" topLeftCell="A10" zoomScaleNormal="90" zoomScaleSheetLayoutView="100" workbookViewId="0">
      <selection activeCell="I48" sqref="I48"/>
    </sheetView>
  </sheetViews>
  <sheetFormatPr defaultRowHeight="15"/>
  <cols>
    <col min="1" max="1" width="15.42578125" style="255" customWidth="1"/>
    <col min="2" max="2" width="15.140625" style="21" customWidth="1"/>
    <col min="3" max="3" width="10.85546875" style="21" customWidth="1"/>
    <col min="4" max="4" width="71.140625" style="176" customWidth="1"/>
    <col min="5" max="5" width="10.85546875" style="25" bestFit="1" customWidth="1"/>
    <col min="6" max="6" width="10.5703125" style="30" customWidth="1"/>
    <col min="7" max="7" width="9.140625" style="98" bestFit="1" customWidth="1"/>
    <col min="8" max="8" width="12.85546875" style="235" customWidth="1"/>
    <col min="9" max="9" width="14.85546875" style="235" bestFit="1" customWidth="1"/>
    <col min="10" max="10" width="13.28515625" style="99" bestFit="1" customWidth="1"/>
    <col min="11" max="11" width="18.42578125" style="412" customWidth="1"/>
  </cols>
  <sheetData>
    <row r="1" spans="1:11" ht="19.5" customHeight="1">
      <c r="A1" s="511"/>
      <c r="B1" s="610"/>
      <c r="C1" s="610"/>
      <c r="D1" s="610"/>
      <c r="E1" s="28"/>
      <c r="F1" s="29"/>
      <c r="G1" s="233"/>
      <c r="H1" s="234"/>
      <c r="I1" s="234"/>
      <c r="J1" s="96"/>
      <c r="K1" s="512"/>
    </row>
    <row r="2" spans="1:11" ht="36" customHeight="1">
      <c r="A2" s="252"/>
      <c r="B2" s="611"/>
      <c r="C2" s="611"/>
      <c r="D2" s="611" t="s">
        <v>12096</v>
      </c>
      <c r="E2" s="137" t="s">
        <v>132</v>
      </c>
      <c r="F2" s="810" t="str">
        <f>IF(DADOS!$D$12&lt;&gt;"",DADOS!$D$12," ")</f>
        <v>INSTALAÇÃO DE GRADIL EM TODA UNIDADE, REBOCO E PINTURA EM PAREDE DO PAVILHÃO B -  NA UNIDADE ATACADISTA DE CASCAVEL</v>
      </c>
      <c r="G2" s="810"/>
      <c r="H2" s="810"/>
      <c r="I2" s="137" t="s">
        <v>135</v>
      </c>
      <c r="J2" s="285">
        <f>IF(DADOS!D20&lt;&gt;"",DADOS!D20," ")</f>
        <v>45805</v>
      </c>
      <c r="K2" s="409"/>
    </row>
    <row r="3" spans="1:11" ht="19.5" customHeight="1">
      <c r="A3" s="252"/>
      <c r="B3" s="611"/>
      <c r="C3" s="611"/>
      <c r="D3" s="611"/>
      <c r="E3" s="137" t="s">
        <v>148</v>
      </c>
      <c r="F3" s="810" t="str">
        <f>IF(DADOS!$D$16&lt;&gt;"",DADOS!$D$16," ")</f>
        <v>CASCAVEL</v>
      </c>
      <c r="G3" s="810"/>
      <c r="I3" s="137" t="s">
        <v>699</v>
      </c>
      <c r="J3" s="226" t="str">
        <f>IF('FOLHA FECHAMENTO'!$K$10&lt;&gt;"",'FOLHA FECHAMENTO'!$K$10," ")</f>
        <v>AMPLIAÇÃO</v>
      </c>
      <c r="K3" s="409"/>
    </row>
    <row r="4" spans="1:11" ht="19.5" customHeight="1">
      <c r="A4" s="252"/>
      <c r="B4" s="611"/>
      <c r="C4" s="611"/>
      <c r="D4" s="611"/>
      <c r="E4" s="137" t="s">
        <v>68</v>
      </c>
      <c r="F4" s="810" t="str">
        <f>IF(DADOS!$D$32&lt;&gt;"",DADOS!$D$32," ")</f>
        <v xml:space="preserve"> </v>
      </c>
      <c r="G4" s="810"/>
      <c r="H4" s="810"/>
      <c r="I4" s="137" t="s">
        <v>262</v>
      </c>
      <c r="J4" s="368" t="str">
        <f>IF(DADOS!D24&lt;&gt;"",DADOS!D24," ")</f>
        <v>Rafael Gomes da Silva</v>
      </c>
      <c r="K4" s="409"/>
    </row>
    <row r="5" spans="1:11">
      <c r="A5" s="253"/>
      <c r="B5" s="23"/>
      <c r="C5" s="23"/>
      <c r="D5" s="609"/>
      <c r="E5" s="374"/>
      <c r="F5" s="369"/>
      <c r="G5" s="370"/>
      <c r="H5" s="371"/>
      <c r="I5" s="372"/>
      <c r="J5" s="373"/>
      <c r="K5" s="410"/>
    </row>
    <row r="6" spans="1:11" ht="17.25">
      <c r="A6" s="816" t="s">
        <v>12032</v>
      </c>
      <c r="B6" s="817"/>
      <c r="C6" s="817"/>
      <c r="D6" s="817"/>
      <c r="E6" s="817"/>
      <c r="F6" s="817"/>
      <c r="G6" s="817"/>
      <c r="H6" s="817"/>
      <c r="I6" s="817"/>
      <c r="J6" s="817"/>
      <c r="K6" s="817"/>
    </row>
    <row r="7" spans="1:11" ht="15" customHeight="1">
      <c r="A7" s="828" t="s">
        <v>81</v>
      </c>
      <c r="B7" s="829"/>
      <c r="C7" s="830" t="s">
        <v>285</v>
      </c>
      <c r="D7" s="818" t="s">
        <v>82</v>
      </c>
      <c r="E7" s="820" t="s">
        <v>83</v>
      </c>
      <c r="F7" s="822" t="s">
        <v>84</v>
      </c>
      <c r="G7" s="824" t="s">
        <v>85</v>
      </c>
      <c r="H7" s="813" t="s">
        <v>146</v>
      </c>
      <c r="I7" s="814"/>
      <c r="J7" s="815"/>
      <c r="K7" s="826" t="s">
        <v>86</v>
      </c>
    </row>
    <row r="8" spans="1:11" ht="24" customHeight="1">
      <c r="A8" s="254" t="s">
        <v>11</v>
      </c>
      <c r="B8" s="232" t="s">
        <v>284</v>
      </c>
      <c r="C8" s="831"/>
      <c r="D8" s="819"/>
      <c r="E8" s="821"/>
      <c r="F8" s="823"/>
      <c r="G8" s="825"/>
      <c r="H8" s="97" t="s">
        <v>176</v>
      </c>
      <c r="I8" s="97" t="s">
        <v>144</v>
      </c>
      <c r="J8" s="97" t="s">
        <v>129</v>
      </c>
      <c r="K8" s="827"/>
    </row>
    <row r="9" spans="1:11" s="78" customFormat="1" ht="31.5">
      <c r="A9" s="434"/>
      <c r="B9" s="434"/>
      <c r="C9" s="435" t="s">
        <v>287</v>
      </c>
      <c r="D9" s="436" t="s">
        <v>12043</v>
      </c>
      <c r="E9" s="437" t="s">
        <v>843</v>
      </c>
      <c r="F9" s="438"/>
      <c r="G9" s="439"/>
      <c r="H9" s="440">
        <f>TRUNC(SUM(H10:H11),2)</f>
        <v>128.94999999999999</v>
      </c>
      <c r="I9" s="440">
        <f>TRUNC(SUM(I10:I11),2)</f>
        <v>4199.04</v>
      </c>
      <c r="J9" s="440">
        <f>H9+I9</f>
        <v>4327.99</v>
      </c>
      <c r="K9" s="441" t="s">
        <v>5734</v>
      </c>
    </row>
    <row r="10" spans="1:11" s="24" customFormat="1">
      <c r="A10" s="328">
        <v>90777</v>
      </c>
      <c r="B10" s="329"/>
      <c r="C10" s="330"/>
      <c r="D10" s="331" t="str">
        <f>IF($B10="",IFERROR(VLOOKUP($A10,SERVIÇOS!$B:$G,2,0),IFERROR(VLOOKUP($A10,$C:$J,2,0),"")),IFERROR(VLOOKUP($B10,INSUMOS!$A:$D,2,0),IFERROR(VLOOKUP($B10,COTAÇÕES!$A:$J,2,0),"")))</f>
        <v>ENGENHEIRO CIVIL DE OBRA JUNIOR COM ENCARGOS COMPLEMENTARES</v>
      </c>
      <c r="E10" s="375" t="str">
        <f>IF($B10="",IFERROR(VLOOKUP($A10,SERVIÇOS!$B:$G,3,0),IFERROR(VLOOKUP($A10,$C:$J,3,0),"")),IFERROR(VLOOKUP($B10,INSUMOS!$A:$D,3,0),IFERROR(VLOOKUP($B10,COTAÇÕES!$A:$J,5,0),"")))</f>
        <v>H</v>
      </c>
      <c r="F10" s="332">
        <f>4*4</f>
        <v>16</v>
      </c>
      <c r="G10" s="333">
        <f>IF($B10="",IFERROR(VLOOKUP($A10,SERVIÇOS!$B:$G,6,0),IFERROR(VLOOKUP($A10,$C:$J,8,0),"")),IFERROR(VLOOKUP($B10,INSUMOS!$A:$D,4,0),IFERROR(VLOOKUP($B10,COTAÇÕES!$A:$J,9,0),"")))</f>
        <v>131.06</v>
      </c>
      <c r="H10" s="334">
        <f>TRUNC(IF($B10="",IFERROR(VLOOKUP($A10,SERVIÇOS!$B:$G,4,0),IFERROR(VLOOKUP($A10,$C:$J,6,0),)),IFERROR(VLOOKUP($B10,INSUMOS!$A:$D,4,0),IFERROR(VLOOKUP($B10,COTAÇÕES!$A:$J,9,0),)))*$F10,2)</f>
        <v>36.799999999999997</v>
      </c>
      <c r="I10" s="334">
        <f>TRUNC(IF($B10="",IFERROR(VLOOKUP($A10,SERVIÇOS!$B:$G,5,0),IFERROR(VLOOKUP($A10,$C:$J,7,0),)),0)*$F10,2)</f>
        <v>2060.16</v>
      </c>
      <c r="J10" s="335">
        <f t="shared" ref="J10:J12" si="0">H10+I10</f>
        <v>2096.96</v>
      </c>
      <c r="K10" s="411"/>
    </row>
    <row r="11" spans="1:11" s="24" customFormat="1">
      <c r="A11" s="328">
        <v>90780</v>
      </c>
      <c r="B11" s="329"/>
      <c r="C11" s="330"/>
      <c r="D11" s="331" t="str">
        <f>IF($B11="",IFERROR(VLOOKUP($A11,SERVIÇOS!$B:$G,2,0),IFERROR(VLOOKUP($A11,$C:$J,2,0),"")),IFERROR(VLOOKUP($B11,INSUMOS!$A:$D,2,0),IFERROR(VLOOKUP($B11,COTAÇÕES!$A:$J,2,0),"")))</f>
        <v>MESTRE DE OBRAS COM ENCARGOS COMPLEMENTARES</v>
      </c>
      <c r="E11" s="375" t="str">
        <f>IF($B11="",IFERROR(VLOOKUP($A11,SERVIÇOS!$B:$G,3,0),IFERROR(VLOOKUP($A11,$C:$J,3,0),"")),IFERROR(VLOOKUP($B11,INSUMOS!$A:$D,3,0),IFERROR(VLOOKUP($B11,COTAÇÕES!$A:$J,5,0),"")))</f>
        <v>H</v>
      </c>
      <c r="F11" s="332">
        <f>F10*2</f>
        <v>32</v>
      </c>
      <c r="G11" s="333">
        <f>IF($B11="",IFERROR(VLOOKUP($A11,SERVIÇOS!$B:$G,6,0),IFERROR(VLOOKUP($A11,$C:$J,8,0),"")),IFERROR(VLOOKUP($B11,INSUMOS!$A:$D,4,0),IFERROR(VLOOKUP($B11,COTAÇÕES!$A:$J,9,0),"")))</f>
        <v>69.72</v>
      </c>
      <c r="H11" s="334">
        <f>TRUNC(IF($B11="",IFERROR(VLOOKUP($A11,SERVIÇOS!$B:$G,4,0),IFERROR(VLOOKUP($A11,$C:$J,6,0),)),IFERROR(VLOOKUP($B11,INSUMOS!$A:$D,4,0),IFERROR(VLOOKUP($B11,COTAÇÕES!$A:$J,9,0),)))*$F11,2)</f>
        <v>92.15</v>
      </c>
      <c r="I11" s="334">
        <f>TRUNC(IF($B11="",IFERROR(VLOOKUP($A11,SERVIÇOS!$B:$G,5,0),IFERROR(VLOOKUP($A11,$C:$J,7,0),)),0)*$F11,2)</f>
        <v>2138.88</v>
      </c>
      <c r="J11" s="335">
        <f t="shared" si="0"/>
        <v>2231.0300000000002</v>
      </c>
      <c r="K11" s="411"/>
    </row>
    <row r="12" spans="1:11" s="78" customFormat="1" ht="31.5">
      <c r="A12" s="544"/>
      <c r="B12" s="544"/>
      <c r="C12" s="545" t="s">
        <v>288</v>
      </c>
      <c r="D12" s="546" t="s">
        <v>12050</v>
      </c>
      <c r="E12" s="547" t="s">
        <v>12044</v>
      </c>
      <c r="F12" s="548"/>
      <c r="G12" s="549"/>
      <c r="H12" s="550">
        <f>TRUNC(SUM(H13:H13),2)</f>
        <v>2390.62</v>
      </c>
      <c r="I12" s="550">
        <f>TRUNC(SUM(I13:I13),2)</f>
        <v>0</v>
      </c>
      <c r="J12" s="550">
        <f t="shared" si="0"/>
        <v>2390.62</v>
      </c>
      <c r="K12" s="551" t="s">
        <v>12045</v>
      </c>
    </row>
    <row r="13" spans="1:11" s="24" customFormat="1">
      <c r="A13" s="328"/>
      <c r="B13" s="329" t="s">
        <v>701</v>
      </c>
      <c r="C13" s="330"/>
      <c r="D13" s="331" t="str">
        <f>IF($B13="",IFERROR(VLOOKUP($A13,SERVIÇOS!$B:$G,2,0),IFERROR(VLOOKUP($A13,$C:$J,2,0),"")),IFERROR(VLOOKUP($B13,INSUMOS!$A:$D,2,0),IFERROR(VLOOKUP($B13,COTAÇÕES!$A:$J,2,0),"")))</f>
        <v>ALUGUEL MENSAL CONTAINER-ALMOXARIFADO-6,0m x 2,4m</v>
      </c>
      <c r="E13" s="375" t="str">
        <f>IF($B13="",IFERROR(VLOOKUP($A13,SERVIÇOS!$B:$G,3,0),IFERROR(VLOOKUP($A13,$C:$J,3,0),"")),IFERROR(VLOOKUP($B13,INSUMOS!$A:$D,3,0),IFERROR(VLOOKUP($B13,COTAÇÕES!$A:$J,5,0),"")))</f>
        <v>MÊS</v>
      </c>
      <c r="F13" s="332">
        <v>2</v>
      </c>
      <c r="G13" s="552">
        <f>IF($B13="",IFERROR(VLOOKUP($A13,SERVIÇOS!$B:$G,6,0),IFERROR(VLOOKUP($A13,$C:$J,8,0),"")),IFERROR(VLOOKUP($B13,INSUMOS!$A:$D,4,0),IFERROR(VLOOKUP($B13,COTAÇÕES!$A:$J,9,0),"")))</f>
        <v>1195.31</v>
      </c>
      <c r="H13" s="553">
        <f>TRUNC(IF($B13="",IFERROR(VLOOKUP($A13,SERVIÇOS!$B:$G,4,0),IFERROR(VLOOKUP($A13,$C:$J,6,0),)),IFERROR(VLOOKUP($B13,INSUMOS!$A:$D,4,0),IFERROR(VLOOKUP($B13,COTAÇÕES!$A:$J,9,0),)))*$F13,2)</f>
        <v>2390.62</v>
      </c>
      <c r="I13" s="553">
        <f>TRUNC(IF($B13="",IFERROR(VLOOKUP($A13,SERVIÇOS!$B:$G,5,0),IFERROR(VLOOKUP($A13,$C:$J,7,0),)),0)*$F13,2)</f>
        <v>0</v>
      </c>
      <c r="J13" s="554">
        <f t="shared" ref="J13" si="1">H13+I13</f>
        <v>2390.62</v>
      </c>
      <c r="K13" s="411"/>
    </row>
    <row r="14" spans="1:11" s="24" customFormat="1" ht="31.5">
      <c r="A14" s="434"/>
      <c r="B14" s="434"/>
      <c r="C14" s="435" t="s">
        <v>5733</v>
      </c>
      <c r="D14" s="436" t="s">
        <v>12051</v>
      </c>
      <c r="E14" s="437" t="s">
        <v>844</v>
      </c>
      <c r="F14" s="438"/>
      <c r="G14" s="439"/>
      <c r="H14" s="440">
        <f>TRUNC(SUM(H15:H17),2)</f>
        <v>0.24</v>
      </c>
      <c r="I14" s="440">
        <f>TRUNC(SUM(I15:I17),2)</f>
        <v>0.39</v>
      </c>
      <c r="J14" s="440">
        <f>H14+I14</f>
        <v>0.63</v>
      </c>
      <c r="K14" s="441" t="s">
        <v>12052</v>
      </c>
    </row>
    <row r="15" spans="1:11" s="24" customFormat="1">
      <c r="A15" s="328">
        <v>88239</v>
      </c>
      <c r="B15" s="329"/>
      <c r="C15" s="330"/>
      <c r="D15" s="331" t="str">
        <f>IF($B15="",IFERROR(VLOOKUP($A15,SERVIÇOS!$B:$G,2,0),IFERROR(VLOOKUP($A15,$C:$J,2,0),"")),IFERROR(VLOOKUP($B15,INSUMOS!$A:$D,2,0),IFERROR(VLOOKUP($B15,COTAÇÕES!$A:$J,2,0),"")))</f>
        <v>AJUDANTE DE CARPINTEIRO COM ENCARGOS COMPLEMENTARES</v>
      </c>
      <c r="E15" s="375" t="str">
        <f>IF($B15="",IFERROR(VLOOKUP($A15,SERVIÇOS!$B:$G,3,0),IFERROR(VLOOKUP($A15,$C:$J,3,0),"")),IFERROR(VLOOKUP($B15,INSUMOS!$A:$D,3,0),IFERROR(VLOOKUP($B15,COTAÇÕES!$A:$J,5,0),"")))</f>
        <v>H</v>
      </c>
      <c r="F15" s="332">
        <v>8.3999999999999995E-3</v>
      </c>
      <c r="G15" s="333">
        <f>IF($B15="",IFERROR(VLOOKUP($A15,SERVIÇOS!$B:$G,6,0),IFERROR(VLOOKUP($A15,$C:$J,8,0),"")),IFERROR(VLOOKUP($B15,INSUMOS!$A:$D,4,0),IFERROR(VLOOKUP($B15,COTAÇÕES!$A:$J,9,0),"")))</f>
        <v>30.08</v>
      </c>
      <c r="H15" s="334">
        <f>TRUNC(IF($B15="",IFERROR(VLOOKUP($A15,SERVIÇOS!$B:$G,4,0),IFERROR(VLOOKUP($A15,$C:$J,6,0),)),IFERROR(VLOOKUP($B15,INSUMOS!$A:$D,4,0),IFERROR(VLOOKUP($B15,COTAÇÕES!$A:$J,9,0),)))*$F15,2)</f>
        <v>7.0000000000000007E-2</v>
      </c>
      <c r="I15" s="334">
        <f>TRUNC(IF($B15="",IFERROR(VLOOKUP($A15,SERVIÇOS!$B:$G,5,0),IFERROR(VLOOKUP($A15,$C:$J,7,0),)),0)*$F15,2)</f>
        <v>0.17</v>
      </c>
      <c r="J15" s="335">
        <f t="shared" ref="J15:J36" si="2">H15+I15</f>
        <v>0.24000000000000002</v>
      </c>
      <c r="K15" s="411"/>
    </row>
    <row r="16" spans="1:11" s="24" customFormat="1">
      <c r="A16" s="328">
        <v>88262</v>
      </c>
      <c r="B16" s="329"/>
      <c r="C16" s="330"/>
      <c r="D16" s="331" t="str">
        <f>IF($B16="",IFERROR(VLOOKUP($A16,SERVIÇOS!$B:$G,2,0),IFERROR(VLOOKUP($A16,$C:$J,2,0),"")),IFERROR(VLOOKUP($B16,INSUMOS!$A:$D,2,0),IFERROR(VLOOKUP($B16,COTAÇÕES!$A:$J,2,0),"")))</f>
        <v>CARPINTEIRO DE FORMAS COM ENCARGOS COMPLEMENTARES</v>
      </c>
      <c r="E16" s="375" t="str">
        <f>IF($B16="",IFERROR(VLOOKUP($A16,SERVIÇOS!$B:$G,3,0),IFERROR(VLOOKUP($A16,$C:$J,3,0),"")),IFERROR(VLOOKUP($B16,INSUMOS!$A:$D,3,0),IFERROR(VLOOKUP($B16,COTAÇÕES!$A:$J,5,0),"")))</f>
        <v>H</v>
      </c>
      <c r="F16" s="332">
        <v>8.3999999999999995E-3</v>
      </c>
      <c r="G16" s="333">
        <f>IF($B16="",IFERROR(VLOOKUP($A16,SERVIÇOS!$B:$G,6,0),IFERROR(VLOOKUP($A16,$C:$J,8,0),"")),IFERROR(VLOOKUP($B16,INSUMOS!$A:$D,4,0),IFERROR(VLOOKUP($B16,COTAÇÕES!$A:$J,9,0),"")))</f>
        <v>36.43</v>
      </c>
      <c r="H16" s="334">
        <f>TRUNC(IF($B16="",IFERROR(VLOOKUP($A16,SERVIÇOS!$B:$G,4,0),IFERROR(VLOOKUP($A16,$C:$J,6,0),)),IFERROR(VLOOKUP($B16,INSUMOS!$A:$D,4,0),IFERROR(VLOOKUP($B16,COTAÇÕES!$A:$J,9,0),)))*$F16,2)</f>
        <v>7.0000000000000007E-2</v>
      </c>
      <c r="I16" s="334">
        <f>TRUNC(IF($B16="",IFERROR(VLOOKUP($A16,SERVIÇOS!$B:$G,5,0),IFERROR(VLOOKUP($A16,$C:$J,7,0),)),0)*$F16,2)</f>
        <v>0.22</v>
      </c>
      <c r="J16" s="335">
        <f t="shared" si="2"/>
        <v>0.29000000000000004</v>
      </c>
      <c r="K16" s="411"/>
    </row>
    <row r="17" spans="1:11" s="24" customFormat="1">
      <c r="A17" s="328"/>
      <c r="B17" s="329">
        <v>38382</v>
      </c>
      <c r="C17" s="330"/>
      <c r="D17" s="331" t="str">
        <f>IF($B17="",IFERROR(VLOOKUP($A17,SERVIÇOS!$B:$G,2,0),IFERROR(VLOOKUP($A17,$C:$J,2,0),"")),IFERROR(VLOOKUP($B17,INSUMOS!$A:$D,2,0),IFERROR(VLOOKUP($B17,COTAÇÕES!$A:$J,2,0),"")))</f>
        <v>LINHA PARA PEDREIRO LISA, 0,8 MM X 100 M</v>
      </c>
      <c r="E17" s="375" t="str">
        <f>IF($B17="",IFERROR(VLOOKUP($A17,SERVIÇOS!$B:$G,3,0),IFERROR(VLOOKUP($A17,$C:$J,3,0),"")),IFERROR(VLOOKUP($B17,INSUMOS!$A:$D,3,0),IFERROR(VLOOKUP($B17,COTAÇÕES!$A:$J,5,0),"")))</f>
        <v>UN</v>
      </c>
      <c r="F17" s="332">
        <v>0.01</v>
      </c>
      <c r="G17" s="333">
        <f>IF($B17="",IFERROR(VLOOKUP($A17,SERVIÇOS!$B:$G,6,0),IFERROR(VLOOKUP($A17,$C:$J,8,0),"")),IFERROR(VLOOKUP($B17,INSUMOS!$A:$D,4,0),IFERROR(VLOOKUP($B17,COTAÇÕES!$A:$J,9,0),"")))</f>
        <v>10.67</v>
      </c>
      <c r="H17" s="334">
        <f>TRUNC(IF($B17="",IFERROR(VLOOKUP($A17,SERVIÇOS!$B:$G,4,0),IFERROR(VLOOKUP($A17,$C:$J,6,0),)),IFERROR(VLOOKUP($B17,INSUMOS!$A:$D,4,0),IFERROR(VLOOKUP($B17,COTAÇÕES!$A:$J,9,0),)))*$F17,2)</f>
        <v>0.1</v>
      </c>
      <c r="I17" s="334">
        <f>TRUNC(IF($B17="",IFERROR(VLOOKUP($A17,SERVIÇOS!$B:$G,5,0),IFERROR(VLOOKUP($A17,$C:$J,7,0),)),0)*$F17,2)</f>
        <v>0</v>
      </c>
      <c r="J17" s="335">
        <f t="shared" si="2"/>
        <v>0.1</v>
      </c>
      <c r="K17" s="411"/>
    </row>
    <row r="18" spans="1:11" s="24" customFormat="1" ht="63">
      <c r="A18" s="568"/>
      <c r="B18" s="568"/>
      <c r="C18" s="569" t="s">
        <v>12053</v>
      </c>
      <c r="D18" s="570" t="s">
        <v>12092</v>
      </c>
      <c r="E18" s="571" t="s">
        <v>845</v>
      </c>
      <c r="F18" s="572"/>
      <c r="G18" s="573"/>
      <c r="H18" s="574">
        <f>TRUNC(SUM(H19),2)</f>
        <v>99.71</v>
      </c>
      <c r="I18" s="574">
        <f>TRUNC(SUM(I19),2)</f>
        <v>21.94</v>
      </c>
      <c r="J18" s="574">
        <f>H18+I18</f>
        <v>121.64999999999999</v>
      </c>
      <c r="K18" s="575" t="s">
        <v>12054</v>
      </c>
    </row>
    <row r="19" spans="1:11" s="24" customFormat="1" ht="30">
      <c r="A19" s="328"/>
      <c r="B19" s="329" t="s">
        <v>12055</v>
      </c>
      <c r="C19" s="330"/>
      <c r="D19" s="331" t="s">
        <v>12056</v>
      </c>
      <c r="E19" s="375" t="s">
        <v>845</v>
      </c>
      <c r="F19" s="332">
        <v>1.05</v>
      </c>
      <c r="G19" s="552" t="str">
        <f>IF($B19="",IFERROR(VLOOKUP($A19,[3]SERVIÇOS!$A:$F,6,0),IFERROR(VLOOKUP($A19,$C:$J,8,0),"")),IFERROR(VLOOKUP($B19,[3]INSUMOS!$A:$D,4,0),IFERROR(VLOOKUP($B19,[3]COTAÇÕES!$A:$J,9,0),"")))</f>
        <v/>
      </c>
      <c r="H19" s="553">
        <f>94.97*F19</f>
        <v>99.718500000000006</v>
      </c>
      <c r="I19" s="553">
        <f>F19*20.9</f>
        <v>21.945</v>
      </c>
      <c r="J19" s="554">
        <f t="shared" ref="J19" si="3">H19+I19</f>
        <v>121.6635</v>
      </c>
      <c r="K19" s="411"/>
    </row>
    <row r="20" spans="1:11" s="24" customFormat="1" ht="78.75">
      <c r="A20" s="434"/>
      <c r="B20" s="434"/>
      <c r="C20" s="435" t="s">
        <v>12071</v>
      </c>
      <c r="D20" s="436" t="s">
        <v>12072</v>
      </c>
      <c r="E20" s="437" t="s">
        <v>844</v>
      </c>
      <c r="F20" s="438"/>
      <c r="G20" s="439"/>
      <c r="H20" s="440">
        <f>TRUNC(SUM(H21:H25),2)</f>
        <v>412.54</v>
      </c>
      <c r="I20" s="440">
        <f>TRUNC(SUM(I21:I25),2)</f>
        <v>21.79</v>
      </c>
      <c r="J20" s="440">
        <f>H20+I20</f>
        <v>434.33000000000004</v>
      </c>
      <c r="K20" s="441" t="s">
        <v>12073</v>
      </c>
    </row>
    <row r="21" spans="1:11" s="24" customFormat="1">
      <c r="A21" s="328">
        <v>88316</v>
      </c>
      <c r="B21" s="329"/>
      <c r="C21" s="330"/>
      <c r="D21" s="331" t="str">
        <f>IF($B21="",IFERROR(VLOOKUP($A21,SERVIÇOS!$B:$G,2,0),IFERROR(VLOOKUP($A21,$C:$J,2,0),"")),IFERROR(VLOOKUP($B21,INSUMOS!$A:$D,2,0),IFERROR(VLOOKUP($B21,COTAÇÕES!$A:$J,2,0),"")))</f>
        <v>SERVENTE COM ENCARGOS COMPLEMENTARES</v>
      </c>
      <c r="E21" s="375" t="str">
        <f>IF($B21="",IFERROR(VLOOKUP($A21,SERVIÇOS!$B:$G,3,0),IFERROR(VLOOKUP($A21,$C:$J,3,0),"")),IFERROR(VLOOKUP($B21,INSUMOS!$A:$D,3,0),IFERROR(VLOOKUP($B21,COTAÇÕES!$A:$J,5,0),"")))</f>
        <v>H</v>
      </c>
      <c r="F21" s="332">
        <v>0.48</v>
      </c>
      <c r="G21" s="333">
        <f>IF($B21="",IFERROR(VLOOKUP($A21,SERVIÇOS!$B:$G,6,0),IFERROR(VLOOKUP($A21,$C:$J,8,0),"")),IFERROR(VLOOKUP($B21,INSUMOS!$A:$D,4,0),IFERROR(VLOOKUP($B21,COTAÇÕES!$A:$J,9,0),"")))</f>
        <v>28.71</v>
      </c>
      <c r="H21" s="334">
        <f>TRUNC(IF($B21="",IFERROR(VLOOKUP($A21,SERVIÇOS!$B:$G,4,0),IFERROR(VLOOKUP($A21,$C:$J,6,0),)),IFERROR(VLOOKUP($B21,INSUMOS!$A:$D,4,0),IFERROR(VLOOKUP($B21,COTAÇÕES!$A:$J,9,0),)))*$F21,2)</f>
        <v>4.41</v>
      </c>
      <c r="I21" s="334">
        <f>TRUNC(IF($B21="",IFERROR(VLOOKUP($A21,SERVIÇOS!$B:$G,5,0),IFERROR(VLOOKUP($A21,$C:$J,7,0),)),0)*$F21,2)</f>
        <v>9.36</v>
      </c>
      <c r="J21" s="335">
        <f t="shared" ref="J21:J23" si="4">H21+I21</f>
        <v>13.77</v>
      </c>
      <c r="K21" s="411"/>
    </row>
    <row r="22" spans="1:11" s="24" customFormat="1">
      <c r="A22" s="328">
        <v>88309</v>
      </c>
      <c r="B22" s="329"/>
      <c r="C22" s="330"/>
      <c r="D22" s="331" t="str">
        <f>IF($B22="",IFERROR(VLOOKUP($A22,SERVIÇOS!$B:$G,2,0),IFERROR(VLOOKUP($A22,$C:$J,2,0),"")),IFERROR(VLOOKUP($B22,INSUMOS!$A:$D,2,0),IFERROR(VLOOKUP($B22,COTAÇÕES!$A:$J,2,0),"")))</f>
        <v>PEDREIRO COM ENCARGOS COMPLEMENTARES</v>
      </c>
      <c r="E22" s="375" t="str">
        <f>IF($B22="",IFERROR(VLOOKUP($A22,SERVIÇOS!$B:$G,3,0),IFERROR(VLOOKUP($A22,$C:$J,3,0),"")),IFERROR(VLOOKUP($B22,INSUMOS!$A:$D,3,0),IFERROR(VLOOKUP($B22,COTAÇÕES!$A:$J,5,0),"")))</f>
        <v>H</v>
      </c>
      <c r="F22" s="332">
        <v>0.45</v>
      </c>
      <c r="G22" s="333">
        <f>IF($B22="",IFERROR(VLOOKUP($A22,SERVIÇOS!$B:$G,6,0),IFERROR(VLOOKUP($A22,$C:$J,8,0),"")),IFERROR(VLOOKUP($B22,INSUMOS!$A:$D,4,0),IFERROR(VLOOKUP($B22,COTAÇÕES!$A:$J,9,0),"")))</f>
        <v>36.909999999999997</v>
      </c>
      <c r="H22" s="334">
        <f>TRUNC(IF($B22="",IFERROR(VLOOKUP($A22,SERVIÇOS!$B:$G,4,0),IFERROR(VLOOKUP($A22,$C:$J,6,0),)),IFERROR(VLOOKUP($B22,INSUMOS!$A:$D,4,0),IFERROR(VLOOKUP($B22,COTAÇÕES!$A:$J,9,0),)))*$F22,2)</f>
        <v>4.17</v>
      </c>
      <c r="I22" s="334">
        <f>TRUNC(IF($B22="",IFERROR(VLOOKUP($A22,SERVIÇOS!$B:$G,5,0),IFERROR(VLOOKUP($A22,$C:$J,7,0),)),0)*$F22,2)</f>
        <v>12.43</v>
      </c>
      <c r="J22" s="335">
        <f t="shared" si="4"/>
        <v>16.600000000000001</v>
      </c>
      <c r="K22" s="411"/>
    </row>
    <row r="23" spans="1:11" s="24" customFormat="1">
      <c r="A23" s="811" t="s">
        <v>12075</v>
      </c>
      <c r="B23" s="812"/>
      <c r="C23" s="330"/>
      <c r="D23" s="331" t="s">
        <v>12074</v>
      </c>
      <c r="E23" s="375" t="s">
        <v>843</v>
      </c>
      <c r="F23" s="332">
        <v>2.8</v>
      </c>
      <c r="G23" s="333">
        <v>7.03</v>
      </c>
      <c r="H23" s="334">
        <f>F23*G23</f>
        <v>19.684000000000001</v>
      </c>
      <c r="I23" s="334">
        <f>TRUNC(IF($B23="",IFERROR(VLOOKUP($A23,SERVIÇOS!$B:$G,5,0),IFERROR(VLOOKUP($A23,$C:$J,7,0),)),0)*$F23,2)</f>
        <v>0</v>
      </c>
      <c r="J23" s="335">
        <f t="shared" si="4"/>
        <v>19.684000000000001</v>
      </c>
      <c r="K23" s="411"/>
    </row>
    <row r="24" spans="1:11" s="24" customFormat="1" ht="45">
      <c r="A24" s="811" t="s">
        <v>12077</v>
      </c>
      <c r="B24" s="812"/>
      <c r="C24" s="330"/>
      <c r="D24" s="331" t="s">
        <v>12076</v>
      </c>
      <c r="E24" s="375" t="s">
        <v>843</v>
      </c>
      <c r="F24" s="332">
        <v>0.4</v>
      </c>
      <c r="G24" s="333">
        <v>805.96</v>
      </c>
      <c r="H24" s="334">
        <f t="shared" ref="H24:H25" si="5">F24*G24</f>
        <v>322.38400000000001</v>
      </c>
      <c r="I24" s="334">
        <f>TRUNC(IF($B24="",IFERROR(VLOOKUP($A24,SERVIÇOS!$B:$G,5,0),IFERROR(VLOOKUP($A24,$C:$J,7,0),)),0)*$F24,2)</f>
        <v>0</v>
      </c>
      <c r="J24" s="335">
        <f t="shared" ref="J24:J25" si="6">H24+I24</f>
        <v>322.38400000000001</v>
      </c>
      <c r="K24" s="411"/>
    </row>
    <row r="25" spans="1:11" s="24" customFormat="1" ht="30">
      <c r="A25" s="811" t="s">
        <v>12078</v>
      </c>
      <c r="B25" s="812"/>
      <c r="C25" s="330"/>
      <c r="D25" s="331" t="s">
        <v>12079</v>
      </c>
      <c r="E25" s="375" t="s">
        <v>843</v>
      </c>
      <c r="F25" s="332">
        <v>0.4</v>
      </c>
      <c r="G25" s="333">
        <v>154.72999999999999</v>
      </c>
      <c r="H25" s="334">
        <f t="shared" si="5"/>
        <v>61.891999999999996</v>
      </c>
      <c r="I25" s="334">
        <f>TRUNC(IF($B25="",IFERROR(VLOOKUP($A25,SERVIÇOS!$B:$G,5,0),IFERROR(VLOOKUP($A25,$C:$J,7,0),)),0)*$F25,2)</f>
        <v>0</v>
      </c>
      <c r="J25" s="335">
        <f t="shared" si="6"/>
        <v>61.891999999999996</v>
      </c>
      <c r="K25" s="411"/>
    </row>
    <row r="26" spans="1:11" s="24" customFormat="1" ht="78.75">
      <c r="A26" s="434"/>
      <c r="B26" s="434"/>
      <c r="C26" s="435" t="s">
        <v>12084</v>
      </c>
      <c r="D26" s="436" t="str">
        <f>D27</f>
        <v>LOCACAO DE ANDAIME METALICO TUBULAR DE ENCAIXE, TIPO DE TORRE, CADA PAINEL COM LARGURA DE 1 ATE 1,5 M E ALTURA DE *1,00* M, INCLUINDO DIAGONAL, BARRAS DE LIGACAO, SAPATAS OU RODIZIOS E DEMAIS ITENS NECESSARIOS A MONTAGEM (NAO INCLUI INSTALACAO)</v>
      </c>
      <c r="E26" s="437" t="str">
        <f>E27</f>
        <v>MXMES</v>
      </c>
      <c r="F26" s="438"/>
      <c r="G26" s="439"/>
      <c r="H26" s="440">
        <f>TRUNC(SUM(H27),2)</f>
        <v>28</v>
      </c>
      <c r="I26" s="440">
        <f>TRUNC(SUM(I27),2)</f>
        <v>0</v>
      </c>
      <c r="J26" s="440">
        <f>H26+I26</f>
        <v>28</v>
      </c>
      <c r="K26" s="441" t="s">
        <v>12085</v>
      </c>
    </row>
    <row r="27" spans="1:11" s="24" customFormat="1" ht="60">
      <c r="A27" s="328"/>
      <c r="B27" s="329">
        <v>10527</v>
      </c>
      <c r="C27" s="330"/>
      <c r="D27" s="331" t="str">
        <f>IF($B27="",IFERROR(VLOOKUP($A27,SERVIÇOS!$B:$G,2,0),IFERROR(VLOOKUP($A27,$C:$J,2,0),"")),IFERROR(VLOOKUP($B27,INSUMOS!$A:$D,2,0),IFERROR(VLOOKUP($B27,COTAÇÕES!$A:$J,2,0),"")))</f>
        <v>LOCACAO DE ANDAIME METALICO TUBULAR DE ENCAIXE, TIPO DE TORRE, CADA PAINEL COM LARGURA DE 1 ATE 1,5 M E ALTURA DE *1,00* M, INCLUINDO DIAGONAL, BARRAS DE LIGACAO, SAPATAS OU RODIZIOS E DEMAIS ITENS NECESSARIOS A MONTAGEM (NAO INCLUI INSTALACAO)</v>
      </c>
      <c r="E27" s="375" t="str">
        <f>IF($B27="",IFERROR(VLOOKUP($A27,SERVIÇOS!$B:$G,3,0),IFERROR(VLOOKUP($A27,$C:$J,3,0),"")),IFERROR(VLOOKUP($B27,INSUMOS!$A:$D,3,0),IFERROR(VLOOKUP($B27,COTAÇÕES!$A:$J,5,0),"")))</f>
        <v>MXMES</v>
      </c>
      <c r="F27" s="332">
        <v>1</v>
      </c>
      <c r="G27" s="333">
        <f>IF($B27="",IFERROR(VLOOKUP($A27,SERVIÇOS!$B:$G,6,0),IFERROR(VLOOKUP($A27,$C:$J,8,0),"")),IFERROR(VLOOKUP($B27,INSUMOS!$A:$D,4,0),IFERROR(VLOOKUP($B27,COTAÇÕES!$A:$J,9,0),"")))</f>
        <v>28</v>
      </c>
      <c r="H27" s="334">
        <f>TRUNC(IF($B27="",IFERROR(VLOOKUP($A27,SERVIÇOS!$B:$G,4,0),IFERROR(VLOOKUP($A27,$C:$J,6,0),)),IFERROR(VLOOKUP($B27,INSUMOS!$A:$D,4,0),IFERROR(VLOOKUP($B27,COTAÇÕES!$A:$J,9,0),)))*$F27,2)</f>
        <v>28</v>
      </c>
      <c r="I27" s="334">
        <f>TRUNC(IF($B27="",IFERROR(VLOOKUP($A27,SERVIÇOS!$B:$G,5,0),IFERROR(VLOOKUP($A27,$C:$J,7,0),)),0)*$F27,2)</f>
        <v>0</v>
      </c>
      <c r="J27" s="335">
        <f t="shared" ref="J27:J30" si="7">H27+I27</f>
        <v>28</v>
      </c>
      <c r="K27" s="411"/>
    </row>
    <row r="28" spans="1:11" s="24" customFormat="1" ht="78.75">
      <c r="A28" s="434"/>
      <c r="B28" s="434"/>
      <c r="C28" s="435" t="s">
        <v>12102</v>
      </c>
      <c r="D28" s="436" t="s">
        <v>12113</v>
      </c>
      <c r="E28" s="437" t="s">
        <v>843</v>
      </c>
      <c r="F28" s="438"/>
      <c r="G28" s="439"/>
      <c r="H28" s="440">
        <f>TRUNC(SUM(H29:H31),2)</f>
        <v>2372.7399999999998</v>
      </c>
      <c r="I28" s="440">
        <f>TRUNC(SUM(I29:I31),2)</f>
        <v>11.77</v>
      </c>
      <c r="J28" s="440">
        <f>H28+I28</f>
        <v>2384.5099999999998</v>
      </c>
      <c r="K28" s="441" t="s">
        <v>12103</v>
      </c>
    </row>
    <row r="29" spans="1:11" s="24" customFormat="1">
      <c r="A29" s="328">
        <v>88309</v>
      </c>
      <c r="B29" s="329"/>
      <c r="C29" s="330"/>
      <c r="D29" s="331" t="str">
        <f>IF($B29="",IFERROR(VLOOKUP($A29,SERVIÇOS!$B:$G,2,0),IFERROR(VLOOKUP($A29,$C:$J,2,0),"")),IFERROR(VLOOKUP($B29,INSUMOS!$A:$D,2,0),IFERROR(VLOOKUP($B29,COTAÇÕES!$A:$J,2,0),"")))</f>
        <v>PEDREIRO COM ENCARGOS COMPLEMENTARES</v>
      </c>
      <c r="E29" s="375" t="str">
        <f>IF($B29="",IFERROR(VLOOKUP($A29,SERVIÇOS!$B:$G,3,0),IFERROR(VLOOKUP($A29,$C:$J,3,0),"")),IFERROR(VLOOKUP($B29,INSUMOS!$A:$D,3,0),IFERROR(VLOOKUP($B29,COTAÇÕES!$A:$J,5,0),"")))</f>
        <v>H</v>
      </c>
      <c r="F29" s="332">
        <v>0.25</v>
      </c>
      <c r="G29" s="333">
        <f>IF($B29="",IFERROR(VLOOKUP($A29,SERVIÇOS!$B:$G,6,0),IFERROR(VLOOKUP($A29,$C:$J,8,0),"")),IFERROR(VLOOKUP($B29,INSUMOS!$A:$D,4,0),IFERROR(VLOOKUP($B29,COTAÇÕES!$A:$J,9,0),"")))</f>
        <v>36.909999999999997</v>
      </c>
      <c r="H29" s="334">
        <f>TRUNC(IF($B29="",IFERROR(VLOOKUP($A29,SERVIÇOS!$B:$G,4,0),IFERROR(VLOOKUP($A29,$C:$J,6,0),)),IFERROR(VLOOKUP($B29,INSUMOS!$A:$D,4,0),IFERROR(VLOOKUP($B29,COTAÇÕES!$A:$J,9,0),)))*$F29,2)</f>
        <v>2.3199999999999998</v>
      </c>
      <c r="I29" s="334">
        <f>TRUNC(IF($B29="",IFERROR(VLOOKUP($A29,SERVIÇOS!$B:$G,5,0),IFERROR(VLOOKUP($A29,$C:$J,7,0),)),0)*$F29,2)</f>
        <v>6.9</v>
      </c>
      <c r="J29" s="335">
        <f t="shared" ref="J29" si="8">H29+I29</f>
        <v>9.2200000000000006</v>
      </c>
      <c r="K29" s="411"/>
    </row>
    <row r="30" spans="1:11" s="24" customFormat="1" ht="30">
      <c r="A30" s="811" t="s">
        <v>12104</v>
      </c>
      <c r="B30" s="812"/>
      <c r="C30" s="330"/>
      <c r="D30" s="331" t="s">
        <v>12105</v>
      </c>
      <c r="E30" s="375" t="s">
        <v>96</v>
      </c>
      <c r="F30" s="332">
        <f>((2.5*2.5))</f>
        <v>6.25</v>
      </c>
      <c r="G30" s="333">
        <v>378.9</v>
      </c>
      <c r="H30" s="334">
        <f>G30*F30</f>
        <v>2368.125</v>
      </c>
      <c r="I30" s="334">
        <f>TRUNC(IF($B30="",IFERROR(VLOOKUP($A30,SERVIÇOS!$B:$G,5,0),IFERROR(VLOOKUP($A30,$C:$J,7,0),)),0)*$F30,2)</f>
        <v>0</v>
      </c>
      <c r="J30" s="335">
        <f t="shared" si="7"/>
        <v>2368.125</v>
      </c>
      <c r="K30" s="411"/>
    </row>
    <row r="31" spans="1:11" s="24" customFormat="1">
      <c r="A31" s="328">
        <v>88316</v>
      </c>
      <c r="B31" s="329"/>
      <c r="C31" s="330"/>
      <c r="D31" s="331" t="str">
        <f>IF($B31="",IFERROR(VLOOKUP($A31,SERVIÇOS!$B:$G,2,0),IFERROR(VLOOKUP($A31,$C:$J,2,0),"")),IFERROR(VLOOKUP($B31,INSUMOS!$A:$D,2,0),IFERROR(VLOOKUP($B31,COTAÇÕES!$A:$J,2,0),"")))</f>
        <v>SERVENTE COM ENCARGOS COMPLEMENTARES</v>
      </c>
      <c r="E31" s="375" t="str">
        <f>IF($B31="",IFERROR(VLOOKUP($A31,SERVIÇOS!$B:$G,3,0),IFERROR(VLOOKUP($A31,$C:$J,3,0),"")),IFERROR(VLOOKUP($B31,INSUMOS!$A:$D,3,0),IFERROR(VLOOKUP($B31,COTAÇÕES!$A:$J,5,0),"")))</f>
        <v>H</v>
      </c>
      <c r="F31" s="332">
        <v>0.25</v>
      </c>
      <c r="G31" s="333">
        <f>IF($B31="",IFERROR(VLOOKUP($A31,SERVIÇOS!$B:$G,6,0),IFERROR(VLOOKUP($A31,$C:$J,8,0),"")),IFERROR(VLOOKUP($B31,INSUMOS!$A:$D,4,0),IFERROR(VLOOKUP($B31,COTAÇÕES!$A:$J,9,0),"")))</f>
        <v>28.71</v>
      </c>
      <c r="H31" s="334">
        <f>TRUNC(IF($B31="",IFERROR(VLOOKUP($A31,SERVIÇOS!$B:$G,4,0),IFERROR(VLOOKUP($A31,$C:$J,6,0),)),IFERROR(VLOOKUP($B31,INSUMOS!$A:$D,4,0),IFERROR(VLOOKUP($B31,COTAÇÕES!$A:$J,9,0),)))*$F31,2)</f>
        <v>2.2999999999999998</v>
      </c>
      <c r="I31" s="334">
        <f>TRUNC(IF($B31="",IFERROR(VLOOKUP($A31,SERVIÇOS!$B:$G,5,0),IFERROR(VLOOKUP($A31,$C:$J,7,0),)),0)*$F31,2)</f>
        <v>4.87</v>
      </c>
      <c r="J31" s="335">
        <f t="shared" si="2"/>
        <v>7.17</v>
      </c>
      <c r="K31" s="411"/>
    </row>
    <row r="32" spans="1:11" s="24" customFormat="1" ht="78.75">
      <c r="A32" s="434"/>
      <c r="B32" s="434"/>
      <c r="C32" s="435" t="s">
        <v>12109</v>
      </c>
      <c r="D32" s="436" t="s">
        <v>12112</v>
      </c>
      <c r="E32" s="437" t="s">
        <v>843</v>
      </c>
      <c r="F32" s="438"/>
      <c r="G32" s="439"/>
      <c r="H32" s="440">
        <f>TRUNC(SUM(H33:H35),2)</f>
        <v>5506.46</v>
      </c>
      <c r="I32" s="440">
        <f>TRUNC(SUM(I33:I35),2)</f>
        <v>16.489999999999998</v>
      </c>
      <c r="J32" s="440">
        <f>H32+I32</f>
        <v>5522.95</v>
      </c>
      <c r="K32" s="441" t="s">
        <v>12103</v>
      </c>
    </row>
    <row r="33" spans="1:11" s="24" customFormat="1">
      <c r="A33" s="328">
        <v>88309</v>
      </c>
      <c r="B33" s="329"/>
      <c r="C33" s="330"/>
      <c r="D33" s="331" t="str">
        <f>IF($B33="",IFERROR(VLOOKUP($A33,SERVIÇOS!$B:$G,2,0),IFERROR(VLOOKUP($A33,$C:$J,2,0),"")),IFERROR(VLOOKUP($B33,INSUMOS!$A:$D,2,0),IFERROR(VLOOKUP($B33,COTAÇÕES!$A:$J,2,0),"")))</f>
        <v>PEDREIRO COM ENCARGOS COMPLEMENTARES</v>
      </c>
      <c r="E33" s="375" t="str">
        <f>IF($B33="",IFERROR(VLOOKUP($A33,SERVIÇOS!$B:$G,3,0),IFERROR(VLOOKUP($A33,$C:$J,3,0),"")),IFERROR(VLOOKUP($B33,INSUMOS!$A:$D,3,0),IFERROR(VLOOKUP($B33,COTAÇÕES!$A:$J,5,0),"")))</f>
        <v>H</v>
      </c>
      <c r="F33" s="332">
        <v>0.35</v>
      </c>
      <c r="G33" s="333">
        <f>IF($B33="",IFERROR(VLOOKUP($A33,SERVIÇOS!$B:$G,6,0),IFERROR(VLOOKUP($A33,$C:$J,8,0),"")),IFERROR(VLOOKUP($B33,INSUMOS!$A:$D,4,0),IFERROR(VLOOKUP($B33,COTAÇÕES!$A:$J,9,0),"")))</f>
        <v>36.909999999999997</v>
      </c>
      <c r="H33" s="334">
        <f>TRUNC(IF($B33="",IFERROR(VLOOKUP($A33,SERVIÇOS!$B:$G,4,0),IFERROR(VLOOKUP($A33,$C:$J,6,0),)),IFERROR(VLOOKUP($B33,INSUMOS!$A:$D,4,0),IFERROR(VLOOKUP($B33,COTAÇÕES!$A:$J,9,0),)))*$F33,2)</f>
        <v>3.24</v>
      </c>
      <c r="I33" s="334">
        <f>TRUNC(IF($B33="",IFERROR(VLOOKUP($A33,SERVIÇOS!$B:$G,5,0),IFERROR(VLOOKUP($A33,$C:$J,7,0),)),0)*$F33,2)</f>
        <v>9.67</v>
      </c>
      <c r="J33" s="335">
        <f t="shared" ref="J33:J35" si="9">H33+I33</f>
        <v>12.91</v>
      </c>
      <c r="K33" s="411"/>
    </row>
    <row r="34" spans="1:11" s="24" customFormat="1" ht="30">
      <c r="A34" s="811" t="s">
        <v>12104</v>
      </c>
      <c r="B34" s="812"/>
      <c r="C34" s="330"/>
      <c r="D34" s="331" t="s">
        <v>12110</v>
      </c>
      <c r="E34" s="375" t="s">
        <v>96</v>
      </c>
      <c r="F34" s="332">
        <f>((5.5*2.5))</f>
        <v>13.75</v>
      </c>
      <c r="G34" s="333">
        <v>400</v>
      </c>
      <c r="H34" s="334">
        <f>G34*F34</f>
        <v>5500</v>
      </c>
      <c r="I34" s="334">
        <f>TRUNC(IF($B34="",IFERROR(VLOOKUP($A34,SERVIÇOS!$B:$G,5,0),IFERROR(VLOOKUP($A34,$C:$J,7,0),)),0)*$F34,2)</f>
        <v>0</v>
      </c>
      <c r="J34" s="335">
        <f t="shared" si="9"/>
        <v>5500</v>
      </c>
      <c r="K34" s="411"/>
    </row>
    <row r="35" spans="1:11" s="24" customFormat="1">
      <c r="A35" s="328">
        <v>88316</v>
      </c>
      <c r="B35" s="329"/>
      <c r="C35" s="330"/>
      <c r="D35" s="331" t="str">
        <f>IF($B35="",IFERROR(VLOOKUP($A35,SERVIÇOS!$B:$G,2,0),IFERROR(VLOOKUP($A35,$C:$J,2,0),"")),IFERROR(VLOOKUP($B35,INSUMOS!$A:$D,2,0),IFERROR(VLOOKUP($B35,COTAÇÕES!$A:$J,2,0),"")))</f>
        <v>SERVENTE COM ENCARGOS COMPLEMENTARES</v>
      </c>
      <c r="E35" s="375" t="str">
        <f>IF($B35="",IFERROR(VLOOKUP($A35,SERVIÇOS!$B:$G,3,0),IFERROR(VLOOKUP($A35,$C:$J,3,0),"")),IFERROR(VLOOKUP($B35,INSUMOS!$A:$D,3,0),IFERROR(VLOOKUP($B35,COTAÇÕES!$A:$J,5,0),"")))</f>
        <v>H</v>
      </c>
      <c r="F35" s="332">
        <v>0.35</v>
      </c>
      <c r="G35" s="333">
        <f>IF($B35="",IFERROR(VLOOKUP($A35,SERVIÇOS!$B:$G,6,0),IFERROR(VLOOKUP($A35,$C:$J,8,0),"")),IFERROR(VLOOKUP($B35,INSUMOS!$A:$D,4,0),IFERROR(VLOOKUP($B35,COTAÇÕES!$A:$J,9,0),"")))</f>
        <v>28.71</v>
      </c>
      <c r="H35" s="334">
        <f>TRUNC(IF($B35="",IFERROR(VLOOKUP($A35,SERVIÇOS!$B:$G,4,0),IFERROR(VLOOKUP($A35,$C:$J,6,0),)),IFERROR(VLOOKUP($B35,INSUMOS!$A:$D,4,0),IFERROR(VLOOKUP($B35,COTAÇÕES!$A:$J,9,0),)))*$F35,2)</f>
        <v>3.22</v>
      </c>
      <c r="I35" s="334">
        <f>TRUNC(IF($B35="",IFERROR(VLOOKUP($A35,SERVIÇOS!$B:$G,5,0),IFERROR(VLOOKUP($A35,$C:$J,7,0),)),0)*$F35,2)</f>
        <v>6.82</v>
      </c>
      <c r="J35" s="335">
        <f t="shared" si="9"/>
        <v>10.040000000000001</v>
      </c>
      <c r="K35" s="411"/>
    </row>
    <row r="36" spans="1:11" s="24" customFormat="1">
      <c r="A36" s="328"/>
      <c r="B36" s="329"/>
      <c r="C36" s="330"/>
      <c r="D36" s="331" t="str">
        <f>IF($B36="",IFERROR(VLOOKUP($A36,SERVIÇOS!$B:$G,2,0),IFERROR(VLOOKUP($A36,$C:$J,2,0),"")),IFERROR(VLOOKUP($B36,INSUMOS!$A:$D,2,0),IFERROR(VLOOKUP($B36,COTAÇÕES!$A:$J,2,0),"")))</f>
        <v/>
      </c>
      <c r="E36" s="375" t="str">
        <f>IF($B36="",IFERROR(VLOOKUP($A36,SERVIÇOS!$B:$G,3,0),IFERROR(VLOOKUP($A36,$C:$J,3,0),"")),IFERROR(VLOOKUP($B36,INSUMOS!$A:$D,3,0),IFERROR(VLOOKUP($B36,COTAÇÕES!$A:$J,5,0),"")))</f>
        <v/>
      </c>
      <c r="F36" s="332"/>
      <c r="G36" s="333" t="str">
        <f>IF($B36="",IFERROR(VLOOKUP($A36,SERVIÇOS!$B:$G,6,0),IFERROR(VLOOKUP($A36,$C:$J,8,0),"")),IFERROR(VLOOKUP($B36,INSUMOS!$A:$D,4,0),IFERROR(VLOOKUP($B36,COTAÇÕES!$A:$J,9,0),"")))</f>
        <v/>
      </c>
      <c r="H36" s="334">
        <f>TRUNC(IF($B36="",IFERROR(VLOOKUP($A36,SERVIÇOS!$B:$G,4,0),IFERROR(VLOOKUP($A36,$C:$J,6,0),)),IFERROR(VLOOKUP($B36,INSUMOS!$A:$D,4,0),IFERROR(VLOOKUP($B36,COTAÇÕES!$A:$J,9,0),)))*$F36,2)</f>
        <v>0</v>
      </c>
      <c r="I36" s="334">
        <f>TRUNC(IF($B36="",IFERROR(VLOOKUP($A36,SERVIÇOS!$B:$G,5,0),IFERROR(VLOOKUP($A36,$C:$J,7,0),)),0)*$F36,2)</f>
        <v>0</v>
      </c>
      <c r="J36" s="335">
        <f t="shared" si="2"/>
        <v>0</v>
      </c>
      <c r="K36" s="411"/>
    </row>
    <row r="37" spans="1:11" s="24" customFormat="1" ht="78.75">
      <c r="A37" s="434"/>
      <c r="B37" s="434"/>
      <c r="C37" s="435" t="s">
        <v>12111</v>
      </c>
      <c r="D37" s="436" t="s">
        <v>12114</v>
      </c>
      <c r="E37" s="437" t="s">
        <v>843</v>
      </c>
      <c r="F37" s="438"/>
      <c r="G37" s="439"/>
      <c r="H37" s="440">
        <f>TRUNC(SUM(H38:H40),2)</f>
        <v>7356.46</v>
      </c>
      <c r="I37" s="440">
        <f>TRUNC(SUM(I38:I40),2)</f>
        <v>16.489999999999998</v>
      </c>
      <c r="J37" s="440">
        <f>H37+I37</f>
        <v>7372.95</v>
      </c>
      <c r="K37" s="441" t="s">
        <v>12103</v>
      </c>
    </row>
    <row r="38" spans="1:11" s="24" customFormat="1">
      <c r="A38" s="328">
        <v>88309</v>
      </c>
      <c r="B38" s="329"/>
      <c r="C38" s="330"/>
      <c r="D38" s="331" t="str">
        <f>IF($B38="",IFERROR(VLOOKUP($A38,SERVIÇOS!$B:$G,2,0),IFERROR(VLOOKUP($A38,$C:$J,2,0),"")),IFERROR(VLOOKUP($B38,INSUMOS!$A:$D,2,0),IFERROR(VLOOKUP($B38,COTAÇÕES!$A:$J,2,0),"")))</f>
        <v>PEDREIRO COM ENCARGOS COMPLEMENTARES</v>
      </c>
      <c r="E38" s="375" t="str">
        <f>IF($B38="",IFERROR(VLOOKUP($A38,SERVIÇOS!$B:$G,3,0),IFERROR(VLOOKUP($A38,$C:$J,3,0),"")),IFERROR(VLOOKUP($B38,INSUMOS!$A:$D,3,0),IFERROR(VLOOKUP($B38,COTAÇÕES!$A:$J,5,0),"")))</f>
        <v>H</v>
      </c>
      <c r="F38" s="332">
        <v>0.35</v>
      </c>
      <c r="G38" s="333">
        <f>IF($B38="",IFERROR(VLOOKUP($A38,SERVIÇOS!$B:$G,6,0),IFERROR(VLOOKUP($A38,$C:$J,8,0),"")),IFERROR(VLOOKUP($B38,INSUMOS!$A:$D,4,0),IFERROR(VLOOKUP($B38,COTAÇÕES!$A:$J,9,0),"")))</f>
        <v>36.909999999999997</v>
      </c>
      <c r="H38" s="334">
        <f>TRUNC(IF($B38="",IFERROR(VLOOKUP($A38,SERVIÇOS!$B:$G,4,0),IFERROR(VLOOKUP($A38,$C:$J,6,0),)),IFERROR(VLOOKUP($B38,INSUMOS!$A:$D,4,0),IFERROR(VLOOKUP($B38,COTAÇÕES!$A:$J,9,0),)))*$F38,2)</f>
        <v>3.24</v>
      </c>
      <c r="I38" s="334">
        <f>TRUNC(IF($B38="",IFERROR(VLOOKUP($A38,SERVIÇOS!$B:$G,5,0),IFERROR(VLOOKUP($A38,$C:$J,7,0),)),0)*$F38,2)</f>
        <v>9.67</v>
      </c>
      <c r="J38" s="335">
        <f t="shared" ref="J38:J40" si="10">H38+I38</f>
        <v>12.91</v>
      </c>
      <c r="K38" s="411"/>
    </row>
    <row r="39" spans="1:11" s="24" customFormat="1" ht="30">
      <c r="A39" s="811" t="s">
        <v>12104</v>
      </c>
      <c r="B39" s="812"/>
      <c r="C39" s="330"/>
      <c r="D39" s="331" t="s">
        <v>12119</v>
      </c>
      <c r="E39" s="375" t="s">
        <v>96</v>
      </c>
      <c r="F39" s="332">
        <f>((7.35*2.5))</f>
        <v>18.375</v>
      </c>
      <c r="G39" s="333">
        <v>400</v>
      </c>
      <c r="H39" s="334">
        <f>G39*F39</f>
        <v>7350</v>
      </c>
      <c r="I39" s="334">
        <f>TRUNC(IF($B39="",IFERROR(VLOOKUP($A39,SERVIÇOS!$B:$G,5,0),IFERROR(VLOOKUP($A39,$C:$J,7,0),)),0)*$F39,2)</f>
        <v>0</v>
      </c>
      <c r="J39" s="335">
        <f t="shared" si="10"/>
        <v>7350</v>
      </c>
      <c r="K39" s="411"/>
    </row>
    <row r="40" spans="1:11" s="24" customFormat="1">
      <c r="A40" s="328">
        <v>88316</v>
      </c>
      <c r="B40" s="329"/>
      <c r="C40" s="330"/>
      <c r="D40" s="331" t="str">
        <f>IF($B40="",IFERROR(VLOOKUP($A40,SERVIÇOS!$B:$G,2,0),IFERROR(VLOOKUP($A40,$C:$J,2,0),"")),IFERROR(VLOOKUP($B40,INSUMOS!$A:$D,2,0),IFERROR(VLOOKUP($B40,COTAÇÕES!$A:$J,2,0),"")))</f>
        <v>SERVENTE COM ENCARGOS COMPLEMENTARES</v>
      </c>
      <c r="E40" s="375" t="str">
        <f>IF($B40="",IFERROR(VLOOKUP($A40,SERVIÇOS!$B:$G,3,0),IFERROR(VLOOKUP($A40,$C:$J,3,0),"")),IFERROR(VLOOKUP($B40,INSUMOS!$A:$D,3,0),IFERROR(VLOOKUP($B40,COTAÇÕES!$A:$J,5,0),"")))</f>
        <v>H</v>
      </c>
      <c r="F40" s="332">
        <v>0.35</v>
      </c>
      <c r="G40" s="333">
        <f>IF($B40="",IFERROR(VLOOKUP($A40,SERVIÇOS!$B:$G,6,0),IFERROR(VLOOKUP($A40,$C:$J,8,0),"")),IFERROR(VLOOKUP($B40,INSUMOS!$A:$D,4,0),IFERROR(VLOOKUP($B40,COTAÇÕES!$A:$J,9,0),"")))</f>
        <v>28.71</v>
      </c>
      <c r="H40" s="334">
        <f>TRUNC(IF($B40="",IFERROR(VLOOKUP($A40,SERVIÇOS!$B:$G,4,0),IFERROR(VLOOKUP($A40,$C:$J,6,0),)),IFERROR(VLOOKUP($B40,INSUMOS!$A:$D,4,0),IFERROR(VLOOKUP($B40,COTAÇÕES!$A:$J,9,0),)))*$F40,2)</f>
        <v>3.22</v>
      </c>
      <c r="I40" s="334">
        <f>TRUNC(IF($B40="",IFERROR(VLOOKUP($A40,SERVIÇOS!$B:$G,5,0),IFERROR(VLOOKUP($A40,$C:$J,7,0),)),0)*$F40,2)</f>
        <v>6.82</v>
      </c>
      <c r="J40" s="335">
        <f t="shared" si="10"/>
        <v>10.040000000000001</v>
      </c>
      <c r="K40" s="411"/>
    </row>
    <row r="41" spans="1:11" s="24" customFormat="1" ht="31.5">
      <c r="A41" s="568"/>
      <c r="B41" s="568"/>
      <c r="C41" s="569" t="s">
        <v>12118</v>
      </c>
      <c r="D41" s="570" t="s">
        <v>12116</v>
      </c>
      <c r="E41" s="571" t="s">
        <v>96</v>
      </c>
      <c r="F41" s="572"/>
      <c r="G41" s="573"/>
      <c r="H41" s="574">
        <f>TRUNC(SUM(H42:H47),2)</f>
        <v>298.02999999999997</v>
      </c>
      <c r="I41" s="574">
        <f>TRUNC(SUM(I42:I47),2)</f>
        <v>54.42</v>
      </c>
      <c r="J41" s="574">
        <f>H41+I41</f>
        <v>352.45</v>
      </c>
      <c r="K41" s="575" t="s">
        <v>12117</v>
      </c>
    </row>
    <row r="42" spans="1:11" s="24" customFormat="1">
      <c r="A42" s="328">
        <v>88262</v>
      </c>
      <c r="B42" s="329"/>
      <c r="C42" s="330"/>
      <c r="D42" s="331" t="str">
        <f>IF($B42="",IFERROR(VLOOKUP($A42,[4]SERVIÇOS!$A:$F,2,0),IFERROR(VLOOKUP($A42,$C:$J,2,0),"")),IFERROR(VLOOKUP($B42,[4]INSUMOS!$A:$D,2,0),IFERROR(VLOOKUP($B42,[4]COTAÇÕES!$A:$J,2,0),"")))</f>
        <v>CARPINTEIRO DE FORMAS COM ENCARGOS COMPLEMENTARES</v>
      </c>
      <c r="E42" s="375" t="str">
        <f>IF($B42="",IFERROR(VLOOKUP($A42,[4]SERVIÇOS!$A:$F,3,0),IFERROR(VLOOKUP($A42,$C:$J,3,0),"")),IFERROR(VLOOKUP($B42,[4]INSUMOS!$A:$D,3,0),IFERROR(VLOOKUP($B42,[4]COTAÇÕES!$A:$J,5,0),"")))</f>
        <v>H</v>
      </c>
      <c r="F42" s="332">
        <v>1</v>
      </c>
      <c r="G42" s="552">
        <f>IF($B42="",IFERROR(VLOOKUP($A42,[4]SERVIÇOS!$A:$F,6,0),IFERROR(VLOOKUP($A42,$C:$J,8,0),"")),IFERROR(VLOOKUP($B42,[4]INSUMOS!$A:$D,4,0),IFERROR(VLOOKUP($B42,[4]COTAÇÕES!$A:$J,9,0),"")))</f>
        <v>30.7</v>
      </c>
      <c r="H42" s="553">
        <f>TRUNC(IF($B42="",IFERROR(VLOOKUP($A42,[4]SERVIÇOS!$A:$F,4,0),IFERROR(VLOOKUP($A42,$C:$J,6,0),)),IFERROR(VLOOKUP($B42,[4]INSUMOS!$A:$D,4,0),IFERROR(VLOOKUP($B42,[4]COTAÇÕES!$A:$J,9,0),)))*$F42,2)</f>
        <v>8.3000000000000007</v>
      </c>
      <c r="I42" s="553">
        <f>TRUNC(IF($B42="",IFERROR(VLOOKUP($A42,[4]SERVIÇOS!$A:$F,5,0),IFERROR(VLOOKUP($A42,$C:$J,7,0),)),0)*$F42,2)</f>
        <v>22.4</v>
      </c>
      <c r="J42" s="554">
        <f t="shared" ref="J42:J47" si="11">H42+I42</f>
        <v>30.7</v>
      </c>
      <c r="K42" s="411"/>
    </row>
    <row r="43" spans="1:11" s="24" customFormat="1">
      <c r="A43" s="328">
        <v>88316</v>
      </c>
      <c r="B43" s="329"/>
      <c r="C43" s="330"/>
      <c r="D43" s="331" t="str">
        <f>IF($B43="",IFERROR(VLOOKUP($A43,[4]SERVIÇOS!$A:$F,2,0),IFERROR(VLOOKUP($A43,$C:$J,2,0),"")),IFERROR(VLOOKUP($B43,[4]INSUMOS!$A:$D,2,0),IFERROR(VLOOKUP($B43,[4]COTAÇÕES!$A:$J,2,0),"")))</f>
        <v>SERVENTE COM ENCARGOS COMPLEMENTARES</v>
      </c>
      <c r="E43" s="375" t="str">
        <f>IF($B43="",IFERROR(VLOOKUP($A43,[4]SERVIÇOS!$A:$F,3,0),IFERROR(VLOOKUP($A43,$C:$J,3,0),"")),IFERROR(VLOOKUP($B43,[4]INSUMOS!$A:$D,3,0),IFERROR(VLOOKUP($B43,[4]COTAÇÕES!$A:$J,5,0),"")))</f>
        <v>H</v>
      </c>
      <c r="F43" s="332">
        <v>2</v>
      </c>
      <c r="G43" s="552">
        <f>IF($B43="",IFERROR(VLOOKUP($A43,[4]SERVIÇOS!$A:$F,6,0),IFERROR(VLOOKUP($A43,$C:$J,8,0),"")),IFERROR(VLOOKUP($B43,[4]INSUMOS!$A:$D,4,0),IFERROR(VLOOKUP($B43,[4]COTAÇÕES!$A:$J,9,0),"")))</f>
        <v>24.33</v>
      </c>
      <c r="H43" s="553">
        <f>TRUNC(IF($B43="",IFERROR(VLOOKUP($A43,[4]SERVIÇOS!$A:$F,4,0),IFERROR(VLOOKUP($A43,$C:$J,6,0),)),IFERROR(VLOOKUP($B43,[4]INSUMOS!$A:$D,4,0),IFERROR(VLOOKUP($B43,[4]COTAÇÕES!$A:$J,9,0),)))*$F43,2)</f>
        <v>16.64</v>
      </c>
      <c r="I43" s="553">
        <f>TRUNC(IF($B43="",IFERROR(VLOOKUP($A43,[4]SERVIÇOS!$A:$F,5,0),IFERROR(VLOOKUP($A43,$C:$J,7,0),)),0)*$F43,2)</f>
        <v>32.020000000000003</v>
      </c>
      <c r="J43" s="554">
        <f t="shared" si="11"/>
        <v>48.660000000000004</v>
      </c>
      <c r="K43" s="411"/>
    </row>
    <row r="44" spans="1:11" s="24" customFormat="1">
      <c r="A44" s="328"/>
      <c r="B44" s="329">
        <v>4513</v>
      </c>
      <c r="C44" s="330"/>
      <c r="D44" s="331" t="str">
        <f>IF($B44="",IFERROR(VLOOKUP($A44,[4]SERVIÇOS!$A:$F,2,0),IFERROR(VLOOKUP($A44,$C:$J,2,0),"")),IFERROR(VLOOKUP($B44,[4]INSUMOS!$A:$D,2,0),IFERROR(VLOOKUP($B44,[4]COTAÇÕES!$A:$J,2,0),"")))</f>
        <v xml:space="preserve">CAIBRO 5 X 5 CM EM PINUS, MISTA OU EQUIVALENTE DA REGIAO - BRUTA                                                                                                                                                                                                                                                                                                                                                                                                                                          </v>
      </c>
      <c r="E44" s="375" t="str">
        <f>IF($B44="",IFERROR(VLOOKUP($A44,[4]SERVIÇOS!$A:$F,3,0),IFERROR(VLOOKUP($A44,$C:$J,3,0),"")),IFERROR(VLOOKUP($B44,[4]INSUMOS!$A:$D,3,0),IFERROR(VLOOKUP($B44,[4]COTAÇÕES!$A:$J,5,0),"")))</f>
        <v xml:space="preserve">M     </v>
      </c>
      <c r="F44" s="332">
        <v>4</v>
      </c>
      <c r="G44" s="552">
        <f>IF($B44="",IFERROR(VLOOKUP($A44,[4]SERVIÇOS!$A:$F,6,0),IFERROR(VLOOKUP($A44,$C:$J,8,0),"")),IFERROR(VLOOKUP($B44,[4]INSUMOS!$A:$D,4,0),IFERROR(VLOOKUP($B44,[4]COTAÇÕES!$A:$J,9,0),"")))</f>
        <v>4.79</v>
      </c>
      <c r="H44" s="553">
        <f>TRUNC(IF($B44="",IFERROR(VLOOKUP($A44,[4]SERVIÇOS!$A:$F,4,0),IFERROR(VLOOKUP($A44,$C:$J,6,0),)),IFERROR(VLOOKUP($B44,[4]INSUMOS!$A:$D,4,0),IFERROR(VLOOKUP($B44,[4]COTAÇÕES!$A:$J,9,0),)))*$F44,2)</f>
        <v>19.16</v>
      </c>
      <c r="I44" s="553">
        <f>TRUNC(IF($B44="",IFERROR(VLOOKUP($A44,[4]SERVIÇOS!$A:$F,5,0),IFERROR(VLOOKUP($A44,$C:$J,7,0),)),0)*$F44,2)</f>
        <v>0</v>
      </c>
      <c r="J44" s="554">
        <f t="shared" si="11"/>
        <v>19.16</v>
      </c>
      <c r="K44" s="411"/>
    </row>
    <row r="45" spans="1:11" s="24" customFormat="1" ht="30">
      <c r="A45" s="328"/>
      <c r="B45" s="329">
        <v>4813</v>
      </c>
      <c r="C45" s="330"/>
      <c r="D45" s="331" t="str">
        <f>IF($B45="",IFERROR(VLOOKUP($A45,[4]SERVIÇOS!$A:$F,2,0),IFERROR(VLOOKUP($A45,$C:$J,2,0),"")),IFERROR(VLOOKUP($B45,[4]INSUMOS!$A:$D,2,0),IFERROR(VLOOKUP($B45,[4]COTAÇÕES!$A:$J,2,0),"")))</f>
        <v xml:space="preserve">PLACA DE OBRA (PARA CONSTRUCAO CIVIL) EM CHAPA GALVANIZADA *N. 22*, ADESIVADA, DE *2,4 X 1,2* M (SEM POSTES PARA FIXACAO)                                                                                                                                                                                                                                                                                                                                                                                 </v>
      </c>
      <c r="E45" s="375" t="str">
        <f>IF($B45="",IFERROR(VLOOKUP($A45,[4]SERVIÇOS!$A:$F,3,0),IFERROR(VLOOKUP($A45,$C:$J,3,0),"")),IFERROR(VLOOKUP($B45,[4]INSUMOS!$A:$D,3,0),IFERROR(VLOOKUP($B45,[4]COTAÇÕES!$A:$J,5,0),"")))</f>
        <v xml:space="preserve">M2    </v>
      </c>
      <c r="F45" s="332">
        <v>1</v>
      </c>
      <c r="G45" s="552">
        <f>IF($B45="",IFERROR(VLOOKUP($A45,[4]SERVIÇOS!$A:$F,6,0),IFERROR(VLOOKUP($A45,$C:$J,8,0),"")),IFERROR(VLOOKUP($B45,[4]INSUMOS!$A:$D,4,0),IFERROR(VLOOKUP($B45,[4]COTAÇÕES!$A:$J,9,0),"")))</f>
        <v>250</v>
      </c>
      <c r="H45" s="553">
        <f>TRUNC(IF($B45="",IFERROR(VLOOKUP($A45,[4]SERVIÇOS!$A:$F,4,0),IFERROR(VLOOKUP($A45,$C:$J,6,0),)),IFERROR(VLOOKUP($B45,[4]INSUMOS!$A:$D,4,0),IFERROR(VLOOKUP($B45,[4]COTAÇÕES!$A:$J,9,0),)))*$F45,2)</f>
        <v>250</v>
      </c>
      <c r="I45" s="553">
        <f>TRUNC(IF($B45="",IFERROR(VLOOKUP($A45,[4]SERVIÇOS!$A:$F,5,0),IFERROR(VLOOKUP($A45,$C:$J,7,0),)),0)*$F45,2)</f>
        <v>0</v>
      </c>
      <c r="J45" s="554">
        <f t="shared" si="11"/>
        <v>250</v>
      </c>
      <c r="K45" s="411"/>
    </row>
    <row r="46" spans="1:11" s="24" customFormat="1" ht="30">
      <c r="A46" s="328"/>
      <c r="B46" s="329">
        <v>4512</v>
      </c>
      <c r="C46" s="330"/>
      <c r="D46" s="331" t="str">
        <f>IF($B46="",IFERROR(VLOOKUP($A46,[4]SERVIÇOS!$A:$F,2,0),IFERROR(VLOOKUP($A46,$C:$J,2,0),"")),IFERROR(VLOOKUP($B46,[4]INSUMOS!$A:$D,2,0),IFERROR(VLOOKUP($B46,[4]COTAÇÕES!$A:$J,2,0),"")))</f>
        <v xml:space="preserve">SARRAFO *2,5 X 5* CM EM PINUS, MISTA OU EQUIVALENTE DA REGIAO - BRUTA                                                                                                                                                                                                                                                                                                                                                                                                                                     </v>
      </c>
      <c r="E46" s="375" t="str">
        <f>IF($B46="",IFERROR(VLOOKUP($A46,[4]SERVIÇOS!$A:$F,3,0),IFERROR(VLOOKUP($A46,$C:$J,3,0),"")),IFERROR(VLOOKUP($B46,[4]INSUMOS!$A:$D,3,0),IFERROR(VLOOKUP($B46,[4]COTAÇÕES!$A:$J,5,0),"")))</f>
        <v xml:space="preserve">M     </v>
      </c>
      <c r="F46" s="332">
        <v>1</v>
      </c>
      <c r="G46" s="552">
        <f>IF($B46="",IFERROR(VLOOKUP($A46,[4]SERVIÇOS!$A:$F,6,0),IFERROR(VLOOKUP($A46,$C:$J,8,0),"")),IFERROR(VLOOKUP($B46,[4]INSUMOS!$A:$D,4,0),IFERROR(VLOOKUP($B46,[4]COTAÇÕES!$A:$J,9,0),"")))</f>
        <v>1.65</v>
      </c>
      <c r="H46" s="553">
        <f>TRUNC(IF($B46="",IFERROR(VLOOKUP($A46,[4]SERVIÇOS!$A:$F,4,0),IFERROR(VLOOKUP($A46,$C:$J,6,0),)),IFERROR(VLOOKUP($B46,[4]INSUMOS!$A:$D,4,0),IFERROR(VLOOKUP($B46,[4]COTAÇÕES!$A:$J,9,0),)))*$F46,2)</f>
        <v>1.65</v>
      </c>
      <c r="I46" s="553">
        <f>TRUNC(IF($B46="",IFERROR(VLOOKUP($A46,[4]SERVIÇOS!$A:$F,5,0),IFERROR(VLOOKUP($A46,$C:$J,7,0),)),0)*$F46,2)</f>
        <v>0</v>
      </c>
      <c r="J46" s="554">
        <f t="shared" si="11"/>
        <v>1.65</v>
      </c>
      <c r="K46" s="411"/>
    </row>
    <row r="47" spans="1:11" s="24" customFormat="1">
      <c r="A47" s="328"/>
      <c r="B47" s="329">
        <v>5075</v>
      </c>
      <c r="C47" s="330"/>
      <c r="D47" s="331" t="str">
        <f>IF($B47="",IFERROR(VLOOKUP($A47,[4]SERVIÇOS!$A:$F,2,0),IFERROR(VLOOKUP($A47,$C:$J,2,0),"")),IFERROR(VLOOKUP($B47,[4]INSUMOS!$A:$D,2,0),IFERROR(VLOOKUP($B47,[4]COTAÇÕES!$A:$J,2,0),"")))</f>
        <v xml:space="preserve">PREGO DE ACO POLIDO COM CABECA 18 X 30 (2 3/4 X 10)                                                                                                                                                                                                                                                                                                                                                                                                                                                       </v>
      </c>
      <c r="E47" s="375" t="str">
        <f>IF($B47="",IFERROR(VLOOKUP($A47,[4]SERVIÇOS!$A:$F,3,0),IFERROR(VLOOKUP($A47,$C:$J,3,0),"")),IFERROR(VLOOKUP($B47,[4]INSUMOS!$A:$D,3,0),IFERROR(VLOOKUP($B47,[4]COTAÇÕES!$A:$J,5,0),"")))</f>
        <v xml:space="preserve">KG    </v>
      </c>
      <c r="F47" s="332">
        <v>0.15</v>
      </c>
      <c r="G47" s="552">
        <f>IF($B47="",IFERROR(VLOOKUP($A47,[4]SERVIÇOS!$A:$F,6,0),IFERROR(VLOOKUP($A47,$C:$J,8,0),"")),IFERROR(VLOOKUP($B47,[4]INSUMOS!$A:$D,4,0),IFERROR(VLOOKUP($B47,[4]COTAÇÕES!$A:$J,9,0),"")))</f>
        <v>15.26</v>
      </c>
      <c r="H47" s="553">
        <f>TRUNC(IF($B47="",IFERROR(VLOOKUP($A47,[4]SERVIÇOS!$A:$F,4,0),IFERROR(VLOOKUP($A47,$C:$J,6,0),)),IFERROR(VLOOKUP($B47,[4]INSUMOS!$A:$D,4,0),IFERROR(VLOOKUP($B47,[4]COTAÇÕES!$A:$J,9,0),)))*$F47,2)</f>
        <v>2.2799999999999998</v>
      </c>
      <c r="I47" s="553">
        <f>TRUNC(IF($B47="",IFERROR(VLOOKUP($A47,[4]SERVIÇOS!$A:$F,5,0),IFERROR(VLOOKUP($A47,$C:$J,7,0),)),0)*$F47,2)</f>
        <v>0</v>
      </c>
      <c r="J47" s="554">
        <f t="shared" si="11"/>
        <v>2.2799999999999998</v>
      </c>
      <c r="K47" s="411"/>
    </row>
    <row r="48" spans="1:11" s="24" customFormat="1" ht="78.75">
      <c r="A48" s="568"/>
      <c r="B48" s="568"/>
      <c r="C48" s="569" t="s">
        <v>12120</v>
      </c>
      <c r="D48" s="570" t="s">
        <v>12121</v>
      </c>
      <c r="E48" s="571" t="s">
        <v>96</v>
      </c>
      <c r="F48" s="572"/>
      <c r="G48" s="573"/>
      <c r="H48" s="574">
        <f>TRUNC(SUM(H49:H52),2)</f>
        <v>25.25</v>
      </c>
      <c r="I48" s="574">
        <f>TRUNC(SUM(I49:I52),2)</f>
        <v>7.77</v>
      </c>
      <c r="J48" s="574">
        <f>H48+I48</f>
        <v>33.019999999999996</v>
      </c>
      <c r="K48" s="575" t="s">
        <v>12122</v>
      </c>
    </row>
    <row r="49" spans="1:11" s="24" customFormat="1">
      <c r="A49" s="328">
        <v>100301</v>
      </c>
      <c r="B49" s="329"/>
      <c r="C49" s="330"/>
      <c r="D49" s="331" t="str">
        <f>IF($B49="",IFERROR(VLOOKUP($A49,[4]SERVIÇOS!$A:$F,2,0),IFERROR(VLOOKUP($A49,$C:$J,2,0),"")),IFERROR(VLOOKUP($B49,[4]INSUMOS!$A:$D,2,0),IFERROR(VLOOKUP($B49,[4]COTAÇÕES!$A:$J,2,0),"")))</f>
        <v>AJUDANTE DE PINTOR COM ENCARGOS COMPLEMENTARES</v>
      </c>
      <c r="E49" s="375" t="str">
        <f>IF($B49="",IFERROR(VLOOKUP($A49,[4]SERVIÇOS!$A:$F,3,0),IFERROR(VLOOKUP($A49,$C:$J,3,0),"")),IFERROR(VLOOKUP($B49,[4]INSUMOS!$A:$D,3,0),IFERROR(VLOOKUP($B49,[4]COTAÇÕES!$A:$J,5,0),"")))</f>
        <v>H</v>
      </c>
      <c r="F49" s="332">
        <v>0.125</v>
      </c>
      <c r="G49" s="552">
        <f>IF($B49="",IFERROR(VLOOKUP($A49,[4]SERVIÇOS!$A:$F,6,0),IFERROR(VLOOKUP($A49,$C:$J,8,0),"")),IFERROR(VLOOKUP($B49,[4]INSUMOS!$A:$D,4,0),IFERROR(VLOOKUP($B49,[4]COTAÇÕES!$A:$J,9,0),"")))</f>
        <v>27.3</v>
      </c>
      <c r="H49" s="553">
        <f>TRUNC(IF($B49="",IFERROR(VLOOKUP($A49,[4]SERVIÇOS!$A:$F,4,0),IFERROR(VLOOKUP($A49,$C:$J,6,0),)),IFERROR(VLOOKUP($B49,[4]INSUMOS!$A:$D,4,0),IFERROR(VLOOKUP($B49,[4]COTAÇÕES!$A:$J,9,0),)))*$F49,2)</f>
        <v>1.26</v>
      </c>
      <c r="I49" s="553">
        <f>TRUNC(IF($B49="",IFERROR(VLOOKUP($A49,[4]SERVIÇOS!$A:$F,5,0),IFERROR(VLOOKUP($A49,$C:$J,7,0),)),0)*$F49,2)</f>
        <v>2.15</v>
      </c>
      <c r="J49" s="554">
        <f t="shared" ref="J49:J50" si="12">H49+I49</f>
        <v>3.41</v>
      </c>
      <c r="K49" s="411"/>
    </row>
    <row r="50" spans="1:11" s="24" customFormat="1">
      <c r="A50" s="328">
        <v>88310</v>
      </c>
      <c r="B50" s="329"/>
      <c r="C50" s="330"/>
      <c r="D50" s="331" t="str">
        <f>IF($B50="",IFERROR(VLOOKUP($A50,[4]SERVIÇOS!$A:$F,2,0),IFERROR(VLOOKUP($A50,$C:$J,2,0),"")),IFERROR(VLOOKUP($B50,[4]INSUMOS!$A:$D,2,0),IFERROR(VLOOKUP($B50,[4]COTAÇÕES!$A:$J,2,0),"")))</f>
        <v>PINTOR COM ENCARGOS COMPLEMENTARES</v>
      </c>
      <c r="E50" s="375" t="str">
        <f>IF($B50="",IFERROR(VLOOKUP($A50,[4]SERVIÇOS!$A:$F,3,0),IFERROR(VLOOKUP($A50,$C:$J,3,0),"")),IFERROR(VLOOKUP($B50,[4]INSUMOS!$A:$D,3,0),IFERROR(VLOOKUP($B50,[4]COTAÇÕES!$A:$J,5,0),"")))</f>
        <v>H</v>
      </c>
      <c r="F50" s="332">
        <v>0.25</v>
      </c>
      <c r="G50" s="552">
        <f>IF($B50="",IFERROR(VLOOKUP($A50,[4]SERVIÇOS!$A:$F,6,0),IFERROR(VLOOKUP($A50,$C:$J,8,0),"")),IFERROR(VLOOKUP($B50,[4]INSUMOS!$A:$D,4,0),IFERROR(VLOOKUP($B50,[4]COTAÇÕES!$A:$J,9,0),"")))</f>
        <v>32.56</v>
      </c>
      <c r="H50" s="553">
        <f>TRUNC(IF($B50="",IFERROR(VLOOKUP($A50,[4]SERVIÇOS!$A:$F,4,0),IFERROR(VLOOKUP($A50,$C:$J,6,0),)),IFERROR(VLOOKUP($B50,[4]INSUMOS!$A:$D,4,0),IFERROR(VLOOKUP($B50,[4]COTAÇÕES!$A:$J,9,0),)))*$F50,2)</f>
        <v>2.52</v>
      </c>
      <c r="I50" s="553">
        <f>TRUNC(IF($B50="",IFERROR(VLOOKUP($A50,[4]SERVIÇOS!$A:$F,5,0),IFERROR(VLOOKUP($A50,$C:$J,7,0),)),0)*$F50,2)</f>
        <v>5.62</v>
      </c>
      <c r="J50" s="554">
        <f t="shared" si="12"/>
        <v>8.14</v>
      </c>
      <c r="K50" s="411"/>
    </row>
    <row r="51" spans="1:11" s="24" customFormat="1">
      <c r="A51" s="328"/>
      <c r="B51" s="329">
        <v>43650</v>
      </c>
      <c r="C51" s="330"/>
      <c r="D51" s="331" t="str">
        <f>IF($B51="",IFERROR(VLOOKUP($A51,SERVIÇOS!$B:$G,2,0),IFERROR(VLOOKUP($A51,$C:$J,2,0),"")),IFERROR(VLOOKUP($B51,INSUMOS!$A:$D,2,0),IFERROR(VLOOKUP($B51,COTAÇÕES!$A:$J,2,0),"")))</f>
        <v>TINTA ESMALTE BASE AGUA PREMIUM BRILHANTE</v>
      </c>
      <c r="E51" s="375" t="str">
        <f>IF($B51="",IFERROR(VLOOKUP($A51,SERVIÇOS!$B:$G,3,0),IFERROR(VLOOKUP($A51,$C:$J,3,0),"")),IFERROR(VLOOKUP($B51,INSUMOS!$A:$D,3,0),IFERROR(VLOOKUP($B51,COTAÇÕES!$A:$J,5,0),"")))</f>
        <v>L</v>
      </c>
      <c r="F51" s="332">
        <f>((3.6*0.05))</f>
        <v>0.18000000000000002</v>
      </c>
      <c r="G51" s="333">
        <f>IF($B51="",IFERROR(VLOOKUP($A51,SERVIÇOS!$B:$G,6,0),IFERROR(VLOOKUP($A51,$C:$J,8,0),"")),IFERROR(VLOOKUP($B51,INSUMOS!$A:$D,4,0),IFERROR(VLOOKUP($B51,COTAÇÕES!$A:$J,9,0),"")))</f>
        <v>37.81</v>
      </c>
      <c r="H51" s="334">
        <f>TRUNC(IF($B51="",IFERROR(VLOOKUP($A51,SERVIÇOS!$B:$G,4,0),IFERROR(VLOOKUP($A51,$C:$J,6,0),)),IFERROR(VLOOKUP($B51,INSUMOS!$A:$D,4,0),IFERROR(VLOOKUP($B51,COTAÇÕES!$A:$J,9,0),)))*$F51,2)</f>
        <v>6.8</v>
      </c>
      <c r="I51" s="334">
        <f>TRUNC(IF($B51="",IFERROR(VLOOKUP($A51,SERVIÇOS!$B:$G,5,0),IFERROR(VLOOKUP($A51,$C:$J,7,0),)),0)*$F51,2)</f>
        <v>0</v>
      </c>
      <c r="J51" s="335">
        <f t="shared" ref="J51:J98" si="13">H51+I51</f>
        <v>6.8</v>
      </c>
      <c r="K51" s="411"/>
    </row>
    <row r="52" spans="1:11" s="24" customFormat="1">
      <c r="A52" s="328"/>
      <c r="B52" s="329">
        <v>44072</v>
      </c>
      <c r="C52" s="330"/>
      <c r="D52" s="331" t="str">
        <f>IF($B52="",IFERROR(VLOOKUP($A52,SERVIÇOS!$B:$G,2,0),IFERROR(VLOOKUP($A52,$C:$J,2,0),"")),IFERROR(VLOOKUP($B52,INSUMOS!$A:$D,2,0),IFERROR(VLOOKUP($B52,COTAÇÕES!$A:$J,2,0),"")))</f>
        <v>PRIMER EPOXI / EPOXIDICO</v>
      </c>
      <c r="E52" s="375" t="str">
        <f>IF($B52="",IFERROR(VLOOKUP($A52,SERVIÇOS!$B:$G,3,0),IFERROR(VLOOKUP($A52,$C:$J,3,0),"")),IFERROR(VLOOKUP($B52,INSUMOS!$A:$D,3,0),IFERROR(VLOOKUP($B52,COTAÇÕES!$A:$J,5,0),"")))</f>
        <v>L</v>
      </c>
      <c r="F52" s="332">
        <f>((3.6*0.035))</f>
        <v>0.12600000000000003</v>
      </c>
      <c r="G52" s="333">
        <f>IF($B52="",IFERROR(VLOOKUP($A52,SERVIÇOS!$B:$G,6,0),IFERROR(VLOOKUP($A52,$C:$J,8,0),"")),IFERROR(VLOOKUP($B52,INSUMOS!$A:$D,4,0),IFERROR(VLOOKUP($B52,COTAÇÕES!$A:$J,9,0),"")))</f>
        <v>116.49</v>
      </c>
      <c r="H52" s="334">
        <f>TRUNC(IF($B52="",IFERROR(VLOOKUP($A52,SERVIÇOS!$B:$G,4,0),IFERROR(VLOOKUP($A52,$C:$J,6,0),)),IFERROR(VLOOKUP($B52,INSUMOS!$A:$D,4,0),IFERROR(VLOOKUP($B52,COTAÇÕES!$A:$J,9,0),)))*$F52,2)</f>
        <v>14.67</v>
      </c>
      <c r="I52" s="334">
        <f>TRUNC(IF($B52="",IFERROR(VLOOKUP($A52,SERVIÇOS!$B:$G,5,0),IFERROR(VLOOKUP($A52,$C:$J,7,0),)),0)*$F52,2)</f>
        <v>0</v>
      </c>
      <c r="J52" s="335">
        <f t="shared" si="13"/>
        <v>14.67</v>
      </c>
      <c r="K52" s="411"/>
    </row>
    <row r="53" spans="1:11" s="24" customFormat="1">
      <c r="A53" s="328"/>
      <c r="B53" s="329"/>
      <c r="C53" s="330"/>
      <c r="D53" s="331" t="str">
        <f>IF($B53="",IFERROR(VLOOKUP($A53,SERVIÇOS!$B:$G,2,0),IFERROR(VLOOKUP($A53,$C:$J,2,0),"")),IFERROR(VLOOKUP($B53,INSUMOS!$A:$D,2,0),IFERROR(VLOOKUP($B53,COTAÇÕES!$A:$J,2,0),"")))</f>
        <v/>
      </c>
      <c r="E53" s="375" t="str">
        <f>IF($B53="",IFERROR(VLOOKUP($A53,SERVIÇOS!$B:$G,3,0),IFERROR(VLOOKUP($A53,$C:$J,3,0),"")),IFERROR(VLOOKUP($B53,INSUMOS!$A:$D,3,0),IFERROR(VLOOKUP($B53,COTAÇÕES!$A:$J,5,0),"")))</f>
        <v/>
      </c>
      <c r="F53" s="332"/>
      <c r="G53" s="333" t="str">
        <f>IF($B53="",IFERROR(VLOOKUP($A53,SERVIÇOS!$B:$G,6,0),IFERROR(VLOOKUP($A53,$C:$J,8,0),"")),IFERROR(VLOOKUP($B53,INSUMOS!$A:$D,4,0),IFERROR(VLOOKUP($B53,COTAÇÕES!$A:$J,9,0),"")))</f>
        <v/>
      </c>
      <c r="H53" s="334">
        <f>TRUNC(IF($B53="",IFERROR(VLOOKUP($A53,SERVIÇOS!$B:$G,4,0),IFERROR(VLOOKUP($A53,$C:$J,6,0),)),IFERROR(VLOOKUP($B53,INSUMOS!$A:$D,4,0),IFERROR(VLOOKUP($B53,COTAÇÕES!$A:$J,9,0),)))*$F53,2)</f>
        <v>0</v>
      </c>
      <c r="I53" s="334">
        <f>TRUNC(IF($B53="",IFERROR(VLOOKUP($A53,SERVIÇOS!$B:$G,5,0),IFERROR(VLOOKUP($A53,$C:$J,7,0),)),0)*$F53,2)</f>
        <v>0</v>
      </c>
      <c r="J53" s="335">
        <f t="shared" si="13"/>
        <v>0</v>
      </c>
      <c r="K53" s="411"/>
    </row>
    <row r="54" spans="1:11" s="24" customFormat="1">
      <c r="A54" s="328"/>
      <c r="B54" s="329"/>
      <c r="C54" s="330"/>
      <c r="D54" s="331" t="str">
        <f>IF($B54="",IFERROR(VLOOKUP($A54,SERVIÇOS!$B:$G,2,0),IFERROR(VLOOKUP($A54,$C:$J,2,0),"")),IFERROR(VLOOKUP($B54,INSUMOS!$A:$D,2,0),IFERROR(VLOOKUP($B54,COTAÇÕES!$A:$J,2,0),"")))</f>
        <v/>
      </c>
      <c r="E54" s="375" t="str">
        <f>IF($B54="",IFERROR(VLOOKUP($A54,SERVIÇOS!$B:$G,3,0),IFERROR(VLOOKUP($A54,$C:$J,3,0),"")),IFERROR(VLOOKUP($B54,INSUMOS!$A:$D,3,0),IFERROR(VLOOKUP($B54,COTAÇÕES!$A:$J,5,0),"")))</f>
        <v/>
      </c>
      <c r="F54" s="332"/>
      <c r="G54" s="333" t="str">
        <f>IF($B54="",IFERROR(VLOOKUP($A54,SERVIÇOS!$B:$G,6,0),IFERROR(VLOOKUP($A54,$C:$J,8,0),"")),IFERROR(VLOOKUP($B54,INSUMOS!$A:$D,4,0),IFERROR(VLOOKUP($B54,COTAÇÕES!$A:$J,9,0),"")))</f>
        <v/>
      </c>
      <c r="H54" s="334">
        <f>TRUNC(IF($B54="",IFERROR(VLOOKUP($A54,SERVIÇOS!$B:$G,4,0),IFERROR(VLOOKUP($A54,$C:$J,6,0),)),IFERROR(VLOOKUP($B54,INSUMOS!$A:$D,4,0),IFERROR(VLOOKUP($B54,COTAÇÕES!$A:$J,9,0),)))*$F54,2)</f>
        <v>0</v>
      </c>
      <c r="I54" s="334">
        <f>TRUNC(IF($B54="",IFERROR(VLOOKUP($A54,SERVIÇOS!$B:$G,5,0),IFERROR(VLOOKUP($A54,$C:$J,7,0),)),0)*$F54,2)</f>
        <v>0</v>
      </c>
      <c r="J54" s="335">
        <f t="shared" si="13"/>
        <v>0</v>
      </c>
      <c r="K54" s="411"/>
    </row>
    <row r="55" spans="1:11" s="24" customFormat="1">
      <c r="A55" s="328"/>
      <c r="B55" s="329"/>
      <c r="C55" s="330"/>
      <c r="D55" s="331" t="str">
        <f>IF($B55="",IFERROR(VLOOKUP($A55,SERVIÇOS!$B:$G,2,0),IFERROR(VLOOKUP($A55,$C:$J,2,0),"")),IFERROR(VLOOKUP($B55,INSUMOS!$A:$D,2,0),IFERROR(VLOOKUP($B55,COTAÇÕES!$A:$J,2,0),"")))</f>
        <v/>
      </c>
      <c r="E55" s="375" t="str">
        <f>IF($B55="",IFERROR(VLOOKUP($A55,SERVIÇOS!$B:$G,3,0),IFERROR(VLOOKUP($A55,$C:$J,3,0),"")),IFERROR(VLOOKUP($B55,INSUMOS!$A:$D,3,0),IFERROR(VLOOKUP($B55,COTAÇÕES!$A:$J,5,0),"")))</f>
        <v/>
      </c>
      <c r="F55" s="332"/>
      <c r="G55" s="333" t="str">
        <f>IF($B55="",IFERROR(VLOOKUP($A55,SERVIÇOS!$B:$G,6,0),IFERROR(VLOOKUP($A55,$C:$J,8,0),"")),IFERROR(VLOOKUP($B55,INSUMOS!$A:$D,4,0),IFERROR(VLOOKUP($B55,COTAÇÕES!$A:$J,9,0),"")))</f>
        <v/>
      </c>
      <c r="H55" s="334">
        <f>TRUNC(IF($B55="",IFERROR(VLOOKUP($A55,SERVIÇOS!$B:$G,4,0),IFERROR(VLOOKUP($A55,$C:$J,6,0),)),IFERROR(VLOOKUP($B55,INSUMOS!$A:$D,4,0),IFERROR(VLOOKUP($B55,COTAÇÕES!$A:$J,9,0),)))*$F55,2)</f>
        <v>0</v>
      </c>
      <c r="I55" s="334">
        <f>TRUNC(IF($B55="",IFERROR(VLOOKUP($A55,SERVIÇOS!$B:$G,5,0),IFERROR(VLOOKUP($A55,$C:$J,7,0),)),0)*$F55,2)</f>
        <v>0</v>
      </c>
      <c r="J55" s="335">
        <f t="shared" si="13"/>
        <v>0</v>
      </c>
      <c r="K55" s="411"/>
    </row>
    <row r="56" spans="1:11" s="24" customFormat="1">
      <c r="A56" s="328"/>
      <c r="B56" s="329"/>
      <c r="C56" s="330"/>
      <c r="D56" s="331" t="str">
        <f>IF($B56="",IFERROR(VLOOKUP($A56,SERVIÇOS!$B:$G,2,0),IFERROR(VLOOKUP($A56,$C:$J,2,0),"")),IFERROR(VLOOKUP($B56,INSUMOS!$A:$D,2,0),IFERROR(VLOOKUP($B56,COTAÇÕES!$A:$J,2,0),"")))</f>
        <v/>
      </c>
      <c r="E56" s="375" t="str">
        <f>IF($B56="",IFERROR(VLOOKUP($A56,SERVIÇOS!$B:$G,3,0),IFERROR(VLOOKUP($A56,$C:$J,3,0),"")),IFERROR(VLOOKUP($B56,INSUMOS!$A:$D,3,0),IFERROR(VLOOKUP($B56,COTAÇÕES!$A:$J,5,0),"")))</f>
        <v/>
      </c>
      <c r="F56" s="332"/>
      <c r="G56" s="333" t="str">
        <f>IF($B56="",IFERROR(VLOOKUP($A56,SERVIÇOS!$B:$G,6,0),IFERROR(VLOOKUP($A56,$C:$J,8,0),"")),IFERROR(VLOOKUP($B56,INSUMOS!$A:$D,4,0),IFERROR(VLOOKUP($B56,COTAÇÕES!$A:$J,9,0),"")))</f>
        <v/>
      </c>
      <c r="H56" s="334">
        <f>TRUNC(IF($B56="",IFERROR(VLOOKUP($A56,SERVIÇOS!$B:$G,4,0),IFERROR(VLOOKUP($A56,$C:$J,6,0),)),IFERROR(VLOOKUP($B56,INSUMOS!$A:$D,4,0),IFERROR(VLOOKUP($B56,COTAÇÕES!$A:$J,9,0),)))*$F56,2)</f>
        <v>0</v>
      </c>
      <c r="I56" s="334">
        <f>TRUNC(IF($B56="",IFERROR(VLOOKUP($A56,SERVIÇOS!$B:$G,5,0),IFERROR(VLOOKUP($A56,$C:$J,7,0),)),0)*$F56,2)</f>
        <v>0</v>
      </c>
      <c r="J56" s="335">
        <f t="shared" si="13"/>
        <v>0</v>
      </c>
      <c r="K56" s="411"/>
    </row>
    <row r="57" spans="1:11" s="24" customFormat="1">
      <c r="A57" s="328"/>
      <c r="B57" s="329"/>
      <c r="C57" s="330"/>
      <c r="D57" s="331" t="str">
        <f>IF($B57="",IFERROR(VLOOKUP($A57,SERVIÇOS!$B:$G,2,0),IFERROR(VLOOKUP($A57,$C:$J,2,0),"")),IFERROR(VLOOKUP($B57,INSUMOS!$A:$D,2,0),IFERROR(VLOOKUP($B57,COTAÇÕES!$A:$J,2,0),"")))</f>
        <v/>
      </c>
      <c r="E57" s="375" t="str">
        <f>IF($B57="",IFERROR(VLOOKUP($A57,SERVIÇOS!$B:$G,3,0),IFERROR(VLOOKUP($A57,$C:$J,3,0),"")),IFERROR(VLOOKUP($B57,INSUMOS!$A:$D,3,0),IFERROR(VLOOKUP($B57,COTAÇÕES!$A:$J,5,0),"")))</f>
        <v/>
      </c>
      <c r="F57" s="332"/>
      <c r="G57" s="333" t="str">
        <f>IF($B57="",IFERROR(VLOOKUP($A57,SERVIÇOS!$B:$G,6,0),IFERROR(VLOOKUP($A57,$C:$J,8,0),"")),IFERROR(VLOOKUP($B57,INSUMOS!$A:$D,4,0),IFERROR(VLOOKUP($B57,COTAÇÕES!$A:$J,9,0),"")))</f>
        <v/>
      </c>
      <c r="H57" s="334">
        <f>TRUNC(IF($B57="",IFERROR(VLOOKUP($A57,SERVIÇOS!$B:$G,4,0),IFERROR(VLOOKUP($A57,$C:$J,6,0),)),IFERROR(VLOOKUP($B57,INSUMOS!$A:$D,4,0),IFERROR(VLOOKUP($B57,COTAÇÕES!$A:$J,9,0),)))*$F57,2)</f>
        <v>0</v>
      </c>
      <c r="I57" s="334">
        <f>TRUNC(IF($B57="",IFERROR(VLOOKUP($A57,SERVIÇOS!$B:$G,5,0),IFERROR(VLOOKUP($A57,$C:$J,7,0),)),0)*$F57,2)</f>
        <v>0</v>
      </c>
      <c r="J57" s="335">
        <f t="shared" si="13"/>
        <v>0</v>
      </c>
      <c r="K57" s="411"/>
    </row>
    <row r="58" spans="1:11" s="24" customFormat="1">
      <c r="A58" s="328"/>
      <c r="B58" s="329"/>
      <c r="C58" s="330"/>
      <c r="D58" s="331" t="str">
        <f>IF($B58="",IFERROR(VLOOKUP($A58,SERVIÇOS!$B:$G,2,0),IFERROR(VLOOKUP($A58,$C:$J,2,0),"")),IFERROR(VLOOKUP($B58,INSUMOS!$A:$D,2,0),IFERROR(VLOOKUP($B58,COTAÇÕES!$A:$J,2,0),"")))</f>
        <v/>
      </c>
      <c r="E58" s="375" t="str">
        <f>IF($B58="",IFERROR(VLOOKUP($A58,SERVIÇOS!$B:$G,3,0),IFERROR(VLOOKUP($A58,$C:$J,3,0),"")),IFERROR(VLOOKUP($B58,INSUMOS!$A:$D,3,0),IFERROR(VLOOKUP($B58,COTAÇÕES!$A:$J,5,0),"")))</f>
        <v/>
      </c>
      <c r="F58" s="332"/>
      <c r="G58" s="333" t="str">
        <f>IF($B58="",IFERROR(VLOOKUP($A58,SERVIÇOS!$B:$G,6,0),IFERROR(VLOOKUP($A58,$C:$J,8,0),"")),IFERROR(VLOOKUP($B58,INSUMOS!$A:$D,4,0),IFERROR(VLOOKUP($B58,COTAÇÕES!$A:$J,9,0),"")))</f>
        <v/>
      </c>
      <c r="H58" s="334">
        <f>TRUNC(IF($B58="",IFERROR(VLOOKUP($A58,SERVIÇOS!$B:$G,4,0),IFERROR(VLOOKUP($A58,$C:$J,6,0),)),IFERROR(VLOOKUP($B58,INSUMOS!$A:$D,4,0),IFERROR(VLOOKUP($B58,COTAÇÕES!$A:$J,9,0),)))*$F58,2)</f>
        <v>0</v>
      </c>
      <c r="I58" s="334">
        <f>TRUNC(IF($B58="",IFERROR(VLOOKUP($A58,SERVIÇOS!$B:$G,5,0),IFERROR(VLOOKUP($A58,$C:$J,7,0),)),0)*$F58,2)</f>
        <v>0</v>
      </c>
      <c r="J58" s="335">
        <f t="shared" si="13"/>
        <v>0</v>
      </c>
      <c r="K58" s="411"/>
    </row>
    <row r="59" spans="1:11" s="24" customFormat="1">
      <c r="A59" s="328"/>
      <c r="B59" s="329"/>
      <c r="C59" s="330"/>
      <c r="D59" s="331" t="str">
        <f>IF($B59="",IFERROR(VLOOKUP($A59,SERVIÇOS!$B:$G,2,0),IFERROR(VLOOKUP($A59,$C:$J,2,0),"")),IFERROR(VLOOKUP($B59,INSUMOS!$A:$D,2,0),IFERROR(VLOOKUP($B59,COTAÇÕES!$A:$J,2,0),"")))</f>
        <v/>
      </c>
      <c r="E59" s="375" t="str">
        <f>IF($B59="",IFERROR(VLOOKUP($A59,SERVIÇOS!$B:$G,3,0),IFERROR(VLOOKUP($A59,$C:$J,3,0),"")),IFERROR(VLOOKUP($B59,INSUMOS!$A:$D,3,0),IFERROR(VLOOKUP($B59,COTAÇÕES!$A:$J,5,0),"")))</f>
        <v/>
      </c>
      <c r="F59" s="332"/>
      <c r="G59" s="333" t="str">
        <f>IF($B59="",IFERROR(VLOOKUP($A59,SERVIÇOS!$B:$G,6,0),IFERROR(VLOOKUP($A59,$C:$J,8,0),"")),IFERROR(VLOOKUP($B59,INSUMOS!$A:$D,4,0),IFERROR(VLOOKUP($B59,COTAÇÕES!$A:$J,9,0),"")))</f>
        <v/>
      </c>
      <c r="H59" s="334">
        <f>TRUNC(IF($B59="",IFERROR(VLOOKUP($A59,SERVIÇOS!$B:$G,4,0),IFERROR(VLOOKUP($A59,$C:$J,6,0),)),IFERROR(VLOOKUP($B59,INSUMOS!$A:$D,4,0),IFERROR(VLOOKUP($B59,COTAÇÕES!$A:$J,9,0),)))*$F59,2)</f>
        <v>0</v>
      </c>
      <c r="I59" s="334">
        <f>TRUNC(IF($B59="",IFERROR(VLOOKUP($A59,SERVIÇOS!$B:$G,5,0),IFERROR(VLOOKUP($A59,$C:$J,7,0),)),0)*$F59,2)</f>
        <v>0</v>
      </c>
      <c r="J59" s="335">
        <f t="shared" si="13"/>
        <v>0</v>
      </c>
      <c r="K59" s="411"/>
    </row>
    <row r="60" spans="1:11" s="24" customFormat="1">
      <c r="A60" s="328"/>
      <c r="B60" s="329"/>
      <c r="C60" s="330"/>
      <c r="D60" s="331" t="str">
        <f>IF($B60="",IFERROR(VLOOKUP($A60,SERVIÇOS!$B:$G,2,0),IFERROR(VLOOKUP($A60,$C:$J,2,0),"")),IFERROR(VLOOKUP($B60,INSUMOS!$A:$D,2,0),IFERROR(VLOOKUP($B60,COTAÇÕES!$A:$J,2,0),"")))</f>
        <v/>
      </c>
      <c r="E60" s="375" t="str">
        <f>IF($B60="",IFERROR(VLOOKUP($A60,SERVIÇOS!$B:$G,3,0),IFERROR(VLOOKUP($A60,$C:$J,3,0),"")),IFERROR(VLOOKUP($B60,INSUMOS!$A:$D,3,0),IFERROR(VLOOKUP($B60,COTAÇÕES!$A:$J,5,0),"")))</f>
        <v/>
      </c>
      <c r="F60" s="332"/>
      <c r="G60" s="333" t="str">
        <f>IF($B60="",IFERROR(VLOOKUP($A60,SERVIÇOS!$B:$G,6,0),IFERROR(VLOOKUP($A60,$C:$J,8,0),"")),IFERROR(VLOOKUP($B60,INSUMOS!$A:$D,4,0),IFERROR(VLOOKUP($B60,COTAÇÕES!$A:$J,9,0),"")))</f>
        <v/>
      </c>
      <c r="H60" s="334">
        <f>TRUNC(IF($B60="",IFERROR(VLOOKUP($A60,SERVIÇOS!$B:$G,4,0),IFERROR(VLOOKUP($A60,$C:$J,6,0),)),IFERROR(VLOOKUP($B60,INSUMOS!$A:$D,4,0),IFERROR(VLOOKUP($B60,COTAÇÕES!$A:$J,9,0),)))*$F60,2)</f>
        <v>0</v>
      </c>
      <c r="I60" s="334">
        <f>TRUNC(IF($B60="",IFERROR(VLOOKUP($A60,SERVIÇOS!$B:$G,5,0),IFERROR(VLOOKUP($A60,$C:$J,7,0),)),0)*$F60,2)</f>
        <v>0</v>
      </c>
      <c r="J60" s="335">
        <f t="shared" si="13"/>
        <v>0</v>
      </c>
      <c r="K60" s="411"/>
    </row>
    <row r="61" spans="1:11" s="24" customFormat="1">
      <c r="A61" s="328"/>
      <c r="B61" s="329"/>
      <c r="C61" s="330"/>
      <c r="D61" s="331" t="str">
        <f>IF($B61="",IFERROR(VLOOKUP($A61,SERVIÇOS!$B:$G,2,0),IFERROR(VLOOKUP($A61,$C:$J,2,0),"")),IFERROR(VLOOKUP($B61,INSUMOS!$A:$D,2,0),IFERROR(VLOOKUP($B61,COTAÇÕES!$A:$J,2,0),"")))</f>
        <v/>
      </c>
      <c r="E61" s="375" t="str">
        <f>IF($B61="",IFERROR(VLOOKUP($A61,SERVIÇOS!$B:$G,3,0),IFERROR(VLOOKUP($A61,$C:$J,3,0),"")),IFERROR(VLOOKUP($B61,INSUMOS!$A:$D,3,0),IFERROR(VLOOKUP($B61,COTAÇÕES!$A:$J,5,0),"")))</f>
        <v/>
      </c>
      <c r="F61" s="332"/>
      <c r="G61" s="333" t="str">
        <f>IF($B61="",IFERROR(VLOOKUP($A61,SERVIÇOS!$B:$G,6,0),IFERROR(VLOOKUP($A61,$C:$J,8,0),"")),IFERROR(VLOOKUP($B61,INSUMOS!$A:$D,4,0),IFERROR(VLOOKUP($B61,COTAÇÕES!$A:$J,9,0),"")))</f>
        <v/>
      </c>
      <c r="H61" s="334">
        <f>TRUNC(IF($B61="",IFERROR(VLOOKUP($A61,SERVIÇOS!$B:$G,4,0),IFERROR(VLOOKUP($A61,$C:$J,6,0),)),IFERROR(VLOOKUP($B61,INSUMOS!$A:$D,4,0),IFERROR(VLOOKUP($B61,COTAÇÕES!$A:$J,9,0),)))*$F61,2)</f>
        <v>0</v>
      </c>
      <c r="I61" s="334">
        <f>TRUNC(IF($B61="",IFERROR(VLOOKUP($A61,SERVIÇOS!$B:$G,5,0),IFERROR(VLOOKUP($A61,$C:$J,7,0),)),0)*$F61,2)</f>
        <v>0</v>
      </c>
      <c r="J61" s="335">
        <f t="shared" si="13"/>
        <v>0</v>
      </c>
      <c r="K61" s="411"/>
    </row>
    <row r="62" spans="1:11" s="24" customFormat="1">
      <c r="A62" s="328"/>
      <c r="B62" s="329"/>
      <c r="C62" s="330"/>
      <c r="D62" s="331" t="str">
        <f>IF($B62="",IFERROR(VLOOKUP($A62,SERVIÇOS!$B:$G,2,0),IFERROR(VLOOKUP($A62,$C:$J,2,0),"")),IFERROR(VLOOKUP($B62,INSUMOS!$A:$D,2,0),IFERROR(VLOOKUP($B62,COTAÇÕES!$A:$J,2,0),"")))</f>
        <v/>
      </c>
      <c r="E62" s="375" t="str">
        <f>IF($B62="",IFERROR(VLOOKUP($A62,SERVIÇOS!$B:$G,3,0),IFERROR(VLOOKUP($A62,$C:$J,3,0),"")),IFERROR(VLOOKUP($B62,INSUMOS!$A:$D,3,0),IFERROR(VLOOKUP($B62,COTAÇÕES!$A:$J,5,0),"")))</f>
        <v/>
      </c>
      <c r="F62" s="332"/>
      <c r="G62" s="333" t="str">
        <f>IF($B62="",IFERROR(VLOOKUP($A62,SERVIÇOS!$B:$G,6,0),IFERROR(VLOOKUP($A62,$C:$J,8,0),"")),IFERROR(VLOOKUP($B62,INSUMOS!$A:$D,4,0),IFERROR(VLOOKUP($B62,COTAÇÕES!$A:$J,9,0),"")))</f>
        <v/>
      </c>
      <c r="H62" s="334">
        <f>TRUNC(IF($B62="",IFERROR(VLOOKUP($A62,SERVIÇOS!$B:$G,4,0),IFERROR(VLOOKUP($A62,$C:$J,6,0),)),IFERROR(VLOOKUP($B62,INSUMOS!$A:$D,4,0),IFERROR(VLOOKUP($B62,COTAÇÕES!$A:$J,9,0),)))*$F62,2)</f>
        <v>0</v>
      </c>
      <c r="I62" s="334">
        <f>TRUNC(IF($B62="",IFERROR(VLOOKUP($A62,SERVIÇOS!$B:$G,5,0),IFERROR(VLOOKUP($A62,$C:$J,7,0),)),0)*$F62,2)</f>
        <v>0</v>
      </c>
      <c r="J62" s="335">
        <f t="shared" si="13"/>
        <v>0</v>
      </c>
      <c r="K62" s="411"/>
    </row>
    <row r="63" spans="1:11" s="24" customFormat="1">
      <c r="A63" s="328"/>
      <c r="B63" s="329"/>
      <c r="C63" s="330"/>
      <c r="D63" s="331" t="str">
        <f>IF($B63="",IFERROR(VLOOKUP($A63,SERVIÇOS!$B:$G,2,0),IFERROR(VLOOKUP($A63,$C:$J,2,0),"")),IFERROR(VLOOKUP($B63,INSUMOS!$A:$D,2,0),IFERROR(VLOOKUP($B63,COTAÇÕES!$A:$J,2,0),"")))</f>
        <v/>
      </c>
      <c r="E63" s="375" t="str">
        <f>IF($B63="",IFERROR(VLOOKUP($A63,SERVIÇOS!$B:$G,3,0),IFERROR(VLOOKUP($A63,$C:$J,3,0),"")),IFERROR(VLOOKUP($B63,INSUMOS!$A:$D,3,0),IFERROR(VLOOKUP($B63,COTAÇÕES!$A:$J,5,0),"")))</f>
        <v/>
      </c>
      <c r="F63" s="332"/>
      <c r="G63" s="333" t="str">
        <f>IF($B63="",IFERROR(VLOOKUP($A63,SERVIÇOS!$B:$G,6,0),IFERROR(VLOOKUP($A63,$C:$J,8,0),"")),IFERROR(VLOOKUP($B63,INSUMOS!$A:$D,4,0),IFERROR(VLOOKUP($B63,COTAÇÕES!$A:$J,9,0),"")))</f>
        <v/>
      </c>
      <c r="H63" s="334">
        <f>TRUNC(IF($B63="",IFERROR(VLOOKUP($A63,SERVIÇOS!$B:$G,4,0),IFERROR(VLOOKUP($A63,$C:$J,6,0),)),IFERROR(VLOOKUP($B63,INSUMOS!$A:$D,4,0),IFERROR(VLOOKUP($B63,COTAÇÕES!$A:$J,9,0),)))*$F63,2)</f>
        <v>0</v>
      </c>
      <c r="I63" s="334">
        <f>TRUNC(IF($B63="",IFERROR(VLOOKUP($A63,SERVIÇOS!$B:$G,5,0),IFERROR(VLOOKUP($A63,$C:$J,7,0),)),0)*$F63,2)</f>
        <v>0</v>
      </c>
      <c r="J63" s="335">
        <f t="shared" si="13"/>
        <v>0</v>
      </c>
      <c r="K63" s="411"/>
    </row>
    <row r="64" spans="1:11" s="24" customFormat="1">
      <c r="A64" s="328"/>
      <c r="B64" s="329"/>
      <c r="C64" s="330"/>
      <c r="D64" s="331" t="str">
        <f>IF($B64="",IFERROR(VLOOKUP($A64,SERVIÇOS!$B:$G,2,0),IFERROR(VLOOKUP($A64,$C:$J,2,0),"")),IFERROR(VLOOKUP($B64,INSUMOS!$A:$D,2,0),IFERROR(VLOOKUP($B64,COTAÇÕES!$A:$J,2,0),"")))</f>
        <v/>
      </c>
      <c r="E64" s="375" t="str">
        <f>IF($B64="",IFERROR(VLOOKUP($A64,SERVIÇOS!$B:$G,3,0),IFERROR(VLOOKUP($A64,$C:$J,3,0),"")),IFERROR(VLOOKUP($B64,INSUMOS!$A:$D,3,0),IFERROR(VLOOKUP($B64,COTAÇÕES!$A:$J,5,0),"")))</f>
        <v/>
      </c>
      <c r="F64" s="332"/>
      <c r="G64" s="333" t="str">
        <f>IF($B64="",IFERROR(VLOOKUP($A64,SERVIÇOS!$B:$G,6,0),IFERROR(VLOOKUP($A64,$C:$J,8,0),"")),IFERROR(VLOOKUP($B64,INSUMOS!$A:$D,4,0),IFERROR(VLOOKUP($B64,COTAÇÕES!$A:$J,9,0),"")))</f>
        <v/>
      </c>
      <c r="H64" s="334">
        <f>TRUNC(IF($B64="",IFERROR(VLOOKUP($A64,SERVIÇOS!$B:$G,4,0),IFERROR(VLOOKUP($A64,$C:$J,6,0),)),IFERROR(VLOOKUP($B64,INSUMOS!$A:$D,4,0),IFERROR(VLOOKUP($B64,COTAÇÕES!$A:$J,9,0),)))*$F64,2)</f>
        <v>0</v>
      </c>
      <c r="I64" s="334">
        <f>TRUNC(IF($B64="",IFERROR(VLOOKUP($A64,SERVIÇOS!$B:$G,5,0),IFERROR(VLOOKUP($A64,$C:$J,7,0),)),0)*$F64,2)</f>
        <v>0</v>
      </c>
      <c r="J64" s="335">
        <f t="shared" si="13"/>
        <v>0</v>
      </c>
      <c r="K64" s="411"/>
    </row>
    <row r="65" spans="1:11" s="24" customFormat="1">
      <c r="A65" s="328"/>
      <c r="B65" s="329"/>
      <c r="C65" s="330"/>
      <c r="D65" s="331" t="str">
        <f>IF($B65="",IFERROR(VLOOKUP($A65,SERVIÇOS!$B:$G,2,0),IFERROR(VLOOKUP($A65,$C:$J,2,0),"")),IFERROR(VLOOKUP($B65,INSUMOS!$A:$D,2,0),IFERROR(VLOOKUP($B65,COTAÇÕES!$A:$J,2,0),"")))</f>
        <v/>
      </c>
      <c r="E65" s="375" t="str">
        <f>IF($B65="",IFERROR(VLOOKUP($A65,SERVIÇOS!$B:$G,3,0),IFERROR(VLOOKUP($A65,$C:$J,3,0),"")),IFERROR(VLOOKUP($B65,INSUMOS!$A:$D,3,0),IFERROR(VLOOKUP($B65,COTAÇÕES!$A:$J,5,0),"")))</f>
        <v/>
      </c>
      <c r="F65" s="332"/>
      <c r="G65" s="333" t="str">
        <f>IF($B65="",IFERROR(VLOOKUP($A65,SERVIÇOS!$B:$G,6,0),IFERROR(VLOOKUP($A65,$C:$J,8,0),"")),IFERROR(VLOOKUP($B65,INSUMOS!$A:$D,4,0),IFERROR(VLOOKUP($B65,COTAÇÕES!$A:$J,9,0),"")))</f>
        <v/>
      </c>
      <c r="H65" s="334">
        <f>TRUNC(IF($B65="",IFERROR(VLOOKUP($A65,SERVIÇOS!$B:$G,4,0),IFERROR(VLOOKUP($A65,$C:$J,6,0),)),IFERROR(VLOOKUP($B65,INSUMOS!$A:$D,4,0),IFERROR(VLOOKUP($B65,COTAÇÕES!$A:$J,9,0),)))*$F65,2)</f>
        <v>0</v>
      </c>
      <c r="I65" s="334">
        <f>TRUNC(IF($B65="",IFERROR(VLOOKUP($A65,SERVIÇOS!$B:$G,5,0),IFERROR(VLOOKUP($A65,$C:$J,7,0),)),0)*$F65,2)</f>
        <v>0</v>
      </c>
      <c r="J65" s="335">
        <f t="shared" si="13"/>
        <v>0</v>
      </c>
      <c r="K65" s="411"/>
    </row>
    <row r="66" spans="1:11" s="24" customFormat="1">
      <c r="A66" s="328"/>
      <c r="B66" s="329"/>
      <c r="C66" s="330"/>
      <c r="D66" s="331" t="str">
        <f>IF($B66="",IFERROR(VLOOKUP($A66,SERVIÇOS!$B:$G,2,0),IFERROR(VLOOKUP($A66,$C:$J,2,0),"")),IFERROR(VLOOKUP($B66,INSUMOS!$A:$D,2,0),IFERROR(VLOOKUP($B66,COTAÇÕES!$A:$J,2,0),"")))</f>
        <v/>
      </c>
      <c r="E66" s="375" t="str">
        <f>IF($B66="",IFERROR(VLOOKUP($A66,SERVIÇOS!$B:$G,3,0),IFERROR(VLOOKUP($A66,$C:$J,3,0),"")),IFERROR(VLOOKUP($B66,INSUMOS!$A:$D,3,0),IFERROR(VLOOKUP($B66,COTAÇÕES!$A:$J,5,0),"")))</f>
        <v/>
      </c>
      <c r="F66" s="332"/>
      <c r="G66" s="333" t="str">
        <f>IF($B66="",IFERROR(VLOOKUP($A66,SERVIÇOS!$B:$G,6,0),IFERROR(VLOOKUP($A66,$C:$J,8,0),"")),IFERROR(VLOOKUP($B66,INSUMOS!$A:$D,4,0),IFERROR(VLOOKUP($B66,COTAÇÕES!$A:$J,9,0),"")))</f>
        <v/>
      </c>
      <c r="H66" s="334">
        <f>TRUNC(IF($B66="",IFERROR(VLOOKUP($A66,SERVIÇOS!$B:$G,4,0),IFERROR(VLOOKUP($A66,$C:$J,6,0),)),IFERROR(VLOOKUP($B66,INSUMOS!$A:$D,4,0),IFERROR(VLOOKUP($B66,COTAÇÕES!$A:$J,9,0),)))*$F66,2)</f>
        <v>0</v>
      </c>
      <c r="I66" s="334">
        <f>TRUNC(IF($B66="",IFERROR(VLOOKUP($A66,SERVIÇOS!$B:$G,5,0),IFERROR(VLOOKUP($A66,$C:$J,7,0),)),0)*$F66,2)</f>
        <v>0</v>
      </c>
      <c r="J66" s="335">
        <f t="shared" si="13"/>
        <v>0</v>
      </c>
      <c r="K66" s="411"/>
    </row>
    <row r="67" spans="1:11" s="24" customFormat="1">
      <c r="A67" s="328"/>
      <c r="B67" s="329"/>
      <c r="C67" s="330"/>
      <c r="D67" s="331" t="str">
        <f>IF($B67="",IFERROR(VLOOKUP($A67,SERVIÇOS!$B:$G,2,0),IFERROR(VLOOKUP($A67,$C:$J,2,0),"")),IFERROR(VLOOKUP($B67,INSUMOS!$A:$D,2,0),IFERROR(VLOOKUP($B67,COTAÇÕES!$A:$J,2,0),"")))</f>
        <v/>
      </c>
      <c r="E67" s="375" t="str">
        <f>IF($B67="",IFERROR(VLOOKUP($A67,SERVIÇOS!$B:$G,3,0),IFERROR(VLOOKUP($A67,$C:$J,3,0),"")),IFERROR(VLOOKUP($B67,INSUMOS!$A:$D,3,0),IFERROR(VLOOKUP($B67,COTAÇÕES!$A:$J,5,0),"")))</f>
        <v/>
      </c>
      <c r="F67" s="332"/>
      <c r="G67" s="333" t="str">
        <f>IF($B67="",IFERROR(VLOOKUP($A67,SERVIÇOS!$B:$G,6,0),IFERROR(VLOOKUP($A67,$C:$J,8,0),"")),IFERROR(VLOOKUP($B67,INSUMOS!$A:$D,4,0),IFERROR(VLOOKUP($B67,COTAÇÕES!$A:$J,9,0),"")))</f>
        <v/>
      </c>
      <c r="H67" s="334">
        <f>TRUNC(IF($B67="",IFERROR(VLOOKUP($A67,SERVIÇOS!$B:$G,4,0),IFERROR(VLOOKUP($A67,$C:$J,6,0),)),IFERROR(VLOOKUP($B67,INSUMOS!$A:$D,4,0),IFERROR(VLOOKUP($B67,COTAÇÕES!$A:$J,9,0),)))*$F67,2)</f>
        <v>0</v>
      </c>
      <c r="I67" s="334">
        <f>TRUNC(IF($B67="",IFERROR(VLOOKUP($A67,SERVIÇOS!$B:$G,5,0),IFERROR(VLOOKUP($A67,$C:$J,7,0),)),0)*$F67,2)</f>
        <v>0</v>
      </c>
      <c r="J67" s="335">
        <f t="shared" si="13"/>
        <v>0</v>
      </c>
      <c r="K67" s="411"/>
    </row>
    <row r="68" spans="1:11">
      <c r="A68" s="328"/>
      <c r="B68" s="329"/>
      <c r="C68" s="330"/>
      <c r="D68" s="331" t="str">
        <f>IF($B68="",IFERROR(VLOOKUP($A68,SERVIÇOS!$B:$G,2,0),IFERROR(VLOOKUP($A68,$C:$J,2,0),"")),IFERROR(VLOOKUP($B68,INSUMOS!$A:$D,2,0),IFERROR(VLOOKUP($B68,COTAÇÕES!$A:$J,2,0),"")))</f>
        <v/>
      </c>
      <c r="E68" s="375" t="str">
        <f>IF($B68="",IFERROR(VLOOKUP($A68,SERVIÇOS!$B:$G,3,0),IFERROR(VLOOKUP($A68,$C:$J,3,0),"")),IFERROR(VLOOKUP($B68,INSUMOS!$A:$D,3,0),IFERROR(VLOOKUP($B68,COTAÇÕES!$A:$J,5,0),"")))</f>
        <v/>
      </c>
      <c r="F68" s="332"/>
      <c r="G68" s="333" t="str">
        <f>IF($B68="",IFERROR(VLOOKUP($A68,SERVIÇOS!$B:$G,6,0),IFERROR(VLOOKUP($A68,$C:$J,8,0),"")),IFERROR(VLOOKUP($B68,INSUMOS!$A:$D,4,0),IFERROR(VLOOKUP($B68,COTAÇÕES!$A:$J,9,0),"")))</f>
        <v/>
      </c>
      <c r="H68" s="334">
        <f>TRUNC(IF($B68="",IFERROR(VLOOKUP($A68,SERVIÇOS!$B:$G,4,0),IFERROR(VLOOKUP($A68,$C:$J,6,0),)),IFERROR(VLOOKUP($B68,INSUMOS!$A:$D,4,0),IFERROR(VLOOKUP($B68,COTAÇÕES!$A:$J,9,0),)))*$F68,2)</f>
        <v>0</v>
      </c>
      <c r="I68" s="334">
        <f>TRUNC(IF($B68="",IFERROR(VLOOKUP($A68,SERVIÇOS!$B:$G,5,0),IFERROR(VLOOKUP($A68,$C:$J,7,0),)),0)*$F68,2)</f>
        <v>0</v>
      </c>
      <c r="J68" s="335">
        <f t="shared" si="13"/>
        <v>0</v>
      </c>
      <c r="K68" s="411"/>
    </row>
    <row r="69" spans="1:11">
      <c r="A69" s="328"/>
      <c r="B69" s="329"/>
      <c r="C69" s="330"/>
      <c r="D69" s="331" t="str">
        <f>IF($B69="",IFERROR(VLOOKUP($A69,SERVIÇOS!$B:$G,2,0),IFERROR(VLOOKUP($A69,$C:$J,2,0),"")),IFERROR(VLOOKUP($B69,INSUMOS!$A:$D,2,0),IFERROR(VLOOKUP($B69,COTAÇÕES!$A:$J,2,0),"")))</f>
        <v/>
      </c>
      <c r="E69" s="375" t="str">
        <f>IF($B69="",IFERROR(VLOOKUP($A69,SERVIÇOS!$B:$G,3,0),IFERROR(VLOOKUP($A69,$C:$J,3,0),"")),IFERROR(VLOOKUP($B69,INSUMOS!$A:$D,3,0),IFERROR(VLOOKUP($B69,COTAÇÕES!$A:$J,5,0),"")))</f>
        <v/>
      </c>
      <c r="F69" s="332"/>
      <c r="G69" s="333" t="str">
        <f>IF($B69="",IFERROR(VLOOKUP($A69,SERVIÇOS!$B:$G,6,0),IFERROR(VLOOKUP($A69,$C:$J,8,0),"")),IFERROR(VLOOKUP($B69,INSUMOS!$A:$D,4,0),IFERROR(VLOOKUP($B69,COTAÇÕES!$A:$J,9,0),"")))</f>
        <v/>
      </c>
      <c r="H69" s="334">
        <f>TRUNC(IF($B69="",IFERROR(VLOOKUP($A69,SERVIÇOS!$B:$G,4,0),IFERROR(VLOOKUP($A69,$C:$J,6,0),)),IFERROR(VLOOKUP($B69,INSUMOS!$A:$D,4,0),IFERROR(VLOOKUP($B69,COTAÇÕES!$A:$J,9,0),)))*$F69,2)</f>
        <v>0</v>
      </c>
      <c r="I69" s="334">
        <f>TRUNC(IF($B69="",IFERROR(VLOOKUP($A69,SERVIÇOS!$B:$G,5,0),IFERROR(VLOOKUP($A69,$C:$J,7,0),)),0)*$F69,2)</f>
        <v>0</v>
      </c>
      <c r="J69" s="335">
        <f t="shared" si="13"/>
        <v>0</v>
      </c>
      <c r="K69" s="411"/>
    </row>
    <row r="70" spans="1:11">
      <c r="A70" s="328"/>
      <c r="B70" s="329"/>
      <c r="C70" s="330"/>
      <c r="D70" s="331" t="str">
        <f>IF($B70="",IFERROR(VLOOKUP($A70,SERVIÇOS!$B:$G,2,0),IFERROR(VLOOKUP($A70,$C:$J,2,0),"")),IFERROR(VLOOKUP($B70,INSUMOS!$A:$D,2,0),IFERROR(VLOOKUP($B70,COTAÇÕES!$A:$J,2,0),"")))</f>
        <v/>
      </c>
      <c r="E70" s="375" t="str">
        <f>IF($B70="",IFERROR(VLOOKUP($A70,SERVIÇOS!$B:$G,3,0),IFERROR(VLOOKUP($A70,$C:$J,3,0),"")),IFERROR(VLOOKUP($B70,INSUMOS!$A:$D,3,0),IFERROR(VLOOKUP($B70,COTAÇÕES!$A:$J,5,0),"")))</f>
        <v/>
      </c>
      <c r="F70" s="332"/>
      <c r="G70" s="333" t="str">
        <f>IF($B70="",IFERROR(VLOOKUP($A70,SERVIÇOS!$B:$G,6,0),IFERROR(VLOOKUP($A70,$C:$J,8,0),"")),IFERROR(VLOOKUP($B70,INSUMOS!$A:$D,4,0),IFERROR(VLOOKUP($B70,COTAÇÕES!$A:$J,9,0),"")))</f>
        <v/>
      </c>
      <c r="H70" s="334">
        <f>TRUNC(IF($B70="",IFERROR(VLOOKUP($A70,SERVIÇOS!$B:$G,4,0),IFERROR(VLOOKUP($A70,$C:$J,6,0),)),IFERROR(VLOOKUP($B70,INSUMOS!$A:$D,4,0),IFERROR(VLOOKUP($B70,COTAÇÕES!$A:$J,9,0),)))*$F70,2)</f>
        <v>0</v>
      </c>
      <c r="I70" s="334">
        <f>TRUNC(IF($B70="",IFERROR(VLOOKUP($A70,SERVIÇOS!$B:$G,5,0),IFERROR(VLOOKUP($A70,$C:$J,7,0),)),0)*$F70,2)</f>
        <v>0</v>
      </c>
      <c r="J70" s="335">
        <f t="shared" si="13"/>
        <v>0</v>
      </c>
      <c r="K70" s="411"/>
    </row>
    <row r="71" spans="1:11">
      <c r="A71" s="328"/>
      <c r="B71" s="329"/>
      <c r="C71" s="330"/>
      <c r="D71" s="331" t="str">
        <f>IF($B71="",IFERROR(VLOOKUP($A71,SERVIÇOS!$B:$G,2,0),IFERROR(VLOOKUP($A71,$C:$J,2,0),"")),IFERROR(VLOOKUP($B71,INSUMOS!$A:$D,2,0),IFERROR(VLOOKUP($B71,COTAÇÕES!$A:$J,2,0),"")))</f>
        <v/>
      </c>
      <c r="E71" s="375" t="str">
        <f>IF($B71="",IFERROR(VLOOKUP($A71,SERVIÇOS!$B:$G,3,0),IFERROR(VLOOKUP($A71,$C:$J,3,0),"")),IFERROR(VLOOKUP($B71,INSUMOS!$A:$D,3,0),IFERROR(VLOOKUP($B71,COTAÇÕES!$A:$J,5,0),"")))</f>
        <v/>
      </c>
      <c r="F71" s="332"/>
      <c r="G71" s="333" t="str">
        <f>IF($B71="",IFERROR(VLOOKUP($A71,SERVIÇOS!$B:$G,6,0),IFERROR(VLOOKUP($A71,$C:$J,8,0),"")),IFERROR(VLOOKUP($B71,INSUMOS!$A:$D,4,0),IFERROR(VLOOKUP($B71,COTAÇÕES!$A:$J,9,0),"")))</f>
        <v/>
      </c>
      <c r="H71" s="334">
        <f>TRUNC(IF($B71="",IFERROR(VLOOKUP($A71,SERVIÇOS!$B:$G,4,0),IFERROR(VLOOKUP($A71,$C:$J,6,0),)),IFERROR(VLOOKUP($B71,INSUMOS!$A:$D,4,0),IFERROR(VLOOKUP($B71,COTAÇÕES!$A:$J,9,0),)))*$F71,2)</f>
        <v>0</v>
      </c>
      <c r="I71" s="334">
        <f>TRUNC(IF($B71="",IFERROR(VLOOKUP($A71,SERVIÇOS!$B:$G,5,0),IFERROR(VLOOKUP($A71,$C:$J,7,0),)),0)*$F71,2)</f>
        <v>0</v>
      </c>
      <c r="J71" s="335">
        <f t="shared" si="13"/>
        <v>0</v>
      </c>
      <c r="K71" s="411"/>
    </row>
    <row r="72" spans="1:11">
      <c r="A72" s="328"/>
      <c r="B72" s="329"/>
      <c r="C72" s="330"/>
      <c r="D72" s="331" t="str">
        <f>IF($B72="",IFERROR(VLOOKUP($A72,SERVIÇOS!$B:$G,2,0),IFERROR(VLOOKUP($A72,$C:$J,2,0),"")),IFERROR(VLOOKUP($B72,INSUMOS!$A:$D,2,0),IFERROR(VLOOKUP($B72,COTAÇÕES!$A:$J,2,0),"")))</f>
        <v/>
      </c>
      <c r="E72" s="375" t="str">
        <f>IF($B72="",IFERROR(VLOOKUP($A72,SERVIÇOS!$B:$G,3,0),IFERROR(VLOOKUP($A72,$C:$J,3,0),"")),IFERROR(VLOOKUP($B72,INSUMOS!$A:$D,3,0),IFERROR(VLOOKUP($B72,COTAÇÕES!$A:$J,5,0),"")))</f>
        <v/>
      </c>
      <c r="F72" s="332"/>
      <c r="G72" s="333" t="str">
        <f>IF($B72="",IFERROR(VLOOKUP($A72,SERVIÇOS!$B:$G,6,0),IFERROR(VLOOKUP($A72,$C:$J,8,0),"")),IFERROR(VLOOKUP($B72,INSUMOS!$A:$D,4,0),IFERROR(VLOOKUP($B72,COTAÇÕES!$A:$J,9,0),"")))</f>
        <v/>
      </c>
      <c r="H72" s="334">
        <f>TRUNC(IF($B72="",IFERROR(VLOOKUP($A72,SERVIÇOS!$B:$G,4,0),IFERROR(VLOOKUP($A72,$C:$J,6,0),)),IFERROR(VLOOKUP($B72,INSUMOS!$A:$D,4,0),IFERROR(VLOOKUP($B72,COTAÇÕES!$A:$J,9,0),)))*$F72,2)</f>
        <v>0</v>
      </c>
      <c r="I72" s="334">
        <f>TRUNC(IF($B72="",IFERROR(VLOOKUP($A72,SERVIÇOS!$B:$G,5,0),IFERROR(VLOOKUP($A72,$C:$J,7,0),)),0)*$F72,2)</f>
        <v>0</v>
      </c>
      <c r="J72" s="335">
        <f t="shared" si="13"/>
        <v>0</v>
      </c>
      <c r="K72" s="411"/>
    </row>
    <row r="73" spans="1:11">
      <c r="A73" s="328"/>
      <c r="B73" s="329"/>
      <c r="C73" s="330"/>
      <c r="D73" s="331" t="str">
        <f>IF($B73="",IFERROR(VLOOKUP($A73,SERVIÇOS!$B:$G,2,0),IFERROR(VLOOKUP($A73,$C:$J,2,0),"")),IFERROR(VLOOKUP($B73,INSUMOS!$A:$D,2,0),IFERROR(VLOOKUP($B73,COTAÇÕES!$A:$J,2,0),"")))</f>
        <v/>
      </c>
      <c r="E73" s="375" t="str">
        <f>IF($B73="",IFERROR(VLOOKUP($A73,SERVIÇOS!$B:$G,3,0),IFERROR(VLOOKUP($A73,$C:$J,3,0),"")),IFERROR(VLOOKUP($B73,INSUMOS!$A:$D,3,0),IFERROR(VLOOKUP($B73,COTAÇÕES!$A:$J,5,0),"")))</f>
        <v/>
      </c>
      <c r="F73" s="332"/>
      <c r="G73" s="333" t="str">
        <f>IF($B73="",IFERROR(VLOOKUP($A73,SERVIÇOS!$B:$G,6,0),IFERROR(VLOOKUP($A73,$C:$J,8,0),"")),IFERROR(VLOOKUP($B73,INSUMOS!$A:$D,4,0),IFERROR(VLOOKUP($B73,COTAÇÕES!$A:$J,9,0),"")))</f>
        <v/>
      </c>
      <c r="H73" s="334">
        <f>TRUNC(IF($B73="",IFERROR(VLOOKUP($A73,SERVIÇOS!$B:$G,4,0),IFERROR(VLOOKUP($A73,$C:$J,6,0),)),IFERROR(VLOOKUP($B73,INSUMOS!$A:$D,4,0),IFERROR(VLOOKUP($B73,COTAÇÕES!$A:$J,9,0),)))*$F73,2)</f>
        <v>0</v>
      </c>
      <c r="I73" s="334">
        <f>TRUNC(IF($B73="",IFERROR(VLOOKUP($A73,SERVIÇOS!$B:$G,5,0),IFERROR(VLOOKUP($A73,$C:$J,7,0),)),0)*$F73,2)</f>
        <v>0</v>
      </c>
      <c r="J73" s="335">
        <f t="shared" si="13"/>
        <v>0</v>
      </c>
      <c r="K73" s="411"/>
    </row>
    <row r="74" spans="1:11">
      <c r="A74" s="328"/>
      <c r="B74" s="329"/>
      <c r="C74" s="330"/>
      <c r="D74" s="331" t="str">
        <f>IF($B74="",IFERROR(VLOOKUP($A74,SERVIÇOS!$B:$G,2,0),IFERROR(VLOOKUP($A74,$C:$J,2,0),"")),IFERROR(VLOOKUP($B74,INSUMOS!$A:$D,2,0),IFERROR(VLOOKUP($B74,COTAÇÕES!$A:$J,2,0),"")))</f>
        <v/>
      </c>
      <c r="E74" s="375" t="str">
        <f>IF($B74="",IFERROR(VLOOKUP($A74,SERVIÇOS!$B:$G,3,0),IFERROR(VLOOKUP($A74,$C:$J,3,0),"")),IFERROR(VLOOKUP($B74,INSUMOS!$A:$D,3,0),IFERROR(VLOOKUP($B74,COTAÇÕES!$A:$J,5,0),"")))</f>
        <v/>
      </c>
      <c r="F74" s="332"/>
      <c r="G74" s="333" t="str">
        <f>IF($B74="",IFERROR(VLOOKUP($A74,SERVIÇOS!$B:$G,6,0),IFERROR(VLOOKUP($A74,$C:$J,8,0),"")),IFERROR(VLOOKUP($B74,INSUMOS!$A:$D,4,0),IFERROR(VLOOKUP($B74,COTAÇÕES!$A:$J,9,0),"")))</f>
        <v/>
      </c>
      <c r="H74" s="334">
        <f>TRUNC(IF($B74="",IFERROR(VLOOKUP($A74,SERVIÇOS!$B:$G,4,0),IFERROR(VLOOKUP($A74,$C:$J,6,0),)),IFERROR(VLOOKUP($B74,INSUMOS!$A:$D,4,0),IFERROR(VLOOKUP($B74,COTAÇÕES!$A:$J,9,0),)))*$F74,2)</f>
        <v>0</v>
      </c>
      <c r="I74" s="334">
        <f>TRUNC(IF($B74="",IFERROR(VLOOKUP($A74,SERVIÇOS!$B:$G,5,0),IFERROR(VLOOKUP($A74,$C:$J,7,0),)),0)*$F74,2)</f>
        <v>0</v>
      </c>
      <c r="J74" s="335">
        <f t="shared" si="13"/>
        <v>0</v>
      </c>
      <c r="K74" s="411"/>
    </row>
    <row r="75" spans="1:11">
      <c r="A75" s="328"/>
      <c r="B75" s="329"/>
      <c r="C75" s="330"/>
      <c r="D75" s="331" t="str">
        <f>IF($B75="",IFERROR(VLOOKUP($A75,SERVIÇOS!$B:$G,2,0),IFERROR(VLOOKUP($A75,$C:$J,2,0),"")),IFERROR(VLOOKUP($B75,INSUMOS!$A:$D,2,0),IFERROR(VLOOKUP($B75,COTAÇÕES!$A:$J,2,0),"")))</f>
        <v/>
      </c>
      <c r="E75" s="375" t="str">
        <f>IF($B75="",IFERROR(VLOOKUP($A75,SERVIÇOS!$B:$G,3,0),IFERROR(VLOOKUP($A75,$C:$J,3,0),"")),IFERROR(VLOOKUP($B75,INSUMOS!$A:$D,3,0),IFERROR(VLOOKUP($B75,COTAÇÕES!$A:$J,5,0),"")))</f>
        <v/>
      </c>
      <c r="F75" s="332"/>
      <c r="G75" s="333" t="str">
        <f>IF($B75="",IFERROR(VLOOKUP($A75,SERVIÇOS!$B:$G,6,0),IFERROR(VLOOKUP($A75,$C:$J,8,0),"")),IFERROR(VLOOKUP($B75,INSUMOS!$A:$D,4,0),IFERROR(VLOOKUP($B75,COTAÇÕES!$A:$J,9,0),"")))</f>
        <v/>
      </c>
      <c r="H75" s="334">
        <f>TRUNC(IF($B75="",IFERROR(VLOOKUP($A75,SERVIÇOS!$B:$G,4,0),IFERROR(VLOOKUP($A75,$C:$J,6,0),)),IFERROR(VLOOKUP($B75,INSUMOS!$A:$D,4,0),IFERROR(VLOOKUP($B75,COTAÇÕES!$A:$J,9,0),)))*$F75,2)</f>
        <v>0</v>
      </c>
      <c r="I75" s="334">
        <f>TRUNC(IF($B75="",IFERROR(VLOOKUP($A75,SERVIÇOS!$B:$G,5,0),IFERROR(VLOOKUP($A75,$C:$J,7,0),)),0)*$F75,2)</f>
        <v>0</v>
      </c>
      <c r="J75" s="335">
        <f t="shared" si="13"/>
        <v>0</v>
      </c>
      <c r="K75" s="411"/>
    </row>
    <row r="76" spans="1:11">
      <c r="A76" s="328"/>
      <c r="B76" s="329"/>
      <c r="C76" s="330"/>
      <c r="D76" s="331" t="str">
        <f>IF($B76="",IFERROR(VLOOKUP($A76,SERVIÇOS!$B:$G,2,0),IFERROR(VLOOKUP($A76,$C:$J,2,0),"")),IFERROR(VLOOKUP($B76,INSUMOS!$A:$D,2,0),IFERROR(VLOOKUP($B76,COTAÇÕES!$A:$J,2,0),"")))</f>
        <v/>
      </c>
      <c r="E76" s="375" t="str">
        <f>IF($B76="",IFERROR(VLOOKUP($A76,SERVIÇOS!$B:$G,3,0),IFERROR(VLOOKUP($A76,$C:$J,3,0),"")),IFERROR(VLOOKUP($B76,INSUMOS!$A:$D,3,0),IFERROR(VLOOKUP($B76,COTAÇÕES!$A:$J,5,0),"")))</f>
        <v/>
      </c>
      <c r="F76" s="332"/>
      <c r="G76" s="333" t="str">
        <f>IF($B76="",IFERROR(VLOOKUP($A76,SERVIÇOS!$B:$G,6,0),IFERROR(VLOOKUP($A76,$C:$J,8,0),"")),IFERROR(VLOOKUP($B76,INSUMOS!$A:$D,4,0),IFERROR(VLOOKUP($B76,COTAÇÕES!$A:$J,9,0),"")))</f>
        <v/>
      </c>
      <c r="H76" s="334">
        <f>TRUNC(IF($B76="",IFERROR(VLOOKUP($A76,SERVIÇOS!$B:$G,4,0),IFERROR(VLOOKUP($A76,$C:$J,6,0),)),IFERROR(VLOOKUP($B76,INSUMOS!$A:$D,4,0),IFERROR(VLOOKUP($B76,COTAÇÕES!$A:$J,9,0),)))*$F76,2)</f>
        <v>0</v>
      </c>
      <c r="I76" s="334">
        <f>TRUNC(IF($B76="",IFERROR(VLOOKUP($A76,SERVIÇOS!$B:$G,5,0),IFERROR(VLOOKUP($A76,$C:$J,7,0),)),0)*$F76,2)</f>
        <v>0</v>
      </c>
      <c r="J76" s="335">
        <f t="shared" si="13"/>
        <v>0</v>
      </c>
      <c r="K76" s="411"/>
    </row>
    <row r="77" spans="1:11">
      <c r="A77" s="328"/>
      <c r="B77" s="329"/>
      <c r="C77" s="330"/>
      <c r="D77" s="331" t="str">
        <f>IF($B77="",IFERROR(VLOOKUP($A77,SERVIÇOS!$B:$G,2,0),IFERROR(VLOOKUP($A77,$C:$J,2,0),"")),IFERROR(VLOOKUP($B77,INSUMOS!$A:$D,2,0),IFERROR(VLOOKUP($B77,COTAÇÕES!$A:$J,2,0),"")))</f>
        <v/>
      </c>
      <c r="E77" s="375" t="str">
        <f>IF($B77="",IFERROR(VLOOKUP($A77,SERVIÇOS!$B:$G,3,0),IFERROR(VLOOKUP($A77,$C:$J,3,0),"")),IFERROR(VLOOKUP($B77,INSUMOS!$A:$D,3,0),IFERROR(VLOOKUP($B77,COTAÇÕES!$A:$J,5,0),"")))</f>
        <v/>
      </c>
      <c r="F77" s="332"/>
      <c r="G77" s="333" t="str">
        <f>IF($B77="",IFERROR(VLOOKUP($A77,SERVIÇOS!$B:$G,6,0),IFERROR(VLOOKUP($A77,$C:$J,8,0),"")),IFERROR(VLOOKUP($B77,INSUMOS!$A:$D,4,0),IFERROR(VLOOKUP($B77,COTAÇÕES!$A:$J,9,0),"")))</f>
        <v/>
      </c>
      <c r="H77" s="334">
        <f>TRUNC(IF($B77="",IFERROR(VLOOKUP($A77,SERVIÇOS!$B:$G,4,0),IFERROR(VLOOKUP($A77,$C:$J,6,0),)),IFERROR(VLOOKUP($B77,INSUMOS!$A:$D,4,0),IFERROR(VLOOKUP($B77,COTAÇÕES!$A:$J,9,0),)))*$F77,2)</f>
        <v>0</v>
      </c>
      <c r="I77" s="334">
        <f>TRUNC(IF($B77="",IFERROR(VLOOKUP($A77,SERVIÇOS!$B:$G,5,0),IFERROR(VLOOKUP($A77,$C:$J,7,0),)),0)*$F77,2)</f>
        <v>0</v>
      </c>
      <c r="J77" s="335">
        <f t="shared" si="13"/>
        <v>0</v>
      </c>
      <c r="K77" s="411"/>
    </row>
    <row r="78" spans="1:11">
      <c r="A78" s="328"/>
      <c r="B78" s="329"/>
      <c r="C78" s="330"/>
      <c r="D78" s="331" t="str">
        <f>IF($B78="",IFERROR(VLOOKUP($A78,SERVIÇOS!$B:$G,2,0),IFERROR(VLOOKUP($A78,$C:$J,2,0),"")),IFERROR(VLOOKUP($B78,INSUMOS!$A:$D,2,0),IFERROR(VLOOKUP($B78,COTAÇÕES!$A:$J,2,0),"")))</f>
        <v/>
      </c>
      <c r="E78" s="375" t="str">
        <f>IF($B78="",IFERROR(VLOOKUP($A78,SERVIÇOS!$B:$G,3,0),IFERROR(VLOOKUP($A78,$C:$J,3,0),"")),IFERROR(VLOOKUP($B78,INSUMOS!$A:$D,3,0),IFERROR(VLOOKUP($B78,COTAÇÕES!$A:$J,5,0),"")))</f>
        <v/>
      </c>
      <c r="F78" s="332"/>
      <c r="G78" s="333" t="str">
        <f>IF($B78="",IFERROR(VLOOKUP($A78,SERVIÇOS!$B:$G,6,0),IFERROR(VLOOKUP($A78,$C:$J,8,0),"")),IFERROR(VLOOKUP($B78,INSUMOS!$A:$D,4,0),IFERROR(VLOOKUP($B78,COTAÇÕES!$A:$J,9,0),"")))</f>
        <v/>
      </c>
      <c r="H78" s="334">
        <f>TRUNC(IF($B78="",IFERROR(VLOOKUP($A78,SERVIÇOS!$B:$G,4,0),IFERROR(VLOOKUP($A78,$C:$J,6,0),)),IFERROR(VLOOKUP($B78,INSUMOS!$A:$D,4,0),IFERROR(VLOOKUP($B78,COTAÇÕES!$A:$J,9,0),)))*$F78,2)</f>
        <v>0</v>
      </c>
      <c r="I78" s="334">
        <f>TRUNC(IF($B78="",IFERROR(VLOOKUP($A78,SERVIÇOS!$B:$G,5,0),IFERROR(VLOOKUP($A78,$C:$J,7,0),)),0)*$F78,2)</f>
        <v>0</v>
      </c>
      <c r="J78" s="335">
        <f t="shared" si="13"/>
        <v>0</v>
      </c>
      <c r="K78" s="411"/>
    </row>
    <row r="79" spans="1:11">
      <c r="A79" s="328"/>
      <c r="B79" s="329"/>
      <c r="C79" s="330"/>
      <c r="D79" s="331" t="str">
        <f>IF($B79="",IFERROR(VLOOKUP($A79,SERVIÇOS!$B:$G,2,0),IFERROR(VLOOKUP($A79,$C:$J,2,0),"")),IFERROR(VLOOKUP($B79,INSUMOS!$A:$D,2,0),IFERROR(VLOOKUP($B79,COTAÇÕES!$A:$J,2,0),"")))</f>
        <v/>
      </c>
      <c r="E79" s="375" t="str">
        <f>IF($B79="",IFERROR(VLOOKUP($A79,SERVIÇOS!$B:$G,3,0),IFERROR(VLOOKUP($A79,$C:$J,3,0),"")),IFERROR(VLOOKUP($B79,INSUMOS!$A:$D,3,0),IFERROR(VLOOKUP($B79,COTAÇÕES!$A:$J,5,0),"")))</f>
        <v/>
      </c>
      <c r="F79" s="332"/>
      <c r="G79" s="333" t="str">
        <f>IF($B79="",IFERROR(VLOOKUP($A79,SERVIÇOS!$B:$G,6,0),IFERROR(VLOOKUP($A79,$C:$J,8,0),"")),IFERROR(VLOOKUP($B79,INSUMOS!$A:$D,4,0),IFERROR(VLOOKUP($B79,COTAÇÕES!$A:$J,9,0),"")))</f>
        <v/>
      </c>
      <c r="H79" s="334">
        <f>TRUNC(IF($B79="",IFERROR(VLOOKUP($A79,SERVIÇOS!$B:$G,4,0),IFERROR(VLOOKUP($A79,$C:$J,6,0),)),IFERROR(VLOOKUP($B79,INSUMOS!$A:$D,4,0),IFERROR(VLOOKUP($B79,COTAÇÕES!$A:$J,9,0),)))*$F79,2)</f>
        <v>0</v>
      </c>
      <c r="I79" s="334">
        <f>TRUNC(IF($B79="",IFERROR(VLOOKUP($A79,SERVIÇOS!$B:$G,5,0),IFERROR(VLOOKUP($A79,$C:$J,7,0),)),0)*$F79,2)</f>
        <v>0</v>
      </c>
      <c r="J79" s="335">
        <f t="shared" si="13"/>
        <v>0</v>
      </c>
      <c r="K79" s="411"/>
    </row>
    <row r="80" spans="1:11">
      <c r="A80" s="328"/>
      <c r="B80" s="329"/>
      <c r="C80" s="330"/>
      <c r="D80" s="331" t="str">
        <f>IF($B80="",IFERROR(VLOOKUP($A80,SERVIÇOS!$B:$G,2,0),IFERROR(VLOOKUP($A80,$C:$J,2,0),"")),IFERROR(VLOOKUP($B80,INSUMOS!$A:$D,2,0),IFERROR(VLOOKUP($B80,COTAÇÕES!$A:$J,2,0),"")))</f>
        <v/>
      </c>
      <c r="E80" s="375" t="str">
        <f>IF($B80="",IFERROR(VLOOKUP($A80,SERVIÇOS!$B:$G,3,0),IFERROR(VLOOKUP($A80,$C:$J,3,0),"")),IFERROR(VLOOKUP($B80,INSUMOS!$A:$D,3,0),IFERROR(VLOOKUP($B80,COTAÇÕES!$A:$J,5,0),"")))</f>
        <v/>
      </c>
      <c r="F80" s="332"/>
      <c r="G80" s="333" t="str">
        <f>IF($B80="",IFERROR(VLOOKUP($A80,SERVIÇOS!$B:$G,6,0),IFERROR(VLOOKUP($A80,$C:$J,8,0),"")),IFERROR(VLOOKUP($B80,INSUMOS!$A:$D,4,0),IFERROR(VLOOKUP($B80,COTAÇÕES!$A:$J,9,0),"")))</f>
        <v/>
      </c>
      <c r="H80" s="334">
        <f>TRUNC(IF($B80="",IFERROR(VLOOKUP($A80,SERVIÇOS!$B:$G,4,0),IFERROR(VLOOKUP($A80,$C:$J,6,0),)),IFERROR(VLOOKUP($B80,INSUMOS!$A:$D,4,0),IFERROR(VLOOKUP($B80,COTAÇÕES!$A:$J,9,0),)))*$F80,2)</f>
        <v>0</v>
      </c>
      <c r="I80" s="334">
        <f>TRUNC(IF($B80="",IFERROR(VLOOKUP($A80,SERVIÇOS!$B:$G,5,0),IFERROR(VLOOKUP($A80,$C:$J,7,0),)),0)*$F80,2)</f>
        <v>0</v>
      </c>
      <c r="J80" s="335">
        <f t="shared" si="13"/>
        <v>0</v>
      </c>
      <c r="K80" s="411"/>
    </row>
    <row r="81" spans="1:11">
      <c r="A81" s="328"/>
      <c r="B81" s="329"/>
      <c r="C81" s="330"/>
      <c r="D81" s="331" t="str">
        <f>IF($B81="",IFERROR(VLOOKUP($A81,SERVIÇOS!$B:$G,2,0),IFERROR(VLOOKUP($A81,$C:$J,2,0),"")),IFERROR(VLOOKUP($B81,INSUMOS!$A:$D,2,0),IFERROR(VLOOKUP($B81,COTAÇÕES!$A:$J,2,0),"")))</f>
        <v/>
      </c>
      <c r="E81" s="375" t="str">
        <f>IF($B81="",IFERROR(VLOOKUP($A81,SERVIÇOS!$B:$G,3,0),IFERROR(VLOOKUP($A81,$C:$J,3,0),"")),IFERROR(VLOOKUP($B81,INSUMOS!$A:$D,3,0),IFERROR(VLOOKUP($B81,COTAÇÕES!$A:$J,5,0),"")))</f>
        <v/>
      </c>
      <c r="F81" s="332"/>
      <c r="G81" s="333" t="str">
        <f>IF($B81="",IFERROR(VLOOKUP($A81,SERVIÇOS!$B:$G,6,0),IFERROR(VLOOKUP($A81,$C:$J,8,0),"")),IFERROR(VLOOKUP($B81,INSUMOS!$A:$D,4,0),IFERROR(VLOOKUP($B81,COTAÇÕES!$A:$J,9,0),"")))</f>
        <v/>
      </c>
      <c r="H81" s="334">
        <f>TRUNC(IF($B81="",IFERROR(VLOOKUP($A81,SERVIÇOS!$B:$G,4,0),IFERROR(VLOOKUP($A81,$C:$J,6,0),)),IFERROR(VLOOKUP($B81,INSUMOS!$A:$D,4,0),IFERROR(VLOOKUP($B81,COTAÇÕES!$A:$J,9,0),)))*$F81,2)</f>
        <v>0</v>
      </c>
      <c r="I81" s="334">
        <f>TRUNC(IF($B81="",IFERROR(VLOOKUP($A81,SERVIÇOS!$B:$G,5,0),IFERROR(VLOOKUP($A81,$C:$J,7,0),)),0)*$F81,2)</f>
        <v>0</v>
      </c>
      <c r="J81" s="335">
        <f t="shared" si="13"/>
        <v>0</v>
      </c>
      <c r="K81" s="411"/>
    </row>
    <row r="82" spans="1:11">
      <c r="A82" s="328"/>
      <c r="B82" s="329"/>
      <c r="C82" s="330"/>
      <c r="D82" s="331" t="str">
        <f>IF($B82="",IFERROR(VLOOKUP($A82,SERVIÇOS!$B:$G,2,0),IFERROR(VLOOKUP($A82,$C:$J,2,0),"")),IFERROR(VLOOKUP($B82,INSUMOS!$A:$D,2,0),IFERROR(VLOOKUP($B82,COTAÇÕES!$A:$J,2,0),"")))</f>
        <v/>
      </c>
      <c r="E82" s="375" t="str">
        <f>IF($B82="",IFERROR(VLOOKUP($A82,SERVIÇOS!$B:$G,3,0),IFERROR(VLOOKUP($A82,$C:$J,3,0),"")),IFERROR(VLOOKUP($B82,INSUMOS!$A:$D,3,0),IFERROR(VLOOKUP($B82,COTAÇÕES!$A:$J,5,0),"")))</f>
        <v/>
      </c>
      <c r="F82" s="332"/>
      <c r="G82" s="333" t="str">
        <f>IF($B82="",IFERROR(VLOOKUP($A82,SERVIÇOS!$B:$G,6,0),IFERROR(VLOOKUP($A82,$C:$J,8,0),"")),IFERROR(VLOOKUP($B82,INSUMOS!$A:$D,4,0),IFERROR(VLOOKUP($B82,COTAÇÕES!$A:$J,9,0),"")))</f>
        <v/>
      </c>
      <c r="H82" s="334">
        <f>TRUNC(IF($B82="",IFERROR(VLOOKUP($A82,SERVIÇOS!$B:$G,4,0),IFERROR(VLOOKUP($A82,$C:$J,6,0),)),IFERROR(VLOOKUP($B82,INSUMOS!$A:$D,4,0),IFERROR(VLOOKUP($B82,COTAÇÕES!$A:$J,9,0),)))*$F82,2)</f>
        <v>0</v>
      </c>
      <c r="I82" s="334">
        <f>TRUNC(IF($B82="",IFERROR(VLOOKUP($A82,SERVIÇOS!$B:$G,5,0),IFERROR(VLOOKUP($A82,$C:$J,7,0),)),0)*$F82,2)</f>
        <v>0</v>
      </c>
      <c r="J82" s="335">
        <f t="shared" si="13"/>
        <v>0</v>
      </c>
      <c r="K82" s="411"/>
    </row>
    <row r="83" spans="1:11">
      <c r="A83" s="328"/>
      <c r="B83" s="329"/>
      <c r="C83" s="330"/>
      <c r="D83" s="331" t="str">
        <f>IF($B83="",IFERROR(VLOOKUP($A83,SERVIÇOS!$B:$G,2,0),IFERROR(VLOOKUP($A83,$C:$J,2,0),"")),IFERROR(VLOOKUP($B83,INSUMOS!$A:$D,2,0),IFERROR(VLOOKUP($B83,COTAÇÕES!$A:$J,2,0),"")))</f>
        <v/>
      </c>
      <c r="E83" s="375" t="str">
        <f>IF($B83="",IFERROR(VLOOKUP($A83,SERVIÇOS!$B:$G,3,0),IFERROR(VLOOKUP($A83,$C:$J,3,0),"")),IFERROR(VLOOKUP($B83,INSUMOS!$A:$D,3,0),IFERROR(VLOOKUP($B83,COTAÇÕES!$A:$J,5,0),"")))</f>
        <v/>
      </c>
      <c r="F83" s="332"/>
      <c r="G83" s="333" t="str">
        <f>IF($B83="",IFERROR(VLOOKUP($A83,SERVIÇOS!$B:$G,6,0),IFERROR(VLOOKUP($A83,$C:$J,8,0),"")),IFERROR(VLOOKUP($B83,INSUMOS!$A:$D,4,0),IFERROR(VLOOKUP($B83,COTAÇÕES!$A:$J,9,0),"")))</f>
        <v/>
      </c>
      <c r="H83" s="334">
        <f>TRUNC(IF($B83="",IFERROR(VLOOKUP($A83,SERVIÇOS!$B:$G,4,0),IFERROR(VLOOKUP($A83,$C:$J,6,0),)),IFERROR(VLOOKUP($B83,INSUMOS!$A:$D,4,0),IFERROR(VLOOKUP($B83,COTAÇÕES!$A:$J,9,0),)))*$F83,2)</f>
        <v>0</v>
      </c>
      <c r="I83" s="334">
        <f>TRUNC(IF($B83="",IFERROR(VLOOKUP($A83,SERVIÇOS!$B:$G,5,0),IFERROR(VLOOKUP($A83,$C:$J,7,0),)),0)*$F83,2)</f>
        <v>0</v>
      </c>
      <c r="J83" s="335">
        <f t="shared" si="13"/>
        <v>0</v>
      </c>
      <c r="K83" s="411"/>
    </row>
    <row r="84" spans="1:11">
      <c r="A84" s="328"/>
      <c r="B84" s="329"/>
      <c r="C84" s="330"/>
      <c r="D84" s="331" t="str">
        <f>IF($B84="",IFERROR(VLOOKUP($A84,SERVIÇOS!$B:$G,2,0),IFERROR(VLOOKUP($A84,$C:$J,2,0),"")),IFERROR(VLOOKUP($B84,INSUMOS!$A:$D,2,0),IFERROR(VLOOKUP($B84,COTAÇÕES!$A:$J,2,0),"")))</f>
        <v/>
      </c>
      <c r="E84" s="375" t="str">
        <f>IF($B84="",IFERROR(VLOOKUP($A84,SERVIÇOS!$B:$G,3,0),IFERROR(VLOOKUP($A84,$C:$J,3,0),"")),IFERROR(VLOOKUP($B84,INSUMOS!$A:$D,3,0),IFERROR(VLOOKUP($B84,COTAÇÕES!$A:$J,5,0),"")))</f>
        <v/>
      </c>
      <c r="F84" s="332"/>
      <c r="G84" s="333" t="str">
        <f>IF($B84="",IFERROR(VLOOKUP($A84,SERVIÇOS!$B:$G,6,0),IFERROR(VLOOKUP($A84,$C:$J,8,0),"")),IFERROR(VLOOKUP($B84,INSUMOS!$A:$D,4,0),IFERROR(VLOOKUP($B84,COTAÇÕES!$A:$J,9,0),"")))</f>
        <v/>
      </c>
      <c r="H84" s="334">
        <f>TRUNC(IF($B84="",IFERROR(VLOOKUP($A84,SERVIÇOS!$B:$G,4,0),IFERROR(VLOOKUP($A84,$C:$J,6,0),)),IFERROR(VLOOKUP($B84,INSUMOS!$A:$D,4,0),IFERROR(VLOOKUP($B84,COTAÇÕES!$A:$J,9,0),)))*$F84,2)</f>
        <v>0</v>
      </c>
      <c r="I84" s="334">
        <f>TRUNC(IF($B84="",IFERROR(VLOOKUP($A84,SERVIÇOS!$B:$G,5,0),IFERROR(VLOOKUP($A84,$C:$J,7,0),)),0)*$F84,2)</f>
        <v>0</v>
      </c>
      <c r="J84" s="335">
        <f t="shared" si="13"/>
        <v>0</v>
      </c>
      <c r="K84" s="411"/>
    </row>
    <row r="85" spans="1:11">
      <c r="A85" s="328"/>
      <c r="B85" s="329"/>
      <c r="C85" s="330"/>
      <c r="D85" s="331" t="str">
        <f>IF($B85="",IFERROR(VLOOKUP($A85,SERVIÇOS!$B:$G,2,0),IFERROR(VLOOKUP($A85,$C:$J,2,0),"")),IFERROR(VLOOKUP($B85,INSUMOS!$A:$D,2,0),IFERROR(VLOOKUP($B85,COTAÇÕES!$A:$J,2,0),"")))</f>
        <v/>
      </c>
      <c r="E85" s="375" t="str">
        <f>IF($B85="",IFERROR(VLOOKUP($A85,SERVIÇOS!$B:$G,3,0),IFERROR(VLOOKUP($A85,$C:$J,3,0),"")),IFERROR(VLOOKUP($B85,INSUMOS!$A:$D,3,0),IFERROR(VLOOKUP($B85,COTAÇÕES!$A:$J,5,0),"")))</f>
        <v/>
      </c>
      <c r="F85" s="332"/>
      <c r="G85" s="333" t="str">
        <f>IF($B85="",IFERROR(VLOOKUP($A85,SERVIÇOS!$B:$G,6,0),IFERROR(VLOOKUP($A85,$C:$J,8,0),"")),IFERROR(VLOOKUP($B85,INSUMOS!$A:$D,4,0),IFERROR(VLOOKUP($B85,COTAÇÕES!$A:$J,9,0),"")))</f>
        <v/>
      </c>
      <c r="H85" s="334">
        <f>TRUNC(IF($B85="",IFERROR(VLOOKUP($A85,SERVIÇOS!$B:$G,4,0),IFERROR(VLOOKUP($A85,$C:$J,6,0),)),IFERROR(VLOOKUP($B85,INSUMOS!$A:$D,4,0),IFERROR(VLOOKUP($B85,COTAÇÕES!$A:$J,9,0),)))*$F85,2)</f>
        <v>0</v>
      </c>
      <c r="I85" s="334">
        <f>TRUNC(IF($B85="",IFERROR(VLOOKUP($A85,SERVIÇOS!$B:$G,5,0),IFERROR(VLOOKUP($A85,$C:$J,7,0),)),0)*$F85,2)</f>
        <v>0</v>
      </c>
      <c r="J85" s="335">
        <f t="shared" si="13"/>
        <v>0</v>
      </c>
      <c r="K85" s="411"/>
    </row>
    <row r="86" spans="1:11">
      <c r="A86" s="328"/>
      <c r="B86" s="329"/>
      <c r="C86" s="330"/>
      <c r="D86" s="331" t="str">
        <f>IF($B86="",IFERROR(VLOOKUP($A86,SERVIÇOS!$B:$G,2,0),IFERROR(VLOOKUP($A86,$C:$J,2,0),"")),IFERROR(VLOOKUP($B86,INSUMOS!$A:$D,2,0),IFERROR(VLOOKUP($B86,COTAÇÕES!$A:$J,2,0),"")))</f>
        <v/>
      </c>
      <c r="E86" s="375" t="str">
        <f>IF($B86="",IFERROR(VLOOKUP($A86,SERVIÇOS!$B:$G,3,0),IFERROR(VLOOKUP($A86,$C:$J,3,0),"")),IFERROR(VLOOKUP($B86,INSUMOS!$A:$D,3,0),IFERROR(VLOOKUP($B86,COTAÇÕES!$A:$J,5,0),"")))</f>
        <v/>
      </c>
      <c r="F86" s="332"/>
      <c r="G86" s="333" t="str">
        <f>IF($B86="",IFERROR(VLOOKUP($A86,SERVIÇOS!$B:$G,6,0),IFERROR(VLOOKUP($A86,$C:$J,8,0),"")),IFERROR(VLOOKUP($B86,INSUMOS!$A:$D,4,0),IFERROR(VLOOKUP($B86,COTAÇÕES!$A:$J,9,0),"")))</f>
        <v/>
      </c>
      <c r="H86" s="334">
        <f>TRUNC(IF($B86="",IFERROR(VLOOKUP($A86,SERVIÇOS!$B:$G,4,0),IFERROR(VLOOKUP($A86,$C:$J,6,0),)),IFERROR(VLOOKUP($B86,INSUMOS!$A:$D,4,0),IFERROR(VLOOKUP($B86,COTAÇÕES!$A:$J,9,0),)))*$F86,2)</f>
        <v>0</v>
      </c>
      <c r="I86" s="334">
        <f>TRUNC(IF($B86="",IFERROR(VLOOKUP($A86,SERVIÇOS!$B:$G,5,0),IFERROR(VLOOKUP($A86,$C:$J,7,0),)),0)*$F86,2)</f>
        <v>0</v>
      </c>
      <c r="J86" s="335">
        <f t="shared" si="13"/>
        <v>0</v>
      </c>
      <c r="K86" s="411"/>
    </row>
    <row r="87" spans="1:11">
      <c r="A87" s="328"/>
      <c r="B87" s="329"/>
      <c r="C87" s="330"/>
      <c r="D87" s="331" t="str">
        <f>IF($B87="",IFERROR(VLOOKUP($A87,SERVIÇOS!$B:$G,2,0),IFERROR(VLOOKUP($A87,$C:$J,2,0),"")),IFERROR(VLOOKUP($B87,INSUMOS!$A:$D,2,0),IFERROR(VLOOKUP($B87,COTAÇÕES!$A:$J,2,0),"")))</f>
        <v/>
      </c>
      <c r="E87" s="375" t="str">
        <f>IF($B87="",IFERROR(VLOOKUP($A87,SERVIÇOS!$B:$G,3,0),IFERROR(VLOOKUP($A87,$C:$J,3,0),"")),IFERROR(VLOOKUP($B87,INSUMOS!$A:$D,3,0),IFERROR(VLOOKUP($B87,COTAÇÕES!$A:$J,5,0),"")))</f>
        <v/>
      </c>
      <c r="F87" s="332"/>
      <c r="G87" s="333" t="str">
        <f>IF($B87="",IFERROR(VLOOKUP($A87,SERVIÇOS!$B:$G,6,0),IFERROR(VLOOKUP($A87,$C:$J,8,0),"")),IFERROR(VLOOKUP($B87,INSUMOS!$A:$D,4,0),IFERROR(VLOOKUP($B87,COTAÇÕES!$A:$J,9,0),"")))</f>
        <v/>
      </c>
      <c r="H87" s="334">
        <f>TRUNC(IF($B87="",IFERROR(VLOOKUP($A87,SERVIÇOS!$B:$G,4,0),IFERROR(VLOOKUP($A87,$C:$J,6,0),)),IFERROR(VLOOKUP($B87,INSUMOS!$A:$D,4,0),IFERROR(VLOOKUP($B87,COTAÇÕES!$A:$J,9,0),)))*$F87,2)</f>
        <v>0</v>
      </c>
      <c r="I87" s="334">
        <f>TRUNC(IF($B87="",IFERROR(VLOOKUP($A87,SERVIÇOS!$B:$G,5,0),IFERROR(VLOOKUP($A87,$C:$J,7,0),)),0)*$F87,2)</f>
        <v>0</v>
      </c>
      <c r="J87" s="335">
        <f t="shared" si="13"/>
        <v>0</v>
      </c>
      <c r="K87" s="411"/>
    </row>
    <row r="88" spans="1:11">
      <c r="A88" s="328"/>
      <c r="B88" s="329"/>
      <c r="C88" s="330"/>
      <c r="D88" s="331" t="str">
        <f>IF($B88="",IFERROR(VLOOKUP($A88,SERVIÇOS!$B:$G,2,0),IFERROR(VLOOKUP($A88,$C:$J,2,0),"")),IFERROR(VLOOKUP($B88,INSUMOS!$A:$D,2,0),IFERROR(VLOOKUP($B88,COTAÇÕES!$A:$J,2,0),"")))</f>
        <v/>
      </c>
      <c r="E88" s="375" t="str">
        <f>IF($B88="",IFERROR(VLOOKUP($A88,SERVIÇOS!$B:$G,3,0),IFERROR(VLOOKUP($A88,$C:$J,3,0),"")),IFERROR(VLOOKUP($B88,INSUMOS!$A:$D,3,0),IFERROR(VLOOKUP($B88,COTAÇÕES!$A:$J,5,0),"")))</f>
        <v/>
      </c>
      <c r="F88" s="332"/>
      <c r="G88" s="333" t="str">
        <f>IF($B88="",IFERROR(VLOOKUP($A88,SERVIÇOS!$B:$G,6,0),IFERROR(VLOOKUP($A88,$C:$J,8,0),"")),IFERROR(VLOOKUP($B88,INSUMOS!$A:$D,4,0),IFERROR(VLOOKUP($B88,COTAÇÕES!$A:$J,9,0),"")))</f>
        <v/>
      </c>
      <c r="H88" s="334">
        <f>TRUNC(IF($B88="",IFERROR(VLOOKUP($A88,SERVIÇOS!$B:$G,4,0),IFERROR(VLOOKUP($A88,$C:$J,6,0),)),IFERROR(VLOOKUP($B88,INSUMOS!$A:$D,4,0),IFERROR(VLOOKUP($B88,COTAÇÕES!$A:$J,9,0),)))*$F88,2)</f>
        <v>0</v>
      </c>
      <c r="I88" s="334">
        <f>TRUNC(IF($B88="",IFERROR(VLOOKUP($A88,SERVIÇOS!$B:$G,5,0),IFERROR(VLOOKUP($A88,$C:$J,7,0),)),0)*$F88,2)</f>
        <v>0</v>
      </c>
      <c r="J88" s="335">
        <f t="shared" si="13"/>
        <v>0</v>
      </c>
      <c r="K88" s="411"/>
    </row>
    <row r="89" spans="1:11">
      <c r="A89" s="328"/>
      <c r="B89" s="329"/>
      <c r="C89" s="330"/>
      <c r="D89" s="331" t="str">
        <f>IF($B89="",IFERROR(VLOOKUP($A89,SERVIÇOS!$B:$G,2,0),IFERROR(VLOOKUP($A89,$C:$J,2,0),"")),IFERROR(VLOOKUP($B89,INSUMOS!$A:$D,2,0),IFERROR(VLOOKUP($B89,COTAÇÕES!$A:$J,2,0),"")))</f>
        <v/>
      </c>
      <c r="E89" s="375" t="str">
        <f>IF($B89="",IFERROR(VLOOKUP($A89,SERVIÇOS!$B:$G,3,0),IFERROR(VLOOKUP($A89,$C:$J,3,0),"")),IFERROR(VLOOKUP($B89,INSUMOS!$A:$D,3,0),IFERROR(VLOOKUP($B89,COTAÇÕES!$A:$J,5,0),"")))</f>
        <v/>
      </c>
      <c r="F89" s="332"/>
      <c r="G89" s="333" t="str">
        <f>IF($B89="",IFERROR(VLOOKUP($A89,SERVIÇOS!$B:$G,6,0),IFERROR(VLOOKUP($A89,$C:$J,8,0),"")),IFERROR(VLOOKUP($B89,INSUMOS!$A:$D,4,0),IFERROR(VLOOKUP($B89,COTAÇÕES!$A:$J,9,0),"")))</f>
        <v/>
      </c>
      <c r="H89" s="334">
        <f>TRUNC(IF($B89="",IFERROR(VLOOKUP($A89,SERVIÇOS!$B:$G,4,0),IFERROR(VLOOKUP($A89,$C:$J,6,0),)),IFERROR(VLOOKUP($B89,INSUMOS!$A:$D,4,0),IFERROR(VLOOKUP($B89,COTAÇÕES!$A:$J,9,0),)))*$F89,2)</f>
        <v>0</v>
      </c>
      <c r="I89" s="334">
        <f>TRUNC(IF($B89="",IFERROR(VLOOKUP($A89,SERVIÇOS!$B:$G,5,0),IFERROR(VLOOKUP($A89,$C:$J,7,0),)),0)*$F89,2)</f>
        <v>0</v>
      </c>
      <c r="J89" s="335">
        <f t="shared" si="13"/>
        <v>0</v>
      </c>
      <c r="K89" s="411"/>
    </row>
    <row r="90" spans="1:11">
      <c r="A90" s="328"/>
      <c r="B90" s="329"/>
      <c r="C90" s="330"/>
      <c r="D90" s="331" t="str">
        <f>IF($B90="",IFERROR(VLOOKUP($A90,SERVIÇOS!$B:$G,2,0),IFERROR(VLOOKUP($A90,$C:$J,2,0),"")),IFERROR(VLOOKUP($B90,INSUMOS!$A:$D,2,0),IFERROR(VLOOKUP($B90,COTAÇÕES!$A:$J,2,0),"")))</f>
        <v/>
      </c>
      <c r="E90" s="375" t="str">
        <f>IF($B90="",IFERROR(VLOOKUP($A90,SERVIÇOS!$B:$G,3,0),IFERROR(VLOOKUP($A90,$C:$J,3,0),"")),IFERROR(VLOOKUP($B90,INSUMOS!$A:$D,3,0),IFERROR(VLOOKUP($B90,COTAÇÕES!$A:$J,5,0),"")))</f>
        <v/>
      </c>
      <c r="F90" s="332"/>
      <c r="G90" s="333" t="str">
        <f>IF($B90="",IFERROR(VLOOKUP($A90,SERVIÇOS!$B:$G,6,0),IFERROR(VLOOKUP($A90,$C:$J,8,0),"")),IFERROR(VLOOKUP($B90,INSUMOS!$A:$D,4,0),IFERROR(VLOOKUP($B90,COTAÇÕES!$A:$J,9,0),"")))</f>
        <v/>
      </c>
      <c r="H90" s="334">
        <f>TRUNC(IF($B90="",IFERROR(VLOOKUP($A90,SERVIÇOS!$B:$G,4,0),IFERROR(VLOOKUP($A90,$C:$J,6,0),)),IFERROR(VLOOKUP($B90,INSUMOS!$A:$D,4,0),IFERROR(VLOOKUP($B90,COTAÇÕES!$A:$J,9,0),)))*$F90,2)</f>
        <v>0</v>
      </c>
      <c r="I90" s="334">
        <f>TRUNC(IF($B90="",IFERROR(VLOOKUP($A90,SERVIÇOS!$B:$G,5,0),IFERROR(VLOOKUP($A90,$C:$J,7,0),)),0)*$F90,2)</f>
        <v>0</v>
      </c>
      <c r="J90" s="335">
        <f t="shared" si="13"/>
        <v>0</v>
      </c>
      <c r="K90" s="411"/>
    </row>
    <row r="91" spans="1:11">
      <c r="A91" s="328"/>
      <c r="B91" s="329"/>
      <c r="C91" s="330"/>
      <c r="D91" s="331" t="str">
        <f>IF($B91="",IFERROR(VLOOKUP($A91,SERVIÇOS!$B:$G,2,0),IFERROR(VLOOKUP($A91,$C:$J,2,0),"")),IFERROR(VLOOKUP($B91,INSUMOS!$A:$D,2,0),IFERROR(VLOOKUP($B91,COTAÇÕES!$A:$J,2,0),"")))</f>
        <v/>
      </c>
      <c r="E91" s="375" t="str">
        <f>IF($B91="",IFERROR(VLOOKUP($A91,SERVIÇOS!$B:$G,3,0),IFERROR(VLOOKUP($A91,$C:$J,3,0),"")),IFERROR(VLOOKUP($B91,INSUMOS!$A:$D,3,0),IFERROR(VLOOKUP($B91,COTAÇÕES!$A:$J,5,0),"")))</f>
        <v/>
      </c>
      <c r="F91" s="332"/>
      <c r="G91" s="333" t="str">
        <f>IF($B91="",IFERROR(VLOOKUP($A91,SERVIÇOS!$B:$G,6,0),IFERROR(VLOOKUP($A91,$C:$J,8,0),"")),IFERROR(VLOOKUP($B91,INSUMOS!$A:$D,4,0),IFERROR(VLOOKUP($B91,COTAÇÕES!$A:$J,9,0),"")))</f>
        <v/>
      </c>
      <c r="H91" s="334">
        <f>TRUNC(IF($B91="",IFERROR(VLOOKUP($A91,SERVIÇOS!$B:$G,4,0),IFERROR(VLOOKUP($A91,$C:$J,6,0),)),IFERROR(VLOOKUP($B91,INSUMOS!$A:$D,4,0),IFERROR(VLOOKUP($B91,COTAÇÕES!$A:$J,9,0),)))*$F91,2)</f>
        <v>0</v>
      </c>
      <c r="I91" s="334">
        <f>TRUNC(IF($B91="",IFERROR(VLOOKUP($A91,SERVIÇOS!$B:$G,5,0),IFERROR(VLOOKUP($A91,$C:$J,7,0),)),0)*$F91,2)</f>
        <v>0</v>
      </c>
      <c r="J91" s="335">
        <f t="shared" si="13"/>
        <v>0</v>
      </c>
      <c r="K91" s="411"/>
    </row>
    <row r="92" spans="1:11">
      <c r="A92" s="328"/>
      <c r="B92" s="329"/>
      <c r="C92" s="330"/>
      <c r="D92" s="331" t="str">
        <f>IF($B92="",IFERROR(VLOOKUP($A92,SERVIÇOS!$B:$G,2,0),IFERROR(VLOOKUP($A92,$C:$J,2,0),"")),IFERROR(VLOOKUP($B92,INSUMOS!$A:$D,2,0),IFERROR(VLOOKUP($B92,COTAÇÕES!$A:$J,2,0),"")))</f>
        <v/>
      </c>
      <c r="E92" s="375" t="str">
        <f>IF($B92="",IFERROR(VLOOKUP($A92,SERVIÇOS!$B:$G,3,0),IFERROR(VLOOKUP($A92,$C:$J,3,0),"")),IFERROR(VLOOKUP($B92,INSUMOS!$A:$D,3,0),IFERROR(VLOOKUP($B92,COTAÇÕES!$A:$J,5,0),"")))</f>
        <v/>
      </c>
      <c r="F92" s="332"/>
      <c r="G92" s="333" t="str">
        <f>IF($B92="",IFERROR(VLOOKUP($A92,SERVIÇOS!$B:$G,6,0),IFERROR(VLOOKUP($A92,$C:$J,8,0),"")),IFERROR(VLOOKUP($B92,INSUMOS!$A:$D,4,0),IFERROR(VLOOKUP($B92,COTAÇÕES!$A:$J,9,0),"")))</f>
        <v/>
      </c>
      <c r="H92" s="334">
        <f>TRUNC(IF($B92="",IFERROR(VLOOKUP($A92,SERVIÇOS!$B:$G,4,0),IFERROR(VLOOKUP($A92,$C:$J,6,0),)),IFERROR(VLOOKUP($B92,INSUMOS!$A:$D,4,0),IFERROR(VLOOKUP($B92,COTAÇÕES!$A:$J,9,0),)))*$F92,2)</f>
        <v>0</v>
      </c>
      <c r="I92" s="334">
        <f>TRUNC(IF($B92="",IFERROR(VLOOKUP($A92,SERVIÇOS!$B:$G,5,0),IFERROR(VLOOKUP($A92,$C:$J,7,0),)),0)*$F92,2)</f>
        <v>0</v>
      </c>
      <c r="J92" s="335">
        <f t="shared" si="13"/>
        <v>0</v>
      </c>
      <c r="K92" s="411"/>
    </row>
    <row r="93" spans="1:11">
      <c r="A93" s="328"/>
      <c r="B93" s="329"/>
      <c r="C93" s="330"/>
      <c r="D93" s="331" t="str">
        <f>IF($B93="",IFERROR(VLOOKUP($A93,SERVIÇOS!$B:$G,2,0),IFERROR(VLOOKUP($A93,$C:$J,2,0),"")),IFERROR(VLOOKUP($B93,INSUMOS!$A:$D,2,0),IFERROR(VLOOKUP($B93,COTAÇÕES!$A:$J,2,0),"")))</f>
        <v/>
      </c>
      <c r="E93" s="375" t="str">
        <f>IF($B93="",IFERROR(VLOOKUP($A93,SERVIÇOS!$B:$G,3,0),IFERROR(VLOOKUP($A93,$C:$J,3,0),"")),IFERROR(VLOOKUP($B93,INSUMOS!$A:$D,3,0),IFERROR(VLOOKUP($B93,COTAÇÕES!$A:$J,5,0),"")))</f>
        <v/>
      </c>
      <c r="F93" s="332"/>
      <c r="G93" s="333" t="str">
        <f>IF($B93="",IFERROR(VLOOKUP($A93,SERVIÇOS!$B:$G,6,0),IFERROR(VLOOKUP($A93,$C:$J,8,0),"")),IFERROR(VLOOKUP($B93,INSUMOS!$A:$D,4,0),IFERROR(VLOOKUP($B93,COTAÇÕES!$A:$J,9,0),"")))</f>
        <v/>
      </c>
      <c r="H93" s="334">
        <f>TRUNC(IF($B93="",IFERROR(VLOOKUP($A93,SERVIÇOS!$B:$G,4,0),IFERROR(VLOOKUP($A93,$C:$J,6,0),)),IFERROR(VLOOKUP($B93,INSUMOS!$A:$D,4,0),IFERROR(VLOOKUP($B93,COTAÇÕES!$A:$J,9,0),)))*$F93,2)</f>
        <v>0</v>
      </c>
      <c r="I93" s="334">
        <f>TRUNC(IF($B93="",IFERROR(VLOOKUP($A93,SERVIÇOS!$B:$G,5,0),IFERROR(VLOOKUP($A93,$C:$J,7,0),)),0)*$F93,2)</f>
        <v>0</v>
      </c>
      <c r="J93" s="335">
        <f t="shared" si="13"/>
        <v>0</v>
      </c>
      <c r="K93" s="411"/>
    </row>
    <row r="94" spans="1:11">
      <c r="A94" s="328"/>
      <c r="B94" s="329"/>
      <c r="C94" s="330"/>
      <c r="D94" s="331" t="str">
        <f>IF($B94="",IFERROR(VLOOKUP($A94,SERVIÇOS!$B:$G,2,0),IFERROR(VLOOKUP($A94,$C:$J,2,0),"")),IFERROR(VLOOKUP($B94,INSUMOS!$A:$D,2,0),IFERROR(VLOOKUP($B94,COTAÇÕES!$A:$J,2,0),"")))</f>
        <v/>
      </c>
      <c r="E94" s="375" t="str">
        <f>IF($B94="",IFERROR(VLOOKUP($A94,SERVIÇOS!$B:$G,3,0),IFERROR(VLOOKUP($A94,$C:$J,3,0),"")),IFERROR(VLOOKUP($B94,INSUMOS!$A:$D,3,0),IFERROR(VLOOKUP($B94,COTAÇÕES!$A:$J,5,0),"")))</f>
        <v/>
      </c>
      <c r="F94" s="332"/>
      <c r="G94" s="333" t="str">
        <f>IF($B94="",IFERROR(VLOOKUP($A94,SERVIÇOS!$B:$G,6,0),IFERROR(VLOOKUP($A94,$C:$J,8,0),"")),IFERROR(VLOOKUP($B94,INSUMOS!$A:$D,4,0),IFERROR(VLOOKUP($B94,COTAÇÕES!$A:$J,9,0),"")))</f>
        <v/>
      </c>
      <c r="H94" s="334">
        <f>TRUNC(IF($B94="",IFERROR(VLOOKUP($A94,SERVIÇOS!$B:$G,4,0),IFERROR(VLOOKUP($A94,$C:$J,6,0),)),IFERROR(VLOOKUP($B94,INSUMOS!$A:$D,4,0),IFERROR(VLOOKUP($B94,COTAÇÕES!$A:$J,9,0),)))*$F94,2)</f>
        <v>0</v>
      </c>
      <c r="I94" s="334">
        <f>TRUNC(IF($B94="",IFERROR(VLOOKUP($A94,SERVIÇOS!$B:$G,5,0),IFERROR(VLOOKUP($A94,$C:$J,7,0),)),0)*$F94,2)</f>
        <v>0</v>
      </c>
      <c r="J94" s="335">
        <f t="shared" si="13"/>
        <v>0</v>
      </c>
      <c r="K94" s="411"/>
    </row>
    <row r="95" spans="1:11">
      <c r="A95" s="328"/>
      <c r="B95" s="329"/>
      <c r="C95" s="330"/>
      <c r="D95" s="331" t="str">
        <f>IF($B95="",IFERROR(VLOOKUP($A95,SERVIÇOS!$B:$G,2,0),IFERROR(VLOOKUP($A95,$C:$J,2,0),"")),IFERROR(VLOOKUP($B95,INSUMOS!$A:$D,2,0),IFERROR(VLOOKUP($B95,COTAÇÕES!$A:$J,2,0),"")))</f>
        <v/>
      </c>
      <c r="E95" s="375" t="str">
        <f>IF($B95="",IFERROR(VLOOKUP($A95,SERVIÇOS!$B:$G,3,0),IFERROR(VLOOKUP($A95,$C:$J,3,0),"")),IFERROR(VLOOKUP($B95,INSUMOS!$A:$D,3,0),IFERROR(VLOOKUP($B95,COTAÇÕES!$A:$J,5,0),"")))</f>
        <v/>
      </c>
      <c r="F95" s="332"/>
      <c r="G95" s="333" t="str">
        <f>IF($B95="",IFERROR(VLOOKUP($A95,SERVIÇOS!$B:$G,6,0),IFERROR(VLOOKUP($A95,$C:$J,8,0),"")),IFERROR(VLOOKUP($B95,INSUMOS!$A:$D,4,0),IFERROR(VLOOKUP($B95,COTAÇÕES!$A:$J,9,0),"")))</f>
        <v/>
      </c>
      <c r="H95" s="334">
        <f>TRUNC(IF($B95="",IFERROR(VLOOKUP($A95,SERVIÇOS!$B:$G,4,0),IFERROR(VLOOKUP($A95,$C:$J,6,0),)),IFERROR(VLOOKUP($B95,INSUMOS!$A:$D,4,0),IFERROR(VLOOKUP($B95,COTAÇÕES!$A:$J,9,0),)))*$F95,2)</f>
        <v>0</v>
      </c>
      <c r="I95" s="334">
        <f>TRUNC(IF($B95="",IFERROR(VLOOKUP($A95,SERVIÇOS!$B:$G,5,0),IFERROR(VLOOKUP($A95,$C:$J,7,0),)),0)*$F95,2)</f>
        <v>0</v>
      </c>
      <c r="J95" s="335">
        <f t="shared" si="13"/>
        <v>0</v>
      </c>
      <c r="K95" s="411"/>
    </row>
    <row r="96" spans="1:11">
      <c r="A96" s="328"/>
      <c r="B96" s="329"/>
      <c r="C96" s="330"/>
      <c r="D96" s="331" t="str">
        <f>IF($B96="",IFERROR(VLOOKUP($A96,SERVIÇOS!$B:$G,2,0),IFERROR(VLOOKUP($A96,$C:$J,2,0),"")),IFERROR(VLOOKUP($B96,INSUMOS!$A:$D,2,0),IFERROR(VLOOKUP($B96,COTAÇÕES!$A:$J,2,0),"")))</f>
        <v/>
      </c>
      <c r="E96" s="375" t="str">
        <f>IF($B96="",IFERROR(VLOOKUP($A96,SERVIÇOS!$B:$G,3,0),IFERROR(VLOOKUP($A96,$C:$J,3,0),"")),IFERROR(VLOOKUP($B96,INSUMOS!$A:$D,3,0),IFERROR(VLOOKUP($B96,COTAÇÕES!$A:$J,5,0),"")))</f>
        <v/>
      </c>
      <c r="F96" s="332"/>
      <c r="G96" s="333" t="str">
        <f>IF($B96="",IFERROR(VLOOKUP($A96,SERVIÇOS!$B:$G,6,0),IFERROR(VLOOKUP($A96,$C:$J,8,0),"")),IFERROR(VLOOKUP($B96,INSUMOS!$A:$D,4,0),IFERROR(VLOOKUP($B96,COTAÇÕES!$A:$J,9,0),"")))</f>
        <v/>
      </c>
      <c r="H96" s="334">
        <f>TRUNC(IF($B96="",IFERROR(VLOOKUP($A96,SERVIÇOS!$B:$G,4,0),IFERROR(VLOOKUP($A96,$C:$J,6,0),)),IFERROR(VLOOKUP($B96,INSUMOS!$A:$D,4,0),IFERROR(VLOOKUP($B96,COTAÇÕES!$A:$J,9,0),)))*$F96,2)</f>
        <v>0</v>
      </c>
      <c r="I96" s="334">
        <f>TRUNC(IF($B96="",IFERROR(VLOOKUP($A96,SERVIÇOS!$B:$G,5,0),IFERROR(VLOOKUP($A96,$C:$J,7,0),)),0)*$F96,2)</f>
        <v>0</v>
      </c>
      <c r="J96" s="335">
        <f t="shared" si="13"/>
        <v>0</v>
      </c>
      <c r="K96" s="411"/>
    </row>
    <row r="97" spans="1:11">
      <c r="A97" s="328"/>
      <c r="B97" s="329"/>
      <c r="C97" s="330"/>
      <c r="D97" s="331" t="str">
        <f>IF($B97="",IFERROR(VLOOKUP($A97,SERVIÇOS!$B:$G,2,0),IFERROR(VLOOKUP($A97,$C:$J,2,0),"")),IFERROR(VLOOKUP($B97,INSUMOS!$A:$D,2,0),IFERROR(VLOOKUP($B97,COTAÇÕES!$A:$J,2,0),"")))</f>
        <v/>
      </c>
      <c r="E97" s="375" t="str">
        <f>IF($B97="",IFERROR(VLOOKUP($A97,SERVIÇOS!$B:$G,3,0),IFERROR(VLOOKUP($A97,$C:$J,3,0),"")),IFERROR(VLOOKUP($B97,INSUMOS!$A:$D,3,0),IFERROR(VLOOKUP($B97,COTAÇÕES!$A:$J,5,0),"")))</f>
        <v/>
      </c>
      <c r="F97" s="332"/>
      <c r="G97" s="333" t="str">
        <f>IF($B97="",IFERROR(VLOOKUP($A97,SERVIÇOS!$B:$G,6,0),IFERROR(VLOOKUP($A97,$C:$J,8,0),"")),IFERROR(VLOOKUP($B97,INSUMOS!$A:$D,4,0),IFERROR(VLOOKUP($B97,COTAÇÕES!$A:$J,9,0),"")))</f>
        <v/>
      </c>
      <c r="H97" s="334">
        <f>TRUNC(IF($B97="",IFERROR(VLOOKUP($A97,SERVIÇOS!$B:$G,4,0),IFERROR(VLOOKUP($A97,$C:$J,6,0),)),IFERROR(VLOOKUP($B97,INSUMOS!$A:$D,4,0),IFERROR(VLOOKUP($B97,COTAÇÕES!$A:$J,9,0),)))*$F97,2)</f>
        <v>0</v>
      </c>
      <c r="I97" s="334">
        <f>TRUNC(IF($B97="",IFERROR(VLOOKUP($A97,SERVIÇOS!$B:$G,5,0),IFERROR(VLOOKUP($A97,$C:$J,7,0),)),0)*$F97,2)</f>
        <v>0</v>
      </c>
      <c r="J97" s="335">
        <f t="shared" si="13"/>
        <v>0</v>
      </c>
      <c r="K97" s="411"/>
    </row>
    <row r="98" spans="1:11">
      <c r="A98" s="328"/>
      <c r="B98" s="329"/>
      <c r="C98" s="330"/>
      <c r="D98" s="331" t="str">
        <f>IF($B98="",IFERROR(VLOOKUP($A98,SERVIÇOS!$B:$G,2,0),IFERROR(VLOOKUP($A98,$C:$J,2,0),"")),IFERROR(VLOOKUP($B98,INSUMOS!$A:$D,2,0),IFERROR(VLOOKUP($B98,COTAÇÕES!$A:$J,2,0),"")))</f>
        <v/>
      </c>
      <c r="E98" s="375" t="str">
        <f>IF($B98="",IFERROR(VLOOKUP($A98,SERVIÇOS!$B:$G,3,0),IFERROR(VLOOKUP($A98,$C:$J,3,0),"")),IFERROR(VLOOKUP($B98,INSUMOS!$A:$D,3,0),IFERROR(VLOOKUP($B98,COTAÇÕES!$A:$J,5,0),"")))</f>
        <v/>
      </c>
      <c r="F98" s="332"/>
      <c r="G98" s="333" t="str">
        <f>IF($B98="",IFERROR(VLOOKUP($A98,SERVIÇOS!$B:$G,6,0),IFERROR(VLOOKUP($A98,$C:$J,8,0),"")),IFERROR(VLOOKUP($B98,INSUMOS!$A:$D,4,0),IFERROR(VLOOKUP($B98,COTAÇÕES!$A:$J,9,0),"")))</f>
        <v/>
      </c>
      <c r="H98" s="334">
        <f>TRUNC(IF($B98="",IFERROR(VLOOKUP($A98,SERVIÇOS!$B:$G,4,0),IFERROR(VLOOKUP($A98,$C:$J,6,0),)),IFERROR(VLOOKUP($B98,INSUMOS!$A:$D,4,0),IFERROR(VLOOKUP($B98,COTAÇÕES!$A:$J,9,0),)))*$F98,2)</f>
        <v>0</v>
      </c>
      <c r="I98" s="334">
        <f>TRUNC(IF($B98="",IFERROR(VLOOKUP($A98,SERVIÇOS!$B:$G,5,0),IFERROR(VLOOKUP($A98,$C:$J,7,0),)),0)*$F98,2)</f>
        <v>0</v>
      </c>
      <c r="J98" s="335">
        <f t="shared" si="13"/>
        <v>0</v>
      </c>
      <c r="K98" s="411"/>
    </row>
    <row r="99" spans="1:11">
      <c r="A99" s="328"/>
      <c r="B99" s="329"/>
      <c r="C99" s="330"/>
      <c r="D99" s="331" t="str">
        <f>IF($B99="",IFERROR(VLOOKUP($A99,SERVIÇOS!$B:$G,2,0),IFERROR(VLOOKUP($A99,$C:$J,2,0),"")),IFERROR(VLOOKUP($B99,INSUMOS!$A:$D,2,0),IFERROR(VLOOKUP($B99,COTAÇÕES!$A:$J,2,0),"")))</f>
        <v/>
      </c>
      <c r="E99" s="375" t="str">
        <f>IF($B99="",IFERROR(VLOOKUP($A99,SERVIÇOS!$B:$G,3,0),IFERROR(VLOOKUP($A99,$C:$J,3,0),"")),IFERROR(VLOOKUP($B99,INSUMOS!$A:$D,3,0),IFERROR(VLOOKUP($B99,COTAÇÕES!$A:$J,5,0),"")))</f>
        <v/>
      </c>
      <c r="F99" s="332"/>
      <c r="G99" s="333" t="str">
        <f>IF($B99="",IFERROR(VLOOKUP($A99,SERVIÇOS!$B:$G,6,0),IFERROR(VLOOKUP($A99,$C:$J,8,0),"")),IFERROR(VLOOKUP($B99,INSUMOS!$A:$D,4,0),IFERROR(VLOOKUP($B99,COTAÇÕES!$A:$J,9,0),"")))</f>
        <v/>
      </c>
      <c r="H99" s="334">
        <f>TRUNC(IF($B99="",IFERROR(VLOOKUP($A99,SERVIÇOS!$B:$G,4,0),IFERROR(VLOOKUP($A99,$C:$J,6,0),)),IFERROR(VLOOKUP($B99,INSUMOS!$A:$D,4,0),IFERROR(VLOOKUP($B99,COTAÇÕES!$A:$J,9,0),)))*$F99,2)</f>
        <v>0</v>
      </c>
      <c r="I99" s="334">
        <f>TRUNC(IF($B99="",IFERROR(VLOOKUP($A99,SERVIÇOS!$B:$G,5,0),IFERROR(VLOOKUP($A99,$C:$J,7,0),)),0)*$F99,2)</f>
        <v>0</v>
      </c>
      <c r="J99" s="335">
        <f t="shared" ref="J99:J162" si="14">H99+I99</f>
        <v>0</v>
      </c>
      <c r="K99" s="411"/>
    </row>
    <row r="100" spans="1:11">
      <c r="A100" s="328"/>
      <c r="B100" s="329"/>
      <c r="C100" s="330"/>
      <c r="D100" s="331" t="str">
        <f>IF($B100="",IFERROR(VLOOKUP($A100,SERVIÇOS!$B:$G,2,0),IFERROR(VLOOKUP($A100,$C:$J,2,0),"")),IFERROR(VLOOKUP($B100,INSUMOS!$A:$D,2,0),IFERROR(VLOOKUP($B100,COTAÇÕES!$A:$J,2,0),"")))</f>
        <v/>
      </c>
      <c r="E100" s="375" t="str">
        <f>IF($B100="",IFERROR(VLOOKUP($A100,SERVIÇOS!$B:$G,3,0),IFERROR(VLOOKUP($A100,$C:$J,3,0),"")),IFERROR(VLOOKUP($B100,INSUMOS!$A:$D,3,0),IFERROR(VLOOKUP($B100,COTAÇÕES!$A:$J,5,0),"")))</f>
        <v/>
      </c>
      <c r="F100" s="332"/>
      <c r="G100" s="333" t="str">
        <f>IF($B100="",IFERROR(VLOOKUP($A100,SERVIÇOS!$B:$G,6,0),IFERROR(VLOOKUP($A100,$C:$J,8,0),"")),IFERROR(VLOOKUP($B100,INSUMOS!$A:$D,4,0),IFERROR(VLOOKUP($B100,COTAÇÕES!$A:$J,9,0),"")))</f>
        <v/>
      </c>
      <c r="H100" s="334">
        <f>TRUNC(IF($B100="",IFERROR(VLOOKUP($A100,SERVIÇOS!$B:$G,4,0),IFERROR(VLOOKUP($A100,$C:$J,6,0),)),IFERROR(VLOOKUP($B100,INSUMOS!$A:$D,4,0),IFERROR(VLOOKUP($B100,COTAÇÕES!$A:$J,9,0),)))*$F100,2)</f>
        <v>0</v>
      </c>
      <c r="I100" s="334">
        <f>TRUNC(IF($B100="",IFERROR(VLOOKUP($A100,SERVIÇOS!$B:$G,5,0),IFERROR(VLOOKUP($A100,$C:$J,7,0),)),0)*$F100,2)</f>
        <v>0</v>
      </c>
      <c r="J100" s="335">
        <f t="shared" si="14"/>
        <v>0</v>
      </c>
      <c r="K100" s="411"/>
    </row>
    <row r="101" spans="1:11">
      <c r="A101" s="328"/>
      <c r="B101" s="329"/>
      <c r="C101" s="330"/>
      <c r="D101" s="331" t="str">
        <f>IF($B101="",IFERROR(VLOOKUP($A101,SERVIÇOS!$B:$G,2,0),IFERROR(VLOOKUP($A101,$C:$J,2,0),"")),IFERROR(VLOOKUP($B101,INSUMOS!$A:$D,2,0),IFERROR(VLOOKUP($B101,COTAÇÕES!$A:$J,2,0),"")))</f>
        <v/>
      </c>
      <c r="E101" s="375" t="str">
        <f>IF($B101="",IFERROR(VLOOKUP($A101,SERVIÇOS!$B:$G,3,0),IFERROR(VLOOKUP($A101,$C:$J,3,0),"")),IFERROR(VLOOKUP($B101,INSUMOS!$A:$D,3,0),IFERROR(VLOOKUP($B101,COTAÇÕES!$A:$J,5,0),"")))</f>
        <v/>
      </c>
      <c r="F101" s="332"/>
      <c r="G101" s="333" t="str">
        <f>IF($B101="",IFERROR(VLOOKUP($A101,SERVIÇOS!$B:$G,6,0),IFERROR(VLOOKUP($A101,$C:$J,8,0),"")),IFERROR(VLOOKUP($B101,INSUMOS!$A:$D,4,0),IFERROR(VLOOKUP($B101,COTAÇÕES!$A:$J,9,0),"")))</f>
        <v/>
      </c>
      <c r="H101" s="334">
        <f>TRUNC(IF($B101="",IFERROR(VLOOKUP($A101,SERVIÇOS!$B:$G,4,0),IFERROR(VLOOKUP($A101,$C:$J,6,0),)),IFERROR(VLOOKUP($B101,INSUMOS!$A:$D,4,0),IFERROR(VLOOKUP($B101,COTAÇÕES!$A:$J,9,0),)))*$F101,2)</f>
        <v>0</v>
      </c>
      <c r="I101" s="334">
        <f>TRUNC(IF($B101="",IFERROR(VLOOKUP($A101,SERVIÇOS!$B:$G,5,0),IFERROR(VLOOKUP($A101,$C:$J,7,0),)),0)*$F101,2)</f>
        <v>0</v>
      </c>
      <c r="J101" s="335">
        <f t="shared" si="14"/>
        <v>0</v>
      </c>
      <c r="K101" s="411"/>
    </row>
    <row r="102" spans="1:11">
      <c r="A102" s="328"/>
      <c r="B102" s="329"/>
      <c r="C102" s="330"/>
      <c r="D102" s="331" t="str">
        <f>IF($B102="",IFERROR(VLOOKUP($A102,SERVIÇOS!$B:$G,2,0),IFERROR(VLOOKUP($A102,$C:$J,2,0),"")),IFERROR(VLOOKUP($B102,INSUMOS!$A:$D,2,0),IFERROR(VLOOKUP($B102,COTAÇÕES!$A:$J,2,0),"")))</f>
        <v/>
      </c>
      <c r="E102" s="375" t="str">
        <f>IF($B102="",IFERROR(VLOOKUP($A102,SERVIÇOS!$B:$G,3,0),IFERROR(VLOOKUP($A102,$C:$J,3,0),"")),IFERROR(VLOOKUP($B102,INSUMOS!$A:$D,3,0),IFERROR(VLOOKUP($B102,COTAÇÕES!$A:$J,5,0),"")))</f>
        <v/>
      </c>
      <c r="F102" s="332"/>
      <c r="G102" s="333" t="str">
        <f>IF($B102="",IFERROR(VLOOKUP($A102,SERVIÇOS!$B:$G,6,0),IFERROR(VLOOKUP($A102,$C:$J,8,0),"")),IFERROR(VLOOKUP($B102,INSUMOS!$A:$D,4,0),IFERROR(VLOOKUP($B102,COTAÇÕES!$A:$J,9,0),"")))</f>
        <v/>
      </c>
      <c r="H102" s="334">
        <f>TRUNC(IF($B102="",IFERROR(VLOOKUP($A102,SERVIÇOS!$B:$G,4,0),IFERROR(VLOOKUP($A102,$C:$J,6,0),)),IFERROR(VLOOKUP($B102,INSUMOS!$A:$D,4,0),IFERROR(VLOOKUP($B102,COTAÇÕES!$A:$J,9,0),)))*$F102,2)</f>
        <v>0</v>
      </c>
      <c r="I102" s="334">
        <f>TRUNC(IF($B102="",IFERROR(VLOOKUP($A102,SERVIÇOS!$B:$G,5,0),IFERROR(VLOOKUP($A102,$C:$J,7,0),)),0)*$F102,2)</f>
        <v>0</v>
      </c>
      <c r="J102" s="335">
        <f t="shared" si="14"/>
        <v>0</v>
      </c>
      <c r="K102" s="411"/>
    </row>
    <row r="103" spans="1:11">
      <c r="A103" s="328"/>
      <c r="B103" s="329"/>
      <c r="C103" s="330"/>
      <c r="D103" s="331" t="str">
        <f>IF($B103="",IFERROR(VLOOKUP($A103,SERVIÇOS!$B:$G,2,0),IFERROR(VLOOKUP($A103,$C:$J,2,0),"")),IFERROR(VLOOKUP($B103,INSUMOS!$A:$D,2,0),IFERROR(VLOOKUP($B103,COTAÇÕES!$A:$J,2,0),"")))</f>
        <v/>
      </c>
      <c r="E103" s="375" t="str">
        <f>IF($B103="",IFERROR(VLOOKUP($A103,SERVIÇOS!$B:$G,3,0),IFERROR(VLOOKUP($A103,$C:$J,3,0),"")),IFERROR(VLOOKUP($B103,INSUMOS!$A:$D,3,0),IFERROR(VLOOKUP($B103,COTAÇÕES!$A:$J,5,0),"")))</f>
        <v/>
      </c>
      <c r="F103" s="332"/>
      <c r="G103" s="333" t="str">
        <f>IF($B103="",IFERROR(VLOOKUP($A103,SERVIÇOS!$B:$G,6,0),IFERROR(VLOOKUP($A103,$C:$J,8,0),"")),IFERROR(VLOOKUP($B103,INSUMOS!$A:$D,4,0),IFERROR(VLOOKUP($B103,COTAÇÕES!$A:$J,9,0),"")))</f>
        <v/>
      </c>
      <c r="H103" s="334">
        <f>TRUNC(IF($B103="",IFERROR(VLOOKUP($A103,SERVIÇOS!$B:$G,4,0),IFERROR(VLOOKUP($A103,$C:$J,6,0),)),IFERROR(VLOOKUP($B103,INSUMOS!$A:$D,4,0),IFERROR(VLOOKUP($B103,COTAÇÕES!$A:$J,9,0),)))*$F103,2)</f>
        <v>0</v>
      </c>
      <c r="I103" s="334">
        <f>TRUNC(IF($B103="",IFERROR(VLOOKUP($A103,SERVIÇOS!$B:$G,5,0),IFERROR(VLOOKUP($A103,$C:$J,7,0),)),0)*$F103,2)</f>
        <v>0</v>
      </c>
      <c r="J103" s="335">
        <f t="shared" si="14"/>
        <v>0</v>
      </c>
      <c r="K103" s="411"/>
    </row>
    <row r="104" spans="1:11">
      <c r="A104" s="328"/>
      <c r="B104" s="329"/>
      <c r="C104" s="330"/>
      <c r="D104" s="331" t="str">
        <f>IF($B104="",IFERROR(VLOOKUP($A104,SERVIÇOS!$B:$G,2,0),IFERROR(VLOOKUP($A104,$C:$J,2,0),"")),IFERROR(VLOOKUP($B104,INSUMOS!$A:$D,2,0),IFERROR(VLOOKUP($B104,COTAÇÕES!$A:$J,2,0),"")))</f>
        <v/>
      </c>
      <c r="E104" s="375" t="str">
        <f>IF($B104="",IFERROR(VLOOKUP($A104,SERVIÇOS!$B:$G,3,0),IFERROR(VLOOKUP($A104,$C:$J,3,0),"")),IFERROR(VLOOKUP($B104,INSUMOS!$A:$D,3,0),IFERROR(VLOOKUP($B104,COTAÇÕES!$A:$J,5,0),"")))</f>
        <v/>
      </c>
      <c r="F104" s="332"/>
      <c r="G104" s="333" t="str">
        <f>IF($B104="",IFERROR(VLOOKUP($A104,SERVIÇOS!$B:$G,6,0),IFERROR(VLOOKUP($A104,$C:$J,8,0),"")),IFERROR(VLOOKUP($B104,INSUMOS!$A:$D,4,0),IFERROR(VLOOKUP($B104,COTAÇÕES!$A:$J,9,0),"")))</f>
        <v/>
      </c>
      <c r="H104" s="334">
        <f>TRUNC(IF($B104="",IFERROR(VLOOKUP($A104,SERVIÇOS!$B:$G,4,0),IFERROR(VLOOKUP($A104,$C:$J,6,0),)),IFERROR(VLOOKUP($B104,INSUMOS!$A:$D,4,0),IFERROR(VLOOKUP($B104,COTAÇÕES!$A:$J,9,0),)))*$F104,2)</f>
        <v>0</v>
      </c>
      <c r="I104" s="334">
        <f>TRUNC(IF($B104="",IFERROR(VLOOKUP($A104,SERVIÇOS!$B:$G,5,0),IFERROR(VLOOKUP($A104,$C:$J,7,0),)),0)*$F104,2)</f>
        <v>0</v>
      </c>
      <c r="J104" s="335">
        <f t="shared" si="14"/>
        <v>0</v>
      </c>
      <c r="K104" s="411"/>
    </row>
    <row r="105" spans="1:11">
      <c r="A105" s="328"/>
      <c r="B105" s="329"/>
      <c r="C105" s="330"/>
      <c r="D105" s="331" t="str">
        <f>IF($B105="",IFERROR(VLOOKUP($A105,SERVIÇOS!$B:$G,2,0),IFERROR(VLOOKUP($A105,$C:$J,2,0),"")),IFERROR(VLOOKUP($B105,INSUMOS!$A:$D,2,0),IFERROR(VLOOKUP($B105,COTAÇÕES!$A:$J,2,0),"")))</f>
        <v/>
      </c>
      <c r="E105" s="375" t="str">
        <f>IF($B105="",IFERROR(VLOOKUP($A105,SERVIÇOS!$B:$G,3,0),IFERROR(VLOOKUP($A105,$C:$J,3,0),"")),IFERROR(VLOOKUP($B105,INSUMOS!$A:$D,3,0),IFERROR(VLOOKUP($B105,COTAÇÕES!$A:$J,5,0),"")))</f>
        <v/>
      </c>
      <c r="F105" s="332"/>
      <c r="G105" s="333" t="str">
        <f>IF($B105="",IFERROR(VLOOKUP($A105,SERVIÇOS!$B:$G,6,0),IFERROR(VLOOKUP($A105,$C:$J,8,0),"")),IFERROR(VLOOKUP($B105,INSUMOS!$A:$D,4,0),IFERROR(VLOOKUP($B105,COTAÇÕES!$A:$J,9,0),"")))</f>
        <v/>
      </c>
      <c r="H105" s="334">
        <f>TRUNC(IF($B105="",IFERROR(VLOOKUP($A105,SERVIÇOS!$B:$G,4,0),IFERROR(VLOOKUP($A105,$C:$J,6,0),)),IFERROR(VLOOKUP($B105,INSUMOS!$A:$D,4,0),IFERROR(VLOOKUP($B105,COTAÇÕES!$A:$J,9,0),)))*$F105,2)</f>
        <v>0</v>
      </c>
      <c r="I105" s="334">
        <f>TRUNC(IF($B105="",IFERROR(VLOOKUP($A105,SERVIÇOS!$B:$G,5,0),IFERROR(VLOOKUP($A105,$C:$J,7,0),)),0)*$F105,2)</f>
        <v>0</v>
      </c>
      <c r="J105" s="335">
        <f t="shared" si="14"/>
        <v>0</v>
      </c>
      <c r="K105" s="411"/>
    </row>
    <row r="106" spans="1:11">
      <c r="A106" s="328"/>
      <c r="B106" s="329"/>
      <c r="C106" s="330"/>
      <c r="D106" s="331" t="str">
        <f>IF($B106="",IFERROR(VLOOKUP($A106,SERVIÇOS!$B:$G,2,0),IFERROR(VLOOKUP($A106,$C:$J,2,0),"")),IFERROR(VLOOKUP($B106,INSUMOS!$A:$D,2,0),IFERROR(VLOOKUP($B106,COTAÇÕES!$A:$J,2,0),"")))</f>
        <v/>
      </c>
      <c r="E106" s="375" t="str">
        <f>IF($B106="",IFERROR(VLOOKUP($A106,SERVIÇOS!$B:$G,3,0),IFERROR(VLOOKUP($A106,$C:$J,3,0),"")),IFERROR(VLOOKUP($B106,INSUMOS!$A:$D,3,0),IFERROR(VLOOKUP($B106,COTAÇÕES!$A:$J,5,0),"")))</f>
        <v/>
      </c>
      <c r="F106" s="332"/>
      <c r="G106" s="333" t="str">
        <f>IF($B106="",IFERROR(VLOOKUP($A106,SERVIÇOS!$B:$G,6,0),IFERROR(VLOOKUP($A106,$C:$J,8,0),"")),IFERROR(VLOOKUP($B106,INSUMOS!$A:$D,4,0),IFERROR(VLOOKUP($B106,COTAÇÕES!$A:$J,9,0),"")))</f>
        <v/>
      </c>
      <c r="H106" s="334">
        <f>TRUNC(IF($B106="",IFERROR(VLOOKUP($A106,SERVIÇOS!$B:$G,4,0),IFERROR(VLOOKUP($A106,$C:$J,6,0),)),IFERROR(VLOOKUP($B106,INSUMOS!$A:$D,4,0),IFERROR(VLOOKUP($B106,COTAÇÕES!$A:$J,9,0),)))*$F106,2)</f>
        <v>0</v>
      </c>
      <c r="I106" s="334">
        <f>TRUNC(IF($B106="",IFERROR(VLOOKUP($A106,SERVIÇOS!$B:$G,5,0),IFERROR(VLOOKUP($A106,$C:$J,7,0),)),0)*$F106,2)</f>
        <v>0</v>
      </c>
      <c r="J106" s="335">
        <f t="shared" si="14"/>
        <v>0</v>
      </c>
      <c r="K106" s="411"/>
    </row>
    <row r="107" spans="1:11">
      <c r="A107" s="328"/>
      <c r="B107" s="329"/>
      <c r="C107" s="330"/>
      <c r="D107" s="331" t="str">
        <f>IF($B107="",IFERROR(VLOOKUP($A107,SERVIÇOS!$B:$G,2,0),IFERROR(VLOOKUP($A107,$C:$J,2,0),"")),IFERROR(VLOOKUP($B107,INSUMOS!$A:$D,2,0),IFERROR(VLOOKUP($B107,COTAÇÕES!$A:$J,2,0),"")))</f>
        <v/>
      </c>
      <c r="E107" s="375" t="str">
        <f>IF($B107="",IFERROR(VLOOKUP($A107,SERVIÇOS!$B:$G,3,0),IFERROR(VLOOKUP($A107,$C:$J,3,0),"")),IFERROR(VLOOKUP($B107,INSUMOS!$A:$D,3,0),IFERROR(VLOOKUP($B107,COTAÇÕES!$A:$J,5,0),"")))</f>
        <v/>
      </c>
      <c r="F107" s="332"/>
      <c r="G107" s="333" t="str">
        <f>IF($B107="",IFERROR(VLOOKUP($A107,SERVIÇOS!$B:$G,6,0),IFERROR(VLOOKUP($A107,$C:$J,8,0),"")),IFERROR(VLOOKUP($B107,INSUMOS!$A:$D,4,0),IFERROR(VLOOKUP($B107,COTAÇÕES!$A:$J,9,0),"")))</f>
        <v/>
      </c>
      <c r="H107" s="334">
        <f>TRUNC(IF($B107="",IFERROR(VLOOKUP($A107,SERVIÇOS!$B:$G,4,0),IFERROR(VLOOKUP($A107,$C:$J,6,0),)),IFERROR(VLOOKUP($B107,INSUMOS!$A:$D,4,0),IFERROR(VLOOKUP($B107,COTAÇÕES!$A:$J,9,0),)))*$F107,2)</f>
        <v>0</v>
      </c>
      <c r="I107" s="334">
        <f>TRUNC(IF($B107="",IFERROR(VLOOKUP($A107,SERVIÇOS!$B:$G,5,0),IFERROR(VLOOKUP($A107,$C:$J,7,0),)),0)*$F107,2)</f>
        <v>0</v>
      </c>
      <c r="J107" s="335">
        <f t="shared" si="14"/>
        <v>0</v>
      </c>
      <c r="K107" s="411"/>
    </row>
    <row r="108" spans="1:11">
      <c r="A108" s="328"/>
      <c r="B108" s="329"/>
      <c r="C108" s="330"/>
      <c r="D108" s="331" t="str">
        <f>IF($B108="",IFERROR(VLOOKUP($A108,SERVIÇOS!$B:$G,2,0),IFERROR(VLOOKUP($A108,$C:$J,2,0),"")),IFERROR(VLOOKUP($B108,INSUMOS!$A:$D,2,0),IFERROR(VLOOKUP($B108,COTAÇÕES!$A:$J,2,0),"")))</f>
        <v/>
      </c>
      <c r="E108" s="375" t="str">
        <f>IF($B108="",IFERROR(VLOOKUP($A108,SERVIÇOS!$B:$G,3,0),IFERROR(VLOOKUP($A108,$C:$J,3,0),"")),IFERROR(VLOOKUP($B108,INSUMOS!$A:$D,3,0),IFERROR(VLOOKUP($B108,COTAÇÕES!$A:$J,5,0),"")))</f>
        <v/>
      </c>
      <c r="F108" s="332"/>
      <c r="G108" s="333" t="str">
        <f>IF($B108="",IFERROR(VLOOKUP($A108,SERVIÇOS!$B:$G,6,0),IFERROR(VLOOKUP($A108,$C:$J,8,0),"")),IFERROR(VLOOKUP($B108,INSUMOS!$A:$D,4,0),IFERROR(VLOOKUP($B108,COTAÇÕES!$A:$J,9,0),"")))</f>
        <v/>
      </c>
      <c r="H108" s="334">
        <f>TRUNC(IF($B108="",IFERROR(VLOOKUP($A108,SERVIÇOS!$B:$G,4,0),IFERROR(VLOOKUP($A108,$C:$J,6,0),)),IFERROR(VLOOKUP($B108,INSUMOS!$A:$D,4,0),IFERROR(VLOOKUP($B108,COTAÇÕES!$A:$J,9,0),)))*$F108,2)</f>
        <v>0</v>
      </c>
      <c r="I108" s="334">
        <f>TRUNC(IF($B108="",IFERROR(VLOOKUP($A108,SERVIÇOS!$B:$G,5,0),IFERROR(VLOOKUP($A108,$C:$J,7,0),)),0)*$F108,2)</f>
        <v>0</v>
      </c>
      <c r="J108" s="335">
        <f t="shared" si="14"/>
        <v>0</v>
      </c>
      <c r="K108" s="411"/>
    </row>
    <row r="109" spans="1:11">
      <c r="A109" s="328"/>
      <c r="B109" s="329"/>
      <c r="C109" s="330"/>
      <c r="D109" s="331" t="str">
        <f>IF($B109="",IFERROR(VLOOKUP($A109,SERVIÇOS!$B:$G,2,0),IFERROR(VLOOKUP($A109,$C:$J,2,0),"")),IFERROR(VLOOKUP($B109,INSUMOS!$A:$D,2,0),IFERROR(VLOOKUP($B109,COTAÇÕES!$A:$J,2,0),"")))</f>
        <v/>
      </c>
      <c r="E109" s="375" t="str">
        <f>IF($B109="",IFERROR(VLOOKUP($A109,SERVIÇOS!$B:$G,3,0),IFERROR(VLOOKUP($A109,$C:$J,3,0),"")),IFERROR(VLOOKUP($B109,INSUMOS!$A:$D,3,0),IFERROR(VLOOKUP($B109,COTAÇÕES!$A:$J,5,0),"")))</f>
        <v/>
      </c>
      <c r="F109" s="332"/>
      <c r="G109" s="333" t="str">
        <f>IF($B109="",IFERROR(VLOOKUP($A109,SERVIÇOS!$B:$G,6,0),IFERROR(VLOOKUP($A109,$C:$J,8,0),"")),IFERROR(VLOOKUP($B109,INSUMOS!$A:$D,4,0),IFERROR(VLOOKUP($B109,COTAÇÕES!$A:$J,9,0),"")))</f>
        <v/>
      </c>
      <c r="H109" s="334">
        <f>TRUNC(IF($B109="",IFERROR(VLOOKUP($A109,SERVIÇOS!$B:$G,4,0),IFERROR(VLOOKUP($A109,$C:$J,6,0),)),IFERROR(VLOOKUP($B109,INSUMOS!$A:$D,4,0),IFERROR(VLOOKUP($B109,COTAÇÕES!$A:$J,9,0),)))*$F109,2)</f>
        <v>0</v>
      </c>
      <c r="I109" s="334">
        <f>TRUNC(IF($B109="",IFERROR(VLOOKUP($A109,SERVIÇOS!$B:$G,5,0),IFERROR(VLOOKUP($A109,$C:$J,7,0),)),0)*$F109,2)</f>
        <v>0</v>
      </c>
      <c r="J109" s="335">
        <f t="shared" si="14"/>
        <v>0</v>
      </c>
      <c r="K109" s="411"/>
    </row>
    <row r="110" spans="1:11">
      <c r="A110" s="328"/>
      <c r="B110" s="329"/>
      <c r="C110" s="330"/>
      <c r="D110" s="331" t="str">
        <f>IF($B110="",IFERROR(VLOOKUP($A110,SERVIÇOS!$B:$G,2,0),IFERROR(VLOOKUP($A110,$C:$J,2,0),"")),IFERROR(VLOOKUP($B110,INSUMOS!$A:$D,2,0),IFERROR(VLOOKUP($B110,COTAÇÕES!$A:$J,2,0),"")))</f>
        <v/>
      </c>
      <c r="E110" s="375" t="str">
        <f>IF($B110="",IFERROR(VLOOKUP($A110,SERVIÇOS!$B:$G,3,0),IFERROR(VLOOKUP($A110,$C:$J,3,0),"")),IFERROR(VLOOKUP($B110,INSUMOS!$A:$D,3,0),IFERROR(VLOOKUP($B110,COTAÇÕES!$A:$J,5,0),"")))</f>
        <v/>
      </c>
      <c r="F110" s="332"/>
      <c r="G110" s="333" t="str">
        <f>IF($B110="",IFERROR(VLOOKUP($A110,SERVIÇOS!$B:$G,6,0),IFERROR(VLOOKUP($A110,$C:$J,8,0),"")),IFERROR(VLOOKUP($B110,INSUMOS!$A:$D,4,0),IFERROR(VLOOKUP($B110,COTAÇÕES!$A:$J,9,0),"")))</f>
        <v/>
      </c>
      <c r="H110" s="334">
        <f>TRUNC(IF($B110="",IFERROR(VLOOKUP($A110,SERVIÇOS!$B:$G,4,0),IFERROR(VLOOKUP($A110,$C:$J,6,0),)),IFERROR(VLOOKUP($B110,INSUMOS!$A:$D,4,0),IFERROR(VLOOKUP($B110,COTAÇÕES!$A:$J,9,0),)))*$F110,2)</f>
        <v>0</v>
      </c>
      <c r="I110" s="334">
        <f>TRUNC(IF($B110="",IFERROR(VLOOKUP($A110,SERVIÇOS!$B:$G,5,0),IFERROR(VLOOKUP($A110,$C:$J,7,0),)),0)*$F110,2)</f>
        <v>0</v>
      </c>
      <c r="J110" s="335">
        <f t="shared" si="14"/>
        <v>0</v>
      </c>
      <c r="K110" s="411"/>
    </row>
    <row r="111" spans="1:11">
      <c r="A111" s="328"/>
      <c r="B111" s="329"/>
      <c r="C111" s="330"/>
      <c r="D111" s="331" t="str">
        <f>IF($B111="",IFERROR(VLOOKUP($A111,SERVIÇOS!$B:$G,2,0),IFERROR(VLOOKUP($A111,$C:$J,2,0),"")),IFERROR(VLOOKUP($B111,INSUMOS!$A:$D,2,0),IFERROR(VLOOKUP($B111,COTAÇÕES!$A:$J,2,0),"")))</f>
        <v/>
      </c>
      <c r="E111" s="375" t="str">
        <f>IF($B111="",IFERROR(VLOOKUP($A111,SERVIÇOS!$B:$G,3,0),IFERROR(VLOOKUP($A111,$C:$J,3,0),"")),IFERROR(VLOOKUP($B111,INSUMOS!$A:$D,3,0),IFERROR(VLOOKUP($B111,COTAÇÕES!$A:$J,5,0),"")))</f>
        <v/>
      </c>
      <c r="F111" s="332"/>
      <c r="G111" s="333" t="str">
        <f>IF($B111="",IFERROR(VLOOKUP($A111,SERVIÇOS!$B:$G,6,0),IFERROR(VLOOKUP($A111,$C:$J,8,0),"")),IFERROR(VLOOKUP($B111,INSUMOS!$A:$D,4,0),IFERROR(VLOOKUP($B111,COTAÇÕES!$A:$J,9,0),"")))</f>
        <v/>
      </c>
      <c r="H111" s="334">
        <f>TRUNC(IF($B111="",IFERROR(VLOOKUP($A111,SERVIÇOS!$B:$G,4,0),IFERROR(VLOOKUP($A111,$C:$J,6,0),)),IFERROR(VLOOKUP($B111,INSUMOS!$A:$D,4,0),IFERROR(VLOOKUP($B111,COTAÇÕES!$A:$J,9,0),)))*$F111,2)</f>
        <v>0</v>
      </c>
      <c r="I111" s="334">
        <f>TRUNC(IF($B111="",IFERROR(VLOOKUP($A111,SERVIÇOS!$B:$G,5,0),IFERROR(VLOOKUP($A111,$C:$J,7,0),)),0)*$F111,2)</f>
        <v>0</v>
      </c>
      <c r="J111" s="335">
        <f t="shared" si="14"/>
        <v>0</v>
      </c>
      <c r="K111" s="411"/>
    </row>
    <row r="112" spans="1:11">
      <c r="A112" s="328"/>
      <c r="B112" s="329"/>
      <c r="C112" s="330"/>
      <c r="D112" s="331" t="str">
        <f>IF($B112="",IFERROR(VLOOKUP($A112,SERVIÇOS!$B:$G,2,0),IFERROR(VLOOKUP($A112,$C:$J,2,0),"")),IFERROR(VLOOKUP($B112,INSUMOS!$A:$D,2,0),IFERROR(VLOOKUP($B112,COTAÇÕES!$A:$J,2,0),"")))</f>
        <v/>
      </c>
      <c r="E112" s="375" t="str">
        <f>IF($B112="",IFERROR(VLOOKUP($A112,SERVIÇOS!$B:$G,3,0),IFERROR(VLOOKUP($A112,$C:$J,3,0),"")),IFERROR(VLOOKUP($B112,INSUMOS!$A:$D,3,0),IFERROR(VLOOKUP($B112,COTAÇÕES!$A:$J,5,0),"")))</f>
        <v/>
      </c>
      <c r="F112" s="332"/>
      <c r="G112" s="333" t="str">
        <f>IF($B112="",IFERROR(VLOOKUP($A112,SERVIÇOS!$B:$G,6,0),IFERROR(VLOOKUP($A112,$C:$J,8,0),"")),IFERROR(VLOOKUP($B112,INSUMOS!$A:$D,4,0),IFERROR(VLOOKUP($B112,COTAÇÕES!$A:$J,9,0),"")))</f>
        <v/>
      </c>
      <c r="H112" s="334">
        <f>TRUNC(IF($B112="",IFERROR(VLOOKUP($A112,SERVIÇOS!$B:$G,4,0),IFERROR(VLOOKUP($A112,$C:$J,6,0),)),IFERROR(VLOOKUP($B112,INSUMOS!$A:$D,4,0),IFERROR(VLOOKUP($B112,COTAÇÕES!$A:$J,9,0),)))*$F112,2)</f>
        <v>0</v>
      </c>
      <c r="I112" s="334">
        <f>TRUNC(IF($B112="",IFERROR(VLOOKUP($A112,SERVIÇOS!$B:$G,5,0),IFERROR(VLOOKUP($A112,$C:$J,7,0),)),0)*$F112,2)</f>
        <v>0</v>
      </c>
      <c r="J112" s="335">
        <f t="shared" si="14"/>
        <v>0</v>
      </c>
      <c r="K112" s="411"/>
    </row>
    <row r="113" spans="1:11">
      <c r="A113" s="328"/>
      <c r="B113" s="329"/>
      <c r="C113" s="330"/>
      <c r="D113" s="331" t="str">
        <f>IF($B113="",IFERROR(VLOOKUP($A113,SERVIÇOS!$B:$G,2,0),IFERROR(VLOOKUP($A113,$C:$J,2,0),"")),IFERROR(VLOOKUP($B113,INSUMOS!$A:$D,2,0),IFERROR(VLOOKUP($B113,COTAÇÕES!$A:$J,2,0),"")))</f>
        <v/>
      </c>
      <c r="E113" s="375" t="str">
        <f>IF($B113="",IFERROR(VLOOKUP($A113,SERVIÇOS!$B:$G,3,0),IFERROR(VLOOKUP($A113,$C:$J,3,0),"")),IFERROR(VLOOKUP($B113,INSUMOS!$A:$D,3,0),IFERROR(VLOOKUP($B113,COTAÇÕES!$A:$J,5,0),"")))</f>
        <v/>
      </c>
      <c r="F113" s="332"/>
      <c r="G113" s="333" t="str">
        <f>IF($B113="",IFERROR(VLOOKUP($A113,SERVIÇOS!$B:$G,6,0),IFERROR(VLOOKUP($A113,$C:$J,8,0),"")),IFERROR(VLOOKUP($B113,INSUMOS!$A:$D,4,0),IFERROR(VLOOKUP($B113,COTAÇÕES!$A:$J,9,0),"")))</f>
        <v/>
      </c>
      <c r="H113" s="334">
        <f>TRUNC(IF($B113="",IFERROR(VLOOKUP($A113,SERVIÇOS!$B:$G,4,0),IFERROR(VLOOKUP($A113,$C:$J,6,0),)),IFERROR(VLOOKUP($B113,INSUMOS!$A:$D,4,0),IFERROR(VLOOKUP($B113,COTAÇÕES!$A:$J,9,0),)))*$F113,2)</f>
        <v>0</v>
      </c>
      <c r="I113" s="334">
        <f>TRUNC(IF($B113="",IFERROR(VLOOKUP($A113,SERVIÇOS!$B:$G,5,0),IFERROR(VLOOKUP($A113,$C:$J,7,0),)),0)*$F113,2)</f>
        <v>0</v>
      </c>
      <c r="J113" s="335">
        <f t="shared" si="14"/>
        <v>0</v>
      </c>
      <c r="K113" s="411"/>
    </row>
    <row r="114" spans="1:11">
      <c r="A114" s="328"/>
      <c r="B114" s="329"/>
      <c r="C114" s="330"/>
      <c r="D114" s="331" t="str">
        <f>IF($B114="",IFERROR(VLOOKUP($A114,SERVIÇOS!$B:$G,2,0),IFERROR(VLOOKUP($A114,$C:$J,2,0),"")),IFERROR(VLOOKUP($B114,INSUMOS!$A:$D,2,0),IFERROR(VLOOKUP($B114,COTAÇÕES!$A:$J,2,0),"")))</f>
        <v/>
      </c>
      <c r="E114" s="375" t="str">
        <f>IF($B114="",IFERROR(VLOOKUP($A114,SERVIÇOS!$B:$G,3,0),IFERROR(VLOOKUP($A114,$C:$J,3,0),"")),IFERROR(VLOOKUP($B114,INSUMOS!$A:$D,3,0),IFERROR(VLOOKUP($B114,COTAÇÕES!$A:$J,5,0),"")))</f>
        <v/>
      </c>
      <c r="F114" s="332"/>
      <c r="G114" s="333" t="str">
        <f>IF($B114="",IFERROR(VLOOKUP($A114,SERVIÇOS!$B:$G,6,0),IFERROR(VLOOKUP($A114,$C:$J,8,0),"")),IFERROR(VLOOKUP($B114,INSUMOS!$A:$D,4,0),IFERROR(VLOOKUP($B114,COTAÇÕES!$A:$J,9,0),"")))</f>
        <v/>
      </c>
      <c r="H114" s="334">
        <f>TRUNC(IF($B114="",IFERROR(VLOOKUP($A114,SERVIÇOS!$B:$G,4,0),IFERROR(VLOOKUP($A114,$C:$J,6,0),)),IFERROR(VLOOKUP($B114,INSUMOS!$A:$D,4,0),IFERROR(VLOOKUP($B114,COTAÇÕES!$A:$J,9,0),)))*$F114,2)</f>
        <v>0</v>
      </c>
      <c r="I114" s="334">
        <f>TRUNC(IF($B114="",IFERROR(VLOOKUP($A114,SERVIÇOS!$B:$G,5,0),IFERROR(VLOOKUP($A114,$C:$J,7,0),)),0)*$F114,2)</f>
        <v>0</v>
      </c>
      <c r="J114" s="335">
        <f t="shared" si="14"/>
        <v>0</v>
      </c>
      <c r="K114" s="411"/>
    </row>
    <row r="115" spans="1:11">
      <c r="A115" s="328"/>
      <c r="B115" s="329"/>
      <c r="C115" s="330"/>
      <c r="D115" s="331" t="str">
        <f>IF($B115="",IFERROR(VLOOKUP($A115,SERVIÇOS!$B:$G,2,0),IFERROR(VLOOKUP($A115,$C:$J,2,0),"")),IFERROR(VLOOKUP($B115,INSUMOS!$A:$D,2,0),IFERROR(VLOOKUP($B115,COTAÇÕES!$A:$J,2,0),"")))</f>
        <v/>
      </c>
      <c r="E115" s="375" t="str">
        <f>IF($B115="",IFERROR(VLOOKUP($A115,SERVIÇOS!$B:$G,3,0),IFERROR(VLOOKUP($A115,$C:$J,3,0),"")),IFERROR(VLOOKUP($B115,INSUMOS!$A:$D,3,0),IFERROR(VLOOKUP($B115,COTAÇÕES!$A:$J,5,0),"")))</f>
        <v/>
      </c>
      <c r="F115" s="332"/>
      <c r="G115" s="333" t="str">
        <f>IF($B115="",IFERROR(VLOOKUP($A115,SERVIÇOS!$B:$G,6,0),IFERROR(VLOOKUP($A115,$C:$J,8,0),"")),IFERROR(VLOOKUP($B115,INSUMOS!$A:$D,4,0),IFERROR(VLOOKUP($B115,COTAÇÕES!$A:$J,9,0),"")))</f>
        <v/>
      </c>
      <c r="H115" s="334">
        <f>TRUNC(IF($B115="",IFERROR(VLOOKUP($A115,SERVIÇOS!$B:$G,4,0),IFERROR(VLOOKUP($A115,$C:$J,6,0),)),IFERROR(VLOOKUP($B115,INSUMOS!$A:$D,4,0),IFERROR(VLOOKUP($B115,COTAÇÕES!$A:$J,9,0),)))*$F115,2)</f>
        <v>0</v>
      </c>
      <c r="I115" s="334">
        <f>TRUNC(IF($B115="",IFERROR(VLOOKUP($A115,SERVIÇOS!$B:$G,5,0),IFERROR(VLOOKUP($A115,$C:$J,7,0),)),0)*$F115,2)</f>
        <v>0</v>
      </c>
      <c r="J115" s="335">
        <f t="shared" si="14"/>
        <v>0</v>
      </c>
      <c r="K115" s="411"/>
    </row>
    <row r="116" spans="1:11">
      <c r="A116" s="328"/>
      <c r="B116" s="329"/>
      <c r="C116" s="330"/>
      <c r="D116" s="331" t="str">
        <f>IF($B116="",IFERROR(VLOOKUP($A116,SERVIÇOS!$B:$G,2,0),IFERROR(VLOOKUP($A116,$C:$J,2,0),"")),IFERROR(VLOOKUP($B116,INSUMOS!$A:$D,2,0),IFERROR(VLOOKUP($B116,COTAÇÕES!$A:$J,2,0),"")))</f>
        <v/>
      </c>
      <c r="E116" s="375" t="str">
        <f>IF($B116="",IFERROR(VLOOKUP($A116,SERVIÇOS!$B:$G,3,0),IFERROR(VLOOKUP($A116,$C:$J,3,0),"")),IFERROR(VLOOKUP($B116,INSUMOS!$A:$D,3,0),IFERROR(VLOOKUP($B116,COTAÇÕES!$A:$J,5,0),"")))</f>
        <v/>
      </c>
      <c r="F116" s="332"/>
      <c r="G116" s="333" t="str">
        <f>IF($B116="",IFERROR(VLOOKUP($A116,SERVIÇOS!$B:$G,6,0),IFERROR(VLOOKUP($A116,$C:$J,8,0),"")),IFERROR(VLOOKUP($B116,INSUMOS!$A:$D,4,0),IFERROR(VLOOKUP($B116,COTAÇÕES!$A:$J,9,0),"")))</f>
        <v/>
      </c>
      <c r="H116" s="334">
        <f>TRUNC(IF($B116="",IFERROR(VLOOKUP($A116,SERVIÇOS!$B:$G,4,0),IFERROR(VLOOKUP($A116,$C:$J,6,0),)),IFERROR(VLOOKUP($B116,INSUMOS!$A:$D,4,0),IFERROR(VLOOKUP($B116,COTAÇÕES!$A:$J,9,0),)))*$F116,2)</f>
        <v>0</v>
      </c>
      <c r="I116" s="334">
        <f>TRUNC(IF($B116="",IFERROR(VLOOKUP($A116,SERVIÇOS!$B:$G,5,0),IFERROR(VLOOKUP($A116,$C:$J,7,0),)),0)*$F116,2)</f>
        <v>0</v>
      </c>
      <c r="J116" s="335">
        <f t="shared" si="14"/>
        <v>0</v>
      </c>
      <c r="K116" s="411"/>
    </row>
    <row r="117" spans="1:11">
      <c r="A117" s="328"/>
      <c r="B117" s="329"/>
      <c r="C117" s="330"/>
      <c r="D117" s="331" t="str">
        <f>IF($B117="",IFERROR(VLOOKUP($A117,SERVIÇOS!$B:$G,2,0),IFERROR(VLOOKUP($A117,$C:$J,2,0),"")),IFERROR(VLOOKUP($B117,INSUMOS!$A:$D,2,0),IFERROR(VLOOKUP($B117,COTAÇÕES!$A:$J,2,0),"")))</f>
        <v/>
      </c>
      <c r="E117" s="375" t="str">
        <f>IF($B117="",IFERROR(VLOOKUP($A117,SERVIÇOS!$B:$G,3,0),IFERROR(VLOOKUP($A117,$C:$J,3,0),"")),IFERROR(VLOOKUP($B117,INSUMOS!$A:$D,3,0),IFERROR(VLOOKUP($B117,COTAÇÕES!$A:$J,5,0),"")))</f>
        <v/>
      </c>
      <c r="F117" s="332"/>
      <c r="G117" s="333" t="str">
        <f>IF($B117="",IFERROR(VLOOKUP($A117,SERVIÇOS!$B:$G,6,0),IFERROR(VLOOKUP($A117,$C:$J,8,0),"")),IFERROR(VLOOKUP($B117,INSUMOS!$A:$D,4,0),IFERROR(VLOOKUP($B117,COTAÇÕES!$A:$J,9,0),"")))</f>
        <v/>
      </c>
      <c r="H117" s="334">
        <f>TRUNC(IF($B117="",IFERROR(VLOOKUP($A117,SERVIÇOS!$B:$G,4,0),IFERROR(VLOOKUP($A117,$C:$J,6,0),)),IFERROR(VLOOKUP($B117,INSUMOS!$A:$D,4,0),IFERROR(VLOOKUP($B117,COTAÇÕES!$A:$J,9,0),)))*$F117,2)</f>
        <v>0</v>
      </c>
      <c r="I117" s="334">
        <f>TRUNC(IF($B117="",IFERROR(VLOOKUP($A117,SERVIÇOS!$B:$G,5,0),IFERROR(VLOOKUP($A117,$C:$J,7,0),)),0)*$F117,2)</f>
        <v>0</v>
      </c>
      <c r="J117" s="335">
        <f t="shared" si="14"/>
        <v>0</v>
      </c>
      <c r="K117" s="411"/>
    </row>
    <row r="118" spans="1:11">
      <c r="A118" s="328"/>
      <c r="B118" s="329"/>
      <c r="C118" s="330"/>
      <c r="D118" s="331" t="str">
        <f>IF($B118="",IFERROR(VLOOKUP($A118,SERVIÇOS!$B:$G,2,0),IFERROR(VLOOKUP($A118,$C:$J,2,0),"")),IFERROR(VLOOKUP($B118,INSUMOS!$A:$D,2,0),IFERROR(VLOOKUP($B118,COTAÇÕES!$A:$J,2,0),"")))</f>
        <v/>
      </c>
      <c r="E118" s="375" t="str">
        <f>IF($B118="",IFERROR(VLOOKUP($A118,SERVIÇOS!$B:$G,3,0),IFERROR(VLOOKUP($A118,$C:$J,3,0),"")),IFERROR(VLOOKUP($B118,INSUMOS!$A:$D,3,0),IFERROR(VLOOKUP($B118,COTAÇÕES!$A:$J,5,0),"")))</f>
        <v/>
      </c>
      <c r="F118" s="332"/>
      <c r="G118" s="333" t="str">
        <f>IF($B118="",IFERROR(VLOOKUP($A118,SERVIÇOS!$B:$G,6,0),IFERROR(VLOOKUP($A118,$C:$J,8,0),"")),IFERROR(VLOOKUP($B118,INSUMOS!$A:$D,4,0),IFERROR(VLOOKUP($B118,COTAÇÕES!$A:$J,9,0),"")))</f>
        <v/>
      </c>
      <c r="H118" s="334">
        <f>TRUNC(IF($B118="",IFERROR(VLOOKUP($A118,SERVIÇOS!$B:$G,4,0),IFERROR(VLOOKUP($A118,$C:$J,6,0),)),IFERROR(VLOOKUP($B118,INSUMOS!$A:$D,4,0),IFERROR(VLOOKUP($B118,COTAÇÕES!$A:$J,9,0),)))*$F118,2)</f>
        <v>0</v>
      </c>
      <c r="I118" s="334">
        <f>TRUNC(IF($B118="",IFERROR(VLOOKUP($A118,SERVIÇOS!$B:$G,5,0),IFERROR(VLOOKUP($A118,$C:$J,7,0),)),0)*$F118,2)</f>
        <v>0</v>
      </c>
      <c r="J118" s="335">
        <f t="shared" si="14"/>
        <v>0</v>
      </c>
      <c r="K118" s="411"/>
    </row>
    <row r="119" spans="1:11">
      <c r="A119" s="328"/>
      <c r="B119" s="329"/>
      <c r="C119" s="330"/>
      <c r="D119" s="331" t="str">
        <f>IF($B119="",IFERROR(VLOOKUP($A119,SERVIÇOS!$B:$G,2,0),IFERROR(VLOOKUP($A119,$C:$J,2,0),"")),IFERROR(VLOOKUP($B119,INSUMOS!$A:$D,2,0),IFERROR(VLOOKUP($B119,COTAÇÕES!$A:$J,2,0),"")))</f>
        <v/>
      </c>
      <c r="E119" s="375" t="str">
        <f>IF($B119="",IFERROR(VLOOKUP($A119,SERVIÇOS!$B:$G,3,0),IFERROR(VLOOKUP($A119,$C:$J,3,0),"")),IFERROR(VLOOKUP($B119,INSUMOS!$A:$D,3,0),IFERROR(VLOOKUP($B119,COTAÇÕES!$A:$J,5,0),"")))</f>
        <v/>
      </c>
      <c r="F119" s="332"/>
      <c r="G119" s="333" t="str">
        <f>IF($B119="",IFERROR(VLOOKUP($A119,SERVIÇOS!$B:$G,6,0),IFERROR(VLOOKUP($A119,$C:$J,8,0),"")),IFERROR(VLOOKUP($B119,INSUMOS!$A:$D,4,0),IFERROR(VLOOKUP($B119,COTAÇÕES!$A:$J,9,0),"")))</f>
        <v/>
      </c>
      <c r="H119" s="334">
        <f>TRUNC(IF($B119="",IFERROR(VLOOKUP($A119,SERVIÇOS!$B:$G,4,0),IFERROR(VLOOKUP($A119,$C:$J,6,0),)),IFERROR(VLOOKUP($B119,INSUMOS!$A:$D,4,0),IFERROR(VLOOKUP($B119,COTAÇÕES!$A:$J,9,0),)))*$F119,2)</f>
        <v>0</v>
      </c>
      <c r="I119" s="334">
        <f>TRUNC(IF($B119="",IFERROR(VLOOKUP($A119,SERVIÇOS!$B:$G,5,0),IFERROR(VLOOKUP($A119,$C:$J,7,0),)),0)*$F119,2)</f>
        <v>0</v>
      </c>
      <c r="J119" s="335">
        <f t="shared" si="14"/>
        <v>0</v>
      </c>
      <c r="K119" s="411"/>
    </row>
    <row r="120" spans="1:11">
      <c r="A120" s="328"/>
      <c r="B120" s="329"/>
      <c r="C120" s="330"/>
      <c r="D120" s="331" t="str">
        <f>IF($B120="",IFERROR(VLOOKUP($A120,SERVIÇOS!$B:$G,2,0),IFERROR(VLOOKUP($A120,$C:$J,2,0),"")),IFERROR(VLOOKUP($B120,INSUMOS!$A:$D,2,0),IFERROR(VLOOKUP($B120,COTAÇÕES!$A:$J,2,0),"")))</f>
        <v/>
      </c>
      <c r="E120" s="375" t="str">
        <f>IF($B120="",IFERROR(VLOOKUP($A120,SERVIÇOS!$B:$G,3,0),IFERROR(VLOOKUP($A120,$C:$J,3,0),"")),IFERROR(VLOOKUP($B120,INSUMOS!$A:$D,3,0),IFERROR(VLOOKUP($B120,COTAÇÕES!$A:$J,5,0),"")))</f>
        <v/>
      </c>
      <c r="F120" s="332"/>
      <c r="G120" s="333" t="str">
        <f>IF($B120="",IFERROR(VLOOKUP($A120,SERVIÇOS!$B:$G,6,0),IFERROR(VLOOKUP($A120,$C:$J,8,0),"")),IFERROR(VLOOKUP($B120,INSUMOS!$A:$D,4,0),IFERROR(VLOOKUP($B120,COTAÇÕES!$A:$J,9,0),"")))</f>
        <v/>
      </c>
      <c r="H120" s="334">
        <f>TRUNC(IF($B120="",IFERROR(VLOOKUP($A120,SERVIÇOS!$B:$G,4,0),IFERROR(VLOOKUP($A120,$C:$J,6,0),)),IFERROR(VLOOKUP($B120,INSUMOS!$A:$D,4,0),IFERROR(VLOOKUP($B120,COTAÇÕES!$A:$J,9,0),)))*$F120,2)</f>
        <v>0</v>
      </c>
      <c r="I120" s="334">
        <f>TRUNC(IF($B120="",IFERROR(VLOOKUP($A120,SERVIÇOS!$B:$G,5,0),IFERROR(VLOOKUP($A120,$C:$J,7,0),)),0)*$F120,2)</f>
        <v>0</v>
      </c>
      <c r="J120" s="335">
        <f t="shared" si="14"/>
        <v>0</v>
      </c>
      <c r="K120" s="411"/>
    </row>
    <row r="121" spans="1:11">
      <c r="A121" s="328"/>
      <c r="B121" s="329"/>
      <c r="C121" s="330"/>
      <c r="D121" s="331" t="str">
        <f>IF($B121="",IFERROR(VLOOKUP($A121,SERVIÇOS!$B:$G,2,0),IFERROR(VLOOKUP($A121,$C:$J,2,0),"")),IFERROR(VLOOKUP($B121,INSUMOS!$A:$D,2,0),IFERROR(VLOOKUP($B121,COTAÇÕES!$A:$J,2,0),"")))</f>
        <v/>
      </c>
      <c r="E121" s="375" t="str">
        <f>IF($B121="",IFERROR(VLOOKUP($A121,SERVIÇOS!$B:$G,3,0),IFERROR(VLOOKUP($A121,$C:$J,3,0),"")),IFERROR(VLOOKUP($B121,INSUMOS!$A:$D,3,0),IFERROR(VLOOKUP($B121,COTAÇÕES!$A:$J,5,0),"")))</f>
        <v/>
      </c>
      <c r="F121" s="332"/>
      <c r="G121" s="333" t="str">
        <f>IF($B121="",IFERROR(VLOOKUP($A121,SERVIÇOS!$B:$G,6,0),IFERROR(VLOOKUP($A121,$C:$J,8,0),"")),IFERROR(VLOOKUP($B121,INSUMOS!$A:$D,4,0),IFERROR(VLOOKUP($B121,COTAÇÕES!$A:$J,9,0),"")))</f>
        <v/>
      </c>
      <c r="H121" s="334">
        <f>TRUNC(IF($B121="",IFERROR(VLOOKUP($A121,SERVIÇOS!$B:$G,4,0),IFERROR(VLOOKUP($A121,$C:$J,6,0),)),IFERROR(VLOOKUP($B121,INSUMOS!$A:$D,4,0),IFERROR(VLOOKUP($B121,COTAÇÕES!$A:$J,9,0),)))*$F121,2)</f>
        <v>0</v>
      </c>
      <c r="I121" s="334">
        <f>TRUNC(IF($B121="",IFERROR(VLOOKUP($A121,SERVIÇOS!$B:$G,5,0),IFERROR(VLOOKUP($A121,$C:$J,7,0),)),0)*$F121,2)</f>
        <v>0</v>
      </c>
      <c r="J121" s="335">
        <f t="shared" si="14"/>
        <v>0</v>
      </c>
      <c r="K121" s="411"/>
    </row>
    <row r="122" spans="1:11">
      <c r="A122" s="328"/>
      <c r="B122" s="329"/>
      <c r="C122" s="330"/>
      <c r="D122" s="331" t="str">
        <f>IF($B122="",IFERROR(VLOOKUP($A122,SERVIÇOS!$B:$G,2,0),IFERROR(VLOOKUP($A122,$C:$J,2,0),"")),IFERROR(VLOOKUP($B122,INSUMOS!$A:$D,2,0),IFERROR(VLOOKUP($B122,COTAÇÕES!$A:$J,2,0),"")))</f>
        <v/>
      </c>
      <c r="E122" s="375" t="str">
        <f>IF($B122="",IFERROR(VLOOKUP($A122,SERVIÇOS!$B:$G,3,0),IFERROR(VLOOKUP($A122,$C:$J,3,0),"")),IFERROR(VLOOKUP($B122,INSUMOS!$A:$D,3,0),IFERROR(VLOOKUP($B122,COTAÇÕES!$A:$J,5,0),"")))</f>
        <v/>
      </c>
      <c r="F122" s="332"/>
      <c r="G122" s="333" t="str">
        <f>IF($B122="",IFERROR(VLOOKUP($A122,SERVIÇOS!$B:$G,6,0),IFERROR(VLOOKUP($A122,$C:$J,8,0),"")),IFERROR(VLOOKUP($B122,INSUMOS!$A:$D,4,0),IFERROR(VLOOKUP($B122,COTAÇÕES!$A:$J,9,0),"")))</f>
        <v/>
      </c>
      <c r="H122" s="334">
        <f>TRUNC(IF($B122="",IFERROR(VLOOKUP($A122,SERVIÇOS!$B:$G,4,0),IFERROR(VLOOKUP($A122,$C:$J,6,0),)),IFERROR(VLOOKUP($B122,INSUMOS!$A:$D,4,0),IFERROR(VLOOKUP($B122,COTAÇÕES!$A:$J,9,0),)))*$F122,2)</f>
        <v>0</v>
      </c>
      <c r="I122" s="334">
        <f>TRUNC(IF($B122="",IFERROR(VLOOKUP($A122,SERVIÇOS!$B:$G,5,0),IFERROR(VLOOKUP($A122,$C:$J,7,0),)),0)*$F122,2)</f>
        <v>0</v>
      </c>
      <c r="J122" s="335">
        <f t="shared" si="14"/>
        <v>0</v>
      </c>
      <c r="K122" s="411"/>
    </row>
    <row r="123" spans="1:11">
      <c r="A123" s="328"/>
      <c r="B123" s="329"/>
      <c r="C123" s="330"/>
      <c r="D123" s="331" t="str">
        <f>IF($B123="",IFERROR(VLOOKUP($A123,SERVIÇOS!$B:$G,2,0),IFERROR(VLOOKUP($A123,$C:$J,2,0),"")),IFERROR(VLOOKUP($B123,INSUMOS!$A:$D,2,0),IFERROR(VLOOKUP($B123,COTAÇÕES!$A:$J,2,0),"")))</f>
        <v/>
      </c>
      <c r="E123" s="375" t="str">
        <f>IF($B123="",IFERROR(VLOOKUP($A123,SERVIÇOS!$B:$G,3,0),IFERROR(VLOOKUP($A123,$C:$J,3,0),"")),IFERROR(VLOOKUP($B123,INSUMOS!$A:$D,3,0),IFERROR(VLOOKUP($B123,COTAÇÕES!$A:$J,5,0),"")))</f>
        <v/>
      </c>
      <c r="F123" s="332"/>
      <c r="G123" s="333" t="str">
        <f>IF($B123="",IFERROR(VLOOKUP($A123,SERVIÇOS!$B:$G,6,0),IFERROR(VLOOKUP($A123,$C:$J,8,0),"")),IFERROR(VLOOKUP($B123,INSUMOS!$A:$D,4,0),IFERROR(VLOOKUP($B123,COTAÇÕES!$A:$J,9,0),"")))</f>
        <v/>
      </c>
      <c r="H123" s="334">
        <f>TRUNC(IF($B123="",IFERROR(VLOOKUP($A123,SERVIÇOS!$B:$G,4,0),IFERROR(VLOOKUP($A123,$C:$J,6,0),)),IFERROR(VLOOKUP($B123,INSUMOS!$A:$D,4,0),IFERROR(VLOOKUP($B123,COTAÇÕES!$A:$J,9,0),)))*$F123,2)</f>
        <v>0</v>
      </c>
      <c r="I123" s="334">
        <f>TRUNC(IF($B123="",IFERROR(VLOOKUP($A123,SERVIÇOS!$B:$G,5,0),IFERROR(VLOOKUP($A123,$C:$J,7,0),)),0)*$F123,2)</f>
        <v>0</v>
      </c>
      <c r="J123" s="335">
        <f t="shared" si="14"/>
        <v>0</v>
      </c>
      <c r="K123" s="411"/>
    </row>
    <row r="124" spans="1:11">
      <c r="A124" s="328"/>
      <c r="B124" s="329"/>
      <c r="C124" s="330"/>
      <c r="D124" s="331" t="str">
        <f>IF($B124="",IFERROR(VLOOKUP($A124,SERVIÇOS!$B:$G,2,0),IFERROR(VLOOKUP($A124,$C:$J,2,0),"")),IFERROR(VLOOKUP($B124,INSUMOS!$A:$D,2,0),IFERROR(VLOOKUP($B124,COTAÇÕES!$A:$J,2,0),"")))</f>
        <v/>
      </c>
      <c r="E124" s="375" t="str">
        <f>IF($B124="",IFERROR(VLOOKUP($A124,SERVIÇOS!$B:$G,3,0),IFERROR(VLOOKUP($A124,$C:$J,3,0),"")),IFERROR(VLOOKUP($B124,INSUMOS!$A:$D,3,0),IFERROR(VLOOKUP($B124,COTAÇÕES!$A:$J,5,0),"")))</f>
        <v/>
      </c>
      <c r="F124" s="332"/>
      <c r="G124" s="333" t="str">
        <f>IF($B124="",IFERROR(VLOOKUP($A124,SERVIÇOS!$B:$G,6,0),IFERROR(VLOOKUP($A124,$C:$J,8,0),"")),IFERROR(VLOOKUP($B124,INSUMOS!$A:$D,4,0),IFERROR(VLOOKUP($B124,COTAÇÕES!$A:$J,9,0),"")))</f>
        <v/>
      </c>
      <c r="H124" s="334">
        <f>TRUNC(IF($B124="",IFERROR(VLOOKUP($A124,SERVIÇOS!$B:$G,4,0),IFERROR(VLOOKUP($A124,$C:$J,6,0),)),IFERROR(VLOOKUP($B124,INSUMOS!$A:$D,4,0),IFERROR(VLOOKUP($B124,COTAÇÕES!$A:$J,9,0),)))*$F124,2)</f>
        <v>0</v>
      </c>
      <c r="I124" s="334">
        <f>TRUNC(IF($B124="",IFERROR(VLOOKUP($A124,SERVIÇOS!$B:$G,5,0),IFERROR(VLOOKUP($A124,$C:$J,7,0),)),0)*$F124,2)</f>
        <v>0</v>
      </c>
      <c r="J124" s="335">
        <f t="shared" si="14"/>
        <v>0</v>
      </c>
      <c r="K124" s="411"/>
    </row>
    <row r="125" spans="1:11">
      <c r="A125" s="328"/>
      <c r="B125" s="329"/>
      <c r="C125" s="330"/>
      <c r="D125" s="331" t="str">
        <f>IF($B125="",IFERROR(VLOOKUP($A125,SERVIÇOS!$B:$G,2,0),IFERROR(VLOOKUP($A125,$C:$J,2,0),"")),IFERROR(VLOOKUP($B125,INSUMOS!$A:$D,2,0),IFERROR(VLOOKUP($B125,COTAÇÕES!$A:$J,2,0),"")))</f>
        <v/>
      </c>
      <c r="E125" s="375" t="str">
        <f>IF($B125="",IFERROR(VLOOKUP($A125,SERVIÇOS!$B:$G,3,0),IFERROR(VLOOKUP($A125,$C:$J,3,0),"")),IFERROR(VLOOKUP($B125,INSUMOS!$A:$D,3,0),IFERROR(VLOOKUP($B125,COTAÇÕES!$A:$J,5,0),"")))</f>
        <v/>
      </c>
      <c r="F125" s="332"/>
      <c r="G125" s="333" t="str">
        <f>IF($B125="",IFERROR(VLOOKUP($A125,SERVIÇOS!$B:$G,6,0),IFERROR(VLOOKUP($A125,$C:$J,8,0),"")),IFERROR(VLOOKUP($B125,INSUMOS!$A:$D,4,0),IFERROR(VLOOKUP($B125,COTAÇÕES!$A:$J,9,0),"")))</f>
        <v/>
      </c>
      <c r="H125" s="334">
        <f>TRUNC(IF($B125="",IFERROR(VLOOKUP($A125,SERVIÇOS!$B:$G,4,0),IFERROR(VLOOKUP($A125,$C:$J,6,0),)),IFERROR(VLOOKUP($B125,INSUMOS!$A:$D,4,0),IFERROR(VLOOKUP($B125,COTAÇÕES!$A:$J,9,0),)))*$F125,2)</f>
        <v>0</v>
      </c>
      <c r="I125" s="334">
        <f>TRUNC(IF($B125="",IFERROR(VLOOKUP($A125,SERVIÇOS!$B:$G,5,0),IFERROR(VLOOKUP($A125,$C:$J,7,0),)),0)*$F125,2)</f>
        <v>0</v>
      </c>
      <c r="J125" s="335">
        <f t="shared" si="14"/>
        <v>0</v>
      </c>
      <c r="K125" s="411"/>
    </row>
    <row r="126" spans="1:11">
      <c r="A126" s="328"/>
      <c r="B126" s="329"/>
      <c r="C126" s="330"/>
      <c r="D126" s="331" t="str">
        <f>IF($B126="",IFERROR(VLOOKUP($A126,SERVIÇOS!$B:$G,2,0),IFERROR(VLOOKUP($A126,$C:$J,2,0),"")),IFERROR(VLOOKUP($B126,INSUMOS!$A:$D,2,0),IFERROR(VLOOKUP($B126,COTAÇÕES!$A:$J,2,0),"")))</f>
        <v/>
      </c>
      <c r="E126" s="375" t="str">
        <f>IF($B126="",IFERROR(VLOOKUP($A126,SERVIÇOS!$B:$G,3,0),IFERROR(VLOOKUP($A126,$C:$J,3,0),"")),IFERROR(VLOOKUP($B126,INSUMOS!$A:$D,3,0),IFERROR(VLOOKUP($B126,COTAÇÕES!$A:$J,5,0),"")))</f>
        <v/>
      </c>
      <c r="F126" s="332"/>
      <c r="G126" s="333" t="str">
        <f>IF($B126="",IFERROR(VLOOKUP($A126,SERVIÇOS!$B:$G,6,0),IFERROR(VLOOKUP($A126,$C:$J,8,0),"")),IFERROR(VLOOKUP($B126,INSUMOS!$A:$D,4,0),IFERROR(VLOOKUP($B126,COTAÇÕES!$A:$J,9,0),"")))</f>
        <v/>
      </c>
      <c r="H126" s="334">
        <f>TRUNC(IF($B126="",IFERROR(VLOOKUP($A126,SERVIÇOS!$B:$G,4,0),IFERROR(VLOOKUP($A126,$C:$J,6,0),)),IFERROR(VLOOKUP($B126,INSUMOS!$A:$D,4,0),IFERROR(VLOOKUP($B126,COTAÇÕES!$A:$J,9,0),)))*$F126,2)</f>
        <v>0</v>
      </c>
      <c r="I126" s="334">
        <f>TRUNC(IF($B126="",IFERROR(VLOOKUP($A126,SERVIÇOS!$B:$G,5,0),IFERROR(VLOOKUP($A126,$C:$J,7,0),)),0)*$F126,2)</f>
        <v>0</v>
      </c>
      <c r="J126" s="335">
        <f t="shared" si="14"/>
        <v>0</v>
      </c>
      <c r="K126" s="411"/>
    </row>
    <row r="127" spans="1:11">
      <c r="A127" s="328"/>
      <c r="B127" s="329"/>
      <c r="C127" s="330"/>
      <c r="D127" s="331" t="str">
        <f>IF($B127="",IFERROR(VLOOKUP($A127,SERVIÇOS!$B:$G,2,0),IFERROR(VLOOKUP($A127,$C:$J,2,0),"")),IFERROR(VLOOKUP($B127,INSUMOS!$A:$D,2,0),IFERROR(VLOOKUP($B127,COTAÇÕES!$A:$J,2,0),"")))</f>
        <v/>
      </c>
      <c r="E127" s="375" t="str">
        <f>IF($B127="",IFERROR(VLOOKUP($A127,SERVIÇOS!$B:$G,3,0),IFERROR(VLOOKUP($A127,$C:$J,3,0),"")),IFERROR(VLOOKUP($B127,INSUMOS!$A:$D,3,0),IFERROR(VLOOKUP($B127,COTAÇÕES!$A:$J,5,0),"")))</f>
        <v/>
      </c>
      <c r="F127" s="332"/>
      <c r="G127" s="333" t="str">
        <f>IF($B127="",IFERROR(VLOOKUP($A127,SERVIÇOS!$B:$G,6,0),IFERROR(VLOOKUP($A127,$C:$J,8,0),"")),IFERROR(VLOOKUP($B127,INSUMOS!$A:$D,4,0),IFERROR(VLOOKUP($B127,COTAÇÕES!$A:$J,9,0),"")))</f>
        <v/>
      </c>
      <c r="H127" s="334">
        <f>TRUNC(IF($B127="",IFERROR(VLOOKUP($A127,SERVIÇOS!$B:$G,4,0),IFERROR(VLOOKUP($A127,$C:$J,6,0),)),IFERROR(VLOOKUP($B127,INSUMOS!$A:$D,4,0),IFERROR(VLOOKUP($B127,COTAÇÕES!$A:$J,9,0),)))*$F127,2)</f>
        <v>0</v>
      </c>
      <c r="I127" s="334">
        <f>TRUNC(IF($B127="",IFERROR(VLOOKUP($A127,SERVIÇOS!$B:$G,5,0),IFERROR(VLOOKUP($A127,$C:$J,7,0),)),0)*$F127,2)</f>
        <v>0</v>
      </c>
      <c r="J127" s="335">
        <f t="shared" si="14"/>
        <v>0</v>
      </c>
      <c r="K127" s="411"/>
    </row>
    <row r="128" spans="1:11">
      <c r="A128" s="328"/>
      <c r="B128" s="329"/>
      <c r="C128" s="330"/>
      <c r="D128" s="331" t="str">
        <f>IF($B128="",IFERROR(VLOOKUP($A128,SERVIÇOS!$B:$G,2,0),IFERROR(VLOOKUP($A128,$C:$J,2,0),"")),IFERROR(VLOOKUP($B128,INSUMOS!$A:$D,2,0),IFERROR(VLOOKUP($B128,COTAÇÕES!$A:$J,2,0),"")))</f>
        <v/>
      </c>
      <c r="E128" s="375" t="str">
        <f>IF($B128="",IFERROR(VLOOKUP($A128,SERVIÇOS!$B:$G,3,0),IFERROR(VLOOKUP($A128,$C:$J,3,0),"")),IFERROR(VLOOKUP($B128,INSUMOS!$A:$D,3,0),IFERROR(VLOOKUP($B128,COTAÇÕES!$A:$J,5,0),"")))</f>
        <v/>
      </c>
      <c r="F128" s="332"/>
      <c r="G128" s="333" t="str">
        <f>IF($B128="",IFERROR(VLOOKUP($A128,SERVIÇOS!$B:$G,6,0),IFERROR(VLOOKUP($A128,$C:$J,8,0),"")),IFERROR(VLOOKUP($B128,INSUMOS!$A:$D,4,0),IFERROR(VLOOKUP($B128,COTAÇÕES!$A:$J,9,0),"")))</f>
        <v/>
      </c>
      <c r="H128" s="334">
        <f>TRUNC(IF($B128="",IFERROR(VLOOKUP($A128,SERVIÇOS!$B:$G,4,0),IFERROR(VLOOKUP($A128,$C:$J,6,0),)),IFERROR(VLOOKUP($B128,INSUMOS!$A:$D,4,0),IFERROR(VLOOKUP($B128,COTAÇÕES!$A:$J,9,0),)))*$F128,2)</f>
        <v>0</v>
      </c>
      <c r="I128" s="334">
        <f>TRUNC(IF($B128="",IFERROR(VLOOKUP($A128,SERVIÇOS!$B:$G,5,0),IFERROR(VLOOKUP($A128,$C:$J,7,0),)),0)*$F128,2)</f>
        <v>0</v>
      </c>
      <c r="J128" s="335">
        <f t="shared" si="14"/>
        <v>0</v>
      </c>
      <c r="K128" s="411"/>
    </row>
    <row r="129" spans="1:11">
      <c r="A129" s="328"/>
      <c r="B129" s="329"/>
      <c r="C129" s="330"/>
      <c r="D129" s="331" t="str">
        <f>IF($B129="",IFERROR(VLOOKUP($A129,SERVIÇOS!$B:$G,2,0),IFERROR(VLOOKUP($A129,$C:$J,2,0),"")),IFERROR(VLOOKUP($B129,INSUMOS!$A:$D,2,0),IFERROR(VLOOKUP($B129,COTAÇÕES!$A:$J,2,0),"")))</f>
        <v/>
      </c>
      <c r="E129" s="375" t="str">
        <f>IF($B129="",IFERROR(VLOOKUP($A129,SERVIÇOS!$B:$G,3,0),IFERROR(VLOOKUP($A129,$C:$J,3,0),"")),IFERROR(VLOOKUP($B129,INSUMOS!$A:$D,3,0),IFERROR(VLOOKUP($B129,COTAÇÕES!$A:$J,5,0),"")))</f>
        <v/>
      </c>
      <c r="F129" s="332"/>
      <c r="G129" s="333" t="str">
        <f>IF($B129="",IFERROR(VLOOKUP($A129,SERVIÇOS!$B:$G,6,0),IFERROR(VLOOKUP($A129,$C:$J,8,0),"")),IFERROR(VLOOKUP($B129,INSUMOS!$A:$D,4,0),IFERROR(VLOOKUP($B129,COTAÇÕES!$A:$J,9,0),"")))</f>
        <v/>
      </c>
      <c r="H129" s="334">
        <f>TRUNC(IF($B129="",IFERROR(VLOOKUP($A129,SERVIÇOS!$B:$G,4,0),IFERROR(VLOOKUP($A129,$C:$J,6,0),)),IFERROR(VLOOKUP($B129,INSUMOS!$A:$D,4,0),IFERROR(VLOOKUP($B129,COTAÇÕES!$A:$J,9,0),)))*$F129,2)</f>
        <v>0</v>
      </c>
      <c r="I129" s="334">
        <f>TRUNC(IF($B129="",IFERROR(VLOOKUP($A129,SERVIÇOS!$B:$G,5,0),IFERROR(VLOOKUP($A129,$C:$J,7,0),)),0)*$F129,2)</f>
        <v>0</v>
      </c>
      <c r="J129" s="335">
        <f t="shared" si="14"/>
        <v>0</v>
      </c>
      <c r="K129" s="411"/>
    </row>
    <row r="130" spans="1:11">
      <c r="A130" s="328"/>
      <c r="B130" s="329"/>
      <c r="C130" s="330"/>
      <c r="D130" s="331" t="str">
        <f>IF($B130="",IFERROR(VLOOKUP($A130,SERVIÇOS!$B:$G,2,0),IFERROR(VLOOKUP($A130,$C:$J,2,0),"")),IFERROR(VLOOKUP($B130,INSUMOS!$A:$D,2,0),IFERROR(VLOOKUP($B130,COTAÇÕES!$A:$J,2,0),"")))</f>
        <v/>
      </c>
      <c r="E130" s="375" t="str">
        <f>IF($B130="",IFERROR(VLOOKUP($A130,SERVIÇOS!$B:$G,3,0),IFERROR(VLOOKUP($A130,$C:$J,3,0),"")),IFERROR(VLOOKUP($B130,INSUMOS!$A:$D,3,0),IFERROR(VLOOKUP($B130,COTAÇÕES!$A:$J,5,0),"")))</f>
        <v/>
      </c>
      <c r="F130" s="332"/>
      <c r="G130" s="333" t="str">
        <f>IF($B130="",IFERROR(VLOOKUP($A130,SERVIÇOS!$B:$G,6,0),IFERROR(VLOOKUP($A130,$C:$J,8,0),"")),IFERROR(VLOOKUP($B130,INSUMOS!$A:$D,4,0),IFERROR(VLOOKUP($B130,COTAÇÕES!$A:$J,9,0),"")))</f>
        <v/>
      </c>
      <c r="H130" s="334">
        <f>TRUNC(IF($B130="",IFERROR(VLOOKUP($A130,SERVIÇOS!$B:$G,4,0),IFERROR(VLOOKUP($A130,$C:$J,6,0),)),IFERROR(VLOOKUP($B130,INSUMOS!$A:$D,4,0),IFERROR(VLOOKUP($B130,COTAÇÕES!$A:$J,9,0),)))*$F130,2)</f>
        <v>0</v>
      </c>
      <c r="I130" s="334">
        <f>TRUNC(IF($B130="",IFERROR(VLOOKUP($A130,SERVIÇOS!$B:$G,5,0),IFERROR(VLOOKUP($A130,$C:$J,7,0),)),0)*$F130,2)</f>
        <v>0</v>
      </c>
      <c r="J130" s="335">
        <f t="shared" si="14"/>
        <v>0</v>
      </c>
      <c r="K130" s="411"/>
    </row>
    <row r="131" spans="1:11">
      <c r="A131" s="328"/>
      <c r="B131" s="329"/>
      <c r="C131" s="330"/>
      <c r="D131" s="331" t="str">
        <f>IF($B131="",IFERROR(VLOOKUP($A131,SERVIÇOS!$B:$G,2,0),IFERROR(VLOOKUP($A131,$C:$J,2,0),"")),IFERROR(VLOOKUP($B131,INSUMOS!$A:$D,2,0),IFERROR(VLOOKUP($B131,COTAÇÕES!$A:$J,2,0),"")))</f>
        <v/>
      </c>
      <c r="E131" s="375" t="str">
        <f>IF($B131="",IFERROR(VLOOKUP($A131,SERVIÇOS!$B:$G,3,0),IFERROR(VLOOKUP($A131,$C:$J,3,0),"")),IFERROR(VLOOKUP($B131,INSUMOS!$A:$D,3,0),IFERROR(VLOOKUP($B131,COTAÇÕES!$A:$J,5,0),"")))</f>
        <v/>
      </c>
      <c r="F131" s="332"/>
      <c r="G131" s="333" t="str">
        <f>IF($B131="",IFERROR(VLOOKUP($A131,SERVIÇOS!$B:$G,6,0),IFERROR(VLOOKUP($A131,$C:$J,8,0),"")),IFERROR(VLOOKUP($B131,INSUMOS!$A:$D,4,0),IFERROR(VLOOKUP($B131,COTAÇÕES!$A:$J,9,0),"")))</f>
        <v/>
      </c>
      <c r="H131" s="334">
        <f>TRUNC(IF($B131="",IFERROR(VLOOKUP($A131,SERVIÇOS!$B:$G,4,0),IFERROR(VLOOKUP($A131,$C:$J,6,0),)),IFERROR(VLOOKUP($B131,INSUMOS!$A:$D,4,0),IFERROR(VLOOKUP($B131,COTAÇÕES!$A:$J,9,0),)))*$F131,2)</f>
        <v>0</v>
      </c>
      <c r="I131" s="334">
        <f>TRUNC(IF($B131="",IFERROR(VLOOKUP($A131,SERVIÇOS!$B:$G,5,0),IFERROR(VLOOKUP($A131,$C:$J,7,0),)),0)*$F131,2)</f>
        <v>0</v>
      </c>
      <c r="J131" s="335">
        <f t="shared" si="14"/>
        <v>0</v>
      </c>
      <c r="K131" s="411"/>
    </row>
    <row r="132" spans="1:11">
      <c r="A132" s="328"/>
      <c r="B132" s="329"/>
      <c r="C132" s="330"/>
      <c r="D132" s="331" t="str">
        <f>IF($B132="",IFERROR(VLOOKUP($A132,SERVIÇOS!$B:$G,2,0),IFERROR(VLOOKUP($A132,$C:$J,2,0),"")),IFERROR(VLOOKUP($B132,INSUMOS!$A:$D,2,0),IFERROR(VLOOKUP($B132,COTAÇÕES!$A:$J,2,0),"")))</f>
        <v/>
      </c>
      <c r="E132" s="375" t="str">
        <f>IF($B132="",IFERROR(VLOOKUP($A132,SERVIÇOS!$B:$G,3,0),IFERROR(VLOOKUP($A132,$C:$J,3,0),"")),IFERROR(VLOOKUP($B132,INSUMOS!$A:$D,3,0),IFERROR(VLOOKUP($B132,COTAÇÕES!$A:$J,5,0),"")))</f>
        <v/>
      </c>
      <c r="F132" s="332"/>
      <c r="G132" s="333" t="str">
        <f>IF($B132="",IFERROR(VLOOKUP($A132,SERVIÇOS!$B:$G,6,0),IFERROR(VLOOKUP($A132,$C:$J,8,0),"")),IFERROR(VLOOKUP($B132,INSUMOS!$A:$D,4,0),IFERROR(VLOOKUP($B132,COTAÇÕES!$A:$J,9,0),"")))</f>
        <v/>
      </c>
      <c r="H132" s="334">
        <f>TRUNC(IF($B132="",IFERROR(VLOOKUP($A132,SERVIÇOS!$B:$G,4,0),IFERROR(VLOOKUP($A132,$C:$J,6,0),)),IFERROR(VLOOKUP($B132,INSUMOS!$A:$D,4,0),IFERROR(VLOOKUP($B132,COTAÇÕES!$A:$J,9,0),)))*$F132,2)</f>
        <v>0</v>
      </c>
      <c r="I132" s="334">
        <f>TRUNC(IF($B132="",IFERROR(VLOOKUP($A132,SERVIÇOS!$B:$G,5,0),IFERROR(VLOOKUP($A132,$C:$J,7,0),)),0)*$F132,2)</f>
        <v>0</v>
      </c>
      <c r="J132" s="335">
        <f t="shared" si="14"/>
        <v>0</v>
      </c>
      <c r="K132" s="411"/>
    </row>
    <row r="133" spans="1:11">
      <c r="A133" s="328"/>
      <c r="B133" s="329"/>
      <c r="C133" s="330"/>
      <c r="D133" s="331" t="str">
        <f>IF($B133="",IFERROR(VLOOKUP($A133,SERVIÇOS!$B:$G,2,0),IFERROR(VLOOKUP($A133,$C:$J,2,0),"")),IFERROR(VLOOKUP($B133,INSUMOS!$A:$D,2,0),IFERROR(VLOOKUP($B133,COTAÇÕES!$A:$J,2,0),"")))</f>
        <v/>
      </c>
      <c r="E133" s="375" t="str">
        <f>IF($B133="",IFERROR(VLOOKUP($A133,SERVIÇOS!$B:$G,3,0),IFERROR(VLOOKUP($A133,$C:$J,3,0),"")),IFERROR(VLOOKUP($B133,INSUMOS!$A:$D,3,0),IFERROR(VLOOKUP($B133,COTAÇÕES!$A:$J,5,0),"")))</f>
        <v/>
      </c>
      <c r="F133" s="332"/>
      <c r="G133" s="333" t="str">
        <f>IF($B133="",IFERROR(VLOOKUP($A133,SERVIÇOS!$B:$G,6,0),IFERROR(VLOOKUP($A133,$C:$J,8,0),"")),IFERROR(VLOOKUP($B133,INSUMOS!$A:$D,4,0),IFERROR(VLOOKUP($B133,COTAÇÕES!$A:$J,9,0),"")))</f>
        <v/>
      </c>
      <c r="H133" s="334">
        <f>TRUNC(IF($B133="",IFERROR(VLOOKUP($A133,SERVIÇOS!$B:$G,4,0),IFERROR(VLOOKUP($A133,$C:$J,6,0),)),IFERROR(VLOOKUP($B133,INSUMOS!$A:$D,4,0),IFERROR(VLOOKUP($B133,COTAÇÕES!$A:$J,9,0),)))*$F133,2)</f>
        <v>0</v>
      </c>
      <c r="I133" s="334">
        <f>TRUNC(IF($B133="",IFERROR(VLOOKUP($A133,SERVIÇOS!$B:$G,5,0),IFERROR(VLOOKUP($A133,$C:$J,7,0),)),0)*$F133,2)</f>
        <v>0</v>
      </c>
      <c r="J133" s="335">
        <f t="shared" si="14"/>
        <v>0</v>
      </c>
      <c r="K133" s="411"/>
    </row>
    <row r="134" spans="1:11">
      <c r="A134" s="328"/>
      <c r="B134" s="329"/>
      <c r="C134" s="330"/>
      <c r="D134" s="331" t="str">
        <f>IF($B134="",IFERROR(VLOOKUP($A134,SERVIÇOS!$B:$G,2,0),IFERROR(VLOOKUP($A134,$C:$J,2,0),"")),IFERROR(VLOOKUP($B134,INSUMOS!$A:$D,2,0),IFERROR(VLOOKUP($B134,COTAÇÕES!$A:$J,2,0),"")))</f>
        <v/>
      </c>
      <c r="E134" s="375" t="str">
        <f>IF($B134="",IFERROR(VLOOKUP($A134,SERVIÇOS!$B:$G,3,0),IFERROR(VLOOKUP($A134,$C:$J,3,0),"")),IFERROR(VLOOKUP($B134,INSUMOS!$A:$D,3,0),IFERROR(VLOOKUP($B134,COTAÇÕES!$A:$J,5,0),"")))</f>
        <v/>
      </c>
      <c r="F134" s="332"/>
      <c r="G134" s="333" t="str">
        <f>IF($B134="",IFERROR(VLOOKUP($A134,SERVIÇOS!$B:$G,6,0),IFERROR(VLOOKUP($A134,$C:$J,8,0),"")),IFERROR(VLOOKUP($B134,INSUMOS!$A:$D,4,0),IFERROR(VLOOKUP($B134,COTAÇÕES!$A:$J,9,0),"")))</f>
        <v/>
      </c>
      <c r="H134" s="334">
        <f>TRUNC(IF($B134="",IFERROR(VLOOKUP($A134,SERVIÇOS!$B:$G,4,0),IFERROR(VLOOKUP($A134,$C:$J,6,0),)),IFERROR(VLOOKUP($B134,INSUMOS!$A:$D,4,0),IFERROR(VLOOKUP($B134,COTAÇÕES!$A:$J,9,0),)))*$F134,2)</f>
        <v>0</v>
      </c>
      <c r="I134" s="334">
        <f>TRUNC(IF($B134="",IFERROR(VLOOKUP($A134,SERVIÇOS!$B:$G,5,0),IFERROR(VLOOKUP($A134,$C:$J,7,0),)),0)*$F134,2)</f>
        <v>0</v>
      </c>
      <c r="J134" s="335">
        <f t="shared" si="14"/>
        <v>0</v>
      </c>
      <c r="K134" s="411"/>
    </row>
    <row r="135" spans="1:11">
      <c r="A135" s="328"/>
      <c r="B135" s="329"/>
      <c r="C135" s="330"/>
      <c r="D135" s="331" t="str">
        <f>IF($B135="",IFERROR(VLOOKUP($A135,SERVIÇOS!$B:$G,2,0),IFERROR(VLOOKUP($A135,$C:$J,2,0),"")),IFERROR(VLOOKUP($B135,INSUMOS!$A:$D,2,0),IFERROR(VLOOKUP($B135,COTAÇÕES!$A:$J,2,0),"")))</f>
        <v/>
      </c>
      <c r="E135" s="375" t="str">
        <f>IF($B135="",IFERROR(VLOOKUP($A135,SERVIÇOS!$B:$G,3,0),IFERROR(VLOOKUP($A135,$C:$J,3,0),"")),IFERROR(VLOOKUP($B135,INSUMOS!$A:$D,3,0),IFERROR(VLOOKUP($B135,COTAÇÕES!$A:$J,5,0),"")))</f>
        <v/>
      </c>
      <c r="F135" s="332"/>
      <c r="G135" s="333" t="str">
        <f>IF($B135="",IFERROR(VLOOKUP($A135,SERVIÇOS!$B:$G,6,0),IFERROR(VLOOKUP($A135,$C:$J,8,0),"")),IFERROR(VLOOKUP($B135,INSUMOS!$A:$D,4,0),IFERROR(VLOOKUP($B135,COTAÇÕES!$A:$J,9,0),"")))</f>
        <v/>
      </c>
      <c r="H135" s="334">
        <f>TRUNC(IF($B135="",IFERROR(VLOOKUP($A135,SERVIÇOS!$B:$G,4,0),IFERROR(VLOOKUP($A135,$C:$J,6,0),)),IFERROR(VLOOKUP($B135,INSUMOS!$A:$D,4,0),IFERROR(VLOOKUP($B135,COTAÇÕES!$A:$J,9,0),)))*$F135,2)</f>
        <v>0</v>
      </c>
      <c r="I135" s="334">
        <f>TRUNC(IF($B135="",IFERROR(VLOOKUP($A135,SERVIÇOS!$B:$G,5,0),IFERROR(VLOOKUP($A135,$C:$J,7,0),)),0)*$F135,2)</f>
        <v>0</v>
      </c>
      <c r="J135" s="335">
        <f t="shared" si="14"/>
        <v>0</v>
      </c>
      <c r="K135" s="411"/>
    </row>
    <row r="136" spans="1:11">
      <c r="A136" s="328"/>
      <c r="B136" s="329"/>
      <c r="C136" s="330"/>
      <c r="D136" s="331" t="str">
        <f>IF($B136="",IFERROR(VLOOKUP($A136,SERVIÇOS!$B:$G,2,0),IFERROR(VLOOKUP($A136,$C:$J,2,0),"")),IFERROR(VLOOKUP($B136,INSUMOS!$A:$D,2,0),IFERROR(VLOOKUP($B136,COTAÇÕES!$A:$J,2,0),"")))</f>
        <v/>
      </c>
      <c r="E136" s="375" t="str">
        <f>IF($B136="",IFERROR(VLOOKUP($A136,SERVIÇOS!$B:$G,3,0),IFERROR(VLOOKUP($A136,$C:$J,3,0),"")),IFERROR(VLOOKUP($B136,INSUMOS!$A:$D,3,0),IFERROR(VLOOKUP($B136,COTAÇÕES!$A:$J,5,0),"")))</f>
        <v/>
      </c>
      <c r="F136" s="332"/>
      <c r="G136" s="333" t="str">
        <f>IF($B136="",IFERROR(VLOOKUP($A136,SERVIÇOS!$B:$G,6,0),IFERROR(VLOOKUP($A136,$C:$J,8,0),"")),IFERROR(VLOOKUP($B136,INSUMOS!$A:$D,4,0),IFERROR(VLOOKUP($B136,COTAÇÕES!$A:$J,9,0),"")))</f>
        <v/>
      </c>
      <c r="H136" s="334">
        <f>TRUNC(IF($B136="",IFERROR(VLOOKUP($A136,SERVIÇOS!$B:$G,4,0),IFERROR(VLOOKUP($A136,$C:$J,6,0),)),IFERROR(VLOOKUP($B136,INSUMOS!$A:$D,4,0),IFERROR(VLOOKUP($B136,COTAÇÕES!$A:$J,9,0),)))*$F136,2)</f>
        <v>0</v>
      </c>
      <c r="I136" s="334">
        <f>TRUNC(IF($B136="",IFERROR(VLOOKUP($A136,SERVIÇOS!$B:$G,5,0),IFERROR(VLOOKUP($A136,$C:$J,7,0),)),0)*$F136,2)</f>
        <v>0</v>
      </c>
      <c r="J136" s="335">
        <f t="shared" si="14"/>
        <v>0</v>
      </c>
      <c r="K136" s="411"/>
    </row>
    <row r="137" spans="1:11">
      <c r="A137" s="328"/>
      <c r="B137" s="329"/>
      <c r="C137" s="330"/>
      <c r="D137" s="331" t="str">
        <f>IF($B137="",IFERROR(VLOOKUP($A137,SERVIÇOS!$B:$G,2,0),IFERROR(VLOOKUP($A137,$C:$J,2,0),"")),IFERROR(VLOOKUP($B137,INSUMOS!$A:$D,2,0),IFERROR(VLOOKUP($B137,COTAÇÕES!$A:$J,2,0),"")))</f>
        <v/>
      </c>
      <c r="E137" s="375" t="str">
        <f>IF($B137="",IFERROR(VLOOKUP($A137,SERVIÇOS!$B:$G,3,0),IFERROR(VLOOKUP($A137,$C:$J,3,0),"")),IFERROR(VLOOKUP($B137,INSUMOS!$A:$D,3,0),IFERROR(VLOOKUP($B137,COTAÇÕES!$A:$J,5,0),"")))</f>
        <v/>
      </c>
      <c r="F137" s="332"/>
      <c r="G137" s="333" t="str">
        <f>IF($B137="",IFERROR(VLOOKUP($A137,SERVIÇOS!$B:$G,6,0),IFERROR(VLOOKUP($A137,$C:$J,8,0),"")),IFERROR(VLOOKUP($B137,INSUMOS!$A:$D,4,0),IFERROR(VLOOKUP($B137,COTAÇÕES!$A:$J,9,0),"")))</f>
        <v/>
      </c>
      <c r="H137" s="334">
        <f>TRUNC(IF($B137="",IFERROR(VLOOKUP($A137,SERVIÇOS!$B:$G,4,0),IFERROR(VLOOKUP($A137,$C:$J,6,0),)),IFERROR(VLOOKUP($B137,INSUMOS!$A:$D,4,0),IFERROR(VLOOKUP($B137,COTAÇÕES!$A:$J,9,0),)))*$F137,2)</f>
        <v>0</v>
      </c>
      <c r="I137" s="334">
        <f>TRUNC(IF($B137="",IFERROR(VLOOKUP($A137,SERVIÇOS!$B:$G,5,0),IFERROR(VLOOKUP($A137,$C:$J,7,0),)),0)*$F137,2)</f>
        <v>0</v>
      </c>
      <c r="J137" s="335">
        <f t="shared" si="14"/>
        <v>0</v>
      </c>
      <c r="K137" s="411"/>
    </row>
    <row r="138" spans="1:11">
      <c r="A138" s="328"/>
      <c r="B138" s="329"/>
      <c r="C138" s="330"/>
      <c r="D138" s="331" t="str">
        <f>IF($B138="",IFERROR(VLOOKUP($A138,SERVIÇOS!$B:$G,2,0),IFERROR(VLOOKUP($A138,$C:$J,2,0),"")),IFERROR(VLOOKUP($B138,INSUMOS!$A:$D,2,0),IFERROR(VLOOKUP($B138,COTAÇÕES!$A:$J,2,0),"")))</f>
        <v/>
      </c>
      <c r="E138" s="375" t="str">
        <f>IF($B138="",IFERROR(VLOOKUP($A138,SERVIÇOS!$B:$G,3,0),IFERROR(VLOOKUP($A138,$C:$J,3,0),"")),IFERROR(VLOOKUP($B138,INSUMOS!$A:$D,3,0),IFERROR(VLOOKUP($B138,COTAÇÕES!$A:$J,5,0),"")))</f>
        <v/>
      </c>
      <c r="F138" s="332"/>
      <c r="G138" s="333" t="str">
        <f>IF($B138="",IFERROR(VLOOKUP($A138,SERVIÇOS!$B:$G,6,0),IFERROR(VLOOKUP($A138,$C:$J,8,0),"")),IFERROR(VLOOKUP($B138,INSUMOS!$A:$D,4,0),IFERROR(VLOOKUP($B138,COTAÇÕES!$A:$J,9,0),"")))</f>
        <v/>
      </c>
      <c r="H138" s="334">
        <f>TRUNC(IF($B138="",IFERROR(VLOOKUP($A138,SERVIÇOS!$B:$G,4,0),IFERROR(VLOOKUP($A138,$C:$J,6,0),)),IFERROR(VLOOKUP($B138,INSUMOS!$A:$D,4,0),IFERROR(VLOOKUP($B138,COTAÇÕES!$A:$J,9,0),)))*$F138,2)</f>
        <v>0</v>
      </c>
      <c r="I138" s="334">
        <f>TRUNC(IF($B138="",IFERROR(VLOOKUP($A138,SERVIÇOS!$B:$G,5,0),IFERROR(VLOOKUP($A138,$C:$J,7,0),)),0)*$F138,2)</f>
        <v>0</v>
      </c>
      <c r="J138" s="335">
        <f t="shared" si="14"/>
        <v>0</v>
      </c>
      <c r="K138" s="411"/>
    </row>
    <row r="139" spans="1:11">
      <c r="A139" s="328"/>
      <c r="B139" s="329"/>
      <c r="C139" s="330"/>
      <c r="D139" s="331" t="str">
        <f>IF($B139="",IFERROR(VLOOKUP($A139,SERVIÇOS!$B:$G,2,0),IFERROR(VLOOKUP($A139,$C:$J,2,0),"")),IFERROR(VLOOKUP($B139,INSUMOS!$A:$D,2,0),IFERROR(VLOOKUP($B139,COTAÇÕES!$A:$J,2,0),"")))</f>
        <v/>
      </c>
      <c r="E139" s="375" t="str">
        <f>IF($B139="",IFERROR(VLOOKUP($A139,SERVIÇOS!$B:$G,3,0),IFERROR(VLOOKUP($A139,$C:$J,3,0),"")),IFERROR(VLOOKUP($B139,INSUMOS!$A:$D,3,0),IFERROR(VLOOKUP($B139,COTAÇÕES!$A:$J,5,0),"")))</f>
        <v/>
      </c>
      <c r="F139" s="332"/>
      <c r="G139" s="333" t="str">
        <f>IF($B139="",IFERROR(VLOOKUP($A139,SERVIÇOS!$B:$G,6,0),IFERROR(VLOOKUP($A139,$C:$J,8,0),"")),IFERROR(VLOOKUP($B139,INSUMOS!$A:$D,4,0),IFERROR(VLOOKUP($B139,COTAÇÕES!$A:$J,9,0),"")))</f>
        <v/>
      </c>
      <c r="H139" s="334">
        <f>TRUNC(IF($B139="",IFERROR(VLOOKUP($A139,SERVIÇOS!$B:$G,4,0),IFERROR(VLOOKUP($A139,$C:$J,6,0),)),IFERROR(VLOOKUP($B139,INSUMOS!$A:$D,4,0),IFERROR(VLOOKUP($B139,COTAÇÕES!$A:$J,9,0),)))*$F139,2)</f>
        <v>0</v>
      </c>
      <c r="I139" s="334">
        <f>TRUNC(IF($B139="",IFERROR(VLOOKUP($A139,SERVIÇOS!$B:$G,5,0),IFERROR(VLOOKUP($A139,$C:$J,7,0),)),0)*$F139,2)</f>
        <v>0</v>
      </c>
      <c r="J139" s="335">
        <f t="shared" si="14"/>
        <v>0</v>
      </c>
      <c r="K139" s="411"/>
    </row>
    <row r="140" spans="1:11">
      <c r="A140" s="328"/>
      <c r="B140" s="329"/>
      <c r="C140" s="330"/>
      <c r="D140" s="331" t="str">
        <f>IF($B140="",IFERROR(VLOOKUP($A140,SERVIÇOS!$B:$G,2,0),IFERROR(VLOOKUP($A140,$C:$J,2,0),"")),IFERROR(VLOOKUP($B140,INSUMOS!$A:$D,2,0),IFERROR(VLOOKUP($B140,COTAÇÕES!$A:$J,2,0),"")))</f>
        <v/>
      </c>
      <c r="E140" s="375" t="str">
        <f>IF($B140="",IFERROR(VLOOKUP($A140,SERVIÇOS!$B:$G,3,0),IFERROR(VLOOKUP($A140,$C:$J,3,0),"")),IFERROR(VLOOKUP($B140,INSUMOS!$A:$D,3,0),IFERROR(VLOOKUP($B140,COTAÇÕES!$A:$J,5,0),"")))</f>
        <v/>
      </c>
      <c r="F140" s="332"/>
      <c r="G140" s="333" t="str">
        <f>IF($B140="",IFERROR(VLOOKUP($A140,SERVIÇOS!$B:$G,6,0),IFERROR(VLOOKUP($A140,$C:$J,8,0),"")),IFERROR(VLOOKUP($B140,INSUMOS!$A:$D,4,0),IFERROR(VLOOKUP($B140,COTAÇÕES!$A:$J,9,0),"")))</f>
        <v/>
      </c>
      <c r="H140" s="334">
        <f>TRUNC(IF($B140="",IFERROR(VLOOKUP($A140,SERVIÇOS!$B:$G,4,0),IFERROR(VLOOKUP($A140,$C:$J,6,0),)),IFERROR(VLOOKUP($B140,INSUMOS!$A:$D,4,0),IFERROR(VLOOKUP($B140,COTAÇÕES!$A:$J,9,0),)))*$F140,2)</f>
        <v>0</v>
      </c>
      <c r="I140" s="334">
        <f>TRUNC(IF($B140="",IFERROR(VLOOKUP($A140,SERVIÇOS!$B:$G,5,0),IFERROR(VLOOKUP($A140,$C:$J,7,0),)),0)*$F140,2)</f>
        <v>0</v>
      </c>
      <c r="J140" s="335">
        <f t="shared" si="14"/>
        <v>0</v>
      </c>
      <c r="K140" s="411"/>
    </row>
    <row r="141" spans="1:11">
      <c r="A141" s="328"/>
      <c r="B141" s="329"/>
      <c r="C141" s="330"/>
      <c r="D141" s="331" t="str">
        <f>IF($B141="",IFERROR(VLOOKUP($A141,SERVIÇOS!$B:$G,2,0),IFERROR(VLOOKUP($A141,$C:$J,2,0),"")),IFERROR(VLOOKUP($B141,INSUMOS!$A:$D,2,0),IFERROR(VLOOKUP($B141,COTAÇÕES!$A:$J,2,0),"")))</f>
        <v/>
      </c>
      <c r="E141" s="375" t="str">
        <f>IF($B141="",IFERROR(VLOOKUP($A141,SERVIÇOS!$B:$G,3,0),IFERROR(VLOOKUP($A141,$C:$J,3,0),"")),IFERROR(VLOOKUP($B141,INSUMOS!$A:$D,3,0),IFERROR(VLOOKUP($B141,COTAÇÕES!$A:$J,5,0),"")))</f>
        <v/>
      </c>
      <c r="F141" s="332"/>
      <c r="G141" s="333" t="str">
        <f>IF($B141="",IFERROR(VLOOKUP($A141,SERVIÇOS!$B:$G,6,0),IFERROR(VLOOKUP($A141,$C:$J,8,0),"")),IFERROR(VLOOKUP($B141,INSUMOS!$A:$D,4,0),IFERROR(VLOOKUP($B141,COTAÇÕES!$A:$J,9,0),"")))</f>
        <v/>
      </c>
      <c r="H141" s="334">
        <f>TRUNC(IF($B141="",IFERROR(VLOOKUP($A141,SERVIÇOS!$B:$G,4,0),IFERROR(VLOOKUP($A141,$C:$J,6,0),)),IFERROR(VLOOKUP($B141,INSUMOS!$A:$D,4,0),IFERROR(VLOOKUP($B141,COTAÇÕES!$A:$J,9,0),)))*$F141,2)</f>
        <v>0</v>
      </c>
      <c r="I141" s="334">
        <f>TRUNC(IF($B141="",IFERROR(VLOOKUP($A141,SERVIÇOS!$B:$G,5,0),IFERROR(VLOOKUP($A141,$C:$J,7,0),)),0)*$F141,2)</f>
        <v>0</v>
      </c>
      <c r="J141" s="335">
        <f t="shared" si="14"/>
        <v>0</v>
      </c>
      <c r="K141" s="411"/>
    </row>
    <row r="142" spans="1:11">
      <c r="A142" s="328"/>
      <c r="B142" s="329"/>
      <c r="C142" s="330"/>
      <c r="D142" s="331" t="str">
        <f>IF($B142="",IFERROR(VLOOKUP($A142,SERVIÇOS!$B:$G,2,0),IFERROR(VLOOKUP($A142,$C:$J,2,0),"")),IFERROR(VLOOKUP($B142,INSUMOS!$A:$D,2,0),IFERROR(VLOOKUP($B142,COTAÇÕES!$A:$J,2,0),"")))</f>
        <v/>
      </c>
      <c r="E142" s="375" t="str">
        <f>IF($B142="",IFERROR(VLOOKUP($A142,SERVIÇOS!$B:$G,3,0),IFERROR(VLOOKUP($A142,$C:$J,3,0),"")),IFERROR(VLOOKUP($B142,INSUMOS!$A:$D,3,0),IFERROR(VLOOKUP($B142,COTAÇÕES!$A:$J,5,0),"")))</f>
        <v/>
      </c>
      <c r="F142" s="332"/>
      <c r="G142" s="333" t="str">
        <f>IF($B142="",IFERROR(VLOOKUP($A142,SERVIÇOS!$B:$G,6,0),IFERROR(VLOOKUP($A142,$C:$J,8,0),"")),IFERROR(VLOOKUP($B142,INSUMOS!$A:$D,4,0),IFERROR(VLOOKUP($B142,COTAÇÕES!$A:$J,9,0),"")))</f>
        <v/>
      </c>
      <c r="H142" s="334">
        <f>TRUNC(IF($B142="",IFERROR(VLOOKUP($A142,SERVIÇOS!$B:$G,4,0),IFERROR(VLOOKUP($A142,$C:$J,6,0),)),IFERROR(VLOOKUP($B142,INSUMOS!$A:$D,4,0),IFERROR(VLOOKUP($B142,COTAÇÕES!$A:$J,9,0),)))*$F142,2)</f>
        <v>0</v>
      </c>
      <c r="I142" s="334">
        <f>TRUNC(IF($B142="",IFERROR(VLOOKUP($A142,SERVIÇOS!$B:$G,5,0),IFERROR(VLOOKUP($A142,$C:$J,7,0),)),0)*$F142,2)</f>
        <v>0</v>
      </c>
      <c r="J142" s="335">
        <f t="shared" si="14"/>
        <v>0</v>
      </c>
      <c r="K142" s="411"/>
    </row>
    <row r="143" spans="1:11">
      <c r="A143" s="328"/>
      <c r="B143" s="329"/>
      <c r="C143" s="330"/>
      <c r="D143" s="331" t="str">
        <f>IF($B143="",IFERROR(VLOOKUP($A143,SERVIÇOS!$B:$G,2,0),IFERROR(VLOOKUP($A143,$C:$J,2,0),"")),IFERROR(VLOOKUP($B143,INSUMOS!$A:$D,2,0),IFERROR(VLOOKUP($B143,COTAÇÕES!$A:$J,2,0),"")))</f>
        <v/>
      </c>
      <c r="E143" s="375" t="str">
        <f>IF($B143="",IFERROR(VLOOKUP($A143,SERVIÇOS!$B:$G,3,0),IFERROR(VLOOKUP($A143,$C:$J,3,0),"")),IFERROR(VLOOKUP($B143,INSUMOS!$A:$D,3,0),IFERROR(VLOOKUP($B143,COTAÇÕES!$A:$J,5,0),"")))</f>
        <v/>
      </c>
      <c r="F143" s="332"/>
      <c r="G143" s="333" t="str">
        <f>IF($B143="",IFERROR(VLOOKUP($A143,SERVIÇOS!$B:$G,6,0),IFERROR(VLOOKUP($A143,$C:$J,8,0),"")),IFERROR(VLOOKUP($B143,INSUMOS!$A:$D,4,0),IFERROR(VLOOKUP($B143,COTAÇÕES!$A:$J,9,0),"")))</f>
        <v/>
      </c>
      <c r="H143" s="334">
        <f>TRUNC(IF($B143="",IFERROR(VLOOKUP($A143,SERVIÇOS!$B:$G,4,0),IFERROR(VLOOKUP($A143,$C:$J,6,0),)),IFERROR(VLOOKUP($B143,INSUMOS!$A:$D,4,0),IFERROR(VLOOKUP($B143,COTAÇÕES!$A:$J,9,0),)))*$F143,2)</f>
        <v>0</v>
      </c>
      <c r="I143" s="334">
        <f>TRUNC(IF($B143="",IFERROR(VLOOKUP($A143,SERVIÇOS!$B:$G,5,0),IFERROR(VLOOKUP($A143,$C:$J,7,0),)),0)*$F143,2)</f>
        <v>0</v>
      </c>
      <c r="J143" s="335">
        <f t="shared" si="14"/>
        <v>0</v>
      </c>
      <c r="K143" s="411"/>
    </row>
    <row r="144" spans="1:11">
      <c r="A144" s="328"/>
      <c r="B144" s="329"/>
      <c r="C144" s="330"/>
      <c r="D144" s="331" t="str">
        <f>IF($B144="",IFERROR(VLOOKUP($A144,SERVIÇOS!$B:$G,2,0),IFERROR(VLOOKUP($A144,$C:$J,2,0),"")),IFERROR(VLOOKUP($B144,INSUMOS!$A:$D,2,0),IFERROR(VLOOKUP($B144,COTAÇÕES!$A:$J,2,0),"")))</f>
        <v/>
      </c>
      <c r="E144" s="375" t="str">
        <f>IF($B144="",IFERROR(VLOOKUP($A144,SERVIÇOS!$B:$G,3,0),IFERROR(VLOOKUP($A144,$C:$J,3,0),"")),IFERROR(VLOOKUP($B144,INSUMOS!$A:$D,3,0),IFERROR(VLOOKUP($B144,COTAÇÕES!$A:$J,5,0),"")))</f>
        <v/>
      </c>
      <c r="F144" s="332"/>
      <c r="G144" s="333" t="str">
        <f>IF($B144="",IFERROR(VLOOKUP($A144,SERVIÇOS!$B:$G,6,0),IFERROR(VLOOKUP($A144,$C:$J,8,0),"")),IFERROR(VLOOKUP($B144,INSUMOS!$A:$D,4,0),IFERROR(VLOOKUP($B144,COTAÇÕES!$A:$J,9,0),"")))</f>
        <v/>
      </c>
      <c r="H144" s="334">
        <f>TRUNC(IF($B144="",IFERROR(VLOOKUP($A144,SERVIÇOS!$B:$G,4,0),IFERROR(VLOOKUP($A144,$C:$J,6,0),)),IFERROR(VLOOKUP($B144,INSUMOS!$A:$D,4,0),IFERROR(VLOOKUP($B144,COTAÇÕES!$A:$J,9,0),)))*$F144,2)</f>
        <v>0</v>
      </c>
      <c r="I144" s="334">
        <f>TRUNC(IF($B144="",IFERROR(VLOOKUP($A144,SERVIÇOS!$B:$G,5,0),IFERROR(VLOOKUP($A144,$C:$J,7,0),)),0)*$F144,2)</f>
        <v>0</v>
      </c>
      <c r="J144" s="335">
        <f t="shared" si="14"/>
        <v>0</v>
      </c>
      <c r="K144" s="411"/>
    </row>
    <row r="145" spans="1:11">
      <c r="A145" s="328"/>
      <c r="B145" s="329"/>
      <c r="C145" s="330"/>
      <c r="D145" s="331" t="str">
        <f>IF($B145="",IFERROR(VLOOKUP($A145,SERVIÇOS!$B:$G,2,0),IFERROR(VLOOKUP($A145,$C:$J,2,0),"")),IFERROR(VLOOKUP($B145,INSUMOS!$A:$D,2,0),IFERROR(VLOOKUP($B145,COTAÇÕES!$A:$J,2,0),"")))</f>
        <v/>
      </c>
      <c r="E145" s="375" t="str">
        <f>IF($B145="",IFERROR(VLOOKUP($A145,SERVIÇOS!$B:$G,3,0),IFERROR(VLOOKUP($A145,$C:$J,3,0),"")),IFERROR(VLOOKUP($B145,INSUMOS!$A:$D,3,0),IFERROR(VLOOKUP($B145,COTAÇÕES!$A:$J,5,0),"")))</f>
        <v/>
      </c>
      <c r="F145" s="332"/>
      <c r="G145" s="333" t="str">
        <f>IF($B145="",IFERROR(VLOOKUP($A145,SERVIÇOS!$B:$G,6,0),IFERROR(VLOOKUP($A145,$C:$J,8,0),"")),IFERROR(VLOOKUP($B145,INSUMOS!$A:$D,4,0),IFERROR(VLOOKUP($B145,COTAÇÕES!$A:$J,9,0),"")))</f>
        <v/>
      </c>
      <c r="H145" s="334">
        <f>TRUNC(IF($B145="",IFERROR(VLOOKUP($A145,SERVIÇOS!$B:$G,4,0),IFERROR(VLOOKUP($A145,$C:$J,6,0),)),IFERROR(VLOOKUP($B145,INSUMOS!$A:$D,4,0),IFERROR(VLOOKUP($B145,COTAÇÕES!$A:$J,9,0),)))*$F145,2)</f>
        <v>0</v>
      </c>
      <c r="I145" s="334">
        <f>TRUNC(IF($B145="",IFERROR(VLOOKUP($A145,SERVIÇOS!$B:$G,5,0),IFERROR(VLOOKUP($A145,$C:$J,7,0),)),0)*$F145,2)</f>
        <v>0</v>
      </c>
      <c r="J145" s="335">
        <f t="shared" si="14"/>
        <v>0</v>
      </c>
      <c r="K145" s="411"/>
    </row>
    <row r="146" spans="1:11">
      <c r="A146" s="328"/>
      <c r="B146" s="329"/>
      <c r="C146" s="330"/>
      <c r="D146" s="331" t="str">
        <f>IF($B146="",IFERROR(VLOOKUP($A146,SERVIÇOS!$B:$G,2,0),IFERROR(VLOOKUP($A146,$C:$J,2,0),"")),IFERROR(VLOOKUP($B146,INSUMOS!$A:$D,2,0),IFERROR(VLOOKUP($B146,COTAÇÕES!$A:$J,2,0),"")))</f>
        <v/>
      </c>
      <c r="E146" s="375" t="str">
        <f>IF($B146="",IFERROR(VLOOKUP($A146,SERVIÇOS!$B:$G,3,0),IFERROR(VLOOKUP($A146,$C:$J,3,0),"")),IFERROR(VLOOKUP($B146,INSUMOS!$A:$D,3,0),IFERROR(VLOOKUP($B146,COTAÇÕES!$A:$J,5,0),"")))</f>
        <v/>
      </c>
      <c r="F146" s="332"/>
      <c r="G146" s="333" t="str">
        <f>IF($B146="",IFERROR(VLOOKUP($A146,SERVIÇOS!$B:$G,6,0),IFERROR(VLOOKUP($A146,$C:$J,8,0),"")),IFERROR(VLOOKUP($B146,INSUMOS!$A:$D,4,0),IFERROR(VLOOKUP($B146,COTAÇÕES!$A:$J,9,0),"")))</f>
        <v/>
      </c>
      <c r="H146" s="334">
        <f>TRUNC(IF($B146="",IFERROR(VLOOKUP($A146,SERVIÇOS!$B:$G,4,0),IFERROR(VLOOKUP($A146,$C:$J,6,0),)),IFERROR(VLOOKUP($B146,INSUMOS!$A:$D,4,0),IFERROR(VLOOKUP($B146,COTAÇÕES!$A:$J,9,0),)))*$F146,2)</f>
        <v>0</v>
      </c>
      <c r="I146" s="334">
        <f>TRUNC(IF($B146="",IFERROR(VLOOKUP($A146,SERVIÇOS!$B:$G,5,0),IFERROR(VLOOKUP($A146,$C:$J,7,0),)),0)*$F146,2)</f>
        <v>0</v>
      </c>
      <c r="J146" s="335">
        <f t="shared" si="14"/>
        <v>0</v>
      </c>
      <c r="K146" s="411"/>
    </row>
    <row r="147" spans="1:11">
      <c r="A147" s="328"/>
      <c r="B147" s="329"/>
      <c r="C147" s="330"/>
      <c r="D147" s="331" t="str">
        <f>IF($B147="",IFERROR(VLOOKUP($A147,SERVIÇOS!$B:$G,2,0),IFERROR(VLOOKUP($A147,$C:$J,2,0),"")),IFERROR(VLOOKUP($B147,INSUMOS!$A:$D,2,0),IFERROR(VLOOKUP($B147,COTAÇÕES!$A:$J,2,0),"")))</f>
        <v/>
      </c>
      <c r="E147" s="375" t="str">
        <f>IF($B147="",IFERROR(VLOOKUP($A147,SERVIÇOS!$B:$G,3,0),IFERROR(VLOOKUP($A147,$C:$J,3,0),"")),IFERROR(VLOOKUP($B147,INSUMOS!$A:$D,3,0),IFERROR(VLOOKUP($B147,COTAÇÕES!$A:$J,5,0),"")))</f>
        <v/>
      </c>
      <c r="F147" s="332"/>
      <c r="G147" s="333" t="str">
        <f>IF($B147="",IFERROR(VLOOKUP($A147,SERVIÇOS!$B:$G,6,0),IFERROR(VLOOKUP($A147,$C:$J,8,0),"")),IFERROR(VLOOKUP($B147,INSUMOS!$A:$D,4,0),IFERROR(VLOOKUP($B147,COTAÇÕES!$A:$J,9,0),"")))</f>
        <v/>
      </c>
      <c r="H147" s="334">
        <f>TRUNC(IF($B147="",IFERROR(VLOOKUP($A147,SERVIÇOS!$B:$G,4,0),IFERROR(VLOOKUP($A147,$C:$J,6,0),)),IFERROR(VLOOKUP($B147,INSUMOS!$A:$D,4,0),IFERROR(VLOOKUP($B147,COTAÇÕES!$A:$J,9,0),)))*$F147,2)</f>
        <v>0</v>
      </c>
      <c r="I147" s="334">
        <f>TRUNC(IF($B147="",IFERROR(VLOOKUP($A147,SERVIÇOS!$B:$G,5,0),IFERROR(VLOOKUP($A147,$C:$J,7,0),)),0)*$F147,2)</f>
        <v>0</v>
      </c>
      <c r="J147" s="335">
        <f t="shared" si="14"/>
        <v>0</v>
      </c>
      <c r="K147" s="411"/>
    </row>
    <row r="148" spans="1:11">
      <c r="A148" s="328"/>
      <c r="B148" s="329"/>
      <c r="C148" s="330"/>
      <c r="D148" s="331" t="str">
        <f>IF($B148="",IFERROR(VLOOKUP($A148,SERVIÇOS!$B:$G,2,0),IFERROR(VLOOKUP($A148,$C:$J,2,0),"")),IFERROR(VLOOKUP($B148,INSUMOS!$A:$D,2,0),IFERROR(VLOOKUP($B148,COTAÇÕES!$A:$J,2,0),"")))</f>
        <v/>
      </c>
      <c r="E148" s="375" t="str">
        <f>IF($B148="",IFERROR(VLOOKUP($A148,SERVIÇOS!$B:$G,3,0),IFERROR(VLOOKUP($A148,$C:$J,3,0),"")),IFERROR(VLOOKUP($B148,INSUMOS!$A:$D,3,0),IFERROR(VLOOKUP($B148,COTAÇÕES!$A:$J,5,0),"")))</f>
        <v/>
      </c>
      <c r="F148" s="332"/>
      <c r="G148" s="333" t="str">
        <f>IF($B148="",IFERROR(VLOOKUP($A148,SERVIÇOS!$B:$G,6,0),IFERROR(VLOOKUP($A148,$C:$J,8,0),"")),IFERROR(VLOOKUP($B148,INSUMOS!$A:$D,4,0),IFERROR(VLOOKUP($B148,COTAÇÕES!$A:$J,9,0),"")))</f>
        <v/>
      </c>
      <c r="H148" s="334">
        <f>TRUNC(IF($B148="",IFERROR(VLOOKUP($A148,SERVIÇOS!$B:$G,4,0),IFERROR(VLOOKUP($A148,$C:$J,6,0),)),IFERROR(VLOOKUP($B148,INSUMOS!$A:$D,4,0),IFERROR(VLOOKUP($B148,COTAÇÕES!$A:$J,9,0),)))*$F148,2)</f>
        <v>0</v>
      </c>
      <c r="I148" s="334">
        <f>TRUNC(IF($B148="",IFERROR(VLOOKUP($A148,SERVIÇOS!$B:$G,5,0),IFERROR(VLOOKUP($A148,$C:$J,7,0),)),0)*$F148,2)</f>
        <v>0</v>
      </c>
      <c r="J148" s="335">
        <f t="shared" si="14"/>
        <v>0</v>
      </c>
      <c r="K148" s="411"/>
    </row>
    <row r="149" spans="1:11">
      <c r="A149" s="328"/>
      <c r="B149" s="329"/>
      <c r="C149" s="330"/>
      <c r="D149" s="331" t="str">
        <f>IF($B149="",IFERROR(VLOOKUP($A149,SERVIÇOS!$B:$G,2,0),IFERROR(VLOOKUP($A149,$C:$J,2,0),"")),IFERROR(VLOOKUP($B149,INSUMOS!$A:$D,2,0),IFERROR(VLOOKUP($B149,COTAÇÕES!$A:$J,2,0),"")))</f>
        <v/>
      </c>
      <c r="E149" s="375" t="str">
        <f>IF($B149="",IFERROR(VLOOKUP($A149,SERVIÇOS!$B:$G,3,0),IFERROR(VLOOKUP($A149,$C:$J,3,0),"")),IFERROR(VLOOKUP($B149,INSUMOS!$A:$D,3,0),IFERROR(VLOOKUP($B149,COTAÇÕES!$A:$J,5,0),"")))</f>
        <v/>
      </c>
      <c r="F149" s="332"/>
      <c r="G149" s="333" t="str">
        <f>IF($B149="",IFERROR(VLOOKUP($A149,SERVIÇOS!$B:$G,6,0),IFERROR(VLOOKUP($A149,$C:$J,8,0),"")),IFERROR(VLOOKUP($B149,INSUMOS!$A:$D,4,0),IFERROR(VLOOKUP($B149,COTAÇÕES!$A:$J,9,0),"")))</f>
        <v/>
      </c>
      <c r="H149" s="334">
        <f>TRUNC(IF($B149="",IFERROR(VLOOKUP($A149,SERVIÇOS!$B:$G,4,0),IFERROR(VLOOKUP($A149,$C:$J,6,0),)),IFERROR(VLOOKUP($B149,INSUMOS!$A:$D,4,0),IFERROR(VLOOKUP($B149,COTAÇÕES!$A:$J,9,0),)))*$F149,2)</f>
        <v>0</v>
      </c>
      <c r="I149" s="334">
        <f>TRUNC(IF($B149="",IFERROR(VLOOKUP($A149,SERVIÇOS!$B:$G,5,0),IFERROR(VLOOKUP($A149,$C:$J,7,0),)),0)*$F149,2)</f>
        <v>0</v>
      </c>
      <c r="J149" s="335">
        <f t="shared" si="14"/>
        <v>0</v>
      </c>
      <c r="K149" s="411"/>
    </row>
    <row r="150" spans="1:11">
      <c r="A150" s="328"/>
      <c r="B150" s="329"/>
      <c r="C150" s="330"/>
      <c r="D150" s="331" t="str">
        <f>IF($B150="",IFERROR(VLOOKUP($A150,SERVIÇOS!$B:$G,2,0),IFERROR(VLOOKUP($A150,$C:$J,2,0),"")),IFERROR(VLOOKUP($B150,INSUMOS!$A:$D,2,0),IFERROR(VLOOKUP($B150,COTAÇÕES!$A:$J,2,0),"")))</f>
        <v/>
      </c>
      <c r="E150" s="375" t="str">
        <f>IF($B150="",IFERROR(VLOOKUP($A150,SERVIÇOS!$B:$G,3,0),IFERROR(VLOOKUP($A150,$C:$J,3,0),"")),IFERROR(VLOOKUP($B150,INSUMOS!$A:$D,3,0),IFERROR(VLOOKUP($B150,COTAÇÕES!$A:$J,5,0),"")))</f>
        <v/>
      </c>
      <c r="F150" s="332"/>
      <c r="G150" s="333" t="str">
        <f>IF($B150="",IFERROR(VLOOKUP($A150,SERVIÇOS!$B:$G,6,0),IFERROR(VLOOKUP($A150,$C:$J,8,0),"")),IFERROR(VLOOKUP($B150,INSUMOS!$A:$D,4,0),IFERROR(VLOOKUP($B150,COTAÇÕES!$A:$J,9,0),"")))</f>
        <v/>
      </c>
      <c r="H150" s="334">
        <f>TRUNC(IF($B150="",IFERROR(VLOOKUP($A150,SERVIÇOS!$B:$G,4,0),IFERROR(VLOOKUP($A150,$C:$J,6,0),)),IFERROR(VLOOKUP($B150,INSUMOS!$A:$D,4,0),IFERROR(VLOOKUP($B150,COTAÇÕES!$A:$J,9,0),)))*$F150,2)</f>
        <v>0</v>
      </c>
      <c r="I150" s="334">
        <f>TRUNC(IF($B150="",IFERROR(VLOOKUP($A150,SERVIÇOS!$B:$G,5,0),IFERROR(VLOOKUP($A150,$C:$J,7,0),)),0)*$F150,2)</f>
        <v>0</v>
      </c>
      <c r="J150" s="335">
        <f t="shared" si="14"/>
        <v>0</v>
      </c>
      <c r="K150" s="411"/>
    </row>
    <row r="151" spans="1:11">
      <c r="A151" s="328"/>
      <c r="B151" s="329"/>
      <c r="C151" s="330"/>
      <c r="D151" s="331" t="str">
        <f>IF($B151="",IFERROR(VLOOKUP($A151,SERVIÇOS!$B:$G,2,0),IFERROR(VLOOKUP($A151,$C:$J,2,0),"")),IFERROR(VLOOKUP($B151,INSUMOS!$A:$D,2,0),IFERROR(VLOOKUP($B151,COTAÇÕES!$A:$J,2,0),"")))</f>
        <v/>
      </c>
      <c r="E151" s="375" t="str">
        <f>IF($B151="",IFERROR(VLOOKUP($A151,SERVIÇOS!$B:$G,3,0),IFERROR(VLOOKUP($A151,$C:$J,3,0),"")),IFERROR(VLOOKUP($B151,INSUMOS!$A:$D,3,0),IFERROR(VLOOKUP($B151,COTAÇÕES!$A:$J,5,0),"")))</f>
        <v/>
      </c>
      <c r="F151" s="332"/>
      <c r="G151" s="333" t="str">
        <f>IF($B151="",IFERROR(VLOOKUP($A151,SERVIÇOS!$B:$G,6,0),IFERROR(VLOOKUP($A151,$C:$J,8,0),"")),IFERROR(VLOOKUP($B151,INSUMOS!$A:$D,4,0),IFERROR(VLOOKUP($B151,COTAÇÕES!$A:$J,9,0),"")))</f>
        <v/>
      </c>
      <c r="H151" s="334">
        <f>TRUNC(IF($B151="",IFERROR(VLOOKUP($A151,SERVIÇOS!$B:$G,4,0),IFERROR(VLOOKUP($A151,$C:$J,6,0),)),IFERROR(VLOOKUP($B151,INSUMOS!$A:$D,4,0),IFERROR(VLOOKUP($B151,COTAÇÕES!$A:$J,9,0),)))*$F151,2)</f>
        <v>0</v>
      </c>
      <c r="I151" s="334">
        <f>TRUNC(IF($B151="",IFERROR(VLOOKUP($A151,SERVIÇOS!$B:$G,5,0),IFERROR(VLOOKUP($A151,$C:$J,7,0),)),0)*$F151,2)</f>
        <v>0</v>
      </c>
      <c r="J151" s="335">
        <f t="shared" si="14"/>
        <v>0</v>
      </c>
      <c r="K151" s="411"/>
    </row>
    <row r="152" spans="1:11">
      <c r="A152" s="328"/>
      <c r="B152" s="329"/>
      <c r="C152" s="330"/>
      <c r="D152" s="331" t="str">
        <f>IF($B152="",IFERROR(VLOOKUP($A152,SERVIÇOS!$B:$G,2,0),IFERROR(VLOOKUP($A152,$C:$J,2,0),"")),IFERROR(VLOOKUP($B152,INSUMOS!$A:$D,2,0),IFERROR(VLOOKUP($B152,COTAÇÕES!$A:$J,2,0),"")))</f>
        <v/>
      </c>
      <c r="E152" s="375" t="str">
        <f>IF($B152="",IFERROR(VLOOKUP($A152,SERVIÇOS!$B:$G,3,0),IFERROR(VLOOKUP($A152,$C:$J,3,0),"")),IFERROR(VLOOKUP($B152,INSUMOS!$A:$D,3,0),IFERROR(VLOOKUP($B152,COTAÇÕES!$A:$J,5,0),"")))</f>
        <v/>
      </c>
      <c r="F152" s="332"/>
      <c r="G152" s="333" t="str">
        <f>IF($B152="",IFERROR(VLOOKUP($A152,SERVIÇOS!$B:$G,6,0),IFERROR(VLOOKUP($A152,$C:$J,8,0),"")),IFERROR(VLOOKUP($B152,INSUMOS!$A:$D,4,0),IFERROR(VLOOKUP($B152,COTAÇÕES!$A:$J,9,0),"")))</f>
        <v/>
      </c>
      <c r="H152" s="334">
        <f>TRUNC(IF($B152="",IFERROR(VLOOKUP($A152,SERVIÇOS!$B:$G,4,0),IFERROR(VLOOKUP($A152,$C:$J,6,0),)),IFERROR(VLOOKUP($B152,INSUMOS!$A:$D,4,0),IFERROR(VLOOKUP($B152,COTAÇÕES!$A:$J,9,0),)))*$F152,2)</f>
        <v>0</v>
      </c>
      <c r="I152" s="334">
        <f>TRUNC(IF($B152="",IFERROR(VLOOKUP($A152,SERVIÇOS!$B:$G,5,0),IFERROR(VLOOKUP($A152,$C:$J,7,0),)),0)*$F152,2)</f>
        <v>0</v>
      </c>
      <c r="J152" s="335">
        <f t="shared" si="14"/>
        <v>0</v>
      </c>
      <c r="K152" s="411"/>
    </row>
    <row r="153" spans="1:11">
      <c r="A153" s="328"/>
      <c r="B153" s="329"/>
      <c r="C153" s="330"/>
      <c r="D153" s="331" t="str">
        <f>IF($B153="",IFERROR(VLOOKUP($A153,SERVIÇOS!$B:$G,2,0),IFERROR(VLOOKUP($A153,$C:$J,2,0),"")),IFERROR(VLOOKUP($B153,INSUMOS!$A:$D,2,0),IFERROR(VLOOKUP($B153,COTAÇÕES!$A:$J,2,0),"")))</f>
        <v/>
      </c>
      <c r="E153" s="375" t="str">
        <f>IF($B153="",IFERROR(VLOOKUP($A153,SERVIÇOS!$B:$G,3,0),IFERROR(VLOOKUP($A153,$C:$J,3,0),"")),IFERROR(VLOOKUP($B153,INSUMOS!$A:$D,3,0),IFERROR(VLOOKUP($B153,COTAÇÕES!$A:$J,5,0),"")))</f>
        <v/>
      </c>
      <c r="F153" s="332"/>
      <c r="G153" s="333" t="str">
        <f>IF($B153="",IFERROR(VLOOKUP($A153,SERVIÇOS!$B:$G,6,0),IFERROR(VLOOKUP($A153,$C:$J,8,0),"")),IFERROR(VLOOKUP($B153,INSUMOS!$A:$D,4,0),IFERROR(VLOOKUP($B153,COTAÇÕES!$A:$J,9,0),"")))</f>
        <v/>
      </c>
      <c r="H153" s="334">
        <f>TRUNC(IF($B153="",IFERROR(VLOOKUP($A153,SERVIÇOS!$B:$G,4,0),IFERROR(VLOOKUP($A153,$C:$J,6,0),)),IFERROR(VLOOKUP($B153,INSUMOS!$A:$D,4,0),IFERROR(VLOOKUP($B153,COTAÇÕES!$A:$J,9,0),)))*$F153,2)</f>
        <v>0</v>
      </c>
      <c r="I153" s="334">
        <f>TRUNC(IF($B153="",IFERROR(VLOOKUP($A153,SERVIÇOS!$B:$G,5,0),IFERROR(VLOOKUP($A153,$C:$J,7,0),)),0)*$F153,2)</f>
        <v>0</v>
      </c>
      <c r="J153" s="335">
        <f t="shared" si="14"/>
        <v>0</v>
      </c>
      <c r="K153" s="411"/>
    </row>
    <row r="154" spans="1:11">
      <c r="A154" s="328"/>
      <c r="B154" s="329"/>
      <c r="C154" s="330"/>
      <c r="D154" s="331" t="str">
        <f>IF($B154="",IFERROR(VLOOKUP($A154,SERVIÇOS!$B:$G,2,0),IFERROR(VLOOKUP($A154,$C:$J,2,0),"")),IFERROR(VLOOKUP($B154,INSUMOS!$A:$D,2,0),IFERROR(VLOOKUP($B154,COTAÇÕES!$A:$J,2,0),"")))</f>
        <v/>
      </c>
      <c r="E154" s="375" t="str">
        <f>IF($B154="",IFERROR(VLOOKUP($A154,SERVIÇOS!$B:$G,3,0),IFERROR(VLOOKUP($A154,$C:$J,3,0),"")),IFERROR(VLOOKUP($B154,INSUMOS!$A:$D,3,0),IFERROR(VLOOKUP($B154,COTAÇÕES!$A:$J,5,0),"")))</f>
        <v/>
      </c>
      <c r="F154" s="332"/>
      <c r="G154" s="333" t="str">
        <f>IF($B154="",IFERROR(VLOOKUP($A154,SERVIÇOS!$B:$G,6,0),IFERROR(VLOOKUP($A154,$C:$J,8,0),"")),IFERROR(VLOOKUP($B154,INSUMOS!$A:$D,4,0),IFERROR(VLOOKUP($B154,COTAÇÕES!$A:$J,9,0),"")))</f>
        <v/>
      </c>
      <c r="H154" s="334">
        <f>TRUNC(IF($B154="",IFERROR(VLOOKUP($A154,SERVIÇOS!$B:$G,4,0),IFERROR(VLOOKUP($A154,$C:$J,6,0),)),IFERROR(VLOOKUP($B154,INSUMOS!$A:$D,4,0),IFERROR(VLOOKUP($B154,COTAÇÕES!$A:$J,9,0),)))*$F154,2)</f>
        <v>0</v>
      </c>
      <c r="I154" s="334">
        <f>TRUNC(IF($B154="",IFERROR(VLOOKUP($A154,SERVIÇOS!$B:$G,5,0),IFERROR(VLOOKUP($A154,$C:$J,7,0),)),0)*$F154,2)</f>
        <v>0</v>
      </c>
      <c r="J154" s="335">
        <f t="shared" si="14"/>
        <v>0</v>
      </c>
      <c r="K154" s="411"/>
    </row>
    <row r="155" spans="1:11">
      <c r="A155" s="328"/>
      <c r="B155" s="329"/>
      <c r="C155" s="330"/>
      <c r="D155" s="331" t="str">
        <f>IF($B155="",IFERROR(VLOOKUP($A155,SERVIÇOS!$B:$G,2,0),IFERROR(VLOOKUP($A155,$C:$J,2,0),"")),IFERROR(VLOOKUP($B155,INSUMOS!$A:$D,2,0),IFERROR(VLOOKUP($B155,COTAÇÕES!$A:$J,2,0),"")))</f>
        <v/>
      </c>
      <c r="E155" s="375" t="str">
        <f>IF($B155="",IFERROR(VLOOKUP($A155,SERVIÇOS!$B:$G,3,0),IFERROR(VLOOKUP($A155,$C:$J,3,0),"")),IFERROR(VLOOKUP($B155,INSUMOS!$A:$D,3,0),IFERROR(VLOOKUP($B155,COTAÇÕES!$A:$J,5,0),"")))</f>
        <v/>
      </c>
      <c r="F155" s="332"/>
      <c r="G155" s="333" t="str">
        <f>IF($B155="",IFERROR(VLOOKUP($A155,SERVIÇOS!$B:$G,6,0),IFERROR(VLOOKUP($A155,$C:$J,8,0),"")),IFERROR(VLOOKUP($B155,INSUMOS!$A:$D,4,0),IFERROR(VLOOKUP($B155,COTAÇÕES!$A:$J,9,0),"")))</f>
        <v/>
      </c>
      <c r="H155" s="334">
        <f>TRUNC(IF($B155="",IFERROR(VLOOKUP($A155,SERVIÇOS!$B:$G,4,0),IFERROR(VLOOKUP($A155,$C:$J,6,0),)),IFERROR(VLOOKUP($B155,INSUMOS!$A:$D,4,0),IFERROR(VLOOKUP($B155,COTAÇÕES!$A:$J,9,0),)))*$F155,2)</f>
        <v>0</v>
      </c>
      <c r="I155" s="334">
        <f>TRUNC(IF($B155="",IFERROR(VLOOKUP($A155,SERVIÇOS!$B:$G,5,0),IFERROR(VLOOKUP($A155,$C:$J,7,0),)),0)*$F155,2)</f>
        <v>0</v>
      </c>
      <c r="J155" s="335">
        <f t="shared" si="14"/>
        <v>0</v>
      </c>
      <c r="K155" s="411"/>
    </row>
    <row r="156" spans="1:11">
      <c r="A156" s="328"/>
      <c r="B156" s="329"/>
      <c r="C156" s="330"/>
      <c r="D156" s="331" t="str">
        <f>IF($B156="",IFERROR(VLOOKUP($A156,SERVIÇOS!$B:$G,2,0),IFERROR(VLOOKUP($A156,$C:$J,2,0),"")),IFERROR(VLOOKUP($B156,INSUMOS!$A:$D,2,0),IFERROR(VLOOKUP($B156,COTAÇÕES!$A:$J,2,0),"")))</f>
        <v/>
      </c>
      <c r="E156" s="375" t="str">
        <f>IF($B156="",IFERROR(VLOOKUP($A156,SERVIÇOS!$B:$G,3,0),IFERROR(VLOOKUP($A156,$C:$J,3,0),"")),IFERROR(VLOOKUP($B156,INSUMOS!$A:$D,3,0),IFERROR(VLOOKUP($B156,COTAÇÕES!$A:$J,5,0),"")))</f>
        <v/>
      </c>
      <c r="F156" s="332"/>
      <c r="G156" s="333" t="str">
        <f>IF($B156="",IFERROR(VLOOKUP($A156,SERVIÇOS!$B:$G,6,0),IFERROR(VLOOKUP($A156,$C:$J,8,0),"")),IFERROR(VLOOKUP($B156,INSUMOS!$A:$D,4,0),IFERROR(VLOOKUP($B156,COTAÇÕES!$A:$J,9,0),"")))</f>
        <v/>
      </c>
      <c r="H156" s="334">
        <f>TRUNC(IF($B156="",IFERROR(VLOOKUP($A156,SERVIÇOS!$B:$G,4,0),IFERROR(VLOOKUP($A156,$C:$J,6,0),)),IFERROR(VLOOKUP($B156,INSUMOS!$A:$D,4,0),IFERROR(VLOOKUP($B156,COTAÇÕES!$A:$J,9,0),)))*$F156,2)</f>
        <v>0</v>
      </c>
      <c r="I156" s="334">
        <f>TRUNC(IF($B156="",IFERROR(VLOOKUP($A156,SERVIÇOS!$B:$G,5,0),IFERROR(VLOOKUP($A156,$C:$J,7,0),)),0)*$F156,2)</f>
        <v>0</v>
      </c>
      <c r="J156" s="335">
        <f t="shared" si="14"/>
        <v>0</v>
      </c>
      <c r="K156" s="411"/>
    </row>
    <row r="157" spans="1:11">
      <c r="A157" s="328"/>
      <c r="B157" s="329"/>
      <c r="C157" s="330"/>
      <c r="D157" s="331" t="str">
        <f>IF($B157="",IFERROR(VLOOKUP($A157,SERVIÇOS!$B:$G,2,0),IFERROR(VLOOKUP($A157,$C:$J,2,0),"")),IFERROR(VLOOKUP($B157,INSUMOS!$A:$D,2,0),IFERROR(VLOOKUP($B157,COTAÇÕES!$A:$J,2,0),"")))</f>
        <v/>
      </c>
      <c r="E157" s="375" t="str">
        <f>IF($B157="",IFERROR(VLOOKUP($A157,SERVIÇOS!$B:$G,3,0),IFERROR(VLOOKUP($A157,$C:$J,3,0),"")),IFERROR(VLOOKUP($B157,INSUMOS!$A:$D,3,0),IFERROR(VLOOKUP($B157,COTAÇÕES!$A:$J,5,0),"")))</f>
        <v/>
      </c>
      <c r="F157" s="332"/>
      <c r="G157" s="333" t="str">
        <f>IF($B157="",IFERROR(VLOOKUP($A157,SERVIÇOS!$B:$G,6,0),IFERROR(VLOOKUP($A157,$C:$J,8,0),"")),IFERROR(VLOOKUP($B157,INSUMOS!$A:$D,4,0),IFERROR(VLOOKUP($B157,COTAÇÕES!$A:$J,9,0),"")))</f>
        <v/>
      </c>
      <c r="H157" s="334">
        <f>TRUNC(IF($B157="",IFERROR(VLOOKUP($A157,SERVIÇOS!$B:$G,4,0),IFERROR(VLOOKUP($A157,$C:$J,6,0),)),IFERROR(VLOOKUP($B157,INSUMOS!$A:$D,4,0),IFERROR(VLOOKUP($B157,COTAÇÕES!$A:$J,9,0),)))*$F157,2)</f>
        <v>0</v>
      </c>
      <c r="I157" s="334">
        <f>TRUNC(IF($B157="",IFERROR(VLOOKUP($A157,SERVIÇOS!$B:$G,5,0),IFERROR(VLOOKUP($A157,$C:$J,7,0),)),0)*$F157,2)</f>
        <v>0</v>
      </c>
      <c r="J157" s="335">
        <f t="shared" si="14"/>
        <v>0</v>
      </c>
      <c r="K157" s="411"/>
    </row>
    <row r="158" spans="1:11">
      <c r="A158" s="328"/>
      <c r="B158" s="329"/>
      <c r="C158" s="330"/>
      <c r="D158" s="331" t="str">
        <f>IF($B158="",IFERROR(VLOOKUP($A158,SERVIÇOS!$B:$G,2,0),IFERROR(VLOOKUP($A158,$C:$J,2,0),"")),IFERROR(VLOOKUP($B158,INSUMOS!$A:$D,2,0),IFERROR(VLOOKUP($B158,COTAÇÕES!$A:$J,2,0),"")))</f>
        <v/>
      </c>
      <c r="E158" s="375" t="str">
        <f>IF($B158="",IFERROR(VLOOKUP($A158,SERVIÇOS!$B:$G,3,0),IFERROR(VLOOKUP($A158,$C:$J,3,0),"")),IFERROR(VLOOKUP($B158,INSUMOS!$A:$D,3,0),IFERROR(VLOOKUP($B158,COTAÇÕES!$A:$J,5,0),"")))</f>
        <v/>
      </c>
      <c r="F158" s="332"/>
      <c r="G158" s="333" t="str">
        <f>IF($B158="",IFERROR(VLOOKUP($A158,SERVIÇOS!$B:$G,6,0),IFERROR(VLOOKUP($A158,$C:$J,8,0),"")),IFERROR(VLOOKUP($B158,INSUMOS!$A:$D,4,0),IFERROR(VLOOKUP($B158,COTAÇÕES!$A:$J,9,0),"")))</f>
        <v/>
      </c>
      <c r="H158" s="334">
        <f>TRUNC(IF($B158="",IFERROR(VLOOKUP($A158,SERVIÇOS!$B:$G,4,0),IFERROR(VLOOKUP($A158,$C:$J,6,0),)),IFERROR(VLOOKUP($B158,INSUMOS!$A:$D,4,0),IFERROR(VLOOKUP($B158,COTAÇÕES!$A:$J,9,0),)))*$F158,2)</f>
        <v>0</v>
      </c>
      <c r="I158" s="334">
        <f>TRUNC(IF($B158="",IFERROR(VLOOKUP($A158,SERVIÇOS!$B:$G,5,0),IFERROR(VLOOKUP($A158,$C:$J,7,0),)),0)*$F158,2)</f>
        <v>0</v>
      </c>
      <c r="J158" s="335">
        <f t="shared" si="14"/>
        <v>0</v>
      </c>
      <c r="K158" s="411"/>
    </row>
    <row r="159" spans="1:11">
      <c r="A159" s="328"/>
      <c r="B159" s="329"/>
      <c r="C159" s="330"/>
      <c r="D159" s="331" t="str">
        <f>IF($B159="",IFERROR(VLOOKUP($A159,SERVIÇOS!$B:$G,2,0),IFERROR(VLOOKUP($A159,$C:$J,2,0),"")),IFERROR(VLOOKUP($B159,INSUMOS!$A:$D,2,0),IFERROR(VLOOKUP($B159,COTAÇÕES!$A:$J,2,0),"")))</f>
        <v/>
      </c>
      <c r="E159" s="375" t="str">
        <f>IF($B159="",IFERROR(VLOOKUP($A159,SERVIÇOS!$B:$G,3,0),IFERROR(VLOOKUP($A159,$C:$J,3,0),"")),IFERROR(VLOOKUP($B159,INSUMOS!$A:$D,3,0),IFERROR(VLOOKUP($B159,COTAÇÕES!$A:$J,5,0),"")))</f>
        <v/>
      </c>
      <c r="F159" s="332"/>
      <c r="G159" s="333" t="str">
        <f>IF($B159="",IFERROR(VLOOKUP($A159,SERVIÇOS!$B:$G,6,0),IFERROR(VLOOKUP($A159,$C:$J,8,0),"")),IFERROR(VLOOKUP($B159,INSUMOS!$A:$D,4,0),IFERROR(VLOOKUP($B159,COTAÇÕES!$A:$J,9,0),"")))</f>
        <v/>
      </c>
      <c r="H159" s="334">
        <f>TRUNC(IF($B159="",IFERROR(VLOOKUP($A159,SERVIÇOS!$B:$G,4,0),IFERROR(VLOOKUP($A159,$C:$J,6,0),)),IFERROR(VLOOKUP($B159,INSUMOS!$A:$D,4,0),IFERROR(VLOOKUP($B159,COTAÇÕES!$A:$J,9,0),)))*$F159,2)</f>
        <v>0</v>
      </c>
      <c r="I159" s="334">
        <f>TRUNC(IF($B159="",IFERROR(VLOOKUP($A159,SERVIÇOS!$B:$G,5,0),IFERROR(VLOOKUP($A159,$C:$J,7,0),)),0)*$F159,2)</f>
        <v>0</v>
      </c>
      <c r="J159" s="335">
        <f t="shared" si="14"/>
        <v>0</v>
      </c>
      <c r="K159" s="411"/>
    </row>
    <row r="160" spans="1:11">
      <c r="A160" s="328"/>
      <c r="B160" s="329"/>
      <c r="C160" s="330"/>
      <c r="D160" s="331" t="str">
        <f>IF($B160="",IFERROR(VLOOKUP($A160,SERVIÇOS!$B:$G,2,0),IFERROR(VLOOKUP($A160,$C:$J,2,0),"")),IFERROR(VLOOKUP($B160,INSUMOS!$A:$D,2,0),IFERROR(VLOOKUP($B160,COTAÇÕES!$A:$J,2,0),"")))</f>
        <v/>
      </c>
      <c r="E160" s="375" t="str">
        <f>IF($B160="",IFERROR(VLOOKUP($A160,SERVIÇOS!$B:$G,3,0),IFERROR(VLOOKUP($A160,$C:$J,3,0),"")),IFERROR(VLOOKUP($B160,INSUMOS!$A:$D,3,0),IFERROR(VLOOKUP($B160,COTAÇÕES!$A:$J,5,0),"")))</f>
        <v/>
      </c>
      <c r="F160" s="332"/>
      <c r="G160" s="333" t="str">
        <f>IF($B160="",IFERROR(VLOOKUP($A160,SERVIÇOS!$B:$G,6,0),IFERROR(VLOOKUP($A160,$C:$J,8,0),"")),IFERROR(VLOOKUP($B160,INSUMOS!$A:$D,4,0),IFERROR(VLOOKUP($B160,COTAÇÕES!$A:$J,9,0),"")))</f>
        <v/>
      </c>
      <c r="H160" s="334">
        <f>TRUNC(IF($B160="",IFERROR(VLOOKUP($A160,SERVIÇOS!$B:$G,4,0),IFERROR(VLOOKUP($A160,$C:$J,6,0),)),IFERROR(VLOOKUP($B160,INSUMOS!$A:$D,4,0),IFERROR(VLOOKUP($B160,COTAÇÕES!$A:$J,9,0),)))*$F160,2)</f>
        <v>0</v>
      </c>
      <c r="I160" s="334">
        <f>TRUNC(IF($B160="",IFERROR(VLOOKUP($A160,SERVIÇOS!$B:$G,5,0),IFERROR(VLOOKUP($A160,$C:$J,7,0),)),0)*$F160,2)</f>
        <v>0</v>
      </c>
      <c r="J160" s="335">
        <f t="shared" si="14"/>
        <v>0</v>
      </c>
      <c r="K160" s="411"/>
    </row>
    <row r="161" spans="1:11">
      <c r="A161" s="328"/>
      <c r="B161" s="329"/>
      <c r="C161" s="330"/>
      <c r="D161" s="331" t="str">
        <f>IF($B161="",IFERROR(VLOOKUP($A161,SERVIÇOS!$B:$G,2,0),IFERROR(VLOOKUP($A161,$C:$J,2,0),"")),IFERROR(VLOOKUP($B161,INSUMOS!$A:$D,2,0),IFERROR(VLOOKUP($B161,COTAÇÕES!$A:$J,2,0),"")))</f>
        <v/>
      </c>
      <c r="E161" s="375" t="str">
        <f>IF($B161="",IFERROR(VLOOKUP($A161,SERVIÇOS!$B:$G,3,0),IFERROR(VLOOKUP($A161,$C:$J,3,0),"")),IFERROR(VLOOKUP($B161,INSUMOS!$A:$D,3,0),IFERROR(VLOOKUP($B161,COTAÇÕES!$A:$J,5,0),"")))</f>
        <v/>
      </c>
      <c r="F161" s="332"/>
      <c r="G161" s="333" t="str">
        <f>IF($B161="",IFERROR(VLOOKUP($A161,SERVIÇOS!$B:$G,6,0),IFERROR(VLOOKUP($A161,$C:$J,8,0),"")),IFERROR(VLOOKUP($B161,INSUMOS!$A:$D,4,0),IFERROR(VLOOKUP($B161,COTAÇÕES!$A:$J,9,0),"")))</f>
        <v/>
      </c>
      <c r="H161" s="334">
        <f>TRUNC(IF($B161="",IFERROR(VLOOKUP($A161,SERVIÇOS!$B:$G,4,0),IFERROR(VLOOKUP($A161,$C:$J,6,0),)),IFERROR(VLOOKUP($B161,INSUMOS!$A:$D,4,0),IFERROR(VLOOKUP($B161,COTAÇÕES!$A:$J,9,0),)))*$F161,2)</f>
        <v>0</v>
      </c>
      <c r="I161" s="334">
        <f>TRUNC(IF($B161="",IFERROR(VLOOKUP($A161,SERVIÇOS!$B:$G,5,0),IFERROR(VLOOKUP($A161,$C:$J,7,0),)),0)*$F161,2)</f>
        <v>0</v>
      </c>
      <c r="J161" s="335">
        <f t="shared" si="14"/>
        <v>0</v>
      </c>
      <c r="K161" s="411"/>
    </row>
    <row r="162" spans="1:11">
      <c r="A162" s="328"/>
      <c r="B162" s="329"/>
      <c r="C162" s="330"/>
      <c r="D162" s="331" t="str">
        <f>IF($B162="",IFERROR(VLOOKUP($A162,SERVIÇOS!$B:$G,2,0),IFERROR(VLOOKUP($A162,$C:$J,2,0),"")),IFERROR(VLOOKUP($B162,INSUMOS!$A:$D,2,0),IFERROR(VLOOKUP($B162,COTAÇÕES!$A:$J,2,0),"")))</f>
        <v/>
      </c>
      <c r="E162" s="375" t="str">
        <f>IF($B162="",IFERROR(VLOOKUP($A162,SERVIÇOS!$B:$G,3,0),IFERROR(VLOOKUP($A162,$C:$J,3,0),"")),IFERROR(VLOOKUP($B162,INSUMOS!$A:$D,3,0),IFERROR(VLOOKUP($B162,COTAÇÕES!$A:$J,5,0),"")))</f>
        <v/>
      </c>
      <c r="F162" s="332"/>
      <c r="G162" s="333" t="str">
        <f>IF($B162="",IFERROR(VLOOKUP($A162,SERVIÇOS!$B:$G,6,0),IFERROR(VLOOKUP($A162,$C:$J,8,0),"")),IFERROR(VLOOKUP($B162,INSUMOS!$A:$D,4,0),IFERROR(VLOOKUP($B162,COTAÇÕES!$A:$J,9,0),"")))</f>
        <v/>
      </c>
      <c r="H162" s="334">
        <f>TRUNC(IF($B162="",IFERROR(VLOOKUP($A162,SERVIÇOS!$B:$G,4,0),IFERROR(VLOOKUP($A162,$C:$J,6,0),)),IFERROR(VLOOKUP($B162,INSUMOS!$A:$D,4,0),IFERROR(VLOOKUP($B162,COTAÇÕES!$A:$J,9,0),)))*$F162,2)</f>
        <v>0</v>
      </c>
      <c r="I162" s="334">
        <f>TRUNC(IF($B162="",IFERROR(VLOOKUP($A162,SERVIÇOS!$B:$G,5,0),IFERROR(VLOOKUP($A162,$C:$J,7,0),)),0)*$F162,2)</f>
        <v>0</v>
      </c>
      <c r="J162" s="335">
        <f t="shared" si="14"/>
        <v>0</v>
      </c>
      <c r="K162" s="411"/>
    </row>
    <row r="163" spans="1:11">
      <c r="A163" s="328"/>
      <c r="B163" s="329"/>
      <c r="C163" s="330"/>
      <c r="D163" s="331" t="str">
        <f>IF($B163="",IFERROR(VLOOKUP($A163,SERVIÇOS!$B:$G,2,0),IFERROR(VLOOKUP($A163,$C:$J,2,0),"")),IFERROR(VLOOKUP($B163,INSUMOS!$A:$D,2,0),IFERROR(VLOOKUP($B163,COTAÇÕES!$A:$J,2,0),"")))</f>
        <v/>
      </c>
      <c r="E163" s="375" t="str">
        <f>IF($B163="",IFERROR(VLOOKUP($A163,SERVIÇOS!$B:$G,3,0),IFERROR(VLOOKUP($A163,$C:$J,3,0),"")),IFERROR(VLOOKUP($B163,INSUMOS!$A:$D,3,0),IFERROR(VLOOKUP($B163,COTAÇÕES!$A:$J,5,0),"")))</f>
        <v/>
      </c>
      <c r="F163" s="332"/>
      <c r="G163" s="333" t="str">
        <f>IF($B163="",IFERROR(VLOOKUP($A163,SERVIÇOS!$B:$G,6,0),IFERROR(VLOOKUP($A163,$C:$J,8,0),"")),IFERROR(VLOOKUP($B163,INSUMOS!$A:$D,4,0),IFERROR(VLOOKUP($B163,COTAÇÕES!$A:$J,9,0),"")))</f>
        <v/>
      </c>
      <c r="H163" s="334">
        <f>TRUNC(IF($B163="",IFERROR(VLOOKUP($A163,SERVIÇOS!$B:$G,4,0),IFERROR(VLOOKUP($A163,$C:$J,6,0),)),IFERROR(VLOOKUP($B163,INSUMOS!$A:$D,4,0),IFERROR(VLOOKUP($B163,COTAÇÕES!$A:$J,9,0),)))*$F163,2)</f>
        <v>0</v>
      </c>
      <c r="I163" s="334">
        <f>TRUNC(IF($B163="",IFERROR(VLOOKUP($A163,SERVIÇOS!$B:$G,5,0),IFERROR(VLOOKUP($A163,$C:$J,7,0),)),0)*$F163,2)</f>
        <v>0</v>
      </c>
      <c r="J163" s="335">
        <f t="shared" ref="J163:J200" si="15">H163+I163</f>
        <v>0</v>
      </c>
      <c r="K163" s="411"/>
    </row>
    <row r="164" spans="1:11">
      <c r="A164" s="328"/>
      <c r="B164" s="329"/>
      <c r="C164" s="330"/>
      <c r="D164" s="331" t="str">
        <f>IF($B164="",IFERROR(VLOOKUP($A164,SERVIÇOS!$B:$G,2,0),IFERROR(VLOOKUP($A164,$C:$J,2,0),"")),IFERROR(VLOOKUP($B164,INSUMOS!$A:$D,2,0),IFERROR(VLOOKUP($B164,COTAÇÕES!$A:$J,2,0),"")))</f>
        <v/>
      </c>
      <c r="E164" s="375" t="str">
        <f>IF($B164="",IFERROR(VLOOKUP($A164,SERVIÇOS!$B:$G,3,0),IFERROR(VLOOKUP($A164,$C:$J,3,0),"")),IFERROR(VLOOKUP($B164,INSUMOS!$A:$D,3,0),IFERROR(VLOOKUP($B164,COTAÇÕES!$A:$J,5,0),"")))</f>
        <v/>
      </c>
      <c r="F164" s="332"/>
      <c r="G164" s="333" t="str">
        <f>IF($B164="",IFERROR(VLOOKUP($A164,SERVIÇOS!$B:$G,6,0),IFERROR(VLOOKUP($A164,$C:$J,8,0),"")),IFERROR(VLOOKUP($B164,INSUMOS!$A:$D,4,0),IFERROR(VLOOKUP($B164,COTAÇÕES!$A:$J,9,0),"")))</f>
        <v/>
      </c>
      <c r="H164" s="334">
        <f>TRUNC(IF($B164="",IFERROR(VLOOKUP($A164,SERVIÇOS!$B:$G,4,0),IFERROR(VLOOKUP($A164,$C:$J,6,0),)),IFERROR(VLOOKUP($B164,INSUMOS!$A:$D,4,0),IFERROR(VLOOKUP($B164,COTAÇÕES!$A:$J,9,0),)))*$F164,2)</f>
        <v>0</v>
      </c>
      <c r="I164" s="334">
        <f>TRUNC(IF($B164="",IFERROR(VLOOKUP($A164,SERVIÇOS!$B:$G,5,0),IFERROR(VLOOKUP($A164,$C:$J,7,0),)),0)*$F164,2)</f>
        <v>0</v>
      </c>
      <c r="J164" s="335">
        <f t="shared" si="15"/>
        <v>0</v>
      </c>
      <c r="K164" s="411"/>
    </row>
    <row r="165" spans="1:11">
      <c r="A165" s="328"/>
      <c r="B165" s="329"/>
      <c r="C165" s="330"/>
      <c r="D165" s="331" t="str">
        <f>IF($B165="",IFERROR(VLOOKUP($A165,SERVIÇOS!$B:$G,2,0),IFERROR(VLOOKUP($A165,$C:$J,2,0),"")),IFERROR(VLOOKUP($B165,INSUMOS!$A:$D,2,0),IFERROR(VLOOKUP($B165,COTAÇÕES!$A:$J,2,0),"")))</f>
        <v/>
      </c>
      <c r="E165" s="375" t="str">
        <f>IF($B165="",IFERROR(VLOOKUP($A165,SERVIÇOS!$B:$G,3,0),IFERROR(VLOOKUP($A165,$C:$J,3,0),"")),IFERROR(VLOOKUP($B165,INSUMOS!$A:$D,3,0),IFERROR(VLOOKUP($B165,COTAÇÕES!$A:$J,5,0),"")))</f>
        <v/>
      </c>
      <c r="F165" s="332"/>
      <c r="G165" s="333" t="str">
        <f>IF($B165="",IFERROR(VLOOKUP($A165,SERVIÇOS!$B:$G,6,0),IFERROR(VLOOKUP($A165,$C:$J,8,0),"")),IFERROR(VLOOKUP($B165,INSUMOS!$A:$D,4,0),IFERROR(VLOOKUP($B165,COTAÇÕES!$A:$J,9,0),"")))</f>
        <v/>
      </c>
      <c r="H165" s="334">
        <f>TRUNC(IF($B165="",IFERROR(VLOOKUP($A165,SERVIÇOS!$B:$G,4,0),IFERROR(VLOOKUP($A165,$C:$J,6,0),)),IFERROR(VLOOKUP($B165,INSUMOS!$A:$D,4,0),IFERROR(VLOOKUP($B165,COTAÇÕES!$A:$J,9,0),)))*$F165,2)</f>
        <v>0</v>
      </c>
      <c r="I165" s="334">
        <f>TRUNC(IF($B165="",IFERROR(VLOOKUP($A165,SERVIÇOS!$B:$G,5,0),IFERROR(VLOOKUP($A165,$C:$J,7,0),)),0)*$F165,2)</f>
        <v>0</v>
      </c>
      <c r="J165" s="335">
        <f t="shared" si="15"/>
        <v>0</v>
      </c>
      <c r="K165" s="411"/>
    </row>
    <row r="166" spans="1:11">
      <c r="A166" s="328"/>
      <c r="B166" s="329"/>
      <c r="C166" s="330"/>
      <c r="D166" s="331" t="str">
        <f>IF($B166="",IFERROR(VLOOKUP($A166,SERVIÇOS!$B:$G,2,0),IFERROR(VLOOKUP($A166,$C:$J,2,0),"")),IFERROR(VLOOKUP($B166,INSUMOS!$A:$D,2,0),IFERROR(VLOOKUP($B166,COTAÇÕES!$A:$J,2,0),"")))</f>
        <v/>
      </c>
      <c r="E166" s="375" t="str">
        <f>IF($B166="",IFERROR(VLOOKUP($A166,SERVIÇOS!$B:$G,3,0),IFERROR(VLOOKUP($A166,$C:$J,3,0),"")),IFERROR(VLOOKUP($B166,INSUMOS!$A:$D,3,0),IFERROR(VLOOKUP($B166,COTAÇÕES!$A:$J,5,0),"")))</f>
        <v/>
      </c>
      <c r="F166" s="332"/>
      <c r="G166" s="333" t="str">
        <f>IF($B166="",IFERROR(VLOOKUP($A166,SERVIÇOS!$B:$G,6,0),IFERROR(VLOOKUP($A166,$C:$J,8,0),"")),IFERROR(VLOOKUP($B166,INSUMOS!$A:$D,4,0),IFERROR(VLOOKUP($B166,COTAÇÕES!$A:$J,9,0),"")))</f>
        <v/>
      </c>
      <c r="H166" s="334">
        <f>TRUNC(IF($B166="",IFERROR(VLOOKUP($A166,SERVIÇOS!$B:$G,4,0),IFERROR(VLOOKUP($A166,$C:$J,6,0),)),IFERROR(VLOOKUP($B166,INSUMOS!$A:$D,4,0),IFERROR(VLOOKUP($B166,COTAÇÕES!$A:$J,9,0),)))*$F166,2)</f>
        <v>0</v>
      </c>
      <c r="I166" s="334">
        <f>TRUNC(IF($B166="",IFERROR(VLOOKUP($A166,SERVIÇOS!$B:$G,5,0),IFERROR(VLOOKUP($A166,$C:$J,7,0),)),0)*$F166,2)</f>
        <v>0</v>
      </c>
      <c r="J166" s="335">
        <f t="shared" si="15"/>
        <v>0</v>
      </c>
      <c r="K166" s="411"/>
    </row>
    <row r="167" spans="1:11">
      <c r="A167" s="328"/>
      <c r="B167" s="329"/>
      <c r="C167" s="330"/>
      <c r="D167" s="331" t="str">
        <f>IF($B167="",IFERROR(VLOOKUP($A167,SERVIÇOS!$B:$G,2,0),IFERROR(VLOOKUP($A167,$C:$J,2,0),"")),IFERROR(VLOOKUP($B167,INSUMOS!$A:$D,2,0),IFERROR(VLOOKUP($B167,COTAÇÕES!$A:$J,2,0),"")))</f>
        <v/>
      </c>
      <c r="E167" s="375" t="str">
        <f>IF($B167="",IFERROR(VLOOKUP($A167,SERVIÇOS!$B:$G,3,0),IFERROR(VLOOKUP($A167,$C:$J,3,0),"")),IFERROR(VLOOKUP($B167,INSUMOS!$A:$D,3,0),IFERROR(VLOOKUP($B167,COTAÇÕES!$A:$J,5,0),"")))</f>
        <v/>
      </c>
      <c r="F167" s="332"/>
      <c r="G167" s="333" t="str">
        <f>IF($B167="",IFERROR(VLOOKUP($A167,SERVIÇOS!$B:$G,6,0),IFERROR(VLOOKUP($A167,$C:$J,8,0),"")),IFERROR(VLOOKUP($B167,INSUMOS!$A:$D,4,0),IFERROR(VLOOKUP($B167,COTAÇÕES!$A:$J,9,0),"")))</f>
        <v/>
      </c>
      <c r="H167" s="334">
        <f>TRUNC(IF($B167="",IFERROR(VLOOKUP($A167,SERVIÇOS!$B:$G,4,0),IFERROR(VLOOKUP($A167,$C:$J,6,0),)),IFERROR(VLOOKUP($B167,INSUMOS!$A:$D,4,0),IFERROR(VLOOKUP($B167,COTAÇÕES!$A:$J,9,0),)))*$F167,2)</f>
        <v>0</v>
      </c>
      <c r="I167" s="334">
        <f>TRUNC(IF($B167="",IFERROR(VLOOKUP($A167,SERVIÇOS!$B:$G,5,0),IFERROR(VLOOKUP($A167,$C:$J,7,0),)),0)*$F167,2)</f>
        <v>0</v>
      </c>
      <c r="J167" s="335">
        <f t="shared" si="15"/>
        <v>0</v>
      </c>
      <c r="K167" s="411"/>
    </row>
    <row r="168" spans="1:11">
      <c r="A168" s="328"/>
      <c r="B168" s="329"/>
      <c r="C168" s="330"/>
      <c r="D168" s="331" t="str">
        <f>IF($B168="",IFERROR(VLOOKUP($A168,SERVIÇOS!$B:$G,2,0),IFERROR(VLOOKUP($A168,$C:$J,2,0),"")),IFERROR(VLOOKUP($B168,INSUMOS!$A:$D,2,0),IFERROR(VLOOKUP($B168,COTAÇÕES!$A:$J,2,0),"")))</f>
        <v/>
      </c>
      <c r="E168" s="375" t="str">
        <f>IF($B168="",IFERROR(VLOOKUP($A168,SERVIÇOS!$B:$G,3,0),IFERROR(VLOOKUP($A168,$C:$J,3,0),"")),IFERROR(VLOOKUP($B168,INSUMOS!$A:$D,3,0),IFERROR(VLOOKUP($B168,COTAÇÕES!$A:$J,5,0),"")))</f>
        <v/>
      </c>
      <c r="F168" s="332"/>
      <c r="G168" s="333" t="str">
        <f>IF($B168="",IFERROR(VLOOKUP($A168,SERVIÇOS!$B:$G,6,0),IFERROR(VLOOKUP($A168,$C:$J,8,0),"")),IFERROR(VLOOKUP($B168,INSUMOS!$A:$D,4,0),IFERROR(VLOOKUP($B168,COTAÇÕES!$A:$J,9,0),"")))</f>
        <v/>
      </c>
      <c r="H168" s="334">
        <f>TRUNC(IF($B168="",IFERROR(VLOOKUP($A168,SERVIÇOS!$B:$G,4,0),IFERROR(VLOOKUP($A168,$C:$J,6,0),)),IFERROR(VLOOKUP($B168,INSUMOS!$A:$D,4,0),IFERROR(VLOOKUP($B168,COTAÇÕES!$A:$J,9,0),)))*$F168,2)</f>
        <v>0</v>
      </c>
      <c r="I168" s="334">
        <f>TRUNC(IF($B168="",IFERROR(VLOOKUP($A168,SERVIÇOS!$B:$G,5,0),IFERROR(VLOOKUP($A168,$C:$J,7,0),)),0)*$F168,2)</f>
        <v>0</v>
      </c>
      <c r="J168" s="335">
        <f t="shared" si="15"/>
        <v>0</v>
      </c>
      <c r="K168" s="411"/>
    </row>
    <row r="169" spans="1:11">
      <c r="A169" s="328"/>
      <c r="B169" s="329"/>
      <c r="C169" s="330"/>
      <c r="D169" s="331" t="str">
        <f>IF($B169="",IFERROR(VLOOKUP($A169,SERVIÇOS!$B:$G,2,0),IFERROR(VLOOKUP($A169,$C:$J,2,0),"")),IFERROR(VLOOKUP($B169,INSUMOS!$A:$D,2,0),IFERROR(VLOOKUP($B169,COTAÇÕES!$A:$J,2,0),"")))</f>
        <v/>
      </c>
      <c r="E169" s="375" t="str">
        <f>IF($B169="",IFERROR(VLOOKUP($A169,SERVIÇOS!$B:$G,3,0),IFERROR(VLOOKUP($A169,$C:$J,3,0),"")),IFERROR(VLOOKUP($B169,INSUMOS!$A:$D,3,0),IFERROR(VLOOKUP($B169,COTAÇÕES!$A:$J,5,0),"")))</f>
        <v/>
      </c>
      <c r="F169" s="332"/>
      <c r="G169" s="333" t="str">
        <f>IF($B169="",IFERROR(VLOOKUP($A169,SERVIÇOS!$B:$G,6,0),IFERROR(VLOOKUP($A169,$C:$J,8,0),"")),IFERROR(VLOOKUP($B169,INSUMOS!$A:$D,4,0),IFERROR(VLOOKUP($B169,COTAÇÕES!$A:$J,9,0),"")))</f>
        <v/>
      </c>
      <c r="H169" s="334">
        <f>TRUNC(IF($B169="",IFERROR(VLOOKUP($A169,SERVIÇOS!$B:$G,4,0),IFERROR(VLOOKUP($A169,$C:$J,6,0),)),IFERROR(VLOOKUP($B169,INSUMOS!$A:$D,4,0),IFERROR(VLOOKUP($B169,COTAÇÕES!$A:$J,9,0),)))*$F169,2)</f>
        <v>0</v>
      </c>
      <c r="I169" s="334">
        <f>TRUNC(IF($B169="",IFERROR(VLOOKUP($A169,SERVIÇOS!$B:$G,5,0),IFERROR(VLOOKUP($A169,$C:$J,7,0),)),0)*$F169,2)</f>
        <v>0</v>
      </c>
      <c r="J169" s="335">
        <f t="shared" si="15"/>
        <v>0</v>
      </c>
      <c r="K169" s="411"/>
    </row>
    <row r="170" spans="1:11">
      <c r="A170" s="328"/>
      <c r="B170" s="329"/>
      <c r="C170" s="330"/>
      <c r="D170" s="331" t="str">
        <f>IF($B170="",IFERROR(VLOOKUP($A170,SERVIÇOS!$B:$G,2,0),IFERROR(VLOOKUP($A170,$C:$J,2,0),"")),IFERROR(VLOOKUP($B170,INSUMOS!$A:$D,2,0),IFERROR(VLOOKUP($B170,COTAÇÕES!$A:$J,2,0),"")))</f>
        <v/>
      </c>
      <c r="E170" s="375" t="str">
        <f>IF($B170="",IFERROR(VLOOKUP($A170,SERVIÇOS!$B:$G,3,0),IFERROR(VLOOKUP($A170,$C:$J,3,0),"")),IFERROR(VLOOKUP($B170,INSUMOS!$A:$D,3,0),IFERROR(VLOOKUP($B170,COTAÇÕES!$A:$J,5,0),"")))</f>
        <v/>
      </c>
      <c r="F170" s="332"/>
      <c r="G170" s="333" t="str">
        <f>IF($B170="",IFERROR(VLOOKUP($A170,SERVIÇOS!$B:$G,6,0),IFERROR(VLOOKUP($A170,$C:$J,8,0),"")),IFERROR(VLOOKUP($B170,INSUMOS!$A:$D,4,0),IFERROR(VLOOKUP($B170,COTAÇÕES!$A:$J,9,0),"")))</f>
        <v/>
      </c>
      <c r="H170" s="334">
        <f>TRUNC(IF($B170="",IFERROR(VLOOKUP($A170,SERVIÇOS!$B:$G,4,0),IFERROR(VLOOKUP($A170,$C:$J,6,0),)),IFERROR(VLOOKUP($B170,INSUMOS!$A:$D,4,0),IFERROR(VLOOKUP($B170,COTAÇÕES!$A:$J,9,0),)))*$F170,2)</f>
        <v>0</v>
      </c>
      <c r="I170" s="334">
        <f>TRUNC(IF($B170="",IFERROR(VLOOKUP($A170,SERVIÇOS!$B:$G,5,0),IFERROR(VLOOKUP($A170,$C:$J,7,0),)),0)*$F170,2)</f>
        <v>0</v>
      </c>
      <c r="J170" s="335">
        <f t="shared" si="15"/>
        <v>0</v>
      </c>
      <c r="K170" s="411"/>
    </row>
    <row r="171" spans="1:11">
      <c r="A171" s="328"/>
      <c r="B171" s="329"/>
      <c r="C171" s="330"/>
      <c r="D171" s="331" t="str">
        <f>IF($B171="",IFERROR(VLOOKUP($A171,SERVIÇOS!$B:$G,2,0),IFERROR(VLOOKUP($A171,$C:$J,2,0),"")),IFERROR(VLOOKUP($B171,INSUMOS!$A:$D,2,0),IFERROR(VLOOKUP($B171,COTAÇÕES!$A:$J,2,0),"")))</f>
        <v/>
      </c>
      <c r="E171" s="375" t="str">
        <f>IF($B171="",IFERROR(VLOOKUP($A171,SERVIÇOS!$B:$G,3,0),IFERROR(VLOOKUP($A171,$C:$J,3,0),"")),IFERROR(VLOOKUP($B171,INSUMOS!$A:$D,3,0),IFERROR(VLOOKUP($B171,COTAÇÕES!$A:$J,5,0),"")))</f>
        <v/>
      </c>
      <c r="F171" s="332"/>
      <c r="G171" s="333" t="str">
        <f>IF($B171="",IFERROR(VLOOKUP($A171,SERVIÇOS!$B:$G,6,0),IFERROR(VLOOKUP($A171,$C:$J,8,0),"")),IFERROR(VLOOKUP($B171,INSUMOS!$A:$D,4,0),IFERROR(VLOOKUP($B171,COTAÇÕES!$A:$J,9,0),"")))</f>
        <v/>
      </c>
      <c r="H171" s="334">
        <f>TRUNC(IF($B171="",IFERROR(VLOOKUP($A171,SERVIÇOS!$B:$G,4,0),IFERROR(VLOOKUP($A171,$C:$J,6,0),)),IFERROR(VLOOKUP($B171,INSUMOS!$A:$D,4,0),IFERROR(VLOOKUP($B171,COTAÇÕES!$A:$J,9,0),)))*$F171,2)</f>
        <v>0</v>
      </c>
      <c r="I171" s="334">
        <f>TRUNC(IF($B171="",IFERROR(VLOOKUP($A171,SERVIÇOS!$B:$G,5,0),IFERROR(VLOOKUP($A171,$C:$J,7,0),)),0)*$F171,2)</f>
        <v>0</v>
      </c>
      <c r="J171" s="335">
        <f t="shared" si="15"/>
        <v>0</v>
      </c>
      <c r="K171" s="411"/>
    </row>
    <row r="172" spans="1:11">
      <c r="A172" s="328"/>
      <c r="B172" s="329"/>
      <c r="C172" s="330"/>
      <c r="D172" s="331" t="str">
        <f>IF($B172="",IFERROR(VLOOKUP($A172,SERVIÇOS!$B:$G,2,0),IFERROR(VLOOKUP($A172,$C:$J,2,0),"")),IFERROR(VLOOKUP($B172,INSUMOS!$A:$D,2,0),IFERROR(VLOOKUP($B172,COTAÇÕES!$A:$J,2,0),"")))</f>
        <v/>
      </c>
      <c r="E172" s="375" t="str">
        <f>IF($B172="",IFERROR(VLOOKUP($A172,SERVIÇOS!$B:$G,3,0),IFERROR(VLOOKUP($A172,$C:$J,3,0),"")),IFERROR(VLOOKUP($B172,INSUMOS!$A:$D,3,0),IFERROR(VLOOKUP($B172,COTAÇÕES!$A:$J,5,0),"")))</f>
        <v/>
      </c>
      <c r="F172" s="332"/>
      <c r="G172" s="333" t="str">
        <f>IF($B172="",IFERROR(VLOOKUP($A172,SERVIÇOS!$B:$G,6,0),IFERROR(VLOOKUP($A172,$C:$J,8,0),"")),IFERROR(VLOOKUP($B172,INSUMOS!$A:$D,4,0),IFERROR(VLOOKUP($B172,COTAÇÕES!$A:$J,9,0),"")))</f>
        <v/>
      </c>
      <c r="H172" s="334">
        <f>TRUNC(IF($B172="",IFERROR(VLOOKUP($A172,SERVIÇOS!$B:$G,4,0),IFERROR(VLOOKUP($A172,$C:$J,6,0),)),IFERROR(VLOOKUP($B172,INSUMOS!$A:$D,4,0),IFERROR(VLOOKUP($B172,COTAÇÕES!$A:$J,9,0),)))*$F172,2)</f>
        <v>0</v>
      </c>
      <c r="I172" s="334">
        <f>TRUNC(IF($B172="",IFERROR(VLOOKUP($A172,SERVIÇOS!$B:$G,5,0),IFERROR(VLOOKUP($A172,$C:$J,7,0),)),0)*$F172,2)</f>
        <v>0</v>
      </c>
      <c r="J172" s="335">
        <f t="shared" si="15"/>
        <v>0</v>
      </c>
      <c r="K172" s="411"/>
    </row>
    <row r="173" spans="1:11">
      <c r="A173" s="328"/>
      <c r="B173" s="329"/>
      <c r="C173" s="330"/>
      <c r="D173" s="331" t="str">
        <f>IF($B173="",IFERROR(VLOOKUP($A173,SERVIÇOS!$B:$G,2,0),IFERROR(VLOOKUP($A173,$C:$J,2,0),"")),IFERROR(VLOOKUP($B173,INSUMOS!$A:$D,2,0),IFERROR(VLOOKUP($B173,COTAÇÕES!$A:$J,2,0),"")))</f>
        <v/>
      </c>
      <c r="E173" s="375" t="str">
        <f>IF($B173="",IFERROR(VLOOKUP($A173,SERVIÇOS!$B:$G,3,0),IFERROR(VLOOKUP($A173,$C:$J,3,0),"")),IFERROR(VLOOKUP($B173,INSUMOS!$A:$D,3,0),IFERROR(VLOOKUP($B173,COTAÇÕES!$A:$J,5,0),"")))</f>
        <v/>
      </c>
      <c r="F173" s="332"/>
      <c r="G173" s="333" t="str">
        <f>IF($B173="",IFERROR(VLOOKUP($A173,SERVIÇOS!$B:$G,6,0),IFERROR(VLOOKUP($A173,$C:$J,8,0),"")),IFERROR(VLOOKUP($B173,INSUMOS!$A:$D,4,0),IFERROR(VLOOKUP($B173,COTAÇÕES!$A:$J,9,0),"")))</f>
        <v/>
      </c>
      <c r="H173" s="334">
        <f>TRUNC(IF($B173="",IFERROR(VLOOKUP($A173,SERVIÇOS!$B:$G,4,0),IFERROR(VLOOKUP($A173,$C:$J,6,0),)),IFERROR(VLOOKUP($B173,INSUMOS!$A:$D,4,0),IFERROR(VLOOKUP($B173,COTAÇÕES!$A:$J,9,0),)))*$F173,2)</f>
        <v>0</v>
      </c>
      <c r="I173" s="334">
        <f>TRUNC(IF($B173="",IFERROR(VLOOKUP($A173,SERVIÇOS!$B:$G,5,0),IFERROR(VLOOKUP($A173,$C:$J,7,0),)),0)*$F173,2)</f>
        <v>0</v>
      </c>
      <c r="J173" s="335">
        <f t="shared" si="15"/>
        <v>0</v>
      </c>
      <c r="K173" s="411"/>
    </row>
    <row r="174" spans="1:11">
      <c r="A174" s="328"/>
      <c r="B174" s="329"/>
      <c r="C174" s="330"/>
      <c r="D174" s="331" t="str">
        <f>IF($B174="",IFERROR(VLOOKUP($A174,SERVIÇOS!$B:$G,2,0),IFERROR(VLOOKUP($A174,$C:$J,2,0),"")),IFERROR(VLOOKUP($B174,INSUMOS!$A:$D,2,0),IFERROR(VLOOKUP($B174,COTAÇÕES!$A:$J,2,0),"")))</f>
        <v/>
      </c>
      <c r="E174" s="375" t="str">
        <f>IF($B174="",IFERROR(VLOOKUP($A174,SERVIÇOS!$B:$G,3,0),IFERROR(VLOOKUP($A174,$C:$J,3,0),"")),IFERROR(VLOOKUP($B174,INSUMOS!$A:$D,3,0),IFERROR(VLOOKUP($B174,COTAÇÕES!$A:$J,5,0),"")))</f>
        <v/>
      </c>
      <c r="F174" s="332"/>
      <c r="G174" s="333" t="str">
        <f>IF($B174="",IFERROR(VLOOKUP($A174,SERVIÇOS!$B:$G,6,0),IFERROR(VLOOKUP($A174,$C:$J,8,0),"")),IFERROR(VLOOKUP($B174,INSUMOS!$A:$D,4,0),IFERROR(VLOOKUP($B174,COTAÇÕES!$A:$J,9,0),"")))</f>
        <v/>
      </c>
      <c r="H174" s="334">
        <f>TRUNC(IF($B174="",IFERROR(VLOOKUP($A174,SERVIÇOS!$B:$G,4,0),IFERROR(VLOOKUP($A174,$C:$J,6,0),)),IFERROR(VLOOKUP($B174,INSUMOS!$A:$D,4,0),IFERROR(VLOOKUP($B174,COTAÇÕES!$A:$J,9,0),)))*$F174,2)</f>
        <v>0</v>
      </c>
      <c r="I174" s="334">
        <f>TRUNC(IF($B174="",IFERROR(VLOOKUP($A174,SERVIÇOS!$B:$G,5,0),IFERROR(VLOOKUP($A174,$C:$J,7,0),)),0)*$F174,2)</f>
        <v>0</v>
      </c>
      <c r="J174" s="335">
        <f t="shared" si="15"/>
        <v>0</v>
      </c>
      <c r="K174" s="411"/>
    </row>
    <row r="175" spans="1:11">
      <c r="A175" s="328"/>
      <c r="B175" s="329"/>
      <c r="C175" s="330"/>
      <c r="D175" s="331" t="str">
        <f>IF($B175="",IFERROR(VLOOKUP($A175,SERVIÇOS!$B:$G,2,0),IFERROR(VLOOKUP($A175,$C:$J,2,0),"")),IFERROR(VLOOKUP($B175,INSUMOS!$A:$D,2,0),IFERROR(VLOOKUP($B175,COTAÇÕES!$A:$J,2,0),"")))</f>
        <v/>
      </c>
      <c r="E175" s="375" t="str">
        <f>IF($B175="",IFERROR(VLOOKUP($A175,SERVIÇOS!$B:$G,3,0),IFERROR(VLOOKUP($A175,$C:$J,3,0),"")),IFERROR(VLOOKUP($B175,INSUMOS!$A:$D,3,0),IFERROR(VLOOKUP($B175,COTAÇÕES!$A:$J,5,0),"")))</f>
        <v/>
      </c>
      <c r="F175" s="332"/>
      <c r="G175" s="333" t="str">
        <f>IF($B175="",IFERROR(VLOOKUP($A175,SERVIÇOS!$B:$G,6,0),IFERROR(VLOOKUP($A175,$C:$J,8,0),"")),IFERROR(VLOOKUP($B175,INSUMOS!$A:$D,4,0),IFERROR(VLOOKUP($B175,COTAÇÕES!$A:$J,9,0),"")))</f>
        <v/>
      </c>
      <c r="H175" s="334">
        <f>TRUNC(IF($B175="",IFERROR(VLOOKUP($A175,SERVIÇOS!$B:$G,4,0),IFERROR(VLOOKUP($A175,$C:$J,6,0),)),IFERROR(VLOOKUP($B175,INSUMOS!$A:$D,4,0),IFERROR(VLOOKUP($B175,COTAÇÕES!$A:$J,9,0),)))*$F175,2)</f>
        <v>0</v>
      </c>
      <c r="I175" s="334">
        <f>TRUNC(IF($B175="",IFERROR(VLOOKUP($A175,SERVIÇOS!$B:$G,5,0),IFERROR(VLOOKUP($A175,$C:$J,7,0),)),0)*$F175,2)</f>
        <v>0</v>
      </c>
      <c r="J175" s="335">
        <f t="shared" si="15"/>
        <v>0</v>
      </c>
      <c r="K175" s="411"/>
    </row>
    <row r="176" spans="1:11">
      <c r="A176" s="328"/>
      <c r="B176" s="329"/>
      <c r="C176" s="330"/>
      <c r="D176" s="331" t="str">
        <f>IF($B176="",IFERROR(VLOOKUP($A176,SERVIÇOS!$B:$G,2,0),IFERROR(VLOOKUP($A176,$C:$J,2,0),"")),IFERROR(VLOOKUP($B176,INSUMOS!$A:$D,2,0),IFERROR(VLOOKUP($B176,COTAÇÕES!$A:$J,2,0),"")))</f>
        <v/>
      </c>
      <c r="E176" s="375" t="str">
        <f>IF($B176="",IFERROR(VLOOKUP($A176,SERVIÇOS!$B:$G,3,0),IFERROR(VLOOKUP($A176,$C:$J,3,0),"")),IFERROR(VLOOKUP($B176,INSUMOS!$A:$D,3,0),IFERROR(VLOOKUP($B176,COTAÇÕES!$A:$J,5,0),"")))</f>
        <v/>
      </c>
      <c r="F176" s="332"/>
      <c r="G176" s="333" t="str">
        <f>IF($B176="",IFERROR(VLOOKUP($A176,SERVIÇOS!$B:$G,6,0),IFERROR(VLOOKUP($A176,$C:$J,8,0),"")),IFERROR(VLOOKUP($B176,INSUMOS!$A:$D,4,0),IFERROR(VLOOKUP($B176,COTAÇÕES!$A:$J,9,0),"")))</f>
        <v/>
      </c>
      <c r="H176" s="334">
        <f>TRUNC(IF($B176="",IFERROR(VLOOKUP($A176,SERVIÇOS!$B:$G,4,0),IFERROR(VLOOKUP($A176,$C:$J,6,0),)),IFERROR(VLOOKUP($B176,INSUMOS!$A:$D,4,0),IFERROR(VLOOKUP($B176,COTAÇÕES!$A:$J,9,0),)))*$F176,2)</f>
        <v>0</v>
      </c>
      <c r="I176" s="334">
        <f>TRUNC(IF($B176="",IFERROR(VLOOKUP($A176,SERVIÇOS!$B:$G,5,0),IFERROR(VLOOKUP($A176,$C:$J,7,0),)),0)*$F176,2)</f>
        <v>0</v>
      </c>
      <c r="J176" s="335">
        <f t="shared" si="15"/>
        <v>0</v>
      </c>
      <c r="K176" s="411"/>
    </row>
    <row r="177" spans="1:11">
      <c r="A177" s="328"/>
      <c r="B177" s="329"/>
      <c r="C177" s="330"/>
      <c r="D177" s="331" t="str">
        <f>IF($B177="",IFERROR(VLOOKUP($A177,SERVIÇOS!$B:$G,2,0),IFERROR(VLOOKUP($A177,$C:$J,2,0),"")),IFERROR(VLOOKUP($B177,INSUMOS!$A:$D,2,0),IFERROR(VLOOKUP($B177,COTAÇÕES!$A:$J,2,0),"")))</f>
        <v/>
      </c>
      <c r="E177" s="375" t="str">
        <f>IF($B177="",IFERROR(VLOOKUP($A177,SERVIÇOS!$B:$G,3,0),IFERROR(VLOOKUP($A177,$C:$J,3,0),"")),IFERROR(VLOOKUP($B177,INSUMOS!$A:$D,3,0),IFERROR(VLOOKUP($B177,COTAÇÕES!$A:$J,5,0),"")))</f>
        <v/>
      </c>
      <c r="F177" s="332"/>
      <c r="G177" s="333" t="str">
        <f>IF($B177="",IFERROR(VLOOKUP($A177,SERVIÇOS!$B:$G,6,0),IFERROR(VLOOKUP($A177,$C:$J,8,0),"")),IFERROR(VLOOKUP($B177,INSUMOS!$A:$D,4,0),IFERROR(VLOOKUP($B177,COTAÇÕES!$A:$J,9,0),"")))</f>
        <v/>
      </c>
      <c r="H177" s="334">
        <f>TRUNC(IF($B177="",IFERROR(VLOOKUP($A177,SERVIÇOS!$B:$G,4,0),IFERROR(VLOOKUP($A177,$C:$J,6,0),)),IFERROR(VLOOKUP($B177,INSUMOS!$A:$D,4,0),IFERROR(VLOOKUP($B177,COTAÇÕES!$A:$J,9,0),)))*$F177,2)</f>
        <v>0</v>
      </c>
      <c r="I177" s="334">
        <f>TRUNC(IF($B177="",IFERROR(VLOOKUP($A177,SERVIÇOS!$B:$G,5,0),IFERROR(VLOOKUP($A177,$C:$J,7,0),)),0)*$F177,2)</f>
        <v>0</v>
      </c>
      <c r="J177" s="335">
        <f t="shared" si="15"/>
        <v>0</v>
      </c>
      <c r="K177" s="411"/>
    </row>
    <row r="178" spans="1:11">
      <c r="A178" s="328"/>
      <c r="B178" s="329"/>
      <c r="C178" s="330"/>
      <c r="D178" s="331" t="str">
        <f>IF($B178="",IFERROR(VLOOKUP($A178,SERVIÇOS!$B:$G,2,0),IFERROR(VLOOKUP($A178,$C:$J,2,0),"")),IFERROR(VLOOKUP($B178,INSUMOS!$A:$D,2,0),IFERROR(VLOOKUP($B178,COTAÇÕES!$A:$J,2,0),"")))</f>
        <v/>
      </c>
      <c r="E178" s="375" t="str">
        <f>IF($B178="",IFERROR(VLOOKUP($A178,SERVIÇOS!$B:$G,3,0),IFERROR(VLOOKUP($A178,$C:$J,3,0),"")),IFERROR(VLOOKUP($B178,INSUMOS!$A:$D,3,0),IFERROR(VLOOKUP($B178,COTAÇÕES!$A:$J,5,0),"")))</f>
        <v/>
      </c>
      <c r="F178" s="332"/>
      <c r="G178" s="333" t="str">
        <f>IF($B178="",IFERROR(VLOOKUP($A178,SERVIÇOS!$B:$G,6,0),IFERROR(VLOOKUP($A178,$C:$J,8,0),"")),IFERROR(VLOOKUP($B178,INSUMOS!$A:$D,4,0),IFERROR(VLOOKUP($B178,COTAÇÕES!$A:$J,9,0),"")))</f>
        <v/>
      </c>
      <c r="H178" s="334">
        <f>TRUNC(IF($B178="",IFERROR(VLOOKUP($A178,SERVIÇOS!$B:$G,4,0),IFERROR(VLOOKUP($A178,$C:$J,6,0),)),IFERROR(VLOOKUP($B178,INSUMOS!$A:$D,4,0),IFERROR(VLOOKUP($B178,COTAÇÕES!$A:$J,9,0),)))*$F178,2)</f>
        <v>0</v>
      </c>
      <c r="I178" s="334">
        <f>TRUNC(IF($B178="",IFERROR(VLOOKUP($A178,SERVIÇOS!$B:$G,5,0),IFERROR(VLOOKUP($A178,$C:$J,7,0),)),0)*$F178,2)</f>
        <v>0</v>
      </c>
      <c r="J178" s="335">
        <f t="shared" si="15"/>
        <v>0</v>
      </c>
      <c r="K178" s="411"/>
    </row>
    <row r="179" spans="1:11">
      <c r="A179" s="328"/>
      <c r="B179" s="329"/>
      <c r="C179" s="330"/>
      <c r="D179" s="331" t="str">
        <f>IF($B179="",IFERROR(VLOOKUP($A179,SERVIÇOS!$B:$G,2,0),IFERROR(VLOOKUP($A179,$C:$J,2,0),"")),IFERROR(VLOOKUP($B179,INSUMOS!$A:$D,2,0),IFERROR(VLOOKUP($B179,COTAÇÕES!$A:$J,2,0),"")))</f>
        <v/>
      </c>
      <c r="E179" s="375" t="str">
        <f>IF($B179="",IFERROR(VLOOKUP($A179,SERVIÇOS!$B:$G,3,0),IFERROR(VLOOKUP($A179,$C:$J,3,0),"")),IFERROR(VLOOKUP($B179,INSUMOS!$A:$D,3,0),IFERROR(VLOOKUP($B179,COTAÇÕES!$A:$J,5,0),"")))</f>
        <v/>
      </c>
      <c r="F179" s="332"/>
      <c r="G179" s="333" t="str">
        <f>IF($B179="",IFERROR(VLOOKUP($A179,SERVIÇOS!$B:$G,6,0),IFERROR(VLOOKUP($A179,$C:$J,8,0),"")),IFERROR(VLOOKUP($B179,INSUMOS!$A:$D,4,0),IFERROR(VLOOKUP($B179,COTAÇÕES!$A:$J,9,0),"")))</f>
        <v/>
      </c>
      <c r="H179" s="334">
        <f>TRUNC(IF($B179="",IFERROR(VLOOKUP($A179,SERVIÇOS!$B:$G,4,0),IFERROR(VLOOKUP($A179,$C:$J,6,0),)),IFERROR(VLOOKUP($B179,INSUMOS!$A:$D,4,0),IFERROR(VLOOKUP($B179,COTAÇÕES!$A:$J,9,0),)))*$F179,2)</f>
        <v>0</v>
      </c>
      <c r="I179" s="334">
        <f>TRUNC(IF($B179="",IFERROR(VLOOKUP($A179,SERVIÇOS!$B:$G,5,0),IFERROR(VLOOKUP($A179,$C:$J,7,0),)),0)*$F179,2)</f>
        <v>0</v>
      </c>
      <c r="J179" s="335">
        <f t="shared" si="15"/>
        <v>0</v>
      </c>
      <c r="K179" s="411"/>
    </row>
    <row r="180" spans="1:11">
      <c r="A180" s="328"/>
      <c r="B180" s="329"/>
      <c r="C180" s="330"/>
      <c r="D180" s="331" t="str">
        <f>IF($B180="",IFERROR(VLOOKUP($A180,SERVIÇOS!$B:$G,2,0),IFERROR(VLOOKUP($A180,$C:$J,2,0),"")),IFERROR(VLOOKUP($B180,INSUMOS!$A:$D,2,0),IFERROR(VLOOKUP($B180,COTAÇÕES!$A:$J,2,0),"")))</f>
        <v/>
      </c>
      <c r="E180" s="375" t="str">
        <f>IF($B180="",IFERROR(VLOOKUP($A180,SERVIÇOS!$B:$G,3,0),IFERROR(VLOOKUP($A180,$C:$J,3,0),"")),IFERROR(VLOOKUP($B180,INSUMOS!$A:$D,3,0),IFERROR(VLOOKUP($B180,COTAÇÕES!$A:$J,5,0),"")))</f>
        <v/>
      </c>
      <c r="F180" s="332"/>
      <c r="G180" s="333" t="str">
        <f>IF($B180="",IFERROR(VLOOKUP($A180,SERVIÇOS!$B:$G,6,0),IFERROR(VLOOKUP($A180,$C:$J,8,0),"")),IFERROR(VLOOKUP($B180,INSUMOS!$A:$D,4,0),IFERROR(VLOOKUP($B180,COTAÇÕES!$A:$J,9,0),"")))</f>
        <v/>
      </c>
      <c r="H180" s="334">
        <f>TRUNC(IF($B180="",IFERROR(VLOOKUP($A180,SERVIÇOS!$B:$G,4,0),IFERROR(VLOOKUP($A180,$C:$J,6,0),)),IFERROR(VLOOKUP($B180,INSUMOS!$A:$D,4,0),IFERROR(VLOOKUP($B180,COTAÇÕES!$A:$J,9,0),)))*$F180,2)</f>
        <v>0</v>
      </c>
      <c r="I180" s="334">
        <f>TRUNC(IF($B180="",IFERROR(VLOOKUP($A180,SERVIÇOS!$B:$G,5,0),IFERROR(VLOOKUP($A180,$C:$J,7,0),)),0)*$F180,2)</f>
        <v>0</v>
      </c>
      <c r="J180" s="335">
        <f t="shared" si="15"/>
        <v>0</v>
      </c>
      <c r="K180" s="411"/>
    </row>
    <row r="181" spans="1:11">
      <c r="A181" s="328"/>
      <c r="B181" s="329"/>
      <c r="C181" s="330"/>
      <c r="D181" s="331" t="str">
        <f>IF($B181="",IFERROR(VLOOKUP($A181,SERVIÇOS!$B:$G,2,0),IFERROR(VLOOKUP($A181,$C:$J,2,0),"")),IFERROR(VLOOKUP($B181,INSUMOS!$A:$D,2,0),IFERROR(VLOOKUP($B181,COTAÇÕES!$A:$J,2,0),"")))</f>
        <v/>
      </c>
      <c r="E181" s="375" t="str">
        <f>IF($B181="",IFERROR(VLOOKUP($A181,SERVIÇOS!$B:$G,3,0),IFERROR(VLOOKUP($A181,$C:$J,3,0),"")),IFERROR(VLOOKUP($B181,INSUMOS!$A:$D,3,0),IFERROR(VLOOKUP($B181,COTAÇÕES!$A:$J,5,0),"")))</f>
        <v/>
      </c>
      <c r="F181" s="332"/>
      <c r="G181" s="333" t="str">
        <f>IF($B181="",IFERROR(VLOOKUP($A181,SERVIÇOS!$B:$G,6,0),IFERROR(VLOOKUP($A181,$C:$J,8,0),"")),IFERROR(VLOOKUP($B181,INSUMOS!$A:$D,4,0),IFERROR(VLOOKUP($B181,COTAÇÕES!$A:$J,9,0),"")))</f>
        <v/>
      </c>
      <c r="H181" s="334">
        <f>TRUNC(IF($B181="",IFERROR(VLOOKUP($A181,SERVIÇOS!$B:$G,4,0),IFERROR(VLOOKUP($A181,$C:$J,6,0),)),IFERROR(VLOOKUP($B181,INSUMOS!$A:$D,4,0),IFERROR(VLOOKUP($B181,COTAÇÕES!$A:$J,9,0),)))*$F181,2)</f>
        <v>0</v>
      </c>
      <c r="I181" s="334">
        <f>TRUNC(IF($B181="",IFERROR(VLOOKUP($A181,SERVIÇOS!$B:$G,5,0),IFERROR(VLOOKUP($A181,$C:$J,7,0),)),0)*$F181,2)</f>
        <v>0</v>
      </c>
      <c r="J181" s="335">
        <f t="shared" si="15"/>
        <v>0</v>
      </c>
      <c r="K181" s="411"/>
    </row>
    <row r="182" spans="1:11">
      <c r="A182" s="328"/>
      <c r="B182" s="329"/>
      <c r="C182" s="330"/>
      <c r="D182" s="331" t="str">
        <f>IF($B182="",IFERROR(VLOOKUP($A182,SERVIÇOS!$B:$G,2,0),IFERROR(VLOOKUP($A182,$C:$J,2,0),"")),IFERROR(VLOOKUP($B182,INSUMOS!$A:$D,2,0),IFERROR(VLOOKUP($B182,COTAÇÕES!$A:$J,2,0),"")))</f>
        <v/>
      </c>
      <c r="E182" s="375" t="str">
        <f>IF($B182="",IFERROR(VLOOKUP($A182,SERVIÇOS!$B:$G,3,0),IFERROR(VLOOKUP($A182,$C:$J,3,0),"")),IFERROR(VLOOKUP($B182,INSUMOS!$A:$D,3,0),IFERROR(VLOOKUP($B182,COTAÇÕES!$A:$J,5,0),"")))</f>
        <v/>
      </c>
      <c r="F182" s="332"/>
      <c r="G182" s="333" t="str">
        <f>IF($B182="",IFERROR(VLOOKUP($A182,SERVIÇOS!$B:$G,6,0),IFERROR(VLOOKUP($A182,$C:$J,8,0),"")),IFERROR(VLOOKUP($B182,INSUMOS!$A:$D,4,0),IFERROR(VLOOKUP($B182,COTAÇÕES!$A:$J,9,0),"")))</f>
        <v/>
      </c>
      <c r="H182" s="334">
        <f>TRUNC(IF($B182="",IFERROR(VLOOKUP($A182,SERVIÇOS!$B:$G,4,0),IFERROR(VLOOKUP($A182,$C:$J,6,0),)),IFERROR(VLOOKUP($B182,INSUMOS!$A:$D,4,0),IFERROR(VLOOKUP($B182,COTAÇÕES!$A:$J,9,0),)))*$F182,2)</f>
        <v>0</v>
      </c>
      <c r="I182" s="334">
        <f>TRUNC(IF($B182="",IFERROR(VLOOKUP($A182,SERVIÇOS!$B:$G,5,0),IFERROR(VLOOKUP($A182,$C:$J,7,0),)),0)*$F182,2)</f>
        <v>0</v>
      </c>
      <c r="J182" s="335">
        <f t="shared" si="15"/>
        <v>0</v>
      </c>
      <c r="K182" s="411"/>
    </row>
    <row r="183" spans="1:11">
      <c r="A183" s="328"/>
      <c r="B183" s="329"/>
      <c r="C183" s="330"/>
      <c r="D183" s="331" t="str">
        <f>IF($B183="",IFERROR(VLOOKUP($A183,SERVIÇOS!$B:$G,2,0),IFERROR(VLOOKUP($A183,$C:$J,2,0),"")),IFERROR(VLOOKUP($B183,INSUMOS!$A:$D,2,0),IFERROR(VLOOKUP($B183,COTAÇÕES!$A:$J,2,0),"")))</f>
        <v/>
      </c>
      <c r="E183" s="375" t="str">
        <f>IF($B183="",IFERROR(VLOOKUP($A183,SERVIÇOS!$B:$G,3,0),IFERROR(VLOOKUP($A183,$C:$J,3,0),"")),IFERROR(VLOOKUP($B183,INSUMOS!$A:$D,3,0),IFERROR(VLOOKUP($B183,COTAÇÕES!$A:$J,5,0),"")))</f>
        <v/>
      </c>
      <c r="F183" s="332"/>
      <c r="G183" s="333" t="str">
        <f>IF($B183="",IFERROR(VLOOKUP($A183,SERVIÇOS!$B:$G,6,0),IFERROR(VLOOKUP($A183,$C:$J,8,0),"")),IFERROR(VLOOKUP($B183,INSUMOS!$A:$D,4,0),IFERROR(VLOOKUP($B183,COTAÇÕES!$A:$J,9,0),"")))</f>
        <v/>
      </c>
      <c r="H183" s="334">
        <f>TRUNC(IF($B183="",IFERROR(VLOOKUP($A183,SERVIÇOS!$B:$G,4,0),IFERROR(VLOOKUP($A183,$C:$J,6,0),)),IFERROR(VLOOKUP($B183,INSUMOS!$A:$D,4,0),IFERROR(VLOOKUP($B183,COTAÇÕES!$A:$J,9,0),)))*$F183,2)</f>
        <v>0</v>
      </c>
      <c r="I183" s="334">
        <f>TRUNC(IF($B183="",IFERROR(VLOOKUP($A183,SERVIÇOS!$B:$G,5,0),IFERROR(VLOOKUP($A183,$C:$J,7,0),)),0)*$F183,2)</f>
        <v>0</v>
      </c>
      <c r="J183" s="335">
        <f t="shared" si="15"/>
        <v>0</v>
      </c>
      <c r="K183" s="411"/>
    </row>
    <row r="184" spans="1:11">
      <c r="A184" s="328"/>
      <c r="B184" s="329"/>
      <c r="C184" s="330"/>
      <c r="D184" s="331" t="str">
        <f>IF($B184="",IFERROR(VLOOKUP($A184,SERVIÇOS!$B:$G,2,0),IFERROR(VLOOKUP($A184,$C:$J,2,0),"")),IFERROR(VLOOKUP($B184,INSUMOS!$A:$D,2,0),IFERROR(VLOOKUP($B184,COTAÇÕES!$A:$J,2,0),"")))</f>
        <v/>
      </c>
      <c r="E184" s="375" t="str">
        <f>IF($B184="",IFERROR(VLOOKUP($A184,SERVIÇOS!$B:$G,3,0),IFERROR(VLOOKUP($A184,$C:$J,3,0),"")),IFERROR(VLOOKUP($B184,INSUMOS!$A:$D,3,0),IFERROR(VLOOKUP($B184,COTAÇÕES!$A:$J,5,0),"")))</f>
        <v/>
      </c>
      <c r="F184" s="332"/>
      <c r="G184" s="333" t="str">
        <f>IF($B184="",IFERROR(VLOOKUP($A184,SERVIÇOS!$B:$G,6,0),IFERROR(VLOOKUP($A184,$C:$J,8,0),"")),IFERROR(VLOOKUP($B184,INSUMOS!$A:$D,4,0),IFERROR(VLOOKUP($B184,COTAÇÕES!$A:$J,9,0),"")))</f>
        <v/>
      </c>
      <c r="H184" s="334">
        <f>TRUNC(IF($B184="",IFERROR(VLOOKUP($A184,SERVIÇOS!$B:$G,4,0),IFERROR(VLOOKUP($A184,$C:$J,6,0),)),IFERROR(VLOOKUP($B184,INSUMOS!$A:$D,4,0),IFERROR(VLOOKUP($B184,COTAÇÕES!$A:$J,9,0),)))*$F184,2)</f>
        <v>0</v>
      </c>
      <c r="I184" s="334">
        <f>TRUNC(IF($B184="",IFERROR(VLOOKUP($A184,SERVIÇOS!$B:$G,5,0),IFERROR(VLOOKUP($A184,$C:$J,7,0),)),0)*$F184,2)</f>
        <v>0</v>
      </c>
      <c r="J184" s="335">
        <f t="shared" si="15"/>
        <v>0</v>
      </c>
      <c r="K184" s="411"/>
    </row>
    <row r="185" spans="1:11">
      <c r="A185" s="328"/>
      <c r="B185" s="329"/>
      <c r="C185" s="330"/>
      <c r="D185" s="331" t="str">
        <f>IF($B185="",IFERROR(VLOOKUP($A185,SERVIÇOS!$B:$G,2,0),IFERROR(VLOOKUP($A185,$C:$J,2,0),"")),IFERROR(VLOOKUP($B185,INSUMOS!$A:$D,2,0),IFERROR(VLOOKUP($B185,COTAÇÕES!$A:$J,2,0),"")))</f>
        <v/>
      </c>
      <c r="E185" s="375" t="str">
        <f>IF($B185="",IFERROR(VLOOKUP($A185,SERVIÇOS!$B:$G,3,0),IFERROR(VLOOKUP($A185,$C:$J,3,0),"")),IFERROR(VLOOKUP($B185,INSUMOS!$A:$D,3,0),IFERROR(VLOOKUP($B185,COTAÇÕES!$A:$J,5,0),"")))</f>
        <v/>
      </c>
      <c r="F185" s="332"/>
      <c r="G185" s="333" t="str">
        <f>IF($B185="",IFERROR(VLOOKUP($A185,SERVIÇOS!$B:$G,6,0),IFERROR(VLOOKUP($A185,$C:$J,8,0),"")),IFERROR(VLOOKUP($B185,INSUMOS!$A:$D,4,0),IFERROR(VLOOKUP($B185,COTAÇÕES!$A:$J,9,0),"")))</f>
        <v/>
      </c>
      <c r="H185" s="334">
        <f>TRUNC(IF($B185="",IFERROR(VLOOKUP($A185,SERVIÇOS!$B:$G,4,0),IFERROR(VLOOKUP($A185,$C:$J,6,0),)),IFERROR(VLOOKUP($B185,INSUMOS!$A:$D,4,0),IFERROR(VLOOKUP($B185,COTAÇÕES!$A:$J,9,0),)))*$F185,2)</f>
        <v>0</v>
      </c>
      <c r="I185" s="334">
        <f>TRUNC(IF($B185="",IFERROR(VLOOKUP($A185,SERVIÇOS!$B:$G,5,0),IFERROR(VLOOKUP($A185,$C:$J,7,0),)),0)*$F185,2)</f>
        <v>0</v>
      </c>
      <c r="J185" s="335">
        <f t="shared" si="15"/>
        <v>0</v>
      </c>
      <c r="K185" s="411"/>
    </row>
    <row r="186" spans="1:11">
      <c r="A186" s="328"/>
      <c r="B186" s="329"/>
      <c r="C186" s="330"/>
      <c r="D186" s="331" t="str">
        <f>IF($B186="",IFERROR(VLOOKUP($A186,SERVIÇOS!$B:$G,2,0),IFERROR(VLOOKUP($A186,$C:$J,2,0),"")),IFERROR(VLOOKUP($B186,INSUMOS!$A:$D,2,0),IFERROR(VLOOKUP($B186,COTAÇÕES!$A:$J,2,0),"")))</f>
        <v/>
      </c>
      <c r="E186" s="375" t="str">
        <f>IF($B186="",IFERROR(VLOOKUP($A186,SERVIÇOS!$B:$G,3,0),IFERROR(VLOOKUP($A186,$C:$J,3,0),"")),IFERROR(VLOOKUP($B186,INSUMOS!$A:$D,3,0),IFERROR(VLOOKUP($B186,COTAÇÕES!$A:$J,5,0),"")))</f>
        <v/>
      </c>
      <c r="F186" s="332"/>
      <c r="G186" s="333" t="str">
        <f>IF($B186="",IFERROR(VLOOKUP($A186,SERVIÇOS!$B:$G,6,0),IFERROR(VLOOKUP($A186,$C:$J,8,0),"")),IFERROR(VLOOKUP($B186,INSUMOS!$A:$D,4,0),IFERROR(VLOOKUP($B186,COTAÇÕES!$A:$J,9,0),"")))</f>
        <v/>
      </c>
      <c r="H186" s="334">
        <f>TRUNC(IF($B186="",IFERROR(VLOOKUP($A186,SERVIÇOS!$B:$G,4,0),IFERROR(VLOOKUP($A186,$C:$J,6,0),)),IFERROR(VLOOKUP($B186,INSUMOS!$A:$D,4,0),IFERROR(VLOOKUP($B186,COTAÇÕES!$A:$J,9,0),)))*$F186,2)</f>
        <v>0</v>
      </c>
      <c r="I186" s="334">
        <f>TRUNC(IF($B186="",IFERROR(VLOOKUP($A186,SERVIÇOS!$B:$G,5,0),IFERROR(VLOOKUP($A186,$C:$J,7,0),)),0)*$F186,2)</f>
        <v>0</v>
      </c>
      <c r="J186" s="335">
        <f t="shared" si="15"/>
        <v>0</v>
      </c>
      <c r="K186" s="411"/>
    </row>
    <row r="187" spans="1:11">
      <c r="A187" s="328"/>
      <c r="B187" s="329"/>
      <c r="C187" s="330"/>
      <c r="D187" s="331" t="str">
        <f>IF($B187="",IFERROR(VLOOKUP($A187,SERVIÇOS!$B:$G,2,0),IFERROR(VLOOKUP($A187,$C:$J,2,0),"")),IFERROR(VLOOKUP($B187,INSUMOS!$A:$D,2,0),IFERROR(VLOOKUP($B187,COTAÇÕES!$A:$J,2,0),"")))</f>
        <v/>
      </c>
      <c r="E187" s="375" t="str">
        <f>IF($B187="",IFERROR(VLOOKUP($A187,SERVIÇOS!$B:$G,3,0),IFERROR(VLOOKUP($A187,$C:$J,3,0),"")),IFERROR(VLOOKUP($B187,INSUMOS!$A:$D,3,0),IFERROR(VLOOKUP($B187,COTAÇÕES!$A:$J,5,0),"")))</f>
        <v/>
      </c>
      <c r="F187" s="332"/>
      <c r="G187" s="333" t="str">
        <f>IF($B187="",IFERROR(VLOOKUP($A187,SERVIÇOS!$B:$G,6,0),IFERROR(VLOOKUP($A187,$C:$J,8,0),"")),IFERROR(VLOOKUP($B187,INSUMOS!$A:$D,4,0),IFERROR(VLOOKUP($B187,COTAÇÕES!$A:$J,9,0),"")))</f>
        <v/>
      </c>
      <c r="H187" s="334">
        <f>TRUNC(IF($B187="",IFERROR(VLOOKUP($A187,SERVIÇOS!$B:$G,4,0),IFERROR(VLOOKUP($A187,$C:$J,6,0),)),IFERROR(VLOOKUP($B187,INSUMOS!$A:$D,4,0),IFERROR(VLOOKUP($B187,COTAÇÕES!$A:$J,9,0),)))*$F187,2)</f>
        <v>0</v>
      </c>
      <c r="I187" s="334">
        <f>TRUNC(IF($B187="",IFERROR(VLOOKUP($A187,SERVIÇOS!$B:$G,5,0),IFERROR(VLOOKUP($A187,$C:$J,7,0),)),0)*$F187,2)</f>
        <v>0</v>
      </c>
      <c r="J187" s="335">
        <f t="shared" si="15"/>
        <v>0</v>
      </c>
      <c r="K187" s="411"/>
    </row>
    <row r="188" spans="1:11">
      <c r="A188" s="328"/>
      <c r="B188" s="329"/>
      <c r="C188" s="330"/>
      <c r="D188" s="331" t="str">
        <f>IF($B188="",IFERROR(VLOOKUP($A188,SERVIÇOS!$B:$G,2,0),IFERROR(VLOOKUP($A188,$C:$J,2,0),"")),IFERROR(VLOOKUP($B188,INSUMOS!$A:$D,2,0),IFERROR(VLOOKUP($B188,COTAÇÕES!$A:$J,2,0),"")))</f>
        <v/>
      </c>
      <c r="E188" s="375" t="str">
        <f>IF($B188="",IFERROR(VLOOKUP($A188,SERVIÇOS!$B:$G,3,0),IFERROR(VLOOKUP($A188,$C:$J,3,0),"")),IFERROR(VLOOKUP($B188,INSUMOS!$A:$D,3,0),IFERROR(VLOOKUP($B188,COTAÇÕES!$A:$J,5,0),"")))</f>
        <v/>
      </c>
      <c r="F188" s="332"/>
      <c r="G188" s="333" t="str">
        <f>IF($B188="",IFERROR(VLOOKUP($A188,SERVIÇOS!$B:$G,6,0),IFERROR(VLOOKUP($A188,$C:$J,8,0),"")),IFERROR(VLOOKUP($B188,INSUMOS!$A:$D,4,0),IFERROR(VLOOKUP($B188,COTAÇÕES!$A:$J,9,0),"")))</f>
        <v/>
      </c>
      <c r="H188" s="334">
        <f>TRUNC(IF($B188="",IFERROR(VLOOKUP($A188,SERVIÇOS!$B:$G,4,0),IFERROR(VLOOKUP($A188,$C:$J,6,0),)),IFERROR(VLOOKUP($B188,INSUMOS!$A:$D,4,0),IFERROR(VLOOKUP($B188,COTAÇÕES!$A:$J,9,0),)))*$F188,2)</f>
        <v>0</v>
      </c>
      <c r="I188" s="334">
        <f>TRUNC(IF($B188="",IFERROR(VLOOKUP($A188,SERVIÇOS!$B:$G,5,0),IFERROR(VLOOKUP($A188,$C:$J,7,0),)),0)*$F188,2)</f>
        <v>0</v>
      </c>
      <c r="J188" s="335">
        <f t="shared" si="15"/>
        <v>0</v>
      </c>
      <c r="K188" s="411"/>
    </row>
    <row r="189" spans="1:11">
      <c r="A189" s="328"/>
      <c r="B189" s="329"/>
      <c r="C189" s="330"/>
      <c r="D189" s="331" t="str">
        <f>IF($B189="",IFERROR(VLOOKUP($A189,SERVIÇOS!$B:$G,2,0),IFERROR(VLOOKUP($A189,$C:$J,2,0),"")),IFERROR(VLOOKUP($B189,INSUMOS!$A:$D,2,0),IFERROR(VLOOKUP($B189,COTAÇÕES!$A:$J,2,0),"")))</f>
        <v/>
      </c>
      <c r="E189" s="375" t="str">
        <f>IF($B189="",IFERROR(VLOOKUP($A189,SERVIÇOS!$B:$G,3,0),IFERROR(VLOOKUP($A189,$C:$J,3,0),"")),IFERROR(VLOOKUP($B189,INSUMOS!$A:$D,3,0),IFERROR(VLOOKUP($B189,COTAÇÕES!$A:$J,5,0),"")))</f>
        <v/>
      </c>
      <c r="F189" s="332"/>
      <c r="G189" s="333" t="str">
        <f>IF($B189="",IFERROR(VLOOKUP($A189,SERVIÇOS!$B:$G,6,0),IFERROR(VLOOKUP($A189,$C:$J,8,0),"")),IFERROR(VLOOKUP($B189,INSUMOS!$A:$D,4,0),IFERROR(VLOOKUP($B189,COTAÇÕES!$A:$J,9,0),"")))</f>
        <v/>
      </c>
      <c r="H189" s="334">
        <f>TRUNC(IF($B189="",IFERROR(VLOOKUP($A189,SERVIÇOS!$B:$G,4,0),IFERROR(VLOOKUP($A189,$C:$J,6,0),)),IFERROR(VLOOKUP($B189,INSUMOS!$A:$D,4,0),IFERROR(VLOOKUP($B189,COTAÇÕES!$A:$J,9,0),)))*$F189,2)</f>
        <v>0</v>
      </c>
      <c r="I189" s="334">
        <f>TRUNC(IF($B189="",IFERROR(VLOOKUP($A189,SERVIÇOS!$B:$G,5,0),IFERROR(VLOOKUP($A189,$C:$J,7,0),)),0)*$F189,2)</f>
        <v>0</v>
      </c>
      <c r="J189" s="335">
        <f t="shared" si="15"/>
        <v>0</v>
      </c>
      <c r="K189" s="411"/>
    </row>
    <row r="190" spans="1:11">
      <c r="A190" s="328"/>
      <c r="B190" s="329"/>
      <c r="C190" s="330"/>
      <c r="D190" s="331" t="str">
        <f>IF($B190="",IFERROR(VLOOKUP($A190,SERVIÇOS!$B:$G,2,0),IFERROR(VLOOKUP($A190,$C:$J,2,0),"")),IFERROR(VLOOKUP($B190,INSUMOS!$A:$D,2,0),IFERROR(VLOOKUP($B190,COTAÇÕES!$A:$J,2,0),"")))</f>
        <v/>
      </c>
      <c r="E190" s="375" t="str">
        <f>IF($B190="",IFERROR(VLOOKUP($A190,SERVIÇOS!$B:$G,3,0),IFERROR(VLOOKUP($A190,$C:$J,3,0),"")),IFERROR(VLOOKUP($B190,INSUMOS!$A:$D,3,0),IFERROR(VLOOKUP($B190,COTAÇÕES!$A:$J,5,0),"")))</f>
        <v/>
      </c>
      <c r="F190" s="332"/>
      <c r="G190" s="333" t="str">
        <f>IF($B190="",IFERROR(VLOOKUP($A190,SERVIÇOS!$B:$G,6,0),IFERROR(VLOOKUP($A190,$C:$J,8,0),"")),IFERROR(VLOOKUP($B190,INSUMOS!$A:$D,4,0),IFERROR(VLOOKUP($B190,COTAÇÕES!$A:$J,9,0),"")))</f>
        <v/>
      </c>
      <c r="H190" s="334">
        <f>TRUNC(IF($B190="",IFERROR(VLOOKUP($A190,SERVIÇOS!$B:$G,4,0),IFERROR(VLOOKUP($A190,$C:$J,6,0),)),IFERROR(VLOOKUP($B190,INSUMOS!$A:$D,4,0),IFERROR(VLOOKUP($B190,COTAÇÕES!$A:$J,9,0),)))*$F190,2)</f>
        <v>0</v>
      </c>
      <c r="I190" s="334">
        <f>TRUNC(IF($B190="",IFERROR(VLOOKUP($A190,SERVIÇOS!$B:$G,5,0),IFERROR(VLOOKUP($A190,$C:$J,7,0),)),0)*$F190,2)</f>
        <v>0</v>
      </c>
      <c r="J190" s="335">
        <f t="shared" si="15"/>
        <v>0</v>
      </c>
      <c r="K190" s="411"/>
    </row>
    <row r="191" spans="1:11">
      <c r="A191" s="328"/>
      <c r="B191" s="329"/>
      <c r="C191" s="330"/>
      <c r="D191" s="331" t="str">
        <f>IF($B191="",IFERROR(VLOOKUP($A191,SERVIÇOS!$B:$G,2,0),IFERROR(VLOOKUP($A191,$C:$J,2,0),"")),IFERROR(VLOOKUP($B191,INSUMOS!$A:$D,2,0),IFERROR(VLOOKUP($B191,COTAÇÕES!$A:$J,2,0),"")))</f>
        <v/>
      </c>
      <c r="E191" s="375" t="str">
        <f>IF($B191="",IFERROR(VLOOKUP($A191,SERVIÇOS!$B:$G,3,0),IFERROR(VLOOKUP($A191,$C:$J,3,0),"")),IFERROR(VLOOKUP($B191,INSUMOS!$A:$D,3,0),IFERROR(VLOOKUP($B191,COTAÇÕES!$A:$J,5,0),"")))</f>
        <v/>
      </c>
      <c r="F191" s="332"/>
      <c r="G191" s="333" t="str">
        <f>IF($B191="",IFERROR(VLOOKUP($A191,SERVIÇOS!$B:$G,6,0),IFERROR(VLOOKUP($A191,$C:$J,8,0),"")),IFERROR(VLOOKUP($B191,INSUMOS!$A:$D,4,0),IFERROR(VLOOKUP($B191,COTAÇÕES!$A:$J,9,0),"")))</f>
        <v/>
      </c>
      <c r="H191" s="334">
        <f>TRUNC(IF($B191="",IFERROR(VLOOKUP($A191,SERVIÇOS!$B:$G,4,0),IFERROR(VLOOKUP($A191,$C:$J,6,0),)),IFERROR(VLOOKUP($B191,INSUMOS!$A:$D,4,0),IFERROR(VLOOKUP($B191,COTAÇÕES!$A:$J,9,0),)))*$F191,2)</f>
        <v>0</v>
      </c>
      <c r="I191" s="334">
        <f>TRUNC(IF($B191="",IFERROR(VLOOKUP($A191,SERVIÇOS!$B:$G,5,0),IFERROR(VLOOKUP($A191,$C:$J,7,0),)),0)*$F191,2)</f>
        <v>0</v>
      </c>
      <c r="J191" s="335">
        <f t="shared" si="15"/>
        <v>0</v>
      </c>
      <c r="K191" s="411"/>
    </row>
    <row r="192" spans="1:11">
      <c r="A192" s="328"/>
      <c r="B192" s="329"/>
      <c r="C192" s="330"/>
      <c r="D192" s="331" t="str">
        <f>IF($B192="",IFERROR(VLOOKUP($A192,SERVIÇOS!$B:$G,2,0),IFERROR(VLOOKUP($A192,$C:$J,2,0),"")),IFERROR(VLOOKUP($B192,INSUMOS!$A:$D,2,0),IFERROR(VLOOKUP($B192,COTAÇÕES!$A:$J,2,0),"")))</f>
        <v/>
      </c>
      <c r="E192" s="375" t="str">
        <f>IF($B192="",IFERROR(VLOOKUP($A192,SERVIÇOS!$B:$G,3,0),IFERROR(VLOOKUP($A192,$C:$J,3,0),"")),IFERROR(VLOOKUP($B192,INSUMOS!$A:$D,3,0),IFERROR(VLOOKUP($B192,COTAÇÕES!$A:$J,5,0),"")))</f>
        <v/>
      </c>
      <c r="F192" s="332"/>
      <c r="G192" s="333" t="str">
        <f>IF($B192="",IFERROR(VLOOKUP($A192,SERVIÇOS!$B:$G,6,0),IFERROR(VLOOKUP($A192,$C:$J,8,0),"")),IFERROR(VLOOKUP($B192,INSUMOS!$A:$D,4,0),IFERROR(VLOOKUP($B192,COTAÇÕES!$A:$J,9,0),"")))</f>
        <v/>
      </c>
      <c r="H192" s="334">
        <f>TRUNC(IF($B192="",IFERROR(VLOOKUP($A192,SERVIÇOS!$B:$G,4,0),IFERROR(VLOOKUP($A192,$C:$J,6,0),)),IFERROR(VLOOKUP($B192,INSUMOS!$A:$D,4,0),IFERROR(VLOOKUP($B192,COTAÇÕES!$A:$J,9,0),)))*$F192,2)</f>
        <v>0</v>
      </c>
      <c r="I192" s="334">
        <f>TRUNC(IF($B192="",IFERROR(VLOOKUP($A192,SERVIÇOS!$B:$G,5,0),IFERROR(VLOOKUP($A192,$C:$J,7,0),)),0)*$F192,2)</f>
        <v>0</v>
      </c>
      <c r="J192" s="335">
        <f t="shared" si="15"/>
        <v>0</v>
      </c>
      <c r="K192" s="411"/>
    </row>
    <row r="193" spans="1:11">
      <c r="A193" s="328"/>
      <c r="B193" s="329"/>
      <c r="C193" s="330"/>
      <c r="D193" s="331" t="str">
        <f>IF($B193="",IFERROR(VLOOKUP($A193,SERVIÇOS!$B:$G,2,0),IFERROR(VLOOKUP($A193,$C:$J,2,0),"")),IFERROR(VLOOKUP($B193,INSUMOS!$A:$D,2,0),IFERROR(VLOOKUP($B193,COTAÇÕES!$A:$J,2,0),"")))</f>
        <v/>
      </c>
      <c r="E193" s="375" t="str">
        <f>IF($B193="",IFERROR(VLOOKUP($A193,SERVIÇOS!$B:$G,3,0),IFERROR(VLOOKUP($A193,$C:$J,3,0),"")),IFERROR(VLOOKUP($B193,INSUMOS!$A:$D,3,0),IFERROR(VLOOKUP($B193,COTAÇÕES!$A:$J,5,0),"")))</f>
        <v/>
      </c>
      <c r="F193" s="332"/>
      <c r="G193" s="333" t="str">
        <f>IF($B193="",IFERROR(VLOOKUP($A193,SERVIÇOS!$B:$G,6,0),IFERROR(VLOOKUP($A193,$C:$J,8,0),"")),IFERROR(VLOOKUP($B193,INSUMOS!$A:$D,4,0),IFERROR(VLOOKUP($B193,COTAÇÕES!$A:$J,9,0),"")))</f>
        <v/>
      </c>
      <c r="H193" s="334">
        <f>TRUNC(IF($B193="",IFERROR(VLOOKUP($A193,SERVIÇOS!$B:$G,4,0),IFERROR(VLOOKUP($A193,$C:$J,6,0),)),IFERROR(VLOOKUP($B193,INSUMOS!$A:$D,4,0),IFERROR(VLOOKUP($B193,COTAÇÕES!$A:$J,9,0),)))*$F193,2)</f>
        <v>0</v>
      </c>
      <c r="I193" s="334">
        <f>TRUNC(IF($B193="",IFERROR(VLOOKUP($A193,SERVIÇOS!$B:$G,5,0),IFERROR(VLOOKUP($A193,$C:$J,7,0),)),0)*$F193,2)</f>
        <v>0</v>
      </c>
      <c r="J193" s="335">
        <f t="shared" si="15"/>
        <v>0</v>
      </c>
      <c r="K193" s="411"/>
    </row>
    <row r="194" spans="1:11">
      <c r="A194" s="328"/>
      <c r="B194" s="329"/>
      <c r="C194" s="330"/>
      <c r="D194" s="331" t="str">
        <f>IF($B194="",IFERROR(VLOOKUP($A194,SERVIÇOS!$B:$G,2,0),IFERROR(VLOOKUP($A194,$C:$J,2,0),"")),IFERROR(VLOOKUP($B194,INSUMOS!$A:$D,2,0),IFERROR(VLOOKUP($B194,COTAÇÕES!$A:$J,2,0),"")))</f>
        <v/>
      </c>
      <c r="E194" s="375" t="str">
        <f>IF($B194="",IFERROR(VLOOKUP($A194,SERVIÇOS!$B:$G,3,0),IFERROR(VLOOKUP($A194,$C:$J,3,0),"")),IFERROR(VLOOKUP($B194,INSUMOS!$A:$D,3,0),IFERROR(VLOOKUP($B194,COTAÇÕES!$A:$J,5,0),"")))</f>
        <v/>
      </c>
      <c r="F194" s="332"/>
      <c r="G194" s="333" t="str">
        <f>IF($B194="",IFERROR(VLOOKUP($A194,SERVIÇOS!$B:$G,6,0),IFERROR(VLOOKUP($A194,$C:$J,8,0),"")),IFERROR(VLOOKUP($B194,INSUMOS!$A:$D,4,0),IFERROR(VLOOKUP($B194,COTAÇÕES!$A:$J,9,0),"")))</f>
        <v/>
      </c>
      <c r="H194" s="334">
        <f>TRUNC(IF($B194="",IFERROR(VLOOKUP($A194,SERVIÇOS!$B:$G,4,0),IFERROR(VLOOKUP($A194,$C:$J,6,0),)),IFERROR(VLOOKUP($B194,INSUMOS!$A:$D,4,0),IFERROR(VLOOKUP($B194,COTAÇÕES!$A:$J,9,0),)))*$F194,2)</f>
        <v>0</v>
      </c>
      <c r="I194" s="334">
        <f>TRUNC(IF($B194="",IFERROR(VLOOKUP($A194,SERVIÇOS!$B:$G,5,0),IFERROR(VLOOKUP($A194,$C:$J,7,0),)),0)*$F194,2)</f>
        <v>0</v>
      </c>
      <c r="J194" s="335">
        <f t="shared" si="15"/>
        <v>0</v>
      </c>
      <c r="K194" s="411"/>
    </row>
    <row r="195" spans="1:11">
      <c r="A195" s="328"/>
      <c r="B195" s="329"/>
      <c r="C195" s="330"/>
      <c r="D195" s="331" t="str">
        <f>IF($B195="",IFERROR(VLOOKUP($A195,SERVIÇOS!$B:$G,2,0),IFERROR(VLOOKUP($A195,$C:$J,2,0),"")),IFERROR(VLOOKUP($B195,INSUMOS!$A:$D,2,0),IFERROR(VLOOKUP($B195,COTAÇÕES!$A:$J,2,0),"")))</f>
        <v/>
      </c>
      <c r="E195" s="375" t="str">
        <f>IF($B195="",IFERROR(VLOOKUP($A195,SERVIÇOS!$B:$G,3,0),IFERROR(VLOOKUP($A195,$C:$J,3,0),"")),IFERROR(VLOOKUP($B195,INSUMOS!$A:$D,3,0),IFERROR(VLOOKUP($B195,COTAÇÕES!$A:$J,5,0),"")))</f>
        <v/>
      </c>
      <c r="F195" s="332"/>
      <c r="G195" s="333" t="str">
        <f>IF($B195="",IFERROR(VLOOKUP($A195,SERVIÇOS!$B:$G,6,0),IFERROR(VLOOKUP($A195,$C:$J,8,0),"")),IFERROR(VLOOKUP($B195,INSUMOS!$A:$D,4,0),IFERROR(VLOOKUP($B195,COTAÇÕES!$A:$J,9,0),"")))</f>
        <v/>
      </c>
      <c r="H195" s="334">
        <f>TRUNC(IF($B195="",IFERROR(VLOOKUP($A195,SERVIÇOS!$B:$G,4,0),IFERROR(VLOOKUP($A195,$C:$J,6,0),)),IFERROR(VLOOKUP($B195,INSUMOS!$A:$D,4,0),IFERROR(VLOOKUP($B195,COTAÇÕES!$A:$J,9,0),)))*$F195,2)</f>
        <v>0</v>
      </c>
      <c r="I195" s="334">
        <f>TRUNC(IF($B195="",IFERROR(VLOOKUP($A195,SERVIÇOS!$B:$G,5,0),IFERROR(VLOOKUP($A195,$C:$J,7,0),)),0)*$F195,2)</f>
        <v>0</v>
      </c>
      <c r="J195" s="335">
        <f t="shared" si="15"/>
        <v>0</v>
      </c>
      <c r="K195" s="411"/>
    </row>
    <row r="196" spans="1:11">
      <c r="A196" s="328"/>
      <c r="B196" s="329"/>
      <c r="C196" s="330"/>
      <c r="D196" s="331" t="str">
        <f>IF($B196="",IFERROR(VLOOKUP($A196,SERVIÇOS!$B:$G,2,0),IFERROR(VLOOKUP($A196,$C:$J,2,0),"")),IFERROR(VLOOKUP($B196,INSUMOS!$A:$D,2,0),IFERROR(VLOOKUP($B196,COTAÇÕES!$A:$J,2,0),"")))</f>
        <v/>
      </c>
      <c r="E196" s="375" t="str">
        <f>IF($B196="",IFERROR(VLOOKUP($A196,SERVIÇOS!$B:$G,3,0),IFERROR(VLOOKUP($A196,$C:$J,3,0),"")),IFERROR(VLOOKUP($B196,INSUMOS!$A:$D,3,0),IFERROR(VLOOKUP($B196,COTAÇÕES!$A:$J,5,0),"")))</f>
        <v/>
      </c>
      <c r="F196" s="332"/>
      <c r="G196" s="333" t="str">
        <f>IF($B196="",IFERROR(VLOOKUP($A196,SERVIÇOS!$B:$G,6,0),IFERROR(VLOOKUP($A196,$C:$J,8,0),"")),IFERROR(VLOOKUP($B196,INSUMOS!$A:$D,4,0),IFERROR(VLOOKUP($B196,COTAÇÕES!$A:$J,9,0),"")))</f>
        <v/>
      </c>
      <c r="H196" s="334">
        <f>TRUNC(IF($B196="",IFERROR(VLOOKUP($A196,SERVIÇOS!$B:$G,4,0),IFERROR(VLOOKUP($A196,$C:$J,6,0),)),IFERROR(VLOOKUP($B196,INSUMOS!$A:$D,4,0),IFERROR(VLOOKUP($B196,COTAÇÕES!$A:$J,9,0),)))*$F196,2)</f>
        <v>0</v>
      </c>
      <c r="I196" s="334">
        <f>TRUNC(IF($B196="",IFERROR(VLOOKUP($A196,SERVIÇOS!$B:$G,5,0),IFERROR(VLOOKUP($A196,$C:$J,7,0),)),0)*$F196,2)</f>
        <v>0</v>
      </c>
      <c r="J196" s="335">
        <f t="shared" si="15"/>
        <v>0</v>
      </c>
      <c r="K196" s="411"/>
    </row>
    <row r="197" spans="1:11">
      <c r="A197" s="328"/>
      <c r="B197" s="329"/>
      <c r="C197" s="330"/>
      <c r="D197" s="331" t="str">
        <f>IF($B197="",IFERROR(VLOOKUP($A197,SERVIÇOS!$B:$G,2,0),IFERROR(VLOOKUP($A197,$C:$J,2,0),"")),IFERROR(VLOOKUP($B197,INSUMOS!$A:$D,2,0),IFERROR(VLOOKUP($B197,COTAÇÕES!$A:$J,2,0),"")))</f>
        <v/>
      </c>
      <c r="E197" s="375" t="str">
        <f>IF($B197="",IFERROR(VLOOKUP($A197,SERVIÇOS!$B:$G,3,0),IFERROR(VLOOKUP($A197,$C:$J,3,0),"")),IFERROR(VLOOKUP($B197,INSUMOS!$A:$D,3,0),IFERROR(VLOOKUP($B197,COTAÇÕES!$A:$J,5,0),"")))</f>
        <v/>
      </c>
      <c r="F197" s="332"/>
      <c r="G197" s="333" t="str">
        <f>IF($B197="",IFERROR(VLOOKUP($A197,SERVIÇOS!$B:$G,6,0),IFERROR(VLOOKUP($A197,$C:$J,8,0),"")),IFERROR(VLOOKUP($B197,INSUMOS!$A:$D,4,0),IFERROR(VLOOKUP($B197,COTAÇÕES!$A:$J,9,0),"")))</f>
        <v/>
      </c>
      <c r="H197" s="334">
        <f>TRUNC(IF($B197="",IFERROR(VLOOKUP($A197,SERVIÇOS!$B:$G,4,0),IFERROR(VLOOKUP($A197,$C:$J,6,0),)),IFERROR(VLOOKUP($B197,INSUMOS!$A:$D,4,0),IFERROR(VLOOKUP($B197,COTAÇÕES!$A:$J,9,0),)))*$F197,2)</f>
        <v>0</v>
      </c>
      <c r="I197" s="334">
        <f>TRUNC(IF($B197="",IFERROR(VLOOKUP($A197,SERVIÇOS!$B:$G,5,0),IFERROR(VLOOKUP($A197,$C:$J,7,0),)),0)*$F197,2)</f>
        <v>0</v>
      </c>
      <c r="J197" s="335">
        <f t="shared" si="15"/>
        <v>0</v>
      </c>
      <c r="K197" s="411"/>
    </row>
    <row r="198" spans="1:11">
      <c r="A198" s="328"/>
      <c r="B198" s="329"/>
      <c r="C198" s="330"/>
      <c r="D198" s="331" t="str">
        <f>IF($B198="",IFERROR(VLOOKUP($A198,SERVIÇOS!$B:$G,2,0),IFERROR(VLOOKUP($A198,$C:$J,2,0),"")),IFERROR(VLOOKUP($B198,INSUMOS!$A:$D,2,0),IFERROR(VLOOKUP($B198,COTAÇÕES!$A:$J,2,0),"")))</f>
        <v/>
      </c>
      <c r="E198" s="375" t="str">
        <f>IF($B198="",IFERROR(VLOOKUP($A198,SERVIÇOS!$B:$G,3,0),IFERROR(VLOOKUP($A198,$C:$J,3,0),"")),IFERROR(VLOOKUP($B198,INSUMOS!$A:$D,3,0),IFERROR(VLOOKUP($B198,COTAÇÕES!$A:$J,5,0),"")))</f>
        <v/>
      </c>
      <c r="F198" s="332"/>
      <c r="G198" s="333" t="str">
        <f>IF($B198="",IFERROR(VLOOKUP($A198,SERVIÇOS!$B:$G,6,0),IFERROR(VLOOKUP($A198,$C:$J,8,0),"")),IFERROR(VLOOKUP($B198,INSUMOS!$A:$D,4,0),IFERROR(VLOOKUP($B198,COTAÇÕES!$A:$J,9,0),"")))</f>
        <v/>
      </c>
      <c r="H198" s="334">
        <f>TRUNC(IF($B198="",IFERROR(VLOOKUP($A198,SERVIÇOS!$B:$G,4,0),IFERROR(VLOOKUP($A198,$C:$J,6,0),)),IFERROR(VLOOKUP($B198,INSUMOS!$A:$D,4,0),IFERROR(VLOOKUP($B198,COTAÇÕES!$A:$J,9,0),)))*$F198,2)</f>
        <v>0</v>
      </c>
      <c r="I198" s="334">
        <f>TRUNC(IF($B198="",IFERROR(VLOOKUP($A198,SERVIÇOS!$B:$G,5,0),IFERROR(VLOOKUP($A198,$C:$J,7,0),)),0)*$F198,2)</f>
        <v>0</v>
      </c>
      <c r="J198" s="335">
        <f t="shared" si="15"/>
        <v>0</v>
      </c>
      <c r="K198" s="411"/>
    </row>
    <row r="199" spans="1:11">
      <c r="A199" s="328"/>
      <c r="B199" s="329"/>
      <c r="C199" s="330"/>
      <c r="D199" s="331" t="str">
        <f>IF($B199="",IFERROR(VLOOKUP($A199,SERVIÇOS!$B:$G,2,0),IFERROR(VLOOKUP($A199,$C:$J,2,0),"")),IFERROR(VLOOKUP($B199,INSUMOS!$A:$D,2,0),IFERROR(VLOOKUP($B199,COTAÇÕES!$A:$J,2,0),"")))</f>
        <v/>
      </c>
      <c r="E199" s="375" t="str">
        <f>IF($B199="",IFERROR(VLOOKUP($A199,SERVIÇOS!$B:$G,3,0),IFERROR(VLOOKUP($A199,$C:$J,3,0),"")),IFERROR(VLOOKUP($B199,INSUMOS!$A:$D,3,0),IFERROR(VLOOKUP($B199,COTAÇÕES!$A:$J,5,0),"")))</f>
        <v/>
      </c>
      <c r="F199" s="332"/>
      <c r="G199" s="333" t="str">
        <f>IF($B199="",IFERROR(VLOOKUP($A199,SERVIÇOS!$B:$G,6,0),IFERROR(VLOOKUP($A199,$C:$J,8,0),"")),IFERROR(VLOOKUP($B199,INSUMOS!$A:$D,4,0),IFERROR(VLOOKUP($B199,COTAÇÕES!$A:$J,9,0),"")))</f>
        <v/>
      </c>
      <c r="H199" s="334">
        <f>TRUNC(IF($B199="",IFERROR(VLOOKUP($A199,SERVIÇOS!$B:$G,4,0),IFERROR(VLOOKUP($A199,$C:$J,6,0),)),IFERROR(VLOOKUP($B199,INSUMOS!$A:$D,4,0),IFERROR(VLOOKUP($B199,COTAÇÕES!$A:$J,9,0),)))*$F199,2)</f>
        <v>0</v>
      </c>
      <c r="I199" s="334">
        <f>TRUNC(IF($B199="",IFERROR(VLOOKUP($A199,SERVIÇOS!$B:$G,5,0),IFERROR(VLOOKUP($A199,$C:$J,7,0),)),0)*$F199,2)</f>
        <v>0</v>
      </c>
      <c r="J199" s="335">
        <f t="shared" si="15"/>
        <v>0</v>
      </c>
      <c r="K199" s="411"/>
    </row>
    <row r="200" spans="1:11">
      <c r="A200" s="328"/>
      <c r="B200" s="329"/>
      <c r="C200" s="330"/>
      <c r="D200" s="331" t="str">
        <f>IF($B200="",IFERROR(VLOOKUP($A200,SERVIÇOS!$B:$G,2,0),IFERROR(VLOOKUP($A200,$C:$J,2,0),"")),IFERROR(VLOOKUP($B200,INSUMOS!$A:$D,2,0),IFERROR(VLOOKUP($B200,COTAÇÕES!$A:$J,2,0),"")))</f>
        <v/>
      </c>
      <c r="E200" s="375" t="str">
        <f>IF($B200="",IFERROR(VLOOKUP($A200,SERVIÇOS!$B:$G,3,0),IFERROR(VLOOKUP($A200,$C:$J,3,0),"")),IFERROR(VLOOKUP($B200,INSUMOS!$A:$D,3,0),IFERROR(VLOOKUP($B200,COTAÇÕES!$A:$J,5,0),"")))</f>
        <v/>
      </c>
      <c r="F200" s="332"/>
      <c r="G200" s="333" t="str">
        <f>IF($B200="",IFERROR(VLOOKUP($A200,SERVIÇOS!$B:$G,6,0),IFERROR(VLOOKUP($A200,$C:$J,8,0),"")),IFERROR(VLOOKUP($B200,INSUMOS!$A:$D,4,0),IFERROR(VLOOKUP($B200,COTAÇÕES!$A:$J,9,0),"")))</f>
        <v/>
      </c>
      <c r="H200" s="334">
        <f>TRUNC(IF($B200="",IFERROR(VLOOKUP($A200,SERVIÇOS!$B:$G,4,0),IFERROR(VLOOKUP($A200,$C:$J,6,0),)),IFERROR(VLOOKUP($B200,INSUMOS!$A:$D,4,0),IFERROR(VLOOKUP($B200,COTAÇÕES!$A:$J,9,0),)))*$F200,2)</f>
        <v>0</v>
      </c>
      <c r="I200" s="334">
        <f>TRUNC(IF($B200="",IFERROR(VLOOKUP($A200,SERVIÇOS!$B:$G,5,0),IFERROR(VLOOKUP($A200,$C:$J,7,0),)),0)*$F200,2)</f>
        <v>0</v>
      </c>
      <c r="J200" s="335">
        <f t="shared" si="15"/>
        <v>0</v>
      </c>
      <c r="K200" s="411"/>
    </row>
    <row r="201" spans="1:11">
      <c r="A201" s="327"/>
    </row>
    <row r="202" spans="1:11">
      <c r="A202" s="327"/>
    </row>
    <row r="203" spans="1:11">
      <c r="A203" s="327"/>
    </row>
    <row r="204" spans="1:11">
      <c r="A204" s="327"/>
    </row>
    <row r="205" spans="1:11">
      <c r="A205" s="327"/>
    </row>
    <row r="206" spans="1:11">
      <c r="A206" s="327"/>
    </row>
    <row r="207" spans="1:11">
      <c r="A207" s="327"/>
    </row>
    <row r="208" spans="1:11">
      <c r="A208" s="327"/>
    </row>
    <row r="209" spans="1:1">
      <c r="A209" s="327"/>
    </row>
    <row r="210" spans="1:1">
      <c r="A210" s="327"/>
    </row>
    <row r="211" spans="1:1">
      <c r="A211" s="327"/>
    </row>
    <row r="212" spans="1:1">
      <c r="A212" s="327"/>
    </row>
    <row r="213" spans="1:1">
      <c r="A213" s="327"/>
    </row>
    <row r="214" spans="1:1">
      <c r="A214" s="327"/>
    </row>
    <row r="215" spans="1:1">
      <c r="A215" s="327"/>
    </row>
    <row r="216" spans="1:1">
      <c r="A216" s="327"/>
    </row>
    <row r="217" spans="1:1">
      <c r="A217" s="327"/>
    </row>
    <row r="218" spans="1:1">
      <c r="A218" s="327"/>
    </row>
    <row r="219" spans="1:1">
      <c r="A219" s="327"/>
    </row>
    <row r="220" spans="1:1">
      <c r="A220" s="327"/>
    </row>
    <row r="221" spans="1:1">
      <c r="A221" s="327"/>
    </row>
    <row r="222" spans="1:1">
      <c r="A222" s="327"/>
    </row>
    <row r="223" spans="1:1">
      <c r="A223" s="327"/>
    </row>
    <row r="224" spans="1:1">
      <c r="A224" s="327"/>
    </row>
    <row r="225" spans="1:1">
      <c r="A225" s="327"/>
    </row>
    <row r="226" spans="1:1">
      <c r="A226" s="327"/>
    </row>
    <row r="227" spans="1:1">
      <c r="A227" s="327"/>
    </row>
    <row r="228" spans="1:1">
      <c r="A228" s="327"/>
    </row>
    <row r="229" spans="1:1">
      <c r="A229" s="327"/>
    </row>
    <row r="230" spans="1:1">
      <c r="A230" s="327"/>
    </row>
    <row r="231" spans="1:1">
      <c r="A231" s="327"/>
    </row>
    <row r="232" spans="1:1">
      <c r="A232" s="327"/>
    </row>
    <row r="233" spans="1:1">
      <c r="A233" s="327"/>
    </row>
    <row r="234" spans="1:1">
      <c r="A234" s="327"/>
    </row>
    <row r="235" spans="1:1">
      <c r="A235" s="327"/>
    </row>
    <row r="236" spans="1:1">
      <c r="A236" s="327"/>
    </row>
    <row r="237" spans="1:1">
      <c r="A237" s="327"/>
    </row>
    <row r="238" spans="1:1">
      <c r="A238" s="327"/>
    </row>
    <row r="239" spans="1:1">
      <c r="A239" s="327"/>
    </row>
    <row r="240" spans="1:1">
      <c r="A240" s="327"/>
    </row>
    <row r="241" spans="1:1">
      <c r="A241" s="327"/>
    </row>
    <row r="242" spans="1:1">
      <c r="A242" s="327"/>
    </row>
    <row r="243" spans="1:1">
      <c r="A243" s="327"/>
    </row>
    <row r="244" spans="1:1">
      <c r="A244" s="327"/>
    </row>
    <row r="245" spans="1:1">
      <c r="A245" s="327"/>
    </row>
    <row r="246" spans="1:1">
      <c r="A246" s="327"/>
    </row>
    <row r="247" spans="1:1">
      <c r="A247" s="327"/>
    </row>
    <row r="248" spans="1:1">
      <c r="A248" s="327"/>
    </row>
    <row r="249" spans="1:1">
      <c r="A249" s="327"/>
    </row>
    <row r="250" spans="1:1">
      <c r="A250" s="327"/>
    </row>
    <row r="251" spans="1:1">
      <c r="A251" s="327"/>
    </row>
    <row r="252" spans="1:1">
      <c r="A252" s="327"/>
    </row>
    <row r="253" spans="1:1">
      <c r="A253" s="327"/>
    </row>
    <row r="254" spans="1:1">
      <c r="A254" s="327"/>
    </row>
    <row r="255" spans="1:1">
      <c r="A255" s="327"/>
    </row>
    <row r="256" spans="1:1">
      <c r="A256" s="327"/>
    </row>
    <row r="257" spans="1:1">
      <c r="A257" s="327"/>
    </row>
    <row r="258" spans="1:1">
      <c r="A258" s="327"/>
    </row>
    <row r="259" spans="1:1">
      <c r="A259" s="327"/>
    </row>
    <row r="260" spans="1:1">
      <c r="A260" s="327"/>
    </row>
    <row r="261" spans="1:1">
      <c r="A261" s="327"/>
    </row>
    <row r="262" spans="1:1">
      <c r="A262" s="327"/>
    </row>
    <row r="263" spans="1:1">
      <c r="A263" s="327"/>
    </row>
    <row r="264" spans="1:1">
      <c r="A264" s="327"/>
    </row>
    <row r="265" spans="1:1">
      <c r="A265" s="327"/>
    </row>
    <row r="266" spans="1:1">
      <c r="A266" s="327"/>
    </row>
    <row r="267" spans="1:1">
      <c r="A267" s="327"/>
    </row>
    <row r="268" spans="1:1">
      <c r="A268" s="327"/>
    </row>
    <row r="269" spans="1:1">
      <c r="A269" s="327"/>
    </row>
    <row r="270" spans="1:1">
      <c r="A270" s="327"/>
    </row>
    <row r="271" spans="1:1">
      <c r="A271" s="327"/>
    </row>
    <row r="272" spans="1:1">
      <c r="A272" s="327"/>
    </row>
    <row r="273" spans="1:1">
      <c r="A273" s="327"/>
    </row>
    <row r="274" spans="1:1">
      <c r="A274" s="327"/>
    </row>
    <row r="275" spans="1:1">
      <c r="A275" s="327"/>
    </row>
    <row r="276" spans="1:1">
      <c r="A276" s="327"/>
    </row>
    <row r="277" spans="1:1">
      <c r="A277" s="327"/>
    </row>
    <row r="278" spans="1:1">
      <c r="A278" s="327"/>
    </row>
    <row r="279" spans="1:1">
      <c r="A279" s="327"/>
    </row>
    <row r="280" spans="1:1">
      <c r="A280" s="327"/>
    </row>
    <row r="281" spans="1:1">
      <c r="A281" s="327"/>
    </row>
    <row r="282" spans="1:1">
      <c r="A282" s="327"/>
    </row>
    <row r="283" spans="1:1">
      <c r="A283" s="327"/>
    </row>
    <row r="284" spans="1:1">
      <c r="A284" s="327"/>
    </row>
    <row r="285" spans="1:1">
      <c r="A285" s="327"/>
    </row>
    <row r="286" spans="1:1">
      <c r="A286" s="327"/>
    </row>
    <row r="287" spans="1:1">
      <c r="A287" s="327"/>
    </row>
    <row r="288" spans="1:1">
      <c r="A288" s="327"/>
    </row>
    <row r="289" spans="1:1">
      <c r="A289" s="327"/>
    </row>
    <row r="290" spans="1:1">
      <c r="A290" s="327"/>
    </row>
    <row r="291" spans="1:1">
      <c r="A291" s="327"/>
    </row>
    <row r="292" spans="1:1">
      <c r="A292" s="327"/>
    </row>
    <row r="293" spans="1:1">
      <c r="A293" s="327"/>
    </row>
    <row r="294" spans="1:1">
      <c r="A294" s="327"/>
    </row>
    <row r="295" spans="1:1">
      <c r="A295" s="327"/>
    </row>
    <row r="296" spans="1:1">
      <c r="A296" s="327"/>
    </row>
    <row r="297" spans="1:1">
      <c r="A297" s="327"/>
    </row>
    <row r="298" spans="1:1">
      <c r="A298" s="327"/>
    </row>
    <row r="299" spans="1:1">
      <c r="A299" s="327"/>
    </row>
    <row r="300" spans="1:1">
      <c r="A300" s="327"/>
    </row>
    <row r="301" spans="1:1">
      <c r="A301" s="327"/>
    </row>
    <row r="302" spans="1:1">
      <c r="A302" s="327"/>
    </row>
    <row r="303" spans="1:1">
      <c r="A303" s="327"/>
    </row>
    <row r="304" spans="1:1">
      <c r="A304" s="327"/>
    </row>
    <row r="305" spans="1:1">
      <c r="A305" s="327"/>
    </row>
    <row r="306" spans="1:1">
      <c r="A306" s="327"/>
    </row>
    <row r="307" spans="1:1">
      <c r="A307" s="327"/>
    </row>
    <row r="308" spans="1:1">
      <c r="A308" s="327"/>
    </row>
    <row r="309" spans="1:1">
      <c r="A309" s="327"/>
    </row>
    <row r="310" spans="1:1">
      <c r="A310" s="327"/>
    </row>
    <row r="311" spans="1:1">
      <c r="A311" s="327"/>
    </row>
    <row r="312" spans="1:1">
      <c r="A312" s="327"/>
    </row>
    <row r="313" spans="1:1">
      <c r="A313" s="327"/>
    </row>
    <row r="314" spans="1:1">
      <c r="A314" s="327"/>
    </row>
    <row r="315" spans="1:1">
      <c r="A315" s="327"/>
    </row>
    <row r="316" spans="1:1">
      <c r="A316" s="327"/>
    </row>
    <row r="317" spans="1:1">
      <c r="A317" s="327"/>
    </row>
    <row r="318" spans="1:1">
      <c r="A318" s="327"/>
    </row>
    <row r="319" spans="1:1">
      <c r="A319" s="327"/>
    </row>
    <row r="320" spans="1:1">
      <c r="A320" s="327"/>
    </row>
    <row r="321" spans="1:1">
      <c r="A321" s="327"/>
    </row>
    <row r="322" spans="1:1">
      <c r="A322" s="327"/>
    </row>
    <row r="323" spans="1:1">
      <c r="A323" s="327"/>
    </row>
    <row r="324" spans="1:1">
      <c r="A324" s="327"/>
    </row>
    <row r="325" spans="1:1">
      <c r="A325" s="327"/>
    </row>
    <row r="326" spans="1:1">
      <c r="A326" s="327"/>
    </row>
    <row r="327" spans="1:1">
      <c r="A327" s="327"/>
    </row>
    <row r="328" spans="1:1">
      <c r="A328" s="327"/>
    </row>
    <row r="329" spans="1:1">
      <c r="A329" s="327"/>
    </row>
    <row r="330" spans="1:1">
      <c r="A330" s="327"/>
    </row>
    <row r="331" spans="1:1">
      <c r="A331" s="327"/>
    </row>
    <row r="332" spans="1:1">
      <c r="A332" s="327"/>
    </row>
    <row r="333" spans="1:1">
      <c r="A333" s="327"/>
    </row>
    <row r="334" spans="1:1">
      <c r="A334" s="327"/>
    </row>
    <row r="335" spans="1:1">
      <c r="A335" s="327"/>
    </row>
    <row r="336" spans="1:1">
      <c r="A336" s="327"/>
    </row>
    <row r="337" spans="1:1">
      <c r="A337" s="327"/>
    </row>
    <row r="338" spans="1:1">
      <c r="A338" s="327"/>
    </row>
    <row r="339" spans="1:1">
      <c r="A339" s="327"/>
    </row>
    <row r="340" spans="1:1">
      <c r="A340" s="327"/>
    </row>
    <row r="341" spans="1:1">
      <c r="A341" s="327"/>
    </row>
    <row r="342" spans="1:1">
      <c r="A342" s="327"/>
    </row>
    <row r="343" spans="1:1">
      <c r="A343" s="327"/>
    </row>
    <row r="344" spans="1:1">
      <c r="A344" s="327"/>
    </row>
    <row r="345" spans="1:1">
      <c r="A345" s="327"/>
    </row>
    <row r="346" spans="1:1">
      <c r="A346" s="327"/>
    </row>
    <row r="347" spans="1:1">
      <c r="A347" s="327"/>
    </row>
    <row r="348" spans="1:1">
      <c r="A348" s="327"/>
    </row>
    <row r="349" spans="1:1">
      <c r="A349" s="327"/>
    </row>
    <row r="350" spans="1:1">
      <c r="A350" s="327"/>
    </row>
    <row r="351" spans="1:1">
      <c r="A351" s="327"/>
    </row>
    <row r="352" spans="1:1">
      <c r="A352" s="327"/>
    </row>
    <row r="353" spans="1:1">
      <c r="A353" s="327"/>
    </row>
    <row r="354" spans="1:1">
      <c r="A354" s="327"/>
    </row>
    <row r="355" spans="1:1">
      <c r="A355" s="327"/>
    </row>
    <row r="356" spans="1:1">
      <c r="A356" s="327"/>
    </row>
    <row r="357" spans="1:1">
      <c r="A357" s="327"/>
    </row>
    <row r="358" spans="1:1">
      <c r="A358" s="327"/>
    </row>
    <row r="359" spans="1:1">
      <c r="A359" s="327"/>
    </row>
    <row r="360" spans="1:1">
      <c r="A360" s="327"/>
    </row>
    <row r="361" spans="1:1">
      <c r="A361" s="327"/>
    </row>
    <row r="362" spans="1:1">
      <c r="A362" s="327"/>
    </row>
    <row r="363" spans="1:1">
      <c r="A363" s="327"/>
    </row>
    <row r="364" spans="1:1">
      <c r="A364" s="327"/>
    </row>
    <row r="365" spans="1:1">
      <c r="A365" s="327"/>
    </row>
    <row r="366" spans="1:1">
      <c r="A366" s="327"/>
    </row>
    <row r="367" spans="1:1">
      <c r="A367" s="327"/>
    </row>
    <row r="368" spans="1:1">
      <c r="A368" s="327"/>
    </row>
    <row r="369" spans="1:1">
      <c r="A369" s="327"/>
    </row>
    <row r="370" spans="1:1">
      <c r="A370" s="327"/>
    </row>
    <row r="371" spans="1:1">
      <c r="A371" s="327"/>
    </row>
    <row r="372" spans="1:1">
      <c r="A372" s="327"/>
    </row>
    <row r="373" spans="1:1">
      <c r="A373" s="327"/>
    </row>
    <row r="374" spans="1:1">
      <c r="A374" s="327"/>
    </row>
    <row r="375" spans="1:1">
      <c r="A375" s="327"/>
    </row>
    <row r="376" spans="1:1">
      <c r="A376" s="327"/>
    </row>
    <row r="377" spans="1:1">
      <c r="A377" s="327"/>
    </row>
    <row r="378" spans="1:1">
      <c r="A378" s="327"/>
    </row>
    <row r="379" spans="1:1">
      <c r="A379" s="327"/>
    </row>
    <row r="380" spans="1:1">
      <c r="A380" s="327"/>
    </row>
    <row r="381" spans="1:1">
      <c r="A381" s="327"/>
    </row>
    <row r="382" spans="1:1">
      <c r="A382" s="327"/>
    </row>
    <row r="383" spans="1:1">
      <c r="A383" s="327"/>
    </row>
    <row r="384" spans="1:1">
      <c r="A384" s="327"/>
    </row>
    <row r="385" spans="1:1">
      <c r="A385" s="327"/>
    </row>
    <row r="386" spans="1:1">
      <c r="A386" s="327"/>
    </row>
    <row r="387" spans="1:1">
      <c r="A387" s="327"/>
    </row>
    <row r="388" spans="1:1">
      <c r="A388" s="327"/>
    </row>
    <row r="389" spans="1:1">
      <c r="A389" s="327"/>
    </row>
    <row r="390" spans="1:1">
      <c r="A390" s="327"/>
    </row>
    <row r="391" spans="1:1">
      <c r="A391" s="327"/>
    </row>
    <row r="392" spans="1:1">
      <c r="A392" s="327"/>
    </row>
    <row r="393" spans="1:1">
      <c r="A393" s="327"/>
    </row>
    <row r="394" spans="1:1">
      <c r="A394" s="327"/>
    </row>
    <row r="395" spans="1:1">
      <c r="A395" s="327"/>
    </row>
    <row r="396" spans="1:1">
      <c r="A396" s="327"/>
    </row>
    <row r="397" spans="1:1">
      <c r="A397" s="327"/>
    </row>
    <row r="398" spans="1:1">
      <c r="A398" s="327"/>
    </row>
    <row r="399" spans="1:1">
      <c r="A399" s="327"/>
    </row>
    <row r="400" spans="1:1">
      <c r="A400" s="327"/>
    </row>
    <row r="401" spans="1:1">
      <c r="A401" s="327"/>
    </row>
    <row r="402" spans="1:1">
      <c r="A402" s="327"/>
    </row>
    <row r="403" spans="1:1">
      <c r="A403" s="327"/>
    </row>
    <row r="404" spans="1:1">
      <c r="A404" s="327"/>
    </row>
    <row r="405" spans="1:1">
      <c r="A405" s="327"/>
    </row>
    <row r="406" spans="1:1">
      <c r="A406" s="327"/>
    </row>
    <row r="407" spans="1:1">
      <c r="A407" s="327"/>
    </row>
    <row r="408" spans="1:1">
      <c r="A408" s="327"/>
    </row>
    <row r="409" spans="1:1">
      <c r="A409" s="327"/>
    </row>
    <row r="410" spans="1:1">
      <c r="A410" s="327"/>
    </row>
    <row r="411" spans="1:1">
      <c r="A411" s="327"/>
    </row>
    <row r="412" spans="1:1">
      <c r="A412" s="327"/>
    </row>
    <row r="413" spans="1:1">
      <c r="A413" s="327"/>
    </row>
    <row r="414" spans="1:1">
      <c r="A414" s="327"/>
    </row>
    <row r="415" spans="1:1">
      <c r="A415" s="327"/>
    </row>
    <row r="416" spans="1:1">
      <c r="A416" s="327"/>
    </row>
    <row r="417" spans="1:1">
      <c r="A417" s="327"/>
    </row>
    <row r="418" spans="1:1">
      <c r="A418" s="327"/>
    </row>
    <row r="419" spans="1:1">
      <c r="A419" s="327"/>
    </row>
    <row r="420" spans="1:1">
      <c r="A420" s="327"/>
    </row>
    <row r="421" spans="1:1">
      <c r="A421" s="327"/>
    </row>
    <row r="422" spans="1:1">
      <c r="A422" s="327"/>
    </row>
    <row r="423" spans="1:1">
      <c r="A423" s="327"/>
    </row>
    <row r="424" spans="1:1">
      <c r="A424" s="327"/>
    </row>
    <row r="425" spans="1:1">
      <c r="A425" s="327"/>
    </row>
    <row r="426" spans="1:1">
      <c r="A426" s="327"/>
    </row>
    <row r="427" spans="1:1">
      <c r="A427" s="327"/>
    </row>
    <row r="428" spans="1:1">
      <c r="A428" s="327"/>
    </row>
    <row r="429" spans="1:1">
      <c r="A429" s="327"/>
    </row>
    <row r="430" spans="1:1">
      <c r="A430" s="327"/>
    </row>
    <row r="431" spans="1:1">
      <c r="A431" s="327"/>
    </row>
    <row r="432" spans="1:1">
      <c r="A432" s="327"/>
    </row>
    <row r="433" spans="1:1">
      <c r="A433" s="327"/>
    </row>
    <row r="434" spans="1:1">
      <c r="A434" s="327"/>
    </row>
    <row r="435" spans="1:1">
      <c r="A435" s="327"/>
    </row>
    <row r="436" spans="1:1">
      <c r="A436" s="327"/>
    </row>
    <row r="437" spans="1:1">
      <c r="A437" s="327"/>
    </row>
    <row r="438" spans="1:1">
      <c r="A438" s="327"/>
    </row>
    <row r="439" spans="1:1">
      <c r="A439" s="327"/>
    </row>
    <row r="440" spans="1:1">
      <c r="A440" s="327"/>
    </row>
    <row r="441" spans="1:1">
      <c r="A441" s="327"/>
    </row>
    <row r="442" spans="1:1">
      <c r="A442" s="327"/>
    </row>
    <row r="443" spans="1:1">
      <c r="A443" s="327"/>
    </row>
    <row r="444" spans="1:1">
      <c r="A444" s="327"/>
    </row>
    <row r="445" spans="1:1">
      <c r="A445" s="327"/>
    </row>
    <row r="446" spans="1:1">
      <c r="A446" s="327"/>
    </row>
    <row r="447" spans="1:1">
      <c r="A447" s="327"/>
    </row>
    <row r="448" spans="1:1">
      <c r="A448" s="327"/>
    </row>
    <row r="449" spans="1:1">
      <c r="A449" s="327"/>
    </row>
    <row r="450" spans="1:1">
      <c r="A450" s="327"/>
    </row>
    <row r="451" spans="1:1">
      <c r="A451" s="327"/>
    </row>
    <row r="452" spans="1:1">
      <c r="A452" s="327"/>
    </row>
    <row r="453" spans="1:1">
      <c r="A453" s="327"/>
    </row>
    <row r="454" spans="1:1">
      <c r="A454" s="327"/>
    </row>
    <row r="455" spans="1:1">
      <c r="A455" s="327"/>
    </row>
    <row r="456" spans="1:1">
      <c r="A456" s="327"/>
    </row>
    <row r="457" spans="1:1">
      <c r="A457" s="327"/>
    </row>
    <row r="458" spans="1:1">
      <c r="A458" s="327"/>
    </row>
    <row r="459" spans="1:1">
      <c r="A459" s="327"/>
    </row>
    <row r="460" spans="1:1">
      <c r="A460" s="327"/>
    </row>
    <row r="461" spans="1:1">
      <c r="A461" s="327"/>
    </row>
    <row r="462" spans="1:1">
      <c r="A462" s="327"/>
    </row>
    <row r="463" spans="1:1">
      <c r="A463" s="327"/>
    </row>
    <row r="464" spans="1:1">
      <c r="A464" s="327"/>
    </row>
    <row r="465" spans="1:1">
      <c r="A465" s="327"/>
    </row>
    <row r="466" spans="1:1">
      <c r="A466" s="327"/>
    </row>
    <row r="467" spans="1:1">
      <c r="A467" s="327"/>
    </row>
    <row r="468" spans="1:1">
      <c r="A468" s="327"/>
    </row>
    <row r="469" spans="1:1">
      <c r="A469" s="327"/>
    </row>
    <row r="470" spans="1:1">
      <c r="A470" s="327"/>
    </row>
    <row r="471" spans="1:1">
      <c r="A471" s="327"/>
    </row>
    <row r="472" spans="1:1">
      <c r="A472" s="327"/>
    </row>
    <row r="473" spans="1:1">
      <c r="A473" s="327"/>
    </row>
    <row r="474" spans="1:1">
      <c r="A474" s="327"/>
    </row>
    <row r="475" spans="1:1">
      <c r="A475" s="327"/>
    </row>
    <row r="476" spans="1:1">
      <c r="A476" s="327"/>
    </row>
    <row r="477" spans="1:1">
      <c r="A477" s="327"/>
    </row>
    <row r="478" spans="1:1">
      <c r="A478" s="327"/>
    </row>
    <row r="479" spans="1:1">
      <c r="A479" s="327"/>
    </row>
    <row r="480" spans="1:1">
      <c r="A480" s="327"/>
    </row>
    <row r="481" spans="1:1">
      <c r="A481" s="327"/>
    </row>
    <row r="482" spans="1:1">
      <c r="A482" s="327"/>
    </row>
    <row r="483" spans="1:1">
      <c r="A483" s="327"/>
    </row>
    <row r="484" spans="1:1">
      <c r="A484" s="327"/>
    </row>
    <row r="485" spans="1:1">
      <c r="A485" s="327"/>
    </row>
    <row r="486" spans="1:1">
      <c r="A486" s="327"/>
    </row>
    <row r="487" spans="1:1">
      <c r="A487" s="327"/>
    </row>
    <row r="488" spans="1:1">
      <c r="A488" s="327"/>
    </row>
    <row r="489" spans="1:1">
      <c r="A489" s="327"/>
    </row>
    <row r="490" spans="1:1">
      <c r="A490" s="327"/>
    </row>
    <row r="491" spans="1:1">
      <c r="A491" s="327"/>
    </row>
    <row r="492" spans="1:1">
      <c r="A492" s="327"/>
    </row>
    <row r="493" spans="1:1">
      <c r="A493" s="327"/>
    </row>
    <row r="494" spans="1:1">
      <c r="A494" s="327"/>
    </row>
    <row r="495" spans="1:1">
      <c r="A495" s="327"/>
    </row>
    <row r="496" spans="1:1">
      <c r="A496" s="327"/>
    </row>
    <row r="497" spans="1:1">
      <c r="A497" s="327"/>
    </row>
    <row r="498" spans="1:1">
      <c r="A498" s="327"/>
    </row>
    <row r="499" spans="1:1">
      <c r="A499" s="327"/>
    </row>
    <row r="500" spans="1:1">
      <c r="A500" s="327"/>
    </row>
    <row r="501" spans="1:1">
      <c r="A501" s="327"/>
    </row>
    <row r="502" spans="1:1">
      <c r="A502" s="327"/>
    </row>
    <row r="503" spans="1:1">
      <c r="A503" s="327"/>
    </row>
    <row r="504" spans="1:1">
      <c r="A504" s="327"/>
    </row>
    <row r="505" spans="1:1">
      <c r="A505" s="327"/>
    </row>
    <row r="506" spans="1:1">
      <c r="A506" s="327"/>
    </row>
    <row r="507" spans="1:1">
      <c r="A507" s="327"/>
    </row>
    <row r="508" spans="1:1">
      <c r="A508" s="327"/>
    </row>
    <row r="509" spans="1:1">
      <c r="A509" s="327"/>
    </row>
    <row r="510" spans="1:1">
      <c r="A510" s="327"/>
    </row>
    <row r="511" spans="1:1">
      <c r="A511" s="327"/>
    </row>
    <row r="512" spans="1:1">
      <c r="A512" s="327"/>
    </row>
    <row r="513" spans="1:1">
      <c r="A513" s="327"/>
    </row>
    <row r="514" spans="1:1">
      <c r="A514" s="327"/>
    </row>
    <row r="515" spans="1:1">
      <c r="A515" s="327"/>
    </row>
    <row r="516" spans="1:1">
      <c r="A516" s="327"/>
    </row>
    <row r="517" spans="1:1">
      <c r="A517" s="327"/>
    </row>
    <row r="518" spans="1:1">
      <c r="A518" s="327"/>
    </row>
    <row r="519" spans="1:1">
      <c r="A519" s="327"/>
    </row>
    <row r="520" spans="1:1">
      <c r="A520" s="327"/>
    </row>
    <row r="521" spans="1:1">
      <c r="A521" s="327"/>
    </row>
    <row r="522" spans="1:1">
      <c r="A522" s="327"/>
    </row>
    <row r="523" spans="1:1">
      <c r="A523" s="327"/>
    </row>
    <row r="524" spans="1:1">
      <c r="A524" s="327"/>
    </row>
    <row r="525" spans="1:1">
      <c r="A525" s="327"/>
    </row>
    <row r="526" spans="1:1">
      <c r="A526" s="327"/>
    </row>
    <row r="527" spans="1:1">
      <c r="A527" s="327"/>
    </row>
    <row r="528" spans="1:1">
      <c r="A528" s="327"/>
    </row>
    <row r="529" spans="1:1">
      <c r="A529" s="327"/>
    </row>
    <row r="530" spans="1:1">
      <c r="A530" s="327"/>
    </row>
    <row r="531" spans="1:1">
      <c r="A531" s="327"/>
    </row>
    <row r="532" spans="1:1">
      <c r="A532" s="327"/>
    </row>
    <row r="533" spans="1:1">
      <c r="A533" s="327"/>
    </row>
    <row r="534" spans="1:1">
      <c r="A534" s="327"/>
    </row>
    <row r="535" spans="1:1">
      <c r="A535" s="327"/>
    </row>
    <row r="536" spans="1:1">
      <c r="A536" s="327"/>
    </row>
    <row r="537" spans="1:1">
      <c r="A537" s="327"/>
    </row>
    <row r="538" spans="1:1">
      <c r="A538" s="327"/>
    </row>
    <row r="539" spans="1:1">
      <c r="A539" s="327"/>
    </row>
    <row r="540" spans="1:1">
      <c r="A540" s="327"/>
    </row>
    <row r="541" spans="1:1">
      <c r="A541" s="327"/>
    </row>
    <row r="542" spans="1:1">
      <c r="A542" s="327"/>
    </row>
    <row r="543" spans="1:1">
      <c r="A543" s="327"/>
    </row>
    <row r="544" spans="1:1">
      <c r="A544" s="327"/>
    </row>
    <row r="545" spans="1:1">
      <c r="A545" s="327"/>
    </row>
    <row r="546" spans="1:1">
      <c r="A546" s="327"/>
    </row>
    <row r="547" spans="1:1">
      <c r="A547" s="327"/>
    </row>
    <row r="548" spans="1:1">
      <c r="A548" s="327"/>
    </row>
    <row r="549" spans="1:1">
      <c r="A549" s="327"/>
    </row>
    <row r="550" spans="1:1">
      <c r="A550" s="327"/>
    </row>
    <row r="551" spans="1:1">
      <c r="A551" s="327"/>
    </row>
    <row r="552" spans="1:1">
      <c r="A552" s="327"/>
    </row>
    <row r="553" spans="1:1">
      <c r="A553" s="327"/>
    </row>
    <row r="554" spans="1:1">
      <c r="A554" s="327"/>
    </row>
    <row r="555" spans="1:1">
      <c r="A555" s="327"/>
    </row>
    <row r="556" spans="1:1">
      <c r="A556" s="327"/>
    </row>
    <row r="557" spans="1:1">
      <c r="A557" s="327"/>
    </row>
    <row r="558" spans="1:1">
      <c r="A558" s="327"/>
    </row>
    <row r="559" spans="1:1">
      <c r="A559" s="327"/>
    </row>
    <row r="560" spans="1:1">
      <c r="A560" s="327"/>
    </row>
    <row r="561" spans="1:1">
      <c r="A561" s="327"/>
    </row>
    <row r="562" spans="1:1">
      <c r="A562" s="327"/>
    </row>
    <row r="563" spans="1:1">
      <c r="A563" s="327"/>
    </row>
    <row r="564" spans="1:1">
      <c r="A564" s="327"/>
    </row>
    <row r="565" spans="1:1">
      <c r="A565" s="327"/>
    </row>
    <row r="566" spans="1:1">
      <c r="A566" s="327"/>
    </row>
    <row r="567" spans="1:1">
      <c r="A567" s="327"/>
    </row>
    <row r="568" spans="1:1">
      <c r="A568" s="327"/>
    </row>
    <row r="569" spans="1:1">
      <c r="A569" s="327"/>
    </row>
    <row r="570" spans="1:1">
      <c r="A570" s="327"/>
    </row>
    <row r="571" spans="1:1">
      <c r="A571" s="327"/>
    </row>
    <row r="572" spans="1:1">
      <c r="A572" s="327"/>
    </row>
    <row r="573" spans="1:1">
      <c r="A573" s="327"/>
    </row>
    <row r="574" spans="1:1">
      <c r="A574" s="327"/>
    </row>
    <row r="575" spans="1:1">
      <c r="A575" s="327"/>
    </row>
    <row r="576" spans="1:1">
      <c r="A576" s="327"/>
    </row>
    <row r="577" spans="1:1">
      <c r="A577" s="327"/>
    </row>
    <row r="578" spans="1:1">
      <c r="A578" s="327"/>
    </row>
    <row r="579" spans="1:1">
      <c r="A579" s="327"/>
    </row>
    <row r="580" spans="1:1">
      <c r="A580" s="327"/>
    </row>
    <row r="581" spans="1:1">
      <c r="A581" s="327"/>
    </row>
    <row r="582" spans="1:1">
      <c r="A582" s="327"/>
    </row>
    <row r="583" spans="1:1">
      <c r="A583" s="327"/>
    </row>
    <row r="584" spans="1:1">
      <c r="A584" s="327"/>
    </row>
    <row r="585" spans="1:1">
      <c r="A585" s="327"/>
    </row>
    <row r="586" spans="1:1">
      <c r="A586" s="327"/>
    </row>
    <row r="587" spans="1:1">
      <c r="A587" s="327"/>
    </row>
    <row r="588" spans="1:1">
      <c r="A588" s="327"/>
    </row>
    <row r="589" spans="1:1">
      <c r="A589" s="327"/>
    </row>
    <row r="590" spans="1:1">
      <c r="A590" s="327"/>
    </row>
    <row r="591" spans="1:1">
      <c r="A591" s="327"/>
    </row>
    <row r="592" spans="1:1">
      <c r="A592" s="327"/>
    </row>
    <row r="593" spans="1:1">
      <c r="A593" s="327"/>
    </row>
    <row r="594" spans="1:1">
      <c r="A594" s="327"/>
    </row>
    <row r="595" spans="1:1">
      <c r="A595" s="327"/>
    </row>
    <row r="596" spans="1:1">
      <c r="A596" s="327"/>
    </row>
    <row r="597" spans="1:1">
      <c r="A597" s="327"/>
    </row>
    <row r="598" spans="1:1">
      <c r="A598" s="327"/>
    </row>
    <row r="599" spans="1:1">
      <c r="A599" s="327"/>
    </row>
    <row r="600" spans="1:1">
      <c r="A600" s="327"/>
    </row>
    <row r="601" spans="1:1">
      <c r="A601" s="327"/>
    </row>
    <row r="602" spans="1:1">
      <c r="A602" s="327"/>
    </row>
    <row r="603" spans="1:1">
      <c r="A603" s="327"/>
    </row>
    <row r="604" spans="1:1">
      <c r="A604" s="327"/>
    </row>
    <row r="605" spans="1:1">
      <c r="A605" s="327"/>
    </row>
    <row r="606" spans="1:1">
      <c r="A606" s="327"/>
    </row>
    <row r="607" spans="1:1">
      <c r="A607" s="327"/>
    </row>
    <row r="608" spans="1:1">
      <c r="A608" s="327"/>
    </row>
    <row r="609" spans="1:1">
      <c r="A609" s="327"/>
    </row>
    <row r="610" spans="1:1">
      <c r="A610" s="327"/>
    </row>
    <row r="611" spans="1:1">
      <c r="A611" s="327"/>
    </row>
    <row r="612" spans="1:1">
      <c r="A612" s="327"/>
    </row>
    <row r="613" spans="1:1">
      <c r="A613" s="327"/>
    </row>
    <row r="614" spans="1:1">
      <c r="A614" s="327"/>
    </row>
    <row r="615" spans="1:1">
      <c r="A615" s="327"/>
    </row>
    <row r="616" spans="1:1">
      <c r="A616" s="327"/>
    </row>
    <row r="617" spans="1:1">
      <c r="A617" s="327"/>
    </row>
    <row r="618" spans="1:1">
      <c r="A618" s="327"/>
    </row>
    <row r="619" spans="1:1">
      <c r="A619" s="327"/>
    </row>
    <row r="620" spans="1:1">
      <c r="A620" s="327"/>
    </row>
    <row r="621" spans="1:1">
      <c r="A621" s="327"/>
    </row>
    <row r="622" spans="1:1">
      <c r="A622" s="327"/>
    </row>
    <row r="623" spans="1:1">
      <c r="A623" s="327"/>
    </row>
    <row r="624" spans="1:1">
      <c r="A624" s="327"/>
    </row>
    <row r="625" spans="1:1">
      <c r="A625" s="327"/>
    </row>
    <row r="626" spans="1:1">
      <c r="A626" s="327"/>
    </row>
    <row r="627" spans="1:1">
      <c r="A627" s="327"/>
    </row>
    <row r="628" spans="1:1">
      <c r="A628" s="327"/>
    </row>
    <row r="629" spans="1:1">
      <c r="A629" s="327"/>
    </row>
    <row r="630" spans="1:1">
      <c r="A630" s="327"/>
    </row>
    <row r="631" spans="1:1">
      <c r="A631" s="327"/>
    </row>
    <row r="632" spans="1:1">
      <c r="A632" s="327"/>
    </row>
    <row r="633" spans="1:1">
      <c r="A633" s="327"/>
    </row>
    <row r="634" spans="1:1">
      <c r="A634" s="327"/>
    </row>
    <row r="635" spans="1:1">
      <c r="A635" s="327"/>
    </row>
    <row r="636" spans="1:1">
      <c r="A636" s="327"/>
    </row>
    <row r="637" spans="1:1">
      <c r="A637" s="327"/>
    </row>
    <row r="638" spans="1:1">
      <c r="A638" s="327"/>
    </row>
    <row r="639" spans="1:1">
      <c r="A639" s="327"/>
    </row>
    <row r="640" spans="1:1">
      <c r="A640" s="327"/>
    </row>
    <row r="641" spans="1:1">
      <c r="A641" s="327"/>
    </row>
    <row r="642" spans="1:1">
      <c r="A642" s="327"/>
    </row>
    <row r="643" spans="1:1">
      <c r="A643" s="327"/>
    </row>
    <row r="644" spans="1:1">
      <c r="A644" s="327"/>
    </row>
    <row r="645" spans="1:1">
      <c r="A645" s="327"/>
    </row>
    <row r="646" spans="1:1">
      <c r="A646" s="327"/>
    </row>
    <row r="647" spans="1:1">
      <c r="A647" s="327"/>
    </row>
    <row r="648" spans="1:1">
      <c r="A648" s="327"/>
    </row>
    <row r="649" spans="1:1">
      <c r="A649" s="327"/>
    </row>
    <row r="650" spans="1:1">
      <c r="A650" s="327"/>
    </row>
    <row r="651" spans="1:1">
      <c r="A651" s="327"/>
    </row>
    <row r="652" spans="1:1">
      <c r="A652" s="327"/>
    </row>
    <row r="653" spans="1:1">
      <c r="A653" s="327"/>
    </row>
    <row r="654" spans="1:1">
      <c r="A654" s="327"/>
    </row>
    <row r="655" spans="1:1">
      <c r="A655" s="327"/>
    </row>
    <row r="656" spans="1:1">
      <c r="A656" s="327"/>
    </row>
    <row r="657" spans="1:1">
      <c r="A657" s="327"/>
    </row>
    <row r="658" spans="1:1">
      <c r="A658" s="327"/>
    </row>
    <row r="659" spans="1:1">
      <c r="A659" s="327"/>
    </row>
    <row r="660" spans="1:1">
      <c r="A660" s="327"/>
    </row>
    <row r="661" spans="1:1">
      <c r="A661" s="327"/>
    </row>
    <row r="662" spans="1:1">
      <c r="A662" s="327"/>
    </row>
    <row r="663" spans="1:1">
      <c r="A663" s="327"/>
    </row>
    <row r="664" spans="1:1">
      <c r="A664" s="327"/>
    </row>
    <row r="665" spans="1:1">
      <c r="A665" s="327"/>
    </row>
    <row r="666" spans="1:1">
      <c r="A666" s="327"/>
    </row>
    <row r="667" spans="1:1">
      <c r="A667" s="327"/>
    </row>
    <row r="668" spans="1:1">
      <c r="A668" s="327"/>
    </row>
    <row r="669" spans="1:1">
      <c r="A669" s="327"/>
    </row>
    <row r="670" spans="1:1">
      <c r="A670" s="327"/>
    </row>
    <row r="671" spans="1:1">
      <c r="A671" s="327"/>
    </row>
    <row r="672" spans="1:1">
      <c r="A672" s="327"/>
    </row>
    <row r="673" spans="1:1">
      <c r="A673" s="327"/>
    </row>
    <row r="674" spans="1:1">
      <c r="A674" s="327"/>
    </row>
    <row r="675" spans="1:1">
      <c r="A675" s="327"/>
    </row>
    <row r="676" spans="1:1">
      <c r="A676" s="327"/>
    </row>
    <row r="677" spans="1:1">
      <c r="A677" s="327"/>
    </row>
    <row r="678" spans="1:1">
      <c r="A678" s="327"/>
    </row>
    <row r="679" spans="1:1">
      <c r="A679" s="327"/>
    </row>
    <row r="680" spans="1:1">
      <c r="A680" s="327"/>
    </row>
    <row r="681" spans="1:1">
      <c r="A681" s="327"/>
    </row>
    <row r="682" spans="1:1">
      <c r="A682" s="327"/>
    </row>
    <row r="683" spans="1:1">
      <c r="A683" s="327"/>
    </row>
    <row r="684" spans="1:1">
      <c r="A684" s="327"/>
    </row>
    <row r="685" spans="1:1">
      <c r="A685" s="327"/>
    </row>
    <row r="686" spans="1:1">
      <c r="A686" s="327"/>
    </row>
    <row r="687" spans="1:1">
      <c r="A687" s="327"/>
    </row>
    <row r="688" spans="1:1">
      <c r="A688" s="327"/>
    </row>
    <row r="689" spans="1:1">
      <c r="A689" s="327"/>
    </row>
    <row r="690" spans="1:1">
      <c r="A690" s="327"/>
    </row>
    <row r="691" spans="1:1">
      <c r="A691" s="327"/>
    </row>
    <row r="692" spans="1:1">
      <c r="A692" s="327"/>
    </row>
    <row r="693" spans="1:1">
      <c r="A693" s="327"/>
    </row>
    <row r="694" spans="1:1">
      <c r="A694" s="327"/>
    </row>
    <row r="695" spans="1:1">
      <c r="A695" s="327"/>
    </row>
    <row r="696" spans="1:1">
      <c r="A696" s="327"/>
    </row>
    <row r="697" spans="1:1">
      <c r="A697" s="327"/>
    </row>
    <row r="698" spans="1:1">
      <c r="A698" s="327"/>
    </row>
    <row r="699" spans="1:1">
      <c r="A699" s="327"/>
    </row>
    <row r="700" spans="1:1">
      <c r="A700" s="327"/>
    </row>
    <row r="701" spans="1:1">
      <c r="A701" s="327"/>
    </row>
    <row r="702" spans="1:1">
      <c r="A702" s="327"/>
    </row>
    <row r="703" spans="1:1">
      <c r="A703" s="327"/>
    </row>
    <row r="704" spans="1:1">
      <c r="A704" s="327"/>
    </row>
    <row r="705" spans="1:1">
      <c r="A705" s="327"/>
    </row>
    <row r="706" spans="1:1">
      <c r="A706" s="327"/>
    </row>
    <row r="707" spans="1:1">
      <c r="A707" s="327"/>
    </row>
    <row r="708" spans="1:1">
      <c r="A708" s="327"/>
    </row>
    <row r="709" spans="1:1">
      <c r="A709" s="327"/>
    </row>
    <row r="710" spans="1:1">
      <c r="A710" s="327"/>
    </row>
    <row r="711" spans="1:1">
      <c r="A711" s="327"/>
    </row>
    <row r="712" spans="1:1">
      <c r="A712" s="327"/>
    </row>
    <row r="713" spans="1:1">
      <c r="A713" s="327"/>
    </row>
    <row r="714" spans="1:1">
      <c r="A714" s="327"/>
    </row>
    <row r="715" spans="1:1">
      <c r="A715" s="327"/>
    </row>
    <row r="716" spans="1:1">
      <c r="A716" s="327"/>
    </row>
    <row r="717" spans="1:1">
      <c r="A717" s="327"/>
    </row>
    <row r="718" spans="1:1">
      <c r="A718" s="327"/>
    </row>
    <row r="719" spans="1:1">
      <c r="A719" s="327"/>
    </row>
    <row r="720" spans="1:1">
      <c r="A720" s="327"/>
    </row>
    <row r="721" spans="1:1">
      <c r="A721" s="327"/>
    </row>
    <row r="722" spans="1:1">
      <c r="A722" s="327"/>
    </row>
    <row r="723" spans="1:1">
      <c r="A723" s="327"/>
    </row>
    <row r="724" spans="1:1">
      <c r="A724" s="327"/>
    </row>
    <row r="725" spans="1:1">
      <c r="A725" s="327"/>
    </row>
    <row r="726" spans="1:1">
      <c r="A726" s="327"/>
    </row>
    <row r="727" spans="1:1">
      <c r="A727" s="327"/>
    </row>
    <row r="728" spans="1:1">
      <c r="A728" s="327"/>
    </row>
    <row r="729" spans="1:1">
      <c r="A729" s="327"/>
    </row>
    <row r="730" spans="1:1">
      <c r="A730" s="327"/>
    </row>
    <row r="731" spans="1:1">
      <c r="A731" s="327"/>
    </row>
    <row r="732" spans="1:1">
      <c r="A732" s="327"/>
    </row>
    <row r="733" spans="1:1">
      <c r="A733" s="327"/>
    </row>
    <row r="734" spans="1:1">
      <c r="A734" s="327"/>
    </row>
    <row r="735" spans="1:1">
      <c r="A735" s="327"/>
    </row>
    <row r="736" spans="1:1">
      <c r="A736" s="327"/>
    </row>
    <row r="737" spans="1:1">
      <c r="A737" s="327"/>
    </row>
    <row r="738" spans="1:1">
      <c r="A738" s="327"/>
    </row>
    <row r="739" spans="1:1">
      <c r="A739" s="327"/>
    </row>
    <row r="740" spans="1:1">
      <c r="A740" s="327"/>
    </row>
    <row r="741" spans="1:1">
      <c r="A741" s="327"/>
    </row>
    <row r="742" spans="1:1">
      <c r="A742" s="327"/>
    </row>
    <row r="743" spans="1:1">
      <c r="A743" s="327"/>
    </row>
    <row r="744" spans="1:1">
      <c r="A744" s="327"/>
    </row>
    <row r="745" spans="1:1">
      <c r="A745" s="327"/>
    </row>
    <row r="746" spans="1:1">
      <c r="A746" s="327"/>
    </row>
    <row r="747" spans="1:1">
      <c r="A747" s="327"/>
    </row>
    <row r="748" spans="1:1">
      <c r="A748" s="327"/>
    </row>
    <row r="749" spans="1:1">
      <c r="A749" s="327"/>
    </row>
    <row r="750" spans="1:1">
      <c r="A750" s="327"/>
    </row>
    <row r="751" spans="1:1">
      <c r="A751" s="327"/>
    </row>
    <row r="752" spans="1:1">
      <c r="A752" s="327"/>
    </row>
    <row r="753" spans="1:1">
      <c r="A753" s="327"/>
    </row>
    <row r="754" spans="1:1">
      <c r="A754" s="327"/>
    </row>
    <row r="755" spans="1:1">
      <c r="A755" s="327"/>
    </row>
    <row r="756" spans="1:1">
      <c r="A756" s="327"/>
    </row>
    <row r="757" spans="1:1">
      <c r="A757" s="327"/>
    </row>
    <row r="758" spans="1:1">
      <c r="A758" s="327"/>
    </row>
    <row r="759" spans="1:1">
      <c r="A759" s="327"/>
    </row>
    <row r="760" spans="1:1">
      <c r="A760" s="327"/>
    </row>
    <row r="761" spans="1:1">
      <c r="A761" s="327"/>
    </row>
    <row r="762" spans="1:1">
      <c r="A762" s="327"/>
    </row>
    <row r="763" spans="1:1">
      <c r="A763" s="327"/>
    </row>
    <row r="764" spans="1:1">
      <c r="A764" s="327"/>
    </row>
    <row r="765" spans="1:1">
      <c r="A765" s="327"/>
    </row>
    <row r="766" spans="1:1">
      <c r="A766" s="327"/>
    </row>
    <row r="767" spans="1:1">
      <c r="A767" s="327"/>
    </row>
    <row r="768" spans="1:1">
      <c r="A768" s="327"/>
    </row>
    <row r="769" spans="1:1">
      <c r="A769" s="327"/>
    </row>
    <row r="770" spans="1:1">
      <c r="A770" s="327"/>
    </row>
    <row r="771" spans="1:1">
      <c r="A771" s="327"/>
    </row>
    <row r="772" spans="1:1">
      <c r="A772" s="327"/>
    </row>
    <row r="773" spans="1:1">
      <c r="A773" s="327"/>
    </row>
    <row r="774" spans="1:1">
      <c r="A774" s="327"/>
    </row>
    <row r="775" spans="1:1">
      <c r="A775" s="327"/>
    </row>
    <row r="776" spans="1:1">
      <c r="A776" s="327"/>
    </row>
    <row r="777" spans="1:1">
      <c r="A777" s="327"/>
    </row>
    <row r="778" spans="1:1">
      <c r="A778" s="327"/>
    </row>
    <row r="779" spans="1:1">
      <c r="A779" s="327"/>
    </row>
    <row r="780" spans="1:1">
      <c r="A780" s="327"/>
    </row>
    <row r="781" spans="1:1">
      <c r="A781" s="327"/>
    </row>
    <row r="782" spans="1:1">
      <c r="A782" s="327"/>
    </row>
    <row r="783" spans="1:1">
      <c r="A783" s="327"/>
    </row>
    <row r="784" spans="1:1">
      <c r="A784" s="327"/>
    </row>
    <row r="785" spans="1:1">
      <c r="A785" s="327"/>
    </row>
    <row r="786" spans="1:1">
      <c r="A786" s="327"/>
    </row>
    <row r="787" spans="1:1">
      <c r="A787" s="327"/>
    </row>
    <row r="788" spans="1:1">
      <c r="A788" s="327"/>
    </row>
    <row r="789" spans="1:1">
      <c r="A789" s="327"/>
    </row>
    <row r="790" spans="1:1">
      <c r="A790" s="327"/>
    </row>
    <row r="791" spans="1:1">
      <c r="A791" s="327"/>
    </row>
    <row r="792" spans="1:1">
      <c r="A792" s="327"/>
    </row>
    <row r="793" spans="1:1">
      <c r="A793" s="327"/>
    </row>
    <row r="794" spans="1:1">
      <c r="A794" s="327"/>
    </row>
    <row r="795" spans="1:1">
      <c r="A795" s="327"/>
    </row>
    <row r="796" spans="1:1">
      <c r="A796" s="327"/>
    </row>
    <row r="797" spans="1:1">
      <c r="A797" s="327"/>
    </row>
    <row r="798" spans="1:1">
      <c r="A798" s="327"/>
    </row>
    <row r="799" spans="1:1">
      <c r="A799" s="327"/>
    </row>
    <row r="800" spans="1:1">
      <c r="A800" s="327"/>
    </row>
    <row r="801" spans="1:1">
      <c r="A801" s="327"/>
    </row>
    <row r="802" spans="1:1">
      <c r="A802" s="327"/>
    </row>
    <row r="803" spans="1:1">
      <c r="A803" s="327"/>
    </row>
  </sheetData>
  <mergeCells count="18">
    <mergeCell ref="A39:B39"/>
    <mergeCell ref="F3:G3"/>
    <mergeCell ref="F4:H4"/>
    <mergeCell ref="F2:H2"/>
    <mergeCell ref="A30:B30"/>
    <mergeCell ref="A34:B34"/>
    <mergeCell ref="H7:J7"/>
    <mergeCell ref="A6:K6"/>
    <mergeCell ref="D7:D8"/>
    <mergeCell ref="E7:E8"/>
    <mergeCell ref="F7:F8"/>
    <mergeCell ref="G7:G8"/>
    <mergeCell ref="K7:K8"/>
    <mergeCell ref="A23:B23"/>
    <mergeCell ref="A24:B24"/>
    <mergeCell ref="A25:B25"/>
    <mergeCell ref="A7:B7"/>
    <mergeCell ref="C7:C8"/>
  </mergeCells>
  <conditionalFormatting sqref="D9">
    <cfRule type="cellIs" dxfId="10" priority="14" operator="equal">
      <formula>"INSERIR CÓDIGO!"</formula>
    </cfRule>
  </conditionalFormatting>
  <conditionalFormatting sqref="D12">
    <cfRule type="cellIs" dxfId="9" priority="11" operator="equal">
      <formula>"INSERIR CÓDIGO!"</formula>
    </cfRule>
  </conditionalFormatting>
  <conditionalFormatting sqref="D14">
    <cfRule type="cellIs" dxfId="8" priority="12" operator="equal">
      <formula>"INSERIR CÓDIGO!"</formula>
    </cfRule>
  </conditionalFormatting>
  <conditionalFormatting sqref="D18">
    <cfRule type="cellIs" dxfId="7" priority="9" operator="equal">
      <formula>"INSERIR CÓDIGO!"</formula>
    </cfRule>
  </conditionalFormatting>
  <conditionalFormatting sqref="D20">
    <cfRule type="cellIs" dxfId="6" priority="8" operator="equal">
      <formula>"INSERIR CÓDIGO!"</formula>
    </cfRule>
  </conditionalFormatting>
  <conditionalFormatting sqref="D26">
    <cfRule type="cellIs" dxfId="5" priority="7" operator="equal">
      <formula>"INSERIR CÓDIGO!"</formula>
    </cfRule>
  </conditionalFormatting>
  <conditionalFormatting sqref="D28">
    <cfRule type="cellIs" dxfId="4" priority="6" operator="equal">
      <formula>"INSERIR CÓDIGO!"</formula>
    </cfRule>
  </conditionalFormatting>
  <conditionalFormatting sqref="D32">
    <cfRule type="cellIs" dxfId="3" priority="5" operator="equal">
      <formula>"INSERIR CÓDIGO!"</formula>
    </cfRule>
  </conditionalFormatting>
  <conditionalFormatting sqref="D37">
    <cfRule type="cellIs" dxfId="2" priority="4" operator="equal">
      <formula>"INSERIR CÓDIGO!"</formula>
    </cfRule>
  </conditionalFormatting>
  <conditionalFormatting sqref="D41">
    <cfRule type="cellIs" dxfId="1" priority="3" operator="equal">
      <formula>"INSERIR CÓDIGO!"</formula>
    </cfRule>
  </conditionalFormatting>
  <conditionalFormatting sqref="D48">
    <cfRule type="cellIs" dxfId="0" priority="1"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68" fitToHeight="0" orientation="landscape" r:id="rId1"/>
  <headerFooter alignWithMargins="0">
    <oddHeader>&amp;RPágina &amp;P de &amp;N</oddHead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3"/>
  <dimension ref="A1:I87"/>
  <sheetViews>
    <sheetView view="pageBreakPreview" topLeftCell="A13" zoomScaleNormal="85" zoomScaleSheetLayoutView="100" workbookViewId="0">
      <selection activeCell="S13" sqref="S13"/>
    </sheetView>
  </sheetViews>
  <sheetFormatPr defaultRowHeight="15"/>
  <cols>
    <col min="1" max="1" width="7.5703125" bestFit="1" customWidth="1"/>
    <col min="4" max="4" width="38.28515625" customWidth="1"/>
    <col min="5" max="5" width="7" customWidth="1"/>
    <col min="6" max="6" width="20" bestFit="1" customWidth="1"/>
    <col min="7" max="7" width="19.5703125" bestFit="1" customWidth="1"/>
    <col min="8" max="9" width="18.85546875" bestFit="1" customWidth="1"/>
  </cols>
  <sheetData>
    <row r="1" spans="1:9">
      <c r="A1" s="513"/>
      <c r="B1" s="837"/>
      <c r="C1" s="837"/>
      <c r="D1" s="837"/>
      <c r="E1" s="837"/>
      <c r="F1" s="837"/>
      <c r="G1" s="837"/>
      <c r="H1" s="514"/>
      <c r="I1" s="515"/>
    </row>
    <row r="2" spans="1:9">
      <c r="A2" s="516"/>
      <c r="B2" s="838"/>
      <c r="C2" s="838"/>
      <c r="D2" s="838"/>
      <c r="E2" s="838"/>
      <c r="F2" s="838"/>
      <c r="G2" s="838"/>
      <c r="H2" s="517"/>
      <c r="I2" s="518"/>
    </row>
    <row r="3" spans="1:9">
      <c r="A3" s="516"/>
      <c r="B3" s="838"/>
      <c r="C3" s="838"/>
      <c r="D3" s="838"/>
      <c r="E3" s="838"/>
      <c r="F3" s="838"/>
      <c r="G3" s="838"/>
      <c r="H3" s="517"/>
      <c r="I3" s="518"/>
    </row>
    <row r="4" spans="1:9">
      <c r="A4" s="516"/>
      <c r="B4" s="517"/>
      <c r="C4" s="517"/>
      <c r="D4" s="517"/>
      <c r="E4" s="517"/>
      <c r="F4" s="517"/>
      <c r="G4" s="517"/>
      <c r="H4" s="517"/>
      <c r="I4" s="518"/>
    </row>
    <row r="5" spans="1:9" ht="15.75" thickBot="1">
      <c r="A5" s="516"/>
      <c r="B5" s="517"/>
      <c r="C5" s="517"/>
      <c r="D5" s="517"/>
      <c r="E5" s="517"/>
      <c r="F5" s="517"/>
      <c r="G5" s="517"/>
      <c r="H5" s="517"/>
      <c r="I5" s="518"/>
    </row>
    <row r="6" spans="1:9" ht="18" thickBot="1">
      <c r="A6" s="857" t="s">
        <v>5742</v>
      </c>
      <c r="B6" s="858"/>
      <c r="C6" s="858"/>
      <c r="D6" s="858"/>
      <c r="E6" s="858"/>
      <c r="F6" s="858"/>
      <c r="G6" s="858"/>
      <c r="H6" s="858"/>
      <c r="I6" s="859"/>
    </row>
    <row r="7" spans="1:9" ht="15.75" customHeight="1">
      <c r="A7" s="537"/>
      <c r="B7" s="538"/>
      <c r="C7" s="538"/>
      <c r="D7" s="538"/>
      <c r="E7" s="538"/>
      <c r="F7" s="538"/>
      <c r="G7" s="538"/>
      <c r="H7" s="538"/>
      <c r="I7" s="538"/>
    </row>
    <row r="8" spans="1:9" ht="15.75" customHeight="1" thickBot="1"/>
    <row r="9" spans="1:9" ht="15.75" customHeight="1" thickBot="1">
      <c r="A9" s="555"/>
      <c r="F9" s="556" t="s">
        <v>167</v>
      </c>
      <c r="G9" s="557" t="s">
        <v>168</v>
      </c>
      <c r="H9" s="557" t="s">
        <v>169</v>
      </c>
      <c r="I9" s="851" t="s">
        <v>12046</v>
      </c>
    </row>
    <row r="10" spans="1:9" ht="15.75" customHeight="1">
      <c r="A10" s="555"/>
      <c r="D10" s="381" t="s">
        <v>700</v>
      </c>
      <c r="E10" s="382"/>
      <c r="F10" s="839">
        <v>45789</v>
      </c>
      <c r="G10" s="840"/>
      <c r="H10" s="841"/>
      <c r="I10" s="852"/>
    </row>
    <row r="11" spans="1:9" ht="15.75" customHeight="1">
      <c r="A11" s="555"/>
      <c r="D11" s="558" t="s">
        <v>170</v>
      </c>
      <c r="E11" s="559"/>
      <c r="F11" s="842" t="s">
        <v>12049</v>
      </c>
      <c r="G11" s="843"/>
      <c r="H11" s="844"/>
      <c r="I11" s="852"/>
    </row>
    <row r="12" spans="1:9" ht="15.75" customHeight="1">
      <c r="A12" s="555"/>
      <c r="C12" s="560"/>
      <c r="D12" s="558" t="s">
        <v>171</v>
      </c>
      <c r="E12" s="559"/>
      <c r="F12" s="384"/>
      <c r="G12" s="387"/>
      <c r="H12" s="561"/>
      <c r="I12" s="852"/>
    </row>
    <row r="13" spans="1:9" ht="15.75" customHeight="1" thickBot="1">
      <c r="A13" s="555"/>
      <c r="C13" s="560"/>
      <c r="D13" s="562" t="s">
        <v>94</v>
      </c>
      <c r="E13" s="563"/>
      <c r="F13" s="845" t="s">
        <v>12047</v>
      </c>
      <c r="G13" s="846"/>
      <c r="H13" s="847"/>
      <c r="I13" s="853"/>
    </row>
    <row r="14" spans="1:9" ht="15.75" thickBot="1">
      <c r="A14" s="564" t="s">
        <v>138</v>
      </c>
      <c r="B14" s="854" t="s">
        <v>95</v>
      </c>
      <c r="C14" s="855"/>
      <c r="D14" s="856"/>
      <c r="E14" s="339" t="s">
        <v>1</v>
      </c>
      <c r="F14" s="565" t="s">
        <v>93</v>
      </c>
      <c r="G14" s="565" t="s">
        <v>93</v>
      </c>
      <c r="H14" s="565" t="s">
        <v>93</v>
      </c>
      <c r="I14" s="57"/>
    </row>
    <row r="15" spans="1:9" s="50" customFormat="1" ht="15.75" customHeight="1" thickBot="1">
      <c r="A15" s="336" t="s">
        <v>701</v>
      </c>
      <c r="B15" s="832" t="s">
        <v>12048</v>
      </c>
      <c r="C15" s="832"/>
      <c r="D15" s="832"/>
      <c r="E15" s="566" t="s">
        <v>12044</v>
      </c>
      <c r="F15" s="848">
        <v>1195.31</v>
      </c>
      <c r="G15" s="849"/>
      <c r="H15" s="850"/>
      <c r="I15" s="567">
        <f>IF(F15&lt;&gt;"",TRUNC(AVERAGE(F15:H15),2)," ")</f>
        <v>1195.31</v>
      </c>
    </row>
    <row r="16" spans="1:9" ht="6.75" customHeight="1" thickBot="1"/>
    <row r="17" spans="1:9" ht="15.75" customHeight="1" thickBot="1">
      <c r="F17" s="51" t="s">
        <v>167</v>
      </c>
      <c r="G17" s="52" t="s">
        <v>168</v>
      </c>
      <c r="H17" s="52" t="s">
        <v>169</v>
      </c>
      <c r="I17" s="851" t="s">
        <v>12029</v>
      </c>
    </row>
    <row r="18" spans="1:9" ht="15.75" customHeight="1">
      <c r="D18" s="381" t="s">
        <v>700</v>
      </c>
      <c r="E18" s="382"/>
      <c r="F18" s="383"/>
      <c r="G18" s="386"/>
      <c r="H18" s="389"/>
      <c r="I18" s="852"/>
    </row>
    <row r="19" spans="1:9" ht="15.75" customHeight="1">
      <c r="D19" s="337" t="s">
        <v>170</v>
      </c>
      <c r="E19" s="341"/>
      <c r="F19" s="384"/>
      <c r="G19" s="387"/>
      <c r="H19" s="390"/>
      <c r="I19" s="852"/>
    </row>
    <row r="20" spans="1:9" ht="15.75" customHeight="1">
      <c r="C20" s="49"/>
      <c r="D20" s="337" t="s">
        <v>171</v>
      </c>
      <c r="E20" s="341"/>
      <c r="F20" s="384"/>
      <c r="G20" s="387"/>
      <c r="H20" s="390"/>
      <c r="I20" s="852"/>
    </row>
    <row r="21" spans="1:9" ht="15.75" customHeight="1" thickBot="1">
      <c r="C21" s="49"/>
      <c r="D21" s="338" t="s">
        <v>94</v>
      </c>
      <c r="E21" s="342"/>
      <c r="F21" s="385"/>
      <c r="G21" s="388"/>
      <c r="H21" s="391"/>
      <c r="I21" s="853"/>
    </row>
    <row r="22" spans="1:9" ht="15.75" thickBot="1">
      <c r="A22" s="53" t="s">
        <v>138</v>
      </c>
      <c r="B22" s="834" t="s">
        <v>95</v>
      </c>
      <c r="C22" s="835"/>
      <c r="D22" s="836"/>
      <c r="E22" s="339" t="s">
        <v>1</v>
      </c>
      <c r="F22" s="55" t="s">
        <v>93</v>
      </c>
      <c r="G22" s="55" t="s">
        <v>93</v>
      </c>
      <c r="H22" s="55" t="s">
        <v>93</v>
      </c>
      <c r="I22" s="57"/>
    </row>
    <row r="23" spans="1:9" s="50" customFormat="1" ht="15.75" customHeight="1" thickBot="1">
      <c r="A23" s="336" t="s">
        <v>702</v>
      </c>
      <c r="B23" s="832"/>
      <c r="C23" s="833"/>
      <c r="D23" s="833"/>
      <c r="E23" s="340"/>
      <c r="F23" s="54"/>
      <c r="G23" s="54"/>
      <c r="H23" s="54"/>
      <c r="I23" s="56" t="str">
        <f>IF(F23&lt;&gt;"",MEDIAN(F23:H23)," ")</f>
        <v xml:space="preserve"> </v>
      </c>
    </row>
    <row r="24" spans="1:9" ht="6.75" customHeight="1" thickBot="1"/>
    <row r="25" spans="1:9" ht="15.75" customHeight="1" thickBot="1">
      <c r="F25" s="51" t="s">
        <v>167</v>
      </c>
      <c r="G25" s="52" t="s">
        <v>168</v>
      </c>
      <c r="H25" s="52" t="s">
        <v>169</v>
      </c>
      <c r="I25" s="851" t="s">
        <v>12029</v>
      </c>
    </row>
    <row r="26" spans="1:9" ht="15.75" customHeight="1">
      <c r="D26" s="381" t="s">
        <v>700</v>
      </c>
      <c r="E26" s="382"/>
      <c r="F26" s="383"/>
      <c r="G26" s="386"/>
      <c r="H26" s="389"/>
      <c r="I26" s="852"/>
    </row>
    <row r="27" spans="1:9" ht="15.75" customHeight="1">
      <c r="D27" s="337" t="s">
        <v>170</v>
      </c>
      <c r="E27" s="341"/>
      <c r="F27" s="384"/>
      <c r="G27" s="387"/>
      <c r="H27" s="390"/>
      <c r="I27" s="852"/>
    </row>
    <row r="28" spans="1:9" ht="15.75" customHeight="1">
      <c r="C28" s="49"/>
      <c r="D28" s="337" t="s">
        <v>171</v>
      </c>
      <c r="E28" s="341"/>
      <c r="F28" s="384"/>
      <c r="G28" s="387"/>
      <c r="H28" s="390"/>
      <c r="I28" s="852"/>
    </row>
    <row r="29" spans="1:9" ht="15.75" customHeight="1" thickBot="1">
      <c r="C29" s="49"/>
      <c r="D29" s="338" t="s">
        <v>94</v>
      </c>
      <c r="E29" s="342"/>
      <c r="F29" s="385"/>
      <c r="G29" s="388"/>
      <c r="H29" s="391"/>
      <c r="I29" s="853"/>
    </row>
    <row r="30" spans="1:9" ht="15.75" thickBot="1">
      <c r="A30" s="53" t="s">
        <v>138</v>
      </c>
      <c r="B30" s="834" t="s">
        <v>95</v>
      </c>
      <c r="C30" s="835"/>
      <c r="D30" s="836"/>
      <c r="E30" s="339" t="s">
        <v>1</v>
      </c>
      <c r="F30" s="55" t="s">
        <v>93</v>
      </c>
      <c r="G30" s="55" t="s">
        <v>93</v>
      </c>
      <c r="H30" s="55" t="s">
        <v>93</v>
      </c>
      <c r="I30" s="57"/>
    </row>
    <row r="31" spans="1:9" s="50" customFormat="1" ht="15.75" customHeight="1" thickBot="1">
      <c r="A31" s="336" t="s">
        <v>703</v>
      </c>
      <c r="B31" s="832"/>
      <c r="C31" s="833"/>
      <c r="D31" s="833"/>
      <c r="E31" s="340"/>
      <c r="F31" s="54"/>
      <c r="G31" s="54"/>
      <c r="H31" s="54"/>
      <c r="I31" s="56" t="str">
        <f>IF(F31&lt;&gt;"",MEDIAN(F31:H31)," ")</f>
        <v xml:space="preserve"> </v>
      </c>
    </row>
    <row r="32" spans="1:9" ht="6.75" customHeight="1" thickBot="1"/>
    <row r="33" spans="1:9" ht="15.75" customHeight="1" thickBot="1">
      <c r="F33" s="51" t="s">
        <v>167</v>
      </c>
      <c r="G33" s="52" t="s">
        <v>168</v>
      </c>
      <c r="H33" s="52" t="s">
        <v>169</v>
      </c>
      <c r="I33" s="851" t="s">
        <v>12029</v>
      </c>
    </row>
    <row r="34" spans="1:9" ht="15.75" customHeight="1">
      <c r="D34" s="381" t="s">
        <v>700</v>
      </c>
      <c r="E34" s="382"/>
      <c r="F34" s="383"/>
      <c r="G34" s="386"/>
      <c r="H34" s="389"/>
      <c r="I34" s="852"/>
    </row>
    <row r="35" spans="1:9" ht="15.75" customHeight="1">
      <c r="D35" s="337" t="s">
        <v>170</v>
      </c>
      <c r="E35" s="341"/>
      <c r="F35" s="384"/>
      <c r="G35" s="387"/>
      <c r="H35" s="390"/>
      <c r="I35" s="852"/>
    </row>
    <row r="36" spans="1:9" ht="15.75" customHeight="1">
      <c r="C36" s="49"/>
      <c r="D36" s="337" t="s">
        <v>171</v>
      </c>
      <c r="E36" s="341"/>
      <c r="F36" s="384"/>
      <c r="G36" s="387"/>
      <c r="H36" s="390"/>
      <c r="I36" s="852"/>
    </row>
    <row r="37" spans="1:9" ht="15.75" customHeight="1" thickBot="1">
      <c r="C37" s="49"/>
      <c r="D37" s="338" t="s">
        <v>94</v>
      </c>
      <c r="E37" s="342"/>
      <c r="F37" s="385"/>
      <c r="G37" s="388"/>
      <c r="H37" s="391"/>
      <c r="I37" s="853"/>
    </row>
    <row r="38" spans="1:9" ht="15.75" thickBot="1">
      <c r="A38" s="53" t="s">
        <v>138</v>
      </c>
      <c r="B38" s="834" t="s">
        <v>95</v>
      </c>
      <c r="C38" s="835"/>
      <c r="D38" s="836"/>
      <c r="E38" s="339" t="s">
        <v>1</v>
      </c>
      <c r="F38" s="55" t="s">
        <v>93</v>
      </c>
      <c r="G38" s="55" t="s">
        <v>93</v>
      </c>
      <c r="H38" s="55" t="s">
        <v>93</v>
      </c>
      <c r="I38" s="57"/>
    </row>
    <row r="39" spans="1:9" s="50" customFormat="1" ht="15.75" customHeight="1" thickBot="1">
      <c r="A39" s="336" t="s">
        <v>703</v>
      </c>
      <c r="B39" s="832"/>
      <c r="C39" s="833"/>
      <c r="D39" s="833"/>
      <c r="E39" s="340"/>
      <c r="F39" s="54"/>
      <c r="G39" s="54"/>
      <c r="H39" s="54"/>
      <c r="I39" s="56" t="str">
        <f>IF(F39&lt;&gt;"",MEDIAN(F39:H39)," ")</f>
        <v xml:space="preserve"> </v>
      </c>
    </row>
    <row r="40" spans="1:9" ht="6.75" customHeight="1" thickBot="1"/>
    <row r="41" spans="1:9" ht="15.75" customHeight="1" thickBot="1">
      <c r="F41" s="51" t="s">
        <v>167</v>
      </c>
      <c r="G41" s="52" t="s">
        <v>168</v>
      </c>
      <c r="H41" s="52" t="s">
        <v>169</v>
      </c>
      <c r="I41" s="851" t="s">
        <v>12029</v>
      </c>
    </row>
    <row r="42" spans="1:9" ht="15.75" customHeight="1">
      <c r="D42" s="381" t="s">
        <v>700</v>
      </c>
      <c r="E42" s="382"/>
      <c r="F42" s="383"/>
      <c r="G42" s="386"/>
      <c r="H42" s="389"/>
      <c r="I42" s="852"/>
    </row>
    <row r="43" spans="1:9" ht="15.75" customHeight="1">
      <c r="D43" s="337" t="s">
        <v>170</v>
      </c>
      <c r="E43" s="341"/>
      <c r="F43" s="384"/>
      <c r="G43" s="387"/>
      <c r="H43" s="390"/>
      <c r="I43" s="852"/>
    </row>
    <row r="44" spans="1:9" ht="15.75" customHeight="1">
      <c r="C44" s="49"/>
      <c r="D44" s="337" t="s">
        <v>171</v>
      </c>
      <c r="E44" s="341"/>
      <c r="F44" s="384"/>
      <c r="G44" s="387"/>
      <c r="H44" s="390"/>
      <c r="I44" s="852"/>
    </row>
    <row r="45" spans="1:9" ht="15.75" customHeight="1" thickBot="1">
      <c r="C45" s="49"/>
      <c r="D45" s="338" t="s">
        <v>94</v>
      </c>
      <c r="E45" s="342"/>
      <c r="F45" s="385"/>
      <c r="G45" s="388"/>
      <c r="H45" s="391"/>
      <c r="I45" s="853"/>
    </row>
    <row r="46" spans="1:9" ht="15.75" thickBot="1">
      <c r="A46" s="53" t="s">
        <v>138</v>
      </c>
      <c r="B46" s="834" t="s">
        <v>95</v>
      </c>
      <c r="C46" s="835"/>
      <c r="D46" s="836"/>
      <c r="E46" s="339" t="s">
        <v>1</v>
      </c>
      <c r="F46" s="55" t="s">
        <v>93</v>
      </c>
      <c r="G46" s="55" t="s">
        <v>93</v>
      </c>
      <c r="H46" s="55" t="s">
        <v>93</v>
      </c>
      <c r="I46" s="57"/>
    </row>
    <row r="47" spans="1:9" s="50" customFormat="1" ht="15.75" customHeight="1" thickBot="1">
      <c r="A47" s="336" t="s">
        <v>703</v>
      </c>
      <c r="B47" s="832"/>
      <c r="C47" s="833"/>
      <c r="D47" s="833"/>
      <c r="E47" s="340"/>
      <c r="F47" s="54"/>
      <c r="G47" s="54"/>
      <c r="H47" s="54"/>
      <c r="I47" s="56" t="str">
        <f>IF(F47&lt;&gt;"",MEDIAN(F47:H47)," ")</f>
        <v xml:space="preserve"> </v>
      </c>
    </row>
    <row r="48" spans="1:9" ht="6.75" customHeight="1" thickBot="1"/>
    <row r="49" spans="1:9" ht="15.75" customHeight="1" thickBot="1">
      <c r="F49" s="51" t="s">
        <v>167</v>
      </c>
      <c r="G49" s="52" t="s">
        <v>168</v>
      </c>
      <c r="H49" s="52" t="s">
        <v>169</v>
      </c>
      <c r="I49" s="851" t="s">
        <v>12029</v>
      </c>
    </row>
    <row r="50" spans="1:9" ht="15.75" customHeight="1">
      <c r="D50" s="381" t="s">
        <v>700</v>
      </c>
      <c r="E50" s="382"/>
      <c r="F50" s="383"/>
      <c r="G50" s="386"/>
      <c r="H50" s="389"/>
      <c r="I50" s="852"/>
    </row>
    <row r="51" spans="1:9" ht="15.75" customHeight="1">
      <c r="D51" s="337" t="s">
        <v>170</v>
      </c>
      <c r="E51" s="341"/>
      <c r="F51" s="384"/>
      <c r="G51" s="387"/>
      <c r="H51" s="390"/>
      <c r="I51" s="852"/>
    </row>
    <row r="52" spans="1:9" ht="15.75" customHeight="1">
      <c r="C52" s="49"/>
      <c r="D52" s="337" t="s">
        <v>171</v>
      </c>
      <c r="E52" s="341"/>
      <c r="F52" s="384"/>
      <c r="G52" s="387"/>
      <c r="H52" s="390"/>
      <c r="I52" s="852"/>
    </row>
    <row r="53" spans="1:9" ht="15.75" customHeight="1" thickBot="1">
      <c r="C53" s="49"/>
      <c r="D53" s="338" t="s">
        <v>94</v>
      </c>
      <c r="E53" s="342"/>
      <c r="F53" s="385"/>
      <c r="G53" s="388"/>
      <c r="H53" s="391"/>
      <c r="I53" s="853"/>
    </row>
    <row r="54" spans="1:9" ht="15.75" thickBot="1">
      <c r="A54" s="53" t="s">
        <v>138</v>
      </c>
      <c r="B54" s="834" t="s">
        <v>95</v>
      </c>
      <c r="C54" s="835"/>
      <c r="D54" s="836"/>
      <c r="E54" s="339" t="s">
        <v>1</v>
      </c>
      <c r="F54" s="55" t="s">
        <v>93</v>
      </c>
      <c r="G54" s="55" t="s">
        <v>93</v>
      </c>
      <c r="H54" s="55" t="s">
        <v>93</v>
      </c>
      <c r="I54" s="57"/>
    </row>
    <row r="55" spans="1:9" s="50" customFormat="1" ht="15.75" customHeight="1" thickBot="1">
      <c r="A55" s="336" t="s">
        <v>703</v>
      </c>
      <c r="B55" s="832"/>
      <c r="C55" s="833"/>
      <c r="D55" s="833"/>
      <c r="E55" s="340"/>
      <c r="F55" s="54"/>
      <c r="G55" s="54"/>
      <c r="H55" s="54"/>
      <c r="I55" s="56" t="str">
        <f>IF(F55&lt;&gt;"",MEDIAN(F55:H55)," ")</f>
        <v xml:space="preserve"> </v>
      </c>
    </row>
    <row r="56" spans="1:9" ht="6.75" customHeight="1" thickBot="1"/>
    <row r="57" spans="1:9" ht="15.75" customHeight="1" thickBot="1">
      <c r="F57" s="51" t="s">
        <v>167</v>
      </c>
      <c r="G57" s="52" t="s">
        <v>168</v>
      </c>
      <c r="H57" s="52" t="s">
        <v>169</v>
      </c>
      <c r="I57" s="851" t="s">
        <v>12029</v>
      </c>
    </row>
    <row r="58" spans="1:9" ht="15.75" customHeight="1">
      <c r="D58" s="381" t="s">
        <v>700</v>
      </c>
      <c r="E58" s="382"/>
      <c r="F58" s="383"/>
      <c r="G58" s="386"/>
      <c r="H58" s="389"/>
      <c r="I58" s="852"/>
    </row>
    <row r="59" spans="1:9" ht="15.75" customHeight="1">
      <c r="D59" s="337" t="s">
        <v>170</v>
      </c>
      <c r="E59" s="341"/>
      <c r="F59" s="384"/>
      <c r="G59" s="387"/>
      <c r="H59" s="390"/>
      <c r="I59" s="852"/>
    </row>
    <row r="60" spans="1:9" ht="15.75" customHeight="1">
      <c r="C60" s="49"/>
      <c r="D60" s="337" t="s">
        <v>171</v>
      </c>
      <c r="E60" s="341"/>
      <c r="F60" s="384"/>
      <c r="G60" s="387"/>
      <c r="H60" s="390"/>
      <c r="I60" s="852"/>
    </row>
    <row r="61" spans="1:9" ht="15.75" customHeight="1" thickBot="1">
      <c r="C61" s="49"/>
      <c r="D61" s="338" t="s">
        <v>94</v>
      </c>
      <c r="E61" s="342"/>
      <c r="F61" s="385"/>
      <c r="G61" s="388"/>
      <c r="H61" s="391"/>
      <c r="I61" s="853"/>
    </row>
    <row r="62" spans="1:9" ht="15.75" thickBot="1">
      <c r="A62" s="53" t="s">
        <v>138</v>
      </c>
      <c r="B62" s="834" t="s">
        <v>95</v>
      </c>
      <c r="C62" s="835"/>
      <c r="D62" s="836"/>
      <c r="E62" s="339" t="s">
        <v>1</v>
      </c>
      <c r="F62" s="55" t="s">
        <v>93</v>
      </c>
      <c r="G62" s="55" t="s">
        <v>93</v>
      </c>
      <c r="H62" s="55" t="s">
        <v>93</v>
      </c>
      <c r="I62" s="57"/>
    </row>
    <row r="63" spans="1:9" s="50" customFormat="1" ht="15.75" customHeight="1" thickBot="1">
      <c r="A63" s="336" t="s">
        <v>703</v>
      </c>
      <c r="B63" s="832"/>
      <c r="C63" s="833"/>
      <c r="D63" s="833"/>
      <c r="E63" s="340"/>
      <c r="F63" s="54"/>
      <c r="G63" s="54"/>
      <c r="H63" s="54"/>
      <c r="I63" s="56" t="str">
        <f>IF(F63&lt;&gt;"",MEDIAN(F63:H63)," ")</f>
        <v xml:space="preserve"> </v>
      </c>
    </row>
    <row r="64" spans="1:9" ht="6.75" customHeight="1" thickBot="1"/>
    <row r="65" spans="1:9" ht="15.75" customHeight="1" thickBot="1">
      <c r="F65" s="51" t="s">
        <v>167</v>
      </c>
      <c r="G65" s="52" t="s">
        <v>168</v>
      </c>
      <c r="H65" s="52" t="s">
        <v>169</v>
      </c>
      <c r="I65" s="851" t="s">
        <v>12029</v>
      </c>
    </row>
    <row r="66" spans="1:9" ht="15.75" customHeight="1">
      <c r="D66" s="381" t="s">
        <v>700</v>
      </c>
      <c r="E66" s="382"/>
      <c r="F66" s="383"/>
      <c r="G66" s="386"/>
      <c r="H66" s="389"/>
      <c r="I66" s="852"/>
    </row>
    <row r="67" spans="1:9" ht="15.75" customHeight="1">
      <c r="D67" s="337" t="s">
        <v>170</v>
      </c>
      <c r="E67" s="341"/>
      <c r="F67" s="384"/>
      <c r="G67" s="387"/>
      <c r="H67" s="390"/>
      <c r="I67" s="852"/>
    </row>
    <row r="68" spans="1:9" ht="15.75" customHeight="1">
      <c r="C68" s="49"/>
      <c r="D68" s="337" t="s">
        <v>171</v>
      </c>
      <c r="E68" s="341"/>
      <c r="F68" s="384"/>
      <c r="G68" s="387"/>
      <c r="H68" s="390"/>
      <c r="I68" s="852"/>
    </row>
    <row r="69" spans="1:9" ht="15.75" customHeight="1" thickBot="1">
      <c r="C69" s="49"/>
      <c r="D69" s="338" t="s">
        <v>94</v>
      </c>
      <c r="E69" s="342"/>
      <c r="F69" s="385"/>
      <c r="G69" s="388"/>
      <c r="H69" s="391"/>
      <c r="I69" s="853"/>
    </row>
    <row r="70" spans="1:9" ht="15.75" thickBot="1">
      <c r="A70" s="53" t="s">
        <v>138</v>
      </c>
      <c r="B70" s="834" t="s">
        <v>95</v>
      </c>
      <c r="C70" s="835"/>
      <c r="D70" s="836"/>
      <c r="E70" s="339" t="s">
        <v>1</v>
      </c>
      <c r="F70" s="55" t="s">
        <v>93</v>
      </c>
      <c r="G70" s="55" t="s">
        <v>93</v>
      </c>
      <c r="H70" s="55" t="s">
        <v>93</v>
      </c>
      <c r="I70" s="57"/>
    </row>
    <row r="71" spans="1:9" s="50" customFormat="1" ht="15.75" customHeight="1" thickBot="1">
      <c r="A71" s="336" t="s">
        <v>703</v>
      </c>
      <c r="B71" s="832"/>
      <c r="C71" s="833"/>
      <c r="D71" s="833"/>
      <c r="E71" s="340"/>
      <c r="F71" s="54"/>
      <c r="G71" s="54"/>
      <c r="H71" s="54"/>
      <c r="I71" s="56" t="str">
        <f>IF(F71&lt;&gt;"",MEDIAN(F71:H71)," ")</f>
        <v xml:space="preserve"> </v>
      </c>
    </row>
    <row r="72" spans="1:9" ht="6.75" customHeight="1" thickBot="1"/>
    <row r="73" spans="1:9" ht="15.75" customHeight="1" thickBot="1">
      <c r="F73" s="51" t="s">
        <v>167</v>
      </c>
      <c r="G73" s="52" t="s">
        <v>168</v>
      </c>
      <c r="H73" s="52" t="s">
        <v>169</v>
      </c>
      <c r="I73" s="851" t="s">
        <v>12029</v>
      </c>
    </row>
    <row r="74" spans="1:9" ht="15.75" customHeight="1">
      <c r="D74" s="381" t="s">
        <v>700</v>
      </c>
      <c r="E74" s="382"/>
      <c r="F74" s="383"/>
      <c r="G74" s="386"/>
      <c r="H74" s="389"/>
      <c r="I74" s="852"/>
    </row>
    <row r="75" spans="1:9" ht="15.75" customHeight="1">
      <c r="D75" s="337" t="s">
        <v>170</v>
      </c>
      <c r="E75" s="341"/>
      <c r="F75" s="384"/>
      <c r="G75" s="387"/>
      <c r="H75" s="390"/>
      <c r="I75" s="852"/>
    </row>
    <row r="76" spans="1:9" ht="15.75" customHeight="1">
      <c r="C76" s="49"/>
      <c r="D76" s="337" t="s">
        <v>171</v>
      </c>
      <c r="E76" s="341"/>
      <c r="F76" s="384"/>
      <c r="G76" s="387"/>
      <c r="H76" s="390"/>
      <c r="I76" s="852"/>
    </row>
    <row r="77" spans="1:9" ht="15.75" customHeight="1" thickBot="1">
      <c r="C77" s="49"/>
      <c r="D77" s="338" t="s">
        <v>94</v>
      </c>
      <c r="E77" s="342"/>
      <c r="F77" s="385"/>
      <c r="G77" s="388"/>
      <c r="H77" s="391"/>
      <c r="I77" s="853"/>
    </row>
    <row r="78" spans="1:9" ht="15.75" thickBot="1">
      <c r="A78" s="53" t="s">
        <v>138</v>
      </c>
      <c r="B78" s="834" t="s">
        <v>95</v>
      </c>
      <c r="C78" s="835"/>
      <c r="D78" s="836"/>
      <c r="E78" s="339" t="s">
        <v>1</v>
      </c>
      <c r="F78" s="55" t="s">
        <v>93</v>
      </c>
      <c r="G78" s="55" t="s">
        <v>93</v>
      </c>
      <c r="H78" s="55" t="s">
        <v>93</v>
      </c>
      <c r="I78" s="57"/>
    </row>
    <row r="79" spans="1:9" s="50" customFormat="1" ht="15.75" customHeight="1" thickBot="1">
      <c r="A79" s="336" t="s">
        <v>703</v>
      </c>
      <c r="B79" s="832"/>
      <c r="C79" s="833"/>
      <c r="D79" s="833"/>
      <c r="E79" s="340"/>
      <c r="F79" s="54"/>
      <c r="G79" s="54"/>
      <c r="H79" s="54"/>
      <c r="I79" s="56" t="str">
        <f>IF(F79&lt;&gt;"",MEDIAN(F79:H79)," ")</f>
        <v xml:space="preserve"> </v>
      </c>
    </row>
    <row r="80" spans="1:9" ht="6.75" customHeight="1" thickBot="1"/>
    <row r="81" spans="1:9" ht="15.75" customHeight="1" thickBot="1">
      <c r="F81" s="51" t="s">
        <v>167</v>
      </c>
      <c r="G81" s="52" t="s">
        <v>168</v>
      </c>
      <c r="H81" s="52" t="s">
        <v>169</v>
      </c>
      <c r="I81" s="851" t="s">
        <v>12029</v>
      </c>
    </row>
    <row r="82" spans="1:9" ht="15.75" customHeight="1">
      <c r="D82" s="381" t="s">
        <v>700</v>
      </c>
      <c r="E82" s="382"/>
      <c r="F82" s="383"/>
      <c r="G82" s="386"/>
      <c r="H82" s="389"/>
      <c r="I82" s="852"/>
    </row>
    <row r="83" spans="1:9" ht="15.75" customHeight="1">
      <c r="D83" s="337" t="s">
        <v>170</v>
      </c>
      <c r="E83" s="341"/>
      <c r="F83" s="384"/>
      <c r="G83" s="387"/>
      <c r="H83" s="390"/>
      <c r="I83" s="852"/>
    </row>
    <row r="84" spans="1:9" ht="15.75" customHeight="1">
      <c r="C84" s="49"/>
      <c r="D84" s="337" t="s">
        <v>171</v>
      </c>
      <c r="E84" s="341"/>
      <c r="F84" s="384"/>
      <c r="G84" s="387"/>
      <c r="H84" s="390"/>
      <c r="I84" s="852"/>
    </row>
    <row r="85" spans="1:9" ht="15.75" customHeight="1" thickBot="1">
      <c r="C85" s="49"/>
      <c r="D85" s="338" t="s">
        <v>94</v>
      </c>
      <c r="E85" s="342"/>
      <c r="F85" s="385"/>
      <c r="G85" s="388"/>
      <c r="H85" s="391"/>
      <c r="I85" s="853"/>
    </row>
    <row r="86" spans="1:9" ht="15.75" thickBot="1">
      <c r="A86" s="53" t="s">
        <v>138</v>
      </c>
      <c r="B86" s="834" t="s">
        <v>95</v>
      </c>
      <c r="C86" s="835"/>
      <c r="D86" s="836"/>
      <c r="E86" s="339" t="s">
        <v>1</v>
      </c>
      <c r="F86" s="55" t="s">
        <v>93</v>
      </c>
      <c r="G86" s="55" t="s">
        <v>93</v>
      </c>
      <c r="H86" s="55" t="s">
        <v>93</v>
      </c>
      <c r="I86" s="57"/>
    </row>
    <row r="87" spans="1:9" s="50" customFormat="1" ht="15.75" customHeight="1" thickBot="1">
      <c r="A87" s="336" t="s">
        <v>703</v>
      </c>
      <c r="B87" s="832"/>
      <c r="C87" s="833"/>
      <c r="D87" s="833"/>
      <c r="E87" s="340"/>
      <c r="F87" s="54"/>
      <c r="G87" s="54"/>
      <c r="H87" s="54"/>
      <c r="I87" s="56" t="str">
        <f>IF(F87&lt;&gt;"",MEDIAN(F87:H87)," ")</f>
        <v xml:space="preserve"> </v>
      </c>
    </row>
  </sheetData>
  <mergeCells count="38">
    <mergeCell ref="B87:D87"/>
    <mergeCell ref="I49:I53"/>
    <mergeCell ref="B54:D54"/>
    <mergeCell ref="B55:D55"/>
    <mergeCell ref="I57:I61"/>
    <mergeCell ref="B62:D62"/>
    <mergeCell ref="B63:D63"/>
    <mergeCell ref="I65:I69"/>
    <mergeCell ref="I73:I77"/>
    <mergeCell ref="I81:I85"/>
    <mergeCell ref="B86:D86"/>
    <mergeCell ref="B79:D79"/>
    <mergeCell ref="I41:I45"/>
    <mergeCell ref="B46:D46"/>
    <mergeCell ref="B3:G3"/>
    <mergeCell ref="B38:D38"/>
    <mergeCell ref="B39:D39"/>
    <mergeCell ref="B15:D15"/>
    <mergeCell ref="B14:D14"/>
    <mergeCell ref="A6:I6"/>
    <mergeCell ref="I9:I13"/>
    <mergeCell ref="I33:I37"/>
    <mergeCell ref="I17:I21"/>
    <mergeCell ref="I25:I29"/>
    <mergeCell ref="B47:D47"/>
    <mergeCell ref="B78:D78"/>
    <mergeCell ref="B70:D70"/>
    <mergeCell ref="B71:D71"/>
    <mergeCell ref="B1:G1"/>
    <mergeCell ref="B2:G2"/>
    <mergeCell ref="B31:D31"/>
    <mergeCell ref="B22:D22"/>
    <mergeCell ref="B23:D23"/>
    <mergeCell ref="B30:D30"/>
    <mergeCell ref="F10:H10"/>
    <mergeCell ref="F11:H11"/>
    <mergeCell ref="F13:H13"/>
    <mergeCell ref="F15:H15"/>
  </mergeCells>
  <hyperlinks>
    <hyperlink ref="F13" r:id="rId1" xr:uid="{24224D0A-C0B2-4455-8ED1-CBA69A50E218}"/>
  </hyperlinks>
  <printOptions horizontalCentered="1" verticalCentered="1"/>
  <pageMargins left="1.1811023622047245" right="0.78740157480314965" top="0.39370078740157483" bottom="0.39370078740157483" header="0.39370078740157483" footer="0"/>
  <pageSetup paperSize="9" scale="54" orientation="portrait" r:id="rId2"/>
  <headerFooter alignWithMargins="0">
    <oddHeader>&amp;RPágina &amp;P de &amp;N</oddHeader>
  </headerFooter>
  <drawing r:id="rId3"/>
  <legacy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4"/>
  <dimension ref="A1:K58"/>
  <sheetViews>
    <sheetView view="pageBreakPreview" zoomScaleNormal="100" zoomScaleSheetLayoutView="100" workbookViewId="0">
      <selection activeCell="E15" sqref="E15:G15"/>
    </sheetView>
  </sheetViews>
  <sheetFormatPr defaultRowHeight="15"/>
  <cols>
    <col min="1" max="8" width="11.7109375" customWidth="1"/>
    <col min="9" max="9" width="13.28515625" customWidth="1"/>
  </cols>
  <sheetData>
    <row r="1" spans="1:10" s="493" customFormat="1" ht="61.5" customHeight="1">
      <c r="A1" s="866"/>
      <c r="B1" s="867"/>
      <c r="C1" s="867"/>
      <c r="D1" s="867"/>
      <c r="E1" s="867"/>
      <c r="F1" s="867"/>
      <c r="G1" s="867"/>
      <c r="H1" s="868"/>
      <c r="I1" s="519"/>
      <c r="J1" s="491"/>
    </row>
    <row r="2" spans="1:10" s="493" customFormat="1" ht="15" customHeight="1">
      <c r="A2" s="869"/>
      <c r="B2" s="870"/>
      <c r="C2" s="870"/>
      <c r="D2" s="870"/>
      <c r="E2" s="870"/>
      <c r="F2" s="870"/>
      <c r="G2" s="870"/>
      <c r="H2" s="871"/>
      <c r="I2" s="519"/>
      <c r="J2" s="491"/>
    </row>
    <row r="3" spans="1:10" s="493" customFormat="1" ht="15" customHeight="1">
      <c r="A3" s="100"/>
      <c r="B3" s="520" t="s">
        <v>132</v>
      </c>
      <c r="C3" s="875" t="str">
        <f>IF(DADOS!D12&lt;&gt;"",DADOS!D12," ")</f>
        <v>INSTALAÇÃO DE GRADIL EM TODA UNIDADE, REBOCO E PINTURA EM PAREDE DO PAVILHÃO B -  NA UNIDADE ATACADISTA DE CASCAVEL</v>
      </c>
      <c r="D3" s="875"/>
      <c r="E3" s="875"/>
      <c r="F3" s="875"/>
      <c r="G3" s="875"/>
      <c r="H3" s="102"/>
      <c r="I3" s="519"/>
      <c r="J3" s="491"/>
    </row>
    <row r="4" spans="1:10" s="493" customFormat="1" ht="15" customHeight="1">
      <c r="A4" s="103"/>
      <c r="B4" s="275" t="s">
        <v>148</v>
      </c>
      <c r="C4" s="875" t="str">
        <f>IF(DADOS!$D$16&lt;&gt;"",DADOS!$D$16," ")</f>
        <v>CASCAVEL</v>
      </c>
      <c r="D4" s="875"/>
      <c r="E4" s="875"/>
      <c r="F4" s="875"/>
      <c r="G4" s="875"/>
      <c r="H4" s="104"/>
      <c r="I4" s="519"/>
      <c r="J4" s="491"/>
    </row>
    <row r="5" spans="1:10" s="493" customFormat="1" ht="15" customHeight="1">
      <c r="A5" s="103"/>
      <c r="B5" s="520" t="s">
        <v>68</v>
      </c>
      <c r="C5" s="875" t="str">
        <f>IF(DADOS!D32&lt;&gt;"",DADOS!D32," ")</f>
        <v xml:space="preserve"> </v>
      </c>
      <c r="D5" s="875"/>
      <c r="E5" s="875"/>
      <c r="F5" s="875"/>
      <c r="G5" s="875"/>
      <c r="H5" s="104"/>
      <c r="I5" s="519"/>
      <c r="J5" s="491"/>
    </row>
    <row r="6" spans="1:10" s="493" customFormat="1" ht="15" customHeight="1" thickBot="1">
      <c r="A6" s="105"/>
      <c r="B6" s="491"/>
      <c r="C6" s="106"/>
      <c r="D6" s="521"/>
      <c r="E6" s="521"/>
      <c r="F6" s="521"/>
      <c r="G6" s="522"/>
      <c r="H6" s="523"/>
      <c r="I6" s="519"/>
      <c r="J6" s="491"/>
    </row>
    <row r="7" spans="1:10" ht="15" customHeight="1" thickBot="1">
      <c r="A7" s="872"/>
      <c r="B7" s="873"/>
      <c r="C7" s="873"/>
      <c r="D7" s="873"/>
      <c r="E7" s="873"/>
      <c r="F7" s="873"/>
      <c r="G7" s="873"/>
      <c r="H7" s="874"/>
    </row>
    <row r="8" spans="1:10" ht="15" customHeight="1">
      <c r="A8" s="260"/>
      <c r="B8" s="261"/>
      <c r="C8" s="261"/>
      <c r="D8" s="261"/>
      <c r="E8" s="261"/>
      <c r="F8" s="261"/>
      <c r="G8" s="261"/>
      <c r="H8" s="262"/>
    </row>
    <row r="9" spans="1:10" ht="15" customHeight="1">
      <c r="A9" s="263"/>
      <c r="B9" s="264"/>
      <c r="C9" s="264"/>
      <c r="D9" s="264"/>
      <c r="E9" s="264"/>
      <c r="F9" s="264"/>
      <c r="G9" s="264"/>
      <c r="H9" s="265"/>
    </row>
    <row r="10" spans="1:10" s="58" customFormat="1" ht="15" customHeight="1">
      <c r="A10" s="263"/>
      <c r="B10" s="264"/>
      <c r="C10" s="264"/>
      <c r="D10" s="264"/>
      <c r="E10" s="264"/>
      <c r="F10" s="264"/>
      <c r="G10" s="264"/>
      <c r="H10" s="265"/>
    </row>
    <row r="11" spans="1:10" ht="15" customHeight="1">
      <c r="A11" s="263"/>
      <c r="B11" s="264"/>
      <c r="C11" s="861" t="s">
        <v>260</v>
      </c>
      <c r="D11" s="861"/>
      <c r="E11" s="861"/>
      <c r="F11" s="861"/>
      <c r="G11" s="264"/>
      <c r="H11" s="265"/>
    </row>
    <row r="12" spans="1:10" ht="15" customHeight="1">
      <c r="A12" s="263"/>
      <c r="B12" s="264"/>
      <c r="C12" s="264"/>
      <c r="D12" s="264"/>
      <c r="E12" s="264"/>
      <c r="F12" s="264"/>
      <c r="G12" s="264"/>
      <c r="H12" s="265"/>
    </row>
    <row r="13" spans="1:10" ht="90" customHeight="1">
      <c r="A13" s="263"/>
      <c r="B13" s="862" t="s">
        <v>5740</v>
      </c>
      <c r="C13" s="862"/>
      <c r="D13" s="862"/>
      <c r="E13" s="862"/>
      <c r="F13" s="862"/>
      <c r="G13" s="862"/>
      <c r="H13" s="265"/>
    </row>
    <row r="14" spans="1:10" ht="15" customHeight="1">
      <c r="A14" s="263"/>
      <c r="B14" s="863" t="s">
        <v>263</v>
      </c>
      <c r="C14" s="863"/>
      <c r="D14" s="863"/>
      <c r="E14" s="864" t="str">
        <f>IF(DADOS!$D$30&lt;&gt;"",DADOS!$D$30," ")</f>
        <v xml:space="preserve"> </v>
      </c>
      <c r="F14" s="864"/>
      <c r="G14" s="864"/>
      <c r="H14" s="265"/>
    </row>
    <row r="15" spans="1:10" ht="15" customHeight="1">
      <c r="A15" s="263"/>
      <c r="B15" s="863" t="s">
        <v>264</v>
      </c>
      <c r="C15" s="863"/>
      <c r="D15" s="863"/>
      <c r="E15" s="865" t="str">
        <f>IF(DADOS!$D$28&lt;&gt;"",DADOS!$D$28," ")</f>
        <v>SP-5070214991/D</v>
      </c>
      <c r="F15" s="865"/>
      <c r="G15" s="865"/>
      <c r="H15" s="265"/>
    </row>
    <row r="16" spans="1:10" ht="15" customHeight="1">
      <c r="A16" s="263"/>
      <c r="B16" s="264"/>
      <c r="C16" s="264"/>
      <c r="D16" s="264"/>
      <c r="E16" s="264"/>
      <c r="F16" s="264"/>
      <c r="G16" s="264"/>
      <c r="H16" s="265"/>
    </row>
    <row r="17" spans="1:11" ht="15" customHeight="1">
      <c r="A17" s="263"/>
      <c r="B17" s="264"/>
      <c r="C17" s="264"/>
      <c r="D17" s="264"/>
      <c r="E17" s="264"/>
      <c r="F17" s="264"/>
      <c r="G17" s="264"/>
      <c r="H17" s="265"/>
    </row>
    <row r="18" spans="1:11" ht="15" customHeight="1">
      <c r="A18" s="263"/>
      <c r="B18" s="264"/>
      <c r="C18" s="264"/>
      <c r="D18" s="264"/>
      <c r="E18" s="264"/>
      <c r="F18" s="264"/>
      <c r="G18" s="264"/>
      <c r="H18" s="265"/>
    </row>
    <row r="19" spans="1:11" ht="15" customHeight="1">
      <c r="A19" s="263"/>
      <c r="B19" s="264"/>
      <c r="C19" s="264"/>
      <c r="D19" s="264"/>
      <c r="E19" s="264"/>
      <c r="F19" s="264"/>
      <c r="G19" s="264"/>
      <c r="H19" s="265"/>
    </row>
    <row r="20" spans="1:11" ht="15" customHeight="1">
      <c r="A20" s="263"/>
      <c r="B20" s="264"/>
      <c r="C20" s="264"/>
      <c r="D20" s="264"/>
      <c r="E20" s="264" t="s">
        <v>261</v>
      </c>
      <c r="F20" s="264"/>
      <c r="G20" s="264"/>
      <c r="H20" s="265"/>
    </row>
    <row r="21" spans="1:11" ht="15" customHeight="1">
      <c r="A21" s="263"/>
      <c r="B21" s="264"/>
      <c r="C21" s="264"/>
      <c r="D21" s="264"/>
      <c r="E21" s="860" t="str">
        <f>IF(DADOS!$D$24&lt;&gt;"",DADOS!$D$24," ")</f>
        <v>Rafael Gomes da Silva</v>
      </c>
      <c r="F21" s="860"/>
      <c r="G21" s="860"/>
      <c r="H21" s="265"/>
    </row>
    <row r="22" spans="1:11" ht="15" customHeight="1">
      <c r="A22" s="263"/>
      <c r="B22" s="264"/>
      <c r="C22" s="264"/>
      <c r="D22" s="264"/>
      <c r="E22" s="276"/>
      <c r="F22" s="276"/>
      <c r="G22" s="276"/>
      <c r="H22" s="265"/>
    </row>
    <row r="23" spans="1:11" ht="15" customHeight="1">
      <c r="A23" s="263"/>
      <c r="B23" s="264"/>
      <c r="C23" s="264"/>
      <c r="D23" s="264"/>
      <c r="E23" s="264"/>
      <c r="F23" s="264"/>
      <c r="G23" s="266"/>
      <c r="H23" s="265"/>
    </row>
    <row r="24" spans="1:11" ht="15" customHeight="1">
      <c r="A24" s="263"/>
      <c r="B24" s="264"/>
      <c r="C24" s="264"/>
      <c r="D24" s="264"/>
      <c r="E24" s="264"/>
      <c r="F24" s="264"/>
      <c r="G24" s="266"/>
      <c r="H24" s="265"/>
    </row>
    <row r="25" spans="1:11" ht="15" customHeight="1">
      <c r="A25" s="263"/>
      <c r="B25" s="264"/>
      <c r="C25" s="264"/>
      <c r="D25" s="264"/>
      <c r="E25" s="264"/>
      <c r="F25" s="264"/>
      <c r="G25" s="266"/>
      <c r="H25" s="265"/>
    </row>
    <row r="26" spans="1:11" ht="15" customHeight="1">
      <c r="A26" s="263"/>
      <c r="B26" s="264"/>
      <c r="C26" s="264"/>
      <c r="D26" s="264"/>
      <c r="E26" s="264"/>
      <c r="F26" s="264"/>
      <c r="G26" s="264"/>
      <c r="H26" s="265"/>
    </row>
    <row r="27" spans="1:11" ht="15" customHeight="1">
      <c r="A27" s="263"/>
      <c r="B27" s="861" t="s">
        <v>0</v>
      </c>
      <c r="C27" s="861"/>
      <c r="D27" s="861"/>
      <c r="E27" s="861"/>
      <c r="F27" s="861"/>
      <c r="G27" s="861"/>
      <c r="H27" s="265"/>
      <c r="J27" s="60"/>
      <c r="K27" s="60"/>
    </row>
    <row r="28" spans="1:11" s="78" customFormat="1" ht="15" customHeight="1">
      <c r="A28" s="263"/>
      <c r="B28" s="264"/>
      <c r="C28" s="264"/>
      <c r="D28" s="264"/>
      <c r="E28" s="264"/>
      <c r="F28" s="264"/>
      <c r="G28" s="264"/>
      <c r="H28" s="265"/>
      <c r="J28" s="259"/>
      <c r="K28" s="259"/>
    </row>
    <row r="29" spans="1:11" ht="60" customHeight="1">
      <c r="A29" s="263"/>
      <c r="B29" s="862" t="s">
        <v>5741</v>
      </c>
      <c r="C29" s="862"/>
      <c r="D29" s="862"/>
      <c r="E29" s="862"/>
      <c r="F29" s="862"/>
      <c r="G29" s="862"/>
      <c r="H29" s="265"/>
    </row>
    <row r="30" spans="1:11" ht="15" customHeight="1">
      <c r="A30" s="263"/>
      <c r="B30" s="863" t="s">
        <v>263</v>
      </c>
      <c r="C30" s="863"/>
      <c r="D30" s="863"/>
      <c r="E30" s="864" t="str">
        <f>IF(DADOS!$D$30&lt;&gt;"",DADOS!$D$30," ")</f>
        <v xml:space="preserve"> </v>
      </c>
      <c r="F30" s="864"/>
      <c r="G30" s="864"/>
      <c r="H30" s="265"/>
    </row>
    <row r="31" spans="1:11" ht="15" customHeight="1">
      <c r="A31" s="263"/>
      <c r="B31" s="863" t="s">
        <v>264</v>
      </c>
      <c r="C31" s="863"/>
      <c r="D31" s="863"/>
      <c r="E31" s="865" t="str">
        <f>IF(DADOS!$D$28&lt;&gt;"",DADOS!$D$28," ")</f>
        <v>SP-5070214991/D</v>
      </c>
      <c r="F31" s="865"/>
      <c r="G31" s="865"/>
      <c r="H31" s="265"/>
      <c r="J31" s="60"/>
      <c r="K31" s="60"/>
    </row>
    <row r="32" spans="1:11" ht="15" customHeight="1">
      <c r="A32" s="263"/>
      <c r="B32" s="264"/>
      <c r="C32" s="264"/>
      <c r="D32" s="264"/>
      <c r="E32" s="264"/>
      <c r="F32" s="264"/>
      <c r="G32" s="264"/>
      <c r="H32" s="265"/>
    </row>
    <row r="33" spans="1:11" ht="15" customHeight="1">
      <c r="A33" s="263"/>
      <c r="B33" s="264"/>
      <c r="C33" s="264"/>
      <c r="D33" s="264"/>
      <c r="E33" s="264"/>
      <c r="F33" s="264"/>
      <c r="G33" s="264"/>
      <c r="H33" s="265"/>
    </row>
    <row r="34" spans="1:11" ht="15" customHeight="1">
      <c r="A34" s="263"/>
      <c r="B34" s="264"/>
      <c r="C34" s="264"/>
      <c r="D34" s="264"/>
      <c r="E34" s="264"/>
      <c r="F34" s="264"/>
      <c r="G34" s="264"/>
      <c r="H34" s="265"/>
    </row>
    <row r="35" spans="1:11" ht="15" customHeight="1">
      <c r="A35" s="263"/>
      <c r="B35" s="264"/>
      <c r="C35" s="264"/>
      <c r="D35" s="264"/>
      <c r="E35" s="264"/>
      <c r="F35" s="264"/>
      <c r="G35" s="264"/>
      <c r="H35" s="265"/>
    </row>
    <row r="36" spans="1:11" ht="15" customHeight="1">
      <c r="A36" s="263"/>
      <c r="B36" s="264"/>
      <c r="C36" s="264"/>
      <c r="D36" s="264"/>
      <c r="E36" s="264" t="s">
        <v>261</v>
      </c>
      <c r="F36" s="264"/>
      <c r="G36" s="264"/>
      <c r="H36" s="265"/>
    </row>
    <row r="37" spans="1:11" ht="15" customHeight="1">
      <c r="A37" s="263"/>
      <c r="B37" s="264"/>
      <c r="C37" s="264"/>
      <c r="D37" s="264"/>
      <c r="E37" s="860" t="str">
        <f>IF(DADOS!$D$24&lt;&gt;"",DADOS!$D$24," ")</f>
        <v>Rafael Gomes da Silva</v>
      </c>
      <c r="F37" s="860"/>
      <c r="G37" s="860"/>
      <c r="H37" s="265"/>
    </row>
    <row r="38" spans="1:11" ht="15" customHeight="1">
      <c r="A38" s="263"/>
      <c r="B38" s="264"/>
      <c r="C38" s="264"/>
      <c r="D38" s="264"/>
      <c r="E38" s="264"/>
      <c r="F38" s="264"/>
      <c r="G38" s="264"/>
      <c r="H38" s="265"/>
    </row>
    <row r="39" spans="1:11" ht="15" customHeight="1">
      <c r="A39" s="263"/>
      <c r="B39" s="264"/>
      <c r="C39" s="264"/>
      <c r="D39" s="264"/>
      <c r="E39" s="264"/>
      <c r="F39" s="264"/>
      <c r="G39" s="264"/>
      <c r="H39" s="265"/>
    </row>
    <row r="40" spans="1:11" ht="15" customHeight="1">
      <c r="A40" s="263"/>
      <c r="B40" s="264"/>
      <c r="C40" s="264"/>
      <c r="D40" s="264"/>
      <c r="E40" s="264"/>
      <c r="F40" s="264"/>
      <c r="G40" s="264"/>
      <c r="H40" s="265"/>
    </row>
    <row r="41" spans="1:11" ht="15" customHeight="1">
      <c r="A41" s="263"/>
      <c r="B41" s="264"/>
      <c r="C41" s="264"/>
      <c r="D41" s="264"/>
      <c r="E41" s="264"/>
      <c r="F41" s="264"/>
      <c r="G41" s="264"/>
      <c r="H41" s="265"/>
    </row>
    <row r="42" spans="1:11" ht="15" customHeight="1" thickBot="1">
      <c r="A42" s="267"/>
      <c r="B42" s="268"/>
      <c r="C42" s="268"/>
      <c r="D42" s="268"/>
      <c r="E42" s="268"/>
      <c r="F42" s="268"/>
      <c r="G42" s="268"/>
      <c r="H42" s="269"/>
    </row>
    <row r="43" spans="1:11" s="78" customFormat="1" ht="15" customHeight="1">
      <c r="A43" s="22"/>
      <c r="B43" s="22"/>
      <c r="C43" s="22"/>
      <c r="D43" s="22"/>
      <c r="E43" s="22"/>
      <c r="F43" s="22"/>
      <c r="G43" s="22"/>
      <c r="H43" s="22"/>
    </row>
    <row r="44" spans="1:11" ht="8.1" customHeight="1">
      <c r="A44" s="22"/>
      <c r="B44" s="22"/>
      <c r="C44" s="22"/>
      <c r="D44" s="22"/>
      <c r="E44" s="22"/>
      <c r="F44" s="22"/>
      <c r="G44" s="22"/>
      <c r="H44" s="22"/>
    </row>
    <row r="45" spans="1:11">
      <c r="A45" s="22"/>
      <c r="B45" s="22"/>
      <c r="C45" s="22"/>
      <c r="D45" s="22"/>
      <c r="E45" s="22"/>
      <c r="F45" s="22"/>
      <c r="G45" s="22"/>
      <c r="H45" s="22"/>
      <c r="J45" s="60"/>
      <c r="K45" s="60"/>
    </row>
    <row r="46" spans="1:11">
      <c r="A46" s="22"/>
      <c r="B46" s="22"/>
      <c r="C46" s="22"/>
      <c r="D46" s="22"/>
      <c r="E46" s="22"/>
      <c r="F46" s="22"/>
      <c r="G46" s="22"/>
      <c r="H46" s="22"/>
    </row>
    <row r="47" spans="1:11">
      <c r="A47" s="22"/>
      <c r="B47" s="22"/>
      <c r="C47" s="22"/>
      <c r="D47" s="22"/>
      <c r="E47" s="22"/>
      <c r="F47" s="22"/>
      <c r="G47" s="22"/>
      <c r="H47" s="22"/>
    </row>
    <row r="48" spans="1:11">
      <c r="A48" s="22"/>
      <c r="B48" s="22"/>
      <c r="C48" s="22"/>
      <c r="D48" s="22"/>
      <c r="E48" s="22"/>
      <c r="F48" s="22"/>
      <c r="G48" s="22"/>
      <c r="H48" s="22"/>
    </row>
    <row r="49" spans="1:11">
      <c r="A49" s="22"/>
      <c r="B49" s="22"/>
      <c r="C49" s="22"/>
      <c r="D49" s="22"/>
      <c r="E49" s="22"/>
      <c r="F49" s="22"/>
      <c r="G49" s="22"/>
      <c r="H49" s="22"/>
    </row>
    <row r="50" spans="1:11">
      <c r="A50" s="22"/>
      <c r="B50" s="22"/>
      <c r="C50" s="22"/>
      <c r="D50" s="22"/>
      <c r="E50" s="22"/>
      <c r="F50" s="22"/>
      <c r="G50" s="22"/>
      <c r="H50" s="22"/>
    </row>
    <row r="51" spans="1:11" s="78" customFormat="1">
      <c r="A51" s="22"/>
      <c r="B51" s="22"/>
      <c r="C51" s="22"/>
      <c r="D51" s="22"/>
      <c r="E51" s="22"/>
      <c r="F51" s="22"/>
      <c r="G51" s="22"/>
      <c r="H51" s="22"/>
    </row>
    <row r="52" spans="1:11" ht="8.1" customHeight="1">
      <c r="A52" s="22"/>
      <c r="B52" s="22"/>
      <c r="C52" s="22"/>
      <c r="D52" s="22"/>
      <c r="E52" s="22"/>
      <c r="F52" s="22"/>
      <c r="G52" s="22"/>
      <c r="H52" s="22"/>
    </row>
    <row r="54" spans="1:11">
      <c r="J54" s="60"/>
      <c r="K54" s="60"/>
    </row>
    <row r="57" spans="1:11" s="78" customFormat="1">
      <c r="A57"/>
      <c r="B57"/>
      <c r="C57"/>
      <c r="D57"/>
      <c r="E57"/>
      <c r="F57"/>
      <c r="G57"/>
      <c r="H57"/>
    </row>
    <row r="58" spans="1:11" ht="8.1" customHeight="1"/>
  </sheetData>
  <sheetProtection algorithmName="SHA-512" hashValue="veH+Gq5uWHVyaDE5PWARosCN/dniXBuxW8Nk475zLYrTpNxkJJbWvlq97G1dUcwV5nEHBoOrKyNr3wROTniyIw==" saltValue="kY0XzgQ7gN1B73AVXL8ZNw==" spinCount="100000" sheet="1" objects="1" scenarios="1"/>
  <mergeCells count="20">
    <mergeCell ref="B15:D15"/>
    <mergeCell ref="E15:G15"/>
    <mergeCell ref="A1:H1"/>
    <mergeCell ref="A2:H2"/>
    <mergeCell ref="A7:H7"/>
    <mergeCell ref="B14:D14"/>
    <mergeCell ref="E14:G14"/>
    <mergeCell ref="B13:G13"/>
    <mergeCell ref="C11:F11"/>
    <mergeCell ref="C3:G3"/>
    <mergeCell ref="C4:G4"/>
    <mergeCell ref="C5:G5"/>
    <mergeCell ref="E21:G21"/>
    <mergeCell ref="E37:G37"/>
    <mergeCell ref="B27:G27"/>
    <mergeCell ref="B29:G29"/>
    <mergeCell ref="B30:D30"/>
    <mergeCell ref="E30:G30"/>
    <mergeCell ref="B31:D31"/>
    <mergeCell ref="E31:G31"/>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5"/>
  <dimension ref="A1:L25"/>
  <sheetViews>
    <sheetView view="pageBreakPreview" zoomScaleNormal="100" zoomScaleSheetLayoutView="100" workbookViewId="0">
      <selection activeCell="C4" sqref="C4"/>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12" s="495" customFormat="1" ht="15" customHeight="1">
      <c r="A1" s="472"/>
      <c r="B1" s="478"/>
      <c r="C1" s="880" t="s">
        <v>704</v>
      </c>
      <c r="D1" s="880"/>
      <c r="E1" s="880"/>
      <c r="F1" s="880"/>
      <c r="G1" s="880"/>
      <c r="H1" s="475"/>
      <c r="I1" s="475"/>
      <c r="J1" s="475"/>
      <c r="K1" s="475"/>
      <c r="L1" s="432"/>
    </row>
    <row r="2" spans="1:12" s="495" customFormat="1" ht="12.75" customHeight="1">
      <c r="A2" s="478"/>
      <c r="B2" s="478"/>
      <c r="C2" s="886" t="s">
        <v>5738</v>
      </c>
      <c r="D2" s="886"/>
      <c r="E2" s="886"/>
      <c r="F2" s="886"/>
      <c r="G2" s="886"/>
      <c r="K2" s="524"/>
      <c r="L2" s="498"/>
    </row>
    <row r="3" spans="1:12" s="495" customFormat="1" ht="15" customHeight="1">
      <c r="A3" s="478"/>
      <c r="B3" s="478"/>
      <c r="C3" s="886" t="s">
        <v>5739</v>
      </c>
      <c r="D3" s="886"/>
      <c r="E3" s="886"/>
      <c r="F3" s="886"/>
      <c r="G3" s="886"/>
      <c r="K3" s="524"/>
      <c r="L3" s="498"/>
    </row>
    <row r="4" spans="1:12" s="495" customFormat="1" ht="12.75" customHeight="1">
      <c r="A4" s="478"/>
      <c r="B4" s="478"/>
      <c r="C4" s="520" t="s">
        <v>132</v>
      </c>
      <c r="D4" s="525" t="str">
        <f>IF(DADOS!D12&lt;&gt;"",DADOS!D12," ")</f>
        <v>INSTALAÇÃO DE GRADIL EM TODA UNIDADE, REBOCO E PINTURA EM PAREDE DO PAVILHÃO B -  NA UNIDADE ATACADISTA DE CASCAVEL</v>
      </c>
      <c r="E4" s="526" t="s">
        <v>3</v>
      </c>
      <c r="F4" s="882" t="str">
        <f>IF(DADOS!D24&lt;&gt;"",DADOS!D24," ")</f>
        <v>Rafael Gomes da Silva</v>
      </c>
      <c r="G4" s="882"/>
      <c r="H4" s="882"/>
      <c r="K4" s="527"/>
      <c r="L4" s="499"/>
    </row>
    <row r="5" spans="1:12" s="495" customFormat="1" ht="12.75" customHeight="1">
      <c r="A5" s="478"/>
      <c r="B5" s="478"/>
      <c r="C5" s="275" t="s">
        <v>148</v>
      </c>
      <c r="D5" s="525" t="str">
        <f>IF(DADOS!$D$16&lt;&gt;"",DADOS!$D$16," ")</f>
        <v>CASCAVEL</v>
      </c>
      <c r="E5" s="526" t="s">
        <v>128</v>
      </c>
      <c r="F5" s="881" t="str">
        <f>IF(DADOS!D30&lt;&gt;"",DADOS!D30," ")</f>
        <v xml:space="preserve"> </v>
      </c>
      <c r="G5" s="881"/>
      <c r="H5" s="881"/>
      <c r="I5" s="767"/>
      <c r="J5" s="767"/>
      <c r="K5" s="527"/>
      <c r="L5" s="499"/>
    </row>
    <row r="6" spans="1:12" s="495" customFormat="1" ht="12" customHeight="1">
      <c r="A6" s="478"/>
      <c r="B6" s="478"/>
      <c r="C6" s="275" t="s">
        <v>130</v>
      </c>
      <c r="D6" s="528" t="str">
        <f>IF('FOLHA FECHAMENTO'!K12&lt;&gt;"",'FOLHA FECHAMENTO'!K12," ")</f>
        <v>24.007.094-4</v>
      </c>
      <c r="E6" s="275" t="s">
        <v>137</v>
      </c>
      <c r="F6" s="882" t="str">
        <f>IF(DADOS!D28&lt;&gt;"",DADOS!D28," ")</f>
        <v>SP-5070214991/D</v>
      </c>
      <c r="G6" s="882"/>
      <c r="H6" s="882"/>
      <c r="I6" s="767"/>
      <c r="J6" s="767"/>
      <c r="K6" s="529"/>
      <c r="L6" s="504"/>
    </row>
    <row r="7" spans="1:12" s="495" customFormat="1" ht="12.75">
      <c r="A7" s="478"/>
      <c r="B7" s="478"/>
      <c r="C7" s="275" t="s">
        <v>80</v>
      </c>
      <c r="D7" s="876" t="str">
        <f>IF(DADOS!M12&lt;&gt;"",DADOS!M12," ")</f>
        <v>CEASA</v>
      </c>
      <c r="E7" s="876"/>
      <c r="F7" s="530"/>
      <c r="G7" s="530"/>
      <c r="H7" s="275"/>
      <c r="I7" s="767"/>
      <c r="J7" s="767"/>
      <c r="K7" s="531"/>
      <c r="L7" s="507"/>
    </row>
    <row r="8" spans="1:12" ht="25.5">
      <c r="A8" s="239" t="s">
        <v>4</v>
      </c>
      <c r="B8" s="240" t="s">
        <v>5</v>
      </c>
      <c r="C8" s="240" t="s">
        <v>6</v>
      </c>
      <c r="D8" s="239" t="s">
        <v>7</v>
      </c>
      <c r="E8" s="239" t="s">
        <v>8</v>
      </c>
      <c r="F8" s="240" t="s">
        <v>9</v>
      </c>
      <c r="G8" s="877" t="s">
        <v>10</v>
      </c>
      <c r="H8" s="877"/>
      <c r="I8" s="878" t="s">
        <v>282</v>
      </c>
      <c r="J8" s="879"/>
      <c r="K8" s="241"/>
    </row>
    <row r="9" spans="1:12">
      <c r="A9" s="883" t="s">
        <v>281</v>
      </c>
      <c r="B9" s="884"/>
      <c r="C9" s="884"/>
      <c r="D9" s="884"/>
      <c r="E9" s="884"/>
      <c r="F9" s="885"/>
      <c r="G9" s="242" t="s">
        <v>190</v>
      </c>
      <c r="H9" s="242" t="s">
        <v>191</v>
      </c>
      <c r="I9" s="242" t="s">
        <v>190</v>
      </c>
      <c r="J9" s="242" t="s">
        <v>191</v>
      </c>
    </row>
    <row r="10" spans="1:12">
      <c r="A10" s="243"/>
      <c r="B10" s="244"/>
      <c r="C10" s="245"/>
      <c r="D10" s="243"/>
      <c r="E10" s="246"/>
      <c r="F10" s="246"/>
      <c r="G10" s="243"/>
      <c r="H10" s="243"/>
      <c r="I10" s="243"/>
      <c r="J10" s="243"/>
      <c r="K10" s="22"/>
    </row>
    <row r="11" spans="1:12">
      <c r="A11" s="243"/>
      <c r="B11" s="244"/>
      <c r="C11" s="245"/>
      <c r="D11" s="243"/>
      <c r="E11" s="246"/>
      <c r="F11" s="246"/>
      <c r="G11" s="243"/>
      <c r="H11" s="243"/>
      <c r="I11" s="243"/>
      <c r="J11" s="243"/>
      <c r="K11" s="22"/>
    </row>
    <row r="12" spans="1:12">
      <c r="A12" s="243"/>
      <c r="B12" s="244"/>
      <c r="C12" s="245"/>
      <c r="D12" s="243"/>
      <c r="E12" s="246"/>
      <c r="F12" s="246"/>
      <c r="G12" s="243"/>
      <c r="H12" s="243"/>
      <c r="I12" s="243"/>
      <c r="J12" s="243"/>
      <c r="K12" s="22"/>
    </row>
    <row r="13" spans="1:12">
      <c r="A13" s="243"/>
      <c r="B13" s="244"/>
      <c r="C13" s="245"/>
      <c r="D13" s="243"/>
      <c r="E13" s="246"/>
      <c r="F13" s="246"/>
      <c r="G13" s="243"/>
      <c r="H13" s="243"/>
      <c r="I13" s="243"/>
      <c r="J13" s="243"/>
      <c r="K13" s="22"/>
    </row>
    <row r="14" spans="1:12">
      <c r="A14" s="243"/>
      <c r="B14" s="244"/>
      <c r="C14" s="245"/>
      <c r="D14" s="243"/>
      <c r="E14" s="246"/>
      <c r="F14" s="246"/>
      <c r="G14" s="243"/>
      <c r="H14" s="243"/>
      <c r="I14" s="243"/>
      <c r="J14" s="243"/>
      <c r="K14" s="22"/>
    </row>
    <row r="15" spans="1:12">
      <c r="A15" s="243"/>
      <c r="B15" s="244"/>
      <c r="C15" s="245"/>
      <c r="D15" s="243"/>
      <c r="E15" s="246"/>
      <c r="F15" s="246"/>
      <c r="G15" s="243"/>
      <c r="H15" s="243"/>
      <c r="I15" s="243"/>
      <c r="J15" s="243"/>
      <c r="K15" s="22"/>
    </row>
    <row r="16" spans="1:12">
      <c r="A16" s="243"/>
      <c r="B16" s="244"/>
      <c r="C16" s="245"/>
      <c r="D16" s="243"/>
      <c r="E16" s="246"/>
      <c r="F16" s="246"/>
      <c r="G16" s="243"/>
      <c r="H16" s="243"/>
      <c r="I16" s="243"/>
      <c r="J16" s="243"/>
    </row>
    <row r="17" spans="1:10">
      <c r="A17" s="883" t="s">
        <v>286</v>
      </c>
      <c r="B17" s="884"/>
      <c r="C17" s="884"/>
      <c r="D17" s="884"/>
      <c r="E17" s="884"/>
      <c r="F17" s="885"/>
      <c r="G17" s="242" t="s">
        <v>190</v>
      </c>
      <c r="H17" s="242" t="s">
        <v>191</v>
      </c>
      <c r="I17" s="242" t="s">
        <v>190</v>
      </c>
      <c r="J17" s="242" t="s">
        <v>191</v>
      </c>
    </row>
    <row r="18" spans="1:10">
      <c r="A18" s="243"/>
      <c r="B18" s="244"/>
      <c r="C18" s="245"/>
      <c r="D18" s="243"/>
      <c r="E18" s="246"/>
      <c r="F18" s="246"/>
      <c r="G18" s="243"/>
      <c r="H18" s="243"/>
      <c r="I18" s="243"/>
      <c r="J18" s="243"/>
    </row>
    <row r="19" spans="1:10">
      <c r="A19" s="243"/>
      <c r="B19" s="244"/>
      <c r="C19" s="245"/>
      <c r="D19" s="243"/>
      <c r="E19" s="246"/>
      <c r="F19" s="246"/>
      <c r="G19" s="243"/>
      <c r="H19" s="243"/>
      <c r="I19" s="243"/>
      <c r="J19" s="243"/>
    </row>
    <row r="20" spans="1:10">
      <c r="A20" s="243"/>
      <c r="B20" s="244"/>
      <c r="C20" s="245"/>
      <c r="D20" s="243"/>
      <c r="E20" s="246"/>
      <c r="F20" s="246"/>
      <c r="G20" s="243"/>
      <c r="H20" s="243"/>
      <c r="I20" s="243"/>
      <c r="J20" s="243"/>
    </row>
    <row r="21" spans="1:10">
      <c r="A21" s="243"/>
      <c r="B21" s="244"/>
      <c r="C21" s="245"/>
      <c r="D21" s="243"/>
      <c r="E21" s="246"/>
      <c r="F21" s="246"/>
      <c r="G21" s="243"/>
      <c r="H21" s="243"/>
      <c r="I21" s="243"/>
      <c r="J21" s="243"/>
    </row>
    <row r="22" spans="1:10">
      <c r="A22" s="243"/>
      <c r="B22" s="244"/>
      <c r="C22" s="245"/>
      <c r="D22" s="243"/>
      <c r="E22" s="246"/>
      <c r="F22" s="246"/>
      <c r="G22" s="243"/>
      <c r="H22" s="243"/>
      <c r="I22" s="243"/>
      <c r="J22" s="243"/>
    </row>
    <row r="23" spans="1:10">
      <c r="A23" s="243"/>
      <c r="B23" s="244"/>
      <c r="C23" s="245"/>
      <c r="D23" s="243"/>
      <c r="E23" s="246"/>
      <c r="F23" s="246"/>
      <c r="G23" s="243"/>
      <c r="H23" s="243"/>
      <c r="I23" s="243"/>
      <c r="J23" s="243"/>
    </row>
    <row r="24" spans="1:10">
      <c r="A24" s="243"/>
      <c r="B24" s="244"/>
      <c r="C24" s="245"/>
      <c r="D24" s="243"/>
      <c r="E24" s="246"/>
      <c r="F24" s="246"/>
      <c r="G24" s="243"/>
      <c r="H24" s="243"/>
      <c r="I24" s="243"/>
      <c r="J24" s="243"/>
    </row>
    <row r="25" spans="1:10">
      <c r="A25" s="243"/>
      <c r="B25" s="244"/>
      <c r="C25" s="245"/>
      <c r="D25" s="243"/>
      <c r="E25" s="246"/>
      <c r="F25" s="246"/>
      <c r="G25" s="243"/>
      <c r="H25" s="243"/>
      <c r="I25" s="243"/>
      <c r="J25" s="243"/>
    </row>
  </sheetData>
  <mergeCells count="14">
    <mergeCell ref="C1:G1"/>
    <mergeCell ref="F5:H5"/>
    <mergeCell ref="F4:H4"/>
    <mergeCell ref="F6:H6"/>
    <mergeCell ref="A17:F17"/>
    <mergeCell ref="A9:F9"/>
    <mergeCell ref="C3:G3"/>
    <mergeCell ref="C2:G2"/>
    <mergeCell ref="I6:J6"/>
    <mergeCell ref="I5:J5"/>
    <mergeCell ref="D7:E7"/>
    <mergeCell ref="I7:J7"/>
    <mergeCell ref="G8:H8"/>
    <mergeCell ref="I8:J8"/>
  </mergeCells>
  <printOptions horizontalCentered="1" verticalCentered="1"/>
  <pageMargins left="0.51181102362204722" right="0.51181102362204722" top="0.98425196850393704" bottom="0.78740157480314965" header="0" footer="0"/>
  <pageSetup paperSize="9" scale="91" orientation="landscape"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6">
    <pageSetUpPr fitToPage="1"/>
  </sheetPr>
  <dimension ref="A1:K50"/>
  <sheetViews>
    <sheetView view="pageBreakPreview" zoomScaleNormal="100" workbookViewId="0">
      <selection activeCell="B14" sqref="B14:F14"/>
    </sheetView>
  </sheetViews>
  <sheetFormatPr defaultRowHeight="15"/>
  <cols>
    <col min="6" max="6" width="18" customWidth="1"/>
    <col min="7" max="7" width="10.140625" customWidth="1"/>
    <col min="8" max="8" width="13.140625" customWidth="1"/>
  </cols>
  <sheetData>
    <row r="1" spans="1:10" s="493" customFormat="1" ht="61.5" customHeight="1">
      <c r="A1" s="866"/>
      <c r="B1" s="867"/>
      <c r="C1" s="867"/>
      <c r="D1" s="867"/>
      <c r="E1" s="867"/>
      <c r="F1" s="867"/>
      <c r="G1" s="867"/>
      <c r="H1" s="868"/>
      <c r="I1" s="519"/>
      <c r="J1" s="491"/>
    </row>
    <row r="2" spans="1:10" s="16" customFormat="1" ht="15" customHeight="1">
      <c r="A2" s="869" t="s">
        <v>26</v>
      </c>
      <c r="B2" s="870"/>
      <c r="C2" s="870"/>
      <c r="D2" s="870"/>
      <c r="E2" s="870"/>
      <c r="F2" s="870"/>
      <c r="G2" s="870"/>
      <c r="H2" s="871"/>
      <c r="I2" s="20"/>
      <c r="J2" s="15"/>
    </row>
    <row r="3" spans="1:10" s="16" customFormat="1" ht="15" customHeight="1">
      <c r="A3" s="100"/>
      <c r="B3" s="101"/>
      <c r="C3" s="101"/>
      <c r="D3" s="101"/>
      <c r="E3" s="101"/>
      <c r="F3" s="101"/>
      <c r="G3" s="101"/>
      <c r="H3" s="102"/>
      <c r="I3" s="20"/>
      <c r="J3" s="15"/>
    </row>
    <row r="4" spans="1:10" s="16" customFormat="1" ht="15" customHeight="1" thickBot="1">
      <c r="A4" s="401" t="s">
        <v>12033</v>
      </c>
      <c r="B4" s="393"/>
      <c r="C4" s="393"/>
      <c r="D4" s="393"/>
      <c r="E4" s="101"/>
      <c r="F4" s="101"/>
      <c r="G4" s="101"/>
      <c r="H4" s="104" t="s">
        <v>6734</v>
      </c>
      <c r="I4" s="20"/>
      <c r="J4" s="15"/>
    </row>
    <row r="5" spans="1:10" ht="15.75" thickBot="1">
      <c r="A5" s="872" t="s">
        <v>5744</v>
      </c>
      <c r="B5" s="873"/>
      <c r="C5" s="873"/>
      <c r="D5" s="873"/>
      <c r="E5" s="873"/>
      <c r="F5" s="873"/>
      <c r="G5" s="873"/>
      <c r="H5" s="874"/>
    </row>
    <row r="6" spans="1:10" ht="8.1" customHeight="1" thickBot="1">
      <c r="A6" s="107"/>
      <c r="B6" s="22"/>
      <c r="C6" s="22"/>
      <c r="D6" s="22"/>
      <c r="E6" s="22"/>
      <c r="F6" s="22"/>
      <c r="G6" s="22"/>
      <c r="H6" s="108"/>
    </row>
    <row r="7" spans="1:10" s="58" customFormat="1" ht="24.75" customHeight="1" thickBot="1">
      <c r="A7" s="84" t="s">
        <v>27</v>
      </c>
      <c r="B7" s="912" t="s">
        <v>82</v>
      </c>
      <c r="C7" s="913"/>
      <c r="D7" s="913"/>
      <c r="E7" s="913"/>
      <c r="F7" s="914"/>
      <c r="G7" s="85" t="s">
        <v>28</v>
      </c>
      <c r="H7" s="85" t="s">
        <v>29</v>
      </c>
    </row>
    <row r="8" spans="1:10" ht="8.1" customHeight="1" thickBot="1">
      <c r="A8" s="107"/>
      <c r="B8" s="22"/>
      <c r="C8" s="22"/>
      <c r="D8" s="22"/>
      <c r="E8" s="22"/>
      <c r="F8" s="22"/>
      <c r="G8" s="22"/>
      <c r="H8" s="108"/>
    </row>
    <row r="9" spans="1:10" ht="15.75" thickBot="1">
      <c r="A9" s="906" t="s">
        <v>23</v>
      </c>
      <c r="B9" s="907"/>
      <c r="C9" s="907"/>
      <c r="D9" s="907"/>
      <c r="E9" s="907"/>
      <c r="F9" s="907"/>
      <c r="G9" s="907"/>
      <c r="H9" s="908"/>
    </row>
    <row r="10" spans="1:10" ht="15.75" thickBot="1">
      <c r="A10" s="86" t="s">
        <v>30</v>
      </c>
      <c r="B10" s="909" t="s">
        <v>39</v>
      </c>
      <c r="C10" s="910"/>
      <c r="D10" s="910"/>
      <c r="E10" s="910"/>
      <c r="F10" s="911"/>
      <c r="G10" s="87">
        <v>20</v>
      </c>
      <c r="H10" s="87">
        <v>20</v>
      </c>
    </row>
    <row r="11" spans="1:10" ht="15.75" thickBot="1">
      <c r="A11" s="86" t="s">
        <v>31</v>
      </c>
      <c r="B11" s="896" t="s">
        <v>40</v>
      </c>
      <c r="C11" s="896"/>
      <c r="D11" s="896"/>
      <c r="E11" s="896"/>
      <c r="F11" s="896"/>
      <c r="G11" s="87">
        <v>1.5</v>
      </c>
      <c r="H11" s="87">
        <v>1.5</v>
      </c>
    </row>
    <row r="12" spans="1:10" ht="15.75" thickBot="1">
      <c r="A12" s="86" t="s">
        <v>32</v>
      </c>
      <c r="B12" s="896" t="s">
        <v>41</v>
      </c>
      <c r="C12" s="896"/>
      <c r="D12" s="896"/>
      <c r="E12" s="896"/>
      <c r="F12" s="896"/>
      <c r="G12" s="87">
        <v>1</v>
      </c>
      <c r="H12" s="87">
        <v>1</v>
      </c>
    </row>
    <row r="13" spans="1:10" ht="15.75" thickBot="1">
      <c r="A13" s="86" t="s">
        <v>33</v>
      </c>
      <c r="B13" s="896" t="s">
        <v>42</v>
      </c>
      <c r="C13" s="896"/>
      <c r="D13" s="896"/>
      <c r="E13" s="896"/>
      <c r="F13" s="896"/>
      <c r="G13" s="87">
        <v>0.2</v>
      </c>
      <c r="H13" s="87">
        <v>0.2</v>
      </c>
    </row>
    <row r="14" spans="1:10" ht="15.75" thickBot="1">
      <c r="A14" s="86" t="s">
        <v>34</v>
      </c>
      <c r="B14" s="896" t="s">
        <v>43</v>
      </c>
      <c r="C14" s="896"/>
      <c r="D14" s="896"/>
      <c r="E14" s="896"/>
      <c r="F14" s="896"/>
      <c r="G14" s="87">
        <v>0.6</v>
      </c>
      <c r="H14" s="87">
        <v>0.6</v>
      </c>
    </row>
    <row r="15" spans="1:10" ht="15.75" thickBot="1">
      <c r="A15" s="86" t="s">
        <v>35</v>
      </c>
      <c r="B15" s="896" t="s">
        <v>44</v>
      </c>
      <c r="C15" s="896"/>
      <c r="D15" s="896"/>
      <c r="E15" s="896"/>
      <c r="F15" s="896"/>
      <c r="G15" s="87">
        <v>2.5</v>
      </c>
      <c r="H15" s="87">
        <v>2.5</v>
      </c>
    </row>
    <row r="16" spans="1:10" ht="15.75" thickBot="1">
      <c r="A16" s="86" t="s">
        <v>36</v>
      </c>
      <c r="B16" s="896" t="s">
        <v>45</v>
      </c>
      <c r="C16" s="896"/>
      <c r="D16" s="896"/>
      <c r="E16" s="896"/>
      <c r="F16" s="896"/>
      <c r="G16" s="87">
        <v>3</v>
      </c>
      <c r="H16" s="87">
        <v>3</v>
      </c>
    </row>
    <row r="17" spans="1:11" ht="15.75" thickBot="1">
      <c r="A17" s="86" t="s">
        <v>37</v>
      </c>
      <c r="B17" s="896" t="s">
        <v>46</v>
      </c>
      <c r="C17" s="896"/>
      <c r="D17" s="896"/>
      <c r="E17" s="896"/>
      <c r="F17" s="896"/>
      <c r="G17" s="87">
        <v>8</v>
      </c>
      <c r="H17" s="87">
        <v>8</v>
      </c>
    </row>
    <row r="18" spans="1:11" ht="15.75" thickBot="1">
      <c r="A18" s="86" t="s">
        <v>38</v>
      </c>
      <c r="B18" s="909" t="s">
        <v>47</v>
      </c>
      <c r="C18" s="910"/>
      <c r="D18" s="910"/>
      <c r="E18" s="910"/>
      <c r="F18" s="911"/>
      <c r="G18" s="87">
        <v>1</v>
      </c>
      <c r="H18" s="87">
        <v>1</v>
      </c>
      <c r="J18" s="60"/>
      <c r="K18" s="60"/>
    </row>
    <row r="19" spans="1:11" s="78" customFormat="1" ht="15.75" thickBot="1">
      <c r="A19" s="257" t="s">
        <v>48</v>
      </c>
      <c r="B19" s="903" t="s">
        <v>49</v>
      </c>
      <c r="C19" s="904"/>
      <c r="D19" s="904"/>
      <c r="E19" s="904"/>
      <c r="F19" s="905"/>
      <c r="G19" s="258">
        <v>37.799999999999997</v>
      </c>
      <c r="H19" s="258">
        <v>37.799999999999997</v>
      </c>
      <c r="J19" s="259"/>
      <c r="K19" s="259"/>
    </row>
    <row r="20" spans="1:11" ht="8.1" customHeight="1" thickBot="1">
      <c r="A20" s="109"/>
      <c r="B20" s="110"/>
      <c r="C20" s="110"/>
      <c r="D20" s="110"/>
      <c r="E20" s="110"/>
      <c r="F20" s="110"/>
      <c r="G20" s="110"/>
      <c r="H20" s="111"/>
    </row>
    <row r="21" spans="1:11" ht="15.75" thickBot="1">
      <c r="A21" s="906" t="s">
        <v>24</v>
      </c>
      <c r="B21" s="907"/>
      <c r="C21" s="907"/>
      <c r="D21" s="907"/>
      <c r="E21" s="907"/>
      <c r="F21" s="907"/>
      <c r="G21" s="907"/>
      <c r="H21" s="908"/>
    </row>
    <row r="22" spans="1:11" ht="15.75" thickBot="1">
      <c r="A22" s="86" t="s">
        <v>50</v>
      </c>
      <c r="B22" s="909" t="s">
        <v>61</v>
      </c>
      <c r="C22" s="910"/>
      <c r="D22" s="910"/>
      <c r="E22" s="910"/>
      <c r="F22" s="911"/>
      <c r="G22" s="87">
        <v>17.91</v>
      </c>
      <c r="H22" s="87" t="s">
        <v>91</v>
      </c>
      <c r="J22" s="60"/>
      <c r="K22" s="60"/>
    </row>
    <row r="23" spans="1:11" ht="15.75" thickBot="1">
      <c r="A23" s="86" t="s">
        <v>51</v>
      </c>
      <c r="B23" s="896" t="s">
        <v>62</v>
      </c>
      <c r="C23" s="896"/>
      <c r="D23" s="896"/>
      <c r="E23" s="896"/>
      <c r="F23" s="896"/>
      <c r="G23" s="87">
        <v>3.97</v>
      </c>
      <c r="H23" s="87" t="s">
        <v>91</v>
      </c>
    </row>
    <row r="24" spans="1:11" ht="15.75" thickBot="1">
      <c r="A24" s="86" t="s">
        <v>52</v>
      </c>
      <c r="B24" s="896" t="s">
        <v>99</v>
      </c>
      <c r="C24" s="896"/>
      <c r="D24" s="896"/>
      <c r="E24" s="896"/>
      <c r="F24" s="896"/>
      <c r="G24" s="87">
        <v>0.86</v>
      </c>
      <c r="H24" s="87">
        <v>0.65</v>
      </c>
    </row>
    <row r="25" spans="1:11" ht="15.75" thickBot="1">
      <c r="A25" s="86" t="s">
        <v>53</v>
      </c>
      <c r="B25" s="896" t="s">
        <v>100</v>
      </c>
      <c r="C25" s="896"/>
      <c r="D25" s="896"/>
      <c r="E25" s="896"/>
      <c r="F25" s="896"/>
      <c r="G25" s="87">
        <v>11.07</v>
      </c>
      <c r="H25" s="87">
        <v>8.33</v>
      </c>
    </row>
    <row r="26" spans="1:11" ht="15.75" thickBot="1">
      <c r="A26" s="86" t="s">
        <v>54</v>
      </c>
      <c r="B26" s="896" t="s">
        <v>101</v>
      </c>
      <c r="C26" s="896"/>
      <c r="D26" s="896"/>
      <c r="E26" s="896"/>
      <c r="F26" s="896"/>
      <c r="G26" s="87">
        <v>7.0000000000000007E-2</v>
      </c>
      <c r="H26" s="87">
        <v>0.05</v>
      </c>
    </row>
    <row r="27" spans="1:11" ht="15.75" thickBot="1">
      <c r="A27" s="86" t="s">
        <v>55</v>
      </c>
      <c r="B27" s="896" t="s">
        <v>102</v>
      </c>
      <c r="C27" s="896"/>
      <c r="D27" s="896"/>
      <c r="E27" s="896"/>
      <c r="F27" s="896"/>
      <c r="G27" s="87">
        <v>0.74</v>
      </c>
      <c r="H27" s="87">
        <v>0.56000000000000005</v>
      </c>
    </row>
    <row r="28" spans="1:11" ht="15.75" thickBot="1">
      <c r="A28" s="86" t="s">
        <v>56</v>
      </c>
      <c r="B28" s="896" t="s">
        <v>103</v>
      </c>
      <c r="C28" s="896"/>
      <c r="D28" s="896"/>
      <c r="E28" s="896"/>
      <c r="F28" s="896"/>
      <c r="G28" s="87">
        <v>1.7</v>
      </c>
      <c r="H28" s="87" t="s">
        <v>91</v>
      </c>
    </row>
    <row r="29" spans="1:11" ht="15.75" thickBot="1">
      <c r="A29" s="86" t="s">
        <v>57</v>
      </c>
      <c r="B29" s="896" t="s">
        <v>104</v>
      </c>
      <c r="C29" s="896"/>
      <c r="D29" s="896"/>
      <c r="E29" s="896"/>
      <c r="F29" s="896"/>
      <c r="G29" s="87">
        <v>0.1</v>
      </c>
      <c r="H29" s="87">
        <v>7.0000000000000007E-2</v>
      </c>
    </row>
    <row r="30" spans="1:11" ht="15.75" thickBot="1">
      <c r="A30" s="86" t="s">
        <v>58</v>
      </c>
      <c r="B30" s="909" t="s">
        <v>105</v>
      </c>
      <c r="C30" s="910"/>
      <c r="D30" s="910"/>
      <c r="E30" s="910"/>
      <c r="F30" s="911"/>
      <c r="G30" s="87">
        <v>12.55</v>
      </c>
      <c r="H30" s="87">
        <v>9.4499999999999993</v>
      </c>
    </row>
    <row r="31" spans="1:11" ht="15.75" thickBot="1">
      <c r="A31" s="86" t="s">
        <v>59</v>
      </c>
      <c r="B31" s="909" t="s">
        <v>106</v>
      </c>
      <c r="C31" s="910"/>
      <c r="D31" s="910"/>
      <c r="E31" s="910"/>
      <c r="F31" s="911"/>
      <c r="G31" s="87">
        <v>0.03</v>
      </c>
      <c r="H31" s="87">
        <v>0.03</v>
      </c>
    </row>
    <row r="32" spans="1:11" s="78" customFormat="1" ht="15.75" thickBot="1">
      <c r="A32" s="257" t="s">
        <v>60</v>
      </c>
      <c r="B32" s="903" t="s">
        <v>126</v>
      </c>
      <c r="C32" s="904"/>
      <c r="D32" s="904"/>
      <c r="E32" s="904"/>
      <c r="F32" s="905"/>
      <c r="G32" s="258">
        <v>49</v>
      </c>
      <c r="H32" s="258">
        <v>19.14</v>
      </c>
    </row>
    <row r="33" spans="1:11" ht="8.1" customHeight="1" thickBot="1">
      <c r="A33" s="109"/>
      <c r="B33" s="110"/>
      <c r="C33" s="110"/>
      <c r="D33" s="110"/>
      <c r="E33" s="110"/>
      <c r="F33" s="110"/>
      <c r="G33" s="110"/>
      <c r="H33" s="111"/>
    </row>
    <row r="34" spans="1:11" ht="15.75" thickBot="1">
      <c r="A34" s="906" t="s">
        <v>25</v>
      </c>
      <c r="B34" s="907"/>
      <c r="C34" s="907"/>
      <c r="D34" s="907"/>
      <c r="E34" s="907"/>
      <c r="F34" s="907"/>
      <c r="G34" s="907"/>
      <c r="H34" s="908"/>
      <c r="J34" s="60"/>
      <c r="K34" s="60"/>
    </row>
    <row r="35" spans="1:11" ht="15.75" thickBot="1">
      <c r="A35" s="86" t="s">
        <v>107</v>
      </c>
      <c r="B35" s="909" t="s">
        <v>113</v>
      </c>
      <c r="C35" s="910"/>
      <c r="D35" s="910"/>
      <c r="E35" s="910"/>
      <c r="F35" s="911"/>
      <c r="G35" s="87">
        <v>5.48</v>
      </c>
      <c r="H35" s="87">
        <v>4.12</v>
      </c>
    </row>
    <row r="36" spans="1:11" ht="15.75" thickBot="1">
      <c r="A36" s="86" t="s">
        <v>108</v>
      </c>
      <c r="B36" s="896" t="s">
        <v>114</v>
      </c>
      <c r="C36" s="896"/>
      <c r="D36" s="896"/>
      <c r="E36" s="896"/>
      <c r="F36" s="896"/>
      <c r="G36" s="87">
        <v>0.13</v>
      </c>
      <c r="H36" s="87">
        <v>0.1</v>
      </c>
    </row>
    <row r="37" spans="1:11" ht="15.75" thickBot="1">
      <c r="A37" s="86" t="s">
        <v>109</v>
      </c>
      <c r="B37" s="896" t="s">
        <v>115</v>
      </c>
      <c r="C37" s="896"/>
      <c r="D37" s="896"/>
      <c r="E37" s="896"/>
      <c r="F37" s="896"/>
      <c r="G37" s="87">
        <v>1.68</v>
      </c>
      <c r="H37" s="87">
        <v>1.27</v>
      </c>
    </row>
    <row r="38" spans="1:11" ht="15.75" thickBot="1">
      <c r="A38" s="86" t="s">
        <v>110</v>
      </c>
      <c r="B38" s="896" t="s">
        <v>116</v>
      </c>
      <c r="C38" s="896"/>
      <c r="D38" s="896"/>
      <c r="E38" s="896"/>
      <c r="F38" s="896"/>
      <c r="G38" s="87">
        <v>2.81</v>
      </c>
      <c r="H38" s="87">
        <v>2.12</v>
      </c>
    </row>
    <row r="39" spans="1:11" ht="15.75" thickBot="1">
      <c r="A39" s="86" t="s">
        <v>111</v>
      </c>
      <c r="B39" s="909" t="s">
        <v>117</v>
      </c>
      <c r="C39" s="910"/>
      <c r="D39" s="910"/>
      <c r="E39" s="910"/>
      <c r="F39" s="911"/>
      <c r="G39" s="87">
        <v>0.46</v>
      </c>
      <c r="H39" s="87">
        <v>0.35</v>
      </c>
    </row>
    <row r="40" spans="1:11" s="78" customFormat="1" ht="15.75" thickBot="1">
      <c r="A40" s="257" t="s">
        <v>112</v>
      </c>
      <c r="B40" s="903" t="s">
        <v>127</v>
      </c>
      <c r="C40" s="904"/>
      <c r="D40" s="904"/>
      <c r="E40" s="904"/>
      <c r="F40" s="905"/>
      <c r="G40" s="258">
        <v>10.56</v>
      </c>
      <c r="H40" s="258">
        <v>7.96</v>
      </c>
    </row>
    <row r="41" spans="1:11" ht="8.1" customHeight="1" thickBot="1">
      <c r="A41" s="109"/>
      <c r="B41" s="110"/>
      <c r="C41" s="110"/>
      <c r="D41" s="110"/>
      <c r="E41" s="110"/>
      <c r="F41" s="110"/>
      <c r="G41" s="110"/>
      <c r="H41" s="111"/>
    </row>
    <row r="42" spans="1:11" ht="15.75" thickBot="1">
      <c r="A42" s="906" t="s">
        <v>118</v>
      </c>
      <c r="B42" s="907"/>
      <c r="C42" s="907"/>
      <c r="D42" s="907"/>
      <c r="E42" s="907"/>
      <c r="F42" s="907"/>
      <c r="G42" s="907"/>
      <c r="H42" s="908"/>
    </row>
    <row r="43" spans="1:11" ht="15.75" thickBot="1">
      <c r="A43" s="86" t="s">
        <v>119</v>
      </c>
      <c r="B43" s="895" t="s">
        <v>121</v>
      </c>
      <c r="C43" s="896"/>
      <c r="D43" s="896"/>
      <c r="E43" s="896"/>
      <c r="F43" s="897"/>
      <c r="G43" s="87">
        <v>18.52</v>
      </c>
      <c r="H43" s="87">
        <v>7.23</v>
      </c>
      <c r="J43" s="60"/>
      <c r="K43" s="60"/>
    </row>
    <row r="44" spans="1:11">
      <c r="A44" s="893" t="s">
        <v>120</v>
      </c>
      <c r="B44" s="895" t="s">
        <v>122</v>
      </c>
      <c r="C44" s="896"/>
      <c r="D44" s="896"/>
      <c r="E44" s="896"/>
      <c r="F44" s="897"/>
      <c r="G44" s="898">
        <v>0.49</v>
      </c>
      <c r="H44" s="898">
        <v>0.37</v>
      </c>
    </row>
    <row r="45" spans="1:11" ht="15.75" thickBot="1">
      <c r="A45" s="894"/>
      <c r="B45" s="900" t="s">
        <v>123</v>
      </c>
      <c r="C45" s="901"/>
      <c r="D45" s="901"/>
      <c r="E45" s="901"/>
      <c r="F45" s="902"/>
      <c r="G45" s="899"/>
      <c r="H45" s="899"/>
    </row>
    <row r="46" spans="1:11" s="78" customFormat="1" ht="15.75" thickBot="1">
      <c r="A46" s="257" t="s">
        <v>124</v>
      </c>
      <c r="B46" s="903" t="s">
        <v>125</v>
      </c>
      <c r="C46" s="904"/>
      <c r="D46" s="904"/>
      <c r="E46" s="904"/>
      <c r="F46" s="905"/>
      <c r="G46" s="258">
        <v>19.010000000000002</v>
      </c>
      <c r="H46" s="258">
        <v>7.6</v>
      </c>
    </row>
    <row r="47" spans="1:11" ht="8.1" customHeight="1" thickBot="1">
      <c r="A47" s="109"/>
      <c r="B47" s="110"/>
      <c r="C47" s="110"/>
      <c r="D47" s="110"/>
      <c r="E47" s="110"/>
      <c r="F47" s="110"/>
      <c r="G47" s="110"/>
      <c r="H47" s="111"/>
    </row>
    <row r="48" spans="1:11" ht="16.5" thickBot="1">
      <c r="A48" s="887" t="s">
        <v>63</v>
      </c>
      <c r="B48" s="888"/>
      <c r="C48" s="888"/>
      <c r="D48" s="888"/>
      <c r="E48" s="888"/>
      <c r="F48" s="889"/>
      <c r="G48" s="59">
        <v>116.37</v>
      </c>
      <c r="H48" s="59">
        <v>72.5</v>
      </c>
    </row>
    <row r="49" spans="1:8">
      <c r="A49" s="542"/>
      <c r="B49" s="540"/>
      <c r="C49" s="540"/>
      <c r="D49" s="540"/>
      <c r="E49" s="540"/>
      <c r="F49" s="540"/>
      <c r="G49" s="540"/>
      <c r="H49" s="543"/>
    </row>
    <row r="50" spans="1:8" ht="15.75" thickBot="1">
      <c r="A50" s="890" t="s">
        <v>92</v>
      </c>
      <c r="B50" s="891"/>
      <c r="C50" s="891"/>
      <c r="D50" s="891"/>
      <c r="E50" s="891"/>
      <c r="F50" s="891"/>
      <c r="G50" s="891"/>
      <c r="H50" s="892"/>
    </row>
  </sheetData>
  <sheetProtection algorithmName="SHA-512" hashValue="mB/jDyu3eaNG7cVI2MT1tHuQAosHJxPJz0mmpkEDdRKzCHgul6RnMXv+AJHR8OH6Hw52sr7TZqgPT02MTg6LQA==" saltValue="BtIligSXZOBUZUrZqsqQGQ==" spinCount="100000" sheet="1" objects="1" scenarios="1"/>
  <mergeCells count="44">
    <mergeCell ref="A1:H1"/>
    <mergeCell ref="A2:H2"/>
    <mergeCell ref="A5:H5"/>
    <mergeCell ref="B7:F7"/>
    <mergeCell ref="B24:F24"/>
    <mergeCell ref="B25:F25"/>
    <mergeCell ref="A9:H9"/>
    <mergeCell ref="B10:F10"/>
    <mergeCell ref="B11:F11"/>
    <mergeCell ref="B12:F12"/>
    <mergeCell ref="B13:F13"/>
    <mergeCell ref="B14:F14"/>
    <mergeCell ref="B15:F15"/>
    <mergeCell ref="B16:F16"/>
    <mergeCell ref="B17:F17"/>
    <mergeCell ref="B18:F18"/>
    <mergeCell ref="B19:F19"/>
    <mergeCell ref="A21:H21"/>
    <mergeCell ref="B22:F22"/>
    <mergeCell ref="B23:F23"/>
    <mergeCell ref="A42:H42"/>
    <mergeCell ref="B43:F43"/>
    <mergeCell ref="B26:F26"/>
    <mergeCell ref="B27:F27"/>
    <mergeCell ref="B28:F28"/>
    <mergeCell ref="B29:F29"/>
    <mergeCell ref="B30:F30"/>
    <mergeCell ref="B31:F31"/>
    <mergeCell ref="B32:F32"/>
    <mergeCell ref="A34:H34"/>
    <mergeCell ref="B35:F35"/>
    <mergeCell ref="B36:F36"/>
    <mergeCell ref="B37:F37"/>
    <mergeCell ref="B38:F38"/>
    <mergeCell ref="B39:F39"/>
    <mergeCell ref="B40:F40"/>
    <mergeCell ref="A48:F48"/>
    <mergeCell ref="A50:H50"/>
    <mergeCell ref="A44:A45"/>
    <mergeCell ref="B44:F44"/>
    <mergeCell ref="G44:G45"/>
    <mergeCell ref="H44:H45"/>
    <mergeCell ref="B45:F45"/>
    <mergeCell ref="B46:F46"/>
  </mergeCells>
  <printOptions horizontalCentered="1" verticalCentered="1"/>
  <pageMargins left="1.1811023622047245" right="0.39370078740157483" top="0.78740157480314965" bottom="0.78740157480314965" header="0" footer="0"/>
  <pageSetup paperSize="9" scale="94"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V408"/>
  <sheetViews>
    <sheetView view="pageBreakPreview" topLeftCell="A25" zoomScale="93" zoomScaleNormal="93" zoomScaleSheetLayoutView="93" workbookViewId="0">
      <selection activeCell="K12" sqref="K12:M12"/>
    </sheetView>
  </sheetViews>
  <sheetFormatPr defaultColWidth="10.5703125" defaultRowHeight="15"/>
  <cols>
    <col min="1" max="4" width="6.42578125" style="2" customWidth="1"/>
    <col min="5" max="5" width="8" style="2" customWidth="1"/>
    <col min="6" max="6" width="6.42578125" style="2" customWidth="1"/>
    <col min="7" max="7" width="13.85546875" style="2" customWidth="1"/>
    <col min="8" max="8" width="7.28515625" style="2" customWidth="1"/>
    <col min="9" max="9" width="10.28515625" style="2" customWidth="1"/>
    <col min="10" max="11" width="6.42578125" style="2" customWidth="1"/>
    <col min="12" max="12" width="8.42578125" style="2" bestFit="1" customWidth="1"/>
    <col min="13" max="13" width="7.5703125" style="2" customWidth="1"/>
    <col min="14" max="14" width="6.5703125" style="2" customWidth="1"/>
    <col min="15" max="15" width="24.85546875" style="2" hidden="1" customWidth="1"/>
    <col min="17" max="21" width="8.28515625" style="2" customWidth="1"/>
    <col min="22" max="16384" width="10.5703125" style="3"/>
  </cols>
  <sheetData>
    <row r="1" spans="1:22" s="448" customFormat="1">
      <c r="A1" s="443"/>
      <c r="B1" s="444"/>
      <c r="C1" s="444"/>
      <c r="D1" s="445"/>
      <c r="E1" s="664" t="s">
        <v>12096</v>
      </c>
      <c r="F1" s="664"/>
      <c r="G1" s="664"/>
      <c r="H1" s="664"/>
      <c r="I1" s="445"/>
      <c r="J1" s="445"/>
      <c r="K1" s="445"/>
      <c r="L1" s="445"/>
      <c r="M1" s="446"/>
      <c r="N1" s="447"/>
      <c r="O1" s="2"/>
      <c r="P1" s="447"/>
      <c r="Q1" s="447"/>
      <c r="R1" s="447"/>
      <c r="S1" s="447"/>
      <c r="T1" s="447"/>
      <c r="U1" s="447"/>
    </row>
    <row r="2" spans="1:22" s="448" customFormat="1">
      <c r="A2" s="449"/>
      <c r="B2" s="450"/>
      <c r="C2" s="450"/>
      <c r="D2" s="450"/>
      <c r="E2" s="665"/>
      <c r="F2" s="665"/>
      <c r="G2" s="665"/>
      <c r="H2" s="665"/>
      <c r="I2" s="451"/>
      <c r="J2" s="451"/>
      <c r="K2" s="451"/>
      <c r="L2" s="451"/>
      <c r="M2" s="452"/>
      <c r="N2" s="453"/>
      <c r="O2" s="2" t="s">
        <v>22</v>
      </c>
      <c r="P2" s="453"/>
      <c r="Q2" s="453"/>
      <c r="R2" s="453"/>
      <c r="S2" s="453"/>
      <c r="T2" s="453"/>
      <c r="U2" s="453"/>
    </row>
    <row r="3" spans="1:22" s="448" customFormat="1">
      <c r="A3" s="449"/>
      <c r="B3" s="454"/>
      <c r="C3" s="454"/>
      <c r="D3" s="451"/>
      <c r="E3" s="665"/>
      <c r="F3" s="665"/>
      <c r="G3" s="665"/>
      <c r="H3" s="665"/>
      <c r="I3" s="451"/>
      <c r="J3" s="451"/>
      <c r="K3" s="451"/>
      <c r="L3" s="451"/>
      <c r="M3" s="452"/>
      <c r="N3" s="453"/>
      <c r="O3" s="2" t="s">
        <v>12</v>
      </c>
      <c r="P3" s="453"/>
      <c r="Q3" s="453"/>
      <c r="R3" s="453"/>
      <c r="S3" s="453"/>
      <c r="T3" s="453"/>
      <c r="U3" s="453"/>
    </row>
    <row r="4" spans="1:22" s="448" customFormat="1">
      <c r="A4" s="449"/>
      <c r="B4" s="451" t="s">
        <v>147</v>
      </c>
      <c r="C4" s="450"/>
      <c r="D4" s="450"/>
      <c r="E4" s="665"/>
      <c r="F4" s="665"/>
      <c r="G4" s="665"/>
      <c r="H4" s="665"/>
      <c r="I4" s="451"/>
      <c r="J4" s="451"/>
      <c r="K4" s="451"/>
      <c r="L4" s="451"/>
      <c r="M4" s="452"/>
      <c r="N4" s="453"/>
      <c r="O4" s="2" t="s">
        <v>684</v>
      </c>
      <c r="P4" s="453"/>
      <c r="Q4" s="453"/>
      <c r="R4" s="453"/>
      <c r="S4" s="453"/>
      <c r="T4" s="453"/>
      <c r="U4" s="453"/>
    </row>
    <row r="5" spans="1:22" s="448" customFormat="1">
      <c r="A5" s="449"/>
      <c r="B5" s="454"/>
      <c r="C5" s="455"/>
      <c r="D5" s="451"/>
      <c r="E5" s="665"/>
      <c r="F5" s="665"/>
      <c r="G5" s="665"/>
      <c r="H5" s="665"/>
      <c r="I5" s="451"/>
      <c r="J5" s="451"/>
      <c r="K5" s="451"/>
      <c r="L5" s="451"/>
      <c r="M5" s="456"/>
      <c r="N5" s="453"/>
      <c r="O5" s="2" t="s">
        <v>685</v>
      </c>
      <c r="P5" s="453"/>
      <c r="Q5" s="453"/>
      <c r="R5" s="453"/>
      <c r="S5" s="453"/>
      <c r="T5" s="453"/>
      <c r="U5" s="453"/>
    </row>
    <row r="6" spans="1:22" s="448" customFormat="1">
      <c r="A6" s="457"/>
      <c r="B6" s="458"/>
      <c r="C6" s="459"/>
      <c r="D6" s="460"/>
      <c r="E6" s="665"/>
      <c r="F6" s="665"/>
      <c r="G6" s="665"/>
      <c r="H6" s="665"/>
      <c r="I6" s="459"/>
      <c r="J6" s="459"/>
      <c r="K6" s="459"/>
      <c r="L6" s="455"/>
      <c r="M6" s="456"/>
      <c r="N6" s="453"/>
      <c r="O6" s="2" t="s">
        <v>686</v>
      </c>
      <c r="P6" s="453"/>
      <c r="Q6" s="453"/>
      <c r="R6" s="453"/>
      <c r="S6" s="453"/>
      <c r="T6" s="453"/>
      <c r="U6" s="453"/>
    </row>
    <row r="7" spans="1:22" s="448" customFormat="1" ht="15.75" thickBot="1">
      <c r="A7" s="461"/>
      <c r="B7" s="462"/>
      <c r="C7" s="463"/>
      <c r="D7" s="464"/>
      <c r="E7" s="666"/>
      <c r="F7" s="666"/>
      <c r="G7" s="666"/>
      <c r="H7" s="666"/>
      <c r="I7" s="463"/>
      <c r="J7" s="463"/>
      <c r="K7" s="463"/>
      <c r="L7" s="463"/>
      <c r="M7" s="465"/>
      <c r="N7" s="447"/>
      <c r="O7" s="1" t="s">
        <v>6729</v>
      </c>
      <c r="P7" s="447"/>
      <c r="Q7" s="447"/>
      <c r="R7" s="447"/>
      <c r="S7" s="447"/>
      <c r="T7" s="447"/>
      <c r="U7" s="447"/>
    </row>
    <row r="8" spans="1:22" ht="16.5" thickBot="1">
      <c r="A8" s="1"/>
      <c r="B8" s="1"/>
      <c r="C8" s="4"/>
      <c r="D8" s="4"/>
      <c r="E8" s="4"/>
      <c r="F8" s="4"/>
      <c r="G8" s="4"/>
      <c r="H8" s="4"/>
      <c r="I8" s="4"/>
      <c r="J8" s="4"/>
      <c r="K8" s="4"/>
      <c r="L8" s="4"/>
      <c r="M8" s="4"/>
      <c r="N8" s="1"/>
      <c r="O8" s="1" t="s">
        <v>688</v>
      </c>
      <c r="Q8" s="1"/>
      <c r="R8" s="1"/>
      <c r="S8" s="1"/>
      <c r="T8" s="1"/>
      <c r="U8" s="1"/>
      <c r="V8" s="5"/>
    </row>
    <row r="9" spans="1:22">
      <c r="A9" s="667" t="s">
        <v>705</v>
      </c>
      <c r="B9" s="668"/>
      <c r="C9" s="668"/>
      <c r="D9" s="668"/>
      <c r="E9" s="668"/>
      <c r="F9" s="668"/>
      <c r="G9" s="668"/>
      <c r="H9" s="668"/>
      <c r="I9" s="668"/>
      <c r="J9" s="668"/>
      <c r="K9" s="430" t="s">
        <v>135</v>
      </c>
      <c r="L9" s="672">
        <f>IF(DADOS!D20&lt;&gt;"",DADOS!D20," ")</f>
        <v>45805</v>
      </c>
      <c r="M9" s="673"/>
      <c r="N9" s="1"/>
      <c r="O9" s="1" t="s">
        <v>689</v>
      </c>
      <c r="Q9" s="1"/>
      <c r="R9" s="1"/>
      <c r="S9" s="1"/>
      <c r="T9" s="1"/>
      <c r="U9" s="1"/>
    </row>
    <row r="10" spans="1:22" ht="15.75">
      <c r="A10" s="93" t="s">
        <v>132</v>
      </c>
      <c r="B10" s="425"/>
      <c r="C10" s="674" t="str">
        <f>IF(DADOS!$D$12&lt;&gt;"",DADOS!$D$12," ")</f>
        <v>INSTALAÇÃO DE GRADIL EM TODA UNIDADE, REBOCO E PINTURA EM PAREDE DO PAVILHÃO B -  NA UNIDADE ATACADISTA DE CASCAVEL</v>
      </c>
      <c r="D10" s="674"/>
      <c r="E10" s="674"/>
      <c r="F10" s="674"/>
      <c r="G10" s="674"/>
      <c r="H10" s="376"/>
      <c r="I10" s="92"/>
      <c r="J10" s="429" t="s">
        <v>694</v>
      </c>
      <c r="K10" s="661" t="s">
        <v>22</v>
      </c>
      <c r="L10" s="662"/>
      <c r="M10" s="663"/>
      <c r="O10" s="1" t="s">
        <v>690</v>
      </c>
      <c r="Q10" s="1"/>
    </row>
    <row r="11" spans="1:22">
      <c r="A11" s="93" t="s">
        <v>131</v>
      </c>
      <c r="B11" s="425"/>
      <c r="C11" s="645" t="str">
        <f>IF(DADOS!D14&lt;&gt;"",DADOS!D14," ")</f>
        <v>BR467, KM 110 - 6 - Canadá, Cascavel - PR, 85813-450</v>
      </c>
      <c r="D11" s="645"/>
      <c r="E11" s="645"/>
      <c r="F11" s="645"/>
      <c r="G11" s="645"/>
      <c r="H11" s="645"/>
      <c r="I11" s="92"/>
      <c r="J11" s="91" t="s">
        <v>148</v>
      </c>
      <c r="K11" s="669" t="str">
        <f>IF(DADOS!$D$16&lt;&gt;"",DADOS!$D$16," ")</f>
        <v>CASCAVEL</v>
      </c>
      <c r="L11" s="670"/>
      <c r="M11" s="671"/>
      <c r="O11" s="2" t="s">
        <v>691</v>
      </c>
      <c r="Q11" s="1"/>
    </row>
    <row r="12" spans="1:22">
      <c r="A12" s="93" t="s">
        <v>80</v>
      </c>
      <c r="B12" s="425"/>
      <c r="C12" s="645" t="str">
        <f>IF(DADOS!M12&lt;&gt;"",DADOS!M12," ")</f>
        <v>CEASA</v>
      </c>
      <c r="D12" s="645"/>
      <c r="E12" s="645"/>
      <c r="F12" s="645"/>
      <c r="G12" s="645"/>
      <c r="H12" s="645"/>
      <c r="I12" s="92"/>
      <c r="J12" s="91" t="s">
        <v>149</v>
      </c>
      <c r="K12" s="661" t="s">
        <v>12127</v>
      </c>
      <c r="L12" s="662"/>
      <c r="M12" s="663"/>
      <c r="O12" s="2" t="s">
        <v>692</v>
      </c>
      <c r="Q12" s="1"/>
    </row>
    <row r="13" spans="1:22">
      <c r="A13" s="31"/>
      <c r="C13" s="654"/>
      <c r="D13" s="654"/>
      <c r="E13" s="654"/>
      <c r="F13" s="654"/>
      <c r="G13" s="654"/>
      <c r="H13" s="654"/>
      <c r="K13" s="645"/>
      <c r="L13" s="645"/>
      <c r="M13" s="646"/>
      <c r="O13" s="2" t="s">
        <v>693</v>
      </c>
      <c r="Q13" s="1"/>
    </row>
    <row r="14" spans="1:22">
      <c r="A14" s="31"/>
      <c r="I14" s="92"/>
      <c r="J14" s="429"/>
      <c r="K14" s="425"/>
      <c r="L14" s="425"/>
      <c r="M14" s="426"/>
      <c r="O14" s="2" t="s">
        <v>22</v>
      </c>
      <c r="Q14" s="1"/>
    </row>
    <row r="15" spans="1:22">
      <c r="A15" s="94" t="s">
        <v>150</v>
      </c>
      <c r="B15" s="92"/>
      <c r="C15" s="413"/>
      <c r="D15" s="95"/>
      <c r="E15" s="92"/>
      <c r="F15" s="91" t="s">
        <v>151</v>
      </c>
      <c r="G15" s="659" t="s">
        <v>12099</v>
      </c>
      <c r="H15" s="652"/>
      <c r="I15" s="652"/>
      <c r="J15" s="425"/>
      <c r="K15" s="90"/>
      <c r="L15" s="657"/>
      <c r="M15" s="658"/>
      <c r="O15" s="2" t="s">
        <v>687</v>
      </c>
      <c r="Q15" s="1"/>
    </row>
    <row r="16" spans="1:22">
      <c r="A16" s="94"/>
      <c r="B16" s="92"/>
      <c r="C16" s="95"/>
      <c r="D16" s="95"/>
      <c r="E16" s="92"/>
      <c r="F16" s="91" t="s">
        <v>136</v>
      </c>
      <c r="G16" s="650" t="str">
        <f>IF(DADOS!D24&lt;&gt;"",DADOS!D24," ")</f>
        <v>Rafael Gomes da Silva</v>
      </c>
      <c r="H16" s="650"/>
      <c r="I16" s="650"/>
      <c r="J16" s="425"/>
      <c r="K16" s="90" t="s">
        <v>89</v>
      </c>
      <c r="L16" s="396" t="str">
        <f>IF(DADOS!D28&lt;&gt;"",DADOS!D28," ")</f>
        <v>SP-5070214991/D</v>
      </c>
      <c r="M16" s="397"/>
      <c r="Q16" s="1"/>
    </row>
    <row r="17" spans="1:17">
      <c r="A17" s="94"/>
      <c r="B17" s="92"/>
      <c r="C17" s="92"/>
      <c r="D17" s="92"/>
      <c r="E17" s="92"/>
      <c r="F17" s="429" t="s">
        <v>6730</v>
      </c>
      <c r="G17" s="652"/>
      <c r="H17" s="652"/>
      <c r="I17" s="652"/>
      <c r="J17" s="92"/>
      <c r="K17" s="91" t="s">
        <v>79</v>
      </c>
      <c r="L17" s="655" t="str">
        <f>IF(DADOS!D30&lt;&gt;"",DADOS!D30," ")</f>
        <v xml:space="preserve"> </v>
      </c>
      <c r="M17" s="656"/>
      <c r="O17" s="2" t="s">
        <v>346</v>
      </c>
      <c r="Q17" s="1"/>
    </row>
    <row r="18" spans="1:17">
      <c r="A18" s="271" t="s">
        <v>152</v>
      </c>
      <c r="C18" s="270"/>
      <c r="D18" s="270"/>
      <c r="E18" s="270"/>
      <c r="F18" s="270"/>
      <c r="G18" s="270"/>
      <c r="H18" s="270"/>
      <c r="I18" s="270"/>
      <c r="J18" s="270"/>
      <c r="K18" s="270"/>
      <c r="L18" s="270"/>
      <c r="M18" s="273"/>
      <c r="O18" s="2" t="s">
        <v>354</v>
      </c>
      <c r="Q18" s="1"/>
    </row>
    <row r="19" spans="1:17" ht="15.75" thickBot="1">
      <c r="A19" s="274"/>
      <c r="B19" s="224"/>
      <c r="C19" s="224"/>
      <c r="D19" s="224"/>
      <c r="E19" s="224"/>
      <c r="F19" s="224"/>
      <c r="G19" s="224"/>
      <c r="H19" s="224"/>
      <c r="I19" s="224"/>
      <c r="J19" s="224"/>
      <c r="K19" s="224"/>
      <c r="L19" s="224"/>
      <c r="M19" s="225"/>
      <c r="O19" s="2" t="s">
        <v>379</v>
      </c>
      <c r="Q19" s="1"/>
    </row>
    <row r="20" spans="1:17" ht="8.1" customHeight="1" thickBot="1">
      <c r="O20" s="2" t="s">
        <v>421</v>
      </c>
      <c r="Q20" s="1"/>
    </row>
    <row r="21" spans="1:17" ht="15.75">
      <c r="A21" s="39"/>
      <c r="B21" s="42"/>
      <c r="C21" s="42"/>
      <c r="D21" s="42"/>
      <c r="E21" s="42"/>
      <c r="F21" s="42"/>
      <c r="G21" s="42"/>
      <c r="H21" s="42"/>
      <c r="I21" s="42"/>
      <c r="J21" s="42"/>
      <c r="K21" s="42"/>
      <c r="L21" s="42"/>
      <c r="M21" s="43"/>
      <c r="O21" s="2" t="s">
        <v>477</v>
      </c>
      <c r="Q21" s="1"/>
    </row>
    <row r="22" spans="1:17" ht="15.75">
      <c r="A22" s="45"/>
      <c r="B22" s="6"/>
      <c r="C22" s="6"/>
      <c r="D22" s="6"/>
      <c r="E22" s="6"/>
      <c r="F22" s="6"/>
      <c r="G22" s="6"/>
      <c r="H22" s="6"/>
      <c r="I22" s="6"/>
      <c r="J22" s="6"/>
      <c r="K22" s="6"/>
      <c r="L22" s="6"/>
      <c r="M22" s="44"/>
      <c r="O22" s="2" t="s">
        <v>495</v>
      </c>
      <c r="Q22" s="1"/>
    </row>
    <row r="23" spans="1:17" ht="15.75">
      <c r="A23" s="45"/>
      <c r="B23" s="6"/>
      <c r="E23" s="427" t="s">
        <v>153</v>
      </c>
      <c r="F23" s="427" t="s">
        <v>154</v>
      </c>
      <c r="G23" s="349">
        <f>RESUMO!H20</f>
        <v>682906.87</v>
      </c>
      <c r="H23" s="7"/>
      <c r="I23" s="7"/>
      <c r="J23" s="7"/>
      <c r="K23" s="6"/>
      <c r="L23" s="6"/>
      <c r="M23" s="44"/>
      <c r="O23" s="2" t="s">
        <v>543</v>
      </c>
      <c r="Q23" s="1"/>
    </row>
    <row r="24" spans="1:17" ht="15.75">
      <c r="A24" s="45"/>
      <c r="B24" s="6"/>
      <c r="C24" s="6"/>
      <c r="D24" s="6"/>
      <c r="E24" s="6"/>
      <c r="F24" s="427"/>
      <c r="G24" s="8"/>
      <c r="H24" s="6"/>
      <c r="I24" s="6"/>
      <c r="J24" s="6"/>
      <c r="K24" s="6"/>
      <c r="L24" s="6"/>
      <c r="M24" s="44"/>
      <c r="O24" s="2" t="s">
        <v>561</v>
      </c>
      <c r="Q24" s="1"/>
    </row>
    <row r="25" spans="1:17" ht="15.75">
      <c r="A25" s="45"/>
      <c r="B25" s="6"/>
      <c r="C25" s="427" t="s">
        <v>155</v>
      </c>
      <c r="D25" s="647">
        <f>BDI!$D$26</f>
        <v>0.20612624674451019</v>
      </c>
      <c r="E25" s="647"/>
      <c r="F25" s="427" t="s">
        <v>156</v>
      </c>
      <c r="G25" s="9">
        <f>G23*D25</f>
        <v>140765.02998914116</v>
      </c>
      <c r="H25" s="7"/>
      <c r="I25" s="7"/>
      <c r="J25" s="7"/>
      <c r="K25" s="6"/>
      <c r="L25" s="6"/>
      <c r="M25" s="44"/>
      <c r="O25" s="2" t="s">
        <v>620</v>
      </c>
      <c r="Q25" s="1"/>
    </row>
    <row r="26" spans="1:17" ht="15.75">
      <c r="A26" s="45"/>
      <c r="B26" s="6"/>
      <c r="C26" s="6"/>
      <c r="D26" s="6"/>
      <c r="E26" s="6"/>
      <c r="F26" s="427"/>
      <c r="G26" s="8"/>
      <c r="H26" s="6"/>
      <c r="I26" s="6"/>
      <c r="J26" s="6"/>
      <c r="K26" s="6"/>
      <c r="L26" s="6"/>
      <c r="M26" s="44"/>
      <c r="O26" s="2" t="s">
        <v>673</v>
      </c>
      <c r="Q26" s="1"/>
    </row>
    <row r="27" spans="1:17" ht="15.75">
      <c r="A27" s="45"/>
      <c r="B27" s="6"/>
      <c r="C27" s="6"/>
      <c r="D27" s="6"/>
      <c r="E27" s="427" t="s">
        <v>157</v>
      </c>
      <c r="F27" s="427" t="s">
        <v>156</v>
      </c>
      <c r="G27" s="10">
        <f>G23+G25</f>
        <v>823671.89998914115</v>
      </c>
      <c r="H27" s="11"/>
      <c r="I27" s="11"/>
      <c r="J27" s="11"/>
      <c r="K27" s="6"/>
      <c r="L27" s="6"/>
      <c r="M27" s="44"/>
      <c r="O27" s="2" t="s">
        <v>674</v>
      </c>
      <c r="Q27" s="1"/>
    </row>
    <row r="28" spans="1:17" ht="15.75">
      <c r="A28" s="45"/>
      <c r="B28" s="6"/>
      <c r="C28" s="6"/>
      <c r="D28" s="6"/>
      <c r="E28" s="6"/>
      <c r="F28" s="6"/>
      <c r="G28" s="6"/>
      <c r="H28" s="6"/>
      <c r="I28" s="6"/>
      <c r="J28" s="6"/>
      <c r="K28" s="6"/>
      <c r="L28" s="6"/>
      <c r="M28" s="44"/>
      <c r="Q28" s="1"/>
    </row>
    <row r="29" spans="1:17" ht="15.75">
      <c r="A29" s="45"/>
      <c r="B29" s="6"/>
      <c r="C29" s="6"/>
      <c r="D29" s="6"/>
      <c r="E29" s="6"/>
      <c r="F29" s="6"/>
      <c r="G29" s="6"/>
      <c r="H29" s="6"/>
      <c r="I29" s="6"/>
      <c r="J29" s="6"/>
      <c r="K29" s="6"/>
      <c r="L29" s="6"/>
      <c r="M29" s="44"/>
      <c r="Q29" s="1"/>
    </row>
    <row r="30" spans="1:17" ht="15.75">
      <c r="A30" s="45"/>
      <c r="B30" s="6"/>
      <c r="C30" s="6"/>
      <c r="D30" s="6"/>
      <c r="E30" s="6"/>
      <c r="F30" s="6"/>
      <c r="G30" s="6"/>
      <c r="H30" s="6"/>
      <c r="I30" s="6"/>
      <c r="J30" s="6"/>
      <c r="K30" s="6"/>
      <c r="L30" s="6"/>
      <c r="M30" s="44"/>
      <c r="Q30" s="1"/>
    </row>
    <row r="31" spans="1:17" ht="15.75">
      <c r="A31" s="45"/>
      <c r="B31" s="6"/>
      <c r="C31" s="6"/>
      <c r="D31" s="6"/>
      <c r="E31" s="427" t="s">
        <v>158</v>
      </c>
      <c r="F31" s="532">
        <v>120</v>
      </c>
      <c r="G31" s="651" t="s">
        <v>164</v>
      </c>
      <c r="H31" s="651"/>
      <c r="I31" s="651"/>
      <c r="J31" s="428"/>
      <c r="K31" s="428"/>
      <c r="L31" s="428"/>
      <c r="M31" s="44"/>
      <c r="Q31" s="1"/>
    </row>
    <row r="32" spans="1:17" ht="15.75">
      <c r="A32" s="45"/>
      <c r="B32" s="6"/>
      <c r="C32" s="6"/>
      <c r="D32" s="6"/>
      <c r="E32" s="427"/>
      <c r="F32" s="428"/>
      <c r="G32" s="428"/>
      <c r="H32" s="428"/>
      <c r="I32" s="428"/>
      <c r="J32" s="428"/>
      <c r="K32" s="428"/>
      <c r="L32" s="428"/>
      <c r="M32" s="44"/>
      <c r="Q32" s="1"/>
    </row>
    <row r="33" spans="1:17" ht="15.75">
      <c r="A33" s="45"/>
      <c r="B33" s="6"/>
      <c r="C33" s="6"/>
      <c r="D33" s="6"/>
      <c r="E33" s="6"/>
      <c r="F33" s="6"/>
      <c r="G33" s="6"/>
      <c r="H33" s="6"/>
      <c r="I33" s="6"/>
      <c r="J33" s="6"/>
      <c r="K33" s="6"/>
      <c r="L33" s="6"/>
      <c r="M33" s="44"/>
      <c r="Q33" s="1"/>
    </row>
    <row r="34" spans="1:17" ht="15.75">
      <c r="A34" s="45"/>
      <c r="B34" s="6"/>
      <c r="C34" s="6"/>
      <c r="D34" s="6"/>
      <c r="E34" s="427" t="s">
        <v>159</v>
      </c>
      <c r="F34" s="648" t="s">
        <v>160</v>
      </c>
      <c r="G34" s="649"/>
      <c r="H34" s="653">
        <f>IF(RESUMO!F21&lt;&gt;"",RESUMO!F21," ")</f>
        <v>0.75095921937349963</v>
      </c>
      <c r="I34" s="653"/>
      <c r="J34" s="12"/>
      <c r="K34" s="6"/>
      <c r="L34" s="6"/>
      <c r="M34" s="44"/>
      <c r="Q34" s="1"/>
    </row>
    <row r="35" spans="1:17" ht="15.75">
      <c r="A35" s="45"/>
      <c r="B35" s="6"/>
      <c r="C35" s="6"/>
      <c r="D35" s="6"/>
      <c r="E35" s="6"/>
      <c r="F35" s="424"/>
      <c r="G35" s="424"/>
      <c r="H35" s="346"/>
      <c r="I35" s="346"/>
      <c r="J35" s="6"/>
      <c r="K35" s="6"/>
      <c r="L35" s="6"/>
      <c r="M35" s="44"/>
      <c r="Q35" s="1"/>
    </row>
    <row r="36" spans="1:17" ht="15.75">
      <c r="A36" s="45"/>
      <c r="B36" s="6"/>
      <c r="C36" s="427"/>
      <c r="D36" s="427"/>
      <c r="E36" s="427"/>
      <c r="F36" s="648" t="s">
        <v>161</v>
      </c>
      <c r="G36" s="649"/>
      <c r="H36" s="653">
        <f>IF(H34=0,"",1-H34)</f>
        <v>0.24904078062650037</v>
      </c>
      <c r="I36" s="653"/>
      <c r="J36" s="12"/>
      <c r="K36" s="6"/>
      <c r="L36" s="6"/>
      <c r="M36" s="44"/>
      <c r="Q36" s="1"/>
    </row>
    <row r="37" spans="1:17" ht="16.5" thickBot="1">
      <c r="A37" s="46"/>
      <c r="B37" s="47"/>
      <c r="C37" s="47"/>
      <c r="D37" s="47"/>
      <c r="E37" s="47"/>
      <c r="F37" s="47"/>
      <c r="G37" s="47"/>
      <c r="H37" s="47"/>
      <c r="I37" s="47"/>
      <c r="J37" s="47"/>
      <c r="K37" s="47"/>
      <c r="L37" s="47"/>
      <c r="M37" s="48"/>
      <c r="Q37" s="1"/>
    </row>
    <row r="38" spans="1:17" ht="16.5" thickBot="1">
      <c r="A38" s="6"/>
      <c r="B38" s="6"/>
      <c r="C38" s="6"/>
      <c r="D38" s="6"/>
      <c r="E38" s="6"/>
      <c r="F38" s="6"/>
      <c r="G38" s="6"/>
      <c r="H38" s="6"/>
      <c r="I38" s="6"/>
      <c r="J38" s="6"/>
      <c r="K38" s="6"/>
      <c r="L38" s="6"/>
      <c r="M38" s="6"/>
      <c r="Q38" s="1"/>
    </row>
    <row r="39" spans="1:17" ht="15.75">
      <c r="A39" s="39"/>
      <c r="B39" s="40"/>
      <c r="C39" s="40"/>
      <c r="D39" s="40"/>
      <c r="E39" s="40"/>
      <c r="F39" s="41"/>
      <c r="G39" s="41"/>
      <c r="H39" s="41"/>
      <c r="I39" s="42"/>
      <c r="J39" s="42"/>
      <c r="K39" s="42"/>
      <c r="L39" s="42"/>
      <c r="M39" s="43"/>
      <c r="Q39" s="1"/>
    </row>
    <row r="40" spans="1:17" ht="15.75">
      <c r="A40" s="660" t="s">
        <v>162</v>
      </c>
      <c r="B40" s="648"/>
      <c r="C40" s="648"/>
      <c r="D40" s="648"/>
      <c r="E40" s="427"/>
      <c r="F40" s="428" t="s">
        <v>147</v>
      </c>
      <c r="G40" s="643" t="s">
        <v>6731</v>
      </c>
      <c r="H40" s="643"/>
      <c r="I40" s="643"/>
      <c r="J40" s="643"/>
      <c r="K40" s="643"/>
      <c r="L40" s="643"/>
      <c r="M40" s="644"/>
      <c r="Q40" s="1"/>
    </row>
    <row r="41" spans="1:17" ht="15.75">
      <c r="A41" s="45"/>
      <c r="B41" s="6"/>
      <c r="C41" s="6"/>
      <c r="D41" s="6"/>
      <c r="E41" s="6"/>
      <c r="F41" s="6"/>
      <c r="G41" s="6"/>
      <c r="H41" s="6"/>
      <c r="I41" s="6"/>
      <c r="J41" s="6"/>
      <c r="K41" s="6"/>
      <c r="L41" s="6"/>
      <c r="M41" s="44"/>
      <c r="Q41" s="1"/>
    </row>
    <row r="42" spans="1:17" ht="15.75">
      <c r="A42" s="660" t="s">
        <v>163</v>
      </c>
      <c r="B42" s="648"/>
      <c r="C42" s="648"/>
      <c r="D42" s="648"/>
      <c r="E42" s="427"/>
      <c r="F42" s="13" t="s">
        <v>147</v>
      </c>
      <c r="G42" s="639" t="s">
        <v>6732</v>
      </c>
      <c r="H42" s="639"/>
      <c r="I42" s="639"/>
      <c r="J42" s="639"/>
      <c r="K42" s="639"/>
      <c r="L42" s="639"/>
      <c r="M42" s="640"/>
      <c r="Q42" s="1"/>
    </row>
    <row r="43" spans="1:17" ht="15.75">
      <c r="A43" s="45" t="s">
        <v>147</v>
      </c>
      <c r="B43" s="427"/>
      <c r="C43" s="427"/>
      <c r="D43" s="427"/>
      <c r="E43" s="427"/>
      <c r="F43" s="13"/>
      <c r="G43" s="13"/>
      <c r="H43" s="13"/>
      <c r="I43" s="6"/>
      <c r="J43" s="6"/>
      <c r="K43" s="6"/>
      <c r="L43" s="6"/>
      <c r="M43" s="44"/>
      <c r="Q43" s="1"/>
    </row>
    <row r="44" spans="1:17" ht="15.75">
      <c r="A44" s="45"/>
      <c r="B44" s="6"/>
      <c r="C44" s="6"/>
      <c r="D44" s="6"/>
      <c r="E44" s="6"/>
      <c r="F44" s="14"/>
      <c r="G44" s="639" t="s">
        <v>12033</v>
      </c>
      <c r="H44" s="639"/>
      <c r="I44" s="639"/>
      <c r="J44" s="639"/>
      <c r="K44" s="639"/>
      <c r="L44" s="639"/>
      <c r="M44" s="640"/>
      <c r="Q44" s="1"/>
    </row>
    <row r="45" spans="1:17" ht="16.5" thickBot="1">
      <c r="A45" s="46"/>
      <c r="B45" s="47"/>
      <c r="C45" s="47"/>
      <c r="D45" s="47"/>
      <c r="E45" s="47"/>
      <c r="F45" s="47"/>
      <c r="G45" s="47"/>
      <c r="H45" s="47"/>
      <c r="I45" s="47"/>
      <c r="J45" s="47"/>
      <c r="K45" s="47"/>
      <c r="L45" s="47"/>
      <c r="M45" s="48"/>
      <c r="Q45" s="1"/>
    </row>
    <row r="46" spans="1:17" ht="15.75" thickBot="1">
      <c r="Q46" s="1"/>
    </row>
    <row r="47" spans="1:17">
      <c r="A47" s="32"/>
      <c r="B47" s="33"/>
      <c r="C47" s="33"/>
      <c r="D47" s="33"/>
      <c r="E47" s="33"/>
      <c r="F47" s="33"/>
      <c r="G47" s="33"/>
      <c r="H47" s="33"/>
      <c r="I47" s="33"/>
      <c r="J47" s="33"/>
      <c r="K47" s="33"/>
      <c r="L47" s="33"/>
      <c r="M47" s="34"/>
      <c r="Q47" s="1"/>
    </row>
    <row r="48" spans="1:17">
      <c r="A48" s="31"/>
      <c r="M48" s="35"/>
      <c r="Q48" s="1"/>
    </row>
    <row r="49" spans="1:17">
      <c r="A49" s="31"/>
      <c r="M49" s="35"/>
      <c r="Q49" s="1"/>
    </row>
    <row r="50" spans="1:17">
      <c r="A50" s="31"/>
      <c r="M50" s="35"/>
      <c r="Q50" s="1"/>
    </row>
    <row r="51" spans="1:17">
      <c r="A51" s="31"/>
      <c r="M51" s="35"/>
      <c r="Q51" s="1"/>
    </row>
    <row r="52" spans="1:17">
      <c r="A52" s="31"/>
      <c r="M52" s="35"/>
      <c r="Q52" s="1"/>
    </row>
    <row r="53" spans="1:17">
      <c r="A53" s="31"/>
      <c r="M53" s="35"/>
      <c r="Q53" s="1"/>
    </row>
    <row r="54" spans="1:17">
      <c r="A54" s="31"/>
      <c r="B54" s="637" t="s">
        <v>172</v>
      </c>
      <c r="C54" s="637"/>
      <c r="D54" s="637"/>
      <c r="E54" s="637"/>
      <c r="G54" s="637" t="s">
        <v>173</v>
      </c>
      <c r="H54" s="637"/>
      <c r="I54" s="637" t="s">
        <v>174</v>
      </c>
      <c r="J54" s="637"/>
      <c r="K54" s="637"/>
      <c r="L54" s="637"/>
      <c r="M54" s="638"/>
      <c r="Q54" s="1"/>
    </row>
    <row r="55" spans="1:17">
      <c r="A55" s="641" t="str">
        <f>IF(DADOS!D24&lt;&gt;"",DADOS!D24,"")</f>
        <v>Rafael Gomes da Silva</v>
      </c>
      <c r="B55" s="642"/>
      <c r="C55" s="642"/>
      <c r="D55" s="642"/>
      <c r="E55" s="642"/>
      <c r="F55" s="642"/>
      <c r="G55" s="637"/>
      <c r="H55" s="637"/>
      <c r="I55" s="637"/>
      <c r="J55" s="637"/>
      <c r="K55" s="637"/>
      <c r="L55" s="637"/>
      <c r="M55" s="638"/>
      <c r="Q55" s="1"/>
    </row>
    <row r="56" spans="1:17">
      <c r="A56" s="31"/>
      <c r="B56" s="637" t="s">
        <v>198</v>
      </c>
      <c r="C56" s="637"/>
      <c r="D56" s="637"/>
      <c r="E56" s="637"/>
      <c r="F56" s="423"/>
      <c r="G56" s="637" t="s">
        <v>695</v>
      </c>
      <c r="H56" s="637"/>
      <c r="I56" s="637" t="s">
        <v>206</v>
      </c>
      <c r="J56" s="637"/>
      <c r="K56" s="637"/>
      <c r="L56" s="637"/>
      <c r="M56" s="638"/>
      <c r="Q56" s="1"/>
    </row>
    <row r="57" spans="1:17">
      <c r="A57" s="31"/>
      <c r="B57" s="637" t="s">
        <v>165</v>
      </c>
      <c r="C57" s="637"/>
      <c r="D57" s="637"/>
      <c r="E57" s="637"/>
      <c r="F57" s="423"/>
      <c r="G57" s="637" t="s">
        <v>165</v>
      </c>
      <c r="H57" s="637"/>
      <c r="I57" s="637" t="s">
        <v>165</v>
      </c>
      <c r="J57" s="637"/>
      <c r="K57" s="637"/>
      <c r="L57" s="637"/>
      <c r="M57" s="638"/>
      <c r="Q57" s="1"/>
    </row>
    <row r="58" spans="1:17" ht="15.75" thickBot="1">
      <c r="A58" s="36"/>
      <c r="B58" s="37"/>
      <c r="C58" s="37"/>
      <c r="D58" s="37"/>
      <c r="E58" s="37"/>
      <c r="F58" s="37"/>
      <c r="G58" s="37"/>
      <c r="H58" s="37"/>
      <c r="I58" s="37"/>
      <c r="J58" s="37"/>
      <c r="K58" s="37"/>
      <c r="L58" s="37"/>
      <c r="M58" s="38"/>
      <c r="Q58" s="1"/>
    </row>
    <row r="59" spans="1:17">
      <c r="Q59" s="1"/>
    </row>
    <row r="60" spans="1:17">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sheetData>
  <mergeCells count="39">
    <mergeCell ref="E1:H7"/>
    <mergeCell ref="A9:J9"/>
    <mergeCell ref="K10:M10"/>
    <mergeCell ref="K11:M11"/>
    <mergeCell ref="L9:M9"/>
    <mergeCell ref="C11:H11"/>
    <mergeCell ref="C10:G10"/>
    <mergeCell ref="C12:H12"/>
    <mergeCell ref="B56:E56"/>
    <mergeCell ref="G54:H54"/>
    <mergeCell ref="L17:M17"/>
    <mergeCell ref="L15:M15"/>
    <mergeCell ref="G15:I15"/>
    <mergeCell ref="G56:H56"/>
    <mergeCell ref="I56:M56"/>
    <mergeCell ref="A40:D40"/>
    <mergeCell ref="I55:M55"/>
    <mergeCell ref="I54:M54"/>
    <mergeCell ref="G55:H55"/>
    <mergeCell ref="G44:M44"/>
    <mergeCell ref="A42:D42"/>
    <mergeCell ref="K12:M12"/>
    <mergeCell ref="H36:I36"/>
    <mergeCell ref="G40:M40"/>
    <mergeCell ref="K13:M13"/>
    <mergeCell ref="D25:E25"/>
    <mergeCell ref="F34:G34"/>
    <mergeCell ref="G16:I16"/>
    <mergeCell ref="F36:G36"/>
    <mergeCell ref="G31:I31"/>
    <mergeCell ref="G17:I17"/>
    <mergeCell ref="H34:I34"/>
    <mergeCell ref="C13:H13"/>
    <mergeCell ref="B57:E57"/>
    <mergeCell ref="G57:H57"/>
    <mergeCell ref="I57:M57"/>
    <mergeCell ref="G42:M42"/>
    <mergeCell ref="B54:E54"/>
    <mergeCell ref="A55:F55"/>
  </mergeCells>
  <dataValidations count="3">
    <dataValidation type="list" allowBlank="1" showInputMessage="1" showErrorMessage="1" sqref="K14" xr:uid="{00000000-0002-0000-0100-000000000000}">
      <formula1>$O$16:$O$31</formula1>
    </dataValidation>
    <dataValidation type="list" errorStyle="warning" allowBlank="1" showInputMessage="1" showErrorMessage="1" errorTitle="SELECIONE AO LADO" error="SELECIONE NA SETA AO LADO" promptTitle="ESCRITÓRIO REGIONAL DE" sqref="G17:I17" xr:uid="{00000000-0002-0000-0100-000001000000}">
      <formula1>$O$16:$O$31</formula1>
    </dataValidation>
    <dataValidation type="list" allowBlank="1" showInputMessage="1" showErrorMessage="1" sqref="K10:M10" xr:uid="{00000000-0002-0000-0100-000002000000}">
      <formula1>$O$1:$O$15</formula1>
    </dataValidation>
  </dataValidations>
  <printOptions horizontalCentered="1" verticalCentered="1"/>
  <pageMargins left="0.98425196850393704" right="0.39370078740157483" top="0.39370078740157483" bottom="0.39370078740157483" header="0" footer="0"/>
  <pageSetup paperSize="9" scale="80" firstPageNumber="0" orientation="portrait" horizontalDpi="300"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4">
    <pageSetUpPr fitToPage="1"/>
  </sheetPr>
  <dimension ref="A1:N43"/>
  <sheetViews>
    <sheetView view="pageBreakPreview" topLeftCell="A13" zoomScaleNormal="100" zoomScaleSheetLayoutView="100" workbookViewId="0">
      <selection activeCell="E17" sqref="E17"/>
    </sheetView>
  </sheetViews>
  <sheetFormatPr defaultRowHeight="12.75"/>
  <cols>
    <col min="1" max="1" width="13.28515625" style="295" customWidth="1"/>
    <col min="2" max="2" width="37.85546875" style="295" customWidth="1"/>
    <col min="3" max="3" width="15.140625" style="295" bestFit="1" customWidth="1"/>
    <col min="4" max="4" width="11" style="295" bestFit="1" customWidth="1"/>
    <col min="5" max="5" width="14" style="322" customWidth="1"/>
    <col min="6" max="6" width="23.42578125" style="295" customWidth="1"/>
    <col min="7" max="8" width="12" style="295" bestFit="1" customWidth="1"/>
    <col min="9" max="9" width="15.140625" style="295" bestFit="1" customWidth="1"/>
    <col min="10" max="10" width="9.140625" style="295"/>
    <col min="11" max="11" width="25.140625" style="295" bestFit="1" customWidth="1"/>
    <col min="12" max="16384" width="9.140625" style="295"/>
  </cols>
  <sheetData>
    <row r="1" spans="1:11" s="289" customFormat="1">
      <c r="E1" s="290"/>
    </row>
    <row r="2" spans="1:11" s="289" customFormat="1">
      <c r="E2" s="290"/>
    </row>
    <row r="3" spans="1:11" s="289" customFormat="1">
      <c r="B3" s="675"/>
      <c r="C3" s="675"/>
      <c r="D3" s="675"/>
      <c r="E3" s="675"/>
      <c r="F3" s="675"/>
      <c r="G3" s="675"/>
      <c r="H3" s="675"/>
    </row>
    <row r="4" spans="1:11" s="289" customFormat="1">
      <c r="B4" s="675"/>
      <c r="C4" s="675"/>
      <c r="D4" s="675"/>
      <c r="E4" s="675"/>
      <c r="F4" s="675"/>
      <c r="G4" s="675"/>
      <c r="H4" s="675"/>
    </row>
    <row r="5" spans="1:11" s="289" customFormat="1">
      <c r="B5" s="675"/>
      <c r="C5" s="675"/>
      <c r="D5" s="675"/>
      <c r="E5" s="675"/>
      <c r="F5" s="675"/>
      <c r="G5" s="675"/>
      <c r="H5" s="675"/>
    </row>
    <row r="6" spans="1:11" s="289" customFormat="1">
      <c r="B6" s="675"/>
      <c r="C6" s="675"/>
      <c r="D6" s="675"/>
      <c r="E6" s="675"/>
      <c r="F6" s="675"/>
      <c r="G6" s="675"/>
      <c r="H6" s="675"/>
    </row>
    <row r="7" spans="1:11" s="289" customFormat="1" ht="15">
      <c r="B7" s="291"/>
      <c r="C7" s="466" t="s">
        <v>132</v>
      </c>
      <c r="D7" s="467" t="str">
        <f>IF(DADOS!$D$12&lt;&gt;"",DADOS!$D$12," ")</f>
        <v>INSTALAÇÃO DE GRADIL EM TODA UNIDADE, REBOCO E PINTURA EM PAREDE DO PAVILHÃO B -  NA UNIDADE ATACADISTA DE CASCAVEL</v>
      </c>
      <c r="E7" s="467"/>
      <c r="F7" s="292"/>
      <c r="G7" s="292"/>
      <c r="H7" s="292"/>
      <c r="I7" s="292"/>
    </row>
    <row r="8" spans="1:11" s="289" customFormat="1" ht="15">
      <c r="B8" s="291"/>
      <c r="C8" s="466" t="s">
        <v>258</v>
      </c>
      <c r="D8" s="468">
        <f>IF('FOLHA FECHAMENTO'!F31&lt;&gt;"",'FOLHA FECHAMENTO'!F31," ")</f>
        <v>120</v>
      </c>
      <c r="E8" s="467" t="s">
        <v>164</v>
      </c>
      <c r="F8" s="292"/>
      <c r="G8" s="292"/>
      <c r="H8" s="292"/>
      <c r="I8" s="292"/>
    </row>
    <row r="9" spans="1:11" s="289" customFormat="1" ht="15.75">
      <c r="A9" s="293"/>
      <c r="C9" s="469" t="s">
        <v>12034</v>
      </c>
      <c r="D9" s="470"/>
      <c r="E9" s="471"/>
      <c r="H9" s="676" t="s">
        <v>207</v>
      </c>
      <c r="I9" s="676"/>
    </row>
    <row r="10" spans="1:11" s="289" customFormat="1" ht="13.5" thickBot="1">
      <c r="E10" s="290"/>
    </row>
    <row r="11" spans="1:11" ht="13.5" thickBot="1">
      <c r="A11" s="683" t="s">
        <v>208</v>
      </c>
      <c r="B11" s="684"/>
      <c r="C11" s="684"/>
      <c r="D11" s="684"/>
      <c r="E11" s="684"/>
      <c r="F11" s="684"/>
      <c r="G11" s="684"/>
      <c r="H11" s="685"/>
      <c r="I11" s="347">
        <f>'FOLHA FECHAMENTO'!$G$23</f>
        <v>682906.87</v>
      </c>
    </row>
    <row r="12" spans="1:11" s="297" customFormat="1" ht="18" customHeight="1" thickBot="1">
      <c r="A12" s="679" t="s">
        <v>138</v>
      </c>
      <c r="B12" s="679" t="s">
        <v>209</v>
      </c>
      <c r="C12" s="679" t="s">
        <v>210</v>
      </c>
      <c r="D12" s="679" t="s">
        <v>211</v>
      </c>
      <c r="E12" s="686" t="s">
        <v>212</v>
      </c>
      <c r="F12" s="686" t="s">
        <v>213</v>
      </c>
      <c r="G12" s="679" t="s">
        <v>214</v>
      </c>
      <c r="H12" s="679"/>
      <c r="I12" s="679"/>
    </row>
    <row r="13" spans="1:11" s="297" customFormat="1" ht="30" customHeight="1" thickBot="1">
      <c r="A13" s="679"/>
      <c r="B13" s="679"/>
      <c r="C13" s="679"/>
      <c r="D13" s="679"/>
      <c r="E13" s="687"/>
      <c r="F13" s="687"/>
      <c r="G13" s="296" t="s">
        <v>215</v>
      </c>
      <c r="H13" s="296" t="s">
        <v>216</v>
      </c>
      <c r="I13" s="296" t="s">
        <v>217</v>
      </c>
    </row>
    <row r="14" spans="1:11" ht="15.95" customHeight="1" thickBot="1">
      <c r="A14" s="272">
        <v>1</v>
      </c>
      <c r="B14" s="298" t="s">
        <v>218</v>
      </c>
      <c r="C14" s="299">
        <f>D14*$I$11</f>
        <v>20487.206099999999</v>
      </c>
      <c r="D14" s="300">
        <v>0.03</v>
      </c>
      <c r="E14" s="272"/>
      <c r="F14" s="272" t="str">
        <f>IF(AND(D14&gt;=G14,D14&lt;=I14),"OK","DIFERE")</f>
        <v>OK</v>
      </c>
      <c r="G14" s="301">
        <v>0.03</v>
      </c>
      <c r="H14" s="301">
        <v>0.04</v>
      </c>
      <c r="I14" s="301">
        <v>5.5E-2</v>
      </c>
      <c r="J14" s="295" t="s">
        <v>219</v>
      </c>
      <c r="K14" s="295" t="s">
        <v>220</v>
      </c>
    </row>
    <row r="15" spans="1:11" ht="15.95" customHeight="1" thickBot="1">
      <c r="A15" s="272">
        <v>2</v>
      </c>
      <c r="B15" s="298" t="s">
        <v>221</v>
      </c>
      <c r="C15" s="299">
        <f>D15*$I$11</f>
        <v>5463.2549600000002</v>
      </c>
      <c r="D15" s="302">
        <v>8.0000000000000002E-3</v>
      </c>
      <c r="E15" s="272"/>
      <c r="F15" s="272" t="str">
        <f>IF(AND(D15&gt;=G15,D15&lt;=I15),"OK","DIFERE")</f>
        <v>OK</v>
      </c>
      <c r="G15" s="301">
        <v>8.0000000000000002E-3</v>
      </c>
      <c r="H15" s="301">
        <v>8.0000000000000002E-3</v>
      </c>
      <c r="I15" s="301">
        <v>0.01</v>
      </c>
      <c r="J15" s="295" t="s">
        <v>222</v>
      </c>
      <c r="K15" s="295" t="s">
        <v>223</v>
      </c>
    </row>
    <row r="16" spans="1:11" ht="15.95" customHeight="1" thickBot="1">
      <c r="A16" s="272">
        <v>3</v>
      </c>
      <c r="B16" s="298" t="s">
        <v>224</v>
      </c>
      <c r="C16" s="299">
        <f>D16*$I$11</f>
        <v>6624.1966389999998</v>
      </c>
      <c r="D16" s="302">
        <v>9.7000000000000003E-3</v>
      </c>
      <c r="E16" s="272"/>
      <c r="F16" s="272" t="str">
        <f>IF(AND(D16&gt;=G16,D16&lt;=I16),"OK","DIFERE")</f>
        <v>OK</v>
      </c>
      <c r="G16" s="301">
        <v>9.7000000000000003E-3</v>
      </c>
      <c r="H16" s="301">
        <v>1.2699999999999999E-2</v>
      </c>
      <c r="I16" s="301">
        <v>1.2699999999999999E-2</v>
      </c>
      <c r="J16" s="295" t="s">
        <v>225</v>
      </c>
      <c r="K16" s="295" t="s">
        <v>226</v>
      </c>
    </row>
    <row r="17" spans="1:14" ht="15.95" customHeight="1" thickBot="1">
      <c r="A17" s="272">
        <v>4</v>
      </c>
      <c r="B17" s="298" t="s">
        <v>227</v>
      </c>
      <c r="C17" s="299">
        <f>D17*($I$11+C14+C15+C16)</f>
        <v>8800.4227906976994</v>
      </c>
      <c r="D17" s="302">
        <v>1.23E-2</v>
      </c>
      <c r="E17" s="272"/>
      <c r="F17" s="272" t="str">
        <f>IF(AND(D17&gt;=G17,D17&lt;=I17),"OK","DIFERE")</f>
        <v>OK</v>
      </c>
      <c r="G17" s="301">
        <v>5.8999999999999999E-3</v>
      </c>
      <c r="H17" s="301">
        <v>1.23E-2</v>
      </c>
      <c r="I17" s="301">
        <v>1.3899999999999999E-2</v>
      </c>
      <c r="J17" s="295" t="s">
        <v>228</v>
      </c>
      <c r="K17" s="295" t="s">
        <v>229</v>
      </c>
    </row>
    <row r="18" spans="1:14" ht="15.95" customHeight="1" thickBot="1">
      <c r="A18" s="272">
        <v>5</v>
      </c>
      <c r="B18" s="298" t="s">
        <v>230</v>
      </c>
      <c r="C18" s="299">
        <f>D18*($I$11+C14+C15+C16+C17)</f>
        <v>44615.768150165379</v>
      </c>
      <c r="D18" s="302">
        <v>6.1600000000000002E-2</v>
      </c>
      <c r="E18" s="272"/>
      <c r="F18" s="272" t="str">
        <f>IF(AND(D18&gt;=G18,D18&lt;=I18),"OK","DIFERE")</f>
        <v>OK</v>
      </c>
      <c r="G18" s="301">
        <v>6.1600000000000002E-2</v>
      </c>
      <c r="H18" s="301">
        <v>7.3999999999999996E-2</v>
      </c>
      <c r="I18" s="301">
        <v>8.9599999999999999E-2</v>
      </c>
      <c r="J18" s="295" t="s">
        <v>201</v>
      </c>
      <c r="K18" s="295" t="s">
        <v>231</v>
      </c>
    </row>
    <row r="19" spans="1:14" ht="15.95" customHeight="1" thickBot="1">
      <c r="A19" s="272">
        <v>6</v>
      </c>
      <c r="B19" s="303" t="s">
        <v>232</v>
      </c>
      <c r="C19" s="304">
        <f>D19*$I$11*(1+D26)</f>
        <v>54774.181349277889</v>
      </c>
      <c r="D19" s="305">
        <f>SUM(D20:D23)</f>
        <v>6.6500000000000004E-2</v>
      </c>
      <c r="E19" s="306"/>
      <c r="F19" s="294"/>
      <c r="G19" s="307"/>
      <c r="H19" s="307"/>
      <c r="I19" s="308"/>
      <c r="J19" s="295" t="s">
        <v>233</v>
      </c>
      <c r="K19" s="295" t="s">
        <v>234</v>
      </c>
    </row>
    <row r="20" spans="1:14" ht="15.95" customHeight="1" thickBot="1">
      <c r="A20" s="309" t="s">
        <v>235</v>
      </c>
      <c r="B20" s="688" t="s">
        <v>236</v>
      </c>
      <c r="C20" s="689"/>
      <c r="D20" s="302">
        <v>6.4999999999999997E-3</v>
      </c>
      <c r="E20" s="306"/>
      <c r="F20" s="294"/>
      <c r="G20" s="294"/>
      <c r="H20" s="294"/>
      <c r="I20" s="310"/>
    </row>
    <row r="21" spans="1:14" ht="15.95" customHeight="1" thickBot="1">
      <c r="A21" s="309" t="s">
        <v>237</v>
      </c>
      <c r="B21" s="688" t="s">
        <v>238</v>
      </c>
      <c r="C21" s="689"/>
      <c r="D21" s="302">
        <v>0.03</v>
      </c>
      <c r="E21" s="306"/>
      <c r="F21" s="294"/>
      <c r="G21" s="294"/>
      <c r="H21" s="294"/>
      <c r="I21" s="310"/>
      <c r="K21"/>
      <c r="L21"/>
      <c r="M21"/>
      <c r="N21"/>
    </row>
    <row r="22" spans="1:14" ht="15.95" customHeight="1" thickBot="1">
      <c r="A22" s="309" t="s">
        <v>239</v>
      </c>
      <c r="B22" s="688" t="s">
        <v>240</v>
      </c>
      <c r="C22" s="689"/>
      <c r="D22" s="302">
        <v>0.03</v>
      </c>
      <c r="E22" s="306"/>
      <c r="F22" s="294"/>
      <c r="G22" s="294"/>
      <c r="H22" s="294"/>
      <c r="I22" s="310"/>
      <c r="K22"/>
      <c r="L22"/>
      <c r="M22"/>
      <c r="N22"/>
    </row>
    <row r="23" spans="1:14" ht="15.95" customHeight="1" thickBot="1">
      <c r="A23" s="309" t="s">
        <v>241</v>
      </c>
      <c r="B23" s="688" t="s">
        <v>242</v>
      </c>
      <c r="C23" s="690"/>
      <c r="D23" s="311">
        <v>0</v>
      </c>
      <c r="E23" s="306"/>
      <c r="F23" s="294"/>
      <c r="G23" s="294"/>
      <c r="H23" s="294"/>
      <c r="I23" s="310"/>
      <c r="K23"/>
      <c r="L23"/>
      <c r="M23"/>
      <c r="N23"/>
    </row>
    <row r="24" spans="1:14" ht="15.95" customHeight="1" thickBot="1">
      <c r="A24" s="677" t="s">
        <v>243</v>
      </c>
      <c r="B24" s="677"/>
      <c r="C24" s="312">
        <f>SUM(C14:C19)</f>
        <v>140765.02998914098</v>
      </c>
      <c r="D24" s="272"/>
      <c r="E24" s="272"/>
      <c r="F24" s="680" t="s">
        <v>244</v>
      </c>
      <c r="G24" s="681"/>
      <c r="H24" s="681"/>
      <c r="I24" s="682"/>
      <c r="K24"/>
      <c r="L24"/>
      <c r="M24"/>
      <c r="N24"/>
    </row>
    <row r="25" spans="1:14" ht="15.95" customHeight="1" thickBot="1">
      <c r="A25" s="677" t="s">
        <v>245</v>
      </c>
      <c r="B25" s="677"/>
      <c r="C25" s="312">
        <f>C24+I11</f>
        <v>823671.89998914092</v>
      </c>
      <c r="D25" s="272"/>
      <c r="E25" s="272"/>
      <c r="F25" s="313" t="s">
        <v>246</v>
      </c>
      <c r="G25" s="301">
        <v>0.2034</v>
      </c>
      <c r="H25" s="301">
        <v>0.22120000000000001</v>
      </c>
      <c r="I25" s="301">
        <v>0.25</v>
      </c>
      <c r="K25"/>
      <c r="L25"/>
      <c r="M25"/>
      <c r="N25"/>
    </row>
    <row r="26" spans="1:14" ht="15.95" customHeight="1" thickBot="1">
      <c r="A26" s="677" t="s">
        <v>247</v>
      </c>
      <c r="B26" s="677"/>
      <c r="C26" s="677"/>
      <c r="D26" s="348">
        <f>(((1+$D14+$D15+$D16)*(1+$D17)*(1+$D18)/(1-$D19)))-1</f>
        <v>0.20612624674451019</v>
      </c>
      <c r="E26" s="272" t="str">
        <f>IF(AND($D26&gt;=$G26,$D26&lt;=$I26),"OK","DIFERE")</f>
        <v>OK</v>
      </c>
      <c r="F26" s="313" t="s">
        <v>248</v>
      </c>
      <c r="G26" s="301">
        <f>((G25+1)*(1-E29))/((1-E29)-D23)-1</f>
        <v>0.20340000000000003</v>
      </c>
      <c r="H26" s="301">
        <f>((H25+1)*(1-E29))/((1-E29)-D23)-1</f>
        <v>0.22120000000000006</v>
      </c>
      <c r="I26" s="301">
        <f>((I25+1)*(1-E29))/((1-E29)-D23)-1</f>
        <v>0.25</v>
      </c>
      <c r="K26"/>
      <c r="L26"/>
      <c r="M26"/>
      <c r="N26"/>
    </row>
    <row r="27" spans="1:14" ht="15.75" thickBot="1">
      <c r="A27" s="294"/>
      <c r="B27" s="294"/>
      <c r="C27" s="294"/>
      <c r="D27" s="294"/>
      <c r="E27" s="314"/>
      <c r="F27" s="294"/>
      <c r="G27" s="294"/>
      <c r="H27" s="294"/>
      <c r="I27" s="294"/>
      <c r="K27"/>
      <c r="L27"/>
      <c r="M27"/>
      <c r="N27"/>
    </row>
    <row r="28" spans="1:14" ht="15">
      <c r="A28" s="294"/>
      <c r="B28" s="294"/>
      <c r="C28" s="294"/>
      <c r="D28" s="294"/>
      <c r="E28" s="314"/>
      <c r="F28" s="315" t="s">
        <v>249</v>
      </c>
      <c r="G28" s="316"/>
      <c r="H28" s="316"/>
      <c r="I28" s="317"/>
      <c r="K28"/>
      <c r="L28"/>
      <c r="M28"/>
      <c r="N28"/>
    </row>
    <row r="29" spans="1:14" ht="15">
      <c r="A29" s="294"/>
      <c r="B29" s="294"/>
      <c r="C29" s="294"/>
      <c r="D29" s="294"/>
      <c r="E29" s="314"/>
      <c r="F29" s="318"/>
      <c r="G29" s="294"/>
      <c r="H29" s="294"/>
      <c r="I29" s="310"/>
      <c r="K29"/>
      <c r="L29"/>
      <c r="M29"/>
      <c r="N29"/>
    </row>
    <row r="30" spans="1:14">
      <c r="A30" s="294"/>
      <c r="B30" s="294"/>
      <c r="C30" s="294"/>
      <c r="D30" s="294"/>
      <c r="E30" s="314"/>
      <c r="F30" s="318"/>
      <c r="G30" s="294"/>
      <c r="H30" s="294"/>
      <c r="I30" s="310"/>
    </row>
    <row r="31" spans="1:14">
      <c r="A31" s="294"/>
      <c r="B31" s="294"/>
      <c r="C31" s="294"/>
      <c r="D31" s="294"/>
      <c r="E31" s="314"/>
      <c r="F31" s="318"/>
      <c r="G31" s="294"/>
      <c r="H31" s="294"/>
      <c r="I31" s="310"/>
    </row>
    <row r="32" spans="1:14">
      <c r="A32" s="294" t="s">
        <v>250</v>
      </c>
      <c r="B32" s="294"/>
      <c r="C32" s="294"/>
      <c r="D32" s="294"/>
      <c r="E32" s="314"/>
      <c r="F32" s="318"/>
      <c r="G32" s="294"/>
      <c r="H32" s="294"/>
      <c r="I32" s="310"/>
    </row>
    <row r="33" spans="1:9">
      <c r="A33" s="294" t="s">
        <v>251</v>
      </c>
      <c r="B33" s="294"/>
      <c r="C33" s="294"/>
      <c r="D33" s="294"/>
      <c r="E33" s="314"/>
      <c r="F33" s="318"/>
      <c r="G33" s="294"/>
      <c r="H33" s="294"/>
      <c r="I33" s="310"/>
    </row>
    <row r="34" spans="1:9">
      <c r="A34" s="294" t="s">
        <v>252</v>
      </c>
      <c r="B34" s="294"/>
      <c r="C34" s="294"/>
      <c r="D34" s="294"/>
      <c r="E34" s="314"/>
      <c r="F34" s="318"/>
      <c r="G34" s="294"/>
      <c r="H34" s="294"/>
      <c r="I34" s="310"/>
    </row>
    <row r="35" spans="1:9" ht="13.5" thickBot="1">
      <c r="A35" s="294" t="s">
        <v>253</v>
      </c>
      <c r="B35" s="294"/>
      <c r="C35" s="294"/>
      <c r="D35" s="294"/>
      <c r="E35" s="314"/>
      <c r="F35" s="319"/>
      <c r="G35" s="320"/>
      <c r="H35" s="320"/>
      <c r="I35" s="321"/>
    </row>
    <row r="36" spans="1:9">
      <c r="A36" s="294" t="s">
        <v>254</v>
      </c>
      <c r="B36" s="294"/>
      <c r="C36" s="294"/>
      <c r="D36" s="294"/>
      <c r="E36" s="314"/>
      <c r="F36" s="294"/>
      <c r="G36" s="294"/>
      <c r="H36" s="294"/>
      <c r="I36" s="294"/>
    </row>
    <row r="37" spans="1:9">
      <c r="A37" s="294" t="s">
        <v>255</v>
      </c>
      <c r="B37" s="294"/>
      <c r="C37" s="294"/>
      <c r="D37" s="294"/>
      <c r="E37" s="314"/>
      <c r="F37" s="294"/>
      <c r="G37" s="294"/>
      <c r="H37" s="294"/>
      <c r="I37" s="294"/>
    </row>
    <row r="38" spans="1:9">
      <c r="A38" s="294" t="s">
        <v>256</v>
      </c>
      <c r="B38" s="294"/>
      <c r="C38" s="294"/>
      <c r="D38" s="294"/>
      <c r="E38" s="314"/>
      <c r="F38" s="294"/>
      <c r="G38" s="294"/>
      <c r="H38" s="294"/>
      <c r="I38" s="294"/>
    </row>
    <row r="39" spans="1:9" ht="13.5" thickBot="1">
      <c r="A39" s="294" t="s">
        <v>257</v>
      </c>
      <c r="B39" s="294"/>
      <c r="C39" s="294"/>
      <c r="D39" s="294"/>
      <c r="E39" s="314"/>
      <c r="F39" s="79"/>
      <c r="G39" s="79"/>
      <c r="H39" s="79"/>
      <c r="I39" s="294"/>
    </row>
    <row r="40" spans="1:9" ht="19.5" customHeight="1">
      <c r="A40" s="294"/>
      <c r="B40" s="294"/>
      <c r="C40" s="294"/>
      <c r="D40" s="294"/>
      <c r="E40" s="314"/>
      <c r="F40" s="678" t="str">
        <f>IF(DADOS!$D$24&lt;&gt;"",DADOS!$D$24," ")</f>
        <v>Rafael Gomes da Silva</v>
      </c>
      <c r="G40" s="678"/>
      <c r="H40" s="678"/>
      <c r="I40" s="294"/>
    </row>
    <row r="41" spans="1:9">
      <c r="A41" s="294"/>
      <c r="B41" s="294"/>
      <c r="C41" s="294"/>
      <c r="D41" s="294"/>
      <c r="E41" s="314"/>
      <c r="F41" s="627" t="s">
        <v>198</v>
      </c>
      <c r="G41" s="627"/>
      <c r="H41" s="627"/>
      <c r="I41" s="294"/>
    </row>
    <row r="42" spans="1:9" ht="15" customHeight="1">
      <c r="A42" s="294"/>
      <c r="B42" s="394"/>
      <c r="C42" s="394"/>
      <c r="D42" s="394"/>
      <c r="E42" s="395"/>
      <c r="F42" s="627" t="s">
        <v>165</v>
      </c>
      <c r="G42" s="627"/>
      <c r="H42" s="627"/>
      <c r="I42" s="294"/>
    </row>
    <row r="43" spans="1:9">
      <c r="A43" s="294"/>
      <c r="B43" s="294"/>
      <c r="C43" s="294"/>
      <c r="D43" s="294"/>
      <c r="E43" s="314"/>
      <c r="F43" s="294"/>
      <c r="G43" s="294"/>
      <c r="H43" s="294"/>
      <c r="I43" s="294"/>
    </row>
  </sheetData>
  <mergeCells count="21">
    <mergeCell ref="F42:H42"/>
    <mergeCell ref="G12:I12"/>
    <mergeCell ref="F24:I24"/>
    <mergeCell ref="A11:H11"/>
    <mergeCell ref="A12:A13"/>
    <mergeCell ref="B12:B13"/>
    <mergeCell ref="C12:C13"/>
    <mergeCell ref="D12:D13"/>
    <mergeCell ref="E12:E13"/>
    <mergeCell ref="F12:F13"/>
    <mergeCell ref="B20:C20"/>
    <mergeCell ref="B21:C21"/>
    <mergeCell ref="B22:C22"/>
    <mergeCell ref="B23:C23"/>
    <mergeCell ref="B3:H6"/>
    <mergeCell ref="H9:I9"/>
    <mergeCell ref="A24:B24"/>
    <mergeCell ref="F41:H41"/>
    <mergeCell ref="A25:B25"/>
    <mergeCell ref="A26:C26"/>
    <mergeCell ref="F40:H40"/>
  </mergeCells>
  <printOptions horizontalCentered="1" verticalCentered="1"/>
  <pageMargins left="0.98425196850393704" right="0.39370078740157483" top="0.98425196850393704" bottom="0.39370078740157483" header="0" footer="0"/>
  <pageSetup paperSize="9" scale="80"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5"/>
  <dimension ref="A1:O40"/>
  <sheetViews>
    <sheetView view="pageBreakPreview" zoomScaleNormal="100" zoomScaleSheetLayoutView="100" workbookViewId="0">
      <selection activeCell="F21" sqref="F21"/>
    </sheetView>
  </sheetViews>
  <sheetFormatPr defaultRowHeight="15"/>
  <cols>
    <col min="1" max="1" width="0.85546875" style="177" customWidth="1"/>
    <col min="2" max="2" width="7.42578125" style="177" customWidth="1"/>
    <col min="3" max="3" width="11.140625" style="177" customWidth="1"/>
    <col min="4" max="4" width="26.85546875" style="177" customWidth="1"/>
    <col min="5" max="5" width="13.140625" style="177" customWidth="1"/>
    <col min="6" max="6" width="18" style="177" customWidth="1"/>
    <col min="7" max="8" width="16.85546875" style="177" customWidth="1"/>
    <col min="9" max="9" width="19.7109375" style="177" bestFit="1" customWidth="1"/>
    <col min="10" max="10" width="12.7109375" style="177" customWidth="1"/>
    <col min="11" max="11" width="12.5703125" style="177" customWidth="1"/>
    <col min="12" max="16384" width="9.140625" style="177"/>
  </cols>
  <sheetData>
    <row r="1" spans="1:13" s="178" customFormat="1" ht="4.5" customHeight="1">
      <c r="B1" s="179"/>
      <c r="C1" s="180"/>
      <c r="D1" s="181"/>
      <c r="E1" s="712"/>
      <c r="F1" s="712"/>
      <c r="G1" s="712"/>
      <c r="H1" s="712"/>
      <c r="I1" s="712"/>
      <c r="J1" s="713"/>
    </row>
    <row r="2" spans="1:13" s="178" customFormat="1" ht="22.5" customHeight="1">
      <c r="B2" s="714" t="s">
        <v>12097</v>
      </c>
      <c r="C2" s="715"/>
      <c r="D2" s="715"/>
      <c r="E2" s="715"/>
      <c r="F2" s="715"/>
      <c r="G2" s="715"/>
      <c r="H2" s="715"/>
      <c r="I2" s="715"/>
      <c r="J2" s="716"/>
      <c r="K2" s="694"/>
      <c r="L2" s="694"/>
    </row>
    <row r="3" spans="1:13" s="178" customFormat="1" ht="22.5" customHeight="1">
      <c r="B3" s="717"/>
      <c r="C3" s="715"/>
      <c r="D3" s="715"/>
      <c r="E3" s="715"/>
      <c r="F3" s="715"/>
      <c r="G3" s="715"/>
      <c r="H3" s="715"/>
      <c r="I3" s="715"/>
      <c r="J3" s="716"/>
      <c r="K3" s="694"/>
      <c r="L3" s="694"/>
    </row>
    <row r="4" spans="1:13" s="178" customFormat="1" ht="22.5" customHeight="1">
      <c r="B4" s="717"/>
      <c r="C4" s="715"/>
      <c r="D4" s="715"/>
      <c r="E4" s="715"/>
      <c r="F4" s="715"/>
      <c r="G4" s="715"/>
      <c r="H4" s="715"/>
      <c r="I4" s="715"/>
      <c r="J4" s="716"/>
    </row>
    <row r="5" spans="1:13" s="178" customFormat="1" ht="22.5" customHeight="1">
      <c r="B5" s="717"/>
      <c r="C5" s="715"/>
      <c r="D5" s="715"/>
      <c r="E5" s="715"/>
      <c r="F5" s="715"/>
      <c r="G5" s="715"/>
      <c r="H5" s="715"/>
      <c r="I5" s="715"/>
      <c r="J5" s="716"/>
    </row>
    <row r="6" spans="1:13" s="178" customFormat="1" ht="15.75" customHeight="1">
      <c r="B6" s="718"/>
      <c r="C6" s="719"/>
      <c r="D6" s="719"/>
      <c r="E6" s="719"/>
      <c r="F6" s="719"/>
      <c r="G6" s="719"/>
      <c r="H6" s="719"/>
      <c r="I6" s="719"/>
      <c r="J6" s="720"/>
    </row>
    <row r="7" spans="1:13" s="178" customFormat="1" ht="15.75">
      <c r="A7" s="182"/>
      <c r="B7" s="183"/>
      <c r="C7" s="378" t="s">
        <v>131</v>
      </c>
      <c r="D7" s="695" t="str">
        <f>IF(DADOS!D14&lt;&gt;"",DADOS!D14," ")</f>
        <v>BR467, KM 110 - 6 - Canadá, Cascavel - PR, 85813-450</v>
      </c>
      <c r="E7" s="695"/>
      <c r="F7" s="695"/>
      <c r="G7" s="379" t="s">
        <v>135</v>
      </c>
      <c r="H7" s="696">
        <f>IF(DADOS!$D$20&lt;&gt;"",DADOS!$D$20," ")</f>
        <v>45805</v>
      </c>
      <c r="I7" s="696"/>
      <c r="J7" s="282"/>
    </row>
    <row r="8" spans="1:13" s="178" customFormat="1" ht="15.75">
      <c r="A8" s="182"/>
      <c r="B8" s="183"/>
      <c r="C8" s="379" t="s">
        <v>148</v>
      </c>
      <c r="D8" s="726" t="str">
        <f>IF(DADOS!$D$16&lt;&gt;"",DADOS!$D$16," ")</f>
        <v>CASCAVEL</v>
      </c>
      <c r="E8" s="726"/>
      <c r="F8" s="184"/>
      <c r="G8" s="379" t="s">
        <v>694</v>
      </c>
      <c r="H8" s="731" t="str">
        <f>IF('FOLHA FECHAMENTO'!K10&lt;&gt;"",'FOLHA FECHAMENTO'!K10," ")</f>
        <v>AMPLIAÇÃO</v>
      </c>
      <c r="I8" s="731"/>
      <c r="J8" s="283"/>
      <c r="K8" s="185"/>
      <c r="L8" s="185"/>
      <c r="M8" s="185"/>
    </row>
    <row r="9" spans="1:13" s="178" customFormat="1" ht="15.75">
      <c r="A9" s="182"/>
      <c r="B9" s="183"/>
      <c r="C9" s="379" t="s">
        <v>696</v>
      </c>
      <c r="D9" s="726" t="str">
        <f>IF(DADOS!D12&lt;&gt;"",DADOS!D12," ")</f>
        <v>INSTALAÇÃO DE GRADIL EM TODA UNIDADE, REBOCO E PINTURA EM PAREDE DO PAVILHÃO B -  NA UNIDADE ATACADISTA DE CASCAVEL</v>
      </c>
      <c r="E9" s="726"/>
      <c r="F9" s="726"/>
      <c r="G9" s="379" t="s">
        <v>698</v>
      </c>
      <c r="H9" s="729" t="str">
        <f>IF(DADOS!$D$24&lt;&gt;"",DADOS!$D$24," ")</f>
        <v>Rafael Gomes da Silva</v>
      </c>
      <c r="I9" s="729"/>
      <c r="J9" s="730"/>
      <c r="K9" s="185"/>
      <c r="L9" s="185"/>
      <c r="M9" s="185"/>
    </row>
    <row r="10" spans="1:13" s="178" customFormat="1" ht="15.75">
      <c r="A10" s="182"/>
      <c r="B10" s="183"/>
      <c r="C10" s="379" t="s">
        <v>697</v>
      </c>
      <c r="D10" s="726" t="str">
        <f>IF(DADOS!M12&lt;&gt;"",DADOS!M12," ")</f>
        <v>CEASA</v>
      </c>
      <c r="E10" s="726"/>
      <c r="F10" s="184"/>
      <c r="G10" s="378" t="s">
        <v>13</v>
      </c>
      <c r="H10" s="708">
        <f>IF(BDI!D26&lt;&gt;"",BDI!D26," ")</f>
        <v>0.20612624674451019</v>
      </c>
      <c r="I10" s="708"/>
      <c r="J10" s="284"/>
      <c r="K10" s="185"/>
      <c r="L10" s="185"/>
      <c r="M10" s="185"/>
    </row>
    <row r="11" spans="1:13" s="178" customFormat="1" ht="6" customHeight="1">
      <c r="A11" s="182"/>
      <c r="B11" s="186"/>
      <c r="C11" s="379"/>
      <c r="D11" s="187"/>
      <c r="E11" s="188"/>
      <c r="F11" s="188"/>
      <c r="G11" s="188"/>
      <c r="H11" s="188"/>
      <c r="I11" s="188"/>
      <c r="J11" s="189"/>
      <c r="K11" s="185"/>
      <c r="L11" s="185"/>
    </row>
    <row r="12" spans="1:13" s="191" customFormat="1" ht="18.75" customHeight="1">
      <c r="A12" s="190"/>
      <c r="B12" s="721" t="s">
        <v>138</v>
      </c>
      <c r="C12" s="702" t="s">
        <v>82</v>
      </c>
      <c r="D12" s="703"/>
      <c r="E12" s="704"/>
      <c r="F12" s="699" t="s">
        <v>14</v>
      </c>
      <c r="G12" s="700"/>
      <c r="H12" s="701"/>
      <c r="I12" s="727" t="s">
        <v>15</v>
      </c>
      <c r="J12" s="697" t="s">
        <v>16</v>
      </c>
      <c r="K12" s="185"/>
    </row>
    <row r="13" spans="1:13" s="191" customFormat="1" ht="15.75">
      <c r="A13" s="190"/>
      <c r="B13" s="722"/>
      <c r="C13" s="705"/>
      <c r="D13" s="706"/>
      <c r="E13" s="707"/>
      <c r="F13" s="192" t="s">
        <v>143</v>
      </c>
      <c r="G13" s="193" t="s">
        <v>144</v>
      </c>
      <c r="H13" s="194" t="s">
        <v>129</v>
      </c>
      <c r="I13" s="728"/>
      <c r="J13" s="698"/>
      <c r="K13" s="185"/>
    </row>
    <row r="14" spans="1:13" s="185" customFormat="1" ht="15.75" customHeight="1">
      <c r="A14" s="195"/>
      <c r="B14" s="196">
        <v>1</v>
      </c>
      <c r="C14" s="723" t="str">
        <f>IF($B14&lt;&gt;"",VLOOKUP($B14,'PLANILHA_COM VALOR'!$A:$L,3,0),"")</f>
        <v>ADMINISTRAÇÃO LOCAL</v>
      </c>
      <c r="D14" s="724"/>
      <c r="E14" s="725"/>
      <c r="F14" s="197">
        <f>IF($B14&lt;&gt;"",VLOOKUP($B14,'PLANILHA_COM VALOR'!$A:$L,9,0),"")</f>
        <v>12462.52</v>
      </c>
      <c r="G14" s="197">
        <f>IF($B14&lt;&gt;"",VLOOKUP($B14,'PLANILHA_COM VALOR'!$A:$L,10,0),"")</f>
        <v>17231.52</v>
      </c>
      <c r="H14" s="197">
        <f>IF($B14&lt;&gt;"",VLOOKUP($B14,'PLANILHA_COM VALOR'!$A:$L,12,0),"")</f>
        <v>29694.04</v>
      </c>
      <c r="I14" s="197">
        <f>IF($B14&lt;&gt;"",(1+$H$10)*$H14," ")</f>
        <v>35814.761015881355</v>
      </c>
      <c r="J14" s="198">
        <f t="shared" ref="J14:J19" si="0">IF($B14&lt;&gt;"",IF(OR($B14="",H14=0),0,$I14/$I$20),"")</f>
        <v>4.3481829374479711E-2</v>
      </c>
    </row>
    <row r="15" spans="1:13" s="185" customFormat="1" ht="15.75" customHeight="1">
      <c r="A15" s="195"/>
      <c r="B15" s="199">
        <v>2</v>
      </c>
      <c r="C15" s="709" t="str">
        <f>IF($B15&lt;&gt;"",VLOOKUP($B15,'PLANILHA_COM VALOR'!$A:$L,3,0),"")</f>
        <v>SERVIÇOS PRELIMINARES</v>
      </c>
      <c r="D15" s="710"/>
      <c r="E15" s="711"/>
      <c r="F15" s="197">
        <f>IF($B15&lt;&gt;"",VLOOKUP($B15,'PLANILHA_COM VALOR'!$A:$L,9,0),"")</f>
        <v>15415.8</v>
      </c>
      <c r="G15" s="197">
        <f>IF($B15&lt;&gt;"",VLOOKUP($B15,'PLANILHA_COM VALOR'!$A:$L,10,0),"")</f>
        <v>12517.23</v>
      </c>
      <c r="H15" s="197">
        <f>IF($B15&lt;&gt;"",VLOOKUP($B15,'PLANILHA_COM VALOR'!$A:$L,12,0),"")</f>
        <v>27933.03</v>
      </c>
      <c r="I15" s="197">
        <f t="shared" ref="I15:I19" si="1">IF($B15&lt;&gt;"",(1+$H$10)*$H15," ")</f>
        <v>33690.760634101804</v>
      </c>
      <c r="J15" s="198">
        <f t="shared" si="0"/>
        <v>4.0903132223578303E-2</v>
      </c>
    </row>
    <row r="16" spans="1:13" s="185" customFormat="1" ht="15.75" customHeight="1">
      <c r="A16" s="195"/>
      <c r="B16" s="199">
        <v>3</v>
      </c>
      <c r="C16" s="709" t="str">
        <f>IF($B16&lt;&gt;"",VLOOKUP($B16,'PLANILHA_COM VALOR'!$A:$L,3,0),"")</f>
        <v xml:space="preserve">FUNDAÇÃO </v>
      </c>
      <c r="D16" s="710"/>
      <c r="E16" s="711"/>
      <c r="F16" s="197">
        <f>IF($B16&lt;&gt;"",VLOOKUP($B16,'PLANILHA_COM VALOR'!$A:$L,9,0),"")</f>
        <v>70971.05</v>
      </c>
      <c r="G16" s="197">
        <f>IF($B16&lt;&gt;"",VLOOKUP($B16,'PLANILHA_COM VALOR'!$A:$L,10,0),"")</f>
        <v>43010.49</v>
      </c>
      <c r="H16" s="197">
        <f>IF($B16&lt;&gt;"",VLOOKUP($B16,'PLANILHA_COM VALOR'!$A:$L,12,0),"")</f>
        <v>113981.54000000001</v>
      </c>
      <c r="I16" s="197">
        <f t="shared" si="1"/>
        <v>137476.12703835926</v>
      </c>
      <c r="J16" s="198">
        <f t="shared" si="0"/>
        <v>0.1669064187332015</v>
      </c>
    </row>
    <row r="17" spans="1:10" s="185" customFormat="1" ht="15.75" customHeight="1">
      <c r="A17" s="195"/>
      <c r="B17" s="199">
        <v>4</v>
      </c>
      <c r="C17" s="709" t="str">
        <f>IF($B17&lt;&gt;"",VLOOKUP($B17,'PLANILHA_COM VALOR'!$A:$L,3,0),"")</f>
        <v>MURETA EM ALVENARIA H= 50cm</v>
      </c>
      <c r="D17" s="710"/>
      <c r="E17" s="711"/>
      <c r="F17" s="197">
        <f>IF($B17&lt;&gt;"",VLOOKUP($B17,'PLANILHA_COM VALOR'!$A:$L,9,0),"")</f>
        <v>59237.279999999999</v>
      </c>
      <c r="G17" s="197">
        <f>IF($B17&lt;&gt;"",VLOOKUP($B17,'PLANILHA_COM VALOR'!$A:$L,10,0),"")</f>
        <v>40859.629999999997</v>
      </c>
      <c r="H17" s="197">
        <f>IF($B17&lt;&gt;"",VLOOKUP($B17,'PLANILHA_COM VALOR'!$A:$L,12,0),"")</f>
        <v>100096.91</v>
      </c>
      <c r="I17" s="197">
        <f t="shared" si="1"/>
        <v>120729.51036902303</v>
      </c>
      <c r="J17" s="198">
        <f t="shared" si="0"/>
        <v>0.14657475916152374</v>
      </c>
    </row>
    <row r="18" spans="1:10" s="185" customFormat="1" ht="15.75" customHeight="1">
      <c r="A18" s="195"/>
      <c r="B18" s="199">
        <v>5</v>
      </c>
      <c r="C18" s="709" t="str">
        <f>IF($B18&lt;&gt;"",VLOOKUP($B18,'PLANILHA_COM VALOR'!$A:$L,3,0),"")</f>
        <v xml:space="preserve">CERCA/GRADIL NYLOFOR H=2,43M, MALHA 5 X 20CM - FIO 5,00MM,COM POSTES DE FIXAÇÃO 40X60MM - COR AZUL DEL REY </v>
      </c>
      <c r="D18" s="710"/>
      <c r="E18" s="711"/>
      <c r="F18" s="197">
        <f>IF($B18&lt;&gt;"",VLOOKUP($B18,'PLANILHA_COM VALOR'!$A:$L,9,0),"")</f>
        <v>301950.96000000002</v>
      </c>
      <c r="G18" s="197">
        <f>IF($B18&lt;&gt;"",VLOOKUP($B18,'PLANILHA_COM VALOR'!$A:$L,10,0),"")</f>
        <v>15188.8</v>
      </c>
      <c r="H18" s="197">
        <f>IF($B18&lt;&gt;"",VLOOKUP($B18,'PLANILHA_COM VALOR'!$A:$L,12,0),"")</f>
        <v>317139.76</v>
      </c>
      <c r="I18" s="197">
        <f t="shared" si="1"/>
        <v>382510.58842225478</v>
      </c>
      <c r="J18" s="198">
        <f t="shared" si="0"/>
        <v>0.46439679249382865</v>
      </c>
    </row>
    <row r="19" spans="1:10" s="185" customFormat="1" ht="15.75" customHeight="1">
      <c r="A19" s="195"/>
      <c r="B19" s="199">
        <v>6</v>
      </c>
      <c r="C19" s="709" t="str">
        <f>IF($B19&lt;&gt;"",VLOOKUP($B19,'PLANILHA_COM VALOR'!$A:$L,3,0),"")</f>
        <v xml:space="preserve">SERVIÇOS DE CHAPISCO, REBOCO E PINTURA EM PAREDE EXTERNA DO PAVILHÃO B </v>
      </c>
      <c r="D19" s="710"/>
      <c r="E19" s="711"/>
      <c r="F19" s="197">
        <f>IF($B19&lt;&gt;"",VLOOKUP($B19,'PLANILHA_COM VALOR'!$A:$L,9,0),"")</f>
        <v>52797.599999999999</v>
      </c>
      <c r="G19" s="197">
        <f>IF($B19&lt;&gt;"",VLOOKUP($B19,'PLANILHA_COM VALOR'!$A:$L,10,0),"")</f>
        <v>41263.99</v>
      </c>
      <c r="H19" s="197">
        <f>IF($B19&lt;&gt;"",VLOOKUP($B19,'PLANILHA_COM VALOR'!$A:$L,12,0),"")</f>
        <v>94061.59</v>
      </c>
      <c r="I19" s="197">
        <f t="shared" si="1"/>
        <v>113450.15250952095</v>
      </c>
      <c r="J19" s="198">
        <f t="shared" si="0"/>
        <v>0.13773706801338811</v>
      </c>
    </row>
    <row r="20" spans="1:10" s="206" customFormat="1" ht="20.100000000000001" customHeight="1">
      <c r="A20" s="200"/>
      <c r="B20" s="201" t="s">
        <v>17</v>
      </c>
      <c r="C20" s="202"/>
      <c r="D20" s="202"/>
      <c r="E20" s="202"/>
      <c r="F20" s="203">
        <f>SUMIF(F14:F19,"&gt;0",F14:F19)</f>
        <v>512835.20999999996</v>
      </c>
      <c r="G20" s="203">
        <f>SUMIF(G14:G19,"&gt;0",G14:G19)</f>
        <v>170071.66</v>
      </c>
      <c r="H20" s="203">
        <f>SUMIF(H14:H19,"&gt;0",H14:H19)</f>
        <v>682906.87</v>
      </c>
      <c r="I20" s="204">
        <f>SUM(I14:I19)</f>
        <v>823671.89998914115</v>
      </c>
      <c r="J20" s="205">
        <f>SUM(J14:J19)</f>
        <v>1</v>
      </c>
    </row>
    <row r="21" spans="1:10" s="185" customFormat="1" ht="20.100000000000001" customHeight="1">
      <c r="A21" s="207"/>
      <c r="B21" s="201" t="s">
        <v>18</v>
      </c>
      <c r="C21" s="202"/>
      <c r="D21" s="202"/>
      <c r="E21" s="202"/>
      <c r="F21" s="208">
        <f>IF(H20=0,0,F20/$H$20)</f>
        <v>0.75095921937349963</v>
      </c>
      <c r="G21" s="208">
        <f>IF(H20=0,0,G20/$H$20)</f>
        <v>0.24904078062650037</v>
      </c>
      <c r="H21" s="208">
        <f>F21+G21</f>
        <v>1</v>
      </c>
      <c r="I21" s="209" t="s">
        <v>19</v>
      </c>
      <c r="J21" s="210" t="s">
        <v>19</v>
      </c>
    </row>
    <row r="22" spans="1:10" ht="9" customHeight="1">
      <c r="A22" s="211"/>
      <c r="B22" s="212"/>
      <c r="C22" s="213"/>
      <c r="D22" s="213"/>
      <c r="E22" s="213"/>
      <c r="F22" s="214"/>
      <c r="G22" s="214"/>
      <c r="H22" s="214"/>
      <c r="I22" s="214"/>
      <c r="J22" s="214"/>
    </row>
    <row r="23" spans="1:10" ht="15.75">
      <c r="A23" s="211"/>
      <c r="B23" s="692" t="s">
        <v>259</v>
      </c>
      <c r="C23" s="693"/>
      <c r="D23" s="693"/>
      <c r="E23" s="256">
        <f>IF('FOLHA FECHAMENTO'!F31&lt;&gt;"",'FOLHA FECHAMENTO'!F31," ")</f>
        <v>120</v>
      </c>
      <c r="F23" s="215"/>
      <c r="G23" s="216"/>
      <c r="H23" s="216"/>
      <c r="I23" s="216"/>
      <c r="J23" s="217"/>
    </row>
    <row r="24" spans="1:10" ht="15.75">
      <c r="A24" s="211"/>
      <c r="B24" s="218"/>
      <c r="C24" s="218"/>
      <c r="D24" s="218"/>
      <c r="E24" s="218"/>
      <c r="F24" s="218"/>
      <c r="G24" s="218"/>
      <c r="H24" s="218"/>
      <c r="I24" s="218"/>
      <c r="J24" s="218"/>
    </row>
    <row r="25" spans="1:10">
      <c r="B25" s="218"/>
      <c r="C25" s="218"/>
      <c r="D25" s="218"/>
      <c r="E25" s="218"/>
      <c r="F25" s="218"/>
      <c r="G25" s="218"/>
      <c r="H25" s="218"/>
      <c r="I25" s="218"/>
      <c r="J25" s="218"/>
    </row>
    <row r="26" spans="1:10">
      <c r="B26" s="218"/>
      <c r="C26" s="533"/>
      <c r="D26" s="533"/>
      <c r="E26" s="533"/>
      <c r="F26" s="218"/>
      <c r="G26" s="218"/>
      <c r="H26" s="218"/>
      <c r="I26" s="218"/>
      <c r="J26" s="218"/>
    </row>
    <row r="27" spans="1:10">
      <c r="B27" s="218"/>
      <c r="C27" s="534"/>
      <c r="D27" s="535"/>
      <c r="E27" s="534"/>
      <c r="F27" s="218"/>
      <c r="G27" s="218"/>
      <c r="H27" s="218"/>
      <c r="I27" s="218"/>
      <c r="J27" s="218"/>
    </row>
    <row r="28" spans="1:10" ht="15.75" customHeight="1">
      <c r="B28" s="218"/>
      <c r="C28" s="691" t="str">
        <f>IF(DADOS!$D$24&lt;&gt;"",DADOS!$D$24," ")</f>
        <v>Rafael Gomes da Silva</v>
      </c>
      <c r="D28" s="691"/>
      <c r="E28" s="691"/>
      <c r="F28" s="218"/>
      <c r="G28" s="218"/>
      <c r="H28" s="218"/>
      <c r="I28" s="218"/>
      <c r="J28" s="218"/>
    </row>
    <row r="29" spans="1:10" ht="15.75">
      <c r="B29" s="218"/>
      <c r="C29" s="218"/>
      <c r="D29" s="219" t="s">
        <v>20</v>
      </c>
      <c r="E29" s="220"/>
      <c r="F29" s="218"/>
      <c r="G29" s="218"/>
      <c r="H29" s="218"/>
      <c r="I29" s="218"/>
      <c r="J29" s="218"/>
    </row>
    <row r="30" spans="1:10" ht="15.75">
      <c r="B30" s="218"/>
      <c r="C30" s="218"/>
      <c r="D30" s="219" t="s">
        <v>21</v>
      </c>
      <c r="E30" s="221"/>
      <c r="F30" s="218"/>
      <c r="G30" s="218"/>
      <c r="H30" s="218"/>
      <c r="I30" s="218"/>
      <c r="J30" s="218"/>
    </row>
    <row r="31" spans="1:10" ht="6" customHeight="1">
      <c r="B31" s="218"/>
      <c r="C31" s="218"/>
      <c r="D31" s="218"/>
      <c r="E31" s="218"/>
      <c r="F31" s="218"/>
      <c r="G31" s="218"/>
      <c r="H31" s="218"/>
      <c r="I31" s="218"/>
      <c r="J31" s="218"/>
    </row>
    <row r="32" spans="1:10">
      <c r="B32" s="218"/>
      <c r="C32" s="218"/>
      <c r="D32" s="218"/>
      <c r="E32" s="218"/>
      <c r="F32" s="218"/>
      <c r="G32" s="218"/>
      <c r="H32" s="218"/>
      <c r="I32" s="218"/>
      <c r="J32" s="218"/>
    </row>
    <row r="33" spans="2:15">
      <c r="B33" s="218"/>
      <c r="C33" s="218"/>
      <c r="D33" s="218"/>
      <c r="E33" s="218"/>
      <c r="F33" s="218"/>
      <c r="G33" s="218"/>
      <c r="H33" s="218"/>
      <c r="I33" s="218"/>
      <c r="J33" s="218"/>
    </row>
    <row r="34" spans="2:15" ht="15.75">
      <c r="B34" s="218"/>
      <c r="C34" s="218"/>
      <c r="D34" s="218"/>
      <c r="E34"/>
      <c r="F34"/>
      <c r="G34"/>
      <c r="H34"/>
      <c r="I34"/>
      <c r="J34"/>
      <c r="K34"/>
      <c r="L34"/>
      <c r="M34"/>
      <c r="N34"/>
      <c r="O34"/>
    </row>
    <row r="35" spans="2:15" ht="15.75">
      <c r="B35" s="218"/>
      <c r="C35" s="218"/>
      <c r="D35" s="218"/>
      <c r="E35"/>
      <c r="F35"/>
      <c r="G35"/>
      <c r="H35"/>
      <c r="I35"/>
      <c r="J35"/>
      <c r="K35"/>
      <c r="L35"/>
      <c r="M35"/>
      <c r="N35"/>
      <c r="O35"/>
    </row>
    <row r="36" spans="2:15" ht="15.75">
      <c r="B36" s="218"/>
      <c r="C36" s="218"/>
      <c r="D36" s="218"/>
      <c r="E36"/>
      <c r="F36"/>
      <c r="G36"/>
      <c r="H36"/>
      <c r="I36"/>
      <c r="J36"/>
      <c r="K36"/>
      <c r="L36"/>
      <c r="M36"/>
      <c r="N36"/>
      <c r="O36"/>
    </row>
    <row r="37" spans="2:15" ht="15.75">
      <c r="B37" s="218"/>
      <c r="C37" s="218"/>
      <c r="D37" s="218"/>
      <c r="E37"/>
      <c r="F37"/>
      <c r="G37"/>
      <c r="H37"/>
      <c r="I37"/>
      <c r="J37"/>
      <c r="K37"/>
      <c r="L37"/>
      <c r="M37"/>
      <c r="N37"/>
      <c r="O37"/>
    </row>
    <row r="38" spans="2:15" ht="15.75">
      <c r="E38"/>
      <c r="F38"/>
      <c r="G38"/>
      <c r="H38"/>
      <c r="I38"/>
      <c r="J38"/>
      <c r="K38"/>
      <c r="L38"/>
      <c r="M38"/>
      <c r="N38"/>
      <c r="O38"/>
    </row>
    <row r="39" spans="2:15" ht="15.75">
      <c r="E39"/>
      <c r="F39"/>
      <c r="G39"/>
      <c r="H39"/>
      <c r="I39"/>
      <c r="J39"/>
      <c r="K39"/>
      <c r="L39"/>
      <c r="M39"/>
      <c r="N39"/>
      <c r="O39"/>
    </row>
    <row r="40" spans="2:15" ht="15.75">
      <c r="E40"/>
      <c r="F40"/>
      <c r="G40"/>
      <c r="H40"/>
      <c r="I40"/>
      <c r="J40"/>
      <c r="K40"/>
      <c r="L40"/>
      <c r="M40"/>
      <c r="N40"/>
      <c r="O40"/>
    </row>
  </sheetData>
  <mergeCells count="24">
    <mergeCell ref="E1:J1"/>
    <mergeCell ref="B2:J6"/>
    <mergeCell ref="B12:B13"/>
    <mergeCell ref="C14:E14"/>
    <mergeCell ref="D9:F9"/>
    <mergeCell ref="D10:E10"/>
    <mergeCell ref="I12:I13"/>
    <mergeCell ref="H9:J9"/>
    <mergeCell ref="H8:I8"/>
    <mergeCell ref="D8:E8"/>
    <mergeCell ref="C28:E28"/>
    <mergeCell ref="B23:D23"/>
    <mergeCell ref="K2:L3"/>
    <mergeCell ref="D7:F7"/>
    <mergeCell ref="H7:I7"/>
    <mergeCell ref="J12:J13"/>
    <mergeCell ref="F12:H12"/>
    <mergeCell ref="C12:E13"/>
    <mergeCell ref="H10:I10"/>
    <mergeCell ref="C15:E15"/>
    <mergeCell ref="C16:E16"/>
    <mergeCell ref="C17:E17"/>
    <mergeCell ref="C19:E19"/>
    <mergeCell ref="C18:E18"/>
  </mergeCells>
  <conditionalFormatting sqref="B23">
    <cfRule type="cellIs" dxfId="14" priority="3" operator="equal">
      <formula>"PREENCHER PRAZO NA FOLHA DE FECHAMENTO!"</formula>
    </cfRule>
  </conditionalFormatting>
  <conditionalFormatting sqref="J20">
    <cfRule type="cellIs" dxfId="13" priority="1" operator="greaterThan">
      <formula>1</formula>
    </cfRule>
    <cfRule type="cellIs" dxfId="12" priority="2" operator="lessThan">
      <formula>1</formula>
    </cfRule>
  </conditionalFormatting>
  <printOptions horizontalCentered="1" verticalCentered="1"/>
  <pageMargins left="0.98425196850393704" right="0.39370078740157483" top="0.39370078740157483" bottom="0.39370078740157483" header="0" footer="0"/>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03742-4457-49AB-BBC8-54A38081FD82}">
  <sheetPr>
    <pageSetUpPr fitToPage="1"/>
  </sheetPr>
  <dimension ref="A1:X1132"/>
  <sheetViews>
    <sheetView view="pageBreakPreview" zoomScaleNormal="100" zoomScaleSheetLayoutView="100" workbookViewId="0">
      <pane ySplit="8" topLeftCell="A48" activePane="bottomLeft" state="frozen"/>
      <selection activeCell="D37" sqref="D37"/>
      <selection pane="bottomLeft" activeCell="D55" sqref="D55"/>
    </sheetView>
  </sheetViews>
  <sheetFormatPr defaultColWidth="10.42578125" defaultRowHeight="15"/>
  <cols>
    <col min="1" max="1" width="6.85546875" style="119" customWidth="1"/>
    <col min="2" max="2" width="10.7109375" style="251" customWidth="1"/>
    <col min="3" max="3" width="79.7109375" style="116" customWidth="1"/>
    <col min="4" max="4" width="14.42578125" style="113" customWidth="1"/>
    <col min="5" max="5" width="10.7109375" style="114" customWidth="1"/>
    <col min="6" max="6" width="13.7109375" style="120" customWidth="1"/>
    <col min="7" max="7" width="13.7109375" style="118" customWidth="1"/>
    <col min="8" max="11" width="13.7109375" style="120" customWidth="1"/>
    <col min="12" max="12" width="13.7109375" style="115" customWidth="1"/>
    <col min="13" max="13" width="2.28515625" style="112" customWidth="1"/>
    <col min="14" max="24" width="10.42578125" style="112" customWidth="1"/>
    <col min="25" max="16384" width="10.42578125" style="112"/>
  </cols>
  <sheetData>
    <row r="1" spans="1:24" s="122" customFormat="1" ht="12.75" customHeight="1">
      <c r="A1" s="472"/>
      <c r="B1" s="473"/>
      <c r="C1" s="474"/>
      <c r="D1" s="432" t="s">
        <v>5743</v>
      </c>
      <c r="E1" s="475"/>
      <c r="F1" s="475"/>
      <c r="G1" s="475"/>
      <c r="H1" s="475"/>
      <c r="I1" s="475"/>
      <c r="J1" s="476"/>
      <c r="K1" s="476"/>
      <c r="L1" s="477"/>
      <c r="N1" s="741"/>
      <c r="O1" s="742"/>
      <c r="P1" s="742"/>
      <c r="Q1" s="742"/>
      <c r="R1" s="742"/>
      <c r="S1" s="742"/>
      <c r="T1" s="742"/>
      <c r="U1" s="742"/>
      <c r="V1" s="742"/>
      <c r="W1" s="742"/>
      <c r="X1" s="743"/>
    </row>
    <row r="2" spans="1:24" s="122" customFormat="1" ht="12.75">
      <c r="A2" s="478"/>
      <c r="B2" s="473"/>
      <c r="C2" s="747" t="s">
        <v>12096</v>
      </c>
      <c r="D2" s="479"/>
      <c r="E2" s="480"/>
      <c r="F2" s="362"/>
      <c r="G2" s="362"/>
      <c r="H2" s="362"/>
      <c r="I2" s="362" t="s">
        <v>130</v>
      </c>
      <c r="J2" s="481" t="str">
        <f>IF('FOLHA FECHAMENTO'!K12&lt;&gt;"",'FOLHA FECHAMENTO'!K12," ")</f>
        <v>24.007.094-4</v>
      </c>
      <c r="K2" s="749"/>
      <c r="L2" s="749"/>
      <c r="N2" s="744"/>
      <c r="O2" s="745"/>
      <c r="P2" s="745"/>
      <c r="Q2" s="745"/>
      <c r="R2" s="745"/>
      <c r="S2" s="745"/>
      <c r="T2" s="745"/>
      <c r="U2" s="745"/>
      <c r="V2" s="745"/>
      <c r="W2" s="745"/>
      <c r="X2" s="746"/>
    </row>
    <row r="3" spans="1:24" s="125" customFormat="1" ht="12.75" customHeight="1">
      <c r="A3" s="482"/>
      <c r="B3" s="473"/>
      <c r="C3" s="747"/>
      <c r="D3" s="483" t="s">
        <v>131</v>
      </c>
      <c r="E3" s="749" t="str">
        <f>IF(DADOS!D14&lt;&gt;"",DADOS!D14," ")</f>
        <v>BR467, KM 110 - 6 - Canadá, Cascavel - PR, 85813-450</v>
      </c>
      <c r="F3" s="749"/>
      <c r="G3" s="749"/>
      <c r="H3" s="749"/>
      <c r="I3" s="362" t="s">
        <v>80</v>
      </c>
      <c r="J3" s="484" t="str">
        <f>IF(DADOS!M12&lt;&gt;"",DADOS!M12," ")</f>
        <v>CEASA</v>
      </c>
      <c r="K3" s="750"/>
      <c r="L3" s="750"/>
      <c r="N3" s="744"/>
      <c r="O3" s="745"/>
      <c r="P3" s="745"/>
      <c r="Q3" s="745"/>
      <c r="R3" s="745"/>
      <c r="S3" s="745"/>
      <c r="T3" s="745"/>
      <c r="U3" s="745"/>
      <c r="V3" s="745"/>
      <c r="W3" s="745"/>
      <c r="X3" s="746"/>
    </row>
    <row r="4" spans="1:24" s="122" customFormat="1" ht="12.75" customHeight="1">
      <c r="A4" s="478"/>
      <c r="B4" s="473"/>
      <c r="C4" s="748"/>
      <c r="D4" s="483" t="s">
        <v>133</v>
      </c>
      <c r="E4" s="751" t="str">
        <f>IF(DADOS!$D$16&lt;&gt;"",DADOS!$D$16," ")</f>
        <v>CASCAVEL</v>
      </c>
      <c r="F4" s="751"/>
      <c r="G4" s="751"/>
      <c r="H4" s="485"/>
      <c r="I4" s="362" t="s">
        <v>694</v>
      </c>
      <c r="J4" s="484" t="str">
        <f>IF('FOLHA FECHAMENTO'!K10&lt;&gt;"",'FOLHA FECHAMENTO'!K10," ")</f>
        <v>AMPLIAÇÃO</v>
      </c>
      <c r="K4" s="752"/>
      <c r="L4" s="752"/>
      <c r="N4" s="744"/>
      <c r="O4" s="745"/>
      <c r="P4" s="745"/>
      <c r="Q4" s="745"/>
      <c r="R4" s="745"/>
      <c r="S4" s="745"/>
      <c r="T4" s="745"/>
      <c r="U4" s="745"/>
      <c r="V4" s="745"/>
      <c r="W4" s="745"/>
      <c r="X4" s="746"/>
    </row>
    <row r="5" spans="1:24" s="122" customFormat="1" ht="12" customHeight="1">
      <c r="A5" s="478"/>
      <c r="B5" s="473"/>
      <c r="C5" s="363" t="s">
        <v>6733</v>
      </c>
      <c r="D5" s="753" t="s">
        <v>134</v>
      </c>
      <c r="E5" s="753"/>
      <c r="F5" s="754" t="str">
        <f>IF('FOLHA FECHAMENTO'!C15&lt;&gt;"",'FOLHA FECHAMENTO'!C15," ")</f>
        <v xml:space="preserve"> </v>
      </c>
      <c r="G5" s="754"/>
      <c r="H5" s="754"/>
      <c r="I5" s="486" t="s">
        <v>128</v>
      </c>
      <c r="J5" s="487" t="str">
        <f>IF(DADOS!D30&lt;&gt;"",DADOS!D30," ")</f>
        <v xml:space="preserve"> </v>
      </c>
      <c r="K5" s="755"/>
      <c r="L5" s="755"/>
      <c r="N5" s="744"/>
      <c r="O5" s="745"/>
      <c r="P5" s="745"/>
      <c r="Q5" s="745"/>
      <c r="R5" s="745"/>
      <c r="S5" s="745"/>
      <c r="T5" s="745"/>
      <c r="U5" s="745"/>
      <c r="V5" s="745"/>
      <c r="W5" s="745"/>
      <c r="X5" s="746"/>
    </row>
    <row r="6" spans="1:24" s="122" customFormat="1" ht="25.5">
      <c r="A6" s="478"/>
      <c r="B6" s="473"/>
      <c r="C6" s="488" t="str">
        <f>IF(DADOS!D12&lt;&gt;"",DADOS!D12," ")</f>
        <v>INSTALAÇÃO DE GRADIL EM TODA UNIDADE, REBOCO E PINTURA EM PAREDE DO PAVILHÃO B -  NA UNIDADE ATACADISTA DE CASCAVEL</v>
      </c>
      <c r="D6" s="756" t="s">
        <v>136</v>
      </c>
      <c r="E6" s="756"/>
      <c r="F6" s="757" t="str">
        <f>IF(DADOS!D24&lt;&gt;"",DADOS!D24," ")</f>
        <v>Rafael Gomes da Silva</v>
      </c>
      <c r="G6" s="757"/>
      <c r="H6" s="757"/>
      <c r="I6" s="489" t="s">
        <v>137</v>
      </c>
      <c r="J6" s="490" t="str">
        <f>IF(DADOS!D28&lt;&gt;"",DADOS!D28," ")</f>
        <v>SP-5070214991/D</v>
      </c>
      <c r="K6" s="757"/>
      <c r="L6" s="757"/>
      <c r="N6" s="744"/>
      <c r="O6" s="745"/>
      <c r="P6" s="745"/>
      <c r="Q6" s="745"/>
      <c r="R6" s="745"/>
      <c r="S6" s="745"/>
      <c r="T6" s="745"/>
      <c r="U6" s="745"/>
      <c r="V6" s="745"/>
      <c r="W6" s="745"/>
      <c r="X6" s="746"/>
    </row>
    <row r="7" spans="1:24" s="122" customFormat="1" ht="12.75">
      <c r="A7" s="123"/>
      <c r="B7" s="250"/>
      <c r="C7" s="126"/>
      <c r="D7" s="124"/>
      <c r="E7" s="127"/>
      <c r="F7" s="117"/>
      <c r="G7" s="117"/>
      <c r="H7" s="117"/>
      <c r="I7" s="117"/>
      <c r="J7" s="117"/>
      <c r="K7" s="117"/>
      <c r="L7" s="128"/>
      <c r="N7" s="744"/>
      <c r="O7" s="745"/>
      <c r="P7" s="745"/>
      <c r="Q7" s="745"/>
      <c r="R7" s="745"/>
      <c r="S7" s="745"/>
      <c r="T7" s="745"/>
      <c r="U7" s="745"/>
      <c r="V7" s="745"/>
      <c r="W7" s="745"/>
      <c r="X7" s="746"/>
    </row>
    <row r="8" spans="1:24" s="122" customFormat="1" ht="25.5">
      <c r="A8" s="350" t="s">
        <v>138</v>
      </c>
      <c r="B8" s="351" t="s">
        <v>139</v>
      </c>
      <c r="C8" s="352" t="s">
        <v>140</v>
      </c>
      <c r="D8" s="352" t="s">
        <v>141</v>
      </c>
      <c r="E8" s="353" t="s">
        <v>142</v>
      </c>
      <c r="F8" s="353" t="s">
        <v>143</v>
      </c>
      <c r="G8" s="353" t="s">
        <v>144</v>
      </c>
      <c r="H8" s="353" t="s">
        <v>145</v>
      </c>
      <c r="I8" s="353" t="s">
        <v>143</v>
      </c>
      <c r="J8" s="353" t="s">
        <v>144</v>
      </c>
      <c r="K8" s="353" t="s">
        <v>271</v>
      </c>
      <c r="L8" s="354" t="s">
        <v>283</v>
      </c>
      <c r="N8" s="744"/>
      <c r="O8" s="745"/>
      <c r="P8" s="745"/>
      <c r="Q8" s="745"/>
      <c r="R8" s="745"/>
      <c r="S8" s="745"/>
      <c r="T8" s="745"/>
      <c r="U8" s="745"/>
      <c r="V8" s="745"/>
      <c r="W8" s="745"/>
      <c r="X8" s="746"/>
    </row>
    <row r="9" spans="1:24" s="236" customFormat="1" ht="15" customHeight="1">
      <c r="A9" s="596">
        <v>1</v>
      </c>
      <c r="B9" s="597"/>
      <c r="C9" s="598" t="s">
        <v>280</v>
      </c>
      <c r="D9" s="599"/>
      <c r="E9" s="600"/>
      <c r="F9" s="601"/>
      <c r="G9" s="602"/>
      <c r="H9" s="602"/>
      <c r="I9" s="603">
        <f>TRUNC(SUMIF(I10:I12,"&gt;0",I10:I12),2)</f>
        <v>0</v>
      </c>
      <c r="J9" s="603">
        <f>TRUNC(SUMIF(J10:J12,"&gt;0",J10:J12),2)</f>
        <v>0</v>
      </c>
      <c r="K9" s="605"/>
      <c r="L9" s="603">
        <f>SUMIF(I9:J9,"&gt;0",I9:J9)</f>
        <v>0</v>
      </c>
      <c r="N9" s="735"/>
      <c r="O9" s="735"/>
      <c r="P9" s="735"/>
      <c r="Q9" s="735"/>
      <c r="R9" s="735"/>
      <c r="S9" s="735"/>
      <c r="T9" s="735"/>
      <c r="U9" s="735"/>
      <c r="V9" s="735"/>
      <c r="W9" s="735"/>
      <c r="X9" s="735"/>
    </row>
    <row r="10" spans="1:24" s="236" customFormat="1">
      <c r="A10" s="355" t="s">
        <v>276</v>
      </c>
      <c r="B10" s="392" t="s">
        <v>12118</v>
      </c>
      <c r="C10" s="357" t="str">
        <f>IF($B10="","",IFERROR(VLOOKUP($B10,SERVIÇOS!$B:$G,2,0),IFERROR(VLOOKUP($B10,'COMPOSIÇÕES COMPLEMENTARES '!$C:$K,2,0),"")))</f>
        <v>PLACA DE OBRA EM CHAPA DE AÇO GALVANIZADO, INSTALADA</v>
      </c>
      <c r="D10" s="358" t="str">
        <f>IF($B10="","",IFERROR(VLOOKUP($B10,SERVIÇOS!$B:$G,3,0),IFERROR(VLOOKUP($B10,'COMPOSIÇÕES COMPLEMENTARES '!$C:$K,3,0),"")))</f>
        <v>M2</v>
      </c>
      <c r="E10" s="359">
        <v>8</v>
      </c>
      <c r="F10" s="360"/>
      <c r="G10" s="360"/>
      <c r="H10" s="360"/>
      <c r="I10" s="360"/>
      <c r="J10" s="360"/>
      <c r="K10" s="360"/>
      <c r="L10" s="361"/>
      <c r="N10" s="732"/>
      <c r="O10" s="732"/>
      <c r="P10" s="732"/>
      <c r="Q10" s="732"/>
      <c r="R10" s="732"/>
      <c r="S10" s="732"/>
      <c r="T10" s="732"/>
      <c r="U10" s="732"/>
      <c r="V10" s="732"/>
      <c r="W10" s="732"/>
      <c r="X10" s="732"/>
    </row>
    <row r="11" spans="1:24" s="236" customFormat="1">
      <c r="A11" s="355" t="s">
        <v>12090</v>
      </c>
      <c r="B11" s="392" t="s">
        <v>287</v>
      </c>
      <c r="C11" s="357" t="str">
        <f>IF($B11="","",IFERROR(VLOOKUP($B11,SERVIÇOS!$B:$G,2,0),IFERROR(VLOOKUP($B11,'COMPOSIÇÕES COMPLEMENTARES '!$C:$K,2,0),"")))</f>
        <v xml:space="preserve">ADMINISTRAÇÃO LOCAL COMPOSTA POR (ENGENHEIRO CIVIL E MESTRE DE OBRAS ) </v>
      </c>
      <c r="D11" s="358" t="str">
        <f>IF($B11="","",IFERROR(VLOOKUP($B11,SERVIÇOS!$B:$G,3,0),IFERROR(VLOOKUP($B11,'COMPOSIÇÕES COMPLEMENTARES '!$C:$K,3,0),"")))</f>
        <v>UN</v>
      </c>
      <c r="E11" s="359">
        <v>4</v>
      </c>
      <c r="F11" s="360"/>
      <c r="G11" s="360"/>
      <c r="H11" s="360"/>
      <c r="I11" s="360"/>
      <c r="J11" s="360"/>
      <c r="K11" s="360"/>
      <c r="L11" s="361"/>
      <c r="N11" s="732"/>
      <c r="O11" s="732"/>
      <c r="P11" s="732"/>
      <c r="Q11" s="732"/>
      <c r="R11" s="732"/>
      <c r="S11" s="732"/>
      <c r="T11" s="732"/>
      <c r="U11" s="732"/>
      <c r="V11" s="732"/>
      <c r="W11" s="732"/>
      <c r="X11" s="732"/>
    </row>
    <row r="12" spans="1:24" s="236" customFormat="1" ht="30">
      <c r="A12" s="355" t="s">
        <v>12115</v>
      </c>
      <c r="B12" s="392" t="s">
        <v>288</v>
      </c>
      <c r="C12" s="357" t="str">
        <f>IF($B12="","",IFERROR(VLOOKUP($B12,SERVIÇOS!$B:$G,2,0),IFERROR(VLOOKUP($B12,'COMPOSIÇÕES COMPLEMENTARES '!$C:$K,2,0),"")))</f>
        <v xml:space="preserve">ALUGUEL MENSAL DE CONTAINER 02 UNIDADES (ALMOXAFIRADO E ESCRITÓRIO) - ( 6,00M X 2,40M) </v>
      </c>
      <c r="D12" s="358" t="str">
        <f>IF($B12="","",IFERROR(VLOOKUP($B12,SERVIÇOS!$B:$G,3,0),IFERROR(VLOOKUP($B12,'COMPOSIÇÕES COMPLEMENTARES '!$C:$K,3,0),"")))</f>
        <v>MÊS</v>
      </c>
      <c r="E12" s="359">
        <v>4</v>
      </c>
      <c r="F12" s="360"/>
      <c r="G12" s="360"/>
      <c r="H12" s="360"/>
      <c r="I12" s="360"/>
      <c r="J12" s="360"/>
      <c r="K12" s="360"/>
      <c r="L12" s="361"/>
      <c r="N12" s="740"/>
      <c r="O12" s="740"/>
      <c r="P12" s="740"/>
      <c r="Q12" s="740"/>
      <c r="R12" s="740"/>
      <c r="S12" s="740"/>
      <c r="T12" s="740"/>
      <c r="U12" s="740"/>
      <c r="V12" s="740"/>
      <c r="W12" s="740"/>
      <c r="X12" s="740"/>
    </row>
    <row r="13" spans="1:24" s="442" customFormat="1" ht="15" customHeight="1">
      <c r="A13" s="596">
        <v>2</v>
      </c>
      <c r="B13" s="597"/>
      <c r="C13" s="598" t="s">
        <v>175</v>
      </c>
      <c r="D13" s="599"/>
      <c r="E13" s="600"/>
      <c r="F13" s="601"/>
      <c r="G13" s="602"/>
      <c r="H13" s="602"/>
      <c r="I13" s="603"/>
      <c r="J13" s="603"/>
      <c r="K13" s="604"/>
      <c r="L13" s="603">
        <f>SUMIF(I13:J13,"&gt;0",I13:J13)</f>
        <v>0</v>
      </c>
      <c r="M13" s="595"/>
      <c r="N13" s="735"/>
      <c r="O13" s="735"/>
      <c r="P13" s="735"/>
      <c r="Q13" s="735"/>
      <c r="R13" s="735"/>
      <c r="S13" s="735"/>
      <c r="T13" s="735"/>
      <c r="U13" s="735"/>
      <c r="V13" s="735"/>
      <c r="W13" s="735"/>
      <c r="X13" s="735"/>
    </row>
    <row r="14" spans="1:24" s="236" customFormat="1" ht="30">
      <c r="A14" s="355" t="s">
        <v>278</v>
      </c>
      <c r="B14" s="392">
        <v>104800</v>
      </c>
      <c r="C14" s="357" t="str">
        <f>IF($B14="","",IFERROR(VLOOKUP($B14,SERVIÇOS!$B:$G,2,0),IFERROR(VLOOKUP($B14,'COMPOSIÇÕES COMPLEMENTARES '!$C:$K,2,0),"")))</f>
        <v>REMOÇÃO DE CERCAS E MOURÕES, DE FORMA MANUAL, SEM REAPROVEITAMENTO. AF_09/2023</v>
      </c>
      <c r="D14" s="358" t="str">
        <f>IF($B14="","",IFERROR(VLOOKUP($B14,SERVIÇOS!$B:$G,3,0),IFERROR(VLOOKUP($B14,'COMPOSIÇÕES COMPLEMENTARES '!$C:$K,3,0),"")))</f>
        <v>M</v>
      </c>
      <c r="E14" s="359">
        <v>695</v>
      </c>
      <c r="F14" s="360"/>
      <c r="G14" s="360"/>
      <c r="H14" s="360"/>
      <c r="I14" s="360"/>
      <c r="J14" s="360"/>
      <c r="K14" s="360"/>
      <c r="L14" s="360"/>
      <c r="N14" s="732"/>
      <c r="O14" s="732"/>
      <c r="P14" s="732"/>
      <c r="Q14" s="732"/>
      <c r="R14" s="732"/>
      <c r="S14" s="732"/>
      <c r="T14" s="732"/>
      <c r="U14" s="732"/>
      <c r="V14" s="732"/>
      <c r="W14" s="732"/>
      <c r="X14" s="732"/>
    </row>
    <row r="15" spans="1:24" s="236" customFormat="1" ht="30">
      <c r="A15" s="355" t="s">
        <v>5735</v>
      </c>
      <c r="B15" s="392">
        <v>97627</v>
      </c>
      <c r="C15" s="357" t="str">
        <f>IF($B15="","",IFERROR(VLOOKUP($B15,SERVIÇOS!$B:$G,2,0),IFERROR(VLOOKUP($B15,'COMPOSIÇÕES COMPLEMENTARES '!$C:$K,2,0),"")))</f>
        <v>DEMOLIÇÃO DE PILARES E VIGAS EM CONCRETO ARMADO, DE FORMA MECANIZADA COM MARTELETE, SEM REAPROVEITAMENTO. AF_09/2023</v>
      </c>
      <c r="D15" s="358" t="str">
        <f>IF($B15="","",IFERROR(VLOOKUP($B15,SERVIÇOS!$B:$G,3,0),IFERROR(VLOOKUP($B15,'COMPOSIÇÕES COMPLEMENTARES '!$C:$K,3,0),"")))</f>
        <v>M3</v>
      </c>
      <c r="E15" s="359">
        <f>((695*0.15*0.2))</f>
        <v>20.85</v>
      </c>
      <c r="F15" s="360"/>
      <c r="G15" s="360"/>
      <c r="H15" s="360"/>
      <c r="I15" s="360"/>
      <c r="J15" s="360"/>
      <c r="K15" s="360"/>
      <c r="L15" s="360"/>
      <c r="N15" s="732"/>
      <c r="O15" s="732"/>
      <c r="P15" s="732"/>
      <c r="Q15" s="732"/>
      <c r="R15" s="732"/>
      <c r="S15" s="732"/>
      <c r="T15" s="732"/>
      <c r="U15" s="732"/>
      <c r="V15" s="732"/>
      <c r="W15" s="732"/>
      <c r="X15" s="732"/>
    </row>
    <row r="16" spans="1:24" s="236" customFormat="1" ht="30">
      <c r="A16" s="355" t="s">
        <v>12091</v>
      </c>
      <c r="B16" s="392" t="s">
        <v>5733</v>
      </c>
      <c r="C16" s="357" t="str">
        <f>IF($B16="","",IFERROR(VLOOKUP($B16,SERVIÇOS!$B:$G,2,0),IFERROR(VLOOKUP($B16,'COMPOSIÇÕES COMPLEMENTARES '!$C:$K,2,0),"")))</f>
        <v xml:space="preserve">EXECUÇÃO DE LOCAÇÃO DE MURETA CONFORME O NIVEL DE TERRENO - (FORNECIMENTO E INSTAÇÃO) </v>
      </c>
      <c r="D16" s="358" t="str">
        <f>IF($B16="","",IFERROR(VLOOKUP($B16,SERVIÇOS!$B:$G,3,0),IFERROR(VLOOKUP($B16,'COMPOSIÇÕES COMPLEMENTARES '!$C:$K,3,0),"")))</f>
        <v>M</v>
      </c>
      <c r="E16" s="359">
        <v>695</v>
      </c>
      <c r="F16" s="360"/>
      <c r="G16" s="360"/>
      <c r="H16" s="360"/>
      <c r="I16" s="360"/>
      <c r="J16" s="360"/>
      <c r="K16" s="360"/>
      <c r="L16" s="360"/>
      <c r="N16" s="740"/>
      <c r="O16" s="740"/>
      <c r="P16" s="740"/>
      <c r="Q16" s="740"/>
      <c r="R16" s="740"/>
      <c r="S16" s="740"/>
      <c r="T16" s="740"/>
      <c r="U16" s="740"/>
      <c r="V16" s="740"/>
      <c r="W16" s="740"/>
      <c r="X16" s="740"/>
    </row>
    <row r="17" spans="1:24" s="236" customFormat="1" ht="45">
      <c r="A17" s="355" t="s">
        <v>12101</v>
      </c>
      <c r="B17" s="392" t="s">
        <v>12053</v>
      </c>
      <c r="C17" s="357" t="str">
        <f>IF($B17="","",IFERROR(VLOOKUP($B17,SERVIÇOS!$B:$G,2,0),IFERROR(VLOOKUP($B17,'COMPOSIÇÕES COMPLEMENTARES '!$C:$K,2,0),"")))</f>
        <v>REMOÇÃO DE ENTULHO COM CARGA EM OBRA E DESCARGA EM BOTA-FORA, JÁ INCLUSO ATERRO SANITÁRIO COM EMISSÃO DE DOCUMENTAÇÃO AMBIENTAL DE RESÍDUOS DA CONSTRUÇÃO CIVIL - INCLUSO TRANSPORTE PARA ATERRO ATÉ 15KM</v>
      </c>
      <c r="D17" s="358" t="str">
        <f>IF($B17="","",IFERROR(VLOOKUP($B17,SERVIÇOS!$B:$G,3,0),IFERROR(VLOOKUP($B17,'COMPOSIÇÕES COMPLEMENTARES '!$C:$K,3,0),"")))</f>
        <v>M3</v>
      </c>
      <c r="E17" s="359">
        <f>((E14*2.5*0.05)+(278*2*0.01)+E15)</f>
        <v>113.285</v>
      </c>
      <c r="F17" s="360"/>
      <c r="G17" s="360"/>
      <c r="H17" s="360"/>
      <c r="I17" s="360"/>
      <c r="J17" s="360"/>
      <c r="K17" s="360"/>
      <c r="L17" s="360"/>
      <c r="N17" s="732"/>
      <c r="O17" s="732"/>
      <c r="P17" s="732"/>
      <c r="Q17" s="732"/>
      <c r="R17" s="732"/>
      <c r="S17" s="732"/>
      <c r="T17" s="732"/>
      <c r="U17" s="732"/>
      <c r="V17" s="732"/>
      <c r="W17" s="732"/>
      <c r="X17" s="732"/>
    </row>
    <row r="18" spans="1:24" s="442" customFormat="1" ht="15" customHeight="1">
      <c r="A18" s="586">
        <v>3</v>
      </c>
      <c r="B18" s="587"/>
      <c r="C18" s="588" t="s">
        <v>12058</v>
      </c>
      <c r="D18" s="589"/>
      <c r="E18" s="590"/>
      <c r="F18" s="591"/>
      <c r="G18" s="592"/>
      <c r="H18" s="592"/>
      <c r="I18" s="593"/>
      <c r="J18" s="593"/>
      <c r="K18" s="594"/>
      <c r="L18" s="593">
        <f>SUMIF(I18:J18,"&gt;0",I18:J18)</f>
        <v>0</v>
      </c>
      <c r="N18" s="732"/>
      <c r="O18" s="732"/>
      <c r="P18" s="732"/>
      <c r="Q18" s="732"/>
      <c r="R18" s="732"/>
      <c r="S18" s="732"/>
      <c r="T18" s="732"/>
      <c r="U18" s="732"/>
      <c r="V18" s="732"/>
      <c r="W18" s="732"/>
      <c r="X18" s="732"/>
    </row>
    <row r="19" spans="1:24" s="585" customFormat="1" ht="15" customHeight="1">
      <c r="A19" s="576" t="s">
        <v>5736</v>
      </c>
      <c r="B19" s="577"/>
      <c r="C19" s="578" t="s">
        <v>12059</v>
      </c>
      <c r="D19" s="579"/>
      <c r="E19" s="580"/>
      <c r="F19" s="581"/>
      <c r="G19" s="582"/>
      <c r="H19" s="582"/>
      <c r="I19" s="583"/>
      <c r="J19" s="583"/>
      <c r="K19" s="584"/>
      <c r="L19" s="583">
        <f>SUMIF(I19:J19,"&gt;0",I19:J19)</f>
        <v>0</v>
      </c>
      <c r="N19" s="739"/>
      <c r="O19" s="739"/>
      <c r="P19" s="739"/>
      <c r="Q19" s="739"/>
      <c r="R19" s="739"/>
      <c r="S19" s="739"/>
      <c r="T19" s="739"/>
      <c r="U19" s="739"/>
      <c r="V19" s="739"/>
      <c r="W19" s="739"/>
      <c r="X19" s="739"/>
    </row>
    <row r="20" spans="1:24" s="236" customFormat="1" ht="30">
      <c r="A20" s="355" t="s">
        <v>12060</v>
      </c>
      <c r="B20" s="392">
        <v>101173</v>
      </c>
      <c r="C20" s="357" t="str">
        <f>IF($B20="","",IFERROR(VLOOKUP($B20,SERVIÇOS!$B:$G,2,0),IFERROR(VLOOKUP($B20,'COMPOSIÇÕES COMPLEMENTARES '!$C:$K,2,0),"")))</f>
        <v>ESTACA BROCA DE CONCRETO, DIÂMETRO DE 20CM, ESCAVAÇÃO MANUAL COM TRADO CONCHA, COM ARMADURA DE ARRANQUE. AF_05/2020</v>
      </c>
      <c r="D20" s="358" t="str">
        <f>IF($B20="","",IFERROR(VLOOKUP($B20,SERVIÇOS!$B:$G,3,0),IFERROR(VLOOKUP($B20,'COMPOSIÇÕES COMPLEMENTARES '!$C:$K,3,0),"")))</f>
        <v>M</v>
      </c>
      <c r="E20" s="359">
        <f>((695/2.5*1.5))</f>
        <v>417</v>
      </c>
      <c r="F20" s="360"/>
      <c r="G20" s="360"/>
      <c r="H20" s="360"/>
      <c r="I20" s="360"/>
      <c r="J20" s="360"/>
      <c r="K20" s="360"/>
      <c r="L20" s="360"/>
      <c r="N20" s="740"/>
      <c r="O20" s="740"/>
      <c r="P20" s="740"/>
      <c r="Q20" s="740"/>
      <c r="R20" s="740"/>
      <c r="S20" s="740"/>
      <c r="T20" s="740"/>
      <c r="U20" s="740"/>
      <c r="V20" s="740"/>
      <c r="W20" s="740"/>
      <c r="X20" s="740"/>
    </row>
    <row r="21" spans="1:24" s="236" customFormat="1">
      <c r="A21" s="355" t="s">
        <v>12061</v>
      </c>
      <c r="B21" s="392">
        <v>95577</v>
      </c>
      <c r="C21" s="357" t="str">
        <f>IF($B21="","",IFERROR(VLOOKUP($B21,SERVIÇOS!$B:$G,2,0),IFERROR(VLOOKUP($B21,'COMPOSIÇÕES COMPLEMENTARES '!$C:$K,2,0),"")))</f>
        <v>MONTAGEM DE ARMADURA DE ESTACAS, DIÂMETRO = 10,0 MM. AF_09/2021_PS</v>
      </c>
      <c r="D21" s="358" t="str">
        <f>IF($B21="","",IFERROR(VLOOKUP($B21,SERVIÇOS!$B:$G,3,0),IFERROR(VLOOKUP($B21,'COMPOSIÇÕES COMPLEMENTARES '!$C:$K,3,0),"")))</f>
        <v>KG</v>
      </c>
      <c r="E21" s="359">
        <f>((4*1.5*0.4)*695/2.5)</f>
        <v>667.2</v>
      </c>
      <c r="F21" s="360"/>
      <c r="G21" s="360"/>
      <c r="H21" s="360"/>
      <c r="I21" s="360"/>
      <c r="J21" s="360"/>
      <c r="K21" s="360"/>
      <c r="L21" s="360"/>
      <c r="N21" s="732"/>
      <c r="O21" s="732"/>
      <c r="P21" s="732"/>
      <c r="Q21" s="732"/>
      <c r="R21" s="732"/>
      <c r="S21" s="732"/>
      <c r="T21" s="732"/>
      <c r="U21" s="732"/>
      <c r="V21" s="732"/>
      <c r="W21" s="732"/>
      <c r="X21" s="732"/>
    </row>
    <row r="22" spans="1:24" s="236" customFormat="1" ht="30.75" customHeight="1">
      <c r="A22" s="355" t="s">
        <v>12062</v>
      </c>
      <c r="B22" s="356">
        <v>95584</v>
      </c>
      <c r="C22" s="357" t="str">
        <f>IF($B22="","",IFERROR(VLOOKUP($B22,SERVIÇOS!$B:$G,2,0),IFERROR(VLOOKUP($B22,'COMPOSIÇÕES COMPLEMENTARES '!$C:$K,2,0),"")))</f>
        <v>MONTAGEM DE ARMADURA TRANSVERSAL DE ESTACAS DE SEÇÃO CIRCULAR, DIÂMETRO = 6,30 MM. AF_09/2021_PS</v>
      </c>
      <c r="D22" s="358" t="str">
        <f>IF($B22="","",IFERROR(VLOOKUP($B22,SERVIÇOS!$B:$G,3,0),IFERROR(VLOOKUP($B22,'COMPOSIÇÕES COMPLEMENTARES '!$C:$K,3,0),"")))</f>
        <v>KG</v>
      </c>
      <c r="E22" s="359">
        <f>((764.5*0.25))</f>
        <v>191.125</v>
      </c>
      <c r="F22" s="360"/>
      <c r="G22" s="360"/>
      <c r="H22" s="360"/>
      <c r="I22" s="360"/>
      <c r="J22" s="360"/>
      <c r="K22" s="360"/>
      <c r="L22" s="360"/>
      <c r="N22" s="732"/>
      <c r="O22" s="732"/>
      <c r="P22" s="732"/>
      <c r="Q22" s="732"/>
      <c r="R22" s="732"/>
      <c r="S22" s="732"/>
      <c r="T22" s="732"/>
      <c r="U22" s="732"/>
      <c r="V22" s="732"/>
      <c r="W22" s="732"/>
      <c r="X22" s="732"/>
    </row>
    <row r="23" spans="1:24" s="585" customFormat="1" ht="15" customHeight="1">
      <c r="A23" s="576" t="s">
        <v>12057</v>
      </c>
      <c r="B23" s="577"/>
      <c r="C23" s="578" t="s">
        <v>12063</v>
      </c>
      <c r="D23" s="579"/>
      <c r="E23" s="580"/>
      <c r="F23" s="581"/>
      <c r="G23" s="582"/>
      <c r="H23" s="582"/>
      <c r="I23" s="583"/>
      <c r="J23" s="583"/>
      <c r="K23" s="584"/>
      <c r="L23" s="583">
        <f>SUMIF(I23:J23,"&gt;0",I23:J23)</f>
        <v>0</v>
      </c>
      <c r="N23" s="739"/>
      <c r="O23" s="739"/>
      <c r="P23" s="739"/>
      <c r="Q23" s="739"/>
      <c r="R23" s="739"/>
      <c r="S23" s="739"/>
      <c r="T23" s="739"/>
      <c r="U23" s="739"/>
      <c r="V23" s="739"/>
      <c r="W23" s="739"/>
      <c r="X23" s="739"/>
    </row>
    <row r="24" spans="1:24" s="236" customFormat="1" ht="30">
      <c r="A24" s="355" t="s">
        <v>12064</v>
      </c>
      <c r="B24" s="356">
        <v>96527</v>
      </c>
      <c r="C24" s="357" t="str">
        <f>IF($B24="","",IFERROR(VLOOKUP($B24,SERVIÇOS!$B:$G,2,0),IFERROR(VLOOKUP($B24,'COMPOSIÇÕES COMPLEMENTARES '!$C:$K,2,0),"")))</f>
        <v>ESCAVAÇÃO MANUAL PARA VIGA BALDRAME OU SAPATA CORRIDA (INCLUINDO ESCAVAÇÃO PARA COLOCAÇÃO DE FÔRMAS). AF_01/2024</v>
      </c>
      <c r="D24" s="358" t="str">
        <f>IF($B24="","",IFERROR(VLOOKUP($B24,SERVIÇOS!$B:$G,3,0),IFERROR(VLOOKUP($B24,'COMPOSIÇÕES COMPLEMENTARES '!$C:$K,3,0),"")))</f>
        <v>M3</v>
      </c>
      <c r="E24" s="359">
        <f>((695*0.25*0.35))</f>
        <v>60.812499999999993</v>
      </c>
      <c r="F24" s="360"/>
      <c r="G24" s="360"/>
      <c r="H24" s="360"/>
      <c r="I24" s="360"/>
      <c r="J24" s="360"/>
      <c r="K24" s="360"/>
      <c r="L24" s="360"/>
      <c r="N24" s="736"/>
      <c r="O24" s="737"/>
      <c r="P24" s="737"/>
      <c r="Q24" s="737"/>
      <c r="R24" s="737"/>
      <c r="S24" s="737"/>
      <c r="T24" s="737"/>
      <c r="U24" s="737"/>
      <c r="V24" s="737"/>
      <c r="W24" s="737"/>
      <c r="X24" s="738"/>
    </row>
    <row r="25" spans="1:24" s="236" customFormat="1" ht="30">
      <c r="A25" s="355" t="s">
        <v>12065</v>
      </c>
      <c r="B25" s="356">
        <v>96536</v>
      </c>
      <c r="C25" s="357" t="str">
        <f>IF($B25="","",IFERROR(VLOOKUP($B25,SERVIÇOS!$B:$G,2,0),IFERROR(VLOOKUP($B25,'COMPOSIÇÕES COMPLEMENTARES '!$C:$K,2,0),"")))</f>
        <v>FABRICAÇÃO, MONTAGEM E DESMONTAGEM DE FÔRMA PARA VIGA BALDRAME, EM MADEIRA SERRADA, E=25 MM, 4 UTILIZAÇÕES. AF_01/2024</v>
      </c>
      <c r="D25" s="358" t="str">
        <f>IF($B25="","",IFERROR(VLOOKUP($B25,SERVIÇOS!$B:$G,3,0),IFERROR(VLOOKUP($B25,'COMPOSIÇÕES COMPLEMENTARES '!$C:$K,3,0),"")))</f>
        <v>M2</v>
      </c>
      <c r="E25" s="359">
        <f>695*0.4</f>
        <v>278</v>
      </c>
      <c r="F25" s="360"/>
      <c r="G25" s="360"/>
      <c r="H25" s="360"/>
      <c r="I25" s="360"/>
      <c r="J25" s="360"/>
      <c r="K25" s="360"/>
      <c r="L25" s="360"/>
      <c r="N25" s="732"/>
      <c r="O25" s="732"/>
      <c r="P25" s="732"/>
      <c r="Q25" s="732"/>
      <c r="R25" s="732"/>
      <c r="S25" s="732"/>
      <c r="T25" s="732"/>
      <c r="U25" s="732"/>
      <c r="V25" s="732"/>
      <c r="W25" s="732"/>
      <c r="X25" s="732"/>
    </row>
    <row r="26" spans="1:24" s="236" customFormat="1" ht="45">
      <c r="A26" s="355" t="s">
        <v>12066</v>
      </c>
      <c r="B26" s="356">
        <v>103682</v>
      </c>
      <c r="C26" s="357" t="str">
        <f>IF($B26="","",IFERROR(VLOOKUP($B26,SERVIÇOS!$B:$G,2,0),IFERROR(VLOOKUP($B26,'COMPOSIÇÕES COMPLEMENTARES '!$C:$K,2,0),"")))</f>
        <v>CONCRETAGEM DE VIGAS E LAJES, FCK=25 MPA, PARA QUALQUER TIPO DE LAJE COM BALDES EM EDIFICAÇÃO TÉRREA - LANÇAMENTO, ADENSAMENTO E ACABAMENTO. AF_02/2022</v>
      </c>
      <c r="D26" s="358" t="str">
        <f>IF($B26="","",IFERROR(VLOOKUP($B26,SERVIÇOS!$B:$G,3,0),IFERROR(VLOOKUP($B26,'COMPOSIÇÕES COMPLEMENTARES '!$C:$K,3,0),"")))</f>
        <v>M3</v>
      </c>
      <c r="E26" s="359">
        <f>695*0.15*0.2*1.1</f>
        <v>22.935000000000002</v>
      </c>
      <c r="F26" s="360"/>
      <c r="G26" s="360"/>
      <c r="H26" s="360"/>
      <c r="I26" s="360"/>
      <c r="J26" s="360"/>
      <c r="K26" s="360"/>
      <c r="L26" s="360"/>
      <c r="N26" s="732"/>
      <c r="O26" s="732"/>
      <c r="P26" s="732"/>
      <c r="Q26" s="732"/>
      <c r="R26" s="732"/>
      <c r="S26" s="732"/>
      <c r="T26" s="732"/>
      <c r="U26" s="732"/>
      <c r="V26" s="732"/>
      <c r="W26" s="732"/>
      <c r="X26" s="732"/>
    </row>
    <row r="27" spans="1:24" s="236" customFormat="1" ht="30">
      <c r="A27" s="355" t="s">
        <v>12067</v>
      </c>
      <c r="B27" s="356">
        <v>92761</v>
      </c>
      <c r="C27" s="357" t="str">
        <f>IF($B27="","",IFERROR(VLOOKUP($B27,SERVIÇOS!$B:$G,2,0),IFERROR(VLOOKUP($B27,'COMPOSIÇÕES COMPLEMENTARES '!$C:$K,2,0),"")))</f>
        <v>ARMAÇÃO DE PILAR OU VIGA DE ESTRUTURA CONVENCIONAL DE CONCRETO ARMADO UTILIZANDO AÇO CA-50 DE 8,0 MM - MONTAGEM. AF_06/2022</v>
      </c>
      <c r="D27" s="358" t="str">
        <f>IF($B27="","",IFERROR(VLOOKUP($B27,SERVIÇOS!$B:$G,3,0),IFERROR(VLOOKUP($B27,'COMPOSIÇÕES COMPLEMENTARES '!$C:$K,3,0),"")))</f>
        <v>KG</v>
      </c>
      <c r="E27" s="359">
        <f>((4*695*0.4))</f>
        <v>1112</v>
      </c>
      <c r="F27" s="360"/>
      <c r="G27" s="360"/>
      <c r="H27" s="360"/>
      <c r="I27" s="360"/>
      <c r="J27" s="360"/>
      <c r="K27" s="360"/>
      <c r="L27" s="360"/>
      <c r="N27" s="732"/>
      <c r="O27" s="732"/>
      <c r="P27" s="732"/>
      <c r="Q27" s="732"/>
      <c r="R27" s="732"/>
      <c r="S27" s="732"/>
      <c r="T27" s="732"/>
      <c r="U27" s="732"/>
      <c r="V27" s="732"/>
      <c r="W27" s="732"/>
      <c r="X27" s="732"/>
    </row>
    <row r="28" spans="1:24" s="236" customFormat="1" ht="30">
      <c r="A28" s="355" t="s">
        <v>12068</v>
      </c>
      <c r="B28" s="356">
        <v>92760</v>
      </c>
      <c r="C28" s="357" t="str">
        <f>IF($B28="","",IFERROR(VLOOKUP($B28,SERVIÇOS!$B:$G,2,0),IFERROR(VLOOKUP($B28,'COMPOSIÇÕES COMPLEMENTARES '!$C:$K,2,0),"")))</f>
        <v>ARMAÇÃO DE PILAR OU VIGA DE ESTRUTURA CONVENCIONAL DE CONCRETO ARMADO UTILIZANDO AÇO CA-50 DE 6,3 MM - MONTAGEM. AF_06/2022</v>
      </c>
      <c r="D28" s="358" t="str">
        <f>IF($B28="","",IFERROR(VLOOKUP($B28,SERVIÇOS!$B:$G,3,0),IFERROR(VLOOKUP($B28,'COMPOSIÇÕES COMPLEMENTARES '!$C:$K,3,0),"")))</f>
        <v>KG</v>
      </c>
      <c r="E28" s="359">
        <f>((0.6*3475*0.24))</f>
        <v>500.4</v>
      </c>
      <c r="F28" s="360"/>
      <c r="G28" s="360"/>
      <c r="H28" s="360"/>
      <c r="I28" s="360"/>
      <c r="J28" s="360"/>
      <c r="K28" s="360"/>
      <c r="L28" s="360"/>
      <c r="N28" s="732"/>
      <c r="O28" s="732"/>
      <c r="P28" s="732"/>
      <c r="Q28" s="732"/>
      <c r="R28" s="732"/>
      <c r="S28" s="732"/>
      <c r="T28" s="732"/>
      <c r="U28" s="732"/>
      <c r="V28" s="732"/>
      <c r="W28" s="732"/>
      <c r="X28" s="732"/>
    </row>
    <row r="29" spans="1:24" s="236" customFormat="1" ht="15" customHeight="1">
      <c r="A29" s="355" t="s">
        <v>12069</v>
      </c>
      <c r="B29" s="356">
        <v>104737</v>
      </c>
      <c r="C29" s="357" t="str">
        <f>IF($B29="","",IFERROR(VLOOKUP($B29,SERVIÇOS!$B:$G,2,0),IFERROR(VLOOKUP($B29,'COMPOSIÇÕES COMPLEMENTARES '!$C:$K,2,0),"")))</f>
        <v>REATERRO MANUAL DE VALAS, COM PLACA VIBRATÓRIA. AF_08/2023</v>
      </c>
      <c r="D29" s="358" t="str">
        <f>IF($B29="","",IFERROR(VLOOKUP($B29,SERVIÇOS!$B:$G,3,0),IFERROR(VLOOKUP($B29,'COMPOSIÇÕES COMPLEMENTARES '!$C:$K,3,0),"")))</f>
        <v>M3</v>
      </c>
      <c r="E29" s="359">
        <f>E24-E26</f>
        <v>37.877499999999991</v>
      </c>
      <c r="F29" s="360"/>
      <c r="G29" s="360"/>
      <c r="H29" s="360"/>
      <c r="I29" s="360"/>
      <c r="J29" s="360"/>
      <c r="K29" s="360"/>
      <c r="L29" s="360"/>
      <c r="N29" s="732"/>
      <c r="O29" s="732"/>
      <c r="P29" s="732"/>
      <c r="Q29" s="732"/>
      <c r="R29" s="732"/>
      <c r="S29" s="732"/>
      <c r="T29" s="732"/>
      <c r="U29" s="732"/>
      <c r="V29" s="732"/>
      <c r="W29" s="732"/>
      <c r="X29" s="732"/>
    </row>
    <row r="30" spans="1:24" s="585" customFormat="1" ht="15" customHeight="1">
      <c r="A30" s="586">
        <v>4</v>
      </c>
      <c r="B30" s="587"/>
      <c r="C30" s="588" t="s">
        <v>12095</v>
      </c>
      <c r="D30" s="589"/>
      <c r="E30" s="590"/>
      <c r="F30" s="591"/>
      <c r="G30" s="592"/>
      <c r="H30" s="592"/>
      <c r="I30" s="593"/>
      <c r="J30" s="593"/>
      <c r="K30" s="594"/>
      <c r="L30" s="593">
        <f>SUMIF(I30:J30,"&gt;0",I30:J30)</f>
        <v>0</v>
      </c>
      <c r="M30" s="595"/>
      <c r="N30" s="735"/>
      <c r="O30" s="735"/>
      <c r="P30" s="735"/>
      <c r="Q30" s="735"/>
      <c r="R30" s="735"/>
      <c r="S30" s="735"/>
      <c r="T30" s="735"/>
      <c r="U30" s="735"/>
      <c r="V30" s="735"/>
      <c r="W30" s="735"/>
      <c r="X30" s="735"/>
    </row>
    <row r="31" spans="1:24" s="236" customFormat="1" ht="30">
      <c r="A31" s="355" t="s">
        <v>12081</v>
      </c>
      <c r="B31" s="356">
        <v>89470</v>
      </c>
      <c r="C31" s="357" t="str">
        <f>IF($B31="","",IFERROR(VLOOKUP($B31,SERVIÇOS!$B:$G,2,0),IFERROR(VLOOKUP($B31,'COMPOSIÇÕES COMPLEMENTARES '!$C:$K,2,0),"")))</f>
        <v>ALVENARIA DE BLOCOS DE CONCRETO ESTRUTURAL 14X19X39 CM (ESPESSURA 14 CM), FBK = 4,5 MPA, UTILIZANDO COLHER DE PEDREIRO. AF_10/2022</v>
      </c>
      <c r="D31" s="358" t="str">
        <f>IF($B31="","",IFERROR(VLOOKUP($B31,SERVIÇOS!$B:$G,3,0),IFERROR(VLOOKUP($B31,'COMPOSIÇÕES COMPLEMENTARES '!$C:$K,3,0),"")))</f>
        <v>M2</v>
      </c>
      <c r="E31" s="359">
        <f>((695*0.5))</f>
        <v>347.5</v>
      </c>
      <c r="F31" s="360"/>
      <c r="G31" s="360"/>
      <c r="H31" s="360"/>
      <c r="I31" s="360"/>
      <c r="J31" s="360"/>
      <c r="K31" s="360"/>
      <c r="L31" s="360"/>
      <c r="N31" s="732"/>
      <c r="O31" s="732"/>
      <c r="P31" s="732"/>
      <c r="Q31" s="732"/>
      <c r="R31" s="732"/>
      <c r="S31" s="732"/>
      <c r="T31" s="732"/>
      <c r="U31" s="732"/>
      <c r="V31" s="732"/>
      <c r="W31" s="732"/>
      <c r="X31" s="732"/>
    </row>
    <row r="32" spans="1:24" s="236" customFormat="1">
      <c r="A32" s="355" t="s">
        <v>12082</v>
      </c>
      <c r="B32" s="356">
        <v>89993</v>
      </c>
      <c r="C32" s="357" t="str">
        <f>IF($B32="","",IFERROR(VLOOKUP($B32,SERVIÇOS!$B:$G,2,0),IFERROR(VLOOKUP($B32,'COMPOSIÇÕES COMPLEMENTARES '!$C:$K,2,0),"")))</f>
        <v>GRAUTEAMENTO VERTICAL EM ALVENARIA ESTRUTURAL. AF_09/2021</v>
      </c>
      <c r="D32" s="358" t="str">
        <f>IF($B32="","",IFERROR(VLOOKUP($B32,SERVIÇOS!$B:$G,3,0),IFERROR(VLOOKUP($B32,'COMPOSIÇÕES COMPLEMENTARES '!$C:$K,3,0),"")))</f>
        <v>M3</v>
      </c>
      <c r="E32" s="359">
        <f>((695*0.14*0.25))</f>
        <v>24.325000000000003</v>
      </c>
      <c r="F32" s="360"/>
      <c r="G32" s="360"/>
      <c r="H32" s="360"/>
      <c r="I32" s="360"/>
      <c r="J32" s="360"/>
      <c r="K32" s="360"/>
      <c r="L32" s="360"/>
      <c r="N32" s="732"/>
      <c r="O32" s="732"/>
      <c r="P32" s="732"/>
      <c r="Q32" s="732"/>
      <c r="R32" s="732"/>
      <c r="S32" s="732"/>
      <c r="T32" s="732"/>
      <c r="U32" s="732"/>
      <c r="V32" s="732"/>
      <c r="W32" s="732"/>
      <c r="X32" s="732"/>
    </row>
    <row r="33" spans="1:24" s="236" customFormat="1" ht="45">
      <c r="A33" s="355" t="s">
        <v>12093</v>
      </c>
      <c r="B33" s="356">
        <v>87894</v>
      </c>
      <c r="C33" s="357" t="str">
        <f>IF($B33="","",IFERROR(VLOOKUP($B33,SERVIÇOS!$B:$G,2,0),IFERROR(VLOOKUP($B33,'COMPOSIÇÕES COMPLEMENTARES '!$C:$K,2,0),"")))</f>
        <v>CHAPISCO APLICADO EM ALVENARIA (SEM PRESENÇA DE VÃOS) E ESTRUTURAS DE CONCRETO DE FACHADA, COM COLHER DE PEDREIRO.  ARGAMASSA TRAÇO 1:3 COM PREPARO EM BETONEIRA 400L. AF_10/2022</v>
      </c>
      <c r="D33" s="358" t="str">
        <f>IF($B33="","",IFERROR(VLOOKUP($B33,SERVIÇOS!$B:$G,3,0),IFERROR(VLOOKUP($B33,'COMPOSIÇÕES COMPLEMENTARES '!$C:$K,3,0),"")))</f>
        <v>M2</v>
      </c>
      <c r="E33" s="359">
        <f>((0.5+0.5)*695)</f>
        <v>695</v>
      </c>
      <c r="F33" s="360"/>
      <c r="G33" s="360"/>
      <c r="H33" s="360"/>
      <c r="I33" s="360"/>
      <c r="J33" s="360"/>
      <c r="K33" s="360"/>
      <c r="L33" s="360"/>
      <c r="N33" s="732"/>
      <c r="O33" s="732"/>
      <c r="P33" s="732"/>
      <c r="Q33" s="732"/>
      <c r="R33" s="732"/>
      <c r="S33" s="732"/>
      <c r="T33" s="732"/>
      <c r="U33" s="732"/>
      <c r="V33" s="732"/>
      <c r="W33" s="732"/>
      <c r="X33" s="732"/>
    </row>
    <row r="34" spans="1:24" s="236" customFormat="1" ht="45">
      <c r="A34" s="355" t="s">
        <v>12094</v>
      </c>
      <c r="B34" s="356">
        <v>87792</v>
      </c>
      <c r="C34" s="357" t="str">
        <f>IF($B34="","",IFERROR(VLOOKUP($B34,SERVIÇOS!$B:$G,2,0),IFERROR(VLOOKUP($B34,'COMPOSIÇÕES COMPLEMENTARES '!$C:$K,2,0),"")))</f>
        <v>EMBOÇO OU MASSA ÚNICA EM ARGAMASSA TRAÇO 1:2:8, PREPARO MECÂNICO COM BETONEIRA 400 L, APLICADA MANUALMENTE EM PANOS CEGOS DE FACHADA (SEM PRESENÇA DE VÃOS), ESPESSURA DE 25 MM. AF_08/2022</v>
      </c>
      <c r="D34" s="358" t="str">
        <f>IF($B34="","",IFERROR(VLOOKUP($B34,SERVIÇOS!$B:$G,3,0),IFERROR(VLOOKUP($B34,'COMPOSIÇÕES COMPLEMENTARES '!$C:$K,3,0),"")))</f>
        <v>M2</v>
      </c>
      <c r="E34" s="359">
        <f>E33</f>
        <v>695</v>
      </c>
      <c r="F34" s="360"/>
      <c r="G34" s="360"/>
      <c r="H34" s="360"/>
      <c r="I34" s="360"/>
      <c r="J34" s="360"/>
      <c r="K34" s="360"/>
      <c r="L34" s="360"/>
      <c r="N34" s="732"/>
      <c r="O34" s="732"/>
      <c r="P34" s="732"/>
      <c r="Q34" s="732"/>
      <c r="R34" s="732"/>
      <c r="S34" s="732"/>
      <c r="T34" s="732"/>
      <c r="U34" s="732"/>
      <c r="V34" s="732"/>
      <c r="W34" s="732"/>
      <c r="X34" s="732"/>
    </row>
    <row r="35" spans="1:24" s="585" customFormat="1" ht="30">
      <c r="A35" s="586">
        <v>5</v>
      </c>
      <c r="B35" s="587"/>
      <c r="C35" s="588" t="s">
        <v>12070</v>
      </c>
      <c r="D35" s="589"/>
      <c r="E35" s="590"/>
      <c r="F35" s="591"/>
      <c r="G35" s="592"/>
      <c r="H35" s="592"/>
      <c r="I35" s="593"/>
      <c r="J35" s="593"/>
      <c r="K35" s="594"/>
      <c r="L35" s="593">
        <f>SUMIF(I35:J35,"&gt;0",I35:J35)</f>
        <v>0</v>
      </c>
      <c r="M35" s="595"/>
      <c r="N35" s="735"/>
      <c r="O35" s="735"/>
      <c r="P35" s="735"/>
      <c r="Q35" s="735"/>
      <c r="R35" s="735"/>
      <c r="S35" s="735"/>
      <c r="T35" s="735"/>
      <c r="U35" s="735"/>
      <c r="V35" s="735"/>
      <c r="W35" s="735"/>
      <c r="X35" s="735"/>
    </row>
    <row r="36" spans="1:24" s="236" customFormat="1" ht="60">
      <c r="A36" s="355" t="s">
        <v>12080</v>
      </c>
      <c r="B36" s="356" t="s">
        <v>12071</v>
      </c>
      <c r="C36" s="357" t="str">
        <f>IF($B36="","",IFERROR(VLOOKUP($B36,SERVIÇOS!$B:$G,2,0),IFERROR(VLOOKUP($B36,'COMPOSIÇÕES COMPLEMENTARES '!$C:$K,2,0),"")))</f>
        <v>CERCA/GRADIL NYLOFOR H=2,43M, MALHA 5 X 20CM - FIO 5,00MM, COM FIXADORES DE POLIAMIDA EM POSTE 40 x 60 MM CHUMBADOS EM BASE DE CONCRETO (EXCLUSIVE ESTA), REVESTIDOS EM POLIESTER POR PROCESSO DE PINTURA ELETROSTÁTICA (GRADIL E POSTE), NA COR AZUL DEL REY - (FORNECIMENTO E INSTALAÇÃO)</v>
      </c>
      <c r="D36" s="358" t="str">
        <f>IF($B36="","",IFERROR(VLOOKUP($B36,SERVIÇOS!$B:$G,3,0),IFERROR(VLOOKUP($B36,'COMPOSIÇÕES COMPLEMENTARES '!$C:$K,3,0),"")))</f>
        <v>M</v>
      </c>
      <c r="E36" s="359">
        <v>695</v>
      </c>
      <c r="F36" s="360"/>
      <c r="G36" s="360"/>
      <c r="H36" s="360"/>
      <c r="I36" s="360"/>
      <c r="J36" s="360"/>
      <c r="K36" s="360"/>
      <c r="L36" s="360"/>
      <c r="N36" s="732"/>
      <c r="O36" s="732"/>
      <c r="P36" s="732"/>
      <c r="Q36" s="732"/>
      <c r="R36" s="732"/>
      <c r="S36" s="732"/>
      <c r="T36" s="732"/>
      <c r="U36" s="732"/>
      <c r="V36" s="732"/>
      <c r="W36" s="732"/>
      <c r="X36" s="732"/>
    </row>
    <row r="37" spans="1:24" s="236" customFormat="1" ht="60">
      <c r="A37" s="355" t="s">
        <v>12106</v>
      </c>
      <c r="B37" s="356" t="s">
        <v>12102</v>
      </c>
      <c r="C37" s="357" t="str">
        <f>IF($B37="","",IFERROR(VLOOKUP($B37,SERVIÇOS!$B:$G,2,0),IFERROR(VLOOKUP($B37,'COMPOSIÇÕES COMPLEMENTARES '!$C:$K,2,0),"")))</f>
        <v>PORTÃO EM GRADIL NYLOFOR H=2,43M, MALHA 5 X 20CM - FIO 5,00MM, COM FIXADORES DE POLIAMIDA EM POSTE 40 x 60 MM- 2,50 DE ALTURA COM PINTURA ELETROSTATICA NA COR AZUL DEL REY - , 1 FOLHA DE CORRER INCLUSO TRILHO DE FIXAÇÃO - (FORNECIMENTO E INSTALAÇÃO)</v>
      </c>
      <c r="D37" s="358" t="str">
        <f>IF($B37="","",IFERROR(VLOOKUP($B37,SERVIÇOS!$B:$G,3,0),IFERROR(VLOOKUP($B37,'COMPOSIÇÕES COMPLEMENTARES '!$C:$K,3,0),"")))</f>
        <v>UN</v>
      </c>
      <c r="E37" s="359">
        <v>1</v>
      </c>
      <c r="F37" s="360"/>
      <c r="G37" s="360"/>
      <c r="H37" s="360"/>
      <c r="I37" s="360"/>
      <c r="J37" s="360"/>
      <c r="K37" s="360"/>
      <c r="L37" s="360"/>
      <c r="N37" s="732"/>
      <c r="O37" s="732"/>
      <c r="P37" s="732"/>
      <c r="Q37" s="732"/>
      <c r="R37" s="732"/>
      <c r="S37" s="732"/>
      <c r="T37" s="732"/>
      <c r="U37" s="732"/>
      <c r="V37" s="732"/>
      <c r="W37" s="732"/>
      <c r="X37" s="732"/>
    </row>
    <row r="38" spans="1:24" s="236" customFormat="1" ht="60">
      <c r="A38" s="355" t="s">
        <v>12107</v>
      </c>
      <c r="B38" s="356" t="s">
        <v>12109</v>
      </c>
      <c r="C38" s="357" t="str">
        <f>IF($B38="","",IFERROR(VLOOKUP($B38,SERVIÇOS!$B:$G,2,0),IFERROR(VLOOKUP($B38,'COMPOSIÇÕES COMPLEMENTARES '!$C:$K,2,0),"")))</f>
        <v>PORTÃO EM GRADIL NYLOFOR H=2,43M, MALHA 5 X 20CM - FIO 5,00MM, COM FIXADORES DE POLIAMIDA EM POSTE 40 x 60 MM- 2,50 DE ALTURA COM PINTURA ELETROSTATICA NA COR AZUL DEL REY -  2 FOLHAS DE ABRIR CONFORME PROJETO BÁSICO MEDIDA DE - (5,50M X 2,50 M) - (FORNECIMENTO E INSTALAÇÃO)</v>
      </c>
      <c r="D38" s="358" t="str">
        <f>IF($B38="","",IFERROR(VLOOKUP($B38,SERVIÇOS!$B:$G,3,0),IFERROR(VLOOKUP($B38,'COMPOSIÇÕES COMPLEMENTARES '!$C:$K,3,0),"")))</f>
        <v>UN</v>
      </c>
      <c r="E38" s="359">
        <v>1</v>
      </c>
      <c r="F38" s="360"/>
      <c r="G38" s="360"/>
      <c r="H38" s="360"/>
      <c r="I38" s="360"/>
      <c r="J38" s="360"/>
      <c r="K38" s="360"/>
      <c r="L38" s="360"/>
      <c r="N38" s="732"/>
      <c r="O38" s="732"/>
      <c r="P38" s="732"/>
      <c r="Q38" s="732"/>
      <c r="R38" s="732"/>
      <c r="S38" s="732"/>
      <c r="T38" s="732"/>
      <c r="U38" s="732"/>
      <c r="V38" s="732"/>
      <c r="W38" s="732"/>
      <c r="X38" s="732"/>
    </row>
    <row r="39" spans="1:24" s="236" customFormat="1" ht="60">
      <c r="A39" s="355" t="s">
        <v>12108</v>
      </c>
      <c r="B39" s="356" t="s">
        <v>12111</v>
      </c>
      <c r="C39" s="357" t="str">
        <f>IF($B39="","",IFERROR(VLOOKUP($B39,SERVIÇOS!$B:$G,2,0),IFERROR(VLOOKUP($B39,'COMPOSIÇÕES COMPLEMENTARES '!$C:$K,2,0),"")))</f>
        <v>PORTÃO EM GRADIL NYLOFOR H=2,43M, MALHA 5 X 20CM - FIO 5,00MM, COM FIXADORES DE POLIAMIDA EM POSTE 40 x 60 MM- 2,50 DE ALTURA COM PINTURA ELETROSTATICA NA COR AZUL DEL REY -  2 FOLHAS DE ABRIR CONFORME PROJETO BÁSICO MEDIDA DE - (7,35M X 2,50 M) - (FORNECIMENTO E INSTALAÇÃO)</v>
      </c>
      <c r="D39" s="358" t="str">
        <f>IF($B39="","",IFERROR(VLOOKUP($B39,SERVIÇOS!$B:$G,3,0),IFERROR(VLOOKUP($B39,'COMPOSIÇÕES COMPLEMENTARES '!$C:$K,3,0),"")))</f>
        <v>UN</v>
      </c>
      <c r="E39" s="359">
        <v>1</v>
      </c>
      <c r="F39" s="360"/>
      <c r="G39" s="360"/>
      <c r="H39" s="360"/>
      <c r="I39" s="360"/>
      <c r="J39" s="360"/>
      <c r="K39" s="360"/>
      <c r="L39" s="360"/>
      <c r="N39" s="732"/>
      <c r="O39" s="732"/>
      <c r="P39" s="732"/>
      <c r="Q39" s="732"/>
      <c r="R39" s="732"/>
      <c r="S39" s="732"/>
      <c r="T39" s="732"/>
      <c r="U39" s="732"/>
      <c r="V39" s="732"/>
      <c r="W39" s="732"/>
      <c r="X39" s="732"/>
    </row>
    <row r="40" spans="1:24" s="585" customFormat="1">
      <c r="A40" s="586">
        <v>6</v>
      </c>
      <c r="B40" s="587"/>
      <c r="C40" s="588" t="s">
        <v>12083</v>
      </c>
      <c r="D40" s="589"/>
      <c r="E40" s="590"/>
      <c r="F40" s="591"/>
      <c r="G40" s="592"/>
      <c r="H40" s="592"/>
      <c r="I40" s="593"/>
      <c r="J40" s="593"/>
      <c r="K40" s="594"/>
      <c r="L40" s="593">
        <f>SUMIF(I40:J40,"&gt;0",I40:J40)</f>
        <v>0</v>
      </c>
      <c r="M40" s="595"/>
      <c r="N40" s="735"/>
      <c r="O40" s="735"/>
      <c r="P40" s="735"/>
      <c r="Q40" s="735"/>
      <c r="R40" s="735"/>
      <c r="S40" s="735"/>
      <c r="T40" s="735"/>
      <c r="U40" s="735"/>
      <c r="V40" s="735"/>
      <c r="W40" s="735"/>
      <c r="X40" s="735"/>
    </row>
    <row r="41" spans="1:24" s="236" customFormat="1" ht="45">
      <c r="A41" s="355" t="s">
        <v>235</v>
      </c>
      <c r="B41" s="356">
        <v>87894</v>
      </c>
      <c r="C41" s="357" t="str">
        <f>IF($B41="","",IFERROR(VLOOKUP($B41,SERVIÇOS!$B:$G,2,0),IFERROR(VLOOKUP($B41,'COMPOSIÇÕES COMPLEMENTARES '!$C:$K,2,0),"")))</f>
        <v>CHAPISCO APLICADO EM ALVENARIA (SEM PRESENÇA DE VÃOS) E ESTRUTURAS DE CONCRETO DE FACHADA, COM COLHER DE PEDREIRO.  ARGAMASSA TRAÇO 1:3 COM PREPARO EM BETONEIRA 400L. AF_10/2022</v>
      </c>
      <c r="D41" s="358" t="str">
        <f>IF($B41="","",IFERROR(VLOOKUP($B41,SERVIÇOS!$B:$G,3,0),IFERROR(VLOOKUP($B41,'COMPOSIÇÕES COMPLEMENTARES '!$C:$K,3,0),"")))</f>
        <v>M2</v>
      </c>
      <c r="E41" s="359">
        <f>((126*6)+(23.52*2)+(20.76*4)+(23.52*6)+(32*1.5*1))</f>
        <v>1075.1999999999998</v>
      </c>
      <c r="F41" s="360"/>
      <c r="G41" s="360"/>
      <c r="H41" s="360"/>
      <c r="I41" s="360"/>
      <c r="J41" s="360"/>
      <c r="K41" s="360"/>
      <c r="L41" s="360"/>
      <c r="N41" s="732"/>
      <c r="O41" s="732"/>
      <c r="P41" s="732"/>
      <c r="Q41" s="732"/>
      <c r="R41" s="732"/>
      <c r="S41" s="732"/>
      <c r="T41" s="732"/>
      <c r="U41" s="732"/>
      <c r="V41" s="732"/>
      <c r="W41" s="732"/>
      <c r="X41" s="732"/>
    </row>
    <row r="42" spans="1:24" s="236" customFormat="1" ht="45" customHeight="1">
      <c r="A42" s="355" t="s">
        <v>237</v>
      </c>
      <c r="B42" s="356">
        <v>87792</v>
      </c>
      <c r="C42" s="357" t="str">
        <f>IF($B42="","",IFERROR(VLOOKUP($B42,SERVIÇOS!$B:$G,2,0),IFERROR(VLOOKUP($B42,'COMPOSIÇÕES COMPLEMENTARES '!$C:$K,2,0),"")))</f>
        <v>EMBOÇO OU MASSA ÚNICA EM ARGAMASSA TRAÇO 1:2:8, PREPARO MECÂNICO COM BETONEIRA 400 L, APLICADA MANUALMENTE EM PANOS CEGOS DE FACHADA (SEM PRESENÇA DE VÃOS), ESPESSURA DE 25 MM. AF_08/2022</v>
      </c>
      <c r="D42" s="358" t="str">
        <f>IF($B42="","",IFERROR(VLOOKUP($B42,SERVIÇOS!$B:$G,3,0),IFERROR(VLOOKUP($B42,'COMPOSIÇÕES COMPLEMENTARES '!$C:$K,3,0),"")))</f>
        <v>M2</v>
      </c>
      <c r="E42" s="359">
        <f>E41</f>
        <v>1075.1999999999998</v>
      </c>
      <c r="F42" s="360"/>
      <c r="G42" s="360"/>
      <c r="H42" s="360"/>
      <c r="I42" s="360"/>
      <c r="J42" s="360"/>
      <c r="K42" s="360"/>
      <c r="L42" s="360"/>
      <c r="N42" s="732"/>
      <c r="O42" s="732"/>
      <c r="P42" s="732"/>
      <c r="Q42" s="732"/>
      <c r="R42" s="732"/>
      <c r="S42" s="732"/>
      <c r="T42" s="732"/>
      <c r="U42" s="732"/>
      <c r="V42" s="732"/>
      <c r="W42" s="732"/>
      <c r="X42" s="732"/>
    </row>
    <row r="43" spans="1:24" s="236" customFormat="1" ht="30" customHeight="1">
      <c r="A43" s="355" t="s">
        <v>239</v>
      </c>
      <c r="B43" s="356">
        <v>88415</v>
      </c>
      <c r="C43" s="357" t="str">
        <f>IF($B43="","",IFERROR(VLOOKUP($B43,SERVIÇOS!$B:$G,2,0),IFERROR(VLOOKUP($B43,'COMPOSIÇÕES COMPLEMENTARES '!$C:$K,2,0),"")))</f>
        <v>APLICAÇÃO MANUAL DE FUNDO SELADOR ACRÍLICO EM PAREDES EXTERNAS DE CASAS. AF_03/2024</v>
      </c>
      <c r="D43" s="358" t="str">
        <f>IF($B43="","",IFERROR(VLOOKUP($B43,SERVIÇOS!$B:$G,3,0),IFERROR(VLOOKUP($B43,'COMPOSIÇÕES COMPLEMENTARES '!$C:$K,3,0),"")))</f>
        <v>M2</v>
      </c>
      <c r="E43" s="359">
        <f>E41+(25.32*2)</f>
        <v>1125.8399999999999</v>
      </c>
      <c r="F43" s="360"/>
      <c r="G43" s="360"/>
      <c r="H43" s="360"/>
      <c r="I43" s="360"/>
      <c r="J43" s="360"/>
      <c r="K43" s="360"/>
      <c r="L43" s="360"/>
      <c r="N43" s="732"/>
      <c r="O43" s="732"/>
      <c r="P43" s="732"/>
      <c r="Q43" s="732"/>
      <c r="R43" s="732"/>
      <c r="S43" s="732"/>
      <c r="T43" s="732"/>
      <c r="U43" s="732"/>
      <c r="V43" s="732"/>
      <c r="W43" s="732"/>
      <c r="X43" s="732"/>
    </row>
    <row r="44" spans="1:24" s="236" customFormat="1" ht="30" customHeight="1">
      <c r="A44" s="355" t="s">
        <v>241</v>
      </c>
      <c r="B44" s="356">
        <v>88489</v>
      </c>
      <c r="C44" s="357" t="str">
        <f>IF($B44="","",IFERROR(VLOOKUP($B44,SERVIÇOS!$B:$G,2,0),IFERROR(VLOOKUP($B44,'COMPOSIÇÕES COMPLEMENTARES '!$C:$K,2,0),"")))</f>
        <v>PINTURA LÁTEX ACRÍLICA PREMIUM, APLICAÇÃO MANUAL EM PAREDES, DUAS DEMÃOS. AF_04/2023</v>
      </c>
      <c r="D44" s="358" t="str">
        <f>IF($B44="","",IFERROR(VLOOKUP($B44,SERVIÇOS!$B:$G,3,0),IFERROR(VLOOKUP($B44,'COMPOSIÇÕES COMPLEMENTARES '!$C:$K,3,0),"")))</f>
        <v>M2</v>
      </c>
      <c r="E44" s="359">
        <f>E43</f>
        <v>1125.8399999999999</v>
      </c>
      <c r="F44" s="360"/>
      <c r="G44" s="360"/>
      <c r="H44" s="360"/>
      <c r="I44" s="360"/>
      <c r="J44" s="360"/>
      <c r="K44" s="360"/>
      <c r="L44" s="360"/>
      <c r="N44" s="732"/>
      <c r="O44" s="732"/>
      <c r="P44" s="732"/>
      <c r="Q44" s="732"/>
      <c r="R44" s="732"/>
      <c r="S44" s="732"/>
      <c r="T44" s="732"/>
      <c r="U44" s="732"/>
      <c r="V44" s="732"/>
      <c r="W44" s="732"/>
      <c r="X44" s="732"/>
    </row>
    <row r="45" spans="1:24" s="236" customFormat="1" ht="60" customHeight="1">
      <c r="A45" s="355" t="s">
        <v>12088</v>
      </c>
      <c r="B45" s="356" t="s">
        <v>12120</v>
      </c>
      <c r="C45" s="357" t="str">
        <f>IF($B45="","",IFERROR(VLOOKUP($B45,SERVIÇOS!$B:$G,2,0),IFERROR(VLOOKUP($B45,'COMPOSIÇÕES COMPLEMENTARES '!$C:$K,2,0),"")))</f>
        <v>PINTURA  EXTERNA SOBRE PAREDE COM REVESTIMENTO EM ALUMINIO,USANDO FUNDO PARA GALVANIZADO,INCLUSIVE LIXAMENTO LEVE,LIMPEZA,DESENGORDURAMENTO E DUAS DEMAOS DE ACABAMENTO COM ESMALTE SINTETICO BRILHANTE - (FORNECIMENTO E INSTALAÇÃO)</v>
      </c>
      <c r="D45" s="358" t="str">
        <f>IF($B45="","",IFERROR(VLOOKUP($B45,SERVIÇOS!$B:$G,3,0),IFERROR(VLOOKUP($B45,'COMPOSIÇÕES COMPLEMENTARES '!$C:$K,3,0),"")))</f>
        <v>M2</v>
      </c>
      <c r="E45" s="359">
        <f>((23.52*6)+(20.76*4))</f>
        <v>224.16000000000003</v>
      </c>
      <c r="F45" s="360"/>
      <c r="G45" s="360"/>
      <c r="H45" s="360"/>
      <c r="I45" s="360"/>
      <c r="J45" s="360"/>
      <c r="K45" s="360"/>
      <c r="L45" s="360"/>
      <c r="N45" s="732"/>
      <c r="O45" s="732"/>
      <c r="P45" s="732"/>
      <c r="Q45" s="732"/>
      <c r="R45" s="732"/>
      <c r="S45" s="732"/>
      <c r="T45" s="732"/>
      <c r="U45" s="732"/>
      <c r="V45" s="732"/>
      <c r="W45" s="732"/>
      <c r="X45" s="732"/>
    </row>
    <row r="46" spans="1:24" s="236" customFormat="1" ht="30">
      <c r="A46" s="355" t="s">
        <v>12089</v>
      </c>
      <c r="B46" s="356">
        <v>97064</v>
      </c>
      <c r="C46" s="357" t="str">
        <f>IF($B46="","",IFERROR(VLOOKUP($B46,SERVIÇOS!$B:$G,2,0),IFERROR(VLOOKUP($B46,'COMPOSIÇÕES COMPLEMENTARES '!$C:$K,2,0),"")))</f>
        <v>MONTAGEM E DESMONTAGEM DE ANDAIME TUBULAR TIPO "TORRE" (EXCLUSIVE ANDAIME E LIMPEZA). AF_03/2024</v>
      </c>
      <c r="D46" s="358" t="str">
        <f>IF($B46="","",IFERROR(VLOOKUP($B46,SERVIÇOS!$B:$G,3,0),IFERROR(VLOOKUP($B46,'COMPOSIÇÕES COMPLEMENTARES '!$C:$K,3,0),"")))</f>
        <v>M</v>
      </c>
      <c r="E46" s="359">
        <f>((1+1.5+0.1+1.5)*16)</f>
        <v>65.599999999999994</v>
      </c>
      <c r="F46" s="360"/>
      <c r="G46" s="360"/>
      <c r="H46" s="360"/>
      <c r="I46" s="360"/>
      <c r="J46" s="360"/>
      <c r="K46" s="360"/>
      <c r="L46" s="360"/>
      <c r="N46" s="732"/>
      <c r="O46" s="732"/>
      <c r="P46" s="732"/>
      <c r="Q46" s="732"/>
      <c r="R46" s="732"/>
      <c r="S46" s="732"/>
      <c r="T46" s="732"/>
      <c r="U46" s="732"/>
      <c r="V46" s="732"/>
      <c r="W46" s="732"/>
      <c r="X46" s="732"/>
    </row>
    <row r="47" spans="1:24" s="236" customFormat="1" ht="60">
      <c r="A47" s="355" t="s">
        <v>12123</v>
      </c>
      <c r="B47" s="356" t="s">
        <v>12084</v>
      </c>
      <c r="C47" s="357" t="str">
        <f>IF($B47="","",IFERROR(VLOOKUP($B47,SERVIÇOS!$B:$G,2,0),IFERROR(VLOOKUP($B47,'COMPOSIÇÕES COMPLEMENTARES '!$C:$K,2,0),"")))</f>
        <v>LOCACAO DE ANDAIME METALICO TUBULAR DE ENCAIXE, TIPO DE TORRE, CADA PAINEL COM LARGURA DE 1 ATE 1,5 M E ALTURA DE *1,00* M, INCLUINDO DIAGONAL, BARRAS DE LIGACAO, SAPATAS OU RODIZIOS E DEMAIS ITENS NECESSARIOS A MONTAGEM (NAO INCLUI INSTALACAO)</v>
      </c>
      <c r="D47" s="358" t="str">
        <f>IF($B47="","",IFERROR(VLOOKUP($B47,SERVIÇOS!$B:$G,3,0),IFERROR(VLOOKUP($B47,'COMPOSIÇÕES COMPLEMENTARES '!$C:$K,3,0),"")))</f>
        <v>MXMES</v>
      </c>
      <c r="E47" s="359">
        <f>E46*2</f>
        <v>131.19999999999999</v>
      </c>
      <c r="F47" s="360"/>
      <c r="G47" s="360"/>
      <c r="H47" s="360"/>
      <c r="I47" s="360"/>
      <c r="J47" s="360"/>
      <c r="K47" s="360"/>
      <c r="L47" s="360"/>
      <c r="N47" s="732"/>
      <c r="O47" s="732"/>
      <c r="P47" s="732"/>
      <c r="Q47" s="732"/>
      <c r="R47" s="732"/>
      <c r="S47" s="732"/>
      <c r="T47" s="732"/>
      <c r="U47" s="732"/>
      <c r="V47" s="732"/>
      <c r="W47" s="732"/>
      <c r="X47" s="732"/>
    </row>
    <row r="48" spans="1:24" s="236" customFormat="1" ht="15" customHeight="1">
      <c r="A48" s="586"/>
      <c r="B48" s="587"/>
      <c r="C48" s="587" t="s">
        <v>12086</v>
      </c>
      <c r="D48" s="589"/>
      <c r="E48" s="590"/>
      <c r="F48" s="591"/>
      <c r="G48" s="592"/>
      <c r="H48" s="592"/>
      <c r="I48" s="593"/>
      <c r="J48" s="593"/>
      <c r="K48" s="594"/>
      <c r="L48" s="593">
        <f>L40+L35+L30+L18+L13+L9</f>
        <v>0</v>
      </c>
      <c r="N48" s="732"/>
      <c r="O48" s="732"/>
      <c r="P48" s="732"/>
      <c r="Q48" s="732"/>
      <c r="R48" s="732"/>
      <c r="S48" s="732"/>
      <c r="T48" s="732"/>
      <c r="U48" s="732"/>
      <c r="V48" s="732"/>
      <c r="W48" s="732"/>
      <c r="X48" s="732"/>
    </row>
    <row r="49" spans="1:24" s="236" customFormat="1" ht="15" customHeight="1">
      <c r="A49" s="586"/>
      <c r="B49" s="587"/>
      <c r="C49" s="587" t="s">
        <v>12087</v>
      </c>
      <c r="D49" s="589"/>
      <c r="E49" s="590"/>
      <c r="F49" s="591"/>
      <c r="G49" s="592"/>
      <c r="H49" s="592"/>
      <c r="I49" s="593"/>
      <c r="J49" s="593"/>
      <c r="K49" s="594"/>
      <c r="L49" s="593">
        <f>L48*(1+BDI!D26)</f>
        <v>0</v>
      </c>
      <c r="N49" s="732"/>
      <c r="O49" s="732"/>
      <c r="P49" s="732"/>
      <c r="Q49" s="732"/>
      <c r="R49" s="732"/>
      <c r="S49" s="732"/>
      <c r="T49" s="732"/>
      <c r="U49" s="732"/>
      <c r="V49" s="732"/>
      <c r="W49" s="732"/>
      <c r="X49" s="732"/>
    </row>
    <row r="50" spans="1:24" s="236" customFormat="1" ht="15" customHeight="1" thickBot="1">
      <c r="A50" s="355"/>
      <c r="B50" s="356"/>
      <c r="C50" s="357" t="str">
        <f>IF($B50="","",IFERROR(VLOOKUP($B50,SERVIÇOS!$B:$G,2,0),IFERROR(VLOOKUP($B50,'COMPOSIÇÕES COMPLEMENTARES '!$C:$K,2,0),"")))</f>
        <v/>
      </c>
      <c r="D50" s="358" t="str">
        <f>IF($B50="","",IFERROR(VLOOKUP($B50,SERVIÇOS!$B:$G,3,0),IFERROR(VLOOKUP($B50,'COMPOSIÇÕES COMPLEMENTARES '!$C:$K,3,0),"")))</f>
        <v/>
      </c>
      <c r="E50" s="359"/>
      <c r="F50" s="360" t="str">
        <f>IF($B50="","",IFERROR(VLOOKUP($B50,SERVIÇOS!$B:$G,4,0),IFERROR(VLOOKUP($B50,'COMPOSIÇÕES COMPLEMENTARES '!$C:$K,6,0),"")))</f>
        <v/>
      </c>
      <c r="G50" s="360" t="str">
        <f>IF($B50="","",IFERROR(VLOOKUP($B50,SERVIÇOS!$B:$G,5,0),IFERROR(VLOOKUP($B50,'COMPOSIÇÕES COMPLEMENTARES '!$C:$K,7,0),"")))</f>
        <v/>
      </c>
      <c r="H50" s="360" t="str">
        <f t="shared" ref="H50:H77" si="0">IF(E50="","",F50+G50)</f>
        <v/>
      </c>
      <c r="I50" s="360" t="str">
        <f t="shared" ref="I50:I90" si="1">IF(E50="","",TRUNC((E50*F50),2))</f>
        <v/>
      </c>
      <c r="J50" s="360" t="str">
        <f t="shared" ref="J50:J90" si="2">IF(E50="","",TRUNC((E50*G50),2))</f>
        <v/>
      </c>
      <c r="K50" s="360" t="str">
        <f t="shared" ref="K50:K90" si="3">IF(E50="","",TRUNC((E50*H50),2))</f>
        <v/>
      </c>
      <c r="L50" s="360"/>
      <c r="N50" s="732"/>
      <c r="O50" s="732"/>
      <c r="P50" s="732"/>
      <c r="Q50" s="732"/>
      <c r="R50" s="732"/>
      <c r="S50" s="732"/>
      <c r="T50" s="732"/>
      <c r="U50" s="732"/>
      <c r="V50" s="732"/>
      <c r="W50" s="732"/>
      <c r="X50" s="732"/>
    </row>
    <row r="51" spans="1:24" s="236" customFormat="1" ht="15" customHeight="1">
      <c r="A51" s="355"/>
      <c r="B51" s="356"/>
      <c r="C51" s="733" t="s">
        <v>12124</v>
      </c>
      <c r="D51" s="734"/>
      <c r="E51" s="359"/>
      <c r="F51" s="360" t="str">
        <f>IF($B51="","",IFERROR(VLOOKUP($B51,SERVIÇOS!$B:$G,4,0),IFERROR(VLOOKUP($B51,'COMPOSIÇÕES COMPLEMENTARES '!$C:$K,6,0),"")))</f>
        <v/>
      </c>
      <c r="G51" s="360" t="str">
        <f>IF($B51="","",IFERROR(VLOOKUP($B51,SERVIÇOS!$B:$G,5,0),IFERROR(VLOOKUP($B51,'COMPOSIÇÕES COMPLEMENTARES '!$C:$K,7,0),"")))</f>
        <v/>
      </c>
      <c r="H51" s="360" t="str">
        <f t="shared" si="0"/>
        <v/>
      </c>
      <c r="I51" s="360" t="str">
        <f t="shared" si="1"/>
        <v/>
      </c>
      <c r="J51" s="360" t="str">
        <f t="shared" si="2"/>
        <v/>
      </c>
      <c r="K51" s="360" t="str">
        <f t="shared" si="3"/>
        <v/>
      </c>
      <c r="L51" s="360"/>
      <c r="N51" s="732"/>
      <c r="O51" s="732"/>
      <c r="P51" s="732"/>
      <c r="Q51" s="732"/>
      <c r="R51" s="732"/>
      <c r="S51" s="732"/>
      <c r="T51" s="732"/>
      <c r="U51" s="732"/>
      <c r="V51" s="732"/>
      <c r="W51" s="732"/>
      <c r="X51" s="732"/>
    </row>
    <row r="52" spans="1:24" s="236" customFormat="1" ht="15" customHeight="1">
      <c r="A52" s="355"/>
      <c r="B52" s="356"/>
      <c r="C52" s="612" t="s">
        <v>12125</v>
      </c>
      <c r="D52" s="613">
        <v>0</v>
      </c>
      <c r="E52" s="359"/>
      <c r="F52" s="360" t="str">
        <f>IF($B52="","",IFERROR(VLOOKUP($B52,SERVIÇOS!$B:$G,4,0),IFERROR(VLOOKUP($B52,'COMPOSIÇÕES COMPLEMENTARES '!$C:$K,6,0),"")))</f>
        <v/>
      </c>
      <c r="G52" s="360" t="str">
        <f>IF($B52="","",IFERROR(VLOOKUP($B52,SERVIÇOS!$B:$G,5,0),IFERROR(VLOOKUP($B52,'COMPOSIÇÕES COMPLEMENTARES '!$C:$K,7,0),"")))</f>
        <v/>
      </c>
      <c r="H52" s="360" t="str">
        <f t="shared" si="0"/>
        <v/>
      </c>
      <c r="I52" s="360" t="str">
        <f t="shared" si="1"/>
        <v/>
      </c>
      <c r="J52" s="360" t="str">
        <f t="shared" si="2"/>
        <v/>
      </c>
      <c r="K52" s="360" t="str">
        <f t="shared" si="3"/>
        <v/>
      </c>
      <c r="L52" s="360"/>
      <c r="N52" s="732"/>
      <c r="O52" s="732"/>
      <c r="P52" s="732"/>
      <c r="Q52" s="732"/>
      <c r="R52" s="732"/>
      <c r="S52" s="732"/>
      <c r="T52" s="732"/>
      <c r="U52" s="732"/>
      <c r="V52" s="732"/>
      <c r="W52" s="732"/>
      <c r="X52" s="732"/>
    </row>
    <row r="53" spans="1:24" s="236" customFormat="1" ht="15" customHeight="1" thickBot="1">
      <c r="A53" s="355"/>
      <c r="B53" s="356"/>
      <c r="C53" s="614" t="s">
        <v>12126</v>
      </c>
      <c r="D53" s="615">
        <f>TRUNC(L49,2)</f>
        <v>0</v>
      </c>
      <c r="E53" s="359"/>
      <c r="F53" s="360" t="str">
        <f>IF($B53="","",IFERROR(VLOOKUP($B53,SERVIÇOS!$B:$G,4,0),IFERROR(VLOOKUP($B53,'COMPOSIÇÕES COMPLEMENTARES '!$C:$K,6,0),"")))</f>
        <v/>
      </c>
      <c r="G53" s="360" t="str">
        <f>IF($B53="","",IFERROR(VLOOKUP($B53,SERVIÇOS!$B:$G,5,0),IFERROR(VLOOKUP($B53,'COMPOSIÇÕES COMPLEMENTARES '!$C:$K,7,0),"")))</f>
        <v/>
      </c>
      <c r="H53" s="360" t="str">
        <f t="shared" si="0"/>
        <v/>
      </c>
      <c r="I53" s="360" t="str">
        <f t="shared" si="1"/>
        <v/>
      </c>
      <c r="J53" s="360" t="str">
        <f t="shared" si="2"/>
        <v/>
      </c>
      <c r="K53" s="360" t="str">
        <f t="shared" si="3"/>
        <v/>
      </c>
      <c r="L53" s="360"/>
      <c r="N53" s="732"/>
      <c r="O53" s="732"/>
      <c r="P53" s="732"/>
      <c r="Q53" s="732"/>
      <c r="R53" s="732"/>
      <c r="S53" s="732"/>
      <c r="T53" s="732"/>
      <c r="U53" s="732"/>
      <c r="V53" s="732"/>
      <c r="W53" s="732"/>
      <c r="X53" s="732"/>
    </row>
    <row r="54" spans="1:24" s="236" customFormat="1" ht="15" customHeight="1">
      <c r="A54" s="355"/>
      <c r="B54" s="356"/>
      <c r="C54" s="357" t="str">
        <f>IF($B54="","",IFERROR(VLOOKUP($B54,SERVIÇOS!$B:$G,2,0),IFERROR(VLOOKUP($B54,'COMPOSIÇÕES COMPLEMENTARES '!$C:$K,2,0),"")))</f>
        <v/>
      </c>
      <c r="D54" s="358" t="str">
        <f>IF($B54="","",IFERROR(VLOOKUP($B54,SERVIÇOS!$B:$G,3,0),IFERROR(VLOOKUP($B54,'COMPOSIÇÕES COMPLEMENTARES '!$C:$K,3,0),"")))</f>
        <v/>
      </c>
      <c r="E54" s="359"/>
      <c r="F54" s="360" t="str">
        <f>IF($B54="","",IFERROR(VLOOKUP($B54,SERVIÇOS!$B:$G,4,0),IFERROR(VLOOKUP($B54,'COMPOSIÇÕES COMPLEMENTARES '!$C:$K,6,0),"")))</f>
        <v/>
      </c>
      <c r="G54" s="360" t="str">
        <f>IF($B54="","",IFERROR(VLOOKUP($B54,SERVIÇOS!$B:$G,5,0),IFERROR(VLOOKUP($B54,'COMPOSIÇÕES COMPLEMENTARES '!$C:$K,7,0),"")))</f>
        <v/>
      </c>
      <c r="H54" s="360" t="str">
        <f t="shared" si="0"/>
        <v/>
      </c>
      <c r="I54" s="360" t="str">
        <f t="shared" si="1"/>
        <v/>
      </c>
      <c r="J54" s="360" t="str">
        <f t="shared" si="2"/>
        <v/>
      </c>
      <c r="K54" s="360" t="str">
        <f t="shared" si="3"/>
        <v/>
      </c>
      <c r="L54" s="360"/>
      <c r="N54" s="732"/>
      <c r="O54" s="732"/>
      <c r="P54" s="732"/>
      <c r="Q54" s="732"/>
      <c r="R54" s="732"/>
      <c r="S54" s="732"/>
      <c r="T54" s="732"/>
      <c r="U54" s="732"/>
      <c r="V54" s="732"/>
      <c r="W54" s="732"/>
      <c r="X54" s="732"/>
    </row>
    <row r="55" spans="1:24" s="236" customFormat="1" ht="15" customHeight="1">
      <c r="A55" s="355"/>
      <c r="B55" s="356"/>
      <c r="C55" s="357" t="str">
        <f>IF($B55="","",IFERROR(VLOOKUP($B55,SERVIÇOS!$B:$G,2,0),IFERROR(VLOOKUP($B55,'COMPOSIÇÕES COMPLEMENTARES '!$C:$K,2,0),"")))</f>
        <v/>
      </c>
      <c r="D55" s="358" t="str">
        <f>IF($B55="","",IFERROR(VLOOKUP($B55,SERVIÇOS!$B:$G,3,0),IFERROR(VLOOKUP($B55,'COMPOSIÇÕES COMPLEMENTARES '!$C:$K,3,0),"")))</f>
        <v/>
      </c>
      <c r="E55" s="359"/>
      <c r="F55" s="360" t="str">
        <f>IF($B55="","",IFERROR(VLOOKUP($B55,SERVIÇOS!$B:$G,4,0),IFERROR(VLOOKUP($B55,'COMPOSIÇÕES COMPLEMENTARES '!$C:$K,6,0),"")))</f>
        <v/>
      </c>
      <c r="G55" s="360" t="str">
        <f>IF($B55="","",IFERROR(VLOOKUP($B55,SERVIÇOS!$B:$G,5,0),IFERROR(VLOOKUP($B55,'COMPOSIÇÕES COMPLEMENTARES '!$C:$K,7,0),"")))</f>
        <v/>
      </c>
      <c r="H55" s="360" t="str">
        <f t="shared" si="0"/>
        <v/>
      </c>
      <c r="I55" s="360" t="str">
        <f t="shared" si="1"/>
        <v/>
      </c>
      <c r="J55" s="360" t="str">
        <f t="shared" si="2"/>
        <v/>
      </c>
      <c r="K55" s="360" t="str">
        <f t="shared" si="3"/>
        <v/>
      </c>
      <c r="L55" s="360"/>
      <c r="N55" s="732"/>
      <c r="O55" s="732"/>
      <c r="P55" s="732"/>
      <c r="Q55" s="732"/>
      <c r="R55" s="732"/>
      <c r="S55" s="732"/>
      <c r="T55" s="732"/>
      <c r="U55" s="732"/>
      <c r="V55" s="732"/>
      <c r="W55" s="732"/>
      <c r="X55" s="732"/>
    </row>
    <row r="56" spans="1:24" s="236" customFormat="1" ht="15" customHeight="1">
      <c r="A56" s="355"/>
      <c r="B56" s="356"/>
      <c r="C56" s="357" t="str">
        <f>IF($B56="","",IFERROR(VLOOKUP($B56,SERVIÇOS!$B:$G,2,0),IFERROR(VLOOKUP($B56,'COMPOSIÇÕES COMPLEMENTARES '!$C:$K,2,0),"")))</f>
        <v/>
      </c>
      <c r="D56" s="358" t="str">
        <f>IF($B56="","",IFERROR(VLOOKUP($B56,SERVIÇOS!$B:$G,3,0),IFERROR(VLOOKUP($B56,'COMPOSIÇÕES COMPLEMENTARES '!$C:$K,3,0),"")))</f>
        <v/>
      </c>
      <c r="E56" s="359"/>
      <c r="F56" s="360" t="str">
        <f>IF($B56="","",IFERROR(VLOOKUP($B56,SERVIÇOS!$B:$G,4,0),IFERROR(VLOOKUP($B56,'COMPOSIÇÕES COMPLEMENTARES '!$C:$K,6,0),"")))</f>
        <v/>
      </c>
      <c r="G56" s="360" t="str">
        <f>IF($B56="","",IFERROR(VLOOKUP($B56,SERVIÇOS!$B:$G,5,0),IFERROR(VLOOKUP($B56,'COMPOSIÇÕES COMPLEMENTARES '!$C:$K,7,0),"")))</f>
        <v/>
      </c>
      <c r="H56" s="360" t="str">
        <f t="shared" si="0"/>
        <v/>
      </c>
      <c r="I56" s="360" t="str">
        <f t="shared" si="1"/>
        <v/>
      </c>
      <c r="J56" s="360" t="str">
        <f t="shared" si="2"/>
        <v/>
      </c>
      <c r="K56" s="360" t="str">
        <f t="shared" si="3"/>
        <v/>
      </c>
      <c r="L56" s="360"/>
      <c r="N56" s="732"/>
      <c r="O56" s="732"/>
      <c r="P56" s="732"/>
      <c r="Q56" s="732"/>
      <c r="R56" s="732"/>
      <c r="S56" s="732"/>
      <c r="T56" s="732"/>
      <c r="U56" s="732"/>
      <c r="V56" s="732"/>
      <c r="W56" s="732"/>
      <c r="X56" s="732"/>
    </row>
    <row r="57" spans="1:24" s="236" customFormat="1" ht="15" customHeight="1">
      <c r="A57" s="355"/>
      <c r="B57" s="356"/>
      <c r="C57" s="357" t="str">
        <f>IF($B57="","",IFERROR(VLOOKUP($B57,SERVIÇOS!$B:$G,2,0),IFERROR(VLOOKUP($B57,'COMPOSIÇÕES COMPLEMENTARES '!$C:$K,2,0),"")))</f>
        <v/>
      </c>
      <c r="D57" s="358" t="str">
        <f>IF($B57="","",IFERROR(VLOOKUP($B57,SERVIÇOS!$B:$G,3,0),IFERROR(VLOOKUP($B57,'COMPOSIÇÕES COMPLEMENTARES '!$C:$K,3,0),"")))</f>
        <v/>
      </c>
      <c r="E57" s="359"/>
      <c r="F57" s="360" t="str">
        <f>IF($B57="","",IFERROR(VLOOKUP($B57,SERVIÇOS!$B:$G,4,0),IFERROR(VLOOKUP($B57,'COMPOSIÇÕES COMPLEMENTARES '!$C:$K,6,0),"")))</f>
        <v/>
      </c>
      <c r="G57" s="360" t="str">
        <f>IF($B57="","",IFERROR(VLOOKUP($B57,SERVIÇOS!$B:$G,5,0),IFERROR(VLOOKUP($B57,'COMPOSIÇÕES COMPLEMENTARES '!$C:$K,7,0),"")))</f>
        <v/>
      </c>
      <c r="H57" s="360" t="str">
        <f t="shared" si="0"/>
        <v/>
      </c>
      <c r="I57" s="360" t="str">
        <f t="shared" si="1"/>
        <v/>
      </c>
      <c r="J57" s="360" t="str">
        <f t="shared" si="2"/>
        <v/>
      </c>
      <c r="K57" s="360" t="str">
        <f t="shared" si="3"/>
        <v/>
      </c>
      <c r="L57" s="360"/>
      <c r="N57" s="732"/>
      <c r="O57" s="732"/>
      <c r="P57" s="732"/>
      <c r="Q57" s="732"/>
      <c r="R57" s="732"/>
      <c r="S57" s="732"/>
      <c r="T57" s="732"/>
      <c r="U57" s="732"/>
      <c r="V57" s="732"/>
      <c r="W57" s="732"/>
      <c r="X57" s="732"/>
    </row>
    <row r="58" spans="1:24" s="236" customFormat="1" ht="15" customHeight="1">
      <c r="A58" s="355"/>
      <c r="B58" s="356"/>
      <c r="C58" s="357" t="str">
        <f>IF($B58="","",IFERROR(VLOOKUP($B58,SERVIÇOS!$B:$G,2,0),IFERROR(VLOOKUP($B58,'COMPOSIÇÕES COMPLEMENTARES '!$C:$K,2,0),"")))</f>
        <v/>
      </c>
      <c r="D58" s="358" t="str">
        <f>IF($B58="","",IFERROR(VLOOKUP($B58,SERVIÇOS!$B:$G,3,0),IFERROR(VLOOKUP($B58,'COMPOSIÇÕES COMPLEMENTARES '!$C:$K,3,0),"")))</f>
        <v/>
      </c>
      <c r="E58" s="359"/>
      <c r="F58" s="360" t="str">
        <f>IF($B58="","",IFERROR(VLOOKUP($B58,SERVIÇOS!$B:$G,4,0),IFERROR(VLOOKUP($B58,'COMPOSIÇÕES COMPLEMENTARES '!$C:$K,6,0),"")))</f>
        <v/>
      </c>
      <c r="G58" s="360" t="str">
        <f>IF($B58="","",IFERROR(VLOOKUP($B58,SERVIÇOS!$B:$G,5,0),IFERROR(VLOOKUP($B58,'COMPOSIÇÕES COMPLEMENTARES '!$C:$K,7,0),"")))</f>
        <v/>
      </c>
      <c r="H58" s="360" t="str">
        <f t="shared" si="0"/>
        <v/>
      </c>
      <c r="I58" s="360" t="str">
        <f t="shared" si="1"/>
        <v/>
      </c>
      <c r="J58" s="360" t="str">
        <f t="shared" si="2"/>
        <v/>
      </c>
      <c r="K58" s="360" t="str">
        <f t="shared" si="3"/>
        <v/>
      </c>
      <c r="L58" s="360"/>
      <c r="N58" s="732"/>
      <c r="O58" s="732"/>
      <c r="P58" s="732"/>
      <c r="Q58" s="732"/>
      <c r="R58" s="732"/>
      <c r="S58" s="732"/>
      <c r="T58" s="732"/>
      <c r="U58" s="732"/>
      <c r="V58" s="732"/>
      <c r="W58" s="732"/>
      <c r="X58" s="732"/>
    </row>
    <row r="59" spans="1:24" s="236" customFormat="1" ht="15" customHeight="1">
      <c r="A59" s="355"/>
      <c r="B59" s="356"/>
      <c r="C59" s="357" t="str">
        <f>IF($B59="","",IFERROR(VLOOKUP($B59,SERVIÇOS!$B:$G,2,0),IFERROR(VLOOKUP($B59,'COMPOSIÇÕES COMPLEMENTARES '!$C:$K,2,0),"")))</f>
        <v/>
      </c>
      <c r="D59" s="358" t="str">
        <f>IF($B59="","",IFERROR(VLOOKUP($B59,SERVIÇOS!$B:$G,3,0),IFERROR(VLOOKUP($B59,'COMPOSIÇÕES COMPLEMENTARES '!$C:$K,3,0),"")))</f>
        <v/>
      </c>
      <c r="E59" s="359"/>
      <c r="F59" s="360" t="str">
        <f>IF($B59="","",IFERROR(VLOOKUP($B59,SERVIÇOS!$B:$G,4,0),IFERROR(VLOOKUP($B59,'COMPOSIÇÕES COMPLEMENTARES '!$C:$K,6,0),"")))</f>
        <v/>
      </c>
      <c r="G59" s="360" t="str">
        <f>IF($B59="","",IFERROR(VLOOKUP($B59,SERVIÇOS!$B:$G,5,0),IFERROR(VLOOKUP($B59,'COMPOSIÇÕES COMPLEMENTARES '!$C:$K,7,0),"")))</f>
        <v/>
      </c>
      <c r="H59" s="360" t="str">
        <f t="shared" si="0"/>
        <v/>
      </c>
      <c r="I59" s="360" t="str">
        <f t="shared" si="1"/>
        <v/>
      </c>
      <c r="J59" s="360" t="str">
        <f t="shared" si="2"/>
        <v/>
      </c>
      <c r="K59" s="360" t="str">
        <f t="shared" si="3"/>
        <v/>
      </c>
      <c r="L59" s="360"/>
      <c r="N59" s="732"/>
      <c r="O59" s="732"/>
      <c r="P59" s="732"/>
      <c r="Q59" s="732"/>
      <c r="R59" s="732"/>
      <c r="S59" s="732"/>
      <c r="T59" s="732"/>
      <c r="U59" s="732"/>
      <c r="V59" s="732"/>
      <c r="W59" s="732"/>
      <c r="X59" s="732"/>
    </row>
    <row r="60" spans="1:24" s="236" customFormat="1" ht="15" customHeight="1">
      <c r="A60" s="355"/>
      <c r="B60" s="356"/>
      <c r="C60" s="357" t="str">
        <f>IF($B60="","",IFERROR(VLOOKUP($B60,SERVIÇOS!$B:$G,2,0),IFERROR(VLOOKUP($B60,'COMPOSIÇÕES COMPLEMENTARES '!$C:$K,2,0),"")))</f>
        <v/>
      </c>
      <c r="D60" s="358" t="str">
        <f>IF($B60="","",IFERROR(VLOOKUP($B60,SERVIÇOS!$B:$G,3,0),IFERROR(VLOOKUP($B60,'COMPOSIÇÕES COMPLEMENTARES '!$C:$K,3,0),"")))</f>
        <v/>
      </c>
      <c r="E60" s="359"/>
      <c r="F60" s="360" t="str">
        <f>IF($B60="","",IFERROR(VLOOKUP($B60,SERVIÇOS!$B:$G,4,0),IFERROR(VLOOKUP($B60,'COMPOSIÇÕES COMPLEMENTARES '!$C:$K,6,0),"")))</f>
        <v/>
      </c>
      <c r="G60" s="360" t="str">
        <f>IF($B60="","",IFERROR(VLOOKUP($B60,SERVIÇOS!$B:$G,5,0),IFERROR(VLOOKUP($B60,'COMPOSIÇÕES COMPLEMENTARES '!$C:$K,7,0),"")))</f>
        <v/>
      </c>
      <c r="H60" s="360" t="str">
        <f t="shared" si="0"/>
        <v/>
      </c>
      <c r="I60" s="360" t="str">
        <f t="shared" si="1"/>
        <v/>
      </c>
      <c r="J60" s="360" t="str">
        <f t="shared" si="2"/>
        <v/>
      </c>
      <c r="K60" s="360" t="str">
        <f t="shared" si="3"/>
        <v/>
      </c>
      <c r="L60" s="360"/>
      <c r="N60" s="732"/>
      <c r="O60" s="732"/>
      <c r="P60" s="732"/>
      <c r="Q60" s="732"/>
      <c r="R60" s="732"/>
      <c r="S60" s="732"/>
      <c r="T60" s="732"/>
      <c r="U60" s="732"/>
      <c r="V60" s="732"/>
      <c r="W60" s="732"/>
      <c r="X60" s="732"/>
    </row>
    <row r="61" spans="1:24" s="236" customFormat="1" ht="15" customHeight="1">
      <c r="A61" s="355"/>
      <c r="B61" s="356"/>
      <c r="C61" s="357" t="str">
        <f>IF($B61="","",IFERROR(VLOOKUP($B61,SERVIÇOS!$B:$G,2,0),IFERROR(VLOOKUP($B61,'COMPOSIÇÕES COMPLEMENTARES '!$C:$K,2,0),"")))</f>
        <v/>
      </c>
      <c r="D61" s="358" t="str">
        <f>IF($B61="","",IFERROR(VLOOKUP($B61,SERVIÇOS!$B:$G,3,0),IFERROR(VLOOKUP($B61,'COMPOSIÇÕES COMPLEMENTARES '!$C:$K,3,0),"")))</f>
        <v/>
      </c>
      <c r="E61" s="359"/>
      <c r="F61" s="360" t="str">
        <f>IF($B61="","",IFERROR(VLOOKUP($B61,SERVIÇOS!$B:$G,4,0),IFERROR(VLOOKUP($B61,'COMPOSIÇÕES COMPLEMENTARES '!$C:$K,6,0),"")))</f>
        <v/>
      </c>
      <c r="G61" s="360" t="str">
        <f>IF($B61="","",IFERROR(VLOOKUP($B61,SERVIÇOS!$B:$G,5,0),IFERROR(VLOOKUP($B61,'COMPOSIÇÕES COMPLEMENTARES '!$C:$K,7,0),"")))</f>
        <v/>
      </c>
      <c r="H61" s="360" t="str">
        <f t="shared" si="0"/>
        <v/>
      </c>
      <c r="I61" s="360" t="str">
        <f t="shared" si="1"/>
        <v/>
      </c>
      <c r="J61" s="360" t="str">
        <f t="shared" si="2"/>
        <v/>
      </c>
      <c r="K61" s="360" t="str">
        <f t="shared" si="3"/>
        <v/>
      </c>
      <c r="L61" s="360"/>
      <c r="N61" s="732"/>
      <c r="O61" s="732"/>
      <c r="P61" s="732"/>
      <c r="Q61" s="732"/>
      <c r="R61" s="732"/>
      <c r="S61" s="732"/>
      <c r="T61" s="732"/>
      <c r="U61" s="732"/>
      <c r="V61" s="732"/>
      <c r="W61" s="732"/>
      <c r="X61" s="732"/>
    </row>
    <row r="62" spans="1:24" s="236" customFormat="1" ht="15" customHeight="1">
      <c r="A62" s="355"/>
      <c r="B62" s="356"/>
      <c r="C62" s="357" t="str">
        <f>IF($B62="","",IFERROR(VLOOKUP($B62,SERVIÇOS!$B:$G,2,0),IFERROR(VLOOKUP($B62,'COMPOSIÇÕES COMPLEMENTARES '!$C:$K,2,0),"")))</f>
        <v/>
      </c>
      <c r="D62" s="358" t="str">
        <f>IF($B62="","",IFERROR(VLOOKUP($B62,SERVIÇOS!$B:$G,3,0),IFERROR(VLOOKUP($B62,'COMPOSIÇÕES COMPLEMENTARES '!$C:$K,3,0),"")))</f>
        <v/>
      </c>
      <c r="E62" s="359"/>
      <c r="F62" s="360" t="str">
        <f>IF($B62="","",IFERROR(VLOOKUP($B62,SERVIÇOS!$B:$G,4,0),IFERROR(VLOOKUP($B62,'COMPOSIÇÕES COMPLEMENTARES '!$C:$K,6,0),"")))</f>
        <v/>
      </c>
      <c r="G62" s="360" t="str">
        <f>IF($B62="","",IFERROR(VLOOKUP($B62,SERVIÇOS!$B:$G,5,0),IFERROR(VLOOKUP($B62,'COMPOSIÇÕES COMPLEMENTARES '!$C:$K,7,0),"")))</f>
        <v/>
      </c>
      <c r="H62" s="360" t="str">
        <f t="shared" si="0"/>
        <v/>
      </c>
      <c r="I62" s="360" t="str">
        <f t="shared" si="1"/>
        <v/>
      </c>
      <c r="J62" s="360" t="str">
        <f t="shared" si="2"/>
        <v/>
      </c>
      <c r="K62" s="360" t="str">
        <f t="shared" si="3"/>
        <v/>
      </c>
      <c r="L62" s="360"/>
      <c r="N62" s="732"/>
      <c r="O62" s="732"/>
      <c r="P62" s="732"/>
      <c r="Q62" s="732"/>
      <c r="R62" s="732"/>
      <c r="S62" s="732"/>
      <c r="T62" s="732"/>
      <c r="U62" s="732"/>
      <c r="V62" s="732"/>
      <c r="W62" s="732"/>
      <c r="X62" s="732"/>
    </row>
    <row r="63" spans="1:24" s="236" customFormat="1" ht="15" customHeight="1">
      <c r="A63" s="355"/>
      <c r="B63" s="356"/>
      <c r="C63" s="357" t="str">
        <f>IF($B63="","",IFERROR(VLOOKUP($B63,SERVIÇOS!$B:$G,2,0),IFERROR(VLOOKUP($B63,'COMPOSIÇÕES COMPLEMENTARES '!$C:$K,2,0),"")))</f>
        <v/>
      </c>
      <c r="D63" s="358" t="str">
        <f>IF($B63="","",IFERROR(VLOOKUP($B63,SERVIÇOS!$B:$G,3,0),IFERROR(VLOOKUP($B63,'COMPOSIÇÕES COMPLEMENTARES '!$C:$K,3,0),"")))</f>
        <v/>
      </c>
      <c r="E63" s="359"/>
      <c r="F63" s="360" t="str">
        <f>IF($B63="","",IFERROR(VLOOKUP($B63,SERVIÇOS!$B:$G,4,0),IFERROR(VLOOKUP($B63,'COMPOSIÇÕES COMPLEMENTARES '!$C:$K,6,0),"")))</f>
        <v/>
      </c>
      <c r="G63" s="360" t="str">
        <f>IF($B63="","",IFERROR(VLOOKUP($B63,SERVIÇOS!$B:$G,5,0),IFERROR(VLOOKUP($B63,'COMPOSIÇÕES COMPLEMENTARES '!$C:$K,7,0),"")))</f>
        <v/>
      </c>
      <c r="H63" s="360" t="str">
        <f t="shared" si="0"/>
        <v/>
      </c>
      <c r="I63" s="360" t="str">
        <f t="shared" si="1"/>
        <v/>
      </c>
      <c r="J63" s="360" t="str">
        <f t="shared" si="2"/>
        <v/>
      </c>
      <c r="K63" s="360" t="str">
        <f t="shared" si="3"/>
        <v/>
      </c>
      <c r="L63" s="360"/>
      <c r="N63" s="732"/>
      <c r="O63" s="732"/>
      <c r="P63" s="732"/>
      <c r="Q63" s="732"/>
      <c r="R63" s="732"/>
      <c r="S63" s="732"/>
      <c r="T63" s="732"/>
      <c r="U63" s="732"/>
      <c r="V63" s="732"/>
      <c r="W63" s="732"/>
      <c r="X63" s="732"/>
    </row>
    <row r="64" spans="1:24" s="236" customFormat="1" ht="15" customHeight="1">
      <c r="A64" s="355"/>
      <c r="B64" s="356"/>
      <c r="C64" s="357" t="str">
        <f>IF($B64="","",IFERROR(VLOOKUP($B64,SERVIÇOS!$B:$G,2,0),IFERROR(VLOOKUP($B64,'COMPOSIÇÕES COMPLEMENTARES '!$C:$K,2,0),"")))</f>
        <v/>
      </c>
      <c r="D64" s="358" t="str">
        <f>IF($B64="","",IFERROR(VLOOKUP($B64,SERVIÇOS!$B:$G,3,0),IFERROR(VLOOKUP($B64,'COMPOSIÇÕES COMPLEMENTARES '!$C:$K,3,0),"")))</f>
        <v/>
      </c>
      <c r="E64" s="359"/>
      <c r="F64" s="360" t="str">
        <f>IF($B64="","",IFERROR(VLOOKUP($B64,SERVIÇOS!$B:$G,4,0),IFERROR(VLOOKUP($B64,'COMPOSIÇÕES COMPLEMENTARES '!$C:$K,6,0),"")))</f>
        <v/>
      </c>
      <c r="G64" s="360" t="str">
        <f>IF($B64="","",IFERROR(VLOOKUP($B64,SERVIÇOS!$B:$G,5,0),IFERROR(VLOOKUP($B64,'COMPOSIÇÕES COMPLEMENTARES '!$C:$K,7,0),"")))</f>
        <v/>
      </c>
      <c r="H64" s="360" t="str">
        <f t="shared" si="0"/>
        <v/>
      </c>
      <c r="I64" s="360" t="str">
        <f t="shared" si="1"/>
        <v/>
      </c>
      <c r="J64" s="360" t="str">
        <f t="shared" si="2"/>
        <v/>
      </c>
      <c r="K64" s="360" t="str">
        <f t="shared" si="3"/>
        <v/>
      </c>
      <c r="L64" s="360"/>
      <c r="N64" s="732"/>
      <c r="O64" s="732"/>
      <c r="P64" s="732"/>
      <c r="Q64" s="732"/>
      <c r="R64" s="732"/>
      <c r="S64" s="732"/>
      <c r="T64" s="732"/>
      <c r="U64" s="732"/>
      <c r="V64" s="732"/>
      <c r="W64" s="732"/>
      <c r="X64" s="732"/>
    </row>
    <row r="65" spans="1:24" s="236" customFormat="1" ht="15" customHeight="1">
      <c r="A65" s="355"/>
      <c r="B65" s="356"/>
      <c r="C65" s="357" t="str">
        <f>IF($B65="","",IFERROR(VLOOKUP($B65,SERVIÇOS!$B:$G,2,0),IFERROR(VLOOKUP($B65,'COMPOSIÇÕES COMPLEMENTARES '!$C:$K,2,0),"")))</f>
        <v/>
      </c>
      <c r="D65" s="358" t="str">
        <f>IF($B65="","",IFERROR(VLOOKUP($B65,SERVIÇOS!$B:$G,3,0),IFERROR(VLOOKUP($B65,'COMPOSIÇÕES COMPLEMENTARES '!$C:$K,3,0),"")))</f>
        <v/>
      </c>
      <c r="E65" s="359"/>
      <c r="F65" s="360" t="str">
        <f>IF($B65="","",IFERROR(VLOOKUP($B65,SERVIÇOS!$B:$G,4,0),IFERROR(VLOOKUP($B65,'COMPOSIÇÕES COMPLEMENTARES '!$C:$K,6,0),"")))</f>
        <v/>
      </c>
      <c r="G65" s="360" t="str">
        <f>IF($B65="","",IFERROR(VLOOKUP($B65,SERVIÇOS!$B:$G,5,0),IFERROR(VLOOKUP($B65,'COMPOSIÇÕES COMPLEMENTARES '!$C:$K,7,0),"")))</f>
        <v/>
      </c>
      <c r="H65" s="360" t="str">
        <f t="shared" si="0"/>
        <v/>
      </c>
      <c r="I65" s="360" t="str">
        <f t="shared" si="1"/>
        <v/>
      </c>
      <c r="J65" s="360" t="str">
        <f t="shared" si="2"/>
        <v/>
      </c>
      <c r="K65" s="360" t="str">
        <f t="shared" si="3"/>
        <v/>
      </c>
      <c r="L65" s="360"/>
      <c r="N65" s="732"/>
      <c r="O65" s="732"/>
      <c r="P65" s="732"/>
      <c r="Q65" s="732"/>
      <c r="R65" s="732"/>
      <c r="S65" s="732"/>
      <c r="T65" s="732"/>
      <c r="U65" s="732"/>
      <c r="V65" s="732"/>
      <c r="W65" s="732"/>
      <c r="X65" s="732"/>
    </row>
    <row r="66" spans="1:24" s="236" customFormat="1" ht="15" customHeight="1">
      <c r="A66" s="355"/>
      <c r="B66" s="356"/>
      <c r="C66" s="357" t="str">
        <f>IF($B66="","",IFERROR(VLOOKUP($B66,SERVIÇOS!$B:$G,2,0),IFERROR(VLOOKUP($B66,'COMPOSIÇÕES COMPLEMENTARES '!$C:$K,2,0),"")))</f>
        <v/>
      </c>
      <c r="D66" s="358" t="str">
        <f>IF($B66="","",IFERROR(VLOOKUP($B66,SERVIÇOS!$B:$G,3,0),IFERROR(VLOOKUP($B66,'COMPOSIÇÕES COMPLEMENTARES '!$C:$K,3,0),"")))</f>
        <v/>
      </c>
      <c r="E66" s="359"/>
      <c r="F66" s="360" t="str">
        <f>IF($B66="","",IFERROR(VLOOKUP($B66,SERVIÇOS!$B:$G,4,0),IFERROR(VLOOKUP($B66,'COMPOSIÇÕES COMPLEMENTARES '!$C:$K,6,0),"")))</f>
        <v/>
      </c>
      <c r="G66" s="360" t="str">
        <f>IF($B66="","",IFERROR(VLOOKUP($B66,SERVIÇOS!$B:$G,5,0),IFERROR(VLOOKUP($B66,'COMPOSIÇÕES COMPLEMENTARES '!$C:$K,7,0),"")))</f>
        <v/>
      </c>
      <c r="H66" s="360" t="str">
        <f t="shared" si="0"/>
        <v/>
      </c>
      <c r="I66" s="360" t="str">
        <f t="shared" si="1"/>
        <v/>
      </c>
      <c r="J66" s="360" t="str">
        <f t="shared" si="2"/>
        <v/>
      </c>
      <c r="K66" s="360" t="str">
        <f t="shared" si="3"/>
        <v/>
      </c>
      <c r="L66" s="360"/>
      <c r="N66" s="732"/>
      <c r="O66" s="732"/>
      <c r="P66" s="732"/>
      <c r="Q66" s="732"/>
      <c r="R66" s="732"/>
      <c r="S66" s="732"/>
      <c r="T66" s="732"/>
      <c r="U66" s="732"/>
      <c r="V66" s="732"/>
      <c r="W66" s="732"/>
      <c r="X66" s="732"/>
    </row>
    <row r="67" spans="1:24" s="236" customFormat="1" ht="15" customHeight="1">
      <c r="A67" s="355"/>
      <c r="B67" s="356"/>
      <c r="C67" s="357" t="str">
        <f>IF($B67="","",IFERROR(VLOOKUP($B67,SERVIÇOS!$B:$G,2,0),IFERROR(VLOOKUP($B67,'COMPOSIÇÕES COMPLEMENTARES '!$C:$K,2,0),"")))</f>
        <v/>
      </c>
      <c r="D67" s="358" t="str">
        <f>IF($B67="","",IFERROR(VLOOKUP($B67,SERVIÇOS!$B:$G,3,0),IFERROR(VLOOKUP($B67,'COMPOSIÇÕES COMPLEMENTARES '!$C:$K,3,0),"")))</f>
        <v/>
      </c>
      <c r="E67" s="359"/>
      <c r="F67" s="360" t="str">
        <f>IF($B67="","",IFERROR(VLOOKUP($B67,SERVIÇOS!$B:$G,4,0),IFERROR(VLOOKUP($B67,'COMPOSIÇÕES COMPLEMENTARES '!$C:$K,6,0),"")))</f>
        <v/>
      </c>
      <c r="G67" s="360" t="str">
        <f>IF($B67="","",IFERROR(VLOOKUP($B67,SERVIÇOS!$B:$G,5,0),IFERROR(VLOOKUP($B67,'COMPOSIÇÕES COMPLEMENTARES '!$C:$K,7,0),"")))</f>
        <v/>
      </c>
      <c r="H67" s="360" t="str">
        <f t="shared" si="0"/>
        <v/>
      </c>
      <c r="I67" s="360" t="str">
        <f t="shared" si="1"/>
        <v/>
      </c>
      <c r="J67" s="360" t="str">
        <f t="shared" si="2"/>
        <v/>
      </c>
      <c r="K67" s="360" t="str">
        <f t="shared" si="3"/>
        <v/>
      </c>
      <c r="L67" s="360"/>
      <c r="N67" s="732"/>
      <c r="O67" s="732"/>
      <c r="P67" s="732"/>
      <c r="Q67" s="732"/>
      <c r="R67" s="732"/>
      <c r="S67" s="732"/>
      <c r="T67" s="732"/>
      <c r="U67" s="732"/>
      <c r="V67" s="732"/>
      <c r="W67" s="732"/>
      <c r="X67" s="732"/>
    </row>
    <row r="68" spans="1:24" s="236" customFormat="1" ht="15" customHeight="1">
      <c r="A68" s="355"/>
      <c r="B68" s="356"/>
      <c r="C68" s="357" t="str">
        <f>IF($B68="","",IFERROR(VLOOKUP($B68,SERVIÇOS!$B:$G,2,0),IFERROR(VLOOKUP($B68,'COMPOSIÇÕES COMPLEMENTARES '!$C:$K,2,0),"")))</f>
        <v/>
      </c>
      <c r="D68" s="358" t="str">
        <f>IF($B68="","",IFERROR(VLOOKUP($B68,SERVIÇOS!$B:$G,3,0),IFERROR(VLOOKUP($B68,'COMPOSIÇÕES COMPLEMENTARES '!$C:$K,3,0),"")))</f>
        <v/>
      </c>
      <c r="E68" s="359"/>
      <c r="F68" s="360" t="str">
        <f>IF($B68="","",IFERROR(VLOOKUP($B68,SERVIÇOS!$B:$G,4,0),IFERROR(VLOOKUP($B68,'COMPOSIÇÕES COMPLEMENTARES '!$C:$K,6,0),"")))</f>
        <v/>
      </c>
      <c r="G68" s="360" t="str">
        <f>IF($B68="","",IFERROR(VLOOKUP($B68,SERVIÇOS!$B:$G,5,0),IFERROR(VLOOKUP($B68,'COMPOSIÇÕES COMPLEMENTARES '!$C:$K,7,0),"")))</f>
        <v/>
      </c>
      <c r="H68" s="360" t="str">
        <f t="shared" si="0"/>
        <v/>
      </c>
      <c r="I68" s="360" t="str">
        <f t="shared" si="1"/>
        <v/>
      </c>
      <c r="J68" s="360" t="str">
        <f t="shared" si="2"/>
        <v/>
      </c>
      <c r="K68" s="360" t="str">
        <f t="shared" si="3"/>
        <v/>
      </c>
      <c r="L68" s="360"/>
    </row>
    <row r="69" spans="1:24" s="236" customFormat="1" ht="15" customHeight="1">
      <c r="A69" s="355"/>
      <c r="B69" s="356"/>
      <c r="C69" s="357" t="str">
        <f>IF($B69="","",IFERROR(VLOOKUP($B69,SERVIÇOS!$B:$G,2,0),IFERROR(VLOOKUP($B69,'COMPOSIÇÕES COMPLEMENTARES '!$C:$K,2,0),"")))</f>
        <v/>
      </c>
      <c r="D69" s="358" t="str">
        <f>IF($B69="","",IFERROR(VLOOKUP($B69,SERVIÇOS!$B:$G,3,0),IFERROR(VLOOKUP($B69,'COMPOSIÇÕES COMPLEMENTARES '!$C:$K,3,0),"")))</f>
        <v/>
      </c>
      <c r="E69" s="359"/>
      <c r="F69" s="360" t="str">
        <f>IF($B69="","",IFERROR(VLOOKUP($B69,SERVIÇOS!$B:$G,4,0),IFERROR(VLOOKUP($B69,'COMPOSIÇÕES COMPLEMENTARES '!$C:$K,6,0),"")))</f>
        <v/>
      </c>
      <c r="G69" s="360" t="str">
        <f>IF($B69="","",IFERROR(VLOOKUP($B69,SERVIÇOS!$B:$G,5,0),IFERROR(VLOOKUP($B69,'COMPOSIÇÕES COMPLEMENTARES '!$C:$K,7,0),"")))</f>
        <v/>
      </c>
      <c r="H69" s="360" t="str">
        <f t="shared" si="0"/>
        <v/>
      </c>
      <c r="I69" s="360" t="str">
        <f t="shared" si="1"/>
        <v/>
      </c>
      <c r="J69" s="360" t="str">
        <f t="shared" si="2"/>
        <v/>
      </c>
      <c r="K69" s="360" t="str">
        <f t="shared" si="3"/>
        <v/>
      </c>
      <c r="L69" s="360"/>
    </row>
    <row r="70" spans="1:24" s="236" customFormat="1" ht="15" customHeight="1">
      <c r="A70" s="355"/>
      <c r="B70" s="356"/>
      <c r="C70" s="357" t="str">
        <f>IF($B70="","",IFERROR(VLOOKUP($B70,SERVIÇOS!$B:$G,2,0),IFERROR(VLOOKUP($B70,'COMPOSIÇÕES COMPLEMENTARES '!$C:$K,2,0),"")))</f>
        <v/>
      </c>
      <c r="D70" s="358" t="str">
        <f>IF($B70="","",IFERROR(VLOOKUP($B70,SERVIÇOS!$B:$G,3,0),IFERROR(VLOOKUP($B70,'COMPOSIÇÕES COMPLEMENTARES '!$C:$K,3,0),"")))</f>
        <v/>
      </c>
      <c r="E70" s="359"/>
      <c r="F70" s="360" t="str">
        <f>IF($B70="","",IFERROR(VLOOKUP($B70,SERVIÇOS!$B:$G,4,0),IFERROR(VLOOKUP($B70,'COMPOSIÇÕES COMPLEMENTARES '!$C:$K,6,0),"")))</f>
        <v/>
      </c>
      <c r="G70" s="360" t="str">
        <f>IF($B70="","",IFERROR(VLOOKUP($B70,SERVIÇOS!$B:$G,5,0),IFERROR(VLOOKUP($B70,'COMPOSIÇÕES COMPLEMENTARES '!$C:$K,7,0),"")))</f>
        <v/>
      </c>
      <c r="H70" s="360" t="str">
        <f t="shared" si="0"/>
        <v/>
      </c>
      <c r="I70" s="360" t="str">
        <f t="shared" si="1"/>
        <v/>
      </c>
      <c r="J70" s="360" t="str">
        <f t="shared" si="2"/>
        <v/>
      </c>
      <c r="K70" s="360" t="str">
        <f t="shared" si="3"/>
        <v/>
      </c>
      <c r="L70" s="360"/>
    </row>
    <row r="71" spans="1:24" s="236" customFormat="1" ht="15" customHeight="1">
      <c r="A71" s="355"/>
      <c r="B71" s="356"/>
      <c r="C71" s="357" t="str">
        <f>IF($B71="","",IFERROR(VLOOKUP($B71,SERVIÇOS!$B:$G,2,0),IFERROR(VLOOKUP($B71,'COMPOSIÇÕES COMPLEMENTARES '!$C:$K,2,0),"")))</f>
        <v/>
      </c>
      <c r="D71" s="358" t="str">
        <f>IF($B71="","",IFERROR(VLOOKUP($B71,SERVIÇOS!$B:$G,3,0),IFERROR(VLOOKUP($B71,'COMPOSIÇÕES COMPLEMENTARES '!$C:$K,3,0),"")))</f>
        <v/>
      </c>
      <c r="E71" s="359"/>
      <c r="F71" s="360" t="str">
        <f>IF($B71="","",IFERROR(VLOOKUP($B71,SERVIÇOS!$B:$G,4,0),IFERROR(VLOOKUP($B71,'COMPOSIÇÕES COMPLEMENTARES '!$C:$K,6,0),"")))</f>
        <v/>
      </c>
      <c r="G71" s="360" t="str">
        <f>IF($B71="","",IFERROR(VLOOKUP($B71,SERVIÇOS!$B:$G,5,0),IFERROR(VLOOKUP($B71,'COMPOSIÇÕES COMPLEMENTARES '!$C:$K,7,0),"")))</f>
        <v/>
      </c>
      <c r="H71" s="360" t="str">
        <f t="shared" si="0"/>
        <v/>
      </c>
      <c r="I71" s="360" t="str">
        <f t="shared" si="1"/>
        <v/>
      </c>
      <c r="J71" s="360" t="str">
        <f t="shared" si="2"/>
        <v/>
      </c>
      <c r="K71" s="360" t="str">
        <f t="shared" si="3"/>
        <v/>
      </c>
      <c r="L71" s="360"/>
    </row>
    <row r="72" spans="1:24" s="236" customFormat="1" ht="15" customHeight="1">
      <c r="A72" s="355"/>
      <c r="B72" s="356"/>
      <c r="C72" s="357" t="str">
        <f>IF($B72="","",IFERROR(VLOOKUP($B72,SERVIÇOS!$B:$G,2,0),IFERROR(VLOOKUP($B72,'COMPOSIÇÕES COMPLEMENTARES '!$C:$K,2,0),"")))</f>
        <v/>
      </c>
      <c r="D72" s="358" t="str">
        <f>IF($B72="","",IFERROR(VLOOKUP($B72,SERVIÇOS!$B:$G,3,0),IFERROR(VLOOKUP($B72,'COMPOSIÇÕES COMPLEMENTARES '!$C:$K,3,0),"")))</f>
        <v/>
      </c>
      <c r="E72" s="359"/>
      <c r="F72" s="360" t="str">
        <f>IF($B72="","",IFERROR(VLOOKUP($B72,SERVIÇOS!$B:$G,4,0),IFERROR(VLOOKUP($B72,'COMPOSIÇÕES COMPLEMENTARES '!$C:$K,6,0),"")))</f>
        <v/>
      </c>
      <c r="G72" s="360" t="str">
        <f>IF($B72="","",IFERROR(VLOOKUP($B72,SERVIÇOS!$B:$G,5,0),IFERROR(VLOOKUP($B72,'COMPOSIÇÕES COMPLEMENTARES '!$C:$K,7,0),"")))</f>
        <v/>
      </c>
      <c r="H72" s="360" t="str">
        <f t="shared" si="0"/>
        <v/>
      </c>
      <c r="I72" s="360" t="str">
        <f t="shared" si="1"/>
        <v/>
      </c>
      <c r="J72" s="360" t="str">
        <f t="shared" si="2"/>
        <v/>
      </c>
      <c r="K72" s="360" t="str">
        <f t="shared" si="3"/>
        <v/>
      </c>
      <c r="L72" s="360"/>
    </row>
    <row r="73" spans="1:24" s="236" customFormat="1" ht="15" customHeight="1">
      <c r="A73" s="355"/>
      <c r="B73" s="356"/>
      <c r="C73" s="357" t="str">
        <f>IF($B73="","",IFERROR(VLOOKUP($B73,SERVIÇOS!$B:$G,2,0),IFERROR(VLOOKUP($B73,'COMPOSIÇÕES COMPLEMENTARES '!$C:$K,2,0),"")))</f>
        <v/>
      </c>
      <c r="D73" s="358" t="str">
        <f>IF($B73="","",IFERROR(VLOOKUP($B73,SERVIÇOS!$B:$G,3,0),IFERROR(VLOOKUP($B73,'COMPOSIÇÕES COMPLEMENTARES '!$C:$K,3,0),"")))</f>
        <v/>
      </c>
      <c r="E73" s="359"/>
      <c r="F73" s="360" t="str">
        <f>IF($B73="","",IFERROR(VLOOKUP($B73,SERVIÇOS!$B:$G,4,0),IFERROR(VLOOKUP($B73,'COMPOSIÇÕES COMPLEMENTARES '!$C:$K,6,0),"")))</f>
        <v/>
      </c>
      <c r="G73" s="360" t="str">
        <f>IF($B73="","",IFERROR(VLOOKUP($B73,SERVIÇOS!$B:$G,5,0),IFERROR(VLOOKUP($B73,'COMPOSIÇÕES COMPLEMENTARES '!$C:$K,7,0),"")))</f>
        <v/>
      </c>
      <c r="H73" s="360" t="str">
        <f t="shared" si="0"/>
        <v/>
      </c>
      <c r="I73" s="360" t="str">
        <f t="shared" si="1"/>
        <v/>
      </c>
      <c r="J73" s="360" t="str">
        <f t="shared" si="2"/>
        <v/>
      </c>
      <c r="K73" s="360" t="str">
        <f t="shared" si="3"/>
        <v/>
      </c>
      <c r="L73" s="360"/>
    </row>
    <row r="74" spans="1:24" s="236" customFormat="1" ht="15" customHeight="1">
      <c r="A74" s="355"/>
      <c r="B74" s="356"/>
      <c r="C74" s="357" t="str">
        <f>IF($B74="","",IFERROR(VLOOKUP($B74,SERVIÇOS!$B:$G,2,0),IFERROR(VLOOKUP($B74,'COMPOSIÇÕES COMPLEMENTARES '!$C:$K,2,0),"")))</f>
        <v/>
      </c>
      <c r="D74" s="358" t="str">
        <f>IF($B74="","",IFERROR(VLOOKUP($B74,SERVIÇOS!$B:$G,3,0),IFERROR(VLOOKUP($B74,'COMPOSIÇÕES COMPLEMENTARES '!$C:$K,3,0),"")))</f>
        <v/>
      </c>
      <c r="E74" s="359"/>
      <c r="F74" s="360" t="str">
        <f>IF($B74="","",IFERROR(VLOOKUP($B74,SERVIÇOS!$B:$G,4,0),IFERROR(VLOOKUP($B74,'COMPOSIÇÕES COMPLEMENTARES '!$C:$K,6,0),"")))</f>
        <v/>
      </c>
      <c r="G74" s="360" t="str">
        <f>IF($B74="","",IFERROR(VLOOKUP($B74,SERVIÇOS!$B:$G,5,0),IFERROR(VLOOKUP($B74,'COMPOSIÇÕES COMPLEMENTARES '!$C:$K,7,0),"")))</f>
        <v/>
      </c>
      <c r="H74" s="360" t="str">
        <f t="shared" si="0"/>
        <v/>
      </c>
      <c r="I74" s="360" t="str">
        <f t="shared" si="1"/>
        <v/>
      </c>
      <c r="J74" s="360" t="str">
        <f t="shared" si="2"/>
        <v/>
      </c>
      <c r="K74" s="360" t="str">
        <f t="shared" si="3"/>
        <v/>
      </c>
      <c r="L74" s="360"/>
    </row>
    <row r="75" spans="1:24" s="236" customFormat="1" ht="15" customHeight="1">
      <c r="A75" s="355"/>
      <c r="B75" s="356"/>
      <c r="C75" s="357" t="str">
        <f>IF($B75="","",IFERROR(VLOOKUP($B75,SERVIÇOS!$B:$G,2,0),IFERROR(VLOOKUP($B75,'COMPOSIÇÕES COMPLEMENTARES '!$C:$K,2,0),"")))</f>
        <v/>
      </c>
      <c r="D75" s="358" t="str">
        <f>IF($B75="","",IFERROR(VLOOKUP($B75,SERVIÇOS!$B:$G,3,0),IFERROR(VLOOKUP($B75,'COMPOSIÇÕES COMPLEMENTARES '!$C:$K,3,0),"")))</f>
        <v/>
      </c>
      <c r="E75" s="359"/>
      <c r="F75" s="360" t="str">
        <f>IF($B75="","",IFERROR(VLOOKUP($B75,SERVIÇOS!$B:$G,4,0),IFERROR(VLOOKUP($B75,'COMPOSIÇÕES COMPLEMENTARES '!$C:$K,6,0),"")))</f>
        <v/>
      </c>
      <c r="G75" s="360" t="str">
        <f>IF($B75="","",IFERROR(VLOOKUP($B75,SERVIÇOS!$B:$G,5,0),IFERROR(VLOOKUP($B75,'COMPOSIÇÕES COMPLEMENTARES '!$C:$K,7,0),"")))</f>
        <v/>
      </c>
      <c r="H75" s="360" t="str">
        <f t="shared" si="0"/>
        <v/>
      </c>
      <c r="I75" s="360" t="str">
        <f t="shared" si="1"/>
        <v/>
      </c>
      <c r="J75" s="360" t="str">
        <f t="shared" si="2"/>
        <v/>
      </c>
      <c r="K75" s="360" t="str">
        <f t="shared" si="3"/>
        <v/>
      </c>
      <c r="L75" s="360"/>
    </row>
    <row r="76" spans="1:24" s="236" customFormat="1" ht="15" customHeight="1">
      <c r="A76" s="355"/>
      <c r="B76" s="356"/>
      <c r="C76" s="357" t="str">
        <f>IF($B76="","",IFERROR(VLOOKUP($B76,SERVIÇOS!$B:$G,2,0),IFERROR(VLOOKUP($B76,'COMPOSIÇÕES COMPLEMENTARES '!$C:$K,2,0),"")))</f>
        <v/>
      </c>
      <c r="D76" s="358" t="str">
        <f>IF($B76="","",IFERROR(VLOOKUP($B76,SERVIÇOS!$B:$G,3,0),IFERROR(VLOOKUP($B76,'COMPOSIÇÕES COMPLEMENTARES '!$C:$K,3,0),"")))</f>
        <v/>
      </c>
      <c r="E76" s="359"/>
      <c r="F76" s="360" t="str">
        <f>IF($B76="","",IFERROR(VLOOKUP($B76,SERVIÇOS!$B:$G,4,0),IFERROR(VLOOKUP($B76,'COMPOSIÇÕES COMPLEMENTARES '!$C:$K,6,0),"")))</f>
        <v/>
      </c>
      <c r="G76" s="360" t="str">
        <f>IF($B76="","",IFERROR(VLOOKUP($B76,SERVIÇOS!$B:$G,5,0),IFERROR(VLOOKUP($B76,'COMPOSIÇÕES COMPLEMENTARES '!$C:$K,7,0),"")))</f>
        <v/>
      </c>
      <c r="H76" s="360" t="str">
        <f t="shared" si="0"/>
        <v/>
      </c>
      <c r="I76" s="360" t="str">
        <f t="shared" si="1"/>
        <v/>
      </c>
      <c r="J76" s="360" t="str">
        <f t="shared" si="2"/>
        <v/>
      </c>
      <c r="K76" s="360" t="str">
        <f t="shared" si="3"/>
        <v/>
      </c>
      <c r="L76" s="360"/>
    </row>
    <row r="77" spans="1:24" s="236" customFormat="1" ht="15" customHeight="1">
      <c r="A77" s="355"/>
      <c r="B77" s="356"/>
      <c r="C77" s="357" t="str">
        <f>IF($B77="","",IFERROR(VLOOKUP($B77,SERVIÇOS!$B:$G,2,0),IFERROR(VLOOKUP($B77,'COMPOSIÇÕES COMPLEMENTARES '!$C:$K,2,0),"")))</f>
        <v/>
      </c>
      <c r="D77" s="358" t="str">
        <f>IF($B77="","",IFERROR(VLOOKUP($B77,SERVIÇOS!$B:$G,3,0),IFERROR(VLOOKUP($B77,'COMPOSIÇÕES COMPLEMENTARES '!$C:$K,3,0),"")))</f>
        <v/>
      </c>
      <c r="E77" s="359"/>
      <c r="F77" s="360" t="str">
        <f>IF($B77="","",IFERROR(VLOOKUP($B77,SERVIÇOS!$B:$G,4,0),IFERROR(VLOOKUP($B77,'COMPOSIÇÕES COMPLEMENTARES '!$C:$K,6,0),"")))</f>
        <v/>
      </c>
      <c r="G77" s="360" t="str">
        <f>IF($B77="","",IFERROR(VLOOKUP($B77,SERVIÇOS!$B:$G,5,0),IFERROR(VLOOKUP($B77,'COMPOSIÇÕES COMPLEMENTARES '!$C:$K,7,0),"")))</f>
        <v/>
      </c>
      <c r="H77" s="360" t="str">
        <f t="shared" si="0"/>
        <v/>
      </c>
      <c r="I77" s="360" t="str">
        <f t="shared" si="1"/>
        <v/>
      </c>
      <c r="J77" s="360" t="str">
        <f t="shared" si="2"/>
        <v/>
      </c>
      <c r="K77" s="360" t="str">
        <f t="shared" si="3"/>
        <v/>
      </c>
      <c r="L77" s="360"/>
    </row>
    <row r="78" spans="1:24" s="236" customFormat="1" ht="15" customHeight="1">
      <c r="A78" s="355"/>
      <c r="B78" s="356"/>
      <c r="C78" s="357" t="str">
        <f>IF($B78="","",IFERROR(VLOOKUP($B78,SERVIÇOS!$B:$G,2,0),IFERROR(VLOOKUP($B78,'COMPOSIÇÕES COMPLEMENTARES '!$C:$K,2,0),"")))</f>
        <v/>
      </c>
      <c r="D78" s="358" t="str">
        <f>IF($B78="","",IFERROR(VLOOKUP($B78,SERVIÇOS!$B:$G,3,0),IFERROR(VLOOKUP($B78,'COMPOSIÇÕES COMPLEMENTARES '!$C:$K,3,0),"")))</f>
        <v/>
      </c>
      <c r="E78" s="359"/>
      <c r="F78" s="360" t="str">
        <f>IF($B78="","",IFERROR(VLOOKUP($B78,SERVIÇOS!$B:$G,4,0),IFERROR(VLOOKUP($B78,'COMPOSIÇÕES COMPLEMENTARES '!$C:$K,6,0),"")))</f>
        <v/>
      </c>
      <c r="G78" s="360" t="str">
        <f>IF($B78="","",IFERROR(VLOOKUP($B78,SERVIÇOS!$B:$G,5,0),IFERROR(VLOOKUP($B78,'COMPOSIÇÕES COMPLEMENTARES '!$C:$K,7,0),"")))</f>
        <v/>
      </c>
      <c r="H78" s="360" t="str">
        <f t="shared" ref="H78:H141" si="4">IF(E78="","",F78+G78)</f>
        <v/>
      </c>
      <c r="I78" s="360" t="str">
        <f t="shared" si="1"/>
        <v/>
      </c>
      <c r="J78" s="360" t="str">
        <f t="shared" si="2"/>
        <v/>
      </c>
      <c r="K78" s="360" t="str">
        <f t="shared" si="3"/>
        <v/>
      </c>
      <c r="L78" s="360"/>
    </row>
    <row r="79" spans="1:24" s="236" customFormat="1" ht="15" customHeight="1">
      <c r="A79" s="355"/>
      <c r="B79" s="356"/>
      <c r="C79" s="357" t="str">
        <f>IF($B79="","",IFERROR(VLOOKUP($B79,SERVIÇOS!$B:$G,2,0),IFERROR(VLOOKUP($B79,'COMPOSIÇÕES COMPLEMENTARES '!$C:$K,2,0),"")))</f>
        <v/>
      </c>
      <c r="D79" s="358" t="str">
        <f>IF($B79="","",IFERROR(VLOOKUP($B79,SERVIÇOS!$B:$G,3,0),IFERROR(VLOOKUP($B79,'COMPOSIÇÕES COMPLEMENTARES '!$C:$K,3,0),"")))</f>
        <v/>
      </c>
      <c r="E79" s="359"/>
      <c r="F79" s="360" t="str">
        <f>IF($B79="","",IFERROR(VLOOKUP($B79,SERVIÇOS!$B:$G,4,0),IFERROR(VLOOKUP($B79,'COMPOSIÇÕES COMPLEMENTARES '!$C:$K,6,0),"")))</f>
        <v/>
      </c>
      <c r="G79" s="360" t="str">
        <f>IF($B79="","",IFERROR(VLOOKUP($B79,SERVIÇOS!$B:$G,5,0),IFERROR(VLOOKUP($B79,'COMPOSIÇÕES COMPLEMENTARES '!$C:$K,7,0),"")))</f>
        <v/>
      </c>
      <c r="H79" s="360" t="str">
        <f t="shared" si="4"/>
        <v/>
      </c>
      <c r="I79" s="360" t="str">
        <f t="shared" si="1"/>
        <v/>
      </c>
      <c r="J79" s="360" t="str">
        <f t="shared" si="2"/>
        <v/>
      </c>
      <c r="K79" s="360" t="str">
        <f t="shared" si="3"/>
        <v/>
      </c>
      <c r="L79" s="360"/>
    </row>
    <row r="80" spans="1:24" s="236" customFormat="1" ht="15" customHeight="1">
      <c r="A80" s="355"/>
      <c r="B80" s="356"/>
      <c r="C80" s="357" t="str">
        <f>IF($B80="","",IFERROR(VLOOKUP($B80,SERVIÇOS!$B:$G,2,0),IFERROR(VLOOKUP($B80,'COMPOSIÇÕES COMPLEMENTARES '!$C:$K,2,0),"")))</f>
        <v/>
      </c>
      <c r="D80" s="358" t="str">
        <f>IF($B80="","",IFERROR(VLOOKUP($B80,SERVIÇOS!$B:$G,3,0),IFERROR(VLOOKUP($B80,'COMPOSIÇÕES COMPLEMENTARES '!$C:$K,3,0),"")))</f>
        <v/>
      </c>
      <c r="E80" s="359"/>
      <c r="F80" s="360" t="str">
        <f>IF($B80="","",IFERROR(VLOOKUP($B80,SERVIÇOS!$B:$G,4,0),IFERROR(VLOOKUP($B80,'COMPOSIÇÕES COMPLEMENTARES '!$C:$K,6,0),"")))</f>
        <v/>
      </c>
      <c r="G80" s="360" t="str">
        <f>IF($B80="","",IFERROR(VLOOKUP($B80,SERVIÇOS!$B:$G,5,0),IFERROR(VLOOKUP($B80,'COMPOSIÇÕES COMPLEMENTARES '!$C:$K,7,0),"")))</f>
        <v/>
      </c>
      <c r="H80" s="360" t="str">
        <f t="shared" si="4"/>
        <v/>
      </c>
      <c r="I80" s="360" t="str">
        <f t="shared" si="1"/>
        <v/>
      </c>
      <c r="J80" s="360" t="str">
        <f t="shared" si="2"/>
        <v/>
      </c>
      <c r="K80" s="360" t="str">
        <f t="shared" si="3"/>
        <v/>
      </c>
      <c r="L80" s="360"/>
    </row>
    <row r="81" spans="1:12" s="236" customFormat="1" ht="15" customHeight="1">
      <c r="A81" s="355"/>
      <c r="B81" s="356"/>
      <c r="C81" s="357" t="str">
        <f>IF($B81="","",IFERROR(VLOOKUP($B81,SERVIÇOS!$B:$G,2,0),IFERROR(VLOOKUP($B81,'COMPOSIÇÕES COMPLEMENTARES '!$C:$K,2,0),"")))</f>
        <v/>
      </c>
      <c r="D81" s="358" t="str">
        <f>IF($B81="","",IFERROR(VLOOKUP($B81,SERVIÇOS!$B:$G,3,0),IFERROR(VLOOKUP($B81,'COMPOSIÇÕES COMPLEMENTARES '!$C:$K,3,0),"")))</f>
        <v/>
      </c>
      <c r="E81" s="359"/>
      <c r="F81" s="360" t="str">
        <f>IF($B81="","",IFERROR(VLOOKUP($B81,SERVIÇOS!$B:$G,4,0),IFERROR(VLOOKUP($B81,'COMPOSIÇÕES COMPLEMENTARES '!$C:$K,6,0),"")))</f>
        <v/>
      </c>
      <c r="G81" s="360" t="str">
        <f>IF($B81="","",IFERROR(VLOOKUP($B81,SERVIÇOS!$B:$G,5,0),IFERROR(VLOOKUP($B81,'COMPOSIÇÕES COMPLEMENTARES '!$C:$K,7,0),"")))</f>
        <v/>
      </c>
      <c r="H81" s="360" t="str">
        <f t="shared" si="4"/>
        <v/>
      </c>
      <c r="I81" s="360" t="str">
        <f t="shared" si="1"/>
        <v/>
      </c>
      <c r="J81" s="360" t="str">
        <f t="shared" si="2"/>
        <v/>
      </c>
      <c r="K81" s="360" t="str">
        <f t="shared" si="3"/>
        <v/>
      </c>
      <c r="L81" s="360"/>
    </row>
    <row r="82" spans="1:12" s="236" customFormat="1" ht="15" customHeight="1">
      <c r="A82" s="355"/>
      <c r="B82" s="356"/>
      <c r="C82" s="357" t="str">
        <f>IF($B82="","",IFERROR(VLOOKUP($B82,SERVIÇOS!$B:$G,2,0),IFERROR(VLOOKUP($B82,'COMPOSIÇÕES COMPLEMENTARES '!$C:$K,2,0),"")))</f>
        <v/>
      </c>
      <c r="D82" s="358" t="str">
        <f>IF($B82="","",IFERROR(VLOOKUP($B82,SERVIÇOS!$B:$G,3,0),IFERROR(VLOOKUP($B82,'COMPOSIÇÕES COMPLEMENTARES '!$C:$K,3,0),"")))</f>
        <v/>
      </c>
      <c r="E82" s="359"/>
      <c r="F82" s="360" t="str">
        <f>IF($B82="","",IFERROR(VLOOKUP($B82,SERVIÇOS!$B:$G,4,0),IFERROR(VLOOKUP($B82,'COMPOSIÇÕES COMPLEMENTARES '!$C:$K,6,0),"")))</f>
        <v/>
      </c>
      <c r="G82" s="360" t="str">
        <f>IF($B82="","",IFERROR(VLOOKUP($B82,SERVIÇOS!$B:$G,5,0),IFERROR(VLOOKUP($B82,'COMPOSIÇÕES COMPLEMENTARES '!$C:$K,7,0),"")))</f>
        <v/>
      </c>
      <c r="H82" s="360" t="str">
        <f t="shared" si="4"/>
        <v/>
      </c>
      <c r="I82" s="360" t="str">
        <f t="shared" si="1"/>
        <v/>
      </c>
      <c r="J82" s="360" t="str">
        <f t="shared" si="2"/>
        <v/>
      </c>
      <c r="K82" s="360" t="str">
        <f t="shared" si="3"/>
        <v/>
      </c>
      <c r="L82" s="360"/>
    </row>
    <row r="83" spans="1:12" s="236" customFormat="1" ht="15" customHeight="1">
      <c r="A83" s="355"/>
      <c r="B83" s="356"/>
      <c r="C83" s="357" t="str">
        <f>IF($B83="","",IFERROR(VLOOKUP($B83,SERVIÇOS!$B:$G,2,0),IFERROR(VLOOKUP($B83,'COMPOSIÇÕES COMPLEMENTARES '!$C:$K,2,0),"")))</f>
        <v/>
      </c>
      <c r="D83" s="358" t="str">
        <f>IF($B83="","",IFERROR(VLOOKUP($B83,SERVIÇOS!$B:$G,3,0),IFERROR(VLOOKUP($B83,'COMPOSIÇÕES COMPLEMENTARES '!$C:$K,3,0),"")))</f>
        <v/>
      </c>
      <c r="E83" s="359"/>
      <c r="F83" s="360" t="str">
        <f>IF($B83="","",IFERROR(VLOOKUP($B83,SERVIÇOS!$B:$G,4,0),IFERROR(VLOOKUP($B83,'COMPOSIÇÕES COMPLEMENTARES '!$C:$K,6,0),"")))</f>
        <v/>
      </c>
      <c r="G83" s="360" t="str">
        <f>IF($B83="","",IFERROR(VLOOKUP($B83,SERVIÇOS!$B:$G,5,0),IFERROR(VLOOKUP($B83,'COMPOSIÇÕES COMPLEMENTARES '!$C:$K,7,0),"")))</f>
        <v/>
      </c>
      <c r="H83" s="360" t="str">
        <f t="shared" si="4"/>
        <v/>
      </c>
      <c r="I83" s="360" t="str">
        <f t="shared" si="1"/>
        <v/>
      </c>
      <c r="J83" s="360" t="str">
        <f t="shared" si="2"/>
        <v/>
      </c>
      <c r="K83" s="360" t="str">
        <f t="shared" si="3"/>
        <v/>
      </c>
      <c r="L83" s="360"/>
    </row>
    <row r="84" spans="1:12" s="236" customFormat="1" ht="15" customHeight="1">
      <c r="A84" s="355"/>
      <c r="B84" s="356"/>
      <c r="C84" s="357" t="str">
        <f>IF($B84="","",IFERROR(VLOOKUP($B84,SERVIÇOS!$B:$G,2,0),IFERROR(VLOOKUP($B84,'COMPOSIÇÕES COMPLEMENTARES '!$C:$K,2,0),"")))</f>
        <v/>
      </c>
      <c r="D84" s="358" t="str">
        <f>IF($B84="","",IFERROR(VLOOKUP($B84,SERVIÇOS!$B:$G,3,0),IFERROR(VLOOKUP($B84,'COMPOSIÇÕES COMPLEMENTARES '!$C:$K,3,0),"")))</f>
        <v/>
      </c>
      <c r="E84" s="359"/>
      <c r="F84" s="360" t="str">
        <f>IF($B84="","",IFERROR(VLOOKUP($B84,SERVIÇOS!$B:$G,4,0),IFERROR(VLOOKUP($B84,'COMPOSIÇÕES COMPLEMENTARES '!$C:$K,6,0),"")))</f>
        <v/>
      </c>
      <c r="G84" s="360" t="str">
        <f>IF($B84="","",IFERROR(VLOOKUP($B84,SERVIÇOS!$B:$G,5,0),IFERROR(VLOOKUP($B84,'COMPOSIÇÕES COMPLEMENTARES '!$C:$K,7,0),"")))</f>
        <v/>
      </c>
      <c r="H84" s="360" t="str">
        <f t="shared" si="4"/>
        <v/>
      </c>
      <c r="I84" s="360" t="str">
        <f t="shared" si="1"/>
        <v/>
      </c>
      <c r="J84" s="360" t="str">
        <f t="shared" si="2"/>
        <v/>
      </c>
      <c r="K84" s="360" t="str">
        <f t="shared" si="3"/>
        <v/>
      </c>
      <c r="L84" s="360"/>
    </row>
    <row r="85" spans="1:12" s="236" customFormat="1" ht="15" customHeight="1">
      <c r="A85" s="355"/>
      <c r="B85" s="356"/>
      <c r="C85" s="357" t="str">
        <f>IF($B85="","",IFERROR(VLOOKUP($B85,SERVIÇOS!$B:$G,2,0),IFERROR(VLOOKUP($B85,'COMPOSIÇÕES COMPLEMENTARES '!$C:$K,2,0),"")))</f>
        <v/>
      </c>
      <c r="D85" s="358" t="str">
        <f>IF($B85="","",IFERROR(VLOOKUP($B85,SERVIÇOS!$B:$G,3,0),IFERROR(VLOOKUP($B85,'COMPOSIÇÕES COMPLEMENTARES '!$C:$K,3,0),"")))</f>
        <v/>
      </c>
      <c r="E85" s="359"/>
      <c r="F85" s="360" t="str">
        <f>IF($B85="","",IFERROR(VLOOKUP($B85,SERVIÇOS!$B:$G,4,0),IFERROR(VLOOKUP($B85,'COMPOSIÇÕES COMPLEMENTARES '!$C:$K,6,0),"")))</f>
        <v/>
      </c>
      <c r="G85" s="360" t="str">
        <f>IF($B85="","",IFERROR(VLOOKUP($B85,SERVIÇOS!$B:$G,5,0),IFERROR(VLOOKUP($B85,'COMPOSIÇÕES COMPLEMENTARES '!$C:$K,7,0),"")))</f>
        <v/>
      </c>
      <c r="H85" s="360" t="str">
        <f t="shared" si="4"/>
        <v/>
      </c>
      <c r="I85" s="360" t="str">
        <f t="shared" si="1"/>
        <v/>
      </c>
      <c r="J85" s="360" t="str">
        <f t="shared" si="2"/>
        <v/>
      </c>
      <c r="K85" s="360" t="str">
        <f t="shared" si="3"/>
        <v/>
      </c>
      <c r="L85" s="360"/>
    </row>
    <row r="86" spans="1:12" s="236" customFormat="1" ht="15" customHeight="1">
      <c r="A86" s="355"/>
      <c r="B86" s="356"/>
      <c r="C86" s="357" t="str">
        <f>IF($B86="","",IFERROR(VLOOKUP($B86,SERVIÇOS!$B:$G,2,0),IFERROR(VLOOKUP($B86,'COMPOSIÇÕES COMPLEMENTARES '!$C:$K,2,0),"")))</f>
        <v/>
      </c>
      <c r="D86" s="358" t="str">
        <f>IF($B86="","",IFERROR(VLOOKUP($B86,SERVIÇOS!$B:$G,3,0),IFERROR(VLOOKUP($B86,'COMPOSIÇÕES COMPLEMENTARES '!$C:$K,3,0),"")))</f>
        <v/>
      </c>
      <c r="E86" s="359"/>
      <c r="F86" s="360" t="str">
        <f>IF($B86="","",IFERROR(VLOOKUP($B86,SERVIÇOS!$B:$G,4,0),IFERROR(VLOOKUP($B86,'COMPOSIÇÕES COMPLEMENTARES '!$C:$K,6,0),"")))</f>
        <v/>
      </c>
      <c r="G86" s="360" t="str">
        <f>IF($B86="","",IFERROR(VLOOKUP($B86,SERVIÇOS!$B:$G,5,0),IFERROR(VLOOKUP($B86,'COMPOSIÇÕES COMPLEMENTARES '!$C:$K,7,0),"")))</f>
        <v/>
      </c>
      <c r="H86" s="360" t="str">
        <f t="shared" si="4"/>
        <v/>
      </c>
      <c r="I86" s="360" t="str">
        <f t="shared" si="1"/>
        <v/>
      </c>
      <c r="J86" s="360" t="str">
        <f t="shared" si="2"/>
        <v/>
      </c>
      <c r="K86" s="360" t="str">
        <f t="shared" si="3"/>
        <v/>
      </c>
      <c r="L86" s="360"/>
    </row>
    <row r="87" spans="1:12" s="236" customFormat="1" ht="15" customHeight="1">
      <c r="A87" s="355"/>
      <c r="B87" s="356"/>
      <c r="C87" s="357" t="str">
        <f>IF($B87="","",IFERROR(VLOOKUP($B87,SERVIÇOS!$B:$G,2,0),IFERROR(VLOOKUP($B87,'COMPOSIÇÕES COMPLEMENTARES '!$C:$K,2,0),"")))</f>
        <v/>
      </c>
      <c r="D87" s="358" t="str">
        <f>IF($B87="","",IFERROR(VLOOKUP($B87,SERVIÇOS!$B:$G,3,0),IFERROR(VLOOKUP($B87,'COMPOSIÇÕES COMPLEMENTARES '!$C:$K,3,0),"")))</f>
        <v/>
      </c>
      <c r="E87" s="359"/>
      <c r="F87" s="360" t="str">
        <f>IF($B87="","",IFERROR(VLOOKUP($B87,SERVIÇOS!$B:$G,4,0),IFERROR(VLOOKUP($B87,'COMPOSIÇÕES COMPLEMENTARES '!$C:$K,6,0),"")))</f>
        <v/>
      </c>
      <c r="G87" s="360" t="str">
        <f>IF($B87="","",IFERROR(VLOOKUP($B87,SERVIÇOS!$B:$G,5,0),IFERROR(VLOOKUP($B87,'COMPOSIÇÕES COMPLEMENTARES '!$C:$K,7,0),"")))</f>
        <v/>
      </c>
      <c r="H87" s="360" t="str">
        <f t="shared" si="4"/>
        <v/>
      </c>
      <c r="I87" s="360" t="str">
        <f t="shared" si="1"/>
        <v/>
      </c>
      <c r="J87" s="360" t="str">
        <f t="shared" si="2"/>
        <v/>
      </c>
      <c r="K87" s="360" t="str">
        <f t="shared" si="3"/>
        <v/>
      </c>
      <c r="L87" s="360"/>
    </row>
    <row r="88" spans="1:12" s="236" customFormat="1" ht="15" customHeight="1">
      <c r="A88" s="355"/>
      <c r="B88" s="356"/>
      <c r="C88" s="357" t="str">
        <f>IF($B88="","",IFERROR(VLOOKUP($B88,SERVIÇOS!$B:$G,2,0),IFERROR(VLOOKUP($B88,'COMPOSIÇÕES COMPLEMENTARES '!$C:$K,2,0),"")))</f>
        <v/>
      </c>
      <c r="D88" s="358" t="str">
        <f>IF($B88="","",IFERROR(VLOOKUP($B88,SERVIÇOS!$B:$G,3,0),IFERROR(VLOOKUP($B88,'COMPOSIÇÕES COMPLEMENTARES '!$C:$K,3,0),"")))</f>
        <v/>
      </c>
      <c r="E88" s="359"/>
      <c r="F88" s="360" t="str">
        <f>IF($B88="","",IFERROR(VLOOKUP($B88,SERVIÇOS!$B:$G,4,0),IFERROR(VLOOKUP($B88,'COMPOSIÇÕES COMPLEMENTARES '!$C:$K,6,0),"")))</f>
        <v/>
      </c>
      <c r="G88" s="360" t="str">
        <f>IF($B88="","",IFERROR(VLOOKUP($B88,SERVIÇOS!$B:$G,5,0),IFERROR(VLOOKUP($B88,'COMPOSIÇÕES COMPLEMENTARES '!$C:$K,7,0),"")))</f>
        <v/>
      </c>
      <c r="H88" s="360" t="str">
        <f t="shared" si="4"/>
        <v/>
      </c>
      <c r="I88" s="360" t="str">
        <f t="shared" si="1"/>
        <v/>
      </c>
      <c r="J88" s="360" t="str">
        <f t="shared" si="2"/>
        <v/>
      </c>
      <c r="K88" s="360" t="str">
        <f t="shared" si="3"/>
        <v/>
      </c>
      <c r="L88" s="360"/>
    </row>
    <row r="89" spans="1:12" s="236" customFormat="1" ht="15" customHeight="1">
      <c r="A89" s="355"/>
      <c r="B89" s="356"/>
      <c r="C89" s="357" t="str">
        <f>IF($B89="","",IFERROR(VLOOKUP($B89,SERVIÇOS!$B:$G,2,0),IFERROR(VLOOKUP($B89,'COMPOSIÇÕES COMPLEMENTARES '!$C:$K,2,0),"")))</f>
        <v/>
      </c>
      <c r="D89" s="358" t="str">
        <f>IF($B89="","",IFERROR(VLOOKUP($B89,SERVIÇOS!$B:$G,3,0),IFERROR(VLOOKUP($B89,'COMPOSIÇÕES COMPLEMENTARES '!$C:$K,3,0),"")))</f>
        <v/>
      </c>
      <c r="E89" s="359"/>
      <c r="F89" s="360" t="str">
        <f>IF($B89="","",IFERROR(VLOOKUP($B89,SERVIÇOS!$B:$G,4,0),IFERROR(VLOOKUP($B89,'COMPOSIÇÕES COMPLEMENTARES '!$C:$K,6,0),"")))</f>
        <v/>
      </c>
      <c r="G89" s="360" t="str">
        <f>IF($B89="","",IFERROR(VLOOKUP($B89,SERVIÇOS!$B:$G,5,0),IFERROR(VLOOKUP($B89,'COMPOSIÇÕES COMPLEMENTARES '!$C:$K,7,0),"")))</f>
        <v/>
      </c>
      <c r="H89" s="360" t="str">
        <f t="shared" si="4"/>
        <v/>
      </c>
      <c r="I89" s="360" t="str">
        <f t="shared" si="1"/>
        <v/>
      </c>
      <c r="J89" s="360" t="str">
        <f t="shared" si="2"/>
        <v/>
      </c>
      <c r="K89" s="360" t="str">
        <f t="shared" si="3"/>
        <v/>
      </c>
      <c r="L89" s="360"/>
    </row>
    <row r="90" spans="1:12" s="236" customFormat="1" ht="15" customHeight="1">
      <c r="A90" s="355"/>
      <c r="B90" s="356"/>
      <c r="C90" s="357" t="str">
        <f>IF($B90="","",IFERROR(VLOOKUP($B90,SERVIÇOS!$B:$G,2,0),IFERROR(VLOOKUP($B90,'COMPOSIÇÕES COMPLEMENTARES '!$C:$K,2,0),"")))</f>
        <v/>
      </c>
      <c r="D90" s="358" t="str">
        <f>IF($B90="","",IFERROR(VLOOKUP($B90,SERVIÇOS!$B:$G,3,0),IFERROR(VLOOKUP($B90,'COMPOSIÇÕES COMPLEMENTARES '!$C:$K,3,0),"")))</f>
        <v/>
      </c>
      <c r="E90" s="359"/>
      <c r="F90" s="360" t="str">
        <f>IF($B90="","",IFERROR(VLOOKUP($B90,SERVIÇOS!$B:$G,4,0),IFERROR(VLOOKUP($B90,'COMPOSIÇÕES COMPLEMENTARES '!$C:$K,6,0),"")))</f>
        <v/>
      </c>
      <c r="G90" s="360" t="str">
        <f>IF($B90="","",IFERROR(VLOOKUP($B90,SERVIÇOS!$B:$G,5,0),IFERROR(VLOOKUP($B90,'COMPOSIÇÕES COMPLEMENTARES '!$C:$K,7,0),"")))</f>
        <v/>
      </c>
      <c r="H90" s="360" t="str">
        <f t="shared" si="4"/>
        <v/>
      </c>
      <c r="I90" s="360" t="str">
        <f t="shared" si="1"/>
        <v/>
      </c>
      <c r="J90" s="360" t="str">
        <f t="shared" si="2"/>
        <v/>
      </c>
      <c r="K90" s="360" t="str">
        <f t="shared" si="3"/>
        <v/>
      </c>
      <c r="L90" s="360"/>
    </row>
    <row r="91" spans="1:12" s="236" customFormat="1" ht="15" customHeight="1">
      <c r="A91" s="355"/>
      <c r="B91" s="356"/>
      <c r="C91" s="357" t="str">
        <f>IF($B91="","",IFERROR(VLOOKUP($B91,SERVIÇOS!$B:$G,2,0),IFERROR(VLOOKUP($B91,'COMPOSIÇÕES COMPLEMENTARES '!$C:$K,2,0),"")))</f>
        <v/>
      </c>
      <c r="D91" s="358" t="str">
        <f>IF($B91="","",IFERROR(VLOOKUP($B91,SERVIÇOS!$B:$G,3,0),IFERROR(VLOOKUP($B91,'COMPOSIÇÕES COMPLEMENTARES '!$C:$K,3,0),"")))</f>
        <v/>
      </c>
      <c r="E91" s="359"/>
      <c r="F91" s="360" t="str">
        <f>IF($B91="","",IFERROR(VLOOKUP($B91,SERVIÇOS!$B:$G,4,0),IFERROR(VLOOKUP($B91,'COMPOSIÇÕES COMPLEMENTARES '!$C:$K,6,0),"")))</f>
        <v/>
      </c>
      <c r="G91" s="360" t="str">
        <f>IF($B91="","",IFERROR(VLOOKUP($B91,SERVIÇOS!$B:$G,5,0),IFERROR(VLOOKUP($B91,'COMPOSIÇÕES COMPLEMENTARES '!$C:$K,7,0),"")))</f>
        <v/>
      </c>
      <c r="H91" s="360" t="str">
        <f t="shared" si="4"/>
        <v/>
      </c>
      <c r="I91" s="360" t="str">
        <f t="shared" ref="I91:I154" si="5">IF(E91="","",TRUNC((E91*F91),2))</f>
        <v/>
      </c>
      <c r="J91" s="360" t="str">
        <f t="shared" ref="J91:J154" si="6">IF(E91="","",TRUNC((E91*G91),2))</f>
        <v/>
      </c>
      <c r="K91" s="360" t="str">
        <f t="shared" ref="K91:K154" si="7">IF(E91="","",TRUNC((E91*H91),2))</f>
        <v/>
      </c>
      <c r="L91" s="360"/>
    </row>
    <row r="92" spans="1:12" s="236" customFormat="1" ht="15" customHeight="1">
      <c r="A92" s="355"/>
      <c r="B92" s="356"/>
      <c r="C92" s="357" t="str">
        <f>IF($B92="","",IFERROR(VLOOKUP($B92,SERVIÇOS!$B:$G,2,0),IFERROR(VLOOKUP($B92,'COMPOSIÇÕES COMPLEMENTARES '!$C:$K,2,0),"")))</f>
        <v/>
      </c>
      <c r="D92" s="358" t="str">
        <f>IF($B92="","",IFERROR(VLOOKUP($B92,SERVIÇOS!$B:$G,3,0),IFERROR(VLOOKUP($B92,'COMPOSIÇÕES COMPLEMENTARES '!$C:$K,3,0),"")))</f>
        <v/>
      </c>
      <c r="E92" s="359"/>
      <c r="F92" s="360" t="str">
        <f>IF($B92="","",IFERROR(VLOOKUP($B92,SERVIÇOS!$B:$G,4,0),IFERROR(VLOOKUP($B92,'COMPOSIÇÕES COMPLEMENTARES '!$C:$K,6,0),"")))</f>
        <v/>
      </c>
      <c r="G92" s="360" t="str">
        <f>IF($B92="","",IFERROR(VLOOKUP($B92,SERVIÇOS!$B:$G,5,0),IFERROR(VLOOKUP($B92,'COMPOSIÇÕES COMPLEMENTARES '!$C:$K,7,0),"")))</f>
        <v/>
      </c>
      <c r="H92" s="360" t="str">
        <f t="shared" si="4"/>
        <v/>
      </c>
      <c r="I92" s="360" t="str">
        <f t="shared" si="5"/>
        <v/>
      </c>
      <c r="J92" s="360" t="str">
        <f t="shared" si="6"/>
        <v/>
      </c>
      <c r="K92" s="360" t="str">
        <f t="shared" si="7"/>
        <v/>
      </c>
      <c r="L92" s="360"/>
    </row>
    <row r="93" spans="1:12" s="236" customFormat="1" ht="15" customHeight="1">
      <c r="A93" s="355"/>
      <c r="B93" s="356"/>
      <c r="C93" s="357" t="str">
        <f>IF($B93="","",IFERROR(VLOOKUP($B93,SERVIÇOS!$B:$G,2,0),IFERROR(VLOOKUP($B93,'COMPOSIÇÕES COMPLEMENTARES '!$C:$K,2,0),"")))</f>
        <v/>
      </c>
      <c r="D93" s="358" t="str">
        <f>IF($B93="","",IFERROR(VLOOKUP($B93,SERVIÇOS!$B:$G,3,0),IFERROR(VLOOKUP($B93,'COMPOSIÇÕES COMPLEMENTARES '!$C:$K,3,0),"")))</f>
        <v/>
      </c>
      <c r="E93" s="359"/>
      <c r="F93" s="360" t="str">
        <f>IF($B93="","",IFERROR(VLOOKUP($B93,SERVIÇOS!$B:$G,4,0),IFERROR(VLOOKUP($B93,'COMPOSIÇÕES COMPLEMENTARES '!$C:$K,6,0),"")))</f>
        <v/>
      </c>
      <c r="G93" s="360" t="str">
        <f>IF($B93="","",IFERROR(VLOOKUP($B93,SERVIÇOS!$B:$G,5,0),IFERROR(VLOOKUP($B93,'COMPOSIÇÕES COMPLEMENTARES '!$C:$K,7,0),"")))</f>
        <v/>
      </c>
      <c r="H93" s="360" t="str">
        <f t="shared" si="4"/>
        <v/>
      </c>
      <c r="I93" s="360" t="str">
        <f t="shared" si="5"/>
        <v/>
      </c>
      <c r="J93" s="360" t="str">
        <f t="shared" si="6"/>
        <v/>
      </c>
      <c r="K93" s="360" t="str">
        <f t="shared" si="7"/>
        <v/>
      </c>
      <c r="L93" s="360"/>
    </row>
    <row r="94" spans="1:12" s="236" customFormat="1" ht="15" customHeight="1">
      <c r="A94" s="355"/>
      <c r="B94" s="356"/>
      <c r="C94" s="357" t="str">
        <f>IF($B94="","",IFERROR(VLOOKUP($B94,SERVIÇOS!$B:$G,2,0),IFERROR(VLOOKUP($B94,'COMPOSIÇÕES COMPLEMENTARES '!$C:$K,2,0),"")))</f>
        <v/>
      </c>
      <c r="D94" s="358" t="str">
        <f>IF($B94="","",IFERROR(VLOOKUP($B94,SERVIÇOS!$B:$G,3,0),IFERROR(VLOOKUP($B94,'COMPOSIÇÕES COMPLEMENTARES '!$C:$K,3,0),"")))</f>
        <v/>
      </c>
      <c r="E94" s="359"/>
      <c r="F94" s="360" t="str">
        <f>IF($B94="","",IFERROR(VLOOKUP($B94,SERVIÇOS!$B:$G,4,0),IFERROR(VLOOKUP($B94,'COMPOSIÇÕES COMPLEMENTARES '!$C:$K,6,0),"")))</f>
        <v/>
      </c>
      <c r="G94" s="360" t="str">
        <f>IF($B94="","",IFERROR(VLOOKUP($B94,SERVIÇOS!$B:$G,5,0),IFERROR(VLOOKUP($B94,'COMPOSIÇÕES COMPLEMENTARES '!$C:$K,7,0),"")))</f>
        <v/>
      </c>
      <c r="H94" s="360" t="str">
        <f t="shared" si="4"/>
        <v/>
      </c>
      <c r="I94" s="360" t="str">
        <f t="shared" si="5"/>
        <v/>
      </c>
      <c r="J94" s="360" t="str">
        <f t="shared" si="6"/>
        <v/>
      </c>
      <c r="K94" s="360" t="str">
        <f t="shared" si="7"/>
        <v/>
      </c>
      <c r="L94" s="360"/>
    </row>
    <row r="95" spans="1:12" s="236" customFormat="1" ht="15" customHeight="1">
      <c r="A95" s="355"/>
      <c r="B95" s="356"/>
      <c r="C95" s="357" t="str">
        <f>IF($B95="","",IFERROR(VLOOKUP($B95,SERVIÇOS!$B:$G,2,0),IFERROR(VLOOKUP($B95,'COMPOSIÇÕES COMPLEMENTARES '!$C:$K,2,0),"")))</f>
        <v/>
      </c>
      <c r="D95" s="358" t="str">
        <f>IF($B95="","",IFERROR(VLOOKUP($B95,SERVIÇOS!$B:$G,3,0),IFERROR(VLOOKUP($B95,'COMPOSIÇÕES COMPLEMENTARES '!$C:$K,3,0),"")))</f>
        <v/>
      </c>
      <c r="E95" s="359"/>
      <c r="F95" s="360" t="str">
        <f>IF($B95="","",IFERROR(VLOOKUP($B95,SERVIÇOS!$B:$G,4,0),IFERROR(VLOOKUP($B95,'COMPOSIÇÕES COMPLEMENTARES '!$C:$K,6,0),"")))</f>
        <v/>
      </c>
      <c r="G95" s="360" t="str">
        <f>IF($B95="","",IFERROR(VLOOKUP($B95,SERVIÇOS!$B:$G,5,0),IFERROR(VLOOKUP($B95,'COMPOSIÇÕES COMPLEMENTARES '!$C:$K,7,0),"")))</f>
        <v/>
      </c>
      <c r="H95" s="360" t="str">
        <f t="shared" si="4"/>
        <v/>
      </c>
      <c r="I95" s="360" t="str">
        <f t="shared" si="5"/>
        <v/>
      </c>
      <c r="J95" s="360" t="str">
        <f t="shared" si="6"/>
        <v/>
      </c>
      <c r="K95" s="360" t="str">
        <f t="shared" si="7"/>
        <v/>
      </c>
      <c r="L95" s="360"/>
    </row>
    <row r="96" spans="1:12" s="236" customFormat="1" ht="15" customHeight="1">
      <c r="A96" s="355"/>
      <c r="B96" s="356"/>
      <c r="C96" s="357" t="str">
        <f>IF($B96="","",IFERROR(VLOOKUP($B96,SERVIÇOS!$B:$G,2,0),IFERROR(VLOOKUP($B96,'COMPOSIÇÕES COMPLEMENTARES '!$C:$K,2,0),"")))</f>
        <v/>
      </c>
      <c r="D96" s="358" t="str">
        <f>IF($B96="","",IFERROR(VLOOKUP($B96,SERVIÇOS!$B:$G,3,0),IFERROR(VLOOKUP($B96,'COMPOSIÇÕES COMPLEMENTARES '!$C:$K,3,0),"")))</f>
        <v/>
      </c>
      <c r="E96" s="359"/>
      <c r="F96" s="360" t="str">
        <f>IF($B96="","",IFERROR(VLOOKUP($B96,SERVIÇOS!$B:$G,4,0),IFERROR(VLOOKUP($B96,'COMPOSIÇÕES COMPLEMENTARES '!$C:$K,6,0),"")))</f>
        <v/>
      </c>
      <c r="G96" s="360" t="str">
        <f>IF($B96="","",IFERROR(VLOOKUP($B96,SERVIÇOS!$B:$G,5,0),IFERROR(VLOOKUP($B96,'COMPOSIÇÕES COMPLEMENTARES '!$C:$K,7,0),"")))</f>
        <v/>
      </c>
      <c r="H96" s="360" t="str">
        <f t="shared" si="4"/>
        <v/>
      </c>
      <c r="I96" s="360" t="str">
        <f t="shared" si="5"/>
        <v/>
      </c>
      <c r="J96" s="360" t="str">
        <f t="shared" si="6"/>
        <v/>
      </c>
      <c r="K96" s="360" t="str">
        <f t="shared" si="7"/>
        <v/>
      </c>
      <c r="L96" s="360"/>
    </row>
    <row r="97" spans="1:12" s="236" customFormat="1" ht="15" customHeight="1">
      <c r="A97" s="355"/>
      <c r="B97" s="356"/>
      <c r="C97" s="357" t="str">
        <f>IF($B97="","",IFERROR(VLOOKUP($B97,SERVIÇOS!$B:$G,2,0),IFERROR(VLOOKUP($B97,'COMPOSIÇÕES COMPLEMENTARES '!$C:$K,2,0),"")))</f>
        <v/>
      </c>
      <c r="D97" s="358" t="str">
        <f>IF($B97="","",IFERROR(VLOOKUP($B97,SERVIÇOS!$B:$G,3,0),IFERROR(VLOOKUP($B97,'COMPOSIÇÕES COMPLEMENTARES '!$C:$K,3,0),"")))</f>
        <v/>
      </c>
      <c r="E97" s="359"/>
      <c r="F97" s="360" t="str">
        <f>IF($B97="","",IFERROR(VLOOKUP($B97,SERVIÇOS!$B:$G,4,0),IFERROR(VLOOKUP($B97,'COMPOSIÇÕES COMPLEMENTARES '!$C:$K,6,0),"")))</f>
        <v/>
      </c>
      <c r="G97" s="360" t="str">
        <f>IF($B97="","",IFERROR(VLOOKUP($B97,SERVIÇOS!$B:$G,5,0),IFERROR(VLOOKUP($B97,'COMPOSIÇÕES COMPLEMENTARES '!$C:$K,7,0),"")))</f>
        <v/>
      </c>
      <c r="H97" s="360" t="str">
        <f t="shared" si="4"/>
        <v/>
      </c>
      <c r="I97" s="360" t="str">
        <f t="shared" si="5"/>
        <v/>
      </c>
      <c r="J97" s="360" t="str">
        <f t="shared" si="6"/>
        <v/>
      </c>
      <c r="K97" s="360" t="str">
        <f t="shared" si="7"/>
        <v/>
      </c>
      <c r="L97" s="360"/>
    </row>
    <row r="98" spans="1:12" s="236" customFormat="1" ht="15" customHeight="1">
      <c r="A98" s="355"/>
      <c r="B98" s="356"/>
      <c r="C98" s="357" t="str">
        <f>IF($B98="","",IFERROR(VLOOKUP($B98,SERVIÇOS!$B:$G,2,0),IFERROR(VLOOKUP($B98,'COMPOSIÇÕES COMPLEMENTARES '!$C:$K,2,0),"")))</f>
        <v/>
      </c>
      <c r="D98" s="358" t="str">
        <f>IF($B98="","",IFERROR(VLOOKUP($B98,SERVIÇOS!$B:$G,3,0),IFERROR(VLOOKUP($B98,'COMPOSIÇÕES COMPLEMENTARES '!$C:$K,3,0),"")))</f>
        <v/>
      </c>
      <c r="E98" s="359"/>
      <c r="F98" s="360" t="str">
        <f>IF($B98="","",IFERROR(VLOOKUP($B98,SERVIÇOS!$B:$G,4,0),IFERROR(VLOOKUP($B98,'COMPOSIÇÕES COMPLEMENTARES '!$C:$K,6,0),"")))</f>
        <v/>
      </c>
      <c r="G98" s="360" t="str">
        <f>IF($B98="","",IFERROR(VLOOKUP($B98,SERVIÇOS!$B:$G,5,0),IFERROR(VLOOKUP($B98,'COMPOSIÇÕES COMPLEMENTARES '!$C:$K,7,0),"")))</f>
        <v/>
      </c>
      <c r="H98" s="360" t="str">
        <f t="shared" si="4"/>
        <v/>
      </c>
      <c r="I98" s="360" t="str">
        <f t="shared" si="5"/>
        <v/>
      </c>
      <c r="J98" s="360" t="str">
        <f t="shared" si="6"/>
        <v/>
      </c>
      <c r="K98" s="360" t="str">
        <f t="shared" si="7"/>
        <v/>
      </c>
      <c r="L98" s="360"/>
    </row>
    <row r="99" spans="1:12" s="236" customFormat="1" ht="15" customHeight="1">
      <c r="A99" s="355"/>
      <c r="B99" s="356"/>
      <c r="C99" s="357" t="str">
        <f>IF($B99="","",IFERROR(VLOOKUP($B99,SERVIÇOS!$B:$G,2,0),IFERROR(VLOOKUP($B99,'COMPOSIÇÕES COMPLEMENTARES '!$C:$K,2,0),"")))</f>
        <v/>
      </c>
      <c r="D99" s="358" t="str">
        <f>IF($B99="","",IFERROR(VLOOKUP($B99,SERVIÇOS!$B:$G,3,0),IFERROR(VLOOKUP($B99,'COMPOSIÇÕES COMPLEMENTARES '!$C:$K,3,0),"")))</f>
        <v/>
      </c>
      <c r="E99" s="359"/>
      <c r="F99" s="360" t="str">
        <f>IF($B99="","",IFERROR(VLOOKUP($B99,SERVIÇOS!$B:$G,4,0),IFERROR(VLOOKUP($B99,'COMPOSIÇÕES COMPLEMENTARES '!$C:$K,6,0),"")))</f>
        <v/>
      </c>
      <c r="G99" s="360" t="str">
        <f>IF($B99="","",IFERROR(VLOOKUP($B99,SERVIÇOS!$B:$G,5,0),IFERROR(VLOOKUP($B99,'COMPOSIÇÕES COMPLEMENTARES '!$C:$K,7,0),"")))</f>
        <v/>
      </c>
      <c r="H99" s="360" t="str">
        <f t="shared" si="4"/>
        <v/>
      </c>
      <c r="I99" s="360" t="str">
        <f t="shared" si="5"/>
        <v/>
      </c>
      <c r="J99" s="360" t="str">
        <f t="shared" si="6"/>
        <v/>
      </c>
      <c r="K99" s="360" t="str">
        <f t="shared" si="7"/>
        <v/>
      </c>
      <c r="L99" s="360"/>
    </row>
    <row r="100" spans="1:12" s="236" customFormat="1" ht="15" customHeight="1">
      <c r="A100" s="355"/>
      <c r="B100" s="356"/>
      <c r="C100" s="357" t="str">
        <f>IF($B100="","",IFERROR(VLOOKUP($B100,SERVIÇOS!$B:$G,2,0),IFERROR(VLOOKUP($B100,'COMPOSIÇÕES COMPLEMENTARES '!$C:$K,2,0),"")))</f>
        <v/>
      </c>
      <c r="D100" s="358" t="str">
        <f>IF($B100="","",IFERROR(VLOOKUP($B100,SERVIÇOS!$B:$G,3,0),IFERROR(VLOOKUP($B100,'COMPOSIÇÕES COMPLEMENTARES '!$C:$K,3,0),"")))</f>
        <v/>
      </c>
      <c r="E100" s="359"/>
      <c r="F100" s="360" t="str">
        <f>IF($B100="","",IFERROR(VLOOKUP($B100,SERVIÇOS!$B:$G,4,0),IFERROR(VLOOKUP($B100,'COMPOSIÇÕES COMPLEMENTARES '!$C:$K,6,0),"")))</f>
        <v/>
      </c>
      <c r="G100" s="360" t="str">
        <f>IF($B100="","",IFERROR(VLOOKUP($B100,SERVIÇOS!$B:$G,5,0),IFERROR(VLOOKUP($B100,'COMPOSIÇÕES COMPLEMENTARES '!$C:$K,7,0),"")))</f>
        <v/>
      </c>
      <c r="H100" s="360" t="str">
        <f t="shared" si="4"/>
        <v/>
      </c>
      <c r="I100" s="360" t="str">
        <f t="shared" si="5"/>
        <v/>
      </c>
      <c r="J100" s="360" t="str">
        <f t="shared" si="6"/>
        <v/>
      </c>
      <c r="K100" s="360" t="str">
        <f t="shared" si="7"/>
        <v/>
      </c>
      <c r="L100" s="360"/>
    </row>
    <row r="101" spans="1:12" s="236" customFormat="1" ht="15" customHeight="1">
      <c r="A101" s="355"/>
      <c r="B101" s="356"/>
      <c r="C101" s="357" t="str">
        <f>IF($B101="","",IFERROR(VLOOKUP($B101,SERVIÇOS!$B:$G,2,0),IFERROR(VLOOKUP($B101,'COMPOSIÇÕES COMPLEMENTARES '!$C:$K,2,0),"")))</f>
        <v/>
      </c>
      <c r="D101" s="358" t="str">
        <f>IF($B101="","",IFERROR(VLOOKUP($B101,SERVIÇOS!$B:$G,3,0),IFERROR(VLOOKUP($B101,'COMPOSIÇÕES COMPLEMENTARES '!$C:$K,3,0),"")))</f>
        <v/>
      </c>
      <c r="E101" s="359"/>
      <c r="F101" s="360" t="str">
        <f>IF($B101="","",IFERROR(VLOOKUP($B101,SERVIÇOS!$B:$G,4,0),IFERROR(VLOOKUP($B101,'COMPOSIÇÕES COMPLEMENTARES '!$C:$K,6,0),"")))</f>
        <v/>
      </c>
      <c r="G101" s="360" t="str">
        <f>IF($B101="","",IFERROR(VLOOKUP($B101,SERVIÇOS!$B:$G,5,0),IFERROR(VLOOKUP($B101,'COMPOSIÇÕES COMPLEMENTARES '!$C:$K,7,0),"")))</f>
        <v/>
      </c>
      <c r="H101" s="360" t="str">
        <f t="shared" si="4"/>
        <v/>
      </c>
      <c r="I101" s="360" t="str">
        <f t="shared" si="5"/>
        <v/>
      </c>
      <c r="J101" s="360" t="str">
        <f t="shared" si="6"/>
        <v/>
      </c>
      <c r="K101" s="360" t="str">
        <f t="shared" si="7"/>
        <v/>
      </c>
      <c r="L101" s="360"/>
    </row>
    <row r="102" spans="1:12" s="236" customFormat="1" ht="15" customHeight="1">
      <c r="A102" s="355"/>
      <c r="B102" s="356"/>
      <c r="C102" s="357" t="str">
        <f>IF($B102="","",IFERROR(VLOOKUP($B102,SERVIÇOS!$B:$G,2,0),IFERROR(VLOOKUP($B102,'COMPOSIÇÕES COMPLEMENTARES '!$C:$K,2,0),"")))</f>
        <v/>
      </c>
      <c r="D102" s="358" t="str">
        <f>IF($B102="","",IFERROR(VLOOKUP($B102,SERVIÇOS!$B:$G,3,0),IFERROR(VLOOKUP($B102,'COMPOSIÇÕES COMPLEMENTARES '!$C:$K,3,0),"")))</f>
        <v/>
      </c>
      <c r="E102" s="359"/>
      <c r="F102" s="360" t="str">
        <f>IF($B102="","",IFERROR(VLOOKUP($B102,SERVIÇOS!$B:$G,4,0),IFERROR(VLOOKUP($B102,'COMPOSIÇÕES COMPLEMENTARES '!$C:$K,6,0),"")))</f>
        <v/>
      </c>
      <c r="G102" s="360" t="str">
        <f>IF($B102="","",IFERROR(VLOOKUP($B102,SERVIÇOS!$B:$G,5,0),IFERROR(VLOOKUP($B102,'COMPOSIÇÕES COMPLEMENTARES '!$C:$K,7,0),"")))</f>
        <v/>
      </c>
      <c r="H102" s="360" t="str">
        <f t="shared" si="4"/>
        <v/>
      </c>
      <c r="I102" s="360" t="str">
        <f t="shared" si="5"/>
        <v/>
      </c>
      <c r="J102" s="360" t="str">
        <f t="shared" si="6"/>
        <v/>
      </c>
      <c r="K102" s="360" t="str">
        <f t="shared" si="7"/>
        <v/>
      </c>
      <c r="L102" s="360"/>
    </row>
    <row r="103" spans="1:12" s="236" customFormat="1" ht="15" customHeight="1">
      <c r="A103" s="355"/>
      <c r="B103" s="356"/>
      <c r="C103" s="357" t="str">
        <f>IF($B103="","",IFERROR(VLOOKUP($B103,SERVIÇOS!$B:$G,2,0),IFERROR(VLOOKUP($B103,'COMPOSIÇÕES COMPLEMENTARES '!$C:$K,2,0),"")))</f>
        <v/>
      </c>
      <c r="D103" s="358" t="str">
        <f>IF($B103="","",IFERROR(VLOOKUP($B103,SERVIÇOS!$B:$G,3,0),IFERROR(VLOOKUP($B103,'COMPOSIÇÕES COMPLEMENTARES '!$C:$K,3,0),"")))</f>
        <v/>
      </c>
      <c r="E103" s="359"/>
      <c r="F103" s="360" t="str">
        <f>IF($B103="","",IFERROR(VLOOKUP($B103,SERVIÇOS!$B:$G,4,0),IFERROR(VLOOKUP($B103,'COMPOSIÇÕES COMPLEMENTARES '!$C:$K,6,0),"")))</f>
        <v/>
      </c>
      <c r="G103" s="360" t="str">
        <f>IF($B103="","",IFERROR(VLOOKUP($B103,SERVIÇOS!$B:$G,5,0),IFERROR(VLOOKUP($B103,'COMPOSIÇÕES COMPLEMENTARES '!$C:$K,7,0),"")))</f>
        <v/>
      </c>
      <c r="H103" s="360" t="str">
        <f t="shared" si="4"/>
        <v/>
      </c>
      <c r="I103" s="360" t="str">
        <f t="shared" si="5"/>
        <v/>
      </c>
      <c r="J103" s="360" t="str">
        <f t="shared" si="6"/>
        <v/>
      </c>
      <c r="K103" s="360" t="str">
        <f t="shared" si="7"/>
        <v/>
      </c>
      <c r="L103" s="360"/>
    </row>
    <row r="104" spans="1:12" s="236" customFormat="1" ht="15" customHeight="1">
      <c r="A104" s="355"/>
      <c r="B104" s="356"/>
      <c r="C104" s="357" t="str">
        <f>IF($B104="","",IFERROR(VLOOKUP($B104,SERVIÇOS!$B:$G,2,0),IFERROR(VLOOKUP($B104,'COMPOSIÇÕES COMPLEMENTARES '!$C:$K,2,0),"")))</f>
        <v/>
      </c>
      <c r="D104" s="358" t="str">
        <f>IF($B104="","",IFERROR(VLOOKUP($B104,SERVIÇOS!$B:$G,3,0),IFERROR(VLOOKUP($B104,'COMPOSIÇÕES COMPLEMENTARES '!$C:$K,3,0),"")))</f>
        <v/>
      </c>
      <c r="E104" s="359"/>
      <c r="F104" s="360" t="str">
        <f>IF($B104="","",IFERROR(VLOOKUP($B104,SERVIÇOS!$B:$G,4,0),IFERROR(VLOOKUP($B104,'COMPOSIÇÕES COMPLEMENTARES '!$C:$K,6,0),"")))</f>
        <v/>
      </c>
      <c r="G104" s="360" t="str">
        <f>IF($B104="","",IFERROR(VLOOKUP($B104,SERVIÇOS!$B:$G,5,0),IFERROR(VLOOKUP($B104,'COMPOSIÇÕES COMPLEMENTARES '!$C:$K,7,0),"")))</f>
        <v/>
      </c>
      <c r="H104" s="360" t="str">
        <f t="shared" si="4"/>
        <v/>
      </c>
      <c r="I104" s="360" t="str">
        <f t="shared" si="5"/>
        <v/>
      </c>
      <c r="J104" s="360" t="str">
        <f t="shared" si="6"/>
        <v/>
      </c>
      <c r="K104" s="360" t="str">
        <f t="shared" si="7"/>
        <v/>
      </c>
      <c r="L104" s="360"/>
    </row>
    <row r="105" spans="1:12" s="236" customFormat="1" ht="15" customHeight="1">
      <c r="A105" s="355"/>
      <c r="B105" s="356"/>
      <c r="C105" s="357" t="str">
        <f>IF($B105="","",IFERROR(VLOOKUP($B105,SERVIÇOS!$B:$G,2,0),IFERROR(VLOOKUP($B105,'COMPOSIÇÕES COMPLEMENTARES '!$C:$K,2,0),"")))</f>
        <v/>
      </c>
      <c r="D105" s="358" t="str">
        <f>IF($B105="","",IFERROR(VLOOKUP($B105,SERVIÇOS!$B:$G,3,0),IFERROR(VLOOKUP($B105,'COMPOSIÇÕES COMPLEMENTARES '!$C:$K,3,0),"")))</f>
        <v/>
      </c>
      <c r="E105" s="359"/>
      <c r="F105" s="360" t="str">
        <f>IF($B105="","",IFERROR(VLOOKUP($B105,SERVIÇOS!$B:$G,4,0),IFERROR(VLOOKUP($B105,'COMPOSIÇÕES COMPLEMENTARES '!$C:$K,6,0),"")))</f>
        <v/>
      </c>
      <c r="G105" s="360" t="str">
        <f>IF($B105="","",IFERROR(VLOOKUP($B105,SERVIÇOS!$B:$G,5,0),IFERROR(VLOOKUP($B105,'COMPOSIÇÕES COMPLEMENTARES '!$C:$K,7,0),"")))</f>
        <v/>
      </c>
      <c r="H105" s="360" t="str">
        <f t="shared" si="4"/>
        <v/>
      </c>
      <c r="I105" s="360" t="str">
        <f t="shared" si="5"/>
        <v/>
      </c>
      <c r="J105" s="360" t="str">
        <f t="shared" si="6"/>
        <v/>
      </c>
      <c r="K105" s="360" t="str">
        <f t="shared" si="7"/>
        <v/>
      </c>
      <c r="L105" s="360"/>
    </row>
    <row r="106" spans="1:12" s="236" customFormat="1" ht="15" customHeight="1">
      <c r="A106" s="355"/>
      <c r="B106" s="356"/>
      <c r="C106" s="357" t="str">
        <f>IF($B106="","",IFERROR(VLOOKUP($B106,SERVIÇOS!$B:$G,2,0),IFERROR(VLOOKUP($B106,'COMPOSIÇÕES COMPLEMENTARES '!$C:$K,2,0),"")))</f>
        <v/>
      </c>
      <c r="D106" s="358" t="str">
        <f>IF($B106="","",IFERROR(VLOOKUP($B106,SERVIÇOS!$B:$G,3,0),IFERROR(VLOOKUP($B106,'COMPOSIÇÕES COMPLEMENTARES '!$C:$K,3,0),"")))</f>
        <v/>
      </c>
      <c r="E106" s="359"/>
      <c r="F106" s="360" t="str">
        <f>IF($B106="","",IFERROR(VLOOKUP($B106,SERVIÇOS!$B:$G,4,0),IFERROR(VLOOKUP($B106,'COMPOSIÇÕES COMPLEMENTARES '!$C:$K,6,0),"")))</f>
        <v/>
      </c>
      <c r="G106" s="360" t="str">
        <f>IF($B106="","",IFERROR(VLOOKUP($B106,SERVIÇOS!$B:$G,5,0),IFERROR(VLOOKUP($B106,'COMPOSIÇÕES COMPLEMENTARES '!$C:$K,7,0),"")))</f>
        <v/>
      </c>
      <c r="H106" s="360" t="str">
        <f t="shared" si="4"/>
        <v/>
      </c>
      <c r="I106" s="360" t="str">
        <f t="shared" si="5"/>
        <v/>
      </c>
      <c r="J106" s="360" t="str">
        <f t="shared" si="6"/>
        <v/>
      </c>
      <c r="K106" s="360" t="str">
        <f t="shared" si="7"/>
        <v/>
      </c>
      <c r="L106" s="360"/>
    </row>
    <row r="107" spans="1:12" s="236" customFormat="1" ht="15" customHeight="1">
      <c r="A107" s="355"/>
      <c r="B107" s="356"/>
      <c r="C107" s="357" t="str">
        <f>IF($B107="","",IFERROR(VLOOKUP($B107,SERVIÇOS!$B:$G,2,0),IFERROR(VLOOKUP($B107,'COMPOSIÇÕES COMPLEMENTARES '!$C:$K,2,0),"")))</f>
        <v/>
      </c>
      <c r="D107" s="358" t="str">
        <f>IF($B107="","",IFERROR(VLOOKUP($B107,SERVIÇOS!$B:$G,3,0),IFERROR(VLOOKUP($B107,'COMPOSIÇÕES COMPLEMENTARES '!$C:$K,3,0),"")))</f>
        <v/>
      </c>
      <c r="E107" s="359"/>
      <c r="F107" s="360" t="str">
        <f>IF($B107="","",IFERROR(VLOOKUP($B107,SERVIÇOS!$B:$G,4,0),IFERROR(VLOOKUP($B107,'COMPOSIÇÕES COMPLEMENTARES '!$C:$K,6,0),"")))</f>
        <v/>
      </c>
      <c r="G107" s="360" t="str">
        <f>IF($B107="","",IFERROR(VLOOKUP($B107,SERVIÇOS!$B:$G,5,0),IFERROR(VLOOKUP($B107,'COMPOSIÇÕES COMPLEMENTARES '!$C:$K,7,0),"")))</f>
        <v/>
      </c>
      <c r="H107" s="360" t="str">
        <f t="shared" si="4"/>
        <v/>
      </c>
      <c r="I107" s="360" t="str">
        <f t="shared" si="5"/>
        <v/>
      </c>
      <c r="J107" s="360" t="str">
        <f t="shared" si="6"/>
        <v/>
      </c>
      <c r="K107" s="360" t="str">
        <f t="shared" si="7"/>
        <v/>
      </c>
      <c r="L107" s="360"/>
    </row>
    <row r="108" spans="1:12" s="236" customFormat="1" ht="15" customHeight="1">
      <c r="A108" s="355"/>
      <c r="B108" s="356"/>
      <c r="C108" s="357" t="str">
        <f>IF($B108="","",IFERROR(VLOOKUP($B108,SERVIÇOS!$B:$G,2,0),IFERROR(VLOOKUP($B108,'COMPOSIÇÕES COMPLEMENTARES '!$C:$K,2,0),"")))</f>
        <v/>
      </c>
      <c r="D108" s="358" t="str">
        <f>IF($B108="","",IFERROR(VLOOKUP($B108,SERVIÇOS!$B:$G,3,0),IFERROR(VLOOKUP($B108,'COMPOSIÇÕES COMPLEMENTARES '!$C:$K,3,0),"")))</f>
        <v/>
      </c>
      <c r="E108" s="359"/>
      <c r="F108" s="360" t="str">
        <f>IF($B108="","",IFERROR(VLOOKUP($B108,SERVIÇOS!$B:$G,4,0),IFERROR(VLOOKUP($B108,'COMPOSIÇÕES COMPLEMENTARES '!$C:$K,6,0),"")))</f>
        <v/>
      </c>
      <c r="G108" s="360" t="str">
        <f>IF($B108="","",IFERROR(VLOOKUP($B108,SERVIÇOS!$B:$G,5,0),IFERROR(VLOOKUP($B108,'COMPOSIÇÕES COMPLEMENTARES '!$C:$K,7,0),"")))</f>
        <v/>
      </c>
      <c r="H108" s="360" t="str">
        <f t="shared" si="4"/>
        <v/>
      </c>
      <c r="I108" s="360" t="str">
        <f t="shared" si="5"/>
        <v/>
      </c>
      <c r="J108" s="360" t="str">
        <f t="shared" si="6"/>
        <v/>
      </c>
      <c r="K108" s="360" t="str">
        <f t="shared" si="7"/>
        <v/>
      </c>
      <c r="L108" s="360"/>
    </row>
    <row r="109" spans="1:12" s="236" customFormat="1" ht="15" customHeight="1">
      <c r="A109" s="355"/>
      <c r="B109" s="356"/>
      <c r="C109" s="357" t="str">
        <f>IF($B109="","",IFERROR(VLOOKUP($B109,SERVIÇOS!$B:$G,2,0),IFERROR(VLOOKUP($B109,'COMPOSIÇÕES COMPLEMENTARES '!$C:$K,2,0),"")))</f>
        <v/>
      </c>
      <c r="D109" s="358" t="str">
        <f>IF($B109="","",IFERROR(VLOOKUP($B109,SERVIÇOS!$B:$G,3,0),IFERROR(VLOOKUP($B109,'COMPOSIÇÕES COMPLEMENTARES '!$C:$K,3,0),"")))</f>
        <v/>
      </c>
      <c r="E109" s="359"/>
      <c r="F109" s="360" t="str">
        <f>IF($B109="","",IFERROR(VLOOKUP($B109,SERVIÇOS!$B:$G,4,0),IFERROR(VLOOKUP($B109,'COMPOSIÇÕES COMPLEMENTARES '!$C:$K,6,0),"")))</f>
        <v/>
      </c>
      <c r="G109" s="360" t="str">
        <f>IF($B109="","",IFERROR(VLOOKUP($B109,SERVIÇOS!$B:$G,5,0),IFERROR(VLOOKUP($B109,'COMPOSIÇÕES COMPLEMENTARES '!$C:$K,7,0),"")))</f>
        <v/>
      </c>
      <c r="H109" s="360" t="str">
        <f t="shared" si="4"/>
        <v/>
      </c>
      <c r="I109" s="360" t="str">
        <f t="shared" si="5"/>
        <v/>
      </c>
      <c r="J109" s="360" t="str">
        <f t="shared" si="6"/>
        <v/>
      </c>
      <c r="K109" s="360" t="str">
        <f t="shared" si="7"/>
        <v/>
      </c>
      <c r="L109" s="360"/>
    </row>
    <row r="110" spans="1:12" s="236" customFormat="1" ht="15" customHeight="1">
      <c r="A110" s="355"/>
      <c r="B110" s="356"/>
      <c r="C110" s="357" t="str">
        <f>IF($B110="","",IFERROR(VLOOKUP($B110,SERVIÇOS!$B:$G,2,0),IFERROR(VLOOKUP($B110,'COMPOSIÇÕES COMPLEMENTARES '!$C:$K,2,0),"")))</f>
        <v/>
      </c>
      <c r="D110" s="358" t="str">
        <f>IF($B110="","",IFERROR(VLOOKUP($B110,SERVIÇOS!$B:$G,3,0),IFERROR(VLOOKUP($B110,'COMPOSIÇÕES COMPLEMENTARES '!$C:$K,3,0),"")))</f>
        <v/>
      </c>
      <c r="E110" s="359"/>
      <c r="F110" s="360" t="str">
        <f>IF($B110="","",IFERROR(VLOOKUP($B110,SERVIÇOS!$B:$G,4,0),IFERROR(VLOOKUP($B110,'COMPOSIÇÕES COMPLEMENTARES '!$C:$K,6,0),"")))</f>
        <v/>
      </c>
      <c r="G110" s="360" t="str">
        <f>IF($B110="","",IFERROR(VLOOKUP($B110,SERVIÇOS!$B:$G,5,0),IFERROR(VLOOKUP($B110,'COMPOSIÇÕES COMPLEMENTARES '!$C:$K,7,0),"")))</f>
        <v/>
      </c>
      <c r="H110" s="360" t="str">
        <f t="shared" si="4"/>
        <v/>
      </c>
      <c r="I110" s="360" t="str">
        <f t="shared" si="5"/>
        <v/>
      </c>
      <c r="J110" s="360" t="str">
        <f t="shared" si="6"/>
        <v/>
      </c>
      <c r="K110" s="360" t="str">
        <f t="shared" si="7"/>
        <v/>
      </c>
      <c r="L110" s="360"/>
    </row>
    <row r="111" spans="1:12" s="236" customFormat="1" ht="15" customHeight="1">
      <c r="A111" s="355"/>
      <c r="B111" s="356"/>
      <c r="C111" s="357" t="str">
        <f>IF($B111="","",IFERROR(VLOOKUP($B111,SERVIÇOS!$B:$G,2,0),IFERROR(VLOOKUP($B111,'COMPOSIÇÕES COMPLEMENTARES '!$C:$K,2,0),"")))</f>
        <v/>
      </c>
      <c r="D111" s="358" t="str">
        <f>IF($B111="","",IFERROR(VLOOKUP($B111,SERVIÇOS!$B:$G,3,0),IFERROR(VLOOKUP($B111,'COMPOSIÇÕES COMPLEMENTARES '!$C:$K,3,0),"")))</f>
        <v/>
      </c>
      <c r="E111" s="359"/>
      <c r="F111" s="360" t="str">
        <f>IF($B111="","",IFERROR(VLOOKUP($B111,SERVIÇOS!$B:$G,4,0),IFERROR(VLOOKUP($B111,'COMPOSIÇÕES COMPLEMENTARES '!$C:$K,6,0),"")))</f>
        <v/>
      </c>
      <c r="G111" s="360" t="str">
        <f>IF($B111="","",IFERROR(VLOOKUP($B111,SERVIÇOS!$B:$G,5,0),IFERROR(VLOOKUP($B111,'COMPOSIÇÕES COMPLEMENTARES '!$C:$K,7,0),"")))</f>
        <v/>
      </c>
      <c r="H111" s="360" t="str">
        <f t="shared" si="4"/>
        <v/>
      </c>
      <c r="I111" s="360" t="str">
        <f t="shared" si="5"/>
        <v/>
      </c>
      <c r="J111" s="360" t="str">
        <f t="shared" si="6"/>
        <v/>
      </c>
      <c r="K111" s="360" t="str">
        <f t="shared" si="7"/>
        <v/>
      </c>
      <c r="L111" s="360"/>
    </row>
    <row r="112" spans="1:12" s="236" customFormat="1" ht="15" customHeight="1">
      <c r="A112" s="355"/>
      <c r="B112" s="356"/>
      <c r="C112" s="357" t="str">
        <f>IF($B112="","",IFERROR(VLOOKUP($B112,SERVIÇOS!$B:$G,2,0),IFERROR(VLOOKUP($B112,'COMPOSIÇÕES COMPLEMENTARES '!$C:$K,2,0),"")))</f>
        <v/>
      </c>
      <c r="D112" s="358" t="str">
        <f>IF($B112="","",IFERROR(VLOOKUP($B112,SERVIÇOS!$B:$G,3,0),IFERROR(VLOOKUP($B112,'COMPOSIÇÕES COMPLEMENTARES '!$C:$K,3,0),"")))</f>
        <v/>
      </c>
      <c r="E112" s="359"/>
      <c r="F112" s="360" t="str">
        <f>IF($B112="","",IFERROR(VLOOKUP($B112,SERVIÇOS!$B:$G,4,0),IFERROR(VLOOKUP($B112,'COMPOSIÇÕES COMPLEMENTARES '!$C:$K,6,0),"")))</f>
        <v/>
      </c>
      <c r="G112" s="360" t="str">
        <f>IF($B112="","",IFERROR(VLOOKUP($B112,SERVIÇOS!$B:$G,5,0),IFERROR(VLOOKUP($B112,'COMPOSIÇÕES COMPLEMENTARES '!$C:$K,7,0),"")))</f>
        <v/>
      </c>
      <c r="H112" s="360" t="str">
        <f t="shared" si="4"/>
        <v/>
      </c>
      <c r="I112" s="360" t="str">
        <f t="shared" si="5"/>
        <v/>
      </c>
      <c r="J112" s="360" t="str">
        <f t="shared" si="6"/>
        <v/>
      </c>
      <c r="K112" s="360" t="str">
        <f t="shared" si="7"/>
        <v/>
      </c>
      <c r="L112" s="360"/>
    </row>
    <row r="113" spans="1:12" s="236" customFormat="1" ht="15" customHeight="1">
      <c r="A113" s="355"/>
      <c r="B113" s="356"/>
      <c r="C113" s="357" t="str">
        <f>IF($B113="","",IFERROR(VLOOKUP($B113,SERVIÇOS!$B:$G,2,0),IFERROR(VLOOKUP($B113,'COMPOSIÇÕES COMPLEMENTARES '!$C:$K,2,0),"")))</f>
        <v/>
      </c>
      <c r="D113" s="358" t="str">
        <f>IF($B113="","",IFERROR(VLOOKUP($B113,SERVIÇOS!$B:$G,3,0),IFERROR(VLOOKUP($B113,'COMPOSIÇÕES COMPLEMENTARES '!$C:$K,3,0),"")))</f>
        <v/>
      </c>
      <c r="E113" s="359"/>
      <c r="F113" s="360" t="str">
        <f>IF($B113="","",IFERROR(VLOOKUP($B113,SERVIÇOS!$B:$G,4,0),IFERROR(VLOOKUP($B113,'COMPOSIÇÕES COMPLEMENTARES '!$C:$K,6,0),"")))</f>
        <v/>
      </c>
      <c r="G113" s="360" t="str">
        <f>IF($B113="","",IFERROR(VLOOKUP($B113,SERVIÇOS!$B:$G,5,0),IFERROR(VLOOKUP($B113,'COMPOSIÇÕES COMPLEMENTARES '!$C:$K,7,0),"")))</f>
        <v/>
      </c>
      <c r="H113" s="360" t="str">
        <f t="shared" si="4"/>
        <v/>
      </c>
      <c r="I113" s="360" t="str">
        <f t="shared" si="5"/>
        <v/>
      </c>
      <c r="J113" s="360" t="str">
        <f t="shared" si="6"/>
        <v/>
      </c>
      <c r="K113" s="360" t="str">
        <f t="shared" si="7"/>
        <v/>
      </c>
      <c r="L113" s="360"/>
    </row>
    <row r="114" spans="1:12" s="236" customFormat="1" ht="15" customHeight="1">
      <c r="A114" s="355"/>
      <c r="B114" s="356"/>
      <c r="C114" s="357" t="str">
        <f>IF($B114="","",IFERROR(VLOOKUP($B114,SERVIÇOS!$B:$G,2,0),IFERROR(VLOOKUP($B114,'COMPOSIÇÕES COMPLEMENTARES '!$C:$K,2,0),"")))</f>
        <v/>
      </c>
      <c r="D114" s="358" t="str">
        <f>IF($B114="","",IFERROR(VLOOKUP($B114,SERVIÇOS!$B:$G,3,0),IFERROR(VLOOKUP($B114,'COMPOSIÇÕES COMPLEMENTARES '!$C:$K,3,0),"")))</f>
        <v/>
      </c>
      <c r="E114" s="359"/>
      <c r="F114" s="360" t="str">
        <f>IF($B114="","",IFERROR(VLOOKUP($B114,SERVIÇOS!$B:$G,4,0),IFERROR(VLOOKUP($B114,'COMPOSIÇÕES COMPLEMENTARES '!$C:$K,6,0),"")))</f>
        <v/>
      </c>
      <c r="G114" s="360" t="str">
        <f>IF($B114="","",IFERROR(VLOOKUP($B114,SERVIÇOS!$B:$G,5,0),IFERROR(VLOOKUP($B114,'COMPOSIÇÕES COMPLEMENTARES '!$C:$K,7,0),"")))</f>
        <v/>
      </c>
      <c r="H114" s="360" t="str">
        <f t="shared" si="4"/>
        <v/>
      </c>
      <c r="I114" s="360" t="str">
        <f t="shared" si="5"/>
        <v/>
      </c>
      <c r="J114" s="360" t="str">
        <f t="shared" si="6"/>
        <v/>
      </c>
      <c r="K114" s="360" t="str">
        <f t="shared" si="7"/>
        <v/>
      </c>
      <c r="L114" s="360"/>
    </row>
    <row r="115" spans="1:12" s="236" customFormat="1" ht="15" customHeight="1">
      <c r="A115" s="355"/>
      <c r="B115" s="356"/>
      <c r="C115" s="357" t="str">
        <f>IF($B115="","",IFERROR(VLOOKUP($B115,SERVIÇOS!$B:$G,2,0),IFERROR(VLOOKUP($B115,'COMPOSIÇÕES COMPLEMENTARES '!$C:$K,2,0),"")))</f>
        <v/>
      </c>
      <c r="D115" s="358" t="str">
        <f>IF($B115="","",IFERROR(VLOOKUP($B115,SERVIÇOS!$B:$G,3,0),IFERROR(VLOOKUP($B115,'COMPOSIÇÕES COMPLEMENTARES '!$C:$K,3,0),"")))</f>
        <v/>
      </c>
      <c r="E115" s="359"/>
      <c r="F115" s="360" t="str">
        <f>IF($B115="","",IFERROR(VLOOKUP($B115,SERVIÇOS!$B:$G,4,0),IFERROR(VLOOKUP($B115,'COMPOSIÇÕES COMPLEMENTARES '!$C:$K,6,0),"")))</f>
        <v/>
      </c>
      <c r="G115" s="360" t="str">
        <f>IF($B115="","",IFERROR(VLOOKUP($B115,SERVIÇOS!$B:$G,5,0),IFERROR(VLOOKUP($B115,'COMPOSIÇÕES COMPLEMENTARES '!$C:$K,7,0),"")))</f>
        <v/>
      </c>
      <c r="H115" s="360" t="str">
        <f t="shared" si="4"/>
        <v/>
      </c>
      <c r="I115" s="360" t="str">
        <f t="shared" si="5"/>
        <v/>
      </c>
      <c r="J115" s="360" t="str">
        <f t="shared" si="6"/>
        <v/>
      </c>
      <c r="K115" s="360" t="str">
        <f t="shared" si="7"/>
        <v/>
      </c>
      <c r="L115" s="360"/>
    </row>
    <row r="116" spans="1:12" s="236" customFormat="1" ht="15" customHeight="1">
      <c r="A116" s="355"/>
      <c r="B116" s="356"/>
      <c r="C116" s="357" t="str">
        <f>IF($B116="","",IFERROR(VLOOKUP($B116,SERVIÇOS!$B:$G,2,0),IFERROR(VLOOKUP($B116,'COMPOSIÇÕES COMPLEMENTARES '!$C:$K,2,0),"")))</f>
        <v/>
      </c>
      <c r="D116" s="358" t="str">
        <f>IF($B116="","",IFERROR(VLOOKUP($B116,SERVIÇOS!$B:$G,3,0),IFERROR(VLOOKUP($B116,'COMPOSIÇÕES COMPLEMENTARES '!$C:$K,3,0),"")))</f>
        <v/>
      </c>
      <c r="E116" s="359"/>
      <c r="F116" s="360" t="str">
        <f>IF($B116="","",IFERROR(VLOOKUP($B116,SERVIÇOS!$B:$G,4,0),IFERROR(VLOOKUP($B116,'COMPOSIÇÕES COMPLEMENTARES '!$C:$K,6,0),"")))</f>
        <v/>
      </c>
      <c r="G116" s="360" t="str">
        <f>IF($B116="","",IFERROR(VLOOKUP($B116,SERVIÇOS!$B:$G,5,0),IFERROR(VLOOKUP($B116,'COMPOSIÇÕES COMPLEMENTARES '!$C:$K,7,0),"")))</f>
        <v/>
      </c>
      <c r="H116" s="360" t="str">
        <f t="shared" si="4"/>
        <v/>
      </c>
      <c r="I116" s="360" t="str">
        <f t="shared" si="5"/>
        <v/>
      </c>
      <c r="J116" s="360" t="str">
        <f t="shared" si="6"/>
        <v/>
      </c>
      <c r="K116" s="360" t="str">
        <f t="shared" si="7"/>
        <v/>
      </c>
      <c r="L116" s="360"/>
    </row>
    <row r="117" spans="1:12" s="236" customFormat="1" ht="15" customHeight="1">
      <c r="A117" s="355"/>
      <c r="B117" s="356"/>
      <c r="C117" s="357" t="str">
        <f>IF($B117="","",IFERROR(VLOOKUP($B117,SERVIÇOS!$B:$G,2,0),IFERROR(VLOOKUP($B117,'COMPOSIÇÕES COMPLEMENTARES '!$C:$K,2,0),"")))</f>
        <v/>
      </c>
      <c r="D117" s="358" t="str">
        <f>IF($B117="","",IFERROR(VLOOKUP($B117,SERVIÇOS!$B:$G,3,0),IFERROR(VLOOKUP($B117,'COMPOSIÇÕES COMPLEMENTARES '!$C:$K,3,0),"")))</f>
        <v/>
      </c>
      <c r="E117" s="359"/>
      <c r="F117" s="360" t="str">
        <f>IF($B117="","",IFERROR(VLOOKUP($B117,SERVIÇOS!$B:$G,4,0),IFERROR(VLOOKUP($B117,'COMPOSIÇÕES COMPLEMENTARES '!$C:$K,6,0),"")))</f>
        <v/>
      </c>
      <c r="G117" s="360" t="str">
        <f>IF($B117="","",IFERROR(VLOOKUP($B117,SERVIÇOS!$B:$G,5,0),IFERROR(VLOOKUP($B117,'COMPOSIÇÕES COMPLEMENTARES '!$C:$K,7,0),"")))</f>
        <v/>
      </c>
      <c r="H117" s="360" t="str">
        <f t="shared" si="4"/>
        <v/>
      </c>
      <c r="I117" s="360" t="str">
        <f t="shared" si="5"/>
        <v/>
      </c>
      <c r="J117" s="360" t="str">
        <f t="shared" si="6"/>
        <v/>
      </c>
      <c r="K117" s="360" t="str">
        <f t="shared" si="7"/>
        <v/>
      </c>
      <c r="L117" s="360"/>
    </row>
    <row r="118" spans="1:12" s="236" customFormat="1" ht="15" customHeight="1">
      <c r="A118" s="355"/>
      <c r="B118" s="356"/>
      <c r="C118" s="357" t="str">
        <f>IF($B118="","",IFERROR(VLOOKUP($B118,SERVIÇOS!$B:$G,2,0),IFERROR(VLOOKUP($B118,'COMPOSIÇÕES COMPLEMENTARES '!$C:$K,2,0),"")))</f>
        <v/>
      </c>
      <c r="D118" s="358" t="str">
        <f>IF($B118="","",IFERROR(VLOOKUP($B118,SERVIÇOS!$B:$G,3,0),IFERROR(VLOOKUP($B118,'COMPOSIÇÕES COMPLEMENTARES '!$C:$K,3,0),"")))</f>
        <v/>
      </c>
      <c r="E118" s="359"/>
      <c r="F118" s="360" t="str">
        <f>IF($B118="","",IFERROR(VLOOKUP($B118,SERVIÇOS!$B:$G,4,0),IFERROR(VLOOKUP($B118,'COMPOSIÇÕES COMPLEMENTARES '!$C:$K,6,0),"")))</f>
        <v/>
      </c>
      <c r="G118" s="360" t="str">
        <f>IF($B118="","",IFERROR(VLOOKUP($B118,SERVIÇOS!$B:$G,5,0),IFERROR(VLOOKUP($B118,'COMPOSIÇÕES COMPLEMENTARES '!$C:$K,7,0),"")))</f>
        <v/>
      </c>
      <c r="H118" s="360" t="str">
        <f t="shared" si="4"/>
        <v/>
      </c>
      <c r="I118" s="360" t="str">
        <f t="shared" si="5"/>
        <v/>
      </c>
      <c r="J118" s="360" t="str">
        <f t="shared" si="6"/>
        <v/>
      </c>
      <c r="K118" s="360" t="str">
        <f t="shared" si="7"/>
        <v/>
      </c>
      <c r="L118" s="360"/>
    </row>
    <row r="119" spans="1:12" s="236" customFormat="1" ht="15" customHeight="1">
      <c r="A119" s="355"/>
      <c r="B119" s="356"/>
      <c r="C119" s="357" t="str">
        <f>IF($B119="","",IFERROR(VLOOKUP($B119,SERVIÇOS!$B:$G,2,0),IFERROR(VLOOKUP($B119,'COMPOSIÇÕES COMPLEMENTARES '!$C:$K,2,0),"")))</f>
        <v/>
      </c>
      <c r="D119" s="358" t="str">
        <f>IF($B119="","",IFERROR(VLOOKUP($B119,SERVIÇOS!$B:$G,3,0),IFERROR(VLOOKUP($B119,'COMPOSIÇÕES COMPLEMENTARES '!$C:$K,3,0),"")))</f>
        <v/>
      </c>
      <c r="E119" s="359"/>
      <c r="F119" s="360" t="str">
        <f>IF($B119="","",IFERROR(VLOOKUP($B119,SERVIÇOS!$B:$G,4,0),IFERROR(VLOOKUP($B119,'COMPOSIÇÕES COMPLEMENTARES '!$C:$K,6,0),"")))</f>
        <v/>
      </c>
      <c r="G119" s="360" t="str">
        <f>IF($B119="","",IFERROR(VLOOKUP($B119,SERVIÇOS!$B:$G,5,0),IFERROR(VLOOKUP($B119,'COMPOSIÇÕES COMPLEMENTARES '!$C:$K,7,0),"")))</f>
        <v/>
      </c>
      <c r="H119" s="360" t="str">
        <f t="shared" si="4"/>
        <v/>
      </c>
      <c r="I119" s="360" t="str">
        <f t="shared" si="5"/>
        <v/>
      </c>
      <c r="J119" s="360" t="str">
        <f t="shared" si="6"/>
        <v/>
      </c>
      <c r="K119" s="360" t="str">
        <f t="shared" si="7"/>
        <v/>
      </c>
      <c r="L119" s="360"/>
    </row>
    <row r="120" spans="1:12" s="236" customFormat="1" ht="15" customHeight="1">
      <c r="A120" s="355"/>
      <c r="B120" s="356"/>
      <c r="C120" s="357" t="str">
        <f>IF($B120="","",IFERROR(VLOOKUP($B120,SERVIÇOS!$B:$G,2,0),IFERROR(VLOOKUP($B120,'COMPOSIÇÕES COMPLEMENTARES '!$C:$K,2,0),"")))</f>
        <v/>
      </c>
      <c r="D120" s="358" t="str">
        <f>IF($B120="","",IFERROR(VLOOKUP($B120,SERVIÇOS!$B:$G,3,0),IFERROR(VLOOKUP($B120,'COMPOSIÇÕES COMPLEMENTARES '!$C:$K,3,0),"")))</f>
        <v/>
      </c>
      <c r="E120" s="359"/>
      <c r="F120" s="360" t="str">
        <f>IF($B120="","",IFERROR(VLOOKUP($B120,SERVIÇOS!$B:$G,4,0),IFERROR(VLOOKUP($B120,'COMPOSIÇÕES COMPLEMENTARES '!$C:$K,6,0),"")))</f>
        <v/>
      </c>
      <c r="G120" s="360" t="str">
        <f>IF($B120="","",IFERROR(VLOOKUP($B120,SERVIÇOS!$B:$G,5,0),IFERROR(VLOOKUP($B120,'COMPOSIÇÕES COMPLEMENTARES '!$C:$K,7,0),"")))</f>
        <v/>
      </c>
      <c r="H120" s="360" t="str">
        <f t="shared" si="4"/>
        <v/>
      </c>
      <c r="I120" s="360" t="str">
        <f t="shared" si="5"/>
        <v/>
      </c>
      <c r="J120" s="360" t="str">
        <f t="shared" si="6"/>
        <v/>
      </c>
      <c r="K120" s="360" t="str">
        <f t="shared" si="7"/>
        <v/>
      </c>
      <c r="L120" s="360"/>
    </row>
    <row r="121" spans="1:12" s="236" customFormat="1" ht="15" customHeight="1">
      <c r="A121" s="355"/>
      <c r="B121" s="356"/>
      <c r="C121" s="357" t="str">
        <f>IF($B121="","",IFERROR(VLOOKUP($B121,SERVIÇOS!$B:$G,2,0),IFERROR(VLOOKUP($B121,'COMPOSIÇÕES COMPLEMENTARES '!$C:$K,2,0),"")))</f>
        <v/>
      </c>
      <c r="D121" s="358" t="str">
        <f>IF($B121="","",IFERROR(VLOOKUP($B121,SERVIÇOS!$B:$G,3,0),IFERROR(VLOOKUP($B121,'COMPOSIÇÕES COMPLEMENTARES '!$C:$K,3,0),"")))</f>
        <v/>
      </c>
      <c r="E121" s="359"/>
      <c r="F121" s="360" t="str">
        <f>IF($B121="","",IFERROR(VLOOKUP($B121,SERVIÇOS!$B:$G,4,0),IFERROR(VLOOKUP($B121,'COMPOSIÇÕES COMPLEMENTARES '!$C:$K,6,0),"")))</f>
        <v/>
      </c>
      <c r="G121" s="360" t="str">
        <f>IF($B121="","",IFERROR(VLOOKUP($B121,SERVIÇOS!$B:$G,5,0),IFERROR(VLOOKUP($B121,'COMPOSIÇÕES COMPLEMENTARES '!$C:$K,7,0),"")))</f>
        <v/>
      </c>
      <c r="H121" s="360" t="str">
        <f t="shared" si="4"/>
        <v/>
      </c>
      <c r="I121" s="360" t="str">
        <f t="shared" si="5"/>
        <v/>
      </c>
      <c r="J121" s="360" t="str">
        <f t="shared" si="6"/>
        <v/>
      </c>
      <c r="K121" s="360" t="str">
        <f t="shared" si="7"/>
        <v/>
      </c>
      <c r="L121" s="360"/>
    </row>
    <row r="122" spans="1:12" s="236" customFormat="1" ht="15" customHeight="1">
      <c r="A122" s="355"/>
      <c r="B122" s="356"/>
      <c r="C122" s="357" t="str">
        <f>IF($B122="","",IFERROR(VLOOKUP($B122,SERVIÇOS!$B:$G,2,0),IFERROR(VLOOKUP($B122,'COMPOSIÇÕES COMPLEMENTARES '!$C:$K,2,0),"")))</f>
        <v/>
      </c>
      <c r="D122" s="358" t="str">
        <f>IF($B122="","",IFERROR(VLOOKUP($B122,SERVIÇOS!$B:$G,3,0),IFERROR(VLOOKUP($B122,'COMPOSIÇÕES COMPLEMENTARES '!$C:$K,3,0),"")))</f>
        <v/>
      </c>
      <c r="E122" s="359"/>
      <c r="F122" s="360" t="str">
        <f>IF($B122="","",IFERROR(VLOOKUP($B122,SERVIÇOS!$B:$G,4,0),IFERROR(VLOOKUP($B122,'COMPOSIÇÕES COMPLEMENTARES '!$C:$K,6,0),"")))</f>
        <v/>
      </c>
      <c r="G122" s="360" t="str">
        <f>IF($B122="","",IFERROR(VLOOKUP($B122,SERVIÇOS!$B:$G,5,0),IFERROR(VLOOKUP($B122,'COMPOSIÇÕES COMPLEMENTARES '!$C:$K,7,0),"")))</f>
        <v/>
      </c>
      <c r="H122" s="360" t="str">
        <f t="shared" si="4"/>
        <v/>
      </c>
      <c r="I122" s="360" t="str">
        <f t="shared" si="5"/>
        <v/>
      </c>
      <c r="J122" s="360" t="str">
        <f t="shared" si="6"/>
        <v/>
      </c>
      <c r="K122" s="360" t="str">
        <f t="shared" si="7"/>
        <v/>
      </c>
      <c r="L122" s="360"/>
    </row>
    <row r="123" spans="1:12" s="236" customFormat="1" ht="15" customHeight="1">
      <c r="A123" s="355"/>
      <c r="B123" s="356"/>
      <c r="C123" s="357" t="str">
        <f>IF($B123="","",IFERROR(VLOOKUP($B123,SERVIÇOS!$B:$G,2,0),IFERROR(VLOOKUP($B123,'COMPOSIÇÕES COMPLEMENTARES '!$C:$K,2,0),"")))</f>
        <v/>
      </c>
      <c r="D123" s="358" t="str">
        <f>IF($B123="","",IFERROR(VLOOKUP($B123,SERVIÇOS!$B:$G,3,0),IFERROR(VLOOKUP($B123,'COMPOSIÇÕES COMPLEMENTARES '!$C:$K,3,0),"")))</f>
        <v/>
      </c>
      <c r="E123" s="359"/>
      <c r="F123" s="360" t="str">
        <f>IF($B123="","",IFERROR(VLOOKUP($B123,SERVIÇOS!$B:$G,4,0),IFERROR(VLOOKUP($B123,'COMPOSIÇÕES COMPLEMENTARES '!$C:$K,6,0),"")))</f>
        <v/>
      </c>
      <c r="G123" s="360" t="str">
        <f>IF($B123="","",IFERROR(VLOOKUP($B123,SERVIÇOS!$B:$G,5,0),IFERROR(VLOOKUP($B123,'COMPOSIÇÕES COMPLEMENTARES '!$C:$K,7,0),"")))</f>
        <v/>
      </c>
      <c r="H123" s="360" t="str">
        <f t="shared" si="4"/>
        <v/>
      </c>
      <c r="I123" s="360" t="str">
        <f t="shared" si="5"/>
        <v/>
      </c>
      <c r="J123" s="360" t="str">
        <f t="shared" si="6"/>
        <v/>
      </c>
      <c r="K123" s="360" t="str">
        <f t="shared" si="7"/>
        <v/>
      </c>
      <c r="L123" s="360"/>
    </row>
    <row r="124" spans="1:12" s="236" customFormat="1" ht="15" customHeight="1">
      <c r="A124" s="355"/>
      <c r="B124" s="356"/>
      <c r="C124" s="357" t="str">
        <f>IF($B124="","",IFERROR(VLOOKUP($B124,SERVIÇOS!$B:$G,2,0),IFERROR(VLOOKUP($B124,'COMPOSIÇÕES COMPLEMENTARES '!$C:$K,2,0),"")))</f>
        <v/>
      </c>
      <c r="D124" s="358" t="str">
        <f>IF($B124="","",IFERROR(VLOOKUP($B124,SERVIÇOS!$B:$G,3,0),IFERROR(VLOOKUP($B124,'COMPOSIÇÕES COMPLEMENTARES '!$C:$K,3,0),"")))</f>
        <v/>
      </c>
      <c r="E124" s="359"/>
      <c r="F124" s="360" t="str">
        <f>IF($B124="","",IFERROR(VLOOKUP($B124,SERVIÇOS!$B:$G,4,0),IFERROR(VLOOKUP($B124,'COMPOSIÇÕES COMPLEMENTARES '!$C:$K,6,0),"")))</f>
        <v/>
      </c>
      <c r="G124" s="360" t="str">
        <f>IF($B124="","",IFERROR(VLOOKUP($B124,SERVIÇOS!$B:$G,5,0),IFERROR(VLOOKUP($B124,'COMPOSIÇÕES COMPLEMENTARES '!$C:$K,7,0),"")))</f>
        <v/>
      </c>
      <c r="H124" s="360" t="str">
        <f t="shared" si="4"/>
        <v/>
      </c>
      <c r="I124" s="360" t="str">
        <f t="shared" si="5"/>
        <v/>
      </c>
      <c r="J124" s="360" t="str">
        <f t="shared" si="6"/>
        <v/>
      </c>
      <c r="K124" s="360" t="str">
        <f t="shared" si="7"/>
        <v/>
      </c>
      <c r="L124" s="360"/>
    </row>
    <row r="125" spans="1:12" s="236" customFormat="1" ht="15" customHeight="1">
      <c r="A125" s="355"/>
      <c r="B125" s="356"/>
      <c r="C125" s="357" t="str">
        <f>IF($B125="","",IFERROR(VLOOKUP($B125,SERVIÇOS!$B:$G,2,0),IFERROR(VLOOKUP($B125,'COMPOSIÇÕES COMPLEMENTARES '!$C:$K,2,0),"")))</f>
        <v/>
      </c>
      <c r="D125" s="358" t="str">
        <f>IF($B125="","",IFERROR(VLOOKUP($B125,SERVIÇOS!$B:$G,3,0),IFERROR(VLOOKUP($B125,'COMPOSIÇÕES COMPLEMENTARES '!$C:$K,3,0),"")))</f>
        <v/>
      </c>
      <c r="E125" s="359"/>
      <c r="F125" s="360" t="str">
        <f>IF($B125="","",IFERROR(VLOOKUP($B125,SERVIÇOS!$B:$G,4,0),IFERROR(VLOOKUP($B125,'COMPOSIÇÕES COMPLEMENTARES '!$C:$K,6,0),"")))</f>
        <v/>
      </c>
      <c r="G125" s="360" t="str">
        <f>IF($B125="","",IFERROR(VLOOKUP($B125,SERVIÇOS!$B:$G,5,0),IFERROR(VLOOKUP($B125,'COMPOSIÇÕES COMPLEMENTARES '!$C:$K,7,0),"")))</f>
        <v/>
      </c>
      <c r="H125" s="360" t="str">
        <f t="shared" si="4"/>
        <v/>
      </c>
      <c r="I125" s="360" t="str">
        <f t="shared" si="5"/>
        <v/>
      </c>
      <c r="J125" s="360" t="str">
        <f t="shared" si="6"/>
        <v/>
      </c>
      <c r="K125" s="360" t="str">
        <f t="shared" si="7"/>
        <v/>
      </c>
      <c r="L125" s="360"/>
    </row>
    <row r="126" spans="1:12" s="236" customFormat="1" ht="15" customHeight="1">
      <c r="A126" s="355"/>
      <c r="B126" s="356"/>
      <c r="C126" s="357" t="str">
        <f>IF($B126="","",IFERROR(VLOOKUP($B126,SERVIÇOS!$B:$G,2,0),IFERROR(VLOOKUP($B126,'COMPOSIÇÕES COMPLEMENTARES '!$C:$K,2,0),"")))</f>
        <v/>
      </c>
      <c r="D126" s="358" t="str">
        <f>IF($B126="","",IFERROR(VLOOKUP($B126,SERVIÇOS!$B:$G,3,0),IFERROR(VLOOKUP($B126,'COMPOSIÇÕES COMPLEMENTARES '!$C:$K,3,0),"")))</f>
        <v/>
      </c>
      <c r="E126" s="359"/>
      <c r="F126" s="360" t="str">
        <f>IF($B126="","",IFERROR(VLOOKUP($B126,SERVIÇOS!$B:$G,4,0),IFERROR(VLOOKUP($B126,'COMPOSIÇÕES COMPLEMENTARES '!$C:$K,6,0),"")))</f>
        <v/>
      </c>
      <c r="G126" s="360" t="str">
        <f>IF($B126="","",IFERROR(VLOOKUP($B126,SERVIÇOS!$B:$G,5,0),IFERROR(VLOOKUP($B126,'COMPOSIÇÕES COMPLEMENTARES '!$C:$K,7,0),"")))</f>
        <v/>
      </c>
      <c r="H126" s="360" t="str">
        <f t="shared" si="4"/>
        <v/>
      </c>
      <c r="I126" s="360" t="str">
        <f t="shared" si="5"/>
        <v/>
      </c>
      <c r="J126" s="360" t="str">
        <f t="shared" si="6"/>
        <v/>
      </c>
      <c r="K126" s="360" t="str">
        <f t="shared" si="7"/>
        <v/>
      </c>
      <c r="L126" s="360"/>
    </row>
    <row r="127" spans="1:12" s="236" customFormat="1" ht="15" customHeight="1">
      <c r="A127" s="355"/>
      <c r="B127" s="356"/>
      <c r="C127" s="357" t="str">
        <f>IF($B127="","",IFERROR(VLOOKUP($B127,SERVIÇOS!$B:$G,2,0),IFERROR(VLOOKUP($B127,'COMPOSIÇÕES COMPLEMENTARES '!$C:$K,2,0),"")))</f>
        <v/>
      </c>
      <c r="D127" s="358" t="str">
        <f>IF($B127="","",IFERROR(VLOOKUP($B127,SERVIÇOS!$B:$G,3,0),IFERROR(VLOOKUP($B127,'COMPOSIÇÕES COMPLEMENTARES '!$C:$K,3,0),"")))</f>
        <v/>
      </c>
      <c r="E127" s="359"/>
      <c r="F127" s="360" t="str">
        <f>IF($B127="","",IFERROR(VLOOKUP($B127,SERVIÇOS!$B:$G,4,0),IFERROR(VLOOKUP($B127,'COMPOSIÇÕES COMPLEMENTARES '!$C:$K,6,0),"")))</f>
        <v/>
      </c>
      <c r="G127" s="360" t="str">
        <f>IF($B127="","",IFERROR(VLOOKUP($B127,SERVIÇOS!$B:$G,5,0),IFERROR(VLOOKUP($B127,'COMPOSIÇÕES COMPLEMENTARES '!$C:$K,7,0),"")))</f>
        <v/>
      </c>
      <c r="H127" s="360" t="str">
        <f t="shared" si="4"/>
        <v/>
      </c>
      <c r="I127" s="360" t="str">
        <f t="shared" si="5"/>
        <v/>
      </c>
      <c r="J127" s="360" t="str">
        <f t="shared" si="6"/>
        <v/>
      </c>
      <c r="K127" s="360" t="str">
        <f t="shared" si="7"/>
        <v/>
      </c>
      <c r="L127" s="360"/>
    </row>
    <row r="128" spans="1:12" s="236" customFormat="1" ht="15" customHeight="1">
      <c r="A128" s="355"/>
      <c r="B128" s="356"/>
      <c r="C128" s="357" t="str">
        <f>IF($B128="","",IFERROR(VLOOKUP($B128,SERVIÇOS!$B:$G,2,0),IFERROR(VLOOKUP($B128,'COMPOSIÇÕES COMPLEMENTARES '!$C:$K,2,0),"")))</f>
        <v/>
      </c>
      <c r="D128" s="358" t="str">
        <f>IF($B128="","",IFERROR(VLOOKUP($B128,SERVIÇOS!$B:$G,3,0),IFERROR(VLOOKUP($B128,'COMPOSIÇÕES COMPLEMENTARES '!$C:$K,3,0),"")))</f>
        <v/>
      </c>
      <c r="E128" s="359"/>
      <c r="F128" s="360" t="str">
        <f>IF($B128="","",IFERROR(VLOOKUP($B128,SERVIÇOS!$B:$G,4,0),IFERROR(VLOOKUP($B128,'COMPOSIÇÕES COMPLEMENTARES '!$C:$K,6,0),"")))</f>
        <v/>
      </c>
      <c r="G128" s="360" t="str">
        <f>IF($B128="","",IFERROR(VLOOKUP($B128,SERVIÇOS!$B:$G,5,0),IFERROR(VLOOKUP($B128,'COMPOSIÇÕES COMPLEMENTARES '!$C:$K,7,0),"")))</f>
        <v/>
      </c>
      <c r="H128" s="360" t="str">
        <f t="shared" si="4"/>
        <v/>
      </c>
      <c r="I128" s="360" t="str">
        <f t="shared" si="5"/>
        <v/>
      </c>
      <c r="J128" s="360" t="str">
        <f t="shared" si="6"/>
        <v/>
      </c>
      <c r="K128" s="360" t="str">
        <f t="shared" si="7"/>
        <v/>
      </c>
      <c r="L128" s="360"/>
    </row>
    <row r="129" spans="1:12" s="236" customFormat="1" ht="15" customHeight="1">
      <c r="A129" s="355"/>
      <c r="B129" s="356"/>
      <c r="C129" s="357" t="str">
        <f>IF($B129="","",IFERROR(VLOOKUP($B129,SERVIÇOS!$B:$G,2,0),IFERROR(VLOOKUP($B129,'COMPOSIÇÕES COMPLEMENTARES '!$C:$K,2,0),"")))</f>
        <v/>
      </c>
      <c r="D129" s="358" t="str">
        <f>IF($B129="","",IFERROR(VLOOKUP($B129,SERVIÇOS!$B:$G,3,0),IFERROR(VLOOKUP($B129,'COMPOSIÇÕES COMPLEMENTARES '!$C:$K,3,0),"")))</f>
        <v/>
      </c>
      <c r="E129" s="359"/>
      <c r="F129" s="360" t="str">
        <f>IF($B129="","",IFERROR(VLOOKUP($B129,SERVIÇOS!$B:$G,4,0),IFERROR(VLOOKUP($B129,'COMPOSIÇÕES COMPLEMENTARES '!$C:$K,6,0),"")))</f>
        <v/>
      </c>
      <c r="G129" s="360" t="str">
        <f>IF($B129="","",IFERROR(VLOOKUP($B129,SERVIÇOS!$B:$G,5,0),IFERROR(VLOOKUP($B129,'COMPOSIÇÕES COMPLEMENTARES '!$C:$K,7,0),"")))</f>
        <v/>
      </c>
      <c r="H129" s="360" t="str">
        <f t="shared" si="4"/>
        <v/>
      </c>
      <c r="I129" s="360" t="str">
        <f t="shared" si="5"/>
        <v/>
      </c>
      <c r="J129" s="360" t="str">
        <f t="shared" si="6"/>
        <v/>
      </c>
      <c r="K129" s="360" t="str">
        <f t="shared" si="7"/>
        <v/>
      </c>
      <c r="L129" s="360"/>
    </row>
    <row r="130" spans="1:12" s="236" customFormat="1" ht="15" customHeight="1">
      <c r="A130" s="355"/>
      <c r="B130" s="356"/>
      <c r="C130" s="357" t="str">
        <f>IF($B130="","",IFERROR(VLOOKUP($B130,SERVIÇOS!$B:$G,2,0),IFERROR(VLOOKUP($B130,'COMPOSIÇÕES COMPLEMENTARES '!$C:$K,2,0),"")))</f>
        <v/>
      </c>
      <c r="D130" s="358" t="str">
        <f>IF($B130="","",IFERROR(VLOOKUP($B130,SERVIÇOS!$B:$G,3,0),IFERROR(VLOOKUP($B130,'COMPOSIÇÕES COMPLEMENTARES '!$C:$K,3,0),"")))</f>
        <v/>
      </c>
      <c r="E130" s="359"/>
      <c r="F130" s="360" t="str">
        <f>IF($B130="","",IFERROR(VLOOKUP($B130,SERVIÇOS!$B:$G,4,0),IFERROR(VLOOKUP($B130,'COMPOSIÇÕES COMPLEMENTARES '!$C:$K,6,0),"")))</f>
        <v/>
      </c>
      <c r="G130" s="360" t="str">
        <f>IF($B130="","",IFERROR(VLOOKUP($B130,SERVIÇOS!$B:$G,5,0),IFERROR(VLOOKUP($B130,'COMPOSIÇÕES COMPLEMENTARES '!$C:$K,7,0),"")))</f>
        <v/>
      </c>
      <c r="H130" s="360" t="str">
        <f t="shared" si="4"/>
        <v/>
      </c>
      <c r="I130" s="360" t="str">
        <f t="shared" si="5"/>
        <v/>
      </c>
      <c r="J130" s="360" t="str">
        <f t="shared" si="6"/>
        <v/>
      </c>
      <c r="K130" s="360" t="str">
        <f t="shared" si="7"/>
        <v/>
      </c>
      <c r="L130" s="360"/>
    </row>
    <row r="131" spans="1:12" s="236" customFormat="1" ht="15" customHeight="1">
      <c r="A131" s="355"/>
      <c r="B131" s="356"/>
      <c r="C131" s="357" t="str">
        <f>IF($B131="","",IFERROR(VLOOKUP($B131,SERVIÇOS!$B:$G,2,0),IFERROR(VLOOKUP($B131,'COMPOSIÇÕES COMPLEMENTARES '!$C:$K,2,0),"")))</f>
        <v/>
      </c>
      <c r="D131" s="358" t="str">
        <f>IF($B131="","",IFERROR(VLOOKUP($B131,SERVIÇOS!$B:$G,3,0),IFERROR(VLOOKUP($B131,'COMPOSIÇÕES COMPLEMENTARES '!$C:$K,3,0),"")))</f>
        <v/>
      </c>
      <c r="E131" s="359"/>
      <c r="F131" s="360" t="str">
        <f>IF($B131="","",IFERROR(VLOOKUP($B131,SERVIÇOS!$B:$G,4,0),IFERROR(VLOOKUP($B131,'COMPOSIÇÕES COMPLEMENTARES '!$C:$K,6,0),"")))</f>
        <v/>
      </c>
      <c r="G131" s="360" t="str">
        <f>IF($B131="","",IFERROR(VLOOKUP($B131,SERVIÇOS!$B:$G,5,0),IFERROR(VLOOKUP($B131,'COMPOSIÇÕES COMPLEMENTARES '!$C:$K,7,0),"")))</f>
        <v/>
      </c>
      <c r="H131" s="360" t="str">
        <f t="shared" si="4"/>
        <v/>
      </c>
      <c r="I131" s="360" t="str">
        <f t="shared" si="5"/>
        <v/>
      </c>
      <c r="J131" s="360" t="str">
        <f t="shared" si="6"/>
        <v/>
      </c>
      <c r="K131" s="360" t="str">
        <f t="shared" si="7"/>
        <v/>
      </c>
      <c r="L131" s="360"/>
    </row>
    <row r="132" spans="1:12" s="236" customFormat="1" ht="15" customHeight="1">
      <c r="A132" s="355"/>
      <c r="B132" s="356"/>
      <c r="C132" s="357" t="str">
        <f>IF($B132="","",IFERROR(VLOOKUP($B132,SERVIÇOS!$B:$G,2,0),IFERROR(VLOOKUP($B132,'COMPOSIÇÕES COMPLEMENTARES '!$C:$K,2,0),"")))</f>
        <v/>
      </c>
      <c r="D132" s="358" t="str">
        <f>IF($B132="","",IFERROR(VLOOKUP($B132,SERVIÇOS!$B:$G,3,0),IFERROR(VLOOKUP($B132,'COMPOSIÇÕES COMPLEMENTARES '!$C:$K,3,0),"")))</f>
        <v/>
      </c>
      <c r="E132" s="359"/>
      <c r="F132" s="360" t="str">
        <f>IF($B132="","",IFERROR(VLOOKUP($B132,SERVIÇOS!$B:$G,4,0),IFERROR(VLOOKUP($B132,'COMPOSIÇÕES COMPLEMENTARES '!$C:$K,6,0),"")))</f>
        <v/>
      </c>
      <c r="G132" s="360" t="str">
        <f>IF($B132="","",IFERROR(VLOOKUP($B132,SERVIÇOS!$B:$G,5,0),IFERROR(VLOOKUP($B132,'COMPOSIÇÕES COMPLEMENTARES '!$C:$K,7,0),"")))</f>
        <v/>
      </c>
      <c r="H132" s="360" t="str">
        <f t="shared" si="4"/>
        <v/>
      </c>
      <c r="I132" s="360" t="str">
        <f t="shared" si="5"/>
        <v/>
      </c>
      <c r="J132" s="360" t="str">
        <f t="shared" si="6"/>
        <v/>
      </c>
      <c r="K132" s="360" t="str">
        <f t="shared" si="7"/>
        <v/>
      </c>
      <c r="L132" s="360"/>
    </row>
    <row r="133" spans="1:12" s="236" customFormat="1" ht="15" customHeight="1">
      <c r="A133" s="355"/>
      <c r="B133" s="356"/>
      <c r="C133" s="357" t="str">
        <f>IF($B133="","",IFERROR(VLOOKUP($B133,SERVIÇOS!$B:$G,2,0),IFERROR(VLOOKUP($B133,'COMPOSIÇÕES COMPLEMENTARES '!$C:$K,2,0),"")))</f>
        <v/>
      </c>
      <c r="D133" s="358" t="str">
        <f>IF($B133="","",IFERROR(VLOOKUP($B133,SERVIÇOS!$B:$G,3,0),IFERROR(VLOOKUP($B133,'COMPOSIÇÕES COMPLEMENTARES '!$C:$K,3,0),"")))</f>
        <v/>
      </c>
      <c r="E133" s="359"/>
      <c r="F133" s="360" t="str">
        <f>IF($B133="","",IFERROR(VLOOKUP($B133,SERVIÇOS!$B:$G,4,0),IFERROR(VLOOKUP($B133,'COMPOSIÇÕES COMPLEMENTARES '!$C:$K,6,0),"")))</f>
        <v/>
      </c>
      <c r="G133" s="360" t="str">
        <f>IF($B133="","",IFERROR(VLOOKUP($B133,SERVIÇOS!$B:$G,5,0),IFERROR(VLOOKUP($B133,'COMPOSIÇÕES COMPLEMENTARES '!$C:$K,7,0),"")))</f>
        <v/>
      </c>
      <c r="H133" s="360" t="str">
        <f t="shared" si="4"/>
        <v/>
      </c>
      <c r="I133" s="360" t="str">
        <f t="shared" si="5"/>
        <v/>
      </c>
      <c r="J133" s="360" t="str">
        <f t="shared" si="6"/>
        <v/>
      </c>
      <c r="K133" s="360" t="str">
        <f t="shared" si="7"/>
        <v/>
      </c>
      <c r="L133" s="360"/>
    </row>
    <row r="134" spans="1:12" s="236" customFormat="1" ht="15" customHeight="1">
      <c r="A134" s="355"/>
      <c r="B134" s="356"/>
      <c r="C134" s="357" t="str">
        <f>IF($B134="","",IFERROR(VLOOKUP($B134,SERVIÇOS!$B:$G,2,0),IFERROR(VLOOKUP($B134,'COMPOSIÇÕES COMPLEMENTARES '!$C:$K,2,0),"")))</f>
        <v/>
      </c>
      <c r="D134" s="358" t="str">
        <f>IF($B134="","",IFERROR(VLOOKUP($B134,SERVIÇOS!$B:$G,3,0),IFERROR(VLOOKUP($B134,'COMPOSIÇÕES COMPLEMENTARES '!$C:$K,3,0),"")))</f>
        <v/>
      </c>
      <c r="E134" s="359"/>
      <c r="F134" s="360" t="str">
        <f>IF($B134="","",IFERROR(VLOOKUP($B134,SERVIÇOS!$B:$G,4,0),IFERROR(VLOOKUP($B134,'COMPOSIÇÕES COMPLEMENTARES '!$C:$K,6,0),"")))</f>
        <v/>
      </c>
      <c r="G134" s="360" t="str">
        <f>IF($B134="","",IFERROR(VLOOKUP($B134,SERVIÇOS!$B:$G,5,0),IFERROR(VLOOKUP($B134,'COMPOSIÇÕES COMPLEMENTARES '!$C:$K,7,0),"")))</f>
        <v/>
      </c>
      <c r="H134" s="360" t="str">
        <f t="shared" si="4"/>
        <v/>
      </c>
      <c r="I134" s="360" t="str">
        <f t="shared" si="5"/>
        <v/>
      </c>
      <c r="J134" s="360" t="str">
        <f t="shared" si="6"/>
        <v/>
      </c>
      <c r="K134" s="360" t="str">
        <f t="shared" si="7"/>
        <v/>
      </c>
      <c r="L134" s="360"/>
    </row>
    <row r="135" spans="1:12" s="236" customFormat="1" ht="15" customHeight="1">
      <c r="A135" s="355"/>
      <c r="B135" s="356"/>
      <c r="C135" s="357" t="str">
        <f>IF($B135="","",IFERROR(VLOOKUP($B135,SERVIÇOS!$B:$G,2,0),IFERROR(VLOOKUP($B135,'COMPOSIÇÕES COMPLEMENTARES '!$C:$K,2,0),"")))</f>
        <v/>
      </c>
      <c r="D135" s="358" t="str">
        <f>IF($B135="","",IFERROR(VLOOKUP($B135,SERVIÇOS!$B:$G,3,0),IFERROR(VLOOKUP($B135,'COMPOSIÇÕES COMPLEMENTARES '!$C:$K,3,0),"")))</f>
        <v/>
      </c>
      <c r="E135" s="359"/>
      <c r="F135" s="360" t="str">
        <f>IF($B135="","",IFERROR(VLOOKUP($B135,SERVIÇOS!$B:$G,4,0),IFERROR(VLOOKUP($B135,'COMPOSIÇÕES COMPLEMENTARES '!$C:$K,6,0),"")))</f>
        <v/>
      </c>
      <c r="G135" s="360" t="str">
        <f>IF($B135="","",IFERROR(VLOOKUP($B135,SERVIÇOS!$B:$G,5,0),IFERROR(VLOOKUP($B135,'COMPOSIÇÕES COMPLEMENTARES '!$C:$K,7,0),"")))</f>
        <v/>
      </c>
      <c r="H135" s="360" t="str">
        <f t="shared" si="4"/>
        <v/>
      </c>
      <c r="I135" s="360" t="str">
        <f t="shared" si="5"/>
        <v/>
      </c>
      <c r="J135" s="360" t="str">
        <f t="shared" si="6"/>
        <v/>
      </c>
      <c r="K135" s="360" t="str">
        <f t="shared" si="7"/>
        <v/>
      </c>
      <c r="L135" s="360"/>
    </row>
    <row r="136" spans="1:12" s="236" customFormat="1" ht="15" customHeight="1">
      <c r="A136" s="355"/>
      <c r="B136" s="356"/>
      <c r="C136" s="357" t="str">
        <f>IF($B136="","",IFERROR(VLOOKUP($B136,SERVIÇOS!$B:$G,2,0),IFERROR(VLOOKUP($B136,'COMPOSIÇÕES COMPLEMENTARES '!$C:$K,2,0),"")))</f>
        <v/>
      </c>
      <c r="D136" s="358" t="str">
        <f>IF($B136="","",IFERROR(VLOOKUP($B136,SERVIÇOS!$B:$G,3,0),IFERROR(VLOOKUP($B136,'COMPOSIÇÕES COMPLEMENTARES '!$C:$K,3,0),"")))</f>
        <v/>
      </c>
      <c r="E136" s="359"/>
      <c r="F136" s="360" t="str">
        <f>IF($B136="","",IFERROR(VLOOKUP($B136,SERVIÇOS!$B:$G,4,0),IFERROR(VLOOKUP($B136,'COMPOSIÇÕES COMPLEMENTARES '!$C:$K,6,0),"")))</f>
        <v/>
      </c>
      <c r="G136" s="360" t="str">
        <f>IF($B136="","",IFERROR(VLOOKUP($B136,SERVIÇOS!$B:$G,5,0),IFERROR(VLOOKUP($B136,'COMPOSIÇÕES COMPLEMENTARES '!$C:$K,7,0),"")))</f>
        <v/>
      </c>
      <c r="H136" s="360" t="str">
        <f t="shared" si="4"/>
        <v/>
      </c>
      <c r="I136" s="360" t="str">
        <f t="shared" si="5"/>
        <v/>
      </c>
      <c r="J136" s="360" t="str">
        <f t="shared" si="6"/>
        <v/>
      </c>
      <c r="K136" s="360" t="str">
        <f t="shared" si="7"/>
        <v/>
      </c>
      <c r="L136" s="360"/>
    </row>
    <row r="137" spans="1:12" s="236" customFormat="1" ht="15" customHeight="1">
      <c r="A137" s="355"/>
      <c r="B137" s="356"/>
      <c r="C137" s="357" t="str">
        <f>IF($B137="","",IFERROR(VLOOKUP($B137,SERVIÇOS!$B:$G,2,0),IFERROR(VLOOKUP($B137,'COMPOSIÇÕES COMPLEMENTARES '!$C:$K,2,0),"")))</f>
        <v/>
      </c>
      <c r="D137" s="358" t="str">
        <f>IF($B137="","",IFERROR(VLOOKUP($B137,SERVIÇOS!$B:$G,3,0),IFERROR(VLOOKUP($B137,'COMPOSIÇÕES COMPLEMENTARES '!$C:$K,3,0),"")))</f>
        <v/>
      </c>
      <c r="E137" s="359"/>
      <c r="F137" s="360" t="str">
        <f>IF($B137="","",IFERROR(VLOOKUP($B137,SERVIÇOS!$B:$G,4,0),IFERROR(VLOOKUP($B137,'COMPOSIÇÕES COMPLEMENTARES '!$C:$K,6,0),"")))</f>
        <v/>
      </c>
      <c r="G137" s="360" t="str">
        <f>IF($B137="","",IFERROR(VLOOKUP($B137,SERVIÇOS!$B:$G,5,0),IFERROR(VLOOKUP($B137,'COMPOSIÇÕES COMPLEMENTARES '!$C:$K,7,0),"")))</f>
        <v/>
      </c>
      <c r="H137" s="360" t="str">
        <f t="shared" si="4"/>
        <v/>
      </c>
      <c r="I137" s="360" t="str">
        <f t="shared" si="5"/>
        <v/>
      </c>
      <c r="J137" s="360" t="str">
        <f t="shared" si="6"/>
        <v/>
      </c>
      <c r="K137" s="360" t="str">
        <f t="shared" si="7"/>
        <v/>
      </c>
      <c r="L137" s="360"/>
    </row>
    <row r="138" spans="1:12" s="236" customFormat="1" ht="15" customHeight="1">
      <c r="A138" s="355"/>
      <c r="B138" s="356"/>
      <c r="C138" s="357" t="str">
        <f>IF($B138="","",IFERROR(VLOOKUP($B138,SERVIÇOS!$B:$G,2,0),IFERROR(VLOOKUP($B138,'COMPOSIÇÕES COMPLEMENTARES '!$C:$K,2,0),"")))</f>
        <v/>
      </c>
      <c r="D138" s="358" t="str">
        <f>IF($B138="","",IFERROR(VLOOKUP($B138,SERVIÇOS!$B:$G,3,0),IFERROR(VLOOKUP($B138,'COMPOSIÇÕES COMPLEMENTARES '!$C:$K,3,0),"")))</f>
        <v/>
      </c>
      <c r="E138" s="359"/>
      <c r="F138" s="360" t="str">
        <f>IF($B138="","",IFERROR(VLOOKUP($B138,SERVIÇOS!$B:$G,4,0),IFERROR(VLOOKUP($B138,'COMPOSIÇÕES COMPLEMENTARES '!$C:$K,6,0),"")))</f>
        <v/>
      </c>
      <c r="G138" s="360" t="str">
        <f>IF($B138="","",IFERROR(VLOOKUP($B138,SERVIÇOS!$B:$G,5,0),IFERROR(VLOOKUP($B138,'COMPOSIÇÕES COMPLEMENTARES '!$C:$K,7,0),"")))</f>
        <v/>
      </c>
      <c r="H138" s="360" t="str">
        <f t="shared" si="4"/>
        <v/>
      </c>
      <c r="I138" s="360" t="str">
        <f t="shared" si="5"/>
        <v/>
      </c>
      <c r="J138" s="360" t="str">
        <f t="shared" si="6"/>
        <v/>
      </c>
      <c r="K138" s="360" t="str">
        <f t="shared" si="7"/>
        <v/>
      </c>
      <c r="L138" s="360"/>
    </row>
    <row r="139" spans="1:12" s="236" customFormat="1" ht="15" customHeight="1">
      <c r="A139" s="355"/>
      <c r="B139" s="356"/>
      <c r="C139" s="357" t="str">
        <f>IF($B139="","",IFERROR(VLOOKUP($B139,SERVIÇOS!$B:$G,2,0),IFERROR(VLOOKUP($B139,'COMPOSIÇÕES COMPLEMENTARES '!$C:$K,2,0),"")))</f>
        <v/>
      </c>
      <c r="D139" s="358" t="str">
        <f>IF($B139="","",IFERROR(VLOOKUP($B139,SERVIÇOS!$B:$G,3,0),IFERROR(VLOOKUP($B139,'COMPOSIÇÕES COMPLEMENTARES '!$C:$K,3,0),"")))</f>
        <v/>
      </c>
      <c r="E139" s="359"/>
      <c r="F139" s="360" t="str">
        <f>IF($B139="","",IFERROR(VLOOKUP($B139,SERVIÇOS!$B:$G,4,0),IFERROR(VLOOKUP($B139,'COMPOSIÇÕES COMPLEMENTARES '!$C:$K,6,0),"")))</f>
        <v/>
      </c>
      <c r="G139" s="360" t="str">
        <f>IF($B139="","",IFERROR(VLOOKUP($B139,SERVIÇOS!$B:$G,5,0),IFERROR(VLOOKUP($B139,'COMPOSIÇÕES COMPLEMENTARES '!$C:$K,7,0),"")))</f>
        <v/>
      </c>
      <c r="H139" s="360" t="str">
        <f t="shared" si="4"/>
        <v/>
      </c>
      <c r="I139" s="360" t="str">
        <f t="shared" si="5"/>
        <v/>
      </c>
      <c r="J139" s="360" t="str">
        <f t="shared" si="6"/>
        <v/>
      </c>
      <c r="K139" s="360" t="str">
        <f t="shared" si="7"/>
        <v/>
      </c>
      <c r="L139" s="360"/>
    </row>
    <row r="140" spans="1:12" s="236" customFormat="1" ht="15" customHeight="1">
      <c r="A140" s="355"/>
      <c r="B140" s="356"/>
      <c r="C140" s="357" t="str">
        <f>IF($B140="","",IFERROR(VLOOKUP($B140,SERVIÇOS!$B:$G,2,0),IFERROR(VLOOKUP($B140,'COMPOSIÇÕES COMPLEMENTARES '!$C:$K,2,0),"")))</f>
        <v/>
      </c>
      <c r="D140" s="358" t="str">
        <f>IF($B140="","",IFERROR(VLOOKUP($B140,SERVIÇOS!$B:$G,3,0),IFERROR(VLOOKUP($B140,'COMPOSIÇÕES COMPLEMENTARES '!$C:$K,3,0),"")))</f>
        <v/>
      </c>
      <c r="E140" s="359"/>
      <c r="F140" s="360" t="str">
        <f>IF($B140="","",IFERROR(VLOOKUP($B140,SERVIÇOS!$B:$G,4,0),IFERROR(VLOOKUP($B140,'COMPOSIÇÕES COMPLEMENTARES '!$C:$K,6,0),"")))</f>
        <v/>
      </c>
      <c r="G140" s="360" t="str">
        <f>IF($B140="","",IFERROR(VLOOKUP($B140,SERVIÇOS!$B:$G,5,0),IFERROR(VLOOKUP($B140,'COMPOSIÇÕES COMPLEMENTARES '!$C:$K,7,0),"")))</f>
        <v/>
      </c>
      <c r="H140" s="360" t="str">
        <f t="shared" si="4"/>
        <v/>
      </c>
      <c r="I140" s="360" t="str">
        <f t="shared" si="5"/>
        <v/>
      </c>
      <c r="J140" s="360" t="str">
        <f t="shared" si="6"/>
        <v/>
      </c>
      <c r="K140" s="360" t="str">
        <f t="shared" si="7"/>
        <v/>
      </c>
      <c r="L140" s="360"/>
    </row>
    <row r="141" spans="1:12" s="236" customFormat="1" ht="15" customHeight="1">
      <c r="A141" s="355"/>
      <c r="B141" s="356"/>
      <c r="C141" s="357" t="str">
        <f>IF($B141="","",IFERROR(VLOOKUP($B141,SERVIÇOS!$B:$G,2,0),IFERROR(VLOOKUP($B141,'COMPOSIÇÕES COMPLEMENTARES '!$C:$K,2,0),"")))</f>
        <v/>
      </c>
      <c r="D141" s="358" t="str">
        <f>IF($B141="","",IFERROR(VLOOKUP($B141,SERVIÇOS!$B:$G,3,0),IFERROR(VLOOKUP($B141,'COMPOSIÇÕES COMPLEMENTARES '!$C:$K,3,0),"")))</f>
        <v/>
      </c>
      <c r="E141" s="359"/>
      <c r="F141" s="360" t="str">
        <f>IF($B141="","",IFERROR(VLOOKUP($B141,SERVIÇOS!$B:$G,4,0),IFERROR(VLOOKUP($B141,'COMPOSIÇÕES COMPLEMENTARES '!$C:$K,6,0),"")))</f>
        <v/>
      </c>
      <c r="G141" s="360" t="str">
        <f>IF($B141="","",IFERROR(VLOOKUP($B141,SERVIÇOS!$B:$G,5,0),IFERROR(VLOOKUP($B141,'COMPOSIÇÕES COMPLEMENTARES '!$C:$K,7,0),"")))</f>
        <v/>
      </c>
      <c r="H141" s="360" t="str">
        <f t="shared" si="4"/>
        <v/>
      </c>
      <c r="I141" s="360" t="str">
        <f t="shared" si="5"/>
        <v/>
      </c>
      <c r="J141" s="360" t="str">
        <f t="shared" si="6"/>
        <v/>
      </c>
      <c r="K141" s="360" t="str">
        <f t="shared" si="7"/>
        <v/>
      </c>
      <c r="L141" s="360"/>
    </row>
    <row r="142" spans="1:12" s="236" customFormat="1" ht="15" customHeight="1">
      <c r="A142" s="355"/>
      <c r="B142" s="356"/>
      <c r="C142" s="357" t="str">
        <f>IF($B142="","",IFERROR(VLOOKUP($B142,SERVIÇOS!$B:$G,2,0),IFERROR(VLOOKUP($B142,'COMPOSIÇÕES COMPLEMENTARES '!$C:$K,2,0),"")))</f>
        <v/>
      </c>
      <c r="D142" s="358" t="str">
        <f>IF($B142="","",IFERROR(VLOOKUP($B142,SERVIÇOS!$B:$G,3,0),IFERROR(VLOOKUP($B142,'COMPOSIÇÕES COMPLEMENTARES '!$C:$K,3,0),"")))</f>
        <v/>
      </c>
      <c r="E142" s="359"/>
      <c r="F142" s="360" t="str">
        <f>IF($B142="","",IFERROR(VLOOKUP($B142,SERVIÇOS!$B:$G,4,0),IFERROR(VLOOKUP($B142,'COMPOSIÇÕES COMPLEMENTARES '!$C:$K,6,0),"")))</f>
        <v/>
      </c>
      <c r="G142" s="360" t="str">
        <f>IF($B142="","",IFERROR(VLOOKUP($B142,SERVIÇOS!$B:$G,5,0),IFERROR(VLOOKUP($B142,'COMPOSIÇÕES COMPLEMENTARES '!$C:$K,7,0),"")))</f>
        <v/>
      </c>
      <c r="H142" s="360" t="str">
        <f t="shared" ref="H142:H205" si="8">IF(E142="","",F142+G142)</f>
        <v/>
      </c>
      <c r="I142" s="360" t="str">
        <f t="shared" si="5"/>
        <v/>
      </c>
      <c r="J142" s="360" t="str">
        <f t="shared" si="6"/>
        <v/>
      </c>
      <c r="K142" s="360" t="str">
        <f t="shared" si="7"/>
        <v/>
      </c>
      <c r="L142" s="360"/>
    </row>
    <row r="143" spans="1:12" s="236" customFormat="1" ht="15" customHeight="1">
      <c r="A143" s="355"/>
      <c r="B143" s="356"/>
      <c r="C143" s="357" t="str">
        <f>IF($B143="","",IFERROR(VLOOKUP($B143,SERVIÇOS!$B:$G,2,0),IFERROR(VLOOKUP($B143,'COMPOSIÇÕES COMPLEMENTARES '!$C:$K,2,0),"")))</f>
        <v/>
      </c>
      <c r="D143" s="358" t="str">
        <f>IF($B143="","",IFERROR(VLOOKUP($B143,SERVIÇOS!$B:$G,3,0),IFERROR(VLOOKUP($B143,'COMPOSIÇÕES COMPLEMENTARES '!$C:$K,3,0),"")))</f>
        <v/>
      </c>
      <c r="E143" s="359"/>
      <c r="F143" s="360" t="str">
        <f>IF($B143="","",IFERROR(VLOOKUP($B143,SERVIÇOS!$B:$G,4,0),IFERROR(VLOOKUP($B143,'COMPOSIÇÕES COMPLEMENTARES '!$C:$K,6,0),"")))</f>
        <v/>
      </c>
      <c r="G143" s="360" t="str">
        <f>IF($B143="","",IFERROR(VLOOKUP($B143,SERVIÇOS!$B:$G,5,0),IFERROR(VLOOKUP($B143,'COMPOSIÇÕES COMPLEMENTARES '!$C:$K,7,0),"")))</f>
        <v/>
      </c>
      <c r="H143" s="360" t="str">
        <f t="shared" si="8"/>
        <v/>
      </c>
      <c r="I143" s="360" t="str">
        <f t="shared" si="5"/>
        <v/>
      </c>
      <c r="J143" s="360" t="str">
        <f t="shared" si="6"/>
        <v/>
      </c>
      <c r="K143" s="360" t="str">
        <f t="shared" si="7"/>
        <v/>
      </c>
      <c r="L143" s="360"/>
    </row>
    <row r="144" spans="1:12" s="236" customFormat="1" ht="15" customHeight="1">
      <c r="A144" s="355"/>
      <c r="B144" s="356"/>
      <c r="C144" s="357" t="str">
        <f>IF($B144="","",IFERROR(VLOOKUP($B144,SERVIÇOS!$B:$G,2,0),IFERROR(VLOOKUP($B144,'COMPOSIÇÕES COMPLEMENTARES '!$C:$K,2,0),"")))</f>
        <v/>
      </c>
      <c r="D144" s="358" t="str">
        <f>IF($B144="","",IFERROR(VLOOKUP($B144,SERVIÇOS!$B:$G,3,0),IFERROR(VLOOKUP($B144,'COMPOSIÇÕES COMPLEMENTARES '!$C:$K,3,0),"")))</f>
        <v/>
      </c>
      <c r="E144" s="359"/>
      <c r="F144" s="360" t="str">
        <f>IF($B144="","",IFERROR(VLOOKUP($B144,SERVIÇOS!$B:$G,4,0),IFERROR(VLOOKUP($B144,'COMPOSIÇÕES COMPLEMENTARES '!$C:$K,6,0),"")))</f>
        <v/>
      </c>
      <c r="G144" s="360" t="str">
        <f>IF($B144="","",IFERROR(VLOOKUP($B144,SERVIÇOS!$B:$G,5,0),IFERROR(VLOOKUP($B144,'COMPOSIÇÕES COMPLEMENTARES '!$C:$K,7,0),"")))</f>
        <v/>
      </c>
      <c r="H144" s="360" t="str">
        <f t="shared" si="8"/>
        <v/>
      </c>
      <c r="I144" s="360" t="str">
        <f t="shared" si="5"/>
        <v/>
      </c>
      <c r="J144" s="360" t="str">
        <f t="shared" si="6"/>
        <v/>
      </c>
      <c r="K144" s="360" t="str">
        <f t="shared" si="7"/>
        <v/>
      </c>
      <c r="L144" s="360"/>
    </row>
    <row r="145" spans="1:12" s="236" customFormat="1" ht="15" customHeight="1">
      <c r="A145" s="355"/>
      <c r="B145" s="356"/>
      <c r="C145" s="357" t="str">
        <f>IF($B145="","",IFERROR(VLOOKUP($B145,SERVIÇOS!$B:$G,2,0),IFERROR(VLOOKUP($B145,'COMPOSIÇÕES COMPLEMENTARES '!$C:$K,2,0),"")))</f>
        <v/>
      </c>
      <c r="D145" s="358" t="str">
        <f>IF($B145="","",IFERROR(VLOOKUP($B145,SERVIÇOS!$B:$G,3,0),IFERROR(VLOOKUP($B145,'COMPOSIÇÕES COMPLEMENTARES '!$C:$K,3,0),"")))</f>
        <v/>
      </c>
      <c r="E145" s="359"/>
      <c r="F145" s="360" t="str">
        <f>IF($B145="","",IFERROR(VLOOKUP($B145,SERVIÇOS!$B:$G,4,0),IFERROR(VLOOKUP($B145,'COMPOSIÇÕES COMPLEMENTARES '!$C:$K,6,0),"")))</f>
        <v/>
      </c>
      <c r="G145" s="360" t="str">
        <f>IF($B145="","",IFERROR(VLOOKUP($B145,SERVIÇOS!$B:$G,5,0),IFERROR(VLOOKUP($B145,'COMPOSIÇÕES COMPLEMENTARES '!$C:$K,7,0),"")))</f>
        <v/>
      </c>
      <c r="H145" s="360" t="str">
        <f t="shared" si="8"/>
        <v/>
      </c>
      <c r="I145" s="360" t="str">
        <f t="shared" si="5"/>
        <v/>
      </c>
      <c r="J145" s="360" t="str">
        <f t="shared" si="6"/>
        <v/>
      </c>
      <c r="K145" s="360" t="str">
        <f t="shared" si="7"/>
        <v/>
      </c>
      <c r="L145" s="360"/>
    </row>
    <row r="146" spans="1:12" s="236" customFormat="1" ht="15" customHeight="1">
      <c r="A146" s="355"/>
      <c r="B146" s="356"/>
      <c r="C146" s="357" t="str">
        <f>IF($B146="","",IFERROR(VLOOKUP($B146,SERVIÇOS!$B:$G,2,0),IFERROR(VLOOKUP($B146,'COMPOSIÇÕES COMPLEMENTARES '!$C:$K,2,0),"")))</f>
        <v/>
      </c>
      <c r="D146" s="358" t="str">
        <f>IF($B146="","",IFERROR(VLOOKUP($B146,SERVIÇOS!$B:$G,3,0),IFERROR(VLOOKUP($B146,'COMPOSIÇÕES COMPLEMENTARES '!$C:$K,3,0),"")))</f>
        <v/>
      </c>
      <c r="E146" s="359"/>
      <c r="F146" s="360" t="str">
        <f>IF($B146="","",IFERROR(VLOOKUP($B146,SERVIÇOS!$B:$G,4,0),IFERROR(VLOOKUP($B146,'COMPOSIÇÕES COMPLEMENTARES '!$C:$K,6,0),"")))</f>
        <v/>
      </c>
      <c r="G146" s="360" t="str">
        <f>IF($B146="","",IFERROR(VLOOKUP($B146,SERVIÇOS!$B:$G,5,0),IFERROR(VLOOKUP($B146,'COMPOSIÇÕES COMPLEMENTARES '!$C:$K,7,0),"")))</f>
        <v/>
      </c>
      <c r="H146" s="360" t="str">
        <f t="shared" si="8"/>
        <v/>
      </c>
      <c r="I146" s="360" t="str">
        <f t="shared" si="5"/>
        <v/>
      </c>
      <c r="J146" s="360" t="str">
        <f t="shared" si="6"/>
        <v/>
      </c>
      <c r="K146" s="360" t="str">
        <f t="shared" si="7"/>
        <v/>
      </c>
      <c r="L146" s="360"/>
    </row>
    <row r="147" spans="1:12" s="236" customFormat="1" ht="15" customHeight="1">
      <c r="A147" s="355"/>
      <c r="B147" s="356"/>
      <c r="C147" s="357" t="str">
        <f>IF($B147="","",IFERROR(VLOOKUP($B147,SERVIÇOS!$B:$G,2,0),IFERROR(VLOOKUP($B147,'COMPOSIÇÕES COMPLEMENTARES '!$C:$K,2,0),"")))</f>
        <v/>
      </c>
      <c r="D147" s="358" t="str">
        <f>IF($B147="","",IFERROR(VLOOKUP($B147,SERVIÇOS!$B:$G,3,0),IFERROR(VLOOKUP($B147,'COMPOSIÇÕES COMPLEMENTARES '!$C:$K,3,0),"")))</f>
        <v/>
      </c>
      <c r="E147" s="359"/>
      <c r="F147" s="360" t="str">
        <f>IF($B147="","",IFERROR(VLOOKUP($B147,SERVIÇOS!$B:$G,4,0),IFERROR(VLOOKUP($B147,'COMPOSIÇÕES COMPLEMENTARES '!$C:$K,6,0),"")))</f>
        <v/>
      </c>
      <c r="G147" s="360" t="str">
        <f>IF($B147="","",IFERROR(VLOOKUP($B147,SERVIÇOS!$B:$G,5,0),IFERROR(VLOOKUP($B147,'COMPOSIÇÕES COMPLEMENTARES '!$C:$K,7,0),"")))</f>
        <v/>
      </c>
      <c r="H147" s="360" t="str">
        <f t="shared" si="8"/>
        <v/>
      </c>
      <c r="I147" s="360" t="str">
        <f t="shared" si="5"/>
        <v/>
      </c>
      <c r="J147" s="360" t="str">
        <f t="shared" si="6"/>
        <v/>
      </c>
      <c r="K147" s="360" t="str">
        <f t="shared" si="7"/>
        <v/>
      </c>
      <c r="L147" s="360"/>
    </row>
    <row r="148" spans="1:12" s="236" customFormat="1" ht="15" customHeight="1">
      <c r="A148" s="355"/>
      <c r="B148" s="356"/>
      <c r="C148" s="357" t="str">
        <f>IF($B148="","",IFERROR(VLOOKUP($B148,SERVIÇOS!$B:$G,2,0),IFERROR(VLOOKUP($B148,'COMPOSIÇÕES COMPLEMENTARES '!$C:$K,2,0),"")))</f>
        <v/>
      </c>
      <c r="D148" s="358" t="str">
        <f>IF($B148="","",IFERROR(VLOOKUP($B148,SERVIÇOS!$B:$G,3,0),IFERROR(VLOOKUP($B148,'COMPOSIÇÕES COMPLEMENTARES '!$C:$K,3,0),"")))</f>
        <v/>
      </c>
      <c r="E148" s="359"/>
      <c r="F148" s="360" t="str">
        <f>IF($B148="","",IFERROR(VLOOKUP($B148,SERVIÇOS!$B:$G,4,0),IFERROR(VLOOKUP($B148,'COMPOSIÇÕES COMPLEMENTARES '!$C:$K,6,0),"")))</f>
        <v/>
      </c>
      <c r="G148" s="360" t="str">
        <f>IF($B148="","",IFERROR(VLOOKUP($B148,SERVIÇOS!$B:$G,5,0),IFERROR(VLOOKUP($B148,'COMPOSIÇÕES COMPLEMENTARES '!$C:$K,7,0),"")))</f>
        <v/>
      </c>
      <c r="H148" s="360" t="str">
        <f t="shared" si="8"/>
        <v/>
      </c>
      <c r="I148" s="360" t="str">
        <f t="shared" si="5"/>
        <v/>
      </c>
      <c r="J148" s="360" t="str">
        <f t="shared" si="6"/>
        <v/>
      </c>
      <c r="K148" s="360" t="str">
        <f t="shared" si="7"/>
        <v/>
      </c>
      <c r="L148" s="360"/>
    </row>
    <row r="149" spans="1:12" s="236" customFormat="1" ht="15" customHeight="1">
      <c r="A149" s="355"/>
      <c r="B149" s="356"/>
      <c r="C149" s="357" t="str">
        <f>IF($B149="","",IFERROR(VLOOKUP($B149,SERVIÇOS!$B:$G,2,0),IFERROR(VLOOKUP($B149,'COMPOSIÇÕES COMPLEMENTARES '!$C:$K,2,0),"")))</f>
        <v/>
      </c>
      <c r="D149" s="358" t="str">
        <f>IF($B149="","",IFERROR(VLOOKUP($B149,SERVIÇOS!$B:$G,3,0),IFERROR(VLOOKUP($B149,'COMPOSIÇÕES COMPLEMENTARES '!$C:$K,3,0),"")))</f>
        <v/>
      </c>
      <c r="E149" s="359"/>
      <c r="F149" s="360" t="str">
        <f>IF($B149="","",IFERROR(VLOOKUP($B149,SERVIÇOS!$B:$G,4,0),IFERROR(VLOOKUP($B149,'COMPOSIÇÕES COMPLEMENTARES '!$C:$K,6,0),"")))</f>
        <v/>
      </c>
      <c r="G149" s="360" t="str">
        <f>IF($B149="","",IFERROR(VLOOKUP($B149,SERVIÇOS!$B:$G,5,0),IFERROR(VLOOKUP($B149,'COMPOSIÇÕES COMPLEMENTARES '!$C:$K,7,0),"")))</f>
        <v/>
      </c>
      <c r="H149" s="360" t="str">
        <f t="shared" si="8"/>
        <v/>
      </c>
      <c r="I149" s="360" t="str">
        <f t="shared" si="5"/>
        <v/>
      </c>
      <c r="J149" s="360" t="str">
        <f t="shared" si="6"/>
        <v/>
      </c>
      <c r="K149" s="360" t="str">
        <f t="shared" si="7"/>
        <v/>
      </c>
      <c r="L149" s="360"/>
    </row>
    <row r="150" spans="1:12" s="236" customFormat="1" ht="15" customHeight="1">
      <c r="A150" s="355"/>
      <c r="B150" s="356"/>
      <c r="C150" s="357" t="str">
        <f>IF($B150="","",IFERROR(VLOOKUP($B150,SERVIÇOS!$B:$G,2,0),IFERROR(VLOOKUP($B150,'COMPOSIÇÕES COMPLEMENTARES '!$C:$K,2,0),"")))</f>
        <v/>
      </c>
      <c r="D150" s="358" t="str">
        <f>IF($B150="","",IFERROR(VLOOKUP($B150,SERVIÇOS!$B:$G,3,0),IFERROR(VLOOKUP($B150,'COMPOSIÇÕES COMPLEMENTARES '!$C:$K,3,0),"")))</f>
        <v/>
      </c>
      <c r="E150" s="359"/>
      <c r="F150" s="360" t="str">
        <f>IF($B150="","",IFERROR(VLOOKUP($B150,SERVIÇOS!$B:$G,4,0),IFERROR(VLOOKUP($B150,'COMPOSIÇÕES COMPLEMENTARES '!$C:$K,6,0),"")))</f>
        <v/>
      </c>
      <c r="G150" s="360" t="str">
        <f>IF($B150="","",IFERROR(VLOOKUP($B150,SERVIÇOS!$B:$G,5,0),IFERROR(VLOOKUP($B150,'COMPOSIÇÕES COMPLEMENTARES '!$C:$K,7,0),"")))</f>
        <v/>
      </c>
      <c r="H150" s="360" t="str">
        <f t="shared" si="8"/>
        <v/>
      </c>
      <c r="I150" s="360" t="str">
        <f t="shared" si="5"/>
        <v/>
      </c>
      <c r="J150" s="360" t="str">
        <f t="shared" si="6"/>
        <v/>
      </c>
      <c r="K150" s="360" t="str">
        <f t="shared" si="7"/>
        <v/>
      </c>
      <c r="L150" s="360"/>
    </row>
    <row r="151" spans="1:12" s="236" customFormat="1" ht="15" customHeight="1">
      <c r="A151" s="355"/>
      <c r="B151" s="356"/>
      <c r="C151" s="357" t="str">
        <f>IF($B151="","",IFERROR(VLOOKUP($B151,SERVIÇOS!$B:$G,2,0),IFERROR(VLOOKUP($B151,'COMPOSIÇÕES COMPLEMENTARES '!$C:$K,2,0),"")))</f>
        <v/>
      </c>
      <c r="D151" s="358" t="str">
        <f>IF($B151="","",IFERROR(VLOOKUP($B151,SERVIÇOS!$B:$G,3,0),IFERROR(VLOOKUP($B151,'COMPOSIÇÕES COMPLEMENTARES '!$C:$K,3,0),"")))</f>
        <v/>
      </c>
      <c r="E151" s="359"/>
      <c r="F151" s="360" t="str">
        <f>IF($B151="","",IFERROR(VLOOKUP($B151,SERVIÇOS!$B:$G,4,0),IFERROR(VLOOKUP($B151,'COMPOSIÇÕES COMPLEMENTARES '!$C:$K,6,0),"")))</f>
        <v/>
      </c>
      <c r="G151" s="360" t="str">
        <f>IF($B151="","",IFERROR(VLOOKUP($B151,SERVIÇOS!$B:$G,5,0),IFERROR(VLOOKUP($B151,'COMPOSIÇÕES COMPLEMENTARES '!$C:$K,7,0),"")))</f>
        <v/>
      </c>
      <c r="H151" s="360" t="str">
        <f t="shared" si="8"/>
        <v/>
      </c>
      <c r="I151" s="360" t="str">
        <f t="shared" si="5"/>
        <v/>
      </c>
      <c r="J151" s="360" t="str">
        <f t="shared" si="6"/>
        <v/>
      </c>
      <c r="K151" s="360" t="str">
        <f t="shared" si="7"/>
        <v/>
      </c>
      <c r="L151" s="360"/>
    </row>
    <row r="152" spans="1:12" s="236" customFormat="1" ht="15" customHeight="1">
      <c r="A152" s="355"/>
      <c r="B152" s="356"/>
      <c r="C152" s="357" t="str">
        <f>IF($B152="","",IFERROR(VLOOKUP($B152,SERVIÇOS!$B:$G,2,0),IFERROR(VLOOKUP($B152,'COMPOSIÇÕES COMPLEMENTARES '!$C:$K,2,0),"")))</f>
        <v/>
      </c>
      <c r="D152" s="358" t="str">
        <f>IF($B152="","",IFERROR(VLOOKUP($B152,SERVIÇOS!$B:$G,3,0),IFERROR(VLOOKUP($B152,'COMPOSIÇÕES COMPLEMENTARES '!$C:$K,3,0),"")))</f>
        <v/>
      </c>
      <c r="E152" s="359"/>
      <c r="F152" s="360" t="str">
        <f>IF($B152="","",IFERROR(VLOOKUP($B152,SERVIÇOS!$B:$G,4,0),IFERROR(VLOOKUP($B152,'COMPOSIÇÕES COMPLEMENTARES '!$C:$K,6,0),"")))</f>
        <v/>
      </c>
      <c r="G152" s="360" t="str">
        <f>IF($B152="","",IFERROR(VLOOKUP($B152,SERVIÇOS!$B:$G,5,0),IFERROR(VLOOKUP($B152,'COMPOSIÇÕES COMPLEMENTARES '!$C:$K,7,0),"")))</f>
        <v/>
      </c>
      <c r="H152" s="360" t="str">
        <f t="shared" si="8"/>
        <v/>
      </c>
      <c r="I152" s="360" t="str">
        <f t="shared" si="5"/>
        <v/>
      </c>
      <c r="J152" s="360" t="str">
        <f t="shared" si="6"/>
        <v/>
      </c>
      <c r="K152" s="360" t="str">
        <f t="shared" si="7"/>
        <v/>
      </c>
      <c r="L152" s="360"/>
    </row>
    <row r="153" spans="1:12" s="236" customFormat="1" ht="15" customHeight="1">
      <c r="A153" s="355"/>
      <c r="B153" s="356"/>
      <c r="C153" s="357" t="str">
        <f>IF($B153="","",IFERROR(VLOOKUP($B153,SERVIÇOS!$B:$G,2,0),IFERROR(VLOOKUP($B153,'COMPOSIÇÕES COMPLEMENTARES '!$C:$K,2,0),"")))</f>
        <v/>
      </c>
      <c r="D153" s="358" t="str">
        <f>IF($B153="","",IFERROR(VLOOKUP($B153,SERVIÇOS!$B:$G,3,0),IFERROR(VLOOKUP($B153,'COMPOSIÇÕES COMPLEMENTARES '!$C:$K,3,0),"")))</f>
        <v/>
      </c>
      <c r="E153" s="359"/>
      <c r="F153" s="360" t="str">
        <f>IF($B153="","",IFERROR(VLOOKUP($B153,SERVIÇOS!$B:$G,4,0),IFERROR(VLOOKUP($B153,'COMPOSIÇÕES COMPLEMENTARES '!$C:$K,6,0),"")))</f>
        <v/>
      </c>
      <c r="G153" s="360" t="str">
        <f>IF($B153="","",IFERROR(VLOOKUP($B153,SERVIÇOS!$B:$G,5,0),IFERROR(VLOOKUP($B153,'COMPOSIÇÕES COMPLEMENTARES '!$C:$K,7,0),"")))</f>
        <v/>
      </c>
      <c r="H153" s="360" t="str">
        <f t="shared" si="8"/>
        <v/>
      </c>
      <c r="I153" s="360" t="str">
        <f t="shared" si="5"/>
        <v/>
      </c>
      <c r="J153" s="360" t="str">
        <f t="shared" si="6"/>
        <v/>
      </c>
      <c r="K153" s="360" t="str">
        <f t="shared" si="7"/>
        <v/>
      </c>
      <c r="L153" s="360"/>
    </row>
    <row r="154" spans="1:12" s="236" customFormat="1" ht="15" customHeight="1">
      <c r="A154" s="355"/>
      <c r="B154" s="356"/>
      <c r="C154" s="357" t="str">
        <f>IF($B154="","",IFERROR(VLOOKUP($B154,SERVIÇOS!$B:$G,2,0),IFERROR(VLOOKUP($B154,'COMPOSIÇÕES COMPLEMENTARES '!$C:$K,2,0),"")))</f>
        <v/>
      </c>
      <c r="D154" s="358" t="str">
        <f>IF($B154="","",IFERROR(VLOOKUP($B154,SERVIÇOS!$B:$G,3,0),IFERROR(VLOOKUP($B154,'COMPOSIÇÕES COMPLEMENTARES '!$C:$K,3,0),"")))</f>
        <v/>
      </c>
      <c r="E154" s="359"/>
      <c r="F154" s="360" t="str">
        <f>IF($B154="","",IFERROR(VLOOKUP($B154,SERVIÇOS!$B:$G,4,0),IFERROR(VLOOKUP($B154,'COMPOSIÇÕES COMPLEMENTARES '!$C:$K,6,0),"")))</f>
        <v/>
      </c>
      <c r="G154" s="360" t="str">
        <f>IF($B154="","",IFERROR(VLOOKUP($B154,SERVIÇOS!$B:$G,5,0),IFERROR(VLOOKUP($B154,'COMPOSIÇÕES COMPLEMENTARES '!$C:$K,7,0),"")))</f>
        <v/>
      </c>
      <c r="H154" s="360" t="str">
        <f t="shared" si="8"/>
        <v/>
      </c>
      <c r="I154" s="360" t="str">
        <f t="shared" si="5"/>
        <v/>
      </c>
      <c r="J154" s="360" t="str">
        <f t="shared" si="6"/>
        <v/>
      </c>
      <c r="K154" s="360" t="str">
        <f t="shared" si="7"/>
        <v/>
      </c>
      <c r="L154" s="360"/>
    </row>
    <row r="155" spans="1:12" s="236" customFormat="1" ht="15" customHeight="1">
      <c r="A155" s="355"/>
      <c r="B155" s="356"/>
      <c r="C155" s="357" t="str">
        <f>IF($B155="","",IFERROR(VLOOKUP($B155,SERVIÇOS!$B:$G,2,0),IFERROR(VLOOKUP($B155,'COMPOSIÇÕES COMPLEMENTARES '!$C:$K,2,0),"")))</f>
        <v/>
      </c>
      <c r="D155" s="358" t="str">
        <f>IF($B155="","",IFERROR(VLOOKUP($B155,SERVIÇOS!$B:$G,3,0),IFERROR(VLOOKUP($B155,'COMPOSIÇÕES COMPLEMENTARES '!$C:$K,3,0),"")))</f>
        <v/>
      </c>
      <c r="E155" s="359"/>
      <c r="F155" s="360" t="str">
        <f>IF($B155="","",IFERROR(VLOOKUP($B155,SERVIÇOS!$B:$G,4,0),IFERROR(VLOOKUP($B155,'COMPOSIÇÕES COMPLEMENTARES '!$C:$K,6,0),"")))</f>
        <v/>
      </c>
      <c r="G155" s="360" t="str">
        <f>IF($B155="","",IFERROR(VLOOKUP($B155,SERVIÇOS!$B:$G,5,0),IFERROR(VLOOKUP($B155,'COMPOSIÇÕES COMPLEMENTARES '!$C:$K,7,0),"")))</f>
        <v/>
      </c>
      <c r="H155" s="360" t="str">
        <f t="shared" si="8"/>
        <v/>
      </c>
      <c r="I155" s="360" t="str">
        <f t="shared" ref="I155:I218" si="9">IF(E155="","",TRUNC((E155*F155),2))</f>
        <v/>
      </c>
      <c r="J155" s="360" t="str">
        <f t="shared" ref="J155:J218" si="10">IF(E155="","",TRUNC((E155*G155),2))</f>
        <v/>
      </c>
      <c r="K155" s="360" t="str">
        <f t="shared" ref="K155:K218" si="11">IF(E155="","",TRUNC((E155*H155),2))</f>
        <v/>
      </c>
      <c r="L155" s="360"/>
    </row>
    <row r="156" spans="1:12" s="236" customFormat="1" ht="15" customHeight="1">
      <c r="A156" s="355"/>
      <c r="B156" s="356"/>
      <c r="C156" s="357" t="str">
        <f>IF($B156="","",IFERROR(VLOOKUP($B156,SERVIÇOS!$B:$G,2,0),IFERROR(VLOOKUP($B156,'COMPOSIÇÕES COMPLEMENTARES '!$C:$K,2,0),"")))</f>
        <v/>
      </c>
      <c r="D156" s="358" t="str">
        <f>IF($B156="","",IFERROR(VLOOKUP($B156,SERVIÇOS!$B:$G,3,0),IFERROR(VLOOKUP($B156,'COMPOSIÇÕES COMPLEMENTARES '!$C:$K,3,0),"")))</f>
        <v/>
      </c>
      <c r="E156" s="359"/>
      <c r="F156" s="360" t="str">
        <f>IF($B156="","",IFERROR(VLOOKUP($B156,SERVIÇOS!$B:$G,4,0),IFERROR(VLOOKUP($B156,'COMPOSIÇÕES COMPLEMENTARES '!$C:$K,6,0),"")))</f>
        <v/>
      </c>
      <c r="G156" s="360" t="str">
        <f>IF($B156="","",IFERROR(VLOOKUP($B156,SERVIÇOS!$B:$G,5,0),IFERROR(VLOOKUP($B156,'COMPOSIÇÕES COMPLEMENTARES '!$C:$K,7,0),"")))</f>
        <v/>
      </c>
      <c r="H156" s="360" t="str">
        <f t="shared" si="8"/>
        <v/>
      </c>
      <c r="I156" s="360" t="str">
        <f t="shared" si="9"/>
        <v/>
      </c>
      <c r="J156" s="360" t="str">
        <f t="shared" si="10"/>
        <v/>
      </c>
      <c r="K156" s="360" t="str">
        <f t="shared" si="11"/>
        <v/>
      </c>
      <c r="L156" s="360"/>
    </row>
    <row r="157" spans="1:12" s="236" customFormat="1" ht="15" customHeight="1">
      <c r="A157" s="355"/>
      <c r="B157" s="356"/>
      <c r="C157" s="357" t="str">
        <f>IF($B157="","",IFERROR(VLOOKUP($B157,SERVIÇOS!$B:$G,2,0),IFERROR(VLOOKUP($B157,'COMPOSIÇÕES COMPLEMENTARES '!$C:$K,2,0),"")))</f>
        <v/>
      </c>
      <c r="D157" s="358" t="str">
        <f>IF($B157="","",IFERROR(VLOOKUP($B157,SERVIÇOS!$B:$G,3,0),IFERROR(VLOOKUP($B157,'COMPOSIÇÕES COMPLEMENTARES '!$C:$K,3,0),"")))</f>
        <v/>
      </c>
      <c r="E157" s="359"/>
      <c r="F157" s="360" t="str">
        <f>IF($B157="","",IFERROR(VLOOKUP($B157,SERVIÇOS!$B:$G,4,0),IFERROR(VLOOKUP($B157,'COMPOSIÇÕES COMPLEMENTARES '!$C:$K,6,0),"")))</f>
        <v/>
      </c>
      <c r="G157" s="360" t="str">
        <f>IF($B157="","",IFERROR(VLOOKUP($B157,SERVIÇOS!$B:$G,5,0),IFERROR(VLOOKUP($B157,'COMPOSIÇÕES COMPLEMENTARES '!$C:$K,7,0),"")))</f>
        <v/>
      </c>
      <c r="H157" s="360" t="str">
        <f t="shared" si="8"/>
        <v/>
      </c>
      <c r="I157" s="360" t="str">
        <f t="shared" si="9"/>
        <v/>
      </c>
      <c r="J157" s="360" t="str">
        <f t="shared" si="10"/>
        <v/>
      </c>
      <c r="K157" s="360" t="str">
        <f t="shared" si="11"/>
        <v/>
      </c>
      <c r="L157" s="360"/>
    </row>
    <row r="158" spans="1:12" s="236" customFormat="1" ht="15" customHeight="1">
      <c r="A158" s="355"/>
      <c r="B158" s="356"/>
      <c r="C158" s="357" t="str">
        <f>IF($B158="","",IFERROR(VLOOKUP($B158,SERVIÇOS!$B:$G,2,0),IFERROR(VLOOKUP($B158,'COMPOSIÇÕES COMPLEMENTARES '!$C:$K,2,0),"")))</f>
        <v/>
      </c>
      <c r="D158" s="358" t="str">
        <f>IF($B158="","",IFERROR(VLOOKUP($B158,SERVIÇOS!$B:$G,3,0),IFERROR(VLOOKUP($B158,'COMPOSIÇÕES COMPLEMENTARES '!$C:$K,3,0),"")))</f>
        <v/>
      </c>
      <c r="E158" s="359"/>
      <c r="F158" s="360" t="str">
        <f>IF($B158="","",IFERROR(VLOOKUP($B158,SERVIÇOS!$B:$G,4,0),IFERROR(VLOOKUP($B158,'COMPOSIÇÕES COMPLEMENTARES '!$C:$K,6,0),"")))</f>
        <v/>
      </c>
      <c r="G158" s="360" t="str">
        <f>IF($B158="","",IFERROR(VLOOKUP($B158,SERVIÇOS!$B:$G,5,0),IFERROR(VLOOKUP($B158,'COMPOSIÇÕES COMPLEMENTARES '!$C:$K,7,0),"")))</f>
        <v/>
      </c>
      <c r="H158" s="360" t="str">
        <f t="shared" si="8"/>
        <v/>
      </c>
      <c r="I158" s="360" t="str">
        <f t="shared" si="9"/>
        <v/>
      </c>
      <c r="J158" s="360" t="str">
        <f t="shared" si="10"/>
        <v/>
      </c>
      <c r="K158" s="360" t="str">
        <f t="shared" si="11"/>
        <v/>
      </c>
      <c r="L158" s="360"/>
    </row>
    <row r="159" spans="1:12" s="236" customFormat="1" ht="15" customHeight="1">
      <c r="A159" s="355"/>
      <c r="B159" s="356"/>
      <c r="C159" s="357" t="str">
        <f>IF($B159="","",IFERROR(VLOOKUP($B159,SERVIÇOS!$B:$G,2,0),IFERROR(VLOOKUP($B159,'COMPOSIÇÕES COMPLEMENTARES '!$C:$K,2,0),"")))</f>
        <v/>
      </c>
      <c r="D159" s="358" t="str">
        <f>IF($B159="","",IFERROR(VLOOKUP($B159,SERVIÇOS!$B:$G,3,0),IFERROR(VLOOKUP($B159,'COMPOSIÇÕES COMPLEMENTARES '!$C:$K,3,0),"")))</f>
        <v/>
      </c>
      <c r="E159" s="359"/>
      <c r="F159" s="360" t="str">
        <f>IF($B159="","",IFERROR(VLOOKUP($B159,SERVIÇOS!$B:$G,4,0),IFERROR(VLOOKUP($B159,'COMPOSIÇÕES COMPLEMENTARES '!$C:$K,6,0),"")))</f>
        <v/>
      </c>
      <c r="G159" s="360" t="str">
        <f>IF($B159="","",IFERROR(VLOOKUP($B159,SERVIÇOS!$B:$G,5,0),IFERROR(VLOOKUP($B159,'COMPOSIÇÕES COMPLEMENTARES '!$C:$K,7,0),"")))</f>
        <v/>
      </c>
      <c r="H159" s="360" t="str">
        <f t="shared" si="8"/>
        <v/>
      </c>
      <c r="I159" s="360" t="str">
        <f t="shared" si="9"/>
        <v/>
      </c>
      <c r="J159" s="360" t="str">
        <f t="shared" si="10"/>
        <v/>
      </c>
      <c r="K159" s="360" t="str">
        <f t="shared" si="11"/>
        <v/>
      </c>
      <c r="L159" s="360"/>
    </row>
    <row r="160" spans="1:12" s="236" customFormat="1" ht="15" customHeight="1">
      <c r="A160" s="355"/>
      <c r="B160" s="356"/>
      <c r="C160" s="357" t="str">
        <f>IF($B160="","",IFERROR(VLOOKUP($B160,SERVIÇOS!$B:$G,2,0),IFERROR(VLOOKUP($B160,'COMPOSIÇÕES COMPLEMENTARES '!$C:$K,2,0),"")))</f>
        <v/>
      </c>
      <c r="D160" s="358" t="str">
        <f>IF($B160="","",IFERROR(VLOOKUP($B160,SERVIÇOS!$B:$G,3,0),IFERROR(VLOOKUP($B160,'COMPOSIÇÕES COMPLEMENTARES '!$C:$K,3,0),"")))</f>
        <v/>
      </c>
      <c r="E160" s="359"/>
      <c r="F160" s="360" t="str">
        <f>IF($B160="","",IFERROR(VLOOKUP($B160,SERVIÇOS!$B:$G,4,0),IFERROR(VLOOKUP($B160,'COMPOSIÇÕES COMPLEMENTARES '!$C:$K,6,0),"")))</f>
        <v/>
      </c>
      <c r="G160" s="360" t="str">
        <f>IF($B160="","",IFERROR(VLOOKUP($B160,SERVIÇOS!$B:$G,5,0),IFERROR(VLOOKUP($B160,'COMPOSIÇÕES COMPLEMENTARES '!$C:$K,7,0),"")))</f>
        <v/>
      </c>
      <c r="H160" s="360" t="str">
        <f t="shared" si="8"/>
        <v/>
      </c>
      <c r="I160" s="360" t="str">
        <f t="shared" si="9"/>
        <v/>
      </c>
      <c r="J160" s="360" t="str">
        <f t="shared" si="10"/>
        <v/>
      </c>
      <c r="K160" s="360" t="str">
        <f t="shared" si="11"/>
        <v/>
      </c>
      <c r="L160" s="360"/>
    </row>
    <row r="161" spans="1:12" s="236" customFormat="1" ht="15" customHeight="1">
      <c r="A161" s="355"/>
      <c r="B161" s="356"/>
      <c r="C161" s="357" t="str">
        <f>IF($B161="","",IFERROR(VLOOKUP($B161,SERVIÇOS!$B:$G,2,0),IFERROR(VLOOKUP($B161,'COMPOSIÇÕES COMPLEMENTARES '!$C:$K,2,0),"")))</f>
        <v/>
      </c>
      <c r="D161" s="358" t="str">
        <f>IF($B161="","",IFERROR(VLOOKUP($B161,SERVIÇOS!$B:$G,3,0),IFERROR(VLOOKUP($B161,'COMPOSIÇÕES COMPLEMENTARES '!$C:$K,3,0),"")))</f>
        <v/>
      </c>
      <c r="E161" s="359"/>
      <c r="F161" s="360" t="str">
        <f>IF($B161="","",IFERROR(VLOOKUP($B161,SERVIÇOS!$B:$G,4,0),IFERROR(VLOOKUP($B161,'COMPOSIÇÕES COMPLEMENTARES '!$C:$K,6,0),"")))</f>
        <v/>
      </c>
      <c r="G161" s="360" t="str">
        <f>IF($B161="","",IFERROR(VLOOKUP($B161,SERVIÇOS!$B:$G,5,0),IFERROR(VLOOKUP($B161,'COMPOSIÇÕES COMPLEMENTARES '!$C:$K,7,0),"")))</f>
        <v/>
      </c>
      <c r="H161" s="360" t="str">
        <f t="shared" si="8"/>
        <v/>
      </c>
      <c r="I161" s="360" t="str">
        <f t="shared" si="9"/>
        <v/>
      </c>
      <c r="J161" s="360" t="str">
        <f t="shared" si="10"/>
        <v/>
      </c>
      <c r="K161" s="360" t="str">
        <f t="shared" si="11"/>
        <v/>
      </c>
      <c r="L161" s="360"/>
    </row>
    <row r="162" spans="1:12" s="236" customFormat="1" ht="15" customHeight="1">
      <c r="A162" s="355"/>
      <c r="B162" s="356"/>
      <c r="C162" s="357" t="str">
        <f>IF($B162="","",IFERROR(VLOOKUP($B162,SERVIÇOS!$B:$G,2,0),IFERROR(VLOOKUP($B162,'COMPOSIÇÕES COMPLEMENTARES '!$C:$K,2,0),"")))</f>
        <v/>
      </c>
      <c r="D162" s="358" t="str">
        <f>IF($B162="","",IFERROR(VLOOKUP($B162,SERVIÇOS!$B:$G,3,0),IFERROR(VLOOKUP($B162,'COMPOSIÇÕES COMPLEMENTARES '!$C:$K,3,0),"")))</f>
        <v/>
      </c>
      <c r="E162" s="359"/>
      <c r="F162" s="360" t="str">
        <f>IF($B162="","",IFERROR(VLOOKUP($B162,SERVIÇOS!$B:$G,4,0),IFERROR(VLOOKUP($B162,'COMPOSIÇÕES COMPLEMENTARES '!$C:$K,6,0),"")))</f>
        <v/>
      </c>
      <c r="G162" s="360" t="str">
        <f>IF($B162="","",IFERROR(VLOOKUP($B162,SERVIÇOS!$B:$G,5,0),IFERROR(VLOOKUP($B162,'COMPOSIÇÕES COMPLEMENTARES '!$C:$K,7,0),"")))</f>
        <v/>
      </c>
      <c r="H162" s="360" t="str">
        <f t="shared" si="8"/>
        <v/>
      </c>
      <c r="I162" s="360" t="str">
        <f t="shared" si="9"/>
        <v/>
      </c>
      <c r="J162" s="360" t="str">
        <f t="shared" si="10"/>
        <v/>
      </c>
      <c r="K162" s="360" t="str">
        <f t="shared" si="11"/>
        <v/>
      </c>
      <c r="L162" s="360"/>
    </row>
    <row r="163" spans="1:12" s="236" customFormat="1" ht="15" customHeight="1">
      <c r="A163" s="355"/>
      <c r="B163" s="356"/>
      <c r="C163" s="357" t="str">
        <f>IF($B163="","",IFERROR(VLOOKUP($B163,SERVIÇOS!$B:$G,2,0),IFERROR(VLOOKUP($B163,'COMPOSIÇÕES COMPLEMENTARES '!$C:$K,2,0),"")))</f>
        <v/>
      </c>
      <c r="D163" s="358" t="str">
        <f>IF($B163="","",IFERROR(VLOOKUP($B163,SERVIÇOS!$B:$G,3,0),IFERROR(VLOOKUP($B163,'COMPOSIÇÕES COMPLEMENTARES '!$C:$K,3,0),"")))</f>
        <v/>
      </c>
      <c r="E163" s="359"/>
      <c r="F163" s="360" t="str">
        <f>IF($B163="","",IFERROR(VLOOKUP($B163,SERVIÇOS!$B:$G,4,0),IFERROR(VLOOKUP($B163,'COMPOSIÇÕES COMPLEMENTARES '!$C:$K,6,0),"")))</f>
        <v/>
      </c>
      <c r="G163" s="360" t="str">
        <f>IF($B163="","",IFERROR(VLOOKUP($B163,SERVIÇOS!$B:$G,5,0),IFERROR(VLOOKUP($B163,'COMPOSIÇÕES COMPLEMENTARES '!$C:$K,7,0),"")))</f>
        <v/>
      </c>
      <c r="H163" s="360" t="str">
        <f t="shared" si="8"/>
        <v/>
      </c>
      <c r="I163" s="360" t="str">
        <f t="shared" si="9"/>
        <v/>
      </c>
      <c r="J163" s="360" t="str">
        <f t="shared" si="10"/>
        <v/>
      </c>
      <c r="K163" s="360" t="str">
        <f t="shared" si="11"/>
        <v/>
      </c>
      <c r="L163" s="360"/>
    </row>
    <row r="164" spans="1:12" s="236" customFormat="1" ht="15" customHeight="1">
      <c r="A164" s="355"/>
      <c r="B164" s="356"/>
      <c r="C164" s="357" t="str">
        <f>IF($B164="","",IFERROR(VLOOKUP($B164,SERVIÇOS!$B:$G,2,0),IFERROR(VLOOKUP($B164,'COMPOSIÇÕES COMPLEMENTARES '!$C:$K,2,0),"")))</f>
        <v/>
      </c>
      <c r="D164" s="358" t="str">
        <f>IF($B164="","",IFERROR(VLOOKUP($B164,SERVIÇOS!$B:$G,3,0),IFERROR(VLOOKUP($B164,'COMPOSIÇÕES COMPLEMENTARES '!$C:$K,3,0),"")))</f>
        <v/>
      </c>
      <c r="E164" s="359"/>
      <c r="F164" s="360" t="str">
        <f>IF($B164="","",IFERROR(VLOOKUP($B164,SERVIÇOS!$B:$G,4,0),IFERROR(VLOOKUP($B164,'COMPOSIÇÕES COMPLEMENTARES '!$C:$K,6,0),"")))</f>
        <v/>
      </c>
      <c r="G164" s="360" t="str">
        <f>IF($B164="","",IFERROR(VLOOKUP($B164,SERVIÇOS!$B:$G,5,0),IFERROR(VLOOKUP($B164,'COMPOSIÇÕES COMPLEMENTARES '!$C:$K,7,0),"")))</f>
        <v/>
      </c>
      <c r="H164" s="360" t="str">
        <f t="shared" si="8"/>
        <v/>
      </c>
      <c r="I164" s="360" t="str">
        <f t="shared" si="9"/>
        <v/>
      </c>
      <c r="J164" s="360" t="str">
        <f t="shared" si="10"/>
        <v/>
      </c>
      <c r="K164" s="360" t="str">
        <f t="shared" si="11"/>
        <v/>
      </c>
      <c r="L164" s="360"/>
    </row>
    <row r="165" spans="1:12" s="236" customFormat="1" ht="15" customHeight="1">
      <c r="A165" s="355"/>
      <c r="B165" s="356"/>
      <c r="C165" s="357" t="str">
        <f>IF($B165="","",IFERROR(VLOOKUP($B165,SERVIÇOS!$B:$G,2,0),IFERROR(VLOOKUP($B165,'COMPOSIÇÕES COMPLEMENTARES '!$C:$K,2,0),"")))</f>
        <v/>
      </c>
      <c r="D165" s="358" t="str">
        <f>IF($B165="","",IFERROR(VLOOKUP($B165,SERVIÇOS!$B:$G,3,0),IFERROR(VLOOKUP($B165,'COMPOSIÇÕES COMPLEMENTARES '!$C:$K,3,0),"")))</f>
        <v/>
      </c>
      <c r="E165" s="359"/>
      <c r="F165" s="360" t="str">
        <f>IF($B165="","",IFERROR(VLOOKUP($B165,SERVIÇOS!$B:$G,4,0),IFERROR(VLOOKUP($B165,'COMPOSIÇÕES COMPLEMENTARES '!$C:$K,6,0),"")))</f>
        <v/>
      </c>
      <c r="G165" s="360" t="str">
        <f>IF($B165="","",IFERROR(VLOOKUP($B165,SERVIÇOS!$B:$G,5,0),IFERROR(VLOOKUP($B165,'COMPOSIÇÕES COMPLEMENTARES '!$C:$K,7,0),"")))</f>
        <v/>
      </c>
      <c r="H165" s="360" t="str">
        <f t="shared" si="8"/>
        <v/>
      </c>
      <c r="I165" s="360" t="str">
        <f t="shared" si="9"/>
        <v/>
      </c>
      <c r="J165" s="360" t="str">
        <f t="shared" si="10"/>
        <v/>
      </c>
      <c r="K165" s="360" t="str">
        <f t="shared" si="11"/>
        <v/>
      </c>
      <c r="L165" s="360"/>
    </row>
    <row r="166" spans="1:12" s="236" customFormat="1" ht="15" customHeight="1">
      <c r="A166" s="355"/>
      <c r="B166" s="356"/>
      <c r="C166" s="357" t="str">
        <f>IF($B166="","",IFERROR(VLOOKUP($B166,SERVIÇOS!$B:$G,2,0),IFERROR(VLOOKUP($B166,'COMPOSIÇÕES COMPLEMENTARES '!$C:$K,2,0),"")))</f>
        <v/>
      </c>
      <c r="D166" s="358" t="str">
        <f>IF($B166="","",IFERROR(VLOOKUP($B166,SERVIÇOS!$B:$G,3,0),IFERROR(VLOOKUP($B166,'COMPOSIÇÕES COMPLEMENTARES '!$C:$K,3,0),"")))</f>
        <v/>
      </c>
      <c r="E166" s="359"/>
      <c r="F166" s="360" t="str">
        <f>IF($B166="","",IFERROR(VLOOKUP($B166,SERVIÇOS!$B:$G,4,0),IFERROR(VLOOKUP($B166,'COMPOSIÇÕES COMPLEMENTARES '!$C:$K,6,0),"")))</f>
        <v/>
      </c>
      <c r="G166" s="360" t="str">
        <f>IF($B166="","",IFERROR(VLOOKUP($B166,SERVIÇOS!$B:$G,5,0),IFERROR(VLOOKUP($B166,'COMPOSIÇÕES COMPLEMENTARES '!$C:$K,7,0),"")))</f>
        <v/>
      </c>
      <c r="H166" s="360" t="str">
        <f t="shared" si="8"/>
        <v/>
      </c>
      <c r="I166" s="360" t="str">
        <f t="shared" si="9"/>
        <v/>
      </c>
      <c r="J166" s="360" t="str">
        <f t="shared" si="10"/>
        <v/>
      </c>
      <c r="K166" s="360" t="str">
        <f t="shared" si="11"/>
        <v/>
      </c>
      <c r="L166" s="360"/>
    </row>
    <row r="167" spans="1:12" s="236" customFormat="1" ht="15" customHeight="1">
      <c r="A167" s="355"/>
      <c r="B167" s="356"/>
      <c r="C167" s="357" t="str">
        <f>IF($B167="","",IFERROR(VLOOKUP($B167,SERVIÇOS!$B:$G,2,0),IFERROR(VLOOKUP($B167,'COMPOSIÇÕES COMPLEMENTARES '!$C:$K,2,0),"")))</f>
        <v/>
      </c>
      <c r="D167" s="358" t="str">
        <f>IF($B167="","",IFERROR(VLOOKUP($B167,SERVIÇOS!$B:$G,3,0),IFERROR(VLOOKUP($B167,'COMPOSIÇÕES COMPLEMENTARES '!$C:$K,3,0),"")))</f>
        <v/>
      </c>
      <c r="E167" s="359"/>
      <c r="F167" s="360" t="str">
        <f>IF($B167="","",IFERROR(VLOOKUP($B167,SERVIÇOS!$B:$G,4,0),IFERROR(VLOOKUP($B167,'COMPOSIÇÕES COMPLEMENTARES '!$C:$K,6,0),"")))</f>
        <v/>
      </c>
      <c r="G167" s="360" t="str">
        <f>IF($B167="","",IFERROR(VLOOKUP($B167,SERVIÇOS!$B:$G,5,0),IFERROR(VLOOKUP($B167,'COMPOSIÇÕES COMPLEMENTARES '!$C:$K,7,0),"")))</f>
        <v/>
      </c>
      <c r="H167" s="360" t="str">
        <f t="shared" si="8"/>
        <v/>
      </c>
      <c r="I167" s="360" t="str">
        <f t="shared" si="9"/>
        <v/>
      </c>
      <c r="J167" s="360" t="str">
        <f t="shared" si="10"/>
        <v/>
      </c>
      <c r="K167" s="360" t="str">
        <f t="shared" si="11"/>
        <v/>
      </c>
      <c r="L167" s="360"/>
    </row>
    <row r="168" spans="1:12" s="236" customFormat="1" ht="15" customHeight="1">
      <c r="A168" s="355"/>
      <c r="B168" s="356"/>
      <c r="C168" s="357" t="str">
        <f>IF($B168="","",IFERROR(VLOOKUP($B168,SERVIÇOS!$B:$G,2,0),IFERROR(VLOOKUP($B168,'COMPOSIÇÕES COMPLEMENTARES '!$C:$K,2,0),"")))</f>
        <v/>
      </c>
      <c r="D168" s="358" t="str">
        <f>IF($B168="","",IFERROR(VLOOKUP($B168,SERVIÇOS!$B:$G,3,0),IFERROR(VLOOKUP($B168,'COMPOSIÇÕES COMPLEMENTARES '!$C:$K,3,0),"")))</f>
        <v/>
      </c>
      <c r="E168" s="359"/>
      <c r="F168" s="360" t="str">
        <f>IF($B168="","",IFERROR(VLOOKUP($B168,SERVIÇOS!$B:$G,4,0),IFERROR(VLOOKUP($B168,'COMPOSIÇÕES COMPLEMENTARES '!$C:$K,6,0),"")))</f>
        <v/>
      </c>
      <c r="G168" s="360" t="str">
        <f>IF($B168="","",IFERROR(VLOOKUP($B168,SERVIÇOS!$B:$G,5,0),IFERROR(VLOOKUP($B168,'COMPOSIÇÕES COMPLEMENTARES '!$C:$K,7,0),"")))</f>
        <v/>
      </c>
      <c r="H168" s="360" t="str">
        <f t="shared" si="8"/>
        <v/>
      </c>
      <c r="I168" s="360" t="str">
        <f t="shared" si="9"/>
        <v/>
      </c>
      <c r="J168" s="360" t="str">
        <f t="shared" si="10"/>
        <v/>
      </c>
      <c r="K168" s="360" t="str">
        <f t="shared" si="11"/>
        <v/>
      </c>
      <c r="L168" s="360"/>
    </row>
    <row r="169" spans="1:12" s="236" customFormat="1" ht="15" customHeight="1">
      <c r="A169" s="355"/>
      <c r="B169" s="356"/>
      <c r="C169" s="357" t="str">
        <f>IF($B169="","",IFERROR(VLOOKUP($B169,SERVIÇOS!$B:$G,2,0),IFERROR(VLOOKUP($B169,'COMPOSIÇÕES COMPLEMENTARES '!$C:$K,2,0),"")))</f>
        <v/>
      </c>
      <c r="D169" s="358" t="str">
        <f>IF($B169="","",IFERROR(VLOOKUP($B169,SERVIÇOS!$B:$G,3,0),IFERROR(VLOOKUP($B169,'COMPOSIÇÕES COMPLEMENTARES '!$C:$K,3,0),"")))</f>
        <v/>
      </c>
      <c r="E169" s="359"/>
      <c r="F169" s="360" t="str">
        <f>IF($B169="","",IFERROR(VLOOKUP($B169,SERVIÇOS!$B:$G,4,0),IFERROR(VLOOKUP($B169,'COMPOSIÇÕES COMPLEMENTARES '!$C:$K,6,0),"")))</f>
        <v/>
      </c>
      <c r="G169" s="360" t="str">
        <f>IF($B169="","",IFERROR(VLOOKUP($B169,SERVIÇOS!$B:$G,5,0),IFERROR(VLOOKUP($B169,'COMPOSIÇÕES COMPLEMENTARES '!$C:$K,7,0),"")))</f>
        <v/>
      </c>
      <c r="H169" s="360" t="str">
        <f t="shared" si="8"/>
        <v/>
      </c>
      <c r="I169" s="360" t="str">
        <f t="shared" si="9"/>
        <v/>
      </c>
      <c r="J169" s="360" t="str">
        <f t="shared" si="10"/>
        <v/>
      </c>
      <c r="K169" s="360" t="str">
        <f t="shared" si="11"/>
        <v/>
      </c>
      <c r="L169" s="360"/>
    </row>
    <row r="170" spans="1:12" s="236" customFormat="1" ht="15" customHeight="1">
      <c r="A170" s="355"/>
      <c r="B170" s="356"/>
      <c r="C170" s="357" t="str">
        <f>IF($B170="","",IFERROR(VLOOKUP($B170,SERVIÇOS!$B:$G,2,0),IFERROR(VLOOKUP($B170,'COMPOSIÇÕES COMPLEMENTARES '!$C:$K,2,0),"")))</f>
        <v/>
      </c>
      <c r="D170" s="358" t="str">
        <f>IF($B170="","",IFERROR(VLOOKUP($B170,SERVIÇOS!$B:$G,3,0),IFERROR(VLOOKUP($B170,'COMPOSIÇÕES COMPLEMENTARES '!$C:$K,3,0),"")))</f>
        <v/>
      </c>
      <c r="E170" s="359"/>
      <c r="F170" s="360" t="str">
        <f>IF($B170="","",IFERROR(VLOOKUP($B170,SERVIÇOS!$B:$G,4,0),IFERROR(VLOOKUP($B170,'COMPOSIÇÕES COMPLEMENTARES '!$C:$K,6,0),"")))</f>
        <v/>
      </c>
      <c r="G170" s="360" t="str">
        <f>IF($B170="","",IFERROR(VLOOKUP($B170,SERVIÇOS!$B:$G,5,0),IFERROR(VLOOKUP($B170,'COMPOSIÇÕES COMPLEMENTARES '!$C:$K,7,0),"")))</f>
        <v/>
      </c>
      <c r="H170" s="360" t="str">
        <f t="shared" si="8"/>
        <v/>
      </c>
      <c r="I170" s="360" t="str">
        <f t="shared" si="9"/>
        <v/>
      </c>
      <c r="J170" s="360" t="str">
        <f t="shared" si="10"/>
        <v/>
      </c>
      <c r="K170" s="360" t="str">
        <f t="shared" si="11"/>
        <v/>
      </c>
      <c r="L170" s="360"/>
    </row>
    <row r="171" spans="1:12" s="236" customFormat="1" ht="15" customHeight="1">
      <c r="A171" s="355"/>
      <c r="B171" s="356"/>
      <c r="C171" s="357" t="str">
        <f>IF($B171="","",IFERROR(VLOOKUP($B171,SERVIÇOS!$B:$G,2,0),IFERROR(VLOOKUP($B171,'COMPOSIÇÕES COMPLEMENTARES '!$C:$K,2,0),"")))</f>
        <v/>
      </c>
      <c r="D171" s="358" t="str">
        <f>IF($B171="","",IFERROR(VLOOKUP($B171,SERVIÇOS!$B:$G,3,0),IFERROR(VLOOKUP($B171,'COMPOSIÇÕES COMPLEMENTARES '!$C:$K,3,0),"")))</f>
        <v/>
      </c>
      <c r="E171" s="359"/>
      <c r="F171" s="360" t="str">
        <f>IF($B171="","",IFERROR(VLOOKUP($B171,SERVIÇOS!$B:$G,4,0),IFERROR(VLOOKUP($B171,'COMPOSIÇÕES COMPLEMENTARES '!$C:$K,6,0),"")))</f>
        <v/>
      </c>
      <c r="G171" s="360" t="str">
        <f>IF($B171="","",IFERROR(VLOOKUP($B171,SERVIÇOS!$B:$G,5,0),IFERROR(VLOOKUP($B171,'COMPOSIÇÕES COMPLEMENTARES '!$C:$K,7,0),"")))</f>
        <v/>
      </c>
      <c r="H171" s="360" t="str">
        <f t="shared" si="8"/>
        <v/>
      </c>
      <c r="I171" s="360" t="str">
        <f t="shared" si="9"/>
        <v/>
      </c>
      <c r="J171" s="360" t="str">
        <f t="shared" si="10"/>
        <v/>
      </c>
      <c r="K171" s="360" t="str">
        <f t="shared" si="11"/>
        <v/>
      </c>
      <c r="L171" s="360"/>
    </row>
    <row r="172" spans="1:12" s="236" customFormat="1" ht="15" customHeight="1">
      <c r="A172" s="355"/>
      <c r="B172" s="356"/>
      <c r="C172" s="357" t="str">
        <f>IF($B172="","",IFERROR(VLOOKUP($B172,SERVIÇOS!$B:$G,2,0),IFERROR(VLOOKUP($B172,'COMPOSIÇÕES COMPLEMENTARES '!$C:$K,2,0),"")))</f>
        <v/>
      </c>
      <c r="D172" s="358" t="str">
        <f>IF($B172="","",IFERROR(VLOOKUP($B172,SERVIÇOS!$B:$G,3,0),IFERROR(VLOOKUP($B172,'COMPOSIÇÕES COMPLEMENTARES '!$C:$K,3,0),"")))</f>
        <v/>
      </c>
      <c r="E172" s="359"/>
      <c r="F172" s="360" t="str">
        <f>IF($B172="","",IFERROR(VLOOKUP($B172,SERVIÇOS!$B:$G,4,0),IFERROR(VLOOKUP($B172,'COMPOSIÇÕES COMPLEMENTARES '!$C:$K,6,0),"")))</f>
        <v/>
      </c>
      <c r="G172" s="360" t="str">
        <f>IF($B172="","",IFERROR(VLOOKUP($B172,SERVIÇOS!$B:$G,5,0),IFERROR(VLOOKUP($B172,'COMPOSIÇÕES COMPLEMENTARES '!$C:$K,7,0),"")))</f>
        <v/>
      </c>
      <c r="H172" s="360" t="str">
        <f t="shared" si="8"/>
        <v/>
      </c>
      <c r="I172" s="360" t="str">
        <f t="shared" si="9"/>
        <v/>
      </c>
      <c r="J172" s="360" t="str">
        <f t="shared" si="10"/>
        <v/>
      </c>
      <c r="K172" s="360" t="str">
        <f t="shared" si="11"/>
        <v/>
      </c>
      <c r="L172" s="360"/>
    </row>
    <row r="173" spans="1:12" s="236" customFormat="1" ht="15" customHeight="1">
      <c r="A173" s="355"/>
      <c r="B173" s="356"/>
      <c r="C173" s="357" t="str">
        <f>IF($B173="","",IFERROR(VLOOKUP($B173,SERVIÇOS!$B:$G,2,0),IFERROR(VLOOKUP($B173,'COMPOSIÇÕES COMPLEMENTARES '!$C:$K,2,0),"")))</f>
        <v/>
      </c>
      <c r="D173" s="358" t="str">
        <f>IF($B173="","",IFERROR(VLOOKUP($B173,SERVIÇOS!$B:$G,3,0),IFERROR(VLOOKUP($B173,'COMPOSIÇÕES COMPLEMENTARES '!$C:$K,3,0),"")))</f>
        <v/>
      </c>
      <c r="E173" s="359"/>
      <c r="F173" s="360" t="str">
        <f>IF($B173="","",IFERROR(VLOOKUP($B173,SERVIÇOS!$B:$G,4,0),IFERROR(VLOOKUP($B173,'COMPOSIÇÕES COMPLEMENTARES '!$C:$K,6,0),"")))</f>
        <v/>
      </c>
      <c r="G173" s="360" t="str">
        <f>IF($B173="","",IFERROR(VLOOKUP($B173,SERVIÇOS!$B:$G,5,0),IFERROR(VLOOKUP($B173,'COMPOSIÇÕES COMPLEMENTARES '!$C:$K,7,0),"")))</f>
        <v/>
      </c>
      <c r="H173" s="360" t="str">
        <f t="shared" si="8"/>
        <v/>
      </c>
      <c r="I173" s="360" t="str">
        <f t="shared" si="9"/>
        <v/>
      </c>
      <c r="J173" s="360" t="str">
        <f t="shared" si="10"/>
        <v/>
      </c>
      <c r="K173" s="360" t="str">
        <f t="shared" si="11"/>
        <v/>
      </c>
      <c r="L173" s="360"/>
    </row>
    <row r="174" spans="1:12" s="236" customFormat="1" ht="15" customHeight="1">
      <c r="A174" s="355"/>
      <c r="B174" s="356"/>
      <c r="C174" s="357" t="str">
        <f>IF($B174="","",IFERROR(VLOOKUP($B174,SERVIÇOS!$B:$G,2,0),IFERROR(VLOOKUP($B174,'COMPOSIÇÕES COMPLEMENTARES '!$C:$K,2,0),"")))</f>
        <v/>
      </c>
      <c r="D174" s="358" t="str">
        <f>IF($B174="","",IFERROR(VLOOKUP($B174,SERVIÇOS!$B:$G,3,0),IFERROR(VLOOKUP($B174,'COMPOSIÇÕES COMPLEMENTARES '!$C:$K,3,0),"")))</f>
        <v/>
      </c>
      <c r="E174" s="359"/>
      <c r="F174" s="360" t="str">
        <f>IF($B174="","",IFERROR(VLOOKUP($B174,SERVIÇOS!$B:$G,4,0),IFERROR(VLOOKUP($B174,'COMPOSIÇÕES COMPLEMENTARES '!$C:$K,6,0),"")))</f>
        <v/>
      </c>
      <c r="G174" s="360" t="str">
        <f>IF($B174="","",IFERROR(VLOOKUP($B174,SERVIÇOS!$B:$G,5,0),IFERROR(VLOOKUP($B174,'COMPOSIÇÕES COMPLEMENTARES '!$C:$K,7,0),"")))</f>
        <v/>
      </c>
      <c r="H174" s="360" t="str">
        <f t="shared" si="8"/>
        <v/>
      </c>
      <c r="I174" s="360" t="str">
        <f t="shared" si="9"/>
        <v/>
      </c>
      <c r="J174" s="360" t="str">
        <f t="shared" si="10"/>
        <v/>
      </c>
      <c r="K174" s="360" t="str">
        <f t="shared" si="11"/>
        <v/>
      </c>
      <c r="L174" s="360"/>
    </row>
    <row r="175" spans="1:12" s="236" customFormat="1" ht="15" customHeight="1">
      <c r="A175" s="355"/>
      <c r="B175" s="356"/>
      <c r="C175" s="357" t="str">
        <f>IF($B175="","",IFERROR(VLOOKUP($B175,SERVIÇOS!$B:$G,2,0),IFERROR(VLOOKUP($B175,'COMPOSIÇÕES COMPLEMENTARES '!$C:$K,2,0),"")))</f>
        <v/>
      </c>
      <c r="D175" s="358" t="str">
        <f>IF($B175="","",IFERROR(VLOOKUP($B175,SERVIÇOS!$B:$G,3,0),IFERROR(VLOOKUP($B175,'COMPOSIÇÕES COMPLEMENTARES '!$C:$K,3,0),"")))</f>
        <v/>
      </c>
      <c r="E175" s="359"/>
      <c r="F175" s="360" t="str">
        <f>IF($B175="","",IFERROR(VLOOKUP($B175,SERVIÇOS!$B:$G,4,0),IFERROR(VLOOKUP($B175,'COMPOSIÇÕES COMPLEMENTARES '!$C:$K,6,0),"")))</f>
        <v/>
      </c>
      <c r="G175" s="360" t="str">
        <f>IF($B175="","",IFERROR(VLOOKUP($B175,SERVIÇOS!$B:$G,5,0),IFERROR(VLOOKUP($B175,'COMPOSIÇÕES COMPLEMENTARES '!$C:$K,7,0),"")))</f>
        <v/>
      </c>
      <c r="H175" s="360" t="str">
        <f t="shared" si="8"/>
        <v/>
      </c>
      <c r="I175" s="360" t="str">
        <f t="shared" si="9"/>
        <v/>
      </c>
      <c r="J175" s="360" t="str">
        <f t="shared" si="10"/>
        <v/>
      </c>
      <c r="K175" s="360" t="str">
        <f t="shared" si="11"/>
        <v/>
      </c>
      <c r="L175" s="360"/>
    </row>
    <row r="176" spans="1:12" s="236" customFormat="1" ht="15" customHeight="1">
      <c r="A176" s="355"/>
      <c r="B176" s="356"/>
      <c r="C176" s="357" t="str">
        <f>IF($B176="","",IFERROR(VLOOKUP($B176,SERVIÇOS!$B:$G,2,0),IFERROR(VLOOKUP($B176,'COMPOSIÇÕES COMPLEMENTARES '!$C:$K,2,0),"")))</f>
        <v/>
      </c>
      <c r="D176" s="358" t="str">
        <f>IF($B176="","",IFERROR(VLOOKUP($B176,SERVIÇOS!$B:$G,3,0),IFERROR(VLOOKUP($B176,'COMPOSIÇÕES COMPLEMENTARES '!$C:$K,3,0),"")))</f>
        <v/>
      </c>
      <c r="E176" s="359"/>
      <c r="F176" s="360" t="str">
        <f>IF($B176="","",IFERROR(VLOOKUP($B176,SERVIÇOS!$B:$G,4,0),IFERROR(VLOOKUP($B176,'COMPOSIÇÕES COMPLEMENTARES '!$C:$K,6,0),"")))</f>
        <v/>
      </c>
      <c r="G176" s="360" t="str">
        <f>IF($B176="","",IFERROR(VLOOKUP($B176,SERVIÇOS!$B:$G,5,0),IFERROR(VLOOKUP($B176,'COMPOSIÇÕES COMPLEMENTARES '!$C:$K,7,0),"")))</f>
        <v/>
      </c>
      <c r="H176" s="360" t="str">
        <f t="shared" si="8"/>
        <v/>
      </c>
      <c r="I176" s="360" t="str">
        <f t="shared" si="9"/>
        <v/>
      </c>
      <c r="J176" s="360" t="str">
        <f t="shared" si="10"/>
        <v/>
      </c>
      <c r="K176" s="360" t="str">
        <f t="shared" si="11"/>
        <v/>
      </c>
      <c r="L176" s="360"/>
    </row>
    <row r="177" spans="1:12" s="236" customFormat="1" ht="15" customHeight="1">
      <c r="A177" s="355"/>
      <c r="B177" s="356"/>
      <c r="C177" s="357" t="str">
        <f>IF($B177="","",IFERROR(VLOOKUP($B177,SERVIÇOS!$B:$G,2,0),IFERROR(VLOOKUP($B177,'COMPOSIÇÕES COMPLEMENTARES '!$C:$K,2,0),"")))</f>
        <v/>
      </c>
      <c r="D177" s="358" t="str">
        <f>IF($B177="","",IFERROR(VLOOKUP($B177,SERVIÇOS!$B:$G,3,0),IFERROR(VLOOKUP($B177,'COMPOSIÇÕES COMPLEMENTARES '!$C:$K,3,0),"")))</f>
        <v/>
      </c>
      <c r="E177" s="359"/>
      <c r="F177" s="360" t="str">
        <f>IF($B177="","",IFERROR(VLOOKUP($B177,SERVIÇOS!$B:$G,4,0),IFERROR(VLOOKUP($B177,'COMPOSIÇÕES COMPLEMENTARES '!$C:$K,6,0),"")))</f>
        <v/>
      </c>
      <c r="G177" s="360" t="str">
        <f>IF($B177="","",IFERROR(VLOOKUP($B177,SERVIÇOS!$B:$G,5,0),IFERROR(VLOOKUP($B177,'COMPOSIÇÕES COMPLEMENTARES '!$C:$K,7,0),"")))</f>
        <v/>
      </c>
      <c r="H177" s="360" t="str">
        <f t="shared" si="8"/>
        <v/>
      </c>
      <c r="I177" s="360" t="str">
        <f t="shared" si="9"/>
        <v/>
      </c>
      <c r="J177" s="360" t="str">
        <f t="shared" si="10"/>
        <v/>
      </c>
      <c r="K177" s="360" t="str">
        <f t="shared" si="11"/>
        <v/>
      </c>
      <c r="L177" s="360"/>
    </row>
    <row r="178" spans="1:12" s="236" customFormat="1" ht="15" customHeight="1">
      <c r="A178" s="355"/>
      <c r="B178" s="356"/>
      <c r="C178" s="357" t="str">
        <f>IF($B178="","",IFERROR(VLOOKUP($B178,SERVIÇOS!$B:$G,2,0),IFERROR(VLOOKUP($B178,'COMPOSIÇÕES COMPLEMENTARES '!$C:$K,2,0),"")))</f>
        <v/>
      </c>
      <c r="D178" s="358" t="str">
        <f>IF($B178="","",IFERROR(VLOOKUP($B178,SERVIÇOS!$B:$G,3,0),IFERROR(VLOOKUP($B178,'COMPOSIÇÕES COMPLEMENTARES '!$C:$K,3,0),"")))</f>
        <v/>
      </c>
      <c r="E178" s="359"/>
      <c r="F178" s="360" t="str">
        <f>IF($B178="","",IFERROR(VLOOKUP($B178,SERVIÇOS!$B:$G,4,0),IFERROR(VLOOKUP($B178,'COMPOSIÇÕES COMPLEMENTARES '!$C:$K,6,0),"")))</f>
        <v/>
      </c>
      <c r="G178" s="360" t="str">
        <f>IF($B178="","",IFERROR(VLOOKUP($B178,SERVIÇOS!$B:$G,5,0),IFERROR(VLOOKUP($B178,'COMPOSIÇÕES COMPLEMENTARES '!$C:$K,7,0),"")))</f>
        <v/>
      </c>
      <c r="H178" s="360" t="str">
        <f t="shared" si="8"/>
        <v/>
      </c>
      <c r="I178" s="360" t="str">
        <f t="shared" si="9"/>
        <v/>
      </c>
      <c r="J178" s="360" t="str">
        <f t="shared" si="10"/>
        <v/>
      </c>
      <c r="K178" s="360" t="str">
        <f t="shared" si="11"/>
        <v/>
      </c>
      <c r="L178" s="360"/>
    </row>
    <row r="179" spans="1:12" s="236" customFormat="1" ht="15" customHeight="1">
      <c r="A179" s="355"/>
      <c r="B179" s="356"/>
      <c r="C179" s="357" t="str">
        <f>IF($B179="","",IFERROR(VLOOKUP($B179,SERVIÇOS!$B:$G,2,0),IFERROR(VLOOKUP($B179,'COMPOSIÇÕES COMPLEMENTARES '!$C:$K,2,0),"")))</f>
        <v/>
      </c>
      <c r="D179" s="358" t="str">
        <f>IF($B179="","",IFERROR(VLOOKUP($B179,SERVIÇOS!$B:$G,3,0),IFERROR(VLOOKUP($B179,'COMPOSIÇÕES COMPLEMENTARES '!$C:$K,3,0),"")))</f>
        <v/>
      </c>
      <c r="E179" s="359"/>
      <c r="F179" s="360" t="str">
        <f>IF($B179="","",IFERROR(VLOOKUP($B179,SERVIÇOS!$B:$G,4,0),IFERROR(VLOOKUP($B179,'COMPOSIÇÕES COMPLEMENTARES '!$C:$K,6,0),"")))</f>
        <v/>
      </c>
      <c r="G179" s="360" t="str">
        <f>IF($B179="","",IFERROR(VLOOKUP($B179,SERVIÇOS!$B:$G,5,0),IFERROR(VLOOKUP($B179,'COMPOSIÇÕES COMPLEMENTARES '!$C:$K,7,0),"")))</f>
        <v/>
      </c>
      <c r="H179" s="360" t="str">
        <f t="shared" si="8"/>
        <v/>
      </c>
      <c r="I179" s="360" t="str">
        <f t="shared" si="9"/>
        <v/>
      </c>
      <c r="J179" s="360" t="str">
        <f t="shared" si="10"/>
        <v/>
      </c>
      <c r="K179" s="360" t="str">
        <f t="shared" si="11"/>
        <v/>
      </c>
      <c r="L179" s="360"/>
    </row>
    <row r="180" spans="1:12" s="236" customFormat="1" ht="15" customHeight="1">
      <c r="A180" s="355"/>
      <c r="B180" s="356"/>
      <c r="C180" s="357" t="str">
        <f>IF($B180="","",IFERROR(VLOOKUP($B180,SERVIÇOS!$B:$G,2,0),IFERROR(VLOOKUP($B180,'COMPOSIÇÕES COMPLEMENTARES '!$C:$K,2,0),"")))</f>
        <v/>
      </c>
      <c r="D180" s="358" t="str">
        <f>IF($B180="","",IFERROR(VLOOKUP($B180,SERVIÇOS!$B:$G,3,0),IFERROR(VLOOKUP($B180,'COMPOSIÇÕES COMPLEMENTARES '!$C:$K,3,0),"")))</f>
        <v/>
      </c>
      <c r="E180" s="359"/>
      <c r="F180" s="360" t="str">
        <f>IF($B180="","",IFERROR(VLOOKUP($B180,SERVIÇOS!$B:$G,4,0),IFERROR(VLOOKUP($B180,'COMPOSIÇÕES COMPLEMENTARES '!$C:$K,6,0),"")))</f>
        <v/>
      </c>
      <c r="G180" s="360" t="str">
        <f>IF($B180="","",IFERROR(VLOOKUP($B180,SERVIÇOS!$B:$G,5,0),IFERROR(VLOOKUP($B180,'COMPOSIÇÕES COMPLEMENTARES '!$C:$K,7,0),"")))</f>
        <v/>
      </c>
      <c r="H180" s="360" t="str">
        <f t="shared" si="8"/>
        <v/>
      </c>
      <c r="I180" s="360" t="str">
        <f t="shared" si="9"/>
        <v/>
      </c>
      <c r="J180" s="360" t="str">
        <f t="shared" si="10"/>
        <v/>
      </c>
      <c r="K180" s="360" t="str">
        <f t="shared" si="11"/>
        <v/>
      </c>
      <c r="L180" s="360"/>
    </row>
    <row r="181" spans="1:12" s="236" customFormat="1" ht="15" customHeight="1">
      <c r="A181" s="355"/>
      <c r="B181" s="356"/>
      <c r="C181" s="357" t="str">
        <f>IF($B181="","",IFERROR(VLOOKUP($B181,SERVIÇOS!$B:$G,2,0),IFERROR(VLOOKUP($B181,'COMPOSIÇÕES COMPLEMENTARES '!$C:$K,2,0),"")))</f>
        <v/>
      </c>
      <c r="D181" s="358" t="str">
        <f>IF($B181="","",IFERROR(VLOOKUP($B181,SERVIÇOS!$B:$G,3,0),IFERROR(VLOOKUP($B181,'COMPOSIÇÕES COMPLEMENTARES '!$C:$K,3,0),"")))</f>
        <v/>
      </c>
      <c r="E181" s="359"/>
      <c r="F181" s="360" t="str">
        <f>IF($B181="","",IFERROR(VLOOKUP($B181,SERVIÇOS!$B:$G,4,0),IFERROR(VLOOKUP($B181,'COMPOSIÇÕES COMPLEMENTARES '!$C:$K,6,0),"")))</f>
        <v/>
      </c>
      <c r="G181" s="360" t="str">
        <f>IF($B181="","",IFERROR(VLOOKUP($B181,SERVIÇOS!$B:$G,5,0),IFERROR(VLOOKUP($B181,'COMPOSIÇÕES COMPLEMENTARES '!$C:$K,7,0),"")))</f>
        <v/>
      </c>
      <c r="H181" s="360" t="str">
        <f t="shared" si="8"/>
        <v/>
      </c>
      <c r="I181" s="360" t="str">
        <f t="shared" si="9"/>
        <v/>
      </c>
      <c r="J181" s="360" t="str">
        <f t="shared" si="10"/>
        <v/>
      </c>
      <c r="K181" s="360" t="str">
        <f t="shared" si="11"/>
        <v/>
      </c>
      <c r="L181" s="360"/>
    </row>
    <row r="182" spans="1:12" s="236" customFormat="1" ht="15" customHeight="1">
      <c r="A182" s="355"/>
      <c r="B182" s="356"/>
      <c r="C182" s="357" t="str">
        <f>IF($B182="","",IFERROR(VLOOKUP($B182,SERVIÇOS!$B:$G,2,0),IFERROR(VLOOKUP($B182,'COMPOSIÇÕES COMPLEMENTARES '!$C:$K,2,0),"")))</f>
        <v/>
      </c>
      <c r="D182" s="358" t="str">
        <f>IF($B182="","",IFERROR(VLOOKUP($B182,SERVIÇOS!$B:$G,3,0),IFERROR(VLOOKUP($B182,'COMPOSIÇÕES COMPLEMENTARES '!$C:$K,3,0),"")))</f>
        <v/>
      </c>
      <c r="E182" s="359"/>
      <c r="F182" s="360" t="str">
        <f>IF($B182="","",IFERROR(VLOOKUP($B182,SERVIÇOS!$B:$G,4,0),IFERROR(VLOOKUP($B182,'COMPOSIÇÕES COMPLEMENTARES '!$C:$K,6,0),"")))</f>
        <v/>
      </c>
      <c r="G182" s="360" t="str">
        <f>IF($B182="","",IFERROR(VLOOKUP($B182,SERVIÇOS!$B:$G,5,0),IFERROR(VLOOKUP($B182,'COMPOSIÇÕES COMPLEMENTARES '!$C:$K,7,0),"")))</f>
        <v/>
      </c>
      <c r="H182" s="360" t="str">
        <f t="shared" si="8"/>
        <v/>
      </c>
      <c r="I182" s="360" t="str">
        <f t="shared" si="9"/>
        <v/>
      </c>
      <c r="J182" s="360" t="str">
        <f t="shared" si="10"/>
        <v/>
      </c>
      <c r="K182" s="360" t="str">
        <f t="shared" si="11"/>
        <v/>
      </c>
      <c r="L182" s="360"/>
    </row>
    <row r="183" spans="1:12" s="236" customFormat="1" ht="15" customHeight="1">
      <c r="A183" s="355"/>
      <c r="B183" s="356"/>
      <c r="C183" s="357" t="str">
        <f>IF($B183="","",IFERROR(VLOOKUP($B183,SERVIÇOS!$B:$G,2,0),IFERROR(VLOOKUP($B183,'COMPOSIÇÕES COMPLEMENTARES '!$C:$K,2,0),"")))</f>
        <v/>
      </c>
      <c r="D183" s="358" t="str">
        <f>IF($B183="","",IFERROR(VLOOKUP($B183,SERVIÇOS!$B:$G,3,0),IFERROR(VLOOKUP($B183,'COMPOSIÇÕES COMPLEMENTARES '!$C:$K,3,0),"")))</f>
        <v/>
      </c>
      <c r="E183" s="359"/>
      <c r="F183" s="360" t="str">
        <f>IF($B183="","",IFERROR(VLOOKUP($B183,SERVIÇOS!$B:$G,4,0),IFERROR(VLOOKUP($B183,'COMPOSIÇÕES COMPLEMENTARES '!$C:$K,6,0),"")))</f>
        <v/>
      </c>
      <c r="G183" s="360" t="str">
        <f>IF($B183="","",IFERROR(VLOOKUP($B183,SERVIÇOS!$B:$G,5,0),IFERROR(VLOOKUP($B183,'COMPOSIÇÕES COMPLEMENTARES '!$C:$K,7,0),"")))</f>
        <v/>
      </c>
      <c r="H183" s="360" t="str">
        <f t="shared" si="8"/>
        <v/>
      </c>
      <c r="I183" s="360" t="str">
        <f t="shared" si="9"/>
        <v/>
      </c>
      <c r="J183" s="360" t="str">
        <f t="shared" si="10"/>
        <v/>
      </c>
      <c r="K183" s="360" t="str">
        <f t="shared" si="11"/>
        <v/>
      </c>
      <c r="L183" s="360"/>
    </row>
    <row r="184" spans="1:12" s="236" customFormat="1" ht="15" customHeight="1">
      <c r="A184" s="355"/>
      <c r="B184" s="356"/>
      <c r="C184" s="357" t="str">
        <f>IF($B184="","",IFERROR(VLOOKUP($B184,SERVIÇOS!$B:$G,2,0),IFERROR(VLOOKUP($B184,'COMPOSIÇÕES COMPLEMENTARES '!$C:$K,2,0),"")))</f>
        <v/>
      </c>
      <c r="D184" s="358" t="str">
        <f>IF($B184="","",IFERROR(VLOOKUP($B184,SERVIÇOS!$B:$G,3,0),IFERROR(VLOOKUP($B184,'COMPOSIÇÕES COMPLEMENTARES '!$C:$K,3,0),"")))</f>
        <v/>
      </c>
      <c r="E184" s="359"/>
      <c r="F184" s="360" t="str">
        <f>IF($B184="","",IFERROR(VLOOKUP($B184,SERVIÇOS!$B:$G,4,0),IFERROR(VLOOKUP($B184,'COMPOSIÇÕES COMPLEMENTARES '!$C:$K,6,0),"")))</f>
        <v/>
      </c>
      <c r="G184" s="360" t="str">
        <f>IF($B184="","",IFERROR(VLOOKUP($B184,SERVIÇOS!$B:$G,5,0),IFERROR(VLOOKUP($B184,'COMPOSIÇÕES COMPLEMENTARES '!$C:$K,7,0),"")))</f>
        <v/>
      </c>
      <c r="H184" s="360" t="str">
        <f t="shared" si="8"/>
        <v/>
      </c>
      <c r="I184" s="360" t="str">
        <f t="shared" si="9"/>
        <v/>
      </c>
      <c r="J184" s="360" t="str">
        <f t="shared" si="10"/>
        <v/>
      </c>
      <c r="K184" s="360" t="str">
        <f t="shared" si="11"/>
        <v/>
      </c>
      <c r="L184" s="360"/>
    </row>
    <row r="185" spans="1:12" s="236" customFormat="1" ht="15" customHeight="1">
      <c r="A185" s="355"/>
      <c r="B185" s="356"/>
      <c r="C185" s="357" t="str">
        <f>IF($B185="","",IFERROR(VLOOKUP($B185,SERVIÇOS!$B:$G,2,0),IFERROR(VLOOKUP($B185,'COMPOSIÇÕES COMPLEMENTARES '!$C:$K,2,0),"")))</f>
        <v/>
      </c>
      <c r="D185" s="358" t="str">
        <f>IF($B185="","",IFERROR(VLOOKUP($B185,SERVIÇOS!$B:$G,3,0),IFERROR(VLOOKUP($B185,'COMPOSIÇÕES COMPLEMENTARES '!$C:$K,3,0),"")))</f>
        <v/>
      </c>
      <c r="E185" s="359"/>
      <c r="F185" s="360" t="str">
        <f>IF($B185="","",IFERROR(VLOOKUP($B185,SERVIÇOS!$B:$G,4,0),IFERROR(VLOOKUP($B185,'COMPOSIÇÕES COMPLEMENTARES '!$C:$K,6,0),"")))</f>
        <v/>
      </c>
      <c r="G185" s="360" t="str">
        <f>IF($B185="","",IFERROR(VLOOKUP($B185,SERVIÇOS!$B:$G,5,0),IFERROR(VLOOKUP($B185,'COMPOSIÇÕES COMPLEMENTARES '!$C:$K,7,0),"")))</f>
        <v/>
      </c>
      <c r="H185" s="360" t="str">
        <f t="shared" si="8"/>
        <v/>
      </c>
      <c r="I185" s="360" t="str">
        <f t="shared" si="9"/>
        <v/>
      </c>
      <c r="J185" s="360" t="str">
        <f t="shared" si="10"/>
        <v/>
      </c>
      <c r="K185" s="360" t="str">
        <f t="shared" si="11"/>
        <v/>
      </c>
      <c r="L185" s="360"/>
    </row>
    <row r="186" spans="1:12" s="236" customFormat="1" ht="15" customHeight="1">
      <c r="A186" s="355"/>
      <c r="B186" s="356"/>
      <c r="C186" s="357" t="str">
        <f>IF($B186="","",IFERROR(VLOOKUP($B186,SERVIÇOS!$B:$G,2,0),IFERROR(VLOOKUP($B186,'COMPOSIÇÕES COMPLEMENTARES '!$C:$K,2,0),"")))</f>
        <v/>
      </c>
      <c r="D186" s="358" t="str">
        <f>IF($B186="","",IFERROR(VLOOKUP($B186,SERVIÇOS!$B:$G,3,0),IFERROR(VLOOKUP($B186,'COMPOSIÇÕES COMPLEMENTARES '!$C:$K,3,0),"")))</f>
        <v/>
      </c>
      <c r="E186" s="359"/>
      <c r="F186" s="360" t="str">
        <f>IF($B186="","",IFERROR(VLOOKUP($B186,SERVIÇOS!$B:$G,4,0),IFERROR(VLOOKUP($B186,'COMPOSIÇÕES COMPLEMENTARES '!$C:$K,6,0),"")))</f>
        <v/>
      </c>
      <c r="G186" s="360" t="str">
        <f>IF($B186="","",IFERROR(VLOOKUP($B186,SERVIÇOS!$B:$G,5,0),IFERROR(VLOOKUP($B186,'COMPOSIÇÕES COMPLEMENTARES '!$C:$K,7,0),"")))</f>
        <v/>
      </c>
      <c r="H186" s="360" t="str">
        <f t="shared" si="8"/>
        <v/>
      </c>
      <c r="I186" s="360" t="str">
        <f t="shared" si="9"/>
        <v/>
      </c>
      <c r="J186" s="360" t="str">
        <f t="shared" si="10"/>
        <v/>
      </c>
      <c r="K186" s="360" t="str">
        <f t="shared" si="11"/>
        <v/>
      </c>
      <c r="L186" s="360"/>
    </row>
    <row r="187" spans="1:12" s="236" customFormat="1" ht="15" customHeight="1">
      <c r="A187" s="355"/>
      <c r="B187" s="356"/>
      <c r="C187" s="357" t="str">
        <f>IF($B187="","",IFERROR(VLOOKUP($B187,SERVIÇOS!$B:$G,2,0),IFERROR(VLOOKUP($B187,'COMPOSIÇÕES COMPLEMENTARES '!$C:$K,2,0),"")))</f>
        <v/>
      </c>
      <c r="D187" s="358" t="str">
        <f>IF($B187="","",IFERROR(VLOOKUP($B187,SERVIÇOS!$B:$G,3,0),IFERROR(VLOOKUP($B187,'COMPOSIÇÕES COMPLEMENTARES '!$C:$K,3,0),"")))</f>
        <v/>
      </c>
      <c r="E187" s="359"/>
      <c r="F187" s="360" t="str">
        <f>IF($B187="","",IFERROR(VLOOKUP($B187,SERVIÇOS!$B:$G,4,0),IFERROR(VLOOKUP($B187,'COMPOSIÇÕES COMPLEMENTARES '!$C:$K,6,0),"")))</f>
        <v/>
      </c>
      <c r="G187" s="360" t="str">
        <f>IF($B187="","",IFERROR(VLOOKUP($B187,SERVIÇOS!$B:$G,5,0),IFERROR(VLOOKUP($B187,'COMPOSIÇÕES COMPLEMENTARES '!$C:$K,7,0),"")))</f>
        <v/>
      </c>
      <c r="H187" s="360" t="str">
        <f t="shared" si="8"/>
        <v/>
      </c>
      <c r="I187" s="360" t="str">
        <f t="shared" si="9"/>
        <v/>
      </c>
      <c r="J187" s="360" t="str">
        <f t="shared" si="10"/>
        <v/>
      </c>
      <c r="K187" s="360" t="str">
        <f t="shared" si="11"/>
        <v/>
      </c>
      <c r="L187" s="360"/>
    </row>
    <row r="188" spans="1:12" s="236" customFormat="1" ht="15" customHeight="1">
      <c r="A188" s="355"/>
      <c r="B188" s="356"/>
      <c r="C188" s="357" t="str">
        <f>IF($B188="","",IFERROR(VLOOKUP($B188,SERVIÇOS!$B:$G,2,0),IFERROR(VLOOKUP($B188,'COMPOSIÇÕES COMPLEMENTARES '!$C:$K,2,0),"")))</f>
        <v/>
      </c>
      <c r="D188" s="358" t="str">
        <f>IF($B188="","",IFERROR(VLOOKUP($B188,SERVIÇOS!$B:$G,3,0),IFERROR(VLOOKUP($B188,'COMPOSIÇÕES COMPLEMENTARES '!$C:$K,3,0),"")))</f>
        <v/>
      </c>
      <c r="E188" s="359"/>
      <c r="F188" s="360" t="str">
        <f>IF($B188="","",IFERROR(VLOOKUP($B188,SERVIÇOS!$B:$G,4,0),IFERROR(VLOOKUP($B188,'COMPOSIÇÕES COMPLEMENTARES '!$C:$K,6,0),"")))</f>
        <v/>
      </c>
      <c r="G188" s="360" t="str">
        <f>IF($B188="","",IFERROR(VLOOKUP($B188,SERVIÇOS!$B:$G,5,0),IFERROR(VLOOKUP($B188,'COMPOSIÇÕES COMPLEMENTARES '!$C:$K,7,0),"")))</f>
        <v/>
      </c>
      <c r="H188" s="360" t="str">
        <f t="shared" si="8"/>
        <v/>
      </c>
      <c r="I188" s="360" t="str">
        <f t="shared" si="9"/>
        <v/>
      </c>
      <c r="J188" s="360" t="str">
        <f t="shared" si="10"/>
        <v/>
      </c>
      <c r="K188" s="360" t="str">
        <f t="shared" si="11"/>
        <v/>
      </c>
      <c r="L188" s="360"/>
    </row>
    <row r="189" spans="1:12" s="236" customFormat="1" ht="15" customHeight="1">
      <c r="A189" s="355"/>
      <c r="B189" s="356"/>
      <c r="C189" s="357" t="str">
        <f>IF($B189="","",IFERROR(VLOOKUP($B189,SERVIÇOS!$B:$G,2,0),IFERROR(VLOOKUP($B189,'COMPOSIÇÕES COMPLEMENTARES '!$C:$K,2,0),"")))</f>
        <v/>
      </c>
      <c r="D189" s="358" t="str">
        <f>IF($B189="","",IFERROR(VLOOKUP($B189,SERVIÇOS!$B:$G,3,0),IFERROR(VLOOKUP($B189,'COMPOSIÇÕES COMPLEMENTARES '!$C:$K,3,0),"")))</f>
        <v/>
      </c>
      <c r="E189" s="359"/>
      <c r="F189" s="360" t="str">
        <f>IF($B189="","",IFERROR(VLOOKUP($B189,SERVIÇOS!$B:$G,4,0),IFERROR(VLOOKUP($B189,'COMPOSIÇÕES COMPLEMENTARES '!$C:$K,6,0),"")))</f>
        <v/>
      </c>
      <c r="G189" s="360" t="str">
        <f>IF($B189="","",IFERROR(VLOOKUP($B189,SERVIÇOS!$B:$G,5,0),IFERROR(VLOOKUP($B189,'COMPOSIÇÕES COMPLEMENTARES '!$C:$K,7,0),"")))</f>
        <v/>
      </c>
      <c r="H189" s="360" t="str">
        <f t="shared" si="8"/>
        <v/>
      </c>
      <c r="I189" s="360" t="str">
        <f t="shared" si="9"/>
        <v/>
      </c>
      <c r="J189" s="360" t="str">
        <f t="shared" si="10"/>
        <v/>
      </c>
      <c r="K189" s="360" t="str">
        <f t="shared" si="11"/>
        <v/>
      </c>
      <c r="L189" s="360"/>
    </row>
    <row r="190" spans="1:12" s="236" customFormat="1" ht="15" customHeight="1">
      <c r="A190" s="355"/>
      <c r="B190" s="356"/>
      <c r="C190" s="357" t="str">
        <f>IF($B190="","",IFERROR(VLOOKUP($B190,SERVIÇOS!$B:$G,2,0),IFERROR(VLOOKUP($B190,'COMPOSIÇÕES COMPLEMENTARES '!$C:$K,2,0),"")))</f>
        <v/>
      </c>
      <c r="D190" s="358" t="str">
        <f>IF($B190="","",IFERROR(VLOOKUP($B190,SERVIÇOS!$B:$G,3,0),IFERROR(VLOOKUP($B190,'COMPOSIÇÕES COMPLEMENTARES '!$C:$K,3,0),"")))</f>
        <v/>
      </c>
      <c r="E190" s="359"/>
      <c r="F190" s="360" t="str">
        <f>IF($B190="","",IFERROR(VLOOKUP($B190,SERVIÇOS!$B:$G,4,0),IFERROR(VLOOKUP($B190,'COMPOSIÇÕES COMPLEMENTARES '!$C:$K,6,0),"")))</f>
        <v/>
      </c>
      <c r="G190" s="360" t="str">
        <f>IF($B190="","",IFERROR(VLOOKUP($B190,SERVIÇOS!$B:$G,5,0),IFERROR(VLOOKUP($B190,'COMPOSIÇÕES COMPLEMENTARES '!$C:$K,7,0),"")))</f>
        <v/>
      </c>
      <c r="H190" s="360" t="str">
        <f t="shared" si="8"/>
        <v/>
      </c>
      <c r="I190" s="360" t="str">
        <f t="shared" si="9"/>
        <v/>
      </c>
      <c r="J190" s="360" t="str">
        <f t="shared" si="10"/>
        <v/>
      </c>
      <c r="K190" s="360" t="str">
        <f t="shared" si="11"/>
        <v/>
      </c>
      <c r="L190" s="360"/>
    </row>
    <row r="191" spans="1:12" s="236" customFormat="1" ht="15" customHeight="1">
      <c r="A191" s="355"/>
      <c r="B191" s="356"/>
      <c r="C191" s="357" t="str">
        <f>IF($B191="","",IFERROR(VLOOKUP($B191,SERVIÇOS!$B:$G,2,0),IFERROR(VLOOKUP($B191,'COMPOSIÇÕES COMPLEMENTARES '!$C:$K,2,0),"")))</f>
        <v/>
      </c>
      <c r="D191" s="358" t="str">
        <f>IF($B191="","",IFERROR(VLOOKUP($B191,SERVIÇOS!$B:$G,3,0),IFERROR(VLOOKUP($B191,'COMPOSIÇÕES COMPLEMENTARES '!$C:$K,3,0),"")))</f>
        <v/>
      </c>
      <c r="E191" s="359"/>
      <c r="F191" s="360" t="str">
        <f>IF($B191="","",IFERROR(VLOOKUP($B191,SERVIÇOS!$B:$G,4,0),IFERROR(VLOOKUP($B191,'COMPOSIÇÕES COMPLEMENTARES '!$C:$K,6,0),"")))</f>
        <v/>
      </c>
      <c r="G191" s="360" t="str">
        <f>IF($B191="","",IFERROR(VLOOKUP($B191,SERVIÇOS!$B:$G,5,0),IFERROR(VLOOKUP($B191,'COMPOSIÇÕES COMPLEMENTARES '!$C:$K,7,0),"")))</f>
        <v/>
      </c>
      <c r="H191" s="360" t="str">
        <f t="shared" si="8"/>
        <v/>
      </c>
      <c r="I191" s="360" t="str">
        <f t="shared" si="9"/>
        <v/>
      </c>
      <c r="J191" s="360" t="str">
        <f t="shared" si="10"/>
        <v/>
      </c>
      <c r="K191" s="360" t="str">
        <f t="shared" si="11"/>
        <v/>
      </c>
      <c r="L191" s="360"/>
    </row>
    <row r="192" spans="1:12" s="236" customFormat="1" ht="15" customHeight="1">
      <c r="A192" s="355"/>
      <c r="B192" s="356"/>
      <c r="C192" s="357" t="str">
        <f>IF($B192="","",IFERROR(VLOOKUP($B192,SERVIÇOS!$B:$G,2,0),IFERROR(VLOOKUP($B192,'COMPOSIÇÕES COMPLEMENTARES '!$C:$K,2,0),"")))</f>
        <v/>
      </c>
      <c r="D192" s="358" t="str">
        <f>IF($B192="","",IFERROR(VLOOKUP($B192,SERVIÇOS!$B:$G,3,0),IFERROR(VLOOKUP($B192,'COMPOSIÇÕES COMPLEMENTARES '!$C:$K,3,0),"")))</f>
        <v/>
      </c>
      <c r="E192" s="359"/>
      <c r="F192" s="360" t="str">
        <f>IF($B192="","",IFERROR(VLOOKUP($B192,SERVIÇOS!$B:$G,4,0),IFERROR(VLOOKUP($B192,'COMPOSIÇÕES COMPLEMENTARES '!$C:$K,6,0),"")))</f>
        <v/>
      </c>
      <c r="G192" s="360" t="str">
        <f>IF($B192="","",IFERROR(VLOOKUP($B192,SERVIÇOS!$B:$G,5,0),IFERROR(VLOOKUP($B192,'COMPOSIÇÕES COMPLEMENTARES '!$C:$K,7,0),"")))</f>
        <v/>
      </c>
      <c r="H192" s="360" t="str">
        <f t="shared" si="8"/>
        <v/>
      </c>
      <c r="I192" s="360" t="str">
        <f t="shared" si="9"/>
        <v/>
      </c>
      <c r="J192" s="360" t="str">
        <f t="shared" si="10"/>
        <v/>
      </c>
      <c r="K192" s="360" t="str">
        <f t="shared" si="11"/>
        <v/>
      </c>
      <c r="L192" s="360"/>
    </row>
    <row r="193" spans="1:12" s="236" customFormat="1" ht="15" customHeight="1">
      <c r="A193" s="355"/>
      <c r="B193" s="356"/>
      <c r="C193" s="357" t="str">
        <f>IF($B193="","",IFERROR(VLOOKUP($B193,SERVIÇOS!$B:$G,2,0),IFERROR(VLOOKUP($B193,'COMPOSIÇÕES COMPLEMENTARES '!$C:$K,2,0),"")))</f>
        <v/>
      </c>
      <c r="D193" s="358" t="str">
        <f>IF($B193="","",IFERROR(VLOOKUP($B193,SERVIÇOS!$B:$G,3,0),IFERROR(VLOOKUP($B193,'COMPOSIÇÕES COMPLEMENTARES '!$C:$K,3,0),"")))</f>
        <v/>
      </c>
      <c r="E193" s="359"/>
      <c r="F193" s="360" t="str">
        <f>IF($B193="","",IFERROR(VLOOKUP($B193,SERVIÇOS!$B:$G,4,0),IFERROR(VLOOKUP($B193,'COMPOSIÇÕES COMPLEMENTARES '!$C:$K,6,0),"")))</f>
        <v/>
      </c>
      <c r="G193" s="360" t="str">
        <f>IF($B193="","",IFERROR(VLOOKUP($B193,SERVIÇOS!$B:$G,5,0),IFERROR(VLOOKUP($B193,'COMPOSIÇÕES COMPLEMENTARES '!$C:$K,7,0),"")))</f>
        <v/>
      </c>
      <c r="H193" s="360" t="str">
        <f t="shared" si="8"/>
        <v/>
      </c>
      <c r="I193" s="360" t="str">
        <f t="shared" si="9"/>
        <v/>
      </c>
      <c r="J193" s="360" t="str">
        <f t="shared" si="10"/>
        <v/>
      </c>
      <c r="K193" s="360" t="str">
        <f t="shared" si="11"/>
        <v/>
      </c>
      <c r="L193" s="360"/>
    </row>
    <row r="194" spans="1:12" s="236" customFormat="1" ht="15" customHeight="1">
      <c r="A194" s="355"/>
      <c r="B194" s="356"/>
      <c r="C194" s="357" t="str">
        <f>IF($B194="","",IFERROR(VLOOKUP($B194,SERVIÇOS!$B:$G,2,0),IFERROR(VLOOKUP($B194,'COMPOSIÇÕES COMPLEMENTARES '!$C:$K,2,0),"")))</f>
        <v/>
      </c>
      <c r="D194" s="358" t="str">
        <f>IF($B194="","",IFERROR(VLOOKUP($B194,SERVIÇOS!$B:$G,3,0),IFERROR(VLOOKUP($B194,'COMPOSIÇÕES COMPLEMENTARES '!$C:$K,3,0),"")))</f>
        <v/>
      </c>
      <c r="E194" s="359"/>
      <c r="F194" s="360" t="str">
        <f>IF($B194="","",IFERROR(VLOOKUP($B194,SERVIÇOS!$B:$G,4,0),IFERROR(VLOOKUP($B194,'COMPOSIÇÕES COMPLEMENTARES '!$C:$K,6,0),"")))</f>
        <v/>
      </c>
      <c r="G194" s="360" t="str">
        <f>IF($B194="","",IFERROR(VLOOKUP($B194,SERVIÇOS!$B:$G,5,0),IFERROR(VLOOKUP($B194,'COMPOSIÇÕES COMPLEMENTARES '!$C:$K,7,0),"")))</f>
        <v/>
      </c>
      <c r="H194" s="360" t="str">
        <f t="shared" si="8"/>
        <v/>
      </c>
      <c r="I194" s="360" t="str">
        <f t="shared" si="9"/>
        <v/>
      </c>
      <c r="J194" s="360" t="str">
        <f t="shared" si="10"/>
        <v/>
      </c>
      <c r="K194" s="360" t="str">
        <f t="shared" si="11"/>
        <v/>
      </c>
      <c r="L194" s="360"/>
    </row>
    <row r="195" spans="1:12" s="236" customFormat="1" ht="15" customHeight="1">
      <c r="A195" s="355"/>
      <c r="B195" s="356"/>
      <c r="C195" s="357" t="str">
        <f>IF($B195="","",IFERROR(VLOOKUP($B195,SERVIÇOS!$B:$G,2,0),IFERROR(VLOOKUP($B195,'COMPOSIÇÕES COMPLEMENTARES '!$C:$K,2,0),"")))</f>
        <v/>
      </c>
      <c r="D195" s="358" t="str">
        <f>IF($B195="","",IFERROR(VLOOKUP($B195,SERVIÇOS!$B:$G,3,0),IFERROR(VLOOKUP($B195,'COMPOSIÇÕES COMPLEMENTARES '!$C:$K,3,0),"")))</f>
        <v/>
      </c>
      <c r="E195" s="359"/>
      <c r="F195" s="360" t="str">
        <f>IF($B195="","",IFERROR(VLOOKUP($B195,SERVIÇOS!$B:$G,4,0),IFERROR(VLOOKUP($B195,'COMPOSIÇÕES COMPLEMENTARES '!$C:$K,6,0),"")))</f>
        <v/>
      </c>
      <c r="G195" s="360" t="str">
        <f>IF($B195="","",IFERROR(VLOOKUP($B195,SERVIÇOS!$B:$G,5,0),IFERROR(VLOOKUP($B195,'COMPOSIÇÕES COMPLEMENTARES '!$C:$K,7,0),"")))</f>
        <v/>
      </c>
      <c r="H195" s="360" t="str">
        <f t="shared" si="8"/>
        <v/>
      </c>
      <c r="I195" s="360" t="str">
        <f t="shared" si="9"/>
        <v/>
      </c>
      <c r="J195" s="360" t="str">
        <f t="shared" si="10"/>
        <v/>
      </c>
      <c r="K195" s="360" t="str">
        <f t="shared" si="11"/>
        <v/>
      </c>
      <c r="L195" s="360"/>
    </row>
    <row r="196" spans="1:12" s="236" customFormat="1" ht="15" customHeight="1">
      <c r="A196" s="355"/>
      <c r="B196" s="356"/>
      <c r="C196" s="357" t="str">
        <f>IF($B196="","",IFERROR(VLOOKUP($B196,SERVIÇOS!$B:$G,2,0),IFERROR(VLOOKUP($B196,'COMPOSIÇÕES COMPLEMENTARES '!$C:$K,2,0),"")))</f>
        <v/>
      </c>
      <c r="D196" s="358" t="str">
        <f>IF($B196="","",IFERROR(VLOOKUP($B196,SERVIÇOS!$B:$G,3,0),IFERROR(VLOOKUP($B196,'COMPOSIÇÕES COMPLEMENTARES '!$C:$K,3,0),"")))</f>
        <v/>
      </c>
      <c r="E196" s="359"/>
      <c r="F196" s="360" t="str">
        <f>IF($B196="","",IFERROR(VLOOKUP($B196,SERVIÇOS!$B:$G,4,0),IFERROR(VLOOKUP($B196,'COMPOSIÇÕES COMPLEMENTARES '!$C:$K,6,0),"")))</f>
        <v/>
      </c>
      <c r="G196" s="360" t="str">
        <f>IF($B196="","",IFERROR(VLOOKUP($B196,SERVIÇOS!$B:$G,5,0),IFERROR(VLOOKUP($B196,'COMPOSIÇÕES COMPLEMENTARES '!$C:$K,7,0),"")))</f>
        <v/>
      </c>
      <c r="H196" s="360" t="str">
        <f t="shared" si="8"/>
        <v/>
      </c>
      <c r="I196" s="360" t="str">
        <f t="shared" si="9"/>
        <v/>
      </c>
      <c r="J196" s="360" t="str">
        <f t="shared" si="10"/>
        <v/>
      </c>
      <c r="K196" s="360" t="str">
        <f t="shared" si="11"/>
        <v/>
      </c>
      <c r="L196" s="360"/>
    </row>
    <row r="197" spans="1:12" s="236" customFormat="1" ht="15" customHeight="1">
      <c r="A197" s="355"/>
      <c r="B197" s="356"/>
      <c r="C197" s="357" t="str">
        <f>IF($B197="","",IFERROR(VLOOKUP($B197,SERVIÇOS!$B:$G,2,0),IFERROR(VLOOKUP($B197,'COMPOSIÇÕES COMPLEMENTARES '!$C:$K,2,0),"")))</f>
        <v/>
      </c>
      <c r="D197" s="358" t="str">
        <f>IF($B197="","",IFERROR(VLOOKUP($B197,SERVIÇOS!$B:$G,3,0),IFERROR(VLOOKUP($B197,'COMPOSIÇÕES COMPLEMENTARES '!$C:$K,3,0),"")))</f>
        <v/>
      </c>
      <c r="E197" s="359"/>
      <c r="F197" s="360" t="str">
        <f>IF($B197="","",IFERROR(VLOOKUP($B197,SERVIÇOS!$B:$G,4,0),IFERROR(VLOOKUP($B197,'COMPOSIÇÕES COMPLEMENTARES '!$C:$K,6,0),"")))</f>
        <v/>
      </c>
      <c r="G197" s="360" t="str">
        <f>IF($B197="","",IFERROR(VLOOKUP($B197,SERVIÇOS!$B:$G,5,0),IFERROR(VLOOKUP($B197,'COMPOSIÇÕES COMPLEMENTARES '!$C:$K,7,0),"")))</f>
        <v/>
      </c>
      <c r="H197" s="360" t="str">
        <f t="shared" si="8"/>
        <v/>
      </c>
      <c r="I197" s="360" t="str">
        <f t="shared" si="9"/>
        <v/>
      </c>
      <c r="J197" s="360" t="str">
        <f t="shared" si="10"/>
        <v/>
      </c>
      <c r="K197" s="360" t="str">
        <f t="shared" si="11"/>
        <v/>
      </c>
      <c r="L197" s="360"/>
    </row>
    <row r="198" spans="1:12" s="236" customFormat="1" ht="15" customHeight="1">
      <c r="A198" s="355"/>
      <c r="B198" s="356"/>
      <c r="C198" s="357" t="str">
        <f>IF($B198="","",IFERROR(VLOOKUP($B198,SERVIÇOS!$B:$G,2,0),IFERROR(VLOOKUP($B198,'COMPOSIÇÕES COMPLEMENTARES '!$C:$K,2,0),"")))</f>
        <v/>
      </c>
      <c r="D198" s="358" t="str">
        <f>IF($B198="","",IFERROR(VLOOKUP($B198,SERVIÇOS!$B:$G,3,0),IFERROR(VLOOKUP($B198,'COMPOSIÇÕES COMPLEMENTARES '!$C:$K,3,0),"")))</f>
        <v/>
      </c>
      <c r="E198" s="359"/>
      <c r="F198" s="360" t="str">
        <f>IF($B198="","",IFERROR(VLOOKUP($B198,SERVIÇOS!$B:$G,4,0),IFERROR(VLOOKUP($B198,'COMPOSIÇÕES COMPLEMENTARES '!$C:$K,6,0),"")))</f>
        <v/>
      </c>
      <c r="G198" s="360" t="str">
        <f>IF($B198="","",IFERROR(VLOOKUP($B198,SERVIÇOS!$B:$G,5,0),IFERROR(VLOOKUP($B198,'COMPOSIÇÕES COMPLEMENTARES '!$C:$K,7,0),"")))</f>
        <v/>
      </c>
      <c r="H198" s="360" t="str">
        <f t="shared" si="8"/>
        <v/>
      </c>
      <c r="I198" s="360" t="str">
        <f t="shared" si="9"/>
        <v/>
      </c>
      <c r="J198" s="360" t="str">
        <f t="shared" si="10"/>
        <v/>
      </c>
      <c r="K198" s="360" t="str">
        <f t="shared" si="11"/>
        <v/>
      </c>
      <c r="L198" s="360"/>
    </row>
    <row r="199" spans="1:12" s="236" customFormat="1" ht="15" customHeight="1">
      <c r="A199" s="355"/>
      <c r="B199" s="356"/>
      <c r="C199" s="357" t="str">
        <f>IF($B199="","",IFERROR(VLOOKUP($B199,SERVIÇOS!$B:$G,2,0),IFERROR(VLOOKUP($B199,'COMPOSIÇÕES COMPLEMENTARES '!$C:$K,2,0),"")))</f>
        <v/>
      </c>
      <c r="D199" s="358" t="str">
        <f>IF($B199="","",IFERROR(VLOOKUP($B199,SERVIÇOS!$B:$G,3,0),IFERROR(VLOOKUP($B199,'COMPOSIÇÕES COMPLEMENTARES '!$C:$K,3,0),"")))</f>
        <v/>
      </c>
      <c r="E199" s="359"/>
      <c r="F199" s="360" t="str">
        <f>IF($B199="","",IFERROR(VLOOKUP($B199,SERVIÇOS!$B:$G,4,0),IFERROR(VLOOKUP($B199,'COMPOSIÇÕES COMPLEMENTARES '!$C:$K,6,0),"")))</f>
        <v/>
      </c>
      <c r="G199" s="360" t="str">
        <f>IF($B199="","",IFERROR(VLOOKUP($B199,SERVIÇOS!$B:$G,5,0),IFERROR(VLOOKUP($B199,'COMPOSIÇÕES COMPLEMENTARES '!$C:$K,7,0),"")))</f>
        <v/>
      </c>
      <c r="H199" s="360" t="str">
        <f t="shared" si="8"/>
        <v/>
      </c>
      <c r="I199" s="360" t="str">
        <f t="shared" si="9"/>
        <v/>
      </c>
      <c r="J199" s="360" t="str">
        <f t="shared" si="10"/>
        <v/>
      </c>
      <c r="K199" s="360" t="str">
        <f t="shared" si="11"/>
        <v/>
      </c>
      <c r="L199" s="360"/>
    </row>
    <row r="200" spans="1:12" s="236" customFormat="1" ht="15" customHeight="1">
      <c r="A200" s="355"/>
      <c r="B200" s="356"/>
      <c r="C200" s="357" t="str">
        <f>IF($B200="","",IFERROR(VLOOKUP($B200,SERVIÇOS!$B:$G,2,0),IFERROR(VLOOKUP($B200,'COMPOSIÇÕES COMPLEMENTARES '!$C:$K,2,0),"")))</f>
        <v/>
      </c>
      <c r="D200" s="358" t="str">
        <f>IF($B200="","",IFERROR(VLOOKUP($B200,SERVIÇOS!$B:$G,3,0),IFERROR(VLOOKUP($B200,'COMPOSIÇÕES COMPLEMENTARES '!$C:$K,3,0),"")))</f>
        <v/>
      </c>
      <c r="E200" s="359"/>
      <c r="F200" s="360" t="str">
        <f>IF($B200="","",IFERROR(VLOOKUP($B200,SERVIÇOS!$B:$G,4,0),IFERROR(VLOOKUP($B200,'COMPOSIÇÕES COMPLEMENTARES '!$C:$K,6,0),"")))</f>
        <v/>
      </c>
      <c r="G200" s="360" t="str">
        <f>IF($B200="","",IFERROR(VLOOKUP($B200,SERVIÇOS!$B:$G,5,0),IFERROR(VLOOKUP($B200,'COMPOSIÇÕES COMPLEMENTARES '!$C:$K,7,0),"")))</f>
        <v/>
      </c>
      <c r="H200" s="360" t="str">
        <f t="shared" si="8"/>
        <v/>
      </c>
      <c r="I200" s="360" t="str">
        <f t="shared" si="9"/>
        <v/>
      </c>
      <c r="J200" s="360" t="str">
        <f t="shared" si="10"/>
        <v/>
      </c>
      <c r="K200" s="360" t="str">
        <f t="shared" si="11"/>
        <v/>
      </c>
      <c r="L200" s="360"/>
    </row>
    <row r="201" spans="1:12" s="236" customFormat="1" ht="15" customHeight="1">
      <c r="A201" s="355"/>
      <c r="B201" s="356"/>
      <c r="C201" s="357" t="str">
        <f>IF($B201="","",IFERROR(VLOOKUP($B201,SERVIÇOS!$B:$G,2,0),IFERROR(VLOOKUP($B201,'COMPOSIÇÕES COMPLEMENTARES '!$C:$K,2,0),"")))</f>
        <v/>
      </c>
      <c r="D201" s="358" t="str">
        <f>IF($B201="","",IFERROR(VLOOKUP($B201,SERVIÇOS!$B:$G,3,0),IFERROR(VLOOKUP($B201,'COMPOSIÇÕES COMPLEMENTARES '!$C:$K,3,0),"")))</f>
        <v/>
      </c>
      <c r="E201" s="359"/>
      <c r="F201" s="360" t="str">
        <f>IF($B201="","",IFERROR(VLOOKUP($B201,SERVIÇOS!$B:$G,4,0),IFERROR(VLOOKUP($B201,'COMPOSIÇÕES COMPLEMENTARES '!$C:$K,6,0),"")))</f>
        <v/>
      </c>
      <c r="G201" s="360" t="str">
        <f>IF($B201="","",IFERROR(VLOOKUP($B201,SERVIÇOS!$B:$G,5,0),IFERROR(VLOOKUP($B201,'COMPOSIÇÕES COMPLEMENTARES '!$C:$K,7,0),"")))</f>
        <v/>
      </c>
      <c r="H201" s="360" t="str">
        <f t="shared" si="8"/>
        <v/>
      </c>
      <c r="I201" s="360" t="str">
        <f t="shared" si="9"/>
        <v/>
      </c>
      <c r="J201" s="360" t="str">
        <f t="shared" si="10"/>
        <v/>
      </c>
      <c r="K201" s="360" t="str">
        <f t="shared" si="11"/>
        <v/>
      </c>
      <c r="L201" s="360"/>
    </row>
    <row r="202" spans="1:12" s="236" customFormat="1" ht="15" customHeight="1">
      <c r="A202" s="355"/>
      <c r="B202" s="356"/>
      <c r="C202" s="357" t="str">
        <f>IF($B202="","",IFERROR(VLOOKUP($B202,SERVIÇOS!$B:$G,2,0),IFERROR(VLOOKUP($B202,'COMPOSIÇÕES COMPLEMENTARES '!$C:$K,2,0),"")))</f>
        <v/>
      </c>
      <c r="D202" s="358" t="str">
        <f>IF($B202="","",IFERROR(VLOOKUP($B202,SERVIÇOS!$B:$G,3,0),IFERROR(VLOOKUP($B202,'COMPOSIÇÕES COMPLEMENTARES '!$C:$K,3,0),"")))</f>
        <v/>
      </c>
      <c r="E202" s="359"/>
      <c r="F202" s="360" t="str">
        <f>IF($B202="","",IFERROR(VLOOKUP($B202,SERVIÇOS!$B:$G,4,0),IFERROR(VLOOKUP($B202,'COMPOSIÇÕES COMPLEMENTARES '!$C:$K,6,0),"")))</f>
        <v/>
      </c>
      <c r="G202" s="360" t="str">
        <f>IF($B202="","",IFERROR(VLOOKUP($B202,SERVIÇOS!$B:$G,5,0),IFERROR(VLOOKUP($B202,'COMPOSIÇÕES COMPLEMENTARES '!$C:$K,7,0),"")))</f>
        <v/>
      </c>
      <c r="H202" s="360" t="str">
        <f t="shared" si="8"/>
        <v/>
      </c>
      <c r="I202" s="360" t="str">
        <f t="shared" si="9"/>
        <v/>
      </c>
      <c r="J202" s="360" t="str">
        <f t="shared" si="10"/>
        <v/>
      </c>
      <c r="K202" s="360" t="str">
        <f t="shared" si="11"/>
        <v/>
      </c>
      <c r="L202" s="360"/>
    </row>
    <row r="203" spans="1:12" s="236" customFormat="1" ht="15" customHeight="1">
      <c r="A203" s="355"/>
      <c r="B203" s="356"/>
      <c r="C203" s="357" t="str">
        <f>IF($B203="","",IFERROR(VLOOKUP($B203,SERVIÇOS!$B:$G,2,0),IFERROR(VLOOKUP($B203,'COMPOSIÇÕES COMPLEMENTARES '!$C:$K,2,0),"")))</f>
        <v/>
      </c>
      <c r="D203" s="358" t="str">
        <f>IF($B203="","",IFERROR(VLOOKUP($B203,SERVIÇOS!$B:$G,3,0),IFERROR(VLOOKUP($B203,'COMPOSIÇÕES COMPLEMENTARES '!$C:$K,3,0),"")))</f>
        <v/>
      </c>
      <c r="E203" s="359"/>
      <c r="F203" s="360" t="str">
        <f>IF($B203="","",IFERROR(VLOOKUP($B203,SERVIÇOS!$B:$G,4,0),IFERROR(VLOOKUP($B203,'COMPOSIÇÕES COMPLEMENTARES '!$C:$K,6,0),"")))</f>
        <v/>
      </c>
      <c r="G203" s="360" t="str">
        <f>IF($B203="","",IFERROR(VLOOKUP($B203,SERVIÇOS!$B:$G,5,0),IFERROR(VLOOKUP($B203,'COMPOSIÇÕES COMPLEMENTARES '!$C:$K,7,0),"")))</f>
        <v/>
      </c>
      <c r="H203" s="360" t="str">
        <f t="shared" si="8"/>
        <v/>
      </c>
      <c r="I203" s="360" t="str">
        <f t="shared" si="9"/>
        <v/>
      </c>
      <c r="J203" s="360" t="str">
        <f t="shared" si="10"/>
        <v/>
      </c>
      <c r="K203" s="360" t="str">
        <f t="shared" si="11"/>
        <v/>
      </c>
      <c r="L203" s="360"/>
    </row>
    <row r="204" spans="1:12" s="236" customFormat="1" ht="15" customHeight="1">
      <c r="A204" s="355"/>
      <c r="B204" s="356"/>
      <c r="C204" s="357" t="str">
        <f>IF($B204="","",IFERROR(VLOOKUP($B204,SERVIÇOS!$B:$G,2,0),IFERROR(VLOOKUP($B204,'COMPOSIÇÕES COMPLEMENTARES '!$C:$K,2,0),"")))</f>
        <v/>
      </c>
      <c r="D204" s="358" t="str">
        <f>IF($B204="","",IFERROR(VLOOKUP($B204,SERVIÇOS!$B:$G,3,0),IFERROR(VLOOKUP($B204,'COMPOSIÇÕES COMPLEMENTARES '!$C:$K,3,0),"")))</f>
        <v/>
      </c>
      <c r="E204" s="359"/>
      <c r="F204" s="360" t="str">
        <f>IF($B204="","",IFERROR(VLOOKUP($B204,SERVIÇOS!$B:$G,4,0),IFERROR(VLOOKUP($B204,'COMPOSIÇÕES COMPLEMENTARES '!$C:$K,6,0),"")))</f>
        <v/>
      </c>
      <c r="G204" s="360" t="str">
        <f>IF($B204="","",IFERROR(VLOOKUP($B204,SERVIÇOS!$B:$G,5,0),IFERROR(VLOOKUP($B204,'COMPOSIÇÕES COMPLEMENTARES '!$C:$K,7,0),"")))</f>
        <v/>
      </c>
      <c r="H204" s="360" t="str">
        <f t="shared" si="8"/>
        <v/>
      </c>
      <c r="I204" s="360" t="str">
        <f t="shared" si="9"/>
        <v/>
      </c>
      <c r="J204" s="360" t="str">
        <f t="shared" si="10"/>
        <v/>
      </c>
      <c r="K204" s="360" t="str">
        <f t="shared" si="11"/>
        <v/>
      </c>
      <c r="L204" s="360"/>
    </row>
    <row r="205" spans="1:12" s="236" customFormat="1" ht="15" customHeight="1">
      <c r="A205" s="355"/>
      <c r="B205" s="356"/>
      <c r="C205" s="357" t="str">
        <f>IF($B205="","",IFERROR(VLOOKUP($B205,SERVIÇOS!$B:$G,2,0),IFERROR(VLOOKUP($B205,'COMPOSIÇÕES COMPLEMENTARES '!$C:$K,2,0),"")))</f>
        <v/>
      </c>
      <c r="D205" s="358" t="str">
        <f>IF($B205="","",IFERROR(VLOOKUP($B205,SERVIÇOS!$B:$G,3,0),IFERROR(VLOOKUP($B205,'COMPOSIÇÕES COMPLEMENTARES '!$C:$K,3,0),"")))</f>
        <v/>
      </c>
      <c r="E205" s="359"/>
      <c r="F205" s="360" t="str">
        <f>IF($B205="","",IFERROR(VLOOKUP($B205,SERVIÇOS!$B:$G,4,0),IFERROR(VLOOKUP($B205,'COMPOSIÇÕES COMPLEMENTARES '!$C:$K,6,0),"")))</f>
        <v/>
      </c>
      <c r="G205" s="360" t="str">
        <f>IF($B205="","",IFERROR(VLOOKUP($B205,SERVIÇOS!$B:$G,5,0),IFERROR(VLOOKUP($B205,'COMPOSIÇÕES COMPLEMENTARES '!$C:$K,7,0),"")))</f>
        <v/>
      </c>
      <c r="H205" s="360" t="str">
        <f t="shared" si="8"/>
        <v/>
      </c>
      <c r="I205" s="360" t="str">
        <f t="shared" si="9"/>
        <v/>
      </c>
      <c r="J205" s="360" t="str">
        <f t="shared" si="10"/>
        <v/>
      </c>
      <c r="K205" s="360" t="str">
        <f t="shared" si="11"/>
        <v/>
      </c>
      <c r="L205" s="360"/>
    </row>
    <row r="206" spans="1:12" s="236" customFormat="1" ht="15" customHeight="1">
      <c r="A206" s="355"/>
      <c r="B206" s="356"/>
      <c r="C206" s="357" t="str">
        <f>IF($B206="","",IFERROR(VLOOKUP($B206,SERVIÇOS!$B:$G,2,0),IFERROR(VLOOKUP($B206,'COMPOSIÇÕES COMPLEMENTARES '!$C:$K,2,0),"")))</f>
        <v/>
      </c>
      <c r="D206" s="358" t="str">
        <f>IF($B206="","",IFERROR(VLOOKUP($B206,SERVIÇOS!$B:$G,3,0),IFERROR(VLOOKUP($B206,'COMPOSIÇÕES COMPLEMENTARES '!$C:$K,3,0),"")))</f>
        <v/>
      </c>
      <c r="E206" s="359"/>
      <c r="F206" s="360" t="str">
        <f>IF($B206="","",IFERROR(VLOOKUP($B206,SERVIÇOS!$B:$G,4,0),IFERROR(VLOOKUP($B206,'COMPOSIÇÕES COMPLEMENTARES '!$C:$K,6,0),"")))</f>
        <v/>
      </c>
      <c r="G206" s="360" t="str">
        <f>IF($B206="","",IFERROR(VLOOKUP($B206,SERVIÇOS!$B:$G,5,0),IFERROR(VLOOKUP($B206,'COMPOSIÇÕES COMPLEMENTARES '!$C:$K,7,0),"")))</f>
        <v/>
      </c>
      <c r="H206" s="360" t="str">
        <f t="shared" ref="H206:H269" si="12">IF(E206="","",F206+G206)</f>
        <v/>
      </c>
      <c r="I206" s="360" t="str">
        <f t="shared" si="9"/>
        <v/>
      </c>
      <c r="J206" s="360" t="str">
        <f t="shared" si="10"/>
        <v/>
      </c>
      <c r="K206" s="360" t="str">
        <f t="shared" si="11"/>
        <v/>
      </c>
      <c r="L206" s="360"/>
    </row>
    <row r="207" spans="1:12" s="236" customFormat="1" ht="15" customHeight="1">
      <c r="A207" s="355"/>
      <c r="B207" s="356"/>
      <c r="C207" s="357" t="str">
        <f>IF($B207="","",IFERROR(VLOOKUP($B207,SERVIÇOS!$B:$G,2,0),IFERROR(VLOOKUP($B207,'COMPOSIÇÕES COMPLEMENTARES '!$C:$K,2,0),"")))</f>
        <v/>
      </c>
      <c r="D207" s="358" t="str">
        <f>IF($B207="","",IFERROR(VLOOKUP($B207,SERVIÇOS!$B:$G,3,0),IFERROR(VLOOKUP($B207,'COMPOSIÇÕES COMPLEMENTARES '!$C:$K,3,0),"")))</f>
        <v/>
      </c>
      <c r="E207" s="359"/>
      <c r="F207" s="360" t="str">
        <f>IF($B207="","",IFERROR(VLOOKUP($B207,SERVIÇOS!$B:$G,4,0),IFERROR(VLOOKUP($B207,'COMPOSIÇÕES COMPLEMENTARES '!$C:$K,6,0),"")))</f>
        <v/>
      </c>
      <c r="G207" s="360" t="str">
        <f>IF($B207="","",IFERROR(VLOOKUP($B207,SERVIÇOS!$B:$G,5,0),IFERROR(VLOOKUP($B207,'COMPOSIÇÕES COMPLEMENTARES '!$C:$K,7,0),"")))</f>
        <v/>
      </c>
      <c r="H207" s="360" t="str">
        <f t="shared" si="12"/>
        <v/>
      </c>
      <c r="I207" s="360" t="str">
        <f t="shared" si="9"/>
        <v/>
      </c>
      <c r="J207" s="360" t="str">
        <f t="shared" si="10"/>
        <v/>
      </c>
      <c r="K207" s="360" t="str">
        <f t="shared" si="11"/>
        <v/>
      </c>
      <c r="L207" s="360"/>
    </row>
    <row r="208" spans="1:12" s="236" customFormat="1" ht="15" customHeight="1">
      <c r="A208" s="355"/>
      <c r="B208" s="356"/>
      <c r="C208" s="357" t="str">
        <f>IF($B208="","",IFERROR(VLOOKUP($B208,SERVIÇOS!$B:$G,2,0),IFERROR(VLOOKUP($B208,'COMPOSIÇÕES COMPLEMENTARES '!$C:$K,2,0),"")))</f>
        <v/>
      </c>
      <c r="D208" s="358" t="str">
        <f>IF($B208="","",IFERROR(VLOOKUP($B208,SERVIÇOS!$B:$G,3,0),IFERROR(VLOOKUP($B208,'COMPOSIÇÕES COMPLEMENTARES '!$C:$K,3,0),"")))</f>
        <v/>
      </c>
      <c r="E208" s="359"/>
      <c r="F208" s="360" t="str">
        <f>IF($B208="","",IFERROR(VLOOKUP($B208,SERVIÇOS!$B:$G,4,0),IFERROR(VLOOKUP($B208,'COMPOSIÇÕES COMPLEMENTARES '!$C:$K,6,0),"")))</f>
        <v/>
      </c>
      <c r="G208" s="360" t="str">
        <f>IF($B208="","",IFERROR(VLOOKUP($B208,SERVIÇOS!$B:$G,5,0),IFERROR(VLOOKUP($B208,'COMPOSIÇÕES COMPLEMENTARES '!$C:$K,7,0),"")))</f>
        <v/>
      </c>
      <c r="H208" s="360" t="str">
        <f t="shared" si="12"/>
        <v/>
      </c>
      <c r="I208" s="360" t="str">
        <f t="shared" si="9"/>
        <v/>
      </c>
      <c r="J208" s="360" t="str">
        <f t="shared" si="10"/>
        <v/>
      </c>
      <c r="K208" s="360" t="str">
        <f t="shared" si="11"/>
        <v/>
      </c>
      <c r="L208" s="360"/>
    </row>
    <row r="209" spans="1:12" s="236" customFormat="1" ht="15" customHeight="1">
      <c r="A209" s="355"/>
      <c r="B209" s="356"/>
      <c r="C209" s="357" t="str">
        <f>IF($B209="","",IFERROR(VLOOKUP($B209,SERVIÇOS!$B:$G,2,0),IFERROR(VLOOKUP($B209,'COMPOSIÇÕES COMPLEMENTARES '!$C:$K,2,0),"")))</f>
        <v/>
      </c>
      <c r="D209" s="358" t="str">
        <f>IF($B209="","",IFERROR(VLOOKUP($B209,SERVIÇOS!$B:$G,3,0),IFERROR(VLOOKUP($B209,'COMPOSIÇÕES COMPLEMENTARES '!$C:$K,3,0),"")))</f>
        <v/>
      </c>
      <c r="E209" s="359"/>
      <c r="F209" s="360" t="str">
        <f>IF($B209="","",IFERROR(VLOOKUP($B209,SERVIÇOS!$B:$G,4,0),IFERROR(VLOOKUP($B209,'COMPOSIÇÕES COMPLEMENTARES '!$C:$K,6,0),"")))</f>
        <v/>
      </c>
      <c r="G209" s="360" t="str">
        <f>IF($B209="","",IFERROR(VLOOKUP($B209,SERVIÇOS!$B:$G,5,0),IFERROR(VLOOKUP($B209,'COMPOSIÇÕES COMPLEMENTARES '!$C:$K,7,0),"")))</f>
        <v/>
      </c>
      <c r="H209" s="360" t="str">
        <f t="shared" si="12"/>
        <v/>
      </c>
      <c r="I209" s="360" t="str">
        <f t="shared" si="9"/>
        <v/>
      </c>
      <c r="J209" s="360" t="str">
        <f t="shared" si="10"/>
        <v/>
      </c>
      <c r="K209" s="360" t="str">
        <f t="shared" si="11"/>
        <v/>
      </c>
      <c r="L209" s="360"/>
    </row>
    <row r="210" spans="1:12" s="236" customFormat="1" ht="15" customHeight="1">
      <c r="A210" s="355"/>
      <c r="B210" s="356"/>
      <c r="C210" s="357" t="str">
        <f>IF($B210="","",IFERROR(VLOOKUP($B210,SERVIÇOS!$B:$G,2,0),IFERROR(VLOOKUP($B210,'COMPOSIÇÕES COMPLEMENTARES '!$C:$K,2,0),"")))</f>
        <v/>
      </c>
      <c r="D210" s="358" t="str">
        <f>IF($B210="","",IFERROR(VLOOKUP($B210,SERVIÇOS!$B:$G,3,0),IFERROR(VLOOKUP($B210,'COMPOSIÇÕES COMPLEMENTARES '!$C:$K,3,0),"")))</f>
        <v/>
      </c>
      <c r="E210" s="359"/>
      <c r="F210" s="360" t="str">
        <f>IF($B210="","",IFERROR(VLOOKUP($B210,SERVIÇOS!$B:$G,4,0),IFERROR(VLOOKUP($B210,'COMPOSIÇÕES COMPLEMENTARES '!$C:$K,6,0),"")))</f>
        <v/>
      </c>
      <c r="G210" s="360" t="str">
        <f>IF($B210="","",IFERROR(VLOOKUP($B210,SERVIÇOS!$B:$G,5,0),IFERROR(VLOOKUP($B210,'COMPOSIÇÕES COMPLEMENTARES '!$C:$K,7,0),"")))</f>
        <v/>
      </c>
      <c r="H210" s="360" t="str">
        <f t="shared" si="12"/>
        <v/>
      </c>
      <c r="I210" s="360" t="str">
        <f t="shared" si="9"/>
        <v/>
      </c>
      <c r="J210" s="360" t="str">
        <f t="shared" si="10"/>
        <v/>
      </c>
      <c r="K210" s="360" t="str">
        <f t="shared" si="11"/>
        <v/>
      </c>
      <c r="L210" s="360"/>
    </row>
    <row r="211" spans="1:12" s="236" customFormat="1" ht="15" customHeight="1">
      <c r="A211" s="355"/>
      <c r="B211" s="356"/>
      <c r="C211" s="357" t="str">
        <f>IF($B211="","",IFERROR(VLOOKUP($B211,SERVIÇOS!$B:$G,2,0),IFERROR(VLOOKUP($B211,'COMPOSIÇÕES COMPLEMENTARES '!$C:$K,2,0),"")))</f>
        <v/>
      </c>
      <c r="D211" s="358" t="str">
        <f>IF($B211="","",IFERROR(VLOOKUP($B211,SERVIÇOS!$B:$G,3,0),IFERROR(VLOOKUP($B211,'COMPOSIÇÕES COMPLEMENTARES '!$C:$K,3,0),"")))</f>
        <v/>
      </c>
      <c r="E211" s="359"/>
      <c r="F211" s="360" t="str">
        <f>IF($B211="","",IFERROR(VLOOKUP($B211,SERVIÇOS!$B:$G,4,0),IFERROR(VLOOKUP($B211,'COMPOSIÇÕES COMPLEMENTARES '!$C:$K,6,0),"")))</f>
        <v/>
      </c>
      <c r="G211" s="360" t="str">
        <f>IF($B211="","",IFERROR(VLOOKUP($B211,SERVIÇOS!$B:$G,5,0),IFERROR(VLOOKUP($B211,'COMPOSIÇÕES COMPLEMENTARES '!$C:$K,7,0),"")))</f>
        <v/>
      </c>
      <c r="H211" s="360" t="str">
        <f t="shared" si="12"/>
        <v/>
      </c>
      <c r="I211" s="360" t="str">
        <f t="shared" si="9"/>
        <v/>
      </c>
      <c r="J211" s="360" t="str">
        <f t="shared" si="10"/>
        <v/>
      </c>
      <c r="K211" s="360" t="str">
        <f t="shared" si="11"/>
        <v/>
      </c>
      <c r="L211" s="360"/>
    </row>
    <row r="212" spans="1:12" s="236" customFormat="1" ht="15" customHeight="1">
      <c r="A212" s="355"/>
      <c r="B212" s="356"/>
      <c r="C212" s="357" t="str">
        <f>IF($B212="","",IFERROR(VLOOKUP($B212,SERVIÇOS!$B:$G,2,0),IFERROR(VLOOKUP($B212,'COMPOSIÇÕES COMPLEMENTARES '!$C:$K,2,0),"")))</f>
        <v/>
      </c>
      <c r="D212" s="358" t="str">
        <f>IF($B212="","",IFERROR(VLOOKUP($B212,SERVIÇOS!$B:$G,3,0),IFERROR(VLOOKUP($B212,'COMPOSIÇÕES COMPLEMENTARES '!$C:$K,3,0),"")))</f>
        <v/>
      </c>
      <c r="E212" s="359"/>
      <c r="F212" s="360" t="str">
        <f>IF($B212="","",IFERROR(VLOOKUP($B212,SERVIÇOS!$B:$G,4,0),IFERROR(VLOOKUP($B212,'COMPOSIÇÕES COMPLEMENTARES '!$C:$K,6,0),"")))</f>
        <v/>
      </c>
      <c r="G212" s="360" t="str">
        <f>IF($B212="","",IFERROR(VLOOKUP($B212,SERVIÇOS!$B:$G,5,0),IFERROR(VLOOKUP($B212,'COMPOSIÇÕES COMPLEMENTARES '!$C:$K,7,0),"")))</f>
        <v/>
      </c>
      <c r="H212" s="360" t="str">
        <f t="shared" si="12"/>
        <v/>
      </c>
      <c r="I212" s="360" t="str">
        <f t="shared" si="9"/>
        <v/>
      </c>
      <c r="J212" s="360" t="str">
        <f t="shared" si="10"/>
        <v/>
      </c>
      <c r="K212" s="360" t="str">
        <f t="shared" si="11"/>
        <v/>
      </c>
      <c r="L212" s="360"/>
    </row>
    <row r="213" spans="1:12" s="236" customFormat="1" ht="15" customHeight="1">
      <c r="A213" s="355"/>
      <c r="B213" s="356"/>
      <c r="C213" s="357" t="str">
        <f>IF($B213="","",IFERROR(VLOOKUP($B213,SERVIÇOS!$B:$G,2,0),IFERROR(VLOOKUP($B213,'COMPOSIÇÕES COMPLEMENTARES '!$C:$K,2,0),"")))</f>
        <v/>
      </c>
      <c r="D213" s="358" t="str">
        <f>IF($B213="","",IFERROR(VLOOKUP($B213,SERVIÇOS!$B:$G,3,0),IFERROR(VLOOKUP($B213,'COMPOSIÇÕES COMPLEMENTARES '!$C:$K,3,0),"")))</f>
        <v/>
      </c>
      <c r="E213" s="359"/>
      <c r="F213" s="360" t="str">
        <f>IF($B213="","",IFERROR(VLOOKUP($B213,SERVIÇOS!$B:$G,4,0),IFERROR(VLOOKUP($B213,'COMPOSIÇÕES COMPLEMENTARES '!$C:$K,6,0),"")))</f>
        <v/>
      </c>
      <c r="G213" s="360" t="str">
        <f>IF($B213="","",IFERROR(VLOOKUP($B213,SERVIÇOS!$B:$G,5,0),IFERROR(VLOOKUP($B213,'COMPOSIÇÕES COMPLEMENTARES '!$C:$K,7,0),"")))</f>
        <v/>
      </c>
      <c r="H213" s="360" t="str">
        <f t="shared" si="12"/>
        <v/>
      </c>
      <c r="I213" s="360" t="str">
        <f t="shared" si="9"/>
        <v/>
      </c>
      <c r="J213" s="360" t="str">
        <f t="shared" si="10"/>
        <v/>
      </c>
      <c r="K213" s="360" t="str">
        <f t="shared" si="11"/>
        <v/>
      </c>
      <c r="L213" s="360"/>
    </row>
    <row r="214" spans="1:12" s="236" customFormat="1" ht="15" customHeight="1">
      <c r="A214" s="355"/>
      <c r="B214" s="356"/>
      <c r="C214" s="357" t="str">
        <f>IF($B214="","",IFERROR(VLOOKUP($B214,SERVIÇOS!$B:$G,2,0),IFERROR(VLOOKUP($B214,'COMPOSIÇÕES COMPLEMENTARES '!$C:$K,2,0),"")))</f>
        <v/>
      </c>
      <c r="D214" s="358" t="str">
        <f>IF($B214="","",IFERROR(VLOOKUP($B214,SERVIÇOS!$B:$G,3,0),IFERROR(VLOOKUP($B214,'COMPOSIÇÕES COMPLEMENTARES '!$C:$K,3,0),"")))</f>
        <v/>
      </c>
      <c r="E214" s="359"/>
      <c r="F214" s="360" t="str">
        <f>IF($B214="","",IFERROR(VLOOKUP($B214,SERVIÇOS!$B:$G,4,0),IFERROR(VLOOKUP($B214,'COMPOSIÇÕES COMPLEMENTARES '!$C:$K,6,0),"")))</f>
        <v/>
      </c>
      <c r="G214" s="360" t="str">
        <f>IF($B214="","",IFERROR(VLOOKUP($B214,SERVIÇOS!$B:$G,5,0),IFERROR(VLOOKUP($B214,'COMPOSIÇÕES COMPLEMENTARES '!$C:$K,7,0),"")))</f>
        <v/>
      </c>
      <c r="H214" s="360" t="str">
        <f t="shared" si="12"/>
        <v/>
      </c>
      <c r="I214" s="360" t="str">
        <f t="shared" si="9"/>
        <v/>
      </c>
      <c r="J214" s="360" t="str">
        <f t="shared" si="10"/>
        <v/>
      </c>
      <c r="K214" s="360" t="str">
        <f t="shared" si="11"/>
        <v/>
      </c>
      <c r="L214" s="360"/>
    </row>
    <row r="215" spans="1:12" s="236" customFormat="1" ht="15" customHeight="1">
      <c r="A215" s="355"/>
      <c r="B215" s="356"/>
      <c r="C215" s="357" t="str">
        <f>IF($B215="","",IFERROR(VLOOKUP($B215,SERVIÇOS!$B:$G,2,0),IFERROR(VLOOKUP($B215,'COMPOSIÇÕES COMPLEMENTARES '!$C:$K,2,0),"")))</f>
        <v/>
      </c>
      <c r="D215" s="358" t="str">
        <f>IF($B215="","",IFERROR(VLOOKUP($B215,SERVIÇOS!$B:$G,3,0),IFERROR(VLOOKUP($B215,'COMPOSIÇÕES COMPLEMENTARES '!$C:$K,3,0),"")))</f>
        <v/>
      </c>
      <c r="E215" s="359"/>
      <c r="F215" s="360" t="str">
        <f>IF($B215="","",IFERROR(VLOOKUP($B215,SERVIÇOS!$B:$G,4,0),IFERROR(VLOOKUP($B215,'COMPOSIÇÕES COMPLEMENTARES '!$C:$K,6,0),"")))</f>
        <v/>
      </c>
      <c r="G215" s="360" t="str">
        <f>IF($B215="","",IFERROR(VLOOKUP($B215,SERVIÇOS!$B:$G,5,0),IFERROR(VLOOKUP($B215,'COMPOSIÇÕES COMPLEMENTARES '!$C:$K,7,0),"")))</f>
        <v/>
      </c>
      <c r="H215" s="360" t="str">
        <f t="shared" si="12"/>
        <v/>
      </c>
      <c r="I215" s="360" t="str">
        <f t="shared" si="9"/>
        <v/>
      </c>
      <c r="J215" s="360" t="str">
        <f t="shared" si="10"/>
        <v/>
      </c>
      <c r="K215" s="360" t="str">
        <f t="shared" si="11"/>
        <v/>
      </c>
      <c r="L215" s="360"/>
    </row>
    <row r="216" spans="1:12" s="236" customFormat="1" ht="15" customHeight="1">
      <c r="A216" s="355"/>
      <c r="B216" s="356"/>
      <c r="C216" s="357" t="str">
        <f>IF($B216="","",IFERROR(VLOOKUP($B216,SERVIÇOS!$B:$G,2,0),IFERROR(VLOOKUP($B216,'COMPOSIÇÕES COMPLEMENTARES '!$C:$K,2,0),"")))</f>
        <v/>
      </c>
      <c r="D216" s="358" t="str">
        <f>IF($B216="","",IFERROR(VLOOKUP($B216,SERVIÇOS!$B:$G,3,0),IFERROR(VLOOKUP($B216,'COMPOSIÇÕES COMPLEMENTARES '!$C:$K,3,0),"")))</f>
        <v/>
      </c>
      <c r="E216" s="359"/>
      <c r="F216" s="360" t="str">
        <f>IF($B216="","",IFERROR(VLOOKUP($B216,SERVIÇOS!$B:$G,4,0),IFERROR(VLOOKUP($B216,'COMPOSIÇÕES COMPLEMENTARES '!$C:$K,6,0),"")))</f>
        <v/>
      </c>
      <c r="G216" s="360" t="str">
        <f>IF($B216="","",IFERROR(VLOOKUP($B216,SERVIÇOS!$B:$G,5,0),IFERROR(VLOOKUP($B216,'COMPOSIÇÕES COMPLEMENTARES '!$C:$K,7,0),"")))</f>
        <v/>
      </c>
      <c r="H216" s="360" t="str">
        <f t="shared" si="12"/>
        <v/>
      </c>
      <c r="I216" s="360" t="str">
        <f t="shared" si="9"/>
        <v/>
      </c>
      <c r="J216" s="360" t="str">
        <f t="shared" si="10"/>
        <v/>
      </c>
      <c r="K216" s="360" t="str">
        <f t="shared" si="11"/>
        <v/>
      </c>
      <c r="L216" s="360"/>
    </row>
    <row r="217" spans="1:12" s="236" customFormat="1" ht="15" customHeight="1">
      <c r="A217" s="355"/>
      <c r="B217" s="356"/>
      <c r="C217" s="357" t="str">
        <f>IF($B217="","",IFERROR(VLOOKUP($B217,SERVIÇOS!$B:$G,2,0),IFERROR(VLOOKUP($B217,'COMPOSIÇÕES COMPLEMENTARES '!$C:$K,2,0),"")))</f>
        <v/>
      </c>
      <c r="D217" s="358" t="str">
        <f>IF($B217="","",IFERROR(VLOOKUP($B217,SERVIÇOS!$B:$G,3,0),IFERROR(VLOOKUP($B217,'COMPOSIÇÕES COMPLEMENTARES '!$C:$K,3,0),"")))</f>
        <v/>
      </c>
      <c r="E217" s="359"/>
      <c r="F217" s="360" t="str">
        <f>IF($B217="","",IFERROR(VLOOKUP($B217,SERVIÇOS!$B:$G,4,0),IFERROR(VLOOKUP($B217,'COMPOSIÇÕES COMPLEMENTARES '!$C:$K,6,0),"")))</f>
        <v/>
      </c>
      <c r="G217" s="360" t="str">
        <f>IF($B217="","",IFERROR(VLOOKUP($B217,SERVIÇOS!$B:$G,5,0),IFERROR(VLOOKUP($B217,'COMPOSIÇÕES COMPLEMENTARES '!$C:$K,7,0),"")))</f>
        <v/>
      </c>
      <c r="H217" s="360" t="str">
        <f t="shared" si="12"/>
        <v/>
      </c>
      <c r="I217" s="360" t="str">
        <f t="shared" si="9"/>
        <v/>
      </c>
      <c r="J217" s="360" t="str">
        <f t="shared" si="10"/>
        <v/>
      </c>
      <c r="K217" s="360" t="str">
        <f t="shared" si="11"/>
        <v/>
      </c>
      <c r="L217" s="360"/>
    </row>
    <row r="218" spans="1:12" s="236" customFormat="1" ht="15" customHeight="1">
      <c r="A218" s="355"/>
      <c r="B218" s="356"/>
      <c r="C218" s="357" t="str">
        <f>IF($B218="","",IFERROR(VLOOKUP($B218,SERVIÇOS!$B:$G,2,0),IFERROR(VLOOKUP($B218,'COMPOSIÇÕES COMPLEMENTARES '!$C:$K,2,0),"")))</f>
        <v/>
      </c>
      <c r="D218" s="358" t="str">
        <f>IF($B218="","",IFERROR(VLOOKUP($B218,SERVIÇOS!$B:$G,3,0),IFERROR(VLOOKUP($B218,'COMPOSIÇÕES COMPLEMENTARES '!$C:$K,3,0),"")))</f>
        <v/>
      </c>
      <c r="E218" s="359"/>
      <c r="F218" s="360" t="str">
        <f>IF($B218="","",IFERROR(VLOOKUP($B218,SERVIÇOS!$B:$G,4,0),IFERROR(VLOOKUP($B218,'COMPOSIÇÕES COMPLEMENTARES '!$C:$K,6,0),"")))</f>
        <v/>
      </c>
      <c r="G218" s="360" t="str">
        <f>IF($B218="","",IFERROR(VLOOKUP($B218,SERVIÇOS!$B:$G,5,0),IFERROR(VLOOKUP($B218,'COMPOSIÇÕES COMPLEMENTARES '!$C:$K,7,0),"")))</f>
        <v/>
      </c>
      <c r="H218" s="360" t="str">
        <f t="shared" si="12"/>
        <v/>
      </c>
      <c r="I218" s="360" t="str">
        <f t="shared" si="9"/>
        <v/>
      </c>
      <c r="J218" s="360" t="str">
        <f t="shared" si="10"/>
        <v/>
      </c>
      <c r="K218" s="360" t="str">
        <f t="shared" si="11"/>
        <v/>
      </c>
      <c r="L218" s="360"/>
    </row>
    <row r="219" spans="1:12" s="236" customFormat="1" ht="15" customHeight="1">
      <c r="A219" s="355"/>
      <c r="B219" s="356"/>
      <c r="C219" s="357" t="str">
        <f>IF($B219="","",IFERROR(VLOOKUP($B219,SERVIÇOS!$B:$G,2,0),IFERROR(VLOOKUP($B219,'COMPOSIÇÕES COMPLEMENTARES '!$C:$K,2,0),"")))</f>
        <v/>
      </c>
      <c r="D219" s="358" t="str">
        <f>IF($B219="","",IFERROR(VLOOKUP($B219,SERVIÇOS!$B:$G,3,0),IFERROR(VLOOKUP($B219,'COMPOSIÇÕES COMPLEMENTARES '!$C:$K,3,0),"")))</f>
        <v/>
      </c>
      <c r="E219" s="359"/>
      <c r="F219" s="360" t="str">
        <f>IF($B219="","",IFERROR(VLOOKUP($B219,SERVIÇOS!$B:$G,4,0),IFERROR(VLOOKUP($B219,'COMPOSIÇÕES COMPLEMENTARES '!$C:$K,6,0),"")))</f>
        <v/>
      </c>
      <c r="G219" s="360" t="str">
        <f>IF($B219="","",IFERROR(VLOOKUP($B219,SERVIÇOS!$B:$G,5,0),IFERROR(VLOOKUP($B219,'COMPOSIÇÕES COMPLEMENTARES '!$C:$K,7,0),"")))</f>
        <v/>
      </c>
      <c r="H219" s="360" t="str">
        <f t="shared" si="12"/>
        <v/>
      </c>
      <c r="I219" s="360" t="str">
        <f t="shared" ref="I219:I282" si="13">IF(E219="","",TRUNC((E219*F219),2))</f>
        <v/>
      </c>
      <c r="J219" s="360" t="str">
        <f t="shared" ref="J219:J282" si="14">IF(E219="","",TRUNC((E219*G219),2))</f>
        <v/>
      </c>
      <c r="K219" s="360" t="str">
        <f t="shared" ref="K219:K282" si="15">IF(E219="","",TRUNC((E219*H219),2))</f>
        <v/>
      </c>
      <c r="L219" s="360"/>
    </row>
    <row r="220" spans="1:12" s="236" customFormat="1" ht="15" customHeight="1">
      <c r="A220" s="355"/>
      <c r="B220" s="356"/>
      <c r="C220" s="357" t="str">
        <f>IF($B220="","",IFERROR(VLOOKUP($B220,SERVIÇOS!$B:$G,2,0),IFERROR(VLOOKUP($B220,'COMPOSIÇÕES COMPLEMENTARES '!$C:$K,2,0),"")))</f>
        <v/>
      </c>
      <c r="D220" s="358" t="str">
        <f>IF($B220="","",IFERROR(VLOOKUP($B220,SERVIÇOS!$B:$G,3,0),IFERROR(VLOOKUP($B220,'COMPOSIÇÕES COMPLEMENTARES '!$C:$K,3,0),"")))</f>
        <v/>
      </c>
      <c r="E220" s="359"/>
      <c r="F220" s="360" t="str">
        <f>IF($B220="","",IFERROR(VLOOKUP($B220,SERVIÇOS!$B:$G,4,0),IFERROR(VLOOKUP($B220,'COMPOSIÇÕES COMPLEMENTARES '!$C:$K,6,0),"")))</f>
        <v/>
      </c>
      <c r="G220" s="360" t="str">
        <f>IF($B220="","",IFERROR(VLOOKUP($B220,SERVIÇOS!$B:$G,5,0),IFERROR(VLOOKUP($B220,'COMPOSIÇÕES COMPLEMENTARES '!$C:$K,7,0),"")))</f>
        <v/>
      </c>
      <c r="H220" s="360" t="str">
        <f t="shared" si="12"/>
        <v/>
      </c>
      <c r="I220" s="360" t="str">
        <f t="shared" si="13"/>
        <v/>
      </c>
      <c r="J220" s="360" t="str">
        <f t="shared" si="14"/>
        <v/>
      </c>
      <c r="K220" s="360" t="str">
        <f t="shared" si="15"/>
        <v/>
      </c>
      <c r="L220" s="360"/>
    </row>
    <row r="221" spans="1:12" s="236" customFormat="1" ht="15" customHeight="1">
      <c r="A221" s="355"/>
      <c r="B221" s="356"/>
      <c r="C221" s="357" t="str">
        <f>IF($B221="","",IFERROR(VLOOKUP($B221,SERVIÇOS!$B:$G,2,0),IFERROR(VLOOKUP($B221,'COMPOSIÇÕES COMPLEMENTARES '!$C:$K,2,0),"")))</f>
        <v/>
      </c>
      <c r="D221" s="358" t="str">
        <f>IF($B221="","",IFERROR(VLOOKUP($B221,SERVIÇOS!$B:$G,3,0),IFERROR(VLOOKUP($B221,'COMPOSIÇÕES COMPLEMENTARES '!$C:$K,3,0),"")))</f>
        <v/>
      </c>
      <c r="E221" s="359"/>
      <c r="F221" s="360" t="str">
        <f>IF($B221="","",IFERROR(VLOOKUP($B221,SERVIÇOS!$B:$G,4,0),IFERROR(VLOOKUP($B221,'COMPOSIÇÕES COMPLEMENTARES '!$C:$K,6,0),"")))</f>
        <v/>
      </c>
      <c r="G221" s="360" t="str">
        <f>IF($B221="","",IFERROR(VLOOKUP($B221,SERVIÇOS!$B:$G,5,0),IFERROR(VLOOKUP($B221,'COMPOSIÇÕES COMPLEMENTARES '!$C:$K,7,0),"")))</f>
        <v/>
      </c>
      <c r="H221" s="360" t="str">
        <f t="shared" si="12"/>
        <v/>
      </c>
      <c r="I221" s="360" t="str">
        <f t="shared" si="13"/>
        <v/>
      </c>
      <c r="J221" s="360" t="str">
        <f t="shared" si="14"/>
        <v/>
      </c>
      <c r="K221" s="360" t="str">
        <f t="shared" si="15"/>
        <v/>
      </c>
      <c r="L221" s="360"/>
    </row>
    <row r="222" spans="1:12" s="236" customFormat="1" ht="15" customHeight="1">
      <c r="A222" s="355"/>
      <c r="B222" s="356"/>
      <c r="C222" s="357" t="str">
        <f>IF($B222="","",IFERROR(VLOOKUP($B222,SERVIÇOS!$B:$G,2,0),IFERROR(VLOOKUP($B222,'COMPOSIÇÕES COMPLEMENTARES '!$C:$K,2,0),"")))</f>
        <v/>
      </c>
      <c r="D222" s="358" t="str">
        <f>IF($B222="","",IFERROR(VLOOKUP($B222,SERVIÇOS!$B:$G,3,0),IFERROR(VLOOKUP($B222,'COMPOSIÇÕES COMPLEMENTARES '!$C:$K,3,0),"")))</f>
        <v/>
      </c>
      <c r="E222" s="359"/>
      <c r="F222" s="360" t="str">
        <f>IF($B222="","",IFERROR(VLOOKUP($B222,SERVIÇOS!$B:$G,4,0),IFERROR(VLOOKUP($B222,'COMPOSIÇÕES COMPLEMENTARES '!$C:$K,6,0),"")))</f>
        <v/>
      </c>
      <c r="G222" s="360" t="str">
        <f>IF($B222="","",IFERROR(VLOOKUP($B222,SERVIÇOS!$B:$G,5,0),IFERROR(VLOOKUP($B222,'COMPOSIÇÕES COMPLEMENTARES '!$C:$K,7,0),"")))</f>
        <v/>
      </c>
      <c r="H222" s="360" t="str">
        <f t="shared" si="12"/>
        <v/>
      </c>
      <c r="I222" s="360" t="str">
        <f t="shared" si="13"/>
        <v/>
      </c>
      <c r="J222" s="360" t="str">
        <f t="shared" si="14"/>
        <v/>
      </c>
      <c r="K222" s="360" t="str">
        <f t="shared" si="15"/>
        <v/>
      </c>
      <c r="L222" s="360"/>
    </row>
    <row r="223" spans="1:12" s="236" customFormat="1" ht="15" customHeight="1">
      <c r="A223" s="355"/>
      <c r="B223" s="356"/>
      <c r="C223" s="357" t="str">
        <f>IF($B223="","",IFERROR(VLOOKUP($B223,SERVIÇOS!$B:$G,2,0),IFERROR(VLOOKUP($B223,'COMPOSIÇÕES COMPLEMENTARES '!$C:$K,2,0),"")))</f>
        <v/>
      </c>
      <c r="D223" s="358" t="str">
        <f>IF($B223="","",IFERROR(VLOOKUP($B223,SERVIÇOS!$B:$G,3,0),IFERROR(VLOOKUP($B223,'COMPOSIÇÕES COMPLEMENTARES '!$C:$K,3,0),"")))</f>
        <v/>
      </c>
      <c r="E223" s="359"/>
      <c r="F223" s="360" t="str">
        <f>IF($B223="","",IFERROR(VLOOKUP($B223,SERVIÇOS!$B:$G,4,0),IFERROR(VLOOKUP($B223,'COMPOSIÇÕES COMPLEMENTARES '!$C:$K,6,0),"")))</f>
        <v/>
      </c>
      <c r="G223" s="360" t="str">
        <f>IF($B223="","",IFERROR(VLOOKUP($B223,SERVIÇOS!$B:$G,5,0),IFERROR(VLOOKUP($B223,'COMPOSIÇÕES COMPLEMENTARES '!$C:$K,7,0),"")))</f>
        <v/>
      </c>
      <c r="H223" s="360" t="str">
        <f t="shared" si="12"/>
        <v/>
      </c>
      <c r="I223" s="360" t="str">
        <f t="shared" si="13"/>
        <v/>
      </c>
      <c r="J223" s="360" t="str">
        <f t="shared" si="14"/>
        <v/>
      </c>
      <c r="K223" s="360" t="str">
        <f t="shared" si="15"/>
        <v/>
      </c>
      <c r="L223" s="360"/>
    </row>
    <row r="224" spans="1:12" s="236" customFormat="1" ht="15" customHeight="1">
      <c r="A224" s="355"/>
      <c r="B224" s="356"/>
      <c r="C224" s="357" t="str">
        <f>IF($B224="","",IFERROR(VLOOKUP($B224,SERVIÇOS!$B:$G,2,0),IFERROR(VLOOKUP($B224,'COMPOSIÇÕES COMPLEMENTARES '!$C:$K,2,0),"")))</f>
        <v/>
      </c>
      <c r="D224" s="358" t="str">
        <f>IF($B224="","",IFERROR(VLOOKUP($B224,SERVIÇOS!$B:$G,3,0),IFERROR(VLOOKUP($B224,'COMPOSIÇÕES COMPLEMENTARES '!$C:$K,3,0),"")))</f>
        <v/>
      </c>
      <c r="E224" s="359"/>
      <c r="F224" s="360" t="str">
        <f>IF($B224="","",IFERROR(VLOOKUP($B224,SERVIÇOS!$B:$G,4,0),IFERROR(VLOOKUP($B224,'COMPOSIÇÕES COMPLEMENTARES '!$C:$K,6,0),"")))</f>
        <v/>
      </c>
      <c r="G224" s="360" t="str">
        <f>IF($B224="","",IFERROR(VLOOKUP($B224,SERVIÇOS!$B:$G,5,0),IFERROR(VLOOKUP($B224,'COMPOSIÇÕES COMPLEMENTARES '!$C:$K,7,0),"")))</f>
        <v/>
      </c>
      <c r="H224" s="360" t="str">
        <f t="shared" si="12"/>
        <v/>
      </c>
      <c r="I224" s="360" t="str">
        <f t="shared" si="13"/>
        <v/>
      </c>
      <c r="J224" s="360" t="str">
        <f t="shared" si="14"/>
        <v/>
      </c>
      <c r="K224" s="360" t="str">
        <f t="shared" si="15"/>
        <v/>
      </c>
      <c r="L224" s="360"/>
    </row>
    <row r="225" spans="1:12" s="236" customFormat="1" ht="15" customHeight="1">
      <c r="A225" s="355"/>
      <c r="B225" s="356"/>
      <c r="C225" s="357" t="str">
        <f>IF($B225="","",IFERROR(VLOOKUP($B225,SERVIÇOS!$B:$G,2,0),IFERROR(VLOOKUP($B225,'COMPOSIÇÕES COMPLEMENTARES '!$C:$K,2,0),"")))</f>
        <v/>
      </c>
      <c r="D225" s="358" t="str">
        <f>IF($B225="","",IFERROR(VLOOKUP($B225,SERVIÇOS!$B:$G,3,0),IFERROR(VLOOKUP($B225,'COMPOSIÇÕES COMPLEMENTARES '!$C:$K,3,0),"")))</f>
        <v/>
      </c>
      <c r="E225" s="359"/>
      <c r="F225" s="360" t="str">
        <f>IF($B225="","",IFERROR(VLOOKUP($B225,SERVIÇOS!$B:$G,4,0),IFERROR(VLOOKUP($B225,'COMPOSIÇÕES COMPLEMENTARES '!$C:$K,6,0),"")))</f>
        <v/>
      </c>
      <c r="G225" s="360" t="str">
        <f>IF($B225="","",IFERROR(VLOOKUP($B225,SERVIÇOS!$B:$G,5,0),IFERROR(VLOOKUP($B225,'COMPOSIÇÕES COMPLEMENTARES '!$C:$K,7,0),"")))</f>
        <v/>
      </c>
      <c r="H225" s="360" t="str">
        <f t="shared" si="12"/>
        <v/>
      </c>
      <c r="I225" s="360" t="str">
        <f t="shared" si="13"/>
        <v/>
      </c>
      <c r="J225" s="360" t="str">
        <f t="shared" si="14"/>
        <v/>
      </c>
      <c r="K225" s="360" t="str">
        <f t="shared" si="15"/>
        <v/>
      </c>
      <c r="L225" s="360"/>
    </row>
    <row r="226" spans="1:12" s="236" customFormat="1" ht="15" customHeight="1">
      <c r="A226" s="355"/>
      <c r="B226" s="356"/>
      <c r="C226" s="357" t="str">
        <f>IF($B226="","",IFERROR(VLOOKUP($B226,SERVIÇOS!$B:$G,2,0),IFERROR(VLOOKUP($B226,'COMPOSIÇÕES COMPLEMENTARES '!$C:$K,2,0),"")))</f>
        <v/>
      </c>
      <c r="D226" s="358" t="str">
        <f>IF($B226="","",IFERROR(VLOOKUP($B226,SERVIÇOS!$B:$G,3,0),IFERROR(VLOOKUP($B226,'COMPOSIÇÕES COMPLEMENTARES '!$C:$K,3,0),"")))</f>
        <v/>
      </c>
      <c r="E226" s="359"/>
      <c r="F226" s="360" t="str">
        <f>IF($B226="","",IFERROR(VLOOKUP($B226,SERVIÇOS!$B:$G,4,0),IFERROR(VLOOKUP($B226,'COMPOSIÇÕES COMPLEMENTARES '!$C:$K,6,0),"")))</f>
        <v/>
      </c>
      <c r="G226" s="360" t="str">
        <f>IF($B226="","",IFERROR(VLOOKUP($B226,SERVIÇOS!$B:$G,5,0),IFERROR(VLOOKUP($B226,'COMPOSIÇÕES COMPLEMENTARES '!$C:$K,7,0),"")))</f>
        <v/>
      </c>
      <c r="H226" s="360" t="str">
        <f t="shared" si="12"/>
        <v/>
      </c>
      <c r="I226" s="360" t="str">
        <f t="shared" si="13"/>
        <v/>
      </c>
      <c r="J226" s="360" t="str">
        <f t="shared" si="14"/>
        <v/>
      </c>
      <c r="K226" s="360" t="str">
        <f t="shared" si="15"/>
        <v/>
      </c>
      <c r="L226" s="360"/>
    </row>
    <row r="227" spans="1:12" s="236" customFormat="1" ht="15" customHeight="1">
      <c r="A227" s="355"/>
      <c r="B227" s="356"/>
      <c r="C227" s="357" t="str">
        <f>IF($B227="","",IFERROR(VLOOKUP($B227,SERVIÇOS!$B:$G,2,0),IFERROR(VLOOKUP($B227,'COMPOSIÇÕES COMPLEMENTARES '!$C:$K,2,0),"")))</f>
        <v/>
      </c>
      <c r="D227" s="358" t="str">
        <f>IF($B227="","",IFERROR(VLOOKUP($B227,SERVIÇOS!$B:$G,3,0),IFERROR(VLOOKUP($B227,'COMPOSIÇÕES COMPLEMENTARES '!$C:$K,3,0),"")))</f>
        <v/>
      </c>
      <c r="E227" s="359"/>
      <c r="F227" s="360" t="str">
        <f>IF($B227="","",IFERROR(VLOOKUP($B227,SERVIÇOS!$B:$G,4,0),IFERROR(VLOOKUP($B227,'COMPOSIÇÕES COMPLEMENTARES '!$C:$K,6,0),"")))</f>
        <v/>
      </c>
      <c r="G227" s="360" t="str">
        <f>IF($B227="","",IFERROR(VLOOKUP($B227,SERVIÇOS!$B:$G,5,0),IFERROR(VLOOKUP($B227,'COMPOSIÇÕES COMPLEMENTARES '!$C:$K,7,0),"")))</f>
        <v/>
      </c>
      <c r="H227" s="360" t="str">
        <f t="shared" si="12"/>
        <v/>
      </c>
      <c r="I227" s="360" t="str">
        <f t="shared" si="13"/>
        <v/>
      </c>
      <c r="J227" s="360" t="str">
        <f t="shared" si="14"/>
        <v/>
      </c>
      <c r="K227" s="360" t="str">
        <f t="shared" si="15"/>
        <v/>
      </c>
      <c r="L227" s="360"/>
    </row>
    <row r="228" spans="1:12" s="236" customFormat="1" ht="15" customHeight="1">
      <c r="A228" s="355"/>
      <c r="B228" s="356"/>
      <c r="C228" s="357" t="str">
        <f>IF($B228="","",IFERROR(VLOOKUP($B228,SERVIÇOS!$B:$G,2,0),IFERROR(VLOOKUP($B228,'COMPOSIÇÕES COMPLEMENTARES '!$C:$K,2,0),"")))</f>
        <v/>
      </c>
      <c r="D228" s="358" t="str">
        <f>IF($B228="","",IFERROR(VLOOKUP($B228,SERVIÇOS!$B:$G,3,0),IFERROR(VLOOKUP($B228,'COMPOSIÇÕES COMPLEMENTARES '!$C:$K,3,0),"")))</f>
        <v/>
      </c>
      <c r="E228" s="359"/>
      <c r="F228" s="360" t="str">
        <f>IF($B228="","",IFERROR(VLOOKUP($B228,SERVIÇOS!$B:$G,4,0),IFERROR(VLOOKUP($B228,'COMPOSIÇÕES COMPLEMENTARES '!$C:$K,6,0),"")))</f>
        <v/>
      </c>
      <c r="G228" s="360" t="str">
        <f>IF($B228="","",IFERROR(VLOOKUP($B228,SERVIÇOS!$B:$G,5,0),IFERROR(VLOOKUP($B228,'COMPOSIÇÕES COMPLEMENTARES '!$C:$K,7,0),"")))</f>
        <v/>
      </c>
      <c r="H228" s="360" t="str">
        <f t="shared" si="12"/>
        <v/>
      </c>
      <c r="I228" s="360" t="str">
        <f t="shared" si="13"/>
        <v/>
      </c>
      <c r="J228" s="360" t="str">
        <f t="shared" si="14"/>
        <v/>
      </c>
      <c r="K228" s="360" t="str">
        <f t="shared" si="15"/>
        <v/>
      </c>
      <c r="L228" s="360"/>
    </row>
    <row r="229" spans="1:12" s="236" customFormat="1" ht="15" customHeight="1">
      <c r="A229" s="355"/>
      <c r="B229" s="356"/>
      <c r="C229" s="357" t="str">
        <f>IF($B229="","",IFERROR(VLOOKUP($B229,SERVIÇOS!$B:$G,2,0),IFERROR(VLOOKUP($B229,'COMPOSIÇÕES COMPLEMENTARES '!$C:$K,2,0),"")))</f>
        <v/>
      </c>
      <c r="D229" s="358" t="str">
        <f>IF($B229="","",IFERROR(VLOOKUP($B229,SERVIÇOS!$B:$G,3,0),IFERROR(VLOOKUP($B229,'COMPOSIÇÕES COMPLEMENTARES '!$C:$K,3,0),"")))</f>
        <v/>
      </c>
      <c r="E229" s="359"/>
      <c r="F229" s="360" t="str">
        <f>IF($B229="","",IFERROR(VLOOKUP($B229,SERVIÇOS!$B:$G,4,0),IFERROR(VLOOKUP($B229,'COMPOSIÇÕES COMPLEMENTARES '!$C:$K,6,0),"")))</f>
        <v/>
      </c>
      <c r="G229" s="360" t="str">
        <f>IF($B229="","",IFERROR(VLOOKUP($B229,SERVIÇOS!$B:$G,5,0),IFERROR(VLOOKUP($B229,'COMPOSIÇÕES COMPLEMENTARES '!$C:$K,7,0),"")))</f>
        <v/>
      </c>
      <c r="H229" s="360" t="str">
        <f t="shared" si="12"/>
        <v/>
      </c>
      <c r="I229" s="360" t="str">
        <f t="shared" si="13"/>
        <v/>
      </c>
      <c r="J229" s="360" t="str">
        <f t="shared" si="14"/>
        <v/>
      </c>
      <c r="K229" s="360" t="str">
        <f t="shared" si="15"/>
        <v/>
      </c>
      <c r="L229" s="360"/>
    </row>
    <row r="230" spans="1:12" s="236" customFormat="1" ht="15" customHeight="1">
      <c r="A230" s="355"/>
      <c r="B230" s="356"/>
      <c r="C230" s="357" t="str">
        <f>IF($B230="","",IFERROR(VLOOKUP($B230,SERVIÇOS!$B:$G,2,0),IFERROR(VLOOKUP($B230,'COMPOSIÇÕES COMPLEMENTARES '!$C:$K,2,0),"")))</f>
        <v/>
      </c>
      <c r="D230" s="358" t="str">
        <f>IF($B230="","",IFERROR(VLOOKUP($B230,SERVIÇOS!$B:$G,3,0),IFERROR(VLOOKUP($B230,'COMPOSIÇÕES COMPLEMENTARES '!$C:$K,3,0),"")))</f>
        <v/>
      </c>
      <c r="E230" s="359"/>
      <c r="F230" s="360" t="str">
        <f>IF($B230="","",IFERROR(VLOOKUP($B230,SERVIÇOS!$B:$G,4,0),IFERROR(VLOOKUP($B230,'COMPOSIÇÕES COMPLEMENTARES '!$C:$K,6,0),"")))</f>
        <v/>
      </c>
      <c r="G230" s="360" t="str">
        <f>IF($B230="","",IFERROR(VLOOKUP($B230,SERVIÇOS!$B:$G,5,0),IFERROR(VLOOKUP($B230,'COMPOSIÇÕES COMPLEMENTARES '!$C:$K,7,0),"")))</f>
        <v/>
      </c>
      <c r="H230" s="360" t="str">
        <f t="shared" si="12"/>
        <v/>
      </c>
      <c r="I230" s="360" t="str">
        <f t="shared" si="13"/>
        <v/>
      </c>
      <c r="J230" s="360" t="str">
        <f t="shared" si="14"/>
        <v/>
      </c>
      <c r="K230" s="360" t="str">
        <f t="shared" si="15"/>
        <v/>
      </c>
      <c r="L230" s="360"/>
    </row>
    <row r="231" spans="1:12" s="236" customFormat="1" ht="15" customHeight="1">
      <c r="A231" s="355"/>
      <c r="B231" s="356"/>
      <c r="C231" s="357" t="str">
        <f>IF($B231="","",IFERROR(VLOOKUP($B231,SERVIÇOS!$B:$G,2,0),IFERROR(VLOOKUP($B231,'COMPOSIÇÕES COMPLEMENTARES '!$C:$K,2,0),"")))</f>
        <v/>
      </c>
      <c r="D231" s="358" t="str">
        <f>IF($B231="","",IFERROR(VLOOKUP($B231,SERVIÇOS!$B:$G,3,0),IFERROR(VLOOKUP($B231,'COMPOSIÇÕES COMPLEMENTARES '!$C:$K,3,0),"")))</f>
        <v/>
      </c>
      <c r="E231" s="359"/>
      <c r="F231" s="360" t="str">
        <f>IF($B231="","",IFERROR(VLOOKUP($B231,SERVIÇOS!$B:$G,4,0),IFERROR(VLOOKUP($B231,'COMPOSIÇÕES COMPLEMENTARES '!$C:$K,6,0),"")))</f>
        <v/>
      </c>
      <c r="G231" s="360" t="str">
        <f>IF($B231="","",IFERROR(VLOOKUP($B231,SERVIÇOS!$B:$G,5,0),IFERROR(VLOOKUP($B231,'COMPOSIÇÕES COMPLEMENTARES '!$C:$K,7,0),"")))</f>
        <v/>
      </c>
      <c r="H231" s="360" t="str">
        <f t="shared" si="12"/>
        <v/>
      </c>
      <c r="I231" s="360" t="str">
        <f t="shared" si="13"/>
        <v/>
      </c>
      <c r="J231" s="360" t="str">
        <f t="shared" si="14"/>
        <v/>
      </c>
      <c r="K231" s="360" t="str">
        <f t="shared" si="15"/>
        <v/>
      </c>
      <c r="L231" s="360"/>
    </row>
    <row r="232" spans="1:12" s="236" customFormat="1" ht="15" customHeight="1">
      <c r="A232" s="355"/>
      <c r="B232" s="356"/>
      <c r="C232" s="357" t="str">
        <f>IF($B232="","",IFERROR(VLOOKUP($B232,SERVIÇOS!$B:$G,2,0),IFERROR(VLOOKUP($B232,'COMPOSIÇÕES COMPLEMENTARES '!$C:$K,2,0),"")))</f>
        <v/>
      </c>
      <c r="D232" s="358" t="str">
        <f>IF($B232="","",IFERROR(VLOOKUP($B232,SERVIÇOS!$B:$G,3,0),IFERROR(VLOOKUP($B232,'COMPOSIÇÕES COMPLEMENTARES '!$C:$K,3,0),"")))</f>
        <v/>
      </c>
      <c r="E232" s="359"/>
      <c r="F232" s="360" t="str">
        <f>IF($B232="","",IFERROR(VLOOKUP($B232,SERVIÇOS!$B:$G,4,0),IFERROR(VLOOKUP($B232,'COMPOSIÇÕES COMPLEMENTARES '!$C:$K,6,0),"")))</f>
        <v/>
      </c>
      <c r="G232" s="360" t="str">
        <f>IF($B232="","",IFERROR(VLOOKUP($B232,SERVIÇOS!$B:$G,5,0),IFERROR(VLOOKUP($B232,'COMPOSIÇÕES COMPLEMENTARES '!$C:$K,7,0),"")))</f>
        <v/>
      </c>
      <c r="H232" s="360" t="str">
        <f t="shared" si="12"/>
        <v/>
      </c>
      <c r="I232" s="360" t="str">
        <f t="shared" si="13"/>
        <v/>
      </c>
      <c r="J232" s="360" t="str">
        <f t="shared" si="14"/>
        <v/>
      </c>
      <c r="K232" s="360" t="str">
        <f t="shared" si="15"/>
        <v/>
      </c>
      <c r="L232" s="360"/>
    </row>
    <row r="233" spans="1:12" s="236" customFormat="1" ht="15" customHeight="1">
      <c r="A233" s="355"/>
      <c r="B233" s="356"/>
      <c r="C233" s="357" t="str">
        <f>IF($B233="","",IFERROR(VLOOKUP($B233,SERVIÇOS!$B:$G,2,0),IFERROR(VLOOKUP($B233,'COMPOSIÇÕES COMPLEMENTARES '!$C:$K,2,0),"")))</f>
        <v/>
      </c>
      <c r="D233" s="358" t="str">
        <f>IF($B233="","",IFERROR(VLOOKUP($B233,SERVIÇOS!$B:$G,3,0),IFERROR(VLOOKUP($B233,'COMPOSIÇÕES COMPLEMENTARES '!$C:$K,3,0),"")))</f>
        <v/>
      </c>
      <c r="E233" s="359"/>
      <c r="F233" s="360" t="str">
        <f>IF($B233="","",IFERROR(VLOOKUP($B233,SERVIÇOS!$B:$G,4,0),IFERROR(VLOOKUP($B233,'COMPOSIÇÕES COMPLEMENTARES '!$C:$K,6,0),"")))</f>
        <v/>
      </c>
      <c r="G233" s="360" t="str">
        <f>IF($B233="","",IFERROR(VLOOKUP($B233,SERVIÇOS!$B:$G,5,0),IFERROR(VLOOKUP($B233,'COMPOSIÇÕES COMPLEMENTARES '!$C:$K,7,0),"")))</f>
        <v/>
      </c>
      <c r="H233" s="360" t="str">
        <f t="shared" si="12"/>
        <v/>
      </c>
      <c r="I233" s="360" t="str">
        <f t="shared" si="13"/>
        <v/>
      </c>
      <c r="J233" s="360" t="str">
        <f t="shared" si="14"/>
        <v/>
      </c>
      <c r="K233" s="360" t="str">
        <f t="shared" si="15"/>
        <v/>
      </c>
      <c r="L233" s="360"/>
    </row>
    <row r="234" spans="1:12" s="236" customFormat="1" ht="15" customHeight="1">
      <c r="A234" s="355"/>
      <c r="B234" s="356"/>
      <c r="C234" s="357" t="str">
        <f>IF($B234="","",IFERROR(VLOOKUP($B234,SERVIÇOS!$B:$G,2,0),IFERROR(VLOOKUP($B234,'COMPOSIÇÕES COMPLEMENTARES '!$C:$K,2,0),"")))</f>
        <v/>
      </c>
      <c r="D234" s="358" t="str">
        <f>IF($B234="","",IFERROR(VLOOKUP($B234,SERVIÇOS!$B:$G,3,0),IFERROR(VLOOKUP($B234,'COMPOSIÇÕES COMPLEMENTARES '!$C:$K,3,0),"")))</f>
        <v/>
      </c>
      <c r="E234" s="359"/>
      <c r="F234" s="360" t="str">
        <f>IF($B234="","",IFERROR(VLOOKUP($B234,SERVIÇOS!$B:$G,4,0),IFERROR(VLOOKUP($B234,'COMPOSIÇÕES COMPLEMENTARES '!$C:$K,6,0),"")))</f>
        <v/>
      </c>
      <c r="G234" s="360" t="str">
        <f>IF($B234="","",IFERROR(VLOOKUP($B234,SERVIÇOS!$B:$G,5,0),IFERROR(VLOOKUP($B234,'COMPOSIÇÕES COMPLEMENTARES '!$C:$K,7,0),"")))</f>
        <v/>
      </c>
      <c r="H234" s="360" t="str">
        <f t="shared" si="12"/>
        <v/>
      </c>
      <c r="I234" s="360" t="str">
        <f t="shared" si="13"/>
        <v/>
      </c>
      <c r="J234" s="360" t="str">
        <f t="shared" si="14"/>
        <v/>
      </c>
      <c r="K234" s="360" t="str">
        <f t="shared" si="15"/>
        <v/>
      </c>
      <c r="L234" s="360"/>
    </row>
    <row r="235" spans="1:12" s="236" customFormat="1" ht="15" customHeight="1">
      <c r="A235" s="355"/>
      <c r="B235" s="356"/>
      <c r="C235" s="357" t="str">
        <f>IF($B235="","",IFERROR(VLOOKUP($B235,SERVIÇOS!$B:$G,2,0),IFERROR(VLOOKUP($B235,'COMPOSIÇÕES COMPLEMENTARES '!$C:$K,2,0),"")))</f>
        <v/>
      </c>
      <c r="D235" s="358" t="str">
        <f>IF($B235="","",IFERROR(VLOOKUP($B235,SERVIÇOS!$B:$G,3,0),IFERROR(VLOOKUP($B235,'COMPOSIÇÕES COMPLEMENTARES '!$C:$K,3,0),"")))</f>
        <v/>
      </c>
      <c r="E235" s="359"/>
      <c r="F235" s="360" t="str">
        <f>IF($B235="","",IFERROR(VLOOKUP($B235,SERVIÇOS!$B:$G,4,0),IFERROR(VLOOKUP($B235,'COMPOSIÇÕES COMPLEMENTARES '!$C:$K,6,0),"")))</f>
        <v/>
      </c>
      <c r="G235" s="360" t="str">
        <f>IF($B235="","",IFERROR(VLOOKUP($B235,SERVIÇOS!$B:$G,5,0),IFERROR(VLOOKUP($B235,'COMPOSIÇÕES COMPLEMENTARES '!$C:$K,7,0),"")))</f>
        <v/>
      </c>
      <c r="H235" s="360" t="str">
        <f t="shared" si="12"/>
        <v/>
      </c>
      <c r="I235" s="360" t="str">
        <f t="shared" si="13"/>
        <v/>
      </c>
      <c r="J235" s="360" t="str">
        <f t="shared" si="14"/>
        <v/>
      </c>
      <c r="K235" s="360" t="str">
        <f t="shared" si="15"/>
        <v/>
      </c>
      <c r="L235" s="360"/>
    </row>
    <row r="236" spans="1:12" s="236" customFormat="1" ht="15" customHeight="1">
      <c r="A236" s="355"/>
      <c r="B236" s="356"/>
      <c r="C236" s="357" t="str">
        <f>IF($B236="","",IFERROR(VLOOKUP($B236,SERVIÇOS!$B:$G,2,0),IFERROR(VLOOKUP($B236,'COMPOSIÇÕES COMPLEMENTARES '!$C:$K,2,0),"")))</f>
        <v/>
      </c>
      <c r="D236" s="358" t="str">
        <f>IF($B236="","",IFERROR(VLOOKUP($B236,SERVIÇOS!$B:$G,3,0),IFERROR(VLOOKUP($B236,'COMPOSIÇÕES COMPLEMENTARES '!$C:$K,3,0),"")))</f>
        <v/>
      </c>
      <c r="E236" s="359"/>
      <c r="F236" s="360" t="str">
        <f>IF($B236="","",IFERROR(VLOOKUP($B236,SERVIÇOS!$B:$G,4,0),IFERROR(VLOOKUP($B236,'COMPOSIÇÕES COMPLEMENTARES '!$C:$K,6,0),"")))</f>
        <v/>
      </c>
      <c r="G236" s="360" t="str">
        <f>IF($B236="","",IFERROR(VLOOKUP($B236,SERVIÇOS!$B:$G,5,0),IFERROR(VLOOKUP($B236,'COMPOSIÇÕES COMPLEMENTARES '!$C:$K,7,0),"")))</f>
        <v/>
      </c>
      <c r="H236" s="360" t="str">
        <f t="shared" si="12"/>
        <v/>
      </c>
      <c r="I236" s="360" t="str">
        <f t="shared" si="13"/>
        <v/>
      </c>
      <c r="J236" s="360" t="str">
        <f t="shared" si="14"/>
        <v/>
      </c>
      <c r="K236" s="360" t="str">
        <f t="shared" si="15"/>
        <v/>
      </c>
      <c r="L236" s="360"/>
    </row>
    <row r="237" spans="1:12" s="236" customFormat="1" ht="15" customHeight="1">
      <c r="A237" s="355"/>
      <c r="B237" s="356"/>
      <c r="C237" s="357" t="str">
        <f>IF($B237="","",IFERROR(VLOOKUP($B237,SERVIÇOS!$B:$G,2,0),IFERROR(VLOOKUP($B237,'COMPOSIÇÕES COMPLEMENTARES '!$C:$K,2,0),"")))</f>
        <v/>
      </c>
      <c r="D237" s="358" t="str">
        <f>IF($B237="","",IFERROR(VLOOKUP($B237,SERVIÇOS!$B:$G,3,0),IFERROR(VLOOKUP($B237,'COMPOSIÇÕES COMPLEMENTARES '!$C:$K,3,0),"")))</f>
        <v/>
      </c>
      <c r="E237" s="359"/>
      <c r="F237" s="360" t="str">
        <f>IF($B237="","",IFERROR(VLOOKUP($B237,SERVIÇOS!$B:$G,4,0),IFERROR(VLOOKUP($B237,'COMPOSIÇÕES COMPLEMENTARES '!$C:$K,6,0),"")))</f>
        <v/>
      </c>
      <c r="G237" s="360" t="str">
        <f>IF($B237="","",IFERROR(VLOOKUP($B237,SERVIÇOS!$B:$G,5,0),IFERROR(VLOOKUP($B237,'COMPOSIÇÕES COMPLEMENTARES '!$C:$K,7,0),"")))</f>
        <v/>
      </c>
      <c r="H237" s="360" t="str">
        <f t="shared" si="12"/>
        <v/>
      </c>
      <c r="I237" s="360" t="str">
        <f t="shared" si="13"/>
        <v/>
      </c>
      <c r="J237" s="360" t="str">
        <f t="shared" si="14"/>
        <v/>
      </c>
      <c r="K237" s="360" t="str">
        <f t="shared" si="15"/>
        <v/>
      </c>
      <c r="L237" s="360"/>
    </row>
    <row r="238" spans="1:12" s="236" customFormat="1" ht="15" customHeight="1">
      <c r="A238" s="355"/>
      <c r="B238" s="356"/>
      <c r="C238" s="357" t="str">
        <f>IF($B238="","",IFERROR(VLOOKUP($B238,SERVIÇOS!$B:$G,2,0),IFERROR(VLOOKUP($B238,'COMPOSIÇÕES COMPLEMENTARES '!$C:$K,2,0),"")))</f>
        <v/>
      </c>
      <c r="D238" s="358" t="str">
        <f>IF($B238="","",IFERROR(VLOOKUP($B238,SERVIÇOS!$B:$G,3,0),IFERROR(VLOOKUP($B238,'COMPOSIÇÕES COMPLEMENTARES '!$C:$K,3,0),"")))</f>
        <v/>
      </c>
      <c r="E238" s="359"/>
      <c r="F238" s="360" t="str">
        <f>IF($B238="","",IFERROR(VLOOKUP($B238,SERVIÇOS!$B:$G,4,0),IFERROR(VLOOKUP($B238,'COMPOSIÇÕES COMPLEMENTARES '!$C:$K,6,0),"")))</f>
        <v/>
      </c>
      <c r="G238" s="360" t="str">
        <f>IF($B238="","",IFERROR(VLOOKUP($B238,SERVIÇOS!$B:$G,5,0),IFERROR(VLOOKUP($B238,'COMPOSIÇÕES COMPLEMENTARES '!$C:$K,7,0),"")))</f>
        <v/>
      </c>
      <c r="H238" s="360" t="str">
        <f t="shared" si="12"/>
        <v/>
      </c>
      <c r="I238" s="360" t="str">
        <f t="shared" si="13"/>
        <v/>
      </c>
      <c r="J238" s="360" t="str">
        <f t="shared" si="14"/>
        <v/>
      </c>
      <c r="K238" s="360" t="str">
        <f t="shared" si="15"/>
        <v/>
      </c>
      <c r="L238" s="360"/>
    </row>
    <row r="239" spans="1:12" s="236" customFormat="1" ht="15" customHeight="1">
      <c r="A239" s="355"/>
      <c r="B239" s="356"/>
      <c r="C239" s="357" t="str">
        <f>IF($B239="","",IFERROR(VLOOKUP($B239,SERVIÇOS!$B:$G,2,0),IFERROR(VLOOKUP($B239,'COMPOSIÇÕES COMPLEMENTARES '!$C:$K,2,0),"")))</f>
        <v/>
      </c>
      <c r="D239" s="358" t="str">
        <f>IF($B239="","",IFERROR(VLOOKUP($B239,SERVIÇOS!$B:$G,3,0),IFERROR(VLOOKUP($B239,'COMPOSIÇÕES COMPLEMENTARES '!$C:$K,3,0),"")))</f>
        <v/>
      </c>
      <c r="E239" s="359"/>
      <c r="F239" s="360" t="str">
        <f>IF($B239="","",IFERROR(VLOOKUP($B239,SERVIÇOS!$B:$G,4,0),IFERROR(VLOOKUP($B239,'COMPOSIÇÕES COMPLEMENTARES '!$C:$K,6,0),"")))</f>
        <v/>
      </c>
      <c r="G239" s="360" t="str">
        <f>IF($B239="","",IFERROR(VLOOKUP($B239,SERVIÇOS!$B:$G,5,0),IFERROR(VLOOKUP($B239,'COMPOSIÇÕES COMPLEMENTARES '!$C:$K,7,0),"")))</f>
        <v/>
      </c>
      <c r="H239" s="360" t="str">
        <f t="shared" si="12"/>
        <v/>
      </c>
      <c r="I239" s="360" t="str">
        <f t="shared" si="13"/>
        <v/>
      </c>
      <c r="J239" s="360" t="str">
        <f t="shared" si="14"/>
        <v/>
      </c>
      <c r="K239" s="360" t="str">
        <f t="shared" si="15"/>
        <v/>
      </c>
      <c r="L239" s="360"/>
    </row>
    <row r="240" spans="1:12" s="236" customFormat="1" ht="15" customHeight="1">
      <c r="A240" s="355"/>
      <c r="B240" s="356"/>
      <c r="C240" s="357" t="str">
        <f>IF($B240="","",IFERROR(VLOOKUP($B240,SERVIÇOS!$B:$G,2,0),IFERROR(VLOOKUP($B240,'COMPOSIÇÕES COMPLEMENTARES '!$C:$K,2,0),"")))</f>
        <v/>
      </c>
      <c r="D240" s="358" t="str">
        <f>IF($B240="","",IFERROR(VLOOKUP($B240,SERVIÇOS!$B:$G,3,0),IFERROR(VLOOKUP($B240,'COMPOSIÇÕES COMPLEMENTARES '!$C:$K,3,0),"")))</f>
        <v/>
      </c>
      <c r="E240" s="359"/>
      <c r="F240" s="360" t="str">
        <f>IF($B240="","",IFERROR(VLOOKUP($B240,SERVIÇOS!$B:$G,4,0),IFERROR(VLOOKUP($B240,'COMPOSIÇÕES COMPLEMENTARES '!$C:$K,6,0),"")))</f>
        <v/>
      </c>
      <c r="G240" s="360" t="str">
        <f>IF($B240="","",IFERROR(VLOOKUP($B240,SERVIÇOS!$B:$G,5,0),IFERROR(VLOOKUP($B240,'COMPOSIÇÕES COMPLEMENTARES '!$C:$K,7,0),"")))</f>
        <v/>
      </c>
      <c r="H240" s="360" t="str">
        <f t="shared" si="12"/>
        <v/>
      </c>
      <c r="I240" s="360" t="str">
        <f t="shared" si="13"/>
        <v/>
      </c>
      <c r="J240" s="360" t="str">
        <f t="shared" si="14"/>
        <v/>
      </c>
      <c r="K240" s="360" t="str">
        <f t="shared" si="15"/>
        <v/>
      </c>
      <c r="L240" s="360"/>
    </row>
    <row r="241" spans="1:12" s="236" customFormat="1" ht="15" customHeight="1">
      <c r="A241" s="355"/>
      <c r="B241" s="356"/>
      <c r="C241" s="357" t="str">
        <f>IF($B241="","",IFERROR(VLOOKUP($B241,SERVIÇOS!$B:$G,2,0),IFERROR(VLOOKUP($B241,'COMPOSIÇÕES COMPLEMENTARES '!$C:$K,2,0),"")))</f>
        <v/>
      </c>
      <c r="D241" s="358" t="str">
        <f>IF($B241="","",IFERROR(VLOOKUP($B241,SERVIÇOS!$B:$G,3,0),IFERROR(VLOOKUP($B241,'COMPOSIÇÕES COMPLEMENTARES '!$C:$K,3,0),"")))</f>
        <v/>
      </c>
      <c r="E241" s="359"/>
      <c r="F241" s="360" t="str">
        <f>IF($B241="","",IFERROR(VLOOKUP($B241,SERVIÇOS!$B:$G,4,0),IFERROR(VLOOKUP($B241,'COMPOSIÇÕES COMPLEMENTARES '!$C:$K,6,0),"")))</f>
        <v/>
      </c>
      <c r="G241" s="360" t="str">
        <f>IF($B241="","",IFERROR(VLOOKUP($B241,SERVIÇOS!$B:$G,5,0),IFERROR(VLOOKUP($B241,'COMPOSIÇÕES COMPLEMENTARES '!$C:$K,7,0),"")))</f>
        <v/>
      </c>
      <c r="H241" s="360" t="str">
        <f t="shared" si="12"/>
        <v/>
      </c>
      <c r="I241" s="360" t="str">
        <f t="shared" si="13"/>
        <v/>
      </c>
      <c r="J241" s="360" t="str">
        <f t="shared" si="14"/>
        <v/>
      </c>
      <c r="K241" s="360" t="str">
        <f t="shared" si="15"/>
        <v/>
      </c>
      <c r="L241" s="360"/>
    </row>
    <row r="242" spans="1:12" s="236" customFormat="1" ht="15" customHeight="1">
      <c r="A242" s="355"/>
      <c r="B242" s="356"/>
      <c r="C242" s="357" t="str">
        <f>IF($B242="","",IFERROR(VLOOKUP($B242,SERVIÇOS!$B:$G,2,0),IFERROR(VLOOKUP($B242,'COMPOSIÇÕES COMPLEMENTARES '!$C:$K,2,0),"")))</f>
        <v/>
      </c>
      <c r="D242" s="358" t="str">
        <f>IF($B242="","",IFERROR(VLOOKUP($B242,SERVIÇOS!$B:$G,3,0),IFERROR(VLOOKUP($B242,'COMPOSIÇÕES COMPLEMENTARES '!$C:$K,3,0),"")))</f>
        <v/>
      </c>
      <c r="E242" s="359"/>
      <c r="F242" s="360" t="str">
        <f>IF($B242="","",IFERROR(VLOOKUP($B242,SERVIÇOS!$B:$G,4,0),IFERROR(VLOOKUP($B242,'COMPOSIÇÕES COMPLEMENTARES '!$C:$K,6,0),"")))</f>
        <v/>
      </c>
      <c r="G242" s="360" t="str">
        <f>IF($B242="","",IFERROR(VLOOKUP($B242,SERVIÇOS!$B:$G,5,0),IFERROR(VLOOKUP($B242,'COMPOSIÇÕES COMPLEMENTARES '!$C:$K,7,0),"")))</f>
        <v/>
      </c>
      <c r="H242" s="360" t="str">
        <f t="shared" si="12"/>
        <v/>
      </c>
      <c r="I242" s="360" t="str">
        <f t="shared" si="13"/>
        <v/>
      </c>
      <c r="J242" s="360" t="str">
        <f t="shared" si="14"/>
        <v/>
      </c>
      <c r="K242" s="360" t="str">
        <f t="shared" si="15"/>
        <v/>
      </c>
      <c r="L242" s="360"/>
    </row>
    <row r="243" spans="1:12" s="236" customFormat="1" ht="15" customHeight="1">
      <c r="A243" s="355"/>
      <c r="B243" s="356"/>
      <c r="C243" s="357" t="str">
        <f>IF($B243="","",IFERROR(VLOOKUP($B243,SERVIÇOS!$B:$G,2,0),IFERROR(VLOOKUP($B243,'COMPOSIÇÕES COMPLEMENTARES '!$C:$K,2,0),"")))</f>
        <v/>
      </c>
      <c r="D243" s="358" t="str">
        <f>IF($B243="","",IFERROR(VLOOKUP($B243,SERVIÇOS!$B:$G,3,0),IFERROR(VLOOKUP($B243,'COMPOSIÇÕES COMPLEMENTARES '!$C:$K,3,0),"")))</f>
        <v/>
      </c>
      <c r="E243" s="359"/>
      <c r="F243" s="360" t="str">
        <f>IF($B243="","",IFERROR(VLOOKUP($B243,SERVIÇOS!$B:$G,4,0),IFERROR(VLOOKUP($B243,'COMPOSIÇÕES COMPLEMENTARES '!$C:$K,6,0),"")))</f>
        <v/>
      </c>
      <c r="G243" s="360" t="str">
        <f>IF($B243="","",IFERROR(VLOOKUP($B243,SERVIÇOS!$B:$G,5,0),IFERROR(VLOOKUP($B243,'COMPOSIÇÕES COMPLEMENTARES '!$C:$K,7,0),"")))</f>
        <v/>
      </c>
      <c r="H243" s="360" t="str">
        <f t="shared" si="12"/>
        <v/>
      </c>
      <c r="I243" s="360" t="str">
        <f t="shared" si="13"/>
        <v/>
      </c>
      <c r="J243" s="360" t="str">
        <f t="shared" si="14"/>
        <v/>
      </c>
      <c r="K243" s="360" t="str">
        <f t="shared" si="15"/>
        <v/>
      </c>
      <c r="L243" s="360"/>
    </row>
    <row r="244" spans="1:12" s="236" customFormat="1" ht="15" customHeight="1">
      <c r="A244" s="355"/>
      <c r="B244" s="356"/>
      <c r="C244" s="357" t="str">
        <f>IF($B244="","",IFERROR(VLOOKUP($B244,SERVIÇOS!$B:$G,2,0),IFERROR(VLOOKUP($B244,'COMPOSIÇÕES COMPLEMENTARES '!$C:$K,2,0),"")))</f>
        <v/>
      </c>
      <c r="D244" s="358" t="str">
        <f>IF($B244="","",IFERROR(VLOOKUP($B244,SERVIÇOS!$B:$G,3,0),IFERROR(VLOOKUP($B244,'COMPOSIÇÕES COMPLEMENTARES '!$C:$K,3,0),"")))</f>
        <v/>
      </c>
      <c r="E244" s="359"/>
      <c r="F244" s="360" t="str">
        <f>IF($B244="","",IFERROR(VLOOKUP($B244,SERVIÇOS!$B:$G,4,0),IFERROR(VLOOKUP($B244,'COMPOSIÇÕES COMPLEMENTARES '!$C:$K,6,0),"")))</f>
        <v/>
      </c>
      <c r="G244" s="360" t="str">
        <f>IF($B244="","",IFERROR(VLOOKUP($B244,SERVIÇOS!$B:$G,5,0),IFERROR(VLOOKUP($B244,'COMPOSIÇÕES COMPLEMENTARES '!$C:$K,7,0),"")))</f>
        <v/>
      </c>
      <c r="H244" s="360" t="str">
        <f t="shared" si="12"/>
        <v/>
      </c>
      <c r="I244" s="360" t="str">
        <f t="shared" si="13"/>
        <v/>
      </c>
      <c r="J244" s="360" t="str">
        <f t="shared" si="14"/>
        <v/>
      </c>
      <c r="K244" s="360" t="str">
        <f t="shared" si="15"/>
        <v/>
      </c>
      <c r="L244" s="360"/>
    </row>
    <row r="245" spans="1:12" s="236" customFormat="1" ht="15" customHeight="1">
      <c r="A245" s="355"/>
      <c r="B245" s="356"/>
      <c r="C245" s="357" t="str">
        <f>IF($B245="","",IFERROR(VLOOKUP($B245,SERVIÇOS!$B:$G,2,0),IFERROR(VLOOKUP($B245,'COMPOSIÇÕES COMPLEMENTARES '!$C:$K,2,0),"")))</f>
        <v/>
      </c>
      <c r="D245" s="358" t="str">
        <f>IF($B245="","",IFERROR(VLOOKUP($B245,SERVIÇOS!$B:$G,3,0),IFERROR(VLOOKUP($B245,'COMPOSIÇÕES COMPLEMENTARES '!$C:$K,3,0),"")))</f>
        <v/>
      </c>
      <c r="E245" s="359"/>
      <c r="F245" s="360" t="str">
        <f>IF($B245="","",IFERROR(VLOOKUP($B245,SERVIÇOS!$B:$G,4,0),IFERROR(VLOOKUP($B245,'COMPOSIÇÕES COMPLEMENTARES '!$C:$K,6,0),"")))</f>
        <v/>
      </c>
      <c r="G245" s="360" t="str">
        <f>IF($B245="","",IFERROR(VLOOKUP($B245,SERVIÇOS!$B:$G,5,0),IFERROR(VLOOKUP($B245,'COMPOSIÇÕES COMPLEMENTARES '!$C:$K,7,0),"")))</f>
        <v/>
      </c>
      <c r="H245" s="360" t="str">
        <f t="shared" si="12"/>
        <v/>
      </c>
      <c r="I245" s="360" t="str">
        <f t="shared" si="13"/>
        <v/>
      </c>
      <c r="J245" s="360" t="str">
        <f t="shared" si="14"/>
        <v/>
      </c>
      <c r="K245" s="360" t="str">
        <f t="shared" si="15"/>
        <v/>
      </c>
      <c r="L245" s="360"/>
    </row>
    <row r="246" spans="1:12" s="236" customFormat="1" ht="15" customHeight="1">
      <c r="A246" s="355"/>
      <c r="B246" s="356"/>
      <c r="C246" s="357" t="str">
        <f>IF($B246="","",IFERROR(VLOOKUP($B246,SERVIÇOS!$B:$G,2,0),IFERROR(VLOOKUP($B246,'COMPOSIÇÕES COMPLEMENTARES '!$C:$K,2,0),"")))</f>
        <v/>
      </c>
      <c r="D246" s="358" t="str">
        <f>IF($B246="","",IFERROR(VLOOKUP($B246,SERVIÇOS!$B:$G,3,0),IFERROR(VLOOKUP($B246,'COMPOSIÇÕES COMPLEMENTARES '!$C:$K,3,0),"")))</f>
        <v/>
      </c>
      <c r="E246" s="359"/>
      <c r="F246" s="360" t="str">
        <f>IF($B246="","",IFERROR(VLOOKUP($B246,SERVIÇOS!$B:$G,4,0),IFERROR(VLOOKUP($B246,'COMPOSIÇÕES COMPLEMENTARES '!$C:$K,6,0),"")))</f>
        <v/>
      </c>
      <c r="G246" s="360" t="str">
        <f>IF($B246="","",IFERROR(VLOOKUP($B246,SERVIÇOS!$B:$G,5,0),IFERROR(VLOOKUP($B246,'COMPOSIÇÕES COMPLEMENTARES '!$C:$K,7,0),"")))</f>
        <v/>
      </c>
      <c r="H246" s="360" t="str">
        <f t="shared" si="12"/>
        <v/>
      </c>
      <c r="I246" s="360" t="str">
        <f t="shared" si="13"/>
        <v/>
      </c>
      <c r="J246" s="360" t="str">
        <f t="shared" si="14"/>
        <v/>
      </c>
      <c r="K246" s="360" t="str">
        <f t="shared" si="15"/>
        <v/>
      </c>
      <c r="L246" s="360"/>
    </row>
    <row r="247" spans="1:12" s="236" customFormat="1" ht="15" customHeight="1">
      <c r="A247" s="355"/>
      <c r="B247" s="356"/>
      <c r="C247" s="357" t="str">
        <f>IF($B247="","",IFERROR(VLOOKUP($B247,SERVIÇOS!$B:$G,2,0),IFERROR(VLOOKUP($B247,'COMPOSIÇÕES COMPLEMENTARES '!$C:$K,2,0),"")))</f>
        <v/>
      </c>
      <c r="D247" s="358" t="str">
        <f>IF($B247="","",IFERROR(VLOOKUP($B247,SERVIÇOS!$B:$G,3,0),IFERROR(VLOOKUP($B247,'COMPOSIÇÕES COMPLEMENTARES '!$C:$K,3,0),"")))</f>
        <v/>
      </c>
      <c r="E247" s="359"/>
      <c r="F247" s="360" t="str">
        <f>IF($B247="","",IFERROR(VLOOKUP($B247,SERVIÇOS!$B:$G,4,0),IFERROR(VLOOKUP($B247,'COMPOSIÇÕES COMPLEMENTARES '!$C:$K,6,0),"")))</f>
        <v/>
      </c>
      <c r="G247" s="360" t="str">
        <f>IF($B247="","",IFERROR(VLOOKUP($B247,SERVIÇOS!$B:$G,5,0),IFERROR(VLOOKUP($B247,'COMPOSIÇÕES COMPLEMENTARES '!$C:$K,7,0),"")))</f>
        <v/>
      </c>
      <c r="H247" s="360" t="str">
        <f t="shared" si="12"/>
        <v/>
      </c>
      <c r="I247" s="360" t="str">
        <f t="shared" si="13"/>
        <v/>
      </c>
      <c r="J247" s="360" t="str">
        <f t="shared" si="14"/>
        <v/>
      </c>
      <c r="K247" s="360" t="str">
        <f t="shared" si="15"/>
        <v/>
      </c>
      <c r="L247" s="360"/>
    </row>
    <row r="248" spans="1:12" s="236" customFormat="1" ht="15" customHeight="1">
      <c r="A248" s="355"/>
      <c r="B248" s="356"/>
      <c r="C248" s="357" t="str">
        <f>IF($B248="","",IFERROR(VLOOKUP($B248,SERVIÇOS!$B:$G,2,0),IFERROR(VLOOKUP($B248,'COMPOSIÇÕES COMPLEMENTARES '!$C:$K,2,0),"")))</f>
        <v/>
      </c>
      <c r="D248" s="358" t="str">
        <f>IF($B248="","",IFERROR(VLOOKUP($B248,SERVIÇOS!$B:$G,3,0),IFERROR(VLOOKUP($B248,'COMPOSIÇÕES COMPLEMENTARES '!$C:$K,3,0),"")))</f>
        <v/>
      </c>
      <c r="E248" s="359"/>
      <c r="F248" s="360" t="str">
        <f>IF($B248="","",IFERROR(VLOOKUP($B248,SERVIÇOS!$B:$G,4,0),IFERROR(VLOOKUP($B248,'COMPOSIÇÕES COMPLEMENTARES '!$C:$K,6,0),"")))</f>
        <v/>
      </c>
      <c r="G248" s="360" t="str">
        <f>IF($B248="","",IFERROR(VLOOKUP($B248,SERVIÇOS!$B:$G,5,0),IFERROR(VLOOKUP($B248,'COMPOSIÇÕES COMPLEMENTARES '!$C:$K,7,0),"")))</f>
        <v/>
      </c>
      <c r="H248" s="360" t="str">
        <f t="shared" si="12"/>
        <v/>
      </c>
      <c r="I248" s="360" t="str">
        <f t="shared" si="13"/>
        <v/>
      </c>
      <c r="J248" s="360" t="str">
        <f t="shared" si="14"/>
        <v/>
      </c>
      <c r="K248" s="360" t="str">
        <f t="shared" si="15"/>
        <v/>
      </c>
      <c r="L248" s="360"/>
    </row>
    <row r="249" spans="1:12" s="236" customFormat="1" ht="15" customHeight="1">
      <c r="A249" s="355"/>
      <c r="B249" s="356"/>
      <c r="C249" s="357" t="str">
        <f>IF($B249="","",IFERROR(VLOOKUP($B249,SERVIÇOS!$B:$G,2,0),IFERROR(VLOOKUP($B249,'COMPOSIÇÕES COMPLEMENTARES '!$C:$K,2,0),"")))</f>
        <v/>
      </c>
      <c r="D249" s="358" t="str">
        <f>IF($B249="","",IFERROR(VLOOKUP($B249,SERVIÇOS!$B:$G,3,0),IFERROR(VLOOKUP($B249,'COMPOSIÇÕES COMPLEMENTARES '!$C:$K,3,0),"")))</f>
        <v/>
      </c>
      <c r="E249" s="359"/>
      <c r="F249" s="360" t="str">
        <f>IF($B249="","",IFERROR(VLOOKUP($B249,SERVIÇOS!$B:$G,4,0),IFERROR(VLOOKUP($B249,'COMPOSIÇÕES COMPLEMENTARES '!$C:$K,6,0),"")))</f>
        <v/>
      </c>
      <c r="G249" s="360" t="str">
        <f>IF($B249="","",IFERROR(VLOOKUP($B249,SERVIÇOS!$B:$G,5,0),IFERROR(VLOOKUP($B249,'COMPOSIÇÕES COMPLEMENTARES '!$C:$K,7,0),"")))</f>
        <v/>
      </c>
      <c r="H249" s="360" t="str">
        <f t="shared" si="12"/>
        <v/>
      </c>
      <c r="I249" s="360" t="str">
        <f t="shared" si="13"/>
        <v/>
      </c>
      <c r="J249" s="360" t="str">
        <f t="shared" si="14"/>
        <v/>
      </c>
      <c r="K249" s="360" t="str">
        <f t="shared" si="15"/>
        <v/>
      </c>
      <c r="L249" s="360"/>
    </row>
    <row r="250" spans="1:12" s="236" customFormat="1" ht="15" customHeight="1">
      <c r="A250" s="355"/>
      <c r="B250" s="356"/>
      <c r="C250" s="357" t="str">
        <f>IF($B250="","",IFERROR(VLOOKUP($B250,SERVIÇOS!$B:$G,2,0),IFERROR(VLOOKUP($B250,'COMPOSIÇÕES COMPLEMENTARES '!$C:$K,2,0),"")))</f>
        <v/>
      </c>
      <c r="D250" s="358" t="str">
        <f>IF($B250="","",IFERROR(VLOOKUP($B250,SERVIÇOS!$B:$G,3,0),IFERROR(VLOOKUP($B250,'COMPOSIÇÕES COMPLEMENTARES '!$C:$K,3,0),"")))</f>
        <v/>
      </c>
      <c r="E250" s="359"/>
      <c r="F250" s="360" t="str">
        <f>IF($B250="","",IFERROR(VLOOKUP($B250,SERVIÇOS!$B:$G,4,0),IFERROR(VLOOKUP($B250,'COMPOSIÇÕES COMPLEMENTARES '!$C:$K,6,0),"")))</f>
        <v/>
      </c>
      <c r="G250" s="360" t="str">
        <f>IF($B250="","",IFERROR(VLOOKUP($B250,SERVIÇOS!$B:$G,5,0),IFERROR(VLOOKUP($B250,'COMPOSIÇÕES COMPLEMENTARES '!$C:$K,7,0),"")))</f>
        <v/>
      </c>
      <c r="H250" s="360" t="str">
        <f t="shared" si="12"/>
        <v/>
      </c>
      <c r="I250" s="360" t="str">
        <f t="shared" si="13"/>
        <v/>
      </c>
      <c r="J250" s="360" t="str">
        <f t="shared" si="14"/>
        <v/>
      </c>
      <c r="K250" s="360" t="str">
        <f t="shared" si="15"/>
        <v/>
      </c>
      <c r="L250" s="360"/>
    </row>
    <row r="251" spans="1:12" s="236" customFormat="1" ht="15" customHeight="1">
      <c r="A251" s="355"/>
      <c r="B251" s="356"/>
      <c r="C251" s="357" t="str">
        <f>IF($B251="","",IFERROR(VLOOKUP($B251,SERVIÇOS!$B:$G,2,0),IFERROR(VLOOKUP($B251,'COMPOSIÇÕES COMPLEMENTARES '!$C:$K,2,0),"")))</f>
        <v/>
      </c>
      <c r="D251" s="358" t="str">
        <f>IF($B251="","",IFERROR(VLOOKUP($B251,SERVIÇOS!$B:$G,3,0),IFERROR(VLOOKUP($B251,'COMPOSIÇÕES COMPLEMENTARES '!$C:$K,3,0),"")))</f>
        <v/>
      </c>
      <c r="E251" s="359"/>
      <c r="F251" s="360" t="str">
        <f>IF($B251="","",IFERROR(VLOOKUP($B251,SERVIÇOS!$B:$G,4,0),IFERROR(VLOOKUP($B251,'COMPOSIÇÕES COMPLEMENTARES '!$C:$K,6,0),"")))</f>
        <v/>
      </c>
      <c r="G251" s="360" t="str">
        <f>IF($B251="","",IFERROR(VLOOKUP($B251,SERVIÇOS!$B:$G,5,0),IFERROR(VLOOKUP($B251,'COMPOSIÇÕES COMPLEMENTARES '!$C:$K,7,0),"")))</f>
        <v/>
      </c>
      <c r="H251" s="360" t="str">
        <f t="shared" si="12"/>
        <v/>
      </c>
      <c r="I251" s="360" t="str">
        <f t="shared" si="13"/>
        <v/>
      </c>
      <c r="J251" s="360" t="str">
        <f t="shared" si="14"/>
        <v/>
      </c>
      <c r="K251" s="360" t="str">
        <f t="shared" si="15"/>
        <v/>
      </c>
      <c r="L251" s="360"/>
    </row>
    <row r="252" spans="1:12" s="236" customFormat="1" ht="15" customHeight="1">
      <c r="A252" s="355"/>
      <c r="B252" s="356"/>
      <c r="C252" s="357" t="str">
        <f>IF($B252="","",IFERROR(VLOOKUP($B252,SERVIÇOS!$B:$G,2,0),IFERROR(VLOOKUP($B252,'COMPOSIÇÕES COMPLEMENTARES '!$C:$K,2,0),"")))</f>
        <v/>
      </c>
      <c r="D252" s="358" t="str">
        <f>IF($B252="","",IFERROR(VLOOKUP($B252,SERVIÇOS!$B:$G,3,0),IFERROR(VLOOKUP($B252,'COMPOSIÇÕES COMPLEMENTARES '!$C:$K,3,0),"")))</f>
        <v/>
      </c>
      <c r="E252" s="359"/>
      <c r="F252" s="360" t="str">
        <f>IF($B252="","",IFERROR(VLOOKUP($B252,SERVIÇOS!$B:$G,4,0),IFERROR(VLOOKUP($B252,'COMPOSIÇÕES COMPLEMENTARES '!$C:$K,6,0),"")))</f>
        <v/>
      </c>
      <c r="G252" s="360" t="str">
        <f>IF($B252="","",IFERROR(VLOOKUP($B252,SERVIÇOS!$B:$G,5,0),IFERROR(VLOOKUP($B252,'COMPOSIÇÕES COMPLEMENTARES '!$C:$K,7,0),"")))</f>
        <v/>
      </c>
      <c r="H252" s="360" t="str">
        <f t="shared" si="12"/>
        <v/>
      </c>
      <c r="I252" s="360" t="str">
        <f t="shared" si="13"/>
        <v/>
      </c>
      <c r="J252" s="360" t="str">
        <f t="shared" si="14"/>
        <v/>
      </c>
      <c r="K252" s="360" t="str">
        <f t="shared" si="15"/>
        <v/>
      </c>
      <c r="L252" s="360"/>
    </row>
    <row r="253" spans="1:12" s="236" customFormat="1" ht="15" customHeight="1">
      <c r="A253" s="355"/>
      <c r="B253" s="356"/>
      <c r="C253" s="357" t="str">
        <f>IF($B253="","",IFERROR(VLOOKUP($B253,SERVIÇOS!$B:$G,2,0),IFERROR(VLOOKUP($B253,'COMPOSIÇÕES COMPLEMENTARES '!$C:$K,2,0),"")))</f>
        <v/>
      </c>
      <c r="D253" s="358" t="str">
        <f>IF($B253="","",IFERROR(VLOOKUP($B253,SERVIÇOS!$B:$G,3,0),IFERROR(VLOOKUP($B253,'COMPOSIÇÕES COMPLEMENTARES '!$C:$K,3,0),"")))</f>
        <v/>
      </c>
      <c r="E253" s="359"/>
      <c r="F253" s="360" t="str">
        <f>IF($B253="","",IFERROR(VLOOKUP($B253,SERVIÇOS!$B:$G,4,0),IFERROR(VLOOKUP($B253,'COMPOSIÇÕES COMPLEMENTARES '!$C:$K,6,0),"")))</f>
        <v/>
      </c>
      <c r="G253" s="360" t="str">
        <f>IF($B253="","",IFERROR(VLOOKUP($B253,SERVIÇOS!$B:$G,5,0),IFERROR(VLOOKUP($B253,'COMPOSIÇÕES COMPLEMENTARES '!$C:$K,7,0),"")))</f>
        <v/>
      </c>
      <c r="H253" s="360" t="str">
        <f t="shared" si="12"/>
        <v/>
      </c>
      <c r="I253" s="360" t="str">
        <f t="shared" si="13"/>
        <v/>
      </c>
      <c r="J253" s="360" t="str">
        <f t="shared" si="14"/>
        <v/>
      </c>
      <c r="K253" s="360" t="str">
        <f t="shared" si="15"/>
        <v/>
      </c>
      <c r="L253" s="360"/>
    </row>
    <row r="254" spans="1:12" s="236" customFormat="1" ht="15" customHeight="1">
      <c r="A254" s="355"/>
      <c r="B254" s="356"/>
      <c r="C254" s="357" t="str">
        <f>IF($B254="","",IFERROR(VLOOKUP($B254,SERVIÇOS!$B:$G,2,0),IFERROR(VLOOKUP($B254,'COMPOSIÇÕES COMPLEMENTARES '!$C:$K,2,0),"")))</f>
        <v/>
      </c>
      <c r="D254" s="358" t="str">
        <f>IF($B254="","",IFERROR(VLOOKUP($B254,SERVIÇOS!$B:$G,3,0),IFERROR(VLOOKUP($B254,'COMPOSIÇÕES COMPLEMENTARES '!$C:$K,3,0),"")))</f>
        <v/>
      </c>
      <c r="E254" s="359"/>
      <c r="F254" s="360" t="str">
        <f>IF($B254="","",IFERROR(VLOOKUP($B254,SERVIÇOS!$B:$G,4,0),IFERROR(VLOOKUP($B254,'COMPOSIÇÕES COMPLEMENTARES '!$C:$K,6,0),"")))</f>
        <v/>
      </c>
      <c r="G254" s="360" t="str">
        <f>IF($B254="","",IFERROR(VLOOKUP($B254,SERVIÇOS!$B:$G,5,0),IFERROR(VLOOKUP($B254,'COMPOSIÇÕES COMPLEMENTARES '!$C:$K,7,0),"")))</f>
        <v/>
      </c>
      <c r="H254" s="360" t="str">
        <f t="shared" si="12"/>
        <v/>
      </c>
      <c r="I254" s="360" t="str">
        <f t="shared" si="13"/>
        <v/>
      </c>
      <c r="J254" s="360" t="str">
        <f t="shared" si="14"/>
        <v/>
      </c>
      <c r="K254" s="360" t="str">
        <f t="shared" si="15"/>
        <v/>
      </c>
      <c r="L254" s="360"/>
    </row>
    <row r="255" spans="1:12" s="236" customFormat="1" ht="15" customHeight="1">
      <c r="A255" s="355"/>
      <c r="B255" s="356"/>
      <c r="C255" s="357" t="str">
        <f>IF($B255="","",IFERROR(VLOOKUP($B255,SERVIÇOS!$B:$G,2,0),IFERROR(VLOOKUP($B255,'COMPOSIÇÕES COMPLEMENTARES '!$C:$K,2,0),"")))</f>
        <v/>
      </c>
      <c r="D255" s="358" t="str">
        <f>IF($B255="","",IFERROR(VLOOKUP($B255,SERVIÇOS!$B:$G,3,0),IFERROR(VLOOKUP($B255,'COMPOSIÇÕES COMPLEMENTARES '!$C:$K,3,0),"")))</f>
        <v/>
      </c>
      <c r="E255" s="359"/>
      <c r="F255" s="360" t="str">
        <f>IF($B255="","",IFERROR(VLOOKUP($B255,SERVIÇOS!$B:$G,4,0),IFERROR(VLOOKUP($B255,'COMPOSIÇÕES COMPLEMENTARES '!$C:$K,6,0),"")))</f>
        <v/>
      </c>
      <c r="G255" s="360" t="str">
        <f>IF($B255="","",IFERROR(VLOOKUP($B255,SERVIÇOS!$B:$G,5,0),IFERROR(VLOOKUP($B255,'COMPOSIÇÕES COMPLEMENTARES '!$C:$K,7,0),"")))</f>
        <v/>
      </c>
      <c r="H255" s="360" t="str">
        <f t="shared" si="12"/>
        <v/>
      </c>
      <c r="I255" s="360" t="str">
        <f t="shared" si="13"/>
        <v/>
      </c>
      <c r="J255" s="360" t="str">
        <f t="shared" si="14"/>
        <v/>
      </c>
      <c r="K255" s="360" t="str">
        <f t="shared" si="15"/>
        <v/>
      </c>
      <c r="L255" s="360"/>
    </row>
    <row r="256" spans="1:12" s="236" customFormat="1" ht="15" customHeight="1">
      <c r="A256" s="355"/>
      <c r="B256" s="356"/>
      <c r="C256" s="357" t="str">
        <f>IF($B256="","",IFERROR(VLOOKUP($B256,SERVIÇOS!$B:$G,2,0),IFERROR(VLOOKUP($B256,'COMPOSIÇÕES COMPLEMENTARES '!$C:$K,2,0),"")))</f>
        <v/>
      </c>
      <c r="D256" s="358" t="str">
        <f>IF($B256="","",IFERROR(VLOOKUP($B256,SERVIÇOS!$B:$G,3,0),IFERROR(VLOOKUP($B256,'COMPOSIÇÕES COMPLEMENTARES '!$C:$K,3,0),"")))</f>
        <v/>
      </c>
      <c r="E256" s="359"/>
      <c r="F256" s="360" t="str">
        <f>IF($B256="","",IFERROR(VLOOKUP($B256,SERVIÇOS!$B:$G,4,0),IFERROR(VLOOKUP($B256,'COMPOSIÇÕES COMPLEMENTARES '!$C:$K,6,0),"")))</f>
        <v/>
      </c>
      <c r="G256" s="360" t="str">
        <f>IF($B256="","",IFERROR(VLOOKUP($B256,SERVIÇOS!$B:$G,5,0),IFERROR(VLOOKUP($B256,'COMPOSIÇÕES COMPLEMENTARES '!$C:$K,7,0),"")))</f>
        <v/>
      </c>
      <c r="H256" s="360" t="str">
        <f t="shared" si="12"/>
        <v/>
      </c>
      <c r="I256" s="360" t="str">
        <f t="shared" si="13"/>
        <v/>
      </c>
      <c r="J256" s="360" t="str">
        <f t="shared" si="14"/>
        <v/>
      </c>
      <c r="K256" s="360" t="str">
        <f t="shared" si="15"/>
        <v/>
      </c>
      <c r="L256" s="360"/>
    </row>
    <row r="257" spans="1:12" s="236" customFormat="1" ht="15" customHeight="1">
      <c r="A257" s="355"/>
      <c r="B257" s="356"/>
      <c r="C257" s="357" t="str">
        <f>IF($B257="","",IFERROR(VLOOKUP($B257,SERVIÇOS!$B:$G,2,0),IFERROR(VLOOKUP($B257,'COMPOSIÇÕES COMPLEMENTARES '!$C:$K,2,0),"")))</f>
        <v/>
      </c>
      <c r="D257" s="358" t="str">
        <f>IF($B257="","",IFERROR(VLOOKUP($B257,SERVIÇOS!$B:$G,3,0),IFERROR(VLOOKUP($B257,'COMPOSIÇÕES COMPLEMENTARES '!$C:$K,3,0),"")))</f>
        <v/>
      </c>
      <c r="E257" s="359"/>
      <c r="F257" s="360" t="str">
        <f>IF($B257="","",IFERROR(VLOOKUP($B257,SERVIÇOS!$B:$G,4,0),IFERROR(VLOOKUP($B257,'COMPOSIÇÕES COMPLEMENTARES '!$C:$K,6,0),"")))</f>
        <v/>
      </c>
      <c r="G257" s="360" t="str">
        <f>IF($B257="","",IFERROR(VLOOKUP($B257,SERVIÇOS!$B:$G,5,0),IFERROR(VLOOKUP($B257,'COMPOSIÇÕES COMPLEMENTARES '!$C:$K,7,0),"")))</f>
        <v/>
      </c>
      <c r="H257" s="360" t="str">
        <f t="shared" si="12"/>
        <v/>
      </c>
      <c r="I257" s="360" t="str">
        <f t="shared" si="13"/>
        <v/>
      </c>
      <c r="J257" s="360" t="str">
        <f t="shared" si="14"/>
        <v/>
      </c>
      <c r="K257" s="360" t="str">
        <f t="shared" si="15"/>
        <v/>
      </c>
      <c r="L257" s="360"/>
    </row>
    <row r="258" spans="1:12" s="236" customFormat="1" ht="15" customHeight="1">
      <c r="A258" s="355"/>
      <c r="B258" s="356"/>
      <c r="C258" s="357" t="str">
        <f>IF($B258="","",IFERROR(VLOOKUP($B258,SERVIÇOS!$B:$G,2,0),IFERROR(VLOOKUP($B258,'COMPOSIÇÕES COMPLEMENTARES '!$C:$K,2,0),"")))</f>
        <v/>
      </c>
      <c r="D258" s="358" t="str">
        <f>IF($B258="","",IFERROR(VLOOKUP($B258,SERVIÇOS!$B:$G,3,0),IFERROR(VLOOKUP($B258,'COMPOSIÇÕES COMPLEMENTARES '!$C:$K,3,0),"")))</f>
        <v/>
      </c>
      <c r="E258" s="359"/>
      <c r="F258" s="360" t="str">
        <f>IF($B258="","",IFERROR(VLOOKUP($B258,SERVIÇOS!$B:$G,4,0),IFERROR(VLOOKUP($B258,'COMPOSIÇÕES COMPLEMENTARES '!$C:$K,6,0),"")))</f>
        <v/>
      </c>
      <c r="G258" s="360" t="str">
        <f>IF($B258="","",IFERROR(VLOOKUP($B258,SERVIÇOS!$B:$G,5,0),IFERROR(VLOOKUP($B258,'COMPOSIÇÕES COMPLEMENTARES '!$C:$K,7,0),"")))</f>
        <v/>
      </c>
      <c r="H258" s="360" t="str">
        <f t="shared" si="12"/>
        <v/>
      </c>
      <c r="I258" s="360" t="str">
        <f t="shared" si="13"/>
        <v/>
      </c>
      <c r="J258" s="360" t="str">
        <f t="shared" si="14"/>
        <v/>
      </c>
      <c r="K258" s="360" t="str">
        <f t="shared" si="15"/>
        <v/>
      </c>
      <c r="L258" s="360"/>
    </row>
    <row r="259" spans="1:12" s="236" customFormat="1" ht="15" customHeight="1">
      <c r="A259" s="355"/>
      <c r="B259" s="356"/>
      <c r="C259" s="357" t="str">
        <f>IF($B259="","",IFERROR(VLOOKUP($B259,SERVIÇOS!$B:$G,2,0),IFERROR(VLOOKUP($B259,'COMPOSIÇÕES COMPLEMENTARES '!$C:$K,2,0),"")))</f>
        <v/>
      </c>
      <c r="D259" s="358" t="str">
        <f>IF($B259="","",IFERROR(VLOOKUP($B259,SERVIÇOS!$B:$G,3,0),IFERROR(VLOOKUP($B259,'COMPOSIÇÕES COMPLEMENTARES '!$C:$K,3,0),"")))</f>
        <v/>
      </c>
      <c r="E259" s="359"/>
      <c r="F259" s="360" t="str">
        <f>IF($B259="","",IFERROR(VLOOKUP($B259,SERVIÇOS!$B:$G,4,0),IFERROR(VLOOKUP($B259,'COMPOSIÇÕES COMPLEMENTARES '!$C:$K,6,0),"")))</f>
        <v/>
      </c>
      <c r="G259" s="360" t="str">
        <f>IF($B259="","",IFERROR(VLOOKUP($B259,SERVIÇOS!$B:$G,5,0),IFERROR(VLOOKUP($B259,'COMPOSIÇÕES COMPLEMENTARES '!$C:$K,7,0),"")))</f>
        <v/>
      </c>
      <c r="H259" s="360" t="str">
        <f t="shared" si="12"/>
        <v/>
      </c>
      <c r="I259" s="360" t="str">
        <f t="shared" si="13"/>
        <v/>
      </c>
      <c r="J259" s="360" t="str">
        <f t="shared" si="14"/>
        <v/>
      </c>
      <c r="K259" s="360" t="str">
        <f t="shared" si="15"/>
        <v/>
      </c>
      <c r="L259" s="360"/>
    </row>
    <row r="260" spans="1:12" s="236" customFormat="1" ht="15" customHeight="1">
      <c r="A260" s="355"/>
      <c r="B260" s="356"/>
      <c r="C260" s="357" t="str">
        <f>IF($B260="","",IFERROR(VLOOKUP($B260,SERVIÇOS!$B:$G,2,0),IFERROR(VLOOKUP($B260,'COMPOSIÇÕES COMPLEMENTARES '!$C:$K,2,0),"")))</f>
        <v/>
      </c>
      <c r="D260" s="358" t="str">
        <f>IF($B260="","",IFERROR(VLOOKUP($B260,SERVIÇOS!$B:$G,3,0),IFERROR(VLOOKUP($B260,'COMPOSIÇÕES COMPLEMENTARES '!$C:$K,3,0),"")))</f>
        <v/>
      </c>
      <c r="E260" s="359"/>
      <c r="F260" s="360" t="str">
        <f>IF($B260="","",IFERROR(VLOOKUP($B260,SERVIÇOS!$B:$G,4,0),IFERROR(VLOOKUP($B260,'COMPOSIÇÕES COMPLEMENTARES '!$C:$K,6,0),"")))</f>
        <v/>
      </c>
      <c r="G260" s="360" t="str">
        <f>IF($B260="","",IFERROR(VLOOKUP($B260,SERVIÇOS!$B:$G,5,0),IFERROR(VLOOKUP($B260,'COMPOSIÇÕES COMPLEMENTARES '!$C:$K,7,0),"")))</f>
        <v/>
      </c>
      <c r="H260" s="360" t="str">
        <f t="shared" si="12"/>
        <v/>
      </c>
      <c r="I260" s="360" t="str">
        <f t="shared" si="13"/>
        <v/>
      </c>
      <c r="J260" s="360" t="str">
        <f t="shared" si="14"/>
        <v/>
      </c>
      <c r="K260" s="360" t="str">
        <f t="shared" si="15"/>
        <v/>
      </c>
      <c r="L260" s="360"/>
    </row>
    <row r="261" spans="1:12" s="236" customFormat="1" ht="15" customHeight="1">
      <c r="A261" s="355"/>
      <c r="B261" s="356"/>
      <c r="C261" s="357" t="str">
        <f>IF($B261="","",IFERROR(VLOOKUP($B261,SERVIÇOS!$B:$G,2,0),IFERROR(VLOOKUP($B261,'COMPOSIÇÕES COMPLEMENTARES '!$C:$K,2,0),"")))</f>
        <v/>
      </c>
      <c r="D261" s="358" t="str">
        <f>IF($B261="","",IFERROR(VLOOKUP($B261,SERVIÇOS!$B:$G,3,0),IFERROR(VLOOKUP($B261,'COMPOSIÇÕES COMPLEMENTARES '!$C:$K,3,0),"")))</f>
        <v/>
      </c>
      <c r="E261" s="359"/>
      <c r="F261" s="360" t="str">
        <f>IF($B261="","",IFERROR(VLOOKUP($B261,SERVIÇOS!$B:$G,4,0),IFERROR(VLOOKUP($B261,'COMPOSIÇÕES COMPLEMENTARES '!$C:$K,6,0),"")))</f>
        <v/>
      </c>
      <c r="G261" s="360" t="str">
        <f>IF($B261="","",IFERROR(VLOOKUP($B261,SERVIÇOS!$B:$G,5,0),IFERROR(VLOOKUP($B261,'COMPOSIÇÕES COMPLEMENTARES '!$C:$K,7,0),"")))</f>
        <v/>
      </c>
      <c r="H261" s="360" t="str">
        <f t="shared" si="12"/>
        <v/>
      </c>
      <c r="I261" s="360" t="str">
        <f t="shared" si="13"/>
        <v/>
      </c>
      <c r="J261" s="360" t="str">
        <f t="shared" si="14"/>
        <v/>
      </c>
      <c r="K261" s="360" t="str">
        <f t="shared" si="15"/>
        <v/>
      </c>
      <c r="L261" s="360"/>
    </row>
    <row r="262" spans="1:12" s="236" customFormat="1" ht="15" customHeight="1">
      <c r="A262" s="355"/>
      <c r="B262" s="356"/>
      <c r="C262" s="357" t="str">
        <f>IF($B262="","",IFERROR(VLOOKUP($B262,SERVIÇOS!$B:$G,2,0),IFERROR(VLOOKUP($B262,'COMPOSIÇÕES COMPLEMENTARES '!$C:$K,2,0),"")))</f>
        <v/>
      </c>
      <c r="D262" s="358" t="str">
        <f>IF($B262="","",IFERROR(VLOOKUP($B262,SERVIÇOS!$B:$G,3,0),IFERROR(VLOOKUP($B262,'COMPOSIÇÕES COMPLEMENTARES '!$C:$K,3,0),"")))</f>
        <v/>
      </c>
      <c r="E262" s="359"/>
      <c r="F262" s="360" t="str">
        <f>IF($B262="","",IFERROR(VLOOKUP($B262,SERVIÇOS!$B:$G,4,0),IFERROR(VLOOKUP($B262,'COMPOSIÇÕES COMPLEMENTARES '!$C:$K,6,0),"")))</f>
        <v/>
      </c>
      <c r="G262" s="360" t="str">
        <f>IF($B262="","",IFERROR(VLOOKUP($B262,SERVIÇOS!$B:$G,5,0),IFERROR(VLOOKUP($B262,'COMPOSIÇÕES COMPLEMENTARES '!$C:$K,7,0),"")))</f>
        <v/>
      </c>
      <c r="H262" s="360" t="str">
        <f t="shared" si="12"/>
        <v/>
      </c>
      <c r="I262" s="360" t="str">
        <f t="shared" si="13"/>
        <v/>
      </c>
      <c r="J262" s="360" t="str">
        <f t="shared" si="14"/>
        <v/>
      </c>
      <c r="K262" s="360" t="str">
        <f t="shared" si="15"/>
        <v/>
      </c>
      <c r="L262" s="360"/>
    </row>
    <row r="263" spans="1:12" s="236" customFormat="1" ht="15" customHeight="1">
      <c r="A263" s="355"/>
      <c r="B263" s="356"/>
      <c r="C263" s="357" t="str">
        <f>IF($B263="","",IFERROR(VLOOKUP($B263,SERVIÇOS!$B:$G,2,0),IFERROR(VLOOKUP($B263,'COMPOSIÇÕES COMPLEMENTARES '!$C:$K,2,0),"")))</f>
        <v/>
      </c>
      <c r="D263" s="358" t="str">
        <f>IF($B263="","",IFERROR(VLOOKUP($B263,SERVIÇOS!$B:$G,3,0),IFERROR(VLOOKUP($B263,'COMPOSIÇÕES COMPLEMENTARES '!$C:$K,3,0),"")))</f>
        <v/>
      </c>
      <c r="E263" s="359"/>
      <c r="F263" s="360" t="str">
        <f>IF($B263="","",IFERROR(VLOOKUP($B263,SERVIÇOS!$B:$G,4,0),IFERROR(VLOOKUP($B263,'COMPOSIÇÕES COMPLEMENTARES '!$C:$K,6,0),"")))</f>
        <v/>
      </c>
      <c r="G263" s="360" t="str">
        <f>IF($B263="","",IFERROR(VLOOKUP($B263,SERVIÇOS!$B:$G,5,0),IFERROR(VLOOKUP($B263,'COMPOSIÇÕES COMPLEMENTARES '!$C:$K,7,0),"")))</f>
        <v/>
      </c>
      <c r="H263" s="360" t="str">
        <f t="shared" si="12"/>
        <v/>
      </c>
      <c r="I263" s="360" t="str">
        <f t="shared" si="13"/>
        <v/>
      </c>
      <c r="J263" s="360" t="str">
        <f t="shared" si="14"/>
        <v/>
      </c>
      <c r="K263" s="360" t="str">
        <f t="shared" si="15"/>
        <v/>
      </c>
      <c r="L263" s="360"/>
    </row>
    <row r="264" spans="1:12" s="236" customFormat="1" ht="15" customHeight="1">
      <c r="A264" s="355"/>
      <c r="B264" s="356"/>
      <c r="C264" s="357" t="str">
        <f>IF($B264="","",IFERROR(VLOOKUP($B264,SERVIÇOS!$B:$G,2,0),IFERROR(VLOOKUP($B264,'COMPOSIÇÕES COMPLEMENTARES '!$C:$K,2,0),"")))</f>
        <v/>
      </c>
      <c r="D264" s="358" t="str">
        <f>IF($B264="","",IFERROR(VLOOKUP($B264,SERVIÇOS!$B:$G,3,0),IFERROR(VLOOKUP($B264,'COMPOSIÇÕES COMPLEMENTARES '!$C:$K,3,0),"")))</f>
        <v/>
      </c>
      <c r="E264" s="359"/>
      <c r="F264" s="360" t="str">
        <f>IF($B264="","",IFERROR(VLOOKUP($B264,SERVIÇOS!$B:$G,4,0),IFERROR(VLOOKUP($B264,'COMPOSIÇÕES COMPLEMENTARES '!$C:$K,6,0),"")))</f>
        <v/>
      </c>
      <c r="G264" s="360" t="str">
        <f>IF($B264="","",IFERROR(VLOOKUP($B264,SERVIÇOS!$B:$G,5,0),IFERROR(VLOOKUP($B264,'COMPOSIÇÕES COMPLEMENTARES '!$C:$K,7,0),"")))</f>
        <v/>
      </c>
      <c r="H264" s="360" t="str">
        <f t="shared" si="12"/>
        <v/>
      </c>
      <c r="I264" s="360" t="str">
        <f t="shared" si="13"/>
        <v/>
      </c>
      <c r="J264" s="360" t="str">
        <f t="shared" si="14"/>
        <v/>
      </c>
      <c r="K264" s="360" t="str">
        <f t="shared" si="15"/>
        <v/>
      </c>
      <c r="L264" s="360"/>
    </row>
    <row r="265" spans="1:12" s="236" customFormat="1" ht="15" customHeight="1">
      <c r="A265" s="355"/>
      <c r="B265" s="356"/>
      <c r="C265" s="357" t="str">
        <f>IF($B265="","",IFERROR(VLOOKUP($B265,SERVIÇOS!$B:$G,2,0),IFERROR(VLOOKUP($B265,'COMPOSIÇÕES COMPLEMENTARES '!$C:$K,2,0),"")))</f>
        <v/>
      </c>
      <c r="D265" s="358" t="str">
        <f>IF($B265="","",IFERROR(VLOOKUP($B265,SERVIÇOS!$B:$G,3,0),IFERROR(VLOOKUP($B265,'COMPOSIÇÕES COMPLEMENTARES '!$C:$K,3,0),"")))</f>
        <v/>
      </c>
      <c r="E265" s="359"/>
      <c r="F265" s="360" t="str">
        <f>IF($B265="","",IFERROR(VLOOKUP($B265,SERVIÇOS!$B:$G,4,0),IFERROR(VLOOKUP($B265,'COMPOSIÇÕES COMPLEMENTARES '!$C:$K,6,0),"")))</f>
        <v/>
      </c>
      <c r="G265" s="360" t="str">
        <f>IF($B265="","",IFERROR(VLOOKUP($B265,SERVIÇOS!$B:$G,5,0),IFERROR(VLOOKUP($B265,'COMPOSIÇÕES COMPLEMENTARES '!$C:$K,7,0),"")))</f>
        <v/>
      </c>
      <c r="H265" s="360" t="str">
        <f t="shared" si="12"/>
        <v/>
      </c>
      <c r="I265" s="360" t="str">
        <f t="shared" si="13"/>
        <v/>
      </c>
      <c r="J265" s="360" t="str">
        <f t="shared" si="14"/>
        <v/>
      </c>
      <c r="K265" s="360" t="str">
        <f t="shared" si="15"/>
        <v/>
      </c>
      <c r="L265" s="360"/>
    </row>
    <row r="266" spans="1:12" s="236" customFormat="1" ht="15" customHeight="1">
      <c r="A266" s="355"/>
      <c r="B266" s="356"/>
      <c r="C266" s="357" t="str">
        <f>IF($B266="","",IFERROR(VLOOKUP($B266,SERVIÇOS!$B:$G,2,0),IFERROR(VLOOKUP($B266,'COMPOSIÇÕES COMPLEMENTARES '!$C:$K,2,0),"")))</f>
        <v/>
      </c>
      <c r="D266" s="358" t="str">
        <f>IF($B266="","",IFERROR(VLOOKUP($B266,SERVIÇOS!$B:$G,3,0),IFERROR(VLOOKUP($B266,'COMPOSIÇÕES COMPLEMENTARES '!$C:$K,3,0),"")))</f>
        <v/>
      </c>
      <c r="E266" s="359"/>
      <c r="F266" s="360" t="str">
        <f>IF($B266="","",IFERROR(VLOOKUP($B266,SERVIÇOS!$B:$G,4,0),IFERROR(VLOOKUP($B266,'COMPOSIÇÕES COMPLEMENTARES '!$C:$K,6,0),"")))</f>
        <v/>
      </c>
      <c r="G266" s="360" t="str">
        <f>IF($B266="","",IFERROR(VLOOKUP($B266,SERVIÇOS!$B:$G,5,0),IFERROR(VLOOKUP($B266,'COMPOSIÇÕES COMPLEMENTARES '!$C:$K,7,0),"")))</f>
        <v/>
      </c>
      <c r="H266" s="360" t="str">
        <f t="shared" si="12"/>
        <v/>
      </c>
      <c r="I266" s="360" t="str">
        <f t="shared" si="13"/>
        <v/>
      </c>
      <c r="J266" s="360" t="str">
        <f t="shared" si="14"/>
        <v/>
      </c>
      <c r="K266" s="360" t="str">
        <f t="shared" si="15"/>
        <v/>
      </c>
      <c r="L266" s="360"/>
    </row>
    <row r="267" spans="1:12" s="236" customFormat="1" ht="15" customHeight="1">
      <c r="A267" s="355"/>
      <c r="B267" s="356"/>
      <c r="C267" s="357" t="str">
        <f>IF($B267="","",IFERROR(VLOOKUP($B267,SERVIÇOS!$B:$G,2,0),IFERROR(VLOOKUP($B267,'COMPOSIÇÕES COMPLEMENTARES '!$C:$K,2,0),"")))</f>
        <v/>
      </c>
      <c r="D267" s="358" t="str">
        <f>IF($B267="","",IFERROR(VLOOKUP($B267,SERVIÇOS!$B:$G,3,0),IFERROR(VLOOKUP($B267,'COMPOSIÇÕES COMPLEMENTARES '!$C:$K,3,0),"")))</f>
        <v/>
      </c>
      <c r="E267" s="359"/>
      <c r="F267" s="360" t="str">
        <f>IF($B267="","",IFERROR(VLOOKUP($B267,SERVIÇOS!$B:$G,4,0),IFERROR(VLOOKUP($B267,'COMPOSIÇÕES COMPLEMENTARES '!$C:$K,6,0),"")))</f>
        <v/>
      </c>
      <c r="G267" s="360" t="str">
        <f>IF($B267="","",IFERROR(VLOOKUP($B267,SERVIÇOS!$B:$G,5,0),IFERROR(VLOOKUP($B267,'COMPOSIÇÕES COMPLEMENTARES '!$C:$K,7,0),"")))</f>
        <v/>
      </c>
      <c r="H267" s="360" t="str">
        <f t="shared" si="12"/>
        <v/>
      </c>
      <c r="I267" s="360" t="str">
        <f t="shared" si="13"/>
        <v/>
      </c>
      <c r="J267" s="360" t="str">
        <f t="shared" si="14"/>
        <v/>
      </c>
      <c r="K267" s="360" t="str">
        <f t="shared" si="15"/>
        <v/>
      </c>
      <c r="L267" s="360"/>
    </row>
    <row r="268" spans="1:12" s="236" customFormat="1" ht="15" customHeight="1">
      <c r="A268" s="355"/>
      <c r="B268" s="356"/>
      <c r="C268" s="357" t="str">
        <f>IF($B268="","",IFERROR(VLOOKUP($B268,SERVIÇOS!$B:$G,2,0),IFERROR(VLOOKUP($B268,'COMPOSIÇÕES COMPLEMENTARES '!$C:$K,2,0),"")))</f>
        <v/>
      </c>
      <c r="D268" s="358" t="str">
        <f>IF($B268="","",IFERROR(VLOOKUP($B268,SERVIÇOS!$B:$G,3,0),IFERROR(VLOOKUP($B268,'COMPOSIÇÕES COMPLEMENTARES '!$C:$K,3,0),"")))</f>
        <v/>
      </c>
      <c r="E268" s="359"/>
      <c r="F268" s="360" t="str">
        <f>IF($B268="","",IFERROR(VLOOKUP($B268,SERVIÇOS!$B:$G,4,0),IFERROR(VLOOKUP($B268,'COMPOSIÇÕES COMPLEMENTARES '!$C:$K,6,0),"")))</f>
        <v/>
      </c>
      <c r="G268" s="360" t="str">
        <f>IF($B268="","",IFERROR(VLOOKUP($B268,SERVIÇOS!$B:$G,5,0),IFERROR(VLOOKUP($B268,'COMPOSIÇÕES COMPLEMENTARES '!$C:$K,7,0),"")))</f>
        <v/>
      </c>
      <c r="H268" s="360" t="str">
        <f t="shared" si="12"/>
        <v/>
      </c>
      <c r="I268" s="360" t="str">
        <f t="shared" si="13"/>
        <v/>
      </c>
      <c r="J268" s="360" t="str">
        <f t="shared" si="14"/>
        <v/>
      </c>
      <c r="K268" s="360" t="str">
        <f t="shared" si="15"/>
        <v/>
      </c>
      <c r="L268" s="360"/>
    </row>
    <row r="269" spans="1:12" s="236" customFormat="1" ht="15" customHeight="1">
      <c r="A269" s="355"/>
      <c r="B269" s="356"/>
      <c r="C269" s="357" t="str">
        <f>IF($B269="","",IFERROR(VLOOKUP($B269,SERVIÇOS!$B:$G,2,0),IFERROR(VLOOKUP($B269,'COMPOSIÇÕES COMPLEMENTARES '!$C:$K,2,0),"")))</f>
        <v/>
      </c>
      <c r="D269" s="358" t="str">
        <f>IF($B269="","",IFERROR(VLOOKUP($B269,SERVIÇOS!$B:$G,3,0),IFERROR(VLOOKUP($B269,'COMPOSIÇÕES COMPLEMENTARES '!$C:$K,3,0),"")))</f>
        <v/>
      </c>
      <c r="E269" s="359"/>
      <c r="F269" s="360" t="str">
        <f>IF($B269="","",IFERROR(VLOOKUP($B269,SERVIÇOS!$B:$G,4,0),IFERROR(VLOOKUP($B269,'COMPOSIÇÕES COMPLEMENTARES '!$C:$K,6,0),"")))</f>
        <v/>
      </c>
      <c r="G269" s="360" t="str">
        <f>IF($B269="","",IFERROR(VLOOKUP($B269,SERVIÇOS!$B:$G,5,0),IFERROR(VLOOKUP($B269,'COMPOSIÇÕES COMPLEMENTARES '!$C:$K,7,0),"")))</f>
        <v/>
      </c>
      <c r="H269" s="360" t="str">
        <f t="shared" si="12"/>
        <v/>
      </c>
      <c r="I269" s="360" t="str">
        <f t="shared" si="13"/>
        <v/>
      </c>
      <c r="J269" s="360" t="str">
        <f t="shared" si="14"/>
        <v/>
      </c>
      <c r="K269" s="360" t="str">
        <f t="shared" si="15"/>
        <v/>
      </c>
      <c r="L269" s="360"/>
    </row>
    <row r="270" spans="1:12" s="236" customFormat="1" ht="15" customHeight="1">
      <c r="A270" s="355"/>
      <c r="B270" s="356"/>
      <c r="C270" s="357" t="str">
        <f>IF($B270="","",IFERROR(VLOOKUP($B270,SERVIÇOS!$B:$G,2,0),IFERROR(VLOOKUP($B270,'COMPOSIÇÕES COMPLEMENTARES '!$C:$K,2,0),"")))</f>
        <v/>
      </c>
      <c r="D270" s="358" t="str">
        <f>IF($B270="","",IFERROR(VLOOKUP($B270,SERVIÇOS!$B:$G,3,0),IFERROR(VLOOKUP($B270,'COMPOSIÇÕES COMPLEMENTARES '!$C:$K,3,0),"")))</f>
        <v/>
      </c>
      <c r="E270" s="359"/>
      <c r="F270" s="360" t="str">
        <f>IF($B270="","",IFERROR(VLOOKUP($B270,SERVIÇOS!$B:$G,4,0),IFERROR(VLOOKUP($B270,'COMPOSIÇÕES COMPLEMENTARES '!$C:$K,6,0),"")))</f>
        <v/>
      </c>
      <c r="G270" s="360" t="str">
        <f>IF($B270="","",IFERROR(VLOOKUP($B270,SERVIÇOS!$B:$G,5,0),IFERROR(VLOOKUP($B270,'COMPOSIÇÕES COMPLEMENTARES '!$C:$K,7,0),"")))</f>
        <v/>
      </c>
      <c r="H270" s="360" t="str">
        <f t="shared" ref="H270:H333" si="16">IF(E270="","",F270+G270)</f>
        <v/>
      </c>
      <c r="I270" s="360" t="str">
        <f t="shared" si="13"/>
        <v/>
      </c>
      <c r="J270" s="360" t="str">
        <f t="shared" si="14"/>
        <v/>
      </c>
      <c r="K270" s="360" t="str">
        <f t="shared" si="15"/>
        <v/>
      </c>
      <c r="L270" s="360"/>
    </row>
    <row r="271" spans="1:12" s="236" customFormat="1" ht="15" customHeight="1">
      <c r="A271" s="355"/>
      <c r="B271" s="356"/>
      <c r="C271" s="357" t="str">
        <f>IF($B271="","",IFERROR(VLOOKUP($B271,SERVIÇOS!$B:$G,2,0),IFERROR(VLOOKUP($B271,'COMPOSIÇÕES COMPLEMENTARES '!$C:$K,2,0),"")))</f>
        <v/>
      </c>
      <c r="D271" s="358" t="str">
        <f>IF($B271="","",IFERROR(VLOOKUP($B271,SERVIÇOS!$B:$G,3,0),IFERROR(VLOOKUP($B271,'COMPOSIÇÕES COMPLEMENTARES '!$C:$K,3,0),"")))</f>
        <v/>
      </c>
      <c r="E271" s="359"/>
      <c r="F271" s="360" t="str">
        <f>IF($B271="","",IFERROR(VLOOKUP($B271,SERVIÇOS!$B:$G,4,0),IFERROR(VLOOKUP($B271,'COMPOSIÇÕES COMPLEMENTARES '!$C:$K,6,0),"")))</f>
        <v/>
      </c>
      <c r="G271" s="360" t="str">
        <f>IF($B271="","",IFERROR(VLOOKUP($B271,SERVIÇOS!$B:$G,5,0),IFERROR(VLOOKUP($B271,'COMPOSIÇÕES COMPLEMENTARES '!$C:$K,7,0),"")))</f>
        <v/>
      </c>
      <c r="H271" s="360" t="str">
        <f t="shared" si="16"/>
        <v/>
      </c>
      <c r="I271" s="360" t="str">
        <f t="shared" si="13"/>
        <v/>
      </c>
      <c r="J271" s="360" t="str">
        <f t="shared" si="14"/>
        <v/>
      </c>
      <c r="K271" s="360" t="str">
        <f t="shared" si="15"/>
        <v/>
      </c>
      <c r="L271" s="360"/>
    </row>
    <row r="272" spans="1:12" s="236" customFormat="1" ht="15" customHeight="1">
      <c r="A272" s="355"/>
      <c r="B272" s="356"/>
      <c r="C272" s="357" t="str">
        <f>IF($B272="","",IFERROR(VLOOKUP($B272,SERVIÇOS!$B:$G,2,0),IFERROR(VLOOKUP($B272,'COMPOSIÇÕES COMPLEMENTARES '!$C:$K,2,0),"")))</f>
        <v/>
      </c>
      <c r="D272" s="358" t="str">
        <f>IF($B272="","",IFERROR(VLOOKUP($B272,SERVIÇOS!$B:$G,3,0),IFERROR(VLOOKUP($B272,'COMPOSIÇÕES COMPLEMENTARES '!$C:$K,3,0),"")))</f>
        <v/>
      </c>
      <c r="E272" s="359"/>
      <c r="F272" s="360" t="str">
        <f>IF($B272="","",IFERROR(VLOOKUP($B272,SERVIÇOS!$B:$G,4,0),IFERROR(VLOOKUP($B272,'COMPOSIÇÕES COMPLEMENTARES '!$C:$K,6,0),"")))</f>
        <v/>
      </c>
      <c r="G272" s="360" t="str">
        <f>IF($B272="","",IFERROR(VLOOKUP($B272,SERVIÇOS!$B:$G,5,0),IFERROR(VLOOKUP($B272,'COMPOSIÇÕES COMPLEMENTARES '!$C:$K,7,0),"")))</f>
        <v/>
      </c>
      <c r="H272" s="360" t="str">
        <f t="shared" si="16"/>
        <v/>
      </c>
      <c r="I272" s="360" t="str">
        <f t="shared" si="13"/>
        <v/>
      </c>
      <c r="J272" s="360" t="str">
        <f t="shared" si="14"/>
        <v/>
      </c>
      <c r="K272" s="360" t="str">
        <f t="shared" si="15"/>
        <v/>
      </c>
      <c r="L272" s="360"/>
    </row>
    <row r="273" spans="1:12" s="236" customFormat="1" ht="15" customHeight="1">
      <c r="A273" s="355"/>
      <c r="B273" s="356"/>
      <c r="C273" s="357" t="str">
        <f>IF($B273="","",IFERROR(VLOOKUP($B273,SERVIÇOS!$B:$G,2,0),IFERROR(VLOOKUP($B273,'COMPOSIÇÕES COMPLEMENTARES '!$C:$K,2,0),"")))</f>
        <v/>
      </c>
      <c r="D273" s="358" t="str">
        <f>IF($B273="","",IFERROR(VLOOKUP($B273,SERVIÇOS!$B:$G,3,0),IFERROR(VLOOKUP($B273,'COMPOSIÇÕES COMPLEMENTARES '!$C:$K,3,0),"")))</f>
        <v/>
      </c>
      <c r="E273" s="359"/>
      <c r="F273" s="360" t="str">
        <f>IF($B273="","",IFERROR(VLOOKUP($B273,SERVIÇOS!$B:$G,4,0),IFERROR(VLOOKUP($B273,'COMPOSIÇÕES COMPLEMENTARES '!$C:$K,6,0),"")))</f>
        <v/>
      </c>
      <c r="G273" s="360" t="str">
        <f>IF($B273="","",IFERROR(VLOOKUP($B273,SERVIÇOS!$B:$G,5,0),IFERROR(VLOOKUP($B273,'COMPOSIÇÕES COMPLEMENTARES '!$C:$K,7,0),"")))</f>
        <v/>
      </c>
      <c r="H273" s="360" t="str">
        <f t="shared" si="16"/>
        <v/>
      </c>
      <c r="I273" s="360" t="str">
        <f t="shared" si="13"/>
        <v/>
      </c>
      <c r="J273" s="360" t="str">
        <f t="shared" si="14"/>
        <v/>
      </c>
      <c r="K273" s="360" t="str">
        <f t="shared" si="15"/>
        <v/>
      </c>
      <c r="L273" s="360"/>
    </row>
    <row r="274" spans="1:12" s="236" customFormat="1" ht="15" customHeight="1">
      <c r="A274" s="355"/>
      <c r="B274" s="356"/>
      <c r="C274" s="357" t="str">
        <f>IF($B274="","",IFERROR(VLOOKUP($B274,SERVIÇOS!$B:$G,2,0),IFERROR(VLOOKUP($B274,'COMPOSIÇÕES COMPLEMENTARES '!$C:$K,2,0),"")))</f>
        <v/>
      </c>
      <c r="D274" s="358" t="str">
        <f>IF($B274="","",IFERROR(VLOOKUP($B274,SERVIÇOS!$B:$G,3,0),IFERROR(VLOOKUP($B274,'COMPOSIÇÕES COMPLEMENTARES '!$C:$K,3,0),"")))</f>
        <v/>
      </c>
      <c r="E274" s="359"/>
      <c r="F274" s="360" t="str">
        <f>IF($B274="","",IFERROR(VLOOKUP($B274,SERVIÇOS!$B:$G,4,0),IFERROR(VLOOKUP($B274,'COMPOSIÇÕES COMPLEMENTARES '!$C:$K,6,0),"")))</f>
        <v/>
      </c>
      <c r="G274" s="360" t="str">
        <f>IF($B274="","",IFERROR(VLOOKUP($B274,SERVIÇOS!$B:$G,5,0),IFERROR(VLOOKUP($B274,'COMPOSIÇÕES COMPLEMENTARES '!$C:$K,7,0),"")))</f>
        <v/>
      </c>
      <c r="H274" s="360" t="str">
        <f t="shared" si="16"/>
        <v/>
      </c>
      <c r="I274" s="360" t="str">
        <f t="shared" si="13"/>
        <v/>
      </c>
      <c r="J274" s="360" t="str">
        <f t="shared" si="14"/>
        <v/>
      </c>
      <c r="K274" s="360" t="str">
        <f t="shared" si="15"/>
        <v/>
      </c>
      <c r="L274" s="360"/>
    </row>
    <row r="275" spans="1:12" s="236" customFormat="1" ht="15" customHeight="1">
      <c r="A275" s="355"/>
      <c r="B275" s="356"/>
      <c r="C275" s="357" t="str">
        <f>IF($B275="","",IFERROR(VLOOKUP($B275,SERVIÇOS!$B:$G,2,0),IFERROR(VLOOKUP($B275,'COMPOSIÇÕES COMPLEMENTARES '!$C:$K,2,0),"")))</f>
        <v/>
      </c>
      <c r="D275" s="358" t="str">
        <f>IF($B275="","",IFERROR(VLOOKUP($B275,SERVIÇOS!$B:$G,3,0),IFERROR(VLOOKUP($B275,'COMPOSIÇÕES COMPLEMENTARES '!$C:$K,3,0),"")))</f>
        <v/>
      </c>
      <c r="E275" s="359"/>
      <c r="F275" s="360" t="str">
        <f>IF($B275="","",IFERROR(VLOOKUP($B275,SERVIÇOS!$B:$G,4,0),IFERROR(VLOOKUP($B275,'COMPOSIÇÕES COMPLEMENTARES '!$C:$K,6,0),"")))</f>
        <v/>
      </c>
      <c r="G275" s="360" t="str">
        <f>IF($B275="","",IFERROR(VLOOKUP($B275,SERVIÇOS!$B:$G,5,0),IFERROR(VLOOKUP($B275,'COMPOSIÇÕES COMPLEMENTARES '!$C:$K,7,0),"")))</f>
        <v/>
      </c>
      <c r="H275" s="360" t="str">
        <f t="shared" si="16"/>
        <v/>
      </c>
      <c r="I275" s="360" t="str">
        <f t="shared" si="13"/>
        <v/>
      </c>
      <c r="J275" s="360" t="str">
        <f t="shared" si="14"/>
        <v/>
      </c>
      <c r="K275" s="360" t="str">
        <f t="shared" si="15"/>
        <v/>
      </c>
      <c r="L275" s="360"/>
    </row>
    <row r="276" spans="1:12" s="236" customFormat="1" ht="15" customHeight="1">
      <c r="A276" s="355"/>
      <c r="B276" s="356"/>
      <c r="C276" s="357" t="str">
        <f>IF($B276="","",IFERROR(VLOOKUP($B276,SERVIÇOS!$B:$G,2,0),IFERROR(VLOOKUP($B276,'COMPOSIÇÕES COMPLEMENTARES '!$C:$K,2,0),"")))</f>
        <v/>
      </c>
      <c r="D276" s="358" t="str">
        <f>IF($B276="","",IFERROR(VLOOKUP($B276,SERVIÇOS!$B:$G,3,0),IFERROR(VLOOKUP($B276,'COMPOSIÇÕES COMPLEMENTARES '!$C:$K,3,0),"")))</f>
        <v/>
      </c>
      <c r="E276" s="359"/>
      <c r="F276" s="360" t="str">
        <f>IF($B276="","",IFERROR(VLOOKUP($B276,SERVIÇOS!$B:$G,4,0),IFERROR(VLOOKUP($B276,'COMPOSIÇÕES COMPLEMENTARES '!$C:$K,6,0),"")))</f>
        <v/>
      </c>
      <c r="G276" s="360" t="str">
        <f>IF($B276="","",IFERROR(VLOOKUP($B276,SERVIÇOS!$B:$G,5,0),IFERROR(VLOOKUP($B276,'COMPOSIÇÕES COMPLEMENTARES '!$C:$K,7,0),"")))</f>
        <v/>
      </c>
      <c r="H276" s="360" t="str">
        <f t="shared" si="16"/>
        <v/>
      </c>
      <c r="I276" s="360" t="str">
        <f t="shared" si="13"/>
        <v/>
      </c>
      <c r="J276" s="360" t="str">
        <f t="shared" si="14"/>
        <v/>
      </c>
      <c r="K276" s="360" t="str">
        <f t="shared" si="15"/>
        <v/>
      </c>
      <c r="L276" s="360"/>
    </row>
    <row r="277" spans="1:12" s="236" customFormat="1" ht="15" customHeight="1">
      <c r="A277" s="355"/>
      <c r="B277" s="356"/>
      <c r="C277" s="357" t="str">
        <f>IF($B277="","",IFERROR(VLOOKUP($B277,SERVIÇOS!$B:$G,2,0),IFERROR(VLOOKUP($B277,'COMPOSIÇÕES COMPLEMENTARES '!$C:$K,2,0),"")))</f>
        <v/>
      </c>
      <c r="D277" s="358" t="str">
        <f>IF($B277="","",IFERROR(VLOOKUP($B277,SERVIÇOS!$B:$G,3,0),IFERROR(VLOOKUP($B277,'COMPOSIÇÕES COMPLEMENTARES '!$C:$K,3,0),"")))</f>
        <v/>
      </c>
      <c r="E277" s="359"/>
      <c r="F277" s="360" t="str">
        <f>IF($B277="","",IFERROR(VLOOKUP($B277,SERVIÇOS!$B:$G,4,0),IFERROR(VLOOKUP($B277,'COMPOSIÇÕES COMPLEMENTARES '!$C:$K,6,0),"")))</f>
        <v/>
      </c>
      <c r="G277" s="360" t="str">
        <f>IF($B277="","",IFERROR(VLOOKUP($B277,SERVIÇOS!$B:$G,5,0),IFERROR(VLOOKUP($B277,'COMPOSIÇÕES COMPLEMENTARES '!$C:$K,7,0),"")))</f>
        <v/>
      </c>
      <c r="H277" s="360" t="str">
        <f t="shared" si="16"/>
        <v/>
      </c>
      <c r="I277" s="360" t="str">
        <f t="shared" si="13"/>
        <v/>
      </c>
      <c r="J277" s="360" t="str">
        <f t="shared" si="14"/>
        <v/>
      </c>
      <c r="K277" s="360" t="str">
        <f t="shared" si="15"/>
        <v/>
      </c>
      <c r="L277" s="360"/>
    </row>
    <row r="278" spans="1:12" s="236" customFormat="1" ht="15" customHeight="1">
      <c r="A278" s="355"/>
      <c r="B278" s="356"/>
      <c r="C278" s="357" t="str">
        <f>IF($B278="","",IFERROR(VLOOKUP($B278,SERVIÇOS!$B:$G,2,0),IFERROR(VLOOKUP($B278,'COMPOSIÇÕES COMPLEMENTARES '!$C:$K,2,0),"")))</f>
        <v/>
      </c>
      <c r="D278" s="358" t="str">
        <f>IF($B278="","",IFERROR(VLOOKUP($B278,SERVIÇOS!$B:$G,3,0),IFERROR(VLOOKUP($B278,'COMPOSIÇÕES COMPLEMENTARES '!$C:$K,3,0),"")))</f>
        <v/>
      </c>
      <c r="E278" s="359"/>
      <c r="F278" s="360" t="str">
        <f>IF($B278="","",IFERROR(VLOOKUP($B278,SERVIÇOS!$B:$G,4,0),IFERROR(VLOOKUP($B278,'COMPOSIÇÕES COMPLEMENTARES '!$C:$K,6,0),"")))</f>
        <v/>
      </c>
      <c r="G278" s="360" t="str">
        <f>IF($B278="","",IFERROR(VLOOKUP($B278,SERVIÇOS!$B:$G,5,0),IFERROR(VLOOKUP($B278,'COMPOSIÇÕES COMPLEMENTARES '!$C:$K,7,0),"")))</f>
        <v/>
      </c>
      <c r="H278" s="360" t="str">
        <f t="shared" si="16"/>
        <v/>
      </c>
      <c r="I278" s="360" t="str">
        <f t="shared" si="13"/>
        <v/>
      </c>
      <c r="J278" s="360" t="str">
        <f t="shared" si="14"/>
        <v/>
      </c>
      <c r="K278" s="360" t="str">
        <f t="shared" si="15"/>
        <v/>
      </c>
      <c r="L278" s="360"/>
    </row>
    <row r="279" spans="1:12" s="236" customFormat="1" ht="15" customHeight="1">
      <c r="A279" s="355"/>
      <c r="B279" s="356"/>
      <c r="C279" s="357" t="str">
        <f>IF($B279="","",IFERROR(VLOOKUP($B279,SERVIÇOS!$B:$G,2,0),IFERROR(VLOOKUP($B279,'COMPOSIÇÕES COMPLEMENTARES '!$C:$K,2,0),"")))</f>
        <v/>
      </c>
      <c r="D279" s="358" t="str">
        <f>IF($B279="","",IFERROR(VLOOKUP($B279,SERVIÇOS!$B:$G,3,0),IFERROR(VLOOKUP($B279,'COMPOSIÇÕES COMPLEMENTARES '!$C:$K,3,0),"")))</f>
        <v/>
      </c>
      <c r="E279" s="359"/>
      <c r="F279" s="360" t="str">
        <f>IF($B279="","",IFERROR(VLOOKUP($B279,SERVIÇOS!$B:$G,4,0),IFERROR(VLOOKUP($B279,'COMPOSIÇÕES COMPLEMENTARES '!$C:$K,6,0),"")))</f>
        <v/>
      </c>
      <c r="G279" s="360" t="str">
        <f>IF($B279="","",IFERROR(VLOOKUP($B279,SERVIÇOS!$B:$G,5,0),IFERROR(VLOOKUP($B279,'COMPOSIÇÕES COMPLEMENTARES '!$C:$K,7,0),"")))</f>
        <v/>
      </c>
      <c r="H279" s="360" t="str">
        <f t="shared" si="16"/>
        <v/>
      </c>
      <c r="I279" s="360" t="str">
        <f t="shared" si="13"/>
        <v/>
      </c>
      <c r="J279" s="360" t="str">
        <f t="shared" si="14"/>
        <v/>
      </c>
      <c r="K279" s="360" t="str">
        <f t="shared" si="15"/>
        <v/>
      </c>
      <c r="L279" s="360"/>
    </row>
    <row r="280" spans="1:12" s="236" customFormat="1" ht="15" customHeight="1">
      <c r="A280" s="355"/>
      <c r="B280" s="356"/>
      <c r="C280" s="357" t="str">
        <f>IF($B280="","",IFERROR(VLOOKUP($B280,SERVIÇOS!$B:$G,2,0),IFERROR(VLOOKUP($B280,'COMPOSIÇÕES COMPLEMENTARES '!$C:$K,2,0),"")))</f>
        <v/>
      </c>
      <c r="D280" s="358" t="str">
        <f>IF($B280="","",IFERROR(VLOOKUP($B280,SERVIÇOS!$B:$G,3,0),IFERROR(VLOOKUP($B280,'COMPOSIÇÕES COMPLEMENTARES '!$C:$K,3,0),"")))</f>
        <v/>
      </c>
      <c r="E280" s="359"/>
      <c r="F280" s="360" t="str">
        <f>IF($B280="","",IFERROR(VLOOKUP($B280,SERVIÇOS!$B:$G,4,0),IFERROR(VLOOKUP($B280,'COMPOSIÇÕES COMPLEMENTARES '!$C:$K,6,0),"")))</f>
        <v/>
      </c>
      <c r="G280" s="360" t="str">
        <f>IF($B280="","",IFERROR(VLOOKUP($B280,SERVIÇOS!$B:$G,5,0),IFERROR(VLOOKUP($B280,'COMPOSIÇÕES COMPLEMENTARES '!$C:$K,7,0),"")))</f>
        <v/>
      </c>
      <c r="H280" s="360" t="str">
        <f t="shared" si="16"/>
        <v/>
      </c>
      <c r="I280" s="360" t="str">
        <f t="shared" si="13"/>
        <v/>
      </c>
      <c r="J280" s="360" t="str">
        <f t="shared" si="14"/>
        <v/>
      </c>
      <c r="K280" s="360" t="str">
        <f t="shared" si="15"/>
        <v/>
      </c>
      <c r="L280" s="360"/>
    </row>
    <row r="281" spans="1:12" s="236" customFormat="1" ht="15" customHeight="1">
      <c r="A281" s="355"/>
      <c r="B281" s="356"/>
      <c r="C281" s="357" t="str">
        <f>IF($B281="","",IFERROR(VLOOKUP($B281,SERVIÇOS!$B:$G,2,0),IFERROR(VLOOKUP($B281,'COMPOSIÇÕES COMPLEMENTARES '!$C:$K,2,0),"")))</f>
        <v/>
      </c>
      <c r="D281" s="358" t="str">
        <f>IF($B281="","",IFERROR(VLOOKUP($B281,SERVIÇOS!$B:$G,3,0),IFERROR(VLOOKUP($B281,'COMPOSIÇÕES COMPLEMENTARES '!$C:$K,3,0),"")))</f>
        <v/>
      </c>
      <c r="E281" s="359"/>
      <c r="F281" s="360" t="str">
        <f>IF($B281="","",IFERROR(VLOOKUP($B281,SERVIÇOS!$B:$G,4,0),IFERROR(VLOOKUP($B281,'COMPOSIÇÕES COMPLEMENTARES '!$C:$K,6,0),"")))</f>
        <v/>
      </c>
      <c r="G281" s="360" t="str">
        <f>IF($B281="","",IFERROR(VLOOKUP($B281,SERVIÇOS!$B:$G,5,0),IFERROR(VLOOKUP($B281,'COMPOSIÇÕES COMPLEMENTARES '!$C:$K,7,0),"")))</f>
        <v/>
      </c>
      <c r="H281" s="360" t="str">
        <f t="shared" si="16"/>
        <v/>
      </c>
      <c r="I281" s="360" t="str">
        <f t="shared" si="13"/>
        <v/>
      </c>
      <c r="J281" s="360" t="str">
        <f t="shared" si="14"/>
        <v/>
      </c>
      <c r="K281" s="360" t="str">
        <f t="shared" si="15"/>
        <v/>
      </c>
      <c r="L281" s="360"/>
    </row>
    <row r="282" spans="1:12" s="236" customFormat="1" ht="15" customHeight="1">
      <c r="A282" s="355"/>
      <c r="B282" s="356"/>
      <c r="C282" s="357" t="str">
        <f>IF($B282="","",IFERROR(VLOOKUP($B282,SERVIÇOS!$B:$G,2,0),IFERROR(VLOOKUP($B282,'COMPOSIÇÕES COMPLEMENTARES '!$C:$K,2,0),"")))</f>
        <v/>
      </c>
      <c r="D282" s="358" t="str">
        <f>IF($B282="","",IFERROR(VLOOKUP($B282,SERVIÇOS!$B:$G,3,0),IFERROR(VLOOKUP($B282,'COMPOSIÇÕES COMPLEMENTARES '!$C:$K,3,0),"")))</f>
        <v/>
      </c>
      <c r="E282" s="359"/>
      <c r="F282" s="360" t="str">
        <f>IF($B282="","",IFERROR(VLOOKUP($B282,SERVIÇOS!$B:$G,4,0),IFERROR(VLOOKUP($B282,'COMPOSIÇÕES COMPLEMENTARES '!$C:$K,6,0),"")))</f>
        <v/>
      </c>
      <c r="G282" s="360" t="str">
        <f>IF($B282="","",IFERROR(VLOOKUP($B282,SERVIÇOS!$B:$G,5,0),IFERROR(VLOOKUP($B282,'COMPOSIÇÕES COMPLEMENTARES '!$C:$K,7,0),"")))</f>
        <v/>
      </c>
      <c r="H282" s="360" t="str">
        <f t="shared" si="16"/>
        <v/>
      </c>
      <c r="I282" s="360" t="str">
        <f t="shared" si="13"/>
        <v/>
      </c>
      <c r="J282" s="360" t="str">
        <f t="shared" si="14"/>
        <v/>
      </c>
      <c r="K282" s="360" t="str">
        <f t="shared" si="15"/>
        <v/>
      </c>
      <c r="L282" s="360"/>
    </row>
    <row r="283" spans="1:12" s="236" customFormat="1" ht="15" customHeight="1">
      <c r="A283" s="355"/>
      <c r="B283" s="356"/>
      <c r="C283" s="357" t="str">
        <f>IF($B283="","",IFERROR(VLOOKUP($B283,SERVIÇOS!$B:$G,2,0),IFERROR(VLOOKUP($B283,'COMPOSIÇÕES COMPLEMENTARES '!$C:$K,2,0),"")))</f>
        <v/>
      </c>
      <c r="D283" s="358" t="str">
        <f>IF($B283="","",IFERROR(VLOOKUP($B283,SERVIÇOS!$B:$G,3,0),IFERROR(VLOOKUP($B283,'COMPOSIÇÕES COMPLEMENTARES '!$C:$K,3,0),"")))</f>
        <v/>
      </c>
      <c r="E283" s="359"/>
      <c r="F283" s="360" t="str">
        <f>IF($B283="","",IFERROR(VLOOKUP($B283,SERVIÇOS!$B:$G,4,0),IFERROR(VLOOKUP($B283,'COMPOSIÇÕES COMPLEMENTARES '!$C:$K,6,0),"")))</f>
        <v/>
      </c>
      <c r="G283" s="360" t="str">
        <f>IF($B283="","",IFERROR(VLOOKUP($B283,SERVIÇOS!$B:$G,5,0),IFERROR(VLOOKUP($B283,'COMPOSIÇÕES COMPLEMENTARES '!$C:$K,7,0),"")))</f>
        <v/>
      </c>
      <c r="H283" s="360" t="str">
        <f t="shared" si="16"/>
        <v/>
      </c>
      <c r="I283" s="360" t="str">
        <f t="shared" ref="I283:I346" si="17">IF(E283="","",TRUNC((E283*F283),2))</f>
        <v/>
      </c>
      <c r="J283" s="360" t="str">
        <f t="shared" ref="J283:J346" si="18">IF(E283="","",TRUNC((E283*G283),2))</f>
        <v/>
      </c>
      <c r="K283" s="360" t="str">
        <f t="shared" ref="K283:K346" si="19">IF(E283="","",TRUNC((E283*H283),2))</f>
        <v/>
      </c>
      <c r="L283" s="360"/>
    </row>
    <row r="284" spans="1:12" s="236" customFormat="1" ht="15" customHeight="1">
      <c r="A284" s="355"/>
      <c r="B284" s="356"/>
      <c r="C284" s="357" t="str">
        <f>IF($B284="","",IFERROR(VLOOKUP($B284,SERVIÇOS!$B:$G,2,0),IFERROR(VLOOKUP($B284,'COMPOSIÇÕES COMPLEMENTARES '!$C:$K,2,0),"")))</f>
        <v/>
      </c>
      <c r="D284" s="358" t="str">
        <f>IF($B284="","",IFERROR(VLOOKUP($B284,SERVIÇOS!$B:$G,3,0),IFERROR(VLOOKUP($B284,'COMPOSIÇÕES COMPLEMENTARES '!$C:$K,3,0),"")))</f>
        <v/>
      </c>
      <c r="E284" s="359"/>
      <c r="F284" s="360" t="str">
        <f>IF($B284="","",IFERROR(VLOOKUP($B284,SERVIÇOS!$B:$G,4,0),IFERROR(VLOOKUP($B284,'COMPOSIÇÕES COMPLEMENTARES '!$C:$K,6,0),"")))</f>
        <v/>
      </c>
      <c r="G284" s="360" t="str">
        <f>IF($B284="","",IFERROR(VLOOKUP($B284,SERVIÇOS!$B:$G,5,0),IFERROR(VLOOKUP($B284,'COMPOSIÇÕES COMPLEMENTARES '!$C:$K,7,0),"")))</f>
        <v/>
      </c>
      <c r="H284" s="360" t="str">
        <f t="shared" si="16"/>
        <v/>
      </c>
      <c r="I284" s="360" t="str">
        <f t="shared" si="17"/>
        <v/>
      </c>
      <c r="J284" s="360" t="str">
        <f t="shared" si="18"/>
        <v/>
      </c>
      <c r="K284" s="360" t="str">
        <f t="shared" si="19"/>
        <v/>
      </c>
      <c r="L284" s="360"/>
    </row>
    <row r="285" spans="1:12" s="236" customFormat="1" ht="15" customHeight="1">
      <c r="A285" s="355"/>
      <c r="B285" s="356"/>
      <c r="C285" s="357" t="str">
        <f>IF($B285="","",IFERROR(VLOOKUP($B285,SERVIÇOS!$B:$G,2,0),IFERROR(VLOOKUP($B285,'COMPOSIÇÕES COMPLEMENTARES '!$C:$K,2,0),"")))</f>
        <v/>
      </c>
      <c r="D285" s="358" t="str">
        <f>IF($B285="","",IFERROR(VLOOKUP($B285,SERVIÇOS!$B:$G,3,0),IFERROR(VLOOKUP($B285,'COMPOSIÇÕES COMPLEMENTARES '!$C:$K,3,0),"")))</f>
        <v/>
      </c>
      <c r="E285" s="359"/>
      <c r="F285" s="360" t="str">
        <f>IF($B285="","",IFERROR(VLOOKUP($B285,SERVIÇOS!$B:$G,4,0),IFERROR(VLOOKUP($B285,'COMPOSIÇÕES COMPLEMENTARES '!$C:$K,6,0),"")))</f>
        <v/>
      </c>
      <c r="G285" s="360" t="str">
        <f>IF($B285="","",IFERROR(VLOOKUP($B285,SERVIÇOS!$B:$G,5,0),IFERROR(VLOOKUP($B285,'COMPOSIÇÕES COMPLEMENTARES '!$C:$K,7,0),"")))</f>
        <v/>
      </c>
      <c r="H285" s="360" t="str">
        <f t="shared" si="16"/>
        <v/>
      </c>
      <c r="I285" s="360" t="str">
        <f t="shared" si="17"/>
        <v/>
      </c>
      <c r="J285" s="360" t="str">
        <f t="shared" si="18"/>
        <v/>
      </c>
      <c r="K285" s="360" t="str">
        <f t="shared" si="19"/>
        <v/>
      </c>
      <c r="L285" s="360"/>
    </row>
    <row r="286" spans="1:12" s="236" customFormat="1" ht="15" customHeight="1">
      <c r="A286" s="355"/>
      <c r="B286" s="356"/>
      <c r="C286" s="357" t="str">
        <f>IF($B286="","",IFERROR(VLOOKUP($B286,SERVIÇOS!$B:$G,2,0),IFERROR(VLOOKUP($B286,'COMPOSIÇÕES COMPLEMENTARES '!$C:$K,2,0),"")))</f>
        <v/>
      </c>
      <c r="D286" s="358" t="str">
        <f>IF($B286="","",IFERROR(VLOOKUP($B286,SERVIÇOS!$B:$G,3,0),IFERROR(VLOOKUP($B286,'COMPOSIÇÕES COMPLEMENTARES '!$C:$K,3,0),"")))</f>
        <v/>
      </c>
      <c r="E286" s="359"/>
      <c r="F286" s="360" t="str">
        <f>IF($B286="","",IFERROR(VLOOKUP($B286,SERVIÇOS!$B:$G,4,0),IFERROR(VLOOKUP($B286,'COMPOSIÇÕES COMPLEMENTARES '!$C:$K,6,0),"")))</f>
        <v/>
      </c>
      <c r="G286" s="360" t="str">
        <f>IF($B286="","",IFERROR(VLOOKUP($B286,SERVIÇOS!$B:$G,5,0),IFERROR(VLOOKUP($B286,'COMPOSIÇÕES COMPLEMENTARES '!$C:$K,7,0),"")))</f>
        <v/>
      </c>
      <c r="H286" s="360" t="str">
        <f t="shared" si="16"/>
        <v/>
      </c>
      <c r="I286" s="360" t="str">
        <f t="shared" si="17"/>
        <v/>
      </c>
      <c r="J286" s="360" t="str">
        <f t="shared" si="18"/>
        <v/>
      </c>
      <c r="K286" s="360" t="str">
        <f t="shared" si="19"/>
        <v/>
      </c>
      <c r="L286" s="360"/>
    </row>
    <row r="287" spans="1:12" s="236" customFormat="1" ht="15" customHeight="1">
      <c r="A287" s="355"/>
      <c r="B287" s="356"/>
      <c r="C287" s="357" t="str">
        <f>IF($B287="","",IFERROR(VLOOKUP($B287,SERVIÇOS!$B:$G,2,0),IFERROR(VLOOKUP($B287,'COMPOSIÇÕES COMPLEMENTARES '!$C:$K,2,0),"")))</f>
        <v/>
      </c>
      <c r="D287" s="358" t="str">
        <f>IF($B287="","",IFERROR(VLOOKUP($B287,SERVIÇOS!$B:$G,3,0),IFERROR(VLOOKUP($B287,'COMPOSIÇÕES COMPLEMENTARES '!$C:$K,3,0),"")))</f>
        <v/>
      </c>
      <c r="E287" s="359"/>
      <c r="F287" s="360" t="str">
        <f>IF($B287="","",IFERROR(VLOOKUP($B287,SERVIÇOS!$B:$G,4,0),IFERROR(VLOOKUP($B287,'COMPOSIÇÕES COMPLEMENTARES '!$C:$K,6,0),"")))</f>
        <v/>
      </c>
      <c r="G287" s="360" t="str">
        <f>IF($B287="","",IFERROR(VLOOKUP($B287,SERVIÇOS!$B:$G,5,0),IFERROR(VLOOKUP($B287,'COMPOSIÇÕES COMPLEMENTARES '!$C:$K,7,0),"")))</f>
        <v/>
      </c>
      <c r="H287" s="360" t="str">
        <f t="shared" si="16"/>
        <v/>
      </c>
      <c r="I287" s="360" t="str">
        <f t="shared" si="17"/>
        <v/>
      </c>
      <c r="J287" s="360" t="str">
        <f t="shared" si="18"/>
        <v/>
      </c>
      <c r="K287" s="360" t="str">
        <f t="shared" si="19"/>
        <v/>
      </c>
      <c r="L287" s="360"/>
    </row>
    <row r="288" spans="1:12" s="236" customFormat="1" ht="15" customHeight="1">
      <c r="A288" s="355"/>
      <c r="B288" s="356"/>
      <c r="C288" s="357" t="str">
        <f>IF($B288="","",IFERROR(VLOOKUP($B288,SERVIÇOS!$B:$G,2,0),IFERROR(VLOOKUP($B288,'COMPOSIÇÕES COMPLEMENTARES '!$C:$K,2,0),"")))</f>
        <v/>
      </c>
      <c r="D288" s="358" t="str">
        <f>IF($B288="","",IFERROR(VLOOKUP($B288,SERVIÇOS!$B:$G,3,0),IFERROR(VLOOKUP($B288,'COMPOSIÇÕES COMPLEMENTARES '!$C:$K,3,0),"")))</f>
        <v/>
      </c>
      <c r="E288" s="359"/>
      <c r="F288" s="360" t="str">
        <f>IF($B288="","",IFERROR(VLOOKUP($B288,SERVIÇOS!$B:$G,4,0),IFERROR(VLOOKUP($B288,'COMPOSIÇÕES COMPLEMENTARES '!$C:$K,6,0),"")))</f>
        <v/>
      </c>
      <c r="G288" s="360" t="str">
        <f>IF($B288="","",IFERROR(VLOOKUP($B288,SERVIÇOS!$B:$G,5,0),IFERROR(VLOOKUP($B288,'COMPOSIÇÕES COMPLEMENTARES '!$C:$K,7,0),"")))</f>
        <v/>
      </c>
      <c r="H288" s="360" t="str">
        <f t="shared" si="16"/>
        <v/>
      </c>
      <c r="I288" s="360" t="str">
        <f t="shared" si="17"/>
        <v/>
      </c>
      <c r="J288" s="360" t="str">
        <f t="shared" si="18"/>
        <v/>
      </c>
      <c r="K288" s="360" t="str">
        <f t="shared" si="19"/>
        <v/>
      </c>
      <c r="L288" s="360"/>
    </row>
    <row r="289" spans="1:12" s="236" customFormat="1" ht="15" customHeight="1">
      <c r="A289" s="355"/>
      <c r="B289" s="356"/>
      <c r="C289" s="357" t="str">
        <f>IF($B289="","",IFERROR(VLOOKUP($B289,SERVIÇOS!$B:$G,2,0),IFERROR(VLOOKUP($B289,'COMPOSIÇÕES COMPLEMENTARES '!$C:$K,2,0),"")))</f>
        <v/>
      </c>
      <c r="D289" s="358" t="str">
        <f>IF($B289="","",IFERROR(VLOOKUP($B289,SERVIÇOS!$B:$G,3,0),IFERROR(VLOOKUP($B289,'COMPOSIÇÕES COMPLEMENTARES '!$C:$K,3,0),"")))</f>
        <v/>
      </c>
      <c r="E289" s="359"/>
      <c r="F289" s="360" t="str">
        <f>IF($B289="","",IFERROR(VLOOKUP($B289,SERVIÇOS!$B:$G,4,0),IFERROR(VLOOKUP($B289,'COMPOSIÇÕES COMPLEMENTARES '!$C:$K,6,0),"")))</f>
        <v/>
      </c>
      <c r="G289" s="360" t="str">
        <f>IF($B289="","",IFERROR(VLOOKUP($B289,SERVIÇOS!$B:$G,5,0),IFERROR(VLOOKUP($B289,'COMPOSIÇÕES COMPLEMENTARES '!$C:$K,7,0),"")))</f>
        <v/>
      </c>
      <c r="H289" s="360" t="str">
        <f t="shared" si="16"/>
        <v/>
      </c>
      <c r="I289" s="360" t="str">
        <f t="shared" si="17"/>
        <v/>
      </c>
      <c r="J289" s="360" t="str">
        <f t="shared" si="18"/>
        <v/>
      </c>
      <c r="K289" s="360" t="str">
        <f t="shared" si="19"/>
        <v/>
      </c>
      <c r="L289" s="360"/>
    </row>
    <row r="290" spans="1:12" s="236" customFormat="1" ht="15" customHeight="1">
      <c r="A290" s="355"/>
      <c r="B290" s="356"/>
      <c r="C290" s="357" t="str">
        <f>IF($B290="","",IFERROR(VLOOKUP($B290,SERVIÇOS!$B:$G,2,0),IFERROR(VLOOKUP($B290,'COMPOSIÇÕES COMPLEMENTARES '!$C:$K,2,0),"")))</f>
        <v/>
      </c>
      <c r="D290" s="358" t="str">
        <f>IF($B290="","",IFERROR(VLOOKUP($B290,SERVIÇOS!$B:$G,3,0),IFERROR(VLOOKUP($B290,'COMPOSIÇÕES COMPLEMENTARES '!$C:$K,3,0),"")))</f>
        <v/>
      </c>
      <c r="E290" s="359"/>
      <c r="F290" s="360" t="str">
        <f>IF($B290="","",IFERROR(VLOOKUP($B290,SERVIÇOS!$B:$G,4,0),IFERROR(VLOOKUP($B290,'COMPOSIÇÕES COMPLEMENTARES '!$C:$K,6,0),"")))</f>
        <v/>
      </c>
      <c r="G290" s="360" t="str">
        <f>IF($B290="","",IFERROR(VLOOKUP($B290,SERVIÇOS!$B:$G,5,0),IFERROR(VLOOKUP($B290,'COMPOSIÇÕES COMPLEMENTARES '!$C:$K,7,0),"")))</f>
        <v/>
      </c>
      <c r="H290" s="360" t="str">
        <f t="shared" si="16"/>
        <v/>
      </c>
      <c r="I290" s="360" t="str">
        <f t="shared" si="17"/>
        <v/>
      </c>
      <c r="J290" s="360" t="str">
        <f t="shared" si="18"/>
        <v/>
      </c>
      <c r="K290" s="360" t="str">
        <f t="shared" si="19"/>
        <v/>
      </c>
      <c r="L290" s="360"/>
    </row>
    <row r="291" spans="1:12" s="236" customFormat="1" ht="15" customHeight="1">
      <c r="A291" s="355"/>
      <c r="B291" s="356"/>
      <c r="C291" s="357" t="str">
        <f>IF($B291="","",IFERROR(VLOOKUP($B291,SERVIÇOS!$B:$G,2,0),IFERROR(VLOOKUP($B291,'COMPOSIÇÕES COMPLEMENTARES '!$C:$K,2,0),"")))</f>
        <v/>
      </c>
      <c r="D291" s="358" t="str">
        <f>IF($B291="","",IFERROR(VLOOKUP($B291,SERVIÇOS!$B:$G,3,0),IFERROR(VLOOKUP($B291,'COMPOSIÇÕES COMPLEMENTARES '!$C:$K,3,0),"")))</f>
        <v/>
      </c>
      <c r="E291" s="359"/>
      <c r="F291" s="360" t="str">
        <f>IF($B291="","",IFERROR(VLOOKUP($B291,SERVIÇOS!$B:$G,4,0),IFERROR(VLOOKUP($B291,'COMPOSIÇÕES COMPLEMENTARES '!$C:$K,6,0),"")))</f>
        <v/>
      </c>
      <c r="G291" s="360" t="str">
        <f>IF($B291="","",IFERROR(VLOOKUP($B291,SERVIÇOS!$B:$G,5,0),IFERROR(VLOOKUP($B291,'COMPOSIÇÕES COMPLEMENTARES '!$C:$K,7,0),"")))</f>
        <v/>
      </c>
      <c r="H291" s="360" t="str">
        <f t="shared" si="16"/>
        <v/>
      </c>
      <c r="I291" s="360" t="str">
        <f t="shared" si="17"/>
        <v/>
      </c>
      <c r="J291" s="360" t="str">
        <f t="shared" si="18"/>
        <v/>
      </c>
      <c r="K291" s="360" t="str">
        <f t="shared" si="19"/>
        <v/>
      </c>
      <c r="L291" s="360"/>
    </row>
    <row r="292" spans="1:12" s="236" customFormat="1" ht="15" customHeight="1">
      <c r="A292" s="355"/>
      <c r="B292" s="356"/>
      <c r="C292" s="357" t="str">
        <f>IF($B292="","",IFERROR(VLOOKUP($B292,SERVIÇOS!$B:$G,2,0),IFERROR(VLOOKUP($B292,'COMPOSIÇÕES COMPLEMENTARES '!$C:$K,2,0),"")))</f>
        <v/>
      </c>
      <c r="D292" s="358" t="str">
        <f>IF($B292="","",IFERROR(VLOOKUP($B292,SERVIÇOS!$B:$G,3,0),IFERROR(VLOOKUP($B292,'COMPOSIÇÕES COMPLEMENTARES '!$C:$K,3,0),"")))</f>
        <v/>
      </c>
      <c r="E292" s="359"/>
      <c r="F292" s="360" t="str">
        <f>IF($B292="","",IFERROR(VLOOKUP($B292,SERVIÇOS!$B:$G,4,0),IFERROR(VLOOKUP($B292,'COMPOSIÇÕES COMPLEMENTARES '!$C:$K,6,0),"")))</f>
        <v/>
      </c>
      <c r="G292" s="360" t="str">
        <f>IF($B292="","",IFERROR(VLOOKUP($B292,SERVIÇOS!$B:$G,5,0),IFERROR(VLOOKUP($B292,'COMPOSIÇÕES COMPLEMENTARES '!$C:$K,7,0),"")))</f>
        <v/>
      </c>
      <c r="H292" s="360" t="str">
        <f t="shared" si="16"/>
        <v/>
      </c>
      <c r="I292" s="360" t="str">
        <f t="shared" si="17"/>
        <v/>
      </c>
      <c r="J292" s="360" t="str">
        <f t="shared" si="18"/>
        <v/>
      </c>
      <c r="K292" s="360" t="str">
        <f t="shared" si="19"/>
        <v/>
      </c>
      <c r="L292" s="360"/>
    </row>
    <row r="293" spans="1:12" s="236" customFormat="1" ht="15" customHeight="1">
      <c r="A293" s="355"/>
      <c r="B293" s="356"/>
      <c r="C293" s="357" t="str">
        <f>IF($B293="","",IFERROR(VLOOKUP($B293,SERVIÇOS!$B:$G,2,0),IFERROR(VLOOKUP($B293,'COMPOSIÇÕES COMPLEMENTARES '!$C:$K,2,0),"")))</f>
        <v/>
      </c>
      <c r="D293" s="358" t="str">
        <f>IF($B293="","",IFERROR(VLOOKUP($B293,SERVIÇOS!$B:$G,3,0),IFERROR(VLOOKUP($B293,'COMPOSIÇÕES COMPLEMENTARES '!$C:$K,3,0),"")))</f>
        <v/>
      </c>
      <c r="E293" s="359"/>
      <c r="F293" s="360" t="str">
        <f>IF($B293="","",IFERROR(VLOOKUP($B293,SERVIÇOS!$B:$G,4,0),IFERROR(VLOOKUP($B293,'COMPOSIÇÕES COMPLEMENTARES '!$C:$K,6,0),"")))</f>
        <v/>
      </c>
      <c r="G293" s="360" t="str">
        <f>IF($B293="","",IFERROR(VLOOKUP($B293,SERVIÇOS!$B:$G,5,0),IFERROR(VLOOKUP($B293,'COMPOSIÇÕES COMPLEMENTARES '!$C:$K,7,0),"")))</f>
        <v/>
      </c>
      <c r="H293" s="360" t="str">
        <f t="shared" si="16"/>
        <v/>
      </c>
      <c r="I293" s="360" t="str">
        <f t="shared" si="17"/>
        <v/>
      </c>
      <c r="J293" s="360" t="str">
        <f t="shared" si="18"/>
        <v/>
      </c>
      <c r="K293" s="360" t="str">
        <f t="shared" si="19"/>
        <v/>
      </c>
      <c r="L293" s="360"/>
    </row>
    <row r="294" spans="1:12" s="236" customFormat="1" ht="15" customHeight="1">
      <c r="A294" s="355"/>
      <c r="B294" s="356"/>
      <c r="C294" s="357" t="str">
        <f>IF($B294="","",IFERROR(VLOOKUP($B294,SERVIÇOS!$B:$G,2,0),IFERROR(VLOOKUP($B294,'COMPOSIÇÕES COMPLEMENTARES '!$C:$K,2,0),"")))</f>
        <v/>
      </c>
      <c r="D294" s="358" t="str">
        <f>IF($B294="","",IFERROR(VLOOKUP($B294,SERVIÇOS!$B:$G,3,0),IFERROR(VLOOKUP($B294,'COMPOSIÇÕES COMPLEMENTARES '!$C:$K,3,0),"")))</f>
        <v/>
      </c>
      <c r="E294" s="359"/>
      <c r="F294" s="360" t="str">
        <f>IF($B294="","",IFERROR(VLOOKUP($B294,SERVIÇOS!$B:$G,4,0),IFERROR(VLOOKUP($B294,'COMPOSIÇÕES COMPLEMENTARES '!$C:$K,6,0),"")))</f>
        <v/>
      </c>
      <c r="G294" s="360" t="str">
        <f>IF($B294="","",IFERROR(VLOOKUP($B294,SERVIÇOS!$B:$G,5,0),IFERROR(VLOOKUP($B294,'COMPOSIÇÕES COMPLEMENTARES '!$C:$K,7,0),"")))</f>
        <v/>
      </c>
      <c r="H294" s="360" t="str">
        <f t="shared" si="16"/>
        <v/>
      </c>
      <c r="I294" s="360" t="str">
        <f t="shared" si="17"/>
        <v/>
      </c>
      <c r="J294" s="360" t="str">
        <f t="shared" si="18"/>
        <v/>
      </c>
      <c r="K294" s="360" t="str">
        <f t="shared" si="19"/>
        <v/>
      </c>
      <c r="L294" s="360"/>
    </row>
    <row r="295" spans="1:12" s="236" customFormat="1" ht="15" customHeight="1">
      <c r="A295" s="355"/>
      <c r="B295" s="356"/>
      <c r="C295" s="357" t="str">
        <f>IF($B295="","",IFERROR(VLOOKUP($B295,SERVIÇOS!$B:$G,2,0),IFERROR(VLOOKUP($B295,'COMPOSIÇÕES COMPLEMENTARES '!$C:$K,2,0),"")))</f>
        <v/>
      </c>
      <c r="D295" s="358" t="str">
        <f>IF($B295="","",IFERROR(VLOOKUP($B295,SERVIÇOS!$B:$G,3,0),IFERROR(VLOOKUP($B295,'COMPOSIÇÕES COMPLEMENTARES '!$C:$K,3,0),"")))</f>
        <v/>
      </c>
      <c r="E295" s="359"/>
      <c r="F295" s="360" t="str">
        <f>IF($B295="","",IFERROR(VLOOKUP($B295,SERVIÇOS!$B:$G,4,0),IFERROR(VLOOKUP($B295,'COMPOSIÇÕES COMPLEMENTARES '!$C:$K,6,0),"")))</f>
        <v/>
      </c>
      <c r="G295" s="360" t="str">
        <f>IF($B295="","",IFERROR(VLOOKUP($B295,SERVIÇOS!$B:$G,5,0),IFERROR(VLOOKUP($B295,'COMPOSIÇÕES COMPLEMENTARES '!$C:$K,7,0),"")))</f>
        <v/>
      </c>
      <c r="H295" s="360" t="str">
        <f t="shared" si="16"/>
        <v/>
      </c>
      <c r="I295" s="360" t="str">
        <f t="shared" si="17"/>
        <v/>
      </c>
      <c r="J295" s="360" t="str">
        <f t="shared" si="18"/>
        <v/>
      </c>
      <c r="K295" s="360" t="str">
        <f t="shared" si="19"/>
        <v/>
      </c>
      <c r="L295" s="360"/>
    </row>
    <row r="296" spans="1:12" s="236" customFormat="1" ht="15" customHeight="1">
      <c r="A296" s="355"/>
      <c r="B296" s="356"/>
      <c r="C296" s="357" t="str">
        <f>IF($B296="","",IFERROR(VLOOKUP($B296,SERVIÇOS!$B:$G,2,0),IFERROR(VLOOKUP($B296,'COMPOSIÇÕES COMPLEMENTARES '!$C:$K,2,0),"")))</f>
        <v/>
      </c>
      <c r="D296" s="358" t="str">
        <f>IF($B296="","",IFERROR(VLOOKUP($B296,SERVIÇOS!$B:$G,3,0),IFERROR(VLOOKUP($B296,'COMPOSIÇÕES COMPLEMENTARES '!$C:$K,3,0),"")))</f>
        <v/>
      </c>
      <c r="E296" s="359"/>
      <c r="F296" s="360" t="str">
        <f>IF($B296="","",IFERROR(VLOOKUP($B296,SERVIÇOS!$B:$G,4,0),IFERROR(VLOOKUP($B296,'COMPOSIÇÕES COMPLEMENTARES '!$C:$K,6,0),"")))</f>
        <v/>
      </c>
      <c r="G296" s="360" t="str">
        <f>IF($B296="","",IFERROR(VLOOKUP($B296,SERVIÇOS!$B:$G,5,0),IFERROR(VLOOKUP($B296,'COMPOSIÇÕES COMPLEMENTARES '!$C:$K,7,0),"")))</f>
        <v/>
      </c>
      <c r="H296" s="360" t="str">
        <f t="shared" si="16"/>
        <v/>
      </c>
      <c r="I296" s="360" t="str">
        <f t="shared" si="17"/>
        <v/>
      </c>
      <c r="J296" s="360" t="str">
        <f t="shared" si="18"/>
        <v/>
      </c>
      <c r="K296" s="360" t="str">
        <f t="shared" si="19"/>
        <v/>
      </c>
      <c r="L296" s="360"/>
    </row>
    <row r="297" spans="1:12" s="236" customFormat="1" ht="15" customHeight="1">
      <c r="A297" s="355"/>
      <c r="B297" s="356"/>
      <c r="C297" s="357" t="str">
        <f>IF($B297="","",IFERROR(VLOOKUP($B297,SERVIÇOS!$B:$G,2,0),IFERROR(VLOOKUP($B297,'COMPOSIÇÕES COMPLEMENTARES '!$C:$K,2,0),"")))</f>
        <v/>
      </c>
      <c r="D297" s="358" t="str">
        <f>IF($B297="","",IFERROR(VLOOKUP($B297,SERVIÇOS!$B:$G,3,0),IFERROR(VLOOKUP($B297,'COMPOSIÇÕES COMPLEMENTARES '!$C:$K,3,0),"")))</f>
        <v/>
      </c>
      <c r="E297" s="359"/>
      <c r="F297" s="360" t="str">
        <f>IF($B297="","",IFERROR(VLOOKUP($B297,SERVIÇOS!$B:$G,4,0),IFERROR(VLOOKUP($B297,'COMPOSIÇÕES COMPLEMENTARES '!$C:$K,6,0),"")))</f>
        <v/>
      </c>
      <c r="G297" s="360" t="str">
        <f>IF($B297="","",IFERROR(VLOOKUP($B297,SERVIÇOS!$B:$G,5,0),IFERROR(VLOOKUP($B297,'COMPOSIÇÕES COMPLEMENTARES '!$C:$K,7,0),"")))</f>
        <v/>
      </c>
      <c r="H297" s="360" t="str">
        <f t="shared" si="16"/>
        <v/>
      </c>
      <c r="I297" s="360" t="str">
        <f t="shared" si="17"/>
        <v/>
      </c>
      <c r="J297" s="360" t="str">
        <f t="shared" si="18"/>
        <v/>
      </c>
      <c r="K297" s="360" t="str">
        <f t="shared" si="19"/>
        <v/>
      </c>
      <c r="L297" s="360"/>
    </row>
    <row r="298" spans="1:12" s="236" customFormat="1" ht="15" customHeight="1">
      <c r="A298" s="355"/>
      <c r="B298" s="356"/>
      <c r="C298" s="357" t="str">
        <f>IF($B298="","",IFERROR(VLOOKUP($B298,SERVIÇOS!$B:$G,2,0),IFERROR(VLOOKUP($B298,'COMPOSIÇÕES COMPLEMENTARES '!$C:$K,2,0),"")))</f>
        <v/>
      </c>
      <c r="D298" s="358" t="str">
        <f>IF($B298="","",IFERROR(VLOOKUP($B298,SERVIÇOS!$B:$G,3,0),IFERROR(VLOOKUP($B298,'COMPOSIÇÕES COMPLEMENTARES '!$C:$K,3,0),"")))</f>
        <v/>
      </c>
      <c r="E298" s="359"/>
      <c r="F298" s="360" t="str">
        <f>IF($B298="","",IFERROR(VLOOKUP($B298,SERVIÇOS!$B:$G,4,0),IFERROR(VLOOKUP($B298,'COMPOSIÇÕES COMPLEMENTARES '!$C:$K,6,0),"")))</f>
        <v/>
      </c>
      <c r="G298" s="360" t="str">
        <f>IF($B298="","",IFERROR(VLOOKUP($B298,SERVIÇOS!$B:$G,5,0),IFERROR(VLOOKUP($B298,'COMPOSIÇÕES COMPLEMENTARES '!$C:$K,7,0),"")))</f>
        <v/>
      </c>
      <c r="H298" s="360" t="str">
        <f t="shared" si="16"/>
        <v/>
      </c>
      <c r="I298" s="360" t="str">
        <f t="shared" si="17"/>
        <v/>
      </c>
      <c r="J298" s="360" t="str">
        <f t="shared" si="18"/>
        <v/>
      </c>
      <c r="K298" s="360" t="str">
        <f t="shared" si="19"/>
        <v/>
      </c>
      <c r="L298" s="360"/>
    </row>
    <row r="299" spans="1:12" s="236" customFormat="1" ht="15" customHeight="1">
      <c r="A299" s="355"/>
      <c r="B299" s="356"/>
      <c r="C299" s="357" t="str">
        <f>IF($B299="","",IFERROR(VLOOKUP($B299,SERVIÇOS!$B:$G,2,0),IFERROR(VLOOKUP($B299,'COMPOSIÇÕES COMPLEMENTARES '!$C:$K,2,0),"")))</f>
        <v/>
      </c>
      <c r="D299" s="358" t="str">
        <f>IF($B299="","",IFERROR(VLOOKUP($B299,SERVIÇOS!$B:$G,3,0),IFERROR(VLOOKUP($B299,'COMPOSIÇÕES COMPLEMENTARES '!$C:$K,3,0),"")))</f>
        <v/>
      </c>
      <c r="E299" s="359"/>
      <c r="F299" s="360" t="str">
        <f>IF($B299="","",IFERROR(VLOOKUP($B299,SERVIÇOS!$B:$G,4,0),IFERROR(VLOOKUP($B299,'COMPOSIÇÕES COMPLEMENTARES '!$C:$K,6,0),"")))</f>
        <v/>
      </c>
      <c r="G299" s="360" t="str">
        <f>IF($B299="","",IFERROR(VLOOKUP($B299,SERVIÇOS!$B:$G,5,0),IFERROR(VLOOKUP($B299,'COMPOSIÇÕES COMPLEMENTARES '!$C:$K,7,0),"")))</f>
        <v/>
      </c>
      <c r="H299" s="360" t="str">
        <f t="shared" si="16"/>
        <v/>
      </c>
      <c r="I299" s="360" t="str">
        <f t="shared" si="17"/>
        <v/>
      </c>
      <c r="J299" s="360" t="str">
        <f t="shared" si="18"/>
        <v/>
      </c>
      <c r="K299" s="360" t="str">
        <f t="shared" si="19"/>
        <v/>
      </c>
      <c r="L299" s="360"/>
    </row>
    <row r="300" spans="1:12" s="236" customFormat="1" ht="15" customHeight="1">
      <c r="A300" s="355"/>
      <c r="B300" s="356"/>
      <c r="C300" s="357" t="str">
        <f>IF($B300="","",IFERROR(VLOOKUP($B300,SERVIÇOS!$B:$G,2,0),IFERROR(VLOOKUP($B300,'COMPOSIÇÕES COMPLEMENTARES '!$C:$K,2,0),"")))</f>
        <v/>
      </c>
      <c r="D300" s="358" t="str">
        <f>IF($B300="","",IFERROR(VLOOKUP($B300,SERVIÇOS!$B:$G,3,0),IFERROR(VLOOKUP($B300,'COMPOSIÇÕES COMPLEMENTARES '!$C:$K,3,0),"")))</f>
        <v/>
      </c>
      <c r="E300" s="359"/>
      <c r="F300" s="360" t="str">
        <f>IF($B300="","",IFERROR(VLOOKUP($B300,SERVIÇOS!$B:$G,4,0),IFERROR(VLOOKUP($B300,'COMPOSIÇÕES COMPLEMENTARES '!$C:$K,6,0),"")))</f>
        <v/>
      </c>
      <c r="G300" s="360" t="str">
        <f>IF($B300="","",IFERROR(VLOOKUP($B300,SERVIÇOS!$B:$G,5,0),IFERROR(VLOOKUP($B300,'COMPOSIÇÕES COMPLEMENTARES '!$C:$K,7,0),"")))</f>
        <v/>
      </c>
      <c r="H300" s="360" t="str">
        <f t="shared" si="16"/>
        <v/>
      </c>
      <c r="I300" s="360" t="str">
        <f t="shared" si="17"/>
        <v/>
      </c>
      <c r="J300" s="360" t="str">
        <f t="shared" si="18"/>
        <v/>
      </c>
      <c r="K300" s="360" t="str">
        <f t="shared" si="19"/>
        <v/>
      </c>
      <c r="L300" s="360"/>
    </row>
    <row r="301" spans="1:12" s="236" customFormat="1" ht="15" customHeight="1">
      <c r="A301" s="355"/>
      <c r="B301" s="356"/>
      <c r="C301" s="357" t="str">
        <f>IF($B301="","",IFERROR(VLOOKUP($B301,SERVIÇOS!$B:$G,2,0),IFERROR(VLOOKUP($B301,'COMPOSIÇÕES COMPLEMENTARES '!$C:$K,2,0),"")))</f>
        <v/>
      </c>
      <c r="D301" s="358" t="str">
        <f>IF($B301="","",IFERROR(VLOOKUP($B301,SERVIÇOS!$B:$G,3,0),IFERROR(VLOOKUP($B301,'COMPOSIÇÕES COMPLEMENTARES '!$C:$K,3,0),"")))</f>
        <v/>
      </c>
      <c r="E301" s="359"/>
      <c r="F301" s="360" t="str">
        <f>IF($B301="","",IFERROR(VLOOKUP($B301,SERVIÇOS!$B:$G,4,0),IFERROR(VLOOKUP($B301,'COMPOSIÇÕES COMPLEMENTARES '!$C:$K,6,0),"")))</f>
        <v/>
      </c>
      <c r="G301" s="360" t="str">
        <f>IF($B301="","",IFERROR(VLOOKUP($B301,SERVIÇOS!$B:$G,5,0),IFERROR(VLOOKUP($B301,'COMPOSIÇÕES COMPLEMENTARES '!$C:$K,7,0),"")))</f>
        <v/>
      </c>
      <c r="H301" s="360" t="str">
        <f t="shared" si="16"/>
        <v/>
      </c>
      <c r="I301" s="360" t="str">
        <f t="shared" si="17"/>
        <v/>
      </c>
      <c r="J301" s="360" t="str">
        <f t="shared" si="18"/>
        <v/>
      </c>
      <c r="K301" s="360" t="str">
        <f t="shared" si="19"/>
        <v/>
      </c>
      <c r="L301" s="360"/>
    </row>
    <row r="302" spans="1:12" s="236" customFormat="1" ht="15" customHeight="1">
      <c r="A302" s="355"/>
      <c r="B302" s="356"/>
      <c r="C302" s="357" t="str">
        <f>IF($B302="","",IFERROR(VLOOKUP($B302,SERVIÇOS!$B:$G,2,0),IFERROR(VLOOKUP($B302,'COMPOSIÇÕES COMPLEMENTARES '!$C:$K,2,0),"")))</f>
        <v/>
      </c>
      <c r="D302" s="358" t="str">
        <f>IF($B302="","",IFERROR(VLOOKUP($B302,SERVIÇOS!$B:$G,3,0),IFERROR(VLOOKUP($B302,'COMPOSIÇÕES COMPLEMENTARES '!$C:$K,3,0),"")))</f>
        <v/>
      </c>
      <c r="E302" s="359"/>
      <c r="F302" s="360" t="str">
        <f>IF($B302="","",IFERROR(VLOOKUP($B302,SERVIÇOS!$B:$G,4,0),IFERROR(VLOOKUP($B302,'COMPOSIÇÕES COMPLEMENTARES '!$C:$K,6,0),"")))</f>
        <v/>
      </c>
      <c r="G302" s="360" t="str">
        <f>IF($B302="","",IFERROR(VLOOKUP($B302,SERVIÇOS!$B:$G,5,0),IFERROR(VLOOKUP($B302,'COMPOSIÇÕES COMPLEMENTARES '!$C:$K,7,0),"")))</f>
        <v/>
      </c>
      <c r="H302" s="360" t="str">
        <f t="shared" si="16"/>
        <v/>
      </c>
      <c r="I302" s="360" t="str">
        <f t="shared" si="17"/>
        <v/>
      </c>
      <c r="J302" s="360" t="str">
        <f t="shared" si="18"/>
        <v/>
      </c>
      <c r="K302" s="360" t="str">
        <f t="shared" si="19"/>
        <v/>
      </c>
      <c r="L302" s="360"/>
    </row>
    <row r="303" spans="1:12" s="236" customFormat="1" ht="15" customHeight="1">
      <c r="A303" s="355"/>
      <c r="B303" s="356"/>
      <c r="C303" s="357" t="str">
        <f>IF($B303="","",IFERROR(VLOOKUP($B303,SERVIÇOS!$B:$G,2,0),IFERROR(VLOOKUP($B303,'COMPOSIÇÕES COMPLEMENTARES '!$C:$K,2,0),"")))</f>
        <v/>
      </c>
      <c r="D303" s="358" t="str">
        <f>IF($B303="","",IFERROR(VLOOKUP($B303,SERVIÇOS!$B:$G,3,0),IFERROR(VLOOKUP($B303,'COMPOSIÇÕES COMPLEMENTARES '!$C:$K,3,0),"")))</f>
        <v/>
      </c>
      <c r="E303" s="359"/>
      <c r="F303" s="360" t="str">
        <f>IF($B303="","",IFERROR(VLOOKUP($B303,SERVIÇOS!$B:$G,4,0),IFERROR(VLOOKUP($B303,'COMPOSIÇÕES COMPLEMENTARES '!$C:$K,6,0),"")))</f>
        <v/>
      </c>
      <c r="G303" s="360" t="str">
        <f>IF($B303="","",IFERROR(VLOOKUP($B303,SERVIÇOS!$B:$G,5,0),IFERROR(VLOOKUP($B303,'COMPOSIÇÕES COMPLEMENTARES '!$C:$K,7,0),"")))</f>
        <v/>
      </c>
      <c r="H303" s="360" t="str">
        <f t="shared" si="16"/>
        <v/>
      </c>
      <c r="I303" s="360" t="str">
        <f t="shared" si="17"/>
        <v/>
      </c>
      <c r="J303" s="360" t="str">
        <f t="shared" si="18"/>
        <v/>
      </c>
      <c r="K303" s="360" t="str">
        <f t="shared" si="19"/>
        <v/>
      </c>
      <c r="L303" s="360"/>
    </row>
    <row r="304" spans="1:12" s="236" customFormat="1" ht="15" customHeight="1">
      <c r="A304" s="355"/>
      <c r="B304" s="356"/>
      <c r="C304" s="357" t="str">
        <f>IF($B304="","",IFERROR(VLOOKUP($B304,SERVIÇOS!$B:$G,2,0),IFERROR(VLOOKUP($B304,'COMPOSIÇÕES COMPLEMENTARES '!$C:$K,2,0),"")))</f>
        <v/>
      </c>
      <c r="D304" s="358" t="str">
        <f>IF($B304="","",IFERROR(VLOOKUP($B304,SERVIÇOS!$B:$G,3,0),IFERROR(VLOOKUP($B304,'COMPOSIÇÕES COMPLEMENTARES '!$C:$K,3,0),"")))</f>
        <v/>
      </c>
      <c r="E304" s="359"/>
      <c r="F304" s="360" t="str">
        <f>IF($B304="","",IFERROR(VLOOKUP($B304,SERVIÇOS!$B:$G,4,0),IFERROR(VLOOKUP($B304,'COMPOSIÇÕES COMPLEMENTARES '!$C:$K,6,0),"")))</f>
        <v/>
      </c>
      <c r="G304" s="360" t="str">
        <f>IF($B304="","",IFERROR(VLOOKUP($B304,SERVIÇOS!$B:$G,5,0),IFERROR(VLOOKUP($B304,'COMPOSIÇÕES COMPLEMENTARES '!$C:$K,7,0),"")))</f>
        <v/>
      </c>
      <c r="H304" s="360" t="str">
        <f t="shared" si="16"/>
        <v/>
      </c>
      <c r="I304" s="360" t="str">
        <f t="shared" si="17"/>
        <v/>
      </c>
      <c r="J304" s="360" t="str">
        <f t="shared" si="18"/>
        <v/>
      </c>
      <c r="K304" s="360" t="str">
        <f t="shared" si="19"/>
        <v/>
      </c>
      <c r="L304" s="360"/>
    </row>
    <row r="305" spans="1:12" s="236" customFormat="1" ht="15" customHeight="1">
      <c r="A305" s="355"/>
      <c r="B305" s="356"/>
      <c r="C305" s="357" t="str">
        <f>IF($B305="","",IFERROR(VLOOKUP($B305,SERVIÇOS!$B:$G,2,0),IFERROR(VLOOKUP($B305,'COMPOSIÇÕES COMPLEMENTARES '!$C:$K,2,0),"")))</f>
        <v/>
      </c>
      <c r="D305" s="358" t="str">
        <f>IF($B305="","",IFERROR(VLOOKUP($B305,SERVIÇOS!$B:$G,3,0),IFERROR(VLOOKUP($B305,'COMPOSIÇÕES COMPLEMENTARES '!$C:$K,3,0),"")))</f>
        <v/>
      </c>
      <c r="E305" s="359"/>
      <c r="F305" s="360" t="str">
        <f>IF($B305="","",IFERROR(VLOOKUP($B305,SERVIÇOS!$B:$G,4,0),IFERROR(VLOOKUP($B305,'COMPOSIÇÕES COMPLEMENTARES '!$C:$K,6,0),"")))</f>
        <v/>
      </c>
      <c r="G305" s="360" t="str">
        <f>IF($B305="","",IFERROR(VLOOKUP($B305,SERVIÇOS!$B:$G,5,0),IFERROR(VLOOKUP($B305,'COMPOSIÇÕES COMPLEMENTARES '!$C:$K,7,0),"")))</f>
        <v/>
      </c>
      <c r="H305" s="360" t="str">
        <f t="shared" si="16"/>
        <v/>
      </c>
      <c r="I305" s="360" t="str">
        <f t="shared" si="17"/>
        <v/>
      </c>
      <c r="J305" s="360" t="str">
        <f t="shared" si="18"/>
        <v/>
      </c>
      <c r="K305" s="360" t="str">
        <f t="shared" si="19"/>
        <v/>
      </c>
      <c r="L305" s="360"/>
    </row>
    <row r="306" spans="1:12" s="236" customFormat="1" ht="15" customHeight="1">
      <c r="A306" s="355"/>
      <c r="B306" s="356"/>
      <c r="C306" s="357" t="str">
        <f>IF($B306="","",IFERROR(VLOOKUP($B306,SERVIÇOS!$B:$G,2,0),IFERROR(VLOOKUP($B306,'COMPOSIÇÕES COMPLEMENTARES '!$C:$K,2,0),"")))</f>
        <v/>
      </c>
      <c r="D306" s="358" t="str">
        <f>IF($B306="","",IFERROR(VLOOKUP($B306,SERVIÇOS!$B:$G,3,0),IFERROR(VLOOKUP($B306,'COMPOSIÇÕES COMPLEMENTARES '!$C:$K,3,0),"")))</f>
        <v/>
      </c>
      <c r="E306" s="359"/>
      <c r="F306" s="360" t="str">
        <f>IF($B306="","",IFERROR(VLOOKUP($B306,SERVIÇOS!$B:$G,4,0),IFERROR(VLOOKUP($B306,'COMPOSIÇÕES COMPLEMENTARES '!$C:$K,6,0),"")))</f>
        <v/>
      </c>
      <c r="G306" s="360" t="str">
        <f>IF($B306="","",IFERROR(VLOOKUP($B306,SERVIÇOS!$B:$G,5,0),IFERROR(VLOOKUP($B306,'COMPOSIÇÕES COMPLEMENTARES '!$C:$K,7,0),"")))</f>
        <v/>
      </c>
      <c r="H306" s="360" t="str">
        <f t="shared" si="16"/>
        <v/>
      </c>
      <c r="I306" s="360" t="str">
        <f t="shared" si="17"/>
        <v/>
      </c>
      <c r="J306" s="360" t="str">
        <f t="shared" si="18"/>
        <v/>
      </c>
      <c r="K306" s="360" t="str">
        <f t="shared" si="19"/>
        <v/>
      </c>
      <c r="L306" s="360"/>
    </row>
    <row r="307" spans="1:12" s="236" customFormat="1" ht="15" customHeight="1">
      <c r="A307" s="355"/>
      <c r="B307" s="356"/>
      <c r="C307" s="357" t="str">
        <f>IF($B307="","",IFERROR(VLOOKUP($B307,SERVIÇOS!$B:$G,2,0),IFERROR(VLOOKUP($B307,'COMPOSIÇÕES COMPLEMENTARES '!$C:$K,2,0),"")))</f>
        <v/>
      </c>
      <c r="D307" s="358" t="str">
        <f>IF($B307="","",IFERROR(VLOOKUP($B307,SERVIÇOS!$B:$G,3,0),IFERROR(VLOOKUP($B307,'COMPOSIÇÕES COMPLEMENTARES '!$C:$K,3,0),"")))</f>
        <v/>
      </c>
      <c r="E307" s="359"/>
      <c r="F307" s="360" t="str">
        <f>IF($B307="","",IFERROR(VLOOKUP($B307,SERVIÇOS!$B:$G,4,0),IFERROR(VLOOKUP($B307,'COMPOSIÇÕES COMPLEMENTARES '!$C:$K,6,0),"")))</f>
        <v/>
      </c>
      <c r="G307" s="360" t="str">
        <f>IF($B307="","",IFERROR(VLOOKUP($B307,SERVIÇOS!$B:$G,5,0),IFERROR(VLOOKUP($B307,'COMPOSIÇÕES COMPLEMENTARES '!$C:$K,7,0),"")))</f>
        <v/>
      </c>
      <c r="H307" s="360" t="str">
        <f t="shared" si="16"/>
        <v/>
      </c>
      <c r="I307" s="360" t="str">
        <f t="shared" si="17"/>
        <v/>
      </c>
      <c r="J307" s="360" t="str">
        <f t="shared" si="18"/>
        <v/>
      </c>
      <c r="K307" s="360" t="str">
        <f t="shared" si="19"/>
        <v/>
      </c>
      <c r="L307" s="360"/>
    </row>
    <row r="308" spans="1:12" s="236" customFormat="1" ht="15" customHeight="1">
      <c r="A308" s="355"/>
      <c r="B308" s="356"/>
      <c r="C308" s="357" t="str">
        <f>IF($B308="","",IFERROR(VLOOKUP($B308,SERVIÇOS!$B:$G,2,0),IFERROR(VLOOKUP($B308,'COMPOSIÇÕES COMPLEMENTARES '!$C:$K,2,0),"")))</f>
        <v/>
      </c>
      <c r="D308" s="358" t="str">
        <f>IF($B308="","",IFERROR(VLOOKUP($B308,SERVIÇOS!$B:$G,3,0),IFERROR(VLOOKUP($B308,'COMPOSIÇÕES COMPLEMENTARES '!$C:$K,3,0),"")))</f>
        <v/>
      </c>
      <c r="E308" s="359"/>
      <c r="F308" s="360" t="str">
        <f>IF($B308="","",IFERROR(VLOOKUP($B308,SERVIÇOS!$B:$G,4,0),IFERROR(VLOOKUP($B308,'COMPOSIÇÕES COMPLEMENTARES '!$C:$K,6,0),"")))</f>
        <v/>
      </c>
      <c r="G308" s="360" t="str">
        <f>IF($B308="","",IFERROR(VLOOKUP($B308,SERVIÇOS!$B:$G,5,0),IFERROR(VLOOKUP($B308,'COMPOSIÇÕES COMPLEMENTARES '!$C:$K,7,0),"")))</f>
        <v/>
      </c>
      <c r="H308" s="360" t="str">
        <f t="shared" si="16"/>
        <v/>
      </c>
      <c r="I308" s="360" t="str">
        <f t="shared" si="17"/>
        <v/>
      </c>
      <c r="J308" s="360" t="str">
        <f t="shared" si="18"/>
        <v/>
      </c>
      <c r="K308" s="360" t="str">
        <f t="shared" si="19"/>
        <v/>
      </c>
      <c r="L308" s="360"/>
    </row>
    <row r="309" spans="1:12" s="236" customFormat="1" ht="15" customHeight="1">
      <c r="A309" s="355"/>
      <c r="B309" s="356"/>
      <c r="C309" s="357" t="str">
        <f>IF($B309="","",IFERROR(VLOOKUP($B309,SERVIÇOS!$B:$G,2,0),IFERROR(VLOOKUP($B309,'COMPOSIÇÕES COMPLEMENTARES '!$C:$K,2,0),"")))</f>
        <v/>
      </c>
      <c r="D309" s="358" t="str">
        <f>IF($B309="","",IFERROR(VLOOKUP($B309,SERVIÇOS!$B:$G,3,0),IFERROR(VLOOKUP($B309,'COMPOSIÇÕES COMPLEMENTARES '!$C:$K,3,0),"")))</f>
        <v/>
      </c>
      <c r="E309" s="359"/>
      <c r="F309" s="360" t="str">
        <f>IF($B309="","",IFERROR(VLOOKUP($B309,SERVIÇOS!$B:$G,4,0),IFERROR(VLOOKUP($B309,'COMPOSIÇÕES COMPLEMENTARES '!$C:$K,6,0),"")))</f>
        <v/>
      </c>
      <c r="G309" s="360" t="str">
        <f>IF($B309="","",IFERROR(VLOOKUP($B309,SERVIÇOS!$B:$G,5,0),IFERROR(VLOOKUP($B309,'COMPOSIÇÕES COMPLEMENTARES '!$C:$K,7,0),"")))</f>
        <v/>
      </c>
      <c r="H309" s="360" t="str">
        <f t="shared" si="16"/>
        <v/>
      </c>
      <c r="I309" s="360" t="str">
        <f t="shared" si="17"/>
        <v/>
      </c>
      <c r="J309" s="360" t="str">
        <f t="shared" si="18"/>
        <v/>
      </c>
      <c r="K309" s="360" t="str">
        <f t="shared" si="19"/>
        <v/>
      </c>
      <c r="L309" s="360"/>
    </row>
    <row r="310" spans="1:12" s="236" customFormat="1" ht="15" customHeight="1">
      <c r="A310" s="355"/>
      <c r="B310" s="356"/>
      <c r="C310" s="357" t="str">
        <f>IF($B310="","",IFERROR(VLOOKUP($B310,SERVIÇOS!$B:$G,2,0),IFERROR(VLOOKUP($B310,'COMPOSIÇÕES COMPLEMENTARES '!$C:$K,2,0),"")))</f>
        <v/>
      </c>
      <c r="D310" s="358" t="str">
        <f>IF($B310="","",IFERROR(VLOOKUP($B310,SERVIÇOS!$B:$G,3,0),IFERROR(VLOOKUP($B310,'COMPOSIÇÕES COMPLEMENTARES '!$C:$K,3,0),"")))</f>
        <v/>
      </c>
      <c r="E310" s="359"/>
      <c r="F310" s="360" t="str">
        <f>IF($B310="","",IFERROR(VLOOKUP($B310,SERVIÇOS!$B:$G,4,0),IFERROR(VLOOKUP($B310,'COMPOSIÇÕES COMPLEMENTARES '!$C:$K,6,0),"")))</f>
        <v/>
      </c>
      <c r="G310" s="360" t="str">
        <f>IF($B310="","",IFERROR(VLOOKUP($B310,SERVIÇOS!$B:$G,5,0),IFERROR(VLOOKUP($B310,'COMPOSIÇÕES COMPLEMENTARES '!$C:$K,7,0),"")))</f>
        <v/>
      </c>
      <c r="H310" s="360" t="str">
        <f t="shared" si="16"/>
        <v/>
      </c>
      <c r="I310" s="360" t="str">
        <f t="shared" si="17"/>
        <v/>
      </c>
      <c r="J310" s="360" t="str">
        <f t="shared" si="18"/>
        <v/>
      </c>
      <c r="K310" s="360" t="str">
        <f t="shared" si="19"/>
        <v/>
      </c>
      <c r="L310" s="360"/>
    </row>
    <row r="311" spans="1:12" s="236" customFormat="1" ht="15" customHeight="1">
      <c r="A311" s="355"/>
      <c r="B311" s="356"/>
      <c r="C311" s="357" t="str">
        <f>IF($B311="","",IFERROR(VLOOKUP($B311,SERVIÇOS!$B:$G,2,0),IFERROR(VLOOKUP($B311,'COMPOSIÇÕES COMPLEMENTARES '!$C:$K,2,0),"")))</f>
        <v/>
      </c>
      <c r="D311" s="358" t="str">
        <f>IF($B311="","",IFERROR(VLOOKUP($B311,SERVIÇOS!$B:$G,3,0),IFERROR(VLOOKUP($B311,'COMPOSIÇÕES COMPLEMENTARES '!$C:$K,3,0),"")))</f>
        <v/>
      </c>
      <c r="E311" s="359"/>
      <c r="F311" s="360" t="str">
        <f>IF($B311="","",IFERROR(VLOOKUP($B311,SERVIÇOS!$B:$G,4,0),IFERROR(VLOOKUP($B311,'COMPOSIÇÕES COMPLEMENTARES '!$C:$K,6,0),"")))</f>
        <v/>
      </c>
      <c r="G311" s="360" t="str">
        <f>IF($B311="","",IFERROR(VLOOKUP($B311,SERVIÇOS!$B:$G,5,0),IFERROR(VLOOKUP($B311,'COMPOSIÇÕES COMPLEMENTARES '!$C:$K,7,0),"")))</f>
        <v/>
      </c>
      <c r="H311" s="360" t="str">
        <f t="shared" si="16"/>
        <v/>
      </c>
      <c r="I311" s="360" t="str">
        <f t="shared" si="17"/>
        <v/>
      </c>
      <c r="J311" s="360" t="str">
        <f t="shared" si="18"/>
        <v/>
      </c>
      <c r="K311" s="360" t="str">
        <f t="shared" si="19"/>
        <v/>
      </c>
      <c r="L311" s="360"/>
    </row>
    <row r="312" spans="1:12" s="236" customFormat="1" ht="15" customHeight="1">
      <c r="A312" s="355"/>
      <c r="B312" s="356"/>
      <c r="C312" s="357" t="str">
        <f>IF($B312="","",IFERROR(VLOOKUP($B312,SERVIÇOS!$B:$G,2,0),IFERROR(VLOOKUP($B312,'COMPOSIÇÕES COMPLEMENTARES '!$C:$K,2,0),"")))</f>
        <v/>
      </c>
      <c r="D312" s="358" t="str">
        <f>IF($B312="","",IFERROR(VLOOKUP($B312,SERVIÇOS!$B:$G,3,0),IFERROR(VLOOKUP($B312,'COMPOSIÇÕES COMPLEMENTARES '!$C:$K,3,0),"")))</f>
        <v/>
      </c>
      <c r="E312" s="359"/>
      <c r="F312" s="360" t="str">
        <f>IF($B312="","",IFERROR(VLOOKUP($B312,SERVIÇOS!$B:$G,4,0),IFERROR(VLOOKUP($B312,'COMPOSIÇÕES COMPLEMENTARES '!$C:$K,6,0),"")))</f>
        <v/>
      </c>
      <c r="G312" s="360" t="str">
        <f>IF($B312="","",IFERROR(VLOOKUP($B312,SERVIÇOS!$B:$G,5,0),IFERROR(VLOOKUP($B312,'COMPOSIÇÕES COMPLEMENTARES '!$C:$K,7,0),"")))</f>
        <v/>
      </c>
      <c r="H312" s="360" t="str">
        <f t="shared" si="16"/>
        <v/>
      </c>
      <c r="I312" s="360" t="str">
        <f t="shared" si="17"/>
        <v/>
      </c>
      <c r="J312" s="360" t="str">
        <f t="shared" si="18"/>
        <v/>
      </c>
      <c r="K312" s="360" t="str">
        <f t="shared" si="19"/>
        <v/>
      </c>
      <c r="L312" s="360"/>
    </row>
    <row r="313" spans="1:12" s="236" customFormat="1" ht="15" customHeight="1">
      <c r="A313" s="355"/>
      <c r="B313" s="356"/>
      <c r="C313" s="357" t="str">
        <f>IF($B313="","",IFERROR(VLOOKUP($B313,SERVIÇOS!$B:$G,2,0),IFERROR(VLOOKUP($B313,'COMPOSIÇÕES COMPLEMENTARES '!$C:$K,2,0),"")))</f>
        <v/>
      </c>
      <c r="D313" s="358" t="str">
        <f>IF($B313="","",IFERROR(VLOOKUP($B313,SERVIÇOS!$B:$G,3,0),IFERROR(VLOOKUP($B313,'COMPOSIÇÕES COMPLEMENTARES '!$C:$K,3,0),"")))</f>
        <v/>
      </c>
      <c r="E313" s="359"/>
      <c r="F313" s="360" t="str">
        <f>IF($B313="","",IFERROR(VLOOKUP($B313,SERVIÇOS!$B:$G,4,0),IFERROR(VLOOKUP($B313,'COMPOSIÇÕES COMPLEMENTARES '!$C:$K,6,0),"")))</f>
        <v/>
      </c>
      <c r="G313" s="360" t="str">
        <f>IF($B313="","",IFERROR(VLOOKUP($B313,SERVIÇOS!$B:$G,5,0),IFERROR(VLOOKUP($B313,'COMPOSIÇÕES COMPLEMENTARES '!$C:$K,7,0),"")))</f>
        <v/>
      </c>
      <c r="H313" s="360" t="str">
        <f t="shared" si="16"/>
        <v/>
      </c>
      <c r="I313" s="360" t="str">
        <f t="shared" si="17"/>
        <v/>
      </c>
      <c r="J313" s="360" t="str">
        <f t="shared" si="18"/>
        <v/>
      </c>
      <c r="K313" s="360" t="str">
        <f t="shared" si="19"/>
        <v/>
      </c>
      <c r="L313" s="360"/>
    </row>
    <row r="314" spans="1:12" s="236" customFormat="1" ht="15" customHeight="1">
      <c r="A314" s="355"/>
      <c r="B314" s="356"/>
      <c r="C314" s="357" t="str">
        <f>IF($B314="","",IFERROR(VLOOKUP($B314,SERVIÇOS!$B:$G,2,0),IFERROR(VLOOKUP($B314,'COMPOSIÇÕES COMPLEMENTARES '!$C:$K,2,0),"")))</f>
        <v/>
      </c>
      <c r="D314" s="358" t="str">
        <f>IF($B314="","",IFERROR(VLOOKUP($B314,SERVIÇOS!$B:$G,3,0),IFERROR(VLOOKUP($B314,'COMPOSIÇÕES COMPLEMENTARES '!$C:$K,3,0),"")))</f>
        <v/>
      </c>
      <c r="E314" s="359"/>
      <c r="F314" s="360" t="str">
        <f>IF($B314="","",IFERROR(VLOOKUP($B314,SERVIÇOS!$B:$G,4,0),IFERROR(VLOOKUP($B314,'COMPOSIÇÕES COMPLEMENTARES '!$C:$K,6,0),"")))</f>
        <v/>
      </c>
      <c r="G314" s="360" t="str">
        <f>IF($B314="","",IFERROR(VLOOKUP($B314,SERVIÇOS!$B:$G,5,0),IFERROR(VLOOKUP($B314,'COMPOSIÇÕES COMPLEMENTARES '!$C:$K,7,0),"")))</f>
        <v/>
      </c>
      <c r="H314" s="360" t="str">
        <f t="shared" si="16"/>
        <v/>
      </c>
      <c r="I314" s="360" t="str">
        <f t="shared" si="17"/>
        <v/>
      </c>
      <c r="J314" s="360" t="str">
        <f t="shared" si="18"/>
        <v/>
      </c>
      <c r="K314" s="360" t="str">
        <f t="shared" si="19"/>
        <v/>
      </c>
      <c r="L314" s="360"/>
    </row>
    <row r="315" spans="1:12" s="236" customFormat="1" ht="15" customHeight="1">
      <c r="A315" s="355"/>
      <c r="B315" s="356"/>
      <c r="C315" s="357" t="str">
        <f>IF($B315="","",IFERROR(VLOOKUP($B315,SERVIÇOS!$B:$G,2,0),IFERROR(VLOOKUP($B315,'COMPOSIÇÕES COMPLEMENTARES '!$C:$K,2,0),"")))</f>
        <v/>
      </c>
      <c r="D315" s="358" t="str">
        <f>IF($B315="","",IFERROR(VLOOKUP($B315,SERVIÇOS!$B:$G,3,0),IFERROR(VLOOKUP($B315,'COMPOSIÇÕES COMPLEMENTARES '!$C:$K,3,0),"")))</f>
        <v/>
      </c>
      <c r="E315" s="359"/>
      <c r="F315" s="360" t="str">
        <f>IF($B315="","",IFERROR(VLOOKUP($B315,SERVIÇOS!$B:$G,4,0),IFERROR(VLOOKUP($B315,'COMPOSIÇÕES COMPLEMENTARES '!$C:$K,6,0),"")))</f>
        <v/>
      </c>
      <c r="G315" s="360" t="str">
        <f>IF($B315="","",IFERROR(VLOOKUP($B315,SERVIÇOS!$B:$G,5,0),IFERROR(VLOOKUP($B315,'COMPOSIÇÕES COMPLEMENTARES '!$C:$K,7,0),"")))</f>
        <v/>
      </c>
      <c r="H315" s="360" t="str">
        <f t="shared" si="16"/>
        <v/>
      </c>
      <c r="I315" s="360" t="str">
        <f t="shared" si="17"/>
        <v/>
      </c>
      <c r="J315" s="360" t="str">
        <f t="shared" si="18"/>
        <v/>
      </c>
      <c r="K315" s="360" t="str">
        <f t="shared" si="19"/>
        <v/>
      </c>
      <c r="L315" s="360"/>
    </row>
    <row r="316" spans="1:12" s="236" customFormat="1" ht="15" customHeight="1">
      <c r="A316" s="355"/>
      <c r="B316" s="356"/>
      <c r="C316" s="357" t="str">
        <f>IF($B316="","",IFERROR(VLOOKUP($B316,SERVIÇOS!$B:$G,2,0),IFERROR(VLOOKUP($B316,'COMPOSIÇÕES COMPLEMENTARES '!$C:$K,2,0),"")))</f>
        <v/>
      </c>
      <c r="D316" s="358" t="str">
        <f>IF($B316="","",IFERROR(VLOOKUP($B316,SERVIÇOS!$B:$G,3,0),IFERROR(VLOOKUP($B316,'COMPOSIÇÕES COMPLEMENTARES '!$C:$K,3,0),"")))</f>
        <v/>
      </c>
      <c r="E316" s="359"/>
      <c r="F316" s="360" t="str">
        <f>IF($B316="","",IFERROR(VLOOKUP($B316,SERVIÇOS!$B:$G,4,0),IFERROR(VLOOKUP($B316,'COMPOSIÇÕES COMPLEMENTARES '!$C:$K,6,0),"")))</f>
        <v/>
      </c>
      <c r="G316" s="360" t="str">
        <f>IF($B316="","",IFERROR(VLOOKUP($B316,SERVIÇOS!$B:$G,5,0),IFERROR(VLOOKUP($B316,'COMPOSIÇÕES COMPLEMENTARES '!$C:$K,7,0),"")))</f>
        <v/>
      </c>
      <c r="H316" s="360" t="str">
        <f t="shared" si="16"/>
        <v/>
      </c>
      <c r="I316" s="360" t="str">
        <f t="shared" si="17"/>
        <v/>
      </c>
      <c r="J316" s="360" t="str">
        <f t="shared" si="18"/>
        <v/>
      </c>
      <c r="K316" s="360" t="str">
        <f t="shared" si="19"/>
        <v/>
      </c>
      <c r="L316" s="360"/>
    </row>
    <row r="317" spans="1:12" s="236" customFormat="1" ht="15" customHeight="1">
      <c r="A317" s="355"/>
      <c r="B317" s="356"/>
      <c r="C317" s="357" t="str">
        <f>IF($B317="","",IFERROR(VLOOKUP($B317,SERVIÇOS!$B:$G,2,0),IFERROR(VLOOKUP($B317,'COMPOSIÇÕES COMPLEMENTARES '!$C:$K,2,0),"")))</f>
        <v/>
      </c>
      <c r="D317" s="358" t="str">
        <f>IF($B317="","",IFERROR(VLOOKUP($B317,SERVIÇOS!$B:$G,3,0),IFERROR(VLOOKUP($B317,'COMPOSIÇÕES COMPLEMENTARES '!$C:$K,3,0),"")))</f>
        <v/>
      </c>
      <c r="E317" s="359"/>
      <c r="F317" s="360" t="str">
        <f>IF($B317="","",IFERROR(VLOOKUP($B317,SERVIÇOS!$B:$G,4,0),IFERROR(VLOOKUP($B317,'COMPOSIÇÕES COMPLEMENTARES '!$C:$K,6,0),"")))</f>
        <v/>
      </c>
      <c r="G317" s="360" t="str">
        <f>IF($B317="","",IFERROR(VLOOKUP($B317,SERVIÇOS!$B:$G,5,0),IFERROR(VLOOKUP($B317,'COMPOSIÇÕES COMPLEMENTARES '!$C:$K,7,0),"")))</f>
        <v/>
      </c>
      <c r="H317" s="360" t="str">
        <f t="shared" si="16"/>
        <v/>
      </c>
      <c r="I317" s="360" t="str">
        <f t="shared" si="17"/>
        <v/>
      </c>
      <c r="J317" s="360" t="str">
        <f t="shared" si="18"/>
        <v/>
      </c>
      <c r="K317" s="360" t="str">
        <f t="shared" si="19"/>
        <v/>
      </c>
      <c r="L317" s="360"/>
    </row>
    <row r="318" spans="1:12" s="236" customFormat="1" ht="15" customHeight="1">
      <c r="A318" s="355"/>
      <c r="B318" s="356"/>
      <c r="C318" s="357" t="str">
        <f>IF($B318="","",IFERROR(VLOOKUP($B318,SERVIÇOS!$B:$G,2,0),IFERROR(VLOOKUP($B318,'COMPOSIÇÕES COMPLEMENTARES '!$C:$K,2,0),"")))</f>
        <v/>
      </c>
      <c r="D318" s="358" t="str">
        <f>IF($B318="","",IFERROR(VLOOKUP($B318,SERVIÇOS!$B:$G,3,0),IFERROR(VLOOKUP($B318,'COMPOSIÇÕES COMPLEMENTARES '!$C:$K,3,0),"")))</f>
        <v/>
      </c>
      <c r="E318" s="359"/>
      <c r="F318" s="360" t="str">
        <f>IF($B318="","",IFERROR(VLOOKUP($B318,SERVIÇOS!$B:$G,4,0),IFERROR(VLOOKUP($B318,'COMPOSIÇÕES COMPLEMENTARES '!$C:$K,6,0),"")))</f>
        <v/>
      </c>
      <c r="G318" s="360" t="str">
        <f>IF($B318="","",IFERROR(VLOOKUP($B318,SERVIÇOS!$B:$G,5,0),IFERROR(VLOOKUP($B318,'COMPOSIÇÕES COMPLEMENTARES '!$C:$K,7,0),"")))</f>
        <v/>
      </c>
      <c r="H318" s="360" t="str">
        <f t="shared" si="16"/>
        <v/>
      </c>
      <c r="I318" s="360" t="str">
        <f t="shared" si="17"/>
        <v/>
      </c>
      <c r="J318" s="360" t="str">
        <f t="shared" si="18"/>
        <v/>
      </c>
      <c r="K318" s="360" t="str">
        <f t="shared" si="19"/>
        <v/>
      </c>
      <c r="L318" s="360"/>
    </row>
    <row r="319" spans="1:12" s="236" customFormat="1" ht="15" customHeight="1">
      <c r="A319" s="355"/>
      <c r="B319" s="356"/>
      <c r="C319" s="357" t="str">
        <f>IF($B319="","",IFERROR(VLOOKUP($B319,SERVIÇOS!$B:$G,2,0),IFERROR(VLOOKUP($B319,'COMPOSIÇÕES COMPLEMENTARES '!$C:$K,2,0),"")))</f>
        <v/>
      </c>
      <c r="D319" s="358" t="str">
        <f>IF($B319="","",IFERROR(VLOOKUP($B319,SERVIÇOS!$B:$G,3,0),IFERROR(VLOOKUP($B319,'COMPOSIÇÕES COMPLEMENTARES '!$C:$K,3,0),"")))</f>
        <v/>
      </c>
      <c r="E319" s="359"/>
      <c r="F319" s="360" t="str">
        <f>IF($B319="","",IFERROR(VLOOKUP($B319,SERVIÇOS!$B:$G,4,0),IFERROR(VLOOKUP($B319,'COMPOSIÇÕES COMPLEMENTARES '!$C:$K,6,0),"")))</f>
        <v/>
      </c>
      <c r="G319" s="360" t="str">
        <f>IF($B319="","",IFERROR(VLOOKUP($B319,SERVIÇOS!$B:$G,5,0),IFERROR(VLOOKUP($B319,'COMPOSIÇÕES COMPLEMENTARES '!$C:$K,7,0),"")))</f>
        <v/>
      </c>
      <c r="H319" s="360" t="str">
        <f t="shared" si="16"/>
        <v/>
      </c>
      <c r="I319" s="360" t="str">
        <f t="shared" si="17"/>
        <v/>
      </c>
      <c r="J319" s="360" t="str">
        <f t="shared" si="18"/>
        <v/>
      </c>
      <c r="K319" s="360" t="str">
        <f t="shared" si="19"/>
        <v/>
      </c>
      <c r="L319" s="360"/>
    </row>
    <row r="320" spans="1:12" s="236" customFormat="1" ht="15" customHeight="1">
      <c r="A320" s="355"/>
      <c r="B320" s="356"/>
      <c r="C320" s="357" t="str">
        <f>IF($B320="","",IFERROR(VLOOKUP($B320,SERVIÇOS!$B:$G,2,0),IFERROR(VLOOKUP($B320,'COMPOSIÇÕES COMPLEMENTARES '!$C:$K,2,0),"")))</f>
        <v/>
      </c>
      <c r="D320" s="358" t="str">
        <f>IF($B320="","",IFERROR(VLOOKUP($B320,SERVIÇOS!$B:$G,3,0),IFERROR(VLOOKUP($B320,'COMPOSIÇÕES COMPLEMENTARES '!$C:$K,3,0),"")))</f>
        <v/>
      </c>
      <c r="E320" s="359"/>
      <c r="F320" s="360" t="str">
        <f>IF($B320="","",IFERROR(VLOOKUP($B320,SERVIÇOS!$B:$G,4,0),IFERROR(VLOOKUP($B320,'COMPOSIÇÕES COMPLEMENTARES '!$C:$K,6,0),"")))</f>
        <v/>
      </c>
      <c r="G320" s="360" t="str">
        <f>IF($B320="","",IFERROR(VLOOKUP($B320,SERVIÇOS!$B:$G,5,0),IFERROR(VLOOKUP($B320,'COMPOSIÇÕES COMPLEMENTARES '!$C:$K,7,0),"")))</f>
        <v/>
      </c>
      <c r="H320" s="360" t="str">
        <f t="shared" si="16"/>
        <v/>
      </c>
      <c r="I320" s="360" t="str">
        <f t="shared" si="17"/>
        <v/>
      </c>
      <c r="J320" s="360" t="str">
        <f t="shared" si="18"/>
        <v/>
      </c>
      <c r="K320" s="360" t="str">
        <f t="shared" si="19"/>
        <v/>
      </c>
      <c r="L320" s="360"/>
    </row>
    <row r="321" spans="1:12" s="236" customFormat="1" ht="15" customHeight="1">
      <c r="A321" s="355"/>
      <c r="B321" s="356"/>
      <c r="C321" s="357" t="str">
        <f>IF($B321="","",IFERROR(VLOOKUP($B321,SERVIÇOS!$B:$G,2,0),IFERROR(VLOOKUP($B321,'COMPOSIÇÕES COMPLEMENTARES '!$C:$K,2,0),"")))</f>
        <v/>
      </c>
      <c r="D321" s="358" t="str">
        <f>IF($B321="","",IFERROR(VLOOKUP($B321,SERVIÇOS!$B:$G,3,0),IFERROR(VLOOKUP($B321,'COMPOSIÇÕES COMPLEMENTARES '!$C:$K,3,0),"")))</f>
        <v/>
      </c>
      <c r="E321" s="359"/>
      <c r="F321" s="360" t="str">
        <f>IF($B321="","",IFERROR(VLOOKUP($B321,SERVIÇOS!$B:$G,4,0),IFERROR(VLOOKUP($B321,'COMPOSIÇÕES COMPLEMENTARES '!$C:$K,6,0),"")))</f>
        <v/>
      </c>
      <c r="G321" s="360" t="str">
        <f>IF($B321="","",IFERROR(VLOOKUP($B321,SERVIÇOS!$B:$G,5,0),IFERROR(VLOOKUP($B321,'COMPOSIÇÕES COMPLEMENTARES '!$C:$K,7,0),"")))</f>
        <v/>
      </c>
      <c r="H321" s="360" t="str">
        <f t="shared" si="16"/>
        <v/>
      </c>
      <c r="I321" s="360" t="str">
        <f t="shared" si="17"/>
        <v/>
      </c>
      <c r="J321" s="360" t="str">
        <f t="shared" si="18"/>
        <v/>
      </c>
      <c r="K321" s="360" t="str">
        <f t="shared" si="19"/>
        <v/>
      </c>
      <c r="L321" s="360"/>
    </row>
    <row r="322" spans="1:12" s="236" customFormat="1" ht="15" customHeight="1">
      <c r="A322" s="355"/>
      <c r="B322" s="356"/>
      <c r="C322" s="357" t="str">
        <f>IF($B322="","",IFERROR(VLOOKUP($B322,SERVIÇOS!$B:$G,2,0),IFERROR(VLOOKUP($B322,'COMPOSIÇÕES COMPLEMENTARES '!$C:$K,2,0),"")))</f>
        <v/>
      </c>
      <c r="D322" s="358" t="str">
        <f>IF($B322="","",IFERROR(VLOOKUP($B322,SERVIÇOS!$B:$G,3,0),IFERROR(VLOOKUP($B322,'COMPOSIÇÕES COMPLEMENTARES '!$C:$K,3,0),"")))</f>
        <v/>
      </c>
      <c r="E322" s="359"/>
      <c r="F322" s="360" t="str">
        <f>IF($B322="","",IFERROR(VLOOKUP($B322,SERVIÇOS!$B:$G,4,0),IFERROR(VLOOKUP($B322,'COMPOSIÇÕES COMPLEMENTARES '!$C:$K,6,0),"")))</f>
        <v/>
      </c>
      <c r="G322" s="360" t="str">
        <f>IF($B322="","",IFERROR(VLOOKUP($B322,SERVIÇOS!$B:$G,5,0),IFERROR(VLOOKUP($B322,'COMPOSIÇÕES COMPLEMENTARES '!$C:$K,7,0),"")))</f>
        <v/>
      </c>
      <c r="H322" s="360" t="str">
        <f t="shared" si="16"/>
        <v/>
      </c>
      <c r="I322" s="360" t="str">
        <f t="shared" si="17"/>
        <v/>
      </c>
      <c r="J322" s="360" t="str">
        <f t="shared" si="18"/>
        <v/>
      </c>
      <c r="K322" s="360" t="str">
        <f t="shared" si="19"/>
        <v/>
      </c>
      <c r="L322" s="360"/>
    </row>
    <row r="323" spans="1:12" s="236" customFormat="1" ht="15" customHeight="1">
      <c r="A323" s="355"/>
      <c r="B323" s="356"/>
      <c r="C323" s="357" t="str">
        <f>IF($B323="","",IFERROR(VLOOKUP($B323,SERVIÇOS!$B:$G,2,0),IFERROR(VLOOKUP($B323,'COMPOSIÇÕES COMPLEMENTARES '!$C:$K,2,0),"")))</f>
        <v/>
      </c>
      <c r="D323" s="358" t="str">
        <f>IF($B323="","",IFERROR(VLOOKUP($B323,SERVIÇOS!$B:$G,3,0),IFERROR(VLOOKUP($B323,'COMPOSIÇÕES COMPLEMENTARES '!$C:$K,3,0),"")))</f>
        <v/>
      </c>
      <c r="E323" s="359"/>
      <c r="F323" s="360" t="str">
        <f>IF($B323="","",IFERROR(VLOOKUP($B323,SERVIÇOS!$B:$G,4,0),IFERROR(VLOOKUP($B323,'COMPOSIÇÕES COMPLEMENTARES '!$C:$K,6,0),"")))</f>
        <v/>
      </c>
      <c r="G323" s="360" t="str">
        <f>IF($B323="","",IFERROR(VLOOKUP($B323,SERVIÇOS!$B:$G,5,0),IFERROR(VLOOKUP($B323,'COMPOSIÇÕES COMPLEMENTARES '!$C:$K,7,0),"")))</f>
        <v/>
      </c>
      <c r="H323" s="360" t="str">
        <f t="shared" si="16"/>
        <v/>
      </c>
      <c r="I323" s="360" t="str">
        <f t="shared" si="17"/>
        <v/>
      </c>
      <c r="J323" s="360" t="str">
        <f t="shared" si="18"/>
        <v/>
      </c>
      <c r="K323" s="360" t="str">
        <f t="shared" si="19"/>
        <v/>
      </c>
      <c r="L323" s="360"/>
    </row>
    <row r="324" spans="1:12" s="236" customFormat="1" ht="15" customHeight="1">
      <c r="A324" s="355"/>
      <c r="B324" s="356"/>
      <c r="C324" s="357" t="str">
        <f>IF($B324="","",IFERROR(VLOOKUP($B324,SERVIÇOS!$B:$G,2,0),IFERROR(VLOOKUP($B324,'COMPOSIÇÕES COMPLEMENTARES '!$C:$K,2,0),"")))</f>
        <v/>
      </c>
      <c r="D324" s="358" t="str">
        <f>IF($B324="","",IFERROR(VLOOKUP($B324,SERVIÇOS!$B:$G,3,0),IFERROR(VLOOKUP($B324,'COMPOSIÇÕES COMPLEMENTARES '!$C:$K,3,0),"")))</f>
        <v/>
      </c>
      <c r="E324" s="359"/>
      <c r="F324" s="360" t="str">
        <f>IF($B324="","",IFERROR(VLOOKUP($B324,SERVIÇOS!$B:$G,4,0),IFERROR(VLOOKUP($B324,'COMPOSIÇÕES COMPLEMENTARES '!$C:$K,6,0),"")))</f>
        <v/>
      </c>
      <c r="G324" s="360" t="str">
        <f>IF($B324="","",IFERROR(VLOOKUP($B324,SERVIÇOS!$B:$G,5,0),IFERROR(VLOOKUP($B324,'COMPOSIÇÕES COMPLEMENTARES '!$C:$K,7,0),"")))</f>
        <v/>
      </c>
      <c r="H324" s="360" t="str">
        <f t="shared" si="16"/>
        <v/>
      </c>
      <c r="I324" s="360" t="str">
        <f t="shared" si="17"/>
        <v/>
      </c>
      <c r="J324" s="360" t="str">
        <f t="shared" si="18"/>
        <v/>
      </c>
      <c r="K324" s="360" t="str">
        <f t="shared" si="19"/>
        <v/>
      </c>
      <c r="L324" s="360"/>
    </row>
    <row r="325" spans="1:12" s="236" customFormat="1" ht="15" customHeight="1">
      <c r="A325" s="355"/>
      <c r="B325" s="356"/>
      <c r="C325" s="357" t="str">
        <f>IF($B325="","",IFERROR(VLOOKUP($B325,SERVIÇOS!$B:$G,2,0),IFERROR(VLOOKUP($B325,'COMPOSIÇÕES COMPLEMENTARES '!$C:$K,2,0),"")))</f>
        <v/>
      </c>
      <c r="D325" s="358" t="str">
        <f>IF($B325="","",IFERROR(VLOOKUP($B325,SERVIÇOS!$B:$G,3,0),IFERROR(VLOOKUP($B325,'COMPOSIÇÕES COMPLEMENTARES '!$C:$K,3,0),"")))</f>
        <v/>
      </c>
      <c r="E325" s="359"/>
      <c r="F325" s="360" t="str">
        <f>IF($B325="","",IFERROR(VLOOKUP($B325,SERVIÇOS!$B:$G,4,0),IFERROR(VLOOKUP($B325,'COMPOSIÇÕES COMPLEMENTARES '!$C:$K,6,0),"")))</f>
        <v/>
      </c>
      <c r="G325" s="360" t="str">
        <f>IF($B325="","",IFERROR(VLOOKUP($B325,SERVIÇOS!$B:$G,5,0),IFERROR(VLOOKUP($B325,'COMPOSIÇÕES COMPLEMENTARES '!$C:$K,7,0),"")))</f>
        <v/>
      </c>
      <c r="H325" s="360" t="str">
        <f t="shared" si="16"/>
        <v/>
      </c>
      <c r="I325" s="360" t="str">
        <f t="shared" si="17"/>
        <v/>
      </c>
      <c r="J325" s="360" t="str">
        <f t="shared" si="18"/>
        <v/>
      </c>
      <c r="K325" s="360" t="str">
        <f t="shared" si="19"/>
        <v/>
      </c>
      <c r="L325" s="360"/>
    </row>
    <row r="326" spans="1:12" s="236" customFormat="1" ht="15" customHeight="1">
      <c r="A326" s="355"/>
      <c r="B326" s="356"/>
      <c r="C326" s="357" t="str">
        <f>IF($B326="","",IFERROR(VLOOKUP($B326,SERVIÇOS!$B:$G,2,0),IFERROR(VLOOKUP($B326,'COMPOSIÇÕES COMPLEMENTARES '!$C:$K,2,0),"")))</f>
        <v/>
      </c>
      <c r="D326" s="358" t="str">
        <f>IF($B326="","",IFERROR(VLOOKUP($B326,SERVIÇOS!$B:$G,3,0),IFERROR(VLOOKUP($B326,'COMPOSIÇÕES COMPLEMENTARES '!$C:$K,3,0),"")))</f>
        <v/>
      </c>
      <c r="E326" s="359"/>
      <c r="F326" s="360" t="str">
        <f>IF($B326="","",IFERROR(VLOOKUP($B326,SERVIÇOS!$B:$G,4,0),IFERROR(VLOOKUP($B326,'COMPOSIÇÕES COMPLEMENTARES '!$C:$K,6,0),"")))</f>
        <v/>
      </c>
      <c r="G326" s="360" t="str">
        <f>IF($B326="","",IFERROR(VLOOKUP($B326,SERVIÇOS!$B:$G,5,0),IFERROR(VLOOKUP($B326,'COMPOSIÇÕES COMPLEMENTARES '!$C:$K,7,0),"")))</f>
        <v/>
      </c>
      <c r="H326" s="360" t="str">
        <f t="shared" si="16"/>
        <v/>
      </c>
      <c r="I326" s="360" t="str">
        <f t="shared" si="17"/>
        <v/>
      </c>
      <c r="J326" s="360" t="str">
        <f t="shared" si="18"/>
        <v/>
      </c>
      <c r="K326" s="360" t="str">
        <f t="shared" si="19"/>
        <v/>
      </c>
      <c r="L326" s="360"/>
    </row>
    <row r="327" spans="1:12" s="236" customFormat="1" ht="15" customHeight="1">
      <c r="A327" s="355"/>
      <c r="B327" s="356"/>
      <c r="C327" s="357" t="str">
        <f>IF($B327="","",IFERROR(VLOOKUP($B327,SERVIÇOS!$B:$G,2,0),IFERROR(VLOOKUP($B327,'COMPOSIÇÕES COMPLEMENTARES '!$C:$K,2,0),"")))</f>
        <v/>
      </c>
      <c r="D327" s="358" t="str">
        <f>IF($B327="","",IFERROR(VLOOKUP($B327,SERVIÇOS!$B:$G,3,0),IFERROR(VLOOKUP($B327,'COMPOSIÇÕES COMPLEMENTARES '!$C:$K,3,0),"")))</f>
        <v/>
      </c>
      <c r="E327" s="359"/>
      <c r="F327" s="360" t="str">
        <f>IF($B327="","",IFERROR(VLOOKUP($B327,SERVIÇOS!$B:$G,4,0),IFERROR(VLOOKUP($B327,'COMPOSIÇÕES COMPLEMENTARES '!$C:$K,6,0),"")))</f>
        <v/>
      </c>
      <c r="G327" s="360" t="str">
        <f>IF($B327="","",IFERROR(VLOOKUP($B327,SERVIÇOS!$B:$G,5,0),IFERROR(VLOOKUP($B327,'COMPOSIÇÕES COMPLEMENTARES '!$C:$K,7,0),"")))</f>
        <v/>
      </c>
      <c r="H327" s="360" t="str">
        <f t="shared" si="16"/>
        <v/>
      </c>
      <c r="I327" s="360" t="str">
        <f t="shared" si="17"/>
        <v/>
      </c>
      <c r="J327" s="360" t="str">
        <f t="shared" si="18"/>
        <v/>
      </c>
      <c r="K327" s="360" t="str">
        <f t="shared" si="19"/>
        <v/>
      </c>
      <c r="L327" s="360"/>
    </row>
    <row r="328" spans="1:12" s="236" customFormat="1" ht="15" customHeight="1">
      <c r="A328" s="355"/>
      <c r="B328" s="356"/>
      <c r="C328" s="357" t="str">
        <f>IF($B328="","",IFERROR(VLOOKUP($B328,SERVIÇOS!$B:$G,2,0),IFERROR(VLOOKUP($B328,'COMPOSIÇÕES COMPLEMENTARES '!$C:$K,2,0),"")))</f>
        <v/>
      </c>
      <c r="D328" s="358" t="str">
        <f>IF($B328="","",IFERROR(VLOOKUP($B328,SERVIÇOS!$B:$G,3,0),IFERROR(VLOOKUP($B328,'COMPOSIÇÕES COMPLEMENTARES '!$C:$K,3,0),"")))</f>
        <v/>
      </c>
      <c r="E328" s="359"/>
      <c r="F328" s="360" t="str">
        <f>IF($B328="","",IFERROR(VLOOKUP($B328,SERVIÇOS!$B:$G,4,0),IFERROR(VLOOKUP($B328,'COMPOSIÇÕES COMPLEMENTARES '!$C:$K,6,0),"")))</f>
        <v/>
      </c>
      <c r="G328" s="360" t="str">
        <f>IF($B328="","",IFERROR(VLOOKUP($B328,SERVIÇOS!$B:$G,5,0),IFERROR(VLOOKUP($B328,'COMPOSIÇÕES COMPLEMENTARES '!$C:$K,7,0),"")))</f>
        <v/>
      </c>
      <c r="H328" s="360" t="str">
        <f t="shared" si="16"/>
        <v/>
      </c>
      <c r="I328" s="360" t="str">
        <f t="shared" si="17"/>
        <v/>
      </c>
      <c r="J328" s="360" t="str">
        <f t="shared" si="18"/>
        <v/>
      </c>
      <c r="K328" s="360" t="str">
        <f t="shared" si="19"/>
        <v/>
      </c>
      <c r="L328" s="360"/>
    </row>
    <row r="329" spans="1:12" s="236" customFormat="1" ht="15" customHeight="1">
      <c r="A329" s="355"/>
      <c r="B329" s="356"/>
      <c r="C329" s="357" t="str">
        <f>IF($B329="","",IFERROR(VLOOKUP($B329,SERVIÇOS!$B:$G,2,0),IFERROR(VLOOKUP($B329,'COMPOSIÇÕES COMPLEMENTARES '!$C:$K,2,0),"")))</f>
        <v/>
      </c>
      <c r="D329" s="358" t="str">
        <f>IF($B329="","",IFERROR(VLOOKUP($B329,SERVIÇOS!$B:$G,3,0),IFERROR(VLOOKUP($B329,'COMPOSIÇÕES COMPLEMENTARES '!$C:$K,3,0),"")))</f>
        <v/>
      </c>
      <c r="E329" s="359"/>
      <c r="F329" s="360" t="str">
        <f>IF($B329="","",IFERROR(VLOOKUP($B329,SERVIÇOS!$B:$G,4,0),IFERROR(VLOOKUP($B329,'COMPOSIÇÕES COMPLEMENTARES '!$C:$K,6,0),"")))</f>
        <v/>
      </c>
      <c r="G329" s="360" t="str">
        <f>IF($B329="","",IFERROR(VLOOKUP($B329,SERVIÇOS!$B:$G,5,0),IFERROR(VLOOKUP($B329,'COMPOSIÇÕES COMPLEMENTARES '!$C:$K,7,0),"")))</f>
        <v/>
      </c>
      <c r="H329" s="360" t="str">
        <f t="shared" si="16"/>
        <v/>
      </c>
      <c r="I329" s="360" t="str">
        <f t="shared" si="17"/>
        <v/>
      </c>
      <c r="J329" s="360" t="str">
        <f t="shared" si="18"/>
        <v/>
      </c>
      <c r="K329" s="360" t="str">
        <f t="shared" si="19"/>
        <v/>
      </c>
      <c r="L329" s="360"/>
    </row>
    <row r="330" spans="1:12" s="236" customFormat="1" ht="15" customHeight="1">
      <c r="A330" s="355"/>
      <c r="B330" s="356"/>
      <c r="C330" s="357" t="str">
        <f>IF($B330="","",IFERROR(VLOOKUP($B330,SERVIÇOS!$B:$G,2,0),IFERROR(VLOOKUP($B330,'COMPOSIÇÕES COMPLEMENTARES '!$C:$K,2,0),"")))</f>
        <v/>
      </c>
      <c r="D330" s="358" t="str">
        <f>IF($B330="","",IFERROR(VLOOKUP($B330,SERVIÇOS!$B:$G,3,0),IFERROR(VLOOKUP($B330,'COMPOSIÇÕES COMPLEMENTARES '!$C:$K,3,0),"")))</f>
        <v/>
      </c>
      <c r="E330" s="359"/>
      <c r="F330" s="360" t="str">
        <f>IF($B330="","",IFERROR(VLOOKUP($B330,SERVIÇOS!$B:$G,4,0),IFERROR(VLOOKUP($B330,'COMPOSIÇÕES COMPLEMENTARES '!$C:$K,6,0),"")))</f>
        <v/>
      </c>
      <c r="G330" s="360" t="str">
        <f>IF($B330="","",IFERROR(VLOOKUP($B330,SERVIÇOS!$B:$G,5,0),IFERROR(VLOOKUP($B330,'COMPOSIÇÕES COMPLEMENTARES '!$C:$K,7,0),"")))</f>
        <v/>
      </c>
      <c r="H330" s="360" t="str">
        <f t="shared" si="16"/>
        <v/>
      </c>
      <c r="I330" s="360" t="str">
        <f t="shared" si="17"/>
        <v/>
      </c>
      <c r="J330" s="360" t="str">
        <f t="shared" si="18"/>
        <v/>
      </c>
      <c r="K330" s="360" t="str">
        <f t="shared" si="19"/>
        <v/>
      </c>
      <c r="L330" s="360"/>
    </row>
    <row r="331" spans="1:12" s="236" customFormat="1" ht="15" customHeight="1">
      <c r="A331" s="355"/>
      <c r="B331" s="356"/>
      <c r="C331" s="357" t="str">
        <f>IF($B331="","",IFERROR(VLOOKUP($B331,SERVIÇOS!$B:$G,2,0),IFERROR(VLOOKUP($B331,'COMPOSIÇÕES COMPLEMENTARES '!$C:$K,2,0),"")))</f>
        <v/>
      </c>
      <c r="D331" s="358" t="str">
        <f>IF($B331="","",IFERROR(VLOOKUP($B331,SERVIÇOS!$B:$G,3,0),IFERROR(VLOOKUP($B331,'COMPOSIÇÕES COMPLEMENTARES '!$C:$K,3,0),"")))</f>
        <v/>
      </c>
      <c r="E331" s="359"/>
      <c r="F331" s="360" t="str">
        <f>IF($B331="","",IFERROR(VLOOKUP($B331,SERVIÇOS!$B:$G,4,0),IFERROR(VLOOKUP($B331,'COMPOSIÇÕES COMPLEMENTARES '!$C:$K,6,0),"")))</f>
        <v/>
      </c>
      <c r="G331" s="360" t="str">
        <f>IF($B331="","",IFERROR(VLOOKUP($B331,SERVIÇOS!$B:$G,5,0),IFERROR(VLOOKUP($B331,'COMPOSIÇÕES COMPLEMENTARES '!$C:$K,7,0),"")))</f>
        <v/>
      </c>
      <c r="H331" s="360" t="str">
        <f t="shared" si="16"/>
        <v/>
      </c>
      <c r="I331" s="360" t="str">
        <f t="shared" si="17"/>
        <v/>
      </c>
      <c r="J331" s="360" t="str">
        <f t="shared" si="18"/>
        <v/>
      </c>
      <c r="K331" s="360" t="str">
        <f t="shared" si="19"/>
        <v/>
      </c>
      <c r="L331" s="360"/>
    </row>
    <row r="332" spans="1:12" s="236" customFormat="1" ht="15" customHeight="1">
      <c r="A332" s="355"/>
      <c r="B332" s="356"/>
      <c r="C332" s="357" t="str">
        <f>IF($B332="","",IFERROR(VLOOKUP($B332,SERVIÇOS!$B:$G,2,0),IFERROR(VLOOKUP($B332,'COMPOSIÇÕES COMPLEMENTARES '!$C:$K,2,0),"")))</f>
        <v/>
      </c>
      <c r="D332" s="358" t="str">
        <f>IF($B332="","",IFERROR(VLOOKUP($B332,SERVIÇOS!$B:$G,3,0),IFERROR(VLOOKUP($B332,'COMPOSIÇÕES COMPLEMENTARES '!$C:$K,3,0),"")))</f>
        <v/>
      </c>
      <c r="E332" s="359"/>
      <c r="F332" s="360" t="str">
        <f>IF($B332="","",IFERROR(VLOOKUP($B332,SERVIÇOS!$B:$G,4,0),IFERROR(VLOOKUP($B332,'COMPOSIÇÕES COMPLEMENTARES '!$C:$K,6,0),"")))</f>
        <v/>
      </c>
      <c r="G332" s="360" t="str">
        <f>IF($B332="","",IFERROR(VLOOKUP($B332,SERVIÇOS!$B:$G,5,0),IFERROR(VLOOKUP($B332,'COMPOSIÇÕES COMPLEMENTARES '!$C:$K,7,0),"")))</f>
        <v/>
      </c>
      <c r="H332" s="360" t="str">
        <f t="shared" si="16"/>
        <v/>
      </c>
      <c r="I332" s="360" t="str">
        <f t="shared" si="17"/>
        <v/>
      </c>
      <c r="J332" s="360" t="str">
        <f t="shared" si="18"/>
        <v/>
      </c>
      <c r="K332" s="360" t="str">
        <f t="shared" si="19"/>
        <v/>
      </c>
      <c r="L332" s="360"/>
    </row>
    <row r="333" spans="1:12" s="236" customFormat="1" ht="15" customHeight="1">
      <c r="A333" s="355"/>
      <c r="B333" s="356"/>
      <c r="C333" s="357" t="str">
        <f>IF($B333="","",IFERROR(VLOOKUP($B333,SERVIÇOS!$B:$G,2,0),IFERROR(VLOOKUP($B333,'COMPOSIÇÕES COMPLEMENTARES '!$C:$K,2,0),"")))</f>
        <v/>
      </c>
      <c r="D333" s="358" t="str">
        <f>IF($B333="","",IFERROR(VLOOKUP($B333,SERVIÇOS!$B:$G,3,0),IFERROR(VLOOKUP($B333,'COMPOSIÇÕES COMPLEMENTARES '!$C:$K,3,0),"")))</f>
        <v/>
      </c>
      <c r="E333" s="359"/>
      <c r="F333" s="360" t="str">
        <f>IF($B333="","",IFERROR(VLOOKUP($B333,SERVIÇOS!$B:$G,4,0),IFERROR(VLOOKUP($B333,'COMPOSIÇÕES COMPLEMENTARES '!$C:$K,6,0),"")))</f>
        <v/>
      </c>
      <c r="G333" s="360" t="str">
        <f>IF($B333="","",IFERROR(VLOOKUP($B333,SERVIÇOS!$B:$G,5,0),IFERROR(VLOOKUP($B333,'COMPOSIÇÕES COMPLEMENTARES '!$C:$K,7,0),"")))</f>
        <v/>
      </c>
      <c r="H333" s="360" t="str">
        <f t="shared" si="16"/>
        <v/>
      </c>
      <c r="I333" s="360" t="str">
        <f t="shared" si="17"/>
        <v/>
      </c>
      <c r="J333" s="360" t="str">
        <f t="shared" si="18"/>
        <v/>
      </c>
      <c r="K333" s="360" t="str">
        <f t="shared" si="19"/>
        <v/>
      </c>
      <c r="L333" s="360"/>
    </row>
    <row r="334" spans="1:12" s="236" customFormat="1" ht="15" customHeight="1">
      <c r="A334" s="355"/>
      <c r="B334" s="356"/>
      <c r="C334" s="357" t="str">
        <f>IF($B334="","",IFERROR(VLOOKUP($B334,SERVIÇOS!$B:$G,2,0),IFERROR(VLOOKUP($B334,'COMPOSIÇÕES COMPLEMENTARES '!$C:$K,2,0),"")))</f>
        <v/>
      </c>
      <c r="D334" s="358" t="str">
        <f>IF($B334="","",IFERROR(VLOOKUP($B334,SERVIÇOS!$B:$G,3,0),IFERROR(VLOOKUP($B334,'COMPOSIÇÕES COMPLEMENTARES '!$C:$K,3,0),"")))</f>
        <v/>
      </c>
      <c r="E334" s="359"/>
      <c r="F334" s="360" t="str">
        <f>IF($B334="","",IFERROR(VLOOKUP($B334,SERVIÇOS!$B:$G,4,0),IFERROR(VLOOKUP($B334,'COMPOSIÇÕES COMPLEMENTARES '!$C:$K,6,0),"")))</f>
        <v/>
      </c>
      <c r="G334" s="360" t="str">
        <f>IF($B334="","",IFERROR(VLOOKUP($B334,SERVIÇOS!$B:$G,5,0),IFERROR(VLOOKUP($B334,'COMPOSIÇÕES COMPLEMENTARES '!$C:$K,7,0),"")))</f>
        <v/>
      </c>
      <c r="H334" s="360" t="str">
        <f t="shared" ref="H334:H397" si="20">IF(E334="","",F334+G334)</f>
        <v/>
      </c>
      <c r="I334" s="360" t="str">
        <f t="shared" si="17"/>
        <v/>
      </c>
      <c r="J334" s="360" t="str">
        <f t="shared" si="18"/>
        <v/>
      </c>
      <c r="K334" s="360" t="str">
        <f t="shared" si="19"/>
        <v/>
      </c>
      <c r="L334" s="360"/>
    </row>
    <row r="335" spans="1:12" s="236" customFormat="1" ht="15" customHeight="1">
      <c r="A335" s="355"/>
      <c r="B335" s="356"/>
      <c r="C335" s="357" t="str">
        <f>IF($B335="","",IFERROR(VLOOKUP($B335,SERVIÇOS!$B:$G,2,0),IFERROR(VLOOKUP($B335,'COMPOSIÇÕES COMPLEMENTARES '!$C:$K,2,0),"")))</f>
        <v/>
      </c>
      <c r="D335" s="358" t="str">
        <f>IF($B335="","",IFERROR(VLOOKUP($B335,SERVIÇOS!$B:$G,3,0),IFERROR(VLOOKUP($B335,'COMPOSIÇÕES COMPLEMENTARES '!$C:$K,3,0),"")))</f>
        <v/>
      </c>
      <c r="E335" s="359"/>
      <c r="F335" s="360" t="str">
        <f>IF($B335="","",IFERROR(VLOOKUP($B335,SERVIÇOS!$B:$G,4,0),IFERROR(VLOOKUP($B335,'COMPOSIÇÕES COMPLEMENTARES '!$C:$K,6,0),"")))</f>
        <v/>
      </c>
      <c r="G335" s="360" t="str">
        <f>IF($B335="","",IFERROR(VLOOKUP($B335,SERVIÇOS!$B:$G,5,0),IFERROR(VLOOKUP($B335,'COMPOSIÇÕES COMPLEMENTARES '!$C:$K,7,0),"")))</f>
        <v/>
      </c>
      <c r="H335" s="360" t="str">
        <f t="shared" si="20"/>
        <v/>
      </c>
      <c r="I335" s="360" t="str">
        <f t="shared" si="17"/>
        <v/>
      </c>
      <c r="J335" s="360" t="str">
        <f t="shared" si="18"/>
        <v/>
      </c>
      <c r="K335" s="360" t="str">
        <f t="shared" si="19"/>
        <v/>
      </c>
      <c r="L335" s="360"/>
    </row>
    <row r="336" spans="1:12" s="236" customFormat="1" ht="15" customHeight="1">
      <c r="A336" s="355"/>
      <c r="B336" s="356"/>
      <c r="C336" s="357" t="str">
        <f>IF($B336="","",IFERROR(VLOOKUP($B336,SERVIÇOS!$B:$G,2,0),IFERROR(VLOOKUP($B336,'COMPOSIÇÕES COMPLEMENTARES '!$C:$K,2,0),"")))</f>
        <v/>
      </c>
      <c r="D336" s="358" t="str">
        <f>IF($B336="","",IFERROR(VLOOKUP($B336,SERVIÇOS!$B:$G,3,0),IFERROR(VLOOKUP($B336,'COMPOSIÇÕES COMPLEMENTARES '!$C:$K,3,0),"")))</f>
        <v/>
      </c>
      <c r="E336" s="359"/>
      <c r="F336" s="360" t="str">
        <f>IF($B336="","",IFERROR(VLOOKUP($B336,SERVIÇOS!$B:$G,4,0),IFERROR(VLOOKUP($B336,'COMPOSIÇÕES COMPLEMENTARES '!$C:$K,6,0),"")))</f>
        <v/>
      </c>
      <c r="G336" s="360" t="str">
        <f>IF($B336="","",IFERROR(VLOOKUP($B336,SERVIÇOS!$B:$G,5,0),IFERROR(VLOOKUP($B336,'COMPOSIÇÕES COMPLEMENTARES '!$C:$K,7,0),"")))</f>
        <v/>
      </c>
      <c r="H336" s="360" t="str">
        <f t="shared" si="20"/>
        <v/>
      </c>
      <c r="I336" s="360" t="str">
        <f t="shared" si="17"/>
        <v/>
      </c>
      <c r="J336" s="360" t="str">
        <f t="shared" si="18"/>
        <v/>
      </c>
      <c r="K336" s="360" t="str">
        <f t="shared" si="19"/>
        <v/>
      </c>
      <c r="L336" s="360"/>
    </row>
    <row r="337" spans="1:12" s="236" customFormat="1" ht="15" customHeight="1">
      <c r="A337" s="355"/>
      <c r="B337" s="356"/>
      <c r="C337" s="357" t="str">
        <f>IF($B337="","",IFERROR(VLOOKUP($B337,SERVIÇOS!$B:$G,2,0),IFERROR(VLOOKUP($B337,'COMPOSIÇÕES COMPLEMENTARES '!$C:$K,2,0),"")))</f>
        <v/>
      </c>
      <c r="D337" s="358" t="str">
        <f>IF($B337="","",IFERROR(VLOOKUP($B337,SERVIÇOS!$B:$G,3,0),IFERROR(VLOOKUP($B337,'COMPOSIÇÕES COMPLEMENTARES '!$C:$K,3,0),"")))</f>
        <v/>
      </c>
      <c r="E337" s="359"/>
      <c r="F337" s="360" t="str">
        <f>IF($B337="","",IFERROR(VLOOKUP($B337,SERVIÇOS!$B:$G,4,0),IFERROR(VLOOKUP($B337,'COMPOSIÇÕES COMPLEMENTARES '!$C:$K,6,0),"")))</f>
        <v/>
      </c>
      <c r="G337" s="360" t="str">
        <f>IF($B337="","",IFERROR(VLOOKUP($B337,SERVIÇOS!$B:$G,5,0),IFERROR(VLOOKUP($B337,'COMPOSIÇÕES COMPLEMENTARES '!$C:$K,7,0),"")))</f>
        <v/>
      </c>
      <c r="H337" s="360" t="str">
        <f t="shared" si="20"/>
        <v/>
      </c>
      <c r="I337" s="360" t="str">
        <f t="shared" si="17"/>
        <v/>
      </c>
      <c r="J337" s="360" t="str">
        <f t="shared" si="18"/>
        <v/>
      </c>
      <c r="K337" s="360" t="str">
        <f t="shared" si="19"/>
        <v/>
      </c>
      <c r="L337" s="360"/>
    </row>
    <row r="338" spans="1:12" s="236" customFormat="1" ht="15" customHeight="1">
      <c r="A338" s="355"/>
      <c r="B338" s="356"/>
      <c r="C338" s="357" t="str">
        <f>IF($B338="","",IFERROR(VLOOKUP($B338,SERVIÇOS!$B:$G,2,0),IFERROR(VLOOKUP($B338,'COMPOSIÇÕES COMPLEMENTARES '!$C:$K,2,0),"")))</f>
        <v/>
      </c>
      <c r="D338" s="358" t="str">
        <f>IF($B338="","",IFERROR(VLOOKUP($B338,SERVIÇOS!$B:$G,3,0),IFERROR(VLOOKUP($B338,'COMPOSIÇÕES COMPLEMENTARES '!$C:$K,3,0),"")))</f>
        <v/>
      </c>
      <c r="E338" s="359"/>
      <c r="F338" s="360" t="str">
        <f>IF($B338="","",IFERROR(VLOOKUP($B338,SERVIÇOS!$B:$G,4,0),IFERROR(VLOOKUP($B338,'COMPOSIÇÕES COMPLEMENTARES '!$C:$K,6,0),"")))</f>
        <v/>
      </c>
      <c r="G338" s="360" t="str">
        <f>IF($B338="","",IFERROR(VLOOKUP($B338,SERVIÇOS!$B:$G,5,0),IFERROR(VLOOKUP($B338,'COMPOSIÇÕES COMPLEMENTARES '!$C:$K,7,0),"")))</f>
        <v/>
      </c>
      <c r="H338" s="360" t="str">
        <f t="shared" si="20"/>
        <v/>
      </c>
      <c r="I338" s="360" t="str">
        <f t="shared" si="17"/>
        <v/>
      </c>
      <c r="J338" s="360" t="str">
        <f t="shared" si="18"/>
        <v/>
      </c>
      <c r="K338" s="360" t="str">
        <f t="shared" si="19"/>
        <v/>
      </c>
      <c r="L338" s="360"/>
    </row>
    <row r="339" spans="1:12" s="236" customFormat="1" ht="15" customHeight="1">
      <c r="A339" s="355"/>
      <c r="B339" s="356"/>
      <c r="C339" s="357" t="str">
        <f>IF($B339="","",IFERROR(VLOOKUP($B339,SERVIÇOS!$B:$G,2,0),IFERROR(VLOOKUP($B339,'COMPOSIÇÕES COMPLEMENTARES '!$C:$K,2,0),"")))</f>
        <v/>
      </c>
      <c r="D339" s="358" t="str">
        <f>IF($B339="","",IFERROR(VLOOKUP($B339,SERVIÇOS!$B:$G,3,0),IFERROR(VLOOKUP($B339,'COMPOSIÇÕES COMPLEMENTARES '!$C:$K,3,0),"")))</f>
        <v/>
      </c>
      <c r="E339" s="359"/>
      <c r="F339" s="360" t="str">
        <f>IF($B339="","",IFERROR(VLOOKUP($B339,SERVIÇOS!$B:$G,4,0),IFERROR(VLOOKUP($B339,'COMPOSIÇÕES COMPLEMENTARES '!$C:$K,6,0),"")))</f>
        <v/>
      </c>
      <c r="G339" s="360" t="str">
        <f>IF($B339="","",IFERROR(VLOOKUP($B339,SERVIÇOS!$B:$G,5,0),IFERROR(VLOOKUP($B339,'COMPOSIÇÕES COMPLEMENTARES '!$C:$K,7,0),"")))</f>
        <v/>
      </c>
      <c r="H339" s="360" t="str">
        <f t="shared" si="20"/>
        <v/>
      </c>
      <c r="I339" s="360" t="str">
        <f t="shared" si="17"/>
        <v/>
      </c>
      <c r="J339" s="360" t="str">
        <f t="shared" si="18"/>
        <v/>
      </c>
      <c r="K339" s="360" t="str">
        <f t="shared" si="19"/>
        <v/>
      </c>
      <c r="L339" s="360"/>
    </row>
    <row r="340" spans="1:12" s="236" customFormat="1">
      <c r="A340" s="355"/>
      <c r="B340" s="356"/>
      <c r="C340" s="357" t="str">
        <f>IF($B340="","",IFERROR(VLOOKUP($B340,SERVIÇOS!$B:$G,2,0),IFERROR(VLOOKUP($B340,'COMPOSIÇÕES COMPLEMENTARES '!$C:$K,2,0),"")))</f>
        <v/>
      </c>
      <c r="D340" s="358" t="str">
        <f>IF($B340="","",IFERROR(VLOOKUP($B340,SERVIÇOS!$B:$G,3,0),IFERROR(VLOOKUP($B340,'COMPOSIÇÕES COMPLEMENTARES '!$C:$K,3,0),"")))</f>
        <v/>
      </c>
      <c r="E340" s="359"/>
      <c r="F340" s="360" t="str">
        <f>IF($B340="","",IFERROR(VLOOKUP($B340,SERVIÇOS!$B:$G,4,0),IFERROR(VLOOKUP($B340,'COMPOSIÇÕES COMPLEMENTARES '!$C:$K,6,0),"")))</f>
        <v/>
      </c>
      <c r="G340" s="360" t="str">
        <f>IF($B340="","",IFERROR(VLOOKUP($B340,SERVIÇOS!$B:$G,5,0),IFERROR(VLOOKUP($B340,'COMPOSIÇÕES COMPLEMENTARES '!$C:$K,7,0),"")))</f>
        <v/>
      </c>
      <c r="H340" s="360" t="str">
        <f t="shared" si="20"/>
        <v/>
      </c>
      <c r="I340" s="360" t="str">
        <f t="shared" si="17"/>
        <v/>
      </c>
      <c r="J340" s="360" t="str">
        <f t="shared" si="18"/>
        <v/>
      </c>
      <c r="K340" s="360" t="str">
        <f t="shared" si="19"/>
        <v/>
      </c>
      <c r="L340" s="360"/>
    </row>
    <row r="341" spans="1:12" s="236" customFormat="1">
      <c r="A341" s="355"/>
      <c r="B341" s="356"/>
      <c r="C341" s="357" t="str">
        <f>IF($B341="","",IFERROR(VLOOKUP($B341,SERVIÇOS!$B:$G,2,0),IFERROR(VLOOKUP($B341,'COMPOSIÇÕES COMPLEMENTARES '!$C:$K,2,0),"")))</f>
        <v/>
      </c>
      <c r="D341" s="358" t="str">
        <f>IF($B341="","",IFERROR(VLOOKUP($B341,SERVIÇOS!$B:$G,3,0),IFERROR(VLOOKUP($B341,'COMPOSIÇÕES COMPLEMENTARES '!$C:$K,3,0),"")))</f>
        <v/>
      </c>
      <c r="E341" s="359"/>
      <c r="F341" s="360" t="str">
        <f>IF($B341="","",IFERROR(VLOOKUP($B341,SERVIÇOS!$B:$G,4,0),IFERROR(VLOOKUP($B341,'COMPOSIÇÕES COMPLEMENTARES '!$C:$K,6,0),"")))</f>
        <v/>
      </c>
      <c r="G341" s="360" t="str">
        <f>IF($B341="","",IFERROR(VLOOKUP($B341,SERVIÇOS!$B:$G,5,0),IFERROR(VLOOKUP($B341,'COMPOSIÇÕES COMPLEMENTARES '!$C:$K,7,0),"")))</f>
        <v/>
      </c>
      <c r="H341" s="360" t="str">
        <f t="shared" si="20"/>
        <v/>
      </c>
      <c r="I341" s="360" t="str">
        <f t="shared" si="17"/>
        <v/>
      </c>
      <c r="J341" s="360" t="str">
        <f t="shared" si="18"/>
        <v/>
      </c>
      <c r="K341" s="360" t="str">
        <f t="shared" si="19"/>
        <v/>
      </c>
      <c r="L341" s="360"/>
    </row>
    <row r="342" spans="1:12" s="236" customFormat="1">
      <c r="A342" s="355"/>
      <c r="B342" s="356"/>
      <c r="C342" s="357" t="str">
        <f>IF($B342="","",IFERROR(VLOOKUP($B342,SERVIÇOS!$B:$G,2,0),IFERROR(VLOOKUP($B342,'COMPOSIÇÕES COMPLEMENTARES '!$C:$K,2,0),"")))</f>
        <v/>
      </c>
      <c r="D342" s="358" t="str">
        <f>IF($B342="","",IFERROR(VLOOKUP($B342,SERVIÇOS!$B:$G,3,0),IFERROR(VLOOKUP($B342,'COMPOSIÇÕES COMPLEMENTARES '!$C:$K,3,0),"")))</f>
        <v/>
      </c>
      <c r="E342" s="359"/>
      <c r="F342" s="360" t="str">
        <f>IF($B342="","",IFERROR(VLOOKUP($B342,SERVIÇOS!$B:$G,4,0),IFERROR(VLOOKUP($B342,'COMPOSIÇÕES COMPLEMENTARES '!$C:$K,6,0),"")))</f>
        <v/>
      </c>
      <c r="G342" s="360" t="str">
        <f>IF($B342="","",IFERROR(VLOOKUP($B342,SERVIÇOS!$B:$G,5,0),IFERROR(VLOOKUP($B342,'COMPOSIÇÕES COMPLEMENTARES '!$C:$K,7,0),"")))</f>
        <v/>
      </c>
      <c r="H342" s="360" t="str">
        <f t="shared" si="20"/>
        <v/>
      </c>
      <c r="I342" s="360" t="str">
        <f t="shared" si="17"/>
        <v/>
      </c>
      <c r="J342" s="360" t="str">
        <f t="shared" si="18"/>
        <v/>
      </c>
      <c r="K342" s="360" t="str">
        <f t="shared" si="19"/>
        <v/>
      </c>
      <c r="L342" s="360"/>
    </row>
    <row r="343" spans="1:12" s="236" customFormat="1">
      <c r="A343" s="355"/>
      <c r="B343" s="356"/>
      <c r="C343" s="357" t="str">
        <f>IF($B343="","",IFERROR(VLOOKUP($B343,SERVIÇOS!$B:$G,2,0),IFERROR(VLOOKUP($B343,'COMPOSIÇÕES COMPLEMENTARES '!$C:$K,2,0),"")))</f>
        <v/>
      </c>
      <c r="D343" s="358" t="str">
        <f>IF($B343="","",IFERROR(VLOOKUP($B343,SERVIÇOS!$B:$G,3,0),IFERROR(VLOOKUP($B343,'COMPOSIÇÕES COMPLEMENTARES '!$C:$K,3,0),"")))</f>
        <v/>
      </c>
      <c r="E343" s="359"/>
      <c r="F343" s="360" t="str">
        <f>IF($B343="","",IFERROR(VLOOKUP($B343,SERVIÇOS!$B:$G,4,0),IFERROR(VLOOKUP($B343,'COMPOSIÇÕES COMPLEMENTARES '!$C:$K,6,0),"")))</f>
        <v/>
      </c>
      <c r="G343" s="360" t="str">
        <f>IF($B343="","",IFERROR(VLOOKUP($B343,SERVIÇOS!$B:$G,5,0),IFERROR(VLOOKUP($B343,'COMPOSIÇÕES COMPLEMENTARES '!$C:$K,7,0),"")))</f>
        <v/>
      </c>
      <c r="H343" s="360" t="str">
        <f t="shared" si="20"/>
        <v/>
      </c>
      <c r="I343" s="360" t="str">
        <f t="shared" si="17"/>
        <v/>
      </c>
      <c r="J343" s="360" t="str">
        <f t="shared" si="18"/>
        <v/>
      </c>
      <c r="K343" s="360" t="str">
        <f t="shared" si="19"/>
        <v/>
      </c>
      <c r="L343" s="360"/>
    </row>
    <row r="344" spans="1:12" s="236" customFormat="1">
      <c r="A344" s="355"/>
      <c r="B344" s="356"/>
      <c r="C344" s="357" t="str">
        <f>IF($B344="","",IFERROR(VLOOKUP($B344,SERVIÇOS!$B:$G,2,0),IFERROR(VLOOKUP($B344,'COMPOSIÇÕES COMPLEMENTARES '!$C:$K,2,0),"")))</f>
        <v/>
      </c>
      <c r="D344" s="358" t="str">
        <f>IF($B344="","",IFERROR(VLOOKUP($B344,SERVIÇOS!$B:$G,3,0),IFERROR(VLOOKUP($B344,'COMPOSIÇÕES COMPLEMENTARES '!$C:$K,3,0),"")))</f>
        <v/>
      </c>
      <c r="E344" s="359"/>
      <c r="F344" s="360" t="str">
        <f>IF($B344="","",IFERROR(VLOOKUP($B344,SERVIÇOS!$B:$G,4,0),IFERROR(VLOOKUP($B344,'COMPOSIÇÕES COMPLEMENTARES '!$C:$K,6,0),"")))</f>
        <v/>
      </c>
      <c r="G344" s="360" t="str">
        <f>IF($B344="","",IFERROR(VLOOKUP($B344,SERVIÇOS!$B:$G,5,0),IFERROR(VLOOKUP($B344,'COMPOSIÇÕES COMPLEMENTARES '!$C:$K,7,0),"")))</f>
        <v/>
      </c>
      <c r="H344" s="360" t="str">
        <f t="shared" si="20"/>
        <v/>
      </c>
      <c r="I344" s="360" t="str">
        <f t="shared" si="17"/>
        <v/>
      </c>
      <c r="J344" s="360" t="str">
        <f t="shared" si="18"/>
        <v/>
      </c>
      <c r="K344" s="360" t="str">
        <f t="shared" si="19"/>
        <v/>
      </c>
      <c r="L344" s="360"/>
    </row>
    <row r="345" spans="1:12" s="236" customFormat="1">
      <c r="A345" s="355"/>
      <c r="B345" s="356"/>
      <c r="C345" s="357" t="str">
        <f>IF($B345="","",IFERROR(VLOOKUP($B345,SERVIÇOS!$B:$G,2,0),IFERROR(VLOOKUP($B345,'COMPOSIÇÕES COMPLEMENTARES '!$C:$K,2,0),"")))</f>
        <v/>
      </c>
      <c r="D345" s="358" t="str">
        <f>IF($B345="","",IFERROR(VLOOKUP($B345,SERVIÇOS!$B:$G,3,0),IFERROR(VLOOKUP($B345,'COMPOSIÇÕES COMPLEMENTARES '!$C:$K,3,0),"")))</f>
        <v/>
      </c>
      <c r="E345" s="359"/>
      <c r="F345" s="360" t="str">
        <f>IF($B345="","",IFERROR(VLOOKUP($B345,SERVIÇOS!$B:$G,4,0),IFERROR(VLOOKUP($B345,'COMPOSIÇÕES COMPLEMENTARES '!$C:$K,6,0),"")))</f>
        <v/>
      </c>
      <c r="G345" s="360" t="str">
        <f>IF($B345="","",IFERROR(VLOOKUP($B345,SERVIÇOS!$B:$G,5,0),IFERROR(VLOOKUP($B345,'COMPOSIÇÕES COMPLEMENTARES '!$C:$K,7,0),"")))</f>
        <v/>
      </c>
      <c r="H345" s="360" t="str">
        <f t="shared" si="20"/>
        <v/>
      </c>
      <c r="I345" s="360" t="str">
        <f t="shared" si="17"/>
        <v/>
      </c>
      <c r="J345" s="360" t="str">
        <f t="shared" si="18"/>
        <v/>
      </c>
      <c r="K345" s="360" t="str">
        <f t="shared" si="19"/>
        <v/>
      </c>
      <c r="L345" s="360"/>
    </row>
    <row r="346" spans="1:12" s="236" customFormat="1">
      <c r="A346" s="355"/>
      <c r="B346" s="356"/>
      <c r="C346" s="357" t="str">
        <f>IF($B346="","",IFERROR(VLOOKUP($B346,SERVIÇOS!$B:$G,2,0),IFERROR(VLOOKUP($B346,'COMPOSIÇÕES COMPLEMENTARES '!$C:$K,2,0),"")))</f>
        <v/>
      </c>
      <c r="D346" s="358" t="str">
        <f>IF($B346="","",IFERROR(VLOOKUP($B346,SERVIÇOS!$B:$G,3,0),IFERROR(VLOOKUP($B346,'COMPOSIÇÕES COMPLEMENTARES '!$C:$K,3,0),"")))</f>
        <v/>
      </c>
      <c r="E346" s="359"/>
      <c r="F346" s="360" t="str">
        <f>IF($B346="","",IFERROR(VLOOKUP($B346,SERVIÇOS!$B:$G,4,0),IFERROR(VLOOKUP($B346,'COMPOSIÇÕES COMPLEMENTARES '!$C:$K,6,0),"")))</f>
        <v/>
      </c>
      <c r="G346" s="360" t="str">
        <f>IF($B346="","",IFERROR(VLOOKUP($B346,SERVIÇOS!$B:$G,5,0),IFERROR(VLOOKUP($B346,'COMPOSIÇÕES COMPLEMENTARES '!$C:$K,7,0),"")))</f>
        <v/>
      </c>
      <c r="H346" s="360" t="str">
        <f t="shared" si="20"/>
        <v/>
      </c>
      <c r="I346" s="360" t="str">
        <f t="shared" si="17"/>
        <v/>
      </c>
      <c r="J346" s="360" t="str">
        <f t="shared" si="18"/>
        <v/>
      </c>
      <c r="K346" s="360" t="str">
        <f t="shared" si="19"/>
        <v/>
      </c>
      <c r="L346" s="360"/>
    </row>
    <row r="347" spans="1:12" s="236" customFormat="1">
      <c r="A347" s="355"/>
      <c r="B347" s="356"/>
      <c r="C347" s="357" t="str">
        <f>IF($B347="","",IFERROR(VLOOKUP($B347,SERVIÇOS!$B:$G,2,0),IFERROR(VLOOKUP($B347,'COMPOSIÇÕES COMPLEMENTARES '!$C:$K,2,0),"")))</f>
        <v/>
      </c>
      <c r="D347" s="358" t="str">
        <f>IF($B347="","",IFERROR(VLOOKUP($B347,SERVIÇOS!$B:$G,3,0),IFERROR(VLOOKUP($B347,'COMPOSIÇÕES COMPLEMENTARES '!$C:$K,3,0),"")))</f>
        <v/>
      </c>
      <c r="E347" s="359"/>
      <c r="F347" s="360" t="str">
        <f>IF($B347="","",IFERROR(VLOOKUP($B347,SERVIÇOS!$B:$G,4,0),IFERROR(VLOOKUP($B347,'COMPOSIÇÕES COMPLEMENTARES '!$C:$K,6,0),"")))</f>
        <v/>
      </c>
      <c r="G347" s="360" t="str">
        <f>IF($B347="","",IFERROR(VLOOKUP($B347,SERVIÇOS!$B:$G,5,0),IFERROR(VLOOKUP($B347,'COMPOSIÇÕES COMPLEMENTARES '!$C:$K,7,0),"")))</f>
        <v/>
      </c>
      <c r="H347" s="360" t="str">
        <f t="shared" si="20"/>
        <v/>
      </c>
      <c r="I347" s="360" t="str">
        <f t="shared" ref="I347:I410" si="21">IF(E347="","",TRUNC((E347*F347),2))</f>
        <v/>
      </c>
      <c r="J347" s="360" t="str">
        <f t="shared" ref="J347:J410" si="22">IF(E347="","",TRUNC((E347*G347),2))</f>
        <v/>
      </c>
      <c r="K347" s="360" t="str">
        <f t="shared" ref="K347:K410" si="23">IF(E347="","",TRUNC((E347*H347),2))</f>
        <v/>
      </c>
      <c r="L347" s="360"/>
    </row>
    <row r="348" spans="1:12" s="236" customFormat="1">
      <c r="A348" s="355"/>
      <c r="B348" s="356"/>
      <c r="C348" s="357" t="str">
        <f>IF($B348="","",IFERROR(VLOOKUP($B348,SERVIÇOS!$B:$G,2,0),IFERROR(VLOOKUP($B348,'COMPOSIÇÕES COMPLEMENTARES '!$C:$K,2,0),"")))</f>
        <v/>
      </c>
      <c r="D348" s="358" t="str">
        <f>IF($B348="","",IFERROR(VLOOKUP($B348,SERVIÇOS!$B:$G,3,0),IFERROR(VLOOKUP($B348,'COMPOSIÇÕES COMPLEMENTARES '!$C:$K,3,0),"")))</f>
        <v/>
      </c>
      <c r="E348" s="359"/>
      <c r="F348" s="360" t="str">
        <f>IF($B348="","",IFERROR(VLOOKUP($B348,SERVIÇOS!$B:$G,4,0),IFERROR(VLOOKUP($B348,'COMPOSIÇÕES COMPLEMENTARES '!$C:$K,6,0),"")))</f>
        <v/>
      </c>
      <c r="G348" s="360" t="str">
        <f>IF($B348="","",IFERROR(VLOOKUP($B348,SERVIÇOS!$B:$G,5,0),IFERROR(VLOOKUP($B348,'COMPOSIÇÕES COMPLEMENTARES '!$C:$K,7,0),"")))</f>
        <v/>
      </c>
      <c r="H348" s="360" t="str">
        <f t="shared" si="20"/>
        <v/>
      </c>
      <c r="I348" s="360" t="str">
        <f t="shared" si="21"/>
        <v/>
      </c>
      <c r="J348" s="360" t="str">
        <f t="shared" si="22"/>
        <v/>
      </c>
      <c r="K348" s="360" t="str">
        <f t="shared" si="23"/>
        <v/>
      </c>
      <c r="L348" s="360"/>
    </row>
    <row r="349" spans="1:12" s="236" customFormat="1">
      <c r="A349" s="355"/>
      <c r="B349" s="356"/>
      <c r="C349" s="357" t="str">
        <f>IF($B349="","",IFERROR(VLOOKUP($B349,SERVIÇOS!$B:$G,2,0),IFERROR(VLOOKUP($B349,'COMPOSIÇÕES COMPLEMENTARES '!$C:$K,2,0),"")))</f>
        <v/>
      </c>
      <c r="D349" s="358" t="str">
        <f>IF($B349="","",IFERROR(VLOOKUP($B349,SERVIÇOS!$B:$G,3,0),IFERROR(VLOOKUP($B349,'COMPOSIÇÕES COMPLEMENTARES '!$C:$K,3,0),"")))</f>
        <v/>
      </c>
      <c r="E349" s="359"/>
      <c r="F349" s="360" t="str">
        <f>IF($B349="","",IFERROR(VLOOKUP($B349,SERVIÇOS!$B:$G,4,0),IFERROR(VLOOKUP($B349,'COMPOSIÇÕES COMPLEMENTARES '!$C:$K,6,0),"")))</f>
        <v/>
      </c>
      <c r="G349" s="360" t="str">
        <f>IF($B349="","",IFERROR(VLOOKUP($B349,SERVIÇOS!$B:$G,5,0),IFERROR(VLOOKUP($B349,'COMPOSIÇÕES COMPLEMENTARES '!$C:$K,7,0),"")))</f>
        <v/>
      </c>
      <c r="H349" s="360" t="str">
        <f t="shared" si="20"/>
        <v/>
      </c>
      <c r="I349" s="360" t="str">
        <f t="shared" si="21"/>
        <v/>
      </c>
      <c r="J349" s="360" t="str">
        <f t="shared" si="22"/>
        <v/>
      </c>
      <c r="K349" s="360" t="str">
        <f t="shared" si="23"/>
        <v/>
      </c>
      <c r="L349" s="360"/>
    </row>
    <row r="350" spans="1:12" s="236" customFormat="1">
      <c r="A350" s="355"/>
      <c r="B350" s="356"/>
      <c r="C350" s="357" t="str">
        <f>IF($B350="","",IFERROR(VLOOKUP($B350,SERVIÇOS!$B:$G,2,0),IFERROR(VLOOKUP($B350,'COMPOSIÇÕES COMPLEMENTARES '!$C:$K,2,0),"")))</f>
        <v/>
      </c>
      <c r="D350" s="358" t="str">
        <f>IF($B350="","",IFERROR(VLOOKUP($B350,SERVIÇOS!$B:$G,3,0),IFERROR(VLOOKUP($B350,'COMPOSIÇÕES COMPLEMENTARES '!$C:$K,3,0),"")))</f>
        <v/>
      </c>
      <c r="E350" s="359"/>
      <c r="F350" s="360" t="str">
        <f>IF($B350="","",IFERROR(VLOOKUP($B350,SERVIÇOS!$B:$G,4,0),IFERROR(VLOOKUP($B350,'COMPOSIÇÕES COMPLEMENTARES '!$C:$K,6,0),"")))</f>
        <v/>
      </c>
      <c r="G350" s="360" t="str">
        <f>IF($B350="","",IFERROR(VLOOKUP($B350,SERVIÇOS!$B:$G,5,0),IFERROR(VLOOKUP($B350,'COMPOSIÇÕES COMPLEMENTARES '!$C:$K,7,0),"")))</f>
        <v/>
      </c>
      <c r="H350" s="360" t="str">
        <f t="shared" si="20"/>
        <v/>
      </c>
      <c r="I350" s="360" t="str">
        <f t="shared" si="21"/>
        <v/>
      </c>
      <c r="J350" s="360" t="str">
        <f t="shared" si="22"/>
        <v/>
      </c>
      <c r="K350" s="360" t="str">
        <f t="shared" si="23"/>
        <v/>
      </c>
      <c r="L350" s="360"/>
    </row>
    <row r="351" spans="1:12" s="236" customFormat="1">
      <c r="A351" s="355"/>
      <c r="B351" s="356"/>
      <c r="C351" s="357" t="str">
        <f>IF($B351="","",IFERROR(VLOOKUP($B351,SERVIÇOS!$B:$G,2,0),IFERROR(VLOOKUP($B351,'COMPOSIÇÕES COMPLEMENTARES '!$C:$K,2,0),"")))</f>
        <v/>
      </c>
      <c r="D351" s="358" t="str">
        <f>IF($B351="","",IFERROR(VLOOKUP($B351,SERVIÇOS!$B:$G,3,0),IFERROR(VLOOKUP($B351,'COMPOSIÇÕES COMPLEMENTARES '!$C:$K,3,0),"")))</f>
        <v/>
      </c>
      <c r="E351" s="359"/>
      <c r="F351" s="360" t="str">
        <f>IF($B351="","",IFERROR(VLOOKUP($B351,SERVIÇOS!$B:$G,4,0),IFERROR(VLOOKUP($B351,'COMPOSIÇÕES COMPLEMENTARES '!$C:$K,6,0),"")))</f>
        <v/>
      </c>
      <c r="G351" s="360" t="str">
        <f>IF($B351="","",IFERROR(VLOOKUP($B351,SERVIÇOS!$B:$G,5,0),IFERROR(VLOOKUP($B351,'COMPOSIÇÕES COMPLEMENTARES '!$C:$K,7,0),"")))</f>
        <v/>
      </c>
      <c r="H351" s="360" t="str">
        <f t="shared" si="20"/>
        <v/>
      </c>
      <c r="I351" s="360" t="str">
        <f t="shared" si="21"/>
        <v/>
      </c>
      <c r="J351" s="360" t="str">
        <f t="shared" si="22"/>
        <v/>
      </c>
      <c r="K351" s="360" t="str">
        <f t="shared" si="23"/>
        <v/>
      </c>
      <c r="L351" s="360"/>
    </row>
    <row r="352" spans="1:12" s="236" customFormat="1">
      <c r="A352" s="355"/>
      <c r="B352" s="356"/>
      <c r="C352" s="357" t="str">
        <f>IF($B352="","",IFERROR(VLOOKUP($B352,SERVIÇOS!$B:$G,2,0),IFERROR(VLOOKUP($B352,'COMPOSIÇÕES COMPLEMENTARES '!$C:$K,2,0),"")))</f>
        <v/>
      </c>
      <c r="D352" s="358" t="str">
        <f>IF($B352="","",IFERROR(VLOOKUP($B352,SERVIÇOS!$B:$G,3,0),IFERROR(VLOOKUP($B352,'COMPOSIÇÕES COMPLEMENTARES '!$C:$K,3,0),"")))</f>
        <v/>
      </c>
      <c r="E352" s="359"/>
      <c r="F352" s="360" t="str">
        <f>IF($B352="","",IFERROR(VLOOKUP($B352,SERVIÇOS!$B:$G,4,0),IFERROR(VLOOKUP($B352,'COMPOSIÇÕES COMPLEMENTARES '!$C:$K,6,0),"")))</f>
        <v/>
      </c>
      <c r="G352" s="360" t="str">
        <f>IF($B352="","",IFERROR(VLOOKUP($B352,SERVIÇOS!$B:$G,5,0),IFERROR(VLOOKUP($B352,'COMPOSIÇÕES COMPLEMENTARES '!$C:$K,7,0),"")))</f>
        <v/>
      </c>
      <c r="H352" s="360" t="str">
        <f t="shared" si="20"/>
        <v/>
      </c>
      <c r="I352" s="360" t="str">
        <f t="shared" si="21"/>
        <v/>
      </c>
      <c r="J352" s="360" t="str">
        <f t="shared" si="22"/>
        <v/>
      </c>
      <c r="K352" s="360" t="str">
        <f t="shared" si="23"/>
        <v/>
      </c>
      <c r="L352" s="360"/>
    </row>
    <row r="353" spans="1:12" s="236" customFormat="1">
      <c r="A353" s="355"/>
      <c r="B353" s="356"/>
      <c r="C353" s="357" t="str">
        <f>IF($B353="","",IFERROR(VLOOKUP($B353,SERVIÇOS!$B:$G,2,0),IFERROR(VLOOKUP($B353,'COMPOSIÇÕES COMPLEMENTARES '!$C:$K,2,0),"")))</f>
        <v/>
      </c>
      <c r="D353" s="358" t="str">
        <f>IF($B353="","",IFERROR(VLOOKUP($B353,SERVIÇOS!$B:$G,3,0),IFERROR(VLOOKUP($B353,'COMPOSIÇÕES COMPLEMENTARES '!$C:$K,3,0),"")))</f>
        <v/>
      </c>
      <c r="E353" s="359"/>
      <c r="F353" s="360" t="str">
        <f>IF($B353="","",IFERROR(VLOOKUP($B353,SERVIÇOS!$B:$G,4,0),IFERROR(VLOOKUP($B353,'COMPOSIÇÕES COMPLEMENTARES '!$C:$K,6,0),"")))</f>
        <v/>
      </c>
      <c r="G353" s="360" t="str">
        <f>IF($B353="","",IFERROR(VLOOKUP($B353,SERVIÇOS!$B:$G,5,0),IFERROR(VLOOKUP($B353,'COMPOSIÇÕES COMPLEMENTARES '!$C:$K,7,0),"")))</f>
        <v/>
      </c>
      <c r="H353" s="360" t="str">
        <f t="shared" si="20"/>
        <v/>
      </c>
      <c r="I353" s="360" t="str">
        <f t="shared" si="21"/>
        <v/>
      </c>
      <c r="J353" s="360" t="str">
        <f t="shared" si="22"/>
        <v/>
      </c>
      <c r="K353" s="360" t="str">
        <f t="shared" si="23"/>
        <v/>
      </c>
      <c r="L353" s="360"/>
    </row>
    <row r="354" spans="1:12" s="236" customFormat="1">
      <c r="A354" s="355"/>
      <c r="B354" s="356"/>
      <c r="C354" s="357" t="str">
        <f>IF($B354="","",IFERROR(VLOOKUP($B354,SERVIÇOS!$B:$G,2,0),IFERROR(VLOOKUP($B354,'COMPOSIÇÕES COMPLEMENTARES '!$C:$K,2,0),"")))</f>
        <v/>
      </c>
      <c r="D354" s="358" t="str">
        <f>IF($B354="","",IFERROR(VLOOKUP($B354,SERVIÇOS!$B:$G,3,0),IFERROR(VLOOKUP($B354,'COMPOSIÇÕES COMPLEMENTARES '!$C:$K,3,0),"")))</f>
        <v/>
      </c>
      <c r="E354" s="359"/>
      <c r="F354" s="360" t="str">
        <f>IF($B354="","",IFERROR(VLOOKUP($B354,SERVIÇOS!$B:$G,4,0),IFERROR(VLOOKUP($B354,'COMPOSIÇÕES COMPLEMENTARES '!$C:$K,6,0),"")))</f>
        <v/>
      </c>
      <c r="G354" s="360" t="str">
        <f>IF($B354="","",IFERROR(VLOOKUP($B354,SERVIÇOS!$B:$G,5,0),IFERROR(VLOOKUP($B354,'COMPOSIÇÕES COMPLEMENTARES '!$C:$K,7,0),"")))</f>
        <v/>
      </c>
      <c r="H354" s="360" t="str">
        <f t="shared" si="20"/>
        <v/>
      </c>
      <c r="I354" s="360" t="str">
        <f t="shared" si="21"/>
        <v/>
      </c>
      <c r="J354" s="360" t="str">
        <f t="shared" si="22"/>
        <v/>
      </c>
      <c r="K354" s="360" t="str">
        <f t="shared" si="23"/>
        <v/>
      </c>
      <c r="L354" s="360"/>
    </row>
    <row r="355" spans="1:12" s="236" customFormat="1">
      <c r="A355" s="355"/>
      <c r="B355" s="356"/>
      <c r="C355" s="357" t="str">
        <f>IF($B355="","",IFERROR(VLOOKUP($B355,SERVIÇOS!$B:$G,2,0),IFERROR(VLOOKUP($B355,'COMPOSIÇÕES COMPLEMENTARES '!$C:$K,2,0),"")))</f>
        <v/>
      </c>
      <c r="D355" s="358" t="str">
        <f>IF($B355="","",IFERROR(VLOOKUP($B355,SERVIÇOS!$B:$G,3,0),IFERROR(VLOOKUP($B355,'COMPOSIÇÕES COMPLEMENTARES '!$C:$K,3,0),"")))</f>
        <v/>
      </c>
      <c r="E355" s="359"/>
      <c r="F355" s="360" t="str">
        <f>IF($B355="","",IFERROR(VLOOKUP($B355,SERVIÇOS!$B:$G,4,0),IFERROR(VLOOKUP($B355,'COMPOSIÇÕES COMPLEMENTARES '!$C:$K,6,0),"")))</f>
        <v/>
      </c>
      <c r="G355" s="360" t="str">
        <f>IF($B355="","",IFERROR(VLOOKUP($B355,SERVIÇOS!$B:$G,5,0),IFERROR(VLOOKUP($B355,'COMPOSIÇÕES COMPLEMENTARES '!$C:$K,7,0),"")))</f>
        <v/>
      </c>
      <c r="H355" s="360" t="str">
        <f t="shared" si="20"/>
        <v/>
      </c>
      <c r="I355" s="360" t="str">
        <f t="shared" si="21"/>
        <v/>
      </c>
      <c r="J355" s="360" t="str">
        <f t="shared" si="22"/>
        <v/>
      </c>
      <c r="K355" s="360" t="str">
        <f t="shared" si="23"/>
        <v/>
      </c>
      <c r="L355" s="360"/>
    </row>
    <row r="356" spans="1:12" s="236" customFormat="1">
      <c r="A356" s="355"/>
      <c r="B356" s="356"/>
      <c r="C356" s="357" t="str">
        <f>IF($B356="","",IFERROR(VLOOKUP($B356,SERVIÇOS!$B:$G,2,0),IFERROR(VLOOKUP($B356,'COMPOSIÇÕES COMPLEMENTARES '!$C:$K,2,0),"")))</f>
        <v/>
      </c>
      <c r="D356" s="358" t="str">
        <f>IF($B356="","",IFERROR(VLOOKUP($B356,SERVIÇOS!$B:$G,3,0),IFERROR(VLOOKUP($B356,'COMPOSIÇÕES COMPLEMENTARES '!$C:$K,3,0),"")))</f>
        <v/>
      </c>
      <c r="E356" s="359"/>
      <c r="F356" s="360" t="str">
        <f>IF($B356="","",IFERROR(VLOOKUP($B356,SERVIÇOS!$B:$G,4,0),IFERROR(VLOOKUP($B356,'COMPOSIÇÕES COMPLEMENTARES '!$C:$K,6,0),"")))</f>
        <v/>
      </c>
      <c r="G356" s="360" t="str">
        <f>IF($B356="","",IFERROR(VLOOKUP($B356,SERVIÇOS!$B:$G,5,0),IFERROR(VLOOKUP($B356,'COMPOSIÇÕES COMPLEMENTARES '!$C:$K,7,0),"")))</f>
        <v/>
      </c>
      <c r="H356" s="360" t="str">
        <f t="shared" si="20"/>
        <v/>
      </c>
      <c r="I356" s="360" t="str">
        <f t="shared" si="21"/>
        <v/>
      </c>
      <c r="J356" s="360" t="str">
        <f t="shared" si="22"/>
        <v/>
      </c>
      <c r="K356" s="360" t="str">
        <f t="shared" si="23"/>
        <v/>
      </c>
      <c r="L356" s="360"/>
    </row>
    <row r="357" spans="1:12" s="236" customFormat="1">
      <c r="A357" s="355"/>
      <c r="B357" s="356"/>
      <c r="C357" s="357" t="str">
        <f>IF($B357="","",IFERROR(VLOOKUP($B357,SERVIÇOS!$B:$G,2,0),IFERROR(VLOOKUP($B357,'COMPOSIÇÕES COMPLEMENTARES '!$C:$K,2,0),"")))</f>
        <v/>
      </c>
      <c r="D357" s="358" t="str">
        <f>IF($B357="","",IFERROR(VLOOKUP($B357,SERVIÇOS!$B:$G,3,0),IFERROR(VLOOKUP($B357,'COMPOSIÇÕES COMPLEMENTARES '!$C:$K,3,0),"")))</f>
        <v/>
      </c>
      <c r="E357" s="359"/>
      <c r="F357" s="360" t="str">
        <f>IF($B357="","",IFERROR(VLOOKUP($B357,SERVIÇOS!$B:$G,4,0),IFERROR(VLOOKUP($B357,'COMPOSIÇÕES COMPLEMENTARES '!$C:$K,6,0),"")))</f>
        <v/>
      </c>
      <c r="G357" s="360" t="str">
        <f>IF($B357="","",IFERROR(VLOOKUP($B357,SERVIÇOS!$B:$G,5,0),IFERROR(VLOOKUP($B357,'COMPOSIÇÕES COMPLEMENTARES '!$C:$K,7,0),"")))</f>
        <v/>
      </c>
      <c r="H357" s="360" t="str">
        <f t="shared" si="20"/>
        <v/>
      </c>
      <c r="I357" s="360" t="str">
        <f t="shared" si="21"/>
        <v/>
      </c>
      <c r="J357" s="360" t="str">
        <f t="shared" si="22"/>
        <v/>
      </c>
      <c r="K357" s="360" t="str">
        <f t="shared" si="23"/>
        <v/>
      </c>
      <c r="L357" s="360"/>
    </row>
    <row r="358" spans="1:12" s="236" customFormat="1">
      <c r="A358" s="355"/>
      <c r="B358" s="356"/>
      <c r="C358" s="357" t="str">
        <f>IF($B358="","",IFERROR(VLOOKUP($B358,SERVIÇOS!$B:$G,2,0),IFERROR(VLOOKUP($B358,'COMPOSIÇÕES COMPLEMENTARES '!$C:$K,2,0),"")))</f>
        <v/>
      </c>
      <c r="D358" s="358" t="str">
        <f>IF($B358="","",IFERROR(VLOOKUP($B358,SERVIÇOS!$B:$G,3,0),IFERROR(VLOOKUP($B358,'COMPOSIÇÕES COMPLEMENTARES '!$C:$K,3,0),"")))</f>
        <v/>
      </c>
      <c r="E358" s="359"/>
      <c r="F358" s="360" t="str">
        <f>IF($B358="","",IFERROR(VLOOKUP($B358,SERVIÇOS!$B:$G,4,0),IFERROR(VLOOKUP($B358,'COMPOSIÇÕES COMPLEMENTARES '!$C:$K,6,0),"")))</f>
        <v/>
      </c>
      <c r="G358" s="360" t="str">
        <f>IF($B358="","",IFERROR(VLOOKUP($B358,SERVIÇOS!$B:$G,5,0),IFERROR(VLOOKUP($B358,'COMPOSIÇÕES COMPLEMENTARES '!$C:$K,7,0),"")))</f>
        <v/>
      </c>
      <c r="H358" s="360" t="str">
        <f t="shared" si="20"/>
        <v/>
      </c>
      <c r="I358" s="360" t="str">
        <f t="shared" si="21"/>
        <v/>
      </c>
      <c r="J358" s="360" t="str">
        <f t="shared" si="22"/>
        <v/>
      </c>
      <c r="K358" s="360" t="str">
        <f t="shared" si="23"/>
        <v/>
      </c>
      <c r="L358" s="360"/>
    </row>
    <row r="359" spans="1:12" s="236" customFormat="1">
      <c r="A359" s="355"/>
      <c r="B359" s="356"/>
      <c r="C359" s="357" t="str">
        <f>IF($B359="","",IFERROR(VLOOKUP($B359,SERVIÇOS!$B:$G,2,0),IFERROR(VLOOKUP($B359,'COMPOSIÇÕES COMPLEMENTARES '!$C:$K,2,0),"")))</f>
        <v/>
      </c>
      <c r="D359" s="358" t="str">
        <f>IF($B359="","",IFERROR(VLOOKUP($B359,SERVIÇOS!$B:$G,3,0),IFERROR(VLOOKUP($B359,'COMPOSIÇÕES COMPLEMENTARES '!$C:$K,3,0),"")))</f>
        <v/>
      </c>
      <c r="E359" s="359"/>
      <c r="F359" s="360" t="str">
        <f>IF($B359="","",IFERROR(VLOOKUP($B359,SERVIÇOS!$B:$G,4,0),IFERROR(VLOOKUP($B359,'COMPOSIÇÕES COMPLEMENTARES '!$C:$K,6,0),"")))</f>
        <v/>
      </c>
      <c r="G359" s="360" t="str">
        <f>IF($B359="","",IFERROR(VLOOKUP($B359,SERVIÇOS!$B:$G,5,0),IFERROR(VLOOKUP($B359,'COMPOSIÇÕES COMPLEMENTARES '!$C:$K,7,0),"")))</f>
        <v/>
      </c>
      <c r="H359" s="360" t="str">
        <f t="shared" si="20"/>
        <v/>
      </c>
      <c r="I359" s="360" t="str">
        <f t="shared" si="21"/>
        <v/>
      </c>
      <c r="J359" s="360" t="str">
        <f t="shared" si="22"/>
        <v/>
      </c>
      <c r="K359" s="360" t="str">
        <f t="shared" si="23"/>
        <v/>
      </c>
      <c r="L359" s="360"/>
    </row>
    <row r="360" spans="1:12" s="236" customFormat="1">
      <c r="A360" s="355"/>
      <c r="B360" s="356"/>
      <c r="C360" s="357" t="str">
        <f>IF($B360="","",IFERROR(VLOOKUP($B360,SERVIÇOS!$B:$G,2,0),IFERROR(VLOOKUP($B360,'COMPOSIÇÕES COMPLEMENTARES '!$C:$K,2,0),"")))</f>
        <v/>
      </c>
      <c r="D360" s="358" t="str">
        <f>IF($B360="","",IFERROR(VLOOKUP($B360,SERVIÇOS!$B:$G,3,0),IFERROR(VLOOKUP($B360,'COMPOSIÇÕES COMPLEMENTARES '!$C:$K,3,0),"")))</f>
        <v/>
      </c>
      <c r="E360" s="359"/>
      <c r="F360" s="360" t="str">
        <f>IF($B360="","",IFERROR(VLOOKUP($B360,SERVIÇOS!$B:$G,4,0),IFERROR(VLOOKUP($B360,'COMPOSIÇÕES COMPLEMENTARES '!$C:$K,6,0),"")))</f>
        <v/>
      </c>
      <c r="G360" s="360" t="str">
        <f>IF($B360="","",IFERROR(VLOOKUP($B360,SERVIÇOS!$B:$G,5,0),IFERROR(VLOOKUP($B360,'COMPOSIÇÕES COMPLEMENTARES '!$C:$K,7,0),"")))</f>
        <v/>
      </c>
      <c r="H360" s="360" t="str">
        <f t="shared" si="20"/>
        <v/>
      </c>
      <c r="I360" s="360" t="str">
        <f t="shared" si="21"/>
        <v/>
      </c>
      <c r="J360" s="360" t="str">
        <f t="shared" si="22"/>
        <v/>
      </c>
      <c r="K360" s="360" t="str">
        <f t="shared" si="23"/>
        <v/>
      </c>
      <c r="L360" s="360"/>
    </row>
    <row r="361" spans="1:12" s="236" customFormat="1">
      <c r="A361" s="355"/>
      <c r="B361" s="356"/>
      <c r="C361" s="357" t="str">
        <f>IF($B361="","",IFERROR(VLOOKUP($B361,SERVIÇOS!$B:$G,2,0),IFERROR(VLOOKUP($B361,'COMPOSIÇÕES COMPLEMENTARES '!$C:$K,2,0),"")))</f>
        <v/>
      </c>
      <c r="D361" s="358" t="str">
        <f>IF($B361="","",IFERROR(VLOOKUP($B361,SERVIÇOS!$B:$G,3,0),IFERROR(VLOOKUP($B361,'COMPOSIÇÕES COMPLEMENTARES '!$C:$K,3,0),"")))</f>
        <v/>
      </c>
      <c r="E361" s="359"/>
      <c r="F361" s="360" t="str">
        <f>IF($B361="","",IFERROR(VLOOKUP($B361,SERVIÇOS!$B:$G,4,0),IFERROR(VLOOKUP($B361,'COMPOSIÇÕES COMPLEMENTARES '!$C:$K,6,0),"")))</f>
        <v/>
      </c>
      <c r="G361" s="360" t="str">
        <f>IF($B361="","",IFERROR(VLOOKUP($B361,SERVIÇOS!$B:$G,5,0),IFERROR(VLOOKUP($B361,'COMPOSIÇÕES COMPLEMENTARES '!$C:$K,7,0),"")))</f>
        <v/>
      </c>
      <c r="H361" s="360" t="str">
        <f t="shared" si="20"/>
        <v/>
      </c>
      <c r="I361" s="360" t="str">
        <f t="shared" si="21"/>
        <v/>
      </c>
      <c r="J361" s="360" t="str">
        <f t="shared" si="22"/>
        <v/>
      </c>
      <c r="K361" s="360" t="str">
        <f t="shared" si="23"/>
        <v/>
      </c>
      <c r="L361" s="360"/>
    </row>
    <row r="362" spans="1:12" s="236" customFormat="1">
      <c r="A362" s="355"/>
      <c r="B362" s="356"/>
      <c r="C362" s="357" t="str">
        <f>IF($B362="","",IFERROR(VLOOKUP($B362,SERVIÇOS!$B:$G,2,0),IFERROR(VLOOKUP($B362,'COMPOSIÇÕES COMPLEMENTARES '!$C:$K,2,0),"")))</f>
        <v/>
      </c>
      <c r="D362" s="358" t="str">
        <f>IF($B362="","",IFERROR(VLOOKUP($B362,SERVIÇOS!$B:$G,3,0),IFERROR(VLOOKUP($B362,'COMPOSIÇÕES COMPLEMENTARES '!$C:$K,3,0),"")))</f>
        <v/>
      </c>
      <c r="E362" s="359"/>
      <c r="F362" s="360" t="str">
        <f>IF($B362="","",IFERROR(VLOOKUP($B362,SERVIÇOS!$B:$G,4,0),IFERROR(VLOOKUP($B362,'COMPOSIÇÕES COMPLEMENTARES '!$C:$K,6,0),"")))</f>
        <v/>
      </c>
      <c r="G362" s="360" t="str">
        <f>IF($B362="","",IFERROR(VLOOKUP($B362,SERVIÇOS!$B:$G,5,0),IFERROR(VLOOKUP($B362,'COMPOSIÇÕES COMPLEMENTARES '!$C:$K,7,0),"")))</f>
        <v/>
      </c>
      <c r="H362" s="360" t="str">
        <f t="shared" si="20"/>
        <v/>
      </c>
      <c r="I362" s="360" t="str">
        <f t="shared" si="21"/>
        <v/>
      </c>
      <c r="J362" s="360" t="str">
        <f t="shared" si="22"/>
        <v/>
      </c>
      <c r="K362" s="360" t="str">
        <f t="shared" si="23"/>
        <v/>
      </c>
      <c r="L362" s="360"/>
    </row>
    <row r="363" spans="1:12" s="236" customFormat="1">
      <c r="A363" s="355"/>
      <c r="B363" s="356"/>
      <c r="C363" s="357" t="str">
        <f>IF($B363="","",IFERROR(VLOOKUP($B363,SERVIÇOS!$B:$G,2,0),IFERROR(VLOOKUP($B363,'COMPOSIÇÕES COMPLEMENTARES '!$C:$K,2,0),"")))</f>
        <v/>
      </c>
      <c r="D363" s="358" t="str">
        <f>IF($B363="","",IFERROR(VLOOKUP($B363,SERVIÇOS!$B:$G,3,0),IFERROR(VLOOKUP($B363,'COMPOSIÇÕES COMPLEMENTARES '!$C:$K,3,0),"")))</f>
        <v/>
      </c>
      <c r="E363" s="359"/>
      <c r="F363" s="360" t="str">
        <f>IF($B363="","",IFERROR(VLOOKUP($B363,SERVIÇOS!$B:$G,4,0),IFERROR(VLOOKUP($B363,'COMPOSIÇÕES COMPLEMENTARES '!$C:$K,6,0),"")))</f>
        <v/>
      </c>
      <c r="G363" s="360" t="str">
        <f>IF($B363="","",IFERROR(VLOOKUP($B363,SERVIÇOS!$B:$G,5,0),IFERROR(VLOOKUP($B363,'COMPOSIÇÕES COMPLEMENTARES '!$C:$K,7,0),"")))</f>
        <v/>
      </c>
      <c r="H363" s="360" t="str">
        <f t="shared" si="20"/>
        <v/>
      </c>
      <c r="I363" s="360" t="str">
        <f t="shared" si="21"/>
        <v/>
      </c>
      <c r="J363" s="360" t="str">
        <f t="shared" si="22"/>
        <v/>
      </c>
      <c r="K363" s="360" t="str">
        <f t="shared" si="23"/>
        <v/>
      </c>
      <c r="L363" s="360"/>
    </row>
    <row r="364" spans="1:12" s="236" customFormat="1">
      <c r="A364" s="355"/>
      <c r="B364" s="356"/>
      <c r="C364" s="357" t="str">
        <f>IF($B364="","",IFERROR(VLOOKUP($B364,SERVIÇOS!$B:$G,2,0),IFERROR(VLOOKUP($B364,'COMPOSIÇÕES COMPLEMENTARES '!$C:$K,2,0),"")))</f>
        <v/>
      </c>
      <c r="D364" s="358" t="str">
        <f>IF($B364="","",IFERROR(VLOOKUP($B364,SERVIÇOS!$B:$G,3,0),IFERROR(VLOOKUP($B364,'COMPOSIÇÕES COMPLEMENTARES '!$C:$K,3,0),"")))</f>
        <v/>
      </c>
      <c r="E364" s="359"/>
      <c r="F364" s="360" t="str">
        <f>IF($B364="","",IFERROR(VLOOKUP($B364,SERVIÇOS!$B:$G,4,0),IFERROR(VLOOKUP($B364,'COMPOSIÇÕES COMPLEMENTARES '!$C:$K,6,0),"")))</f>
        <v/>
      </c>
      <c r="G364" s="360" t="str">
        <f>IF($B364="","",IFERROR(VLOOKUP($B364,SERVIÇOS!$B:$G,5,0),IFERROR(VLOOKUP($B364,'COMPOSIÇÕES COMPLEMENTARES '!$C:$K,7,0),"")))</f>
        <v/>
      </c>
      <c r="H364" s="360" t="str">
        <f t="shared" si="20"/>
        <v/>
      </c>
      <c r="I364" s="360" t="str">
        <f t="shared" si="21"/>
        <v/>
      </c>
      <c r="J364" s="360" t="str">
        <f t="shared" si="22"/>
        <v/>
      </c>
      <c r="K364" s="360" t="str">
        <f t="shared" si="23"/>
        <v/>
      </c>
      <c r="L364" s="360"/>
    </row>
    <row r="365" spans="1:12" s="236" customFormat="1">
      <c r="A365" s="355"/>
      <c r="B365" s="356"/>
      <c r="C365" s="357" t="str">
        <f>IF($B365="","",IFERROR(VLOOKUP($B365,SERVIÇOS!$B:$G,2,0),IFERROR(VLOOKUP($B365,'COMPOSIÇÕES COMPLEMENTARES '!$C:$K,2,0),"")))</f>
        <v/>
      </c>
      <c r="D365" s="358" t="str">
        <f>IF($B365="","",IFERROR(VLOOKUP($B365,SERVIÇOS!$B:$G,3,0),IFERROR(VLOOKUP($B365,'COMPOSIÇÕES COMPLEMENTARES '!$C:$K,3,0),"")))</f>
        <v/>
      </c>
      <c r="E365" s="359"/>
      <c r="F365" s="360" t="str">
        <f>IF($B365="","",IFERROR(VLOOKUP($B365,SERVIÇOS!$B:$G,4,0),IFERROR(VLOOKUP($B365,'COMPOSIÇÕES COMPLEMENTARES '!$C:$K,6,0),"")))</f>
        <v/>
      </c>
      <c r="G365" s="360" t="str">
        <f>IF($B365="","",IFERROR(VLOOKUP($B365,SERVIÇOS!$B:$G,5,0),IFERROR(VLOOKUP($B365,'COMPOSIÇÕES COMPLEMENTARES '!$C:$K,7,0),"")))</f>
        <v/>
      </c>
      <c r="H365" s="360" t="str">
        <f t="shared" si="20"/>
        <v/>
      </c>
      <c r="I365" s="360" t="str">
        <f t="shared" si="21"/>
        <v/>
      </c>
      <c r="J365" s="360" t="str">
        <f t="shared" si="22"/>
        <v/>
      </c>
      <c r="K365" s="360" t="str">
        <f t="shared" si="23"/>
        <v/>
      </c>
      <c r="L365" s="360"/>
    </row>
    <row r="366" spans="1:12" s="236" customFormat="1">
      <c r="A366" s="355"/>
      <c r="B366" s="356"/>
      <c r="C366" s="357" t="str">
        <f>IF($B366="","",IFERROR(VLOOKUP($B366,SERVIÇOS!$B:$G,2,0),IFERROR(VLOOKUP($B366,'COMPOSIÇÕES COMPLEMENTARES '!$C:$K,2,0),"")))</f>
        <v/>
      </c>
      <c r="D366" s="358" t="str">
        <f>IF($B366="","",IFERROR(VLOOKUP($B366,SERVIÇOS!$B:$G,3,0),IFERROR(VLOOKUP($B366,'COMPOSIÇÕES COMPLEMENTARES '!$C:$K,3,0),"")))</f>
        <v/>
      </c>
      <c r="E366" s="359"/>
      <c r="F366" s="360" t="str">
        <f>IF($B366="","",IFERROR(VLOOKUP($B366,SERVIÇOS!$B:$G,4,0),IFERROR(VLOOKUP($B366,'COMPOSIÇÕES COMPLEMENTARES '!$C:$K,6,0),"")))</f>
        <v/>
      </c>
      <c r="G366" s="360" t="str">
        <f>IF($B366="","",IFERROR(VLOOKUP($B366,SERVIÇOS!$B:$G,5,0),IFERROR(VLOOKUP($B366,'COMPOSIÇÕES COMPLEMENTARES '!$C:$K,7,0),"")))</f>
        <v/>
      </c>
      <c r="H366" s="360" t="str">
        <f t="shared" si="20"/>
        <v/>
      </c>
      <c r="I366" s="360" t="str">
        <f t="shared" si="21"/>
        <v/>
      </c>
      <c r="J366" s="360" t="str">
        <f t="shared" si="22"/>
        <v/>
      </c>
      <c r="K366" s="360" t="str">
        <f t="shared" si="23"/>
        <v/>
      </c>
      <c r="L366" s="360"/>
    </row>
    <row r="367" spans="1:12" s="236" customFormat="1">
      <c r="A367" s="355"/>
      <c r="B367" s="356"/>
      <c r="C367" s="357" t="str">
        <f>IF($B367="","",IFERROR(VLOOKUP($B367,SERVIÇOS!$B:$G,2,0),IFERROR(VLOOKUP($B367,'COMPOSIÇÕES COMPLEMENTARES '!$C:$K,2,0),"")))</f>
        <v/>
      </c>
      <c r="D367" s="358" t="str">
        <f>IF($B367="","",IFERROR(VLOOKUP($B367,SERVIÇOS!$B:$G,3,0),IFERROR(VLOOKUP($B367,'COMPOSIÇÕES COMPLEMENTARES '!$C:$K,3,0),"")))</f>
        <v/>
      </c>
      <c r="E367" s="359"/>
      <c r="F367" s="360" t="str">
        <f>IF($B367="","",IFERROR(VLOOKUP($B367,SERVIÇOS!$B:$G,4,0),IFERROR(VLOOKUP($B367,'COMPOSIÇÕES COMPLEMENTARES '!$C:$K,6,0),"")))</f>
        <v/>
      </c>
      <c r="G367" s="360" t="str">
        <f>IF($B367="","",IFERROR(VLOOKUP($B367,SERVIÇOS!$B:$G,5,0),IFERROR(VLOOKUP($B367,'COMPOSIÇÕES COMPLEMENTARES '!$C:$K,7,0),"")))</f>
        <v/>
      </c>
      <c r="H367" s="360" t="str">
        <f t="shared" si="20"/>
        <v/>
      </c>
      <c r="I367" s="360" t="str">
        <f t="shared" si="21"/>
        <v/>
      </c>
      <c r="J367" s="360" t="str">
        <f t="shared" si="22"/>
        <v/>
      </c>
      <c r="K367" s="360" t="str">
        <f t="shared" si="23"/>
        <v/>
      </c>
      <c r="L367" s="360"/>
    </row>
    <row r="368" spans="1:12" s="236" customFormat="1">
      <c r="A368" s="355"/>
      <c r="B368" s="356"/>
      <c r="C368" s="357" t="str">
        <f>IF($B368="","",IFERROR(VLOOKUP($B368,SERVIÇOS!$B:$G,2,0),IFERROR(VLOOKUP($B368,'COMPOSIÇÕES COMPLEMENTARES '!$C:$K,2,0),"")))</f>
        <v/>
      </c>
      <c r="D368" s="358" t="str">
        <f>IF($B368="","",IFERROR(VLOOKUP($B368,SERVIÇOS!$B:$G,3,0),IFERROR(VLOOKUP($B368,'COMPOSIÇÕES COMPLEMENTARES '!$C:$K,3,0),"")))</f>
        <v/>
      </c>
      <c r="E368" s="359"/>
      <c r="F368" s="360" t="str">
        <f>IF($B368="","",IFERROR(VLOOKUP($B368,SERVIÇOS!$B:$G,4,0),IFERROR(VLOOKUP($B368,'COMPOSIÇÕES COMPLEMENTARES '!$C:$K,6,0),"")))</f>
        <v/>
      </c>
      <c r="G368" s="360" t="str">
        <f>IF($B368="","",IFERROR(VLOOKUP($B368,SERVIÇOS!$B:$G,5,0),IFERROR(VLOOKUP($B368,'COMPOSIÇÕES COMPLEMENTARES '!$C:$K,7,0),"")))</f>
        <v/>
      </c>
      <c r="H368" s="360" t="str">
        <f t="shared" si="20"/>
        <v/>
      </c>
      <c r="I368" s="360" t="str">
        <f t="shared" si="21"/>
        <v/>
      </c>
      <c r="J368" s="360" t="str">
        <f t="shared" si="22"/>
        <v/>
      </c>
      <c r="K368" s="360" t="str">
        <f t="shared" si="23"/>
        <v/>
      </c>
      <c r="L368" s="360"/>
    </row>
    <row r="369" spans="1:12" s="236" customFormat="1">
      <c r="A369" s="355"/>
      <c r="B369" s="356"/>
      <c r="C369" s="357" t="str">
        <f>IF($B369="","",IFERROR(VLOOKUP($B369,SERVIÇOS!$B:$G,2,0),IFERROR(VLOOKUP($B369,'COMPOSIÇÕES COMPLEMENTARES '!$C:$K,2,0),"")))</f>
        <v/>
      </c>
      <c r="D369" s="358" t="str">
        <f>IF($B369="","",IFERROR(VLOOKUP($B369,SERVIÇOS!$B:$G,3,0),IFERROR(VLOOKUP($B369,'COMPOSIÇÕES COMPLEMENTARES '!$C:$K,3,0),"")))</f>
        <v/>
      </c>
      <c r="E369" s="359"/>
      <c r="F369" s="360" t="str">
        <f>IF($B369="","",IFERROR(VLOOKUP($B369,SERVIÇOS!$B:$G,4,0),IFERROR(VLOOKUP($B369,'COMPOSIÇÕES COMPLEMENTARES '!$C:$K,6,0),"")))</f>
        <v/>
      </c>
      <c r="G369" s="360" t="str">
        <f>IF($B369="","",IFERROR(VLOOKUP($B369,SERVIÇOS!$B:$G,5,0),IFERROR(VLOOKUP($B369,'COMPOSIÇÕES COMPLEMENTARES '!$C:$K,7,0),"")))</f>
        <v/>
      </c>
      <c r="H369" s="360" t="str">
        <f t="shared" si="20"/>
        <v/>
      </c>
      <c r="I369" s="360" t="str">
        <f t="shared" si="21"/>
        <v/>
      </c>
      <c r="J369" s="360" t="str">
        <f t="shared" si="22"/>
        <v/>
      </c>
      <c r="K369" s="360" t="str">
        <f t="shared" si="23"/>
        <v/>
      </c>
      <c r="L369" s="360"/>
    </row>
    <row r="370" spans="1:12" s="236" customFormat="1">
      <c r="A370" s="355"/>
      <c r="B370" s="356"/>
      <c r="C370" s="357" t="str">
        <f>IF($B370="","",IFERROR(VLOOKUP($B370,SERVIÇOS!$B:$G,2,0),IFERROR(VLOOKUP($B370,'COMPOSIÇÕES COMPLEMENTARES '!$C:$K,2,0),"")))</f>
        <v/>
      </c>
      <c r="D370" s="358" t="str">
        <f>IF($B370="","",IFERROR(VLOOKUP($B370,SERVIÇOS!$B:$G,3,0),IFERROR(VLOOKUP($B370,'COMPOSIÇÕES COMPLEMENTARES '!$C:$K,3,0),"")))</f>
        <v/>
      </c>
      <c r="E370" s="359"/>
      <c r="F370" s="360" t="str">
        <f>IF($B370="","",IFERROR(VLOOKUP($B370,SERVIÇOS!$B:$G,4,0),IFERROR(VLOOKUP($B370,'COMPOSIÇÕES COMPLEMENTARES '!$C:$K,6,0),"")))</f>
        <v/>
      </c>
      <c r="G370" s="360" t="str">
        <f>IF($B370="","",IFERROR(VLOOKUP($B370,SERVIÇOS!$B:$G,5,0),IFERROR(VLOOKUP($B370,'COMPOSIÇÕES COMPLEMENTARES '!$C:$K,7,0),"")))</f>
        <v/>
      </c>
      <c r="H370" s="360" t="str">
        <f t="shared" si="20"/>
        <v/>
      </c>
      <c r="I370" s="360" t="str">
        <f t="shared" si="21"/>
        <v/>
      </c>
      <c r="J370" s="360" t="str">
        <f t="shared" si="22"/>
        <v/>
      </c>
      <c r="K370" s="360" t="str">
        <f t="shared" si="23"/>
        <v/>
      </c>
      <c r="L370" s="360"/>
    </row>
    <row r="371" spans="1:12" s="236" customFormat="1">
      <c r="A371" s="355"/>
      <c r="B371" s="356"/>
      <c r="C371" s="357" t="str">
        <f>IF($B371="","",IFERROR(VLOOKUP($B371,SERVIÇOS!$B:$G,2,0),IFERROR(VLOOKUP($B371,'COMPOSIÇÕES COMPLEMENTARES '!$C:$K,2,0),"")))</f>
        <v/>
      </c>
      <c r="D371" s="358" t="str">
        <f>IF($B371="","",IFERROR(VLOOKUP($B371,SERVIÇOS!$B:$G,3,0),IFERROR(VLOOKUP($B371,'COMPOSIÇÕES COMPLEMENTARES '!$C:$K,3,0),"")))</f>
        <v/>
      </c>
      <c r="E371" s="359"/>
      <c r="F371" s="360" t="str">
        <f>IF($B371="","",IFERROR(VLOOKUP($B371,SERVIÇOS!$B:$G,4,0),IFERROR(VLOOKUP($B371,'COMPOSIÇÕES COMPLEMENTARES '!$C:$K,6,0),"")))</f>
        <v/>
      </c>
      <c r="G371" s="360" t="str">
        <f>IF($B371="","",IFERROR(VLOOKUP($B371,SERVIÇOS!$B:$G,5,0),IFERROR(VLOOKUP($B371,'COMPOSIÇÕES COMPLEMENTARES '!$C:$K,7,0),"")))</f>
        <v/>
      </c>
      <c r="H371" s="360" t="str">
        <f t="shared" si="20"/>
        <v/>
      </c>
      <c r="I371" s="360" t="str">
        <f t="shared" si="21"/>
        <v/>
      </c>
      <c r="J371" s="360" t="str">
        <f t="shared" si="22"/>
        <v/>
      </c>
      <c r="K371" s="360" t="str">
        <f t="shared" si="23"/>
        <v/>
      </c>
      <c r="L371" s="360"/>
    </row>
    <row r="372" spans="1:12" s="236" customFormat="1">
      <c r="A372" s="355"/>
      <c r="B372" s="356"/>
      <c r="C372" s="357" t="str">
        <f>IF($B372="","",IFERROR(VLOOKUP($B372,SERVIÇOS!$B:$G,2,0),IFERROR(VLOOKUP($B372,'COMPOSIÇÕES COMPLEMENTARES '!$C:$K,2,0),"")))</f>
        <v/>
      </c>
      <c r="D372" s="358" t="str">
        <f>IF($B372="","",IFERROR(VLOOKUP($B372,SERVIÇOS!$B:$G,3,0),IFERROR(VLOOKUP($B372,'COMPOSIÇÕES COMPLEMENTARES '!$C:$K,3,0),"")))</f>
        <v/>
      </c>
      <c r="E372" s="359"/>
      <c r="F372" s="360" t="str">
        <f>IF($B372="","",IFERROR(VLOOKUP($B372,SERVIÇOS!$B:$G,4,0),IFERROR(VLOOKUP($B372,'COMPOSIÇÕES COMPLEMENTARES '!$C:$K,6,0),"")))</f>
        <v/>
      </c>
      <c r="G372" s="360" t="str">
        <f>IF($B372="","",IFERROR(VLOOKUP($B372,SERVIÇOS!$B:$G,5,0),IFERROR(VLOOKUP($B372,'COMPOSIÇÕES COMPLEMENTARES '!$C:$K,7,0),"")))</f>
        <v/>
      </c>
      <c r="H372" s="360" t="str">
        <f t="shared" si="20"/>
        <v/>
      </c>
      <c r="I372" s="360" t="str">
        <f t="shared" si="21"/>
        <v/>
      </c>
      <c r="J372" s="360" t="str">
        <f t="shared" si="22"/>
        <v/>
      </c>
      <c r="K372" s="360" t="str">
        <f t="shared" si="23"/>
        <v/>
      </c>
      <c r="L372" s="360"/>
    </row>
    <row r="373" spans="1:12" s="236" customFormat="1">
      <c r="A373" s="355"/>
      <c r="B373" s="356"/>
      <c r="C373" s="357" t="str">
        <f>IF($B373="","",IFERROR(VLOOKUP($B373,SERVIÇOS!$B:$G,2,0),IFERROR(VLOOKUP($B373,'COMPOSIÇÕES COMPLEMENTARES '!$C:$K,2,0),"")))</f>
        <v/>
      </c>
      <c r="D373" s="358" t="str">
        <f>IF($B373="","",IFERROR(VLOOKUP($B373,SERVIÇOS!$B:$G,3,0),IFERROR(VLOOKUP($B373,'COMPOSIÇÕES COMPLEMENTARES '!$C:$K,3,0),"")))</f>
        <v/>
      </c>
      <c r="E373" s="359"/>
      <c r="F373" s="360" t="str">
        <f>IF($B373="","",IFERROR(VLOOKUP($B373,SERVIÇOS!$B:$G,4,0),IFERROR(VLOOKUP($B373,'COMPOSIÇÕES COMPLEMENTARES '!$C:$K,6,0),"")))</f>
        <v/>
      </c>
      <c r="G373" s="360" t="str">
        <f>IF($B373="","",IFERROR(VLOOKUP($B373,SERVIÇOS!$B:$G,5,0),IFERROR(VLOOKUP($B373,'COMPOSIÇÕES COMPLEMENTARES '!$C:$K,7,0),"")))</f>
        <v/>
      </c>
      <c r="H373" s="360" t="str">
        <f t="shared" si="20"/>
        <v/>
      </c>
      <c r="I373" s="360" t="str">
        <f t="shared" si="21"/>
        <v/>
      </c>
      <c r="J373" s="360" t="str">
        <f t="shared" si="22"/>
        <v/>
      </c>
      <c r="K373" s="360" t="str">
        <f t="shared" si="23"/>
        <v/>
      </c>
      <c r="L373" s="360"/>
    </row>
    <row r="374" spans="1:12" s="236" customFormat="1">
      <c r="A374" s="355"/>
      <c r="B374" s="356"/>
      <c r="C374" s="357" t="str">
        <f>IF($B374="","",IFERROR(VLOOKUP($B374,SERVIÇOS!$B:$G,2,0),IFERROR(VLOOKUP($B374,'COMPOSIÇÕES COMPLEMENTARES '!$C:$K,2,0),"")))</f>
        <v/>
      </c>
      <c r="D374" s="358" t="str">
        <f>IF($B374="","",IFERROR(VLOOKUP($B374,SERVIÇOS!$B:$G,3,0),IFERROR(VLOOKUP($B374,'COMPOSIÇÕES COMPLEMENTARES '!$C:$K,3,0),"")))</f>
        <v/>
      </c>
      <c r="E374" s="359"/>
      <c r="F374" s="360" t="str">
        <f>IF($B374="","",IFERROR(VLOOKUP($B374,SERVIÇOS!$B:$G,4,0),IFERROR(VLOOKUP($B374,'COMPOSIÇÕES COMPLEMENTARES '!$C:$K,6,0),"")))</f>
        <v/>
      </c>
      <c r="G374" s="360" t="str">
        <f>IF($B374="","",IFERROR(VLOOKUP($B374,SERVIÇOS!$B:$G,5,0),IFERROR(VLOOKUP($B374,'COMPOSIÇÕES COMPLEMENTARES '!$C:$K,7,0),"")))</f>
        <v/>
      </c>
      <c r="H374" s="360" t="str">
        <f t="shared" si="20"/>
        <v/>
      </c>
      <c r="I374" s="360" t="str">
        <f t="shared" si="21"/>
        <v/>
      </c>
      <c r="J374" s="360" t="str">
        <f t="shared" si="22"/>
        <v/>
      </c>
      <c r="K374" s="360" t="str">
        <f t="shared" si="23"/>
        <v/>
      </c>
      <c r="L374" s="360"/>
    </row>
    <row r="375" spans="1:12" s="236" customFormat="1">
      <c r="A375" s="355"/>
      <c r="B375" s="356"/>
      <c r="C375" s="357" t="str">
        <f>IF($B375="","",IFERROR(VLOOKUP($B375,SERVIÇOS!$B:$G,2,0),IFERROR(VLOOKUP($B375,'COMPOSIÇÕES COMPLEMENTARES '!$C:$K,2,0),"")))</f>
        <v/>
      </c>
      <c r="D375" s="358" t="str">
        <f>IF($B375="","",IFERROR(VLOOKUP($B375,SERVIÇOS!$B:$G,3,0),IFERROR(VLOOKUP($B375,'COMPOSIÇÕES COMPLEMENTARES '!$C:$K,3,0),"")))</f>
        <v/>
      </c>
      <c r="E375" s="359"/>
      <c r="F375" s="360" t="str">
        <f>IF($B375="","",IFERROR(VLOOKUP($B375,SERVIÇOS!$B:$G,4,0),IFERROR(VLOOKUP($B375,'COMPOSIÇÕES COMPLEMENTARES '!$C:$K,6,0),"")))</f>
        <v/>
      </c>
      <c r="G375" s="360" t="str">
        <f>IF($B375="","",IFERROR(VLOOKUP($B375,SERVIÇOS!$B:$G,5,0),IFERROR(VLOOKUP($B375,'COMPOSIÇÕES COMPLEMENTARES '!$C:$K,7,0),"")))</f>
        <v/>
      </c>
      <c r="H375" s="360" t="str">
        <f t="shared" si="20"/>
        <v/>
      </c>
      <c r="I375" s="360" t="str">
        <f t="shared" si="21"/>
        <v/>
      </c>
      <c r="J375" s="360" t="str">
        <f t="shared" si="22"/>
        <v/>
      </c>
      <c r="K375" s="360" t="str">
        <f t="shared" si="23"/>
        <v/>
      </c>
      <c r="L375" s="360"/>
    </row>
    <row r="376" spans="1:12" s="236" customFormat="1">
      <c r="A376" s="355"/>
      <c r="B376" s="356"/>
      <c r="C376" s="357" t="str">
        <f>IF($B376="","",IFERROR(VLOOKUP($B376,SERVIÇOS!$B:$G,2,0),IFERROR(VLOOKUP($B376,'COMPOSIÇÕES COMPLEMENTARES '!$C:$K,2,0),"")))</f>
        <v/>
      </c>
      <c r="D376" s="358" t="str">
        <f>IF($B376="","",IFERROR(VLOOKUP($B376,SERVIÇOS!$B:$G,3,0),IFERROR(VLOOKUP($B376,'COMPOSIÇÕES COMPLEMENTARES '!$C:$K,3,0),"")))</f>
        <v/>
      </c>
      <c r="E376" s="359"/>
      <c r="F376" s="360" t="str">
        <f>IF($B376="","",IFERROR(VLOOKUP($B376,SERVIÇOS!$B:$G,4,0),IFERROR(VLOOKUP($B376,'COMPOSIÇÕES COMPLEMENTARES '!$C:$K,6,0),"")))</f>
        <v/>
      </c>
      <c r="G376" s="360" t="str">
        <f>IF($B376="","",IFERROR(VLOOKUP($B376,SERVIÇOS!$B:$G,5,0),IFERROR(VLOOKUP($B376,'COMPOSIÇÕES COMPLEMENTARES '!$C:$K,7,0),"")))</f>
        <v/>
      </c>
      <c r="H376" s="360" t="str">
        <f t="shared" si="20"/>
        <v/>
      </c>
      <c r="I376" s="360" t="str">
        <f t="shared" si="21"/>
        <v/>
      </c>
      <c r="J376" s="360" t="str">
        <f t="shared" si="22"/>
        <v/>
      </c>
      <c r="K376" s="360" t="str">
        <f t="shared" si="23"/>
        <v/>
      </c>
      <c r="L376" s="360"/>
    </row>
    <row r="377" spans="1:12" s="236" customFormat="1">
      <c r="A377" s="355"/>
      <c r="B377" s="356"/>
      <c r="C377" s="357" t="str">
        <f>IF($B377="","",IFERROR(VLOOKUP($B377,SERVIÇOS!$B:$G,2,0),IFERROR(VLOOKUP($B377,'COMPOSIÇÕES COMPLEMENTARES '!$C:$K,2,0),"")))</f>
        <v/>
      </c>
      <c r="D377" s="358" t="str">
        <f>IF($B377="","",IFERROR(VLOOKUP($B377,SERVIÇOS!$B:$G,3,0),IFERROR(VLOOKUP($B377,'COMPOSIÇÕES COMPLEMENTARES '!$C:$K,3,0),"")))</f>
        <v/>
      </c>
      <c r="E377" s="359"/>
      <c r="F377" s="360" t="str">
        <f>IF($B377="","",IFERROR(VLOOKUP($B377,SERVIÇOS!$B:$G,4,0),IFERROR(VLOOKUP($B377,'COMPOSIÇÕES COMPLEMENTARES '!$C:$K,6,0),"")))</f>
        <v/>
      </c>
      <c r="G377" s="360" t="str">
        <f>IF($B377="","",IFERROR(VLOOKUP($B377,SERVIÇOS!$B:$G,5,0),IFERROR(VLOOKUP($B377,'COMPOSIÇÕES COMPLEMENTARES '!$C:$K,7,0),"")))</f>
        <v/>
      </c>
      <c r="H377" s="360" t="str">
        <f t="shared" si="20"/>
        <v/>
      </c>
      <c r="I377" s="360" t="str">
        <f t="shared" si="21"/>
        <v/>
      </c>
      <c r="J377" s="360" t="str">
        <f t="shared" si="22"/>
        <v/>
      </c>
      <c r="K377" s="360" t="str">
        <f t="shared" si="23"/>
        <v/>
      </c>
      <c r="L377" s="360"/>
    </row>
    <row r="378" spans="1:12" s="236" customFormat="1">
      <c r="A378" s="355"/>
      <c r="B378" s="356"/>
      <c r="C378" s="357" t="str">
        <f>IF($B378="","",IFERROR(VLOOKUP($B378,SERVIÇOS!$B:$G,2,0),IFERROR(VLOOKUP($B378,'COMPOSIÇÕES COMPLEMENTARES '!$C:$K,2,0),"")))</f>
        <v/>
      </c>
      <c r="D378" s="358" t="str">
        <f>IF($B378="","",IFERROR(VLOOKUP($B378,SERVIÇOS!$B:$G,3,0),IFERROR(VLOOKUP($B378,'COMPOSIÇÕES COMPLEMENTARES '!$C:$K,3,0),"")))</f>
        <v/>
      </c>
      <c r="E378" s="359"/>
      <c r="F378" s="360" t="str">
        <f>IF($B378="","",IFERROR(VLOOKUP($B378,SERVIÇOS!$B:$G,4,0),IFERROR(VLOOKUP($B378,'COMPOSIÇÕES COMPLEMENTARES '!$C:$K,6,0),"")))</f>
        <v/>
      </c>
      <c r="G378" s="360" t="str">
        <f>IF($B378="","",IFERROR(VLOOKUP($B378,SERVIÇOS!$B:$G,5,0),IFERROR(VLOOKUP($B378,'COMPOSIÇÕES COMPLEMENTARES '!$C:$K,7,0),"")))</f>
        <v/>
      </c>
      <c r="H378" s="360" t="str">
        <f t="shared" si="20"/>
        <v/>
      </c>
      <c r="I378" s="360" t="str">
        <f t="shared" si="21"/>
        <v/>
      </c>
      <c r="J378" s="360" t="str">
        <f t="shared" si="22"/>
        <v/>
      </c>
      <c r="K378" s="360" t="str">
        <f t="shared" si="23"/>
        <v/>
      </c>
      <c r="L378" s="360"/>
    </row>
    <row r="379" spans="1:12" s="236" customFormat="1">
      <c r="A379" s="355"/>
      <c r="B379" s="356"/>
      <c r="C379" s="357" t="str">
        <f>IF($B379="","",IFERROR(VLOOKUP($B379,SERVIÇOS!$B:$G,2,0),IFERROR(VLOOKUP($B379,'COMPOSIÇÕES COMPLEMENTARES '!$C:$K,2,0),"")))</f>
        <v/>
      </c>
      <c r="D379" s="358" t="str">
        <f>IF($B379="","",IFERROR(VLOOKUP($B379,SERVIÇOS!$B:$G,3,0),IFERROR(VLOOKUP($B379,'COMPOSIÇÕES COMPLEMENTARES '!$C:$K,3,0),"")))</f>
        <v/>
      </c>
      <c r="E379" s="359"/>
      <c r="F379" s="360" t="str">
        <f>IF($B379="","",IFERROR(VLOOKUP($B379,SERVIÇOS!$B:$G,4,0),IFERROR(VLOOKUP($B379,'COMPOSIÇÕES COMPLEMENTARES '!$C:$K,6,0),"")))</f>
        <v/>
      </c>
      <c r="G379" s="360" t="str">
        <f>IF($B379="","",IFERROR(VLOOKUP($B379,SERVIÇOS!$B:$G,5,0),IFERROR(VLOOKUP($B379,'COMPOSIÇÕES COMPLEMENTARES '!$C:$K,7,0),"")))</f>
        <v/>
      </c>
      <c r="H379" s="360" t="str">
        <f t="shared" si="20"/>
        <v/>
      </c>
      <c r="I379" s="360" t="str">
        <f t="shared" si="21"/>
        <v/>
      </c>
      <c r="J379" s="360" t="str">
        <f t="shared" si="22"/>
        <v/>
      </c>
      <c r="K379" s="360" t="str">
        <f t="shared" si="23"/>
        <v/>
      </c>
      <c r="L379" s="360"/>
    </row>
    <row r="380" spans="1:12" s="236" customFormat="1">
      <c r="A380" s="355"/>
      <c r="B380" s="356"/>
      <c r="C380" s="357" t="str">
        <f>IF($B380="","",IFERROR(VLOOKUP($B380,SERVIÇOS!$B:$G,2,0),IFERROR(VLOOKUP($B380,'COMPOSIÇÕES COMPLEMENTARES '!$C:$K,2,0),"")))</f>
        <v/>
      </c>
      <c r="D380" s="358" t="str">
        <f>IF($B380="","",IFERROR(VLOOKUP($B380,SERVIÇOS!$B:$G,3,0),IFERROR(VLOOKUP($B380,'COMPOSIÇÕES COMPLEMENTARES '!$C:$K,3,0),"")))</f>
        <v/>
      </c>
      <c r="E380" s="359"/>
      <c r="F380" s="360" t="str">
        <f>IF($B380="","",IFERROR(VLOOKUP($B380,SERVIÇOS!$B:$G,4,0),IFERROR(VLOOKUP($B380,'COMPOSIÇÕES COMPLEMENTARES '!$C:$K,6,0),"")))</f>
        <v/>
      </c>
      <c r="G380" s="360" t="str">
        <f>IF($B380="","",IFERROR(VLOOKUP($B380,SERVIÇOS!$B:$G,5,0),IFERROR(VLOOKUP($B380,'COMPOSIÇÕES COMPLEMENTARES '!$C:$K,7,0),"")))</f>
        <v/>
      </c>
      <c r="H380" s="360" t="str">
        <f t="shared" si="20"/>
        <v/>
      </c>
      <c r="I380" s="360" t="str">
        <f t="shared" si="21"/>
        <v/>
      </c>
      <c r="J380" s="360" t="str">
        <f t="shared" si="22"/>
        <v/>
      </c>
      <c r="K380" s="360" t="str">
        <f t="shared" si="23"/>
        <v/>
      </c>
      <c r="L380" s="360"/>
    </row>
    <row r="381" spans="1:12" s="236" customFormat="1">
      <c r="A381" s="355"/>
      <c r="B381" s="356"/>
      <c r="C381" s="357" t="str">
        <f>IF($B381="","",IFERROR(VLOOKUP($B381,SERVIÇOS!$B:$G,2,0),IFERROR(VLOOKUP($B381,'COMPOSIÇÕES COMPLEMENTARES '!$C:$K,2,0),"")))</f>
        <v/>
      </c>
      <c r="D381" s="358" t="str">
        <f>IF($B381="","",IFERROR(VLOOKUP($B381,SERVIÇOS!$B:$G,3,0),IFERROR(VLOOKUP($B381,'COMPOSIÇÕES COMPLEMENTARES '!$C:$K,3,0),"")))</f>
        <v/>
      </c>
      <c r="E381" s="359"/>
      <c r="F381" s="360" t="str">
        <f>IF($B381="","",IFERROR(VLOOKUP($B381,SERVIÇOS!$B:$G,4,0),IFERROR(VLOOKUP($B381,'COMPOSIÇÕES COMPLEMENTARES '!$C:$K,6,0),"")))</f>
        <v/>
      </c>
      <c r="G381" s="360" t="str">
        <f>IF($B381="","",IFERROR(VLOOKUP($B381,SERVIÇOS!$B:$G,5,0),IFERROR(VLOOKUP($B381,'COMPOSIÇÕES COMPLEMENTARES '!$C:$K,7,0),"")))</f>
        <v/>
      </c>
      <c r="H381" s="360" t="str">
        <f t="shared" si="20"/>
        <v/>
      </c>
      <c r="I381" s="360" t="str">
        <f t="shared" si="21"/>
        <v/>
      </c>
      <c r="J381" s="360" t="str">
        <f t="shared" si="22"/>
        <v/>
      </c>
      <c r="K381" s="360" t="str">
        <f t="shared" si="23"/>
        <v/>
      </c>
      <c r="L381" s="360"/>
    </row>
    <row r="382" spans="1:12" s="236" customFormat="1">
      <c r="A382" s="355"/>
      <c r="B382" s="356"/>
      <c r="C382" s="357" t="str">
        <f>IF($B382="","",IFERROR(VLOOKUP($B382,SERVIÇOS!$B:$G,2,0),IFERROR(VLOOKUP($B382,'COMPOSIÇÕES COMPLEMENTARES '!$C:$K,2,0),"")))</f>
        <v/>
      </c>
      <c r="D382" s="358" t="str">
        <f>IF($B382="","",IFERROR(VLOOKUP($B382,SERVIÇOS!$B:$G,3,0),IFERROR(VLOOKUP($B382,'COMPOSIÇÕES COMPLEMENTARES '!$C:$K,3,0),"")))</f>
        <v/>
      </c>
      <c r="E382" s="359"/>
      <c r="F382" s="360" t="str">
        <f>IF($B382="","",IFERROR(VLOOKUP($B382,SERVIÇOS!$B:$G,4,0),IFERROR(VLOOKUP($B382,'COMPOSIÇÕES COMPLEMENTARES '!$C:$K,6,0),"")))</f>
        <v/>
      </c>
      <c r="G382" s="360" t="str">
        <f>IF($B382="","",IFERROR(VLOOKUP($B382,SERVIÇOS!$B:$G,5,0),IFERROR(VLOOKUP($B382,'COMPOSIÇÕES COMPLEMENTARES '!$C:$K,7,0),"")))</f>
        <v/>
      </c>
      <c r="H382" s="360" t="str">
        <f t="shared" si="20"/>
        <v/>
      </c>
      <c r="I382" s="360" t="str">
        <f t="shared" si="21"/>
        <v/>
      </c>
      <c r="J382" s="360" t="str">
        <f t="shared" si="22"/>
        <v/>
      </c>
      <c r="K382" s="360" t="str">
        <f t="shared" si="23"/>
        <v/>
      </c>
      <c r="L382" s="360"/>
    </row>
    <row r="383" spans="1:12" s="236" customFormat="1">
      <c r="A383" s="355"/>
      <c r="B383" s="356"/>
      <c r="C383" s="357" t="str">
        <f>IF($B383="","",IFERROR(VLOOKUP($B383,SERVIÇOS!$B:$G,2,0),IFERROR(VLOOKUP($B383,'COMPOSIÇÕES COMPLEMENTARES '!$C:$K,2,0),"")))</f>
        <v/>
      </c>
      <c r="D383" s="358" t="str">
        <f>IF($B383="","",IFERROR(VLOOKUP($B383,SERVIÇOS!$B:$G,3,0),IFERROR(VLOOKUP($B383,'COMPOSIÇÕES COMPLEMENTARES '!$C:$K,3,0),"")))</f>
        <v/>
      </c>
      <c r="E383" s="359"/>
      <c r="F383" s="360" t="str">
        <f>IF($B383="","",IFERROR(VLOOKUP($B383,SERVIÇOS!$B:$G,4,0),IFERROR(VLOOKUP($B383,'COMPOSIÇÕES COMPLEMENTARES '!$C:$K,6,0),"")))</f>
        <v/>
      </c>
      <c r="G383" s="360" t="str">
        <f>IF($B383="","",IFERROR(VLOOKUP($B383,SERVIÇOS!$B:$G,5,0),IFERROR(VLOOKUP($B383,'COMPOSIÇÕES COMPLEMENTARES '!$C:$K,7,0),"")))</f>
        <v/>
      </c>
      <c r="H383" s="360" t="str">
        <f t="shared" si="20"/>
        <v/>
      </c>
      <c r="I383" s="360" t="str">
        <f t="shared" si="21"/>
        <v/>
      </c>
      <c r="J383" s="360" t="str">
        <f t="shared" si="22"/>
        <v/>
      </c>
      <c r="K383" s="360" t="str">
        <f t="shared" si="23"/>
        <v/>
      </c>
      <c r="L383" s="360"/>
    </row>
    <row r="384" spans="1:12" s="236" customFormat="1">
      <c r="A384" s="355"/>
      <c r="B384" s="356"/>
      <c r="C384" s="357" t="str">
        <f>IF($B384="","",IFERROR(VLOOKUP($B384,SERVIÇOS!$B:$G,2,0),IFERROR(VLOOKUP($B384,'COMPOSIÇÕES COMPLEMENTARES '!$C:$K,2,0),"")))</f>
        <v/>
      </c>
      <c r="D384" s="358" t="str">
        <f>IF($B384="","",IFERROR(VLOOKUP($B384,SERVIÇOS!$B:$G,3,0),IFERROR(VLOOKUP($B384,'COMPOSIÇÕES COMPLEMENTARES '!$C:$K,3,0),"")))</f>
        <v/>
      </c>
      <c r="E384" s="359"/>
      <c r="F384" s="360" t="str">
        <f>IF($B384="","",IFERROR(VLOOKUP($B384,SERVIÇOS!$B:$G,4,0),IFERROR(VLOOKUP($B384,'COMPOSIÇÕES COMPLEMENTARES '!$C:$K,6,0),"")))</f>
        <v/>
      </c>
      <c r="G384" s="360" t="str">
        <f>IF($B384="","",IFERROR(VLOOKUP($B384,SERVIÇOS!$B:$G,5,0),IFERROR(VLOOKUP($B384,'COMPOSIÇÕES COMPLEMENTARES '!$C:$K,7,0),"")))</f>
        <v/>
      </c>
      <c r="H384" s="360" t="str">
        <f t="shared" si="20"/>
        <v/>
      </c>
      <c r="I384" s="360" t="str">
        <f t="shared" si="21"/>
        <v/>
      </c>
      <c r="J384" s="360" t="str">
        <f t="shared" si="22"/>
        <v/>
      </c>
      <c r="K384" s="360" t="str">
        <f t="shared" si="23"/>
        <v/>
      </c>
      <c r="L384" s="360"/>
    </row>
    <row r="385" spans="1:12" s="236" customFormat="1">
      <c r="A385" s="355"/>
      <c r="B385" s="356"/>
      <c r="C385" s="357" t="str">
        <f>IF($B385="","",IFERROR(VLOOKUP($B385,SERVIÇOS!$B:$G,2,0),IFERROR(VLOOKUP($B385,'COMPOSIÇÕES COMPLEMENTARES '!$C:$K,2,0),"")))</f>
        <v/>
      </c>
      <c r="D385" s="358" t="str">
        <f>IF($B385="","",IFERROR(VLOOKUP($B385,SERVIÇOS!$B:$G,3,0),IFERROR(VLOOKUP($B385,'COMPOSIÇÕES COMPLEMENTARES '!$C:$K,3,0),"")))</f>
        <v/>
      </c>
      <c r="E385" s="359"/>
      <c r="F385" s="360" t="str">
        <f>IF($B385="","",IFERROR(VLOOKUP($B385,SERVIÇOS!$B:$G,4,0),IFERROR(VLOOKUP($B385,'COMPOSIÇÕES COMPLEMENTARES '!$C:$K,6,0),"")))</f>
        <v/>
      </c>
      <c r="G385" s="360" t="str">
        <f>IF($B385="","",IFERROR(VLOOKUP($B385,SERVIÇOS!$B:$G,5,0),IFERROR(VLOOKUP($B385,'COMPOSIÇÕES COMPLEMENTARES '!$C:$K,7,0),"")))</f>
        <v/>
      </c>
      <c r="H385" s="360" t="str">
        <f t="shared" si="20"/>
        <v/>
      </c>
      <c r="I385" s="360" t="str">
        <f t="shared" si="21"/>
        <v/>
      </c>
      <c r="J385" s="360" t="str">
        <f t="shared" si="22"/>
        <v/>
      </c>
      <c r="K385" s="360" t="str">
        <f t="shared" si="23"/>
        <v/>
      </c>
      <c r="L385" s="360"/>
    </row>
    <row r="386" spans="1:12" s="236" customFormat="1">
      <c r="A386" s="355"/>
      <c r="B386" s="356"/>
      <c r="C386" s="357" t="str">
        <f>IF($B386="","",IFERROR(VLOOKUP($B386,SERVIÇOS!$B:$G,2,0),IFERROR(VLOOKUP($B386,'COMPOSIÇÕES COMPLEMENTARES '!$C:$K,2,0),"")))</f>
        <v/>
      </c>
      <c r="D386" s="358" t="str">
        <f>IF($B386="","",IFERROR(VLOOKUP($B386,SERVIÇOS!$B:$G,3,0),IFERROR(VLOOKUP($B386,'COMPOSIÇÕES COMPLEMENTARES '!$C:$K,3,0),"")))</f>
        <v/>
      </c>
      <c r="E386" s="359"/>
      <c r="F386" s="360" t="str">
        <f>IF($B386="","",IFERROR(VLOOKUP($B386,SERVIÇOS!$B:$G,4,0),IFERROR(VLOOKUP($B386,'COMPOSIÇÕES COMPLEMENTARES '!$C:$K,6,0),"")))</f>
        <v/>
      </c>
      <c r="G386" s="360" t="str">
        <f>IF($B386="","",IFERROR(VLOOKUP($B386,SERVIÇOS!$B:$G,5,0),IFERROR(VLOOKUP($B386,'COMPOSIÇÕES COMPLEMENTARES '!$C:$K,7,0),"")))</f>
        <v/>
      </c>
      <c r="H386" s="360" t="str">
        <f t="shared" si="20"/>
        <v/>
      </c>
      <c r="I386" s="360" t="str">
        <f t="shared" si="21"/>
        <v/>
      </c>
      <c r="J386" s="360" t="str">
        <f t="shared" si="22"/>
        <v/>
      </c>
      <c r="K386" s="360" t="str">
        <f t="shared" si="23"/>
        <v/>
      </c>
      <c r="L386" s="360"/>
    </row>
    <row r="387" spans="1:12" s="236" customFormat="1">
      <c r="A387" s="355"/>
      <c r="B387" s="356"/>
      <c r="C387" s="357" t="str">
        <f>IF($B387="","",IFERROR(VLOOKUP($B387,SERVIÇOS!$B:$G,2,0),IFERROR(VLOOKUP($B387,'COMPOSIÇÕES COMPLEMENTARES '!$C:$K,2,0),"")))</f>
        <v/>
      </c>
      <c r="D387" s="358" t="str">
        <f>IF($B387="","",IFERROR(VLOOKUP($B387,SERVIÇOS!$B:$G,3,0),IFERROR(VLOOKUP($B387,'COMPOSIÇÕES COMPLEMENTARES '!$C:$K,3,0),"")))</f>
        <v/>
      </c>
      <c r="E387" s="359"/>
      <c r="F387" s="360" t="str">
        <f>IF($B387="","",IFERROR(VLOOKUP($B387,SERVIÇOS!$B:$G,4,0),IFERROR(VLOOKUP($B387,'COMPOSIÇÕES COMPLEMENTARES '!$C:$K,6,0),"")))</f>
        <v/>
      </c>
      <c r="G387" s="360" t="str">
        <f>IF($B387="","",IFERROR(VLOOKUP($B387,SERVIÇOS!$B:$G,5,0),IFERROR(VLOOKUP($B387,'COMPOSIÇÕES COMPLEMENTARES '!$C:$K,7,0),"")))</f>
        <v/>
      </c>
      <c r="H387" s="360" t="str">
        <f t="shared" si="20"/>
        <v/>
      </c>
      <c r="I387" s="360" t="str">
        <f t="shared" si="21"/>
        <v/>
      </c>
      <c r="J387" s="360" t="str">
        <f t="shared" si="22"/>
        <v/>
      </c>
      <c r="K387" s="360" t="str">
        <f t="shared" si="23"/>
        <v/>
      </c>
      <c r="L387" s="360"/>
    </row>
    <row r="388" spans="1:12" s="236" customFormat="1">
      <c r="A388" s="355"/>
      <c r="B388" s="356"/>
      <c r="C388" s="357" t="str">
        <f>IF($B388="","",IFERROR(VLOOKUP($B388,SERVIÇOS!$B:$G,2,0),IFERROR(VLOOKUP($B388,'COMPOSIÇÕES COMPLEMENTARES '!$C:$K,2,0),"")))</f>
        <v/>
      </c>
      <c r="D388" s="358" t="str">
        <f>IF($B388="","",IFERROR(VLOOKUP($B388,SERVIÇOS!$B:$G,3,0),IFERROR(VLOOKUP($B388,'COMPOSIÇÕES COMPLEMENTARES '!$C:$K,3,0),"")))</f>
        <v/>
      </c>
      <c r="E388" s="359"/>
      <c r="F388" s="360" t="str">
        <f>IF($B388="","",IFERROR(VLOOKUP($B388,SERVIÇOS!$B:$G,4,0),IFERROR(VLOOKUP($B388,'COMPOSIÇÕES COMPLEMENTARES '!$C:$K,6,0),"")))</f>
        <v/>
      </c>
      <c r="G388" s="360" t="str">
        <f>IF($B388="","",IFERROR(VLOOKUP($B388,SERVIÇOS!$B:$G,5,0),IFERROR(VLOOKUP($B388,'COMPOSIÇÕES COMPLEMENTARES '!$C:$K,7,0),"")))</f>
        <v/>
      </c>
      <c r="H388" s="360" t="str">
        <f t="shared" si="20"/>
        <v/>
      </c>
      <c r="I388" s="360" t="str">
        <f t="shared" si="21"/>
        <v/>
      </c>
      <c r="J388" s="360" t="str">
        <f t="shared" si="22"/>
        <v/>
      </c>
      <c r="K388" s="360" t="str">
        <f t="shared" si="23"/>
        <v/>
      </c>
      <c r="L388" s="360"/>
    </row>
    <row r="389" spans="1:12" s="236" customFormat="1">
      <c r="A389" s="355"/>
      <c r="B389" s="356"/>
      <c r="C389" s="357" t="str">
        <f>IF($B389="","",IFERROR(VLOOKUP($B389,SERVIÇOS!$B:$G,2,0),IFERROR(VLOOKUP($B389,'COMPOSIÇÕES COMPLEMENTARES '!$C:$K,2,0),"")))</f>
        <v/>
      </c>
      <c r="D389" s="358" t="str">
        <f>IF($B389="","",IFERROR(VLOOKUP($B389,SERVIÇOS!$B:$G,3,0),IFERROR(VLOOKUP($B389,'COMPOSIÇÕES COMPLEMENTARES '!$C:$K,3,0),"")))</f>
        <v/>
      </c>
      <c r="E389" s="359"/>
      <c r="F389" s="360" t="str">
        <f>IF($B389="","",IFERROR(VLOOKUP($B389,SERVIÇOS!$B:$G,4,0),IFERROR(VLOOKUP($B389,'COMPOSIÇÕES COMPLEMENTARES '!$C:$K,6,0),"")))</f>
        <v/>
      </c>
      <c r="G389" s="360" t="str">
        <f>IF($B389="","",IFERROR(VLOOKUP($B389,SERVIÇOS!$B:$G,5,0),IFERROR(VLOOKUP($B389,'COMPOSIÇÕES COMPLEMENTARES '!$C:$K,7,0),"")))</f>
        <v/>
      </c>
      <c r="H389" s="360" t="str">
        <f t="shared" si="20"/>
        <v/>
      </c>
      <c r="I389" s="360" t="str">
        <f t="shared" si="21"/>
        <v/>
      </c>
      <c r="J389" s="360" t="str">
        <f t="shared" si="22"/>
        <v/>
      </c>
      <c r="K389" s="360" t="str">
        <f t="shared" si="23"/>
        <v/>
      </c>
      <c r="L389" s="360"/>
    </row>
    <row r="390" spans="1:12" s="236" customFormat="1">
      <c r="A390" s="355"/>
      <c r="B390" s="356"/>
      <c r="C390" s="357" t="str">
        <f>IF($B390="","",IFERROR(VLOOKUP($B390,SERVIÇOS!$B:$G,2,0),IFERROR(VLOOKUP($B390,'COMPOSIÇÕES COMPLEMENTARES '!$C:$K,2,0),"")))</f>
        <v/>
      </c>
      <c r="D390" s="358" t="str">
        <f>IF($B390="","",IFERROR(VLOOKUP($B390,SERVIÇOS!$B:$G,3,0),IFERROR(VLOOKUP($B390,'COMPOSIÇÕES COMPLEMENTARES '!$C:$K,3,0),"")))</f>
        <v/>
      </c>
      <c r="E390" s="359"/>
      <c r="F390" s="360" t="str">
        <f>IF($B390="","",IFERROR(VLOOKUP($B390,SERVIÇOS!$B:$G,4,0),IFERROR(VLOOKUP($B390,'COMPOSIÇÕES COMPLEMENTARES '!$C:$K,6,0),"")))</f>
        <v/>
      </c>
      <c r="G390" s="360" t="str">
        <f>IF($B390="","",IFERROR(VLOOKUP($B390,SERVIÇOS!$B:$G,5,0),IFERROR(VLOOKUP($B390,'COMPOSIÇÕES COMPLEMENTARES '!$C:$K,7,0),"")))</f>
        <v/>
      </c>
      <c r="H390" s="360" t="str">
        <f t="shared" si="20"/>
        <v/>
      </c>
      <c r="I390" s="360" t="str">
        <f t="shared" si="21"/>
        <v/>
      </c>
      <c r="J390" s="360" t="str">
        <f t="shared" si="22"/>
        <v/>
      </c>
      <c r="K390" s="360" t="str">
        <f t="shared" si="23"/>
        <v/>
      </c>
      <c r="L390" s="360"/>
    </row>
    <row r="391" spans="1:12" s="236" customFormat="1">
      <c r="A391" s="355"/>
      <c r="B391" s="356"/>
      <c r="C391" s="357" t="str">
        <f>IF($B391="","",IFERROR(VLOOKUP($B391,SERVIÇOS!$B:$G,2,0),IFERROR(VLOOKUP($B391,'COMPOSIÇÕES COMPLEMENTARES '!$C:$K,2,0),"")))</f>
        <v/>
      </c>
      <c r="D391" s="358" t="str">
        <f>IF($B391="","",IFERROR(VLOOKUP($B391,SERVIÇOS!$B:$G,3,0),IFERROR(VLOOKUP($B391,'COMPOSIÇÕES COMPLEMENTARES '!$C:$K,3,0),"")))</f>
        <v/>
      </c>
      <c r="E391" s="359"/>
      <c r="F391" s="360" t="str">
        <f>IF($B391="","",IFERROR(VLOOKUP($B391,SERVIÇOS!$B:$G,4,0),IFERROR(VLOOKUP($B391,'COMPOSIÇÕES COMPLEMENTARES '!$C:$K,6,0),"")))</f>
        <v/>
      </c>
      <c r="G391" s="360" t="str">
        <f>IF($B391="","",IFERROR(VLOOKUP($B391,SERVIÇOS!$B:$G,5,0),IFERROR(VLOOKUP($B391,'COMPOSIÇÕES COMPLEMENTARES '!$C:$K,7,0),"")))</f>
        <v/>
      </c>
      <c r="H391" s="360" t="str">
        <f t="shared" si="20"/>
        <v/>
      </c>
      <c r="I391" s="360" t="str">
        <f t="shared" si="21"/>
        <v/>
      </c>
      <c r="J391" s="360" t="str">
        <f t="shared" si="22"/>
        <v/>
      </c>
      <c r="K391" s="360" t="str">
        <f t="shared" si="23"/>
        <v/>
      </c>
      <c r="L391" s="360"/>
    </row>
    <row r="392" spans="1:12" s="236" customFormat="1">
      <c r="A392" s="355"/>
      <c r="B392" s="356"/>
      <c r="C392" s="357" t="str">
        <f>IF($B392="","",IFERROR(VLOOKUP($B392,SERVIÇOS!$B:$G,2,0),IFERROR(VLOOKUP($B392,'COMPOSIÇÕES COMPLEMENTARES '!$C:$K,2,0),"")))</f>
        <v/>
      </c>
      <c r="D392" s="358" t="str">
        <f>IF($B392="","",IFERROR(VLOOKUP($B392,SERVIÇOS!$B:$G,3,0),IFERROR(VLOOKUP($B392,'COMPOSIÇÕES COMPLEMENTARES '!$C:$K,3,0),"")))</f>
        <v/>
      </c>
      <c r="E392" s="359"/>
      <c r="F392" s="360" t="str">
        <f>IF($B392="","",IFERROR(VLOOKUP($B392,SERVIÇOS!$B:$G,4,0),IFERROR(VLOOKUP($B392,'COMPOSIÇÕES COMPLEMENTARES '!$C:$K,6,0),"")))</f>
        <v/>
      </c>
      <c r="G392" s="360" t="str">
        <f>IF($B392="","",IFERROR(VLOOKUP($B392,SERVIÇOS!$B:$G,5,0),IFERROR(VLOOKUP($B392,'COMPOSIÇÕES COMPLEMENTARES '!$C:$K,7,0),"")))</f>
        <v/>
      </c>
      <c r="H392" s="360" t="str">
        <f t="shared" si="20"/>
        <v/>
      </c>
      <c r="I392" s="360" t="str">
        <f t="shared" si="21"/>
        <v/>
      </c>
      <c r="J392" s="360" t="str">
        <f t="shared" si="22"/>
        <v/>
      </c>
      <c r="K392" s="360" t="str">
        <f t="shared" si="23"/>
        <v/>
      </c>
      <c r="L392" s="360"/>
    </row>
    <row r="393" spans="1:12" s="236" customFormat="1">
      <c r="A393" s="355"/>
      <c r="B393" s="356"/>
      <c r="C393" s="357" t="str">
        <f>IF($B393="","",IFERROR(VLOOKUP($B393,SERVIÇOS!$B:$G,2,0),IFERROR(VLOOKUP($B393,'COMPOSIÇÕES COMPLEMENTARES '!$C:$K,2,0),"")))</f>
        <v/>
      </c>
      <c r="D393" s="358" t="str">
        <f>IF($B393="","",IFERROR(VLOOKUP($B393,SERVIÇOS!$B:$G,3,0),IFERROR(VLOOKUP($B393,'COMPOSIÇÕES COMPLEMENTARES '!$C:$K,3,0),"")))</f>
        <v/>
      </c>
      <c r="E393" s="359"/>
      <c r="F393" s="360" t="str">
        <f>IF($B393="","",IFERROR(VLOOKUP($B393,SERVIÇOS!$B:$G,4,0),IFERROR(VLOOKUP($B393,'COMPOSIÇÕES COMPLEMENTARES '!$C:$K,6,0),"")))</f>
        <v/>
      </c>
      <c r="G393" s="360" t="str">
        <f>IF($B393="","",IFERROR(VLOOKUP($B393,SERVIÇOS!$B:$G,5,0),IFERROR(VLOOKUP($B393,'COMPOSIÇÕES COMPLEMENTARES '!$C:$K,7,0),"")))</f>
        <v/>
      </c>
      <c r="H393" s="360" t="str">
        <f t="shared" si="20"/>
        <v/>
      </c>
      <c r="I393" s="360" t="str">
        <f t="shared" si="21"/>
        <v/>
      </c>
      <c r="J393" s="360" t="str">
        <f t="shared" si="22"/>
        <v/>
      </c>
      <c r="K393" s="360" t="str">
        <f t="shared" si="23"/>
        <v/>
      </c>
      <c r="L393" s="360"/>
    </row>
    <row r="394" spans="1:12" s="236" customFormat="1">
      <c r="A394" s="355"/>
      <c r="B394" s="356"/>
      <c r="C394" s="357" t="str">
        <f>IF($B394="","",IFERROR(VLOOKUP($B394,SERVIÇOS!$B:$G,2,0),IFERROR(VLOOKUP($B394,'COMPOSIÇÕES COMPLEMENTARES '!$C:$K,2,0),"")))</f>
        <v/>
      </c>
      <c r="D394" s="358" t="str">
        <f>IF($B394="","",IFERROR(VLOOKUP($B394,SERVIÇOS!$B:$G,3,0),IFERROR(VLOOKUP($B394,'COMPOSIÇÕES COMPLEMENTARES '!$C:$K,3,0),"")))</f>
        <v/>
      </c>
      <c r="E394" s="359"/>
      <c r="F394" s="360" t="str">
        <f>IF($B394="","",IFERROR(VLOOKUP($B394,SERVIÇOS!$B:$G,4,0),IFERROR(VLOOKUP($B394,'COMPOSIÇÕES COMPLEMENTARES '!$C:$K,6,0),"")))</f>
        <v/>
      </c>
      <c r="G394" s="360" t="str">
        <f>IF($B394="","",IFERROR(VLOOKUP($B394,SERVIÇOS!$B:$G,5,0),IFERROR(VLOOKUP($B394,'COMPOSIÇÕES COMPLEMENTARES '!$C:$K,7,0),"")))</f>
        <v/>
      </c>
      <c r="H394" s="360" t="str">
        <f t="shared" si="20"/>
        <v/>
      </c>
      <c r="I394" s="360" t="str">
        <f t="shared" si="21"/>
        <v/>
      </c>
      <c r="J394" s="360" t="str">
        <f t="shared" si="22"/>
        <v/>
      </c>
      <c r="K394" s="360" t="str">
        <f t="shared" si="23"/>
        <v/>
      </c>
      <c r="L394" s="360"/>
    </row>
    <row r="395" spans="1:12" s="236" customFormat="1">
      <c r="A395" s="355"/>
      <c r="B395" s="356"/>
      <c r="C395" s="357" t="str">
        <f>IF($B395="","",IFERROR(VLOOKUP($B395,SERVIÇOS!$B:$G,2,0),IFERROR(VLOOKUP($B395,'COMPOSIÇÕES COMPLEMENTARES '!$C:$K,2,0),"")))</f>
        <v/>
      </c>
      <c r="D395" s="358" t="str">
        <f>IF($B395="","",IFERROR(VLOOKUP($B395,SERVIÇOS!$B:$G,3,0),IFERROR(VLOOKUP($B395,'COMPOSIÇÕES COMPLEMENTARES '!$C:$K,3,0),"")))</f>
        <v/>
      </c>
      <c r="E395" s="359"/>
      <c r="F395" s="360" t="str">
        <f>IF($B395="","",IFERROR(VLOOKUP($B395,SERVIÇOS!$B:$G,4,0),IFERROR(VLOOKUP($B395,'COMPOSIÇÕES COMPLEMENTARES '!$C:$K,6,0),"")))</f>
        <v/>
      </c>
      <c r="G395" s="360" t="str">
        <f>IF($B395="","",IFERROR(VLOOKUP($B395,SERVIÇOS!$B:$G,5,0),IFERROR(VLOOKUP($B395,'COMPOSIÇÕES COMPLEMENTARES '!$C:$K,7,0),"")))</f>
        <v/>
      </c>
      <c r="H395" s="360" t="str">
        <f t="shared" si="20"/>
        <v/>
      </c>
      <c r="I395" s="360" t="str">
        <f t="shared" si="21"/>
        <v/>
      </c>
      <c r="J395" s="360" t="str">
        <f t="shared" si="22"/>
        <v/>
      </c>
      <c r="K395" s="360" t="str">
        <f t="shared" si="23"/>
        <v/>
      </c>
      <c r="L395" s="360"/>
    </row>
    <row r="396" spans="1:12" s="236" customFormat="1">
      <c r="A396" s="355"/>
      <c r="B396" s="356"/>
      <c r="C396" s="357" t="str">
        <f>IF($B396="","",IFERROR(VLOOKUP($B396,SERVIÇOS!$B:$G,2,0),IFERROR(VLOOKUP($B396,'COMPOSIÇÕES COMPLEMENTARES '!$C:$K,2,0),"")))</f>
        <v/>
      </c>
      <c r="D396" s="358" t="str">
        <f>IF($B396="","",IFERROR(VLOOKUP($B396,SERVIÇOS!$B:$G,3,0),IFERROR(VLOOKUP($B396,'COMPOSIÇÕES COMPLEMENTARES '!$C:$K,3,0),"")))</f>
        <v/>
      </c>
      <c r="E396" s="359"/>
      <c r="F396" s="360" t="str">
        <f>IF($B396="","",IFERROR(VLOOKUP($B396,SERVIÇOS!$B:$G,4,0),IFERROR(VLOOKUP($B396,'COMPOSIÇÕES COMPLEMENTARES '!$C:$K,6,0),"")))</f>
        <v/>
      </c>
      <c r="G396" s="360" t="str">
        <f>IF($B396="","",IFERROR(VLOOKUP($B396,SERVIÇOS!$B:$G,5,0),IFERROR(VLOOKUP($B396,'COMPOSIÇÕES COMPLEMENTARES '!$C:$K,7,0),"")))</f>
        <v/>
      </c>
      <c r="H396" s="360" t="str">
        <f t="shared" si="20"/>
        <v/>
      </c>
      <c r="I396" s="360" t="str">
        <f t="shared" si="21"/>
        <v/>
      </c>
      <c r="J396" s="360" t="str">
        <f t="shared" si="22"/>
        <v/>
      </c>
      <c r="K396" s="360" t="str">
        <f t="shared" si="23"/>
        <v/>
      </c>
      <c r="L396" s="360"/>
    </row>
    <row r="397" spans="1:12" s="236" customFormat="1">
      <c r="A397" s="355"/>
      <c r="B397" s="356"/>
      <c r="C397" s="357" t="str">
        <f>IF($B397="","",IFERROR(VLOOKUP($B397,SERVIÇOS!$B:$G,2,0),IFERROR(VLOOKUP($B397,'COMPOSIÇÕES COMPLEMENTARES '!$C:$K,2,0),"")))</f>
        <v/>
      </c>
      <c r="D397" s="358" t="str">
        <f>IF($B397="","",IFERROR(VLOOKUP($B397,SERVIÇOS!$B:$G,3,0),IFERROR(VLOOKUP($B397,'COMPOSIÇÕES COMPLEMENTARES '!$C:$K,3,0),"")))</f>
        <v/>
      </c>
      <c r="E397" s="359"/>
      <c r="F397" s="360" t="str">
        <f>IF($B397="","",IFERROR(VLOOKUP($B397,SERVIÇOS!$B:$G,4,0),IFERROR(VLOOKUP($B397,'COMPOSIÇÕES COMPLEMENTARES '!$C:$K,6,0),"")))</f>
        <v/>
      </c>
      <c r="G397" s="360" t="str">
        <f>IF($B397="","",IFERROR(VLOOKUP($B397,SERVIÇOS!$B:$G,5,0),IFERROR(VLOOKUP($B397,'COMPOSIÇÕES COMPLEMENTARES '!$C:$K,7,0),"")))</f>
        <v/>
      </c>
      <c r="H397" s="360" t="str">
        <f t="shared" si="20"/>
        <v/>
      </c>
      <c r="I397" s="360" t="str">
        <f t="shared" si="21"/>
        <v/>
      </c>
      <c r="J397" s="360" t="str">
        <f t="shared" si="22"/>
        <v/>
      </c>
      <c r="K397" s="360" t="str">
        <f t="shared" si="23"/>
        <v/>
      </c>
      <c r="L397" s="360"/>
    </row>
    <row r="398" spans="1:12" s="236" customFormat="1">
      <c r="A398" s="355"/>
      <c r="B398" s="356"/>
      <c r="C398" s="357" t="str">
        <f>IF($B398="","",IFERROR(VLOOKUP($B398,SERVIÇOS!$B:$G,2,0),IFERROR(VLOOKUP($B398,'COMPOSIÇÕES COMPLEMENTARES '!$C:$K,2,0),"")))</f>
        <v/>
      </c>
      <c r="D398" s="358" t="str">
        <f>IF($B398="","",IFERROR(VLOOKUP($B398,SERVIÇOS!$B:$G,3,0),IFERROR(VLOOKUP($B398,'COMPOSIÇÕES COMPLEMENTARES '!$C:$K,3,0),"")))</f>
        <v/>
      </c>
      <c r="E398" s="359"/>
      <c r="F398" s="360" t="str">
        <f>IF($B398="","",IFERROR(VLOOKUP($B398,SERVIÇOS!$B:$G,4,0),IFERROR(VLOOKUP($B398,'COMPOSIÇÕES COMPLEMENTARES '!$C:$K,6,0),"")))</f>
        <v/>
      </c>
      <c r="G398" s="360" t="str">
        <f>IF($B398="","",IFERROR(VLOOKUP($B398,SERVIÇOS!$B:$G,5,0),IFERROR(VLOOKUP($B398,'COMPOSIÇÕES COMPLEMENTARES '!$C:$K,7,0),"")))</f>
        <v/>
      </c>
      <c r="H398" s="360" t="str">
        <f t="shared" ref="H398:H461" si="24">IF(E398="","",F398+G398)</f>
        <v/>
      </c>
      <c r="I398" s="360" t="str">
        <f t="shared" si="21"/>
        <v/>
      </c>
      <c r="J398" s="360" t="str">
        <f t="shared" si="22"/>
        <v/>
      </c>
      <c r="K398" s="360" t="str">
        <f t="shared" si="23"/>
        <v/>
      </c>
      <c r="L398" s="360"/>
    </row>
    <row r="399" spans="1:12" s="236" customFormat="1">
      <c r="A399" s="355"/>
      <c r="B399" s="356"/>
      <c r="C399" s="357" t="str">
        <f>IF($B399="","",IFERROR(VLOOKUP($B399,SERVIÇOS!$B:$G,2,0),IFERROR(VLOOKUP($B399,'COMPOSIÇÕES COMPLEMENTARES '!$C:$K,2,0),"")))</f>
        <v/>
      </c>
      <c r="D399" s="358" t="str">
        <f>IF($B399="","",IFERROR(VLOOKUP($B399,SERVIÇOS!$B:$G,3,0),IFERROR(VLOOKUP($B399,'COMPOSIÇÕES COMPLEMENTARES '!$C:$K,3,0),"")))</f>
        <v/>
      </c>
      <c r="E399" s="359"/>
      <c r="F399" s="360" t="str">
        <f>IF($B399="","",IFERROR(VLOOKUP($B399,SERVIÇOS!$B:$G,4,0),IFERROR(VLOOKUP($B399,'COMPOSIÇÕES COMPLEMENTARES '!$C:$K,6,0),"")))</f>
        <v/>
      </c>
      <c r="G399" s="360" t="str">
        <f>IF($B399="","",IFERROR(VLOOKUP($B399,SERVIÇOS!$B:$G,5,0),IFERROR(VLOOKUP($B399,'COMPOSIÇÕES COMPLEMENTARES '!$C:$K,7,0),"")))</f>
        <v/>
      </c>
      <c r="H399" s="360" t="str">
        <f t="shared" si="24"/>
        <v/>
      </c>
      <c r="I399" s="360" t="str">
        <f t="shared" si="21"/>
        <v/>
      </c>
      <c r="J399" s="360" t="str">
        <f t="shared" si="22"/>
        <v/>
      </c>
      <c r="K399" s="360" t="str">
        <f t="shared" si="23"/>
        <v/>
      </c>
      <c r="L399" s="360"/>
    </row>
    <row r="400" spans="1:12" s="236" customFormat="1">
      <c r="A400" s="355"/>
      <c r="B400" s="356"/>
      <c r="C400" s="357" t="str">
        <f>IF($B400="","",IFERROR(VLOOKUP($B400,SERVIÇOS!$B:$G,2,0),IFERROR(VLOOKUP($B400,'COMPOSIÇÕES COMPLEMENTARES '!$C:$K,2,0),"")))</f>
        <v/>
      </c>
      <c r="D400" s="358" t="str">
        <f>IF($B400="","",IFERROR(VLOOKUP($B400,SERVIÇOS!$B:$G,3,0),IFERROR(VLOOKUP($B400,'COMPOSIÇÕES COMPLEMENTARES '!$C:$K,3,0),"")))</f>
        <v/>
      </c>
      <c r="E400" s="359"/>
      <c r="F400" s="360" t="str">
        <f>IF($B400="","",IFERROR(VLOOKUP($B400,SERVIÇOS!$B:$G,4,0),IFERROR(VLOOKUP($B400,'COMPOSIÇÕES COMPLEMENTARES '!$C:$K,6,0),"")))</f>
        <v/>
      </c>
      <c r="G400" s="360" t="str">
        <f>IF($B400="","",IFERROR(VLOOKUP($B400,SERVIÇOS!$B:$G,5,0),IFERROR(VLOOKUP($B400,'COMPOSIÇÕES COMPLEMENTARES '!$C:$K,7,0),"")))</f>
        <v/>
      </c>
      <c r="H400" s="360" t="str">
        <f t="shared" si="24"/>
        <v/>
      </c>
      <c r="I400" s="360" t="str">
        <f t="shared" si="21"/>
        <v/>
      </c>
      <c r="J400" s="360" t="str">
        <f t="shared" si="22"/>
        <v/>
      </c>
      <c r="K400" s="360" t="str">
        <f t="shared" si="23"/>
        <v/>
      </c>
      <c r="L400" s="360"/>
    </row>
    <row r="401" spans="1:12" s="236" customFormat="1">
      <c r="A401" s="355"/>
      <c r="B401" s="356"/>
      <c r="C401" s="357" t="str">
        <f>IF($B401="","",IFERROR(VLOOKUP($B401,SERVIÇOS!$B:$G,2,0),IFERROR(VLOOKUP($B401,'COMPOSIÇÕES COMPLEMENTARES '!$C:$K,2,0),"")))</f>
        <v/>
      </c>
      <c r="D401" s="358" t="str">
        <f>IF($B401="","",IFERROR(VLOOKUP($B401,SERVIÇOS!$B:$G,3,0),IFERROR(VLOOKUP($B401,'COMPOSIÇÕES COMPLEMENTARES '!$C:$K,3,0),"")))</f>
        <v/>
      </c>
      <c r="E401" s="359"/>
      <c r="F401" s="360" t="str">
        <f>IF($B401="","",IFERROR(VLOOKUP($B401,SERVIÇOS!$B:$G,4,0),IFERROR(VLOOKUP($B401,'COMPOSIÇÕES COMPLEMENTARES '!$C:$K,6,0),"")))</f>
        <v/>
      </c>
      <c r="G401" s="360" t="str">
        <f>IF($B401="","",IFERROR(VLOOKUP($B401,SERVIÇOS!$B:$G,5,0),IFERROR(VLOOKUP($B401,'COMPOSIÇÕES COMPLEMENTARES '!$C:$K,7,0),"")))</f>
        <v/>
      </c>
      <c r="H401" s="360" t="str">
        <f t="shared" si="24"/>
        <v/>
      </c>
      <c r="I401" s="360" t="str">
        <f t="shared" si="21"/>
        <v/>
      </c>
      <c r="J401" s="360" t="str">
        <f t="shared" si="22"/>
        <v/>
      </c>
      <c r="K401" s="360" t="str">
        <f t="shared" si="23"/>
        <v/>
      </c>
      <c r="L401" s="360"/>
    </row>
    <row r="402" spans="1:12" s="236" customFormat="1">
      <c r="A402" s="355"/>
      <c r="B402" s="356"/>
      <c r="C402" s="357" t="str">
        <f>IF($B402="","",IFERROR(VLOOKUP($B402,SERVIÇOS!$B:$G,2,0),IFERROR(VLOOKUP($B402,'COMPOSIÇÕES COMPLEMENTARES '!$C:$K,2,0),"")))</f>
        <v/>
      </c>
      <c r="D402" s="358" t="str">
        <f>IF($B402="","",IFERROR(VLOOKUP($B402,SERVIÇOS!$B:$G,3,0),IFERROR(VLOOKUP($B402,'COMPOSIÇÕES COMPLEMENTARES '!$C:$K,3,0),"")))</f>
        <v/>
      </c>
      <c r="E402" s="359"/>
      <c r="F402" s="360" t="str">
        <f>IF($B402="","",IFERROR(VLOOKUP($B402,SERVIÇOS!$B:$G,4,0),IFERROR(VLOOKUP($B402,'COMPOSIÇÕES COMPLEMENTARES '!$C:$K,6,0),"")))</f>
        <v/>
      </c>
      <c r="G402" s="360" t="str">
        <f>IF($B402="","",IFERROR(VLOOKUP($B402,SERVIÇOS!$B:$G,5,0),IFERROR(VLOOKUP($B402,'COMPOSIÇÕES COMPLEMENTARES '!$C:$K,7,0),"")))</f>
        <v/>
      </c>
      <c r="H402" s="360" t="str">
        <f t="shared" si="24"/>
        <v/>
      </c>
      <c r="I402" s="360" t="str">
        <f t="shared" si="21"/>
        <v/>
      </c>
      <c r="J402" s="360" t="str">
        <f t="shared" si="22"/>
        <v/>
      </c>
      <c r="K402" s="360" t="str">
        <f t="shared" si="23"/>
        <v/>
      </c>
      <c r="L402" s="360"/>
    </row>
    <row r="403" spans="1:12" s="236" customFormat="1">
      <c r="A403" s="355"/>
      <c r="B403" s="356"/>
      <c r="C403" s="357" t="str">
        <f>IF($B403="","",IFERROR(VLOOKUP($B403,SERVIÇOS!$B:$G,2,0),IFERROR(VLOOKUP($B403,'COMPOSIÇÕES COMPLEMENTARES '!$C:$K,2,0),"")))</f>
        <v/>
      </c>
      <c r="D403" s="358" t="str">
        <f>IF($B403="","",IFERROR(VLOOKUP($B403,SERVIÇOS!$B:$G,3,0),IFERROR(VLOOKUP($B403,'COMPOSIÇÕES COMPLEMENTARES '!$C:$K,3,0),"")))</f>
        <v/>
      </c>
      <c r="E403" s="359"/>
      <c r="F403" s="360" t="str">
        <f>IF($B403="","",IFERROR(VLOOKUP($B403,SERVIÇOS!$B:$G,4,0),IFERROR(VLOOKUP($B403,'COMPOSIÇÕES COMPLEMENTARES '!$C:$K,6,0),"")))</f>
        <v/>
      </c>
      <c r="G403" s="360" t="str">
        <f>IF($B403="","",IFERROR(VLOOKUP($B403,SERVIÇOS!$B:$G,5,0),IFERROR(VLOOKUP($B403,'COMPOSIÇÕES COMPLEMENTARES '!$C:$K,7,0),"")))</f>
        <v/>
      </c>
      <c r="H403" s="360" t="str">
        <f t="shared" si="24"/>
        <v/>
      </c>
      <c r="I403" s="360" t="str">
        <f t="shared" si="21"/>
        <v/>
      </c>
      <c r="J403" s="360" t="str">
        <f t="shared" si="22"/>
        <v/>
      </c>
      <c r="K403" s="360" t="str">
        <f t="shared" si="23"/>
        <v/>
      </c>
      <c r="L403" s="360"/>
    </row>
    <row r="404" spans="1:12" s="236" customFormat="1">
      <c r="A404" s="355"/>
      <c r="B404" s="356"/>
      <c r="C404" s="357" t="str">
        <f>IF($B404="","",IFERROR(VLOOKUP($B404,SERVIÇOS!$B:$G,2,0),IFERROR(VLOOKUP($B404,'COMPOSIÇÕES COMPLEMENTARES '!$C:$K,2,0),"")))</f>
        <v/>
      </c>
      <c r="D404" s="358" t="str">
        <f>IF($B404="","",IFERROR(VLOOKUP($B404,SERVIÇOS!$B:$G,3,0),IFERROR(VLOOKUP($B404,'COMPOSIÇÕES COMPLEMENTARES '!$C:$K,3,0),"")))</f>
        <v/>
      </c>
      <c r="E404" s="359"/>
      <c r="F404" s="360" t="str">
        <f>IF($B404="","",IFERROR(VLOOKUP($B404,SERVIÇOS!$B:$G,4,0),IFERROR(VLOOKUP($B404,'COMPOSIÇÕES COMPLEMENTARES '!$C:$K,6,0),"")))</f>
        <v/>
      </c>
      <c r="G404" s="360" t="str">
        <f>IF($B404="","",IFERROR(VLOOKUP($B404,SERVIÇOS!$B:$G,5,0),IFERROR(VLOOKUP($B404,'COMPOSIÇÕES COMPLEMENTARES '!$C:$K,7,0),"")))</f>
        <v/>
      </c>
      <c r="H404" s="360" t="str">
        <f t="shared" si="24"/>
        <v/>
      </c>
      <c r="I404" s="360" t="str">
        <f t="shared" si="21"/>
        <v/>
      </c>
      <c r="J404" s="360" t="str">
        <f t="shared" si="22"/>
        <v/>
      </c>
      <c r="K404" s="360" t="str">
        <f t="shared" si="23"/>
        <v/>
      </c>
      <c r="L404" s="360"/>
    </row>
    <row r="405" spans="1:12" s="236" customFormat="1">
      <c r="A405" s="355"/>
      <c r="B405" s="356"/>
      <c r="C405" s="357" t="str">
        <f>IF($B405="","",IFERROR(VLOOKUP($B405,SERVIÇOS!$B:$G,2,0),IFERROR(VLOOKUP($B405,'COMPOSIÇÕES COMPLEMENTARES '!$C:$K,2,0),"")))</f>
        <v/>
      </c>
      <c r="D405" s="358" t="str">
        <f>IF($B405="","",IFERROR(VLOOKUP($B405,SERVIÇOS!$B:$G,3,0),IFERROR(VLOOKUP($B405,'COMPOSIÇÕES COMPLEMENTARES '!$C:$K,3,0),"")))</f>
        <v/>
      </c>
      <c r="E405" s="359"/>
      <c r="F405" s="360" t="str">
        <f>IF($B405="","",IFERROR(VLOOKUP($B405,SERVIÇOS!$B:$G,4,0),IFERROR(VLOOKUP($B405,'COMPOSIÇÕES COMPLEMENTARES '!$C:$K,6,0),"")))</f>
        <v/>
      </c>
      <c r="G405" s="360" t="str">
        <f>IF($B405="","",IFERROR(VLOOKUP($B405,SERVIÇOS!$B:$G,5,0),IFERROR(VLOOKUP($B405,'COMPOSIÇÕES COMPLEMENTARES '!$C:$K,7,0),"")))</f>
        <v/>
      </c>
      <c r="H405" s="360" t="str">
        <f t="shared" si="24"/>
        <v/>
      </c>
      <c r="I405" s="360" t="str">
        <f t="shared" si="21"/>
        <v/>
      </c>
      <c r="J405" s="360" t="str">
        <f t="shared" si="22"/>
        <v/>
      </c>
      <c r="K405" s="360" t="str">
        <f t="shared" si="23"/>
        <v/>
      </c>
      <c r="L405" s="360"/>
    </row>
    <row r="406" spans="1:12" s="236" customFormat="1">
      <c r="A406" s="355"/>
      <c r="B406" s="356"/>
      <c r="C406" s="357" t="str">
        <f>IF($B406="","",IFERROR(VLOOKUP($B406,SERVIÇOS!$B:$G,2,0),IFERROR(VLOOKUP($B406,'COMPOSIÇÕES COMPLEMENTARES '!$C:$K,2,0),"")))</f>
        <v/>
      </c>
      <c r="D406" s="358" t="str">
        <f>IF($B406="","",IFERROR(VLOOKUP($B406,SERVIÇOS!$B:$G,3,0),IFERROR(VLOOKUP($B406,'COMPOSIÇÕES COMPLEMENTARES '!$C:$K,3,0),"")))</f>
        <v/>
      </c>
      <c r="E406" s="359"/>
      <c r="F406" s="360" t="str">
        <f>IF($B406="","",IFERROR(VLOOKUP($B406,SERVIÇOS!$B:$G,4,0),IFERROR(VLOOKUP($B406,'COMPOSIÇÕES COMPLEMENTARES '!$C:$K,6,0),"")))</f>
        <v/>
      </c>
      <c r="G406" s="360" t="str">
        <f>IF($B406="","",IFERROR(VLOOKUP($B406,SERVIÇOS!$B:$G,5,0),IFERROR(VLOOKUP($B406,'COMPOSIÇÕES COMPLEMENTARES '!$C:$K,7,0),"")))</f>
        <v/>
      </c>
      <c r="H406" s="360" t="str">
        <f t="shared" si="24"/>
        <v/>
      </c>
      <c r="I406" s="360" t="str">
        <f t="shared" si="21"/>
        <v/>
      </c>
      <c r="J406" s="360" t="str">
        <f t="shared" si="22"/>
        <v/>
      </c>
      <c r="K406" s="360" t="str">
        <f t="shared" si="23"/>
        <v/>
      </c>
      <c r="L406" s="360"/>
    </row>
    <row r="407" spans="1:12" s="236" customFormat="1">
      <c r="A407" s="355"/>
      <c r="B407" s="356"/>
      <c r="C407" s="357" t="str">
        <f>IF($B407="","",IFERROR(VLOOKUP($B407,SERVIÇOS!$B:$G,2,0),IFERROR(VLOOKUP($B407,'COMPOSIÇÕES COMPLEMENTARES '!$C:$K,2,0),"")))</f>
        <v/>
      </c>
      <c r="D407" s="358" t="str">
        <f>IF($B407="","",IFERROR(VLOOKUP($B407,SERVIÇOS!$B:$G,3,0),IFERROR(VLOOKUP($B407,'COMPOSIÇÕES COMPLEMENTARES '!$C:$K,3,0),"")))</f>
        <v/>
      </c>
      <c r="E407" s="359"/>
      <c r="F407" s="360" t="str">
        <f>IF($B407="","",IFERROR(VLOOKUP($B407,SERVIÇOS!$B:$G,4,0),IFERROR(VLOOKUP($B407,'COMPOSIÇÕES COMPLEMENTARES '!$C:$K,6,0),"")))</f>
        <v/>
      </c>
      <c r="G407" s="360" t="str">
        <f>IF($B407="","",IFERROR(VLOOKUP($B407,SERVIÇOS!$B:$G,5,0),IFERROR(VLOOKUP($B407,'COMPOSIÇÕES COMPLEMENTARES '!$C:$K,7,0),"")))</f>
        <v/>
      </c>
      <c r="H407" s="360" t="str">
        <f t="shared" si="24"/>
        <v/>
      </c>
      <c r="I407" s="360" t="str">
        <f t="shared" si="21"/>
        <v/>
      </c>
      <c r="J407" s="360" t="str">
        <f t="shared" si="22"/>
        <v/>
      </c>
      <c r="K407" s="360" t="str">
        <f t="shared" si="23"/>
        <v/>
      </c>
      <c r="L407" s="360"/>
    </row>
    <row r="408" spans="1:12" s="236" customFormat="1">
      <c r="A408" s="355"/>
      <c r="B408" s="356"/>
      <c r="C408" s="357" t="str">
        <f>IF($B408="","",IFERROR(VLOOKUP($B408,SERVIÇOS!$B:$G,2,0),IFERROR(VLOOKUP($B408,'COMPOSIÇÕES COMPLEMENTARES '!$C:$K,2,0),"")))</f>
        <v/>
      </c>
      <c r="D408" s="358" t="str">
        <f>IF($B408="","",IFERROR(VLOOKUP($B408,SERVIÇOS!$B:$G,3,0),IFERROR(VLOOKUP($B408,'COMPOSIÇÕES COMPLEMENTARES '!$C:$K,3,0),"")))</f>
        <v/>
      </c>
      <c r="E408" s="359"/>
      <c r="F408" s="360" t="str">
        <f>IF($B408="","",IFERROR(VLOOKUP($B408,SERVIÇOS!$B:$G,4,0),IFERROR(VLOOKUP($B408,'COMPOSIÇÕES COMPLEMENTARES '!$C:$K,6,0),"")))</f>
        <v/>
      </c>
      <c r="G408" s="360" t="str">
        <f>IF($B408="","",IFERROR(VLOOKUP($B408,SERVIÇOS!$B:$G,5,0),IFERROR(VLOOKUP($B408,'COMPOSIÇÕES COMPLEMENTARES '!$C:$K,7,0),"")))</f>
        <v/>
      </c>
      <c r="H408" s="360" t="str">
        <f t="shared" si="24"/>
        <v/>
      </c>
      <c r="I408" s="360" t="str">
        <f t="shared" si="21"/>
        <v/>
      </c>
      <c r="J408" s="360" t="str">
        <f t="shared" si="22"/>
        <v/>
      </c>
      <c r="K408" s="360" t="str">
        <f t="shared" si="23"/>
        <v/>
      </c>
      <c r="L408" s="360"/>
    </row>
    <row r="409" spans="1:12" s="236" customFormat="1">
      <c r="A409" s="355"/>
      <c r="B409" s="356"/>
      <c r="C409" s="357" t="str">
        <f>IF($B409="","",IFERROR(VLOOKUP($B409,SERVIÇOS!$B:$G,2,0),IFERROR(VLOOKUP($B409,'COMPOSIÇÕES COMPLEMENTARES '!$C:$K,2,0),"")))</f>
        <v/>
      </c>
      <c r="D409" s="358" t="str">
        <f>IF($B409="","",IFERROR(VLOOKUP($B409,SERVIÇOS!$B:$G,3,0),IFERROR(VLOOKUP($B409,'COMPOSIÇÕES COMPLEMENTARES '!$C:$K,3,0),"")))</f>
        <v/>
      </c>
      <c r="E409" s="359"/>
      <c r="F409" s="360" t="str">
        <f>IF($B409="","",IFERROR(VLOOKUP($B409,SERVIÇOS!$B:$G,4,0),IFERROR(VLOOKUP($B409,'COMPOSIÇÕES COMPLEMENTARES '!$C:$K,6,0),"")))</f>
        <v/>
      </c>
      <c r="G409" s="360" t="str">
        <f>IF($B409="","",IFERROR(VLOOKUP($B409,SERVIÇOS!$B:$G,5,0),IFERROR(VLOOKUP($B409,'COMPOSIÇÕES COMPLEMENTARES '!$C:$K,7,0),"")))</f>
        <v/>
      </c>
      <c r="H409" s="360" t="str">
        <f t="shared" si="24"/>
        <v/>
      </c>
      <c r="I409" s="360" t="str">
        <f t="shared" si="21"/>
        <v/>
      </c>
      <c r="J409" s="360" t="str">
        <f t="shared" si="22"/>
        <v/>
      </c>
      <c r="K409" s="360" t="str">
        <f t="shared" si="23"/>
        <v/>
      </c>
      <c r="L409" s="360"/>
    </row>
    <row r="410" spans="1:12" s="236" customFormat="1">
      <c r="A410" s="355"/>
      <c r="B410" s="356"/>
      <c r="C410" s="357" t="str">
        <f>IF($B410="","",IFERROR(VLOOKUP($B410,SERVIÇOS!$B:$G,2,0),IFERROR(VLOOKUP($B410,'COMPOSIÇÕES COMPLEMENTARES '!$C:$K,2,0),"")))</f>
        <v/>
      </c>
      <c r="D410" s="358" t="str">
        <f>IF($B410="","",IFERROR(VLOOKUP($B410,SERVIÇOS!$B:$G,3,0),IFERROR(VLOOKUP($B410,'COMPOSIÇÕES COMPLEMENTARES '!$C:$K,3,0),"")))</f>
        <v/>
      </c>
      <c r="E410" s="359"/>
      <c r="F410" s="360" t="str">
        <f>IF($B410="","",IFERROR(VLOOKUP($B410,SERVIÇOS!$B:$G,4,0),IFERROR(VLOOKUP($B410,'COMPOSIÇÕES COMPLEMENTARES '!$C:$K,6,0),"")))</f>
        <v/>
      </c>
      <c r="G410" s="360" t="str">
        <f>IF($B410="","",IFERROR(VLOOKUP($B410,SERVIÇOS!$B:$G,5,0),IFERROR(VLOOKUP($B410,'COMPOSIÇÕES COMPLEMENTARES '!$C:$K,7,0),"")))</f>
        <v/>
      </c>
      <c r="H410" s="360" t="str">
        <f t="shared" si="24"/>
        <v/>
      </c>
      <c r="I410" s="360" t="str">
        <f t="shared" si="21"/>
        <v/>
      </c>
      <c r="J410" s="360" t="str">
        <f t="shared" si="22"/>
        <v/>
      </c>
      <c r="K410" s="360" t="str">
        <f t="shared" si="23"/>
        <v/>
      </c>
      <c r="L410" s="360"/>
    </row>
    <row r="411" spans="1:12" s="236" customFormat="1">
      <c r="A411" s="355"/>
      <c r="B411" s="356"/>
      <c r="C411" s="357" t="str">
        <f>IF($B411="","",IFERROR(VLOOKUP($B411,SERVIÇOS!$B:$G,2,0),IFERROR(VLOOKUP($B411,'COMPOSIÇÕES COMPLEMENTARES '!$C:$K,2,0),"")))</f>
        <v/>
      </c>
      <c r="D411" s="358" t="str">
        <f>IF($B411="","",IFERROR(VLOOKUP($B411,SERVIÇOS!$B:$G,3,0),IFERROR(VLOOKUP($B411,'COMPOSIÇÕES COMPLEMENTARES '!$C:$K,3,0),"")))</f>
        <v/>
      </c>
      <c r="E411" s="359"/>
      <c r="F411" s="360" t="str">
        <f>IF($B411="","",IFERROR(VLOOKUP($B411,SERVIÇOS!$B:$G,4,0),IFERROR(VLOOKUP($B411,'COMPOSIÇÕES COMPLEMENTARES '!$C:$K,6,0),"")))</f>
        <v/>
      </c>
      <c r="G411" s="360" t="str">
        <f>IF($B411="","",IFERROR(VLOOKUP($B411,SERVIÇOS!$B:$G,5,0),IFERROR(VLOOKUP($B411,'COMPOSIÇÕES COMPLEMENTARES '!$C:$K,7,0),"")))</f>
        <v/>
      </c>
      <c r="H411" s="360" t="str">
        <f t="shared" si="24"/>
        <v/>
      </c>
      <c r="I411" s="360" t="str">
        <f t="shared" ref="I411:I474" si="25">IF(E411="","",TRUNC((E411*F411),2))</f>
        <v/>
      </c>
      <c r="J411" s="360" t="str">
        <f t="shared" ref="J411:J474" si="26">IF(E411="","",TRUNC((E411*G411),2))</f>
        <v/>
      </c>
      <c r="K411" s="360" t="str">
        <f t="shared" ref="K411:K474" si="27">IF(E411="","",TRUNC((E411*H411),2))</f>
        <v/>
      </c>
      <c r="L411" s="360"/>
    </row>
    <row r="412" spans="1:12" s="236" customFormat="1">
      <c r="A412" s="355"/>
      <c r="B412" s="356"/>
      <c r="C412" s="357" t="str">
        <f>IF($B412="","",IFERROR(VLOOKUP($B412,SERVIÇOS!$B:$G,2,0),IFERROR(VLOOKUP($B412,'COMPOSIÇÕES COMPLEMENTARES '!$C:$K,2,0),"")))</f>
        <v/>
      </c>
      <c r="D412" s="358" t="str">
        <f>IF($B412="","",IFERROR(VLOOKUP($B412,SERVIÇOS!$B:$G,3,0),IFERROR(VLOOKUP($B412,'COMPOSIÇÕES COMPLEMENTARES '!$C:$K,3,0),"")))</f>
        <v/>
      </c>
      <c r="E412" s="359"/>
      <c r="F412" s="360" t="str">
        <f>IF($B412="","",IFERROR(VLOOKUP($B412,SERVIÇOS!$B:$G,4,0),IFERROR(VLOOKUP($B412,'COMPOSIÇÕES COMPLEMENTARES '!$C:$K,6,0),"")))</f>
        <v/>
      </c>
      <c r="G412" s="360" t="str">
        <f>IF($B412="","",IFERROR(VLOOKUP($B412,SERVIÇOS!$B:$G,5,0),IFERROR(VLOOKUP($B412,'COMPOSIÇÕES COMPLEMENTARES '!$C:$K,7,0),"")))</f>
        <v/>
      </c>
      <c r="H412" s="360" t="str">
        <f t="shared" si="24"/>
        <v/>
      </c>
      <c r="I412" s="360" t="str">
        <f t="shared" si="25"/>
        <v/>
      </c>
      <c r="J412" s="360" t="str">
        <f t="shared" si="26"/>
        <v/>
      </c>
      <c r="K412" s="360" t="str">
        <f t="shared" si="27"/>
        <v/>
      </c>
      <c r="L412" s="360"/>
    </row>
    <row r="413" spans="1:12" s="236" customFormat="1">
      <c r="A413" s="355"/>
      <c r="B413" s="356"/>
      <c r="C413" s="357" t="str">
        <f>IF($B413="","",IFERROR(VLOOKUP($B413,SERVIÇOS!$B:$G,2,0),IFERROR(VLOOKUP($B413,'COMPOSIÇÕES COMPLEMENTARES '!$C:$K,2,0),"")))</f>
        <v/>
      </c>
      <c r="D413" s="358" t="str">
        <f>IF($B413="","",IFERROR(VLOOKUP($B413,SERVIÇOS!$B:$G,3,0),IFERROR(VLOOKUP($B413,'COMPOSIÇÕES COMPLEMENTARES '!$C:$K,3,0),"")))</f>
        <v/>
      </c>
      <c r="E413" s="359"/>
      <c r="F413" s="360" t="str">
        <f>IF($B413="","",IFERROR(VLOOKUP($B413,SERVIÇOS!$B:$G,4,0),IFERROR(VLOOKUP($B413,'COMPOSIÇÕES COMPLEMENTARES '!$C:$K,6,0),"")))</f>
        <v/>
      </c>
      <c r="G413" s="360" t="str">
        <f>IF($B413="","",IFERROR(VLOOKUP($B413,SERVIÇOS!$B:$G,5,0),IFERROR(VLOOKUP($B413,'COMPOSIÇÕES COMPLEMENTARES '!$C:$K,7,0),"")))</f>
        <v/>
      </c>
      <c r="H413" s="360" t="str">
        <f t="shared" si="24"/>
        <v/>
      </c>
      <c r="I413" s="360" t="str">
        <f t="shared" si="25"/>
        <v/>
      </c>
      <c r="J413" s="360" t="str">
        <f t="shared" si="26"/>
        <v/>
      </c>
      <c r="K413" s="360" t="str">
        <f t="shared" si="27"/>
        <v/>
      </c>
      <c r="L413" s="360"/>
    </row>
    <row r="414" spans="1:12" s="236" customFormat="1">
      <c r="A414" s="355"/>
      <c r="B414" s="356"/>
      <c r="C414" s="357" t="str">
        <f>IF($B414="","",IFERROR(VLOOKUP($B414,SERVIÇOS!$B:$G,2,0),IFERROR(VLOOKUP($B414,'COMPOSIÇÕES COMPLEMENTARES '!$C:$K,2,0),"")))</f>
        <v/>
      </c>
      <c r="D414" s="358" t="str">
        <f>IF($B414="","",IFERROR(VLOOKUP($B414,SERVIÇOS!$B:$G,3,0),IFERROR(VLOOKUP($B414,'COMPOSIÇÕES COMPLEMENTARES '!$C:$K,3,0),"")))</f>
        <v/>
      </c>
      <c r="E414" s="359"/>
      <c r="F414" s="360" t="str">
        <f>IF($B414="","",IFERROR(VLOOKUP($B414,SERVIÇOS!$B:$G,4,0),IFERROR(VLOOKUP($B414,'COMPOSIÇÕES COMPLEMENTARES '!$C:$K,6,0),"")))</f>
        <v/>
      </c>
      <c r="G414" s="360" t="str">
        <f>IF($B414="","",IFERROR(VLOOKUP($B414,SERVIÇOS!$B:$G,5,0),IFERROR(VLOOKUP($B414,'COMPOSIÇÕES COMPLEMENTARES '!$C:$K,7,0),"")))</f>
        <v/>
      </c>
      <c r="H414" s="360" t="str">
        <f t="shared" si="24"/>
        <v/>
      </c>
      <c r="I414" s="360" t="str">
        <f t="shared" si="25"/>
        <v/>
      </c>
      <c r="J414" s="360" t="str">
        <f t="shared" si="26"/>
        <v/>
      </c>
      <c r="K414" s="360" t="str">
        <f t="shared" si="27"/>
        <v/>
      </c>
      <c r="L414" s="360"/>
    </row>
    <row r="415" spans="1:12" s="236" customFormat="1">
      <c r="A415" s="355"/>
      <c r="B415" s="356"/>
      <c r="C415" s="357" t="str">
        <f>IF($B415="","",IFERROR(VLOOKUP($B415,SERVIÇOS!$B:$G,2,0),IFERROR(VLOOKUP($B415,'COMPOSIÇÕES COMPLEMENTARES '!$C:$K,2,0),"")))</f>
        <v/>
      </c>
      <c r="D415" s="358" t="str">
        <f>IF($B415="","",IFERROR(VLOOKUP($B415,SERVIÇOS!$B:$G,3,0),IFERROR(VLOOKUP($B415,'COMPOSIÇÕES COMPLEMENTARES '!$C:$K,3,0),"")))</f>
        <v/>
      </c>
      <c r="E415" s="359"/>
      <c r="F415" s="360" t="str">
        <f>IF($B415="","",IFERROR(VLOOKUP($B415,SERVIÇOS!$B:$G,4,0),IFERROR(VLOOKUP($B415,'COMPOSIÇÕES COMPLEMENTARES '!$C:$K,6,0),"")))</f>
        <v/>
      </c>
      <c r="G415" s="360" t="str">
        <f>IF($B415="","",IFERROR(VLOOKUP($B415,SERVIÇOS!$B:$G,5,0),IFERROR(VLOOKUP($B415,'COMPOSIÇÕES COMPLEMENTARES '!$C:$K,7,0),"")))</f>
        <v/>
      </c>
      <c r="H415" s="360" t="str">
        <f t="shared" si="24"/>
        <v/>
      </c>
      <c r="I415" s="360" t="str">
        <f t="shared" si="25"/>
        <v/>
      </c>
      <c r="J415" s="360" t="str">
        <f t="shared" si="26"/>
        <v/>
      </c>
      <c r="K415" s="360" t="str">
        <f t="shared" si="27"/>
        <v/>
      </c>
      <c r="L415" s="360"/>
    </row>
    <row r="416" spans="1:12" s="236" customFormat="1">
      <c r="A416" s="355"/>
      <c r="B416" s="356"/>
      <c r="C416" s="357" t="str">
        <f>IF($B416="","",IFERROR(VLOOKUP($B416,SERVIÇOS!$B:$G,2,0),IFERROR(VLOOKUP($B416,'COMPOSIÇÕES COMPLEMENTARES '!$C:$K,2,0),"")))</f>
        <v/>
      </c>
      <c r="D416" s="358" t="str">
        <f>IF($B416="","",IFERROR(VLOOKUP($B416,SERVIÇOS!$B:$G,3,0),IFERROR(VLOOKUP($B416,'COMPOSIÇÕES COMPLEMENTARES '!$C:$K,3,0),"")))</f>
        <v/>
      </c>
      <c r="E416" s="359"/>
      <c r="F416" s="360" t="str">
        <f>IF($B416="","",IFERROR(VLOOKUP($B416,SERVIÇOS!$B:$G,4,0),IFERROR(VLOOKUP($B416,'COMPOSIÇÕES COMPLEMENTARES '!$C:$K,6,0),"")))</f>
        <v/>
      </c>
      <c r="G416" s="360" t="str">
        <f>IF($B416="","",IFERROR(VLOOKUP($B416,SERVIÇOS!$B:$G,5,0),IFERROR(VLOOKUP($B416,'COMPOSIÇÕES COMPLEMENTARES '!$C:$K,7,0),"")))</f>
        <v/>
      </c>
      <c r="H416" s="360" t="str">
        <f t="shared" si="24"/>
        <v/>
      </c>
      <c r="I416" s="360" t="str">
        <f t="shared" si="25"/>
        <v/>
      </c>
      <c r="J416" s="360" t="str">
        <f t="shared" si="26"/>
        <v/>
      </c>
      <c r="K416" s="360" t="str">
        <f t="shared" si="27"/>
        <v/>
      </c>
      <c r="L416" s="360"/>
    </row>
    <row r="417" spans="1:12" s="236" customFormat="1">
      <c r="A417" s="355"/>
      <c r="B417" s="356"/>
      <c r="C417" s="357" t="str">
        <f>IF($B417="","",IFERROR(VLOOKUP($B417,SERVIÇOS!$B:$G,2,0),IFERROR(VLOOKUP($B417,'COMPOSIÇÕES COMPLEMENTARES '!$C:$K,2,0),"")))</f>
        <v/>
      </c>
      <c r="D417" s="358" t="str">
        <f>IF($B417="","",IFERROR(VLOOKUP($B417,SERVIÇOS!$B:$G,3,0),IFERROR(VLOOKUP($B417,'COMPOSIÇÕES COMPLEMENTARES '!$C:$K,3,0),"")))</f>
        <v/>
      </c>
      <c r="E417" s="359"/>
      <c r="F417" s="360" t="str">
        <f>IF($B417="","",IFERROR(VLOOKUP($B417,SERVIÇOS!$B:$G,4,0),IFERROR(VLOOKUP($B417,'COMPOSIÇÕES COMPLEMENTARES '!$C:$K,6,0),"")))</f>
        <v/>
      </c>
      <c r="G417" s="360" t="str">
        <f>IF($B417="","",IFERROR(VLOOKUP($B417,SERVIÇOS!$B:$G,5,0),IFERROR(VLOOKUP($B417,'COMPOSIÇÕES COMPLEMENTARES '!$C:$K,7,0),"")))</f>
        <v/>
      </c>
      <c r="H417" s="360" t="str">
        <f t="shared" si="24"/>
        <v/>
      </c>
      <c r="I417" s="360" t="str">
        <f t="shared" si="25"/>
        <v/>
      </c>
      <c r="J417" s="360" t="str">
        <f t="shared" si="26"/>
        <v/>
      </c>
      <c r="K417" s="360" t="str">
        <f t="shared" si="27"/>
        <v/>
      </c>
      <c r="L417" s="360"/>
    </row>
    <row r="418" spans="1:12" s="236" customFormat="1">
      <c r="A418" s="355"/>
      <c r="B418" s="356"/>
      <c r="C418" s="357" t="str">
        <f>IF($B418="","",IFERROR(VLOOKUP($B418,SERVIÇOS!$B:$G,2,0),IFERROR(VLOOKUP($B418,'COMPOSIÇÕES COMPLEMENTARES '!$C:$K,2,0),"")))</f>
        <v/>
      </c>
      <c r="D418" s="358" t="str">
        <f>IF($B418="","",IFERROR(VLOOKUP($B418,SERVIÇOS!$B:$G,3,0),IFERROR(VLOOKUP($B418,'COMPOSIÇÕES COMPLEMENTARES '!$C:$K,3,0),"")))</f>
        <v/>
      </c>
      <c r="E418" s="359"/>
      <c r="F418" s="360" t="str">
        <f>IF($B418="","",IFERROR(VLOOKUP($B418,SERVIÇOS!$B:$G,4,0),IFERROR(VLOOKUP($B418,'COMPOSIÇÕES COMPLEMENTARES '!$C:$K,6,0),"")))</f>
        <v/>
      </c>
      <c r="G418" s="360" t="str">
        <f>IF($B418="","",IFERROR(VLOOKUP($B418,SERVIÇOS!$B:$G,5,0),IFERROR(VLOOKUP($B418,'COMPOSIÇÕES COMPLEMENTARES '!$C:$K,7,0),"")))</f>
        <v/>
      </c>
      <c r="H418" s="360" t="str">
        <f t="shared" si="24"/>
        <v/>
      </c>
      <c r="I418" s="360" t="str">
        <f t="shared" si="25"/>
        <v/>
      </c>
      <c r="J418" s="360" t="str">
        <f t="shared" si="26"/>
        <v/>
      </c>
      <c r="K418" s="360" t="str">
        <f t="shared" si="27"/>
        <v/>
      </c>
      <c r="L418" s="360"/>
    </row>
    <row r="419" spans="1:12" s="236" customFormat="1">
      <c r="A419" s="355"/>
      <c r="B419" s="356"/>
      <c r="C419" s="357" t="str">
        <f>IF($B419="","",IFERROR(VLOOKUP($B419,SERVIÇOS!$B:$G,2,0),IFERROR(VLOOKUP($B419,'COMPOSIÇÕES COMPLEMENTARES '!$C:$K,2,0),"")))</f>
        <v/>
      </c>
      <c r="D419" s="358" t="str">
        <f>IF($B419="","",IFERROR(VLOOKUP($B419,SERVIÇOS!$B:$G,3,0),IFERROR(VLOOKUP($B419,'COMPOSIÇÕES COMPLEMENTARES '!$C:$K,3,0),"")))</f>
        <v/>
      </c>
      <c r="E419" s="359"/>
      <c r="F419" s="360" t="str">
        <f>IF($B419="","",IFERROR(VLOOKUP($B419,SERVIÇOS!$B:$G,4,0),IFERROR(VLOOKUP($B419,'COMPOSIÇÕES COMPLEMENTARES '!$C:$K,6,0),"")))</f>
        <v/>
      </c>
      <c r="G419" s="360" t="str">
        <f>IF($B419="","",IFERROR(VLOOKUP($B419,SERVIÇOS!$B:$G,5,0),IFERROR(VLOOKUP($B419,'COMPOSIÇÕES COMPLEMENTARES '!$C:$K,7,0),"")))</f>
        <v/>
      </c>
      <c r="H419" s="360" t="str">
        <f t="shared" si="24"/>
        <v/>
      </c>
      <c r="I419" s="360" t="str">
        <f t="shared" si="25"/>
        <v/>
      </c>
      <c r="J419" s="360" t="str">
        <f t="shared" si="26"/>
        <v/>
      </c>
      <c r="K419" s="360" t="str">
        <f t="shared" si="27"/>
        <v/>
      </c>
      <c r="L419" s="360"/>
    </row>
    <row r="420" spans="1:12" s="236" customFormat="1">
      <c r="A420" s="355"/>
      <c r="B420" s="356"/>
      <c r="C420" s="357" t="str">
        <f>IF($B420="","",IFERROR(VLOOKUP($B420,SERVIÇOS!$B:$G,2,0),IFERROR(VLOOKUP($B420,'COMPOSIÇÕES COMPLEMENTARES '!$C:$K,2,0),"")))</f>
        <v/>
      </c>
      <c r="D420" s="358" t="str">
        <f>IF($B420="","",IFERROR(VLOOKUP($B420,SERVIÇOS!$B:$G,3,0),IFERROR(VLOOKUP($B420,'COMPOSIÇÕES COMPLEMENTARES '!$C:$K,3,0),"")))</f>
        <v/>
      </c>
      <c r="E420" s="359"/>
      <c r="F420" s="360" t="str">
        <f>IF($B420="","",IFERROR(VLOOKUP($B420,SERVIÇOS!$B:$G,4,0),IFERROR(VLOOKUP($B420,'COMPOSIÇÕES COMPLEMENTARES '!$C:$K,6,0),"")))</f>
        <v/>
      </c>
      <c r="G420" s="360" t="str">
        <f>IF($B420="","",IFERROR(VLOOKUP($B420,SERVIÇOS!$B:$G,5,0),IFERROR(VLOOKUP($B420,'COMPOSIÇÕES COMPLEMENTARES '!$C:$K,7,0),"")))</f>
        <v/>
      </c>
      <c r="H420" s="360" t="str">
        <f t="shared" si="24"/>
        <v/>
      </c>
      <c r="I420" s="360" t="str">
        <f t="shared" si="25"/>
        <v/>
      </c>
      <c r="J420" s="360" t="str">
        <f t="shared" si="26"/>
        <v/>
      </c>
      <c r="K420" s="360" t="str">
        <f t="shared" si="27"/>
        <v/>
      </c>
      <c r="L420" s="360"/>
    </row>
    <row r="421" spans="1:12" s="236" customFormat="1">
      <c r="A421" s="355"/>
      <c r="B421" s="356"/>
      <c r="C421" s="357" t="str">
        <f>IF($B421="","",IFERROR(VLOOKUP($B421,SERVIÇOS!$B:$G,2,0),IFERROR(VLOOKUP($B421,'COMPOSIÇÕES COMPLEMENTARES '!$C:$K,2,0),"")))</f>
        <v/>
      </c>
      <c r="D421" s="358" t="str">
        <f>IF($B421="","",IFERROR(VLOOKUP($B421,SERVIÇOS!$B:$G,3,0),IFERROR(VLOOKUP($B421,'COMPOSIÇÕES COMPLEMENTARES '!$C:$K,3,0),"")))</f>
        <v/>
      </c>
      <c r="E421" s="359"/>
      <c r="F421" s="360" t="str">
        <f>IF($B421="","",IFERROR(VLOOKUP($B421,SERVIÇOS!$B:$G,4,0),IFERROR(VLOOKUP($B421,'COMPOSIÇÕES COMPLEMENTARES '!$C:$K,6,0),"")))</f>
        <v/>
      </c>
      <c r="G421" s="360" t="str">
        <f>IF($B421="","",IFERROR(VLOOKUP($B421,SERVIÇOS!$B:$G,5,0),IFERROR(VLOOKUP($B421,'COMPOSIÇÕES COMPLEMENTARES '!$C:$K,7,0),"")))</f>
        <v/>
      </c>
      <c r="H421" s="360" t="str">
        <f t="shared" si="24"/>
        <v/>
      </c>
      <c r="I421" s="360" t="str">
        <f t="shared" si="25"/>
        <v/>
      </c>
      <c r="J421" s="360" t="str">
        <f t="shared" si="26"/>
        <v/>
      </c>
      <c r="K421" s="360" t="str">
        <f t="shared" si="27"/>
        <v/>
      </c>
      <c r="L421" s="360"/>
    </row>
    <row r="422" spans="1:12" s="236" customFormat="1">
      <c r="A422" s="355"/>
      <c r="B422" s="356"/>
      <c r="C422" s="357" t="str">
        <f>IF($B422="","",IFERROR(VLOOKUP($B422,SERVIÇOS!$B:$G,2,0),IFERROR(VLOOKUP($B422,'COMPOSIÇÕES COMPLEMENTARES '!$C:$K,2,0),"")))</f>
        <v/>
      </c>
      <c r="D422" s="358" t="str">
        <f>IF($B422="","",IFERROR(VLOOKUP($B422,SERVIÇOS!$B:$G,3,0),IFERROR(VLOOKUP($B422,'COMPOSIÇÕES COMPLEMENTARES '!$C:$K,3,0),"")))</f>
        <v/>
      </c>
      <c r="E422" s="359"/>
      <c r="F422" s="360" t="str">
        <f>IF($B422="","",IFERROR(VLOOKUP($B422,SERVIÇOS!$B:$G,4,0),IFERROR(VLOOKUP($B422,'COMPOSIÇÕES COMPLEMENTARES '!$C:$K,6,0),"")))</f>
        <v/>
      </c>
      <c r="G422" s="360" t="str">
        <f>IF($B422="","",IFERROR(VLOOKUP($B422,SERVIÇOS!$B:$G,5,0),IFERROR(VLOOKUP($B422,'COMPOSIÇÕES COMPLEMENTARES '!$C:$K,7,0),"")))</f>
        <v/>
      </c>
      <c r="H422" s="360" t="str">
        <f t="shared" si="24"/>
        <v/>
      </c>
      <c r="I422" s="360" t="str">
        <f t="shared" si="25"/>
        <v/>
      </c>
      <c r="J422" s="360" t="str">
        <f t="shared" si="26"/>
        <v/>
      </c>
      <c r="K422" s="360" t="str">
        <f t="shared" si="27"/>
        <v/>
      </c>
      <c r="L422" s="360"/>
    </row>
    <row r="423" spans="1:12" s="236" customFormat="1">
      <c r="A423" s="355"/>
      <c r="B423" s="356"/>
      <c r="C423" s="357" t="str">
        <f>IF($B423="","",IFERROR(VLOOKUP($B423,SERVIÇOS!$B:$G,2,0),IFERROR(VLOOKUP($B423,'COMPOSIÇÕES COMPLEMENTARES '!$C:$K,2,0),"")))</f>
        <v/>
      </c>
      <c r="D423" s="358" t="str">
        <f>IF($B423="","",IFERROR(VLOOKUP($B423,SERVIÇOS!$B:$G,3,0),IFERROR(VLOOKUP($B423,'COMPOSIÇÕES COMPLEMENTARES '!$C:$K,3,0),"")))</f>
        <v/>
      </c>
      <c r="E423" s="359"/>
      <c r="F423" s="360" t="str">
        <f>IF($B423="","",IFERROR(VLOOKUP($B423,SERVIÇOS!$B:$G,4,0),IFERROR(VLOOKUP($B423,'COMPOSIÇÕES COMPLEMENTARES '!$C:$K,6,0),"")))</f>
        <v/>
      </c>
      <c r="G423" s="360" t="str">
        <f>IF($B423="","",IFERROR(VLOOKUP($B423,SERVIÇOS!$B:$G,5,0),IFERROR(VLOOKUP($B423,'COMPOSIÇÕES COMPLEMENTARES '!$C:$K,7,0),"")))</f>
        <v/>
      </c>
      <c r="H423" s="360" t="str">
        <f t="shared" si="24"/>
        <v/>
      </c>
      <c r="I423" s="360" t="str">
        <f t="shared" si="25"/>
        <v/>
      </c>
      <c r="J423" s="360" t="str">
        <f t="shared" si="26"/>
        <v/>
      </c>
      <c r="K423" s="360" t="str">
        <f t="shared" si="27"/>
        <v/>
      </c>
      <c r="L423" s="360"/>
    </row>
    <row r="424" spans="1:12" s="236" customFormat="1">
      <c r="A424" s="355"/>
      <c r="B424" s="356"/>
      <c r="C424" s="357" t="str">
        <f>IF($B424="","",IFERROR(VLOOKUP($B424,SERVIÇOS!$B:$G,2,0),IFERROR(VLOOKUP($B424,'COMPOSIÇÕES COMPLEMENTARES '!$C:$K,2,0),"")))</f>
        <v/>
      </c>
      <c r="D424" s="358" t="str">
        <f>IF($B424="","",IFERROR(VLOOKUP($B424,SERVIÇOS!$B:$G,3,0),IFERROR(VLOOKUP($B424,'COMPOSIÇÕES COMPLEMENTARES '!$C:$K,3,0),"")))</f>
        <v/>
      </c>
      <c r="E424" s="359"/>
      <c r="F424" s="360" t="str">
        <f>IF($B424="","",IFERROR(VLOOKUP($B424,SERVIÇOS!$B:$G,4,0),IFERROR(VLOOKUP($B424,'COMPOSIÇÕES COMPLEMENTARES '!$C:$K,6,0),"")))</f>
        <v/>
      </c>
      <c r="G424" s="360" t="str">
        <f>IF($B424="","",IFERROR(VLOOKUP($B424,SERVIÇOS!$B:$G,5,0),IFERROR(VLOOKUP($B424,'COMPOSIÇÕES COMPLEMENTARES '!$C:$K,7,0),"")))</f>
        <v/>
      </c>
      <c r="H424" s="360" t="str">
        <f t="shared" si="24"/>
        <v/>
      </c>
      <c r="I424" s="360" t="str">
        <f t="shared" si="25"/>
        <v/>
      </c>
      <c r="J424" s="360" t="str">
        <f t="shared" si="26"/>
        <v/>
      </c>
      <c r="K424" s="360" t="str">
        <f t="shared" si="27"/>
        <v/>
      </c>
      <c r="L424" s="360"/>
    </row>
    <row r="425" spans="1:12" s="236" customFormat="1">
      <c r="A425" s="355"/>
      <c r="B425" s="356"/>
      <c r="C425" s="357" t="str">
        <f>IF($B425="","",IFERROR(VLOOKUP($B425,SERVIÇOS!$B:$G,2,0),IFERROR(VLOOKUP($B425,'COMPOSIÇÕES COMPLEMENTARES '!$C:$K,2,0),"")))</f>
        <v/>
      </c>
      <c r="D425" s="358" t="str">
        <f>IF($B425="","",IFERROR(VLOOKUP($B425,SERVIÇOS!$B:$G,3,0),IFERROR(VLOOKUP($B425,'COMPOSIÇÕES COMPLEMENTARES '!$C:$K,3,0),"")))</f>
        <v/>
      </c>
      <c r="E425" s="359"/>
      <c r="F425" s="360" t="str">
        <f>IF($B425="","",IFERROR(VLOOKUP($B425,SERVIÇOS!$B:$G,4,0),IFERROR(VLOOKUP($B425,'COMPOSIÇÕES COMPLEMENTARES '!$C:$K,6,0),"")))</f>
        <v/>
      </c>
      <c r="G425" s="360" t="str">
        <f>IF($B425="","",IFERROR(VLOOKUP($B425,SERVIÇOS!$B:$G,5,0),IFERROR(VLOOKUP($B425,'COMPOSIÇÕES COMPLEMENTARES '!$C:$K,7,0),"")))</f>
        <v/>
      </c>
      <c r="H425" s="360" t="str">
        <f t="shared" si="24"/>
        <v/>
      </c>
      <c r="I425" s="360" t="str">
        <f t="shared" si="25"/>
        <v/>
      </c>
      <c r="J425" s="360" t="str">
        <f t="shared" si="26"/>
        <v/>
      </c>
      <c r="K425" s="360" t="str">
        <f t="shared" si="27"/>
        <v/>
      </c>
      <c r="L425" s="360"/>
    </row>
    <row r="426" spans="1:12" s="236" customFormat="1">
      <c r="A426" s="355"/>
      <c r="B426" s="356"/>
      <c r="C426" s="357" t="str">
        <f>IF($B426="","",IFERROR(VLOOKUP($B426,SERVIÇOS!$B:$G,2,0),IFERROR(VLOOKUP($B426,'COMPOSIÇÕES COMPLEMENTARES '!$C:$K,2,0),"")))</f>
        <v/>
      </c>
      <c r="D426" s="358" t="str">
        <f>IF($B426="","",IFERROR(VLOOKUP($B426,SERVIÇOS!$B:$G,3,0),IFERROR(VLOOKUP($B426,'COMPOSIÇÕES COMPLEMENTARES '!$C:$K,3,0),"")))</f>
        <v/>
      </c>
      <c r="E426" s="359"/>
      <c r="F426" s="360" t="str">
        <f>IF($B426="","",IFERROR(VLOOKUP($B426,SERVIÇOS!$B:$G,4,0),IFERROR(VLOOKUP($B426,'COMPOSIÇÕES COMPLEMENTARES '!$C:$K,6,0),"")))</f>
        <v/>
      </c>
      <c r="G426" s="360" t="str">
        <f>IF($B426="","",IFERROR(VLOOKUP($B426,SERVIÇOS!$B:$G,5,0),IFERROR(VLOOKUP($B426,'COMPOSIÇÕES COMPLEMENTARES '!$C:$K,7,0),"")))</f>
        <v/>
      </c>
      <c r="H426" s="360" t="str">
        <f t="shared" si="24"/>
        <v/>
      </c>
      <c r="I426" s="360" t="str">
        <f t="shared" si="25"/>
        <v/>
      </c>
      <c r="J426" s="360" t="str">
        <f t="shared" si="26"/>
        <v/>
      </c>
      <c r="K426" s="360" t="str">
        <f t="shared" si="27"/>
        <v/>
      </c>
      <c r="L426" s="360"/>
    </row>
    <row r="427" spans="1:12" s="236" customFormat="1">
      <c r="A427" s="355"/>
      <c r="B427" s="356"/>
      <c r="C427" s="357" t="str">
        <f>IF($B427="","",IFERROR(VLOOKUP($B427,SERVIÇOS!$B:$G,2,0),IFERROR(VLOOKUP($B427,'COMPOSIÇÕES COMPLEMENTARES '!$C:$K,2,0),"")))</f>
        <v/>
      </c>
      <c r="D427" s="358" t="str">
        <f>IF($B427="","",IFERROR(VLOOKUP($B427,SERVIÇOS!$B:$G,3,0),IFERROR(VLOOKUP($B427,'COMPOSIÇÕES COMPLEMENTARES '!$C:$K,3,0),"")))</f>
        <v/>
      </c>
      <c r="E427" s="359"/>
      <c r="F427" s="360" t="str">
        <f>IF($B427="","",IFERROR(VLOOKUP($B427,SERVIÇOS!$B:$G,4,0),IFERROR(VLOOKUP($B427,'COMPOSIÇÕES COMPLEMENTARES '!$C:$K,6,0),"")))</f>
        <v/>
      </c>
      <c r="G427" s="360" t="str">
        <f>IF($B427="","",IFERROR(VLOOKUP($B427,SERVIÇOS!$B:$G,5,0),IFERROR(VLOOKUP($B427,'COMPOSIÇÕES COMPLEMENTARES '!$C:$K,7,0),"")))</f>
        <v/>
      </c>
      <c r="H427" s="360" t="str">
        <f t="shared" si="24"/>
        <v/>
      </c>
      <c r="I427" s="360" t="str">
        <f t="shared" si="25"/>
        <v/>
      </c>
      <c r="J427" s="360" t="str">
        <f t="shared" si="26"/>
        <v/>
      </c>
      <c r="K427" s="360" t="str">
        <f t="shared" si="27"/>
        <v/>
      </c>
      <c r="L427" s="360"/>
    </row>
    <row r="428" spans="1:12" s="236" customFormat="1">
      <c r="A428" s="355"/>
      <c r="B428" s="356"/>
      <c r="C428" s="357" t="str">
        <f>IF($B428="","",IFERROR(VLOOKUP($B428,SERVIÇOS!$B:$G,2,0),IFERROR(VLOOKUP($B428,'COMPOSIÇÕES COMPLEMENTARES '!$C:$K,2,0),"")))</f>
        <v/>
      </c>
      <c r="D428" s="358" t="str">
        <f>IF($B428="","",IFERROR(VLOOKUP($B428,SERVIÇOS!$B:$G,3,0),IFERROR(VLOOKUP($B428,'COMPOSIÇÕES COMPLEMENTARES '!$C:$K,3,0),"")))</f>
        <v/>
      </c>
      <c r="E428" s="359"/>
      <c r="F428" s="360" t="str">
        <f>IF($B428="","",IFERROR(VLOOKUP($B428,SERVIÇOS!$B:$G,4,0),IFERROR(VLOOKUP($B428,'COMPOSIÇÕES COMPLEMENTARES '!$C:$K,6,0),"")))</f>
        <v/>
      </c>
      <c r="G428" s="360" t="str">
        <f>IF($B428="","",IFERROR(VLOOKUP($B428,SERVIÇOS!$B:$G,5,0),IFERROR(VLOOKUP($B428,'COMPOSIÇÕES COMPLEMENTARES '!$C:$K,7,0),"")))</f>
        <v/>
      </c>
      <c r="H428" s="360" t="str">
        <f t="shared" si="24"/>
        <v/>
      </c>
      <c r="I428" s="360" t="str">
        <f t="shared" si="25"/>
        <v/>
      </c>
      <c r="J428" s="360" t="str">
        <f t="shared" si="26"/>
        <v/>
      </c>
      <c r="K428" s="360" t="str">
        <f t="shared" si="27"/>
        <v/>
      </c>
      <c r="L428" s="360"/>
    </row>
    <row r="429" spans="1:12" s="236" customFormat="1">
      <c r="A429" s="355"/>
      <c r="B429" s="356"/>
      <c r="C429" s="357" t="str">
        <f>IF($B429="","",IFERROR(VLOOKUP($B429,SERVIÇOS!$B:$G,2,0),IFERROR(VLOOKUP($B429,'COMPOSIÇÕES COMPLEMENTARES '!$C:$K,2,0),"")))</f>
        <v/>
      </c>
      <c r="D429" s="358" t="str">
        <f>IF($B429="","",IFERROR(VLOOKUP($B429,SERVIÇOS!$B:$G,3,0),IFERROR(VLOOKUP($B429,'COMPOSIÇÕES COMPLEMENTARES '!$C:$K,3,0),"")))</f>
        <v/>
      </c>
      <c r="E429" s="359"/>
      <c r="F429" s="360" t="str">
        <f>IF($B429="","",IFERROR(VLOOKUP($B429,SERVIÇOS!$B:$G,4,0),IFERROR(VLOOKUP($B429,'COMPOSIÇÕES COMPLEMENTARES '!$C:$K,6,0),"")))</f>
        <v/>
      </c>
      <c r="G429" s="360" t="str">
        <f>IF($B429="","",IFERROR(VLOOKUP($B429,SERVIÇOS!$B:$G,5,0),IFERROR(VLOOKUP($B429,'COMPOSIÇÕES COMPLEMENTARES '!$C:$K,7,0),"")))</f>
        <v/>
      </c>
      <c r="H429" s="360" t="str">
        <f t="shared" si="24"/>
        <v/>
      </c>
      <c r="I429" s="360" t="str">
        <f t="shared" si="25"/>
        <v/>
      </c>
      <c r="J429" s="360" t="str">
        <f t="shared" si="26"/>
        <v/>
      </c>
      <c r="K429" s="360" t="str">
        <f t="shared" si="27"/>
        <v/>
      </c>
      <c r="L429" s="360"/>
    </row>
    <row r="430" spans="1:12" s="236" customFormat="1">
      <c r="A430" s="355"/>
      <c r="B430" s="356"/>
      <c r="C430" s="357" t="str">
        <f>IF($B430="","",IFERROR(VLOOKUP($B430,SERVIÇOS!$B:$G,2,0),IFERROR(VLOOKUP($B430,'COMPOSIÇÕES COMPLEMENTARES '!$C:$K,2,0),"")))</f>
        <v/>
      </c>
      <c r="D430" s="358" t="str">
        <f>IF($B430="","",IFERROR(VLOOKUP($B430,SERVIÇOS!$B:$G,3,0),IFERROR(VLOOKUP($B430,'COMPOSIÇÕES COMPLEMENTARES '!$C:$K,3,0),"")))</f>
        <v/>
      </c>
      <c r="E430" s="359"/>
      <c r="F430" s="360" t="str">
        <f>IF($B430="","",IFERROR(VLOOKUP($B430,SERVIÇOS!$B:$G,4,0),IFERROR(VLOOKUP($B430,'COMPOSIÇÕES COMPLEMENTARES '!$C:$K,6,0),"")))</f>
        <v/>
      </c>
      <c r="G430" s="360" t="str">
        <f>IF($B430="","",IFERROR(VLOOKUP($B430,SERVIÇOS!$B:$G,5,0),IFERROR(VLOOKUP($B430,'COMPOSIÇÕES COMPLEMENTARES '!$C:$K,7,0),"")))</f>
        <v/>
      </c>
      <c r="H430" s="360" t="str">
        <f t="shared" si="24"/>
        <v/>
      </c>
      <c r="I430" s="360" t="str">
        <f t="shared" si="25"/>
        <v/>
      </c>
      <c r="J430" s="360" t="str">
        <f t="shared" si="26"/>
        <v/>
      </c>
      <c r="K430" s="360" t="str">
        <f t="shared" si="27"/>
        <v/>
      </c>
      <c r="L430" s="360"/>
    </row>
    <row r="431" spans="1:12" s="236" customFormat="1">
      <c r="A431" s="355"/>
      <c r="B431" s="356"/>
      <c r="C431" s="357" t="str">
        <f>IF($B431="","",IFERROR(VLOOKUP($B431,SERVIÇOS!$B:$G,2,0),IFERROR(VLOOKUP($B431,'COMPOSIÇÕES COMPLEMENTARES '!$C:$K,2,0),"")))</f>
        <v/>
      </c>
      <c r="D431" s="358" t="str">
        <f>IF($B431="","",IFERROR(VLOOKUP($B431,SERVIÇOS!$B:$G,3,0),IFERROR(VLOOKUP($B431,'COMPOSIÇÕES COMPLEMENTARES '!$C:$K,3,0),"")))</f>
        <v/>
      </c>
      <c r="E431" s="359"/>
      <c r="F431" s="360" t="str">
        <f>IF($B431="","",IFERROR(VLOOKUP($B431,SERVIÇOS!$B:$G,4,0),IFERROR(VLOOKUP($B431,'COMPOSIÇÕES COMPLEMENTARES '!$C:$K,6,0),"")))</f>
        <v/>
      </c>
      <c r="G431" s="360" t="str">
        <f>IF($B431="","",IFERROR(VLOOKUP($B431,SERVIÇOS!$B:$G,5,0),IFERROR(VLOOKUP($B431,'COMPOSIÇÕES COMPLEMENTARES '!$C:$K,7,0),"")))</f>
        <v/>
      </c>
      <c r="H431" s="360" t="str">
        <f t="shared" si="24"/>
        <v/>
      </c>
      <c r="I431" s="360" t="str">
        <f t="shared" si="25"/>
        <v/>
      </c>
      <c r="J431" s="360" t="str">
        <f t="shared" si="26"/>
        <v/>
      </c>
      <c r="K431" s="360" t="str">
        <f t="shared" si="27"/>
        <v/>
      </c>
      <c r="L431" s="360"/>
    </row>
    <row r="432" spans="1:12" s="236" customFormat="1">
      <c r="A432" s="355"/>
      <c r="B432" s="356"/>
      <c r="C432" s="357" t="str">
        <f>IF($B432="","",IFERROR(VLOOKUP($B432,SERVIÇOS!$B:$G,2,0),IFERROR(VLOOKUP($B432,'COMPOSIÇÕES COMPLEMENTARES '!$C:$K,2,0),"")))</f>
        <v/>
      </c>
      <c r="D432" s="358" t="str">
        <f>IF($B432="","",IFERROR(VLOOKUP($B432,SERVIÇOS!$B:$G,3,0),IFERROR(VLOOKUP($B432,'COMPOSIÇÕES COMPLEMENTARES '!$C:$K,3,0),"")))</f>
        <v/>
      </c>
      <c r="E432" s="359"/>
      <c r="F432" s="360" t="str">
        <f>IF($B432="","",IFERROR(VLOOKUP($B432,SERVIÇOS!$B:$G,4,0),IFERROR(VLOOKUP($B432,'COMPOSIÇÕES COMPLEMENTARES '!$C:$K,6,0),"")))</f>
        <v/>
      </c>
      <c r="G432" s="360" t="str">
        <f>IF($B432="","",IFERROR(VLOOKUP($B432,SERVIÇOS!$B:$G,5,0),IFERROR(VLOOKUP($B432,'COMPOSIÇÕES COMPLEMENTARES '!$C:$K,7,0),"")))</f>
        <v/>
      </c>
      <c r="H432" s="360" t="str">
        <f t="shared" si="24"/>
        <v/>
      </c>
      <c r="I432" s="360" t="str">
        <f t="shared" si="25"/>
        <v/>
      </c>
      <c r="J432" s="360" t="str">
        <f t="shared" si="26"/>
        <v/>
      </c>
      <c r="K432" s="360" t="str">
        <f t="shared" si="27"/>
        <v/>
      </c>
      <c r="L432" s="360"/>
    </row>
    <row r="433" spans="1:12" s="236" customFormat="1">
      <c r="A433" s="355"/>
      <c r="B433" s="356"/>
      <c r="C433" s="357" t="str">
        <f>IF($B433="","",IFERROR(VLOOKUP($B433,SERVIÇOS!$B:$G,2,0),IFERROR(VLOOKUP($B433,'COMPOSIÇÕES COMPLEMENTARES '!$C:$K,2,0),"")))</f>
        <v/>
      </c>
      <c r="D433" s="358" t="str">
        <f>IF($B433="","",IFERROR(VLOOKUP($B433,SERVIÇOS!$B:$G,3,0),IFERROR(VLOOKUP($B433,'COMPOSIÇÕES COMPLEMENTARES '!$C:$K,3,0),"")))</f>
        <v/>
      </c>
      <c r="E433" s="359"/>
      <c r="F433" s="360" t="str">
        <f>IF($B433="","",IFERROR(VLOOKUP($B433,SERVIÇOS!$B:$G,4,0),IFERROR(VLOOKUP($B433,'COMPOSIÇÕES COMPLEMENTARES '!$C:$K,6,0),"")))</f>
        <v/>
      </c>
      <c r="G433" s="360" t="str">
        <f>IF($B433="","",IFERROR(VLOOKUP($B433,SERVIÇOS!$B:$G,5,0),IFERROR(VLOOKUP($B433,'COMPOSIÇÕES COMPLEMENTARES '!$C:$K,7,0),"")))</f>
        <v/>
      </c>
      <c r="H433" s="360" t="str">
        <f t="shared" si="24"/>
        <v/>
      </c>
      <c r="I433" s="360" t="str">
        <f t="shared" si="25"/>
        <v/>
      </c>
      <c r="J433" s="360" t="str">
        <f t="shared" si="26"/>
        <v/>
      </c>
      <c r="K433" s="360" t="str">
        <f t="shared" si="27"/>
        <v/>
      </c>
      <c r="L433" s="360"/>
    </row>
    <row r="434" spans="1:12" s="236" customFormat="1">
      <c r="A434" s="355"/>
      <c r="B434" s="356"/>
      <c r="C434" s="357" t="str">
        <f>IF($B434="","",IFERROR(VLOOKUP($B434,SERVIÇOS!$B:$G,2,0),IFERROR(VLOOKUP($B434,'COMPOSIÇÕES COMPLEMENTARES '!$C:$K,2,0),"")))</f>
        <v/>
      </c>
      <c r="D434" s="358" t="str">
        <f>IF($B434="","",IFERROR(VLOOKUP($B434,SERVIÇOS!$B:$G,3,0),IFERROR(VLOOKUP($B434,'COMPOSIÇÕES COMPLEMENTARES '!$C:$K,3,0),"")))</f>
        <v/>
      </c>
      <c r="E434" s="359"/>
      <c r="F434" s="360" t="str">
        <f>IF($B434="","",IFERROR(VLOOKUP($B434,SERVIÇOS!$B:$G,4,0),IFERROR(VLOOKUP($B434,'COMPOSIÇÕES COMPLEMENTARES '!$C:$K,6,0),"")))</f>
        <v/>
      </c>
      <c r="G434" s="360" t="str">
        <f>IF($B434="","",IFERROR(VLOOKUP($B434,SERVIÇOS!$B:$G,5,0),IFERROR(VLOOKUP($B434,'COMPOSIÇÕES COMPLEMENTARES '!$C:$K,7,0),"")))</f>
        <v/>
      </c>
      <c r="H434" s="360" t="str">
        <f t="shared" si="24"/>
        <v/>
      </c>
      <c r="I434" s="360" t="str">
        <f t="shared" si="25"/>
        <v/>
      </c>
      <c r="J434" s="360" t="str">
        <f t="shared" si="26"/>
        <v/>
      </c>
      <c r="K434" s="360" t="str">
        <f t="shared" si="27"/>
        <v/>
      </c>
      <c r="L434" s="360"/>
    </row>
    <row r="435" spans="1:12" s="236" customFormat="1">
      <c r="A435" s="355"/>
      <c r="B435" s="356"/>
      <c r="C435" s="357" t="str">
        <f>IF($B435="","",IFERROR(VLOOKUP($B435,SERVIÇOS!$B:$G,2,0),IFERROR(VLOOKUP($B435,'COMPOSIÇÕES COMPLEMENTARES '!$C:$K,2,0),"")))</f>
        <v/>
      </c>
      <c r="D435" s="358" t="str">
        <f>IF($B435="","",IFERROR(VLOOKUP($B435,SERVIÇOS!$B:$G,3,0),IFERROR(VLOOKUP($B435,'COMPOSIÇÕES COMPLEMENTARES '!$C:$K,3,0),"")))</f>
        <v/>
      </c>
      <c r="E435" s="359"/>
      <c r="F435" s="360" t="str">
        <f>IF($B435="","",IFERROR(VLOOKUP($B435,SERVIÇOS!$B:$G,4,0),IFERROR(VLOOKUP($B435,'COMPOSIÇÕES COMPLEMENTARES '!$C:$K,6,0),"")))</f>
        <v/>
      </c>
      <c r="G435" s="360" t="str">
        <f>IF($B435="","",IFERROR(VLOOKUP($B435,SERVIÇOS!$B:$G,5,0),IFERROR(VLOOKUP($B435,'COMPOSIÇÕES COMPLEMENTARES '!$C:$K,7,0),"")))</f>
        <v/>
      </c>
      <c r="H435" s="360" t="str">
        <f t="shared" si="24"/>
        <v/>
      </c>
      <c r="I435" s="360" t="str">
        <f t="shared" si="25"/>
        <v/>
      </c>
      <c r="J435" s="360" t="str">
        <f t="shared" si="26"/>
        <v/>
      </c>
      <c r="K435" s="360" t="str">
        <f t="shared" si="27"/>
        <v/>
      </c>
      <c r="L435" s="360"/>
    </row>
    <row r="436" spans="1:12" s="236" customFormat="1">
      <c r="A436" s="355"/>
      <c r="B436" s="356"/>
      <c r="C436" s="357" t="str">
        <f>IF($B436="","",IFERROR(VLOOKUP($B436,SERVIÇOS!$B:$G,2,0),IFERROR(VLOOKUP($B436,'COMPOSIÇÕES COMPLEMENTARES '!$C:$K,2,0),"")))</f>
        <v/>
      </c>
      <c r="D436" s="358" t="str">
        <f>IF($B436="","",IFERROR(VLOOKUP($B436,SERVIÇOS!$B:$G,3,0),IFERROR(VLOOKUP($B436,'COMPOSIÇÕES COMPLEMENTARES '!$C:$K,3,0),"")))</f>
        <v/>
      </c>
      <c r="E436" s="359"/>
      <c r="F436" s="360" t="str">
        <f>IF($B436="","",IFERROR(VLOOKUP($B436,SERVIÇOS!$B:$G,4,0),IFERROR(VLOOKUP($B436,'COMPOSIÇÕES COMPLEMENTARES '!$C:$K,6,0),"")))</f>
        <v/>
      </c>
      <c r="G436" s="360" t="str">
        <f>IF($B436="","",IFERROR(VLOOKUP($B436,SERVIÇOS!$B:$G,5,0),IFERROR(VLOOKUP($B436,'COMPOSIÇÕES COMPLEMENTARES '!$C:$K,7,0),"")))</f>
        <v/>
      </c>
      <c r="H436" s="360" t="str">
        <f t="shared" si="24"/>
        <v/>
      </c>
      <c r="I436" s="360" t="str">
        <f t="shared" si="25"/>
        <v/>
      </c>
      <c r="J436" s="360" t="str">
        <f t="shared" si="26"/>
        <v/>
      </c>
      <c r="K436" s="360" t="str">
        <f t="shared" si="27"/>
        <v/>
      </c>
      <c r="L436" s="360"/>
    </row>
    <row r="437" spans="1:12" s="236" customFormat="1">
      <c r="A437" s="355"/>
      <c r="B437" s="356"/>
      <c r="C437" s="357" t="str">
        <f>IF($B437="","",IFERROR(VLOOKUP($B437,SERVIÇOS!$B:$G,2,0),IFERROR(VLOOKUP($B437,'COMPOSIÇÕES COMPLEMENTARES '!$C:$K,2,0),"")))</f>
        <v/>
      </c>
      <c r="D437" s="358" t="str">
        <f>IF($B437="","",IFERROR(VLOOKUP($B437,SERVIÇOS!$B:$G,3,0),IFERROR(VLOOKUP($B437,'COMPOSIÇÕES COMPLEMENTARES '!$C:$K,3,0),"")))</f>
        <v/>
      </c>
      <c r="E437" s="359"/>
      <c r="F437" s="360" t="str">
        <f>IF($B437="","",IFERROR(VLOOKUP($B437,SERVIÇOS!$B:$G,4,0),IFERROR(VLOOKUP($B437,'COMPOSIÇÕES COMPLEMENTARES '!$C:$K,6,0),"")))</f>
        <v/>
      </c>
      <c r="G437" s="360" t="str">
        <f>IF($B437="","",IFERROR(VLOOKUP($B437,SERVIÇOS!$B:$G,5,0),IFERROR(VLOOKUP($B437,'COMPOSIÇÕES COMPLEMENTARES '!$C:$K,7,0),"")))</f>
        <v/>
      </c>
      <c r="H437" s="360" t="str">
        <f t="shared" si="24"/>
        <v/>
      </c>
      <c r="I437" s="360" t="str">
        <f t="shared" si="25"/>
        <v/>
      </c>
      <c r="J437" s="360" t="str">
        <f t="shared" si="26"/>
        <v/>
      </c>
      <c r="K437" s="360" t="str">
        <f t="shared" si="27"/>
        <v/>
      </c>
      <c r="L437" s="360"/>
    </row>
    <row r="438" spans="1:12" s="236" customFormat="1">
      <c r="A438" s="355"/>
      <c r="B438" s="356"/>
      <c r="C438" s="357" t="str">
        <f>IF($B438="","",IFERROR(VLOOKUP($B438,SERVIÇOS!$B:$G,2,0),IFERROR(VLOOKUP($B438,'COMPOSIÇÕES COMPLEMENTARES '!$C:$K,2,0),"")))</f>
        <v/>
      </c>
      <c r="D438" s="358" t="str">
        <f>IF($B438="","",IFERROR(VLOOKUP($B438,SERVIÇOS!$B:$G,3,0),IFERROR(VLOOKUP($B438,'COMPOSIÇÕES COMPLEMENTARES '!$C:$K,3,0),"")))</f>
        <v/>
      </c>
      <c r="E438" s="359"/>
      <c r="F438" s="360" t="str">
        <f>IF($B438="","",IFERROR(VLOOKUP($B438,SERVIÇOS!$B:$G,4,0),IFERROR(VLOOKUP($B438,'COMPOSIÇÕES COMPLEMENTARES '!$C:$K,6,0),"")))</f>
        <v/>
      </c>
      <c r="G438" s="360" t="str">
        <f>IF($B438="","",IFERROR(VLOOKUP($B438,SERVIÇOS!$B:$G,5,0),IFERROR(VLOOKUP($B438,'COMPOSIÇÕES COMPLEMENTARES '!$C:$K,7,0),"")))</f>
        <v/>
      </c>
      <c r="H438" s="360" t="str">
        <f t="shared" si="24"/>
        <v/>
      </c>
      <c r="I438" s="360" t="str">
        <f t="shared" si="25"/>
        <v/>
      </c>
      <c r="J438" s="360" t="str">
        <f t="shared" si="26"/>
        <v/>
      </c>
      <c r="K438" s="360" t="str">
        <f t="shared" si="27"/>
        <v/>
      </c>
      <c r="L438" s="360"/>
    </row>
    <row r="439" spans="1:12" s="236" customFormat="1">
      <c r="A439" s="355"/>
      <c r="B439" s="356"/>
      <c r="C439" s="357" t="str">
        <f>IF($B439="","",IFERROR(VLOOKUP($B439,SERVIÇOS!$B:$G,2,0),IFERROR(VLOOKUP($B439,'COMPOSIÇÕES COMPLEMENTARES '!$C:$K,2,0),"")))</f>
        <v/>
      </c>
      <c r="D439" s="358" t="str">
        <f>IF($B439="","",IFERROR(VLOOKUP($B439,SERVIÇOS!$B:$G,3,0),IFERROR(VLOOKUP($B439,'COMPOSIÇÕES COMPLEMENTARES '!$C:$K,3,0),"")))</f>
        <v/>
      </c>
      <c r="E439" s="359"/>
      <c r="F439" s="360" t="str">
        <f>IF($B439="","",IFERROR(VLOOKUP($B439,SERVIÇOS!$B:$G,4,0),IFERROR(VLOOKUP($B439,'COMPOSIÇÕES COMPLEMENTARES '!$C:$K,6,0),"")))</f>
        <v/>
      </c>
      <c r="G439" s="360" t="str">
        <f>IF($B439="","",IFERROR(VLOOKUP($B439,SERVIÇOS!$B:$G,5,0),IFERROR(VLOOKUP($B439,'COMPOSIÇÕES COMPLEMENTARES '!$C:$K,7,0),"")))</f>
        <v/>
      </c>
      <c r="H439" s="360" t="str">
        <f t="shared" si="24"/>
        <v/>
      </c>
      <c r="I439" s="360" t="str">
        <f t="shared" si="25"/>
        <v/>
      </c>
      <c r="J439" s="360" t="str">
        <f t="shared" si="26"/>
        <v/>
      </c>
      <c r="K439" s="360" t="str">
        <f t="shared" si="27"/>
        <v/>
      </c>
      <c r="L439" s="360"/>
    </row>
    <row r="440" spans="1:12" s="236" customFormat="1">
      <c r="A440" s="355"/>
      <c r="B440" s="356"/>
      <c r="C440" s="357" t="str">
        <f>IF($B440="","",IFERROR(VLOOKUP($B440,SERVIÇOS!$B:$G,2,0),IFERROR(VLOOKUP($B440,'COMPOSIÇÕES COMPLEMENTARES '!$C:$K,2,0),"")))</f>
        <v/>
      </c>
      <c r="D440" s="358" t="str">
        <f>IF($B440="","",IFERROR(VLOOKUP($B440,SERVIÇOS!$B:$G,3,0),IFERROR(VLOOKUP($B440,'COMPOSIÇÕES COMPLEMENTARES '!$C:$K,3,0),"")))</f>
        <v/>
      </c>
      <c r="E440" s="359"/>
      <c r="F440" s="360" t="str">
        <f>IF($B440="","",IFERROR(VLOOKUP($B440,SERVIÇOS!$B:$G,4,0),IFERROR(VLOOKUP($B440,'COMPOSIÇÕES COMPLEMENTARES '!$C:$K,6,0),"")))</f>
        <v/>
      </c>
      <c r="G440" s="360" t="str">
        <f>IF($B440="","",IFERROR(VLOOKUP($B440,SERVIÇOS!$B:$G,5,0),IFERROR(VLOOKUP($B440,'COMPOSIÇÕES COMPLEMENTARES '!$C:$K,7,0),"")))</f>
        <v/>
      </c>
      <c r="H440" s="360" t="str">
        <f t="shared" si="24"/>
        <v/>
      </c>
      <c r="I440" s="360" t="str">
        <f t="shared" si="25"/>
        <v/>
      </c>
      <c r="J440" s="360" t="str">
        <f t="shared" si="26"/>
        <v/>
      </c>
      <c r="K440" s="360" t="str">
        <f t="shared" si="27"/>
        <v/>
      </c>
      <c r="L440" s="360"/>
    </row>
    <row r="441" spans="1:12" s="236" customFormat="1">
      <c r="A441" s="355"/>
      <c r="B441" s="356"/>
      <c r="C441" s="357" t="str">
        <f>IF($B441="","",IFERROR(VLOOKUP($B441,SERVIÇOS!$B:$G,2,0),IFERROR(VLOOKUP($B441,'COMPOSIÇÕES COMPLEMENTARES '!$C:$K,2,0),"")))</f>
        <v/>
      </c>
      <c r="D441" s="358" t="str">
        <f>IF($B441="","",IFERROR(VLOOKUP($B441,SERVIÇOS!$B:$G,3,0),IFERROR(VLOOKUP($B441,'COMPOSIÇÕES COMPLEMENTARES '!$C:$K,3,0),"")))</f>
        <v/>
      </c>
      <c r="E441" s="359"/>
      <c r="F441" s="360" t="str">
        <f>IF($B441="","",IFERROR(VLOOKUP($B441,SERVIÇOS!$B:$G,4,0),IFERROR(VLOOKUP($B441,'COMPOSIÇÕES COMPLEMENTARES '!$C:$K,6,0),"")))</f>
        <v/>
      </c>
      <c r="G441" s="360" t="str">
        <f>IF($B441="","",IFERROR(VLOOKUP($B441,SERVIÇOS!$B:$G,5,0),IFERROR(VLOOKUP($B441,'COMPOSIÇÕES COMPLEMENTARES '!$C:$K,7,0),"")))</f>
        <v/>
      </c>
      <c r="H441" s="360" t="str">
        <f t="shared" si="24"/>
        <v/>
      </c>
      <c r="I441" s="360" t="str">
        <f t="shared" si="25"/>
        <v/>
      </c>
      <c r="J441" s="360" t="str">
        <f t="shared" si="26"/>
        <v/>
      </c>
      <c r="K441" s="360" t="str">
        <f t="shared" si="27"/>
        <v/>
      </c>
      <c r="L441" s="360"/>
    </row>
    <row r="442" spans="1:12" s="236" customFormat="1">
      <c r="A442" s="355"/>
      <c r="B442" s="356"/>
      <c r="C442" s="357" t="str">
        <f>IF($B442="","",IFERROR(VLOOKUP($B442,SERVIÇOS!$B:$G,2,0),IFERROR(VLOOKUP($B442,'COMPOSIÇÕES COMPLEMENTARES '!$C:$K,2,0),"")))</f>
        <v/>
      </c>
      <c r="D442" s="358" t="str">
        <f>IF($B442="","",IFERROR(VLOOKUP($B442,SERVIÇOS!$B:$G,3,0),IFERROR(VLOOKUP($B442,'COMPOSIÇÕES COMPLEMENTARES '!$C:$K,3,0),"")))</f>
        <v/>
      </c>
      <c r="E442" s="359"/>
      <c r="F442" s="360" t="str">
        <f>IF($B442="","",IFERROR(VLOOKUP($B442,SERVIÇOS!$B:$G,4,0),IFERROR(VLOOKUP($B442,'COMPOSIÇÕES COMPLEMENTARES '!$C:$K,6,0),"")))</f>
        <v/>
      </c>
      <c r="G442" s="360" t="str">
        <f>IF($B442="","",IFERROR(VLOOKUP($B442,SERVIÇOS!$B:$G,5,0),IFERROR(VLOOKUP($B442,'COMPOSIÇÕES COMPLEMENTARES '!$C:$K,7,0),"")))</f>
        <v/>
      </c>
      <c r="H442" s="360" t="str">
        <f t="shared" si="24"/>
        <v/>
      </c>
      <c r="I442" s="360" t="str">
        <f t="shared" si="25"/>
        <v/>
      </c>
      <c r="J442" s="360" t="str">
        <f t="shared" si="26"/>
        <v/>
      </c>
      <c r="K442" s="360" t="str">
        <f t="shared" si="27"/>
        <v/>
      </c>
      <c r="L442" s="360"/>
    </row>
    <row r="443" spans="1:12" s="236" customFormat="1">
      <c r="A443" s="355"/>
      <c r="B443" s="356"/>
      <c r="C443" s="357" t="str">
        <f>IF($B443="","",IFERROR(VLOOKUP($B443,SERVIÇOS!$B:$G,2,0),IFERROR(VLOOKUP($B443,'COMPOSIÇÕES COMPLEMENTARES '!$C:$K,2,0),"")))</f>
        <v/>
      </c>
      <c r="D443" s="358" t="str">
        <f>IF($B443="","",IFERROR(VLOOKUP($B443,SERVIÇOS!$B:$G,3,0),IFERROR(VLOOKUP($B443,'COMPOSIÇÕES COMPLEMENTARES '!$C:$K,3,0),"")))</f>
        <v/>
      </c>
      <c r="E443" s="359"/>
      <c r="F443" s="360" t="str">
        <f>IF($B443="","",IFERROR(VLOOKUP($B443,SERVIÇOS!$B:$G,4,0),IFERROR(VLOOKUP($B443,'COMPOSIÇÕES COMPLEMENTARES '!$C:$K,6,0),"")))</f>
        <v/>
      </c>
      <c r="G443" s="360" t="str">
        <f>IF($B443="","",IFERROR(VLOOKUP($B443,SERVIÇOS!$B:$G,5,0),IFERROR(VLOOKUP($B443,'COMPOSIÇÕES COMPLEMENTARES '!$C:$K,7,0),"")))</f>
        <v/>
      </c>
      <c r="H443" s="360" t="str">
        <f t="shared" si="24"/>
        <v/>
      </c>
      <c r="I443" s="360" t="str">
        <f t="shared" si="25"/>
        <v/>
      </c>
      <c r="J443" s="360" t="str">
        <f t="shared" si="26"/>
        <v/>
      </c>
      <c r="K443" s="360" t="str">
        <f t="shared" si="27"/>
        <v/>
      </c>
      <c r="L443" s="360"/>
    </row>
    <row r="444" spans="1:12" s="236" customFormat="1">
      <c r="A444" s="355"/>
      <c r="B444" s="356"/>
      <c r="C444" s="357" t="str">
        <f>IF($B444="","",IFERROR(VLOOKUP($B444,SERVIÇOS!$B:$G,2,0),IFERROR(VLOOKUP($B444,'COMPOSIÇÕES COMPLEMENTARES '!$C:$K,2,0),"")))</f>
        <v/>
      </c>
      <c r="D444" s="358" t="str">
        <f>IF($B444="","",IFERROR(VLOOKUP($B444,SERVIÇOS!$B:$G,3,0),IFERROR(VLOOKUP($B444,'COMPOSIÇÕES COMPLEMENTARES '!$C:$K,3,0),"")))</f>
        <v/>
      </c>
      <c r="E444" s="359"/>
      <c r="F444" s="360" t="str">
        <f>IF($B444="","",IFERROR(VLOOKUP($B444,SERVIÇOS!$B:$G,4,0),IFERROR(VLOOKUP($B444,'COMPOSIÇÕES COMPLEMENTARES '!$C:$K,6,0),"")))</f>
        <v/>
      </c>
      <c r="G444" s="360" t="str">
        <f>IF($B444="","",IFERROR(VLOOKUP($B444,SERVIÇOS!$B:$G,5,0),IFERROR(VLOOKUP($B444,'COMPOSIÇÕES COMPLEMENTARES '!$C:$K,7,0),"")))</f>
        <v/>
      </c>
      <c r="H444" s="360" t="str">
        <f t="shared" si="24"/>
        <v/>
      </c>
      <c r="I444" s="360" t="str">
        <f t="shared" si="25"/>
        <v/>
      </c>
      <c r="J444" s="360" t="str">
        <f t="shared" si="26"/>
        <v/>
      </c>
      <c r="K444" s="360" t="str">
        <f t="shared" si="27"/>
        <v/>
      </c>
      <c r="L444" s="360"/>
    </row>
    <row r="445" spans="1:12" s="236" customFormat="1">
      <c r="A445" s="355"/>
      <c r="B445" s="356"/>
      <c r="C445" s="357" t="str">
        <f>IF($B445="","",IFERROR(VLOOKUP($B445,SERVIÇOS!$B:$G,2,0),IFERROR(VLOOKUP($B445,'COMPOSIÇÕES COMPLEMENTARES '!$C:$K,2,0),"")))</f>
        <v/>
      </c>
      <c r="D445" s="358" t="str">
        <f>IF($B445="","",IFERROR(VLOOKUP($B445,SERVIÇOS!$B:$G,3,0),IFERROR(VLOOKUP($B445,'COMPOSIÇÕES COMPLEMENTARES '!$C:$K,3,0),"")))</f>
        <v/>
      </c>
      <c r="E445" s="359"/>
      <c r="F445" s="360" t="str">
        <f>IF($B445="","",IFERROR(VLOOKUP($B445,SERVIÇOS!$B:$G,4,0),IFERROR(VLOOKUP($B445,'COMPOSIÇÕES COMPLEMENTARES '!$C:$K,6,0),"")))</f>
        <v/>
      </c>
      <c r="G445" s="360" t="str">
        <f>IF($B445="","",IFERROR(VLOOKUP($B445,SERVIÇOS!$B:$G,5,0),IFERROR(VLOOKUP($B445,'COMPOSIÇÕES COMPLEMENTARES '!$C:$K,7,0),"")))</f>
        <v/>
      </c>
      <c r="H445" s="360" t="str">
        <f t="shared" si="24"/>
        <v/>
      </c>
      <c r="I445" s="360" t="str">
        <f t="shared" si="25"/>
        <v/>
      </c>
      <c r="J445" s="360" t="str">
        <f t="shared" si="26"/>
        <v/>
      </c>
      <c r="K445" s="360" t="str">
        <f t="shared" si="27"/>
        <v/>
      </c>
      <c r="L445" s="360"/>
    </row>
    <row r="446" spans="1:12" s="236" customFormat="1">
      <c r="A446" s="355"/>
      <c r="B446" s="356"/>
      <c r="C446" s="357" t="str">
        <f>IF($B446="","",IFERROR(VLOOKUP($B446,SERVIÇOS!$B:$G,2,0),IFERROR(VLOOKUP($B446,'COMPOSIÇÕES COMPLEMENTARES '!$C:$K,2,0),"")))</f>
        <v/>
      </c>
      <c r="D446" s="358" t="str">
        <f>IF($B446="","",IFERROR(VLOOKUP($B446,SERVIÇOS!$B:$G,3,0),IFERROR(VLOOKUP($B446,'COMPOSIÇÕES COMPLEMENTARES '!$C:$K,3,0),"")))</f>
        <v/>
      </c>
      <c r="E446" s="359"/>
      <c r="F446" s="360" t="str">
        <f>IF($B446="","",IFERROR(VLOOKUP($B446,SERVIÇOS!$B:$G,4,0),IFERROR(VLOOKUP($B446,'COMPOSIÇÕES COMPLEMENTARES '!$C:$K,6,0),"")))</f>
        <v/>
      </c>
      <c r="G446" s="360" t="str">
        <f>IF($B446="","",IFERROR(VLOOKUP($B446,SERVIÇOS!$B:$G,5,0),IFERROR(VLOOKUP($B446,'COMPOSIÇÕES COMPLEMENTARES '!$C:$K,7,0),"")))</f>
        <v/>
      </c>
      <c r="H446" s="360" t="str">
        <f t="shared" si="24"/>
        <v/>
      </c>
      <c r="I446" s="360" t="str">
        <f t="shared" si="25"/>
        <v/>
      </c>
      <c r="J446" s="360" t="str">
        <f t="shared" si="26"/>
        <v/>
      </c>
      <c r="K446" s="360" t="str">
        <f t="shared" si="27"/>
        <v/>
      </c>
      <c r="L446" s="360"/>
    </row>
    <row r="447" spans="1:12" s="236" customFormat="1">
      <c r="A447" s="355"/>
      <c r="B447" s="356"/>
      <c r="C447" s="357" t="str">
        <f>IF($B447="","",IFERROR(VLOOKUP($B447,SERVIÇOS!$B:$G,2,0),IFERROR(VLOOKUP($B447,'COMPOSIÇÕES COMPLEMENTARES '!$C:$K,2,0),"")))</f>
        <v/>
      </c>
      <c r="D447" s="358" t="str">
        <f>IF($B447="","",IFERROR(VLOOKUP($B447,SERVIÇOS!$B:$G,3,0),IFERROR(VLOOKUP($B447,'COMPOSIÇÕES COMPLEMENTARES '!$C:$K,3,0),"")))</f>
        <v/>
      </c>
      <c r="E447" s="359"/>
      <c r="F447" s="360" t="str">
        <f>IF($B447="","",IFERROR(VLOOKUP($B447,SERVIÇOS!$B:$G,4,0),IFERROR(VLOOKUP($B447,'COMPOSIÇÕES COMPLEMENTARES '!$C:$K,6,0),"")))</f>
        <v/>
      </c>
      <c r="G447" s="360" t="str">
        <f>IF($B447="","",IFERROR(VLOOKUP($B447,SERVIÇOS!$B:$G,5,0),IFERROR(VLOOKUP($B447,'COMPOSIÇÕES COMPLEMENTARES '!$C:$K,7,0),"")))</f>
        <v/>
      </c>
      <c r="H447" s="360" t="str">
        <f t="shared" si="24"/>
        <v/>
      </c>
      <c r="I447" s="360" t="str">
        <f t="shared" si="25"/>
        <v/>
      </c>
      <c r="J447" s="360" t="str">
        <f t="shared" si="26"/>
        <v/>
      </c>
      <c r="K447" s="360" t="str">
        <f t="shared" si="27"/>
        <v/>
      </c>
      <c r="L447" s="360"/>
    </row>
    <row r="448" spans="1:12" s="236" customFormat="1">
      <c r="A448" s="355"/>
      <c r="B448" s="356"/>
      <c r="C448" s="357" t="str">
        <f>IF($B448="","",IFERROR(VLOOKUP($B448,SERVIÇOS!$B:$G,2,0),IFERROR(VLOOKUP($B448,'COMPOSIÇÕES COMPLEMENTARES '!$C:$K,2,0),"")))</f>
        <v/>
      </c>
      <c r="D448" s="358" t="str">
        <f>IF($B448="","",IFERROR(VLOOKUP($B448,SERVIÇOS!$B:$G,3,0),IFERROR(VLOOKUP($B448,'COMPOSIÇÕES COMPLEMENTARES '!$C:$K,3,0),"")))</f>
        <v/>
      </c>
      <c r="E448" s="359"/>
      <c r="F448" s="360" t="str">
        <f>IF($B448="","",IFERROR(VLOOKUP($B448,SERVIÇOS!$B:$G,4,0),IFERROR(VLOOKUP($B448,'COMPOSIÇÕES COMPLEMENTARES '!$C:$K,6,0),"")))</f>
        <v/>
      </c>
      <c r="G448" s="360" t="str">
        <f>IF($B448="","",IFERROR(VLOOKUP($B448,SERVIÇOS!$B:$G,5,0),IFERROR(VLOOKUP($B448,'COMPOSIÇÕES COMPLEMENTARES '!$C:$K,7,0),"")))</f>
        <v/>
      </c>
      <c r="H448" s="360" t="str">
        <f t="shared" si="24"/>
        <v/>
      </c>
      <c r="I448" s="360" t="str">
        <f t="shared" si="25"/>
        <v/>
      </c>
      <c r="J448" s="360" t="str">
        <f t="shared" si="26"/>
        <v/>
      </c>
      <c r="K448" s="360" t="str">
        <f t="shared" si="27"/>
        <v/>
      </c>
      <c r="L448" s="360"/>
    </row>
    <row r="449" spans="1:12" s="236" customFormat="1">
      <c r="A449" s="355"/>
      <c r="B449" s="356"/>
      <c r="C449" s="357" t="str">
        <f>IF($B449="","",IFERROR(VLOOKUP($B449,SERVIÇOS!$B:$G,2,0),IFERROR(VLOOKUP($B449,'COMPOSIÇÕES COMPLEMENTARES '!$C:$K,2,0),"")))</f>
        <v/>
      </c>
      <c r="D449" s="358" t="str">
        <f>IF($B449="","",IFERROR(VLOOKUP($B449,SERVIÇOS!$B:$G,3,0),IFERROR(VLOOKUP($B449,'COMPOSIÇÕES COMPLEMENTARES '!$C:$K,3,0),"")))</f>
        <v/>
      </c>
      <c r="E449" s="359"/>
      <c r="F449" s="360" t="str">
        <f>IF($B449="","",IFERROR(VLOOKUP($B449,SERVIÇOS!$B:$G,4,0),IFERROR(VLOOKUP($B449,'COMPOSIÇÕES COMPLEMENTARES '!$C:$K,6,0),"")))</f>
        <v/>
      </c>
      <c r="G449" s="360" t="str">
        <f>IF($B449="","",IFERROR(VLOOKUP($B449,SERVIÇOS!$B:$G,5,0),IFERROR(VLOOKUP($B449,'COMPOSIÇÕES COMPLEMENTARES '!$C:$K,7,0),"")))</f>
        <v/>
      </c>
      <c r="H449" s="360" t="str">
        <f t="shared" si="24"/>
        <v/>
      </c>
      <c r="I449" s="360" t="str">
        <f t="shared" si="25"/>
        <v/>
      </c>
      <c r="J449" s="360" t="str">
        <f t="shared" si="26"/>
        <v/>
      </c>
      <c r="K449" s="360" t="str">
        <f t="shared" si="27"/>
        <v/>
      </c>
      <c r="L449" s="360"/>
    </row>
    <row r="450" spans="1:12" s="236" customFormat="1">
      <c r="A450" s="355"/>
      <c r="B450" s="356"/>
      <c r="C450" s="357" t="str">
        <f>IF($B450="","",IFERROR(VLOOKUP($B450,SERVIÇOS!$B:$G,2,0),IFERROR(VLOOKUP($B450,'COMPOSIÇÕES COMPLEMENTARES '!$C:$K,2,0),"")))</f>
        <v/>
      </c>
      <c r="D450" s="358" t="str">
        <f>IF($B450="","",IFERROR(VLOOKUP($B450,SERVIÇOS!$B:$G,3,0),IFERROR(VLOOKUP($B450,'COMPOSIÇÕES COMPLEMENTARES '!$C:$K,3,0),"")))</f>
        <v/>
      </c>
      <c r="E450" s="359"/>
      <c r="F450" s="360" t="str">
        <f>IF($B450="","",IFERROR(VLOOKUP($B450,SERVIÇOS!$B:$G,4,0),IFERROR(VLOOKUP($B450,'COMPOSIÇÕES COMPLEMENTARES '!$C:$K,6,0),"")))</f>
        <v/>
      </c>
      <c r="G450" s="360" t="str">
        <f>IF($B450="","",IFERROR(VLOOKUP($B450,SERVIÇOS!$B:$G,5,0),IFERROR(VLOOKUP($B450,'COMPOSIÇÕES COMPLEMENTARES '!$C:$K,7,0),"")))</f>
        <v/>
      </c>
      <c r="H450" s="360" t="str">
        <f t="shared" si="24"/>
        <v/>
      </c>
      <c r="I450" s="360" t="str">
        <f t="shared" si="25"/>
        <v/>
      </c>
      <c r="J450" s="360" t="str">
        <f t="shared" si="26"/>
        <v/>
      </c>
      <c r="K450" s="360" t="str">
        <f t="shared" si="27"/>
        <v/>
      </c>
      <c r="L450" s="360"/>
    </row>
    <row r="451" spans="1:12" s="236" customFormat="1">
      <c r="A451" s="355"/>
      <c r="B451" s="356"/>
      <c r="C451" s="357" t="str">
        <f>IF($B451="","",IFERROR(VLOOKUP($B451,SERVIÇOS!$B:$G,2,0),IFERROR(VLOOKUP($B451,'COMPOSIÇÕES COMPLEMENTARES '!$C:$K,2,0),"")))</f>
        <v/>
      </c>
      <c r="D451" s="358" t="str">
        <f>IF($B451="","",IFERROR(VLOOKUP($B451,SERVIÇOS!$B:$G,3,0),IFERROR(VLOOKUP($B451,'COMPOSIÇÕES COMPLEMENTARES '!$C:$K,3,0),"")))</f>
        <v/>
      </c>
      <c r="E451" s="359"/>
      <c r="F451" s="360" t="str">
        <f>IF($B451="","",IFERROR(VLOOKUP($B451,SERVIÇOS!$B:$G,4,0),IFERROR(VLOOKUP($B451,'COMPOSIÇÕES COMPLEMENTARES '!$C:$K,6,0),"")))</f>
        <v/>
      </c>
      <c r="G451" s="360" t="str">
        <f>IF($B451="","",IFERROR(VLOOKUP($B451,SERVIÇOS!$B:$G,5,0),IFERROR(VLOOKUP($B451,'COMPOSIÇÕES COMPLEMENTARES '!$C:$K,7,0),"")))</f>
        <v/>
      </c>
      <c r="H451" s="360" t="str">
        <f t="shared" si="24"/>
        <v/>
      </c>
      <c r="I451" s="360" t="str">
        <f t="shared" si="25"/>
        <v/>
      </c>
      <c r="J451" s="360" t="str">
        <f t="shared" si="26"/>
        <v/>
      </c>
      <c r="K451" s="360" t="str">
        <f t="shared" si="27"/>
        <v/>
      </c>
      <c r="L451" s="360"/>
    </row>
    <row r="452" spans="1:12" s="236" customFormat="1">
      <c r="A452" s="355"/>
      <c r="B452" s="356"/>
      <c r="C452" s="357" t="str">
        <f>IF($B452="","",IFERROR(VLOOKUP($B452,SERVIÇOS!$B:$G,2,0),IFERROR(VLOOKUP($B452,'COMPOSIÇÕES COMPLEMENTARES '!$C:$K,2,0),"")))</f>
        <v/>
      </c>
      <c r="D452" s="358" t="str">
        <f>IF($B452="","",IFERROR(VLOOKUP($B452,SERVIÇOS!$B:$G,3,0),IFERROR(VLOOKUP($B452,'COMPOSIÇÕES COMPLEMENTARES '!$C:$K,3,0),"")))</f>
        <v/>
      </c>
      <c r="E452" s="359"/>
      <c r="F452" s="360" t="str">
        <f>IF($B452="","",IFERROR(VLOOKUP($B452,SERVIÇOS!$B:$G,4,0),IFERROR(VLOOKUP($B452,'COMPOSIÇÕES COMPLEMENTARES '!$C:$K,6,0),"")))</f>
        <v/>
      </c>
      <c r="G452" s="360" t="str">
        <f>IF($B452="","",IFERROR(VLOOKUP($B452,SERVIÇOS!$B:$G,5,0),IFERROR(VLOOKUP($B452,'COMPOSIÇÕES COMPLEMENTARES '!$C:$K,7,0),"")))</f>
        <v/>
      </c>
      <c r="H452" s="360" t="str">
        <f t="shared" si="24"/>
        <v/>
      </c>
      <c r="I452" s="360" t="str">
        <f t="shared" si="25"/>
        <v/>
      </c>
      <c r="J452" s="360" t="str">
        <f t="shared" si="26"/>
        <v/>
      </c>
      <c r="K452" s="360" t="str">
        <f t="shared" si="27"/>
        <v/>
      </c>
      <c r="L452" s="360"/>
    </row>
    <row r="453" spans="1:12" s="236" customFormat="1">
      <c r="A453" s="355"/>
      <c r="B453" s="356"/>
      <c r="C453" s="357" t="str">
        <f>IF($B453="","",IFERROR(VLOOKUP($B453,SERVIÇOS!$B:$G,2,0),IFERROR(VLOOKUP($B453,'COMPOSIÇÕES COMPLEMENTARES '!$C:$K,2,0),"")))</f>
        <v/>
      </c>
      <c r="D453" s="358" t="str">
        <f>IF($B453="","",IFERROR(VLOOKUP($B453,SERVIÇOS!$B:$G,3,0),IFERROR(VLOOKUP($B453,'COMPOSIÇÕES COMPLEMENTARES '!$C:$K,3,0),"")))</f>
        <v/>
      </c>
      <c r="E453" s="359"/>
      <c r="F453" s="360" t="str">
        <f>IF($B453="","",IFERROR(VLOOKUP($B453,SERVIÇOS!$B:$G,4,0),IFERROR(VLOOKUP($B453,'COMPOSIÇÕES COMPLEMENTARES '!$C:$K,6,0),"")))</f>
        <v/>
      </c>
      <c r="G453" s="360" t="str">
        <f>IF($B453="","",IFERROR(VLOOKUP($B453,SERVIÇOS!$B:$G,5,0),IFERROR(VLOOKUP($B453,'COMPOSIÇÕES COMPLEMENTARES '!$C:$K,7,0),"")))</f>
        <v/>
      </c>
      <c r="H453" s="360" t="str">
        <f t="shared" si="24"/>
        <v/>
      </c>
      <c r="I453" s="360" t="str">
        <f t="shared" si="25"/>
        <v/>
      </c>
      <c r="J453" s="360" t="str">
        <f t="shared" si="26"/>
        <v/>
      </c>
      <c r="K453" s="360" t="str">
        <f t="shared" si="27"/>
        <v/>
      </c>
      <c r="L453" s="360"/>
    </row>
    <row r="454" spans="1:12" s="236" customFormat="1">
      <c r="A454" s="355"/>
      <c r="B454" s="356"/>
      <c r="C454" s="357" t="str">
        <f>IF($B454="","",IFERROR(VLOOKUP($B454,SERVIÇOS!$B:$G,2,0),IFERROR(VLOOKUP($B454,'COMPOSIÇÕES COMPLEMENTARES '!$C:$K,2,0),"")))</f>
        <v/>
      </c>
      <c r="D454" s="358" t="str">
        <f>IF($B454="","",IFERROR(VLOOKUP($B454,SERVIÇOS!$B:$G,3,0),IFERROR(VLOOKUP($B454,'COMPOSIÇÕES COMPLEMENTARES '!$C:$K,3,0),"")))</f>
        <v/>
      </c>
      <c r="E454" s="359"/>
      <c r="F454" s="360" t="str">
        <f>IF($B454="","",IFERROR(VLOOKUP($B454,SERVIÇOS!$B:$G,4,0),IFERROR(VLOOKUP($B454,'COMPOSIÇÕES COMPLEMENTARES '!$C:$K,6,0),"")))</f>
        <v/>
      </c>
      <c r="G454" s="360" t="str">
        <f>IF($B454="","",IFERROR(VLOOKUP($B454,SERVIÇOS!$B:$G,5,0),IFERROR(VLOOKUP($B454,'COMPOSIÇÕES COMPLEMENTARES '!$C:$K,7,0),"")))</f>
        <v/>
      </c>
      <c r="H454" s="360" t="str">
        <f t="shared" si="24"/>
        <v/>
      </c>
      <c r="I454" s="360" t="str">
        <f t="shared" si="25"/>
        <v/>
      </c>
      <c r="J454" s="360" t="str">
        <f t="shared" si="26"/>
        <v/>
      </c>
      <c r="K454" s="360" t="str">
        <f t="shared" si="27"/>
        <v/>
      </c>
      <c r="L454" s="360"/>
    </row>
    <row r="455" spans="1:12" s="236" customFormat="1">
      <c r="A455" s="355"/>
      <c r="B455" s="356"/>
      <c r="C455" s="357" t="str">
        <f>IF($B455="","",IFERROR(VLOOKUP($B455,SERVIÇOS!$B:$G,2,0),IFERROR(VLOOKUP($B455,'COMPOSIÇÕES COMPLEMENTARES '!$C:$K,2,0),"")))</f>
        <v/>
      </c>
      <c r="D455" s="358" t="str">
        <f>IF($B455="","",IFERROR(VLOOKUP($B455,SERVIÇOS!$B:$G,3,0),IFERROR(VLOOKUP($B455,'COMPOSIÇÕES COMPLEMENTARES '!$C:$K,3,0),"")))</f>
        <v/>
      </c>
      <c r="E455" s="359"/>
      <c r="F455" s="360" t="str">
        <f>IF($B455="","",IFERROR(VLOOKUP($B455,SERVIÇOS!$B:$G,4,0),IFERROR(VLOOKUP($B455,'COMPOSIÇÕES COMPLEMENTARES '!$C:$K,6,0),"")))</f>
        <v/>
      </c>
      <c r="G455" s="360" t="str">
        <f>IF($B455="","",IFERROR(VLOOKUP($B455,SERVIÇOS!$B:$G,5,0),IFERROR(VLOOKUP($B455,'COMPOSIÇÕES COMPLEMENTARES '!$C:$K,7,0),"")))</f>
        <v/>
      </c>
      <c r="H455" s="360" t="str">
        <f t="shared" si="24"/>
        <v/>
      </c>
      <c r="I455" s="360" t="str">
        <f t="shared" si="25"/>
        <v/>
      </c>
      <c r="J455" s="360" t="str">
        <f t="shared" si="26"/>
        <v/>
      </c>
      <c r="K455" s="360" t="str">
        <f t="shared" si="27"/>
        <v/>
      </c>
      <c r="L455" s="360"/>
    </row>
    <row r="456" spans="1:12" s="236" customFormat="1">
      <c r="A456" s="355"/>
      <c r="B456" s="356"/>
      <c r="C456" s="357" t="str">
        <f>IF($B456="","",IFERROR(VLOOKUP($B456,SERVIÇOS!$B:$G,2,0),IFERROR(VLOOKUP($B456,'COMPOSIÇÕES COMPLEMENTARES '!$C:$K,2,0),"")))</f>
        <v/>
      </c>
      <c r="D456" s="358" t="str">
        <f>IF($B456="","",IFERROR(VLOOKUP($B456,SERVIÇOS!$B:$G,3,0),IFERROR(VLOOKUP($B456,'COMPOSIÇÕES COMPLEMENTARES '!$C:$K,3,0),"")))</f>
        <v/>
      </c>
      <c r="E456" s="359"/>
      <c r="F456" s="360" t="str">
        <f>IF($B456="","",IFERROR(VLOOKUP($B456,SERVIÇOS!$B:$G,4,0),IFERROR(VLOOKUP($B456,'COMPOSIÇÕES COMPLEMENTARES '!$C:$K,6,0),"")))</f>
        <v/>
      </c>
      <c r="G456" s="360" t="str">
        <f>IF($B456="","",IFERROR(VLOOKUP($B456,SERVIÇOS!$B:$G,5,0),IFERROR(VLOOKUP($B456,'COMPOSIÇÕES COMPLEMENTARES '!$C:$K,7,0),"")))</f>
        <v/>
      </c>
      <c r="H456" s="360" t="str">
        <f t="shared" si="24"/>
        <v/>
      </c>
      <c r="I456" s="360" t="str">
        <f t="shared" si="25"/>
        <v/>
      </c>
      <c r="J456" s="360" t="str">
        <f t="shared" si="26"/>
        <v/>
      </c>
      <c r="K456" s="360" t="str">
        <f t="shared" si="27"/>
        <v/>
      </c>
      <c r="L456" s="360"/>
    </row>
    <row r="457" spans="1:12" s="236" customFormat="1">
      <c r="A457" s="355"/>
      <c r="B457" s="356"/>
      <c r="C457" s="357" t="str">
        <f>IF($B457="","",IFERROR(VLOOKUP($B457,SERVIÇOS!$B:$G,2,0),IFERROR(VLOOKUP($B457,'COMPOSIÇÕES COMPLEMENTARES '!$C:$K,2,0),"")))</f>
        <v/>
      </c>
      <c r="D457" s="358" t="str">
        <f>IF($B457="","",IFERROR(VLOOKUP($B457,SERVIÇOS!$B:$G,3,0),IFERROR(VLOOKUP($B457,'COMPOSIÇÕES COMPLEMENTARES '!$C:$K,3,0),"")))</f>
        <v/>
      </c>
      <c r="E457" s="359"/>
      <c r="F457" s="360" t="str">
        <f>IF($B457="","",IFERROR(VLOOKUP($B457,SERVIÇOS!$B:$G,4,0),IFERROR(VLOOKUP($B457,'COMPOSIÇÕES COMPLEMENTARES '!$C:$K,6,0),"")))</f>
        <v/>
      </c>
      <c r="G457" s="360" t="str">
        <f>IF($B457="","",IFERROR(VLOOKUP($B457,SERVIÇOS!$B:$G,5,0),IFERROR(VLOOKUP($B457,'COMPOSIÇÕES COMPLEMENTARES '!$C:$K,7,0),"")))</f>
        <v/>
      </c>
      <c r="H457" s="360" t="str">
        <f t="shared" si="24"/>
        <v/>
      </c>
      <c r="I457" s="360" t="str">
        <f t="shared" si="25"/>
        <v/>
      </c>
      <c r="J457" s="360" t="str">
        <f t="shared" si="26"/>
        <v/>
      </c>
      <c r="K457" s="360" t="str">
        <f t="shared" si="27"/>
        <v/>
      </c>
      <c r="L457" s="360"/>
    </row>
    <row r="458" spans="1:12" s="236" customFormat="1">
      <c r="A458" s="355"/>
      <c r="B458" s="356"/>
      <c r="C458" s="357" t="str">
        <f>IF($B458="","",IFERROR(VLOOKUP($B458,SERVIÇOS!$B:$G,2,0),IFERROR(VLOOKUP($B458,'COMPOSIÇÕES COMPLEMENTARES '!$C:$K,2,0),"")))</f>
        <v/>
      </c>
      <c r="D458" s="358" t="str">
        <f>IF($B458="","",IFERROR(VLOOKUP($B458,SERVIÇOS!$B:$G,3,0),IFERROR(VLOOKUP($B458,'COMPOSIÇÕES COMPLEMENTARES '!$C:$K,3,0),"")))</f>
        <v/>
      </c>
      <c r="E458" s="359"/>
      <c r="F458" s="360" t="str">
        <f>IF($B458="","",IFERROR(VLOOKUP($B458,SERVIÇOS!$B:$G,4,0),IFERROR(VLOOKUP($B458,'COMPOSIÇÕES COMPLEMENTARES '!$C:$K,6,0),"")))</f>
        <v/>
      </c>
      <c r="G458" s="360" t="str">
        <f>IF($B458="","",IFERROR(VLOOKUP($B458,SERVIÇOS!$B:$G,5,0),IFERROR(VLOOKUP($B458,'COMPOSIÇÕES COMPLEMENTARES '!$C:$K,7,0),"")))</f>
        <v/>
      </c>
      <c r="H458" s="360" t="str">
        <f t="shared" si="24"/>
        <v/>
      </c>
      <c r="I458" s="360" t="str">
        <f t="shared" si="25"/>
        <v/>
      </c>
      <c r="J458" s="360" t="str">
        <f t="shared" si="26"/>
        <v/>
      </c>
      <c r="K458" s="360" t="str">
        <f t="shared" si="27"/>
        <v/>
      </c>
      <c r="L458" s="360"/>
    </row>
    <row r="459" spans="1:12" s="236" customFormat="1">
      <c r="A459" s="355"/>
      <c r="B459" s="356"/>
      <c r="C459" s="357" t="str">
        <f>IF($B459="","",IFERROR(VLOOKUP($B459,SERVIÇOS!$B:$G,2,0),IFERROR(VLOOKUP($B459,'COMPOSIÇÕES COMPLEMENTARES '!$C:$K,2,0),"")))</f>
        <v/>
      </c>
      <c r="D459" s="358" t="str">
        <f>IF($B459="","",IFERROR(VLOOKUP($B459,SERVIÇOS!$B:$G,3,0),IFERROR(VLOOKUP($B459,'COMPOSIÇÕES COMPLEMENTARES '!$C:$K,3,0),"")))</f>
        <v/>
      </c>
      <c r="E459" s="359"/>
      <c r="F459" s="360" t="str">
        <f>IF($B459="","",IFERROR(VLOOKUP($B459,SERVIÇOS!$B:$G,4,0),IFERROR(VLOOKUP($B459,'COMPOSIÇÕES COMPLEMENTARES '!$C:$K,6,0),"")))</f>
        <v/>
      </c>
      <c r="G459" s="360" t="str">
        <f>IF($B459="","",IFERROR(VLOOKUP($B459,SERVIÇOS!$B:$G,5,0),IFERROR(VLOOKUP($B459,'COMPOSIÇÕES COMPLEMENTARES '!$C:$K,7,0),"")))</f>
        <v/>
      </c>
      <c r="H459" s="360" t="str">
        <f t="shared" si="24"/>
        <v/>
      </c>
      <c r="I459" s="360" t="str">
        <f t="shared" si="25"/>
        <v/>
      </c>
      <c r="J459" s="360" t="str">
        <f t="shared" si="26"/>
        <v/>
      </c>
      <c r="K459" s="360" t="str">
        <f t="shared" si="27"/>
        <v/>
      </c>
      <c r="L459" s="360"/>
    </row>
    <row r="460" spans="1:12" s="236" customFormat="1">
      <c r="A460" s="355"/>
      <c r="B460" s="356"/>
      <c r="C460" s="357" t="str">
        <f>IF($B460="","",IFERROR(VLOOKUP($B460,SERVIÇOS!$B:$G,2,0),IFERROR(VLOOKUP($B460,'COMPOSIÇÕES COMPLEMENTARES '!$C:$K,2,0),"")))</f>
        <v/>
      </c>
      <c r="D460" s="358" t="str">
        <f>IF($B460="","",IFERROR(VLOOKUP($B460,SERVIÇOS!$B:$G,3,0),IFERROR(VLOOKUP($B460,'COMPOSIÇÕES COMPLEMENTARES '!$C:$K,3,0),"")))</f>
        <v/>
      </c>
      <c r="E460" s="359"/>
      <c r="F460" s="360" t="str">
        <f>IF($B460="","",IFERROR(VLOOKUP($B460,SERVIÇOS!$B:$G,4,0),IFERROR(VLOOKUP($B460,'COMPOSIÇÕES COMPLEMENTARES '!$C:$K,6,0),"")))</f>
        <v/>
      </c>
      <c r="G460" s="360" t="str">
        <f>IF($B460="","",IFERROR(VLOOKUP($B460,SERVIÇOS!$B:$G,5,0),IFERROR(VLOOKUP($B460,'COMPOSIÇÕES COMPLEMENTARES '!$C:$K,7,0),"")))</f>
        <v/>
      </c>
      <c r="H460" s="360" t="str">
        <f t="shared" si="24"/>
        <v/>
      </c>
      <c r="I460" s="360" t="str">
        <f t="shared" si="25"/>
        <v/>
      </c>
      <c r="J460" s="360" t="str">
        <f t="shared" si="26"/>
        <v/>
      </c>
      <c r="K460" s="360" t="str">
        <f t="shared" si="27"/>
        <v/>
      </c>
      <c r="L460" s="360"/>
    </row>
    <row r="461" spans="1:12" s="236" customFormat="1">
      <c r="A461" s="355"/>
      <c r="B461" s="356"/>
      <c r="C461" s="357" t="str">
        <f>IF($B461="","",IFERROR(VLOOKUP($B461,SERVIÇOS!$B:$G,2,0),IFERROR(VLOOKUP($B461,'COMPOSIÇÕES COMPLEMENTARES '!$C:$K,2,0),"")))</f>
        <v/>
      </c>
      <c r="D461" s="358" t="str">
        <f>IF($B461="","",IFERROR(VLOOKUP($B461,SERVIÇOS!$B:$G,3,0),IFERROR(VLOOKUP($B461,'COMPOSIÇÕES COMPLEMENTARES '!$C:$K,3,0),"")))</f>
        <v/>
      </c>
      <c r="E461" s="359"/>
      <c r="F461" s="360" t="str">
        <f>IF($B461="","",IFERROR(VLOOKUP($B461,SERVIÇOS!$B:$G,4,0),IFERROR(VLOOKUP($B461,'COMPOSIÇÕES COMPLEMENTARES '!$C:$K,6,0),"")))</f>
        <v/>
      </c>
      <c r="G461" s="360" t="str">
        <f>IF($B461="","",IFERROR(VLOOKUP($B461,SERVIÇOS!$B:$G,5,0),IFERROR(VLOOKUP($B461,'COMPOSIÇÕES COMPLEMENTARES '!$C:$K,7,0),"")))</f>
        <v/>
      </c>
      <c r="H461" s="360" t="str">
        <f t="shared" si="24"/>
        <v/>
      </c>
      <c r="I461" s="360" t="str">
        <f t="shared" si="25"/>
        <v/>
      </c>
      <c r="J461" s="360" t="str">
        <f t="shared" si="26"/>
        <v/>
      </c>
      <c r="K461" s="360" t="str">
        <f t="shared" si="27"/>
        <v/>
      </c>
      <c r="L461" s="360"/>
    </row>
    <row r="462" spans="1:12" s="236" customFormat="1">
      <c r="A462" s="355"/>
      <c r="B462" s="356"/>
      <c r="C462" s="357" t="str">
        <f>IF($B462="","",IFERROR(VLOOKUP($B462,SERVIÇOS!$B:$G,2,0),IFERROR(VLOOKUP($B462,'COMPOSIÇÕES COMPLEMENTARES '!$C:$K,2,0),"")))</f>
        <v/>
      </c>
      <c r="D462" s="358" t="str">
        <f>IF($B462="","",IFERROR(VLOOKUP($B462,SERVIÇOS!$B:$G,3,0),IFERROR(VLOOKUP($B462,'COMPOSIÇÕES COMPLEMENTARES '!$C:$K,3,0),"")))</f>
        <v/>
      </c>
      <c r="E462" s="359"/>
      <c r="F462" s="360" t="str">
        <f>IF($B462="","",IFERROR(VLOOKUP($B462,SERVIÇOS!$B:$G,4,0),IFERROR(VLOOKUP($B462,'COMPOSIÇÕES COMPLEMENTARES '!$C:$K,6,0),"")))</f>
        <v/>
      </c>
      <c r="G462" s="360" t="str">
        <f>IF($B462="","",IFERROR(VLOOKUP($B462,SERVIÇOS!$B:$G,5,0),IFERROR(VLOOKUP($B462,'COMPOSIÇÕES COMPLEMENTARES '!$C:$K,7,0),"")))</f>
        <v/>
      </c>
      <c r="H462" s="360" t="str">
        <f t="shared" ref="H462:H525" si="28">IF(E462="","",F462+G462)</f>
        <v/>
      </c>
      <c r="I462" s="360" t="str">
        <f t="shared" si="25"/>
        <v/>
      </c>
      <c r="J462" s="360" t="str">
        <f t="shared" si="26"/>
        <v/>
      </c>
      <c r="K462" s="360" t="str">
        <f t="shared" si="27"/>
        <v/>
      </c>
      <c r="L462" s="360"/>
    </row>
    <row r="463" spans="1:12" s="236" customFormat="1">
      <c r="A463" s="355"/>
      <c r="B463" s="356"/>
      <c r="C463" s="357" t="str">
        <f>IF($B463="","",IFERROR(VLOOKUP($B463,SERVIÇOS!$B:$G,2,0),IFERROR(VLOOKUP($B463,'COMPOSIÇÕES COMPLEMENTARES '!$C:$K,2,0),"")))</f>
        <v/>
      </c>
      <c r="D463" s="358" t="str">
        <f>IF($B463="","",IFERROR(VLOOKUP($B463,SERVIÇOS!$B:$G,3,0),IFERROR(VLOOKUP($B463,'COMPOSIÇÕES COMPLEMENTARES '!$C:$K,3,0),"")))</f>
        <v/>
      </c>
      <c r="E463" s="359"/>
      <c r="F463" s="360" t="str">
        <f>IF($B463="","",IFERROR(VLOOKUP($B463,SERVIÇOS!$B:$G,4,0),IFERROR(VLOOKUP($B463,'COMPOSIÇÕES COMPLEMENTARES '!$C:$K,6,0),"")))</f>
        <v/>
      </c>
      <c r="G463" s="360" t="str">
        <f>IF($B463="","",IFERROR(VLOOKUP($B463,SERVIÇOS!$B:$G,5,0),IFERROR(VLOOKUP($B463,'COMPOSIÇÕES COMPLEMENTARES '!$C:$K,7,0),"")))</f>
        <v/>
      </c>
      <c r="H463" s="360" t="str">
        <f t="shared" si="28"/>
        <v/>
      </c>
      <c r="I463" s="360" t="str">
        <f t="shared" si="25"/>
        <v/>
      </c>
      <c r="J463" s="360" t="str">
        <f t="shared" si="26"/>
        <v/>
      </c>
      <c r="K463" s="360" t="str">
        <f t="shared" si="27"/>
        <v/>
      </c>
      <c r="L463" s="360"/>
    </row>
    <row r="464" spans="1:12" s="236" customFormat="1">
      <c r="A464" s="355"/>
      <c r="B464" s="356"/>
      <c r="C464" s="357" t="str">
        <f>IF($B464="","",IFERROR(VLOOKUP($B464,SERVIÇOS!$B:$G,2,0),IFERROR(VLOOKUP($B464,'COMPOSIÇÕES COMPLEMENTARES '!$C:$K,2,0),"")))</f>
        <v/>
      </c>
      <c r="D464" s="358" t="str">
        <f>IF($B464="","",IFERROR(VLOOKUP($B464,SERVIÇOS!$B:$G,3,0),IFERROR(VLOOKUP($B464,'COMPOSIÇÕES COMPLEMENTARES '!$C:$K,3,0),"")))</f>
        <v/>
      </c>
      <c r="E464" s="359"/>
      <c r="F464" s="360" t="str">
        <f>IF($B464="","",IFERROR(VLOOKUP($B464,SERVIÇOS!$B:$G,4,0),IFERROR(VLOOKUP($B464,'COMPOSIÇÕES COMPLEMENTARES '!$C:$K,6,0),"")))</f>
        <v/>
      </c>
      <c r="G464" s="360" t="str">
        <f>IF($B464="","",IFERROR(VLOOKUP($B464,SERVIÇOS!$B:$G,5,0),IFERROR(VLOOKUP($B464,'COMPOSIÇÕES COMPLEMENTARES '!$C:$K,7,0),"")))</f>
        <v/>
      </c>
      <c r="H464" s="360" t="str">
        <f t="shared" si="28"/>
        <v/>
      </c>
      <c r="I464" s="360" t="str">
        <f t="shared" si="25"/>
        <v/>
      </c>
      <c r="J464" s="360" t="str">
        <f t="shared" si="26"/>
        <v/>
      </c>
      <c r="K464" s="360" t="str">
        <f t="shared" si="27"/>
        <v/>
      </c>
      <c r="L464" s="360"/>
    </row>
    <row r="465" spans="1:12" s="236" customFormat="1">
      <c r="A465" s="355"/>
      <c r="B465" s="356"/>
      <c r="C465" s="357" t="str">
        <f>IF($B465="","",IFERROR(VLOOKUP($B465,SERVIÇOS!$B:$G,2,0),IFERROR(VLOOKUP($B465,'COMPOSIÇÕES COMPLEMENTARES '!$C:$K,2,0),"")))</f>
        <v/>
      </c>
      <c r="D465" s="358" t="str">
        <f>IF($B465="","",IFERROR(VLOOKUP($B465,SERVIÇOS!$B:$G,3,0),IFERROR(VLOOKUP($B465,'COMPOSIÇÕES COMPLEMENTARES '!$C:$K,3,0),"")))</f>
        <v/>
      </c>
      <c r="E465" s="359"/>
      <c r="F465" s="360" t="str">
        <f>IF($B465="","",IFERROR(VLOOKUP($B465,SERVIÇOS!$B:$G,4,0),IFERROR(VLOOKUP($B465,'COMPOSIÇÕES COMPLEMENTARES '!$C:$K,6,0),"")))</f>
        <v/>
      </c>
      <c r="G465" s="360" t="str">
        <f>IF($B465="","",IFERROR(VLOOKUP($B465,SERVIÇOS!$B:$G,5,0),IFERROR(VLOOKUP($B465,'COMPOSIÇÕES COMPLEMENTARES '!$C:$K,7,0),"")))</f>
        <v/>
      </c>
      <c r="H465" s="360" t="str">
        <f t="shared" si="28"/>
        <v/>
      </c>
      <c r="I465" s="360" t="str">
        <f t="shared" si="25"/>
        <v/>
      </c>
      <c r="J465" s="360" t="str">
        <f t="shared" si="26"/>
        <v/>
      </c>
      <c r="K465" s="360" t="str">
        <f t="shared" si="27"/>
        <v/>
      </c>
      <c r="L465" s="360"/>
    </row>
    <row r="466" spans="1:12" s="236" customFormat="1">
      <c r="A466" s="355"/>
      <c r="B466" s="356"/>
      <c r="C466" s="357" t="str">
        <f>IF($B466="","",IFERROR(VLOOKUP($B466,SERVIÇOS!$B:$G,2,0),IFERROR(VLOOKUP($B466,'COMPOSIÇÕES COMPLEMENTARES '!$C:$K,2,0),"")))</f>
        <v/>
      </c>
      <c r="D466" s="358" t="str">
        <f>IF($B466="","",IFERROR(VLOOKUP($B466,SERVIÇOS!$B:$G,3,0),IFERROR(VLOOKUP($B466,'COMPOSIÇÕES COMPLEMENTARES '!$C:$K,3,0),"")))</f>
        <v/>
      </c>
      <c r="E466" s="359"/>
      <c r="F466" s="360" t="str">
        <f>IF($B466="","",IFERROR(VLOOKUP($B466,SERVIÇOS!$B:$G,4,0),IFERROR(VLOOKUP($B466,'COMPOSIÇÕES COMPLEMENTARES '!$C:$K,6,0),"")))</f>
        <v/>
      </c>
      <c r="G466" s="360" t="str">
        <f>IF($B466="","",IFERROR(VLOOKUP($B466,SERVIÇOS!$B:$G,5,0),IFERROR(VLOOKUP($B466,'COMPOSIÇÕES COMPLEMENTARES '!$C:$K,7,0),"")))</f>
        <v/>
      </c>
      <c r="H466" s="360" t="str">
        <f t="shared" si="28"/>
        <v/>
      </c>
      <c r="I466" s="360" t="str">
        <f t="shared" si="25"/>
        <v/>
      </c>
      <c r="J466" s="360" t="str">
        <f t="shared" si="26"/>
        <v/>
      </c>
      <c r="K466" s="360" t="str">
        <f t="shared" si="27"/>
        <v/>
      </c>
      <c r="L466" s="360"/>
    </row>
    <row r="467" spans="1:12" s="236" customFormat="1">
      <c r="A467" s="355"/>
      <c r="B467" s="356"/>
      <c r="C467" s="357" t="str">
        <f>IF($B467="","",IFERROR(VLOOKUP($B467,SERVIÇOS!$B:$G,2,0),IFERROR(VLOOKUP($B467,'COMPOSIÇÕES COMPLEMENTARES '!$C:$K,2,0),"")))</f>
        <v/>
      </c>
      <c r="D467" s="358" t="str">
        <f>IF($B467="","",IFERROR(VLOOKUP($B467,SERVIÇOS!$B:$G,3,0),IFERROR(VLOOKUP($B467,'COMPOSIÇÕES COMPLEMENTARES '!$C:$K,3,0),"")))</f>
        <v/>
      </c>
      <c r="E467" s="359"/>
      <c r="F467" s="360" t="str">
        <f>IF($B467="","",IFERROR(VLOOKUP($B467,SERVIÇOS!$B:$G,4,0),IFERROR(VLOOKUP($B467,'COMPOSIÇÕES COMPLEMENTARES '!$C:$K,6,0),"")))</f>
        <v/>
      </c>
      <c r="G467" s="360" t="str">
        <f>IF($B467="","",IFERROR(VLOOKUP($B467,SERVIÇOS!$B:$G,5,0),IFERROR(VLOOKUP($B467,'COMPOSIÇÕES COMPLEMENTARES '!$C:$K,7,0),"")))</f>
        <v/>
      </c>
      <c r="H467" s="360" t="str">
        <f t="shared" si="28"/>
        <v/>
      </c>
      <c r="I467" s="360" t="str">
        <f t="shared" si="25"/>
        <v/>
      </c>
      <c r="J467" s="360" t="str">
        <f t="shared" si="26"/>
        <v/>
      </c>
      <c r="K467" s="360" t="str">
        <f t="shared" si="27"/>
        <v/>
      </c>
      <c r="L467" s="360"/>
    </row>
    <row r="468" spans="1:12" s="236" customFormat="1">
      <c r="A468" s="355"/>
      <c r="B468" s="356"/>
      <c r="C468" s="357" t="str">
        <f>IF($B468="","",IFERROR(VLOOKUP($B468,SERVIÇOS!$B:$G,2,0),IFERROR(VLOOKUP($B468,'COMPOSIÇÕES COMPLEMENTARES '!$C:$K,2,0),"")))</f>
        <v/>
      </c>
      <c r="D468" s="358" t="str">
        <f>IF($B468="","",IFERROR(VLOOKUP($B468,SERVIÇOS!$B:$G,3,0),IFERROR(VLOOKUP($B468,'COMPOSIÇÕES COMPLEMENTARES '!$C:$K,3,0),"")))</f>
        <v/>
      </c>
      <c r="E468" s="359"/>
      <c r="F468" s="360" t="str">
        <f>IF($B468="","",IFERROR(VLOOKUP($B468,SERVIÇOS!$B:$G,4,0),IFERROR(VLOOKUP($B468,'COMPOSIÇÕES COMPLEMENTARES '!$C:$K,6,0),"")))</f>
        <v/>
      </c>
      <c r="G468" s="360" t="str">
        <f>IF($B468="","",IFERROR(VLOOKUP($B468,SERVIÇOS!$B:$G,5,0),IFERROR(VLOOKUP($B468,'COMPOSIÇÕES COMPLEMENTARES '!$C:$K,7,0),"")))</f>
        <v/>
      </c>
      <c r="H468" s="360" t="str">
        <f t="shared" si="28"/>
        <v/>
      </c>
      <c r="I468" s="360" t="str">
        <f t="shared" si="25"/>
        <v/>
      </c>
      <c r="J468" s="360" t="str">
        <f t="shared" si="26"/>
        <v/>
      </c>
      <c r="K468" s="360" t="str">
        <f t="shared" si="27"/>
        <v/>
      </c>
      <c r="L468" s="360"/>
    </row>
    <row r="469" spans="1:12" s="236" customFormat="1">
      <c r="A469" s="355"/>
      <c r="B469" s="356"/>
      <c r="C469" s="357" t="str">
        <f>IF($B469="","",IFERROR(VLOOKUP($B469,SERVIÇOS!$B:$G,2,0),IFERROR(VLOOKUP($B469,'COMPOSIÇÕES COMPLEMENTARES '!$C:$K,2,0),"")))</f>
        <v/>
      </c>
      <c r="D469" s="358" t="str">
        <f>IF($B469="","",IFERROR(VLOOKUP($B469,SERVIÇOS!$B:$G,3,0),IFERROR(VLOOKUP($B469,'COMPOSIÇÕES COMPLEMENTARES '!$C:$K,3,0),"")))</f>
        <v/>
      </c>
      <c r="E469" s="359"/>
      <c r="F469" s="360" t="str">
        <f>IF($B469="","",IFERROR(VLOOKUP($B469,SERVIÇOS!$B:$G,4,0),IFERROR(VLOOKUP($B469,'COMPOSIÇÕES COMPLEMENTARES '!$C:$K,6,0),"")))</f>
        <v/>
      </c>
      <c r="G469" s="360" t="str">
        <f>IF($B469="","",IFERROR(VLOOKUP($B469,SERVIÇOS!$B:$G,5,0),IFERROR(VLOOKUP($B469,'COMPOSIÇÕES COMPLEMENTARES '!$C:$K,7,0),"")))</f>
        <v/>
      </c>
      <c r="H469" s="360" t="str">
        <f t="shared" si="28"/>
        <v/>
      </c>
      <c r="I469" s="360" t="str">
        <f t="shared" si="25"/>
        <v/>
      </c>
      <c r="J469" s="360" t="str">
        <f t="shared" si="26"/>
        <v/>
      </c>
      <c r="K469" s="360" t="str">
        <f t="shared" si="27"/>
        <v/>
      </c>
      <c r="L469" s="360"/>
    </row>
    <row r="470" spans="1:12" s="236" customFormat="1">
      <c r="A470" s="355"/>
      <c r="B470" s="356"/>
      <c r="C470" s="357" t="str">
        <f>IF($B470="","",IFERROR(VLOOKUP($B470,SERVIÇOS!$B:$G,2,0),IFERROR(VLOOKUP($B470,'COMPOSIÇÕES COMPLEMENTARES '!$C:$K,2,0),"")))</f>
        <v/>
      </c>
      <c r="D470" s="358" t="str">
        <f>IF($B470="","",IFERROR(VLOOKUP($B470,SERVIÇOS!$B:$G,3,0),IFERROR(VLOOKUP($B470,'COMPOSIÇÕES COMPLEMENTARES '!$C:$K,3,0),"")))</f>
        <v/>
      </c>
      <c r="E470" s="359"/>
      <c r="F470" s="360" t="str">
        <f>IF($B470="","",IFERROR(VLOOKUP($B470,SERVIÇOS!$B:$G,4,0),IFERROR(VLOOKUP($B470,'COMPOSIÇÕES COMPLEMENTARES '!$C:$K,6,0),"")))</f>
        <v/>
      </c>
      <c r="G470" s="360" t="str">
        <f>IF($B470="","",IFERROR(VLOOKUP($B470,SERVIÇOS!$B:$G,5,0),IFERROR(VLOOKUP($B470,'COMPOSIÇÕES COMPLEMENTARES '!$C:$K,7,0),"")))</f>
        <v/>
      </c>
      <c r="H470" s="360" t="str">
        <f t="shared" si="28"/>
        <v/>
      </c>
      <c r="I470" s="360" t="str">
        <f t="shared" si="25"/>
        <v/>
      </c>
      <c r="J470" s="360" t="str">
        <f t="shared" si="26"/>
        <v/>
      </c>
      <c r="K470" s="360" t="str">
        <f t="shared" si="27"/>
        <v/>
      </c>
      <c r="L470" s="360"/>
    </row>
    <row r="471" spans="1:12">
      <c r="A471" s="355"/>
      <c r="B471" s="356"/>
      <c r="C471" s="357" t="str">
        <f>IF($B471="","",IFERROR(VLOOKUP($B471,SERVIÇOS!$B:$G,2,0),IFERROR(VLOOKUP($B471,'COMPOSIÇÕES COMPLEMENTARES '!$C:$K,2,0),"")))</f>
        <v/>
      </c>
      <c r="D471" s="358" t="str">
        <f>IF($B471="","",IFERROR(VLOOKUP($B471,SERVIÇOS!$B:$G,3,0),IFERROR(VLOOKUP($B471,'COMPOSIÇÕES COMPLEMENTARES '!$C:$K,3,0),"")))</f>
        <v/>
      </c>
      <c r="E471" s="359"/>
      <c r="F471" s="360" t="str">
        <f>IF($B471="","",IFERROR(VLOOKUP($B471,SERVIÇOS!$B:$G,4,0),IFERROR(VLOOKUP($B471,'COMPOSIÇÕES COMPLEMENTARES '!$C:$K,6,0),"")))</f>
        <v/>
      </c>
      <c r="G471" s="360" t="str">
        <f>IF($B471="","",IFERROR(VLOOKUP($B471,SERVIÇOS!$B:$G,5,0),IFERROR(VLOOKUP($B471,'COMPOSIÇÕES COMPLEMENTARES '!$C:$K,7,0),"")))</f>
        <v/>
      </c>
      <c r="H471" s="360" t="str">
        <f t="shared" si="28"/>
        <v/>
      </c>
      <c r="I471" s="360" t="str">
        <f t="shared" si="25"/>
        <v/>
      </c>
      <c r="J471" s="360" t="str">
        <f t="shared" si="26"/>
        <v/>
      </c>
      <c r="K471" s="360" t="str">
        <f t="shared" si="27"/>
        <v/>
      </c>
      <c r="L471" s="360"/>
    </row>
    <row r="472" spans="1:12">
      <c r="A472" s="355"/>
      <c r="B472" s="356"/>
      <c r="C472" s="357" t="str">
        <f>IF($B472="","",IFERROR(VLOOKUP($B472,SERVIÇOS!$B:$G,2,0),IFERROR(VLOOKUP($B472,'COMPOSIÇÕES COMPLEMENTARES '!$C:$K,2,0),"")))</f>
        <v/>
      </c>
      <c r="D472" s="358" t="str">
        <f>IF($B472="","",IFERROR(VLOOKUP($B472,SERVIÇOS!$B:$G,3,0),IFERROR(VLOOKUP($B472,'COMPOSIÇÕES COMPLEMENTARES '!$C:$K,3,0),"")))</f>
        <v/>
      </c>
      <c r="E472" s="359"/>
      <c r="F472" s="360" t="str">
        <f>IF($B472="","",IFERROR(VLOOKUP($B472,SERVIÇOS!$B:$G,4,0),IFERROR(VLOOKUP($B472,'COMPOSIÇÕES COMPLEMENTARES '!$C:$K,6,0),"")))</f>
        <v/>
      </c>
      <c r="G472" s="360" t="str">
        <f>IF($B472="","",IFERROR(VLOOKUP($B472,SERVIÇOS!$B:$G,5,0),IFERROR(VLOOKUP($B472,'COMPOSIÇÕES COMPLEMENTARES '!$C:$K,7,0),"")))</f>
        <v/>
      </c>
      <c r="H472" s="360" t="str">
        <f t="shared" si="28"/>
        <v/>
      </c>
      <c r="I472" s="360" t="str">
        <f t="shared" si="25"/>
        <v/>
      </c>
      <c r="J472" s="360" t="str">
        <f t="shared" si="26"/>
        <v/>
      </c>
      <c r="K472" s="360" t="str">
        <f t="shared" si="27"/>
        <v/>
      </c>
      <c r="L472" s="360"/>
    </row>
    <row r="473" spans="1:12">
      <c r="A473" s="355"/>
      <c r="B473" s="356"/>
      <c r="C473" s="357" t="str">
        <f>IF($B473="","",IFERROR(VLOOKUP($B473,SERVIÇOS!$B:$G,2,0),IFERROR(VLOOKUP($B473,'COMPOSIÇÕES COMPLEMENTARES '!$C:$K,2,0),"")))</f>
        <v/>
      </c>
      <c r="D473" s="358" t="str">
        <f>IF($B473="","",IFERROR(VLOOKUP($B473,SERVIÇOS!$B:$G,3,0),IFERROR(VLOOKUP($B473,'COMPOSIÇÕES COMPLEMENTARES '!$C:$K,3,0),"")))</f>
        <v/>
      </c>
      <c r="E473" s="359"/>
      <c r="F473" s="360" t="str">
        <f>IF($B473="","",IFERROR(VLOOKUP($B473,SERVIÇOS!$B:$G,4,0),IFERROR(VLOOKUP($B473,'COMPOSIÇÕES COMPLEMENTARES '!$C:$K,6,0),"")))</f>
        <v/>
      </c>
      <c r="G473" s="360" t="str">
        <f>IF($B473="","",IFERROR(VLOOKUP($B473,SERVIÇOS!$B:$G,5,0),IFERROR(VLOOKUP($B473,'COMPOSIÇÕES COMPLEMENTARES '!$C:$K,7,0),"")))</f>
        <v/>
      </c>
      <c r="H473" s="360" t="str">
        <f t="shared" si="28"/>
        <v/>
      </c>
      <c r="I473" s="360" t="str">
        <f t="shared" si="25"/>
        <v/>
      </c>
      <c r="J473" s="360" t="str">
        <f t="shared" si="26"/>
        <v/>
      </c>
      <c r="K473" s="360" t="str">
        <f t="shared" si="27"/>
        <v/>
      </c>
      <c r="L473" s="360"/>
    </row>
    <row r="474" spans="1:12">
      <c r="A474" s="355"/>
      <c r="B474" s="356"/>
      <c r="C474" s="357" t="str">
        <f>IF($B474="","",IFERROR(VLOOKUP($B474,SERVIÇOS!$B:$G,2,0),IFERROR(VLOOKUP($B474,'COMPOSIÇÕES COMPLEMENTARES '!$C:$K,2,0),"")))</f>
        <v/>
      </c>
      <c r="D474" s="358" t="str">
        <f>IF($B474="","",IFERROR(VLOOKUP($B474,SERVIÇOS!$B:$G,3,0),IFERROR(VLOOKUP($B474,'COMPOSIÇÕES COMPLEMENTARES '!$C:$K,3,0),"")))</f>
        <v/>
      </c>
      <c r="E474" s="359"/>
      <c r="F474" s="360" t="str">
        <f>IF($B474="","",IFERROR(VLOOKUP($B474,SERVIÇOS!$B:$G,4,0),IFERROR(VLOOKUP($B474,'COMPOSIÇÕES COMPLEMENTARES '!$C:$K,6,0),"")))</f>
        <v/>
      </c>
      <c r="G474" s="360" t="str">
        <f>IF($B474="","",IFERROR(VLOOKUP($B474,SERVIÇOS!$B:$G,5,0),IFERROR(VLOOKUP($B474,'COMPOSIÇÕES COMPLEMENTARES '!$C:$K,7,0),"")))</f>
        <v/>
      </c>
      <c r="H474" s="360" t="str">
        <f t="shared" si="28"/>
        <v/>
      </c>
      <c r="I474" s="360" t="str">
        <f t="shared" si="25"/>
        <v/>
      </c>
      <c r="J474" s="360" t="str">
        <f t="shared" si="26"/>
        <v/>
      </c>
      <c r="K474" s="360" t="str">
        <f t="shared" si="27"/>
        <v/>
      </c>
      <c r="L474" s="360"/>
    </row>
    <row r="475" spans="1:12">
      <c r="A475" s="355"/>
      <c r="B475" s="356"/>
      <c r="C475" s="357" t="str">
        <f>IF($B475="","",IFERROR(VLOOKUP($B475,SERVIÇOS!$B:$G,2,0),IFERROR(VLOOKUP($B475,'COMPOSIÇÕES COMPLEMENTARES '!$C:$K,2,0),"")))</f>
        <v/>
      </c>
      <c r="D475" s="358" t="str">
        <f>IF($B475="","",IFERROR(VLOOKUP($B475,SERVIÇOS!$B:$G,3,0),IFERROR(VLOOKUP($B475,'COMPOSIÇÕES COMPLEMENTARES '!$C:$K,3,0),"")))</f>
        <v/>
      </c>
      <c r="E475" s="359"/>
      <c r="F475" s="360" t="str">
        <f>IF($B475="","",IFERROR(VLOOKUP($B475,SERVIÇOS!$B:$G,4,0),IFERROR(VLOOKUP($B475,'COMPOSIÇÕES COMPLEMENTARES '!$C:$K,6,0),"")))</f>
        <v/>
      </c>
      <c r="G475" s="360" t="str">
        <f>IF($B475="","",IFERROR(VLOOKUP($B475,SERVIÇOS!$B:$G,5,0),IFERROR(VLOOKUP($B475,'COMPOSIÇÕES COMPLEMENTARES '!$C:$K,7,0),"")))</f>
        <v/>
      </c>
      <c r="H475" s="360" t="str">
        <f t="shared" si="28"/>
        <v/>
      </c>
      <c r="I475" s="360" t="str">
        <f t="shared" ref="I475:I538" si="29">IF(E475="","",TRUNC((E475*F475),2))</f>
        <v/>
      </c>
      <c r="J475" s="360" t="str">
        <f t="shared" ref="J475:J538" si="30">IF(E475="","",TRUNC((E475*G475),2))</f>
        <v/>
      </c>
      <c r="K475" s="360" t="str">
        <f t="shared" ref="K475:K538" si="31">IF(E475="","",TRUNC((E475*H475),2))</f>
        <v/>
      </c>
      <c r="L475" s="360"/>
    </row>
    <row r="476" spans="1:12">
      <c r="A476" s="355"/>
      <c r="B476" s="356"/>
      <c r="C476" s="357" t="str">
        <f>IF($B476="","",IFERROR(VLOOKUP($B476,SERVIÇOS!$B:$G,2,0),IFERROR(VLOOKUP($B476,'COMPOSIÇÕES COMPLEMENTARES '!$C:$K,2,0),"")))</f>
        <v/>
      </c>
      <c r="D476" s="358" t="str">
        <f>IF($B476="","",IFERROR(VLOOKUP($B476,SERVIÇOS!$B:$G,3,0),IFERROR(VLOOKUP($B476,'COMPOSIÇÕES COMPLEMENTARES '!$C:$K,3,0),"")))</f>
        <v/>
      </c>
      <c r="E476" s="359"/>
      <c r="F476" s="360" t="str">
        <f>IF($B476="","",IFERROR(VLOOKUP($B476,SERVIÇOS!$B:$G,4,0),IFERROR(VLOOKUP($B476,'COMPOSIÇÕES COMPLEMENTARES '!$C:$K,6,0),"")))</f>
        <v/>
      </c>
      <c r="G476" s="360" t="str">
        <f>IF($B476="","",IFERROR(VLOOKUP($B476,SERVIÇOS!$B:$G,5,0),IFERROR(VLOOKUP($B476,'COMPOSIÇÕES COMPLEMENTARES '!$C:$K,7,0),"")))</f>
        <v/>
      </c>
      <c r="H476" s="360" t="str">
        <f t="shared" si="28"/>
        <v/>
      </c>
      <c r="I476" s="360" t="str">
        <f t="shared" si="29"/>
        <v/>
      </c>
      <c r="J476" s="360" t="str">
        <f t="shared" si="30"/>
        <v/>
      </c>
      <c r="K476" s="360" t="str">
        <f t="shared" si="31"/>
        <v/>
      </c>
      <c r="L476" s="360"/>
    </row>
    <row r="477" spans="1:12">
      <c r="A477" s="355"/>
      <c r="B477" s="356"/>
      <c r="C477" s="357" t="str">
        <f>IF($B477="","",IFERROR(VLOOKUP($B477,SERVIÇOS!$B:$G,2,0),IFERROR(VLOOKUP($B477,'COMPOSIÇÕES COMPLEMENTARES '!$C:$K,2,0),"")))</f>
        <v/>
      </c>
      <c r="D477" s="358" t="str">
        <f>IF($B477="","",IFERROR(VLOOKUP($B477,SERVIÇOS!$B:$G,3,0),IFERROR(VLOOKUP($B477,'COMPOSIÇÕES COMPLEMENTARES '!$C:$K,3,0),"")))</f>
        <v/>
      </c>
      <c r="E477" s="359"/>
      <c r="F477" s="360" t="str">
        <f>IF($B477="","",IFERROR(VLOOKUP($B477,SERVIÇOS!$B:$G,4,0),IFERROR(VLOOKUP($B477,'COMPOSIÇÕES COMPLEMENTARES '!$C:$K,6,0),"")))</f>
        <v/>
      </c>
      <c r="G477" s="360" t="str">
        <f>IF($B477="","",IFERROR(VLOOKUP($B477,SERVIÇOS!$B:$G,5,0),IFERROR(VLOOKUP($B477,'COMPOSIÇÕES COMPLEMENTARES '!$C:$K,7,0),"")))</f>
        <v/>
      </c>
      <c r="H477" s="360" t="str">
        <f t="shared" si="28"/>
        <v/>
      </c>
      <c r="I477" s="360" t="str">
        <f t="shared" si="29"/>
        <v/>
      </c>
      <c r="J477" s="360" t="str">
        <f t="shared" si="30"/>
        <v/>
      </c>
      <c r="K477" s="360" t="str">
        <f t="shared" si="31"/>
        <v/>
      </c>
      <c r="L477" s="360"/>
    </row>
    <row r="478" spans="1:12">
      <c r="A478" s="355"/>
      <c r="B478" s="356"/>
      <c r="C478" s="357" t="str">
        <f>IF($B478="","",IFERROR(VLOOKUP($B478,SERVIÇOS!$B:$G,2,0),IFERROR(VLOOKUP($B478,'COMPOSIÇÕES COMPLEMENTARES '!$C:$K,2,0),"")))</f>
        <v/>
      </c>
      <c r="D478" s="358" t="str">
        <f>IF($B478="","",IFERROR(VLOOKUP($B478,SERVIÇOS!$B:$G,3,0),IFERROR(VLOOKUP($B478,'COMPOSIÇÕES COMPLEMENTARES '!$C:$K,3,0),"")))</f>
        <v/>
      </c>
      <c r="E478" s="359"/>
      <c r="F478" s="360" t="str">
        <f>IF($B478="","",IFERROR(VLOOKUP($B478,SERVIÇOS!$B:$G,4,0),IFERROR(VLOOKUP($B478,'COMPOSIÇÕES COMPLEMENTARES '!$C:$K,6,0),"")))</f>
        <v/>
      </c>
      <c r="G478" s="360" t="str">
        <f>IF($B478="","",IFERROR(VLOOKUP($B478,SERVIÇOS!$B:$G,5,0),IFERROR(VLOOKUP($B478,'COMPOSIÇÕES COMPLEMENTARES '!$C:$K,7,0),"")))</f>
        <v/>
      </c>
      <c r="H478" s="360" t="str">
        <f t="shared" si="28"/>
        <v/>
      </c>
      <c r="I478" s="360" t="str">
        <f t="shared" si="29"/>
        <v/>
      </c>
      <c r="J478" s="360" t="str">
        <f t="shared" si="30"/>
        <v/>
      </c>
      <c r="K478" s="360" t="str">
        <f t="shared" si="31"/>
        <v/>
      </c>
      <c r="L478" s="360"/>
    </row>
    <row r="479" spans="1:12">
      <c r="A479" s="355"/>
      <c r="B479" s="356"/>
      <c r="C479" s="357" t="str">
        <f>IF($B479="","",IFERROR(VLOOKUP($B479,SERVIÇOS!$B:$G,2,0),IFERROR(VLOOKUP($B479,'COMPOSIÇÕES COMPLEMENTARES '!$C:$K,2,0),"")))</f>
        <v/>
      </c>
      <c r="D479" s="358" t="str">
        <f>IF($B479="","",IFERROR(VLOOKUP($B479,SERVIÇOS!$B:$G,3,0),IFERROR(VLOOKUP($B479,'COMPOSIÇÕES COMPLEMENTARES '!$C:$K,3,0),"")))</f>
        <v/>
      </c>
      <c r="E479" s="359"/>
      <c r="F479" s="360" t="str">
        <f>IF($B479="","",IFERROR(VLOOKUP($B479,SERVIÇOS!$B:$G,4,0),IFERROR(VLOOKUP($B479,'COMPOSIÇÕES COMPLEMENTARES '!$C:$K,6,0),"")))</f>
        <v/>
      </c>
      <c r="G479" s="360" t="str">
        <f>IF($B479="","",IFERROR(VLOOKUP($B479,SERVIÇOS!$B:$G,5,0),IFERROR(VLOOKUP($B479,'COMPOSIÇÕES COMPLEMENTARES '!$C:$K,7,0),"")))</f>
        <v/>
      </c>
      <c r="H479" s="360" t="str">
        <f t="shared" si="28"/>
        <v/>
      </c>
      <c r="I479" s="360" t="str">
        <f t="shared" si="29"/>
        <v/>
      </c>
      <c r="J479" s="360" t="str">
        <f t="shared" si="30"/>
        <v/>
      </c>
      <c r="K479" s="360" t="str">
        <f t="shared" si="31"/>
        <v/>
      </c>
      <c r="L479" s="360"/>
    </row>
    <row r="480" spans="1:12">
      <c r="A480" s="355"/>
      <c r="B480" s="356"/>
      <c r="C480" s="357" t="str">
        <f>IF($B480="","",IFERROR(VLOOKUP($B480,SERVIÇOS!$B:$G,2,0),IFERROR(VLOOKUP($B480,'COMPOSIÇÕES COMPLEMENTARES '!$C:$K,2,0),"")))</f>
        <v/>
      </c>
      <c r="D480" s="358" t="str">
        <f>IF($B480="","",IFERROR(VLOOKUP($B480,SERVIÇOS!$B:$G,3,0),IFERROR(VLOOKUP($B480,'COMPOSIÇÕES COMPLEMENTARES '!$C:$K,3,0),"")))</f>
        <v/>
      </c>
      <c r="E480" s="359"/>
      <c r="F480" s="360" t="str">
        <f>IF($B480="","",IFERROR(VLOOKUP($B480,SERVIÇOS!$B:$G,4,0),IFERROR(VLOOKUP($B480,'COMPOSIÇÕES COMPLEMENTARES '!$C:$K,6,0),"")))</f>
        <v/>
      </c>
      <c r="G480" s="360" t="str">
        <f>IF($B480="","",IFERROR(VLOOKUP($B480,SERVIÇOS!$B:$G,5,0),IFERROR(VLOOKUP($B480,'COMPOSIÇÕES COMPLEMENTARES '!$C:$K,7,0),"")))</f>
        <v/>
      </c>
      <c r="H480" s="360" t="str">
        <f t="shared" si="28"/>
        <v/>
      </c>
      <c r="I480" s="360" t="str">
        <f t="shared" si="29"/>
        <v/>
      </c>
      <c r="J480" s="360" t="str">
        <f t="shared" si="30"/>
        <v/>
      </c>
      <c r="K480" s="360" t="str">
        <f t="shared" si="31"/>
        <v/>
      </c>
      <c r="L480" s="360"/>
    </row>
    <row r="481" spans="1:12">
      <c r="A481" s="355"/>
      <c r="B481" s="356"/>
      <c r="C481" s="357" t="str">
        <f>IF($B481="","",IFERROR(VLOOKUP($B481,SERVIÇOS!$B:$G,2,0),IFERROR(VLOOKUP($B481,'COMPOSIÇÕES COMPLEMENTARES '!$C:$K,2,0),"")))</f>
        <v/>
      </c>
      <c r="D481" s="358" t="str">
        <f>IF($B481="","",IFERROR(VLOOKUP($B481,SERVIÇOS!$B:$G,3,0),IFERROR(VLOOKUP($B481,'COMPOSIÇÕES COMPLEMENTARES '!$C:$K,3,0),"")))</f>
        <v/>
      </c>
      <c r="E481" s="359"/>
      <c r="F481" s="360" t="str">
        <f>IF($B481="","",IFERROR(VLOOKUP($B481,SERVIÇOS!$B:$G,4,0),IFERROR(VLOOKUP($B481,'COMPOSIÇÕES COMPLEMENTARES '!$C:$K,6,0),"")))</f>
        <v/>
      </c>
      <c r="G481" s="360" t="str">
        <f>IF($B481="","",IFERROR(VLOOKUP($B481,SERVIÇOS!$B:$G,5,0),IFERROR(VLOOKUP($B481,'COMPOSIÇÕES COMPLEMENTARES '!$C:$K,7,0),"")))</f>
        <v/>
      </c>
      <c r="H481" s="360" t="str">
        <f t="shared" si="28"/>
        <v/>
      </c>
      <c r="I481" s="360" t="str">
        <f t="shared" si="29"/>
        <v/>
      </c>
      <c r="J481" s="360" t="str">
        <f t="shared" si="30"/>
        <v/>
      </c>
      <c r="K481" s="360" t="str">
        <f t="shared" si="31"/>
        <v/>
      </c>
      <c r="L481" s="360"/>
    </row>
    <row r="482" spans="1:12">
      <c r="A482" s="355"/>
      <c r="B482" s="356"/>
      <c r="C482" s="357" t="str">
        <f>IF($B482="","",IFERROR(VLOOKUP($B482,SERVIÇOS!$B:$G,2,0),IFERROR(VLOOKUP($B482,'COMPOSIÇÕES COMPLEMENTARES '!$C:$K,2,0),"")))</f>
        <v/>
      </c>
      <c r="D482" s="358" t="str">
        <f>IF($B482="","",IFERROR(VLOOKUP($B482,SERVIÇOS!$B:$G,3,0),IFERROR(VLOOKUP($B482,'COMPOSIÇÕES COMPLEMENTARES '!$C:$K,3,0),"")))</f>
        <v/>
      </c>
      <c r="E482" s="359"/>
      <c r="F482" s="360" t="str">
        <f>IF($B482="","",IFERROR(VLOOKUP($B482,SERVIÇOS!$B:$G,4,0),IFERROR(VLOOKUP($B482,'COMPOSIÇÕES COMPLEMENTARES '!$C:$K,6,0),"")))</f>
        <v/>
      </c>
      <c r="G482" s="360" t="str">
        <f>IF($B482="","",IFERROR(VLOOKUP($B482,SERVIÇOS!$B:$G,5,0),IFERROR(VLOOKUP($B482,'COMPOSIÇÕES COMPLEMENTARES '!$C:$K,7,0),"")))</f>
        <v/>
      </c>
      <c r="H482" s="360" t="str">
        <f t="shared" si="28"/>
        <v/>
      </c>
      <c r="I482" s="360" t="str">
        <f t="shared" si="29"/>
        <v/>
      </c>
      <c r="J482" s="360" t="str">
        <f t="shared" si="30"/>
        <v/>
      </c>
      <c r="K482" s="360" t="str">
        <f t="shared" si="31"/>
        <v/>
      </c>
      <c r="L482" s="360"/>
    </row>
    <row r="483" spans="1:12">
      <c r="A483" s="355"/>
      <c r="B483" s="356"/>
      <c r="C483" s="357" t="str">
        <f>IF($B483="","",IFERROR(VLOOKUP($B483,SERVIÇOS!$B:$G,2,0),IFERROR(VLOOKUP($B483,'COMPOSIÇÕES COMPLEMENTARES '!$C:$K,2,0),"")))</f>
        <v/>
      </c>
      <c r="D483" s="358" t="str">
        <f>IF($B483="","",IFERROR(VLOOKUP($B483,SERVIÇOS!$B:$G,3,0),IFERROR(VLOOKUP($B483,'COMPOSIÇÕES COMPLEMENTARES '!$C:$K,3,0),"")))</f>
        <v/>
      </c>
      <c r="E483" s="359"/>
      <c r="F483" s="360" t="str">
        <f>IF($B483="","",IFERROR(VLOOKUP($B483,SERVIÇOS!$B:$G,4,0),IFERROR(VLOOKUP($B483,'COMPOSIÇÕES COMPLEMENTARES '!$C:$K,6,0),"")))</f>
        <v/>
      </c>
      <c r="G483" s="360" t="str">
        <f>IF($B483="","",IFERROR(VLOOKUP($B483,SERVIÇOS!$B:$G,5,0),IFERROR(VLOOKUP($B483,'COMPOSIÇÕES COMPLEMENTARES '!$C:$K,7,0),"")))</f>
        <v/>
      </c>
      <c r="H483" s="360" t="str">
        <f t="shared" si="28"/>
        <v/>
      </c>
      <c r="I483" s="360" t="str">
        <f t="shared" si="29"/>
        <v/>
      </c>
      <c r="J483" s="360" t="str">
        <f t="shared" si="30"/>
        <v/>
      </c>
      <c r="K483" s="360" t="str">
        <f t="shared" si="31"/>
        <v/>
      </c>
      <c r="L483" s="360"/>
    </row>
    <row r="484" spans="1:12">
      <c r="A484" s="355"/>
      <c r="B484" s="356"/>
      <c r="C484" s="357" t="str">
        <f>IF($B484="","",IFERROR(VLOOKUP($B484,SERVIÇOS!$B:$G,2,0),IFERROR(VLOOKUP($B484,'COMPOSIÇÕES COMPLEMENTARES '!$C:$K,2,0),"")))</f>
        <v/>
      </c>
      <c r="D484" s="358" t="str">
        <f>IF($B484="","",IFERROR(VLOOKUP($B484,SERVIÇOS!$B:$G,3,0),IFERROR(VLOOKUP($B484,'COMPOSIÇÕES COMPLEMENTARES '!$C:$K,3,0),"")))</f>
        <v/>
      </c>
      <c r="E484" s="359"/>
      <c r="F484" s="360" t="str">
        <f>IF($B484="","",IFERROR(VLOOKUP($B484,SERVIÇOS!$B:$G,4,0),IFERROR(VLOOKUP($B484,'COMPOSIÇÕES COMPLEMENTARES '!$C:$K,6,0),"")))</f>
        <v/>
      </c>
      <c r="G484" s="360" t="str">
        <f>IF($B484="","",IFERROR(VLOOKUP($B484,SERVIÇOS!$B:$G,5,0),IFERROR(VLOOKUP($B484,'COMPOSIÇÕES COMPLEMENTARES '!$C:$K,7,0),"")))</f>
        <v/>
      </c>
      <c r="H484" s="360" t="str">
        <f t="shared" si="28"/>
        <v/>
      </c>
      <c r="I484" s="360" t="str">
        <f t="shared" si="29"/>
        <v/>
      </c>
      <c r="J484" s="360" t="str">
        <f t="shared" si="30"/>
        <v/>
      </c>
      <c r="K484" s="360" t="str">
        <f t="shared" si="31"/>
        <v/>
      </c>
      <c r="L484" s="360"/>
    </row>
    <row r="485" spans="1:12">
      <c r="A485" s="355"/>
      <c r="B485" s="356"/>
      <c r="C485" s="357" t="str">
        <f>IF($B485="","",IFERROR(VLOOKUP($B485,SERVIÇOS!$B:$G,2,0),IFERROR(VLOOKUP($B485,'COMPOSIÇÕES COMPLEMENTARES '!$C:$K,2,0),"")))</f>
        <v/>
      </c>
      <c r="D485" s="358" t="str">
        <f>IF($B485="","",IFERROR(VLOOKUP($B485,SERVIÇOS!$B:$G,3,0),IFERROR(VLOOKUP($B485,'COMPOSIÇÕES COMPLEMENTARES '!$C:$K,3,0),"")))</f>
        <v/>
      </c>
      <c r="E485" s="359"/>
      <c r="F485" s="360" t="str">
        <f>IF($B485="","",IFERROR(VLOOKUP($B485,SERVIÇOS!$B:$G,4,0),IFERROR(VLOOKUP($B485,'COMPOSIÇÕES COMPLEMENTARES '!$C:$K,6,0),"")))</f>
        <v/>
      </c>
      <c r="G485" s="360" t="str">
        <f>IF($B485="","",IFERROR(VLOOKUP($B485,SERVIÇOS!$B:$G,5,0),IFERROR(VLOOKUP($B485,'COMPOSIÇÕES COMPLEMENTARES '!$C:$K,7,0),"")))</f>
        <v/>
      </c>
      <c r="H485" s="360" t="str">
        <f t="shared" si="28"/>
        <v/>
      </c>
      <c r="I485" s="360" t="str">
        <f t="shared" si="29"/>
        <v/>
      </c>
      <c r="J485" s="360" t="str">
        <f t="shared" si="30"/>
        <v/>
      </c>
      <c r="K485" s="360" t="str">
        <f t="shared" si="31"/>
        <v/>
      </c>
      <c r="L485" s="360"/>
    </row>
    <row r="486" spans="1:12">
      <c r="A486" s="355"/>
      <c r="B486" s="356"/>
      <c r="C486" s="357" t="str">
        <f>IF($B486="","",IFERROR(VLOOKUP($B486,SERVIÇOS!$B:$G,2,0),IFERROR(VLOOKUP($B486,'COMPOSIÇÕES COMPLEMENTARES '!$C:$K,2,0),"")))</f>
        <v/>
      </c>
      <c r="D486" s="358" t="str">
        <f>IF($B486="","",IFERROR(VLOOKUP($B486,SERVIÇOS!$B:$G,3,0),IFERROR(VLOOKUP($B486,'COMPOSIÇÕES COMPLEMENTARES '!$C:$K,3,0),"")))</f>
        <v/>
      </c>
      <c r="E486" s="359"/>
      <c r="F486" s="360" t="str">
        <f>IF($B486="","",IFERROR(VLOOKUP($B486,SERVIÇOS!$B:$G,4,0),IFERROR(VLOOKUP($B486,'COMPOSIÇÕES COMPLEMENTARES '!$C:$K,6,0),"")))</f>
        <v/>
      </c>
      <c r="G486" s="360" t="str">
        <f>IF($B486="","",IFERROR(VLOOKUP($B486,SERVIÇOS!$B:$G,5,0),IFERROR(VLOOKUP($B486,'COMPOSIÇÕES COMPLEMENTARES '!$C:$K,7,0),"")))</f>
        <v/>
      </c>
      <c r="H486" s="360" t="str">
        <f t="shared" si="28"/>
        <v/>
      </c>
      <c r="I486" s="360" t="str">
        <f t="shared" si="29"/>
        <v/>
      </c>
      <c r="J486" s="360" t="str">
        <f t="shared" si="30"/>
        <v/>
      </c>
      <c r="K486" s="360" t="str">
        <f t="shared" si="31"/>
        <v/>
      </c>
      <c r="L486" s="360"/>
    </row>
    <row r="487" spans="1:12">
      <c r="A487" s="355"/>
      <c r="B487" s="356"/>
      <c r="C487" s="357" t="str">
        <f>IF($B487="","",IFERROR(VLOOKUP($B487,SERVIÇOS!$B:$G,2,0),IFERROR(VLOOKUP($B487,'COMPOSIÇÕES COMPLEMENTARES '!$C:$K,2,0),"")))</f>
        <v/>
      </c>
      <c r="D487" s="358" t="str">
        <f>IF($B487="","",IFERROR(VLOOKUP($B487,SERVIÇOS!$B:$G,3,0),IFERROR(VLOOKUP($B487,'COMPOSIÇÕES COMPLEMENTARES '!$C:$K,3,0),"")))</f>
        <v/>
      </c>
      <c r="E487" s="359"/>
      <c r="F487" s="360" t="str">
        <f>IF($B487="","",IFERROR(VLOOKUP($B487,SERVIÇOS!$B:$G,4,0),IFERROR(VLOOKUP($B487,'COMPOSIÇÕES COMPLEMENTARES '!$C:$K,6,0),"")))</f>
        <v/>
      </c>
      <c r="G487" s="360" t="str">
        <f>IF($B487="","",IFERROR(VLOOKUP($B487,SERVIÇOS!$B:$G,5,0),IFERROR(VLOOKUP($B487,'COMPOSIÇÕES COMPLEMENTARES '!$C:$K,7,0),"")))</f>
        <v/>
      </c>
      <c r="H487" s="360" t="str">
        <f t="shared" si="28"/>
        <v/>
      </c>
      <c r="I487" s="360" t="str">
        <f t="shared" si="29"/>
        <v/>
      </c>
      <c r="J487" s="360" t="str">
        <f t="shared" si="30"/>
        <v/>
      </c>
      <c r="K487" s="360" t="str">
        <f t="shared" si="31"/>
        <v/>
      </c>
      <c r="L487" s="360"/>
    </row>
    <row r="488" spans="1:12">
      <c r="A488" s="355"/>
      <c r="B488" s="356"/>
      <c r="C488" s="357" t="str">
        <f>IF($B488="","",IFERROR(VLOOKUP($B488,SERVIÇOS!$B:$G,2,0),IFERROR(VLOOKUP($B488,'COMPOSIÇÕES COMPLEMENTARES '!$C:$K,2,0),"")))</f>
        <v/>
      </c>
      <c r="D488" s="358" t="str">
        <f>IF($B488="","",IFERROR(VLOOKUP($B488,SERVIÇOS!$B:$G,3,0),IFERROR(VLOOKUP($B488,'COMPOSIÇÕES COMPLEMENTARES '!$C:$K,3,0),"")))</f>
        <v/>
      </c>
      <c r="E488" s="359"/>
      <c r="F488" s="360" t="str">
        <f>IF($B488="","",IFERROR(VLOOKUP($B488,SERVIÇOS!$B:$G,4,0),IFERROR(VLOOKUP($B488,'COMPOSIÇÕES COMPLEMENTARES '!$C:$K,6,0),"")))</f>
        <v/>
      </c>
      <c r="G488" s="360" t="str">
        <f>IF($B488="","",IFERROR(VLOOKUP($B488,SERVIÇOS!$B:$G,5,0),IFERROR(VLOOKUP($B488,'COMPOSIÇÕES COMPLEMENTARES '!$C:$K,7,0),"")))</f>
        <v/>
      </c>
      <c r="H488" s="360" t="str">
        <f t="shared" si="28"/>
        <v/>
      </c>
      <c r="I488" s="360" t="str">
        <f t="shared" si="29"/>
        <v/>
      </c>
      <c r="J488" s="360" t="str">
        <f t="shared" si="30"/>
        <v/>
      </c>
      <c r="K488" s="360" t="str">
        <f t="shared" si="31"/>
        <v/>
      </c>
      <c r="L488" s="360"/>
    </row>
    <row r="489" spans="1:12">
      <c r="A489" s="355"/>
      <c r="B489" s="356"/>
      <c r="C489" s="357" t="str">
        <f>IF($B489="","",IFERROR(VLOOKUP($B489,SERVIÇOS!$B:$G,2,0),IFERROR(VLOOKUP($B489,'COMPOSIÇÕES COMPLEMENTARES '!$C:$K,2,0),"")))</f>
        <v/>
      </c>
      <c r="D489" s="358" t="str">
        <f>IF($B489="","",IFERROR(VLOOKUP($B489,SERVIÇOS!$B:$G,3,0),IFERROR(VLOOKUP($B489,'COMPOSIÇÕES COMPLEMENTARES '!$C:$K,3,0),"")))</f>
        <v/>
      </c>
      <c r="E489" s="359"/>
      <c r="F489" s="360" t="str">
        <f>IF($B489="","",IFERROR(VLOOKUP($B489,SERVIÇOS!$B:$G,4,0),IFERROR(VLOOKUP($B489,'COMPOSIÇÕES COMPLEMENTARES '!$C:$K,6,0),"")))</f>
        <v/>
      </c>
      <c r="G489" s="360" t="str">
        <f>IF($B489="","",IFERROR(VLOOKUP($B489,SERVIÇOS!$B:$G,5,0),IFERROR(VLOOKUP($B489,'COMPOSIÇÕES COMPLEMENTARES '!$C:$K,7,0),"")))</f>
        <v/>
      </c>
      <c r="H489" s="360" t="str">
        <f t="shared" si="28"/>
        <v/>
      </c>
      <c r="I489" s="360" t="str">
        <f t="shared" si="29"/>
        <v/>
      </c>
      <c r="J489" s="360" t="str">
        <f t="shared" si="30"/>
        <v/>
      </c>
      <c r="K489" s="360" t="str">
        <f t="shared" si="31"/>
        <v/>
      </c>
      <c r="L489" s="360"/>
    </row>
    <row r="490" spans="1:12">
      <c r="A490" s="355"/>
      <c r="B490" s="356"/>
      <c r="C490" s="357" t="str">
        <f>IF($B490="","",IFERROR(VLOOKUP($B490,SERVIÇOS!$B:$G,2,0),IFERROR(VLOOKUP($B490,'COMPOSIÇÕES COMPLEMENTARES '!$C:$K,2,0),"")))</f>
        <v/>
      </c>
      <c r="D490" s="358" t="str">
        <f>IF($B490="","",IFERROR(VLOOKUP($B490,SERVIÇOS!$B:$G,3,0),IFERROR(VLOOKUP($B490,'COMPOSIÇÕES COMPLEMENTARES '!$C:$K,3,0),"")))</f>
        <v/>
      </c>
      <c r="E490" s="359"/>
      <c r="F490" s="360" t="str">
        <f>IF($B490="","",IFERROR(VLOOKUP($B490,SERVIÇOS!$B:$G,4,0),IFERROR(VLOOKUP($B490,'COMPOSIÇÕES COMPLEMENTARES '!$C:$K,6,0),"")))</f>
        <v/>
      </c>
      <c r="G490" s="360" t="str">
        <f>IF($B490="","",IFERROR(VLOOKUP($B490,SERVIÇOS!$B:$G,5,0),IFERROR(VLOOKUP($B490,'COMPOSIÇÕES COMPLEMENTARES '!$C:$K,7,0),"")))</f>
        <v/>
      </c>
      <c r="H490" s="360" t="str">
        <f t="shared" si="28"/>
        <v/>
      </c>
      <c r="I490" s="360" t="str">
        <f t="shared" si="29"/>
        <v/>
      </c>
      <c r="J490" s="360" t="str">
        <f t="shared" si="30"/>
        <v/>
      </c>
      <c r="K490" s="360" t="str">
        <f t="shared" si="31"/>
        <v/>
      </c>
      <c r="L490" s="360"/>
    </row>
    <row r="491" spans="1:12">
      <c r="A491" s="355"/>
      <c r="B491" s="356"/>
      <c r="C491" s="357" t="str">
        <f>IF($B491="","",IFERROR(VLOOKUP($B491,SERVIÇOS!$B:$G,2,0),IFERROR(VLOOKUP($B491,'COMPOSIÇÕES COMPLEMENTARES '!$C:$K,2,0),"")))</f>
        <v/>
      </c>
      <c r="D491" s="358" t="str">
        <f>IF($B491="","",IFERROR(VLOOKUP($B491,SERVIÇOS!$B:$G,3,0),IFERROR(VLOOKUP($B491,'COMPOSIÇÕES COMPLEMENTARES '!$C:$K,3,0),"")))</f>
        <v/>
      </c>
      <c r="E491" s="359"/>
      <c r="F491" s="360" t="str">
        <f>IF($B491="","",IFERROR(VLOOKUP($B491,SERVIÇOS!$B:$G,4,0),IFERROR(VLOOKUP($B491,'COMPOSIÇÕES COMPLEMENTARES '!$C:$K,6,0),"")))</f>
        <v/>
      </c>
      <c r="G491" s="360" t="str">
        <f>IF($B491="","",IFERROR(VLOOKUP($B491,SERVIÇOS!$B:$G,5,0),IFERROR(VLOOKUP($B491,'COMPOSIÇÕES COMPLEMENTARES '!$C:$K,7,0),"")))</f>
        <v/>
      </c>
      <c r="H491" s="360" t="str">
        <f t="shared" si="28"/>
        <v/>
      </c>
      <c r="I491" s="360" t="str">
        <f t="shared" si="29"/>
        <v/>
      </c>
      <c r="J491" s="360" t="str">
        <f t="shared" si="30"/>
        <v/>
      </c>
      <c r="K491" s="360" t="str">
        <f t="shared" si="31"/>
        <v/>
      </c>
      <c r="L491" s="360"/>
    </row>
    <row r="492" spans="1:12">
      <c r="A492" s="355"/>
      <c r="B492" s="356"/>
      <c r="C492" s="357" t="str">
        <f>IF($B492="","",IFERROR(VLOOKUP($B492,SERVIÇOS!$B:$G,2,0),IFERROR(VLOOKUP($B492,'COMPOSIÇÕES COMPLEMENTARES '!$C:$K,2,0),"")))</f>
        <v/>
      </c>
      <c r="D492" s="358" t="str">
        <f>IF($B492="","",IFERROR(VLOOKUP($B492,SERVIÇOS!$B:$G,3,0),IFERROR(VLOOKUP($B492,'COMPOSIÇÕES COMPLEMENTARES '!$C:$K,3,0),"")))</f>
        <v/>
      </c>
      <c r="E492" s="359"/>
      <c r="F492" s="360" t="str">
        <f>IF($B492="","",IFERROR(VLOOKUP($B492,SERVIÇOS!$B:$G,4,0),IFERROR(VLOOKUP($B492,'COMPOSIÇÕES COMPLEMENTARES '!$C:$K,6,0),"")))</f>
        <v/>
      </c>
      <c r="G492" s="360" t="str">
        <f>IF($B492="","",IFERROR(VLOOKUP($B492,SERVIÇOS!$B:$G,5,0),IFERROR(VLOOKUP($B492,'COMPOSIÇÕES COMPLEMENTARES '!$C:$K,7,0),"")))</f>
        <v/>
      </c>
      <c r="H492" s="360" t="str">
        <f t="shared" si="28"/>
        <v/>
      </c>
      <c r="I492" s="360" t="str">
        <f t="shared" si="29"/>
        <v/>
      </c>
      <c r="J492" s="360" t="str">
        <f t="shared" si="30"/>
        <v/>
      </c>
      <c r="K492" s="360" t="str">
        <f t="shared" si="31"/>
        <v/>
      </c>
      <c r="L492" s="360"/>
    </row>
    <row r="493" spans="1:12">
      <c r="A493" s="355"/>
      <c r="B493" s="356"/>
      <c r="C493" s="357" t="str">
        <f>IF($B493="","",IFERROR(VLOOKUP($B493,SERVIÇOS!$B:$G,2,0),IFERROR(VLOOKUP($B493,'COMPOSIÇÕES COMPLEMENTARES '!$C:$K,2,0),"")))</f>
        <v/>
      </c>
      <c r="D493" s="358" t="str">
        <f>IF($B493="","",IFERROR(VLOOKUP($B493,SERVIÇOS!$B:$G,3,0),IFERROR(VLOOKUP($B493,'COMPOSIÇÕES COMPLEMENTARES '!$C:$K,3,0),"")))</f>
        <v/>
      </c>
      <c r="E493" s="359"/>
      <c r="F493" s="360" t="str">
        <f>IF($B493="","",IFERROR(VLOOKUP($B493,SERVIÇOS!$B:$G,4,0),IFERROR(VLOOKUP($B493,'COMPOSIÇÕES COMPLEMENTARES '!$C:$K,6,0),"")))</f>
        <v/>
      </c>
      <c r="G493" s="360" t="str">
        <f>IF($B493="","",IFERROR(VLOOKUP($B493,SERVIÇOS!$B:$G,5,0),IFERROR(VLOOKUP($B493,'COMPOSIÇÕES COMPLEMENTARES '!$C:$K,7,0),"")))</f>
        <v/>
      </c>
      <c r="H493" s="360" t="str">
        <f t="shared" si="28"/>
        <v/>
      </c>
      <c r="I493" s="360" t="str">
        <f t="shared" si="29"/>
        <v/>
      </c>
      <c r="J493" s="360" t="str">
        <f t="shared" si="30"/>
        <v/>
      </c>
      <c r="K493" s="360" t="str">
        <f t="shared" si="31"/>
        <v/>
      </c>
      <c r="L493" s="360"/>
    </row>
    <row r="494" spans="1:12">
      <c r="A494" s="355"/>
      <c r="B494" s="356"/>
      <c r="C494" s="357" t="str">
        <f>IF($B494="","",IFERROR(VLOOKUP($B494,SERVIÇOS!$B:$G,2,0),IFERROR(VLOOKUP($B494,'COMPOSIÇÕES COMPLEMENTARES '!$C:$K,2,0),"")))</f>
        <v/>
      </c>
      <c r="D494" s="358" t="str">
        <f>IF($B494="","",IFERROR(VLOOKUP($B494,SERVIÇOS!$B:$G,3,0),IFERROR(VLOOKUP($B494,'COMPOSIÇÕES COMPLEMENTARES '!$C:$K,3,0),"")))</f>
        <v/>
      </c>
      <c r="E494" s="359"/>
      <c r="F494" s="360" t="str">
        <f>IF($B494="","",IFERROR(VLOOKUP($B494,SERVIÇOS!$B:$G,4,0),IFERROR(VLOOKUP($B494,'COMPOSIÇÕES COMPLEMENTARES '!$C:$K,6,0),"")))</f>
        <v/>
      </c>
      <c r="G494" s="360" t="str">
        <f>IF($B494="","",IFERROR(VLOOKUP($B494,SERVIÇOS!$B:$G,5,0),IFERROR(VLOOKUP($B494,'COMPOSIÇÕES COMPLEMENTARES '!$C:$K,7,0),"")))</f>
        <v/>
      </c>
      <c r="H494" s="360" t="str">
        <f t="shared" si="28"/>
        <v/>
      </c>
      <c r="I494" s="360" t="str">
        <f t="shared" si="29"/>
        <v/>
      </c>
      <c r="J494" s="360" t="str">
        <f t="shared" si="30"/>
        <v/>
      </c>
      <c r="K494" s="360" t="str">
        <f t="shared" si="31"/>
        <v/>
      </c>
      <c r="L494" s="360"/>
    </row>
    <row r="495" spans="1:12">
      <c r="A495" s="355"/>
      <c r="B495" s="356"/>
      <c r="C495" s="357" t="str">
        <f>IF($B495="","",IFERROR(VLOOKUP($B495,SERVIÇOS!$B:$G,2,0),IFERROR(VLOOKUP($B495,'COMPOSIÇÕES COMPLEMENTARES '!$C:$K,2,0),"")))</f>
        <v/>
      </c>
      <c r="D495" s="358" t="str">
        <f>IF($B495="","",IFERROR(VLOOKUP($B495,SERVIÇOS!$B:$G,3,0),IFERROR(VLOOKUP($B495,'COMPOSIÇÕES COMPLEMENTARES '!$C:$K,3,0),"")))</f>
        <v/>
      </c>
      <c r="E495" s="359"/>
      <c r="F495" s="360" t="str">
        <f>IF($B495="","",IFERROR(VLOOKUP($B495,SERVIÇOS!$B:$G,4,0),IFERROR(VLOOKUP($B495,'COMPOSIÇÕES COMPLEMENTARES '!$C:$K,6,0),"")))</f>
        <v/>
      </c>
      <c r="G495" s="360" t="str">
        <f>IF($B495="","",IFERROR(VLOOKUP($B495,SERVIÇOS!$B:$G,5,0),IFERROR(VLOOKUP($B495,'COMPOSIÇÕES COMPLEMENTARES '!$C:$K,7,0),"")))</f>
        <v/>
      </c>
      <c r="H495" s="360" t="str">
        <f t="shared" si="28"/>
        <v/>
      </c>
      <c r="I495" s="360" t="str">
        <f t="shared" si="29"/>
        <v/>
      </c>
      <c r="J495" s="360" t="str">
        <f t="shared" si="30"/>
        <v/>
      </c>
      <c r="K495" s="360" t="str">
        <f t="shared" si="31"/>
        <v/>
      </c>
      <c r="L495" s="360"/>
    </row>
    <row r="496" spans="1:12">
      <c r="A496" s="355"/>
      <c r="B496" s="356"/>
      <c r="C496" s="357" t="str">
        <f>IF($B496="","",IFERROR(VLOOKUP($B496,SERVIÇOS!$B:$G,2,0),IFERROR(VLOOKUP($B496,'COMPOSIÇÕES COMPLEMENTARES '!$C:$K,2,0),"")))</f>
        <v/>
      </c>
      <c r="D496" s="358" t="str">
        <f>IF($B496="","",IFERROR(VLOOKUP($B496,SERVIÇOS!$B:$G,3,0),IFERROR(VLOOKUP($B496,'COMPOSIÇÕES COMPLEMENTARES '!$C:$K,3,0),"")))</f>
        <v/>
      </c>
      <c r="E496" s="359"/>
      <c r="F496" s="360" t="str">
        <f>IF($B496="","",IFERROR(VLOOKUP($B496,SERVIÇOS!$B:$G,4,0),IFERROR(VLOOKUP($B496,'COMPOSIÇÕES COMPLEMENTARES '!$C:$K,6,0),"")))</f>
        <v/>
      </c>
      <c r="G496" s="360" t="str">
        <f>IF($B496="","",IFERROR(VLOOKUP($B496,SERVIÇOS!$B:$G,5,0),IFERROR(VLOOKUP($B496,'COMPOSIÇÕES COMPLEMENTARES '!$C:$K,7,0),"")))</f>
        <v/>
      </c>
      <c r="H496" s="360" t="str">
        <f t="shared" si="28"/>
        <v/>
      </c>
      <c r="I496" s="360" t="str">
        <f t="shared" si="29"/>
        <v/>
      </c>
      <c r="J496" s="360" t="str">
        <f t="shared" si="30"/>
        <v/>
      </c>
      <c r="K496" s="360" t="str">
        <f t="shared" si="31"/>
        <v/>
      </c>
      <c r="L496" s="360"/>
    </row>
    <row r="497" spans="1:12">
      <c r="A497" s="355"/>
      <c r="B497" s="356"/>
      <c r="C497" s="357" t="str">
        <f>IF($B497="","",IFERROR(VLOOKUP($B497,SERVIÇOS!$B:$G,2,0),IFERROR(VLOOKUP($B497,'COMPOSIÇÕES COMPLEMENTARES '!$C:$K,2,0),"")))</f>
        <v/>
      </c>
      <c r="D497" s="358" t="str">
        <f>IF($B497="","",IFERROR(VLOOKUP($B497,SERVIÇOS!$B:$G,3,0),IFERROR(VLOOKUP($B497,'COMPOSIÇÕES COMPLEMENTARES '!$C:$K,3,0),"")))</f>
        <v/>
      </c>
      <c r="E497" s="359"/>
      <c r="F497" s="360" t="str">
        <f>IF($B497="","",IFERROR(VLOOKUP($B497,SERVIÇOS!$B:$G,4,0),IFERROR(VLOOKUP($B497,'COMPOSIÇÕES COMPLEMENTARES '!$C:$K,6,0),"")))</f>
        <v/>
      </c>
      <c r="G497" s="360" t="str">
        <f>IF($B497="","",IFERROR(VLOOKUP($B497,SERVIÇOS!$B:$G,5,0),IFERROR(VLOOKUP($B497,'COMPOSIÇÕES COMPLEMENTARES '!$C:$K,7,0),"")))</f>
        <v/>
      </c>
      <c r="H497" s="360" t="str">
        <f t="shared" si="28"/>
        <v/>
      </c>
      <c r="I497" s="360" t="str">
        <f t="shared" si="29"/>
        <v/>
      </c>
      <c r="J497" s="360" t="str">
        <f t="shared" si="30"/>
        <v/>
      </c>
      <c r="K497" s="360" t="str">
        <f t="shared" si="31"/>
        <v/>
      </c>
      <c r="L497" s="360"/>
    </row>
    <row r="498" spans="1:12">
      <c r="A498" s="355"/>
      <c r="B498" s="356"/>
      <c r="C498" s="357" t="str">
        <f>IF($B498="","",IFERROR(VLOOKUP($B498,SERVIÇOS!$B:$G,2,0),IFERROR(VLOOKUP($B498,'COMPOSIÇÕES COMPLEMENTARES '!$C:$K,2,0),"")))</f>
        <v/>
      </c>
      <c r="D498" s="358" t="str">
        <f>IF($B498="","",IFERROR(VLOOKUP($B498,SERVIÇOS!$B:$G,3,0),IFERROR(VLOOKUP($B498,'COMPOSIÇÕES COMPLEMENTARES '!$C:$K,3,0),"")))</f>
        <v/>
      </c>
      <c r="E498" s="359"/>
      <c r="F498" s="360" t="str">
        <f>IF($B498="","",IFERROR(VLOOKUP($B498,SERVIÇOS!$B:$G,4,0),IFERROR(VLOOKUP($B498,'COMPOSIÇÕES COMPLEMENTARES '!$C:$K,6,0),"")))</f>
        <v/>
      </c>
      <c r="G498" s="360" t="str">
        <f>IF($B498="","",IFERROR(VLOOKUP($B498,SERVIÇOS!$B:$G,5,0),IFERROR(VLOOKUP($B498,'COMPOSIÇÕES COMPLEMENTARES '!$C:$K,7,0),"")))</f>
        <v/>
      </c>
      <c r="H498" s="360" t="str">
        <f t="shared" si="28"/>
        <v/>
      </c>
      <c r="I498" s="360" t="str">
        <f t="shared" si="29"/>
        <v/>
      </c>
      <c r="J498" s="360" t="str">
        <f t="shared" si="30"/>
        <v/>
      </c>
      <c r="K498" s="360" t="str">
        <f t="shared" si="31"/>
        <v/>
      </c>
      <c r="L498" s="360"/>
    </row>
    <row r="499" spans="1:12">
      <c r="A499" s="355"/>
      <c r="B499" s="356"/>
      <c r="C499" s="357" t="str">
        <f>IF($B499="","",IFERROR(VLOOKUP($B499,SERVIÇOS!$B:$G,2,0),IFERROR(VLOOKUP($B499,'COMPOSIÇÕES COMPLEMENTARES '!$C:$K,2,0),"")))</f>
        <v/>
      </c>
      <c r="D499" s="358" t="str">
        <f>IF($B499="","",IFERROR(VLOOKUP($B499,SERVIÇOS!$B:$G,3,0),IFERROR(VLOOKUP($B499,'COMPOSIÇÕES COMPLEMENTARES '!$C:$K,3,0),"")))</f>
        <v/>
      </c>
      <c r="E499" s="359"/>
      <c r="F499" s="360" t="str">
        <f>IF($B499="","",IFERROR(VLOOKUP($B499,SERVIÇOS!$B:$G,4,0),IFERROR(VLOOKUP($B499,'COMPOSIÇÕES COMPLEMENTARES '!$C:$K,6,0),"")))</f>
        <v/>
      </c>
      <c r="G499" s="360" t="str">
        <f>IF($B499="","",IFERROR(VLOOKUP($B499,SERVIÇOS!$B:$G,5,0),IFERROR(VLOOKUP($B499,'COMPOSIÇÕES COMPLEMENTARES '!$C:$K,7,0),"")))</f>
        <v/>
      </c>
      <c r="H499" s="360" t="str">
        <f t="shared" si="28"/>
        <v/>
      </c>
      <c r="I499" s="360" t="str">
        <f t="shared" si="29"/>
        <v/>
      </c>
      <c r="J499" s="360" t="str">
        <f t="shared" si="30"/>
        <v/>
      </c>
      <c r="K499" s="360" t="str">
        <f t="shared" si="31"/>
        <v/>
      </c>
      <c r="L499" s="360"/>
    </row>
    <row r="500" spans="1:12">
      <c r="A500" s="355"/>
      <c r="B500" s="356"/>
      <c r="C500" s="357" t="str">
        <f>IF($B500="","",IFERROR(VLOOKUP($B500,SERVIÇOS!$B:$G,2,0),IFERROR(VLOOKUP($B500,'COMPOSIÇÕES COMPLEMENTARES '!$C:$K,2,0),"")))</f>
        <v/>
      </c>
      <c r="D500" s="358" t="str">
        <f>IF($B500="","",IFERROR(VLOOKUP($B500,SERVIÇOS!$B:$G,3,0),IFERROR(VLOOKUP($B500,'COMPOSIÇÕES COMPLEMENTARES '!$C:$K,3,0),"")))</f>
        <v/>
      </c>
      <c r="E500" s="359"/>
      <c r="F500" s="360" t="str">
        <f>IF($B500="","",IFERROR(VLOOKUP($B500,SERVIÇOS!$B:$G,4,0),IFERROR(VLOOKUP($B500,'COMPOSIÇÕES COMPLEMENTARES '!$C:$K,6,0),"")))</f>
        <v/>
      </c>
      <c r="G500" s="360" t="str">
        <f>IF($B500="","",IFERROR(VLOOKUP($B500,SERVIÇOS!$B:$G,5,0),IFERROR(VLOOKUP($B500,'COMPOSIÇÕES COMPLEMENTARES '!$C:$K,7,0),"")))</f>
        <v/>
      </c>
      <c r="H500" s="360" t="str">
        <f t="shared" si="28"/>
        <v/>
      </c>
      <c r="I500" s="360" t="str">
        <f t="shared" si="29"/>
        <v/>
      </c>
      <c r="J500" s="360" t="str">
        <f t="shared" si="30"/>
        <v/>
      </c>
      <c r="K500" s="360" t="str">
        <f t="shared" si="31"/>
        <v/>
      </c>
      <c r="L500" s="360"/>
    </row>
    <row r="501" spans="1:12">
      <c r="A501" s="355"/>
      <c r="B501" s="356"/>
      <c r="C501" s="357" t="str">
        <f>IF($B501="","",IFERROR(VLOOKUP($B501,SERVIÇOS!$B:$G,2,0),IFERROR(VLOOKUP($B501,'COMPOSIÇÕES COMPLEMENTARES '!$C:$K,2,0),"")))</f>
        <v/>
      </c>
      <c r="D501" s="358" t="str">
        <f>IF($B501="","",IFERROR(VLOOKUP($B501,SERVIÇOS!$B:$G,3,0),IFERROR(VLOOKUP($B501,'COMPOSIÇÕES COMPLEMENTARES '!$C:$K,3,0),"")))</f>
        <v/>
      </c>
      <c r="E501" s="359"/>
      <c r="F501" s="360" t="str">
        <f>IF($B501="","",IFERROR(VLOOKUP($B501,SERVIÇOS!$B:$G,4,0),IFERROR(VLOOKUP($B501,'COMPOSIÇÕES COMPLEMENTARES '!$C:$K,6,0),"")))</f>
        <v/>
      </c>
      <c r="G501" s="360" t="str">
        <f>IF($B501="","",IFERROR(VLOOKUP($B501,SERVIÇOS!$B:$G,5,0),IFERROR(VLOOKUP($B501,'COMPOSIÇÕES COMPLEMENTARES '!$C:$K,7,0),"")))</f>
        <v/>
      </c>
      <c r="H501" s="360" t="str">
        <f t="shared" si="28"/>
        <v/>
      </c>
      <c r="I501" s="360" t="str">
        <f t="shared" si="29"/>
        <v/>
      </c>
      <c r="J501" s="360" t="str">
        <f t="shared" si="30"/>
        <v/>
      </c>
      <c r="K501" s="360" t="str">
        <f t="shared" si="31"/>
        <v/>
      </c>
      <c r="L501" s="360"/>
    </row>
    <row r="502" spans="1:12">
      <c r="A502" s="355"/>
      <c r="B502" s="356"/>
      <c r="C502" s="357" t="str">
        <f>IF($B502="","",IFERROR(VLOOKUP($B502,SERVIÇOS!$B:$G,2,0),IFERROR(VLOOKUP($B502,'COMPOSIÇÕES COMPLEMENTARES '!$C:$K,2,0),"")))</f>
        <v/>
      </c>
      <c r="D502" s="358" t="str">
        <f>IF($B502="","",IFERROR(VLOOKUP($B502,SERVIÇOS!$B:$G,3,0),IFERROR(VLOOKUP($B502,'COMPOSIÇÕES COMPLEMENTARES '!$C:$K,3,0),"")))</f>
        <v/>
      </c>
      <c r="E502" s="359"/>
      <c r="F502" s="360" t="str">
        <f>IF($B502="","",IFERROR(VLOOKUP($B502,SERVIÇOS!$B:$G,4,0),IFERROR(VLOOKUP($B502,'COMPOSIÇÕES COMPLEMENTARES '!$C:$K,6,0),"")))</f>
        <v/>
      </c>
      <c r="G502" s="360" t="str">
        <f>IF($B502="","",IFERROR(VLOOKUP($B502,SERVIÇOS!$B:$G,5,0),IFERROR(VLOOKUP($B502,'COMPOSIÇÕES COMPLEMENTARES '!$C:$K,7,0),"")))</f>
        <v/>
      </c>
      <c r="H502" s="360" t="str">
        <f t="shared" si="28"/>
        <v/>
      </c>
      <c r="I502" s="360" t="str">
        <f t="shared" si="29"/>
        <v/>
      </c>
      <c r="J502" s="360" t="str">
        <f t="shared" si="30"/>
        <v/>
      </c>
      <c r="K502" s="360" t="str">
        <f t="shared" si="31"/>
        <v/>
      </c>
      <c r="L502" s="360"/>
    </row>
    <row r="503" spans="1:12">
      <c r="A503" s="355"/>
      <c r="B503" s="356"/>
      <c r="C503" s="357" t="str">
        <f>IF($B503="","",IFERROR(VLOOKUP($B503,SERVIÇOS!$B:$G,2,0),IFERROR(VLOOKUP($B503,'COMPOSIÇÕES COMPLEMENTARES '!$C:$K,2,0),"")))</f>
        <v/>
      </c>
      <c r="D503" s="358" t="str">
        <f>IF($B503="","",IFERROR(VLOOKUP($B503,SERVIÇOS!$B:$G,3,0),IFERROR(VLOOKUP($B503,'COMPOSIÇÕES COMPLEMENTARES '!$C:$K,3,0),"")))</f>
        <v/>
      </c>
      <c r="E503" s="359"/>
      <c r="F503" s="360" t="str">
        <f>IF($B503="","",IFERROR(VLOOKUP($B503,SERVIÇOS!$B:$G,4,0),IFERROR(VLOOKUP($B503,'COMPOSIÇÕES COMPLEMENTARES '!$C:$K,6,0),"")))</f>
        <v/>
      </c>
      <c r="G503" s="360" t="str">
        <f>IF($B503="","",IFERROR(VLOOKUP($B503,SERVIÇOS!$B:$G,5,0),IFERROR(VLOOKUP($B503,'COMPOSIÇÕES COMPLEMENTARES '!$C:$K,7,0),"")))</f>
        <v/>
      </c>
      <c r="H503" s="360" t="str">
        <f t="shared" si="28"/>
        <v/>
      </c>
      <c r="I503" s="360" t="str">
        <f t="shared" si="29"/>
        <v/>
      </c>
      <c r="J503" s="360" t="str">
        <f t="shared" si="30"/>
        <v/>
      </c>
      <c r="K503" s="360" t="str">
        <f t="shared" si="31"/>
        <v/>
      </c>
      <c r="L503" s="360"/>
    </row>
    <row r="504" spans="1:12">
      <c r="A504" s="355"/>
      <c r="B504" s="356"/>
      <c r="C504" s="357" t="str">
        <f>IF($B504="","",IFERROR(VLOOKUP($B504,SERVIÇOS!$B:$G,2,0),IFERROR(VLOOKUP($B504,'COMPOSIÇÕES COMPLEMENTARES '!$C:$K,2,0),"")))</f>
        <v/>
      </c>
      <c r="D504" s="358" t="str">
        <f>IF($B504="","",IFERROR(VLOOKUP($B504,SERVIÇOS!$B:$G,3,0),IFERROR(VLOOKUP($B504,'COMPOSIÇÕES COMPLEMENTARES '!$C:$K,3,0),"")))</f>
        <v/>
      </c>
      <c r="E504" s="359"/>
      <c r="F504" s="360" t="str">
        <f>IF($B504="","",IFERROR(VLOOKUP($B504,SERVIÇOS!$B:$G,4,0),IFERROR(VLOOKUP($B504,'COMPOSIÇÕES COMPLEMENTARES '!$C:$K,6,0),"")))</f>
        <v/>
      </c>
      <c r="G504" s="360" t="str">
        <f>IF($B504="","",IFERROR(VLOOKUP($B504,SERVIÇOS!$B:$G,5,0),IFERROR(VLOOKUP($B504,'COMPOSIÇÕES COMPLEMENTARES '!$C:$K,7,0),"")))</f>
        <v/>
      </c>
      <c r="H504" s="360" t="str">
        <f t="shared" si="28"/>
        <v/>
      </c>
      <c r="I504" s="360" t="str">
        <f t="shared" si="29"/>
        <v/>
      </c>
      <c r="J504" s="360" t="str">
        <f t="shared" si="30"/>
        <v/>
      </c>
      <c r="K504" s="360" t="str">
        <f t="shared" si="31"/>
        <v/>
      </c>
      <c r="L504" s="360"/>
    </row>
    <row r="505" spans="1:12">
      <c r="A505" s="355"/>
      <c r="B505" s="356"/>
      <c r="C505" s="357" t="str">
        <f>IF($B505="","",IFERROR(VLOOKUP($B505,SERVIÇOS!$B:$G,2,0),IFERROR(VLOOKUP($B505,'COMPOSIÇÕES COMPLEMENTARES '!$C:$K,2,0),"")))</f>
        <v/>
      </c>
      <c r="D505" s="358" t="str">
        <f>IF($B505="","",IFERROR(VLOOKUP($B505,SERVIÇOS!$B:$G,3,0),IFERROR(VLOOKUP($B505,'COMPOSIÇÕES COMPLEMENTARES '!$C:$K,3,0),"")))</f>
        <v/>
      </c>
      <c r="E505" s="359"/>
      <c r="F505" s="360" t="str">
        <f>IF($B505="","",IFERROR(VLOOKUP($B505,SERVIÇOS!$B:$G,4,0),IFERROR(VLOOKUP($B505,'COMPOSIÇÕES COMPLEMENTARES '!$C:$K,6,0),"")))</f>
        <v/>
      </c>
      <c r="G505" s="360" t="str">
        <f>IF($B505="","",IFERROR(VLOOKUP($B505,SERVIÇOS!$B:$G,5,0),IFERROR(VLOOKUP($B505,'COMPOSIÇÕES COMPLEMENTARES '!$C:$K,7,0),"")))</f>
        <v/>
      </c>
      <c r="H505" s="360" t="str">
        <f t="shared" si="28"/>
        <v/>
      </c>
      <c r="I505" s="360" t="str">
        <f t="shared" si="29"/>
        <v/>
      </c>
      <c r="J505" s="360" t="str">
        <f t="shared" si="30"/>
        <v/>
      </c>
      <c r="K505" s="360" t="str">
        <f t="shared" si="31"/>
        <v/>
      </c>
      <c r="L505" s="360"/>
    </row>
    <row r="506" spans="1:12">
      <c r="A506" s="355"/>
      <c r="B506" s="356"/>
      <c r="C506" s="357" t="str">
        <f>IF($B506="","",IFERROR(VLOOKUP($B506,SERVIÇOS!$B:$G,2,0),IFERROR(VLOOKUP($B506,'COMPOSIÇÕES COMPLEMENTARES '!$C:$K,2,0),"")))</f>
        <v/>
      </c>
      <c r="D506" s="358" t="str">
        <f>IF($B506="","",IFERROR(VLOOKUP($B506,SERVIÇOS!$B:$G,3,0),IFERROR(VLOOKUP($B506,'COMPOSIÇÕES COMPLEMENTARES '!$C:$K,3,0),"")))</f>
        <v/>
      </c>
      <c r="E506" s="359"/>
      <c r="F506" s="360" t="str">
        <f>IF($B506="","",IFERROR(VLOOKUP($B506,SERVIÇOS!$B:$G,4,0),IFERROR(VLOOKUP($B506,'COMPOSIÇÕES COMPLEMENTARES '!$C:$K,6,0),"")))</f>
        <v/>
      </c>
      <c r="G506" s="360" t="str">
        <f>IF($B506="","",IFERROR(VLOOKUP($B506,SERVIÇOS!$B:$G,5,0),IFERROR(VLOOKUP($B506,'COMPOSIÇÕES COMPLEMENTARES '!$C:$K,7,0),"")))</f>
        <v/>
      </c>
      <c r="H506" s="360" t="str">
        <f t="shared" si="28"/>
        <v/>
      </c>
      <c r="I506" s="360" t="str">
        <f t="shared" si="29"/>
        <v/>
      </c>
      <c r="J506" s="360" t="str">
        <f t="shared" si="30"/>
        <v/>
      </c>
      <c r="K506" s="360" t="str">
        <f t="shared" si="31"/>
        <v/>
      </c>
      <c r="L506" s="360"/>
    </row>
    <row r="507" spans="1:12">
      <c r="A507" s="355"/>
      <c r="B507" s="356"/>
      <c r="C507" s="357" t="str">
        <f>IF($B507="","",IFERROR(VLOOKUP($B507,SERVIÇOS!$B:$G,2,0),IFERROR(VLOOKUP($B507,'COMPOSIÇÕES COMPLEMENTARES '!$C:$K,2,0),"")))</f>
        <v/>
      </c>
      <c r="D507" s="358" t="str">
        <f>IF($B507="","",IFERROR(VLOOKUP($B507,SERVIÇOS!$B:$G,3,0),IFERROR(VLOOKUP($B507,'COMPOSIÇÕES COMPLEMENTARES '!$C:$K,3,0),"")))</f>
        <v/>
      </c>
      <c r="E507" s="359"/>
      <c r="F507" s="360" t="str">
        <f>IF($B507="","",IFERROR(VLOOKUP($B507,SERVIÇOS!$B:$G,4,0),IFERROR(VLOOKUP($B507,'COMPOSIÇÕES COMPLEMENTARES '!$C:$K,6,0),"")))</f>
        <v/>
      </c>
      <c r="G507" s="360" t="str">
        <f>IF($B507="","",IFERROR(VLOOKUP($B507,SERVIÇOS!$B:$G,5,0),IFERROR(VLOOKUP($B507,'COMPOSIÇÕES COMPLEMENTARES '!$C:$K,7,0),"")))</f>
        <v/>
      </c>
      <c r="H507" s="360" t="str">
        <f t="shared" si="28"/>
        <v/>
      </c>
      <c r="I507" s="360" t="str">
        <f t="shared" si="29"/>
        <v/>
      </c>
      <c r="J507" s="360" t="str">
        <f t="shared" si="30"/>
        <v/>
      </c>
      <c r="K507" s="360" t="str">
        <f t="shared" si="31"/>
        <v/>
      </c>
      <c r="L507" s="360"/>
    </row>
    <row r="508" spans="1:12">
      <c r="A508" s="355"/>
      <c r="B508" s="356"/>
      <c r="C508" s="357" t="str">
        <f>IF($B508="","",IFERROR(VLOOKUP($B508,SERVIÇOS!$B:$G,2,0),IFERROR(VLOOKUP($B508,'COMPOSIÇÕES COMPLEMENTARES '!$C:$K,2,0),"")))</f>
        <v/>
      </c>
      <c r="D508" s="358" t="str">
        <f>IF($B508="","",IFERROR(VLOOKUP($B508,SERVIÇOS!$B:$G,3,0),IFERROR(VLOOKUP($B508,'COMPOSIÇÕES COMPLEMENTARES '!$C:$K,3,0),"")))</f>
        <v/>
      </c>
      <c r="E508" s="359"/>
      <c r="F508" s="360" t="str">
        <f>IF($B508="","",IFERROR(VLOOKUP($B508,SERVIÇOS!$B:$G,4,0),IFERROR(VLOOKUP($B508,'COMPOSIÇÕES COMPLEMENTARES '!$C:$K,6,0),"")))</f>
        <v/>
      </c>
      <c r="G508" s="360" t="str">
        <f>IF($B508="","",IFERROR(VLOOKUP($B508,SERVIÇOS!$B:$G,5,0),IFERROR(VLOOKUP($B508,'COMPOSIÇÕES COMPLEMENTARES '!$C:$K,7,0),"")))</f>
        <v/>
      </c>
      <c r="H508" s="360" t="str">
        <f t="shared" si="28"/>
        <v/>
      </c>
      <c r="I508" s="360" t="str">
        <f t="shared" si="29"/>
        <v/>
      </c>
      <c r="J508" s="360" t="str">
        <f t="shared" si="30"/>
        <v/>
      </c>
      <c r="K508" s="360" t="str">
        <f t="shared" si="31"/>
        <v/>
      </c>
      <c r="L508" s="360"/>
    </row>
    <row r="509" spans="1:12">
      <c r="A509" s="355"/>
      <c r="B509" s="356"/>
      <c r="C509" s="357" t="str">
        <f>IF($B509="","",IFERROR(VLOOKUP($B509,SERVIÇOS!$B:$G,2,0),IFERROR(VLOOKUP($B509,'COMPOSIÇÕES COMPLEMENTARES '!$C:$K,2,0),"")))</f>
        <v/>
      </c>
      <c r="D509" s="358" t="str">
        <f>IF($B509="","",IFERROR(VLOOKUP($B509,SERVIÇOS!$B:$G,3,0),IFERROR(VLOOKUP($B509,'COMPOSIÇÕES COMPLEMENTARES '!$C:$K,3,0),"")))</f>
        <v/>
      </c>
      <c r="E509" s="359"/>
      <c r="F509" s="360" t="str">
        <f>IF($B509="","",IFERROR(VLOOKUP($B509,SERVIÇOS!$B:$G,4,0),IFERROR(VLOOKUP($B509,'COMPOSIÇÕES COMPLEMENTARES '!$C:$K,6,0),"")))</f>
        <v/>
      </c>
      <c r="G509" s="360" t="str">
        <f>IF($B509="","",IFERROR(VLOOKUP($B509,SERVIÇOS!$B:$G,5,0),IFERROR(VLOOKUP($B509,'COMPOSIÇÕES COMPLEMENTARES '!$C:$K,7,0),"")))</f>
        <v/>
      </c>
      <c r="H509" s="360" t="str">
        <f t="shared" si="28"/>
        <v/>
      </c>
      <c r="I509" s="360" t="str">
        <f t="shared" si="29"/>
        <v/>
      </c>
      <c r="J509" s="360" t="str">
        <f t="shared" si="30"/>
        <v/>
      </c>
      <c r="K509" s="360" t="str">
        <f t="shared" si="31"/>
        <v/>
      </c>
      <c r="L509" s="360"/>
    </row>
    <row r="510" spans="1:12">
      <c r="A510" s="355"/>
      <c r="B510" s="356"/>
      <c r="C510" s="357" t="str">
        <f>IF($B510="","",IFERROR(VLOOKUP($B510,SERVIÇOS!$B:$G,2,0),IFERROR(VLOOKUP($B510,'COMPOSIÇÕES COMPLEMENTARES '!$C:$K,2,0),"")))</f>
        <v/>
      </c>
      <c r="D510" s="358" t="str">
        <f>IF($B510="","",IFERROR(VLOOKUP($B510,SERVIÇOS!$B:$G,3,0),IFERROR(VLOOKUP($B510,'COMPOSIÇÕES COMPLEMENTARES '!$C:$K,3,0),"")))</f>
        <v/>
      </c>
      <c r="E510" s="359"/>
      <c r="F510" s="360" t="str">
        <f>IF($B510="","",IFERROR(VLOOKUP($B510,SERVIÇOS!$B:$G,4,0),IFERROR(VLOOKUP($B510,'COMPOSIÇÕES COMPLEMENTARES '!$C:$K,6,0),"")))</f>
        <v/>
      </c>
      <c r="G510" s="360" t="str">
        <f>IF($B510="","",IFERROR(VLOOKUP($B510,SERVIÇOS!$B:$G,5,0),IFERROR(VLOOKUP($B510,'COMPOSIÇÕES COMPLEMENTARES '!$C:$K,7,0),"")))</f>
        <v/>
      </c>
      <c r="H510" s="360" t="str">
        <f t="shared" si="28"/>
        <v/>
      </c>
      <c r="I510" s="360" t="str">
        <f t="shared" si="29"/>
        <v/>
      </c>
      <c r="J510" s="360" t="str">
        <f t="shared" si="30"/>
        <v/>
      </c>
      <c r="K510" s="360" t="str">
        <f t="shared" si="31"/>
        <v/>
      </c>
      <c r="L510" s="360"/>
    </row>
    <row r="511" spans="1:12">
      <c r="A511" s="355"/>
      <c r="B511" s="356"/>
      <c r="C511" s="357" t="str">
        <f>IF($B511="","",IFERROR(VLOOKUP($B511,SERVIÇOS!$B:$G,2,0),IFERROR(VLOOKUP($B511,'COMPOSIÇÕES COMPLEMENTARES '!$C:$K,2,0),"")))</f>
        <v/>
      </c>
      <c r="D511" s="358" t="str">
        <f>IF($B511="","",IFERROR(VLOOKUP($B511,SERVIÇOS!$B:$G,3,0),IFERROR(VLOOKUP($B511,'COMPOSIÇÕES COMPLEMENTARES '!$C:$K,3,0),"")))</f>
        <v/>
      </c>
      <c r="E511" s="359"/>
      <c r="F511" s="360" t="str">
        <f>IF($B511="","",IFERROR(VLOOKUP($B511,SERVIÇOS!$B:$G,4,0),IFERROR(VLOOKUP($B511,'COMPOSIÇÕES COMPLEMENTARES '!$C:$K,6,0),"")))</f>
        <v/>
      </c>
      <c r="G511" s="360" t="str">
        <f>IF($B511="","",IFERROR(VLOOKUP($B511,SERVIÇOS!$B:$G,5,0),IFERROR(VLOOKUP($B511,'COMPOSIÇÕES COMPLEMENTARES '!$C:$K,7,0),"")))</f>
        <v/>
      </c>
      <c r="H511" s="360" t="str">
        <f t="shared" si="28"/>
        <v/>
      </c>
      <c r="I511" s="360" t="str">
        <f t="shared" si="29"/>
        <v/>
      </c>
      <c r="J511" s="360" t="str">
        <f t="shared" si="30"/>
        <v/>
      </c>
      <c r="K511" s="360" t="str">
        <f t="shared" si="31"/>
        <v/>
      </c>
      <c r="L511" s="360"/>
    </row>
    <row r="512" spans="1:12">
      <c r="A512" s="355"/>
      <c r="B512" s="356"/>
      <c r="C512" s="357" t="str">
        <f>IF($B512="","",IFERROR(VLOOKUP($B512,SERVIÇOS!$B:$G,2,0),IFERROR(VLOOKUP($B512,'COMPOSIÇÕES COMPLEMENTARES '!$C:$K,2,0),"")))</f>
        <v/>
      </c>
      <c r="D512" s="358" t="str">
        <f>IF($B512="","",IFERROR(VLOOKUP($B512,SERVIÇOS!$B:$G,3,0),IFERROR(VLOOKUP($B512,'COMPOSIÇÕES COMPLEMENTARES '!$C:$K,3,0),"")))</f>
        <v/>
      </c>
      <c r="E512" s="359"/>
      <c r="F512" s="360" t="str">
        <f>IF($B512="","",IFERROR(VLOOKUP($B512,SERVIÇOS!$B:$G,4,0),IFERROR(VLOOKUP($B512,'COMPOSIÇÕES COMPLEMENTARES '!$C:$K,6,0),"")))</f>
        <v/>
      </c>
      <c r="G512" s="360" t="str">
        <f>IF($B512="","",IFERROR(VLOOKUP($B512,SERVIÇOS!$B:$G,5,0),IFERROR(VLOOKUP($B512,'COMPOSIÇÕES COMPLEMENTARES '!$C:$K,7,0),"")))</f>
        <v/>
      </c>
      <c r="H512" s="360" t="str">
        <f t="shared" si="28"/>
        <v/>
      </c>
      <c r="I512" s="360" t="str">
        <f t="shared" si="29"/>
        <v/>
      </c>
      <c r="J512" s="360" t="str">
        <f t="shared" si="30"/>
        <v/>
      </c>
      <c r="K512" s="360" t="str">
        <f t="shared" si="31"/>
        <v/>
      </c>
      <c r="L512" s="360"/>
    </row>
    <row r="513" spans="1:12">
      <c r="A513" s="355"/>
      <c r="B513" s="356"/>
      <c r="C513" s="357" t="str">
        <f>IF($B513="","",IFERROR(VLOOKUP($B513,SERVIÇOS!$B:$G,2,0),IFERROR(VLOOKUP($B513,'COMPOSIÇÕES COMPLEMENTARES '!$C:$K,2,0),"")))</f>
        <v/>
      </c>
      <c r="D513" s="358" t="str">
        <f>IF($B513="","",IFERROR(VLOOKUP($B513,SERVIÇOS!$B:$G,3,0),IFERROR(VLOOKUP($B513,'COMPOSIÇÕES COMPLEMENTARES '!$C:$K,3,0),"")))</f>
        <v/>
      </c>
      <c r="E513" s="359"/>
      <c r="F513" s="360" t="str">
        <f>IF($B513="","",IFERROR(VLOOKUP($B513,SERVIÇOS!$B:$G,4,0),IFERROR(VLOOKUP($B513,'COMPOSIÇÕES COMPLEMENTARES '!$C:$K,6,0),"")))</f>
        <v/>
      </c>
      <c r="G513" s="360" t="str">
        <f>IF($B513="","",IFERROR(VLOOKUP($B513,SERVIÇOS!$B:$G,5,0),IFERROR(VLOOKUP($B513,'COMPOSIÇÕES COMPLEMENTARES '!$C:$K,7,0),"")))</f>
        <v/>
      </c>
      <c r="H513" s="360" t="str">
        <f t="shared" si="28"/>
        <v/>
      </c>
      <c r="I513" s="360" t="str">
        <f t="shared" si="29"/>
        <v/>
      </c>
      <c r="J513" s="360" t="str">
        <f t="shared" si="30"/>
        <v/>
      </c>
      <c r="K513" s="360" t="str">
        <f t="shared" si="31"/>
        <v/>
      </c>
      <c r="L513" s="360"/>
    </row>
    <row r="514" spans="1:12">
      <c r="A514" s="355"/>
      <c r="B514" s="356"/>
      <c r="C514" s="357" t="str">
        <f>IF($B514="","",IFERROR(VLOOKUP($B514,SERVIÇOS!$B:$G,2,0),IFERROR(VLOOKUP($B514,'COMPOSIÇÕES COMPLEMENTARES '!$C:$K,2,0),"")))</f>
        <v/>
      </c>
      <c r="D514" s="358" t="str">
        <f>IF($B514="","",IFERROR(VLOOKUP($B514,SERVIÇOS!$B:$G,3,0),IFERROR(VLOOKUP($B514,'COMPOSIÇÕES COMPLEMENTARES '!$C:$K,3,0),"")))</f>
        <v/>
      </c>
      <c r="E514" s="359"/>
      <c r="F514" s="360" t="str">
        <f>IF($B514="","",IFERROR(VLOOKUP($B514,SERVIÇOS!$B:$G,4,0),IFERROR(VLOOKUP($B514,'COMPOSIÇÕES COMPLEMENTARES '!$C:$K,6,0),"")))</f>
        <v/>
      </c>
      <c r="G514" s="360" t="str">
        <f>IF($B514="","",IFERROR(VLOOKUP($B514,SERVIÇOS!$B:$G,5,0),IFERROR(VLOOKUP($B514,'COMPOSIÇÕES COMPLEMENTARES '!$C:$K,7,0),"")))</f>
        <v/>
      </c>
      <c r="H514" s="360" t="str">
        <f t="shared" si="28"/>
        <v/>
      </c>
      <c r="I514" s="360" t="str">
        <f t="shared" si="29"/>
        <v/>
      </c>
      <c r="J514" s="360" t="str">
        <f t="shared" si="30"/>
        <v/>
      </c>
      <c r="K514" s="360" t="str">
        <f t="shared" si="31"/>
        <v/>
      </c>
      <c r="L514" s="360"/>
    </row>
    <row r="515" spans="1:12">
      <c r="A515" s="355"/>
      <c r="B515" s="356"/>
      <c r="C515" s="357" t="str">
        <f>IF($B515="","",IFERROR(VLOOKUP($B515,SERVIÇOS!$B:$G,2,0),IFERROR(VLOOKUP($B515,'COMPOSIÇÕES COMPLEMENTARES '!$C:$K,2,0),"")))</f>
        <v/>
      </c>
      <c r="D515" s="358" t="str">
        <f>IF($B515="","",IFERROR(VLOOKUP($B515,SERVIÇOS!$B:$G,3,0),IFERROR(VLOOKUP($B515,'COMPOSIÇÕES COMPLEMENTARES '!$C:$K,3,0),"")))</f>
        <v/>
      </c>
      <c r="E515" s="359"/>
      <c r="F515" s="360" t="str">
        <f>IF($B515="","",IFERROR(VLOOKUP($B515,SERVIÇOS!$B:$G,4,0),IFERROR(VLOOKUP($B515,'COMPOSIÇÕES COMPLEMENTARES '!$C:$K,6,0),"")))</f>
        <v/>
      </c>
      <c r="G515" s="360" t="str">
        <f>IF($B515="","",IFERROR(VLOOKUP($B515,SERVIÇOS!$B:$G,5,0),IFERROR(VLOOKUP($B515,'COMPOSIÇÕES COMPLEMENTARES '!$C:$K,7,0),"")))</f>
        <v/>
      </c>
      <c r="H515" s="360" t="str">
        <f t="shared" si="28"/>
        <v/>
      </c>
      <c r="I515" s="360" t="str">
        <f t="shared" si="29"/>
        <v/>
      </c>
      <c r="J515" s="360" t="str">
        <f t="shared" si="30"/>
        <v/>
      </c>
      <c r="K515" s="360" t="str">
        <f t="shared" si="31"/>
        <v/>
      </c>
      <c r="L515" s="360"/>
    </row>
    <row r="516" spans="1:12">
      <c r="A516" s="355"/>
      <c r="B516" s="356"/>
      <c r="C516" s="357" t="str">
        <f>IF($B516="","",IFERROR(VLOOKUP($B516,SERVIÇOS!$B:$G,2,0),IFERROR(VLOOKUP($B516,'COMPOSIÇÕES COMPLEMENTARES '!$C:$K,2,0),"")))</f>
        <v/>
      </c>
      <c r="D516" s="358" t="str">
        <f>IF($B516="","",IFERROR(VLOOKUP($B516,SERVIÇOS!$B:$G,3,0),IFERROR(VLOOKUP($B516,'COMPOSIÇÕES COMPLEMENTARES '!$C:$K,3,0),"")))</f>
        <v/>
      </c>
      <c r="E516" s="359"/>
      <c r="F516" s="360" t="str">
        <f>IF($B516="","",IFERROR(VLOOKUP($B516,SERVIÇOS!$B:$G,4,0),IFERROR(VLOOKUP($B516,'COMPOSIÇÕES COMPLEMENTARES '!$C:$K,6,0),"")))</f>
        <v/>
      </c>
      <c r="G516" s="360" t="str">
        <f>IF($B516="","",IFERROR(VLOOKUP($B516,SERVIÇOS!$B:$G,5,0),IFERROR(VLOOKUP($B516,'COMPOSIÇÕES COMPLEMENTARES '!$C:$K,7,0),"")))</f>
        <v/>
      </c>
      <c r="H516" s="360" t="str">
        <f t="shared" si="28"/>
        <v/>
      </c>
      <c r="I516" s="360" t="str">
        <f t="shared" si="29"/>
        <v/>
      </c>
      <c r="J516" s="360" t="str">
        <f t="shared" si="30"/>
        <v/>
      </c>
      <c r="K516" s="360" t="str">
        <f t="shared" si="31"/>
        <v/>
      </c>
      <c r="L516" s="360"/>
    </row>
    <row r="517" spans="1:12">
      <c r="A517" s="355"/>
      <c r="B517" s="356"/>
      <c r="C517" s="357" t="str">
        <f>IF($B517="","",IFERROR(VLOOKUP($B517,SERVIÇOS!$B:$G,2,0),IFERROR(VLOOKUP($B517,'COMPOSIÇÕES COMPLEMENTARES '!$C:$K,2,0),"")))</f>
        <v/>
      </c>
      <c r="D517" s="358" t="str">
        <f>IF($B517="","",IFERROR(VLOOKUP($B517,SERVIÇOS!$B:$G,3,0),IFERROR(VLOOKUP($B517,'COMPOSIÇÕES COMPLEMENTARES '!$C:$K,3,0),"")))</f>
        <v/>
      </c>
      <c r="E517" s="359"/>
      <c r="F517" s="360" t="str">
        <f>IF($B517="","",IFERROR(VLOOKUP($B517,SERVIÇOS!$B:$G,4,0),IFERROR(VLOOKUP($B517,'COMPOSIÇÕES COMPLEMENTARES '!$C:$K,6,0),"")))</f>
        <v/>
      </c>
      <c r="G517" s="360" t="str">
        <f>IF($B517="","",IFERROR(VLOOKUP($B517,SERVIÇOS!$B:$G,5,0),IFERROR(VLOOKUP($B517,'COMPOSIÇÕES COMPLEMENTARES '!$C:$K,7,0),"")))</f>
        <v/>
      </c>
      <c r="H517" s="360" t="str">
        <f t="shared" si="28"/>
        <v/>
      </c>
      <c r="I517" s="360" t="str">
        <f t="shared" si="29"/>
        <v/>
      </c>
      <c r="J517" s="360" t="str">
        <f t="shared" si="30"/>
        <v/>
      </c>
      <c r="K517" s="360" t="str">
        <f t="shared" si="31"/>
        <v/>
      </c>
      <c r="L517" s="360"/>
    </row>
    <row r="518" spans="1:12">
      <c r="A518" s="355"/>
      <c r="B518" s="356"/>
      <c r="C518" s="357" t="str">
        <f>IF($B518="","",IFERROR(VLOOKUP($B518,SERVIÇOS!$B:$G,2,0),IFERROR(VLOOKUP($B518,'COMPOSIÇÕES COMPLEMENTARES '!$C:$K,2,0),"")))</f>
        <v/>
      </c>
      <c r="D518" s="358" t="str">
        <f>IF($B518="","",IFERROR(VLOOKUP($B518,SERVIÇOS!$B:$G,3,0),IFERROR(VLOOKUP($B518,'COMPOSIÇÕES COMPLEMENTARES '!$C:$K,3,0),"")))</f>
        <v/>
      </c>
      <c r="E518" s="359"/>
      <c r="F518" s="360" t="str">
        <f>IF($B518="","",IFERROR(VLOOKUP($B518,SERVIÇOS!$B:$G,4,0),IFERROR(VLOOKUP($B518,'COMPOSIÇÕES COMPLEMENTARES '!$C:$K,6,0),"")))</f>
        <v/>
      </c>
      <c r="G518" s="360" t="str">
        <f>IF($B518="","",IFERROR(VLOOKUP($B518,SERVIÇOS!$B:$G,5,0),IFERROR(VLOOKUP($B518,'COMPOSIÇÕES COMPLEMENTARES '!$C:$K,7,0),"")))</f>
        <v/>
      </c>
      <c r="H518" s="360" t="str">
        <f t="shared" si="28"/>
        <v/>
      </c>
      <c r="I518" s="360" t="str">
        <f t="shared" si="29"/>
        <v/>
      </c>
      <c r="J518" s="360" t="str">
        <f t="shared" si="30"/>
        <v/>
      </c>
      <c r="K518" s="360" t="str">
        <f t="shared" si="31"/>
        <v/>
      </c>
      <c r="L518" s="360"/>
    </row>
    <row r="519" spans="1:12">
      <c r="A519" s="355"/>
      <c r="B519" s="356"/>
      <c r="C519" s="357" t="str">
        <f>IF($B519="","",IFERROR(VLOOKUP($B519,SERVIÇOS!$B:$G,2,0),IFERROR(VLOOKUP($B519,'COMPOSIÇÕES COMPLEMENTARES '!$C:$K,2,0),"")))</f>
        <v/>
      </c>
      <c r="D519" s="358" t="str">
        <f>IF($B519="","",IFERROR(VLOOKUP($B519,SERVIÇOS!$B:$G,3,0),IFERROR(VLOOKUP($B519,'COMPOSIÇÕES COMPLEMENTARES '!$C:$K,3,0),"")))</f>
        <v/>
      </c>
      <c r="E519" s="359"/>
      <c r="F519" s="360" t="str">
        <f>IF($B519="","",IFERROR(VLOOKUP($B519,SERVIÇOS!$B:$G,4,0),IFERROR(VLOOKUP($B519,'COMPOSIÇÕES COMPLEMENTARES '!$C:$K,6,0),"")))</f>
        <v/>
      </c>
      <c r="G519" s="360" t="str">
        <f>IF($B519="","",IFERROR(VLOOKUP($B519,SERVIÇOS!$B:$G,5,0),IFERROR(VLOOKUP($B519,'COMPOSIÇÕES COMPLEMENTARES '!$C:$K,7,0),"")))</f>
        <v/>
      </c>
      <c r="H519" s="360" t="str">
        <f t="shared" si="28"/>
        <v/>
      </c>
      <c r="I519" s="360" t="str">
        <f t="shared" si="29"/>
        <v/>
      </c>
      <c r="J519" s="360" t="str">
        <f t="shared" si="30"/>
        <v/>
      </c>
      <c r="K519" s="360" t="str">
        <f t="shared" si="31"/>
        <v/>
      </c>
      <c r="L519" s="360"/>
    </row>
    <row r="520" spans="1:12">
      <c r="A520" s="355"/>
      <c r="B520" s="356"/>
      <c r="C520" s="357" t="str">
        <f>IF($B520="","",IFERROR(VLOOKUP($B520,SERVIÇOS!$B:$G,2,0),IFERROR(VLOOKUP($B520,'COMPOSIÇÕES COMPLEMENTARES '!$C:$K,2,0),"")))</f>
        <v/>
      </c>
      <c r="D520" s="358" t="str">
        <f>IF($B520="","",IFERROR(VLOOKUP($B520,SERVIÇOS!$B:$G,3,0),IFERROR(VLOOKUP($B520,'COMPOSIÇÕES COMPLEMENTARES '!$C:$K,3,0),"")))</f>
        <v/>
      </c>
      <c r="E520" s="359"/>
      <c r="F520" s="360" t="str">
        <f>IF($B520="","",IFERROR(VLOOKUP($B520,SERVIÇOS!$B:$G,4,0),IFERROR(VLOOKUP($B520,'COMPOSIÇÕES COMPLEMENTARES '!$C:$K,6,0),"")))</f>
        <v/>
      </c>
      <c r="G520" s="360" t="str">
        <f>IF($B520="","",IFERROR(VLOOKUP($B520,SERVIÇOS!$B:$G,5,0),IFERROR(VLOOKUP($B520,'COMPOSIÇÕES COMPLEMENTARES '!$C:$K,7,0),"")))</f>
        <v/>
      </c>
      <c r="H520" s="360" t="str">
        <f t="shared" si="28"/>
        <v/>
      </c>
      <c r="I520" s="360" t="str">
        <f t="shared" si="29"/>
        <v/>
      </c>
      <c r="J520" s="360" t="str">
        <f t="shared" si="30"/>
        <v/>
      </c>
      <c r="K520" s="360" t="str">
        <f t="shared" si="31"/>
        <v/>
      </c>
      <c r="L520" s="360"/>
    </row>
    <row r="521" spans="1:12">
      <c r="A521" s="355"/>
      <c r="B521" s="356"/>
      <c r="C521" s="357" t="str">
        <f>IF($B521="","",IFERROR(VLOOKUP($B521,SERVIÇOS!$B:$G,2,0),IFERROR(VLOOKUP($B521,'COMPOSIÇÕES COMPLEMENTARES '!$C:$K,2,0),"")))</f>
        <v/>
      </c>
      <c r="D521" s="358" t="str">
        <f>IF($B521="","",IFERROR(VLOOKUP($B521,SERVIÇOS!$B:$G,3,0),IFERROR(VLOOKUP($B521,'COMPOSIÇÕES COMPLEMENTARES '!$C:$K,3,0),"")))</f>
        <v/>
      </c>
      <c r="E521" s="359"/>
      <c r="F521" s="360" t="str">
        <f>IF($B521="","",IFERROR(VLOOKUP($B521,SERVIÇOS!$B:$G,4,0),IFERROR(VLOOKUP($B521,'COMPOSIÇÕES COMPLEMENTARES '!$C:$K,6,0),"")))</f>
        <v/>
      </c>
      <c r="G521" s="360" t="str">
        <f>IF($B521="","",IFERROR(VLOOKUP($B521,SERVIÇOS!$B:$G,5,0),IFERROR(VLOOKUP($B521,'COMPOSIÇÕES COMPLEMENTARES '!$C:$K,7,0),"")))</f>
        <v/>
      </c>
      <c r="H521" s="360" t="str">
        <f t="shared" si="28"/>
        <v/>
      </c>
      <c r="I521" s="360" t="str">
        <f t="shared" si="29"/>
        <v/>
      </c>
      <c r="J521" s="360" t="str">
        <f t="shared" si="30"/>
        <v/>
      </c>
      <c r="K521" s="360" t="str">
        <f t="shared" si="31"/>
        <v/>
      </c>
      <c r="L521" s="360"/>
    </row>
    <row r="522" spans="1:12">
      <c r="A522" s="355"/>
      <c r="B522" s="356"/>
      <c r="C522" s="357" t="str">
        <f>IF($B522="","",IFERROR(VLOOKUP($B522,SERVIÇOS!$B:$G,2,0),IFERROR(VLOOKUP($B522,'COMPOSIÇÕES COMPLEMENTARES '!$C:$K,2,0),"")))</f>
        <v/>
      </c>
      <c r="D522" s="358" t="str">
        <f>IF($B522="","",IFERROR(VLOOKUP($B522,SERVIÇOS!$B:$G,3,0),IFERROR(VLOOKUP($B522,'COMPOSIÇÕES COMPLEMENTARES '!$C:$K,3,0),"")))</f>
        <v/>
      </c>
      <c r="E522" s="359"/>
      <c r="F522" s="360" t="str">
        <f>IF($B522="","",IFERROR(VLOOKUP($B522,SERVIÇOS!$B:$G,4,0),IFERROR(VLOOKUP($B522,'COMPOSIÇÕES COMPLEMENTARES '!$C:$K,6,0),"")))</f>
        <v/>
      </c>
      <c r="G522" s="360" t="str">
        <f>IF($B522="","",IFERROR(VLOOKUP($B522,SERVIÇOS!$B:$G,5,0),IFERROR(VLOOKUP($B522,'COMPOSIÇÕES COMPLEMENTARES '!$C:$K,7,0),"")))</f>
        <v/>
      </c>
      <c r="H522" s="360" t="str">
        <f t="shared" si="28"/>
        <v/>
      </c>
      <c r="I522" s="360" t="str">
        <f t="shared" si="29"/>
        <v/>
      </c>
      <c r="J522" s="360" t="str">
        <f t="shared" si="30"/>
        <v/>
      </c>
      <c r="K522" s="360" t="str">
        <f t="shared" si="31"/>
        <v/>
      </c>
      <c r="L522" s="360"/>
    </row>
    <row r="523" spans="1:12">
      <c r="A523" s="355"/>
      <c r="B523" s="356"/>
      <c r="C523" s="357" t="str">
        <f>IF($B523="","",IFERROR(VLOOKUP($B523,SERVIÇOS!$B:$G,2,0),IFERROR(VLOOKUP($B523,'COMPOSIÇÕES COMPLEMENTARES '!$C:$K,2,0),"")))</f>
        <v/>
      </c>
      <c r="D523" s="358" t="str">
        <f>IF($B523="","",IFERROR(VLOOKUP($B523,SERVIÇOS!$B:$G,3,0),IFERROR(VLOOKUP($B523,'COMPOSIÇÕES COMPLEMENTARES '!$C:$K,3,0),"")))</f>
        <v/>
      </c>
      <c r="E523" s="359"/>
      <c r="F523" s="360" t="str">
        <f>IF($B523="","",IFERROR(VLOOKUP($B523,SERVIÇOS!$B:$G,4,0),IFERROR(VLOOKUP($B523,'COMPOSIÇÕES COMPLEMENTARES '!$C:$K,6,0),"")))</f>
        <v/>
      </c>
      <c r="G523" s="360" t="str">
        <f>IF($B523="","",IFERROR(VLOOKUP($B523,SERVIÇOS!$B:$G,5,0),IFERROR(VLOOKUP($B523,'COMPOSIÇÕES COMPLEMENTARES '!$C:$K,7,0),"")))</f>
        <v/>
      </c>
      <c r="H523" s="360" t="str">
        <f t="shared" si="28"/>
        <v/>
      </c>
      <c r="I523" s="360" t="str">
        <f t="shared" si="29"/>
        <v/>
      </c>
      <c r="J523" s="360" t="str">
        <f t="shared" si="30"/>
        <v/>
      </c>
      <c r="K523" s="360" t="str">
        <f t="shared" si="31"/>
        <v/>
      </c>
      <c r="L523" s="360"/>
    </row>
    <row r="524" spans="1:12">
      <c r="A524" s="355"/>
      <c r="B524" s="356"/>
      <c r="C524" s="357" t="str">
        <f>IF($B524="","",IFERROR(VLOOKUP($B524,SERVIÇOS!$B:$G,2,0),IFERROR(VLOOKUP($B524,'COMPOSIÇÕES COMPLEMENTARES '!$C:$K,2,0),"")))</f>
        <v/>
      </c>
      <c r="D524" s="358" t="str">
        <f>IF($B524="","",IFERROR(VLOOKUP($B524,SERVIÇOS!$B:$G,3,0),IFERROR(VLOOKUP($B524,'COMPOSIÇÕES COMPLEMENTARES '!$C:$K,3,0),"")))</f>
        <v/>
      </c>
      <c r="E524" s="359"/>
      <c r="F524" s="360" t="str">
        <f>IF($B524="","",IFERROR(VLOOKUP($B524,SERVIÇOS!$B:$G,4,0),IFERROR(VLOOKUP($B524,'COMPOSIÇÕES COMPLEMENTARES '!$C:$K,6,0),"")))</f>
        <v/>
      </c>
      <c r="G524" s="360" t="str">
        <f>IF($B524="","",IFERROR(VLOOKUP($B524,SERVIÇOS!$B:$G,5,0),IFERROR(VLOOKUP($B524,'COMPOSIÇÕES COMPLEMENTARES '!$C:$K,7,0),"")))</f>
        <v/>
      </c>
      <c r="H524" s="360" t="str">
        <f t="shared" si="28"/>
        <v/>
      </c>
      <c r="I524" s="360" t="str">
        <f t="shared" si="29"/>
        <v/>
      </c>
      <c r="J524" s="360" t="str">
        <f t="shared" si="30"/>
        <v/>
      </c>
      <c r="K524" s="360" t="str">
        <f t="shared" si="31"/>
        <v/>
      </c>
      <c r="L524" s="360"/>
    </row>
    <row r="525" spans="1:12">
      <c r="A525" s="355"/>
      <c r="B525" s="356"/>
      <c r="C525" s="357" t="str">
        <f>IF($B525="","",IFERROR(VLOOKUP($B525,SERVIÇOS!$B:$G,2,0),IFERROR(VLOOKUP($B525,'COMPOSIÇÕES COMPLEMENTARES '!$C:$K,2,0),"")))</f>
        <v/>
      </c>
      <c r="D525" s="358" t="str">
        <f>IF($B525="","",IFERROR(VLOOKUP($B525,SERVIÇOS!$B:$G,3,0),IFERROR(VLOOKUP($B525,'COMPOSIÇÕES COMPLEMENTARES '!$C:$K,3,0),"")))</f>
        <v/>
      </c>
      <c r="E525" s="359"/>
      <c r="F525" s="360" t="str">
        <f>IF($B525="","",IFERROR(VLOOKUP($B525,SERVIÇOS!$B:$G,4,0),IFERROR(VLOOKUP($B525,'COMPOSIÇÕES COMPLEMENTARES '!$C:$K,6,0),"")))</f>
        <v/>
      </c>
      <c r="G525" s="360" t="str">
        <f>IF($B525="","",IFERROR(VLOOKUP($B525,SERVIÇOS!$B:$G,5,0),IFERROR(VLOOKUP($B525,'COMPOSIÇÕES COMPLEMENTARES '!$C:$K,7,0),"")))</f>
        <v/>
      </c>
      <c r="H525" s="360" t="str">
        <f t="shared" si="28"/>
        <v/>
      </c>
      <c r="I525" s="360" t="str">
        <f t="shared" si="29"/>
        <v/>
      </c>
      <c r="J525" s="360" t="str">
        <f t="shared" si="30"/>
        <v/>
      </c>
      <c r="K525" s="360" t="str">
        <f t="shared" si="31"/>
        <v/>
      </c>
      <c r="L525" s="360"/>
    </row>
    <row r="526" spans="1:12">
      <c r="A526" s="355"/>
      <c r="B526" s="356"/>
      <c r="C526" s="357" t="str">
        <f>IF($B526="","",IFERROR(VLOOKUP($B526,SERVIÇOS!$B:$G,2,0),IFERROR(VLOOKUP($B526,'COMPOSIÇÕES COMPLEMENTARES '!$C:$K,2,0),"")))</f>
        <v/>
      </c>
      <c r="D526" s="358" t="str">
        <f>IF($B526="","",IFERROR(VLOOKUP($B526,SERVIÇOS!$B:$G,3,0),IFERROR(VLOOKUP($B526,'COMPOSIÇÕES COMPLEMENTARES '!$C:$K,3,0),"")))</f>
        <v/>
      </c>
      <c r="E526" s="359"/>
      <c r="F526" s="360" t="str">
        <f>IF($B526="","",IFERROR(VLOOKUP($B526,SERVIÇOS!$B:$G,4,0),IFERROR(VLOOKUP($B526,'COMPOSIÇÕES COMPLEMENTARES '!$C:$K,6,0),"")))</f>
        <v/>
      </c>
      <c r="G526" s="360" t="str">
        <f>IF($B526="","",IFERROR(VLOOKUP($B526,SERVIÇOS!$B:$G,5,0),IFERROR(VLOOKUP($B526,'COMPOSIÇÕES COMPLEMENTARES '!$C:$K,7,0),"")))</f>
        <v/>
      </c>
      <c r="H526" s="360" t="str">
        <f t="shared" ref="H526:H589" si="32">IF(E526="","",F526+G526)</f>
        <v/>
      </c>
      <c r="I526" s="360" t="str">
        <f t="shared" si="29"/>
        <v/>
      </c>
      <c r="J526" s="360" t="str">
        <f t="shared" si="30"/>
        <v/>
      </c>
      <c r="K526" s="360" t="str">
        <f t="shared" si="31"/>
        <v/>
      </c>
      <c r="L526" s="360"/>
    </row>
    <row r="527" spans="1:12">
      <c r="A527" s="355"/>
      <c r="B527" s="356"/>
      <c r="C527" s="357" t="str">
        <f>IF($B527="","",IFERROR(VLOOKUP($B527,SERVIÇOS!$B:$G,2,0),IFERROR(VLOOKUP($B527,'COMPOSIÇÕES COMPLEMENTARES '!$C:$K,2,0),"")))</f>
        <v/>
      </c>
      <c r="D527" s="358" t="str">
        <f>IF($B527="","",IFERROR(VLOOKUP($B527,SERVIÇOS!$B:$G,3,0),IFERROR(VLOOKUP($B527,'COMPOSIÇÕES COMPLEMENTARES '!$C:$K,3,0),"")))</f>
        <v/>
      </c>
      <c r="E527" s="359"/>
      <c r="F527" s="360" t="str">
        <f>IF($B527="","",IFERROR(VLOOKUP($B527,SERVIÇOS!$B:$G,4,0),IFERROR(VLOOKUP($B527,'COMPOSIÇÕES COMPLEMENTARES '!$C:$K,6,0),"")))</f>
        <v/>
      </c>
      <c r="G527" s="360" t="str">
        <f>IF($B527="","",IFERROR(VLOOKUP($B527,SERVIÇOS!$B:$G,5,0),IFERROR(VLOOKUP($B527,'COMPOSIÇÕES COMPLEMENTARES '!$C:$K,7,0),"")))</f>
        <v/>
      </c>
      <c r="H527" s="360" t="str">
        <f t="shared" si="32"/>
        <v/>
      </c>
      <c r="I527" s="360" t="str">
        <f t="shared" si="29"/>
        <v/>
      </c>
      <c r="J527" s="360" t="str">
        <f t="shared" si="30"/>
        <v/>
      </c>
      <c r="K527" s="360" t="str">
        <f t="shared" si="31"/>
        <v/>
      </c>
      <c r="L527" s="360"/>
    </row>
    <row r="528" spans="1:12">
      <c r="A528" s="355"/>
      <c r="B528" s="356"/>
      <c r="C528" s="357" t="str">
        <f>IF($B528="","",IFERROR(VLOOKUP($B528,SERVIÇOS!$B:$G,2,0),IFERROR(VLOOKUP($B528,'COMPOSIÇÕES COMPLEMENTARES '!$C:$K,2,0),"")))</f>
        <v/>
      </c>
      <c r="D528" s="358" t="str">
        <f>IF($B528="","",IFERROR(VLOOKUP($B528,SERVIÇOS!$B:$G,3,0),IFERROR(VLOOKUP($B528,'COMPOSIÇÕES COMPLEMENTARES '!$C:$K,3,0),"")))</f>
        <v/>
      </c>
      <c r="E528" s="359"/>
      <c r="F528" s="360" t="str">
        <f>IF($B528="","",IFERROR(VLOOKUP($B528,SERVIÇOS!$B:$G,4,0),IFERROR(VLOOKUP($B528,'COMPOSIÇÕES COMPLEMENTARES '!$C:$K,6,0),"")))</f>
        <v/>
      </c>
      <c r="G528" s="360" t="str">
        <f>IF($B528="","",IFERROR(VLOOKUP($B528,SERVIÇOS!$B:$G,5,0),IFERROR(VLOOKUP($B528,'COMPOSIÇÕES COMPLEMENTARES '!$C:$K,7,0),"")))</f>
        <v/>
      </c>
      <c r="H528" s="360" t="str">
        <f t="shared" si="32"/>
        <v/>
      </c>
      <c r="I528" s="360" t="str">
        <f t="shared" si="29"/>
        <v/>
      </c>
      <c r="J528" s="360" t="str">
        <f t="shared" si="30"/>
        <v/>
      </c>
      <c r="K528" s="360" t="str">
        <f t="shared" si="31"/>
        <v/>
      </c>
      <c r="L528" s="360"/>
    </row>
    <row r="529" spans="1:12">
      <c r="A529" s="355"/>
      <c r="B529" s="356"/>
      <c r="C529" s="357" t="str">
        <f>IF($B529="","",IFERROR(VLOOKUP($B529,SERVIÇOS!$B:$G,2,0),IFERROR(VLOOKUP($B529,'COMPOSIÇÕES COMPLEMENTARES '!$C:$K,2,0),"")))</f>
        <v/>
      </c>
      <c r="D529" s="358" t="str">
        <f>IF($B529="","",IFERROR(VLOOKUP($B529,SERVIÇOS!$B:$G,3,0),IFERROR(VLOOKUP($B529,'COMPOSIÇÕES COMPLEMENTARES '!$C:$K,3,0),"")))</f>
        <v/>
      </c>
      <c r="E529" s="359"/>
      <c r="F529" s="360" t="str">
        <f>IF($B529="","",IFERROR(VLOOKUP($B529,SERVIÇOS!$B:$G,4,0),IFERROR(VLOOKUP($B529,'COMPOSIÇÕES COMPLEMENTARES '!$C:$K,6,0),"")))</f>
        <v/>
      </c>
      <c r="G529" s="360" t="str">
        <f>IF($B529="","",IFERROR(VLOOKUP($B529,SERVIÇOS!$B:$G,5,0),IFERROR(VLOOKUP($B529,'COMPOSIÇÕES COMPLEMENTARES '!$C:$K,7,0),"")))</f>
        <v/>
      </c>
      <c r="H529" s="360" t="str">
        <f t="shared" si="32"/>
        <v/>
      </c>
      <c r="I529" s="360" t="str">
        <f t="shared" si="29"/>
        <v/>
      </c>
      <c r="J529" s="360" t="str">
        <f t="shared" si="30"/>
        <v/>
      </c>
      <c r="K529" s="360" t="str">
        <f t="shared" si="31"/>
        <v/>
      </c>
      <c r="L529" s="360"/>
    </row>
    <row r="530" spans="1:12">
      <c r="A530" s="355"/>
      <c r="B530" s="356"/>
      <c r="C530" s="357" t="str">
        <f>IF($B530="","",IFERROR(VLOOKUP($B530,SERVIÇOS!$B:$G,2,0),IFERROR(VLOOKUP($B530,'COMPOSIÇÕES COMPLEMENTARES '!$C:$K,2,0),"")))</f>
        <v/>
      </c>
      <c r="D530" s="358" t="str">
        <f>IF($B530="","",IFERROR(VLOOKUP($B530,SERVIÇOS!$B:$G,3,0),IFERROR(VLOOKUP($B530,'COMPOSIÇÕES COMPLEMENTARES '!$C:$K,3,0),"")))</f>
        <v/>
      </c>
      <c r="E530" s="359"/>
      <c r="F530" s="360" t="str">
        <f>IF($B530="","",IFERROR(VLOOKUP($B530,SERVIÇOS!$B:$G,4,0),IFERROR(VLOOKUP($B530,'COMPOSIÇÕES COMPLEMENTARES '!$C:$K,6,0),"")))</f>
        <v/>
      </c>
      <c r="G530" s="360" t="str">
        <f>IF($B530="","",IFERROR(VLOOKUP($B530,SERVIÇOS!$B:$G,5,0),IFERROR(VLOOKUP($B530,'COMPOSIÇÕES COMPLEMENTARES '!$C:$K,7,0),"")))</f>
        <v/>
      </c>
      <c r="H530" s="360" t="str">
        <f t="shared" si="32"/>
        <v/>
      </c>
      <c r="I530" s="360" t="str">
        <f t="shared" si="29"/>
        <v/>
      </c>
      <c r="J530" s="360" t="str">
        <f t="shared" si="30"/>
        <v/>
      </c>
      <c r="K530" s="360" t="str">
        <f t="shared" si="31"/>
        <v/>
      </c>
      <c r="L530" s="360"/>
    </row>
    <row r="531" spans="1:12">
      <c r="A531" s="355"/>
      <c r="B531" s="356"/>
      <c r="C531" s="357" t="str">
        <f>IF($B531="","",IFERROR(VLOOKUP($B531,SERVIÇOS!$B:$G,2,0),IFERROR(VLOOKUP($B531,'COMPOSIÇÕES COMPLEMENTARES '!$C:$K,2,0),"")))</f>
        <v/>
      </c>
      <c r="D531" s="358" t="str">
        <f>IF($B531="","",IFERROR(VLOOKUP($B531,SERVIÇOS!$B:$G,3,0),IFERROR(VLOOKUP($B531,'COMPOSIÇÕES COMPLEMENTARES '!$C:$K,3,0),"")))</f>
        <v/>
      </c>
      <c r="E531" s="359"/>
      <c r="F531" s="360" t="str">
        <f>IF($B531="","",IFERROR(VLOOKUP($B531,SERVIÇOS!$B:$G,4,0),IFERROR(VLOOKUP($B531,'COMPOSIÇÕES COMPLEMENTARES '!$C:$K,6,0),"")))</f>
        <v/>
      </c>
      <c r="G531" s="360" t="str">
        <f>IF($B531="","",IFERROR(VLOOKUP($B531,SERVIÇOS!$B:$G,5,0),IFERROR(VLOOKUP($B531,'COMPOSIÇÕES COMPLEMENTARES '!$C:$K,7,0),"")))</f>
        <v/>
      </c>
      <c r="H531" s="360" t="str">
        <f t="shared" si="32"/>
        <v/>
      </c>
      <c r="I531" s="360" t="str">
        <f t="shared" si="29"/>
        <v/>
      </c>
      <c r="J531" s="360" t="str">
        <f t="shared" si="30"/>
        <v/>
      </c>
      <c r="K531" s="360" t="str">
        <f t="shared" si="31"/>
        <v/>
      </c>
      <c r="L531" s="360"/>
    </row>
    <row r="532" spans="1:12">
      <c r="A532" s="355"/>
      <c r="B532" s="356"/>
      <c r="C532" s="357" t="str">
        <f>IF($B532="","",IFERROR(VLOOKUP($B532,SERVIÇOS!$B:$G,2,0),IFERROR(VLOOKUP($B532,'COMPOSIÇÕES COMPLEMENTARES '!$C:$K,2,0),"")))</f>
        <v/>
      </c>
      <c r="D532" s="358" t="str">
        <f>IF($B532="","",IFERROR(VLOOKUP($B532,SERVIÇOS!$B:$G,3,0),IFERROR(VLOOKUP($B532,'COMPOSIÇÕES COMPLEMENTARES '!$C:$K,3,0),"")))</f>
        <v/>
      </c>
      <c r="E532" s="359"/>
      <c r="F532" s="360" t="str">
        <f>IF($B532="","",IFERROR(VLOOKUP($B532,SERVIÇOS!$B:$G,4,0),IFERROR(VLOOKUP($B532,'COMPOSIÇÕES COMPLEMENTARES '!$C:$K,6,0),"")))</f>
        <v/>
      </c>
      <c r="G532" s="360" t="str">
        <f>IF($B532="","",IFERROR(VLOOKUP($B532,SERVIÇOS!$B:$G,5,0),IFERROR(VLOOKUP($B532,'COMPOSIÇÕES COMPLEMENTARES '!$C:$K,7,0),"")))</f>
        <v/>
      </c>
      <c r="H532" s="360" t="str">
        <f t="shared" si="32"/>
        <v/>
      </c>
      <c r="I532" s="360" t="str">
        <f t="shared" si="29"/>
        <v/>
      </c>
      <c r="J532" s="360" t="str">
        <f t="shared" si="30"/>
        <v/>
      </c>
      <c r="K532" s="360" t="str">
        <f t="shared" si="31"/>
        <v/>
      </c>
      <c r="L532" s="360"/>
    </row>
    <row r="533" spans="1:12">
      <c r="A533" s="355"/>
      <c r="B533" s="356"/>
      <c r="C533" s="357" t="str">
        <f>IF($B533="","",IFERROR(VLOOKUP($B533,SERVIÇOS!$B:$G,2,0),IFERROR(VLOOKUP($B533,'COMPOSIÇÕES COMPLEMENTARES '!$C:$K,2,0),"")))</f>
        <v/>
      </c>
      <c r="D533" s="358" t="str">
        <f>IF($B533="","",IFERROR(VLOOKUP($B533,SERVIÇOS!$B:$G,3,0),IFERROR(VLOOKUP($B533,'COMPOSIÇÕES COMPLEMENTARES '!$C:$K,3,0),"")))</f>
        <v/>
      </c>
      <c r="E533" s="359"/>
      <c r="F533" s="360" t="str">
        <f>IF($B533="","",IFERROR(VLOOKUP($B533,SERVIÇOS!$B:$G,4,0),IFERROR(VLOOKUP($B533,'COMPOSIÇÕES COMPLEMENTARES '!$C:$K,6,0),"")))</f>
        <v/>
      </c>
      <c r="G533" s="360" t="str">
        <f>IF($B533="","",IFERROR(VLOOKUP($B533,SERVIÇOS!$B:$G,5,0),IFERROR(VLOOKUP($B533,'COMPOSIÇÕES COMPLEMENTARES '!$C:$K,7,0),"")))</f>
        <v/>
      </c>
      <c r="H533" s="360" t="str">
        <f t="shared" si="32"/>
        <v/>
      </c>
      <c r="I533" s="360" t="str">
        <f t="shared" si="29"/>
        <v/>
      </c>
      <c r="J533" s="360" t="str">
        <f t="shared" si="30"/>
        <v/>
      </c>
      <c r="K533" s="360" t="str">
        <f t="shared" si="31"/>
        <v/>
      </c>
      <c r="L533" s="360"/>
    </row>
    <row r="534" spans="1:12">
      <c r="A534" s="355"/>
      <c r="B534" s="356"/>
      <c r="C534" s="357" t="str">
        <f>IF($B534="","",IFERROR(VLOOKUP($B534,SERVIÇOS!$B:$G,2,0),IFERROR(VLOOKUP($B534,'COMPOSIÇÕES COMPLEMENTARES '!$C:$K,2,0),"")))</f>
        <v/>
      </c>
      <c r="D534" s="358" t="str">
        <f>IF($B534="","",IFERROR(VLOOKUP($B534,SERVIÇOS!$B:$G,3,0),IFERROR(VLOOKUP($B534,'COMPOSIÇÕES COMPLEMENTARES '!$C:$K,3,0),"")))</f>
        <v/>
      </c>
      <c r="E534" s="359"/>
      <c r="F534" s="360" t="str">
        <f>IF($B534="","",IFERROR(VLOOKUP($B534,SERVIÇOS!$B:$G,4,0),IFERROR(VLOOKUP($B534,'COMPOSIÇÕES COMPLEMENTARES '!$C:$K,6,0),"")))</f>
        <v/>
      </c>
      <c r="G534" s="360" t="str">
        <f>IF($B534="","",IFERROR(VLOOKUP($B534,SERVIÇOS!$B:$G,5,0),IFERROR(VLOOKUP($B534,'COMPOSIÇÕES COMPLEMENTARES '!$C:$K,7,0),"")))</f>
        <v/>
      </c>
      <c r="H534" s="360" t="str">
        <f t="shared" si="32"/>
        <v/>
      </c>
      <c r="I534" s="360" t="str">
        <f t="shared" si="29"/>
        <v/>
      </c>
      <c r="J534" s="360" t="str">
        <f t="shared" si="30"/>
        <v/>
      </c>
      <c r="K534" s="360" t="str">
        <f t="shared" si="31"/>
        <v/>
      </c>
      <c r="L534" s="360"/>
    </row>
    <row r="535" spans="1:12">
      <c r="A535" s="355"/>
      <c r="B535" s="356"/>
      <c r="C535" s="357" t="str">
        <f>IF($B535="","",IFERROR(VLOOKUP($B535,SERVIÇOS!$B:$G,2,0),IFERROR(VLOOKUP($B535,'COMPOSIÇÕES COMPLEMENTARES '!$C:$K,2,0),"")))</f>
        <v/>
      </c>
      <c r="D535" s="358" t="str">
        <f>IF($B535="","",IFERROR(VLOOKUP($B535,SERVIÇOS!$B:$G,3,0),IFERROR(VLOOKUP($B535,'COMPOSIÇÕES COMPLEMENTARES '!$C:$K,3,0),"")))</f>
        <v/>
      </c>
      <c r="E535" s="359"/>
      <c r="F535" s="360" t="str">
        <f>IF($B535="","",IFERROR(VLOOKUP($B535,SERVIÇOS!$B:$G,4,0),IFERROR(VLOOKUP($B535,'COMPOSIÇÕES COMPLEMENTARES '!$C:$K,6,0),"")))</f>
        <v/>
      </c>
      <c r="G535" s="360" t="str">
        <f>IF($B535="","",IFERROR(VLOOKUP($B535,SERVIÇOS!$B:$G,5,0),IFERROR(VLOOKUP($B535,'COMPOSIÇÕES COMPLEMENTARES '!$C:$K,7,0),"")))</f>
        <v/>
      </c>
      <c r="H535" s="360" t="str">
        <f t="shared" si="32"/>
        <v/>
      </c>
      <c r="I535" s="360" t="str">
        <f t="shared" si="29"/>
        <v/>
      </c>
      <c r="J535" s="360" t="str">
        <f t="shared" si="30"/>
        <v/>
      </c>
      <c r="K535" s="360" t="str">
        <f t="shared" si="31"/>
        <v/>
      </c>
      <c r="L535" s="360"/>
    </row>
    <row r="536" spans="1:12">
      <c r="A536" s="355"/>
      <c r="B536" s="356"/>
      <c r="C536" s="357" t="str">
        <f>IF($B536="","",IFERROR(VLOOKUP($B536,SERVIÇOS!$B:$G,2,0),IFERROR(VLOOKUP($B536,'COMPOSIÇÕES COMPLEMENTARES '!$C:$K,2,0),"")))</f>
        <v/>
      </c>
      <c r="D536" s="358" t="str">
        <f>IF($B536="","",IFERROR(VLOOKUP($B536,SERVIÇOS!$B:$G,3,0),IFERROR(VLOOKUP($B536,'COMPOSIÇÕES COMPLEMENTARES '!$C:$K,3,0),"")))</f>
        <v/>
      </c>
      <c r="E536" s="359"/>
      <c r="F536" s="360" t="str">
        <f>IF($B536="","",IFERROR(VLOOKUP($B536,SERVIÇOS!$B:$G,4,0),IFERROR(VLOOKUP($B536,'COMPOSIÇÕES COMPLEMENTARES '!$C:$K,6,0),"")))</f>
        <v/>
      </c>
      <c r="G536" s="360" t="str">
        <f>IF($B536="","",IFERROR(VLOOKUP($B536,SERVIÇOS!$B:$G,5,0),IFERROR(VLOOKUP($B536,'COMPOSIÇÕES COMPLEMENTARES '!$C:$K,7,0),"")))</f>
        <v/>
      </c>
      <c r="H536" s="360" t="str">
        <f t="shared" si="32"/>
        <v/>
      </c>
      <c r="I536" s="360" t="str">
        <f t="shared" si="29"/>
        <v/>
      </c>
      <c r="J536" s="360" t="str">
        <f t="shared" si="30"/>
        <v/>
      </c>
      <c r="K536" s="360" t="str">
        <f t="shared" si="31"/>
        <v/>
      </c>
      <c r="L536" s="360"/>
    </row>
    <row r="537" spans="1:12">
      <c r="A537" s="355"/>
      <c r="B537" s="356"/>
      <c r="C537" s="357" t="str">
        <f>IF($B537="","",IFERROR(VLOOKUP($B537,SERVIÇOS!$B:$G,2,0),IFERROR(VLOOKUP($B537,'COMPOSIÇÕES COMPLEMENTARES '!$C:$K,2,0),"")))</f>
        <v/>
      </c>
      <c r="D537" s="358" t="str">
        <f>IF($B537="","",IFERROR(VLOOKUP($B537,SERVIÇOS!$B:$G,3,0),IFERROR(VLOOKUP($B537,'COMPOSIÇÕES COMPLEMENTARES '!$C:$K,3,0),"")))</f>
        <v/>
      </c>
      <c r="E537" s="359"/>
      <c r="F537" s="360" t="str">
        <f>IF($B537="","",IFERROR(VLOOKUP($B537,SERVIÇOS!$B:$G,4,0),IFERROR(VLOOKUP($B537,'COMPOSIÇÕES COMPLEMENTARES '!$C:$K,6,0),"")))</f>
        <v/>
      </c>
      <c r="G537" s="360" t="str">
        <f>IF($B537="","",IFERROR(VLOOKUP($B537,SERVIÇOS!$B:$G,5,0),IFERROR(VLOOKUP($B537,'COMPOSIÇÕES COMPLEMENTARES '!$C:$K,7,0),"")))</f>
        <v/>
      </c>
      <c r="H537" s="360" t="str">
        <f t="shared" si="32"/>
        <v/>
      </c>
      <c r="I537" s="360" t="str">
        <f t="shared" si="29"/>
        <v/>
      </c>
      <c r="J537" s="360" t="str">
        <f t="shared" si="30"/>
        <v/>
      </c>
      <c r="K537" s="360" t="str">
        <f t="shared" si="31"/>
        <v/>
      </c>
      <c r="L537" s="360"/>
    </row>
    <row r="538" spans="1:12">
      <c r="A538" s="355"/>
      <c r="B538" s="356"/>
      <c r="C538" s="357" t="str">
        <f>IF($B538="","",IFERROR(VLOOKUP($B538,SERVIÇOS!$B:$G,2,0),IFERROR(VLOOKUP($B538,'COMPOSIÇÕES COMPLEMENTARES '!$C:$K,2,0),"")))</f>
        <v/>
      </c>
      <c r="D538" s="358" t="str">
        <f>IF($B538="","",IFERROR(VLOOKUP($B538,SERVIÇOS!$B:$G,3,0),IFERROR(VLOOKUP($B538,'COMPOSIÇÕES COMPLEMENTARES '!$C:$K,3,0),"")))</f>
        <v/>
      </c>
      <c r="E538" s="359"/>
      <c r="F538" s="360" t="str">
        <f>IF($B538="","",IFERROR(VLOOKUP($B538,SERVIÇOS!$B:$G,4,0),IFERROR(VLOOKUP($B538,'COMPOSIÇÕES COMPLEMENTARES '!$C:$K,6,0),"")))</f>
        <v/>
      </c>
      <c r="G538" s="360" t="str">
        <f>IF($B538="","",IFERROR(VLOOKUP($B538,SERVIÇOS!$B:$G,5,0),IFERROR(VLOOKUP($B538,'COMPOSIÇÕES COMPLEMENTARES '!$C:$K,7,0),"")))</f>
        <v/>
      </c>
      <c r="H538" s="360" t="str">
        <f t="shared" si="32"/>
        <v/>
      </c>
      <c r="I538" s="360" t="str">
        <f t="shared" si="29"/>
        <v/>
      </c>
      <c r="J538" s="360" t="str">
        <f t="shared" si="30"/>
        <v/>
      </c>
      <c r="K538" s="360" t="str">
        <f t="shared" si="31"/>
        <v/>
      </c>
      <c r="L538" s="360"/>
    </row>
    <row r="539" spans="1:12">
      <c r="A539" s="355"/>
      <c r="B539" s="356"/>
      <c r="C539" s="357" t="str">
        <f>IF($B539="","",IFERROR(VLOOKUP($B539,SERVIÇOS!$B:$G,2,0),IFERROR(VLOOKUP($B539,'COMPOSIÇÕES COMPLEMENTARES '!$C:$K,2,0),"")))</f>
        <v/>
      </c>
      <c r="D539" s="358" t="str">
        <f>IF($B539="","",IFERROR(VLOOKUP($B539,SERVIÇOS!$B:$G,3,0),IFERROR(VLOOKUP($B539,'COMPOSIÇÕES COMPLEMENTARES '!$C:$K,3,0),"")))</f>
        <v/>
      </c>
      <c r="E539" s="359"/>
      <c r="F539" s="360" t="str">
        <f>IF($B539="","",IFERROR(VLOOKUP($B539,SERVIÇOS!$B:$G,4,0),IFERROR(VLOOKUP($B539,'COMPOSIÇÕES COMPLEMENTARES '!$C:$K,6,0),"")))</f>
        <v/>
      </c>
      <c r="G539" s="360" t="str">
        <f>IF($B539="","",IFERROR(VLOOKUP($B539,SERVIÇOS!$B:$G,5,0),IFERROR(VLOOKUP($B539,'COMPOSIÇÕES COMPLEMENTARES '!$C:$K,7,0),"")))</f>
        <v/>
      </c>
      <c r="H539" s="360" t="str">
        <f t="shared" si="32"/>
        <v/>
      </c>
      <c r="I539" s="360" t="str">
        <f t="shared" ref="I539:I602" si="33">IF(E539="","",TRUNC((E539*F539),2))</f>
        <v/>
      </c>
      <c r="J539" s="360" t="str">
        <f t="shared" ref="J539:J602" si="34">IF(E539="","",TRUNC((E539*G539),2))</f>
        <v/>
      </c>
      <c r="K539" s="360" t="str">
        <f t="shared" ref="K539:K602" si="35">IF(E539="","",TRUNC((E539*H539),2))</f>
        <v/>
      </c>
      <c r="L539" s="360"/>
    </row>
    <row r="540" spans="1:12">
      <c r="A540" s="355"/>
      <c r="B540" s="356"/>
      <c r="C540" s="357" t="str">
        <f>IF($B540="","",IFERROR(VLOOKUP($B540,SERVIÇOS!$B:$G,2,0),IFERROR(VLOOKUP($B540,'COMPOSIÇÕES COMPLEMENTARES '!$C:$K,2,0),"")))</f>
        <v/>
      </c>
      <c r="D540" s="358" t="str">
        <f>IF($B540="","",IFERROR(VLOOKUP($B540,SERVIÇOS!$B:$G,3,0),IFERROR(VLOOKUP($B540,'COMPOSIÇÕES COMPLEMENTARES '!$C:$K,3,0),"")))</f>
        <v/>
      </c>
      <c r="E540" s="359"/>
      <c r="F540" s="360" t="str">
        <f>IF($B540="","",IFERROR(VLOOKUP($B540,SERVIÇOS!$B:$G,4,0),IFERROR(VLOOKUP($B540,'COMPOSIÇÕES COMPLEMENTARES '!$C:$K,6,0),"")))</f>
        <v/>
      </c>
      <c r="G540" s="360" t="str">
        <f>IF($B540="","",IFERROR(VLOOKUP($B540,SERVIÇOS!$B:$G,5,0),IFERROR(VLOOKUP($B540,'COMPOSIÇÕES COMPLEMENTARES '!$C:$K,7,0),"")))</f>
        <v/>
      </c>
      <c r="H540" s="360" t="str">
        <f t="shared" si="32"/>
        <v/>
      </c>
      <c r="I540" s="360" t="str">
        <f t="shared" si="33"/>
        <v/>
      </c>
      <c r="J540" s="360" t="str">
        <f t="shared" si="34"/>
        <v/>
      </c>
      <c r="K540" s="360" t="str">
        <f t="shared" si="35"/>
        <v/>
      </c>
      <c r="L540" s="360"/>
    </row>
    <row r="541" spans="1:12">
      <c r="A541" s="355"/>
      <c r="B541" s="356"/>
      <c r="C541" s="357" t="str">
        <f>IF($B541="","",IFERROR(VLOOKUP($B541,SERVIÇOS!$B:$G,2,0),IFERROR(VLOOKUP($B541,'COMPOSIÇÕES COMPLEMENTARES '!$C:$K,2,0),"")))</f>
        <v/>
      </c>
      <c r="D541" s="358" t="str">
        <f>IF($B541="","",IFERROR(VLOOKUP($B541,SERVIÇOS!$B:$G,3,0),IFERROR(VLOOKUP($B541,'COMPOSIÇÕES COMPLEMENTARES '!$C:$K,3,0),"")))</f>
        <v/>
      </c>
      <c r="E541" s="359"/>
      <c r="F541" s="360" t="str">
        <f>IF($B541="","",IFERROR(VLOOKUP($B541,SERVIÇOS!$B:$G,4,0),IFERROR(VLOOKUP($B541,'COMPOSIÇÕES COMPLEMENTARES '!$C:$K,6,0),"")))</f>
        <v/>
      </c>
      <c r="G541" s="360" t="str">
        <f>IF($B541="","",IFERROR(VLOOKUP($B541,SERVIÇOS!$B:$G,5,0),IFERROR(VLOOKUP($B541,'COMPOSIÇÕES COMPLEMENTARES '!$C:$K,7,0),"")))</f>
        <v/>
      </c>
      <c r="H541" s="360" t="str">
        <f t="shared" si="32"/>
        <v/>
      </c>
      <c r="I541" s="360" t="str">
        <f t="shared" si="33"/>
        <v/>
      </c>
      <c r="J541" s="360" t="str">
        <f t="shared" si="34"/>
        <v/>
      </c>
      <c r="K541" s="360" t="str">
        <f t="shared" si="35"/>
        <v/>
      </c>
      <c r="L541" s="360"/>
    </row>
    <row r="542" spans="1:12">
      <c r="A542" s="355"/>
      <c r="B542" s="356"/>
      <c r="C542" s="357" t="str">
        <f>IF($B542="","",IFERROR(VLOOKUP($B542,SERVIÇOS!$B:$G,2,0),IFERROR(VLOOKUP($B542,'COMPOSIÇÕES COMPLEMENTARES '!$C:$K,2,0),"")))</f>
        <v/>
      </c>
      <c r="D542" s="358" t="str">
        <f>IF($B542="","",IFERROR(VLOOKUP($B542,SERVIÇOS!$B:$G,3,0),IFERROR(VLOOKUP($B542,'COMPOSIÇÕES COMPLEMENTARES '!$C:$K,3,0),"")))</f>
        <v/>
      </c>
      <c r="E542" s="359"/>
      <c r="F542" s="360" t="str">
        <f>IF($B542="","",IFERROR(VLOOKUP($B542,SERVIÇOS!$B:$G,4,0),IFERROR(VLOOKUP($B542,'COMPOSIÇÕES COMPLEMENTARES '!$C:$K,6,0),"")))</f>
        <v/>
      </c>
      <c r="G542" s="360" t="str">
        <f>IF($B542="","",IFERROR(VLOOKUP($B542,SERVIÇOS!$B:$G,5,0),IFERROR(VLOOKUP($B542,'COMPOSIÇÕES COMPLEMENTARES '!$C:$K,7,0),"")))</f>
        <v/>
      </c>
      <c r="H542" s="360" t="str">
        <f t="shared" si="32"/>
        <v/>
      </c>
      <c r="I542" s="360" t="str">
        <f t="shared" si="33"/>
        <v/>
      </c>
      <c r="J542" s="360" t="str">
        <f t="shared" si="34"/>
        <v/>
      </c>
      <c r="K542" s="360" t="str">
        <f t="shared" si="35"/>
        <v/>
      </c>
      <c r="L542" s="360"/>
    </row>
    <row r="543" spans="1:12">
      <c r="A543" s="355"/>
      <c r="B543" s="356"/>
      <c r="C543" s="357" t="str">
        <f>IF($B543="","",IFERROR(VLOOKUP($B543,SERVIÇOS!$B:$G,2,0),IFERROR(VLOOKUP($B543,'COMPOSIÇÕES COMPLEMENTARES '!$C:$K,2,0),"")))</f>
        <v/>
      </c>
      <c r="D543" s="358" t="str">
        <f>IF($B543="","",IFERROR(VLOOKUP($B543,SERVIÇOS!$B:$G,3,0),IFERROR(VLOOKUP($B543,'COMPOSIÇÕES COMPLEMENTARES '!$C:$K,3,0),"")))</f>
        <v/>
      </c>
      <c r="E543" s="359"/>
      <c r="F543" s="360" t="str">
        <f>IF($B543="","",IFERROR(VLOOKUP($B543,SERVIÇOS!$B:$G,4,0),IFERROR(VLOOKUP($B543,'COMPOSIÇÕES COMPLEMENTARES '!$C:$K,6,0),"")))</f>
        <v/>
      </c>
      <c r="G543" s="360" t="str">
        <f>IF($B543="","",IFERROR(VLOOKUP($B543,SERVIÇOS!$B:$G,5,0),IFERROR(VLOOKUP($B543,'COMPOSIÇÕES COMPLEMENTARES '!$C:$K,7,0),"")))</f>
        <v/>
      </c>
      <c r="H543" s="360" t="str">
        <f t="shared" si="32"/>
        <v/>
      </c>
      <c r="I543" s="360" t="str">
        <f t="shared" si="33"/>
        <v/>
      </c>
      <c r="J543" s="360" t="str">
        <f t="shared" si="34"/>
        <v/>
      </c>
      <c r="K543" s="360" t="str">
        <f t="shared" si="35"/>
        <v/>
      </c>
      <c r="L543" s="360"/>
    </row>
    <row r="544" spans="1:12">
      <c r="A544" s="355"/>
      <c r="B544" s="356"/>
      <c r="C544" s="357" t="str">
        <f>IF($B544="","",IFERROR(VLOOKUP($B544,SERVIÇOS!$B:$G,2,0),IFERROR(VLOOKUP($B544,'COMPOSIÇÕES COMPLEMENTARES '!$C:$K,2,0),"")))</f>
        <v/>
      </c>
      <c r="D544" s="358" t="str">
        <f>IF($B544="","",IFERROR(VLOOKUP($B544,SERVIÇOS!$B:$G,3,0),IFERROR(VLOOKUP($B544,'COMPOSIÇÕES COMPLEMENTARES '!$C:$K,3,0),"")))</f>
        <v/>
      </c>
      <c r="E544" s="359"/>
      <c r="F544" s="360" t="str">
        <f>IF($B544="","",IFERROR(VLOOKUP($B544,SERVIÇOS!$B:$G,4,0),IFERROR(VLOOKUP($B544,'COMPOSIÇÕES COMPLEMENTARES '!$C:$K,6,0),"")))</f>
        <v/>
      </c>
      <c r="G544" s="360" t="str">
        <f>IF($B544="","",IFERROR(VLOOKUP($B544,SERVIÇOS!$B:$G,5,0),IFERROR(VLOOKUP($B544,'COMPOSIÇÕES COMPLEMENTARES '!$C:$K,7,0),"")))</f>
        <v/>
      </c>
      <c r="H544" s="360" t="str">
        <f t="shared" si="32"/>
        <v/>
      </c>
      <c r="I544" s="360" t="str">
        <f t="shared" si="33"/>
        <v/>
      </c>
      <c r="J544" s="360" t="str">
        <f t="shared" si="34"/>
        <v/>
      </c>
      <c r="K544" s="360" t="str">
        <f t="shared" si="35"/>
        <v/>
      </c>
      <c r="L544" s="360"/>
    </row>
    <row r="545" spans="1:12">
      <c r="A545" s="355"/>
      <c r="B545" s="356"/>
      <c r="C545" s="357" t="str">
        <f>IF($B545="","",IFERROR(VLOOKUP($B545,SERVIÇOS!$B:$G,2,0),IFERROR(VLOOKUP($B545,'COMPOSIÇÕES COMPLEMENTARES '!$C:$K,2,0),"")))</f>
        <v/>
      </c>
      <c r="D545" s="358" t="str">
        <f>IF($B545="","",IFERROR(VLOOKUP($B545,SERVIÇOS!$B:$G,3,0),IFERROR(VLOOKUP($B545,'COMPOSIÇÕES COMPLEMENTARES '!$C:$K,3,0),"")))</f>
        <v/>
      </c>
      <c r="E545" s="359"/>
      <c r="F545" s="360" t="str">
        <f>IF($B545="","",IFERROR(VLOOKUP($B545,SERVIÇOS!$B:$G,4,0),IFERROR(VLOOKUP($B545,'COMPOSIÇÕES COMPLEMENTARES '!$C:$K,6,0),"")))</f>
        <v/>
      </c>
      <c r="G545" s="360" t="str">
        <f>IF($B545="","",IFERROR(VLOOKUP($B545,SERVIÇOS!$B:$G,5,0),IFERROR(VLOOKUP($B545,'COMPOSIÇÕES COMPLEMENTARES '!$C:$K,7,0),"")))</f>
        <v/>
      </c>
      <c r="H545" s="360" t="str">
        <f t="shared" si="32"/>
        <v/>
      </c>
      <c r="I545" s="360" t="str">
        <f t="shared" si="33"/>
        <v/>
      </c>
      <c r="J545" s="360" t="str">
        <f t="shared" si="34"/>
        <v/>
      </c>
      <c r="K545" s="360" t="str">
        <f t="shared" si="35"/>
        <v/>
      </c>
      <c r="L545" s="360"/>
    </row>
    <row r="546" spans="1:12">
      <c r="A546" s="355"/>
      <c r="B546" s="356"/>
      <c r="C546" s="357" t="str">
        <f>IF($B546="","",IFERROR(VLOOKUP($B546,SERVIÇOS!$B:$G,2,0),IFERROR(VLOOKUP($B546,'COMPOSIÇÕES COMPLEMENTARES '!$C:$K,2,0),"")))</f>
        <v/>
      </c>
      <c r="D546" s="358" t="str">
        <f>IF($B546="","",IFERROR(VLOOKUP($B546,SERVIÇOS!$B:$G,3,0),IFERROR(VLOOKUP($B546,'COMPOSIÇÕES COMPLEMENTARES '!$C:$K,3,0),"")))</f>
        <v/>
      </c>
      <c r="E546" s="359"/>
      <c r="F546" s="360" t="str">
        <f>IF($B546="","",IFERROR(VLOOKUP($B546,SERVIÇOS!$B:$G,4,0),IFERROR(VLOOKUP($B546,'COMPOSIÇÕES COMPLEMENTARES '!$C:$K,6,0),"")))</f>
        <v/>
      </c>
      <c r="G546" s="360" t="str">
        <f>IF($B546="","",IFERROR(VLOOKUP($B546,SERVIÇOS!$B:$G,5,0),IFERROR(VLOOKUP($B546,'COMPOSIÇÕES COMPLEMENTARES '!$C:$K,7,0),"")))</f>
        <v/>
      </c>
      <c r="H546" s="360" t="str">
        <f t="shared" si="32"/>
        <v/>
      </c>
      <c r="I546" s="360" t="str">
        <f t="shared" si="33"/>
        <v/>
      </c>
      <c r="J546" s="360" t="str">
        <f t="shared" si="34"/>
        <v/>
      </c>
      <c r="K546" s="360" t="str">
        <f t="shared" si="35"/>
        <v/>
      </c>
      <c r="L546" s="360"/>
    </row>
    <row r="547" spans="1:12">
      <c r="A547" s="355"/>
      <c r="B547" s="356"/>
      <c r="C547" s="357" t="str">
        <f>IF($B547="","",IFERROR(VLOOKUP($B547,SERVIÇOS!$B:$G,2,0),IFERROR(VLOOKUP($B547,'COMPOSIÇÕES COMPLEMENTARES '!$C:$K,2,0),"")))</f>
        <v/>
      </c>
      <c r="D547" s="358" t="str">
        <f>IF($B547="","",IFERROR(VLOOKUP($B547,SERVIÇOS!$B:$G,3,0),IFERROR(VLOOKUP($B547,'COMPOSIÇÕES COMPLEMENTARES '!$C:$K,3,0),"")))</f>
        <v/>
      </c>
      <c r="E547" s="359"/>
      <c r="F547" s="360" t="str">
        <f>IF($B547="","",IFERROR(VLOOKUP($B547,SERVIÇOS!$B:$G,4,0),IFERROR(VLOOKUP($B547,'COMPOSIÇÕES COMPLEMENTARES '!$C:$K,6,0),"")))</f>
        <v/>
      </c>
      <c r="G547" s="360" t="str">
        <f>IF($B547="","",IFERROR(VLOOKUP($B547,SERVIÇOS!$B:$G,5,0),IFERROR(VLOOKUP($B547,'COMPOSIÇÕES COMPLEMENTARES '!$C:$K,7,0),"")))</f>
        <v/>
      </c>
      <c r="H547" s="360" t="str">
        <f t="shared" si="32"/>
        <v/>
      </c>
      <c r="I547" s="360" t="str">
        <f t="shared" si="33"/>
        <v/>
      </c>
      <c r="J547" s="360" t="str">
        <f t="shared" si="34"/>
        <v/>
      </c>
      <c r="K547" s="360" t="str">
        <f t="shared" si="35"/>
        <v/>
      </c>
      <c r="L547" s="360"/>
    </row>
    <row r="548" spans="1:12">
      <c r="A548" s="355"/>
      <c r="B548" s="356"/>
      <c r="C548" s="357" t="str">
        <f>IF($B548="","",IFERROR(VLOOKUP($B548,SERVIÇOS!$B:$G,2,0),IFERROR(VLOOKUP($B548,'COMPOSIÇÕES COMPLEMENTARES '!$C:$K,2,0),"")))</f>
        <v/>
      </c>
      <c r="D548" s="358" t="str">
        <f>IF($B548="","",IFERROR(VLOOKUP($B548,SERVIÇOS!$B:$G,3,0),IFERROR(VLOOKUP($B548,'COMPOSIÇÕES COMPLEMENTARES '!$C:$K,3,0),"")))</f>
        <v/>
      </c>
      <c r="E548" s="359"/>
      <c r="F548" s="360" t="str">
        <f>IF($B548="","",IFERROR(VLOOKUP($B548,SERVIÇOS!$B:$G,4,0),IFERROR(VLOOKUP($B548,'COMPOSIÇÕES COMPLEMENTARES '!$C:$K,6,0),"")))</f>
        <v/>
      </c>
      <c r="G548" s="360" t="str">
        <f>IF($B548="","",IFERROR(VLOOKUP($B548,SERVIÇOS!$B:$G,5,0),IFERROR(VLOOKUP($B548,'COMPOSIÇÕES COMPLEMENTARES '!$C:$K,7,0),"")))</f>
        <v/>
      </c>
      <c r="H548" s="360" t="str">
        <f t="shared" si="32"/>
        <v/>
      </c>
      <c r="I548" s="360" t="str">
        <f t="shared" si="33"/>
        <v/>
      </c>
      <c r="J548" s="360" t="str">
        <f t="shared" si="34"/>
        <v/>
      </c>
      <c r="K548" s="360" t="str">
        <f t="shared" si="35"/>
        <v/>
      </c>
      <c r="L548" s="360"/>
    </row>
    <row r="549" spans="1:12">
      <c r="A549" s="355"/>
      <c r="B549" s="356"/>
      <c r="C549" s="357" t="str">
        <f>IF($B549="","",IFERROR(VLOOKUP($B549,SERVIÇOS!$B:$G,2,0),IFERROR(VLOOKUP($B549,'COMPOSIÇÕES COMPLEMENTARES '!$C:$K,2,0),"")))</f>
        <v/>
      </c>
      <c r="D549" s="358" t="str">
        <f>IF($B549="","",IFERROR(VLOOKUP($B549,SERVIÇOS!$B:$G,3,0),IFERROR(VLOOKUP($B549,'COMPOSIÇÕES COMPLEMENTARES '!$C:$K,3,0),"")))</f>
        <v/>
      </c>
      <c r="E549" s="359"/>
      <c r="F549" s="360" t="str">
        <f>IF($B549="","",IFERROR(VLOOKUP($B549,SERVIÇOS!$B:$G,4,0),IFERROR(VLOOKUP($B549,'COMPOSIÇÕES COMPLEMENTARES '!$C:$K,6,0),"")))</f>
        <v/>
      </c>
      <c r="G549" s="360" t="str">
        <f>IF($B549="","",IFERROR(VLOOKUP($B549,SERVIÇOS!$B:$G,5,0),IFERROR(VLOOKUP($B549,'COMPOSIÇÕES COMPLEMENTARES '!$C:$K,7,0),"")))</f>
        <v/>
      </c>
      <c r="H549" s="360" t="str">
        <f t="shared" si="32"/>
        <v/>
      </c>
      <c r="I549" s="360" t="str">
        <f t="shared" si="33"/>
        <v/>
      </c>
      <c r="J549" s="360" t="str">
        <f t="shared" si="34"/>
        <v/>
      </c>
      <c r="K549" s="360" t="str">
        <f t="shared" si="35"/>
        <v/>
      </c>
      <c r="L549" s="360"/>
    </row>
    <row r="550" spans="1:12">
      <c r="A550" s="355"/>
      <c r="B550" s="356"/>
      <c r="C550" s="357" t="str">
        <f>IF($B550="","",IFERROR(VLOOKUP($B550,SERVIÇOS!$B:$G,2,0),IFERROR(VLOOKUP($B550,'COMPOSIÇÕES COMPLEMENTARES '!$C:$K,2,0),"")))</f>
        <v/>
      </c>
      <c r="D550" s="358" t="str">
        <f>IF($B550="","",IFERROR(VLOOKUP($B550,SERVIÇOS!$B:$G,3,0),IFERROR(VLOOKUP($B550,'COMPOSIÇÕES COMPLEMENTARES '!$C:$K,3,0),"")))</f>
        <v/>
      </c>
      <c r="E550" s="359"/>
      <c r="F550" s="360" t="str">
        <f>IF($B550="","",IFERROR(VLOOKUP($B550,SERVIÇOS!$B:$G,4,0),IFERROR(VLOOKUP($B550,'COMPOSIÇÕES COMPLEMENTARES '!$C:$K,6,0),"")))</f>
        <v/>
      </c>
      <c r="G550" s="360" t="str">
        <f>IF($B550="","",IFERROR(VLOOKUP($B550,SERVIÇOS!$B:$G,5,0),IFERROR(VLOOKUP($B550,'COMPOSIÇÕES COMPLEMENTARES '!$C:$K,7,0),"")))</f>
        <v/>
      </c>
      <c r="H550" s="360" t="str">
        <f t="shared" si="32"/>
        <v/>
      </c>
      <c r="I550" s="360" t="str">
        <f t="shared" si="33"/>
        <v/>
      </c>
      <c r="J550" s="360" t="str">
        <f t="shared" si="34"/>
        <v/>
      </c>
      <c r="K550" s="360" t="str">
        <f t="shared" si="35"/>
        <v/>
      </c>
      <c r="L550" s="360"/>
    </row>
    <row r="551" spans="1:12">
      <c r="A551" s="355"/>
      <c r="B551" s="356"/>
      <c r="C551" s="357" t="str">
        <f>IF($B551="","",IFERROR(VLOOKUP($B551,SERVIÇOS!$B:$G,2,0),IFERROR(VLOOKUP($B551,'COMPOSIÇÕES COMPLEMENTARES '!$C:$K,2,0),"")))</f>
        <v/>
      </c>
      <c r="D551" s="358" t="str">
        <f>IF($B551="","",IFERROR(VLOOKUP($B551,SERVIÇOS!$B:$G,3,0),IFERROR(VLOOKUP($B551,'COMPOSIÇÕES COMPLEMENTARES '!$C:$K,3,0),"")))</f>
        <v/>
      </c>
      <c r="E551" s="359"/>
      <c r="F551" s="360" t="str">
        <f>IF($B551="","",IFERROR(VLOOKUP($B551,SERVIÇOS!$B:$G,4,0),IFERROR(VLOOKUP($B551,'COMPOSIÇÕES COMPLEMENTARES '!$C:$K,6,0),"")))</f>
        <v/>
      </c>
      <c r="G551" s="360" t="str">
        <f>IF($B551="","",IFERROR(VLOOKUP($B551,SERVIÇOS!$B:$G,5,0),IFERROR(VLOOKUP($B551,'COMPOSIÇÕES COMPLEMENTARES '!$C:$K,7,0),"")))</f>
        <v/>
      </c>
      <c r="H551" s="360" t="str">
        <f t="shared" si="32"/>
        <v/>
      </c>
      <c r="I551" s="360" t="str">
        <f t="shared" si="33"/>
        <v/>
      </c>
      <c r="J551" s="360" t="str">
        <f t="shared" si="34"/>
        <v/>
      </c>
      <c r="K551" s="360" t="str">
        <f t="shared" si="35"/>
        <v/>
      </c>
      <c r="L551" s="360"/>
    </row>
    <row r="552" spans="1:12">
      <c r="A552" s="355"/>
      <c r="B552" s="356"/>
      <c r="C552" s="357" t="str">
        <f>IF($B552="","",IFERROR(VLOOKUP($B552,SERVIÇOS!$B:$G,2,0),IFERROR(VLOOKUP($B552,'COMPOSIÇÕES COMPLEMENTARES '!$C:$K,2,0),"")))</f>
        <v/>
      </c>
      <c r="D552" s="358" t="str">
        <f>IF($B552="","",IFERROR(VLOOKUP($B552,SERVIÇOS!$B:$G,3,0),IFERROR(VLOOKUP($B552,'COMPOSIÇÕES COMPLEMENTARES '!$C:$K,3,0),"")))</f>
        <v/>
      </c>
      <c r="E552" s="359"/>
      <c r="F552" s="360" t="str">
        <f>IF($B552="","",IFERROR(VLOOKUP($B552,SERVIÇOS!$B:$G,4,0),IFERROR(VLOOKUP($B552,'COMPOSIÇÕES COMPLEMENTARES '!$C:$K,6,0),"")))</f>
        <v/>
      </c>
      <c r="G552" s="360" t="str">
        <f>IF($B552="","",IFERROR(VLOOKUP($B552,SERVIÇOS!$B:$G,5,0),IFERROR(VLOOKUP($B552,'COMPOSIÇÕES COMPLEMENTARES '!$C:$K,7,0),"")))</f>
        <v/>
      </c>
      <c r="H552" s="360" t="str">
        <f t="shared" si="32"/>
        <v/>
      </c>
      <c r="I552" s="360" t="str">
        <f t="shared" si="33"/>
        <v/>
      </c>
      <c r="J552" s="360" t="str">
        <f t="shared" si="34"/>
        <v/>
      </c>
      <c r="K552" s="360" t="str">
        <f t="shared" si="35"/>
        <v/>
      </c>
      <c r="L552" s="360"/>
    </row>
    <row r="553" spans="1:12">
      <c r="A553" s="355"/>
      <c r="B553" s="356"/>
      <c r="C553" s="357" t="str">
        <f>IF($B553="","",IFERROR(VLOOKUP($B553,SERVIÇOS!$B:$G,2,0),IFERROR(VLOOKUP($B553,'COMPOSIÇÕES COMPLEMENTARES '!$C:$K,2,0),"")))</f>
        <v/>
      </c>
      <c r="D553" s="358" t="str">
        <f>IF($B553="","",IFERROR(VLOOKUP($B553,SERVIÇOS!$B:$G,3,0),IFERROR(VLOOKUP($B553,'COMPOSIÇÕES COMPLEMENTARES '!$C:$K,3,0),"")))</f>
        <v/>
      </c>
      <c r="E553" s="359"/>
      <c r="F553" s="360" t="str">
        <f>IF($B553="","",IFERROR(VLOOKUP($B553,SERVIÇOS!$B:$G,4,0),IFERROR(VLOOKUP($B553,'COMPOSIÇÕES COMPLEMENTARES '!$C:$K,6,0),"")))</f>
        <v/>
      </c>
      <c r="G553" s="360" t="str">
        <f>IF($B553="","",IFERROR(VLOOKUP($B553,SERVIÇOS!$B:$G,5,0),IFERROR(VLOOKUP($B553,'COMPOSIÇÕES COMPLEMENTARES '!$C:$K,7,0),"")))</f>
        <v/>
      </c>
      <c r="H553" s="360" t="str">
        <f t="shared" si="32"/>
        <v/>
      </c>
      <c r="I553" s="360" t="str">
        <f t="shared" si="33"/>
        <v/>
      </c>
      <c r="J553" s="360" t="str">
        <f t="shared" si="34"/>
        <v/>
      </c>
      <c r="K553" s="360" t="str">
        <f t="shared" si="35"/>
        <v/>
      </c>
      <c r="L553" s="360"/>
    </row>
    <row r="554" spans="1:12">
      <c r="A554" s="355"/>
      <c r="B554" s="356"/>
      <c r="C554" s="357" t="str">
        <f>IF($B554="","",IFERROR(VLOOKUP($B554,SERVIÇOS!$B:$G,2,0),IFERROR(VLOOKUP($B554,'COMPOSIÇÕES COMPLEMENTARES '!$C:$K,2,0),"")))</f>
        <v/>
      </c>
      <c r="D554" s="358" t="str">
        <f>IF($B554="","",IFERROR(VLOOKUP($B554,SERVIÇOS!$B:$G,3,0),IFERROR(VLOOKUP($B554,'COMPOSIÇÕES COMPLEMENTARES '!$C:$K,3,0),"")))</f>
        <v/>
      </c>
      <c r="E554" s="359"/>
      <c r="F554" s="360" t="str">
        <f>IF($B554="","",IFERROR(VLOOKUP($B554,SERVIÇOS!$B:$G,4,0),IFERROR(VLOOKUP($B554,'COMPOSIÇÕES COMPLEMENTARES '!$C:$K,6,0),"")))</f>
        <v/>
      </c>
      <c r="G554" s="360" t="str">
        <f>IF($B554="","",IFERROR(VLOOKUP($B554,SERVIÇOS!$B:$G,5,0),IFERROR(VLOOKUP($B554,'COMPOSIÇÕES COMPLEMENTARES '!$C:$K,7,0),"")))</f>
        <v/>
      </c>
      <c r="H554" s="360" t="str">
        <f t="shared" si="32"/>
        <v/>
      </c>
      <c r="I554" s="360" t="str">
        <f t="shared" si="33"/>
        <v/>
      </c>
      <c r="J554" s="360" t="str">
        <f t="shared" si="34"/>
        <v/>
      </c>
      <c r="K554" s="360" t="str">
        <f t="shared" si="35"/>
        <v/>
      </c>
      <c r="L554" s="360"/>
    </row>
    <row r="555" spans="1:12">
      <c r="A555" s="355"/>
      <c r="B555" s="356"/>
      <c r="C555" s="357" t="str">
        <f>IF($B555="","",IFERROR(VLOOKUP($B555,SERVIÇOS!$B:$G,2,0),IFERROR(VLOOKUP($B555,'COMPOSIÇÕES COMPLEMENTARES '!$C:$K,2,0),"")))</f>
        <v/>
      </c>
      <c r="D555" s="358" t="str">
        <f>IF($B555="","",IFERROR(VLOOKUP($B555,SERVIÇOS!$B:$G,3,0),IFERROR(VLOOKUP($B555,'COMPOSIÇÕES COMPLEMENTARES '!$C:$K,3,0),"")))</f>
        <v/>
      </c>
      <c r="E555" s="359"/>
      <c r="F555" s="360" t="str">
        <f>IF($B555="","",IFERROR(VLOOKUP($B555,SERVIÇOS!$B:$G,4,0),IFERROR(VLOOKUP($B555,'COMPOSIÇÕES COMPLEMENTARES '!$C:$K,6,0),"")))</f>
        <v/>
      </c>
      <c r="G555" s="360" t="str">
        <f>IF($B555="","",IFERROR(VLOOKUP($B555,SERVIÇOS!$B:$G,5,0),IFERROR(VLOOKUP($B555,'COMPOSIÇÕES COMPLEMENTARES '!$C:$K,7,0),"")))</f>
        <v/>
      </c>
      <c r="H555" s="360" t="str">
        <f t="shared" si="32"/>
        <v/>
      </c>
      <c r="I555" s="360" t="str">
        <f t="shared" si="33"/>
        <v/>
      </c>
      <c r="J555" s="360" t="str">
        <f t="shared" si="34"/>
        <v/>
      </c>
      <c r="K555" s="360" t="str">
        <f t="shared" si="35"/>
        <v/>
      </c>
      <c r="L555" s="360"/>
    </row>
    <row r="556" spans="1:12">
      <c r="A556" s="355"/>
      <c r="B556" s="356"/>
      <c r="C556" s="357" t="str">
        <f>IF($B556="","",IFERROR(VLOOKUP($B556,SERVIÇOS!$B:$G,2,0),IFERROR(VLOOKUP($B556,'COMPOSIÇÕES COMPLEMENTARES '!$C:$K,2,0),"")))</f>
        <v/>
      </c>
      <c r="D556" s="358" t="str">
        <f>IF($B556="","",IFERROR(VLOOKUP($B556,SERVIÇOS!$B:$G,3,0),IFERROR(VLOOKUP($B556,'COMPOSIÇÕES COMPLEMENTARES '!$C:$K,3,0),"")))</f>
        <v/>
      </c>
      <c r="E556" s="359"/>
      <c r="F556" s="360" t="str">
        <f>IF($B556="","",IFERROR(VLOOKUP($B556,SERVIÇOS!$B:$G,4,0),IFERROR(VLOOKUP($B556,'COMPOSIÇÕES COMPLEMENTARES '!$C:$K,6,0),"")))</f>
        <v/>
      </c>
      <c r="G556" s="360" t="str">
        <f>IF($B556="","",IFERROR(VLOOKUP($B556,SERVIÇOS!$B:$G,5,0),IFERROR(VLOOKUP($B556,'COMPOSIÇÕES COMPLEMENTARES '!$C:$K,7,0),"")))</f>
        <v/>
      </c>
      <c r="H556" s="360" t="str">
        <f t="shared" si="32"/>
        <v/>
      </c>
      <c r="I556" s="360" t="str">
        <f t="shared" si="33"/>
        <v/>
      </c>
      <c r="J556" s="360" t="str">
        <f t="shared" si="34"/>
        <v/>
      </c>
      <c r="K556" s="360" t="str">
        <f t="shared" si="35"/>
        <v/>
      </c>
      <c r="L556" s="360"/>
    </row>
    <row r="557" spans="1:12">
      <c r="A557" s="355"/>
      <c r="B557" s="356"/>
      <c r="C557" s="357" t="str">
        <f>IF($B557="","",IFERROR(VLOOKUP($B557,SERVIÇOS!$B:$G,2,0),IFERROR(VLOOKUP($B557,'COMPOSIÇÕES COMPLEMENTARES '!$C:$K,2,0),"")))</f>
        <v/>
      </c>
      <c r="D557" s="358" t="str">
        <f>IF($B557="","",IFERROR(VLOOKUP($B557,SERVIÇOS!$B:$G,3,0),IFERROR(VLOOKUP($B557,'COMPOSIÇÕES COMPLEMENTARES '!$C:$K,3,0),"")))</f>
        <v/>
      </c>
      <c r="E557" s="359"/>
      <c r="F557" s="360" t="str">
        <f>IF($B557="","",IFERROR(VLOOKUP($B557,SERVIÇOS!$B:$G,4,0),IFERROR(VLOOKUP($B557,'COMPOSIÇÕES COMPLEMENTARES '!$C:$K,6,0),"")))</f>
        <v/>
      </c>
      <c r="G557" s="360" t="str">
        <f>IF($B557="","",IFERROR(VLOOKUP($B557,SERVIÇOS!$B:$G,5,0),IFERROR(VLOOKUP($B557,'COMPOSIÇÕES COMPLEMENTARES '!$C:$K,7,0),"")))</f>
        <v/>
      </c>
      <c r="H557" s="360" t="str">
        <f t="shared" si="32"/>
        <v/>
      </c>
      <c r="I557" s="360" t="str">
        <f t="shared" si="33"/>
        <v/>
      </c>
      <c r="J557" s="360" t="str">
        <f t="shared" si="34"/>
        <v/>
      </c>
      <c r="K557" s="360" t="str">
        <f t="shared" si="35"/>
        <v/>
      </c>
      <c r="L557" s="360"/>
    </row>
    <row r="558" spans="1:12">
      <c r="A558" s="355"/>
      <c r="B558" s="356"/>
      <c r="C558" s="357" t="str">
        <f>IF($B558="","",IFERROR(VLOOKUP($B558,SERVIÇOS!$B:$G,2,0),IFERROR(VLOOKUP($B558,'COMPOSIÇÕES COMPLEMENTARES '!$C:$K,2,0),"")))</f>
        <v/>
      </c>
      <c r="D558" s="358" t="str">
        <f>IF($B558="","",IFERROR(VLOOKUP($B558,SERVIÇOS!$B:$G,3,0),IFERROR(VLOOKUP($B558,'COMPOSIÇÕES COMPLEMENTARES '!$C:$K,3,0),"")))</f>
        <v/>
      </c>
      <c r="E558" s="359"/>
      <c r="F558" s="360" t="str">
        <f>IF($B558="","",IFERROR(VLOOKUP($B558,SERVIÇOS!$B:$G,4,0),IFERROR(VLOOKUP($B558,'COMPOSIÇÕES COMPLEMENTARES '!$C:$K,6,0),"")))</f>
        <v/>
      </c>
      <c r="G558" s="360" t="str">
        <f>IF($B558="","",IFERROR(VLOOKUP($B558,SERVIÇOS!$B:$G,5,0),IFERROR(VLOOKUP($B558,'COMPOSIÇÕES COMPLEMENTARES '!$C:$K,7,0),"")))</f>
        <v/>
      </c>
      <c r="H558" s="360" t="str">
        <f t="shared" si="32"/>
        <v/>
      </c>
      <c r="I558" s="360" t="str">
        <f t="shared" si="33"/>
        <v/>
      </c>
      <c r="J558" s="360" t="str">
        <f t="shared" si="34"/>
        <v/>
      </c>
      <c r="K558" s="360" t="str">
        <f t="shared" si="35"/>
        <v/>
      </c>
      <c r="L558" s="360"/>
    </row>
    <row r="559" spans="1:12">
      <c r="A559" s="355"/>
      <c r="B559" s="356"/>
      <c r="C559" s="357" t="str">
        <f>IF($B559="","",IFERROR(VLOOKUP($B559,SERVIÇOS!$B:$G,2,0),IFERROR(VLOOKUP($B559,'COMPOSIÇÕES COMPLEMENTARES '!$C:$K,2,0),"")))</f>
        <v/>
      </c>
      <c r="D559" s="358" t="str">
        <f>IF($B559="","",IFERROR(VLOOKUP($B559,SERVIÇOS!$B:$G,3,0),IFERROR(VLOOKUP($B559,'COMPOSIÇÕES COMPLEMENTARES '!$C:$K,3,0),"")))</f>
        <v/>
      </c>
      <c r="E559" s="359"/>
      <c r="F559" s="360" t="str">
        <f>IF($B559="","",IFERROR(VLOOKUP($B559,SERVIÇOS!$B:$G,4,0),IFERROR(VLOOKUP($B559,'COMPOSIÇÕES COMPLEMENTARES '!$C:$K,6,0),"")))</f>
        <v/>
      </c>
      <c r="G559" s="360" t="str">
        <f>IF($B559="","",IFERROR(VLOOKUP($B559,SERVIÇOS!$B:$G,5,0),IFERROR(VLOOKUP($B559,'COMPOSIÇÕES COMPLEMENTARES '!$C:$K,7,0),"")))</f>
        <v/>
      </c>
      <c r="H559" s="360" t="str">
        <f t="shared" si="32"/>
        <v/>
      </c>
      <c r="I559" s="360" t="str">
        <f t="shared" si="33"/>
        <v/>
      </c>
      <c r="J559" s="360" t="str">
        <f t="shared" si="34"/>
        <v/>
      </c>
      <c r="K559" s="360" t="str">
        <f t="shared" si="35"/>
        <v/>
      </c>
      <c r="L559" s="360"/>
    </row>
    <row r="560" spans="1:12">
      <c r="A560" s="355"/>
      <c r="B560" s="356"/>
      <c r="C560" s="357" t="str">
        <f>IF($B560="","",IFERROR(VLOOKUP($B560,SERVIÇOS!$B:$G,2,0),IFERROR(VLOOKUP($B560,'COMPOSIÇÕES COMPLEMENTARES '!$C:$K,2,0),"")))</f>
        <v/>
      </c>
      <c r="D560" s="358" t="str">
        <f>IF($B560="","",IFERROR(VLOOKUP($B560,SERVIÇOS!$B:$G,3,0),IFERROR(VLOOKUP($B560,'COMPOSIÇÕES COMPLEMENTARES '!$C:$K,3,0),"")))</f>
        <v/>
      </c>
      <c r="E560" s="359"/>
      <c r="F560" s="360" t="str">
        <f>IF($B560="","",IFERROR(VLOOKUP($B560,SERVIÇOS!$B:$G,4,0),IFERROR(VLOOKUP($B560,'COMPOSIÇÕES COMPLEMENTARES '!$C:$K,6,0),"")))</f>
        <v/>
      </c>
      <c r="G560" s="360" t="str">
        <f>IF($B560="","",IFERROR(VLOOKUP($B560,SERVIÇOS!$B:$G,5,0),IFERROR(VLOOKUP($B560,'COMPOSIÇÕES COMPLEMENTARES '!$C:$K,7,0),"")))</f>
        <v/>
      </c>
      <c r="H560" s="360" t="str">
        <f t="shared" si="32"/>
        <v/>
      </c>
      <c r="I560" s="360" t="str">
        <f t="shared" si="33"/>
        <v/>
      </c>
      <c r="J560" s="360" t="str">
        <f t="shared" si="34"/>
        <v/>
      </c>
      <c r="K560" s="360" t="str">
        <f t="shared" si="35"/>
        <v/>
      </c>
      <c r="L560" s="360"/>
    </row>
    <row r="561" spans="1:12">
      <c r="A561" s="355"/>
      <c r="B561" s="356"/>
      <c r="C561" s="357" t="str">
        <f>IF($B561="","",IFERROR(VLOOKUP($B561,SERVIÇOS!$B:$G,2,0),IFERROR(VLOOKUP($B561,'COMPOSIÇÕES COMPLEMENTARES '!$C:$K,2,0),"")))</f>
        <v/>
      </c>
      <c r="D561" s="358" t="str">
        <f>IF($B561="","",IFERROR(VLOOKUP($B561,SERVIÇOS!$B:$G,3,0),IFERROR(VLOOKUP($B561,'COMPOSIÇÕES COMPLEMENTARES '!$C:$K,3,0),"")))</f>
        <v/>
      </c>
      <c r="E561" s="359"/>
      <c r="F561" s="360" t="str">
        <f>IF($B561="","",IFERROR(VLOOKUP($B561,SERVIÇOS!$B:$G,4,0),IFERROR(VLOOKUP($B561,'COMPOSIÇÕES COMPLEMENTARES '!$C:$K,6,0),"")))</f>
        <v/>
      </c>
      <c r="G561" s="360" t="str">
        <f>IF($B561="","",IFERROR(VLOOKUP($B561,SERVIÇOS!$B:$G,5,0),IFERROR(VLOOKUP($B561,'COMPOSIÇÕES COMPLEMENTARES '!$C:$K,7,0),"")))</f>
        <v/>
      </c>
      <c r="H561" s="360" t="str">
        <f t="shared" si="32"/>
        <v/>
      </c>
      <c r="I561" s="360" t="str">
        <f t="shared" si="33"/>
        <v/>
      </c>
      <c r="J561" s="360" t="str">
        <f t="shared" si="34"/>
        <v/>
      </c>
      <c r="K561" s="360" t="str">
        <f t="shared" si="35"/>
        <v/>
      </c>
      <c r="L561" s="360"/>
    </row>
    <row r="562" spans="1:12">
      <c r="A562" s="355"/>
      <c r="B562" s="356"/>
      <c r="C562" s="357" t="str">
        <f>IF($B562="","",IFERROR(VLOOKUP($B562,SERVIÇOS!$B:$G,2,0),IFERROR(VLOOKUP($B562,'COMPOSIÇÕES COMPLEMENTARES '!$C:$K,2,0),"")))</f>
        <v/>
      </c>
      <c r="D562" s="358" t="str">
        <f>IF($B562="","",IFERROR(VLOOKUP($B562,SERVIÇOS!$B:$G,3,0),IFERROR(VLOOKUP($B562,'COMPOSIÇÕES COMPLEMENTARES '!$C:$K,3,0),"")))</f>
        <v/>
      </c>
      <c r="E562" s="359"/>
      <c r="F562" s="360" t="str">
        <f>IF($B562="","",IFERROR(VLOOKUP($B562,SERVIÇOS!$B:$G,4,0),IFERROR(VLOOKUP($B562,'COMPOSIÇÕES COMPLEMENTARES '!$C:$K,6,0),"")))</f>
        <v/>
      </c>
      <c r="G562" s="360" t="str">
        <f>IF($B562="","",IFERROR(VLOOKUP($B562,SERVIÇOS!$B:$G,5,0),IFERROR(VLOOKUP($B562,'COMPOSIÇÕES COMPLEMENTARES '!$C:$K,7,0),"")))</f>
        <v/>
      </c>
      <c r="H562" s="360" t="str">
        <f t="shared" si="32"/>
        <v/>
      </c>
      <c r="I562" s="360" t="str">
        <f t="shared" si="33"/>
        <v/>
      </c>
      <c r="J562" s="360" t="str">
        <f t="shared" si="34"/>
        <v/>
      </c>
      <c r="K562" s="360" t="str">
        <f t="shared" si="35"/>
        <v/>
      </c>
      <c r="L562" s="360"/>
    </row>
    <row r="563" spans="1:12">
      <c r="A563" s="355"/>
      <c r="B563" s="356"/>
      <c r="C563" s="357" t="str">
        <f>IF($B563="","",IFERROR(VLOOKUP($B563,SERVIÇOS!$B:$G,2,0),IFERROR(VLOOKUP($B563,'COMPOSIÇÕES COMPLEMENTARES '!$C:$K,2,0),"")))</f>
        <v/>
      </c>
      <c r="D563" s="358" t="str">
        <f>IF($B563="","",IFERROR(VLOOKUP($B563,SERVIÇOS!$B:$G,3,0),IFERROR(VLOOKUP($B563,'COMPOSIÇÕES COMPLEMENTARES '!$C:$K,3,0),"")))</f>
        <v/>
      </c>
      <c r="E563" s="359"/>
      <c r="F563" s="360" t="str">
        <f>IF($B563="","",IFERROR(VLOOKUP($B563,SERVIÇOS!$B:$G,4,0),IFERROR(VLOOKUP($B563,'COMPOSIÇÕES COMPLEMENTARES '!$C:$K,6,0),"")))</f>
        <v/>
      </c>
      <c r="G563" s="360" t="str">
        <f>IF($B563="","",IFERROR(VLOOKUP($B563,SERVIÇOS!$B:$G,5,0),IFERROR(VLOOKUP($B563,'COMPOSIÇÕES COMPLEMENTARES '!$C:$K,7,0),"")))</f>
        <v/>
      </c>
      <c r="H563" s="360" t="str">
        <f t="shared" si="32"/>
        <v/>
      </c>
      <c r="I563" s="360" t="str">
        <f t="shared" si="33"/>
        <v/>
      </c>
      <c r="J563" s="360" t="str">
        <f t="shared" si="34"/>
        <v/>
      </c>
      <c r="K563" s="360" t="str">
        <f t="shared" si="35"/>
        <v/>
      </c>
      <c r="L563" s="360"/>
    </row>
    <row r="564" spans="1:12">
      <c r="A564" s="355"/>
      <c r="B564" s="356"/>
      <c r="C564" s="357" t="str">
        <f>IF($B564="","",IFERROR(VLOOKUP($B564,SERVIÇOS!$B:$G,2,0),IFERROR(VLOOKUP($B564,'COMPOSIÇÕES COMPLEMENTARES '!$C:$K,2,0),"")))</f>
        <v/>
      </c>
      <c r="D564" s="358" t="str">
        <f>IF($B564="","",IFERROR(VLOOKUP($B564,SERVIÇOS!$B:$G,3,0),IFERROR(VLOOKUP($B564,'COMPOSIÇÕES COMPLEMENTARES '!$C:$K,3,0),"")))</f>
        <v/>
      </c>
      <c r="E564" s="359"/>
      <c r="F564" s="360" t="str">
        <f>IF($B564="","",IFERROR(VLOOKUP($B564,SERVIÇOS!$B:$G,4,0),IFERROR(VLOOKUP($B564,'COMPOSIÇÕES COMPLEMENTARES '!$C:$K,6,0),"")))</f>
        <v/>
      </c>
      <c r="G564" s="360" t="str">
        <f>IF($B564="","",IFERROR(VLOOKUP($B564,SERVIÇOS!$B:$G,5,0),IFERROR(VLOOKUP($B564,'COMPOSIÇÕES COMPLEMENTARES '!$C:$K,7,0),"")))</f>
        <v/>
      </c>
      <c r="H564" s="360" t="str">
        <f t="shared" si="32"/>
        <v/>
      </c>
      <c r="I564" s="360" t="str">
        <f t="shared" si="33"/>
        <v/>
      </c>
      <c r="J564" s="360" t="str">
        <f t="shared" si="34"/>
        <v/>
      </c>
      <c r="K564" s="360" t="str">
        <f t="shared" si="35"/>
        <v/>
      </c>
      <c r="L564" s="360"/>
    </row>
    <row r="565" spans="1:12">
      <c r="A565" s="355"/>
      <c r="B565" s="356"/>
      <c r="C565" s="357" t="str">
        <f>IF($B565="","",IFERROR(VLOOKUP($B565,SERVIÇOS!$B:$G,2,0),IFERROR(VLOOKUP($B565,'COMPOSIÇÕES COMPLEMENTARES '!$C:$K,2,0),"")))</f>
        <v/>
      </c>
      <c r="D565" s="358" t="str">
        <f>IF($B565="","",IFERROR(VLOOKUP($B565,SERVIÇOS!$B:$G,3,0),IFERROR(VLOOKUP($B565,'COMPOSIÇÕES COMPLEMENTARES '!$C:$K,3,0),"")))</f>
        <v/>
      </c>
      <c r="E565" s="359"/>
      <c r="F565" s="360" t="str">
        <f>IF($B565="","",IFERROR(VLOOKUP($B565,SERVIÇOS!$B:$G,4,0),IFERROR(VLOOKUP($B565,'COMPOSIÇÕES COMPLEMENTARES '!$C:$K,6,0),"")))</f>
        <v/>
      </c>
      <c r="G565" s="360" t="str">
        <f>IF($B565="","",IFERROR(VLOOKUP($B565,SERVIÇOS!$B:$G,5,0),IFERROR(VLOOKUP($B565,'COMPOSIÇÕES COMPLEMENTARES '!$C:$K,7,0),"")))</f>
        <v/>
      </c>
      <c r="H565" s="360" t="str">
        <f t="shared" si="32"/>
        <v/>
      </c>
      <c r="I565" s="360" t="str">
        <f t="shared" si="33"/>
        <v/>
      </c>
      <c r="J565" s="360" t="str">
        <f t="shared" si="34"/>
        <v/>
      </c>
      <c r="K565" s="360" t="str">
        <f t="shared" si="35"/>
        <v/>
      </c>
      <c r="L565" s="360"/>
    </row>
    <row r="566" spans="1:12">
      <c r="A566" s="355"/>
      <c r="B566" s="356"/>
      <c r="C566" s="357" t="str">
        <f>IF($B566="","",IFERROR(VLOOKUP($B566,SERVIÇOS!$B:$G,2,0),IFERROR(VLOOKUP($B566,'COMPOSIÇÕES COMPLEMENTARES '!$C:$K,2,0),"")))</f>
        <v/>
      </c>
      <c r="D566" s="358" t="str">
        <f>IF($B566="","",IFERROR(VLOOKUP($B566,SERVIÇOS!$B:$G,3,0),IFERROR(VLOOKUP($B566,'COMPOSIÇÕES COMPLEMENTARES '!$C:$K,3,0),"")))</f>
        <v/>
      </c>
      <c r="E566" s="359"/>
      <c r="F566" s="360" t="str">
        <f>IF($B566="","",IFERROR(VLOOKUP($B566,SERVIÇOS!$B:$G,4,0),IFERROR(VLOOKUP($B566,'COMPOSIÇÕES COMPLEMENTARES '!$C:$K,6,0),"")))</f>
        <v/>
      </c>
      <c r="G566" s="360" t="str">
        <f>IF($B566="","",IFERROR(VLOOKUP($B566,SERVIÇOS!$B:$G,5,0),IFERROR(VLOOKUP($B566,'COMPOSIÇÕES COMPLEMENTARES '!$C:$K,7,0),"")))</f>
        <v/>
      </c>
      <c r="H566" s="360" t="str">
        <f t="shared" si="32"/>
        <v/>
      </c>
      <c r="I566" s="360" t="str">
        <f t="shared" si="33"/>
        <v/>
      </c>
      <c r="J566" s="360" t="str">
        <f t="shared" si="34"/>
        <v/>
      </c>
      <c r="K566" s="360" t="str">
        <f t="shared" si="35"/>
        <v/>
      </c>
      <c r="L566" s="360"/>
    </row>
    <row r="567" spans="1:12">
      <c r="A567" s="355"/>
      <c r="B567" s="356"/>
      <c r="C567" s="357" t="str">
        <f>IF($B567="","",IFERROR(VLOOKUP($B567,SERVIÇOS!$B:$G,2,0),IFERROR(VLOOKUP($B567,'COMPOSIÇÕES COMPLEMENTARES '!$C:$K,2,0),"")))</f>
        <v/>
      </c>
      <c r="D567" s="358" t="str">
        <f>IF($B567="","",IFERROR(VLOOKUP($B567,SERVIÇOS!$B:$G,3,0),IFERROR(VLOOKUP($B567,'COMPOSIÇÕES COMPLEMENTARES '!$C:$K,3,0),"")))</f>
        <v/>
      </c>
      <c r="E567" s="359"/>
      <c r="F567" s="360" t="str">
        <f>IF($B567="","",IFERROR(VLOOKUP($B567,SERVIÇOS!$B:$G,4,0),IFERROR(VLOOKUP($B567,'COMPOSIÇÕES COMPLEMENTARES '!$C:$K,6,0),"")))</f>
        <v/>
      </c>
      <c r="G567" s="360" t="str">
        <f>IF($B567="","",IFERROR(VLOOKUP($B567,SERVIÇOS!$B:$G,5,0),IFERROR(VLOOKUP($B567,'COMPOSIÇÕES COMPLEMENTARES '!$C:$K,7,0),"")))</f>
        <v/>
      </c>
      <c r="H567" s="360" t="str">
        <f t="shared" si="32"/>
        <v/>
      </c>
      <c r="I567" s="360" t="str">
        <f t="shared" si="33"/>
        <v/>
      </c>
      <c r="J567" s="360" t="str">
        <f t="shared" si="34"/>
        <v/>
      </c>
      <c r="K567" s="360" t="str">
        <f t="shared" si="35"/>
        <v/>
      </c>
      <c r="L567" s="360"/>
    </row>
    <row r="568" spans="1:12">
      <c r="A568" s="355"/>
      <c r="B568" s="356"/>
      <c r="C568" s="357" t="str">
        <f>IF($B568="","",IFERROR(VLOOKUP($B568,SERVIÇOS!$B:$G,2,0),IFERROR(VLOOKUP($B568,'COMPOSIÇÕES COMPLEMENTARES '!$C:$K,2,0),"")))</f>
        <v/>
      </c>
      <c r="D568" s="358" t="str">
        <f>IF($B568="","",IFERROR(VLOOKUP($B568,SERVIÇOS!$B:$G,3,0),IFERROR(VLOOKUP($B568,'COMPOSIÇÕES COMPLEMENTARES '!$C:$K,3,0),"")))</f>
        <v/>
      </c>
      <c r="E568" s="359"/>
      <c r="F568" s="360" t="str">
        <f>IF($B568="","",IFERROR(VLOOKUP($B568,SERVIÇOS!$B:$G,4,0),IFERROR(VLOOKUP($B568,'COMPOSIÇÕES COMPLEMENTARES '!$C:$K,6,0),"")))</f>
        <v/>
      </c>
      <c r="G568" s="360" t="str">
        <f>IF($B568="","",IFERROR(VLOOKUP($B568,SERVIÇOS!$B:$G,5,0),IFERROR(VLOOKUP($B568,'COMPOSIÇÕES COMPLEMENTARES '!$C:$K,7,0),"")))</f>
        <v/>
      </c>
      <c r="H568" s="360" t="str">
        <f t="shared" si="32"/>
        <v/>
      </c>
      <c r="I568" s="360" t="str">
        <f t="shared" si="33"/>
        <v/>
      </c>
      <c r="J568" s="360" t="str">
        <f t="shared" si="34"/>
        <v/>
      </c>
      <c r="K568" s="360" t="str">
        <f t="shared" si="35"/>
        <v/>
      </c>
      <c r="L568" s="360"/>
    </row>
    <row r="569" spans="1:12">
      <c r="A569" s="355"/>
      <c r="B569" s="356"/>
      <c r="C569" s="357" t="str">
        <f>IF($B569="","",IFERROR(VLOOKUP($B569,SERVIÇOS!$B:$G,2,0),IFERROR(VLOOKUP($B569,'COMPOSIÇÕES COMPLEMENTARES '!$C:$K,2,0),"")))</f>
        <v/>
      </c>
      <c r="D569" s="358" t="str">
        <f>IF($B569="","",IFERROR(VLOOKUP($B569,SERVIÇOS!$B:$G,3,0),IFERROR(VLOOKUP($B569,'COMPOSIÇÕES COMPLEMENTARES '!$C:$K,3,0),"")))</f>
        <v/>
      </c>
      <c r="E569" s="359"/>
      <c r="F569" s="360" t="str">
        <f>IF($B569="","",IFERROR(VLOOKUP($B569,SERVIÇOS!$B:$G,4,0),IFERROR(VLOOKUP($B569,'COMPOSIÇÕES COMPLEMENTARES '!$C:$K,6,0),"")))</f>
        <v/>
      </c>
      <c r="G569" s="360" t="str">
        <f>IF($B569="","",IFERROR(VLOOKUP($B569,SERVIÇOS!$B:$G,5,0),IFERROR(VLOOKUP($B569,'COMPOSIÇÕES COMPLEMENTARES '!$C:$K,7,0),"")))</f>
        <v/>
      </c>
      <c r="H569" s="360" t="str">
        <f t="shared" si="32"/>
        <v/>
      </c>
      <c r="I569" s="360" t="str">
        <f t="shared" si="33"/>
        <v/>
      </c>
      <c r="J569" s="360" t="str">
        <f t="shared" si="34"/>
        <v/>
      </c>
      <c r="K569" s="360" t="str">
        <f t="shared" si="35"/>
        <v/>
      </c>
      <c r="L569" s="360"/>
    </row>
    <row r="570" spans="1:12">
      <c r="A570" s="355"/>
      <c r="B570" s="356"/>
      <c r="C570" s="357" t="str">
        <f>IF($B570="","",IFERROR(VLOOKUP($B570,SERVIÇOS!$B:$G,2,0),IFERROR(VLOOKUP($B570,'COMPOSIÇÕES COMPLEMENTARES '!$C:$K,2,0),"")))</f>
        <v/>
      </c>
      <c r="D570" s="358" t="str">
        <f>IF($B570="","",IFERROR(VLOOKUP($B570,SERVIÇOS!$B:$G,3,0),IFERROR(VLOOKUP($B570,'COMPOSIÇÕES COMPLEMENTARES '!$C:$K,3,0),"")))</f>
        <v/>
      </c>
      <c r="E570" s="359"/>
      <c r="F570" s="360" t="str">
        <f>IF($B570="","",IFERROR(VLOOKUP($B570,SERVIÇOS!$B:$G,4,0),IFERROR(VLOOKUP($B570,'COMPOSIÇÕES COMPLEMENTARES '!$C:$K,6,0),"")))</f>
        <v/>
      </c>
      <c r="G570" s="360" t="str">
        <f>IF($B570="","",IFERROR(VLOOKUP($B570,SERVIÇOS!$B:$G,5,0),IFERROR(VLOOKUP($B570,'COMPOSIÇÕES COMPLEMENTARES '!$C:$K,7,0),"")))</f>
        <v/>
      </c>
      <c r="H570" s="360" t="str">
        <f t="shared" si="32"/>
        <v/>
      </c>
      <c r="I570" s="360" t="str">
        <f t="shared" si="33"/>
        <v/>
      </c>
      <c r="J570" s="360" t="str">
        <f t="shared" si="34"/>
        <v/>
      </c>
      <c r="K570" s="360" t="str">
        <f t="shared" si="35"/>
        <v/>
      </c>
      <c r="L570" s="360"/>
    </row>
    <row r="571" spans="1:12">
      <c r="A571" s="355"/>
      <c r="B571" s="356"/>
      <c r="C571" s="357" t="str">
        <f>IF($B571="","",IFERROR(VLOOKUP($B571,SERVIÇOS!$B:$G,2,0),IFERROR(VLOOKUP($B571,'COMPOSIÇÕES COMPLEMENTARES '!$C:$K,2,0),"")))</f>
        <v/>
      </c>
      <c r="D571" s="358" t="str">
        <f>IF($B571="","",IFERROR(VLOOKUP($B571,SERVIÇOS!$B:$G,3,0),IFERROR(VLOOKUP($B571,'COMPOSIÇÕES COMPLEMENTARES '!$C:$K,3,0),"")))</f>
        <v/>
      </c>
      <c r="E571" s="359"/>
      <c r="F571" s="360" t="str">
        <f>IF($B571="","",IFERROR(VLOOKUP($B571,SERVIÇOS!$B:$G,4,0),IFERROR(VLOOKUP($B571,'COMPOSIÇÕES COMPLEMENTARES '!$C:$K,6,0),"")))</f>
        <v/>
      </c>
      <c r="G571" s="360" t="str">
        <f>IF($B571="","",IFERROR(VLOOKUP($B571,SERVIÇOS!$B:$G,5,0),IFERROR(VLOOKUP($B571,'COMPOSIÇÕES COMPLEMENTARES '!$C:$K,7,0),"")))</f>
        <v/>
      </c>
      <c r="H571" s="360" t="str">
        <f t="shared" si="32"/>
        <v/>
      </c>
      <c r="I571" s="360" t="str">
        <f t="shared" si="33"/>
        <v/>
      </c>
      <c r="J571" s="360" t="str">
        <f t="shared" si="34"/>
        <v/>
      </c>
      <c r="K571" s="360" t="str">
        <f t="shared" si="35"/>
        <v/>
      </c>
      <c r="L571" s="360"/>
    </row>
    <row r="572" spans="1:12">
      <c r="A572" s="355"/>
      <c r="B572" s="356"/>
      <c r="C572" s="357" t="str">
        <f>IF($B572="","",IFERROR(VLOOKUP($B572,SERVIÇOS!$B:$G,2,0),IFERROR(VLOOKUP($B572,'COMPOSIÇÕES COMPLEMENTARES '!$C:$K,2,0),"")))</f>
        <v/>
      </c>
      <c r="D572" s="358" t="str">
        <f>IF($B572="","",IFERROR(VLOOKUP($B572,SERVIÇOS!$B:$G,3,0),IFERROR(VLOOKUP($B572,'COMPOSIÇÕES COMPLEMENTARES '!$C:$K,3,0),"")))</f>
        <v/>
      </c>
      <c r="E572" s="359"/>
      <c r="F572" s="360" t="str">
        <f>IF($B572="","",IFERROR(VLOOKUP($B572,SERVIÇOS!$B:$G,4,0),IFERROR(VLOOKUP($B572,'COMPOSIÇÕES COMPLEMENTARES '!$C:$K,6,0),"")))</f>
        <v/>
      </c>
      <c r="G572" s="360" t="str">
        <f>IF($B572="","",IFERROR(VLOOKUP($B572,SERVIÇOS!$B:$G,5,0),IFERROR(VLOOKUP($B572,'COMPOSIÇÕES COMPLEMENTARES '!$C:$K,7,0),"")))</f>
        <v/>
      </c>
      <c r="H572" s="360" t="str">
        <f t="shared" si="32"/>
        <v/>
      </c>
      <c r="I572" s="360" t="str">
        <f t="shared" si="33"/>
        <v/>
      </c>
      <c r="J572" s="360" t="str">
        <f t="shared" si="34"/>
        <v/>
      </c>
      <c r="K572" s="360" t="str">
        <f t="shared" si="35"/>
        <v/>
      </c>
      <c r="L572" s="360"/>
    </row>
    <row r="573" spans="1:12">
      <c r="A573" s="355"/>
      <c r="B573" s="356"/>
      <c r="C573" s="357" t="str">
        <f>IF($B573="","",IFERROR(VLOOKUP($B573,SERVIÇOS!$B:$G,2,0),IFERROR(VLOOKUP($B573,'COMPOSIÇÕES COMPLEMENTARES '!$C:$K,2,0),"")))</f>
        <v/>
      </c>
      <c r="D573" s="358" t="str">
        <f>IF($B573="","",IFERROR(VLOOKUP($B573,SERVIÇOS!$B:$G,3,0),IFERROR(VLOOKUP($B573,'COMPOSIÇÕES COMPLEMENTARES '!$C:$K,3,0),"")))</f>
        <v/>
      </c>
      <c r="E573" s="359"/>
      <c r="F573" s="360" t="str">
        <f>IF($B573="","",IFERROR(VLOOKUP($B573,SERVIÇOS!$B:$G,4,0),IFERROR(VLOOKUP($B573,'COMPOSIÇÕES COMPLEMENTARES '!$C:$K,6,0),"")))</f>
        <v/>
      </c>
      <c r="G573" s="360" t="str">
        <f>IF($B573="","",IFERROR(VLOOKUP($B573,SERVIÇOS!$B:$G,5,0),IFERROR(VLOOKUP($B573,'COMPOSIÇÕES COMPLEMENTARES '!$C:$K,7,0),"")))</f>
        <v/>
      </c>
      <c r="H573" s="360" t="str">
        <f t="shared" si="32"/>
        <v/>
      </c>
      <c r="I573" s="360" t="str">
        <f t="shared" si="33"/>
        <v/>
      </c>
      <c r="J573" s="360" t="str">
        <f t="shared" si="34"/>
        <v/>
      </c>
      <c r="K573" s="360" t="str">
        <f t="shared" si="35"/>
        <v/>
      </c>
      <c r="L573" s="360"/>
    </row>
    <row r="574" spans="1:12">
      <c r="A574" s="355"/>
      <c r="B574" s="356"/>
      <c r="C574" s="357" t="str">
        <f>IF($B574="","",IFERROR(VLOOKUP($B574,SERVIÇOS!$B:$G,2,0),IFERROR(VLOOKUP($B574,'COMPOSIÇÕES COMPLEMENTARES '!$C:$K,2,0),"")))</f>
        <v/>
      </c>
      <c r="D574" s="358" t="str">
        <f>IF($B574="","",IFERROR(VLOOKUP($B574,SERVIÇOS!$B:$G,3,0),IFERROR(VLOOKUP($B574,'COMPOSIÇÕES COMPLEMENTARES '!$C:$K,3,0),"")))</f>
        <v/>
      </c>
      <c r="E574" s="359"/>
      <c r="F574" s="360" t="str">
        <f>IF($B574="","",IFERROR(VLOOKUP($B574,SERVIÇOS!$B:$G,4,0),IFERROR(VLOOKUP($B574,'COMPOSIÇÕES COMPLEMENTARES '!$C:$K,6,0),"")))</f>
        <v/>
      </c>
      <c r="G574" s="360" t="str">
        <f>IF($B574="","",IFERROR(VLOOKUP($B574,SERVIÇOS!$B:$G,5,0),IFERROR(VLOOKUP($B574,'COMPOSIÇÕES COMPLEMENTARES '!$C:$K,7,0),"")))</f>
        <v/>
      </c>
      <c r="H574" s="360" t="str">
        <f t="shared" si="32"/>
        <v/>
      </c>
      <c r="I574" s="360" t="str">
        <f t="shared" si="33"/>
        <v/>
      </c>
      <c r="J574" s="360" t="str">
        <f t="shared" si="34"/>
        <v/>
      </c>
      <c r="K574" s="360" t="str">
        <f t="shared" si="35"/>
        <v/>
      </c>
      <c r="L574" s="360"/>
    </row>
    <row r="575" spans="1:12">
      <c r="A575" s="355"/>
      <c r="B575" s="356"/>
      <c r="C575" s="357" t="str">
        <f>IF($B575="","",IFERROR(VLOOKUP($B575,SERVIÇOS!$B:$G,2,0),IFERROR(VLOOKUP($B575,'COMPOSIÇÕES COMPLEMENTARES '!$C:$K,2,0),"")))</f>
        <v/>
      </c>
      <c r="D575" s="358" t="str">
        <f>IF($B575="","",IFERROR(VLOOKUP($B575,SERVIÇOS!$B:$G,3,0),IFERROR(VLOOKUP($B575,'COMPOSIÇÕES COMPLEMENTARES '!$C:$K,3,0),"")))</f>
        <v/>
      </c>
      <c r="E575" s="359"/>
      <c r="F575" s="360" t="str">
        <f>IF($B575="","",IFERROR(VLOOKUP($B575,SERVIÇOS!$B:$G,4,0),IFERROR(VLOOKUP($B575,'COMPOSIÇÕES COMPLEMENTARES '!$C:$K,6,0),"")))</f>
        <v/>
      </c>
      <c r="G575" s="360" t="str">
        <f>IF($B575="","",IFERROR(VLOOKUP($B575,SERVIÇOS!$B:$G,5,0),IFERROR(VLOOKUP($B575,'COMPOSIÇÕES COMPLEMENTARES '!$C:$K,7,0),"")))</f>
        <v/>
      </c>
      <c r="H575" s="360" t="str">
        <f t="shared" si="32"/>
        <v/>
      </c>
      <c r="I575" s="360" t="str">
        <f t="shared" si="33"/>
        <v/>
      </c>
      <c r="J575" s="360" t="str">
        <f t="shared" si="34"/>
        <v/>
      </c>
      <c r="K575" s="360" t="str">
        <f t="shared" si="35"/>
        <v/>
      </c>
      <c r="L575" s="360"/>
    </row>
    <row r="576" spans="1:12">
      <c r="A576" s="355"/>
      <c r="B576" s="356"/>
      <c r="C576" s="357" t="str">
        <f>IF($B576="","",IFERROR(VLOOKUP($B576,SERVIÇOS!$B:$G,2,0),IFERROR(VLOOKUP($B576,'COMPOSIÇÕES COMPLEMENTARES '!$C:$K,2,0),"")))</f>
        <v/>
      </c>
      <c r="D576" s="358" t="str">
        <f>IF($B576="","",IFERROR(VLOOKUP($B576,SERVIÇOS!$B:$G,3,0),IFERROR(VLOOKUP($B576,'COMPOSIÇÕES COMPLEMENTARES '!$C:$K,3,0),"")))</f>
        <v/>
      </c>
      <c r="E576" s="359"/>
      <c r="F576" s="360" t="str">
        <f>IF($B576="","",IFERROR(VLOOKUP($B576,SERVIÇOS!$B:$G,4,0),IFERROR(VLOOKUP($B576,'COMPOSIÇÕES COMPLEMENTARES '!$C:$K,6,0),"")))</f>
        <v/>
      </c>
      <c r="G576" s="360" t="str">
        <f>IF($B576="","",IFERROR(VLOOKUP($B576,SERVIÇOS!$B:$G,5,0),IFERROR(VLOOKUP($B576,'COMPOSIÇÕES COMPLEMENTARES '!$C:$K,7,0),"")))</f>
        <v/>
      </c>
      <c r="H576" s="360" t="str">
        <f t="shared" si="32"/>
        <v/>
      </c>
      <c r="I576" s="360" t="str">
        <f t="shared" si="33"/>
        <v/>
      </c>
      <c r="J576" s="360" t="str">
        <f t="shared" si="34"/>
        <v/>
      </c>
      <c r="K576" s="360" t="str">
        <f t="shared" si="35"/>
        <v/>
      </c>
      <c r="L576" s="360"/>
    </row>
    <row r="577" spans="1:12">
      <c r="A577" s="355"/>
      <c r="B577" s="356"/>
      <c r="C577" s="357" t="str">
        <f>IF($B577="","",IFERROR(VLOOKUP($B577,SERVIÇOS!$B:$G,2,0),IFERROR(VLOOKUP($B577,'COMPOSIÇÕES COMPLEMENTARES '!$C:$K,2,0),"")))</f>
        <v/>
      </c>
      <c r="D577" s="358" t="str">
        <f>IF($B577="","",IFERROR(VLOOKUP($B577,SERVIÇOS!$B:$G,3,0),IFERROR(VLOOKUP($B577,'COMPOSIÇÕES COMPLEMENTARES '!$C:$K,3,0),"")))</f>
        <v/>
      </c>
      <c r="E577" s="359"/>
      <c r="F577" s="360" t="str">
        <f>IF($B577="","",IFERROR(VLOOKUP($B577,SERVIÇOS!$B:$G,4,0),IFERROR(VLOOKUP($B577,'COMPOSIÇÕES COMPLEMENTARES '!$C:$K,6,0),"")))</f>
        <v/>
      </c>
      <c r="G577" s="360" t="str">
        <f>IF($B577="","",IFERROR(VLOOKUP($B577,SERVIÇOS!$B:$G,5,0),IFERROR(VLOOKUP($B577,'COMPOSIÇÕES COMPLEMENTARES '!$C:$K,7,0),"")))</f>
        <v/>
      </c>
      <c r="H577" s="360" t="str">
        <f t="shared" si="32"/>
        <v/>
      </c>
      <c r="I577" s="360" t="str">
        <f t="shared" si="33"/>
        <v/>
      </c>
      <c r="J577" s="360" t="str">
        <f t="shared" si="34"/>
        <v/>
      </c>
      <c r="K577" s="360" t="str">
        <f t="shared" si="35"/>
        <v/>
      </c>
      <c r="L577" s="360"/>
    </row>
    <row r="578" spans="1:12">
      <c r="A578" s="355"/>
      <c r="B578" s="356"/>
      <c r="C578" s="357" t="str">
        <f>IF($B578="","",IFERROR(VLOOKUP($B578,SERVIÇOS!$B:$G,2,0),IFERROR(VLOOKUP($B578,'COMPOSIÇÕES COMPLEMENTARES '!$C:$K,2,0),"")))</f>
        <v/>
      </c>
      <c r="D578" s="358" t="str">
        <f>IF($B578="","",IFERROR(VLOOKUP($B578,SERVIÇOS!$B:$G,3,0),IFERROR(VLOOKUP($B578,'COMPOSIÇÕES COMPLEMENTARES '!$C:$K,3,0),"")))</f>
        <v/>
      </c>
      <c r="E578" s="359"/>
      <c r="F578" s="360" t="str">
        <f>IF($B578="","",IFERROR(VLOOKUP($B578,SERVIÇOS!$B:$G,4,0),IFERROR(VLOOKUP($B578,'COMPOSIÇÕES COMPLEMENTARES '!$C:$K,6,0),"")))</f>
        <v/>
      </c>
      <c r="G578" s="360" t="str">
        <f>IF($B578="","",IFERROR(VLOOKUP($B578,SERVIÇOS!$B:$G,5,0),IFERROR(VLOOKUP($B578,'COMPOSIÇÕES COMPLEMENTARES '!$C:$K,7,0),"")))</f>
        <v/>
      </c>
      <c r="H578" s="360" t="str">
        <f t="shared" si="32"/>
        <v/>
      </c>
      <c r="I578" s="360" t="str">
        <f t="shared" si="33"/>
        <v/>
      </c>
      <c r="J578" s="360" t="str">
        <f t="shared" si="34"/>
        <v/>
      </c>
      <c r="K578" s="360" t="str">
        <f t="shared" si="35"/>
        <v/>
      </c>
      <c r="L578" s="360"/>
    </row>
    <row r="579" spans="1:12">
      <c r="A579" s="355"/>
      <c r="B579" s="356"/>
      <c r="C579" s="357" t="str">
        <f>IF($B579="","",IFERROR(VLOOKUP($B579,SERVIÇOS!$B:$G,2,0),IFERROR(VLOOKUP($B579,'COMPOSIÇÕES COMPLEMENTARES '!$C:$K,2,0),"")))</f>
        <v/>
      </c>
      <c r="D579" s="358" t="str">
        <f>IF($B579="","",IFERROR(VLOOKUP($B579,SERVIÇOS!$B:$G,3,0),IFERROR(VLOOKUP($B579,'COMPOSIÇÕES COMPLEMENTARES '!$C:$K,3,0),"")))</f>
        <v/>
      </c>
      <c r="E579" s="359"/>
      <c r="F579" s="360" t="str">
        <f>IF($B579="","",IFERROR(VLOOKUP($B579,SERVIÇOS!$B:$G,4,0),IFERROR(VLOOKUP($B579,'COMPOSIÇÕES COMPLEMENTARES '!$C:$K,6,0),"")))</f>
        <v/>
      </c>
      <c r="G579" s="360" t="str">
        <f>IF($B579="","",IFERROR(VLOOKUP($B579,SERVIÇOS!$B:$G,5,0),IFERROR(VLOOKUP($B579,'COMPOSIÇÕES COMPLEMENTARES '!$C:$K,7,0),"")))</f>
        <v/>
      </c>
      <c r="H579" s="360" t="str">
        <f t="shared" si="32"/>
        <v/>
      </c>
      <c r="I579" s="360" t="str">
        <f t="shared" si="33"/>
        <v/>
      </c>
      <c r="J579" s="360" t="str">
        <f t="shared" si="34"/>
        <v/>
      </c>
      <c r="K579" s="360" t="str">
        <f t="shared" si="35"/>
        <v/>
      </c>
      <c r="L579" s="360"/>
    </row>
    <row r="580" spans="1:12">
      <c r="A580" s="355"/>
      <c r="B580" s="356"/>
      <c r="C580" s="357" t="str">
        <f>IF($B580="","",IFERROR(VLOOKUP($B580,SERVIÇOS!$B:$G,2,0),IFERROR(VLOOKUP($B580,'COMPOSIÇÕES COMPLEMENTARES '!$C:$K,2,0),"")))</f>
        <v/>
      </c>
      <c r="D580" s="358" t="str">
        <f>IF($B580="","",IFERROR(VLOOKUP($B580,SERVIÇOS!$B:$G,3,0),IFERROR(VLOOKUP($B580,'COMPOSIÇÕES COMPLEMENTARES '!$C:$K,3,0),"")))</f>
        <v/>
      </c>
      <c r="E580" s="359"/>
      <c r="F580" s="360" t="str">
        <f>IF($B580="","",IFERROR(VLOOKUP($B580,SERVIÇOS!$B:$G,4,0),IFERROR(VLOOKUP($B580,'COMPOSIÇÕES COMPLEMENTARES '!$C:$K,6,0),"")))</f>
        <v/>
      </c>
      <c r="G580" s="360" t="str">
        <f>IF($B580="","",IFERROR(VLOOKUP($B580,SERVIÇOS!$B:$G,5,0),IFERROR(VLOOKUP($B580,'COMPOSIÇÕES COMPLEMENTARES '!$C:$K,7,0),"")))</f>
        <v/>
      </c>
      <c r="H580" s="360" t="str">
        <f t="shared" si="32"/>
        <v/>
      </c>
      <c r="I580" s="360" t="str">
        <f t="shared" si="33"/>
        <v/>
      </c>
      <c r="J580" s="360" t="str">
        <f t="shared" si="34"/>
        <v/>
      </c>
      <c r="K580" s="360" t="str">
        <f t="shared" si="35"/>
        <v/>
      </c>
      <c r="L580" s="360"/>
    </row>
    <row r="581" spans="1:12">
      <c r="A581" s="355"/>
      <c r="B581" s="356"/>
      <c r="C581" s="357" t="str">
        <f>IF($B581="","",IFERROR(VLOOKUP($B581,SERVIÇOS!$B:$G,2,0),IFERROR(VLOOKUP($B581,'COMPOSIÇÕES COMPLEMENTARES '!$C:$K,2,0),"")))</f>
        <v/>
      </c>
      <c r="D581" s="358" t="str">
        <f>IF($B581="","",IFERROR(VLOOKUP($B581,SERVIÇOS!$B:$G,3,0),IFERROR(VLOOKUP($B581,'COMPOSIÇÕES COMPLEMENTARES '!$C:$K,3,0),"")))</f>
        <v/>
      </c>
      <c r="E581" s="359"/>
      <c r="F581" s="360" t="str">
        <f>IF($B581="","",IFERROR(VLOOKUP($B581,SERVIÇOS!$B:$G,4,0),IFERROR(VLOOKUP($B581,'COMPOSIÇÕES COMPLEMENTARES '!$C:$K,6,0),"")))</f>
        <v/>
      </c>
      <c r="G581" s="360" t="str">
        <f>IF($B581="","",IFERROR(VLOOKUP($B581,SERVIÇOS!$B:$G,5,0),IFERROR(VLOOKUP($B581,'COMPOSIÇÕES COMPLEMENTARES '!$C:$K,7,0),"")))</f>
        <v/>
      </c>
      <c r="H581" s="360" t="str">
        <f t="shared" si="32"/>
        <v/>
      </c>
      <c r="I581" s="360" t="str">
        <f t="shared" si="33"/>
        <v/>
      </c>
      <c r="J581" s="360" t="str">
        <f t="shared" si="34"/>
        <v/>
      </c>
      <c r="K581" s="360" t="str">
        <f t="shared" si="35"/>
        <v/>
      </c>
      <c r="L581" s="360"/>
    </row>
    <row r="582" spans="1:12">
      <c r="A582" s="355"/>
      <c r="B582" s="356"/>
      <c r="C582" s="357" t="str">
        <f>IF($B582="","",IFERROR(VLOOKUP($B582,SERVIÇOS!$B:$G,2,0),IFERROR(VLOOKUP($B582,'COMPOSIÇÕES COMPLEMENTARES '!$C:$K,2,0),"")))</f>
        <v/>
      </c>
      <c r="D582" s="358" t="str">
        <f>IF($B582="","",IFERROR(VLOOKUP($B582,SERVIÇOS!$B:$G,3,0),IFERROR(VLOOKUP($B582,'COMPOSIÇÕES COMPLEMENTARES '!$C:$K,3,0),"")))</f>
        <v/>
      </c>
      <c r="E582" s="359"/>
      <c r="F582" s="360" t="str">
        <f>IF($B582="","",IFERROR(VLOOKUP($B582,SERVIÇOS!$B:$G,4,0),IFERROR(VLOOKUP($B582,'COMPOSIÇÕES COMPLEMENTARES '!$C:$K,6,0),"")))</f>
        <v/>
      </c>
      <c r="G582" s="360" t="str">
        <f>IF($B582="","",IFERROR(VLOOKUP($B582,SERVIÇOS!$B:$G,5,0),IFERROR(VLOOKUP($B582,'COMPOSIÇÕES COMPLEMENTARES '!$C:$K,7,0),"")))</f>
        <v/>
      </c>
      <c r="H582" s="360" t="str">
        <f t="shared" si="32"/>
        <v/>
      </c>
      <c r="I582" s="360" t="str">
        <f t="shared" si="33"/>
        <v/>
      </c>
      <c r="J582" s="360" t="str">
        <f t="shared" si="34"/>
        <v/>
      </c>
      <c r="K582" s="360" t="str">
        <f t="shared" si="35"/>
        <v/>
      </c>
      <c r="L582" s="360"/>
    </row>
    <row r="583" spans="1:12">
      <c r="A583" s="355"/>
      <c r="B583" s="356"/>
      <c r="C583" s="357" t="str">
        <f>IF($B583="","",IFERROR(VLOOKUP($B583,SERVIÇOS!$B:$G,2,0),IFERROR(VLOOKUP($B583,'COMPOSIÇÕES COMPLEMENTARES '!$C:$K,2,0),"")))</f>
        <v/>
      </c>
      <c r="D583" s="358" t="str">
        <f>IF($B583="","",IFERROR(VLOOKUP($B583,SERVIÇOS!$B:$G,3,0),IFERROR(VLOOKUP($B583,'COMPOSIÇÕES COMPLEMENTARES '!$C:$K,3,0),"")))</f>
        <v/>
      </c>
      <c r="E583" s="359"/>
      <c r="F583" s="360" t="str">
        <f>IF($B583="","",IFERROR(VLOOKUP($B583,SERVIÇOS!$B:$G,4,0),IFERROR(VLOOKUP($B583,'COMPOSIÇÕES COMPLEMENTARES '!$C:$K,6,0),"")))</f>
        <v/>
      </c>
      <c r="G583" s="360" t="str">
        <f>IF($B583="","",IFERROR(VLOOKUP($B583,SERVIÇOS!$B:$G,5,0),IFERROR(VLOOKUP($B583,'COMPOSIÇÕES COMPLEMENTARES '!$C:$K,7,0),"")))</f>
        <v/>
      </c>
      <c r="H583" s="360" t="str">
        <f t="shared" si="32"/>
        <v/>
      </c>
      <c r="I583" s="360" t="str">
        <f t="shared" si="33"/>
        <v/>
      </c>
      <c r="J583" s="360" t="str">
        <f t="shared" si="34"/>
        <v/>
      </c>
      <c r="K583" s="360" t="str">
        <f t="shared" si="35"/>
        <v/>
      </c>
      <c r="L583" s="360"/>
    </row>
    <row r="584" spans="1:12">
      <c r="A584" s="355"/>
      <c r="B584" s="356"/>
      <c r="C584" s="357" t="str">
        <f>IF($B584="","",IFERROR(VLOOKUP($B584,SERVIÇOS!$B:$G,2,0),IFERROR(VLOOKUP($B584,'COMPOSIÇÕES COMPLEMENTARES '!$C:$K,2,0),"")))</f>
        <v/>
      </c>
      <c r="D584" s="358" t="str">
        <f>IF($B584="","",IFERROR(VLOOKUP($B584,SERVIÇOS!$B:$G,3,0),IFERROR(VLOOKUP($B584,'COMPOSIÇÕES COMPLEMENTARES '!$C:$K,3,0),"")))</f>
        <v/>
      </c>
      <c r="E584" s="359"/>
      <c r="F584" s="360" t="str">
        <f>IF($B584="","",IFERROR(VLOOKUP($B584,SERVIÇOS!$B:$G,4,0),IFERROR(VLOOKUP($B584,'COMPOSIÇÕES COMPLEMENTARES '!$C:$K,6,0),"")))</f>
        <v/>
      </c>
      <c r="G584" s="360" t="str">
        <f>IF($B584="","",IFERROR(VLOOKUP($B584,SERVIÇOS!$B:$G,5,0),IFERROR(VLOOKUP($B584,'COMPOSIÇÕES COMPLEMENTARES '!$C:$K,7,0),"")))</f>
        <v/>
      </c>
      <c r="H584" s="360" t="str">
        <f t="shared" si="32"/>
        <v/>
      </c>
      <c r="I584" s="360" t="str">
        <f t="shared" si="33"/>
        <v/>
      </c>
      <c r="J584" s="360" t="str">
        <f t="shared" si="34"/>
        <v/>
      </c>
      <c r="K584" s="360" t="str">
        <f t="shared" si="35"/>
        <v/>
      </c>
      <c r="L584" s="360"/>
    </row>
    <row r="585" spans="1:12">
      <c r="A585" s="355"/>
      <c r="B585" s="356"/>
      <c r="C585" s="357" t="str">
        <f>IF($B585="","",IFERROR(VLOOKUP($B585,SERVIÇOS!$B:$G,2,0),IFERROR(VLOOKUP($B585,'COMPOSIÇÕES COMPLEMENTARES '!$C:$K,2,0),"")))</f>
        <v/>
      </c>
      <c r="D585" s="358" t="str">
        <f>IF($B585="","",IFERROR(VLOOKUP($B585,SERVIÇOS!$B:$G,3,0),IFERROR(VLOOKUP($B585,'COMPOSIÇÕES COMPLEMENTARES '!$C:$K,3,0),"")))</f>
        <v/>
      </c>
      <c r="E585" s="359"/>
      <c r="F585" s="360" t="str">
        <f>IF($B585="","",IFERROR(VLOOKUP($B585,SERVIÇOS!$B:$G,4,0),IFERROR(VLOOKUP($B585,'COMPOSIÇÕES COMPLEMENTARES '!$C:$K,6,0),"")))</f>
        <v/>
      </c>
      <c r="G585" s="360" t="str">
        <f>IF($B585="","",IFERROR(VLOOKUP($B585,SERVIÇOS!$B:$G,5,0),IFERROR(VLOOKUP($B585,'COMPOSIÇÕES COMPLEMENTARES '!$C:$K,7,0),"")))</f>
        <v/>
      </c>
      <c r="H585" s="360" t="str">
        <f t="shared" si="32"/>
        <v/>
      </c>
      <c r="I585" s="360" t="str">
        <f t="shared" si="33"/>
        <v/>
      </c>
      <c r="J585" s="360" t="str">
        <f t="shared" si="34"/>
        <v/>
      </c>
      <c r="K585" s="360" t="str">
        <f t="shared" si="35"/>
        <v/>
      </c>
      <c r="L585" s="360"/>
    </row>
    <row r="586" spans="1:12">
      <c r="A586" s="355"/>
      <c r="B586" s="356"/>
      <c r="C586" s="357" t="str">
        <f>IF($B586="","",IFERROR(VLOOKUP($B586,SERVIÇOS!$B:$G,2,0),IFERROR(VLOOKUP($B586,'COMPOSIÇÕES COMPLEMENTARES '!$C:$K,2,0),"")))</f>
        <v/>
      </c>
      <c r="D586" s="358" t="str">
        <f>IF($B586="","",IFERROR(VLOOKUP($B586,SERVIÇOS!$B:$G,3,0),IFERROR(VLOOKUP($B586,'COMPOSIÇÕES COMPLEMENTARES '!$C:$K,3,0),"")))</f>
        <v/>
      </c>
      <c r="E586" s="359"/>
      <c r="F586" s="360" t="str">
        <f>IF($B586="","",IFERROR(VLOOKUP($B586,SERVIÇOS!$B:$G,4,0),IFERROR(VLOOKUP($B586,'COMPOSIÇÕES COMPLEMENTARES '!$C:$K,6,0),"")))</f>
        <v/>
      </c>
      <c r="G586" s="360" t="str">
        <f>IF($B586="","",IFERROR(VLOOKUP($B586,SERVIÇOS!$B:$G,5,0),IFERROR(VLOOKUP($B586,'COMPOSIÇÕES COMPLEMENTARES '!$C:$K,7,0),"")))</f>
        <v/>
      </c>
      <c r="H586" s="360" t="str">
        <f t="shared" si="32"/>
        <v/>
      </c>
      <c r="I586" s="360" t="str">
        <f t="shared" si="33"/>
        <v/>
      </c>
      <c r="J586" s="360" t="str">
        <f t="shared" si="34"/>
        <v/>
      </c>
      <c r="K586" s="360" t="str">
        <f t="shared" si="35"/>
        <v/>
      </c>
      <c r="L586" s="360"/>
    </row>
    <row r="587" spans="1:12">
      <c r="A587" s="355"/>
      <c r="B587" s="356"/>
      <c r="C587" s="357" t="str">
        <f>IF($B587="","",IFERROR(VLOOKUP($B587,SERVIÇOS!$B:$G,2,0),IFERROR(VLOOKUP($B587,'COMPOSIÇÕES COMPLEMENTARES '!$C:$K,2,0),"")))</f>
        <v/>
      </c>
      <c r="D587" s="358" t="str">
        <f>IF($B587="","",IFERROR(VLOOKUP($B587,SERVIÇOS!$B:$G,3,0),IFERROR(VLOOKUP($B587,'COMPOSIÇÕES COMPLEMENTARES '!$C:$K,3,0),"")))</f>
        <v/>
      </c>
      <c r="E587" s="359"/>
      <c r="F587" s="360" t="str">
        <f>IF($B587="","",IFERROR(VLOOKUP($B587,SERVIÇOS!$B:$G,4,0),IFERROR(VLOOKUP($B587,'COMPOSIÇÕES COMPLEMENTARES '!$C:$K,6,0),"")))</f>
        <v/>
      </c>
      <c r="G587" s="360" t="str">
        <f>IF($B587="","",IFERROR(VLOOKUP($B587,SERVIÇOS!$B:$G,5,0),IFERROR(VLOOKUP($B587,'COMPOSIÇÕES COMPLEMENTARES '!$C:$K,7,0),"")))</f>
        <v/>
      </c>
      <c r="H587" s="360" t="str">
        <f t="shared" si="32"/>
        <v/>
      </c>
      <c r="I587" s="360" t="str">
        <f t="shared" si="33"/>
        <v/>
      </c>
      <c r="J587" s="360" t="str">
        <f t="shared" si="34"/>
        <v/>
      </c>
      <c r="K587" s="360" t="str">
        <f t="shared" si="35"/>
        <v/>
      </c>
      <c r="L587" s="360"/>
    </row>
    <row r="588" spans="1:12">
      <c r="A588" s="355"/>
      <c r="B588" s="356"/>
      <c r="C588" s="357" t="str">
        <f>IF($B588="","",IFERROR(VLOOKUP($B588,SERVIÇOS!$B:$G,2,0),IFERROR(VLOOKUP($B588,'COMPOSIÇÕES COMPLEMENTARES '!$C:$K,2,0),"")))</f>
        <v/>
      </c>
      <c r="D588" s="358" t="str">
        <f>IF($B588="","",IFERROR(VLOOKUP($B588,SERVIÇOS!$B:$G,3,0),IFERROR(VLOOKUP($B588,'COMPOSIÇÕES COMPLEMENTARES '!$C:$K,3,0),"")))</f>
        <v/>
      </c>
      <c r="E588" s="359"/>
      <c r="F588" s="360" t="str">
        <f>IF($B588="","",IFERROR(VLOOKUP($B588,SERVIÇOS!$B:$G,4,0),IFERROR(VLOOKUP($B588,'COMPOSIÇÕES COMPLEMENTARES '!$C:$K,6,0),"")))</f>
        <v/>
      </c>
      <c r="G588" s="360" t="str">
        <f>IF($B588="","",IFERROR(VLOOKUP($B588,SERVIÇOS!$B:$G,5,0),IFERROR(VLOOKUP($B588,'COMPOSIÇÕES COMPLEMENTARES '!$C:$K,7,0),"")))</f>
        <v/>
      </c>
      <c r="H588" s="360" t="str">
        <f t="shared" si="32"/>
        <v/>
      </c>
      <c r="I588" s="360" t="str">
        <f t="shared" si="33"/>
        <v/>
      </c>
      <c r="J588" s="360" t="str">
        <f t="shared" si="34"/>
        <v/>
      </c>
      <c r="K588" s="360" t="str">
        <f t="shared" si="35"/>
        <v/>
      </c>
      <c r="L588" s="360"/>
    </row>
    <row r="589" spans="1:12">
      <c r="A589" s="355"/>
      <c r="B589" s="356"/>
      <c r="C589" s="357" t="str">
        <f>IF($B589="","",IFERROR(VLOOKUP($B589,SERVIÇOS!$B:$G,2,0),IFERROR(VLOOKUP($B589,'COMPOSIÇÕES COMPLEMENTARES '!$C:$K,2,0),"")))</f>
        <v/>
      </c>
      <c r="D589" s="358" t="str">
        <f>IF($B589="","",IFERROR(VLOOKUP($B589,SERVIÇOS!$B:$G,3,0),IFERROR(VLOOKUP($B589,'COMPOSIÇÕES COMPLEMENTARES '!$C:$K,3,0),"")))</f>
        <v/>
      </c>
      <c r="E589" s="359"/>
      <c r="F589" s="360" t="str">
        <f>IF($B589="","",IFERROR(VLOOKUP($B589,SERVIÇOS!$B:$G,4,0),IFERROR(VLOOKUP($B589,'COMPOSIÇÕES COMPLEMENTARES '!$C:$K,6,0),"")))</f>
        <v/>
      </c>
      <c r="G589" s="360" t="str">
        <f>IF($B589="","",IFERROR(VLOOKUP($B589,SERVIÇOS!$B:$G,5,0),IFERROR(VLOOKUP($B589,'COMPOSIÇÕES COMPLEMENTARES '!$C:$K,7,0),"")))</f>
        <v/>
      </c>
      <c r="H589" s="360" t="str">
        <f t="shared" si="32"/>
        <v/>
      </c>
      <c r="I589" s="360" t="str">
        <f t="shared" si="33"/>
        <v/>
      </c>
      <c r="J589" s="360" t="str">
        <f t="shared" si="34"/>
        <v/>
      </c>
      <c r="K589" s="360" t="str">
        <f t="shared" si="35"/>
        <v/>
      </c>
      <c r="L589" s="360"/>
    </row>
    <row r="590" spans="1:12">
      <c r="A590" s="355"/>
      <c r="B590" s="356"/>
      <c r="C590" s="357" t="str">
        <f>IF($B590="","",IFERROR(VLOOKUP($B590,SERVIÇOS!$B:$G,2,0),IFERROR(VLOOKUP($B590,'COMPOSIÇÕES COMPLEMENTARES '!$C:$K,2,0),"")))</f>
        <v/>
      </c>
      <c r="D590" s="358" t="str">
        <f>IF($B590="","",IFERROR(VLOOKUP($B590,SERVIÇOS!$B:$G,3,0),IFERROR(VLOOKUP($B590,'COMPOSIÇÕES COMPLEMENTARES '!$C:$K,3,0),"")))</f>
        <v/>
      </c>
      <c r="E590" s="359"/>
      <c r="F590" s="360" t="str">
        <f>IF($B590="","",IFERROR(VLOOKUP($B590,SERVIÇOS!$B:$G,4,0),IFERROR(VLOOKUP($B590,'COMPOSIÇÕES COMPLEMENTARES '!$C:$K,6,0),"")))</f>
        <v/>
      </c>
      <c r="G590" s="360" t="str">
        <f>IF($B590="","",IFERROR(VLOOKUP($B590,SERVIÇOS!$B:$G,5,0),IFERROR(VLOOKUP($B590,'COMPOSIÇÕES COMPLEMENTARES '!$C:$K,7,0),"")))</f>
        <v/>
      </c>
      <c r="H590" s="360" t="str">
        <f t="shared" ref="H590:H653" si="36">IF(E590="","",F590+G590)</f>
        <v/>
      </c>
      <c r="I590" s="360" t="str">
        <f t="shared" si="33"/>
        <v/>
      </c>
      <c r="J590" s="360" t="str">
        <f t="shared" si="34"/>
        <v/>
      </c>
      <c r="K590" s="360" t="str">
        <f t="shared" si="35"/>
        <v/>
      </c>
      <c r="L590" s="360"/>
    </row>
    <row r="591" spans="1:12">
      <c r="A591" s="355"/>
      <c r="B591" s="356"/>
      <c r="C591" s="357" t="str">
        <f>IF($B591="","",IFERROR(VLOOKUP($B591,SERVIÇOS!$B:$G,2,0),IFERROR(VLOOKUP($B591,'COMPOSIÇÕES COMPLEMENTARES '!$C:$K,2,0),"")))</f>
        <v/>
      </c>
      <c r="D591" s="358" t="str">
        <f>IF($B591="","",IFERROR(VLOOKUP($B591,SERVIÇOS!$B:$G,3,0),IFERROR(VLOOKUP($B591,'COMPOSIÇÕES COMPLEMENTARES '!$C:$K,3,0),"")))</f>
        <v/>
      </c>
      <c r="E591" s="359"/>
      <c r="F591" s="360" t="str">
        <f>IF($B591="","",IFERROR(VLOOKUP($B591,SERVIÇOS!$B:$G,4,0),IFERROR(VLOOKUP($B591,'COMPOSIÇÕES COMPLEMENTARES '!$C:$K,6,0),"")))</f>
        <v/>
      </c>
      <c r="G591" s="360" t="str">
        <f>IF($B591="","",IFERROR(VLOOKUP($B591,SERVIÇOS!$B:$G,5,0),IFERROR(VLOOKUP($B591,'COMPOSIÇÕES COMPLEMENTARES '!$C:$K,7,0),"")))</f>
        <v/>
      </c>
      <c r="H591" s="360" t="str">
        <f t="shared" si="36"/>
        <v/>
      </c>
      <c r="I591" s="360" t="str">
        <f t="shared" si="33"/>
        <v/>
      </c>
      <c r="J591" s="360" t="str">
        <f t="shared" si="34"/>
        <v/>
      </c>
      <c r="K591" s="360" t="str">
        <f t="shared" si="35"/>
        <v/>
      </c>
      <c r="L591" s="360"/>
    </row>
    <row r="592" spans="1:12">
      <c r="A592" s="355"/>
      <c r="B592" s="356"/>
      <c r="C592" s="357" t="str">
        <f>IF($B592="","",IFERROR(VLOOKUP($B592,SERVIÇOS!$B:$G,2,0),IFERROR(VLOOKUP($B592,'COMPOSIÇÕES COMPLEMENTARES '!$C:$K,2,0),"")))</f>
        <v/>
      </c>
      <c r="D592" s="358" t="str">
        <f>IF($B592="","",IFERROR(VLOOKUP($B592,SERVIÇOS!$B:$G,3,0),IFERROR(VLOOKUP($B592,'COMPOSIÇÕES COMPLEMENTARES '!$C:$K,3,0),"")))</f>
        <v/>
      </c>
      <c r="E592" s="359"/>
      <c r="F592" s="360" t="str">
        <f>IF($B592="","",IFERROR(VLOOKUP($B592,SERVIÇOS!$B:$G,4,0),IFERROR(VLOOKUP($B592,'COMPOSIÇÕES COMPLEMENTARES '!$C:$K,6,0),"")))</f>
        <v/>
      </c>
      <c r="G592" s="360" t="str">
        <f>IF($B592="","",IFERROR(VLOOKUP($B592,SERVIÇOS!$B:$G,5,0),IFERROR(VLOOKUP($B592,'COMPOSIÇÕES COMPLEMENTARES '!$C:$K,7,0),"")))</f>
        <v/>
      </c>
      <c r="H592" s="360" t="str">
        <f t="shared" si="36"/>
        <v/>
      </c>
      <c r="I592" s="360" t="str">
        <f t="shared" si="33"/>
        <v/>
      </c>
      <c r="J592" s="360" t="str">
        <f t="shared" si="34"/>
        <v/>
      </c>
      <c r="K592" s="360" t="str">
        <f t="shared" si="35"/>
        <v/>
      </c>
      <c r="L592" s="360"/>
    </row>
    <row r="593" spans="1:12">
      <c r="A593" s="355"/>
      <c r="B593" s="356"/>
      <c r="C593" s="357" t="str">
        <f>IF($B593="","",IFERROR(VLOOKUP($B593,SERVIÇOS!$B:$G,2,0),IFERROR(VLOOKUP($B593,'COMPOSIÇÕES COMPLEMENTARES '!$C:$K,2,0),"")))</f>
        <v/>
      </c>
      <c r="D593" s="358" t="str">
        <f>IF($B593="","",IFERROR(VLOOKUP($B593,SERVIÇOS!$B:$G,3,0),IFERROR(VLOOKUP($B593,'COMPOSIÇÕES COMPLEMENTARES '!$C:$K,3,0),"")))</f>
        <v/>
      </c>
      <c r="E593" s="359"/>
      <c r="F593" s="360" t="str">
        <f>IF($B593="","",IFERROR(VLOOKUP($B593,SERVIÇOS!$B:$G,4,0),IFERROR(VLOOKUP($B593,'COMPOSIÇÕES COMPLEMENTARES '!$C:$K,6,0),"")))</f>
        <v/>
      </c>
      <c r="G593" s="360" t="str">
        <f>IF($B593="","",IFERROR(VLOOKUP($B593,SERVIÇOS!$B:$G,5,0),IFERROR(VLOOKUP($B593,'COMPOSIÇÕES COMPLEMENTARES '!$C:$K,7,0),"")))</f>
        <v/>
      </c>
      <c r="H593" s="360" t="str">
        <f t="shared" si="36"/>
        <v/>
      </c>
      <c r="I593" s="360" t="str">
        <f t="shared" si="33"/>
        <v/>
      </c>
      <c r="J593" s="360" t="str">
        <f t="shared" si="34"/>
        <v/>
      </c>
      <c r="K593" s="360" t="str">
        <f t="shared" si="35"/>
        <v/>
      </c>
      <c r="L593" s="360"/>
    </row>
    <row r="594" spans="1:12">
      <c r="A594" s="355"/>
      <c r="B594" s="356"/>
      <c r="C594" s="357" t="str">
        <f>IF($B594="","",IFERROR(VLOOKUP($B594,SERVIÇOS!$B:$G,2,0),IFERROR(VLOOKUP($B594,'COMPOSIÇÕES COMPLEMENTARES '!$C:$K,2,0),"")))</f>
        <v/>
      </c>
      <c r="D594" s="358" t="str">
        <f>IF($B594="","",IFERROR(VLOOKUP($B594,SERVIÇOS!$B:$G,3,0),IFERROR(VLOOKUP($B594,'COMPOSIÇÕES COMPLEMENTARES '!$C:$K,3,0),"")))</f>
        <v/>
      </c>
      <c r="E594" s="359"/>
      <c r="F594" s="360" t="str">
        <f>IF($B594="","",IFERROR(VLOOKUP($B594,SERVIÇOS!$B:$G,4,0),IFERROR(VLOOKUP($B594,'COMPOSIÇÕES COMPLEMENTARES '!$C:$K,6,0),"")))</f>
        <v/>
      </c>
      <c r="G594" s="360" t="str">
        <f>IF($B594="","",IFERROR(VLOOKUP($B594,SERVIÇOS!$B:$G,5,0),IFERROR(VLOOKUP($B594,'COMPOSIÇÕES COMPLEMENTARES '!$C:$K,7,0),"")))</f>
        <v/>
      </c>
      <c r="H594" s="360" t="str">
        <f t="shared" si="36"/>
        <v/>
      </c>
      <c r="I594" s="360" t="str">
        <f t="shared" si="33"/>
        <v/>
      </c>
      <c r="J594" s="360" t="str">
        <f t="shared" si="34"/>
        <v/>
      </c>
      <c r="K594" s="360" t="str">
        <f t="shared" si="35"/>
        <v/>
      </c>
      <c r="L594" s="360"/>
    </row>
    <row r="595" spans="1:12">
      <c r="A595" s="355"/>
      <c r="B595" s="356"/>
      <c r="C595" s="357" t="str">
        <f>IF($B595="","",IFERROR(VLOOKUP($B595,SERVIÇOS!$B:$G,2,0),IFERROR(VLOOKUP($B595,'COMPOSIÇÕES COMPLEMENTARES '!$C:$K,2,0),"")))</f>
        <v/>
      </c>
      <c r="D595" s="358" t="str">
        <f>IF($B595="","",IFERROR(VLOOKUP($B595,SERVIÇOS!$B:$G,3,0),IFERROR(VLOOKUP($B595,'COMPOSIÇÕES COMPLEMENTARES '!$C:$K,3,0),"")))</f>
        <v/>
      </c>
      <c r="E595" s="359"/>
      <c r="F595" s="360" t="str">
        <f>IF($B595="","",IFERROR(VLOOKUP($B595,SERVIÇOS!$B:$G,4,0),IFERROR(VLOOKUP($B595,'COMPOSIÇÕES COMPLEMENTARES '!$C:$K,6,0),"")))</f>
        <v/>
      </c>
      <c r="G595" s="360" t="str">
        <f>IF($B595="","",IFERROR(VLOOKUP($B595,SERVIÇOS!$B:$G,5,0),IFERROR(VLOOKUP($B595,'COMPOSIÇÕES COMPLEMENTARES '!$C:$K,7,0),"")))</f>
        <v/>
      </c>
      <c r="H595" s="360" t="str">
        <f t="shared" si="36"/>
        <v/>
      </c>
      <c r="I595" s="360" t="str">
        <f t="shared" si="33"/>
        <v/>
      </c>
      <c r="J595" s="360" t="str">
        <f t="shared" si="34"/>
        <v/>
      </c>
      <c r="K595" s="360" t="str">
        <f t="shared" si="35"/>
        <v/>
      </c>
      <c r="L595" s="360"/>
    </row>
    <row r="596" spans="1:12">
      <c r="A596" s="355"/>
      <c r="B596" s="356"/>
      <c r="C596" s="357" t="str">
        <f>IF($B596="","",IFERROR(VLOOKUP($B596,SERVIÇOS!$B:$G,2,0),IFERROR(VLOOKUP($B596,'COMPOSIÇÕES COMPLEMENTARES '!$C:$K,2,0),"")))</f>
        <v/>
      </c>
      <c r="D596" s="358" t="str">
        <f>IF($B596="","",IFERROR(VLOOKUP($B596,SERVIÇOS!$B:$G,3,0),IFERROR(VLOOKUP($B596,'COMPOSIÇÕES COMPLEMENTARES '!$C:$K,3,0),"")))</f>
        <v/>
      </c>
      <c r="E596" s="359"/>
      <c r="F596" s="360" t="str">
        <f>IF($B596="","",IFERROR(VLOOKUP($B596,SERVIÇOS!$B:$G,4,0),IFERROR(VLOOKUP($B596,'COMPOSIÇÕES COMPLEMENTARES '!$C:$K,6,0),"")))</f>
        <v/>
      </c>
      <c r="G596" s="360" t="str">
        <f>IF($B596="","",IFERROR(VLOOKUP($B596,SERVIÇOS!$B:$G,5,0),IFERROR(VLOOKUP($B596,'COMPOSIÇÕES COMPLEMENTARES '!$C:$K,7,0),"")))</f>
        <v/>
      </c>
      <c r="H596" s="360" t="str">
        <f t="shared" si="36"/>
        <v/>
      </c>
      <c r="I596" s="360" t="str">
        <f t="shared" si="33"/>
        <v/>
      </c>
      <c r="J596" s="360" t="str">
        <f t="shared" si="34"/>
        <v/>
      </c>
      <c r="K596" s="360" t="str">
        <f t="shared" si="35"/>
        <v/>
      </c>
      <c r="L596" s="360"/>
    </row>
    <row r="597" spans="1:12">
      <c r="A597" s="355"/>
      <c r="B597" s="356"/>
      <c r="C597" s="357" t="str">
        <f>IF($B597="","",IFERROR(VLOOKUP($B597,SERVIÇOS!$B:$G,2,0),IFERROR(VLOOKUP($B597,'COMPOSIÇÕES COMPLEMENTARES '!$C:$K,2,0),"")))</f>
        <v/>
      </c>
      <c r="D597" s="358" t="str">
        <f>IF($B597="","",IFERROR(VLOOKUP($B597,SERVIÇOS!$B:$G,3,0),IFERROR(VLOOKUP($B597,'COMPOSIÇÕES COMPLEMENTARES '!$C:$K,3,0),"")))</f>
        <v/>
      </c>
      <c r="E597" s="359"/>
      <c r="F597" s="360" t="str">
        <f>IF($B597="","",IFERROR(VLOOKUP($B597,SERVIÇOS!$B:$G,4,0),IFERROR(VLOOKUP($B597,'COMPOSIÇÕES COMPLEMENTARES '!$C:$K,6,0),"")))</f>
        <v/>
      </c>
      <c r="G597" s="360" t="str">
        <f>IF($B597="","",IFERROR(VLOOKUP($B597,SERVIÇOS!$B:$G,5,0),IFERROR(VLOOKUP($B597,'COMPOSIÇÕES COMPLEMENTARES '!$C:$K,7,0),"")))</f>
        <v/>
      </c>
      <c r="H597" s="360" t="str">
        <f t="shared" si="36"/>
        <v/>
      </c>
      <c r="I597" s="360" t="str">
        <f t="shared" si="33"/>
        <v/>
      </c>
      <c r="J597" s="360" t="str">
        <f t="shared" si="34"/>
        <v/>
      </c>
      <c r="K597" s="360" t="str">
        <f t="shared" si="35"/>
        <v/>
      </c>
      <c r="L597" s="360"/>
    </row>
    <row r="598" spans="1:12">
      <c r="A598" s="355"/>
      <c r="B598" s="356"/>
      <c r="C598" s="357" t="str">
        <f>IF($B598="","",IFERROR(VLOOKUP($B598,SERVIÇOS!$B:$G,2,0),IFERROR(VLOOKUP($B598,'COMPOSIÇÕES COMPLEMENTARES '!$C:$K,2,0),"")))</f>
        <v/>
      </c>
      <c r="D598" s="358" t="str">
        <f>IF($B598="","",IFERROR(VLOOKUP($B598,SERVIÇOS!$B:$G,3,0),IFERROR(VLOOKUP($B598,'COMPOSIÇÕES COMPLEMENTARES '!$C:$K,3,0),"")))</f>
        <v/>
      </c>
      <c r="E598" s="359"/>
      <c r="F598" s="360" t="str">
        <f>IF($B598="","",IFERROR(VLOOKUP($B598,SERVIÇOS!$B:$G,4,0),IFERROR(VLOOKUP($B598,'COMPOSIÇÕES COMPLEMENTARES '!$C:$K,6,0),"")))</f>
        <v/>
      </c>
      <c r="G598" s="360" t="str">
        <f>IF($B598="","",IFERROR(VLOOKUP($B598,SERVIÇOS!$B:$G,5,0),IFERROR(VLOOKUP($B598,'COMPOSIÇÕES COMPLEMENTARES '!$C:$K,7,0),"")))</f>
        <v/>
      </c>
      <c r="H598" s="360" t="str">
        <f t="shared" si="36"/>
        <v/>
      </c>
      <c r="I598" s="360" t="str">
        <f t="shared" si="33"/>
        <v/>
      </c>
      <c r="J598" s="360" t="str">
        <f t="shared" si="34"/>
        <v/>
      </c>
      <c r="K598" s="360" t="str">
        <f t="shared" si="35"/>
        <v/>
      </c>
      <c r="L598" s="360"/>
    </row>
    <row r="599" spans="1:12">
      <c r="A599" s="355"/>
      <c r="B599" s="356"/>
      <c r="C599" s="357" t="str">
        <f>IF($B599="","",IFERROR(VLOOKUP($B599,SERVIÇOS!$B:$G,2,0),IFERROR(VLOOKUP($B599,'COMPOSIÇÕES COMPLEMENTARES '!$C:$K,2,0),"")))</f>
        <v/>
      </c>
      <c r="D599" s="358" t="str">
        <f>IF($B599="","",IFERROR(VLOOKUP($B599,SERVIÇOS!$B:$G,3,0),IFERROR(VLOOKUP($B599,'COMPOSIÇÕES COMPLEMENTARES '!$C:$K,3,0),"")))</f>
        <v/>
      </c>
      <c r="E599" s="359"/>
      <c r="F599" s="360" t="str">
        <f>IF($B599="","",IFERROR(VLOOKUP($B599,SERVIÇOS!$B:$G,4,0),IFERROR(VLOOKUP($B599,'COMPOSIÇÕES COMPLEMENTARES '!$C:$K,6,0),"")))</f>
        <v/>
      </c>
      <c r="G599" s="360" t="str">
        <f>IF($B599="","",IFERROR(VLOOKUP($B599,SERVIÇOS!$B:$G,5,0),IFERROR(VLOOKUP($B599,'COMPOSIÇÕES COMPLEMENTARES '!$C:$K,7,0),"")))</f>
        <v/>
      </c>
      <c r="H599" s="360" t="str">
        <f t="shared" si="36"/>
        <v/>
      </c>
      <c r="I599" s="360" t="str">
        <f t="shared" si="33"/>
        <v/>
      </c>
      <c r="J599" s="360" t="str">
        <f t="shared" si="34"/>
        <v/>
      </c>
      <c r="K599" s="360" t="str">
        <f t="shared" si="35"/>
        <v/>
      </c>
      <c r="L599" s="360"/>
    </row>
    <row r="600" spans="1:12">
      <c r="A600" s="355"/>
      <c r="B600" s="356"/>
      <c r="C600" s="357" t="str">
        <f>IF($B600="","",IFERROR(VLOOKUP($B600,SERVIÇOS!$B:$G,2,0),IFERROR(VLOOKUP($B600,'COMPOSIÇÕES COMPLEMENTARES '!$C:$K,2,0),"")))</f>
        <v/>
      </c>
      <c r="D600" s="358" t="str">
        <f>IF($B600="","",IFERROR(VLOOKUP($B600,SERVIÇOS!$B:$G,3,0),IFERROR(VLOOKUP($B600,'COMPOSIÇÕES COMPLEMENTARES '!$C:$K,3,0),"")))</f>
        <v/>
      </c>
      <c r="E600" s="359"/>
      <c r="F600" s="360" t="str">
        <f>IF($B600="","",IFERROR(VLOOKUP($B600,SERVIÇOS!$B:$G,4,0),IFERROR(VLOOKUP($B600,'COMPOSIÇÕES COMPLEMENTARES '!$C:$K,6,0),"")))</f>
        <v/>
      </c>
      <c r="G600" s="360" t="str">
        <f>IF($B600="","",IFERROR(VLOOKUP($B600,SERVIÇOS!$B:$G,5,0),IFERROR(VLOOKUP($B600,'COMPOSIÇÕES COMPLEMENTARES '!$C:$K,7,0),"")))</f>
        <v/>
      </c>
      <c r="H600" s="360" t="str">
        <f t="shared" si="36"/>
        <v/>
      </c>
      <c r="I600" s="360" t="str">
        <f t="shared" si="33"/>
        <v/>
      </c>
      <c r="J600" s="360" t="str">
        <f t="shared" si="34"/>
        <v/>
      </c>
      <c r="K600" s="360" t="str">
        <f t="shared" si="35"/>
        <v/>
      </c>
      <c r="L600" s="360"/>
    </row>
    <row r="601" spans="1:12">
      <c r="A601" s="355"/>
      <c r="B601" s="356"/>
      <c r="C601" s="357" t="str">
        <f>IF($B601="","",IFERROR(VLOOKUP($B601,SERVIÇOS!$B:$G,2,0),IFERROR(VLOOKUP($B601,'COMPOSIÇÕES COMPLEMENTARES '!$C:$K,2,0),"")))</f>
        <v/>
      </c>
      <c r="D601" s="358" t="str">
        <f>IF($B601="","",IFERROR(VLOOKUP($B601,SERVIÇOS!$B:$G,3,0),IFERROR(VLOOKUP($B601,'COMPOSIÇÕES COMPLEMENTARES '!$C:$K,3,0),"")))</f>
        <v/>
      </c>
      <c r="E601" s="359"/>
      <c r="F601" s="360" t="str">
        <f>IF($B601="","",IFERROR(VLOOKUP($B601,SERVIÇOS!$B:$G,4,0),IFERROR(VLOOKUP($B601,'COMPOSIÇÕES COMPLEMENTARES '!$C:$K,6,0),"")))</f>
        <v/>
      </c>
      <c r="G601" s="360" t="str">
        <f>IF($B601="","",IFERROR(VLOOKUP($B601,SERVIÇOS!$B:$G,5,0),IFERROR(VLOOKUP($B601,'COMPOSIÇÕES COMPLEMENTARES '!$C:$K,7,0),"")))</f>
        <v/>
      </c>
      <c r="H601" s="360" t="str">
        <f t="shared" si="36"/>
        <v/>
      </c>
      <c r="I601" s="360" t="str">
        <f t="shared" si="33"/>
        <v/>
      </c>
      <c r="J601" s="360" t="str">
        <f t="shared" si="34"/>
        <v/>
      </c>
      <c r="K601" s="360" t="str">
        <f t="shared" si="35"/>
        <v/>
      </c>
      <c r="L601" s="360"/>
    </row>
    <row r="602" spans="1:12">
      <c r="A602" s="355"/>
      <c r="B602" s="356"/>
      <c r="C602" s="357" t="str">
        <f>IF($B602="","",IFERROR(VLOOKUP($B602,SERVIÇOS!$B:$G,2,0),IFERROR(VLOOKUP($B602,'COMPOSIÇÕES COMPLEMENTARES '!$C:$K,2,0),"")))</f>
        <v/>
      </c>
      <c r="D602" s="358" t="str">
        <f>IF($B602="","",IFERROR(VLOOKUP($B602,SERVIÇOS!$B:$G,3,0),IFERROR(VLOOKUP($B602,'COMPOSIÇÕES COMPLEMENTARES '!$C:$K,3,0),"")))</f>
        <v/>
      </c>
      <c r="E602" s="359"/>
      <c r="F602" s="360" t="str">
        <f>IF($B602="","",IFERROR(VLOOKUP($B602,SERVIÇOS!$B:$G,4,0),IFERROR(VLOOKUP($B602,'COMPOSIÇÕES COMPLEMENTARES '!$C:$K,6,0),"")))</f>
        <v/>
      </c>
      <c r="G602" s="360" t="str">
        <f>IF($B602="","",IFERROR(VLOOKUP($B602,SERVIÇOS!$B:$G,5,0),IFERROR(VLOOKUP($B602,'COMPOSIÇÕES COMPLEMENTARES '!$C:$K,7,0),"")))</f>
        <v/>
      </c>
      <c r="H602" s="360" t="str">
        <f t="shared" si="36"/>
        <v/>
      </c>
      <c r="I602" s="360" t="str">
        <f t="shared" si="33"/>
        <v/>
      </c>
      <c r="J602" s="360" t="str">
        <f t="shared" si="34"/>
        <v/>
      </c>
      <c r="K602" s="360" t="str">
        <f t="shared" si="35"/>
        <v/>
      </c>
      <c r="L602" s="360"/>
    </row>
    <row r="603" spans="1:12">
      <c r="A603" s="355"/>
      <c r="B603" s="356"/>
      <c r="C603" s="357" t="str">
        <f>IF($B603="","",IFERROR(VLOOKUP($B603,SERVIÇOS!$B:$G,2,0),IFERROR(VLOOKUP($B603,'COMPOSIÇÕES COMPLEMENTARES '!$C:$K,2,0),"")))</f>
        <v/>
      </c>
      <c r="D603" s="358" t="str">
        <f>IF($B603="","",IFERROR(VLOOKUP($B603,SERVIÇOS!$B:$G,3,0),IFERROR(VLOOKUP($B603,'COMPOSIÇÕES COMPLEMENTARES '!$C:$K,3,0),"")))</f>
        <v/>
      </c>
      <c r="E603" s="359"/>
      <c r="F603" s="360" t="str">
        <f>IF($B603="","",IFERROR(VLOOKUP($B603,SERVIÇOS!$B:$G,4,0),IFERROR(VLOOKUP($B603,'COMPOSIÇÕES COMPLEMENTARES '!$C:$K,6,0),"")))</f>
        <v/>
      </c>
      <c r="G603" s="360" t="str">
        <f>IF($B603="","",IFERROR(VLOOKUP($B603,SERVIÇOS!$B:$G,5,0),IFERROR(VLOOKUP($B603,'COMPOSIÇÕES COMPLEMENTARES '!$C:$K,7,0),"")))</f>
        <v/>
      </c>
      <c r="H603" s="360" t="str">
        <f t="shared" si="36"/>
        <v/>
      </c>
      <c r="I603" s="360" t="str">
        <f t="shared" ref="I603:I666" si="37">IF(E603="","",TRUNC((E603*F603),2))</f>
        <v/>
      </c>
      <c r="J603" s="360" t="str">
        <f t="shared" ref="J603:J666" si="38">IF(E603="","",TRUNC((E603*G603),2))</f>
        <v/>
      </c>
      <c r="K603" s="360" t="str">
        <f t="shared" ref="K603:K666" si="39">IF(E603="","",TRUNC((E603*H603),2))</f>
        <v/>
      </c>
      <c r="L603" s="360"/>
    </row>
    <row r="604" spans="1:12">
      <c r="A604" s="355"/>
      <c r="B604" s="356"/>
      <c r="C604" s="357" t="str">
        <f>IF($B604="","",IFERROR(VLOOKUP($B604,SERVIÇOS!$B:$G,2,0),IFERROR(VLOOKUP($B604,'COMPOSIÇÕES COMPLEMENTARES '!$C:$K,2,0),"")))</f>
        <v/>
      </c>
      <c r="D604" s="358" t="str">
        <f>IF($B604="","",IFERROR(VLOOKUP($B604,SERVIÇOS!$B:$G,3,0),IFERROR(VLOOKUP($B604,'COMPOSIÇÕES COMPLEMENTARES '!$C:$K,3,0),"")))</f>
        <v/>
      </c>
      <c r="E604" s="359"/>
      <c r="F604" s="360" t="str">
        <f>IF($B604="","",IFERROR(VLOOKUP($B604,SERVIÇOS!$B:$G,4,0),IFERROR(VLOOKUP($B604,'COMPOSIÇÕES COMPLEMENTARES '!$C:$K,6,0),"")))</f>
        <v/>
      </c>
      <c r="G604" s="360" t="str">
        <f>IF($B604="","",IFERROR(VLOOKUP($B604,SERVIÇOS!$B:$G,5,0),IFERROR(VLOOKUP($B604,'COMPOSIÇÕES COMPLEMENTARES '!$C:$K,7,0),"")))</f>
        <v/>
      </c>
      <c r="H604" s="360" t="str">
        <f t="shared" si="36"/>
        <v/>
      </c>
      <c r="I604" s="360" t="str">
        <f t="shared" si="37"/>
        <v/>
      </c>
      <c r="J604" s="360" t="str">
        <f t="shared" si="38"/>
        <v/>
      </c>
      <c r="K604" s="360" t="str">
        <f t="shared" si="39"/>
        <v/>
      </c>
      <c r="L604" s="360"/>
    </row>
    <row r="605" spans="1:12">
      <c r="A605" s="355"/>
      <c r="B605" s="356"/>
      <c r="C605" s="357" t="str">
        <f>IF($B605="","",IFERROR(VLOOKUP($B605,SERVIÇOS!$B:$G,2,0),IFERROR(VLOOKUP($B605,'COMPOSIÇÕES COMPLEMENTARES '!$C:$K,2,0),"")))</f>
        <v/>
      </c>
      <c r="D605" s="358" t="str">
        <f>IF($B605="","",IFERROR(VLOOKUP($B605,SERVIÇOS!$B:$G,3,0),IFERROR(VLOOKUP($B605,'COMPOSIÇÕES COMPLEMENTARES '!$C:$K,3,0),"")))</f>
        <v/>
      </c>
      <c r="E605" s="359"/>
      <c r="F605" s="360" t="str">
        <f>IF($B605="","",IFERROR(VLOOKUP($B605,SERVIÇOS!$B:$G,4,0),IFERROR(VLOOKUP($B605,'COMPOSIÇÕES COMPLEMENTARES '!$C:$K,6,0),"")))</f>
        <v/>
      </c>
      <c r="G605" s="360" t="str">
        <f>IF($B605="","",IFERROR(VLOOKUP($B605,SERVIÇOS!$B:$G,5,0),IFERROR(VLOOKUP($B605,'COMPOSIÇÕES COMPLEMENTARES '!$C:$K,7,0),"")))</f>
        <v/>
      </c>
      <c r="H605" s="360" t="str">
        <f t="shared" si="36"/>
        <v/>
      </c>
      <c r="I605" s="360" t="str">
        <f t="shared" si="37"/>
        <v/>
      </c>
      <c r="J605" s="360" t="str">
        <f t="shared" si="38"/>
        <v/>
      </c>
      <c r="K605" s="360" t="str">
        <f t="shared" si="39"/>
        <v/>
      </c>
      <c r="L605" s="360"/>
    </row>
    <row r="606" spans="1:12">
      <c r="A606" s="355"/>
      <c r="B606" s="356"/>
      <c r="C606" s="357" t="str">
        <f>IF($B606="","",IFERROR(VLOOKUP($B606,SERVIÇOS!$B:$G,2,0),IFERROR(VLOOKUP($B606,'COMPOSIÇÕES COMPLEMENTARES '!$C:$K,2,0),"")))</f>
        <v/>
      </c>
      <c r="D606" s="358" t="str">
        <f>IF($B606="","",IFERROR(VLOOKUP($B606,SERVIÇOS!$B:$G,3,0),IFERROR(VLOOKUP($B606,'COMPOSIÇÕES COMPLEMENTARES '!$C:$K,3,0),"")))</f>
        <v/>
      </c>
      <c r="E606" s="359"/>
      <c r="F606" s="360" t="str">
        <f>IF($B606="","",IFERROR(VLOOKUP($B606,SERVIÇOS!$B:$G,4,0),IFERROR(VLOOKUP($B606,'COMPOSIÇÕES COMPLEMENTARES '!$C:$K,6,0),"")))</f>
        <v/>
      </c>
      <c r="G606" s="360" t="str">
        <f>IF($B606="","",IFERROR(VLOOKUP($B606,SERVIÇOS!$B:$G,5,0),IFERROR(VLOOKUP($B606,'COMPOSIÇÕES COMPLEMENTARES '!$C:$K,7,0),"")))</f>
        <v/>
      </c>
      <c r="H606" s="360" t="str">
        <f t="shared" si="36"/>
        <v/>
      </c>
      <c r="I606" s="360" t="str">
        <f t="shared" si="37"/>
        <v/>
      </c>
      <c r="J606" s="360" t="str">
        <f t="shared" si="38"/>
        <v/>
      </c>
      <c r="K606" s="360" t="str">
        <f t="shared" si="39"/>
        <v/>
      </c>
      <c r="L606" s="360"/>
    </row>
    <row r="607" spans="1:12">
      <c r="A607" s="355"/>
      <c r="B607" s="356"/>
      <c r="C607" s="357" t="str">
        <f>IF($B607="","",IFERROR(VLOOKUP($B607,SERVIÇOS!$B:$G,2,0),IFERROR(VLOOKUP($B607,'COMPOSIÇÕES COMPLEMENTARES '!$C:$K,2,0),"")))</f>
        <v/>
      </c>
      <c r="D607" s="358" t="str">
        <f>IF($B607="","",IFERROR(VLOOKUP($B607,SERVIÇOS!$B:$G,3,0),IFERROR(VLOOKUP($B607,'COMPOSIÇÕES COMPLEMENTARES '!$C:$K,3,0),"")))</f>
        <v/>
      </c>
      <c r="E607" s="359"/>
      <c r="F607" s="360" t="str">
        <f>IF($B607="","",IFERROR(VLOOKUP($B607,SERVIÇOS!$B:$G,4,0),IFERROR(VLOOKUP($B607,'COMPOSIÇÕES COMPLEMENTARES '!$C:$K,6,0),"")))</f>
        <v/>
      </c>
      <c r="G607" s="360" t="str">
        <f>IF($B607="","",IFERROR(VLOOKUP($B607,SERVIÇOS!$B:$G,5,0),IFERROR(VLOOKUP($B607,'COMPOSIÇÕES COMPLEMENTARES '!$C:$K,7,0),"")))</f>
        <v/>
      </c>
      <c r="H607" s="360" t="str">
        <f t="shared" si="36"/>
        <v/>
      </c>
      <c r="I607" s="360" t="str">
        <f t="shared" si="37"/>
        <v/>
      </c>
      <c r="J607" s="360" t="str">
        <f t="shared" si="38"/>
        <v/>
      </c>
      <c r="K607" s="360" t="str">
        <f t="shared" si="39"/>
        <v/>
      </c>
      <c r="L607" s="360"/>
    </row>
    <row r="608" spans="1:12">
      <c r="A608" s="355"/>
      <c r="B608" s="356"/>
      <c r="C608" s="357" t="str">
        <f>IF($B608="","",IFERROR(VLOOKUP($B608,SERVIÇOS!$B:$G,2,0),IFERROR(VLOOKUP($B608,'COMPOSIÇÕES COMPLEMENTARES '!$C:$K,2,0),"")))</f>
        <v/>
      </c>
      <c r="D608" s="358" t="str">
        <f>IF($B608="","",IFERROR(VLOOKUP($B608,SERVIÇOS!$B:$G,3,0),IFERROR(VLOOKUP($B608,'COMPOSIÇÕES COMPLEMENTARES '!$C:$K,3,0),"")))</f>
        <v/>
      </c>
      <c r="E608" s="359"/>
      <c r="F608" s="360" t="str">
        <f>IF($B608="","",IFERROR(VLOOKUP($B608,SERVIÇOS!$B:$G,4,0),IFERROR(VLOOKUP($B608,'COMPOSIÇÕES COMPLEMENTARES '!$C:$K,6,0),"")))</f>
        <v/>
      </c>
      <c r="G608" s="360" t="str">
        <f>IF($B608="","",IFERROR(VLOOKUP($B608,SERVIÇOS!$B:$G,5,0),IFERROR(VLOOKUP($B608,'COMPOSIÇÕES COMPLEMENTARES '!$C:$K,7,0),"")))</f>
        <v/>
      </c>
      <c r="H608" s="360" t="str">
        <f t="shared" si="36"/>
        <v/>
      </c>
      <c r="I608" s="360" t="str">
        <f t="shared" si="37"/>
        <v/>
      </c>
      <c r="J608" s="360" t="str">
        <f t="shared" si="38"/>
        <v/>
      </c>
      <c r="K608" s="360" t="str">
        <f t="shared" si="39"/>
        <v/>
      </c>
      <c r="L608" s="360"/>
    </row>
    <row r="609" spans="1:12">
      <c r="A609" s="355"/>
      <c r="B609" s="356"/>
      <c r="C609" s="357" t="str">
        <f>IF($B609="","",IFERROR(VLOOKUP($B609,SERVIÇOS!$B:$G,2,0),IFERROR(VLOOKUP($B609,'COMPOSIÇÕES COMPLEMENTARES '!$C:$K,2,0),"")))</f>
        <v/>
      </c>
      <c r="D609" s="358" t="str">
        <f>IF($B609="","",IFERROR(VLOOKUP($B609,SERVIÇOS!$B:$G,3,0),IFERROR(VLOOKUP($B609,'COMPOSIÇÕES COMPLEMENTARES '!$C:$K,3,0),"")))</f>
        <v/>
      </c>
      <c r="E609" s="359"/>
      <c r="F609" s="360" t="str">
        <f>IF($B609="","",IFERROR(VLOOKUP($B609,SERVIÇOS!$B:$G,4,0),IFERROR(VLOOKUP($B609,'COMPOSIÇÕES COMPLEMENTARES '!$C:$K,6,0),"")))</f>
        <v/>
      </c>
      <c r="G609" s="360" t="str">
        <f>IF($B609="","",IFERROR(VLOOKUP($B609,SERVIÇOS!$B:$G,5,0),IFERROR(VLOOKUP($B609,'COMPOSIÇÕES COMPLEMENTARES '!$C:$K,7,0),"")))</f>
        <v/>
      </c>
      <c r="H609" s="360" t="str">
        <f t="shared" si="36"/>
        <v/>
      </c>
      <c r="I609" s="360" t="str">
        <f t="shared" si="37"/>
        <v/>
      </c>
      <c r="J609" s="360" t="str">
        <f t="shared" si="38"/>
        <v/>
      </c>
      <c r="K609" s="360" t="str">
        <f t="shared" si="39"/>
        <v/>
      </c>
      <c r="L609" s="360"/>
    </row>
    <row r="610" spans="1:12">
      <c r="A610" s="355"/>
      <c r="B610" s="356"/>
      <c r="C610" s="357" t="str">
        <f>IF($B610="","",IFERROR(VLOOKUP($B610,SERVIÇOS!$B:$G,2,0),IFERROR(VLOOKUP($B610,'COMPOSIÇÕES COMPLEMENTARES '!$C:$K,2,0),"")))</f>
        <v/>
      </c>
      <c r="D610" s="358" t="str">
        <f>IF($B610="","",IFERROR(VLOOKUP($B610,SERVIÇOS!$B:$G,3,0),IFERROR(VLOOKUP($B610,'COMPOSIÇÕES COMPLEMENTARES '!$C:$K,3,0),"")))</f>
        <v/>
      </c>
      <c r="E610" s="359"/>
      <c r="F610" s="360" t="str">
        <f>IF($B610="","",IFERROR(VLOOKUP($B610,SERVIÇOS!$B:$G,4,0),IFERROR(VLOOKUP($B610,'COMPOSIÇÕES COMPLEMENTARES '!$C:$K,6,0),"")))</f>
        <v/>
      </c>
      <c r="G610" s="360" t="str">
        <f>IF($B610="","",IFERROR(VLOOKUP($B610,SERVIÇOS!$B:$G,5,0),IFERROR(VLOOKUP($B610,'COMPOSIÇÕES COMPLEMENTARES '!$C:$K,7,0),"")))</f>
        <v/>
      </c>
      <c r="H610" s="360" t="str">
        <f t="shared" si="36"/>
        <v/>
      </c>
      <c r="I610" s="360" t="str">
        <f t="shared" si="37"/>
        <v/>
      </c>
      <c r="J610" s="360" t="str">
        <f t="shared" si="38"/>
        <v/>
      </c>
      <c r="K610" s="360" t="str">
        <f t="shared" si="39"/>
        <v/>
      </c>
      <c r="L610" s="360"/>
    </row>
    <row r="611" spans="1:12">
      <c r="A611" s="355"/>
      <c r="B611" s="356"/>
      <c r="C611" s="357" t="str">
        <f>IF($B611="","",IFERROR(VLOOKUP($B611,SERVIÇOS!$B:$G,2,0),IFERROR(VLOOKUP($B611,'COMPOSIÇÕES COMPLEMENTARES '!$C:$K,2,0),"")))</f>
        <v/>
      </c>
      <c r="D611" s="358" t="str">
        <f>IF($B611="","",IFERROR(VLOOKUP($B611,SERVIÇOS!$B:$G,3,0),IFERROR(VLOOKUP($B611,'COMPOSIÇÕES COMPLEMENTARES '!$C:$K,3,0),"")))</f>
        <v/>
      </c>
      <c r="E611" s="359"/>
      <c r="F611" s="360" t="str">
        <f>IF($B611="","",IFERROR(VLOOKUP($B611,SERVIÇOS!$B:$G,4,0),IFERROR(VLOOKUP($B611,'COMPOSIÇÕES COMPLEMENTARES '!$C:$K,6,0),"")))</f>
        <v/>
      </c>
      <c r="G611" s="360" t="str">
        <f>IF($B611="","",IFERROR(VLOOKUP($B611,SERVIÇOS!$B:$G,5,0),IFERROR(VLOOKUP($B611,'COMPOSIÇÕES COMPLEMENTARES '!$C:$K,7,0),"")))</f>
        <v/>
      </c>
      <c r="H611" s="360" t="str">
        <f t="shared" si="36"/>
        <v/>
      </c>
      <c r="I611" s="360" t="str">
        <f t="shared" si="37"/>
        <v/>
      </c>
      <c r="J611" s="360" t="str">
        <f t="shared" si="38"/>
        <v/>
      </c>
      <c r="K611" s="360" t="str">
        <f t="shared" si="39"/>
        <v/>
      </c>
      <c r="L611" s="360"/>
    </row>
    <row r="612" spans="1:12">
      <c r="A612" s="355"/>
      <c r="B612" s="356"/>
      <c r="C612" s="357" t="str">
        <f>IF($B612="","",IFERROR(VLOOKUP($B612,SERVIÇOS!$B:$G,2,0),IFERROR(VLOOKUP($B612,'COMPOSIÇÕES COMPLEMENTARES '!$C:$K,2,0),"")))</f>
        <v/>
      </c>
      <c r="D612" s="358" t="str">
        <f>IF($B612="","",IFERROR(VLOOKUP($B612,SERVIÇOS!$B:$G,3,0),IFERROR(VLOOKUP($B612,'COMPOSIÇÕES COMPLEMENTARES '!$C:$K,3,0),"")))</f>
        <v/>
      </c>
      <c r="E612" s="359"/>
      <c r="F612" s="360" t="str">
        <f>IF($B612="","",IFERROR(VLOOKUP($B612,SERVIÇOS!$B:$G,4,0),IFERROR(VLOOKUP($B612,'COMPOSIÇÕES COMPLEMENTARES '!$C:$K,6,0),"")))</f>
        <v/>
      </c>
      <c r="G612" s="360" t="str">
        <f>IF($B612="","",IFERROR(VLOOKUP($B612,SERVIÇOS!$B:$G,5,0),IFERROR(VLOOKUP($B612,'COMPOSIÇÕES COMPLEMENTARES '!$C:$K,7,0),"")))</f>
        <v/>
      </c>
      <c r="H612" s="360" t="str">
        <f t="shared" si="36"/>
        <v/>
      </c>
      <c r="I612" s="360" t="str">
        <f t="shared" si="37"/>
        <v/>
      </c>
      <c r="J612" s="360" t="str">
        <f t="shared" si="38"/>
        <v/>
      </c>
      <c r="K612" s="360" t="str">
        <f t="shared" si="39"/>
        <v/>
      </c>
      <c r="L612" s="360"/>
    </row>
    <row r="613" spans="1:12">
      <c r="A613" s="355"/>
      <c r="B613" s="356"/>
      <c r="C613" s="357" t="str">
        <f>IF($B613="","",IFERROR(VLOOKUP($B613,SERVIÇOS!$B:$G,2,0),IFERROR(VLOOKUP($B613,'COMPOSIÇÕES COMPLEMENTARES '!$C:$K,2,0),"")))</f>
        <v/>
      </c>
      <c r="D613" s="358" t="str">
        <f>IF($B613="","",IFERROR(VLOOKUP($B613,SERVIÇOS!$B:$G,3,0),IFERROR(VLOOKUP($B613,'COMPOSIÇÕES COMPLEMENTARES '!$C:$K,3,0),"")))</f>
        <v/>
      </c>
      <c r="E613" s="359"/>
      <c r="F613" s="360" t="str">
        <f>IF($B613="","",IFERROR(VLOOKUP($B613,SERVIÇOS!$B:$G,4,0),IFERROR(VLOOKUP($B613,'COMPOSIÇÕES COMPLEMENTARES '!$C:$K,6,0),"")))</f>
        <v/>
      </c>
      <c r="G613" s="360" t="str">
        <f>IF($B613="","",IFERROR(VLOOKUP($B613,SERVIÇOS!$B:$G,5,0),IFERROR(VLOOKUP($B613,'COMPOSIÇÕES COMPLEMENTARES '!$C:$K,7,0),"")))</f>
        <v/>
      </c>
      <c r="H613" s="360" t="str">
        <f t="shared" si="36"/>
        <v/>
      </c>
      <c r="I613" s="360" t="str">
        <f t="shared" si="37"/>
        <v/>
      </c>
      <c r="J613" s="360" t="str">
        <f t="shared" si="38"/>
        <v/>
      </c>
      <c r="K613" s="360" t="str">
        <f t="shared" si="39"/>
        <v/>
      </c>
      <c r="L613" s="360"/>
    </row>
    <row r="614" spans="1:12">
      <c r="A614" s="355"/>
      <c r="B614" s="356"/>
      <c r="C614" s="357" t="str">
        <f>IF($B614="","",IFERROR(VLOOKUP($B614,SERVIÇOS!$B:$G,2,0),IFERROR(VLOOKUP($B614,'COMPOSIÇÕES COMPLEMENTARES '!$C:$K,2,0),"")))</f>
        <v/>
      </c>
      <c r="D614" s="358" t="str">
        <f>IF($B614="","",IFERROR(VLOOKUP($B614,SERVIÇOS!$B:$G,3,0),IFERROR(VLOOKUP($B614,'COMPOSIÇÕES COMPLEMENTARES '!$C:$K,3,0),"")))</f>
        <v/>
      </c>
      <c r="E614" s="359"/>
      <c r="F614" s="360" t="str">
        <f>IF($B614="","",IFERROR(VLOOKUP($B614,SERVIÇOS!$B:$G,4,0),IFERROR(VLOOKUP($B614,'COMPOSIÇÕES COMPLEMENTARES '!$C:$K,6,0),"")))</f>
        <v/>
      </c>
      <c r="G614" s="360" t="str">
        <f>IF($B614="","",IFERROR(VLOOKUP($B614,SERVIÇOS!$B:$G,5,0),IFERROR(VLOOKUP($B614,'COMPOSIÇÕES COMPLEMENTARES '!$C:$K,7,0),"")))</f>
        <v/>
      </c>
      <c r="H614" s="360" t="str">
        <f t="shared" si="36"/>
        <v/>
      </c>
      <c r="I614" s="360" t="str">
        <f t="shared" si="37"/>
        <v/>
      </c>
      <c r="J614" s="360" t="str">
        <f t="shared" si="38"/>
        <v/>
      </c>
      <c r="K614" s="360" t="str">
        <f t="shared" si="39"/>
        <v/>
      </c>
      <c r="L614" s="360"/>
    </row>
    <row r="615" spans="1:12">
      <c r="A615" s="355"/>
      <c r="B615" s="356"/>
      <c r="C615" s="357" t="str">
        <f>IF($B615="","",IFERROR(VLOOKUP($B615,SERVIÇOS!$B:$G,2,0),IFERROR(VLOOKUP($B615,'COMPOSIÇÕES COMPLEMENTARES '!$C:$K,2,0),"")))</f>
        <v/>
      </c>
      <c r="D615" s="358" t="str">
        <f>IF($B615="","",IFERROR(VLOOKUP($B615,SERVIÇOS!$B:$G,3,0),IFERROR(VLOOKUP($B615,'COMPOSIÇÕES COMPLEMENTARES '!$C:$K,3,0),"")))</f>
        <v/>
      </c>
      <c r="E615" s="359"/>
      <c r="F615" s="360" t="str">
        <f>IF($B615="","",IFERROR(VLOOKUP($B615,SERVIÇOS!$B:$G,4,0),IFERROR(VLOOKUP($B615,'COMPOSIÇÕES COMPLEMENTARES '!$C:$K,6,0),"")))</f>
        <v/>
      </c>
      <c r="G615" s="360" t="str">
        <f>IF($B615="","",IFERROR(VLOOKUP($B615,SERVIÇOS!$B:$G,5,0),IFERROR(VLOOKUP($B615,'COMPOSIÇÕES COMPLEMENTARES '!$C:$K,7,0),"")))</f>
        <v/>
      </c>
      <c r="H615" s="360" t="str">
        <f t="shared" si="36"/>
        <v/>
      </c>
      <c r="I615" s="360" t="str">
        <f t="shared" si="37"/>
        <v/>
      </c>
      <c r="J615" s="360" t="str">
        <f t="shared" si="38"/>
        <v/>
      </c>
      <c r="K615" s="360" t="str">
        <f t="shared" si="39"/>
        <v/>
      </c>
      <c r="L615" s="360"/>
    </row>
    <row r="616" spans="1:12">
      <c r="A616" s="355"/>
      <c r="B616" s="356"/>
      <c r="C616" s="357" t="str">
        <f>IF($B616="","",IFERROR(VLOOKUP($B616,SERVIÇOS!$B:$G,2,0),IFERROR(VLOOKUP($B616,'COMPOSIÇÕES COMPLEMENTARES '!$C:$K,2,0),"")))</f>
        <v/>
      </c>
      <c r="D616" s="358" t="str">
        <f>IF($B616="","",IFERROR(VLOOKUP($B616,SERVIÇOS!$B:$G,3,0),IFERROR(VLOOKUP($B616,'COMPOSIÇÕES COMPLEMENTARES '!$C:$K,3,0),"")))</f>
        <v/>
      </c>
      <c r="E616" s="359"/>
      <c r="F616" s="360" t="str">
        <f>IF($B616="","",IFERROR(VLOOKUP($B616,SERVIÇOS!$B:$G,4,0),IFERROR(VLOOKUP($B616,'COMPOSIÇÕES COMPLEMENTARES '!$C:$K,6,0),"")))</f>
        <v/>
      </c>
      <c r="G616" s="360" t="str">
        <f>IF($B616="","",IFERROR(VLOOKUP($B616,SERVIÇOS!$B:$G,5,0),IFERROR(VLOOKUP($B616,'COMPOSIÇÕES COMPLEMENTARES '!$C:$K,7,0),"")))</f>
        <v/>
      </c>
      <c r="H616" s="360" t="str">
        <f t="shared" si="36"/>
        <v/>
      </c>
      <c r="I616" s="360" t="str">
        <f t="shared" si="37"/>
        <v/>
      </c>
      <c r="J616" s="360" t="str">
        <f t="shared" si="38"/>
        <v/>
      </c>
      <c r="K616" s="360" t="str">
        <f t="shared" si="39"/>
        <v/>
      </c>
      <c r="L616" s="360"/>
    </row>
    <row r="617" spans="1:12">
      <c r="A617" s="355"/>
      <c r="B617" s="356"/>
      <c r="C617" s="357" t="str">
        <f>IF($B617="","",IFERROR(VLOOKUP($B617,SERVIÇOS!$B:$G,2,0),IFERROR(VLOOKUP($B617,'COMPOSIÇÕES COMPLEMENTARES '!$C:$K,2,0),"")))</f>
        <v/>
      </c>
      <c r="D617" s="358" t="str">
        <f>IF($B617="","",IFERROR(VLOOKUP($B617,SERVIÇOS!$B:$G,3,0),IFERROR(VLOOKUP($B617,'COMPOSIÇÕES COMPLEMENTARES '!$C:$K,3,0),"")))</f>
        <v/>
      </c>
      <c r="E617" s="359"/>
      <c r="F617" s="360" t="str">
        <f>IF($B617="","",IFERROR(VLOOKUP($B617,SERVIÇOS!$B:$G,4,0),IFERROR(VLOOKUP($B617,'COMPOSIÇÕES COMPLEMENTARES '!$C:$K,6,0),"")))</f>
        <v/>
      </c>
      <c r="G617" s="360" t="str">
        <f>IF($B617="","",IFERROR(VLOOKUP($B617,SERVIÇOS!$B:$G,5,0),IFERROR(VLOOKUP($B617,'COMPOSIÇÕES COMPLEMENTARES '!$C:$K,7,0),"")))</f>
        <v/>
      </c>
      <c r="H617" s="360" t="str">
        <f t="shared" si="36"/>
        <v/>
      </c>
      <c r="I617" s="360" t="str">
        <f t="shared" si="37"/>
        <v/>
      </c>
      <c r="J617" s="360" t="str">
        <f t="shared" si="38"/>
        <v/>
      </c>
      <c r="K617" s="360" t="str">
        <f t="shared" si="39"/>
        <v/>
      </c>
      <c r="L617" s="360"/>
    </row>
    <row r="618" spans="1:12">
      <c r="A618" s="355"/>
      <c r="B618" s="356"/>
      <c r="C618" s="357" t="str">
        <f>IF($B618="","",IFERROR(VLOOKUP($B618,SERVIÇOS!$B:$G,2,0),IFERROR(VLOOKUP($B618,'COMPOSIÇÕES COMPLEMENTARES '!$C:$K,2,0),"")))</f>
        <v/>
      </c>
      <c r="D618" s="358" t="str">
        <f>IF($B618="","",IFERROR(VLOOKUP($B618,SERVIÇOS!$B:$G,3,0),IFERROR(VLOOKUP($B618,'COMPOSIÇÕES COMPLEMENTARES '!$C:$K,3,0),"")))</f>
        <v/>
      </c>
      <c r="E618" s="359"/>
      <c r="F618" s="360" t="str">
        <f>IF($B618="","",IFERROR(VLOOKUP($B618,SERVIÇOS!$B:$G,4,0),IFERROR(VLOOKUP($B618,'COMPOSIÇÕES COMPLEMENTARES '!$C:$K,6,0),"")))</f>
        <v/>
      </c>
      <c r="G618" s="360" t="str">
        <f>IF($B618="","",IFERROR(VLOOKUP($B618,SERVIÇOS!$B:$G,5,0),IFERROR(VLOOKUP($B618,'COMPOSIÇÕES COMPLEMENTARES '!$C:$K,7,0),"")))</f>
        <v/>
      </c>
      <c r="H618" s="360" t="str">
        <f t="shared" si="36"/>
        <v/>
      </c>
      <c r="I618" s="360" t="str">
        <f t="shared" si="37"/>
        <v/>
      </c>
      <c r="J618" s="360" t="str">
        <f t="shared" si="38"/>
        <v/>
      </c>
      <c r="K618" s="360" t="str">
        <f t="shared" si="39"/>
        <v/>
      </c>
      <c r="L618" s="360"/>
    </row>
    <row r="619" spans="1:12">
      <c r="A619" s="355"/>
      <c r="B619" s="356"/>
      <c r="C619" s="357" t="str">
        <f>IF($B619="","",IFERROR(VLOOKUP($B619,SERVIÇOS!$B:$G,2,0),IFERROR(VLOOKUP($B619,'COMPOSIÇÕES COMPLEMENTARES '!$C:$K,2,0),"")))</f>
        <v/>
      </c>
      <c r="D619" s="358" t="str">
        <f>IF($B619="","",IFERROR(VLOOKUP($B619,SERVIÇOS!$B:$G,3,0),IFERROR(VLOOKUP($B619,'COMPOSIÇÕES COMPLEMENTARES '!$C:$K,3,0),"")))</f>
        <v/>
      </c>
      <c r="E619" s="359"/>
      <c r="F619" s="360" t="str">
        <f>IF($B619="","",IFERROR(VLOOKUP($B619,SERVIÇOS!$B:$G,4,0),IFERROR(VLOOKUP($B619,'COMPOSIÇÕES COMPLEMENTARES '!$C:$K,6,0),"")))</f>
        <v/>
      </c>
      <c r="G619" s="360" t="str">
        <f>IF($B619="","",IFERROR(VLOOKUP($B619,SERVIÇOS!$B:$G,5,0),IFERROR(VLOOKUP($B619,'COMPOSIÇÕES COMPLEMENTARES '!$C:$K,7,0),"")))</f>
        <v/>
      </c>
      <c r="H619" s="360" t="str">
        <f t="shared" si="36"/>
        <v/>
      </c>
      <c r="I619" s="360" t="str">
        <f t="shared" si="37"/>
        <v/>
      </c>
      <c r="J619" s="360" t="str">
        <f t="shared" si="38"/>
        <v/>
      </c>
      <c r="K619" s="360" t="str">
        <f t="shared" si="39"/>
        <v/>
      </c>
      <c r="L619" s="360"/>
    </row>
    <row r="620" spans="1:12">
      <c r="A620" s="355"/>
      <c r="B620" s="356"/>
      <c r="C620" s="357" t="str">
        <f>IF($B620="","",IFERROR(VLOOKUP($B620,SERVIÇOS!$B:$G,2,0),IFERROR(VLOOKUP($B620,'COMPOSIÇÕES COMPLEMENTARES '!$C:$K,2,0),"")))</f>
        <v/>
      </c>
      <c r="D620" s="358" t="str">
        <f>IF($B620="","",IFERROR(VLOOKUP($B620,SERVIÇOS!$B:$G,3,0),IFERROR(VLOOKUP($B620,'COMPOSIÇÕES COMPLEMENTARES '!$C:$K,3,0),"")))</f>
        <v/>
      </c>
      <c r="E620" s="359"/>
      <c r="F620" s="360" t="str">
        <f>IF($B620="","",IFERROR(VLOOKUP($B620,SERVIÇOS!$B:$G,4,0),IFERROR(VLOOKUP($B620,'COMPOSIÇÕES COMPLEMENTARES '!$C:$K,6,0),"")))</f>
        <v/>
      </c>
      <c r="G620" s="360" t="str">
        <f>IF($B620="","",IFERROR(VLOOKUP($B620,SERVIÇOS!$B:$G,5,0),IFERROR(VLOOKUP($B620,'COMPOSIÇÕES COMPLEMENTARES '!$C:$K,7,0),"")))</f>
        <v/>
      </c>
      <c r="H620" s="360" t="str">
        <f t="shared" si="36"/>
        <v/>
      </c>
      <c r="I620" s="360" t="str">
        <f t="shared" si="37"/>
        <v/>
      </c>
      <c r="J620" s="360" t="str">
        <f t="shared" si="38"/>
        <v/>
      </c>
      <c r="K620" s="360" t="str">
        <f t="shared" si="39"/>
        <v/>
      </c>
      <c r="L620" s="360"/>
    </row>
    <row r="621" spans="1:12">
      <c r="A621" s="355"/>
      <c r="B621" s="356"/>
      <c r="C621" s="357" t="str">
        <f>IF($B621="","",IFERROR(VLOOKUP($B621,SERVIÇOS!$B:$G,2,0),IFERROR(VLOOKUP($B621,'COMPOSIÇÕES COMPLEMENTARES '!$C:$K,2,0),"")))</f>
        <v/>
      </c>
      <c r="D621" s="358" t="str">
        <f>IF($B621="","",IFERROR(VLOOKUP($B621,SERVIÇOS!$B:$G,3,0),IFERROR(VLOOKUP($B621,'COMPOSIÇÕES COMPLEMENTARES '!$C:$K,3,0),"")))</f>
        <v/>
      </c>
      <c r="E621" s="359"/>
      <c r="F621" s="360" t="str">
        <f>IF($B621="","",IFERROR(VLOOKUP($B621,SERVIÇOS!$B:$G,4,0),IFERROR(VLOOKUP($B621,'COMPOSIÇÕES COMPLEMENTARES '!$C:$K,6,0),"")))</f>
        <v/>
      </c>
      <c r="G621" s="360" t="str">
        <f>IF($B621="","",IFERROR(VLOOKUP($B621,SERVIÇOS!$B:$G,5,0),IFERROR(VLOOKUP($B621,'COMPOSIÇÕES COMPLEMENTARES '!$C:$K,7,0),"")))</f>
        <v/>
      </c>
      <c r="H621" s="360" t="str">
        <f t="shared" si="36"/>
        <v/>
      </c>
      <c r="I621" s="360" t="str">
        <f t="shared" si="37"/>
        <v/>
      </c>
      <c r="J621" s="360" t="str">
        <f t="shared" si="38"/>
        <v/>
      </c>
      <c r="K621" s="360" t="str">
        <f t="shared" si="39"/>
        <v/>
      </c>
      <c r="L621" s="360"/>
    </row>
    <row r="622" spans="1:12">
      <c r="A622" s="355"/>
      <c r="B622" s="356"/>
      <c r="C622" s="357" t="str">
        <f>IF($B622="","",IFERROR(VLOOKUP($B622,SERVIÇOS!$B:$G,2,0),IFERROR(VLOOKUP($B622,'COMPOSIÇÕES COMPLEMENTARES '!$C:$K,2,0),"")))</f>
        <v/>
      </c>
      <c r="D622" s="358" t="str">
        <f>IF($B622="","",IFERROR(VLOOKUP($B622,SERVIÇOS!$B:$G,3,0),IFERROR(VLOOKUP($B622,'COMPOSIÇÕES COMPLEMENTARES '!$C:$K,3,0),"")))</f>
        <v/>
      </c>
      <c r="E622" s="359"/>
      <c r="F622" s="360" t="str">
        <f>IF($B622="","",IFERROR(VLOOKUP($B622,SERVIÇOS!$B:$G,4,0),IFERROR(VLOOKUP($B622,'COMPOSIÇÕES COMPLEMENTARES '!$C:$K,6,0),"")))</f>
        <v/>
      </c>
      <c r="G622" s="360" t="str">
        <f>IF($B622="","",IFERROR(VLOOKUP($B622,SERVIÇOS!$B:$G,5,0),IFERROR(VLOOKUP($B622,'COMPOSIÇÕES COMPLEMENTARES '!$C:$K,7,0),"")))</f>
        <v/>
      </c>
      <c r="H622" s="360" t="str">
        <f t="shared" si="36"/>
        <v/>
      </c>
      <c r="I622" s="360" t="str">
        <f t="shared" si="37"/>
        <v/>
      </c>
      <c r="J622" s="360" t="str">
        <f t="shared" si="38"/>
        <v/>
      </c>
      <c r="K622" s="360" t="str">
        <f t="shared" si="39"/>
        <v/>
      </c>
      <c r="L622" s="360"/>
    </row>
    <row r="623" spans="1:12">
      <c r="A623" s="355"/>
      <c r="B623" s="356"/>
      <c r="C623" s="357" t="str">
        <f>IF($B623="","",IFERROR(VLOOKUP($B623,SERVIÇOS!$B:$G,2,0),IFERROR(VLOOKUP($B623,'COMPOSIÇÕES COMPLEMENTARES '!$C:$K,2,0),"")))</f>
        <v/>
      </c>
      <c r="D623" s="358" t="str">
        <f>IF($B623="","",IFERROR(VLOOKUP($B623,SERVIÇOS!$B:$G,3,0),IFERROR(VLOOKUP($B623,'COMPOSIÇÕES COMPLEMENTARES '!$C:$K,3,0),"")))</f>
        <v/>
      </c>
      <c r="E623" s="359"/>
      <c r="F623" s="360" t="str">
        <f>IF($B623="","",IFERROR(VLOOKUP($B623,SERVIÇOS!$B:$G,4,0),IFERROR(VLOOKUP($B623,'COMPOSIÇÕES COMPLEMENTARES '!$C:$K,6,0),"")))</f>
        <v/>
      </c>
      <c r="G623" s="360" t="str">
        <f>IF($B623="","",IFERROR(VLOOKUP($B623,SERVIÇOS!$B:$G,5,0),IFERROR(VLOOKUP($B623,'COMPOSIÇÕES COMPLEMENTARES '!$C:$K,7,0),"")))</f>
        <v/>
      </c>
      <c r="H623" s="360" t="str">
        <f t="shared" si="36"/>
        <v/>
      </c>
      <c r="I623" s="360" t="str">
        <f t="shared" si="37"/>
        <v/>
      </c>
      <c r="J623" s="360" t="str">
        <f t="shared" si="38"/>
        <v/>
      </c>
      <c r="K623" s="360" t="str">
        <f t="shared" si="39"/>
        <v/>
      </c>
      <c r="L623" s="360"/>
    </row>
    <row r="624" spans="1:12">
      <c r="A624" s="355"/>
      <c r="B624" s="356"/>
      <c r="C624" s="357" t="str">
        <f>IF($B624="","",IFERROR(VLOOKUP($B624,SERVIÇOS!$B:$G,2,0),IFERROR(VLOOKUP($B624,'COMPOSIÇÕES COMPLEMENTARES '!$C:$K,2,0),"")))</f>
        <v/>
      </c>
      <c r="D624" s="358" t="str">
        <f>IF($B624="","",IFERROR(VLOOKUP($B624,SERVIÇOS!$B:$G,3,0),IFERROR(VLOOKUP($B624,'COMPOSIÇÕES COMPLEMENTARES '!$C:$K,3,0),"")))</f>
        <v/>
      </c>
      <c r="E624" s="359"/>
      <c r="F624" s="360" t="str">
        <f>IF($B624="","",IFERROR(VLOOKUP($B624,SERVIÇOS!$B:$G,4,0),IFERROR(VLOOKUP($B624,'COMPOSIÇÕES COMPLEMENTARES '!$C:$K,6,0),"")))</f>
        <v/>
      </c>
      <c r="G624" s="360" t="str">
        <f>IF($B624="","",IFERROR(VLOOKUP($B624,SERVIÇOS!$B:$G,5,0),IFERROR(VLOOKUP($B624,'COMPOSIÇÕES COMPLEMENTARES '!$C:$K,7,0),"")))</f>
        <v/>
      </c>
      <c r="H624" s="360" t="str">
        <f t="shared" si="36"/>
        <v/>
      </c>
      <c r="I624" s="360" t="str">
        <f t="shared" si="37"/>
        <v/>
      </c>
      <c r="J624" s="360" t="str">
        <f t="shared" si="38"/>
        <v/>
      </c>
      <c r="K624" s="360" t="str">
        <f t="shared" si="39"/>
        <v/>
      </c>
      <c r="L624" s="360"/>
    </row>
    <row r="625" spans="1:12">
      <c r="A625" s="355"/>
      <c r="B625" s="356"/>
      <c r="C625" s="357" t="str">
        <f>IF($B625="","",IFERROR(VLOOKUP($B625,SERVIÇOS!$B:$G,2,0),IFERROR(VLOOKUP($B625,'COMPOSIÇÕES COMPLEMENTARES '!$C:$K,2,0),"")))</f>
        <v/>
      </c>
      <c r="D625" s="358" t="str">
        <f>IF($B625="","",IFERROR(VLOOKUP($B625,SERVIÇOS!$B:$G,3,0),IFERROR(VLOOKUP($B625,'COMPOSIÇÕES COMPLEMENTARES '!$C:$K,3,0),"")))</f>
        <v/>
      </c>
      <c r="E625" s="359"/>
      <c r="F625" s="360" t="str">
        <f>IF($B625="","",IFERROR(VLOOKUP($B625,SERVIÇOS!$B:$G,4,0),IFERROR(VLOOKUP($B625,'COMPOSIÇÕES COMPLEMENTARES '!$C:$K,6,0),"")))</f>
        <v/>
      </c>
      <c r="G625" s="360" t="str">
        <f>IF($B625="","",IFERROR(VLOOKUP($B625,SERVIÇOS!$B:$G,5,0),IFERROR(VLOOKUP($B625,'COMPOSIÇÕES COMPLEMENTARES '!$C:$K,7,0),"")))</f>
        <v/>
      </c>
      <c r="H625" s="360" t="str">
        <f t="shared" si="36"/>
        <v/>
      </c>
      <c r="I625" s="360" t="str">
        <f t="shared" si="37"/>
        <v/>
      </c>
      <c r="J625" s="360" t="str">
        <f t="shared" si="38"/>
        <v/>
      </c>
      <c r="K625" s="360" t="str">
        <f t="shared" si="39"/>
        <v/>
      </c>
      <c r="L625" s="360"/>
    </row>
    <row r="626" spans="1:12">
      <c r="A626" s="355"/>
      <c r="B626" s="356"/>
      <c r="C626" s="357" t="str">
        <f>IF($B626="","",IFERROR(VLOOKUP($B626,SERVIÇOS!$B:$G,2,0),IFERROR(VLOOKUP($B626,'COMPOSIÇÕES COMPLEMENTARES '!$C:$K,2,0),"")))</f>
        <v/>
      </c>
      <c r="D626" s="358" t="str">
        <f>IF($B626="","",IFERROR(VLOOKUP($B626,SERVIÇOS!$B:$G,3,0),IFERROR(VLOOKUP($B626,'COMPOSIÇÕES COMPLEMENTARES '!$C:$K,3,0),"")))</f>
        <v/>
      </c>
      <c r="E626" s="359"/>
      <c r="F626" s="360" t="str">
        <f>IF($B626="","",IFERROR(VLOOKUP($B626,SERVIÇOS!$B:$G,4,0),IFERROR(VLOOKUP($B626,'COMPOSIÇÕES COMPLEMENTARES '!$C:$K,6,0),"")))</f>
        <v/>
      </c>
      <c r="G626" s="360" t="str">
        <f>IF($B626="","",IFERROR(VLOOKUP($B626,SERVIÇOS!$B:$G,5,0),IFERROR(VLOOKUP($B626,'COMPOSIÇÕES COMPLEMENTARES '!$C:$K,7,0),"")))</f>
        <v/>
      </c>
      <c r="H626" s="360" t="str">
        <f t="shared" si="36"/>
        <v/>
      </c>
      <c r="I626" s="360" t="str">
        <f t="shared" si="37"/>
        <v/>
      </c>
      <c r="J626" s="360" t="str">
        <f t="shared" si="38"/>
        <v/>
      </c>
      <c r="K626" s="360" t="str">
        <f t="shared" si="39"/>
        <v/>
      </c>
      <c r="L626" s="360"/>
    </row>
    <row r="627" spans="1:12">
      <c r="A627" s="355"/>
      <c r="B627" s="356"/>
      <c r="C627" s="357" t="str">
        <f>IF($B627="","",IFERROR(VLOOKUP($B627,SERVIÇOS!$B:$G,2,0),IFERROR(VLOOKUP($B627,'COMPOSIÇÕES COMPLEMENTARES '!$C:$K,2,0),"")))</f>
        <v/>
      </c>
      <c r="D627" s="358" t="str">
        <f>IF($B627="","",IFERROR(VLOOKUP($B627,SERVIÇOS!$B:$G,3,0),IFERROR(VLOOKUP($B627,'COMPOSIÇÕES COMPLEMENTARES '!$C:$K,3,0),"")))</f>
        <v/>
      </c>
      <c r="E627" s="359"/>
      <c r="F627" s="360" t="str">
        <f>IF($B627="","",IFERROR(VLOOKUP($B627,SERVIÇOS!$B:$G,4,0),IFERROR(VLOOKUP($B627,'COMPOSIÇÕES COMPLEMENTARES '!$C:$K,6,0),"")))</f>
        <v/>
      </c>
      <c r="G627" s="360" t="str">
        <f>IF($B627="","",IFERROR(VLOOKUP($B627,SERVIÇOS!$B:$G,5,0),IFERROR(VLOOKUP($B627,'COMPOSIÇÕES COMPLEMENTARES '!$C:$K,7,0),"")))</f>
        <v/>
      </c>
      <c r="H627" s="360" t="str">
        <f t="shared" si="36"/>
        <v/>
      </c>
      <c r="I627" s="360" t="str">
        <f t="shared" si="37"/>
        <v/>
      </c>
      <c r="J627" s="360" t="str">
        <f t="shared" si="38"/>
        <v/>
      </c>
      <c r="K627" s="360" t="str">
        <f t="shared" si="39"/>
        <v/>
      </c>
      <c r="L627" s="360"/>
    </row>
    <row r="628" spans="1:12">
      <c r="A628" s="355"/>
      <c r="B628" s="356"/>
      <c r="C628" s="357" t="str">
        <f>IF($B628="","",IFERROR(VLOOKUP($B628,SERVIÇOS!$B:$G,2,0),IFERROR(VLOOKUP($B628,'COMPOSIÇÕES COMPLEMENTARES '!$C:$K,2,0),"")))</f>
        <v/>
      </c>
      <c r="D628" s="358" t="str">
        <f>IF($B628="","",IFERROR(VLOOKUP($B628,SERVIÇOS!$B:$G,3,0),IFERROR(VLOOKUP($B628,'COMPOSIÇÕES COMPLEMENTARES '!$C:$K,3,0),"")))</f>
        <v/>
      </c>
      <c r="E628" s="359"/>
      <c r="F628" s="360" t="str">
        <f>IF($B628="","",IFERROR(VLOOKUP($B628,SERVIÇOS!$B:$G,4,0),IFERROR(VLOOKUP($B628,'COMPOSIÇÕES COMPLEMENTARES '!$C:$K,6,0),"")))</f>
        <v/>
      </c>
      <c r="G628" s="360" t="str">
        <f>IF($B628="","",IFERROR(VLOOKUP($B628,SERVIÇOS!$B:$G,5,0),IFERROR(VLOOKUP($B628,'COMPOSIÇÕES COMPLEMENTARES '!$C:$K,7,0),"")))</f>
        <v/>
      </c>
      <c r="H628" s="360" t="str">
        <f t="shared" si="36"/>
        <v/>
      </c>
      <c r="I628" s="360" t="str">
        <f t="shared" si="37"/>
        <v/>
      </c>
      <c r="J628" s="360" t="str">
        <f t="shared" si="38"/>
        <v/>
      </c>
      <c r="K628" s="360" t="str">
        <f t="shared" si="39"/>
        <v/>
      </c>
      <c r="L628" s="360"/>
    </row>
    <row r="629" spans="1:12">
      <c r="A629" s="355"/>
      <c r="B629" s="356"/>
      <c r="C629" s="357" t="str">
        <f>IF($B629="","",IFERROR(VLOOKUP($B629,SERVIÇOS!$B:$G,2,0),IFERROR(VLOOKUP($B629,'COMPOSIÇÕES COMPLEMENTARES '!$C:$K,2,0),"")))</f>
        <v/>
      </c>
      <c r="D629" s="358" t="str">
        <f>IF($B629="","",IFERROR(VLOOKUP($B629,SERVIÇOS!$B:$G,3,0),IFERROR(VLOOKUP($B629,'COMPOSIÇÕES COMPLEMENTARES '!$C:$K,3,0),"")))</f>
        <v/>
      </c>
      <c r="E629" s="359"/>
      <c r="F629" s="360" t="str">
        <f>IF($B629="","",IFERROR(VLOOKUP($B629,SERVIÇOS!$B:$G,4,0),IFERROR(VLOOKUP($B629,'COMPOSIÇÕES COMPLEMENTARES '!$C:$K,6,0),"")))</f>
        <v/>
      </c>
      <c r="G629" s="360" t="str">
        <f>IF($B629="","",IFERROR(VLOOKUP($B629,SERVIÇOS!$B:$G,5,0),IFERROR(VLOOKUP($B629,'COMPOSIÇÕES COMPLEMENTARES '!$C:$K,7,0),"")))</f>
        <v/>
      </c>
      <c r="H629" s="360" t="str">
        <f t="shared" si="36"/>
        <v/>
      </c>
      <c r="I629" s="360" t="str">
        <f t="shared" si="37"/>
        <v/>
      </c>
      <c r="J629" s="360" t="str">
        <f t="shared" si="38"/>
        <v/>
      </c>
      <c r="K629" s="360" t="str">
        <f t="shared" si="39"/>
        <v/>
      </c>
      <c r="L629" s="360"/>
    </row>
    <row r="630" spans="1:12">
      <c r="A630" s="355"/>
      <c r="B630" s="356"/>
      <c r="C630" s="357" t="str">
        <f>IF($B630="","",IFERROR(VLOOKUP($B630,SERVIÇOS!$B:$G,2,0),IFERROR(VLOOKUP($B630,'COMPOSIÇÕES COMPLEMENTARES '!$C:$K,2,0),"")))</f>
        <v/>
      </c>
      <c r="D630" s="358" t="str">
        <f>IF($B630="","",IFERROR(VLOOKUP($B630,SERVIÇOS!$B:$G,3,0),IFERROR(VLOOKUP($B630,'COMPOSIÇÕES COMPLEMENTARES '!$C:$K,3,0),"")))</f>
        <v/>
      </c>
      <c r="E630" s="359"/>
      <c r="F630" s="360" t="str">
        <f>IF($B630="","",IFERROR(VLOOKUP($B630,SERVIÇOS!$B:$G,4,0),IFERROR(VLOOKUP($B630,'COMPOSIÇÕES COMPLEMENTARES '!$C:$K,6,0),"")))</f>
        <v/>
      </c>
      <c r="G630" s="360" t="str">
        <f>IF($B630="","",IFERROR(VLOOKUP($B630,SERVIÇOS!$B:$G,5,0),IFERROR(VLOOKUP($B630,'COMPOSIÇÕES COMPLEMENTARES '!$C:$K,7,0),"")))</f>
        <v/>
      </c>
      <c r="H630" s="360" t="str">
        <f t="shared" si="36"/>
        <v/>
      </c>
      <c r="I630" s="360" t="str">
        <f t="shared" si="37"/>
        <v/>
      </c>
      <c r="J630" s="360" t="str">
        <f t="shared" si="38"/>
        <v/>
      </c>
      <c r="K630" s="360" t="str">
        <f t="shared" si="39"/>
        <v/>
      </c>
      <c r="L630" s="360"/>
    </row>
    <row r="631" spans="1:12">
      <c r="A631" s="355"/>
      <c r="B631" s="356"/>
      <c r="C631" s="357" t="str">
        <f>IF($B631="","",IFERROR(VLOOKUP($B631,SERVIÇOS!$B:$G,2,0),IFERROR(VLOOKUP($B631,'COMPOSIÇÕES COMPLEMENTARES '!$C:$K,2,0),"")))</f>
        <v/>
      </c>
      <c r="D631" s="358" t="str">
        <f>IF($B631="","",IFERROR(VLOOKUP($B631,SERVIÇOS!$B:$G,3,0),IFERROR(VLOOKUP($B631,'COMPOSIÇÕES COMPLEMENTARES '!$C:$K,3,0),"")))</f>
        <v/>
      </c>
      <c r="E631" s="359"/>
      <c r="F631" s="360" t="str">
        <f>IF($B631="","",IFERROR(VLOOKUP($B631,SERVIÇOS!$B:$G,4,0),IFERROR(VLOOKUP($B631,'COMPOSIÇÕES COMPLEMENTARES '!$C:$K,6,0),"")))</f>
        <v/>
      </c>
      <c r="G631" s="360" t="str">
        <f>IF($B631="","",IFERROR(VLOOKUP($B631,SERVIÇOS!$B:$G,5,0),IFERROR(VLOOKUP($B631,'COMPOSIÇÕES COMPLEMENTARES '!$C:$K,7,0),"")))</f>
        <v/>
      </c>
      <c r="H631" s="360" t="str">
        <f t="shared" si="36"/>
        <v/>
      </c>
      <c r="I631" s="360" t="str">
        <f t="shared" si="37"/>
        <v/>
      </c>
      <c r="J631" s="360" t="str">
        <f t="shared" si="38"/>
        <v/>
      </c>
      <c r="K631" s="360" t="str">
        <f t="shared" si="39"/>
        <v/>
      </c>
      <c r="L631" s="360"/>
    </row>
    <row r="632" spans="1:12">
      <c r="A632" s="355"/>
      <c r="B632" s="356"/>
      <c r="C632" s="357" t="str">
        <f>IF($B632="","",IFERROR(VLOOKUP($B632,SERVIÇOS!$B:$G,2,0),IFERROR(VLOOKUP($B632,'COMPOSIÇÕES COMPLEMENTARES '!$C:$K,2,0),"")))</f>
        <v/>
      </c>
      <c r="D632" s="358" t="str">
        <f>IF($B632="","",IFERROR(VLOOKUP($B632,SERVIÇOS!$B:$G,3,0),IFERROR(VLOOKUP($B632,'COMPOSIÇÕES COMPLEMENTARES '!$C:$K,3,0),"")))</f>
        <v/>
      </c>
      <c r="E632" s="359"/>
      <c r="F632" s="360" t="str">
        <f>IF($B632="","",IFERROR(VLOOKUP($B632,SERVIÇOS!$B:$G,4,0),IFERROR(VLOOKUP($B632,'COMPOSIÇÕES COMPLEMENTARES '!$C:$K,6,0),"")))</f>
        <v/>
      </c>
      <c r="G632" s="360" t="str">
        <f>IF($B632="","",IFERROR(VLOOKUP($B632,SERVIÇOS!$B:$G,5,0),IFERROR(VLOOKUP($B632,'COMPOSIÇÕES COMPLEMENTARES '!$C:$K,7,0),"")))</f>
        <v/>
      </c>
      <c r="H632" s="360" t="str">
        <f t="shared" si="36"/>
        <v/>
      </c>
      <c r="I632" s="360" t="str">
        <f t="shared" si="37"/>
        <v/>
      </c>
      <c r="J632" s="360" t="str">
        <f t="shared" si="38"/>
        <v/>
      </c>
      <c r="K632" s="360" t="str">
        <f t="shared" si="39"/>
        <v/>
      </c>
      <c r="L632" s="360"/>
    </row>
    <row r="633" spans="1:12">
      <c r="A633" s="355"/>
      <c r="B633" s="356"/>
      <c r="C633" s="357" t="str">
        <f>IF($B633="","",IFERROR(VLOOKUP($B633,SERVIÇOS!$B:$G,2,0),IFERROR(VLOOKUP($B633,'COMPOSIÇÕES COMPLEMENTARES '!$C:$K,2,0),"")))</f>
        <v/>
      </c>
      <c r="D633" s="358" t="str">
        <f>IF($B633="","",IFERROR(VLOOKUP($B633,SERVIÇOS!$B:$G,3,0),IFERROR(VLOOKUP($B633,'COMPOSIÇÕES COMPLEMENTARES '!$C:$K,3,0),"")))</f>
        <v/>
      </c>
      <c r="E633" s="359"/>
      <c r="F633" s="360" t="str">
        <f>IF($B633="","",IFERROR(VLOOKUP($B633,SERVIÇOS!$B:$G,4,0),IFERROR(VLOOKUP($B633,'COMPOSIÇÕES COMPLEMENTARES '!$C:$K,6,0),"")))</f>
        <v/>
      </c>
      <c r="G633" s="360" t="str">
        <f>IF($B633="","",IFERROR(VLOOKUP($B633,SERVIÇOS!$B:$G,5,0),IFERROR(VLOOKUP($B633,'COMPOSIÇÕES COMPLEMENTARES '!$C:$K,7,0),"")))</f>
        <v/>
      </c>
      <c r="H633" s="360" t="str">
        <f t="shared" si="36"/>
        <v/>
      </c>
      <c r="I633" s="360" t="str">
        <f t="shared" si="37"/>
        <v/>
      </c>
      <c r="J633" s="360" t="str">
        <f t="shared" si="38"/>
        <v/>
      </c>
      <c r="K633" s="360" t="str">
        <f t="shared" si="39"/>
        <v/>
      </c>
      <c r="L633" s="360"/>
    </row>
    <row r="634" spans="1:12">
      <c r="A634" s="355"/>
      <c r="B634" s="356"/>
      <c r="C634" s="357" t="str">
        <f>IF($B634="","",IFERROR(VLOOKUP($B634,SERVIÇOS!$B:$G,2,0),IFERROR(VLOOKUP($B634,'COMPOSIÇÕES COMPLEMENTARES '!$C:$K,2,0),"")))</f>
        <v/>
      </c>
      <c r="D634" s="358" t="str">
        <f>IF($B634="","",IFERROR(VLOOKUP($B634,SERVIÇOS!$B:$G,3,0),IFERROR(VLOOKUP($B634,'COMPOSIÇÕES COMPLEMENTARES '!$C:$K,3,0),"")))</f>
        <v/>
      </c>
      <c r="E634" s="359"/>
      <c r="F634" s="360" t="str">
        <f>IF($B634="","",IFERROR(VLOOKUP($B634,SERVIÇOS!$B:$G,4,0),IFERROR(VLOOKUP($B634,'COMPOSIÇÕES COMPLEMENTARES '!$C:$K,6,0),"")))</f>
        <v/>
      </c>
      <c r="G634" s="360" t="str">
        <f>IF($B634="","",IFERROR(VLOOKUP($B634,SERVIÇOS!$B:$G,5,0),IFERROR(VLOOKUP($B634,'COMPOSIÇÕES COMPLEMENTARES '!$C:$K,7,0),"")))</f>
        <v/>
      </c>
      <c r="H634" s="360" t="str">
        <f t="shared" si="36"/>
        <v/>
      </c>
      <c r="I634" s="360" t="str">
        <f t="shared" si="37"/>
        <v/>
      </c>
      <c r="J634" s="360" t="str">
        <f t="shared" si="38"/>
        <v/>
      </c>
      <c r="K634" s="360" t="str">
        <f t="shared" si="39"/>
        <v/>
      </c>
      <c r="L634" s="360"/>
    </row>
    <row r="635" spans="1:12">
      <c r="A635" s="355"/>
      <c r="B635" s="356"/>
      <c r="C635" s="357" t="str">
        <f>IF($B635="","",IFERROR(VLOOKUP($B635,SERVIÇOS!$B:$G,2,0),IFERROR(VLOOKUP($B635,'COMPOSIÇÕES COMPLEMENTARES '!$C:$K,2,0),"")))</f>
        <v/>
      </c>
      <c r="D635" s="358" t="str">
        <f>IF($B635="","",IFERROR(VLOOKUP($B635,SERVIÇOS!$B:$G,3,0),IFERROR(VLOOKUP($B635,'COMPOSIÇÕES COMPLEMENTARES '!$C:$K,3,0),"")))</f>
        <v/>
      </c>
      <c r="E635" s="359"/>
      <c r="F635" s="360" t="str">
        <f>IF($B635="","",IFERROR(VLOOKUP($B635,SERVIÇOS!$B:$G,4,0),IFERROR(VLOOKUP($B635,'COMPOSIÇÕES COMPLEMENTARES '!$C:$K,6,0),"")))</f>
        <v/>
      </c>
      <c r="G635" s="360" t="str">
        <f>IF($B635="","",IFERROR(VLOOKUP($B635,SERVIÇOS!$B:$G,5,0),IFERROR(VLOOKUP($B635,'COMPOSIÇÕES COMPLEMENTARES '!$C:$K,7,0),"")))</f>
        <v/>
      </c>
      <c r="H635" s="360" t="str">
        <f t="shared" si="36"/>
        <v/>
      </c>
      <c r="I635" s="360" t="str">
        <f t="shared" si="37"/>
        <v/>
      </c>
      <c r="J635" s="360" t="str">
        <f t="shared" si="38"/>
        <v/>
      </c>
      <c r="K635" s="360" t="str">
        <f t="shared" si="39"/>
        <v/>
      </c>
      <c r="L635" s="360"/>
    </row>
    <row r="636" spans="1:12">
      <c r="A636" s="355"/>
      <c r="B636" s="356"/>
      <c r="C636" s="357" t="str">
        <f>IF($B636="","",IFERROR(VLOOKUP($B636,SERVIÇOS!$B:$G,2,0),IFERROR(VLOOKUP($B636,'COMPOSIÇÕES COMPLEMENTARES '!$C:$K,2,0),"")))</f>
        <v/>
      </c>
      <c r="D636" s="358" t="str">
        <f>IF($B636="","",IFERROR(VLOOKUP($B636,SERVIÇOS!$B:$G,3,0),IFERROR(VLOOKUP($B636,'COMPOSIÇÕES COMPLEMENTARES '!$C:$K,3,0),"")))</f>
        <v/>
      </c>
      <c r="E636" s="359"/>
      <c r="F636" s="360" t="str">
        <f>IF($B636="","",IFERROR(VLOOKUP($B636,SERVIÇOS!$B:$G,4,0),IFERROR(VLOOKUP($B636,'COMPOSIÇÕES COMPLEMENTARES '!$C:$K,6,0),"")))</f>
        <v/>
      </c>
      <c r="G636" s="360" t="str">
        <f>IF($B636="","",IFERROR(VLOOKUP($B636,SERVIÇOS!$B:$G,5,0),IFERROR(VLOOKUP($B636,'COMPOSIÇÕES COMPLEMENTARES '!$C:$K,7,0),"")))</f>
        <v/>
      </c>
      <c r="H636" s="360" t="str">
        <f t="shared" si="36"/>
        <v/>
      </c>
      <c r="I636" s="360" t="str">
        <f t="shared" si="37"/>
        <v/>
      </c>
      <c r="J636" s="360" t="str">
        <f t="shared" si="38"/>
        <v/>
      </c>
      <c r="K636" s="360" t="str">
        <f t="shared" si="39"/>
        <v/>
      </c>
      <c r="L636" s="360"/>
    </row>
    <row r="637" spans="1:12">
      <c r="A637" s="355"/>
      <c r="B637" s="356"/>
      <c r="C637" s="357" t="str">
        <f>IF($B637="","",IFERROR(VLOOKUP($B637,SERVIÇOS!$B:$G,2,0),IFERROR(VLOOKUP($B637,'COMPOSIÇÕES COMPLEMENTARES '!$C:$K,2,0),"")))</f>
        <v/>
      </c>
      <c r="D637" s="358" t="str">
        <f>IF($B637="","",IFERROR(VLOOKUP($B637,SERVIÇOS!$B:$G,3,0),IFERROR(VLOOKUP($B637,'COMPOSIÇÕES COMPLEMENTARES '!$C:$K,3,0),"")))</f>
        <v/>
      </c>
      <c r="E637" s="359"/>
      <c r="F637" s="360" t="str">
        <f>IF($B637="","",IFERROR(VLOOKUP($B637,SERVIÇOS!$B:$G,4,0),IFERROR(VLOOKUP($B637,'COMPOSIÇÕES COMPLEMENTARES '!$C:$K,6,0),"")))</f>
        <v/>
      </c>
      <c r="G637" s="360" t="str">
        <f>IF($B637="","",IFERROR(VLOOKUP($B637,SERVIÇOS!$B:$G,5,0),IFERROR(VLOOKUP($B637,'COMPOSIÇÕES COMPLEMENTARES '!$C:$K,7,0),"")))</f>
        <v/>
      </c>
      <c r="H637" s="360" t="str">
        <f t="shared" si="36"/>
        <v/>
      </c>
      <c r="I637" s="360" t="str">
        <f t="shared" si="37"/>
        <v/>
      </c>
      <c r="J637" s="360" t="str">
        <f t="shared" si="38"/>
        <v/>
      </c>
      <c r="K637" s="360" t="str">
        <f t="shared" si="39"/>
        <v/>
      </c>
      <c r="L637" s="360"/>
    </row>
    <row r="638" spans="1:12">
      <c r="A638" s="355"/>
      <c r="B638" s="356"/>
      <c r="C638" s="357" t="str">
        <f>IF($B638="","",IFERROR(VLOOKUP($B638,SERVIÇOS!$B:$G,2,0),IFERROR(VLOOKUP($B638,'COMPOSIÇÕES COMPLEMENTARES '!$C:$K,2,0),"")))</f>
        <v/>
      </c>
      <c r="D638" s="358" t="str">
        <f>IF($B638="","",IFERROR(VLOOKUP($B638,SERVIÇOS!$B:$G,3,0),IFERROR(VLOOKUP($B638,'COMPOSIÇÕES COMPLEMENTARES '!$C:$K,3,0),"")))</f>
        <v/>
      </c>
      <c r="E638" s="359"/>
      <c r="F638" s="360" t="str">
        <f>IF($B638="","",IFERROR(VLOOKUP($B638,SERVIÇOS!$B:$G,4,0),IFERROR(VLOOKUP($B638,'COMPOSIÇÕES COMPLEMENTARES '!$C:$K,6,0),"")))</f>
        <v/>
      </c>
      <c r="G638" s="360" t="str">
        <f>IF($B638="","",IFERROR(VLOOKUP($B638,SERVIÇOS!$B:$G,5,0),IFERROR(VLOOKUP($B638,'COMPOSIÇÕES COMPLEMENTARES '!$C:$K,7,0),"")))</f>
        <v/>
      </c>
      <c r="H638" s="360" t="str">
        <f t="shared" si="36"/>
        <v/>
      </c>
      <c r="I638" s="360" t="str">
        <f t="shared" si="37"/>
        <v/>
      </c>
      <c r="J638" s="360" t="str">
        <f t="shared" si="38"/>
        <v/>
      </c>
      <c r="K638" s="360" t="str">
        <f t="shared" si="39"/>
        <v/>
      </c>
      <c r="L638" s="360"/>
    </row>
    <row r="639" spans="1:12">
      <c r="A639" s="355"/>
      <c r="B639" s="356"/>
      <c r="C639" s="357" t="str">
        <f>IF($B639="","",IFERROR(VLOOKUP($B639,SERVIÇOS!$B:$G,2,0),IFERROR(VLOOKUP($B639,'COMPOSIÇÕES COMPLEMENTARES '!$C:$K,2,0),"")))</f>
        <v/>
      </c>
      <c r="D639" s="358" t="str">
        <f>IF($B639="","",IFERROR(VLOOKUP($B639,SERVIÇOS!$B:$G,3,0),IFERROR(VLOOKUP($B639,'COMPOSIÇÕES COMPLEMENTARES '!$C:$K,3,0),"")))</f>
        <v/>
      </c>
      <c r="E639" s="359"/>
      <c r="F639" s="360" t="str">
        <f>IF($B639="","",IFERROR(VLOOKUP($B639,SERVIÇOS!$B:$G,4,0),IFERROR(VLOOKUP($B639,'COMPOSIÇÕES COMPLEMENTARES '!$C:$K,6,0),"")))</f>
        <v/>
      </c>
      <c r="G639" s="360" t="str">
        <f>IF($B639="","",IFERROR(VLOOKUP($B639,SERVIÇOS!$B:$G,5,0),IFERROR(VLOOKUP($B639,'COMPOSIÇÕES COMPLEMENTARES '!$C:$K,7,0),"")))</f>
        <v/>
      </c>
      <c r="H639" s="360" t="str">
        <f t="shared" si="36"/>
        <v/>
      </c>
      <c r="I639" s="360" t="str">
        <f t="shared" si="37"/>
        <v/>
      </c>
      <c r="J639" s="360" t="str">
        <f t="shared" si="38"/>
        <v/>
      </c>
      <c r="K639" s="360" t="str">
        <f t="shared" si="39"/>
        <v/>
      </c>
      <c r="L639" s="360"/>
    </row>
    <row r="640" spans="1:12">
      <c r="A640" s="355"/>
      <c r="B640" s="356"/>
      <c r="C640" s="357" t="str">
        <f>IF($B640="","",IFERROR(VLOOKUP($B640,SERVIÇOS!$B:$G,2,0),IFERROR(VLOOKUP($B640,'COMPOSIÇÕES COMPLEMENTARES '!$C:$K,2,0),"")))</f>
        <v/>
      </c>
      <c r="D640" s="358" t="str">
        <f>IF($B640="","",IFERROR(VLOOKUP($B640,SERVIÇOS!$B:$G,3,0),IFERROR(VLOOKUP($B640,'COMPOSIÇÕES COMPLEMENTARES '!$C:$K,3,0),"")))</f>
        <v/>
      </c>
      <c r="E640" s="359"/>
      <c r="F640" s="360" t="str">
        <f>IF($B640="","",IFERROR(VLOOKUP($B640,SERVIÇOS!$B:$G,4,0),IFERROR(VLOOKUP($B640,'COMPOSIÇÕES COMPLEMENTARES '!$C:$K,6,0),"")))</f>
        <v/>
      </c>
      <c r="G640" s="360" t="str">
        <f>IF($B640="","",IFERROR(VLOOKUP($B640,SERVIÇOS!$B:$G,5,0),IFERROR(VLOOKUP($B640,'COMPOSIÇÕES COMPLEMENTARES '!$C:$K,7,0),"")))</f>
        <v/>
      </c>
      <c r="H640" s="360" t="str">
        <f t="shared" si="36"/>
        <v/>
      </c>
      <c r="I640" s="360" t="str">
        <f t="shared" si="37"/>
        <v/>
      </c>
      <c r="J640" s="360" t="str">
        <f t="shared" si="38"/>
        <v/>
      </c>
      <c r="K640" s="360" t="str">
        <f t="shared" si="39"/>
        <v/>
      </c>
      <c r="L640" s="360"/>
    </row>
    <row r="641" spans="1:12">
      <c r="A641" s="355"/>
      <c r="B641" s="356"/>
      <c r="C641" s="357" t="str">
        <f>IF($B641="","",IFERROR(VLOOKUP($B641,SERVIÇOS!$B:$G,2,0),IFERROR(VLOOKUP($B641,'COMPOSIÇÕES COMPLEMENTARES '!$C:$K,2,0),"")))</f>
        <v/>
      </c>
      <c r="D641" s="358" t="str">
        <f>IF($B641="","",IFERROR(VLOOKUP($B641,SERVIÇOS!$B:$G,3,0),IFERROR(VLOOKUP($B641,'COMPOSIÇÕES COMPLEMENTARES '!$C:$K,3,0),"")))</f>
        <v/>
      </c>
      <c r="E641" s="359"/>
      <c r="F641" s="360" t="str">
        <f>IF($B641="","",IFERROR(VLOOKUP($B641,SERVIÇOS!$B:$G,4,0),IFERROR(VLOOKUP($B641,'COMPOSIÇÕES COMPLEMENTARES '!$C:$K,6,0),"")))</f>
        <v/>
      </c>
      <c r="G641" s="360" t="str">
        <f>IF($B641="","",IFERROR(VLOOKUP($B641,SERVIÇOS!$B:$G,5,0),IFERROR(VLOOKUP($B641,'COMPOSIÇÕES COMPLEMENTARES '!$C:$K,7,0),"")))</f>
        <v/>
      </c>
      <c r="H641" s="360" t="str">
        <f t="shared" si="36"/>
        <v/>
      </c>
      <c r="I641" s="360" t="str">
        <f t="shared" si="37"/>
        <v/>
      </c>
      <c r="J641" s="360" t="str">
        <f t="shared" si="38"/>
        <v/>
      </c>
      <c r="K641" s="360" t="str">
        <f t="shared" si="39"/>
        <v/>
      </c>
      <c r="L641" s="360"/>
    </row>
    <row r="642" spans="1:12">
      <c r="A642" s="355"/>
      <c r="B642" s="356"/>
      <c r="C642" s="357" t="str">
        <f>IF($B642="","",IFERROR(VLOOKUP($B642,SERVIÇOS!$B:$G,2,0),IFERROR(VLOOKUP($B642,'COMPOSIÇÕES COMPLEMENTARES '!$C:$K,2,0),"")))</f>
        <v/>
      </c>
      <c r="D642" s="358" t="str">
        <f>IF($B642="","",IFERROR(VLOOKUP($B642,SERVIÇOS!$B:$G,3,0),IFERROR(VLOOKUP($B642,'COMPOSIÇÕES COMPLEMENTARES '!$C:$K,3,0),"")))</f>
        <v/>
      </c>
      <c r="E642" s="359"/>
      <c r="F642" s="360" t="str">
        <f>IF($B642="","",IFERROR(VLOOKUP($B642,SERVIÇOS!$B:$G,4,0),IFERROR(VLOOKUP($B642,'COMPOSIÇÕES COMPLEMENTARES '!$C:$K,6,0),"")))</f>
        <v/>
      </c>
      <c r="G642" s="360" t="str">
        <f>IF($B642="","",IFERROR(VLOOKUP($B642,SERVIÇOS!$B:$G,5,0),IFERROR(VLOOKUP($B642,'COMPOSIÇÕES COMPLEMENTARES '!$C:$K,7,0),"")))</f>
        <v/>
      </c>
      <c r="H642" s="360" t="str">
        <f t="shared" si="36"/>
        <v/>
      </c>
      <c r="I642" s="360" t="str">
        <f t="shared" si="37"/>
        <v/>
      </c>
      <c r="J642" s="360" t="str">
        <f t="shared" si="38"/>
        <v/>
      </c>
      <c r="K642" s="360" t="str">
        <f t="shared" si="39"/>
        <v/>
      </c>
      <c r="L642" s="360"/>
    </row>
    <row r="643" spans="1:12">
      <c r="A643" s="355"/>
      <c r="B643" s="356"/>
      <c r="C643" s="357" t="str">
        <f>IF($B643="","",IFERROR(VLOOKUP($B643,SERVIÇOS!$B:$G,2,0),IFERROR(VLOOKUP($B643,'COMPOSIÇÕES COMPLEMENTARES '!$C:$K,2,0),"")))</f>
        <v/>
      </c>
      <c r="D643" s="358" t="str">
        <f>IF($B643="","",IFERROR(VLOOKUP($B643,SERVIÇOS!$B:$G,3,0),IFERROR(VLOOKUP($B643,'COMPOSIÇÕES COMPLEMENTARES '!$C:$K,3,0),"")))</f>
        <v/>
      </c>
      <c r="E643" s="359"/>
      <c r="F643" s="360" t="str">
        <f>IF($B643="","",IFERROR(VLOOKUP($B643,SERVIÇOS!$B:$G,4,0),IFERROR(VLOOKUP($B643,'COMPOSIÇÕES COMPLEMENTARES '!$C:$K,6,0),"")))</f>
        <v/>
      </c>
      <c r="G643" s="360" t="str">
        <f>IF($B643="","",IFERROR(VLOOKUP($B643,SERVIÇOS!$B:$G,5,0),IFERROR(VLOOKUP($B643,'COMPOSIÇÕES COMPLEMENTARES '!$C:$K,7,0),"")))</f>
        <v/>
      </c>
      <c r="H643" s="360" t="str">
        <f t="shared" si="36"/>
        <v/>
      </c>
      <c r="I643" s="360" t="str">
        <f t="shared" si="37"/>
        <v/>
      </c>
      <c r="J643" s="360" t="str">
        <f t="shared" si="38"/>
        <v/>
      </c>
      <c r="K643" s="360" t="str">
        <f t="shared" si="39"/>
        <v/>
      </c>
      <c r="L643" s="360"/>
    </row>
    <row r="644" spans="1:12">
      <c r="A644" s="355"/>
      <c r="B644" s="356"/>
      <c r="C644" s="357" t="str">
        <f>IF($B644="","",IFERROR(VLOOKUP($B644,SERVIÇOS!$B:$G,2,0),IFERROR(VLOOKUP($B644,'COMPOSIÇÕES COMPLEMENTARES '!$C:$K,2,0),"")))</f>
        <v/>
      </c>
      <c r="D644" s="358" t="str">
        <f>IF($B644="","",IFERROR(VLOOKUP($B644,SERVIÇOS!$B:$G,3,0),IFERROR(VLOOKUP($B644,'COMPOSIÇÕES COMPLEMENTARES '!$C:$K,3,0),"")))</f>
        <v/>
      </c>
      <c r="E644" s="359"/>
      <c r="F644" s="360" t="str">
        <f>IF($B644="","",IFERROR(VLOOKUP($B644,SERVIÇOS!$B:$G,4,0),IFERROR(VLOOKUP($B644,'COMPOSIÇÕES COMPLEMENTARES '!$C:$K,6,0),"")))</f>
        <v/>
      </c>
      <c r="G644" s="360" t="str">
        <f>IF($B644="","",IFERROR(VLOOKUP($B644,SERVIÇOS!$B:$G,5,0),IFERROR(VLOOKUP($B644,'COMPOSIÇÕES COMPLEMENTARES '!$C:$K,7,0),"")))</f>
        <v/>
      </c>
      <c r="H644" s="360" t="str">
        <f t="shared" si="36"/>
        <v/>
      </c>
      <c r="I644" s="360" t="str">
        <f t="shared" si="37"/>
        <v/>
      </c>
      <c r="J644" s="360" t="str">
        <f t="shared" si="38"/>
        <v/>
      </c>
      <c r="K644" s="360" t="str">
        <f t="shared" si="39"/>
        <v/>
      </c>
      <c r="L644" s="360"/>
    </row>
    <row r="645" spans="1:12">
      <c r="A645" s="355"/>
      <c r="B645" s="356"/>
      <c r="C645" s="357" t="str">
        <f>IF($B645="","",IFERROR(VLOOKUP($B645,SERVIÇOS!$B:$G,2,0),IFERROR(VLOOKUP($B645,'COMPOSIÇÕES COMPLEMENTARES '!$C:$K,2,0),"")))</f>
        <v/>
      </c>
      <c r="D645" s="358" t="str">
        <f>IF($B645="","",IFERROR(VLOOKUP($B645,SERVIÇOS!$B:$G,3,0),IFERROR(VLOOKUP($B645,'COMPOSIÇÕES COMPLEMENTARES '!$C:$K,3,0),"")))</f>
        <v/>
      </c>
      <c r="E645" s="359"/>
      <c r="F645" s="360" t="str">
        <f>IF($B645="","",IFERROR(VLOOKUP($B645,SERVIÇOS!$B:$G,4,0),IFERROR(VLOOKUP($B645,'COMPOSIÇÕES COMPLEMENTARES '!$C:$K,6,0),"")))</f>
        <v/>
      </c>
      <c r="G645" s="360" t="str">
        <f>IF($B645="","",IFERROR(VLOOKUP($B645,SERVIÇOS!$B:$G,5,0),IFERROR(VLOOKUP($B645,'COMPOSIÇÕES COMPLEMENTARES '!$C:$K,7,0),"")))</f>
        <v/>
      </c>
      <c r="H645" s="360" t="str">
        <f t="shared" si="36"/>
        <v/>
      </c>
      <c r="I645" s="360" t="str">
        <f t="shared" si="37"/>
        <v/>
      </c>
      <c r="J645" s="360" t="str">
        <f t="shared" si="38"/>
        <v/>
      </c>
      <c r="K645" s="360" t="str">
        <f t="shared" si="39"/>
        <v/>
      </c>
      <c r="L645" s="360"/>
    </row>
    <row r="646" spans="1:12">
      <c r="A646" s="355"/>
      <c r="B646" s="356"/>
      <c r="C646" s="357" t="str">
        <f>IF($B646="","",IFERROR(VLOOKUP($B646,SERVIÇOS!$B:$G,2,0),IFERROR(VLOOKUP($B646,'COMPOSIÇÕES COMPLEMENTARES '!$C:$K,2,0),"")))</f>
        <v/>
      </c>
      <c r="D646" s="358" t="str">
        <f>IF($B646="","",IFERROR(VLOOKUP($B646,SERVIÇOS!$B:$G,3,0),IFERROR(VLOOKUP($B646,'COMPOSIÇÕES COMPLEMENTARES '!$C:$K,3,0),"")))</f>
        <v/>
      </c>
      <c r="E646" s="359"/>
      <c r="F646" s="360" t="str">
        <f>IF($B646="","",IFERROR(VLOOKUP($B646,SERVIÇOS!$B:$G,4,0),IFERROR(VLOOKUP($B646,'COMPOSIÇÕES COMPLEMENTARES '!$C:$K,6,0),"")))</f>
        <v/>
      </c>
      <c r="G646" s="360" t="str">
        <f>IF($B646="","",IFERROR(VLOOKUP($B646,SERVIÇOS!$B:$G,5,0),IFERROR(VLOOKUP($B646,'COMPOSIÇÕES COMPLEMENTARES '!$C:$K,7,0),"")))</f>
        <v/>
      </c>
      <c r="H646" s="360" t="str">
        <f t="shared" si="36"/>
        <v/>
      </c>
      <c r="I646" s="360" t="str">
        <f t="shared" si="37"/>
        <v/>
      </c>
      <c r="J646" s="360" t="str">
        <f t="shared" si="38"/>
        <v/>
      </c>
      <c r="K646" s="360" t="str">
        <f t="shared" si="39"/>
        <v/>
      </c>
      <c r="L646" s="360"/>
    </row>
    <row r="647" spans="1:12">
      <c r="A647" s="355"/>
      <c r="B647" s="356"/>
      <c r="C647" s="357" t="str">
        <f>IF($B647="","",IFERROR(VLOOKUP($B647,SERVIÇOS!$B:$G,2,0),IFERROR(VLOOKUP($B647,'COMPOSIÇÕES COMPLEMENTARES '!$C:$K,2,0),"")))</f>
        <v/>
      </c>
      <c r="D647" s="358" t="str">
        <f>IF($B647="","",IFERROR(VLOOKUP($B647,SERVIÇOS!$B:$G,3,0),IFERROR(VLOOKUP($B647,'COMPOSIÇÕES COMPLEMENTARES '!$C:$K,3,0),"")))</f>
        <v/>
      </c>
      <c r="E647" s="359"/>
      <c r="F647" s="360" t="str">
        <f>IF($B647="","",IFERROR(VLOOKUP($B647,SERVIÇOS!$B:$G,4,0),IFERROR(VLOOKUP($B647,'COMPOSIÇÕES COMPLEMENTARES '!$C:$K,6,0),"")))</f>
        <v/>
      </c>
      <c r="G647" s="360" t="str">
        <f>IF($B647="","",IFERROR(VLOOKUP($B647,SERVIÇOS!$B:$G,5,0),IFERROR(VLOOKUP($B647,'COMPOSIÇÕES COMPLEMENTARES '!$C:$K,7,0),"")))</f>
        <v/>
      </c>
      <c r="H647" s="360" t="str">
        <f t="shared" si="36"/>
        <v/>
      </c>
      <c r="I647" s="360" t="str">
        <f t="shared" si="37"/>
        <v/>
      </c>
      <c r="J647" s="360" t="str">
        <f t="shared" si="38"/>
        <v/>
      </c>
      <c r="K647" s="360" t="str">
        <f t="shared" si="39"/>
        <v/>
      </c>
      <c r="L647" s="360"/>
    </row>
    <row r="648" spans="1:12">
      <c r="A648" s="355"/>
      <c r="B648" s="356"/>
      <c r="C648" s="357" t="str">
        <f>IF($B648="","",IFERROR(VLOOKUP($B648,SERVIÇOS!$B:$G,2,0),IFERROR(VLOOKUP($B648,'COMPOSIÇÕES COMPLEMENTARES '!$C:$K,2,0),"")))</f>
        <v/>
      </c>
      <c r="D648" s="358" t="str">
        <f>IF($B648="","",IFERROR(VLOOKUP($B648,SERVIÇOS!$B:$G,3,0),IFERROR(VLOOKUP($B648,'COMPOSIÇÕES COMPLEMENTARES '!$C:$K,3,0),"")))</f>
        <v/>
      </c>
      <c r="E648" s="359"/>
      <c r="F648" s="360" t="str">
        <f>IF($B648="","",IFERROR(VLOOKUP($B648,SERVIÇOS!$B:$G,4,0),IFERROR(VLOOKUP($B648,'COMPOSIÇÕES COMPLEMENTARES '!$C:$K,6,0),"")))</f>
        <v/>
      </c>
      <c r="G648" s="360" t="str">
        <f>IF($B648="","",IFERROR(VLOOKUP($B648,SERVIÇOS!$B:$G,5,0),IFERROR(VLOOKUP($B648,'COMPOSIÇÕES COMPLEMENTARES '!$C:$K,7,0),"")))</f>
        <v/>
      </c>
      <c r="H648" s="360" t="str">
        <f t="shared" si="36"/>
        <v/>
      </c>
      <c r="I648" s="360" t="str">
        <f t="shared" si="37"/>
        <v/>
      </c>
      <c r="J648" s="360" t="str">
        <f t="shared" si="38"/>
        <v/>
      </c>
      <c r="K648" s="360" t="str">
        <f t="shared" si="39"/>
        <v/>
      </c>
      <c r="L648" s="360"/>
    </row>
    <row r="649" spans="1:12">
      <c r="A649" s="355"/>
      <c r="B649" s="356"/>
      <c r="C649" s="357" t="str">
        <f>IF($B649="","",IFERROR(VLOOKUP($B649,SERVIÇOS!$B:$G,2,0),IFERROR(VLOOKUP($B649,'COMPOSIÇÕES COMPLEMENTARES '!$C:$K,2,0),"")))</f>
        <v/>
      </c>
      <c r="D649" s="358" t="str">
        <f>IF($B649="","",IFERROR(VLOOKUP($B649,SERVIÇOS!$B:$G,3,0),IFERROR(VLOOKUP($B649,'COMPOSIÇÕES COMPLEMENTARES '!$C:$K,3,0),"")))</f>
        <v/>
      </c>
      <c r="E649" s="359"/>
      <c r="F649" s="360" t="str">
        <f>IF($B649="","",IFERROR(VLOOKUP($B649,SERVIÇOS!$B:$G,4,0),IFERROR(VLOOKUP($B649,'COMPOSIÇÕES COMPLEMENTARES '!$C:$K,6,0),"")))</f>
        <v/>
      </c>
      <c r="G649" s="360" t="str">
        <f>IF($B649="","",IFERROR(VLOOKUP($B649,SERVIÇOS!$B:$G,5,0),IFERROR(VLOOKUP($B649,'COMPOSIÇÕES COMPLEMENTARES '!$C:$K,7,0),"")))</f>
        <v/>
      </c>
      <c r="H649" s="360" t="str">
        <f t="shared" si="36"/>
        <v/>
      </c>
      <c r="I649" s="360" t="str">
        <f t="shared" si="37"/>
        <v/>
      </c>
      <c r="J649" s="360" t="str">
        <f t="shared" si="38"/>
        <v/>
      </c>
      <c r="K649" s="360" t="str">
        <f t="shared" si="39"/>
        <v/>
      </c>
      <c r="L649" s="360"/>
    </row>
    <row r="650" spans="1:12">
      <c r="A650" s="355"/>
      <c r="B650" s="356"/>
      <c r="C650" s="357" t="str">
        <f>IF($B650="","",IFERROR(VLOOKUP($B650,SERVIÇOS!$B:$G,2,0),IFERROR(VLOOKUP($B650,'COMPOSIÇÕES COMPLEMENTARES '!$C:$K,2,0),"")))</f>
        <v/>
      </c>
      <c r="D650" s="358" t="str">
        <f>IF($B650="","",IFERROR(VLOOKUP($B650,SERVIÇOS!$B:$G,3,0),IFERROR(VLOOKUP($B650,'COMPOSIÇÕES COMPLEMENTARES '!$C:$K,3,0),"")))</f>
        <v/>
      </c>
      <c r="E650" s="359"/>
      <c r="F650" s="360" t="str">
        <f>IF($B650="","",IFERROR(VLOOKUP($B650,SERVIÇOS!$B:$G,4,0),IFERROR(VLOOKUP($B650,'COMPOSIÇÕES COMPLEMENTARES '!$C:$K,6,0),"")))</f>
        <v/>
      </c>
      <c r="G650" s="360" t="str">
        <f>IF($B650="","",IFERROR(VLOOKUP($B650,SERVIÇOS!$B:$G,5,0),IFERROR(VLOOKUP($B650,'COMPOSIÇÕES COMPLEMENTARES '!$C:$K,7,0),"")))</f>
        <v/>
      </c>
      <c r="H650" s="360" t="str">
        <f t="shared" si="36"/>
        <v/>
      </c>
      <c r="I650" s="360" t="str">
        <f t="shared" si="37"/>
        <v/>
      </c>
      <c r="J650" s="360" t="str">
        <f t="shared" si="38"/>
        <v/>
      </c>
      <c r="K650" s="360" t="str">
        <f t="shared" si="39"/>
        <v/>
      </c>
      <c r="L650" s="360"/>
    </row>
    <row r="651" spans="1:12">
      <c r="A651" s="355"/>
      <c r="B651" s="356"/>
      <c r="C651" s="357" t="str">
        <f>IF($B651="","",IFERROR(VLOOKUP($B651,SERVIÇOS!$B:$G,2,0),IFERROR(VLOOKUP($B651,'COMPOSIÇÕES COMPLEMENTARES '!$C:$K,2,0),"")))</f>
        <v/>
      </c>
      <c r="D651" s="358" t="str">
        <f>IF($B651="","",IFERROR(VLOOKUP($B651,SERVIÇOS!$B:$G,3,0),IFERROR(VLOOKUP($B651,'COMPOSIÇÕES COMPLEMENTARES '!$C:$K,3,0),"")))</f>
        <v/>
      </c>
      <c r="E651" s="359"/>
      <c r="F651" s="360" t="str">
        <f>IF($B651="","",IFERROR(VLOOKUP($B651,SERVIÇOS!$B:$G,4,0),IFERROR(VLOOKUP($B651,'COMPOSIÇÕES COMPLEMENTARES '!$C:$K,6,0),"")))</f>
        <v/>
      </c>
      <c r="G651" s="360" t="str">
        <f>IF($B651="","",IFERROR(VLOOKUP($B651,SERVIÇOS!$B:$G,5,0),IFERROR(VLOOKUP($B651,'COMPOSIÇÕES COMPLEMENTARES '!$C:$K,7,0),"")))</f>
        <v/>
      </c>
      <c r="H651" s="360" t="str">
        <f t="shared" si="36"/>
        <v/>
      </c>
      <c r="I651" s="360" t="str">
        <f t="shared" si="37"/>
        <v/>
      </c>
      <c r="J651" s="360" t="str">
        <f t="shared" si="38"/>
        <v/>
      </c>
      <c r="K651" s="360" t="str">
        <f t="shared" si="39"/>
        <v/>
      </c>
      <c r="L651" s="360"/>
    </row>
    <row r="652" spans="1:12">
      <c r="A652" s="355"/>
      <c r="B652" s="356"/>
      <c r="C652" s="357" t="str">
        <f>IF($B652="","",IFERROR(VLOOKUP($B652,SERVIÇOS!$B:$G,2,0),IFERROR(VLOOKUP($B652,'COMPOSIÇÕES COMPLEMENTARES '!$C:$K,2,0),"")))</f>
        <v/>
      </c>
      <c r="D652" s="358" t="str">
        <f>IF($B652="","",IFERROR(VLOOKUP($B652,SERVIÇOS!$B:$G,3,0),IFERROR(VLOOKUP($B652,'COMPOSIÇÕES COMPLEMENTARES '!$C:$K,3,0),"")))</f>
        <v/>
      </c>
      <c r="E652" s="359"/>
      <c r="F652" s="360" t="str">
        <f>IF($B652="","",IFERROR(VLOOKUP($B652,SERVIÇOS!$B:$G,4,0),IFERROR(VLOOKUP($B652,'COMPOSIÇÕES COMPLEMENTARES '!$C:$K,6,0),"")))</f>
        <v/>
      </c>
      <c r="G652" s="360" t="str">
        <f>IF($B652="","",IFERROR(VLOOKUP($B652,SERVIÇOS!$B:$G,5,0),IFERROR(VLOOKUP($B652,'COMPOSIÇÕES COMPLEMENTARES '!$C:$K,7,0),"")))</f>
        <v/>
      </c>
      <c r="H652" s="360" t="str">
        <f t="shared" si="36"/>
        <v/>
      </c>
      <c r="I652" s="360" t="str">
        <f t="shared" si="37"/>
        <v/>
      </c>
      <c r="J652" s="360" t="str">
        <f t="shared" si="38"/>
        <v/>
      </c>
      <c r="K652" s="360" t="str">
        <f t="shared" si="39"/>
        <v/>
      </c>
      <c r="L652" s="360"/>
    </row>
    <row r="653" spans="1:12">
      <c r="A653" s="355"/>
      <c r="B653" s="356"/>
      <c r="C653" s="357" t="str">
        <f>IF($B653="","",IFERROR(VLOOKUP($B653,SERVIÇOS!$B:$G,2,0),IFERROR(VLOOKUP($B653,'COMPOSIÇÕES COMPLEMENTARES '!$C:$K,2,0),"")))</f>
        <v/>
      </c>
      <c r="D653" s="358" t="str">
        <f>IF($B653="","",IFERROR(VLOOKUP($B653,SERVIÇOS!$B:$G,3,0),IFERROR(VLOOKUP($B653,'COMPOSIÇÕES COMPLEMENTARES '!$C:$K,3,0),"")))</f>
        <v/>
      </c>
      <c r="E653" s="359"/>
      <c r="F653" s="360" t="str">
        <f>IF($B653="","",IFERROR(VLOOKUP($B653,SERVIÇOS!$B:$G,4,0),IFERROR(VLOOKUP($B653,'COMPOSIÇÕES COMPLEMENTARES '!$C:$K,6,0),"")))</f>
        <v/>
      </c>
      <c r="G653" s="360" t="str">
        <f>IF($B653="","",IFERROR(VLOOKUP($B653,SERVIÇOS!$B:$G,5,0),IFERROR(VLOOKUP($B653,'COMPOSIÇÕES COMPLEMENTARES '!$C:$K,7,0),"")))</f>
        <v/>
      </c>
      <c r="H653" s="360" t="str">
        <f t="shared" si="36"/>
        <v/>
      </c>
      <c r="I653" s="360" t="str">
        <f t="shared" si="37"/>
        <v/>
      </c>
      <c r="J653" s="360" t="str">
        <f t="shared" si="38"/>
        <v/>
      </c>
      <c r="K653" s="360" t="str">
        <f t="shared" si="39"/>
        <v/>
      </c>
      <c r="L653" s="360"/>
    </row>
    <row r="654" spans="1:12">
      <c r="A654" s="355"/>
      <c r="B654" s="356"/>
      <c r="C654" s="357" t="str">
        <f>IF($B654="","",IFERROR(VLOOKUP($B654,SERVIÇOS!$B:$G,2,0),IFERROR(VLOOKUP($B654,'COMPOSIÇÕES COMPLEMENTARES '!$C:$K,2,0),"")))</f>
        <v/>
      </c>
      <c r="D654" s="358" t="str">
        <f>IF($B654="","",IFERROR(VLOOKUP($B654,SERVIÇOS!$B:$G,3,0),IFERROR(VLOOKUP($B654,'COMPOSIÇÕES COMPLEMENTARES '!$C:$K,3,0),"")))</f>
        <v/>
      </c>
      <c r="E654" s="359"/>
      <c r="F654" s="360" t="str">
        <f>IF($B654="","",IFERROR(VLOOKUP($B654,SERVIÇOS!$B:$G,4,0),IFERROR(VLOOKUP($B654,'COMPOSIÇÕES COMPLEMENTARES '!$C:$K,6,0),"")))</f>
        <v/>
      </c>
      <c r="G654" s="360" t="str">
        <f>IF($B654="","",IFERROR(VLOOKUP($B654,SERVIÇOS!$B:$G,5,0),IFERROR(VLOOKUP($B654,'COMPOSIÇÕES COMPLEMENTARES '!$C:$K,7,0),"")))</f>
        <v/>
      </c>
      <c r="H654" s="360" t="str">
        <f t="shared" ref="H654:H717" si="40">IF(E654="","",F654+G654)</f>
        <v/>
      </c>
      <c r="I654" s="360" t="str">
        <f t="shared" si="37"/>
        <v/>
      </c>
      <c r="J654" s="360" t="str">
        <f t="shared" si="38"/>
        <v/>
      </c>
      <c r="K654" s="360" t="str">
        <f t="shared" si="39"/>
        <v/>
      </c>
      <c r="L654" s="360"/>
    </row>
    <row r="655" spans="1:12">
      <c r="A655" s="355"/>
      <c r="B655" s="356"/>
      <c r="C655" s="357" t="str">
        <f>IF($B655="","",IFERROR(VLOOKUP($B655,SERVIÇOS!$B:$G,2,0),IFERROR(VLOOKUP($B655,'COMPOSIÇÕES COMPLEMENTARES '!$C:$K,2,0),"")))</f>
        <v/>
      </c>
      <c r="D655" s="358" t="str">
        <f>IF($B655="","",IFERROR(VLOOKUP($B655,SERVIÇOS!$B:$G,3,0),IFERROR(VLOOKUP($B655,'COMPOSIÇÕES COMPLEMENTARES '!$C:$K,3,0),"")))</f>
        <v/>
      </c>
      <c r="E655" s="359"/>
      <c r="F655" s="360" t="str">
        <f>IF($B655="","",IFERROR(VLOOKUP($B655,SERVIÇOS!$B:$G,4,0),IFERROR(VLOOKUP($B655,'COMPOSIÇÕES COMPLEMENTARES '!$C:$K,6,0),"")))</f>
        <v/>
      </c>
      <c r="G655" s="360" t="str">
        <f>IF($B655="","",IFERROR(VLOOKUP($B655,SERVIÇOS!$B:$G,5,0),IFERROR(VLOOKUP($B655,'COMPOSIÇÕES COMPLEMENTARES '!$C:$K,7,0),"")))</f>
        <v/>
      </c>
      <c r="H655" s="360" t="str">
        <f t="shared" si="40"/>
        <v/>
      </c>
      <c r="I655" s="360" t="str">
        <f t="shared" si="37"/>
        <v/>
      </c>
      <c r="J655" s="360" t="str">
        <f t="shared" si="38"/>
        <v/>
      </c>
      <c r="K655" s="360" t="str">
        <f t="shared" si="39"/>
        <v/>
      </c>
      <c r="L655" s="360"/>
    </row>
    <row r="656" spans="1:12">
      <c r="A656" s="355"/>
      <c r="B656" s="356"/>
      <c r="C656" s="357" t="str">
        <f>IF($B656="","",IFERROR(VLOOKUP($B656,SERVIÇOS!$B:$G,2,0),IFERROR(VLOOKUP($B656,'COMPOSIÇÕES COMPLEMENTARES '!$C:$K,2,0),"")))</f>
        <v/>
      </c>
      <c r="D656" s="358" t="str">
        <f>IF($B656="","",IFERROR(VLOOKUP($B656,SERVIÇOS!$B:$G,3,0),IFERROR(VLOOKUP($B656,'COMPOSIÇÕES COMPLEMENTARES '!$C:$K,3,0),"")))</f>
        <v/>
      </c>
      <c r="E656" s="359"/>
      <c r="F656" s="360" t="str">
        <f>IF($B656="","",IFERROR(VLOOKUP($B656,SERVIÇOS!$B:$G,4,0),IFERROR(VLOOKUP($B656,'COMPOSIÇÕES COMPLEMENTARES '!$C:$K,6,0),"")))</f>
        <v/>
      </c>
      <c r="G656" s="360" t="str">
        <f>IF($B656="","",IFERROR(VLOOKUP($B656,SERVIÇOS!$B:$G,5,0),IFERROR(VLOOKUP($B656,'COMPOSIÇÕES COMPLEMENTARES '!$C:$K,7,0),"")))</f>
        <v/>
      </c>
      <c r="H656" s="360" t="str">
        <f t="shared" si="40"/>
        <v/>
      </c>
      <c r="I656" s="360" t="str">
        <f t="shared" si="37"/>
        <v/>
      </c>
      <c r="J656" s="360" t="str">
        <f t="shared" si="38"/>
        <v/>
      </c>
      <c r="K656" s="360" t="str">
        <f t="shared" si="39"/>
        <v/>
      </c>
      <c r="L656" s="360"/>
    </row>
    <row r="657" spans="1:12">
      <c r="A657" s="355"/>
      <c r="B657" s="356"/>
      <c r="C657" s="357" t="str">
        <f>IF($B657="","",IFERROR(VLOOKUP($B657,SERVIÇOS!$B:$G,2,0),IFERROR(VLOOKUP($B657,'COMPOSIÇÕES COMPLEMENTARES '!$C:$K,2,0),"")))</f>
        <v/>
      </c>
      <c r="D657" s="358" t="str">
        <f>IF($B657="","",IFERROR(VLOOKUP($B657,SERVIÇOS!$B:$G,3,0),IFERROR(VLOOKUP($B657,'COMPOSIÇÕES COMPLEMENTARES '!$C:$K,3,0),"")))</f>
        <v/>
      </c>
      <c r="E657" s="359"/>
      <c r="F657" s="360" t="str">
        <f>IF($B657="","",IFERROR(VLOOKUP($B657,SERVIÇOS!$B:$G,4,0),IFERROR(VLOOKUP($B657,'COMPOSIÇÕES COMPLEMENTARES '!$C:$K,6,0),"")))</f>
        <v/>
      </c>
      <c r="G657" s="360" t="str">
        <f>IF($B657="","",IFERROR(VLOOKUP($B657,SERVIÇOS!$B:$G,5,0),IFERROR(VLOOKUP($B657,'COMPOSIÇÕES COMPLEMENTARES '!$C:$K,7,0),"")))</f>
        <v/>
      </c>
      <c r="H657" s="360" t="str">
        <f t="shared" si="40"/>
        <v/>
      </c>
      <c r="I657" s="360" t="str">
        <f t="shared" si="37"/>
        <v/>
      </c>
      <c r="J657" s="360" t="str">
        <f t="shared" si="38"/>
        <v/>
      </c>
      <c r="K657" s="360" t="str">
        <f t="shared" si="39"/>
        <v/>
      </c>
      <c r="L657" s="360"/>
    </row>
    <row r="658" spans="1:12">
      <c r="A658" s="355"/>
      <c r="B658" s="356"/>
      <c r="C658" s="357" t="str">
        <f>IF($B658="","",IFERROR(VLOOKUP($B658,SERVIÇOS!$B:$G,2,0),IFERROR(VLOOKUP($B658,'COMPOSIÇÕES COMPLEMENTARES '!$C:$K,2,0),"")))</f>
        <v/>
      </c>
      <c r="D658" s="358" t="str">
        <f>IF($B658="","",IFERROR(VLOOKUP($B658,SERVIÇOS!$B:$G,3,0),IFERROR(VLOOKUP($B658,'COMPOSIÇÕES COMPLEMENTARES '!$C:$K,3,0),"")))</f>
        <v/>
      </c>
      <c r="E658" s="359"/>
      <c r="F658" s="360" t="str">
        <f>IF($B658="","",IFERROR(VLOOKUP($B658,SERVIÇOS!$B:$G,4,0),IFERROR(VLOOKUP($B658,'COMPOSIÇÕES COMPLEMENTARES '!$C:$K,6,0),"")))</f>
        <v/>
      </c>
      <c r="G658" s="360" t="str">
        <f>IF($B658="","",IFERROR(VLOOKUP($B658,SERVIÇOS!$B:$G,5,0),IFERROR(VLOOKUP($B658,'COMPOSIÇÕES COMPLEMENTARES '!$C:$K,7,0),"")))</f>
        <v/>
      </c>
      <c r="H658" s="360" t="str">
        <f t="shared" si="40"/>
        <v/>
      </c>
      <c r="I658" s="360" t="str">
        <f t="shared" si="37"/>
        <v/>
      </c>
      <c r="J658" s="360" t="str">
        <f t="shared" si="38"/>
        <v/>
      </c>
      <c r="K658" s="360" t="str">
        <f t="shared" si="39"/>
        <v/>
      </c>
      <c r="L658" s="360"/>
    </row>
    <row r="659" spans="1:12">
      <c r="A659" s="355"/>
      <c r="B659" s="356"/>
      <c r="C659" s="357" t="str">
        <f>IF($B659="","",IFERROR(VLOOKUP($B659,SERVIÇOS!$B:$G,2,0),IFERROR(VLOOKUP($B659,'COMPOSIÇÕES COMPLEMENTARES '!$C:$K,2,0),"")))</f>
        <v/>
      </c>
      <c r="D659" s="358" t="str">
        <f>IF($B659="","",IFERROR(VLOOKUP($B659,SERVIÇOS!$B:$G,3,0),IFERROR(VLOOKUP($B659,'COMPOSIÇÕES COMPLEMENTARES '!$C:$K,3,0),"")))</f>
        <v/>
      </c>
      <c r="E659" s="359"/>
      <c r="F659" s="360" t="str">
        <f>IF($B659="","",IFERROR(VLOOKUP($B659,SERVIÇOS!$B:$G,4,0),IFERROR(VLOOKUP($B659,'COMPOSIÇÕES COMPLEMENTARES '!$C:$K,6,0),"")))</f>
        <v/>
      </c>
      <c r="G659" s="360" t="str">
        <f>IF($B659="","",IFERROR(VLOOKUP($B659,SERVIÇOS!$B:$G,5,0),IFERROR(VLOOKUP($B659,'COMPOSIÇÕES COMPLEMENTARES '!$C:$K,7,0),"")))</f>
        <v/>
      </c>
      <c r="H659" s="360" t="str">
        <f t="shared" si="40"/>
        <v/>
      </c>
      <c r="I659" s="360" t="str">
        <f t="shared" si="37"/>
        <v/>
      </c>
      <c r="J659" s="360" t="str">
        <f t="shared" si="38"/>
        <v/>
      </c>
      <c r="K659" s="360" t="str">
        <f t="shared" si="39"/>
        <v/>
      </c>
      <c r="L659" s="360"/>
    </row>
    <row r="660" spans="1:12">
      <c r="A660" s="355"/>
      <c r="B660" s="356"/>
      <c r="C660" s="357" t="str">
        <f>IF($B660="","",IFERROR(VLOOKUP($B660,SERVIÇOS!$B:$G,2,0),IFERROR(VLOOKUP($B660,'COMPOSIÇÕES COMPLEMENTARES '!$C:$K,2,0),"")))</f>
        <v/>
      </c>
      <c r="D660" s="358" t="str">
        <f>IF($B660="","",IFERROR(VLOOKUP($B660,SERVIÇOS!$B:$G,3,0),IFERROR(VLOOKUP($B660,'COMPOSIÇÕES COMPLEMENTARES '!$C:$K,3,0),"")))</f>
        <v/>
      </c>
      <c r="E660" s="359"/>
      <c r="F660" s="360" t="str">
        <f>IF($B660="","",IFERROR(VLOOKUP($B660,SERVIÇOS!$B:$G,4,0),IFERROR(VLOOKUP($B660,'COMPOSIÇÕES COMPLEMENTARES '!$C:$K,6,0),"")))</f>
        <v/>
      </c>
      <c r="G660" s="360" t="str">
        <f>IF($B660="","",IFERROR(VLOOKUP($B660,SERVIÇOS!$B:$G,5,0),IFERROR(VLOOKUP($B660,'COMPOSIÇÕES COMPLEMENTARES '!$C:$K,7,0),"")))</f>
        <v/>
      </c>
      <c r="H660" s="360" t="str">
        <f t="shared" si="40"/>
        <v/>
      </c>
      <c r="I660" s="360" t="str">
        <f t="shared" si="37"/>
        <v/>
      </c>
      <c r="J660" s="360" t="str">
        <f t="shared" si="38"/>
        <v/>
      </c>
      <c r="K660" s="360" t="str">
        <f t="shared" si="39"/>
        <v/>
      </c>
      <c r="L660" s="360"/>
    </row>
    <row r="661" spans="1:12">
      <c r="A661" s="355"/>
      <c r="B661" s="356"/>
      <c r="C661" s="357" t="str">
        <f>IF($B661="","",IFERROR(VLOOKUP($B661,SERVIÇOS!$B:$G,2,0),IFERROR(VLOOKUP($B661,'COMPOSIÇÕES COMPLEMENTARES '!$C:$K,2,0),"")))</f>
        <v/>
      </c>
      <c r="D661" s="358" t="str">
        <f>IF($B661="","",IFERROR(VLOOKUP($B661,SERVIÇOS!$B:$G,3,0),IFERROR(VLOOKUP($B661,'COMPOSIÇÕES COMPLEMENTARES '!$C:$K,3,0),"")))</f>
        <v/>
      </c>
      <c r="E661" s="359"/>
      <c r="F661" s="360" t="str">
        <f>IF($B661="","",IFERROR(VLOOKUP($B661,SERVIÇOS!$B:$G,4,0),IFERROR(VLOOKUP($B661,'COMPOSIÇÕES COMPLEMENTARES '!$C:$K,6,0),"")))</f>
        <v/>
      </c>
      <c r="G661" s="360" t="str">
        <f>IF($B661="","",IFERROR(VLOOKUP($B661,SERVIÇOS!$B:$G,5,0),IFERROR(VLOOKUP($B661,'COMPOSIÇÕES COMPLEMENTARES '!$C:$K,7,0),"")))</f>
        <v/>
      </c>
      <c r="H661" s="360" t="str">
        <f t="shared" si="40"/>
        <v/>
      </c>
      <c r="I661" s="360" t="str">
        <f t="shared" si="37"/>
        <v/>
      </c>
      <c r="J661" s="360" t="str">
        <f t="shared" si="38"/>
        <v/>
      </c>
      <c r="K661" s="360" t="str">
        <f t="shared" si="39"/>
        <v/>
      </c>
      <c r="L661" s="360"/>
    </row>
    <row r="662" spans="1:12">
      <c r="A662" s="355"/>
      <c r="B662" s="356"/>
      <c r="C662" s="357" t="str">
        <f>IF($B662="","",IFERROR(VLOOKUP($B662,SERVIÇOS!$B:$G,2,0),IFERROR(VLOOKUP($B662,'COMPOSIÇÕES COMPLEMENTARES '!$C:$K,2,0),"")))</f>
        <v/>
      </c>
      <c r="D662" s="358" t="str">
        <f>IF($B662="","",IFERROR(VLOOKUP($B662,SERVIÇOS!$B:$G,3,0),IFERROR(VLOOKUP($B662,'COMPOSIÇÕES COMPLEMENTARES '!$C:$K,3,0),"")))</f>
        <v/>
      </c>
      <c r="E662" s="359"/>
      <c r="F662" s="360" t="str">
        <f>IF($B662="","",IFERROR(VLOOKUP($B662,SERVIÇOS!$B:$G,4,0),IFERROR(VLOOKUP($B662,'COMPOSIÇÕES COMPLEMENTARES '!$C:$K,6,0),"")))</f>
        <v/>
      </c>
      <c r="G662" s="360" t="str">
        <f>IF($B662="","",IFERROR(VLOOKUP($B662,SERVIÇOS!$B:$G,5,0),IFERROR(VLOOKUP($B662,'COMPOSIÇÕES COMPLEMENTARES '!$C:$K,7,0),"")))</f>
        <v/>
      </c>
      <c r="H662" s="360" t="str">
        <f t="shared" si="40"/>
        <v/>
      </c>
      <c r="I662" s="360" t="str">
        <f t="shared" si="37"/>
        <v/>
      </c>
      <c r="J662" s="360" t="str">
        <f t="shared" si="38"/>
        <v/>
      </c>
      <c r="K662" s="360" t="str">
        <f t="shared" si="39"/>
        <v/>
      </c>
      <c r="L662" s="360"/>
    </row>
    <row r="663" spans="1:12">
      <c r="A663" s="355"/>
      <c r="B663" s="356"/>
      <c r="C663" s="357" t="str">
        <f>IF($B663="","",IFERROR(VLOOKUP($B663,SERVIÇOS!$B:$G,2,0),IFERROR(VLOOKUP($B663,'COMPOSIÇÕES COMPLEMENTARES '!$C:$K,2,0),"")))</f>
        <v/>
      </c>
      <c r="D663" s="358" t="str">
        <f>IF($B663="","",IFERROR(VLOOKUP($B663,SERVIÇOS!$B:$G,3,0),IFERROR(VLOOKUP($B663,'COMPOSIÇÕES COMPLEMENTARES '!$C:$K,3,0),"")))</f>
        <v/>
      </c>
      <c r="E663" s="359"/>
      <c r="F663" s="360" t="str">
        <f>IF($B663="","",IFERROR(VLOOKUP($B663,SERVIÇOS!$B:$G,4,0),IFERROR(VLOOKUP($B663,'COMPOSIÇÕES COMPLEMENTARES '!$C:$K,6,0),"")))</f>
        <v/>
      </c>
      <c r="G663" s="360" t="str">
        <f>IF($B663="","",IFERROR(VLOOKUP($B663,SERVIÇOS!$B:$G,5,0),IFERROR(VLOOKUP($B663,'COMPOSIÇÕES COMPLEMENTARES '!$C:$K,7,0),"")))</f>
        <v/>
      </c>
      <c r="H663" s="360" t="str">
        <f t="shared" si="40"/>
        <v/>
      </c>
      <c r="I663" s="360" t="str">
        <f t="shared" si="37"/>
        <v/>
      </c>
      <c r="J663" s="360" t="str">
        <f t="shared" si="38"/>
        <v/>
      </c>
      <c r="K663" s="360" t="str">
        <f t="shared" si="39"/>
        <v/>
      </c>
      <c r="L663" s="360"/>
    </row>
    <row r="664" spans="1:12">
      <c r="A664" s="355"/>
      <c r="B664" s="356"/>
      <c r="C664" s="357" t="str">
        <f>IF($B664="","",IFERROR(VLOOKUP($B664,SERVIÇOS!$B:$G,2,0),IFERROR(VLOOKUP($B664,'COMPOSIÇÕES COMPLEMENTARES '!$C:$K,2,0),"")))</f>
        <v/>
      </c>
      <c r="D664" s="358" t="str">
        <f>IF($B664="","",IFERROR(VLOOKUP($B664,SERVIÇOS!$B:$G,3,0),IFERROR(VLOOKUP($B664,'COMPOSIÇÕES COMPLEMENTARES '!$C:$K,3,0),"")))</f>
        <v/>
      </c>
      <c r="E664" s="359"/>
      <c r="F664" s="360" t="str">
        <f>IF($B664="","",IFERROR(VLOOKUP($B664,SERVIÇOS!$B:$G,4,0),IFERROR(VLOOKUP($B664,'COMPOSIÇÕES COMPLEMENTARES '!$C:$K,6,0),"")))</f>
        <v/>
      </c>
      <c r="G664" s="360" t="str">
        <f>IF($B664="","",IFERROR(VLOOKUP($B664,SERVIÇOS!$B:$G,5,0),IFERROR(VLOOKUP($B664,'COMPOSIÇÕES COMPLEMENTARES '!$C:$K,7,0),"")))</f>
        <v/>
      </c>
      <c r="H664" s="360" t="str">
        <f t="shared" si="40"/>
        <v/>
      </c>
      <c r="I664" s="360" t="str">
        <f t="shared" si="37"/>
        <v/>
      </c>
      <c r="J664" s="360" t="str">
        <f t="shared" si="38"/>
        <v/>
      </c>
      <c r="K664" s="360" t="str">
        <f t="shared" si="39"/>
        <v/>
      </c>
      <c r="L664" s="360"/>
    </row>
    <row r="665" spans="1:12">
      <c r="A665" s="355"/>
      <c r="B665" s="356"/>
      <c r="C665" s="357" t="str">
        <f>IF($B665="","",IFERROR(VLOOKUP($B665,SERVIÇOS!$B:$G,2,0),IFERROR(VLOOKUP($B665,'COMPOSIÇÕES COMPLEMENTARES '!$C:$K,2,0),"")))</f>
        <v/>
      </c>
      <c r="D665" s="358" t="str">
        <f>IF($B665="","",IFERROR(VLOOKUP($B665,SERVIÇOS!$B:$G,3,0),IFERROR(VLOOKUP($B665,'COMPOSIÇÕES COMPLEMENTARES '!$C:$K,3,0),"")))</f>
        <v/>
      </c>
      <c r="E665" s="359"/>
      <c r="F665" s="360" t="str">
        <f>IF($B665="","",IFERROR(VLOOKUP($B665,SERVIÇOS!$B:$G,4,0),IFERROR(VLOOKUP($B665,'COMPOSIÇÕES COMPLEMENTARES '!$C:$K,6,0),"")))</f>
        <v/>
      </c>
      <c r="G665" s="360" t="str">
        <f>IF($B665="","",IFERROR(VLOOKUP($B665,SERVIÇOS!$B:$G,5,0),IFERROR(VLOOKUP($B665,'COMPOSIÇÕES COMPLEMENTARES '!$C:$K,7,0),"")))</f>
        <v/>
      </c>
      <c r="H665" s="360" t="str">
        <f t="shared" si="40"/>
        <v/>
      </c>
      <c r="I665" s="360" t="str">
        <f t="shared" si="37"/>
        <v/>
      </c>
      <c r="J665" s="360" t="str">
        <f t="shared" si="38"/>
        <v/>
      </c>
      <c r="K665" s="360" t="str">
        <f t="shared" si="39"/>
        <v/>
      </c>
      <c r="L665" s="360"/>
    </row>
    <row r="666" spans="1:12">
      <c r="A666" s="355"/>
      <c r="B666" s="356"/>
      <c r="C666" s="357" t="str">
        <f>IF($B666="","",IFERROR(VLOOKUP($B666,SERVIÇOS!$B:$G,2,0),IFERROR(VLOOKUP($B666,'COMPOSIÇÕES COMPLEMENTARES '!$C:$K,2,0),"")))</f>
        <v/>
      </c>
      <c r="D666" s="358" t="str">
        <f>IF($B666="","",IFERROR(VLOOKUP($B666,SERVIÇOS!$B:$G,3,0),IFERROR(VLOOKUP($B666,'COMPOSIÇÕES COMPLEMENTARES '!$C:$K,3,0),"")))</f>
        <v/>
      </c>
      <c r="E666" s="359"/>
      <c r="F666" s="360" t="str">
        <f>IF($B666="","",IFERROR(VLOOKUP($B666,SERVIÇOS!$B:$G,4,0),IFERROR(VLOOKUP($B666,'COMPOSIÇÕES COMPLEMENTARES '!$C:$K,6,0),"")))</f>
        <v/>
      </c>
      <c r="G666" s="360" t="str">
        <f>IF($B666="","",IFERROR(VLOOKUP($B666,SERVIÇOS!$B:$G,5,0),IFERROR(VLOOKUP($B666,'COMPOSIÇÕES COMPLEMENTARES '!$C:$K,7,0),"")))</f>
        <v/>
      </c>
      <c r="H666" s="360" t="str">
        <f t="shared" si="40"/>
        <v/>
      </c>
      <c r="I666" s="360" t="str">
        <f t="shared" si="37"/>
        <v/>
      </c>
      <c r="J666" s="360" t="str">
        <f t="shared" si="38"/>
        <v/>
      </c>
      <c r="K666" s="360" t="str">
        <f t="shared" si="39"/>
        <v/>
      </c>
      <c r="L666" s="360"/>
    </row>
    <row r="667" spans="1:12">
      <c r="A667" s="355"/>
      <c r="B667" s="356"/>
      <c r="C667" s="357" t="str">
        <f>IF($B667="","",IFERROR(VLOOKUP($B667,SERVIÇOS!$B:$G,2,0),IFERROR(VLOOKUP($B667,'COMPOSIÇÕES COMPLEMENTARES '!$C:$K,2,0),"")))</f>
        <v/>
      </c>
      <c r="D667" s="358" t="str">
        <f>IF($B667="","",IFERROR(VLOOKUP($B667,SERVIÇOS!$B:$G,3,0),IFERROR(VLOOKUP($B667,'COMPOSIÇÕES COMPLEMENTARES '!$C:$K,3,0),"")))</f>
        <v/>
      </c>
      <c r="E667" s="359"/>
      <c r="F667" s="360" t="str">
        <f>IF($B667="","",IFERROR(VLOOKUP($B667,SERVIÇOS!$B:$G,4,0),IFERROR(VLOOKUP($B667,'COMPOSIÇÕES COMPLEMENTARES '!$C:$K,6,0),"")))</f>
        <v/>
      </c>
      <c r="G667" s="360" t="str">
        <f>IF($B667="","",IFERROR(VLOOKUP($B667,SERVIÇOS!$B:$G,5,0),IFERROR(VLOOKUP($B667,'COMPOSIÇÕES COMPLEMENTARES '!$C:$K,7,0),"")))</f>
        <v/>
      </c>
      <c r="H667" s="360" t="str">
        <f t="shared" si="40"/>
        <v/>
      </c>
      <c r="I667" s="360" t="str">
        <f t="shared" ref="I667:I730" si="41">IF(E667="","",TRUNC((E667*F667),2))</f>
        <v/>
      </c>
      <c r="J667" s="360" t="str">
        <f t="shared" ref="J667:J730" si="42">IF(E667="","",TRUNC((E667*G667),2))</f>
        <v/>
      </c>
      <c r="K667" s="360" t="str">
        <f t="shared" ref="K667:K730" si="43">IF(E667="","",TRUNC((E667*H667),2))</f>
        <v/>
      </c>
      <c r="L667" s="360"/>
    </row>
    <row r="668" spans="1:12">
      <c r="A668" s="355"/>
      <c r="B668" s="356"/>
      <c r="C668" s="357" t="str">
        <f>IF($B668="","",IFERROR(VLOOKUP($B668,SERVIÇOS!$B:$G,2,0),IFERROR(VLOOKUP($B668,'COMPOSIÇÕES COMPLEMENTARES '!$C:$K,2,0),"")))</f>
        <v/>
      </c>
      <c r="D668" s="358" t="str">
        <f>IF($B668="","",IFERROR(VLOOKUP($B668,SERVIÇOS!$B:$G,3,0),IFERROR(VLOOKUP($B668,'COMPOSIÇÕES COMPLEMENTARES '!$C:$K,3,0),"")))</f>
        <v/>
      </c>
      <c r="E668" s="359"/>
      <c r="F668" s="360" t="str">
        <f>IF($B668="","",IFERROR(VLOOKUP($B668,SERVIÇOS!$B:$G,4,0),IFERROR(VLOOKUP($B668,'COMPOSIÇÕES COMPLEMENTARES '!$C:$K,6,0),"")))</f>
        <v/>
      </c>
      <c r="G668" s="360" t="str">
        <f>IF($B668="","",IFERROR(VLOOKUP($B668,SERVIÇOS!$B:$G,5,0),IFERROR(VLOOKUP($B668,'COMPOSIÇÕES COMPLEMENTARES '!$C:$K,7,0),"")))</f>
        <v/>
      </c>
      <c r="H668" s="360" t="str">
        <f t="shared" si="40"/>
        <v/>
      </c>
      <c r="I668" s="360" t="str">
        <f t="shared" si="41"/>
        <v/>
      </c>
      <c r="J668" s="360" t="str">
        <f t="shared" si="42"/>
        <v/>
      </c>
      <c r="K668" s="360" t="str">
        <f t="shared" si="43"/>
        <v/>
      </c>
      <c r="L668" s="360"/>
    </row>
    <row r="669" spans="1:12">
      <c r="A669" s="355"/>
      <c r="B669" s="356"/>
      <c r="C669" s="357" t="str">
        <f>IF($B669="","",IFERROR(VLOOKUP($B669,SERVIÇOS!$B:$G,2,0),IFERROR(VLOOKUP($B669,'COMPOSIÇÕES COMPLEMENTARES '!$C:$K,2,0),"")))</f>
        <v/>
      </c>
      <c r="D669" s="358" t="str">
        <f>IF($B669="","",IFERROR(VLOOKUP($B669,SERVIÇOS!$B:$G,3,0),IFERROR(VLOOKUP($B669,'COMPOSIÇÕES COMPLEMENTARES '!$C:$K,3,0),"")))</f>
        <v/>
      </c>
      <c r="E669" s="359"/>
      <c r="F669" s="360" t="str">
        <f>IF($B669="","",IFERROR(VLOOKUP($B669,SERVIÇOS!$B:$G,4,0),IFERROR(VLOOKUP($B669,'COMPOSIÇÕES COMPLEMENTARES '!$C:$K,6,0),"")))</f>
        <v/>
      </c>
      <c r="G669" s="360" t="str">
        <f>IF($B669="","",IFERROR(VLOOKUP($B669,SERVIÇOS!$B:$G,5,0),IFERROR(VLOOKUP($B669,'COMPOSIÇÕES COMPLEMENTARES '!$C:$K,7,0),"")))</f>
        <v/>
      </c>
      <c r="H669" s="360" t="str">
        <f t="shared" si="40"/>
        <v/>
      </c>
      <c r="I669" s="360" t="str">
        <f t="shared" si="41"/>
        <v/>
      </c>
      <c r="J669" s="360" t="str">
        <f t="shared" si="42"/>
        <v/>
      </c>
      <c r="K669" s="360" t="str">
        <f t="shared" si="43"/>
        <v/>
      </c>
      <c r="L669" s="360"/>
    </row>
    <row r="670" spans="1:12">
      <c r="A670" s="355"/>
      <c r="B670" s="356"/>
      <c r="C670" s="357" t="str">
        <f>IF($B670="","",IFERROR(VLOOKUP($B670,SERVIÇOS!$B:$G,2,0),IFERROR(VLOOKUP($B670,'COMPOSIÇÕES COMPLEMENTARES '!$C:$K,2,0),"")))</f>
        <v/>
      </c>
      <c r="D670" s="358" t="str">
        <f>IF($B670="","",IFERROR(VLOOKUP($B670,SERVIÇOS!$B:$G,3,0),IFERROR(VLOOKUP($B670,'COMPOSIÇÕES COMPLEMENTARES '!$C:$K,3,0),"")))</f>
        <v/>
      </c>
      <c r="E670" s="359"/>
      <c r="F670" s="360" t="str">
        <f>IF($B670="","",IFERROR(VLOOKUP($B670,SERVIÇOS!$B:$G,4,0),IFERROR(VLOOKUP($B670,'COMPOSIÇÕES COMPLEMENTARES '!$C:$K,6,0),"")))</f>
        <v/>
      </c>
      <c r="G670" s="360" t="str">
        <f>IF($B670="","",IFERROR(VLOOKUP($B670,SERVIÇOS!$B:$G,5,0),IFERROR(VLOOKUP($B670,'COMPOSIÇÕES COMPLEMENTARES '!$C:$K,7,0),"")))</f>
        <v/>
      </c>
      <c r="H670" s="360" t="str">
        <f t="shared" si="40"/>
        <v/>
      </c>
      <c r="I670" s="360" t="str">
        <f t="shared" si="41"/>
        <v/>
      </c>
      <c r="J670" s="360" t="str">
        <f t="shared" si="42"/>
        <v/>
      </c>
      <c r="K670" s="360" t="str">
        <f t="shared" si="43"/>
        <v/>
      </c>
      <c r="L670" s="360"/>
    </row>
    <row r="671" spans="1:12">
      <c r="A671" s="355"/>
      <c r="B671" s="356"/>
      <c r="C671" s="357" t="str">
        <f>IF($B671="","",IFERROR(VLOOKUP($B671,SERVIÇOS!$B:$G,2,0),IFERROR(VLOOKUP($B671,'COMPOSIÇÕES COMPLEMENTARES '!$C:$K,2,0),"")))</f>
        <v/>
      </c>
      <c r="D671" s="358" t="str">
        <f>IF($B671="","",IFERROR(VLOOKUP($B671,SERVIÇOS!$B:$G,3,0),IFERROR(VLOOKUP($B671,'COMPOSIÇÕES COMPLEMENTARES '!$C:$K,3,0),"")))</f>
        <v/>
      </c>
      <c r="E671" s="359"/>
      <c r="F671" s="360" t="str">
        <f>IF($B671="","",IFERROR(VLOOKUP($B671,SERVIÇOS!$B:$G,4,0),IFERROR(VLOOKUP($B671,'COMPOSIÇÕES COMPLEMENTARES '!$C:$K,6,0),"")))</f>
        <v/>
      </c>
      <c r="G671" s="360" t="str">
        <f>IF($B671="","",IFERROR(VLOOKUP($B671,SERVIÇOS!$B:$G,5,0),IFERROR(VLOOKUP($B671,'COMPOSIÇÕES COMPLEMENTARES '!$C:$K,7,0),"")))</f>
        <v/>
      </c>
      <c r="H671" s="360" t="str">
        <f t="shared" si="40"/>
        <v/>
      </c>
      <c r="I671" s="360" t="str">
        <f t="shared" si="41"/>
        <v/>
      </c>
      <c r="J671" s="360" t="str">
        <f t="shared" si="42"/>
        <v/>
      </c>
      <c r="K671" s="360" t="str">
        <f t="shared" si="43"/>
        <v/>
      </c>
      <c r="L671" s="360"/>
    </row>
    <row r="672" spans="1:12">
      <c r="A672" s="355"/>
      <c r="B672" s="356"/>
      <c r="C672" s="357" t="str">
        <f>IF($B672="","",IFERROR(VLOOKUP($B672,SERVIÇOS!$B:$G,2,0),IFERROR(VLOOKUP($B672,'COMPOSIÇÕES COMPLEMENTARES '!$C:$K,2,0),"")))</f>
        <v/>
      </c>
      <c r="D672" s="358" t="str">
        <f>IF($B672="","",IFERROR(VLOOKUP($B672,SERVIÇOS!$B:$G,3,0),IFERROR(VLOOKUP($B672,'COMPOSIÇÕES COMPLEMENTARES '!$C:$K,3,0),"")))</f>
        <v/>
      </c>
      <c r="E672" s="359"/>
      <c r="F672" s="360" t="str">
        <f>IF($B672="","",IFERROR(VLOOKUP($B672,SERVIÇOS!$B:$G,4,0),IFERROR(VLOOKUP($B672,'COMPOSIÇÕES COMPLEMENTARES '!$C:$K,6,0),"")))</f>
        <v/>
      </c>
      <c r="G672" s="360" t="str">
        <f>IF($B672="","",IFERROR(VLOOKUP($B672,SERVIÇOS!$B:$G,5,0),IFERROR(VLOOKUP($B672,'COMPOSIÇÕES COMPLEMENTARES '!$C:$K,7,0),"")))</f>
        <v/>
      </c>
      <c r="H672" s="360" t="str">
        <f t="shared" si="40"/>
        <v/>
      </c>
      <c r="I672" s="360" t="str">
        <f t="shared" si="41"/>
        <v/>
      </c>
      <c r="J672" s="360" t="str">
        <f t="shared" si="42"/>
        <v/>
      </c>
      <c r="K672" s="360" t="str">
        <f t="shared" si="43"/>
        <v/>
      </c>
      <c r="L672" s="360"/>
    </row>
    <row r="673" spans="1:12">
      <c r="A673" s="355"/>
      <c r="B673" s="356"/>
      <c r="C673" s="357" t="str">
        <f>IF($B673="","",IFERROR(VLOOKUP($B673,SERVIÇOS!$B:$G,2,0),IFERROR(VLOOKUP($B673,'COMPOSIÇÕES COMPLEMENTARES '!$C:$K,2,0),"")))</f>
        <v/>
      </c>
      <c r="D673" s="358" t="str">
        <f>IF($B673="","",IFERROR(VLOOKUP($B673,SERVIÇOS!$B:$G,3,0),IFERROR(VLOOKUP($B673,'COMPOSIÇÕES COMPLEMENTARES '!$C:$K,3,0),"")))</f>
        <v/>
      </c>
      <c r="E673" s="359"/>
      <c r="F673" s="360" t="str">
        <f>IF($B673="","",IFERROR(VLOOKUP($B673,SERVIÇOS!$B:$G,4,0),IFERROR(VLOOKUP($B673,'COMPOSIÇÕES COMPLEMENTARES '!$C:$K,6,0),"")))</f>
        <v/>
      </c>
      <c r="G673" s="360" t="str">
        <f>IF($B673="","",IFERROR(VLOOKUP($B673,SERVIÇOS!$B:$G,5,0),IFERROR(VLOOKUP($B673,'COMPOSIÇÕES COMPLEMENTARES '!$C:$K,7,0),"")))</f>
        <v/>
      </c>
      <c r="H673" s="360" t="str">
        <f t="shared" si="40"/>
        <v/>
      </c>
      <c r="I673" s="360" t="str">
        <f t="shared" si="41"/>
        <v/>
      </c>
      <c r="J673" s="360" t="str">
        <f t="shared" si="42"/>
        <v/>
      </c>
      <c r="K673" s="360" t="str">
        <f t="shared" si="43"/>
        <v/>
      </c>
      <c r="L673" s="360"/>
    </row>
    <row r="674" spans="1:12">
      <c r="A674" s="355"/>
      <c r="B674" s="356"/>
      <c r="C674" s="357" t="str">
        <f>IF($B674="","",IFERROR(VLOOKUP($B674,SERVIÇOS!$B:$G,2,0),IFERROR(VLOOKUP($B674,'COMPOSIÇÕES COMPLEMENTARES '!$C:$K,2,0),"")))</f>
        <v/>
      </c>
      <c r="D674" s="358" t="str">
        <f>IF($B674="","",IFERROR(VLOOKUP($B674,SERVIÇOS!$B:$G,3,0),IFERROR(VLOOKUP($B674,'COMPOSIÇÕES COMPLEMENTARES '!$C:$K,3,0),"")))</f>
        <v/>
      </c>
      <c r="E674" s="359"/>
      <c r="F674" s="360" t="str">
        <f>IF($B674="","",IFERROR(VLOOKUP($B674,SERVIÇOS!$B:$G,4,0),IFERROR(VLOOKUP($B674,'COMPOSIÇÕES COMPLEMENTARES '!$C:$K,6,0),"")))</f>
        <v/>
      </c>
      <c r="G674" s="360" t="str">
        <f>IF($B674="","",IFERROR(VLOOKUP($B674,SERVIÇOS!$B:$G,5,0),IFERROR(VLOOKUP($B674,'COMPOSIÇÕES COMPLEMENTARES '!$C:$K,7,0),"")))</f>
        <v/>
      </c>
      <c r="H674" s="360" t="str">
        <f t="shared" si="40"/>
        <v/>
      </c>
      <c r="I674" s="360" t="str">
        <f t="shared" si="41"/>
        <v/>
      </c>
      <c r="J674" s="360" t="str">
        <f t="shared" si="42"/>
        <v/>
      </c>
      <c r="K674" s="360" t="str">
        <f t="shared" si="43"/>
        <v/>
      </c>
      <c r="L674" s="360"/>
    </row>
    <row r="675" spans="1:12">
      <c r="A675" s="355"/>
      <c r="B675" s="356"/>
      <c r="C675" s="357" t="str">
        <f>IF($B675="","",IFERROR(VLOOKUP($B675,SERVIÇOS!$B:$G,2,0),IFERROR(VLOOKUP($B675,'COMPOSIÇÕES COMPLEMENTARES '!$C:$K,2,0),"")))</f>
        <v/>
      </c>
      <c r="D675" s="358" t="str">
        <f>IF($B675="","",IFERROR(VLOOKUP($B675,SERVIÇOS!$B:$G,3,0),IFERROR(VLOOKUP($B675,'COMPOSIÇÕES COMPLEMENTARES '!$C:$K,3,0),"")))</f>
        <v/>
      </c>
      <c r="E675" s="359"/>
      <c r="F675" s="360" t="str">
        <f>IF($B675="","",IFERROR(VLOOKUP($B675,SERVIÇOS!$B:$G,4,0),IFERROR(VLOOKUP($B675,'COMPOSIÇÕES COMPLEMENTARES '!$C:$K,6,0),"")))</f>
        <v/>
      </c>
      <c r="G675" s="360" t="str">
        <f>IF($B675="","",IFERROR(VLOOKUP($B675,SERVIÇOS!$B:$G,5,0),IFERROR(VLOOKUP($B675,'COMPOSIÇÕES COMPLEMENTARES '!$C:$K,7,0),"")))</f>
        <v/>
      </c>
      <c r="H675" s="360" t="str">
        <f t="shared" si="40"/>
        <v/>
      </c>
      <c r="I675" s="360" t="str">
        <f t="shared" si="41"/>
        <v/>
      </c>
      <c r="J675" s="360" t="str">
        <f t="shared" si="42"/>
        <v/>
      </c>
      <c r="K675" s="360" t="str">
        <f t="shared" si="43"/>
        <v/>
      </c>
      <c r="L675" s="360"/>
    </row>
    <row r="676" spans="1:12">
      <c r="A676" s="355"/>
      <c r="B676" s="356"/>
      <c r="C676" s="357" t="str">
        <f>IF($B676="","",IFERROR(VLOOKUP($B676,SERVIÇOS!$B:$G,2,0),IFERROR(VLOOKUP($B676,'COMPOSIÇÕES COMPLEMENTARES '!$C:$K,2,0),"")))</f>
        <v/>
      </c>
      <c r="D676" s="358" t="str">
        <f>IF($B676="","",IFERROR(VLOOKUP($B676,SERVIÇOS!$B:$G,3,0),IFERROR(VLOOKUP($B676,'COMPOSIÇÕES COMPLEMENTARES '!$C:$K,3,0),"")))</f>
        <v/>
      </c>
      <c r="E676" s="359"/>
      <c r="F676" s="360" t="str">
        <f>IF($B676="","",IFERROR(VLOOKUP($B676,SERVIÇOS!$B:$G,4,0),IFERROR(VLOOKUP($B676,'COMPOSIÇÕES COMPLEMENTARES '!$C:$K,6,0),"")))</f>
        <v/>
      </c>
      <c r="G676" s="360" t="str">
        <f>IF($B676="","",IFERROR(VLOOKUP($B676,SERVIÇOS!$B:$G,5,0),IFERROR(VLOOKUP($B676,'COMPOSIÇÕES COMPLEMENTARES '!$C:$K,7,0),"")))</f>
        <v/>
      </c>
      <c r="H676" s="360" t="str">
        <f t="shared" si="40"/>
        <v/>
      </c>
      <c r="I676" s="360" t="str">
        <f t="shared" si="41"/>
        <v/>
      </c>
      <c r="J676" s="360" t="str">
        <f t="shared" si="42"/>
        <v/>
      </c>
      <c r="K676" s="360" t="str">
        <f t="shared" si="43"/>
        <v/>
      </c>
      <c r="L676" s="360"/>
    </row>
    <row r="677" spans="1:12">
      <c r="A677" s="355"/>
      <c r="B677" s="356"/>
      <c r="C677" s="357" t="str">
        <f>IF($B677="","",IFERROR(VLOOKUP($B677,SERVIÇOS!$B:$G,2,0),IFERROR(VLOOKUP($B677,'COMPOSIÇÕES COMPLEMENTARES '!$C:$K,2,0),"")))</f>
        <v/>
      </c>
      <c r="D677" s="358" t="str">
        <f>IF($B677="","",IFERROR(VLOOKUP($B677,SERVIÇOS!$B:$G,3,0),IFERROR(VLOOKUP($B677,'COMPOSIÇÕES COMPLEMENTARES '!$C:$K,3,0),"")))</f>
        <v/>
      </c>
      <c r="E677" s="359"/>
      <c r="F677" s="360" t="str">
        <f>IF($B677="","",IFERROR(VLOOKUP($B677,SERVIÇOS!$B:$G,4,0),IFERROR(VLOOKUP($B677,'COMPOSIÇÕES COMPLEMENTARES '!$C:$K,6,0),"")))</f>
        <v/>
      </c>
      <c r="G677" s="360" t="str">
        <f>IF($B677="","",IFERROR(VLOOKUP($B677,SERVIÇOS!$B:$G,5,0),IFERROR(VLOOKUP($B677,'COMPOSIÇÕES COMPLEMENTARES '!$C:$K,7,0),"")))</f>
        <v/>
      </c>
      <c r="H677" s="360" t="str">
        <f t="shared" si="40"/>
        <v/>
      </c>
      <c r="I677" s="360" t="str">
        <f t="shared" si="41"/>
        <v/>
      </c>
      <c r="J677" s="360" t="str">
        <f t="shared" si="42"/>
        <v/>
      </c>
      <c r="K677" s="360" t="str">
        <f t="shared" si="43"/>
        <v/>
      </c>
      <c r="L677" s="360"/>
    </row>
    <row r="678" spans="1:12">
      <c r="A678" s="355"/>
      <c r="B678" s="356"/>
      <c r="C678" s="357" t="str">
        <f>IF($B678="","",IFERROR(VLOOKUP($B678,SERVIÇOS!$B:$G,2,0),IFERROR(VLOOKUP($B678,'COMPOSIÇÕES COMPLEMENTARES '!$C:$K,2,0),"")))</f>
        <v/>
      </c>
      <c r="D678" s="358" t="str">
        <f>IF($B678="","",IFERROR(VLOOKUP($B678,SERVIÇOS!$B:$G,3,0),IFERROR(VLOOKUP($B678,'COMPOSIÇÕES COMPLEMENTARES '!$C:$K,3,0),"")))</f>
        <v/>
      </c>
      <c r="E678" s="359"/>
      <c r="F678" s="360" t="str">
        <f>IF($B678="","",IFERROR(VLOOKUP($B678,SERVIÇOS!$B:$G,4,0),IFERROR(VLOOKUP($B678,'COMPOSIÇÕES COMPLEMENTARES '!$C:$K,6,0),"")))</f>
        <v/>
      </c>
      <c r="G678" s="360" t="str">
        <f>IF($B678="","",IFERROR(VLOOKUP($B678,SERVIÇOS!$B:$G,5,0),IFERROR(VLOOKUP($B678,'COMPOSIÇÕES COMPLEMENTARES '!$C:$K,7,0),"")))</f>
        <v/>
      </c>
      <c r="H678" s="360" t="str">
        <f t="shared" si="40"/>
        <v/>
      </c>
      <c r="I678" s="360" t="str">
        <f t="shared" si="41"/>
        <v/>
      </c>
      <c r="J678" s="360" t="str">
        <f t="shared" si="42"/>
        <v/>
      </c>
      <c r="K678" s="360" t="str">
        <f t="shared" si="43"/>
        <v/>
      </c>
      <c r="L678" s="360"/>
    </row>
    <row r="679" spans="1:12">
      <c r="A679" s="355"/>
      <c r="B679" s="356"/>
      <c r="C679" s="357" t="str">
        <f>IF($B679="","",IFERROR(VLOOKUP($B679,SERVIÇOS!$B:$G,2,0),IFERROR(VLOOKUP($B679,'COMPOSIÇÕES COMPLEMENTARES '!$C:$K,2,0),"")))</f>
        <v/>
      </c>
      <c r="D679" s="358" t="str">
        <f>IF($B679="","",IFERROR(VLOOKUP($B679,SERVIÇOS!$B:$G,3,0),IFERROR(VLOOKUP($B679,'COMPOSIÇÕES COMPLEMENTARES '!$C:$K,3,0),"")))</f>
        <v/>
      </c>
      <c r="E679" s="359"/>
      <c r="F679" s="360" t="str">
        <f>IF($B679="","",IFERROR(VLOOKUP($B679,SERVIÇOS!$B:$G,4,0),IFERROR(VLOOKUP($B679,'COMPOSIÇÕES COMPLEMENTARES '!$C:$K,6,0),"")))</f>
        <v/>
      </c>
      <c r="G679" s="360" t="str">
        <f>IF($B679="","",IFERROR(VLOOKUP($B679,SERVIÇOS!$B:$G,5,0),IFERROR(VLOOKUP($B679,'COMPOSIÇÕES COMPLEMENTARES '!$C:$K,7,0),"")))</f>
        <v/>
      </c>
      <c r="H679" s="360" t="str">
        <f t="shared" si="40"/>
        <v/>
      </c>
      <c r="I679" s="360" t="str">
        <f t="shared" si="41"/>
        <v/>
      </c>
      <c r="J679" s="360" t="str">
        <f t="shared" si="42"/>
        <v/>
      </c>
      <c r="K679" s="360" t="str">
        <f t="shared" si="43"/>
        <v/>
      </c>
      <c r="L679" s="360"/>
    </row>
    <row r="680" spans="1:12">
      <c r="A680" s="355"/>
      <c r="B680" s="356"/>
      <c r="C680" s="357" t="str">
        <f>IF($B680="","",IFERROR(VLOOKUP($B680,SERVIÇOS!$B:$G,2,0),IFERROR(VLOOKUP($B680,'COMPOSIÇÕES COMPLEMENTARES '!$C:$K,2,0),"")))</f>
        <v/>
      </c>
      <c r="D680" s="358" t="str">
        <f>IF($B680="","",IFERROR(VLOOKUP($B680,SERVIÇOS!$B:$G,3,0),IFERROR(VLOOKUP($B680,'COMPOSIÇÕES COMPLEMENTARES '!$C:$K,3,0),"")))</f>
        <v/>
      </c>
      <c r="E680" s="359"/>
      <c r="F680" s="360" t="str">
        <f>IF($B680="","",IFERROR(VLOOKUP($B680,SERVIÇOS!$B:$G,4,0),IFERROR(VLOOKUP($B680,'COMPOSIÇÕES COMPLEMENTARES '!$C:$K,6,0),"")))</f>
        <v/>
      </c>
      <c r="G680" s="360" t="str">
        <f>IF($B680="","",IFERROR(VLOOKUP($B680,SERVIÇOS!$B:$G,5,0),IFERROR(VLOOKUP($B680,'COMPOSIÇÕES COMPLEMENTARES '!$C:$K,7,0),"")))</f>
        <v/>
      </c>
      <c r="H680" s="360" t="str">
        <f t="shared" si="40"/>
        <v/>
      </c>
      <c r="I680" s="360" t="str">
        <f t="shared" si="41"/>
        <v/>
      </c>
      <c r="J680" s="360" t="str">
        <f t="shared" si="42"/>
        <v/>
      </c>
      <c r="K680" s="360" t="str">
        <f t="shared" si="43"/>
        <v/>
      </c>
      <c r="L680" s="360"/>
    </row>
    <row r="681" spans="1:12">
      <c r="A681" s="355"/>
      <c r="B681" s="356"/>
      <c r="C681" s="357" t="str">
        <f>IF($B681="","",IFERROR(VLOOKUP($B681,SERVIÇOS!$B:$G,2,0),IFERROR(VLOOKUP($B681,'COMPOSIÇÕES COMPLEMENTARES '!$C:$K,2,0),"")))</f>
        <v/>
      </c>
      <c r="D681" s="358" t="str">
        <f>IF($B681="","",IFERROR(VLOOKUP($B681,SERVIÇOS!$B:$G,3,0),IFERROR(VLOOKUP($B681,'COMPOSIÇÕES COMPLEMENTARES '!$C:$K,3,0),"")))</f>
        <v/>
      </c>
      <c r="E681" s="359"/>
      <c r="F681" s="360" t="str">
        <f>IF($B681="","",IFERROR(VLOOKUP($B681,SERVIÇOS!$B:$G,4,0),IFERROR(VLOOKUP($B681,'COMPOSIÇÕES COMPLEMENTARES '!$C:$K,6,0),"")))</f>
        <v/>
      </c>
      <c r="G681" s="360" t="str">
        <f>IF($B681="","",IFERROR(VLOOKUP($B681,SERVIÇOS!$B:$G,5,0),IFERROR(VLOOKUP($B681,'COMPOSIÇÕES COMPLEMENTARES '!$C:$K,7,0),"")))</f>
        <v/>
      </c>
      <c r="H681" s="360" t="str">
        <f t="shared" si="40"/>
        <v/>
      </c>
      <c r="I681" s="360" t="str">
        <f t="shared" si="41"/>
        <v/>
      </c>
      <c r="J681" s="360" t="str">
        <f t="shared" si="42"/>
        <v/>
      </c>
      <c r="K681" s="360" t="str">
        <f t="shared" si="43"/>
        <v/>
      </c>
      <c r="L681" s="360"/>
    </row>
    <row r="682" spans="1:12">
      <c r="A682" s="355"/>
      <c r="B682" s="356"/>
      <c r="C682" s="357" t="str">
        <f>IF($B682="","",IFERROR(VLOOKUP($B682,SERVIÇOS!$B:$G,2,0),IFERROR(VLOOKUP($B682,'COMPOSIÇÕES COMPLEMENTARES '!$C:$K,2,0),"")))</f>
        <v/>
      </c>
      <c r="D682" s="358" t="str">
        <f>IF($B682="","",IFERROR(VLOOKUP($B682,SERVIÇOS!$B:$G,3,0),IFERROR(VLOOKUP($B682,'COMPOSIÇÕES COMPLEMENTARES '!$C:$K,3,0),"")))</f>
        <v/>
      </c>
      <c r="E682" s="359"/>
      <c r="F682" s="360" t="str">
        <f>IF($B682="","",IFERROR(VLOOKUP($B682,SERVIÇOS!$B:$G,4,0),IFERROR(VLOOKUP($B682,'COMPOSIÇÕES COMPLEMENTARES '!$C:$K,6,0),"")))</f>
        <v/>
      </c>
      <c r="G682" s="360" t="str">
        <f>IF($B682="","",IFERROR(VLOOKUP($B682,SERVIÇOS!$B:$G,5,0),IFERROR(VLOOKUP($B682,'COMPOSIÇÕES COMPLEMENTARES '!$C:$K,7,0),"")))</f>
        <v/>
      </c>
      <c r="H682" s="360" t="str">
        <f t="shared" si="40"/>
        <v/>
      </c>
      <c r="I682" s="360" t="str">
        <f t="shared" si="41"/>
        <v/>
      </c>
      <c r="J682" s="360" t="str">
        <f t="shared" si="42"/>
        <v/>
      </c>
      <c r="K682" s="360" t="str">
        <f t="shared" si="43"/>
        <v/>
      </c>
      <c r="L682" s="360"/>
    </row>
    <row r="683" spans="1:12">
      <c r="A683" s="355"/>
      <c r="B683" s="356"/>
      <c r="C683" s="357" t="str">
        <f>IF($B683="","",IFERROR(VLOOKUP($B683,SERVIÇOS!$B:$G,2,0),IFERROR(VLOOKUP($B683,'COMPOSIÇÕES COMPLEMENTARES '!$C:$K,2,0),"")))</f>
        <v/>
      </c>
      <c r="D683" s="358" t="str">
        <f>IF($B683="","",IFERROR(VLOOKUP($B683,SERVIÇOS!$B:$G,3,0),IFERROR(VLOOKUP($B683,'COMPOSIÇÕES COMPLEMENTARES '!$C:$K,3,0),"")))</f>
        <v/>
      </c>
      <c r="E683" s="359"/>
      <c r="F683" s="360" t="str">
        <f>IF($B683="","",IFERROR(VLOOKUP($B683,SERVIÇOS!$B:$G,4,0),IFERROR(VLOOKUP($B683,'COMPOSIÇÕES COMPLEMENTARES '!$C:$K,6,0),"")))</f>
        <v/>
      </c>
      <c r="G683" s="360" t="str">
        <f>IF($B683="","",IFERROR(VLOOKUP($B683,SERVIÇOS!$B:$G,5,0),IFERROR(VLOOKUP($B683,'COMPOSIÇÕES COMPLEMENTARES '!$C:$K,7,0),"")))</f>
        <v/>
      </c>
      <c r="H683" s="360" t="str">
        <f t="shared" si="40"/>
        <v/>
      </c>
      <c r="I683" s="360" t="str">
        <f t="shared" si="41"/>
        <v/>
      </c>
      <c r="J683" s="360" t="str">
        <f t="shared" si="42"/>
        <v/>
      </c>
      <c r="K683" s="360" t="str">
        <f t="shared" si="43"/>
        <v/>
      </c>
      <c r="L683" s="360"/>
    </row>
    <row r="684" spans="1:12">
      <c r="A684" s="355"/>
      <c r="B684" s="356"/>
      <c r="C684" s="357" t="str">
        <f>IF($B684="","",IFERROR(VLOOKUP($B684,SERVIÇOS!$B:$G,2,0),IFERROR(VLOOKUP($B684,'COMPOSIÇÕES COMPLEMENTARES '!$C:$K,2,0),"")))</f>
        <v/>
      </c>
      <c r="D684" s="358" t="str">
        <f>IF($B684="","",IFERROR(VLOOKUP($B684,SERVIÇOS!$B:$G,3,0),IFERROR(VLOOKUP($B684,'COMPOSIÇÕES COMPLEMENTARES '!$C:$K,3,0),"")))</f>
        <v/>
      </c>
      <c r="E684" s="359"/>
      <c r="F684" s="360" t="str">
        <f>IF($B684="","",IFERROR(VLOOKUP($B684,SERVIÇOS!$B:$G,4,0),IFERROR(VLOOKUP($B684,'COMPOSIÇÕES COMPLEMENTARES '!$C:$K,6,0),"")))</f>
        <v/>
      </c>
      <c r="G684" s="360" t="str">
        <f>IF($B684="","",IFERROR(VLOOKUP($B684,SERVIÇOS!$B:$G,5,0),IFERROR(VLOOKUP($B684,'COMPOSIÇÕES COMPLEMENTARES '!$C:$K,7,0),"")))</f>
        <v/>
      </c>
      <c r="H684" s="360" t="str">
        <f t="shared" si="40"/>
        <v/>
      </c>
      <c r="I684" s="360" t="str">
        <f t="shared" si="41"/>
        <v/>
      </c>
      <c r="J684" s="360" t="str">
        <f t="shared" si="42"/>
        <v/>
      </c>
      <c r="K684" s="360" t="str">
        <f t="shared" si="43"/>
        <v/>
      </c>
      <c r="L684" s="360"/>
    </row>
    <row r="685" spans="1:12">
      <c r="A685" s="355"/>
      <c r="B685" s="356"/>
      <c r="C685" s="357" t="str">
        <f>IF($B685="","",IFERROR(VLOOKUP($B685,SERVIÇOS!$B:$G,2,0),IFERROR(VLOOKUP($B685,'COMPOSIÇÕES COMPLEMENTARES '!$C:$K,2,0),"")))</f>
        <v/>
      </c>
      <c r="D685" s="358" t="str">
        <f>IF($B685="","",IFERROR(VLOOKUP($B685,SERVIÇOS!$B:$G,3,0),IFERROR(VLOOKUP($B685,'COMPOSIÇÕES COMPLEMENTARES '!$C:$K,3,0),"")))</f>
        <v/>
      </c>
      <c r="E685" s="359"/>
      <c r="F685" s="360" t="str">
        <f>IF($B685="","",IFERROR(VLOOKUP($B685,SERVIÇOS!$B:$G,4,0),IFERROR(VLOOKUP($B685,'COMPOSIÇÕES COMPLEMENTARES '!$C:$K,6,0),"")))</f>
        <v/>
      </c>
      <c r="G685" s="360" t="str">
        <f>IF($B685="","",IFERROR(VLOOKUP($B685,SERVIÇOS!$B:$G,5,0),IFERROR(VLOOKUP($B685,'COMPOSIÇÕES COMPLEMENTARES '!$C:$K,7,0),"")))</f>
        <v/>
      </c>
      <c r="H685" s="360" t="str">
        <f t="shared" si="40"/>
        <v/>
      </c>
      <c r="I685" s="360" t="str">
        <f t="shared" si="41"/>
        <v/>
      </c>
      <c r="J685" s="360" t="str">
        <f t="shared" si="42"/>
        <v/>
      </c>
      <c r="K685" s="360" t="str">
        <f t="shared" si="43"/>
        <v/>
      </c>
      <c r="L685" s="360"/>
    </row>
    <row r="686" spans="1:12">
      <c r="A686" s="355"/>
      <c r="B686" s="356"/>
      <c r="C686" s="357" t="str">
        <f>IF($B686="","",IFERROR(VLOOKUP($B686,SERVIÇOS!$B:$G,2,0),IFERROR(VLOOKUP($B686,'COMPOSIÇÕES COMPLEMENTARES '!$C:$K,2,0),"")))</f>
        <v/>
      </c>
      <c r="D686" s="358" t="str">
        <f>IF($B686="","",IFERROR(VLOOKUP($B686,SERVIÇOS!$B:$G,3,0),IFERROR(VLOOKUP($B686,'COMPOSIÇÕES COMPLEMENTARES '!$C:$K,3,0),"")))</f>
        <v/>
      </c>
      <c r="E686" s="359"/>
      <c r="F686" s="360" t="str">
        <f>IF($B686="","",IFERROR(VLOOKUP($B686,SERVIÇOS!$B:$G,4,0),IFERROR(VLOOKUP($B686,'COMPOSIÇÕES COMPLEMENTARES '!$C:$K,6,0),"")))</f>
        <v/>
      </c>
      <c r="G686" s="360" t="str">
        <f>IF($B686="","",IFERROR(VLOOKUP($B686,SERVIÇOS!$B:$G,5,0),IFERROR(VLOOKUP($B686,'COMPOSIÇÕES COMPLEMENTARES '!$C:$K,7,0),"")))</f>
        <v/>
      </c>
      <c r="H686" s="360" t="str">
        <f t="shared" si="40"/>
        <v/>
      </c>
      <c r="I686" s="360" t="str">
        <f t="shared" si="41"/>
        <v/>
      </c>
      <c r="J686" s="360" t="str">
        <f t="shared" si="42"/>
        <v/>
      </c>
      <c r="K686" s="360" t="str">
        <f t="shared" si="43"/>
        <v/>
      </c>
      <c r="L686" s="360"/>
    </row>
    <row r="687" spans="1:12">
      <c r="A687" s="355"/>
      <c r="B687" s="356"/>
      <c r="C687" s="357" t="str">
        <f>IF($B687="","",IFERROR(VLOOKUP($B687,SERVIÇOS!$B:$G,2,0),IFERROR(VLOOKUP($B687,'COMPOSIÇÕES COMPLEMENTARES '!$C:$K,2,0),"")))</f>
        <v/>
      </c>
      <c r="D687" s="358" t="str">
        <f>IF($B687="","",IFERROR(VLOOKUP($B687,SERVIÇOS!$B:$G,3,0),IFERROR(VLOOKUP($B687,'COMPOSIÇÕES COMPLEMENTARES '!$C:$K,3,0),"")))</f>
        <v/>
      </c>
      <c r="E687" s="359"/>
      <c r="F687" s="360" t="str">
        <f>IF($B687="","",IFERROR(VLOOKUP($B687,SERVIÇOS!$B:$G,4,0),IFERROR(VLOOKUP($B687,'COMPOSIÇÕES COMPLEMENTARES '!$C:$K,6,0),"")))</f>
        <v/>
      </c>
      <c r="G687" s="360" t="str">
        <f>IF($B687="","",IFERROR(VLOOKUP($B687,SERVIÇOS!$B:$G,5,0),IFERROR(VLOOKUP($B687,'COMPOSIÇÕES COMPLEMENTARES '!$C:$K,7,0),"")))</f>
        <v/>
      </c>
      <c r="H687" s="360" t="str">
        <f t="shared" si="40"/>
        <v/>
      </c>
      <c r="I687" s="360" t="str">
        <f t="shared" si="41"/>
        <v/>
      </c>
      <c r="J687" s="360" t="str">
        <f t="shared" si="42"/>
        <v/>
      </c>
      <c r="K687" s="360" t="str">
        <f t="shared" si="43"/>
        <v/>
      </c>
      <c r="L687" s="360"/>
    </row>
    <row r="688" spans="1:12">
      <c r="A688" s="355"/>
      <c r="B688" s="356"/>
      <c r="C688" s="357" t="str">
        <f>IF($B688="","",IFERROR(VLOOKUP($B688,SERVIÇOS!$B:$G,2,0),IFERROR(VLOOKUP($B688,'COMPOSIÇÕES COMPLEMENTARES '!$C:$K,2,0),"")))</f>
        <v/>
      </c>
      <c r="D688" s="358" t="str">
        <f>IF($B688="","",IFERROR(VLOOKUP($B688,SERVIÇOS!$B:$G,3,0),IFERROR(VLOOKUP($B688,'COMPOSIÇÕES COMPLEMENTARES '!$C:$K,3,0),"")))</f>
        <v/>
      </c>
      <c r="E688" s="359"/>
      <c r="F688" s="360" t="str">
        <f>IF($B688="","",IFERROR(VLOOKUP($B688,SERVIÇOS!$B:$G,4,0),IFERROR(VLOOKUP($B688,'COMPOSIÇÕES COMPLEMENTARES '!$C:$K,6,0),"")))</f>
        <v/>
      </c>
      <c r="G688" s="360" t="str">
        <f>IF($B688="","",IFERROR(VLOOKUP($B688,SERVIÇOS!$B:$G,5,0),IFERROR(VLOOKUP($B688,'COMPOSIÇÕES COMPLEMENTARES '!$C:$K,7,0),"")))</f>
        <v/>
      </c>
      <c r="H688" s="360" t="str">
        <f t="shared" si="40"/>
        <v/>
      </c>
      <c r="I688" s="360" t="str">
        <f t="shared" si="41"/>
        <v/>
      </c>
      <c r="J688" s="360" t="str">
        <f t="shared" si="42"/>
        <v/>
      </c>
      <c r="K688" s="360" t="str">
        <f t="shared" si="43"/>
        <v/>
      </c>
      <c r="L688" s="360"/>
    </row>
    <row r="689" spans="1:12">
      <c r="A689" s="355"/>
      <c r="B689" s="356"/>
      <c r="C689" s="357" t="str">
        <f>IF($B689="","",IFERROR(VLOOKUP($B689,SERVIÇOS!$B:$G,2,0),IFERROR(VLOOKUP($B689,'COMPOSIÇÕES COMPLEMENTARES '!$C:$K,2,0),"")))</f>
        <v/>
      </c>
      <c r="D689" s="358" t="str">
        <f>IF($B689="","",IFERROR(VLOOKUP($B689,SERVIÇOS!$B:$G,3,0),IFERROR(VLOOKUP($B689,'COMPOSIÇÕES COMPLEMENTARES '!$C:$K,3,0),"")))</f>
        <v/>
      </c>
      <c r="E689" s="359"/>
      <c r="F689" s="360" t="str">
        <f>IF($B689="","",IFERROR(VLOOKUP($B689,SERVIÇOS!$B:$G,4,0),IFERROR(VLOOKUP($B689,'COMPOSIÇÕES COMPLEMENTARES '!$C:$K,6,0),"")))</f>
        <v/>
      </c>
      <c r="G689" s="360" t="str">
        <f>IF($B689="","",IFERROR(VLOOKUP($B689,SERVIÇOS!$B:$G,5,0),IFERROR(VLOOKUP($B689,'COMPOSIÇÕES COMPLEMENTARES '!$C:$K,7,0),"")))</f>
        <v/>
      </c>
      <c r="H689" s="360" t="str">
        <f t="shared" si="40"/>
        <v/>
      </c>
      <c r="I689" s="360" t="str">
        <f t="shared" si="41"/>
        <v/>
      </c>
      <c r="J689" s="360" t="str">
        <f t="shared" si="42"/>
        <v/>
      </c>
      <c r="K689" s="360" t="str">
        <f t="shared" si="43"/>
        <v/>
      </c>
      <c r="L689" s="360"/>
    </row>
    <row r="690" spans="1:12">
      <c r="A690" s="355"/>
      <c r="B690" s="356"/>
      <c r="C690" s="357" t="str">
        <f>IF($B690="","",IFERROR(VLOOKUP($B690,SERVIÇOS!$B:$G,2,0),IFERROR(VLOOKUP($B690,'COMPOSIÇÕES COMPLEMENTARES '!$C:$K,2,0),"")))</f>
        <v/>
      </c>
      <c r="D690" s="358" t="str">
        <f>IF($B690="","",IFERROR(VLOOKUP($B690,SERVIÇOS!$B:$G,3,0),IFERROR(VLOOKUP($B690,'COMPOSIÇÕES COMPLEMENTARES '!$C:$K,3,0),"")))</f>
        <v/>
      </c>
      <c r="E690" s="359"/>
      <c r="F690" s="360" t="str">
        <f>IF($B690="","",IFERROR(VLOOKUP($B690,SERVIÇOS!$B:$G,4,0),IFERROR(VLOOKUP($B690,'COMPOSIÇÕES COMPLEMENTARES '!$C:$K,6,0),"")))</f>
        <v/>
      </c>
      <c r="G690" s="360" t="str">
        <f>IF($B690="","",IFERROR(VLOOKUP($B690,SERVIÇOS!$B:$G,5,0),IFERROR(VLOOKUP($B690,'COMPOSIÇÕES COMPLEMENTARES '!$C:$K,7,0),"")))</f>
        <v/>
      </c>
      <c r="H690" s="360" t="str">
        <f t="shared" si="40"/>
        <v/>
      </c>
      <c r="I690" s="360" t="str">
        <f t="shared" si="41"/>
        <v/>
      </c>
      <c r="J690" s="360" t="str">
        <f t="shared" si="42"/>
        <v/>
      </c>
      <c r="K690" s="360" t="str">
        <f t="shared" si="43"/>
        <v/>
      </c>
      <c r="L690" s="360"/>
    </row>
    <row r="691" spans="1:12">
      <c r="A691" s="355"/>
      <c r="B691" s="356"/>
      <c r="C691" s="357" t="str">
        <f>IF($B691="","",IFERROR(VLOOKUP($B691,SERVIÇOS!$B:$G,2,0),IFERROR(VLOOKUP($B691,'COMPOSIÇÕES COMPLEMENTARES '!$C:$K,2,0),"")))</f>
        <v/>
      </c>
      <c r="D691" s="358" t="str">
        <f>IF($B691="","",IFERROR(VLOOKUP($B691,SERVIÇOS!$B:$G,3,0),IFERROR(VLOOKUP($B691,'COMPOSIÇÕES COMPLEMENTARES '!$C:$K,3,0),"")))</f>
        <v/>
      </c>
      <c r="E691" s="359"/>
      <c r="F691" s="360" t="str">
        <f>IF($B691="","",IFERROR(VLOOKUP($B691,SERVIÇOS!$B:$G,4,0),IFERROR(VLOOKUP($B691,'COMPOSIÇÕES COMPLEMENTARES '!$C:$K,6,0),"")))</f>
        <v/>
      </c>
      <c r="G691" s="360" t="str">
        <f>IF($B691="","",IFERROR(VLOOKUP($B691,SERVIÇOS!$B:$G,5,0),IFERROR(VLOOKUP($B691,'COMPOSIÇÕES COMPLEMENTARES '!$C:$K,7,0),"")))</f>
        <v/>
      </c>
      <c r="H691" s="360" t="str">
        <f t="shared" si="40"/>
        <v/>
      </c>
      <c r="I691" s="360" t="str">
        <f t="shared" si="41"/>
        <v/>
      </c>
      <c r="J691" s="360" t="str">
        <f t="shared" si="42"/>
        <v/>
      </c>
      <c r="K691" s="360" t="str">
        <f t="shared" si="43"/>
        <v/>
      </c>
      <c r="L691" s="360"/>
    </row>
    <row r="692" spans="1:12">
      <c r="A692" s="355"/>
      <c r="B692" s="356"/>
      <c r="C692" s="357" t="str">
        <f>IF($B692="","",IFERROR(VLOOKUP($B692,SERVIÇOS!$B:$G,2,0),IFERROR(VLOOKUP($B692,'COMPOSIÇÕES COMPLEMENTARES '!$C:$K,2,0),"")))</f>
        <v/>
      </c>
      <c r="D692" s="358" t="str">
        <f>IF($B692="","",IFERROR(VLOOKUP($B692,SERVIÇOS!$B:$G,3,0),IFERROR(VLOOKUP($B692,'COMPOSIÇÕES COMPLEMENTARES '!$C:$K,3,0),"")))</f>
        <v/>
      </c>
      <c r="E692" s="359"/>
      <c r="F692" s="360" t="str">
        <f>IF($B692="","",IFERROR(VLOOKUP($B692,SERVIÇOS!$B:$G,4,0),IFERROR(VLOOKUP($B692,'COMPOSIÇÕES COMPLEMENTARES '!$C:$K,6,0),"")))</f>
        <v/>
      </c>
      <c r="G692" s="360" t="str">
        <f>IF($B692="","",IFERROR(VLOOKUP($B692,SERVIÇOS!$B:$G,5,0),IFERROR(VLOOKUP($B692,'COMPOSIÇÕES COMPLEMENTARES '!$C:$K,7,0),"")))</f>
        <v/>
      </c>
      <c r="H692" s="360" t="str">
        <f t="shared" si="40"/>
        <v/>
      </c>
      <c r="I692" s="360" t="str">
        <f t="shared" si="41"/>
        <v/>
      </c>
      <c r="J692" s="360" t="str">
        <f t="shared" si="42"/>
        <v/>
      </c>
      <c r="K692" s="360" t="str">
        <f t="shared" si="43"/>
        <v/>
      </c>
      <c r="L692" s="360"/>
    </row>
    <row r="693" spans="1:12">
      <c r="A693" s="355"/>
      <c r="B693" s="356"/>
      <c r="C693" s="357" t="str">
        <f>IF($B693="","",IFERROR(VLOOKUP($B693,SERVIÇOS!$B:$G,2,0),IFERROR(VLOOKUP($B693,'COMPOSIÇÕES COMPLEMENTARES '!$C:$K,2,0),"")))</f>
        <v/>
      </c>
      <c r="D693" s="358" t="str">
        <f>IF($B693="","",IFERROR(VLOOKUP($B693,SERVIÇOS!$B:$G,3,0),IFERROR(VLOOKUP($B693,'COMPOSIÇÕES COMPLEMENTARES '!$C:$K,3,0),"")))</f>
        <v/>
      </c>
      <c r="E693" s="359"/>
      <c r="F693" s="360" t="str">
        <f>IF($B693="","",IFERROR(VLOOKUP($B693,SERVIÇOS!$B:$G,4,0),IFERROR(VLOOKUP($B693,'COMPOSIÇÕES COMPLEMENTARES '!$C:$K,6,0),"")))</f>
        <v/>
      </c>
      <c r="G693" s="360" t="str">
        <f>IF($B693="","",IFERROR(VLOOKUP($B693,SERVIÇOS!$B:$G,5,0),IFERROR(VLOOKUP($B693,'COMPOSIÇÕES COMPLEMENTARES '!$C:$K,7,0),"")))</f>
        <v/>
      </c>
      <c r="H693" s="360" t="str">
        <f t="shared" si="40"/>
        <v/>
      </c>
      <c r="I693" s="360" t="str">
        <f t="shared" si="41"/>
        <v/>
      </c>
      <c r="J693" s="360" t="str">
        <f t="shared" si="42"/>
        <v/>
      </c>
      <c r="K693" s="360" t="str">
        <f t="shared" si="43"/>
        <v/>
      </c>
      <c r="L693" s="360"/>
    </row>
    <row r="694" spans="1:12">
      <c r="A694" s="355"/>
      <c r="B694" s="356"/>
      <c r="C694" s="357" t="str">
        <f>IF($B694="","",IFERROR(VLOOKUP($B694,SERVIÇOS!$B:$G,2,0),IFERROR(VLOOKUP($B694,'COMPOSIÇÕES COMPLEMENTARES '!$C:$K,2,0),"")))</f>
        <v/>
      </c>
      <c r="D694" s="358" t="str">
        <f>IF($B694="","",IFERROR(VLOOKUP($B694,SERVIÇOS!$B:$G,3,0),IFERROR(VLOOKUP($B694,'COMPOSIÇÕES COMPLEMENTARES '!$C:$K,3,0),"")))</f>
        <v/>
      </c>
      <c r="E694" s="359"/>
      <c r="F694" s="360" t="str">
        <f>IF($B694="","",IFERROR(VLOOKUP($B694,SERVIÇOS!$B:$G,4,0),IFERROR(VLOOKUP($B694,'COMPOSIÇÕES COMPLEMENTARES '!$C:$K,6,0),"")))</f>
        <v/>
      </c>
      <c r="G694" s="360" t="str">
        <f>IF($B694="","",IFERROR(VLOOKUP($B694,SERVIÇOS!$B:$G,5,0),IFERROR(VLOOKUP($B694,'COMPOSIÇÕES COMPLEMENTARES '!$C:$K,7,0),"")))</f>
        <v/>
      </c>
      <c r="H694" s="360" t="str">
        <f t="shared" si="40"/>
        <v/>
      </c>
      <c r="I694" s="360" t="str">
        <f t="shared" si="41"/>
        <v/>
      </c>
      <c r="J694" s="360" t="str">
        <f t="shared" si="42"/>
        <v/>
      </c>
      <c r="K694" s="360" t="str">
        <f t="shared" si="43"/>
        <v/>
      </c>
      <c r="L694" s="360"/>
    </row>
    <row r="695" spans="1:12">
      <c r="A695" s="355"/>
      <c r="B695" s="356"/>
      <c r="C695" s="357" t="str">
        <f>IF($B695="","",IFERROR(VLOOKUP($B695,SERVIÇOS!$B:$G,2,0),IFERROR(VLOOKUP($B695,'COMPOSIÇÕES COMPLEMENTARES '!$C:$K,2,0),"")))</f>
        <v/>
      </c>
      <c r="D695" s="358" t="str">
        <f>IF($B695="","",IFERROR(VLOOKUP($B695,SERVIÇOS!$B:$G,3,0),IFERROR(VLOOKUP($B695,'COMPOSIÇÕES COMPLEMENTARES '!$C:$K,3,0),"")))</f>
        <v/>
      </c>
      <c r="E695" s="359"/>
      <c r="F695" s="360" t="str">
        <f>IF($B695="","",IFERROR(VLOOKUP($B695,SERVIÇOS!$B:$G,4,0),IFERROR(VLOOKUP($B695,'COMPOSIÇÕES COMPLEMENTARES '!$C:$K,6,0),"")))</f>
        <v/>
      </c>
      <c r="G695" s="360" t="str">
        <f>IF($B695="","",IFERROR(VLOOKUP($B695,SERVIÇOS!$B:$G,5,0),IFERROR(VLOOKUP($B695,'COMPOSIÇÕES COMPLEMENTARES '!$C:$K,7,0),"")))</f>
        <v/>
      </c>
      <c r="H695" s="360" t="str">
        <f t="shared" si="40"/>
        <v/>
      </c>
      <c r="I695" s="360" t="str">
        <f t="shared" si="41"/>
        <v/>
      </c>
      <c r="J695" s="360" t="str">
        <f t="shared" si="42"/>
        <v/>
      </c>
      <c r="K695" s="360" t="str">
        <f t="shared" si="43"/>
        <v/>
      </c>
      <c r="L695" s="360"/>
    </row>
    <row r="696" spans="1:12">
      <c r="A696" s="355"/>
      <c r="B696" s="356"/>
      <c r="C696" s="357" t="str">
        <f>IF($B696="","",IFERROR(VLOOKUP($B696,SERVIÇOS!$B:$G,2,0),IFERROR(VLOOKUP($B696,'COMPOSIÇÕES COMPLEMENTARES '!$C:$K,2,0),"")))</f>
        <v/>
      </c>
      <c r="D696" s="358" t="str">
        <f>IF($B696="","",IFERROR(VLOOKUP($B696,SERVIÇOS!$B:$G,3,0),IFERROR(VLOOKUP($B696,'COMPOSIÇÕES COMPLEMENTARES '!$C:$K,3,0),"")))</f>
        <v/>
      </c>
      <c r="E696" s="359"/>
      <c r="F696" s="360" t="str">
        <f>IF($B696="","",IFERROR(VLOOKUP($B696,SERVIÇOS!$B:$G,4,0),IFERROR(VLOOKUP($B696,'COMPOSIÇÕES COMPLEMENTARES '!$C:$K,6,0),"")))</f>
        <v/>
      </c>
      <c r="G696" s="360" t="str">
        <f>IF($B696="","",IFERROR(VLOOKUP($B696,SERVIÇOS!$B:$G,5,0),IFERROR(VLOOKUP($B696,'COMPOSIÇÕES COMPLEMENTARES '!$C:$K,7,0),"")))</f>
        <v/>
      </c>
      <c r="H696" s="360" t="str">
        <f t="shared" si="40"/>
        <v/>
      </c>
      <c r="I696" s="360" t="str">
        <f t="shared" si="41"/>
        <v/>
      </c>
      <c r="J696" s="360" t="str">
        <f t="shared" si="42"/>
        <v/>
      </c>
      <c r="K696" s="360" t="str">
        <f t="shared" si="43"/>
        <v/>
      </c>
      <c r="L696" s="360"/>
    </row>
    <row r="697" spans="1:12">
      <c r="A697" s="355"/>
      <c r="B697" s="356"/>
      <c r="C697" s="357" t="str">
        <f>IF($B697="","",IFERROR(VLOOKUP($B697,SERVIÇOS!$B:$G,2,0),IFERROR(VLOOKUP($B697,'COMPOSIÇÕES COMPLEMENTARES '!$C:$K,2,0),"")))</f>
        <v/>
      </c>
      <c r="D697" s="358" t="str">
        <f>IF($B697="","",IFERROR(VLOOKUP($B697,SERVIÇOS!$B:$G,3,0),IFERROR(VLOOKUP($B697,'COMPOSIÇÕES COMPLEMENTARES '!$C:$K,3,0),"")))</f>
        <v/>
      </c>
      <c r="E697" s="359"/>
      <c r="F697" s="360" t="str">
        <f>IF($B697="","",IFERROR(VLOOKUP($B697,SERVIÇOS!$B:$G,4,0),IFERROR(VLOOKUP($B697,'COMPOSIÇÕES COMPLEMENTARES '!$C:$K,6,0),"")))</f>
        <v/>
      </c>
      <c r="G697" s="360" t="str">
        <f>IF($B697="","",IFERROR(VLOOKUP($B697,SERVIÇOS!$B:$G,5,0),IFERROR(VLOOKUP($B697,'COMPOSIÇÕES COMPLEMENTARES '!$C:$K,7,0),"")))</f>
        <v/>
      </c>
      <c r="H697" s="360" t="str">
        <f t="shared" si="40"/>
        <v/>
      </c>
      <c r="I697" s="360" t="str">
        <f t="shared" si="41"/>
        <v/>
      </c>
      <c r="J697" s="360" t="str">
        <f t="shared" si="42"/>
        <v/>
      </c>
      <c r="K697" s="360" t="str">
        <f t="shared" si="43"/>
        <v/>
      </c>
      <c r="L697" s="360"/>
    </row>
    <row r="698" spans="1:12">
      <c r="A698" s="355"/>
      <c r="B698" s="356"/>
      <c r="C698" s="357" t="str">
        <f>IF($B698="","",IFERROR(VLOOKUP($B698,SERVIÇOS!$B:$G,2,0),IFERROR(VLOOKUP($B698,'COMPOSIÇÕES COMPLEMENTARES '!$C:$K,2,0),"")))</f>
        <v/>
      </c>
      <c r="D698" s="358" t="str">
        <f>IF($B698="","",IFERROR(VLOOKUP($B698,SERVIÇOS!$B:$G,3,0),IFERROR(VLOOKUP($B698,'COMPOSIÇÕES COMPLEMENTARES '!$C:$K,3,0),"")))</f>
        <v/>
      </c>
      <c r="E698" s="359"/>
      <c r="F698" s="360" t="str">
        <f>IF($B698="","",IFERROR(VLOOKUP($B698,SERVIÇOS!$B:$G,4,0),IFERROR(VLOOKUP($B698,'COMPOSIÇÕES COMPLEMENTARES '!$C:$K,6,0),"")))</f>
        <v/>
      </c>
      <c r="G698" s="360" t="str">
        <f>IF($B698="","",IFERROR(VLOOKUP($B698,SERVIÇOS!$B:$G,5,0),IFERROR(VLOOKUP($B698,'COMPOSIÇÕES COMPLEMENTARES '!$C:$K,7,0),"")))</f>
        <v/>
      </c>
      <c r="H698" s="360" t="str">
        <f t="shared" si="40"/>
        <v/>
      </c>
      <c r="I698" s="360" t="str">
        <f t="shared" si="41"/>
        <v/>
      </c>
      <c r="J698" s="360" t="str">
        <f t="shared" si="42"/>
        <v/>
      </c>
      <c r="K698" s="360" t="str">
        <f t="shared" si="43"/>
        <v/>
      </c>
      <c r="L698" s="360"/>
    </row>
    <row r="699" spans="1:12">
      <c r="A699" s="355"/>
      <c r="B699" s="356"/>
      <c r="C699" s="357" t="str">
        <f>IF($B699="","",IFERROR(VLOOKUP($B699,SERVIÇOS!$B:$G,2,0),IFERROR(VLOOKUP($B699,'COMPOSIÇÕES COMPLEMENTARES '!$C:$K,2,0),"")))</f>
        <v/>
      </c>
      <c r="D699" s="358" t="str">
        <f>IF($B699="","",IFERROR(VLOOKUP($B699,SERVIÇOS!$B:$G,3,0),IFERROR(VLOOKUP($B699,'COMPOSIÇÕES COMPLEMENTARES '!$C:$K,3,0),"")))</f>
        <v/>
      </c>
      <c r="E699" s="359"/>
      <c r="F699" s="360" t="str">
        <f>IF($B699="","",IFERROR(VLOOKUP($B699,SERVIÇOS!$B:$G,4,0),IFERROR(VLOOKUP($B699,'COMPOSIÇÕES COMPLEMENTARES '!$C:$K,6,0),"")))</f>
        <v/>
      </c>
      <c r="G699" s="360" t="str">
        <f>IF($B699="","",IFERROR(VLOOKUP($B699,SERVIÇOS!$B:$G,5,0),IFERROR(VLOOKUP($B699,'COMPOSIÇÕES COMPLEMENTARES '!$C:$K,7,0),"")))</f>
        <v/>
      </c>
      <c r="H699" s="360" t="str">
        <f t="shared" si="40"/>
        <v/>
      </c>
      <c r="I699" s="360" t="str">
        <f t="shared" si="41"/>
        <v/>
      </c>
      <c r="J699" s="360" t="str">
        <f t="shared" si="42"/>
        <v/>
      </c>
      <c r="K699" s="360" t="str">
        <f t="shared" si="43"/>
        <v/>
      </c>
      <c r="L699" s="360"/>
    </row>
    <row r="700" spans="1:12">
      <c r="A700" s="355"/>
      <c r="B700" s="356"/>
      <c r="C700" s="357" t="str">
        <f>IF($B700="","",IFERROR(VLOOKUP($B700,SERVIÇOS!$B:$G,2,0),IFERROR(VLOOKUP($B700,'COMPOSIÇÕES COMPLEMENTARES '!$C:$K,2,0),"")))</f>
        <v/>
      </c>
      <c r="D700" s="358" t="str">
        <f>IF($B700="","",IFERROR(VLOOKUP($B700,SERVIÇOS!$B:$G,3,0),IFERROR(VLOOKUP($B700,'COMPOSIÇÕES COMPLEMENTARES '!$C:$K,3,0),"")))</f>
        <v/>
      </c>
      <c r="E700" s="359"/>
      <c r="F700" s="360" t="str">
        <f>IF($B700="","",IFERROR(VLOOKUP($B700,SERVIÇOS!$B:$G,4,0),IFERROR(VLOOKUP($B700,'COMPOSIÇÕES COMPLEMENTARES '!$C:$K,6,0),"")))</f>
        <v/>
      </c>
      <c r="G700" s="360" t="str">
        <f>IF($B700="","",IFERROR(VLOOKUP($B700,SERVIÇOS!$B:$G,5,0),IFERROR(VLOOKUP($B700,'COMPOSIÇÕES COMPLEMENTARES '!$C:$K,7,0),"")))</f>
        <v/>
      </c>
      <c r="H700" s="360" t="str">
        <f t="shared" si="40"/>
        <v/>
      </c>
      <c r="I700" s="360" t="str">
        <f t="shared" si="41"/>
        <v/>
      </c>
      <c r="J700" s="360" t="str">
        <f t="shared" si="42"/>
        <v/>
      </c>
      <c r="K700" s="360" t="str">
        <f t="shared" si="43"/>
        <v/>
      </c>
      <c r="L700" s="360"/>
    </row>
    <row r="701" spans="1:12">
      <c r="A701" s="355"/>
      <c r="B701" s="356"/>
      <c r="C701" s="357" t="str">
        <f>IF($B701="","",IFERROR(VLOOKUP($B701,SERVIÇOS!$B:$G,2,0),IFERROR(VLOOKUP($B701,'COMPOSIÇÕES COMPLEMENTARES '!$C:$K,2,0),"")))</f>
        <v/>
      </c>
      <c r="D701" s="358" t="str">
        <f>IF($B701="","",IFERROR(VLOOKUP($B701,SERVIÇOS!$B:$G,3,0),IFERROR(VLOOKUP($B701,'COMPOSIÇÕES COMPLEMENTARES '!$C:$K,3,0),"")))</f>
        <v/>
      </c>
      <c r="E701" s="359"/>
      <c r="F701" s="360" t="str">
        <f>IF($B701="","",IFERROR(VLOOKUP($B701,SERVIÇOS!$B:$G,4,0),IFERROR(VLOOKUP($B701,'COMPOSIÇÕES COMPLEMENTARES '!$C:$K,6,0),"")))</f>
        <v/>
      </c>
      <c r="G701" s="360" t="str">
        <f>IF($B701="","",IFERROR(VLOOKUP($B701,SERVIÇOS!$B:$G,5,0),IFERROR(VLOOKUP($B701,'COMPOSIÇÕES COMPLEMENTARES '!$C:$K,7,0),"")))</f>
        <v/>
      </c>
      <c r="H701" s="360" t="str">
        <f t="shared" si="40"/>
        <v/>
      </c>
      <c r="I701" s="360" t="str">
        <f t="shared" si="41"/>
        <v/>
      </c>
      <c r="J701" s="360" t="str">
        <f t="shared" si="42"/>
        <v/>
      </c>
      <c r="K701" s="360" t="str">
        <f t="shared" si="43"/>
        <v/>
      </c>
      <c r="L701" s="360"/>
    </row>
    <row r="702" spans="1:12">
      <c r="A702" s="355"/>
      <c r="B702" s="356"/>
      <c r="C702" s="357" t="str">
        <f>IF($B702="","",IFERROR(VLOOKUP($B702,SERVIÇOS!$B:$G,2,0),IFERROR(VLOOKUP($B702,'COMPOSIÇÕES COMPLEMENTARES '!$C:$K,2,0),"")))</f>
        <v/>
      </c>
      <c r="D702" s="358" t="str">
        <f>IF($B702="","",IFERROR(VLOOKUP($B702,SERVIÇOS!$B:$G,3,0),IFERROR(VLOOKUP($B702,'COMPOSIÇÕES COMPLEMENTARES '!$C:$K,3,0),"")))</f>
        <v/>
      </c>
      <c r="E702" s="359"/>
      <c r="F702" s="360" t="str">
        <f>IF($B702="","",IFERROR(VLOOKUP($B702,SERVIÇOS!$B:$G,4,0),IFERROR(VLOOKUP($B702,'COMPOSIÇÕES COMPLEMENTARES '!$C:$K,6,0),"")))</f>
        <v/>
      </c>
      <c r="G702" s="360" t="str">
        <f>IF($B702="","",IFERROR(VLOOKUP($B702,SERVIÇOS!$B:$G,5,0),IFERROR(VLOOKUP($B702,'COMPOSIÇÕES COMPLEMENTARES '!$C:$K,7,0),"")))</f>
        <v/>
      </c>
      <c r="H702" s="360" t="str">
        <f t="shared" si="40"/>
        <v/>
      </c>
      <c r="I702" s="360" t="str">
        <f t="shared" si="41"/>
        <v/>
      </c>
      <c r="J702" s="360" t="str">
        <f t="shared" si="42"/>
        <v/>
      </c>
      <c r="K702" s="360" t="str">
        <f t="shared" si="43"/>
        <v/>
      </c>
      <c r="L702" s="360"/>
    </row>
    <row r="703" spans="1:12">
      <c r="A703" s="355"/>
      <c r="B703" s="356"/>
      <c r="C703" s="357" t="str">
        <f>IF($B703="","",IFERROR(VLOOKUP($B703,SERVIÇOS!$B:$G,2,0),IFERROR(VLOOKUP($B703,'COMPOSIÇÕES COMPLEMENTARES '!$C:$K,2,0),"")))</f>
        <v/>
      </c>
      <c r="D703" s="358" t="str">
        <f>IF($B703="","",IFERROR(VLOOKUP($B703,SERVIÇOS!$B:$G,3,0),IFERROR(VLOOKUP($B703,'COMPOSIÇÕES COMPLEMENTARES '!$C:$K,3,0),"")))</f>
        <v/>
      </c>
      <c r="E703" s="359"/>
      <c r="F703" s="360" t="str">
        <f>IF($B703="","",IFERROR(VLOOKUP($B703,SERVIÇOS!$B:$G,4,0),IFERROR(VLOOKUP($B703,'COMPOSIÇÕES COMPLEMENTARES '!$C:$K,6,0),"")))</f>
        <v/>
      </c>
      <c r="G703" s="360" t="str">
        <f>IF($B703="","",IFERROR(VLOOKUP($B703,SERVIÇOS!$B:$G,5,0),IFERROR(VLOOKUP($B703,'COMPOSIÇÕES COMPLEMENTARES '!$C:$K,7,0),"")))</f>
        <v/>
      </c>
      <c r="H703" s="360" t="str">
        <f t="shared" si="40"/>
        <v/>
      </c>
      <c r="I703" s="360" t="str">
        <f t="shared" si="41"/>
        <v/>
      </c>
      <c r="J703" s="360" t="str">
        <f t="shared" si="42"/>
        <v/>
      </c>
      <c r="K703" s="360" t="str">
        <f t="shared" si="43"/>
        <v/>
      </c>
      <c r="L703" s="360"/>
    </row>
    <row r="704" spans="1:12">
      <c r="A704" s="355"/>
      <c r="B704" s="356"/>
      <c r="C704" s="357" t="str">
        <f>IF($B704="","",IFERROR(VLOOKUP($B704,SERVIÇOS!$B:$G,2,0),IFERROR(VLOOKUP($B704,'COMPOSIÇÕES COMPLEMENTARES '!$C:$K,2,0),"")))</f>
        <v/>
      </c>
      <c r="D704" s="358" t="str">
        <f>IF($B704="","",IFERROR(VLOOKUP($B704,SERVIÇOS!$B:$G,3,0),IFERROR(VLOOKUP($B704,'COMPOSIÇÕES COMPLEMENTARES '!$C:$K,3,0),"")))</f>
        <v/>
      </c>
      <c r="E704" s="359"/>
      <c r="F704" s="360" t="str">
        <f>IF($B704="","",IFERROR(VLOOKUP($B704,SERVIÇOS!$B:$G,4,0),IFERROR(VLOOKUP($B704,'COMPOSIÇÕES COMPLEMENTARES '!$C:$K,6,0),"")))</f>
        <v/>
      </c>
      <c r="G704" s="360" t="str">
        <f>IF($B704="","",IFERROR(VLOOKUP($B704,SERVIÇOS!$B:$G,5,0),IFERROR(VLOOKUP($B704,'COMPOSIÇÕES COMPLEMENTARES '!$C:$K,7,0),"")))</f>
        <v/>
      </c>
      <c r="H704" s="360" t="str">
        <f t="shared" si="40"/>
        <v/>
      </c>
      <c r="I704" s="360" t="str">
        <f t="shared" si="41"/>
        <v/>
      </c>
      <c r="J704" s="360" t="str">
        <f t="shared" si="42"/>
        <v/>
      </c>
      <c r="K704" s="360" t="str">
        <f t="shared" si="43"/>
        <v/>
      </c>
      <c r="L704" s="360"/>
    </row>
    <row r="705" spans="1:12">
      <c r="A705" s="355"/>
      <c r="B705" s="356"/>
      <c r="C705" s="357" t="str">
        <f>IF($B705="","",IFERROR(VLOOKUP($B705,SERVIÇOS!$B:$G,2,0),IFERROR(VLOOKUP($B705,'COMPOSIÇÕES COMPLEMENTARES '!$C:$K,2,0),"")))</f>
        <v/>
      </c>
      <c r="D705" s="358" t="str">
        <f>IF($B705="","",IFERROR(VLOOKUP($B705,SERVIÇOS!$B:$G,3,0),IFERROR(VLOOKUP($B705,'COMPOSIÇÕES COMPLEMENTARES '!$C:$K,3,0),"")))</f>
        <v/>
      </c>
      <c r="E705" s="359"/>
      <c r="F705" s="360" t="str">
        <f>IF($B705="","",IFERROR(VLOOKUP($B705,SERVIÇOS!$B:$G,4,0),IFERROR(VLOOKUP($B705,'COMPOSIÇÕES COMPLEMENTARES '!$C:$K,6,0),"")))</f>
        <v/>
      </c>
      <c r="G705" s="360" t="str">
        <f>IF($B705="","",IFERROR(VLOOKUP($B705,SERVIÇOS!$B:$G,5,0),IFERROR(VLOOKUP($B705,'COMPOSIÇÕES COMPLEMENTARES '!$C:$K,7,0),"")))</f>
        <v/>
      </c>
      <c r="H705" s="360" t="str">
        <f t="shared" si="40"/>
        <v/>
      </c>
      <c r="I705" s="360" t="str">
        <f t="shared" si="41"/>
        <v/>
      </c>
      <c r="J705" s="360" t="str">
        <f t="shared" si="42"/>
        <v/>
      </c>
      <c r="K705" s="360" t="str">
        <f t="shared" si="43"/>
        <v/>
      </c>
      <c r="L705" s="360"/>
    </row>
    <row r="706" spans="1:12">
      <c r="A706" s="355"/>
      <c r="B706" s="356"/>
      <c r="C706" s="357" t="str">
        <f>IF($B706="","",IFERROR(VLOOKUP($B706,SERVIÇOS!$B:$G,2,0),IFERROR(VLOOKUP($B706,'COMPOSIÇÕES COMPLEMENTARES '!$C:$K,2,0),"")))</f>
        <v/>
      </c>
      <c r="D706" s="358" t="str">
        <f>IF($B706="","",IFERROR(VLOOKUP($B706,SERVIÇOS!$B:$G,3,0),IFERROR(VLOOKUP($B706,'COMPOSIÇÕES COMPLEMENTARES '!$C:$K,3,0),"")))</f>
        <v/>
      </c>
      <c r="E706" s="359"/>
      <c r="F706" s="360" t="str">
        <f>IF($B706="","",IFERROR(VLOOKUP($B706,SERVIÇOS!$B:$G,4,0),IFERROR(VLOOKUP($B706,'COMPOSIÇÕES COMPLEMENTARES '!$C:$K,6,0),"")))</f>
        <v/>
      </c>
      <c r="G706" s="360" t="str">
        <f>IF($B706="","",IFERROR(VLOOKUP($B706,SERVIÇOS!$B:$G,5,0),IFERROR(VLOOKUP($B706,'COMPOSIÇÕES COMPLEMENTARES '!$C:$K,7,0),"")))</f>
        <v/>
      </c>
      <c r="H706" s="360" t="str">
        <f t="shared" si="40"/>
        <v/>
      </c>
      <c r="I706" s="360" t="str">
        <f t="shared" si="41"/>
        <v/>
      </c>
      <c r="J706" s="360" t="str">
        <f t="shared" si="42"/>
        <v/>
      </c>
      <c r="K706" s="360" t="str">
        <f t="shared" si="43"/>
        <v/>
      </c>
      <c r="L706" s="360"/>
    </row>
    <row r="707" spans="1:12">
      <c r="A707" s="355"/>
      <c r="B707" s="356"/>
      <c r="C707" s="357" t="str">
        <f>IF($B707="","",IFERROR(VLOOKUP($B707,SERVIÇOS!$B:$G,2,0),IFERROR(VLOOKUP($B707,'COMPOSIÇÕES COMPLEMENTARES '!$C:$K,2,0),"")))</f>
        <v/>
      </c>
      <c r="D707" s="358" t="str">
        <f>IF($B707="","",IFERROR(VLOOKUP($B707,SERVIÇOS!$B:$G,3,0),IFERROR(VLOOKUP($B707,'COMPOSIÇÕES COMPLEMENTARES '!$C:$K,3,0),"")))</f>
        <v/>
      </c>
      <c r="E707" s="359"/>
      <c r="F707" s="360" t="str">
        <f>IF($B707="","",IFERROR(VLOOKUP($B707,SERVIÇOS!$B:$G,4,0),IFERROR(VLOOKUP($B707,'COMPOSIÇÕES COMPLEMENTARES '!$C:$K,6,0),"")))</f>
        <v/>
      </c>
      <c r="G707" s="360" t="str">
        <f>IF($B707="","",IFERROR(VLOOKUP($B707,SERVIÇOS!$B:$G,5,0),IFERROR(VLOOKUP($B707,'COMPOSIÇÕES COMPLEMENTARES '!$C:$K,7,0),"")))</f>
        <v/>
      </c>
      <c r="H707" s="360" t="str">
        <f t="shared" si="40"/>
        <v/>
      </c>
      <c r="I707" s="360" t="str">
        <f t="shared" si="41"/>
        <v/>
      </c>
      <c r="J707" s="360" t="str">
        <f t="shared" si="42"/>
        <v/>
      </c>
      <c r="K707" s="360" t="str">
        <f t="shared" si="43"/>
        <v/>
      </c>
      <c r="L707" s="360"/>
    </row>
    <row r="708" spans="1:12">
      <c r="A708" s="355"/>
      <c r="B708" s="356"/>
      <c r="C708" s="357" t="str">
        <f>IF($B708="","",IFERROR(VLOOKUP($B708,SERVIÇOS!$B:$G,2,0),IFERROR(VLOOKUP($B708,'COMPOSIÇÕES COMPLEMENTARES '!$C:$K,2,0),"")))</f>
        <v/>
      </c>
      <c r="D708" s="358" t="str">
        <f>IF($B708="","",IFERROR(VLOOKUP($B708,SERVIÇOS!$B:$G,3,0),IFERROR(VLOOKUP($B708,'COMPOSIÇÕES COMPLEMENTARES '!$C:$K,3,0),"")))</f>
        <v/>
      </c>
      <c r="E708" s="359"/>
      <c r="F708" s="360" t="str">
        <f>IF($B708="","",IFERROR(VLOOKUP($B708,SERVIÇOS!$B:$G,4,0),IFERROR(VLOOKUP($B708,'COMPOSIÇÕES COMPLEMENTARES '!$C:$K,6,0),"")))</f>
        <v/>
      </c>
      <c r="G708" s="360" t="str">
        <f>IF($B708="","",IFERROR(VLOOKUP($B708,SERVIÇOS!$B:$G,5,0),IFERROR(VLOOKUP($B708,'COMPOSIÇÕES COMPLEMENTARES '!$C:$K,7,0),"")))</f>
        <v/>
      </c>
      <c r="H708" s="360" t="str">
        <f t="shared" si="40"/>
        <v/>
      </c>
      <c r="I708" s="360" t="str">
        <f t="shared" si="41"/>
        <v/>
      </c>
      <c r="J708" s="360" t="str">
        <f t="shared" si="42"/>
        <v/>
      </c>
      <c r="K708" s="360" t="str">
        <f t="shared" si="43"/>
        <v/>
      </c>
      <c r="L708" s="360"/>
    </row>
    <row r="709" spans="1:12">
      <c r="A709" s="355"/>
      <c r="B709" s="356"/>
      <c r="C709" s="357" t="str">
        <f>IF($B709="","",IFERROR(VLOOKUP($B709,SERVIÇOS!$B:$G,2,0),IFERROR(VLOOKUP($B709,'COMPOSIÇÕES COMPLEMENTARES '!$C:$K,2,0),"")))</f>
        <v/>
      </c>
      <c r="D709" s="358" t="str">
        <f>IF($B709="","",IFERROR(VLOOKUP($B709,SERVIÇOS!$B:$G,3,0),IFERROR(VLOOKUP($B709,'COMPOSIÇÕES COMPLEMENTARES '!$C:$K,3,0),"")))</f>
        <v/>
      </c>
      <c r="E709" s="359"/>
      <c r="F709" s="360" t="str">
        <f>IF($B709="","",IFERROR(VLOOKUP($B709,SERVIÇOS!$B:$G,4,0),IFERROR(VLOOKUP($B709,'COMPOSIÇÕES COMPLEMENTARES '!$C:$K,6,0),"")))</f>
        <v/>
      </c>
      <c r="G709" s="360" t="str">
        <f>IF($B709="","",IFERROR(VLOOKUP($B709,SERVIÇOS!$B:$G,5,0),IFERROR(VLOOKUP($B709,'COMPOSIÇÕES COMPLEMENTARES '!$C:$K,7,0),"")))</f>
        <v/>
      </c>
      <c r="H709" s="360" t="str">
        <f t="shared" si="40"/>
        <v/>
      </c>
      <c r="I709" s="360" t="str">
        <f t="shared" si="41"/>
        <v/>
      </c>
      <c r="J709" s="360" t="str">
        <f t="shared" si="42"/>
        <v/>
      </c>
      <c r="K709" s="360" t="str">
        <f t="shared" si="43"/>
        <v/>
      </c>
      <c r="L709" s="360"/>
    </row>
    <row r="710" spans="1:12">
      <c r="A710" s="355"/>
      <c r="B710" s="356"/>
      <c r="C710" s="357" t="str">
        <f>IF($B710="","",IFERROR(VLOOKUP($B710,SERVIÇOS!$B:$G,2,0),IFERROR(VLOOKUP($B710,'COMPOSIÇÕES COMPLEMENTARES '!$C:$K,2,0),"")))</f>
        <v/>
      </c>
      <c r="D710" s="358" t="str">
        <f>IF($B710="","",IFERROR(VLOOKUP($B710,SERVIÇOS!$B:$G,3,0),IFERROR(VLOOKUP($B710,'COMPOSIÇÕES COMPLEMENTARES '!$C:$K,3,0),"")))</f>
        <v/>
      </c>
      <c r="E710" s="359"/>
      <c r="F710" s="360" t="str">
        <f>IF($B710="","",IFERROR(VLOOKUP($B710,SERVIÇOS!$B:$G,4,0),IFERROR(VLOOKUP($B710,'COMPOSIÇÕES COMPLEMENTARES '!$C:$K,6,0),"")))</f>
        <v/>
      </c>
      <c r="G710" s="360" t="str">
        <f>IF($B710="","",IFERROR(VLOOKUP($B710,SERVIÇOS!$B:$G,5,0),IFERROR(VLOOKUP($B710,'COMPOSIÇÕES COMPLEMENTARES '!$C:$K,7,0),"")))</f>
        <v/>
      </c>
      <c r="H710" s="360" t="str">
        <f t="shared" si="40"/>
        <v/>
      </c>
      <c r="I710" s="360" t="str">
        <f t="shared" si="41"/>
        <v/>
      </c>
      <c r="J710" s="360" t="str">
        <f t="shared" si="42"/>
        <v/>
      </c>
      <c r="K710" s="360" t="str">
        <f t="shared" si="43"/>
        <v/>
      </c>
      <c r="L710" s="360"/>
    </row>
    <row r="711" spans="1:12">
      <c r="A711" s="355"/>
      <c r="B711" s="356"/>
      <c r="C711" s="357" t="str">
        <f>IF($B711="","",IFERROR(VLOOKUP($B711,SERVIÇOS!$B:$G,2,0),IFERROR(VLOOKUP($B711,'COMPOSIÇÕES COMPLEMENTARES '!$C:$K,2,0),"")))</f>
        <v/>
      </c>
      <c r="D711" s="358" t="str">
        <f>IF($B711="","",IFERROR(VLOOKUP($B711,SERVIÇOS!$B:$G,3,0),IFERROR(VLOOKUP($B711,'COMPOSIÇÕES COMPLEMENTARES '!$C:$K,3,0),"")))</f>
        <v/>
      </c>
      <c r="E711" s="359"/>
      <c r="F711" s="360" t="str">
        <f>IF($B711="","",IFERROR(VLOOKUP($B711,SERVIÇOS!$B:$G,4,0),IFERROR(VLOOKUP($B711,'COMPOSIÇÕES COMPLEMENTARES '!$C:$K,6,0),"")))</f>
        <v/>
      </c>
      <c r="G711" s="360" t="str">
        <f>IF($B711="","",IFERROR(VLOOKUP($B711,SERVIÇOS!$B:$G,5,0),IFERROR(VLOOKUP($B711,'COMPOSIÇÕES COMPLEMENTARES '!$C:$K,7,0),"")))</f>
        <v/>
      </c>
      <c r="H711" s="360" t="str">
        <f t="shared" si="40"/>
        <v/>
      </c>
      <c r="I711" s="360" t="str">
        <f t="shared" si="41"/>
        <v/>
      </c>
      <c r="J711" s="360" t="str">
        <f t="shared" si="42"/>
        <v/>
      </c>
      <c r="K711" s="360" t="str">
        <f t="shared" si="43"/>
        <v/>
      </c>
      <c r="L711" s="360"/>
    </row>
    <row r="712" spans="1:12">
      <c r="A712" s="355"/>
      <c r="B712" s="356"/>
      <c r="C712" s="357" t="str">
        <f>IF($B712="","",IFERROR(VLOOKUP($B712,SERVIÇOS!$B:$G,2,0),IFERROR(VLOOKUP($B712,'COMPOSIÇÕES COMPLEMENTARES '!$C:$K,2,0),"")))</f>
        <v/>
      </c>
      <c r="D712" s="358" t="str">
        <f>IF($B712="","",IFERROR(VLOOKUP($B712,SERVIÇOS!$B:$G,3,0),IFERROR(VLOOKUP($B712,'COMPOSIÇÕES COMPLEMENTARES '!$C:$K,3,0),"")))</f>
        <v/>
      </c>
      <c r="E712" s="359"/>
      <c r="F712" s="360" t="str">
        <f>IF($B712="","",IFERROR(VLOOKUP($B712,SERVIÇOS!$B:$G,4,0),IFERROR(VLOOKUP($B712,'COMPOSIÇÕES COMPLEMENTARES '!$C:$K,6,0),"")))</f>
        <v/>
      </c>
      <c r="G712" s="360" t="str">
        <f>IF($B712="","",IFERROR(VLOOKUP($B712,SERVIÇOS!$B:$G,5,0),IFERROR(VLOOKUP($B712,'COMPOSIÇÕES COMPLEMENTARES '!$C:$K,7,0),"")))</f>
        <v/>
      </c>
      <c r="H712" s="360" t="str">
        <f t="shared" si="40"/>
        <v/>
      </c>
      <c r="I712" s="360" t="str">
        <f t="shared" si="41"/>
        <v/>
      </c>
      <c r="J712" s="360" t="str">
        <f t="shared" si="42"/>
        <v/>
      </c>
      <c r="K712" s="360" t="str">
        <f t="shared" si="43"/>
        <v/>
      </c>
      <c r="L712" s="360"/>
    </row>
    <row r="713" spans="1:12">
      <c r="A713" s="355"/>
      <c r="B713" s="356"/>
      <c r="C713" s="357" t="str">
        <f>IF($B713="","",IFERROR(VLOOKUP($B713,SERVIÇOS!$B:$G,2,0),IFERROR(VLOOKUP($B713,'COMPOSIÇÕES COMPLEMENTARES '!$C:$K,2,0),"")))</f>
        <v/>
      </c>
      <c r="D713" s="358" t="str">
        <f>IF($B713="","",IFERROR(VLOOKUP($B713,SERVIÇOS!$B:$G,3,0),IFERROR(VLOOKUP($B713,'COMPOSIÇÕES COMPLEMENTARES '!$C:$K,3,0),"")))</f>
        <v/>
      </c>
      <c r="E713" s="359"/>
      <c r="F713" s="360" t="str">
        <f>IF($B713="","",IFERROR(VLOOKUP($B713,SERVIÇOS!$B:$G,4,0),IFERROR(VLOOKUP($B713,'COMPOSIÇÕES COMPLEMENTARES '!$C:$K,6,0),"")))</f>
        <v/>
      </c>
      <c r="G713" s="360" t="str">
        <f>IF($B713="","",IFERROR(VLOOKUP($B713,SERVIÇOS!$B:$G,5,0),IFERROR(VLOOKUP($B713,'COMPOSIÇÕES COMPLEMENTARES '!$C:$K,7,0),"")))</f>
        <v/>
      </c>
      <c r="H713" s="360" t="str">
        <f t="shared" si="40"/>
        <v/>
      </c>
      <c r="I713" s="360" t="str">
        <f t="shared" si="41"/>
        <v/>
      </c>
      <c r="J713" s="360" t="str">
        <f t="shared" si="42"/>
        <v/>
      </c>
      <c r="K713" s="360" t="str">
        <f t="shared" si="43"/>
        <v/>
      </c>
      <c r="L713" s="360"/>
    </row>
    <row r="714" spans="1:12">
      <c r="A714" s="355"/>
      <c r="B714" s="356"/>
      <c r="C714" s="357" t="str">
        <f>IF($B714="","",IFERROR(VLOOKUP($B714,SERVIÇOS!$B:$G,2,0),IFERROR(VLOOKUP($B714,'COMPOSIÇÕES COMPLEMENTARES '!$C:$K,2,0),"")))</f>
        <v/>
      </c>
      <c r="D714" s="358" t="str">
        <f>IF($B714="","",IFERROR(VLOOKUP($B714,SERVIÇOS!$B:$G,3,0),IFERROR(VLOOKUP($B714,'COMPOSIÇÕES COMPLEMENTARES '!$C:$K,3,0),"")))</f>
        <v/>
      </c>
      <c r="E714" s="359"/>
      <c r="F714" s="360" t="str">
        <f>IF($B714="","",IFERROR(VLOOKUP($B714,SERVIÇOS!$B:$G,4,0),IFERROR(VLOOKUP($B714,'COMPOSIÇÕES COMPLEMENTARES '!$C:$K,6,0),"")))</f>
        <v/>
      </c>
      <c r="G714" s="360" t="str">
        <f>IF($B714="","",IFERROR(VLOOKUP($B714,SERVIÇOS!$B:$G,5,0),IFERROR(VLOOKUP($B714,'COMPOSIÇÕES COMPLEMENTARES '!$C:$K,7,0),"")))</f>
        <v/>
      </c>
      <c r="H714" s="360" t="str">
        <f t="shared" si="40"/>
        <v/>
      </c>
      <c r="I714" s="360" t="str">
        <f t="shared" si="41"/>
        <v/>
      </c>
      <c r="J714" s="360" t="str">
        <f t="shared" si="42"/>
        <v/>
      </c>
      <c r="K714" s="360" t="str">
        <f t="shared" si="43"/>
        <v/>
      </c>
      <c r="L714" s="360"/>
    </row>
    <row r="715" spans="1:12">
      <c r="A715" s="355"/>
      <c r="B715" s="356"/>
      <c r="C715" s="357" t="str">
        <f>IF($B715="","",IFERROR(VLOOKUP($B715,SERVIÇOS!$B:$G,2,0),IFERROR(VLOOKUP($B715,'COMPOSIÇÕES COMPLEMENTARES '!$C:$K,2,0),"")))</f>
        <v/>
      </c>
      <c r="D715" s="358" t="str">
        <f>IF($B715="","",IFERROR(VLOOKUP($B715,SERVIÇOS!$B:$G,3,0),IFERROR(VLOOKUP($B715,'COMPOSIÇÕES COMPLEMENTARES '!$C:$K,3,0),"")))</f>
        <v/>
      </c>
      <c r="E715" s="359"/>
      <c r="F715" s="360" t="str">
        <f>IF($B715="","",IFERROR(VLOOKUP($B715,SERVIÇOS!$B:$G,4,0),IFERROR(VLOOKUP($B715,'COMPOSIÇÕES COMPLEMENTARES '!$C:$K,6,0),"")))</f>
        <v/>
      </c>
      <c r="G715" s="360" t="str">
        <f>IF($B715="","",IFERROR(VLOOKUP($B715,SERVIÇOS!$B:$G,5,0),IFERROR(VLOOKUP($B715,'COMPOSIÇÕES COMPLEMENTARES '!$C:$K,7,0),"")))</f>
        <v/>
      </c>
      <c r="H715" s="360" t="str">
        <f t="shared" si="40"/>
        <v/>
      </c>
      <c r="I715" s="360" t="str">
        <f t="shared" si="41"/>
        <v/>
      </c>
      <c r="J715" s="360" t="str">
        <f t="shared" si="42"/>
        <v/>
      </c>
      <c r="K715" s="360" t="str">
        <f t="shared" si="43"/>
        <v/>
      </c>
      <c r="L715" s="360"/>
    </row>
    <row r="716" spans="1:12">
      <c r="A716" s="355"/>
      <c r="B716" s="356"/>
      <c r="C716" s="357" t="str">
        <f>IF($B716="","",IFERROR(VLOOKUP($B716,SERVIÇOS!$B:$G,2,0),IFERROR(VLOOKUP($B716,'COMPOSIÇÕES COMPLEMENTARES '!$C:$K,2,0),"")))</f>
        <v/>
      </c>
      <c r="D716" s="358" t="str">
        <f>IF($B716="","",IFERROR(VLOOKUP($B716,SERVIÇOS!$B:$G,3,0),IFERROR(VLOOKUP($B716,'COMPOSIÇÕES COMPLEMENTARES '!$C:$K,3,0),"")))</f>
        <v/>
      </c>
      <c r="E716" s="359"/>
      <c r="F716" s="360" t="str">
        <f>IF($B716="","",IFERROR(VLOOKUP($B716,SERVIÇOS!$B:$G,4,0),IFERROR(VLOOKUP($B716,'COMPOSIÇÕES COMPLEMENTARES '!$C:$K,6,0),"")))</f>
        <v/>
      </c>
      <c r="G716" s="360" t="str">
        <f>IF($B716="","",IFERROR(VLOOKUP($B716,SERVIÇOS!$B:$G,5,0),IFERROR(VLOOKUP($B716,'COMPOSIÇÕES COMPLEMENTARES '!$C:$K,7,0),"")))</f>
        <v/>
      </c>
      <c r="H716" s="360" t="str">
        <f t="shared" si="40"/>
        <v/>
      </c>
      <c r="I716" s="360" t="str">
        <f t="shared" si="41"/>
        <v/>
      </c>
      <c r="J716" s="360" t="str">
        <f t="shared" si="42"/>
        <v/>
      </c>
      <c r="K716" s="360" t="str">
        <f t="shared" si="43"/>
        <v/>
      </c>
      <c r="L716" s="360"/>
    </row>
    <row r="717" spans="1:12">
      <c r="A717" s="355"/>
      <c r="B717" s="356"/>
      <c r="C717" s="357" t="str">
        <f>IF($B717="","",IFERROR(VLOOKUP($B717,SERVIÇOS!$B:$G,2,0),IFERROR(VLOOKUP($B717,'COMPOSIÇÕES COMPLEMENTARES '!$C:$K,2,0),"")))</f>
        <v/>
      </c>
      <c r="D717" s="358" t="str">
        <f>IF($B717="","",IFERROR(VLOOKUP($B717,SERVIÇOS!$B:$G,3,0),IFERROR(VLOOKUP($B717,'COMPOSIÇÕES COMPLEMENTARES '!$C:$K,3,0),"")))</f>
        <v/>
      </c>
      <c r="E717" s="359"/>
      <c r="F717" s="360" t="str">
        <f>IF($B717="","",IFERROR(VLOOKUP($B717,SERVIÇOS!$B:$G,4,0),IFERROR(VLOOKUP($B717,'COMPOSIÇÕES COMPLEMENTARES '!$C:$K,6,0),"")))</f>
        <v/>
      </c>
      <c r="G717" s="360" t="str">
        <f>IF($B717="","",IFERROR(VLOOKUP($B717,SERVIÇOS!$B:$G,5,0),IFERROR(VLOOKUP($B717,'COMPOSIÇÕES COMPLEMENTARES '!$C:$K,7,0),"")))</f>
        <v/>
      </c>
      <c r="H717" s="360" t="str">
        <f t="shared" si="40"/>
        <v/>
      </c>
      <c r="I717" s="360" t="str">
        <f t="shared" si="41"/>
        <v/>
      </c>
      <c r="J717" s="360" t="str">
        <f t="shared" si="42"/>
        <v/>
      </c>
      <c r="K717" s="360" t="str">
        <f t="shared" si="43"/>
        <v/>
      </c>
      <c r="L717" s="360"/>
    </row>
    <row r="718" spans="1:12">
      <c r="A718" s="355"/>
      <c r="B718" s="356"/>
      <c r="C718" s="357" t="str">
        <f>IF($B718="","",IFERROR(VLOOKUP($B718,SERVIÇOS!$B:$G,2,0),IFERROR(VLOOKUP($B718,'COMPOSIÇÕES COMPLEMENTARES '!$C:$K,2,0),"")))</f>
        <v/>
      </c>
      <c r="D718" s="358" t="str">
        <f>IF($B718="","",IFERROR(VLOOKUP($B718,SERVIÇOS!$B:$G,3,0),IFERROR(VLOOKUP($B718,'COMPOSIÇÕES COMPLEMENTARES '!$C:$K,3,0),"")))</f>
        <v/>
      </c>
      <c r="E718" s="359"/>
      <c r="F718" s="360" t="str">
        <f>IF($B718="","",IFERROR(VLOOKUP($B718,SERVIÇOS!$B:$G,4,0),IFERROR(VLOOKUP($B718,'COMPOSIÇÕES COMPLEMENTARES '!$C:$K,6,0),"")))</f>
        <v/>
      </c>
      <c r="G718" s="360" t="str">
        <f>IF($B718="","",IFERROR(VLOOKUP($B718,SERVIÇOS!$B:$G,5,0),IFERROR(VLOOKUP($B718,'COMPOSIÇÕES COMPLEMENTARES '!$C:$K,7,0),"")))</f>
        <v/>
      </c>
      <c r="H718" s="360" t="str">
        <f t="shared" ref="H718:H781" si="44">IF(E718="","",F718+G718)</f>
        <v/>
      </c>
      <c r="I718" s="360" t="str">
        <f t="shared" si="41"/>
        <v/>
      </c>
      <c r="J718" s="360" t="str">
        <f t="shared" si="42"/>
        <v/>
      </c>
      <c r="K718" s="360" t="str">
        <f t="shared" si="43"/>
        <v/>
      </c>
      <c r="L718" s="360"/>
    </row>
    <row r="719" spans="1:12">
      <c r="A719" s="355"/>
      <c r="B719" s="356"/>
      <c r="C719" s="357" t="str">
        <f>IF($B719="","",IFERROR(VLOOKUP($B719,SERVIÇOS!$B:$G,2,0),IFERROR(VLOOKUP($B719,'COMPOSIÇÕES COMPLEMENTARES '!$C:$K,2,0),"")))</f>
        <v/>
      </c>
      <c r="D719" s="358" t="str">
        <f>IF($B719="","",IFERROR(VLOOKUP($B719,SERVIÇOS!$B:$G,3,0),IFERROR(VLOOKUP($B719,'COMPOSIÇÕES COMPLEMENTARES '!$C:$K,3,0),"")))</f>
        <v/>
      </c>
      <c r="E719" s="359"/>
      <c r="F719" s="360" t="str">
        <f>IF($B719="","",IFERROR(VLOOKUP($B719,SERVIÇOS!$B:$G,4,0),IFERROR(VLOOKUP($B719,'COMPOSIÇÕES COMPLEMENTARES '!$C:$K,6,0),"")))</f>
        <v/>
      </c>
      <c r="G719" s="360" t="str">
        <f>IF($B719="","",IFERROR(VLOOKUP($B719,SERVIÇOS!$B:$G,5,0),IFERROR(VLOOKUP($B719,'COMPOSIÇÕES COMPLEMENTARES '!$C:$K,7,0),"")))</f>
        <v/>
      </c>
      <c r="H719" s="360" t="str">
        <f t="shared" si="44"/>
        <v/>
      </c>
      <c r="I719" s="360" t="str">
        <f t="shared" si="41"/>
        <v/>
      </c>
      <c r="J719" s="360" t="str">
        <f t="shared" si="42"/>
        <v/>
      </c>
      <c r="K719" s="360" t="str">
        <f t="shared" si="43"/>
        <v/>
      </c>
      <c r="L719" s="360"/>
    </row>
    <row r="720" spans="1:12">
      <c r="A720" s="355"/>
      <c r="B720" s="356"/>
      <c r="C720" s="357" t="str">
        <f>IF($B720="","",IFERROR(VLOOKUP($B720,SERVIÇOS!$B:$G,2,0),IFERROR(VLOOKUP($B720,'COMPOSIÇÕES COMPLEMENTARES '!$C:$K,2,0),"")))</f>
        <v/>
      </c>
      <c r="D720" s="358" t="str">
        <f>IF($B720="","",IFERROR(VLOOKUP($B720,SERVIÇOS!$B:$G,3,0),IFERROR(VLOOKUP($B720,'COMPOSIÇÕES COMPLEMENTARES '!$C:$K,3,0),"")))</f>
        <v/>
      </c>
      <c r="E720" s="359"/>
      <c r="F720" s="360" t="str">
        <f>IF($B720="","",IFERROR(VLOOKUP($B720,SERVIÇOS!$B:$G,4,0),IFERROR(VLOOKUP($B720,'COMPOSIÇÕES COMPLEMENTARES '!$C:$K,6,0),"")))</f>
        <v/>
      </c>
      <c r="G720" s="360" t="str">
        <f>IF($B720="","",IFERROR(VLOOKUP($B720,SERVIÇOS!$B:$G,5,0),IFERROR(VLOOKUP($B720,'COMPOSIÇÕES COMPLEMENTARES '!$C:$K,7,0),"")))</f>
        <v/>
      </c>
      <c r="H720" s="360" t="str">
        <f t="shared" si="44"/>
        <v/>
      </c>
      <c r="I720" s="360" t="str">
        <f t="shared" si="41"/>
        <v/>
      </c>
      <c r="J720" s="360" t="str">
        <f t="shared" si="42"/>
        <v/>
      </c>
      <c r="K720" s="360" t="str">
        <f t="shared" si="43"/>
        <v/>
      </c>
      <c r="L720" s="360"/>
    </row>
    <row r="721" spans="1:12">
      <c r="A721" s="355"/>
      <c r="B721" s="356"/>
      <c r="C721" s="357" t="str">
        <f>IF($B721="","",IFERROR(VLOOKUP($B721,SERVIÇOS!$B:$G,2,0),IFERROR(VLOOKUP($B721,'COMPOSIÇÕES COMPLEMENTARES '!$C:$K,2,0),"")))</f>
        <v/>
      </c>
      <c r="D721" s="358" t="str">
        <f>IF($B721="","",IFERROR(VLOOKUP($B721,SERVIÇOS!$B:$G,3,0),IFERROR(VLOOKUP($B721,'COMPOSIÇÕES COMPLEMENTARES '!$C:$K,3,0),"")))</f>
        <v/>
      </c>
      <c r="E721" s="359"/>
      <c r="F721" s="360" t="str">
        <f>IF($B721="","",IFERROR(VLOOKUP($B721,SERVIÇOS!$B:$G,4,0),IFERROR(VLOOKUP($B721,'COMPOSIÇÕES COMPLEMENTARES '!$C:$K,6,0),"")))</f>
        <v/>
      </c>
      <c r="G721" s="360" t="str">
        <f>IF($B721="","",IFERROR(VLOOKUP($B721,SERVIÇOS!$B:$G,5,0),IFERROR(VLOOKUP($B721,'COMPOSIÇÕES COMPLEMENTARES '!$C:$K,7,0),"")))</f>
        <v/>
      </c>
      <c r="H721" s="360" t="str">
        <f t="shared" si="44"/>
        <v/>
      </c>
      <c r="I721" s="360" t="str">
        <f t="shared" si="41"/>
        <v/>
      </c>
      <c r="J721" s="360" t="str">
        <f t="shared" si="42"/>
        <v/>
      </c>
      <c r="K721" s="360" t="str">
        <f t="shared" si="43"/>
        <v/>
      </c>
      <c r="L721" s="360"/>
    </row>
    <row r="722" spans="1:12">
      <c r="A722" s="355"/>
      <c r="B722" s="356"/>
      <c r="C722" s="357" t="str">
        <f>IF($B722="","",IFERROR(VLOOKUP($B722,SERVIÇOS!$B:$G,2,0),IFERROR(VLOOKUP($B722,'COMPOSIÇÕES COMPLEMENTARES '!$C:$K,2,0),"")))</f>
        <v/>
      </c>
      <c r="D722" s="358" t="str">
        <f>IF($B722="","",IFERROR(VLOOKUP($B722,SERVIÇOS!$B:$G,3,0),IFERROR(VLOOKUP($B722,'COMPOSIÇÕES COMPLEMENTARES '!$C:$K,3,0),"")))</f>
        <v/>
      </c>
      <c r="E722" s="359"/>
      <c r="F722" s="360" t="str">
        <f>IF($B722="","",IFERROR(VLOOKUP($B722,SERVIÇOS!$B:$G,4,0),IFERROR(VLOOKUP($B722,'COMPOSIÇÕES COMPLEMENTARES '!$C:$K,6,0),"")))</f>
        <v/>
      </c>
      <c r="G722" s="360" t="str">
        <f>IF($B722="","",IFERROR(VLOOKUP($B722,SERVIÇOS!$B:$G,5,0),IFERROR(VLOOKUP($B722,'COMPOSIÇÕES COMPLEMENTARES '!$C:$K,7,0),"")))</f>
        <v/>
      </c>
      <c r="H722" s="360" t="str">
        <f t="shared" si="44"/>
        <v/>
      </c>
      <c r="I722" s="360" t="str">
        <f t="shared" si="41"/>
        <v/>
      </c>
      <c r="J722" s="360" t="str">
        <f t="shared" si="42"/>
        <v/>
      </c>
      <c r="K722" s="360" t="str">
        <f t="shared" si="43"/>
        <v/>
      </c>
      <c r="L722" s="360"/>
    </row>
    <row r="723" spans="1:12">
      <c r="A723" s="355"/>
      <c r="B723" s="356"/>
      <c r="C723" s="357" t="str">
        <f>IF($B723="","",IFERROR(VLOOKUP($B723,SERVIÇOS!$B:$G,2,0),IFERROR(VLOOKUP($B723,'COMPOSIÇÕES COMPLEMENTARES '!$C:$K,2,0),"")))</f>
        <v/>
      </c>
      <c r="D723" s="358" t="str">
        <f>IF($B723="","",IFERROR(VLOOKUP($B723,SERVIÇOS!$B:$G,3,0),IFERROR(VLOOKUP($B723,'COMPOSIÇÕES COMPLEMENTARES '!$C:$K,3,0),"")))</f>
        <v/>
      </c>
      <c r="E723" s="359"/>
      <c r="F723" s="360" t="str">
        <f>IF($B723="","",IFERROR(VLOOKUP($B723,SERVIÇOS!$B:$G,4,0),IFERROR(VLOOKUP($B723,'COMPOSIÇÕES COMPLEMENTARES '!$C:$K,6,0),"")))</f>
        <v/>
      </c>
      <c r="G723" s="360" t="str">
        <f>IF($B723="","",IFERROR(VLOOKUP($B723,SERVIÇOS!$B:$G,5,0),IFERROR(VLOOKUP($B723,'COMPOSIÇÕES COMPLEMENTARES '!$C:$K,7,0),"")))</f>
        <v/>
      </c>
      <c r="H723" s="360" t="str">
        <f t="shared" si="44"/>
        <v/>
      </c>
      <c r="I723" s="360" t="str">
        <f t="shared" si="41"/>
        <v/>
      </c>
      <c r="J723" s="360" t="str">
        <f t="shared" si="42"/>
        <v/>
      </c>
      <c r="K723" s="360" t="str">
        <f t="shared" si="43"/>
        <v/>
      </c>
      <c r="L723" s="360"/>
    </row>
    <row r="724" spans="1:12">
      <c r="A724" s="355"/>
      <c r="B724" s="356"/>
      <c r="C724" s="357" t="str">
        <f>IF($B724="","",IFERROR(VLOOKUP($B724,SERVIÇOS!$B:$G,2,0),IFERROR(VLOOKUP($B724,'COMPOSIÇÕES COMPLEMENTARES '!$C:$K,2,0),"")))</f>
        <v/>
      </c>
      <c r="D724" s="358" t="str">
        <f>IF($B724="","",IFERROR(VLOOKUP($B724,SERVIÇOS!$B:$G,3,0),IFERROR(VLOOKUP($B724,'COMPOSIÇÕES COMPLEMENTARES '!$C:$K,3,0),"")))</f>
        <v/>
      </c>
      <c r="E724" s="359"/>
      <c r="F724" s="360" t="str">
        <f>IF($B724="","",IFERROR(VLOOKUP($B724,SERVIÇOS!$B:$G,4,0),IFERROR(VLOOKUP($B724,'COMPOSIÇÕES COMPLEMENTARES '!$C:$K,6,0),"")))</f>
        <v/>
      </c>
      <c r="G724" s="360" t="str">
        <f>IF($B724="","",IFERROR(VLOOKUP($B724,SERVIÇOS!$B:$G,5,0),IFERROR(VLOOKUP($B724,'COMPOSIÇÕES COMPLEMENTARES '!$C:$K,7,0),"")))</f>
        <v/>
      </c>
      <c r="H724" s="360" t="str">
        <f t="shared" si="44"/>
        <v/>
      </c>
      <c r="I724" s="360" t="str">
        <f t="shared" si="41"/>
        <v/>
      </c>
      <c r="J724" s="360" t="str">
        <f t="shared" si="42"/>
        <v/>
      </c>
      <c r="K724" s="360" t="str">
        <f t="shared" si="43"/>
        <v/>
      </c>
      <c r="L724" s="360"/>
    </row>
    <row r="725" spans="1:12">
      <c r="A725" s="355"/>
      <c r="B725" s="356"/>
      <c r="C725" s="357" t="str">
        <f>IF($B725="","",IFERROR(VLOOKUP($B725,SERVIÇOS!$B:$G,2,0),IFERROR(VLOOKUP($B725,'COMPOSIÇÕES COMPLEMENTARES '!$C:$K,2,0),"")))</f>
        <v/>
      </c>
      <c r="D725" s="358" t="str">
        <f>IF($B725="","",IFERROR(VLOOKUP($B725,SERVIÇOS!$B:$G,3,0),IFERROR(VLOOKUP($B725,'COMPOSIÇÕES COMPLEMENTARES '!$C:$K,3,0),"")))</f>
        <v/>
      </c>
      <c r="E725" s="359"/>
      <c r="F725" s="360" t="str">
        <f>IF($B725="","",IFERROR(VLOOKUP($B725,SERVIÇOS!$B:$G,4,0),IFERROR(VLOOKUP($B725,'COMPOSIÇÕES COMPLEMENTARES '!$C:$K,6,0),"")))</f>
        <v/>
      </c>
      <c r="G725" s="360" t="str">
        <f>IF($B725="","",IFERROR(VLOOKUP($B725,SERVIÇOS!$B:$G,5,0),IFERROR(VLOOKUP($B725,'COMPOSIÇÕES COMPLEMENTARES '!$C:$K,7,0),"")))</f>
        <v/>
      </c>
      <c r="H725" s="360" t="str">
        <f t="shared" si="44"/>
        <v/>
      </c>
      <c r="I725" s="360" t="str">
        <f t="shared" si="41"/>
        <v/>
      </c>
      <c r="J725" s="360" t="str">
        <f t="shared" si="42"/>
        <v/>
      </c>
      <c r="K725" s="360" t="str">
        <f t="shared" si="43"/>
        <v/>
      </c>
      <c r="L725" s="360"/>
    </row>
    <row r="726" spans="1:12">
      <c r="A726" s="355"/>
      <c r="B726" s="356"/>
      <c r="C726" s="357" t="str">
        <f>IF($B726="","",IFERROR(VLOOKUP($B726,SERVIÇOS!$B:$G,2,0),IFERROR(VLOOKUP($B726,'COMPOSIÇÕES COMPLEMENTARES '!$C:$K,2,0),"")))</f>
        <v/>
      </c>
      <c r="D726" s="358" t="str">
        <f>IF($B726="","",IFERROR(VLOOKUP($B726,SERVIÇOS!$B:$G,3,0),IFERROR(VLOOKUP($B726,'COMPOSIÇÕES COMPLEMENTARES '!$C:$K,3,0),"")))</f>
        <v/>
      </c>
      <c r="E726" s="359"/>
      <c r="F726" s="360" t="str">
        <f>IF($B726="","",IFERROR(VLOOKUP($B726,SERVIÇOS!$B:$G,4,0),IFERROR(VLOOKUP($B726,'COMPOSIÇÕES COMPLEMENTARES '!$C:$K,6,0),"")))</f>
        <v/>
      </c>
      <c r="G726" s="360" t="str">
        <f>IF($B726="","",IFERROR(VLOOKUP($B726,SERVIÇOS!$B:$G,5,0),IFERROR(VLOOKUP($B726,'COMPOSIÇÕES COMPLEMENTARES '!$C:$K,7,0),"")))</f>
        <v/>
      </c>
      <c r="H726" s="360" t="str">
        <f t="shared" si="44"/>
        <v/>
      </c>
      <c r="I726" s="360" t="str">
        <f t="shared" si="41"/>
        <v/>
      </c>
      <c r="J726" s="360" t="str">
        <f t="shared" si="42"/>
        <v/>
      </c>
      <c r="K726" s="360" t="str">
        <f t="shared" si="43"/>
        <v/>
      </c>
      <c r="L726" s="360"/>
    </row>
    <row r="727" spans="1:12">
      <c r="A727" s="355"/>
      <c r="B727" s="356"/>
      <c r="C727" s="357" t="str">
        <f>IF($B727="","",IFERROR(VLOOKUP($B727,SERVIÇOS!$B:$G,2,0),IFERROR(VLOOKUP($B727,'COMPOSIÇÕES COMPLEMENTARES '!$C:$K,2,0),"")))</f>
        <v/>
      </c>
      <c r="D727" s="358" t="str">
        <f>IF($B727="","",IFERROR(VLOOKUP($B727,SERVIÇOS!$B:$G,3,0),IFERROR(VLOOKUP($B727,'COMPOSIÇÕES COMPLEMENTARES '!$C:$K,3,0),"")))</f>
        <v/>
      </c>
      <c r="E727" s="359"/>
      <c r="F727" s="360" t="str">
        <f>IF($B727="","",IFERROR(VLOOKUP($B727,SERVIÇOS!$B:$G,4,0),IFERROR(VLOOKUP($B727,'COMPOSIÇÕES COMPLEMENTARES '!$C:$K,6,0),"")))</f>
        <v/>
      </c>
      <c r="G727" s="360" t="str">
        <f>IF($B727="","",IFERROR(VLOOKUP($B727,SERVIÇOS!$B:$G,5,0),IFERROR(VLOOKUP($B727,'COMPOSIÇÕES COMPLEMENTARES '!$C:$K,7,0),"")))</f>
        <v/>
      </c>
      <c r="H727" s="360" t="str">
        <f t="shared" si="44"/>
        <v/>
      </c>
      <c r="I727" s="360" t="str">
        <f t="shared" si="41"/>
        <v/>
      </c>
      <c r="J727" s="360" t="str">
        <f t="shared" si="42"/>
        <v/>
      </c>
      <c r="K727" s="360" t="str">
        <f t="shared" si="43"/>
        <v/>
      </c>
      <c r="L727" s="360"/>
    </row>
    <row r="728" spans="1:12">
      <c r="A728" s="355"/>
      <c r="B728" s="356"/>
      <c r="C728" s="357" t="str">
        <f>IF($B728="","",IFERROR(VLOOKUP($B728,SERVIÇOS!$B:$G,2,0),IFERROR(VLOOKUP($B728,'COMPOSIÇÕES COMPLEMENTARES '!$C:$K,2,0),"")))</f>
        <v/>
      </c>
      <c r="D728" s="358" t="str">
        <f>IF($B728="","",IFERROR(VLOOKUP($B728,SERVIÇOS!$B:$G,3,0),IFERROR(VLOOKUP($B728,'COMPOSIÇÕES COMPLEMENTARES '!$C:$K,3,0),"")))</f>
        <v/>
      </c>
      <c r="E728" s="359"/>
      <c r="F728" s="360" t="str">
        <f>IF($B728="","",IFERROR(VLOOKUP($B728,SERVIÇOS!$B:$G,4,0),IFERROR(VLOOKUP($B728,'COMPOSIÇÕES COMPLEMENTARES '!$C:$K,6,0),"")))</f>
        <v/>
      </c>
      <c r="G728" s="360" t="str">
        <f>IF($B728="","",IFERROR(VLOOKUP($B728,SERVIÇOS!$B:$G,5,0),IFERROR(VLOOKUP($B728,'COMPOSIÇÕES COMPLEMENTARES '!$C:$K,7,0),"")))</f>
        <v/>
      </c>
      <c r="H728" s="360" t="str">
        <f t="shared" si="44"/>
        <v/>
      </c>
      <c r="I728" s="360" t="str">
        <f t="shared" si="41"/>
        <v/>
      </c>
      <c r="J728" s="360" t="str">
        <f t="shared" si="42"/>
        <v/>
      </c>
      <c r="K728" s="360" t="str">
        <f t="shared" si="43"/>
        <v/>
      </c>
      <c r="L728" s="360"/>
    </row>
    <row r="729" spans="1:12">
      <c r="A729" s="355"/>
      <c r="B729" s="356"/>
      <c r="C729" s="357" t="str">
        <f>IF($B729="","",IFERROR(VLOOKUP($B729,SERVIÇOS!$B:$G,2,0),IFERROR(VLOOKUP($B729,'COMPOSIÇÕES COMPLEMENTARES '!$C:$K,2,0),"")))</f>
        <v/>
      </c>
      <c r="D729" s="358" t="str">
        <f>IF($B729="","",IFERROR(VLOOKUP($B729,SERVIÇOS!$B:$G,3,0),IFERROR(VLOOKUP($B729,'COMPOSIÇÕES COMPLEMENTARES '!$C:$K,3,0),"")))</f>
        <v/>
      </c>
      <c r="E729" s="359"/>
      <c r="F729" s="360" t="str">
        <f>IF($B729="","",IFERROR(VLOOKUP($B729,SERVIÇOS!$B:$G,4,0),IFERROR(VLOOKUP($B729,'COMPOSIÇÕES COMPLEMENTARES '!$C:$K,6,0),"")))</f>
        <v/>
      </c>
      <c r="G729" s="360" t="str">
        <f>IF($B729="","",IFERROR(VLOOKUP($B729,SERVIÇOS!$B:$G,5,0),IFERROR(VLOOKUP($B729,'COMPOSIÇÕES COMPLEMENTARES '!$C:$K,7,0),"")))</f>
        <v/>
      </c>
      <c r="H729" s="360" t="str">
        <f t="shared" si="44"/>
        <v/>
      </c>
      <c r="I729" s="360" t="str">
        <f t="shared" si="41"/>
        <v/>
      </c>
      <c r="J729" s="360" t="str">
        <f t="shared" si="42"/>
        <v/>
      </c>
      <c r="K729" s="360" t="str">
        <f t="shared" si="43"/>
        <v/>
      </c>
      <c r="L729" s="360"/>
    </row>
    <row r="730" spans="1:12">
      <c r="A730" s="355"/>
      <c r="B730" s="356"/>
      <c r="C730" s="357" t="str">
        <f>IF($B730="","",IFERROR(VLOOKUP($B730,SERVIÇOS!$B:$G,2,0),IFERROR(VLOOKUP($B730,'COMPOSIÇÕES COMPLEMENTARES '!$C:$K,2,0),"")))</f>
        <v/>
      </c>
      <c r="D730" s="358" t="str">
        <f>IF($B730="","",IFERROR(VLOOKUP($B730,SERVIÇOS!$B:$G,3,0),IFERROR(VLOOKUP($B730,'COMPOSIÇÕES COMPLEMENTARES '!$C:$K,3,0),"")))</f>
        <v/>
      </c>
      <c r="E730" s="359"/>
      <c r="F730" s="360" t="str">
        <f>IF($B730="","",IFERROR(VLOOKUP($B730,SERVIÇOS!$B:$G,4,0),IFERROR(VLOOKUP($B730,'COMPOSIÇÕES COMPLEMENTARES '!$C:$K,6,0),"")))</f>
        <v/>
      </c>
      <c r="G730" s="360" t="str">
        <f>IF($B730="","",IFERROR(VLOOKUP($B730,SERVIÇOS!$B:$G,5,0),IFERROR(VLOOKUP($B730,'COMPOSIÇÕES COMPLEMENTARES '!$C:$K,7,0),"")))</f>
        <v/>
      </c>
      <c r="H730" s="360" t="str">
        <f t="shared" si="44"/>
        <v/>
      </c>
      <c r="I730" s="360" t="str">
        <f t="shared" si="41"/>
        <v/>
      </c>
      <c r="J730" s="360" t="str">
        <f t="shared" si="42"/>
        <v/>
      </c>
      <c r="K730" s="360" t="str">
        <f t="shared" si="43"/>
        <v/>
      </c>
      <c r="L730" s="360"/>
    </row>
    <row r="731" spans="1:12">
      <c r="A731" s="355"/>
      <c r="B731" s="356"/>
      <c r="C731" s="357" t="str">
        <f>IF($B731="","",IFERROR(VLOOKUP($B731,SERVIÇOS!$B:$G,2,0),IFERROR(VLOOKUP($B731,'COMPOSIÇÕES COMPLEMENTARES '!$C:$K,2,0),"")))</f>
        <v/>
      </c>
      <c r="D731" s="358" t="str">
        <f>IF($B731="","",IFERROR(VLOOKUP($B731,SERVIÇOS!$B:$G,3,0),IFERROR(VLOOKUP($B731,'COMPOSIÇÕES COMPLEMENTARES '!$C:$K,3,0),"")))</f>
        <v/>
      </c>
      <c r="E731" s="359"/>
      <c r="F731" s="360" t="str">
        <f>IF($B731="","",IFERROR(VLOOKUP($B731,SERVIÇOS!$B:$G,4,0),IFERROR(VLOOKUP($B731,'COMPOSIÇÕES COMPLEMENTARES '!$C:$K,6,0),"")))</f>
        <v/>
      </c>
      <c r="G731" s="360" t="str">
        <f>IF($B731="","",IFERROR(VLOOKUP($B731,SERVIÇOS!$B:$G,5,0),IFERROR(VLOOKUP($B731,'COMPOSIÇÕES COMPLEMENTARES '!$C:$K,7,0),"")))</f>
        <v/>
      </c>
      <c r="H731" s="360" t="str">
        <f t="shared" si="44"/>
        <v/>
      </c>
      <c r="I731" s="360" t="str">
        <f t="shared" ref="I731:I794" si="45">IF(E731="","",TRUNC((E731*F731),2))</f>
        <v/>
      </c>
      <c r="J731" s="360" t="str">
        <f t="shared" ref="J731:J794" si="46">IF(E731="","",TRUNC((E731*G731),2))</f>
        <v/>
      </c>
      <c r="K731" s="360" t="str">
        <f t="shared" ref="K731:K794" si="47">IF(E731="","",TRUNC((E731*H731),2))</f>
        <v/>
      </c>
      <c r="L731" s="360"/>
    </row>
    <row r="732" spans="1:12">
      <c r="A732" s="355"/>
      <c r="B732" s="356"/>
      <c r="C732" s="357" t="str">
        <f>IF($B732="","",IFERROR(VLOOKUP($B732,SERVIÇOS!$B:$G,2,0),IFERROR(VLOOKUP($B732,'COMPOSIÇÕES COMPLEMENTARES '!$C:$K,2,0),"")))</f>
        <v/>
      </c>
      <c r="D732" s="358" t="str">
        <f>IF($B732="","",IFERROR(VLOOKUP($B732,SERVIÇOS!$B:$G,3,0),IFERROR(VLOOKUP($B732,'COMPOSIÇÕES COMPLEMENTARES '!$C:$K,3,0),"")))</f>
        <v/>
      </c>
      <c r="E732" s="359"/>
      <c r="F732" s="360" t="str">
        <f>IF($B732="","",IFERROR(VLOOKUP($B732,SERVIÇOS!$B:$G,4,0),IFERROR(VLOOKUP($B732,'COMPOSIÇÕES COMPLEMENTARES '!$C:$K,6,0),"")))</f>
        <v/>
      </c>
      <c r="G732" s="360" t="str">
        <f>IF($B732="","",IFERROR(VLOOKUP($B732,SERVIÇOS!$B:$G,5,0),IFERROR(VLOOKUP($B732,'COMPOSIÇÕES COMPLEMENTARES '!$C:$K,7,0),"")))</f>
        <v/>
      </c>
      <c r="H732" s="360" t="str">
        <f t="shared" si="44"/>
        <v/>
      </c>
      <c r="I732" s="360" t="str">
        <f t="shared" si="45"/>
        <v/>
      </c>
      <c r="J732" s="360" t="str">
        <f t="shared" si="46"/>
        <v/>
      </c>
      <c r="K732" s="360" t="str">
        <f t="shared" si="47"/>
        <v/>
      </c>
      <c r="L732" s="360"/>
    </row>
    <row r="733" spans="1:12">
      <c r="A733" s="355"/>
      <c r="B733" s="356"/>
      <c r="C733" s="357" t="str">
        <f>IF($B733="","",IFERROR(VLOOKUP($B733,SERVIÇOS!$B:$G,2,0),IFERROR(VLOOKUP($B733,'COMPOSIÇÕES COMPLEMENTARES '!$C:$K,2,0),"")))</f>
        <v/>
      </c>
      <c r="D733" s="358" t="str">
        <f>IF($B733="","",IFERROR(VLOOKUP($B733,SERVIÇOS!$B:$G,3,0),IFERROR(VLOOKUP($B733,'COMPOSIÇÕES COMPLEMENTARES '!$C:$K,3,0),"")))</f>
        <v/>
      </c>
      <c r="E733" s="359"/>
      <c r="F733" s="360" t="str">
        <f>IF($B733="","",IFERROR(VLOOKUP($B733,SERVIÇOS!$B:$G,4,0),IFERROR(VLOOKUP($B733,'COMPOSIÇÕES COMPLEMENTARES '!$C:$K,6,0),"")))</f>
        <v/>
      </c>
      <c r="G733" s="360" t="str">
        <f>IF($B733="","",IFERROR(VLOOKUP($B733,SERVIÇOS!$B:$G,5,0),IFERROR(VLOOKUP($B733,'COMPOSIÇÕES COMPLEMENTARES '!$C:$K,7,0),"")))</f>
        <v/>
      </c>
      <c r="H733" s="360" t="str">
        <f t="shared" si="44"/>
        <v/>
      </c>
      <c r="I733" s="360" t="str">
        <f t="shared" si="45"/>
        <v/>
      </c>
      <c r="J733" s="360" t="str">
        <f t="shared" si="46"/>
        <v/>
      </c>
      <c r="K733" s="360" t="str">
        <f t="shared" si="47"/>
        <v/>
      </c>
      <c r="L733" s="360"/>
    </row>
    <row r="734" spans="1:12">
      <c r="A734" s="355"/>
      <c r="B734" s="356"/>
      <c r="C734" s="357" t="str">
        <f>IF($B734="","",IFERROR(VLOOKUP($B734,SERVIÇOS!$B:$G,2,0),IFERROR(VLOOKUP($B734,'COMPOSIÇÕES COMPLEMENTARES '!$C:$K,2,0),"")))</f>
        <v/>
      </c>
      <c r="D734" s="358" t="str">
        <f>IF($B734="","",IFERROR(VLOOKUP($B734,SERVIÇOS!$B:$G,3,0),IFERROR(VLOOKUP($B734,'COMPOSIÇÕES COMPLEMENTARES '!$C:$K,3,0),"")))</f>
        <v/>
      </c>
      <c r="E734" s="359"/>
      <c r="F734" s="360" t="str">
        <f>IF($B734="","",IFERROR(VLOOKUP($B734,SERVIÇOS!$B:$G,4,0),IFERROR(VLOOKUP($B734,'COMPOSIÇÕES COMPLEMENTARES '!$C:$K,6,0),"")))</f>
        <v/>
      </c>
      <c r="G734" s="360" t="str">
        <f>IF($B734="","",IFERROR(VLOOKUP($B734,SERVIÇOS!$B:$G,5,0),IFERROR(VLOOKUP($B734,'COMPOSIÇÕES COMPLEMENTARES '!$C:$K,7,0),"")))</f>
        <v/>
      </c>
      <c r="H734" s="360" t="str">
        <f t="shared" si="44"/>
        <v/>
      </c>
      <c r="I734" s="360" t="str">
        <f t="shared" si="45"/>
        <v/>
      </c>
      <c r="J734" s="360" t="str">
        <f t="shared" si="46"/>
        <v/>
      </c>
      <c r="K734" s="360" t="str">
        <f t="shared" si="47"/>
        <v/>
      </c>
      <c r="L734" s="360"/>
    </row>
    <row r="735" spans="1:12">
      <c r="A735" s="355"/>
      <c r="B735" s="356"/>
      <c r="C735" s="357" t="str">
        <f>IF($B735="","",IFERROR(VLOOKUP($B735,SERVIÇOS!$B:$G,2,0),IFERROR(VLOOKUP($B735,'COMPOSIÇÕES COMPLEMENTARES '!$C:$K,2,0),"")))</f>
        <v/>
      </c>
      <c r="D735" s="358" t="str">
        <f>IF($B735="","",IFERROR(VLOOKUP($B735,SERVIÇOS!$B:$G,3,0),IFERROR(VLOOKUP($B735,'COMPOSIÇÕES COMPLEMENTARES '!$C:$K,3,0),"")))</f>
        <v/>
      </c>
      <c r="E735" s="359"/>
      <c r="F735" s="360" t="str">
        <f>IF($B735="","",IFERROR(VLOOKUP($B735,SERVIÇOS!$B:$G,4,0),IFERROR(VLOOKUP($B735,'COMPOSIÇÕES COMPLEMENTARES '!$C:$K,6,0),"")))</f>
        <v/>
      </c>
      <c r="G735" s="360" t="str">
        <f>IF($B735="","",IFERROR(VLOOKUP($B735,SERVIÇOS!$B:$G,5,0),IFERROR(VLOOKUP($B735,'COMPOSIÇÕES COMPLEMENTARES '!$C:$K,7,0),"")))</f>
        <v/>
      </c>
      <c r="H735" s="360" t="str">
        <f t="shared" si="44"/>
        <v/>
      </c>
      <c r="I735" s="360" t="str">
        <f t="shared" si="45"/>
        <v/>
      </c>
      <c r="J735" s="360" t="str">
        <f t="shared" si="46"/>
        <v/>
      </c>
      <c r="K735" s="360" t="str">
        <f t="shared" si="47"/>
        <v/>
      </c>
      <c r="L735" s="360"/>
    </row>
    <row r="736" spans="1:12">
      <c r="A736" s="355"/>
      <c r="B736" s="356"/>
      <c r="C736" s="357" t="str">
        <f>IF($B736="","",IFERROR(VLOOKUP($B736,SERVIÇOS!$B:$G,2,0),IFERROR(VLOOKUP($B736,'COMPOSIÇÕES COMPLEMENTARES '!$C:$K,2,0),"")))</f>
        <v/>
      </c>
      <c r="D736" s="358" t="str">
        <f>IF($B736="","",IFERROR(VLOOKUP($B736,SERVIÇOS!$B:$G,3,0),IFERROR(VLOOKUP($B736,'COMPOSIÇÕES COMPLEMENTARES '!$C:$K,3,0),"")))</f>
        <v/>
      </c>
      <c r="E736" s="359"/>
      <c r="F736" s="360" t="str">
        <f>IF($B736="","",IFERROR(VLOOKUP($B736,SERVIÇOS!$B:$G,4,0),IFERROR(VLOOKUP($B736,'COMPOSIÇÕES COMPLEMENTARES '!$C:$K,6,0),"")))</f>
        <v/>
      </c>
      <c r="G736" s="360" t="str">
        <f>IF($B736="","",IFERROR(VLOOKUP($B736,SERVIÇOS!$B:$G,5,0),IFERROR(VLOOKUP($B736,'COMPOSIÇÕES COMPLEMENTARES '!$C:$K,7,0),"")))</f>
        <v/>
      </c>
      <c r="H736" s="360" t="str">
        <f t="shared" si="44"/>
        <v/>
      </c>
      <c r="I736" s="360" t="str">
        <f t="shared" si="45"/>
        <v/>
      </c>
      <c r="J736" s="360" t="str">
        <f t="shared" si="46"/>
        <v/>
      </c>
      <c r="K736" s="360" t="str">
        <f t="shared" si="47"/>
        <v/>
      </c>
      <c r="L736" s="360"/>
    </row>
    <row r="737" spans="1:12">
      <c r="A737" s="355"/>
      <c r="B737" s="356"/>
      <c r="C737" s="357" t="str">
        <f>IF($B737="","",IFERROR(VLOOKUP($B737,SERVIÇOS!$B:$G,2,0),IFERROR(VLOOKUP($B737,'COMPOSIÇÕES COMPLEMENTARES '!$C:$K,2,0),"")))</f>
        <v/>
      </c>
      <c r="D737" s="358" t="str">
        <f>IF($B737="","",IFERROR(VLOOKUP($B737,SERVIÇOS!$B:$G,3,0),IFERROR(VLOOKUP($B737,'COMPOSIÇÕES COMPLEMENTARES '!$C:$K,3,0),"")))</f>
        <v/>
      </c>
      <c r="E737" s="359"/>
      <c r="F737" s="360" t="str">
        <f>IF($B737="","",IFERROR(VLOOKUP($B737,SERVIÇOS!$B:$G,4,0),IFERROR(VLOOKUP($B737,'COMPOSIÇÕES COMPLEMENTARES '!$C:$K,6,0),"")))</f>
        <v/>
      </c>
      <c r="G737" s="360" t="str">
        <f>IF($B737="","",IFERROR(VLOOKUP($B737,SERVIÇOS!$B:$G,5,0),IFERROR(VLOOKUP($B737,'COMPOSIÇÕES COMPLEMENTARES '!$C:$K,7,0),"")))</f>
        <v/>
      </c>
      <c r="H737" s="360" t="str">
        <f t="shared" si="44"/>
        <v/>
      </c>
      <c r="I737" s="360" t="str">
        <f t="shared" si="45"/>
        <v/>
      </c>
      <c r="J737" s="360" t="str">
        <f t="shared" si="46"/>
        <v/>
      </c>
      <c r="K737" s="360" t="str">
        <f t="shared" si="47"/>
        <v/>
      </c>
      <c r="L737" s="360"/>
    </row>
    <row r="738" spans="1:12">
      <c r="A738" s="355"/>
      <c r="B738" s="356"/>
      <c r="C738" s="357" t="str">
        <f>IF($B738="","",IFERROR(VLOOKUP($B738,SERVIÇOS!$B:$G,2,0),IFERROR(VLOOKUP($B738,'COMPOSIÇÕES COMPLEMENTARES '!$C:$K,2,0),"")))</f>
        <v/>
      </c>
      <c r="D738" s="358" t="str">
        <f>IF($B738="","",IFERROR(VLOOKUP($B738,SERVIÇOS!$B:$G,3,0),IFERROR(VLOOKUP($B738,'COMPOSIÇÕES COMPLEMENTARES '!$C:$K,3,0),"")))</f>
        <v/>
      </c>
      <c r="E738" s="359"/>
      <c r="F738" s="360" t="str">
        <f>IF($B738="","",IFERROR(VLOOKUP($B738,SERVIÇOS!$B:$G,4,0),IFERROR(VLOOKUP($B738,'COMPOSIÇÕES COMPLEMENTARES '!$C:$K,6,0),"")))</f>
        <v/>
      </c>
      <c r="G738" s="360" t="str">
        <f>IF($B738="","",IFERROR(VLOOKUP($B738,SERVIÇOS!$B:$G,5,0),IFERROR(VLOOKUP($B738,'COMPOSIÇÕES COMPLEMENTARES '!$C:$K,7,0),"")))</f>
        <v/>
      </c>
      <c r="H738" s="360" t="str">
        <f t="shared" si="44"/>
        <v/>
      </c>
      <c r="I738" s="360" t="str">
        <f t="shared" si="45"/>
        <v/>
      </c>
      <c r="J738" s="360" t="str">
        <f t="shared" si="46"/>
        <v/>
      </c>
      <c r="K738" s="360" t="str">
        <f t="shared" si="47"/>
        <v/>
      </c>
      <c r="L738" s="360"/>
    </row>
    <row r="739" spans="1:12">
      <c r="A739" s="355"/>
      <c r="B739" s="356"/>
      <c r="C739" s="357" t="str">
        <f>IF($B739="","",IFERROR(VLOOKUP($B739,SERVIÇOS!$B:$G,2,0),IFERROR(VLOOKUP($B739,'COMPOSIÇÕES COMPLEMENTARES '!$C:$K,2,0),"")))</f>
        <v/>
      </c>
      <c r="D739" s="358" t="str">
        <f>IF($B739="","",IFERROR(VLOOKUP($B739,SERVIÇOS!$B:$G,3,0),IFERROR(VLOOKUP($B739,'COMPOSIÇÕES COMPLEMENTARES '!$C:$K,3,0),"")))</f>
        <v/>
      </c>
      <c r="E739" s="359"/>
      <c r="F739" s="360" t="str">
        <f>IF($B739="","",IFERROR(VLOOKUP($B739,SERVIÇOS!$B:$G,4,0),IFERROR(VLOOKUP($B739,'COMPOSIÇÕES COMPLEMENTARES '!$C:$K,6,0),"")))</f>
        <v/>
      </c>
      <c r="G739" s="360" t="str">
        <f>IF($B739="","",IFERROR(VLOOKUP($B739,SERVIÇOS!$B:$G,5,0),IFERROR(VLOOKUP($B739,'COMPOSIÇÕES COMPLEMENTARES '!$C:$K,7,0),"")))</f>
        <v/>
      </c>
      <c r="H739" s="360" t="str">
        <f t="shared" si="44"/>
        <v/>
      </c>
      <c r="I739" s="360" t="str">
        <f t="shared" si="45"/>
        <v/>
      </c>
      <c r="J739" s="360" t="str">
        <f t="shared" si="46"/>
        <v/>
      </c>
      <c r="K739" s="360" t="str">
        <f t="shared" si="47"/>
        <v/>
      </c>
      <c r="L739" s="360"/>
    </row>
    <row r="740" spans="1:12">
      <c r="A740" s="355"/>
      <c r="B740" s="356"/>
      <c r="C740" s="357" t="str">
        <f>IF($B740="","",IFERROR(VLOOKUP($B740,SERVIÇOS!$B:$G,2,0),IFERROR(VLOOKUP($B740,'COMPOSIÇÕES COMPLEMENTARES '!$C:$K,2,0),"")))</f>
        <v/>
      </c>
      <c r="D740" s="358" t="str">
        <f>IF($B740="","",IFERROR(VLOOKUP($B740,SERVIÇOS!$B:$G,3,0),IFERROR(VLOOKUP($B740,'COMPOSIÇÕES COMPLEMENTARES '!$C:$K,3,0),"")))</f>
        <v/>
      </c>
      <c r="E740" s="359"/>
      <c r="F740" s="360" t="str">
        <f>IF($B740="","",IFERROR(VLOOKUP($B740,SERVIÇOS!$B:$G,4,0),IFERROR(VLOOKUP($B740,'COMPOSIÇÕES COMPLEMENTARES '!$C:$K,6,0),"")))</f>
        <v/>
      </c>
      <c r="G740" s="360" t="str">
        <f>IF($B740="","",IFERROR(VLOOKUP($B740,SERVIÇOS!$B:$G,5,0),IFERROR(VLOOKUP($B740,'COMPOSIÇÕES COMPLEMENTARES '!$C:$K,7,0),"")))</f>
        <v/>
      </c>
      <c r="H740" s="360" t="str">
        <f t="shared" si="44"/>
        <v/>
      </c>
      <c r="I740" s="360" t="str">
        <f t="shared" si="45"/>
        <v/>
      </c>
      <c r="J740" s="360" t="str">
        <f t="shared" si="46"/>
        <v/>
      </c>
      <c r="K740" s="360" t="str">
        <f t="shared" si="47"/>
        <v/>
      </c>
      <c r="L740" s="360"/>
    </row>
    <row r="741" spans="1:12">
      <c r="A741" s="355"/>
      <c r="B741" s="356"/>
      <c r="C741" s="357" t="str">
        <f>IF($B741="","",IFERROR(VLOOKUP($B741,SERVIÇOS!$B:$G,2,0),IFERROR(VLOOKUP($B741,'COMPOSIÇÕES COMPLEMENTARES '!$C:$K,2,0),"")))</f>
        <v/>
      </c>
      <c r="D741" s="358" t="str">
        <f>IF($B741="","",IFERROR(VLOOKUP($B741,SERVIÇOS!$B:$G,3,0),IFERROR(VLOOKUP($B741,'COMPOSIÇÕES COMPLEMENTARES '!$C:$K,3,0),"")))</f>
        <v/>
      </c>
      <c r="E741" s="359"/>
      <c r="F741" s="360" t="str">
        <f>IF($B741="","",IFERROR(VLOOKUP($B741,SERVIÇOS!$B:$G,4,0),IFERROR(VLOOKUP($B741,'COMPOSIÇÕES COMPLEMENTARES '!$C:$K,6,0),"")))</f>
        <v/>
      </c>
      <c r="G741" s="360" t="str">
        <f>IF($B741="","",IFERROR(VLOOKUP($B741,SERVIÇOS!$B:$G,5,0),IFERROR(VLOOKUP($B741,'COMPOSIÇÕES COMPLEMENTARES '!$C:$K,7,0),"")))</f>
        <v/>
      </c>
      <c r="H741" s="360" t="str">
        <f t="shared" si="44"/>
        <v/>
      </c>
      <c r="I741" s="360" t="str">
        <f t="shared" si="45"/>
        <v/>
      </c>
      <c r="J741" s="360" t="str">
        <f t="shared" si="46"/>
        <v/>
      </c>
      <c r="K741" s="360" t="str">
        <f t="shared" si="47"/>
        <v/>
      </c>
      <c r="L741" s="360"/>
    </row>
    <row r="742" spans="1:12">
      <c r="A742" s="355"/>
      <c r="B742" s="356"/>
      <c r="C742" s="357" t="str">
        <f>IF($B742="","",IFERROR(VLOOKUP($B742,SERVIÇOS!$B:$G,2,0),IFERROR(VLOOKUP($B742,'COMPOSIÇÕES COMPLEMENTARES '!$C:$K,2,0),"")))</f>
        <v/>
      </c>
      <c r="D742" s="358" t="str">
        <f>IF($B742="","",IFERROR(VLOOKUP($B742,SERVIÇOS!$B:$G,3,0),IFERROR(VLOOKUP($B742,'COMPOSIÇÕES COMPLEMENTARES '!$C:$K,3,0),"")))</f>
        <v/>
      </c>
      <c r="E742" s="359"/>
      <c r="F742" s="360" t="str">
        <f>IF($B742="","",IFERROR(VLOOKUP($B742,SERVIÇOS!$B:$G,4,0),IFERROR(VLOOKUP($B742,'COMPOSIÇÕES COMPLEMENTARES '!$C:$K,6,0),"")))</f>
        <v/>
      </c>
      <c r="G742" s="360" t="str">
        <f>IF($B742="","",IFERROR(VLOOKUP($B742,SERVIÇOS!$B:$G,5,0),IFERROR(VLOOKUP($B742,'COMPOSIÇÕES COMPLEMENTARES '!$C:$K,7,0),"")))</f>
        <v/>
      </c>
      <c r="H742" s="360" t="str">
        <f t="shared" si="44"/>
        <v/>
      </c>
      <c r="I742" s="360" t="str">
        <f t="shared" si="45"/>
        <v/>
      </c>
      <c r="J742" s="360" t="str">
        <f t="shared" si="46"/>
        <v/>
      </c>
      <c r="K742" s="360" t="str">
        <f t="shared" si="47"/>
        <v/>
      </c>
      <c r="L742" s="360"/>
    </row>
    <row r="743" spans="1:12">
      <c r="A743" s="355"/>
      <c r="B743" s="356"/>
      <c r="C743" s="357" t="str">
        <f>IF($B743="","",IFERROR(VLOOKUP($B743,SERVIÇOS!$B:$G,2,0),IFERROR(VLOOKUP($B743,'COMPOSIÇÕES COMPLEMENTARES '!$C:$K,2,0),"")))</f>
        <v/>
      </c>
      <c r="D743" s="358" t="str">
        <f>IF($B743="","",IFERROR(VLOOKUP($B743,SERVIÇOS!$B:$G,3,0),IFERROR(VLOOKUP($B743,'COMPOSIÇÕES COMPLEMENTARES '!$C:$K,3,0),"")))</f>
        <v/>
      </c>
      <c r="E743" s="359"/>
      <c r="F743" s="360" t="str">
        <f>IF($B743="","",IFERROR(VLOOKUP($B743,SERVIÇOS!$B:$G,4,0),IFERROR(VLOOKUP($B743,'COMPOSIÇÕES COMPLEMENTARES '!$C:$K,6,0),"")))</f>
        <v/>
      </c>
      <c r="G743" s="360" t="str">
        <f>IF($B743="","",IFERROR(VLOOKUP($B743,SERVIÇOS!$B:$G,5,0),IFERROR(VLOOKUP($B743,'COMPOSIÇÕES COMPLEMENTARES '!$C:$K,7,0),"")))</f>
        <v/>
      </c>
      <c r="H743" s="360" t="str">
        <f t="shared" si="44"/>
        <v/>
      </c>
      <c r="I743" s="360" t="str">
        <f t="shared" si="45"/>
        <v/>
      </c>
      <c r="J743" s="360" t="str">
        <f t="shared" si="46"/>
        <v/>
      </c>
      <c r="K743" s="360" t="str">
        <f t="shared" si="47"/>
        <v/>
      </c>
      <c r="L743" s="360"/>
    </row>
    <row r="744" spans="1:12">
      <c r="A744" s="355"/>
      <c r="B744" s="356"/>
      <c r="C744" s="357" t="str">
        <f>IF($B744="","",IFERROR(VLOOKUP($B744,SERVIÇOS!$B:$G,2,0),IFERROR(VLOOKUP($B744,'COMPOSIÇÕES COMPLEMENTARES '!$C:$K,2,0),"")))</f>
        <v/>
      </c>
      <c r="D744" s="358" t="str">
        <f>IF($B744="","",IFERROR(VLOOKUP($B744,SERVIÇOS!$B:$G,3,0),IFERROR(VLOOKUP($B744,'COMPOSIÇÕES COMPLEMENTARES '!$C:$K,3,0),"")))</f>
        <v/>
      </c>
      <c r="E744" s="359"/>
      <c r="F744" s="360" t="str">
        <f>IF($B744="","",IFERROR(VLOOKUP($B744,SERVIÇOS!$B:$G,4,0),IFERROR(VLOOKUP($B744,'COMPOSIÇÕES COMPLEMENTARES '!$C:$K,6,0),"")))</f>
        <v/>
      </c>
      <c r="G744" s="360" t="str">
        <f>IF($B744="","",IFERROR(VLOOKUP($B744,SERVIÇOS!$B:$G,5,0),IFERROR(VLOOKUP($B744,'COMPOSIÇÕES COMPLEMENTARES '!$C:$K,7,0),"")))</f>
        <v/>
      </c>
      <c r="H744" s="360" t="str">
        <f t="shared" si="44"/>
        <v/>
      </c>
      <c r="I744" s="360" t="str">
        <f t="shared" si="45"/>
        <v/>
      </c>
      <c r="J744" s="360" t="str">
        <f t="shared" si="46"/>
        <v/>
      </c>
      <c r="K744" s="360" t="str">
        <f t="shared" si="47"/>
        <v/>
      </c>
      <c r="L744" s="360"/>
    </row>
    <row r="745" spans="1:12">
      <c r="A745" s="355"/>
      <c r="B745" s="356"/>
      <c r="C745" s="357" t="str">
        <f>IF($B745="","",IFERROR(VLOOKUP($B745,SERVIÇOS!$B:$G,2,0),IFERROR(VLOOKUP($B745,'COMPOSIÇÕES COMPLEMENTARES '!$C:$K,2,0),"")))</f>
        <v/>
      </c>
      <c r="D745" s="358" t="str">
        <f>IF($B745="","",IFERROR(VLOOKUP($B745,SERVIÇOS!$B:$G,3,0),IFERROR(VLOOKUP($B745,'COMPOSIÇÕES COMPLEMENTARES '!$C:$K,3,0),"")))</f>
        <v/>
      </c>
      <c r="E745" s="359"/>
      <c r="F745" s="360" t="str">
        <f>IF($B745="","",IFERROR(VLOOKUP($B745,SERVIÇOS!$B:$G,4,0),IFERROR(VLOOKUP($B745,'COMPOSIÇÕES COMPLEMENTARES '!$C:$K,6,0),"")))</f>
        <v/>
      </c>
      <c r="G745" s="360" t="str">
        <f>IF($B745="","",IFERROR(VLOOKUP($B745,SERVIÇOS!$B:$G,5,0),IFERROR(VLOOKUP($B745,'COMPOSIÇÕES COMPLEMENTARES '!$C:$K,7,0),"")))</f>
        <v/>
      </c>
      <c r="H745" s="360" t="str">
        <f t="shared" si="44"/>
        <v/>
      </c>
      <c r="I745" s="360" t="str">
        <f t="shared" si="45"/>
        <v/>
      </c>
      <c r="J745" s="360" t="str">
        <f t="shared" si="46"/>
        <v/>
      </c>
      <c r="K745" s="360" t="str">
        <f t="shared" si="47"/>
        <v/>
      </c>
      <c r="L745" s="360"/>
    </row>
    <row r="746" spans="1:12">
      <c r="A746" s="355"/>
      <c r="B746" s="356"/>
      <c r="C746" s="357" t="str">
        <f>IF($B746="","",IFERROR(VLOOKUP($B746,SERVIÇOS!$B:$G,2,0),IFERROR(VLOOKUP($B746,'COMPOSIÇÕES COMPLEMENTARES '!$C:$K,2,0),"")))</f>
        <v/>
      </c>
      <c r="D746" s="358" t="str">
        <f>IF($B746="","",IFERROR(VLOOKUP($B746,SERVIÇOS!$B:$G,3,0),IFERROR(VLOOKUP($B746,'COMPOSIÇÕES COMPLEMENTARES '!$C:$K,3,0),"")))</f>
        <v/>
      </c>
      <c r="E746" s="359"/>
      <c r="F746" s="360" t="str">
        <f>IF($B746="","",IFERROR(VLOOKUP($B746,SERVIÇOS!$B:$G,4,0),IFERROR(VLOOKUP($B746,'COMPOSIÇÕES COMPLEMENTARES '!$C:$K,6,0),"")))</f>
        <v/>
      </c>
      <c r="G746" s="360" t="str">
        <f>IF($B746="","",IFERROR(VLOOKUP($B746,SERVIÇOS!$B:$G,5,0),IFERROR(VLOOKUP($B746,'COMPOSIÇÕES COMPLEMENTARES '!$C:$K,7,0),"")))</f>
        <v/>
      </c>
      <c r="H746" s="360" t="str">
        <f t="shared" si="44"/>
        <v/>
      </c>
      <c r="I746" s="360" t="str">
        <f t="shared" si="45"/>
        <v/>
      </c>
      <c r="J746" s="360" t="str">
        <f t="shared" si="46"/>
        <v/>
      </c>
      <c r="K746" s="360" t="str">
        <f t="shared" si="47"/>
        <v/>
      </c>
      <c r="L746" s="360"/>
    </row>
    <row r="747" spans="1:12">
      <c r="A747" s="355"/>
      <c r="B747" s="356"/>
      <c r="C747" s="357" t="str">
        <f>IF($B747="","",IFERROR(VLOOKUP($B747,SERVIÇOS!$B:$G,2,0),IFERROR(VLOOKUP($B747,'COMPOSIÇÕES COMPLEMENTARES '!$C:$K,2,0),"")))</f>
        <v/>
      </c>
      <c r="D747" s="358" t="str">
        <f>IF($B747="","",IFERROR(VLOOKUP($B747,SERVIÇOS!$B:$G,3,0),IFERROR(VLOOKUP($B747,'COMPOSIÇÕES COMPLEMENTARES '!$C:$K,3,0),"")))</f>
        <v/>
      </c>
      <c r="E747" s="359"/>
      <c r="F747" s="360" t="str">
        <f>IF($B747="","",IFERROR(VLOOKUP($B747,SERVIÇOS!$B:$G,4,0),IFERROR(VLOOKUP($B747,'COMPOSIÇÕES COMPLEMENTARES '!$C:$K,6,0),"")))</f>
        <v/>
      </c>
      <c r="G747" s="360" t="str">
        <f>IF($B747="","",IFERROR(VLOOKUP($B747,SERVIÇOS!$B:$G,5,0),IFERROR(VLOOKUP($B747,'COMPOSIÇÕES COMPLEMENTARES '!$C:$K,7,0),"")))</f>
        <v/>
      </c>
      <c r="H747" s="360" t="str">
        <f t="shared" si="44"/>
        <v/>
      </c>
      <c r="I747" s="360" t="str">
        <f t="shared" si="45"/>
        <v/>
      </c>
      <c r="J747" s="360" t="str">
        <f t="shared" si="46"/>
        <v/>
      </c>
      <c r="K747" s="360" t="str">
        <f t="shared" si="47"/>
        <v/>
      </c>
      <c r="L747" s="360"/>
    </row>
    <row r="748" spans="1:12">
      <c r="A748" s="355"/>
      <c r="B748" s="356"/>
      <c r="C748" s="357" t="str">
        <f>IF($B748="","",IFERROR(VLOOKUP($B748,SERVIÇOS!$B:$G,2,0),IFERROR(VLOOKUP($B748,'COMPOSIÇÕES COMPLEMENTARES '!$C:$K,2,0),"")))</f>
        <v/>
      </c>
      <c r="D748" s="358" t="str">
        <f>IF($B748="","",IFERROR(VLOOKUP($B748,SERVIÇOS!$B:$G,3,0),IFERROR(VLOOKUP($B748,'COMPOSIÇÕES COMPLEMENTARES '!$C:$K,3,0),"")))</f>
        <v/>
      </c>
      <c r="E748" s="359"/>
      <c r="F748" s="360" t="str">
        <f>IF($B748="","",IFERROR(VLOOKUP($B748,SERVIÇOS!$B:$G,4,0),IFERROR(VLOOKUP($B748,'COMPOSIÇÕES COMPLEMENTARES '!$C:$K,6,0),"")))</f>
        <v/>
      </c>
      <c r="G748" s="360" t="str">
        <f>IF($B748="","",IFERROR(VLOOKUP($B748,SERVIÇOS!$B:$G,5,0),IFERROR(VLOOKUP($B748,'COMPOSIÇÕES COMPLEMENTARES '!$C:$K,7,0),"")))</f>
        <v/>
      </c>
      <c r="H748" s="360" t="str">
        <f t="shared" si="44"/>
        <v/>
      </c>
      <c r="I748" s="360" t="str">
        <f t="shared" si="45"/>
        <v/>
      </c>
      <c r="J748" s="360" t="str">
        <f t="shared" si="46"/>
        <v/>
      </c>
      <c r="K748" s="360" t="str">
        <f t="shared" si="47"/>
        <v/>
      </c>
      <c r="L748" s="360"/>
    </row>
    <row r="749" spans="1:12">
      <c r="A749" s="355"/>
      <c r="B749" s="356"/>
      <c r="C749" s="357" t="str">
        <f>IF($B749="","",IFERROR(VLOOKUP($B749,SERVIÇOS!$B:$G,2,0),IFERROR(VLOOKUP($B749,'COMPOSIÇÕES COMPLEMENTARES '!$C:$K,2,0),"")))</f>
        <v/>
      </c>
      <c r="D749" s="358" t="str">
        <f>IF($B749="","",IFERROR(VLOOKUP($B749,SERVIÇOS!$B:$G,3,0),IFERROR(VLOOKUP($B749,'COMPOSIÇÕES COMPLEMENTARES '!$C:$K,3,0),"")))</f>
        <v/>
      </c>
      <c r="E749" s="359"/>
      <c r="F749" s="360" t="str">
        <f>IF($B749="","",IFERROR(VLOOKUP($B749,SERVIÇOS!$B:$G,4,0),IFERROR(VLOOKUP($B749,'COMPOSIÇÕES COMPLEMENTARES '!$C:$K,6,0),"")))</f>
        <v/>
      </c>
      <c r="G749" s="360" t="str">
        <f>IF($B749="","",IFERROR(VLOOKUP($B749,SERVIÇOS!$B:$G,5,0),IFERROR(VLOOKUP($B749,'COMPOSIÇÕES COMPLEMENTARES '!$C:$K,7,0),"")))</f>
        <v/>
      </c>
      <c r="H749" s="360" t="str">
        <f t="shared" si="44"/>
        <v/>
      </c>
      <c r="I749" s="360" t="str">
        <f t="shared" si="45"/>
        <v/>
      </c>
      <c r="J749" s="360" t="str">
        <f t="shared" si="46"/>
        <v/>
      </c>
      <c r="K749" s="360" t="str">
        <f t="shared" si="47"/>
        <v/>
      </c>
      <c r="L749" s="360"/>
    </row>
    <row r="750" spans="1:12">
      <c r="A750" s="355"/>
      <c r="B750" s="356"/>
      <c r="C750" s="357" t="str">
        <f>IF($B750="","",IFERROR(VLOOKUP($B750,SERVIÇOS!$B:$G,2,0),IFERROR(VLOOKUP($B750,'COMPOSIÇÕES COMPLEMENTARES '!$C:$K,2,0),"")))</f>
        <v/>
      </c>
      <c r="D750" s="358" t="str">
        <f>IF($B750="","",IFERROR(VLOOKUP($B750,SERVIÇOS!$B:$G,3,0),IFERROR(VLOOKUP($B750,'COMPOSIÇÕES COMPLEMENTARES '!$C:$K,3,0),"")))</f>
        <v/>
      </c>
      <c r="E750" s="359"/>
      <c r="F750" s="360" t="str">
        <f>IF($B750="","",IFERROR(VLOOKUP($B750,SERVIÇOS!$B:$G,4,0),IFERROR(VLOOKUP($B750,'COMPOSIÇÕES COMPLEMENTARES '!$C:$K,6,0),"")))</f>
        <v/>
      </c>
      <c r="G750" s="360" t="str">
        <f>IF($B750="","",IFERROR(VLOOKUP($B750,SERVIÇOS!$B:$G,5,0),IFERROR(VLOOKUP($B750,'COMPOSIÇÕES COMPLEMENTARES '!$C:$K,7,0),"")))</f>
        <v/>
      </c>
      <c r="H750" s="360" t="str">
        <f t="shared" si="44"/>
        <v/>
      </c>
      <c r="I750" s="360" t="str">
        <f t="shared" si="45"/>
        <v/>
      </c>
      <c r="J750" s="360" t="str">
        <f t="shared" si="46"/>
        <v/>
      </c>
      <c r="K750" s="360" t="str">
        <f t="shared" si="47"/>
        <v/>
      </c>
      <c r="L750" s="360"/>
    </row>
    <row r="751" spans="1:12">
      <c r="A751" s="355"/>
      <c r="B751" s="356"/>
      <c r="C751" s="357" t="str">
        <f>IF($B751="","",IFERROR(VLOOKUP($B751,SERVIÇOS!$B:$G,2,0),IFERROR(VLOOKUP($B751,'COMPOSIÇÕES COMPLEMENTARES '!$C:$K,2,0),"")))</f>
        <v/>
      </c>
      <c r="D751" s="358" t="str">
        <f>IF($B751="","",IFERROR(VLOOKUP($B751,SERVIÇOS!$B:$G,3,0),IFERROR(VLOOKUP($B751,'COMPOSIÇÕES COMPLEMENTARES '!$C:$K,3,0),"")))</f>
        <v/>
      </c>
      <c r="E751" s="359"/>
      <c r="F751" s="360" t="str">
        <f>IF($B751="","",IFERROR(VLOOKUP($B751,SERVIÇOS!$B:$G,4,0),IFERROR(VLOOKUP($B751,'COMPOSIÇÕES COMPLEMENTARES '!$C:$K,6,0),"")))</f>
        <v/>
      </c>
      <c r="G751" s="360" t="str">
        <f>IF($B751="","",IFERROR(VLOOKUP($B751,SERVIÇOS!$B:$G,5,0),IFERROR(VLOOKUP($B751,'COMPOSIÇÕES COMPLEMENTARES '!$C:$K,7,0),"")))</f>
        <v/>
      </c>
      <c r="H751" s="360" t="str">
        <f t="shared" si="44"/>
        <v/>
      </c>
      <c r="I751" s="360" t="str">
        <f t="shared" si="45"/>
        <v/>
      </c>
      <c r="J751" s="360" t="str">
        <f t="shared" si="46"/>
        <v/>
      </c>
      <c r="K751" s="360" t="str">
        <f t="shared" si="47"/>
        <v/>
      </c>
      <c r="L751" s="360"/>
    </row>
    <row r="752" spans="1:12">
      <c r="A752" s="355"/>
      <c r="B752" s="356"/>
      <c r="C752" s="357" t="str">
        <f>IF($B752="","",IFERROR(VLOOKUP($B752,SERVIÇOS!$B:$G,2,0),IFERROR(VLOOKUP($B752,'COMPOSIÇÕES COMPLEMENTARES '!$C:$K,2,0),"")))</f>
        <v/>
      </c>
      <c r="D752" s="358" t="str">
        <f>IF($B752="","",IFERROR(VLOOKUP($B752,SERVIÇOS!$B:$G,3,0),IFERROR(VLOOKUP($B752,'COMPOSIÇÕES COMPLEMENTARES '!$C:$K,3,0),"")))</f>
        <v/>
      </c>
      <c r="E752" s="359"/>
      <c r="F752" s="360" t="str">
        <f>IF($B752="","",IFERROR(VLOOKUP($B752,SERVIÇOS!$B:$G,4,0),IFERROR(VLOOKUP($B752,'COMPOSIÇÕES COMPLEMENTARES '!$C:$K,6,0),"")))</f>
        <v/>
      </c>
      <c r="G752" s="360" t="str">
        <f>IF($B752="","",IFERROR(VLOOKUP($B752,SERVIÇOS!$B:$G,5,0),IFERROR(VLOOKUP($B752,'COMPOSIÇÕES COMPLEMENTARES '!$C:$K,7,0),"")))</f>
        <v/>
      </c>
      <c r="H752" s="360" t="str">
        <f t="shared" si="44"/>
        <v/>
      </c>
      <c r="I752" s="360" t="str">
        <f t="shared" si="45"/>
        <v/>
      </c>
      <c r="J752" s="360" t="str">
        <f t="shared" si="46"/>
        <v/>
      </c>
      <c r="K752" s="360" t="str">
        <f t="shared" si="47"/>
        <v/>
      </c>
      <c r="L752" s="360"/>
    </row>
    <row r="753" spans="1:12">
      <c r="A753" s="355"/>
      <c r="B753" s="356"/>
      <c r="C753" s="357" t="str">
        <f>IF($B753="","",IFERROR(VLOOKUP($B753,SERVIÇOS!$B:$G,2,0),IFERROR(VLOOKUP($B753,'COMPOSIÇÕES COMPLEMENTARES '!$C:$K,2,0),"")))</f>
        <v/>
      </c>
      <c r="D753" s="358" t="str">
        <f>IF($B753="","",IFERROR(VLOOKUP($B753,SERVIÇOS!$B:$G,3,0),IFERROR(VLOOKUP($B753,'COMPOSIÇÕES COMPLEMENTARES '!$C:$K,3,0),"")))</f>
        <v/>
      </c>
      <c r="E753" s="359"/>
      <c r="F753" s="360" t="str">
        <f>IF($B753="","",IFERROR(VLOOKUP($B753,SERVIÇOS!$B:$G,4,0),IFERROR(VLOOKUP($B753,'COMPOSIÇÕES COMPLEMENTARES '!$C:$K,6,0),"")))</f>
        <v/>
      </c>
      <c r="G753" s="360" t="str">
        <f>IF($B753="","",IFERROR(VLOOKUP($B753,SERVIÇOS!$B:$G,5,0),IFERROR(VLOOKUP($B753,'COMPOSIÇÕES COMPLEMENTARES '!$C:$K,7,0),"")))</f>
        <v/>
      </c>
      <c r="H753" s="360" t="str">
        <f t="shared" si="44"/>
        <v/>
      </c>
      <c r="I753" s="360" t="str">
        <f t="shared" si="45"/>
        <v/>
      </c>
      <c r="J753" s="360" t="str">
        <f t="shared" si="46"/>
        <v/>
      </c>
      <c r="K753" s="360" t="str">
        <f t="shared" si="47"/>
        <v/>
      </c>
      <c r="L753" s="360"/>
    </row>
    <row r="754" spans="1:12">
      <c r="A754" s="355"/>
      <c r="B754" s="356"/>
      <c r="C754" s="357" t="str">
        <f>IF($B754="","",IFERROR(VLOOKUP($B754,SERVIÇOS!$B:$G,2,0),IFERROR(VLOOKUP($B754,'COMPOSIÇÕES COMPLEMENTARES '!$C:$K,2,0),"")))</f>
        <v/>
      </c>
      <c r="D754" s="358" t="str">
        <f>IF($B754="","",IFERROR(VLOOKUP($B754,SERVIÇOS!$B:$G,3,0),IFERROR(VLOOKUP($B754,'COMPOSIÇÕES COMPLEMENTARES '!$C:$K,3,0),"")))</f>
        <v/>
      </c>
      <c r="E754" s="359"/>
      <c r="F754" s="360" t="str">
        <f>IF($B754="","",IFERROR(VLOOKUP($B754,SERVIÇOS!$B:$G,4,0),IFERROR(VLOOKUP($B754,'COMPOSIÇÕES COMPLEMENTARES '!$C:$K,6,0),"")))</f>
        <v/>
      </c>
      <c r="G754" s="360" t="str">
        <f>IF($B754="","",IFERROR(VLOOKUP($B754,SERVIÇOS!$B:$G,5,0),IFERROR(VLOOKUP($B754,'COMPOSIÇÕES COMPLEMENTARES '!$C:$K,7,0),"")))</f>
        <v/>
      </c>
      <c r="H754" s="360" t="str">
        <f t="shared" si="44"/>
        <v/>
      </c>
      <c r="I754" s="360" t="str">
        <f t="shared" si="45"/>
        <v/>
      </c>
      <c r="J754" s="360" t="str">
        <f t="shared" si="46"/>
        <v/>
      </c>
      <c r="K754" s="360" t="str">
        <f t="shared" si="47"/>
        <v/>
      </c>
      <c r="L754" s="360"/>
    </row>
    <row r="755" spans="1:12">
      <c r="A755" s="355"/>
      <c r="B755" s="356"/>
      <c r="C755" s="357" t="str">
        <f>IF($B755="","",IFERROR(VLOOKUP($B755,SERVIÇOS!$B:$G,2,0),IFERROR(VLOOKUP($B755,'COMPOSIÇÕES COMPLEMENTARES '!$C:$K,2,0),"")))</f>
        <v/>
      </c>
      <c r="D755" s="358" t="str">
        <f>IF($B755="","",IFERROR(VLOOKUP($B755,SERVIÇOS!$B:$G,3,0),IFERROR(VLOOKUP($B755,'COMPOSIÇÕES COMPLEMENTARES '!$C:$K,3,0),"")))</f>
        <v/>
      </c>
      <c r="E755" s="359"/>
      <c r="F755" s="360" t="str">
        <f>IF($B755="","",IFERROR(VLOOKUP($B755,SERVIÇOS!$B:$G,4,0),IFERROR(VLOOKUP($B755,'COMPOSIÇÕES COMPLEMENTARES '!$C:$K,6,0),"")))</f>
        <v/>
      </c>
      <c r="G755" s="360" t="str">
        <f>IF($B755="","",IFERROR(VLOOKUP($B755,SERVIÇOS!$B:$G,5,0),IFERROR(VLOOKUP($B755,'COMPOSIÇÕES COMPLEMENTARES '!$C:$K,7,0),"")))</f>
        <v/>
      </c>
      <c r="H755" s="360" t="str">
        <f t="shared" si="44"/>
        <v/>
      </c>
      <c r="I755" s="360" t="str">
        <f t="shared" si="45"/>
        <v/>
      </c>
      <c r="J755" s="360" t="str">
        <f t="shared" si="46"/>
        <v/>
      </c>
      <c r="K755" s="360" t="str">
        <f t="shared" si="47"/>
        <v/>
      </c>
      <c r="L755" s="360"/>
    </row>
    <row r="756" spans="1:12">
      <c r="A756" s="355"/>
      <c r="B756" s="356"/>
      <c r="C756" s="357" t="str">
        <f>IF($B756="","",IFERROR(VLOOKUP($B756,SERVIÇOS!$B:$G,2,0),IFERROR(VLOOKUP($B756,'COMPOSIÇÕES COMPLEMENTARES '!$C:$K,2,0),"")))</f>
        <v/>
      </c>
      <c r="D756" s="358" t="str">
        <f>IF($B756="","",IFERROR(VLOOKUP($B756,SERVIÇOS!$B:$G,3,0),IFERROR(VLOOKUP($B756,'COMPOSIÇÕES COMPLEMENTARES '!$C:$K,3,0),"")))</f>
        <v/>
      </c>
      <c r="E756" s="359"/>
      <c r="F756" s="360" t="str">
        <f>IF($B756="","",IFERROR(VLOOKUP($B756,SERVIÇOS!$B:$G,4,0),IFERROR(VLOOKUP($B756,'COMPOSIÇÕES COMPLEMENTARES '!$C:$K,6,0),"")))</f>
        <v/>
      </c>
      <c r="G756" s="360" t="str">
        <f>IF($B756="","",IFERROR(VLOOKUP($B756,SERVIÇOS!$B:$G,5,0),IFERROR(VLOOKUP($B756,'COMPOSIÇÕES COMPLEMENTARES '!$C:$K,7,0),"")))</f>
        <v/>
      </c>
      <c r="H756" s="360" t="str">
        <f t="shared" si="44"/>
        <v/>
      </c>
      <c r="I756" s="360" t="str">
        <f t="shared" si="45"/>
        <v/>
      </c>
      <c r="J756" s="360" t="str">
        <f t="shared" si="46"/>
        <v/>
      </c>
      <c r="K756" s="360" t="str">
        <f t="shared" si="47"/>
        <v/>
      </c>
      <c r="L756" s="360"/>
    </row>
    <row r="757" spans="1:12">
      <c r="A757" s="355"/>
      <c r="B757" s="356"/>
      <c r="C757" s="357" t="str">
        <f>IF($B757="","",IFERROR(VLOOKUP($B757,SERVIÇOS!$B:$G,2,0),IFERROR(VLOOKUP($B757,'COMPOSIÇÕES COMPLEMENTARES '!$C:$K,2,0),"")))</f>
        <v/>
      </c>
      <c r="D757" s="358" t="str">
        <f>IF($B757="","",IFERROR(VLOOKUP($B757,SERVIÇOS!$B:$G,3,0),IFERROR(VLOOKUP($B757,'COMPOSIÇÕES COMPLEMENTARES '!$C:$K,3,0),"")))</f>
        <v/>
      </c>
      <c r="E757" s="359"/>
      <c r="F757" s="360" t="str">
        <f>IF($B757="","",IFERROR(VLOOKUP($B757,SERVIÇOS!$B:$G,4,0),IFERROR(VLOOKUP($B757,'COMPOSIÇÕES COMPLEMENTARES '!$C:$K,6,0),"")))</f>
        <v/>
      </c>
      <c r="G757" s="360" t="str">
        <f>IF($B757="","",IFERROR(VLOOKUP($B757,SERVIÇOS!$B:$G,5,0),IFERROR(VLOOKUP($B757,'COMPOSIÇÕES COMPLEMENTARES '!$C:$K,7,0),"")))</f>
        <v/>
      </c>
      <c r="H757" s="360" t="str">
        <f t="shared" si="44"/>
        <v/>
      </c>
      <c r="I757" s="360" t="str">
        <f t="shared" si="45"/>
        <v/>
      </c>
      <c r="J757" s="360" t="str">
        <f t="shared" si="46"/>
        <v/>
      </c>
      <c r="K757" s="360" t="str">
        <f t="shared" si="47"/>
        <v/>
      </c>
      <c r="L757" s="360"/>
    </row>
    <row r="758" spans="1:12">
      <c r="A758" s="355"/>
      <c r="B758" s="356"/>
      <c r="C758" s="357" t="str">
        <f>IF($B758="","",IFERROR(VLOOKUP($B758,SERVIÇOS!$B:$G,2,0),IFERROR(VLOOKUP($B758,'COMPOSIÇÕES COMPLEMENTARES '!$C:$K,2,0),"")))</f>
        <v/>
      </c>
      <c r="D758" s="358" t="str">
        <f>IF($B758="","",IFERROR(VLOOKUP($B758,SERVIÇOS!$B:$G,3,0),IFERROR(VLOOKUP($B758,'COMPOSIÇÕES COMPLEMENTARES '!$C:$K,3,0),"")))</f>
        <v/>
      </c>
      <c r="E758" s="359"/>
      <c r="F758" s="360" t="str">
        <f>IF($B758="","",IFERROR(VLOOKUP($B758,SERVIÇOS!$B:$G,4,0),IFERROR(VLOOKUP($B758,'COMPOSIÇÕES COMPLEMENTARES '!$C:$K,6,0),"")))</f>
        <v/>
      </c>
      <c r="G758" s="360" t="str">
        <f>IF($B758="","",IFERROR(VLOOKUP($B758,SERVIÇOS!$B:$G,5,0),IFERROR(VLOOKUP($B758,'COMPOSIÇÕES COMPLEMENTARES '!$C:$K,7,0),"")))</f>
        <v/>
      </c>
      <c r="H758" s="360" t="str">
        <f t="shared" si="44"/>
        <v/>
      </c>
      <c r="I758" s="360" t="str">
        <f t="shared" si="45"/>
        <v/>
      </c>
      <c r="J758" s="360" t="str">
        <f t="shared" si="46"/>
        <v/>
      </c>
      <c r="K758" s="360" t="str">
        <f t="shared" si="47"/>
        <v/>
      </c>
      <c r="L758" s="360"/>
    </row>
    <row r="759" spans="1:12">
      <c r="A759" s="355"/>
      <c r="B759" s="356"/>
      <c r="C759" s="357" t="str">
        <f>IF($B759="","",IFERROR(VLOOKUP($B759,SERVIÇOS!$B:$G,2,0),IFERROR(VLOOKUP($B759,'COMPOSIÇÕES COMPLEMENTARES '!$C:$K,2,0),"")))</f>
        <v/>
      </c>
      <c r="D759" s="358" t="str">
        <f>IF($B759="","",IFERROR(VLOOKUP($B759,SERVIÇOS!$B:$G,3,0),IFERROR(VLOOKUP($B759,'COMPOSIÇÕES COMPLEMENTARES '!$C:$K,3,0),"")))</f>
        <v/>
      </c>
      <c r="E759" s="359"/>
      <c r="F759" s="360" t="str">
        <f>IF($B759="","",IFERROR(VLOOKUP($B759,SERVIÇOS!$B:$G,4,0),IFERROR(VLOOKUP($B759,'COMPOSIÇÕES COMPLEMENTARES '!$C:$K,6,0),"")))</f>
        <v/>
      </c>
      <c r="G759" s="360" t="str">
        <f>IF($B759="","",IFERROR(VLOOKUP($B759,SERVIÇOS!$B:$G,5,0),IFERROR(VLOOKUP($B759,'COMPOSIÇÕES COMPLEMENTARES '!$C:$K,7,0),"")))</f>
        <v/>
      </c>
      <c r="H759" s="360" t="str">
        <f t="shared" si="44"/>
        <v/>
      </c>
      <c r="I759" s="360" t="str">
        <f t="shared" si="45"/>
        <v/>
      </c>
      <c r="J759" s="360" t="str">
        <f t="shared" si="46"/>
        <v/>
      </c>
      <c r="K759" s="360" t="str">
        <f t="shared" si="47"/>
        <v/>
      </c>
      <c r="L759" s="360"/>
    </row>
    <row r="760" spans="1:12">
      <c r="A760" s="355"/>
      <c r="B760" s="356"/>
      <c r="C760" s="357" t="str">
        <f>IF($B760="","",IFERROR(VLOOKUP($B760,SERVIÇOS!$B:$G,2,0),IFERROR(VLOOKUP($B760,'COMPOSIÇÕES COMPLEMENTARES '!$C:$K,2,0),"")))</f>
        <v/>
      </c>
      <c r="D760" s="358" t="str">
        <f>IF($B760="","",IFERROR(VLOOKUP($B760,SERVIÇOS!$B:$G,3,0),IFERROR(VLOOKUP($B760,'COMPOSIÇÕES COMPLEMENTARES '!$C:$K,3,0),"")))</f>
        <v/>
      </c>
      <c r="E760" s="359"/>
      <c r="F760" s="360" t="str">
        <f>IF($B760="","",IFERROR(VLOOKUP($B760,SERVIÇOS!$B:$G,4,0),IFERROR(VLOOKUP($B760,'COMPOSIÇÕES COMPLEMENTARES '!$C:$K,6,0),"")))</f>
        <v/>
      </c>
      <c r="G760" s="360" t="str">
        <f>IF($B760="","",IFERROR(VLOOKUP($B760,SERVIÇOS!$B:$G,5,0),IFERROR(VLOOKUP($B760,'COMPOSIÇÕES COMPLEMENTARES '!$C:$K,7,0),"")))</f>
        <v/>
      </c>
      <c r="H760" s="360" t="str">
        <f t="shared" si="44"/>
        <v/>
      </c>
      <c r="I760" s="360" t="str">
        <f t="shared" si="45"/>
        <v/>
      </c>
      <c r="J760" s="360" t="str">
        <f t="shared" si="46"/>
        <v/>
      </c>
      <c r="K760" s="360" t="str">
        <f t="shared" si="47"/>
        <v/>
      </c>
      <c r="L760" s="360"/>
    </row>
    <row r="761" spans="1:12">
      <c r="A761" s="355"/>
      <c r="B761" s="356"/>
      <c r="C761" s="357" t="str">
        <f>IF($B761="","",IFERROR(VLOOKUP($B761,SERVIÇOS!$B:$G,2,0),IFERROR(VLOOKUP($B761,'COMPOSIÇÕES COMPLEMENTARES '!$C:$K,2,0),"")))</f>
        <v/>
      </c>
      <c r="D761" s="358" t="str">
        <f>IF($B761="","",IFERROR(VLOOKUP($B761,SERVIÇOS!$B:$G,3,0),IFERROR(VLOOKUP($B761,'COMPOSIÇÕES COMPLEMENTARES '!$C:$K,3,0),"")))</f>
        <v/>
      </c>
      <c r="E761" s="359"/>
      <c r="F761" s="360" t="str">
        <f>IF($B761="","",IFERROR(VLOOKUP($B761,SERVIÇOS!$B:$G,4,0),IFERROR(VLOOKUP($B761,'COMPOSIÇÕES COMPLEMENTARES '!$C:$K,6,0),"")))</f>
        <v/>
      </c>
      <c r="G761" s="360" t="str">
        <f>IF($B761="","",IFERROR(VLOOKUP($B761,SERVIÇOS!$B:$G,5,0),IFERROR(VLOOKUP($B761,'COMPOSIÇÕES COMPLEMENTARES '!$C:$K,7,0),"")))</f>
        <v/>
      </c>
      <c r="H761" s="360" t="str">
        <f t="shared" si="44"/>
        <v/>
      </c>
      <c r="I761" s="360" t="str">
        <f t="shared" si="45"/>
        <v/>
      </c>
      <c r="J761" s="360" t="str">
        <f t="shared" si="46"/>
        <v/>
      </c>
      <c r="K761" s="360" t="str">
        <f t="shared" si="47"/>
        <v/>
      </c>
      <c r="L761" s="360"/>
    </row>
    <row r="762" spans="1:12">
      <c r="A762" s="355"/>
      <c r="B762" s="356"/>
      <c r="C762" s="357" t="str">
        <f>IF($B762="","",IFERROR(VLOOKUP($B762,SERVIÇOS!$B:$G,2,0),IFERROR(VLOOKUP($B762,'COMPOSIÇÕES COMPLEMENTARES '!$C:$K,2,0),"")))</f>
        <v/>
      </c>
      <c r="D762" s="358" t="str">
        <f>IF($B762="","",IFERROR(VLOOKUP($B762,SERVIÇOS!$B:$G,3,0),IFERROR(VLOOKUP($B762,'COMPOSIÇÕES COMPLEMENTARES '!$C:$K,3,0),"")))</f>
        <v/>
      </c>
      <c r="E762" s="359"/>
      <c r="F762" s="360" t="str">
        <f>IF($B762="","",IFERROR(VLOOKUP($B762,SERVIÇOS!$B:$G,4,0),IFERROR(VLOOKUP($B762,'COMPOSIÇÕES COMPLEMENTARES '!$C:$K,6,0),"")))</f>
        <v/>
      </c>
      <c r="G762" s="360" t="str">
        <f>IF($B762="","",IFERROR(VLOOKUP($B762,SERVIÇOS!$B:$G,5,0),IFERROR(VLOOKUP($B762,'COMPOSIÇÕES COMPLEMENTARES '!$C:$K,7,0),"")))</f>
        <v/>
      </c>
      <c r="H762" s="360" t="str">
        <f t="shared" si="44"/>
        <v/>
      </c>
      <c r="I762" s="360" t="str">
        <f t="shared" si="45"/>
        <v/>
      </c>
      <c r="J762" s="360" t="str">
        <f t="shared" si="46"/>
        <v/>
      </c>
      <c r="K762" s="360" t="str">
        <f t="shared" si="47"/>
        <v/>
      </c>
      <c r="L762" s="360"/>
    </row>
    <row r="763" spans="1:12">
      <c r="A763" s="355"/>
      <c r="B763" s="356"/>
      <c r="C763" s="357" t="str">
        <f>IF($B763="","",IFERROR(VLOOKUP($B763,SERVIÇOS!$B:$G,2,0),IFERROR(VLOOKUP($B763,'COMPOSIÇÕES COMPLEMENTARES '!$C:$K,2,0),"")))</f>
        <v/>
      </c>
      <c r="D763" s="358" t="str">
        <f>IF($B763="","",IFERROR(VLOOKUP($B763,SERVIÇOS!$B:$G,3,0),IFERROR(VLOOKUP($B763,'COMPOSIÇÕES COMPLEMENTARES '!$C:$K,3,0),"")))</f>
        <v/>
      </c>
      <c r="E763" s="359"/>
      <c r="F763" s="360" t="str">
        <f>IF($B763="","",IFERROR(VLOOKUP($B763,SERVIÇOS!$B:$G,4,0),IFERROR(VLOOKUP($B763,'COMPOSIÇÕES COMPLEMENTARES '!$C:$K,6,0),"")))</f>
        <v/>
      </c>
      <c r="G763" s="360" t="str">
        <f>IF($B763="","",IFERROR(VLOOKUP($B763,SERVIÇOS!$B:$G,5,0),IFERROR(VLOOKUP($B763,'COMPOSIÇÕES COMPLEMENTARES '!$C:$K,7,0),"")))</f>
        <v/>
      </c>
      <c r="H763" s="360" t="str">
        <f t="shared" si="44"/>
        <v/>
      </c>
      <c r="I763" s="360" t="str">
        <f t="shared" si="45"/>
        <v/>
      </c>
      <c r="J763" s="360" t="str">
        <f t="shared" si="46"/>
        <v/>
      </c>
      <c r="K763" s="360" t="str">
        <f t="shared" si="47"/>
        <v/>
      </c>
      <c r="L763" s="360"/>
    </row>
    <row r="764" spans="1:12">
      <c r="A764" s="355"/>
      <c r="B764" s="356"/>
      <c r="C764" s="357" t="str">
        <f>IF($B764="","",IFERROR(VLOOKUP($B764,SERVIÇOS!$B:$G,2,0),IFERROR(VLOOKUP($B764,'COMPOSIÇÕES COMPLEMENTARES '!$C:$K,2,0),"")))</f>
        <v/>
      </c>
      <c r="D764" s="358" t="str">
        <f>IF($B764="","",IFERROR(VLOOKUP($B764,SERVIÇOS!$B:$G,3,0),IFERROR(VLOOKUP($B764,'COMPOSIÇÕES COMPLEMENTARES '!$C:$K,3,0),"")))</f>
        <v/>
      </c>
      <c r="E764" s="359"/>
      <c r="F764" s="360" t="str">
        <f>IF($B764="","",IFERROR(VLOOKUP($B764,SERVIÇOS!$B:$G,4,0),IFERROR(VLOOKUP($B764,'COMPOSIÇÕES COMPLEMENTARES '!$C:$K,6,0),"")))</f>
        <v/>
      </c>
      <c r="G764" s="360" t="str">
        <f>IF($B764="","",IFERROR(VLOOKUP($B764,SERVIÇOS!$B:$G,5,0),IFERROR(VLOOKUP($B764,'COMPOSIÇÕES COMPLEMENTARES '!$C:$K,7,0),"")))</f>
        <v/>
      </c>
      <c r="H764" s="360" t="str">
        <f t="shared" si="44"/>
        <v/>
      </c>
      <c r="I764" s="360" t="str">
        <f t="shared" si="45"/>
        <v/>
      </c>
      <c r="J764" s="360" t="str">
        <f t="shared" si="46"/>
        <v/>
      </c>
      <c r="K764" s="360" t="str">
        <f t="shared" si="47"/>
        <v/>
      </c>
      <c r="L764" s="360"/>
    </row>
    <row r="765" spans="1:12">
      <c r="A765" s="355"/>
      <c r="B765" s="356"/>
      <c r="C765" s="357" t="str">
        <f>IF($B765="","",IFERROR(VLOOKUP($B765,SERVIÇOS!$B:$G,2,0),IFERROR(VLOOKUP($B765,'COMPOSIÇÕES COMPLEMENTARES '!$C:$K,2,0),"")))</f>
        <v/>
      </c>
      <c r="D765" s="358" t="str">
        <f>IF($B765="","",IFERROR(VLOOKUP($B765,SERVIÇOS!$B:$G,3,0),IFERROR(VLOOKUP($B765,'COMPOSIÇÕES COMPLEMENTARES '!$C:$K,3,0),"")))</f>
        <v/>
      </c>
      <c r="E765" s="359"/>
      <c r="F765" s="360" t="str">
        <f>IF($B765="","",IFERROR(VLOOKUP($B765,SERVIÇOS!$B:$G,4,0),IFERROR(VLOOKUP($B765,'COMPOSIÇÕES COMPLEMENTARES '!$C:$K,6,0),"")))</f>
        <v/>
      </c>
      <c r="G765" s="360" t="str">
        <f>IF($B765="","",IFERROR(VLOOKUP($B765,SERVIÇOS!$B:$G,5,0),IFERROR(VLOOKUP($B765,'COMPOSIÇÕES COMPLEMENTARES '!$C:$K,7,0),"")))</f>
        <v/>
      </c>
      <c r="H765" s="360" t="str">
        <f t="shared" si="44"/>
        <v/>
      </c>
      <c r="I765" s="360" t="str">
        <f t="shared" si="45"/>
        <v/>
      </c>
      <c r="J765" s="360" t="str">
        <f t="shared" si="46"/>
        <v/>
      </c>
      <c r="K765" s="360" t="str">
        <f t="shared" si="47"/>
        <v/>
      </c>
      <c r="L765" s="360"/>
    </row>
    <row r="766" spans="1:12">
      <c r="A766" s="355"/>
      <c r="B766" s="356"/>
      <c r="C766" s="357" t="str">
        <f>IF($B766="","",IFERROR(VLOOKUP($B766,SERVIÇOS!$B:$G,2,0),IFERROR(VLOOKUP($B766,'COMPOSIÇÕES COMPLEMENTARES '!$C:$K,2,0),"")))</f>
        <v/>
      </c>
      <c r="D766" s="358" t="str">
        <f>IF($B766="","",IFERROR(VLOOKUP($B766,SERVIÇOS!$B:$G,3,0),IFERROR(VLOOKUP($B766,'COMPOSIÇÕES COMPLEMENTARES '!$C:$K,3,0),"")))</f>
        <v/>
      </c>
      <c r="E766" s="359"/>
      <c r="F766" s="360" t="str">
        <f>IF($B766="","",IFERROR(VLOOKUP($B766,SERVIÇOS!$B:$G,4,0),IFERROR(VLOOKUP($B766,'COMPOSIÇÕES COMPLEMENTARES '!$C:$K,6,0),"")))</f>
        <v/>
      </c>
      <c r="G766" s="360" t="str">
        <f>IF($B766="","",IFERROR(VLOOKUP($B766,SERVIÇOS!$B:$G,5,0),IFERROR(VLOOKUP($B766,'COMPOSIÇÕES COMPLEMENTARES '!$C:$K,7,0),"")))</f>
        <v/>
      </c>
      <c r="H766" s="360" t="str">
        <f t="shared" si="44"/>
        <v/>
      </c>
      <c r="I766" s="360" t="str">
        <f t="shared" si="45"/>
        <v/>
      </c>
      <c r="J766" s="360" t="str">
        <f t="shared" si="46"/>
        <v/>
      </c>
      <c r="K766" s="360" t="str">
        <f t="shared" si="47"/>
        <v/>
      </c>
      <c r="L766" s="360"/>
    </row>
    <row r="767" spans="1:12">
      <c r="A767" s="355"/>
      <c r="B767" s="356"/>
      <c r="C767" s="357" t="str">
        <f>IF($B767="","",IFERROR(VLOOKUP($B767,SERVIÇOS!$B:$G,2,0),IFERROR(VLOOKUP($B767,'COMPOSIÇÕES COMPLEMENTARES '!$C:$K,2,0),"")))</f>
        <v/>
      </c>
      <c r="D767" s="358" t="str">
        <f>IF($B767="","",IFERROR(VLOOKUP($B767,SERVIÇOS!$B:$G,3,0),IFERROR(VLOOKUP($B767,'COMPOSIÇÕES COMPLEMENTARES '!$C:$K,3,0),"")))</f>
        <v/>
      </c>
      <c r="E767" s="359"/>
      <c r="F767" s="360" t="str">
        <f>IF($B767="","",IFERROR(VLOOKUP($B767,SERVIÇOS!$B:$G,4,0),IFERROR(VLOOKUP($B767,'COMPOSIÇÕES COMPLEMENTARES '!$C:$K,6,0),"")))</f>
        <v/>
      </c>
      <c r="G767" s="360" t="str">
        <f>IF($B767="","",IFERROR(VLOOKUP($B767,SERVIÇOS!$B:$G,5,0),IFERROR(VLOOKUP($B767,'COMPOSIÇÕES COMPLEMENTARES '!$C:$K,7,0),"")))</f>
        <v/>
      </c>
      <c r="H767" s="360" t="str">
        <f t="shared" si="44"/>
        <v/>
      </c>
      <c r="I767" s="360" t="str">
        <f t="shared" si="45"/>
        <v/>
      </c>
      <c r="J767" s="360" t="str">
        <f t="shared" si="46"/>
        <v/>
      </c>
      <c r="K767" s="360" t="str">
        <f t="shared" si="47"/>
        <v/>
      </c>
      <c r="L767" s="360"/>
    </row>
    <row r="768" spans="1:12">
      <c r="A768" s="355"/>
      <c r="B768" s="356"/>
      <c r="C768" s="357" t="str">
        <f>IF($B768="","",IFERROR(VLOOKUP($B768,SERVIÇOS!$B:$G,2,0),IFERROR(VLOOKUP($B768,'COMPOSIÇÕES COMPLEMENTARES '!$C:$K,2,0),"")))</f>
        <v/>
      </c>
      <c r="D768" s="358" t="str">
        <f>IF($B768="","",IFERROR(VLOOKUP($B768,SERVIÇOS!$B:$G,3,0),IFERROR(VLOOKUP($B768,'COMPOSIÇÕES COMPLEMENTARES '!$C:$K,3,0),"")))</f>
        <v/>
      </c>
      <c r="E768" s="359"/>
      <c r="F768" s="360" t="str">
        <f>IF($B768="","",IFERROR(VLOOKUP($B768,SERVIÇOS!$B:$G,4,0),IFERROR(VLOOKUP($B768,'COMPOSIÇÕES COMPLEMENTARES '!$C:$K,6,0),"")))</f>
        <v/>
      </c>
      <c r="G768" s="360" t="str">
        <f>IF($B768="","",IFERROR(VLOOKUP($B768,SERVIÇOS!$B:$G,5,0),IFERROR(VLOOKUP($B768,'COMPOSIÇÕES COMPLEMENTARES '!$C:$K,7,0),"")))</f>
        <v/>
      </c>
      <c r="H768" s="360" t="str">
        <f t="shared" si="44"/>
        <v/>
      </c>
      <c r="I768" s="360" t="str">
        <f t="shared" si="45"/>
        <v/>
      </c>
      <c r="J768" s="360" t="str">
        <f t="shared" si="46"/>
        <v/>
      </c>
      <c r="K768" s="360" t="str">
        <f t="shared" si="47"/>
        <v/>
      </c>
      <c r="L768" s="360"/>
    </row>
    <row r="769" spans="1:12">
      <c r="A769" s="355"/>
      <c r="B769" s="356"/>
      <c r="C769" s="357" t="str">
        <f>IF($B769="","",IFERROR(VLOOKUP($B769,SERVIÇOS!$B:$G,2,0),IFERROR(VLOOKUP($B769,'COMPOSIÇÕES COMPLEMENTARES '!$C:$K,2,0),"")))</f>
        <v/>
      </c>
      <c r="D769" s="358" t="str">
        <f>IF($B769="","",IFERROR(VLOOKUP($B769,SERVIÇOS!$B:$G,3,0),IFERROR(VLOOKUP($B769,'COMPOSIÇÕES COMPLEMENTARES '!$C:$K,3,0),"")))</f>
        <v/>
      </c>
      <c r="E769" s="359"/>
      <c r="F769" s="360" t="str">
        <f>IF($B769="","",IFERROR(VLOOKUP($B769,SERVIÇOS!$B:$G,4,0),IFERROR(VLOOKUP($B769,'COMPOSIÇÕES COMPLEMENTARES '!$C:$K,6,0),"")))</f>
        <v/>
      </c>
      <c r="G769" s="360" t="str">
        <f>IF($B769="","",IFERROR(VLOOKUP($B769,SERVIÇOS!$B:$G,5,0),IFERROR(VLOOKUP($B769,'COMPOSIÇÕES COMPLEMENTARES '!$C:$K,7,0),"")))</f>
        <v/>
      </c>
      <c r="H769" s="360" t="str">
        <f t="shared" si="44"/>
        <v/>
      </c>
      <c r="I769" s="360" t="str">
        <f t="shared" si="45"/>
        <v/>
      </c>
      <c r="J769" s="360" t="str">
        <f t="shared" si="46"/>
        <v/>
      </c>
      <c r="K769" s="360" t="str">
        <f t="shared" si="47"/>
        <v/>
      </c>
      <c r="L769" s="360"/>
    </row>
    <row r="770" spans="1:12">
      <c r="A770" s="355"/>
      <c r="B770" s="356"/>
      <c r="C770" s="357" t="str">
        <f>IF($B770="","",IFERROR(VLOOKUP($B770,SERVIÇOS!$B:$G,2,0),IFERROR(VLOOKUP($B770,'COMPOSIÇÕES COMPLEMENTARES '!$C:$K,2,0),"")))</f>
        <v/>
      </c>
      <c r="D770" s="358" t="str">
        <f>IF($B770="","",IFERROR(VLOOKUP($B770,SERVIÇOS!$B:$G,3,0),IFERROR(VLOOKUP($B770,'COMPOSIÇÕES COMPLEMENTARES '!$C:$K,3,0),"")))</f>
        <v/>
      </c>
      <c r="E770" s="359"/>
      <c r="F770" s="360" t="str">
        <f>IF($B770="","",IFERROR(VLOOKUP($B770,SERVIÇOS!$B:$G,4,0),IFERROR(VLOOKUP($B770,'COMPOSIÇÕES COMPLEMENTARES '!$C:$K,6,0),"")))</f>
        <v/>
      </c>
      <c r="G770" s="360" t="str">
        <f>IF($B770="","",IFERROR(VLOOKUP($B770,SERVIÇOS!$B:$G,5,0),IFERROR(VLOOKUP($B770,'COMPOSIÇÕES COMPLEMENTARES '!$C:$K,7,0),"")))</f>
        <v/>
      </c>
      <c r="H770" s="360" t="str">
        <f t="shared" si="44"/>
        <v/>
      </c>
      <c r="I770" s="360" t="str">
        <f t="shared" si="45"/>
        <v/>
      </c>
      <c r="J770" s="360" t="str">
        <f t="shared" si="46"/>
        <v/>
      </c>
      <c r="K770" s="360" t="str">
        <f t="shared" si="47"/>
        <v/>
      </c>
      <c r="L770" s="360"/>
    </row>
    <row r="771" spans="1:12">
      <c r="A771" s="355"/>
      <c r="B771" s="356"/>
      <c r="C771" s="357" t="str">
        <f>IF($B771="","",IFERROR(VLOOKUP($B771,SERVIÇOS!$B:$G,2,0),IFERROR(VLOOKUP($B771,'COMPOSIÇÕES COMPLEMENTARES '!$C:$K,2,0),"")))</f>
        <v/>
      </c>
      <c r="D771" s="358" t="str">
        <f>IF($B771="","",IFERROR(VLOOKUP($B771,SERVIÇOS!$B:$G,3,0),IFERROR(VLOOKUP($B771,'COMPOSIÇÕES COMPLEMENTARES '!$C:$K,3,0),"")))</f>
        <v/>
      </c>
      <c r="E771" s="359"/>
      <c r="F771" s="360" t="str">
        <f>IF($B771="","",IFERROR(VLOOKUP($B771,SERVIÇOS!$B:$G,4,0),IFERROR(VLOOKUP($B771,'COMPOSIÇÕES COMPLEMENTARES '!$C:$K,6,0),"")))</f>
        <v/>
      </c>
      <c r="G771" s="360" t="str">
        <f>IF($B771="","",IFERROR(VLOOKUP($B771,SERVIÇOS!$B:$G,5,0),IFERROR(VLOOKUP($B771,'COMPOSIÇÕES COMPLEMENTARES '!$C:$K,7,0),"")))</f>
        <v/>
      </c>
      <c r="H771" s="360" t="str">
        <f t="shared" si="44"/>
        <v/>
      </c>
      <c r="I771" s="360" t="str">
        <f t="shared" si="45"/>
        <v/>
      </c>
      <c r="J771" s="360" t="str">
        <f t="shared" si="46"/>
        <v/>
      </c>
      <c r="K771" s="360" t="str">
        <f t="shared" si="47"/>
        <v/>
      </c>
      <c r="L771" s="360"/>
    </row>
    <row r="772" spans="1:12">
      <c r="A772" s="355"/>
      <c r="B772" s="356"/>
      <c r="C772" s="357" t="str">
        <f>IF($B772="","",IFERROR(VLOOKUP($B772,SERVIÇOS!$B:$G,2,0),IFERROR(VLOOKUP($B772,'COMPOSIÇÕES COMPLEMENTARES '!$C:$K,2,0),"")))</f>
        <v/>
      </c>
      <c r="D772" s="358" t="str">
        <f>IF($B772="","",IFERROR(VLOOKUP($B772,SERVIÇOS!$B:$G,3,0),IFERROR(VLOOKUP($B772,'COMPOSIÇÕES COMPLEMENTARES '!$C:$K,3,0),"")))</f>
        <v/>
      </c>
      <c r="E772" s="359"/>
      <c r="F772" s="360" t="str">
        <f>IF($B772="","",IFERROR(VLOOKUP($B772,SERVIÇOS!$B:$G,4,0),IFERROR(VLOOKUP($B772,'COMPOSIÇÕES COMPLEMENTARES '!$C:$K,6,0),"")))</f>
        <v/>
      </c>
      <c r="G772" s="360" t="str">
        <f>IF($B772="","",IFERROR(VLOOKUP($B772,SERVIÇOS!$B:$G,5,0),IFERROR(VLOOKUP($B772,'COMPOSIÇÕES COMPLEMENTARES '!$C:$K,7,0),"")))</f>
        <v/>
      </c>
      <c r="H772" s="360" t="str">
        <f t="shared" si="44"/>
        <v/>
      </c>
      <c r="I772" s="360" t="str">
        <f t="shared" si="45"/>
        <v/>
      </c>
      <c r="J772" s="360" t="str">
        <f t="shared" si="46"/>
        <v/>
      </c>
      <c r="K772" s="360" t="str">
        <f t="shared" si="47"/>
        <v/>
      </c>
      <c r="L772" s="360"/>
    </row>
    <row r="773" spans="1:12">
      <c r="A773" s="355"/>
      <c r="B773" s="356"/>
      <c r="C773" s="357" t="str">
        <f>IF($B773="","",IFERROR(VLOOKUP($B773,SERVIÇOS!$B:$G,2,0),IFERROR(VLOOKUP($B773,'COMPOSIÇÕES COMPLEMENTARES '!$C:$K,2,0),"")))</f>
        <v/>
      </c>
      <c r="D773" s="358" t="str">
        <f>IF($B773="","",IFERROR(VLOOKUP($B773,SERVIÇOS!$B:$G,3,0),IFERROR(VLOOKUP($B773,'COMPOSIÇÕES COMPLEMENTARES '!$C:$K,3,0),"")))</f>
        <v/>
      </c>
      <c r="E773" s="359"/>
      <c r="F773" s="360" t="str">
        <f>IF($B773="","",IFERROR(VLOOKUP($B773,SERVIÇOS!$B:$G,4,0),IFERROR(VLOOKUP($B773,'COMPOSIÇÕES COMPLEMENTARES '!$C:$K,6,0),"")))</f>
        <v/>
      </c>
      <c r="G773" s="360" t="str">
        <f>IF($B773="","",IFERROR(VLOOKUP($B773,SERVIÇOS!$B:$G,5,0),IFERROR(VLOOKUP($B773,'COMPOSIÇÕES COMPLEMENTARES '!$C:$K,7,0),"")))</f>
        <v/>
      </c>
      <c r="H773" s="360" t="str">
        <f t="shared" si="44"/>
        <v/>
      </c>
      <c r="I773" s="360" t="str">
        <f t="shared" si="45"/>
        <v/>
      </c>
      <c r="J773" s="360" t="str">
        <f t="shared" si="46"/>
        <v/>
      </c>
      <c r="K773" s="360" t="str">
        <f t="shared" si="47"/>
        <v/>
      </c>
      <c r="L773" s="360"/>
    </row>
    <row r="774" spans="1:12">
      <c r="A774" s="355"/>
      <c r="B774" s="356"/>
      <c r="C774" s="357" t="str">
        <f>IF($B774="","",IFERROR(VLOOKUP($B774,SERVIÇOS!$B:$G,2,0),IFERROR(VLOOKUP($B774,'COMPOSIÇÕES COMPLEMENTARES '!$C:$K,2,0),"")))</f>
        <v/>
      </c>
      <c r="D774" s="358" t="str">
        <f>IF($B774="","",IFERROR(VLOOKUP($B774,SERVIÇOS!$B:$G,3,0),IFERROR(VLOOKUP($B774,'COMPOSIÇÕES COMPLEMENTARES '!$C:$K,3,0),"")))</f>
        <v/>
      </c>
      <c r="E774" s="359"/>
      <c r="F774" s="360" t="str">
        <f>IF($B774="","",IFERROR(VLOOKUP($B774,SERVIÇOS!$B:$G,4,0),IFERROR(VLOOKUP($B774,'COMPOSIÇÕES COMPLEMENTARES '!$C:$K,6,0),"")))</f>
        <v/>
      </c>
      <c r="G774" s="360" t="str">
        <f>IF($B774="","",IFERROR(VLOOKUP($B774,SERVIÇOS!$B:$G,5,0),IFERROR(VLOOKUP($B774,'COMPOSIÇÕES COMPLEMENTARES '!$C:$K,7,0),"")))</f>
        <v/>
      </c>
      <c r="H774" s="360" t="str">
        <f t="shared" si="44"/>
        <v/>
      </c>
      <c r="I774" s="360" t="str">
        <f t="shared" si="45"/>
        <v/>
      </c>
      <c r="J774" s="360" t="str">
        <f t="shared" si="46"/>
        <v/>
      </c>
      <c r="K774" s="360" t="str">
        <f t="shared" si="47"/>
        <v/>
      </c>
      <c r="L774" s="360"/>
    </row>
    <row r="775" spans="1:12">
      <c r="A775" s="355"/>
      <c r="B775" s="356"/>
      <c r="C775" s="357" t="str">
        <f>IF($B775="","",IFERROR(VLOOKUP($B775,SERVIÇOS!$B:$G,2,0),IFERROR(VLOOKUP($B775,'COMPOSIÇÕES COMPLEMENTARES '!$C:$K,2,0),"")))</f>
        <v/>
      </c>
      <c r="D775" s="358" t="str">
        <f>IF($B775="","",IFERROR(VLOOKUP($B775,SERVIÇOS!$B:$G,3,0),IFERROR(VLOOKUP($B775,'COMPOSIÇÕES COMPLEMENTARES '!$C:$K,3,0),"")))</f>
        <v/>
      </c>
      <c r="E775" s="359"/>
      <c r="F775" s="360" t="str">
        <f>IF($B775="","",IFERROR(VLOOKUP($B775,SERVIÇOS!$B:$G,4,0),IFERROR(VLOOKUP($B775,'COMPOSIÇÕES COMPLEMENTARES '!$C:$K,6,0),"")))</f>
        <v/>
      </c>
      <c r="G775" s="360" t="str">
        <f>IF($B775="","",IFERROR(VLOOKUP($B775,SERVIÇOS!$B:$G,5,0),IFERROR(VLOOKUP($B775,'COMPOSIÇÕES COMPLEMENTARES '!$C:$K,7,0),"")))</f>
        <v/>
      </c>
      <c r="H775" s="360" t="str">
        <f t="shared" si="44"/>
        <v/>
      </c>
      <c r="I775" s="360" t="str">
        <f t="shared" si="45"/>
        <v/>
      </c>
      <c r="J775" s="360" t="str">
        <f t="shared" si="46"/>
        <v/>
      </c>
      <c r="K775" s="360" t="str">
        <f t="shared" si="47"/>
        <v/>
      </c>
      <c r="L775" s="360"/>
    </row>
    <row r="776" spans="1:12">
      <c r="A776" s="355"/>
      <c r="B776" s="356"/>
      <c r="C776" s="357" t="str">
        <f>IF($B776="","",IFERROR(VLOOKUP($B776,SERVIÇOS!$B:$G,2,0),IFERROR(VLOOKUP($B776,'COMPOSIÇÕES COMPLEMENTARES '!$C:$K,2,0),"")))</f>
        <v/>
      </c>
      <c r="D776" s="358" t="str">
        <f>IF($B776="","",IFERROR(VLOOKUP($B776,SERVIÇOS!$B:$G,3,0),IFERROR(VLOOKUP($B776,'COMPOSIÇÕES COMPLEMENTARES '!$C:$K,3,0),"")))</f>
        <v/>
      </c>
      <c r="E776" s="359"/>
      <c r="F776" s="360" t="str">
        <f>IF($B776="","",IFERROR(VLOOKUP($B776,SERVIÇOS!$B:$G,4,0),IFERROR(VLOOKUP($B776,'COMPOSIÇÕES COMPLEMENTARES '!$C:$K,6,0),"")))</f>
        <v/>
      </c>
      <c r="G776" s="360" t="str">
        <f>IF($B776="","",IFERROR(VLOOKUP($B776,SERVIÇOS!$B:$G,5,0),IFERROR(VLOOKUP($B776,'COMPOSIÇÕES COMPLEMENTARES '!$C:$K,7,0),"")))</f>
        <v/>
      </c>
      <c r="H776" s="360" t="str">
        <f t="shared" si="44"/>
        <v/>
      </c>
      <c r="I776" s="360" t="str">
        <f t="shared" si="45"/>
        <v/>
      </c>
      <c r="J776" s="360" t="str">
        <f t="shared" si="46"/>
        <v/>
      </c>
      <c r="K776" s="360" t="str">
        <f t="shared" si="47"/>
        <v/>
      </c>
      <c r="L776" s="360"/>
    </row>
    <row r="777" spans="1:12">
      <c r="A777" s="355"/>
      <c r="B777" s="356"/>
      <c r="C777" s="357" t="str">
        <f>IF($B777="","",IFERROR(VLOOKUP($B777,SERVIÇOS!$B:$G,2,0),IFERROR(VLOOKUP($B777,'COMPOSIÇÕES COMPLEMENTARES '!$C:$K,2,0),"")))</f>
        <v/>
      </c>
      <c r="D777" s="358" t="str">
        <f>IF($B777="","",IFERROR(VLOOKUP($B777,SERVIÇOS!$B:$G,3,0),IFERROR(VLOOKUP($B777,'COMPOSIÇÕES COMPLEMENTARES '!$C:$K,3,0),"")))</f>
        <v/>
      </c>
      <c r="E777" s="359"/>
      <c r="F777" s="360" t="str">
        <f>IF($B777="","",IFERROR(VLOOKUP($B777,SERVIÇOS!$B:$G,4,0),IFERROR(VLOOKUP($B777,'COMPOSIÇÕES COMPLEMENTARES '!$C:$K,6,0),"")))</f>
        <v/>
      </c>
      <c r="G777" s="360" t="str">
        <f>IF($B777="","",IFERROR(VLOOKUP($B777,SERVIÇOS!$B:$G,5,0),IFERROR(VLOOKUP($B777,'COMPOSIÇÕES COMPLEMENTARES '!$C:$K,7,0),"")))</f>
        <v/>
      </c>
      <c r="H777" s="360" t="str">
        <f t="shared" si="44"/>
        <v/>
      </c>
      <c r="I777" s="360" t="str">
        <f t="shared" si="45"/>
        <v/>
      </c>
      <c r="J777" s="360" t="str">
        <f t="shared" si="46"/>
        <v/>
      </c>
      <c r="K777" s="360" t="str">
        <f t="shared" si="47"/>
        <v/>
      </c>
      <c r="L777" s="360"/>
    </row>
    <row r="778" spans="1:12">
      <c r="A778" s="355"/>
      <c r="B778" s="356"/>
      <c r="C778" s="357" t="str">
        <f>IF($B778="","",IFERROR(VLOOKUP($B778,SERVIÇOS!$B:$G,2,0),IFERROR(VLOOKUP($B778,'COMPOSIÇÕES COMPLEMENTARES '!$C:$K,2,0),"")))</f>
        <v/>
      </c>
      <c r="D778" s="358" t="str">
        <f>IF($B778="","",IFERROR(VLOOKUP($B778,SERVIÇOS!$B:$G,3,0),IFERROR(VLOOKUP($B778,'COMPOSIÇÕES COMPLEMENTARES '!$C:$K,3,0),"")))</f>
        <v/>
      </c>
      <c r="E778" s="359"/>
      <c r="F778" s="360" t="str">
        <f>IF($B778="","",IFERROR(VLOOKUP($B778,SERVIÇOS!$B:$G,4,0),IFERROR(VLOOKUP($B778,'COMPOSIÇÕES COMPLEMENTARES '!$C:$K,6,0),"")))</f>
        <v/>
      </c>
      <c r="G778" s="360" t="str">
        <f>IF($B778="","",IFERROR(VLOOKUP($B778,SERVIÇOS!$B:$G,5,0),IFERROR(VLOOKUP($B778,'COMPOSIÇÕES COMPLEMENTARES '!$C:$K,7,0),"")))</f>
        <v/>
      </c>
      <c r="H778" s="360" t="str">
        <f t="shared" si="44"/>
        <v/>
      </c>
      <c r="I778" s="360" t="str">
        <f t="shared" si="45"/>
        <v/>
      </c>
      <c r="J778" s="360" t="str">
        <f t="shared" si="46"/>
        <v/>
      </c>
      <c r="K778" s="360" t="str">
        <f t="shared" si="47"/>
        <v/>
      </c>
      <c r="L778" s="360"/>
    </row>
    <row r="779" spans="1:12">
      <c r="A779" s="355"/>
      <c r="B779" s="356"/>
      <c r="C779" s="357" t="str">
        <f>IF($B779="","",IFERROR(VLOOKUP($B779,SERVIÇOS!$B:$G,2,0),IFERROR(VLOOKUP($B779,'COMPOSIÇÕES COMPLEMENTARES '!$C:$K,2,0),"")))</f>
        <v/>
      </c>
      <c r="D779" s="358" t="str">
        <f>IF($B779="","",IFERROR(VLOOKUP($B779,SERVIÇOS!$B:$G,3,0),IFERROR(VLOOKUP($B779,'COMPOSIÇÕES COMPLEMENTARES '!$C:$K,3,0),"")))</f>
        <v/>
      </c>
      <c r="E779" s="359"/>
      <c r="F779" s="360" t="str">
        <f>IF($B779="","",IFERROR(VLOOKUP($B779,SERVIÇOS!$B:$G,4,0),IFERROR(VLOOKUP($B779,'COMPOSIÇÕES COMPLEMENTARES '!$C:$K,6,0),"")))</f>
        <v/>
      </c>
      <c r="G779" s="360" t="str">
        <f>IF($B779="","",IFERROR(VLOOKUP($B779,SERVIÇOS!$B:$G,5,0),IFERROR(VLOOKUP($B779,'COMPOSIÇÕES COMPLEMENTARES '!$C:$K,7,0),"")))</f>
        <v/>
      </c>
      <c r="H779" s="360" t="str">
        <f t="shared" si="44"/>
        <v/>
      </c>
      <c r="I779" s="360" t="str">
        <f t="shared" si="45"/>
        <v/>
      </c>
      <c r="J779" s="360" t="str">
        <f t="shared" si="46"/>
        <v/>
      </c>
      <c r="K779" s="360" t="str">
        <f t="shared" si="47"/>
        <v/>
      </c>
      <c r="L779" s="360"/>
    </row>
    <row r="780" spans="1:12">
      <c r="A780" s="355"/>
      <c r="B780" s="356"/>
      <c r="C780" s="357" t="str">
        <f>IF($B780="","",IFERROR(VLOOKUP($B780,SERVIÇOS!$B:$G,2,0),IFERROR(VLOOKUP($B780,'COMPOSIÇÕES COMPLEMENTARES '!$C:$K,2,0),"")))</f>
        <v/>
      </c>
      <c r="D780" s="358" t="str">
        <f>IF($B780="","",IFERROR(VLOOKUP($B780,SERVIÇOS!$B:$G,3,0),IFERROR(VLOOKUP($B780,'COMPOSIÇÕES COMPLEMENTARES '!$C:$K,3,0),"")))</f>
        <v/>
      </c>
      <c r="E780" s="359"/>
      <c r="F780" s="360" t="str">
        <f>IF($B780="","",IFERROR(VLOOKUP($B780,SERVIÇOS!$B:$G,4,0),IFERROR(VLOOKUP($B780,'COMPOSIÇÕES COMPLEMENTARES '!$C:$K,6,0),"")))</f>
        <v/>
      </c>
      <c r="G780" s="360" t="str">
        <f>IF($B780="","",IFERROR(VLOOKUP($B780,SERVIÇOS!$B:$G,5,0),IFERROR(VLOOKUP($B780,'COMPOSIÇÕES COMPLEMENTARES '!$C:$K,7,0),"")))</f>
        <v/>
      </c>
      <c r="H780" s="360" t="str">
        <f t="shared" si="44"/>
        <v/>
      </c>
      <c r="I780" s="360" t="str">
        <f t="shared" si="45"/>
        <v/>
      </c>
      <c r="J780" s="360" t="str">
        <f t="shared" si="46"/>
        <v/>
      </c>
      <c r="K780" s="360" t="str">
        <f t="shared" si="47"/>
        <v/>
      </c>
      <c r="L780" s="360"/>
    </row>
    <row r="781" spans="1:12">
      <c r="A781" s="355"/>
      <c r="B781" s="356"/>
      <c r="C781" s="357" t="str">
        <f>IF($B781="","",IFERROR(VLOOKUP($B781,SERVIÇOS!$B:$G,2,0),IFERROR(VLOOKUP($B781,'COMPOSIÇÕES COMPLEMENTARES '!$C:$K,2,0),"")))</f>
        <v/>
      </c>
      <c r="D781" s="358" t="str">
        <f>IF($B781="","",IFERROR(VLOOKUP($B781,SERVIÇOS!$B:$G,3,0),IFERROR(VLOOKUP($B781,'COMPOSIÇÕES COMPLEMENTARES '!$C:$K,3,0),"")))</f>
        <v/>
      </c>
      <c r="E781" s="359"/>
      <c r="F781" s="360" t="str">
        <f>IF($B781="","",IFERROR(VLOOKUP($B781,SERVIÇOS!$B:$G,4,0),IFERROR(VLOOKUP($B781,'COMPOSIÇÕES COMPLEMENTARES '!$C:$K,6,0),"")))</f>
        <v/>
      </c>
      <c r="G781" s="360" t="str">
        <f>IF($B781="","",IFERROR(VLOOKUP($B781,SERVIÇOS!$B:$G,5,0),IFERROR(VLOOKUP($B781,'COMPOSIÇÕES COMPLEMENTARES '!$C:$K,7,0),"")))</f>
        <v/>
      </c>
      <c r="H781" s="360" t="str">
        <f t="shared" si="44"/>
        <v/>
      </c>
      <c r="I781" s="360" t="str">
        <f t="shared" si="45"/>
        <v/>
      </c>
      <c r="J781" s="360" t="str">
        <f t="shared" si="46"/>
        <v/>
      </c>
      <c r="K781" s="360" t="str">
        <f t="shared" si="47"/>
        <v/>
      </c>
      <c r="L781" s="360"/>
    </row>
    <row r="782" spans="1:12">
      <c r="A782" s="355"/>
      <c r="B782" s="356"/>
      <c r="C782" s="357" t="str">
        <f>IF($B782="","",IFERROR(VLOOKUP($B782,SERVIÇOS!$B:$G,2,0),IFERROR(VLOOKUP($B782,'COMPOSIÇÕES COMPLEMENTARES '!$C:$K,2,0),"")))</f>
        <v/>
      </c>
      <c r="D782" s="358" t="str">
        <f>IF($B782="","",IFERROR(VLOOKUP($B782,SERVIÇOS!$B:$G,3,0),IFERROR(VLOOKUP($B782,'COMPOSIÇÕES COMPLEMENTARES '!$C:$K,3,0),"")))</f>
        <v/>
      </c>
      <c r="E782" s="359"/>
      <c r="F782" s="360" t="str">
        <f>IF($B782="","",IFERROR(VLOOKUP($B782,SERVIÇOS!$B:$G,4,0),IFERROR(VLOOKUP($B782,'COMPOSIÇÕES COMPLEMENTARES '!$C:$K,6,0),"")))</f>
        <v/>
      </c>
      <c r="G782" s="360" t="str">
        <f>IF($B782="","",IFERROR(VLOOKUP($B782,SERVIÇOS!$B:$G,5,0),IFERROR(VLOOKUP($B782,'COMPOSIÇÕES COMPLEMENTARES '!$C:$K,7,0),"")))</f>
        <v/>
      </c>
      <c r="H782" s="360" t="str">
        <f t="shared" ref="H782:H845" si="48">IF(E782="","",F782+G782)</f>
        <v/>
      </c>
      <c r="I782" s="360" t="str">
        <f t="shared" si="45"/>
        <v/>
      </c>
      <c r="J782" s="360" t="str">
        <f t="shared" si="46"/>
        <v/>
      </c>
      <c r="K782" s="360" t="str">
        <f t="shared" si="47"/>
        <v/>
      </c>
      <c r="L782" s="360"/>
    </row>
    <row r="783" spans="1:12">
      <c r="A783" s="355"/>
      <c r="B783" s="356"/>
      <c r="C783" s="357" t="str">
        <f>IF($B783="","",IFERROR(VLOOKUP($B783,SERVIÇOS!$B:$G,2,0),IFERROR(VLOOKUP($B783,'COMPOSIÇÕES COMPLEMENTARES '!$C:$K,2,0),"")))</f>
        <v/>
      </c>
      <c r="D783" s="358" t="str">
        <f>IF($B783="","",IFERROR(VLOOKUP($B783,SERVIÇOS!$B:$G,3,0),IFERROR(VLOOKUP($B783,'COMPOSIÇÕES COMPLEMENTARES '!$C:$K,3,0),"")))</f>
        <v/>
      </c>
      <c r="E783" s="359"/>
      <c r="F783" s="360" t="str">
        <f>IF($B783="","",IFERROR(VLOOKUP($B783,SERVIÇOS!$B:$G,4,0),IFERROR(VLOOKUP($B783,'COMPOSIÇÕES COMPLEMENTARES '!$C:$K,6,0),"")))</f>
        <v/>
      </c>
      <c r="G783" s="360" t="str">
        <f>IF($B783="","",IFERROR(VLOOKUP($B783,SERVIÇOS!$B:$G,5,0),IFERROR(VLOOKUP($B783,'COMPOSIÇÕES COMPLEMENTARES '!$C:$K,7,0),"")))</f>
        <v/>
      </c>
      <c r="H783" s="360" t="str">
        <f t="shared" si="48"/>
        <v/>
      </c>
      <c r="I783" s="360" t="str">
        <f t="shared" si="45"/>
        <v/>
      </c>
      <c r="J783" s="360" t="str">
        <f t="shared" si="46"/>
        <v/>
      </c>
      <c r="K783" s="360" t="str">
        <f t="shared" si="47"/>
        <v/>
      </c>
      <c r="L783" s="360"/>
    </row>
    <row r="784" spans="1:12">
      <c r="A784" s="355"/>
      <c r="B784" s="356"/>
      <c r="C784" s="357" t="str">
        <f>IF($B784="","",IFERROR(VLOOKUP($B784,SERVIÇOS!$B:$G,2,0),IFERROR(VLOOKUP($B784,'COMPOSIÇÕES COMPLEMENTARES '!$C:$K,2,0),"")))</f>
        <v/>
      </c>
      <c r="D784" s="358" t="str">
        <f>IF($B784="","",IFERROR(VLOOKUP($B784,SERVIÇOS!$B:$G,3,0),IFERROR(VLOOKUP($B784,'COMPOSIÇÕES COMPLEMENTARES '!$C:$K,3,0),"")))</f>
        <v/>
      </c>
      <c r="E784" s="359"/>
      <c r="F784" s="360" t="str">
        <f>IF($B784="","",IFERROR(VLOOKUP($B784,SERVIÇOS!$B:$G,4,0),IFERROR(VLOOKUP($B784,'COMPOSIÇÕES COMPLEMENTARES '!$C:$K,6,0),"")))</f>
        <v/>
      </c>
      <c r="G784" s="360" t="str">
        <f>IF($B784="","",IFERROR(VLOOKUP($B784,SERVIÇOS!$B:$G,5,0),IFERROR(VLOOKUP($B784,'COMPOSIÇÕES COMPLEMENTARES '!$C:$K,7,0),"")))</f>
        <v/>
      </c>
      <c r="H784" s="360" t="str">
        <f t="shared" si="48"/>
        <v/>
      </c>
      <c r="I784" s="360" t="str">
        <f t="shared" si="45"/>
        <v/>
      </c>
      <c r="J784" s="360" t="str">
        <f t="shared" si="46"/>
        <v/>
      </c>
      <c r="K784" s="360" t="str">
        <f t="shared" si="47"/>
        <v/>
      </c>
      <c r="L784" s="360"/>
    </row>
    <row r="785" spans="1:12">
      <c r="A785" s="355"/>
      <c r="B785" s="356"/>
      <c r="C785" s="357" t="str">
        <f>IF($B785="","",IFERROR(VLOOKUP($B785,SERVIÇOS!$B:$G,2,0),IFERROR(VLOOKUP($B785,'COMPOSIÇÕES COMPLEMENTARES '!$C:$K,2,0),"")))</f>
        <v/>
      </c>
      <c r="D785" s="358" t="str">
        <f>IF($B785="","",IFERROR(VLOOKUP($B785,SERVIÇOS!$B:$G,3,0),IFERROR(VLOOKUP($B785,'COMPOSIÇÕES COMPLEMENTARES '!$C:$K,3,0),"")))</f>
        <v/>
      </c>
      <c r="E785" s="359"/>
      <c r="F785" s="360" t="str">
        <f>IF($B785="","",IFERROR(VLOOKUP($B785,SERVIÇOS!$B:$G,4,0),IFERROR(VLOOKUP($B785,'COMPOSIÇÕES COMPLEMENTARES '!$C:$K,6,0),"")))</f>
        <v/>
      </c>
      <c r="G785" s="360" t="str">
        <f>IF($B785="","",IFERROR(VLOOKUP($B785,SERVIÇOS!$B:$G,5,0),IFERROR(VLOOKUP($B785,'COMPOSIÇÕES COMPLEMENTARES '!$C:$K,7,0),"")))</f>
        <v/>
      </c>
      <c r="H785" s="360" t="str">
        <f t="shared" si="48"/>
        <v/>
      </c>
      <c r="I785" s="360" t="str">
        <f t="shared" si="45"/>
        <v/>
      </c>
      <c r="J785" s="360" t="str">
        <f t="shared" si="46"/>
        <v/>
      </c>
      <c r="K785" s="360" t="str">
        <f t="shared" si="47"/>
        <v/>
      </c>
      <c r="L785" s="360"/>
    </row>
    <row r="786" spans="1:12">
      <c r="A786" s="355"/>
      <c r="B786" s="356"/>
      <c r="C786" s="357" t="str">
        <f>IF($B786="","",IFERROR(VLOOKUP($B786,SERVIÇOS!$B:$G,2,0),IFERROR(VLOOKUP($B786,'COMPOSIÇÕES COMPLEMENTARES '!$C:$K,2,0),"")))</f>
        <v/>
      </c>
      <c r="D786" s="358" t="str">
        <f>IF($B786="","",IFERROR(VLOOKUP($B786,SERVIÇOS!$B:$G,3,0),IFERROR(VLOOKUP($B786,'COMPOSIÇÕES COMPLEMENTARES '!$C:$K,3,0),"")))</f>
        <v/>
      </c>
      <c r="E786" s="359"/>
      <c r="F786" s="360" t="str">
        <f>IF($B786="","",IFERROR(VLOOKUP($B786,SERVIÇOS!$B:$G,4,0),IFERROR(VLOOKUP($B786,'COMPOSIÇÕES COMPLEMENTARES '!$C:$K,6,0),"")))</f>
        <v/>
      </c>
      <c r="G786" s="360" t="str">
        <f>IF($B786="","",IFERROR(VLOOKUP($B786,SERVIÇOS!$B:$G,5,0),IFERROR(VLOOKUP($B786,'COMPOSIÇÕES COMPLEMENTARES '!$C:$K,7,0),"")))</f>
        <v/>
      </c>
      <c r="H786" s="360" t="str">
        <f t="shared" si="48"/>
        <v/>
      </c>
      <c r="I786" s="360" t="str">
        <f t="shared" si="45"/>
        <v/>
      </c>
      <c r="J786" s="360" t="str">
        <f t="shared" si="46"/>
        <v/>
      </c>
      <c r="K786" s="360" t="str">
        <f t="shared" si="47"/>
        <v/>
      </c>
      <c r="L786" s="360"/>
    </row>
    <row r="787" spans="1:12">
      <c r="A787" s="355"/>
      <c r="B787" s="356"/>
      <c r="C787" s="357" t="str">
        <f>IF($B787="","",IFERROR(VLOOKUP($B787,SERVIÇOS!$B:$G,2,0),IFERROR(VLOOKUP($B787,'COMPOSIÇÕES COMPLEMENTARES '!$C:$K,2,0),"")))</f>
        <v/>
      </c>
      <c r="D787" s="358" t="str">
        <f>IF($B787="","",IFERROR(VLOOKUP($B787,SERVIÇOS!$B:$G,3,0),IFERROR(VLOOKUP($B787,'COMPOSIÇÕES COMPLEMENTARES '!$C:$K,3,0),"")))</f>
        <v/>
      </c>
      <c r="E787" s="359"/>
      <c r="F787" s="360" t="str">
        <f>IF($B787="","",IFERROR(VLOOKUP($B787,SERVIÇOS!$B:$G,4,0),IFERROR(VLOOKUP($B787,'COMPOSIÇÕES COMPLEMENTARES '!$C:$K,6,0),"")))</f>
        <v/>
      </c>
      <c r="G787" s="360" t="str">
        <f>IF($B787="","",IFERROR(VLOOKUP($B787,SERVIÇOS!$B:$G,5,0),IFERROR(VLOOKUP($B787,'COMPOSIÇÕES COMPLEMENTARES '!$C:$K,7,0),"")))</f>
        <v/>
      </c>
      <c r="H787" s="360" t="str">
        <f t="shared" si="48"/>
        <v/>
      </c>
      <c r="I787" s="360" t="str">
        <f t="shared" si="45"/>
        <v/>
      </c>
      <c r="J787" s="360" t="str">
        <f t="shared" si="46"/>
        <v/>
      </c>
      <c r="K787" s="360" t="str">
        <f t="shared" si="47"/>
        <v/>
      </c>
      <c r="L787" s="360"/>
    </row>
    <row r="788" spans="1:12">
      <c r="A788" s="355"/>
      <c r="B788" s="356"/>
      <c r="C788" s="357" t="str">
        <f>IF($B788="","",IFERROR(VLOOKUP($B788,SERVIÇOS!$B:$G,2,0),IFERROR(VLOOKUP($B788,'COMPOSIÇÕES COMPLEMENTARES '!$C:$K,2,0),"")))</f>
        <v/>
      </c>
      <c r="D788" s="358" t="str">
        <f>IF($B788="","",IFERROR(VLOOKUP($B788,SERVIÇOS!$B:$G,3,0),IFERROR(VLOOKUP($B788,'COMPOSIÇÕES COMPLEMENTARES '!$C:$K,3,0),"")))</f>
        <v/>
      </c>
      <c r="E788" s="359"/>
      <c r="F788" s="360" t="str">
        <f>IF($B788="","",IFERROR(VLOOKUP($B788,SERVIÇOS!$B:$G,4,0),IFERROR(VLOOKUP($B788,'COMPOSIÇÕES COMPLEMENTARES '!$C:$K,6,0),"")))</f>
        <v/>
      </c>
      <c r="G788" s="360" t="str">
        <f>IF($B788="","",IFERROR(VLOOKUP($B788,SERVIÇOS!$B:$G,5,0),IFERROR(VLOOKUP($B788,'COMPOSIÇÕES COMPLEMENTARES '!$C:$K,7,0),"")))</f>
        <v/>
      </c>
      <c r="H788" s="360" t="str">
        <f t="shared" si="48"/>
        <v/>
      </c>
      <c r="I788" s="360" t="str">
        <f t="shared" si="45"/>
        <v/>
      </c>
      <c r="J788" s="360" t="str">
        <f t="shared" si="46"/>
        <v/>
      </c>
      <c r="K788" s="360" t="str">
        <f t="shared" si="47"/>
        <v/>
      </c>
      <c r="L788" s="360"/>
    </row>
    <row r="789" spans="1:12">
      <c r="A789" s="355"/>
      <c r="B789" s="356"/>
      <c r="C789" s="357" t="str">
        <f>IF($B789="","",IFERROR(VLOOKUP($B789,SERVIÇOS!$B:$G,2,0),IFERROR(VLOOKUP($B789,'COMPOSIÇÕES COMPLEMENTARES '!$C:$K,2,0),"")))</f>
        <v/>
      </c>
      <c r="D789" s="358" t="str">
        <f>IF($B789="","",IFERROR(VLOOKUP($B789,SERVIÇOS!$B:$G,3,0),IFERROR(VLOOKUP($B789,'COMPOSIÇÕES COMPLEMENTARES '!$C:$K,3,0),"")))</f>
        <v/>
      </c>
      <c r="E789" s="359"/>
      <c r="F789" s="360" t="str">
        <f>IF($B789="","",IFERROR(VLOOKUP($B789,SERVIÇOS!$B:$G,4,0),IFERROR(VLOOKUP($B789,'COMPOSIÇÕES COMPLEMENTARES '!$C:$K,6,0),"")))</f>
        <v/>
      </c>
      <c r="G789" s="360" t="str">
        <f>IF($B789="","",IFERROR(VLOOKUP($B789,SERVIÇOS!$B:$G,5,0),IFERROR(VLOOKUP($B789,'COMPOSIÇÕES COMPLEMENTARES '!$C:$K,7,0),"")))</f>
        <v/>
      </c>
      <c r="H789" s="360" t="str">
        <f t="shared" si="48"/>
        <v/>
      </c>
      <c r="I789" s="360" t="str">
        <f t="shared" si="45"/>
        <v/>
      </c>
      <c r="J789" s="360" t="str">
        <f t="shared" si="46"/>
        <v/>
      </c>
      <c r="K789" s="360" t="str">
        <f t="shared" si="47"/>
        <v/>
      </c>
      <c r="L789" s="360"/>
    </row>
    <row r="790" spans="1:12">
      <c r="A790" s="355"/>
      <c r="B790" s="356"/>
      <c r="C790" s="357" t="str">
        <f>IF($B790="","",IFERROR(VLOOKUP($B790,SERVIÇOS!$B:$G,2,0),IFERROR(VLOOKUP($B790,'COMPOSIÇÕES COMPLEMENTARES '!$C:$K,2,0),"")))</f>
        <v/>
      </c>
      <c r="D790" s="358" t="str">
        <f>IF($B790="","",IFERROR(VLOOKUP($B790,SERVIÇOS!$B:$G,3,0),IFERROR(VLOOKUP($B790,'COMPOSIÇÕES COMPLEMENTARES '!$C:$K,3,0),"")))</f>
        <v/>
      </c>
      <c r="E790" s="359"/>
      <c r="F790" s="360" t="str">
        <f>IF($B790="","",IFERROR(VLOOKUP($B790,SERVIÇOS!$B:$G,4,0),IFERROR(VLOOKUP($B790,'COMPOSIÇÕES COMPLEMENTARES '!$C:$K,6,0),"")))</f>
        <v/>
      </c>
      <c r="G790" s="360" t="str">
        <f>IF($B790="","",IFERROR(VLOOKUP($B790,SERVIÇOS!$B:$G,5,0),IFERROR(VLOOKUP($B790,'COMPOSIÇÕES COMPLEMENTARES '!$C:$K,7,0),"")))</f>
        <v/>
      </c>
      <c r="H790" s="360" t="str">
        <f t="shared" si="48"/>
        <v/>
      </c>
      <c r="I790" s="360" t="str">
        <f t="shared" si="45"/>
        <v/>
      </c>
      <c r="J790" s="360" t="str">
        <f t="shared" si="46"/>
        <v/>
      </c>
      <c r="K790" s="360" t="str">
        <f t="shared" si="47"/>
        <v/>
      </c>
      <c r="L790" s="360"/>
    </row>
    <row r="791" spans="1:12">
      <c r="A791" s="355"/>
      <c r="B791" s="356"/>
      <c r="C791" s="357" t="str">
        <f>IF($B791="","",IFERROR(VLOOKUP($B791,SERVIÇOS!$B:$G,2,0),IFERROR(VLOOKUP($B791,'COMPOSIÇÕES COMPLEMENTARES '!$C:$K,2,0),"")))</f>
        <v/>
      </c>
      <c r="D791" s="358" t="str">
        <f>IF($B791="","",IFERROR(VLOOKUP($B791,SERVIÇOS!$B:$G,3,0),IFERROR(VLOOKUP($B791,'COMPOSIÇÕES COMPLEMENTARES '!$C:$K,3,0),"")))</f>
        <v/>
      </c>
      <c r="E791" s="359"/>
      <c r="F791" s="360" t="str">
        <f>IF($B791="","",IFERROR(VLOOKUP($B791,SERVIÇOS!$B:$G,4,0),IFERROR(VLOOKUP($B791,'COMPOSIÇÕES COMPLEMENTARES '!$C:$K,6,0),"")))</f>
        <v/>
      </c>
      <c r="G791" s="360" t="str">
        <f>IF($B791="","",IFERROR(VLOOKUP($B791,SERVIÇOS!$B:$G,5,0),IFERROR(VLOOKUP($B791,'COMPOSIÇÕES COMPLEMENTARES '!$C:$K,7,0),"")))</f>
        <v/>
      </c>
      <c r="H791" s="360" t="str">
        <f t="shared" si="48"/>
        <v/>
      </c>
      <c r="I791" s="360" t="str">
        <f t="shared" si="45"/>
        <v/>
      </c>
      <c r="J791" s="360" t="str">
        <f t="shared" si="46"/>
        <v/>
      </c>
      <c r="K791" s="360" t="str">
        <f t="shared" si="47"/>
        <v/>
      </c>
      <c r="L791" s="360"/>
    </row>
    <row r="792" spans="1:12">
      <c r="A792" s="355"/>
      <c r="B792" s="356"/>
      <c r="C792" s="357" t="str">
        <f>IF($B792="","",IFERROR(VLOOKUP($B792,SERVIÇOS!$B:$G,2,0),IFERROR(VLOOKUP($B792,'COMPOSIÇÕES COMPLEMENTARES '!$C:$K,2,0),"")))</f>
        <v/>
      </c>
      <c r="D792" s="358" t="str">
        <f>IF($B792="","",IFERROR(VLOOKUP($B792,SERVIÇOS!$B:$G,3,0),IFERROR(VLOOKUP($B792,'COMPOSIÇÕES COMPLEMENTARES '!$C:$K,3,0),"")))</f>
        <v/>
      </c>
      <c r="E792" s="359"/>
      <c r="F792" s="360" t="str">
        <f>IF($B792="","",IFERROR(VLOOKUP($B792,SERVIÇOS!$B:$G,4,0),IFERROR(VLOOKUP($B792,'COMPOSIÇÕES COMPLEMENTARES '!$C:$K,6,0),"")))</f>
        <v/>
      </c>
      <c r="G792" s="360" t="str">
        <f>IF($B792="","",IFERROR(VLOOKUP($B792,SERVIÇOS!$B:$G,5,0),IFERROR(VLOOKUP($B792,'COMPOSIÇÕES COMPLEMENTARES '!$C:$K,7,0),"")))</f>
        <v/>
      </c>
      <c r="H792" s="360" t="str">
        <f t="shared" si="48"/>
        <v/>
      </c>
      <c r="I792" s="360" t="str">
        <f t="shared" si="45"/>
        <v/>
      </c>
      <c r="J792" s="360" t="str">
        <f t="shared" si="46"/>
        <v/>
      </c>
      <c r="K792" s="360" t="str">
        <f t="shared" si="47"/>
        <v/>
      </c>
      <c r="L792" s="360"/>
    </row>
    <row r="793" spans="1:12">
      <c r="A793" s="355"/>
      <c r="B793" s="356"/>
      <c r="C793" s="357" t="str">
        <f>IF($B793="","",IFERROR(VLOOKUP($B793,SERVIÇOS!$B:$G,2,0),IFERROR(VLOOKUP($B793,'COMPOSIÇÕES COMPLEMENTARES '!$C:$K,2,0),"")))</f>
        <v/>
      </c>
      <c r="D793" s="358" t="str">
        <f>IF($B793="","",IFERROR(VLOOKUP($B793,SERVIÇOS!$B:$G,3,0),IFERROR(VLOOKUP($B793,'COMPOSIÇÕES COMPLEMENTARES '!$C:$K,3,0),"")))</f>
        <v/>
      </c>
      <c r="E793" s="359"/>
      <c r="F793" s="360" t="str">
        <f>IF($B793="","",IFERROR(VLOOKUP($B793,SERVIÇOS!$B:$G,4,0),IFERROR(VLOOKUP($B793,'COMPOSIÇÕES COMPLEMENTARES '!$C:$K,6,0),"")))</f>
        <v/>
      </c>
      <c r="G793" s="360" t="str">
        <f>IF($B793="","",IFERROR(VLOOKUP($B793,SERVIÇOS!$B:$G,5,0),IFERROR(VLOOKUP($B793,'COMPOSIÇÕES COMPLEMENTARES '!$C:$K,7,0),"")))</f>
        <v/>
      </c>
      <c r="H793" s="360" t="str">
        <f t="shared" si="48"/>
        <v/>
      </c>
      <c r="I793" s="360" t="str">
        <f t="shared" si="45"/>
        <v/>
      </c>
      <c r="J793" s="360" t="str">
        <f t="shared" si="46"/>
        <v/>
      </c>
      <c r="K793" s="360" t="str">
        <f t="shared" si="47"/>
        <v/>
      </c>
      <c r="L793" s="360"/>
    </row>
    <row r="794" spans="1:12">
      <c r="A794" s="355"/>
      <c r="B794" s="356"/>
      <c r="C794" s="357" t="str">
        <f>IF($B794="","",IFERROR(VLOOKUP($B794,SERVIÇOS!$B:$G,2,0),IFERROR(VLOOKUP($B794,'COMPOSIÇÕES COMPLEMENTARES '!$C:$K,2,0),"")))</f>
        <v/>
      </c>
      <c r="D794" s="358" t="str">
        <f>IF($B794="","",IFERROR(VLOOKUP($B794,SERVIÇOS!$B:$G,3,0),IFERROR(VLOOKUP($B794,'COMPOSIÇÕES COMPLEMENTARES '!$C:$K,3,0),"")))</f>
        <v/>
      </c>
      <c r="E794" s="359"/>
      <c r="F794" s="360" t="str">
        <f>IF($B794="","",IFERROR(VLOOKUP($B794,SERVIÇOS!$B:$G,4,0),IFERROR(VLOOKUP($B794,'COMPOSIÇÕES COMPLEMENTARES '!$C:$K,6,0),"")))</f>
        <v/>
      </c>
      <c r="G794" s="360" t="str">
        <f>IF($B794="","",IFERROR(VLOOKUP($B794,SERVIÇOS!$B:$G,5,0),IFERROR(VLOOKUP($B794,'COMPOSIÇÕES COMPLEMENTARES '!$C:$K,7,0),"")))</f>
        <v/>
      </c>
      <c r="H794" s="360" t="str">
        <f t="shared" si="48"/>
        <v/>
      </c>
      <c r="I794" s="360" t="str">
        <f t="shared" si="45"/>
        <v/>
      </c>
      <c r="J794" s="360" t="str">
        <f t="shared" si="46"/>
        <v/>
      </c>
      <c r="K794" s="360" t="str">
        <f t="shared" si="47"/>
        <v/>
      </c>
      <c r="L794" s="360"/>
    </row>
    <row r="795" spans="1:12">
      <c r="A795" s="355"/>
      <c r="B795" s="356"/>
      <c r="C795" s="357" t="str">
        <f>IF($B795="","",IFERROR(VLOOKUP($B795,SERVIÇOS!$B:$G,2,0),IFERROR(VLOOKUP($B795,'COMPOSIÇÕES COMPLEMENTARES '!$C:$K,2,0),"")))</f>
        <v/>
      </c>
      <c r="D795" s="358" t="str">
        <f>IF($B795="","",IFERROR(VLOOKUP($B795,SERVIÇOS!$B:$G,3,0),IFERROR(VLOOKUP($B795,'COMPOSIÇÕES COMPLEMENTARES '!$C:$K,3,0),"")))</f>
        <v/>
      </c>
      <c r="E795" s="359"/>
      <c r="F795" s="360" t="str">
        <f>IF($B795="","",IFERROR(VLOOKUP($B795,SERVIÇOS!$B:$G,4,0),IFERROR(VLOOKUP($B795,'COMPOSIÇÕES COMPLEMENTARES '!$C:$K,6,0),"")))</f>
        <v/>
      </c>
      <c r="G795" s="360" t="str">
        <f>IF($B795="","",IFERROR(VLOOKUP($B795,SERVIÇOS!$B:$G,5,0),IFERROR(VLOOKUP($B795,'COMPOSIÇÕES COMPLEMENTARES '!$C:$K,7,0),"")))</f>
        <v/>
      </c>
      <c r="H795" s="360" t="str">
        <f t="shared" si="48"/>
        <v/>
      </c>
      <c r="I795" s="360" t="str">
        <f t="shared" ref="I795:I858" si="49">IF(E795="","",TRUNC((E795*F795),2))</f>
        <v/>
      </c>
      <c r="J795" s="360" t="str">
        <f t="shared" ref="J795:J858" si="50">IF(E795="","",TRUNC((E795*G795),2))</f>
        <v/>
      </c>
      <c r="K795" s="360" t="str">
        <f t="shared" ref="K795:K858" si="51">IF(E795="","",TRUNC((E795*H795),2))</f>
        <v/>
      </c>
      <c r="L795" s="360"/>
    </row>
    <row r="796" spans="1:12">
      <c r="A796" s="355"/>
      <c r="B796" s="356"/>
      <c r="C796" s="357" t="str">
        <f>IF($B796="","",IFERROR(VLOOKUP($B796,SERVIÇOS!$B:$G,2,0),IFERROR(VLOOKUP($B796,'COMPOSIÇÕES COMPLEMENTARES '!$C:$K,2,0),"")))</f>
        <v/>
      </c>
      <c r="D796" s="358" t="str">
        <f>IF($B796="","",IFERROR(VLOOKUP($B796,SERVIÇOS!$B:$G,3,0),IFERROR(VLOOKUP($B796,'COMPOSIÇÕES COMPLEMENTARES '!$C:$K,3,0),"")))</f>
        <v/>
      </c>
      <c r="E796" s="359"/>
      <c r="F796" s="360" t="str">
        <f>IF($B796="","",IFERROR(VLOOKUP($B796,SERVIÇOS!$B:$G,4,0),IFERROR(VLOOKUP($B796,'COMPOSIÇÕES COMPLEMENTARES '!$C:$K,6,0),"")))</f>
        <v/>
      </c>
      <c r="G796" s="360" t="str">
        <f>IF($B796="","",IFERROR(VLOOKUP($B796,SERVIÇOS!$B:$G,5,0),IFERROR(VLOOKUP($B796,'COMPOSIÇÕES COMPLEMENTARES '!$C:$K,7,0),"")))</f>
        <v/>
      </c>
      <c r="H796" s="360" t="str">
        <f t="shared" si="48"/>
        <v/>
      </c>
      <c r="I796" s="360" t="str">
        <f t="shared" si="49"/>
        <v/>
      </c>
      <c r="J796" s="360" t="str">
        <f t="shared" si="50"/>
        <v/>
      </c>
      <c r="K796" s="360" t="str">
        <f t="shared" si="51"/>
        <v/>
      </c>
      <c r="L796" s="360"/>
    </row>
    <row r="797" spans="1:12">
      <c r="A797" s="355"/>
      <c r="B797" s="356"/>
      <c r="C797" s="357" t="str">
        <f>IF($B797="","",IFERROR(VLOOKUP($B797,SERVIÇOS!$B:$G,2,0),IFERROR(VLOOKUP($B797,'COMPOSIÇÕES COMPLEMENTARES '!$C:$K,2,0),"")))</f>
        <v/>
      </c>
      <c r="D797" s="358" t="str">
        <f>IF($B797="","",IFERROR(VLOOKUP($B797,SERVIÇOS!$B:$G,3,0),IFERROR(VLOOKUP($B797,'COMPOSIÇÕES COMPLEMENTARES '!$C:$K,3,0),"")))</f>
        <v/>
      </c>
      <c r="E797" s="359"/>
      <c r="F797" s="360" t="str">
        <f>IF($B797="","",IFERROR(VLOOKUP($B797,SERVIÇOS!$B:$G,4,0),IFERROR(VLOOKUP($B797,'COMPOSIÇÕES COMPLEMENTARES '!$C:$K,6,0),"")))</f>
        <v/>
      </c>
      <c r="G797" s="360" t="str">
        <f>IF($B797="","",IFERROR(VLOOKUP($B797,SERVIÇOS!$B:$G,5,0),IFERROR(VLOOKUP($B797,'COMPOSIÇÕES COMPLEMENTARES '!$C:$K,7,0),"")))</f>
        <v/>
      </c>
      <c r="H797" s="360" t="str">
        <f t="shared" si="48"/>
        <v/>
      </c>
      <c r="I797" s="360" t="str">
        <f t="shared" si="49"/>
        <v/>
      </c>
      <c r="J797" s="360" t="str">
        <f t="shared" si="50"/>
        <v/>
      </c>
      <c r="K797" s="360" t="str">
        <f t="shared" si="51"/>
        <v/>
      </c>
      <c r="L797" s="360"/>
    </row>
    <row r="798" spans="1:12">
      <c r="A798" s="355"/>
      <c r="B798" s="356"/>
      <c r="C798" s="357" t="str">
        <f>IF($B798="","",IFERROR(VLOOKUP($B798,SERVIÇOS!$B:$G,2,0),IFERROR(VLOOKUP($B798,'COMPOSIÇÕES COMPLEMENTARES '!$C:$K,2,0),"")))</f>
        <v/>
      </c>
      <c r="D798" s="358" t="str">
        <f>IF($B798="","",IFERROR(VLOOKUP($B798,SERVIÇOS!$B:$G,3,0),IFERROR(VLOOKUP($B798,'COMPOSIÇÕES COMPLEMENTARES '!$C:$K,3,0),"")))</f>
        <v/>
      </c>
      <c r="E798" s="359"/>
      <c r="F798" s="360" t="str">
        <f>IF($B798="","",IFERROR(VLOOKUP($B798,SERVIÇOS!$B:$G,4,0),IFERROR(VLOOKUP($B798,'COMPOSIÇÕES COMPLEMENTARES '!$C:$K,6,0),"")))</f>
        <v/>
      </c>
      <c r="G798" s="360" t="str">
        <f>IF($B798="","",IFERROR(VLOOKUP($B798,SERVIÇOS!$B:$G,5,0),IFERROR(VLOOKUP($B798,'COMPOSIÇÕES COMPLEMENTARES '!$C:$K,7,0),"")))</f>
        <v/>
      </c>
      <c r="H798" s="360" t="str">
        <f t="shared" si="48"/>
        <v/>
      </c>
      <c r="I798" s="360" t="str">
        <f t="shared" si="49"/>
        <v/>
      </c>
      <c r="J798" s="360" t="str">
        <f t="shared" si="50"/>
        <v/>
      </c>
      <c r="K798" s="360" t="str">
        <f t="shared" si="51"/>
        <v/>
      </c>
      <c r="L798" s="360"/>
    </row>
    <row r="799" spans="1:12">
      <c r="A799" s="355"/>
      <c r="B799" s="356"/>
      <c r="C799" s="357" t="str">
        <f>IF($B799="","",IFERROR(VLOOKUP($B799,SERVIÇOS!$B:$G,2,0),IFERROR(VLOOKUP($B799,'COMPOSIÇÕES COMPLEMENTARES '!$C:$K,2,0),"")))</f>
        <v/>
      </c>
      <c r="D799" s="358" t="str">
        <f>IF($B799="","",IFERROR(VLOOKUP($B799,SERVIÇOS!$B:$G,3,0),IFERROR(VLOOKUP($B799,'COMPOSIÇÕES COMPLEMENTARES '!$C:$K,3,0),"")))</f>
        <v/>
      </c>
      <c r="E799" s="359"/>
      <c r="F799" s="360" t="str">
        <f>IF($B799="","",IFERROR(VLOOKUP($B799,SERVIÇOS!$B:$G,4,0),IFERROR(VLOOKUP($B799,'COMPOSIÇÕES COMPLEMENTARES '!$C:$K,6,0),"")))</f>
        <v/>
      </c>
      <c r="G799" s="360" t="str">
        <f>IF($B799="","",IFERROR(VLOOKUP($B799,SERVIÇOS!$B:$G,5,0),IFERROR(VLOOKUP($B799,'COMPOSIÇÕES COMPLEMENTARES '!$C:$K,7,0),"")))</f>
        <v/>
      </c>
      <c r="H799" s="360" t="str">
        <f t="shared" si="48"/>
        <v/>
      </c>
      <c r="I799" s="360" t="str">
        <f t="shared" si="49"/>
        <v/>
      </c>
      <c r="J799" s="360" t="str">
        <f t="shared" si="50"/>
        <v/>
      </c>
      <c r="K799" s="360" t="str">
        <f t="shared" si="51"/>
        <v/>
      </c>
      <c r="L799" s="360"/>
    </row>
    <row r="800" spans="1:12">
      <c r="A800" s="355"/>
      <c r="B800" s="356"/>
      <c r="C800" s="357" t="str">
        <f>IF($B800="","",IFERROR(VLOOKUP($B800,SERVIÇOS!$B:$G,2,0),IFERROR(VLOOKUP($B800,'COMPOSIÇÕES COMPLEMENTARES '!$C:$K,2,0),"")))</f>
        <v/>
      </c>
      <c r="D800" s="358" t="str">
        <f>IF($B800="","",IFERROR(VLOOKUP($B800,SERVIÇOS!$B:$G,3,0),IFERROR(VLOOKUP($B800,'COMPOSIÇÕES COMPLEMENTARES '!$C:$K,3,0),"")))</f>
        <v/>
      </c>
      <c r="E800" s="359"/>
      <c r="F800" s="360" t="str">
        <f>IF($B800="","",IFERROR(VLOOKUP($B800,SERVIÇOS!$B:$G,4,0),IFERROR(VLOOKUP($B800,'COMPOSIÇÕES COMPLEMENTARES '!$C:$K,6,0),"")))</f>
        <v/>
      </c>
      <c r="G800" s="360" t="str">
        <f>IF($B800="","",IFERROR(VLOOKUP($B800,SERVIÇOS!$B:$G,5,0),IFERROR(VLOOKUP($B800,'COMPOSIÇÕES COMPLEMENTARES '!$C:$K,7,0),"")))</f>
        <v/>
      </c>
      <c r="H800" s="360" t="str">
        <f t="shared" si="48"/>
        <v/>
      </c>
      <c r="I800" s="360" t="str">
        <f t="shared" si="49"/>
        <v/>
      </c>
      <c r="J800" s="360" t="str">
        <f t="shared" si="50"/>
        <v/>
      </c>
      <c r="K800" s="360" t="str">
        <f t="shared" si="51"/>
        <v/>
      </c>
      <c r="L800" s="360"/>
    </row>
    <row r="801" spans="1:12">
      <c r="A801" s="355"/>
      <c r="B801" s="356"/>
      <c r="C801" s="357" t="str">
        <f>IF($B801="","",IFERROR(VLOOKUP($B801,SERVIÇOS!$B:$G,2,0),IFERROR(VLOOKUP($B801,'COMPOSIÇÕES COMPLEMENTARES '!$C:$K,2,0),"")))</f>
        <v/>
      </c>
      <c r="D801" s="358" t="str">
        <f>IF($B801="","",IFERROR(VLOOKUP($B801,SERVIÇOS!$B:$G,3,0),IFERROR(VLOOKUP($B801,'COMPOSIÇÕES COMPLEMENTARES '!$C:$K,3,0),"")))</f>
        <v/>
      </c>
      <c r="E801" s="359"/>
      <c r="F801" s="360" t="str">
        <f>IF($B801="","",IFERROR(VLOOKUP($B801,SERVIÇOS!$B:$G,4,0),IFERROR(VLOOKUP($B801,'COMPOSIÇÕES COMPLEMENTARES '!$C:$K,6,0),"")))</f>
        <v/>
      </c>
      <c r="G801" s="360" t="str">
        <f>IF($B801="","",IFERROR(VLOOKUP($B801,SERVIÇOS!$B:$G,5,0),IFERROR(VLOOKUP($B801,'COMPOSIÇÕES COMPLEMENTARES '!$C:$K,7,0),"")))</f>
        <v/>
      </c>
      <c r="H801" s="360" t="str">
        <f t="shared" si="48"/>
        <v/>
      </c>
      <c r="I801" s="360" t="str">
        <f t="shared" si="49"/>
        <v/>
      </c>
      <c r="J801" s="360" t="str">
        <f t="shared" si="50"/>
        <v/>
      </c>
      <c r="K801" s="360" t="str">
        <f t="shared" si="51"/>
        <v/>
      </c>
      <c r="L801" s="360"/>
    </row>
    <row r="802" spans="1:12">
      <c r="A802" s="355"/>
      <c r="B802" s="356"/>
      <c r="C802" s="357" t="str">
        <f>IF($B802="","",IFERROR(VLOOKUP($B802,SERVIÇOS!$B:$G,2,0),IFERROR(VLOOKUP($B802,'COMPOSIÇÕES COMPLEMENTARES '!$C:$K,2,0),"")))</f>
        <v/>
      </c>
      <c r="D802" s="358" t="str">
        <f>IF($B802="","",IFERROR(VLOOKUP($B802,SERVIÇOS!$B:$G,3,0),IFERROR(VLOOKUP($B802,'COMPOSIÇÕES COMPLEMENTARES '!$C:$K,3,0),"")))</f>
        <v/>
      </c>
      <c r="E802" s="359"/>
      <c r="F802" s="360" t="str">
        <f>IF($B802="","",IFERROR(VLOOKUP($B802,SERVIÇOS!$B:$G,4,0),IFERROR(VLOOKUP($B802,'COMPOSIÇÕES COMPLEMENTARES '!$C:$K,6,0),"")))</f>
        <v/>
      </c>
      <c r="G802" s="360" t="str">
        <f>IF($B802="","",IFERROR(VLOOKUP($B802,SERVIÇOS!$B:$G,5,0),IFERROR(VLOOKUP($B802,'COMPOSIÇÕES COMPLEMENTARES '!$C:$K,7,0),"")))</f>
        <v/>
      </c>
      <c r="H802" s="360" t="str">
        <f t="shared" si="48"/>
        <v/>
      </c>
      <c r="I802" s="360" t="str">
        <f t="shared" si="49"/>
        <v/>
      </c>
      <c r="J802" s="360" t="str">
        <f t="shared" si="50"/>
        <v/>
      </c>
      <c r="K802" s="360" t="str">
        <f t="shared" si="51"/>
        <v/>
      </c>
      <c r="L802" s="360"/>
    </row>
    <row r="803" spans="1:12">
      <c r="A803" s="355"/>
      <c r="B803" s="356"/>
      <c r="C803" s="357" t="str">
        <f>IF($B803="","",IFERROR(VLOOKUP($B803,SERVIÇOS!$B:$G,2,0),IFERROR(VLOOKUP($B803,'COMPOSIÇÕES COMPLEMENTARES '!$C:$K,2,0),"")))</f>
        <v/>
      </c>
      <c r="D803" s="358" t="str">
        <f>IF($B803="","",IFERROR(VLOOKUP($B803,SERVIÇOS!$B:$G,3,0),IFERROR(VLOOKUP($B803,'COMPOSIÇÕES COMPLEMENTARES '!$C:$K,3,0),"")))</f>
        <v/>
      </c>
      <c r="E803" s="359"/>
      <c r="F803" s="360" t="str">
        <f>IF($B803="","",IFERROR(VLOOKUP($B803,SERVIÇOS!$B:$G,4,0),IFERROR(VLOOKUP($B803,'COMPOSIÇÕES COMPLEMENTARES '!$C:$K,6,0),"")))</f>
        <v/>
      </c>
      <c r="G803" s="360" t="str">
        <f>IF($B803="","",IFERROR(VLOOKUP($B803,SERVIÇOS!$B:$G,5,0),IFERROR(VLOOKUP($B803,'COMPOSIÇÕES COMPLEMENTARES '!$C:$K,7,0),"")))</f>
        <v/>
      </c>
      <c r="H803" s="360" t="str">
        <f t="shared" si="48"/>
        <v/>
      </c>
      <c r="I803" s="360" t="str">
        <f t="shared" si="49"/>
        <v/>
      </c>
      <c r="J803" s="360" t="str">
        <f t="shared" si="50"/>
        <v/>
      </c>
      <c r="K803" s="360" t="str">
        <f t="shared" si="51"/>
        <v/>
      </c>
      <c r="L803" s="360"/>
    </row>
    <row r="804" spans="1:12">
      <c r="A804" s="355"/>
      <c r="B804" s="356"/>
      <c r="C804" s="357" t="str">
        <f>IF($B804="","",IFERROR(VLOOKUP($B804,SERVIÇOS!$B:$G,2,0),IFERROR(VLOOKUP($B804,'COMPOSIÇÕES COMPLEMENTARES '!$C:$K,2,0),"")))</f>
        <v/>
      </c>
      <c r="D804" s="358" t="str">
        <f>IF($B804="","",IFERROR(VLOOKUP($B804,SERVIÇOS!$B:$G,3,0),IFERROR(VLOOKUP($B804,'COMPOSIÇÕES COMPLEMENTARES '!$C:$K,3,0),"")))</f>
        <v/>
      </c>
      <c r="E804" s="359"/>
      <c r="F804" s="360" t="str">
        <f>IF($B804="","",IFERROR(VLOOKUP($B804,SERVIÇOS!$B:$G,4,0),IFERROR(VLOOKUP($B804,'COMPOSIÇÕES COMPLEMENTARES '!$C:$K,6,0),"")))</f>
        <v/>
      </c>
      <c r="G804" s="360" t="str">
        <f>IF($B804="","",IFERROR(VLOOKUP($B804,SERVIÇOS!$B:$G,5,0),IFERROR(VLOOKUP($B804,'COMPOSIÇÕES COMPLEMENTARES '!$C:$K,7,0),"")))</f>
        <v/>
      </c>
      <c r="H804" s="360" t="str">
        <f t="shared" si="48"/>
        <v/>
      </c>
      <c r="I804" s="360" t="str">
        <f t="shared" si="49"/>
        <v/>
      </c>
      <c r="J804" s="360" t="str">
        <f t="shared" si="50"/>
        <v/>
      </c>
      <c r="K804" s="360" t="str">
        <f t="shared" si="51"/>
        <v/>
      </c>
      <c r="L804" s="360"/>
    </row>
    <row r="805" spans="1:12">
      <c r="A805" s="355"/>
      <c r="B805" s="356"/>
      <c r="C805" s="357" t="str">
        <f>IF($B805="","",IFERROR(VLOOKUP($B805,SERVIÇOS!$B:$G,2,0),IFERROR(VLOOKUP($B805,'COMPOSIÇÕES COMPLEMENTARES '!$C:$K,2,0),"")))</f>
        <v/>
      </c>
      <c r="D805" s="358" t="str">
        <f>IF($B805="","",IFERROR(VLOOKUP($B805,SERVIÇOS!$B:$G,3,0),IFERROR(VLOOKUP($B805,'COMPOSIÇÕES COMPLEMENTARES '!$C:$K,3,0),"")))</f>
        <v/>
      </c>
      <c r="E805" s="359"/>
      <c r="F805" s="360" t="str">
        <f>IF($B805="","",IFERROR(VLOOKUP($B805,SERVIÇOS!$B:$G,4,0),IFERROR(VLOOKUP($B805,'COMPOSIÇÕES COMPLEMENTARES '!$C:$K,6,0),"")))</f>
        <v/>
      </c>
      <c r="G805" s="360" t="str">
        <f>IF($B805="","",IFERROR(VLOOKUP($B805,SERVIÇOS!$B:$G,5,0),IFERROR(VLOOKUP($B805,'COMPOSIÇÕES COMPLEMENTARES '!$C:$K,7,0),"")))</f>
        <v/>
      </c>
      <c r="H805" s="360" t="str">
        <f t="shared" si="48"/>
        <v/>
      </c>
      <c r="I805" s="360" t="str">
        <f t="shared" si="49"/>
        <v/>
      </c>
      <c r="J805" s="360" t="str">
        <f t="shared" si="50"/>
        <v/>
      </c>
      <c r="K805" s="360" t="str">
        <f t="shared" si="51"/>
        <v/>
      </c>
      <c r="L805" s="360"/>
    </row>
    <row r="806" spans="1:12">
      <c r="A806" s="355"/>
      <c r="B806" s="356"/>
      <c r="C806" s="357" t="str">
        <f>IF($B806="","",IFERROR(VLOOKUP($B806,SERVIÇOS!$B:$G,2,0),IFERROR(VLOOKUP($B806,'COMPOSIÇÕES COMPLEMENTARES '!$C:$K,2,0),"")))</f>
        <v/>
      </c>
      <c r="D806" s="358" t="str">
        <f>IF($B806="","",IFERROR(VLOOKUP($B806,SERVIÇOS!$B:$G,3,0),IFERROR(VLOOKUP($B806,'COMPOSIÇÕES COMPLEMENTARES '!$C:$K,3,0),"")))</f>
        <v/>
      </c>
      <c r="E806" s="359"/>
      <c r="F806" s="360" t="str">
        <f>IF($B806="","",IFERROR(VLOOKUP($B806,SERVIÇOS!$B:$G,4,0),IFERROR(VLOOKUP($B806,'COMPOSIÇÕES COMPLEMENTARES '!$C:$K,6,0),"")))</f>
        <v/>
      </c>
      <c r="G806" s="360" t="str">
        <f>IF($B806="","",IFERROR(VLOOKUP($B806,SERVIÇOS!$B:$G,5,0),IFERROR(VLOOKUP($B806,'COMPOSIÇÕES COMPLEMENTARES '!$C:$K,7,0),"")))</f>
        <v/>
      </c>
      <c r="H806" s="360" t="str">
        <f t="shared" si="48"/>
        <v/>
      </c>
      <c r="I806" s="360" t="str">
        <f t="shared" si="49"/>
        <v/>
      </c>
      <c r="J806" s="360" t="str">
        <f t="shared" si="50"/>
        <v/>
      </c>
      <c r="K806" s="360" t="str">
        <f t="shared" si="51"/>
        <v/>
      </c>
      <c r="L806" s="360"/>
    </row>
    <row r="807" spans="1:12">
      <c r="A807" s="355"/>
      <c r="B807" s="356"/>
      <c r="C807" s="357" t="str">
        <f>IF($B807="","",IFERROR(VLOOKUP($B807,SERVIÇOS!$B:$G,2,0),IFERROR(VLOOKUP($B807,'COMPOSIÇÕES COMPLEMENTARES '!$C:$K,2,0),"")))</f>
        <v/>
      </c>
      <c r="D807" s="358" t="str">
        <f>IF($B807="","",IFERROR(VLOOKUP($B807,SERVIÇOS!$B:$G,3,0),IFERROR(VLOOKUP($B807,'COMPOSIÇÕES COMPLEMENTARES '!$C:$K,3,0),"")))</f>
        <v/>
      </c>
      <c r="E807" s="359"/>
      <c r="F807" s="360" t="str">
        <f>IF($B807="","",IFERROR(VLOOKUP($B807,SERVIÇOS!$B:$G,4,0),IFERROR(VLOOKUP($B807,'COMPOSIÇÕES COMPLEMENTARES '!$C:$K,6,0),"")))</f>
        <v/>
      </c>
      <c r="G807" s="360" t="str">
        <f>IF($B807="","",IFERROR(VLOOKUP($B807,SERVIÇOS!$B:$G,5,0),IFERROR(VLOOKUP($B807,'COMPOSIÇÕES COMPLEMENTARES '!$C:$K,7,0),"")))</f>
        <v/>
      </c>
      <c r="H807" s="360" t="str">
        <f t="shared" si="48"/>
        <v/>
      </c>
      <c r="I807" s="360" t="str">
        <f t="shared" si="49"/>
        <v/>
      </c>
      <c r="J807" s="360" t="str">
        <f t="shared" si="50"/>
        <v/>
      </c>
      <c r="K807" s="360" t="str">
        <f t="shared" si="51"/>
        <v/>
      </c>
      <c r="L807" s="360"/>
    </row>
    <row r="808" spans="1:12">
      <c r="A808" s="355"/>
      <c r="B808" s="356"/>
      <c r="C808" s="357" t="str">
        <f>IF($B808="","",IFERROR(VLOOKUP($B808,SERVIÇOS!$B:$G,2,0),IFERROR(VLOOKUP($B808,'COMPOSIÇÕES COMPLEMENTARES '!$C:$K,2,0),"")))</f>
        <v/>
      </c>
      <c r="D808" s="358" t="str">
        <f>IF($B808="","",IFERROR(VLOOKUP($B808,SERVIÇOS!$B:$G,3,0),IFERROR(VLOOKUP($B808,'COMPOSIÇÕES COMPLEMENTARES '!$C:$K,3,0),"")))</f>
        <v/>
      </c>
      <c r="E808" s="359"/>
      <c r="F808" s="360" t="str">
        <f>IF($B808="","",IFERROR(VLOOKUP($B808,SERVIÇOS!$B:$G,4,0),IFERROR(VLOOKUP($B808,'COMPOSIÇÕES COMPLEMENTARES '!$C:$K,6,0),"")))</f>
        <v/>
      </c>
      <c r="G808" s="360" t="str">
        <f>IF($B808="","",IFERROR(VLOOKUP($B808,SERVIÇOS!$B:$G,5,0),IFERROR(VLOOKUP($B808,'COMPOSIÇÕES COMPLEMENTARES '!$C:$K,7,0),"")))</f>
        <v/>
      </c>
      <c r="H808" s="360" t="str">
        <f t="shared" si="48"/>
        <v/>
      </c>
      <c r="I808" s="360" t="str">
        <f t="shared" si="49"/>
        <v/>
      </c>
      <c r="J808" s="360" t="str">
        <f t="shared" si="50"/>
        <v/>
      </c>
      <c r="K808" s="360" t="str">
        <f t="shared" si="51"/>
        <v/>
      </c>
      <c r="L808" s="360"/>
    </row>
    <row r="809" spans="1:12">
      <c r="A809" s="355"/>
      <c r="B809" s="356"/>
      <c r="C809" s="357" t="str">
        <f>IF($B809="","",IFERROR(VLOOKUP($B809,SERVIÇOS!$B:$G,2,0),IFERROR(VLOOKUP($B809,'COMPOSIÇÕES COMPLEMENTARES '!$C:$K,2,0),"")))</f>
        <v/>
      </c>
      <c r="D809" s="358" t="str">
        <f>IF($B809="","",IFERROR(VLOOKUP($B809,SERVIÇOS!$B:$G,3,0),IFERROR(VLOOKUP($B809,'COMPOSIÇÕES COMPLEMENTARES '!$C:$K,3,0),"")))</f>
        <v/>
      </c>
      <c r="E809" s="359"/>
      <c r="F809" s="360" t="str">
        <f>IF($B809="","",IFERROR(VLOOKUP($B809,SERVIÇOS!$B:$G,4,0),IFERROR(VLOOKUP($B809,'COMPOSIÇÕES COMPLEMENTARES '!$C:$K,6,0),"")))</f>
        <v/>
      </c>
      <c r="G809" s="360" t="str">
        <f>IF($B809="","",IFERROR(VLOOKUP($B809,SERVIÇOS!$B:$G,5,0),IFERROR(VLOOKUP($B809,'COMPOSIÇÕES COMPLEMENTARES '!$C:$K,7,0),"")))</f>
        <v/>
      </c>
      <c r="H809" s="360" t="str">
        <f t="shared" si="48"/>
        <v/>
      </c>
      <c r="I809" s="360" t="str">
        <f t="shared" si="49"/>
        <v/>
      </c>
      <c r="J809" s="360" t="str">
        <f t="shared" si="50"/>
        <v/>
      </c>
      <c r="K809" s="360" t="str">
        <f t="shared" si="51"/>
        <v/>
      </c>
      <c r="L809" s="360"/>
    </row>
    <row r="810" spans="1:12">
      <c r="A810" s="355"/>
      <c r="B810" s="356"/>
      <c r="C810" s="357" t="str">
        <f>IF($B810="","",IFERROR(VLOOKUP($B810,SERVIÇOS!$B:$G,2,0),IFERROR(VLOOKUP($B810,'COMPOSIÇÕES COMPLEMENTARES '!$C:$K,2,0),"")))</f>
        <v/>
      </c>
      <c r="D810" s="358" t="str">
        <f>IF($B810="","",IFERROR(VLOOKUP($B810,SERVIÇOS!$B:$G,3,0),IFERROR(VLOOKUP($B810,'COMPOSIÇÕES COMPLEMENTARES '!$C:$K,3,0),"")))</f>
        <v/>
      </c>
      <c r="E810" s="359"/>
      <c r="F810" s="360" t="str">
        <f>IF($B810="","",IFERROR(VLOOKUP($B810,SERVIÇOS!$B:$G,4,0),IFERROR(VLOOKUP($B810,'COMPOSIÇÕES COMPLEMENTARES '!$C:$K,6,0),"")))</f>
        <v/>
      </c>
      <c r="G810" s="360" t="str">
        <f>IF($B810="","",IFERROR(VLOOKUP($B810,SERVIÇOS!$B:$G,5,0),IFERROR(VLOOKUP($B810,'COMPOSIÇÕES COMPLEMENTARES '!$C:$K,7,0),"")))</f>
        <v/>
      </c>
      <c r="H810" s="360" t="str">
        <f t="shared" si="48"/>
        <v/>
      </c>
      <c r="I810" s="360" t="str">
        <f t="shared" si="49"/>
        <v/>
      </c>
      <c r="J810" s="360" t="str">
        <f t="shared" si="50"/>
        <v/>
      </c>
      <c r="K810" s="360" t="str">
        <f t="shared" si="51"/>
        <v/>
      </c>
      <c r="L810" s="360"/>
    </row>
    <row r="811" spans="1:12">
      <c r="A811" s="355"/>
      <c r="B811" s="356"/>
      <c r="C811" s="357" t="str">
        <f>IF($B811="","",IFERROR(VLOOKUP($B811,SERVIÇOS!$B:$G,2,0),IFERROR(VLOOKUP($B811,'COMPOSIÇÕES COMPLEMENTARES '!$C:$K,2,0),"")))</f>
        <v/>
      </c>
      <c r="D811" s="358" t="str">
        <f>IF($B811="","",IFERROR(VLOOKUP($B811,SERVIÇOS!$B:$G,3,0),IFERROR(VLOOKUP($B811,'COMPOSIÇÕES COMPLEMENTARES '!$C:$K,3,0),"")))</f>
        <v/>
      </c>
      <c r="E811" s="359"/>
      <c r="F811" s="360" t="str">
        <f>IF($B811="","",IFERROR(VLOOKUP($B811,SERVIÇOS!$B:$G,4,0),IFERROR(VLOOKUP($B811,'COMPOSIÇÕES COMPLEMENTARES '!$C:$K,6,0),"")))</f>
        <v/>
      </c>
      <c r="G811" s="360" t="str">
        <f>IF($B811="","",IFERROR(VLOOKUP($B811,SERVIÇOS!$B:$G,5,0),IFERROR(VLOOKUP($B811,'COMPOSIÇÕES COMPLEMENTARES '!$C:$K,7,0),"")))</f>
        <v/>
      </c>
      <c r="H811" s="360" t="str">
        <f t="shared" si="48"/>
        <v/>
      </c>
      <c r="I811" s="360" t="str">
        <f t="shared" si="49"/>
        <v/>
      </c>
      <c r="J811" s="360" t="str">
        <f t="shared" si="50"/>
        <v/>
      </c>
      <c r="K811" s="360" t="str">
        <f t="shared" si="51"/>
        <v/>
      </c>
      <c r="L811" s="360"/>
    </row>
    <row r="812" spans="1:12">
      <c r="A812" s="355"/>
      <c r="B812" s="356"/>
      <c r="C812" s="357" t="str">
        <f>IF($B812="","",IFERROR(VLOOKUP($B812,SERVIÇOS!$B:$G,2,0),IFERROR(VLOOKUP($B812,'COMPOSIÇÕES COMPLEMENTARES '!$C:$K,2,0),"")))</f>
        <v/>
      </c>
      <c r="D812" s="358" t="str">
        <f>IF($B812="","",IFERROR(VLOOKUP($B812,SERVIÇOS!$B:$G,3,0),IFERROR(VLOOKUP($B812,'COMPOSIÇÕES COMPLEMENTARES '!$C:$K,3,0),"")))</f>
        <v/>
      </c>
      <c r="E812" s="359"/>
      <c r="F812" s="360" t="str">
        <f>IF($B812="","",IFERROR(VLOOKUP($B812,SERVIÇOS!$B:$G,4,0),IFERROR(VLOOKUP($B812,'COMPOSIÇÕES COMPLEMENTARES '!$C:$K,6,0),"")))</f>
        <v/>
      </c>
      <c r="G812" s="360" t="str">
        <f>IF($B812="","",IFERROR(VLOOKUP($B812,SERVIÇOS!$B:$G,5,0),IFERROR(VLOOKUP($B812,'COMPOSIÇÕES COMPLEMENTARES '!$C:$K,7,0),"")))</f>
        <v/>
      </c>
      <c r="H812" s="360" t="str">
        <f t="shared" si="48"/>
        <v/>
      </c>
      <c r="I812" s="360" t="str">
        <f t="shared" si="49"/>
        <v/>
      </c>
      <c r="J812" s="360" t="str">
        <f t="shared" si="50"/>
        <v/>
      </c>
      <c r="K812" s="360" t="str">
        <f t="shared" si="51"/>
        <v/>
      </c>
      <c r="L812" s="360"/>
    </row>
    <row r="813" spans="1:12">
      <c r="A813" s="355"/>
      <c r="B813" s="356"/>
      <c r="C813" s="357" t="str">
        <f>IF($B813="","",IFERROR(VLOOKUP($B813,SERVIÇOS!$B:$G,2,0),IFERROR(VLOOKUP($B813,'COMPOSIÇÕES COMPLEMENTARES '!$C:$K,2,0),"")))</f>
        <v/>
      </c>
      <c r="D813" s="358" t="str">
        <f>IF($B813="","",IFERROR(VLOOKUP($B813,SERVIÇOS!$B:$G,3,0),IFERROR(VLOOKUP($B813,'COMPOSIÇÕES COMPLEMENTARES '!$C:$K,3,0),"")))</f>
        <v/>
      </c>
      <c r="E813" s="359"/>
      <c r="F813" s="360" t="str">
        <f>IF($B813="","",IFERROR(VLOOKUP($B813,SERVIÇOS!$B:$G,4,0),IFERROR(VLOOKUP($B813,'COMPOSIÇÕES COMPLEMENTARES '!$C:$K,6,0),"")))</f>
        <v/>
      </c>
      <c r="G813" s="360" t="str">
        <f>IF($B813="","",IFERROR(VLOOKUP($B813,SERVIÇOS!$B:$G,5,0),IFERROR(VLOOKUP($B813,'COMPOSIÇÕES COMPLEMENTARES '!$C:$K,7,0),"")))</f>
        <v/>
      </c>
      <c r="H813" s="360" t="str">
        <f t="shared" si="48"/>
        <v/>
      </c>
      <c r="I813" s="360" t="str">
        <f t="shared" si="49"/>
        <v/>
      </c>
      <c r="J813" s="360" t="str">
        <f t="shared" si="50"/>
        <v/>
      </c>
      <c r="K813" s="360" t="str">
        <f t="shared" si="51"/>
        <v/>
      </c>
      <c r="L813" s="360"/>
    </row>
    <row r="814" spans="1:12">
      <c r="A814" s="355"/>
      <c r="B814" s="356"/>
      <c r="C814" s="357" t="str">
        <f>IF($B814="","",IFERROR(VLOOKUP($B814,SERVIÇOS!$B:$G,2,0),IFERROR(VLOOKUP($B814,'COMPOSIÇÕES COMPLEMENTARES '!$C:$K,2,0),"")))</f>
        <v/>
      </c>
      <c r="D814" s="358" t="str">
        <f>IF($B814="","",IFERROR(VLOOKUP($B814,SERVIÇOS!$B:$G,3,0),IFERROR(VLOOKUP($B814,'COMPOSIÇÕES COMPLEMENTARES '!$C:$K,3,0),"")))</f>
        <v/>
      </c>
      <c r="E814" s="359"/>
      <c r="F814" s="360" t="str">
        <f>IF($B814="","",IFERROR(VLOOKUP($B814,SERVIÇOS!$B:$G,4,0),IFERROR(VLOOKUP($B814,'COMPOSIÇÕES COMPLEMENTARES '!$C:$K,6,0),"")))</f>
        <v/>
      </c>
      <c r="G814" s="360" t="str">
        <f>IF($B814="","",IFERROR(VLOOKUP($B814,SERVIÇOS!$B:$G,5,0),IFERROR(VLOOKUP($B814,'COMPOSIÇÕES COMPLEMENTARES '!$C:$K,7,0),"")))</f>
        <v/>
      </c>
      <c r="H814" s="360" t="str">
        <f t="shared" si="48"/>
        <v/>
      </c>
      <c r="I814" s="360" t="str">
        <f t="shared" si="49"/>
        <v/>
      </c>
      <c r="J814" s="360" t="str">
        <f t="shared" si="50"/>
        <v/>
      </c>
      <c r="K814" s="360" t="str">
        <f t="shared" si="51"/>
        <v/>
      </c>
      <c r="L814" s="360"/>
    </row>
    <row r="815" spans="1:12">
      <c r="A815" s="355"/>
      <c r="B815" s="356"/>
      <c r="C815" s="357" t="str">
        <f>IF($B815="","",IFERROR(VLOOKUP($B815,SERVIÇOS!$B:$G,2,0),IFERROR(VLOOKUP($B815,'COMPOSIÇÕES COMPLEMENTARES '!$C:$K,2,0),"")))</f>
        <v/>
      </c>
      <c r="D815" s="358" t="str">
        <f>IF($B815="","",IFERROR(VLOOKUP($B815,SERVIÇOS!$B:$G,3,0),IFERROR(VLOOKUP($B815,'COMPOSIÇÕES COMPLEMENTARES '!$C:$K,3,0),"")))</f>
        <v/>
      </c>
      <c r="E815" s="359"/>
      <c r="F815" s="360" t="str">
        <f>IF($B815="","",IFERROR(VLOOKUP($B815,SERVIÇOS!$B:$G,4,0),IFERROR(VLOOKUP($B815,'COMPOSIÇÕES COMPLEMENTARES '!$C:$K,6,0),"")))</f>
        <v/>
      </c>
      <c r="G815" s="360" t="str">
        <f>IF($B815="","",IFERROR(VLOOKUP($B815,SERVIÇOS!$B:$G,5,0),IFERROR(VLOOKUP($B815,'COMPOSIÇÕES COMPLEMENTARES '!$C:$K,7,0),"")))</f>
        <v/>
      </c>
      <c r="H815" s="360" t="str">
        <f t="shared" si="48"/>
        <v/>
      </c>
      <c r="I815" s="360" t="str">
        <f t="shared" si="49"/>
        <v/>
      </c>
      <c r="J815" s="360" t="str">
        <f t="shared" si="50"/>
        <v/>
      </c>
      <c r="K815" s="360" t="str">
        <f t="shared" si="51"/>
        <v/>
      </c>
      <c r="L815" s="360"/>
    </row>
    <row r="816" spans="1:12">
      <c r="A816" s="355"/>
      <c r="B816" s="356"/>
      <c r="C816" s="357" t="str">
        <f>IF($B816="","",IFERROR(VLOOKUP($B816,SERVIÇOS!$B:$G,2,0),IFERROR(VLOOKUP($B816,'COMPOSIÇÕES COMPLEMENTARES '!$C:$K,2,0),"")))</f>
        <v/>
      </c>
      <c r="D816" s="358" t="str">
        <f>IF($B816="","",IFERROR(VLOOKUP($B816,SERVIÇOS!$B:$G,3,0),IFERROR(VLOOKUP($B816,'COMPOSIÇÕES COMPLEMENTARES '!$C:$K,3,0),"")))</f>
        <v/>
      </c>
      <c r="E816" s="359"/>
      <c r="F816" s="360" t="str">
        <f>IF($B816="","",IFERROR(VLOOKUP($B816,SERVIÇOS!$B:$G,4,0),IFERROR(VLOOKUP($B816,'COMPOSIÇÕES COMPLEMENTARES '!$C:$K,6,0),"")))</f>
        <v/>
      </c>
      <c r="G816" s="360" t="str">
        <f>IF($B816="","",IFERROR(VLOOKUP($B816,SERVIÇOS!$B:$G,5,0),IFERROR(VLOOKUP($B816,'COMPOSIÇÕES COMPLEMENTARES '!$C:$K,7,0),"")))</f>
        <v/>
      </c>
      <c r="H816" s="360" t="str">
        <f t="shared" si="48"/>
        <v/>
      </c>
      <c r="I816" s="360" t="str">
        <f t="shared" si="49"/>
        <v/>
      </c>
      <c r="J816" s="360" t="str">
        <f t="shared" si="50"/>
        <v/>
      </c>
      <c r="K816" s="360" t="str">
        <f t="shared" si="51"/>
        <v/>
      </c>
      <c r="L816" s="360"/>
    </row>
    <row r="817" spans="1:12">
      <c r="A817" s="355"/>
      <c r="B817" s="356"/>
      <c r="C817" s="357" t="str">
        <f>IF($B817="","",IFERROR(VLOOKUP($B817,SERVIÇOS!$B:$G,2,0),IFERROR(VLOOKUP($B817,'COMPOSIÇÕES COMPLEMENTARES '!$C:$K,2,0),"")))</f>
        <v/>
      </c>
      <c r="D817" s="358" t="str">
        <f>IF($B817="","",IFERROR(VLOOKUP($B817,SERVIÇOS!$B:$G,3,0),IFERROR(VLOOKUP($B817,'COMPOSIÇÕES COMPLEMENTARES '!$C:$K,3,0),"")))</f>
        <v/>
      </c>
      <c r="E817" s="359"/>
      <c r="F817" s="360" t="str">
        <f>IF($B817="","",IFERROR(VLOOKUP($B817,SERVIÇOS!$B:$G,4,0),IFERROR(VLOOKUP($B817,'COMPOSIÇÕES COMPLEMENTARES '!$C:$K,6,0),"")))</f>
        <v/>
      </c>
      <c r="G817" s="360" t="str">
        <f>IF($B817="","",IFERROR(VLOOKUP($B817,SERVIÇOS!$B:$G,5,0),IFERROR(VLOOKUP($B817,'COMPOSIÇÕES COMPLEMENTARES '!$C:$K,7,0),"")))</f>
        <v/>
      </c>
      <c r="H817" s="360" t="str">
        <f t="shared" si="48"/>
        <v/>
      </c>
      <c r="I817" s="360" t="str">
        <f t="shared" si="49"/>
        <v/>
      </c>
      <c r="J817" s="360" t="str">
        <f t="shared" si="50"/>
        <v/>
      </c>
      <c r="K817" s="360" t="str">
        <f t="shared" si="51"/>
        <v/>
      </c>
      <c r="L817" s="360"/>
    </row>
    <row r="818" spans="1:12">
      <c r="A818" s="355"/>
      <c r="B818" s="356"/>
      <c r="C818" s="357" t="str">
        <f>IF($B818="","",IFERROR(VLOOKUP($B818,SERVIÇOS!$B:$G,2,0),IFERROR(VLOOKUP($B818,'COMPOSIÇÕES COMPLEMENTARES '!$C:$K,2,0),"")))</f>
        <v/>
      </c>
      <c r="D818" s="358" t="str">
        <f>IF($B818="","",IFERROR(VLOOKUP($B818,SERVIÇOS!$B:$G,3,0),IFERROR(VLOOKUP($B818,'COMPOSIÇÕES COMPLEMENTARES '!$C:$K,3,0),"")))</f>
        <v/>
      </c>
      <c r="E818" s="359"/>
      <c r="F818" s="360" t="str">
        <f>IF($B818="","",IFERROR(VLOOKUP($B818,SERVIÇOS!$B:$G,4,0),IFERROR(VLOOKUP($B818,'COMPOSIÇÕES COMPLEMENTARES '!$C:$K,6,0),"")))</f>
        <v/>
      </c>
      <c r="G818" s="360" t="str">
        <f>IF($B818="","",IFERROR(VLOOKUP($B818,SERVIÇOS!$B:$G,5,0),IFERROR(VLOOKUP($B818,'COMPOSIÇÕES COMPLEMENTARES '!$C:$K,7,0),"")))</f>
        <v/>
      </c>
      <c r="H818" s="360" t="str">
        <f t="shared" si="48"/>
        <v/>
      </c>
      <c r="I818" s="360" t="str">
        <f t="shared" si="49"/>
        <v/>
      </c>
      <c r="J818" s="360" t="str">
        <f t="shared" si="50"/>
        <v/>
      </c>
      <c r="K818" s="360" t="str">
        <f t="shared" si="51"/>
        <v/>
      </c>
      <c r="L818" s="360"/>
    </row>
    <row r="819" spans="1:12">
      <c r="A819" s="355"/>
      <c r="B819" s="356"/>
      <c r="C819" s="357" t="str">
        <f>IF($B819="","",IFERROR(VLOOKUP($B819,SERVIÇOS!$B:$G,2,0),IFERROR(VLOOKUP($B819,'COMPOSIÇÕES COMPLEMENTARES '!$C:$K,2,0),"")))</f>
        <v/>
      </c>
      <c r="D819" s="358" t="str">
        <f>IF($B819="","",IFERROR(VLOOKUP($B819,SERVIÇOS!$B:$G,3,0),IFERROR(VLOOKUP($B819,'COMPOSIÇÕES COMPLEMENTARES '!$C:$K,3,0),"")))</f>
        <v/>
      </c>
      <c r="E819" s="359"/>
      <c r="F819" s="360" t="str">
        <f>IF($B819="","",IFERROR(VLOOKUP($B819,SERVIÇOS!$B:$G,4,0),IFERROR(VLOOKUP($B819,'COMPOSIÇÕES COMPLEMENTARES '!$C:$K,6,0),"")))</f>
        <v/>
      </c>
      <c r="G819" s="360" t="str">
        <f>IF($B819="","",IFERROR(VLOOKUP($B819,SERVIÇOS!$B:$G,5,0),IFERROR(VLOOKUP($B819,'COMPOSIÇÕES COMPLEMENTARES '!$C:$K,7,0),"")))</f>
        <v/>
      </c>
      <c r="H819" s="360" t="str">
        <f t="shared" si="48"/>
        <v/>
      </c>
      <c r="I819" s="360" t="str">
        <f t="shared" si="49"/>
        <v/>
      </c>
      <c r="J819" s="360" t="str">
        <f t="shared" si="50"/>
        <v/>
      </c>
      <c r="K819" s="360" t="str">
        <f t="shared" si="51"/>
        <v/>
      </c>
      <c r="L819" s="360"/>
    </row>
    <row r="820" spans="1:12">
      <c r="A820" s="355"/>
      <c r="B820" s="356"/>
      <c r="C820" s="357" t="str">
        <f>IF($B820="","",IFERROR(VLOOKUP($B820,SERVIÇOS!$B:$G,2,0),IFERROR(VLOOKUP($B820,'COMPOSIÇÕES COMPLEMENTARES '!$C:$K,2,0),"")))</f>
        <v/>
      </c>
      <c r="D820" s="358" t="str">
        <f>IF($B820="","",IFERROR(VLOOKUP($B820,SERVIÇOS!$B:$G,3,0),IFERROR(VLOOKUP($B820,'COMPOSIÇÕES COMPLEMENTARES '!$C:$K,3,0),"")))</f>
        <v/>
      </c>
      <c r="E820" s="359"/>
      <c r="F820" s="360" t="str">
        <f>IF($B820="","",IFERROR(VLOOKUP($B820,SERVIÇOS!$B:$G,4,0),IFERROR(VLOOKUP($B820,'COMPOSIÇÕES COMPLEMENTARES '!$C:$K,6,0),"")))</f>
        <v/>
      </c>
      <c r="G820" s="360" t="str">
        <f>IF($B820="","",IFERROR(VLOOKUP($B820,SERVIÇOS!$B:$G,5,0),IFERROR(VLOOKUP($B820,'COMPOSIÇÕES COMPLEMENTARES '!$C:$K,7,0),"")))</f>
        <v/>
      </c>
      <c r="H820" s="360" t="str">
        <f t="shared" si="48"/>
        <v/>
      </c>
      <c r="I820" s="360" t="str">
        <f t="shared" si="49"/>
        <v/>
      </c>
      <c r="J820" s="360" t="str">
        <f t="shared" si="50"/>
        <v/>
      </c>
      <c r="K820" s="360" t="str">
        <f t="shared" si="51"/>
        <v/>
      </c>
      <c r="L820" s="360"/>
    </row>
    <row r="821" spans="1:12">
      <c r="A821" s="355"/>
      <c r="B821" s="356"/>
      <c r="C821" s="357" t="str">
        <f>IF($B821="","",IFERROR(VLOOKUP($B821,SERVIÇOS!$B:$G,2,0),IFERROR(VLOOKUP($B821,'COMPOSIÇÕES COMPLEMENTARES '!$C:$K,2,0),"")))</f>
        <v/>
      </c>
      <c r="D821" s="358" t="str">
        <f>IF($B821="","",IFERROR(VLOOKUP($B821,SERVIÇOS!$B:$G,3,0),IFERROR(VLOOKUP($B821,'COMPOSIÇÕES COMPLEMENTARES '!$C:$K,3,0),"")))</f>
        <v/>
      </c>
      <c r="E821" s="359"/>
      <c r="F821" s="360" t="str">
        <f>IF($B821="","",IFERROR(VLOOKUP($B821,SERVIÇOS!$B:$G,4,0),IFERROR(VLOOKUP($B821,'COMPOSIÇÕES COMPLEMENTARES '!$C:$K,6,0),"")))</f>
        <v/>
      </c>
      <c r="G821" s="360" t="str">
        <f>IF($B821="","",IFERROR(VLOOKUP($B821,SERVIÇOS!$B:$G,5,0),IFERROR(VLOOKUP($B821,'COMPOSIÇÕES COMPLEMENTARES '!$C:$K,7,0),"")))</f>
        <v/>
      </c>
      <c r="H821" s="360" t="str">
        <f t="shared" si="48"/>
        <v/>
      </c>
      <c r="I821" s="360" t="str">
        <f t="shared" si="49"/>
        <v/>
      </c>
      <c r="J821" s="360" t="str">
        <f t="shared" si="50"/>
        <v/>
      </c>
      <c r="K821" s="360" t="str">
        <f t="shared" si="51"/>
        <v/>
      </c>
      <c r="L821" s="360"/>
    </row>
    <row r="822" spans="1:12">
      <c r="A822" s="355"/>
      <c r="B822" s="356"/>
      <c r="C822" s="357" t="str">
        <f>IF($B822="","",IFERROR(VLOOKUP($B822,SERVIÇOS!$B:$G,2,0),IFERROR(VLOOKUP($B822,'COMPOSIÇÕES COMPLEMENTARES '!$C:$K,2,0),"")))</f>
        <v/>
      </c>
      <c r="D822" s="358" t="str">
        <f>IF($B822="","",IFERROR(VLOOKUP($B822,SERVIÇOS!$B:$G,3,0),IFERROR(VLOOKUP($B822,'COMPOSIÇÕES COMPLEMENTARES '!$C:$K,3,0),"")))</f>
        <v/>
      </c>
      <c r="E822" s="359"/>
      <c r="F822" s="360" t="str">
        <f>IF($B822="","",IFERROR(VLOOKUP($B822,SERVIÇOS!$B:$G,4,0),IFERROR(VLOOKUP($B822,'COMPOSIÇÕES COMPLEMENTARES '!$C:$K,6,0),"")))</f>
        <v/>
      </c>
      <c r="G822" s="360" t="str">
        <f>IF($B822="","",IFERROR(VLOOKUP($B822,SERVIÇOS!$B:$G,5,0),IFERROR(VLOOKUP($B822,'COMPOSIÇÕES COMPLEMENTARES '!$C:$K,7,0),"")))</f>
        <v/>
      </c>
      <c r="H822" s="360" t="str">
        <f t="shared" si="48"/>
        <v/>
      </c>
      <c r="I822" s="360" t="str">
        <f t="shared" si="49"/>
        <v/>
      </c>
      <c r="J822" s="360" t="str">
        <f t="shared" si="50"/>
        <v/>
      </c>
      <c r="K822" s="360" t="str">
        <f t="shared" si="51"/>
        <v/>
      </c>
      <c r="L822" s="360"/>
    </row>
    <row r="823" spans="1:12">
      <c r="A823" s="355"/>
      <c r="B823" s="356"/>
      <c r="C823" s="357" t="str">
        <f>IF($B823="","",IFERROR(VLOOKUP($B823,SERVIÇOS!$B:$G,2,0),IFERROR(VLOOKUP($B823,'COMPOSIÇÕES COMPLEMENTARES '!$C:$K,2,0),"")))</f>
        <v/>
      </c>
      <c r="D823" s="358" t="str">
        <f>IF($B823="","",IFERROR(VLOOKUP($B823,SERVIÇOS!$B:$G,3,0),IFERROR(VLOOKUP($B823,'COMPOSIÇÕES COMPLEMENTARES '!$C:$K,3,0),"")))</f>
        <v/>
      </c>
      <c r="E823" s="359"/>
      <c r="F823" s="360" t="str">
        <f>IF($B823="","",IFERROR(VLOOKUP($B823,SERVIÇOS!$B:$G,4,0),IFERROR(VLOOKUP($B823,'COMPOSIÇÕES COMPLEMENTARES '!$C:$K,6,0),"")))</f>
        <v/>
      </c>
      <c r="G823" s="360" t="str">
        <f>IF($B823="","",IFERROR(VLOOKUP($B823,SERVIÇOS!$B:$G,5,0),IFERROR(VLOOKUP($B823,'COMPOSIÇÕES COMPLEMENTARES '!$C:$K,7,0),"")))</f>
        <v/>
      </c>
      <c r="H823" s="360" t="str">
        <f t="shared" si="48"/>
        <v/>
      </c>
      <c r="I823" s="360" t="str">
        <f t="shared" si="49"/>
        <v/>
      </c>
      <c r="J823" s="360" t="str">
        <f t="shared" si="50"/>
        <v/>
      </c>
      <c r="K823" s="360" t="str">
        <f t="shared" si="51"/>
        <v/>
      </c>
      <c r="L823" s="360"/>
    </row>
    <row r="824" spans="1:12">
      <c r="A824" s="355"/>
      <c r="B824" s="356"/>
      <c r="C824" s="357" t="str">
        <f>IF($B824="","",IFERROR(VLOOKUP($B824,SERVIÇOS!$B:$G,2,0),IFERROR(VLOOKUP($B824,'COMPOSIÇÕES COMPLEMENTARES '!$C:$K,2,0),"")))</f>
        <v/>
      </c>
      <c r="D824" s="358" t="str">
        <f>IF($B824="","",IFERROR(VLOOKUP($B824,SERVIÇOS!$B:$G,3,0),IFERROR(VLOOKUP($B824,'COMPOSIÇÕES COMPLEMENTARES '!$C:$K,3,0),"")))</f>
        <v/>
      </c>
      <c r="E824" s="359"/>
      <c r="F824" s="360" t="str">
        <f>IF($B824="","",IFERROR(VLOOKUP($B824,SERVIÇOS!$B:$G,4,0),IFERROR(VLOOKUP($B824,'COMPOSIÇÕES COMPLEMENTARES '!$C:$K,6,0),"")))</f>
        <v/>
      </c>
      <c r="G824" s="360" t="str">
        <f>IF($B824="","",IFERROR(VLOOKUP($B824,SERVIÇOS!$B:$G,5,0),IFERROR(VLOOKUP($B824,'COMPOSIÇÕES COMPLEMENTARES '!$C:$K,7,0),"")))</f>
        <v/>
      </c>
      <c r="H824" s="360" t="str">
        <f t="shared" si="48"/>
        <v/>
      </c>
      <c r="I824" s="360" t="str">
        <f t="shared" si="49"/>
        <v/>
      </c>
      <c r="J824" s="360" t="str">
        <f t="shared" si="50"/>
        <v/>
      </c>
      <c r="K824" s="360" t="str">
        <f t="shared" si="51"/>
        <v/>
      </c>
      <c r="L824" s="360"/>
    </row>
    <row r="825" spans="1:12">
      <c r="A825" s="355"/>
      <c r="B825" s="356"/>
      <c r="C825" s="357" t="str">
        <f>IF($B825="","",IFERROR(VLOOKUP($B825,SERVIÇOS!$B:$G,2,0),IFERROR(VLOOKUP($B825,'COMPOSIÇÕES COMPLEMENTARES '!$C:$K,2,0),"")))</f>
        <v/>
      </c>
      <c r="D825" s="358" t="str">
        <f>IF($B825="","",IFERROR(VLOOKUP($B825,SERVIÇOS!$B:$G,3,0),IFERROR(VLOOKUP($B825,'COMPOSIÇÕES COMPLEMENTARES '!$C:$K,3,0),"")))</f>
        <v/>
      </c>
      <c r="E825" s="359"/>
      <c r="F825" s="360" t="str">
        <f>IF($B825="","",IFERROR(VLOOKUP($B825,SERVIÇOS!$B:$G,4,0),IFERROR(VLOOKUP($B825,'COMPOSIÇÕES COMPLEMENTARES '!$C:$K,6,0),"")))</f>
        <v/>
      </c>
      <c r="G825" s="360" t="str">
        <f>IF($B825="","",IFERROR(VLOOKUP($B825,SERVIÇOS!$B:$G,5,0),IFERROR(VLOOKUP($B825,'COMPOSIÇÕES COMPLEMENTARES '!$C:$K,7,0),"")))</f>
        <v/>
      </c>
      <c r="H825" s="360" t="str">
        <f t="shared" si="48"/>
        <v/>
      </c>
      <c r="I825" s="360" t="str">
        <f t="shared" si="49"/>
        <v/>
      </c>
      <c r="J825" s="360" t="str">
        <f t="shared" si="50"/>
        <v/>
      </c>
      <c r="K825" s="360" t="str">
        <f t="shared" si="51"/>
        <v/>
      </c>
      <c r="L825" s="360"/>
    </row>
    <row r="826" spans="1:12">
      <c r="A826" s="355"/>
      <c r="B826" s="356"/>
      <c r="C826" s="357" t="str">
        <f>IF($B826="","",IFERROR(VLOOKUP($B826,SERVIÇOS!$B:$G,2,0),IFERROR(VLOOKUP($B826,'COMPOSIÇÕES COMPLEMENTARES '!$C:$K,2,0),"")))</f>
        <v/>
      </c>
      <c r="D826" s="358" t="str">
        <f>IF($B826="","",IFERROR(VLOOKUP($B826,SERVIÇOS!$B:$G,3,0),IFERROR(VLOOKUP($B826,'COMPOSIÇÕES COMPLEMENTARES '!$C:$K,3,0),"")))</f>
        <v/>
      </c>
      <c r="E826" s="359"/>
      <c r="F826" s="360" t="str">
        <f>IF($B826="","",IFERROR(VLOOKUP($B826,SERVIÇOS!$B:$G,4,0),IFERROR(VLOOKUP($B826,'COMPOSIÇÕES COMPLEMENTARES '!$C:$K,6,0),"")))</f>
        <v/>
      </c>
      <c r="G826" s="360" t="str">
        <f>IF($B826="","",IFERROR(VLOOKUP($B826,SERVIÇOS!$B:$G,5,0),IFERROR(VLOOKUP($B826,'COMPOSIÇÕES COMPLEMENTARES '!$C:$K,7,0),"")))</f>
        <v/>
      </c>
      <c r="H826" s="360" t="str">
        <f t="shared" si="48"/>
        <v/>
      </c>
      <c r="I826" s="360" t="str">
        <f t="shared" si="49"/>
        <v/>
      </c>
      <c r="J826" s="360" t="str">
        <f t="shared" si="50"/>
        <v/>
      </c>
      <c r="K826" s="360" t="str">
        <f t="shared" si="51"/>
        <v/>
      </c>
      <c r="L826" s="360"/>
    </row>
    <row r="827" spans="1:12">
      <c r="A827" s="355"/>
      <c r="B827" s="356"/>
      <c r="C827" s="357" t="str">
        <f>IF($B827="","",IFERROR(VLOOKUP($B827,SERVIÇOS!$B:$G,2,0),IFERROR(VLOOKUP($B827,'COMPOSIÇÕES COMPLEMENTARES '!$C:$K,2,0),"")))</f>
        <v/>
      </c>
      <c r="D827" s="358" t="str">
        <f>IF($B827="","",IFERROR(VLOOKUP($B827,SERVIÇOS!$B:$G,3,0),IFERROR(VLOOKUP($B827,'COMPOSIÇÕES COMPLEMENTARES '!$C:$K,3,0),"")))</f>
        <v/>
      </c>
      <c r="E827" s="359"/>
      <c r="F827" s="360" t="str">
        <f>IF($B827="","",IFERROR(VLOOKUP($B827,SERVIÇOS!$B:$G,4,0),IFERROR(VLOOKUP($B827,'COMPOSIÇÕES COMPLEMENTARES '!$C:$K,6,0),"")))</f>
        <v/>
      </c>
      <c r="G827" s="360" t="str">
        <f>IF($B827="","",IFERROR(VLOOKUP($B827,SERVIÇOS!$B:$G,5,0),IFERROR(VLOOKUP($B827,'COMPOSIÇÕES COMPLEMENTARES '!$C:$K,7,0),"")))</f>
        <v/>
      </c>
      <c r="H827" s="360" t="str">
        <f t="shared" si="48"/>
        <v/>
      </c>
      <c r="I827" s="360" t="str">
        <f t="shared" si="49"/>
        <v/>
      </c>
      <c r="J827" s="360" t="str">
        <f t="shared" si="50"/>
        <v/>
      </c>
      <c r="K827" s="360" t="str">
        <f t="shared" si="51"/>
        <v/>
      </c>
      <c r="L827" s="360"/>
    </row>
    <row r="828" spans="1:12">
      <c r="A828" s="355"/>
      <c r="B828" s="356"/>
      <c r="C828" s="357" t="str">
        <f>IF($B828="","",IFERROR(VLOOKUP($B828,SERVIÇOS!$B:$G,2,0),IFERROR(VLOOKUP($B828,'COMPOSIÇÕES COMPLEMENTARES '!$C:$K,2,0),"")))</f>
        <v/>
      </c>
      <c r="D828" s="358" t="str">
        <f>IF($B828="","",IFERROR(VLOOKUP($B828,SERVIÇOS!$B:$G,3,0),IFERROR(VLOOKUP($B828,'COMPOSIÇÕES COMPLEMENTARES '!$C:$K,3,0),"")))</f>
        <v/>
      </c>
      <c r="E828" s="359"/>
      <c r="F828" s="360" t="str">
        <f>IF($B828="","",IFERROR(VLOOKUP($B828,SERVIÇOS!$B:$G,4,0),IFERROR(VLOOKUP($B828,'COMPOSIÇÕES COMPLEMENTARES '!$C:$K,6,0),"")))</f>
        <v/>
      </c>
      <c r="G828" s="360" t="str">
        <f>IF($B828="","",IFERROR(VLOOKUP($B828,SERVIÇOS!$B:$G,5,0),IFERROR(VLOOKUP($B828,'COMPOSIÇÕES COMPLEMENTARES '!$C:$K,7,0),"")))</f>
        <v/>
      </c>
      <c r="H828" s="360" t="str">
        <f t="shared" si="48"/>
        <v/>
      </c>
      <c r="I828" s="360" t="str">
        <f t="shared" si="49"/>
        <v/>
      </c>
      <c r="J828" s="360" t="str">
        <f t="shared" si="50"/>
        <v/>
      </c>
      <c r="K828" s="360" t="str">
        <f t="shared" si="51"/>
        <v/>
      </c>
      <c r="L828" s="360"/>
    </row>
    <row r="829" spans="1:12">
      <c r="A829" s="355"/>
      <c r="B829" s="356"/>
      <c r="C829" s="357" t="str">
        <f>IF($B829="","",IFERROR(VLOOKUP($B829,SERVIÇOS!$B:$G,2,0),IFERROR(VLOOKUP($B829,'COMPOSIÇÕES COMPLEMENTARES '!$C:$K,2,0),"")))</f>
        <v/>
      </c>
      <c r="D829" s="358" t="str">
        <f>IF($B829="","",IFERROR(VLOOKUP($B829,SERVIÇOS!$B:$G,3,0),IFERROR(VLOOKUP($B829,'COMPOSIÇÕES COMPLEMENTARES '!$C:$K,3,0),"")))</f>
        <v/>
      </c>
      <c r="E829" s="359"/>
      <c r="F829" s="360" t="str">
        <f>IF($B829="","",IFERROR(VLOOKUP($B829,SERVIÇOS!$B:$G,4,0),IFERROR(VLOOKUP($B829,'COMPOSIÇÕES COMPLEMENTARES '!$C:$K,6,0),"")))</f>
        <v/>
      </c>
      <c r="G829" s="360" t="str">
        <f>IF($B829="","",IFERROR(VLOOKUP($B829,SERVIÇOS!$B:$G,5,0),IFERROR(VLOOKUP($B829,'COMPOSIÇÕES COMPLEMENTARES '!$C:$K,7,0),"")))</f>
        <v/>
      </c>
      <c r="H829" s="360" t="str">
        <f t="shared" si="48"/>
        <v/>
      </c>
      <c r="I829" s="360" t="str">
        <f t="shared" si="49"/>
        <v/>
      </c>
      <c r="J829" s="360" t="str">
        <f t="shared" si="50"/>
        <v/>
      </c>
      <c r="K829" s="360" t="str">
        <f t="shared" si="51"/>
        <v/>
      </c>
      <c r="L829" s="360"/>
    </row>
    <row r="830" spans="1:12">
      <c r="A830" s="355"/>
      <c r="B830" s="356"/>
      <c r="C830" s="357" t="str">
        <f>IF($B830="","",IFERROR(VLOOKUP($B830,SERVIÇOS!$B:$G,2,0),IFERROR(VLOOKUP($B830,'COMPOSIÇÕES COMPLEMENTARES '!$C:$K,2,0),"")))</f>
        <v/>
      </c>
      <c r="D830" s="358" t="str">
        <f>IF($B830="","",IFERROR(VLOOKUP($B830,SERVIÇOS!$B:$G,3,0),IFERROR(VLOOKUP($B830,'COMPOSIÇÕES COMPLEMENTARES '!$C:$K,3,0),"")))</f>
        <v/>
      </c>
      <c r="E830" s="359"/>
      <c r="F830" s="360" t="str">
        <f>IF($B830="","",IFERROR(VLOOKUP($B830,SERVIÇOS!$B:$G,4,0),IFERROR(VLOOKUP($B830,'COMPOSIÇÕES COMPLEMENTARES '!$C:$K,6,0),"")))</f>
        <v/>
      </c>
      <c r="G830" s="360" t="str">
        <f>IF($B830="","",IFERROR(VLOOKUP($B830,SERVIÇOS!$B:$G,5,0),IFERROR(VLOOKUP($B830,'COMPOSIÇÕES COMPLEMENTARES '!$C:$K,7,0),"")))</f>
        <v/>
      </c>
      <c r="H830" s="360" t="str">
        <f t="shared" si="48"/>
        <v/>
      </c>
      <c r="I830" s="360" t="str">
        <f t="shared" si="49"/>
        <v/>
      </c>
      <c r="J830" s="360" t="str">
        <f t="shared" si="50"/>
        <v/>
      </c>
      <c r="K830" s="360" t="str">
        <f t="shared" si="51"/>
        <v/>
      </c>
      <c r="L830" s="360"/>
    </row>
    <row r="831" spans="1:12">
      <c r="A831" s="355"/>
      <c r="B831" s="356"/>
      <c r="C831" s="357" t="str">
        <f>IF($B831="","",IFERROR(VLOOKUP($B831,SERVIÇOS!$B:$G,2,0),IFERROR(VLOOKUP($B831,'COMPOSIÇÕES COMPLEMENTARES '!$C:$K,2,0),"")))</f>
        <v/>
      </c>
      <c r="D831" s="358" t="str">
        <f>IF($B831="","",IFERROR(VLOOKUP($B831,SERVIÇOS!$B:$G,3,0),IFERROR(VLOOKUP($B831,'COMPOSIÇÕES COMPLEMENTARES '!$C:$K,3,0),"")))</f>
        <v/>
      </c>
      <c r="E831" s="359"/>
      <c r="F831" s="360" t="str">
        <f>IF($B831="","",IFERROR(VLOOKUP($B831,SERVIÇOS!$B:$G,4,0),IFERROR(VLOOKUP($B831,'COMPOSIÇÕES COMPLEMENTARES '!$C:$K,6,0),"")))</f>
        <v/>
      </c>
      <c r="G831" s="360" t="str">
        <f>IF($B831="","",IFERROR(VLOOKUP($B831,SERVIÇOS!$B:$G,5,0),IFERROR(VLOOKUP($B831,'COMPOSIÇÕES COMPLEMENTARES '!$C:$K,7,0),"")))</f>
        <v/>
      </c>
      <c r="H831" s="360" t="str">
        <f t="shared" si="48"/>
        <v/>
      </c>
      <c r="I831" s="360" t="str">
        <f t="shared" si="49"/>
        <v/>
      </c>
      <c r="J831" s="360" t="str">
        <f t="shared" si="50"/>
        <v/>
      </c>
      <c r="K831" s="360" t="str">
        <f t="shared" si="51"/>
        <v/>
      </c>
      <c r="L831" s="360"/>
    </row>
    <row r="832" spans="1:12">
      <c r="A832" s="355"/>
      <c r="B832" s="356"/>
      <c r="C832" s="357" t="str">
        <f>IF($B832="","",IFERROR(VLOOKUP($B832,SERVIÇOS!$B:$G,2,0),IFERROR(VLOOKUP($B832,'COMPOSIÇÕES COMPLEMENTARES '!$C:$K,2,0),"")))</f>
        <v/>
      </c>
      <c r="D832" s="358" t="str">
        <f>IF($B832="","",IFERROR(VLOOKUP($B832,SERVIÇOS!$B:$G,3,0),IFERROR(VLOOKUP($B832,'COMPOSIÇÕES COMPLEMENTARES '!$C:$K,3,0),"")))</f>
        <v/>
      </c>
      <c r="E832" s="359"/>
      <c r="F832" s="360" t="str">
        <f>IF($B832="","",IFERROR(VLOOKUP($B832,SERVIÇOS!$B:$G,4,0),IFERROR(VLOOKUP($B832,'COMPOSIÇÕES COMPLEMENTARES '!$C:$K,6,0),"")))</f>
        <v/>
      </c>
      <c r="G832" s="360" t="str">
        <f>IF($B832="","",IFERROR(VLOOKUP($B832,SERVIÇOS!$B:$G,5,0),IFERROR(VLOOKUP($B832,'COMPOSIÇÕES COMPLEMENTARES '!$C:$K,7,0),"")))</f>
        <v/>
      </c>
      <c r="H832" s="360" t="str">
        <f t="shared" si="48"/>
        <v/>
      </c>
      <c r="I832" s="360" t="str">
        <f t="shared" si="49"/>
        <v/>
      </c>
      <c r="J832" s="360" t="str">
        <f t="shared" si="50"/>
        <v/>
      </c>
      <c r="K832" s="360" t="str">
        <f t="shared" si="51"/>
        <v/>
      </c>
      <c r="L832" s="360"/>
    </row>
    <row r="833" spans="1:12">
      <c r="A833" s="355"/>
      <c r="B833" s="356"/>
      <c r="C833" s="357" t="str">
        <f>IF($B833="","",IFERROR(VLOOKUP($B833,SERVIÇOS!$B:$G,2,0),IFERROR(VLOOKUP($B833,'COMPOSIÇÕES COMPLEMENTARES '!$C:$K,2,0),"")))</f>
        <v/>
      </c>
      <c r="D833" s="358" t="str">
        <f>IF($B833="","",IFERROR(VLOOKUP($B833,SERVIÇOS!$B:$G,3,0),IFERROR(VLOOKUP($B833,'COMPOSIÇÕES COMPLEMENTARES '!$C:$K,3,0),"")))</f>
        <v/>
      </c>
      <c r="E833" s="359"/>
      <c r="F833" s="360" t="str">
        <f>IF($B833="","",IFERROR(VLOOKUP($B833,SERVIÇOS!$B:$G,4,0),IFERROR(VLOOKUP($B833,'COMPOSIÇÕES COMPLEMENTARES '!$C:$K,6,0),"")))</f>
        <v/>
      </c>
      <c r="G833" s="360" t="str">
        <f>IF($B833="","",IFERROR(VLOOKUP($B833,SERVIÇOS!$B:$G,5,0),IFERROR(VLOOKUP($B833,'COMPOSIÇÕES COMPLEMENTARES '!$C:$K,7,0),"")))</f>
        <v/>
      </c>
      <c r="H833" s="360" t="str">
        <f t="shared" si="48"/>
        <v/>
      </c>
      <c r="I833" s="360" t="str">
        <f t="shared" si="49"/>
        <v/>
      </c>
      <c r="J833" s="360" t="str">
        <f t="shared" si="50"/>
        <v/>
      </c>
      <c r="K833" s="360" t="str">
        <f t="shared" si="51"/>
        <v/>
      </c>
      <c r="L833" s="360"/>
    </row>
    <row r="834" spans="1:12">
      <c r="A834" s="355"/>
      <c r="B834" s="356"/>
      <c r="C834" s="357" t="str">
        <f>IF($B834="","",IFERROR(VLOOKUP($B834,SERVIÇOS!$B:$G,2,0),IFERROR(VLOOKUP($B834,'COMPOSIÇÕES COMPLEMENTARES '!$C:$K,2,0),"")))</f>
        <v/>
      </c>
      <c r="D834" s="358" t="str">
        <f>IF($B834="","",IFERROR(VLOOKUP($B834,SERVIÇOS!$B:$G,3,0),IFERROR(VLOOKUP($B834,'COMPOSIÇÕES COMPLEMENTARES '!$C:$K,3,0),"")))</f>
        <v/>
      </c>
      <c r="E834" s="359"/>
      <c r="F834" s="360" t="str">
        <f>IF($B834="","",IFERROR(VLOOKUP($B834,SERVIÇOS!$B:$G,4,0),IFERROR(VLOOKUP($B834,'COMPOSIÇÕES COMPLEMENTARES '!$C:$K,6,0),"")))</f>
        <v/>
      </c>
      <c r="G834" s="360" t="str">
        <f>IF($B834="","",IFERROR(VLOOKUP($B834,SERVIÇOS!$B:$G,5,0),IFERROR(VLOOKUP($B834,'COMPOSIÇÕES COMPLEMENTARES '!$C:$K,7,0),"")))</f>
        <v/>
      </c>
      <c r="H834" s="360" t="str">
        <f t="shared" si="48"/>
        <v/>
      </c>
      <c r="I834" s="360" t="str">
        <f t="shared" si="49"/>
        <v/>
      </c>
      <c r="J834" s="360" t="str">
        <f t="shared" si="50"/>
        <v/>
      </c>
      <c r="K834" s="360" t="str">
        <f t="shared" si="51"/>
        <v/>
      </c>
      <c r="L834" s="360"/>
    </row>
    <row r="835" spans="1:12">
      <c r="A835" s="355"/>
      <c r="B835" s="356"/>
      <c r="C835" s="357" t="str">
        <f>IF($B835="","",IFERROR(VLOOKUP($B835,SERVIÇOS!$B:$G,2,0),IFERROR(VLOOKUP($B835,'COMPOSIÇÕES COMPLEMENTARES '!$C:$K,2,0),"")))</f>
        <v/>
      </c>
      <c r="D835" s="358" t="str">
        <f>IF($B835="","",IFERROR(VLOOKUP($B835,SERVIÇOS!$B:$G,3,0),IFERROR(VLOOKUP($B835,'COMPOSIÇÕES COMPLEMENTARES '!$C:$K,3,0),"")))</f>
        <v/>
      </c>
      <c r="E835" s="359"/>
      <c r="F835" s="360" t="str">
        <f>IF($B835="","",IFERROR(VLOOKUP($B835,SERVIÇOS!$B:$G,4,0),IFERROR(VLOOKUP($B835,'COMPOSIÇÕES COMPLEMENTARES '!$C:$K,6,0),"")))</f>
        <v/>
      </c>
      <c r="G835" s="360" t="str">
        <f>IF($B835="","",IFERROR(VLOOKUP($B835,SERVIÇOS!$B:$G,5,0),IFERROR(VLOOKUP($B835,'COMPOSIÇÕES COMPLEMENTARES '!$C:$K,7,0),"")))</f>
        <v/>
      </c>
      <c r="H835" s="360" t="str">
        <f t="shared" si="48"/>
        <v/>
      </c>
      <c r="I835" s="360" t="str">
        <f t="shared" si="49"/>
        <v/>
      </c>
      <c r="J835" s="360" t="str">
        <f t="shared" si="50"/>
        <v/>
      </c>
      <c r="K835" s="360" t="str">
        <f t="shared" si="51"/>
        <v/>
      </c>
      <c r="L835" s="360"/>
    </row>
    <row r="836" spans="1:12">
      <c r="A836" s="355"/>
      <c r="B836" s="356"/>
      <c r="C836" s="357" t="str">
        <f>IF($B836="","",IFERROR(VLOOKUP($B836,SERVIÇOS!$B:$G,2,0),IFERROR(VLOOKUP($B836,'COMPOSIÇÕES COMPLEMENTARES '!$C:$K,2,0),"")))</f>
        <v/>
      </c>
      <c r="D836" s="358" t="str">
        <f>IF($B836="","",IFERROR(VLOOKUP($B836,SERVIÇOS!$B:$G,3,0),IFERROR(VLOOKUP($B836,'COMPOSIÇÕES COMPLEMENTARES '!$C:$K,3,0),"")))</f>
        <v/>
      </c>
      <c r="E836" s="359"/>
      <c r="F836" s="360" t="str">
        <f>IF($B836="","",IFERROR(VLOOKUP($B836,SERVIÇOS!$B:$G,4,0),IFERROR(VLOOKUP($B836,'COMPOSIÇÕES COMPLEMENTARES '!$C:$K,6,0),"")))</f>
        <v/>
      </c>
      <c r="G836" s="360" t="str">
        <f>IF($B836="","",IFERROR(VLOOKUP($B836,SERVIÇOS!$B:$G,5,0),IFERROR(VLOOKUP($B836,'COMPOSIÇÕES COMPLEMENTARES '!$C:$K,7,0),"")))</f>
        <v/>
      </c>
      <c r="H836" s="360" t="str">
        <f t="shared" si="48"/>
        <v/>
      </c>
      <c r="I836" s="360" t="str">
        <f t="shared" si="49"/>
        <v/>
      </c>
      <c r="J836" s="360" t="str">
        <f t="shared" si="50"/>
        <v/>
      </c>
      <c r="K836" s="360" t="str">
        <f t="shared" si="51"/>
        <v/>
      </c>
      <c r="L836" s="360"/>
    </row>
    <row r="837" spans="1:12">
      <c r="A837" s="355"/>
      <c r="B837" s="356"/>
      <c r="C837" s="357" t="str">
        <f>IF($B837="","",IFERROR(VLOOKUP($B837,SERVIÇOS!$B:$G,2,0),IFERROR(VLOOKUP($B837,'COMPOSIÇÕES COMPLEMENTARES '!$C:$K,2,0),"")))</f>
        <v/>
      </c>
      <c r="D837" s="358" t="str">
        <f>IF($B837="","",IFERROR(VLOOKUP($B837,SERVIÇOS!$B:$G,3,0),IFERROR(VLOOKUP($B837,'COMPOSIÇÕES COMPLEMENTARES '!$C:$K,3,0),"")))</f>
        <v/>
      </c>
      <c r="E837" s="359"/>
      <c r="F837" s="360" t="str">
        <f>IF($B837="","",IFERROR(VLOOKUP($B837,SERVIÇOS!$B:$G,4,0),IFERROR(VLOOKUP($B837,'COMPOSIÇÕES COMPLEMENTARES '!$C:$K,6,0),"")))</f>
        <v/>
      </c>
      <c r="G837" s="360" t="str">
        <f>IF($B837="","",IFERROR(VLOOKUP($B837,SERVIÇOS!$B:$G,5,0),IFERROR(VLOOKUP($B837,'COMPOSIÇÕES COMPLEMENTARES '!$C:$K,7,0),"")))</f>
        <v/>
      </c>
      <c r="H837" s="360" t="str">
        <f t="shared" si="48"/>
        <v/>
      </c>
      <c r="I837" s="360" t="str">
        <f t="shared" si="49"/>
        <v/>
      </c>
      <c r="J837" s="360" t="str">
        <f t="shared" si="50"/>
        <v/>
      </c>
      <c r="K837" s="360" t="str">
        <f t="shared" si="51"/>
        <v/>
      </c>
      <c r="L837" s="360"/>
    </row>
    <row r="838" spans="1:12">
      <c r="A838" s="355"/>
      <c r="B838" s="356"/>
      <c r="C838" s="357" t="str">
        <f>IF($B838="","",IFERROR(VLOOKUP($B838,SERVIÇOS!$B:$G,2,0),IFERROR(VLOOKUP($B838,'COMPOSIÇÕES COMPLEMENTARES '!$C:$K,2,0),"")))</f>
        <v/>
      </c>
      <c r="D838" s="358" t="str">
        <f>IF($B838="","",IFERROR(VLOOKUP($B838,SERVIÇOS!$B:$G,3,0),IFERROR(VLOOKUP($B838,'COMPOSIÇÕES COMPLEMENTARES '!$C:$K,3,0),"")))</f>
        <v/>
      </c>
      <c r="E838" s="359"/>
      <c r="F838" s="360" t="str">
        <f>IF($B838="","",IFERROR(VLOOKUP($B838,SERVIÇOS!$B:$G,4,0),IFERROR(VLOOKUP($B838,'COMPOSIÇÕES COMPLEMENTARES '!$C:$K,6,0),"")))</f>
        <v/>
      </c>
      <c r="G838" s="360" t="str">
        <f>IF($B838="","",IFERROR(VLOOKUP($B838,SERVIÇOS!$B:$G,5,0),IFERROR(VLOOKUP($B838,'COMPOSIÇÕES COMPLEMENTARES '!$C:$K,7,0),"")))</f>
        <v/>
      </c>
      <c r="H838" s="360" t="str">
        <f t="shared" si="48"/>
        <v/>
      </c>
      <c r="I838" s="360" t="str">
        <f t="shared" si="49"/>
        <v/>
      </c>
      <c r="J838" s="360" t="str">
        <f t="shared" si="50"/>
        <v/>
      </c>
      <c r="K838" s="360" t="str">
        <f t="shared" si="51"/>
        <v/>
      </c>
      <c r="L838" s="360"/>
    </row>
    <row r="839" spans="1:12">
      <c r="A839" s="355"/>
      <c r="B839" s="356"/>
      <c r="C839" s="357" t="str">
        <f>IF($B839="","",IFERROR(VLOOKUP($B839,SERVIÇOS!$B:$G,2,0),IFERROR(VLOOKUP($B839,'COMPOSIÇÕES COMPLEMENTARES '!$C:$K,2,0),"")))</f>
        <v/>
      </c>
      <c r="D839" s="358" t="str">
        <f>IF($B839="","",IFERROR(VLOOKUP($B839,SERVIÇOS!$B:$G,3,0),IFERROR(VLOOKUP($B839,'COMPOSIÇÕES COMPLEMENTARES '!$C:$K,3,0),"")))</f>
        <v/>
      </c>
      <c r="E839" s="359"/>
      <c r="F839" s="360" t="str">
        <f>IF($B839="","",IFERROR(VLOOKUP($B839,SERVIÇOS!$B:$G,4,0),IFERROR(VLOOKUP($B839,'COMPOSIÇÕES COMPLEMENTARES '!$C:$K,6,0),"")))</f>
        <v/>
      </c>
      <c r="G839" s="360" t="str">
        <f>IF($B839="","",IFERROR(VLOOKUP($B839,SERVIÇOS!$B:$G,5,0),IFERROR(VLOOKUP($B839,'COMPOSIÇÕES COMPLEMENTARES '!$C:$K,7,0),"")))</f>
        <v/>
      </c>
      <c r="H839" s="360" t="str">
        <f t="shared" si="48"/>
        <v/>
      </c>
      <c r="I839" s="360" t="str">
        <f t="shared" si="49"/>
        <v/>
      </c>
      <c r="J839" s="360" t="str">
        <f t="shared" si="50"/>
        <v/>
      </c>
      <c r="K839" s="360" t="str">
        <f t="shared" si="51"/>
        <v/>
      </c>
      <c r="L839" s="360"/>
    </row>
    <row r="840" spans="1:12">
      <c r="A840" s="355"/>
      <c r="B840" s="356"/>
      <c r="C840" s="357" t="str">
        <f>IF($B840="","",IFERROR(VLOOKUP($B840,SERVIÇOS!$B:$G,2,0),IFERROR(VLOOKUP($B840,'COMPOSIÇÕES COMPLEMENTARES '!$C:$K,2,0),"")))</f>
        <v/>
      </c>
      <c r="D840" s="358" t="str">
        <f>IF($B840="","",IFERROR(VLOOKUP($B840,SERVIÇOS!$B:$G,3,0),IFERROR(VLOOKUP($B840,'COMPOSIÇÕES COMPLEMENTARES '!$C:$K,3,0),"")))</f>
        <v/>
      </c>
      <c r="E840" s="359"/>
      <c r="F840" s="360" t="str">
        <f>IF($B840="","",IFERROR(VLOOKUP($B840,SERVIÇOS!$B:$G,4,0),IFERROR(VLOOKUP($B840,'COMPOSIÇÕES COMPLEMENTARES '!$C:$K,6,0),"")))</f>
        <v/>
      </c>
      <c r="G840" s="360" t="str">
        <f>IF($B840="","",IFERROR(VLOOKUP($B840,SERVIÇOS!$B:$G,5,0),IFERROR(VLOOKUP($B840,'COMPOSIÇÕES COMPLEMENTARES '!$C:$K,7,0),"")))</f>
        <v/>
      </c>
      <c r="H840" s="360" t="str">
        <f t="shared" si="48"/>
        <v/>
      </c>
      <c r="I840" s="360" t="str">
        <f t="shared" si="49"/>
        <v/>
      </c>
      <c r="J840" s="360" t="str">
        <f t="shared" si="50"/>
        <v/>
      </c>
      <c r="K840" s="360" t="str">
        <f t="shared" si="51"/>
        <v/>
      </c>
      <c r="L840" s="360"/>
    </row>
    <row r="841" spans="1:12">
      <c r="A841" s="355"/>
      <c r="B841" s="356"/>
      <c r="C841" s="357" t="str">
        <f>IF($B841="","",IFERROR(VLOOKUP($B841,SERVIÇOS!$B:$G,2,0),IFERROR(VLOOKUP($B841,'COMPOSIÇÕES COMPLEMENTARES '!$C:$K,2,0),"")))</f>
        <v/>
      </c>
      <c r="D841" s="358" t="str">
        <f>IF($B841="","",IFERROR(VLOOKUP($B841,SERVIÇOS!$B:$G,3,0),IFERROR(VLOOKUP($B841,'COMPOSIÇÕES COMPLEMENTARES '!$C:$K,3,0),"")))</f>
        <v/>
      </c>
      <c r="E841" s="359"/>
      <c r="F841" s="360" t="str">
        <f>IF($B841="","",IFERROR(VLOOKUP($B841,SERVIÇOS!$B:$G,4,0),IFERROR(VLOOKUP($B841,'COMPOSIÇÕES COMPLEMENTARES '!$C:$K,6,0),"")))</f>
        <v/>
      </c>
      <c r="G841" s="360" t="str">
        <f>IF($B841="","",IFERROR(VLOOKUP($B841,SERVIÇOS!$B:$G,5,0),IFERROR(VLOOKUP($B841,'COMPOSIÇÕES COMPLEMENTARES '!$C:$K,7,0),"")))</f>
        <v/>
      </c>
      <c r="H841" s="360" t="str">
        <f t="shared" si="48"/>
        <v/>
      </c>
      <c r="I841" s="360" t="str">
        <f t="shared" si="49"/>
        <v/>
      </c>
      <c r="J841" s="360" t="str">
        <f t="shared" si="50"/>
        <v/>
      </c>
      <c r="K841" s="360" t="str">
        <f t="shared" si="51"/>
        <v/>
      </c>
      <c r="L841" s="360"/>
    </row>
    <row r="842" spans="1:12">
      <c r="A842" s="355"/>
      <c r="B842" s="356"/>
      <c r="C842" s="357" t="str">
        <f>IF($B842="","",IFERROR(VLOOKUP($B842,SERVIÇOS!$B:$G,2,0),IFERROR(VLOOKUP($B842,'COMPOSIÇÕES COMPLEMENTARES '!$C:$K,2,0),"")))</f>
        <v/>
      </c>
      <c r="D842" s="358" t="str">
        <f>IF($B842="","",IFERROR(VLOOKUP($B842,SERVIÇOS!$B:$G,3,0),IFERROR(VLOOKUP($B842,'COMPOSIÇÕES COMPLEMENTARES '!$C:$K,3,0),"")))</f>
        <v/>
      </c>
      <c r="E842" s="359"/>
      <c r="F842" s="360" t="str">
        <f>IF($B842="","",IFERROR(VLOOKUP($B842,SERVIÇOS!$B:$G,4,0),IFERROR(VLOOKUP($B842,'COMPOSIÇÕES COMPLEMENTARES '!$C:$K,6,0),"")))</f>
        <v/>
      </c>
      <c r="G842" s="360" t="str">
        <f>IF($B842="","",IFERROR(VLOOKUP($B842,SERVIÇOS!$B:$G,5,0),IFERROR(VLOOKUP($B842,'COMPOSIÇÕES COMPLEMENTARES '!$C:$K,7,0),"")))</f>
        <v/>
      </c>
      <c r="H842" s="360" t="str">
        <f t="shared" si="48"/>
        <v/>
      </c>
      <c r="I842" s="360" t="str">
        <f t="shared" si="49"/>
        <v/>
      </c>
      <c r="J842" s="360" t="str">
        <f t="shared" si="50"/>
        <v/>
      </c>
      <c r="K842" s="360" t="str">
        <f t="shared" si="51"/>
        <v/>
      </c>
      <c r="L842" s="360"/>
    </row>
    <row r="843" spans="1:12">
      <c r="A843" s="355"/>
      <c r="B843" s="356"/>
      <c r="C843" s="357" t="str">
        <f>IF($B843="","",IFERROR(VLOOKUP($B843,SERVIÇOS!$B:$G,2,0),IFERROR(VLOOKUP($B843,'COMPOSIÇÕES COMPLEMENTARES '!$C:$K,2,0),"")))</f>
        <v/>
      </c>
      <c r="D843" s="358" t="str">
        <f>IF($B843="","",IFERROR(VLOOKUP($B843,SERVIÇOS!$B:$G,3,0),IFERROR(VLOOKUP($B843,'COMPOSIÇÕES COMPLEMENTARES '!$C:$K,3,0),"")))</f>
        <v/>
      </c>
      <c r="E843" s="359"/>
      <c r="F843" s="360" t="str">
        <f>IF($B843="","",IFERROR(VLOOKUP($B843,SERVIÇOS!$B:$G,4,0),IFERROR(VLOOKUP($B843,'COMPOSIÇÕES COMPLEMENTARES '!$C:$K,6,0),"")))</f>
        <v/>
      </c>
      <c r="G843" s="360" t="str">
        <f>IF($B843="","",IFERROR(VLOOKUP($B843,SERVIÇOS!$B:$G,5,0),IFERROR(VLOOKUP($B843,'COMPOSIÇÕES COMPLEMENTARES '!$C:$K,7,0),"")))</f>
        <v/>
      </c>
      <c r="H843" s="360" t="str">
        <f t="shared" si="48"/>
        <v/>
      </c>
      <c r="I843" s="360" t="str">
        <f t="shared" si="49"/>
        <v/>
      </c>
      <c r="J843" s="360" t="str">
        <f t="shared" si="50"/>
        <v/>
      </c>
      <c r="K843" s="360" t="str">
        <f t="shared" si="51"/>
        <v/>
      </c>
      <c r="L843" s="360"/>
    </row>
    <row r="844" spans="1:12">
      <c r="A844" s="355"/>
      <c r="B844" s="356"/>
      <c r="C844" s="357" t="str">
        <f>IF($B844="","",IFERROR(VLOOKUP($B844,SERVIÇOS!$B:$G,2,0),IFERROR(VLOOKUP($B844,'COMPOSIÇÕES COMPLEMENTARES '!$C:$K,2,0),"")))</f>
        <v/>
      </c>
      <c r="D844" s="358" t="str">
        <f>IF($B844="","",IFERROR(VLOOKUP($B844,SERVIÇOS!$B:$G,3,0),IFERROR(VLOOKUP($B844,'COMPOSIÇÕES COMPLEMENTARES '!$C:$K,3,0),"")))</f>
        <v/>
      </c>
      <c r="E844" s="359"/>
      <c r="F844" s="360" t="str">
        <f>IF($B844="","",IFERROR(VLOOKUP($B844,SERVIÇOS!$B:$G,4,0),IFERROR(VLOOKUP($B844,'COMPOSIÇÕES COMPLEMENTARES '!$C:$K,6,0),"")))</f>
        <v/>
      </c>
      <c r="G844" s="360" t="str">
        <f>IF($B844="","",IFERROR(VLOOKUP($B844,SERVIÇOS!$B:$G,5,0),IFERROR(VLOOKUP($B844,'COMPOSIÇÕES COMPLEMENTARES '!$C:$K,7,0),"")))</f>
        <v/>
      </c>
      <c r="H844" s="360" t="str">
        <f t="shared" si="48"/>
        <v/>
      </c>
      <c r="I844" s="360" t="str">
        <f t="shared" si="49"/>
        <v/>
      </c>
      <c r="J844" s="360" t="str">
        <f t="shared" si="50"/>
        <v/>
      </c>
      <c r="K844" s="360" t="str">
        <f t="shared" si="51"/>
        <v/>
      </c>
      <c r="L844" s="360"/>
    </row>
    <row r="845" spans="1:12">
      <c r="A845" s="355"/>
      <c r="B845" s="356"/>
      <c r="C845" s="357" t="str">
        <f>IF($B845="","",IFERROR(VLOOKUP($B845,SERVIÇOS!$B:$G,2,0),IFERROR(VLOOKUP($B845,'COMPOSIÇÕES COMPLEMENTARES '!$C:$K,2,0),"")))</f>
        <v/>
      </c>
      <c r="D845" s="358" t="str">
        <f>IF($B845="","",IFERROR(VLOOKUP($B845,SERVIÇOS!$B:$G,3,0),IFERROR(VLOOKUP($B845,'COMPOSIÇÕES COMPLEMENTARES '!$C:$K,3,0),"")))</f>
        <v/>
      </c>
      <c r="E845" s="359"/>
      <c r="F845" s="360" t="str">
        <f>IF($B845="","",IFERROR(VLOOKUP($B845,SERVIÇOS!$B:$G,4,0),IFERROR(VLOOKUP($B845,'COMPOSIÇÕES COMPLEMENTARES '!$C:$K,6,0),"")))</f>
        <v/>
      </c>
      <c r="G845" s="360" t="str">
        <f>IF($B845="","",IFERROR(VLOOKUP($B845,SERVIÇOS!$B:$G,5,0),IFERROR(VLOOKUP($B845,'COMPOSIÇÕES COMPLEMENTARES '!$C:$K,7,0),"")))</f>
        <v/>
      </c>
      <c r="H845" s="360" t="str">
        <f t="shared" si="48"/>
        <v/>
      </c>
      <c r="I845" s="360" t="str">
        <f t="shared" si="49"/>
        <v/>
      </c>
      <c r="J845" s="360" t="str">
        <f t="shared" si="50"/>
        <v/>
      </c>
      <c r="K845" s="360" t="str">
        <f t="shared" si="51"/>
        <v/>
      </c>
      <c r="L845" s="360"/>
    </row>
    <row r="846" spans="1:12">
      <c r="A846" s="355"/>
      <c r="B846" s="356"/>
      <c r="C846" s="357" t="str">
        <f>IF($B846="","",IFERROR(VLOOKUP($B846,SERVIÇOS!$B:$G,2,0),IFERROR(VLOOKUP($B846,'COMPOSIÇÕES COMPLEMENTARES '!$C:$K,2,0),"")))</f>
        <v/>
      </c>
      <c r="D846" s="358" t="str">
        <f>IF($B846="","",IFERROR(VLOOKUP($B846,SERVIÇOS!$B:$G,3,0),IFERROR(VLOOKUP($B846,'COMPOSIÇÕES COMPLEMENTARES '!$C:$K,3,0),"")))</f>
        <v/>
      </c>
      <c r="E846" s="359"/>
      <c r="F846" s="360" t="str">
        <f>IF($B846="","",IFERROR(VLOOKUP($B846,SERVIÇOS!$B:$G,4,0),IFERROR(VLOOKUP($B846,'COMPOSIÇÕES COMPLEMENTARES '!$C:$K,6,0),"")))</f>
        <v/>
      </c>
      <c r="G846" s="360" t="str">
        <f>IF($B846="","",IFERROR(VLOOKUP($B846,SERVIÇOS!$B:$G,5,0),IFERROR(VLOOKUP($B846,'COMPOSIÇÕES COMPLEMENTARES '!$C:$K,7,0),"")))</f>
        <v/>
      </c>
      <c r="H846" s="360" t="str">
        <f t="shared" ref="H846:H909" si="52">IF(E846="","",F846+G846)</f>
        <v/>
      </c>
      <c r="I846" s="360" t="str">
        <f t="shared" si="49"/>
        <v/>
      </c>
      <c r="J846" s="360" t="str">
        <f t="shared" si="50"/>
        <v/>
      </c>
      <c r="K846" s="360" t="str">
        <f t="shared" si="51"/>
        <v/>
      </c>
      <c r="L846" s="360"/>
    </row>
    <row r="847" spans="1:12">
      <c r="A847" s="355"/>
      <c r="B847" s="356"/>
      <c r="C847" s="357" t="str">
        <f>IF($B847="","",IFERROR(VLOOKUP($B847,SERVIÇOS!$B:$G,2,0),IFERROR(VLOOKUP($B847,'COMPOSIÇÕES COMPLEMENTARES '!$C:$K,2,0),"")))</f>
        <v/>
      </c>
      <c r="D847" s="358" t="str">
        <f>IF($B847="","",IFERROR(VLOOKUP($B847,SERVIÇOS!$B:$G,3,0),IFERROR(VLOOKUP($B847,'COMPOSIÇÕES COMPLEMENTARES '!$C:$K,3,0),"")))</f>
        <v/>
      </c>
      <c r="E847" s="359"/>
      <c r="F847" s="360" t="str">
        <f>IF($B847="","",IFERROR(VLOOKUP($B847,SERVIÇOS!$B:$G,4,0),IFERROR(VLOOKUP($B847,'COMPOSIÇÕES COMPLEMENTARES '!$C:$K,6,0),"")))</f>
        <v/>
      </c>
      <c r="G847" s="360" t="str">
        <f>IF($B847="","",IFERROR(VLOOKUP($B847,SERVIÇOS!$B:$G,5,0),IFERROR(VLOOKUP($B847,'COMPOSIÇÕES COMPLEMENTARES '!$C:$K,7,0),"")))</f>
        <v/>
      </c>
      <c r="H847" s="360" t="str">
        <f t="shared" si="52"/>
        <v/>
      </c>
      <c r="I847" s="360" t="str">
        <f t="shared" si="49"/>
        <v/>
      </c>
      <c r="J847" s="360" t="str">
        <f t="shared" si="50"/>
        <v/>
      </c>
      <c r="K847" s="360" t="str">
        <f t="shared" si="51"/>
        <v/>
      </c>
      <c r="L847" s="360"/>
    </row>
    <row r="848" spans="1:12">
      <c r="A848" s="355"/>
      <c r="B848" s="356"/>
      <c r="C848" s="357" t="str">
        <f>IF($B848="","",IFERROR(VLOOKUP($B848,SERVIÇOS!$B:$G,2,0),IFERROR(VLOOKUP($B848,'COMPOSIÇÕES COMPLEMENTARES '!$C:$K,2,0),"")))</f>
        <v/>
      </c>
      <c r="D848" s="358" t="str">
        <f>IF($B848="","",IFERROR(VLOOKUP($B848,SERVIÇOS!$B:$G,3,0),IFERROR(VLOOKUP($B848,'COMPOSIÇÕES COMPLEMENTARES '!$C:$K,3,0),"")))</f>
        <v/>
      </c>
      <c r="E848" s="359"/>
      <c r="F848" s="360" t="str">
        <f>IF($B848="","",IFERROR(VLOOKUP($B848,SERVIÇOS!$B:$G,4,0),IFERROR(VLOOKUP($B848,'COMPOSIÇÕES COMPLEMENTARES '!$C:$K,6,0),"")))</f>
        <v/>
      </c>
      <c r="G848" s="360" t="str">
        <f>IF($B848="","",IFERROR(VLOOKUP($B848,SERVIÇOS!$B:$G,5,0),IFERROR(VLOOKUP($B848,'COMPOSIÇÕES COMPLEMENTARES '!$C:$K,7,0),"")))</f>
        <v/>
      </c>
      <c r="H848" s="360" t="str">
        <f t="shared" si="52"/>
        <v/>
      </c>
      <c r="I848" s="360" t="str">
        <f t="shared" si="49"/>
        <v/>
      </c>
      <c r="J848" s="360" t="str">
        <f t="shared" si="50"/>
        <v/>
      </c>
      <c r="K848" s="360" t="str">
        <f t="shared" si="51"/>
        <v/>
      </c>
      <c r="L848" s="360"/>
    </row>
    <row r="849" spans="1:12">
      <c r="A849" s="355"/>
      <c r="B849" s="356"/>
      <c r="C849" s="357" t="str">
        <f>IF($B849="","",IFERROR(VLOOKUP($B849,SERVIÇOS!$B:$G,2,0),IFERROR(VLOOKUP($B849,'COMPOSIÇÕES COMPLEMENTARES '!$C:$K,2,0),"")))</f>
        <v/>
      </c>
      <c r="D849" s="358" t="str">
        <f>IF($B849="","",IFERROR(VLOOKUP($B849,SERVIÇOS!$B:$G,3,0),IFERROR(VLOOKUP($B849,'COMPOSIÇÕES COMPLEMENTARES '!$C:$K,3,0),"")))</f>
        <v/>
      </c>
      <c r="E849" s="359"/>
      <c r="F849" s="360" t="str">
        <f>IF($B849="","",IFERROR(VLOOKUP($B849,SERVIÇOS!$B:$G,4,0),IFERROR(VLOOKUP($B849,'COMPOSIÇÕES COMPLEMENTARES '!$C:$K,6,0),"")))</f>
        <v/>
      </c>
      <c r="G849" s="360" t="str">
        <f>IF($B849="","",IFERROR(VLOOKUP($B849,SERVIÇOS!$B:$G,5,0),IFERROR(VLOOKUP($B849,'COMPOSIÇÕES COMPLEMENTARES '!$C:$K,7,0),"")))</f>
        <v/>
      </c>
      <c r="H849" s="360" t="str">
        <f t="shared" si="52"/>
        <v/>
      </c>
      <c r="I849" s="360" t="str">
        <f t="shared" si="49"/>
        <v/>
      </c>
      <c r="J849" s="360" t="str">
        <f t="shared" si="50"/>
        <v/>
      </c>
      <c r="K849" s="360" t="str">
        <f t="shared" si="51"/>
        <v/>
      </c>
      <c r="L849" s="360"/>
    </row>
    <row r="850" spans="1:12">
      <c r="A850" s="355"/>
      <c r="B850" s="356"/>
      <c r="C850" s="357" t="str">
        <f>IF($B850="","",IFERROR(VLOOKUP($B850,SERVIÇOS!$B:$G,2,0),IFERROR(VLOOKUP($B850,'COMPOSIÇÕES COMPLEMENTARES '!$C:$K,2,0),"")))</f>
        <v/>
      </c>
      <c r="D850" s="358" t="str">
        <f>IF($B850="","",IFERROR(VLOOKUP($B850,SERVIÇOS!$B:$G,3,0),IFERROR(VLOOKUP($B850,'COMPOSIÇÕES COMPLEMENTARES '!$C:$K,3,0),"")))</f>
        <v/>
      </c>
      <c r="E850" s="359"/>
      <c r="F850" s="360" t="str">
        <f>IF($B850="","",IFERROR(VLOOKUP($B850,SERVIÇOS!$B:$G,4,0),IFERROR(VLOOKUP($B850,'COMPOSIÇÕES COMPLEMENTARES '!$C:$K,6,0),"")))</f>
        <v/>
      </c>
      <c r="G850" s="360" t="str">
        <f>IF($B850="","",IFERROR(VLOOKUP($B850,SERVIÇOS!$B:$G,5,0),IFERROR(VLOOKUP($B850,'COMPOSIÇÕES COMPLEMENTARES '!$C:$K,7,0),"")))</f>
        <v/>
      </c>
      <c r="H850" s="360" t="str">
        <f t="shared" si="52"/>
        <v/>
      </c>
      <c r="I850" s="360" t="str">
        <f t="shared" si="49"/>
        <v/>
      </c>
      <c r="J850" s="360" t="str">
        <f t="shared" si="50"/>
        <v/>
      </c>
      <c r="K850" s="360" t="str">
        <f t="shared" si="51"/>
        <v/>
      </c>
      <c r="L850" s="360"/>
    </row>
    <row r="851" spans="1:12">
      <c r="A851" s="355"/>
      <c r="B851" s="356"/>
      <c r="C851" s="357" t="str">
        <f>IF($B851="","",IFERROR(VLOOKUP($B851,SERVIÇOS!$B:$G,2,0),IFERROR(VLOOKUP($B851,'COMPOSIÇÕES COMPLEMENTARES '!$C:$K,2,0),"")))</f>
        <v/>
      </c>
      <c r="D851" s="358" t="str">
        <f>IF($B851="","",IFERROR(VLOOKUP($B851,SERVIÇOS!$B:$G,3,0),IFERROR(VLOOKUP($B851,'COMPOSIÇÕES COMPLEMENTARES '!$C:$K,3,0),"")))</f>
        <v/>
      </c>
      <c r="E851" s="359"/>
      <c r="F851" s="360" t="str">
        <f>IF($B851="","",IFERROR(VLOOKUP($B851,SERVIÇOS!$B:$G,4,0),IFERROR(VLOOKUP($B851,'COMPOSIÇÕES COMPLEMENTARES '!$C:$K,6,0),"")))</f>
        <v/>
      </c>
      <c r="G851" s="360" t="str">
        <f>IF($B851="","",IFERROR(VLOOKUP($B851,SERVIÇOS!$B:$G,5,0),IFERROR(VLOOKUP($B851,'COMPOSIÇÕES COMPLEMENTARES '!$C:$K,7,0),"")))</f>
        <v/>
      </c>
      <c r="H851" s="360" t="str">
        <f t="shared" si="52"/>
        <v/>
      </c>
      <c r="I851" s="360" t="str">
        <f t="shared" si="49"/>
        <v/>
      </c>
      <c r="J851" s="360" t="str">
        <f t="shared" si="50"/>
        <v/>
      </c>
      <c r="K851" s="360" t="str">
        <f t="shared" si="51"/>
        <v/>
      </c>
      <c r="L851" s="360"/>
    </row>
    <row r="852" spans="1:12">
      <c r="A852" s="355"/>
      <c r="B852" s="356"/>
      <c r="C852" s="357" t="str">
        <f>IF($B852="","",IFERROR(VLOOKUP($B852,SERVIÇOS!$B:$G,2,0),IFERROR(VLOOKUP($B852,'COMPOSIÇÕES COMPLEMENTARES '!$C:$K,2,0),"")))</f>
        <v/>
      </c>
      <c r="D852" s="358" t="str">
        <f>IF($B852="","",IFERROR(VLOOKUP($B852,SERVIÇOS!$B:$G,3,0),IFERROR(VLOOKUP($B852,'COMPOSIÇÕES COMPLEMENTARES '!$C:$K,3,0),"")))</f>
        <v/>
      </c>
      <c r="E852" s="359"/>
      <c r="F852" s="360" t="str">
        <f>IF($B852="","",IFERROR(VLOOKUP($B852,SERVIÇOS!$B:$G,4,0),IFERROR(VLOOKUP($B852,'COMPOSIÇÕES COMPLEMENTARES '!$C:$K,6,0),"")))</f>
        <v/>
      </c>
      <c r="G852" s="360" t="str">
        <f>IF($B852="","",IFERROR(VLOOKUP($B852,SERVIÇOS!$B:$G,5,0),IFERROR(VLOOKUP($B852,'COMPOSIÇÕES COMPLEMENTARES '!$C:$K,7,0),"")))</f>
        <v/>
      </c>
      <c r="H852" s="360" t="str">
        <f t="shared" si="52"/>
        <v/>
      </c>
      <c r="I852" s="360" t="str">
        <f t="shared" si="49"/>
        <v/>
      </c>
      <c r="J852" s="360" t="str">
        <f t="shared" si="50"/>
        <v/>
      </c>
      <c r="K852" s="360" t="str">
        <f t="shared" si="51"/>
        <v/>
      </c>
      <c r="L852" s="360"/>
    </row>
    <row r="853" spans="1:12">
      <c r="A853" s="355"/>
      <c r="B853" s="356"/>
      <c r="C853" s="357" t="str">
        <f>IF($B853="","",IFERROR(VLOOKUP($B853,SERVIÇOS!$B:$G,2,0),IFERROR(VLOOKUP($B853,'COMPOSIÇÕES COMPLEMENTARES '!$C:$K,2,0),"")))</f>
        <v/>
      </c>
      <c r="D853" s="358" t="str">
        <f>IF($B853="","",IFERROR(VLOOKUP($B853,SERVIÇOS!$B:$G,3,0),IFERROR(VLOOKUP($B853,'COMPOSIÇÕES COMPLEMENTARES '!$C:$K,3,0),"")))</f>
        <v/>
      </c>
      <c r="E853" s="359"/>
      <c r="F853" s="360" t="str">
        <f>IF($B853="","",IFERROR(VLOOKUP($B853,SERVIÇOS!$B:$G,4,0),IFERROR(VLOOKUP($B853,'COMPOSIÇÕES COMPLEMENTARES '!$C:$K,6,0),"")))</f>
        <v/>
      </c>
      <c r="G853" s="360" t="str">
        <f>IF($B853="","",IFERROR(VLOOKUP($B853,SERVIÇOS!$B:$G,5,0),IFERROR(VLOOKUP($B853,'COMPOSIÇÕES COMPLEMENTARES '!$C:$K,7,0),"")))</f>
        <v/>
      </c>
      <c r="H853" s="360" t="str">
        <f t="shared" si="52"/>
        <v/>
      </c>
      <c r="I853" s="360" t="str">
        <f t="shared" si="49"/>
        <v/>
      </c>
      <c r="J853" s="360" t="str">
        <f t="shared" si="50"/>
        <v/>
      </c>
      <c r="K853" s="360" t="str">
        <f t="shared" si="51"/>
        <v/>
      </c>
      <c r="L853" s="360"/>
    </row>
    <row r="854" spans="1:12">
      <c r="A854" s="355"/>
      <c r="B854" s="356"/>
      <c r="C854" s="357" t="str">
        <f>IF($B854="","",IFERROR(VLOOKUP($B854,SERVIÇOS!$B:$G,2,0),IFERROR(VLOOKUP($B854,'COMPOSIÇÕES COMPLEMENTARES '!$C:$K,2,0),"")))</f>
        <v/>
      </c>
      <c r="D854" s="358" t="str">
        <f>IF($B854="","",IFERROR(VLOOKUP($B854,SERVIÇOS!$B:$G,3,0),IFERROR(VLOOKUP($B854,'COMPOSIÇÕES COMPLEMENTARES '!$C:$K,3,0),"")))</f>
        <v/>
      </c>
      <c r="E854" s="359"/>
      <c r="F854" s="360" t="str">
        <f>IF($B854="","",IFERROR(VLOOKUP($B854,SERVIÇOS!$B:$G,4,0),IFERROR(VLOOKUP($B854,'COMPOSIÇÕES COMPLEMENTARES '!$C:$K,6,0),"")))</f>
        <v/>
      </c>
      <c r="G854" s="360" t="str">
        <f>IF($B854="","",IFERROR(VLOOKUP($B854,SERVIÇOS!$B:$G,5,0),IFERROR(VLOOKUP($B854,'COMPOSIÇÕES COMPLEMENTARES '!$C:$K,7,0),"")))</f>
        <v/>
      </c>
      <c r="H854" s="360" t="str">
        <f t="shared" si="52"/>
        <v/>
      </c>
      <c r="I854" s="360" t="str">
        <f t="shared" si="49"/>
        <v/>
      </c>
      <c r="J854" s="360" t="str">
        <f t="shared" si="50"/>
        <v/>
      </c>
      <c r="K854" s="360" t="str">
        <f t="shared" si="51"/>
        <v/>
      </c>
      <c r="L854" s="360"/>
    </row>
    <row r="855" spans="1:12">
      <c r="A855" s="355"/>
      <c r="B855" s="356"/>
      <c r="C855" s="357" t="str">
        <f>IF($B855="","",IFERROR(VLOOKUP($B855,SERVIÇOS!$B:$G,2,0),IFERROR(VLOOKUP($B855,'COMPOSIÇÕES COMPLEMENTARES '!$C:$K,2,0),"")))</f>
        <v/>
      </c>
      <c r="D855" s="358" t="str">
        <f>IF($B855="","",IFERROR(VLOOKUP($B855,SERVIÇOS!$B:$G,3,0),IFERROR(VLOOKUP($B855,'COMPOSIÇÕES COMPLEMENTARES '!$C:$K,3,0),"")))</f>
        <v/>
      </c>
      <c r="E855" s="359"/>
      <c r="F855" s="360" t="str">
        <f>IF($B855="","",IFERROR(VLOOKUP($B855,SERVIÇOS!$B:$G,4,0),IFERROR(VLOOKUP($B855,'COMPOSIÇÕES COMPLEMENTARES '!$C:$K,6,0),"")))</f>
        <v/>
      </c>
      <c r="G855" s="360" t="str">
        <f>IF($B855="","",IFERROR(VLOOKUP($B855,SERVIÇOS!$B:$G,5,0),IFERROR(VLOOKUP($B855,'COMPOSIÇÕES COMPLEMENTARES '!$C:$K,7,0),"")))</f>
        <v/>
      </c>
      <c r="H855" s="360" t="str">
        <f t="shared" si="52"/>
        <v/>
      </c>
      <c r="I855" s="360" t="str">
        <f t="shared" si="49"/>
        <v/>
      </c>
      <c r="J855" s="360" t="str">
        <f t="shared" si="50"/>
        <v/>
      </c>
      <c r="K855" s="360" t="str">
        <f t="shared" si="51"/>
        <v/>
      </c>
      <c r="L855" s="360"/>
    </row>
    <row r="856" spans="1:12">
      <c r="A856" s="355"/>
      <c r="B856" s="356"/>
      <c r="C856" s="357" t="str">
        <f>IF($B856="","",IFERROR(VLOOKUP($B856,SERVIÇOS!$B:$G,2,0),IFERROR(VLOOKUP($B856,'COMPOSIÇÕES COMPLEMENTARES '!$C:$K,2,0),"")))</f>
        <v/>
      </c>
      <c r="D856" s="358" t="str">
        <f>IF($B856="","",IFERROR(VLOOKUP($B856,SERVIÇOS!$B:$G,3,0),IFERROR(VLOOKUP($B856,'COMPOSIÇÕES COMPLEMENTARES '!$C:$K,3,0),"")))</f>
        <v/>
      </c>
      <c r="E856" s="359"/>
      <c r="F856" s="360" t="str">
        <f>IF($B856="","",IFERROR(VLOOKUP($B856,SERVIÇOS!$B:$G,4,0),IFERROR(VLOOKUP($B856,'COMPOSIÇÕES COMPLEMENTARES '!$C:$K,6,0),"")))</f>
        <v/>
      </c>
      <c r="G856" s="360" t="str">
        <f>IF($B856="","",IFERROR(VLOOKUP($B856,SERVIÇOS!$B:$G,5,0),IFERROR(VLOOKUP($B856,'COMPOSIÇÕES COMPLEMENTARES '!$C:$K,7,0),"")))</f>
        <v/>
      </c>
      <c r="H856" s="360" t="str">
        <f t="shared" si="52"/>
        <v/>
      </c>
      <c r="I856" s="360" t="str">
        <f t="shared" si="49"/>
        <v/>
      </c>
      <c r="J856" s="360" t="str">
        <f t="shared" si="50"/>
        <v/>
      </c>
      <c r="K856" s="360" t="str">
        <f t="shared" si="51"/>
        <v/>
      </c>
      <c r="L856" s="360"/>
    </row>
    <row r="857" spans="1:12">
      <c r="A857" s="355"/>
      <c r="B857" s="356"/>
      <c r="C857" s="357" t="str">
        <f>IF($B857="","",IFERROR(VLOOKUP($B857,SERVIÇOS!$B:$G,2,0),IFERROR(VLOOKUP($B857,'COMPOSIÇÕES COMPLEMENTARES '!$C:$K,2,0),"")))</f>
        <v/>
      </c>
      <c r="D857" s="358" t="str">
        <f>IF($B857="","",IFERROR(VLOOKUP($B857,SERVIÇOS!$B:$G,3,0),IFERROR(VLOOKUP($B857,'COMPOSIÇÕES COMPLEMENTARES '!$C:$K,3,0),"")))</f>
        <v/>
      </c>
      <c r="E857" s="359"/>
      <c r="F857" s="360" t="str">
        <f>IF($B857="","",IFERROR(VLOOKUP($B857,SERVIÇOS!$B:$G,4,0),IFERROR(VLOOKUP($B857,'COMPOSIÇÕES COMPLEMENTARES '!$C:$K,6,0),"")))</f>
        <v/>
      </c>
      <c r="G857" s="360" t="str">
        <f>IF($B857="","",IFERROR(VLOOKUP($B857,SERVIÇOS!$B:$G,5,0),IFERROR(VLOOKUP($B857,'COMPOSIÇÕES COMPLEMENTARES '!$C:$K,7,0),"")))</f>
        <v/>
      </c>
      <c r="H857" s="360" t="str">
        <f t="shared" si="52"/>
        <v/>
      </c>
      <c r="I857" s="360" t="str">
        <f t="shared" si="49"/>
        <v/>
      </c>
      <c r="J857" s="360" t="str">
        <f t="shared" si="50"/>
        <v/>
      </c>
      <c r="K857" s="360" t="str">
        <f t="shared" si="51"/>
        <v/>
      </c>
      <c r="L857" s="360"/>
    </row>
    <row r="858" spans="1:12">
      <c r="A858" s="355"/>
      <c r="B858" s="356"/>
      <c r="C858" s="357" t="str">
        <f>IF($B858="","",IFERROR(VLOOKUP($B858,SERVIÇOS!$B:$G,2,0),IFERROR(VLOOKUP($B858,'COMPOSIÇÕES COMPLEMENTARES '!$C:$K,2,0),"")))</f>
        <v/>
      </c>
      <c r="D858" s="358" t="str">
        <f>IF($B858="","",IFERROR(VLOOKUP($B858,SERVIÇOS!$B:$G,3,0),IFERROR(VLOOKUP($B858,'COMPOSIÇÕES COMPLEMENTARES '!$C:$K,3,0),"")))</f>
        <v/>
      </c>
      <c r="E858" s="359"/>
      <c r="F858" s="360" t="str">
        <f>IF($B858="","",IFERROR(VLOOKUP($B858,SERVIÇOS!$B:$G,4,0),IFERROR(VLOOKUP($B858,'COMPOSIÇÕES COMPLEMENTARES '!$C:$K,6,0),"")))</f>
        <v/>
      </c>
      <c r="G858" s="360" t="str">
        <f>IF($B858="","",IFERROR(VLOOKUP($B858,SERVIÇOS!$B:$G,5,0),IFERROR(VLOOKUP($B858,'COMPOSIÇÕES COMPLEMENTARES '!$C:$K,7,0),"")))</f>
        <v/>
      </c>
      <c r="H858" s="360" t="str">
        <f t="shared" si="52"/>
        <v/>
      </c>
      <c r="I858" s="360" t="str">
        <f t="shared" si="49"/>
        <v/>
      </c>
      <c r="J858" s="360" t="str">
        <f t="shared" si="50"/>
        <v/>
      </c>
      <c r="K858" s="360" t="str">
        <f t="shared" si="51"/>
        <v/>
      </c>
      <c r="L858" s="360"/>
    </row>
    <row r="859" spans="1:12">
      <c r="A859" s="355"/>
      <c r="B859" s="356"/>
      <c r="C859" s="357" t="str">
        <f>IF($B859="","",IFERROR(VLOOKUP($B859,SERVIÇOS!$B:$G,2,0),IFERROR(VLOOKUP($B859,'COMPOSIÇÕES COMPLEMENTARES '!$C:$K,2,0),"")))</f>
        <v/>
      </c>
      <c r="D859" s="358" t="str">
        <f>IF($B859="","",IFERROR(VLOOKUP($B859,SERVIÇOS!$B:$G,3,0),IFERROR(VLOOKUP($B859,'COMPOSIÇÕES COMPLEMENTARES '!$C:$K,3,0),"")))</f>
        <v/>
      </c>
      <c r="E859" s="359"/>
      <c r="F859" s="360" t="str">
        <f>IF($B859="","",IFERROR(VLOOKUP($B859,SERVIÇOS!$B:$G,4,0),IFERROR(VLOOKUP($B859,'COMPOSIÇÕES COMPLEMENTARES '!$C:$K,6,0),"")))</f>
        <v/>
      </c>
      <c r="G859" s="360" t="str">
        <f>IF($B859="","",IFERROR(VLOOKUP($B859,SERVIÇOS!$B:$G,5,0),IFERROR(VLOOKUP($B859,'COMPOSIÇÕES COMPLEMENTARES '!$C:$K,7,0),"")))</f>
        <v/>
      </c>
      <c r="H859" s="360" t="str">
        <f t="shared" si="52"/>
        <v/>
      </c>
      <c r="I859" s="360" t="str">
        <f t="shared" ref="I859:I922" si="53">IF(E859="","",TRUNC((E859*F859),2))</f>
        <v/>
      </c>
      <c r="J859" s="360" t="str">
        <f t="shared" ref="J859:J922" si="54">IF(E859="","",TRUNC((E859*G859),2))</f>
        <v/>
      </c>
      <c r="K859" s="360" t="str">
        <f t="shared" ref="K859:K922" si="55">IF(E859="","",TRUNC((E859*H859),2))</f>
        <v/>
      </c>
      <c r="L859" s="360"/>
    </row>
    <row r="860" spans="1:12">
      <c r="A860" s="355"/>
      <c r="B860" s="356"/>
      <c r="C860" s="357" t="str">
        <f>IF($B860="","",IFERROR(VLOOKUP($B860,SERVIÇOS!$B:$G,2,0),IFERROR(VLOOKUP($B860,'COMPOSIÇÕES COMPLEMENTARES '!$C:$K,2,0),"")))</f>
        <v/>
      </c>
      <c r="D860" s="358" t="str">
        <f>IF($B860="","",IFERROR(VLOOKUP($B860,SERVIÇOS!$B:$G,3,0),IFERROR(VLOOKUP($B860,'COMPOSIÇÕES COMPLEMENTARES '!$C:$K,3,0),"")))</f>
        <v/>
      </c>
      <c r="E860" s="359"/>
      <c r="F860" s="360" t="str">
        <f>IF($B860="","",IFERROR(VLOOKUP($B860,SERVIÇOS!$B:$G,4,0),IFERROR(VLOOKUP($B860,'COMPOSIÇÕES COMPLEMENTARES '!$C:$K,6,0),"")))</f>
        <v/>
      </c>
      <c r="G860" s="360" t="str">
        <f>IF($B860="","",IFERROR(VLOOKUP($B860,SERVIÇOS!$B:$G,5,0),IFERROR(VLOOKUP($B860,'COMPOSIÇÕES COMPLEMENTARES '!$C:$K,7,0),"")))</f>
        <v/>
      </c>
      <c r="H860" s="360" t="str">
        <f t="shared" si="52"/>
        <v/>
      </c>
      <c r="I860" s="360" t="str">
        <f t="shared" si="53"/>
        <v/>
      </c>
      <c r="J860" s="360" t="str">
        <f t="shared" si="54"/>
        <v/>
      </c>
      <c r="K860" s="360" t="str">
        <f t="shared" si="55"/>
        <v/>
      </c>
      <c r="L860" s="360"/>
    </row>
    <row r="861" spans="1:12">
      <c r="A861" s="355"/>
      <c r="B861" s="356"/>
      <c r="C861" s="357" t="str">
        <f>IF($B861="","",IFERROR(VLOOKUP($B861,SERVIÇOS!$B:$G,2,0),IFERROR(VLOOKUP($B861,'COMPOSIÇÕES COMPLEMENTARES '!$C:$K,2,0),"")))</f>
        <v/>
      </c>
      <c r="D861" s="358" t="str">
        <f>IF($B861="","",IFERROR(VLOOKUP($B861,SERVIÇOS!$B:$G,3,0),IFERROR(VLOOKUP($B861,'COMPOSIÇÕES COMPLEMENTARES '!$C:$K,3,0),"")))</f>
        <v/>
      </c>
      <c r="E861" s="359"/>
      <c r="F861" s="360" t="str">
        <f>IF($B861="","",IFERROR(VLOOKUP($B861,SERVIÇOS!$B:$G,4,0),IFERROR(VLOOKUP($B861,'COMPOSIÇÕES COMPLEMENTARES '!$C:$K,6,0),"")))</f>
        <v/>
      </c>
      <c r="G861" s="360" t="str">
        <f>IF($B861="","",IFERROR(VLOOKUP($B861,SERVIÇOS!$B:$G,5,0),IFERROR(VLOOKUP($B861,'COMPOSIÇÕES COMPLEMENTARES '!$C:$K,7,0),"")))</f>
        <v/>
      </c>
      <c r="H861" s="360" t="str">
        <f t="shared" si="52"/>
        <v/>
      </c>
      <c r="I861" s="360" t="str">
        <f t="shared" si="53"/>
        <v/>
      </c>
      <c r="J861" s="360" t="str">
        <f t="shared" si="54"/>
        <v/>
      </c>
      <c r="K861" s="360" t="str">
        <f t="shared" si="55"/>
        <v/>
      </c>
      <c r="L861" s="360"/>
    </row>
    <row r="862" spans="1:12">
      <c r="A862" s="355"/>
      <c r="B862" s="356"/>
      <c r="C862" s="357" t="str">
        <f>IF($B862="","",IFERROR(VLOOKUP($B862,SERVIÇOS!$B:$G,2,0),IFERROR(VLOOKUP($B862,'COMPOSIÇÕES COMPLEMENTARES '!$C:$K,2,0),"")))</f>
        <v/>
      </c>
      <c r="D862" s="358" t="str">
        <f>IF($B862="","",IFERROR(VLOOKUP($B862,SERVIÇOS!$B:$G,3,0),IFERROR(VLOOKUP($B862,'COMPOSIÇÕES COMPLEMENTARES '!$C:$K,3,0),"")))</f>
        <v/>
      </c>
      <c r="E862" s="359"/>
      <c r="F862" s="360" t="str">
        <f>IF($B862="","",IFERROR(VLOOKUP($B862,SERVIÇOS!$B:$G,4,0),IFERROR(VLOOKUP($B862,'COMPOSIÇÕES COMPLEMENTARES '!$C:$K,6,0),"")))</f>
        <v/>
      </c>
      <c r="G862" s="360" t="str">
        <f>IF($B862="","",IFERROR(VLOOKUP($B862,SERVIÇOS!$B:$G,5,0),IFERROR(VLOOKUP($B862,'COMPOSIÇÕES COMPLEMENTARES '!$C:$K,7,0),"")))</f>
        <v/>
      </c>
      <c r="H862" s="360" t="str">
        <f t="shared" si="52"/>
        <v/>
      </c>
      <c r="I862" s="360" t="str">
        <f t="shared" si="53"/>
        <v/>
      </c>
      <c r="J862" s="360" t="str">
        <f t="shared" si="54"/>
        <v/>
      </c>
      <c r="K862" s="360" t="str">
        <f t="shared" si="55"/>
        <v/>
      </c>
      <c r="L862" s="360"/>
    </row>
    <row r="863" spans="1:12">
      <c r="A863" s="355"/>
      <c r="B863" s="356"/>
      <c r="C863" s="357" t="str">
        <f>IF($B863="","",IFERROR(VLOOKUP($B863,SERVIÇOS!$B:$G,2,0),IFERROR(VLOOKUP($B863,'COMPOSIÇÕES COMPLEMENTARES '!$C:$K,2,0),"")))</f>
        <v/>
      </c>
      <c r="D863" s="358" t="str">
        <f>IF($B863="","",IFERROR(VLOOKUP($B863,SERVIÇOS!$B:$G,3,0),IFERROR(VLOOKUP($B863,'COMPOSIÇÕES COMPLEMENTARES '!$C:$K,3,0),"")))</f>
        <v/>
      </c>
      <c r="E863" s="359"/>
      <c r="F863" s="360" t="str">
        <f>IF($B863="","",IFERROR(VLOOKUP($B863,SERVIÇOS!$B:$G,4,0),IFERROR(VLOOKUP($B863,'COMPOSIÇÕES COMPLEMENTARES '!$C:$K,6,0),"")))</f>
        <v/>
      </c>
      <c r="G863" s="360" t="str">
        <f>IF($B863="","",IFERROR(VLOOKUP($B863,SERVIÇOS!$B:$G,5,0),IFERROR(VLOOKUP($B863,'COMPOSIÇÕES COMPLEMENTARES '!$C:$K,7,0),"")))</f>
        <v/>
      </c>
      <c r="H863" s="360" t="str">
        <f t="shared" si="52"/>
        <v/>
      </c>
      <c r="I863" s="360" t="str">
        <f t="shared" si="53"/>
        <v/>
      </c>
      <c r="J863" s="360" t="str">
        <f t="shared" si="54"/>
        <v/>
      </c>
      <c r="K863" s="360" t="str">
        <f t="shared" si="55"/>
        <v/>
      </c>
      <c r="L863" s="360"/>
    </row>
    <row r="864" spans="1:12">
      <c r="A864" s="355"/>
      <c r="B864" s="356"/>
      <c r="C864" s="357" t="str">
        <f>IF($B864="","",IFERROR(VLOOKUP($B864,SERVIÇOS!$B:$G,2,0),IFERROR(VLOOKUP($B864,'COMPOSIÇÕES COMPLEMENTARES '!$C:$K,2,0),"")))</f>
        <v/>
      </c>
      <c r="D864" s="358" t="str">
        <f>IF($B864="","",IFERROR(VLOOKUP($B864,SERVIÇOS!$B:$G,3,0),IFERROR(VLOOKUP($B864,'COMPOSIÇÕES COMPLEMENTARES '!$C:$K,3,0),"")))</f>
        <v/>
      </c>
      <c r="E864" s="359"/>
      <c r="F864" s="360" t="str">
        <f>IF($B864="","",IFERROR(VLOOKUP($B864,SERVIÇOS!$B:$G,4,0),IFERROR(VLOOKUP($B864,'COMPOSIÇÕES COMPLEMENTARES '!$C:$K,6,0),"")))</f>
        <v/>
      </c>
      <c r="G864" s="360" t="str">
        <f>IF($B864="","",IFERROR(VLOOKUP($B864,SERVIÇOS!$B:$G,5,0),IFERROR(VLOOKUP($B864,'COMPOSIÇÕES COMPLEMENTARES '!$C:$K,7,0),"")))</f>
        <v/>
      </c>
      <c r="H864" s="360" t="str">
        <f t="shared" si="52"/>
        <v/>
      </c>
      <c r="I864" s="360" t="str">
        <f t="shared" si="53"/>
        <v/>
      </c>
      <c r="J864" s="360" t="str">
        <f t="shared" si="54"/>
        <v/>
      </c>
      <c r="K864" s="360" t="str">
        <f t="shared" si="55"/>
        <v/>
      </c>
      <c r="L864" s="360"/>
    </row>
    <row r="865" spans="1:12">
      <c r="A865" s="355"/>
      <c r="B865" s="356"/>
      <c r="C865" s="357" t="str">
        <f>IF($B865="","",IFERROR(VLOOKUP($B865,SERVIÇOS!$B:$G,2,0),IFERROR(VLOOKUP($B865,'COMPOSIÇÕES COMPLEMENTARES '!$C:$K,2,0),"")))</f>
        <v/>
      </c>
      <c r="D865" s="358" t="str">
        <f>IF($B865="","",IFERROR(VLOOKUP($B865,SERVIÇOS!$B:$G,3,0),IFERROR(VLOOKUP($B865,'COMPOSIÇÕES COMPLEMENTARES '!$C:$K,3,0),"")))</f>
        <v/>
      </c>
      <c r="E865" s="359"/>
      <c r="F865" s="360" t="str">
        <f>IF($B865="","",IFERROR(VLOOKUP($B865,SERVIÇOS!$B:$G,4,0),IFERROR(VLOOKUP($B865,'COMPOSIÇÕES COMPLEMENTARES '!$C:$K,6,0),"")))</f>
        <v/>
      </c>
      <c r="G865" s="360" t="str">
        <f>IF($B865="","",IFERROR(VLOOKUP($B865,SERVIÇOS!$B:$G,5,0),IFERROR(VLOOKUP($B865,'COMPOSIÇÕES COMPLEMENTARES '!$C:$K,7,0),"")))</f>
        <v/>
      </c>
      <c r="H865" s="360" t="str">
        <f t="shared" si="52"/>
        <v/>
      </c>
      <c r="I865" s="360" t="str">
        <f t="shared" si="53"/>
        <v/>
      </c>
      <c r="J865" s="360" t="str">
        <f t="shared" si="54"/>
        <v/>
      </c>
      <c r="K865" s="360" t="str">
        <f t="shared" si="55"/>
        <v/>
      </c>
      <c r="L865" s="360"/>
    </row>
    <row r="866" spans="1:12">
      <c r="A866" s="355"/>
      <c r="B866" s="356"/>
      <c r="C866" s="357" t="str">
        <f>IF($B866="","",IFERROR(VLOOKUP($B866,SERVIÇOS!$B:$G,2,0),IFERROR(VLOOKUP($B866,'COMPOSIÇÕES COMPLEMENTARES '!$C:$K,2,0),"")))</f>
        <v/>
      </c>
      <c r="D866" s="358" t="str">
        <f>IF($B866="","",IFERROR(VLOOKUP($B866,SERVIÇOS!$B:$G,3,0),IFERROR(VLOOKUP($B866,'COMPOSIÇÕES COMPLEMENTARES '!$C:$K,3,0),"")))</f>
        <v/>
      </c>
      <c r="E866" s="359"/>
      <c r="F866" s="360" t="str">
        <f>IF($B866="","",IFERROR(VLOOKUP($B866,SERVIÇOS!$B:$G,4,0),IFERROR(VLOOKUP($B866,'COMPOSIÇÕES COMPLEMENTARES '!$C:$K,6,0),"")))</f>
        <v/>
      </c>
      <c r="G866" s="360" t="str">
        <f>IF($B866="","",IFERROR(VLOOKUP($B866,SERVIÇOS!$B:$G,5,0),IFERROR(VLOOKUP($B866,'COMPOSIÇÕES COMPLEMENTARES '!$C:$K,7,0),"")))</f>
        <v/>
      </c>
      <c r="H866" s="360" t="str">
        <f t="shared" si="52"/>
        <v/>
      </c>
      <c r="I866" s="360" t="str">
        <f t="shared" si="53"/>
        <v/>
      </c>
      <c r="J866" s="360" t="str">
        <f t="shared" si="54"/>
        <v/>
      </c>
      <c r="K866" s="360" t="str">
        <f t="shared" si="55"/>
        <v/>
      </c>
      <c r="L866" s="360"/>
    </row>
    <row r="867" spans="1:12">
      <c r="A867" s="355"/>
      <c r="B867" s="356"/>
      <c r="C867" s="357" t="str">
        <f>IF($B867="","",IFERROR(VLOOKUP($B867,SERVIÇOS!$B:$G,2,0),IFERROR(VLOOKUP($B867,'COMPOSIÇÕES COMPLEMENTARES '!$C:$K,2,0),"")))</f>
        <v/>
      </c>
      <c r="D867" s="358" t="str">
        <f>IF($B867="","",IFERROR(VLOOKUP($B867,SERVIÇOS!$B:$G,3,0),IFERROR(VLOOKUP($B867,'COMPOSIÇÕES COMPLEMENTARES '!$C:$K,3,0),"")))</f>
        <v/>
      </c>
      <c r="E867" s="359"/>
      <c r="F867" s="360" t="str">
        <f>IF($B867="","",IFERROR(VLOOKUP($B867,SERVIÇOS!$B:$G,4,0),IFERROR(VLOOKUP($B867,'COMPOSIÇÕES COMPLEMENTARES '!$C:$K,6,0),"")))</f>
        <v/>
      </c>
      <c r="G867" s="360" t="str">
        <f>IF($B867="","",IFERROR(VLOOKUP($B867,SERVIÇOS!$B:$G,5,0),IFERROR(VLOOKUP($B867,'COMPOSIÇÕES COMPLEMENTARES '!$C:$K,7,0),"")))</f>
        <v/>
      </c>
      <c r="H867" s="360" t="str">
        <f t="shared" si="52"/>
        <v/>
      </c>
      <c r="I867" s="360" t="str">
        <f t="shared" si="53"/>
        <v/>
      </c>
      <c r="J867" s="360" t="str">
        <f t="shared" si="54"/>
        <v/>
      </c>
      <c r="K867" s="360" t="str">
        <f t="shared" si="55"/>
        <v/>
      </c>
      <c r="L867" s="360"/>
    </row>
    <row r="868" spans="1:12">
      <c r="A868" s="355"/>
      <c r="B868" s="356"/>
      <c r="C868" s="357" t="str">
        <f>IF($B868="","",IFERROR(VLOOKUP($B868,SERVIÇOS!$B:$G,2,0),IFERROR(VLOOKUP($B868,'COMPOSIÇÕES COMPLEMENTARES '!$C:$K,2,0),"")))</f>
        <v/>
      </c>
      <c r="D868" s="358" t="str">
        <f>IF($B868="","",IFERROR(VLOOKUP($B868,SERVIÇOS!$B:$G,3,0),IFERROR(VLOOKUP($B868,'COMPOSIÇÕES COMPLEMENTARES '!$C:$K,3,0),"")))</f>
        <v/>
      </c>
      <c r="E868" s="359"/>
      <c r="F868" s="360" t="str">
        <f>IF($B868="","",IFERROR(VLOOKUP($B868,SERVIÇOS!$B:$G,4,0),IFERROR(VLOOKUP($B868,'COMPOSIÇÕES COMPLEMENTARES '!$C:$K,6,0),"")))</f>
        <v/>
      </c>
      <c r="G868" s="360" t="str">
        <f>IF($B868="","",IFERROR(VLOOKUP($B868,SERVIÇOS!$B:$G,5,0),IFERROR(VLOOKUP($B868,'COMPOSIÇÕES COMPLEMENTARES '!$C:$K,7,0),"")))</f>
        <v/>
      </c>
      <c r="H868" s="360" t="str">
        <f t="shared" si="52"/>
        <v/>
      </c>
      <c r="I868" s="360" t="str">
        <f t="shared" si="53"/>
        <v/>
      </c>
      <c r="J868" s="360" t="str">
        <f t="shared" si="54"/>
        <v/>
      </c>
      <c r="K868" s="360" t="str">
        <f t="shared" si="55"/>
        <v/>
      </c>
      <c r="L868" s="360"/>
    </row>
    <row r="869" spans="1:12">
      <c r="A869" s="355"/>
      <c r="B869" s="356"/>
      <c r="C869" s="357" t="str">
        <f>IF($B869="","",IFERROR(VLOOKUP($B869,SERVIÇOS!$B:$G,2,0),IFERROR(VLOOKUP($B869,'COMPOSIÇÕES COMPLEMENTARES '!$C:$K,2,0),"")))</f>
        <v/>
      </c>
      <c r="D869" s="358" t="str">
        <f>IF($B869="","",IFERROR(VLOOKUP($B869,SERVIÇOS!$B:$G,3,0),IFERROR(VLOOKUP($B869,'COMPOSIÇÕES COMPLEMENTARES '!$C:$K,3,0),"")))</f>
        <v/>
      </c>
      <c r="E869" s="359"/>
      <c r="F869" s="360" t="str">
        <f>IF($B869="","",IFERROR(VLOOKUP($B869,SERVIÇOS!$B:$G,4,0),IFERROR(VLOOKUP($B869,'COMPOSIÇÕES COMPLEMENTARES '!$C:$K,6,0),"")))</f>
        <v/>
      </c>
      <c r="G869" s="360" t="str">
        <f>IF($B869="","",IFERROR(VLOOKUP($B869,SERVIÇOS!$B:$G,5,0),IFERROR(VLOOKUP($B869,'COMPOSIÇÕES COMPLEMENTARES '!$C:$K,7,0),"")))</f>
        <v/>
      </c>
      <c r="H869" s="360" t="str">
        <f t="shared" si="52"/>
        <v/>
      </c>
      <c r="I869" s="360" t="str">
        <f t="shared" si="53"/>
        <v/>
      </c>
      <c r="J869" s="360" t="str">
        <f t="shared" si="54"/>
        <v/>
      </c>
      <c r="K869" s="360" t="str">
        <f t="shared" si="55"/>
        <v/>
      </c>
      <c r="L869" s="360"/>
    </row>
    <row r="870" spans="1:12">
      <c r="A870" s="355"/>
      <c r="B870" s="356"/>
      <c r="C870" s="357" t="str">
        <f>IF($B870="","",IFERROR(VLOOKUP($B870,SERVIÇOS!$B:$G,2,0),IFERROR(VLOOKUP($B870,'COMPOSIÇÕES COMPLEMENTARES '!$C:$K,2,0),"")))</f>
        <v/>
      </c>
      <c r="D870" s="358" t="str">
        <f>IF($B870="","",IFERROR(VLOOKUP($B870,SERVIÇOS!$B:$G,3,0),IFERROR(VLOOKUP($B870,'COMPOSIÇÕES COMPLEMENTARES '!$C:$K,3,0),"")))</f>
        <v/>
      </c>
      <c r="E870" s="359"/>
      <c r="F870" s="360" t="str">
        <f>IF($B870="","",IFERROR(VLOOKUP($B870,SERVIÇOS!$B:$G,4,0),IFERROR(VLOOKUP($B870,'COMPOSIÇÕES COMPLEMENTARES '!$C:$K,6,0),"")))</f>
        <v/>
      </c>
      <c r="G870" s="360" t="str">
        <f>IF($B870="","",IFERROR(VLOOKUP($B870,SERVIÇOS!$B:$G,5,0),IFERROR(VLOOKUP($B870,'COMPOSIÇÕES COMPLEMENTARES '!$C:$K,7,0),"")))</f>
        <v/>
      </c>
      <c r="H870" s="360" t="str">
        <f t="shared" si="52"/>
        <v/>
      </c>
      <c r="I870" s="360" t="str">
        <f t="shared" si="53"/>
        <v/>
      </c>
      <c r="J870" s="360" t="str">
        <f t="shared" si="54"/>
        <v/>
      </c>
      <c r="K870" s="360" t="str">
        <f t="shared" si="55"/>
        <v/>
      </c>
      <c r="L870" s="360"/>
    </row>
    <row r="871" spans="1:12">
      <c r="A871" s="355"/>
      <c r="B871" s="356"/>
      <c r="C871" s="357" t="str">
        <f>IF($B871="","",IFERROR(VLOOKUP($B871,SERVIÇOS!$B:$G,2,0),IFERROR(VLOOKUP($B871,'COMPOSIÇÕES COMPLEMENTARES '!$C:$K,2,0),"")))</f>
        <v/>
      </c>
      <c r="D871" s="358" t="str">
        <f>IF($B871="","",IFERROR(VLOOKUP($B871,SERVIÇOS!$B:$G,3,0),IFERROR(VLOOKUP($B871,'COMPOSIÇÕES COMPLEMENTARES '!$C:$K,3,0),"")))</f>
        <v/>
      </c>
      <c r="E871" s="359"/>
      <c r="F871" s="360" t="str">
        <f>IF($B871="","",IFERROR(VLOOKUP($B871,SERVIÇOS!$B:$G,4,0),IFERROR(VLOOKUP($B871,'COMPOSIÇÕES COMPLEMENTARES '!$C:$K,6,0),"")))</f>
        <v/>
      </c>
      <c r="G871" s="360" t="str">
        <f>IF($B871="","",IFERROR(VLOOKUP($B871,SERVIÇOS!$B:$G,5,0),IFERROR(VLOOKUP($B871,'COMPOSIÇÕES COMPLEMENTARES '!$C:$K,7,0),"")))</f>
        <v/>
      </c>
      <c r="H871" s="360" t="str">
        <f t="shared" si="52"/>
        <v/>
      </c>
      <c r="I871" s="360" t="str">
        <f t="shared" si="53"/>
        <v/>
      </c>
      <c r="J871" s="360" t="str">
        <f t="shared" si="54"/>
        <v/>
      </c>
      <c r="K871" s="360" t="str">
        <f t="shared" si="55"/>
        <v/>
      </c>
      <c r="L871" s="360"/>
    </row>
    <row r="872" spans="1:12">
      <c r="A872" s="355"/>
      <c r="B872" s="356"/>
      <c r="C872" s="357" t="str">
        <f>IF($B872="","",IFERROR(VLOOKUP($B872,SERVIÇOS!$B:$G,2,0),IFERROR(VLOOKUP($B872,'COMPOSIÇÕES COMPLEMENTARES '!$C:$K,2,0),"")))</f>
        <v/>
      </c>
      <c r="D872" s="358" t="str">
        <f>IF($B872="","",IFERROR(VLOOKUP($B872,SERVIÇOS!$B:$G,3,0),IFERROR(VLOOKUP($B872,'COMPOSIÇÕES COMPLEMENTARES '!$C:$K,3,0),"")))</f>
        <v/>
      </c>
      <c r="E872" s="359"/>
      <c r="F872" s="360" t="str">
        <f>IF($B872="","",IFERROR(VLOOKUP($B872,SERVIÇOS!$B:$G,4,0),IFERROR(VLOOKUP($B872,'COMPOSIÇÕES COMPLEMENTARES '!$C:$K,6,0),"")))</f>
        <v/>
      </c>
      <c r="G872" s="360" t="str">
        <f>IF($B872="","",IFERROR(VLOOKUP($B872,SERVIÇOS!$B:$G,5,0),IFERROR(VLOOKUP($B872,'COMPOSIÇÕES COMPLEMENTARES '!$C:$K,7,0),"")))</f>
        <v/>
      </c>
      <c r="H872" s="360" t="str">
        <f t="shared" si="52"/>
        <v/>
      </c>
      <c r="I872" s="360" t="str">
        <f t="shared" si="53"/>
        <v/>
      </c>
      <c r="J872" s="360" t="str">
        <f t="shared" si="54"/>
        <v/>
      </c>
      <c r="K872" s="360" t="str">
        <f t="shared" si="55"/>
        <v/>
      </c>
      <c r="L872" s="360"/>
    </row>
    <row r="873" spans="1:12">
      <c r="A873" s="355"/>
      <c r="B873" s="356"/>
      <c r="C873" s="357" t="str">
        <f>IF($B873="","",IFERROR(VLOOKUP($B873,SERVIÇOS!$B:$G,2,0),IFERROR(VLOOKUP($B873,'COMPOSIÇÕES COMPLEMENTARES '!$C:$K,2,0),"")))</f>
        <v/>
      </c>
      <c r="D873" s="358" t="str">
        <f>IF($B873="","",IFERROR(VLOOKUP($B873,SERVIÇOS!$B:$G,3,0),IFERROR(VLOOKUP($B873,'COMPOSIÇÕES COMPLEMENTARES '!$C:$K,3,0),"")))</f>
        <v/>
      </c>
      <c r="E873" s="359"/>
      <c r="F873" s="360" t="str">
        <f>IF($B873="","",IFERROR(VLOOKUP($B873,SERVIÇOS!$B:$G,4,0),IFERROR(VLOOKUP($B873,'COMPOSIÇÕES COMPLEMENTARES '!$C:$K,6,0),"")))</f>
        <v/>
      </c>
      <c r="G873" s="360" t="str">
        <f>IF($B873="","",IFERROR(VLOOKUP($B873,SERVIÇOS!$B:$G,5,0),IFERROR(VLOOKUP($B873,'COMPOSIÇÕES COMPLEMENTARES '!$C:$K,7,0),"")))</f>
        <v/>
      </c>
      <c r="H873" s="360" t="str">
        <f t="shared" si="52"/>
        <v/>
      </c>
      <c r="I873" s="360" t="str">
        <f t="shared" si="53"/>
        <v/>
      </c>
      <c r="J873" s="360" t="str">
        <f t="shared" si="54"/>
        <v/>
      </c>
      <c r="K873" s="360" t="str">
        <f t="shared" si="55"/>
        <v/>
      </c>
      <c r="L873" s="360"/>
    </row>
    <row r="874" spans="1:12">
      <c r="A874" s="355"/>
      <c r="B874" s="356"/>
      <c r="C874" s="357" t="str">
        <f>IF($B874="","",IFERROR(VLOOKUP($B874,SERVIÇOS!$B:$G,2,0),IFERROR(VLOOKUP($B874,'COMPOSIÇÕES COMPLEMENTARES '!$C:$K,2,0),"")))</f>
        <v/>
      </c>
      <c r="D874" s="358" t="str">
        <f>IF($B874="","",IFERROR(VLOOKUP($B874,SERVIÇOS!$B:$G,3,0),IFERROR(VLOOKUP($B874,'COMPOSIÇÕES COMPLEMENTARES '!$C:$K,3,0),"")))</f>
        <v/>
      </c>
      <c r="E874" s="359"/>
      <c r="F874" s="360" t="str">
        <f>IF($B874="","",IFERROR(VLOOKUP($B874,SERVIÇOS!$B:$G,4,0),IFERROR(VLOOKUP($B874,'COMPOSIÇÕES COMPLEMENTARES '!$C:$K,6,0),"")))</f>
        <v/>
      </c>
      <c r="G874" s="360" t="str">
        <f>IF($B874="","",IFERROR(VLOOKUP($B874,SERVIÇOS!$B:$G,5,0),IFERROR(VLOOKUP($B874,'COMPOSIÇÕES COMPLEMENTARES '!$C:$K,7,0),"")))</f>
        <v/>
      </c>
      <c r="H874" s="360" t="str">
        <f t="shared" si="52"/>
        <v/>
      </c>
      <c r="I874" s="360" t="str">
        <f t="shared" si="53"/>
        <v/>
      </c>
      <c r="J874" s="360" t="str">
        <f t="shared" si="54"/>
        <v/>
      </c>
      <c r="K874" s="360" t="str">
        <f t="shared" si="55"/>
        <v/>
      </c>
      <c r="L874" s="360"/>
    </row>
    <row r="875" spans="1:12">
      <c r="A875" s="355"/>
      <c r="B875" s="356"/>
      <c r="C875" s="357" t="str">
        <f>IF($B875="","",IFERROR(VLOOKUP($B875,SERVIÇOS!$B:$G,2,0),IFERROR(VLOOKUP($B875,'COMPOSIÇÕES COMPLEMENTARES '!$C:$K,2,0),"")))</f>
        <v/>
      </c>
      <c r="D875" s="358" t="str">
        <f>IF($B875="","",IFERROR(VLOOKUP($B875,SERVIÇOS!$B:$G,3,0),IFERROR(VLOOKUP($B875,'COMPOSIÇÕES COMPLEMENTARES '!$C:$K,3,0),"")))</f>
        <v/>
      </c>
      <c r="E875" s="359"/>
      <c r="F875" s="360" t="str">
        <f>IF($B875="","",IFERROR(VLOOKUP($B875,SERVIÇOS!$B:$G,4,0),IFERROR(VLOOKUP($B875,'COMPOSIÇÕES COMPLEMENTARES '!$C:$K,6,0),"")))</f>
        <v/>
      </c>
      <c r="G875" s="360" t="str">
        <f>IF($B875="","",IFERROR(VLOOKUP($B875,SERVIÇOS!$B:$G,5,0),IFERROR(VLOOKUP($B875,'COMPOSIÇÕES COMPLEMENTARES '!$C:$K,7,0),"")))</f>
        <v/>
      </c>
      <c r="H875" s="360" t="str">
        <f t="shared" si="52"/>
        <v/>
      </c>
      <c r="I875" s="360" t="str">
        <f t="shared" si="53"/>
        <v/>
      </c>
      <c r="J875" s="360" t="str">
        <f t="shared" si="54"/>
        <v/>
      </c>
      <c r="K875" s="360" t="str">
        <f t="shared" si="55"/>
        <v/>
      </c>
      <c r="L875" s="360"/>
    </row>
    <row r="876" spans="1:12">
      <c r="A876" s="355"/>
      <c r="B876" s="356"/>
      <c r="C876" s="357" t="str">
        <f>IF($B876="","",IFERROR(VLOOKUP($B876,SERVIÇOS!$B:$G,2,0),IFERROR(VLOOKUP($B876,'COMPOSIÇÕES COMPLEMENTARES '!$C:$K,2,0),"")))</f>
        <v/>
      </c>
      <c r="D876" s="358" t="str">
        <f>IF($B876="","",IFERROR(VLOOKUP($B876,SERVIÇOS!$B:$G,3,0),IFERROR(VLOOKUP($B876,'COMPOSIÇÕES COMPLEMENTARES '!$C:$K,3,0),"")))</f>
        <v/>
      </c>
      <c r="E876" s="359"/>
      <c r="F876" s="360" t="str">
        <f>IF($B876="","",IFERROR(VLOOKUP($B876,SERVIÇOS!$B:$G,4,0),IFERROR(VLOOKUP($B876,'COMPOSIÇÕES COMPLEMENTARES '!$C:$K,6,0),"")))</f>
        <v/>
      </c>
      <c r="G876" s="360" t="str">
        <f>IF($B876="","",IFERROR(VLOOKUP($B876,SERVIÇOS!$B:$G,5,0),IFERROR(VLOOKUP($B876,'COMPOSIÇÕES COMPLEMENTARES '!$C:$K,7,0),"")))</f>
        <v/>
      </c>
      <c r="H876" s="360" t="str">
        <f t="shared" si="52"/>
        <v/>
      </c>
      <c r="I876" s="360" t="str">
        <f t="shared" si="53"/>
        <v/>
      </c>
      <c r="J876" s="360" t="str">
        <f t="shared" si="54"/>
        <v/>
      </c>
      <c r="K876" s="360" t="str">
        <f t="shared" si="55"/>
        <v/>
      </c>
      <c r="L876" s="360"/>
    </row>
    <row r="877" spans="1:12">
      <c r="A877" s="355"/>
      <c r="B877" s="356"/>
      <c r="C877" s="357" t="str">
        <f>IF($B877="","",IFERROR(VLOOKUP($B877,SERVIÇOS!$B:$G,2,0),IFERROR(VLOOKUP($B877,'COMPOSIÇÕES COMPLEMENTARES '!$C:$K,2,0),"")))</f>
        <v/>
      </c>
      <c r="D877" s="358" t="str">
        <f>IF($B877="","",IFERROR(VLOOKUP($B877,SERVIÇOS!$B:$G,3,0),IFERROR(VLOOKUP($B877,'COMPOSIÇÕES COMPLEMENTARES '!$C:$K,3,0),"")))</f>
        <v/>
      </c>
      <c r="E877" s="359"/>
      <c r="F877" s="360" t="str">
        <f>IF($B877="","",IFERROR(VLOOKUP($B877,SERVIÇOS!$B:$G,4,0),IFERROR(VLOOKUP($B877,'COMPOSIÇÕES COMPLEMENTARES '!$C:$K,6,0),"")))</f>
        <v/>
      </c>
      <c r="G877" s="360" t="str">
        <f>IF($B877="","",IFERROR(VLOOKUP($B877,SERVIÇOS!$B:$G,5,0),IFERROR(VLOOKUP($B877,'COMPOSIÇÕES COMPLEMENTARES '!$C:$K,7,0),"")))</f>
        <v/>
      </c>
      <c r="H877" s="360" t="str">
        <f t="shared" si="52"/>
        <v/>
      </c>
      <c r="I877" s="360" t="str">
        <f t="shared" si="53"/>
        <v/>
      </c>
      <c r="J877" s="360" t="str">
        <f t="shared" si="54"/>
        <v/>
      </c>
      <c r="K877" s="360" t="str">
        <f t="shared" si="55"/>
        <v/>
      </c>
      <c r="L877" s="360"/>
    </row>
    <row r="878" spans="1:12">
      <c r="A878" s="355"/>
      <c r="B878" s="356"/>
      <c r="C878" s="357" t="str">
        <f>IF($B878="","",IFERROR(VLOOKUP($B878,SERVIÇOS!$B:$G,2,0),IFERROR(VLOOKUP($B878,'COMPOSIÇÕES COMPLEMENTARES '!$C:$K,2,0),"")))</f>
        <v/>
      </c>
      <c r="D878" s="358" t="str">
        <f>IF($B878="","",IFERROR(VLOOKUP($B878,SERVIÇOS!$B:$G,3,0),IFERROR(VLOOKUP($B878,'COMPOSIÇÕES COMPLEMENTARES '!$C:$K,3,0),"")))</f>
        <v/>
      </c>
      <c r="E878" s="359"/>
      <c r="F878" s="360" t="str">
        <f>IF($B878="","",IFERROR(VLOOKUP($B878,SERVIÇOS!$B:$G,4,0),IFERROR(VLOOKUP($B878,'COMPOSIÇÕES COMPLEMENTARES '!$C:$K,6,0),"")))</f>
        <v/>
      </c>
      <c r="G878" s="360" t="str">
        <f>IF($B878="","",IFERROR(VLOOKUP($B878,SERVIÇOS!$B:$G,5,0),IFERROR(VLOOKUP($B878,'COMPOSIÇÕES COMPLEMENTARES '!$C:$K,7,0),"")))</f>
        <v/>
      </c>
      <c r="H878" s="360" t="str">
        <f t="shared" si="52"/>
        <v/>
      </c>
      <c r="I878" s="360" t="str">
        <f t="shared" si="53"/>
        <v/>
      </c>
      <c r="J878" s="360" t="str">
        <f t="shared" si="54"/>
        <v/>
      </c>
      <c r="K878" s="360" t="str">
        <f t="shared" si="55"/>
        <v/>
      </c>
      <c r="L878" s="360"/>
    </row>
    <row r="879" spans="1:12">
      <c r="A879" s="355"/>
      <c r="B879" s="356"/>
      <c r="C879" s="357" t="str">
        <f>IF($B879="","",IFERROR(VLOOKUP($B879,SERVIÇOS!$B:$G,2,0),IFERROR(VLOOKUP($B879,'COMPOSIÇÕES COMPLEMENTARES '!$C:$K,2,0),"")))</f>
        <v/>
      </c>
      <c r="D879" s="358" t="str">
        <f>IF($B879="","",IFERROR(VLOOKUP($B879,SERVIÇOS!$B:$G,3,0),IFERROR(VLOOKUP($B879,'COMPOSIÇÕES COMPLEMENTARES '!$C:$K,3,0),"")))</f>
        <v/>
      </c>
      <c r="E879" s="359"/>
      <c r="F879" s="360" t="str">
        <f>IF($B879="","",IFERROR(VLOOKUP($B879,SERVIÇOS!$B:$G,4,0),IFERROR(VLOOKUP($B879,'COMPOSIÇÕES COMPLEMENTARES '!$C:$K,6,0),"")))</f>
        <v/>
      </c>
      <c r="G879" s="360" t="str">
        <f>IF($B879="","",IFERROR(VLOOKUP($B879,SERVIÇOS!$B:$G,5,0),IFERROR(VLOOKUP($B879,'COMPOSIÇÕES COMPLEMENTARES '!$C:$K,7,0),"")))</f>
        <v/>
      </c>
      <c r="H879" s="360" t="str">
        <f t="shared" si="52"/>
        <v/>
      </c>
      <c r="I879" s="360" t="str">
        <f t="shared" si="53"/>
        <v/>
      </c>
      <c r="J879" s="360" t="str">
        <f t="shared" si="54"/>
        <v/>
      </c>
      <c r="K879" s="360" t="str">
        <f t="shared" si="55"/>
        <v/>
      </c>
      <c r="L879" s="360"/>
    </row>
    <row r="880" spans="1:12">
      <c r="A880" s="355"/>
      <c r="B880" s="356"/>
      <c r="C880" s="357" t="str">
        <f>IF($B880="","",IFERROR(VLOOKUP($B880,SERVIÇOS!$B:$G,2,0),IFERROR(VLOOKUP($B880,'COMPOSIÇÕES COMPLEMENTARES '!$C:$K,2,0),"")))</f>
        <v/>
      </c>
      <c r="D880" s="358" t="str">
        <f>IF($B880="","",IFERROR(VLOOKUP($B880,SERVIÇOS!$B:$G,3,0),IFERROR(VLOOKUP($B880,'COMPOSIÇÕES COMPLEMENTARES '!$C:$K,3,0),"")))</f>
        <v/>
      </c>
      <c r="E880" s="359"/>
      <c r="F880" s="360" t="str">
        <f>IF($B880="","",IFERROR(VLOOKUP($B880,SERVIÇOS!$B:$G,4,0),IFERROR(VLOOKUP($B880,'COMPOSIÇÕES COMPLEMENTARES '!$C:$K,6,0),"")))</f>
        <v/>
      </c>
      <c r="G880" s="360" t="str">
        <f>IF($B880="","",IFERROR(VLOOKUP($B880,SERVIÇOS!$B:$G,5,0),IFERROR(VLOOKUP($B880,'COMPOSIÇÕES COMPLEMENTARES '!$C:$K,7,0),"")))</f>
        <v/>
      </c>
      <c r="H880" s="360" t="str">
        <f t="shared" si="52"/>
        <v/>
      </c>
      <c r="I880" s="360" t="str">
        <f t="shared" si="53"/>
        <v/>
      </c>
      <c r="J880" s="360" t="str">
        <f t="shared" si="54"/>
        <v/>
      </c>
      <c r="K880" s="360" t="str">
        <f t="shared" si="55"/>
        <v/>
      </c>
      <c r="L880" s="360"/>
    </row>
    <row r="881" spans="1:12">
      <c r="A881" s="355"/>
      <c r="B881" s="356"/>
      <c r="C881" s="357" t="str">
        <f>IF($B881="","",IFERROR(VLOOKUP($B881,SERVIÇOS!$B:$G,2,0),IFERROR(VLOOKUP($B881,'COMPOSIÇÕES COMPLEMENTARES '!$C:$K,2,0),"")))</f>
        <v/>
      </c>
      <c r="D881" s="358" t="str">
        <f>IF($B881="","",IFERROR(VLOOKUP($B881,SERVIÇOS!$B:$G,3,0),IFERROR(VLOOKUP($B881,'COMPOSIÇÕES COMPLEMENTARES '!$C:$K,3,0),"")))</f>
        <v/>
      </c>
      <c r="E881" s="359"/>
      <c r="F881" s="360" t="str">
        <f>IF($B881="","",IFERROR(VLOOKUP($B881,SERVIÇOS!$B:$G,4,0),IFERROR(VLOOKUP($B881,'COMPOSIÇÕES COMPLEMENTARES '!$C:$K,6,0),"")))</f>
        <v/>
      </c>
      <c r="G881" s="360" t="str">
        <f>IF($B881="","",IFERROR(VLOOKUP($B881,SERVIÇOS!$B:$G,5,0),IFERROR(VLOOKUP($B881,'COMPOSIÇÕES COMPLEMENTARES '!$C:$K,7,0),"")))</f>
        <v/>
      </c>
      <c r="H881" s="360" t="str">
        <f t="shared" si="52"/>
        <v/>
      </c>
      <c r="I881" s="360" t="str">
        <f t="shared" si="53"/>
        <v/>
      </c>
      <c r="J881" s="360" t="str">
        <f t="shared" si="54"/>
        <v/>
      </c>
      <c r="K881" s="360" t="str">
        <f t="shared" si="55"/>
        <v/>
      </c>
      <c r="L881" s="360"/>
    </row>
    <row r="882" spans="1:12">
      <c r="A882" s="355"/>
      <c r="B882" s="356"/>
      <c r="C882" s="357" t="str">
        <f>IF($B882="","",IFERROR(VLOOKUP($B882,SERVIÇOS!$B:$G,2,0),IFERROR(VLOOKUP($B882,'COMPOSIÇÕES COMPLEMENTARES '!$C:$K,2,0),"")))</f>
        <v/>
      </c>
      <c r="D882" s="358" t="str">
        <f>IF($B882="","",IFERROR(VLOOKUP($B882,SERVIÇOS!$B:$G,3,0),IFERROR(VLOOKUP($B882,'COMPOSIÇÕES COMPLEMENTARES '!$C:$K,3,0),"")))</f>
        <v/>
      </c>
      <c r="E882" s="359"/>
      <c r="F882" s="360" t="str">
        <f>IF($B882="","",IFERROR(VLOOKUP($B882,SERVIÇOS!$B:$G,4,0),IFERROR(VLOOKUP($B882,'COMPOSIÇÕES COMPLEMENTARES '!$C:$K,6,0),"")))</f>
        <v/>
      </c>
      <c r="G882" s="360" t="str">
        <f>IF($B882="","",IFERROR(VLOOKUP($B882,SERVIÇOS!$B:$G,5,0),IFERROR(VLOOKUP($B882,'COMPOSIÇÕES COMPLEMENTARES '!$C:$K,7,0),"")))</f>
        <v/>
      </c>
      <c r="H882" s="360" t="str">
        <f t="shared" si="52"/>
        <v/>
      </c>
      <c r="I882" s="360" t="str">
        <f t="shared" si="53"/>
        <v/>
      </c>
      <c r="J882" s="360" t="str">
        <f t="shared" si="54"/>
        <v/>
      </c>
      <c r="K882" s="360" t="str">
        <f t="shared" si="55"/>
        <v/>
      </c>
      <c r="L882" s="360"/>
    </row>
    <row r="883" spans="1:12">
      <c r="A883" s="355"/>
      <c r="B883" s="356"/>
      <c r="C883" s="357" t="str">
        <f>IF($B883="","",IFERROR(VLOOKUP($B883,SERVIÇOS!$B:$G,2,0),IFERROR(VLOOKUP($B883,'COMPOSIÇÕES COMPLEMENTARES '!$C:$K,2,0),"")))</f>
        <v/>
      </c>
      <c r="D883" s="358" t="str">
        <f>IF($B883="","",IFERROR(VLOOKUP($B883,SERVIÇOS!$B:$G,3,0),IFERROR(VLOOKUP($B883,'COMPOSIÇÕES COMPLEMENTARES '!$C:$K,3,0),"")))</f>
        <v/>
      </c>
      <c r="E883" s="359"/>
      <c r="F883" s="360" t="str">
        <f>IF($B883="","",IFERROR(VLOOKUP($B883,SERVIÇOS!$B:$G,4,0),IFERROR(VLOOKUP($B883,'COMPOSIÇÕES COMPLEMENTARES '!$C:$K,6,0),"")))</f>
        <v/>
      </c>
      <c r="G883" s="360" t="str">
        <f>IF($B883="","",IFERROR(VLOOKUP($B883,SERVIÇOS!$B:$G,5,0),IFERROR(VLOOKUP($B883,'COMPOSIÇÕES COMPLEMENTARES '!$C:$K,7,0),"")))</f>
        <v/>
      </c>
      <c r="H883" s="360" t="str">
        <f t="shared" si="52"/>
        <v/>
      </c>
      <c r="I883" s="360" t="str">
        <f t="shared" si="53"/>
        <v/>
      </c>
      <c r="J883" s="360" t="str">
        <f t="shared" si="54"/>
        <v/>
      </c>
      <c r="K883" s="360" t="str">
        <f t="shared" si="55"/>
        <v/>
      </c>
      <c r="L883" s="360"/>
    </row>
    <row r="884" spans="1:12">
      <c r="A884" s="355"/>
      <c r="B884" s="356"/>
      <c r="C884" s="357" t="str">
        <f>IF($B884="","",IFERROR(VLOOKUP($B884,SERVIÇOS!$B:$G,2,0),IFERROR(VLOOKUP($B884,'COMPOSIÇÕES COMPLEMENTARES '!$C:$K,2,0),"")))</f>
        <v/>
      </c>
      <c r="D884" s="358" t="str">
        <f>IF($B884="","",IFERROR(VLOOKUP($B884,SERVIÇOS!$B:$G,3,0),IFERROR(VLOOKUP($B884,'COMPOSIÇÕES COMPLEMENTARES '!$C:$K,3,0),"")))</f>
        <v/>
      </c>
      <c r="E884" s="359"/>
      <c r="F884" s="360" t="str">
        <f>IF($B884="","",IFERROR(VLOOKUP($B884,SERVIÇOS!$B:$G,4,0),IFERROR(VLOOKUP($B884,'COMPOSIÇÕES COMPLEMENTARES '!$C:$K,6,0),"")))</f>
        <v/>
      </c>
      <c r="G884" s="360" t="str">
        <f>IF($B884="","",IFERROR(VLOOKUP($B884,SERVIÇOS!$B:$G,5,0),IFERROR(VLOOKUP($B884,'COMPOSIÇÕES COMPLEMENTARES '!$C:$K,7,0),"")))</f>
        <v/>
      </c>
      <c r="H884" s="360" t="str">
        <f t="shared" si="52"/>
        <v/>
      </c>
      <c r="I884" s="360" t="str">
        <f t="shared" si="53"/>
        <v/>
      </c>
      <c r="J884" s="360" t="str">
        <f t="shared" si="54"/>
        <v/>
      </c>
      <c r="K884" s="360" t="str">
        <f t="shared" si="55"/>
        <v/>
      </c>
      <c r="L884" s="360"/>
    </row>
    <row r="885" spans="1:12">
      <c r="A885" s="355"/>
      <c r="B885" s="356"/>
      <c r="C885" s="357" t="str">
        <f>IF($B885="","",IFERROR(VLOOKUP($B885,SERVIÇOS!$B:$G,2,0),IFERROR(VLOOKUP($B885,'COMPOSIÇÕES COMPLEMENTARES '!$C:$K,2,0),"")))</f>
        <v/>
      </c>
      <c r="D885" s="358" t="str">
        <f>IF($B885="","",IFERROR(VLOOKUP($B885,SERVIÇOS!$B:$G,3,0),IFERROR(VLOOKUP($B885,'COMPOSIÇÕES COMPLEMENTARES '!$C:$K,3,0),"")))</f>
        <v/>
      </c>
      <c r="E885" s="359"/>
      <c r="F885" s="360" t="str">
        <f>IF($B885="","",IFERROR(VLOOKUP($B885,SERVIÇOS!$B:$G,4,0),IFERROR(VLOOKUP($B885,'COMPOSIÇÕES COMPLEMENTARES '!$C:$K,6,0),"")))</f>
        <v/>
      </c>
      <c r="G885" s="360" t="str">
        <f>IF($B885="","",IFERROR(VLOOKUP($B885,SERVIÇOS!$B:$G,5,0),IFERROR(VLOOKUP($B885,'COMPOSIÇÕES COMPLEMENTARES '!$C:$K,7,0),"")))</f>
        <v/>
      </c>
      <c r="H885" s="360" t="str">
        <f t="shared" si="52"/>
        <v/>
      </c>
      <c r="I885" s="360" t="str">
        <f t="shared" si="53"/>
        <v/>
      </c>
      <c r="J885" s="360" t="str">
        <f t="shared" si="54"/>
        <v/>
      </c>
      <c r="K885" s="360" t="str">
        <f t="shared" si="55"/>
        <v/>
      </c>
      <c r="L885" s="360"/>
    </row>
    <row r="886" spans="1:12">
      <c r="A886" s="355"/>
      <c r="B886" s="356"/>
      <c r="C886" s="357" t="str">
        <f>IF($B886="","",IFERROR(VLOOKUP($B886,SERVIÇOS!$B:$G,2,0),IFERROR(VLOOKUP($B886,'COMPOSIÇÕES COMPLEMENTARES '!$C:$K,2,0),"")))</f>
        <v/>
      </c>
      <c r="D886" s="358" t="str">
        <f>IF($B886="","",IFERROR(VLOOKUP($B886,SERVIÇOS!$B:$G,3,0),IFERROR(VLOOKUP($B886,'COMPOSIÇÕES COMPLEMENTARES '!$C:$K,3,0),"")))</f>
        <v/>
      </c>
      <c r="E886" s="359"/>
      <c r="F886" s="360" t="str">
        <f>IF($B886="","",IFERROR(VLOOKUP($B886,SERVIÇOS!$B:$G,4,0),IFERROR(VLOOKUP($B886,'COMPOSIÇÕES COMPLEMENTARES '!$C:$K,6,0),"")))</f>
        <v/>
      </c>
      <c r="G886" s="360" t="str">
        <f>IF($B886="","",IFERROR(VLOOKUP($B886,SERVIÇOS!$B:$G,5,0),IFERROR(VLOOKUP($B886,'COMPOSIÇÕES COMPLEMENTARES '!$C:$K,7,0),"")))</f>
        <v/>
      </c>
      <c r="H886" s="360" t="str">
        <f t="shared" si="52"/>
        <v/>
      </c>
      <c r="I886" s="360" t="str">
        <f t="shared" si="53"/>
        <v/>
      </c>
      <c r="J886" s="360" t="str">
        <f t="shared" si="54"/>
        <v/>
      </c>
      <c r="K886" s="360" t="str">
        <f t="shared" si="55"/>
        <v/>
      </c>
      <c r="L886" s="360"/>
    </row>
    <row r="887" spans="1:12">
      <c r="A887" s="355"/>
      <c r="B887" s="356"/>
      <c r="C887" s="357" t="str">
        <f>IF($B887="","",IFERROR(VLOOKUP($B887,SERVIÇOS!$B:$G,2,0),IFERROR(VLOOKUP($B887,'COMPOSIÇÕES COMPLEMENTARES '!$C:$K,2,0),"")))</f>
        <v/>
      </c>
      <c r="D887" s="358" t="str">
        <f>IF($B887="","",IFERROR(VLOOKUP($B887,SERVIÇOS!$B:$G,3,0),IFERROR(VLOOKUP($B887,'COMPOSIÇÕES COMPLEMENTARES '!$C:$K,3,0),"")))</f>
        <v/>
      </c>
      <c r="E887" s="359"/>
      <c r="F887" s="360" t="str">
        <f>IF($B887="","",IFERROR(VLOOKUP($B887,SERVIÇOS!$B:$G,4,0),IFERROR(VLOOKUP($B887,'COMPOSIÇÕES COMPLEMENTARES '!$C:$K,6,0),"")))</f>
        <v/>
      </c>
      <c r="G887" s="360" t="str">
        <f>IF($B887="","",IFERROR(VLOOKUP($B887,SERVIÇOS!$B:$G,5,0),IFERROR(VLOOKUP($B887,'COMPOSIÇÕES COMPLEMENTARES '!$C:$K,7,0),"")))</f>
        <v/>
      </c>
      <c r="H887" s="360" t="str">
        <f t="shared" si="52"/>
        <v/>
      </c>
      <c r="I887" s="360" t="str">
        <f t="shared" si="53"/>
        <v/>
      </c>
      <c r="J887" s="360" t="str">
        <f t="shared" si="54"/>
        <v/>
      </c>
      <c r="K887" s="360" t="str">
        <f t="shared" si="55"/>
        <v/>
      </c>
      <c r="L887" s="360"/>
    </row>
    <row r="888" spans="1:12">
      <c r="A888" s="355"/>
      <c r="B888" s="356"/>
      <c r="C888" s="357" t="str">
        <f>IF($B888="","",IFERROR(VLOOKUP($B888,SERVIÇOS!$B:$G,2,0),IFERROR(VLOOKUP($B888,'COMPOSIÇÕES COMPLEMENTARES '!$C:$K,2,0),"")))</f>
        <v/>
      </c>
      <c r="D888" s="358" t="str">
        <f>IF($B888="","",IFERROR(VLOOKUP($B888,SERVIÇOS!$B:$G,3,0),IFERROR(VLOOKUP($B888,'COMPOSIÇÕES COMPLEMENTARES '!$C:$K,3,0),"")))</f>
        <v/>
      </c>
      <c r="E888" s="359"/>
      <c r="F888" s="360" t="str">
        <f>IF($B888="","",IFERROR(VLOOKUP($B888,SERVIÇOS!$B:$G,4,0),IFERROR(VLOOKUP($B888,'COMPOSIÇÕES COMPLEMENTARES '!$C:$K,6,0),"")))</f>
        <v/>
      </c>
      <c r="G888" s="360" t="str">
        <f>IF($B888="","",IFERROR(VLOOKUP($B888,SERVIÇOS!$B:$G,5,0),IFERROR(VLOOKUP($B888,'COMPOSIÇÕES COMPLEMENTARES '!$C:$K,7,0),"")))</f>
        <v/>
      </c>
      <c r="H888" s="360" t="str">
        <f t="shared" si="52"/>
        <v/>
      </c>
      <c r="I888" s="360" t="str">
        <f t="shared" si="53"/>
        <v/>
      </c>
      <c r="J888" s="360" t="str">
        <f t="shared" si="54"/>
        <v/>
      </c>
      <c r="K888" s="360" t="str">
        <f t="shared" si="55"/>
        <v/>
      </c>
      <c r="L888" s="360"/>
    </row>
    <row r="889" spans="1:12">
      <c r="A889" s="355"/>
      <c r="B889" s="356"/>
      <c r="C889" s="357" t="str">
        <f>IF($B889="","",IFERROR(VLOOKUP($B889,SERVIÇOS!$B:$G,2,0),IFERROR(VLOOKUP($B889,'COMPOSIÇÕES COMPLEMENTARES '!$C:$K,2,0),"")))</f>
        <v/>
      </c>
      <c r="D889" s="358" t="str">
        <f>IF($B889="","",IFERROR(VLOOKUP($B889,SERVIÇOS!$B:$G,3,0),IFERROR(VLOOKUP($B889,'COMPOSIÇÕES COMPLEMENTARES '!$C:$K,3,0),"")))</f>
        <v/>
      </c>
      <c r="E889" s="359"/>
      <c r="F889" s="360" t="str">
        <f>IF($B889="","",IFERROR(VLOOKUP($B889,SERVIÇOS!$B:$G,4,0),IFERROR(VLOOKUP($B889,'COMPOSIÇÕES COMPLEMENTARES '!$C:$K,6,0),"")))</f>
        <v/>
      </c>
      <c r="G889" s="360" t="str">
        <f>IF($B889="","",IFERROR(VLOOKUP($B889,SERVIÇOS!$B:$G,5,0),IFERROR(VLOOKUP($B889,'COMPOSIÇÕES COMPLEMENTARES '!$C:$K,7,0),"")))</f>
        <v/>
      </c>
      <c r="H889" s="360" t="str">
        <f t="shared" si="52"/>
        <v/>
      </c>
      <c r="I889" s="360" t="str">
        <f t="shared" si="53"/>
        <v/>
      </c>
      <c r="J889" s="360" t="str">
        <f t="shared" si="54"/>
        <v/>
      </c>
      <c r="K889" s="360" t="str">
        <f t="shared" si="55"/>
        <v/>
      </c>
      <c r="L889" s="360"/>
    </row>
    <row r="890" spans="1:12">
      <c r="A890" s="355"/>
      <c r="B890" s="356"/>
      <c r="C890" s="357" t="str">
        <f>IF($B890="","",IFERROR(VLOOKUP($B890,SERVIÇOS!$B:$G,2,0),IFERROR(VLOOKUP($B890,'COMPOSIÇÕES COMPLEMENTARES '!$C:$K,2,0),"")))</f>
        <v/>
      </c>
      <c r="D890" s="358" t="str">
        <f>IF($B890="","",IFERROR(VLOOKUP($B890,SERVIÇOS!$B:$G,3,0),IFERROR(VLOOKUP($B890,'COMPOSIÇÕES COMPLEMENTARES '!$C:$K,3,0),"")))</f>
        <v/>
      </c>
      <c r="E890" s="359"/>
      <c r="F890" s="360" t="str">
        <f>IF($B890="","",IFERROR(VLOOKUP($B890,SERVIÇOS!$B:$G,4,0),IFERROR(VLOOKUP($B890,'COMPOSIÇÕES COMPLEMENTARES '!$C:$K,6,0),"")))</f>
        <v/>
      </c>
      <c r="G890" s="360" t="str">
        <f>IF($B890="","",IFERROR(VLOOKUP($B890,SERVIÇOS!$B:$G,5,0),IFERROR(VLOOKUP($B890,'COMPOSIÇÕES COMPLEMENTARES '!$C:$K,7,0),"")))</f>
        <v/>
      </c>
      <c r="H890" s="360" t="str">
        <f t="shared" si="52"/>
        <v/>
      </c>
      <c r="I890" s="360" t="str">
        <f t="shared" si="53"/>
        <v/>
      </c>
      <c r="J890" s="360" t="str">
        <f t="shared" si="54"/>
        <v/>
      </c>
      <c r="K890" s="360" t="str">
        <f t="shared" si="55"/>
        <v/>
      </c>
      <c r="L890" s="360"/>
    </row>
    <row r="891" spans="1:12">
      <c r="A891" s="355"/>
      <c r="B891" s="356"/>
      <c r="C891" s="357" t="str">
        <f>IF($B891="","",IFERROR(VLOOKUP($B891,SERVIÇOS!$B:$G,2,0),IFERROR(VLOOKUP($B891,'COMPOSIÇÕES COMPLEMENTARES '!$C:$K,2,0),"")))</f>
        <v/>
      </c>
      <c r="D891" s="358" t="str">
        <f>IF($B891="","",IFERROR(VLOOKUP($B891,SERVIÇOS!$B:$G,3,0),IFERROR(VLOOKUP($B891,'COMPOSIÇÕES COMPLEMENTARES '!$C:$K,3,0),"")))</f>
        <v/>
      </c>
      <c r="E891" s="359"/>
      <c r="F891" s="360" t="str">
        <f>IF($B891="","",IFERROR(VLOOKUP($B891,SERVIÇOS!$B:$G,4,0),IFERROR(VLOOKUP($B891,'COMPOSIÇÕES COMPLEMENTARES '!$C:$K,6,0),"")))</f>
        <v/>
      </c>
      <c r="G891" s="360" t="str">
        <f>IF($B891="","",IFERROR(VLOOKUP($B891,SERVIÇOS!$B:$G,5,0),IFERROR(VLOOKUP($B891,'COMPOSIÇÕES COMPLEMENTARES '!$C:$K,7,0),"")))</f>
        <v/>
      </c>
      <c r="H891" s="360" t="str">
        <f t="shared" si="52"/>
        <v/>
      </c>
      <c r="I891" s="360" t="str">
        <f t="shared" si="53"/>
        <v/>
      </c>
      <c r="J891" s="360" t="str">
        <f t="shared" si="54"/>
        <v/>
      </c>
      <c r="K891" s="360" t="str">
        <f t="shared" si="55"/>
        <v/>
      </c>
      <c r="L891" s="360"/>
    </row>
    <row r="892" spans="1:12">
      <c r="A892" s="355"/>
      <c r="B892" s="356"/>
      <c r="C892" s="357" t="str">
        <f>IF($B892="","",IFERROR(VLOOKUP($B892,SERVIÇOS!$B:$G,2,0),IFERROR(VLOOKUP($B892,'COMPOSIÇÕES COMPLEMENTARES '!$C:$K,2,0),"")))</f>
        <v/>
      </c>
      <c r="D892" s="358" t="str">
        <f>IF($B892="","",IFERROR(VLOOKUP($B892,SERVIÇOS!$B:$G,3,0),IFERROR(VLOOKUP($B892,'COMPOSIÇÕES COMPLEMENTARES '!$C:$K,3,0),"")))</f>
        <v/>
      </c>
      <c r="E892" s="359"/>
      <c r="F892" s="360" t="str">
        <f>IF($B892="","",IFERROR(VLOOKUP($B892,SERVIÇOS!$B:$G,4,0),IFERROR(VLOOKUP($B892,'COMPOSIÇÕES COMPLEMENTARES '!$C:$K,6,0),"")))</f>
        <v/>
      </c>
      <c r="G892" s="360" t="str">
        <f>IF($B892="","",IFERROR(VLOOKUP($B892,SERVIÇOS!$B:$G,5,0),IFERROR(VLOOKUP($B892,'COMPOSIÇÕES COMPLEMENTARES '!$C:$K,7,0),"")))</f>
        <v/>
      </c>
      <c r="H892" s="360" t="str">
        <f t="shared" si="52"/>
        <v/>
      </c>
      <c r="I892" s="360" t="str">
        <f t="shared" si="53"/>
        <v/>
      </c>
      <c r="J892" s="360" t="str">
        <f t="shared" si="54"/>
        <v/>
      </c>
      <c r="K892" s="360" t="str">
        <f t="shared" si="55"/>
        <v/>
      </c>
      <c r="L892" s="360"/>
    </row>
    <row r="893" spans="1:12">
      <c r="A893" s="355"/>
      <c r="B893" s="356"/>
      <c r="C893" s="357" t="str">
        <f>IF($B893="","",IFERROR(VLOOKUP($B893,SERVIÇOS!$B:$G,2,0),IFERROR(VLOOKUP($B893,'COMPOSIÇÕES COMPLEMENTARES '!$C:$K,2,0),"")))</f>
        <v/>
      </c>
      <c r="D893" s="358" t="str">
        <f>IF($B893="","",IFERROR(VLOOKUP($B893,SERVIÇOS!$B:$G,3,0),IFERROR(VLOOKUP($B893,'COMPOSIÇÕES COMPLEMENTARES '!$C:$K,3,0),"")))</f>
        <v/>
      </c>
      <c r="E893" s="359"/>
      <c r="F893" s="360" t="str">
        <f>IF($B893="","",IFERROR(VLOOKUP($B893,SERVIÇOS!$B:$G,4,0),IFERROR(VLOOKUP($B893,'COMPOSIÇÕES COMPLEMENTARES '!$C:$K,6,0),"")))</f>
        <v/>
      </c>
      <c r="G893" s="360" t="str">
        <f>IF($B893="","",IFERROR(VLOOKUP($B893,SERVIÇOS!$B:$G,5,0),IFERROR(VLOOKUP($B893,'COMPOSIÇÕES COMPLEMENTARES '!$C:$K,7,0),"")))</f>
        <v/>
      </c>
      <c r="H893" s="360" t="str">
        <f t="shared" si="52"/>
        <v/>
      </c>
      <c r="I893" s="360" t="str">
        <f t="shared" si="53"/>
        <v/>
      </c>
      <c r="J893" s="360" t="str">
        <f t="shared" si="54"/>
        <v/>
      </c>
      <c r="K893" s="360" t="str">
        <f t="shared" si="55"/>
        <v/>
      </c>
      <c r="L893" s="360"/>
    </row>
    <row r="894" spans="1:12">
      <c r="A894" s="355"/>
      <c r="B894" s="356"/>
      <c r="C894" s="357" t="str">
        <f>IF($B894="","",IFERROR(VLOOKUP($B894,SERVIÇOS!$B:$G,2,0),IFERROR(VLOOKUP($B894,'COMPOSIÇÕES COMPLEMENTARES '!$C:$K,2,0),"")))</f>
        <v/>
      </c>
      <c r="D894" s="358" t="str">
        <f>IF($B894="","",IFERROR(VLOOKUP($B894,SERVIÇOS!$B:$G,3,0),IFERROR(VLOOKUP($B894,'COMPOSIÇÕES COMPLEMENTARES '!$C:$K,3,0),"")))</f>
        <v/>
      </c>
      <c r="E894" s="359"/>
      <c r="F894" s="360" t="str">
        <f>IF($B894="","",IFERROR(VLOOKUP($B894,SERVIÇOS!$B:$G,4,0),IFERROR(VLOOKUP($B894,'COMPOSIÇÕES COMPLEMENTARES '!$C:$K,6,0),"")))</f>
        <v/>
      </c>
      <c r="G894" s="360" t="str">
        <f>IF($B894="","",IFERROR(VLOOKUP($B894,SERVIÇOS!$B:$G,5,0),IFERROR(VLOOKUP($B894,'COMPOSIÇÕES COMPLEMENTARES '!$C:$K,7,0),"")))</f>
        <v/>
      </c>
      <c r="H894" s="360" t="str">
        <f t="shared" si="52"/>
        <v/>
      </c>
      <c r="I894" s="360" t="str">
        <f t="shared" si="53"/>
        <v/>
      </c>
      <c r="J894" s="360" t="str">
        <f t="shared" si="54"/>
        <v/>
      </c>
      <c r="K894" s="360" t="str">
        <f t="shared" si="55"/>
        <v/>
      </c>
      <c r="L894" s="360"/>
    </row>
    <row r="895" spans="1:12">
      <c r="A895" s="355"/>
      <c r="B895" s="356"/>
      <c r="C895" s="357" t="str">
        <f>IF($B895="","",IFERROR(VLOOKUP($B895,SERVIÇOS!$B:$G,2,0),IFERROR(VLOOKUP($B895,'COMPOSIÇÕES COMPLEMENTARES '!$C:$K,2,0),"")))</f>
        <v/>
      </c>
      <c r="D895" s="358" t="str">
        <f>IF($B895="","",IFERROR(VLOOKUP($B895,SERVIÇOS!$B:$G,3,0),IFERROR(VLOOKUP($B895,'COMPOSIÇÕES COMPLEMENTARES '!$C:$K,3,0),"")))</f>
        <v/>
      </c>
      <c r="E895" s="359"/>
      <c r="F895" s="360" t="str">
        <f>IF($B895="","",IFERROR(VLOOKUP($B895,SERVIÇOS!$B:$G,4,0),IFERROR(VLOOKUP($B895,'COMPOSIÇÕES COMPLEMENTARES '!$C:$K,6,0),"")))</f>
        <v/>
      </c>
      <c r="G895" s="360" t="str">
        <f>IF($B895="","",IFERROR(VLOOKUP($B895,SERVIÇOS!$B:$G,5,0),IFERROR(VLOOKUP($B895,'COMPOSIÇÕES COMPLEMENTARES '!$C:$K,7,0),"")))</f>
        <v/>
      </c>
      <c r="H895" s="360" t="str">
        <f t="shared" si="52"/>
        <v/>
      </c>
      <c r="I895" s="360" t="str">
        <f t="shared" si="53"/>
        <v/>
      </c>
      <c r="J895" s="360" t="str">
        <f t="shared" si="54"/>
        <v/>
      </c>
      <c r="K895" s="360" t="str">
        <f t="shared" si="55"/>
        <v/>
      </c>
      <c r="L895" s="360"/>
    </row>
    <row r="896" spans="1:12">
      <c r="A896" s="355"/>
      <c r="B896" s="356"/>
      <c r="C896" s="357" t="str">
        <f>IF($B896="","",IFERROR(VLOOKUP($B896,SERVIÇOS!$B:$G,2,0),IFERROR(VLOOKUP($B896,'COMPOSIÇÕES COMPLEMENTARES '!$C:$K,2,0),"")))</f>
        <v/>
      </c>
      <c r="D896" s="358" t="str">
        <f>IF($B896="","",IFERROR(VLOOKUP($B896,SERVIÇOS!$B:$G,3,0),IFERROR(VLOOKUP($B896,'COMPOSIÇÕES COMPLEMENTARES '!$C:$K,3,0),"")))</f>
        <v/>
      </c>
      <c r="E896" s="359"/>
      <c r="F896" s="360" t="str">
        <f>IF($B896="","",IFERROR(VLOOKUP($B896,SERVIÇOS!$B:$G,4,0),IFERROR(VLOOKUP($B896,'COMPOSIÇÕES COMPLEMENTARES '!$C:$K,6,0),"")))</f>
        <v/>
      </c>
      <c r="G896" s="360" t="str">
        <f>IF($B896="","",IFERROR(VLOOKUP($B896,SERVIÇOS!$B:$G,5,0),IFERROR(VLOOKUP($B896,'COMPOSIÇÕES COMPLEMENTARES '!$C:$K,7,0),"")))</f>
        <v/>
      </c>
      <c r="H896" s="360" t="str">
        <f t="shared" si="52"/>
        <v/>
      </c>
      <c r="I896" s="360" t="str">
        <f t="shared" si="53"/>
        <v/>
      </c>
      <c r="J896" s="360" t="str">
        <f t="shared" si="54"/>
        <v/>
      </c>
      <c r="K896" s="360" t="str">
        <f t="shared" si="55"/>
        <v/>
      </c>
      <c r="L896" s="360"/>
    </row>
    <row r="897" spans="1:12">
      <c r="A897" s="355"/>
      <c r="B897" s="356"/>
      <c r="C897" s="357" t="str">
        <f>IF($B897="","",IFERROR(VLOOKUP($B897,SERVIÇOS!$B:$G,2,0),IFERROR(VLOOKUP($B897,'COMPOSIÇÕES COMPLEMENTARES '!$C:$K,2,0),"")))</f>
        <v/>
      </c>
      <c r="D897" s="358" t="str">
        <f>IF($B897="","",IFERROR(VLOOKUP($B897,SERVIÇOS!$B:$G,3,0),IFERROR(VLOOKUP($B897,'COMPOSIÇÕES COMPLEMENTARES '!$C:$K,3,0),"")))</f>
        <v/>
      </c>
      <c r="E897" s="359"/>
      <c r="F897" s="360" t="str">
        <f>IF($B897="","",IFERROR(VLOOKUP($B897,SERVIÇOS!$B:$G,4,0),IFERROR(VLOOKUP($B897,'COMPOSIÇÕES COMPLEMENTARES '!$C:$K,6,0),"")))</f>
        <v/>
      </c>
      <c r="G897" s="360" t="str">
        <f>IF($B897="","",IFERROR(VLOOKUP($B897,SERVIÇOS!$B:$G,5,0),IFERROR(VLOOKUP($B897,'COMPOSIÇÕES COMPLEMENTARES '!$C:$K,7,0),"")))</f>
        <v/>
      </c>
      <c r="H897" s="360" t="str">
        <f t="shared" si="52"/>
        <v/>
      </c>
      <c r="I897" s="360" t="str">
        <f t="shared" si="53"/>
        <v/>
      </c>
      <c r="J897" s="360" t="str">
        <f t="shared" si="54"/>
        <v/>
      </c>
      <c r="K897" s="360" t="str">
        <f t="shared" si="55"/>
        <v/>
      </c>
      <c r="L897" s="360"/>
    </row>
    <row r="898" spans="1:12">
      <c r="A898" s="355"/>
      <c r="B898" s="356"/>
      <c r="C898" s="357" t="str">
        <f>IF($B898="","",IFERROR(VLOOKUP($B898,SERVIÇOS!$B:$G,2,0),IFERROR(VLOOKUP($B898,'COMPOSIÇÕES COMPLEMENTARES '!$C:$K,2,0),"")))</f>
        <v/>
      </c>
      <c r="D898" s="358" t="str">
        <f>IF($B898="","",IFERROR(VLOOKUP($B898,SERVIÇOS!$B:$G,3,0),IFERROR(VLOOKUP($B898,'COMPOSIÇÕES COMPLEMENTARES '!$C:$K,3,0),"")))</f>
        <v/>
      </c>
      <c r="E898" s="359"/>
      <c r="F898" s="360" t="str">
        <f>IF($B898="","",IFERROR(VLOOKUP($B898,SERVIÇOS!$B:$G,4,0),IFERROR(VLOOKUP($B898,'COMPOSIÇÕES COMPLEMENTARES '!$C:$K,6,0),"")))</f>
        <v/>
      </c>
      <c r="G898" s="360" t="str">
        <f>IF($B898="","",IFERROR(VLOOKUP($B898,SERVIÇOS!$B:$G,5,0),IFERROR(VLOOKUP($B898,'COMPOSIÇÕES COMPLEMENTARES '!$C:$K,7,0),"")))</f>
        <v/>
      </c>
      <c r="H898" s="360" t="str">
        <f t="shared" si="52"/>
        <v/>
      </c>
      <c r="I898" s="360" t="str">
        <f t="shared" si="53"/>
        <v/>
      </c>
      <c r="J898" s="360" t="str">
        <f t="shared" si="54"/>
        <v/>
      </c>
      <c r="K898" s="360" t="str">
        <f t="shared" si="55"/>
        <v/>
      </c>
      <c r="L898" s="360"/>
    </row>
    <row r="899" spans="1:12">
      <c r="A899" s="355"/>
      <c r="B899" s="356"/>
      <c r="C899" s="357" t="str">
        <f>IF($B899="","",IFERROR(VLOOKUP($B899,SERVIÇOS!$B:$G,2,0),IFERROR(VLOOKUP($B899,'COMPOSIÇÕES COMPLEMENTARES '!$C:$K,2,0),"")))</f>
        <v/>
      </c>
      <c r="D899" s="358" t="str">
        <f>IF($B899="","",IFERROR(VLOOKUP($B899,SERVIÇOS!$B:$G,3,0),IFERROR(VLOOKUP($B899,'COMPOSIÇÕES COMPLEMENTARES '!$C:$K,3,0),"")))</f>
        <v/>
      </c>
      <c r="E899" s="359"/>
      <c r="F899" s="360" t="str">
        <f>IF($B899="","",IFERROR(VLOOKUP($B899,SERVIÇOS!$B:$G,4,0),IFERROR(VLOOKUP($B899,'COMPOSIÇÕES COMPLEMENTARES '!$C:$K,6,0),"")))</f>
        <v/>
      </c>
      <c r="G899" s="360" t="str">
        <f>IF($B899="","",IFERROR(VLOOKUP($B899,SERVIÇOS!$B:$G,5,0),IFERROR(VLOOKUP($B899,'COMPOSIÇÕES COMPLEMENTARES '!$C:$K,7,0),"")))</f>
        <v/>
      </c>
      <c r="H899" s="360" t="str">
        <f t="shared" si="52"/>
        <v/>
      </c>
      <c r="I899" s="360" t="str">
        <f t="shared" si="53"/>
        <v/>
      </c>
      <c r="J899" s="360" t="str">
        <f t="shared" si="54"/>
        <v/>
      </c>
      <c r="K899" s="360" t="str">
        <f t="shared" si="55"/>
        <v/>
      </c>
      <c r="L899" s="360"/>
    </row>
    <row r="900" spans="1:12">
      <c r="A900" s="355"/>
      <c r="B900" s="356"/>
      <c r="C900" s="357" t="str">
        <f>IF($B900="","",IFERROR(VLOOKUP($B900,SERVIÇOS!$B:$G,2,0),IFERROR(VLOOKUP($B900,'COMPOSIÇÕES COMPLEMENTARES '!$C:$K,2,0),"")))</f>
        <v/>
      </c>
      <c r="D900" s="358" t="str">
        <f>IF($B900="","",IFERROR(VLOOKUP($B900,SERVIÇOS!$B:$G,3,0),IFERROR(VLOOKUP($B900,'COMPOSIÇÕES COMPLEMENTARES '!$C:$K,3,0),"")))</f>
        <v/>
      </c>
      <c r="E900" s="359"/>
      <c r="F900" s="360" t="str">
        <f>IF($B900="","",IFERROR(VLOOKUP($B900,SERVIÇOS!$B:$G,4,0),IFERROR(VLOOKUP($B900,'COMPOSIÇÕES COMPLEMENTARES '!$C:$K,6,0),"")))</f>
        <v/>
      </c>
      <c r="G900" s="360" t="str">
        <f>IF($B900="","",IFERROR(VLOOKUP($B900,SERVIÇOS!$B:$G,5,0),IFERROR(VLOOKUP($B900,'COMPOSIÇÕES COMPLEMENTARES '!$C:$K,7,0),"")))</f>
        <v/>
      </c>
      <c r="H900" s="360" t="str">
        <f t="shared" si="52"/>
        <v/>
      </c>
      <c r="I900" s="360" t="str">
        <f t="shared" si="53"/>
        <v/>
      </c>
      <c r="J900" s="360" t="str">
        <f t="shared" si="54"/>
        <v/>
      </c>
      <c r="K900" s="360" t="str">
        <f t="shared" si="55"/>
        <v/>
      </c>
      <c r="L900" s="360"/>
    </row>
    <row r="901" spans="1:12">
      <c r="A901" s="355"/>
      <c r="B901" s="356"/>
      <c r="C901" s="357" t="str">
        <f>IF($B901="","",IFERROR(VLOOKUP($B901,SERVIÇOS!$B:$G,2,0),IFERROR(VLOOKUP($B901,'COMPOSIÇÕES COMPLEMENTARES '!$C:$K,2,0),"")))</f>
        <v/>
      </c>
      <c r="D901" s="358" t="str">
        <f>IF($B901="","",IFERROR(VLOOKUP($B901,SERVIÇOS!$B:$G,3,0),IFERROR(VLOOKUP($B901,'COMPOSIÇÕES COMPLEMENTARES '!$C:$K,3,0),"")))</f>
        <v/>
      </c>
      <c r="E901" s="359"/>
      <c r="F901" s="360" t="str">
        <f>IF($B901="","",IFERROR(VLOOKUP($B901,SERVIÇOS!$B:$G,4,0),IFERROR(VLOOKUP($B901,'COMPOSIÇÕES COMPLEMENTARES '!$C:$K,6,0),"")))</f>
        <v/>
      </c>
      <c r="G901" s="360" t="str">
        <f>IF($B901="","",IFERROR(VLOOKUP($B901,SERVIÇOS!$B:$G,5,0),IFERROR(VLOOKUP($B901,'COMPOSIÇÕES COMPLEMENTARES '!$C:$K,7,0),"")))</f>
        <v/>
      </c>
      <c r="H901" s="360" t="str">
        <f t="shared" si="52"/>
        <v/>
      </c>
      <c r="I901" s="360" t="str">
        <f t="shared" si="53"/>
        <v/>
      </c>
      <c r="J901" s="360" t="str">
        <f t="shared" si="54"/>
        <v/>
      </c>
      <c r="K901" s="360" t="str">
        <f t="shared" si="55"/>
        <v/>
      </c>
      <c r="L901" s="360"/>
    </row>
    <row r="902" spans="1:12">
      <c r="A902" s="355"/>
      <c r="B902" s="356"/>
      <c r="C902" s="357" t="str">
        <f>IF($B902="","",IFERROR(VLOOKUP($B902,SERVIÇOS!$B:$G,2,0),IFERROR(VLOOKUP($B902,'COMPOSIÇÕES COMPLEMENTARES '!$C:$K,2,0),"")))</f>
        <v/>
      </c>
      <c r="D902" s="358" t="str">
        <f>IF($B902="","",IFERROR(VLOOKUP($B902,SERVIÇOS!$B:$G,3,0),IFERROR(VLOOKUP($B902,'COMPOSIÇÕES COMPLEMENTARES '!$C:$K,3,0),"")))</f>
        <v/>
      </c>
      <c r="E902" s="359"/>
      <c r="F902" s="360" t="str">
        <f>IF($B902="","",IFERROR(VLOOKUP($B902,SERVIÇOS!$B:$G,4,0),IFERROR(VLOOKUP($B902,'COMPOSIÇÕES COMPLEMENTARES '!$C:$K,6,0),"")))</f>
        <v/>
      </c>
      <c r="G902" s="360" t="str">
        <f>IF($B902="","",IFERROR(VLOOKUP($B902,SERVIÇOS!$B:$G,5,0),IFERROR(VLOOKUP($B902,'COMPOSIÇÕES COMPLEMENTARES '!$C:$K,7,0),"")))</f>
        <v/>
      </c>
      <c r="H902" s="360" t="str">
        <f t="shared" si="52"/>
        <v/>
      </c>
      <c r="I902" s="360" t="str">
        <f t="shared" si="53"/>
        <v/>
      </c>
      <c r="J902" s="360" t="str">
        <f t="shared" si="54"/>
        <v/>
      </c>
      <c r="K902" s="360" t="str">
        <f t="shared" si="55"/>
        <v/>
      </c>
      <c r="L902" s="360"/>
    </row>
    <row r="903" spans="1:12">
      <c r="A903" s="355"/>
      <c r="B903" s="356"/>
      <c r="C903" s="357" t="str">
        <f>IF($B903="","",IFERROR(VLOOKUP($B903,SERVIÇOS!$B:$G,2,0),IFERROR(VLOOKUP($B903,'COMPOSIÇÕES COMPLEMENTARES '!$C:$K,2,0),"")))</f>
        <v/>
      </c>
      <c r="D903" s="358" t="str">
        <f>IF($B903="","",IFERROR(VLOOKUP($B903,SERVIÇOS!$B:$G,3,0),IFERROR(VLOOKUP($B903,'COMPOSIÇÕES COMPLEMENTARES '!$C:$K,3,0),"")))</f>
        <v/>
      </c>
      <c r="E903" s="359"/>
      <c r="F903" s="360" t="str">
        <f>IF($B903="","",IFERROR(VLOOKUP($B903,SERVIÇOS!$B:$G,4,0),IFERROR(VLOOKUP($B903,'COMPOSIÇÕES COMPLEMENTARES '!$C:$K,6,0),"")))</f>
        <v/>
      </c>
      <c r="G903" s="360" t="str">
        <f>IF($B903="","",IFERROR(VLOOKUP($B903,SERVIÇOS!$B:$G,5,0),IFERROR(VLOOKUP($B903,'COMPOSIÇÕES COMPLEMENTARES '!$C:$K,7,0),"")))</f>
        <v/>
      </c>
      <c r="H903" s="360" t="str">
        <f t="shared" si="52"/>
        <v/>
      </c>
      <c r="I903" s="360" t="str">
        <f t="shared" si="53"/>
        <v/>
      </c>
      <c r="J903" s="360" t="str">
        <f t="shared" si="54"/>
        <v/>
      </c>
      <c r="K903" s="360" t="str">
        <f t="shared" si="55"/>
        <v/>
      </c>
      <c r="L903" s="360"/>
    </row>
    <row r="904" spans="1:12">
      <c r="A904" s="355"/>
      <c r="B904" s="356"/>
      <c r="C904" s="357" t="str">
        <f>IF($B904="","",IFERROR(VLOOKUP($B904,SERVIÇOS!$B:$G,2,0),IFERROR(VLOOKUP($B904,'COMPOSIÇÕES COMPLEMENTARES '!$C:$K,2,0),"")))</f>
        <v/>
      </c>
      <c r="D904" s="358" t="str">
        <f>IF($B904="","",IFERROR(VLOOKUP($B904,SERVIÇOS!$B:$G,3,0),IFERROR(VLOOKUP($B904,'COMPOSIÇÕES COMPLEMENTARES '!$C:$K,3,0),"")))</f>
        <v/>
      </c>
      <c r="E904" s="359"/>
      <c r="F904" s="360" t="str">
        <f>IF($B904="","",IFERROR(VLOOKUP($B904,SERVIÇOS!$B:$G,4,0),IFERROR(VLOOKUP($B904,'COMPOSIÇÕES COMPLEMENTARES '!$C:$K,6,0),"")))</f>
        <v/>
      </c>
      <c r="G904" s="360" t="str">
        <f>IF($B904="","",IFERROR(VLOOKUP($B904,SERVIÇOS!$B:$G,5,0),IFERROR(VLOOKUP($B904,'COMPOSIÇÕES COMPLEMENTARES '!$C:$K,7,0),"")))</f>
        <v/>
      </c>
      <c r="H904" s="360" t="str">
        <f t="shared" si="52"/>
        <v/>
      </c>
      <c r="I904" s="360" t="str">
        <f t="shared" si="53"/>
        <v/>
      </c>
      <c r="J904" s="360" t="str">
        <f t="shared" si="54"/>
        <v/>
      </c>
      <c r="K904" s="360" t="str">
        <f t="shared" si="55"/>
        <v/>
      </c>
      <c r="L904" s="360"/>
    </row>
    <row r="905" spans="1:12">
      <c r="A905" s="355"/>
      <c r="B905" s="356"/>
      <c r="C905" s="357" t="str">
        <f>IF($B905="","",IFERROR(VLOOKUP($B905,SERVIÇOS!$B:$G,2,0),IFERROR(VLOOKUP($B905,'COMPOSIÇÕES COMPLEMENTARES '!$C:$K,2,0),"")))</f>
        <v/>
      </c>
      <c r="D905" s="358" t="str">
        <f>IF($B905="","",IFERROR(VLOOKUP($B905,SERVIÇOS!$B:$G,3,0),IFERROR(VLOOKUP($B905,'COMPOSIÇÕES COMPLEMENTARES '!$C:$K,3,0),"")))</f>
        <v/>
      </c>
      <c r="E905" s="359"/>
      <c r="F905" s="360" t="str">
        <f>IF($B905="","",IFERROR(VLOOKUP($B905,SERVIÇOS!$B:$G,4,0),IFERROR(VLOOKUP($B905,'COMPOSIÇÕES COMPLEMENTARES '!$C:$K,6,0),"")))</f>
        <v/>
      </c>
      <c r="G905" s="360" t="str">
        <f>IF($B905="","",IFERROR(VLOOKUP($B905,SERVIÇOS!$B:$G,5,0),IFERROR(VLOOKUP($B905,'COMPOSIÇÕES COMPLEMENTARES '!$C:$K,7,0),"")))</f>
        <v/>
      </c>
      <c r="H905" s="360" t="str">
        <f t="shared" si="52"/>
        <v/>
      </c>
      <c r="I905" s="360" t="str">
        <f t="shared" si="53"/>
        <v/>
      </c>
      <c r="J905" s="360" t="str">
        <f t="shared" si="54"/>
        <v/>
      </c>
      <c r="K905" s="360" t="str">
        <f t="shared" si="55"/>
        <v/>
      </c>
      <c r="L905" s="360"/>
    </row>
    <row r="906" spans="1:12">
      <c r="A906" s="355"/>
      <c r="B906" s="356"/>
      <c r="C906" s="357" t="str">
        <f>IF($B906="","",IFERROR(VLOOKUP($B906,SERVIÇOS!$B:$G,2,0),IFERROR(VLOOKUP($B906,'COMPOSIÇÕES COMPLEMENTARES '!$C:$K,2,0),"")))</f>
        <v/>
      </c>
      <c r="D906" s="358" t="str">
        <f>IF($B906="","",IFERROR(VLOOKUP($B906,SERVIÇOS!$B:$G,3,0),IFERROR(VLOOKUP($B906,'COMPOSIÇÕES COMPLEMENTARES '!$C:$K,3,0),"")))</f>
        <v/>
      </c>
      <c r="E906" s="359"/>
      <c r="F906" s="360" t="str">
        <f>IF($B906="","",IFERROR(VLOOKUP($B906,SERVIÇOS!$B:$G,4,0),IFERROR(VLOOKUP($B906,'COMPOSIÇÕES COMPLEMENTARES '!$C:$K,6,0),"")))</f>
        <v/>
      </c>
      <c r="G906" s="360" t="str">
        <f>IF($B906="","",IFERROR(VLOOKUP($B906,SERVIÇOS!$B:$G,5,0),IFERROR(VLOOKUP($B906,'COMPOSIÇÕES COMPLEMENTARES '!$C:$K,7,0),"")))</f>
        <v/>
      </c>
      <c r="H906" s="360" t="str">
        <f t="shared" si="52"/>
        <v/>
      </c>
      <c r="I906" s="360" t="str">
        <f t="shared" si="53"/>
        <v/>
      </c>
      <c r="J906" s="360" t="str">
        <f t="shared" si="54"/>
        <v/>
      </c>
      <c r="K906" s="360" t="str">
        <f t="shared" si="55"/>
        <v/>
      </c>
      <c r="L906" s="360"/>
    </row>
    <row r="907" spans="1:12">
      <c r="A907" s="355"/>
      <c r="B907" s="356"/>
      <c r="C907" s="357" t="str">
        <f>IF($B907="","",IFERROR(VLOOKUP($B907,SERVIÇOS!$B:$G,2,0),IFERROR(VLOOKUP($B907,'COMPOSIÇÕES COMPLEMENTARES '!$C:$K,2,0),"")))</f>
        <v/>
      </c>
      <c r="D907" s="358" t="str">
        <f>IF($B907="","",IFERROR(VLOOKUP($B907,SERVIÇOS!$B:$G,3,0),IFERROR(VLOOKUP($B907,'COMPOSIÇÕES COMPLEMENTARES '!$C:$K,3,0),"")))</f>
        <v/>
      </c>
      <c r="E907" s="359"/>
      <c r="F907" s="360" t="str">
        <f>IF($B907="","",IFERROR(VLOOKUP($B907,SERVIÇOS!$B:$G,4,0),IFERROR(VLOOKUP($B907,'COMPOSIÇÕES COMPLEMENTARES '!$C:$K,6,0),"")))</f>
        <v/>
      </c>
      <c r="G907" s="360" t="str">
        <f>IF($B907="","",IFERROR(VLOOKUP($B907,SERVIÇOS!$B:$G,5,0),IFERROR(VLOOKUP($B907,'COMPOSIÇÕES COMPLEMENTARES '!$C:$K,7,0),"")))</f>
        <v/>
      </c>
      <c r="H907" s="360" t="str">
        <f t="shared" si="52"/>
        <v/>
      </c>
      <c r="I907" s="360" t="str">
        <f t="shared" si="53"/>
        <v/>
      </c>
      <c r="J907" s="360" t="str">
        <f t="shared" si="54"/>
        <v/>
      </c>
      <c r="K907" s="360" t="str">
        <f t="shared" si="55"/>
        <v/>
      </c>
      <c r="L907" s="360"/>
    </row>
    <row r="908" spans="1:12">
      <c r="A908" s="355"/>
      <c r="B908" s="356"/>
      <c r="C908" s="357" t="str">
        <f>IF($B908="","",IFERROR(VLOOKUP($B908,SERVIÇOS!$B:$G,2,0),IFERROR(VLOOKUP($B908,'COMPOSIÇÕES COMPLEMENTARES '!$C:$K,2,0),"")))</f>
        <v/>
      </c>
      <c r="D908" s="358" t="str">
        <f>IF($B908="","",IFERROR(VLOOKUP($B908,SERVIÇOS!$B:$G,3,0),IFERROR(VLOOKUP($B908,'COMPOSIÇÕES COMPLEMENTARES '!$C:$K,3,0),"")))</f>
        <v/>
      </c>
      <c r="E908" s="359"/>
      <c r="F908" s="360" t="str">
        <f>IF($B908="","",IFERROR(VLOOKUP($B908,SERVIÇOS!$B:$G,4,0),IFERROR(VLOOKUP($B908,'COMPOSIÇÕES COMPLEMENTARES '!$C:$K,6,0),"")))</f>
        <v/>
      </c>
      <c r="G908" s="360" t="str">
        <f>IF($B908="","",IFERROR(VLOOKUP($B908,SERVIÇOS!$B:$G,5,0),IFERROR(VLOOKUP($B908,'COMPOSIÇÕES COMPLEMENTARES '!$C:$K,7,0),"")))</f>
        <v/>
      </c>
      <c r="H908" s="360" t="str">
        <f t="shared" si="52"/>
        <v/>
      </c>
      <c r="I908" s="360" t="str">
        <f t="shared" si="53"/>
        <v/>
      </c>
      <c r="J908" s="360" t="str">
        <f t="shared" si="54"/>
        <v/>
      </c>
      <c r="K908" s="360" t="str">
        <f t="shared" si="55"/>
        <v/>
      </c>
      <c r="L908" s="360"/>
    </row>
    <row r="909" spans="1:12">
      <c r="A909" s="355"/>
      <c r="B909" s="356"/>
      <c r="C909" s="357" t="str">
        <f>IF($B909="","",IFERROR(VLOOKUP($B909,SERVIÇOS!$B:$G,2,0),IFERROR(VLOOKUP($B909,'COMPOSIÇÕES COMPLEMENTARES '!$C:$K,2,0),"")))</f>
        <v/>
      </c>
      <c r="D909" s="358" t="str">
        <f>IF($B909="","",IFERROR(VLOOKUP($B909,SERVIÇOS!$B:$G,3,0),IFERROR(VLOOKUP($B909,'COMPOSIÇÕES COMPLEMENTARES '!$C:$K,3,0),"")))</f>
        <v/>
      </c>
      <c r="E909" s="359"/>
      <c r="F909" s="360" t="str">
        <f>IF($B909="","",IFERROR(VLOOKUP($B909,SERVIÇOS!$B:$G,4,0),IFERROR(VLOOKUP($B909,'COMPOSIÇÕES COMPLEMENTARES '!$C:$K,6,0),"")))</f>
        <v/>
      </c>
      <c r="G909" s="360" t="str">
        <f>IF($B909="","",IFERROR(VLOOKUP($B909,SERVIÇOS!$B:$G,5,0),IFERROR(VLOOKUP($B909,'COMPOSIÇÕES COMPLEMENTARES '!$C:$K,7,0),"")))</f>
        <v/>
      </c>
      <c r="H909" s="360" t="str">
        <f t="shared" si="52"/>
        <v/>
      </c>
      <c r="I909" s="360" t="str">
        <f t="shared" si="53"/>
        <v/>
      </c>
      <c r="J909" s="360" t="str">
        <f t="shared" si="54"/>
        <v/>
      </c>
      <c r="K909" s="360" t="str">
        <f t="shared" si="55"/>
        <v/>
      </c>
      <c r="L909" s="360"/>
    </row>
    <row r="910" spans="1:12">
      <c r="A910" s="355"/>
      <c r="B910" s="356"/>
      <c r="C910" s="357" t="str">
        <f>IF($B910="","",IFERROR(VLOOKUP($B910,SERVIÇOS!$B:$G,2,0),IFERROR(VLOOKUP($B910,'COMPOSIÇÕES COMPLEMENTARES '!$C:$K,2,0),"")))</f>
        <v/>
      </c>
      <c r="D910" s="358" t="str">
        <f>IF($B910="","",IFERROR(VLOOKUP($B910,SERVIÇOS!$B:$G,3,0),IFERROR(VLOOKUP($B910,'COMPOSIÇÕES COMPLEMENTARES '!$C:$K,3,0),"")))</f>
        <v/>
      </c>
      <c r="E910" s="359"/>
      <c r="F910" s="360" t="str">
        <f>IF($B910="","",IFERROR(VLOOKUP($B910,SERVIÇOS!$B:$G,4,0),IFERROR(VLOOKUP($B910,'COMPOSIÇÕES COMPLEMENTARES '!$C:$K,6,0),"")))</f>
        <v/>
      </c>
      <c r="G910" s="360" t="str">
        <f>IF($B910="","",IFERROR(VLOOKUP($B910,SERVIÇOS!$B:$G,5,0),IFERROR(VLOOKUP($B910,'COMPOSIÇÕES COMPLEMENTARES '!$C:$K,7,0),"")))</f>
        <v/>
      </c>
      <c r="H910" s="360" t="str">
        <f t="shared" ref="H910:H973" si="56">IF(E910="","",F910+G910)</f>
        <v/>
      </c>
      <c r="I910" s="360" t="str">
        <f t="shared" si="53"/>
        <v/>
      </c>
      <c r="J910" s="360" t="str">
        <f t="shared" si="54"/>
        <v/>
      </c>
      <c r="K910" s="360" t="str">
        <f t="shared" si="55"/>
        <v/>
      </c>
      <c r="L910" s="360"/>
    </row>
    <row r="911" spans="1:12">
      <c r="A911" s="355"/>
      <c r="B911" s="356"/>
      <c r="C911" s="357" t="str">
        <f>IF($B911="","",IFERROR(VLOOKUP($B911,SERVIÇOS!$B:$G,2,0),IFERROR(VLOOKUP($B911,'COMPOSIÇÕES COMPLEMENTARES '!$C:$K,2,0),"")))</f>
        <v/>
      </c>
      <c r="D911" s="358" t="str">
        <f>IF($B911="","",IFERROR(VLOOKUP($B911,SERVIÇOS!$B:$G,3,0),IFERROR(VLOOKUP($B911,'COMPOSIÇÕES COMPLEMENTARES '!$C:$K,3,0),"")))</f>
        <v/>
      </c>
      <c r="E911" s="359"/>
      <c r="F911" s="360" t="str">
        <f>IF($B911="","",IFERROR(VLOOKUP($B911,SERVIÇOS!$B:$G,4,0),IFERROR(VLOOKUP($B911,'COMPOSIÇÕES COMPLEMENTARES '!$C:$K,6,0),"")))</f>
        <v/>
      </c>
      <c r="G911" s="360" t="str">
        <f>IF($B911="","",IFERROR(VLOOKUP($B911,SERVIÇOS!$B:$G,5,0),IFERROR(VLOOKUP($B911,'COMPOSIÇÕES COMPLEMENTARES '!$C:$K,7,0),"")))</f>
        <v/>
      </c>
      <c r="H911" s="360" t="str">
        <f t="shared" si="56"/>
        <v/>
      </c>
      <c r="I911" s="360" t="str">
        <f t="shared" si="53"/>
        <v/>
      </c>
      <c r="J911" s="360" t="str">
        <f t="shared" si="54"/>
        <v/>
      </c>
      <c r="K911" s="360" t="str">
        <f t="shared" si="55"/>
        <v/>
      </c>
      <c r="L911" s="360"/>
    </row>
    <row r="912" spans="1:12">
      <c r="A912" s="355"/>
      <c r="B912" s="356"/>
      <c r="C912" s="357" t="str">
        <f>IF($B912="","",IFERROR(VLOOKUP($B912,SERVIÇOS!$B:$G,2,0),IFERROR(VLOOKUP($B912,'COMPOSIÇÕES COMPLEMENTARES '!$C:$K,2,0),"")))</f>
        <v/>
      </c>
      <c r="D912" s="358" t="str">
        <f>IF($B912="","",IFERROR(VLOOKUP($B912,SERVIÇOS!$B:$G,3,0),IFERROR(VLOOKUP($B912,'COMPOSIÇÕES COMPLEMENTARES '!$C:$K,3,0),"")))</f>
        <v/>
      </c>
      <c r="E912" s="359"/>
      <c r="F912" s="360" t="str">
        <f>IF($B912="","",IFERROR(VLOOKUP($B912,SERVIÇOS!$B:$G,4,0),IFERROR(VLOOKUP($B912,'COMPOSIÇÕES COMPLEMENTARES '!$C:$K,6,0),"")))</f>
        <v/>
      </c>
      <c r="G912" s="360" t="str">
        <f>IF($B912="","",IFERROR(VLOOKUP($B912,SERVIÇOS!$B:$G,5,0),IFERROR(VLOOKUP($B912,'COMPOSIÇÕES COMPLEMENTARES '!$C:$K,7,0),"")))</f>
        <v/>
      </c>
      <c r="H912" s="360" t="str">
        <f t="shared" si="56"/>
        <v/>
      </c>
      <c r="I912" s="360" t="str">
        <f t="shared" si="53"/>
        <v/>
      </c>
      <c r="J912" s="360" t="str">
        <f t="shared" si="54"/>
        <v/>
      </c>
      <c r="K912" s="360" t="str">
        <f t="shared" si="55"/>
        <v/>
      </c>
      <c r="L912" s="360"/>
    </row>
    <row r="913" spans="1:12">
      <c r="A913" s="355"/>
      <c r="B913" s="356"/>
      <c r="C913" s="357" t="str">
        <f>IF($B913="","",IFERROR(VLOOKUP($B913,SERVIÇOS!$B:$G,2,0),IFERROR(VLOOKUP($B913,'COMPOSIÇÕES COMPLEMENTARES '!$C:$K,2,0),"")))</f>
        <v/>
      </c>
      <c r="D913" s="358" t="str">
        <f>IF($B913="","",IFERROR(VLOOKUP($B913,SERVIÇOS!$B:$G,3,0),IFERROR(VLOOKUP($B913,'COMPOSIÇÕES COMPLEMENTARES '!$C:$K,3,0),"")))</f>
        <v/>
      </c>
      <c r="E913" s="359"/>
      <c r="F913" s="360" t="str">
        <f>IF($B913="","",IFERROR(VLOOKUP($B913,SERVIÇOS!$B:$G,4,0),IFERROR(VLOOKUP($B913,'COMPOSIÇÕES COMPLEMENTARES '!$C:$K,6,0),"")))</f>
        <v/>
      </c>
      <c r="G913" s="360" t="str">
        <f>IF($B913="","",IFERROR(VLOOKUP($B913,SERVIÇOS!$B:$G,5,0),IFERROR(VLOOKUP($B913,'COMPOSIÇÕES COMPLEMENTARES '!$C:$K,7,0),"")))</f>
        <v/>
      </c>
      <c r="H913" s="360" t="str">
        <f t="shared" si="56"/>
        <v/>
      </c>
      <c r="I913" s="360" t="str">
        <f t="shared" si="53"/>
        <v/>
      </c>
      <c r="J913" s="360" t="str">
        <f t="shared" si="54"/>
        <v/>
      </c>
      <c r="K913" s="360" t="str">
        <f t="shared" si="55"/>
        <v/>
      </c>
      <c r="L913" s="360"/>
    </row>
    <row r="914" spans="1:12">
      <c r="A914" s="355"/>
      <c r="B914" s="356"/>
      <c r="C914" s="357" t="str">
        <f>IF($B914="","",IFERROR(VLOOKUP($B914,SERVIÇOS!$B:$G,2,0),IFERROR(VLOOKUP($B914,'COMPOSIÇÕES COMPLEMENTARES '!$C:$K,2,0),"")))</f>
        <v/>
      </c>
      <c r="D914" s="358" t="str">
        <f>IF($B914="","",IFERROR(VLOOKUP($B914,SERVIÇOS!$B:$G,3,0),IFERROR(VLOOKUP($B914,'COMPOSIÇÕES COMPLEMENTARES '!$C:$K,3,0),"")))</f>
        <v/>
      </c>
      <c r="E914" s="359"/>
      <c r="F914" s="360" t="str">
        <f>IF($B914="","",IFERROR(VLOOKUP($B914,SERVIÇOS!$B:$G,4,0),IFERROR(VLOOKUP($B914,'COMPOSIÇÕES COMPLEMENTARES '!$C:$K,6,0),"")))</f>
        <v/>
      </c>
      <c r="G914" s="360" t="str">
        <f>IF($B914="","",IFERROR(VLOOKUP($B914,SERVIÇOS!$B:$G,5,0),IFERROR(VLOOKUP($B914,'COMPOSIÇÕES COMPLEMENTARES '!$C:$K,7,0),"")))</f>
        <v/>
      </c>
      <c r="H914" s="360" t="str">
        <f t="shared" si="56"/>
        <v/>
      </c>
      <c r="I914" s="360" t="str">
        <f t="shared" si="53"/>
        <v/>
      </c>
      <c r="J914" s="360" t="str">
        <f t="shared" si="54"/>
        <v/>
      </c>
      <c r="K914" s="360" t="str">
        <f t="shared" si="55"/>
        <v/>
      </c>
      <c r="L914" s="360"/>
    </row>
    <row r="915" spans="1:12">
      <c r="A915" s="355"/>
      <c r="B915" s="356"/>
      <c r="C915" s="357" t="str">
        <f>IF($B915="","",IFERROR(VLOOKUP($B915,SERVIÇOS!$B:$G,2,0),IFERROR(VLOOKUP($B915,'COMPOSIÇÕES COMPLEMENTARES '!$C:$K,2,0),"")))</f>
        <v/>
      </c>
      <c r="D915" s="358" t="str">
        <f>IF($B915="","",IFERROR(VLOOKUP($B915,SERVIÇOS!$B:$G,3,0),IFERROR(VLOOKUP($B915,'COMPOSIÇÕES COMPLEMENTARES '!$C:$K,3,0),"")))</f>
        <v/>
      </c>
      <c r="E915" s="359"/>
      <c r="F915" s="360" t="str">
        <f>IF($B915="","",IFERROR(VLOOKUP($B915,SERVIÇOS!$B:$G,4,0),IFERROR(VLOOKUP($B915,'COMPOSIÇÕES COMPLEMENTARES '!$C:$K,6,0),"")))</f>
        <v/>
      </c>
      <c r="G915" s="360" t="str">
        <f>IF($B915="","",IFERROR(VLOOKUP($B915,SERVIÇOS!$B:$G,5,0),IFERROR(VLOOKUP($B915,'COMPOSIÇÕES COMPLEMENTARES '!$C:$K,7,0),"")))</f>
        <v/>
      </c>
      <c r="H915" s="360" t="str">
        <f t="shared" si="56"/>
        <v/>
      </c>
      <c r="I915" s="360" t="str">
        <f t="shared" si="53"/>
        <v/>
      </c>
      <c r="J915" s="360" t="str">
        <f t="shared" si="54"/>
        <v/>
      </c>
      <c r="K915" s="360" t="str">
        <f t="shared" si="55"/>
        <v/>
      </c>
      <c r="L915" s="360"/>
    </row>
    <row r="916" spans="1:12">
      <c r="A916" s="355"/>
      <c r="B916" s="356"/>
      <c r="C916" s="357" t="str">
        <f>IF($B916="","",IFERROR(VLOOKUP($B916,SERVIÇOS!$B:$G,2,0),IFERROR(VLOOKUP($B916,'COMPOSIÇÕES COMPLEMENTARES '!$C:$K,2,0),"")))</f>
        <v/>
      </c>
      <c r="D916" s="358" t="str">
        <f>IF($B916="","",IFERROR(VLOOKUP($B916,SERVIÇOS!$B:$G,3,0),IFERROR(VLOOKUP($B916,'COMPOSIÇÕES COMPLEMENTARES '!$C:$K,3,0),"")))</f>
        <v/>
      </c>
      <c r="E916" s="359"/>
      <c r="F916" s="360" t="str">
        <f>IF($B916="","",IFERROR(VLOOKUP($B916,SERVIÇOS!$B:$G,4,0),IFERROR(VLOOKUP($B916,'COMPOSIÇÕES COMPLEMENTARES '!$C:$K,6,0),"")))</f>
        <v/>
      </c>
      <c r="G916" s="360" t="str">
        <f>IF($B916="","",IFERROR(VLOOKUP($B916,SERVIÇOS!$B:$G,5,0),IFERROR(VLOOKUP($B916,'COMPOSIÇÕES COMPLEMENTARES '!$C:$K,7,0),"")))</f>
        <v/>
      </c>
      <c r="H916" s="360" t="str">
        <f t="shared" si="56"/>
        <v/>
      </c>
      <c r="I916" s="360" t="str">
        <f t="shared" si="53"/>
        <v/>
      </c>
      <c r="J916" s="360" t="str">
        <f t="shared" si="54"/>
        <v/>
      </c>
      <c r="K916" s="360" t="str">
        <f t="shared" si="55"/>
        <v/>
      </c>
      <c r="L916" s="360"/>
    </row>
    <row r="917" spans="1:12">
      <c r="A917" s="355"/>
      <c r="B917" s="356"/>
      <c r="C917" s="357" t="str">
        <f>IF($B917="","",IFERROR(VLOOKUP($B917,SERVIÇOS!$B:$G,2,0),IFERROR(VLOOKUP($B917,'COMPOSIÇÕES COMPLEMENTARES '!$C:$K,2,0),"")))</f>
        <v/>
      </c>
      <c r="D917" s="358" t="str">
        <f>IF($B917="","",IFERROR(VLOOKUP($B917,SERVIÇOS!$B:$G,3,0),IFERROR(VLOOKUP($B917,'COMPOSIÇÕES COMPLEMENTARES '!$C:$K,3,0),"")))</f>
        <v/>
      </c>
      <c r="E917" s="359"/>
      <c r="F917" s="360" t="str">
        <f>IF($B917="","",IFERROR(VLOOKUP($B917,SERVIÇOS!$B:$G,4,0),IFERROR(VLOOKUP($B917,'COMPOSIÇÕES COMPLEMENTARES '!$C:$K,6,0),"")))</f>
        <v/>
      </c>
      <c r="G917" s="360" t="str">
        <f>IF($B917="","",IFERROR(VLOOKUP($B917,SERVIÇOS!$B:$G,5,0),IFERROR(VLOOKUP($B917,'COMPOSIÇÕES COMPLEMENTARES '!$C:$K,7,0),"")))</f>
        <v/>
      </c>
      <c r="H917" s="360" t="str">
        <f t="shared" si="56"/>
        <v/>
      </c>
      <c r="I917" s="360" t="str">
        <f t="shared" si="53"/>
        <v/>
      </c>
      <c r="J917" s="360" t="str">
        <f t="shared" si="54"/>
        <v/>
      </c>
      <c r="K917" s="360" t="str">
        <f t="shared" si="55"/>
        <v/>
      </c>
      <c r="L917" s="360"/>
    </row>
    <row r="918" spans="1:12">
      <c r="A918" s="355"/>
      <c r="B918" s="356"/>
      <c r="C918" s="357" t="str">
        <f>IF($B918="","",IFERROR(VLOOKUP($B918,SERVIÇOS!$B:$G,2,0),IFERROR(VLOOKUP($B918,'COMPOSIÇÕES COMPLEMENTARES '!$C:$K,2,0),"")))</f>
        <v/>
      </c>
      <c r="D918" s="358" t="str">
        <f>IF($B918="","",IFERROR(VLOOKUP($B918,SERVIÇOS!$B:$G,3,0),IFERROR(VLOOKUP($B918,'COMPOSIÇÕES COMPLEMENTARES '!$C:$K,3,0),"")))</f>
        <v/>
      </c>
      <c r="E918" s="359"/>
      <c r="F918" s="360" t="str">
        <f>IF($B918="","",IFERROR(VLOOKUP($B918,SERVIÇOS!$B:$G,4,0),IFERROR(VLOOKUP($B918,'COMPOSIÇÕES COMPLEMENTARES '!$C:$K,6,0),"")))</f>
        <v/>
      </c>
      <c r="G918" s="360" t="str">
        <f>IF($B918="","",IFERROR(VLOOKUP($B918,SERVIÇOS!$B:$G,5,0),IFERROR(VLOOKUP($B918,'COMPOSIÇÕES COMPLEMENTARES '!$C:$K,7,0),"")))</f>
        <v/>
      </c>
      <c r="H918" s="360" t="str">
        <f t="shared" si="56"/>
        <v/>
      </c>
      <c r="I918" s="360" t="str">
        <f t="shared" si="53"/>
        <v/>
      </c>
      <c r="J918" s="360" t="str">
        <f t="shared" si="54"/>
        <v/>
      </c>
      <c r="K918" s="360" t="str">
        <f t="shared" si="55"/>
        <v/>
      </c>
      <c r="L918" s="360"/>
    </row>
    <row r="919" spans="1:12">
      <c r="A919" s="355"/>
      <c r="B919" s="356"/>
      <c r="C919" s="357" t="str">
        <f>IF($B919="","",IFERROR(VLOOKUP($B919,SERVIÇOS!$B:$G,2,0),IFERROR(VLOOKUP($B919,'COMPOSIÇÕES COMPLEMENTARES '!$C:$K,2,0),"")))</f>
        <v/>
      </c>
      <c r="D919" s="358" t="str">
        <f>IF($B919="","",IFERROR(VLOOKUP($B919,SERVIÇOS!$B:$G,3,0),IFERROR(VLOOKUP($B919,'COMPOSIÇÕES COMPLEMENTARES '!$C:$K,3,0),"")))</f>
        <v/>
      </c>
      <c r="E919" s="359"/>
      <c r="F919" s="360" t="str">
        <f>IF($B919="","",IFERROR(VLOOKUP($B919,SERVIÇOS!$B:$G,4,0),IFERROR(VLOOKUP($B919,'COMPOSIÇÕES COMPLEMENTARES '!$C:$K,6,0),"")))</f>
        <v/>
      </c>
      <c r="G919" s="360" t="str">
        <f>IF($B919="","",IFERROR(VLOOKUP($B919,SERVIÇOS!$B:$G,5,0),IFERROR(VLOOKUP($B919,'COMPOSIÇÕES COMPLEMENTARES '!$C:$K,7,0),"")))</f>
        <v/>
      </c>
      <c r="H919" s="360" t="str">
        <f t="shared" si="56"/>
        <v/>
      </c>
      <c r="I919" s="360" t="str">
        <f t="shared" si="53"/>
        <v/>
      </c>
      <c r="J919" s="360" t="str">
        <f t="shared" si="54"/>
        <v/>
      </c>
      <c r="K919" s="360" t="str">
        <f t="shared" si="55"/>
        <v/>
      </c>
      <c r="L919" s="360"/>
    </row>
    <row r="920" spans="1:12">
      <c r="A920" s="355"/>
      <c r="B920" s="356"/>
      <c r="C920" s="357" t="str">
        <f>IF($B920="","",IFERROR(VLOOKUP($B920,SERVIÇOS!$B:$G,2,0),IFERROR(VLOOKUP($B920,'COMPOSIÇÕES COMPLEMENTARES '!$C:$K,2,0),"")))</f>
        <v/>
      </c>
      <c r="D920" s="358" t="str">
        <f>IF($B920="","",IFERROR(VLOOKUP($B920,SERVIÇOS!$B:$G,3,0),IFERROR(VLOOKUP($B920,'COMPOSIÇÕES COMPLEMENTARES '!$C:$K,3,0),"")))</f>
        <v/>
      </c>
      <c r="E920" s="359"/>
      <c r="F920" s="360" t="str">
        <f>IF($B920="","",IFERROR(VLOOKUP($B920,SERVIÇOS!$B:$G,4,0),IFERROR(VLOOKUP($B920,'COMPOSIÇÕES COMPLEMENTARES '!$C:$K,6,0),"")))</f>
        <v/>
      </c>
      <c r="G920" s="360" t="str">
        <f>IF($B920="","",IFERROR(VLOOKUP($B920,SERVIÇOS!$B:$G,5,0),IFERROR(VLOOKUP($B920,'COMPOSIÇÕES COMPLEMENTARES '!$C:$K,7,0),"")))</f>
        <v/>
      </c>
      <c r="H920" s="360" t="str">
        <f t="shared" si="56"/>
        <v/>
      </c>
      <c r="I920" s="360" t="str">
        <f t="shared" si="53"/>
        <v/>
      </c>
      <c r="J920" s="360" t="str">
        <f t="shared" si="54"/>
        <v/>
      </c>
      <c r="K920" s="360" t="str">
        <f t="shared" si="55"/>
        <v/>
      </c>
      <c r="L920" s="360"/>
    </row>
    <row r="921" spans="1:12">
      <c r="A921" s="355"/>
      <c r="B921" s="356"/>
      <c r="C921" s="357" t="str">
        <f>IF($B921="","",IFERROR(VLOOKUP($B921,SERVIÇOS!$B:$G,2,0),IFERROR(VLOOKUP($B921,'COMPOSIÇÕES COMPLEMENTARES '!$C:$K,2,0),"")))</f>
        <v/>
      </c>
      <c r="D921" s="358" t="str">
        <f>IF($B921="","",IFERROR(VLOOKUP($B921,SERVIÇOS!$B:$G,3,0),IFERROR(VLOOKUP($B921,'COMPOSIÇÕES COMPLEMENTARES '!$C:$K,3,0),"")))</f>
        <v/>
      </c>
      <c r="E921" s="359"/>
      <c r="F921" s="360" t="str">
        <f>IF($B921="","",IFERROR(VLOOKUP($B921,SERVIÇOS!$B:$G,4,0),IFERROR(VLOOKUP($B921,'COMPOSIÇÕES COMPLEMENTARES '!$C:$K,6,0),"")))</f>
        <v/>
      </c>
      <c r="G921" s="360" t="str">
        <f>IF($B921="","",IFERROR(VLOOKUP($B921,SERVIÇOS!$B:$G,5,0),IFERROR(VLOOKUP($B921,'COMPOSIÇÕES COMPLEMENTARES '!$C:$K,7,0),"")))</f>
        <v/>
      </c>
      <c r="H921" s="360" t="str">
        <f t="shared" si="56"/>
        <v/>
      </c>
      <c r="I921" s="360" t="str">
        <f t="shared" si="53"/>
        <v/>
      </c>
      <c r="J921" s="360" t="str">
        <f t="shared" si="54"/>
        <v/>
      </c>
      <c r="K921" s="360" t="str">
        <f t="shared" si="55"/>
        <v/>
      </c>
      <c r="L921" s="360"/>
    </row>
    <row r="922" spans="1:12">
      <c r="A922" s="355"/>
      <c r="B922" s="356"/>
      <c r="C922" s="357" t="str">
        <f>IF($B922="","",IFERROR(VLOOKUP($B922,SERVIÇOS!$B:$G,2,0),IFERROR(VLOOKUP($B922,'COMPOSIÇÕES COMPLEMENTARES '!$C:$K,2,0),"")))</f>
        <v/>
      </c>
      <c r="D922" s="358" t="str">
        <f>IF($B922="","",IFERROR(VLOOKUP($B922,SERVIÇOS!$B:$G,3,0),IFERROR(VLOOKUP($B922,'COMPOSIÇÕES COMPLEMENTARES '!$C:$K,3,0),"")))</f>
        <v/>
      </c>
      <c r="E922" s="359"/>
      <c r="F922" s="360" t="str">
        <f>IF($B922="","",IFERROR(VLOOKUP($B922,SERVIÇOS!$B:$G,4,0),IFERROR(VLOOKUP($B922,'COMPOSIÇÕES COMPLEMENTARES '!$C:$K,6,0),"")))</f>
        <v/>
      </c>
      <c r="G922" s="360" t="str">
        <f>IF($B922="","",IFERROR(VLOOKUP($B922,SERVIÇOS!$B:$G,5,0),IFERROR(VLOOKUP($B922,'COMPOSIÇÕES COMPLEMENTARES '!$C:$K,7,0),"")))</f>
        <v/>
      </c>
      <c r="H922" s="360" t="str">
        <f t="shared" si="56"/>
        <v/>
      </c>
      <c r="I922" s="360" t="str">
        <f t="shared" si="53"/>
        <v/>
      </c>
      <c r="J922" s="360" t="str">
        <f t="shared" si="54"/>
        <v/>
      </c>
      <c r="K922" s="360" t="str">
        <f t="shared" si="55"/>
        <v/>
      </c>
      <c r="L922" s="360"/>
    </row>
    <row r="923" spans="1:12">
      <c r="A923" s="355"/>
      <c r="B923" s="356"/>
      <c r="C923" s="357" t="str">
        <f>IF($B923="","",IFERROR(VLOOKUP($B923,SERVIÇOS!$B:$G,2,0),IFERROR(VLOOKUP($B923,'COMPOSIÇÕES COMPLEMENTARES '!$C:$K,2,0),"")))</f>
        <v/>
      </c>
      <c r="D923" s="358" t="str">
        <f>IF($B923="","",IFERROR(VLOOKUP($B923,SERVIÇOS!$B:$G,3,0),IFERROR(VLOOKUP($B923,'COMPOSIÇÕES COMPLEMENTARES '!$C:$K,3,0),"")))</f>
        <v/>
      </c>
      <c r="E923" s="359"/>
      <c r="F923" s="360" t="str">
        <f>IF($B923="","",IFERROR(VLOOKUP($B923,SERVIÇOS!$B:$G,4,0),IFERROR(VLOOKUP($B923,'COMPOSIÇÕES COMPLEMENTARES '!$C:$K,6,0),"")))</f>
        <v/>
      </c>
      <c r="G923" s="360" t="str">
        <f>IF($B923="","",IFERROR(VLOOKUP($B923,SERVIÇOS!$B:$G,5,0),IFERROR(VLOOKUP($B923,'COMPOSIÇÕES COMPLEMENTARES '!$C:$K,7,0),"")))</f>
        <v/>
      </c>
      <c r="H923" s="360" t="str">
        <f t="shared" si="56"/>
        <v/>
      </c>
      <c r="I923" s="360" t="str">
        <f t="shared" ref="I923:I986" si="57">IF(E923="","",TRUNC((E923*F923),2))</f>
        <v/>
      </c>
      <c r="J923" s="360" t="str">
        <f t="shared" ref="J923:J986" si="58">IF(E923="","",TRUNC((E923*G923),2))</f>
        <v/>
      </c>
      <c r="K923" s="360" t="str">
        <f t="shared" ref="K923:K986" si="59">IF(E923="","",TRUNC((E923*H923),2))</f>
        <v/>
      </c>
      <c r="L923" s="360"/>
    </row>
    <row r="924" spans="1:12">
      <c r="A924" s="355"/>
      <c r="B924" s="356"/>
      <c r="C924" s="357" t="str">
        <f>IF($B924="","",IFERROR(VLOOKUP($B924,SERVIÇOS!$B:$G,2,0),IFERROR(VLOOKUP($B924,'COMPOSIÇÕES COMPLEMENTARES '!$C:$K,2,0),"")))</f>
        <v/>
      </c>
      <c r="D924" s="358" t="str">
        <f>IF($B924="","",IFERROR(VLOOKUP($B924,SERVIÇOS!$B:$G,3,0),IFERROR(VLOOKUP($B924,'COMPOSIÇÕES COMPLEMENTARES '!$C:$K,3,0),"")))</f>
        <v/>
      </c>
      <c r="E924" s="359"/>
      <c r="F924" s="360" t="str">
        <f>IF($B924="","",IFERROR(VLOOKUP($B924,SERVIÇOS!$B:$G,4,0),IFERROR(VLOOKUP($B924,'COMPOSIÇÕES COMPLEMENTARES '!$C:$K,6,0),"")))</f>
        <v/>
      </c>
      <c r="G924" s="360" t="str">
        <f>IF($B924="","",IFERROR(VLOOKUP($B924,SERVIÇOS!$B:$G,5,0),IFERROR(VLOOKUP($B924,'COMPOSIÇÕES COMPLEMENTARES '!$C:$K,7,0),"")))</f>
        <v/>
      </c>
      <c r="H924" s="360" t="str">
        <f t="shared" si="56"/>
        <v/>
      </c>
      <c r="I924" s="360" t="str">
        <f t="shared" si="57"/>
        <v/>
      </c>
      <c r="J924" s="360" t="str">
        <f t="shared" si="58"/>
        <v/>
      </c>
      <c r="K924" s="360" t="str">
        <f t="shared" si="59"/>
        <v/>
      </c>
      <c r="L924" s="360"/>
    </row>
    <row r="925" spans="1:12">
      <c r="A925" s="355"/>
      <c r="B925" s="356"/>
      <c r="C925" s="357" t="str">
        <f>IF($B925="","",IFERROR(VLOOKUP($B925,SERVIÇOS!$B:$G,2,0),IFERROR(VLOOKUP($B925,'COMPOSIÇÕES COMPLEMENTARES '!$C:$K,2,0),"")))</f>
        <v/>
      </c>
      <c r="D925" s="358" t="str">
        <f>IF($B925="","",IFERROR(VLOOKUP($B925,SERVIÇOS!$B:$G,3,0),IFERROR(VLOOKUP($B925,'COMPOSIÇÕES COMPLEMENTARES '!$C:$K,3,0),"")))</f>
        <v/>
      </c>
      <c r="E925" s="359"/>
      <c r="F925" s="360" t="str">
        <f>IF($B925="","",IFERROR(VLOOKUP($B925,SERVIÇOS!$B:$G,4,0),IFERROR(VLOOKUP($B925,'COMPOSIÇÕES COMPLEMENTARES '!$C:$K,6,0),"")))</f>
        <v/>
      </c>
      <c r="G925" s="360" t="str">
        <f>IF($B925="","",IFERROR(VLOOKUP($B925,SERVIÇOS!$B:$G,5,0),IFERROR(VLOOKUP($B925,'COMPOSIÇÕES COMPLEMENTARES '!$C:$K,7,0),"")))</f>
        <v/>
      </c>
      <c r="H925" s="360" t="str">
        <f t="shared" si="56"/>
        <v/>
      </c>
      <c r="I925" s="360" t="str">
        <f t="shared" si="57"/>
        <v/>
      </c>
      <c r="J925" s="360" t="str">
        <f t="shared" si="58"/>
        <v/>
      </c>
      <c r="K925" s="360" t="str">
        <f t="shared" si="59"/>
        <v/>
      </c>
      <c r="L925" s="360"/>
    </row>
    <row r="926" spans="1:12">
      <c r="A926" s="355"/>
      <c r="B926" s="356"/>
      <c r="C926" s="357" t="str">
        <f>IF($B926="","",IFERROR(VLOOKUP($B926,SERVIÇOS!$B:$G,2,0),IFERROR(VLOOKUP($B926,'COMPOSIÇÕES COMPLEMENTARES '!$C:$K,2,0),"")))</f>
        <v/>
      </c>
      <c r="D926" s="358" t="str">
        <f>IF($B926="","",IFERROR(VLOOKUP($B926,SERVIÇOS!$B:$G,3,0),IFERROR(VLOOKUP($B926,'COMPOSIÇÕES COMPLEMENTARES '!$C:$K,3,0),"")))</f>
        <v/>
      </c>
      <c r="E926" s="359"/>
      <c r="F926" s="360" t="str">
        <f>IF($B926="","",IFERROR(VLOOKUP($B926,SERVIÇOS!$B:$G,4,0),IFERROR(VLOOKUP($B926,'COMPOSIÇÕES COMPLEMENTARES '!$C:$K,6,0),"")))</f>
        <v/>
      </c>
      <c r="G926" s="360" t="str">
        <f>IF($B926="","",IFERROR(VLOOKUP($B926,SERVIÇOS!$B:$G,5,0),IFERROR(VLOOKUP($B926,'COMPOSIÇÕES COMPLEMENTARES '!$C:$K,7,0),"")))</f>
        <v/>
      </c>
      <c r="H926" s="360" t="str">
        <f t="shared" si="56"/>
        <v/>
      </c>
      <c r="I926" s="360" t="str">
        <f t="shared" si="57"/>
        <v/>
      </c>
      <c r="J926" s="360" t="str">
        <f t="shared" si="58"/>
        <v/>
      </c>
      <c r="K926" s="360" t="str">
        <f t="shared" si="59"/>
        <v/>
      </c>
      <c r="L926" s="360"/>
    </row>
    <row r="927" spans="1:12">
      <c r="A927" s="355"/>
      <c r="B927" s="356"/>
      <c r="C927" s="357" t="str">
        <f>IF($B927="","",IFERROR(VLOOKUP($B927,SERVIÇOS!$B:$G,2,0),IFERROR(VLOOKUP($B927,'COMPOSIÇÕES COMPLEMENTARES '!$C:$K,2,0),"")))</f>
        <v/>
      </c>
      <c r="D927" s="358" t="str">
        <f>IF($B927="","",IFERROR(VLOOKUP($B927,SERVIÇOS!$B:$G,3,0),IFERROR(VLOOKUP($B927,'COMPOSIÇÕES COMPLEMENTARES '!$C:$K,3,0),"")))</f>
        <v/>
      </c>
      <c r="E927" s="359"/>
      <c r="F927" s="360" t="str">
        <f>IF($B927="","",IFERROR(VLOOKUP($B927,SERVIÇOS!$B:$G,4,0),IFERROR(VLOOKUP($B927,'COMPOSIÇÕES COMPLEMENTARES '!$C:$K,6,0),"")))</f>
        <v/>
      </c>
      <c r="G927" s="360" t="str">
        <f>IF($B927="","",IFERROR(VLOOKUP($B927,SERVIÇOS!$B:$G,5,0),IFERROR(VLOOKUP($B927,'COMPOSIÇÕES COMPLEMENTARES '!$C:$K,7,0),"")))</f>
        <v/>
      </c>
      <c r="H927" s="360" t="str">
        <f t="shared" si="56"/>
        <v/>
      </c>
      <c r="I927" s="360" t="str">
        <f t="shared" si="57"/>
        <v/>
      </c>
      <c r="J927" s="360" t="str">
        <f t="shared" si="58"/>
        <v/>
      </c>
      <c r="K927" s="360" t="str">
        <f t="shared" si="59"/>
        <v/>
      </c>
      <c r="L927" s="360"/>
    </row>
    <row r="928" spans="1:12">
      <c r="A928" s="355"/>
      <c r="B928" s="356"/>
      <c r="C928" s="357" t="str">
        <f>IF($B928="","",IFERROR(VLOOKUP($B928,SERVIÇOS!$B:$G,2,0),IFERROR(VLOOKUP($B928,'COMPOSIÇÕES COMPLEMENTARES '!$C:$K,2,0),"")))</f>
        <v/>
      </c>
      <c r="D928" s="358" t="str">
        <f>IF($B928="","",IFERROR(VLOOKUP($B928,SERVIÇOS!$B:$G,3,0),IFERROR(VLOOKUP($B928,'COMPOSIÇÕES COMPLEMENTARES '!$C:$K,3,0),"")))</f>
        <v/>
      </c>
      <c r="E928" s="359"/>
      <c r="F928" s="360" t="str">
        <f>IF($B928="","",IFERROR(VLOOKUP($B928,SERVIÇOS!$B:$G,4,0),IFERROR(VLOOKUP($B928,'COMPOSIÇÕES COMPLEMENTARES '!$C:$K,6,0),"")))</f>
        <v/>
      </c>
      <c r="G928" s="360" t="str">
        <f>IF($B928="","",IFERROR(VLOOKUP($B928,SERVIÇOS!$B:$G,5,0),IFERROR(VLOOKUP($B928,'COMPOSIÇÕES COMPLEMENTARES '!$C:$K,7,0),"")))</f>
        <v/>
      </c>
      <c r="H928" s="360" t="str">
        <f t="shared" si="56"/>
        <v/>
      </c>
      <c r="I928" s="360" t="str">
        <f t="shared" si="57"/>
        <v/>
      </c>
      <c r="J928" s="360" t="str">
        <f t="shared" si="58"/>
        <v/>
      </c>
      <c r="K928" s="360" t="str">
        <f t="shared" si="59"/>
        <v/>
      </c>
      <c r="L928" s="360"/>
    </row>
    <row r="929" spans="1:12">
      <c r="A929" s="355"/>
      <c r="B929" s="356"/>
      <c r="C929" s="357" t="str">
        <f>IF($B929="","",IFERROR(VLOOKUP($B929,SERVIÇOS!$B:$G,2,0),IFERROR(VLOOKUP($B929,'COMPOSIÇÕES COMPLEMENTARES '!$C:$K,2,0),"")))</f>
        <v/>
      </c>
      <c r="D929" s="358" t="str">
        <f>IF($B929="","",IFERROR(VLOOKUP($B929,SERVIÇOS!$B:$G,3,0),IFERROR(VLOOKUP($B929,'COMPOSIÇÕES COMPLEMENTARES '!$C:$K,3,0),"")))</f>
        <v/>
      </c>
      <c r="E929" s="359"/>
      <c r="F929" s="360" t="str">
        <f>IF($B929="","",IFERROR(VLOOKUP($B929,SERVIÇOS!$B:$G,4,0),IFERROR(VLOOKUP($B929,'COMPOSIÇÕES COMPLEMENTARES '!$C:$K,6,0),"")))</f>
        <v/>
      </c>
      <c r="G929" s="360" t="str">
        <f>IF($B929="","",IFERROR(VLOOKUP($B929,SERVIÇOS!$B:$G,5,0),IFERROR(VLOOKUP($B929,'COMPOSIÇÕES COMPLEMENTARES '!$C:$K,7,0),"")))</f>
        <v/>
      </c>
      <c r="H929" s="360" t="str">
        <f t="shared" si="56"/>
        <v/>
      </c>
      <c r="I929" s="360" t="str">
        <f t="shared" si="57"/>
        <v/>
      </c>
      <c r="J929" s="360" t="str">
        <f t="shared" si="58"/>
        <v/>
      </c>
      <c r="K929" s="360" t="str">
        <f t="shared" si="59"/>
        <v/>
      </c>
      <c r="L929" s="360"/>
    </row>
    <row r="930" spans="1:12">
      <c r="A930" s="355"/>
      <c r="B930" s="356"/>
      <c r="C930" s="357" t="str">
        <f>IF($B930="","",IFERROR(VLOOKUP($B930,SERVIÇOS!$B:$G,2,0),IFERROR(VLOOKUP($B930,'COMPOSIÇÕES COMPLEMENTARES '!$C:$K,2,0),"")))</f>
        <v/>
      </c>
      <c r="D930" s="358" t="str">
        <f>IF($B930="","",IFERROR(VLOOKUP($B930,SERVIÇOS!$B:$G,3,0),IFERROR(VLOOKUP($B930,'COMPOSIÇÕES COMPLEMENTARES '!$C:$K,3,0),"")))</f>
        <v/>
      </c>
      <c r="E930" s="359"/>
      <c r="F930" s="360" t="str">
        <f>IF($B930="","",IFERROR(VLOOKUP($B930,SERVIÇOS!$B:$G,4,0),IFERROR(VLOOKUP($B930,'COMPOSIÇÕES COMPLEMENTARES '!$C:$K,6,0),"")))</f>
        <v/>
      </c>
      <c r="G930" s="360" t="str">
        <f>IF($B930="","",IFERROR(VLOOKUP($B930,SERVIÇOS!$B:$G,5,0),IFERROR(VLOOKUP($B930,'COMPOSIÇÕES COMPLEMENTARES '!$C:$K,7,0),"")))</f>
        <v/>
      </c>
      <c r="H930" s="360" t="str">
        <f t="shared" si="56"/>
        <v/>
      </c>
      <c r="I930" s="360" t="str">
        <f t="shared" si="57"/>
        <v/>
      </c>
      <c r="J930" s="360" t="str">
        <f t="shared" si="58"/>
        <v/>
      </c>
      <c r="K930" s="360" t="str">
        <f t="shared" si="59"/>
        <v/>
      </c>
      <c r="L930" s="360"/>
    </row>
    <row r="931" spans="1:12">
      <c r="A931" s="355"/>
      <c r="B931" s="356"/>
      <c r="C931" s="357" t="str">
        <f>IF($B931="","",IFERROR(VLOOKUP($B931,SERVIÇOS!$B:$G,2,0),IFERROR(VLOOKUP($B931,'COMPOSIÇÕES COMPLEMENTARES '!$C:$K,2,0),"")))</f>
        <v/>
      </c>
      <c r="D931" s="358" t="str">
        <f>IF($B931="","",IFERROR(VLOOKUP($B931,SERVIÇOS!$B:$G,3,0),IFERROR(VLOOKUP($B931,'COMPOSIÇÕES COMPLEMENTARES '!$C:$K,3,0),"")))</f>
        <v/>
      </c>
      <c r="E931" s="359"/>
      <c r="F931" s="360" t="str">
        <f>IF($B931="","",IFERROR(VLOOKUP($B931,SERVIÇOS!$B:$G,4,0),IFERROR(VLOOKUP($B931,'COMPOSIÇÕES COMPLEMENTARES '!$C:$K,6,0),"")))</f>
        <v/>
      </c>
      <c r="G931" s="360" t="str">
        <f>IF($B931="","",IFERROR(VLOOKUP($B931,SERVIÇOS!$B:$G,5,0),IFERROR(VLOOKUP($B931,'COMPOSIÇÕES COMPLEMENTARES '!$C:$K,7,0),"")))</f>
        <v/>
      </c>
      <c r="H931" s="360" t="str">
        <f t="shared" si="56"/>
        <v/>
      </c>
      <c r="I931" s="360" t="str">
        <f t="shared" si="57"/>
        <v/>
      </c>
      <c r="J931" s="360" t="str">
        <f t="shared" si="58"/>
        <v/>
      </c>
      <c r="K931" s="360" t="str">
        <f t="shared" si="59"/>
        <v/>
      </c>
      <c r="L931" s="360"/>
    </row>
    <row r="932" spans="1:12">
      <c r="A932" s="355"/>
      <c r="B932" s="356"/>
      <c r="C932" s="357" t="str">
        <f>IF($B932="","",IFERROR(VLOOKUP($B932,SERVIÇOS!$B:$G,2,0),IFERROR(VLOOKUP($B932,'COMPOSIÇÕES COMPLEMENTARES '!$C:$K,2,0),"")))</f>
        <v/>
      </c>
      <c r="D932" s="358" t="str">
        <f>IF($B932="","",IFERROR(VLOOKUP($B932,SERVIÇOS!$B:$G,3,0),IFERROR(VLOOKUP($B932,'COMPOSIÇÕES COMPLEMENTARES '!$C:$K,3,0),"")))</f>
        <v/>
      </c>
      <c r="E932" s="359"/>
      <c r="F932" s="360" t="str">
        <f>IF($B932="","",IFERROR(VLOOKUP($B932,SERVIÇOS!$B:$G,4,0),IFERROR(VLOOKUP($B932,'COMPOSIÇÕES COMPLEMENTARES '!$C:$K,6,0),"")))</f>
        <v/>
      </c>
      <c r="G932" s="360" t="str">
        <f>IF($B932="","",IFERROR(VLOOKUP($B932,SERVIÇOS!$B:$G,5,0),IFERROR(VLOOKUP($B932,'COMPOSIÇÕES COMPLEMENTARES '!$C:$K,7,0),"")))</f>
        <v/>
      </c>
      <c r="H932" s="360" t="str">
        <f t="shared" si="56"/>
        <v/>
      </c>
      <c r="I932" s="360" t="str">
        <f t="shared" si="57"/>
        <v/>
      </c>
      <c r="J932" s="360" t="str">
        <f t="shared" si="58"/>
        <v/>
      </c>
      <c r="K932" s="360" t="str">
        <f t="shared" si="59"/>
        <v/>
      </c>
      <c r="L932" s="360"/>
    </row>
    <row r="933" spans="1:12">
      <c r="A933" s="355"/>
      <c r="B933" s="356"/>
      <c r="C933" s="357" t="str">
        <f>IF($B933="","",IFERROR(VLOOKUP($B933,SERVIÇOS!$B:$G,2,0),IFERROR(VLOOKUP($B933,'COMPOSIÇÕES COMPLEMENTARES '!$C:$K,2,0),"")))</f>
        <v/>
      </c>
      <c r="D933" s="358" t="str">
        <f>IF($B933="","",IFERROR(VLOOKUP($B933,SERVIÇOS!$B:$G,3,0),IFERROR(VLOOKUP($B933,'COMPOSIÇÕES COMPLEMENTARES '!$C:$K,3,0),"")))</f>
        <v/>
      </c>
      <c r="E933" s="359"/>
      <c r="F933" s="360" t="str">
        <f>IF($B933="","",IFERROR(VLOOKUP($B933,SERVIÇOS!$B:$G,4,0),IFERROR(VLOOKUP($B933,'COMPOSIÇÕES COMPLEMENTARES '!$C:$K,6,0),"")))</f>
        <v/>
      </c>
      <c r="G933" s="360" t="str">
        <f>IF($B933="","",IFERROR(VLOOKUP($B933,SERVIÇOS!$B:$G,5,0),IFERROR(VLOOKUP($B933,'COMPOSIÇÕES COMPLEMENTARES '!$C:$K,7,0),"")))</f>
        <v/>
      </c>
      <c r="H933" s="360" t="str">
        <f t="shared" si="56"/>
        <v/>
      </c>
      <c r="I933" s="360" t="str">
        <f t="shared" si="57"/>
        <v/>
      </c>
      <c r="J933" s="360" t="str">
        <f t="shared" si="58"/>
        <v/>
      </c>
      <c r="K933" s="360" t="str">
        <f t="shared" si="59"/>
        <v/>
      </c>
      <c r="L933" s="360"/>
    </row>
    <row r="934" spans="1:12">
      <c r="A934" s="355"/>
      <c r="B934" s="356"/>
      <c r="C934" s="357" t="str">
        <f>IF($B934="","",IFERROR(VLOOKUP($B934,SERVIÇOS!$B:$G,2,0),IFERROR(VLOOKUP($B934,'COMPOSIÇÕES COMPLEMENTARES '!$C:$K,2,0),"")))</f>
        <v/>
      </c>
      <c r="D934" s="358" t="str">
        <f>IF($B934="","",IFERROR(VLOOKUP($B934,SERVIÇOS!$B:$G,3,0),IFERROR(VLOOKUP($B934,'COMPOSIÇÕES COMPLEMENTARES '!$C:$K,3,0),"")))</f>
        <v/>
      </c>
      <c r="E934" s="359"/>
      <c r="F934" s="360" t="str">
        <f>IF($B934="","",IFERROR(VLOOKUP($B934,SERVIÇOS!$B:$G,4,0),IFERROR(VLOOKUP($B934,'COMPOSIÇÕES COMPLEMENTARES '!$C:$K,6,0),"")))</f>
        <v/>
      </c>
      <c r="G934" s="360" t="str">
        <f>IF($B934="","",IFERROR(VLOOKUP($B934,SERVIÇOS!$B:$G,5,0),IFERROR(VLOOKUP($B934,'COMPOSIÇÕES COMPLEMENTARES '!$C:$K,7,0),"")))</f>
        <v/>
      </c>
      <c r="H934" s="360" t="str">
        <f t="shared" si="56"/>
        <v/>
      </c>
      <c r="I934" s="360" t="str">
        <f t="shared" si="57"/>
        <v/>
      </c>
      <c r="J934" s="360" t="str">
        <f t="shared" si="58"/>
        <v/>
      </c>
      <c r="K934" s="360" t="str">
        <f t="shared" si="59"/>
        <v/>
      </c>
      <c r="L934" s="360"/>
    </row>
    <row r="935" spans="1:12">
      <c r="A935" s="355"/>
      <c r="B935" s="356"/>
      <c r="C935" s="357" t="str">
        <f>IF($B935="","",IFERROR(VLOOKUP($B935,SERVIÇOS!$B:$G,2,0),IFERROR(VLOOKUP($B935,'COMPOSIÇÕES COMPLEMENTARES '!$C:$K,2,0),"")))</f>
        <v/>
      </c>
      <c r="D935" s="358" t="str">
        <f>IF($B935="","",IFERROR(VLOOKUP($B935,SERVIÇOS!$B:$G,3,0),IFERROR(VLOOKUP($B935,'COMPOSIÇÕES COMPLEMENTARES '!$C:$K,3,0),"")))</f>
        <v/>
      </c>
      <c r="E935" s="359"/>
      <c r="F935" s="360" t="str">
        <f>IF($B935="","",IFERROR(VLOOKUP($B935,SERVIÇOS!$B:$G,4,0),IFERROR(VLOOKUP($B935,'COMPOSIÇÕES COMPLEMENTARES '!$C:$K,6,0),"")))</f>
        <v/>
      </c>
      <c r="G935" s="360" t="str">
        <f>IF($B935="","",IFERROR(VLOOKUP($B935,SERVIÇOS!$B:$G,5,0),IFERROR(VLOOKUP($B935,'COMPOSIÇÕES COMPLEMENTARES '!$C:$K,7,0),"")))</f>
        <v/>
      </c>
      <c r="H935" s="360" t="str">
        <f t="shared" si="56"/>
        <v/>
      </c>
      <c r="I935" s="360" t="str">
        <f t="shared" si="57"/>
        <v/>
      </c>
      <c r="J935" s="360" t="str">
        <f t="shared" si="58"/>
        <v/>
      </c>
      <c r="K935" s="360" t="str">
        <f t="shared" si="59"/>
        <v/>
      </c>
      <c r="L935" s="360"/>
    </row>
    <row r="936" spans="1:12">
      <c r="A936" s="355"/>
      <c r="B936" s="356"/>
      <c r="C936" s="357" t="str">
        <f>IF($B936="","",IFERROR(VLOOKUP($B936,SERVIÇOS!$B:$G,2,0),IFERROR(VLOOKUP($B936,'COMPOSIÇÕES COMPLEMENTARES '!$C:$K,2,0),"")))</f>
        <v/>
      </c>
      <c r="D936" s="358" t="str">
        <f>IF($B936="","",IFERROR(VLOOKUP($B936,SERVIÇOS!$B:$G,3,0),IFERROR(VLOOKUP($B936,'COMPOSIÇÕES COMPLEMENTARES '!$C:$K,3,0),"")))</f>
        <v/>
      </c>
      <c r="E936" s="359"/>
      <c r="F936" s="360" t="str">
        <f>IF($B936="","",IFERROR(VLOOKUP($B936,SERVIÇOS!$B:$G,4,0),IFERROR(VLOOKUP($B936,'COMPOSIÇÕES COMPLEMENTARES '!$C:$K,6,0),"")))</f>
        <v/>
      </c>
      <c r="G936" s="360" t="str">
        <f>IF($B936="","",IFERROR(VLOOKUP($B936,SERVIÇOS!$B:$G,5,0),IFERROR(VLOOKUP($B936,'COMPOSIÇÕES COMPLEMENTARES '!$C:$K,7,0),"")))</f>
        <v/>
      </c>
      <c r="H936" s="360" t="str">
        <f t="shared" si="56"/>
        <v/>
      </c>
      <c r="I936" s="360" t="str">
        <f t="shared" si="57"/>
        <v/>
      </c>
      <c r="J936" s="360" t="str">
        <f t="shared" si="58"/>
        <v/>
      </c>
      <c r="K936" s="360" t="str">
        <f t="shared" si="59"/>
        <v/>
      </c>
      <c r="L936" s="360"/>
    </row>
    <row r="937" spans="1:12">
      <c r="A937" s="355"/>
      <c r="B937" s="356"/>
      <c r="C937" s="357" t="str">
        <f>IF($B937="","",IFERROR(VLOOKUP($B937,SERVIÇOS!$B:$G,2,0),IFERROR(VLOOKUP($B937,'COMPOSIÇÕES COMPLEMENTARES '!$C:$K,2,0),"")))</f>
        <v/>
      </c>
      <c r="D937" s="358" t="str">
        <f>IF($B937="","",IFERROR(VLOOKUP($B937,SERVIÇOS!$B:$G,3,0),IFERROR(VLOOKUP($B937,'COMPOSIÇÕES COMPLEMENTARES '!$C:$K,3,0),"")))</f>
        <v/>
      </c>
      <c r="E937" s="359"/>
      <c r="F937" s="360" t="str">
        <f>IF($B937="","",IFERROR(VLOOKUP($B937,SERVIÇOS!$B:$G,4,0),IFERROR(VLOOKUP($B937,'COMPOSIÇÕES COMPLEMENTARES '!$C:$K,6,0),"")))</f>
        <v/>
      </c>
      <c r="G937" s="360" t="str">
        <f>IF($B937="","",IFERROR(VLOOKUP($B937,SERVIÇOS!$B:$G,5,0),IFERROR(VLOOKUP($B937,'COMPOSIÇÕES COMPLEMENTARES '!$C:$K,7,0),"")))</f>
        <v/>
      </c>
      <c r="H937" s="360" t="str">
        <f t="shared" si="56"/>
        <v/>
      </c>
      <c r="I937" s="360" t="str">
        <f t="shared" si="57"/>
        <v/>
      </c>
      <c r="J937" s="360" t="str">
        <f t="shared" si="58"/>
        <v/>
      </c>
      <c r="K937" s="360" t="str">
        <f t="shared" si="59"/>
        <v/>
      </c>
      <c r="L937" s="360"/>
    </row>
    <row r="938" spans="1:12">
      <c r="A938" s="355"/>
      <c r="B938" s="356"/>
      <c r="C938" s="357" t="str">
        <f>IF($B938="","",IFERROR(VLOOKUP($B938,SERVIÇOS!$B:$G,2,0),IFERROR(VLOOKUP($B938,'COMPOSIÇÕES COMPLEMENTARES '!$C:$K,2,0),"")))</f>
        <v/>
      </c>
      <c r="D938" s="358" t="str">
        <f>IF($B938="","",IFERROR(VLOOKUP($B938,SERVIÇOS!$B:$G,3,0),IFERROR(VLOOKUP($B938,'COMPOSIÇÕES COMPLEMENTARES '!$C:$K,3,0),"")))</f>
        <v/>
      </c>
      <c r="E938" s="359"/>
      <c r="F938" s="360" t="str">
        <f>IF($B938="","",IFERROR(VLOOKUP($B938,SERVIÇOS!$B:$G,4,0),IFERROR(VLOOKUP($B938,'COMPOSIÇÕES COMPLEMENTARES '!$C:$K,6,0),"")))</f>
        <v/>
      </c>
      <c r="G938" s="360" t="str">
        <f>IF($B938="","",IFERROR(VLOOKUP($B938,SERVIÇOS!$B:$G,5,0),IFERROR(VLOOKUP($B938,'COMPOSIÇÕES COMPLEMENTARES '!$C:$K,7,0),"")))</f>
        <v/>
      </c>
      <c r="H938" s="360" t="str">
        <f t="shared" si="56"/>
        <v/>
      </c>
      <c r="I938" s="360" t="str">
        <f t="shared" si="57"/>
        <v/>
      </c>
      <c r="J938" s="360" t="str">
        <f t="shared" si="58"/>
        <v/>
      </c>
      <c r="K938" s="360" t="str">
        <f t="shared" si="59"/>
        <v/>
      </c>
      <c r="L938" s="360"/>
    </row>
    <row r="939" spans="1:12">
      <c r="A939" s="355"/>
      <c r="B939" s="356"/>
      <c r="C939" s="357" t="str">
        <f>IF($B939="","",IFERROR(VLOOKUP($B939,SERVIÇOS!$B:$G,2,0),IFERROR(VLOOKUP($B939,'COMPOSIÇÕES COMPLEMENTARES '!$C:$K,2,0),"")))</f>
        <v/>
      </c>
      <c r="D939" s="358" t="str">
        <f>IF($B939="","",IFERROR(VLOOKUP($B939,SERVIÇOS!$B:$G,3,0),IFERROR(VLOOKUP($B939,'COMPOSIÇÕES COMPLEMENTARES '!$C:$K,3,0),"")))</f>
        <v/>
      </c>
      <c r="E939" s="359"/>
      <c r="F939" s="360" t="str">
        <f>IF($B939="","",IFERROR(VLOOKUP($B939,SERVIÇOS!$B:$G,4,0),IFERROR(VLOOKUP($B939,'COMPOSIÇÕES COMPLEMENTARES '!$C:$K,6,0),"")))</f>
        <v/>
      </c>
      <c r="G939" s="360" t="str">
        <f>IF($B939="","",IFERROR(VLOOKUP($B939,SERVIÇOS!$B:$G,5,0),IFERROR(VLOOKUP($B939,'COMPOSIÇÕES COMPLEMENTARES '!$C:$K,7,0),"")))</f>
        <v/>
      </c>
      <c r="H939" s="360" t="str">
        <f t="shared" si="56"/>
        <v/>
      </c>
      <c r="I939" s="360" t="str">
        <f t="shared" si="57"/>
        <v/>
      </c>
      <c r="J939" s="360" t="str">
        <f t="shared" si="58"/>
        <v/>
      </c>
      <c r="K939" s="360" t="str">
        <f t="shared" si="59"/>
        <v/>
      </c>
      <c r="L939" s="360"/>
    </row>
    <row r="940" spans="1:12">
      <c r="A940" s="355"/>
      <c r="B940" s="356"/>
      <c r="C940" s="357" t="str">
        <f>IF($B940="","",IFERROR(VLOOKUP($B940,SERVIÇOS!$B:$G,2,0),IFERROR(VLOOKUP($B940,'COMPOSIÇÕES COMPLEMENTARES '!$C:$K,2,0),"")))</f>
        <v/>
      </c>
      <c r="D940" s="358" t="str">
        <f>IF($B940="","",IFERROR(VLOOKUP($B940,SERVIÇOS!$B:$G,3,0),IFERROR(VLOOKUP($B940,'COMPOSIÇÕES COMPLEMENTARES '!$C:$K,3,0),"")))</f>
        <v/>
      </c>
      <c r="E940" s="359"/>
      <c r="F940" s="360" t="str">
        <f>IF($B940="","",IFERROR(VLOOKUP($B940,SERVIÇOS!$B:$G,4,0),IFERROR(VLOOKUP($B940,'COMPOSIÇÕES COMPLEMENTARES '!$C:$K,6,0),"")))</f>
        <v/>
      </c>
      <c r="G940" s="360" t="str">
        <f>IF($B940="","",IFERROR(VLOOKUP($B940,SERVIÇOS!$B:$G,5,0),IFERROR(VLOOKUP($B940,'COMPOSIÇÕES COMPLEMENTARES '!$C:$K,7,0),"")))</f>
        <v/>
      </c>
      <c r="H940" s="360" t="str">
        <f t="shared" si="56"/>
        <v/>
      </c>
      <c r="I940" s="360" t="str">
        <f t="shared" si="57"/>
        <v/>
      </c>
      <c r="J940" s="360" t="str">
        <f t="shared" si="58"/>
        <v/>
      </c>
      <c r="K940" s="360" t="str">
        <f t="shared" si="59"/>
        <v/>
      </c>
      <c r="L940" s="360"/>
    </row>
    <row r="941" spans="1:12">
      <c r="A941" s="355"/>
      <c r="B941" s="356"/>
      <c r="C941" s="357" t="str">
        <f>IF($B941="","",IFERROR(VLOOKUP($B941,SERVIÇOS!$B:$G,2,0),IFERROR(VLOOKUP($B941,'COMPOSIÇÕES COMPLEMENTARES '!$C:$K,2,0),"")))</f>
        <v/>
      </c>
      <c r="D941" s="358" t="str">
        <f>IF($B941="","",IFERROR(VLOOKUP($B941,SERVIÇOS!$B:$G,3,0),IFERROR(VLOOKUP($B941,'COMPOSIÇÕES COMPLEMENTARES '!$C:$K,3,0),"")))</f>
        <v/>
      </c>
      <c r="E941" s="359"/>
      <c r="F941" s="360" t="str">
        <f>IF($B941="","",IFERROR(VLOOKUP($B941,SERVIÇOS!$B:$G,4,0),IFERROR(VLOOKUP($B941,'COMPOSIÇÕES COMPLEMENTARES '!$C:$K,6,0),"")))</f>
        <v/>
      </c>
      <c r="G941" s="360" t="str">
        <f>IF($B941="","",IFERROR(VLOOKUP($B941,SERVIÇOS!$B:$G,5,0),IFERROR(VLOOKUP($B941,'COMPOSIÇÕES COMPLEMENTARES '!$C:$K,7,0),"")))</f>
        <v/>
      </c>
      <c r="H941" s="360" t="str">
        <f t="shared" si="56"/>
        <v/>
      </c>
      <c r="I941" s="360" t="str">
        <f t="shared" si="57"/>
        <v/>
      </c>
      <c r="J941" s="360" t="str">
        <f t="shared" si="58"/>
        <v/>
      </c>
      <c r="K941" s="360" t="str">
        <f t="shared" si="59"/>
        <v/>
      </c>
      <c r="L941" s="360"/>
    </row>
    <row r="942" spans="1:12">
      <c r="A942" s="355"/>
      <c r="B942" s="356"/>
      <c r="C942" s="357" t="str">
        <f>IF($B942="","",IFERROR(VLOOKUP($B942,SERVIÇOS!$B:$G,2,0),IFERROR(VLOOKUP($B942,'COMPOSIÇÕES COMPLEMENTARES '!$C:$K,2,0),"")))</f>
        <v/>
      </c>
      <c r="D942" s="358" t="str">
        <f>IF($B942="","",IFERROR(VLOOKUP($B942,SERVIÇOS!$B:$G,3,0),IFERROR(VLOOKUP($B942,'COMPOSIÇÕES COMPLEMENTARES '!$C:$K,3,0),"")))</f>
        <v/>
      </c>
      <c r="E942" s="359"/>
      <c r="F942" s="360" t="str">
        <f>IF($B942="","",IFERROR(VLOOKUP($B942,SERVIÇOS!$B:$G,4,0),IFERROR(VLOOKUP($B942,'COMPOSIÇÕES COMPLEMENTARES '!$C:$K,6,0),"")))</f>
        <v/>
      </c>
      <c r="G942" s="360" t="str">
        <f>IF($B942="","",IFERROR(VLOOKUP($B942,SERVIÇOS!$B:$G,5,0),IFERROR(VLOOKUP($B942,'COMPOSIÇÕES COMPLEMENTARES '!$C:$K,7,0),"")))</f>
        <v/>
      </c>
      <c r="H942" s="360" t="str">
        <f t="shared" si="56"/>
        <v/>
      </c>
      <c r="I942" s="360" t="str">
        <f t="shared" si="57"/>
        <v/>
      </c>
      <c r="J942" s="360" t="str">
        <f t="shared" si="58"/>
        <v/>
      </c>
      <c r="K942" s="360" t="str">
        <f t="shared" si="59"/>
        <v/>
      </c>
      <c r="L942" s="360"/>
    </row>
    <row r="943" spans="1:12">
      <c r="A943" s="355"/>
      <c r="B943" s="356"/>
      <c r="C943" s="357" t="str">
        <f>IF($B943="","",IFERROR(VLOOKUP($B943,SERVIÇOS!$B:$G,2,0),IFERROR(VLOOKUP($B943,'COMPOSIÇÕES COMPLEMENTARES '!$C:$K,2,0),"")))</f>
        <v/>
      </c>
      <c r="D943" s="358" t="str">
        <f>IF($B943="","",IFERROR(VLOOKUP($B943,SERVIÇOS!$B:$G,3,0),IFERROR(VLOOKUP($B943,'COMPOSIÇÕES COMPLEMENTARES '!$C:$K,3,0),"")))</f>
        <v/>
      </c>
      <c r="E943" s="359"/>
      <c r="F943" s="360" t="str">
        <f>IF($B943="","",IFERROR(VLOOKUP($B943,SERVIÇOS!$B:$G,4,0),IFERROR(VLOOKUP($B943,'COMPOSIÇÕES COMPLEMENTARES '!$C:$K,6,0),"")))</f>
        <v/>
      </c>
      <c r="G943" s="360" t="str">
        <f>IF($B943="","",IFERROR(VLOOKUP($B943,SERVIÇOS!$B:$G,5,0),IFERROR(VLOOKUP($B943,'COMPOSIÇÕES COMPLEMENTARES '!$C:$K,7,0),"")))</f>
        <v/>
      </c>
      <c r="H943" s="360" t="str">
        <f t="shared" si="56"/>
        <v/>
      </c>
      <c r="I943" s="360" t="str">
        <f t="shared" si="57"/>
        <v/>
      </c>
      <c r="J943" s="360" t="str">
        <f t="shared" si="58"/>
        <v/>
      </c>
      <c r="K943" s="360" t="str">
        <f t="shared" si="59"/>
        <v/>
      </c>
      <c r="L943" s="360"/>
    </row>
    <row r="944" spans="1:12">
      <c r="A944" s="355"/>
      <c r="B944" s="356"/>
      <c r="C944" s="357" t="str">
        <f>IF($B944="","",IFERROR(VLOOKUP($B944,SERVIÇOS!$B:$G,2,0),IFERROR(VLOOKUP($B944,'COMPOSIÇÕES COMPLEMENTARES '!$C:$K,2,0),"")))</f>
        <v/>
      </c>
      <c r="D944" s="358" t="str">
        <f>IF($B944="","",IFERROR(VLOOKUP($B944,SERVIÇOS!$B:$G,3,0),IFERROR(VLOOKUP($B944,'COMPOSIÇÕES COMPLEMENTARES '!$C:$K,3,0),"")))</f>
        <v/>
      </c>
      <c r="E944" s="359"/>
      <c r="F944" s="360" t="str">
        <f>IF($B944="","",IFERROR(VLOOKUP($B944,SERVIÇOS!$B:$G,4,0),IFERROR(VLOOKUP($B944,'COMPOSIÇÕES COMPLEMENTARES '!$C:$K,6,0),"")))</f>
        <v/>
      </c>
      <c r="G944" s="360" t="str">
        <f>IF($B944="","",IFERROR(VLOOKUP($B944,SERVIÇOS!$B:$G,5,0),IFERROR(VLOOKUP($B944,'COMPOSIÇÕES COMPLEMENTARES '!$C:$K,7,0),"")))</f>
        <v/>
      </c>
      <c r="H944" s="360" t="str">
        <f t="shared" si="56"/>
        <v/>
      </c>
      <c r="I944" s="360" t="str">
        <f t="shared" si="57"/>
        <v/>
      </c>
      <c r="J944" s="360" t="str">
        <f t="shared" si="58"/>
        <v/>
      </c>
      <c r="K944" s="360" t="str">
        <f t="shared" si="59"/>
        <v/>
      </c>
      <c r="L944" s="360"/>
    </row>
    <row r="945" spans="1:12">
      <c r="A945" s="355"/>
      <c r="B945" s="356"/>
      <c r="C945" s="357" t="str">
        <f>IF($B945="","",IFERROR(VLOOKUP($B945,SERVIÇOS!$B:$G,2,0),IFERROR(VLOOKUP($B945,'COMPOSIÇÕES COMPLEMENTARES '!$C:$K,2,0),"")))</f>
        <v/>
      </c>
      <c r="D945" s="358" t="str">
        <f>IF($B945="","",IFERROR(VLOOKUP($B945,SERVIÇOS!$B:$G,3,0),IFERROR(VLOOKUP($B945,'COMPOSIÇÕES COMPLEMENTARES '!$C:$K,3,0),"")))</f>
        <v/>
      </c>
      <c r="E945" s="359"/>
      <c r="F945" s="360" t="str">
        <f>IF($B945="","",IFERROR(VLOOKUP($B945,SERVIÇOS!$B:$G,4,0),IFERROR(VLOOKUP($B945,'COMPOSIÇÕES COMPLEMENTARES '!$C:$K,6,0),"")))</f>
        <v/>
      </c>
      <c r="G945" s="360" t="str">
        <f>IF($B945="","",IFERROR(VLOOKUP($B945,SERVIÇOS!$B:$G,5,0),IFERROR(VLOOKUP($B945,'COMPOSIÇÕES COMPLEMENTARES '!$C:$K,7,0),"")))</f>
        <v/>
      </c>
      <c r="H945" s="360" t="str">
        <f t="shared" si="56"/>
        <v/>
      </c>
      <c r="I945" s="360" t="str">
        <f t="shared" si="57"/>
        <v/>
      </c>
      <c r="J945" s="360" t="str">
        <f t="shared" si="58"/>
        <v/>
      </c>
      <c r="K945" s="360" t="str">
        <f t="shared" si="59"/>
        <v/>
      </c>
      <c r="L945" s="360"/>
    </row>
    <row r="946" spans="1:12">
      <c r="A946" s="355"/>
      <c r="B946" s="356"/>
      <c r="C946" s="357" t="str">
        <f>IF($B946="","",IFERROR(VLOOKUP($B946,SERVIÇOS!$B:$G,2,0),IFERROR(VLOOKUP($B946,'COMPOSIÇÕES COMPLEMENTARES '!$C:$K,2,0),"")))</f>
        <v/>
      </c>
      <c r="D946" s="358" t="str">
        <f>IF($B946="","",IFERROR(VLOOKUP($B946,SERVIÇOS!$B:$G,3,0),IFERROR(VLOOKUP($B946,'COMPOSIÇÕES COMPLEMENTARES '!$C:$K,3,0),"")))</f>
        <v/>
      </c>
      <c r="E946" s="359"/>
      <c r="F946" s="360" t="str">
        <f>IF($B946="","",IFERROR(VLOOKUP($B946,SERVIÇOS!$B:$G,4,0),IFERROR(VLOOKUP($B946,'COMPOSIÇÕES COMPLEMENTARES '!$C:$K,6,0),"")))</f>
        <v/>
      </c>
      <c r="G946" s="360" t="str">
        <f>IF($B946="","",IFERROR(VLOOKUP($B946,SERVIÇOS!$B:$G,5,0),IFERROR(VLOOKUP($B946,'COMPOSIÇÕES COMPLEMENTARES '!$C:$K,7,0),"")))</f>
        <v/>
      </c>
      <c r="H946" s="360" t="str">
        <f t="shared" si="56"/>
        <v/>
      </c>
      <c r="I946" s="360" t="str">
        <f t="shared" si="57"/>
        <v/>
      </c>
      <c r="J946" s="360" t="str">
        <f t="shared" si="58"/>
        <v/>
      </c>
      <c r="K946" s="360" t="str">
        <f t="shared" si="59"/>
        <v/>
      </c>
      <c r="L946" s="360"/>
    </row>
    <row r="947" spans="1:12">
      <c r="A947" s="355"/>
      <c r="B947" s="356"/>
      <c r="C947" s="357" t="str">
        <f>IF($B947="","",IFERROR(VLOOKUP($B947,SERVIÇOS!$B:$G,2,0),IFERROR(VLOOKUP($B947,'COMPOSIÇÕES COMPLEMENTARES '!$C:$K,2,0),"")))</f>
        <v/>
      </c>
      <c r="D947" s="358" t="str">
        <f>IF($B947="","",IFERROR(VLOOKUP($B947,SERVIÇOS!$B:$G,3,0),IFERROR(VLOOKUP($B947,'COMPOSIÇÕES COMPLEMENTARES '!$C:$K,3,0),"")))</f>
        <v/>
      </c>
      <c r="E947" s="359"/>
      <c r="F947" s="360" t="str">
        <f>IF($B947="","",IFERROR(VLOOKUP($B947,SERVIÇOS!$B:$G,4,0),IFERROR(VLOOKUP($B947,'COMPOSIÇÕES COMPLEMENTARES '!$C:$K,6,0),"")))</f>
        <v/>
      </c>
      <c r="G947" s="360" t="str">
        <f>IF($B947="","",IFERROR(VLOOKUP($B947,SERVIÇOS!$B:$G,5,0),IFERROR(VLOOKUP($B947,'COMPOSIÇÕES COMPLEMENTARES '!$C:$K,7,0),"")))</f>
        <v/>
      </c>
      <c r="H947" s="360" t="str">
        <f t="shared" si="56"/>
        <v/>
      </c>
      <c r="I947" s="360" t="str">
        <f t="shared" si="57"/>
        <v/>
      </c>
      <c r="J947" s="360" t="str">
        <f t="shared" si="58"/>
        <v/>
      </c>
      <c r="K947" s="360" t="str">
        <f t="shared" si="59"/>
        <v/>
      </c>
      <c r="L947" s="360"/>
    </row>
    <row r="948" spans="1:12">
      <c r="A948" s="355"/>
      <c r="B948" s="356"/>
      <c r="C948" s="357" t="str">
        <f>IF($B948="","",IFERROR(VLOOKUP($B948,SERVIÇOS!$B:$G,2,0),IFERROR(VLOOKUP($B948,'COMPOSIÇÕES COMPLEMENTARES '!$C:$K,2,0),"")))</f>
        <v/>
      </c>
      <c r="D948" s="358" t="str">
        <f>IF($B948="","",IFERROR(VLOOKUP($B948,SERVIÇOS!$B:$G,3,0),IFERROR(VLOOKUP($B948,'COMPOSIÇÕES COMPLEMENTARES '!$C:$K,3,0),"")))</f>
        <v/>
      </c>
      <c r="E948" s="359"/>
      <c r="F948" s="360" t="str">
        <f>IF($B948="","",IFERROR(VLOOKUP($B948,SERVIÇOS!$B:$G,4,0),IFERROR(VLOOKUP($B948,'COMPOSIÇÕES COMPLEMENTARES '!$C:$K,6,0),"")))</f>
        <v/>
      </c>
      <c r="G948" s="360" t="str">
        <f>IF($B948="","",IFERROR(VLOOKUP($B948,SERVIÇOS!$B:$G,5,0),IFERROR(VLOOKUP($B948,'COMPOSIÇÕES COMPLEMENTARES '!$C:$K,7,0),"")))</f>
        <v/>
      </c>
      <c r="H948" s="360" t="str">
        <f t="shared" si="56"/>
        <v/>
      </c>
      <c r="I948" s="360" t="str">
        <f t="shared" si="57"/>
        <v/>
      </c>
      <c r="J948" s="360" t="str">
        <f t="shared" si="58"/>
        <v/>
      </c>
      <c r="K948" s="360" t="str">
        <f t="shared" si="59"/>
        <v/>
      </c>
      <c r="L948" s="360"/>
    </row>
    <row r="949" spans="1:12">
      <c r="A949" s="355"/>
      <c r="B949" s="356"/>
      <c r="C949" s="357" t="str">
        <f>IF($B949="","",IFERROR(VLOOKUP($B949,SERVIÇOS!$B:$G,2,0),IFERROR(VLOOKUP($B949,'COMPOSIÇÕES COMPLEMENTARES '!$C:$K,2,0),"")))</f>
        <v/>
      </c>
      <c r="D949" s="358" t="str">
        <f>IF($B949="","",IFERROR(VLOOKUP($B949,SERVIÇOS!$B:$G,3,0),IFERROR(VLOOKUP($B949,'COMPOSIÇÕES COMPLEMENTARES '!$C:$K,3,0),"")))</f>
        <v/>
      </c>
      <c r="E949" s="359"/>
      <c r="F949" s="360" t="str">
        <f>IF($B949="","",IFERROR(VLOOKUP($B949,SERVIÇOS!$B:$G,4,0),IFERROR(VLOOKUP($B949,'COMPOSIÇÕES COMPLEMENTARES '!$C:$K,6,0),"")))</f>
        <v/>
      </c>
      <c r="G949" s="360" t="str">
        <f>IF($B949="","",IFERROR(VLOOKUP($B949,SERVIÇOS!$B:$G,5,0),IFERROR(VLOOKUP($B949,'COMPOSIÇÕES COMPLEMENTARES '!$C:$K,7,0),"")))</f>
        <v/>
      </c>
      <c r="H949" s="360" t="str">
        <f t="shared" si="56"/>
        <v/>
      </c>
      <c r="I949" s="360" t="str">
        <f t="shared" si="57"/>
        <v/>
      </c>
      <c r="J949" s="360" t="str">
        <f t="shared" si="58"/>
        <v/>
      </c>
      <c r="K949" s="360" t="str">
        <f t="shared" si="59"/>
        <v/>
      </c>
      <c r="L949" s="360"/>
    </row>
    <row r="950" spans="1:12">
      <c r="A950" s="355"/>
      <c r="B950" s="356"/>
      <c r="C950" s="357" t="str">
        <f>IF($B950="","",IFERROR(VLOOKUP($B950,SERVIÇOS!$B:$G,2,0),IFERROR(VLOOKUP($B950,'COMPOSIÇÕES COMPLEMENTARES '!$C:$K,2,0),"")))</f>
        <v/>
      </c>
      <c r="D950" s="358" t="str">
        <f>IF($B950="","",IFERROR(VLOOKUP($B950,SERVIÇOS!$B:$G,3,0),IFERROR(VLOOKUP($B950,'COMPOSIÇÕES COMPLEMENTARES '!$C:$K,3,0),"")))</f>
        <v/>
      </c>
      <c r="E950" s="359"/>
      <c r="F950" s="360" t="str">
        <f>IF($B950="","",IFERROR(VLOOKUP($B950,SERVIÇOS!$B:$G,4,0),IFERROR(VLOOKUP($B950,'COMPOSIÇÕES COMPLEMENTARES '!$C:$K,6,0),"")))</f>
        <v/>
      </c>
      <c r="G950" s="360" t="str">
        <f>IF($B950="","",IFERROR(VLOOKUP($B950,SERVIÇOS!$B:$G,5,0),IFERROR(VLOOKUP($B950,'COMPOSIÇÕES COMPLEMENTARES '!$C:$K,7,0),"")))</f>
        <v/>
      </c>
      <c r="H950" s="360" t="str">
        <f t="shared" si="56"/>
        <v/>
      </c>
      <c r="I950" s="360" t="str">
        <f t="shared" si="57"/>
        <v/>
      </c>
      <c r="J950" s="360" t="str">
        <f t="shared" si="58"/>
        <v/>
      </c>
      <c r="K950" s="360" t="str">
        <f t="shared" si="59"/>
        <v/>
      </c>
      <c r="L950" s="360"/>
    </row>
    <row r="951" spans="1:12">
      <c r="A951" s="355"/>
      <c r="B951" s="356"/>
      <c r="C951" s="357" t="str">
        <f>IF($B951="","",IFERROR(VLOOKUP($B951,SERVIÇOS!$B:$G,2,0),IFERROR(VLOOKUP($B951,'COMPOSIÇÕES COMPLEMENTARES '!$C:$K,2,0),"")))</f>
        <v/>
      </c>
      <c r="D951" s="358" t="str">
        <f>IF($B951="","",IFERROR(VLOOKUP($B951,SERVIÇOS!$B:$G,3,0),IFERROR(VLOOKUP($B951,'COMPOSIÇÕES COMPLEMENTARES '!$C:$K,3,0),"")))</f>
        <v/>
      </c>
      <c r="E951" s="359"/>
      <c r="F951" s="360" t="str">
        <f>IF($B951="","",IFERROR(VLOOKUP($B951,SERVIÇOS!$B:$G,4,0),IFERROR(VLOOKUP($B951,'COMPOSIÇÕES COMPLEMENTARES '!$C:$K,6,0),"")))</f>
        <v/>
      </c>
      <c r="G951" s="360" t="str">
        <f>IF($B951="","",IFERROR(VLOOKUP($B951,SERVIÇOS!$B:$G,5,0),IFERROR(VLOOKUP($B951,'COMPOSIÇÕES COMPLEMENTARES '!$C:$K,7,0),"")))</f>
        <v/>
      </c>
      <c r="H951" s="360" t="str">
        <f t="shared" si="56"/>
        <v/>
      </c>
      <c r="I951" s="360" t="str">
        <f t="shared" si="57"/>
        <v/>
      </c>
      <c r="J951" s="360" t="str">
        <f t="shared" si="58"/>
        <v/>
      </c>
      <c r="K951" s="360" t="str">
        <f t="shared" si="59"/>
        <v/>
      </c>
      <c r="L951" s="360"/>
    </row>
    <row r="952" spans="1:12">
      <c r="A952" s="355"/>
      <c r="B952" s="356"/>
      <c r="C952" s="357" t="str">
        <f>IF($B952="","",IFERROR(VLOOKUP($B952,SERVIÇOS!$B:$G,2,0),IFERROR(VLOOKUP($B952,'COMPOSIÇÕES COMPLEMENTARES '!$C:$K,2,0),"")))</f>
        <v/>
      </c>
      <c r="D952" s="358" t="str">
        <f>IF($B952="","",IFERROR(VLOOKUP($B952,SERVIÇOS!$B:$G,3,0),IFERROR(VLOOKUP($B952,'COMPOSIÇÕES COMPLEMENTARES '!$C:$K,3,0),"")))</f>
        <v/>
      </c>
      <c r="E952" s="359"/>
      <c r="F952" s="360" t="str">
        <f>IF($B952="","",IFERROR(VLOOKUP($B952,SERVIÇOS!$B:$G,4,0),IFERROR(VLOOKUP($B952,'COMPOSIÇÕES COMPLEMENTARES '!$C:$K,6,0),"")))</f>
        <v/>
      </c>
      <c r="G952" s="360" t="str">
        <f>IF($B952="","",IFERROR(VLOOKUP($B952,SERVIÇOS!$B:$G,5,0),IFERROR(VLOOKUP($B952,'COMPOSIÇÕES COMPLEMENTARES '!$C:$K,7,0),"")))</f>
        <v/>
      </c>
      <c r="H952" s="360" t="str">
        <f t="shared" si="56"/>
        <v/>
      </c>
      <c r="I952" s="360" t="str">
        <f t="shared" si="57"/>
        <v/>
      </c>
      <c r="J952" s="360" t="str">
        <f t="shared" si="58"/>
        <v/>
      </c>
      <c r="K952" s="360" t="str">
        <f t="shared" si="59"/>
        <v/>
      </c>
      <c r="L952" s="360"/>
    </row>
    <row r="953" spans="1:12">
      <c r="A953" s="355"/>
      <c r="B953" s="356"/>
      <c r="C953" s="357" t="str">
        <f>IF($B953="","",IFERROR(VLOOKUP($B953,SERVIÇOS!$B:$G,2,0),IFERROR(VLOOKUP($B953,'COMPOSIÇÕES COMPLEMENTARES '!$C:$K,2,0),"")))</f>
        <v/>
      </c>
      <c r="D953" s="358" t="str">
        <f>IF($B953="","",IFERROR(VLOOKUP($B953,SERVIÇOS!$B:$G,3,0),IFERROR(VLOOKUP($B953,'COMPOSIÇÕES COMPLEMENTARES '!$C:$K,3,0),"")))</f>
        <v/>
      </c>
      <c r="E953" s="359"/>
      <c r="F953" s="360" t="str">
        <f>IF($B953="","",IFERROR(VLOOKUP($B953,SERVIÇOS!$B:$G,4,0),IFERROR(VLOOKUP($B953,'COMPOSIÇÕES COMPLEMENTARES '!$C:$K,6,0),"")))</f>
        <v/>
      </c>
      <c r="G953" s="360" t="str">
        <f>IF($B953="","",IFERROR(VLOOKUP($B953,SERVIÇOS!$B:$G,5,0),IFERROR(VLOOKUP($B953,'COMPOSIÇÕES COMPLEMENTARES '!$C:$K,7,0),"")))</f>
        <v/>
      </c>
      <c r="H953" s="360" t="str">
        <f t="shared" si="56"/>
        <v/>
      </c>
      <c r="I953" s="360" t="str">
        <f t="shared" si="57"/>
        <v/>
      </c>
      <c r="J953" s="360" t="str">
        <f t="shared" si="58"/>
        <v/>
      </c>
      <c r="K953" s="360" t="str">
        <f t="shared" si="59"/>
        <v/>
      </c>
      <c r="L953" s="360"/>
    </row>
    <row r="954" spans="1:12">
      <c r="A954" s="355"/>
      <c r="B954" s="356"/>
      <c r="C954" s="357" t="str">
        <f>IF($B954="","",IFERROR(VLOOKUP($B954,SERVIÇOS!$B:$G,2,0),IFERROR(VLOOKUP($B954,'COMPOSIÇÕES COMPLEMENTARES '!$C:$K,2,0),"")))</f>
        <v/>
      </c>
      <c r="D954" s="358" t="str">
        <f>IF($B954="","",IFERROR(VLOOKUP($B954,SERVIÇOS!$B:$G,3,0),IFERROR(VLOOKUP($B954,'COMPOSIÇÕES COMPLEMENTARES '!$C:$K,3,0),"")))</f>
        <v/>
      </c>
      <c r="E954" s="359"/>
      <c r="F954" s="360" t="str">
        <f>IF($B954="","",IFERROR(VLOOKUP($B954,SERVIÇOS!$B:$G,4,0),IFERROR(VLOOKUP($B954,'COMPOSIÇÕES COMPLEMENTARES '!$C:$K,6,0),"")))</f>
        <v/>
      </c>
      <c r="G954" s="360" t="str">
        <f>IF($B954="","",IFERROR(VLOOKUP($B954,SERVIÇOS!$B:$G,5,0),IFERROR(VLOOKUP($B954,'COMPOSIÇÕES COMPLEMENTARES '!$C:$K,7,0),"")))</f>
        <v/>
      </c>
      <c r="H954" s="360" t="str">
        <f t="shared" si="56"/>
        <v/>
      </c>
      <c r="I954" s="360" t="str">
        <f t="shared" si="57"/>
        <v/>
      </c>
      <c r="J954" s="360" t="str">
        <f t="shared" si="58"/>
        <v/>
      </c>
      <c r="K954" s="360" t="str">
        <f t="shared" si="59"/>
        <v/>
      </c>
      <c r="L954" s="360"/>
    </row>
    <row r="955" spans="1:12">
      <c r="A955" s="355"/>
      <c r="B955" s="356"/>
      <c r="C955" s="357" t="str">
        <f>IF($B955="","",IFERROR(VLOOKUP($B955,SERVIÇOS!$B:$G,2,0),IFERROR(VLOOKUP($B955,'COMPOSIÇÕES COMPLEMENTARES '!$C:$K,2,0),"")))</f>
        <v/>
      </c>
      <c r="D955" s="358" t="str">
        <f>IF($B955="","",IFERROR(VLOOKUP($B955,SERVIÇOS!$B:$G,3,0),IFERROR(VLOOKUP($B955,'COMPOSIÇÕES COMPLEMENTARES '!$C:$K,3,0),"")))</f>
        <v/>
      </c>
      <c r="E955" s="359"/>
      <c r="F955" s="360" t="str">
        <f>IF($B955="","",IFERROR(VLOOKUP($B955,SERVIÇOS!$B:$G,4,0),IFERROR(VLOOKUP($B955,'COMPOSIÇÕES COMPLEMENTARES '!$C:$K,6,0),"")))</f>
        <v/>
      </c>
      <c r="G955" s="360" t="str">
        <f>IF($B955="","",IFERROR(VLOOKUP($B955,SERVIÇOS!$B:$G,5,0),IFERROR(VLOOKUP($B955,'COMPOSIÇÕES COMPLEMENTARES '!$C:$K,7,0),"")))</f>
        <v/>
      </c>
      <c r="H955" s="360" t="str">
        <f t="shared" si="56"/>
        <v/>
      </c>
      <c r="I955" s="360" t="str">
        <f t="shared" si="57"/>
        <v/>
      </c>
      <c r="J955" s="360" t="str">
        <f t="shared" si="58"/>
        <v/>
      </c>
      <c r="K955" s="360" t="str">
        <f t="shared" si="59"/>
        <v/>
      </c>
      <c r="L955" s="360"/>
    </row>
    <row r="956" spans="1:12">
      <c r="A956" s="355"/>
      <c r="B956" s="356"/>
      <c r="C956" s="357" t="str">
        <f>IF($B956="","",IFERROR(VLOOKUP($B956,SERVIÇOS!$B:$G,2,0),IFERROR(VLOOKUP($B956,'COMPOSIÇÕES COMPLEMENTARES '!$C:$K,2,0),"")))</f>
        <v/>
      </c>
      <c r="D956" s="358" t="str">
        <f>IF($B956="","",IFERROR(VLOOKUP($B956,SERVIÇOS!$B:$G,3,0),IFERROR(VLOOKUP($B956,'COMPOSIÇÕES COMPLEMENTARES '!$C:$K,3,0),"")))</f>
        <v/>
      </c>
      <c r="E956" s="359"/>
      <c r="F956" s="360" t="str">
        <f>IF($B956="","",IFERROR(VLOOKUP($B956,SERVIÇOS!$B:$G,4,0),IFERROR(VLOOKUP($B956,'COMPOSIÇÕES COMPLEMENTARES '!$C:$K,6,0),"")))</f>
        <v/>
      </c>
      <c r="G956" s="360" t="str">
        <f>IF($B956="","",IFERROR(VLOOKUP($B956,SERVIÇOS!$B:$G,5,0),IFERROR(VLOOKUP($B956,'COMPOSIÇÕES COMPLEMENTARES '!$C:$K,7,0),"")))</f>
        <v/>
      </c>
      <c r="H956" s="360" t="str">
        <f t="shared" si="56"/>
        <v/>
      </c>
      <c r="I956" s="360" t="str">
        <f t="shared" si="57"/>
        <v/>
      </c>
      <c r="J956" s="360" t="str">
        <f t="shared" si="58"/>
        <v/>
      </c>
      <c r="K956" s="360" t="str">
        <f t="shared" si="59"/>
        <v/>
      </c>
      <c r="L956" s="360"/>
    </row>
    <row r="957" spans="1:12">
      <c r="A957" s="355"/>
      <c r="B957" s="356"/>
      <c r="C957" s="357" t="str">
        <f>IF($B957="","",IFERROR(VLOOKUP($B957,SERVIÇOS!$B:$G,2,0),IFERROR(VLOOKUP($B957,'COMPOSIÇÕES COMPLEMENTARES '!$C:$K,2,0),"")))</f>
        <v/>
      </c>
      <c r="D957" s="358" t="str">
        <f>IF($B957="","",IFERROR(VLOOKUP($B957,SERVIÇOS!$B:$G,3,0),IFERROR(VLOOKUP($B957,'COMPOSIÇÕES COMPLEMENTARES '!$C:$K,3,0),"")))</f>
        <v/>
      </c>
      <c r="E957" s="359"/>
      <c r="F957" s="360" t="str">
        <f>IF($B957="","",IFERROR(VLOOKUP($B957,SERVIÇOS!$B:$G,4,0),IFERROR(VLOOKUP($B957,'COMPOSIÇÕES COMPLEMENTARES '!$C:$K,6,0),"")))</f>
        <v/>
      </c>
      <c r="G957" s="360" t="str">
        <f>IF($B957="","",IFERROR(VLOOKUP($B957,SERVIÇOS!$B:$G,5,0),IFERROR(VLOOKUP($B957,'COMPOSIÇÕES COMPLEMENTARES '!$C:$K,7,0),"")))</f>
        <v/>
      </c>
      <c r="H957" s="360" t="str">
        <f t="shared" si="56"/>
        <v/>
      </c>
      <c r="I957" s="360" t="str">
        <f t="shared" si="57"/>
        <v/>
      </c>
      <c r="J957" s="360" t="str">
        <f t="shared" si="58"/>
        <v/>
      </c>
      <c r="K957" s="360" t="str">
        <f t="shared" si="59"/>
        <v/>
      </c>
      <c r="L957" s="360"/>
    </row>
    <row r="958" spans="1:12">
      <c r="A958" s="355"/>
      <c r="B958" s="356"/>
      <c r="C958" s="357" t="str">
        <f>IF($B958="","",IFERROR(VLOOKUP($B958,SERVIÇOS!$B:$G,2,0),IFERROR(VLOOKUP($B958,'COMPOSIÇÕES COMPLEMENTARES '!$C:$K,2,0),"")))</f>
        <v/>
      </c>
      <c r="D958" s="358" t="str">
        <f>IF($B958="","",IFERROR(VLOOKUP($B958,SERVIÇOS!$B:$G,3,0),IFERROR(VLOOKUP($B958,'COMPOSIÇÕES COMPLEMENTARES '!$C:$K,3,0),"")))</f>
        <v/>
      </c>
      <c r="E958" s="359"/>
      <c r="F958" s="360" t="str">
        <f>IF($B958="","",IFERROR(VLOOKUP($B958,SERVIÇOS!$B:$G,4,0),IFERROR(VLOOKUP($B958,'COMPOSIÇÕES COMPLEMENTARES '!$C:$K,6,0),"")))</f>
        <v/>
      </c>
      <c r="G958" s="360" t="str">
        <f>IF($B958="","",IFERROR(VLOOKUP($B958,SERVIÇOS!$B:$G,5,0),IFERROR(VLOOKUP($B958,'COMPOSIÇÕES COMPLEMENTARES '!$C:$K,7,0),"")))</f>
        <v/>
      </c>
      <c r="H958" s="360" t="str">
        <f t="shared" si="56"/>
        <v/>
      </c>
      <c r="I958" s="360" t="str">
        <f t="shared" si="57"/>
        <v/>
      </c>
      <c r="J958" s="360" t="str">
        <f t="shared" si="58"/>
        <v/>
      </c>
      <c r="K958" s="360" t="str">
        <f t="shared" si="59"/>
        <v/>
      </c>
      <c r="L958" s="360"/>
    </row>
    <row r="959" spans="1:12">
      <c r="A959" s="355"/>
      <c r="B959" s="356"/>
      <c r="C959" s="357" t="str">
        <f>IF($B959="","",IFERROR(VLOOKUP($B959,SERVIÇOS!$B:$G,2,0),IFERROR(VLOOKUP($B959,'COMPOSIÇÕES COMPLEMENTARES '!$C:$K,2,0),"")))</f>
        <v/>
      </c>
      <c r="D959" s="358" t="str">
        <f>IF($B959="","",IFERROR(VLOOKUP($B959,SERVIÇOS!$B:$G,3,0),IFERROR(VLOOKUP($B959,'COMPOSIÇÕES COMPLEMENTARES '!$C:$K,3,0),"")))</f>
        <v/>
      </c>
      <c r="E959" s="359"/>
      <c r="F959" s="360" t="str">
        <f>IF($B959="","",IFERROR(VLOOKUP($B959,SERVIÇOS!$B:$G,4,0),IFERROR(VLOOKUP($B959,'COMPOSIÇÕES COMPLEMENTARES '!$C:$K,6,0),"")))</f>
        <v/>
      </c>
      <c r="G959" s="360" t="str">
        <f>IF($B959="","",IFERROR(VLOOKUP($B959,SERVIÇOS!$B:$G,5,0),IFERROR(VLOOKUP($B959,'COMPOSIÇÕES COMPLEMENTARES '!$C:$K,7,0),"")))</f>
        <v/>
      </c>
      <c r="H959" s="360" t="str">
        <f t="shared" si="56"/>
        <v/>
      </c>
      <c r="I959" s="360" t="str">
        <f t="shared" si="57"/>
        <v/>
      </c>
      <c r="J959" s="360" t="str">
        <f t="shared" si="58"/>
        <v/>
      </c>
      <c r="K959" s="360" t="str">
        <f t="shared" si="59"/>
        <v/>
      </c>
      <c r="L959" s="360"/>
    </row>
    <row r="960" spans="1:12">
      <c r="A960" s="355"/>
      <c r="B960" s="356"/>
      <c r="C960" s="357" t="str">
        <f>IF($B960="","",IFERROR(VLOOKUP($B960,SERVIÇOS!$B:$G,2,0),IFERROR(VLOOKUP($B960,'COMPOSIÇÕES COMPLEMENTARES '!$C:$K,2,0),"")))</f>
        <v/>
      </c>
      <c r="D960" s="358" t="str">
        <f>IF($B960="","",IFERROR(VLOOKUP($B960,SERVIÇOS!$B:$G,3,0),IFERROR(VLOOKUP($B960,'COMPOSIÇÕES COMPLEMENTARES '!$C:$K,3,0),"")))</f>
        <v/>
      </c>
      <c r="E960" s="359"/>
      <c r="F960" s="360" t="str">
        <f>IF($B960="","",IFERROR(VLOOKUP($B960,SERVIÇOS!$B:$G,4,0),IFERROR(VLOOKUP($B960,'COMPOSIÇÕES COMPLEMENTARES '!$C:$K,6,0),"")))</f>
        <v/>
      </c>
      <c r="G960" s="360" t="str">
        <f>IF($B960="","",IFERROR(VLOOKUP($B960,SERVIÇOS!$B:$G,5,0),IFERROR(VLOOKUP($B960,'COMPOSIÇÕES COMPLEMENTARES '!$C:$K,7,0),"")))</f>
        <v/>
      </c>
      <c r="H960" s="360" t="str">
        <f t="shared" si="56"/>
        <v/>
      </c>
      <c r="I960" s="360" t="str">
        <f t="shared" si="57"/>
        <v/>
      </c>
      <c r="J960" s="360" t="str">
        <f t="shared" si="58"/>
        <v/>
      </c>
      <c r="K960" s="360" t="str">
        <f t="shared" si="59"/>
        <v/>
      </c>
      <c r="L960" s="360"/>
    </row>
    <row r="961" spans="1:12">
      <c r="A961" s="355"/>
      <c r="B961" s="356"/>
      <c r="C961" s="357" t="str">
        <f>IF($B961="","",IFERROR(VLOOKUP($B961,SERVIÇOS!$B:$G,2,0),IFERROR(VLOOKUP($B961,'COMPOSIÇÕES COMPLEMENTARES '!$C:$K,2,0),"")))</f>
        <v/>
      </c>
      <c r="D961" s="358" t="str">
        <f>IF($B961="","",IFERROR(VLOOKUP($B961,SERVIÇOS!$B:$G,3,0),IFERROR(VLOOKUP($B961,'COMPOSIÇÕES COMPLEMENTARES '!$C:$K,3,0),"")))</f>
        <v/>
      </c>
      <c r="E961" s="359"/>
      <c r="F961" s="360" t="str">
        <f>IF($B961="","",IFERROR(VLOOKUP($B961,SERVIÇOS!$B:$G,4,0),IFERROR(VLOOKUP($B961,'COMPOSIÇÕES COMPLEMENTARES '!$C:$K,6,0),"")))</f>
        <v/>
      </c>
      <c r="G961" s="360" t="str">
        <f>IF($B961="","",IFERROR(VLOOKUP($B961,SERVIÇOS!$B:$G,5,0),IFERROR(VLOOKUP($B961,'COMPOSIÇÕES COMPLEMENTARES '!$C:$K,7,0),"")))</f>
        <v/>
      </c>
      <c r="H961" s="360" t="str">
        <f t="shared" si="56"/>
        <v/>
      </c>
      <c r="I961" s="360" t="str">
        <f t="shared" si="57"/>
        <v/>
      </c>
      <c r="J961" s="360" t="str">
        <f t="shared" si="58"/>
        <v/>
      </c>
      <c r="K961" s="360" t="str">
        <f t="shared" si="59"/>
        <v/>
      </c>
      <c r="L961" s="360"/>
    </row>
    <row r="962" spans="1:12">
      <c r="A962" s="355"/>
      <c r="B962" s="356"/>
      <c r="C962" s="357" t="str">
        <f>IF($B962="","",IFERROR(VLOOKUP($B962,SERVIÇOS!$B:$G,2,0),IFERROR(VLOOKUP($B962,'COMPOSIÇÕES COMPLEMENTARES '!$C:$K,2,0),"")))</f>
        <v/>
      </c>
      <c r="D962" s="358" t="str">
        <f>IF($B962="","",IFERROR(VLOOKUP($B962,SERVIÇOS!$B:$G,3,0),IFERROR(VLOOKUP($B962,'COMPOSIÇÕES COMPLEMENTARES '!$C:$K,3,0),"")))</f>
        <v/>
      </c>
      <c r="E962" s="359"/>
      <c r="F962" s="360" t="str">
        <f>IF($B962="","",IFERROR(VLOOKUP($B962,SERVIÇOS!$B:$G,4,0),IFERROR(VLOOKUP($B962,'COMPOSIÇÕES COMPLEMENTARES '!$C:$K,6,0),"")))</f>
        <v/>
      </c>
      <c r="G962" s="360" t="str">
        <f>IF($B962="","",IFERROR(VLOOKUP($B962,SERVIÇOS!$B:$G,5,0),IFERROR(VLOOKUP($B962,'COMPOSIÇÕES COMPLEMENTARES '!$C:$K,7,0),"")))</f>
        <v/>
      </c>
      <c r="H962" s="360" t="str">
        <f t="shared" si="56"/>
        <v/>
      </c>
      <c r="I962" s="360" t="str">
        <f t="shared" si="57"/>
        <v/>
      </c>
      <c r="J962" s="360" t="str">
        <f t="shared" si="58"/>
        <v/>
      </c>
      <c r="K962" s="360" t="str">
        <f t="shared" si="59"/>
        <v/>
      </c>
      <c r="L962" s="360"/>
    </row>
    <row r="963" spans="1:12">
      <c r="A963" s="355"/>
      <c r="B963" s="356"/>
      <c r="C963" s="357" t="str">
        <f>IF($B963="","",IFERROR(VLOOKUP($B963,SERVIÇOS!$B:$G,2,0),IFERROR(VLOOKUP($B963,'COMPOSIÇÕES COMPLEMENTARES '!$C:$K,2,0),"")))</f>
        <v/>
      </c>
      <c r="D963" s="358" t="str">
        <f>IF($B963="","",IFERROR(VLOOKUP($B963,SERVIÇOS!$B:$G,3,0),IFERROR(VLOOKUP($B963,'COMPOSIÇÕES COMPLEMENTARES '!$C:$K,3,0),"")))</f>
        <v/>
      </c>
      <c r="E963" s="359"/>
      <c r="F963" s="360" t="str">
        <f>IF($B963="","",IFERROR(VLOOKUP($B963,SERVIÇOS!$B:$G,4,0),IFERROR(VLOOKUP($B963,'COMPOSIÇÕES COMPLEMENTARES '!$C:$K,6,0),"")))</f>
        <v/>
      </c>
      <c r="G963" s="360" t="str">
        <f>IF($B963="","",IFERROR(VLOOKUP($B963,SERVIÇOS!$B:$G,5,0),IFERROR(VLOOKUP($B963,'COMPOSIÇÕES COMPLEMENTARES '!$C:$K,7,0),"")))</f>
        <v/>
      </c>
      <c r="H963" s="360" t="str">
        <f t="shared" si="56"/>
        <v/>
      </c>
      <c r="I963" s="360" t="str">
        <f t="shared" si="57"/>
        <v/>
      </c>
      <c r="J963" s="360" t="str">
        <f t="shared" si="58"/>
        <v/>
      </c>
      <c r="K963" s="360" t="str">
        <f t="shared" si="59"/>
        <v/>
      </c>
      <c r="L963" s="360"/>
    </row>
    <row r="964" spans="1:12">
      <c r="A964" s="355"/>
      <c r="B964" s="356"/>
      <c r="C964" s="357" t="str">
        <f>IF($B964="","",IFERROR(VLOOKUP($B964,SERVIÇOS!$B:$G,2,0),IFERROR(VLOOKUP($B964,'COMPOSIÇÕES COMPLEMENTARES '!$C:$K,2,0),"")))</f>
        <v/>
      </c>
      <c r="D964" s="358" t="str">
        <f>IF($B964="","",IFERROR(VLOOKUP($B964,SERVIÇOS!$B:$G,3,0),IFERROR(VLOOKUP($B964,'COMPOSIÇÕES COMPLEMENTARES '!$C:$K,3,0),"")))</f>
        <v/>
      </c>
      <c r="E964" s="359"/>
      <c r="F964" s="360" t="str">
        <f>IF($B964="","",IFERROR(VLOOKUP($B964,SERVIÇOS!$B:$G,4,0),IFERROR(VLOOKUP($B964,'COMPOSIÇÕES COMPLEMENTARES '!$C:$K,6,0),"")))</f>
        <v/>
      </c>
      <c r="G964" s="360" t="str">
        <f>IF($B964="","",IFERROR(VLOOKUP($B964,SERVIÇOS!$B:$G,5,0),IFERROR(VLOOKUP($B964,'COMPOSIÇÕES COMPLEMENTARES '!$C:$K,7,0),"")))</f>
        <v/>
      </c>
      <c r="H964" s="360" t="str">
        <f t="shared" si="56"/>
        <v/>
      </c>
      <c r="I964" s="360" t="str">
        <f t="shared" si="57"/>
        <v/>
      </c>
      <c r="J964" s="360" t="str">
        <f t="shared" si="58"/>
        <v/>
      </c>
      <c r="K964" s="360" t="str">
        <f t="shared" si="59"/>
        <v/>
      </c>
      <c r="L964" s="360"/>
    </row>
    <row r="965" spans="1:12">
      <c r="A965" s="355"/>
      <c r="B965" s="356"/>
      <c r="C965" s="357" t="str">
        <f>IF($B965="","",IFERROR(VLOOKUP($B965,SERVIÇOS!$B:$G,2,0),IFERROR(VLOOKUP($B965,'COMPOSIÇÕES COMPLEMENTARES '!$C:$K,2,0),"")))</f>
        <v/>
      </c>
      <c r="D965" s="358" t="str">
        <f>IF($B965="","",IFERROR(VLOOKUP($B965,SERVIÇOS!$B:$G,3,0),IFERROR(VLOOKUP($B965,'COMPOSIÇÕES COMPLEMENTARES '!$C:$K,3,0),"")))</f>
        <v/>
      </c>
      <c r="E965" s="359"/>
      <c r="F965" s="360" t="str">
        <f>IF($B965="","",IFERROR(VLOOKUP($B965,SERVIÇOS!$B:$G,4,0),IFERROR(VLOOKUP($B965,'COMPOSIÇÕES COMPLEMENTARES '!$C:$K,6,0),"")))</f>
        <v/>
      </c>
      <c r="G965" s="360" t="str">
        <f>IF($B965="","",IFERROR(VLOOKUP($B965,SERVIÇOS!$B:$G,5,0),IFERROR(VLOOKUP($B965,'COMPOSIÇÕES COMPLEMENTARES '!$C:$K,7,0),"")))</f>
        <v/>
      </c>
      <c r="H965" s="360" t="str">
        <f t="shared" si="56"/>
        <v/>
      </c>
      <c r="I965" s="360" t="str">
        <f t="shared" si="57"/>
        <v/>
      </c>
      <c r="J965" s="360" t="str">
        <f t="shared" si="58"/>
        <v/>
      </c>
      <c r="K965" s="360" t="str">
        <f t="shared" si="59"/>
        <v/>
      </c>
      <c r="L965" s="360"/>
    </row>
    <row r="966" spans="1:12">
      <c r="A966" s="355"/>
      <c r="B966" s="356"/>
      <c r="C966" s="357" t="str">
        <f>IF($B966="","",IFERROR(VLOOKUP($B966,SERVIÇOS!$B:$G,2,0),IFERROR(VLOOKUP($B966,'COMPOSIÇÕES COMPLEMENTARES '!$C:$K,2,0),"")))</f>
        <v/>
      </c>
      <c r="D966" s="358" t="str">
        <f>IF($B966="","",IFERROR(VLOOKUP($B966,SERVIÇOS!$B:$G,3,0),IFERROR(VLOOKUP($B966,'COMPOSIÇÕES COMPLEMENTARES '!$C:$K,3,0),"")))</f>
        <v/>
      </c>
      <c r="E966" s="359"/>
      <c r="F966" s="360" t="str">
        <f>IF($B966="","",IFERROR(VLOOKUP($B966,SERVIÇOS!$B:$G,4,0),IFERROR(VLOOKUP($B966,'COMPOSIÇÕES COMPLEMENTARES '!$C:$K,6,0),"")))</f>
        <v/>
      </c>
      <c r="G966" s="360" t="str">
        <f>IF($B966="","",IFERROR(VLOOKUP($B966,SERVIÇOS!$B:$G,5,0),IFERROR(VLOOKUP($B966,'COMPOSIÇÕES COMPLEMENTARES '!$C:$K,7,0),"")))</f>
        <v/>
      </c>
      <c r="H966" s="360" t="str">
        <f t="shared" si="56"/>
        <v/>
      </c>
      <c r="I966" s="360" t="str">
        <f t="shared" si="57"/>
        <v/>
      </c>
      <c r="J966" s="360" t="str">
        <f t="shared" si="58"/>
        <v/>
      </c>
      <c r="K966" s="360" t="str">
        <f t="shared" si="59"/>
        <v/>
      </c>
      <c r="L966" s="360"/>
    </row>
    <row r="967" spans="1:12">
      <c r="A967" s="355"/>
      <c r="B967" s="356"/>
      <c r="C967" s="357" t="str">
        <f>IF($B967="","",IFERROR(VLOOKUP($B967,SERVIÇOS!$B:$G,2,0),IFERROR(VLOOKUP($B967,'COMPOSIÇÕES COMPLEMENTARES '!$C:$K,2,0),"")))</f>
        <v/>
      </c>
      <c r="D967" s="358" t="str">
        <f>IF($B967="","",IFERROR(VLOOKUP($B967,SERVIÇOS!$B:$G,3,0),IFERROR(VLOOKUP($B967,'COMPOSIÇÕES COMPLEMENTARES '!$C:$K,3,0),"")))</f>
        <v/>
      </c>
      <c r="E967" s="359"/>
      <c r="F967" s="360" t="str">
        <f>IF($B967="","",IFERROR(VLOOKUP($B967,SERVIÇOS!$B:$G,4,0),IFERROR(VLOOKUP($B967,'COMPOSIÇÕES COMPLEMENTARES '!$C:$K,6,0),"")))</f>
        <v/>
      </c>
      <c r="G967" s="360" t="str">
        <f>IF($B967="","",IFERROR(VLOOKUP($B967,SERVIÇOS!$B:$G,5,0),IFERROR(VLOOKUP($B967,'COMPOSIÇÕES COMPLEMENTARES '!$C:$K,7,0),"")))</f>
        <v/>
      </c>
      <c r="H967" s="360" t="str">
        <f t="shared" si="56"/>
        <v/>
      </c>
      <c r="I967" s="360" t="str">
        <f t="shared" si="57"/>
        <v/>
      </c>
      <c r="J967" s="360" t="str">
        <f t="shared" si="58"/>
        <v/>
      </c>
      <c r="K967" s="360" t="str">
        <f t="shared" si="59"/>
        <v/>
      </c>
      <c r="L967" s="360"/>
    </row>
    <row r="968" spans="1:12">
      <c r="A968" s="355"/>
      <c r="B968" s="356"/>
      <c r="C968" s="357" t="str">
        <f>IF($B968="","",IFERROR(VLOOKUP($B968,SERVIÇOS!$B:$G,2,0),IFERROR(VLOOKUP($B968,'COMPOSIÇÕES COMPLEMENTARES '!$C:$K,2,0),"")))</f>
        <v/>
      </c>
      <c r="D968" s="358" t="str">
        <f>IF($B968="","",IFERROR(VLOOKUP($B968,SERVIÇOS!$B:$G,3,0),IFERROR(VLOOKUP($B968,'COMPOSIÇÕES COMPLEMENTARES '!$C:$K,3,0),"")))</f>
        <v/>
      </c>
      <c r="E968" s="359"/>
      <c r="F968" s="360" t="str">
        <f>IF($B968="","",IFERROR(VLOOKUP($B968,SERVIÇOS!$B:$G,4,0),IFERROR(VLOOKUP($B968,'COMPOSIÇÕES COMPLEMENTARES '!$C:$K,6,0),"")))</f>
        <v/>
      </c>
      <c r="G968" s="360" t="str">
        <f>IF($B968="","",IFERROR(VLOOKUP($B968,SERVIÇOS!$B:$G,5,0),IFERROR(VLOOKUP($B968,'COMPOSIÇÕES COMPLEMENTARES '!$C:$K,7,0),"")))</f>
        <v/>
      </c>
      <c r="H968" s="360" t="str">
        <f t="shared" si="56"/>
        <v/>
      </c>
      <c r="I968" s="360" t="str">
        <f t="shared" si="57"/>
        <v/>
      </c>
      <c r="J968" s="360" t="str">
        <f t="shared" si="58"/>
        <v/>
      </c>
      <c r="K968" s="360" t="str">
        <f t="shared" si="59"/>
        <v/>
      </c>
      <c r="L968" s="360"/>
    </row>
    <row r="969" spans="1:12">
      <c r="A969" s="355"/>
      <c r="B969" s="356"/>
      <c r="C969" s="357" t="str">
        <f>IF($B969="","",IFERROR(VLOOKUP($B969,SERVIÇOS!$B:$G,2,0),IFERROR(VLOOKUP($B969,'COMPOSIÇÕES COMPLEMENTARES '!$C:$K,2,0),"")))</f>
        <v/>
      </c>
      <c r="D969" s="358" t="str">
        <f>IF($B969="","",IFERROR(VLOOKUP($B969,SERVIÇOS!$B:$G,3,0),IFERROR(VLOOKUP($B969,'COMPOSIÇÕES COMPLEMENTARES '!$C:$K,3,0),"")))</f>
        <v/>
      </c>
      <c r="E969" s="359"/>
      <c r="F969" s="360" t="str">
        <f>IF($B969="","",IFERROR(VLOOKUP($B969,SERVIÇOS!$B:$G,4,0),IFERROR(VLOOKUP($B969,'COMPOSIÇÕES COMPLEMENTARES '!$C:$K,6,0),"")))</f>
        <v/>
      </c>
      <c r="G969" s="360" t="str">
        <f>IF($B969="","",IFERROR(VLOOKUP($B969,SERVIÇOS!$B:$G,5,0),IFERROR(VLOOKUP($B969,'COMPOSIÇÕES COMPLEMENTARES '!$C:$K,7,0),"")))</f>
        <v/>
      </c>
      <c r="H969" s="360" t="str">
        <f t="shared" si="56"/>
        <v/>
      </c>
      <c r="I969" s="360" t="str">
        <f t="shared" si="57"/>
        <v/>
      </c>
      <c r="J969" s="360" t="str">
        <f t="shared" si="58"/>
        <v/>
      </c>
      <c r="K969" s="360" t="str">
        <f t="shared" si="59"/>
        <v/>
      </c>
      <c r="L969" s="360"/>
    </row>
    <row r="970" spans="1:12">
      <c r="A970" s="355"/>
      <c r="B970" s="356"/>
      <c r="C970" s="357" t="str">
        <f>IF($B970="","",IFERROR(VLOOKUP($B970,SERVIÇOS!$B:$G,2,0),IFERROR(VLOOKUP($B970,'COMPOSIÇÕES COMPLEMENTARES '!$C:$K,2,0),"")))</f>
        <v/>
      </c>
      <c r="D970" s="358" t="str">
        <f>IF($B970="","",IFERROR(VLOOKUP($B970,SERVIÇOS!$B:$G,3,0),IFERROR(VLOOKUP($B970,'COMPOSIÇÕES COMPLEMENTARES '!$C:$K,3,0),"")))</f>
        <v/>
      </c>
      <c r="E970" s="359"/>
      <c r="F970" s="360" t="str">
        <f>IF($B970="","",IFERROR(VLOOKUP($B970,SERVIÇOS!$B:$G,4,0),IFERROR(VLOOKUP($B970,'COMPOSIÇÕES COMPLEMENTARES '!$C:$K,6,0),"")))</f>
        <v/>
      </c>
      <c r="G970" s="360" t="str">
        <f>IF($B970="","",IFERROR(VLOOKUP($B970,SERVIÇOS!$B:$G,5,0),IFERROR(VLOOKUP($B970,'COMPOSIÇÕES COMPLEMENTARES '!$C:$K,7,0),"")))</f>
        <v/>
      </c>
      <c r="H970" s="360" t="str">
        <f t="shared" si="56"/>
        <v/>
      </c>
      <c r="I970" s="360" t="str">
        <f t="shared" si="57"/>
        <v/>
      </c>
      <c r="J970" s="360" t="str">
        <f t="shared" si="58"/>
        <v/>
      </c>
      <c r="K970" s="360" t="str">
        <f t="shared" si="59"/>
        <v/>
      </c>
      <c r="L970" s="360"/>
    </row>
    <row r="971" spans="1:12">
      <c r="A971" s="355"/>
      <c r="B971" s="356"/>
      <c r="C971" s="357" t="str">
        <f>IF($B971="","",IFERROR(VLOOKUP($B971,SERVIÇOS!$B:$G,2,0),IFERROR(VLOOKUP($B971,'COMPOSIÇÕES COMPLEMENTARES '!$C:$K,2,0),"")))</f>
        <v/>
      </c>
      <c r="D971" s="358" t="str">
        <f>IF($B971="","",IFERROR(VLOOKUP($B971,SERVIÇOS!$B:$G,3,0),IFERROR(VLOOKUP($B971,'COMPOSIÇÕES COMPLEMENTARES '!$C:$K,3,0),"")))</f>
        <v/>
      </c>
      <c r="E971" s="359"/>
      <c r="F971" s="360" t="str">
        <f>IF($B971="","",IFERROR(VLOOKUP($B971,SERVIÇOS!$B:$G,4,0),IFERROR(VLOOKUP($B971,'COMPOSIÇÕES COMPLEMENTARES '!$C:$K,6,0),"")))</f>
        <v/>
      </c>
      <c r="G971" s="360" t="str">
        <f>IF($B971="","",IFERROR(VLOOKUP($B971,SERVIÇOS!$B:$G,5,0),IFERROR(VLOOKUP($B971,'COMPOSIÇÕES COMPLEMENTARES '!$C:$K,7,0),"")))</f>
        <v/>
      </c>
      <c r="H971" s="360" t="str">
        <f t="shared" si="56"/>
        <v/>
      </c>
      <c r="I971" s="360" t="str">
        <f t="shared" si="57"/>
        <v/>
      </c>
      <c r="J971" s="360" t="str">
        <f t="shared" si="58"/>
        <v/>
      </c>
      <c r="K971" s="360" t="str">
        <f t="shared" si="59"/>
        <v/>
      </c>
      <c r="L971" s="360"/>
    </row>
    <row r="972" spans="1:12">
      <c r="A972" s="355"/>
      <c r="B972" s="356"/>
      <c r="C972" s="357" t="str">
        <f>IF($B972="","",IFERROR(VLOOKUP($B972,SERVIÇOS!$B:$G,2,0),IFERROR(VLOOKUP($B972,'COMPOSIÇÕES COMPLEMENTARES '!$C:$K,2,0),"")))</f>
        <v/>
      </c>
      <c r="D972" s="358" t="str">
        <f>IF($B972="","",IFERROR(VLOOKUP($B972,SERVIÇOS!$B:$G,3,0),IFERROR(VLOOKUP($B972,'COMPOSIÇÕES COMPLEMENTARES '!$C:$K,3,0),"")))</f>
        <v/>
      </c>
      <c r="E972" s="359"/>
      <c r="F972" s="360" t="str">
        <f>IF($B972="","",IFERROR(VLOOKUP($B972,SERVIÇOS!$B:$G,4,0),IFERROR(VLOOKUP($B972,'COMPOSIÇÕES COMPLEMENTARES '!$C:$K,6,0),"")))</f>
        <v/>
      </c>
      <c r="G972" s="360" t="str">
        <f>IF($B972="","",IFERROR(VLOOKUP($B972,SERVIÇOS!$B:$G,5,0),IFERROR(VLOOKUP($B972,'COMPOSIÇÕES COMPLEMENTARES '!$C:$K,7,0),"")))</f>
        <v/>
      </c>
      <c r="H972" s="360" t="str">
        <f t="shared" si="56"/>
        <v/>
      </c>
      <c r="I972" s="360" t="str">
        <f t="shared" si="57"/>
        <v/>
      </c>
      <c r="J972" s="360" t="str">
        <f t="shared" si="58"/>
        <v/>
      </c>
      <c r="K972" s="360" t="str">
        <f t="shared" si="59"/>
        <v/>
      </c>
      <c r="L972" s="360"/>
    </row>
    <row r="973" spans="1:12">
      <c r="A973" s="355"/>
      <c r="B973" s="356"/>
      <c r="C973" s="357" t="str">
        <f>IF($B973="","",IFERROR(VLOOKUP($B973,SERVIÇOS!$B:$G,2,0),IFERROR(VLOOKUP($B973,'COMPOSIÇÕES COMPLEMENTARES '!$C:$K,2,0),"")))</f>
        <v/>
      </c>
      <c r="D973" s="358" t="str">
        <f>IF($B973="","",IFERROR(VLOOKUP($B973,SERVIÇOS!$B:$G,3,0),IFERROR(VLOOKUP($B973,'COMPOSIÇÕES COMPLEMENTARES '!$C:$K,3,0),"")))</f>
        <v/>
      </c>
      <c r="E973" s="359"/>
      <c r="F973" s="360" t="str">
        <f>IF($B973="","",IFERROR(VLOOKUP($B973,SERVIÇOS!$B:$G,4,0),IFERROR(VLOOKUP($B973,'COMPOSIÇÕES COMPLEMENTARES '!$C:$K,6,0),"")))</f>
        <v/>
      </c>
      <c r="G973" s="360" t="str">
        <f>IF($B973="","",IFERROR(VLOOKUP($B973,SERVIÇOS!$B:$G,5,0),IFERROR(VLOOKUP($B973,'COMPOSIÇÕES COMPLEMENTARES '!$C:$K,7,0),"")))</f>
        <v/>
      </c>
      <c r="H973" s="360" t="str">
        <f t="shared" si="56"/>
        <v/>
      </c>
      <c r="I973" s="360" t="str">
        <f t="shared" si="57"/>
        <v/>
      </c>
      <c r="J973" s="360" t="str">
        <f t="shared" si="58"/>
        <v/>
      </c>
      <c r="K973" s="360" t="str">
        <f t="shared" si="59"/>
        <v/>
      </c>
      <c r="L973" s="360"/>
    </row>
    <row r="974" spans="1:12">
      <c r="A974" s="355"/>
      <c r="B974" s="356"/>
      <c r="C974" s="357" t="str">
        <f>IF($B974="","",IFERROR(VLOOKUP($B974,SERVIÇOS!$B:$G,2,0),IFERROR(VLOOKUP($B974,'COMPOSIÇÕES COMPLEMENTARES '!$C:$K,2,0),"")))</f>
        <v/>
      </c>
      <c r="D974" s="358" t="str">
        <f>IF($B974="","",IFERROR(VLOOKUP($B974,SERVIÇOS!$B:$G,3,0),IFERROR(VLOOKUP($B974,'COMPOSIÇÕES COMPLEMENTARES '!$C:$K,3,0),"")))</f>
        <v/>
      </c>
      <c r="E974" s="359"/>
      <c r="F974" s="360" t="str">
        <f>IF($B974="","",IFERROR(VLOOKUP($B974,SERVIÇOS!$B:$G,4,0),IFERROR(VLOOKUP($B974,'COMPOSIÇÕES COMPLEMENTARES '!$C:$K,6,0),"")))</f>
        <v/>
      </c>
      <c r="G974" s="360" t="str">
        <f>IF($B974="","",IFERROR(VLOOKUP($B974,SERVIÇOS!$B:$G,5,0),IFERROR(VLOOKUP($B974,'COMPOSIÇÕES COMPLEMENTARES '!$C:$K,7,0),"")))</f>
        <v/>
      </c>
      <c r="H974" s="360" t="str">
        <f t="shared" ref="H974:H1004" si="60">IF(E974="","",F974+G974)</f>
        <v/>
      </c>
      <c r="I974" s="360" t="str">
        <f t="shared" si="57"/>
        <v/>
      </c>
      <c r="J974" s="360" t="str">
        <f t="shared" si="58"/>
        <v/>
      </c>
      <c r="K974" s="360" t="str">
        <f t="shared" si="59"/>
        <v/>
      </c>
      <c r="L974" s="360"/>
    </row>
    <row r="975" spans="1:12">
      <c r="A975" s="355"/>
      <c r="B975" s="356"/>
      <c r="C975" s="357" t="str">
        <f>IF($B975="","",IFERROR(VLOOKUP($B975,SERVIÇOS!$B:$G,2,0),IFERROR(VLOOKUP($B975,'COMPOSIÇÕES COMPLEMENTARES '!$C:$K,2,0),"")))</f>
        <v/>
      </c>
      <c r="D975" s="358" t="str">
        <f>IF($B975="","",IFERROR(VLOOKUP($B975,SERVIÇOS!$B:$G,3,0),IFERROR(VLOOKUP($B975,'COMPOSIÇÕES COMPLEMENTARES '!$C:$K,3,0),"")))</f>
        <v/>
      </c>
      <c r="E975" s="359"/>
      <c r="F975" s="360" t="str">
        <f>IF($B975="","",IFERROR(VLOOKUP($B975,SERVIÇOS!$B:$G,4,0),IFERROR(VLOOKUP($B975,'COMPOSIÇÕES COMPLEMENTARES '!$C:$K,6,0),"")))</f>
        <v/>
      </c>
      <c r="G975" s="360" t="str">
        <f>IF($B975="","",IFERROR(VLOOKUP($B975,SERVIÇOS!$B:$G,5,0),IFERROR(VLOOKUP($B975,'COMPOSIÇÕES COMPLEMENTARES '!$C:$K,7,0),"")))</f>
        <v/>
      </c>
      <c r="H975" s="360" t="str">
        <f t="shared" si="60"/>
        <v/>
      </c>
      <c r="I975" s="360" t="str">
        <f t="shared" si="57"/>
        <v/>
      </c>
      <c r="J975" s="360" t="str">
        <f t="shared" si="58"/>
        <v/>
      </c>
      <c r="K975" s="360" t="str">
        <f t="shared" si="59"/>
        <v/>
      </c>
      <c r="L975" s="360"/>
    </row>
    <row r="976" spans="1:12">
      <c r="A976" s="355"/>
      <c r="B976" s="356"/>
      <c r="C976" s="357" t="str">
        <f>IF($B976="","",IFERROR(VLOOKUP($B976,SERVIÇOS!$B:$G,2,0),IFERROR(VLOOKUP($B976,'COMPOSIÇÕES COMPLEMENTARES '!$C:$K,2,0),"")))</f>
        <v/>
      </c>
      <c r="D976" s="358" t="str">
        <f>IF($B976="","",IFERROR(VLOOKUP($B976,SERVIÇOS!$B:$G,3,0),IFERROR(VLOOKUP($B976,'COMPOSIÇÕES COMPLEMENTARES '!$C:$K,3,0),"")))</f>
        <v/>
      </c>
      <c r="E976" s="359"/>
      <c r="F976" s="360" t="str">
        <f>IF($B976="","",IFERROR(VLOOKUP($B976,SERVIÇOS!$B:$G,4,0),IFERROR(VLOOKUP($B976,'COMPOSIÇÕES COMPLEMENTARES '!$C:$K,6,0),"")))</f>
        <v/>
      </c>
      <c r="G976" s="360" t="str">
        <f>IF($B976="","",IFERROR(VLOOKUP($B976,SERVIÇOS!$B:$G,5,0),IFERROR(VLOOKUP($B976,'COMPOSIÇÕES COMPLEMENTARES '!$C:$K,7,0),"")))</f>
        <v/>
      </c>
      <c r="H976" s="360" t="str">
        <f t="shared" si="60"/>
        <v/>
      </c>
      <c r="I976" s="360" t="str">
        <f t="shared" si="57"/>
        <v/>
      </c>
      <c r="J976" s="360" t="str">
        <f t="shared" si="58"/>
        <v/>
      </c>
      <c r="K976" s="360" t="str">
        <f t="shared" si="59"/>
        <v/>
      </c>
      <c r="L976" s="360"/>
    </row>
    <row r="977" spans="1:12">
      <c r="A977" s="355"/>
      <c r="B977" s="356"/>
      <c r="C977" s="357" t="str">
        <f>IF($B977="","",IFERROR(VLOOKUP($B977,SERVIÇOS!$B:$G,2,0),IFERROR(VLOOKUP($B977,'COMPOSIÇÕES COMPLEMENTARES '!$C:$K,2,0),"")))</f>
        <v/>
      </c>
      <c r="D977" s="358" t="str">
        <f>IF($B977="","",IFERROR(VLOOKUP($B977,SERVIÇOS!$B:$G,3,0),IFERROR(VLOOKUP($B977,'COMPOSIÇÕES COMPLEMENTARES '!$C:$K,3,0),"")))</f>
        <v/>
      </c>
      <c r="E977" s="359"/>
      <c r="F977" s="360" t="str">
        <f>IF($B977="","",IFERROR(VLOOKUP($B977,SERVIÇOS!$B:$G,4,0),IFERROR(VLOOKUP($B977,'COMPOSIÇÕES COMPLEMENTARES '!$C:$K,6,0),"")))</f>
        <v/>
      </c>
      <c r="G977" s="360" t="str">
        <f>IF($B977="","",IFERROR(VLOOKUP($B977,SERVIÇOS!$B:$G,5,0),IFERROR(VLOOKUP($B977,'COMPOSIÇÕES COMPLEMENTARES '!$C:$K,7,0),"")))</f>
        <v/>
      </c>
      <c r="H977" s="360" t="str">
        <f t="shared" si="60"/>
        <v/>
      </c>
      <c r="I977" s="360" t="str">
        <f t="shared" si="57"/>
        <v/>
      </c>
      <c r="J977" s="360" t="str">
        <f t="shared" si="58"/>
        <v/>
      </c>
      <c r="K977" s="360" t="str">
        <f t="shared" si="59"/>
        <v/>
      </c>
      <c r="L977" s="360"/>
    </row>
    <row r="978" spans="1:12">
      <c r="A978" s="355"/>
      <c r="B978" s="356"/>
      <c r="C978" s="357" t="str">
        <f>IF($B978="","",IFERROR(VLOOKUP($B978,SERVIÇOS!$B:$G,2,0),IFERROR(VLOOKUP($B978,'COMPOSIÇÕES COMPLEMENTARES '!$C:$K,2,0),"")))</f>
        <v/>
      </c>
      <c r="D978" s="358" t="str">
        <f>IF($B978="","",IFERROR(VLOOKUP($B978,SERVIÇOS!$B:$G,3,0),IFERROR(VLOOKUP($B978,'COMPOSIÇÕES COMPLEMENTARES '!$C:$K,3,0),"")))</f>
        <v/>
      </c>
      <c r="E978" s="359"/>
      <c r="F978" s="360" t="str">
        <f>IF($B978="","",IFERROR(VLOOKUP($B978,SERVIÇOS!$B:$G,4,0),IFERROR(VLOOKUP($B978,'COMPOSIÇÕES COMPLEMENTARES '!$C:$K,6,0),"")))</f>
        <v/>
      </c>
      <c r="G978" s="360" t="str">
        <f>IF($B978="","",IFERROR(VLOOKUP($B978,SERVIÇOS!$B:$G,5,0),IFERROR(VLOOKUP($B978,'COMPOSIÇÕES COMPLEMENTARES '!$C:$K,7,0),"")))</f>
        <v/>
      </c>
      <c r="H978" s="360" t="str">
        <f t="shared" si="60"/>
        <v/>
      </c>
      <c r="I978" s="360" t="str">
        <f t="shared" si="57"/>
        <v/>
      </c>
      <c r="J978" s="360" t="str">
        <f t="shared" si="58"/>
        <v/>
      </c>
      <c r="K978" s="360" t="str">
        <f t="shared" si="59"/>
        <v/>
      </c>
      <c r="L978" s="360"/>
    </row>
    <row r="979" spans="1:12">
      <c r="A979" s="355"/>
      <c r="B979" s="356"/>
      <c r="C979" s="357" t="str">
        <f>IF($B979="","",IFERROR(VLOOKUP($B979,SERVIÇOS!$B:$G,2,0),IFERROR(VLOOKUP($B979,'COMPOSIÇÕES COMPLEMENTARES '!$C:$K,2,0),"")))</f>
        <v/>
      </c>
      <c r="D979" s="358" t="str">
        <f>IF($B979="","",IFERROR(VLOOKUP($B979,SERVIÇOS!$B:$G,3,0),IFERROR(VLOOKUP($B979,'COMPOSIÇÕES COMPLEMENTARES '!$C:$K,3,0),"")))</f>
        <v/>
      </c>
      <c r="E979" s="359"/>
      <c r="F979" s="360" t="str">
        <f>IF($B979="","",IFERROR(VLOOKUP($B979,SERVIÇOS!$B:$G,4,0),IFERROR(VLOOKUP($B979,'COMPOSIÇÕES COMPLEMENTARES '!$C:$K,6,0),"")))</f>
        <v/>
      </c>
      <c r="G979" s="360" t="str">
        <f>IF($B979="","",IFERROR(VLOOKUP($B979,SERVIÇOS!$B:$G,5,0),IFERROR(VLOOKUP($B979,'COMPOSIÇÕES COMPLEMENTARES '!$C:$K,7,0),"")))</f>
        <v/>
      </c>
      <c r="H979" s="360" t="str">
        <f t="shared" si="60"/>
        <v/>
      </c>
      <c r="I979" s="360" t="str">
        <f t="shared" si="57"/>
        <v/>
      </c>
      <c r="J979" s="360" t="str">
        <f t="shared" si="58"/>
        <v/>
      </c>
      <c r="K979" s="360" t="str">
        <f t="shared" si="59"/>
        <v/>
      </c>
      <c r="L979" s="360"/>
    </row>
    <row r="980" spans="1:12">
      <c r="A980" s="355"/>
      <c r="B980" s="356"/>
      <c r="C980" s="357" t="str">
        <f>IF($B980="","",IFERROR(VLOOKUP($B980,SERVIÇOS!$B:$G,2,0),IFERROR(VLOOKUP($B980,'COMPOSIÇÕES COMPLEMENTARES '!$C:$K,2,0),"")))</f>
        <v/>
      </c>
      <c r="D980" s="358" t="str">
        <f>IF($B980="","",IFERROR(VLOOKUP($B980,SERVIÇOS!$B:$G,3,0),IFERROR(VLOOKUP($B980,'COMPOSIÇÕES COMPLEMENTARES '!$C:$K,3,0),"")))</f>
        <v/>
      </c>
      <c r="E980" s="359"/>
      <c r="F980" s="360" t="str">
        <f>IF($B980="","",IFERROR(VLOOKUP($B980,SERVIÇOS!$B:$G,4,0),IFERROR(VLOOKUP($B980,'COMPOSIÇÕES COMPLEMENTARES '!$C:$K,6,0),"")))</f>
        <v/>
      </c>
      <c r="G980" s="360" t="str">
        <f>IF($B980="","",IFERROR(VLOOKUP($B980,SERVIÇOS!$B:$G,5,0),IFERROR(VLOOKUP($B980,'COMPOSIÇÕES COMPLEMENTARES '!$C:$K,7,0),"")))</f>
        <v/>
      </c>
      <c r="H980" s="360" t="str">
        <f t="shared" si="60"/>
        <v/>
      </c>
      <c r="I980" s="360" t="str">
        <f t="shared" si="57"/>
        <v/>
      </c>
      <c r="J980" s="360" t="str">
        <f t="shared" si="58"/>
        <v/>
      </c>
      <c r="K980" s="360" t="str">
        <f t="shared" si="59"/>
        <v/>
      </c>
      <c r="L980" s="360"/>
    </row>
    <row r="981" spans="1:12">
      <c r="A981" s="355"/>
      <c r="B981" s="356"/>
      <c r="C981" s="357" t="str">
        <f>IF($B981="","",IFERROR(VLOOKUP($B981,SERVIÇOS!$B:$G,2,0),IFERROR(VLOOKUP($B981,'COMPOSIÇÕES COMPLEMENTARES '!$C:$K,2,0),"")))</f>
        <v/>
      </c>
      <c r="D981" s="358" t="str">
        <f>IF($B981="","",IFERROR(VLOOKUP($B981,SERVIÇOS!$B:$G,3,0),IFERROR(VLOOKUP($B981,'COMPOSIÇÕES COMPLEMENTARES '!$C:$K,3,0),"")))</f>
        <v/>
      </c>
      <c r="E981" s="359"/>
      <c r="F981" s="360" t="str">
        <f>IF($B981="","",IFERROR(VLOOKUP($B981,SERVIÇOS!$B:$G,4,0),IFERROR(VLOOKUP($B981,'COMPOSIÇÕES COMPLEMENTARES '!$C:$K,6,0),"")))</f>
        <v/>
      </c>
      <c r="G981" s="360" t="str">
        <f>IF($B981="","",IFERROR(VLOOKUP($B981,SERVIÇOS!$B:$G,5,0),IFERROR(VLOOKUP($B981,'COMPOSIÇÕES COMPLEMENTARES '!$C:$K,7,0),"")))</f>
        <v/>
      </c>
      <c r="H981" s="360" t="str">
        <f t="shared" si="60"/>
        <v/>
      </c>
      <c r="I981" s="360" t="str">
        <f t="shared" si="57"/>
        <v/>
      </c>
      <c r="J981" s="360" t="str">
        <f t="shared" si="58"/>
        <v/>
      </c>
      <c r="K981" s="360" t="str">
        <f t="shared" si="59"/>
        <v/>
      </c>
      <c r="L981" s="360"/>
    </row>
    <row r="982" spans="1:12">
      <c r="A982" s="355"/>
      <c r="B982" s="356"/>
      <c r="C982" s="357" t="str">
        <f>IF($B982="","",IFERROR(VLOOKUP($B982,SERVIÇOS!$B:$G,2,0),IFERROR(VLOOKUP($B982,'COMPOSIÇÕES COMPLEMENTARES '!$C:$K,2,0),"")))</f>
        <v/>
      </c>
      <c r="D982" s="358" t="str">
        <f>IF($B982="","",IFERROR(VLOOKUP($B982,SERVIÇOS!$B:$G,3,0),IFERROR(VLOOKUP($B982,'COMPOSIÇÕES COMPLEMENTARES '!$C:$K,3,0),"")))</f>
        <v/>
      </c>
      <c r="E982" s="359"/>
      <c r="F982" s="360" t="str">
        <f>IF($B982="","",IFERROR(VLOOKUP($B982,SERVIÇOS!$B:$G,4,0),IFERROR(VLOOKUP($B982,'COMPOSIÇÕES COMPLEMENTARES '!$C:$K,6,0),"")))</f>
        <v/>
      </c>
      <c r="G982" s="360" t="str">
        <f>IF($B982="","",IFERROR(VLOOKUP($B982,SERVIÇOS!$B:$G,5,0),IFERROR(VLOOKUP($B982,'COMPOSIÇÕES COMPLEMENTARES '!$C:$K,7,0),"")))</f>
        <v/>
      </c>
      <c r="H982" s="360" t="str">
        <f t="shared" si="60"/>
        <v/>
      </c>
      <c r="I982" s="360" t="str">
        <f t="shared" si="57"/>
        <v/>
      </c>
      <c r="J982" s="360" t="str">
        <f t="shared" si="58"/>
        <v/>
      </c>
      <c r="K982" s="360" t="str">
        <f t="shared" si="59"/>
        <v/>
      </c>
      <c r="L982" s="360"/>
    </row>
    <row r="983" spans="1:12">
      <c r="A983" s="355"/>
      <c r="B983" s="356"/>
      <c r="C983" s="357" t="str">
        <f>IF($B983="","",IFERROR(VLOOKUP($B983,SERVIÇOS!$B:$G,2,0),IFERROR(VLOOKUP($B983,'COMPOSIÇÕES COMPLEMENTARES '!$C:$K,2,0),"")))</f>
        <v/>
      </c>
      <c r="D983" s="358" t="str">
        <f>IF($B983="","",IFERROR(VLOOKUP($B983,SERVIÇOS!$B:$G,3,0),IFERROR(VLOOKUP($B983,'COMPOSIÇÕES COMPLEMENTARES '!$C:$K,3,0),"")))</f>
        <v/>
      </c>
      <c r="E983" s="359"/>
      <c r="F983" s="360" t="str">
        <f>IF($B983="","",IFERROR(VLOOKUP($B983,SERVIÇOS!$B:$G,4,0),IFERROR(VLOOKUP($B983,'COMPOSIÇÕES COMPLEMENTARES '!$C:$K,6,0),"")))</f>
        <v/>
      </c>
      <c r="G983" s="360" t="str">
        <f>IF($B983="","",IFERROR(VLOOKUP($B983,SERVIÇOS!$B:$G,5,0),IFERROR(VLOOKUP($B983,'COMPOSIÇÕES COMPLEMENTARES '!$C:$K,7,0),"")))</f>
        <v/>
      </c>
      <c r="H983" s="360" t="str">
        <f t="shared" si="60"/>
        <v/>
      </c>
      <c r="I983" s="360" t="str">
        <f t="shared" si="57"/>
        <v/>
      </c>
      <c r="J983" s="360" t="str">
        <f t="shared" si="58"/>
        <v/>
      </c>
      <c r="K983" s="360" t="str">
        <f t="shared" si="59"/>
        <v/>
      </c>
      <c r="L983" s="360"/>
    </row>
    <row r="984" spans="1:12">
      <c r="A984" s="355"/>
      <c r="B984" s="356"/>
      <c r="C984" s="357" t="str">
        <f>IF($B984="","",IFERROR(VLOOKUP($B984,SERVIÇOS!$B:$G,2,0),IFERROR(VLOOKUP($B984,'COMPOSIÇÕES COMPLEMENTARES '!$C:$K,2,0),"")))</f>
        <v/>
      </c>
      <c r="D984" s="358" t="str">
        <f>IF($B984="","",IFERROR(VLOOKUP($B984,SERVIÇOS!$B:$G,3,0),IFERROR(VLOOKUP($B984,'COMPOSIÇÕES COMPLEMENTARES '!$C:$K,3,0),"")))</f>
        <v/>
      </c>
      <c r="E984" s="359"/>
      <c r="F984" s="360" t="str">
        <f>IF($B984="","",IFERROR(VLOOKUP($B984,SERVIÇOS!$B:$G,4,0),IFERROR(VLOOKUP($B984,'COMPOSIÇÕES COMPLEMENTARES '!$C:$K,6,0),"")))</f>
        <v/>
      </c>
      <c r="G984" s="360" t="str">
        <f>IF($B984="","",IFERROR(VLOOKUP($B984,SERVIÇOS!$B:$G,5,0),IFERROR(VLOOKUP($B984,'COMPOSIÇÕES COMPLEMENTARES '!$C:$K,7,0),"")))</f>
        <v/>
      </c>
      <c r="H984" s="360" t="str">
        <f t="shared" si="60"/>
        <v/>
      </c>
      <c r="I984" s="360" t="str">
        <f t="shared" si="57"/>
        <v/>
      </c>
      <c r="J984" s="360" t="str">
        <f t="shared" si="58"/>
        <v/>
      </c>
      <c r="K984" s="360" t="str">
        <f t="shared" si="59"/>
        <v/>
      </c>
      <c r="L984" s="360"/>
    </row>
    <row r="985" spans="1:12">
      <c r="A985" s="355"/>
      <c r="B985" s="356"/>
      <c r="C985" s="357" t="str">
        <f>IF($B985="","",IFERROR(VLOOKUP($B985,SERVIÇOS!$B:$G,2,0),IFERROR(VLOOKUP($B985,'COMPOSIÇÕES COMPLEMENTARES '!$C:$K,2,0),"")))</f>
        <v/>
      </c>
      <c r="D985" s="358" t="str">
        <f>IF($B985="","",IFERROR(VLOOKUP($B985,SERVIÇOS!$B:$G,3,0),IFERROR(VLOOKUP($B985,'COMPOSIÇÕES COMPLEMENTARES '!$C:$K,3,0),"")))</f>
        <v/>
      </c>
      <c r="E985" s="359"/>
      <c r="F985" s="360" t="str">
        <f>IF($B985="","",IFERROR(VLOOKUP($B985,SERVIÇOS!$B:$G,4,0),IFERROR(VLOOKUP($B985,'COMPOSIÇÕES COMPLEMENTARES '!$C:$K,6,0),"")))</f>
        <v/>
      </c>
      <c r="G985" s="360" t="str">
        <f>IF($B985="","",IFERROR(VLOOKUP($B985,SERVIÇOS!$B:$G,5,0),IFERROR(VLOOKUP($B985,'COMPOSIÇÕES COMPLEMENTARES '!$C:$K,7,0),"")))</f>
        <v/>
      </c>
      <c r="H985" s="360" t="str">
        <f t="shared" si="60"/>
        <v/>
      </c>
      <c r="I985" s="360" t="str">
        <f t="shared" si="57"/>
        <v/>
      </c>
      <c r="J985" s="360" t="str">
        <f t="shared" si="58"/>
        <v/>
      </c>
      <c r="K985" s="360" t="str">
        <f t="shared" si="59"/>
        <v/>
      </c>
      <c r="L985" s="360"/>
    </row>
    <row r="986" spans="1:12">
      <c r="A986" s="355"/>
      <c r="B986" s="356"/>
      <c r="C986" s="357" t="str">
        <f>IF($B986="","",IFERROR(VLOOKUP($B986,SERVIÇOS!$B:$G,2,0),IFERROR(VLOOKUP($B986,'COMPOSIÇÕES COMPLEMENTARES '!$C:$K,2,0),"")))</f>
        <v/>
      </c>
      <c r="D986" s="358" t="str">
        <f>IF($B986="","",IFERROR(VLOOKUP($B986,SERVIÇOS!$B:$G,3,0),IFERROR(VLOOKUP($B986,'COMPOSIÇÕES COMPLEMENTARES '!$C:$K,3,0),"")))</f>
        <v/>
      </c>
      <c r="E986" s="359"/>
      <c r="F986" s="360" t="str">
        <f>IF($B986="","",IFERROR(VLOOKUP($B986,SERVIÇOS!$B:$G,4,0),IFERROR(VLOOKUP($B986,'COMPOSIÇÕES COMPLEMENTARES '!$C:$K,6,0),"")))</f>
        <v/>
      </c>
      <c r="G986" s="360" t="str">
        <f>IF($B986="","",IFERROR(VLOOKUP($B986,SERVIÇOS!$B:$G,5,0),IFERROR(VLOOKUP($B986,'COMPOSIÇÕES COMPLEMENTARES '!$C:$K,7,0),"")))</f>
        <v/>
      </c>
      <c r="H986" s="360" t="str">
        <f t="shared" si="60"/>
        <v/>
      </c>
      <c r="I986" s="360" t="str">
        <f t="shared" si="57"/>
        <v/>
      </c>
      <c r="J986" s="360" t="str">
        <f t="shared" si="58"/>
        <v/>
      </c>
      <c r="K986" s="360" t="str">
        <f t="shared" si="59"/>
        <v/>
      </c>
      <c r="L986" s="360"/>
    </row>
    <row r="987" spans="1:12">
      <c r="A987" s="355"/>
      <c r="B987" s="356"/>
      <c r="C987" s="357" t="str">
        <f>IF($B987="","",IFERROR(VLOOKUP($B987,SERVIÇOS!$B:$G,2,0),IFERROR(VLOOKUP($B987,'COMPOSIÇÕES COMPLEMENTARES '!$C:$K,2,0),"")))</f>
        <v/>
      </c>
      <c r="D987" s="358" t="str">
        <f>IF($B987="","",IFERROR(VLOOKUP($B987,SERVIÇOS!$B:$G,3,0),IFERROR(VLOOKUP($B987,'COMPOSIÇÕES COMPLEMENTARES '!$C:$K,3,0),"")))</f>
        <v/>
      </c>
      <c r="E987" s="359"/>
      <c r="F987" s="360" t="str">
        <f>IF($B987="","",IFERROR(VLOOKUP($B987,SERVIÇOS!$B:$G,4,0),IFERROR(VLOOKUP($B987,'COMPOSIÇÕES COMPLEMENTARES '!$C:$K,6,0),"")))</f>
        <v/>
      </c>
      <c r="G987" s="360" t="str">
        <f>IF($B987="","",IFERROR(VLOOKUP($B987,SERVIÇOS!$B:$G,5,0),IFERROR(VLOOKUP($B987,'COMPOSIÇÕES COMPLEMENTARES '!$C:$K,7,0),"")))</f>
        <v/>
      </c>
      <c r="H987" s="360" t="str">
        <f t="shared" si="60"/>
        <v/>
      </c>
      <c r="I987" s="360" t="str">
        <f t="shared" ref="I987:I1004" si="61">IF(E987="","",TRUNC((E987*F987),2))</f>
        <v/>
      </c>
      <c r="J987" s="360" t="str">
        <f t="shared" ref="J987:J1004" si="62">IF(E987="","",TRUNC((E987*G987),2))</f>
        <v/>
      </c>
      <c r="K987" s="360" t="str">
        <f t="shared" ref="K987:K1004" si="63">IF(E987="","",TRUNC((E987*H987),2))</f>
        <v/>
      </c>
      <c r="L987" s="360"/>
    </row>
    <row r="988" spans="1:12">
      <c r="A988" s="355"/>
      <c r="B988" s="356"/>
      <c r="C988" s="357" t="str">
        <f>IF($B988="","",IFERROR(VLOOKUP($B988,SERVIÇOS!$B:$G,2,0),IFERROR(VLOOKUP($B988,'COMPOSIÇÕES COMPLEMENTARES '!$C:$K,2,0),"")))</f>
        <v/>
      </c>
      <c r="D988" s="358" t="str">
        <f>IF($B988="","",IFERROR(VLOOKUP($B988,SERVIÇOS!$B:$G,3,0),IFERROR(VLOOKUP($B988,'COMPOSIÇÕES COMPLEMENTARES '!$C:$K,3,0),"")))</f>
        <v/>
      </c>
      <c r="E988" s="359"/>
      <c r="F988" s="360" t="str">
        <f>IF($B988="","",IFERROR(VLOOKUP($B988,SERVIÇOS!$B:$G,4,0),IFERROR(VLOOKUP($B988,'COMPOSIÇÕES COMPLEMENTARES '!$C:$K,6,0),"")))</f>
        <v/>
      </c>
      <c r="G988" s="360" t="str">
        <f>IF($B988="","",IFERROR(VLOOKUP($B988,SERVIÇOS!$B:$G,5,0),IFERROR(VLOOKUP($B988,'COMPOSIÇÕES COMPLEMENTARES '!$C:$K,7,0),"")))</f>
        <v/>
      </c>
      <c r="H988" s="360" t="str">
        <f t="shared" si="60"/>
        <v/>
      </c>
      <c r="I988" s="360" t="str">
        <f t="shared" si="61"/>
        <v/>
      </c>
      <c r="J988" s="360" t="str">
        <f t="shared" si="62"/>
        <v/>
      </c>
      <c r="K988" s="360" t="str">
        <f t="shared" si="63"/>
        <v/>
      </c>
      <c r="L988" s="360"/>
    </row>
    <row r="989" spans="1:12">
      <c r="A989" s="355"/>
      <c r="B989" s="356"/>
      <c r="C989" s="357" t="str">
        <f>IF($B989="","",IFERROR(VLOOKUP($B989,SERVIÇOS!$B:$G,2,0),IFERROR(VLOOKUP($B989,'COMPOSIÇÕES COMPLEMENTARES '!$C:$K,2,0),"")))</f>
        <v/>
      </c>
      <c r="D989" s="358" t="str">
        <f>IF($B989="","",IFERROR(VLOOKUP($B989,SERVIÇOS!$B:$G,3,0),IFERROR(VLOOKUP($B989,'COMPOSIÇÕES COMPLEMENTARES '!$C:$K,3,0),"")))</f>
        <v/>
      </c>
      <c r="E989" s="359"/>
      <c r="F989" s="360" t="str">
        <f>IF($B989="","",IFERROR(VLOOKUP($B989,SERVIÇOS!$B:$G,4,0),IFERROR(VLOOKUP($B989,'COMPOSIÇÕES COMPLEMENTARES '!$C:$K,6,0),"")))</f>
        <v/>
      </c>
      <c r="G989" s="360" t="str">
        <f>IF($B989="","",IFERROR(VLOOKUP($B989,SERVIÇOS!$B:$G,5,0),IFERROR(VLOOKUP($B989,'COMPOSIÇÕES COMPLEMENTARES '!$C:$K,7,0),"")))</f>
        <v/>
      </c>
      <c r="H989" s="360" t="str">
        <f t="shared" si="60"/>
        <v/>
      </c>
      <c r="I989" s="360" t="str">
        <f t="shared" si="61"/>
        <v/>
      </c>
      <c r="J989" s="360" t="str">
        <f t="shared" si="62"/>
        <v/>
      </c>
      <c r="K989" s="360" t="str">
        <f t="shared" si="63"/>
        <v/>
      </c>
      <c r="L989" s="360"/>
    </row>
    <row r="990" spans="1:12">
      <c r="A990" s="355"/>
      <c r="B990" s="356"/>
      <c r="C990" s="357" t="str">
        <f>IF($B990="","",IFERROR(VLOOKUP($B990,SERVIÇOS!$B:$G,2,0),IFERROR(VLOOKUP($B990,'COMPOSIÇÕES COMPLEMENTARES '!$C:$K,2,0),"")))</f>
        <v/>
      </c>
      <c r="D990" s="358" t="str">
        <f>IF($B990="","",IFERROR(VLOOKUP($B990,SERVIÇOS!$B:$G,3,0),IFERROR(VLOOKUP($B990,'COMPOSIÇÕES COMPLEMENTARES '!$C:$K,3,0),"")))</f>
        <v/>
      </c>
      <c r="E990" s="359"/>
      <c r="F990" s="360" t="str">
        <f>IF($B990="","",IFERROR(VLOOKUP($B990,SERVIÇOS!$B:$G,4,0),IFERROR(VLOOKUP($B990,'COMPOSIÇÕES COMPLEMENTARES '!$C:$K,6,0),"")))</f>
        <v/>
      </c>
      <c r="G990" s="360" t="str">
        <f>IF($B990="","",IFERROR(VLOOKUP($B990,SERVIÇOS!$B:$G,5,0),IFERROR(VLOOKUP($B990,'COMPOSIÇÕES COMPLEMENTARES '!$C:$K,7,0),"")))</f>
        <v/>
      </c>
      <c r="H990" s="360" t="str">
        <f t="shared" si="60"/>
        <v/>
      </c>
      <c r="I990" s="360" t="str">
        <f t="shared" si="61"/>
        <v/>
      </c>
      <c r="J990" s="360" t="str">
        <f t="shared" si="62"/>
        <v/>
      </c>
      <c r="K990" s="360" t="str">
        <f t="shared" si="63"/>
        <v/>
      </c>
      <c r="L990" s="360"/>
    </row>
    <row r="991" spans="1:12">
      <c r="A991" s="355"/>
      <c r="B991" s="356"/>
      <c r="C991" s="357" t="str">
        <f>IF($B991="","",IFERROR(VLOOKUP($B991,SERVIÇOS!$B:$G,2,0),IFERROR(VLOOKUP($B991,'COMPOSIÇÕES COMPLEMENTARES '!$C:$K,2,0),"")))</f>
        <v/>
      </c>
      <c r="D991" s="358" t="str">
        <f>IF($B991="","",IFERROR(VLOOKUP($B991,SERVIÇOS!$B:$G,3,0),IFERROR(VLOOKUP($B991,'COMPOSIÇÕES COMPLEMENTARES '!$C:$K,3,0),"")))</f>
        <v/>
      </c>
      <c r="E991" s="359"/>
      <c r="F991" s="360" t="str">
        <f>IF($B991="","",IFERROR(VLOOKUP($B991,SERVIÇOS!$B:$G,4,0),IFERROR(VLOOKUP($B991,'COMPOSIÇÕES COMPLEMENTARES '!$C:$K,6,0),"")))</f>
        <v/>
      </c>
      <c r="G991" s="360" t="str">
        <f>IF($B991="","",IFERROR(VLOOKUP($B991,SERVIÇOS!$B:$G,5,0),IFERROR(VLOOKUP($B991,'COMPOSIÇÕES COMPLEMENTARES '!$C:$K,7,0),"")))</f>
        <v/>
      </c>
      <c r="H991" s="360" t="str">
        <f t="shared" si="60"/>
        <v/>
      </c>
      <c r="I991" s="360" t="str">
        <f t="shared" si="61"/>
        <v/>
      </c>
      <c r="J991" s="360" t="str">
        <f t="shared" si="62"/>
        <v/>
      </c>
      <c r="K991" s="360" t="str">
        <f t="shared" si="63"/>
        <v/>
      </c>
      <c r="L991" s="360"/>
    </row>
    <row r="992" spans="1:12">
      <c r="A992" s="355"/>
      <c r="B992" s="356"/>
      <c r="C992" s="357" t="str">
        <f>IF($B992="","",IFERROR(VLOOKUP($B992,SERVIÇOS!$B:$G,2,0),IFERROR(VLOOKUP($B992,'COMPOSIÇÕES COMPLEMENTARES '!$C:$K,2,0),"")))</f>
        <v/>
      </c>
      <c r="D992" s="358" t="str">
        <f>IF($B992="","",IFERROR(VLOOKUP($B992,SERVIÇOS!$B:$G,3,0),IFERROR(VLOOKUP($B992,'COMPOSIÇÕES COMPLEMENTARES '!$C:$K,3,0),"")))</f>
        <v/>
      </c>
      <c r="E992" s="359"/>
      <c r="F992" s="360" t="str">
        <f>IF($B992="","",IFERROR(VLOOKUP($B992,SERVIÇOS!$B:$G,4,0),IFERROR(VLOOKUP($B992,'COMPOSIÇÕES COMPLEMENTARES '!$C:$K,6,0),"")))</f>
        <v/>
      </c>
      <c r="G992" s="360" t="str">
        <f>IF($B992="","",IFERROR(VLOOKUP($B992,SERVIÇOS!$B:$G,5,0),IFERROR(VLOOKUP($B992,'COMPOSIÇÕES COMPLEMENTARES '!$C:$K,7,0),"")))</f>
        <v/>
      </c>
      <c r="H992" s="360" t="str">
        <f t="shared" si="60"/>
        <v/>
      </c>
      <c r="I992" s="360" t="str">
        <f t="shared" si="61"/>
        <v/>
      </c>
      <c r="J992" s="360" t="str">
        <f t="shared" si="62"/>
        <v/>
      </c>
      <c r="K992" s="360" t="str">
        <f t="shared" si="63"/>
        <v/>
      </c>
      <c r="L992" s="360"/>
    </row>
    <row r="993" spans="1:12">
      <c r="A993" s="355"/>
      <c r="B993" s="356"/>
      <c r="C993" s="357" t="str">
        <f>IF($B993="","",IFERROR(VLOOKUP($B993,SERVIÇOS!$B:$G,2,0),IFERROR(VLOOKUP($B993,'COMPOSIÇÕES COMPLEMENTARES '!$C:$K,2,0),"")))</f>
        <v/>
      </c>
      <c r="D993" s="358" t="str">
        <f>IF($B993="","",IFERROR(VLOOKUP($B993,SERVIÇOS!$B:$G,3,0),IFERROR(VLOOKUP($B993,'COMPOSIÇÕES COMPLEMENTARES '!$C:$K,3,0),"")))</f>
        <v/>
      </c>
      <c r="E993" s="359"/>
      <c r="F993" s="360" t="str">
        <f>IF($B993="","",IFERROR(VLOOKUP($B993,SERVIÇOS!$B:$G,4,0),IFERROR(VLOOKUP($B993,'COMPOSIÇÕES COMPLEMENTARES '!$C:$K,6,0),"")))</f>
        <v/>
      </c>
      <c r="G993" s="360" t="str">
        <f>IF($B993="","",IFERROR(VLOOKUP($B993,SERVIÇOS!$B:$G,5,0),IFERROR(VLOOKUP($B993,'COMPOSIÇÕES COMPLEMENTARES '!$C:$K,7,0),"")))</f>
        <v/>
      </c>
      <c r="H993" s="360" t="str">
        <f t="shared" si="60"/>
        <v/>
      </c>
      <c r="I993" s="360" t="str">
        <f t="shared" si="61"/>
        <v/>
      </c>
      <c r="J993" s="360" t="str">
        <f t="shared" si="62"/>
        <v/>
      </c>
      <c r="K993" s="360" t="str">
        <f t="shared" si="63"/>
        <v/>
      </c>
      <c r="L993" s="360"/>
    </row>
    <row r="994" spans="1:12">
      <c r="A994" s="355"/>
      <c r="B994" s="356"/>
      <c r="C994" s="357" t="str">
        <f>IF($B994="","",IFERROR(VLOOKUP($B994,SERVIÇOS!$B:$G,2,0),IFERROR(VLOOKUP($B994,'COMPOSIÇÕES COMPLEMENTARES '!$C:$K,2,0),"")))</f>
        <v/>
      </c>
      <c r="D994" s="358" t="str">
        <f>IF($B994="","",IFERROR(VLOOKUP($B994,SERVIÇOS!$B:$G,3,0),IFERROR(VLOOKUP($B994,'COMPOSIÇÕES COMPLEMENTARES '!$C:$K,3,0),"")))</f>
        <v/>
      </c>
      <c r="E994" s="359"/>
      <c r="F994" s="360" t="str">
        <f>IF($B994="","",IFERROR(VLOOKUP($B994,SERVIÇOS!$B:$G,4,0),IFERROR(VLOOKUP($B994,'COMPOSIÇÕES COMPLEMENTARES '!$C:$K,6,0),"")))</f>
        <v/>
      </c>
      <c r="G994" s="360" t="str">
        <f>IF($B994="","",IFERROR(VLOOKUP($B994,SERVIÇOS!$B:$G,5,0),IFERROR(VLOOKUP($B994,'COMPOSIÇÕES COMPLEMENTARES '!$C:$K,7,0),"")))</f>
        <v/>
      </c>
      <c r="H994" s="360" t="str">
        <f t="shared" si="60"/>
        <v/>
      </c>
      <c r="I994" s="360" t="str">
        <f t="shared" si="61"/>
        <v/>
      </c>
      <c r="J994" s="360" t="str">
        <f t="shared" si="62"/>
        <v/>
      </c>
      <c r="K994" s="360" t="str">
        <f t="shared" si="63"/>
        <v/>
      </c>
      <c r="L994" s="360"/>
    </row>
    <row r="995" spans="1:12">
      <c r="A995" s="355"/>
      <c r="B995" s="356"/>
      <c r="C995" s="357" t="str">
        <f>IF($B995="","",IFERROR(VLOOKUP($B995,SERVIÇOS!$B:$G,2,0),IFERROR(VLOOKUP($B995,'COMPOSIÇÕES COMPLEMENTARES '!$C:$K,2,0),"")))</f>
        <v/>
      </c>
      <c r="D995" s="358" t="str">
        <f>IF($B995="","",IFERROR(VLOOKUP($B995,SERVIÇOS!$B:$G,3,0),IFERROR(VLOOKUP($B995,'COMPOSIÇÕES COMPLEMENTARES '!$C:$K,3,0),"")))</f>
        <v/>
      </c>
      <c r="E995" s="359"/>
      <c r="F995" s="360" t="str">
        <f>IF($B995="","",IFERROR(VLOOKUP($B995,SERVIÇOS!$B:$G,4,0),IFERROR(VLOOKUP($B995,'COMPOSIÇÕES COMPLEMENTARES '!$C:$K,6,0),"")))</f>
        <v/>
      </c>
      <c r="G995" s="360" t="str">
        <f>IF($B995="","",IFERROR(VLOOKUP($B995,SERVIÇOS!$B:$G,5,0),IFERROR(VLOOKUP($B995,'COMPOSIÇÕES COMPLEMENTARES '!$C:$K,7,0),"")))</f>
        <v/>
      </c>
      <c r="H995" s="360" t="str">
        <f t="shared" si="60"/>
        <v/>
      </c>
      <c r="I995" s="360" t="str">
        <f t="shared" si="61"/>
        <v/>
      </c>
      <c r="J995" s="360" t="str">
        <f t="shared" si="62"/>
        <v/>
      </c>
      <c r="K995" s="360" t="str">
        <f t="shared" si="63"/>
        <v/>
      </c>
      <c r="L995" s="360"/>
    </row>
    <row r="996" spans="1:12">
      <c r="A996" s="355"/>
      <c r="B996" s="356"/>
      <c r="C996" s="357" t="str">
        <f>IF($B996="","",IFERROR(VLOOKUP($B996,SERVIÇOS!$B:$G,2,0),IFERROR(VLOOKUP($B996,'COMPOSIÇÕES COMPLEMENTARES '!$C:$K,2,0),"")))</f>
        <v/>
      </c>
      <c r="D996" s="358" t="str">
        <f>IF($B996="","",IFERROR(VLOOKUP($B996,SERVIÇOS!$B:$G,3,0),IFERROR(VLOOKUP($B996,'COMPOSIÇÕES COMPLEMENTARES '!$C:$K,3,0),"")))</f>
        <v/>
      </c>
      <c r="E996" s="359"/>
      <c r="F996" s="360" t="str">
        <f>IF($B996="","",IFERROR(VLOOKUP($B996,SERVIÇOS!$B:$G,4,0),IFERROR(VLOOKUP($B996,'COMPOSIÇÕES COMPLEMENTARES '!$C:$K,6,0),"")))</f>
        <v/>
      </c>
      <c r="G996" s="360" t="str">
        <f>IF($B996="","",IFERROR(VLOOKUP($B996,SERVIÇOS!$B:$G,5,0),IFERROR(VLOOKUP($B996,'COMPOSIÇÕES COMPLEMENTARES '!$C:$K,7,0),"")))</f>
        <v/>
      </c>
      <c r="H996" s="360" t="str">
        <f t="shared" si="60"/>
        <v/>
      </c>
      <c r="I996" s="360" t="str">
        <f t="shared" si="61"/>
        <v/>
      </c>
      <c r="J996" s="360" t="str">
        <f t="shared" si="62"/>
        <v/>
      </c>
      <c r="K996" s="360" t="str">
        <f t="shared" si="63"/>
        <v/>
      </c>
      <c r="L996" s="360"/>
    </row>
    <row r="997" spans="1:12">
      <c r="A997" s="355"/>
      <c r="B997" s="356"/>
      <c r="C997" s="357" t="str">
        <f>IF($B997="","",IFERROR(VLOOKUP($B997,SERVIÇOS!$B:$G,2,0),IFERROR(VLOOKUP($B997,'COMPOSIÇÕES COMPLEMENTARES '!$C:$K,2,0),"")))</f>
        <v/>
      </c>
      <c r="D997" s="358" t="str">
        <f>IF($B997="","",IFERROR(VLOOKUP($B997,SERVIÇOS!$B:$G,3,0),IFERROR(VLOOKUP($B997,'COMPOSIÇÕES COMPLEMENTARES '!$C:$K,3,0),"")))</f>
        <v/>
      </c>
      <c r="E997" s="359"/>
      <c r="F997" s="360" t="str">
        <f>IF($B997="","",IFERROR(VLOOKUP($B997,SERVIÇOS!$B:$G,4,0),IFERROR(VLOOKUP($B997,'COMPOSIÇÕES COMPLEMENTARES '!$C:$K,6,0),"")))</f>
        <v/>
      </c>
      <c r="G997" s="360" t="str">
        <f>IF($B997="","",IFERROR(VLOOKUP($B997,SERVIÇOS!$B:$G,5,0),IFERROR(VLOOKUP($B997,'COMPOSIÇÕES COMPLEMENTARES '!$C:$K,7,0),"")))</f>
        <v/>
      </c>
      <c r="H997" s="360" t="str">
        <f t="shared" si="60"/>
        <v/>
      </c>
      <c r="I997" s="360" t="str">
        <f t="shared" si="61"/>
        <v/>
      </c>
      <c r="J997" s="360" t="str">
        <f t="shared" si="62"/>
        <v/>
      </c>
      <c r="K997" s="360" t="str">
        <f t="shared" si="63"/>
        <v/>
      </c>
      <c r="L997" s="360"/>
    </row>
    <row r="998" spans="1:12">
      <c r="A998" s="355"/>
      <c r="B998" s="356"/>
      <c r="C998" s="357" t="str">
        <f>IF($B998="","",IFERROR(VLOOKUP($B998,SERVIÇOS!$B:$G,2,0),IFERROR(VLOOKUP($B998,'COMPOSIÇÕES COMPLEMENTARES '!$C:$K,2,0),"")))</f>
        <v/>
      </c>
      <c r="D998" s="358" t="str">
        <f>IF($B998="","",IFERROR(VLOOKUP($B998,SERVIÇOS!$B:$G,3,0),IFERROR(VLOOKUP($B998,'COMPOSIÇÕES COMPLEMENTARES '!$C:$K,3,0),"")))</f>
        <v/>
      </c>
      <c r="E998" s="359"/>
      <c r="F998" s="360" t="str">
        <f>IF($B998="","",IFERROR(VLOOKUP($B998,SERVIÇOS!$B:$G,4,0),IFERROR(VLOOKUP($B998,'COMPOSIÇÕES COMPLEMENTARES '!$C:$K,6,0),"")))</f>
        <v/>
      </c>
      <c r="G998" s="360" t="str">
        <f>IF($B998="","",IFERROR(VLOOKUP($B998,SERVIÇOS!$B:$G,5,0),IFERROR(VLOOKUP($B998,'COMPOSIÇÕES COMPLEMENTARES '!$C:$K,7,0),"")))</f>
        <v/>
      </c>
      <c r="H998" s="360" t="str">
        <f t="shared" si="60"/>
        <v/>
      </c>
      <c r="I998" s="360" t="str">
        <f t="shared" si="61"/>
        <v/>
      </c>
      <c r="J998" s="360" t="str">
        <f t="shared" si="62"/>
        <v/>
      </c>
      <c r="K998" s="360" t="str">
        <f t="shared" si="63"/>
        <v/>
      </c>
      <c r="L998" s="360"/>
    </row>
    <row r="999" spans="1:12">
      <c r="A999" s="355"/>
      <c r="B999" s="356"/>
      <c r="C999" s="357" t="str">
        <f>IF($B999="","",IFERROR(VLOOKUP($B999,SERVIÇOS!$B:$G,2,0),IFERROR(VLOOKUP($B999,'COMPOSIÇÕES COMPLEMENTARES '!$C:$K,2,0),"")))</f>
        <v/>
      </c>
      <c r="D999" s="358" t="str">
        <f>IF($B999="","",IFERROR(VLOOKUP($B999,SERVIÇOS!$B:$G,3,0),IFERROR(VLOOKUP($B999,'COMPOSIÇÕES COMPLEMENTARES '!$C:$K,3,0),"")))</f>
        <v/>
      </c>
      <c r="E999" s="359"/>
      <c r="F999" s="360" t="str">
        <f>IF($B999="","",IFERROR(VLOOKUP($B999,SERVIÇOS!$B:$G,4,0),IFERROR(VLOOKUP($B999,'COMPOSIÇÕES COMPLEMENTARES '!$C:$K,6,0),"")))</f>
        <v/>
      </c>
      <c r="G999" s="360" t="str">
        <f>IF($B999="","",IFERROR(VLOOKUP($B999,SERVIÇOS!$B:$G,5,0),IFERROR(VLOOKUP($B999,'COMPOSIÇÕES COMPLEMENTARES '!$C:$K,7,0),"")))</f>
        <v/>
      </c>
      <c r="H999" s="360" t="str">
        <f t="shared" si="60"/>
        <v/>
      </c>
      <c r="I999" s="360" t="str">
        <f t="shared" si="61"/>
        <v/>
      </c>
      <c r="J999" s="360" t="str">
        <f t="shared" si="62"/>
        <v/>
      </c>
      <c r="K999" s="360" t="str">
        <f t="shared" si="63"/>
        <v/>
      </c>
      <c r="L999" s="360"/>
    </row>
    <row r="1000" spans="1:12">
      <c r="A1000" s="355"/>
      <c r="B1000" s="356"/>
      <c r="C1000" s="357" t="str">
        <f>IF($B1000="","",IFERROR(VLOOKUP($B1000,SERVIÇOS!$B:$G,2,0),IFERROR(VLOOKUP($B1000,'COMPOSIÇÕES COMPLEMENTARES '!$C:$K,2,0),"")))</f>
        <v/>
      </c>
      <c r="D1000" s="358" t="str">
        <f>IF($B1000="","",IFERROR(VLOOKUP($B1000,SERVIÇOS!$B:$G,3,0),IFERROR(VLOOKUP($B1000,'COMPOSIÇÕES COMPLEMENTARES '!$C:$K,3,0),"")))</f>
        <v/>
      </c>
      <c r="E1000" s="359"/>
      <c r="F1000" s="360" t="str">
        <f>IF($B1000="","",IFERROR(VLOOKUP($B1000,SERVIÇOS!$B:$G,4,0),IFERROR(VLOOKUP($B1000,'COMPOSIÇÕES COMPLEMENTARES '!$C:$K,6,0),"")))</f>
        <v/>
      </c>
      <c r="G1000" s="360" t="str">
        <f>IF($B1000="","",IFERROR(VLOOKUP($B1000,SERVIÇOS!$B:$G,5,0),IFERROR(VLOOKUP($B1000,'COMPOSIÇÕES COMPLEMENTARES '!$C:$K,7,0),"")))</f>
        <v/>
      </c>
      <c r="H1000" s="360" t="str">
        <f t="shared" si="60"/>
        <v/>
      </c>
      <c r="I1000" s="360" t="str">
        <f t="shared" si="61"/>
        <v/>
      </c>
      <c r="J1000" s="360" t="str">
        <f t="shared" si="62"/>
        <v/>
      </c>
      <c r="K1000" s="360" t="str">
        <f t="shared" si="63"/>
        <v/>
      </c>
      <c r="L1000" s="360"/>
    </row>
    <row r="1001" spans="1:12">
      <c r="A1001" s="355"/>
      <c r="B1001" s="356"/>
      <c r="C1001" s="357" t="str">
        <f>IF($B1001="","",IFERROR(VLOOKUP($B1001,SERVIÇOS!$B:$G,2,0),IFERROR(VLOOKUP($B1001,'COMPOSIÇÕES COMPLEMENTARES '!$C:$K,2,0),"")))</f>
        <v/>
      </c>
      <c r="D1001" s="358" t="str">
        <f>IF($B1001="","",IFERROR(VLOOKUP($B1001,SERVIÇOS!$B:$G,3,0),IFERROR(VLOOKUP($B1001,'COMPOSIÇÕES COMPLEMENTARES '!$C:$K,3,0),"")))</f>
        <v/>
      </c>
      <c r="E1001" s="359"/>
      <c r="F1001" s="360" t="str">
        <f>IF($B1001="","",IFERROR(VLOOKUP($B1001,SERVIÇOS!$B:$G,4,0),IFERROR(VLOOKUP($B1001,'COMPOSIÇÕES COMPLEMENTARES '!$C:$K,6,0),"")))</f>
        <v/>
      </c>
      <c r="G1001" s="360" t="str">
        <f>IF($B1001="","",IFERROR(VLOOKUP($B1001,SERVIÇOS!$B:$G,5,0),IFERROR(VLOOKUP($B1001,'COMPOSIÇÕES COMPLEMENTARES '!$C:$K,7,0),"")))</f>
        <v/>
      </c>
      <c r="H1001" s="360" t="str">
        <f t="shared" si="60"/>
        <v/>
      </c>
      <c r="I1001" s="360" t="str">
        <f t="shared" si="61"/>
        <v/>
      </c>
      <c r="J1001" s="360" t="str">
        <f t="shared" si="62"/>
        <v/>
      </c>
      <c r="K1001" s="360" t="str">
        <f t="shared" si="63"/>
        <v/>
      </c>
      <c r="L1001" s="360"/>
    </row>
    <row r="1002" spans="1:12">
      <c r="A1002" s="355"/>
      <c r="B1002" s="356"/>
      <c r="C1002" s="357" t="str">
        <f>IF($B1002="","",IFERROR(VLOOKUP($B1002,SERVIÇOS!$B:$G,2,0),IFERROR(VLOOKUP($B1002,'COMPOSIÇÕES COMPLEMENTARES '!$C:$K,2,0),"")))</f>
        <v/>
      </c>
      <c r="D1002" s="358" t="str">
        <f>IF($B1002="","",IFERROR(VLOOKUP($B1002,SERVIÇOS!$B:$G,3,0),IFERROR(VLOOKUP($B1002,'COMPOSIÇÕES COMPLEMENTARES '!$C:$K,3,0),"")))</f>
        <v/>
      </c>
      <c r="E1002" s="359"/>
      <c r="F1002" s="360" t="str">
        <f>IF($B1002="","",IFERROR(VLOOKUP($B1002,SERVIÇOS!$B:$G,4,0),IFERROR(VLOOKUP($B1002,'COMPOSIÇÕES COMPLEMENTARES '!$C:$K,6,0),"")))</f>
        <v/>
      </c>
      <c r="G1002" s="360" t="str">
        <f>IF($B1002="","",IFERROR(VLOOKUP($B1002,SERVIÇOS!$B:$G,5,0),IFERROR(VLOOKUP($B1002,'COMPOSIÇÕES COMPLEMENTARES '!$C:$K,7,0),"")))</f>
        <v/>
      </c>
      <c r="H1002" s="360" t="str">
        <f t="shared" si="60"/>
        <v/>
      </c>
      <c r="I1002" s="360" t="str">
        <f t="shared" si="61"/>
        <v/>
      </c>
      <c r="J1002" s="360" t="str">
        <f t="shared" si="62"/>
        <v/>
      </c>
      <c r="K1002" s="360" t="str">
        <f t="shared" si="63"/>
        <v/>
      </c>
      <c r="L1002" s="360"/>
    </row>
    <row r="1003" spans="1:12">
      <c r="A1003" s="355"/>
      <c r="B1003" s="356"/>
      <c r="C1003" s="357" t="str">
        <f>IF($B1003="","",IFERROR(VLOOKUP($B1003,SERVIÇOS!$B:$G,2,0),IFERROR(VLOOKUP($B1003,'COMPOSIÇÕES COMPLEMENTARES '!$C:$K,2,0),"")))</f>
        <v/>
      </c>
      <c r="D1003" s="358" t="str">
        <f>IF($B1003="","",IFERROR(VLOOKUP($B1003,SERVIÇOS!$B:$G,3,0),IFERROR(VLOOKUP($B1003,'COMPOSIÇÕES COMPLEMENTARES '!$C:$K,3,0),"")))</f>
        <v/>
      </c>
      <c r="E1003" s="359"/>
      <c r="F1003" s="360" t="str">
        <f>IF($B1003="","",IFERROR(VLOOKUP($B1003,SERVIÇOS!$B:$G,4,0),IFERROR(VLOOKUP($B1003,'COMPOSIÇÕES COMPLEMENTARES '!$C:$K,6,0),"")))</f>
        <v/>
      </c>
      <c r="G1003" s="360" t="str">
        <f>IF($B1003="","",IFERROR(VLOOKUP($B1003,SERVIÇOS!$B:$G,5,0),IFERROR(VLOOKUP($B1003,'COMPOSIÇÕES COMPLEMENTARES '!$C:$K,7,0),"")))</f>
        <v/>
      </c>
      <c r="H1003" s="360" t="str">
        <f t="shared" si="60"/>
        <v/>
      </c>
      <c r="I1003" s="360" t="str">
        <f t="shared" si="61"/>
        <v/>
      </c>
      <c r="J1003" s="360" t="str">
        <f t="shared" si="62"/>
        <v/>
      </c>
      <c r="K1003" s="360" t="str">
        <f t="shared" si="63"/>
        <v/>
      </c>
      <c r="L1003" s="360"/>
    </row>
    <row r="1004" spans="1:12">
      <c r="A1004" s="355"/>
      <c r="B1004" s="356"/>
      <c r="C1004" s="357" t="str">
        <f>IF($B1004="","",IFERROR(VLOOKUP($B1004,SERVIÇOS!$B:$G,2,0),IFERROR(VLOOKUP($B1004,'COMPOSIÇÕES COMPLEMENTARES '!$C:$K,2,0),"")))</f>
        <v/>
      </c>
      <c r="D1004" s="358" t="str">
        <f>IF($B1004="","",IFERROR(VLOOKUP($B1004,SERVIÇOS!$B:$G,3,0),IFERROR(VLOOKUP($B1004,'COMPOSIÇÕES COMPLEMENTARES '!$C:$K,3,0),"")))</f>
        <v/>
      </c>
      <c r="E1004" s="359"/>
      <c r="F1004" s="360" t="str">
        <f>IF($B1004="","",IFERROR(VLOOKUP($B1004,SERVIÇOS!$B:$G,4,0),IFERROR(VLOOKUP($B1004,'COMPOSIÇÕES COMPLEMENTARES '!$C:$K,6,0),"")))</f>
        <v/>
      </c>
      <c r="G1004" s="360" t="str">
        <f>IF($B1004="","",IFERROR(VLOOKUP($B1004,SERVIÇOS!$B:$G,5,0),IFERROR(VLOOKUP($B1004,'COMPOSIÇÕES COMPLEMENTARES '!$C:$K,7,0),"")))</f>
        <v/>
      </c>
      <c r="H1004" s="360" t="str">
        <f t="shared" si="60"/>
        <v/>
      </c>
      <c r="I1004" s="360" t="str">
        <f t="shared" si="61"/>
        <v/>
      </c>
      <c r="J1004" s="360" t="str">
        <f t="shared" si="62"/>
        <v/>
      </c>
      <c r="K1004" s="360" t="str">
        <f t="shared" si="63"/>
        <v/>
      </c>
      <c r="L1004" s="360"/>
    </row>
    <row r="1005" spans="1:12">
      <c r="B1005" s="113"/>
    </row>
    <row r="1006" spans="1:12">
      <c r="B1006" s="113"/>
    </row>
    <row r="1007" spans="1:12">
      <c r="B1007" s="113"/>
    </row>
    <row r="1008" spans="1:12">
      <c r="B1008" s="113"/>
    </row>
    <row r="1009" spans="2:2">
      <c r="B1009" s="113"/>
    </row>
    <row r="1010" spans="2:2">
      <c r="B1010" s="113"/>
    </row>
    <row r="1011" spans="2:2">
      <c r="B1011" s="113"/>
    </row>
    <row r="1012" spans="2:2">
      <c r="B1012" s="113"/>
    </row>
    <row r="1013" spans="2:2">
      <c r="B1013" s="113"/>
    </row>
    <row r="1014" spans="2:2">
      <c r="B1014" s="113"/>
    </row>
    <row r="1015" spans="2:2">
      <c r="B1015" s="113"/>
    </row>
    <row r="1016" spans="2:2">
      <c r="B1016" s="113"/>
    </row>
    <row r="1017" spans="2:2">
      <c r="B1017" s="113"/>
    </row>
    <row r="1018" spans="2:2">
      <c r="B1018" s="113"/>
    </row>
    <row r="1019" spans="2:2">
      <c r="B1019" s="113"/>
    </row>
    <row r="1020" spans="2:2">
      <c r="B1020" s="113"/>
    </row>
    <row r="1021" spans="2:2">
      <c r="B1021" s="113"/>
    </row>
    <row r="1022" spans="2:2">
      <c r="B1022" s="113"/>
    </row>
    <row r="1023" spans="2:2">
      <c r="B1023" s="113"/>
    </row>
    <row r="1024" spans="2:2">
      <c r="B1024" s="113"/>
    </row>
    <row r="1025" spans="2:2">
      <c r="B1025" s="113"/>
    </row>
    <row r="1026" spans="2:2">
      <c r="B1026" s="113"/>
    </row>
    <row r="1027" spans="2:2">
      <c r="B1027" s="113"/>
    </row>
    <row r="1028" spans="2:2">
      <c r="B1028" s="113"/>
    </row>
    <row r="1029" spans="2:2">
      <c r="B1029" s="113"/>
    </row>
    <row r="1030" spans="2:2">
      <c r="B1030" s="113"/>
    </row>
    <row r="1031" spans="2:2">
      <c r="B1031" s="113"/>
    </row>
    <row r="1032" spans="2:2">
      <c r="B1032" s="113"/>
    </row>
    <row r="1033" spans="2:2">
      <c r="B1033" s="113"/>
    </row>
    <row r="1034" spans="2:2">
      <c r="B1034" s="113"/>
    </row>
    <row r="1035" spans="2:2">
      <c r="B1035" s="113"/>
    </row>
    <row r="1036" spans="2:2">
      <c r="B1036" s="113"/>
    </row>
    <row r="1037" spans="2:2">
      <c r="B1037" s="113"/>
    </row>
    <row r="1038" spans="2:2">
      <c r="B1038" s="113"/>
    </row>
    <row r="1039" spans="2:2">
      <c r="B1039" s="113"/>
    </row>
    <row r="1040" spans="2:2">
      <c r="B1040" s="113"/>
    </row>
    <row r="1041" spans="2:2">
      <c r="B1041" s="113"/>
    </row>
    <row r="1042" spans="2:2">
      <c r="B1042" s="113"/>
    </row>
    <row r="1043" spans="2:2">
      <c r="B1043" s="113"/>
    </row>
    <row r="1044" spans="2:2">
      <c r="B1044" s="113"/>
    </row>
    <row r="1045" spans="2:2">
      <c r="B1045" s="113"/>
    </row>
    <row r="1046" spans="2:2">
      <c r="B1046" s="113"/>
    </row>
    <row r="1047" spans="2:2">
      <c r="B1047" s="113"/>
    </row>
    <row r="1048" spans="2:2">
      <c r="B1048" s="113"/>
    </row>
    <row r="1049" spans="2:2">
      <c r="B1049" s="113"/>
    </row>
    <row r="1050" spans="2:2">
      <c r="B1050" s="113"/>
    </row>
    <row r="1051" spans="2:2">
      <c r="B1051" s="113"/>
    </row>
    <row r="1052" spans="2:2">
      <c r="B1052" s="113"/>
    </row>
    <row r="1053" spans="2:2">
      <c r="B1053" s="113"/>
    </row>
    <row r="1054" spans="2:2">
      <c r="B1054" s="113"/>
    </row>
    <row r="1055" spans="2:2">
      <c r="B1055" s="113"/>
    </row>
    <row r="1056" spans="2:2">
      <c r="B1056" s="113"/>
    </row>
    <row r="1057" spans="2:2">
      <c r="B1057" s="113"/>
    </row>
    <row r="1058" spans="2:2">
      <c r="B1058" s="113"/>
    </row>
    <row r="1059" spans="2:2">
      <c r="B1059" s="113"/>
    </row>
    <row r="1060" spans="2:2">
      <c r="B1060" s="113"/>
    </row>
    <row r="1061" spans="2:2">
      <c r="B1061" s="113"/>
    </row>
    <row r="1062" spans="2:2">
      <c r="B1062" s="113"/>
    </row>
    <row r="1063" spans="2:2">
      <c r="B1063" s="113"/>
    </row>
    <row r="1064" spans="2:2">
      <c r="B1064" s="113"/>
    </row>
    <row r="1065" spans="2:2">
      <c r="B1065" s="113"/>
    </row>
    <row r="1066" spans="2:2">
      <c r="B1066" s="113"/>
    </row>
    <row r="1067" spans="2:2">
      <c r="B1067" s="113"/>
    </row>
    <row r="1068" spans="2:2">
      <c r="B1068" s="113"/>
    </row>
    <row r="1069" spans="2:2">
      <c r="B1069" s="113"/>
    </row>
    <row r="1070" spans="2:2">
      <c r="B1070" s="113"/>
    </row>
    <row r="1071" spans="2:2">
      <c r="B1071" s="113"/>
    </row>
    <row r="1072" spans="2:2">
      <c r="B1072" s="113"/>
    </row>
    <row r="1073" spans="2:2">
      <c r="B1073" s="113"/>
    </row>
    <row r="1074" spans="2:2">
      <c r="B1074" s="113"/>
    </row>
    <row r="1075" spans="2:2">
      <c r="B1075" s="113"/>
    </row>
    <row r="1076" spans="2:2">
      <c r="B1076" s="113"/>
    </row>
    <row r="1077" spans="2:2">
      <c r="B1077" s="113"/>
    </row>
    <row r="1078" spans="2:2">
      <c r="B1078" s="113"/>
    </row>
    <row r="1079" spans="2:2">
      <c r="B1079" s="113"/>
    </row>
    <row r="1080" spans="2:2">
      <c r="B1080" s="113"/>
    </row>
    <row r="1081" spans="2:2">
      <c r="B1081" s="113"/>
    </row>
    <row r="1082" spans="2:2">
      <c r="B1082" s="113"/>
    </row>
    <row r="1083" spans="2:2">
      <c r="B1083" s="113"/>
    </row>
    <row r="1084" spans="2:2">
      <c r="B1084" s="113"/>
    </row>
    <row r="1085" spans="2:2">
      <c r="B1085" s="113"/>
    </row>
    <row r="1086" spans="2:2">
      <c r="B1086" s="113"/>
    </row>
    <row r="1087" spans="2:2">
      <c r="B1087" s="113"/>
    </row>
    <row r="1088" spans="2:2">
      <c r="B1088" s="113"/>
    </row>
    <row r="1089" spans="2:2">
      <c r="B1089" s="113"/>
    </row>
    <row r="1090" spans="2:2">
      <c r="B1090" s="113"/>
    </row>
    <row r="1091" spans="2:2">
      <c r="B1091" s="113"/>
    </row>
    <row r="1092" spans="2:2">
      <c r="B1092" s="113"/>
    </row>
    <row r="1093" spans="2:2">
      <c r="B1093" s="113"/>
    </row>
    <row r="1094" spans="2:2">
      <c r="B1094" s="113"/>
    </row>
    <row r="1095" spans="2:2">
      <c r="B1095" s="113"/>
    </row>
    <row r="1096" spans="2:2">
      <c r="B1096" s="113"/>
    </row>
    <row r="1097" spans="2:2">
      <c r="B1097" s="113"/>
    </row>
    <row r="1098" spans="2:2">
      <c r="B1098" s="113"/>
    </row>
    <row r="1099" spans="2:2">
      <c r="B1099" s="113"/>
    </row>
    <row r="1100" spans="2:2">
      <c r="B1100" s="113"/>
    </row>
    <row r="1101" spans="2:2">
      <c r="B1101" s="113"/>
    </row>
    <row r="1102" spans="2:2">
      <c r="B1102" s="113"/>
    </row>
    <row r="1103" spans="2:2">
      <c r="B1103" s="113"/>
    </row>
    <row r="1104" spans="2:2">
      <c r="B1104" s="113"/>
    </row>
    <row r="1105" spans="2:2">
      <c r="B1105" s="113"/>
    </row>
    <row r="1106" spans="2:2">
      <c r="B1106" s="113"/>
    </row>
    <row r="1107" spans="2:2">
      <c r="B1107" s="113"/>
    </row>
    <row r="1108" spans="2:2">
      <c r="B1108" s="113"/>
    </row>
    <row r="1109" spans="2:2">
      <c r="B1109" s="113"/>
    </row>
    <row r="1110" spans="2:2">
      <c r="B1110" s="113"/>
    </row>
    <row r="1111" spans="2:2">
      <c r="B1111" s="113"/>
    </row>
    <row r="1112" spans="2:2">
      <c r="B1112" s="113"/>
    </row>
    <row r="1113" spans="2:2">
      <c r="B1113" s="113"/>
    </row>
    <row r="1114" spans="2:2">
      <c r="B1114" s="113"/>
    </row>
    <row r="1115" spans="2:2">
      <c r="B1115" s="113"/>
    </row>
    <row r="1116" spans="2:2">
      <c r="B1116" s="113"/>
    </row>
    <row r="1117" spans="2:2">
      <c r="B1117" s="113"/>
    </row>
    <row r="1118" spans="2:2">
      <c r="B1118" s="113"/>
    </row>
    <row r="1119" spans="2:2">
      <c r="B1119" s="113"/>
    </row>
    <row r="1120" spans="2:2">
      <c r="B1120" s="113"/>
    </row>
    <row r="1121" spans="2:2">
      <c r="B1121" s="113"/>
    </row>
    <row r="1122" spans="2:2">
      <c r="B1122" s="113"/>
    </row>
    <row r="1123" spans="2:2">
      <c r="B1123" s="113"/>
    </row>
    <row r="1124" spans="2:2">
      <c r="B1124" s="113"/>
    </row>
    <row r="1125" spans="2:2">
      <c r="B1125" s="113"/>
    </row>
    <row r="1126" spans="2:2">
      <c r="B1126" s="113"/>
    </row>
    <row r="1127" spans="2:2">
      <c r="B1127" s="113"/>
    </row>
    <row r="1128" spans="2:2">
      <c r="B1128" s="113"/>
    </row>
    <row r="1129" spans="2:2">
      <c r="B1129" s="113"/>
    </row>
    <row r="1130" spans="2:2">
      <c r="B1130" s="113"/>
    </row>
    <row r="1131" spans="2:2">
      <c r="B1131" s="113"/>
    </row>
    <row r="1132" spans="2:2">
      <c r="B1132" s="113"/>
    </row>
  </sheetData>
  <mergeCells count="73">
    <mergeCell ref="N11:X11"/>
    <mergeCell ref="N1:X8"/>
    <mergeCell ref="C2:C4"/>
    <mergeCell ref="K2:L2"/>
    <mergeCell ref="E3:H3"/>
    <mergeCell ref="K3:L3"/>
    <mergeCell ref="E4:G4"/>
    <mergeCell ref="K4:L4"/>
    <mergeCell ref="D5:E5"/>
    <mergeCell ref="F5:H5"/>
    <mergeCell ref="K5:L5"/>
    <mergeCell ref="D6:E6"/>
    <mergeCell ref="F6:H6"/>
    <mergeCell ref="K6:L6"/>
    <mergeCell ref="N9:X9"/>
    <mergeCell ref="N10:X10"/>
    <mergeCell ref="N23:X23"/>
    <mergeCell ref="N12:X12"/>
    <mergeCell ref="N13:X13"/>
    <mergeCell ref="N14:X14"/>
    <mergeCell ref="N15:X15"/>
    <mergeCell ref="N16:X16"/>
    <mergeCell ref="N17:X17"/>
    <mergeCell ref="N18:X18"/>
    <mergeCell ref="N19:X19"/>
    <mergeCell ref="N20:X20"/>
    <mergeCell ref="N21:X21"/>
    <mergeCell ref="N22:X22"/>
    <mergeCell ref="N35:X35"/>
    <mergeCell ref="N24:X24"/>
    <mergeCell ref="N25:X25"/>
    <mergeCell ref="N26:X26"/>
    <mergeCell ref="N27:X27"/>
    <mergeCell ref="N28:X28"/>
    <mergeCell ref="N29:X29"/>
    <mergeCell ref="N30:X30"/>
    <mergeCell ref="N31:X31"/>
    <mergeCell ref="N32:X32"/>
    <mergeCell ref="N33:X33"/>
    <mergeCell ref="N34:X34"/>
    <mergeCell ref="N47:X47"/>
    <mergeCell ref="N36:X36"/>
    <mergeCell ref="N37:X37"/>
    <mergeCell ref="N38:X38"/>
    <mergeCell ref="N39:X39"/>
    <mergeCell ref="N40:X40"/>
    <mergeCell ref="N41:X41"/>
    <mergeCell ref="N42:X42"/>
    <mergeCell ref="N43:X43"/>
    <mergeCell ref="N44:X44"/>
    <mergeCell ref="N45:X45"/>
    <mergeCell ref="N46:X46"/>
    <mergeCell ref="N58:X58"/>
    <mergeCell ref="N48:X48"/>
    <mergeCell ref="N49:X49"/>
    <mergeCell ref="N50:X50"/>
    <mergeCell ref="C51:D51"/>
    <mergeCell ref="N51:X51"/>
    <mergeCell ref="N52:X52"/>
    <mergeCell ref="N53:X53"/>
    <mergeCell ref="N54:X54"/>
    <mergeCell ref="N55:X55"/>
    <mergeCell ref="N56:X56"/>
    <mergeCell ref="N57:X57"/>
    <mergeCell ref="N65:X65"/>
    <mergeCell ref="N66:X66"/>
    <mergeCell ref="N67:X67"/>
    <mergeCell ref="N59:X59"/>
    <mergeCell ref="N60:X60"/>
    <mergeCell ref="N61:X61"/>
    <mergeCell ref="N62:X62"/>
    <mergeCell ref="N63:X63"/>
    <mergeCell ref="N64:X64"/>
  </mergeCells>
  <printOptions horizontalCentered="1" gridLines="1"/>
  <pageMargins left="0.19685039370078741" right="0.19685039370078741" top="1.1811023622047245" bottom="0.98425196850393704" header="0.98425196850393704" footer="0"/>
  <pageSetup paperSize="9" scale="65"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rowBreaks count="2" manualBreakCount="2">
    <brk id="22" max="11" man="1"/>
    <brk id="37" max="11"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7">
    <pageSetUpPr fitToPage="1"/>
  </sheetPr>
  <dimension ref="A1:X1132"/>
  <sheetViews>
    <sheetView view="pageBreakPreview" zoomScaleNormal="100" zoomScaleSheetLayoutView="100" workbookViewId="0">
      <pane ySplit="8" topLeftCell="A48" activePane="bottomLeft" state="frozen"/>
      <selection activeCell="D37" sqref="D37"/>
      <selection pane="bottomLeft" activeCell="N47" sqref="N1:X47"/>
    </sheetView>
  </sheetViews>
  <sheetFormatPr defaultColWidth="10.42578125" defaultRowHeight="15"/>
  <cols>
    <col min="1" max="1" width="6.85546875" style="119" customWidth="1"/>
    <col min="2" max="2" width="10.7109375" style="251" customWidth="1"/>
    <col min="3" max="3" width="79.7109375" style="116" customWidth="1"/>
    <col min="4" max="4" width="14.42578125" style="113" customWidth="1"/>
    <col min="5" max="5" width="10.7109375" style="114" customWidth="1"/>
    <col min="6" max="6" width="13.7109375" style="120" customWidth="1"/>
    <col min="7" max="7" width="13.7109375" style="118" customWidth="1"/>
    <col min="8" max="11" width="13.7109375" style="120" customWidth="1"/>
    <col min="12" max="12" width="13.7109375" style="115" customWidth="1"/>
    <col min="13" max="13" width="2.28515625" style="112" customWidth="1"/>
    <col min="14" max="24" width="10.42578125" style="112" customWidth="1"/>
    <col min="25" max="16384" width="10.42578125" style="112"/>
  </cols>
  <sheetData>
    <row r="1" spans="1:24" s="122" customFormat="1" ht="12.75" customHeight="1">
      <c r="A1" s="472"/>
      <c r="B1" s="473"/>
      <c r="C1" s="474"/>
      <c r="D1" s="432" t="s">
        <v>5743</v>
      </c>
      <c r="E1" s="475"/>
      <c r="F1" s="475"/>
      <c r="G1" s="475"/>
      <c r="H1" s="475"/>
      <c r="I1" s="475"/>
      <c r="J1" s="476"/>
      <c r="K1" s="476"/>
      <c r="L1" s="477"/>
      <c r="N1" s="741"/>
      <c r="O1" s="742"/>
      <c r="P1" s="742"/>
      <c r="Q1" s="742"/>
      <c r="R1" s="742"/>
      <c r="S1" s="742"/>
      <c r="T1" s="742"/>
      <c r="U1" s="742"/>
      <c r="V1" s="742"/>
      <c r="W1" s="742"/>
      <c r="X1" s="743"/>
    </row>
    <row r="2" spans="1:24" s="122" customFormat="1" ht="12.75">
      <c r="A2" s="478"/>
      <c r="B2" s="473"/>
      <c r="C2" s="747" t="s">
        <v>12096</v>
      </c>
      <c r="D2" s="479"/>
      <c r="E2" s="480"/>
      <c r="F2" s="362"/>
      <c r="G2" s="362"/>
      <c r="H2" s="362"/>
      <c r="I2" s="362" t="s">
        <v>130</v>
      </c>
      <c r="J2" s="481" t="str">
        <f>IF('FOLHA FECHAMENTO'!K12&lt;&gt;"",'FOLHA FECHAMENTO'!K12," ")</f>
        <v>24.007.094-4</v>
      </c>
      <c r="K2" s="749"/>
      <c r="L2" s="749"/>
      <c r="N2" s="744"/>
      <c r="O2" s="745"/>
      <c r="P2" s="745"/>
      <c r="Q2" s="745"/>
      <c r="R2" s="745"/>
      <c r="S2" s="745"/>
      <c r="T2" s="745"/>
      <c r="U2" s="745"/>
      <c r="V2" s="745"/>
      <c r="W2" s="745"/>
      <c r="X2" s="746"/>
    </row>
    <row r="3" spans="1:24" s="125" customFormat="1" ht="12.75" customHeight="1">
      <c r="A3" s="482"/>
      <c r="B3" s="473"/>
      <c r="C3" s="747"/>
      <c r="D3" s="483" t="s">
        <v>131</v>
      </c>
      <c r="E3" s="749" t="str">
        <f>IF(DADOS!D14&lt;&gt;"",DADOS!D14," ")</f>
        <v>BR467, KM 110 - 6 - Canadá, Cascavel - PR, 85813-450</v>
      </c>
      <c r="F3" s="749"/>
      <c r="G3" s="749"/>
      <c r="H3" s="749"/>
      <c r="I3" s="362" t="s">
        <v>80</v>
      </c>
      <c r="J3" s="484" t="str">
        <f>IF(DADOS!M12&lt;&gt;"",DADOS!M12," ")</f>
        <v>CEASA</v>
      </c>
      <c r="K3" s="750"/>
      <c r="L3" s="750"/>
      <c r="N3" s="744"/>
      <c r="O3" s="745"/>
      <c r="P3" s="745"/>
      <c r="Q3" s="745"/>
      <c r="R3" s="745"/>
      <c r="S3" s="745"/>
      <c r="T3" s="745"/>
      <c r="U3" s="745"/>
      <c r="V3" s="745"/>
      <c r="W3" s="745"/>
      <c r="X3" s="746"/>
    </row>
    <row r="4" spans="1:24" s="122" customFormat="1" ht="12.75" customHeight="1">
      <c r="A4" s="478"/>
      <c r="B4" s="473"/>
      <c r="C4" s="748"/>
      <c r="D4" s="483" t="s">
        <v>133</v>
      </c>
      <c r="E4" s="751" t="str">
        <f>IF(DADOS!$D$16&lt;&gt;"",DADOS!$D$16," ")</f>
        <v>CASCAVEL</v>
      </c>
      <c r="F4" s="751"/>
      <c r="G4" s="751"/>
      <c r="H4" s="485"/>
      <c r="I4" s="362" t="s">
        <v>694</v>
      </c>
      <c r="J4" s="484" t="str">
        <f>IF('FOLHA FECHAMENTO'!K10&lt;&gt;"",'FOLHA FECHAMENTO'!K10," ")</f>
        <v>AMPLIAÇÃO</v>
      </c>
      <c r="K4" s="752"/>
      <c r="L4" s="752"/>
      <c r="N4" s="744"/>
      <c r="O4" s="745"/>
      <c r="P4" s="745"/>
      <c r="Q4" s="745"/>
      <c r="R4" s="745"/>
      <c r="S4" s="745"/>
      <c r="T4" s="745"/>
      <c r="U4" s="745"/>
      <c r="V4" s="745"/>
      <c r="W4" s="745"/>
      <c r="X4" s="746"/>
    </row>
    <row r="5" spans="1:24" s="122" customFormat="1" ht="12" customHeight="1">
      <c r="A5" s="478"/>
      <c r="B5" s="473"/>
      <c r="C5" s="363" t="s">
        <v>6733</v>
      </c>
      <c r="D5" s="753" t="s">
        <v>134</v>
      </c>
      <c r="E5" s="753"/>
      <c r="F5" s="754" t="str">
        <f>IF('FOLHA FECHAMENTO'!C15&lt;&gt;"",'FOLHA FECHAMENTO'!C15," ")</f>
        <v xml:space="preserve"> </v>
      </c>
      <c r="G5" s="754"/>
      <c r="H5" s="754"/>
      <c r="I5" s="486" t="s">
        <v>128</v>
      </c>
      <c r="J5" s="487" t="str">
        <f>IF(DADOS!D30&lt;&gt;"",DADOS!D30," ")</f>
        <v xml:space="preserve"> </v>
      </c>
      <c r="K5" s="755"/>
      <c r="L5" s="755"/>
      <c r="N5" s="744"/>
      <c r="O5" s="745"/>
      <c r="P5" s="745"/>
      <c r="Q5" s="745"/>
      <c r="R5" s="745"/>
      <c r="S5" s="745"/>
      <c r="T5" s="745"/>
      <c r="U5" s="745"/>
      <c r="V5" s="745"/>
      <c r="W5" s="745"/>
      <c r="X5" s="746"/>
    </row>
    <row r="6" spans="1:24" s="122" customFormat="1" ht="25.5">
      <c r="A6" s="478"/>
      <c r="B6" s="473"/>
      <c r="C6" s="488" t="str">
        <f>IF(DADOS!D12&lt;&gt;"",DADOS!D12," ")</f>
        <v>INSTALAÇÃO DE GRADIL EM TODA UNIDADE, REBOCO E PINTURA EM PAREDE DO PAVILHÃO B -  NA UNIDADE ATACADISTA DE CASCAVEL</v>
      </c>
      <c r="D6" s="756" t="s">
        <v>136</v>
      </c>
      <c r="E6" s="756"/>
      <c r="F6" s="757" t="str">
        <f>IF(DADOS!D24&lt;&gt;"",DADOS!D24," ")</f>
        <v>Rafael Gomes da Silva</v>
      </c>
      <c r="G6" s="757"/>
      <c r="H6" s="757"/>
      <c r="I6" s="489" t="s">
        <v>137</v>
      </c>
      <c r="J6" s="490" t="str">
        <f>IF(DADOS!D28&lt;&gt;"",DADOS!D28," ")</f>
        <v>SP-5070214991/D</v>
      </c>
      <c r="K6" s="757"/>
      <c r="L6" s="757"/>
      <c r="N6" s="744"/>
      <c r="O6" s="745"/>
      <c r="P6" s="745"/>
      <c r="Q6" s="745"/>
      <c r="R6" s="745"/>
      <c r="S6" s="745"/>
      <c r="T6" s="745"/>
      <c r="U6" s="745"/>
      <c r="V6" s="745"/>
      <c r="W6" s="745"/>
      <c r="X6" s="746"/>
    </row>
    <row r="7" spans="1:24" s="122" customFormat="1" ht="12.75">
      <c r="A7" s="123"/>
      <c r="B7" s="250"/>
      <c r="C7" s="126"/>
      <c r="D7" s="124"/>
      <c r="E7" s="127"/>
      <c r="F7" s="117"/>
      <c r="G7" s="117"/>
      <c r="H7" s="117"/>
      <c r="I7" s="117"/>
      <c r="J7" s="117"/>
      <c r="K7" s="117"/>
      <c r="L7" s="128"/>
      <c r="N7" s="744"/>
      <c r="O7" s="745"/>
      <c r="P7" s="745"/>
      <c r="Q7" s="745"/>
      <c r="R7" s="745"/>
      <c r="S7" s="745"/>
      <c r="T7" s="745"/>
      <c r="U7" s="745"/>
      <c r="V7" s="745"/>
      <c r="W7" s="745"/>
      <c r="X7" s="746"/>
    </row>
    <row r="8" spans="1:24" s="122" customFormat="1" ht="25.5">
      <c r="A8" s="350" t="s">
        <v>138</v>
      </c>
      <c r="B8" s="351" t="s">
        <v>139</v>
      </c>
      <c r="C8" s="352" t="s">
        <v>140</v>
      </c>
      <c r="D8" s="352" t="s">
        <v>141</v>
      </c>
      <c r="E8" s="353" t="s">
        <v>142</v>
      </c>
      <c r="F8" s="353" t="s">
        <v>143</v>
      </c>
      <c r="G8" s="353" t="s">
        <v>144</v>
      </c>
      <c r="H8" s="353" t="s">
        <v>145</v>
      </c>
      <c r="I8" s="353" t="s">
        <v>143</v>
      </c>
      <c r="J8" s="353" t="s">
        <v>144</v>
      </c>
      <c r="K8" s="353" t="s">
        <v>271</v>
      </c>
      <c r="L8" s="354" t="s">
        <v>283</v>
      </c>
      <c r="N8" s="744"/>
      <c r="O8" s="745"/>
      <c r="P8" s="745"/>
      <c r="Q8" s="745"/>
      <c r="R8" s="745"/>
      <c r="S8" s="745"/>
      <c r="T8" s="745"/>
      <c r="U8" s="745"/>
      <c r="V8" s="745"/>
      <c r="W8" s="745"/>
      <c r="X8" s="746"/>
    </row>
    <row r="9" spans="1:24" s="236" customFormat="1" ht="15" customHeight="1">
      <c r="A9" s="596">
        <v>1</v>
      </c>
      <c r="B9" s="597"/>
      <c r="C9" s="598" t="s">
        <v>280</v>
      </c>
      <c r="D9" s="599"/>
      <c r="E9" s="600"/>
      <c r="F9" s="601"/>
      <c r="G9" s="602"/>
      <c r="H9" s="602"/>
      <c r="I9" s="603">
        <f>TRUNC(SUMIF(I10:I12,"&gt;0",I10:I12),2)</f>
        <v>12462.52</v>
      </c>
      <c r="J9" s="603">
        <f>TRUNC(SUMIF(J10:J12,"&gt;0",J10:J12),2)</f>
        <v>17231.52</v>
      </c>
      <c r="K9" s="605"/>
      <c r="L9" s="603">
        <f>SUMIF(I9:J9,"&gt;0",I9:J9)</f>
        <v>29694.04</v>
      </c>
      <c r="N9" s="735"/>
      <c r="O9" s="735"/>
      <c r="P9" s="735"/>
      <c r="Q9" s="735"/>
      <c r="R9" s="735"/>
      <c r="S9" s="735"/>
      <c r="T9" s="735"/>
      <c r="U9" s="735"/>
      <c r="V9" s="735"/>
      <c r="W9" s="735"/>
      <c r="X9" s="735"/>
    </row>
    <row r="10" spans="1:24" s="236" customFormat="1">
      <c r="A10" s="355" t="s">
        <v>276</v>
      </c>
      <c r="B10" s="392" t="s">
        <v>12118</v>
      </c>
      <c r="C10" s="357" t="str">
        <f>IF($B10="","",IFERROR(VLOOKUP($B10,SERVIÇOS!$B:$G,2,0),IFERROR(VLOOKUP($B10,'COMPOSIÇÕES COMPLEMENTARES '!$C:$K,2,0),"")))</f>
        <v>PLACA DE OBRA EM CHAPA DE AÇO GALVANIZADO, INSTALADA</v>
      </c>
      <c r="D10" s="358" t="str">
        <f>IF($B10="","",IFERROR(VLOOKUP($B10,SERVIÇOS!$B:$G,3,0),IFERROR(VLOOKUP($B10,'COMPOSIÇÕES COMPLEMENTARES '!$C:$K,3,0),"")))</f>
        <v>M2</v>
      </c>
      <c r="E10" s="359">
        <v>8</v>
      </c>
      <c r="F10" s="360">
        <f>IF($B10="","",IFERROR(VLOOKUP($B10,SERVIÇOS!$B:$G,4,0),IFERROR(VLOOKUP($B10,'COMPOSIÇÕES COMPLEMENTARES '!$C:$K,6,0),"")))*(1-$D$52)</f>
        <v>298.02999999999997</v>
      </c>
      <c r="G10" s="360">
        <f>IF($B10="","",IFERROR(VLOOKUP($B10,SERVIÇOS!$B:$G,5,0),IFERROR(VLOOKUP($B10,'COMPOSIÇÕES COMPLEMENTARES '!$C:$K,7,0),"")))*(1-$D$52)</f>
        <v>54.42</v>
      </c>
      <c r="H10" s="360">
        <f>IF(E10="","",F10+G10)</f>
        <v>352.45</v>
      </c>
      <c r="I10" s="360">
        <f>IF(E10="","",TRUNC((E10*F10),2))</f>
        <v>2384.2399999999998</v>
      </c>
      <c r="J10" s="360">
        <f>IF(E10="","",TRUNC((E10*G10),2))</f>
        <v>435.36</v>
      </c>
      <c r="K10" s="360">
        <f>IF(E10="","",TRUNC((E10*H10),2))</f>
        <v>2819.6</v>
      </c>
      <c r="L10" s="361"/>
      <c r="N10" s="732"/>
      <c r="O10" s="732"/>
      <c r="P10" s="732"/>
      <c r="Q10" s="732"/>
      <c r="R10" s="732"/>
      <c r="S10" s="732"/>
      <c r="T10" s="732"/>
      <c r="U10" s="732"/>
      <c r="V10" s="732"/>
      <c r="W10" s="732"/>
      <c r="X10" s="732"/>
    </row>
    <row r="11" spans="1:24" s="236" customFormat="1">
      <c r="A11" s="355" t="s">
        <v>12090</v>
      </c>
      <c r="B11" s="392" t="s">
        <v>287</v>
      </c>
      <c r="C11" s="357" t="str">
        <f>IF($B11="","",IFERROR(VLOOKUP($B11,SERVIÇOS!$B:$G,2,0),IFERROR(VLOOKUP($B11,'COMPOSIÇÕES COMPLEMENTARES '!$C:$K,2,0),"")))</f>
        <v xml:space="preserve">ADMINISTRAÇÃO LOCAL COMPOSTA POR (ENGENHEIRO CIVIL E MESTRE DE OBRAS ) </v>
      </c>
      <c r="D11" s="358" t="str">
        <f>IF($B11="","",IFERROR(VLOOKUP($B11,SERVIÇOS!$B:$G,3,0),IFERROR(VLOOKUP($B11,'COMPOSIÇÕES COMPLEMENTARES '!$C:$K,3,0),"")))</f>
        <v>UN</v>
      </c>
      <c r="E11" s="359">
        <v>4</v>
      </c>
      <c r="F11" s="360">
        <f>IF($B11="","",IFERROR(VLOOKUP($B11,SERVIÇOS!$B:$G,4,0),IFERROR(VLOOKUP($B11,'COMPOSIÇÕES COMPLEMENTARES '!$C:$K,6,0),"")))*(1-$D$52)</f>
        <v>128.94999999999999</v>
      </c>
      <c r="G11" s="360">
        <f>IF($B11="","",IFERROR(VLOOKUP($B11,SERVIÇOS!$B:$G,5,0),IFERROR(VLOOKUP($B11,'COMPOSIÇÕES COMPLEMENTARES '!$C:$K,7,0),"")))*(1-$D$52)</f>
        <v>4199.04</v>
      </c>
      <c r="H11" s="360">
        <f>IF(E11="","",F11+G11)</f>
        <v>4327.99</v>
      </c>
      <c r="I11" s="360">
        <f>IF(E11="","",TRUNC((E11*F11),2))</f>
        <v>515.79999999999995</v>
      </c>
      <c r="J11" s="360">
        <f>IF(E11="","",TRUNC((E11*G11),2))</f>
        <v>16796.16</v>
      </c>
      <c r="K11" s="360">
        <f>IF(E11="","",TRUNC((E11*H11),2))</f>
        <v>17311.96</v>
      </c>
      <c r="L11" s="361"/>
      <c r="N11" s="732"/>
      <c r="O11" s="732"/>
      <c r="P11" s="732"/>
      <c r="Q11" s="732"/>
      <c r="R11" s="732"/>
      <c r="S11" s="732"/>
      <c r="T11" s="732"/>
      <c r="U11" s="732"/>
      <c r="V11" s="732"/>
      <c r="W11" s="732"/>
      <c r="X11" s="732"/>
    </row>
    <row r="12" spans="1:24" s="236" customFormat="1" ht="30">
      <c r="A12" s="355" t="s">
        <v>12115</v>
      </c>
      <c r="B12" s="392" t="s">
        <v>288</v>
      </c>
      <c r="C12" s="357" t="str">
        <f>IF($B12="","",IFERROR(VLOOKUP($B12,SERVIÇOS!$B:$G,2,0),IFERROR(VLOOKUP($B12,'COMPOSIÇÕES COMPLEMENTARES '!$C:$K,2,0),"")))</f>
        <v xml:space="preserve">ALUGUEL MENSAL DE CONTAINER 02 UNIDADES (ALMOXAFIRADO E ESCRITÓRIO) - ( 6,00M X 2,40M) </v>
      </c>
      <c r="D12" s="358" t="str">
        <f>IF($B12="","",IFERROR(VLOOKUP($B12,SERVIÇOS!$B:$G,3,0),IFERROR(VLOOKUP($B12,'COMPOSIÇÕES COMPLEMENTARES '!$C:$K,3,0),"")))</f>
        <v>MÊS</v>
      </c>
      <c r="E12" s="359">
        <v>4</v>
      </c>
      <c r="F12" s="360">
        <f>IF($B12="","",IFERROR(VLOOKUP($B12,SERVIÇOS!$B:$G,4,0),IFERROR(VLOOKUP($B12,'COMPOSIÇÕES COMPLEMENTARES '!$C:$K,6,0),"")))*(1-$D$52)</f>
        <v>2390.62</v>
      </c>
      <c r="G12" s="360">
        <f>IF($B12="","",IFERROR(VLOOKUP($B12,SERVIÇOS!$B:$G,5,0),IFERROR(VLOOKUP($B12,'COMPOSIÇÕES COMPLEMENTARES '!$C:$K,7,0),"")))*(1-$D$52)</f>
        <v>0</v>
      </c>
      <c r="H12" s="360">
        <f>IF(E12="","",F12+G12)</f>
        <v>2390.62</v>
      </c>
      <c r="I12" s="360">
        <f>IF(E12="","",TRUNC((E12*F12),2))</f>
        <v>9562.48</v>
      </c>
      <c r="J12" s="360">
        <f>IF(E12="","",TRUNC((E12*G12),2))</f>
        <v>0</v>
      </c>
      <c r="K12" s="360">
        <f>IF(E12="","",TRUNC((E12*H12),2))</f>
        <v>9562.48</v>
      </c>
      <c r="L12" s="361"/>
      <c r="N12" s="740"/>
      <c r="O12" s="740"/>
      <c r="P12" s="740"/>
      <c r="Q12" s="740"/>
      <c r="R12" s="740"/>
      <c r="S12" s="740"/>
      <c r="T12" s="740"/>
      <c r="U12" s="740"/>
      <c r="V12" s="740"/>
      <c r="W12" s="740"/>
      <c r="X12" s="740"/>
    </row>
    <row r="13" spans="1:24" s="442" customFormat="1" ht="15" customHeight="1">
      <c r="A13" s="596">
        <v>2</v>
      </c>
      <c r="B13" s="597"/>
      <c r="C13" s="598" t="s">
        <v>175</v>
      </c>
      <c r="D13" s="599"/>
      <c r="E13" s="600"/>
      <c r="F13" s="601"/>
      <c r="G13" s="602"/>
      <c r="H13" s="602"/>
      <c r="I13" s="603">
        <f>TRUNC(SUMIF(I14:I17,"&gt;0",I14:I17),2)</f>
        <v>15415.8</v>
      </c>
      <c r="J13" s="603">
        <f>TRUNC(SUMIF(J14:J17,"&gt;0",J14:J17),2)</f>
        <v>12517.23</v>
      </c>
      <c r="K13" s="604"/>
      <c r="L13" s="603">
        <f>SUMIF(I13:J13,"&gt;0",I13:J13)</f>
        <v>27933.03</v>
      </c>
      <c r="M13" s="595"/>
      <c r="N13" s="735"/>
      <c r="O13" s="735"/>
      <c r="P13" s="735"/>
      <c r="Q13" s="735"/>
      <c r="R13" s="735"/>
      <c r="S13" s="735"/>
      <c r="T13" s="735"/>
      <c r="U13" s="735"/>
      <c r="V13" s="735"/>
      <c r="W13" s="735"/>
      <c r="X13" s="735"/>
    </row>
    <row r="14" spans="1:24" s="236" customFormat="1" ht="30">
      <c r="A14" s="355" t="s">
        <v>278</v>
      </c>
      <c r="B14" s="392">
        <v>104800</v>
      </c>
      <c r="C14" s="357" t="str">
        <f>IF($B14="","",IFERROR(VLOOKUP($B14,SERVIÇOS!$B:$G,2,0),IFERROR(VLOOKUP($B14,'COMPOSIÇÕES COMPLEMENTARES '!$C:$K,2,0),"")))</f>
        <v>REMOÇÃO DE CERCAS E MOURÕES, DE FORMA MANUAL, SEM REAPROVEITAMENTO. AF_09/2023</v>
      </c>
      <c r="D14" s="358" t="str">
        <f>IF($B14="","",IFERROR(VLOOKUP($B14,SERVIÇOS!$B:$G,3,0),IFERROR(VLOOKUP($B14,'COMPOSIÇÕES COMPLEMENTARES '!$C:$K,3,0),"")))</f>
        <v>M</v>
      </c>
      <c r="E14" s="359">
        <v>695</v>
      </c>
      <c r="F14" s="360">
        <f>IF($B14="","",IFERROR(VLOOKUP($B14,SERVIÇOS!$B:$G,4,0),IFERROR(VLOOKUP($B14,'COMPOSIÇÕES COMPLEMENTARES '!$C:$K,6,0),"")))*(1-$D$52)</f>
        <v>3.5400000000000009</v>
      </c>
      <c r="G14" s="360">
        <f>IF($B14="","",IFERROR(VLOOKUP($B14,SERVIÇOS!$B:$G,5,0),IFERROR(VLOOKUP($B14,'COMPOSIÇÕES COMPLEMENTARES '!$C:$K,7,0),"")))*(1-$D$52)</f>
        <v>9.0299999999999994</v>
      </c>
      <c r="H14" s="360">
        <f t="shared" ref="H14:H70" si="0">IF(E14="","",F14+G14)</f>
        <v>12.57</v>
      </c>
      <c r="I14" s="360">
        <f>IF(E14="","",TRUNC((E14*F14),2))</f>
        <v>2460.3000000000002</v>
      </c>
      <c r="J14" s="360">
        <f>IF(E14="","",TRUNC((E14*G14),2))</f>
        <v>6275.85</v>
      </c>
      <c r="K14" s="360">
        <f>IF(E14="","",TRUNC((E14*H14),2))</f>
        <v>8736.15</v>
      </c>
      <c r="L14" s="360"/>
      <c r="N14" s="732"/>
      <c r="O14" s="732"/>
      <c r="P14" s="732"/>
      <c r="Q14" s="732"/>
      <c r="R14" s="732"/>
      <c r="S14" s="732"/>
      <c r="T14" s="732"/>
      <c r="U14" s="732"/>
      <c r="V14" s="732"/>
      <c r="W14" s="732"/>
      <c r="X14" s="732"/>
    </row>
    <row r="15" spans="1:24" s="236" customFormat="1" ht="30">
      <c r="A15" s="355" t="s">
        <v>5735</v>
      </c>
      <c r="B15" s="392">
        <v>97627</v>
      </c>
      <c r="C15" s="357" t="str">
        <f>IF($B15="","",IFERROR(VLOOKUP($B15,SERVIÇOS!$B:$G,2,0),IFERROR(VLOOKUP($B15,'COMPOSIÇÕES COMPLEMENTARES '!$C:$K,2,0),"")))</f>
        <v>DEMOLIÇÃO DE PILARES E VIGAS EM CONCRETO ARMADO, DE FORMA MECANIZADA COM MARTELETE, SEM REAPROVEITAMENTO. AF_09/2023</v>
      </c>
      <c r="D15" s="358" t="str">
        <f>IF($B15="","",IFERROR(VLOOKUP($B15,SERVIÇOS!$B:$G,3,0),IFERROR(VLOOKUP($B15,'COMPOSIÇÕES COMPLEMENTARES '!$C:$K,3,0),"")))</f>
        <v>M3</v>
      </c>
      <c r="E15" s="359">
        <f>((695*0.15*0.2))</f>
        <v>20.85</v>
      </c>
      <c r="F15" s="360">
        <f>IF($B15="","",IFERROR(VLOOKUP($B15,SERVIÇOS!$B:$G,4,0),IFERROR(VLOOKUP($B15,'COMPOSIÇÕES COMPLEMENTARES '!$C:$K,6,0),"")))*(1-$D$52)</f>
        <v>71.610000000000014</v>
      </c>
      <c r="G15" s="360">
        <f>IF($B15="","",IFERROR(VLOOKUP($B15,SERVIÇOS!$B:$G,5,0),IFERROR(VLOOKUP($B15,'COMPOSIÇÕES COMPLEMENTARES '!$C:$K,7,0),"")))*(1-$D$52)</f>
        <v>167.14</v>
      </c>
      <c r="H15" s="360">
        <f t="shared" ref="H15" si="1">IF(E15="","",F15+G15)</f>
        <v>238.75</v>
      </c>
      <c r="I15" s="360">
        <f>IF(E15="","",TRUNC((E15*F15),2))</f>
        <v>1493.06</v>
      </c>
      <c r="J15" s="360">
        <f>IF(E15="","",TRUNC((E15*G15),2))</f>
        <v>3484.86</v>
      </c>
      <c r="K15" s="360">
        <f>IF(E15="","",TRUNC((E15*H15),2))</f>
        <v>4977.93</v>
      </c>
      <c r="L15" s="360"/>
      <c r="N15" s="732"/>
      <c r="O15" s="732"/>
      <c r="P15" s="732"/>
      <c r="Q15" s="732"/>
      <c r="R15" s="732"/>
      <c r="S15" s="732"/>
      <c r="T15" s="732"/>
      <c r="U15" s="732"/>
      <c r="V15" s="732"/>
      <c r="W15" s="732"/>
      <c r="X15" s="732"/>
    </row>
    <row r="16" spans="1:24" s="236" customFormat="1" ht="30">
      <c r="A16" s="355" t="s">
        <v>12091</v>
      </c>
      <c r="B16" s="392" t="s">
        <v>5733</v>
      </c>
      <c r="C16" s="357" t="str">
        <f>IF($B16="","",IFERROR(VLOOKUP($B16,SERVIÇOS!$B:$G,2,0),IFERROR(VLOOKUP($B16,'COMPOSIÇÕES COMPLEMENTARES '!$C:$K,2,0),"")))</f>
        <v xml:space="preserve">EXECUÇÃO DE LOCAÇÃO DE MURETA CONFORME O NIVEL DE TERRENO - (FORNECIMENTO E INSTAÇÃO) </v>
      </c>
      <c r="D16" s="358" t="str">
        <f>IF($B16="","",IFERROR(VLOOKUP($B16,SERVIÇOS!$B:$G,3,0),IFERROR(VLOOKUP($B16,'COMPOSIÇÕES COMPLEMENTARES '!$C:$K,3,0),"")))</f>
        <v>M</v>
      </c>
      <c r="E16" s="359">
        <v>695</v>
      </c>
      <c r="F16" s="360">
        <f>IF($B16="","",IFERROR(VLOOKUP($B16,SERVIÇOS!$B:$G,4,0),IFERROR(VLOOKUP($B16,'COMPOSIÇÕES COMPLEMENTARES '!$C:$K,6,0),"")))*(1-$D$52)</f>
        <v>0.24</v>
      </c>
      <c r="G16" s="360">
        <f>IF($B16="","",IFERROR(VLOOKUP($B16,SERVIÇOS!$B:$G,5,0),IFERROR(VLOOKUP($B16,'COMPOSIÇÕES COMPLEMENTARES '!$C:$K,7,0),"")))*(1-$D$52)</f>
        <v>0.39</v>
      </c>
      <c r="H16" s="360">
        <f t="shared" si="0"/>
        <v>0.63</v>
      </c>
      <c r="I16" s="360">
        <f>IF(E16="","",TRUNC((E16*F16),2))</f>
        <v>166.8</v>
      </c>
      <c r="J16" s="360">
        <f>IF(E16="","",TRUNC((E16*G16),2))</f>
        <v>271.05</v>
      </c>
      <c r="K16" s="360">
        <f>IF(E16="","",TRUNC((E16*H16),2))</f>
        <v>437.85</v>
      </c>
      <c r="L16" s="360"/>
      <c r="N16" s="740"/>
      <c r="O16" s="740"/>
      <c r="P16" s="740"/>
      <c r="Q16" s="740"/>
      <c r="R16" s="740"/>
      <c r="S16" s="740"/>
      <c r="T16" s="740"/>
      <c r="U16" s="740"/>
      <c r="V16" s="740"/>
      <c r="W16" s="740"/>
      <c r="X16" s="740"/>
    </row>
    <row r="17" spans="1:24" s="236" customFormat="1" ht="45">
      <c r="A17" s="355" t="s">
        <v>12101</v>
      </c>
      <c r="B17" s="392" t="s">
        <v>12053</v>
      </c>
      <c r="C17" s="357" t="str">
        <f>IF($B17="","",IFERROR(VLOOKUP($B17,SERVIÇOS!$B:$G,2,0),IFERROR(VLOOKUP($B17,'COMPOSIÇÕES COMPLEMENTARES '!$C:$K,2,0),"")))</f>
        <v>REMOÇÃO DE ENTULHO COM CARGA EM OBRA E DESCARGA EM BOTA-FORA, JÁ INCLUSO ATERRO SANITÁRIO COM EMISSÃO DE DOCUMENTAÇÃO AMBIENTAL DE RESÍDUOS DA CONSTRUÇÃO CIVIL - INCLUSO TRANSPORTE PARA ATERRO ATÉ 15KM</v>
      </c>
      <c r="D17" s="358" t="str">
        <f>IF($B17="","",IFERROR(VLOOKUP($B17,SERVIÇOS!$B:$G,3,0),IFERROR(VLOOKUP($B17,'COMPOSIÇÕES COMPLEMENTARES '!$C:$K,3,0),"")))</f>
        <v>M3</v>
      </c>
      <c r="E17" s="359">
        <f>((E14*2.5*0.05)+(278*2*0.01)+E15)</f>
        <v>113.285</v>
      </c>
      <c r="F17" s="360">
        <f>IF($B17="","",IFERROR(VLOOKUP($B17,SERVIÇOS!$B:$G,4,0),IFERROR(VLOOKUP($B17,'COMPOSIÇÕES COMPLEMENTARES '!$C:$K,6,0),"")))*(1-$D$52)</f>
        <v>99.71</v>
      </c>
      <c r="G17" s="360">
        <f>IF($B17="","",IFERROR(VLOOKUP($B17,SERVIÇOS!$B:$G,5,0),IFERROR(VLOOKUP($B17,'COMPOSIÇÕES COMPLEMENTARES '!$C:$K,7,0),"")))*(1-$D$52)</f>
        <v>21.94</v>
      </c>
      <c r="H17" s="360">
        <f t="shared" ref="H17" si="2">IF(E17="","",F17+G17)</f>
        <v>121.64999999999999</v>
      </c>
      <c r="I17" s="360">
        <f>IF(E17="","",TRUNC((E17*F17),2))</f>
        <v>11295.64</v>
      </c>
      <c r="J17" s="360">
        <f>IF(E17="","",TRUNC((E17*G17),2))</f>
        <v>2485.4699999999998</v>
      </c>
      <c r="K17" s="360">
        <f>IF(E17="","",TRUNC((E17*H17),2))</f>
        <v>13781.12</v>
      </c>
      <c r="L17" s="360"/>
      <c r="N17" s="732"/>
      <c r="O17" s="732"/>
      <c r="P17" s="732"/>
      <c r="Q17" s="732"/>
      <c r="R17" s="732"/>
      <c r="S17" s="732"/>
      <c r="T17" s="732"/>
      <c r="U17" s="732"/>
      <c r="V17" s="732"/>
      <c r="W17" s="732"/>
      <c r="X17" s="732"/>
    </row>
    <row r="18" spans="1:24" s="442" customFormat="1" ht="15" customHeight="1">
      <c r="A18" s="586">
        <v>3</v>
      </c>
      <c r="B18" s="587"/>
      <c r="C18" s="588" t="s">
        <v>12058</v>
      </c>
      <c r="D18" s="589"/>
      <c r="E18" s="590"/>
      <c r="F18" s="591"/>
      <c r="G18" s="592"/>
      <c r="H18" s="592"/>
      <c r="I18" s="593">
        <f>SUM(I19+I23)</f>
        <v>70971.05</v>
      </c>
      <c r="J18" s="593">
        <f>SUM(J19+J23)</f>
        <v>43010.49</v>
      </c>
      <c r="K18" s="594"/>
      <c r="L18" s="593">
        <f>SUMIF(I18:J18,"&gt;0",I18:J18)</f>
        <v>113981.54000000001</v>
      </c>
      <c r="N18" s="732"/>
      <c r="O18" s="732"/>
      <c r="P18" s="732"/>
      <c r="Q18" s="732"/>
      <c r="R18" s="732"/>
      <c r="S18" s="732"/>
      <c r="T18" s="732"/>
      <c r="U18" s="732"/>
      <c r="V18" s="732"/>
      <c r="W18" s="732"/>
      <c r="X18" s="732"/>
    </row>
    <row r="19" spans="1:24" s="585" customFormat="1" ht="15" customHeight="1">
      <c r="A19" s="576" t="s">
        <v>5736</v>
      </c>
      <c r="B19" s="577"/>
      <c r="C19" s="578" t="s">
        <v>12059</v>
      </c>
      <c r="D19" s="579"/>
      <c r="E19" s="580"/>
      <c r="F19" s="581"/>
      <c r="G19" s="582"/>
      <c r="H19" s="582"/>
      <c r="I19" s="583">
        <f>TRUNC(SUMIF(I20:I22,"&gt;0",I20:I22),2)</f>
        <v>24733.66</v>
      </c>
      <c r="J19" s="583">
        <f>TRUNC(SUMIF(J20:J22,"&gt;0",J20:J22),2)</f>
        <v>14034.13</v>
      </c>
      <c r="K19" s="584"/>
      <c r="L19" s="583">
        <f>SUMIF(I19:J19,"&gt;0",I19:J19)</f>
        <v>38767.79</v>
      </c>
      <c r="N19" s="739"/>
      <c r="O19" s="739"/>
      <c r="P19" s="739"/>
      <c r="Q19" s="739"/>
      <c r="R19" s="739"/>
      <c r="S19" s="739"/>
      <c r="T19" s="739"/>
      <c r="U19" s="739"/>
      <c r="V19" s="739"/>
      <c r="W19" s="739"/>
      <c r="X19" s="739"/>
    </row>
    <row r="20" spans="1:24" s="236" customFormat="1" ht="30">
      <c r="A20" s="355" t="s">
        <v>12060</v>
      </c>
      <c r="B20" s="392">
        <v>101173</v>
      </c>
      <c r="C20" s="357" t="str">
        <f>IF($B20="","",IFERROR(VLOOKUP($B20,SERVIÇOS!$B:$G,2,0),IFERROR(VLOOKUP($B20,'COMPOSIÇÕES COMPLEMENTARES '!$C:$K,2,0),"")))</f>
        <v>ESTACA BROCA DE CONCRETO, DIÂMETRO DE 20CM, ESCAVAÇÃO MANUAL COM TRADO CONCHA, COM ARMADURA DE ARRANQUE. AF_05/2020</v>
      </c>
      <c r="D20" s="358" t="str">
        <f>IF($B20="","",IFERROR(VLOOKUP($B20,SERVIÇOS!$B:$G,3,0),IFERROR(VLOOKUP($B20,'COMPOSIÇÕES COMPLEMENTARES '!$C:$K,3,0),"")))</f>
        <v>M</v>
      </c>
      <c r="E20" s="359">
        <f>((695/2.5*1.5))</f>
        <v>417</v>
      </c>
      <c r="F20" s="360">
        <f>IF($B20="","",IFERROR(VLOOKUP($B20,SERVIÇOS!$B:$G,4,0),IFERROR(VLOOKUP($B20,'COMPOSIÇÕES COMPLEMENTARES '!$C:$K,6,0),"")))*(1-$D$52)</f>
        <v>38.849999999999994</v>
      </c>
      <c r="G20" s="360">
        <f>IF($B20="","",IFERROR(VLOOKUP($B20,SERVIÇOS!$B:$G,5,0),IFERROR(VLOOKUP($B20,'COMPOSIÇÕES COMPLEMENTARES '!$C:$K,7,0),"")))*(1-$D$52)</f>
        <v>29.81</v>
      </c>
      <c r="H20" s="360">
        <f t="shared" si="0"/>
        <v>68.66</v>
      </c>
      <c r="I20" s="360">
        <f t="shared" ref="I20:I90" si="3">IF(E20="","",TRUNC((E20*F20),2))</f>
        <v>16200.45</v>
      </c>
      <c r="J20" s="360">
        <f t="shared" ref="J20:J90" si="4">IF(E20="","",TRUNC((E20*G20),2))</f>
        <v>12430.77</v>
      </c>
      <c r="K20" s="360">
        <f t="shared" ref="K20:K90" si="5">IF(E20="","",TRUNC((E20*H20),2))</f>
        <v>28631.22</v>
      </c>
      <c r="L20" s="360"/>
      <c r="N20" s="740"/>
      <c r="O20" s="740"/>
      <c r="P20" s="740"/>
      <c r="Q20" s="740"/>
      <c r="R20" s="740"/>
      <c r="S20" s="740"/>
      <c r="T20" s="740"/>
      <c r="U20" s="740"/>
      <c r="V20" s="740"/>
      <c r="W20" s="740"/>
      <c r="X20" s="740"/>
    </row>
    <row r="21" spans="1:24" s="236" customFormat="1">
      <c r="A21" s="355" t="s">
        <v>12061</v>
      </c>
      <c r="B21" s="392">
        <v>95577</v>
      </c>
      <c r="C21" s="357" t="str">
        <f>IF($B21="","",IFERROR(VLOOKUP($B21,SERVIÇOS!$B:$G,2,0),IFERROR(VLOOKUP($B21,'COMPOSIÇÕES COMPLEMENTARES '!$C:$K,2,0),"")))</f>
        <v>MONTAGEM DE ARMADURA DE ESTACAS, DIÂMETRO = 10,0 MM. AF_09/2021_PS</v>
      </c>
      <c r="D21" s="358" t="str">
        <f>IF($B21="","",IFERROR(VLOOKUP($B21,SERVIÇOS!$B:$G,3,0),IFERROR(VLOOKUP($B21,'COMPOSIÇÕES COMPLEMENTARES '!$C:$K,3,0),"")))</f>
        <v>KG</v>
      </c>
      <c r="E21" s="359">
        <f>((4*1.5*0.4)*695/2.5)</f>
        <v>667.2</v>
      </c>
      <c r="F21" s="360">
        <f>IF($B21="","",IFERROR(VLOOKUP($B21,SERVIÇOS!$B:$G,4,0),IFERROR(VLOOKUP($B21,'COMPOSIÇÕES COMPLEMENTARES '!$C:$K,6,0),"")))*(1-$D$52)</f>
        <v>9.65</v>
      </c>
      <c r="G21" s="360">
        <f>IF($B21="","",IFERROR(VLOOKUP($B21,SERVIÇOS!$B:$G,5,0),IFERROR(VLOOKUP($B21,'COMPOSIÇÕES COMPLEMENTARES '!$C:$K,7,0),"")))*(1-$D$52)</f>
        <v>1.2</v>
      </c>
      <c r="H21" s="360">
        <f t="shared" si="0"/>
        <v>10.85</v>
      </c>
      <c r="I21" s="360">
        <f t="shared" si="3"/>
        <v>6438.48</v>
      </c>
      <c r="J21" s="360">
        <f t="shared" si="4"/>
        <v>800.64</v>
      </c>
      <c r="K21" s="360">
        <f t="shared" si="5"/>
        <v>7239.12</v>
      </c>
      <c r="L21" s="360"/>
      <c r="N21" s="732"/>
      <c r="O21" s="732"/>
      <c r="P21" s="732"/>
      <c r="Q21" s="732"/>
      <c r="R21" s="732"/>
      <c r="S21" s="732"/>
      <c r="T21" s="732"/>
      <c r="U21" s="732"/>
      <c r="V21" s="732"/>
      <c r="W21" s="732"/>
      <c r="X21" s="732"/>
    </row>
    <row r="22" spans="1:24" s="236" customFormat="1" ht="30.75" customHeight="1">
      <c r="A22" s="355" t="s">
        <v>12062</v>
      </c>
      <c r="B22" s="356">
        <v>95584</v>
      </c>
      <c r="C22" s="357" t="str">
        <f>IF($B22="","",IFERROR(VLOOKUP($B22,SERVIÇOS!$B:$G,2,0),IFERROR(VLOOKUP($B22,'COMPOSIÇÕES COMPLEMENTARES '!$C:$K,2,0),"")))</f>
        <v>MONTAGEM DE ARMADURA TRANSVERSAL DE ESTACAS DE SEÇÃO CIRCULAR, DIÂMETRO = 6,30 MM. AF_09/2021_PS</v>
      </c>
      <c r="D22" s="358" t="str">
        <f>IF($B22="","",IFERROR(VLOOKUP($B22,SERVIÇOS!$B:$G,3,0),IFERROR(VLOOKUP($B22,'COMPOSIÇÕES COMPLEMENTARES '!$C:$K,3,0),"")))</f>
        <v>KG</v>
      </c>
      <c r="E22" s="359">
        <f>((764.5*0.25))</f>
        <v>191.125</v>
      </c>
      <c r="F22" s="360">
        <f>IF($B22="","",IFERROR(VLOOKUP($B22,SERVIÇOS!$B:$G,4,0),IFERROR(VLOOKUP($B22,'COMPOSIÇÕES COMPLEMENTARES '!$C:$K,6,0),"")))*(1-$D$52)</f>
        <v>10.96</v>
      </c>
      <c r="G22" s="360">
        <f>IF($B22="","",IFERROR(VLOOKUP($B22,SERVIÇOS!$B:$G,5,0),IFERROR(VLOOKUP($B22,'COMPOSIÇÕES COMPLEMENTARES '!$C:$K,7,0),"")))*(1-$D$52)</f>
        <v>4.2</v>
      </c>
      <c r="H22" s="360">
        <f t="shared" si="0"/>
        <v>15.16</v>
      </c>
      <c r="I22" s="360">
        <f t="shared" si="3"/>
        <v>2094.73</v>
      </c>
      <c r="J22" s="360">
        <f t="shared" si="4"/>
        <v>802.72</v>
      </c>
      <c r="K22" s="360">
        <f t="shared" si="5"/>
        <v>2897.45</v>
      </c>
      <c r="L22" s="360"/>
      <c r="N22" s="732"/>
      <c r="O22" s="732"/>
      <c r="P22" s="732"/>
      <c r="Q22" s="732"/>
      <c r="R22" s="732"/>
      <c r="S22" s="732"/>
      <c r="T22" s="732"/>
      <c r="U22" s="732"/>
      <c r="V22" s="732"/>
      <c r="W22" s="732"/>
      <c r="X22" s="732"/>
    </row>
    <row r="23" spans="1:24" s="585" customFormat="1" ht="15" customHeight="1">
      <c r="A23" s="576" t="s">
        <v>12057</v>
      </c>
      <c r="B23" s="577"/>
      <c r="C23" s="578" t="s">
        <v>12063</v>
      </c>
      <c r="D23" s="579"/>
      <c r="E23" s="580"/>
      <c r="F23" s="581"/>
      <c r="G23" s="582"/>
      <c r="H23" s="582"/>
      <c r="I23" s="583">
        <f>TRUNC(SUMIF(I24:I29,"&gt;0",I24:I29),2)</f>
        <v>46237.39</v>
      </c>
      <c r="J23" s="583">
        <f>TRUNC(SUMIF(J24:J29,"&gt;0",J24:J29),2)</f>
        <v>28976.36</v>
      </c>
      <c r="K23" s="584"/>
      <c r="L23" s="583">
        <f>SUMIF(I23:J23,"&gt;0",I23:J23)</f>
        <v>75213.75</v>
      </c>
      <c r="N23" s="739"/>
      <c r="O23" s="739"/>
      <c r="P23" s="739"/>
      <c r="Q23" s="739"/>
      <c r="R23" s="739"/>
      <c r="S23" s="739"/>
      <c r="T23" s="739"/>
      <c r="U23" s="739"/>
      <c r="V23" s="739"/>
      <c r="W23" s="739"/>
      <c r="X23" s="739"/>
    </row>
    <row r="24" spans="1:24" s="236" customFormat="1" ht="30">
      <c r="A24" s="355" t="s">
        <v>12064</v>
      </c>
      <c r="B24" s="356">
        <v>96527</v>
      </c>
      <c r="C24" s="357" t="str">
        <f>IF($B24="","",IFERROR(VLOOKUP($B24,SERVIÇOS!$B:$G,2,0),IFERROR(VLOOKUP($B24,'COMPOSIÇÕES COMPLEMENTARES '!$C:$K,2,0),"")))</f>
        <v>ESCAVAÇÃO MANUAL PARA VIGA BALDRAME OU SAPATA CORRIDA (INCLUINDO ESCAVAÇÃO PARA COLOCAÇÃO DE FÔRMAS). AF_01/2024</v>
      </c>
      <c r="D24" s="358" t="str">
        <f>IF($B24="","",IFERROR(VLOOKUP($B24,SERVIÇOS!$B:$G,3,0),IFERROR(VLOOKUP($B24,'COMPOSIÇÕES COMPLEMENTARES '!$C:$K,3,0),"")))</f>
        <v>M3</v>
      </c>
      <c r="E24" s="359">
        <f>((695*0.25*0.35))</f>
        <v>60.812499999999993</v>
      </c>
      <c r="F24" s="360">
        <f>IF($B24="","",IFERROR(VLOOKUP($B24,SERVIÇOS!$B:$G,4,0),IFERROR(VLOOKUP($B24,'COMPOSIÇÕES COMPLEMENTARES '!$C:$K,6,0),"")))*(1-$D$52)</f>
        <v>41.610000000000014</v>
      </c>
      <c r="G24" s="360">
        <f>IF($B24="","",IFERROR(VLOOKUP($B24,SERVIÇOS!$B:$G,5,0),IFERROR(VLOOKUP($B24,'COMPOSIÇÕES COMPLEMENTARES '!$C:$K,7,0),"")))*(1-$D$52)</f>
        <v>96.35</v>
      </c>
      <c r="H24" s="360">
        <f t="shared" si="0"/>
        <v>137.96</v>
      </c>
      <c r="I24" s="360">
        <f t="shared" si="3"/>
        <v>2530.4</v>
      </c>
      <c r="J24" s="360">
        <f t="shared" si="4"/>
        <v>5859.28</v>
      </c>
      <c r="K24" s="360">
        <f t="shared" si="5"/>
        <v>8389.69</v>
      </c>
      <c r="L24" s="360"/>
      <c r="N24" s="736"/>
      <c r="O24" s="737"/>
      <c r="P24" s="737"/>
      <c r="Q24" s="737"/>
      <c r="R24" s="737"/>
      <c r="S24" s="737"/>
      <c r="T24" s="737"/>
      <c r="U24" s="737"/>
      <c r="V24" s="737"/>
      <c r="W24" s="737"/>
      <c r="X24" s="738"/>
    </row>
    <row r="25" spans="1:24" s="236" customFormat="1" ht="30">
      <c r="A25" s="355" t="s">
        <v>12065</v>
      </c>
      <c r="B25" s="356">
        <v>96536</v>
      </c>
      <c r="C25" s="357" t="str">
        <f>IF($B25="","",IFERROR(VLOOKUP($B25,SERVIÇOS!$B:$G,2,0),IFERROR(VLOOKUP($B25,'COMPOSIÇÕES COMPLEMENTARES '!$C:$K,2,0),"")))</f>
        <v>FABRICAÇÃO, MONTAGEM E DESMONTAGEM DE FÔRMA PARA VIGA BALDRAME, EM MADEIRA SERRADA, E=25 MM, 4 UTILIZAÇÕES. AF_01/2024</v>
      </c>
      <c r="D25" s="358" t="str">
        <f>IF($B25="","",IFERROR(VLOOKUP($B25,SERVIÇOS!$B:$G,3,0),IFERROR(VLOOKUP($B25,'COMPOSIÇÕES COMPLEMENTARES '!$C:$K,3,0),"")))</f>
        <v>M2</v>
      </c>
      <c r="E25" s="359">
        <f>695*0.4</f>
        <v>278</v>
      </c>
      <c r="F25" s="360">
        <f>IF($B25="","",IFERROR(VLOOKUP($B25,SERVIÇOS!$B:$G,4,0),IFERROR(VLOOKUP($B25,'COMPOSIÇÕES COMPLEMENTARES '!$C:$K,6,0),"")))*(1-$D$52)</f>
        <v>35.029999999999994</v>
      </c>
      <c r="G25" s="360">
        <f>IF($B25="","",IFERROR(VLOOKUP($B25,SERVIÇOS!$B:$G,5,0),IFERROR(VLOOKUP($B25,'COMPOSIÇÕES COMPLEMENTARES '!$C:$K,7,0),"")))*(1-$D$52)</f>
        <v>41.54</v>
      </c>
      <c r="H25" s="360">
        <f t="shared" si="0"/>
        <v>76.569999999999993</v>
      </c>
      <c r="I25" s="360">
        <f t="shared" si="3"/>
        <v>9738.34</v>
      </c>
      <c r="J25" s="360">
        <f t="shared" si="4"/>
        <v>11548.12</v>
      </c>
      <c r="K25" s="360">
        <f t="shared" si="5"/>
        <v>21286.46</v>
      </c>
      <c r="L25" s="360"/>
      <c r="N25" s="732"/>
      <c r="O25" s="732"/>
      <c r="P25" s="732"/>
      <c r="Q25" s="732"/>
      <c r="R25" s="732"/>
      <c r="S25" s="732"/>
      <c r="T25" s="732"/>
      <c r="U25" s="732"/>
      <c r="V25" s="732"/>
      <c r="W25" s="732"/>
      <c r="X25" s="732"/>
    </row>
    <row r="26" spans="1:24" s="236" customFormat="1" ht="45">
      <c r="A26" s="355" t="s">
        <v>12066</v>
      </c>
      <c r="B26" s="356">
        <v>103682</v>
      </c>
      <c r="C26" s="357" t="str">
        <f>IF($B26="","",IFERROR(VLOOKUP($B26,SERVIÇOS!$B:$G,2,0),IFERROR(VLOOKUP($B26,'COMPOSIÇÕES COMPLEMENTARES '!$C:$K,2,0),"")))</f>
        <v>CONCRETAGEM DE VIGAS E LAJES, FCK=25 MPA, PARA QUALQUER TIPO DE LAJE COM BALDES EM EDIFICAÇÃO TÉRREA - LANÇAMENTO, ADENSAMENTO E ACABAMENTO. AF_02/2022</v>
      </c>
      <c r="D26" s="358" t="str">
        <f>IF($B26="","",IFERROR(VLOOKUP($B26,SERVIÇOS!$B:$G,3,0),IFERROR(VLOOKUP($B26,'COMPOSIÇÕES COMPLEMENTARES '!$C:$K,3,0),"")))</f>
        <v>M3</v>
      </c>
      <c r="E26" s="359">
        <f>695*0.15*0.2*1.1</f>
        <v>22.935000000000002</v>
      </c>
      <c r="F26" s="360">
        <f>IF($B26="","",IFERROR(VLOOKUP($B26,SERVIÇOS!$B:$G,4,0),IFERROR(VLOOKUP($B26,'COMPOSIÇÕES COMPLEMENTARES '!$C:$K,6,0),"")))*(1-$D$52)</f>
        <v>710.18000000000006</v>
      </c>
      <c r="G26" s="360">
        <f>IF($B26="","",IFERROR(VLOOKUP($B26,SERVIÇOS!$B:$G,5,0),IFERROR(VLOOKUP($B26,'COMPOSIÇÕES COMPLEMENTARES '!$C:$K,7,0),"")))*(1-$D$52)</f>
        <v>295.31</v>
      </c>
      <c r="H26" s="360">
        <f t="shared" si="0"/>
        <v>1005.49</v>
      </c>
      <c r="I26" s="360">
        <f t="shared" si="3"/>
        <v>16287.97</v>
      </c>
      <c r="J26" s="360">
        <f t="shared" si="4"/>
        <v>6772.93</v>
      </c>
      <c r="K26" s="360">
        <f t="shared" si="5"/>
        <v>23060.91</v>
      </c>
      <c r="L26" s="360"/>
      <c r="N26" s="732"/>
      <c r="O26" s="732"/>
      <c r="P26" s="732"/>
      <c r="Q26" s="732"/>
      <c r="R26" s="732"/>
      <c r="S26" s="732"/>
      <c r="T26" s="732"/>
      <c r="U26" s="732"/>
      <c r="V26" s="732"/>
      <c r="W26" s="732"/>
      <c r="X26" s="732"/>
    </row>
    <row r="27" spans="1:24" s="236" customFormat="1" ht="30">
      <c r="A27" s="355" t="s">
        <v>12067</v>
      </c>
      <c r="B27" s="356">
        <v>92761</v>
      </c>
      <c r="C27" s="357" t="str">
        <f>IF($B27="","",IFERROR(VLOOKUP($B27,SERVIÇOS!$B:$G,2,0),IFERROR(VLOOKUP($B27,'COMPOSIÇÕES COMPLEMENTARES '!$C:$K,2,0),"")))</f>
        <v>ARMAÇÃO DE PILAR OU VIGA DE ESTRUTURA CONVENCIONAL DE CONCRETO ARMADO UTILIZANDO AÇO CA-50 DE 8,0 MM - MONTAGEM. AF_06/2022</v>
      </c>
      <c r="D27" s="358" t="str">
        <f>IF($B27="","",IFERROR(VLOOKUP($B27,SERVIÇOS!$B:$G,3,0),IFERROR(VLOOKUP($B27,'COMPOSIÇÕES COMPLEMENTARES '!$C:$K,3,0),"")))</f>
        <v>KG</v>
      </c>
      <c r="E27" s="359">
        <f>((4*695*0.4))</f>
        <v>1112</v>
      </c>
      <c r="F27" s="360">
        <f>IF($B27="","",IFERROR(VLOOKUP($B27,SERVIÇOS!$B:$G,4,0),IFERROR(VLOOKUP($B27,'COMPOSIÇÕES COMPLEMENTARES '!$C:$K,6,0),"")))*(1-$D$52)</f>
        <v>10.68</v>
      </c>
      <c r="G27" s="360">
        <f>IF($B27="","",IFERROR(VLOOKUP($B27,SERVIÇOS!$B:$G,5,0),IFERROR(VLOOKUP($B27,'COMPOSIÇÕES COMPLEMENTARES '!$C:$K,7,0),"")))*(1-$D$52)</f>
        <v>2.21</v>
      </c>
      <c r="H27" s="360">
        <f t="shared" si="0"/>
        <v>12.89</v>
      </c>
      <c r="I27" s="360">
        <f t="shared" si="3"/>
        <v>11876.16</v>
      </c>
      <c r="J27" s="360">
        <f t="shared" si="4"/>
        <v>2457.52</v>
      </c>
      <c r="K27" s="360">
        <f t="shared" si="5"/>
        <v>14333.68</v>
      </c>
      <c r="L27" s="360"/>
      <c r="N27" s="732"/>
      <c r="O27" s="732"/>
      <c r="P27" s="732"/>
      <c r="Q27" s="732"/>
      <c r="R27" s="732"/>
      <c r="S27" s="732"/>
      <c r="T27" s="732"/>
      <c r="U27" s="732"/>
      <c r="V27" s="732"/>
      <c r="W27" s="732"/>
      <c r="X27" s="732"/>
    </row>
    <row r="28" spans="1:24" s="236" customFormat="1" ht="30">
      <c r="A28" s="355" t="s">
        <v>12068</v>
      </c>
      <c r="B28" s="356">
        <v>92760</v>
      </c>
      <c r="C28" s="357" t="str">
        <f>IF($B28="","",IFERROR(VLOOKUP($B28,SERVIÇOS!$B:$G,2,0),IFERROR(VLOOKUP($B28,'COMPOSIÇÕES COMPLEMENTARES '!$C:$K,2,0),"")))</f>
        <v>ARMAÇÃO DE PILAR OU VIGA DE ESTRUTURA CONVENCIONAL DE CONCRETO ARMADO UTILIZANDO AÇO CA-50 DE 6,3 MM - MONTAGEM. AF_06/2022</v>
      </c>
      <c r="D28" s="358" t="str">
        <f>IF($B28="","",IFERROR(VLOOKUP($B28,SERVIÇOS!$B:$G,3,0),IFERROR(VLOOKUP($B28,'COMPOSIÇÕES COMPLEMENTARES '!$C:$K,3,0),"")))</f>
        <v>KG</v>
      </c>
      <c r="E28" s="359">
        <f>((0.6*3475*0.24))</f>
        <v>500.4</v>
      </c>
      <c r="F28" s="360">
        <f>IF($B28="","",IFERROR(VLOOKUP($B28,SERVIÇOS!$B:$G,4,0),IFERROR(VLOOKUP($B28,'COMPOSIÇÕES COMPLEMENTARES '!$C:$K,6,0),"")))*(1-$D$52)</f>
        <v>10.780000000000001</v>
      </c>
      <c r="G28" s="360">
        <f>IF($B28="","",IFERROR(VLOOKUP($B28,SERVIÇOS!$B:$G,5,0),IFERROR(VLOOKUP($B28,'COMPOSIÇÕES COMPLEMENTARES '!$C:$K,7,0),"")))*(1-$D$52)</f>
        <v>3.36</v>
      </c>
      <c r="H28" s="360">
        <f t="shared" si="0"/>
        <v>14.14</v>
      </c>
      <c r="I28" s="360">
        <f t="shared" si="3"/>
        <v>5394.31</v>
      </c>
      <c r="J28" s="360">
        <f t="shared" si="4"/>
        <v>1681.34</v>
      </c>
      <c r="K28" s="360">
        <f t="shared" si="5"/>
        <v>7075.65</v>
      </c>
      <c r="L28" s="360"/>
      <c r="N28" s="732"/>
      <c r="O28" s="732"/>
      <c r="P28" s="732"/>
      <c r="Q28" s="732"/>
      <c r="R28" s="732"/>
      <c r="S28" s="732"/>
      <c r="T28" s="732"/>
      <c r="U28" s="732"/>
      <c r="V28" s="732"/>
      <c r="W28" s="732"/>
      <c r="X28" s="732"/>
    </row>
    <row r="29" spans="1:24" s="236" customFormat="1" ht="15" customHeight="1">
      <c r="A29" s="355" t="s">
        <v>12069</v>
      </c>
      <c r="B29" s="356">
        <v>104737</v>
      </c>
      <c r="C29" s="357" t="str">
        <f>IF($B29="","",IFERROR(VLOOKUP($B29,SERVIÇOS!$B:$G,2,0),IFERROR(VLOOKUP($B29,'COMPOSIÇÕES COMPLEMENTARES '!$C:$K,2,0),"")))</f>
        <v>REATERRO MANUAL DE VALAS, COM PLACA VIBRATÓRIA. AF_08/2023</v>
      </c>
      <c r="D29" s="358" t="str">
        <f>IF($B29="","",IFERROR(VLOOKUP($B29,SERVIÇOS!$B:$G,3,0),IFERROR(VLOOKUP($B29,'COMPOSIÇÕES COMPLEMENTARES '!$C:$K,3,0),"")))</f>
        <v>M3</v>
      </c>
      <c r="E29" s="359">
        <f>E24-E26</f>
        <v>37.877499999999991</v>
      </c>
      <c r="F29" s="360">
        <f>IF($B29="","",IFERROR(VLOOKUP($B29,SERVIÇOS!$B:$G,4,0),IFERROR(VLOOKUP($B29,'COMPOSIÇÕES COMPLEMENTARES '!$C:$K,6,0),"")))*(1-$D$52)</f>
        <v>10.829999999999998</v>
      </c>
      <c r="G29" s="360">
        <f>IF($B29="","",IFERROR(VLOOKUP($B29,SERVIÇOS!$B:$G,5,0),IFERROR(VLOOKUP($B29,'COMPOSIÇÕES COMPLEMENTARES '!$C:$K,7,0),"")))*(1-$D$52)</f>
        <v>17.350000000000001</v>
      </c>
      <c r="H29" s="360">
        <f t="shared" si="0"/>
        <v>28.18</v>
      </c>
      <c r="I29" s="360">
        <f t="shared" si="3"/>
        <v>410.21</v>
      </c>
      <c r="J29" s="360">
        <f t="shared" si="4"/>
        <v>657.17</v>
      </c>
      <c r="K29" s="360">
        <f t="shared" si="5"/>
        <v>1067.3800000000001</v>
      </c>
      <c r="L29" s="360"/>
      <c r="N29" s="732"/>
      <c r="O29" s="732"/>
      <c r="P29" s="732"/>
      <c r="Q29" s="732"/>
      <c r="R29" s="732"/>
      <c r="S29" s="732"/>
      <c r="T29" s="732"/>
      <c r="U29" s="732"/>
      <c r="V29" s="732"/>
      <c r="W29" s="732"/>
      <c r="X29" s="732"/>
    </row>
    <row r="30" spans="1:24" s="585" customFormat="1" ht="15" customHeight="1">
      <c r="A30" s="586">
        <v>4</v>
      </c>
      <c r="B30" s="587"/>
      <c r="C30" s="588" t="s">
        <v>12095</v>
      </c>
      <c r="D30" s="589"/>
      <c r="E30" s="590"/>
      <c r="F30" s="591"/>
      <c r="G30" s="592"/>
      <c r="H30" s="592"/>
      <c r="I30" s="593">
        <f>TRUNC(SUMIF(I31:I34,"&gt;0",I31:I34),2)</f>
        <v>59237.279999999999</v>
      </c>
      <c r="J30" s="593">
        <f>TRUNC(SUMIF(J31:J34,"&gt;0",J31:J34),2)</f>
        <v>40859.629999999997</v>
      </c>
      <c r="K30" s="594"/>
      <c r="L30" s="593">
        <f>SUMIF(I30:J30,"&gt;0",I30:J30)</f>
        <v>100096.91</v>
      </c>
      <c r="M30" s="595"/>
      <c r="N30" s="735"/>
      <c r="O30" s="735"/>
      <c r="P30" s="735"/>
      <c r="Q30" s="735"/>
      <c r="R30" s="735"/>
      <c r="S30" s="735"/>
      <c r="T30" s="735"/>
      <c r="U30" s="735"/>
      <c r="V30" s="735"/>
      <c r="W30" s="735"/>
      <c r="X30" s="735"/>
    </row>
    <row r="31" spans="1:24" s="236" customFormat="1" ht="30">
      <c r="A31" s="355" t="s">
        <v>12081</v>
      </c>
      <c r="B31" s="356">
        <v>89470</v>
      </c>
      <c r="C31" s="357" t="str">
        <f>IF($B31="","",IFERROR(VLOOKUP($B31,SERVIÇOS!$B:$G,2,0),IFERROR(VLOOKUP($B31,'COMPOSIÇÕES COMPLEMENTARES '!$C:$K,2,0),"")))</f>
        <v>ALVENARIA DE BLOCOS DE CONCRETO ESTRUTURAL 14X19X39 CM (ESPESSURA 14 CM), FBK = 4,5 MPA, UTILIZANDO COLHER DE PEDREIRO. AF_10/2022</v>
      </c>
      <c r="D31" s="358" t="str">
        <f>IF($B31="","",IFERROR(VLOOKUP($B31,SERVIÇOS!$B:$G,3,0),IFERROR(VLOOKUP($B31,'COMPOSIÇÕES COMPLEMENTARES '!$C:$K,3,0),"")))</f>
        <v>M2</v>
      </c>
      <c r="E31" s="359">
        <f>((695*0.5))</f>
        <v>347.5</v>
      </c>
      <c r="F31" s="360">
        <f>IF($B31="","",IFERROR(VLOOKUP($B31,SERVIÇOS!$B:$G,4,0),IFERROR(VLOOKUP($B31,'COMPOSIÇÕES COMPLEMENTARES '!$C:$K,6,0),"")))*(1-$D$52)</f>
        <v>68.61999999999999</v>
      </c>
      <c r="G31" s="360">
        <f>IF($B31="","",IFERROR(VLOOKUP($B31,SERVIÇOS!$B:$G,5,0),IFERROR(VLOOKUP($B31,'COMPOSIÇÕES COMPLEMENTARES '!$C:$K,7,0),"")))*(1-$D$52)</f>
        <v>31.01</v>
      </c>
      <c r="H31" s="360">
        <f t="shared" si="0"/>
        <v>99.63</v>
      </c>
      <c r="I31" s="360">
        <f t="shared" si="3"/>
        <v>23845.45</v>
      </c>
      <c r="J31" s="360">
        <f t="shared" si="4"/>
        <v>10775.97</v>
      </c>
      <c r="K31" s="360">
        <f t="shared" si="5"/>
        <v>34621.42</v>
      </c>
      <c r="L31" s="360"/>
      <c r="N31" s="732"/>
      <c r="O31" s="732"/>
      <c r="P31" s="732"/>
      <c r="Q31" s="732"/>
      <c r="R31" s="732"/>
      <c r="S31" s="732"/>
      <c r="T31" s="732"/>
      <c r="U31" s="732"/>
      <c r="V31" s="732"/>
      <c r="W31" s="732"/>
      <c r="X31" s="732"/>
    </row>
    <row r="32" spans="1:24" s="236" customFormat="1">
      <c r="A32" s="355" t="s">
        <v>12082</v>
      </c>
      <c r="B32" s="356">
        <v>89993</v>
      </c>
      <c r="C32" s="357" t="str">
        <f>IF($B32="","",IFERROR(VLOOKUP($B32,SERVIÇOS!$B:$G,2,0),IFERROR(VLOOKUP($B32,'COMPOSIÇÕES COMPLEMENTARES '!$C:$K,2,0),"")))</f>
        <v>GRAUTEAMENTO VERTICAL EM ALVENARIA ESTRUTURAL. AF_09/2021</v>
      </c>
      <c r="D32" s="358" t="str">
        <f>IF($B32="","",IFERROR(VLOOKUP($B32,SERVIÇOS!$B:$G,3,0),IFERROR(VLOOKUP($B32,'COMPOSIÇÕES COMPLEMENTARES '!$C:$K,3,0),"")))</f>
        <v>M3</v>
      </c>
      <c r="E32" s="359">
        <f>((695*0.14*0.25))</f>
        <v>24.325000000000003</v>
      </c>
      <c r="F32" s="360">
        <f>IF($B32="","",IFERROR(VLOOKUP($B32,SERVIÇOS!$B:$G,4,0),IFERROR(VLOOKUP($B32,'COMPOSIÇÕES COMPLEMENTARES '!$C:$K,6,0),"")))*(1-$D$52)</f>
        <v>676.10000000000014</v>
      </c>
      <c r="G32" s="360">
        <f>IF($B32="","",IFERROR(VLOOKUP($B32,SERVIÇOS!$B:$G,5,0),IFERROR(VLOOKUP($B32,'COMPOSIÇÕES COMPLEMENTARES '!$C:$K,7,0),"")))*(1-$D$52)</f>
        <v>445.31</v>
      </c>
      <c r="H32" s="360">
        <f t="shared" si="0"/>
        <v>1121.4100000000001</v>
      </c>
      <c r="I32" s="360">
        <f t="shared" si="3"/>
        <v>16446.13</v>
      </c>
      <c r="J32" s="360">
        <f t="shared" si="4"/>
        <v>10832.16</v>
      </c>
      <c r="K32" s="360">
        <f t="shared" si="5"/>
        <v>27278.29</v>
      </c>
      <c r="L32" s="360"/>
      <c r="N32" s="732"/>
      <c r="O32" s="732"/>
      <c r="P32" s="732"/>
      <c r="Q32" s="732"/>
      <c r="R32" s="732"/>
      <c r="S32" s="732"/>
      <c r="T32" s="732"/>
      <c r="U32" s="732"/>
      <c r="V32" s="732"/>
      <c r="W32" s="732"/>
      <c r="X32" s="732"/>
    </row>
    <row r="33" spans="1:24" s="236" customFormat="1" ht="45">
      <c r="A33" s="355" t="s">
        <v>12093</v>
      </c>
      <c r="B33" s="356">
        <v>87894</v>
      </c>
      <c r="C33" s="357" t="str">
        <f>IF($B33="","",IFERROR(VLOOKUP($B33,SERVIÇOS!$B:$G,2,0),IFERROR(VLOOKUP($B33,'COMPOSIÇÕES COMPLEMENTARES '!$C:$K,2,0),"")))</f>
        <v>CHAPISCO APLICADO EM ALVENARIA (SEM PRESENÇA DE VÃOS) E ESTRUTURAS DE CONCRETO DE FACHADA, COM COLHER DE PEDREIRO.  ARGAMASSA TRAÇO 1:3 COM PREPARO EM BETONEIRA 400L. AF_10/2022</v>
      </c>
      <c r="D33" s="358" t="str">
        <f>IF($B33="","",IFERROR(VLOOKUP($B33,SERVIÇOS!$B:$G,3,0),IFERROR(VLOOKUP($B33,'COMPOSIÇÕES COMPLEMENTARES '!$C:$K,3,0),"")))</f>
        <v>M2</v>
      </c>
      <c r="E33" s="359">
        <f>((0.5+0.5)*695)</f>
        <v>695</v>
      </c>
      <c r="F33" s="360">
        <f>IF($B33="","",IFERROR(VLOOKUP($B33,SERVIÇOS!$B:$G,4,0),IFERROR(VLOOKUP($B33,'COMPOSIÇÕES COMPLEMENTARES '!$C:$K,6,0),"")))*(1-$D$52)</f>
        <v>3.37</v>
      </c>
      <c r="G33" s="360">
        <f>IF($B33="","",IFERROR(VLOOKUP($B33,SERVIÇOS!$B:$G,5,0),IFERROR(VLOOKUP($B33,'COMPOSIÇÕES COMPLEMENTARES '!$C:$K,7,0),"")))*(1-$D$52)</f>
        <v>5.13</v>
      </c>
      <c r="H33" s="360">
        <f t="shared" ref="H33" si="6">IF(E33="","",F33+G33)</f>
        <v>8.5</v>
      </c>
      <c r="I33" s="360">
        <f t="shared" ref="I33" si="7">IF(E33="","",TRUNC((E33*F33),2))</f>
        <v>2342.15</v>
      </c>
      <c r="J33" s="360">
        <f t="shared" ref="J33" si="8">IF(E33="","",TRUNC((E33*G33),2))</f>
        <v>3565.35</v>
      </c>
      <c r="K33" s="360">
        <f t="shared" ref="K33" si="9">IF(E33="","",TRUNC((E33*H33),2))</f>
        <v>5907.5</v>
      </c>
      <c r="L33" s="360"/>
      <c r="N33" s="732"/>
      <c r="O33" s="732"/>
      <c r="P33" s="732"/>
      <c r="Q33" s="732"/>
      <c r="R33" s="732"/>
      <c r="S33" s="732"/>
      <c r="T33" s="732"/>
      <c r="U33" s="732"/>
      <c r="V33" s="732"/>
      <c r="W33" s="732"/>
      <c r="X33" s="732"/>
    </row>
    <row r="34" spans="1:24" s="236" customFormat="1" ht="45">
      <c r="A34" s="355" t="s">
        <v>12094</v>
      </c>
      <c r="B34" s="356">
        <v>87792</v>
      </c>
      <c r="C34" s="357" t="str">
        <f>IF($B34="","",IFERROR(VLOOKUP($B34,SERVIÇOS!$B:$G,2,0),IFERROR(VLOOKUP($B34,'COMPOSIÇÕES COMPLEMENTARES '!$C:$K,2,0),"")))</f>
        <v>EMBOÇO OU MASSA ÚNICA EM ARGAMASSA TRAÇO 1:2:8, PREPARO MECÂNICO COM BETONEIRA 400 L, APLICADA MANUALMENTE EM PANOS CEGOS DE FACHADA (SEM PRESENÇA DE VÃOS), ESPESSURA DE 25 MM. AF_08/2022</v>
      </c>
      <c r="D34" s="358" t="str">
        <f>IF($B34="","",IFERROR(VLOOKUP($B34,SERVIÇOS!$B:$G,3,0),IFERROR(VLOOKUP($B34,'COMPOSIÇÕES COMPLEMENTARES '!$C:$K,3,0),"")))</f>
        <v>M2</v>
      </c>
      <c r="E34" s="359">
        <f>E33</f>
        <v>695</v>
      </c>
      <c r="F34" s="360">
        <f>IF($B34="","",IFERROR(VLOOKUP($B34,SERVIÇOS!$B:$G,4,0),IFERROR(VLOOKUP($B34,'COMPOSIÇÕES COMPLEMENTARES '!$C:$K,6,0),"")))*(1-$D$52)</f>
        <v>23.89</v>
      </c>
      <c r="G34" s="360">
        <f>IF($B34="","",IFERROR(VLOOKUP($B34,SERVIÇOS!$B:$G,5,0),IFERROR(VLOOKUP($B34,'COMPOSIÇÕES COMPLEMENTARES '!$C:$K,7,0),"")))*(1-$D$52)</f>
        <v>22.57</v>
      </c>
      <c r="H34" s="360">
        <f t="shared" ref="H34" si="10">IF(E34="","",F34+G34)</f>
        <v>46.46</v>
      </c>
      <c r="I34" s="360">
        <f t="shared" ref="I34" si="11">IF(E34="","",TRUNC((E34*F34),2))</f>
        <v>16603.55</v>
      </c>
      <c r="J34" s="360">
        <f t="shared" ref="J34" si="12">IF(E34="","",TRUNC((E34*G34),2))</f>
        <v>15686.15</v>
      </c>
      <c r="K34" s="360">
        <f t="shared" ref="K34" si="13">IF(E34="","",TRUNC((E34*H34),2))</f>
        <v>32289.7</v>
      </c>
      <c r="L34" s="360"/>
      <c r="N34" s="732"/>
      <c r="O34" s="732"/>
      <c r="P34" s="732"/>
      <c r="Q34" s="732"/>
      <c r="R34" s="732"/>
      <c r="S34" s="732"/>
      <c r="T34" s="732"/>
      <c r="U34" s="732"/>
      <c r="V34" s="732"/>
      <c r="W34" s="732"/>
      <c r="X34" s="732"/>
    </row>
    <row r="35" spans="1:24" s="585" customFormat="1" ht="30">
      <c r="A35" s="586">
        <v>5</v>
      </c>
      <c r="B35" s="587"/>
      <c r="C35" s="588" t="s">
        <v>12070</v>
      </c>
      <c r="D35" s="589"/>
      <c r="E35" s="590"/>
      <c r="F35" s="591"/>
      <c r="G35" s="592"/>
      <c r="H35" s="592"/>
      <c r="I35" s="593">
        <f>TRUNC(SUMIF(I36:I39,"&gt;0",I36:I39),2)</f>
        <v>301950.96000000002</v>
      </c>
      <c r="J35" s="593">
        <f>TRUNC(SUMIF(J36:J39,"&gt;0",J36:J39),2)</f>
        <v>15188.8</v>
      </c>
      <c r="K35" s="594"/>
      <c r="L35" s="593">
        <f>SUMIF(I35:J35,"&gt;0",I35:J35)</f>
        <v>317139.76</v>
      </c>
      <c r="M35" s="595"/>
      <c r="N35" s="735"/>
      <c r="O35" s="735"/>
      <c r="P35" s="735"/>
      <c r="Q35" s="735"/>
      <c r="R35" s="735"/>
      <c r="S35" s="735"/>
      <c r="T35" s="735"/>
      <c r="U35" s="735"/>
      <c r="V35" s="735"/>
      <c r="W35" s="735"/>
      <c r="X35" s="735"/>
    </row>
    <row r="36" spans="1:24" s="236" customFormat="1" ht="60">
      <c r="A36" s="355" t="s">
        <v>12080</v>
      </c>
      <c r="B36" s="356" t="s">
        <v>12071</v>
      </c>
      <c r="C36" s="357" t="str">
        <f>IF($B36="","",IFERROR(VLOOKUP($B36,SERVIÇOS!$B:$G,2,0),IFERROR(VLOOKUP($B36,'COMPOSIÇÕES COMPLEMENTARES '!$C:$K,2,0),"")))</f>
        <v>CERCA/GRADIL NYLOFOR H=2,43M, MALHA 5 X 20CM - FIO 5,00MM, COM FIXADORES DE POLIAMIDA EM POSTE 40 x 60 MM CHUMBADOS EM BASE DE CONCRETO (EXCLUSIVE ESTA), REVESTIDOS EM POLIESTER POR PROCESSO DE PINTURA ELETROSTÁTICA (GRADIL E POSTE), NA COR AZUL DEL REY - (FORNECIMENTO E INSTALAÇÃO)</v>
      </c>
      <c r="D36" s="358" t="str">
        <f>IF($B36="","",IFERROR(VLOOKUP($B36,SERVIÇOS!$B:$G,3,0),IFERROR(VLOOKUP($B36,'COMPOSIÇÕES COMPLEMENTARES '!$C:$K,3,0),"")))</f>
        <v>M</v>
      </c>
      <c r="E36" s="359">
        <v>695</v>
      </c>
      <c r="F36" s="360">
        <f>IF($B36="","",IFERROR(VLOOKUP($B36,SERVIÇOS!$B:$G,4,0),IFERROR(VLOOKUP($B36,'COMPOSIÇÕES COMPLEMENTARES '!$C:$K,6,0),"")))*(1-$D$52)</f>
        <v>412.54</v>
      </c>
      <c r="G36" s="360">
        <f>IF($B36="","",IFERROR(VLOOKUP($B36,SERVIÇOS!$B:$G,5,0),IFERROR(VLOOKUP($B36,'COMPOSIÇÕES COMPLEMENTARES '!$C:$K,7,0),"")))*(1-$D$52)</f>
        <v>21.79</v>
      </c>
      <c r="H36" s="360">
        <f t="shared" si="0"/>
        <v>434.33000000000004</v>
      </c>
      <c r="I36" s="360">
        <f t="shared" si="3"/>
        <v>286715.3</v>
      </c>
      <c r="J36" s="360">
        <f t="shared" si="4"/>
        <v>15144.05</v>
      </c>
      <c r="K36" s="360">
        <f t="shared" si="5"/>
        <v>301859.34999999998</v>
      </c>
      <c r="L36" s="360"/>
      <c r="N36" s="732"/>
      <c r="O36" s="732"/>
      <c r="P36" s="732"/>
      <c r="Q36" s="732"/>
      <c r="R36" s="732"/>
      <c r="S36" s="732"/>
      <c r="T36" s="732"/>
      <c r="U36" s="732"/>
      <c r="V36" s="732"/>
      <c r="W36" s="732"/>
      <c r="X36" s="732"/>
    </row>
    <row r="37" spans="1:24" s="236" customFormat="1" ht="60">
      <c r="A37" s="355" t="s">
        <v>12106</v>
      </c>
      <c r="B37" s="356" t="s">
        <v>12102</v>
      </c>
      <c r="C37" s="357" t="str">
        <f>IF($B37="","",IFERROR(VLOOKUP($B37,SERVIÇOS!$B:$G,2,0),IFERROR(VLOOKUP($B37,'COMPOSIÇÕES COMPLEMENTARES '!$C:$K,2,0),"")))</f>
        <v>PORTÃO EM GRADIL NYLOFOR H=2,43M, MALHA 5 X 20CM - FIO 5,00MM, COM FIXADORES DE POLIAMIDA EM POSTE 40 x 60 MM- 2,50 DE ALTURA COM PINTURA ELETROSTATICA NA COR AZUL DEL REY - , 1 FOLHA DE CORRER INCLUSO TRILHO DE FIXAÇÃO - (FORNECIMENTO E INSTALAÇÃO)</v>
      </c>
      <c r="D37" s="358" t="str">
        <f>IF($B37="","",IFERROR(VLOOKUP($B37,SERVIÇOS!$B:$G,3,0),IFERROR(VLOOKUP($B37,'COMPOSIÇÕES COMPLEMENTARES '!$C:$K,3,0),"")))</f>
        <v>UN</v>
      </c>
      <c r="E37" s="359">
        <v>1</v>
      </c>
      <c r="F37" s="360">
        <f>IF($B37="","",IFERROR(VLOOKUP($B37,SERVIÇOS!$B:$G,4,0),IFERROR(VLOOKUP($B37,'COMPOSIÇÕES COMPLEMENTARES '!$C:$K,6,0),"")))*(1-$D$52)</f>
        <v>2372.7399999999998</v>
      </c>
      <c r="G37" s="360">
        <f>IF($B37="","",IFERROR(VLOOKUP($B37,SERVIÇOS!$B:$G,5,0),IFERROR(VLOOKUP($B37,'COMPOSIÇÕES COMPLEMENTARES '!$C:$K,7,0),"")))*(1-$D$52)</f>
        <v>11.77</v>
      </c>
      <c r="H37" s="360">
        <f t="shared" ref="H37" si="14">IF(E37="","",F37+G37)</f>
        <v>2384.5099999999998</v>
      </c>
      <c r="I37" s="360">
        <f t="shared" ref="I37" si="15">IF(E37="","",TRUNC((E37*F37),2))</f>
        <v>2372.7399999999998</v>
      </c>
      <c r="J37" s="360">
        <f t="shared" ref="J37" si="16">IF(E37="","",TRUNC((E37*G37),2))</f>
        <v>11.77</v>
      </c>
      <c r="K37" s="360">
        <f t="shared" ref="K37" si="17">IF(E37="","",TRUNC((E37*H37),2))</f>
        <v>2384.5100000000002</v>
      </c>
      <c r="L37" s="360"/>
      <c r="N37" s="732"/>
      <c r="O37" s="732"/>
      <c r="P37" s="732"/>
      <c r="Q37" s="732"/>
      <c r="R37" s="732"/>
      <c r="S37" s="732"/>
      <c r="T37" s="732"/>
      <c r="U37" s="732"/>
      <c r="V37" s="732"/>
      <c r="W37" s="732"/>
      <c r="X37" s="732"/>
    </row>
    <row r="38" spans="1:24" s="236" customFormat="1" ht="60">
      <c r="A38" s="355" t="s">
        <v>12107</v>
      </c>
      <c r="B38" s="356" t="s">
        <v>12109</v>
      </c>
      <c r="C38" s="357" t="str">
        <f>IF($B38="","",IFERROR(VLOOKUP($B38,SERVIÇOS!$B:$G,2,0),IFERROR(VLOOKUP($B38,'COMPOSIÇÕES COMPLEMENTARES '!$C:$K,2,0),"")))</f>
        <v>PORTÃO EM GRADIL NYLOFOR H=2,43M, MALHA 5 X 20CM - FIO 5,00MM, COM FIXADORES DE POLIAMIDA EM POSTE 40 x 60 MM- 2,50 DE ALTURA COM PINTURA ELETROSTATICA NA COR AZUL DEL REY -  2 FOLHAS DE ABRIR CONFORME PROJETO BÁSICO MEDIDA DE - (5,50M X 2,50 M) - (FORNECIMENTO E INSTALAÇÃO)</v>
      </c>
      <c r="D38" s="358" t="str">
        <f>IF($B38="","",IFERROR(VLOOKUP($B38,SERVIÇOS!$B:$G,3,0),IFERROR(VLOOKUP($B38,'COMPOSIÇÕES COMPLEMENTARES '!$C:$K,3,0),"")))</f>
        <v>UN</v>
      </c>
      <c r="E38" s="359">
        <v>1</v>
      </c>
      <c r="F38" s="360">
        <f>IF($B38="","",IFERROR(VLOOKUP($B38,SERVIÇOS!$B:$G,4,0),IFERROR(VLOOKUP($B38,'COMPOSIÇÕES COMPLEMENTARES '!$C:$K,6,0),"")))*(1-$D$52)</f>
        <v>5506.46</v>
      </c>
      <c r="G38" s="360">
        <f>IF($B38="","",IFERROR(VLOOKUP($B38,SERVIÇOS!$B:$G,5,0),IFERROR(VLOOKUP($B38,'COMPOSIÇÕES COMPLEMENTARES '!$C:$K,7,0),"")))*(1-$D$52)</f>
        <v>16.489999999999998</v>
      </c>
      <c r="H38" s="360">
        <f t="shared" ref="H38" si="18">IF(E38="","",F38+G38)</f>
        <v>5522.95</v>
      </c>
      <c r="I38" s="360">
        <f t="shared" ref="I38" si="19">IF(E38="","",TRUNC((E38*F38),2))</f>
        <v>5506.46</v>
      </c>
      <c r="J38" s="360">
        <f t="shared" ref="J38" si="20">IF(E38="","",TRUNC((E38*G38),2))</f>
        <v>16.489999999999998</v>
      </c>
      <c r="K38" s="360">
        <f t="shared" ref="K38" si="21">IF(E38="","",TRUNC((E38*H38),2))</f>
        <v>5522.95</v>
      </c>
      <c r="L38" s="360"/>
      <c r="N38" s="732"/>
      <c r="O38" s="732"/>
      <c r="P38" s="732"/>
      <c r="Q38" s="732"/>
      <c r="R38" s="732"/>
      <c r="S38" s="732"/>
      <c r="T38" s="732"/>
      <c r="U38" s="732"/>
      <c r="V38" s="732"/>
      <c r="W38" s="732"/>
      <c r="X38" s="732"/>
    </row>
    <row r="39" spans="1:24" s="236" customFormat="1" ht="60">
      <c r="A39" s="355" t="s">
        <v>12108</v>
      </c>
      <c r="B39" s="356" t="s">
        <v>12111</v>
      </c>
      <c r="C39" s="357" t="str">
        <f>IF($B39="","",IFERROR(VLOOKUP($B39,SERVIÇOS!$B:$G,2,0),IFERROR(VLOOKUP($B39,'COMPOSIÇÕES COMPLEMENTARES '!$C:$K,2,0),"")))</f>
        <v>PORTÃO EM GRADIL NYLOFOR H=2,43M, MALHA 5 X 20CM - FIO 5,00MM, COM FIXADORES DE POLIAMIDA EM POSTE 40 x 60 MM- 2,50 DE ALTURA COM PINTURA ELETROSTATICA NA COR AZUL DEL REY -  2 FOLHAS DE ABRIR CONFORME PROJETO BÁSICO MEDIDA DE - (7,35M X 2,50 M) - (FORNECIMENTO E INSTALAÇÃO)</v>
      </c>
      <c r="D39" s="358" t="str">
        <f>IF($B39="","",IFERROR(VLOOKUP($B39,SERVIÇOS!$B:$G,3,0),IFERROR(VLOOKUP($B39,'COMPOSIÇÕES COMPLEMENTARES '!$C:$K,3,0),"")))</f>
        <v>UN</v>
      </c>
      <c r="E39" s="359">
        <v>1</v>
      </c>
      <c r="F39" s="360">
        <f>IF($B39="","",IFERROR(VLOOKUP($B39,SERVIÇOS!$B:$G,4,0),IFERROR(VLOOKUP($B39,'COMPOSIÇÕES COMPLEMENTARES '!$C:$K,6,0),"")))*(1-$D$52)</f>
        <v>7356.46</v>
      </c>
      <c r="G39" s="360">
        <f>IF($B39="","",IFERROR(VLOOKUP($B39,SERVIÇOS!$B:$G,5,0),IFERROR(VLOOKUP($B39,'COMPOSIÇÕES COMPLEMENTARES '!$C:$K,7,0),"")))*(1-$D$52)</f>
        <v>16.489999999999998</v>
      </c>
      <c r="H39" s="360">
        <f t="shared" ref="H39" si="22">IF(E39="","",F39+G39)</f>
        <v>7372.95</v>
      </c>
      <c r="I39" s="360">
        <f t="shared" ref="I39" si="23">IF(E39="","",TRUNC((E39*F39),2))</f>
        <v>7356.46</v>
      </c>
      <c r="J39" s="360">
        <f t="shared" ref="J39" si="24">IF(E39="","",TRUNC((E39*G39),2))</f>
        <v>16.489999999999998</v>
      </c>
      <c r="K39" s="360">
        <f t="shared" ref="K39" si="25">IF(E39="","",TRUNC((E39*H39),2))</f>
        <v>7372.95</v>
      </c>
      <c r="L39" s="360"/>
      <c r="N39" s="732"/>
      <c r="O39" s="732"/>
      <c r="P39" s="732"/>
      <c r="Q39" s="732"/>
      <c r="R39" s="732"/>
      <c r="S39" s="732"/>
      <c r="T39" s="732"/>
      <c r="U39" s="732"/>
      <c r="V39" s="732"/>
      <c r="W39" s="732"/>
      <c r="X39" s="732"/>
    </row>
    <row r="40" spans="1:24" s="585" customFormat="1">
      <c r="A40" s="586">
        <v>6</v>
      </c>
      <c r="B40" s="587"/>
      <c r="C40" s="588" t="s">
        <v>12083</v>
      </c>
      <c r="D40" s="589"/>
      <c r="E40" s="590"/>
      <c r="F40" s="591"/>
      <c r="G40" s="592"/>
      <c r="H40" s="592"/>
      <c r="I40" s="593">
        <f>TRUNC(SUMIF(I41:I47,"&gt;0",I41:I47),2)</f>
        <v>52797.599999999999</v>
      </c>
      <c r="J40" s="593">
        <f>TRUNC(SUMIF(J41:J47,"&gt;0",J41:J47),2)</f>
        <v>41263.99</v>
      </c>
      <c r="K40" s="594"/>
      <c r="L40" s="593">
        <f>SUMIF(I40:J40,"&gt;0",I40:J40)</f>
        <v>94061.59</v>
      </c>
      <c r="M40" s="595"/>
      <c r="N40" s="735"/>
      <c r="O40" s="735"/>
      <c r="P40" s="735"/>
      <c r="Q40" s="735"/>
      <c r="R40" s="735"/>
      <c r="S40" s="735"/>
      <c r="T40" s="735"/>
      <c r="U40" s="735"/>
      <c r="V40" s="735"/>
      <c r="W40" s="735"/>
      <c r="X40" s="735"/>
    </row>
    <row r="41" spans="1:24" s="236" customFormat="1" ht="45">
      <c r="A41" s="355" t="s">
        <v>235</v>
      </c>
      <c r="B41" s="356">
        <v>87894</v>
      </c>
      <c r="C41" s="357" t="str">
        <f>IF($B41="","",IFERROR(VLOOKUP($B41,SERVIÇOS!$B:$G,2,0),IFERROR(VLOOKUP($B41,'COMPOSIÇÕES COMPLEMENTARES '!$C:$K,2,0),"")))</f>
        <v>CHAPISCO APLICADO EM ALVENARIA (SEM PRESENÇA DE VÃOS) E ESTRUTURAS DE CONCRETO DE FACHADA, COM COLHER DE PEDREIRO.  ARGAMASSA TRAÇO 1:3 COM PREPARO EM BETONEIRA 400L. AF_10/2022</v>
      </c>
      <c r="D41" s="358" t="str">
        <f>IF($B41="","",IFERROR(VLOOKUP($B41,SERVIÇOS!$B:$G,3,0),IFERROR(VLOOKUP($B41,'COMPOSIÇÕES COMPLEMENTARES '!$C:$K,3,0),"")))</f>
        <v>M2</v>
      </c>
      <c r="E41" s="359">
        <f>((126*6)+(23.52*2)+(20.76*4)+(23.52*6)+(32*1.5*1))</f>
        <v>1075.1999999999998</v>
      </c>
      <c r="F41" s="360">
        <f>IF($B41="","",IFERROR(VLOOKUP($B41,SERVIÇOS!$B:$G,4,0),IFERROR(VLOOKUP($B41,'COMPOSIÇÕES COMPLEMENTARES '!$C:$K,6,0),"")))*(1-$D$52)</f>
        <v>3.37</v>
      </c>
      <c r="G41" s="360">
        <f>IF($B41="","",IFERROR(VLOOKUP($B41,SERVIÇOS!$B:$G,5,0),IFERROR(VLOOKUP($B41,'COMPOSIÇÕES COMPLEMENTARES '!$C:$K,7,0),"")))*(1-$D$52)</f>
        <v>5.13</v>
      </c>
      <c r="H41" s="360">
        <f t="shared" si="0"/>
        <v>8.5</v>
      </c>
      <c r="I41" s="360">
        <f t="shared" si="3"/>
        <v>3623.42</v>
      </c>
      <c r="J41" s="360">
        <f t="shared" si="4"/>
        <v>5515.77</v>
      </c>
      <c r="K41" s="360">
        <f t="shared" si="5"/>
        <v>9139.2000000000007</v>
      </c>
      <c r="L41" s="360"/>
      <c r="N41" s="732"/>
      <c r="O41" s="732"/>
      <c r="P41" s="732"/>
      <c r="Q41" s="732"/>
      <c r="R41" s="732"/>
      <c r="S41" s="732"/>
      <c r="T41" s="732"/>
      <c r="U41" s="732"/>
      <c r="V41" s="732"/>
      <c r="W41" s="732"/>
      <c r="X41" s="732"/>
    </row>
    <row r="42" spans="1:24" s="236" customFormat="1" ht="45" customHeight="1">
      <c r="A42" s="355" t="s">
        <v>237</v>
      </c>
      <c r="B42" s="356">
        <v>87792</v>
      </c>
      <c r="C42" s="357" t="str">
        <f>IF($B42="","",IFERROR(VLOOKUP($B42,SERVIÇOS!$B:$G,2,0),IFERROR(VLOOKUP($B42,'COMPOSIÇÕES COMPLEMENTARES '!$C:$K,2,0),"")))</f>
        <v>EMBOÇO OU MASSA ÚNICA EM ARGAMASSA TRAÇO 1:2:8, PREPARO MECÂNICO COM BETONEIRA 400 L, APLICADA MANUALMENTE EM PANOS CEGOS DE FACHADA (SEM PRESENÇA DE VÃOS), ESPESSURA DE 25 MM. AF_08/2022</v>
      </c>
      <c r="D42" s="358" t="str">
        <f>IF($B42="","",IFERROR(VLOOKUP($B42,SERVIÇOS!$B:$G,3,0),IFERROR(VLOOKUP($B42,'COMPOSIÇÕES COMPLEMENTARES '!$C:$K,3,0),"")))</f>
        <v>M2</v>
      </c>
      <c r="E42" s="359">
        <f>E41</f>
        <v>1075.1999999999998</v>
      </c>
      <c r="F42" s="360">
        <f>IF($B42="","",IFERROR(VLOOKUP($B42,SERVIÇOS!$B:$G,4,0),IFERROR(VLOOKUP($B42,'COMPOSIÇÕES COMPLEMENTARES '!$C:$K,6,0),"")))*(1-$D$52)</f>
        <v>23.89</v>
      </c>
      <c r="G42" s="360">
        <f>IF($B42="","",IFERROR(VLOOKUP($B42,SERVIÇOS!$B:$G,5,0),IFERROR(VLOOKUP($B42,'COMPOSIÇÕES COMPLEMENTARES '!$C:$K,7,0),"")))*(1-$D$52)</f>
        <v>22.57</v>
      </c>
      <c r="H42" s="360">
        <f t="shared" si="0"/>
        <v>46.46</v>
      </c>
      <c r="I42" s="360">
        <f t="shared" si="3"/>
        <v>25686.52</v>
      </c>
      <c r="J42" s="360">
        <f t="shared" si="4"/>
        <v>24267.26</v>
      </c>
      <c r="K42" s="360">
        <f t="shared" si="5"/>
        <v>49953.79</v>
      </c>
      <c r="L42" s="360"/>
      <c r="N42" s="732"/>
      <c r="O42" s="732"/>
      <c r="P42" s="732"/>
      <c r="Q42" s="732"/>
      <c r="R42" s="732"/>
      <c r="S42" s="732"/>
      <c r="T42" s="732"/>
      <c r="U42" s="732"/>
      <c r="V42" s="732"/>
      <c r="W42" s="732"/>
      <c r="X42" s="732"/>
    </row>
    <row r="43" spans="1:24" s="236" customFormat="1" ht="30" customHeight="1">
      <c r="A43" s="355" t="s">
        <v>239</v>
      </c>
      <c r="B43" s="356">
        <v>88415</v>
      </c>
      <c r="C43" s="357" t="str">
        <f>IF($B43="","",IFERROR(VLOOKUP($B43,SERVIÇOS!$B:$G,2,0),IFERROR(VLOOKUP($B43,'COMPOSIÇÕES COMPLEMENTARES '!$C:$K,2,0),"")))</f>
        <v>APLICAÇÃO MANUAL DE FUNDO SELADOR ACRÍLICO EM PAREDES EXTERNAS DE CASAS. AF_03/2024</v>
      </c>
      <c r="D43" s="358" t="str">
        <f>IF($B43="","",IFERROR(VLOOKUP($B43,SERVIÇOS!$B:$G,3,0),IFERROR(VLOOKUP($B43,'COMPOSIÇÕES COMPLEMENTARES '!$C:$K,3,0),"")))</f>
        <v>M2</v>
      </c>
      <c r="E43" s="359">
        <f>E41+(25.32*2)</f>
        <v>1125.8399999999999</v>
      </c>
      <c r="F43" s="360">
        <f>IF($B43="","",IFERROR(VLOOKUP($B43,SERVIÇOS!$B:$G,4,0),IFERROR(VLOOKUP($B43,'COMPOSIÇÕES COMPLEMENTARES '!$C:$K,6,0),"")))*(1-$D$52)</f>
        <v>3.3499999999999996</v>
      </c>
      <c r="G43" s="360">
        <f>IF($B43="","",IFERROR(VLOOKUP($B43,SERVIÇOS!$B:$G,5,0),IFERROR(VLOOKUP($B43,'COMPOSIÇÕES COMPLEMENTARES '!$C:$K,7,0),"")))*(1-$D$52)</f>
        <v>1.71</v>
      </c>
      <c r="H43" s="360">
        <f t="shared" si="0"/>
        <v>5.0599999999999996</v>
      </c>
      <c r="I43" s="360">
        <f t="shared" si="3"/>
        <v>3771.56</v>
      </c>
      <c r="J43" s="360">
        <f t="shared" si="4"/>
        <v>1925.18</v>
      </c>
      <c r="K43" s="360">
        <f t="shared" si="5"/>
        <v>5696.75</v>
      </c>
      <c r="L43" s="360"/>
      <c r="N43" s="732"/>
      <c r="O43" s="732"/>
      <c r="P43" s="732"/>
      <c r="Q43" s="732"/>
      <c r="R43" s="732"/>
      <c r="S43" s="732"/>
      <c r="T43" s="732"/>
      <c r="U43" s="732"/>
      <c r="V43" s="732"/>
      <c r="W43" s="732"/>
      <c r="X43" s="732"/>
    </row>
    <row r="44" spans="1:24" s="236" customFormat="1" ht="30" customHeight="1">
      <c r="A44" s="355" t="s">
        <v>241</v>
      </c>
      <c r="B44" s="356">
        <v>88489</v>
      </c>
      <c r="C44" s="357" t="str">
        <f>IF($B44="","",IFERROR(VLOOKUP($B44,SERVIÇOS!$B:$G,2,0),IFERROR(VLOOKUP($B44,'COMPOSIÇÕES COMPLEMENTARES '!$C:$K,2,0),"")))</f>
        <v>PINTURA LÁTEX ACRÍLICA PREMIUM, APLICAÇÃO MANUAL EM PAREDES, DUAS DEMÃOS. AF_04/2023</v>
      </c>
      <c r="D44" s="358" t="str">
        <f>IF($B44="","",IFERROR(VLOOKUP($B44,SERVIÇOS!$B:$G,3,0),IFERROR(VLOOKUP($B44,'COMPOSIÇÕES COMPLEMENTARES '!$C:$K,3,0),"")))</f>
        <v>M2</v>
      </c>
      <c r="E44" s="359">
        <f>E43</f>
        <v>1125.8399999999999</v>
      </c>
      <c r="F44" s="360">
        <f>IF($B44="","",IFERROR(VLOOKUP($B44,SERVIÇOS!$B:$G,4,0),IFERROR(VLOOKUP($B44,'COMPOSIÇÕES COMPLEMENTARES '!$C:$K,6,0),"")))*(1-$D$52)</f>
        <v>8.6900000000000013</v>
      </c>
      <c r="G44" s="360">
        <f>IF($B44="","",IFERROR(VLOOKUP($B44,SERVIÇOS!$B:$G,5,0),IFERROR(VLOOKUP($B44,'COMPOSIÇÕES COMPLEMENTARES '!$C:$K,7,0),"")))*(1-$D$52)</f>
        <v>5.53</v>
      </c>
      <c r="H44" s="360">
        <f t="shared" si="0"/>
        <v>14.220000000000002</v>
      </c>
      <c r="I44" s="360">
        <f t="shared" si="3"/>
        <v>9783.5400000000009</v>
      </c>
      <c r="J44" s="360">
        <f t="shared" si="4"/>
        <v>6225.89</v>
      </c>
      <c r="K44" s="360">
        <f t="shared" si="5"/>
        <v>16009.44</v>
      </c>
      <c r="L44" s="360"/>
      <c r="N44" s="732"/>
      <c r="O44" s="732"/>
      <c r="P44" s="732"/>
      <c r="Q44" s="732"/>
      <c r="R44" s="732"/>
      <c r="S44" s="732"/>
      <c r="T44" s="732"/>
      <c r="U44" s="732"/>
      <c r="V44" s="732"/>
      <c r="W44" s="732"/>
      <c r="X44" s="732"/>
    </row>
    <row r="45" spans="1:24" s="236" customFormat="1" ht="60" customHeight="1">
      <c r="A45" s="355" t="s">
        <v>12088</v>
      </c>
      <c r="B45" s="356" t="s">
        <v>12120</v>
      </c>
      <c r="C45" s="357" t="str">
        <f>IF($B45="","",IFERROR(VLOOKUP($B45,SERVIÇOS!$B:$G,2,0),IFERROR(VLOOKUP($B45,'COMPOSIÇÕES COMPLEMENTARES '!$C:$K,2,0),"")))</f>
        <v>PINTURA  EXTERNA SOBRE PAREDE COM REVESTIMENTO EM ALUMINIO,USANDO FUNDO PARA GALVANIZADO,INCLUSIVE LIXAMENTO LEVE,LIMPEZA,DESENGORDURAMENTO E DUAS DEMAOS DE ACABAMENTO COM ESMALTE SINTETICO BRILHANTE - (FORNECIMENTO E INSTALAÇÃO)</v>
      </c>
      <c r="D45" s="358" t="str">
        <f>IF($B45="","",IFERROR(VLOOKUP($B45,SERVIÇOS!$B:$G,3,0),IFERROR(VLOOKUP($B45,'COMPOSIÇÕES COMPLEMENTARES '!$C:$K,3,0),"")))</f>
        <v>M2</v>
      </c>
      <c r="E45" s="359">
        <f>((23.52*6)+(20.76*4))</f>
        <v>224.16000000000003</v>
      </c>
      <c r="F45" s="360">
        <f>IF($B45="","",IFERROR(VLOOKUP($B45,SERVIÇOS!$B:$G,4,0),IFERROR(VLOOKUP($B45,'COMPOSIÇÕES COMPLEMENTARES '!$C:$K,6,0),"")))*(1-$D$52)</f>
        <v>25.25</v>
      </c>
      <c r="G45" s="360">
        <f>IF($B45="","",IFERROR(VLOOKUP($B45,SERVIÇOS!$B:$G,5,0),IFERROR(VLOOKUP($B45,'COMPOSIÇÕES COMPLEMENTARES '!$C:$K,7,0),"")))*(1-$D$52)</f>
        <v>7.77</v>
      </c>
      <c r="H45" s="360">
        <f t="shared" ref="H45" si="26">IF(E45="","",F45+G45)</f>
        <v>33.019999999999996</v>
      </c>
      <c r="I45" s="360">
        <f t="shared" ref="I45" si="27">IF(E45="","",TRUNC((E45*F45),2))</f>
        <v>5660.04</v>
      </c>
      <c r="J45" s="360">
        <f t="shared" ref="J45" si="28">IF(E45="","",TRUNC((E45*G45),2))</f>
        <v>1741.72</v>
      </c>
      <c r="K45" s="360">
        <f t="shared" ref="K45" si="29">IF(E45="","",TRUNC((E45*H45),2))</f>
        <v>7401.76</v>
      </c>
      <c r="L45" s="360"/>
      <c r="N45" s="732"/>
      <c r="O45" s="732"/>
      <c r="P45" s="732"/>
      <c r="Q45" s="732"/>
      <c r="R45" s="732"/>
      <c r="S45" s="732"/>
      <c r="T45" s="732"/>
      <c r="U45" s="732"/>
      <c r="V45" s="732"/>
      <c r="W45" s="732"/>
      <c r="X45" s="732"/>
    </row>
    <row r="46" spans="1:24" s="236" customFormat="1" ht="30">
      <c r="A46" s="355" t="s">
        <v>12089</v>
      </c>
      <c r="B46" s="356">
        <v>97064</v>
      </c>
      <c r="C46" s="357" t="str">
        <f>IF($B46="","",IFERROR(VLOOKUP($B46,SERVIÇOS!$B:$G,2,0),IFERROR(VLOOKUP($B46,'COMPOSIÇÕES COMPLEMENTARES '!$C:$K,2,0),"")))</f>
        <v>MONTAGEM E DESMONTAGEM DE ANDAIME TUBULAR TIPO "TORRE" (EXCLUSIVE ANDAIME E LIMPEZA). AF_03/2024</v>
      </c>
      <c r="D46" s="358" t="str">
        <f>IF($B46="","",IFERROR(VLOOKUP($B46,SERVIÇOS!$B:$G,3,0),IFERROR(VLOOKUP($B46,'COMPOSIÇÕES COMPLEMENTARES '!$C:$K,3,0),"")))</f>
        <v>M</v>
      </c>
      <c r="E46" s="359">
        <f>((1+1.5+0.1+1.5)*16)</f>
        <v>65.599999999999994</v>
      </c>
      <c r="F46" s="360">
        <f>IF($B46="","",IFERROR(VLOOKUP($B46,SERVIÇOS!$B:$G,4,0),IFERROR(VLOOKUP($B46,'COMPOSIÇÕES COMPLEMENTARES '!$C:$K,6,0),"")))*(1-$D$52)</f>
        <v>9.1300000000000026</v>
      </c>
      <c r="G46" s="360">
        <f>IF($B46="","",IFERROR(VLOOKUP($B46,SERVIÇOS!$B:$G,5,0),IFERROR(VLOOKUP($B46,'COMPOSIÇÕES COMPLEMENTARES '!$C:$K,7,0),"")))*(1-$D$52)</f>
        <v>24.21</v>
      </c>
      <c r="H46" s="360">
        <f t="shared" si="0"/>
        <v>33.340000000000003</v>
      </c>
      <c r="I46" s="360">
        <f t="shared" si="3"/>
        <v>598.91999999999996</v>
      </c>
      <c r="J46" s="360">
        <f t="shared" si="4"/>
        <v>1588.17</v>
      </c>
      <c r="K46" s="360">
        <f t="shared" si="5"/>
        <v>2187.1</v>
      </c>
      <c r="L46" s="360"/>
      <c r="N46" s="732"/>
      <c r="O46" s="732"/>
      <c r="P46" s="732"/>
      <c r="Q46" s="732"/>
      <c r="R46" s="732"/>
      <c r="S46" s="732"/>
      <c r="T46" s="732"/>
      <c r="U46" s="732"/>
      <c r="V46" s="732"/>
      <c r="W46" s="732"/>
      <c r="X46" s="732"/>
    </row>
    <row r="47" spans="1:24" s="236" customFormat="1" ht="60">
      <c r="A47" s="355" t="s">
        <v>12123</v>
      </c>
      <c r="B47" s="356" t="s">
        <v>12084</v>
      </c>
      <c r="C47" s="357" t="str">
        <f>IF($B47="","",IFERROR(VLOOKUP($B47,SERVIÇOS!$B:$G,2,0),IFERROR(VLOOKUP($B47,'COMPOSIÇÕES COMPLEMENTARES '!$C:$K,2,0),"")))</f>
        <v>LOCACAO DE ANDAIME METALICO TUBULAR DE ENCAIXE, TIPO DE TORRE, CADA PAINEL COM LARGURA DE 1 ATE 1,5 M E ALTURA DE *1,00* M, INCLUINDO DIAGONAL, BARRAS DE LIGACAO, SAPATAS OU RODIZIOS E DEMAIS ITENS NECESSARIOS A MONTAGEM (NAO INCLUI INSTALACAO)</v>
      </c>
      <c r="D47" s="358" t="str">
        <f>IF($B47="","",IFERROR(VLOOKUP($B47,SERVIÇOS!$B:$G,3,0),IFERROR(VLOOKUP($B47,'COMPOSIÇÕES COMPLEMENTARES '!$C:$K,3,0),"")))</f>
        <v>MXMES</v>
      </c>
      <c r="E47" s="359">
        <f>E46*2</f>
        <v>131.19999999999999</v>
      </c>
      <c r="F47" s="360">
        <f>IF($B47="","",IFERROR(VLOOKUP($B47,SERVIÇOS!$B:$G,4,0),IFERROR(VLOOKUP($B47,'COMPOSIÇÕES COMPLEMENTARES '!$C:$K,6,0),"")))*(1-$D$52)</f>
        <v>28</v>
      </c>
      <c r="G47" s="360">
        <f>IF($B47="","",IFERROR(VLOOKUP($B47,SERVIÇOS!$B:$G,5,0),IFERROR(VLOOKUP($B47,'COMPOSIÇÕES COMPLEMENTARES '!$C:$K,7,0),"")))*(1-$D$52)</f>
        <v>0</v>
      </c>
      <c r="H47" s="360">
        <f t="shared" si="0"/>
        <v>28</v>
      </c>
      <c r="I47" s="360">
        <f t="shared" si="3"/>
        <v>3673.6</v>
      </c>
      <c r="J47" s="360">
        <f t="shared" si="4"/>
        <v>0</v>
      </c>
      <c r="K47" s="360">
        <f t="shared" si="5"/>
        <v>3673.6</v>
      </c>
      <c r="L47" s="360"/>
      <c r="N47" s="732"/>
      <c r="O47" s="732"/>
      <c r="P47" s="732"/>
      <c r="Q47" s="732"/>
      <c r="R47" s="732"/>
      <c r="S47" s="732"/>
      <c r="T47" s="732"/>
      <c r="U47" s="732"/>
      <c r="V47" s="732"/>
      <c r="W47" s="732"/>
      <c r="X47" s="732"/>
    </row>
    <row r="48" spans="1:24" s="236" customFormat="1" ht="15" customHeight="1">
      <c r="A48" s="586"/>
      <c r="B48" s="587"/>
      <c r="C48" s="587" t="s">
        <v>12086</v>
      </c>
      <c r="D48" s="589"/>
      <c r="E48" s="590"/>
      <c r="F48" s="591"/>
      <c r="G48" s="592"/>
      <c r="H48" s="592"/>
      <c r="I48" s="593"/>
      <c r="J48" s="593"/>
      <c r="K48" s="594"/>
      <c r="L48" s="593">
        <f>L40+L35+L30+L18+L13+L9</f>
        <v>682906.87000000011</v>
      </c>
      <c r="N48" s="732"/>
      <c r="O48" s="732"/>
      <c r="P48" s="732"/>
      <c r="Q48" s="732"/>
      <c r="R48" s="732"/>
      <c r="S48" s="732"/>
      <c r="T48" s="732"/>
      <c r="U48" s="732"/>
      <c r="V48" s="732"/>
      <c r="W48" s="732"/>
      <c r="X48" s="732"/>
    </row>
    <row r="49" spans="1:24" s="236" customFormat="1" ht="15" customHeight="1">
      <c r="A49" s="586"/>
      <c r="B49" s="587"/>
      <c r="C49" s="587" t="s">
        <v>12087</v>
      </c>
      <c r="D49" s="589"/>
      <c r="E49" s="590"/>
      <c r="F49" s="591"/>
      <c r="G49" s="592"/>
      <c r="H49" s="592"/>
      <c r="I49" s="593"/>
      <c r="J49" s="593"/>
      <c r="K49" s="594"/>
      <c r="L49" s="593">
        <f>L48*(1+BDI!D26)</f>
        <v>823671.89998914127</v>
      </c>
      <c r="N49" s="732"/>
      <c r="O49" s="732"/>
      <c r="P49" s="732"/>
      <c r="Q49" s="732"/>
      <c r="R49" s="732"/>
      <c r="S49" s="732"/>
      <c r="T49" s="732"/>
      <c r="U49" s="732"/>
      <c r="V49" s="732"/>
      <c r="W49" s="732"/>
      <c r="X49" s="732"/>
    </row>
    <row r="50" spans="1:24" s="236" customFormat="1" ht="15" customHeight="1" thickBot="1">
      <c r="A50" s="355"/>
      <c r="B50" s="356"/>
      <c r="C50" s="357" t="str">
        <f>IF($B50="","",IFERROR(VLOOKUP($B50,SERVIÇOS!$B:$G,2,0),IFERROR(VLOOKUP($B50,'COMPOSIÇÕES COMPLEMENTARES '!$C:$K,2,0),"")))</f>
        <v/>
      </c>
      <c r="D50" s="358" t="str">
        <f>IF($B50="","",IFERROR(VLOOKUP($B50,SERVIÇOS!$B:$G,3,0),IFERROR(VLOOKUP($B50,'COMPOSIÇÕES COMPLEMENTARES '!$C:$K,3,0),"")))</f>
        <v/>
      </c>
      <c r="E50" s="359"/>
      <c r="F50" s="360" t="str">
        <f>IF($B50="","",IFERROR(VLOOKUP($B50,SERVIÇOS!$B:$G,4,0),IFERROR(VLOOKUP($B50,'COMPOSIÇÕES COMPLEMENTARES '!$C:$K,6,0),"")))</f>
        <v/>
      </c>
      <c r="G50" s="360" t="str">
        <f>IF($B50="","",IFERROR(VLOOKUP($B50,SERVIÇOS!$B:$G,5,0),IFERROR(VLOOKUP($B50,'COMPOSIÇÕES COMPLEMENTARES '!$C:$K,7,0),"")))</f>
        <v/>
      </c>
      <c r="H50" s="360" t="str">
        <f t="shared" si="0"/>
        <v/>
      </c>
      <c r="I50" s="360" t="str">
        <f t="shared" si="3"/>
        <v/>
      </c>
      <c r="J50" s="360" t="str">
        <f t="shared" si="4"/>
        <v/>
      </c>
      <c r="K50" s="360" t="str">
        <f t="shared" si="5"/>
        <v/>
      </c>
      <c r="L50" s="360"/>
      <c r="N50" s="732"/>
      <c r="O50" s="732"/>
      <c r="P50" s="732"/>
      <c r="Q50" s="732"/>
      <c r="R50" s="732"/>
      <c r="S50" s="732"/>
      <c r="T50" s="732"/>
      <c r="U50" s="732"/>
      <c r="V50" s="732"/>
      <c r="W50" s="732"/>
      <c r="X50" s="732"/>
    </row>
    <row r="51" spans="1:24" s="236" customFormat="1" ht="15" customHeight="1">
      <c r="A51" s="355"/>
      <c r="B51" s="356"/>
      <c r="C51" s="733" t="s">
        <v>12124</v>
      </c>
      <c r="D51" s="734"/>
      <c r="E51" s="359"/>
      <c r="F51" s="360" t="str">
        <f>IF($B51="","",IFERROR(VLOOKUP($B51,SERVIÇOS!$B:$G,4,0),IFERROR(VLOOKUP($B51,'COMPOSIÇÕES COMPLEMENTARES '!$C:$K,6,0),"")))</f>
        <v/>
      </c>
      <c r="G51" s="360" t="str">
        <f>IF($B51="","",IFERROR(VLOOKUP($B51,SERVIÇOS!$B:$G,5,0),IFERROR(VLOOKUP($B51,'COMPOSIÇÕES COMPLEMENTARES '!$C:$K,7,0),"")))</f>
        <v/>
      </c>
      <c r="H51" s="360" t="str">
        <f t="shared" si="0"/>
        <v/>
      </c>
      <c r="I51" s="360" t="str">
        <f t="shared" si="3"/>
        <v/>
      </c>
      <c r="J51" s="360" t="str">
        <f t="shared" si="4"/>
        <v/>
      </c>
      <c r="K51" s="360" t="str">
        <f t="shared" si="5"/>
        <v/>
      </c>
      <c r="L51" s="360"/>
      <c r="N51" s="732"/>
      <c r="O51" s="732"/>
      <c r="P51" s="732"/>
      <c r="Q51" s="732"/>
      <c r="R51" s="732"/>
      <c r="S51" s="732"/>
      <c r="T51" s="732"/>
      <c r="U51" s="732"/>
      <c r="V51" s="732"/>
      <c r="W51" s="732"/>
      <c r="X51" s="732"/>
    </row>
    <row r="52" spans="1:24" s="236" customFormat="1" ht="15" customHeight="1">
      <c r="A52" s="355"/>
      <c r="B52" s="356"/>
      <c r="C52" s="612" t="s">
        <v>12125</v>
      </c>
      <c r="D52" s="613">
        <v>0</v>
      </c>
      <c r="E52" s="359"/>
      <c r="F52" s="360" t="str">
        <f>IF($B52="","",IFERROR(VLOOKUP($B52,SERVIÇOS!$B:$G,4,0),IFERROR(VLOOKUP($B52,'COMPOSIÇÕES COMPLEMENTARES '!$C:$K,6,0),"")))</f>
        <v/>
      </c>
      <c r="G52" s="360" t="str">
        <f>IF($B52="","",IFERROR(VLOOKUP($B52,SERVIÇOS!$B:$G,5,0),IFERROR(VLOOKUP($B52,'COMPOSIÇÕES COMPLEMENTARES '!$C:$K,7,0),"")))</f>
        <v/>
      </c>
      <c r="H52" s="360" t="str">
        <f t="shared" si="0"/>
        <v/>
      </c>
      <c r="I52" s="360" t="str">
        <f t="shared" si="3"/>
        <v/>
      </c>
      <c r="J52" s="360" t="str">
        <f t="shared" si="4"/>
        <v/>
      </c>
      <c r="K52" s="360" t="str">
        <f t="shared" si="5"/>
        <v/>
      </c>
      <c r="L52" s="360"/>
      <c r="N52" s="732"/>
      <c r="O52" s="732"/>
      <c r="P52" s="732"/>
      <c r="Q52" s="732"/>
      <c r="R52" s="732"/>
      <c r="S52" s="732"/>
      <c r="T52" s="732"/>
      <c r="U52" s="732"/>
      <c r="V52" s="732"/>
      <c r="W52" s="732"/>
      <c r="X52" s="732"/>
    </row>
    <row r="53" spans="1:24" s="236" customFormat="1" ht="15" customHeight="1" thickBot="1">
      <c r="A53" s="355"/>
      <c r="B53" s="356"/>
      <c r="C53" s="614" t="s">
        <v>12126</v>
      </c>
      <c r="D53" s="615">
        <f>TRUNC(L49,2)</f>
        <v>823671.89</v>
      </c>
      <c r="E53" s="359"/>
      <c r="F53" s="360" t="str">
        <f>IF($B53="","",IFERROR(VLOOKUP($B53,SERVIÇOS!$B:$G,4,0),IFERROR(VLOOKUP($B53,'COMPOSIÇÕES COMPLEMENTARES '!$C:$K,6,0),"")))</f>
        <v/>
      </c>
      <c r="G53" s="360" t="str">
        <f>IF($B53="","",IFERROR(VLOOKUP($B53,SERVIÇOS!$B:$G,5,0),IFERROR(VLOOKUP($B53,'COMPOSIÇÕES COMPLEMENTARES '!$C:$K,7,0),"")))</f>
        <v/>
      </c>
      <c r="H53" s="360" t="str">
        <f t="shared" si="0"/>
        <v/>
      </c>
      <c r="I53" s="360" t="str">
        <f t="shared" si="3"/>
        <v/>
      </c>
      <c r="J53" s="360" t="str">
        <f t="shared" si="4"/>
        <v/>
      </c>
      <c r="K53" s="360" t="str">
        <f t="shared" si="5"/>
        <v/>
      </c>
      <c r="L53" s="360"/>
      <c r="N53" s="732"/>
      <c r="O53" s="732"/>
      <c r="P53" s="732"/>
      <c r="Q53" s="732"/>
      <c r="R53" s="732"/>
      <c r="S53" s="732"/>
      <c r="T53" s="732"/>
      <c r="U53" s="732"/>
      <c r="V53" s="732"/>
      <c r="W53" s="732"/>
      <c r="X53" s="732"/>
    </row>
    <row r="54" spans="1:24" s="236" customFormat="1" ht="15" customHeight="1">
      <c r="A54" s="355"/>
      <c r="B54" s="356"/>
      <c r="C54" s="357" t="str">
        <f>IF($B54="","",IFERROR(VLOOKUP($B54,SERVIÇOS!$B:$G,2,0),IFERROR(VLOOKUP($B54,'COMPOSIÇÕES COMPLEMENTARES '!$C:$K,2,0),"")))</f>
        <v/>
      </c>
      <c r="D54" s="358" t="str">
        <f>IF($B54="","",IFERROR(VLOOKUP($B54,SERVIÇOS!$B:$G,3,0),IFERROR(VLOOKUP($B54,'COMPOSIÇÕES COMPLEMENTARES '!$C:$K,3,0),"")))</f>
        <v/>
      </c>
      <c r="E54" s="359"/>
      <c r="F54" s="360" t="str">
        <f>IF($B54="","",IFERROR(VLOOKUP($B54,SERVIÇOS!$B:$G,4,0),IFERROR(VLOOKUP($B54,'COMPOSIÇÕES COMPLEMENTARES '!$C:$K,6,0),"")))</f>
        <v/>
      </c>
      <c r="G54" s="360" t="str">
        <f>IF($B54="","",IFERROR(VLOOKUP($B54,SERVIÇOS!$B:$G,5,0),IFERROR(VLOOKUP($B54,'COMPOSIÇÕES COMPLEMENTARES '!$C:$K,7,0),"")))</f>
        <v/>
      </c>
      <c r="H54" s="360" t="str">
        <f t="shared" si="0"/>
        <v/>
      </c>
      <c r="I54" s="360" t="str">
        <f t="shared" si="3"/>
        <v/>
      </c>
      <c r="J54" s="360" t="str">
        <f t="shared" si="4"/>
        <v/>
      </c>
      <c r="K54" s="360" t="str">
        <f t="shared" si="5"/>
        <v/>
      </c>
      <c r="L54" s="360"/>
      <c r="N54" s="732"/>
      <c r="O54" s="732"/>
      <c r="P54" s="732"/>
      <c r="Q54" s="732"/>
      <c r="R54" s="732"/>
      <c r="S54" s="732"/>
      <c r="T54" s="732"/>
      <c r="U54" s="732"/>
      <c r="V54" s="732"/>
      <c r="W54" s="732"/>
      <c r="X54" s="732"/>
    </row>
    <row r="55" spans="1:24" s="236" customFormat="1" ht="15" customHeight="1">
      <c r="A55" s="355"/>
      <c r="B55" s="356"/>
      <c r="C55" s="357" t="str">
        <f>IF($B55="","",IFERROR(VLOOKUP($B55,SERVIÇOS!$B:$G,2,0),IFERROR(VLOOKUP($B55,'COMPOSIÇÕES COMPLEMENTARES '!$C:$K,2,0),"")))</f>
        <v/>
      </c>
      <c r="D55" s="358" t="str">
        <f>IF($B55="","",IFERROR(VLOOKUP($B55,SERVIÇOS!$B:$G,3,0),IFERROR(VLOOKUP($B55,'COMPOSIÇÕES COMPLEMENTARES '!$C:$K,3,0),"")))</f>
        <v/>
      </c>
      <c r="E55" s="359"/>
      <c r="F55" s="360" t="str">
        <f>IF($B55="","",IFERROR(VLOOKUP($B55,SERVIÇOS!$B:$G,4,0),IFERROR(VLOOKUP($B55,'COMPOSIÇÕES COMPLEMENTARES '!$C:$K,6,0),"")))</f>
        <v/>
      </c>
      <c r="G55" s="360" t="str">
        <f>IF($B55="","",IFERROR(VLOOKUP($B55,SERVIÇOS!$B:$G,5,0),IFERROR(VLOOKUP($B55,'COMPOSIÇÕES COMPLEMENTARES '!$C:$K,7,0),"")))</f>
        <v/>
      </c>
      <c r="H55" s="360" t="str">
        <f t="shared" si="0"/>
        <v/>
      </c>
      <c r="I55" s="360" t="str">
        <f t="shared" si="3"/>
        <v/>
      </c>
      <c r="J55" s="360" t="str">
        <f t="shared" si="4"/>
        <v/>
      </c>
      <c r="K55" s="360" t="str">
        <f t="shared" si="5"/>
        <v/>
      </c>
      <c r="L55" s="360"/>
      <c r="N55" s="732"/>
      <c r="O55" s="732"/>
      <c r="P55" s="732"/>
      <c r="Q55" s="732"/>
      <c r="R55" s="732"/>
      <c r="S55" s="732"/>
      <c r="T55" s="732"/>
      <c r="U55" s="732"/>
      <c r="V55" s="732"/>
      <c r="W55" s="732"/>
      <c r="X55" s="732"/>
    </row>
    <row r="56" spans="1:24" s="236" customFormat="1" ht="15" customHeight="1">
      <c r="A56" s="355"/>
      <c r="B56" s="356"/>
      <c r="C56" s="357" t="str">
        <f>IF($B56="","",IFERROR(VLOOKUP($B56,SERVIÇOS!$B:$G,2,0),IFERROR(VLOOKUP($B56,'COMPOSIÇÕES COMPLEMENTARES '!$C:$K,2,0),"")))</f>
        <v/>
      </c>
      <c r="D56" s="358" t="str">
        <f>IF($B56="","",IFERROR(VLOOKUP($B56,SERVIÇOS!$B:$G,3,0),IFERROR(VLOOKUP($B56,'COMPOSIÇÕES COMPLEMENTARES '!$C:$K,3,0),"")))</f>
        <v/>
      </c>
      <c r="E56" s="359"/>
      <c r="F56" s="360" t="str">
        <f>IF($B56="","",IFERROR(VLOOKUP($B56,SERVIÇOS!$B:$G,4,0),IFERROR(VLOOKUP($B56,'COMPOSIÇÕES COMPLEMENTARES '!$C:$K,6,0),"")))</f>
        <v/>
      </c>
      <c r="G56" s="360" t="str">
        <f>IF($B56="","",IFERROR(VLOOKUP($B56,SERVIÇOS!$B:$G,5,0),IFERROR(VLOOKUP($B56,'COMPOSIÇÕES COMPLEMENTARES '!$C:$K,7,0),"")))</f>
        <v/>
      </c>
      <c r="H56" s="360" t="str">
        <f t="shared" si="0"/>
        <v/>
      </c>
      <c r="I56" s="360" t="str">
        <f t="shared" si="3"/>
        <v/>
      </c>
      <c r="J56" s="360" t="str">
        <f t="shared" si="4"/>
        <v/>
      </c>
      <c r="K56" s="360" t="str">
        <f t="shared" si="5"/>
        <v/>
      </c>
      <c r="L56" s="360"/>
      <c r="N56" s="732"/>
      <c r="O56" s="732"/>
      <c r="P56" s="732"/>
      <c r="Q56" s="732"/>
      <c r="R56" s="732"/>
      <c r="S56" s="732"/>
      <c r="T56" s="732"/>
      <c r="U56" s="732"/>
      <c r="V56" s="732"/>
      <c r="W56" s="732"/>
      <c r="X56" s="732"/>
    </row>
    <row r="57" spans="1:24" s="236" customFormat="1" ht="15" customHeight="1">
      <c r="A57" s="355"/>
      <c r="B57" s="356"/>
      <c r="C57" s="357" t="str">
        <f>IF($B57="","",IFERROR(VLOOKUP($B57,SERVIÇOS!$B:$G,2,0),IFERROR(VLOOKUP($B57,'COMPOSIÇÕES COMPLEMENTARES '!$C:$K,2,0),"")))</f>
        <v/>
      </c>
      <c r="D57" s="358" t="str">
        <f>IF($B57="","",IFERROR(VLOOKUP($B57,SERVIÇOS!$B:$G,3,0),IFERROR(VLOOKUP($B57,'COMPOSIÇÕES COMPLEMENTARES '!$C:$K,3,0),"")))</f>
        <v/>
      </c>
      <c r="E57" s="359"/>
      <c r="F57" s="360" t="str">
        <f>IF($B57="","",IFERROR(VLOOKUP($B57,SERVIÇOS!$B:$G,4,0),IFERROR(VLOOKUP($B57,'COMPOSIÇÕES COMPLEMENTARES '!$C:$K,6,0),"")))</f>
        <v/>
      </c>
      <c r="G57" s="360" t="str">
        <f>IF($B57="","",IFERROR(VLOOKUP($B57,SERVIÇOS!$B:$G,5,0),IFERROR(VLOOKUP($B57,'COMPOSIÇÕES COMPLEMENTARES '!$C:$K,7,0),"")))</f>
        <v/>
      </c>
      <c r="H57" s="360" t="str">
        <f t="shared" si="0"/>
        <v/>
      </c>
      <c r="I57" s="360" t="str">
        <f t="shared" si="3"/>
        <v/>
      </c>
      <c r="J57" s="360" t="str">
        <f t="shared" si="4"/>
        <v/>
      </c>
      <c r="K57" s="360" t="str">
        <f t="shared" si="5"/>
        <v/>
      </c>
      <c r="L57" s="360"/>
      <c r="N57" s="732"/>
      <c r="O57" s="732"/>
      <c r="P57" s="732"/>
      <c r="Q57" s="732"/>
      <c r="R57" s="732"/>
      <c r="S57" s="732"/>
      <c r="T57" s="732"/>
      <c r="U57" s="732"/>
      <c r="V57" s="732"/>
      <c r="W57" s="732"/>
      <c r="X57" s="732"/>
    </row>
    <row r="58" spans="1:24" s="236" customFormat="1" ht="15" customHeight="1">
      <c r="A58" s="355"/>
      <c r="B58" s="356"/>
      <c r="C58" s="357" t="str">
        <f>IF($B58="","",IFERROR(VLOOKUP($B58,SERVIÇOS!$B:$G,2,0),IFERROR(VLOOKUP($B58,'COMPOSIÇÕES COMPLEMENTARES '!$C:$K,2,0),"")))</f>
        <v/>
      </c>
      <c r="D58" s="358" t="str">
        <f>IF($B58="","",IFERROR(VLOOKUP($B58,SERVIÇOS!$B:$G,3,0),IFERROR(VLOOKUP($B58,'COMPOSIÇÕES COMPLEMENTARES '!$C:$K,3,0),"")))</f>
        <v/>
      </c>
      <c r="E58" s="359"/>
      <c r="F58" s="360" t="str">
        <f>IF($B58="","",IFERROR(VLOOKUP($B58,SERVIÇOS!$B:$G,4,0),IFERROR(VLOOKUP($B58,'COMPOSIÇÕES COMPLEMENTARES '!$C:$K,6,0),"")))</f>
        <v/>
      </c>
      <c r="G58" s="360" t="str">
        <f>IF($B58="","",IFERROR(VLOOKUP($B58,SERVIÇOS!$B:$G,5,0),IFERROR(VLOOKUP($B58,'COMPOSIÇÕES COMPLEMENTARES '!$C:$K,7,0),"")))</f>
        <v/>
      </c>
      <c r="H58" s="360" t="str">
        <f t="shared" si="0"/>
        <v/>
      </c>
      <c r="I58" s="360" t="str">
        <f t="shared" si="3"/>
        <v/>
      </c>
      <c r="J58" s="360" t="str">
        <f t="shared" si="4"/>
        <v/>
      </c>
      <c r="K58" s="360" t="str">
        <f t="shared" si="5"/>
        <v/>
      </c>
      <c r="L58" s="360"/>
      <c r="N58" s="732"/>
      <c r="O58" s="732"/>
      <c r="P58" s="732"/>
      <c r="Q58" s="732"/>
      <c r="R58" s="732"/>
      <c r="S58" s="732"/>
      <c r="T58" s="732"/>
      <c r="U58" s="732"/>
      <c r="V58" s="732"/>
      <c r="W58" s="732"/>
      <c r="X58" s="732"/>
    </row>
    <row r="59" spans="1:24" s="236" customFormat="1" ht="15" customHeight="1">
      <c r="A59" s="355"/>
      <c r="B59" s="356"/>
      <c r="C59" s="357" t="str">
        <f>IF($B59="","",IFERROR(VLOOKUP($B59,SERVIÇOS!$B:$G,2,0),IFERROR(VLOOKUP($B59,'COMPOSIÇÕES COMPLEMENTARES '!$C:$K,2,0),"")))</f>
        <v/>
      </c>
      <c r="D59" s="358" t="str">
        <f>IF($B59="","",IFERROR(VLOOKUP($B59,SERVIÇOS!$B:$G,3,0),IFERROR(VLOOKUP($B59,'COMPOSIÇÕES COMPLEMENTARES '!$C:$K,3,0),"")))</f>
        <v/>
      </c>
      <c r="E59" s="359"/>
      <c r="F59" s="360" t="str">
        <f>IF($B59="","",IFERROR(VLOOKUP($B59,SERVIÇOS!$B:$G,4,0),IFERROR(VLOOKUP($B59,'COMPOSIÇÕES COMPLEMENTARES '!$C:$K,6,0),"")))</f>
        <v/>
      </c>
      <c r="G59" s="360" t="str">
        <f>IF($B59="","",IFERROR(VLOOKUP($B59,SERVIÇOS!$B:$G,5,0),IFERROR(VLOOKUP($B59,'COMPOSIÇÕES COMPLEMENTARES '!$C:$K,7,0),"")))</f>
        <v/>
      </c>
      <c r="H59" s="360" t="str">
        <f t="shared" si="0"/>
        <v/>
      </c>
      <c r="I59" s="360" t="str">
        <f t="shared" si="3"/>
        <v/>
      </c>
      <c r="J59" s="360" t="str">
        <f t="shared" si="4"/>
        <v/>
      </c>
      <c r="K59" s="360" t="str">
        <f t="shared" si="5"/>
        <v/>
      </c>
      <c r="L59" s="360"/>
      <c r="N59" s="732"/>
      <c r="O59" s="732"/>
      <c r="P59" s="732"/>
      <c r="Q59" s="732"/>
      <c r="R59" s="732"/>
      <c r="S59" s="732"/>
      <c r="T59" s="732"/>
      <c r="U59" s="732"/>
      <c r="V59" s="732"/>
      <c r="W59" s="732"/>
      <c r="X59" s="732"/>
    </row>
    <row r="60" spans="1:24" s="236" customFormat="1" ht="15" customHeight="1">
      <c r="A60" s="355"/>
      <c r="B60" s="356"/>
      <c r="C60" s="357" t="str">
        <f>IF($B60="","",IFERROR(VLOOKUP($B60,SERVIÇOS!$B:$G,2,0),IFERROR(VLOOKUP($B60,'COMPOSIÇÕES COMPLEMENTARES '!$C:$K,2,0),"")))</f>
        <v/>
      </c>
      <c r="D60" s="358" t="str">
        <f>IF($B60="","",IFERROR(VLOOKUP($B60,SERVIÇOS!$B:$G,3,0),IFERROR(VLOOKUP($B60,'COMPOSIÇÕES COMPLEMENTARES '!$C:$K,3,0),"")))</f>
        <v/>
      </c>
      <c r="E60" s="359"/>
      <c r="F60" s="360" t="str">
        <f>IF($B60="","",IFERROR(VLOOKUP($B60,SERVIÇOS!$B:$G,4,0),IFERROR(VLOOKUP($B60,'COMPOSIÇÕES COMPLEMENTARES '!$C:$K,6,0),"")))</f>
        <v/>
      </c>
      <c r="G60" s="360" t="str">
        <f>IF($B60="","",IFERROR(VLOOKUP($B60,SERVIÇOS!$B:$G,5,0),IFERROR(VLOOKUP($B60,'COMPOSIÇÕES COMPLEMENTARES '!$C:$K,7,0),"")))</f>
        <v/>
      </c>
      <c r="H60" s="360" t="str">
        <f t="shared" si="0"/>
        <v/>
      </c>
      <c r="I60" s="360" t="str">
        <f t="shared" si="3"/>
        <v/>
      </c>
      <c r="J60" s="360" t="str">
        <f t="shared" si="4"/>
        <v/>
      </c>
      <c r="K60" s="360" t="str">
        <f t="shared" si="5"/>
        <v/>
      </c>
      <c r="L60" s="360"/>
      <c r="N60" s="732"/>
      <c r="O60" s="732"/>
      <c r="P60" s="732"/>
      <c r="Q60" s="732"/>
      <c r="R60" s="732"/>
      <c r="S60" s="732"/>
      <c r="T60" s="732"/>
      <c r="U60" s="732"/>
      <c r="V60" s="732"/>
      <c r="W60" s="732"/>
      <c r="X60" s="732"/>
    </row>
    <row r="61" spans="1:24" s="236" customFormat="1" ht="15" customHeight="1">
      <c r="A61" s="355"/>
      <c r="B61" s="356"/>
      <c r="C61" s="357" t="str">
        <f>IF($B61="","",IFERROR(VLOOKUP($B61,SERVIÇOS!$B:$G,2,0),IFERROR(VLOOKUP($B61,'COMPOSIÇÕES COMPLEMENTARES '!$C:$K,2,0),"")))</f>
        <v/>
      </c>
      <c r="D61" s="358" t="str">
        <f>IF($B61="","",IFERROR(VLOOKUP($B61,SERVIÇOS!$B:$G,3,0),IFERROR(VLOOKUP($B61,'COMPOSIÇÕES COMPLEMENTARES '!$C:$K,3,0),"")))</f>
        <v/>
      </c>
      <c r="E61" s="359"/>
      <c r="F61" s="360" t="str">
        <f>IF($B61="","",IFERROR(VLOOKUP($B61,SERVIÇOS!$B:$G,4,0),IFERROR(VLOOKUP($B61,'COMPOSIÇÕES COMPLEMENTARES '!$C:$K,6,0),"")))</f>
        <v/>
      </c>
      <c r="G61" s="360" t="str">
        <f>IF($B61="","",IFERROR(VLOOKUP($B61,SERVIÇOS!$B:$G,5,0),IFERROR(VLOOKUP($B61,'COMPOSIÇÕES COMPLEMENTARES '!$C:$K,7,0),"")))</f>
        <v/>
      </c>
      <c r="H61" s="360" t="str">
        <f t="shared" si="0"/>
        <v/>
      </c>
      <c r="I61" s="360" t="str">
        <f t="shared" si="3"/>
        <v/>
      </c>
      <c r="J61" s="360" t="str">
        <f t="shared" si="4"/>
        <v/>
      </c>
      <c r="K61" s="360" t="str">
        <f t="shared" si="5"/>
        <v/>
      </c>
      <c r="L61" s="360"/>
      <c r="N61" s="732"/>
      <c r="O61" s="732"/>
      <c r="P61" s="732"/>
      <c r="Q61" s="732"/>
      <c r="R61" s="732"/>
      <c r="S61" s="732"/>
      <c r="T61" s="732"/>
      <c r="U61" s="732"/>
      <c r="V61" s="732"/>
      <c r="W61" s="732"/>
      <c r="X61" s="732"/>
    </row>
    <row r="62" spans="1:24" s="236" customFormat="1" ht="15" customHeight="1">
      <c r="A62" s="355"/>
      <c r="B62" s="356"/>
      <c r="C62" s="357" t="str">
        <f>IF($B62="","",IFERROR(VLOOKUP($B62,SERVIÇOS!$B:$G,2,0),IFERROR(VLOOKUP($B62,'COMPOSIÇÕES COMPLEMENTARES '!$C:$K,2,0),"")))</f>
        <v/>
      </c>
      <c r="D62" s="358" t="str">
        <f>IF($B62="","",IFERROR(VLOOKUP($B62,SERVIÇOS!$B:$G,3,0),IFERROR(VLOOKUP($B62,'COMPOSIÇÕES COMPLEMENTARES '!$C:$K,3,0),"")))</f>
        <v/>
      </c>
      <c r="E62" s="359"/>
      <c r="F62" s="360" t="str">
        <f>IF($B62="","",IFERROR(VLOOKUP($B62,SERVIÇOS!$B:$G,4,0),IFERROR(VLOOKUP($B62,'COMPOSIÇÕES COMPLEMENTARES '!$C:$K,6,0),"")))</f>
        <v/>
      </c>
      <c r="G62" s="360" t="str">
        <f>IF($B62="","",IFERROR(VLOOKUP($B62,SERVIÇOS!$B:$G,5,0),IFERROR(VLOOKUP($B62,'COMPOSIÇÕES COMPLEMENTARES '!$C:$K,7,0),"")))</f>
        <v/>
      </c>
      <c r="H62" s="360" t="str">
        <f t="shared" si="0"/>
        <v/>
      </c>
      <c r="I62" s="360" t="str">
        <f t="shared" si="3"/>
        <v/>
      </c>
      <c r="J62" s="360" t="str">
        <f t="shared" si="4"/>
        <v/>
      </c>
      <c r="K62" s="360" t="str">
        <f t="shared" si="5"/>
        <v/>
      </c>
      <c r="L62" s="360"/>
      <c r="N62" s="732"/>
      <c r="O62" s="732"/>
      <c r="P62" s="732"/>
      <c r="Q62" s="732"/>
      <c r="R62" s="732"/>
      <c r="S62" s="732"/>
      <c r="T62" s="732"/>
      <c r="U62" s="732"/>
      <c r="V62" s="732"/>
      <c r="W62" s="732"/>
      <c r="X62" s="732"/>
    </row>
    <row r="63" spans="1:24" s="236" customFormat="1" ht="15" customHeight="1">
      <c r="A63" s="355"/>
      <c r="B63" s="356"/>
      <c r="C63" s="357" t="str">
        <f>IF($B63="","",IFERROR(VLOOKUP($B63,SERVIÇOS!$B:$G,2,0),IFERROR(VLOOKUP($B63,'COMPOSIÇÕES COMPLEMENTARES '!$C:$K,2,0),"")))</f>
        <v/>
      </c>
      <c r="D63" s="358" t="str">
        <f>IF($B63="","",IFERROR(VLOOKUP($B63,SERVIÇOS!$B:$G,3,0),IFERROR(VLOOKUP($B63,'COMPOSIÇÕES COMPLEMENTARES '!$C:$K,3,0),"")))</f>
        <v/>
      </c>
      <c r="E63" s="359"/>
      <c r="F63" s="360" t="str">
        <f>IF($B63="","",IFERROR(VLOOKUP($B63,SERVIÇOS!$B:$G,4,0),IFERROR(VLOOKUP($B63,'COMPOSIÇÕES COMPLEMENTARES '!$C:$K,6,0),"")))</f>
        <v/>
      </c>
      <c r="G63" s="360" t="str">
        <f>IF($B63="","",IFERROR(VLOOKUP($B63,SERVIÇOS!$B:$G,5,0),IFERROR(VLOOKUP($B63,'COMPOSIÇÕES COMPLEMENTARES '!$C:$K,7,0),"")))</f>
        <v/>
      </c>
      <c r="H63" s="360" t="str">
        <f t="shared" si="0"/>
        <v/>
      </c>
      <c r="I63" s="360" t="str">
        <f t="shared" si="3"/>
        <v/>
      </c>
      <c r="J63" s="360" t="str">
        <f t="shared" si="4"/>
        <v/>
      </c>
      <c r="K63" s="360" t="str">
        <f t="shared" si="5"/>
        <v/>
      </c>
      <c r="L63" s="360"/>
      <c r="N63" s="732"/>
      <c r="O63" s="732"/>
      <c r="P63" s="732"/>
      <c r="Q63" s="732"/>
      <c r="R63" s="732"/>
      <c r="S63" s="732"/>
      <c r="T63" s="732"/>
      <c r="U63" s="732"/>
      <c r="V63" s="732"/>
      <c r="W63" s="732"/>
      <c r="X63" s="732"/>
    </row>
    <row r="64" spans="1:24" s="236" customFormat="1" ht="15" customHeight="1">
      <c r="A64" s="355"/>
      <c r="B64" s="356"/>
      <c r="C64" s="357" t="str">
        <f>IF($B64="","",IFERROR(VLOOKUP($B64,SERVIÇOS!$B:$G,2,0),IFERROR(VLOOKUP($B64,'COMPOSIÇÕES COMPLEMENTARES '!$C:$K,2,0),"")))</f>
        <v/>
      </c>
      <c r="D64" s="358" t="str">
        <f>IF($B64="","",IFERROR(VLOOKUP($B64,SERVIÇOS!$B:$G,3,0),IFERROR(VLOOKUP($B64,'COMPOSIÇÕES COMPLEMENTARES '!$C:$K,3,0),"")))</f>
        <v/>
      </c>
      <c r="E64" s="359"/>
      <c r="F64" s="360" t="str">
        <f>IF($B64="","",IFERROR(VLOOKUP($B64,SERVIÇOS!$B:$G,4,0),IFERROR(VLOOKUP($B64,'COMPOSIÇÕES COMPLEMENTARES '!$C:$K,6,0),"")))</f>
        <v/>
      </c>
      <c r="G64" s="360" t="str">
        <f>IF($B64="","",IFERROR(VLOOKUP($B64,SERVIÇOS!$B:$G,5,0),IFERROR(VLOOKUP($B64,'COMPOSIÇÕES COMPLEMENTARES '!$C:$K,7,0),"")))</f>
        <v/>
      </c>
      <c r="H64" s="360" t="str">
        <f t="shared" si="0"/>
        <v/>
      </c>
      <c r="I64" s="360" t="str">
        <f t="shared" si="3"/>
        <v/>
      </c>
      <c r="J64" s="360" t="str">
        <f t="shared" si="4"/>
        <v/>
      </c>
      <c r="K64" s="360" t="str">
        <f t="shared" si="5"/>
        <v/>
      </c>
      <c r="L64" s="360"/>
      <c r="N64" s="732"/>
      <c r="O64" s="732"/>
      <c r="P64" s="732"/>
      <c r="Q64" s="732"/>
      <c r="R64" s="732"/>
      <c r="S64" s="732"/>
      <c r="T64" s="732"/>
      <c r="U64" s="732"/>
      <c r="V64" s="732"/>
      <c r="W64" s="732"/>
      <c r="X64" s="732"/>
    </row>
    <row r="65" spans="1:24" s="236" customFormat="1" ht="15" customHeight="1">
      <c r="A65" s="355"/>
      <c r="B65" s="356"/>
      <c r="C65" s="357" t="str">
        <f>IF($B65="","",IFERROR(VLOOKUP($B65,SERVIÇOS!$B:$G,2,0),IFERROR(VLOOKUP($B65,'COMPOSIÇÕES COMPLEMENTARES '!$C:$K,2,0),"")))</f>
        <v/>
      </c>
      <c r="D65" s="358" t="str">
        <f>IF($B65="","",IFERROR(VLOOKUP($B65,SERVIÇOS!$B:$G,3,0),IFERROR(VLOOKUP($B65,'COMPOSIÇÕES COMPLEMENTARES '!$C:$K,3,0),"")))</f>
        <v/>
      </c>
      <c r="E65" s="359"/>
      <c r="F65" s="360" t="str">
        <f>IF($B65="","",IFERROR(VLOOKUP($B65,SERVIÇOS!$B:$G,4,0),IFERROR(VLOOKUP($B65,'COMPOSIÇÕES COMPLEMENTARES '!$C:$K,6,0),"")))</f>
        <v/>
      </c>
      <c r="G65" s="360" t="str">
        <f>IF($B65="","",IFERROR(VLOOKUP($B65,SERVIÇOS!$B:$G,5,0),IFERROR(VLOOKUP($B65,'COMPOSIÇÕES COMPLEMENTARES '!$C:$K,7,0),"")))</f>
        <v/>
      </c>
      <c r="H65" s="360" t="str">
        <f t="shared" si="0"/>
        <v/>
      </c>
      <c r="I65" s="360" t="str">
        <f t="shared" si="3"/>
        <v/>
      </c>
      <c r="J65" s="360" t="str">
        <f t="shared" si="4"/>
        <v/>
      </c>
      <c r="K65" s="360" t="str">
        <f t="shared" si="5"/>
        <v/>
      </c>
      <c r="L65" s="360"/>
      <c r="N65" s="732"/>
      <c r="O65" s="732"/>
      <c r="P65" s="732"/>
      <c r="Q65" s="732"/>
      <c r="R65" s="732"/>
      <c r="S65" s="732"/>
      <c r="T65" s="732"/>
      <c r="U65" s="732"/>
      <c r="V65" s="732"/>
      <c r="W65" s="732"/>
      <c r="X65" s="732"/>
    </row>
    <row r="66" spans="1:24" s="236" customFormat="1" ht="15" customHeight="1">
      <c r="A66" s="355"/>
      <c r="B66" s="356"/>
      <c r="C66" s="357" t="str">
        <f>IF($B66="","",IFERROR(VLOOKUP($B66,SERVIÇOS!$B:$G,2,0),IFERROR(VLOOKUP($B66,'COMPOSIÇÕES COMPLEMENTARES '!$C:$K,2,0),"")))</f>
        <v/>
      </c>
      <c r="D66" s="358" t="str">
        <f>IF($B66="","",IFERROR(VLOOKUP($B66,SERVIÇOS!$B:$G,3,0),IFERROR(VLOOKUP($B66,'COMPOSIÇÕES COMPLEMENTARES '!$C:$K,3,0),"")))</f>
        <v/>
      </c>
      <c r="E66" s="359"/>
      <c r="F66" s="360" t="str">
        <f>IF($B66="","",IFERROR(VLOOKUP($B66,SERVIÇOS!$B:$G,4,0),IFERROR(VLOOKUP($B66,'COMPOSIÇÕES COMPLEMENTARES '!$C:$K,6,0),"")))</f>
        <v/>
      </c>
      <c r="G66" s="360" t="str">
        <f>IF($B66="","",IFERROR(VLOOKUP($B66,SERVIÇOS!$B:$G,5,0),IFERROR(VLOOKUP($B66,'COMPOSIÇÕES COMPLEMENTARES '!$C:$K,7,0),"")))</f>
        <v/>
      </c>
      <c r="H66" s="360" t="str">
        <f t="shared" si="0"/>
        <v/>
      </c>
      <c r="I66" s="360" t="str">
        <f t="shared" si="3"/>
        <v/>
      </c>
      <c r="J66" s="360" t="str">
        <f t="shared" si="4"/>
        <v/>
      </c>
      <c r="K66" s="360" t="str">
        <f t="shared" si="5"/>
        <v/>
      </c>
      <c r="L66" s="360"/>
      <c r="N66" s="732"/>
      <c r="O66" s="732"/>
      <c r="P66" s="732"/>
      <c r="Q66" s="732"/>
      <c r="R66" s="732"/>
      <c r="S66" s="732"/>
      <c r="T66" s="732"/>
      <c r="U66" s="732"/>
      <c r="V66" s="732"/>
      <c r="W66" s="732"/>
      <c r="X66" s="732"/>
    </row>
    <row r="67" spans="1:24" s="236" customFormat="1" ht="15" customHeight="1">
      <c r="A67" s="355"/>
      <c r="B67" s="356"/>
      <c r="C67" s="357" t="str">
        <f>IF($B67="","",IFERROR(VLOOKUP($B67,SERVIÇOS!$B:$G,2,0),IFERROR(VLOOKUP($B67,'COMPOSIÇÕES COMPLEMENTARES '!$C:$K,2,0),"")))</f>
        <v/>
      </c>
      <c r="D67" s="358" t="str">
        <f>IF($B67="","",IFERROR(VLOOKUP($B67,SERVIÇOS!$B:$G,3,0),IFERROR(VLOOKUP($B67,'COMPOSIÇÕES COMPLEMENTARES '!$C:$K,3,0),"")))</f>
        <v/>
      </c>
      <c r="E67" s="359"/>
      <c r="F67" s="360" t="str">
        <f>IF($B67="","",IFERROR(VLOOKUP($B67,SERVIÇOS!$B:$G,4,0),IFERROR(VLOOKUP($B67,'COMPOSIÇÕES COMPLEMENTARES '!$C:$K,6,0),"")))</f>
        <v/>
      </c>
      <c r="G67" s="360" t="str">
        <f>IF($B67="","",IFERROR(VLOOKUP($B67,SERVIÇOS!$B:$G,5,0),IFERROR(VLOOKUP($B67,'COMPOSIÇÕES COMPLEMENTARES '!$C:$K,7,0),"")))</f>
        <v/>
      </c>
      <c r="H67" s="360" t="str">
        <f t="shared" si="0"/>
        <v/>
      </c>
      <c r="I67" s="360" t="str">
        <f t="shared" si="3"/>
        <v/>
      </c>
      <c r="J67" s="360" t="str">
        <f t="shared" si="4"/>
        <v/>
      </c>
      <c r="K67" s="360" t="str">
        <f t="shared" si="5"/>
        <v/>
      </c>
      <c r="L67" s="360"/>
      <c r="N67" s="732"/>
      <c r="O67" s="732"/>
      <c r="P67" s="732"/>
      <c r="Q67" s="732"/>
      <c r="R67" s="732"/>
      <c r="S67" s="732"/>
      <c r="T67" s="732"/>
      <c r="U67" s="732"/>
      <c r="V67" s="732"/>
      <c r="W67" s="732"/>
      <c r="X67" s="732"/>
    </row>
    <row r="68" spans="1:24" s="236" customFormat="1" ht="15" customHeight="1">
      <c r="A68" s="355"/>
      <c r="B68" s="356"/>
      <c r="C68" s="357" t="str">
        <f>IF($B68="","",IFERROR(VLOOKUP($B68,SERVIÇOS!$B:$G,2,0),IFERROR(VLOOKUP($B68,'COMPOSIÇÕES COMPLEMENTARES '!$C:$K,2,0),"")))</f>
        <v/>
      </c>
      <c r="D68" s="358" t="str">
        <f>IF($B68="","",IFERROR(VLOOKUP($B68,SERVIÇOS!$B:$G,3,0),IFERROR(VLOOKUP($B68,'COMPOSIÇÕES COMPLEMENTARES '!$C:$K,3,0),"")))</f>
        <v/>
      </c>
      <c r="E68" s="359"/>
      <c r="F68" s="360" t="str">
        <f>IF($B68="","",IFERROR(VLOOKUP($B68,SERVIÇOS!$B:$G,4,0),IFERROR(VLOOKUP($B68,'COMPOSIÇÕES COMPLEMENTARES '!$C:$K,6,0),"")))</f>
        <v/>
      </c>
      <c r="G68" s="360" t="str">
        <f>IF($B68="","",IFERROR(VLOOKUP($B68,SERVIÇOS!$B:$G,5,0),IFERROR(VLOOKUP($B68,'COMPOSIÇÕES COMPLEMENTARES '!$C:$K,7,0),"")))</f>
        <v/>
      </c>
      <c r="H68" s="360" t="str">
        <f t="shared" si="0"/>
        <v/>
      </c>
      <c r="I68" s="360" t="str">
        <f t="shared" si="3"/>
        <v/>
      </c>
      <c r="J68" s="360" t="str">
        <f t="shared" si="4"/>
        <v/>
      </c>
      <c r="K68" s="360" t="str">
        <f t="shared" si="5"/>
        <v/>
      </c>
      <c r="L68" s="360"/>
    </row>
    <row r="69" spans="1:24" s="236" customFormat="1" ht="15" customHeight="1">
      <c r="A69" s="355"/>
      <c r="B69" s="356"/>
      <c r="C69" s="357" t="str">
        <f>IF($B69="","",IFERROR(VLOOKUP($B69,SERVIÇOS!$B:$G,2,0),IFERROR(VLOOKUP($B69,'COMPOSIÇÕES COMPLEMENTARES '!$C:$K,2,0),"")))</f>
        <v/>
      </c>
      <c r="D69" s="358" t="str">
        <f>IF($B69="","",IFERROR(VLOOKUP($B69,SERVIÇOS!$B:$G,3,0),IFERROR(VLOOKUP($B69,'COMPOSIÇÕES COMPLEMENTARES '!$C:$K,3,0),"")))</f>
        <v/>
      </c>
      <c r="E69" s="359"/>
      <c r="F69" s="360" t="str">
        <f>IF($B69="","",IFERROR(VLOOKUP($B69,SERVIÇOS!$B:$G,4,0),IFERROR(VLOOKUP($B69,'COMPOSIÇÕES COMPLEMENTARES '!$C:$K,6,0),"")))</f>
        <v/>
      </c>
      <c r="G69" s="360" t="str">
        <f>IF($B69="","",IFERROR(VLOOKUP($B69,SERVIÇOS!$B:$G,5,0),IFERROR(VLOOKUP($B69,'COMPOSIÇÕES COMPLEMENTARES '!$C:$K,7,0),"")))</f>
        <v/>
      </c>
      <c r="H69" s="360" t="str">
        <f t="shared" si="0"/>
        <v/>
      </c>
      <c r="I69" s="360" t="str">
        <f t="shared" si="3"/>
        <v/>
      </c>
      <c r="J69" s="360" t="str">
        <f t="shared" si="4"/>
        <v/>
      </c>
      <c r="K69" s="360" t="str">
        <f t="shared" si="5"/>
        <v/>
      </c>
      <c r="L69" s="360"/>
    </row>
    <row r="70" spans="1:24" s="236" customFormat="1" ht="15" customHeight="1">
      <c r="A70" s="355"/>
      <c r="B70" s="356"/>
      <c r="C70" s="357" t="str">
        <f>IF($B70="","",IFERROR(VLOOKUP($B70,SERVIÇOS!$B:$G,2,0),IFERROR(VLOOKUP($B70,'COMPOSIÇÕES COMPLEMENTARES '!$C:$K,2,0),"")))</f>
        <v/>
      </c>
      <c r="D70" s="358" t="str">
        <f>IF($B70="","",IFERROR(VLOOKUP($B70,SERVIÇOS!$B:$G,3,0),IFERROR(VLOOKUP($B70,'COMPOSIÇÕES COMPLEMENTARES '!$C:$K,3,0),"")))</f>
        <v/>
      </c>
      <c r="E70" s="359"/>
      <c r="F70" s="360" t="str">
        <f>IF($B70="","",IFERROR(VLOOKUP($B70,SERVIÇOS!$B:$G,4,0),IFERROR(VLOOKUP($B70,'COMPOSIÇÕES COMPLEMENTARES '!$C:$K,6,0),"")))</f>
        <v/>
      </c>
      <c r="G70" s="360" t="str">
        <f>IF($B70="","",IFERROR(VLOOKUP($B70,SERVIÇOS!$B:$G,5,0),IFERROR(VLOOKUP($B70,'COMPOSIÇÕES COMPLEMENTARES '!$C:$K,7,0),"")))</f>
        <v/>
      </c>
      <c r="H70" s="360" t="str">
        <f t="shared" si="0"/>
        <v/>
      </c>
      <c r="I70" s="360" t="str">
        <f t="shared" si="3"/>
        <v/>
      </c>
      <c r="J70" s="360" t="str">
        <f t="shared" si="4"/>
        <v/>
      </c>
      <c r="K70" s="360" t="str">
        <f t="shared" si="5"/>
        <v/>
      </c>
      <c r="L70" s="360"/>
    </row>
    <row r="71" spans="1:24" s="236" customFormat="1" ht="15" customHeight="1">
      <c r="A71" s="355"/>
      <c r="B71" s="356"/>
      <c r="C71" s="357" t="str">
        <f>IF($B71="","",IFERROR(VLOOKUP($B71,SERVIÇOS!$B:$G,2,0),IFERROR(VLOOKUP($B71,'COMPOSIÇÕES COMPLEMENTARES '!$C:$K,2,0),"")))</f>
        <v/>
      </c>
      <c r="D71" s="358" t="str">
        <f>IF($B71="","",IFERROR(VLOOKUP($B71,SERVIÇOS!$B:$G,3,0),IFERROR(VLOOKUP($B71,'COMPOSIÇÕES COMPLEMENTARES '!$C:$K,3,0),"")))</f>
        <v/>
      </c>
      <c r="E71" s="359"/>
      <c r="F71" s="360" t="str">
        <f>IF($B71="","",IFERROR(VLOOKUP($B71,SERVIÇOS!$B:$G,4,0),IFERROR(VLOOKUP($B71,'COMPOSIÇÕES COMPLEMENTARES '!$C:$K,6,0),"")))</f>
        <v/>
      </c>
      <c r="G71" s="360" t="str">
        <f>IF($B71="","",IFERROR(VLOOKUP($B71,SERVIÇOS!$B:$G,5,0),IFERROR(VLOOKUP($B71,'COMPOSIÇÕES COMPLEMENTARES '!$C:$K,7,0),"")))</f>
        <v/>
      </c>
      <c r="H71" s="360" t="str">
        <f t="shared" ref="H71:H81" si="30">IF(E71="","",F71+G71)</f>
        <v/>
      </c>
      <c r="I71" s="360" t="str">
        <f t="shared" si="3"/>
        <v/>
      </c>
      <c r="J71" s="360" t="str">
        <f t="shared" si="4"/>
        <v/>
      </c>
      <c r="K71" s="360" t="str">
        <f t="shared" si="5"/>
        <v/>
      </c>
      <c r="L71" s="360"/>
    </row>
    <row r="72" spans="1:24" s="236" customFormat="1" ht="15" customHeight="1">
      <c r="A72" s="355"/>
      <c r="B72" s="356"/>
      <c r="C72" s="357" t="str">
        <f>IF($B72="","",IFERROR(VLOOKUP($B72,SERVIÇOS!$B:$G,2,0),IFERROR(VLOOKUP($B72,'COMPOSIÇÕES COMPLEMENTARES '!$C:$K,2,0),"")))</f>
        <v/>
      </c>
      <c r="D72" s="358" t="str">
        <f>IF($B72="","",IFERROR(VLOOKUP($B72,SERVIÇOS!$B:$G,3,0),IFERROR(VLOOKUP($B72,'COMPOSIÇÕES COMPLEMENTARES '!$C:$K,3,0),"")))</f>
        <v/>
      </c>
      <c r="E72" s="359"/>
      <c r="F72" s="360" t="str">
        <f>IF($B72="","",IFERROR(VLOOKUP($B72,SERVIÇOS!$B:$G,4,0),IFERROR(VLOOKUP($B72,'COMPOSIÇÕES COMPLEMENTARES '!$C:$K,6,0),"")))</f>
        <v/>
      </c>
      <c r="G72" s="360" t="str">
        <f>IF($B72="","",IFERROR(VLOOKUP($B72,SERVIÇOS!$B:$G,5,0),IFERROR(VLOOKUP($B72,'COMPOSIÇÕES COMPLEMENTARES '!$C:$K,7,0),"")))</f>
        <v/>
      </c>
      <c r="H72" s="360" t="str">
        <f t="shared" si="30"/>
        <v/>
      </c>
      <c r="I72" s="360" t="str">
        <f t="shared" si="3"/>
        <v/>
      </c>
      <c r="J72" s="360" t="str">
        <f t="shared" si="4"/>
        <v/>
      </c>
      <c r="K72" s="360" t="str">
        <f t="shared" si="5"/>
        <v/>
      </c>
      <c r="L72" s="360"/>
    </row>
    <row r="73" spans="1:24" s="236" customFormat="1" ht="15" customHeight="1">
      <c r="A73" s="355"/>
      <c r="B73" s="356"/>
      <c r="C73" s="357" t="str">
        <f>IF($B73="","",IFERROR(VLOOKUP($B73,SERVIÇOS!$B:$G,2,0),IFERROR(VLOOKUP($B73,'COMPOSIÇÕES COMPLEMENTARES '!$C:$K,2,0),"")))</f>
        <v/>
      </c>
      <c r="D73" s="358" t="str">
        <f>IF($B73="","",IFERROR(VLOOKUP($B73,SERVIÇOS!$B:$G,3,0),IFERROR(VLOOKUP($B73,'COMPOSIÇÕES COMPLEMENTARES '!$C:$K,3,0),"")))</f>
        <v/>
      </c>
      <c r="E73" s="359"/>
      <c r="F73" s="360" t="str">
        <f>IF($B73="","",IFERROR(VLOOKUP($B73,SERVIÇOS!$B:$G,4,0),IFERROR(VLOOKUP($B73,'COMPOSIÇÕES COMPLEMENTARES '!$C:$K,6,0),"")))</f>
        <v/>
      </c>
      <c r="G73" s="360" t="str">
        <f>IF($B73="","",IFERROR(VLOOKUP($B73,SERVIÇOS!$B:$G,5,0),IFERROR(VLOOKUP($B73,'COMPOSIÇÕES COMPLEMENTARES '!$C:$K,7,0),"")))</f>
        <v/>
      </c>
      <c r="H73" s="360" t="str">
        <f t="shared" si="30"/>
        <v/>
      </c>
      <c r="I73" s="360" t="str">
        <f t="shared" si="3"/>
        <v/>
      </c>
      <c r="J73" s="360" t="str">
        <f t="shared" si="4"/>
        <v/>
      </c>
      <c r="K73" s="360" t="str">
        <f t="shared" si="5"/>
        <v/>
      </c>
      <c r="L73" s="360"/>
    </row>
    <row r="74" spans="1:24" s="236" customFormat="1" ht="15" customHeight="1">
      <c r="A74" s="355"/>
      <c r="B74" s="356"/>
      <c r="C74" s="357" t="str">
        <f>IF($B74="","",IFERROR(VLOOKUP($B74,SERVIÇOS!$B:$G,2,0),IFERROR(VLOOKUP($B74,'COMPOSIÇÕES COMPLEMENTARES '!$C:$K,2,0),"")))</f>
        <v/>
      </c>
      <c r="D74" s="358" t="str">
        <f>IF($B74="","",IFERROR(VLOOKUP($B74,SERVIÇOS!$B:$G,3,0),IFERROR(VLOOKUP($B74,'COMPOSIÇÕES COMPLEMENTARES '!$C:$K,3,0),"")))</f>
        <v/>
      </c>
      <c r="E74" s="359"/>
      <c r="F74" s="360" t="str">
        <f>IF($B74="","",IFERROR(VLOOKUP($B74,SERVIÇOS!$B:$G,4,0),IFERROR(VLOOKUP($B74,'COMPOSIÇÕES COMPLEMENTARES '!$C:$K,6,0),"")))</f>
        <v/>
      </c>
      <c r="G74" s="360" t="str">
        <f>IF($B74="","",IFERROR(VLOOKUP($B74,SERVIÇOS!$B:$G,5,0),IFERROR(VLOOKUP($B74,'COMPOSIÇÕES COMPLEMENTARES '!$C:$K,7,0),"")))</f>
        <v/>
      </c>
      <c r="H74" s="360" t="str">
        <f t="shared" si="30"/>
        <v/>
      </c>
      <c r="I74" s="360" t="str">
        <f t="shared" si="3"/>
        <v/>
      </c>
      <c r="J74" s="360" t="str">
        <f t="shared" si="4"/>
        <v/>
      </c>
      <c r="K74" s="360" t="str">
        <f t="shared" si="5"/>
        <v/>
      </c>
      <c r="L74" s="360"/>
    </row>
    <row r="75" spans="1:24" s="236" customFormat="1" ht="15" customHeight="1">
      <c r="A75" s="355"/>
      <c r="B75" s="356"/>
      <c r="C75" s="357" t="str">
        <f>IF($B75="","",IFERROR(VLOOKUP($B75,SERVIÇOS!$B:$G,2,0),IFERROR(VLOOKUP($B75,'COMPOSIÇÕES COMPLEMENTARES '!$C:$K,2,0),"")))</f>
        <v/>
      </c>
      <c r="D75" s="358" t="str">
        <f>IF($B75="","",IFERROR(VLOOKUP($B75,SERVIÇOS!$B:$G,3,0),IFERROR(VLOOKUP($B75,'COMPOSIÇÕES COMPLEMENTARES '!$C:$K,3,0),"")))</f>
        <v/>
      </c>
      <c r="E75" s="359"/>
      <c r="F75" s="360" t="str">
        <f>IF($B75="","",IFERROR(VLOOKUP($B75,SERVIÇOS!$B:$G,4,0),IFERROR(VLOOKUP($B75,'COMPOSIÇÕES COMPLEMENTARES '!$C:$K,6,0),"")))</f>
        <v/>
      </c>
      <c r="G75" s="360" t="str">
        <f>IF($B75="","",IFERROR(VLOOKUP($B75,SERVIÇOS!$B:$G,5,0),IFERROR(VLOOKUP($B75,'COMPOSIÇÕES COMPLEMENTARES '!$C:$K,7,0),"")))</f>
        <v/>
      </c>
      <c r="H75" s="360" t="str">
        <f t="shared" si="30"/>
        <v/>
      </c>
      <c r="I75" s="360" t="str">
        <f t="shared" si="3"/>
        <v/>
      </c>
      <c r="J75" s="360" t="str">
        <f t="shared" si="4"/>
        <v/>
      </c>
      <c r="K75" s="360" t="str">
        <f t="shared" si="5"/>
        <v/>
      </c>
      <c r="L75" s="360"/>
    </row>
    <row r="76" spans="1:24" s="236" customFormat="1" ht="15" customHeight="1">
      <c r="A76" s="355"/>
      <c r="B76" s="356"/>
      <c r="C76" s="357" t="str">
        <f>IF($B76="","",IFERROR(VLOOKUP($B76,SERVIÇOS!$B:$G,2,0),IFERROR(VLOOKUP($B76,'COMPOSIÇÕES COMPLEMENTARES '!$C:$K,2,0),"")))</f>
        <v/>
      </c>
      <c r="D76" s="358" t="str">
        <f>IF($B76="","",IFERROR(VLOOKUP($B76,SERVIÇOS!$B:$G,3,0),IFERROR(VLOOKUP($B76,'COMPOSIÇÕES COMPLEMENTARES '!$C:$K,3,0),"")))</f>
        <v/>
      </c>
      <c r="E76" s="359"/>
      <c r="F76" s="360" t="str">
        <f>IF($B76="","",IFERROR(VLOOKUP($B76,SERVIÇOS!$B:$G,4,0),IFERROR(VLOOKUP($B76,'COMPOSIÇÕES COMPLEMENTARES '!$C:$K,6,0),"")))</f>
        <v/>
      </c>
      <c r="G76" s="360" t="str">
        <f>IF($B76="","",IFERROR(VLOOKUP($B76,SERVIÇOS!$B:$G,5,0),IFERROR(VLOOKUP($B76,'COMPOSIÇÕES COMPLEMENTARES '!$C:$K,7,0),"")))</f>
        <v/>
      </c>
      <c r="H76" s="360" t="str">
        <f t="shared" si="30"/>
        <v/>
      </c>
      <c r="I76" s="360" t="str">
        <f t="shared" si="3"/>
        <v/>
      </c>
      <c r="J76" s="360" t="str">
        <f t="shared" si="4"/>
        <v/>
      </c>
      <c r="K76" s="360" t="str">
        <f t="shared" si="5"/>
        <v/>
      </c>
      <c r="L76" s="360"/>
    </row>
    <row r="77" spans="1:24" s="236" customFormat="1" ht="15" customHeight="1">
      <c r="A77" s="355"/>
      <c r="B77" s="356"/>
      <c r="C77" s="357" t="str">
        <f>IF($B77="","",IFERROR(VLOOKUP($B77,SERVIÇOS!$B:$G,2,0),IFERROR(VLOOKUP($B77,'COMPOSIÇÕES COMPLEMENTARES '!$C:$K,2,0),"")))</f>
        <v/>
      </c>
      <c r="D77" s="358" t="str">
        <f>IF($B77="","",IFERROR(VLOOKUP($B77,SERVIÇOS!$B:$G,3,0),IFERROR(VLOOKUP($B77,'COMPOSIÇÕES COMPLEMENTARES '!$C:$K,3,0),"")))</f>
        <v/>
      </c>
      <c r="E77" s="359"/>
      <c r="F77" s="360" t="str">
        <f>IF($B77="","",IFERROR(VLOOKUP($B77,SERVIÇOS!$B:$G,4,0),IFERROR(VLOOKUP($B77,'COMPOSIÇÕES COMPLEMENTARES '!$C:$K,6,0),"")))</f>
        <v/>
      </c>
      <c r="G77" s="360" t="str">
        <f>IF($B77="","",IFERROR(VLOOKUP($B77,SERVIÇOS!$B:$G,5,0),IFERROR(VLOOKUP($B77,'COMPOSIÇÕES COMPLEMENTARES '!$C:$K,7,0),"")))</f>
        <v/>
      </c>
      <c r="H77" s="360" t="str">
        <f t="shared" si="30"/>
        <v/>
      </c>
      <c r="I77" s="360" t="str">
        <f t="shared" si="3"/>
        <v/>
      </c>
      <c r="J77" s="360" t="str">
        <f t="shared" si="4"/>
        <v/>
      </c>
      <c r="K77" s="360" t="str">
        <f t="shared" si="5"/>
        <v/>
      </c>
      <c r="L77" s="360"/>
    </row>
    <row r="78" spans="1:24" s="236" customFormat="1" ht="15" customHeight="1">
      <c r="A78" s="355"/>
      <c r="B78" s="356"/>
      <c r="C78" s="357" t="str">
        <f>IF($B78="","",IFERROR(VLOOKUP($B78,SERVIÇOS!$B:$G,2,0),IFERROR(VLOOKUP($B78,'COMPOSIÇÕES COMPLEMENTARES '!$C:$K,2,0),"")))</f>
        <v/>
      </c>
      <c r="D78" s="358" t="str">
        <f>IF($B78="","",IFERROR(VLOOKUP($B78,SERVIÇOS!$B:$G,3,0),IFERROR(VLOOKUP($B78,'COMPOSIÇÕES COMPLEMENTARES '!$C:$K,3,0),"")))</f>
        <v/>
      </c>
      <c r="E78" s="359"/>
      <c r="F78" s="360" t="str">
        <f>IF($B78="","",IFERROR(VLOOKUP($B78,SERVIÇOS!$B:$G,4,0),IFERROR(VLOOKUP($B78,'COMPOSIÇÕES COMPLEMENTARES '!$C:$K,6,0),"")))</f>
        <v/>
      </c>
      <c r="G78" s="360" t="str">
        <f>IF($B78="","",IFERROR(VLOOKUP($B78,SERVIÇOS!$B:$G,5,0),IFERROR(VLOOKUP($B78,'COMPOSIÇÕES COMPLEMENTARES '!$C:$K,7,0),"")))</f>
        <v/>
      </c>
      <c r="H78" s="360" t="str">
        <f t="shared" si="30"/>
        <v/>
      </c>
      <c r="I78" s="360" t="str">
        <f t="shared" si="3"/>
        <v/>
      </c>
      <c r="J78" s="360" t="str">
        <f t="shared" si="4"/>
        <v/>
      </c>
      <c r="K78" s="360" t="str">
        <f t="shared" si="5"/>
        <v/>
      </c>
      <c r="L78" s="360"/>
    </row>
    <row r="79" spans="1:24" s="236" customFormat="1" ht="15" customHeight="1">
      <c r="A79" s="355"/>
      <c r="B79" s="356"/>
      <c r="C79" s="357" t="str">
        <f>IF($B79="","",IFERROR(VLOOKUP($B79,SERVIÇOS!$B:$G,2,0),IFERROR(VLOOKUP($B79,'COMPOSIÇÕES COMPLEMENTARES '!$C:$K,2,0),"")))</f>
        <v/>
      </c>
      <c r="D79" s="358" t="str">
        <f>IF($B79="","",IFERROR(VLOOKUP($B79,SERVIÇOS!$B:$G,3,0),IFERROR(VLOOKUP($B79,'COMPOSIÇÕES COMPLEMENTARES '!$C:$K,3,0),"")))</f>
        <v/>
      </c>
      <c r="E79" s="359"/>
      <c r="F79" s="360" t="str">
        <f>IF($B79="","",IFERROR(VLOOKUP($B79,SERVIÇOS!$B:$G,4,0),IFERROR(VLOOKUP($B79,'COMPOSIÇÕES COMPLEMENTARES '!$C:$K,6,0),"")))</f>
        <v/>
      </c>
      <c r="G79" s="360" t="str">
        <f>IF($B79="","",IFERROR(VLOOKUP($B79,SERVIÇOS!$B:$G,5,0),IFERROR(VLOOKUP($B79,'COMPOSIÇÕES COMPLEMENTARES '!$C:$K,7,0),"")))</f>
        <v/>
      </c>
      <c r="H79" s="360" t="str">
        <f t="shared" si="30"/>
        <v/>
      </c>
      <c r="I79" s="360" t="str">
        <f t="shared" si="3"/>
        <v/>
      </c>
      <c r="J79" s="360" t="str">
        <f t="shared" si="4"/>
        <v/>
      </c>
      <c r="K79" s="360" t="str">
        <f t="shared" si="5"/>
        <v/>
      </c>
      <c r="L79" s="360"/>
    </row>
    <row r="80" spans="1:24" s="236" customFormat="1" ht="15" customHeight="1">
      <c r="A80" s="355"/>
      <c r="B80" s="356"/>
      <c r="C80" s="357" t="str">
        <f>IF($B80="","",IFERROR(VLOOKUP($B80,SERVIÇOS!$B:$G,2,0),IFERROR(VLOOKUP($B80,'COMPOSIÇÕES COMPLEMENTARES '!$C:$K,2,0),"")))</f>
        <v/>
      </c>
      <c r="D80" s="358" t="str">
        <f>IF($B80="","",IFERROR(VLOOKUP($B80,SERVIÇOS!$B:$G,3,0),IFERROR(VLOOKUP($B80,'COMPOSIÇÕES COMPLEMENTARES '!$C:$K,3,0),"")))</f>
        <v/>
      </c>
      <c r="E80" s="359"/>
      <c r="F80" s="360" t="str">
        <f>IF($B80="","",IFERROR(VLOOKUP($B80,SERVIÇOS!$B:$G,4,0),IFERROR(VLOOKUP($B80,'COMPOSIÇÕES COMPLEMENTARES '!$C:$K,6,0),"")))</f>
        <v/>
      </c>
      <c r="G80" s="360" t="str">
        <f>IF($B80="","",IFERROR(VLOOKUP($B80,SERVIÇOS!$B:$G,5,0),IFERROR(VLOOKUP($B80,'COMPOSIÇÕES COMPLEMENTARES '!$C:$K,7,0),"")))</f>
        <v/>
      </c>
      <c r="H80" s="360" t="str">
        <f t="shared" si="30"/>
        <v/>
      </c>
      <c r="I80" s="360" t="str">
        <f t="shared" si="3"/>
        <v/>
      </c>
      <c r="J80" s="360" t="str">
        <f t="shared" si="4"/>
        <v/>
      </c>
      <c r="K80" s="360" t="str">
        <f t="shared" si="5"/>
        <v/>
      </c>
      <c r="L80" s="360"/>
    </row>
    <row r="81" spans="1:12" s="236" customFormat="1" ht="15" customHeight="1">
      <c r="A81" s="355"/>
      <c r="B81" s="356"/>
      <c r="C81" s="357" t="str">
        <f>IF($B81="","",IFERROR(VLOOKUP($B81,SERVIÇOS!$B:$G,2,0),IFERROR(VLOOKUP($B81,'COMPOSIÇÕES COMPLEMENTARES '!$C:$K,2,0),"")))</f>
        <v/>
      </c>
      <c r="D81" s="358" t="str">
        <f>IF($B81="","",IFERROR(VLOOKUP($B81,SERVIÇOS!$B:$G,3,0),IFERROR(VLOOKUP($B81,'COMPOSIÇÕES COMPLEMENTARES '!$C:$K,3,0),"")))</f>
        <v/>
      </c>
      <c r="E81" s="359"/>
      <c r="F81" s="360" t="str">
        <f>IF($B81="","",IFERROR(VLOOKUP($B81,SERVIÇOS!$B:$G,4,0),IFERROR(VLOOKUP($B81,'COMPOSIÇÕES COMPLEMENTARES '!$C:$K,6,0),"")))</f>
        <v/>
      </c>
      <c r="G81" s="360" t="str">
        <f>IF($B81="","",IFERROR(VLOOKUP($B81,SERVIÇOS!$B:$G,5,0),IFERROR(VLOOKUP($B81,'COMPOSIÇÕES COMPLEMENTARES '!$C:$K,7,0),"")))</f>
        <v/>
      </c>
      <c r="H81" s="360" t="str">
        <f t="shared" si="30"/>
        <v/>
      </c>
      <c r="I81" s="360" t="str">
        <f t="shared" si="3"/>
        <v/>
      </c>
      <c r="J81" s="360" t="str">
        <f t="shared" si="4"/>
        <v/>
      </c>
      <c r="K81" s="360" t="str">
        <f t="shared" si="5"/>
        <v/>
      </c>
      <c r="L81" s="360"/>
    </row>
    <row r="82" spans="1:12" s="236" customFormat="1" ht="15" customHeight="1">
      <c r="A82" s="355"/>
      <c r="B82" s="356"/>
      <c r="C82" s="357" t="str">
        <f>IF($B82="","",IFERROR(VLOOKUP($B82,SERVIÇOS!$B:$G,2,0),IFERROR(VLOOKUP($B82,'COMPOSIÇÕES COMPLEMENTARES '!$C:$K,2,0),"")))</f>
        <v/>
      </c>
      <c r="D82" s="358" t="str">
        <f>IF($B82="","",IFERROR(VLOOKUP($B82,SERVIÇOS!$B:$G,3,0),IFERROR(VLOOKUP($B82,'COMPOSIÇÕES COMPLEMENTARES '!$C:$K,3,0),"")))</f>
        <v/>
      </c>
      <c r="E82" s="359"/>
      <c r="F82" s="360" t="str">
        <f>IF($B82="","",IFERROR(VLOOKUP($B82,SERVIÇOS!$B:$G,4,0),IFERROR(VLOOKUP($B82,'COMPOSIÇÕES COMPLEMENTARES '!$C:$K,6,0),"")))</f>
        <v/>
      </c>
      <c r="G82" s="360" t="str">
        <f>IF($B82="","",IFERROR(VLOOKUP($B82,SERVIÇOS!$B:$G,5,0),IFERROR(VLOOKUP($B82,'COMPOSIÇÕES COMPLEMENTARES '!$C:$K,7,0),"")))</f>
        <v/>
      </c>
      <c r="H82" s="360" t="str">
        <f t="shared" ref="H82:H145" si="31">IF(E82="","",F82+G82)</f>
        <v/>
      </c>
      <c r="I82" s="360" t="str">
        <f t="shared" si="3"/>
        <v/>
      </c>
      <c r="J82" s="360" t="str">
        <f t="shared" si="4"/>
        <v/>
      </c>
      <c r="K82" s="360" t="str">
        <f t="shared" si="5"/>
        <v/>
      </c>
      <c r="L82" s="360"/>
    </row>
    <row r="83" spans="1:12" s="236" customFormat="1" ht="15" customHeight="1">
      <c r="A83" s="355"/>
      <c r="B83" s="356"/>
      <c r="C83" s="357" t="str">
        <f>IF($B83="","",IFERROR(VLOOKUP($B83,SERVIÇOS!$B:$G,2,0),IFERROR(VLOOKUP($B83,'COMPOSIÇÕES COMPLEMENTARES '!$C:$K,2,0),"")))</f>
        <v/>
      </c>
      <c r="D83" s="358" t="str">
        <f>IF($B83="","",IFERROR(VLOOKUP($B83,SERVIÇOS!$B:$G,3,0),IFERROR(VLOOKUP($B83,'COMPOSIÇÕES COMPLEMENTARES '!$C:$K,3,0),"")))</f>
        <v/>
      </c>
      <c r="E83" s="359"/>
      <c r="F83" s="360" t="str">
        <f>IF($B83="","",IFERROR(VLOOKUP($B83,SERVIÇOS!$B:$G,4,0),IFERROR(VLOOKUP($B83,'COMPOSIÇÕES COMPLEMENTARES '!$C:$K,6,0),"")))</f>
        <v/>
      </c>
      <c r="G83" s="360" t="str">
        <f>IF($B83="","",IFERROR(VLOOKUP($B83,SERVIÇOS!$B:$G,5,0),IFERROR(VLOOKUP($B83,'COMPOSIÇÕES COMPLEMENTARES '!$C:$K,7,0),"")))</f>
        <v/>
      </c>
      <c r="H83" s="360" t="str">
        <f t="shared" si="31"/>
        <v/>
      </c>
      <c r="I83" s="360" t="str">
        <f t="shared" si="3"/>
        <v/>
      </c>
      <c r="J83" s="360" t="str">
        <f t="shared" si="4"/>
        <v/>
      </c>
      <c r="K83" s="360" t="str">
        <f t="shared" si="5"/>
        <v/>
      </c>
      <c r="L83" s="360"/>
    </row>
    <row r="84" spans="1:12" s="236" customFormat="1" ht="15" customHeight="1">
      <c r="A84" s="355"/>
      <c r="B84" s="356"/>
      <c r="C84" s="357" t="str">
        <f>IF($B84="","",IFERROR(VLOOKUP($B84,SERVIÇOS!$B:$G,2,0),IFERROR(VLOOKUP($B84,'COMPOSIÇÕES COMPLEMENTARES '!$C:$K,2,0),"")))</f>
        <v/>
      </c>
      <c r="D84" s="358" t="str">
        <f>IF($B84="","",IFERROR(VLOOKUP($B84,SERVIÇOS!$B:$G,3,0),IFERROR(VLOOKUP($B84,'COMPOSIÇÕES COMPLEMENTARES '!$C:$K,3,0),"")))</f>
        <v/>
      </c>
      <c r="E84" s="359"/>
      <c r="F84" s="360" t="str">
        <f>IF($B84="","",IFERROR(VLOOKUP($B84,SERVIÇOS!$B:$G,4,0),IFERROR(VLOOKUP($B84,'COMPOSIÇÕES COMPLEMENTARES '!$C:$K,6,0),"")))</f>
        <v/>
      </c>
      <c r="G84" s="360" t="str">
        <f>IF($B84="","",IFERROR(VLOOKUP($B84,SERVIÇOS!$B:$G,5,0),IFERROR(VLOOKUP($B84,'COMPOSIÇÕES COMPLEMENTARES '!$C:$K,7,0),"")))</f>
        <v/>
      </c>
      <c r="H84" s="360" t="str">
        <f t="shared" si="31"/>
        <v/>
      </c>
      <c r="I84" s="360" t="str">
        <f t="shared" si="3"/>
        <v/>
      </c>
      <c r="J84" s="360" t="str">
        <f t="shared" si="4"/>
        <v/>
      </c>
      <c r="K84" s="360" t="str">
        <f t="shared" si="5"/>
        <v/>
      </c>
      <c r="L84" s="360"/>
    </row>
    <row r="85" spans="1:12" s="236" customFormat="1" ht="15" customHeight="1">
      <c r="A85" s="355"/>
      <c r="B85" s="356"/>
      <c r="C85" s="357" t="str">
        <f>IF($B85="","",IFERROR(VLOOKUP($B85,SERVIÇOS!$B:$G,2,0),IFERROR(VLOOKUP($B85,'COMPOSIÇÕES COMPLEMENTARES '!$C:$K,2,0),"")))</f>
        <v/>
      </c>
      <c r="D85" s="358" t="str">
        <f>IF($B85="","",IFERROR(VLOOKUP($B85,SERVIÇOS!$B:$G,3,0),IFERROR(VLOOKUP($B85,'COMPOSIÇÕES COMPLEMENTARES '!$C:$K,3,0),"")))</f>
        <v/>
      </c>
      <c r="E85" s="359"/>
      <c r="F85" s="360" t="str">
        <f>IF($B85="","",IFERROR(VLOOKUP($B85,SERVIÇOS!$B:$G,4,0),IFERROR(VLOOKUP($B85,'COMPOSIÇÕES COMPLEMENTARES '!$C:$K,6,0),"")))</f>
        <v/>
      </c>
      <c r="G85" s="360" t="str">
        <f>IF($B85="","",IFERROR(VLOOKUP($B85,SERVIÇOS!$B:$G,5,0),IFERROR(VLOOKUP($B85,'COMPOSIÇÕES COMPLEMENTARES '!$C:$K,7,0),"")))</f>
        <v/>
      </c>
      <c r="H85" s="360" t="str">
        <f t="shared" si="31"/>
        <v/>
      </c>
      <c r="I85" s="360" t="str">
        <f t="shared" si="3"/>
        <v/>
      </c>
      <c r="J85" s="360" t="str">
        <f t="shared" si="4"/>
        <v/>
      </c>
      <c r="K85" s="360" t="str">
        <f t="shared" si="5"/>
        <v/>
      </c>
      <c r="L85" s="360"/>
    </row>
    <row r="86" spans="1:12" s="236" customFormat="1" ht="15" customHeight="1">
      <c r="A86" s="355"/>
      <c r="B86" s="356"/>
      <c r="C86" s="357" t="str">
        <f>IF($B86="","",IFERROR(VLOOKUP($B86,SERVIÇOS!$B:$G,2,0),IFERROR(VLOOKUP($B86,'COMPOSIÇÕES COMPLEMENTARES '!$C:$K,2,0),"")))</f>
        <v/>
      </c>
      <c r="D86" s="358" t="str">
        <f>IF($B86="","",IFERROR(VLOOKUP($B86,SERVIÇOS!$B:$G,3,0),IFERROR(VLOOKUP($B86,'COMPOSIÇÕES COMPLEMENTARES '!$C:$K,3,0),"")))</f>
        <v/>
      </c>
      <c r="E86" s="359"/>
      <c r="F86" s="360" t="str">
        <f>IF($B86="","",IFERROR(VLOOKUP($B86,SERVIÇOS!$B:$G,4,0),IFERROR(VLOOKUP($B86,'COMPOSIÇÕES COMPLEMENTARES '!$C:$K,6,0),"")))</f>
        <v/>
      </c>
      <c r="G86" s="360" t="str">
        <f>IF($B86="","",IFERROR(VLOOKUP($B86,SERVIÇOS!$B:$G,5,0),IFERROR(VLOOKUP($B86,'COMPOSIÇÕES COMPLEMENTARES '!$C:$K,7,0),"")))</f>
        <v/>
      </c>
      <c r="H86" s="360" t="str">
        <f t="shared" si="31"/>
        <v/>
      </c>
      <c r="I86" s="360" t="str">
        <f t="shared" si="3"/>
        <v/>
      </c>
      <c r="J86" s="360" t="str">
        <f t="shared" si="4"/>
        <v/>
      </c>
      <c r="K86" s="360" t="str">
        <f t="shared" si="5"/>
        <v/>
      </c>
      <c r="L86" s="360"/>
    </row>
    <row r="87" spans="1:12" s="236" customFormat="1" ht="15" customHeight="1">
      <c r="A87" s="355"/>
      <c r="B87" s="356"/>
      <c r="C87" s="357" t="str">
        <f>IF($B87="","",IFERROR(VLOOKUP($B87,SERVIÇOS!$B:$G,2,0),IFERROR(VLOOKUP($B87,'COMPOSIÇÕES COMPLEMENTARES '!$C:$K,2,0),"")))</f>
        <v/>
      </c>
      <c r="D87" s="358" t="str">
        <f>IF($B87="","",IFERROR(VLOOKUP($B87,SERVIÇOS!$B:$G,3,0),IFERROR(VLOOKUP($B87,'COMPOSIÇÕES COMPLEMENTARES '!$C:$K,3,0),"")))</f>
        <v/>
      </c>
      <c r="E87" s="359"/>
      <c r="F87" s="360" t="str">
        <f>IF($B87="","",IFERROR(VLOOKUP($B87,SERVIÇOS!$B:$G,4,0),IFERROR(VLOOKUP($B87,'COMPOSIÇÕES COMPLEMENTARES '!$C:$K,6,0),"")))</f>
        <v/>
      </c>
      <c r="G87" s="360" t="str">
        <f>IF($B87="","",IFERROR(VLOOKUP($B87,SERVIÇOS!$B:$G,5,0),IFERROR(VLOOKUP($B87,'COMPOSIÇÕES COMPLEMENTARES '!$C:$K,7,0),"")))</f>
        <v/>
      </c>
      <c r="H87" s="360" t="str">
        <f t="shared" si="31"/>
        <v/>
      </c>
      <c r="I87" s="360" t="str">
        <f t="shared" si="3"/>
        <v/>
      </c>
      <c r="J87" s="360" t="str">
        <f t="shared" si="4"/>
        <v/>
      </c>
      <c r="K87" s="360" t="str">
        <f t="shared" si="5"/>
        <v/>
      </c>
      <c r="L87" s="360"/>
    </row>
    <row r="88" spans="1:12" s="236" customFormat="1" ht="15" customHeight="1">
      <c r="A88" s="355"/>
      <c r="B88" s="356"/>
      <c r="C88" s="357" t="str">
        <f>IF($B88="","",IFERROR(VLOOKUP($B88,SERVIÇOS!$B:$G,2,0),IFERROR(VLOOKUP($B88,'COMPOSIÇÕES COMPLEMENTARES '!$C:$K,2,0),"")))</f>
        <v/>
      </c>
      <c r="D88" s="358" t="str">
        <f>IF($B88="","",IFERROR(VLOOKUP($B88,SERVIÇOS!$B:$G,3,0),IFERROR(VLOOKUP($B88,'COMPOSIÇÕES COMPLEMENTARES '!$C:$K,3,0),"")))</f>
        <v/>
      </c>
      <c r="E88" s="359"/>
      <c r="F88" s="360" t="str">
        <f>IF($B88="","",IFERROR(VLOOKUP($B88,SERVIÇOS!$B:$G,4,0),IFERROR(VLOOKUP($B88,'COMPOSIÇÕES COMPLEMENTARES '!$C:$K,6,0),"")))</f>
        <v/>
      </c>
      <c r="G88" s="360" t="str">
        <f>IF($B88="","",IFERROR(VLOOKUP($B88,SERVIÇOS!$B:$G,5,0),IFERROR(VLOOKUP($B88,'COMPOSIÇÕES COMPLEMENTARES '!$C:$K,7,0),"")))</f>
        <v/>
      </c>
      <c r="H88" s="360" t="str">
        <f t="shared" si="31"/>
        <v/>
      </c>
      <c r="I88" s="360" t="str">
        <f t="shared" si="3"/>
        <v/>
      </c>
      <c r="J88" s="360" t="str">
        <f t="shared" si="4"/>
        <v/>
      </c>
      <c r="K88" s="360" t="str">
        <f t="shared" si="5"/>
        <v/>
      </c>
      <c r="L88" s="360"/>
    </row>
    <row r="89" spans="1:12" s="236" customFormat="1" ht="15" customHeight="1">
      <c r="A89" s="355"/>
      <c r="B89" s="356"/>
      <c r="C89" s="357" t="str">
        <f>IF($B89="","",IFERROR(VLOOKUP($B89,SERVIÇOS!$B:$G,2,0),IFERROR(VLOOKUP($B89,'COMPOSIÇÕES COMPLEMENTARES '!$C:$K,2,0),"")))</f>
        <v/>
      </c>
      <c r="D89" s="358" t="str">
        <f>IF($B89="","",IFERROR(VLOOKUP($B89,SERVIÇOS!$B:$G,3,0),IFERROR(VLOOKUP($B89,'COMPOSIÇÕES COMPLEMENTARES '!$C:$K,3,0),"")))</f>
        <v/>
      </c>
      <c r="E89" s="359"/>
      <c r="F89" s="360" t="str">
        <f>IF($B89="","",IFERROR(VLOOKUP($B89,SERVIÇOS!$B:$G,4,0),IFERROR(VLOOKUP($B89,'COMPOSIÇÕES COMPLEMENTARES '!$C:$K,6,0),"")))</f>
        <v/>
      </c>
      <c r="G89" s="360" t="str">
        <f>IF($B89="","",IFERROR(VLOOKUP($B89,SERVIÇOS!$B:$G,5,0),IFERROR(VLOOKUP($B89,'COMPOSIÇÕES COMPLEMENTARES '!$C:$K,7,0),"")))</f>
        <v/>
      </c>
      <c r="H89" s="360" t="str">
        <f t="shared" si="31"/>
        <v/>
      </c>
      <c r="I89" s="360" t="str">
        <f t="shared" si="3"/>
        <v/>
      </c>
      <c r="J89" s="360" t="str">
        <f t="shared" si="4"/>
        <v/>
      </c>
      <c r="K89" s="360" t="str">
        <f t="shared" si="5"/>
        <v/>
      </c>
      <c r="L89" s="360"/>
    </row>
    <row r="90" spans="1:12" s="236" customFormat="1" ht="15" customHeight="1">
      <c r="A90" s="355"/>
      <c r="B90" s="356"/>
      <c r="C90" s="357" t="str">
        <f>IF($B90="","",IFERROR(VLOOKUP($B90,SERVIÇOS!$B:$G,2,0),IFERROR(VLOOKUP($B90,'COMPOSIÇÕES COMPLEMENTARES '!$C:$K,2,0),"")))</f>
        <v/>
      </c>
      <c r="D90" s="358" t="str">
        <f>IF($B90="","",IFERROR(VLOOKUP($B90,SERVIÇOS!$B:$G,3,0),IFERROR(VLOOKUP($B90,'COMPOSIÇÕES COMPLEMENTARES '!$C:$K,3,0),"")))</f>
        <v/>
      </c>
      <c r="E90" s="359"/>
      <c r="F90" s="360" t="str">
        <f>IF($B90="","",IFERROR(VLOOKUP($B90,SERVIÇOS!$B:$G,4,0),IFERROR(VLOOKUP($B90,'COMPOSIÇÕES COMPLEMENTARES '!$C:$K,6,0),"")))</f>
        <v/>
      </c>
      <c r="G90" s="360" t="str">
        <f>IF($B90="","",IFERROR(VLOOKUP($B90,SERVIÇOS!$B:$G,5,0),IFERROR(VLOOKUP($B90,'COMPOSIÇÕES COMPLEMENTARES '!$C:$K,7,0),"")))</f>
        <v/>
      </c>
      <c r="H90" s="360" t="str">
        <f t="shared" si="31"/>
        <v/>
      </c>
      <c r="I90" s="360" t="str">
        <f t="shared" si="3"/>
        <v/>
      </c>
      <c r="J90" s="360" t="str">
        <f t="shared" si="4"/>
        <v/>
      </c>
      <c r="K90" s="360" t="str">
        <f t="shared" si="5"/>
        <v/>
      </c>
      <c r="L90" s="360"/>
    </row>
    <row r="91" spans="1:12" s="236" customFormat="1" ht="15" customHeight="1">
      <c r="A91" s="355"/>
      <c r="B91" s="356"/>
      <c r="C91" s="357" t="str">
        <f>IF($B91="","",IFERROR(VLOOKUP($B91,SERVIÇOS!$B:$G,2,0),IFERROR(VLOOKUP($B91,'COMPOSIÇÕES COMPLEMENTARES '!$C:$K,2,0),"")))</f>
        <v/>
      </c>
      <c r="D91" s="358" t="str">
        <f>IF($B91="","",IFERROR(VLOOKUP($B91,SERVIÇOS!$B:$G,3,0),IFERROR(VLOOKUP($B91,'COMPOSIÇÕES COMPLEMENTARES '!$C:$K,3,0),"")))</f>
        <v/>
      </c>
      <c r="E91" s="359"/>
      <c r="F91" s="360" t="str">
        <f>IF($B91="","",IFERROR(VLOOKUP($B91,SERVIÇOS!$B:$G,4,0),IFERROR(VLOOKUP($B91,'COMPOSIÇÕES COMPLEMENTARES '!$C:$K,6,0),"")))</f>
        <v/>
      </c>
      <c r="G91" s="360" t="str">
        <f>IF($B91="","",IFERROR(VLOOKUP($B91,SERVIÇOS!$B:$G,5,0),IFERROR(VLOOKUP($B91,'COMPOSIÇÕES COMPLEMENTARES '!$C:$K,7,0),"")))</f>
        <v/>
      </c>
      <c r="H91" s="360" t="str">
        <f t="shared" si="31"/>
        <v/>
      </c>
      <c r="I91" s="360" t="str">
        <f t="shared" ref="I91:I154" si="32">IF(E91="","",TRUNC((E91*F91),2))</f>
        <v/>
      </c>
      <c r="J91" s="360" t="str">
        <f t="shared" ref="J91:J154" si="33">IF(E91="","",TRUNC((E91*G91),2))</f>
        <v/>
      </c>
      <c r="K91" s="360" t="str">
        <f t="shared" ref="K91:K154" si="34">IF(E91="","",TRUNC((E91*H91),2))</f>
        <v/>
      </c>
      <c r="L91" s="360"/>
    </row>
    <row r="92" spans="1:12" s="236" customFormat="1" ht="15" customHeight="1">
      <c r="A92" s="355"/>
      <c r="B92" s="356"/>
      <c r="C92" s="357" t="str">
        <f>IF($B92="","",IFERROR(VLOOKUP($B92,SERVIÇOS!$B:$G,2,0),IFERROR(VLOOKUP($B92,'COMPOSIÇÕES COMPLEMENTARES '!$C:$K,2,0),"")))</f>
        <v/>
      </c>
      <c r="D92" s="358" t="str">
        <f>IF($B92="","",IFERROR(VLOOKUP($B92,SERVIÇOS!$B:$G,3,0),IFERROR(VLOOKUP($B92,'COMPOSIÇÕES COMPLEMENTARES '!$C:$K,3,0),"")))</f>
        <v/>
      </c>
      <c r="E92" s="359"/>
      <c r="F92" s="360" t="str">
        <f>IF($B92="","",IFERROR(VLOOKUP($B92,SERVIÇOS!$B:$G,4,0),IFERROR(VLOOKUP($B92,'COMPOSIÇÕES COMPLEMENTARES '!$C:$K,6,0),"")))</f>
        <v/>
      </c>
      <c r="G92" s="360" t="str">
        <f>IF($B92="","",IFERROR(VLOOKUP($B92,SERVIÇOS!$B:$G,5,0),IFERROR(VLOOKUP($B92,'COMPOSIÇÕES COMPLEMENTARES '!$C:$K,7,0),"")))</f>
        <v/>
      </c>
      <c r="H92" s="360" t="str">
        <f t="shared" si="31"/>
        <v/>
      </c>
      <c r="I92" s="360" t="str">
        <f t="shared" si="32"/>
        <v/>
      </c>
      <c r="J92" s="360" t="str">
        <f t="shared" si="33"/>
        <v/>
      </c>
      <c r="K92" s="360" t="str">
        <f t="shared" si="34"/>
        <v/>
      </c>
      <c r="L92" s="360"/>
    </row>
    <row r="93" spans="1:12" s="236" customFormat="1" ht="15" customHeight="1">
      <c r="A93" s="355"/>
      <c r="B93" s="356"/>
      <c r="C93" s="357" t="str">
        <f>IF($B93="","",IFERROR(VLOOKUP($B93,SERVIÇOS!$B:$G,2,0),IFERROR(VLOOKUP($B93,'COMPOSIÇÕES COMPLEMENTARES '!$C:$K,2,0),"")))</f>
        <v/>
      </c>
      <c r="D93" s="358" t="str">
        <f>IF($B93="","",IFERROR(VLOOKUP($B93,SERVIÇOS!$B:$G,3,0),IFERROR(VLOOKUP($B93,'COMPOSIÇÕES COMPLEMENTARES '!$C:$K,3,0),"")))</f>
        <v/>
      </c>
      <c r="E93" s="359"/>
      <c r="F93" s="360" t="str">
        <f>IF($B93="","",IFERROR(VLOOKUP($B93,SERVIÇOS!$B:$G,4,0),IFERROR(VLOOKUP($B93,'COMPOSIÇÕES COMPLEMENTARES '!$C:$K,6,0),"")))</f>
        <v/>
      </c>
      <c r="G93" s="360" t="str">
        <f>IF($B93="","",IFERROR(VLOOKUP($B93,SERVIÇOS!$B:$G,5,0),IFERROR(VLOOKUP($B93,'COMPOSIÇÕES COMPLEMENTARES '!$C:$K,7,0),"")))</f>
        <v/>
      </c>
      <c r="H93" s="360" t="str">
        <f t="shared" si="31"/>
        <v/>
      </c>
      <c r="I93" s="360" t="str">
        <f t="shared" si="32"/>
        <v/>
      </c>
      <c r="J93" s="360" t="str">
        <f t="shared" si="33"/>
        <v/>
      </c>
      <c r="K93" s="360" t="str">
        <f t="shared" si="34"/>
        <v/>
      </c>
      <c r="L93" s="360"/>
    </row>
    <row r="94" spans="1:12" s="236" customFormat="1" ht="15" customHeight="1">
      <c r="A94" s="355"/>
      <c r="B94" s="356"/>
      <c r="C94" s="357" t="str">
        <f>IF($B94="","",IFERROR(VLOOKUP($B94,SERVIÇOS!$B:$G,2,0),IFERROR(VLOOKUP($B94,'COMPOSIÇÕES COMPLEMENTARES '!$C:$K,2,0),"")))</f>
        <v/>
      </c>
      <c r="D94" s="358" t="str">
        <f>IF($B94="","",IFERROR(VLOOKUP($B94,SERVIÇOS!$B:$G,3,0),IFERROR(VLOOKUP($B94,'COMPOSIÇÕES COMPLEMENTARES '!$C:$K,3,0),"")))</f>
        <v/>
      </c>
      <c r="E94" s="359"/>
      <c r="F94" s="360" t="str">
        <f>IF($B94="","",IFERROR(VLOOKUP($B94,SERVIÇOS!$B:$G,4,0),IFERROR(VLOOKUP($B94,'COMPOSIÇÕES COMPLEMENTARES '!$C:$K,6,0),"")))</f>
        <v/>
      </c>
      <c r="G94" s="360" t="str">
        <f>IF($B94="","",IFERROR(VLOOKUP($B94,SERVIÇOS!$B:$G,5,0),IFERROR(VLOOKUP($B94,'COMPOSIÇÕES COMPLEMENTARES '!$C:$K,7,0),"")))</f>
        <v/>
      </c>
      <c r="H94" s="360" t="str">
        <f t="shared" si="31"/>
        <v/>
      </c>
      <c r="I94" s="360" t="str">
        <f t="shared" si="32"/>
        <v/>
      </c>
      <c r="J94" s="360" t="str">
        <f t="shared" si="33"/>
        <v/>
      </c>
      <c r="K94" s="360" t="str">
        <f t="shared" si="34"/>
        <v/>
      </c>
      <c r="L94" s="360"/>
    </row>
    <row r="95" spans="1:12" s="236" customFormat="1" ht="15" customHeight="1">
      <c r="A95" s="355"/>
      <c r="B95" s="356"/>
      <c r="C95" s="357" t="str">
        <f>IF($B95="","",IFERROR(VLOOKUP($B95,SERVIÇOS!$B:$G,2,0),IFERROR(VLOOKUP($B95,'COMPOSIÇÕES COMPLEMENTARES '!$C:$K,2,0),"")))</f>
        <v/>
      </c>
      <c r="D95" s="358" t="str">
        <f>IF($B95="","",IFERROR(VLOOKUP($B95,SERVIÇOS!$B:$G,3,0),IFERROR(VLOOKUP($B95,'COMPOSIÇÕES COMPLEMENTARES '!$C:$K,3,0),"")))</f>
        <v/>
      </c>
      <c r="E95" s="359"/>
      <c r="F95" s="360" t="str">
        <f>IF($B95="","",IFERROR(VLOOKUP($B95,SERVIÇOS!$B:$G,4,0),IFERROR(VLOOKUP($B95,'COMPOSIÇÕES COMPLEMENTARES '!$C:$K,6,0),"")))</f>
        <v/>
      </c>
      <c r="G95" s="360" t="str">
        <f>IF($B95="","",IFERROR(VLOOKUP($B95,SERVIÇOS!$B:$G,5,0),IFERROR(VLOOKUP($B95,'COMPOSIÇÕES COMPLEMENTARES '!$C:$K,7,0),"")))</f>
        <v/>
      </c>
      <c r="H95" s="360" t="str">
        <f t="shared" si="31"/>
        <v/>
      </c>
      <c r="I95" s="360" t="str">
        <f t="shared" si="32"/>
        <v/>
      </c>
      <c r="J95" s="360" t="str">
        <f t="shared" si="33"/>
        <v/>
      </c>
      <c r="K95" s="360" t="str">
        <f t="shared" si="34"/>
        <v/>
      </c>
      <c r="L95" s="360"/>
    </row>
    <row r="96" spans="1:12" s="236" customFormat="1" ht="15" customHeight="1">
      <c r="A96" s="355"/>
      <c r="B96" s="356"/>
      <c r="C96" s="357" t="str">
        <f>IF($B96="","",IFERROR(VLOOKUP($B96,SERVIÇOS!$B:$G,2,0),IFERROR(VLOOKUP($B96,'COMPOSIÇÕES COMPLEMENTARES '!$C:$K,2,0),"")))</f>
        <v/>
      </c>
      <c r="D96" s="358" t="str">
        <f>IF($B96="","",IFERROR(VLOOKUP($B96,SERVIÇOS!$B:$G,3,0),IFERROR(VLOOKUP($B96,'COMPOSIÇÕES COMPLEMENTARES '!$C:$K,3,0),"")))</f>
        <v/>
      </c>
      <c r="E96" s="359"/>
      <c r="F96" s="360" t="str">
        <f>IF($B96="","",IFERROR(VLOOKUP($B96,SERVIÇOS!$B:$G,4,0),IFERROR(VLOOKUP($B96,'COMPOSIÇÕES COMPLEMENTARES '!$C:$K,6,0),"")))</f>
        <v/>
      </c>
      <c r="G96" s="360" t="str">
        <f>IF($B96="","",IFERROR(VLOOKUP($B96,SERVIÇOS!$B:$G,5,0),IFERROR(VLOOKUP($B96,'COMPOSIÇÕES COMPLEMENTARES '!$C:$K,7,0),"")))</f>
        <v/>
      </c>
      <c r="H96" s="360" t="str">
        <f t="shared" si="31"/>
        <v/>
      </c>
      <c r="I96" s="360" t="str">
        <f t="shared" si="32"/>
        <v/>
      </c>
      <c r="J96" s="360" t="str">
        <f t="shared" si="33"/>
        <v/>
      </c>
      <c r="K96" s="360" t="str">
        <f t="shared" si="34"/>
        <v/>
      </c>
      <c r="L96" s="360"/>
    </row>
    <row r="97" spans="1:12" s="236" customFormat="1" ht="15" customHeight="1">
      <c r="A97" s="355"/>
      <c r="B97" s="356"/>
      <c r="C97" s="357" t="str">
        <f>IF($B97="","",IFERROR(VLOOKUP($B97,SERVIÇOS!$B:$G,2,0),IFERROR(VLOOKUP($B97,'COMPOSIÇÕES COMPLEMENTARES '!$C:$K,2,0),"")))</f>
        <v/>
      </c>
      <c r="D97" s="358" t="str">
        <f>IF($B97="","",IFERROR(VLOOKUP($B97,SERVIÇOS!$B:$G,3,0),IFERROR(VLOOKUP($B97,'COMPOSIÇÕES COMPLEMENTARES '!$C:$K,3,0),"")))</f>
        <v/>
      </c>
      <c r="E97" s="359"/>
      <c r="F97" s="360" t="str">
        <f>IF($B97="","",IFERROR(VLOOKUP($B97,SERVIÇOS!$B:$G,4,0),IFERROR(VLOOKUP($B97,'COMPOSIÇÕES COMPLEMENTARES '!$C:$K,6,0),"")))</f>
        <v/>
      </c>
      <c r="G97" s="360" t="str">
        <f>IF($B97="","",IFERROR(VLOOKUP($B97,SERVIÇOS!$B:$G,5,0),IFERROR(VLOOKUP($B97,'COMPOSIÇÕES COMPLEMENTARES '!$C:$K,7,0),"")))</f>
        <v/>
      </c>
      <c r="H97" s="360" t="str">
        <f t="shared" si="31"/>
        <v/>
      </c>
      <c r="I97" s="360" t="str">
        <f t="shared" si="32"/>
        <v/>
      </c>
      <c r="J97" s="360" t="str">
        <f t="shared" si="33"/>
        <v/>
      </c>
      <c r="K97" s="360" t="str">
        <f t="shared" si="34"/>
        <v/>
      </c>
      <c r="L97" s="360"/>
    </row>
    <row r="98" spans="1:12" s="236" customFormat="1" ht="15" customHeight="1">
      <c r="A98" s="355"/>
      <c r="B98" s="356"/>
      <c r="C98" s="357" t="str">
        <f>IF($B98="","",IFERROR(VLOOKUP($B98,SERVIÇOS!$B:$G,2,0),IFERROR(VLOOKUP($B98,'COMPOSIÇÕES COMPLEMENTARES '!$C:$K,2,0),"")))</f>
        <v/>
      </c>
      <c r="D98" s="358" t="str">
        <f>IF($B98="","",IFERROR(VLOOKUP($B98,SERVIÇOS!$B:$G,3,0),IFERROR(VLOOKUP($B98,'COMPOSIÇÕES COMPLEMENTARES '!$C:$K,3,0),"")))</f>
        <v/>
      </c>
      <c r="E98" s="359"/>
      <c r="F98" s="360" t="str">
        <f>IF($B98="","",IFERROR(VLOOKUP($B98,SERVIÇOS!$B:$G,4,0),IFERROR(VLOOKUP($B98,'COMPOSIÇÕES COMPLEMENTARES '!$C:$K,6,0),"")))</f>
        <v/>
      </c>
      <c r="G98" s="360" t="str">
        <f>IF($B98="","",IFERROR(VLOOKUP($B98,SERVIÇOS!$B:$G,5,0),IFERROR(VLOOKUP($B98,'COMPOSIÇÕES COMPLEMENTARES '!$C:$K,7,0),"")))</f>
        <v/>
      </c>
      <c r="H98" s="360" t="str">
        <f t="shared" si="31"/>
        <v/>
      </c>
      <c r="I98" s="360" t="str">
        <f t="shared" si="32"/>
        <v/>
      </c>
      <c r="J98" s="360" t="str">
        <f t="shared" si="33"/>
        <v/>
      </c>
      <c r="K98" s="360" t="str">
        <f t="shared" si="34"/>
        <v/>
      </c>
      <c r="L98" s="360"/>
    </row>
    <row r="99" spans="1:12" s="236" customFormat="1" ht="15" customHeight="1">
      <c r="A99" s="355"/>
      <c r="B99" s="356"/>
      <c r="C99" s="357" t="str">
        <f>IF($B99="","",IFERROR(VLOOKUP($B99,SERVIÇOS!$B:$G,2,0),IFERROR(VLOOKUP($B99,'COMPOSIÇÕES COMPLEMENTARES '!$C:$K,2,0),"")))</f>
        <v/>
      </c>
      <c r="D99" s="358" t="str">
        <f>IF($B99="","",IFERROR(VLOOKUP($B99,SERVIÇOS!$B:$G,3,0),IFERROR(VLOOKUP($B99,'COMPOSIÇÕES COMPLEMENTARES '!$C:$K,3,0),"")))</f>
        <v/>
      </c>
      <c r="E99" s="359"/>
      <c r="F99" s="360" t="str">
        <f>IF($B99="","",IFERROR(VLOOKUP($B99,SERVIÇOS!$B:$G,4,0),IFERROR(VLOOKUP($B99,'COMPOSIÇÕES COMPLEMENTARES '!$C:$K,6,0),"")))</f>
        <v/>
      </c>
      <c r="G99" s="360" t="str">
        <f>IF($B99="","",IFERROR(VLOOKUP($B99,SERVIÇOS!$B:$G,5,0),IFERROR(VLOOKUP($B99,'COMPOSIÇÕES COMPLEMENTARES '!$C:$K,7,0),"")))</f>
        <v/>
      </c>
      <c r="H99" s="360" t="str">
        <f t="shared" si="31"/>
        <v/>
      </c>
      <c r="I99" s="360" t="str">
        <f t="shared" si="32"/>
        <v/>
      </c>
      <c r="J99" s="360" t="str">
        <f t="shared" si="33"/>
        <v/>
      </c>
      <c r="K99" s="360" t="str">
        <f t="shared" si="34"/>
        <v/>
      </c>
      <c r="L99" s="360"/>
    </row>
    <row r="100" spans="1:12" s="236" customFormat="1" ht="15" customHeight="1">
      <c r="A100" s="355"/>
      <c r="B100" s="356"/>
      <c r="C100" s="357" t="str">
        <f>IF($B100="","",IFERROR(VLOOKUP($B100,SERVIÇOS!$B:$G,2,0),IFERROR(VLOOKUP($B100,'COMPOSIÇÕES COMPLEMENTARES '!$C:$K,2,0),"")))</f>
        <v/>
      </c>
      <c r="D100" s="358" t="str">
        <f>IF($B100="","",IFERROR(VLOOKUP($B100,SERVIÇOS!$B:$G,3,0),IFERROR(VLOOKUP($B100,'COMPOSIÇÕES COMPLEMENTARES '!$C:$K,3,0),"")))</f>
        <v/>
      </c>
      <c r="E100" s="359"/>
      <c r="F100" s="360" t="str">
        <f>IF($B100="","",IFERROR(VLOOKUP($B100,SERVIÇOS!$B:$G,4,0),IFERROR(VLOOKUP($B100,'COMPOSIÇÕES COMPLEMENTARES '!$C:$K,6,0),"")))</f>
        <v/>
      </c>
      <c r="G100" s="360" t="str">
        <f>IF($B100="","",IFERROR(VLOOKUP($B100,SERVIÇOS!$B:$G,5,0),IFERROR(VLOOKUP($B100,'COMPOSIÇÕES COMPLEMENTARES '!$C:$K,7,0),"")))</f>
        <v/>
      </c>
      <c r="H100" s="360" t="str">
        <f t="shared" si="31"/>
        <v/>
      </c>
      <c r="I100" s="360" t="str">
        <f t="shared" si="32"/>
        <v/>
      </c>
      <c r="J100" s="360" t="str">
        <f t="shared" si="33"/>
        <v/>
      </c>
      <c r="K100" s="360" t="str">
        <f t="shared" si="34"/>
        <v/>
      </c>
      <c r="L100" s="360"/>
    </row>
    <row r="101" spans="1:12" s="236" customFormat="1" ht="15" customHeight="1">
      <c r="A101" s="355"/>
      <c r="B101" s="356"/>
      <c r="C101" s="357" t="str">
        <f>IF($B101="","",IFERROR(VLOOKUP($B101,SERVIÇOS!$B:$G,2,0),IFERROR(VLOOKUP($B101,'COMPOSIÇÕES COMPLEMENTARES '!$C:$K,2,0),"")))</f>
        <v/>
      </c>
      <c r="D101" s="358" t="str">
        <f>IF($B101="","",IFERROR(VLOOKUP($B101,SERVIÇOS!$B:$G,3,0),IFERROR(VLOOKUP($B101,'COMPOSIÇÕES COMPLEMENTARES '!$C:$K,3,0),"")))</f>
        <v/>
      </c>
      <c r="E101" s="359"/>
      <c r="F101" s="360" t="str">
        <f>IF($B101="","",IFERROR(VLOOKUP($B101,SERVIÇOS!$B:$G,4,0),IFERROR(VLOOKUP($B101,'COMPOSIÇÕES COMPLEMENTARES '!$C:$K,6,0),"")))</f>
        <v/>
      </c>
      <c r="G101" s="360" t="str">
        <f>IF($B101="","",IFERROR(VLOOKUP($B101,SERVIÇOS!$B:$G,5,0),IFERROR(VLOOKUP($B101,'COMPOSIÇÕES COMPLEMENTARES '!$C:$K,7,0),"")))</f>
        <v/>
      </c>
      <c r="H101" s="360" t="str">
        <f t="shared" si="31"/>
        <v/>
      </c>
      <c r="I101" s="360" t="str">
        <f t="shared" si="32"/>
        <v/>
      </c>
      <c r="J101" s="360" t="str">
        <f t="shared" si="33"/>
        <v/>
      </c>
      <c r="K101" s="360" t="str">
        <f t="shared" si="34"/>
        <v/>
      </c>
      <c r="L101" s="360"/>
    </row>
    <row r="102" spans="1:12" s="236" customFormat="1" ht="15" customHeight="1">
      <c r="A102" s="355"/>
      <c r="B102" s="356"/>
      <c r="C102" s="357" t="str">
        <f>IF($B102="","",IFERROR(VLOOKUP($B102,SERVIÇOS!$B:$G,2,0),IFERROR(VLOOKUP($B102,'COMPOSIÇÕES COMPLEMENTARES '!$C:$K,2,0),"")))</f>
        <v/>
      </c>
      <c r="D102" s="358" t="str">
        <f>IF($B102="","",IFERROR(VLOOKUP($B102,SERVIÇOS!$B:$G,3,0),IFERROR(VLOOKUP($B102,'COMPOSIÇÕES COMPLEMENTARES '!$C:$K,3,0),"")))</f>
        <v/>
      </c>
      <c r="E102" s="359"/>
      <c r="F102" s="360" t="str">
        <f>IF($B102="","",IFERROR(VLOOKUP($B102,SERVIÇOS!$B:$G,4,0),IFERROR(VLOOKUP($B102,'COMPOSIÇÕES COMPLEMENTARES '!$C:$K,6,0),"")))</f>
        <v/>
      </c>
      <c r="G102" s="360" t="str">
        <f>IF($B102="","",IFERROR(VLOOKUP($B102,SERVIÇOS!$B:$G,5,0),IFERROR(VLOOKUP($B102,'COMPOSIÇÕES COMPLEMENTARES '!$C:$K,7,0),"")))</f>
        <v/>
      </c>
      <c r="H102" s="360" t="str">
        <f t="shared" si="31"/>
        <v/>
      </c>
      <c r="I102" s="360" t="str">
        <f t="shared" si="32"/>
        <v/>
      </c>
      <c r="J102" s="360" t="str">
        <f t="shared" si="33"/>
        <v/>
      </c>
      <c r="K102" s="360" t="str">
        <f t="shared" si="34"/>
        <v/>
      </c>
      <c r="L102" s="360"/>
    </row>
    <row r="103" spans="1:12" s="236" customFormat="1" ht="15" customHeight="1">
      <c r="A103" s="355"/>
      <c r="B103" s="356"/>
      <c r="C103" s="357" t="str">
        <f>IF($B103="","",IFERROR(VLOOKUP($B103,SERVIÇOS!$B:$G,2,0),IFERROR(VLOOKUP($B103,'COMPOSIÇÕES COMPLEMENTARES '!$C:$K,2,0),"")))</f>
        <v/>
      </c>
      <c r="D103" s="358" t="str">
        <f>IF($B103="","",IFERROR(VLOOKUP($B103,SERVIÇOS!$B:$G,3,0),IFERROR(VLOOKUP($B103,'COMPOSIÇÕES COMPLEMENTARES '!$C:$K,3,0),"")))</f>
        <v/>
      </c>
      <c r="E103" s="359"/>
      <c r="F103" s="360" t="str">
        <f>IF($B103="","",IFERROR(VLOOKUP($B103,SERVIÇOS!$B:$G,4,0),IFERROR(VLOOKUP($B103,'COMPOSIÇÕES COMPLEMENTARES '!$C:$K,6,0),"")))</f>
        <v/>
      </c>
      <c r="G103" s="360" t="str">
        <f>IF($B103="","",IFERROR(VLOOKUP($B103,SERVIÇOS!$B:$G,5,0),IFERROR(VLOOKUP($B103,'COMPOSIÇÕES COMPLEMENTARES '!$C:$K,7,0),"")))</f>
        <v/>
      </c>
      <c r="H103" s="360" t="str">
        <f t="shared" si="31"/>
        <v/>
      </c>
      <c r="I103" s="360" t="str">
        <f t="shared" si="32"/>
        <v/>
      </c>
      <c r="J103" s="360" t="str">
        <f t="shared" si="33"/>
        <v/>
      </c>
      <c r="K103" s="360" t="str">
        <f t="shared" si="34"/>
        <v/>
      </c>
      <c r="L103" s="360"/>
    </row>
    <row r="104" spans="1:12" s="236" customFormat="1" ht="15" customHeight="1">
      <c r="A104" s="355"/>
      <c r="B104" s="356"/>
      <c r="C104" s="357" t="str">
        <f>IF($B104="","",IFERROR(VLOOKUP($B104,SERVIÇOS!$B:$G,2,0),IFERROR(VLOOKUP($B104,'COMPOSIÇÕES COMPLEMENTARES '!$C:$K,2,0),"")))</f>
        <v/>
      </c>
      <c r="D104" s="358" t="str">
        <f>IF($B104="","",IFERROR(VLOOKUP($B104,SERVIÇOS!$B:$G,3,0),IFERROR(VLOOKUP($B104,'COMPOSIÇÕES COMPLEMENTARES '!$C:$K,3,0),"")))</f>
        <v/>
      </c>
      <c r="E104" s="359"/>
      <c r="F104" s="360" t="str">
        <f>IF($B104="","",IFERROR(VLOOKUP($B104,SERVIÇOS!$B:$G,4,0),IFERROR(VLOOKUP($B104,'COMPOSIÇÕES COMPLEMENTARES '!$C:$K,6,0),"")))</f>
        <v/>
      </c>
      <c r="G104" s="360" t="str">
        <f>IF($B104="","",IFERROR(VLOOKUP($B104,SERVIÇOS!$B:$G,5,0),IFERROR(VLOOKUP($B104,'COMPOSIÇÕES COMPLEMENTARES '!$C:$K,7,0),"")))</f>
        <v/>
      </c>
      <c r="H104" s="360" t="str">
        <f t="shared" si="31"/>
        <v/>
      </c>
      <c r="I104" s="360" t="str">
        <f t="shared" si="32"/>
        <v/>
      </c>
      <c r="J104" s="360" t="str">
        <f t="shared" si="33"/>
        <v/>
      </c>
      <c r="K104" s="360" t="str">
        <f t="shared" si="34"/>
        <v/>
      </c>
      <c r="L104" s="360"/>
    </row>
    <row r="105" spans="1:12" s="236" customFormat="1" ht="15" customHeight="1">
      <c r="A105" s="355"/>
      <c r="B105" s="356"/>
      <c r="C105" s="357" t="str">
        <f>IF($B105="","",IFERROR(VLOOKUP($B105,SERVIÇOS!$B:$G,2,0),IFERROR(VLOOKUP($B105,'COMPOSIÇÕES COMPLEMENTARES '!$C:$K,2,0),"")))</f>
        <v/>
      </c>
      <c r="D105" s="358" t="str">
        <f>IF($B105="","",IFERROR(VLOOKUP($B105,SERVIÇOS!$B:$G,3,0),IFERROR(VLOOKUP($B105,'COMPOSIÇÕES COMPLEMENTARES '!$C:$K,3,0),"")))</f>
        <v/>
      </c>
      <c r="E105" s="359"/>
      <c r="F105" s="360" t="str">
        <f>IF($B105="","",IFERROR(VLOOKUP($B105,SERVIÇOS!$B:$G,4,0),IFERROR(VLOOKUP($B105,'COMPOSIÇÕES COMPLEMENTARES '!$C:$K,6,0),"")))</f>
        <v/>
      </c>
      <c r="G105" s="360" t="str">
        <f>IF($B105="","",IFERROR(VLOOKUP($B105,SERVIÇOS!$B:$G,5,0),IFERROR(VLOOKUP($B105,'COMPOSIÇÕES COMPLEMENTARES '!$C:$K,7,0),"")))</f>
        <v/>
      </c>
      <c r="H105" s="360" t="str">
        <f t="shared" si="31"/>
        <v/>
      </c>
      <c r="I105" s="360" t="str">
        <f t="shared" si="32"/>
        <v/>
      </c>
      <c r="J105" s="360" t="str">
        <f t="shared" si="33"/>
        <v/>
      </c>
      <c r="K105" s="360" t="str">
        <f t="shared" si="34"/>
        <v/>
      </c>
      <c r="L105" s="360"/>
    </row>
    <row r="106" spans="1:12" s="236" customFormat="1" ht="15" customHeight="1">
      <c r="A106" s="355"/>
      <c r="B106" s="356"/>
      <c r="C106" s="357" t="str">
        <f>IF($B106="","",IFERROR(VLOOKUP($B106,SERVIÇOS!$B:$G,2,0),IFERROR(VLOOKUP($B106,'COMPOSIÇÕES COMPLEMENTARES '!$C:$K,2,0),"")))</f>
        <v/>
      </c>
      <c r="D106" s="358" t="str">
        <f>IF($B106="","",IFERROR(VLOOKUP($B106,SERVIÇOS!$B:$G,3,0),IFERROR(VLOOKUP($B106,'COMPOSIÇÕES COMPLEMENTARES '!$C:$K,3,0),"")))</f>
        <v/>
      </c>
      <c r="E106" s="359"/>
      <c r="F106" s="360" t="str">
        <f>IF($B106="","",IFERROR(VLOOKUP($B106,SERVIÇOS!$B:$G,4,0),IFERROR(VLOOKUP($B106,'COMPOSIÇÕES COMPLEMENTARES '!$C:$K,6,0),"")))</f>
        <v/>
      </c>
      <c r="G106" s="360" t="str">
        <f>IF($B106="","",IFERROR(VLOOKUP($B106,SERVIÇOS!$B:$G,5,0),IFERROR(VLOOKUP($B106,'COMPOSIÇÕES COMPLEMENTARES '!$C:$K,7,0),"")))</f>
        <v/>
      </c>
      <c r="H106" s="360" t="str">
        <f t="shared" si="31"/>
        <v/>
      </c>
      <c r="I106" s="360" t="str">
        <f t="shared" si="32"/>
        <v/>
      </c>
      <c r="J106" s="360" t="str">
        <f t="shared" si="33"/>
        <v/>
      </c>
      <c r="K106" s="360" t="str">
        <f t="shared" si="34"/>
        <v/>
      </c>
      <c r="L106" s="360"/>
    </row>
    <row r="107" spans="1:12" s="236" customFormat="1" ht="15" customHeight="1">
      <c r="A107" s="355"/>
      <c r="B107" s="356"/>
      <c r="C107" s="357" t="str">
        <f>IF($B107="","",IFERROR(VLOOKUP($B107,SERVIÇOS!$B:$G,2,0),IFERROR(VLOOKUP($B107,'COMPOSIÇÕES COMPLEMENTARES '!$C:$K,2,0),"")))</f>
        <v/>
      </c>
      <c r="D107" s="358" t="str">
        <f>IF($B107="","",IFERROR(VLOOKUP($B107,SERVIÇOS!$B:$G,3,0),IFERROR(VLOOKUP($B107,'COMPOSIÇÕES COMPLEMENTARES '!$C:$K,3,0),"")))</f>
        <v/>
      </c>
      <c r="E107" s="359"/>
      <c r="F107" s="360" t="str">
        <f>IF($B107="","",IFERROR(VLOOKUP($B107,SERVIÇOS!$B:$G,4,0),IFERROR(VLOOKUP($B107,'COMPOSIÇÕES COMPLEMENTARES '!$C:$K,6,0),"")))</f>
        <v/>
      </c>
      <c r="G107" s="360" t="str">
        <f>IF($B107="","",IFERROR(VLOOKUP($B107,SERVIÇOS!$B:$G,5,0),IFERROR(VLOOKUP($B107,'COMPOSIÇÕES COMPLEMENTARES '!$C:$K,7,0),"")))</f>
        <v/>
      </c>
      <c r="H107" s="360" t="str">
        <f t="shared" si="31"/>
        <v/>
      </c>
      <c r="I107" s="360" t="str">
        <f t="shared" si="32"/>
        <v/>
      </c>
      <c r="J107" s="360" t="str">
        <f t="shared" si="33"/>
        <v/>
      </c>
      <c r="K107" s="360" t="str">
        <f t="shared" si="34"/>
        <v/>
      </c>
      <c r="L107" s="360"/>
    </row>
    <row r="108" spans="1:12" s="236" customFormat="1" ht="15" customHeight="1">
      <c r="A108" s="355"/>
      <c r="B108" s="356"/>
      <c r="C108" s="357" t="str">
        <f>IF($B108="","",IFERROR(VLOOKUP($B108,SERVIÇOS!$B:$G,2,0),IFERROR(VLOOKUP($B108,'COMPOSIÇÕES COMPLEMENTARES '!$C:$K,2,0),"")))</f>
        <v/>
      </c>
      <c r="D108" s="358" t="str">
        <f>IF($B108="","",IFERROR(VLOOKUP($B108,SERVIÇOS!$B:$G,3,0),IFERROR(VLOOKUP($B108,'COMPOSIÇÕES COMPLEMENTARES '!$C:$K,3,0),"")))</f>
        <v/>
      </c>
      <c r="E108" s="359"/>
      <c r="F108" s="360" t="str">
        <f>IF($B108="","",IFERROR(VLOOKUP($B108,SERVIÇOS!$B:$G,4,0),IFERROR(VLOOKUP($B108,'COMPOSIÇÕES COMPLEMENTARES '!$C:$K,6,0),"")))</f>
        <v/>
      </c>
      <c r="G108" s="360" t="str">
        <f>IF($B108="","",IFERROR(VLOOKUP($B108,SERVIÇOS!$B:$G,5,0),IFERROR(VLOOKUP($B108,'COMPOSIÇÕES COMPLEMENTARES '!$C:$K,7,0),"")))</f>
        <v/>
      </c>
      <c r="H108" s="360" t="str">
        <f t="shared" si="31"/>
        <v/>
      </c>
      <c r="I108" s="360" t="str">
        <f t="shared" si="32"/>
        <v/>
      </c>
      <c r="J108" s="360" t="str">
        <f t="shared" si="33"/>
        <v/>
      </c>
      <c r="K108" s="360" t="str">
        <f t="shared" si="34"/>
        <v/>
      </c>
      <c r="L108" s="360"/>
    </row>
    <row r="109" spans="1:12" s="236" customFormat="1" ht="15" customHeight="1">
      <c r="A109" s="355"/>
      <c r="B109" s="356"/>
      <c r="C109" s="357" t="str">
        <f>IF($B109="","",IFERROR(VLOOKUP($B109,SERVIÇOS!$B:$G,2,0),IFERROR(VLOOKUP($B109,'COMPOSIÇÕES COMPLEMENTARES '!$C:$K,2,0),"")))</f>
        <v/>
      </c>
      <c r="D109" s="358" t="str">
        <f>IF($B109="","",IFERROR(VLOOKUP($B109,SERVIÇOS!$B:$G,3,0),IFERROR(VLOOKUP($B109,'COMPOSIÇÕES COMPLEMENTARES '!$C:$K,3,0),"")))</f>
        <v/>
      </c>
      <c r="E109" s="359"/>
      <c r="F109" s="360" t="str">
        <f>IF($B109="","",IFERROR(VLOOKUP($B109,SERVIÇOS!$B:$G,4,0),IFERROR(VLOOKUP($B109,'COMPOSIÇÕES COMPLEMENTARES '!$C:$K,6,0),"")))</f>
        <v/>
      </c>
      <c r="G109" s="360" t="str">
        <f>IF($B109="","",IFERROR(VLOOKUP($B109,SERVIÇOS!$B:$G,5,0),IFERROR(VLOOKUP($B109,'COMPOSIÇÕES COMPLEMENTARES '!$C:$K,7,0),"")))</f>
        <v/>
      </c>
      <c r="H109" s="360" t="str">
        <f t="shared" si="31"/>
        <v/>
      </c>
      <c r="I109" s="360" t="str">
        <f t="shared" si="32"/>
        <v/>
      </c>
      <c r="J109" s="360" t="str">
        <f t="shared" si="33"/>
        <v/>
      </c>
      <c r="K109" s="360" t="str">
        <f t="shared" si="34"/>
        <v/>
      </c>
      <c r="L109" s="360"/>
    </row>
    <row r="110" spans="1:12" s="236" customFormat="1" ht="15" customHeight="1">
      <c r="A110" s="355"/>
      <c r="B110" s="356"/>
      <c r="C110" s="357" t="str">
        <f>IF($B110="","",IFERROR(VLOOKUP($B110,SERVIÇOS!$B:$G,2,0),IFERROR(VLOOKUP($B110,'COMPOSIÇÕES COMPLEMENTARES '!$C:$K,2,0),"")))</f>
        <v/>
      </c>
      <c r="D110" s="358" t="str">
        <f>IF($B110="","",IFERROR(VLOOKUP($B110,SERVIÇOS!$B:$G,3,0),IFERROR(VLOOKUP($B110,'COMPOSIÇÕES COMPLEMENTARES '!$C:$K,3,0),"")))</f>
        <v/>
      </c>
      <c r="E110" s="359"/>
      <c r="F110" s="360" t="str">
        <f>IF($B110="","",IFERROR(VLOOKUP($B110,SERVIÇOS!$B:$G,4,0),IFERROR(VLOOKUP($B110,'COMPOSIÇÕES COMPLEMENTARES '!$C:$K,6,0),"")))</f>
        <v/>
      </c>
      <c r="G110" s="360" t="str">
        <f>IF($B110="","",IFERROR(VLOOKUP($B110,SERVIÇOS!$B:$G,5,0),IFERROR(VLOOKUP($B110,'COMPOSIÇÕES COMPLEMENTARES '!$C:$K,7,0),"")))</f>
        <v/>
      </c>
      <c r="H110" s="360" t="str">
        <f t="shared" si="31"/>
        <v/>
      </c>
      <c r="I110" s="360" t="str">
        <f t="shared" si="32"/>
        <v/>
      </c>
      <c r="J110" s="360" t="str">
        <f t="shared" si="33"/>
        <v/>
      </c>
      <c r="K110" s="360" t="str">
        <f t="shared" si="34"/>
        <v/>
      </c>
      <c r="L110" s="360"/>
    </row>
    <row r="111" spans="1:12" s="236" customFormat="1" ht="15" customHeight="1">
      <c r="A111" s="355"/>
      <c r="B111" s="356"/>
      <c r="C111" s="357" t="str">
        <f>IF($B111="","",IFERROR(VLOOKUP($B111,SERVIÇOS!$B:$G,2,0),IFERROR(VLOOKUP($B111,'COMPOSIÇÕES COMPLEMENTARES '!$C:$K,2,0),"")))</f>
        <v/>
      </c>
      <c r="D111" s="358" t="str">
        <f>IF($B111="","",IFERROR(VLOOKUP($B111,SERVIÇOS!$B:$G,3,0),IFERROR(VLOOKUP($B111,'COMPOSIÇÕES COMPLEMENTARES '!$C:$K,3,0),"")))</f>
        <v/>
      </c>
      <c r="E111" s="359"/>
      <c r="F111" s="360" t="str">
        <f>IF($B111="","",IFERROR(VLOOKUP($B111,SERVIÇOS!$B:$G,4,0),IFERROR(VLOOKUP($B111,'COMPOSIÇÕES COMPLEMENTARES '!$C:$K,6,0),"")))</f>
        <v/>
      </c>
      <c r="G111" s="360" t="str">
        <f>IF($B111="","",IFERROR(VLOOKUP($B111,SERVIÇOS!$B:$G,5,0),IFERROR(VLOOKUP($B111,'COMPOSIÇÕES COMPLEMENTARES '!$C:$K,7,0),"")))</f>
        <v/>
      </c>
      <c r="H111" s="360" t="str">
        <f t="shared" si="31"/>
        <v/>
      </c>
      <c r="I111" s="360" t="str">
        <f t="shared" si="32"/>
        <v/>
      </c>
      <c r="J111" s="360" t="str">
        <f t="shared" si="33"/>
        <v/>
      </c>
      <c r="K111" s="360" t="str">
        <f t="shared" si="34"/>
        <v/>
      </c>
      <c r="L111" s="360"/>
    </row>
    <row r="112" spans="1:12" s="236" customFormat="1" ht="15" customHeight="1">
      <c r="A112" s="355"/>
      <c r="B112" s="356"/>
      <c r="C112" s="357" t="str">
        <f>IF($B112="","",IFERROR(VLOOKUP($B112,SERVIÇOS!$B:$G,2,0),IFERROR(VLOOKUP($B112,'COMPOSIÇÕES COMPLEMENTARES '!$C:$K,2,0),"")))</f>
        <v/>
      </c>
      <c r="D112" s="358" t="str">
        <f>IF($B112="","",IFERROR(VLOOKUP($B112,SERVIÇOS!$B:$G,3,0),IFERROR(VLOOKUP($B112,'COMPOSIÇÕES COMPLEMENTARES '!$C:$K,3,0),"")))</f>
        <v/>
      </c>
      <c r="E112" s="359"/>
      <c r="F112" s="360" t="str">
        <f>IF($B112="","",IFERROR(VLOOKUP($B112,SERVIÇOS!$B:$G,4,0),IFERROR(VLOOKUP($B112,'COMPOSIÇÕES COMPLEMENTARES '!$C:$K,6,0),"")))</f>
        <v/>
      </c>
      <c r="G112" s="360" t="str">
        <f>IF($B112="","",IFERROR(VLOOKUP($B112,SERVIÇOS!$B:$G,5,0),IFERROR(VLOOKUP($B112,'COMPOSIÇÕES COMPLEMENTARES '!$C:$K,7,0),"")))</f>
        <v/>
      </c>
      <c r="H112" s="360" t="str">
        <f t="shared" si="31"/>
        <v/>
      </c>
      <c r="I112" s="360" t="str">
        <f t="shared" si="32"/>
        <v/>
      </c>
      <c r="J112" s="360" t="str">
        <f t="shared" si="33"/>
        <v/>
      </c>
      <c r="K112" s="360" t="str">
        <f t="shared" si="34"/>
        <v/>
      </c>
      <c r="L112" s="360"/>
    </row>
    <row r="113" spans="1:12" s="236" customFormat="1" ht="15" customHeight="1">
      <c r="A113" s="355"/>
      <c r="B113" s="356"/>
      <c r="C113" s="357" t="str">
        <f>IF($B113="","",IFERROR(VLOOKUP($B113,SERVIÇOS!$B:$G,2,0),IFERROR(VLOOKUP($B113,'COMPOSIÇÕES COMPLEMENTARES '!$C:$K,2,0),"")))</f>
        <v/>
      </c>
      <c r="D113" s="358" t="str">
        <f>IF($B113="","",IFERROR(VLOOKUP($B113,SERVIÇOS!$B:$G,3,0),IFERROR(VLOOKUP($B113,'COMPOSIÇÕES COMPLEMENTARES '!$C:$K,3,0),"")))</f>
        <v/>
      </c>
      <c r="E113" s="359"/>
      <c r="F113" s="360" t="str">
        <f>IF($B113="","",IFERROR(VLOOKUP($B113,SERVIÇOS!$B:$G,4,0),IFERROR(VLOOKUP($B113,'COMPOSIÇÕES COMPLEMENTARES '!$C:$K,6,0),"")))</f>
        <v/>
      </c>
      <c r="G113" s="360" t="str">
        <f>IF($B113="","",IFERROR(VLOOKUP($B113,SERVIÇOS!$B:$G,5,0),IFERROR(VLOOKUP($B113,'COMPOSIÇÕES COMPLEMENTARES '!$C:$K,7,0),"")))</f>
        <v/>
      </c>
      <c r="H113" s="360" t="str">
        <f t="shared" si="31"/>
        <v/>
      </c>
      <c r="I113" s="360" t="str">
        <f t="shared" si="32"/>
        <v/>
      </c>
      <c r="J113" s="360" t="str">
        <f t="shared" si="33"/>
        <v/>
      </c>
      <c r="K113" s="360" t="str">
        <f t="shared" si="34"/>
        <v/>
      </c>
      <c r="L113" s="360"/>
    </row>
    <row r="114" spans="1:12" s="236" customFormat="1" ht="15" customHeight="1">
      <c r="A114" s="355"/>
      <c r="B114" s="356"/>
      <c r="C114" s="357" t="str">
        <f>IF($B114="","",IFERROR(VLOOKUP($B114,SERVIÇOS!$B:$G,2,0),IFERROR(VLOOKUP($B114,'COMPOSIÇÕES COMPLEMENTARES '!$C:$K,2,0),"")))</f>
        <v/>
      </c>
      <c r="D114" s="358" t="str">
        <f>IF($B114="","",IFERROR(VLOOKUP($B114,SERVIÇOS!$B:$G,3,0),IFERROR(VLOOKUP($B114,'COMPOSIÇÕES COMPLEMENTARES '!$C:$K,3,0),"")))</f>
        <v/>
      </c>
      <c r="E114" s="359"/>
      <c r="F114" s="360" t="str">
        <f>IF($B114="","",IFERROR(VLOOKUP($B114,SERVIÇOS!$B:$G,4,0),IFERROR(VLOOKUP($B114,'COMPOSIÇÕES COMPLEMENTARES '!$C:$K,6,0),"")))</f>
        <v/>
      </c>
      <c r="G114" s="360" t="str">
        <f>IF($B114="","",IFERROR(VLOOKUP($B114,SERVIÇOS!$B:$G,5,0),IFERROR(VLOOKUP($B114,'COMPOSIÇÕES COMPLEMENTARES '!$C:$K,7,0),"")))</f>
        <v/>
      </c>
      <c r="H114" s="360" t="str">
        <f t="shared" si="31"/>
        <v/>
      </c>
      <c r="I114" s="360" t="str">
        <f t="shared" si="32"/>
        <v/>
      </c>
      <c r="J114" s="360" t="str">
        <f t="shared" si="33"/>
        <v/>
      </c>
      <c r="K114" s="360" t="str">
        <f t="shared" si="34"/>
        <v/>
      </c>
      <c r="L114" s="360"/>
    </row>
    <row r="115" spans="1:12" s="236" customFormat="1" ht="15" customHeight="1">
      <c r="A115" s="355"/>
      <c r="B115" s="356"/>
      <c r="C115" s="357" t="str">
        <f>IF($B115="","",IFERROR(VLOOKUP($B115,SERVIÇOS!$B:$G,2,0),IFERROR(VLOOKUP($B115,'COMPOSIÇÕES COMPLEMENTARES '!$C:$K,2,0),"")))</f>
        <v/>
      </c>
      <c r="D115" s="358" t="str">
        <f>IF($B115="","",IFERROR(VLOOKUP($B115,SERVIÇOS!$B:$G,3,0),IFERROR(VLOOKUP($B115,'COMPOSIÇÕES COMPLEMENTARES '!$C:$K,3,0),"")))</f>
        <v/>
      </c>
      <c r="E115" s="359"/>
      <c r="F115" s="360" t="str">
        <f>IF($B115="","",IFERROR(VLOOKUP($B115,SERVIÇOS!$B:$G,4,0),IFERROR(VLOOKUP($B115,'COMPOSIÇÕES COMPLEMENTARES '!$C:$K,6,0),"")))</f>
        <v/>
      </c>
      <c r="G115" s="360" t="str">
        <f>IF($B115="","",IFERROR(VLOOKUP($B115,SERVIÇOS!$B:$G,5,0),IFERROR(VLOOKUP($B115,'COMPOSIÇÕES COMPLEMENTARES '!$C:$K,7,0),"")))</f>
        <v/>
      </c>
      <c r="H115" s="360" t="str">
        <f t="shared" si="31"/>
        <v/>
      </c>
      <c r="I115" s="360" t="str">
        <f t="shared" si="32"/>
        <v/>
      </c>
      <c r="J115" s="360" t="str">
        <f t="shared" si="33"/>
        <v/>
      </c>
      <c r="K115" s="360" t="str">
        <f t="shared" si="34"/>
        <v/>
      </c>
      <c r="L115" s="360"/>
    </row>
    <row r="116" spans="1:12" s="236" customFormat="1" ht="15" customHeight="1">
      <c r="A116" s="355"/>
      <c r="B116" s="356"/>
      <c r="C116" s="357" t="str">
        <f>IF($B116="","",IFERROR(VLOOKUP($B116,SERVIÇOS!$B:$G,2,0),IFERROR(VLOOKUP($B116,'COMPOSIÇÕES COMPLEMENTARES '!$C:$K,2,0),"")))</f>
        <v/>
      </c>
      <c r="D116" s="358" t="str">
        <f>IF($B116="","",IFERROR(VLOOKUP($B116,SERVIÇOS!$B:$G,3,0),IFERROR(VLOOKUP($B116,'COMPOSIÇÕES COMPLEMENTARES '!$C:$K,3,0),"")))</f>
        <v/>
      </c>
      <c r="E116" s="359"/>
      <c r="F116" s="360" t="str">
        <f>IF($B116="","",IFERROR(VLOOKUP($B116,SERVIÇOS!$B:$G,4,0),IFERROR(VLOOKUP($B116,'COMPOSIÇÕES COMPLEMENTARES '!$C:$K,6,0),"")))</f>
        <v/>
      </c>
      <c r="G116" s="360" t="str">
        <f>IF($B116="","",IFERROR(VLOOKUP($B116,SERVIÇOS!$B:$G,5,0),IFERROR(VLOOKUP($B116,'COMPOSIÇÕES COMPLEMENTARES '!$C:$K,7,0),"")))</f>
        <v/>
      </c>
      <c r="H116" s="360" t="str">
        <f t="shared" si="31"/>
        <v/>
      </c>
      <c r="I116" s="360" t="str">
        <f t="shared" si="32"/>
        <v/>
      </c>
      <c r="J116" s="360" t="str">
        <f t="shared" si="33"/>
        <v/>
      </c>
      <c r="K116" s="360" t="str">
        <f t="shared" si="34"/>
        <v/>
      </c>
      <c r="L116" s="360"/>
    </row>
    <row r="117" spans="1:12" s="236" customFormat="1" ht="15" customHeight="1">
      <c r="A117" s="355"/>
      <c r="B117" s="356"/>
      <c r="C117" s="357" t="str">
        <f>IF($B117="","",IFERROR(VLOOKUP($B117,SERVIÇOS!$B:$G,2,0),IFERROR(VLOOKUP($B117,'COMPOSIÇÕES COMPLEMENTARES '!$C:$K,2,0),"")))</f>
        <v/>
      </c>
      <c r="D117" s="358" t="str">
        <f>IF($B117="","",IFERROR(VLOOKUP($B117,SERVIÇOS!$B:$G,3,0),IFERROR(VLOOKUP($B117,'COMPOSIÇÕES COMPLEMENTARES '!$C:$K,3,0),"")))</f>
        <v/>
      </c>
      <c r="E117" s="359"/>
      <c r="F117" s="360" t="str">
        <f>IF($B117="","",IFERROR(VLOOKUP($B117,SERVIÇOS!$B:$G,4,0),IFERROR(VLOOKUP($B117,'COMPOSIÇÕES COMPLEMENTARES '!$C:$K,6,0),"")))</f>
        <v/>
      </c>
      <c r="G117" s="360" t="str">
        <f>IF($B117="","",IFERROR(VLOOKUP($B117,SERVIÇOS!$B:$G,5,0),IFERROR(VLOOKUP($B117,'COMPOSIÇÕES COMPLEMENTARES '!$C:$K,7,0),"")))</f>
        <v/>
      </c>
      <c r="H117" s="360" t="str">
        <f t="shared" si="31"/>
        <v/>
      </c>
      <c r="I117" s="360" t="str">
        <f t="shared" si="32"/>
        <v/>
      </c>
      <c r="J117" s="360" t="str">
        <f t="shared" si="33"/>
        <v/>
      </c>
      <c r="K117" s="360" t="str">
        <f t="shared" si="34"/>
        <v/>
      </c>
      <c r="L117" s="360"/>
    </row>
    <row r="118" spans="1:12" s="236" customFormat="1" ht="15" customHeight="1">
      <c r="A118" s="355"/>
      <c r="B118" s="356"/>
      <c r="C118" s="357" t="str">
        <f>IF($B118="","",IFERROR(VLOOKUP($B118,SERVIÇOS!$B:$G,2,0),IFERROR(VLOOKUP($B118,'COMPOSIÇÕES COMPLEMENTARES '!$C:$K,2,0),"")))</f>
        <v/>
      </c>
      <c r="D118" s="358" t="str">
        <f>IF($B118="","",IFERROR(VLOOKUP($B118,SERVIÇOS!$B:$G,3,0),IFERROR(VLOOKUP($B118,'COMPOSIÇÕES COMPLEMENTARES '!$C:$K,3,0),"")))</f>
        <v/>
      </c>
      <c r="E118" s="359"/>
      <c r="F118" s="360" t="str">
        <f>IF($B118="","",IFERROR(VLOOKUP($B118,SERVIÇOS!$B:$G,4,0),IFERROR(VLOOKUP($B118,'COMPOSIÇÕES COMPLEMENTARES '!$C:$K,6,0),"")))</f>
        <v/>
      </c>
      <c r="G118" s="360" t="str">
        <f>IF($B118="","",IFERROR(VLOOKUP($B118,SERVIÇOS!$B:$G,5,0),IFERROR(VLOOKUP($B118,'COMPOSIÇÕES COMPLEMENTARES '!$C:$K,7,0),"")))</f>
        <v/>
      </c>
      <c r="H118" s="360" t="str">
        <f t="shared" si="31"/>
        <v/>
      </c>
      <c r="I118" s="360" t="str">
        <f t="shared" si="32"/>
        <v/>
      </c>
      <c r="J118" s="360" t="str">
        <f t="shared" si="33"/>
        <v/>
      </c>
      <c r="K118" s="360" t="str">
        <f t="shared" si="34"/>
        <v/>
      </c>
      <c r="L118" s="360"/>
    </row>
    <row r="119" spans="1:12" s="236" customFormat="1" ht="15" customHeight="1">
      <c r="A119" s="355"/>
      <c r="B119" s="356"/>
      <c r="C119" s="357" t="str">
        <f>IF($B119="","",IFERROR(VLOOKUP($B119,SERVIÇOS!$B:$G,2,0),IFERROR(VLOOKUP($B119,'COMPOSIÇÕES COMPLEMENTARES '!$C:$K,2,0),"")))</f>
        <v/>
      </c>
      <c r="D119" s="358" t="str">
        <f>IF($B119="","",IFERROR(VLOOKUP($B119,SERVIÇOS!$B:$G,3,0),IFERROR(VLOOKUP($B119,'COMPOSIÇÕES COMPLEMENTARES '!$C:$K,3,0),"")))</f>
        <v/>
      </c>
      <c r="E119" s="359"/>
      <c r="F119" s="360" t="str">
        <f>IF($B119="","",IFERROR(VLOOKUP($B119,SERVIÇOS!$B:$G,4,0),IFERROR(VLOOKUP($B119,'COMPOSIÇÕES COMPLEMENTARES '!$C:$K,6,0),"")))</f>
        <v/>
      </c>
      <c r="G119" s="360" t="str">
        <f>IF($B119="","",IFERROR(VLOOKUP($B119,SERVIÇOS!$B:$G,5,0),IFERROR(VLOOKUP($B119,'COMPOSIÇÕES COMPLEMENTARES '!$C:$K,7,0),"")))</f>
        <v/>
      </c>
      <c r="H119" s="360" t="str">
        <f t="shared" si="31"/>
        <v/>
      </c>
      <c r="I119" s="360" t="str">
        <f t="shared" si="32"/>
        <v/>
      </c>
      <c r="J119" s="360" t="str">
        <f t="shared" si="33"/>
        <v/>
      </c>
      <c r="K119" s="360" t="str">
        <f t="shared" si="34"/>
        <v/>
      </c>
      <c r="L119" s="360"/>
    </row>
    <row r="120" spans="1:12" s="236" customFormat="1" ht="15" customHeight="1">
      <c r="A120" s="355"/>
      <c r="B120" s="356"/>
      <c r="C120" s="357" t="str">
        <f>IF($B120="","",IFERROR(VLOOKUP($B120,SERVIÇOS!$B:$G,2,0),IFERROR(VLOOKUP($B120,'COMPOSIÇÕES COMPLEMENTARES '!$C:$K,2,0),"")))</f>
        <v/>
      </c>
      <c r="D120" s="358" t="str">
        <f>IF($B120="","",IFERROR(VLOOKUP($B120,SERVIÇOS!$B:$G,3,0),IFERROR(VLOOKUP($B120,'COMPOSIÇÕES COMPLEMENTARES '!$C:$K,3,0),"")))</f>
        <v/>
      </c>
      <c r="E120" s="359"/>
      <c r="F120" s="360" t="str">
        <f>IF($B120="","",IFERROR(VLOOKUP($B120,SERVIÇOS!$B:$G,4,0),IFERROR(VLOOKUP($B120,'COMPOSIÇÕES COMPLEMENTARES '!$C:$K,6,0),"")))</f>
        <v/>
      </c>
      <c r="G120" s="360" t="str">
        <f>IF($B120="","",IFERROR(VLOOKUP($B120,SERVIÇOS!$B:$G,5,0),IFERROR(VLOOKUP($B120,'COMPOSIÇÕES COMPLEMENTARES '!$C:$K,7,0),"")))</f>
        <v/>
      </c>
      <c r="H120" s="360" t="str">
        <f t="shared" si="31"/>
        <v/>
      </c>
      <c r="I120" s="360" t="str">
        <f t="shared" si="32"/>
        <v/>
      </c>
      <c r="J120" s="360" t="str">
        <f t="shared" si="33"/>
        <v/>
      </c>
      <c r="K120" s="360" t="str">
        <f t="shared" si="34"/>
        <v/>
      </c>
      <c r="L120" s="360"/>
    </row>
    <row r="121" spans="1:12" s="236" customFormat="1" ht="15" customHeight="1">
      <c r="A121" s="355"/>
      <c r="B121" s="356"/>
      <c r="C121" s="357" t="str">
        <f>IF($B121="","",IFERROR(VLOOKUP($B121,SERVIÇOS!$B:$G,2,0),IFERROR(VLOOKUP($B121,'COMPOSIÇÕES COMPLEMENTARES '!$C:$K,2,0),"")))</f>
        <v/>
      </c>
      <c r="D121" s="358" t="str">
        <f>IF($B121="","",IFERROR(VLOOKUP($B121,SERVIÇOS!$B:$G,3,0),IFERROR(VLOOKUP($B121,'COMPOSIÇÕES COMPLEMENTARES '!$C:$K,3,0),"")))</f>
        <v/>
      </c>
      <c r="E121" s="359"/>
      <c r="F121" s="360" t="str">
        <f>IF($B121="","",IFERROR(VLOOKUP($B121,SERVIÇOS!$B:$G,4,0),IFERROR(VLOOKUP($B121,'COMPOSIÇÕES COMPLEMENTARES '!$C:$K,6,0),"")))</f>
        <v/>
      </c>
      <c r="G121" s="360" t="str">
        <f>IF($B121="","",IFERROR(VLOOKUP($B121,SERVIÇOS!$B:$G,5,0),IFERROR(VLOOKUP($B121,'COMPOSIÇÕES COMPLEMENTARES '!$C:$K,7,0),"")))</f>
        <v/>
      </c>
      <c r="H121" s="360" t="str">
        <f t="shared" si="31"/>
        <v/>
      </c>
      <c r="I121" s="360" t="str">
        <f t="shared" si="32"/>
        <v/>
      </c>
      <c r="J121" s="360" t="str">
        <f t="shared" si="33"/>
        <v/>
      </c>
      <c r="K121" s="360" t="str">
        <f t="shared" si="34"/>
        <v/>
      </c>
      <c r="L121" s="360"/>
    </row>
    <row r="122" spans="1:12" s="236" customFormat="1" ht="15" customHeight="1">
      <c r="A122" s="355"/>
      <c r="B122" s="356"/>
      <c r="C122" s="357" t="str">
        <f>IF($B122="","",IFERROR(VLOOKUP($B122,SERVIÇOS!$B:$G,2,0),IFERROR(VLOOKUP($B122,'COMPOSIÇÕES COMPLEMENTARES '!$C:$K,2,0),"")))</f>
        <v/>
      </c>
      <c r="D122" s="358" t="str">
        <f>IF($B122="","",IFERROR(VLOOKUP($B122,SERVIÇOS!$B:$G,3,0),IFERROR(VLOOKUP($B122,'COMPOSIÇÕES COMPLEMENTARES '!$C:$K,3,0),"")))</f>
        <v/>
      </c>
      <c r="E122" s="359"/>
      <c r="F122" s="360" t="str">
        <f>IF($B122="","",IFERROR(VLOOKUP($B122,SERVIÇOS!$B:$G,4,0),IFERROR(VLOOKUP($B122,'COMPOSIÇÕES COMPLEMENTARES '!$C:$K,6,0),"")))</f>
        <v/>
      </c>
      <c r="G122" s="360" t="str">
        <f>IF($B122="","",IFERROR(VLOOKUP($B122,SERVIÇOS!$B:$G,5,0),IFERROR(VLOOKUP($B122,'COMPOSIÇÕES COMPLEMENTARES '!$C:$K,7,0),"")))</f>
        <v/>
      </c>
      <c r="H122" s="360" t="str">
        <f t="shared" si="31"/>
        <v/>
      </c>
      <c r="I122" s="360" t="str">
        <f t="shared" si="32"/>
        <v/>
      </c>
      <c r="J122" s="360" t="str">
        <f t="shared" si="33"/>
        <v/>
      </c>
      <c r="K122" s="360" t="str">
        <f t="shared" si="34"/>
        <v/>
      </c>
      <c r="L122" s="360"/>
    </row>
    <row r="123" spans="1:12" s="236" customFormat="1" ht="15" customHeight="1">
      <c r="A123" s="355"/>
      <c r="B123" s="356"/>
      <c r="C123" s="357" t="str">
        <f>IF($B123="","",IFERROR(VLOOKUP($B123,SERVIÇOS!$B:$G,2,0),IFERROR(VLOOKUP($B123,'COMPOSIÇÕES COMPLEMENTARES '!$C:$K,2,0),"")))</f>
        <v/>
      </c>
      <c r="D123" s="358" t="str">
        <f>IF($B123="","",IFERROR(VLOOKUP($B123,SERVIÇOS!$B:$G,3,0),IFERROR(VLOOKUP($B123,'COMPOSIÇÕES COMPLEMENTARES '!$C:$K,3,0),"")))</f>
        <v/>
      </c>
      <c r="E123" s="359"/>
      <c r="F123" s="360" t="str">
        <f>IF($B123="","",IFERROR(VLOOKUP($B123,SERVIÇOS!$B:$G,4,0),IFERROR(VLOOKUP($B123,'COMPOSIÇÕES COMPLEMENTARES '!$C:$K,6,0),"")))</f>
        <v/>
      </c>
      <c r="G123" s="360" t="str">
        <f>IF($B123="","",IFERROR(VLOOKUP($B123,SERVIÇOS!$B:$G,5,0),IFERROR(VLOOKUP($B123,'COMPOSIÇÕES COMPLEMENTARES '!$C:$K,7,0),"")))</f>
        <v/>
      </c>
      <c r="H123" s="360" t="str">
        <f t="shared" si="31"/>
        <v/>
      </c>
      <c r="I123" s="360" t="str">
        <f t="shared" si="32"/>
        <v/>
      </c>
      <c r="J123" s="360" t="str">
        <f t="shared" si="33"/>
        <v/>
      </c>
      <c r="K123" s="360" t="str">
        <f t="shared" si="34"/>
        <v/>
      </c>
      <c r="L123" s="360"/>
    </row>
    <row r="124" spans="1:12" s="236" customFormat="1" ht="15" customHeight="1">
      <c r="A124" s="355"/>
      <c r="B124" s="356"/>
      <c r="C124" s="357" t="str">
        <f>IF($B124="","",IFERROR(VLOOKUP($B124,SERVIÇOS!$B:$G,2,0),IFERROR(VLOOKUP($B124,'COMPOSIÇÕES COMPLEMENTARES '!$C:$K,2,0),"")))</f>
        <v/>
      </c>
      <c r="D124" s="358" t="str">
        <f>IF($B124="","",IFERROR(VLOOKUP($B124,SERVIÇOS!$B:$G,3,0),IFERROR(VLOOKUP($B124,'COMPOSIÇÕES COMPLEMENTARES '!$C:$K,3,0),"")))</f>
        <v/>
      </c>
      <c r="E124" s="359"/>
      <c r="F124" s="360" t="str">
        <f>IF($B124="","",IFERROR(VLOOKUP($B124,SERVIÇOS!$B:$G,4,0),IFERROR(VLOOKUP($B124,'COMPOSIÇÕES COMPLEMENTARES '!$C:$K,6,0),"")))</f>
        <v/>
      </c>
      <c r="G124" s="360" t="str">
        <f>IF($B124="","",IFERROR(VLOOKUP($B124,SERVIÇOS!$B:$G,5,0),IFERROR(VLOOKUP($B124,'COMPOSIÇÕES COMPLEMENTARES '!$C:$K,7,0),"")))</f>
        <v/>
      </c>
      <c r="H124" s="360" t="str">
        <f t="shared" si="31"/>
        <v/>
      </c>
      <c r="I124" s="360" t="str">
        <f t="shared" si="32"/>
        <v/>
      </c>
      <c r="J124" s="360" t="str">
        <f t="shared" si="33"/>
        <v/>
      </c>
      <c r="K124" s="360" t="str">
        <f t="shared" si="34"/>
        <v/>
      </c>
      <c r="L124" s="360"/>
    </row>
    <row r="125" spans="1:12" s="236" customFormat="1" ht="15" customHeight="1">
      <c r="A125" s="355"/>
      <c r="B125" s="356"/>
      <c r="C125" s="357" t="str">
        <f>IF($B125="","",IFERROR(VLOOKUP($B125,SERVIÇOS!$B:$G,2,0),IFERROR(VLOOKUP($B125,'COMPOSIÇÕES COMPLEMENTARES '!$C:$K,2,0),"")))</f>
        <v/>
      </c>
      <c r="D125" s="358" t="str">
        <f>IF($B125="","",IFERROR(VLOOKUP($B125,SERVIÇOS!$B:$G,3,0),IFERROR(VLOOKUP($B125,'COMPOSIÇÕES COMPLEMENTARES '!$C:$K,3,0),"")))</f>
        <v/>
      </c>
      <c r="E125" s="359"/>
      <c r="F125" s="360" t="str">
        <f>IF($B125="","",IFERROR(VLOOKUP($B125,SERVIÇOS!$B:$G,4,0),IFERROR(VLOOKUP($B125,'COMPOSIÇÕES COMPLEMENTARES '!$C:$K,6,0),"")))</f>
        <v/>
      </c>
      <c r="G125" s="360" t="str">
        <f>IF($B125="","",IFERROR(VLOOKUP($B125,SERVIÇOS!$B:$G,5,0),IFERROR(VLOOKUP($B125,'COMPOSIÇÕES COMPLEMENTARES '!$C:$K,7,0),"")))</f>
        <v/>
      </c>
      <c r="H125" s="360" t="str">
        <f t="shared" si="31"/>
        <v/>
      </c>
      <c r="I125" s="360" t="str">
        <f t="shared" si="32"/>
        <v/>
      </c>
      <c r="J125" s="360" t="str">
        <f t="shared" si="33"/>
        <v/>
      </c>
      <c r="K125" s="360" t="str">
        <f t="shared" si="34"/>
        <v/>
      </c>
      <c r="L125" s="360"/>
    </row>
    <row r="126" spans="1:12" s="236" customFormat="1" ht="15" customHeight="1">
      <c r="A126" s="355"/>
      <c r="B126" s="356"/>
      <c r="C126" s="357" t="str">
        <f>IF($B126="","",IFERROR(VLOOKUP($B126,SERVIÇOS!$B:$G,2,0),IFERROR(VLOOKUP($B126,'COMPOSIÇÕES COMPLEMENTARES '!$C:$K,2,0),"")))</f>
        <v/>
      </c>
      <c r="D126" s="358" t="str">
        <f>IF($B126="","",IFERROR(VLOOKUP($B126,SERVIÇOS!$B:$G,3,0),IFERROR(VLOOKUP($B126,'COMPOSIÇÕES COMPLEMENTARES '!$C:$K,3,0),"")))</f>
        <v/>
      </c>
      <c r="E126" s="359"/>
      <c r="F126" s="360" t="str">
        <f>IF($B126="","",IFERROR(VLOOKUP($B126,SERVIÇOS!$B:$G,4,0),IFERROR(VLOOKUP($B126,'COMPOSIÇÕES COMPLEMENTARES '!$C:$K,6,0),"")))</f>
        <v/>
      </c>
      <c r="G126" s="360" t="str">
        <f>IF($B126="","",IFERROR(VLOOKUP($B126,SERVIÇOS!$B:$G,5,0),IFERROR(VLOOKUP($B126,'COMPOSIÇÕES COMPLEMENTARES '!$C:$K,7,0),"")))</f>
        <v/>
      </c>
      <c r="H126" s="360" t="str">
        <f t="shared" si="31"/>
        <v/>
      </c>
      <c r="I126" s="360" t="str">
        <f t="shared" si="32"/>
        <v/>
      </c>
      <c r="J126" s="360" t="str">
        <f t="shared" si="33"/>
        <v/>
      </c>
      <c r="K126" s="360" t="str">
        <f t="shared" si="34"/>
        <v/>
      </c>
      <c r="L126" s="360"/>
    </row>
    <row r="127" spans="1:12" s="236" customFormat="1" ht="15" customHeight="1">
      <c r="A127" s="355"/>
      <c r="B127" s="356"/>
      <c r="C127" s="357" t="str">
        <f>IF($B127="","",IFERROR(VLOOKUP($B127,SERVIÇOS!$B:$G,2,0),IFERROR(VLOOKUP($B127,'COMPOSIÇÕES COMPLEMENTARES '!$C:$K,2,0),"")))</f>
        <v/>
      </c>
      <c r="D127" s="358" t="str">
        <f>IF($B127="","",IFERROR(VLOOKUP($B127,SERVIÇOS!$B:$G,3,0),IFERROR(VLOOKUP($B127,'COMPOSIÇÕES COMPLEMENTARES '!$C:$K,3,0),"")))</f>
        <v/>
      </c>
      <c r="E127" s="359"/>
      <c r="F127" s="360" t="str">
        <f>IF($B127="","",IFERROR(VLOOKUP($B127,SERVIÇOS!$B:$G,4,0),IFERROR(VLOOKUP($B127,'COMPOSIÇÕES COMPLEMENTARES '!$C:$K,6,0),"")))</f>
        <v/>
      </c>
      <c r="G127" s="360" t="str">
        <f>IF($B127="","",IFERROR(VLOOKUP($B127,SERVIÇOS!$B:$G,5,0),IFERROR(VLOOKUP($B127,'COMPOSIÇÕES COMPLEMENTARES '!$C:$K,7,0),"")))</f>
        <v/>
      </c>
      <c r="H127" s="360" t="str">
        <f t="shared" si="31"/>
        <v/>
      </c>
      <c r="I127" s="360" t="str">
        <f t="shared" si="32"/>
        <v/>
      </c>
      <c r="J127" s="360" t="str">
        <f t="shared" si="33"/>
        <v/>
      </c>
      <c r="K127" s="360" t="str">
        <f t="shared" si="34"/>
        <v/>
      </c>
      <c r="L127" s="360"/>
    </row>
    <row r="128" spans="1:12" s="236" customFormat="1" ht="15" customHeight="1">
      <c r="A128" s="355"/>
      <c r="B128" s="356"/>
      <c r="C128" s="357" t="str">
        <f>IF($B128="","",IFERROR(VLOOKUP($B128,SERVIÇOS!$B:$G,2,0),IFERROR(VLOOKUP($B128,'COMPOSIÇÕES COMPLEMENTARES '!$C:$K,2,0),"")))</f>
        <v/>
      </c>
      <c r="D128" s="358" t="str">
        <f>IF($B128="","",IFERROR(VLOOKUP($B128,SERVIÇOS!$B:$G,3,0),IFERROR(VLOOKUP($B128,'COMPOSIÇÕES COMPLEMENTARES '!$C:$K,3,0),"")))</f>
        <v/>
      </c>
      <c r="E128" s="359"/>
      <c r="F128" s="360" t="str">
        <f>IF($B128="","",IFERROR(VLOOKUP($B128,SERVIÇOS!$B:$G,4,0),IFERROR(VLOOKUP($B128,'COMPOSIÇÕES COMPLEMENTARES '!$C:$K,6,0),"")))</f>
        <v/>
      </c>
      <c r="G128" s="360" t="str">
        <f>IF($B128="","",IFERROR(VLOOKUP($B128,SERVIÇOS!$B:$G,5,0),IFERROR(VLOOKUP($B128,'COMPOSIÇÕES COMPLEMENTARES '!$C:$K,7,0),"")))</f>
        <v/>
      </c>
      <c r="H128" s="360" t="str">
        <f t="shared" si="31"/>
        <v/>
      </c>
      <c r="I128" s="360" t="str">
        <f t="shared" si="32"/>
        <v/>
      </c>
      <c r="J128" s="360" t="str">
        <f t="shared" si="33"/>
        <v/>
      </c>
      <c r="K128" s="360" t="str">
        <f t="shared" si="34"/>
        <v/>
      </c>
      <c r="L128" s="360"/>
    </row>
    <row r="129" spans="1:12" s="236" customFormat="1" ht="15" customHeight="1">
      <c r="A129" s="355"/>
      <c r="B129" s="356"/>
      <c r="C129" s="357" t="str">
        <f>IF($B129="","",IFERROR(VLOOKUP($B129,SERVIÇOS!$B:$G,2,0),IFERROR(VLOOKUP($B129,'COMPOSIÇÕES COMPLEMENTARES '!$C:$K,2,0),"")))</f>
        <v/>
      </c>
      <c r="D129" s="358" t="str">
        <f>IF($B129="","",IFERROR(VLOOKUP($B129,SERVIÇOS!$B:$G,3,0),IFERROR(VLOOKUP($B129,'COMPOSIÇÕES COMPLEMENTARES '!$C:$K,3,0),"")))</f>
        <v/>
      </c>
      <c r="E129" s="359"/>
      <c r="F129" s="360" t="str">
        <f>IF($B129="","",IFERROR(VLOOKUP($B129,SERVIÇOS!$B:$G,4,0),IFERROR(VLOOKUP($B129,'COMPOSIÇÕES COMPLEMENTARES '!$C:$K,6,0),"")))</f>
        <v/>
      </c>
      <c r="G129" s="360" t="str">
        <f>IF($B129="","",IFERROR(VLOOKUP($B129,SERVIÇOS!$B:$G,5,0),IFERROR(VLOOKUP($B129,'COMPOSIÇÕES COMPLEMENTARES '!$C:$K,7,0),"")))</f>
        <v/>
      </c>
      <c r="H129" s="360" t="str">
        <f t="shared" si="31"/>
        <v/>
      </c>
      <c r="I129" s="360" t="str">
        <f t="shared" si="32"/>
        <v/>
      </c>
      <c r="J129" s="360" t="str">
        <f t="shared" si="33"/>
        <v/>
      </c>
      <c r="K129" s="360" t="str">
        <f t="shared" si="34"/>
        <v/>
      </c>
      <c r="L129" s="360"/>
    </row>
    <row r="130" spans="1:12" s="236" customFormat="1" ht="15" customHeight="1">
      <c r="A130" s="355"/>
      <c r="B130" s="356"/>
      <c r="C130" s="357" t="str">
        <f>IF($B130="","",IFERROR(VLOOKUP($B130,SERVIÇOS!$B:$G,2,0),IFERROR(VLOOKUP($B130,'COMPOSIÇÕES COMPLEMENTARES '!$C:$K,2,0),"")))</f>
        <v/>
      </c>
      <c r="D130" s="358" t="str">
        <f>IF($B130="","",IFERROR(VLOOKUP($B130,SERVIÇOS!$B:$G,3,0),IFERROR(VLOOKUP($B130,'COMPOSIÇÕES COMPLEMENTARES '!$C:$K,3,0),"")))</f>
        <v/>
      </c>
      <c r="E130" s="359"/>
      <c r="F130" s="360" t="str">
        <f>IF($B130="","",IFERROR(VLOOKUP($B130,SERVIÇOS!$B:$G,4,0),IFERROR(VLOOKUP($B130,'COMPOSIÇÕES COMPLEMENTARES '!$C:$K,6,0),"")))</f>
        <v/>
      </c>
      <c r="G130" s="360" t="str">
        <f>IF($B130="","",IFERROR(VLOOKUP($B130,SERVIÇOS!$B:$G,5,0),IFERROR(VLOOKUP($B130,'COMPOSIÇÕES COMPLEMENTARES '!$C:$K,7,0),"")))</f>
        <v/>
      </c>
      <c r="H130" s="360" t="str">
        <f t="shared" si="31"/>
        <v/>
      </c>
      <c r="I130" s="360" t="str">
        <f t="shared" si="32"/>
        <v/>
      </c>
      <c r="J130" s="360" t="str">
        <f t="shared" si="33"/>
        <v/>
      </c>
      <c r="K130" s="360" t="str">
        <f t="shared" si="34"/>
        <v/>
      </c>
      <c r="L130" s="360"/>
    </row>
    <row r="131" spans="1:12" s="236" customFormat="1" ht="15" customHeight="1">
      <c r="A131" s="355"/>
      <c r="B131" s="356"/>
      <c r="C131" s="357" t="str">
        <f>IF($B131="","",IFERROR(VLOOKUP($B131,SERVIÇOS!$B:$G,2,0),IFERROR(VLOOKUP($B131,'COMPOSIÇÕES COMPLEMENTARES '!$C:$K,2,0),"")))</f>
        <v/>
      </c>
      <c r="D131" s="358" t="str">
        <f>IF($B131="","",IFERROR(VLOOKUP($B131,SERVIÇOS!$B:$G,3,0),IFERROR(VLOOKUP($B131,'COMPOSIÇÕES COMPLEMENTARES '!$C:$K,3,0),"")))</f>
        <v/>
      </c>
      <c r="E131" s="359"/>
      <c r="F131" s="360" t="str">
        <f>IF($B131="","",IFERROR(VLOOKUP($B131,SERVIÇOS!$B:$G,4,0),IFERROR(VLOOKUP($B131,'COMPOSIÇÕES COMPLEMENTARES '!$C:$K,6,0),"")))</f>
        <v/>
      </c>
      <c r="G131" s="360" t="str">
        <f>IF($B131="","",IFERROR(VLOOKUP($B131,SERVIÇOS!$B:$G,5,0),IFERROR(VLOOKUP($B131,'COMPOSIÇÕES COMPLEMENTARES '!$C:$K,7,0),"")))</f>
        <v/>
      </c>
      <c r="H131" s="360" t="str">
        <f t="shared" si="31"/>
        <v/>
      </c>
      <c r="I131" s="360" t="str">
        <f t="shared" si="32"/>
        <v/>
      </c>
      <c r="J131" s="360" t="str">
        <f t="shared" si="33"/>
        <v/>
      </c>
      <c r="K131" s="360" t="str">
        <f t="shared" si="34"/>
        <v/>
      </c>
      <c r="L131" s="360"/>
    </row>
    <row r="132" spans="1:12" s="236" customFormat="1" ht="15" customHeight="1">
      <c r="A132" s="355"/>
      <c r="B132" s="356"/>
      <c r="C132" s="357" t="str">
        <f>IF($B132="","",IFERROR(VLOOKUP($B132,SERVIÇOS!$B:$G,2,0),IFERROR(VLOOKUP($B132,'COMPOSIÇÕES COMPLEMENTARES '!$C:$K,2,0),"")))</f>
        <v/>
      </c>
      <c r="D132" s="358" t="str">
        <f>IF($B132="","",IFERROR(VLOOKUP($B132,SERVIÇOS!$B:$G,3,0),IFERROR(VLOOKUP($B132,'COMPOSIÇÕES COMPLEMENTARES '!$C:$K,3,0),"")))</f>
        <v/>
      </c>
      <c r="E132" s="359"/>
      <c r="F132" s="360" t="str">
        <f>IF($B132="","",IFERROR(VLOOKUP($B132,SERVIÇOS!$B:$G,4,0),IFERROR(VLOOKUP($B132,'COMPOSIÇÕES COMPLEMENTARES '!$C:$K,6,0),"")))</f>
        <v/>
      </c>
      <c r="G132" s="360" t="str">
        <f>IF($B132="","",IFERROR(VLOOKUP($B132,SERVIÇOS!$B:$G,5,0),IFERROR(VLOOKUP($B132,'COMPOSIÇÕES COMPLEMENTARES '!$C:$K,7,0),"")))</f>
        <v/>
      </c>
      <c r="H132" s="360" t="str">
        <f t="shared" si="31"/>
        <v/>
      </c>
      <c r="I132" s="360" t="str">
        <f t="shared" si="32"/>
        <v/>
      </c>
      <c r="J132" s="360" t="str">
        <f t="shared" si="33"/>
        <v/>
      </c>
      <c r="K132" s="360" t="str">
        <f t="shared" si="34"/>
        <v/>
      </c>
      <c r="L132" s="360"/>
    </row>
    <row r="133" spans="1:12" s="236" customFormat="1" ht="15" customHeight="1">
      <c r="A133" s="355"/>
      <c r="B133" s="356"/>
      <c r="C133" s="357" t="str">
        <f>IF($B133="","",IFERROR(VLOOKUP($B133,SERVIÇOS!$B:$G,2,0),IFERROR(VLOOKUP($B133,'COMPOSIÇÕES COMPLEMENTARES '!$C:$K,2,0),"")))</f>
        <v/>
      </c>
      <c r="D133" s="358" t="str">
        <f>IF($B133="","",IFERROR(VLOOKUP($B133,SERVIÇOS!$B:$G,3,0),IFERROR(VLOOKUP($B133,'COMPOSIÇÕES COMPLEMENTARES '!$C:$K,3,0),"")))</f>
        <v/>
      </c>
      <c r="E133" s="359"/>
      <c r="F133" s="360" t="str">
        <f>IF($B133="","",IFERROR(VLOOKUP($B133,SERVIÇOS!$B:$G,4,0),IFERROR(VLOOKUP($B133,'COMPOSIÇÕES COMPLEMENTARES '!$C:$K,6,0),"")))</f>
        <v/>
      </c>
      <c r="G133" s="360" t="str">
        <f>IF($B133="","",IFERROR(VLOOKUP($B133,SERVIÇOS!$B:$G,5,0),IFERROR(VLOOKUP($B133,'COMPOSIÇÕES COMPLEMENTARES '!$C:$K,7,0),"")))</f>
        <v/>
      </c>
      <c r="H133" s="360" t="str">
        <f t="shared" si="31"/>
        <v/>
      </c>
      <c r="I133" s="360" t="str">
        <f t="shared" si="32"/>
        <v/>
      </c>
      <c r="J133" s="360" t="str">
        <f t="shared" si="33"/>
        <v/>
      </c>
      <c r="K133" s="360" t="str">
        <f t="shared" si="34"/>
        <v/>
      </c>
      <c r="L133" s="360"/>
    </row>
    <row r="134" spans="1:12" s="236" customFormat="1" ht="15" customHeight="1">
      <c r="A134" s="355"/>
      <c r="B134" s="356"/>
      <c r="C134" s="357" t="str">
        <f>IF($B134="","",IFERROR(VLOOKUP($B134,SERVIÇOS!$B:$G,2,0),IFERROR(VLOOKUP($B134,'COMPOSIÇÕES COMPLEMENTARES '!$C:$K,2,0),"")))</f>
        <v/>
      </c>
      <c r="D134" s="358" t="str">
        <f>IF($B134="","",IFERROR(VLOOKUP($B134,SERVIÇOS!$B:$G,3,0),IFERROR(VLOOKUP($B134,'COMPOSIÇÕES COMPLEMENTARES '!$C:$K,3,0),"")))</f>
        <v/>
      </c>
      <c r="E134" s="359"/>
      <c r="F134" s="360" t="str">
        <f>IF($B134="","",IFERROR(VLOOKUP($B134,SERVIÇOS!$B:$G,4,0),IFERROR(VLOOKUP($B134,'COMPOSIÇÕES COMPLEMENTARES '!$C:$K,6,0),"")))</f>
        <v/>
      </c>
      <c r="G134" s="360" t="str">
        <f>IF($B134="","",IFERROR(VLOOKUP($B134,SERVIÇOS!$B:$G,5,0),IFERROR(VLOOKUP($B134,'COMPOSIÇÕES COMPLEMENTARES '!$C:$K,7,0),"")))</f>
        <v/>
      </c>
      <c r="H134" s="360" t="str">
        <f t="shared" si="31"/>
        <v/>
      </c>
      <c r="I134" s="360" t="str">
        <f t="shared" si="32"/>
        <v/>
      </c>
      <c r="J134" s="360" t="str">
        <f t="shared" si="33"/>
        <v/>
      </c>
      <c r="K134" s="360" t="str">
        <f t="shared" si="34"/>
        <v/>
      </c>
      <c r="L134" s="360"/>
    </row>
    <row r="135" spans="1:12" s="236" customFormat="1" ht="15" customHeight="1">
      <c r="A135" s="355"/>
      <c r="B135" s="356"/>
      <c r="C135" s="357" t="str">
        <f>IF($B135="","",IFERROR(VLOOKUP($B135,SERVIÇOS!$B:$G,2,0),IFERROR(VLOOKUP($B135,'COMPOSIÇÕES COMPLEMENTARES '!$C:$K,2,0),"")))</f>
        <v/>
      </c>
      <c r="D135" s="358" t="str">
        <f>IF($B135="","",IFERROR(VLOOKUP($B135,SERVIÇOS!$B:$G,3,0),IFERROR(VLOOKUP($B135,'COMPOSIÇÕES COMPLEMENTARES '!$C:$K,3,0),"")))</f>
        <v/>
      </c>
      <c r="E135" s="359"/>
      <c r="F135" s="360" t="str">
        <f>IF($B135="","",IFERROR(VLOOKUP($B135,SERVIÇOS!$B:$G,4,0),IFERROR(VLOOKUP($B135,'COMPOSIÇÕES COMPLEMENTARES '!$C:$K,6,0),"")))</f>
        <v/>
      </c>
      <c r="G135" s="360" t="str">
        <f>IF($B135="","",IFERROR(VLOOKUP($B135,SERVIÇOS!$B:$G,5,0),IFERROR(VLOOKUP($B135,'COMPOSIÇÕES COMPLEMENTARES '!$C:$K,7,0),"")))</f>
        <v/>
      </c>
      <c r="H135" s="360" t="str">
        <f t="shared" si="31"/>
        <v/>
      </c>
      <c r="I135" s="360" t="str">
        <f t="shared" si="32"/>
        <v/>
      </c>
      <c r="J135" s="360" t="str">
        <f t="shared" si="33"/>
        <v/>
      </c>
      <c r="K135" s="360" t="str">
        <f t="shared" si="34"/>
        <v/>
      </c>
      <c r="L135" s="360"/>
    </row>
    <row r="136" spans="1:12" s="236" customFormat="1" ht="15" customHeight="1">
      <c r="A136" s="355"/>
      <c r="B136" s="356"/>
      <c r="C136" s="357" t="str">
        <f>IF($B136="","",IFERROR(VLOOKUP($B136,SERVIÇOS!$B:$G,2,0),IFERROR(VLOOKUP($B136,'COMPOSIÇÕES COMPLEMENTARES '!$C:$K,2,0),"")))</f>
        <v/>
      </c>
      <c r="D136" s="358" t="str">
        <f>IF($B136="","",IFERROR(VLOOKUP($B136,SERVIÇOS!$B:$G,3,0),IFERROR(VLOOKUP($B136,'COMPOSIÇÕES COMPLEMENTARES '!$C:$K,3,0),"")))</f>
        <v/>
      </c>
      <c r="E136" s="359"/>
      <c r="F136" s="360" t="str">
        <f>IF($B136="","",IFERROR(VLOOKUP($B136,SERVIÇOS!$B:$G,4,0),IFERROR(VLOOKUP($B136,'COMPOSIÇÕES COMPLEMENTARES '!$C:$K,6,0),"")))</f>
        <v/>
      </c>
      <c r="G136" s="360" t="str">
        <f>IF($B136="","",IFERROR(VLOOKUP($B136,SERVIÇOS!$B:$G,5,0),IFERROR(VLOOKUP($B136,'COMPOSIÇÕES COMPLEMENTARES '!$C:$K,7,0),"")))</f>
        <v/>
      </c>
      <c r="H136" s="360" t="str">
        <f t="shared" si="31"/>
        <v/>
      </c>
      <c r="I136" s="360" t="str">
        <f t="shared" si="32"/>
        <v/>
      </c>
      <c r="J136" s="360" t="str">
        <f t="shared" si="33"/>
        <v/>
      </c>
      <c r="K136" s="360" t="str">
        <f t="shared" si="34"/>
        <v/>
      </c>
      <c r="L136" s="360"/>
    </row>
    <row r="137" spans="1:12" s="236" customFormat="1" ht="15" customHeight="1">
      <c r="A137" s="355"/>
      <c r="B137" s="356"/>
      <c r="C137" s="357" t="str">
        <f>IF($B137="","",IFERROR(VLOOKUP($B137,SERVIÇOS!$B:$G,2,0),IFERROR(VLOOKUP($B137,'COMPOSIÇÕES COMPLEMENTARES '!$C:$K,2,0),"")))</f>
        <v/>
      </c>
      <c r="D137" s="358" t="str">
        <f>IF($B137="","",IFERROR(VLOOKUP($B137,SERVIÇOS!$B:$G,3,0),IFERROR(VLOOKUP($B137,'COMPOSIÇÕES COMPLEMENTARES '!$C:$K,3,0),"")))</f>
        <v/>
      </c>
      <c r="E137" s="359"/>
      <c r="F137" s="360" t="str">
        <f>IF($B137="","",IFERROR(VLOOKUP($B137,SERVIÇOS!$B:$G,4,0),IFERROR(VLOOKUP($B137,'COMPOSIÇÕES COMPLEMENTARES '!$C:$K,6,0),"")))</f>
        <v/>
      </c>
      <c r="G137" s="360" t="str">
        <f>IF($B137="","",IFERROR(VLOOKUP($B137,SERVIÇOS!$B:$G,5,0),IFERROR(VLOOKUP($B137,'COMPOSIÇÕES COMPLEMENTARES '!$C:$K,7,0),"")))</f>
        <v/>
      </c>
      <c r="H137" s="360" t="str">
        <f t="shared" si="31"/>
        <v/>
      </c>
      <c r="I137" s="360" t="str">
        <f t="shared" si="32"/>
        <v/>
      </c>
      <c r="J137" s="360" t="str">
        <f t="shared" si="33"/>
        <v/>
      </c>
      <c r="K137" s="360" t="str">
        <f t="shared" si="34"/>
        <v/>
      </c>
      <c r="L137" s="360"/>
    </row>
    <row r="138" spans="1:12" s="236" customFormat="1" ht="15" customHeight="1">
      <c r="A138" s="355"/>
      <c r="B138" s="356"/>
      <c r="C138" s="357" t="str">
        <f>IF($B138="","",IFERROR(VLOOKUP($B138,SERVIÇOS!$B:$G,2,0),IFERROR(VLOOKUP($B138,'COMPOSIÇÕES COMPLEMENTARES '!$C:$K,2,0),"")))</f>
        <v/>
      </c>
      <c r="D138" s="358" t="str">
        <f>IF($B138="","",IFERROR(VLOOKUP($B138,SERVIÇOS!$B:$G,3,0),IFERROR(VLOOKUP($B138,'COMPOSIÇÕES COMPLEMENTARES '!$C:$K,3,0),"")))</f>
        <v/>
      </c>
      <c r="E138" s="359"/>
      <c r="F138" s="360" t="str">
        <f>IF($B138="","",IFERROR(VLOOKUP($B138,SERVIÇOS!$B:$G,4,0),IFERROR(VLOOKUP($B138,'COMPOSIÇÕES COMPLEMENTARES '!$C:$K,6,0),"")))</f>
        <v/>
      </c>
      <c r="G138" s="360" t="str">
        <f>IF($B138="","",IFERROR(VLOOKUP($B138,SERVIÇOS!$B:$G,5,0),IFERROR(VLOOKUP($B138,'COMPOSIÇÕES COMPLEMENTARES '!$C:$K,7,0),"")))</f>
        <v/>
      </c>
      <c r="H138" s="360" t="str">
        <f t="shared" si="31"/>
        <v/>
      </c>
      <c r="I138" s="360" t="str">
        <f t="shared" si="32"/>
        <v/>
      </c>
      <c r="J138" s="360" t="str">
        <f t="shared" si="33"/>
        <v/>
      </c>
      <c r="K138" s="360" t="str">
        <f t="shared" si="34"/>
        <v/>
      </c>
      <c r="L138" s="360"/>
    </row>
    <row r="139" spans="1:12" s="236" customFormat="1" ht="15" customHeight="1">
      <c r="A139" s="355"/>
      <c r="B139" s="356"/>
      <c r="C139" s="357" t="str">
        <f>IF($B139="","",IFERROR(VLOOKUP($B139,SERVIÇOS!$B:$G,2,0),IFERROR(VLOOKUP($B139,'COMPOSIÇÕES COMPLEMENTARES '!$C:$K,2,0),"")))</f>
        <v/>
      </c>
      <c r="D139" s="358" t="str">
        <f>IF($B139="","",IFERROR(VLOOKUP($B139,SERVIÇOS!$B:$G,3,0),IFERROR(VLOOKUP($B139,'COMPOSIÇÕES COMPLEMENTARES '!$C:$K,3,0),"")))</f>
        <v/>
      </c>
      <c r="E139" s="359"/>
      <c r="F139" s="360" t="str">
        <f>IF($B139="","",IFERROR(VLOOKUP($B139,SERVIÇOS!$B:$G,4,0),IFERROR(VLOOKUP($B139,'COMPOSIÇÕES COMPLEMENTARES '!$C:$K,6,0),"")))</f>
        <v/>
      </c>
      <c r="G139" s="360" t="str">
        <f>IF($B139="","",IFERROR(VLOOKUP($B139,SERVIÇOS!$B:$G,5,0),IFERROR(VLOOKUP($B139,'COMPOSIÇÕES COMPLEMENTARES '!$C:$K,7,0),"")))</f>
        <v/>
      </c>
      <c r="H139" s="360" t="str">
        <f t="shared" si="31"/>
        <v/>
      </c>
      <c r="I139" s="360" t="str">
        <f t="shared" si="32"/>
        <v/>
      </c>
      <c r="J139" s="360" t="str">
        <f t="shared" si="33"/>
        <v/>
      </c>
      <c r="K139" s="360" t="str">
        <f t="shared" si="34"/>
        <v/>
      </c>
      <c r="L139" s="360"/>
    </row>
    <row r="140" spans="1:12" s="236" customFormat="1" ht="15" customHeight="1">
      <c r="A140" s="355"/>
      <c r="B140" s="356"/>
      <c r="C140" s="357" t="str">
        <f>IF($B140="","",IFERROR(VLOOKUP($B140,SERVIÇOS!$B:$G,2,0),IFERROR(VLOOKUP($B140,'COMPOSIÇÕES COMPLEMENTARES '!$C:$K,2,0),"")))</f>
        <v/>
      </c>
      <c r="D140" s="358" t="str">
        <f>IF($B140="","",IFERROR(VLOOKUP($B140,SERVIÇOS!$B:$G,3,0),IFERROR(VLOOKUP($B140,'COMPOSIÇÕES COMPLEMENTARES '!$C:$K,3,0),"")))</f>
        <v/>
      </c>
      <c r="E140" s="359"/>
      <c r="F140" s="360" t="str">
        <f>IF($B140="","",IFERROR(VLOOKUP($B140,SERVIÇOS!$B:$G,4,0),IFERROR(VLOOKUP($B140,'COMPOSIÇÕES COMPLEMENTARES '!$C:$K,6,0),"")))</f>
        <v/>
      </c>
      <c r="G140" s="360" t="str">
        <f>IF($B140="","",IFERROR(VLOOKUP($B140,SERVIÇOS!$B:$G,5,0),IFERROR(VLOOKUP($B140,'COMPOSIÇÕES COMPLEMENTARES '!$C:$K,7,0),"")))</f>
        <v/>
      </c>
      <c r="H140" s="360" t="str">
        <f t="shared" si="31"/>
        <v/>
      </c>
      <c r="I140" s="360" t="str">
        <f t="shared" si="32"/>
        <v/>
      </c>
      <c r="J140" s="360" t="str">
        <f t="shared" si="33"/>
        <v/>
      </c>
      <c r="K140" s="360" t="str">
        <f t="shared" si="34"/>
        <v/>
      </c>
      <c r="L140" s="360"/>
    </row>
    <row r="141" spans="1:12" s="236" customFormat="1" ht="15" customHeight="1">
      <c r="A141" s="355"/>
      <c r="B141" s="356"/>
      <c r="C141" s="357" t="str">
        <f>IF($B141="","",IFERROR(VLOOKUP($B141,SERVIÇOS!$B:$G,2,0),IFERROR(VLOOKUP($B141,'COMPOSIÇÕES COMPLEMENTARES '!$C:$K,2,0),"")))</f>
        <v/>
      </c>
      <c r="D141" s="358" t="str">
        <f>IF($B141="","",IFERROR(VLOOKUP($B141,SERVIÇOS!$B:$G,3,0),IFERROR(VLOOKUP($B141,'COMPOSIÇÕES COMPLEMENTARES '!$C:$K,3,0),"")))</f>
        <v/>
      </c>
      <c r="E141" s="359"/>
      <c r="F141" s="360" t="str">
        <f>IF($B141="","",IFERROR(VLOOKUP($B141,SERVIÇOS!$B:$G,4,0),IFERROR(VLOOKUP($B141,'COMPOSIÇÕES COMPLEMENTARES '!$C:$K,6,0),"")))</f>
        <v/>
      </c>
      <c r="G141" s="360" t="str">
        <f>IF($B141="","",IFERROR(VLOOKUP($B141,SERVIÇOS!$B:$G,5,0),IFERROR(VLOOKUP($B141,'COMPOSIÇÕES COMPLEMENTARES '!$C:$K,7,0),"")))</f>
        <v/>
      </c>
      <c r="H141" s="360" t="str">
        <f t="shared" si="31"/>
        <v/>
      </c>
      <c r="I141" s="360" t="str">
        <f t="shared" si="32"/>
        <v/>
      </c>
      <c r="J141" s="360" t="str">
        <f t="shared" si="33"/>
        <v/>
      </c>
      <c r="K141" s="360" t="str">
        <f t="shared" si="34"/>
        <v/>
      </c>
      <c r="L141" s="360"/>
    </row>
    <row r="142" spans="1:12" s="236" customFormat="1" ht="15" customHeight="1">
      <c r="A142" s="355"/>
      <c r="B142" s="356"/>
      <c r="C142" s="357" t="str">
        <f>IF($B142="","",IFERROR(VLOOKUP($B142,SERVIÇOS!$B:$G,2,0),IFERROR(VLOOKUP($B142,'COMPOSIÇÕES COMPLEMENTARES '!$C:$K,2,0),"")))</f>
        <v/>
      </c>
      <c r="D142" s="358" t="str">
        <f>IF($B142="","",IFERROR(VLOOKUP($B142,SERVIÇOS!$B:$G,3,0),IFERROR(VLOOKUP($B142,'COMPOSIÇÕES COMPLEMENTARES '!$C:$K,3,0),"")))</f>
        <v/>
      </c>
      <c r="E142" s="359"/>
      <c r="F142" s="360" t="str">
        <f>IF($B142="","",IFERROR(VLOOKUP($B142,SERVIÇOS!$B:$G,4,0),IFERROR(VLOOKUP($B142,'COMPOSIÇÕES COMPLEMENTARES '!$C:$K,6,0),"")))</f>
        <v/>
      </c>
      <c r="G142" s="360" t="str">
        <f>IF($B142="","",IFERROR(VLOOKUP($B142,SERVIÇOS!$B:$G,5,0),IFERROR(VLOOKUP($B142,'COMPOSIÇÕES COMPLEMENTARES '!$C:$K,7,0),"")))</f>
        <v/>
      </c>
      <c r="H142" s="360" t="str">
        <f t="shared" si="31"/>
        <v/>
      </c>
      <c r="I142" s="360" t="str">
        <f t="shared" si="32"/>
        <v/>
      </c>
      <c r="J142" s="360" t="str">
        <f t="shared" si="33"/>
        <v/>
      </c>
      <c r="K142" s="360" t="str">
        <f t="shared" si="34"/>
        <v/>
      </c>
      <c r="L142" s="360"/>
    </row>
    <row r="143" spans="1:12" s="236" customFormat="1" ht="15" customHeight="1">
      <c r="A143" s="355"/>
      <c r="B143" s="356"/>
      <c r="C143" s="357" t="str">
        <f>IF($B143="","",IFERROR(VLOOKUP($B143,SERVIÇOS!$B:$G,2,0),IFERROR(VLOOKUP($B143,'COMPOSIÇÕES COMPLEMENTARES '!$C:$K,2,0),"")))</f>
        <v/>
      </c>
      <c r="D143" s="358" t="str">
        <f>IF($B143="","",IFERROR(VLOOKUP($B143,SERVIÇOS!$B:$G,3,0),IFERROR(VLOOKUP($B143,'COMPOSIÇÕES COMPLEMENTARES '!$C:$K,3,0),"")))</f>
        <v/>
      </c>
      <c r="E143" s="359"/>
      <c r="F143" s="360" t="str">
        <f>IF($B143="","",IFERROR(VLOOKUP($B143,SERVIÇOS!$B:$G,4,0),IFERROR(VLOOKUP($B143,'COMPOSIÇÕES COMPLEMENTARES '!$C:$K,6,0),"")))</f>
        <v/>
      </c>
      <c r="G143" s="360" t="str">
        <f>IF($B143="","",IFERROR(VLOOKUP($B143,SERVIÇOS!$B:$G,5,0),IFERROR(VLOOKUP($B143,'COMPOSIÇÕES COMPLEMENTARES '!$C:$K,7,0),"")))</f>
        <v/>
      </c>
      <c r="H143" s="360" t="str">
        <f t="shared" si="31"/>
        <v/>
      </c>
      <c r="I143" s="360" t="str">
        <f t="shared" si="32"/>
        <v/>
      </c>
      <c r="J143" s="360" t="str">
        <f t="shared" si="33"/>
        <v/>
      </c>
      <c r="K143" s="360" t="str">
        <f t="shared" si="34"/>
        <v/>
      </c>
      <c r="L143" s="360"/>
    </row>
    <row r="144" spans="1:12" s="236" customFormat="1" ht="15" customHeight="1">
      <c r="A144" s="355"/>
      <c r="B144" s="356"/>
      <c r="C144" s="357" t="str">
        <f>IF($B144="","",IFERROR(VLOOKUP($B144,SERVIÇOS!$B:$G,2,0),IFERROR(VLOOKUP($B144,'COMPOSIÇÕES COMPLEMENTARES '!$C:$K,2,0),"")))</f>
        <v/>
      </c>
      <c r="D144" s="358" t="str">
        <f>IF($B144="","",IFERROR(VLOOKUP($B144,SERVIÇOS!$B:$G,3,0),IFERROR(VLOOKUP($B144,'COMPOSIÇÕES COMPLEMENTARES '!$C:$K,3,0),"")))</f>
        <v/>
      </c>
      <c r="E144" s="359"/>
      <c r="F144" s="360" t="str">
        <f>IF($B144="","",IFERROR(VLOOKUP($B144,SERVIÇOS!$B:$G,4,0),IFERROR(VLOOKUP($B144,'COMPOSIÇÕES COMPLEMENTARES '!$C:$K,6,0),"")))</f>
        <v/>
      </c>
      <c r="G144" s="360" t="str">
        <f>IF($B144="","",IFERROR(VLOOKUP($B144,SERVIÇOS!$B:$G,5,0),IFERROR(VLOOKUP($B144,'COMPOSIÇÕES COMPLEMENTARES '!$C:$K,7,0),"")))</f>
        <v/>
      </c>
      <c r="H144" s="360" t="str">
        <f t="shared" si="31"/>
        <v/>
      </c>
      <c r="I144" s="360" t="str">
        <f t="shared" si="32"/>
        <v/>
      </c>
      <c r="J144" s="360" t="str">
        <f t="shared" si="33"/>
        <v/>
      </c>
      <c r="K144" s="360" t="str">
        <f t="shared" si="34"/>
        <v/>
      </c>
      <c r="L144" s="360"/>
    </row>
    <row r="145" spans="1:12" s="236" customFormat="1" ht="15" customHeight="1">
      <c r="A145" s="355"/>
      <c r="B145" s="356"/>
      <c r="C145" s="357" t="str">
        <f>IF($B145="","",IFERROR(VLOOKUP($B145,SERVIÇOS!$B:$G,2,0),IFERROR(VLOOKUP($B145,'COMPOSIÇÕES COMPLEMENTARES '!$C:$K,2,0),"")))</f>
        <v/>
      </c>
      <c r="D145" s="358" t="str">
        <f>IF($B145="","",IFERROR(VLOOKUP($B145,SERVIÇOS!$B:$G,3,0),IFERROR(VLOOKUP($B145,'COMPOSIÇÕES COMPLEMENTARES '!$C:$K,3,0),"")))</f>
        <v/>
      </c>
      <c r="E145" s="359"/>
      <c r="F145" s="360" t="str">
        <f>IF($B145="","",IFERROR(VLOOKUP($B145,SERVIÇOS!$B:$G,4,0),IFERROR(VLOOKUP($B145,'COMPOSIÇÕES COMPLEMENTARES '!$C:$K,6,0),"")))</f>
        <v/>
      </c>
      <c r="G145" s="360" t="str">
        <f>IF($B145="","",IFERROR(VLOOKUP($B145,SERVIÇOS!$B:$G,5,0),IFERROR(VLOOKUP($B145,'COMPOSIÇÕES COMPLEMENTARES '!$C:$K,7,0),"")))</f>
        <v/>
      </c>
      <c r="H145" s="360" t="str">
        <f t="shared" si="31"/>
        <v/>
      </c>
      <c r="I145" s="360" t="str">
        <f t="shared" si="32"/>
        <v/>
      </c>
      <c r="J145" s="360" t="str">
        <f t="shared" si="33"/>
        <v/>
      </c>
      <c r="K145" s="360" t="str">
        <f t="shared" si="34"/>
        <v/>
      </c>
      <c r="L145" s="360"/>
    </row>
    <row r="146" spans="1:12" s="236" customFormat="1" ht="15" customHeight="1">
      <c r="A146" s="355"/>
      <c r="B146" s="356"/>
      <c r="C146" s="357" t="str">
        <f>IF($B146="","",IFERROR(VLOOKUP($B146,SERVIÇOS!$B:$G,2,0),IFERROR(VLOOKUP($B146,'COMPOSIÇÕES COMPLEMENTARES '!$C:$K,2,0),"")))</f>
        <v/>
      </c>
      <c r="D146" s="358" t="str">
        <f>IF($B146="","",IFERROR(VLOOKUP($B146,SERVIÇOS!$B:$G,3,0),IFERROR(VLOOKUP($B146,'COMPOSIÇÕES COMPLEMENTARES '!$C:$K,3,0),"")))</f>
        <v/>
      </c>
      <c r="E146" s="359"/>
      <c r="F146" s="360" t="str">
        <f>IF($B146="","",IFERROR(VLOOKUP($B146,SERVIÇOS!$B:$G,4,0),IFERROR(VLOOKUP($B146,'COMPOSIÇÕES COMPLEMENTARES '!$C:$K,6,0),"")))</f>
        <v/>
      </c>
      <c r="G146" s="360" t="str">
        <f>IF($B146="","",IFERROR(VLOOKUP($B146,SERVIÇOS!$B:$G,5,0),IFERROR(VLOOKUP($B146,'COMPOSIÇÕES COMPLEMENTARES '!$C:$K,7,0),"")))</f>
        <v/>
      </c>
      <c r="H146" s="360" t="str">
        <f t="shared" ref="H146:H209" si="35">IF(E146="","",F146+G146)</f>
        <v/>
      </c>
      <c r="I146" s="360" t="str">
        <f t="shared" si="32"/>
        <v/>
      </c>
      <c r="J146" s="360" t="str">
        <f t="shared" si="33"/>
        <v/>
      </c>
      <c r="K146" s="360" t="str">
        <f t="shared" si="34"/>
        <v/>
      </c>
      <c r="L146" s="360"/>
    </row>
    <row r="147" spans="1:12" s="236" customFormat="1" ht="15" customHeight="1">
      <c r="A147" s="355"/>
      <c r="B147" s="356"/>
      <c r="C147" s="357" t="str">
        <f>IF($B147="","",IFERROR(VLOOKUP($B147,SERVIÇOS!$B:$G,2,0),IFERROR(VLOOKUP($B147,'COMPOSIÇÕES COMPLEMENTARES '!$C:$K,2,0),"")))</f>
        <v/>
      </c>
      <c r="D147" s="358" t="str">
        <f>IF($B147="","",IFERROR(VLOOKUP($B147,SERVIÇOS!$B:$G,3,0),IFERROR(VLOOKUP($B147,'COMPOSIÇÕES COMPLEMENTARES '!$C:$K,3,0),"")))</f>
        <v/>
      </c>
      <c r="E147" s="359"/>
      <c r="F147" s="360" t="str">
        <f>IF($B147="","",IFERROR(VLOOKUP($B147,SERVIÇOS!$B:$G,4,0),IFERROR(VLOOKUP($B147,'COMPOSIÇÕES COMPLEMENTARES '!$C:$K,6,0),"")))</f>
        <v/>
      </c>
      <c r="G147" s="360" t="str">
        <f>IF($B147="","",IFERROR(VLOOKUP($B147,SERVIÇOS!$B:$G,5,0),IFERROR(VLOOKUP($B147,'COMPOSIÇÕES COMPLEMENTARES '!$C:$K,7,0),"")))</f>
        <v/>
      </c>
      <c r="H147" s="360" t="str">
        <f t="shared" si="35"/>
        <v/>
      </c>
      <c r="I147" s="360" t="str">
        <f t="shared" si="32"/>
        <v/>
      </c>
      <c r="J147" s="360" t="str">
        <f t="shared" si="33"/>
        <v/>
      </c>
      <c r="K147" s="360" t="str">
        <f t="shared" si="34"/>
        <v/>
      </c>
      <c r="L147" s="360"/>
    </row>
    <row r="148" spans="1:12" s="236" customFormat="1" ht="15" customHeight="1">
      <c r="A148" s="355"/>
      <c r="B148" s="356"/>
      <c r="C148" s="357" t="str">
        <f>IF($B148="","",IFERROR(VLOOKUP($B148,SERVIÇOS!$B:$G,2,0),IFERROR(VLOOKUP($B148,'COMPOSIÇÕES COMPLEMENTARES '!$C:$K,2,0),"")))</f>
        <v/>
      </c>
      <c r="D148" s="358" t="str">
        <f>IF($B148="","",IFERROR(VLOOKUP($B148,SERVIÇOS!$B:$G,3,0),IFERROR(VLOOKUP($B148,'COMPOSIÇÕES COMPLEMENTARES '!$C:$K,3,0),"")))</f>
        <v/>
      </c>
      <c r="E148" s="359"/>
      <c r="F148" s="360" t="str">
        <f>IF($B148="","",IFERROR(VLOOKUP($B148,SERVIÇOS!$B:$G,4,0),IFERROR(VLOOKUP($B148,'COMPOSIÇÕES COMPLEMENTARES '!$C:$K,6,0),"")))</f>
        <v/>
      </c>
      <c r="G148" s="360" t="str">
        <f>IF($B148="","",IFERROR(VLOOKUP($B148,SERVIÇOS!$B:$G,5,0),IFERROR(VLOOKUP($B148,'COMPOSIÇÕES COMPLEMENTARES '!$C:$K,7,0),"")))</f>
        <v/>
      </c>
      <c r="H148" s="360" t="str">
        <f t="shared" si="35"/>
        <v/>
      </c>
      <c r="I148" s="360" t="str">
        <f t="shared" si="32"/>
        <v/>
      </c>
      <c r="J148" s="360" t="str">
        <f t="shared" si="33"/>
        <v/>
      </c>
      <c r="K148" s="360" t="str">
        <f t="shared" si="34"/>
        <v/>
      </c>
      <c r="L148" s="360"/>
    </row>
    <row r="149" spans="1:12" s="236" customFormat="1" ht="15" customHeight="1">
      <c r="A149" s="355"/>
      <c r="B149" s="356"/>
      <c r="C149" s="357" t="str">
        <f>IF($B149="","",IFERROR(VLOOKUP($B149,SERVIÇOS!$B:$G,2,0),IFERROR(VLOOKUP($B149,'COMPOSIÇÕES COMPLEMENTARES '!$C:$K,2,0),"")))</f>
        <v/>
      </c>
      <c r="D149" s="358" t="str">
        <f>IF($B149="","",IFERROR(VLOOKUP($B149,SERVIÇOS!$B:$G,3,0),IFERROR(VLOOKUP($B149,'COMPOSIÇÕES COMPLEMENTARES '!$C:$K,3,0),"")))</f>
        <v/>
      </c>
      <c r="E149" s="359"/>
      <c r="F149" s="360" t="str">
        <f>IF($B149="","",IFERROR(VLOOKUP($B149,SERVIÇOS!$B:$G,4,0),IFERROR(VLOOKUP($B149,'COMPOSIÇÕES COMPLEMENTARES '!$C:$K,6,0),"")))</f>
        <v/>
      </c>
      <c r="G149" s="360" t="str">
        <f>IF($B149="","",IFERROR(VLOOKUP($B149,SERVIÇOS!$B:$G,5,0),IFERROR(VLOOKUP($B149,'COMPOSIÇÕES COMPLEMENTARES '!$C:$K,7,0),"")))</f>
        <v/>
      </c>
      <c r="H149" s="360" t="str">
        <f t="shared" si="35"/>
        <v/>
      </c>
      <c r="I149" s="360" t="str">
        <f t="shared" si="32"/>
        <v/>
      </c>
      <c r="J149" s="360" t="str">
        <f t="shared" si="33"/>
        <v/>
      </c>
      <c r="K149" s="360" t="str">
        <f t="shared" si="34"/>
        <v/>
      </c>
      <c r="L149" s="360"/>
    </row>
    <row r="150" spans="1:12" s="236" customFormat="1" ht="15" customHeight="1">
      <c r="A150" s="355"/>
      <c r="B150" s="356"/>
      <c r="C150" s="357" t="str">
        <f>IF($B150="","",IFERROR(VLOOKUP($B150,SERVIÇOS!$B:$G,2,0),IFERROR(VLOOKUP($B150,'COMPOSIÇÕES COMPLEMENTARES '!$C:$K,2,0),"")))</f>
        <v/>
      </c>
      <c r="D150" s="358" t="str">
        <f>IF($B150="","",IFERROR(VLOOKUP($B150,SERVIÇOS!$B:$G,3,0),IFERROR(VLOOKUP($B150,'COMPOSIÇÕES COMPLEMENTARES '!$C:$K,3,0),"")))</f>
        <v/>
      </c>
      <c r="E150" s="359"/>
      <c r="F150" s="360" t="str">
        <f>IF($B150="","",IFERROR(VLOOKUP($B150,SERVIÇOS!$B:$G,4,0),IFERROR(VLOOKUP($B150,'COMPOSIÇÕES COMPLEMENTARES '!$C:$K,6,0),"")))</f>
        <v/>
      </c>
      <c r="G150" s="360" t="str">
        <f>IF($B150="","",IFERROR(VLOOKUP($B150,SERVIÇOS!$B:$G,5,0),IFERROR(VLOOKUP($B150,'COMPOSIÇÕES COMPLEMENTARES '!$C:$K,7,0),"")))</f>
        <v/>
      </c>
      <c r="H150" s="360" t="str">
        <f t="shared" si="35"/>
        <v/>
      </c>
      <c r="I150" s="360" t="str">
        <f t="shared" si="32"/>
        <v/>
      </c>
      <c r="J150" s="360" t="str">
        <f t="shared" si="33"/>
        <v/>
      </c>
      <c r="K150" s="360" t="str">
        <f t="shared" si="34"/>
        <v/>
      </c>
      <c r="L150" s="360"/>
    </row>
    <row r="151" spans="1:12" s="236" customFormat="1" ht="15" customHeight="1">
      <c r="A151" s="355"/>
      <c r="B151" s="356"/>
      <c r="C151" s="357" t="str">
        <f>IF($B151="","",IFERROR(VLOOKUP($B151,SERVIÇOS!$B:$G,2,0),IFERROR(VLOOKUP($B151,'COMPOSIÇÕES COMPLEMENTARES '!$C:$K,2,0),"")))</f>
        <v/>
      </c>
      <c r="D151" s="358" t="str">
        <f>IF($B151="","",IFERROR(VLOOKUP($B151,SERVIÇOS!$B:$G,3,0),IFERROR(VLOOKUP($B151,'COMPOSIÇÕES COMPLEMENTARES '!$C:$K,3,0),"")))</f>
        <v/>
      </c>
      <c r="E151" s="359"/>
      <c r="F151" s="360" t="str">
        <f>IF($B151="","",IFERROR(VLOOKUP($B151,SERVIÇOS!$B:$G,4,0),IFERROR(VLOOKUP($B151,'COMPOSIÇÕES COMPLEMENTARES '!$C:$K,6,0),"")))</f>
        <v/>
      </c>
      <c r="G151" s="360" t="str">
        <f>IF($B151="","",IFERROR(VLOOKUP($B151,SERVIÇOS!$B:$G,5,0),IFERROR(VLOOKUP($B151,'COMPOSIÇÕES COMPLEMENTARES '!$C:$K,7,0),"")))</f>
        <v/>
      </c>
      <c r="H151" s="360" t="str">
        <f t="shared" si="35"/>
        <v/>
      </c>
      <c r="I151" s="360" t="str">
        <f t="shared" si="32"/>
        <v/>
      </c>
      <c r="J151" s="360" t="str">
        <f t="shared" si="33"/>
        <v/>
      </c>
      <c r="K151" s="360" t="str">
        <f t="shared" si="34"/>
        <v/>
      </c>
      <c r="L151" s="360"/>
    </row>
    <row r="152" spans="1:12" s="236" customFormat="1" ht="15" customHeight="1">
      <c r="A152" s="355"/>
      <c r="B152" s="356"/>
      <c r="C152" s="357" t="str">
        <f>IF($B152="","",IFERROR(VLOOKUP($B152,SERVIÇOS!$B:$G,2,0),IFERROR(VLOOKUP($B152,'COMPOSIÇÕES COMPLEMENTARES '!$C:$K,2,0),"")))</f>
        <v/>
      </c>
      <c r="D152" s="358" t="str">
        <f>IF($B152="","",IFERROR(VLOOKUP($B152,SERVIÇOS!$B:$G,3,0),IFERROR(VLOOKUP($B152,'COMPOSIÇÕES COMPLEMENTARES '!$C:$K,3,0),"")))</f>
        <v/>
      </c>
      <c r="E152" s="359"/>
      <c r="F152" s="360" t="str">
        <f>IF($B152="","",IFERROR(VLOOKUP($B152,SERVIÇOS!$B:$G,4,0),IFERROR(VLOOKUP($B152,'COMPOSIÇÕES COMPLEMENTARES '!$C:$K,6,0),"")))</f>
        <v/>
      </c>
      <c r="G152" s="360" t="str">
        <f>IF($B152="","",IFERROR(VLOOKUP($B152,SERVIÇOS!$B:$G,5,0),IFERROR(VLOOKUP($B152,'COMPOSIÇÕES COMPLEMENTARES '!$C:$K,7,0),"")))</f>
        <v/>
      </c>
      <c r="H152" s="360" t="str">
        <f t="shared" si="35"/>
        <v/>
      </c>
      <c r="I152" s="360" t="str">
        <f t="shared" si="32"/>
        <v/>
      </c>
      <c r="J152" s="360" t="str">
        <f t="shared" si="33"/>
        <v/>
      </c>
      <c r="K152" s="360" t="str">
        <f t="shared" si="34"/>
        <v/>
      </c>
      <c r="L152" s="360"/>
    </row>
    <row r="153" spans="1:12" s="236" customFormat="1" ht="15" customHeight="1">
      <c r="A153" s="355"/>
      <c r="B153" s="356"/>
      <c r="C153" s="357" t="str">
        <f>IF($B153="","",IFERROR(VLOOKUP($B153,SERVIÇOS!$B:$G,2,0),IFERROR(VLOOKUP($B153,'COMPOSIÇÕES COMPLEMENTARES '!$C:$K,2,0),"")))</f>
        <v/>
      </c>
      <c r="D153" s="358" t="str">
        <f>IF($B153="","",IFERROR(VLOOKUP($B153,SERVIÇOS!$B:$G,3,0),IFERROR(VLOOKUP($B153,'COMPOSIÇÕES COMPLEMENTARES '!$C:$K,3,0),"")))</f>
        <v/>
      </c>
      <c r="E153" s="359"/>
      <c r="F153" s="360" t="str">
        <f>IF($B153="","",IFERROR(VLOOKUP($B153,SERVIÇOS!$B:$G,4,0),IFERROR(VLOOKUP($B153,'COMPOSIÇÕES COMPLEMENTARES '!$C:$K,6,0),"")))</f>
        <v/>
      </c>
      <c r="G153" s="360" t="str">
        <f>IF($B153="","",IFERROR(VLOOKUP($B153,SERVIÇOS!$B:$G,5,0),IFERROR(VLOOKUP($B153,'COMPOSIÇÕES COMPLEMENTARES '!$C:$K,7,0),"")))</f>
        <v/>
      </c>
      <c r="H153" s="360" t="str">
        <f t="shared" si="35"/>
        <v/>
      </c>
      <c r="I153" s="360" t="str">
        <f t="shared" si="32"/>
        <v/>
      </c>
      <c r="J153" s="360" t="str">
        <f t="shared" si="33"/>
        <v/>
      </c>
      <c r="K153" s="360" t="str">
        <f t="shared" si="34"/>
        <v/>
      </c>
      <c r="L153" s="360"/>
    </row>
    <row r="154" spans="1:12" s="236" customFormat="1" ht="15" customHeight="1">
      <c r="A154" s="355"/>
      <c r="B154" s="356"/>
      <c r="C154" s="357" t="str">
        <f>IF($B154="","",IFERROR(VLOOKUP($B154,SERVIÇOS!$B:$G,2,0),IFERROR(VLOOKUP($B154,'COMPOSIÇÕES COMPLEMENTARES '!$C:$K,2,0),"")))</f>
        <v/>
      </c>
      <c r="D154" s="358" t="str">
        <f>IF($B154="","",IFERROR(VLOOKUP($B154,SERVIÇOS!$B:$G,3,0),IFERROR(VLOOKUP($B154,'COMPOSIÇÕES COMPLEMENTARES '!$C:$K,3,0),"")))</f>
        <v/>
      </c>
      <c r="E154" s="359"/>
      <c r="F154" s="360" t="str">
        <f>IF($B154="","",IFERROR(VLOOKUP($B154,SERVIÇOS!$B:$G,4,0),IFERROR(VLOOKUP($B154,'COMPOSIÇÕES COMPLEMENTARES '!$C:$K,6,0),"")))</f>
        <v/>
      </c>
      <c r="G154" s="360" t="str">
        <f>IF($B154="","",IFERROR(VLOOKUP($B154,SERVIÇOS!$B:$G,5,0),IFERROR(VLOOKUP($B154,'COMPOSIÇÕES COMPLEMENTARES '!$C:$K,7,0),"")))</f>
        <v/>
      </c>
      <c r="H154" s="360" t="str">
        <f t="shared" si="35"/>
        <v/>
      </c>
      <c r="I154" s="360" t="str">
        <f t="shared" si="32"/>
        <v/>
      </c>
      <c r="J154" s="360" t="str">
        <f t="shared" si="33"/>
        <v/>
      </c>
      <c r="K154" s="360" t="str">
        <f t="shared" si="34"/>
        <v/>
      </c>
      <c r="L154" s="360"/>
    </row>
    <row r="155" spans="1:12" s="236" customFormat="1" ht="15" customHeight="1">
      <c r="A155" s="355"/>
      <c r="B155" s="356"/>
      <c r="C155" s="357" t="str">
        <f>IF($B155="","",IFERROR(VLOOKUP($B155,SERVIÇOS!$B:$G,2,0),IFERROR(VLOOKUP($B155,'COMPOSIÇÕES COMPLEMENTARES '!$C:$K,2,0),"")))</f>
        <v/>
      </c>
      <c r="D155" s="358" t="str">
        <f>IF($B155="","",IFERROR(VLOOKUP($B155,SERVIÇOS!$B:$G,3,0),IFERROR(VLOOKUP($B155,'COMPOSIÇÕES COMPLEMENTARES '!$C:$K,3,0),"")))</f>
        <v/>
      </c>
      <c r="E155" s="359"/>
      <c r="F155" s="360" t="str">
        <f>IF($B155="","",IFERROR(VLOOKUP($B155,SERVIÇOS!$B:$G,4,0),IFERROR(VLOOKUP($B155,'COMPOSIÇÕES COMPLEMENTARES '!$C:$K,6,0),"")))</f>
        <v/>
      </c>
      <c r="G155" s="360" t="str">
        <f>IF($B155="","",IFERROR(VLOOKUP($B155,SERVIÇOS!$B:$G,5,0),IFERROR(VLOOKUP($B155,'COMPOSIÇÕES COMPLEMENTARES '!$C:$K,7,0),"")))</f>
        <v/>
      </c>
      <c r="H155" s="360" t="str">
        <f t="shared" si="35"/>
        <v/>
      </c>
      <c r="I155" s="360" t="str">
        <f t="shared" ref="I155:I218" si="36">IF(E155="","",TRUNC((E155*F155),2))</f>
        <v/>
      </c>
      <c r="J155" s="360" t="str">
        <f t="shared" ref="J155:J218" si="37">IF(E155="","",TRUNC((E155*G155),2))</f>
        <v/>
      </c>
      <c r="K155" s="360" t="str">
        <f t="shared" ref="K155:K218" si="38">IF(E155="","",TRUNC((E155*H155),2))</f>
        <v/>
      </c>
      <c r="L155" s="360"/>
    </row>
    <row r="156" spans="1:12" s="236" customFormat="1" ht="15" customHeight="1">
      <c r="A156" s="355"/>
      <c r="B156" s="356"/>
      <c r="C156" s="357" t="str">
        <f>IF($B156="","",IFERROR(VLOOKUP($B156,SERVIÇOS!$B:$G,2,0),IFERROR(VLOOKUP($B156,'COMPOSIÇÕES COMPLEMENTARES '!$C:$K,2,0),"")))</f>
        <v/>
      </c>
      <c r="D156" s="358" t="str">
        <f>IF($B156="","",IFERROR(VLOOKUP($B156,SERVIÇOS!$B:$G,3,0),IFERROR(VLOOKUP($B156,'COMPOSIÇÕES COMPLEMENTARES '!$C:$K,3,0),"")))</f>
        <v/>
      </c>
      <c r="E156" s="359"/>
      <c r="F156" s="360" t="str">
        <f>IF($B156="","",IFERROR(VLOOKUP($B156,SERVIÇOS!$B:$G,4,0),IFERROR(VLOOKUP($B156,'COMPOSIÇÕES COMPLEMENTARES '!$C:$K,6,0),"")))</f>
        <v/>
      </c>
      <c r="G156" s="360" t="str">
        <f>IF($B156="","",IFERROR(VLOOKUP($B156,SERVIÇOS!$B:$G,5,0),IFERROR(VLOOKUP($B156,'COMPOSIÇÕES COMPLEMENTARES '!$C:$K,7,0),"")))</f>
        <v/>
      </c>
      <c r="H156" s="360" t="str">
        <f t="shared" si="35"/>
        <v/>
      </c>
      <c r="I156" s="360" t="str">
        <f t="shared" si="36"/>
        <v/>
      </c>
      <c r="J156" s="360" t="str">
        <f t="shared" si="37"/>
        <v/>
      </c>
      <c r="K156" s="360" t="str">
        <f t="shared" si="38"/>
        <v/>
      </c>
      <c r="L156" s="360"/>
    </row>
    <row r="157" spans="1:12" s="236" customFormat="1" ht="15" customHeight="1">
      <c r="A157" s="355"/>
      <c r="B157" s="356"/>
      <c r="C157" s="357" t="str">
        <f>IF($B157="","",IFERROR(VLOOKUP($B157,SERVIÇOS!$B:$G,2,0),IFERROR(VLOOKUP($B157,'COMPOSIÇÕES COMPLEMENTARES '!$C:$K,2,0),"")))</f>
        <v/>
      </c>
      <c r="D157" s="358" t="str">
        <f>IF($B157="","",IFERROR(VLOOKUP($B157,SERVIÇOS!$B:$G,3,0),IFERROR(VLOOKUP($B157,'COMPOSIÇÕES COMPLEMENTARES '!$C:$K,3,0),"")))</f>
        <v/>
      </c>
      <c r="E157" s="359"/>
      <c r="F157" s="360" t="str">
        <f>IF($B157="","",IFERROR(VLOOKUP($B157,SERVIÇOS!$B:$G,4,0),IFERROR(VLOOKUP($B157,'COMPOSIÇÕES COMPLEMENTARES '!$C:$K,6,0),"")))</f>
        <v/>
      </c>
      <c r="G157" s="360" t="str">
        <f>IF($B157="","",IFERROR(VLOOKUP($B157,SERVIÇOS!$B:$G,5,0),IFERROR(VLOOKUP($B157,'COMPOSIÇÕES COMPLEMENTARES '!$C:$K,7,0),"")))</f>
        <v/>
      </c>
      <c r="H157" s="360" t="str">
        <f t="shared" si="35"/>
        <v/>
      </c>
      <c r="I157" s="360" t="str">
        <f t="shared" si="36"/>
        <v/>
      </c>
      <c r="J157" s="360" t="str">
        <f t="shared" si="37"/>
        <v/>
      </c>
      <c r="K157" s="360" t="str">
        <f t="shared" si="38"/>
        <v/>
      </c>
      <c r="L157" s="360"/>
    </row>
    <row r="158" spans="1:12" s="236" customFormat="1" ht="15" customHeight="1">
      <c r="A158" s="355"/>
      <c r="B158" s="356"/>
      <c r="C158" s="357" t="str">
        <f>IF($B158="","",IFERROR(VLOOKUP($B158,SERVIÇOS!$B:$G,2,0),IFERROR(VLOOKUP($B158,'COMPOSIÇÕES COMPLEMENTARES '!$C:$K,2,0),"")))</f>
        <v/>
      </c>
      <c r="D158" s="358" t="str">
        <f>IF($B158="","",IFERROR(VLOOKUP($B158,SERVIÇOS!$B:$G,3,0),IFERROR(VLOOKUP($B158,'COMPOSIÇÕES COMPLEMENTARES '!$C:$K,3,0),"")))</f>
        <v/>
      </c>
      <c r="E158" s="359"/>
      <c r="F158" s="360" t="str">
        <f>IF($B158="","",IFERROR(VLOOKUP($B158,SERVIÇOS!$B:$G,4,0),IFERROR(VLOOKUP($B158,'COMPOSIÇÕES COMPLEMENTARES '!$C:$K,6,0),"")))</f>
        <v/>
      </c>
      <c r="G158" s="360" t="str">
        <f>IF($B158="","",IFERROR(VLOOKUP($B158,SERVIÇOS!$B:$G,5,0),IFERROR(VLOOKUP($B158,'COMPOSIÇÕES COMPLEMENTARES '!$C:$K,7,0),"")))</f>
        <v/>
      </c>
      <c r="H158" s="360" t="str">
        <f t="shared" si="35"/>
        <v/>
      </c>
      <c r="I158" s="360" t="str">
        <f t="shared" si="36"/>
        <v/>
      </c>
      <c r="J158" s="360" t="str">
        <f t="shared" si="37"/>
        <v/>
      </c>
      <c r="K158" s="360" t="str">
        <f t="shared" si="38"/>
        <v/>
      </c>
      <c r="L158" s="360"/>
    </row>
    <row r="159" spans="1:12" s="236" customFormat="1" ht="15" customHeight="1">
      <c r="A159" s="355"/>
      <c r="B159" s="356"/>
      <c r="C159" s="357" t="str">
        <f>IF($B159="","",IFERROR(VLOOKUP($B159,SERVIÇOS!$B:$G,2,0),IFERROR(VLOOKUP($B159,'COMPOSIÇÕES COMPLEMENTARES '!$C:$K,2,0),"")))</f>
        <v/>
      </c>
      <c r="D159" s="358" t="str">
        <f>IF($B159="","",IFERROR(VLOOKUP($B159,SERVIÇOS!$B:$G,3,0),IFERROR(VLOOKUP($B159,'COMPOSIÇÕES COMPLEMENTARES '!$C:$K,3,0),"")))</f>
        <v/>
      </c>
      <c r="E159" s="359"/>
      <c r="F159" s="360" t="str">
        <f>IF($B159="","",IFERROR(VLOOKUP($B159,SERVIÇOS!$B:$G,4,0),IFERROR(VLOOKUP($B159,'COMPOSIÇÕES COMPLEMENTARES '!$C:$K,6,0),"")))</f>
        <v/>
      </c>
      <c r="G159" s="360" t="str">
        <f>IF($B159="","",IFERROR(VLOOKUP($B159,SERVIÇOS!$B:$G,5,0),IFERROR(VLOOKUP($B159,'COMPOSIÇÕES COMPLEMENTARES '!$C:$K,7,0),"")))</f>
        <v/>
      </c>
      <c r="H159" s="360" t="str">
        <f t="shared" si="35"/>
        <v/>
      </c>
      <c r="I159" s="360" t="str">
        <f t="shared" si="36"/>
        <v/>
      </c>
      <c r="J159" s="360" t="str">
        <f t="shared" si="37"/>
        <v/>
      </c>
      <c r="K159" s="360" t="str">
        <f t="shared" si="38"/>
        <v/>
      </c>
      <c r="L159" s="360"/>
    </row>
    <row r="160" spans="1:12" s="236" customFormat="1" ht="15" customHeight="1">
      <c r="A160" s="355"/>
      <c r="B160" s="356"/>
      <c r="C160" s="357" t="str">
        <f>IF($B160="","",IFERROR(VLOOKUP($B160,SERVIÇOS!$B:$G,2,0),IFERROR(VLOOKUP($B160,'COMPOSIÇÕES COMPLEMENTARES '!$C:$K,2,0),"")))</f>
        <v/>
      </c>
      <c r="D160" s="358" t="str">
        <f>IF($B160="","",IFERROR(VLOOKUP($B160,SERVIÇOS!$B:$G,3,0),IFERROR(VLOOKUP($B160,'COMPOSIÇÕES COMPLEMENTARES '!$C:$K,3,0),"")))</f>
        <v/>
      </c>
      <c r="E160" s="359"/>
      <c r="F160" s="360" t="str">
        <f>IF($B160="","",IFERROR(VLOOKUP($B160,SERVIÇOS!$B:$G,4,0),IFERROR(VLOOKUP($B160,'COMPOSIÇÕES COMPLEMENTARES '!$C:$K,6,0),"")))</f>
        <v/>
      </c>
      <c r="G160" s="360" t="str">
        <f>IF($B160="","",IFERROR(VLOOKUP($B160,SERVIÇOS!$B:$G,5,0),IFERROR(VLOOKUP($B160,'COMPOSIÇÕES COMPLEMENTARES '!$C:$K,7,0),"")))</f>
        <v/>
      </c>
      <c r="H160" s="360" t="str">
        <f t="shared" si="35"/>
        <v/>
      </c>
      <c r="I160" s="360" t="str">
        <f t="shared" si="36"/>
        <v/>
      </c>
      <c r="J160" s="360" t="str">
        <f t="shared" si="37"/>
        <v/>
      </c>
      <c r="K160" s="360" t="str">
        <f t="shared" si="38"/>
        <v/>
      </c>
      <c r="L160" s="360"/>
    </row>
    <row r="161" spans="1:12" s="236" customFormat="1" ht="15" customHeight="1">
      <c r="A161" s="355"/>
      <c r="B161" s="356"/>
      <c r="C161" s="357" t="str">
        <f>IF($B161="","",IFERROR(VLOOKUP($B161,SERVIÇOS!$B:$G,2,0),IFERROR(VLOOKUP($B161,'COMPOSIÇÕES COMPLEMENTARES '!$C:$K,2,0),"")))</f>
        <v/>
      </c>
      <c r="D161" s="358" t="str">
        <f>IF($B161="","",IFERROR(VLOOKUP($B161,SERVIÇOS!$B:$G,3,0),IFERROR(VLOOKUP($B161,'COMPOSIÇÕES COMPLEMENTARES '!$C:$K,3,0),"")))</f>
        <v/>
      </c>
      <c r="E161" s="359"/>
      <c r="F161" s="360" t="str">
        <f>IF($B161="","",IFERROR(VLOOKUP($B161,SERVIÇOS!$B:$G,4,0),IFERROR(VLOOKUP($B161,'COMPOSIÇÕES COMPLEMENTARES '!$C:$K,6,0),"")))</f>
        <v/>
      </c>
      <c r="G161" s="360" t="str">
        <f>IF($B161="","",IFERROR(VLOOKUP($B161,SERVIÇOS!$B:$G,5,0),IFERROR(VLOOKUP($B161,'COMPOSIÇÕES COMPLEMENTARES '!$C:$K,7,0),"")))</f>
        <v/>
      </c>
      <c r="H161" s="360" t="str">
        <f t="shared" si="35"/>
        <v/>
      </c>
      <c r="I161" s="360" t="str">
        <f t="shared" si="36"/>
        <v/>
      </c>
      <c r="J161" s="360" t="str">
        <f t="shared" si="37"/>
        <v/>
      </c>
      <c r="K161" s="360" t="str">
        <f t="shared" si="38"/>
        <v/>
      </c>
      <c r="L161" s="360"/>
    </row>
    <row r="162" spans="1:12" s="236" customFormat="1" ht="15" customHeight="1">
      <c r="A162" s="355"/>
      <c r="B162" s="356"/>
      <c r="C162" s="357" t="str">
        <f>IF($B162="","",IFERROR(VLOOKUP($B162,SERVIÇOS!$B:$G,2,0),IFERROR(VLOOKUP($B162,'COMPOSIÇÕES COMPLEMENTARES '!$C:$K,2,0),"")))</f>
        <v/>
      </c>
      <c r="D162" s="358" t="str">
        <f>IF($B162="","",IFERROR(VLOOKUP($B162,SERVIÇOS!$B:$G,3,0),IFERROR(VLOOKUP($B162,'COMPOSIÇÕES COMPLEMENTARES '!$C:$K,3,0),"")))</f>
        <v/>
      </c>
      <c r="E162" s="359"/>
      <c r="F162" s="360" t="str">
        <f>IF($B162="","",IFERROR(VLOOKUP($B162,SERVIÇOS!$B:$G,4,0),IFERROR(VLOOKUP($B162,'COMPOSIÇÕES COMPLEMENTARES '!$C:$K,6,0),"")))</f>
        <v/>
      </c>
      <c r="G162" s="360" t="str">
        <f>IF($B162="","",IFERROR(VLOOKUP($B162,SERVIÇOS!$B:$G,5,0),IFERROR(VLOOKUP($B162,'COMPOSIÇÕES COMPLEMENTARES '!$C:$K,7,0),"")))</f>
        <v/>
      </c>
      <c r="H162" s="360" t="str">
        <f t="shared" si="35"/>
        <v/>
      </c>
      <c r="I162" s="360" t="str">
        <f t="shared" si="36"/>
        <v/>
      </c>
      <c r="J162" s="360" t="str">
        <f t="shared" si="37"/>
        <v/>
      </c>
      <c r="K162" s="360" t="str">
        <f t="shared" si="38"/>
        <v/>
      </c>
      <c r="L162" s="360"/>
    </row>
    <row r="163" spans="1:12" s="236" customFormat="1" ht="15" customHeight="1">
      <c r="A163" s="355"/>
      <c r="B163" s="356"/>
      <c r="C163" s="357" t="str">
        <f>IF($B163="","",IFERROR(VLOOKUP($B163,SERVIÇOS!$B:$G,2,0),IFERROR(VLOOKUP($B163,'COMPOSIÇÕES COMPLEMENTARES '!$C:$K,2,0),"")))</f>
        <v/>
      </c>
      <c r="D163" s="358" t="str">
        <f>IF($B163="","",IFERROR(VLOOKUP($B163,SERVIÇOS!$B:$G,3,0),IFERROR(VLOOKUP($B163,'COMPOSIÇÕES COMPLEMENTARES '!$C:$K,3,0),"")))</f>
        <v/>
      </c>
      <c r="E163" s="359"/>
      <c r="F163" s="360" t="str">
        <f>IF($B163="","",IFERROR(VLOOKUP($B163,SERVIÇOS!$B:$G,4,0),IFERROR(VLOOKUP($B163,'COMPOSIÇÕES COMPLEMENTARES '!$C:$K,6,0),"")))</f>
        <v/>
      </c>
      <c r="G163" s="360" t="str">
        <f>IF($B163="","",IFERROR(VLOOKUP($B163,SERVIÇOS!$B:$G,5,0),IFERROR(VLOOKUP($B163,'COMPOSIÇÕES COMPLEMENTARES '!$C:$K,7,0),"")))</f>
        <v/>
      </c>
      <c r="H163" s="360" t="str">
        <f t="shared" si="35"/>
        <v/>
      </c>
      <c r="I163" s="360" t="str">
        <f t="shared" si="36"/>
        <v/>
      </c>
      <c r="J163" s="360" t="str">
        <f t="shared" si="37"/>
        <v/>
      </c>
      <c r="K163" s="360" t="str">
        <f t="shared" si="38"/>
        <v/>
      </c>
      <c r="L163" s="360"/>
    </row>
    <row r="164" spans="1:12" s="236" customFormat="1" ht="15" customHeight="1">
      <c r="A164" s="355"/>
      <c r="B164" s="356"/>
      <c r="C164" s="357" t="str">
        <f>IF($B164="","",IFERROR(VLOOKUP($B164,SERVIÇOS!$B:$G,2,0),IFERROR(VLOOKUP($B164,'COMPOSIÇÕES COMPLEMENTARES '!$C:$K,2,0),"")))</f>
        <v/>
      </c>
      <c r="D164" s="358" t="str">
        <f>IF($B164="","",IFERROR(VLOOKUP($B164,SERVIÇOS!$B:$G,3,0),IFERROR(VLOOKUP($B164,'COMPOSIÇÕES COMPLEMENTARES '!$C:$K,3,0),"")))</f>
        <v/>
      </c>
      <c r="E164" s="359"/>
      <c r="F164" s="360" t="str">
        <f>IF($B164="","",IFERROR(VLOOKUP($B164,SERVIÇOS!$B:$G,4,0),IFERROR(VLOOKUP($B164,'COMPOSIÇÕES COMPLEMENTARES '!$C:$K,6,0),"")))</f>
        <v/>
      </c>
      <c r="G164" s="360" t="str">
        <f>IF($B164="","",IFERROR(VLOOKUP($B164,SERVIÇOS!$B:$G,5,0),IFERROR(VLOOKUP($B164,'COMPOSIÇÕES COMPLEMENTARES '!$C:$K,7,0),"")))</f>
        <v/>
      </c>
      <c r="H164" s="360" t="str">
        <f t="shared" si="35"/>
        <v/>
      </c>
      <c r="I164" s="360" t="str">
        <f t="shared" si="36"/>
        <v/>
      </c>
      <c r="J164" s="360" t="str">
        <f t="shared" si="37"/>
        <v/>
      </c>
      <c r="K164" s="360" t="str">
        <f t="shared" si="38"/>
        <v/>
      </c>
      <c r="L164" s="360"/>
    </row>
    <row r="165" spans="1:12" s="236" customFormat="1" ht="15" customHeight="1">
      <c r="A165" s="355"/>
      <c r="B165" s="356"/>
      <c r="C165" s="357" t="str">
        <f>IF($B165="","",IFERROR(VLOOKUP($B165,SERVIÇOS!$B:$G,2,0),IFERROR(VLOOKUP($B165,'COMPOSIÇÕES COMPLEMENTARES '!$C:$K,2,0),"")))</f>
        <v/>
      </c>
      <c r="D165" s="358" t="str">
        <f>IF($B165="","",IFERROR(VLOOKUP($B165,SERVIÇOS!$B:$G,3,0),IFERROR(VLOOKUP($B165,'COMPOSIÇÕES COMPLEMENTARES '!$C:$K,3,0),"")))</f>
        <v/>
      </c>
      <c r="E165" s="359"/>
      <c r="F165" s="360" t="str">
        <f>IF($B165="","",IFERROR(VLOOKUP($B165,SERVIÇOS!$B:$G,4,0),IFERROR(VLOOKUP($B165,'COMPOSIÇÕES COMPLEMENTARES '!$C:$K,6,0),"")))</f>
        <v/>
      </c>
      <c r="G165" s="360" t="str">
        <f>IF($B165="","",IFERROR(VLOOKUP($B165,SERVIÇOS!$B:$G,5,0),IFERROR(VLOOKUP($B165,'COMPOSIÇÕES COMPLEMENTARES '!$C:$K,7,0),"")))</f>
        <v/>
      </c>
      <c r="H165" s="360" t="str">
        <f t="shared" si="35"/>
        <v/>
      </c>
      <c r="I165" s="360" t="str">
        <f t="shared" si="36"/>
        <v/>
      </c>
      <c r="J165" s="360" t="str">
        <f t="shared" si="37"/>
        <v/>
      </c>
      <c r="K165" s="360" t="str">
        <f t="shared" si="38"/>
        <v/>
      </c>
      <c r="L165" s="360"/>
    </row>
    <row r="166" spans="1:12" s="236" customFormat="1" ht="15" customHeight="1">
      <c r="A166" s="355"/>
      <c r="B166" s="356"/>
      <c r="C166" s="357" t="str">
        <f>IF($B166="","",IFERROR(VLOOKUP($B166,SERVIÇOS!$B:$G,2,0),IFERROR(VLOOKUP($B166,'COMPOSIÇÕES COMPLEMENTARES '!$C:$K,2,0),"")))</f>
        <v/>
      </c>
      <c r="D166" s="358" t="str">
        <f>IF($B166="","",IFERROR(VLOOKUP($B166,SERVIÇOS!$B:$G,3,0),IFERROR(VLOOKUP($B166,'COMPOSIÇÕES COMPLEMENTARES '!$C:$K,3,0),"")))</f>
        <v/>
      </c>
      <c r="E166" s="359"/>
      <c r="F166" s="360" t="str">
        <f>IF($B166="","",IFERROR(VLOOKUP($B166,SERVIÇOS!$B:$G,4,0),IFERROR(VLOOKUP($B166,'COMPOSIÇÕES COMPLEMENTARES '!$C:$K,6,0),"")))</f>
        <v/>
      </c>
      <c r="G166" s="360" t="str">
        <f>IF($B166="","",IFERROR(VLOOKUP($B166,SERVIÇOS!$B:$G,5,0),IFERROR(VLOOKUP($B166,'COMPOSIÇÕES COMPLEMENTARES '!$C:$K,7,0),"")))</f>
        <v/>
      </c>
      <c r="H166" s="360" t="str">
        <f t="shared" si="35"/>
        <v/>
      </c>
      <c r="I166" s="360" t="str">
        <f t="shared" si="36"/>
        <v/>
      </c>
      <c r="J166" s="360" t="str">
        <f t="shared" si="37"/>
        <v/>
      </c>
      <c r="K166" s="360" t="str">
        <f t="shared" si="38"/>
        <v/>
      </c>
      <c r="L166" s="360"/>
    </row>
    <row r="167" spans="1:12" s="236" customFormat="1" ht="15" customHeight="1">
      <c r="A167" s="355"/>
      <c r="B167" s="356"/>
      <c r="C167" s="357" t="str">
        <f>IF($B167="","",IFERROR(VLOOKUP($B167,SERVIÇOS!$B:$G,2,0),IFERROR(VLOOKUP($B167,'COMPOSIÇÕES COMPLEMENTARES '!$C:$K,2,0),"")))</f>
        <v/>
      </c>
      <c r="D167" s="358" t="str">
        <f>IF($B167="","",IFERROR(VLOOKUP($B167,SERVIÇOS!$B:$G,3,0),IFERROR(VLOOKUP($B167,'COMPOSIÇÕES COMPLEMENTARES '!$C:$K,3,0),"")))</f>
        <v/>
      </c>
      <c r="E167" s="359"/>
      <c r="F167" s="360" t="str">
        <f>IF($B167="","",IFERROR(VLOOKUP($B167,SERVIÇOS!$B:$G,4,0),IFERROR(VLOOKUP($B167,'COMPOSIÇÕES COMPLEMENTARES '!$C:$K,6,0),"")))</f>
        <v/>
      </c>
      <c r="G167" s="360" t="str">
        <f>IF($B167="","",IFERROR(VLOOKUP($B167,SERVIÇOS!$B:$G,5,0),IFERROR(VLOOKUP($B167,'COMPOSIÇÕES COMPLEMENTARES '!$C:$K,7,0),"")))</f>
        <v/>
      </c>
      <c r="H167" s="360" t="str">
        <f t="shared" si="35"/>
        <v/>
      </c>
      <c r="I167" s="360" t="str">
        <f t="shared" si="36"/>
        <v/>
      </c>
      <c r="J167" s="360" t="str">
        <f t="shared" si="37"/>
        <v/>
      </c>
      <c r="K167" s="360" t="str">
        <f t="shared" si="38"/>
        <v/>
      </c>
      <c r="L167" s="360"/>
    </row>
    <row r="168" spans="1:12" s="236" customFormat="1" ht="15" customHeight="1">
      <c r="A168" s="355"/>
      <c r="B168" s="356"/>
      <c r="C168" s="357" t="str">
        <f>IF($B168="","",IFERROR(VLOOKUP($B168,SERVIÇOS!$B:$G,2,0),IFERROR(VLOOKUP($B168,'COMPOSIÇÕES COMPLEMENTARES '!$C:$K,2,0),"")))</f>
        <v/>
      </c>
      <c r="D168" s="358" t="str">
        <f>IF($B168="","",IFERROR(VLOOKUP($B168,SERVIÇOS!$B:$G,3,0),IFERROR(VLOOKUP($B168,'COMPOSIÇÕES COMPLEMENTARES '!$C:$K,3,0),"")))</f>
        <v/>
      </c>
      <c r="E168" s="359"/>
      <c r="F168" s="360" t="str">
        <f>IF($B168="","",IFERROR(VLOOKUP($B168,SERVIÇOS!$B:$G,4,0),IFERROR(VLOOKUP($B168,'COMPOSIÇÕES COMPLEMENTARES '!$C:$K,6,0),"")))</f>
        <v/>
      </c>
      <c r="G168" s="360" t="str">
        <f>IF($B168="","",IFERROR(VLOOKUP($B168,SERVIÇOS!$B:$G,5,0),IFERROR(VLOOKUP($B168,'COMPOSIÇÕES COMPLEMENTARES '!$C:$K,7,0),"")))</f>
        <v/>
      </c>
      <c r="H168" s="360" t="str">
        <f t="shared" si="35"/>
        <v/>
      </c>
      <c r="I168" s="360" t="str">
        <f t="shared" si="36"/>
        <v/>
      </c>
      <c r="J168" s="360" t="str">
        <f t="shared" si="37"/>
        <v/>
      </c>
      <c r="K168" s="360" t="str">
        <f t="shared" si="38"/>
        <v/>
      </c>
      <c r="L168" s="360"/>
    </row>
    <row r="169" spans="1:12" s="236" customFormat="1" ht="15" customHeight="1">
      <c r="A169" s="355"/>
      <c r="B169" s="356"/>
      <c r="C169" s="357" t="str">
        <f>IF($B169="","",IFERROR(VLOOKUP($B169,SERVIÇOS!$B:$G,2,0),IFERROR(VLOOKUP($B169,'COMPOSIÇÕES COMPLEMENTARES '!$C:$K,2,0),"")))</f>
        <v/>
      </c>
      <c r="D169" s="358" t="str">
        <f>IF($B169="","",IFERROR(VLOOKUP($B169,SERVIÇOS!$B:$G,3,0),IFERROR(VLOOKUP($B169,'COMPOSIÇÕES COMPLEMENTARES '!$C:$K,3,0),"")))</f>
        <v/>
      </c>
      <c r="E169" s="359"/>
      <c r="F169" s="360" t="str">
        <f>IF($B169="","",IFERROR(VLOOKUP($B169,SERVIÇOS!$B:$G,4,0),IFERROR(VLOOKUP($B169,'COMPOSIÇÕES COMPLEMENTARES '!$C:$K,6,0),"")))</f>
        <v/>
      </c>
      <c r="G169" s="360" t="str">
        <f>IF($B169="","",IFERROR(VLOOKUP($B169,SERVIÇOS!$B:$G,5,0),IFERROR(VLOOKUP($B169,'COMPOSIÇÕES COMPLEMENTARES '!$C:$K,7,0),"")))</f>
        <v/>
      </c>
      <c r="H169" s="360" t="str">
        <f t="shared" si="35"/>
        <v/>
      </c>
      <c r="I169" s="360" t="str">
        <f t="shared" si="36"/>
        <v/>
      </c>
      <c r="J169" s="360" t="str">
        <f t="shared" si="37"/>
        <v/>
      </c>
      <c r="K169" s="360" t="str">
        <f t="shared" si="38"/>
        <v/>
      </c>
      <c r="L169" s="360"/>
    </row>
    <row r="170" spans="1:12" s="236" customFormat="1" ht="15" customHeight="1">
      <c r="A170" s="355"/>
      <c r="B170" s="356"/>
      <c r="C170" s="357" t="str">
        <f>IF($B170="","",IFERROR(VLOOKUP($B170,SERVIÇOS!$B:$G,2,0),IFERROR(VLOOKUP($B170,'COMPOSIÇÕES COMPLEMENTARES '!$C:$K,2,0),"")))</f>
        <v/>
      </c>
      <c r="D170" s="358" t="str">
        <f>IF($B170="","",IFERROR(VLOOKUP($B170,SERVIÇOS!$B:$G,3,0),IFERROR(VLOOKUP($B170,'COMPOSIÇÕES COMPLEMENTARES '!$C:$K,3,0),"")))</f>
        <v/>
      </c>
      <c r="E170" s="359"/>
      <c r="F170" s="360" t="str">
        <f>IF($B170="","",IFERROR(VLOOKUP($B170,SERVIÇOS!$B:$G,4,0),IFERROR(VLOOKUP($B170,'COMPOSIÇÕES COMPLEMENTARES '!$C:$K,6,0),"")))</f>
        <v/>
      </c>
      <c r="G170" s="360" t="str">
        <f>IF($B170="","",IFERROR(VLOOKUP($B170,SERVIÇOS!$B:$G,5,0),IFERROR(VLOOKUP($B170,'COMPOSIÇÕES COMPLEMENTARES '!$C:$K,7,0),"")))</f>
        <v/>
      </c>
      <c r="H170" s="360" t="str">
        <f t="shared" si="35"/>
        <v/>
      </c>
      <c r="I170" s="360" t="str">
        <f t="shared" si="36"/>
        <v/>
      </c>
      <c r="J170" s="360" t="str">
        <f t="shared" si="37"/>
        <v/>
      </c>
      <c r="K170" s="360" t="str">
        <f t="shared" si="38"/>
        <v/>
      </c>
      <c r="L170" s="360"/>
    </row>
    <row r="171" spans="1:12" s="236" customFormat="1" ht="15" customHeight="1">
      <c r="A171" s="355"/>
      <c r="B171" s="356"/>
      <c r="C171" s="357" t="str">
        <f>IF($B171="","",IFERROR(VLOOKUP($B171,SERVIÇOS!$B:$G,2,0),IFERROR(VLOOKUP($B171,'COMPOSIÇÕES COMPLEMENTARES '!$C:$K,2,0),"")))</f>
        <v/>
      </c>
      <c r="D171" s="358" t="str">
        <f>IF($B171="","",IFERROR(VLOOKUP($B171,SERVIÇOS!$B:$G,3,0),IFERROR(VLOOKUP($B171,'COMPOSIÇÕES COMPLEMENTARES '!$C:$K,3,0),"")))</f>
        <v/>
      </c>
      <c r="E171" s="359"/>
      <c r="F171" s="360" t="str">
        <f>IF($B171="","",IFERROR(VLOOKUP($B171,SERVIÇOS!$B:$G,4,0),IFERROR(VLOOKUP($B171,'COMPOSIÇÕES COMPLEMENTARES '!$C:$K,6,0),"")))</f>
        <v/>
      </c>
      <c r="G171" s="360" t="str">
        <f>IF($B171="","",IFERROR(VLOOKUP($B171,SERVIÇOS!$B:$G,5,0),IFERROR(VLOOKUP($B171,'COMPOSIÇÕES COMPLEMENTARES '!$C:$K,7,0),"")))</f>
        <v/>
      </c>
      <c r="H171" s="360" t="str">
        <f t="shared" si="35"/>
        <v/>
      </c>
      <c r="I171" s="360" t="str">
        <f t="shared" si="36"/>
        <v/>
      </c>
      <c r="J171" s="360" t="str">
        <f t="shared" si="37"/>
        <v/>
      </c>
      <c r="K171" s="360" t="str">
        <f t="shared" si="38"/>
        <v/>
      </c>
      <c r="L171" s="360"/>
    </row>
    <row r="172" spans="1:12" s="236" customFormat="1" ht="15" customHeight="1">
      <c r="A172" s="355"/>
      <c r="B172" s="356"/>
      <c r="C172" s="357" t="str">
        <f>IF($B172="","",IFERROR(VLOOKUP($B172,SERVIÇOS!$B:$G,2,0),IFERROR(VLOOKUP($B172,'COMPOSIÇÕES COMPLEMENTARES '!$C:$K,2,0),"")))</f>
        <v/>
      </c>
      <c r="D172" s="358" t="str">
        <f>IF($B172="","",IFERROR(VLOOKUP($B172,SERVIÇOS!$B:$G,3,0),IFERROR(VLOOKUP($B172,'COMPOSIÇÕES COMPLEMENTARES '!$C:$K,3,0),"")))</f>
        <v/>
      </c>
      <c r="E172" s="359"/>
      <c r="F172" s="360" t="str">
        <f>IF($B172="","",IFERROR(VLOOKUP($B172,SERVIÇOS!$B:$G,4,0),IFERROR(VLOOKUP($B172,'COMPOSIÇÕES COMPLEMENTARES '!$C:$K,6,0),"")))</f>
        <v/>
      </c>
      <c r="G172" s="360" t="str">
        <f>IF($B172="","",IFERROR(VLOOKUP($B172,SERVIÇOS!$B:$G,5,0),IFERROR(VLOOKUP($B172,'COMPOSIÇÕES COMPLEMENTARES '!$C:$K,7,0),"")))</f>
        <v/>
      </c>
      <c r="H172" s="360" t="str">
        <f t="shared" si="35"/>
        <v/>
      </c>
      <c r="I172" s="360" t="str">
        <f t="shared" si="36"/>
        <v/>
      </c>
      <c r="J172" s="360" t="str">
        <f t="shared" si="37"/>
        <v/>
      </c>
      <c r="K172" s="360" t="str">
        <f t="shared" si="38"/>
        <v/>
      </c>
      <c r="L172" s="360"/>
    </row>
    <row r="173" spans="1:12" s="236" customFormat="1" ht="15" customHeight="1">
      <c r="A173" s="355"/>
      <c r="B173" s="356"/>
      <c r="C173" s="357" t="str">
        <f>IF($B173="","",IFERROR(VLOOKUP($B173,SERVIÇOS!$B:$G,2,0),IFERROR(VLOOKUP($B173,'COMPOSIÇÕES COMPLEMENTARES '!$C:$K,2,0),"")))</f>
        <v/>
      </c>
      <c r="D173" s="358" t="str">
        <f>IF($B173="","",IFERROR(VLOOKUP($B173,SERVIÇOS!$B:$G,3,0),IFERROR(VLOOKUP($B173,'COMPOSIÇÕES COMPLEMENTARES '!$C:$K,3,0),"")))</f>
        <v/>
      </c>
      <c r="E173" s="359"/>
      <c r="F173" s="360" t="str">
        <f>IF($B173="","",IFERROR(VLOOKUP($B173,SERVIÇOS!$B:$G,4,0),IFERROR(VLOOKUP($B173,'COMPOSIÇÕES COMPLEMENTARES '!$C:$K,6,0),"")))</f>
        <v/>
      </c>
      <c r="G173" s="360" t="str">
        <f>IF($B173="","",IFERROR(VLOOKUP($B173,SERVIÇOS!$B:$G,5,0),IFERROR(VLOOKUP($B173,'COMPOSIÇÕES COMPLEMENTARES '!$C:$K,7,0),"")))</f>
        <v/>
      </c>
      <c r="H173" s="360" t="str">
        <f t="shared" si="35"/>
        <v/>
      </c>
      <c r="I173" s="360" t="str">
        <f t="shared" si="36"/>
        <v/>
      </c>
      <c r="J173" s="360" t="str">
        <f t="shared" si="37"/>
        <v/>
      </c>
      <c r="K173" s="360" t="str">
        <f t="shared" si="38"/>
        <v/>
      </c>
      <c r="L173" s="360"/>
    </row>
    <row r="174" spans="1:12" s="236" customFormat="1" ht="15" customHeight="1">
      <c r="A174" s="355"/>
      <c r="B174" s="356"/>
      <c r="C174" s="357" t="str">
        <f>IF($B174="","",IFERROR(VLOOKUP($B174,SERVIÇOS!$B:$G,2,0),IFERROR(VLOOKUP($B174,'COMPOSIÇÕES COMPLEMENTARES '!$C:$K,2,0),"")))</f>
        <v/>
      </c>
      <c r="D174" s="358" t="str">
        <f>IF($B174="","",IFERROR(VLOOKUP($B174,SERVIÇOS!$B:$G,3,0),IFERROR(VLOOKUP($B174,'COMPOSIÇÕES COMPLEMENTARES '!$C:$K,3,0),"")))</f>
        <v/>
      </c>
      <c r="E174" s="359"/>
      <c r="F174" s="360" t="str">
        <f>IF($B174="","",IFERROR(VLOOKUP($B174,SERVIÇOS!$B:$G,4,0),IFERROR(VLOOKUP($B174,'COMPOSIÇÕES COMPLEMENTARES '!$C:$K,6,0),"")))</f>
        <v/>
      </c>
      <c r="G174" s="360" t="str">
        <f>IF($B174="","",IFERROR(VLOOKUP($B174,SERVIÇOS!$B:$G,5,0),IFERROR(VLOOKUP($B174,'COMPOSIÇÕES COMPLEMENTARES '!$C:$K,7,0),"")))</f>
        <v/>
      </c>
      <c r="H174" s="360" t="str">
        <f t="shared" si="35"/>
        <v/>
      </c>
      <c r="I174" s="360" t="str">
        <f t="shared" si="36"/>
        <v/>
      </c>
      <c r="J174" s="360" t="str">
        <f t="shared" si="37"/>
        <v/>
      </c>
      <c r="K174" s="360" t="str">
        <f t="shared" si="38"/>
        <v/>
      </c>
      <c r="L174" s="360"/>
    </row>
    <row r="175" spans="1:12" s="236" customFormat="1" ht="15" customHeight="1">
      <c r="A175" s="355"/>
      <c r="B175" s="356"/>
      <c r="C175" s="357" t="str">
        <f>IF($B175="","",IFERROR(VLOOKUP($B175,SERVIÇOS!$B:$G,2,0),IFERROR(VLOOKUP($B175,'COMPOSIÇÕES COMPLEMENTARES '!$C:$K,2,0),"")))</f>
        <v/>
      </c>
      <c r="D175" s="358" t="str">
        <f>IF($B175="","",IFERROR(VLOOKUP($B175,SERVIÇOS!$B:$G,3,0),IFERROR(VLOOKUP($B175,'COMPOSIÇÕES COMPLEMENTARES '!$C:$K,3,0),"")))</f>
        <v/>
      </c>
      <c r="E175" s="359"/>
      <c r="F175" s="360" t="str">
        <f>IF($B175="","",IFERROR(VLOOKUP($B175,SERVIÇOS!$B:$G,4,0),IFERROR(VLOOKUP($B175,'COMPOSIÇÕES COMPLEMENTARES '!$C:$K,6,0),"")))</f>
        <v/>
      </c>
      <c r="G175" s="360" t="str">
        <f>IF($B175="","",IFERROR(VLOOKUP($B175,SERVIÇOS!$B:$G,5,0),IFERROR(VLOOKUP($B175,'COMPOSIÇÕES COMPLEMENTARES '!$C:$K,7,0),"")))</f>
        <v/>
      </c>
      <c r="H175" s="360" t="str">
        <f t="shared" si="35"/>
        <v/>
      </c>
      <c r="I175" s="360" t="str">
        <f t="shared" si="36"/>
        <v/>
      </c>
      <c r="J175" s="360" t="str">
        <f t="shared" si="37"/>
        <v/>
      </c>
      <c r="K175" s="360" t="str">
        <f t="shared" si="38"/>
        <v/>
      </c>
      <c r="L175" s="360"/>
    </row>
    <row r="176" spans="1:12" s="236" customFormat="1" ht="15" customHeight="1">
      <c r="A176" s="355"/>
      <c r="B176" s="356"/>
      <c r="C176" s="357" t="str">
        <f>IF($B176="","",IFERROR(VLOOKUP($B176,SERVIÇOS!$B:$G,2,0),IFERROR(VLOOKUP($B176,'COMPOSIÇÕES COMPLEMENTARES '!$C:$K,2,0),"")))</f>
        <v/>
      </c>
      <c r="D176" s="358" t="str">
        <f>IF($B176="","",IFERROR(VLOOKUP($B176,SERVIÇOS!$B:$G,3,0),IFERROR(VLOOKUP($B176,'COMPOSIÇÕES COMPLEMENTARES '!$C:$K,3,0),"")))</f>
        <v/>
      </c>
      <c r="E176" s="359"/>
      <c r="F176" s="360" t="str">
        <f>IF($B176="","",IFERROR(VLOOKUP($B176,SERVIÇOS!$B:$G,4,0),IFERROR(VLOOKUP($B176,'COMPOSIÇÕES COMPLEMENTARES '!$C:$K,6,0),"")))</f>
        <v/>
      </c>
      <c r="G176" s="360" t="str">
        <f>IF($B176="","",IFERROR(VLOOKUP($B176,SERVIÇOS!$B:$G,5,0),IFERROR(VLOOKUP($B176,'COMPOSIÇÕES COMPLEMENTARES '!$C:$K,7,0),"")))</f>
        <v/>
      </c>
      <c r="H176" s="360" t="str">
        <f t="shared" si="35"/>
        <v/>
      </c>
      <c r="I176" s="360" t="str">
        <f t="shared" si="36"/>
        <v/>
      </c>
      <c r="J176" s="360" t="str">
        <f t="shared" si="37"/>
        <v/>
      </c>
      <c r="K176" s="360" t="str">
        <f t="shared" si="38"/>
        <v/>
      </c>
      <c r="L176" s="360"/>
    </row>
    <row r="177" spans="1:12" s="236" customFormat="1" ht="15" customHeight="1">
      <c r="A177" s="355"/>
      <c r="B177" s="356"/>
      <c r="C177" s="357" t="str">
        <f>IF($B177="","",IFERROR(VLOOKUP($B177,SERVIÇOS!$B:$G,2,0),IFERROR(VLOOKUP($B177,'COMPOSIÇÕES COMPLEMENTARES '!$C:$K,2,0),"")))</f>
        <v/>
      </c>
      <c r="D177" s="358" t="str">
        <f>IF($B177="","",IFERROR(VLOOKUP($B177,SERVIÇOS!$B:$G,3,0),IFERROR(VLOOKUP($B177,'COMPOSIÇÕES COMPLEMENTARES '!$C:$K,3,0),"")))</f>
        <v/>
      </c>
      <c r="E177" s="359"/>
      <c r="F177" s="360" t="str">
        <f>IF($B177="","",IFERROR(VLOOKUP($B177,SERVIÇOS!$B:$G,4,0),IFERROR(VLOOKUP($B177,'COMPOSIÇÕES COMPLEMENTARES '!$C:$K,6,0),"")))</f>
        <v/>
      </c>
      <c r="G177" s="360" t="str">
        <f>IF($B177="","",IFERROR(VLOOKUP($B177,SERVIÇOS!$B:$G,5,0),IFERROR(VLOOKUP($B177,'COMPOSIÇÕES COMPLEMENTARES '!$C:$K,7,0),"")))</f>
        <v/>
      </c>
      <c r="H177" s="360" t="str">
        <f t="shared" si="35"/>
        <v/>
      </c>
      <c r="I177" s="360" t="str">
        <f t="shared" si="36"/>
        <v/>
      </c>
      <c r="J177" s="360" t="str">
        <f t="shared" si="37"/>
        <v/>
      </c>
      <c r="K177" s="360" t="str">
        <f t="shared" si="38"/>
        <v/>
      </c>
      <c r="L177" s="360"/>
    </row>
    <row r="178" spans="1:12" s="236" customFormat="1" ht="15" customHeight="1">
      <c r="A178" s="355"/>
      <c r="B178" s="356"/>
      <c r="C178" s="357" t="str">
        <f>IF($B178="","",IFERROR(VLOOKUP($B178,SERVIÇOS!$B:$G,2,0),IFERROR(VLOOKUP($B178,'COMPOSIÇÕES COMPLEMENTARES '!$C:$K,2,0),"")))</f>
        <v/>
      </c>
      <c r="D178" s="358" t="str">
        <f>IF($B178="","",IFERROR(VLOOKUP($B178,SERVIÇOS!$B:$G,3,0),IFERROR(VLOOKUP($B178,'COMPOSIÇÕES COMPLEMENTARES '!$C:$K,3,0),"")))</f>
        <v/>
      </c>
      <c r="E178" s="359"/>
      <c r="F178" s="360" t="str">
        <f>IF($B178="","",IFERROR(VLOOKUP($B178,SERVIÇOS!$B:$G,4,0),IFERROR(VLOOKUP($B178,'COMPOSIÇÕES COMPLEMENTARES '!$C:$K,6,0),"")))</f>
        <v/>
      </c>
      <c r="G178" s="360" t="str">
        <f>IF($B178="","",IFERROR(VLOOKUP($B178,SERVIÇOS!$B:$G,5,0),IFERROR(VLOOKUP($B178,'COMPOSIÇÕES COMPLEMENTARES '!$C:$K,7,0),"")))</f>
        <v/>
      </c>
      <c r="H178" s="360" t="str">
        <f t="shared" si="35"/>
        <v/>
      </c>
      <c r="I178" s="360" t="str">
        <f t="shared" si="36"/>
        <v/>
      </c>
      <c r="J178" s="360" t="str">
        <f t="shared" si="37"/>
        <v/>
      </c>
      <c r="K178" s="360" t="str">
        <f t="shared" si="38"/>
        <v/>
      </c>
      <c r="L178" s="360"/>
    </row>
    <row r="179" spans="1:12" s="236" customFormat="1" ht="15" customHeight="1">
      <c r="A179" s="355"/>
      <c r="B179" s="356"/>
      <c r="C179" s="357" t="str">
        <f>IF($B179="","",IFERROR(VLOOKUP($B179,SERVIÇOS!$B:$G,2,0),IFERROR(VLOOKUP($B179,'COMPOSIÇÕES COMPLEMENTARES '!$C:$K,2,0),"")))</f>
        <v/>
      </c>
      <c r="D179" s="358" t="str">
        <f>IF($B179="","",IFERROR(VLOOKUP($B179,SERVIÇOS!$B:$G,3,0),IFERROR(VLOOKUP($B179,'COMPOSIÇÕES COMPLEMENTARES '!$C:$K,3,0),"")))</f>
        <v/>
      </c>
      <c r="E179" s="359"/>
      <c r="F179" s="360" t="str">
        <f>IF($B179="","",IFERROR(VLOOKUP($B179,SERVIÇOS!$B:$G,4,0),IFERROR(VLOOKUP($B179,'COMPOSIÇÕES COMPLEMENTARES '!$C:$K,6,0),"")))</f>
        <v/>
      </c>
      <c r="G179" s="360" t="str">
        <f>IF($B179="","",IFERROR(VLOOKUP($B179,SERVIÇOS!$B:$G,5,0),IFERROR(VLOOKUP($B179,'COMPOSIÇÕES COMPLEMENTARES '!$C:$K,7,0),"")))</f>
        <v/>
      </c>
      <c r="H179" s="360" t="str">
        <f t="shared" si="35"/>
        <v/>
      </c>
      <c r="I179" s="360" t="str">
        <f t="shared" si="36"/>
        <v/>
      </c>
      <c r="J179" s="360" t="str">
        <f t="shared" si="37"/>
        <v/>
      </c>
      <c r="K179" s="360" t="str">
        <f t="shared" si="38"/>
        <v/>
      </c>
      <c r="L179" s="360"/>
    </row>
    <row r="180" spans="1:12" s="236" customFormat="1" ht="15" customHeight="1">
      <c r="A180" s="355"/>
      <c r="B180" s="356"/>
      <c r="C180" s="357" t="str">
        <f>IF($B180="","",IFERROR(VLOOKUP($B180,SERVIÇOS!$B:$G,2,0),IFERROR(VLOOKUP($B180,'COMPOSIÇÕES COMPLEMENTARES '!$C:$K,2,0),"")))</f>
        <v/>
      </c>
      <c r="D180" s="358" t="str">
        <f>IF($B180="","",IFERROR(VLOOKUP($B180,SERVIÇOS!$B:$G,3,0),IFERROR(VLOOKUP($B180,'COMPOSIÇÕES COMPLEMENTARES '!$C:$K,3,0),"")))</f>
        <v/>
      </c>
      <c r="E180" s="359"/>
      <c r="F180" s="360" t="str">
        <f>IF($B180="","",IFERROR(VLOOKUP($B180,SERVIÇOS!$B:$G,4,0),IFERROR(VLOOKUP($B180,'COMPOSIÇÕES COMPLEMENTARES '!$C:$K,6,0),"")))</f>
        <v/>
      </c>
      <c r="G180" s="360" t="str">
        <f>IF($B180="","",IFERROR(VLOOKUP($B180,SERVIÇOS!$B:$G,5,0),IFERROR(VLOOKUP($B180,'COMPOSIÇÕES COMPLEMENTARES '!$C:$K,7,0),"")))</f>
        <v/>
      </c>
      <c r="H180" s="360" t="str">
        <f t="shared" si="35"/>
        <v/>
      </c>
      <c r="I180" s="360" t="str">
        <f t="shared" si="36"/>
        <v/>
      </c>
      <c r="J180" s="360" t="str">
        <f t="shared" si="37"/>
        <v/>
      </c>
      <c r="K180" s="360" t="str">
        <f t="shared" si="38"/>
        <v/>
      </c>
      <c r="L180" s="360"/>
    </row>
    <row r="181" spans="1:12" s="236" customFormat="1" ht="15" customHeight="1">
      <c r="A181" s="355"/>
      <c r="B181" s="356"/>
      <c r="C181" s="357" t="str">
        <f>IF($B181="","",IFERROR(VLOOKUP($B181,SERVIÇOS!$B:$G,2,0),IFERROR(VLOOKUP($B181,'COMPOSIÇÕES COMPLEMENTARES '!$C:$K,2,0),"")))</f>
        <v/>
      </c>
      <c r="D181" s="358" t="str">
        <f>IF($B181="","",IFERROR(VLOOKUP($B181,SERVIÇOS!$B:$G,3,0),IFERROR(VLOOKUP($B181,'COMPOSIÇÕES COMPLEMENTARES '!$C:$K,3,0),"")))</f>
        <v/>
      </c>
      <c r="E181" s="359"/>
      <c r="F181" s="360" t="str">
        <f>IF($B181="","",IFERROR(VLOOKUP($B181,SERVIÇOS!$B:$G,4,0),IFERROR(VLOOKUP($B181,'COMPOSIÇÕES COMPLEMENTARES '!$C:$K,6,0),"")))</f>
        <v/>
      </c>
      <c r="G181" s="360" t="str">
        <f>IF($B181="","",IFERROR(VLOOKUP($B181,SERVIÇOS!$B:$G,5,0),IFERROR(VLOOKUP($B181,'COMPOSIÇÕES COMPLEMENTARES '!$C:$K,7,0),"")))</f>
        <v/>
      </c>
      <c r="H181" s="360" t="str">
        <f t="shared" si="35"/>
        <v/>
      </c>
      <c r="I181" s="360" t="str">
        <f t="shared" si="36"/>
        <v/>
      </c>
      <c r="J181" s="360" t="str">
        <f t="shared" si="37"/>
        <v/>
      </c>
      <c r="K181" s="360" t="str">
        <f t="shared" si="38"/>
        <v/>
      </c>
      <c r="L181" s="360"/>
    </row>
    <row r="182" spans="1:12" s="236" customFormat="1" ht="15" customHeight="1">
      <c r="A182" s="355"/>
      <c r="B182" s="356"/>
      <c r="C182" s="357" t="str">
        <f>IF($B182="","",IFERROR(VLOOKUP($B182,SERVIÇOS!$B:$G,2,0),IFERROR(VLOOKUP($B182,'COMPOSIÇÕES COMPLEMENTARES '!$C:$K,2,0),"")))</f>
        <v/>
      </c>
      <c r="D182" s="358" t="str">
        <f>IF($B182="","",IFERROR(VLOOKUP($B182,SERVIÇOS!$B:$G,3,0),IFERROR(VLOOKUP($B182,'COMPOSIÇÕES COMPLEMENTARES '!$C:$K,3,0),"")))</f>
        <v/>
      </c>
      <c r="E182" s="359"/>
      <c r="F182" s="360" t="str">
        <f>IF($B182="","",IFERROR(VLOOKUP($B182,SERVIÇOS!$B:$G,4,0),IFERROR(VLOOKUP($B182,'COMPOSIÇÕES COMPLEMENTARES '!$C:$K,6,0),"")))</f>
        <v/>
      </c>
      <c r="G182" s="360" t="str">
        <f>IF($B182="","",IFERROR(VLOOKUP($B182,SERVIÇOS!$B:$G,5,0),IFERROR(VLOOKUP($B182,'COMPOSIÇÕES COMPLEMENTARES '!$C:$K,7,0),"")))</f>
        <v/>
      </c>
      <c r="H182" s="360" t="str">
        <f t="shared" si="35"/>
        <v/>
      </c>
      <c r="I182" s="360" t="str">
        <f t="shared" si="36"/>
        <v/>
      </c>
      <c r="J182" s="360" t="str">
        <f t="shared" si="37"/>
        <v/>
      </c>
      <c r="K182" s="360" t="str">
        <f t="shared" si="38"/>
        <v/>
      </c>
      <c r="L182" s="360"/>
    </row>
    <row r="183" spans="1:12" s="236" customFormat="1" ht="15" customHeight="1">
      <c r="A183" s="355"/>
      <c r="B183" s="356"/>
      <c r="C183" s="357" t="str">
        <f>IF($B183="","",IFERROR(VLOOKUP($B183,SERVIÇOS!$B:$G,2,0),IFERROR(VLOOKUP($B183,'COMPOSIÇÕES COMPLEMENTARES '!$C:$K,2,0),"")))</f>
        <v/>
      </c>
      <c r="D183" s="358" t="str">
        <f>IF($B183="","",IFERROR(VLOOKUP($B183,SERVIÇOS!$B:$G,3,0),IFERROR(VLOOKUP($B183,'COMPOSIÇÕES COMPLEMENTARES '!$C:$K,3,0),"")))</f>
        <v/>
      </c>
      <c r="E183" s="359"/>
      <c r="F183" s="360" t="str">
        <f>IF($B183="","",IFERROR(VLOOKUP($B183,SERVIÇOS!$B:$G,4,0),IFERROR(VLOOKUP($B183,'COMPOSIÇÕES COMPLEMENTARES '!$C:$K,6,0),"")))</f>
        <v/>
      </c>
      <c r="G183" s="360" t="str">
        <f>IF($B183="","",IFERROR(VLOOKUP($B183,SERVIÇOS!$B:$G,5,0),IFERROR(VLOOKUP($B183,'COMPOSIÇÕES COMPLEMENTARES '!$C:$K,7,0),"")))</f>
        <v/>
      </c>
      <c r="H183" s="360" t="str">
        <f t="shared" si="35"/>
        <v/>
      </c>
      <c r="I183" s="360" t="str">
        <f t="shared" si="36"/>
        <v/>
      </c>
      <c r="J183" s="360" t="str">
        <f t="shared" si="37"/>
        <v/>
      </c>
      <c r="K183" s="360" t="str">
        <f t="shared" si="38"/>
        <v/>
      </c>
      <c r="L183" s="360"/>
    </row>
    <row r="184" spans="1:12" s="236" customFormat="1" ht="15" customHeight="1">
      <c r="A184" s="355"/>
      <c r="B184" s="356"/>
      <c r="C184" s="357" t="str">
        <f>IF($B184="","",IFERROR(VLOOKUP($B184,SERVIÇOS!$B:$G,2,0),IFERROR(VLOOKUP($B184,'COMPOSIÇÕES COMPLEMENTARES '!$C:$K,2,0),"")))</f>
        <v/>
      </c>
      <c r="D184" s="358" t="str">
        <f>IF($B184="","",IFERROR(VLOOKUP($B184,SERVIÇOS!$B:$G,3,0),IFERROR(VLOOKUP($B184,'COMPOSIÇÕES COMPLEMENTARES '!$C:$K,3,0),"")))</f>
        <v/>
      </c>
      <c r="E184" s="359"/>
      <c r="F184" s="360" t="str">
        <f>IF($B184="","",IFERROR(VLOOKUP($B184,SERVIÇOS!$B:$G,4,0),IFERROR(VLOOKUP($B184,'COMPOSIÇÕES COMPLEMENTARES '!$C:$K,6,0),"")))</f>
        <v/>
      </c>
      <c r="G184" s="360" t="str">
        <f>IF($B184="","",IFERROR(VLOOKUP($B184,SERVIÇOS!$B:$G,5,0),IFERROR(VLOOKUP($B184,'COMPOSIÇÕES COMPLEMENTARES '!$C:$K,7,0),"")))</f>
        <v/>
      </c>
      <c r="H184" s="360" t="str">
        <f t="shared" si="35"/>
        <v/>
      </c>
      <c r="I184" s="360" t="str">
        <f t="shared" si="36"/>
        <v/>
      </c>
      <c r="J184" s="360" t="str">
        <f t="shared" si="37"/>
        <v/>
      </c>
      <c r="K184" s="360" t="str">
        <f t="shared" si="38"/>
        <v/>
      </c>
      <c r="L184" s="360"/>
    </row>
    <row r="185" spans="1:12" s="236" customFormat="1" ht="15" customHeight="1">
      <c r="A185" s="355"/>
      <c r="B185" s="356"/>
      <c r="C185" s="357" t="str">
        <f>IF($B185="","",IFERROR(VLOOKUP($B185,SERVIÇOS!$B:$G,2,0),IFERROR(VLOOKUP($B185,'COMPOSIÇÕES COMPLEMENTARES '!$C:$K,2,0),"")))</f>
        <v/>
      </c>
      <c r="D185" s="358" t="str">
        <f>IF($B185="","",IFERROR(VLOOKUP($B185,SERVIÇOS!$B:$G,3,0),IFERROR(VLOOKUP($B185,'COMPOSIÇÕES COMPLEMENTARES '!$C:$K,3,0),"")))</f>
        <v/>
      </c>
      <c r="E185" s="359"/>
      <c r="F185" s="360" t="str">
        <f>IF($B185="","",IFERROR(VLOOKUP($B185,SERVIÇOS!$B:$G,4,0),IFERROR(VLOOKUP($B185,'COMPOSIÇÕES COMPLEMENTARES '!$C:$K,6,0),"")))</f>
        <v/>
      </c>
      <c r="G185" s="360" t="str">
        <f>IF($B185="","",IFERROR(VLOOKUP($B185,SERVIÇOS!$B:$G,5,0),IFERROR(VLOOKUP($B185,'COMPOSIÇÕES COMPLEMENTARES '!$C:$K,7,0),"")))</f>
        <v/>
      </c>
      <c r="H185" s="360" t="str">
        <f t="shared" si="35"/>
        <v/>
      </c>
      <c r="I185" s="360" t="str">
        <f t="shared" si="36"/>
        <v/>
      </c>
      <c r="J185" s="360" t="str">
        <f t="shared" si="37"/>
        <v/>
      </c>
      <c r="K185" s="360" t="str">
        <f t="shared" si="38"/>
        <v/>
      </c>
      <c r="L185" s="360"/>
    </row>
    <row r="186" spans="1:12" s="236" customFormat="1" ht="15" customHeight="1">
      <c r="A186" s="355"/>
      <c r="B186" s="356"/>
      <c r="C186" s="357" t="str">
        <f>IF($B186="","",IFERROR(VLOOKUP($B186,SERVIÇOS!$B:$G,2,0),IFERROR(VLOOKUP($B186,'COMPOSIÇÕES COMPLEMENTARES '!$C:$K,2,0),"")))</f>
        <v/>
      </c>
      <c r="D186" s="358" t="str">
        <f>IF($B186="","",IFERROR(VLOOKUP($B186,SERVIÇOS!$B:$G,3,0),IFERROR(VLOOKUP($B186,'COMPOSIÇÕES COMPLEMENTARES '!$C:$K,3,0),"")))</f>
        <v/>
      </c>
      <c r="E186" s="359"/>
      <c r="F186" s="360" t="str">
        <f>IF($B186="","",IFERROR(VLOOKUP($B186,SERVIÇOS!$B:$G,4,0),IFERROR(VLOOKUP($B186,'COMPOSIÇÕES COMPLEMENTARES '!$C:$K,6,0),"")))</f>
        <v/>
      </c>
      <c r="G186" s="360" t="str">
        <f>IF($B186="","",IFERROR(VLOOKUP($B186,SERVIÇOS!$B:$G,5,0),IFERROR(VLOOKUP($B186,'COMPOSIÇÕES COMPLEMENTARES '!$C:$K,7,0),"")))</f>
        <v/>
      </c>
      <c r="H186" s="360" t="str">
        <f t="shared" si="35"/>
        <v/>
      </c>
      <c r="I186" s="360" t="str">
        <f t="shared" si="36"/>
        <v/>
      </c>
      <c r="J186" s="360" t="str">
        <f t="shared" si="37"/>
        <v/>
      </c>
      <c r="K186" s="360" t="str">
        <f t="shared" si="38"/>
        <v/>
      </c>
      <c r="L186" s="360"/>
    </row>
    <row r="187" spans="1:12" s="236" customFormat="1" ht="15" customHeight="1">
      <c r="A187" s="355"/>
      <c r="B187" s="356"/>
      <c r="C187" s="357" t="str">
        <f>IF($B187="","",IFERROR(VLOOKUP($B187,SERVIÇOS!$B:$G,2,0),IFERROR(VLOOKUP($B187,'COMPOSIÇÕES COMPLEMENTARES '!$C:$K,2,0),"")))</f>
        <v/>
      </c>
      <c r="D187" s="358" t="str">
        <f>IF($B187="","",IFERROR(VLOOKUP($B187,SERVIÇOS!$B:$G,3,0),IFERROR(VLOOKUP($B187,'COMPOSIÇÕES COMPLEMENTARES '!$C:$K,3,0),"")))</f>
        <v/>
      </c>
      <c r="E187" s="359"/>
      <c r="F187" s="360" t="str">
        <f>IF($B187="","",IFERROR(VLOOKUP($B187,SERVIÇOS!$B:$G,4,0),IFERROR(VLOOKUP($B187,'COMPOSIÇÕES COMPLEMENTARES '!$C:$K,6,0),"")))</f>
        <v/>
      </c>
      <c r="G187" s="360" t="str">
        <f>IF($B187="","",IFERROR(VLOOKUP($B187,SERVIÇOS!$B:$G,5,0),IFERROR(VLOOKUP($B187,'COMPOSIÇÕES COMPLEMENTARES '!$C:$K,7,0),"")))</f>
        <v/>
      </c>
      <c r="H187" s="360" t="str">
        <f t="shared" si="35"/>
        <v/>
      </c>
      <c r="I187" s="360" t="str">
        <f t="shared" si="36"/>
        <v/>
      </c>
      <c r="J187" s="360" t="str">
        <f t="shared" si="37"/>
        <v/>
      </c>
      <c r="K187" s="360" t="str">
        <f t="shared" si="38"/>
        <v/>
      </c>
      <c r="L187" s="360"/>
    </row>
    <row r="188" spans="1:12" s="236" customFormat="1" ht="15" customHeight="1">
      <c r="A188" s="355"/>
      <c r="B188" s="356"/>
      <c r="C188" s="357" t="str">
        <f>IF($B188="","",IFERROR(VLOOKUP($B188,SERVIÇOS!$B:$G,2,0),IFERROR(VLOOKUP($B188,'COMPOSIÇÕES COMPLEMENTARES '!$C:$K,2,0),"")))</f>
        <v/>
      </c>
      <c r="D188" s="358" t="str">
        <f>IF($B188="","",IFERROR(VLOOKUP($B188,SERVIÇOS!$B:$G,3,0),IFERROR(VLOOKUP($B188,'COMPOSIÇÕES COMPLEMENTARES '!$C:$K,3,0),"")))</f>
        <v/>
      </c>
      <c r="E188" s="359"/>
      <c r="F188" s="360" t="str">
        <f>IF($B188="","",IFERROR(VLOOKUP($B188,SERVIÇOS!$B:$G,4,0),IFERROR(VLOOKUP($B188,'COMPOSIÇÕES COMPLEMENTARES '!$C:$K,6,0),"")))</f>
        <v/>
      </c>
      <c r="G188" s="360" t="str">
        <f>IF($B188="","",IFERROR(VLOOKUP($B188,SERVIÇOS!$B:$G,5,0),IFERROR(VLOOKUP($B188,'COMPOSIÇÕES COMPLEMENTARES '!$C:$K,7,0),"")))</f>
        <v/>
      </c>
      <c r="H188" s="360" t="str">
        <f t="shared" si="35"/>
        <v/>
      </c>
      <c r="I188" s="360" t="str">
        <f t="shared" si="36"/>
        <v/>
      </c>
      <c r="J188" s="360" t="str">
        <f t="shared" si="37"/>
        <v/>
      </c>
      <c r="K188" s="360" t="str">
        <f t="shared" si="38"/>
        <v/>
      </c>
      <c r="L188" s="360"/>
    </row>
    <row r="189" spans="1:12" s="236" customFormat="1" ht="15" customHeight="1">
      <c r="A189" s="355"/>
      <c r="B189" s="356"/>
      <c r="C189" s="357" t="str">
        <f>IF($B189="","",IFERROR(VLOOKUP($B189,SERVIÇOS!$B:$G,2,0),IFERROR(VLOOKUP($B189,'COMPOSIÇÕES COMPLEMENTARES '!$C:$K,2,0),"")))</f>
        <v/>
      </c>
      <c r="D189" s="358" t="str">
        <f>IF($B189="","",IFERROR(VLOOKUP($B189,SERVIÇOS!$B:$G,3,0),IFERROR(VLOOKUP($B189,'COMPOSIÇÕES COMPLEMENTARES '!$C:$K,3,0),"")))</f>
        <v/>
      </c>
      <c r="E189" s="359"/>
      <c r="F189" s="360" t="str">
        <f>IF($B189="","",IFERROR(VLOOKUP($B189,SERVIÇOS!$B:$G,4,0),IFERROR(VLOOKUP($B189,'COMPOSIÇÕES COMPLEMENTARES '!$C:$K,6,0),"")))</f>
        <v/>
      </c>
      <c r="G189" s="360" t="str">
        <f>IF($B189="","",IFERROR(VLOOKUP($B189,SERVIÇOS!$B:$G,5,0),IFERROR(VLOOKUP($B189,'COMPOSIÇÕES COMPLEMENTARES '!$C:$K,7,0),"")))</f>
        <v/>
      </c>
      <c r="H189" s="360" t="str">
        <f t="shared" si="35"/>
        <v/>
      </c>
      <c r="I189" s="360" t="str">
        <f t="shared" si="36"/>
        <v/>
      </c>
      <c r="J189" s="360" t="str">
        <f t="shared" si="37"/>
        <v/>
      </c>
      <c r="K189" s="360" t="str">
        <f t="shared" si="38"/>
        <v/>
      </c>
      <c r="L189" s="360"/>
    </row>
    <row r="190" spans="1:12" s="236" customFormat="1" ht="15" customHeight="1">
      <c r="A190" s="355"/>
      <c r="B190" s="356"/>
      <c r="C190" s="357" t="str">
        <f>IF($B190="","",IFERROR(VLOOKUP($B190,SERVIÇOS!$B:$G,2,0),IFERROR(VLOOKUP($B190,'COMPOSIÇÕES COMPLEMENTARES '!$C:$K,2,0),"")))</f>
        <v/>
      </c>
      <c r="D190" s="358" t="str">
        <f>IF($B190="","",IFERROR(VLOOKUP($B190,SERVIÇOS!$B:$G,3,0),IFERROR(VLOOKUP($B190,'COMPOSIÇÕES COMPLEMENTARES '!$C:$K,3,0),"")))</f>
        <v/>
      </c>
      <c r="E190" s="359"/>
      <c r="F190" s="360" t="str">
        <f>IF($B190="","",IFERROR(VLOOKUP($B190,SERVIÇOS!$B:$G,4,0),IFERROR(VLOOKUP($B190,'COMPOSIÇÕES COMPLEMENTARES '!$C:$K,6,0),"")))</f>
        <v/>
      </c>
      <c r="G190" s="360" t="str">
        <f>IF($B190="","",IFERROR(VLOOKUP($B190,SERVIÇOS!$B:$G,5,0),IFERROR(VLOOKUP($B190,'COMPOSIÇÕES COMPLEMENTARES '!$C:$K,7,0),"")))</f>
        <v/>
      </c>
      <c r="H190" s="360" t="str">
        <f t="shared" si="35"/>
        <v/>
      </c>
      <c r="I190" s="360" t="str">
        <f t="shared" si="36"/>
        <v/>
      </c>
      <c r="J190" s="360" t="str">
        <f t="shared" si="37"/>
        <v/>
      </c>
      <c r="K190" s="360" t="str">
        <f t="shared" si="38"/>
        <v/>
      </c>
      <c r="L190" s="360"/>
    </row>
    <row r="191" spans="1:12" s="236" customFormat="1" ht="15" customHeight="1">
      <c r="A191" s="355"/>
      <c r="B191" s="356"/>
      <c r="C191" s="357" t="str">
        <f>IF($B191="","",IFERROR(VLOOKUP($B191,SERVIÇOS!$B:$G,2,0),IFERROR(VLOOKUP($B191,'COMPOSIÇÕES COMPLEMENTARES '!$C:$K,2,0),"")))</f>
        <v/>
      </c>
      <c r="D191" s="358" t="str">
        <f>IF($B191="","",IFERROR(VLOOKUP($B191,SERVIÇOS!$B:$G,3,0),IFERROR(VLOOKUP($B191,'COMPOSIÇÕES COMPLEMENTARES '!$C:$K,3,0),"")))</f>
        <v/>
      </c>
      <c r="E191" s="359"/>
      <c r="F191" s="360" t="str">
        <f>IF($B191="","",IFERROR(VLOOKUP($B191,SERVIÇOS!$B:$G,4,0),IFERROR(VLOOKUP($B191,'COMPOSIÇÕES COMPLEMENTARES '!$C:$K,6,0),"")))</f>
        <v/>
      </c>
      <c r="G191" s="360" t="str">
        <f>IF($B191="","",IFERROR(VLOOKUP($B191,SERVIÇOS!$B:$G,5,0),IFERROR(VLOOKUP($B191,'COMPOSIÇÕES COMPLEMENTARES '!$C:$K,7,0),"")))</f>
        <v/>
      </c>
      <c r="H191" s="360" t="str">
        <f t="shared" si="35"/>
        <v/>
      </c>
      <c r="I191" s="360" t="str">
        <f t="shared" si="36"/>
        <v/>
      </c>
      <c r="J191" s="360" t="str">
        <f t="shared" si="37"/>
        <v/>
      </c>
      <c r="K191" s="360" t="str">
        <f t="shared" si="38"/>
        <v/>
      </c>
      <c r="L191" s="360"/>
    </row>
    <row r="192" spans="1:12" s="236" customFormat="1" ht="15" customHeight="1">
      <c r="A192" s="355"/>
      <c r="B192" s="356"/>
      <c r="C192" s="357" t="str">
        <f>IF($B192="","",IFERROR(VLOOKUP($B192,SERVIÇOS!$B:$G,2,0),IFERROR(VLOOKUP($B192,'COMPOSIÇÕES COMPLEMENTARES '!$C:$K,2,0),"")))</f>
        <v/>
      </c>
      <c r="D192" s="358" t="str">
        <f>IF($B192="","",IFERROR(VLOOKUP($B192,SERVIÇOS!$B:$G,3,0),IFERROR(VLOOKUP($B192,'COMPOSIÇÕES COMPLEMENTARES '!$C:$K,3,0),"")))</f>
        <v/>
      </c>
      <c r="E192" s="359"/>
      <c r="F192" s="360" t="str">
        <f>IF($B192="","",IFERROR(VLOOKUP($B192,SERVIÇOS!$B:$G,4,0),IFERROR(VLOOKUP($B192,'COMPOSIÇÕES COMPLEMENTARES '!$C:$K,6,0),"")))</f>
        <v/>
      </c>
      <c r="G192" s="360" t="str">
        <f>IF($B192="","",IFERROR(VLOOKUP($B192,SERVIÇOS!$B:$G,5,0),IFERROR(VLOOKUP($B192,'COMPOSIÇÕES COMPLEMENTARES '!$C:$K,7,0),"")))</f>
        <v/>
      </c>
      <c r="H192" s="360" t="str">
        <f t="shared" si="35"/>
        <v/>
      </c>
      <c r="I192" s="360" t="str">
        <f t="shared" si="36"/>
        <v/>
      </c>
      <c r="J192" s="360" t="str">
        <f t="shared" si="37"/>
        <v/>
      </c>
      <c r="K192" s="360" t="str">
        <f t="shared" si="38"/>
        <v/>
      </c>
      <c r="L192" s="360"/>
    </row>
    <row r="193" spans="1:12" s="236" customFormat="1" ht="15" customHeight="1">
      <c r="A193" s="355"/>
      <c r="B193" s="356"/>
      <c r="C193" s="357" t="str">
        <f>IF($B193="","",IFERROR(VLOOKUP($B193,SERVIÇOS!$B:$G,2,0),IFERROR(VLOOKUP($B193,'COMPOSIÇÕES COMPLEMENTARES '!$C:$K,2,0),"")))</f>
        <v/>
      </c>
      <c r="D193" s="358" t="str">
        <f>IF($B193="","",IFERROR(VLOOKUP($B193,SERVIÇOS!$B:$G,3,0),IFERROR(VLOOKUP($B193,'COMPOSIÇÕES COMPLEMENTARES '!$C:$K,3,0),"")))</f>
        <v/>
      </c>
      <c r="E193" s="359"/>
      <c r="F193" s="360" t="str">
        <f>IF($B193="","",IFERROR(VLOOKUP($B193,SERVIÇOS!$B:$G,4,0),IFERROR(VLOOKUP($B193,'COMPOSIÇÕES COMPLEMENTARES '!$C:$K,6,0),"")))</f>
        <v/>
      </c>
      <c r="G193" s="360" t="str">
        <f>IF($B193="","",IFERROR(VLOOKUP($B193,SERVIÇOS!$B:$G,5,0),IFERROR(VLOOKUP($B193,'COMPOSIÇÕES COMPLEMENTARES '!$C:$K,7,0),"")))</f>
        <v/>
      </c>
      <c r="H193" s="360" t="str">
        <f t="shared" si="35"/>
        <v/>
      </c>
      <c r="I193" s="360" t="str">
        <f t="shared" si="36"/>
        <v/>
      </c>
      <c r="J193" s="360" t="str">
        <f t="shared" si="37"/>
        <v/>
      </c>
      <c r="K193" s="360" t="str">
        <f t="shared" si="38"/>
        <v/>
      </c>
      <c r="L193" s="360"/>
    </row>
    <row r="194" spans="1:12" s="236" customFormat="1" ht="15" customHeight="1">
      <c r="A194" s="355"/>
      <c r="B194" s="356"/>
      <c r="C194" s="357" t="str">
        <f>IF($B194="","",IFERROR(VLOOKUP($B194,SERVIÇOS!$B:$G,2,0),IFERROR(VLOOKUP($B194,'COMPOSIÇÕES COMPLEMENTARES '!$C:$K,2,0),"")))</f>
        <v/>
      </c>
      <c r="D194" s="358" t="str">
        <f>IF($B194="","",IFERROR(VLOOKUP($B194,SERVIÇOS!$B:$G,3,0),IFERROR(VLOOKUP($B194,'COMPOSIÇÕES COMPLEMENTARES '!$C:$K,3,0),"")))</f>
        <v/>
      </c>
      <c r="E194" s="359"/>
      <c r="F194" s="360" t="str">
        <f>IF($B194="","",IFERROR(VLOOKUP($B194,SERVIÇOS!$B:$G,4,0),IFERROR(VLOOKUP($B194,'COMPOSIÇÕES COMPLEMENTARES '!$C:$K,6,0),"")))</f>
        <v/>
      </c>
      <c r="G194" s="360" t="str">
        <f>IF($B194="","",IFERROR(VLOOKUP($B194,SERVIÇOS!$B:$G,5,0),IFERROR(VLOOKUP($B194,'COMPOSIÇÕES COMPLEMENTARES '!$C:$K,7,0),"")))</f>
        <v/>
      </c>
      <c r="H194" s="360" t="str">
        <f t="shared" si="35"/>
        <v/>
      </c>
      <c r="I194" s="360" t="str">
        <f t="shared" si="36"/>
        <v/>
      </c>
      <c r="J194" s="360" t="str">
        <f t="shared" si="37"/>
        <v/>
      </c>
      <c r="K194" s="360" t="str">
        <f t="shared" si="38"/>
        <v/>
      </c>
      <c r="L194" s="360"/>
    </row>
    <row r="195" spans="1:12" s="236" customFormat="1" ht="15" customHeight="1">
      <c r="A195" s="355"/>
      <c r="B195" s="356"/>
      <c r="C195" s="357" t="str">
        <f>IF($B195="","",IFERROR(VLOOKUP($B195,SERVIÇOS!$B:$G,2,0),IFERROR(VLOOKUP($B195,'COMPOSIÇÕES COMPLEMENTARES '!$C:$K,2,0),"")))</f>
        <v/>
      </c>
      <c r="D195" s="358" t="str">
        <f>IF($B195="","",IFERROR(VLOOKUP($B195,SERVIÇOS!$B:$G,3,0),IFERROR(VLOOKUP($B195,'COMPOSIÇÕES COMPLEMENTARES '!$C:$K,3,0),"")))</f>
        <v/>
      </c>
      <c r="E195" s="359"/>
      <c r="F195" s="360" t="str">
        <f>IF($B195="","",IFERROR(VLOOKUP($B195,SERVIÇOS!$B:$G,4,0),IFERROR(VLOOKUP($B195,'COMPOSIÇÕES COMPLEMENTARES '!$C:$K,6,0),"")))</f>
        <v/>
      </c>
      <c r="G195" s="360" t="str">
        <f>IF($B195="","",IFERROR(VLOOKUP($B195,SERVIÇOS!$B:$G,5,0),IFERROR(VLOOKUP($B195,'COMPOSIÇÕES COMPLEMENTARES '!$C:$K,7,0),"")))</f>
        <v/>
      </c>
      <c r="H195" s="360" t="str">
        <f t="shared" si="35"/>
        <v/>
      </c>
      <c r="I195" s="360" t="str">
        <f t="shared" si="36"/>
        <v/>
      </c>
      <c r="J195" s="360" t="str">
        <f t="shared" si="37"/>
        <v/>
      </c>
      <c r="K195" s="360" t="str">
        <f t="shared" si="38"/>
        <v/>
      </c>
      <c r="L195" s="360"/>
    </row>
    <row r="196" spans="1:12" s="236" customFormat="1" ht="15" customHeight="1">
      <c r="A196" s="355"/>
      <c r="B196" s="356"/>
      <c r="C196" s="357" t="str">
        <f>IF($B196="","",IFERROR(VLOOKUP($B196,SERVIÇOS!$B:$G,2,0),IFERROR(VLOOKUP($B196,'COMPOSIÇÕES COMPLEMENTARES '!$C:$K,2,0),"")))</f>
        <v/>
      </c>
      <c r="D196" s="358" t="str">
        <f>IF($B196="","",IFERROR(VLOOKUP($B196,SERVIÇOS!$B:$G,3,0),IFERROR(VLOOKUP($B196,'COMPOSIÇÕES COMPLEMENTARES '!$C:$K,3,0),"")))</f>
        <v/>
      </c>
      <c r="E196" s="359"/>
      <c r="F196" s="360" t="str">
        <f>IF($B196="","",IFERROR(VLOOKUP($B196,SERVIÇOS!$B:$G,4,0),IFERROR(VLOOKUP($B196,'COMPOSIÇÕES COMPLEMENTARES '!$C:$K,6,0),"")))</f>
        <v/>
      </c>
      <c r="G196" s="360" t="str">
        <f>IF($B196="","",IFERROR(VLOOKUP($B196,SERVIÇOS!$B:$G,5,0),IFERROR(VLOOKUP($B196,'COMPOSIÇÕES COMPLEMENTARES '!$C:$K,7,0),"")))</f>
        <v/>
      </c>
      <c r="H196" s="360" t="str">
        <f t="shared" si="35"/>
        <v/>
      </c>
      <c r="I196" s="360" t="str">
        <f t="shared" si="36"/>
        <v/>
      </c>
      <c r="J196" s="360" t="str">
        <f t="shared" si="37"/>
        <v/>
      </c>
      <c r="K196" s="360" t="str">
        <f t="shared" si="38"/>
        <v/>
      </c>
      <c r="L196" s="360"/>
    </row>
    <row r="197" spans="1:12" s="236" customFormat="1" ht="15" customHeight="1">
      <c r="A197" s="355"/>
      <c r="B197" s="356"/>
      <c r="C197" s="357" t="str">
        <f>IF($B197="","",IFERROR(VLOOKUP($B197,SERVIÇOS!$B:$G,2,0),IFERROR(VLOOKUP($B197,'COMPOSIÇÕES COMPLEMENTARES '!$C:$K,2,0),"")))</f>
        <v/>
      </c>
      <c r="D197" s="358" t="str">
        <f>IF($B197="","",IFERROR(VLOOKUP($B197,SERVIÇOS!$B:$G,3,0),IFERROR(VLOOKUP($B197,'COMPOSIÇÕES COMPLEMENTARES '!$C:$K,3,0),"")))</f>
        <v/>
      </c>
      <c r="E197" s="359"/>
      <c r="F197" s="360" t="str">
        <f>IF($B197="","",IFERROR(VLOOKUP($B197,SERVIÇOS!$B:$G,4,0),IFERROR(VLOOKUP($B197,'COMPOSIÇÕES COMPLEMENTARES '!$C:$K,6,0),"")))</f>
        <v/>
      </c>
      <c r="G197" s="360" t="str">
        <f>IF($B197="","",IFERROR(VLOOKUP($B197,SERVIÇOS!$B:$G,5,0),IFERROR(VLOOKUP($B197,'COMPOSIÇÕES COMPLEMENTARES '!$C:$K,7,0),"")))</f>
        <v/>
      </c>
      <c r="H197" s="360" t="str">
        <f t="shared" si="35"/>
        <v/>
      </c>
      <c r="I197" s="360" t="str">
        <f t="shared" si="36"/>
        <v/>
      </c>
      <c r="J197" s="360" t="str">
        <f t="shared" si="37"/>
        <v/>
      </c>
      <c r="K197" s="360" t="str">
        <f t="shared" si="38"/>
        <v/>
      </c>
      <c r="L197" s="360"/>
    </row>
    <row r="198" spans="1:12" s="236" customFormat="1" ht="15" customHeight="1">
      <c r="A198" s="355"/>
      <c r="B198" s="356"/>
      <c r="C198" s="357" t="str">
        <f>IF($B198="","",IFERROR(VLOOKUP($B198,SERVIÇOS!$B:$G,2,0),IFERROR(VLOOKUP($B198,'COMPOSIÇÕES COMPLEMENTARES '!$C:$K,2,0),"")))</f>
        <v/>
      </c>
      <c r="D198" s="358" t="str">
        <f>IF($B198="","",IFERROR(VLOOKUP($B198,SERVIÇOS!$B:$G,3,0),IFERROR(VLOOKUP($B198,'COMPOSIÇÕES COMPLEMENTARES '!$C:$K,3,0),"")))</f>
        <v/>
      </c>
      <c r="E198" s="359"/>
      <c r="F198" s="360" t="str">
        <f>IF($B198="","",IFERROR(VLOOKUP($B198,SERVIÇOS!$B:$G,4,0),IFERROR(VLOOKUP($B198,'COMPOSIÇÕES COMPLEMENTARES '!$C:$K,6,0),"")))</f>
        <v/>
      </c>
      <c r="G198" s="360" t="str">
        <f>IF($B198="","",IFERROR(VLOOKUP($B198,SERVIÇOS!$B:$G,5,0),IFERROR(VLOOKUP($B198,'COMPOSIÇÕES COMPLEMENTARES '!$C:$K,7,0),"")))</f>
        <v/>
      </c>
      <c r="H198" s="360" t="str">
        <f t="shared" si="35"/>
        <v/>
      </c>
      <c r="I198" s="360" t="str">
        <f t="shared" si="36"/>
        <v/>
      </c>
      <c r="J198" s="360" t="str">
        <f t="shared" si="37"/>
        <v/>
      </c>
      <c r="K198" s="360" t="str">
        <f t="shared" si="38"/>
        <v/>
      </c>
      <c r="L198" s="360"/>
    </row>
    <row r="199" spans="1:12" s="236" customFormat="1" ht="15" customHeight="1">
      <c r="A199" s="355"/>
      <c r="B199" s="356"/>
      <c r="C199" s="357" t="str">
        <f>IF($B199="","",IFERROR(VLOOKUP($B199,SERVIÇOS!$B:$G,2,0),IFERROR(VLOOKUP($B199,'COMPOSIÇÕES COMPLEMENTARES '!$C:$K,2,0),"")))</f>
        <v/>
      </c>
      <c r="D199" s="358" t="str">
        <f>IF($B199="","",IFERROR(VLOOKUP($B199,SERVIÇOS!$B:$G,3,0),IFERROR(VLOOKUP($B199,'COMPOSIÇÕES COMPLEMENTARES '!$C:$K,3,0),"")))</f>
        <v/>
      </c>
      <c r="E199" s="359"/>
      <c r="F199" s="360" t="str">
        <f>IF($B199="","",IFERROR(VLOOKUP($B199,SERVIÇOS!$B:$G,4,0),IFERROR(VLOOKUP($B199,'COMPOSIÇÕES COMPLEMENTARES '!$C:$K,6,0),"")))</f>
        <v/>
      </c>
      <c r="G199" s="360" t="str">
        <f>IF($B199="","",IFERROR(VLOOKUP($B199,SERVIÇOS!$B:$G,5,0),IFERROR(VLOOKUP($B199,'COMPOSIÇÕES COMPLEMENTARES '!$C:$K,7,0),"")))</f>
        <v/>
      </c>
      <c r="H199" s="360" t="str">
        <f t="shared" si="35"/>
        <v/>
      </c>
      <c r="I199" s="360" t="str">
        <f t="shared" si="36"/>
        <v/>
      </c>
      <c r="J199" s="360" t="str">
        <f t="shared" si="37"/>
        <v/>
      </c>
      <c r="K199" s="360" t="str">
        <f t="shared" si="38"/>
        <v/>
      </c>
      <c r="L199" s="360"/>
    </row>
    <row r="200" spans="1:12" s="236" customFormat="1" ht="15" customHeight="1">
      <c r="A200" s="355"/>
      <c r="B200" s="356"/>
      <c r="C200" s="357" t="str">
        <f>IF($B200="","",IFERROR(VLOOKUP($B200,SERVIÇOS!$B:$G,2,0),IFERROR(VLOOKUP($B200,'COMPOSIÇÕES COMPLEMENTARES '!$C:$K,2,0),"")))</f>
        <v/>
      </c>
      <c r="D200" s="358" t="str">
        <f>IF($B200="","",IFERROR(VLOOKUP($B200,SERVIÇOS!$B:$G,3,0),IFERROR(VLOOKUP($B200,'COMPOSIÇÕES COMPLEMENTARES '!$C:$K,3,0),"")))</f>
        <v/>
      </c>
      <c r="E200" s="359"/>
      <c r="F200" s="360" t="str">
        <f>IF($B200="","",IFERROR(VLOOKUP($B200,SERVIÇOS!$B:$G,4,0),IFERROR(VLOOKUP($B200,'COMPOSIÇÕES COMPLEMENTARES '!$C:$K,6,0),"")))</f>
        <v/>
      </c>
      <c r="G200" s="360" t="str">
        <f>IF($B200="","",IFERROR(VLOOKUP($B200,SERVIÇOS!$B:$G,5,0),IFERROR(VLOOKUP($B200,'COMPOSIÇÕES COMPLEMENTARES '!$C:$K,7,0),"")))</f>
        <v/>
      </c>
      <c r="H200" s="360" t="str">
        <f t="shared" si="35"/>
        <v/>
      </c>
      <c r="I200" s="360" t="str">
        <f t="shared" si="36"/>
        <v/>
      </c>
      <c r="J200" s="360" t="str">
        <f t="shared" si="37"/>
        <v/>
      </c>
      <c r="K200" s="360" t="str">
        <f t="shared" si="38"/>
        <v/>
      </c>
      <c r="L200" s="360"/>
    </row>
    <row r="201" spans="1:12" s="236" customFormat="1" ht="15" customHeight="1">
      <c r="A201" s="355"/>
      <c r="B201" s="356"/>
      <c r="C201" s="357" t="str">
        <f>IF($B201="","",IFERROR(VLOOKUP($B201,SERVIÇOS!$B:$G,2,0),IFERROR(VLOOKUP($B201,'COMPOSIÇÕES COMPLEMENTARES '!$C:$K,2,0),"")))</f>
        <v/>
      </c>
      <c r="D201" s="358" t="str">
        <f>IF($B201="","",IFERROR(VLOOKUP($B201,SERVIÇOS!$B:$G,3,0),IFERROR(VLOOKUP($B201,'COMPOSIÇÕES COMPLEMENTARES '!$C:$K,3,0),"")))</f>
        <v/>
      </c>
      <c r="E201" s="359"/>
      <c r="F201" s="360" t="str">
        <f>IF($B201="","",IFERROR(VLOOKUP($B201,SERVIÇOS!$B:$G,4,0),IFERROR(VLOOKUP($B201,'COMPOSIÇÕES COMPLEMENTARES '!$C:$K,6,0),"")))</f>
        <v/>
      </c>
      <c r="G201" s="360" t="str">
        <f>IF($B201="","",IFERROR(VLOOKUP($B201,SERVIÇOS!$B:$G,5,0),IFERROR(VLOOKUP($B201,'COMPOSIÇÕES COMPLEMENTARES '!$C:$K,7,0),"")))</f>
        <v/>
      </c>
      <c r="H201" s="360" t="str">
        <f t="shared" si="35"/>
        <v/>
      </c>
      <c r="I201" s="360" t="str">
        <f t="shared" si="36"/>
        <v/>
      </c>
      <c r="J201" s="360" t="str">
        <f t="shared" si="37"/>
        <v/>
      </c>
      <c r="K201" s="360" t="str">
        <f t="shared" si="38"/>
        <v/>
      </c>
      <c r="L201" s="360"/>
    </row>
    <row r="202" spans="1:12" s="236" customFormat="1" ht="15" customHeight="1">
      <c r="A202" s="355"/>
      <c r="B202" s="356"/>
      <c r="C202" s="357" t="str">
        <f>IF($B202="","",IFERROR(VLOOKUP($B202,SERVIÇOS!$B:$G,2,0),IFERROR(VLOOKUP($B202,'COMPOSIÇÕES COMPLEMENTARES '!$C:$K,2,0),"")))</f>
        <v/>
      </c>
      <c r="D202" s="358" t="str">
        <f>IF($B202="","",IFERROR(VLOOKUP($B202,SERVIÇOS!$B:$G,3,0),IFERROR(VLOOKUP($B202,'COMPOSIÇÕES COMPLEMENTARES '!$C:$K,3,0),"")))</f>
        <v/>
      </c>
      <c r="E202" s="359"/>
      <c r="F202" s="360" t="str">
        <f>IF($B202="","",IFERROR(VLOOKUP($B202,SERVIÇOS!$B:$G,4,0),IFERROR(VLOOKUP($B202,'COMPOSIÇÕES COMPLEMENTARES '!$C:$K,6,0),"")))</f>
        <v/>
      </c>
      <c r="G202" s="360" t="str">
        <f>IF($B202="","",IFERROR(VLOOKUP($B202,SERVIÇOS!$B:$G,5,0),IFERROR(VLOOKUP($B202,'COMPOSIÇÕES COMPLEMENTARES '!$C:$K,7,0),"")))</f>
        <v/>
      </c>
      <c r="H202" s="360" t="str">
        <f t="shared" si="35"/>
        <v/>
      </c>
      <c r="I202" s="360" t="str">
        <f t="shared" si="36"/>
        <v/>
      </c>
      <c r="J202" s="360" t="str">
        <f t="shared" si="37"/>
        <v/>
      </c>
      <c r="K202" s="360" t="str">
        <f t="shared" si="38"/>
        <v/>
      </c>
      <c r="L202" s="360"/>
    </row>
    <row r="203" spans="1:12" s="236" customFormat="1" ht="15" customHeight="1">
      <c r="A203" s="355"/>
      <c r="B203" s="356"/>
      <c r="C203" s="357" t="str">
        <f>IF($B203="","",IFERROR(VLOOKUP($B203,SERVIÇOS!$B:$G,2,0),IFERROR(VLOOKUP($B203,'COMPOSIÇÕES COMPLEMENTARES '!$C:$K,2,0),"")))</f>
        <v/>
      </c>
      <c r="D203" s="358" t="str">
        <f>IF($B203="","",IFERROR(VLOOKUP($B203,SERVIÇOS!$B:$G,3,0),IFERROR(VLOOKUP($B203,'COMPOSIÇÕES COMPLEMENTARES '!$C:$K,3,0),"")))</f>
        <v/>
      </c>
      <c r="E203" s="359"/>
      <c r="F203" s="360" t="str">
        <f>IF($B203="","",IFERROR(VLOOKUP($B203,SERVIÇOS!$B:$G,4,0),IFERROR(VLOOKUP($B203,'COMPOSIÇÕES COMPLEMENTARES '!$C:$K,6,0),"")))</f>
        <v/>
      </c>
      <c r="G203" s="360" t="str">
        <f>IF($B203="","",IFERROR(VLOOKUP($B203,SERVIÇOS!$B:$G,5,0),IFERROR(VLOOKUP($B203,'COMPOSIÇÕES COMPLEMENTARES '!$C:$K,7,0),"")))</f>
        <v/>
      </c>
      <c r="H203" s="360" t="str">
        <f t="shared" si="35"/>
        <v/>
      </c>
      <c r="I203" s="360" t="str">
        <f t="shared" si="36"/>
        <v/>
      </c>
      <c r="J203" s="360" t="str">
        <f t="shared" si="37"/>
        <v/>
      </c>
      <c r="K203" s="360" t="str">
        <f t="shared" si="38"/>
        <v/>
      </c>
      <c r="L203" s="360"/>
    </row>
    <row r="204" spans="1:12" s="236" customFormat="1" ht="15" customHeight="1">
      <c r="A204" s="355"/>
      <c r="B204" s="356"/>
      <c r="C204" s="357" t="str">
        <f>IF($B204="","",IFERROR(VLOOKUP($B204,SERVIÇOS!$B:$G,2,0),IFERROR(VLOOKUP($B204,'COMPOSIÇÕES COMPLEMENTARES '!$C:$K,2,0),"")))</f>
        <v/>
      </c>
      <c r="D204" s="358" t="str">
        <f>IF($B204="","",IFERROR(VLOOKUP($B204,SERVIÇOS!$B:$G,3,0),IFERROR(VLOOKUP($B204,'COMPOSIÇÕES COMPLEMENTARES '!$C:$K,3,0),"")))</f>
        <v/>
      </c>
      <c r="E204" s="359"/>
      <c r="F204" s="360" t="str">
        <f>IF($B204="","",IFERROR(VLOOKUP($B204,SERVIÇOS!$B:$G,4,0),IFERROR(VLOOKUP($B204,'COMPOSIÇÕES COMPLEMENTARES '!$C:$K,6,0),"")))</f>
        <v/>
      </c>
      <c r="G204" s="360" t="str">
        <f>IF($B204="","",IFERROR(VLOOKUP($B204,SERVIÇOS!$B:$G,5,0),IFERROR(VLOOKUP($B204,'COMPOSIÇÕES COMPLEMENTARES '!$C:$K,7,0),"")))</f>
        <v/>
      </c>
      <c r="H204" s="360" t="str">
        <f t="shared" si="35"/>
        <v/>
      </c>
      <c r="I204" s="360" t="str">
        <f t="shared" si="36"/>
        <v/>
      </c>
      <c r="J204" s="360" t="str">
        <f t="shared" si="37"/>
        <v/>
      </c>
      <c r="K204" s="360" t="str">
        <f t="shared" si="38"/>
        <v/>
      </c>
      <c r="L204" s="360"/>
    </row>
    <row r="205" spans="1:12" s="236" customFormat="1" ht="15" customHeight="1">
      <c r="A205" s="355"/>
      <c r="B205" s="356"/>
      <c r="C205" s="357" t="str">
        <f>IF($B205="","",IFERROR(VLOOKUP($B205,SERVIÇOS!$B:$G,2,0),IFERROR(VLOOKUP($B205,'COMPOSIÇÕES COMPLEMENTARES '!$C:$K,2,0),"")))</f>
        <v/>
      </c>
      <c r="D205" s="358" t="str">
        <f>IF($B205="","",IFERROR(VLOOKUP($B205,SERVIÇOS!$B:$G,3,0),IFERROR(VLOOKUP($B205,'COMPOSIÇÕES COMPLEMENTARES '!$C:$K,3,0),"")))</f>
        <v/>
      </c>
      <c r="E205" s="359"/>
      <c r="F205" s="360" t="str">
        <f>IF($B205="","",IFERROR(VLOOKUP($B205,SERVIÇOS!$B:$G,4,0),IFERROR(VLOOKUP($B205,'COMPOSIÇÕES COMPLEMENTARES '!$C:$K,6,0),"")))</f>
        <v/>
      </c>
      <c r="G205" s="360" t="str">
        <f>IF($B205="","",IFERROR(VLOOKUP($B205,SERVIÇOS!$B:$G,5,0),IFERROR(VLOOKUP($B205,'COMPOSIÇÕES COMPLEMENTARES '!$C:$K,7,0),"")))</f>
        <v/>
      </c>
      <c r="H205" s="360" t="str">
        <f t="shared" si="35"/>
        <v/>
      </c>
      <c r="I205" s="360" t="str">
        <f t="shared" si="36"/>
        <v/>
      </c>
      <c r="J205" s="360" t="str">
        <f t="shared" si="37"/>
        <v/>
      </c>
      <c r="K205" s="360" t="str">
        <f t="shared" si="38"/>
        <v/>
      </c>
      <c r="L205" s="360"/>
    </row>
    <row r="206" spans="1:12" s="236" customFormat="1" ht="15" customHeight="1">
      <c r="A206" s="355"/>
      <c r="B206" s="356"/>
      <c r="C206" s="357" t="str">
        <f>IF($B206="","",IFERROR(VLOOKUP($B206,SERVIÇOS!$B:$G,2,0),IFERROR(VLOOKUP($B206,'COMPOSIÇÕES COMPLEMENTARES '!$C:$K,2,0),"")))</f>
        <v/>
      </c>
      <c r="D206" s="358" t="str">
        <f>IF($B206="","",IFERROR(VLOOKUP($B206,SERVIÇOS!$B:$G,3,0),IFERROR(VLOOKUP($B206,'COMPOSIÇÕES COMPLEMENTARES '!$C:$K,3,0),"")))</f>
        <v/>
      </c>
      <c r="E206" s="359"/>
      <c r="F206" s="360" t="str">
        <f>IF($B206="","",IFERROR(VLOOKUP($B206,SERVIÇOS!$B:$G,4,0),IFERROR(VLOOKUP($B206,'COMPOSIÇÕES COMPLEMENTARES '!$C:$K,6,0),"")))</f>
        <v/>
      </c>
      <c r="G206" s="360" t="str">
        <f>IF($B206="","",IFERROR(VLOOKUP($B206,SERVIÇOS!$B:$G,5,0),IFERROR(VLOOKUP($B206,'COMPOSIÇÕES COMPLEMENTARES '!$C:$K,7,0),"")))</f>
        <v/>
      </c>
      <c r="H206" s="360" t="str">
        <f t="shared" si="35"/>
        <v/>
      </c>
      <c r="I206" s="360" t="str">
        <f t="shared" si="36"/>
        <v/>
      </c>
      <c r="J206" s="360" t="str">
        <f t="shared" si="37"/>
        <v/>
      </c>
      <c r="K206" s="360" t="str">
        <f t="shared" si="38"/>
        <v/>
      </c>
      <c r="L206" s="360"/>
    </row>
    <row r="207" spans="1:12" s="236" customFormat="1" ht="15" customHeight="1">
      <c r="A207" s="355"/>
      <c r="B207" s="356"/>
      <c r="C207" s="357" t="str">
        <f>IF($B207="","",IFERROR(VLOOKUP($B207,SERVIÇOS!$B:$G,2,0),IFERROR(VLOOKUP($B207,'COMPOSIÇÕES COMPLEMENTARES '!$C:$K,2,0),"")))</f>
        <v/>
      </c>
      <c r="D207" s="358" t="str">
        <f>IF($B207="","",IFERROR(VLOOKUP($B207,SERVIÇOS!$B:$G,3,0),IFERROR(VLOOKUP($B207,'COMPOSIÇÕES COMPLEMENTARES '!$C:$K,3,0),"")))</f>
        <v/>
      </c>
      <c r="E207" s="359"/>
      <c r="F207" s="360" t="str">
        <f>IF($B207="","",IFERROR(VLOOKUP($B207,SERVIÇOS!$B:$G,4,0),IFERROR(VLOOKUP($B207,'COMPOSIÇÕES COMPLEMENTARES '!$C:$K,6,0),"")))</f>
        <v/>
      </c>
      <c r="G207" s="360" t="str">
        <f>IF($B207="","",IFERROR(VLOOKUP($B207,SERVIÇOS!$B:$G,5,0),IFERROR(VLOOKUP($B207,'COMPOSIÇÕES COMPLEMENTARES '!$C:$K,7,0),"")))</f>
        <v/>
      </c>
      <c r="H207" s="360" t="str">
        <f t="shared" si="35"/>
        <v/>
      </c>
      <c r="I207" s="360" t="str">
        <f t="shared" si="36"/>
        <v/>
      </c>
      <c r="J207" s="360" t="str">
        <f t="shared" si="37"/>
        <v/>
      </c>
      <c r="K207" s="360" t="str">
        <f t="shared" si="38"/>
        <v/>
      </c>
      <c r="L207" s="360"/>
    </row>
    <row r="208" spans="1:12" s="236" customFormat="1" ht="15" customHeight="1">
      <c r="A208" s="355"/>
      <c r="B208" s="356"/>
      <c r="C208" s="357" t="str">
        <f>IF($B208="","",IFERROR(VLOOKUP($B208,SERVIÇOS!$B:$G,2,0),IFERROR(VLOOKUP($B208,'COMPOSIÇÕES COMPLEMENTARES '!$C:$K,2,0),"")))</f>
        <v/>
      </c>
      <c r="D208" s="358" t="str">
        <f>IF($B208="","",IFERROR(VLOOKUP($B208,SERVIÇOS!$B:$G,3,0),IFERROR(VLOOKUP($B208,'COMPOSIÇÕES COMPLEMENTARES '!$C:$K,3,0),"")))</f>
        <v/>
      </c>
      <c r="E208" s="359"/>
      <c r="F208" s="360" t="str">
        <f>IF($B208="","",IFERROR(VLOOKUP($B208,SERVIÇOS!$B:$G,4,0),IFERROR(VLOOKUP($B208,'COMPOSIÇÕES COMPLEMENTARES '!$C:$K,6,0),"")))</f>
        <v/>
      </c>
      <c r="G208" s="360" t="str">
        <f>IF($B208="","",IFERROR(VLOOKUP($B208,SERVIÇOS!$B:$G,5,0),IFERROR(VLOOKUP($B208,'COMPOSIÇÕES COMPLEMENTARES '!$C:$K,7,0),"")))</f>
        <v/>
      </c>
      <c r="H208" s="360" t="str">
        <f t="shared" si="35"/>
        <v/>
      </c>
      <c r="I208" s="360" t="str">
        <f t="shared" si="36"/>
        <v/>
      </c>
      <c r="J208" s="360" t="str">
        <f t="shared" si="37"/>
        <v/>
      </c>
      <c r="K208" s="360" t="str">
        <f t="shared" si="38"/>
        <v/>
      </c>
      <c r="L208" s="360"/>
    </row>
    <row r="209" spans="1:12" s="236" customFormat="1" ht="15" customHeight="1">
      <c r="A209" s="355"/>
      <c r="B209" s="356"/>
      <c r="C209" s="357" t="str">
        <f>IF($B209="","",IFERROR(VLOOKUP($B209,SERVIÇOS!$B:$G,2,0),IFERROR(VLOOKUP($B209,'COMPOSIÇÕES COMPLEMENTARES '!$C:$K,2,0),"")))</f>
        <v/>
      </c>
      <c r="D209" s="358" t="str">
        <f>IF($B209="","",IFERROR(VLOOKUP($B209,SERVIÇOS!$B:$G,3,0),IFERROR(VLOOKUP($B209,'COMPOSIÇÕES COMPLEMENTARES '!$C:$K,3,0),"")))</f>
        <v/>
      </c>
      <c r="E209" s="359"/>
      <c r="F209" s="360" t="str">
        <f>IF($B209="","",IFERROR(VLOOKUP($B209,SERVIÇOS!$B:$G,4,0),IFERROR(VLOOKUP($B209,'COMPOSIÇÕES COMPLEMENTARES '!$C:$K,6,0),"")))</f>
        <v/>
      </c>
      <c r="G209" s="360" t="str">
        <f>IF($B209="","",IFERROR(VLOOKUP($B209,SERVIÇOS!$B:$G,5,0),IFERROR(VLOOKUP($B209,'COMPOSIÇÕES COMPLEMENTARES '!$C:$K,7,0),"")))</f>
        <v/>
      </c>
      <c r="H209" s="360" t="str">
        <f t="shared" si="35"/>
        <v/>
      </c>
      <c r="I209" s="360" t="str">
        <f t="shared" si="36"/>
        <v/>
      </c>
      <c r="J209" s="360" t="str">
        <f t="shared" si="37"/>
        <v/>
      </c>
      <c r="K209" s="360" t="str">
        <f t="shared" si="38"/>
        <v/>
      </c>
      <c r="L209" s="360"/>
    </row>
    <row r="210" spans="1:12" s="236" customFormat="1" ht="15" customHeight="1">
      <c r="A210" s="355"/>
      <c r="B210" s="356"/>
      <c r="C210" s="357" t="str">
        <f>IF($B210="","",IFERROR(VLOOKUP($B210,SERVIÇOS!$B:$G,2,0),IFERROR(VLOOKUP($B210,'COMPOSIÇÕES COMPLEMENTARES '!$C:$K,2,0),"")))</f>
        <v/>
      </c>
      <c r="D210" s="358" t="str">
        <f>IF($B210="","",IFERROR(VLOOKUP($B210,SERVIÇOS!$B:$G,3,0),IFERROR(VLOOKUP($B210,'COMPOSIÇÕES COMPLEMENTARES '!$C:$K,3,0),"")))</f>
        <v/>
      </c>
      <c r="E210" s="359"/>
      <c r="F210" s="360" t="str">
        <f>IF($B210="","",IFERROR(VLOOKUP($B210,SERVIÇOS!$B:$G,4,0),IFERROR(VLOOKUP($B210,'COMPOSIÇÕES COMPLEMENTARES '!$C:$K,6,0),"")))</f>
        <v/>
      </c>
      <c r="G210" s="360" t="str">
        <f>IF($B210="","",IFERROR(VLOOKUP($B210,SERVIÇOS!$B:$G,5,0),IFERROR(VLOOKUP($B210,'COMPOSIÇÕES COMPLEMENTARES '!$C:$K,7,0),"")))</f>
        <v/>
      </c>
      <c r="H210" s="360" t="str">
        <f t="shared" ref="H210:H273" si="39">IF(E210="","",F210+G210)</f>
        <v/>
      </c>
      <c r="I210" s="360" t="str">
        <f t="shared" si="36"/>
        <v/>
      </c>
      <c r="J210" s="360" t="str">
        <f t="shared" si="37"/>
        <v/>
      </c>
      <c r="K210" s="360" t="str">
        <f t="shared" si="38"/>
        <v/>
      </c>
      <c r="L210" s="360"/>
    </row>
    <row r="211" spans="1:12" s="236" customFormat="1" ht="15" customHeight="1">
      <c r="A211" s="355"/>
      <c r="B211" s="356"/>
      <c r="C211" s="357" t="str">
        <f>IF($B211="","",IFERROR(VLOOKUP($B211,SERVIÇOS!$B:$G,2,0),IFERROR(VLOOKUP($B211,'COMPOSIÇÕES COMPLEMENTARES '!$C:$K,2,0),"")))</f>
        <v/>
      </c>
      <c r="D211" s="358" t="str">
        <f>IF($B211="","",IFERROR(VLOOKUP($B211,SERVIÇOS!$B:$G,3,0),IFERROR(VLOOKUP($B211,'COMPOSIÇÕES COMPLEMENTARES '!$C:$K,3,0),"")))</f>
        <v/>
      </c>
      <c r="E211" s="359"/>
      <c r="F211" s="360" t="str">
        <f>IF($B211="","",IFERROR(VLOOKUP($B211,SERVIÇOS!$B:$G,4,0),IFERROR(VLOOKUP($B211,'COMPOSIÇÕES COMPLEMENTARES '!$C:$K,6,0),"")))</f>
        <v/>
      </c>
      <c r="G211" s="360" t="str">
        <f>IF($B211="","",IFERROR(VLOOKUP($B211,SERVIÇOS!$B:$G,5,0),IFERROR(VLOOKUP($B211,'COMPOSIÇÕES COMPLEMENTARES '!$C:$K,7,0),"")))</f>
        <v/>
      </c>
      <c r="H211" s="360" t="str">
        <f t="shared" si="39"/>
        <v/>
      </c>
      <c r="I211" s="360" t="str">
        <f t="shared" si="36"/>
        <v/>
      </c>
      <c r="J211" s="360" t="str">
        <f t="shared" si="37"/>
        <v/>
      </c>
      <c r="K211" s="360" t="str">
        <f t="shared" si="38"/>
        <v/>
      </c>
      <c r="L211" s="360"/>
    </row>
    <row r="212" spans="1:12" s="236" customFormat="1" ht="15" customHeight="1">
      <c r="A212" s="355"/>
      <c r="B212" s="356"/>
      <c r="C212" s="357" t="str">
        <f>IF($B212="","",IFERROR(VLOOKUP($B212,SERVIÇOS!$B:$G,2,0),IFERROR(VLOOKUP($B212,'COMPOSIÇÕES COMPLEMENTARES '!$C:$K,2,0),"")))</f>
        <v/>
      </c>
      <c r="D212" s="358" t="str">
        <f>IF($B212="","",IFERROR(VLOOKUP($B212,SERVIÇOS!$B:$G,3,0),IFERROR(VLOOKUP($B212,'COMPOSIÇÕES COMPLEMENTARES '!$C:$K,3,0),"")))</f>
        <v/>
      </c>
      <c r="E212" s="359"/>
      <c r="F212" s="360" t="str">
        <f>IF($B212="","",IFERROR(VLOOKUP($B212,SERVIÇOS!$B:$G,4,0),IFERROR(VLOOKUP($B212,'COMPOSIÇÕES COMPLEMENTARES '!$C:$K,6,0),"")))</f>
        <v/>
      </c>
      <c r="G212" s="360" t="str">
        <f>IF($B212="","",IFERROR(VLOOKUP($B212,SERVIÇOS!$B:$G,5,0),IFERROR(VLOOKUP($B212,'COMPOSIÇÕES COMPLEMENTARES '!$C:$K,7,0),"")))</f>
        <v/>
      </c>
      <c r="H212" s="360" t="str">
        <f t="shared" si="39"/>
        <v/>
      </c>
      <c r="I212" s="360" t="str">
        <f t="shared" si="36"/>
        <v/>
      </c>
      <c r="J212" s="360" t="str">
        <f t="shared" si="37"/>
        <v/>
      </c>
      <c r="K212" s="360" t="str">
        <f t="shared" si="38"/>
        <v/>
      </c>
      <c r="L212" s="360"/>
    </row>
    <row r="213" spans="1:12" s="236" customFormat="1" ht="15" customHeight="1">
      <c r="A213" s="355"/>
      <c r="B213" s="356"/>
      <c r="C213" s="357" t="str">
        <f>IF($B213="","",IFERROR(VLOOKUP($B213,SERVIÇOS!$B:$G,2,0),IFERROR(VLOOKUP($B213,'COMPOSIÇÕES COMPLEMENTARES '!$C:$K,2,0),"")))</f>
        <v/>
      </c>
      <c r="D213" s="358" t="str">
        <f>IF($B213="","",IFERROR(VLOOKUP($B213,SERVIÇOS!$B:$G,3,0),IFERROR(VLOOKUP($B213,'COMPOSIÇÕES COMPLEMENTARES '!$C:$K,3,0),"")))</f>
        <v/>
      </c>
      <c r="E213" s="359"/>
      <c r="F213" s="360" t="str">
        <f>IF($B213="","",IFERROR(VLOOKUP($B213,SERVIÇOS!$B:$G,4,0),IFERROR(VLOOKUP($B213,'COMPOSIÇÕES COMPLEMENTARES '!$C:$K,6,0),"")))</f>
        <v/>
      </c>
      <c r="G213" s="360" t="str">
        <f>IF($B213="","",IFERROR(VLOOKUP($B213,SERVIÇOS!$B:$G,5,0),IFERROR(VLOOKUP($B213,'COMPOSIÇÕES COMPLEMENTARES '!$C:$K,7,0),"")))</f>
        <v/>
      </c>
      <c r="H213" s="360" t="str">
        <f t="shared" si="39"/>
        <v/>
      </c>
      <c r="I213" s="360" t="str">
        <f t="shared" si="36"/>
        <v/>
      </c>
      <c r="J213" s="360" t="str">
        <f t="shared" si="37"/>
        <v/>
      </c>
      <c r="K213" s="360" t="str">
        <f t="shared" si="38"/>
        <v/>
      </c>
      <c r="L213" s="360"/>
    </row>
    <row r="214" spans="1:12" s="236" customFormat="1" ht="15" customHeight="1">
      <c r="A214" s="355"/>
      <c r="B214" s="356"/>
      <c r="C214" s="357" t="str">
        <f>IF($B214="","",IFERROR(VLOOKUP($B214,SERVIÇOS!$B:$G,2,0),IFERROR(VLOOKUP($B214,'COMPOSIÇÕES COMPLEMENTARES '!$C:$K,2,0),"")))</f>
        <v/>
      </c>
      <c r="D214" s="358" t="str">
        <f>IF($B214="","",IFERROR(VLOOKUP($B214,SERVIÇOS!$B:$G,3,0),IFERROR(VLOOKUP($B214,'COMPOSIÇÕES COMPLEMENTARES '!$C:$K,3,0),"")))</f>
        <v/>
      </c>
      <c r="E214" s="359"/>
      <c r="F214" s="360" t="str">
        <f>IF($B214="","",IFERROR(VLOOKUP($B214,SERVIÇOS!$B:$G,4,0),IFERROR(VLOOKUP($B214,'COMPOSIÇÕES COMPLEMENTARES '!$C:$K,6,0),"")))</f>
        <v/>
      </c>
      <c r="G214" s="360" t="str">
        <f>IF($B214="","",IFERROR(VLOOKUP($B214,SERVIÇOS!$B:$G,5,0),IFERROR(VLOOKUP($B214,'COMPOSIÇÕES COMPLEMENTARES '!$C:$K,7,0),"")))</f>
        <v/>
      </c>
      <c r="H214" s="360" t="str">
        <f t="shared" si="39"/>
        <v/>
      </c>
      <c r="I214" s="360" t="str">
        <f t="shared" si="36"/>
        <v/>
      </c>
      <c r="J214" s="360" t="str">
        <f t="shared" si="37"/>
        <v/>
      </c>
      <c r="K214" s="360" t="str">
        <f t="shared" si="38"/>
        <v/>
      </c>
      <c r="L214" s="360"/>
    </row>
    <row r="215" spans="1:12" s="236" customFormat="1" ht="15" customHeight="1">
      <c r="A215" s="355"/>
      <c r="B215" s="356"/>
      <c r="C215" s="357" t="str">
        <f>IF($B215="","",IFERROR(VLOOKUP($B215,SERVIÇOS!$B:$G,2,0),IFERROR(VLOOKUP($B215,'COMPOSIÇÕES COMPLEMENTARES '!$C:$K,2,0),"")))</f>
        <v/>
      </c>
      <c r="D215" s="358" t="str">
        <f>IF($B215="","",IFERROR(VLOOKUP($B215,SERVIÇOS!$B:$G,3,0),IFERROR(VLOOKUP($B215,'COMPOSIÇÕES COMPLEMENTARES '!$C:$K,3,0),"")))</f>
        <v/>
      </c>
      <c r="E215" s="359"/>
      <c r="F215" s="360" t="str">
        <f>IF($B215="","",IFERROR(VLOOKUP($B215,SERVIÇOS!$B:$G,4,0),IFERROR(VLOOKUP($B215,'COMPOSIÇÕES COMPLEMENTARES '!$C:$K,6,0),"")))</f>
        <v/>
      </c>
      <c r="G215" s="360" t="str">
        <f>IF($B215="","",IFERROR(VLOOKUP($B215,SERVIÇOS!$B:$G,5,0),IFERROR(VLOOKUP($B215,'COMPOSIÇÕES COMPLEMENTARES '!$C:$K,7,0),"")))</f>
        <v/>
      </c>
      <c r="H215" s="360" t="str">
        <f t="shared" si="39"/>
        <v/>
      </c>
      <c r="I215" s="360" t="str">
        <f t="shared" si="36"/>
        <v/>
      </c>
      <c r="J215" s="360" t="str">
        <f t="shared" si="37"/>
        <v/>
      </c>
      <c r="K215" s="360" t="str">
        <f t="shared" si="38"/>
        <v/>
      </c>
      <c r="L215" s="360"/>
    </row>
    <row r="216" spans="1:12" s="236" customFormat="1" ht="15" customHeight="1">
      <c r="A216" s="355"/>
      <c r="B216" s="356"/>
      <c r="C216" s="357" t="str">
        <f>IF($B216="","",IFERROR(VLOOKUP($B216,SERVIÇOS!$B:$G,2,0),IFERROR(VLOOKUP($B216,'COMPOSIÇÕES COMPLEMENTARES '!$C:$K,2,0),"")))</f>
        <v/>
      </c>
      <c r="D216" s="358" t="str">
        <f>IF($B216="","",IFERROR(VLOOKUP($B216,SERVIÇOS!$B:$G,3,0),IFERROR(VLOOKUP($B216,'COMPOSIÇÕES COMPLEMENTARES '!$C:$K,3,0),"")))</f>
        <v/>
      </c>
      <c r="E216" s="359"/>
      <c r="F216" s="360" t="str">
        <f>IF($B216="","",IFERROR(VLOOKUP($B216,SERVIÇOS!$B:$G,4,0),IFERROR(VLOOKUP($B216,'COMPOSIÇÕES COMPLEMENTARES '!$C:$K,6,0),"")))</f>
        <v/>
      </c>
      <c r="G216" s="360" t="str">
        <f>IF($B216="","",IFERROR(VLOOKUP($B216,SERVIÇOS!$B:$G,5,0),IFERROR(VLOOKUP($B216,'COMPOSIÇÕES COMPLEMENTARES '!$C:$K,7,0),"")))</f>
        <v/>
      </c>
      <c r="H216" s="360" t="str">
        <f t="shared" si="39"/>
        <v/>
      </c>
      <c r="I216" s="360" t="str">
        <f t="shared" si="36"/>
        <v/>
      </c>
      <c r="J216" s="360" t="str">
        <f t="shared" si="37"/>
        <v/>
      </c>
      <c r="K216" s="360" t="str">
        <f t="shared" si="38"/>
        <v/>
      </c>
      <c r="L216" s="360"/>
    </row>
    <row r="217" spans="1:12" s="236" customFormat="1" ht="15" customHeight="1">
      <c r="A217" s="355"/>
      <c r="B217" s="356"/>
      <c r="C217" s="357" t="str">
        <f>IF($B217="","",IFERROR(VLOOKUP($B217,SERVIÇOS!$B:$G,2,0),IFERROR(VLOOKUP($B217,'COMPOSIÇÕES COMPLEMENTARES '!$C:$K,2,0),"")))</f>
        <v/>
      </c>
      <c r="D217" s="358" t="str">
        <f>IF($B217="","",IFERROR(VLOOKUP($B217,SERVIÇOS!$B:$G,3,0),IFERROR(VLOOKUP($B217,'COMPOSIÇÕES COMPLEMENTARES '!$C:$K,3,0),"")))</f>
        <v/>
      </c>
      <c r="E217" s="359"/>
      <c r="F217" s="360" t="str">
        <f>IF($B217="","",IFERROR(VLOOKUP($B217,SERVIÇOS!$B:$G,4,0),IFERROR(VLOOKUP($B217,'COMPOSIÇÕES COMPLEMENTARES '!$C:$K,6,0),"")))</f>
        <v/>
      </c>
      <c r="G217" s="360" t="str">
        <f>IF($B217="","",IFERROR(VLOOKUP($B217,SERVIÇOS!$B:$G,5,0),IFERROR(VLOOKUP($B217,'COMPOSIÇÕES COMPLEMENTARES '!$C:$K,7,0),"")))</f>
        <v/>
      </c>
      <c r="H217" s="360" t="str">
        <f t="shared" si="39"/>
        <v/>
      </c>
      <c r="I217" s="360" t="str">
        <f t="shared" si="36"/>
        <v/>
      </c>
      <c r="J217" s="360" t="str">
        <f t="shared" si="37"/>
        <v/>
      </c>
      <c r="K217" s="360" t="str">
        <f t="shared" si="38"/>
        <v/>
      </c>
      <c r="L217" s="360"/>
    </row>
    <row r="218" spans="1:12" s="236" customFormat="1" ht="15" customHeight="1">
      <c r="A218" s="355"/>
      <c r="B218" s="356"/>
      <c r="C218" s="357" t="str">
        <f>IF($B218="","",IFERROR(VLOOKUP($B218,SERVIÇOS!$B:$G,2,0),IFERROR(VLOOKUP($B218,'COMPOSIÇÕES COMPLEMENTARES '!$C:$K,2,0),"")))</f>
        <v/>
      </c>
      <c r="D218" s="358" t="str">
        <f>IF($B218="","",IFERROR(VLOOKUP($B218,SERVIÇOS!$B:$G,3,0),IFERROR(VLOOKUP($B218,'COMPOSIÇÕES COMPLEMENTARES '!$C:$K,3,0),"")))</f>
        <v/>
      </c>
      <c r="E218" s="359"/>
      <c r="F218" s="360" t="str">
        <f>IF($B218="","",IFERROR(VLOOKUP($B218,SERVIÇOS!$B:$G,4,0),IFERROR(VLOOKUP($B218,'COMPOSIÇÕES COMPLEMENTARES '!$C:$K,6,0),"")))</f>
        <v/>
      </c>
      <c r="G218" s="360" t="str">
        <f>IF($B218="","",IFERROR(VLOOKUP($B218,SERVIÇOS!$B:$G,5,0),IFERROR(VLOOKUP($B218,'COMPOSIÇÕES COMPLEMENTARES '!$C:$K,7,0),"")))</f>
        <v/>
      </c>
      <c r="H218" s="360" t="str">
        <f t="shared" si="39"/>
        <v/>
      </c>
      <c r="I218" s="360" t="str">
        <f t="shared" si="36"/>
        <v/>
      </c>
      <c r="J218" s="360" t="str">
        <f t="shared" si="37"/>
        <v/>
      </c>
      <c r="K218" s="360" t="str">
        <f t="shared" si="38"/>
        <v/>
      </c>
      <c r="L218" s="360"/>
    </row>
    <row r="219" spans="1:12" s="236" customFormat="1" ht="15" customHeight="1">
      <c r="A219" s="355"/>
      <c r="B219" s="356"/>
      <c r="C219" s="357" t="str">
        <f>IF($B219="","",IFERROR(VLOOKUP($B219,SERVIÇOS!$B:$G,2,0),IFERROR(VLOOKUP($B219,'COMPOSIÇÕES COMPLEMENTARES '!$C:$K,2,0),"")))</f>
        <v/>
      </c>
      <c r="D219" s="358" t="str">
        <f>IF($B219="","",IFERROR(VLOOKUP($B219,SERVIÇOS!$B:$G,3,0),IFERROR(VLOOKUP($B219,'COMPOSIÇÕES COMPLEMENTARES '!$C:$K,3,0),"")))</f>
        <v/>
      </c>
      <c r="E219" s="359"/>
      <c r="F219" s="360" t="str">
        <f>IF($B219="","",IFERROR(VLOOKUP($B219,SERVIÇOS!$B:$G,4,0),IFERROR(VLOOKUP($B219,'COMPOSIÇÕES COMPLEMENTARES '!$C:$K,6,0),"")))</f>
        <v/>
      </c>
      <c r="G219" s="360" t="str">
        <f>IF($B219="","",IFERROR(VLOOKUP($B219,SERVIÇOS!$B:$G,5,0),IFERROR(VLOOKUP($B219,'COMPOSIÇÕES COMPLEMENTARES '!$C:$K,7,0),"")))</f>
        <v/>
      </c>
      <c r="H219" s="360" t="str">
        <f t="shared" si="39"/>
        <v/>
      </c>
      <c r="I219" s="360" t="str">
        <f t="shared" ref="I219:I282" si="40">IF(E219="","",TRUNC((E219*F219),2))</f>
        <v/>
      </c>
      <c r="J219" s="360" t="str">
        <f t="shared" ref="J219:J282" si="41">IF(E219="","",TRUNC((E219*G219),2))</f>
        <v/>
      </c>
      <c r="K219" s="360" t="str">
        <f t="shared" ref="K219:K282" si="42">IF(E219="","",TRUNC((E219*H219),2))</f>
        <v/>
      </c>
      <c r="L219" s="360"/>
    </row>
    <row r="220" spans="1:12" s="236" customFormat="1" ht="15" customHeight="1">
      <c r="A220" s="355"/>
      <c r="B220" s="356"/>
      <c r="C220" s="357" t="str">
        <f>IF($B220="","",IFERROR(VLOOKUP($B220,SERVIÇOS!$B:$G,2,0),IFERROR(VLOOKUP($B220,'COMPOSIÇÕES COMPLEMENTARES '!$C:$K,2,0),"")))</f>
        <v/>
      </c>
      <c r="D220" s="358" t="str">
        <f>IF($B220="","",IFERROR(VLOOKUP($B220,SERVIÇOS!$B:$G,3,0),IFERROR(VLOOKUP($B220,'COMPOSIÇÕES COMPLEMENTARES '!$C:$K,3,0),"")))</f>
        <v/>
      </c>
      <c r="E220" s="359"/>
      <c r="F220" s="360" t="str">
        <f>IF($B220="","",IFERROR(VLOOKUP($B220,SERVIÇOS!$B:$G,4,0),IFERROR(VLOOKUP($B220,'COMPOSIÇÕES COMPLEMENTARES '!$C:$K,6,0),"")))</f>
        <v/>
      </c>
      <c r="G220" s="360" t="str">
        <f>IF($B220="","",IFERROR(VLOOKUP($B220,SERVIÇOS!$B:$G,5,0),IFERROR(VLOOKUP($B220,'COMPOSIÇÕES COMPLEMENTARES '!$C:$K,7,0),"")))</f>
        <v/>
      </c>
      <c r="H220" s="360" t="str">
        <f t="shared" si="39"/>
        <v/>
      </c>
      <c r="I220" s="360" t="str">
        <f t="shared" si="40"/>
        <v/>
      </c>
      <c r="J220" s="360" t="str">
        <f t="shared" si="41"/>
        <v/>
      </c>
      <c r="K220" s="360" t="str">
        <f t="shared" si="42"/>
        <v/>
      </c>
      <c r="L220" s="360"/>
    </row>
    <row r="221" spans="1:12" s="236" customFormat="1" ht="15" customHeight="1">
      <c r="A221" s="355"/>
      <c r="B221" s="356"/>
      <c r="C221" s="357" t="str">
        <f>IF($B221="","",IFERROR(VLOOKUP($B221,SERVIÇOS!$B:$G,2,0),IFERROR(VLOOKUP($B221,'COMPOSIÇÕES COMPLEMENTARES '!$C:$K,2,0),"")))</f>
        <v/>
      </c>
      <c r="D221" s="358" t="str">
        <f>IF($B221="","",IFERROR(VLOOKUP($B221,SERVIÇOS!$B:$G,3,0),IFERROR(VLOOKUP($B221,'COMPOSIÇÕES COMPLEMENTARES '!$C:$K,3,0),"")))</f>
        <v/>
      </c>
      <c r="E221" s="359"/>
      <c r="F221" s="360" t="str">
        <f>IF($B221="","",IFERROR(VLOOKUP($B221,SERVIÇOS!$B:$G,4,0),IFERROR(VLOOKUP($B221,'COMPOSIÇÕES COMPLEMENTARES '!$C:$K,6,0),"")))</f>
        <v/>
      </c>
      <c r="G221" s="360" t="str">
        <f>IF($B221="","",IFERROR(VLOOKUP($B221,SERVIÇOS!$B:$G,5,0),IFERROR(VLOOKUP($B221,'COMPOSIÇÕES COMPLEMENTARES '!$C:$K,7,0),"")))</f>
        <v/>
      </c>
      <c r="H221" s="360" t="str">
        <f t="shared" si="39"/>
        <v/>
      </c>
      <c r="I221" s="360" t="str">
        <f t="shared" si="40"/>
        <v/>
      </c>
      <c r="J221" s="360" t="str">
        <f t="shared" si="41"/>
        <v/>
      </c>
      <c r="K221" s="360" t="str">
        <f t="shared" si="42"/>
        <v/>
      </c>
      <c r="L221" s="360"/>
    </row>
    <row r="222" spans="1:12" s="236" customFormat="1" ht="15" customHeight="1">
      <c r="A222" s="355"/>
      <c r="B222" s="356"/>
      <c r="C222" s="357" t="str">
        <f>IF($B222="","",IFERROR(VLOOKUP($B222,SERVIÇOS!$B:$G,2,0),IFERROR(VLOOKUP($B222,'COMPOSIÇÕES COMPLEMENTARES '!$C:$K,2,0),"")))</f>
        <v/>
      </c>
      <c r="D222" s="358" t="str">
        <f>IF($B222="","",IFERROR(VLOOKUP($B222,SERVIÇOS!$B:$G,3,0),IFERROR(VLOOKUP($B222,'COMPOSIÇÕES COMPLEMENTARES '!$C:$K,3,0),"")))</f>
        <v/>
      </c>
      <c r="E222" s="359"/>
      <c r="F222" s="360" t="str">
        <f>IF($B222="","",IFERROR(VLOOKUP($B222,SERVIÇOS!$B:$G,4,0),IFERROR(VLOOKUP($B222,'COMPOSIÇÕES COMPLEMENTARES '!$C:$K,6,0),"")))</f>
        <v/>
      </c>
      <c r="G222" s="360" t="str">
        <f>IF($B222="","",IFERROR(VLOOKUP($B222,SERVIÇOS!$B:$G,5,0),IFERROR(VLOOKUP($B222,'COMPOSIÇÕES COMPLEMENTARES '!$C:$K,7,0),"")))</f>
        <v/>
      </c>
      <c r="H222" s="360" t="str">
        <f t="shared" si="39"/>
        <v/>
      </c>
      <c r="I222" s="360" t="str">
        <f t="shared" si="40"/>
        <v/>
      </c>
      <c r="J222" s="360" t="str">
        <f t="shared" si="41"/>
        <v/>
      </c>
      <c r="K222" s="360" t="str">
        <f t="shared" si="42"/>
        <v/>
      </c>
      <c r="L222" s="360"/>
    </row>
    <row r="223" spans="1:12" s="236" customFormat="1" ht="15" customHeight="1">
      <c r="A223" s="355"/>
      <c r="B223" s="356"/>
      <c r="C223" s="357" t="str">
        <f>IF($B223="","",IFERROR(VLOOKUP($B223,SERVIÇOS!$B:$G,2,0),IFERROR(VLOOKUP($B223,'COMPOSIÇÕES COMPLEMENTARES '!$C:$K,2,0),"")))</f>
        <v/>
      </c>
      <c r="D223" s="358" t="str">
        <f>IF($B223="","",IFERROR(VLOOKUP($B223,SERVIÇOS!$B:$G,3,0),IFERROR(VLOOKUP($B223,'COMPOSIÇÕES COMPLEMENTARES '!$C:$K,3,0),"")))</f>
        <v/>
      </c>
      <c r="E223" s="359"/>
      <c r="F223" s="360" t="str">
        <f>IF($B223="","",IFERROR(VLOOKUP($B223,SERVIÇOS!$B:$G,4,0),IFERROR(VLOOKUP($B223,'COMPOSIÇÕES COMPLEMENTARES '!$C:$K,6,0),"")))</f>
        <v/>
      </c>
      <c r="G223" s="360" t="str">
        <f>IF($B223="","",IFERROR(VLOOKUP($B223,SERVIÇOS!$B:$G,5,0),IFERROR(VLOOKUP($B223,'COMPOSIÇÕES COMPLEMENTARES '!$C:$K,7,0),"")))</f>
        <v/>
      </c>
      <c r="H223" s="360" t="str">
        <f t="shared" si="39"/>
        <v/>
      </c>
      <c r="I223" s="360" t="str">
        <f t="shared" si="40"/>
        <v/>
      </c>
      <c r="J223" s="360" t="str">
        <f t="shared" si="41"/>
        <v/>
      </c>
      <c r="K223" s="360" t="str">
        <f t="shared" si="42"/>
        <v/>
      </c>
      <c r="L223" s="360"/>
    </row>
    <row r="224" spans="1:12" s="236" customFormat="1" ht="15" customHeight="1">
      <c r="A224" s="355"/>
      <c r="B224" s="356"/>
      <c r="C224" s="357" t="str">
        <f>IF($B224="","",IFERROR(VLOOKUP($B224,SERVIÇOS!$B:$G,2,0),IFERROR(VLOOKUP($B224,'COMPOSIÇÕES COMPLEMENTARES '!$C:$K,2,0),"")))</f>
        <v/>
      </c>
      <c r="D224" s="358" t="str">
        <f>IF($B224="","",IFERROR(VLOOKUP($B224,SERVIÇOS!$B:$G,3,0),IFERROR(VLOOKUP($B224,'COMPOSIÇÕES COMPLEMENTARES '!$C:$K,3,0),"")))</f>
        <v/>
      </c>
      <c r="E224" s="359"/>
      <c r="F224" s="360" t="str">
        <f>IF($B224="","",IFERROR(VLOOKUP($B224,SERVIÇOS!$B:$G,4,0),IFERROR(VLOOKUP($B224,'COMPOSIÇÕES COMPLEMENTARES '!$C:$K,6,0),"")))</f>
        <v/>
      </c>
      <c r="G224" s="360" t="str">
        <f>IF($B224="","",IFERROR(VLOOKUP($B224,SERVIÇOS!$B:$G,5,0),IFERROR(VLOOKUP($B224,'COMPOSIÇÕES COMPLEMENTARES '!$C:$K,7,0),"")))</f>
        <v/>
      </c>
      <c r="H224" s="360" t="str">
        <f t="shared" si="39"/>
        <v/>
      </c>
      <c r="I224" s="360" t="str">
        <f t="shared" si="40"/>
        <v/>
      </c>
      <c r="J224" s="360" t="str">
        <f t="shared" si="41"/>
        <v/>
      </c>
      <c r="K224" s="360" t="str">
        <f t="shared" si="42"/>
        <v/>
      </c>
      <c r="L224" s="360"/>
    </row>
    <row r="225" spans="1:12" s="236" customFormat="1" ht="15" customHeight="1">
      <c r="A225" s="355"/>
      <c r="B225" s="356"/>
      <c r="C225" s="357" t="str">
        <f>IF($B225="","",IFERROR(VLOOKUP($B225,SERVIÇOS!$B:$G,2,0),IFERROR(VLOOKUP($B225,'COMPOSIÇÕES COMPLEMENTARES '!$C:$K,2,0),"")))</f>
        <v/>
      </c>
      <c r="D225" s="358" t="str">
        <f>IF($B225="","",IFERROR(VLOOKUP($B225,SERVIÇOS!$B:$G,3,0),IFERROR(VLOOKUP($B225,'COMPOSIÇÕES COMPLEMENTARES '!$C:$K,3,0),"")))</f>
        <v/>
      </c>
      <c r="E225" s="359"/>
      <c r="F225" s="360" t="str">
        <f>IF($B225="","",IFERROR(VLOOKUP($B225,SERVIÇOS!$B:$G,4,0),IFERROR(VLOOKUP($B225,'COMPOSIÇÕES COMPLEMENTARES '!$C:$K,6,0),"")))</f>
        <v/>
      </c>
      <c r="G225" s="360" t="str">
        <f>IF($B225="","",IFERROR(VLOOKUP($B225,SERVIÇOS!$B:$G,5,0),IFERROR(VLOOKUP($B225,'COMPOSIÇÕES COMPLEMENTARES '!$C:$K,7,0),"")))</f>
        <v/>
      </c>
      <c r="H225" s="360" t="str">
        <f t="shared" si="39"/>
        <v/>
      </c>
      <c r="I225" s="360" t="str">
        <f t="shared" si="40"/>
        <v/>
      </c>
      <c r="J225" s="360" t="str">
        <f t="shared" si="41"/>
        <v/>
      </c>
      <c r="K225" s="360" t="str">
        <f t="shared" si="42"/>
        <v/>
      </c>
      <c r="L225" s="360"/>
    </row>
    <row r="226" spans="1:12" s="236" customFormat="1" ht="15" customHeight="1">
      <c r="A226" s="355"/>
      <c r="B226" s="356"/>
      <c r="C226" s="357" t="str">
        <f>IF($B226="","",IFERROR(VLOOKUP($B226,SERVIÇOS!$B:$G,2,0),IFERROR(VLOOKUP($B226,'COMPOSIÇÕES COMPLEMENTARES '!$C:$K,2,0),"")))</f>
        <v/>
      </c>
      <c r="D226" s="358" t="str">
        <f>IF($B226="","",IFERROR(VLOOKUP($B226,SERVIÇOS!$B:$G,3,0),IFERROR(VLOOKUP($B226,'COMPOSIÇÕES COMPLEMENTARES '!$C:$K,3,0),"")))</f>
        <v/>
      </c>
      <c r="E226" s="359"/>
      <c r="F226" s="360" t="str">
        <f>IF($B226="","",IFERROR(VLOOKUP($B226,SERVIÇOS!$B:$G,4,0),IFERROR(VLOOKUP($B226,'COMPOSIÇÕES COMPLEMENTARES '!$C:$K,6,0),"")))</f>
        <v/>
      </c>
      <c r="G226" s="360" t="str">
        <f>IF($B226="","",IFERROR(VLOOKUP($B226,SERVIÇOS!$B:$G,5,0),IFERROR(VLOOKUP($B226,'COMPOSIÇÕES COMPLEMENTARES '!$C:$K,7,0),"")))</f>
        <v/>
      </c>
      <c r="H226" s="360" t="str">
        <f t="shared" si="39"/>
        <v/>
      </c>
      <c r="I226" s="360" t="str">
        <f t="shared" si="40"/>
        <v/>
      </c>
      <c r="J226" s="360" t="str">
        <f t="shared" si="41"/>
        <v/>
      </c>
      <c r="K226" s="360" t="str">
        <f t="shared" si="42"/>
        <v/>
      </c>
      <c r="L226" s="360"/>
    </row>
    <row r="227" spans="1:12" s="236" customFormat="1" ht="15" customHeight="1">
      <c r="A227" s="355"/>
      <c r="B227" s="356"/>
      <c r="C227" s="357" t="str">
        <f>IF($B227="","",IFERROR(VLOOKUP($B227,SERVIÇOS!$B:$G,2,0),IFERROR(VLOOKUP($B227,'COMPOSIÇÕES COMPLEMENTARES '!$C:$K,2,0),"")))</f>
        <v/>
      </c>
      <c r="D227" s="358" t="str">
        <f>IF($B227="","",IFERROR(VLOOKUP($B227,SERVIÇOS!$B:$G,3,0),IFERROR(VLOOKUP($B227,'COMPOSIÇÕES COMPLEMENTARES '!$C:$K,3,0),"")))</f>
        <v/>
      </c>
      <c r="E227" s="359"/>
      <c r="F227" s="360" t="str">
        <f>IF($B227="","",IFERROR(VLOOKUP($B227,SERVIÇOS!$B:$G,4,0),IFERROR(VLOOKUP($B227,'COMPOSIÇÕES COMPLEMENTARES '!$C:$K,6,0),"")))</f>
        <v/>
      </c>
      <c r="G227" s="360" t="str">
        <f>IF($B227="","",IFERROR(VLOOKUP($B227,SERVIÇOS!$B:$G,5,0),IFERROR(VLOOKUP($B227,'COMPOSIÇÕES COMPLEMENTARES '!$C:$K,7,0),"")))</f>
        <v/>
      </c>
      <c r="H227" s="360" t="str">
        <f t="shared" si="39"/>
        <v/>
      </c>
      <c r="I227" s="360" t="str">
        <f t="shared" si="40"/>
        <v/>
      </c>
      <c r="J227" s="360" t="str">
        <f t="shared" si="41"/>
        <v/>
      </c>
      <c r="K227" s="360" t="str">
        <f t="shared" si="42"/>
        <v/>
      </c>
      <c r="L227" s="360"/>
    </row>
    <row r="228" spans="1:12" s="236" customFormat="1" ht="15" customHeight="1">
      <c r="A228" s="355"/>
      <c r="B228" s="356"/>
      <c r="C228" s="357" t="str">
        <f>IF($B228="","",IFERROR(VLOOKUP($B228,SERVIÇOS!$B:$G,2,0),IFERROR(VLOOKUP($B228,'COMPOSIÇÕES COMPLEMENTARES '!$C:$K,2,0),"")))</f>
        <v/>
      </c>
      <c r="D228" s="358" t="str">
        <f>IF($B228="","",IFERROR(VLOOKUP($B228,SERVIÇOS!$B:$G,3,0),IFERROR(VLOOKUP($B228,'COMPOSIÇÕES COMPLEMENTARES '!$C:$K,3,0),"")))</f>
        <v/>
      </c>
      <c r="E228" s="359"/>
      <c r="F228" s="360" t="str">
        <f>IF($B228="","",IFERROR(VLOOKUP($B228,SERVIÇOS!$B:$G,4,0),IFERROR(VLOOKUP($B228,'COMPOSIÇÕES COMPLEMENTARES '!$C:$K,6,0),"")))</f>
        <v/>
      </c>
      <c r="G228" s="360" t="str">
        <f>IF($B228="","",IFERROR(VLOOKUP($B228,SERVIÇOS!$B:$G,5,0),IFERROR(VLOOKUP($B228,'COMPOSIÇÕES COMPLEMENTARES '!$C:$K,7,0),"")))</f>
        <v/>
      </c>
      <c r="H228" s="360" t="str">
        <f t="shared" si="39"/>
        <v/>
      </c>
      <c r="I228" s="360" t="str">
        <f t="shared" si="40"/>
        <v/>
      </c>
      <c r="J228" s="360" t="str">
        <f t="shared" si="41"/>
        <v/>
      </c>
      <c r="K228" s="360" t="str">
        <f t="shared" si="42"/>
        <v/>
      </c>
      <c r="L228" s="360"/>
    </row>
    <row r="229" spans="1:12" s="236" customFormat="1" ht="15" customHeight="1">
      <c r="A229" s="355"/>
      <c r="B229" s="356"/>
      <c r="C229" s="357" t="str">
        <f>IF($B229="","",IFERROR(VLOOKUP($B229,SERVIÇOS!$B:$G,2,0),IFERROR(VLOOKUP($B229,'COMPOSIÇÕES COMPLEMENTARES '!$C:$K,2,0),"")))</f>
        <v/>
      </c>
      <c r="D229" s="358" t="str">
        <f>IF($B229="","",IFERROR(VLOOKUP($B229,SERVIÇOS!$B:$G,3,0),IFERROR(VLOOKUP($B229,'COMPOSIÇÕES COMPLEMENTARES '!$C:$K,3,0),"")))</f>
        <v/>
      </c>
      <c r="E229" s="359"/>
      <c r="F229" s="360" t="str">
        <f>IF($B229="","",IFERROR(VLOOKUP($B229,SERVIÇOS!$B:$G,4,0),IFERROR(VLOOKUP($B229,'COMPOSIÇÕES COMPLEMENTARES '!$C:$K,6,0),"")))</f>
        <v/>
      </c>
      <c r="G229" s="360" t="str">
        <f>IF($B229="","",IFERROR(VLOOKUP($B229,SERVIÇOS!$B:$G,5,0),IFERROR(VLOOKUP($B229,'COMPOSIÇÕES COMPLEMENTARES '!$C:$K,7,0),"")))</f>
        <v/>
      </c>
      <c r="H229" s="360" t="str">
        <f t="shared" si="39"/>
        <v/>
      </c>
      <c r="I229" s="360" t="str">
        <f t="shared" si="40"/>
        <v/>
      </c>
      <c r="J229" s="360" t="str">
        <f t="shared" si="41"/>
        <v/>
      </c>
      <c r="K229" s="360" t="str">
        <f t="shared" si="42"/>
        <v/>
      </c>
      <c r="L229" s="360"/>
    </row>
    <row r="230" spans="1:12" s="236" customFormat="1" ht="15" customHeight="1">
      <c r="A230" s="355"/>
      <c r="B230" s="356"/>
      <c r="C230" s="357" t="str">
        <f>IF($B230="","",IFERROR(VLOOKUP($B230,SERVIÇOS!$B:$G,2,0),IFERROR(VLOOKUP($B230,'COMPOSIÇÕES COMPLEMENTARES '!$C:$K,2,0),"")))</f>
        <v/>
      </c>
      <c r="D230" s="358" t="str">
        <f>IF($B230="","",IFERROR(VLOOKUP($B230,SERVIÇOS!$B:$G,3,0),IFERROR(VLOOKUP($B230,'COMPOSIÇÕES COMPLEMENTARES '!$C:$K,3,0),"")))</f>
        <v/>
      </c>
      <c r="E230" s="359"/>
      <c r="F230" s="360" t="str">
        <f>IF($B230="","",IFERROR(VLOOKUP($B230,SERVIÇOS!$B:$G,4,0),IFERROR(VLOOKUP($B230,'COMPOSIÇÕES COMPLEMENTARES '!$C:$K,6,0),"")))</f>
        <v/>
      </c>
      <c r="G230" s="360" t="str">
        <f>IF($B230="","",IFERROR(VLOOKUP($B230,SERVIÇOS!$B:$G,5,0),IFERROR(VLOOKUP($B230,'COMPOSIÇÕES COMPLEMENTARES '!$C:$K,7,0),"")))</f>
        <v/>
      </c>
      <c r="H230" s="360" t="str">
        <f t="shared" si="39"/>
        <v/>
      </c>
      <c r="I230" s="360" t="str">
        <f t="shared" si="40"/>
        <v/>
      </c>
      <c r="J230" s="360" t="str">
        <f t="shared" si="41"/>
        <v/>
      </c>
      <c r="K230" s="360" t="str">
        <f t="shared" si="42"/>
        <v/>
      </c>
      <c r="L230" s="360"/>
    </row>
    <row r="231" spans="1:12" s="236" customFormat="1" ht="15" customHeight="1">
      <c r="A231" s="355"/>
      <c r="B231" s="356"/>
      <c r="C231" s="357" t="str">
        <f>IF($B231="","",IFERROR(VLOOKUP($B231,SERVIÇOS!$B:$G,2,0),IFERROR(VLOOKUP($B231,'COMPOSIÇÕES COMPLEMENTARES '!$C:$K,2,0),"")))</f>
        <v/>
      </c>
      <c r="D231" s="358" t="str">
        <f>IF($B231="","",IFERROR(VLOOKUP($B231,SERVIÇOS!$B:$G,3,0),IFERROR(VLOOKUP($B231,'COMPOSIÇÕES COMPLEMENTARES '!$C:$K,3,0),"")))</f>
        <v/>
      </c>
      <c r="E231" s="359"/>
      <c r="F231" s="360" t="str">
        <f>IF($B231="","",IFERROR(VLOOKUP($B231,SERVIÇOS!$B:$G,4,0),IFERROR(VLOOKUP($B231,'COMPOSIÇÕES COMPLEMENTARES '!$C:$K,6,0),"")))</f>
        <v/>
      </c>
      <c r="G231" s="360" t="str">
        <f>IF($B231="","",IFERROR(VLOOKUP($B231,SERVIÇOS!$B:$G,5,0),IFERROR(VLOOKUP($B231,'COMPOSIÇÕES COMPLEMENTARES '!$C:$K,7,0),"")))</f>
        <v/>
      </c>
      <c r="H231" s="360" t="str">
        <f t="shared" si="39"/>
        <v/>
      </c>
      <c r="I231" s="360" t="str">
        <f t="shared" si="40"/>
        <v/>
      </c>
      <c r="J231" s="360" t="str">
        <f t="shared" si="41"/>
        <v/>
      </c>
      <c r="K231" s="360" t="str">
        <f t="shared" si="42"/>
        <v/>
      </c>
      <c r="L231" s="360"/>
    </row>
    <row r="232" spans="1:12" s="236" customFormat="1" ht="15" customHeight="1">
      <c r="A232" s="355"/>
      <c r="B232" s="356"/>
      <c r="C232" s="357" t="str">
        <f>IF($B232="","",IFERROR(VLOOKUP($B232,SERVIÇOS!$B:$G,2,0),IFERROR(VLOOKUP($B232,'COMPOSIÇÕES COMPLEMENTARES '!$C:$K,2,0),"")))</f>
        <v/>
      </c>
      <c r="D232" s="358" t="str">
        <f>IF($B232="","",IFERROR(VLOOKUP($B232,SERVIÇOS!$B:$G,3,0),IFERROR(VLOOKUP($B232,'COMPOSIÇÕES COMPLEMENTARES '!$C:$K,3,0),"")))</f>
        <v/>
      </c>
      <c r="E232" s="359"/>
      <c r="F232" s="360" t="str">
        <f>IF($B232="","",IFERROR(VLOOKUP($B232,SERVIÇOS!$B:$G,4,0),IFERROR(VLOOKUP($B232,'COMPOSIÇÕES COMPLEMENTARES '!$C:$K,6,0),"")))</f>
        <v/>
      </c>
      <c r="G232" s="360" t="str">
        <f>IF($B232="","",IFERROR(VLOOKUP($B232,SERVIÇOS!$B:$G,5,0),IFERROR(VLOOKUP($B232,'COMPOSIÇÕES COMPLEMENTARES '!$C:$K,7,0),"")))</f>
        <v/>
      </c>
      <c r="H232" s="360" t="str">
        <f t="shared" si="39"/>
        <v/>
      </c>
      <c r="I232" s="360" t="str">
        <f t="shared" si="40"/>
        <v/>
      </c>
      <c r="J232" s="360" t="str">
        <f t="shared" si="41"/>
        <v/>
      </c>
      <c r="K232" s="360" t="str">
        <f t="shared" si="42"/>
        <v/>
      </c>
      <c r="L232" s="360"/>
    </row>
    <row r="233" spans="1:12" s="236" customFormat="1" ht="15" customHeight="1">
      <c r="A233" s="355"/>
      <c r="B233" s="356"/>
      <c r="C233" s="357" t="str">
        <f>IF($B233="","",IFERROR(VLOOKUP($B233,SERVIÇOS!$B:$G,2,0),IFERROR(VLOOKUP($B233,'COMPOSIÇÕES COMPLEMENTARES '!$C:$K,2,0),"")))</f>
        <v/>
      </c>
      <c r="D233" s="358" t="str">
        <f>IF($B233="","",IFERROR(VLOOKUP($B233,SERVIÇOS!$B:$G,3,0),IFERROR(VLOOKUP($B233,'COMPOSIÇÕES COMPLEMENTARES '!$C:$K,3,0),"")))</f>
        <v/>
      </c>
      <c r="E233" s="359"/>
      <c r="F233" s="360" t="str">
        <f>IF($B233="","",IFERROR(VLOOKUP($B233,SERVIÇOS!$B:$G,4,0),IFERROR(VLOOKUP($B233,'COMPOSIÇÕES COMPLEMENTARES '!$C:$K,6,0),"")))</f>
        <v/>
      </c>
      <c r="G233" s="360" t="str">
        <f>IF($B233="","",IFERROR(VLOOKUP($B233,SERVIÇOS!$B:$G,5,0),IFERROR(VLOOKUP($B233,'COMPOSIÇÕES COMPLEMENTARES '!$C:$K,7,0),"")))</f>
        <v/>
      </c>
      <c r="H233" s="360" t="str">
        <f t="shared" si="39"/>
        <v/>
      </c>
      <c r="I233" s="360" t="str">
        <f t="shared" si="40"/>
        <v/>
      </c>
      <c r="J233" s="360" t="str">
        <f t="shared" si="41"/>
        <v/>
      </c>
      <c r="K233" s="360" t="str">
        <f t="shared" si="42"/>
        <v/>
      </c>
      <c r="L233" s="360"/>
    </row>
    <row r="234" spans="1:12" s="236" customFormat="1" ht="15" customHeight="1">
      <c r="A234" s="355"/>
      <c r="B234" s="356"/>
      <c r="C234" s="357" t="str">
        <f>IF($B234="","",IFERROR(VLOOKUP($B234,SERVIÇOS!$B:$G,2,0),IFERROR(VLOOKUP($B234,'COMPOSIÇÕES COMPLEMENTARES '!$C:$K,2,0),"")))</f>
        <v/>
      </c>
      <c r="D234" s="358" t="str">
        <f>IF($B234="","",IFERROR(VLOOKUP($B234,SERVIÇOS!$B:$G,3,0),IFERROR(VLOOKUP($B234,'COMPOSIÇÕES COMPLEMENTARES '!$C:$K,3,0),"")))</f>
        <v/>
      </c>
      <c r="E234" s="359"/>
      <c r="F234" s="360" t="str">
        <f>IF($B234="","",IFERROR(VLOOKUP($B234,SERVIÇOS!$B:$G,4,0),IFERROR(VLOOKUP($B234,'COMPOSIÇÕES COMPLEMENTARES '!$C:$K,6,0),"")))</f>
        <v/>
      </c>
      <c r="G234" s="360" t="str">
        <f>IF($B234="","",IFERROR(VLOOKUP($B234,SERVIÇOS!$B:$G,5,0),IFERROR(VLOOKUP($B234,'COMPOSIÇÕES COMPLEMENTARES '!$C:$K,7,0),"")))</f>
        <v/>
      </c>
      <c r="H234" s="360" t="str">
        <f t="shared" si="39"/>
        <v/>
      </c>
      <c r="I234" s="360" t="str">
        <f t="shared" si="40"/>
        <v/>
      </c>
      <c r="J234" s="360" t="str">
        <f t="shared" si="41"/>
        <v/>
      </c>
      <c r="K234" s="360" t="str">
        <f t="shared" si="42"/>
        <v/>
      </c>
      <c r="L234" s="360"/>
    </row>
    <row r="235" spans="1:12" s="236" customFormat="1" ht="15" customHeight="1">
      <c r="A235" s="355"/>
      <c r="B235" s="356"/>
      <c r="C235" s="357" t="str">
        <f>IF($B235="","",IFERROR(VLOOKUP($B235,SERVIÇOS!$B:$G,2,0),IFERROR(VLOOKUP($B235,'COMPOSIÇÕES COMPLEMENTARES '!$C:$K,2,0),"")))</f>
        <v/>
      </c>
      <c r="D235" s="358" t="str">
        <f>IF($B235="","",IFERROR(VLOOKUP($B235,SERVIÇOS!$B:$G,3,0),IFERROR(VLOOKUP($B235,'COMPOSIÇÕES COMPLEMENTARES '!$C:$K,3,0),"")))</f>
        <v/>
      </c>
      <c r="E235" s="359"/>
      <c r="F235" s="360" t="str">
        <f>IF($B235="","",IFERROR(VLOOKUP($B235,SERVIÇOS!$B:$G,4,0),IFERROR(VLOOKUP($B235,'COMPOSIÇÕES COMPLEMENTARES '!$C:$K,6,0),"")))</f>
        <v/>
      </c>
      <c r="G235" s="360" t="str">
        <f>IF($B235="","",IFERROR(VLOOKUP($B235,SERVIÇOS!$B:$G,5,0),IFERROR(VLOOKUP($B235,'COMPOSIÇÕES COMPLEMENTARES '!$C:$K,7,0),"")))</f>
        <v/>
      </c>
      <c r="H235" s="360" t="str">
        <f t="shared" si="39"/>
        <v/>
      </c>
      <c r="I235" s="360" t="str">
        <f t="shared" si="40"/>
        <v/>
      </c>
      <c r="J235" s="360" t="str">
        <f t="shared" si="41"/>
        <v/>
      </c>
      <c r="K235" s="360" t="str">
        <f t="shared" si="42"/>
        <v/>
      </c>
      <c r="L235" s="360"/>
    </row>
    <row r="236" spans="1:12" s="236" customFormat="1" ht="15" customHeight="1">
      <c r="A236" s="355"/>
      <c r="B236" s="356"/>
      <c r="C236" s="357" t="str">
        <f>IF($B236="","",IFERROR(VLOOKUP($B236,SERVIÇOS!$B:$G,2,0),IFERROR(VLOOKUP($B236,'COMPOSIÇÕES COMPLEMENTARES '!$C:$K,2,0),"")))</f>
        <v/>
      </c>
      <c r="D236" s="358" t="str">
        <f>IF($B236="","",IFERROR(VLOOKUP($B236,SERVIÇOS!$B:$G,3,0),IFERROR(VLOOKUP($B236,'COMPOSIÇÕES COMPLEMENTARES '!$C:$K,3,0),"")))</f>
        <v/>
      </c>
      <c r="E236" s="359"/>
      <c r="F236" s="360" t="str">
        <f>IF($B236="","",IFERROR(VLOOKUP($B236,SERVIÇOS!$B:$G,4,0),IFERROR(VLOOKUP($B236,'COMPOSIÇÕES COMPLEMENTARES '!$C:$K,6,0),"")))</f>
        <v/>
      </c>
      <c r="G236" s="360" t="str">
        <f>IF($B236="","",IFERROR(VLOOKUP($B236,SERVIÇOS!$B:$G,5,0),IFERROR(VLOOKUP($B236,'COMPOSIÇÕES COMPLEMENTARES '!$C:$K,7,0),"")))</f>
        <v/>
      </c>
      <c r="H236" s="360" t="str">
        <f t="shared" si="39"/>
        <v/>
      </c>
      <c r="I236" s="360" t="str">
        <f t="shared" si="40"/>
        <v/>
      </c>
      <c r="J236" s="360" t="str">
        <f t="shared" si="41"/>
        <v/>
      </c>
      <c r="K236" s="360" t="str">
        <f t="shared" si="42"/>
        <v/>
      </c>
      <c r="L236" s="360"/>
    </row>
    <row r="237" spans="1:12" s="236" customFormat="1" ht="15" customHeight="1">
      <c r="A237" s="355"/>
      <c r="B237" s="356"/>
      <c r="C237" s="357" t="str">
        <f>IF($B237="","",IFERROR(VLOOKUP($B237,SERVIÇOS!$B:$G,2,0),IFERROR(VLOOKUP($B237,'COMPOSIÇÕES COMPLEMENTARES '!$C:$K,2,0),"")))</f>
        <v/>
      </c>
      <c r="D237" s="358" t="str">
        <f>IF($B237="","",IFERROR(VLOOKUP($B237,SERVIÇOS!$B:$G,3,0),IFERROR(VLOOKUP($B237,'COMPOSIÇÕES COMPLEMENTARES '!$C:$K,3,0),"")))</f>
        <v/>
      </c>
      <c r="E237" s="359"/>
      <c r="F237" s="360" t="str">
        <f>IF($B237="","",IFERROR(VLOOKUP($B237,SERVIÇOS!$B:$G,4,0),IFERROR(VLOOKUP($B237,'COMPOSIÇÕES COMPLEMENTARES '!$C:$K,6,0),"")))</f>
        <v/>
      </c>
      <c r="G237" s="360" t="str">
        <f>IF($B237="","",IFERROR(VLOOKUP($B237,SERVIÇOS!$B:$G,5,0),IFERROR(VLOOKUP($B237,'COMPOSIÇÕES COMPLEMENTARES '!$C:$K,7,0),"")))</f>
        <v/>
      </c>
      <c r="H237" s="360" t="str">
        <f t="shared" si="39"/>
        <v/>
      </c>
      <c r="I237" s="360" t="str">
        <f t="shared" si="40"/>
        <v/>
      </c>
      <c r="J237" s="360" t="str">
        <f t="shared" si="41"/>
        <v/>
      </c>
      <c r="K237" s="360" t="str">
        <f t="shared" si="42"/>
        <v/>
      </c>
      <c r="L237" s="360"/>
    </row>
    <row r="238" spans="1:12" s="236" customFormat="1" ht="15" customHeight="1">
      <c r="A238" s="355"/>
      <c r="B238" s="356"/>
      <c r="C238" s="357" t="str">
        <f>IF($B238="","",IFERROR(VLOOKUP($B238,SERVIÇOS!$B:$G,2,0),IFERROR(VLOOKUP($B238,'COMPOSIÇÕES COMPLEMENTARES '!$C:$K,2,0),"")))</f>
        <v/>
      </c>
      <c r="D238" s="358" t="str">
        <f>IF($B238="","",IFERROR(VLOOKUP($B238,SERVIÇOS!$B:$G,3,0),IFERROR(VLOOKUP($B238,'COMPOSIÇÕES COMPLEMENTARES '!$C:$K,3,0),"")))</f>
        <v/>
      </c>
      <c r="E238" s="359"/>
      <c r="F238" s="360" t="str">
        <f>IF($B238="","",IFERROR(VLOOKUP($B238,SERVIÇOS!$B:$G,4,0),IFERROR(VLOOKUP($B238,'COMPOSIÇÕES COMPLEMENTARES '!$C:$K,6,0),"")))</f>
        <v/>
      </c>
      <c r="G238" s="360" t="str">
        <f>IF($B238="","",IFERROR(VLOOKUP($B238,SERVIÇOS!$B:$G,5,0),IFERROR(VLOOKUP($B238,'COMPOSIÇÕES COMPLEMENTARES '!$C:$K,7,0),"")))</f>
        <v/>
      </c>
      <c r="H238" s="360" t="str">
        <f t="shared" si="39"/>
        <v/>
      </c>
      <c r="I238" s="360" t="str">
        <f t="shared" si="40"/>
        <v/>
      </c>
      <c r="J238" s="360" t="str">
        <f t="shared" si="41"/>
        <v/>
      </c>
      <c r="K238" s="360" t="str">
        <f t="shared" si="42"/>
        <v/>
      </c>
      <c r="L238" s="360"/>
    </row>
    <row r="239" spans="1:12" s="236" customFormat="1" ht="15" customHeight="1">
      <c r="A239" s="355"/>
      <c r="B239" s="356"/>
      <c r="C239" s="357" t="str">
        <f>IF($B239="","",IFERROR(VLOOKUP($B239,SERVIÇOS!$B:$G,2,0),IFERROR(VLOOKUP($B239,'COMPOSIÇÕES COMPLEMENTARES '!$C:$K,2,0),"")))</f>
        <v/>
      </c>
      <c r="D239" s="358" t="str">
        <f>IF($B239="","",IFERROR(VLOOKUP($B239,SERVIÇOS!$B:$G,3,0),IFERROR(VLOOKUP($B239,'COMPOSIÇÕES COMPLEMENTARES '!$C:$K,3,0),"")))</f>
        <v/>
      </c>
      <c r="E239" s="359"/>
      <c r="F239" s="360" t="str">
        <f>IF($B239="","",IFERROR(VLOOKUP($B239,SERVIÇOS!$B:$G,4,0),IFERROR(VLOOKUP($B239,'COMPOSIÇÕES COMPLEMENTARES '!$C:$K,6,0),"")))</f>
        <v/>
      </c>
      <c r="G239" s="360" t="str">
        <f>IF($B239="","",IFERROR(VLOOKUP($B239,SERVIÇOS!$B:$G,5,0),IFERROR(VLOOKUP($B239,'COMPOSIÇÕES COMPLEMENTARES '!$C:$K,7,0),"")))</f>
        <v/>
      </c>
      <c r="H239" s="360" t="str">
        <f t="shared" si="39"/>
        <v/>
      </c>
      <c r="I239" s="360" t="str">
        <f t="shared" si="40"/>
        <v/>
      </c>
      <c r="J239" s="360" t="str">
        <f t="shared" si="41"/>
        <v/>
      </c>
      <c r="K239" s="360" t="str">
        <f t="shared" si="42"/>
        <v/>
      </c>
      <c r="L239" s="360"/>
    </row>
    <row r="240" spans="1:12" s="236" customFormat="1" ht="15" customHeight="1">
      <c r="A240" s="355"/>
      <c r="B240" s="356"/>
      <c r="C240" s="357" t="str">
        <f>IF($B240="","",IFERROR(VLOOKUP($B240,SERVIÇOS!$B:$G,2,0),IFERROR(VLOOKUP($B240,'COMPOSIÇÕES COMPLEMENTARES '!$C:$K,2,0),"")))</f>
        <v/>
      </c>
      <c r="D240" s="358" t="str">
        <f>IF($B240="","",IFERROR(VLOOKUP($B240,SERVIÇOS!$B:$G,3,0),IFERROR(VLOOKUP($B240,'COMPOSIÇÕES COMPLEMENTARES '!$C:$K,3,0),"")))</f>
        <v/>
      </c>
      <c r="E240" s="359"/>
      <c r="F240" s="360" t="str">
        <f>IF($B240="","",IFERROR(VLOOKUP($B240,SERVIÇOS!$B:$G,4,0),IFERROR(VLOOKUP($B240,'COMPOSIÇÕES COMPLEMENTARES '!$C:$K,6,0),"")))</f>
        <v/>
      </c>
      <c r="G240" s="360" t="str">
        <f>IF($B240="","",IFERROR(VLOOKUP($B240,SERVIÇOS!$B:$G,5,0),IFERROR(VLOOKUP($B240,'COMPOSIÇÕES COMPLEMENTARES '!$C:$K,7,0),"")))</f>
        <v/>
      </c>
      <c r="H240" s="360" t="str">
        <f t="shared" si="39"/>
        <v/>
      </c>
      <c r="I240" s="360" t="str">
        <f t="shared" si="40"/>
        <v/>
      </c>
      <c r="J240" s="360" t="str">
        <f t="shared" si="41"/>
        <v/>
      </c>
      <c r="K240" s="360" t="str">
        <f t="shared" si="42"/>
        <v/>
      </c>
      <c r="L240" s="360"/>
    </row>
    <row r="241" spans="1:12" s="236" customFormat="1" ht="15" customHeight="1">
      <c r="A241" s="355"/>
      <c r="B241" s="356"/>
      <c r="C241" s="357" t="str">
        <f>IF($B241="","",IFERROR(VLOOKUP($B241,SERVIÇOS!$B:$G,2,0),IFERROR(VLOOKUP($B241,'COMPOSIÇÕES COMPLEMENTARES '!$C:$K,2,0),"")))</f>
        <v/>
      </c>
      <c r="D241" s="358" t="str">
        <f>IF($B241="","",IFERROR(VLOOKUP($B241,SERVIÇOS!$B:$G,3,0),IFERROR(VLOOKUP($B241,'COMPOSIÇÕES COMPLEMENTARES '!$C:$K,3,0),"")))</f>
        <v/>
      </c>
      <c r="E241" s="359"/>
      <c r="F241" s="360" t="str">
        <f>IF($B241="","",IFERROR(VLOOKUP($B241,SERVIÇOS!$B:$G,4,0),IFERROR(VLOOKUP($B241,'COMPOSIÇÕES COMPLEMENTARES '!$C:$K,6,0),"")))</f>
        <v/>
      </c>
      <c r="G241" s="360" t="str">
        <f>IF($B241="","",IFERROR(VLOOKUP($B241,SERVIÇOS!$B:$G,5,0),IFERROR(VLOOKUP($B241,'COMPOSIÇÕES COMPLEMENTARES '!$C:$K,7,0),"")))</f>
        <v/>
      </c>
      <c r="H241" s="360" t="str">
        <f t="shared" si="39"/>
        <v/>
      </c>
      <c r="I241" s="360" t="str">
        <f t="shared" si="40"/>
        <v/>
      </c>
      <c r="J241" s="360" t="str">
        <f t="shared" si="41"/>
        <v/>
      </c>
      <c r="K241" s="360" t="str">
        <f t="shared" si="42"/>
        <v/>
      </c>
      <c r="L241" s="360"/>
    </row>
    <row r="242" spans="1:12" s="236" customFormat="1" ht="15" customHeight="1">
      <c r="A242" s="355"/>
      <c r="B242" s="356"/>
      <c r="C242" s="357" t="str">
        <f>IF($B242="","",IFERROR(VLOOKUP($B242,SERVIÇOS!$B:$G,2,0),IFERROR(VLOOKUP($B242,'COMPOSIÇÕES COMPLEMENTARES '!$C:$K,2,0),"")))</f>
        <v/>
      </c>
      <c r="D242" s="358" t="str">
        <f>IF($B242="","",IFERROR(VLOOKUP($B242,SERVIÇOS!$B:$G,3,0),IFERROR(VLOOKUP($B242,'COMPOSIÇÕES COMPLEMENTARES '!$C:$K,3,0),"")))</f>
        <v/>
      </c>
      <c r="E242" s="359"/>
      <c r="F242" s="360" t="str">
        <f>IF($B242="","",IFERROR(VLOOKUP($B242,SERVIÇOS!$B:$G,4,0),IFERROR(VLOOKUP($B242,'COMPOSIÇÕES COMPLEMENTARES '!$C:$K,6,0),"")))</f>
        <v/>
      </c>
      <c r="G242" s="360" t="str">
        <f>IF($B242="","",IFERROR(VLOOKUP($B242,SERVIÇOS!$B:$G,5,0),IFERROR(VLOOKUP($B242,'COMPOSIÇÕES COMPLEMENTARES '!$C:$K,7,0),"")))</f>
        <v/>
      </c>
      <c r="H242" s="360" t="str">
        <f t="shared" si="39"/>
        <v/>
      </c>
      <c r="I242" s="360" t="str">
        <f t="shared" si="40"/>
        <v/>
      </c>
      <c r="J242" s="360" t="str">
        <f t="shared" si="41"/>
        <v/>
      </c>
      <c r="K242" s="360" t="str">
        <f t="shared" si="42"/>
        <v/>
      </c>
      <c r="L242" s="360"/>
    </row>
    <row r="243" spans="1:12" s="236" customFormat="1" ht="15" customHeight="1">
      <c r="A243" s="355"/>
      <c r="B243" s="356"/>
      <c r="C243" s="357" t="str">
        <f>IF($B243="","",IFERROR(VLOOKUP($B243,SERVIÇOS!$B:$G,2,0),IFERROR(VLOOKUP($B243,'COMPOSIÇÕES COMPLEMENTARES '!$C:$K,2,0),"")))</f>
        <v/>
      </c>
      <c r="D243" s="358" t="str">
        <f>IF($B243="","",IFERROR(VLOOKUP($B243,SERVIÇOS!$B:$G,3,0),IFERROR(VLOOKUP($B243,'COMPOSIÇÕES COMPLEMENTARES '!$C:$K,3,0),"")))</f>
        <v/>
      </c>
      <c r="E243" s="359"/>
      <c r="F243" s="360" t="str">
        <f>IF($B243="","",IFERROR(VLOOKUP($B243,SERVIÇOS!$B:$G,4,0),IFERROR(VLOOKUP($B243,'COMPOSIÇÕES COMPLEMENTARES '!$C:$K,6,0),"")))</f>
        <v/>
      </c>
      <c r="G243" s="360" t="str">
        <f>IF($B243="","",IFERROR(VLOOKUP($B243,SERVIÇOS!$B:$G,5,0),IFERROR(VLOOKUP($B243,'COMPOSIÇÕES COMPLEMENTARES '!$C:$K,7,0),"")))</f>
        <v/>
      </c>
      <c r="H243" s="360" t="str">
        <f t="shared" si="39"/>
        <v/>
      </c>
      <c r="I243" s="360" t="str">
        <f t="shared" si="40"/>
        <v/>
      </c>
      <c r="J243" s="360" t="str">
        <f t="shared" si="41"/>
        <v/>
      </c>
      <c r="K243" s="360" t="str">
        <f t="shared" si="42"/>
        <v/>
      </c>
      <c r="L243" s="360"/>
    </row>
    <row r="244" spans="1:12" s="236" customFormat="1" ht="15" customHeight="1">
      <c r="A244" s="355"/>
      <c r="B244" s="356"/>
      <c r="C244" s="357" t="str">
        <f>IF($B244="","",IFERROR(VLOOKUP($B244,SERVIÇOS!$B:$G,2,0),IFERROR(VLOOKUP($B244,'COMPOSIÇÕES COMPLEMENTARES '!$C:$K,2,0),"")))</f>
        <v/>
      </c>
      <c r="D244" s="358" t="str">
        <f>IF($B244="","",IFERROR(VLOOKUP($B244,SERVIÇOS!$B:$G,3,0),IFERROR(VLOOKUP($B244,'COMPOSIÇÕES COMPLEMENTARES '!$C:$K,3,0),"")))</f>
        <v/>
      </c>
      <c r="E244" s="359"/>
      <c r="F244" s="360" t="str">
        <f>IF($B244="","",IFERROR(VLOOKUP($B244,SERVIÇOS!$B:$G,4,0),IFERROR(VLOOKUP($B244,'COMPOSIÇÕES COMPLEMENTARES '!$C:$K,6,0),"")))</f>
        <v/>
      </c>
      <c r="G244" s="360" t="str">
        <f>IF($B244="","",IFERROR(VLOOKUP($B244,SERVIÇOS!$B:$G,5,0),IFERROR(VLOOKUP($B244,'COMPOSIÇÕES COMPLEMENTARES '!$C:$K,7,0),"")))</f>
        <v/>
      </c>
      <c r="H244" s="360" t="str">
        <f t="shared" si="39"/>
        <v/>
      </c>
      <c r="I244" s="360" t="str">
        <f t="shared" si="40"/>
        <v/>
      </c>
      <c r="J244" s="360" t="str">
        <f t="shared" si="41"/>
        <v/>
      </c>
      <c r="K244" s="360" t="str">
        <f t="shared" si="42"/>
        <v/>
      </c>
      <c r="L244" s="360"/>
    </row>
    <row r="245" spans="1:12" s="236" customFormat="1" ht="15" customHeight="1">
      <c r="A245" s="355"/>
      <c r="B245" s="356"/>
      <c r="C245" s="357" t="str">
        <f>IF($B245="","",IFERROR(VLOOKUP($B245,SERVIÇOS!$B:$G,2,0),IFERROR(VLOOKUP($B245,'COMPOSIÇÕES COMPLEMENTARES '!$C:$K,2,0),"")))</f>
        <v/>
      </c>
      <c r="D245" s="358" t="str">
        <f>IF($B245="","",IFERROR(VLOOKUP($B245,SERVIÇOS!$B:$G,3,0),IFERROR(VLOOKUP($B245,'COMPOSIÇÕES COMPLEMENTARES '!$C:$K,3,0),"")))</f>
        <v/>
      </c>
      <c r="E245" s="359"/>
      <c r="F245" s="360" t="str">
        <f>IF($B245="","",IFERROR(VLOOKUP($B245,SERVIÇOS!$B:$G,4,0),IFERROR(VLOOKUP($B245,'COMPOSIÇÕES COMPLEMENTARES '!$C:$K,6,0),"")))</f>
        <v/>
      </c>
      <c r="G245" s="360" t="str">
        <f>IF($B245="","",IFERROR(VLOOKUP($B245,SERVIÇOS!$B:$G,5,0),IFERROR(VLOOKUP($B245,'COMPOSIÇÕES COMPLEMENTARES '!$C:$K,7,0),"")))</f>
        <v/>
      </c>
      <c r="H245" s="360" t="str">
        <f t="shared" si="39"/>
        <v/>
      </c>
      <c r="I245" s="360" t="str">
        <f t="shared" si="40"/>
        <v/>
      </c>
      <c r="J245" s="360" t="str">
        <f t="shared" si="41"/>
        <v/>
      </c>
      <c r="K245" s="360" t="str">
        <f t="shared" si="42"/>
        <v/>
      </c>
      <c r="L245" s="360"/>
    </row>
    <row r="246" spans="1:12" s="236" customFormat="1" ht="15" customHeight="1">
      <c r="A246" s="355"/>
      <c r="B246" s="356"/>
      <c r="C246" s="357" t="str">
        <f>IF($B246="","",IFERROR(VLOOKUP($B246,SERVIÇOS!$B:$G,2,0),IFERROR(VLOOKUP($B246,'COMPOSIÇÕES COMPLEMENTARES '!$C:$K,2,0),"")))</f>
        <v/>
      </c>
      <c r="D246" s="358" t="str">
        <f>IF($B246="","",IFERROR(VLOOKUP($B246,SERVIÇOS!$B:$G,3,0),IFERROR(VLOOKUP($B246,'COMPOSIÇÕES COMPLEMENTARES '!$C:$K,3,0),"")))</f>
        <v/>
      </c>
      <c r="E246" s="359"/>
      <c r="F246" s="360" t="str">
        <f>IF($B246="","",IFERROR(VLOOKUP($B246,SERVIÇOS!$B:$G,4,0),IFERROR(VLOOKUP($B246,'COMPOSIÇÕES COMPLEMENTARES '!$C:$K,6,0),"")))</f>
        <v/>
      </c>
      <c r="G246" s="360" t="str">
        <f>IF($B246="","",IFERROR(VLOOKUP($B246,SERVIÇOS!$B:$G,5,0),IFERROR(VLOOKUP($B246,'COMPOSIÇÕES COMPLEMENTARES '!$C:$K,7,0),"")))</f>
        <v/>
      </c>
      <c r="H246" s="360" t="str">
        <f t="shared" si="39"/>
        <v/>
      </c>
      <c r="I246" s="360" t="str">
        <f t="shared" si="40"/>
        <v/>
      </c>
      <c r="J246" s="360" t="str">
        <f t="shared" si="41"/>
        <v/>
      </c>
      <c r="K246" s="360" t="str">
        <f t="shared" si="42"/>
        <v/>
      </c>
      <c r="L246" s="360"/>
    </row>
    <row r="247" spans="1:12" s="236" customFormat="1" ht="15" customHeight="1">
      <c r="A247" s="355"/>
      <c r="B247" s="356"/>
      <c r="C247" s="357" t="str">
        <f>IF($B247="","",IFERROR(VLOOKUP($B247,SERVIÇOS!$B:$G,2,0),IFERROR(VLOOKUP($B247,'COMPOSIÇÕES COMPLEMENTARES '!$C:$K,2,0),"")))</f>
        <v/>
      </c>
      <c r="D247" s="358" t="str">
        <f>IF($B247="","",IFERROR(VLOOKUP($B247,SERVIÇOS!$B:$G,3,0),IFERROR(VLOOKUP($B247,'COMPOSIÇÕES COMPLEMENTARES '!$C:$K,3,0),"")))</f>
        <v/>
      </c>
      <c r="E247" s="359"/>
      <c r="F247" s="360" t="str">
        <f>IF($B247="","",IFERROR(VLOOKUP($B247,SERVIÇOS!$B:$G,4,0),IFERROR(VLOOKUP($B247,'COMPOSIÇÕES COMPLEMENTARES '!$C:$K,6,0),"")))</f>
        <v/>
      </c>
      <c r="G247" s="360" t="str">
        <f>IF($B247="","",IFERROR(VLOOKUP($B247,SERVIÇOS!$B:$G,5,0),IFERROR(VLOOKUP($B247,'COMPOSIÇÕES COMPLEMENTARES '!$C:$K,7,0),"")))</f>
        <v/>
      </c>
      <c r="H247" s="360" t="str">
        <f t="shared" si="39"/>
        <v/>
      </c>
      <c r="I247" s="360" t="str">
        <f t="shared" si="40"/>
        <v/>
      </c>
      <c r="J247" s="360" t="str">
        <f t="shared" si="41"/>
        <v/>
      </c>
      <c r="K247" s="360" t="str">
        <f t="shared" si="42"/>
        <v/>
      </c>
      <c r="L247" s="360"/>
    </row>
    <row r="248" spans="1:12" s="236" customFormat="1" ht="15" customHeight="1">
      <c r="A248" s="355"/>
      <c r="B248" s="356"/>
      <c r="C248" s="357" t="str">
        <f>IF($B248="","",IFERROR(VLOOKUP($B248,SERVIÇOS!$B:$G,2,0),IFERROR(VLOOKUP($B248,'COMPOSIÇÕES COMPLEMENTARES '!$C:$K,2,0),"")))</f>
        <v/>
      </c>
      <c r="D248" s="358" t="str">
        <f>IF($B248="","",IFERROR(VLOOKUP($B248,SERVIÇOS!$B:$G,3,0),IFERROR(VLOOKUP($B248,'COMPOSIÇÕES COMPLEMENTARES '!$C:$K,3,0),"")))</f>
        <v/>
      </c>
      <c r="E248" s="359"/>
      <c r="F248" s="360" t="str">
        <f>IF($B248="","",IFERROR(VLOOKUP($B248,SERVIÇOS!$B:$G,4,0),IFERROR(VLOOKUP($B248,'COMPOSIÇÕES COMPLEMENTARES '!$C:$K,6,0),"")))</f>
        <v/>
      </c>
      <c r="G248" s="360" t="str">
        <f>IF($B248="","",IFERROR(VLOOKUP($B248,SERVIÇOS!$B:$G,5,0),IFERROR(VLOOKUP($B248,'COMPOSIÇÕES COMPLEMENTARES '!$C:$K,7,0),"")))</f>
        <v/>
      </c>
      <c r="H248" s="360" t="str">
        <f t="shared" si="39"/>
        <v/>
      </c>
      <c r="I248" s="360" t="str">
        <f t="shared" si="40"/>
        <v/>
      </c>
      <c r="J248" s="360" t="str">
        <f t="shared" si="41"/>
        <v/>
      </c>
      <c r="K248" s="360" t="str">
        <f t="shared" si="42"/>
        <v/>
      </c>
      <c r="L248" s="360"/>
    </row>
    <row r="249" spans="1:12" s="236" customFormat="1" ht="15" customHeight="1">
      <c r="A249" s="355"/>
      <c r="B249" s="356"/>
      <c r="C249" s="357" t="str">
        <f>IF($B249="","",IFERROR(VLOOKUP($B249,SERVIÇOS!$B:$G,2,0),IFERROR(VLOOKUP($B249,'COMPOSIÇÕES COMPLEMENTARES '!$C:$K,2,0),"")))</f>
        <v/>
      </c>
      <c r="D249" s="358" t="str">
        <f>IF($B249="","",IFERROR(VLOOKUP($B249,SERVIÇOS!$B:$G,3,0),IFERROR(VLOOKUP($B249,'COMPOSIÇÕES COMPLEMENTARES '!$C:$K,3,0),"")))</f>
        <v/>
      </c>
      <c r="E249" s="359"/>
      <c r="F249" s="360" t="str">
        <f>IF($B249="","",IFERROR(VLOOKUP($B249,SERVIÇOS!$B:$G,4,0),IFERROR(VLOOKUP($B249,'COMPOSIÇÕES COMPLEMENTARES '!$C:$K,6,0),"")))</f>
        <v/>
      </c>
      <c r="G249" s="360" t="str">
        <f>IF($B249="","",IFERROR(VLOOKUP($B249,SERVIÇOS!$B:$G,5,0),IFERROR(VLOOKUP($B249,'COMPOSIÇÕES COMPLEMENTARES '!$C:$K,7,0),"")))</f>
        <v/>
      </c>
      <c r="H249" s="360" t="str">
        <f t="shared" si="39"/>
        <v/>
      </c>
      <c r="I249" s="360" t="str">
        <f t="shared" si="40"/>
        <v/>
      </c>
      <c r="J249" s="360" t="str">
        <f t="shared" si="41"/>
        <v/>
      </c>
      <c r="K249" s="360" t="str">
        <f t="shared" si="42"/>
        <v/>
      </c>
      <c r="L249" s="360"/>
    </row>
    <row r="250" spans="1:12" s="236" customFormat="1" ht="15" customHeight="1">
      <c r="A250" s="355"/>
      <c r="B250" s="356"/>
      <c r="C250" s="357" t="str">
        <f>IF($B250="","",IFERROR(VLOOKUP($B250,SERVIÇOS!$B:$G,2,0),IFERROR(VLOOKUP($B250,'COMPOSIÇÕES COMPLEMENTARES '!$C:$K,2,0),"")))</f>
        <v/>
      </c>
      <c r="D250" s="358" t="str">
        <f>IF($B250="","",IFERROR(VLOOKUP($B250,SERVIÇOS!$B:$G,3,0),IFERROR(VLOOKUP($B250,'COMPOSIÇÕES COMPLEMENTARES '!$C:$K,3,0),"")))</f>
        <v/>
      </c>
      <c r="E250" s="359"/>
      <c r="F250" s="360" t="str">
        <f>IF($B250="","",IFERROR(VLOOKUP($B250,SERVIÇOS!$B:$G,4,0),IFERROR(VLOOKUP($B250,'COMPOSIÇÕES COMPLEMENTARES '!$C:$K,6,0),"")))</f>
        <v/>
      </c>
      <c r="G250" s="360" t="str">
        <f>IF($B250="","",IFERROR(VLOOKUP($B250,SERVIÇOS!$B:$G,5,0),IFERROR(VLOOKUP($B250,'COMPOSIÇÕES COMPLEMENTARES '!$C:$K,7,0),"")))</f>
        <v/>
      </c>
      <c r="H250" s="360" t="str">
        <f t="shared" si="39"/>
        <v/>
      </c>
      <c r="I250" s="360" t="str">
        <f t="shared" si="40"/>
        <v/>
      </c>
      <c r="J250" s="360" t="str">
        <f t="shared" si="41"/>
        <v/>
      </c>
      <c r="K250" s="360" t="str">
        <f t="shared" si="42"/>
        <v/>
      </c>
      <c r="L250" s="360"/>
    </row>
    <row r="251" spans="1:12" s="236" customFormat="1" ht="15" customHeight="1">
      <c r="A251" s="355"/>
      <c r="B251" s="356"/>
      <c r="C251" s="357" t="str">
        <f>IF($B251="","",IFERROR(VLOOKUP($B251,SERVIÇOS!$B:$G,2,0),IFERROR(VLOOKUP($B251,'COMPOSIÇÕES COMPLEMENTARES '!$C:$K,2,0),"")))</f>
        <v/>
      </c>
      <c r="D251" s="358" t="str">
        <f>IF($B251="","",IFERROR(VLOOKUP($B251,SERVIÇOS!$B:$G,3,0),IFERROR(VLOOKUP($B251,'COMPOSIÇÕES COMPLEMENTARES '!$C:$K,3,0),"")))</f>
        <v/>
      </c>
      <c r="E251" s="359"/>
      <c r="F251" s="360" t="str">
        <f>IF($B251="","",IFERROR(VLOOKUP($B251,SERVIÇOS!$B:$G,4,0),IFERROR(VLOOKUP($B251,'COMPOSIÇÕES COMPLEMENTARES '!$C:$K,6,0),"")))</f>
        <v/>
      </c>
      <c r="G251" s="360" t="str">
        <f>IF($B251="","",IFERROR(VLOOKUP($B251,SERVIÇOS!$B:$G,5,0),IFERROR(VLOOKUP($B251,'COMPOSIÇÕES COMPLEMENTARES '!$C:$K,7,0),"")))</f>
        <v/>
      </c>
      <c r="H251" s="360" t="str">
        <f t="shared" si="39"/>
        <v/>
      </c>
      <c r="I251" s="360" t="str">
        <f t="shared" si="40"/>
        <v/>
      </c>
      <c r="J251" s="360" t="str">
        <f t="shared" si="41"/>
        <v/>
      </c>
      <c r="K251" s="360" t="str">
        <f t="shared" si="42"/>
        <v/>
      </c>
      <c r="L251" s="360"/>
    </row>
    <row r="252" spans="1:12" s="236" customFormat="1" ht="15" customHeight="1">
      <c r="A252" s="355"/>
      <c r="B252" s="356"/>
      <c r="C252" s="357" t="str">
        <f>IF($B252="","",IFERROR(VLOOKUP($B252,SERVIÇOS!$B:$G,2,0),IFERROR(VLOOKUP($B252,'COMPOSIÇÕES COMPLEMENTARES '!$C:$K,2,0),"")))</f>
        <v/>
      </c>
      <c r="D252" s="358" t="str">
        <f>IF($B252="","",IFERROR(VLOOKUP($B252,SERVIÇOS!$B:$G,3,0),IFERROR(VLOOKUP($B252,'COMPOSIÇÕES COMPLEMENTARES '!$C:$K,3,0),"")))</f>
        <v/>
      </c>
      <c r="E252" s="359"/>
      <c r="F252" s="360" t="str">
        <f>IF($B252="","",IFERROR(VLOOKUP($B252,SERVIÇOS!$B:$G,4,0),IFERROR(VLOOKUP($B252,'COMPOSIÇÕES COMPLEMENTARES '!$C:$K,6,0),"")))</f>
        <v/>
      </c>
      <c r="G252" s="360" t="str">
        <f>IF($B252="","",IFERROR(VLOOKUP($B252,SERVIÇOS!$B:$G,5,0),IFERROR(VLOOKUP($B252,'COMPOSIÇÕES COMPLEMENTARES '!$C:$K,7,0),"")))</f>
        <v/>
      </c>
      <c r="H252" s="360" t="str">
        <f t="shared" si="39"/>
        <v/>
      </c>
      <c r="I252" s="360" t="str">
        <f t="shared" si="40"/>
        <v/>
      </c>
      <c r="J252" s="360" t="str">
        <f t="shared" si="41"/>
        <v/>
      </c>
      <c r="K252" s="360" t="str">
        <f t="shared" si="42"/>
        <v/>
      </c>
      <c r="L252" s="360"/>
    </row>
    <row r="253" spans="1:12" s="236" customFormat="1" ht="15" customHeight="1">
      <c r="A253" s="355"/>
      <c r="B253" s="356"/>
      <c r="C253" s="357" t="str">
        <f>IF($B253="","",IFERROR(VLOOKUP($B253,SERVIÇOS!$B:$G,2,0),IFERROR(VLOOKUP($B253,'COMPOSIÇÕES COMPLEMENTARES '!$C:$K,2,0),"")))</f>
        <v/>
      </c>
      <c r="D253" s="358" t="str">
        <f>IF($B253="","",IFERROR(VLOOKUP($B253,SERVIÇOS!$B:$G,3,0),IFERROR(VLOOKUP($B253,'COMPOSIÇÕES COMPLEMENTARES '!$C:$K,3,0),"")))</f>
        <v/>
      </c>
      <c r="E253" s="359"/>
      <c r="F253" s="360" t="str">
        <f>IF($B253="","",IFERROR(VLOOKUP($B253,SERVIÇOS!$B:$G,4,0),IFERROR(VLOOKUP($B253,'COMPOSIÇÕES COMPLEMENTARES '!$C:$K,6,0),"")))</f>
        <v/>
      </c>
      <c r="G253" s="360" t="str">
        <f>IF($B253="","",IFERROR(VLOOKUP($B253,SERVIÇOS!$B:$G,5,0),IFERROR(VLOOKUP($B253,'COMPOSIÇÕES COMPLEMENTARES '!$C:$K,7,0),"")))</f>
        <v/>
      </c>
      <c r="H253" s="360" t="str">
        <f t="shared" si="39"/>
        <v/>
      </c>
      <c r="I253" s="360" t="str">
        <f t="shared" si="40"/>
        <v/>
      </c>
      <c r="J253" s="360" t="str">
        <f t="shared" si="41"/>
        <v/>
      </c>
      <c r="K253" s="360" t="str">
        <f t="shared" si="42"/>
        <v/>
      </c>
      <c r="L253" s="360"/>
    </row>
    <row r="254" spans="1:12" s="236" customFormat="1" ht="15" customHeight="1">
      <c r="A254" s="355"/>
      <c r="B254" s="356"/>
      <c r="C254" s="357" t="str">
        <f>IF($B254="","",IFERROR(VLOOKUP($B254,SERVIÇOS!$B:$G,2,0),IFERROR(VLOOKUP($B254,'COMPOSIÇÕES COMPLEMENTARES '!$C:$K,2,0),"")))</f>
        <v/>
      </c>
      <c r="D254" s="358" t="str">
        <f>IF($B254="","",IFERROR(VLOOKUP($B254,SERVIÇOS!$B:$G,3,0),IFERROR(VLOOKUP($B254,'COMPOSIÇÕES COMPLEMENTARES '!$C:$K,3,0),"")))</f>
        <v/>
      </c>
      <c r="E254" s="359"/>
      <c r="F254" s="360" t="str">
        <f>IF($B254="","",IFERROR(VLOOKUP($B254,SERVIÇOS!$B:$G,4,0),IFERROR(VLOOKUP($B254,'COMPOSIÇÕES COMPLEMENTARES '!$C:$K,6,0),"")))</f>
        <v/>
      </c>
      <c r="G254" s="360" t="str">
        <f>IF($B254="","",IFERROR(VLOOKUP($B254,SERVIÇOS!$B:$G,5,0),IFERROR(VLOOKUP($B254,'COMPOSIÇÕES COMPLEMENTARES '!$C:$K,7,0),"")))</f>
        <v/>
      </c>
      <c r="H254" s="360" t="str">
        <f t="shared" si="39"/>
        <v/>
      </c>
      <c r="I254" s="360" t="str">
        <f t="shared" si="40"/>
        <v/>
      </c>
      <c r="J254" s="360" t="str">
        <f t="shared" si="41"/>
        <v/>
      </c>
      <c r="K254" s="360" t="str">
        <f t="shared" si="42"/>
        <v/>
      </c>
      <c r="L254" s="360"/>
    </row>
    <row r="255" spans="1:12" s="236" customFormat="1" ht="15" customHeight="1">
      <c r="A255" s="355"/>
      <c r="B255" s="356"/>
      <c r="C255" s="357" t="str">
        <f>IF($B255="","",IFERROR(VLOOKUP($B255,SERVIÇOS!$B:$G,2,0),IFERROR(VLOOKUP($B255,'COMPOSIÇÕES COMPLEMENTARES '!$C:$K,2,0),"")))</f>
        <v/>
      </c>
      <c r="D255" s="358" t="str">
        <f>IF($B255="","",IFERROR(VLOOKUP($B255,SERVIÇOS!$B:$G,3,0),IFERROR(VLOOKUP($B255,'COMPOSIÇÕES COMPLEMENTARES '!$C:$K,3,0),"")))</f>
        <v/>
      </c>
      <c r="E255" s="359"/>
      <c r="F255" s="360" t="str">
        <f>IF($B255="","",IFERROR(VLOOKUP($B255,SERVIÇOS!$B:$G,4,0),IFERROR(VLOOKUP($B255,'COMPOSIÇÕES COMPLEMENTARES '!$C:$K,6,0),"")))</f>
        <v/>
      </c>
      <c r="G255" s="360" t="str">
        <f>IF($B255="","",IFERROR(VLOOKUP($B255,SERVIÇOS!$B:$G,5,0),IFERROR(VLOOKUP($B255,'COMPOSIÇÕES COMPLEMENTARES '!$C:$K,7,0),"")))</f>
        <v/>
      </c>
      <c r="H255" s="360" t="str">
        <f t="shared" si="39"/>
        <v/>
      </c>
      <c r="I255" s="360" t="str">
        <f t="shared" si="40"/>
        <v/>
      </c>
      <c r="J255" s="360" t="str">
        <f t="shared" si="41"/>
        <v/>
      </c>
      <c r="K255" s="360" t="str">
        <f t="shared" si="42"/>
        <v/>
      </c>
      <c r="L255" s="360"/>
    </row>
    <row r="256" spans="1:12" s="236" customFormat="1" ht="15" customHeight="1">
      <c r="A256" s="355"/>
      <c r="B256" s="356"/>
      <c r="C256" s="357" t="str">
        <f>IF($B256="","",IFERROR(VLOOKUP($B256,SERVIÇOS!$B:$G,2,0),IFERROR(VLOOKUP($B256,'COMPOSIÇÕES COMPLEMENTARES '!$C:$K,2,0),"")))</f>
        <v/>
      </c>
      <c r="D256" s="358" t="str">
        <f>IF($B256="","",IFERROR(VLOOKUP($B256,SERVIÇOS!$B:$G,3,0),IFERROR(VLOOKUP($B256,'COMPOSIÇÕES COMPLEMENTARES '!$C:$K,3,0),"")))</f>
        <v/>
      </c>
      <c r="E256" s="359"/>
      <c r="F256" s="360" t="str">
        <f>IF($B256="","",IFERROR(VLOOKUP($B256,SERVIÇOS!$B:$G,4,0),IFERROR(VLOOKUP($B256,'COMPOSIÇÕES COMPLEMENTARES '!$C:$K,6,0),"")))</f>
        <v/>
      </c>
      <c r="G256" s="360" t="str">
        <f>IF($B256="","",IFERROR(VLOOKUP($B256,SERVIÇOS!$B:$G,5,0),IFERROR(VLOOKUP($B256,'COMPOSIÇÕES COMPLEMENTARES '!$C:$K,7,0),"")))</f>
        <v/>
      </c>
      <c r="H256" s="360" t="str">
        <f t="shared" si="39"/>
        <v/>
      </c>
      <c r="I256" s="360" t="str">
        <f t="shared" si="40"/>
        <v/>
      </c>
      <c r="J256" s="360" t="str">
        <f t="shared" si="41"/>
        <v/>
      </c>
      <c r="K256" s="360" t="str">
        <f t="shared" si="42"/>
        <v/>
      </c>
      <c r="L256" s="360"/>
    </row>
    <row r="257" spans="1:12" s="236" customFormat="1" ht="15" customHeight="1">
      <c r="A257" s="355"/>
      <c r="B257" s="356"/>
      <c r="C257" s="357" t="str">
        <f>IF($B257="","",IFERROR(VLOOKUP($B257,SERVIÇOS!$B:$G,2,0),IFERROR(VLOOKUP($B257,'COMPOSIÇÕES COMPLEMENTARES '!$C:$K,2,0),"")))</f>
        <v/>
      </c>
      <c r="D257" s="358" t="str">
        <f>IF($B257="","",IFERROR(VLOOKUP($B257,SERVIÇOS!$B:$G,3,0),IFERROR(VLOOKUP($B257,'COMPOSIÇÕES COMPLEMENTARES '!$C:$K,3,0),"")))</f>
        <v/>
      </c>
      <c r="E257" s="359"/>
      <c r="F257" s="360" t="str">
        <f>IF($B257="","",IFERROR(VLOOKUP($B257,SERVIÇOS!$B:$G,4,0),IFERROR(VLOOKUP($B257,'COMPOSIÇÕES COMPLEMENTARES '!$C:$K,6,0),"")))</f>
        <v/>
      </c>
      <c r="G257" s="360" t="str">
        <f>IF($B257="","",IFERROR(VLOOKUP($B257,SERVIÇOS!$B:$G,5,0),IFERROR(VLOOKUP($B257,'COMPOSIÇÕES COMPLEMENTARES '!$C:$K,7,0),"")))</f>
        <v/>
      </c>
      <c r="H257" s="360" t="str">
        <f t="shared" si="39"/>
        <v/>
      </c>
      <c r="I257" s="360" t="str">
        <f t="shared" si="40"/>
        <v/>
      </c>
      <c r="J257" s="360" t="str">
        <f t="shared" si="41"/>
        <v/>
      </c>
      <c r="K257" s="360" t="str">
        <f t="shared" si="42"/>
        <v/>
      </c>
      <c r="L257" s="360"/>
    </row>
    <row r="258" spans="1:12" s="236" customFormat="1" ht="15" customHeight="1">
      <c r="A258" s="355"/>
      <c r="B258" s="356"/>
      <c r="C258" s="357" t="str">
        <f>IF($B258="","",IFERROR(VLOOKUP($B258,SERVIÇOS!$B:$G,2,0),IFERROR(VLOOKUP($B258,'COMPOSIÇÕES COMPLEMENTARES '!$C:$K,2,0),"")))</f>
        <v/>
      </c>
      <c r="D258" s="358" t="str">
        <f>IF($B258="","",IFERROR(VLOOKUP($B258,SERVIÇOS!$B:$G,3,0),IFERROR(VLOOKUP($B258,'COMPOSIÇÕES COMPLEMENTARES '!$C:$K,3,0),"")))</f>
        <v/>
      </c>
      <c r="E258" s="359"/>
      <c r="F258" s="360" t="str">
        <f>IF($B258="","",IFERROR(VLOOKUP($B258,SERVIÇOS!$B:$G,4,0),IFERROR(VLOOKUP($B258,'COMPOSIÇÕES COMPLEMENTARES '!$C:$K,6,0),"")))</f>
        <v/>
      </c>
      <c r="G258" s="360" t="str">
        <f>IF($B258="","",IFERROR(VLOOKUP($B258,SERVIÇOS!$B:$G,5,0),IFERROR(VLOOKUP($B258,'COMPOSIÇÕES COMPLEMENTARES '!$C:$K,7,0),"")))</f>
        <v/>
      </c>
      <c r="H258" s="360" t="str">
        <f t="shared" si="39"/>
        <v/>
      </c>
      <c r="I258" s="360" t="str">
        <f t="shared" si="40"/>
        <v/>
      </c>
      <c r="J258" s="360" t="str">
        <f t="shared" si="41"/>
        <v/>
      </c>
      <c r="K258" s="360" t="str">
        <f t="shared" si="42"/>
        <v/>
      </c>
      <c r="L258" s="360"/>
    </row>
    <row r="259" spans="1:12" s="236" customFormat="1" ht="15" customHeight="1">
      <c r="A259" s="355"/>
      <c r="B259" s="356"/>
      <c r="C259" s="357" t="str">
        <f>IF($B259="","",IFERROR(VLOOKUP($B259,SERVIÇOS!$B:$G,2,0),IFERROR(VLOOKUP($B259,'COMPOSIÇÕES COMPLEMENTARES '!$C:$K,2,0),"")))</f>
        <v/>
      </c>
      <c r="D259" s="358" t="str">
        <f>IF($B259="","",IFERROR(VLOOKUP($B259,SERVIÇOS!$B:$G,3,0),IFERROR(VLOOKUP($B259,'COMPOSIÇÕES COMPLEMENTARES '!$C:$K,3,0),"")))</f>
        <v/>
      </c>
      <c r="E259" s="359"/>
      <c r="F259" s="360" t="str">
        <f>IF($B259="","",IFERROR(VLOOKUP($B259,SERVIÇOS!$B:$G,4,0),IFERROR(VLOOKUP($B259,'COMPOSIÇÕES COMPLEMENTARES '!$C:$K,6,0),"")))</f>
        <v/>
      </c>
      <c r="G259" s="360" t="str">
        <f>IF($B259="","",IFERROR(VLOOKUP($B259,SERVIÇOS!$B:$G,5,0),IFERROR(VLOOKUP($B259,'COMPOSIÇÕES COMPLEMENTARES '!$C:$K,7,0),"")))</f>
        <v/>
      </c>
      <c r="H259" s="360" t="str">
        <f t="shared" si="39"/>
        <v/>
      </c>
      <c r="I259" s="360" t="str">
        <f t="shared" si="40"/>
        <v/>
      </c>
      <c r="J259" s="360" t="str">
        <f t="shared" si="41"/>
        <v/>
      </c>
      <c r="K259" s="360" t="str">
        <f t="shared" si="42"/>
        <v/>
      </c>
      <c r="L259" s="360"/>
    </row>
    <row r="260" spans="1:12" s="236" customFormat="1" ht="15" customHeight="1">
      <c r="A260" s="355"/>
      <c r="B260" s="356"/>
      <c r="C260" s="357" t="str">
        <f>IF($B260="","",IFERROR(VLOOKUP($B260,SERVIÇOS!$B:$G,2,0),IFERROR(VLOOKUP($B260,'COMPOSIÇÕES COMPLEMENTARES '!$C:$K,2,0),"")))</f>
        <v/>
      </c>
      <c r="D260" s="358" t="str">
        <f>IF($B260="","",IFERROR(VLOOKUP($B260,SERVIÇOS!$B:$G,3,0),IFERROR(VLOOKUP($B260,'COMPOSIÇÕES COMPLEMENTARES '!$C:$K,3,0),"")))</f>
        <v/>
      </c>
      <c r="E260" s="359"/>
      <c r="F260" s="360" t="str">
        <f>IF($B260="","",IFERROR(VLOOKUP($B260,SERVIÇOS!$B:$G,4,0),IFERROR(VLOOKUP($B260,'COMPOSIÇÕES COMPLEMENTARES '!$C:$K,6,0),"")))</f>
        <v/>
      </c>
      <c r="G260" s="360" t="str">
        <f>IF($B260="","",IFERROR(VLOOKUP($B260,SERVIÇOS!$B:$G,5,0),IFERROR(VLOOKUP($B260,'COMPOSIÇÕES COMPLEMENTARES '!$C:$K,7,0),"")))</f>
        <v/>
      </c>
      <c r="H260" s="360" t="str">
        <f t="shared" si="39"/>
        <v/>
      </c>
      <c r="I260" s="360" t="str">
        <f t="shared" si="40"/>
        <v/>
      </c>
      <c r="J260" s="360" t="str">
        <f t="shared" si="41"/>
        <v/>
      </c>
      <c r="K260" s="360" t="str">
        <f t="shared" si="42"/>
        <v/>
      </c>
      <c r="L260" s="360"/>
    </row>
    <row r="261" spans="1:12" s="236" customFormat="1" ht="15" customHeight="1">
      <c r="A261" s="355"/>
      <c r="B261" s="356"/>
      <c r="C261" s="357" t="str">
        <f>IF($B261="","",IFERROR(VLOOKUP($B261,SERVIÇOS!$B:$G,2,0),IFERROR(VLOOKUP($B261,'COMPOSIÇÕES COMPLEMENTARES '!$C:$K,2,0),"")))</f>
        <v/>
      </c>
      <c r="D261" s="358" t="str">
        <f>IF($B261="","",IFERROR(VLOOKUP($B261,SERVIÇOS!$B:$G,3,0),IFERROR(VLOOKUP($B261,'COMPOSIÇÕES COMPLEMENTARES '!$C:$K,3,0),"")))</f>
        <v/>
      </c>
      <c r="E261" s="359"/>
      <c r="F261" s="360" t="str">
        <f>IF($B261="","",IFERROR(VLOOKUP($B261,SERVIÇOS!$B:$G,4,0),IFERROR(VLOOKUP($B261,'COMPOSIÇÕES COMPLEMENTARES '!$C:$K,6,0),"")))</f>
        <v/>
      </c>
      <c r="G261" s="360" t="str">
        <f>IF($B261="","",IFERROR(VLOOKUP($B261,SERVIÇOS!$B:$G,5,0),IFERROR(VLOOKUP($B261,'COMPOSIÇÕES COMPLEMENTARES '!$C:$K,7,0),"")))</f>
        <v/>
      </c>
      <c r="H261" s="360" t="str">
        <f t="shared" si="39"/>
        <v/>
      </c>
      <c r="I261" s="360" t="str">
        <f t="shared" si="40"/>
        <v/>
      </c>
      <c r="J261" s="360" t="str">
        <f t="shared" si="41"/>
        <v/>
      </c>
      <c r="K261" s="360" t="str">
        <f t="shared" si="42"/>
        <v/>
      </c>
      <c r="L261" s="360"/>
    </row>
    <row r="262" spans="1:12" s="236" customFormat="1" ht="15" customHeight="1">
      <c r="A262" s="355"/>
      <c r="B262" s="356"/>
      <c r="C262" s="357" t="str">
        <f>IF($B262="","",IFERROR(VLOOKUP($B262,SERVIÇOS!$B:$G,2,0),IFERROR(VLOOKUP($B262,'COMPOSIÇÕES COMPLEMENTARES '!$C:$K,2,0),"")))</f>
        <v/>
      </c>
      <c r="D262" s="358" t="str">
        <f>IF($B262="","",IFERROR(VLOOKUP($B262,SERVIÇOS!$B:$G,3,0),IFERROR(VLOOKUP($B262,'COMPOSIÇÕES COMPLEMENTARES '!$C:$K,3,0),"")))</f>
        <v/>
      </c>
      <c r="E262" s="359"/>
      <c r="F262" s="360" t="str">
        <f>IF($B262="","",IFERROR(VLOOKUP($B262,SERVIÇOS!$B:$G,4,0),IFERROR(VLOOKUP($B262,'COMPOSIÇÕES COMPLEMENTARES '!$C:$K,6,0),"")))</f>
        <v/>
      </c>
      <c r="G262" s="360" t="str">
        <f>IF($B262="","",IFERROR(VLOOKUP($B262,SERVIÇOS!$B:$G,5,0),IFERROR(VLOOKUP($B262,'COMPOSIÇÕES COMPLEMENTARES '!$C:$K,7,0),"")))</f>
        <v/>
      </c>
      <c r="H262" s="360" t="str">
        <f t="shared" si="39"/>
        <v/>
      </c>
      <c r="I262" s="360" t="str">
        <f t="shared" si="40"/>
        <v/>
      </c>
      <c r="J262" s="360" t="str">
        <f t="shared" si="41"/>
        <v/>
      </c>
      <c r="K262" s="360" t="str">
        <f t="shared" si="42"/>
        <v/>
      </c>
      <c r="L262" s="360"/>
    </row>
    <row r="263" spans="1:12" s="236" customFormat="1" ht="15" customHeight="1">
      <c r="A263" s="355"/>
      <c r="B263" s="356"/>
      <c r="C263" s="357" t="str">
        <f>IF($B263="","",IFERROR(VLOOKUP($B263,SERVIÇOS!$B:$G,2,0),IFERROR(VLOOKUP($B263,'COMPOSIÇÕES COMPLEMENTARES '!$C:$K,2,0),"")))</f>
        <v/>
      </c>
      <c r="D263" s="358" t="str">
        <f>IF($B263="","",IFERROR(VLOOKUP($B263,SERVIÇOS!$B:$G,3,0),IFERROR(VLOOKUP($B263,'COMPOSIÇÕES COMPLEMENTARES '!$C:$K,3,0),"")))</f>
        <v/>
      </c>
      <c r="E263" s="359"/>
      <c r="F263" s="360" t="str">
        <f>IF($B263="","",IFERROR(VLOOKUP($B263,SERVIÇOS!$B:$G,4,0),IFERROR(VLOOKUP($B263,'COMPOSIÇÕES COMPLEMENTARES '!$C:$K,6,0),"")))</f>
        <v/>
      </c>
      <c r="G263" s="360" t="str">
        <f>IF($B263="","",IFERROR(VLOOKUP($B263,SERVIÇOS!$B:$G,5,0),IFERROR(VLOOKUP($B263,'COMPOSIÇÕES COMPLEMENTARES '!$C:$K,7,0),"")))</f>
        <v/>
      </c>
      <c r="H263" s="360" t="str">
        <f t="shared" si="39"/>
        <v/>
      </c>
      <c r="I263" s="360" t="str">
        <f t="shared" si="40"/>
        <v/>
      </c>
      <c r="J263" s="360" t="str">
        <f t="shared" si="41"/>
        <v/>
      </c>
      <c r="K263" s="360" t="str">
        <f t="shared" si="42"/>
        <v/>
      </c>
      <c r="L263" s="360"/>
    </row>
    <row r="264" spans="1:12" s="236" customFormat="1" ht="15" customHeight="1">
      <c r="A264" s="355"/>
      <c r="B264" s="356"/>
      <c r="C264" s="357" t="str">
        <f>IF($B264="","",IFERROR(VLOOKUP($B264,SERVIÇOS!$B:$G,2,0),IFERROR(VLOOKUP($B264,'COMPOSIÇÕES COMPLEMENTARES '!$C:$K,2,0),"")))</f>
        <v/>
      </c>
      <c r="D264" s="358" t="str">
        <f>IF($B264="","",IFERROR(VLOOKUP($B264,SERVIÇOS!$B:$G,3,0),IFERROR(VLOOKUP($B264,'COMPOSIÇÕES COMPLEMENTARES '!$C:$K,3,0),"")))</f>
        <v/>
      </c>
      <c r="E264" s="359"/>
      <c r="F264" s="360" t="str">
        <f>IF($B264="","",IFERROR(VLOOKUP($B264,SERVIÇOS!$B:$G,4,0),IFERROR(VLOOKUP($B264,'COMPOSIÇÕES COMPLEMENTARES '!$C:$K,6,0),"")))</f>
        <v/>
      </c>
      <c r="G264" s="360" t="str">
        <f>IF($B264="","",IFERROR(VLOOKUP($B264,SERVIÇOS!$B:$G,5,0),IFERROR(VLOOKUP($B264,'COMPOSIÇÕES COMPLEMENTARES '!$C:$K,7,0),"")))</f>
        <v/>
      </c>
      <c r="H264" s="360" t="str">
        <f t="shared" si="39"/>
        <v/>
      </c>
      <c r="I264" s="360" t="str">
        <f t="shared" si="40"/>
        <v/>
      </c>
      <c r="J264" s="360" t="str">
        <f t="shared" si="41"/>
        <v/>
      </c>
      <c r="K264" s="360" t="str">
        <f t="shared" si="42"/>
        <v/>
      </c>
      <c r="L264" s="360"/>
    </row>
    <row r="265" spans="1:12" s="236" customFormat="1" ht="15" customHeight="1">
      <c r="A265" s="355"/>
      <c r="B265" s="356"/>
      <c r="C265" s="357" t="str">
        <f>IF($B265="","",IFERROR(VLOOKUP($B265,SERVIÇOS!$B:$G,2,0),IFERROR(VLOOKUP($B265,'COMPOSIÇÕES COMPLEMENTARES '!$C:$K,2,0),"")))</f>
        <v/>
      </c>
      <c r="D265" s="358" t="str">
        <f>IF($B265="","",IFERROR(VLOOKUP($B265,SERVIÇOS!$B:$G,3,0),IFERROR(VLOOKUP($B265,'COMPOSIÇÕES COMPLEMENTARES '!$C:$K,3,0),"")))</f>
        <v/>
      </c>
      <c r="E265" s="359"/>
      <c r="F265" s="360" t="str">
        <f>IF($B265="","",IFERROR(VLOOKUP($B265,SERVIÇOS!$B:$G,4,0),IFERROR(VLOOKUP($B265,'COMPOSIÇÕES COMPLEMENTARES '!$C:$K,6,0),"")))</f>
        <v/>
      </c>
      <c r="G265" s="360" t="str">
        <f>IF($B265="","",IFERROR(VLOOKUP($B265,SERVIÇOS!$B:$G,5,0),IFERROR(VLOOKUP($B265,'COMPOSIÇÕES COMPLEMENTARES '!$C:$K,7,0),"")))</f>
        <v/>
      </c>
      <c r="H265" s="360" t="str">
        <f t="shared" si="39"/>
        <v/>
      </c>
      <c r="I265" s="360" t="str">
        <f t="shared" si="40"/>
        <v/>
      </c>
      <c r="J265" s="360" t="str">
        <f t="shared" si="41"/>
        <v/>
      </c>
      <c r="K265" s="360" t="str">
        <f t="shared" si="42"/>
        <v/>
      </c>
      <c r="L265" s="360"/>
    </row>
    <row r="266" spans="1:12" s="236" customFormat="1" ht="15" customHeight="1">
      <c r="A266" s="355"/>
      <c r="B266" s="356"/>
      <c r="C266" s="357" t="str">
        <f>IF($B266="","",IFERROR(VLOOKUP($B266,SERVIÇOS!$B:$G,2,0),IFERROR(VLOOKUP($B266,'COMPOSIÇÕES COMPLEMENTARES '!$C:$K,2,0),"")))</f>
        <v/>
      </c>
      <c r="D266" s="358" t="str">
        <f>IF($B266="","",IFERROR(VLOOKUP($B266,SERVIÇOS!$B:$G,3,0),IFERROR(VLOOKUP($B266,'COMPOSIÇÕES COMPLEMENTARES '!$C:$K,3,0),"")))</f>
        <v/>
      </c>
      <c r="E266" s="359"/>
      <c r="F266" s="360" t="str">
        <f>IF($B266="","",IFERROR(VLOOKUP($B266,SERVIÇOS!$B:$G,4,0),IFERROR(VLOOKUP($B266,'COMPOSIÇÕES COMPLEMENTARES '!$C:$K,6,0),"")))</f>
        <v/>
      </c>
      <c r="G266" s="360" t="str">
        <f>IF($B266="","",IFERROR(VLOOKUP($B266,SERVIÇOS!$B:$G,5,0),IFERROR(VLOOKUP($B266,'COMPOSIÇÕES COMPLEMENTARES '!$C:$K,7,0),"")))</f>
        <v/>
      </c>
      <c r="H266" s="360" t="str">
        <f t="shared" si="39"/>
        <v/>
      </c>
      <c r="I266" s="360" t="str">
        <f t="shared" si="40"/>
        <v/>
      </c>
      <c r="J266" s="360" t="str">
        <f t="shared" si="41"/>
        <v/>
      </c>
      <c r="K266" s="360" t="str">
        <f t="shared" si="42"/>
        <v/>
      </c>
      <c r="L266" s="360"/>
    </row>
    <row r="267" spans="1:12" s="236" customFormat="1" ht="15" customHeight="1">
      <c r="A267" s="355"/>
      <c r="B267" s="356"/>
      <c r="C267" s="357" t="str">
        <f>IF($B267="","",IFERROR(VLOOKUP($B267,SERVIÇOS!$B:$G,2,0),IFERROR(VLOOKUP($B267,'COMPOSIÇÕES COMPLEMENTARES '!$C:$K,2,0),"")))</f>
        <v/>
      </c>
      <c r="D267" s="358" t="str">
        <f>IF($B267="","",IFERROR(VLOOKUP($B267,SERVIÇOS!$B:$G,3,0),IFERROR(VLOOKUP($B267,'COMPOSIÇÕES COMPLEMENTARES '!$C:$K,3,0),"")))</f>
        <v/>
      </c>
      <c r="E267" s="359"/>
      <c r="F267" s="360" t="str">
        <f>IF($B267="","",IFERROR(VLOOKUP($B267,SERVIÇOS!$B:$G,4,0),IFERROR(VLOOKUP($B267,'COMPOSIÇÕES COMPLEMENTARES '!$C:$K,6,0),"")))</f>
        <v/>
      </c>
      <c r="G267" s="360" t="str">
        <f>IF($B267="","",IFERROR(VLOOKUP($B267,SERVIÇOS!$B:$G,5,0),IFERROR(VLOOKUP($B267,'COMPOSIÇÕES COMPLEMENTARES '!$C:$K,7,0),"")))</f>
        <v/>
      </c>
      <c r="H267" s="360" t="str">
        <f t="shared" si="39"/>
        <v/>
      </c>
      <c r="I267" s="360" t="str">
        <f t="shared" si="40"/>
        <v/>
      </c>
      <c r="J267" s="360" t="str">
        <f t="shared" si="41"/>
        <v/>
      </c>
      <c r="K267" s="360" t="str">
        <f t="shared" si="42"/>
        <v/>
      </c>
      <c r="L267" s="360"/>
    </row>
    <row r="268" spans="1:12" s="236" customFormat="1" ht="15" customHeight="1">
      <c r="A268" s="355"/>
      <c r="B268" s="356"/>
      <c r="C268" s="357" t="str">
        <f>IF($B268="","",IFERROR(VLOOKUP($B268,SERVIÇOS!$B:$G,2,0),IFERROR(VLOOKUP($B268,'COMPOSIÇÕES COMPLEMENTARES '!$C:$K,2,0),"")))</f>
        <v/>
      </c>
      <c r="D268" s="358" t="str">
        <f>IF($B268="","",IFERROR(VLOOKUP($B268,SERVIÇOS!$B:$G,3,0),IFERROR(VLOOKUP($B268,'COMPOSIÇÕES COMPLEMENTARES '!$C:$K,3,0),"")))</f>
        <v/>
      </c>
      <c r="E268" s="359"/>
      <c r="F268" s="360" t="str">
        <f>IF($B268="","",IFERROR(VLOOKUP($B268,SERVIÇOS!$B:$G,4,0),IFERROR(VLOOKUP($B268,'COMPOSIÇÕES COMPLEMENTARES '!$C:$K,6,0),"")))</f>
        <v/>
      </c>
      <c r="G268" s="360" t="str">
        <f>IF($B268="","",IFERROR(VLOOKUP($B268,SERVIÇOS!$B:$G,5,0),IFERROR(VLOOKUP($B268,'COMPOSIÇÕES COMPLEMENTARES '!$C:$K,7,0),"")))</f>
        <v/>
      </c>
      <c r="H268" s="360" t="str">
        <f t="shared" si="39"/>
        <v/>
      </c>
      <c r="I268" s="360" t="str">
        <f t="shared" si="40"/>
        <v/>
      </c>
      <c r="J268" s="360" t="str">
        <f t="shared" si="41"/>
        <v/>
      </c>
      <c r="K268" s="360" t="str">
        <f t="shared" si="42"/>
        <v/>
      </c>
      <c r="L268" s="360"/>
    </row>
    <row r="269" spans="1:12" s="236" customFormat="1" ht="15" customHeight="1">
      <c r="A269" s="355"/>
      <c r="B269" s="356"/>
      <c r="C269" s="357" t="str">
        <f>IF($B269="","",IFERROR(VLOOKUP($B269,SERVIÇOS!$B:$G,2,0),IFERROR(VLOOKUP($B269,'COMPOSIÇÕES COMPLEMENTARES '!$C:$K,2,0),"")))</f>
        <v/>
      </c>
      <c r="D269" s="358" t="str">
        <f>IF($B269="","",IFERROR(VLOOKUP($B269,SERVIÇOS!$B:$G,3,0),IFERROR(VLOOKUP($B269,'COMPOSIÇÕES COMPLEMENTARES '!$C:$K,3,0),"")))</f>
        <v/>
      </c>
      <c r="E269" s="359"/>
      <c r="F269" s="360" t="str">
        <f>IF($B269="","",IFERROR(VLOOKUP($B269,SERVIÇOS!$B:$G,4,0),IFERROR(VLOOKUP($B269,'COMPOSIÇÕES COMPLEMENTARES '!$C:$K,6,0),"")))</f>
        <v/>
      </c>
      <c r="G269" s="360" t="str">
        <f>IF($B269="","",IFERROR(VLOOKUP($B269,SERVIÇOS!$B:$G,5,0),IFERROR(VLOOKUP($B269,'COMPOSIÇÕES COMPLEMENTARES '!$C:$K,7,0),"")))</f>
        <v/>
      </c>
      <c r="H269" s="360" t="str">
        <f t="shared" si="39"/>
        <v/>
      </c>
      <c r="I269" s="360" t="str">
        <f t="shared" si="40"/>
        <v/>
      </c>
      <c r="J269" s="360" t="str">
        <f t="shared" si="41"/>
        <v/>
      </c>
      <c r="K269" s="360" t="str">
        <f t="shared" si="42"/>
        <v/>
      </c>
      <c r="L269" s="360"/>
    </row>
    <row r="270" spans="1:12" s="236" customFormat="1" ht="15" customHeight="1">
      <c r="A270" s="355"/>
      <c r="B270" s="356"/>
      <c r="C270" s="357" t="str">
        <f>IF($B270="","",IFERROR(VLOOKUP($B270,SERVIÇOS!$B:$G,2,0),IFERROR(VLOOKUP($B270,'COMPOSIÇÕES COMPLEMENTARES '!$C:$K,2,0),"")))</f>
        <v/>
      </c>
      <c r="D270" s="358" t="str">
        <f>IF($B270="","",IFERROR(VLOOKUP($B270,SERVIÇOS!$B:$G,3,0),IFERROR(VLOOKUP($B270,'COMPOSIÇÕES COMPLEMENTARES '!$C:$K,3,0),"")))</f>
        <v/>
      </c>
      <c r="E270" s="359"/>
      <c r="F270" s="360" t="str">
        <f>IF($B270="","",IFERROR(VLOOKUP($B270,SERVIÇOS!$B:$G,4,0),IFERROR(VLOOKUP($B270,'COMPOSIÇÕES COMPLEMENTARES '!$C:$K,6,0),"")))</f>
        <v/>
      </c>
      <c r="G270" s="360" t="str">
        <f>IF($B270="","",IFERROR(VLOOKUP($B270,SERVIÇOS!$B:$G,5,0),IFERROR(VLOOKUP($B270,'COMPOSIÇÕES COMPLEMENTARES '!$C:$K,7,0),"")))</f>
        <v/>
      </c>
      <c r="H270" s="360" t="str">
        <f t="shared" si="39"/>
        <v/>
      </c>
      <c r="I270" s="360" t="str">
        <f t="shared" si="40"/>
        <v/>
      </c>
      <c r="J270" s="360" t="str">
        <f t="shared" si="41"/>
        <v/>
      </c>
      <c r="K270" s="360" t="str">
        <f t="shared" si="42"/>
        <v/>
      </c>
      <c r="L270" s="360"/>
    </row>
    <row r="271" spans="1:12" s="236" customFormat="1" ht="15" customHeight="1">
      <c r="A271" s="355"/>
      <c r="B271" s="356"/>
      <c r="C271" s="357" t="str">
        <f>IF($B271="","",IFERROR(VLOOKUP($B271,SERVIÇOS!$B:$G,2,0),IFERROR(VLOOKUP($B271,'COMPOSIÇÕES COMPLEMENTARES '!$C:$K,2,0),"")))</f>
        <v/>
      </c>
      <c r="D271" s="358" t="str">
        <f>IF($B271="","",IFERROR(VLOOKUP($B271,SERVIÇOS!$B:$G,3,0),IFERROR(VLOOKUP($B271,'COMPOSIÇÕES COMPLEMENTARES '!$C:$K,3,0),"")))</f>
        <v/>
      </c>
      <c r="E271" s="359"/>
      <c r="F271" s="360" t="str">
        <f>IF($B271="","",IFERROR(VLOOKUP($B271,SERVIÇOS!$B:$G,4,0),IFERROR(VLOOKUP($B271,'COMPOSIÇÕES COMPLEMENTARES '!$C:$K,6,0),"")))</f>
        <v/>
      </c>
      <c r="G271" s="360" t="str">
        <f>IF($B271="","",IFERROR(VLOOKUP($B271,SERVIÇOS!$B:$G,5,0),IFERROR(VLOOKUP($B271,'COMPOSIÇÕES COMPLEMENTARES '!$C:$K,7,0),"")))</f>
        <v/>
      </c>
      <c r="H271" s="360" t="str">
        <f t="shared" si="39"/>
        <v/>
      </c>
      <c r="I271" s="360" t="str">
        <f t="shared" si="40"/>
        <v/>
      </c>
      <c r="J271" s="360" t="str">
        <f t="shared" si="41"/>
        <v/>
      </c>
      <c r="K271" s="360" t="str">
        <f t="shared" si="42"/>
        <v/>
      </c>
      <c r="L271" s="360"/>
    </row>
    <row r="272" spans="1:12" s="236" customFormat="1" ht="15" customHeight="1">
      <c r="A272" s="355"/>
      <c r="B272" s="356"/>
      <c r="C272" s="357" t="str">
        <f>IF($B272="","",IFERROR(VLOOKUP($B272,SERVIÇOS!$B:$G,2,0),IFERROR(VLOOKUP($B272,'COMPOSIÇÕES COMPLEMENTARES '!$C:$K,2,0),"")))</f>
        <v/>
      </c>
      <c r="D272" s="358" t="str">
        <f>IF($B272="","",IFERROR(VLOOKUP($B272,SERVIÇOS!$B:$G,3,0),IFERROR(VLOOKUP($B272,'COMPOSIÇÕES COMPLEMENTARES '!$C:$K,3,0),"")))</f>
        <v/>
      </c>
      <c r="E272" s="359"/>
      <c r="F272" s="360" t="str">
        <f>IF($B272="","",IFERROR(VLOOKUP($B272,SERVIÇOS!$B:$G,4,0),IFERROR(VLOOKUP($B272,'COMPOSIÇÕES COMPLEMENTARES '!$C:$K,6,0),"")))</f>
        <v/>
      </c>
      <c r="G272" s="360" t="str">
        <f>IF($B272="","",IFERROR(VLOOKUP($B272,SERVIÇOS!$B:$G,5,0),IFERROR(VLOOKUP($B272,'COMPOSIÇÕES COMPLEMENTARES '!$C:$K,7,0),"")))</f>
        <v/>
      </c>
      <c r="H272" s="360" t="str">
        <f t="shared" si="39"/>
        <v/>
      </c>
      <c r="I272" s="360" t="str">
        <f t="shared" si="40"/>
        <v/>
      </c>
      <c r="J272" s="360" t="str">
        <f t="shared" si="41"/>
        <v/>
      </c>
      <c r="K272" s="360" t="str">
        <f t="shared" si="42"/>
        <v/>
      </c>
      <c r="L272" s="360"/>
    </row>
    <row r="273" spans="1:12" s="236" customFormat="1" ht="15" customHeight="1">
      <c r="A273" s="355"/>
      <c r="B273" s="356"/>
      <c r="C273" s="357" t="str">
        <f>IF($B273="","",IFERROR(VLOOKUP($B273,SERVIÇOS!$B:$G,2,0),IFERROR(VLOOKUP($B273,'COMPOSIÇÕES COMPLEMENTARES '!$C:$K,2,0),"")))</f>
        <v/>
      </c>
      <c r="D273" s="358" t="str">
        <f>IF($B273="","",IFERROR(VLOOKUP($B273,SERVIÇOS!$B:$G,3,0),IFERROR(VLOOKUP($B273,'COMPOSIÇÕES COMPLEMENTARES '!$C:$K,3,0),"")))</f>
        <v/>
      </c>
      <c r="E273" s="359"/>
      <c r="F273" s="360" t="str">
        <f>IF($B273="","",IFERROR(VLOOKUP($B273,SERVIÇOS!$B:$G,4,0),IFERROR(VLOOKUP($B273,'COMPOSIÇÕES COMPLEMENTARES '!$C:$K,6,0),"")))</f>
        <v/>
      </c>
      <c r="G273" s="360" t="str">
        <f>IF($B273="","",IFERROR(VLOOKUP($B273,SERVIÇOS!$B:$G,5,0),IFERROR(VLOOKUP($B273,'COMPOSIÇÕES COMPLEMENTARES '!$C:$K,7,0),"")))</f>
        <v/>
      </c>
      <c r="H273" s="360" t="str">
        <f t="shared" si="39"/>
        <v/>
      </c>
      <c r="I273" s="360" t="str">
        <f t="shared" si="40"/>
        <v/>
      </c>
      <c r="J273" s="360" t="str">
        <f t="shared" si="41"/>
        <v/>
      </c>
      <c r="K273" s="360" t="str">
        <f t="shared" si="42"/>
        <v/>
      </c>
      <c r="L273" s="360"/>
    </row>
    <row r="274" spans="1:12" s="236" customFormat="1" ht="15" customHeight="1">
      <c r="A274" s="355"/>
      <c r="B274" s="356"/>
      <c r="C274" s="357" t="str">
        <f>IF($B274="","",IFERROR(VLOOKUP($B274,SERVIÇOS!$B:$G,2,0),IFERROR(VLOOKUP($B274,'COMPOSIÇÕES COMPLEMENTARES '!$C:$K,2,0),"")))</f>
        <v/>
      </c>
      <c r="D274" s="358" t="str">
        <f>IF($B274="","",IFERROR(VLOOKUP($B274,SERVIÇOS!$B:$G,3,0),IFERROR(VLOOKUP($B274,'COMPOSIÇÕES COMPLEMENTARES '!$C:$K,3,0),"")))</f>
        <v/>
      </c>
      <c r="E274" s="359"/>
      <c r="F274" s="360" t="str">
        <f>IF($B274="","",IFERROR(VLOOKUP($B274,SERVIÇOS!$B:$G,4,0),IFERROR(VLOOKUP($B274,'COMPOSIÇÕES COMPLEMENTARES '!$C:$K,6,0),"")))</f>
        <v/>
      </c>
      <c r="G274" s="360" t="str">
        <f>IF($B274="","",IFERROR(VLOOKUP($B274,SERVIÇOS!$B:$G,5,0),IFERROR(VLOOKUP($B274,'COMPOSIÇÕES COMPLEMENTARES '!$C:$K,7,0),"")))</f>
        <v/>
      </c>
      <c r="H274" s="360" t="str">
        <f t="shared" ref="H274:H337" si="43">IF(E274="","",F274+G274)</f>
        <v/>
      </c>
      <c r="I274" s="360" t="str">
        <f t="shared" si="40"/>
        <v/>
      </c>
      <c r="J274" s="360" t="str">
        <f t="shared" si="41"/>
        <v/>
      </c>
      <c r="K274" s="360" t="str">
        <f t="shared" si="42"/>
        <v/>
      </c>
      <c r="L274" s="360"/>
    </row>
    <row r="275" spans="1:12" s="236" customFormat="1" ht="15" customHeight="1">
      <c r="A275" s="355"/>
      <c r="B275" s="356"/>
      <c r="C275" s="357" t="str">
        <f>IF($B275="","",IFERROR(VLOOKUP($B275,SERVIÇOS!$B:$G,2,0),IFERROR(VLOOKUP($B275,'COMPOSIÇÕES COMPLEMENTARES '!$C:$K,2,0),"")))</f>
        <v/>
      </c>
      <c r="D275" s="358" t="str">
        <f>IF($B275="","",IFERROR(VLOOKUP($B275,SERVIÇOS!$B:$G,3,0),IFERROR(VLOOKUP($B275,'COMPOSIÇÕES COMPLEMENTARES '!$C:$K,3,0),"")))</f>
        <v/>
      </c>
      <c r="E275" s="359"/>
      <c r="F275" s="360" t="str">
        <f>IF($B275="","",IFERROR(VLOOKUP($B275,SERVIÇOS!$B:$G,4,0),IFERROR(VLOOKUP($B275,'COMPOSIÇÕES COMPLEMENTARES '!$C:$K,6,0),"")))</f>
        <v/>
      </c>
      <c r="G275" s="360" t="str">
        <f>IF($B275="","",IFERROR(VLOOKUP($B275,SERVIÇOS!$B:$G,5,0),IFERROR(VLOOKUP($B275,'COMPOSIÇÕES COMPLEMENTARES '!$C:$K,7,0),"")))</f>
        <v/>
      </c>
      <c r="H275" s="360" t="str">
        <f t="shared" si="43"/>
        <v/>
      </c>
      <c r="I275" s="360" t="str">
        <f t="shared" si="40"/>
        <v/>
      </c>
      <c r="J275" s="360" t="str">
        <f t="shared" si="41"/>
        <v/>
      </c>
      <c r="K275" s="360" t="str">
        <f t="shared" si="42"/>
        <v/>
      </c>
      <c r="L275" s="360"/>
    </row>
    <row r="276" spans="1:12" s="236" customFormat="1" ht="15" customHeight="1">
      <c r="A276" s="355"/>
      <c r="B276" s="356"/>
      <c r="C276" s="357" t="str">
        <f>IF($B276="","",IFERROR(VLOOKUP($B276,SERVIÇOS!$B:$G,2,0),IFERROR(VLOOKUP($B276,'COMPOSIÇÕES COMPLEMENTARES '!$C:$K,2,0),"")))</f>
        <v/>
      </c>
      <c r="D276" s="358" t="str">
        <f>IF($B276="","",IFERROR(VLOOKUP($B276,SERVIÇOS!$B:$G,3,0),IFERROR(VLOOKUP($B276,'COMPOSIÇÕES COMPLEMENTARES '!$C:$K,3,0),"")))</f>
        <v/>
      </c>
      <c r="E276" s="359"/>
      <c r="F276" s="360" t="str">
        <f>IF($B276="","",IFERROR(VLOOKUP($B276,SERVIÇOS!$B:$G,4,0),IFERROR(VLOOKUP($B276,'COMPOSIÇÕES COMPLEMENTARES '!$C:$K,6,0),"")))</f>
        <v/>
      </c>
      <c r="G276" s="360" t="str">
        <f>IF($B276="","",IFERROR(VLOOKUP($B276,SERVIÇOS!$B:$G,5,0),IFERROR(VLOOKUP($B276,'COMPOSIÇÕES COMPLEMENTARES '!$C:$K,7,0),"")))</f>
        <v/>
      </c>
      <c r="H276" s="360" t="str">
        <f t="shared" si="43"/>
        <v/>
      </c>
      <c r="I276" s="360" t="str">
        <f t="shared" si="40"/>
        <v/>
      </c>
      <c r="J276" s="360" t="str">
        <f t="shared" si="41"/>
        <v/>
      </c>
      <c r="K276" s="360" t="str">
        <f t="shared" si="42"/>
        <v/>
      </c>
      <c r="L276" s="360"/>
    </row>
    <row r="277" spans="1:12" s="236" customFormat="1" ht="15" customHeight="1">
      <c r="A277" s="355"/>
      <c r="B277" s="356"/>
      <c r="C277" s="357" t="str">
        <f>IF($B277="","",IFERROR(VLOOKUP($B277,SERVIÇOS!$B:$G,2,0),IFERROR(VLOOKUP($B277,'COMPOSIÇÕES COMPLEMENTARES '!$C:$K,2,0),"")))</f>
        <v/>
      </c>
      <c r="D277" s="358" t="str">
        <f>IF($B277="","",IFERROR(VLOOKUP($B277,SERVIÇOS!$B:$G,3,0),IFERROR(VLOOKUP($B277,'COMPOSIÇÕES COMPLEMENTARES '!$C:$K,3,0),"")))</f>
        <v/>
      </c>
      <c r="E277" s="359"/>
      <c r="F277" s="360" t="str">
        <f>IF($B277="","",IFERROR(VLOOKUP($B277,SERVIÇOS!$B:$G,4,0),IFERROR(VLOOKUP($B277,'COMPOSIÇÕES COMPLEMENTARES '!$C:$K,6,0),"")))</f>
        <v/>
      </c>
      <c r="G277" s="360" t="str">
        <f>IF($B277="","",IFERROR(VLOOKUP($B277,SERVIÇOS!$B:$G,5,0),IFERROR(VLOOKUP($B277,'COMPOSIÇÕES COMPLEMENTARES '!$C:$K,7,0),"")))</f>
        <v/>
      </c>
      <c r="H277" s="360" t="str">
        <f t="shared" si="43"/>
        <v/>
      </c>
      <c r="I277" s="360" t="str">
        <f t="shared" si="40"/>
        <v/>
      </c>
      <c r="J277" s="360" t="str">
        <f t="shared" si="41"/>
        <v/>
      </c>
      <c r="K277" s="360" t="str">
        <f t="shared" si="42"/>
        <v/>
      </c>
      <c r="L277" s="360"/>
    </row>
    <row r="278" spans="1:12" s="236" customFormat="1" ht="15" customHeight="1">
      <c r="A278" s="355"/>
      <c r="B278" s="356"/>
      <c r="C278" s="357" t="str">
        <f>IF($B278="","",IFERROR(VLOOKUP($B278,SERVIÇOS!$B:$G,2,0),IFERROR(VLOOKUP($B278,'COMPOSIÇÕES COMPLEMENTARES '!$C:$K,2,0),"")))</f>
        <v/>
      </c>
      <c r="D278" s="358" t="str">
        <f>IF($B278="","",IFERROR(VLOOKUP($B278,SERVIÇOS!$B:$G,3,0),IFERROR(VLOOKUP($B278,'COMPOSIÇÕES COMPLEMENTARES '!$C:$K,3,0),"")))</f>
        <v/>
      </c>
      <c r="E278" s="359"/>
      <c r="F278" s="360" t="str">
        <f>IF($B278="","",IFERROR(VLOOKUP($B278,SERVIÇOS!$B:$G,4,0),IFERROR(VLOOKUP($B278,'COMPOSIÇÕES COMPLEMENTARES '!$C:$K,6,0),"")))</f>
        <v/>
      </c>
      <c r="G278" s="360" t="str">
        <f>IF($B278="","",IFERROR(VLOOKUP($B278,SERVIÇOS!$B:$G,5,0),IFERROR(VLOOKUP($B278,'COMPOSIÇÕES COMPLEMENTARES '!$C:$K,7,0),"")))</f>
        <v/>
      </c>
      <c r="H278" s="360" t="str">
        <f t="shared" si="43"/>
        <v/>
      </c>
      <c r="I278" s="360" t="str">
        <f t="shared" si="40"/>
        <v/>
      </c>
      <c r="J278" s="360" t="str">
        <f t="shared" si="41"/>
        <v/>
      </c>
      <c r="K278" s="360" t="str">
        <f t="shared" si="42"/>
        <v/>
      </c>
      <c r="L278" s="360"/>
    </row>
    <row r="279" spans="1:12" s="236" customFormat="1" ht="15" customHeight="1">
      <c r="A279" s="355"/>
      <c r="B279" s="356"/>
      <c r="C279" s="357" t="str">
        <f>IF($B279="","",IFERROR(VLOOKUP($B279,SERVIÇOS!$B:$G,2,0),IFERROR(VLOOKUP($B279,'COMPOSIÇÕES COMPLEMENTARES '!$C:$K,2,0),"")))</f>
        <v/>
      </c>
      <c r="D279" s="358" t="str">
        <f>IF($B279="","",IFERROR(VLOOKUP($B279,SERVIÇOS!$B:$G,3,0),IFERROR(VLOOKUP($B279,'COMPOSIÇÕES COMPLEMENTARES '!$C:$K,3,0),"")))</f>
        <v/>
      </c>
      <c r="E279" s="359"/>
      <c r="F279" s="360" t="str">
        <f>IF($B279="","",IFERROR(VLOOKUP($B279,SERVIÇOS!$B:$G,4,0),IFERROR(VLOOKUP($B279,'COMPOSIÇÕES COMPLEMENTARES '!$C:$K,6,0),"")))</f>
        <v/>
      </c>
      <c r="G279" s="360" t="str">
        <f>IF($B279="","",IFERROR(VLOOKUP($B279,SERVIÇOS!$B:$G,5,0),IFERROR(VLOOKUP($B279,'COMPOSIÇÕES COMPLEMENTARES '!$C:$K,7,0),"")))</f>
        <v/>
      </c>
      <c r="H279" s="360" t="str">
        <f t="shared" si="43"/>
        <v/>
      </c>
      <c r="I279" s="360" t="str">
        <f t="shared" si="40"/>
        <v/>
      </c>
      <c r="J279" s="360" t="str">
        <f t="shared" si="41"/>
        <v/>
      </c>
      <c r="K279" s="360" t="str">
        <f t="shared" si="42"/>
        <v/>
      </c>
      <c r="L279" s="360"/>
    </row>
    <row r="280" spans="1:12" s="236" customFormat="1" ht="15" customHeight="1">
      <c r="A280" s="355"/>
      <c r="B280" s="356"/>
      <c r="C280" s="357" t="str">
        <f>IF($B280="","",IFERROR(VLOOKUP($B280,SERVIÇOS!$B:$G,2,0),IFERROR(VLOOKUP($B280,'COMPOSIÇÕES COMPLEMENTARES '!$C:$K,2,0),"")))</f>
        <v/>
      </c>
      <c r="D280" s="358" t="str">
        <f>IF($B280="","",IFERROR(VLOOKUP($B280,SERVIÇOS!$B:$G,3,0),IFERROR(VLOOKUP($B280,'COMPOSIÇÕES COMPLEMENTARES '!$C:$K,3,0),"")))</f>
        <v/>
      </c>
      <c r="E280" s="359"/>
      <c r="F280" s="360" t="str">
        <f>IF($B280="","",IFERROR(VLOOKUP($B280,SERVIÇOS!$B:$G,4,0),IFERROR(VLOOKUP($B280,'COMPOSIÇÕES COMPLEMENTARES '!$C:$K,6,0),"")))</f>
        <v/>
      </c>
      <c r="G280" s="360" t="str">
        <f>IF($B280="","",IFERROR(VLOOKUP($B280,SERVIÇOS!$B:$G,5,0),IFERROR(VLOOKUP($B280,'COMPOSIÇÕES COMPLEMENTARES '!$C:$K,7,0),"")))</f>
        <v/>
      </c>
      <c r="H280" s="360" t="str">
        <f t="shared" si="43"/>
        <v/>
      </c>
      <c r="I280" s="360" t="str">
        <f t="shared" si="40"/>
        <v/>
      </c>
      <c r="J280" s="360" t="str">
        <f t="shared" si="41"/>
        <v/>
      </c>
      <c r="K280" s="360" t="str">
        <f t="shared" si="42"/>
        <v/>
      </c>
      <c r="L280" s="360"/>
    </row>
    <row r="281" spans="1:12" s="236" customFormat="1" ht="15" customHeight="1">
      <c r="A281" s="355"/>
      <c r="B281" s="356"/>
      <c r="C281" s="357" t="str">
        <f>IF($B281="","",IFERROR(VLOOKUP($B281,SERVIÇOS!$B:$G,2,0),IFERROR(VLOOKUP($B281,'COMPOSIÇÕES COMPLEMENTARES '!$C:$K,2,0),"")))</f>
        <v/>
      </c>
      <c r="D281" s="358" t="str">
        <f>IF($B281="","",IFERROR(VLOOKUP($B281,SERVIÇOS!$B:$G,3,0),IFERROR(VLOOKUP($B281,'COMPOSIÇÕES COMPLEMENTARES '!$C:$K,3,0),"")))</f>
        <v/>
      </c>
      <c r="E281" s="359"/>
      <c r="F281" s="360" t="str">
        <f>IF($B281="","",IFERROR(VLOOKUP($B281,SERVIÇOS!$B:$G,4,0),IFERROR(VLOOKUP($B281,'COMPOSIÇÕES COMPLEMENTARES '!$C:$K,6,0),"")))</f>
        <v/>
      </c>
      <c r="G281" s="360" t="str">
        <f>IF($B281="","",IFERROR(VLOOKUP($B281,SERVIÇOS!$B:$G,5,0),IFERROR(VLOOKUP($B281,'COMPOSIÇÕES COMPLEMENTARES '!$C:$K,7,0),"")))</f>
        <v/>
      </c>
      <c r="H281" s="360" t="str">
        <f t="shared" si="43"/>
        <v/>
      </c>
      <c r="I281" s="360" t="str">
        <f t="shared" si="40"/>
        <v/>
      </c>
      <c r="J281" s="360" t="str">
        <f t="shared" si="41"/>
        <v/>
      </c>
      <c r="K281" s="360" t="str">
        <f t="shared" si="42"/>
        <v/>
      </c>
      <c r="L281" s="360"/>
    </row>
    <row r="282" spans="1:12" s="236" customFormat="1" ht="15" customHeight="1">
      <c r="A282" s="355"/>
      <c r="B282" s="356"/>
      <c r="C282" s="357" t="str">
        <f>IF($B282="","",IFERROR(VLOOKUP($B282,SERVIÇOS!$B:$G,2,0),IFERROR(VLOOKUP($B282,'COMPOSIÇÕES COMPLEMENTARES '!$C:$K,2,0),"")))</f>
        <v/>
      </c>
      <c r="D282" s="358" t="str">
        <f>IF($B282="","",IFERROR(VLOOKUP($B282,SERVIÇOS!$B:$G,3,0),IFERROR(VLOOKUP($B282,'COMPOSIÇÕES COMPLEMENTARES '!$C:$K,3,0),"")))</f>
        <v/>
      </c>
      <c r="E282" s="359"/>
      <c r="F282" s="360" t="str">
        <f>IF($B282="","",IFERROR(VLOOKUP($B282,SERVIÇOS!$B:$G,4,0),IFERROR(VLOOKUP($B282,'COMPOSIÇÕES COMPLEMENTARES '!$C:$K,6,0),"")))</f>
        <v/>
      </c>
      <c r="G282" s="360" t="str">
        <f>IF($B282="","",IFERROR(VLOOKUP($B282,SERVIÇOS!$B:$G,5,0),IFERROR(VLOOKUP($B282,'COMPOSIÇÕES COMPLEMENTARES '!$C:$K,7,0),"")))</f>
        <v/>
      </c>
      <c r="H282" s="360" t="str">
        <f t="shared" si="43"/>
        <v/>
      </c>
      <c r="I282" s="360" t="str">
        <f t="shared" si="40"/>
        <v/>
      </c>
      <c r="J282" s="360" t="str">
        <f t="shared" si="41"/>
        <v/>
      </c>
      <c r="K282" s="360" t="str">
        <f t="shared" si="42"/>
        <v/>
      </c>
      <c r="L282" s="360"/>
    </row>
    <row r="283" spans="1:12" s="236" customFormat="1" ht="15" customHeight="1">
      <c r="A283" s="355"/>
      <c r="B283" s="356"/>
      <c r="C283" s="357" t="str">
        <f>IF($B283="","",IFERROR(VLOOKUP($B283,SERVIÇOS!$B:$G,2,0),IFERROR(VLOOKUP($B283,'COMPOSIÇÕES COMPLEMENTARES '!$C:$K,2,0),"")))</f>
        <v/>
      </c>
      <c r="D283" s="358" t="str">
        <f>IF($B283="","",IFERROR(VLOOKUP($B283,SERVIÇOS!$B:$G,3,0),IFERROR(VLOOKUP($B283,'COMPOSIÇÕES COMPLEMENTARES '!$C:$K,3,0),"")))</f>
        <v/>
      </c>
      <c r="E283" s="359"/>
      <c r="F283" s="360" t="str">
        <f>IF($B283="","",IFERROR(VLOOKUP($B283,SERVIÇOS!$B:$G,4,0),IFERROR(VLOOKUP($B283,'COMPOSIÇÕES COMPLEMENTARES '!$C:$K,6,0),"")))</f>
        <v/>
      </c>
      <c r="G283" s="360" t="str">
        <f>IF($B283="","",IFERROR(VLOOKUP($B283,SERVIÇOS!$B:$G,5,0),IFERROR(VLOOKUP($B283,'COMPOSIÇÕES COMPLEMENTARES '!$C:$K,7,0),"")))</f>
        <v/>
      </c>
      <c r="H283" s="360" t="str">
        <f t="shared" si="43"/>
        <v/>
      </c>
      <c r="I283" s="360" t="str">
        <f t="shared" ref="I283:I346" si="44">IF(E283="","",TRUNC((E283*F283),2))</f>
        <v/>
      </c>
      <c r="J283" s="360" t="str">
        <f t="shared" ref="J283:J346" si="45">IF(E283="","",TRUNC((E283*G283),2))</f>
        <v/>
      </c>
      <c r="K283" s="360" t="str">
        <f t="shared" ref="K283:K346" si="46">IF(E283="","",TRUNC((E283*H283),2))</f>
        <v/>
      </c>
      <c r="L283" s="360"/>
    </row>
    <row r="284" spans="1:12" s="236" customFormat="1" ht="15" customHeight="1">
      <c r="A284" s="355"/>
      <c r="B284" s="356"/>
      <c r="C284" s="357" t="str">
        <f>IF($B284="","",IFERROR(VLOOKUP($B284,SERVIÇOS!$B:$G,2,0),IFERROR(VLOOKUP($B284,'COMPOSIÇÕES COMPLEMENTARES '!$C:$K,2,0),"")))</f>
        <v/>
      </c>
      <c r="D284" s="358" t="str">
        <f>IF($B284="","",IFERROR(VLOOKUP($B284,SERVIÇOS!$B:$G,3,0),IFERROR(VLOOKUP($B284,'COMPOSIÇÕES COMPLEMENTARES '!$C:$K,3,0),"")))</f>
        <v/>
      </c>
      <c r="E284" s="359"/>
      <c r="F284" s="360" t="str">
        <f>IF($B284="","",IFERROR(VLOOKUP($B284,SERVIÇOS!$B:$G,4,0),IFERROR(VLOOKUP($B284,'COMPOSIÇÕES COMPLEMENTARES '!$C:$K,6,0),"")))</f>
        <v/>
      </c>
      <c r="G284" s="360" t="str">
        <f>IF($B284="","",IFERROR(VLOOKUP($B284,SERVIÇOS!$B:$G,5,0),IFERROR(VLOOKUP($B284,'COMPOSIÇÕES COMPLEMENTARES '!$C:$K,7,0),"")))</f>
        <v/>
      </c>
      <c r="H284" s="360" t="str">
        <f t="shared" si="43"/>
        <v/>
      </c>
      <c r="I284" s="360" t="str">
        <f t="shared" si="44"/>
        <v/>
      </c>
      <c r="J284" s="360" t="str">
        <f t="shared" si="45"/>
        <v/>
      </c>
      <c r="K284" s="360" t="str">
        <f t="shared" si="46"/>
        <v/>
      </c>
      <c r="L284" s="360"/>
    </row>
    <row r="285" spans="1:12" s="236" customFormat="1" ht="15" customHeight="1">
      <c r="A285" s="355"/>
      <c r="B285" s="356"/>
      <c r="C285" s="357" t="str">
        <f>IF($B285="","",IFERROR(VLOOKUP($B285,SERVIÇOS!$B:$G,2,0),IFERROR(VLOOKUP($B285,'COMPOSIÇÕES COMPLEMENTARES '!$C:$K,2,0),"")))</f>
        <v/>
      </c>
      <c r="D285" s="358" t="str">
        <f>IF($B285="","",IFERROR(VLOOKUP($B285,SERVIÇOS!$B:$G,3,0),IFERROR(VLOOKUP($B285,'COMPOSIÇÕES COMPLEMENTARES '!$C:$K,3,0),"")))</f>
        <v/>
      </c>
      <c r="E285" s="359"/>
      <c r="F285" s="360" t="str">
        <f>IF($B285="","",IFERROR(VLOOKUP($B285,SERVIÇOS!$B:$G,4,0),IFERROR(VLOOKUP($B285,'COMPOSIÇÕES COMPLEMENTARES '!$C:$K,6,0),"")))</f>
        <v/>
      </c>
      <c r="G285" s="360" t="str">
        <f>IF($B285="","",IFERROR(VLOOKUP($B285,SERVIÇOS!$B:$G,5,0),IFERROR(VLOOKUP($B285,'COMPOSIÇÕES COMPLEMENTARES '!$C:$K,7,0),"")))</f>
        <v/>
      </c>
      <c r="H285" s="360" t="str">
        <f t="shared" si="43"/>
        <v/>
      </c>
      <c r="I285" s="360" t="str">
        <f t="shared" si="44"/>
        <v/>
      </c>
      <c r="J285" s="360" t="str">
        <f t="shared" si="45"/>
        <v/>
      </c>
      <c r="K285" s="360" t="str">
        <f t="shared" si="46"/>
        <v/>
      </c>
      <c r="L285" s="360"/>
    </row>
    <row r="286" spans="1:12" s="236" customFormat="1" ht="15" customHeight="1">
      <c r="A286" s="355"/>
      <c r="B286" s="356"/>
      <c r="C286" s="357" t="str">
        <f>IF($B286="","",IFERROR(VLOOKUP($B286,SERVIÇOS!$B:$G,2,0),IFERROR(VLOOKUP($B286,'COMPOSIÇÕES COMPLEMENTARES '!$C:$K,2,0),"")))</f>
        <v/>
      </c>
      <c r="D286" s="358" t="str">
        <f>IF($B286="","",IFERROR(VLOOKUP($B286,SERVIÇOS!$B:$G,3,0),IFERROR(VLOOKUP($B286,'COMPOSIÇÕES COMPLEMENTARES '!$C:$K,3,0),"")))</f>
        <v/>
      </c>
      <c r="E286" s="359"/>
      <c r="F286" s="360" t="str">
        <f>IF($B286="","",IFERROR(VLOOKUP($B286,SERVIÇOS!$B:$G,4,0),IFERROR(VLOOKUP($B286,'COMPOSIÇÕES COMPLEMENTARES '!$C:$K,6,0),"")))</f>
        <v/>
      </c>
      <c r="G286" s="360" t="str">
        <f>IF($B286="","",IFERROR(VLOOKUP($B286,SERVIÇOS!$B:$G,5,0),IFERROR(VLOOKUP($B286,'COMPOSIÇÕES COMPLEMENTARES '!$C:$K,7,0),"")))</f>
        <v/>
      </c>
      <c r="H286" s="360" t="str">
        <f t="shared" si="43"/>
        <v/>
      </c>
      <c r="I286" s="360" t="str">
        <f t="shared" si="44"/>
        <v/>
      </c>
      <c r="J286" s="360" t="str">
        <f t="shared" si="45"/>
        <v/>
      </c>
      <c r="K286" s="360" t="str">
        <f t="shared" si="46"/>
        <v/>
      </c>
      <c r="L286" s="360"/>
    </row>
    <row r="287" spans="1:12" s="236" customFormat="1" ht="15" customHeight="1">
      <c r="A287" s="355"/>
      <c r="B287" s="356"/>
      <c r="C287" s="357" t="str">
        <f>IF($B287="","",IFERROR(VLOOKUP($B287,SERVIÇOS!$B:$G,2,0),IFERROR(VLOOKUP($B287,'COMPOSIÇÕES COMPLEMENTARES '!$C:$K,2,0),"")))</f>
        <v/>
      </c>
      <c r="D287" s="358" t="str">
        <f>IF($B287="","",IFERROR(VLOOKUP($B287,SERVIÇOS!$B:$G,3,0),IFERROR(VLOOKUP($B287,'COMPOSIÇÕES COMPLEMENTARES '!$C:$K,3,0),"")))</f>
        <v/>
      </c>
      <c r="E287" s="359"/>
      <c r="F287" s="360" t="str">
        <f>IF($B287="","",IFERROR(VLOOKUP($B287,SERVIÇOS!$B:$G,4,0),IFERROR(VLOOKUP($B287,'COMPOSIÇÕES COMPLEMENTARES '!$C:$K,6,0),"")))</f>
        <v/>
      </c>
      <c r="G287" s="360" t="str">
        <f>IF($B287="","",IFERROR(VLOOKUP($B287,SERVIÇOS!$B:$G,5,0),IFERROR(VLOOKUP($B287,'COMPOSIÇÕES COMPLEMENTARES '!$C:$K,7,0),"")))</f>
        <v/>
      </c>
      <c r="H287" s="360" t="str">
        <f t="shared" si="43"/>
        <v/>
      </c>
      <c r="I287" s="360" t="str">
        <f t="shared" si="44"/>
        <v/>
      </c>
      <c r="J287" s="360" t="str">
        <f t="shared" si="45"/>
        <v/>
      </c>
      <c r="K287" s="360" t="str">
        <f t="shared" si="46"/>
        <v/>
      </c>
      <c r="L287" s="360"/>
    </row>
    <row r="288" spans="1:12" s="236" customFormat="1" ht="15" customHeight="1">
      <c r="A288" s="355"/>
      <c r="B288" s="356"/>
      <c r="C288" s="357" t="str">
        <f>IF($B288="","",IFERROR(VLOOKUP($B288,SERVIÇOS!$B:$G,2,0),IFERROR(VLOOKUP($B288,'COMPOSIÇÕES COMPLEMENTARES '!$C:$K,2,0),"")))</f>
        <v/>
      </c>
      <c r="D288" s="358" t="str">
        <f>IF($B288="","",IFERROR(VLOOKUP($B288,SERVIÇOS!$B:$G,3,0),IFERROR(VLOOKUP($B288,'COMPOSIÇÕES COMPLEMENTARES '!$C:$K,3,0),"")))</f>
        <v/>
      </c>
      <c r="E288" s="359"/>
      <c r="F288" s="360" t="str">
        <f>IF($B288="","",IFERROR(VLOOKUP($B288,SERVIÇOS!$B:$G,4,0),IFERROR(VLOOKUP($B288,'COMPOSIÇÕES COMPLEMENTARES '!$C:$K,6,0),"")))</f>
        <v/>
      </c>
      <c r="G288" s="360" t="str">
        <f>IF($B288="","",IFERROR(VLOOKUP($B288,SERVIÇOS!$B:$G,5,0),IFERROR(VLOOKUP($B288,'COMPOSIÇÕES COMPLEMENTARES '!$C:$K,7,0),"")))</f>
        <v/>
      </c>
      <c r="H288" s="360" t="str">
        <f t="shared" si="43"/>
        <v/>
      </c>
      <c r="I288" s="360" t="str">
        <f t="shared" si="44"/>
        <v/>
      </c>
      <c r="J288" s="360" t="str">
        <f t="shared" si="45"/>
        <v/>
      </c>
      <c r="K288" s="360" t="str">
        <f t="shared" si="46"/>
        <v/>
      </c>
      <c r="L288" s="360"/>
    </row>
    <row r="289" spans="1:12" s="236" customFormat="1" ht="15" customHeight="1">
      <c r="A289" s="355"/>
      <c r="B289" s="356"/>
      <c r="C289" s="357" t="str">
        <f>IF($B289="","",IFERROR(VLOOKUP($B289,SERVIÇOS!$B:$G,2,0),IFERROR(VLOOKUP($B289,'COMPOSIÇÕES COMPLEMENTARES '!$C:$K,2,0),"")))</f>
        <v/>
      </c>
      <c r="D289" s="358" t="str">
        <f>IF($B289="","",IFERROR(VLOOKUP($B289,SERVIÇOS!$B:$G,3,0),IFERROR(VLOOKUP($B289,'COMPOSIÇÕES COMPLEMENTARES '!$C:$K,3,0),"")))</f>
        <v/>
      </c>
      <c r="E289" s="359"/>
      <c r="F289" s="360" t="str">
        <f>IF($B289="","",IFERROR(VLOOKUP($B289,SERVIÇOS!$B:$G,4,0),IFERROR(VLOOKUP($B289,'COMPOSIÇÕES COMPLEMENTARES '!$C:$K,6,0),"")))</f>
        <v/>
      </c>
      <c r="G289" s="360" t="str">
        <f>IF($B289="","",IFERROR(VLOOKUP($B289,SERVIÇOS!$B:$G,5,0),IFERROR(VLOOKUP($B289,'COMPOSIÇÕES COMPLEMENTARES '!$C:$K,7,0),"")))</f>
        <v/>
      </c>
      <c r="H289" s="360" t="str">
        <f t="shared" si="43"/>
        <v/>
      </c>
      <c r="I289" s="360" t="str">
        <f t="shared" si="44"/>
        <v/>
      </c>
      <c r="J289" s="360" t="str">
        <f t="shared" si="45"/>
        <v/>
      </c>
      <c r="K289" s="360" t="str">
        <f t="shared" si="46"/>
        <v/>
      </c>
      <c r="L289" s="360"/>
    </row>
    <row r="290" spans="1:12" s="236" customFormat="1" ht="15" customHeight="1">
      <c r="A290" s="355"/>
      <c r="B290" s="356"/>
      <c r="C290" s="357" t="str">
        <f>IF($B290="","",IFERROR(VLOOKUP($B290,SERVIÇOS!$B:$G,2,0),IFERROR(VLOOKUP($B290,'COMPOSIÇÕES COMPLEMENTARES '!$C:$K,2,0),"")))</f>
        <v/>
      </c>
      <c r="D290" s="358" t="str">
        <f>IF($B290="","",IFERROR(VLOOKUP($B290,SERVIÇOS!$B:$G,3,0),IFERROR(VLOOKUP($B290,'COMPOSIÇÕES COMPLEMENTARES '!$C:$K,3,0),"")))</f>
        <v/>
      </c>
      <c r="E290" s="359"/>
      <c r="F290" s="360" t="str">
        <f>IF($B290="","",IFERROR(VLOOKUP($B290,SERVIÇOS!$B:$G,4,0),IFERROR(VLOOKUP($B290,'COMPOSIÇÕES COMPLEMENTARES '!$C:$K,6,0),"")))</f>
        <v/>
      </c>
      <c r="G290" s="360" t="str">
        <f>IF($B290="","",IFERROR(VLOOKUP($B290,SERVIÇOS!$B:$G,5,0),IFERROR(VLOOKUP($B290,'COMPOSIÇÕES COMPLEMENTARES '!$C:$K,7,0),"")))</f>
        <v/>
      </c>
      <c r="H290" s="360" t="str">
        <f t="shared" si="43"/>
        <v/>
      </c>
      <c r="I290" s="360" t="str">
        <f t="shared" si="44"/>
        <v/>
      </c>
      <c r="J290" s="360" t="str">
        <f t="shared" si="45"/>
        <v/>
      </c>
      <c r="K290" s="360" t="str">
        <f t="shared" si="46"/>
        <v/>
      </c>
      <c r="L290" s="360"/>
    </row>
    <row r="291" spans="1:12" s="236" customFormat="1" ht="15" customHeight="1">
      <c r="A291" s="355"/>
      <c r="B291" s="356"/>
      <c r="C291" s="357" t="str">
        <f>IF($B291="","",IFERROR(VLOOKUP($B291,SERVIÇOS!$B:$G,2,0),IFERROR(VLOOKUP($B291,'COMPOSIÇÕES COMPLEMENTARES '!$C:$K,2,0),"")))</f>
        <v/>
      </c>
      <c r="D291" s="358" t="str">
        <f>IF($B291="","",IFERROR(VLOOKUP($B291,SERVIÇOS!$B:$G,3,0),IFERROR(VLOOKUP($B291,'COMPOSIÇÕES COMPLEMENTARES '!$C:$K,3,0),"")))</f>
        <v/>
      </c>
      <c r="E291" s="359"/>
      <c r="F291" s="360" t="str">
        <f>IF($B291="","",IFERROR(VLOOKUP($B291,SERVIÇOS!$B:$G,4,0),IFERROR(VLOOKUP($B291,'COMPOSIÇÕES COMPLEMENTARES '!$C:$K,6,0),"")))</f>
        <v/>
      </c>
      <c r="G291" s="360" t="str">
        <f>IF($B291="","",IFERROR(VLOOKUP($B291,SERVIÇOS!$B:$G,5,0),IFERROR(VLOOKUP($B291,'COMPOSIÇÕES COMPLEMENTARES '!$C:$K,7,0),"")))</f>
        <v/>
      </c>
      <c r="H291" s="360" t="str">
        <f t="shared" si="43"/>
        <v/>
      </c>
      <c r="I291" s="360" t="str">
        <f t="shared" si="44"/>
        <v/>
      </c>
      <c r="J291" s="360" t="str">
        <f t="shared" si="45"/>
        <v/>
      </c>
      <c r="K291" s="360" t="str">
        <f t="shared" si="46"/>
        <v/>
      </c>
      <c r="L291" s="360"/>
    </row>
    <row r="292" spans="1:12" s="236" customFormat="1" ht="15" customHeight="1">
      <c r="A292" s="355"/>
      <c r="B292" s="356"/>
      <c r="C292" s="357" t="str">
        <f>IF($B292="","",IFERROR(VLOOKUP($B292,SERVIÇOS!$B:$G,2,0),IFERROR(VLOOKUP($B292,'COMPOSIÇÕES COMPLEMENTARES '!$C:$K,2,0),"")))</f>
        <v/>
      </c>
      <c r="D292" s="358" t="str">
        <f>IF($B292="","",IFERROR(VLOOKUP($B292,SERVIÇOS!$B:$G,3,0),IFERROR(VLOOKUP($B292,'COMPOSIÇÕES COMPLEMENTARES '!$C:$K,3,0),"")))</f>
        <v/>
      </c>
      <c r="E292" s="359"/>
      <c r="F292" s="360" t="str">
        <f>IF($B292="","",IFERROR(VLOOKUP($B292,SERVIÇOS!$B:$G,4,0),IFERROR(VLOOKUP($B292,'COMPOSIÇÕES COMPLEMENTARES '!$C:$K,6,0),"")))</f>
        <v/>
      </c>
      <c r="G292" s="360" t="str">
        <f>IF($B292="","",IFERROR(VLOOKUP($B292,SERVIÇOS!$B:$G,5,0),IFERROR(VLOOKUP($B292,'COMPOSIÇÕES COMPLEMENTARES '!$C:$K,7,0),"")))</f>
        <v/>
      </c>
      <c r="H292" s="360" t="str">
        <f t="shared" si="43"/>
        <v/>
      </c>
      <c r="I292" s="360" t="str">
        <f t="shared" si="44"/>
        <v/>
      </c>
      <c r="J292" s="360" t="str">
        <f t="shared" si="45"/>
        <v/>
      </c>
      <c r="K292" s="360" t="str">
        <f t="shared" si="46"/>
        <v/>
      </c>
      <c r="L292" s="360"/>
    </row>
    <row r="293" spans="1:12" s="236" customFormat="1" ht="15" customHeight="1">
      <c r="A293" s="355"/>
      <c r="B293" s="356"/>
      <c r="C293" s="357" t="str">
        <f>IF($B293="","",IFERROR(VLOOKUP($B293,SERVIÇOS!$B:$G,2,0),IFERROR(VLOOKUP($B293,'COMPOSIÇÕES COMPLEMENTARES '!$C:$K,2,0),"")))</f>
        <v/>
      </c>
      <c r="D293" s="358" t="str">
        <f>IF($B293="","",IFERROR(VLOOKUP($B293,SERVIÇOS!$B:$G,3,0),IFERROR(VLOOKUP($B293,'COMPOSIÇÕES COMPLEMENTARES '!$C:$K,3,0),"")))</f>
        <v/>
      </c>
      <c r="E293" s="359"/>
      <c r="F293" s="360" t="str">
        <f>IF($B293="","",IFERROR(VLOOKUP($B293,SERVIÇOS!$B:$G,4,0),IFERROR(VLOOKUP($B293,'COMPOSIÇÕES COMPLEMENTARES '!$C:$K,6,0),"")))</f>
        <v/>
      </c>
      <c r="G293" s="360" t="str">
        <f>IF($B293="","",IFERROR(VLOOKUP($B293,SERVIÇOS!$B:$G,5,0),IFERROR(VLOOKUP($B293,'COMPOSIÇÕES COMPLEMENTARES '!$C:$K,7,0),"")))</f>
        <v/>
      </c>
      <c r="H293" s="360" t="str">
        <f t="shared" si="43"/>
        <v/>
      </c>
      <c r="I293" s="360" t="str">
        <f t="shared" si="44"/>
        <v/>
      </c>
      <c r="J293" s="360" t="str">
        <f t="shared" si="45"/>
        <v/>
      </c>
      <c r="K293" s="360" t="str">
        <f t="shared" si="46"/>
        <v/>
      </c>
      <c r="L293" s="360"/>
    </row>
    <row r="294" spans="1:12" s="236" customFormat="1" ht="15" customHeight="1">
      <c r="A294" s="355"/>
      <c r="B294" s="356"/>
      <c r="C294" s="357" t="str">
        <f>IF($B294="","",IFERROR(VLOOKUP($B294,SERVIÇOS!$B:$G,2,0),IFERROR(VLOOKUP($B294,'COMPOSIÇÕES COMPLEMENTARES '!$C:$K,2,0),"")))</f>
        <v/>
      </c>
      <c r="D294" s="358" t="str">
        <f>IF($B294="","",IFERROR(VLOOKUP($B294,SERVIÇOS!$B:$G,3,0),IFERROR(VLOOKUP($B294,'COMPOSIÇÕES COMPLEMENTARES '!$C:$K,3,0),"")))</f>
        <v/>
      </c>
      <c r="E294" s="359"/>
      <c r="F294" s="360" t="str">
        <f>IF($B294="","",IFERROR(VLOOKUP($B294,SERVIÇOS!$B:$G,4,0),IFERROR(VLOOKUP($B294,'COMPOSIÇÕES COMPLEMENTARES '!$C:$K,6,0),"")))</f>
        <v/>
      </c>
      <c r="G294" s="360" t="str">
        <f>IF($B294="","",IFERROR(VLOOKUP($B294,SERVIÇOS!$B:$G,5,0),IFERROR(VLOOKUP($B294,'COMPOSIÇÕES COMPLEMENTARES '!$C:$K,7,0),"")))</f>
        <v/>
      </c>
      <c r="H294" s="360" t="str">
        <f t="shared" si="43"/>
        <v/>
      </c>
      <c r="I294" s="360" t="str">
        <f t="shared" si="44"/>
        <v/>
      </c>
      <c r="J294" s="360" t="str">
        <f t="shared" si="45"/>
        <v/>
      </c>
      <c r="K294" s="360" t="str">
        <f t="shared" si="46"/>
        <v/>
      </c>
      <c r="L294" s="360"/>
    </row>
    <row r="295" spans="1:12" s="236" customFormat="1" ht="15" customHeight="1">
      <c r="A295" s="355"/>
      <c r="B295" s="356"/>
      <c r="C295" s="357" t="str">
        <f>IF($B295="","",IFERROR(VLOOKUP($B295,SERVIÇOS!$B:$G,2,0),IFERROR(VLOOKUP($B295,'COMPOSIÇÕES COMPLEMENTARES '!$C:$K,2,0),"")))</f>
        <v/>
      </c>
      <c r="D295" s="358" t="str">
        <f>IF($B295="","",IFERROR(VLOOKUP($B295,SERVIÇOS!$B:$G,3,0),IFERROR(VLOOKUP($B295,'COMPOSIÇÕES COMPLEMENTARES '!$C:$K,3,0),"")))</f>
        <v/>
      </c>
      <c r="E295" s="359"/>
      <c r="F295" s="360" t="str">
        <f>IF($B295="","",IFERROR(VLOOKUP($B295,SERVIÇOS!$B:$G,4,0),IFERROR(VLOOKUP($B295,'COMPOSIÇÕES COMPLEMENTARES '!$C:$K,6,0),"")))</f>
        <v/>
      </c>
      <c r="G295" s="360" t="str">
        <f>IF($B295="","",IFERROR(VLOOKUP($B295,SERVIÇOS!$B:$G,5,0),IFERROR(VLOOKUP($B295,'COMPOSIÇÕES COMPLEMENTARES '!$C:$K,7,0),"")))</f>
        <v/>
      </c>
      <c r="H295" s="360" t="str">
        <f t="shared" si="43"/>
        <v/>
      </c>
      <c r="I295" s="360" t="str">
        <f t="shared" si="44"/>
        <v/>
      </c>
      <c r="J295" s="360" t="str">
        <f t="shared" si="45"/>
        <v/>
      </c>
      <c r="K295" s="360" t="str">
        <f t="shared" si="46"/>
        <v/>
      </c>
      <c r="L295" s="360"/>
    </row>
    <row r="296" spans="1:12" s="236" customFormat="1" ht="15" customHeight="1">
      <c r="A296" s="355"/>
      <c r="B296" s="356"/>
      <c r="C296" s="357" t="str">
        <f>IF($B296="","",IFERROR(VLOOKUP($B296,SERVIÇOS!$B:$G,2,0),IFERROR(VLOOKUP($B296,'COMPOSIÇÕES COMPLEMENTARES '!$C:$K,2,0),"")))</f>
        <v/>
      </c>
      <c r="D296" s="358" t="str">
        <f>IF($B296="","",IFERROR(VLOOKUP($B296,SERVIÇOS!$B:$G,3,0),IFERROR(VLOOKUP($B296,'COMPOSIÇÕES COMPLEMENTARES '!$C:$K,3,0),"")))</f>
        <v/>
      </c>
      <c r="E296" s="359"/>
      <c r="F296" s="360" t="str">
        <f>IF($B296="","",IFERROR(VLOOKUP($B296,SERVIÇOS!$B:$G,4,0),IFERROR(VLOOKUP($B296,'COMPOSIÇÕES COMPLEMENTARES '!$C:$K,6,0),"")))</f>
        <v/>
      </c>
      <c r="G296" s="360" t="str">
        <f>IF($B296="","",IFERROR(VLOOKUP($B296,SERVIÇOS!$B:$G,5,0),IFERROR(VLOOKUP($B296,'COMPOSIÇÕES COMPLEMENTARES '!$C:$K,7,0),"")))</f>
        <v/>
      </c>
      <c r="H296" s="360" t="str">
        <f t="shared" si="43"/>
        <v/>
      </c>
      <c r="I296" s="360" t="str">
        <f t="shared" si="44"/>
        <v/>
      </c>
      <c r="J296" s="360" t="str">
        <f t="shared" si="45"/>
        <v/>
      </c>
      <c r="K296" s="360" t="str">
        <f t="shared" si="46"/>
        <v/>
      </c>
      <c r="L296" s="360"/>
    </row>
    <row r="297" spans="1:12" s="236" customFormat="1" ht="15" customHeight="1">
      <c r="A297" s="355"/>
      <c r="B297" s="356"/>
      <c r="C297" s="357" t="str">
        <f>IF($B297="","",IFERROR(VLOOKUP($B297,SERVIÇOS!$B:$G,2,0),IFERROR(VLOOKUP($B297,'COMPOSIÇÕES COMPLEMENTARES '!$C:$K,2,0),"")))</f>
        <v/>
      </c>
      <c r="D297" s="358" t="str">
        <f>IF($B297="","",IFERROR(VLOOKUP($B297,SERVIÇOS!$B:$G,3,0),IFERROR(VLOOKUP($B297,'COMPOSIÇÕES COMPLEMENTARES '!$C:$K,3,0),"")))</f>
        <v/>
      </c>
      <c r="E297" s="359"/>
      <c r="F297" s="360" t="str">
        <f>IF($B297="","",IFERROR(VLOOKUP($B297,SERVIÇOS!$B:$G,4,0),IFERROR(VLOOKUP($B297,'COMPOSIÇÕES COMPLEMENTARES '!$C:$K,6,0),"")))</f>
        <v/>
      </c>
      <c r="G297" s="360" t="str">
        <f>IF($B297="","",IFERROR(VLOOKUP($B297,SERVIÇOS!$B:$G,5,0),IFERROR(VLOOKUP($B297,'COMPOSIÇÕES COMPLEMENTARES '!$C:$K,7,0),"")))</f>
        <v/>
      </c>
      <c r="H297" s="360" t="str">
        <f t="shared" si="43"/>
        <v/>
      </c>
      <c r="I297" s="360" t="str">
        <f t="shared" si="44"/>
        <v/>
      </c>
      <c r="J297" s="360" t="str">
        <f t="shared" si="45"/>
        <v/>
      </c>
      <c r="K297" s="360" t="str">
        <f t="shared" si="46"/>
        <v/>
      </c>
      <c r="L297" s="360"/>
    </row>
    <row r="298" spans="1:12" s="236" customFormat="1" ht="15" customHeight="1">
      <c r="A298" s="355"/>
      <c r="B298" s="356"/>
      <c r="C298" s="357" t="str">
        <f>IF($B298="","",IFERROR(VLOOKUP($B298,SERVIÇOS!$B:$G,2,0),IFERROR(VLOOKUP($B298,'COMPOSIÇÕES COMPLEMENTARES '!$C:$K,2,0),"")))</f>
        <v/>
      </c>
      <c r="D298" s="358" t="str">
        <f>IF($B298="","",IFERROR(VLOOKUP($B298,SERVIÇOS!$B:$G,3,0),IFERROR(VLOOKUP($B298,'COMPOSIÇÕES COMPLEMENTARES '!$C:$K,3,0),"")))</f>
        <v/>
      </c>
      <c r="E298" s="359"/>
      <c r="F298" s="360" t="str">
        <f>IF($B298="","",IFERROR(VLOOKUP($B298,SERVIÇOS!$B:$G,4,0),IFERROR(VLOOKUP($B298,'COMPOSIÇÕES COMPLEMENTARES '!$C:$K,6,0),"")))</f>
        <v/>
      </c>
      <c r="G298" s="360" t="str">
        <f>IF($B298="","",IFERROR(VLOOKUP($B298,SERVIÇOS!$B:$G,5,0),IFERROR(VLOOKUP($B298,'COMPOSIÇÕES COMPLEMENTARES '!$C:$K,7,0),"")))</f>
        <v/>
      </c>
      <c r="H298" s="360" t="str">
        <f t="shared" si="43"/>
        <v/>
      </c>
      <c r="I298" s="360" t="str">
        <f t="shared" si="44"/>
        <v/>
      </c>
      <c r="J298" s="360" t="str">
        <f t="shared" si="45"/>
        <v/>
      </c>
      <c r="K298" s="360" t="str">
        <f t="shared" si="46"/>
        <v/>
      </c>
      <c r="L298" s="360"/>
    </row>
    <row r="299" spans="1:12" s="236" customFormat="1" ht="15" customHeight="1">
      <c r="A299" s="355"/>
      <c r="B299" s="356"/>
      <c r="C299" s="357" t="str">
        <f>IF($B299="","",IFERROR(VLOOKUP($B299,SERVIÇOS!$B:$G,2,0),IFERROR(VLOOKUP($B299,'COMPOSIÇÕES COMPLEMENTARES '!$C:$K,2,0),"")))</f>
        <v/>
      </c>
      <c r="D299" s="358" t="str">
        <f>IF($B299="","",IFERROR(VLOOKUP($B299,SERVIÇOS!$B:$G,3,0),IFERROR(VLOOKUP($B299,'COMPOSIÇÕES COMPLEMENTARES '!$C:$K,3,0),"")))</f>
        <v/>
      </c>
      <c r="E299" s="359"/>
      <c r="F299" s="360" t="str">
        <f>IF($B299="","",IFERROR(VLOOKUP($B299,SERVIÇOS!$B:$G,4,0),IFERROR(VLOOKUP($B299,'COMPOSIÇÕES COMPLEMENTARES '!$C:$K,6,0),"")))</f>
        <v/>
      </c>
      <c r="G299" s="360" t="str">
        <f>IF($B299="","",IFERROR(VLOOKUP($B299,SERVIÇOS!$B:$G,5,0),IFERROR(VLOOKUP($B299,'COMPOSIÇÕES COMPLEMENTARES '!$C:$K,7,0),"")))</f>
        <v/>
      </c>
      <c r="H299" s="360" t="str">
        <f t="shared" si="43"/>
        <v/>
      </c>
      <c r="I299" s="360" t="str">
        <f t="shared" si="44"/>
        <v/>
      </c>
      <c r="J299" s="360" t="str">
        <f t="shared" si="45"/>
        <v/>
      </c>
      <c r="K299" s="360" t="str">
        <f t="shared" si="46"/>
        <v/>
      </c>
      <c r="L299" s="360"/>
    </row>
    <row r="300" spans="1:12" s="236" customFormat="1" ht="15" customHeight="1">
      <c r="A300" s="355"/>
      <c r="B300" s="356"/>
      <c r="C300" s="357" t="str">
        <f>IF($B300="","",IFERROR(VLOOKUP($B300,SERVIÇOS!$B:$G,2,0),IFERROR(VLOOKUP($B300,'COMPOSIÇÕES COMPLEMENTARES '!$C:$K,2,0),"")))</f>
        <v/>
      </c>
      <c r="D300" s="358" t="str">
        <f>IF($B300="","",IFERROR(VLOOKUP($B300,SERVIÇOS!$B:$G,3,0),IFERROR(VLOOKUP($B300,'COMPOSIÇÕES COMPLEMENTARES '!$C:$K,3,0),"")))</f>
        <v/>
      </c>
      <c r="E300" s="359"/>
      <c r="F300" s="360" t="str">
        <f>IF($B300="","",IFERROR(VLOOKUP($B300,SERVIÇOS!$B:$G,4,0),IFERROR(VLOOKUP($B300,'COMPOSIÇÕES COMPLEMENTARES '!$C:$K,6,0),"")))</f>
        <v/>
      </c>
      <c r="G300" s="360" t="str">
        <f>IF($B300="","",IFERROR(VLOOKUP($B300,SERVIÇOS!$B:$G,5,0),IFERROR(VLOOKUP($B300,'COMPOSIÇÕES COMPLEMENTARES '!$C:$K,7,0),"")))</f>
        <v/>
      </c>
      <c r="H300" s="360" t="str">
        <f t="shared" si="43"/>
        <v/>
      </c>
      <c r="I300" s="360" t="str">
        <f t="shared" si="44"/>
        <v/>
      </c>
      <c r="J300" s="360" t="str">
        <f t="shared" si="45"/>
        <v/>
      </c>
      <c r="K300" s="360" t="str">
        <f t="shared" si="46"/>
        <v/>
      </c>
      <c r="L300" s="360"/>
    </row>
    <row r="301" spans="1:12" s="236" customFormat="1" ht="15" customHeight="1">
      <c r="A301" s="355"/>
      <c r="B301" s="356"/>
      <c r="C301" s="357" t="str">
        <f>IF($B301="","",IFERROR(VLOOKUP($B301,SERVIÇOS!$B:$G,2,0),IFERROR(VLOOKUP($B301,'COMPOSIÇÕES COMPLEMENTARES '!$C:$K,2,0),"")))</f>
        <v/>
      </c>
      <c r="D301" s="358" t="str">
        <f>IF($B301="","",IFERROR(VLOOKUP($B301,SERVIÇOS!$B:$G,3,0),IFERROR(VLOOKUP($B301,'COMPOSIÇÕES COMPLEMENTARES '!$C:$K,3,0),"")))</f>
        <v/>
      </c>
      <c r="E301" s="359"/>
      <c r="F301" s="360" t="str">
        <f>IF($B301="","",IFERROR(VLOOKUP($B301,SERVIÇOS!$B:$G,4,0),IFERROR(VLOOKUP($B301,'COMPOSIÇÕES COMPLEMENTARES '!$C:$K,6,0),"")))</f>
        <v/>
      </c>
      <c r="G301" s="360" t="str">
        <f>IF($B301="","",IFERROR(VLOOKUP($B301,SERVIÇOS!$B:$G,5,0),IFERROR(VLOOKUP($B301,'COMPOSIÇÕES COMPLEMENTARES '!$C:$K,7,0),"")))</f>
        <v/>
      </c>
      <c r="H301" s="360" t="str">
        <f t="shared" si="43"/>
        <v/>
      </c>
      <c r="I301" s="360" t="str">
        <f t="shared" si="44"/>
        <v/>
      </c>
      <c r="J301" s="360" t="str">
        <f t="shared" si="45"/>
        <v/>
      </c>
      <c r="K301" s="360" t="str">
        <f t="shared" si="46"/>
        <v/>
      </c>
      <c r="L301" s="360"/>
    </row>
    <row r="302" spans="1:12" s="236" customFormat="1" ht="15" customHeight="1">
      <c r="A302" s="355"/>
      <c r="B302" s="356"/>
      <c r="C302" s="357" t="str">
        <f>IF($B302="","",IFERROR(VLOOKUP($B302,SERVIÇOS!$B:$G,2,0),IFERROR(VLOOKUP($B302,'COMPOSIÇÕES COMPLEMENTARES '!$C:$K,2,0),"")))</f>
        <v/>
      </c>
      <c r="D302" s="358" t="str">
        <f>IF($B302="","",IFERROR(VLOOKUP($B302,SERVIÇOS!$B:$G,3,0),IFERROR(VLOOKUP($B302,'COMPOSIÇÕES COMPLEMENTARES '!$C:$K,3,0),"")))</f>
        <v/>
      </c>
      <c r="E302" s="359"/>
      <c r="F302" s="360" t="str">
        <f>IF($B302="","",IFERROR(VLOOKUP($B302,SERVIÇOS!$B:$G,4,0),IFERROR(VLOOKUP($B302,'COMPOSIÇÕES COMPLEMENTARES '!$C:$K,6,0),"")))</f>
        <v/>
      </c>
      <c r="G302" s="360" t="str">
        <f>IF($B302="","",IFERROR(VLOOKUP($B302,SERVIÇOS!$B:$G,5,0),IFERROR(VLOOKUP($B302,'COMPOSIÇÕES COMPLEMENTARES '!$C:$K,7,0),"")))</f>
        <v/>
      </c>
      <c r="H302" s="360" t="str">
        <f t="shared" si="43"/>
        <v/>
      </c>
      <c r="I302" s="360" t="str">
        <f t="shared" si="44"/>
        <v/>
      </c>
      <c r="J302" s="360" t="str">
        <f t="shared" si="45"/>
        <v/>
      </c>
      <c r="K302" s="360" t="str">
        <f t="shared" si="46"/>
        <v/>
      </c>
      <c r="L302" s="360"/>
    </row>
    <row r="303" spans="1:12" s="236" customFormat="1" ht="15" customHeight="1">
      <c r="A303" s="355"/>
      <c r="B303" s="356"/>
      <c r="C303" s="357" t="str">
        <f>IF($B303="","",IFERROR(VLOOKUP($B303,SERVIÇOS!$B:$G,2,0),IFERROR(VLOOKUP($B303,'COMPOSIÇÕES COMPLEMENTARES '!$C:$K,2,0),"")))</f>
        <v/>
      </c>
      <c r="D303" s="358" t="str">
        <f>IF($B303="","",IFERROR(VLOOKUP($B303,SERVIÇOS!$B:$G,3,0),IFERROR(VLOOKUP($B303,'COMPOSIÇÕES COMPLEMENTARES '!$C:$K,3,0),"")))</f>
        <v/>
      </c>
      <c r="E303" s="359"/>
      <c r="F303" s="360" t="str">
        <f>IF($B303="","",IFERROR(VLOOKUP($B303,SERVIÇOS!$B:$G,4,0),IFERROR(VLOOKUP($B303,'COMPOSIÇÕES COMPLEMENTARES '!$C:$K,6,0),"")))</f>
        <v/>
      </c>
      <c r="G303" s="360" t="str">
        <f>IF($B303="","",IFERROR(VLOOKUP($B303,SERVIÇOS!$B:$G,5,0),IFERROR(VLOOKUP($B303,'COMPOSIÇÕES COMPLEMENTARES '!$C:$K,7,0),"")))</f>
        <v/>
      </c>
      <c r="H303" s="360" t="str">
        <f t="shared" si="43"/>
        <v/>
      </c>
      <c r="I303" s="360" t="str">
        <f t="shared" si="44"/>
        <v/>
      </c>
      <c r="J303" s="360" t="str">
        <f t="shared" si="45"/>
        <v/>
      </c>
      <c r="K303" s="360" t="str">
        <f t="shared" si="46"/>
        <v/>
      </c>
      <c r="L303" s="360"/>
    </row>
    <row r="304" spans="1:12" s="236" customFormat="1" ht="15" customHeight="1">
      <c r="A304" s="355"/>
      <c r="B304" s="356"/>
      <c r="C304" s="357" t="str">
        <f>IF($B304="","",IFERROR(VLOOKUP($B304,SERVIÇOS!$B:$G,2,0),IFERROR(VLOOKUP($B304,'COMPOSIÇÕES COMPLEMENTARES '!$C:$K,2,0),"")))</f>
        <v/>
      </c>
      <c r="D304" s="358" t="str">
        <f>IF($B304="","",IFERROR(VLOOKUP($B304,SERVIÇOS!$B:$G,3,0),IFERROR(VLOOKUP($B304,'COMPOSIÇÕES COMPLEMENTARES '!$C:$K,3,0),"")))</f>
        <v/>
      </c>
      <c r="E304" s="359"/>
      <c r="F304" s="360" t="str">
        <f>IF($B304="","",IFERROR(VLOOKUP($B304,SERVIÇOS!$B:$G,4,0),IFERROR(VLOOKUP($B304,'COMPOSIÇÕES COMPLEMENTARES '!$C:$K,6,0),"")))</f>
        <v/>
      </c>
      <c r="G304" s="360" t="str">
        <f>IF($B304="","",IFERROR(VLOOKUP($B304,SERVIÇOS!$B:$G,5,0),IFERROR(VLOOKUP($B304,'COMPOSIÇÕES COMPLEMENTARES '!$C:$K,7,0),"")))</f>
        <v/>
      </c>
      <c r="H304" s="360" t="str">
        <f t="shared" si="43"/>
        <v/>
      </c>
      <c r="I304" s="360" t="str">
        <f t="shared" si="44"/>
        <v/>
      </c>
      <c r="J304" s="360" t="str">
        <f t="shared" si="45"/>
        <v/>
      </c>
      <c r="K304" s="360" t="str">
        <f t="shared" si="46"/>
        <v/>
      </c>
      <c r="L304" s="360"/>
    </row>
    <row r="305" spans="1:12" s="236" customFormat="1" ht="15" customHeight="1">
      <c r="A305" s="355"/>
      <c r="B305" s="356"/>
      <c r="C305" s="357" t="str">
        <f>IF($B305="","",IFERROR(VLOOKUP($B305,SERVIÇOS!$B:$G,2,0),IFERROR(VLOOKUP($B305,'COMPOSIÇÕES COMPLEMENTARES '!$C:$K,2,0),"")))</f>
        <v/>
      </c>
      <c r="D305" s="358" t="str">
        <f>IF($B305="","",IFERROR(VLOOKUP($B305,SERVIÇOS!$B:$G,3,0),IFERROR(VLOOKUP($B305,'COMPOSIÇÕES COMPLEMENTARES '!$C:$K,3,0),"")))</f>
        <v/>
      </c>
      <c r="E305" s="359"/>
      <c r="F305" s="360" t="str">
        <f>IF($B305="","",IFERROR(VLOOKUP($B305,SERVIÇOS!$B:$G,4,0),IFERROR(VLOOKUP($B305,'COMPOSIÇÕES COMPLEMENTARES '!$C:$K,6,0),"")))</f>
        <v/>
      </c>
      <c r="G305" s="360" t="str">
        <f>IF($B305="","",IFERROR(VLOOKUP($B305,SERVIÇOS!$B:$G,5,0),IFERROR(VLOOKUP($B305,'COMPOSIÇÕES COMPLEMENTARES '!$C:$K,7,0),"")))</f>
        <v/>
      </c>
      <c r="H305" s="360" t="str">
        <f t="shared" si="43"/>
        <v/>
      </c>
      <c r="I305" s="360" t="str">
        <f t="shared" si="44"/>
        <v/>
      </c>
      <c r="J305" s="360" t="str">
        <f t="shared" si="45"/>
        <v/>
      </c>
      <c r="K305" s="360" t="str">
        <f t="shared" si="46"/>
        <v/>
      </c>
      <c r="L305" s="360"/>
    </row>
    <row r="306" spans="1:12" s="236" customFormat="1" ht="15" customHeight="1">
      <c r="A306" s="355"/>
      <c r="B306" s="356"/>
      <c r="C306" s="357" t="str">
        <f>IF($B306="","",IFERROR(VLOOKUP($B306,SERVIÇOS!$B:$G,2,0),IFERROR(VLOOKUP($B306,'COMPOSIÇÕES COMPLEMENTARES '!$C:$K,2,0),"")))</f>
        <v/>
      </c>
      <c r="D306" s="358" t="str">
        <f>IF($B306="","",IFERROR(VLOOKUP($B306,SERVIÇOS!$B:$G,3,0),IFERROR(VLOOKUP($B306,'COMPOSIÇÕES COMPLEMENTARES '!$C:$K,3,0),"")))</f>
        <v/>
      </c>
      <c r="E306" s="359"/>
      <c r="F306" s="360" t="str">
        <f>IF($B306="","",IFERROR(VLOOKUP($B306,SERVIÇOS!$B:$G,4,0),IFERROR(VLOOKUP($B306,'COMPOSIÇÕES COMPLEMENTARES '!$C:$K,6,0),"")))</f>
        <v/>
      </c>
      <c r="G306" s="360" t="str">
        <f>IF($B306="","",IFERROR(VLOOKUP($B306,SERVIÇOS!$B:$G,5,0),IFERROR(VLOOKUP($B306,'COMPOSIÇÕES COMPLEMENTARES '!$C:$K,7,0),"")))</f>
        <v/>
      </c>
      <c r="H306" s="360" t="str">
        <f t="shared" si="43"/>
        <v/>
      </c>
      <c r="I306" s="360" t="str">
        <f t="shared" si="44"/>
        <v/>
      </c>
      <c r="J306" s="360" t="str">
        <f t="shared" si="45"/>
        <v/>
      </c>
      <c r="K306" s="360" t="str">
        <f t="shared" si="46"/>
        <v/>
      </c>
      <c r="L306" s="360"/>
    </row>
    <row r="307" spans="1:12" s="236" customFormat="1" ht="15" customHeight="1">
      <c r="A307" s="355"/>
      <c r="B307" s="356"/>
      <c r="C307" s="357" t="str">
        <f>IF($B307="","",IFERROR(VLOOKUP($B307,SERVIÇOS!$B:$G,2,0),IFERROR(VLOOKUP($B307,'COMPOSIÇÕES COMPLEMENTARES '!$C:$K,2,0),"")))</f>
        <v/>
      </c>
      <c r="D307" s="358" t="str">
        <f>IF($B307="","",IFERROR(VLOOKUP($B307,SERVIÇOS!$B:$G,3,0),IFERROR(VLOOKUP($B307,'COMPOSIÇÕES COMPLEMENTARES '!$C:$K,3,0),"")))</f>
        <v/>
      </c>
      <c r="E307" s="359"/>
      <c r="F307" s="360" t="str">
        <f>IF($B307="","",IFERROR(VLOOKUP($B307,SERVIÇOS!$B:$G,4,0),IFERROR(VLOOKUP($B307,'COMPOSIÇÕES COMPLEMENTARES '!$C:$K,6,0),"")))</f>
        <v/>
      </c>
      <c r="G307" s="360" t="str">
        <f>IF($B307="","",IFERROR(VLOOKUP($B307,SERVIÇOS!$B:$G,5,0),IFERROR(VLOOKUP($B307,'COMPOSIÇÕES COMPLEMENTARES '!$C:$K,7,0),"")))</f>
        <v/>
      </c>
      <c r="H307" s="360" t="str">
        <f t="shared" si="43"/>
        <v/>
      </c>
      <c r="I307" s="360" t="str">
        <f t="shared" si="44"/>
        <v/>
      </c>
      <c r="J307" s="360" t="str">
        <f t="shared" si="45"/>
        <v/>
      </c>
      <c r="K307" s="360" t="str">
        <f t="shared" si="46"/>
        <v/>
      </c>
      <c r="L307" s="360"/>
    </row>
    <row r="308" spans="1:12" s="236" customFormat="1" ht="15" customHeight="1">
      <c r="A308" s="355"/>
      <c r="B308" s="356"/>
      <c r="C308" s="357" t="str">
        <f>IF($B308="","",IFERROR(VLOOKUP($B308,SERVIÇOS!$B:$G,2,0),IFERROR(VLOOKUP($B308,'COMPOSIÇÕES COMPLEMENTARES '!$C:$K,2,0),"")))</f>
        <v/>
      </c>
      <c r="D308" s="358" t="str">
        <f>IF($B308="","",IFERROR(VLOOKUP($B308,SERVIÇOS!$B:$G,3,0),IFERROR(VLOOKUP($B308,'COMPOSIÇÕES COMPLEMENTARES '!$C:$K,3,0),"")))</f>
        <v/>
      </c>
      <c r="E308" s="359"/>
      <c r="F308" s="360" t="str">
        <f>IF($B308="","",IFERROR(VLOOKUP($B308,SERVIÇOS!$B:$G,4,0),IFERROR(VLOOKUP($B308,'COMPOSIÇÕES COMPLEMENTARES '!$C:$K,6,0),"")))</f>
        <v/>
      </c>
      <c r="G308" s="360" t="str">
        <f>IF($B308="","",IFERROR(VLOOKUP($B308,SERVIÇOS!$B:$G,5,0),IFERROR(VLOOKUP($B308,'COMPOSIÇÕES COMPLEMENTARES '!$C:$K,7,0),"")))</f>
        <v/>
      </c>
      <c r="H308" s="360" t="str">
        <f t="shared" si="43"/>
        <v/>
      </c>
      <c r="I308" s="360" t="str">
        <f t="shared" si="44"/>
        <v/>
      </c>
      <c r="J308" s="360" t="str">
        <f t="shared" si="45"/>
        <v/>
      </c>
      <c r="K308" s="360" t="str">
        <f t="shared" si="46"/>
        <v/>
      </c>
      <c r="L308" s="360"/>
    </row>
    <row r="309" spans="1:12" s="236" customFormat="1" ht="15" customHeight="1">
      <c r="A309" s="355"/>
      <c r="B309" s="356"/>
      <c r="C309" s="357" t="str">
        <f>IF($B309="","",IFERROR(VLOOKUP($B309,SERVIÇOS!$B:$G,2,0),IFERROR(VLOOKUP($B309,'COMPOSIÇÕES COMPLEMENTARES '!$C:$K,2,0),"")))</f>
        <v/>
      </c>
      <c r="D309" s="358" t="str">
        <f>IF($B309="","",IFERROR(VLOOKUP($B309,SERVIÇOS!$B:$G,3,0),IFERROR(VLOOKUP($B309,'COMPOSIÇÕES COMPLEMENTARES '!$C:$K,3,0),"")))</f>
        <v/>
      </c>
      <c r="E309" s="359"/>
      <c r="F309" s="360" t="str">
        <f>IF($B309="","",IFERROR(VLOOKUP($B309,SERVIÇOS!$B:$G,4,0),IFERROR(VLOOKUP($B309,'COMPOSIÇÕES COMPLEMENTARES '!$C:$K,6,0),"")))</f>
        <v/>
      </c>
      <c r="G309" s="360" t="str">
        <f>IF($B309="","",IFERROR(VLOOKUP($B309,SERVIÇOS!$B:$G,5,0),IFERROR(VLOOKUP($B309,'COMPOSIÇÕES COMPLEMENTARES '!$C:$K,7,0),"")))</f>
        <v/>
      </c>
      <c r="H309" s="360" t="str">
        <f t="shared" si="43"/>
        <v/>
      </c>
      <c r="I309" s="360" t="str">
        <f t="shared" si="44"/>
        <v/>
      </c>
      <c r="J309" s="360" t="str">
        <f t="shared" si="45"/>
        <v/>
      </c>
      <c r="K309" s="360" t="str">
        <f t="shared" si="46"/>
        <v/>
      </c>
      <c r="L309" s="360"/>
    </row>
    <row r="310" spans="1:12" s="236" customFormat="1" ht="15" customHeight="1">
      <c r="A310" s="355"/>
      <c r="B310" s="356"/>
      <c r="C310" s="357" t="str">
        <f>IF($B310="","",IFERROR(VLOOKUP($B310,SERVIÇOS!$B:$G,2,0),IFERROR(VLOOKUP($B310,'COMPOSIÇÕES COMPLEMENTARES '!$C:$K,2,0),"")))</f>
        <v/>
      </c>
      <c r="D310" s="358" t="str">
        <f>IF($B310="","",IFERROR(VLOOKUP($B310,SERVIÇOS!$B:$G,3,0),IFERROR(VLOOKUP($B310,'COMPOSIÇÕES COMPLEMENTARES '!$C:$K,3,0),"")))</f>
        <v/>
      </c>
      <c r="E310" s="359"/>
      <c r="F310" s="360" t="str">
        <f>IF($B310="","",IFERROR(VLOOKUP($B310,SERVIÇOS!$B:$G,4,0),IFERROR(VLOOKUP($B310,'COMPOSIÇÕES COMPLEMENTARES '!$C:$K,6,0),"")))</f>
        <v/>
      </c>
      <c r="G310" s="360" t="str">
        <f>IF($B310="","",IFERROR(VLOOKUP($B310,SERVIÇOS!$B:$G,5,0),IFERROR(VLOOKUP($B310,'COMPOSIÇÕES COMPLEMENTARES '!$C:$K,7,0),"")))</f>
        <v/>
      </c>
      <c r="H310" s="360" t="str">
        <f t="shared" si="43"/>
        <v/>
      </c>
      <c r="I310" s="360" t="str">
        <f t="shared" si="44"/>
        <v/>
      </c>
      <c r="J310" s="360" t="str">
        <f t="shared" si="45"/>
        <v/>
      </c>
      <c r="K310" s="360" t="str">
        <f t="shared" si="46"/>
        <v/>
      </c>
      <c r="L310" s="360"/>
    </row>
    <row r="311" spans="1:12" s="236" customFormat="1" ht="15" customHeight="1">
      <c r="A311" s="355"/>
      <c r="B311" s="356"/>
      <c r="C311" s="357" t="str">
        <f>IF($B311="","",IFERROR(VLOOKUP($B311,SERVIÇOS!$B:$G,2,0),IFERROR(VLOOKUP($B311,'COMPOSIÇÕES COMPLEMENTARES '!$C:$K,2,0),"")))</f>
        <v/>
      </c>
      <c r="D311" s="358" t="str">
        <f>IF($B311="","",IFERROR(VLOOKUP($B311,SERVIÇOS!$B:$G,3,0),IFERROR(VLOOKUP($B311,'COMPOSIÇÕES COMPLEMENTARES '!$C:$K,3,0),"")))</f>
        <v/>
      </c>
      <c r="E311" s="359"/>
      <c r="F311" s="360" t="str">
        <f>IF($B311="","",IFERROR(VLOOKUP($B311,SERVIÇOS!$B:$G,4,0),IFERROR(VLOOKUP($B311,'COMPOSIÇÕES COMPLEMENTARES '!$C:$K,6,0),"")))</f>
        <v/>
      </c>
      <c r="G311" s="360" t="str">
        <f>IF($B311="","",IFERROR(VLOOKUP($B311,SERVIÇOS!$B:$G,5,0),IFERROR(VLOOKUP($B311,'COMPOSIÇÕES COMPLEMENTARES '!$C:$K,7,0),"")))</f>
        <v/>
      </c>
      <c r="H311" s="360" t="str">
        <f t="shared" si="43"/>
        <v/>
      </c>
      <c r="I311" s="360" t="str">
        <f t="shared" si="44"/>
        <v/>
      </c>
      <c r="J311" s="360" t="str">
        <f t="shared" si="45"/>
        <v/>
      </c>
      <c r="K311" s="360" t="str">
        <f t="shared" si="46"/>
        <v/>
      </c>
      <c r="L311" s="360"/>
    </row>
    <row r="312" spans="1:12" s="236" customFormat="1" ht="15" customHeight="1">
      <c r="A312" s="355"/>
      <c r="B312" s="356"/>
      <c r="C312" s="357" t="str">
        <f>IF($B312="","",IFERROR(VLOOKUP($B312,SERVIÇOS!$B:$G,2,0),IFERROR(VLOOKUP($B312,'COMPOSIÇÕES COMPLEMENTARES '!$C:$K,2,0),"")))</f>
        <v/>
      </c>
      <c r="D312" s="358" t="str">
        <f>IF($B312="","",IFERROR(VLOOKUP($B312,SERVIÇOS!$B:$G,3,0),IFERROR(VLOOKUP($B312,'COMPOSIÇÕES COMPLEMENTARES '!$C:$K,3,0),"")))</f>
        <v/>
      </c>
      <c r="E312" s="359"/>
      <c r="F312" s="360" t="str">
        <f>IF($B312="","",IFERROR(VLOOKUP($B312,SERVIÇOS!$B:$G,4,0),IFERROR(VLOOKUP($B312,'COMPOSIÇÕES COMPLEMENTARES '!$C:$K,6,0),"")))</f>
        <v/>
      </c>
      <c r="G312" s="360" t="str">
        <f>IF($B312="","",IFERROR(VLOOKUP($B312,SERVIÇOS!$B:$G,5,0),IFERROR(VLOOKUP($B312,'COMPOSIÇÕES COMPLEMENTARES '!$C:$K,7,0),"")))</f>
        <v/>
      </c>
      <c r="H312" s="360" t="str">
        <f t="shared" si="43"/>
        <v/>
      </c>
      <c r="I312" s="360" t="str">
        <f t="shared" si="44"/>
        <v/>
      </c>
      <c r="J312" s="360" t="str">
        <f t="shared" si="45"/>
        <v/>
      </c>
      <c r="K312" s="360" t="str">
        <f t="shared" si="46"/>
        <v/>
      </c>
      <c r="L312" s="360"/>
    </row>
    <row r="313" spans="1:12" s="236" customFormat="1" ht="15" customHeight="1">
      <c r="A313" s="355"/>
      <c r="B313" s="356"/>
      <c r="C313" s="357" t="str">
        <f>IF($B313="","",IFERROR(VLOOKUP($B313,SERVIÇOS!$B:$G,2,0),IFERROR(VLOOKUP($B313,'COMPOSIÇÕES COMPLEMENTARES '!$C:$K,2,0),"")))</f>
        <v/>
      </c>
      <c r="D313" s="358" t="str">
        <f>IF($B313="","",IFERROR(VLOOKUP($B313,SERVIÇOS!$B:$G,3,0),IFERROR(VLOOKUP($B313,'COMPOSIÇÕES COMPLEMENTARES '!$C:$K,3,0),"")))</f>
        <v/>
      </c>
      <c r="E313" s="359"/>
      <c r="F313" s="360" t="str">
        <f>IF($B313="","",IFERROR(VLOOKUP($B313,SERVIÇOS!$B:$G,4,0),IFERROR(VLOOKUP($B313,'COMPOSIÇÕES COMPLEMENTARES '!$C:$K,6,0),"")))</f>
        <v/>
      </c>
      <c r="G313" s="360" t="str">
        <f>IF($B313="","",IFERROR(VLOOKUP($B313,SERVIÇOS!$B:$G,5,0),IFERROR(VLOOKUP($B313,'COMPOSIÇÕES COMPLEMENTARES '!$C:$K,7,0),"")))</f>
        <v/>
      </c>
      <c r="H313" s="360" t="str">
        <f t="shared" si="43"/>
        <v/>
      </c>
      <c r="I313" s="360" t="str">
        <f t="shared" si="44"/>
        <v/>
      </c>
      <c r="J313" s="360" t="str">
        <f t="shared" si="45"/>
        <v/>
      </c>
      <c r="K313" s="360" t="str">
        <f t="shared" si="46"/>
        <v/>
      </c>
      <c r="L313" s="360"/>
    </row>
    <row r="314" spans="1:12" s="236" customFormat="1" ht="15" customHeight="1">
      <c r="A314" s="355"/>
      <c r="B314" s="356"/>
      <c r="C314" s="357" t="str">
        <f>IF($B314="","",IFERROR(VLOOKUP($B314,SERVIÇOS!$B:$G,2,0),IFERROR(VLOOKUP($B314,'COMPOSIÇÕES COMPLEMENTARES '!$C:$K,2,0),"")))</f>
        <v/>
      </c>
      <c r="D314" s="358" t="str">
        <f>IF($B314="","",IFERROR(VLOOKUP($B314,SERVIÇOS!$B:$G,3,0),IFERROR(VLOOKUP($B314,'COMPOSIÇÕES COMPLEMENTARES '!$C:$K,3,0),"")))</f>
        <v/>
      </c>
      <c r="E314" s="359"/>
      <c r="F314" s="360" t="str">
        <f>IF($B314="","",IFERROR(VLOOKUP($B314,SERVIÇOS!$B:$G,4,0),IFERROR(VLOOKUP($B314,'COMPOSIÇÕES COMPLEMENTARES '!$C:$K,6,0),"")))</f>
        <v/>
      </c>
      <c r="G314" s="360" t="str">
        <f>IF($B314="","",IFERROR(VLOOKUP($B314,SERVIÇOS!$B:$G,5,0),IFERROR(VLOOKUP($B314,'COMPOSIÇÕES COMPLEMENTARES '!$C:$K,7,0),"")))</f>
        <v/>
      </c>
      <c r="H314" s="360" t="str">
        <f t="shared" si="43"/>
        <v/>
      </c>
      <c r="I314" s="360" t="str">
        <f t="shared" si="44"/>
        <v/>
      </c>
      <c r="J314" s="360" t="str">
        <f t="shared" si="45"/>
        <v/>
      </c>
      <c r="K314" s="360" t="str">
        <f t="shared" si="46"/>
        <v/>
      </c>
      <c r="L314" s="360"/>
    </row>
    <row r="315" spans="1:12" s="236" customFormat="1" ht="15" customHeight="1">
      <c r="A315" s="355"/>
      <c r="B315" s="356"/>
      <c r="C315" s="357" t="str">
        <f>IF($B315="","",IFERROR(VLOOKUP($B315,SERVIÇOS!$B:$G,2,0),IFERROR(VLOOKUP($B315,'COMPOSIÇÕES COMPLEMENTARES '!$C:$K,2,0),"")))</f>
        <v/>
      </c>
      <c r="D315" s="358" t="str">
        <f>IF($B315="","",IFERROR(VLOOKUP($B315,SERVIÇOS!$B:$G,3,0),IFERROR(VLOOKUP($B315,'COMPOSIÇÕES COMPLEMENTARES '!$C:$K,3,0),"")))</f>
        <v/>
      </c>
      <c r="E315" s="359"/>
      <c r="F315" s="360" t="str">
        <f>IF($B315="","",IFERROR(VLOOKUP($B315,SERVIÇOS!$B:$G,4,0),IFERROR(VLOOKUP($B315,'COMPOSIÇÕES COMPLEMENTARES '!$C:$K,6,0),"")))</f>
        <v/>
      </c>
      <c r="G315" s="360" t="str">
        <f>IF($B315="","",IFERROR(VLOOKUP($B315,SERVIÇOS!$B:$G,5,0),IFERROR(VLOOKUP($B315,'COMPOSIÇÕES COMPLEMENTARES '!$C:$K,7,0),"")))</f>
        <v/>
      </c>
      <c r="H315" s="360" t="str">
        <f t="shared" si="43"/>
        <v/>
      </c>
      <c r="I315" s="360" t="str">
        <f t="shared" si="44"/>
        <v/>
      </c>
      <c r="J315" s="360" t="str">
        <f t="shared" si="45"/>
        <v/>
      </c>
      <c r="K315" s="360" t="str">
        <f t="shared" si="46"/>
        <v/>
      </c>
      <c r="L315" s="360"/>
    </row>
    <row r="316" spans="1:12" s="236" customFormat="1" ht="15" customHeight="1">
      <c r="A316" s="355"/>
      <c r="B316" s="356"/>
      <c r="C316" s="357" t="str">
        <f>IF($B316="","",IFERROR(VLOOKUP($B316,SERVIÇOS!$B:$G,2,0),IFERROR(VLOOKUP($B316,'COMPOSIÇÕES COMPLEMENTARES '!$C:$K,2,0),"")))</f>
        <v/>
      </c>
      <c r="D316" s="358" t="str">
        <f>IF($B316="","",IFERROR(VLOOKUP($B316,SERVIÇOS!$B:$G,3,0),IFERROR(VLOOKUP($B316,'COMPOSIÇÕES COMPLEMENTARES '!$C:$K,3,0),"")))</f>
        <v/>
      </c>
      <c r="E316" s="359"/>
      <c r="F316" s="360" t="str">
        <f>IF($B316="","",IFERROR(VLOOKUP($B316,SERVIÇOS!$B:$G,4,0),IFERROR(VLOOKUP($B316,'COMPOSIÇÕES COMPLEMENTARES '!$C:$K,6,0),"")))</f>
        <v/>
      </c>
      <c r="G316" s="360" t="str">
        <f>IF($B316="","",IFERROR(VLOOKUP($B316,SERVIÇOS!$B:$G,5,0),IFERROR(VLOOKUP($B316,'COMPOSIÇÕES COMPLEMENTARES '!$C:$K,7,0),"")))</f>
        <v/>
      </c>
      <c r="H316" s="360" t="str">
        <f t="shared" si="43"/>
        <v/>
      </c>
      <c r="I316" s="360" t="str">
        <f t="shared" si="44"/>
        <v/>
      </c>
      <c r="J316" s="360" t="str">
        <f t="shared" si="45"/>
        <v/>
      </c>
      <c r="K316" s="360" t="str">
        <f t="shared" si="46"/>
        <v/>
      </c>
      <c r="L316" s="360"/>
    </row>
    <row r="317" spans="1:12" s="236" customFormat="1" ht="15" customHeight="1">
      <c r="A317" s="355"/>
      <c r="B317" s="356"/>
      <c r="C317" s="357" t="str">
        <f>IF($B317="","",IFERROR(VLOOKUP($B317,SERVIÇOS!$B:$G,2,0),IFERROR(VLOOKUP($B317,'COMPOSIÇÕES COMPLEMENTARES '!$C:$K,2,0),"")))</f>
        <v/>
      </c>
      <c r="D317" s="358" t="str">
        <f>IF($B317="","",IFERROR(VLOOKUP($B317,SERVIÇOS!$B:$G,3,0),IFERROR(VLOOKUP($B317,'COMPOSIÇÕES COMPLEMENTARES '!$C:$K,3,0),"")))</f>
        <v/>
      </c>
      <c r="E317" s="359"/>
      <c r="F317" s="360" t="str">
        <f>IF($B317="","",IFERROR(VLOOKUP($B317,SERVIÇOS!$B:$G,4,0),IFERROR(VLOOKUP($B317,'COMPOSIÇÕES COMPLEMENTARES '!$C:$K,6,0),"")))</f>
        <v/>
      </c>
      <c r="G317" s="360" t="str">
        <f>IF($B317="","",IFERROR(VLOOKUP($B317,SERVIÇOS!$B:$G,5,0),IFERROR(VLOOKUP($B317,'COMPOSIÇÕES COMPLEMENTARES '!$C:$K,7,0),"")))</f>
        <v/>
      </c>
      <c r="H317" s="360" t="str">
        <f t="shared" si="43"/>
        <v/>
      </c>
      <c r="I317" s="360" t="str">
        <f t="shared" si="44"/>
        <v/>
      </c>
      <c r="J317" s="360" t="str">
        <f t="shared" si="45"/>
        <v/>
      </c>
      <c r="K317" s="360" t="str">
        <f t="shared" si="46"/>
        <v/>
      </c>
      <c r="L317" s="360"/>
    </row>
    <row r="318" spans="1:12" s="236" customFormat="1" ht="15" customHeight="1">
      <c r="A318" s="355"/>
      <c r="B318" s="356"/>
      <c r="C318" s="357" t="str">
        <f>IF($B318="","",IFERROR(VLOOKUP($B318,SERVIÇOS!$B:$G,2,0),IFERROR(VLOOKUP($B318,'COMPOSIÇÕES COMPLEMENTARES '!$C:$K,2,0),"")))</f>
        <v/>
      </c>
      <c r="D318" s="358" t="str">
        <f>IF($B318="","",IFERROR(VLOOKUP($B318,SERVIÇOS!$B:$G,3,0),IFERROR(VLOOKUP($B318,'COMPOSIÇÕES COMPLEMENTARES '!$C:$K,3,0),"")))</f>
        <v/>
      </c>
      <c r="E318" s="359"/>
      <c r="F318" s="360" t="str">
        <f>IF($B318="","",IFERROR(VLOOKUP($B318,SERVIÇOS!$B:$G,4,0),IFERROR(VLOOKUP($B318,'COMPOSIÇÕES COMPLEMENTARES '!$C:$K,6,0),"")))</f>
        <v/>
      </c>
      <c r="G318" s="360" t="str">
        <f>IF($B318="","",IFERROR(VLOOKUP($B318,SERVIÇOS!$B:$G,5,0),IFERROR(VLOOKUP($B318,'COMPOSIÇÕES COMPLEMENTARES '!$C:$K,7,0),"")))</f>
        <v/>
      </c>
      <c r="H318" s="360" t="str">
        <f t="shared" si="43"/>
        <v/>
      </c>
      <c r="I318" s="360" t="str">
        <f t="shared" si="44"/>
        <v/>
      </c>
      <c r="J318" s="360" t="str">
        <f t="shared" si="45"/>
        <v/>
      </c>
      <c r="K318" s="360" t="str">
        <f t="shared" si="46"/>
        <v/>
      </c>
      <c r="L318" s="360"/>
    </row>
    <row r="319" spans="1:12" s="236" customFormat="1" ht="15" customHeight="1">
      <c r="A319" s="355"/>
      <c r="B319" s="356"/>
      <c r="C319" s="357" t="str">
        <f>IF($B319="","",IFERROR(VLOOKUP($B319,SERVIÇOS!$B:$G,2,0),IFERROR(VLOOKUP($B319,'COMPOSIÇÕES COMPLEMENTARES '!$C:$K,2,0),"")))</f>
        <v/>
      </c>
      <c r="D319" s="358" t="str">
        <f>IF($B319="","",IFERROR(VLOOKUP($B319,SERVIÇOS!$B:$G,3,0),IFERROR(VLOOKUP($B319,'COMPOSIÇÕES COMPLEMENTARES '!$C:$K,3,0),"")))</f>
        <v/>
      </c>
      <c r="E319" s="359"/>
      <c r="F319" s="360" t="str">
        <f>IF($B319="","",IFERROR(VLOOKUP($B319,SERVIÇOS!$B:$G,4,0),IFERROR(VLOOKUP($B319,'COMPOSIÇÕES COMPLEMENTARES '!$C:$K,6,0),"")))</f>
        <v/>
      </c>
      <c r="G319" s="360" t="str">
        <f>IF($B319="","",IFERROR(VLOOKUP($B319,SERVIÇOS!$B:$G,5,0),IFERROR(VLOOKUP($B319,'COMPOSIÇÕES COMPLEMENTARES '!$C:$K,7,0),"")))</f>
        <v/>
      </c>
      <c r="H319" s="360" t="str">
        <f t="shared" si="43"/>
        <v/>
      </c>
      <c r="I319" s="360" t="str">
        <f t="shared" si="44"/>
        <v/>
      </c>
      <c r="J319" s="360" t="str">
        <f t="shared" si="45"/>
        <v/>
      </c>
      <c r="K319" s="360" t="str">
        <f t="shared" si="46"/>
        <v/>
      </c>
      <c r="L319" s="360"/>
    </row>
    <row r="320" spans="1:12" s="236" customFormat="1" ht="15" customHeight="1">
      <c r="A320" s="355"/>
      <c r="B320" s="356"/>
      <c r="C320" s="357" t="str">
        <f>IF($B320="","",IFERROR(VLOOKUP($B320,SERVIÇOS!$B:$G,2,0),IFERROR(VLOOKUP($B320,'COMPOSIÇÕES COMPLEMENTARES '!$C:$K,2,0),"")))</f>
        <v/>
      </c>
      <c r="D320" s="358" t="str">
        <f>IF($B320="","",IFERROR(VLOOKUP($B320,SERVIÇOS!$B:$G,3,0),IFERROR(VLOOKUP($B320,'COMPOSIÇÕES COMPLEMENTARES '!$C:$K,3,0),"")))</f>
        <v/>
      </c>
      <c r="E320" s="359"/>
      <c r="F320" s="360" t="str">
        <f>IF($B320="","",IFERROR(VLOOKUP($B320,SERVIÇOS!$B:$G,4,0),IFERROR(VLOOKUP($B320,'COMPOSIÇÕES COMPLEMENTARES '!$C:$K,6,0),"")))</f>
        <v/>
      </c>
      <c r="G320" s="360" t="str">
        <f>IF($B320="","",IFERROR(VLOOKUP($B320,SERVIÇOS!$B:$G,5,0),IFERROR(VLOOKUP($B320,'COMPOSIÇÕES COMPLEMENTARES '!$C:$K,7,0),"")))</f>
        <v/>
      </c>
      <c r="H320" s="360" t="str">
        <f t="shared" si="43"/>
        <v/>
      </c>
      <c r="I320" s="360" t="str">
        <f t="shared" si="44"/>
        <v/>
      </c>
      <c r="J320" s="360" t="str">
        <f t="shared" si="45"/>
        <v/>
      </c>
      <c r="K320" s="360" t="str">
        <f t="shared" si="46"/>
        <v/>
      </c>
      <c r="L320" s="360"/>
    </row>
    <row r="321" spans="1:12" s="236" customFormat="1" ht="15" customHeight="1">
      <c r="A321" s="355"/>
      <c r="B321" s="356"/>
      <c r="C321" s="357" t="str">
        <f>IF($B321="","",IFERROR(VLOOKUP($B321,SERVIÇOS!$B:$G,2,0),IFERROR(VLOOKUP($B321,'COMPOSIÇÕES COMPLEMENTARES '!$C:$K,2,0),"")))</f>
        <v/>
      </c>
      <c r="D321" s="358" t="str">
        <f>IF($B321="","",IFERROR(VLOOKUP($B321,SERVIÇOS!$B:$G,3,0),IFERROR(VLOOKUP($B321,'COMPOSIÇÕES COMPLEMENTARES '!$C:$K,3,0),"")))</f>
        <v/>
      </c>
      <c r="E321" s="359"/>
      <c r="F321" s="360" t="str">
        <f>IF($B321="","",IFERROR(VLOOKUP($B321,SERVIÇOS!$B:$G,4,0),IFERROR(VLOOKUP($B321,'COMPOSIÇÕES COMPLEMENTARES '!$C:$K,6,0),"")))</f>
        <v/>
      </c>
      <c r="G321" s="360" t="str">
        <f>IF($B321="","",IFERROR(VLOOKUP($B321,SERVIÇOS!$B:$G,5,0),IFERROR(VLOOKUP($B321,'COMPOSIÇÕES COMPLEMENTARES '!$C:$K,7,0),"")))</f>
        <v/>
      </c>
      <c r="H321" s="360" t="str">
        <f t="shared" si="43"/>
        <v/>
      </c>
      <c r="I321" s="360" t="str">
        <f t="shared" si="44"/>
        <v/>
      </c>
      <c r="J321" s="360" t="str">
        <f t="shared" si="45"/>
        <v/>
      </c>
      <c r="K321" s="360" t="str">
        <f t="shared" si="46"/>
        <v/>
      </c>
      <c r="L321" s="360"/>
    </row>
    <row r="322" spans="1:12" s="236" customFormat="1" ht="15" customHeight="1">
      <c r="A322" s="355"/>
      <c r="B322" s="356"/>
      <c r="C322" s="357" t="str">
        <f>IF($B322="","",IFERROR(VLOOKUP($B322,SERVIÇOS!$B:$G,2,0),IFERROR(VLOOKUP($B322,'COMPOSIÇÕES COMPLEMENTARES '!$C:$K,2,0),"")))</f>
        <v/>
      </c>
      <c r="D322" s="358" t="str">
        <f>IF($B322="","",IFERROR(VLOOKUP($B322,SERVIÇOS!$B:$G,3,0),IFERROR(VLOOKUP($B322,'COMPOSIÇÕES COMPLEMENTARES '!$C:$K,3,0),"")))</f>
        <v/>
      </c>
      <c r="E322" s="359"/>
      <c r="F322" s="360" t="str">
        <f>IF($B322="","",IFERROR(VLOOKUP($B322,SERVIÇOS!$B:$G,4,0),IFERROR(VLOOKUP($B322,'COMPOSIÇÕES COMPLEMENTARES '!$C:$K,6,0),"")))</f>
        <v/>
      </c>
      <c r="G322" s="360" t="str">
        <f>IF($B322="","",IFERROR(VLOOKUP($B322,SERVIÇOS!$B:$G,5,0),IFERROR(VLOOKUP($B322,'COMPOSIÇÕES COMPLEMENTARES '!$C:$K,7,0),"")))</f>
        <v/>
      </c>
      <c r="H322" s="360" t="str">
        <f t="shared" si="43"/>
        <v/>
      </c>
      <c r="I322" s="360" t="str">
        <f t="shared" si="44"/>
        <v/>
      </c>
      <c r="J322" s="360" t="str">
        <f t="shared" si="45"/>
        <v/>
      </c>
      <c r="K322" s="360" t="str">
        <f t="shared" si="46"/>
        <v/>
      </c>
      <c r="L322" s="360"/>
    </row>
    <row r="323" spans="1:12" s="236" customFormat="1" ht="15" customHeight="1">
      <c r="A323" s="355"/>
      <c r="B323" s="356"/>
      <c r="C323" s="357" t="str">
        <f>IF($B323="","",IFERROR(VLOOKUP($B323,SERVIÇOS!$B:$G,2,0),IFERROR(VLOOKUP($B323,'COMPOSIÇÕES COMPLEMENTARES '!$C:$K,2,0),"")))</f>
        <v/>
      </c>
      <c r="D323" s="358" t="str">
        <f>IF($B323="","",IFERROR(VLOOKUP($B323,SERVIÇOS!$B:$G,3,0),IFERROR(VLOOKUP($B323,'COMPOSIÇÕES COMPLEMENTARES '!$C:$K,3,0),"")))</f>
        <v/>
      </c>
      <c r="E323" s="359"/>
      <c r="F323" s="360" t="str">
        <f>IF($B323="","",IFERROR(VLOOKUP($B323,SERVIÇOS!$B:$G,4,0),IFERROR(VLOOKUP($B323,'COMPOSIÇÕES COMPLEMENTARES '!$C:$K,6,0),"")))</f>
        <v/>
      </c>
      <c r="G323" s="360" t="str">
        <f>IF($B323="","",IFERROR(VLOOKUP($B323,SERVIÇOS!$B:$G,5,0),IFERROR(VLOOKUP($B323,'COMPOSIÇÕES COMPLEMENTARES '!$C:$K,7,0),"")))</f>
        <v/>
      </c>
      <c r="H323" s="360" t="str">
        <f t="shared" si="43"/>
        <v/>
      </c>
      <c r="I323" s="360" t="str">
        <f t="shared" si="44"/>
        <v/>
      </c>
      <c r="J323" s="360" t="str">
        <f t="shared" si="45"/>
        <v/>
      </c>
      <c r="K323" s="360" t="str">
        <f t="shared" si="46"/>
        <v/>
      </c>
      <c r="L323" s="360"/>
    </row>
    <row r="324" spans="1:12" s="236" customFormat="1" ht="15" customHeight="1">
      <c r="A324" s="355"/>
      <c r="B324" s="356"/>
      <c r="C324" s="357" t="str">
        <f>IF($B324="","",IFERROR(VLOOKUP($B324,SERVIÇOS!$B:$G,2,0),IFERROR(VLOOKUP($B324,'COMPOSIÇÕES COMPLEMENTARES '!$C:$K,2,0),"")))</f>
        <v/>
      </c>
      <c r="D324" s="358" t="str">
        <f>IF($B324="","",IFERROR(VLOOKUP($B324,SERVIÇOS!$B:$G,3,0),IFERROR(VLOOKUP($B324,'COMPOSIÇÕES COMPLEMENTARES '!$C:$K,3,0),"")))</f>
        <v/>
      </c>
      <c r="E324" s="359"/>
      <c r="F324" s="360" t="str">
        <f>IF($B324="","",IFERROR(VLOOKUP($B324,SERVIÇOS!$B:$G,4,0),IFERROR(VLOOKUP($B324,'COMPOSIÇÕES COMPLEMENTARES '!$C:$K,6,0),"")))</f>
        <v/>
      </c>
      <c r="G324" s="360" t="str">
        <f>IF($B324="","",IFERROR(VLOOKUP($B324,SERVIÇOS!$B:$G,5,0),IFERROR(VLOOKUP($B324,'COMPOSIÇÕES COMPLEMENTARES '!$C:$K,7,0),"")))</f>
        <v/>
      </c>
      <c r="H324" s="360" t="str">
        <f t="shared" si="43"/>
        <v/>
      </c>
      <c r="I324" s="360" t="str">
        <f t="shared" si="44"/>
        <v/>
      </c>
      <c r="J324" s="360" t="str">
        <f t="shared" si="45"/>
        <v/>
      </c>
      <c r="K324" s="360" t="str">
        <f t="shared" si="46"/>
        <v/>
      </c>
      <c r="L324" s="360"/>
    </row>
    <row r="325" spans="1:12" s="236" customFormat="1" ht="15" customHeight="1">
      <c r="A325" s="355"/>
      <c r="B325" s="356"/>
      <c r="C325" s="357" t="str">
        <f>IF($B325="","",IFERROR(VLOOKUP($B325,SERVIÇOS!$B:$G,2,0),IFERROR(VLOOKUP($B325,'COMPOSIÇÕES COMPLEMENTARES '!$C:$K,2,0),"")))</f>
        <v/>
      </c>
      <c r="D325" s="358" t="str">
        <f>IF($B325="","",IFERROR(VLOOKUP($B325,SERVIÇOS!$B:$G,3,0),IFERROR(VLOOKUP($B325,'COMPOSIÇÕES COMPLEMENTARES '!$C:$K,3,0),"")))</f>
        <v/>
      </c>
      <c r="E325" s="359"/>
      <c r="F325" s="360" t="str">
        <f>IF($B325="","",IFERROR(VLOOKUP($B325,SERVIÇOS!$B:$G,4,0),IFERROR(VLOOKUP($B325,'COMPOSIÇÕES COMPLEMENTARES '!$C:$K,6,0),"")))</f>
        <v/>
      </c>
      <c r="G325" s="360" t="str">
        <f>IF($B325="","",IFERROR(VLOOKUP($B325,SERVIÇOS!$B:$G,5,0),IFERROR(VLOOKUP($B325,'COMPOSIÇÕES COMPLEMENTARES '!$C:$K,7,0),"")))</f>
        <v/>
      </c>
      <c r="H325" s="360" t="str">
        <f t="shared" si="43"/>
        <v/>
      </c>
      <c r="I325" s="360" t="str">
        <f t="shared" si="44"/>
        <v/>
      </c>
      <c r="J325" s="360" t="str">
        <f t="shared" si="45"/>
        <v/>
      </c>
      <c r="K325" s="360" t="str">
        <f t="shared" si="46"/>
        <v/>
      </c>
      <c r="L325" s="360"/>
    </row>
    <row r="326" spans="1:12" s="236" customFormat="1" ht="15" customHeight="1">
      <c r="A326" s="355"/>
      <c r="B326" s="356"/>
      <c r="C326" s="357" t="str">
        <f>IF($B326="","",IFERROR(VLOOKUP($B326,SERVIÇOS!$B:$G,2,0),IFERROR(VLOOKUP($B326,'COMPOSIÇÕES COMPLEMENTARES '!$C:$K,2,0),"")))</f>
        <v/>
      </c>
      <c r="D326" s="358" t="str">
        <f>IF($B326="","",IFERROR(VLOOKUP($B326,SERVIÇOS!$B:$G,3,0),IFERROR(VLOOKUP($B326,'COMPOSIÇÕES COMPLEMENTARES '!$C:$K,3,0),"")))</f>
        <v/>
      </c>
      <c r="E326" s="359"/>
      <c r="F326" s="360" t="str">
        <f>IF($B326="","",IFERROR(VLOOKUP($B326,SERVIÇOS!$B:$G,4,0),IFERROR(VLOOKUP($B326,'COMPOSIÇÕES COMPLEMENTARES '!$C:$K,6,0),"")))</f>
        <v/>
      </c>
      <c r="G326" s="360" t="str">
        <f>IF($B326="","",IFERROR(VLOOKUP($B326,SERVIÇOS!$B:$G,5,0),IFERROR(VLOOKUP($B326,'COMPOSIÇÕES COMPLEMENTARES '!$C:$K,7,0),"")))</f>
        <v/>
      </c>
      <c r="H326" s="360" t="str">
        <f t="shared" si="43"/>
        <v/>
      </c>
      <c r="I326" s="360" t="str">
        <f t="shared" si="44"/>
        <v/>
      </c>
      <c r="J326" s="360" t="str">
        <f t="shared" si="45"/>
        <v/>
      </c>
      <c r="K326" s="360" t="str">
        <f t="shared" si="46"/>
        <v/>
      </c>
      <c r="L326" s="360"/>
    </row>
    <row r="327" spans="1:12" s="236" customFormat="1" ht="15" customHeight="1">
      <c r="A327" s="355"/>
      <c r="B327" s="356"/>
      <c r="C327" s="357" t="str">
        <f>IF($B327="","",IFERROR(VLOOKUP($B327,SERVIÇOS!$B:$G,2,0),IFERROR(VLOOKUP($B327,'COMPOSIÇÕES COMPLEMENTARES '!$C:$K,2,0),"")))</f>
        <v/>
      </c>
      <c r="D327" s="358" t="str">
        <f>IF($B327="","",IFERROR(VLOOKUP($B327,SERVIÇOS!$B:$G,3,0),IFERROR(VLOOKUP($B327,'COMPOSIÇÕES COMPLEMENTARES '!$C:$K,3,0),"")))</f>
        <v/>
      </c>
      <c r="E327" s="359"/>
      <c r="F327" s="360" t="str">
        <f>IF($B327="","",IFERROR(VLOOKUP($B327,SERVIÇOS!$B:$G,4,0),IFERROR(VLOOKUP($B327,'COMPOSIÇÕES COMPLEMENTARES '!$C:$K,6,0),"")))</f>
        <v/>
      </c>
      <c r="G327" s="360" t="str">
        <f>IF($B327="","",IFERROR(VLOOKUP($B327,SERVIÇOS!$B:$G,5,0),IFERROR(VLOOKUP($B327,'COMPOSIÇÕES COMPLEMENTARES '!$C:$K,7,0),"")))</f>
        <v/>
      </c>
      <c r="H327" s="360" t="str">
        <f t="shared" si="43"/>
        <v/>
      </c>
      <c r="I327" s="360" t="str">
        <f t="shared" si="44"/>
        <v/>
      </c>
      <c r="J327" s="360" t="str">
        <f t="shared" si="45"/>
        <v/>
      </c>
      <c r="K327" s="360" t="str">
        <f t="shared" si="46"/>
        <v/>
      </c>
      <c r="L327" s="360"/>
    </row>
    <row r="328" spans="1:12" s="236" customFormat="1" ht="15" customHeight="1">
      <c r="A328" s="355"/>
      <c r="B328" s="356"/>
      <c r="C328" s="357" t="str">
        <f>IF($B328="","",IFERROR(VLOOKUP($B328,SERVIÇOS!$B:$G,2,0),IFERROR(VLOOKUP($B328,'COMPOSIÇÕES COMPLEMENTARES '!$C:$K,2,0),"")))</f>
        <v/>
      </c>
      <c r="D328" s="358" t="str">
        <f>IF($B328="","",IFERROR(VLOOKUP($B328,SERVIÇOS!$B:$G,3,0),IFERROR(VLOOKUP($B328,'COMPOSIÇÕES COMPLEMENTARES '!$C:$K,3,0),"")))</f>
        <v/>
      </c>
      <c r="E328" s="359"/>
      <c r="F328" s="360" t="str">
        <f>IF($B328="","",IFERROR(VLOOKUP($B328,SERVIÇOS!$B:$G,4,0),IFERROR(VLOOKUP($B328,'COMPOSIÇÕES COMPLEMENTARES '!$C:$K,6,0),"")))</f>
        <v/>
      </c>
      <c r="G328" s="360" t="str">
        <f>IF($B328="","",IFERROR(VLOOKUP($B328,SERVIÇOS!$B:$G,5,0),IFERROR(VLOOKUP($B328,'COMPOSIÇÕES COMPLEMENTARES '!$C:$K,7,0),"")))</f>
        <v/>
      </c>
      <c r="H328" s="360" t="str">
        <f t="shared" si="43"/>
        <v/>
      </c>
      <c r="I328" s="360" t="str">
        <f t="shared" si="44"/>
        <v/>
      </c>
      <c r="J328" s="360" t="str">
        <f t="shared" si="45"/>
        <v/>
      </c>
      <c r="K328" s="360" t="str">
        <f t="shared" si="46"/>
        <v/>
      </c>
      <c r="L328" s="360"/>
    </row>
    <row r="329" spans="1:12" s="236" customFormat="1" ht="15" customHeight="1">
      <c r="A329" s="355"/>
      <c r="B329" s="356"/>
      <c r="C329" s="357" t="str">
        <f>IF($B329="","",IFERROR(VLOOKUP($B329,SERVIÇOS!$B:$G,2,0),IFERROR(VLOOKUP($B329,'COMPOSIÇÕES COMPLEMENTARES '!$C:$K,2,0),"")))</f>
        <v/>
      </c>
      <c r="D329" s="358" t="str">
        <f>IF($B329="","",IFERROR(VLOOKUP($B329,SERVIÇOS!$B:$G,3,0),IFERROR(VLOOKUP($B329,'COMPOSIÇÕES COMPLEMENTARES '!$C:$K,3,0),"")))</f>
        <v/>
      </c>
      <c r="E329" s="359"/>
      <c r="F329" s="360" t="str">
        <f>IF($B329="","",IFERROR(VLOOKUP($B329,SERVIÇOS!$B:$G,4,0),IFERROR(VLOOKUP($B329,'COMPOSIÇÕES COMPLEMENTARES '!$C:$K,6,0),"")))</f>
        <v/>
      </c>
      <c r="G329" s="360" t="str">
        <f>IF($B329="","",IFERROR(VLOOKUP($B329,SERVIÇOS!$B:$G,5,0),IFERROR(VLOOKUP($B329,'COMPOSIÇÕES COMPLEMENTARES '!$C:$K,7,0),"")))</f>
        <v/>
      </c>
      <c r="H329" s="360" t="str">
        <f t="shared" si="43"/>
        <v/>
      </c>
      <c r="I329" s="360" t="str">
        <f t="shared" si="44"/>
        <v/>
      </c>
      <c r="J329" s="360" t="str">
        <f t="shared" si="45"/>
        <v/>
      </c>
      <c r="K329" s="360" t="str">
        <f t="shared" si="46"/>
        <v/>
      </c>
      <c r="L329" s="360"/>
    </row>
    <row r="330" spans="1:12" s="236" customFormat="1" ht="15" customHeight="1">
      <c r="A330" s="355"/>
      <c r="B330" s="356"/>
      <c r="C330" s="357" t="str">
        <f>IF($B330="","",IFERROR(VLOOKUP($B330,SERVIÇOS!$B:$G,2,0),IFERROR(VLOOKUP($B330,'COMPOSIÇÕES COMPLEMENTARES '!$C:$K,2,0),"")))</f>
        <v/>
      </c>
      <c r="D330" s="358" t="str">
        <f>IF($B330="","",IFERROR(VLOOKUP($B330,SERVIÇOS!$B:$G,3,0),IFERROR(VLOOKUP($B330,'COMPOSIÇÕES COMPLEMENTARES '!$C:$K,3,0),"")))</f>
        <v/>
      </c>
      <c r="E330" s="359"/>
      <c r="F330" s="360" t="str">
        <f>IF($B330="","",IFERROR(VLOOKUP($B330,SERVIÇOS!$B:$G,4,0),IFERROR(VLOOKUP($B330,'COMPOSIÇÕES COMPLEMENTARES '!$C:$K,6,0),"")))</f>
        <v/>
      </c>
      <c r="G330" s="360" t="str">
        <f>IF($B330="","",IFERROR(VLOOKUP($B330,SERVIÇOS!$B:$G,5,0),IFERROR(VLOOKUP($B330,'COMPOSIÇÕES COMPLEMENTARES '!$C:$K,7,0),"")))</f>
        <v/>
      </c>
      <c r="H330" s="360" t="str">
        <f t="shared" si="43"/>
        <v/>
      </c>
      <c r="I330" s="360" t="str">
        <f t="shared" si="44"/>
        <v/>
      </c>
      <c r="J330" s="360" t="str">
        <f t="shared" si="45"/>
        <v/>
      </c>
      <c r="K330" s="360" t="str">
        <f t="shared" si="46"/>
        <v/>
      </c>
      <c r="L330" s="360"/>
    </row>
    <row r="331" spans="1:12" s="236" customFormat="1" ht="15" customHeight="1">
      <c r="A331" s="355"/>
      <c r="B331" s="356"/>
      <c r="C331" s="357" t="str">
        <f>IF($B331="","",IFERROR(VLOOKUP($B331,SERVIÇOS!$B:$G,2,0),IFERROR(VLOOKUP($B331,'COMPOSIÇÕES COMPLEMENTARES '!$C:$K,2,0),"")))</f>
        <v/>
      </c>
      <c r="D331" s="358" t="str">
        <f>IF($B331="","",IFERROR(VLOOKUP($B331,SERVIÇOS!$B:$G,3,0),IFERROR(VLOOKUP($B331,'COMPOSIÇÕES COMPLEMENTARES '!$C:$K,3,0),"")))</f>
        <v/>
      </c>
      <c r="E331" s="359"/>
      <c r="F331" s="360" t="str">
        <f>IF($B331="","",IFERROR(VLOOKUP($B331,SERVIÇOS!$B:$G,4,0),IFERROR(VLOOKUP($B331,'COMPOSIÇÕES COMPLEMENTARES '!$C:$K,6,0),"")))</f>
        <v/>
      </c>
      <c r="G331" s="360" t="str">
        <f>IF($B331="","",IFERROR(VLOOKUP($B331,SERVIÇOS!$B:$G,5,0),IFERROR(VLOOKUP($B331,'COMPOSIÇÕES COMPLEMENTARES '!$C:$K,7,0),"")))</f>
        <v/>
      </c>
      <c r="H331" s="360" t="str">
        <f t="shared" si="43"/>
        <v/>
      </c>
      <c r="I331" s="360" t="str">
        <f t="shared" si="44"/>
        <v/>
      </c>
      <c r="J331" s="360" t="str">
        <f t="shared" si="45"/>
        <v/>
      </c>
      <c r="K331" s="360" t="str">
        <f t="shared" si="46"/>
        <v/>
      </c>
      <c r="L331" s="360"/>
    </row>
    <row r="332" spans="1:12" s="236" customFormat="1" ht="15" customHeight="1">
      <c r="A332" s="355"/>
      <c r="B332" s="356"/>
      <c r="C332" s="357" t="str">
        <f>IF($B332="","",IFERROR(VLOOKUP($B332,SERVIÇOS!$B:$G,2,0),IFERROR(VLOOKUP($B332,'COMPOSIÇÕES COMPLEMENTARES '!$C:$K,2,0),"")))</f>
        <v/>
      </c>
      <c r="D332" s="358" t="str">
        <f>IF($B332="","",IFERROR(VLOOKUP($B332,SERVIÇOS!$B:$G,3,0),IFERROR(VLOOKUP($B332,'COMPOSIÇÕES COMPLEMENTARES '!$C:$K,3,0),"")))</f>
        <v/>
      </c>
      <c r="E332" s="359"/>
      <c r="F332" s="360" t="str">
        <f>IF($B332="","",IFERROR(VLOOKUP($B332,SERVIÇOS!$B:$G,4,0),IFERROR(VLOOKUP($B332,'COMPOSIÇÕES COMPLEMENTARES '!$C:$K,6,0),"")))</f>
        <v/>
      </c>
      <c r="G332" s="360" t="str">
        <f>IF($B332="","",IFERROR(VLOOKUP($B332,SERVIÇOS!$B:$G,5,0),IFERROR(VLOOKUP($B332,'COMPOSIÇÕES COMPLEMENTARES '!$C:$K,7,0),"")))</f>
        <v/>
      </c>
      <c r="H332" s="360" t="str">
        <f t="shared" si="43"/>
        <v/>
      </c>
      <c r="I332" s="360" t="str">
        <f t="shared" si="44"/>
        <v/>
      </c>
      <c r="J332" s="360" t="str">
        <f t="shared" si="45"/>
        <v/>
      </c>
      <c r="K332" s="360" t="str">
        <f t="shared" si="46"/>
        <v/>
      </c>
      <c r="L332" s="360"/>
    </row>
    <row r="333" spans="1:12" s="236" customFormat="1" ht="15" customHeight="1">
      <c r="A333" s="355"/>
      <c r="B333" s="356"/>
      <c r="C333" s="357" t="str">
        <f>IF($B333="","",IFERROR(VLOOKUP($B333,SERVIÇOS!$B:$G,2,0),IFERROR(VLOOKUP($B333,'COMPOSIÇÕES COMPLEMENTARES '!$C:$K,2,0),"")))</f>
        <v/>
      </c>
      <c r="D333" s="358" t="str">
        <f>IF($B333="","",IFERROR(VLOOKUP($B333,SERVIÇOS!$B:$G,3,0),IFERROR(VLOOKUP($B333,'COMPOSIÇÕES COMPLEMENTARES '!$C:$K,3,0),"")))</f>
        <v/>
      </c>
      <c r="E333" s="359"/>
      <c r="F333" s="360" t="str">
        <f>IF($B333="","",IFERROR(VLOOKUP($B333,SERVIÇOS!$B:$G,4,0),IFERROR(VLOOKUP($B333,'COMPOSIÇÕES COMPLEMENTARES '!$C:$K,6,0),"")))</f>
        <v/>
      </c>
      <c r="G333" s="360" t="str">
        <f>IF($B333="","",IFERROR(VLOOKUP($B333,SERVIÇOS!$B:$G,5,0),IFERROR(VLOOKUP($B333,'COMPOSIÇÕES COMPLEMENTARES '!$C:$K,7,0),"")))</f>
        <v/>
      </c>
      <c r="H333" s="360" t="str">
        <f t="shared" si="43"/>
        <v/>
      </c>
      <c r="I333" s="360" t="str">
        <f t="shared" si="44"/>
        <v/>
      </c>
      <c r="J333" s="360" t="str">
        <f t="shared" si="45"/>
        <v/>
      </c>
      <c r="K333" s="360" t="str">
        <f t="shared" si="46"/>
        <v/>
      </c>
      <c r="L333" s="360"/>
    </row>
    <row r="334" spans="1:12" s="236" customFormat="1" ht="15" customHeight="1">
      <c r="A334" s="355"/>
      <c r="B334" s="356"/>
      <c r="C334" s="357" t="str">
        <f>IF($B334="","",IFERROR(VLOOKUP($B334,SERVIÇOS!$B:$G,2,0),IFERROR(VLOOKUP($B334,'COMPOSIÇÕES COMPLEMENTARES '!$C:$K,2,0),"")))</f>
        <v/>
      </c>
      <c r="D334" s="358" t="str">
        <f>IF($B334="","",IFERROR(VLOOKUP($B334,SERVIÇOS!$B:$G,3,0),IFERROR(VLOOKUP($B334,'COMPOSIÇÕES COMPLEMENTARES '!$C:$K,3,0),"")))</f>
        <v/>
      </c>
      <c r="E334" s="359"/>
      <c r="F334" s="360" t="str">
        <f>IF($B334="","",IFERROR(VLOOKUP($B334,SERVIÇOS!$B:$G,4,0),IFERROR(VLOOKUP($B334,'COMPOSIÇÕES COMPLEMENTARES '!$C:$K,6,0),"")))</f>
        <v/>
      </c>
      <c r="G334" s="360" t="str">
        <f>IF($B334="","",IFERROR(VLOOKUP($B334,SERVIÇOS!$B:$G,5,0),IFERROR(VLOOKUP($B334,'COMPOSIÇÕES COMPLEMENTARES '!$C:$K,7,0),"")))</f>
        <v/>
      </c>
      <c r="H334" s="360" t="str">
        <f t="shared" si="43"/>
        <v/>
      </c>
      <c r="I334" s="360" t="str">
        <f t="shared" si="44"/>
        <v/>
      </c>
      <c r="J334" s="360" t="str">
        <f t="shared" si="45"/>
        <v/>
      </c>
      <c r="K334" s="360" t="str">
        <f t="shared" si="46"/>
        <v/>
      </c>
      <c r="L334" s="360"/>
    </row>
    <row r="335" spans="1:12" s="236" customFormat="1" ht="15" customHeight="1">
      <c r="A335" s="355"/>
      <c r="B335" s="356"/>
      <c r="C335" s="357" t="str">
        <f>IF($B335="","",IFERROR(VLOOKUP($B335,SERVIÇOS!$B:$G,2,0),IFERROR(VLOOKUP($B335,'COMPOSIÇÕES COMPLEMENTARES '!$C:$K,2,0),"")))</f>
        <v/>
      </c>
      <c r="D335" s="358" t="str">
        <f>IF($B335="","",IFERROR(VLOOKUP($B335,SERVIÇOS!$B:$G,3,0),IFERROR(VLOOKUP($B335,'COMPOSIÇÕES COMPLEMENTARES '!$C:$K,3,0),"")))</f>
        <v/>
      </c>
      <c r="E335" s="359"/>
      <c r="F335" s="360" t="str">
        <f>IF($B335="","",IFERROR(VLOOKUP($B335,SERVIÇOS!$B:$G,4,0),IFERROR(VLOOKUP($B335,'COMPOSIÇÕES COMPLEMENTARES '!$C:$K,6,0),"")))</f>
        <v/>
      </c>
      <c r="G335" s="360" t="str">
        <f>IF($B335="","",IFERROR(VLOOKUP($B335,SERVIÇOS!$B:$G,5,0),IFERROR(VLOOKUP($B335,'COMPOSIÇÕES COMPLEMENTARES '!$C:$K,7,0),"")))</f>
        <v/>
      </c>
      <c r="H335" s="360" t="str">
        <f t="shared" si="43"/>
        <v/>
      </c>
      <c r="I335" s="360" t="str">
        <f t="shared" si="44"/>
        <v/>
      </c>
      <c r="J335" s="360" t="str">
        <f t="shared" si="45"/>
        <v/>
      </c>
      <c r="K335" s="360" t="str">
        <f t="shared" si="46"/>
        <v/>
      </c>
      <c r="L335" s="360"/>
    </row>
    <row r="336" spans="1:12" s="236" customFormat="1" ht="15" customHeight="1">
      <c r="A336" s="355"/>
      <c r="B336" s="356"/>
      <c r="C336" s="357" t="str">
        <f>IF($B336="","",IFERROR(VLOOKUP($B336,SERVIÇOS!$B:$G,2,0),IFERROR(VLOOKUP($B336,'COMPOSIÇÕES COMPLEMENTARES '!$C:$K,2,0),"")))</f>
        <v/>
      </c>
      <c r="D336" s="358" t="str">
        <f>IF($B336="","",IFERROR(VLOOKUP($B336,SERVIÇOS!$B:$G,3,0),IFERROR(VLOOKUP($B336,'COMPOSIÇÕES COMPLEMENTARES '!$C:$K,3,0),"")))</f>
        <v/>
      </c>
      <c r="E336" s="359"/>
      <c r="F336" s="360" t="str">
        <f>IF($B336="","",IFERROR(VLOOKUP($B336,SERVIÇOS!$B:$G,4,0),IFERROR(VLOOKUP($B336,'COMPOSIÇÕES COMPLEMENTARES '!$C:$K,6,0),"")))</f>
        <v/>
      </c>
      <c r="G336" s="360" t="str">
        <f>IF($B336="","",IFERROR(VLOOKUP($B336,SERVIÇOS!$B:$G,5,0),IFERROR(VLOOKUP($B336,'COMPOSIÇÕES COMPLEMENTARES '!$C:$K,7,0),"")))</f>
        <v/>
      </c>
      <c r="H336" s="360" t="str">
        <f t="shared" si="43"/>
        <v/>
      </c>
      <c r="I336" s="360" t="str">
        <f t="shared" si="44"/>
        <v/>
      </c>
      <c r="J336" s="360" t="str">
        <f t="shared" si="45"/>
        <v/>
      </c>
      <c r="K336" s="360" t="str">
        <f t="shared" si="46"/>
        <v/>
      </c>
      <c r="L336" s="360"/>
    </row>
    <row r="337" spans="1:12" s="236" customFormat="1" ht="15" customHeight="1">
      <c r="A337" s="355"/>
      <c r="B337" s="356"/>
      <c r="C337" s="357" t="str">
        <f>IF($B337="","",IFERROR(VLOOKUP($B337,SERVIÇOS!$B:$G,2,0),IFERROR(VLOOKUP($B337,'COMPOSIÇÕES COMPLEMENTARES '!$C:$K,2,0),"")))</f>
        <v/>
      </c>
      <c r="D337" s="358" t="str">
        <f>IF($B337="","",IFERROR(VLOOKUP($B337,SERVIÇOS!$B:$G,3,0),IFERROR(VLOOKUP($B337,'COMPOSIÇÕES COMPLEMENTARES '!$C:$K,3,0),"")))</f>
        <v/>
      </c>
      <c r="E337" s="359"/>
      <c r="F337" s="360" t="str">
        <f>IF($B337="","",IFERROR(VLOOKUP($B337,SERVIÇOS!$B:$G,4,0),IFERROR(VLOOKUP($B337,'COMPOSIÇÕES COMPLEMENTARES '!$C:$K,6,0),"")))</f>
        <v/>
      </c>
      <c r="G337" s="360" t="str">
        <f>IF($B337="","",IFERROR(VLOOKUP($B337,SERVIÇOS!$B:$G,5,0),IFERROR(VLOOKUP($B337,'COMPOSIÇÕES COMPLEMENTARES '!$C:$K,7,0),"")))</f>
        <v/>
      </c>
      <c r="H337" s="360" t="str">
        <f t="shared" si="43"/>
        <v/>
      </c>
      <c r="I337" s="360" t="str">
        <f t="shared" si="44"/>
        <v/>
      </c>
      <c r="J337" s="360" t="str">
        <f t="shared" si="45"/>
        <v/>
      </c>
      <c r="K337" s="360" t="str">
        <f t="shared" si="46"/>
        <v/>
      </c>
      <c r="L337" s="360"/>
    </row>
    <row r="338" spans="1:12" s="236" customFormat="1" ht="15" customHeight="1">
      <c r="A338" s="355"/>
      <c r="B338" s="356"/>
      <c r="C338" s="357" t="str">
        <f>IF($B338="","",IFERROR(VLOOKUP($B338,SERVIÇOS!$B:$G,2,0),IFERROR(VLOOKUP($B338,'COMPOSIÇÕES COMPLEMENTARES '!$C:$K,2,0),"")))</f>
        <v/>
      </c>
      <c r="D338" s="358" t="str">
        <f>IF($B338="","",IFERROR(VLOOKUP($B338,SERVIÇOS!$B:$G,3,0),IFERROR(VLOOKUP($B338,'COMPOSIÇÕES COMPLEMENTARES '!$C:$K,3,0),"")))</f>
        <v/>
      </c>
      <c r="E338" s="359"/>
      <c r="F338" s="360" t="str">
        <f>IF($B338="","",IFERROR(VLOOKUP($B338,SERVIÇOS!$B:$G,4,0),IFERROR(VLOOKUP($B338,'COMPOSIÇÕES COMPLEMENTARES '!$C:$K,6,0),"")))</f>
        <v/>
      </c>
      <c r="G338" s="360" t="str">
        <f>IF($B338="","",IFERROR(VLOOKUP($B338,SERVIÇOS!$B:$G,5,0),IFERROR(VLOOKUP($B338,'COMPOSIÇÕES COMPLEMENTARES '!$C:$K,7,0),"")))</f>
        <v/>
      </c>
      <c r="H338" s="360" t="str">
        <f t="shared" ref="H338:H401" si="47">IF(E338="","",F338+G338)</f>
        <v/>
      </c>
      <c r="I338" s="360" t="str">
        <f t="shared" si="44"/>
        <v/>
      </c>
      <c r="J338" s="360" t="str">
        <f t="shared" si="45"/>
        <v/>
      </c>
      <c r="K338" s="360" t="str">
        <f t="shared" si="46"/>
        <v/>
      </c>
      <c r="L338" s="360"/>
    </row>
    <row r="339" spans="1:12" s="236" customFormat="1" ht="15" customHeight="1">
      <c r="A339" s="355"/>
      <c r="B339" s="356"/>
      <c r="C339" s="357" t="str">
        <f>IF($B339="","",IFERROR(VLOOKUP($B339,SERVIÇOS!$B:$G,2,0),IFERROR(VLOOKUP($B339,'COMPOSIÇÕES COMPLEMENTARES '!$C:$K,2,0),"")))</f>
        <v/>
      </c>
      <c r="D339" s="358" t="str">
        <f>IF($B339="","",IFERROR(VLOOKUP($B339,SERVIÇOS!$B:$G,3,0),IFERROR(VLOOKUP($B339,'COMPOSIÇÕES COMPLEMENTARES '!$C:$K,3,0),"")))</f>
        <v/>
      </c>
      <c r="E339" s="359"/>
      <c r="F339" s="360" t="str">
        <f>IF($B339="","",IFERROR(VLOOKUP($B339,SERVIÇOS!$B:$G,4,0),IFERROR(VLOOKUP($B339,'COMPOSIÇÕES COMPLEMENTARES '!$C:$K,6,0),"")))</f>
        <v/>
      </c>
      <c r="G339" s="360" t="str">
        <f>IF($B339="","",IFERROR(VLOOKUP($B339,SERVIÇOS!$B:$G,5,0),IFERROR(VLOOKUP($B339,'COMPOSIÇÕES COMPLEMENTARES '!$C:$K,7,0),"")))</f>
        <v/>
      </c>
      <c r="H339" s="360" t="str">
        <f t="shared" si="47"/>
        <v/>
      </c>
      <c r="I339" s="360" t="str">
        <f t="shared" si="44"/>
        <v/>
      </c>
      <c r="J339" s="360" t="str">
        <f t="shared" si="45"/>
        <v/>
      </c>
      <c r="K339" s="360" t="str">
        <f t="shared" si="46"/>
        <v/>
      </c>
      <c r="L339" s="360"/>
    </row>
    <row r="340" spans="1:12" s="236" customFormat="1">
      <c r="A340" s="355"/>
      <c r="B340" s="356"/>
      <c r="C340" s="357" t="str">
        <f>IF($B340="","",IFERROR(VLOOKUP($B340,SERVIÇOS!$B:$G,2,0),IFERROR(VLOOKUP($B340,'COMPOSIÇÕES COMPLEMENTARES '!$C:$K,2,0),"")))</f>
        <v/>
      </c>
      <c r="D340" s="358" t="str">
        <f>IF($B340="","",IFERROR(VLOOKUP($B340,SERVIÇOS!$B:$G,3,0),IFERROR(VLOOKUP($B340,'COMPOSIÇÕES COMPLEMENTARES '!$C:$K,3,0),"")))</f>
        <v/>
      </c>
      <c r="E340" s="359"/>
      <c r="F340" s="360" t="str">
        <f>IF($B340="","",IFERROR(VLOOKUP($B340,SERVIÇOS!$B:$G,4,0),IFERROR(VLOOKUP($B340,'COMPOSIÇÕES COMPLEMENTARES '!$C:$K,6,0),"")))</f>
        <v/>
      </c>
      <c r="G340" s="360" t="str">
        <f>IF($B340="","",IFERROR(VLOOKUP($B340,SERVIÇOS!$B:$G,5,0),IFERROR(VLOOKUP($B340,'COMPOSIÇÕES COMPLEMENTARES '!$C:$K,7,0),"")))</f>
        <v/>
      </c>
      <c r="H340" s="360" t="str">
        <f t="shared" si="47"/>
        <v/>
      </c>
      <c r="I340" s="360" t="str">
        <f t="shared" si="44"/>
        <v/>
      </c>
      <c r="J340" s="360" t="str">
        <f t="shared" si="45"/>
        <v/>
      </c>
      <c r="K340" s="360" t="str">
        <f t="shared" si="46"/>
        <v/>
      </c>
      <c r="L340" s="360"/>
    </row>
    <row r="341" spans="1:12" s="236" customFormat="1">
      <c r="A341" s="355"/>
      <c r="B341" s="356"/>
      <c r="C341" s="357" t="str">
        <f>IF($B341="","",IFERROR(VLOOKUP($B341,SERVIÇOS!$B:$G,2,0),IFERROR(VLOOKUP($B341,'COMPOSIÇÕES COMPLEMENTARES '!$C:$K,2,0),"")))</f>
        <v/>
      </c>
      <c r="D341" s="358" t="str">
        <f>IF($B341="","",IFERROR(VLOOKUP($B341,SERVIÇOS!$B:$G,3,0),IFERROR(VLOOKUP($B341,'COMPOSIÇÕES COMPLEMENTARES '!$C:$K,3,0),"")))</f>
        <v/>
      </c>
      <c r="E341" s="359"/>
      <c r="F341" s="360" t="str">
        <f>IF($B341="","",IFERROR(VLOOKUP($B341,SERVIÇOS!$B:$G,4,0),IFERROR(VLOOKUP($B341,'COMPOSIÇÕES COMPLEMENTARES '!$C:$K,6,0),"")))</f>
        <v/>
      </c>
      <c r="G341" s="360" t="str">
        <f>IF($B341="","",IFERROR(VLOOKUP($B341,SERVIÇOS!$B:$G,5,0),IFERROR(VLOOKUP($B341,'COMPOSIÇÕES COMPLEMENTARES '!$C:$K,7,0),"")))</f>
        <v/>
      </c>
      <c r="H341" s="360" t="str">
        <f t="shared" si="47"/>
        <v/>
      </c>
      <c r="I341" s="360" t="str">
        <f t="shared" si="44"/>
        <v/>
      </c>
      <c r="J341" s="360" t="str">
        <f t="shared" si="45"/>
        <v/>
      </c>
      <c r="K341" s="360" t="str">
        <f t="shared" si="46"/>
        <v/>
      </c>
      <c r="L341" s="360"/>
    </row>
    <row r="342" spans="1:12" s="236" customFormat="1">
      <c r="A342" s="355"/>
      <c r="B342" s="356"/>
      <c r="C342" s="357" t="str">
        <f>IF($B342="","",IFERROR(VLOOKUP($B342,SERVIÇOS!$B:$G,2,0),IFERROR(VLOOKUP($B342,'COMPOSIÇÕES COMPLEMENTARES '!$C:$K,2,0),"")))</f>
        <v/>
      </c>
      <c r="D342" s="358" t="str">
        <f>IF($B342="","",IFERROR(VLOOKUP($B342,SERVIÇOS!$B:$G,3,0),IFERROR(VLOOKUP($B342,'COMPOSIÇÕES COMPLEMENTARES '!$C:$K,3,0),"")))</f>
        <v/>
      </c>
      <c r="E342" s="359"/>
      <c r="F342" s="360" t="str">
        <f>IF($B342="","",IFERROR(VLOOKUP($B342,SERVIÇOS!$B:$G,4,0),IFERROR(VLOOKUP($B342,'COMPOSIÇÕES COMPLEMENTARES '!$C:$K,6,0),"")))</f>
        <v/>
      </c>
      <c r="G342" s="360" t="str">
        <f>IF($B342="","",IFERROR(VLOOKUP($B342,SERVIÇOS!$B:$G,5,0),IFERROR(VLOOKUP($B342,'COMPOSIÇÕES COMPLEMENTARES '!$C:$K,7,0),"")))</f>
        <v/>
      </c>
      <c r="H342" s="360" t="str">
        <f t="shared" si="47"/>
        <v/>
      </c>
      <c r="I342" s="360" t="str">
        <f t="shared" si="44"/>
        <v/>
      </c>
      <c r="J342" s="360" t="str">
        <f t="shared" si="45"/>
        <v/>
      </c>
      <c r="K342" s="360" t="str">
        <f t="shared" si="46"/>
        <v/>
      </c>
      <c r="L342" s="360"/>
    </row>
    <row r="343" spans="1:12" s="236" customFormat="1">
      <c r="A343" s="355"/>
      <c r="B343" s="356"/>
      <c r="C343" s="357" t="str">
        <f>IF($B343="","",IFERROR(VLOOKUP($B343,SERVIÇOS!$B:$G,2,0),IFERROR(VLOOKUP($B343,'COMPOSIÇÕES COMPLEMENTARES '!$C:$K,2,0),"")))</f>
        <v/>
      </c>
      <c r="D343" s="358" t="str">
        <f>IF($B343="","",IFERROR(VLOOKUP($B343,SERVIÇOS!$B:$G,3,0),IFERROR(VLOOKUP($B343,'COMPOSIÇÕES COMPLEMENTARES '!$C:$K,3,0),"")))</f>
        <v/>
      </c>
      <c r="E343" s="359"/>
      <c r="F343" s="360" t="str">
        <f>IF($B343="","",IFERROR(VLOOKUP($B343,SERVIÇOS!$B:$G,4,0),IFERROR(VLOOKUP($B343,'COMPOSIÇÕES COMPLEMENTARES '!$C:$K,6,0),"")))</f>
        <v/>
      </c>
      <c r="G343" s="360" t="str">
        <f>IF($B343="","",IFERROR(VLOOKUP($B343,SERVIÇOS!$B:$G,5,0),IFERROR(VLOOKUP($B343,'COMPOSIÇÕES COMPLEMENTARES '!$C:$K,7,0),"")))</f>
        <v/>
      </c>
      <c r="H343" s="360" t="str">
        <f t="shared" si="47"/>
        <v/>
      </c>
      <c r="I343" s="360" t="str">
        <f t="shared" si="44"/>
        <v/>
      </c>
      <c r="J343" s="360" t="str">
        <f t="shared" si="45"/>
        <v/>
      </c>
      <c r="K343" s="360" t="str">
        <f t="shared" si="46"/>
        <v/>
      </c>
      <c r="L343" s="360"/>
    </row>
    <row r="344" spans="1:12" s="236" customFormat="1">
      <c r="A344" s="355"/>
      <c r="B344" s="356"/>
      <c r="C344" s="357" t="str">
        <f>IF($B344="","",IFERROR(VLOOKUP($B344,SERVIÇOS!$B:$G,2,0),IFERROR(VLOOKUP($B344,'COMPOSIÇÕES COMPLEMENTARES '!$C:$K,2,0),"")))</f>
        <v/>
      </c>
      <c r="D344" s="358" t="str">
        <f>IF($B344="","",IFERROR(VLOOKUP($B344,SERVIÇOS!$B:$G,3,0),IFERROR(VLOOKUP($B344,'COMPOSIÇÕES COMPLEMENTARES '!$C:$K,3,0),"")))</f>
        <v/>
      </c>
      <c r="E344" s="359"/>
      <c r="F344" s="360" t="str">
        <f>IF($B344="","",IFERROR(VLOOKUP($B344,SERVIÇOS!$B:$G,4,0),IFERROR(VLOOKUP($B344,'COMPOSIÇÕES COMPLEMENTARES '!$C:$K,6,0),"")))</f>
        <v/>
      </c>
      <c r="G344" s="360" t="str">
        <f>IF($B344="","",IFERROR(VLOOKUP($B344,SERVIÇOS!$B:$G,5,0),IFERROR(VLOOKUP($B344,'COMPOSIÇÕES COMPLEMENTARES '!$C:$K,7,0),"")))</f>
        <v/>
      </c>
      <c r="H344" s="360" t="str">
        <f t="shared" si="47"/>
        <v/>
      </c>
      <c r="I344" s="360" t="str">
        <f t="shared" si="44"/>
        <v/>
      </c>
      <c r="J344" s="360" t="str">
        <f t="shared" si="45"/>
        <v/>
      </c>
      <c r="K344" s="360" t="str">
        <f t="shared" si="46"/>
        <v/>
      </c>
      <c r="L344" s="360"/>
    </row>
    <row r="345" spans="1:12" s="236" customFormat="1">
      <c r="A345" s="355"/>
      <c r="B345" s="356"/>
      <c r="C345" s="357" t="str">
        <f>IF($B345="","",IFERROR(VLOOKUP($B345,SERVIÇOS!$B:$G,2,0),IFERROR(VLOOKUP($B345,'COMPOSIÇÕES COMPLEMENTARES '!$C:$K,2,0),"")))</f>
        <v/>
      </c>
      <c r="D345" s="358" t="str">
        <f>IF($B345="","",IFERROR(VLOOKUP($B345,SERVIÇOS!$B:$G,3,0),IFERROR(VLOOKUP($B345,'COMPOSIÇÕES COMPLEMENTARES '!$C:$K,3,0),"")))</f>
        <v/>
      </c>
      <c r="E345" s="359"/>
      <c r="F345" s="360" t="str">
        <f>IF($B345="","",IFERROR(VLOOKUP($B345,SERVIÇOS!$B:$G,4,0),IFERROR(VLOOKUP($B345,'COMPOSIÇÕES COMPLEMENTARES '!$C:$K,6,0),"")))</f>
        <v/>
      </c>
      <c r="G345" s="360" t="str">
        <f>IF($B345="","",IFERROR(VLOOKUP($B345,SERVIÇOS!$B:$G,5,0),IFERROR(VLOOKUP($B345,'COMPOSIÇÕES COMPLEMENTARES '!$C:$K,7,0),"")))</f>
        <v/>
      </c>
      <c r="H345" s="360" t="str">
        <f t="shared" si="47"/>
        <v/>
      </c>
      <c r="I345" s="360" t="str">
        <f t="shared" si="44"/>
        <v/>
      </c>
      <c r="J345" s="360" t="str">
        <f t="shared" si="45"/>
        <v/>
      </c>
      <c r="K345" s="360" t="str">
        <f t="shared" si="46"/>
        <v/>
      </c>
      <c r="L345" s="360"/>
    </row>
    <row r="346" spans="1:12" s="236" customFormat="1">
      <c r="A346" s="355"/>
      <c r="B346" s="356"/>
      <c r="C346" s="357" t="str">
        <f>IF($B346="","",IFERROR(VLOOKUP($B346,SERVIÇOS!$B:$G,2,0),IFERROR(VLOOKUP($B346,'COMPOSIÇÕES COMPLEMENTARES '!$C:$K,2,0),"")))</f>
        <v/>
      </c>
      <c r="D346" s="358" t="str">
        <f>IF($B346="","",IFERROR(VLOOKUP($B346,SERVIÇOS!$B:$G,3,0),IFERROR(VLOOKUP($B346,'COMPOSIÇÕES COMPLEMENTARES '!$C:$K,3,0),"")))</f>
        <v/>
      </c>
      <c r="E346" s="359"/>
      <c r="F346" s="360" t="str">
        <f>IF($B346="","",IFERROR(VLOOKUP($B346,SERVIÇOS!$B:$G,4,0),IFERROR(VLOOKUP($B346,'COMPOSIÇÕES COMPLEMENTARES '!$C:$K,6,0),"")))</f>
        <v/>
      </c>
      <c r="G346" s="360" t="str">
        <f>IF($B346="","",IFERROR(VLOOKUP($B346,SERVIÇOS!$B:$G,5,0),IFERROR(VLOOKUP($B346,'COMPOSIÇÕES COMPLEMENTARES '!$C:$K,7,0),"")))</f>
        <v/>
      </c>
      <c r="H346" s="360" t="str">
        <f t="shared" si="47"/>
        <v/>
      </c>
      <c r="I346" s="360" t="str">
        <f t="shared" si="44"/>
        <v/>
      </c>
      <c r="J346" s="360" t="str">
        <f t="shared" si="45"/>
        <v/>
      </c>
      <c r="K346" s="360" t="str">
        <f t="shared" si="46"/>
        <v/>
      </c>
      <c r="L346" s="360"/>
    </row>
    <row r="347" spans="1:12" s="236" customFormat="1">
      <c r="A347" s="355"/>
      <c r="B347" s="356"/>
      <c r="C347" s="357" t="str">
        <f>IF($B347="","",IFERROR(VLOOKUP($B347,SERVIÇOS!$B:$G,2,0),IFERROR(VLOOKUP($B347,'COMPOSIÇÕES COMPLEMENTARES '!$C:$K,2,0),"")))</f>
        <v/>
      </c>
      <c r="D347" s="358" t="str">
        <f>IF($B347="","",IFERROR(VLOOKUP($B347,SERVIÇOS!$B:$G,3,0),IFERROR(VLOOKUP($B347,'COMPOSIÇÕES COMPLEMENTARES '!$C:$K,3,0),"")))</f>
        <v/>
      </c>
      <c r="E347" s="359"/>
      <c r="F347" s="360" t="str">
        <f>IF($B347="","",IFERROR(VLOOKUP($B347,SERVIÇOS!$B:$G,4,0),IFERROR(VLOOKUP($B347,'COMPOSIÇÕES COMPLEMENTARES '!$C:$K,6,0),"")))</f>
        <v/>
      </c>
      <c r="G347" s="360" t="str">
        <f>IF($B347="","",IFERROR(VLOOKUP($B347,SERVIÇOS!$B:$G,5,0),IFERROR(VLOOKUP($B347,'COMPOSIÇÕES COMPLEMENTARES '!$C:$K,7,0),"")))</f>
        <v/>
      </c>
      <c r="H347" s="360" t="str">
        <f t="shared" si="47"/>
        <v/>
      </c>
      <c r="I347" s="360" t="str">
        <f t="shared" ref="I347:I410" si="48">IF(E347="","",TRUNC((E347*F347),2))</f>
        <v/>
      </c>
      <c r="J347" s="360" t="str">
        <f t="shared" ref="J347:J410" si="49">IF(E347="","",TRUNC((E347*G347),2))</f>
        <v/>
      </c>
      <c r="K347" s="360" t="str">
        <f t="shared" ref="K347:K410" si="50">IF(E347="","",TRUNC((E347*H347),2))</f>
        <v/>
      </c>
      <c r="L347" s="360"/>
    </row>
    <row r="348" spans="1:12" s="236" customFormat="1">
      <c r="A348" s="355"/>
      <c r="B348" s="356"/>
      <c r="C348" s="357" t="str">
        <f>IF($B348="","",IFERROR(VLOOKUP($B348,SERVIÇOS!$B:$G,2,0),IFERROR(VLOOKUP($B348,'COMPOSIÇÕES COMPLEMENTARES '!$C:$K,2,0),"")))</f>
        <v/>
      </c>
      <c r="D348" s="358" t="str">
        <f>IF($B348="","",IFERROR(VLOOKUP($B348,SERVIÇOS!$B:$G,3,0),IFERROR(VLOOKUP($B348,'COMPOSIÇÕES COMPLEMENTARES '!$C:$K,3,0),"")))</f>
        <v/>
      </c>
      <c r="E348" s="359"/>
      <c r="F348" s="360" t="str">
        <f>IF($B348="","",IFERROR(VLOOKUP($B348,SERVIÇOS!$B:$G,4,0),IFERROR(VLOOKUP($B348,'COMPOSIÇÕES COMPLEMENTARES '!$C:$K,6,0),"")))</f>
        <v/>
      </c>
      <c r="G348" s="360" t="str">
        <f>IF($B348="","",IFERROR(VLOOKUP($B348,SERVIÇOS!$B:$G,5,0),IFERROR(VLOOKUP($B348,'COMPOSIÇÕES COMPLEMENTARES '!$C:$K,7,0),"")))</f>
        <v/>
      </c>
      <c r="H348" s="360" t="str">
        <f t="shared" si="47"/>
        <v/>
      </c>
      <c r="I348" s="360" t="str">
        <f t="shared" si="48"/>
        <v/>
      </c>
      <c r="J348" s="360" t="str">
        <f t="shared" si="49"/>
        <v/>
      </c>
      <c r="K348" s="360" t="str">
        <f t="shared" si="50"/>
        <v/>
      </c>
      <c r="L348" s="360"/>
    </row>
    <row r="349" spans="1:12" s="236" customFormat="1">
      <c r="A349" s="355"/>
      <c r="B349" s="356"/>
      <c r="C349" s="357" t="str">
        <f>IF($B349="","",IFERROR(VLOOKUP($B349,SERVIÇOS!$B:$G,2,0),IFERROR(VLOOKUP($B349,'COMPOSIÇÕES COMPLEMENTARES '!$C:$K,2,0),"")))</f>
        <v/>
      </c>
      <c r="D349" s="358" t="str">
        <f>IF($B349="","",IFERROR(VLOOKUP($B349,SERVIÇOS!$B:$G,3,0),IFERROR(VLOOKUP($B349,'COMPOSIÇÕES COMPLEMENTARES '!$C:$K,3,0),"")))</f>
        <v/>
      </c>
      <c r="E349" s="359"/>
      <c r="F349" s="360" t="str">
        <f>IF($B349="","",IFERROR(VLOOKUP($B349,SERVIÇOS!$B:$G,4,0),IFERROR(VLOOKUP($B349,'COMPOSIÇÕES COMPLEMENTARES '!$C:$K,6,0),"")))</f>
        <v/>
      </c>
      <c r="G349" s="360" t="str">
        <f>IF($B349="","",IFERROR(VLOOKUP($B349,SERVIÇOS!$B:$G,5,0),IFERROR(VLOOKUP($B349,'COMPOSIÇÕES COMPLEMENTARES '!$C:$K,7,0),"")))</f>
        <v/>
      </c>
      <c r="H349" s="360" t="str">
        <f t="shared" si="47"/>
        <v/>
      </c>
      <c r="I349" s="360" t="str">
        <f t="shared" si="48"/>
        <v/>
      </c>
      <c r="J349" s="360" t="str">
        <f t="shared" si="49"/>
        <v/>
      </c>
      <c r="K349" s="360" t="str">
        <f t="shared" si="50"/>
        <v/>
      </c>
      <c r="L349" s="360"/>
    </row>
    <row r="350" spans="1:12" s="236" customFormat="1">
      <c r="A350" s="355"/>
      <c r="B350" s="356"/>
      <c r="C350" s="357" t="str">
        <f>IF($B350="","",IFERROR(VLOOKUP($B350,SERVIÇOS!$B:$G,2,0),IFERROR(VLOOKUP($B350,'COMPOSIÇÕES COMPLEMENTARES '!$C:$K,2,0),"")))</f>
        <v/>
      </c>
      <c r="D350" s="358" t="str">
        <f>IF($B350="","",IFERROR(VLOOKUP($B350,SERVIÇOS!$B:$G,3,0),IFERROR(VLOOKUP($B350,'COMPOSIÇÕES COMPLEMENTARES '!$C:$K,3,0),"")))</f>
        <v/>
      </c>
      <c r="E350" s="359"/>
      <c r="F350" s="360" t="str">
        <f>IF($B350="","",IFERROR(VLOOKUP($B350,SERVIÇOS!$B:$G,4,0),IFERROR(VLOOKUP($B350,'COMPOSIÇÕES COMPLEMENTARES '!$C:$K,6,0),"")))</f>
        <v/>
      </c>
      <c r="G350" s="360" t="str">
        <f>IF($B350="","",IFERROR(VLOOKUP($B350,SERVIÇOS!$B:$G,5,0),IFERROR(VLOOKUP($B350,'COMPOSIÇÕES COMPLEMENTARES '!$C:$K,7,0),"")))</f>
        <v/>
      </c>
      <c r="H350" s="360" t="str">
        <f t="shared" si="47"/>
        <v/>
      </c>
      <c r="I350" s="360" t="str">
        <f t="shared" si="48"/>
        <v/>
      </c>
      <c r="J350" s="360" t="str">
        <f t="shared" si="49"/>
        <v/>
      </c>
      <c r="K350" s="360" t="str">
        <f t="shared" si="50"/>
        <v/>
      </c>
      <c r="L350" s="360"/>
    </row>
    <row r="351" spans="1:12" s="236" customFormat="1">
      <c r="A351" s="355"/>
      <c r="B351" s="356"/>
      <c r="C351" s="357" t="str">
        <f>IF($B351="","",IFERROR(VLOOKUP($B351,SERVIÇOS!$B:$G,2,0),IFERROR(VLOOKUP($B351,'COMPOSIÇÕES COMPLEMENTARES '!$C:$K,2,0),"")))</f>
        <v/>
      </c>
      <c r="D351" s="358" t="str">
        <f>IF($B351="","",IFERROR(VLOOKUP($B351,SERVIÇOS!$B:$G,3,0),IFERROR(VLOOKUP($B351,'COMPOSIÇÕES COMPLEMENTARES '!$C:$K,3,0),"")))</f>
        <v/>
      </c>
      <c r="E351" s="359"/>
      <c r="F351" s="360" t="str">
        <f>IF($B351="","",IFERROR(VLOOKUP($B351,SERVIÇOS!$B:$G,4,0),IFERROR(VLOOKUP($B351,'COMPOSIÇÕES COMPLEMENTARES '!$C:$K,6,0),"")))</f>
        <v/>
      </c>
      <c r="G351" s="360" t="str">
        <f>IF($B351="","",IFERROR(VLOOKUP($B351,SERVIÇOS!$B:$G,5,0),IFERROR(VLOOKUP($B351,'COMPOSIÇÕES COMPLEMENTARES '!$C:$K,7,0),"")))</f>
        <v/>
      </c>
      <c r="H351" s="360" t="str">
        <f t="shared" si="47"/>
        <v/>
      </c>
      <c r="I351" s="360" t="str">
        <f t="shared" si="48"/>
        <v/>
      </c>
      <c r="J351" s="360" t="str">
        <f t="shared" si="49"/>
        <v/>
      </c>
      <c r="K351" s="360" t="str">
        <f t="shared" si="50"/>
        <v/>
      </c>
      <c r="L351" s="360"/>
    </row>
    <row r="352" spans="1:12" s="236" customFormat="1">
      <c r="A352" s="355"/>
      <c r="B352" s="356"/>
      <c r="C352" s="357" t="str">
        <f>IF($B352="","",IFERROR(VLOOKUP($B352,SERVIÇOS!$B:$G,2,0),IFERROR(VLOOKUP($B352,'COMPOSIÇÕES COMPLEMENTARES '!$C:$K,2,0),"")))</f>
        <v/>
      </c>
      <c r="D352" s="358" t="str">
        <f>IF($B352="","",IFERROR(VLOOKUP($B352,SERVIÇOS!$B:$G,3,0),IFERROR(VLOOKUP($B352,'COMPOSIÇÕES COMPLEMENTARES '!$C:$K,3,0),"")))</f>
        <v/>
      </c>
      <c r="E352" s="359"/>
      <c r="F352" s="360" t="str">
        <f>IF($B352="","",IFERROR(VLOOKUP($B352,SERVIÇOS!$B:$G,4,0),IFERROR(VLOOKUP($B352,'COMPOSIÇÕES COMPLEMENTARES '!$C:$K,6,0),"")))</f>
        <v/>
      </c>
      <c r="G352" s="360" t="str">
        <f>IF($B352="","",IFERROR(VLOOKUP($B352,SERVIÇOS!$B:$G,5,0),IFERROR(VLOOKUP($B352,'COMPOSIÇÕES COMPLEMENTARES '!$C:$K,7,0),"")))</f>
        <v/>
      </c>
      <c r="H352" s="360" t="str">
        <f t="shared" si="47"/>
        <v/>
      </c>
      <c r="I352" s="360" t="str">
        <f t="shared" si="48"/>
        <v/>
      </c>
      <c r="J352" s="360" t="str">
        <f t="shared" si="49"/>
        <v/>
      </c>
      <c r="K352" s="360" t="str">
        <f t="shared" si="50"/>
        <v/>
      </c>
      <c r="L352" s="360"/>
    </row>
    <row r="353" spans="1:12" s="236" customFormat="1">
      <c r="A353" s="355"/>
      <c r="B353" s="356"/>
      <c r="C353" s="357" t="str">
        <f>IF($B353="","",IFERROR(VLOOKUP($B353,SERVIÇOS!$B:$G,2,0),IFERROR(VLOOKUP($B353,'COMPOSIÇÕES COMPLEMENTARES '!$C:$K,2,0),"")))</f>
        <v/>
      </c>
      <c r="D353" s="358" t="str">
        <f>IF($B353="","",IFERROR(VLOOKUP($B353,SERVIÇOS!$B:$G,3,0),IFERROR(VLOOKUP($B353,'COMPOSIÇÕES COMPLEMENTARES '!$C:$K,3,0),"")))</f>
        <v/>
      </c>
      <c r="E353" s="359"/>
      <c r="F353" s="360" t="str">
        <f>IF($B353="","",IFERROR(VLOOKUP($B353,SERVIÇOS!$B:$G,4,0),IFERROR(VLOOKUP($B353,'COMPOSIÇÕES COMPLEMENTARES '!$C:$K,6,0),"")))</f>
        <v/>
      </c>
      <c r="G353" s="360" t="str">
        <f>IF($B353="","",IFERROR(VLOOKUP($B353,SERVIÇOS!$B:$G,5,0),IFERROR(VLOOKUP($B353,'COMPOSIÇÕES COMPLEMENTARES '!$C:$K,7,0),"")))</f>
        <v/>
      </c>
      <c r="H353" s="360" t="str">
        <f t="shared" si="47"/>
        <v/>
      </c>
      <c r="I353" s="360" t="str">
        <f t="shared" si="48"/>
        <v/>
      </c>
      <c r="J353" s="360" t="str">
        <f t="shared" si="49"/>
        <v/>
      </c>
      <c r="K353" s="360" t="str">
        <f t="shared" si="50"/>
        <v/>
      </c>
      <c r="L353" s="360"/>
    </row>
    <row r="354" spans="1:12" s="236" customFormat="1">
      <c r="A354" s="355"/>
      <c r="B354" s="356"/>
      <c r="C354" s="357" t="str">
        <f>IF($B354="","",IFERROR(VLOOKUP($B354,SERVIÇOS!$B:$G,2,0),IFERROR(VLOOKUP($B354,'COMPOSIÇÕES COMPLEMENTARES '!$C:$K,2,0),"")))</f>
        <v/>
      </c>
      <c r="D354" s="358" t="str">
        <f>IF($B354="","",IFERROR(VLOOKUP($B354,SERVIÇOS!$B:$G,3,0),IFERROR(VLOOKUP($B354,'COMPOSIÇÕES COMPLEMENTARES '!$C:$K,3,0),"")))</f>
        <v/>
      </c>
      <c r="E354" s="359"/>
      <c r="F354" s="360" t="str">
        <f>IF($B354="","",IFERROR(VLOOKUP($B354,SERVIÇOS!$B:$G,4,0),IFERROR(VLOOKUP($B354,'COMPOSIÇÕES COMPLEMENTARES '!$C:$K,6,0),"")))</f>
        <v/>
      </c>
      <c r="G354" s="360" t="str">
        <f>IF($B354="","",IFERROR(VLOOKUP($B354,SERVIÇOS!$B:$G,5,0),IFERROR(VLOOKUP($B354,'COMPOSIÇÕES COMPLEMENTARES '!$C:$K,7,0),"")))</f>
        <v/>
      </c>
      <c r="H354" s="360" t="str">
        <f t="shared" si="47"/>
        <v/>
      </c>
      <c r="I354" s="360" t="str">
        <f t="shared" si="48"/>
        <v/>
      </c>
      <c r="J354" s="360" t="str">
        <f t="shared" si="49"/>
        <v/>
      </c>
      <c r="K354" s="360" t="str">
        <f t="shared" si="50"/>
        <v/>
      </c>
      <c r="L354" s="360"/>
    </row>
    <row r="355" spans="1:12" s="236" customFormat="1">
      <c r="A355" s="355"/>
      <c r="B355" s="356"/>
      <c r="C355" s="357" t="str">
        <f>IF($B355="","",IFERROR(VLOOKUP($B355,SERVIÇOS!$B:$G,2,0),IFERROR(VLOOKUP($B355,'COMPOSIÇÕES COMPLEMENTARES '!$C:$K,2,0),"")))</f>
        <v/>
      </c>
      <c r="D355" s="358" t="str">
        <f>IF($B355="","",IFERROR(VLOOKUP($B355,SERVIÇOS!$B:$G,3,0),IFERROR(VLOOKUP($B355,'COMPOSIÇÕES COMPLEMENTARES '!$C:$K,3,0),"")))</f>
        <v/>
      </c>
      <c r="E355" s="359"/>
      <c r="F355" s="360" t="str">
        <f>IF($B355="","",IFERROR(VLOOKUP($B355,SERVIÇOS!$B:$G,4,0),IFERROR(VLOOKUP($B355,'COMPOSIÇÕES COMPLEMENTARES '!$C:$K,6,0),"")))</f>
        <v/>
      </c>
      <c r="G355" s="360" t="str">
        <f>IF($B355="","",IFERROR(VLOOKUP($B355,SERVIÇOS!$B:$G,5,0),IFERROR(VLOOKUP($B355,'COMPOSIÇÕES COMPLEMENTARES '!$C:$K,7,0),"")))</f>
        <v/>
      </c>
      <c r="H355" s="360" t="str">
        <f t="shared" si="47"/>
        <v/>
      </c>
      <c r="I355" s="360" t="str">
        <f t="shared" si="48"/>
        <v/>
      </c>
      <c r="J355" s="360" t="str">
        <f t="shared" si="49"/>
        <v/>
      </c>
      <c r="K355" s="360" t="str">
        <f t="shared" si="50"/>
        <v/>
      </c>
      <c r="L355" s="360"/>
    </row>
    <row r="356" spans="1:12" s="236" customFormat="1">
      <c r="A356" s="355"/>
      <c r="B356" s="356"/>
      <c r="C356" s="357" t="str">
        <f>IF($B356="","",IFERROR(VLOOKUP($B356,SERVIÇOS!$B:$G,2,0),IFERROR(VLOOKUP($B356,'COMPOSIÇÕES COMPLEMENTARES '!$C:$K,2,0),"")))</f>
        <v/>
      </c>
      <c r="D356" s="358" t="str">
        <f>IF($B356="","",IFERROR(VLOOKUP($B356,SERVIÇOS!$B:$G,3,0),IFERROR(VLOOKUP($B356,'COMPOSIÇÕES COMPLEMENTARES '!$C:$K,3,0),"")))</f>
        <v/>
      </c>
      <c r="E356" s="359"/>
      <c r="F356" s="360" t="str">
        <f>IF($B356="","",IFERROR(VLOOKUP($B356,SERVIÇOS!$B:$G,4,0),IFERROR(VLOOKUP($B356,'COMPOSIÇÕES COMPLEMENTARES '!$C:$K,6,0),"")))</f>
        <v/>
      </c>
      <c r="G356" s="360" t="str">
        <f>IF($B356="","",IFERROR(VLOOKUP($B356,SERVIÇOS!$B:$G,5,0),IFERROR(VLOOKUP($B356,'COMPOSIÇÕES COMPLEMENTARES '!$C:$K,7,0),"")))</f>
        <v/>
      </c>
      <c r="H356" s="360" t="str">
        <f t="shared" si="47"/>
        <v/>
      </c>
      <c r="I356" s="360" t="str">
        <f t="shared" si="48"/>
        <v/>
      </c>
      <c r="J356" s="360" t="str">
        <f t="shared" si="49"/>
        <v/>
      </c>
      <c r="K356" s="360" t="str">
        <f t="shared" si="50"/>
        <v/>
      </c>
      <c r="L356" s="360"/>
    </row>
    <row r="357" spans="1:12" s="236" customFormat="1">
      <c r="A357" s="355"/>
      <c r="B357" s="356"/>
      <c r="C357" s="357" t="str">
        <f>IF($B357="","",IFERROR(VLOOKUP($B357,SERVIÇOS!$B:$G,2,0),IFERROR(VLOOKUP($B357,'COMPOSIÇÕES COMPLEMENTARES '!$C:$K,2,0),"")))</f>
        <v/>
      </c>
      <c r="D357" s="358" t="str">
        <f>IF($B357="","",IFERROR(VLOOKUP($B357,SERVIÇOS!$B:$G,3,0),IFERROR(VLOOKUP($B357,'COMPOSIÇÕES COMPLEMENTARES '!$C:$K,3,0),"")))</f>
        <v/>
      </c>
      <c r="E357" s="359"/>
      <c r="F357" s="360" t="str">
        <f>IF($B357="","",IFERROR(VLOOKUP($B357,SERVIÇOS!$B:$G,4,0),IFERROR(VLOOKUP($B357,'COMPOSIÇÕES COMPLEMENTARES '!$C:$K,6,0),"")))</f>
        <v/>
      </c>
      <c r="G357" s="360" t="str">
        <f>IF($B357="","",IFERROR(VLOOKUP($B357,SERVIÇOS!$B:$G,5,0),IFERROR(VLOOKUP($B357,'COMPOSIÇÕES COMPLEMENTARES '!$C:$K,7,0),"")))</f>
        <v/>
      </c>
      <c r="H357" s="360" t="str">
        <f t="shared" si="47"/>
        <v/>
      </c>
      <c r="I357" s="360" t="str">
        <f t="shared" si="48"/>
        <v/>
      </c>
      <c r="J357" s="360" t="str">
        <f t="shared" si="49"/>
        <v/>
      </c>
      <c r="K357" s="360" t="str">
        <f t="shared" si="50"/>
        <v/>
      </c>
      <c r="L357" s="360"/>
    </row>
    <row r="358" spans="1:12" s="236" customFormat="1">
      <c r="A358" s="355"/>
      <c r="B358" s="356"/>
      <c r="C358" s="357" t="str">
        <f>IF($B358="","",IFERROR(VLOOKUP($B358,SERVIÇOS!$B:$G,2,0),IFERROR(VLOOKUP($B358,'COMPOSIÇÕES COMPLEMENTARES '!$C:$K,2,0),"")))</f>
        <v/>
      </c>
      <c r="D358" s="358" t="str">
        <f>IF($B358="","",IFERROR(VLOOKUP($B358,SERVIÇOS!$B:$G,3,0),IFERROR(VLOOKUP($B358,'COMPOSIÇÕES COMPLEMENTARES '!$C:$K,3,0),"")))</f>
        <v/>
      </c>
      <c r="E358" s="359"/>
      <c r="F358" s="360" t="str">
        <f>IF($B358="","",IFERROR(VLOOKUP($B358,SERVIÇOS!$B:$G,4,0),IFERROR(VLOOKUP($B358,'COMPOSIÇÕES COMPLEMENTARES '!$C:$K,6,0),"")))</f>
        <v/>
      </c>
      <c r="G358" s="360" t="str">
        <f>IF($B358="","",IFERROR(VLOOKUP($B358,SERVIÇOS!$B:$G,5,0),IFERROR(VLOOKUP($B358,'COMPOSIÇÕES COMPLEMENTARES '!$C:$K,7,0),"")))</f>
        <v/>
      </c>
      <c r="H358" s="360" t="str">
        <f t="shared" si="47"/>
        <v/>
      </c>
      <c r="I358" s="360" t="str">
        <f t="shared" si="48"/>
        <v/>
      </c>
      <c r="J358" s="360" t="str">
        <f t="shared" si="49"/>
        <v/>
      </c>
      <c r="K358" s="360" t="str">
        <f t="shared" si="50"/>
        <v/>
      </c>
      <c r="L358" s="360"/>
    </row>
    <row r="359" spans="1:12" s="236" customFormat="1">
      <c r="A359" s="355"/>
      <c r="B359" s="356"/>
      <c r="C359" s="357" t="str">
        <f>IF($B359="","",IFERROR(VLOOKUP($B359,SERVIÇOS!$B:$G,2,0),IFERROR(VLOOKUP($B359,'COMPOSIÇÕES COMPLEMENTARES '!$C:$K,2,0),"")))</f>
        <v/>
      </c>
      <c r="D359" s="358" t="str">
        <f>IF($B359="","",IFERROR(VLOOKUP($B359,SERVIÇOS!$B:$G,3,0),IFERROR(VLOOKUP($B359,'COMPOSIÇÕES COMPLEMENTARES '!$C:$K,3,0),"")))</f>
        <v/>
      </c>
      <c r="E359" s="359"/>
      <c r="F359" s="360" t="str">
        <f>IF($B359="","",IFERROR(VLOOKUP($B359,SERVIÇOS!$B:$G,4,0),IFERROR(VLOOKUP($B359,'COMPOSIÇÕES COMPLEMENTARES '!$C:$K,6,0),"")))</f>
        <v/>
      </c>
      <c r="G359" s="360" t="str">
        <f>IF($B359="","",IFERROR(VLOOKUP($B359,SERVIÇOS!$B:$G,5,0),IFERROR(VLOOKUP($B359,'COMPOSIÇÕES COMPLEMENTARES '!$C:$K,7,0),"")))</f>
        <v/>
      </c>
      <c r="H359" s="360" t="str">
        <f t="shared" si="47"/>
        <v/>
      </c>
      <c r="I359" s="360" t="str">
        <f t="shared" si="48"/>
        <v/>
      </c>
      <c r="J359" s="360" t="str">
        <f t="shared" si="49"/>
        <v/>
      </c>
      <c r="K359" s="360" t="str">
        <f t="shared" si="50"/>
        <v/>
      </c>
      <c r="L359" s="360"/>
    </row>
    <row r="360" spans="1:12" s="236" customFormat="1">
      <c r="A360" s="355"/>
      <c r="B360" s="356"/>
      <c r="C360" s="357" t="str">
        <f>IF($B360="","",IFERROR(VLOOKUP($B360,SERVIÇOS!$B:$G,2,0),IFERROR(VLOOKUP($B360,'COMPOSIÇÕES COMPLEMENTARES '!$C:$K,2,0),"")))</f>
        <v/>
      </c>
      <c r="D360" s="358" t="str">
        <f>IF($B360="","",IFERROR(VLOOKUP($B360,SERVIÇOS!$B:$G,3,0),IFERROR(VLOOKUP($B360,'COMPOSIÇÕES COMPLEMENTARES '!$C:$K,3,0),"")))</f>
        <v/>
      </c>
      <c r="E360" s="359"/>
      <c r="F360" s="360" t="str">
        <f>IF($B360="","",IFERROR(VLOOKUP($B360,SERVIÇOS!$B:$G,4,0),IFERROR(VLOOKUP($B360,'COMPOSIÇÕES COMPLEMENTARES '!$C:$K,6,0),"")))</f>
        <v/>
      </c>
      <c r="G360" s="360" t="str">
        <f>IF($B360="","",IFERROR(VLOOKUP($B360,SERVIÇOS!$B:$G,5,0),IFERROR(VLOOKUP($B360,'COMPOSIÇÕES COMPLEMENTARES '!$C:$K,7,0),"")))</f>
        <v/>
      </c>
      <c r="H360" s="360" t="str">
        <f t="shared" si="47"/>
        <v/>
      </c>
      <c r="I360" s="360" t="str">
        <f t="shared" si="48"/>
        <v/>
      </c>
      <c r="J360" s="360" t="str">
        <f t="shared" si="49"/>
        <v/>
      </c>
      <c r="K360" s="360" t="str">
        <f t="shared" si="50"/>
        <v/>
      </c>
      <c r="L360" s="360"/>
    </row>
    <row r="361" spans="1:12" s="236" customFormat="1">
      <c r="A361" s="355"/>
      <c r="B361" s="356"/>
      <c r="C361" s="357" t="str">
        <f>IF($B361="","",IFERROR(VLOOKUP($B361,SERVIÇOS!$B:$G,2,0),IFERROR(VLOOKUP($B361,'COMPOSIÇÕES COMPLEMENTARES '!$C:$K,2,0),"")))</f>
        <v/>
      </c>
      <c r="D361" s="358" t="str">
        <f>IF($B361="","",IFERROR(VLOOKUP($B361,SERVIÇOS!$B:$G,3,0),IFERROR(VLOOKUP($B361,'COMPOSIÇÕES COMPLEMENTARES '!$C:$K,3,0),"")))</f>
        <v/>
      </c>
      <c r="E361" s="359"/>
      <c r="F361" s="360" t="str">
        <f>IF($B361="","",IFERROR(VLOOKUP($B361,SERVIÇOS!$B:$G,4,0),IFERROR(VLOOKUP($B361,'COMPOSIÇÕES COMPLEMENTARES '!$C:$K,6,0),"")))</f>
        <v/>
      </c>
      <c r="G361" s="360" t="str">
        <f>IF($B361="","",IFERROR(VLOOKUP($B361,SERVIÇOS!$B:$G,5,0),IFERROR(VLOOKUP($B361,'COMPOSIÇÕES COMPLEMENTARES '!$C:$K,7,0),"")))</f>
        <v/>
      </c>
      <c r="H361" s="360" t="str">
        <f t="shared" si="47"/>
        <v/>
      </c>
      <c r="I361" s="360" t="str">
        <f t="shared" si="48"/>
        <v/>
      </c>
      <c r="J361" s="360" t="str">
        <f t="shared" si="49"/>
        <v/>
      </c>
      <c r="K361" s="360" t="str">
        <f t="shared" si="50"/>
        <v/>
      </c>
      <c r="L361" s="360"/>
    </row>
    <row r="362" spans="1:12" s="236" customFormat="1">
      <c r="A362" s="355"/>
      <c r="B362" s="356"/>
      <c r="C362" s="357" t="str">
        <f>IF($B362="","",IFERROR(VLOOKUP($B362,SERVIÇOS!$B:$G,2,0),IFERROR(VLOOKUP($B362,'COMPOSIÇÕES COMPLEMENTARES '!$C:$K,2,0),"")))</f>
        <v/>
      </c>
      <c r="D362" s="358" t="str">
        <f>IF($B362="","",IFERROR(VLOOKUP($B362,SERVIÇOS!$B:$G,3,0),IFERROR(VLOOKUP($B362,'COMPOSIÇÕES COMPLEMENTARES '!$C:$K,3,0),"")))</f>
        <v/>
      </c>
      <c r="E362" s="359"/>
      <c r="F362" s="360" t="str">
        <f>IF($B362="","",IFERROR(VLOOKUP($B362,SERVIÇOS!$B:$G,4,0),IFERROR(VLOOKUP($B362,'COMPOSIÇÕES COMPLEMENTARES '!$C:$K,6,0),"")))</f>
        <v/>
      </c>
      <c r="G362" s="360" t="str">
        <f>IF($B362="","",IFERROR(VLOOKUP($B362,SERVIÇOS!$B:$G,5,0),IFERROR(VLOOKUP($B362,'COMPOSIÇÕES COMPLEMENTARES '!$C:$K,7,0),"")))</f>
        <v/>
      </c>
      <c r="H362" s="360" t="str">
        <f t="shared" si="47"/>
        <v/>
      </c>
      <c r="I362" s="360" t="str">
        <f t="shared" si="48"/>
        <v/>
      </c>
      <c r="J362" s="360" t="str">
        <f t="shared" si="49"/>
        <v/>
      </c>
      <c r="K362" s="360" t="str">
        <f t="shared" si="50"/>
        <v/>
      </c>
      <c r="L362" s="360"/>
    </row>
    <row r="363" spans="1:12" s="236" customFormat="1">
      <c r="A363" s="355"/>
      <c r="B363" s="356"/>
      <c r="C363" s="357" t="str">
        <f>IF($B363="","",IFERROR(VLOOKUP($B363,SERVIÇOS!$B:$G,2,0),IFERROR(VLOOKUP($B363,'COMPOSIÇÕES COMPLEMENTARES '!$C:$K,2,0),"")))</f>
        <v/>
      </c>
      <c r="D363" s="358" t="str">
        <f>IF($B363="","",IFERROR(VLOOKUP($B363,SERVIÇOS!$B:$G,3,0),IFERROR(VLOOKUP($B363,'COMPOSIÇÕES COMPLEMENTARES '!$C:$K,3,0),"")))</f>
        <v/>
      </c>
      <c r="E363" s="359"/>
      <c r="F363" s="360" t="str">
        <f>IF($B363="","",IFERROR(VLOOKUP($B363,SERVIÇOS!$B:$G,4,0),IFERROR(VLOOKUP($B363,'COMPOSIÇÕES COMPLEMENTARES '!$C:$K,6,0),"")))</f>
        <v/>
      </c>
      <c r="G363" s="360" t="str">
        <f>IF($B363="","",IFERROR(VLOOKUP($B363,SERVIÇOS!$B:$G,5,0),IFERROR(VLOOKUP($B363,'COMPOSIÇÕES COMPLEMENTARES '!$C:$K,7,0),"")))</f>
        <v/>
      </c>
      <c r="H363" s="360" t="str">
        <f t="shared" si="47"/>
        <v/>
      </c>
      <c r="I363" s="360" t="str">
        <f t="shared" si="48"/>
        <v/>
      </c>
      <c r="J363" s="360" t="str">
        <f t="shared" si="49"/>
        <v/>
      </c>
      <c r="K363" s="360" t="str">
        <f t="shared" si="50"/>
        <v/>
      </c>
      <c r="L363" s="360"/>
    </row>
    <row r="364" spans="1:12" s="236" customFormat="1">
      <c r="A364" s="355"/>
      <c r="B364" s="356"/>
      <c r="C364" s="357" t="str">
        <f>IF($B364="","",IFERROR(VLOOKUP($B364,SERVIÇOS!$B:$G,2,0),IFERROR(VLOOKUP($B364,'COMPOSIÇÕES COMPLEMENTARES '!$C:$K,2,0),"")))</f>
        <v/>
      </c>
      <c r="D364" s="358" t="str">
        <f>IF($B364="","",IFERROR(VLOOKUP($B364,SERVIÇOS!$B:$G,3,0),IFERROR(VLOOKUP($B364,'COMPOSIÇÕES COMPLEMENTARES '!$C:$K,3,0),"")))</f>
        <v/>
      </c>
      <c r="E364" s="359"/>
      <c r="F364" s="360" t="str">
        <f>IF($B364="","",IFERROR(VLOOKUP($B364,SERVIÇOS!$B:$G,4,0),IFERROR(VLOOKUP($B364,'COMPOSIÇÕES COMPLEMENTARES '!$C:$K,6,0),"")))</f>
        <v/>
      </c>
      <c r="G364" s="360" t="str">
        <f>IF($B364="","",IFERROR(VLOOKUP($B364,SERVIÇOS!$B:$G,5,0),IFERROR(VLOOKUP($B364,'COMPOSIÇÕES COMPLEMENTARES '!$C:$K,7,0),"")))</f>
        <v/>
      </c>
      <c r="H364" s="360" t="str">
        <f t="shared" si="47"/>
        <v/>
      </c>
      <c r="I364" s="360" t="str">
        <f t="shared" si="48"/>
        <v/>
      </c>
      <c r="J364" s="360" t="str">
        <f t="shared" si="49"/>
        <v/>
      </c>
      <c r="K364" s="360" t="str">
        <f t="shared" si="50"/>
        <v/>
      </c>
      <c r="L364" s="360"/>
    </row>
    <row r="365" spans="1:12" s="236" customFormat="1">
      <c r="A365" s="355"/>
      <c r="B365" s="356"/>
      <c r="C365" s="357" t="str">
        <f>IF($B365="","",IFERROR(VLOOKUP($B365,SERVIÇOS!$B:$G,2,0),IFERROR(VLOOKUP($B365,'COMPOSIÇÕES COMPLEMENTARES '!$C:$K,2,0),"")))</f>
        <v/>
      </c>
      <c r="D365" s="358" t="str">
        <f>IF($B365="","",IFERROR(VLOOKUP($B365,SERVIÇOS!$B:$G,3,0),IFERROR(VLOOKUP($B365,'COMPOSIÇÕES COMPLEMENTARES '!$C:$K,3,0),"")))</f>
        <v/>
      </c>
      <c r="E365" s="359"/>
      <c r="F365" s="360" t="str">
        <f>IF($B365="","",IFERROR(VLOOKUP($B365,SERVIÇOS!$B:$G,4,0),IFERROR(VLOOKUP($B365,'COMPOSIÇÕES COMPLEMENTARES '!$C:$K,6,0),"")))</f>
        <v/>
      </c>
      <c r="G365" s="360" t="str">
        <f>IF($B365="","",IFERROR(VLOOKUP($B365,SERVIÇOS!$B:$G,5,0),IFERROR(VLOOKUP($B365,'COMPOSIÇÕES COMPLEMENTARES '!$C:$K,7,0),"")))</f>
        <v/>
      </c>
      <c r="H365" s="360" t="str">
        <f t="shared" si="47"/>
        <v/>
      </c>
      <c r="I365" s="360" t="str">
        <f t="shared" si="48"/>
        <v/>
      </c>
      <c r="J365" s="360" t="str">
        <f t="shared" si="49"/>
        <v/>
      </c>
      <c r="K365" s="360" t="str">
        <f t="shared" si="50"/>
        <v/>
      </c>
      <c r="L365" s="360"/>
    </row>
    <row r="366" spans="1:12" s="236" customFormat="1">
      <c r="A366" s="355"/>
      <c r="B366" s="356"/>
      <c r="C366" s="357" t="str">
        <f>IF($B366="","",IFERROR(VLOOKUP($B366,SERVIÇOS!$B:$G,2,0),IFERROR(VLOOKUP($B366,'COMPOSIÇÕES COMPLEMENTARES '!$C:$K,2,0),"")))</f>
        <v/>
      </c>
      <c r="D366" s="358" t="str">
        <f>IF($B366="","",IFERROR(VLOOKUP($B366,SERVIÇOS!$B:$G,3,0),IFERROR(VLOOKUP($B366,'COMPOSIÇÕES COMPLEMENTARES '!$C:$K,3,0),"")))</f>
        <v/>
      </c>
      <c r="E366" s="359"/>
      <c r="F366" s="360" t="str">
        <f>IF($B366="","",IFERROR(VLOOKUP($B366,SERVIÇOS!$B:$G,4,0),IFERROR(VLOOKUP($B366,'COMPOSIÇÕES COMPLEMENTARES '!$C:$K,6,0),"")))</f>
        <v/>
      </c>
      <c r="G366" s="360" t="str">
        <f>IF($B366="","",IFERROR(VLOOKUP($B366,SERVIÇOS!$B:$G,5,0),IFERROR(VLOOKUP($B366,'COMPOSIÇÕES COMPLEMENTARES '!$C:$K,7,0),"")))</f>
        <v/>
      </c>
      <c r="H366" s="360" t="str">
        <f t="shared" si="47"/>
        <v/>
      </c>
      <c r="I366" s="360" t="str">
        <f t="shared" si="48"/>
        <v/>
      </c>
      <c r="J366" s="360" t="str">
        <f t="shared" si="49"/>
        <v/>
      </c>
      <c r="K366" s="360" t="str">
        <f t="shared" si="50"/>
        <v/>
      </c>
      <c r="L366" s="360"/>
    </row>
    <row r="367" spans="1:12" s="236" customFormat="1">
      <c r="A367" s="355"/>
      <c r="B367" s="356"/>
      <c r="C367" s="357" t="str">
        <f>IF($B367="","",IFERROR(VLOOKUP($B367,SERVIÇOS!$B:$G,2,0),IFERROR(VLOOKUP($B367,'COMPOSIÇÕES COMPLEMENTARES '!$C:$K,2,0),"")))</f>
        <v/>
      </c>
      <c r="D367" s="358" t="str">
        <f>IF($B367="","",IFERROR(VLOOKUP($B367,SERVIÇOS!$B:$G,3,0),IFERROR(VLOOKUP($B367,'COMPOSIÇÕES COMPLEMENTARES '!$C:$K,3,0),"")))</f>
        <v/>
      </c>
      <c r="E367" s="359"/>
      <c r="F367" s="360" t="str">
        <f>IF($B367="","",IFERROR(VLOOKUP($B367,SERVIÇOS!$B:$G,4,0),IFERROR(VLOOKUP($B367,'COMPOSIÇÕES COMPLEMENTARES '!$C:$K,6,0),"")))</f>
        <v/>
      </c>
      <c r="G367" s="360" t="str">
        <f>IF($B367="","",IFERROR(VLOOKUP($B367,SERVIÇOS!$B:$G,5,0),IFERROR(VLOOKUP($B367,'COMPOSIÇÕES COMPLEMENTARES '!$C:$K,7,0),"")))</f>
        <v/>
      </c>
      <c r="H367" s="360" t="str">
        <f t="shared" si="47"/>
        <v/>
      </c>
      <c r="I367" s="360" t="str">
        <f t="shared" si="48"/>
        <v/>
      </c>
      <c r="J367" s="360" t="str">
        <f t="shared" si="49"/>
        <v/>
      </c>
      <c r="K367" s="360" t="str">
        <f t="shared" si="50"/>
        <v/>
      </c>
      <c r="L367" s="360"/>
    </row>
    <row r="368" spans="1:12" s="236" customFormat="1">
      <c r="A368" s="355"/>
      <c r="B368" s="356"/>
      <c r="C368" s="357" t="str">
        <f>IF($B368="","",IFERROR(VLOOKUP($B368,SERVIÇOS!$B:$G,2,0),IFERROR(VLOOKUP($B368,'COMPOSIÇÕES COMPLEMENTARES '!$C:$K,2,0),"")))</f>
        <v/>
      </c>
      <c r="D368" s="358" t="str">
        <f>IF($B368="","",IFERROR(VLOOKUP($B368,SERVIÇOS!$B:$G,3,0),IFERROR(VLOOKUP($B368,'COMPOSIÇÕES COMPLEMENTARES '!$C:$K,3,0),"")))</f>
        <v/>
      </c>
      <c r="E368" s="359"/>
      <c r="F368" s="360" t="str">
        <f>IF($B368="","",IFERROR(VLOOKUP($B368,SERVIÇOS!$B:$G,4,0),IFERROR(VLOOKUP($B368,'COMPOSIÇÕES COMPLEMENTARES '!$C:$K,6,0),"")))</f>
        <v/>
      </c>
      <c r="G368" s="360" t="str">
        <f>IF($B368="","",IFERROR(VLOOKUP($B368,SERVIÇOS!$B:$G,5,0),IFERROR(VLOOKUP($B368,'COMPOSIÇÕES COMPLEMENTARES '!$C:$K,7,0),"")))</f>
        <v/>
      </c>
      <c r="H368" s="360" t="str">
        <f t="shared" si="47"/>
        <v/>
      </c>
      <c r="I368" s="360" t="str">
        <f t="shared" si="48"/>
        <v/>
      </c>
      <c r="J368" s="360" t="str">
        <f t="shared" si="49"/>
        <v/>
      </c>
      <c r="K368" s="360" t="str">
        <f t="shared" si="50"/>
        <v/>
      </c>
      <c r="L368" s="360"/>
    </row>
    <row r="369" spans="1:12" s="236" customFormat="1">
      <c r="A369" s="355"/>
      <c r="B369" s="356"/>
      <c r="C369" s="357" t="str">
        <f>IF($B369="","",IFERROR(VLOOKUP($B369,SERVIÇOS!$B:$G,2,0),IFERROR(VLOOKUP($B369,'COMPOSIÇÕES COMPLEMENTARES '!$C:$K,2,0),"")))</f>
        <v/>
      </c>
      <c r="D369" s="358" t="str">
        <f>IF($B369="","",IFERROR(VLOOKUP($B369,SERVIÇOS!$B:$G,3,0),IFERROR(VLOOKUP($B369,'COMPOSIÇÕES COMPLEMENTARES '!$C:$K,3,0),"")))</f>
        <v/>
      </c>
      <c r="E369" s="359"/>
      <c r="F369" s="360" t="str">
        <f>IF($B369="","",IFERROR(VLOOKUP($B369,SERVIÇOS!$B:$G,4,0),IFERROR(VLOOKUP($B369,'COMPOSIÇÕES COMPLEMENTARES '!$C:$K,6,0),"")))</f>
        <v/>
      </c>
      <c r="G369" s="360" t="str">
        <f>IF($B369="","",IFERROR(VLOOKUP($B369,SERVIÇOS!$B:$G,5,0),IFERROR(VLOOKUP($B369,'COMPOSIÇÕES COMPLEMENTARES '!$C:$K,7,0),"")))</f>
        <v/>
      </c>
      <c r="H369" s="360" t="str">
        <f t="shared" si="47"/>
        <v/>
      </c>
      <c r="I369" s="360" t="str">
        <f t="shared" si="48"/>
        <v/>
      </c>
      <c r="J369" s="360" t="str">
        <f t="shared" si="49"/>
        <v/>
      </c>
      <c r="K369" s="360" t="str">
        <f t="shared" si="50"/>
        <v/>
      </c>
      <c r="L369" s="360"/>
    </row>
    <row r="370" spans="1:12" s="236" customFormat="1">
      <c r="A370" s="355"/>
      <c r="B370" s="356"/>
      <c r="C370" s="357" t="str">
        <f>IF($B370="","",IFERROR(VLOOKUP($B370,SERVIÇOS!$B:$G,2,0),IFERROR(VLOOKUP($B370,'COMPOSIÇÕES COMPLEMENTARES '!$C:$K,2,0),"")))</f>
        <v/>
      </c>
      <c r="D370" s="358" t="str">
        <f>IF($B370="","",IFERROR(VLOOKUP($B370,SERVIÇOS!$B:$G,3,0),IFERROR(VLOOKUP($B370,'COMPOSIÇÕES COMPLEMENTARES '!$C:$K,3,0),"")))</f>
        <v/>
      </c>
      <c r="E370" s="359"/>
      <c r="F370" s="360" t="str">
        <f>IF($B370="","",IFERROR(VLOOKUP($B370,SERVIÇOS!$B:$G,4,0),IFERROR(VLOOKUP($B370,'COMPOSIÇÕES COMPLEMENTARES '!$C:$K,6,0),"")))</f>
        <v/>
      </c>
      <c r="G370" s="360" t="str">
        <f>IF($B370="","",IFERROR(VLOOKUP($B370,SERVIÇOS!$B:$G,5,0),IFERROR(VLOOKUP($B370,'COMPOSIÇÕES COMPLEMENTARES '!$C:$K,7,0),"")))</f>
        <v/>
      </c>
      <c r="H370" s="360" t="str">
        <f t="shared" si="47"/>
        <v/>
      </c>
      <c r="I370" s="360" t="str">
        <f t="shared" si="48"/>
        <v/>
      </c>
      <c r="J370" s="360" t="str">
        <f t="shared" si="49"/>
        <v/>
      </c>
      <c r="K370" s="360" t="str">
        <f t="shared" si="50"/>
        <v/>
      </c>
      <c r="L370" s="360"/>
    </row>
    <row r="371" spans="1:12" s="236" customFormat="1">
      <c r="A371" s="355"/>
      <c r="B371" s="356"/>
      <c r="C371" s="357" t="str">
        <f>IF($B371="","",IFERROR(VLOOKUP($B371,SERVIÇOS!$B:$G,2,0),IFERROR(VLOOKUP($B371,'COMPOSIÇÕES COMPLEMENTARES '!$C:$K,2,0),"")))</f>
        <v/>
      </c>
      <c r="D371" s="358" t="str">
        <f>IF($B371="","",IFERROR(VLOOKUP($B371,SERVIÇOS!$B:$G,3,0),IFERROR(VLOOKUP($B371,'COMPOSIÇÕES COMPLEMENTARES '!$C:$K,3,0),"")))</f>
        <v/>
      </c>
      <c r="E371" s="359"/>
      <c r="F371" s="360" t="str">
        <f>IF($B371="","",IFERROR(VLOOKUP($B371,SERVIÇOS!$B:$G,4,0),IFERROR(VLOOKUP($B371,'COMPOSIÇÕES COMPLEMENTARES '!$C:$K,6,0),"")))</f>
        <v/>
      </c>
      <c r="G371" s="360" t="str">
        <f>IF($B371="","",IFERROR(VLOOKUP($B371,SERVIÇOS!$B:$G,5,0),IFERROR(VLOOKUP($B371,'COMPOSIÇÕES COMPLEMENTARES '!$C:$K,7,0),"")))</f>
        <v/>
      </c>
      <c r="H371" s="360" t="str">
        <f t="shared" si="47"/>
        <v/>
      </c>
      <c r="I371" s="360" t="str">
        <f t="shared" si="48"/>
        <v/>
      </c>
      <c r="J371" s="360" t="str">
        <f t="shared" si="49"/>
        <v/>
      </c>
      <c r="K371" s="360" t="str">
        <f t="shared" si="50"/>
        <v/>
      </c>
      <c r="L371" s="360"/>
    </row>
    <row r="372" spans="1:12" s="236" customFormat="1">
      <c r="A372" s="355"/>
      <c r="B372" s="356"/>
      <c r="C372" s="357" t="str">
        <f>IF($B372="","",IFERROR(VLOOKUP($B372,SERVIÇOS!$B:$G,2,0),IFERROR(VLOOKUP($B372,'COMPOSIÇÕES COMPLEMENTARES '!$C:$K,2,0),"")))</f>
        <v/>
      </c>
      <c r="D372" s="358" t="str">
        <f>IF($B372="","",IFERROR(VLOOKUP($B372,SERVIÇOS!$B:$G,3,0),IFERROR(VLOOKUP($B372,'COMPOSIÇÕES COMPLEMENTARES '!$C:$K,3,0),"")))</f>
        <v/>
      </c>
      <c r="E372" s="359"/>
      <c r="F372" s="360" t="str">
        <f>IF($B372="","",IFERROR(VLOOKUP($B372,SERVIÇOS!$B:$G,4,0),IFERROR(VLOOKUP($B372,'COMPOSIÇÕES COMPLEMENTARES '!$C:$K,6,0),"")))</f>
        <v/>
      </c>
      <c r="G372" s="360" t="str">
        <f>IF($B372="","",IFERROR(VLOOKUP($B372,SERVIÇOS!$B:$G,5,0),IFERROR(VLOOKUP($B372,'COMPOSIÇÕES COMPLEMENTARES '!$C:$K,7,0),"")))</f>
        <v/>
      </c>
      <c r="H372" s="360" t="str">
        <f t="shared" si="47"/>
        <v/>
      </c>
      <c r="I372" s="360" t="str">
        <f t="shared" si="48"/>
        <v/>
      </c>
      <c r="J372" s="360" t="str">
        <f t="shared" si="49"/>
        <v/>
      </c>
      <c r="K372" s="360" t="str">
        <f t="shared" si="50"/>
        <v/>
      </c>
      <c r="L372" s="360"/>
    </row>
    <row r="373" spans="1:12" s="236" customFormat="1">
      <c r="A373" s="355"/>
      <c r="B373" s="356"/>
      <c r="C373" s="357" t="str">
        <f>IF($B373="","",IFERROR(VLOOKUP($B373,SERVIÇOS!$B:$G,2,0),IFERROR(VLOOKUP($B373,'COMPOSIÇÕES COMPLEMENTARES '!$C:$K,2,0),"")))</f>
        <v/>
      </c>
      <c r="D373" s="358" t="str">
        <f>IF($B373="","",IFERROR(VLOOKUP($B373,SERVIÇOS!$B:$G,3,0),IFERROR(VLOOKUP($B373,'COMPOSIÇÕES COMPLEMENTARES '!$C:$K,3,0),"")))</f>
        <v/>
      </c>
      <c r="E373" s="359"/>
      <c r="F373" s="360" t="str">
        <f>IF($B373="","",IFERROR(VLOOKUP($B373,SERVIÇOS!$B:$G,4,0),IFERROR(VLOOKUP($B373,'COMPOSIÇÕES COMPLEMENTARES '!$C:$K,6,0),"")))</f>
        <v/>
      </c>
      <c r="G373" s="360" t="str">
        <f>IF($B373="","",IFERROR(VLOOKUP($B373,SERVIÇOS!$B:$G,5,0),IFERROR(VLOOKUP($B373,'COMPOSIÇÕES COMPLEMENTARES '!$C:$K,7,0),"")))</f>
        <v/>
      </c>
      <c r="H373" s="360" t="str">
        <f t="shared" si="47"/>
        <v/>
      </c>
      <c r="I373" s="360" t="str">
        <f t="shared" si="48"/>
        <v/>
      </c>
      <c r="J373" s="360" t="str">
        <f t="shared" si="49"/>
        <v/>
      </c>
      <c r="K373" s="360" t="str">
        <f t="shared" si="50"/>
        <v/>
      </c>
      <c r="L373" s="360"/>
    </row>
    <row r="374" spans="1:12" s="236" customFormat="1">
      <c r="A374" s="355"/>
      <c r="B374" s="356"/>
      <c r="C374" s="357" t="str">
        <f>IF($B374="","",IFERROR(VLOOKUP($B374,SERVIÇOS!$B:$G,2,0),IFERROR(VLOOKUP($B374,'COMPOSIÇÕES COMPLEMENTARES '!$C:$K,2,0),"")))</f>
        <v/>
      </c>
      <c r="D374" s="358" t="str">
        <f>IF($B374="","",IFERROR(VLOOKUP($B374,SERVIÇOS!$B:$G,3,0),IFERROR(VLOOKUP($B374,'COMPOSIÇÕES COMPLEMENTARES '!$C:$K,3,0),"")))</f>
        <v/>
      </c>
      <c r="E374" s="359"/>
      <c r="F374" s="360" t="str">
        <f>IF($B374="","",IFERROR(VLOOKUP($B374,SERVIÇOS!$B:$G,4,0),IFERROR(VLOOKUP($B374,'COMPOSIÇÕES COMPLEMENTARES '!$C:$K,6,0),"")))</f>
        <v/>
      </c>
      <c r="G374" s="360" t="str">
        <f>IF($B374="","",IFERROR(VLOOKUP($B374,SERVIÇOS!$B:$G,5,0),IFERROR(VLOOKUP($B374,'COMPOSIÇÕES COMPLEMENTARES '!$C:$K,7,0),"")))</f>
        <v/>
      </c>
      <c r="H374" s="360" t="str">
        <f t="shared" si="47"/>
        <v/>
      </c>
      <c r="I374" s="360" t="str">
        <f t="shared" si="48"/>
        <v/>
      </c>
      <c r="J374" s="360" t="str">
        <f t="shared" si="49"/>
        <v/>
      </c>
      <c r="K374" s="360" t="str">
        <f t="shared" si="50"/>
        <v/>
      </c>
      <c r="L374" s="360"/>
    </row>
    <row r="375" spans="1:12" s="236" customFormat="1">
      <c r="A375" s="355"/>
      <c r="B375" s="356"/>
      <c r="C375" s="357" t="str">
        <f>IF($B375="","",IFERROR(VLOOKUP($B375,SERVIÇOS!$B:$G,2,0),IFERROR(VLOOKUP($B375,'COMPOSIÇÕES COMPLEMENTARES '!$C:$K,2,0),"")))</f>
        <v/>
      </c>
      <c r="D375" s="358" t="str">
        <f>IF($B375="","",IFERROR(VLOOKUP($B375,SERVIÇOS!$B:$G,3,0),IFERROR(VLOOKUP($B375,'COMPOSIÇÕES COMPLEMENTARES '!$C:$K,3,0),"")))</f>
        <v/>
      </c>
      <c r="E375" s="359"/>
      <c r="F375" s="360" t="str">
        <f>IF($B375="","",IFERROR(VLOOKUP($B375,SERVIÇOS!$B:$G,4,0),IFERROR(VLOOKUP($B375,'COMPOSIÇÕES COMPLEMENTARES '!$C:$K,6,0),"")))</f>
        <v/>
      </c>
      <c r="G375" s="360" t="str">
        <f>IF($B375="","",IFERROR(VLOOKUP($B375,SERVIÇOS!$B:$G,5,0),IFERROR(VLOOKUP($B375,'COMPOSIÇÕES COMPLEMENTARES '!$C:$K,7,0),"")))</f>
        <v/>
      </c>
      <c r="H375" s="360" t="str">
        <f t="shared" si="47"/>
        <v/>
      </c>
      <c r="I375" s="360" t="str">
        <f t="shared" si="48"/>
        <v/>
      </c>
      <c r="J375" s="360" t="str">
        <f t="shared" si="49"/>
        <v/>
      </c>
      <c r="K375" s="360" t="str">
        <f t="shared" si="50"/>
        <v/>
      </c>
      <c r="L375" s="360"/>
    </row>
    <row r="376" spans="1:12" s="236" customFormat="1">
      <c r="A376" s="355"/>
      <c r="B376" s="356"/>
      <c r="C376" s="357" t="str">
        <f>IF($B376="","",IFERROR(VLOOKUP($B376,SERVIÇOS!$B:$G,2,0),IFERROR(VLOOKUP($B376,'COMPOSIÇÕES COMPLEMENTARES '!$C:$K,2,0),"")))</f>
        <v/>
      </c>
      <c r="D376" s="358" t="str">
        <f>IF($B376="","",IFERROR(VLOOKUP($B376,SERVIÇOS!$B:$G,3,0),IFERROR(VLOOKUP($B376,'COMPOSIÇÕES COMPLEMENTARES '!$C:$K,3,0),"")))</f>
        <v/>
      </c>
      <c r="E376" s="359"/>
      <c r="F376" s="360" t="str">
        <f>IF($B376="","",IFERROR(VLOOKUP($B376,SERVIÇOS!$B:$G,4,0),IFERROR(VLOOKUP($B376,'COMPOSIÇÕES COMPLEMENTARES '!$C:$K,6,0),"")))</f>
        <v/>
      </c>
      <c r="G376" s="360" t="str">
        <f>IF($B376="","",IFERROR(VLOOKUP($B376,SERVIÇOS!$B:$G,5,0),IFERROR(VLOOKUP($B376,'COMPOSIÇÕES COMPLEMENTARES '!$C:$K,7,0),"")))</f>
        <v/>
      </c>
      <c r="H376" s="360" t="str">
        <f t="shared" si="47"/>
        <v/>
      </c>
      <c r="I376" s="360" t="str">
        <f t="shared" si="48"/>
        <v/>
      </c>
      <c r="J376" s="360" t="str">
        <f t="shared" si="49"/>
        <v/>
      </c>
      <c r="K376" s="360" t="str">
        <f t="shared" si="50"/>
        <v/>
      </c>
      <c r="L376" s="360"/>
    </row>
    <row r="377" spans="1:12" s="236" customFormat="1">
      <c r="A377" s="355"/>
      <c r="B377" s="356"/>
      <c r="C377" s="357" t="str">
        <f>IF($B377="","",IFERROR(VLOOKUP($B377,SERVIÇOS!$B:$G,2,0),IFERROR(VLOOKUP($B377,'COMPOSIÇÕES COMPLEMENTARES '!$C:$K,2,0),"")))</f>
        <v/>
      </c>
      <c r="D377" s="358" t="str">
        <f>IF($B377="","",IFERROR(VLOOKUP($B377,SERVIÇOS!$B:$G,3,0),IFERROR(VLOOKUP($B377,'COMPOSIÇÕES COMPLEMENTARES '!$C:$K,3,0),"")))</f>
        <v/>
      </c>
      <c r="E377" s="359"/>
      <c r="F377" s="360" t="str">
        <f>IF($B377="","",IFERROR(VLOOKUP($B377,SERVIÇOS!$B:$G,4,0),IFERROR(VLOOKUP($B377,'COMPOSIÇÕES COMPLEMENTARES '!$C:$K,6,0),"")))</f>
        <v/>
      </c>
      <c r="G377" s="360" t="str">
        <f>IF($B377="","",IFERROR(VLOOKUP($B377,SERVIÇOS!$B:$G,5,0),IFERROR(VLOOKUP($B377,'COMPOSIÇÕES COMPLEMENTARES '!$C:$K,7,0),"")))</f>
        <v/>
      </c>
      <c r="H377" s="360" t="str">
        <f t="shared" si="47"/>
        <v/>
      </c>
      <c r="I377" s="360" t="str">
        <f t="shared" si="48"/>
        <v/>
      </c>
      <c r="J377" s="360" t="str">
        <f t="shared" si="49"/>
        <v/>
      </c>
      <c r="K377" s="360" t="str">
        <f t="shared" si="50"/>
        <v/>
      </c>
      <c r="L377" s="360"/>
    </row>
    <row r="378" spans="1:12" s="236" customFormat="1">
      <c r="A378" s="355"/>
      <c r="B378" s="356"/>
      <c r="C378" s="357" t="str">
        <f>IF($B378="","",IFERROR(VLOOKUP($B378,SERVIÇOS!$B:$G,2,0),IFERROR(VLOOKUP($B378,'COMPOSIÇÕES COMPLEMENTARES '!$C:$K,2,0),"")))</f>
        <v/>
      </c>
      <c r="D378" s="358" t="str">
        <f>IF($B378="","",IFERROR(VLOOKUP($B378,SERVIÇOS!$B:$G,3,0),IFERROR(VLOOKUP($B378,'COMPOSIÇÕES COMPLEMENTARES '!$C:$K,3,0),"")))</f>
        <v/>
      </c>
      <c r="E378" s="359"/>
      <c r="F378" s="360" t="str">
        <f>IF($B378="","",IFERROR(VLOOKUP($B378,SERVIÇOS!$B:$G,4,0),IFERROR(VLOOKUP($B378,'COMPOSIÇÕES COMPLEMENTARES '!$C:$K,6,0),"")))</f>
        <v/>
      </c>
      <c r="G378" s="360" t="str">
        <f>IF($B378="","",IFERROR(VLOOKUP($B378,SERVIÇOS!$B:$G,5,0),IFERROR(VLOOKUP($B378,'COMPOSIÇÕES COMPLEMENTARES '!$C:$K,7,0),"")))</f>
        <v/>
      </c>
      <c r="H378" s="360" t="str">
        <f t="shared" si="47"/>
        <v/>
      </c>
      <c r="I378" s="360" t="str">
        <f t="shared" si="48"/>
        <v/>
      </c>
      <c r="J378" s="360" t="str">
        <f t="shared" si="49"/>
        <v/>
      </c>
      <c r="K378" s="360" t="str">
        <f t="shared" si="50"/>
        <v/>
      </c>
      <c r="L378" s="360"/>
    </row>
    <row r="379" spans="1:12" s="236" customFormat="1">
      <c r="A379" s="355"/>
      <c r="B379" s="356"/>
      <c r="C379" s="357" t="str">
        <f>IF($B379="","",IFERROR(VLOOKUP($B379,SERVIÇOS!$B:$G,2,0),IFERROR(VLOOKUP($B379,'COMPOSIÇÕES COMPLEMENTARES '!$C:$K,2,0),"")))</f>
        <v/>
      </c>
      <c r="D379" s="358" t="str">
        <f>IF($B379="","",IFERROR(VLOOKUP($B379,SERVIÇOS!$B:$G,3,0),IFERROR(VLOOKUP($B379,'COMPOSIÇÕES COMPLEMENTARES '!$C:$K,3,0),"")))</f>
        <v/>
      </c>
      <c r="E379" s="359"/>
      <c r="F379" s="360" t="str">
        <f>IF($B379="","",IFERROR(VLOOKUP($B379,SERVIÇOS!$B:$G,4,0),IFERROR(VLOOKUP($B379,'COMPOSIÇÕES COMPLEMENTARES '!$C:$K,6,0),"")))</f>
        <v/>
      </c>
      <c r="G379" s="360" t="str">
        <f>IF($B379="","",IFERROR(VLOOKUP($B379,SERVIÇOS!$B:$G,5,0),IFERROR(VLOOKUP($B379,'COMPOSIÇÕES COMPLEMENTARES '!$C:$K,7,0),"")))</f>
        <v/>
      </c>
      <c r="H379" s="360" t="str">
        <f t="shared" si="47"/>
        <v/>
      </c>
      <c r="I379" s="360" t="str">
        <f t="shared" si="48"/>
        <v/>
      </c>
      <c r="J379" s="360" t="str">
        <f t="shared" si="49"/>
        <v/>
      </c>
      <c r="K379" s="360" t="str">
        <f t="shared" si="50"/>
        <v/>
      </c>
      <c r="L379" s="360"/>
    </row>
    <row r="380" spans="1:12" s="236" customFormat="1">
      <c r="A380" s="355"/>
      <c r="B380" s="356"/>
      <c r="C380" s="357" t="str">
        <f>IF($B380="","",IFERROR(VLOOKUP($B380,SERVIÇOS!$B:$G,2,0),IFERROR(VLOOKUP($B380,'COMPOSIÇÕES COMPLEMENTARES '!$C:$K,2,0),"")))</f>
        <v/>
      </c>
      <c r="D380" s="358" t="str">
        <f>IF($B380="","",IFERROR(VLOOKUP($B380,SERVIÇOS!$B:$G,3,0),IFERROR(VLOOKUP($B380,'COMPOSIÇÕES COMPLEMENTARES '!$C:$K,3,0),"")))</f>
        <v/>
      </c>
      <c r="E380" s="359"/>
      <c r="F380" s="360" t="str">
        <f>IF($B380="","",IFERROR(VLOOKUP($B380,SERVIÇOS!$B:$G,4,0),IFERROR(VLOOKUP($B380,'COMPOSIÇÕES COMPLEMENTARES '!$C:$K,6,0),"")))</f>
        <v/>
      </c>
      <c r="G380" s="360" t="str">
        <f>IF($B380="","",IFERROR(VLOOKUP($B380,SERVIÇOS!$B:$G,5,0),IFERROR(VLOOKUP($B380,'COMPOSIÇÕES COMPLEMENTARES '!$C:$K,7,0),"")))</f>
        <v/>
      </c>
      <c r="H380" s="360" t="str">
        <f t="shared" si="47"/>
        <v/>
      </c>
      <c r="I380" s="360" t="str">
        <f t="shared" si="48"/>
        <v/>
      </c>
      <c r="J380" s="360" t="str">
        <f t="shared" si="49"/>
        <v/>
      </c>
      <c r="K380" s="360" t="str">
        <f t="shared" si="50"/>
        <v/>
      </c>
      <c r="L380" s="360"/>
    </row>
    <row r="381" spans="1:12" s="236" customFormat="1">
      <c r="A381" s="355"/>
      <c r="B381" s="356"/>
      <c r="C381" s="357" t="str">
        <f>IF($B381="","",IFERROR(VLOOKUP($B381,SERVIÇOS!$B:$G,2,0),IFERROR(VLOOKUP($B381,'COMPOSIÇÕES COMPLEMENTARES '!$C:$K,2,0),"")))</f>
        <v/>
      </c>
      <c r="D381" s="358" t="str">
        <f>IF($B381="","",IFERROR(VLOOKUP($B381,SERVIÇOS!$B:$G,3,0),IFERROR(VLOOKUP($B381,'COMPOSIÇÕES COMPLEMENTARES '!$C:$K,3,0),"")))</f>
        <v/>
      </c>
      <c r="E381" s="359"/>
      <c r="F381" s="360" t="str">
        <f>IF($B381="","",IFERROR(VLOOKUP($B381,SERVIÇOS!$B:$G,4,0),IFERROR(VLOOKUP($B381,'COMPOSIÇÕES COMPLEMENTARES '!$C:$K,6,0),"")))</f>
        <v/>
      </c>
      <c r="G381" s="360" t="str">
        <f>IF($B381="","",IFERROR(VLOOKUP($B381,SERVIÇOS!$B:$G,5,0),IFERROR(VLOOKUP($B381,'COMPOSIÇÕES COMPLEMENTARES '!$C:$K,7,0),"")))</f>
        <v/>
      </c>
      <c r="H381" s="360" t="str">
        <f t="shared" si="47"/>
        <v/>
      </c>
      <c r="I381" s="360" t="str">
        <f t="shared" si="48"/>
        <v/>
      </c>
      <c r="J381" s="360" t="str">
        <f t="shared" si="49"/>
        <v/>
      </c>
      <c r="K381" s="360" t="str">
        <f t="shared" si="50"/>
        <v/>
      </c>
      <c r="L381" s="360"/>
    </row>
    <row r="382" spans="1:12" s="236" customFormat="1">
      <c r="A382" s="355"/>
      <c r="B382" s="356"/>
      <c r="C382" s="357" t="str">
        <f>IF($B382="","",IFERROR(VLOOKUP($B382,SERVIÇOS!$B:$G,2,0),IFERROR(VLOOKUP($B382,'COMPOSIÇÕES COMPLEMENTARES '!$C:$K,2,0),"")))</f>
        <v/>
      </c>
      <c r="D382" s="358" t="str">
        <f>IF($B382="","",IFERROR(VLOOKUP($B382,SERVIÇOS!$B:$G,3,0),IFERROR(VLOOKUP($B382,'COMPOSIÇÕES COMPLEMENTARES '!$C:$K,3,0),"")))</f>
        <v/>
      </c>
      <c r="E382" s="359"/>
      <c r="F382" s="360" t="str">
        <f>IF($B382="","",IFERROR(VLOOKUP($B382,SERVIÇOS!$B:$G,4,0),IFERROR(VLOOKUP($B382,'COMPOSIÇÕES COMPLEMENTARES '!$C:$K,6,0),"")))</f>
        <v/>
      </c>
      <c r="G382" s="360" t="str">
        <f>IF($B382="","",IFERROR(VLOOKUP($B382,SERVIÇOS!$B:$G,5,0),IFERROR(VLOOKUP($B382,'COMPOSIÇÕES COMPLEMENTARES '!$C:$K,7,0),"")))</f>
        <v/>
      </c>
      <c r="H382" s="360" t="str">
        <f t="shared" si="47"/>
        <v/>
      </c>
      <c r="I382" s="360" t="str">
        <f t="shared" si="48"/>
        <v/>
      </c>
      <c r="J382" s="360" t="str">
        <f t="shared" si="49"/>
        <v/>
      </c>
      <c r="K382" s="360" t="str">
        <f t="shared" si="50"/>
        <v/>
      </c>
      <c r="L382" s="360"/>
    </row>
    <row r="383" spans="1:12" s="236" customFormat="1">
      <c r="A383" s="355"/>
      <c r="B383" s="356"/>
      <c r="C383" s="357" t="str">
        <f>IF($B383="","",IFERROR(VLOOKUP($B383,SERVIÇOS!$B:$G,2,0),IFERROR(VLOOKUP($B383,'COMPOSIÇÕES COMPLEMENTARES '!$C:$K,2,0),"")))</f>
        <v/>
      </c>
      <c r="D383" s="358" t="str">
        <f>IF($B383="","",IFERROR(VLOOKUP($B383,SERVIÇOS!$B:$G,3,0),IFERROR(VLOOKUP($B383,'COMPOSIÇÕES COMPLEMENTARES '!$C:$K,3,0),"")))</f>
        <v/>
      </c>
      <c r="E383" s="359"/>
      <c r="F383" s="360" t="str">
        <f>IF($B383="","",IFERROR(VLOOKUP($B383,SERVIÇOS!$B:$G,4,0),IFERROR(VLOOKUP($B383,'COMPOSIÇÕES COMPLEMENTARES '!$C:$K,6,0),"")))</f>
        <v/>
      </c>
      <c r="G383" s="360" t="str">
        <f>IF($B383="","",IFERROR(VLOOKUP($B383,SERVIÇOS!$B:$G,5,0),IFERROR(VLOOKUP($B383,'COMPOSIÇÕES COMPLEMENTARES '!$C:$K,7,0),"")))</f>
        <v/>
      </c>
      <c r="H383" s="360" t="str">
        <f t="shared" si="47"/>
        <v/>
      </c>
      <c r="I383" s="360" t="str">
        <f t="shared" si="48"/>
        <v/>
      </c>
      <c r="J383" s="360" t="str">
        <f t="shared" si="49"/>
        <v/>
      </c>
      <c r="K383" s="360" t="str">
        <f t="shared" si="50"/>
        <v/>
      </c>
      <c r="L383" s="360"/>
    </row>
    <row r="384" spans="1:12" s="236" customFormat="1">
      <c r="A384" s="355"/>
      <c r="B384" s="356"/>
      <c r="C384" s="357" t="str">
        <f>IF($B384="","",IFERROR(VLOOKUP($B384,SERVIÇOS!$B:$G,2,0),IFERROR(VLOOKUP($B384,'COMPOSIÇÕES COMPLEMENTARES '!$C:$K,2,0),"")))</f>
        <v/>
      </c>
      <c r="D384" s="358" t="str">
        <f>IF($B384="","",IFERROR(VLOOKUP($B384,SERVIÇOS!$B:$G,3,0),IFERROR(VLOOKUP($B384,'COMPOSIÇÕES COMPLEMENTARES '!$C:$K,3,0),"")))</f>
        <v/>
      </c>
      <c r="E384" s="359"/>
      <c r="F384" s="360" t="str">
        <f>IF($B384="","",IFERROR(VLOOKUP($B384,SERVIÇOS!$B:$G,4,0),IFERROR(VLOOKUP($B384,'COMPOSIÇÕES COMPLEMENTARES '!$C:$K,6,0),"")))</f>
        <v/>
      </c>
      <c r="G384" s="360" t="str">
        <f>IF($B384="","",IFERROR(VLOOKUP($B384,SERVIÇOS!$B:$G,5,0),IFERROR(VLOOKUP($B384,'COMPOSIÇÕES COMPLEMENTARES '!$C:$K,7,0),"")))</f>
        <v/>
      </c>
      <c r="H384" s="360" t="str">
        <f t="shared" si="47"/>
        <v/>
      </c>
      <c r="I384" s="360" t="str">
        <f t="shared" si="48"/>
        <v/>
      </c>
      <c r="J384" s="360" t="str">
        <f t="shared" si="49"/>
        <v/>
      </c>
      <c r="K384" s="360" t="str">
        <f t="shared" si="50"/>
        <v/>
      </c>
      <c r="L384" s="360"/>
    </row>
    <row r="385" spans="1:12" s="236" customFormat="1">
      <c r="A385" s="355"/>
      <c r="B385" s="356"/>
      <c r="C385" s="357" t="str">
        <f>IF($B385="","",IFERROR(VLOOKUP($B385,SERVIÇOS!$B:$G,2,0),IFERROR(VLOOKUP($B385,'COMPOSIÇÕES COMPLEMENTARES '!$C:$K,2,0),"")))</f>
        <v/>
      </c>
      <c r="D385" s="358" t="str">
        <f>IF($B385="","",IFERROR(VLOOKUP($B385,SERVIÇOS!$B:$G,3,0),IFERROR(VLOOKUP($B385,'COMPOSIÇÕES COMPLEMENTARES '!$C:$K,3,0),"")))</f>
        <v/>
      </c>
      <c r="E385" s="359"/>
      <c r="F385" s="360" t="str">
        <f>IF($B385="","",IFERROR(VLOOKUP($B385,SERVIÇOS!$B:$G,4,0),IFERROR(VLOOKUP($B385,'COMPOSIÇÕES COMPLEMENTARES '!$C:$K,6,0),"")))</f>
        <v/>
      </c>
      <c r="G385" s="360" t="str">
        <f>IF($B385="","",IFERROR(VLOOKUP($B385,SERVIÇOS!$B:$G,5,0),IFERROR(VLOOKUP($B385,'COMPOSIÇÕES COMPLEMENTARES '!$C:$K,7,0),"")))</f>
        <v/>
      </c>
      <c r="H385" s="360" t="str">
        <f t="shared" si="47"/>
        <v/>
      </c>
      <c r="I385" s="360" t="str">
        <f t="shared" si="48"/>
        <v/>
      </c>
      <c r="J385" s="360" t="str">
        <f t="shared" si="49"/>
        <v/>
      </c>
      <c r="K385" s="360" t="str">
        <f t="shared" si="50"/>
        <v/>
      </c>
      <c r="L385" s="360"/>
    </row>
    <row r="386" spans="1:12" s="236" customFormat="1">
      <c r="A386" s="355"/>
      <c r="B386" s="356"/>
      <c r="C386" s="357" t="str">
        <f>IF($B386="","",IFERROR(VLOOKUP($B386,SERVIÇOS!$B:$G,2,0),IFERROR(VLOOKUP($B386,'COMPOSIÇÕES COMPLEMENTARES '!$C:$K,2,0),"")))</f>
        <v/>
      </c>
      <c r="D386" s="358" t="str">
        <f>IF($B386="","",IFERROR(VLOOKUP($B386,SERVIÇOS!$B:$G,3,0),IFERROR(VLOOKUP($B386,'COMPOSIÇÕES COMPLEMENTARES '!$C:$K,3,0),"")))</f>
        <v/>
      </c>
      <c r="E386" s="359"/>
      <c r="F386" s="360" t="str">
        <f>IF($B386="","",IFERROR(VLOOKUP($B386,SERVIÇOS!$B:$G,4,0),IFERROR(VLOOKUP($B386,'COMPOSIÇÕES COMPLEMENTARES '!$C:$K,6,0),"")))</f>
        <v/>
      </c>
      <c r="G386" s="360" t="str">
        <f>IF($B386="","",IFERROR(VLOOKUP($B386,SERVIÇOS!$B:$G,5,0),IFERROR(VLOOKUP($B386,'COMPOSIÇÕES COMPLEMENTARES '!$C:$K,7,0),"")))</f>
        <v/>
      </c>
      <c r="H386" s="360" t="str">
        <f t="shared" si="47"/>
        <v/>
      </c>
      <c r="I386" s="360" t="str">
        <f t="shared" si="48"/>
        <v/>
      </c>
      <c r="J386" s="360" t="str">
        <f t="shared" si="49"/>
        <v/>
      </c>
      <c r="K386" s="360" t="str">
        <f t="shared" si="50"/>
        <v/>
      </c>
      <c r="L386" s="360"/>
    </row>
    <row r="387" spans="1:12" s="236" customFormat="1">
      <c r="A387" s="355"/>
      <c r="B387" s="356"/>
      <c r="C387" s="357" t="str">
        <f>IF($B387="","",IFERROR(VLOOKUP($B387,SERVIÇOS!$B:$G,2,0),IFERROR(VLOOKUP($B387,'COMPOSIÇÕES COMPLEMENTARES '!$C:$K,2,0),"")))</f>
        <v/>
      </c>
      <c r="D387" s="358" t="str">
        <f>IF($B387="","",IFERROR(VLOOKUP($B387,SERVIÇOS!$B:$G,3,0),IFERROR(VLOOKUP($B387,'COMPOSIÇÕES COMPLEMENTARES '!$C:$K,3,0),"")))</f>
        <v/>
      </c>
      <c r="E387" s="359"/>
      <c r="F387" s="360" t="str">
        <f>IF($B387="","",IFERROR(VLOOKUP($B387,SERVIÇOS!$B:$G,4,0),IFERROR(VLOOKUP($B387,'COMPOSIÇÕES COMPLEMENTARES '!$C:$K,6,0),"")))</f>
        <v/>
      </c>
      <c r="G387" s="360" t="str">
        <f>IF($B387="","",IFERROR(VLOOKUP($B387,SERVIÇOS!$B:$G,5,0),IFERROR(VLOOKUP($B387,'COMPOSIÇÕES COMPLEMENTARES '!$C:$K,7,0),"")))</f>
        <v/>
      </c>
      <c r="H387" s="360" t="str">
        <f t="shared" si="47"/>
        <v/>
      </c>
      <c r="I387" s="360" t="str">
        <f t="shared" si="48"/>
        <v/>
      </c>
      <c r="J387" s="360" t="str">
        <f t="shared" si="49"/>
        <v/>
      </c>
      <c r="K387" s="360" t="str">
        <f t="shared" si="50"/>
        <v/>
      </c>
      <c r="L387" s="360"/>
    </row>
    <row r="388" spans="1:12" s="236" customFormat="1">
      <c r="A388" s="355"/>
      <c r="B388" s="356"/>
      <c r="C388" s="357" t="str">
        <f>IF($B388="","",IFERROR(VLOOKUP($B388,SERVIÇOS!$B:$G,2,0),IFERROR(VLOOKUP($B388,'COMPOSIÇÕES COMPLEMENTARES '!$C:$K,2,0),"")))</f>
        <v/>
      </c>
      <c r="D388" s="358" t="str">
        <f>IF($B388="","",IFERROR(VLOOKUP($B388,SERVIÇOS!$B:$G,3,0),IFERROR(VLOOKUP($B388,'COMPOSIÇÕES COMPLEMENTARES '!$C:$K,3,0),"")))</f>
        <v/>
      </c>
      <c r="E388" s="359"/>
      <c r="F388" s="360" t="str">
        <f>IF($B388="","",IFERROR(VLOOKUP($B388,SERVIÇOS!$B:$G,4,0),IFERROR(VLOOKUP($B388,'COMPOSIÇÕES COMPLEMENTARES '!$C:$K,6,0),"")))</f>
        <v/>
      </c>
      <c r="G388" s="360" t="str">
        <f>IF($B388="","",IFERROR(VLOOKUP($B388,SERVIÇOS!$B:$G,5,0),IFERROR(VLOOKUP($B388,'COMPOSIÇÕES COMPLEMENTARES '!$C:$K,7,0),"")))</f>
        <v/>
      </c>
      <c r="H388" s="360" t="str">
        <f t="shared" si="47"/>
        <v/>
      </c>
      <c r="I388" s="360" t="str">
        <f t="shared" si="48"/>
        <v/>
      </c>
      <c r="J388" s="360" t="str">
        <f t="shared" si="49"/>
        <v/>
      </c>
      <c r="K388" s="360" t="str">
        <f t="shared" si="50"/>
        <v/>
      </c>
      <c r="L388" s="360"/>
    </row>
    <row r="389" spans="1:12" s="236" customFormat="1">
      <c r="A389" s="355"/>
      <c r="B389" s="356"/>
      <c r="C389" s="357" t="str">
        <f>IF($B389="","",IFERROR(VLOOKUP($B389,SERVIÇOS!$B:$G,2,0),IFERROR(VLOOKUP($B389,'COMPOSIÇÕES COMPLEMENTARES '!$C:$K,2,0),"")))</f>
        <v/>
      </c>
      <c r="D389" s="358" t="str">
        <f>IF($B389="","",IFERROR(VLOOKUP($B389,SERVIÇOS!$B:$G,3,0),IFERROR(VLOOKUP($B389,'COMPOSIÇÕES COMPLEMENTARES '!$C:$K,3,0),"")))</f>
        <v/>
      </c>
      <c r="E389" s="359"/>
      <c r="F389" s="360" t="str">
        <f>IF($B389="","",IFERROR(VLOOKUP($B389,SERVIÇOS!$B:$G,4,0),IFERROR(VLOOKUP($B389,'COMPOSIÇÕES COMPLEMENTARES '!$C:$K,6,0),"")))</f>
        <v/>
      </c>
      <c r="G389" s="360" t="str">
        <f>IF($B389="","",IFERROR(VLOOKUP($B389,SERVIÇOS!$B:$G,5,0),IFERROR(VLOOKUP($B389,'COMPOSIÇÕES COMPLEMENTARES '!$C:$K,7,0),"")))</f>
        <v/>
      </c>
      <c r="H389" s="360" t="str">
        <f t="shared" si="47"/>
        <v/>
      </c>
      <c r="I389" s="360" t="str">
        <f t="shared" si="48"/>
        <v/>
      </c>
      <c r="J389" s="360" t="str">
        <f t="shared" si="49"/>
        <v/>
      </c>
      <c r="K389" s="360" t="str">
        <f t="shared" si="50"/>
        <v/>
      </c>
      <c r="L389" s="360"/>
    </row>
    <row r="390" spans="1:12" s="236" customFormat="1">
      <c r="A390" s="355"/>
      <c r="B390" s="356"/>
      <c r="C390" s="357" t="str">
        <f>IF($B390="","",IFERROR(VLOOKUP($B390,SERVIÇOS!$B:$G,2,0),IFERROR(VLOOKUP($B390,'COMPOSIÇÕES COMPLEMENTARES '!$C:$K,2,0),"")))</f>
        <v/>
      </c>
      <c r="D390" s="358" t="str">
        <f>IF($B390="","",IFERROR(VLOOKUP($B390,SERVIÇOS!$B:$G,3,0),IFERROR(VLOOKUP($B390,'COMPOSIÇÕES COMPLEMENTARES '!$C:$K,3,0),"")))</f>
        <v/>
      </c>
      <c r="E390" s="359"/>
      <c r="F390" s="360" t="str">
        <f>IF($B390="","",IFERROR(VLOOKUP($B390,SERVIÇOS!$B:$G,4,0),IFERROR(VLOOKUP($B390,'COMPOSIÇÕES COMPLEMENTARES '!$C:$K,6,0),"")))</f>
        <v/>
      </c>
      <c r="G390" s="360" t="str">
        <f>IF($B390="","",IFERROR(VLOOKUP($B390,SERVIÇOS!$B:$G,5,0),IFERROR(VLOOKUP($B390,'COMPOSIÇÕES COMPLEMENTARES '!$C:$K,7,0),"")))</f>
        <v/>
      </c>
      <c r="H390" s="360" t="str">
        <f t="shared" si="47"/>
        <v/>
      </c>
      <c r="I390" s="360" t="str">
        <f t="shared" si="48"/>
        <v/>
      </c>
      <c r="J390" s="360" t="str">
        <f t="shared" si="49"/>
        <v/>
      </c>
      <c r="K390" s="360" t="str">
        <f t="shared" si="50"/>
        <v/>
      </c>
      <c r="L390" s="360"/>
    </row>
    <row r="391" spans="1:12" s="236" customFormat="1">
      <c r="A391" s="355"/>
      <c r="B391" s="356"/>
      <c r="C391" s="357" t="str">
        <f>IF($B391="","",IFERROR(VLOOKUP($B391,SERVIÇOS!$B:$G,2,0),IFERROR(VLOOKUP($B391,'COMPOSIÇÕES COMPLEMENTARES '!$C:$K,2,0),"")))</f>
        <v/>
      </c>
      <c r="D391" s="358" t="str">
        <f>IF($B391="","",IFERROR(VLOOKUP($B391,SERVIÇOS!$B:$G,3,0),IFERROR(VLOOKUP($B391,'COMPOSIÇÕES COMPLEMENTARES '!$C:$K,3,0),"")))</f>
        <v/>
      </c>
      <c r="E391" s="359"/>
      <c r="F391" s="360" t="str">
        <f>IF($B391="","",IFERROR(VLOOKUP($B391,SERVIÇOS!$B:$G,4,0),IFERROR(VLOOKUP($B391,'COMPOSIÇÕES COMPLEMENTARES '!$C:$K,6,0),"")))</f>
        <v/>
      </c>
      <c r="G391" s="360" t="str">
        <f>IF($B391="","",IFERROR(VLOOKUP($B391,SERVIÇOS!$B:$G,5,0),IFERROR(VLOOKUP($B391,'COMPOSIÇÕES COMPLEMENTARES '!$C:$K,7,0),"")))</f>
        <v/>
      </c>
      <c r="H391" s="360" t="str">
        <f t="shared" si="47"/>
        <v/>
      </c>
      <c r="I391" s="360" t="str">
        <f t="shared" si="48"/>
        <v/>
      </c>
      <c r="J391" s="360" t="str">
        <f t="shared" si="49"/>
        <v/>
      </c>
      <c r="K391" s="360" t="str">
        <f t="shared" si="50"/>
        <v/>
      </c>
      <c r="L391" s="360"/>
    </row>
    <row r="392" spans="1:12" s="236" customFormat="1">
      <c r="A392" s="355"/>
      <c r="B392" s="356"/>
      <c r="C392" s="357" t="str">
        <f>IF($B392="","",IFERROR(VLOOKUP($B392,SERVIÇOS!$B:$G,2,0),IFERROR(VLOOKUP($B392,'COMPOSIÇÕES COMPLEMENTARES '!$C:$K,2,0),"")))</f>
        <v/>
      </c>
      <c r="D392" s="358" t="str">
        <f>IF($B392="","",IFERROR(VLOOKUP($B392,SERVIÇOS!$B:$G,3,0),IFERROR(VLOOKUP($B392,'COMPOSIÇÕES COMPLEMENTARES '!$C:$K,3,0),"")))</f>
        <v/>
      </c>
      <c r="E392" s="359"/>
      <c r="F392" s="360" t="str">
        <f>IF($B392="","",IFERROR(VLOOKUP($B392,SERVIÇOS!$B:$G,4,0),IFERROR(VLOOKUP($B392,'COMPOSIÇÕES COMPLEMENTARES '!$C:$K,6,0),"")))</f>
        <v/>
      </c>
      <c r="G392" s="360" t="str">
        <f>IF($B392="","",IFERROR(VLOOKUP($B392,SERVIÇOS!$B:$G,5,0),IFERROR(VLOOKUP($B392,'COMPOSIÇÕES COMPLEMENTARES '!$C:$K,7,0),"")))</f>
        <v/>
      </c>
      <c r="H392" s="360" t="str">
        <f t="shared" si="47"/>
        <v/>
      </c>
      <c r="I392" s="360" t="str">
        <f t="shared" si="48"/>
        <v/>
      </c>
      <c r="J392" s="360" t="str">
        <f t="shared" si="49"/>
        <v/>
      </c>
      <c r="K392" s="360" t="str">
        <f t="shared" si="50"/>
        <v/>
      </c>
      <c r="L392" s="360"/>
    </row>
    <row r="393" spans="1:12" s="236" customFormat="1">
      <c r="A393" s="355"/>
      <c r="B393" s="356"/>
      <c r="C393" s="357" t="str">
        <f>IF($B393="","",IFERROR(VLOOKUP($B393,SERVIÇOS!$B:$G,2,0),IFERROR(VLOOKUP($B393,'COMPOSIÇÕES COMPLEMENTARES '!$C:$K,2,0),"")))</f>
        <v/>
      </c>
      <c r="D393" s="358" t="str">
        <f>IF($B393="","",IFERROR(VLOOKUP($B393,SERVIÇOS!$B:$G,3,0),IFERROR(VLOOKUP($B393,'COMPOSIÇÕES COMPLEMENTARES '!$C:$K,3,0),"")))</f>
        <v/>
      </c>
      <c r="E393" s="359"/>
      <c r="F393" s="360" t="str">
        <f>IF($B393="","",IFERROR(VLOOKUP($B393,SERVIÇOS!$B:$G,4,0),IFERROR(VLOOKUP($B393,'COMPOSIÇÕES COMPLEMENTARES '!$C:$K,6,0),"")))</f>
        <v/>
      </c>
      <c r="G393" s="360" t="str">
        <f>IF($B393="","",IFERROR(VLOOKUP($B393,SERVIÇOS!$B:$G,5,0),IFERROR(VLOOKUP($B393,'COMPOSIÇÕES COMPLEMENTARES '!$C:$K,7,0),"")))</f>
        <v/>
      </c>
      <c r="H393" s="360" t="str">
        <f t="shared" si="47"/>
        <v/>
      </c>
      <c r="I393" s="360" t="str">
        <f t="shared" si="48"/>
        <v/>
      </c>
      <c r="J393" s="360" t="str">
        <f t="shared" si="49"/>
        <v/>
      </c>
      <c r="K393" s="360" t="str">
        <f t="shared" si="50"/>
        <v/>
      </c>
      <c r="L393" s="360"/>
    </row>
    <row r="394" spans="1:12" s="236" customFormat="1">
      <c r="A394" s="355"/>
      <c r="B394" s="356"/>
      <c r="C394" s="357" t="str">
        <f>IF($B394="","",IFERROR(VLOOKUP($B394,SERVIÇOS!$B:$G,2,0),IFERROR(VLOOKUP($B394,'COMPOSIÇÕES COMPLEMENTARES '!$C:$K,2,0),"")))</f>
        <v/>
      </c>
      <c r="D394" s="358" t="str">
        <f>IF($B394="","",IFERROR(VLOOKUP($B394,SERVIÇOS!$B:$G,3,0),IFERROR(VLOOKUP($B394,'COMPOSIÇÕES COMPLEMENTARES '!$C:$K,3,0),"")))</f>
        <v/>
      </c>
      <c r="E394" s="359"/>
      <c r="F394" s="360" t="str">
        <f>IF($B394="","",IFERROR(VLOOKUP($B394,SERVIÇOS!$B:$G,4,0),IFERROR(VLOOKUP($B394,'COMPOSIÇÕES COMPLEMENTARES '!$C:$K,6,0),"")))</f>
        <v/>
      </c>
      <c r="G394" s="360" t="str">
        <f>IF($B394="","",IFERROR(VLOOKUP($B394,SERVIÇOS!$B:$G,5,0),IFERROR(VLOOKUP($B394,'COMPOSIÇÕES COMPLEMENTARES '!$C:$K,7,0),"")))</f>
        <v/>
      </c>
      <c r="H394" s="360" t="str">
        <f t="shared" si="47"/>
        <v/>
      </c>
      <c r="I394" s="360" t="str">
        <f t="shared" si="48"/>
        <v/>
      </c>
      <c r="J394" s="360" t="str">
        <f t="shared" si="49"/>
        <v/>
      </c>
      <c r="K394" s="360" t="str">
        <f t="shared" si="50"/>
        <v/>
      </c>
      <c r="L394" s="360"/>
    </row>
    <row r="395" spans="1:12" s="236" customFormat="1">
      <c r="A395" s="355"/>
      <c r="B395" s="356"/>
      <c r="C395" s="357" t="str">
        <f>IF($B395="","",IFERROR(VLOOKUP($B395,SERVIÇOS!$B:$G,2,0),IFERROR(VLOOKUP($B395,'COMPOSIÇÕES COMPLEMENTARES '!$C:$K,2,0),"")))</f>
        <v/>
      </c>
      <c r="D395" s="358" t="str">
        <f>IF($B395="","",IFERROR(VLOOKUP($B395,SERVIÇOS!$B:$G,3,0),IFERROR(VLOOKUP($B395,'COMPOSIÇÕES COMPLEMENTARES '!$C:$K,3,0),"")))</f>
        <v/>
      </c>
      <c r="E395" s="359"/>
      <c r="F395" s="360" t="str">
        <f>IF($B395="","",IFERROR(VLOOKUP($B395,SERVIÇOS!$B:$G,4,0),IFERROR(VLOOKUP($B395,'COMPOSIÇÕES COMPLEMENTARES '!$C:$K,6,0),"")))</f>
        <v/>
      </c>
      <c r="G395" s="360" t="str">
        <f>IF($B395="","",IFERROR(VLOOKUP($B395,SERVIÇOS!$B:$G,5,0),IFERROR(VLOOKUP($B395,'COMPOSIÇÕES COMPLEMENTARES '!$C:$K,7,0),"")))</f>
        <v/>
      </c>
      <c r="H395" s="360" t="str">
        <f t="shared" si="47"/>
        <v/>
      </c>
      <c r="I395" s="360" t="str">
        <f t="shared" si="48"/>
        <v/>
      </c>
      <c r="J395" s="360" t="str">
        <f t="shared" si="49"/>
        <v/>
      </c>
      <c r="K395" s="360" t="str">
        <f t="shared" si="50"/>
        <v/>
      </c>
      <c r="L395" s="360"/>
    </row>
    <row r="396" spans="1:12" s="236" customFormat="1">
      <c r="A396" s="355"/>
      <c r="B396" s="356"/>
      <c r="C396" s="357" t="str">
        <f>IF($B396="","",IFERROR(VLOOKUP($B396,SERVIÇOS!$B:$G,2,0),IFERROR(VLOOKUP($B396,'COMPOSIÇÕES COMPLEMENTARES '!$C:$K,2,0),"")))</f>
        <v/>
      </c>
      <c r="D396" s="358" t="str">
        <f>IF($B396="","",IFERROR(VLOOKUP($B396,SERVIÇOS!$B:$G,3,0),IFERROR(VLOOKUP($B396,'COMPOSIÇÕES COMPLEMENTARES '!$C:$K,3,0),"")))</f>
        <v/>
      </c>
      <c r="E396" s="359"/>
      <c r="F396" s="360" t="str">
        <f>IF($B396="","",IFERROR(VLOOKUP($B396,SERVIÇOS!$B:$G,4,0),IFERROR(VLOOKUP($B396,'COMPOSIÇÕES COMPLEMENTARES '!$C:$K,6,0),"")))</f>
        <v/>
      </c>
      <c r="G396" s="360" t="str">
        <f>IF($B396="","",IFERROR(VLOOKUP($B396,SERVIÇOS!$B:$G,5,0),IFERROR(VLOOKUP($B396,'COMPOSIÇÕES COMPLEMENTARES '!$C:$K,7,0),"")))</f>
        <v/>
      </c>
      <c r="H396" s="360" t="str">
        <f t="shared" si="47"/>
        <v/>
      </c>
      <c r="I396" s="360" t="str">
        <f t="shared" si="48"/>
        <v/>
      </c>
      <c r="J396" s="360" t="str">
        <f t="shared" si="49"/>
        <v/>
      </c>
      <c r="K396" s="360" t="str">
        <f t="shared" si="50"/>
        <v/>
      </c>
      <c r="L396" s="360"/>
    </row>
    <row r="397" spans="1:12" s="236" customFormat="1">
      <c r="A397" s="355"/>
      <c r="B397" s="356"/>
      <c r="C397" s="357" t="str">
        <f>IF($B397="","",IFERROR(VLOOKUP($B397,SERVIÇOS!$B:$G,2,0),IFERROR(VLOOKUP($B397,'COMPOSIÇÕES COMPLEMENTARES '!$C:$K,2,0),"")))</f>
        <v/>
      </c>
      <c r="D397" s="358" t="str">
        <f>IF($B397="","",IFERROR(VLOOKUP($B397,SERVIÇOS!$B:$G,3,0),IFERROR(VLOOKUP($B397,'COMPOSIÇÕES COMPLEMENTARES '!$C:$K,3,0),"")))</f>
        <v/>
      </c>
      <c r="E397" s="359"/>
      <c r="F397" s="360" t="str">
        <f>IF($B397="","",IFERROR(VLOOKUP($B397,SERVIÇOS!$B:$G,4,0),IFERROR(VLOOKUP($B397,'COMPOSIÇÕES COMPLEMENTARES '!$C:$K,6,0),"")))</f>
        <v/>
      </c>
      <c r="G397" s="360" t="str">
        <f>IF($B397="","",IFERROR(VLOOKUP($B397,SERVIÇOS!$B:$G,5,0),IFERROR(VLOOKUP($B397,'COMPOSIÇÕES COMPLEMENTARES '!$C:$K,7,0),"")))</f>
        <v/>
      </c>
      <c r="H397" s="360" t="str">
        <f t="shared" si="47"/>
        <v/>
      </c>
      <c r="I397" s="360" t="str">
        <f t="shared" si="48"/>
        <v/>
      </c>
      <c r="J397" s="360" t="str">
        <f t="shared" si="49"/>
        <v/>
      </c>
      <c r="K397" s="360" t="str">
        <f t="shared" si="50"/>
        <v/>
      </c>
      <c r="L397" s="360"/>
    </row>
    <row r="398" spans="1:12" s="236" customFormat="1">
      <c r="A398" s="355"/>
      <c r="B398" s="356"/>
      <c r="C398" s="357" t="str">
        <f>IF($B398="","",IFERROR(VLOOKUP($B398,SERVIÇOS!$B:$G,2,0),IFERROR(VLOOKUP($B398,'COMPOSIÇÕES COMPLEMENTARES '!$C:$K,2,0),"")))</f>
        <v/>
      </c>
      <c r="D398" s="358" t="str">
        <f>IF($B398="","",IFERROR(VLOOKUP($B398,SERVIÇOS!$B:$G,3,0),IFERROR(VLOOKUP($B398,'COMPOSIÇÕES COMPLEMENTARES '!$C:$K,3,0),"")))</f>
        <v/>
      </c>
      <c r="E398" s="359"/>
      <c r="F398" s="360" t="str">
        <f>IF($B398="","",IFERROR(VLOOKUP($B398,SERVIÇOS!$B:$G,4,0),IFERROR(VLOOKUP($B398,'COMPOSIÇÕES COMPLEMENTARES '!$C:$K,6,0),"")))</f>
        <v/>
      </c>
      <c r="G398" s="360" t="str">
        <f>IF($B398="","",IFERROR(VLOOKUP($B398,SERVIÇOS!$B:$G,5,0),IFERROR(VLOOKUP($B398,'COMPOSIÇÕES COMPLEMENTARES '!$C:$K,7,0),"")))</f>
        <v/>
      </c>
      <c r="H398" s="360" t="str">
        <f t="shared" si="47"/>
        <v/>
      </c>
      <c r="I398" s="360" t="str">
        <f t="shared" si="48"/>
        <v/>
      </c>
      <c r="J398" s="360" t="str">
        <f t="shared" si="49"/>
        <v/>
      </c>
      <c r="K398" s="360" t="str">
        <f t="shared" si="50"/>
        <v/>
      </c>
      <c r="L398" s="360"/>
    </row>
    <row r="399" spans="1:12" s="236" customFormat="1">
      <c r="A399" s="355"/>
      <c r="B399" s="356"/>
      <c r="C399" s="357" t="str">
        <f>IF($B399="","",IFERROR(VLOOKUP($B399,SERVIÇOS!$B:$G,2,0),IFERROR(VLOOKUP($B399,'COMPOSIÇÕES COMPLEMENTARES '!$C:$K,2,0),"")))</f>
        <v/>
      </c>
      <c r="D399" s="358" t="str">
        <f>IF($B399="","",IFERROR(VLOOKUP($B399,SERVIÇOS!$B:$G,3,0),IFERROR(VLOOKUP($B399,'COMPOSIÇÕES COMPLEMENTARES '!$C:$K,3,0),"")))</f>
        <v/>
      </c>
      <c r="E399" s="359"/>
      <c r="F399" s="360" t="str">
        <f>IF($B399="","",IFERROR(VLOOKUP($B399,SERVIÇOS!$B:$G,4,0),IFERROR(VLOOKUP($B399,'COMPOSIÇÕES COMPLEMENTARES '!$C:$K,6,0),"")))</f>
        <v/>
      </c>
      <c r="G399" s="360" t="str">
        <f>IF($B399="","",IFERROR(VLOOKUP($B399,SERVIÇOS!$B:$G,5,0),IFERROR(VLOOKUP($B399,'COMPOSIÇÕES COMPLEMENTARES '!$C:$K,7,0),"")))</f>
        <v/>
      </c>
      <c r="H399" s="360" t="str">
        <f t="shared" si="47"/>
        <v/>
      </c>
      <c r="I399" s="360" t="str">
        <f t="shared" si="48"/>
        <v/>
      </c>
      <c r="J399" s="360" t="str">
        <f t="shared" si="49"/>
        <v/>
      </c>
      <c r="K399" s="360" t="str">
        <f t="shared" si="50"/>
        <v/>
      </c>
      <c r="L399" s="360"/>
    </row>
    <row r="400" spans="1:12" s="236" customFormat="1">
      <c r="A400" s="355"/>
      <c r="B400" s="356"/>
      <c r="C400" s="357" t="str">
        <f>IF($B400="","",IFERROR(VLOOKUP($B400,SERVIÇOS!$B:$G,2,0),IFERROR(VLOOKUP($B400,'COMPOSIÇÕES COMPLEMENTARES '!$C:$K,2,0),"")))</f>
        <v/>
      </c>
      <c r="D400" s="358" t="str">
        <f>IF($B400="","",IFERROR(VLOOKUP($B400,SERVIÇOS!$B:$G,3,0),IFERROR(VLOOKUP($B400,'COMPOSIÇÕES COMPLEMENTARES '!$C:$K,3,0),"")))</f>
        <v/>
      </c>
      <c r="E400" s="359"/>
      <c r="F400" s="360" t="str">
        <f>IF($B400="","",IFERROR(VLOOKUP($B400,SERVIÇOS!$B:$G,4,0),IFERROR(VLOOKUP($B400,'COMPOSIÇÕES COMPLEMENTARES '!$C:$K,6,0),"")))</f>
        <v/>
      </c>
      <c r="G400" s="360" t="str">
        <f>IF($B400="","",IFERROR(VLOOKUP($B400,SERVIÇOS!$B:$G,5,0),IFERROR(VLOOKUP($B400,'COMPOSIÇÕES COMPLEMENTARES '!$C:$K,7,0),"")))</f>
        <v/>
      </c>
      <c r="H400" s="360" t="str">
        <f t="shared" si="47"/>
        <v/>
      </c>
      <c r="I400" s="360" t="str">
        <f t="shared" si="48"/>
        <v/>
      </c>
      <c r="J400" s="360" t="str">
        <f t="shared" si="49"/>
        <v/>
      </c>
      <c r="K400" s="360" t="str">
        <f t="shared" si="50"/>
        <v/>
      </c>
      <c r="L400" s="360"/>
    </row>
    <row r="401" spans="1:12" s="236" customFormat="1">
      <c r="A401" s="355"/>
      <c r="B401" s="356"/>
      <c r="C401" s="357" t="str">
        <f>IF($B401="","",IFERROR(VLOOKUP($B401,SERVIÇOS!$B:$G,2,0),IFERROR(VLOOKUP($B401,'COMPOSIÇÕES COMPLEMENTARES '!$C:$K,2,0),"")))</f>
        <v/>
      </c>
      <c r="D401" s="358" t="str">
        <f>IF($B401="","",IFERROR(VLOOKUP($B401,SERVIÇOS!$B:$G,3,0),IFERROR(VLOOKUP($B401,'COMPOSIÇÕES COMPLEMENTARES '!$C:$K,3,0),"")))</f>
        <v/>
      </c>
      <c r="E401" s="359"/>
      <c r="F401" s="360" t="str">
        <f>IF($B401="","",IFERROR(VLOOKUP($B401,SERVIÇOS!$B:$G,4,0),IFERROR(VLOOKUP($B401,'COMPOSIÇÕES COMPLEMENTARES '!$C:$K,6,0),"")))</f>
        <v/>
      </c>
      <c r="G401" s="360" t="str">
        <f>IF($B401="","",IFERROR(VLOOKUP($B401,SERVIÇOS!$B:$G,5,0),IFERROR(VLOOKUP($B401,'COMPOSIÇÕES COMPLEMENTARES '!$C:$K,7,0),"")))</f>
        <v/>
      </c>
      <c r="H401" s="360" t="str">
        <f t="shared" si="47"/>
        <v/>
      </c>
      <c r="I401" s="360" t="str">
        <f t="shared" si="48"/>
        <v/>
      </c>
      <c r="J401" s="360" t="str">
        <f t="shared" si="49"/>
        <v/>
      </c>
      <c r="K401" s="360" t="str">
        <f t="shared" si="50"/>
        <v/>
      </c>
      <c r="L401" s="360"/>
    </row>
    <row r="402" spans="1:12" s="236" customFormat="1">
      <c r="A402" s="355"/>
      <c r="B402" s="356"/>
      <c r="C402" s="357" t="str">
        <f>IF($B402="","",IFERROR(VLOOKUP($B402,SERVIÇOS!$B:$G,2,0),IFERROR(VLOOKUP($B402,'COMPOSIÇÕES COMPLEMENTARES '!$C:$K,2,0),"")))</f>
        <v/>
      </c>
      <c r="D402" s="358" t="str">
        <f>IF($B402="","",IFERROR(VLOOKUP($B402,SERVIÇOS!$B:$G,3,0),IFERROR(VLOOKUP($B402,'COMPOSIÇÕES COMPLEMENTARES '!$C:$K,3,0),"")))</f>
        <v/>
      </c>
      <c r="E402" s="359"/>
      <c r="F402" s="360" t="str">
        <f>IF($B402="","",IFERROR(VLOOKUP($B402,SERVIÇOS!$B:$G,4,0),IFERROR(VLOOKUP($B402,'COMPOSIÇÕES COMPLEMENTARES '!$C:$K,6,0),"")))</f>
        <v/>
      </c>
      <c r="G402" s="360" t="str">
        <f>IF($B402="","",IFERROR(VLOOKUP($B402,SERVIÇOS!$B:$G,5,0),IFERROR(VLOOKUP($B402,'COMPOSIÇÕES COMPLEMENTARES '!$C:$K,7,0),"")))</f>
        <v/>
      </c>
      <c r="H402" s="360" t="str">
        <f t="shared" ref="H402:H465" si="51">IF(E402="","",F402+G402)</f>
        <v/>
      </c>
      <c r="I402" s="360" t="str">
        <f t="shared" si="48"/>
        <v/>
      </c>
      <c r="J402" s="360" t="str">
        <f t="shared" si="49"/>
        <v/>
      </c>
      <c r="K402" s="360" t="str">
        <f t="shared" si="50"/>
        <v/>
      </c>
      <c r="L402" s="360"/>
    </row>
    <row r="403" spans="1:12" s="236" customFormat="1">
      <c r="A403" s="355"/>
      <c r="B403" s="356"/>
      <c r="C403" s="357" t="str">
        <f>IF($B403="","",IFERROR(VLOOKUP($B403,SERVIÇOS!$B:$G,2,0),IFERROR(VLOOKUP($B403,'COMPOSIÇÕES COMPLEMENTARES '!$C:$K,2,0),"")))</f>
        <v/>
      </c>
      <c r="D403" s="358" t="str">
        <f>IF($B403="","",IFERROR(VLOOKUP($B403,SERVIÇOS!$B:$G,3,0),IFERROR(VLOOKUP($B403,'COMPOSIÇÕES COMPLEMENTARES '!$C:$K,3,0),"")))</f>
        <v/>
      </c>
      <c r="E403" s="359"/>
      <c r="F403" s="360" t="str">
        <f>IF($B403="","",IFERROR(VLOOKUP($B403,SERVIÇOS!$B:$G,4,0),IFERROR(VLOOKUP($B403,'COMPOSIÇÕES COMPLEMENTARES '!$C:$K,6,0),"")))</f>
        <v/>
      </c>
      <c r="G403" s="360" t="str">
        <f>IF($B403="","",IFERROR(VLOOKUP($B403,SERVIÇOS!$B:$G,5,0),IFERROR(VLOOKUP($B403,'COMPOSIÇÕES COMPLEMENTARES '!$C:$K,7,0),"")))</f>
        <v/>
      </c>
      <c r="H403" s="360" t="str">
        <f t="shared" si="51"/>
        <v/>
      </c>
      <c r="I403" s="360" t="str">
        <f t="shared" si="48"/>
        <v/>
      </c>
      <c r="J403" s="360" t="str">
        <f t="shared" si="49"/>
        <v/>
      </c>
      <c r="K403" s="360" t="str">
        <f t="shared" si="50"/>
        <v/>
      </c>
      <c r="L403" s="360"/>
    </row>
    <row r="404" spans="1:12" s="236" customFormat="1">
      <c r="A404" s="355"/>
      <c r="B404" s="356"/>
      <c r="C404" s="357" t="str">
        <f>IF($B404="","",IFERROR(VLOOKUP($B404,SERVIÇOS!$B:$G,2,0),IFERROR(VLOOKUP($B404,'COMPOSIÇÕES COMPLEMENTARES '!$C:$K,2,0),"")))</f>
        <v/>
      </c>
      <c r="D404" s="358" t="str">
        <f>IF($B404="","",IFERROR(VLOOKUP($B404,SERVIÇOS!$B:$G,3,0),IFERROR(VLOOKUP($B404,'COMPOSIÇÕES COMPLEMENTARES '!$C:$K,3,0),"")))</f>
        <v/>
      </c>
      <c r="E404" s="359"/>
      <c r="F404" s="360" t="str">
        <f>IF($B404="","",IFERROR(VLOOKUP($B404,SERVIÇOS!$B:$G,4,0),IFERROR(VLOOKUP($B404,'COMPOSIÇÕES COMPLEMENTARES '!$C:$K,6,0),"")))</f>
        <v/>
      </c>
      <c r="G404" s="360" t="str">
        <f>IF($B404="","",IFERROR(VLOOKUP($B404,SERVIÇOS!$B:$G,5,0),IFERROR(VLOOKUP($B404,'COMPOSIÇÕES COMPLEMENTARES '!$C:$K,7,0),"")))</f>
        <v/>
      </c>
      <c r="H404" s="360" t="str">
        <f t="shared" si="51"/>
        <v/>
      </c>
      <c r="I404" s="360" t="str">
        <f t="shared" si="48"/>
        <v/>
      </c>
      <c r="J404" s="360" t="str">
        <f t="shared" si="49"/>
        <v/>
      </c>
      <c r="K404" s="360" t="str">
        <f t="shared" si="50"/>
        <v/>
      </c>
      <c r="L404" s="360"/>
    </row>
    <row r="405" spans="1:12" s="236" customFormat="1">
      <c r="A405" s="355"/>
      <c r="B405" s="356"/>
      <c r="C405" s="357" t="str">
        <f>IF($B405="","",IFERROR(VLOOKUP($B405,SERVIÇOS!$B:$G,2,0),IFERROR(VLOOKUP($B405,'COMPOSIÇÕES COMPLEMENTARES '!$C:$K,2,0),"")))</f>
        <v/>
      </c>
      <c r="D405" s="358" t="str">
        <f>IF($B405="","",IFERROR(VLOOKUP($B405,SERVIÇOS!$B:$G,3,0),IFERROR(VLOOKUP($B405,'COMPOSIÇÕES COMPLEMENTARES '!$C:$K,3,0),"")))</f>
        <v/>
      </c>
      <c r="E405" s="359"/>
      <c r="F405" s="360" t="str">
        <f>IF($B405="","",IFERROR(VLOOKUP($B405,SERVIÇOS!$B:$G,4,0),IFERROR(VLOOKUP($B405,'COMPOSIÇÕES COMPLEMENTARES '!$C:$K,6,0),"")))</f>
        <v/>
      </c>
      <c r="G405" s="360" t="str">
        <f>IF($B405="","",IFERROR(VLOOKUP($B405,SERVIÇOS!$B:$G,5,0),IFERROR(VLOOKUP($B405,'COMPOSIÇÕES COMPLEMENTARES '!$C:$K,7,0),"")))</f>
        <v/>
      </c>
      <c r="H405" s="360" t="str">
        <f t="shared" si="51"/>
        <v/>
      </c>
      <c r="I405" s="360" t="str">
        <f t="shared" si="48"/>
        <v/>
      </c>
      <c r="J405" s="360" t="str">
        <f t="shared" si="49"/>
        <v/>
      </c>
      <c r="K405" s="360" t="str">
        <f t="shared" si="50"/>
        <v/>
      </c>
      <c r="L405" s="360"/>
    </row>
    <row r="406" spans="1:12" s="236" customFormat="1">
      <c r="A406" s="355"/>
      <c r="B406" s="356"/>
      <c r="C406" s="357" t="str">
        <f>IF($B406="","",IFERROR(VLOOKUP($B406,SERVIÇOS!$B:$G,2,0),IFERROR(VLOOKUP($B406,'COMPOSIÇÕES COMPLEMENTARES '!$C:$K,2,0),"")))</f>
        <v/>
      </c>
      <c r="D406" s="358" t="str">
        <f>IF($B406="","",IFERROR(VLOOKUP($B406,SERVIÇOS!$B:$G,3,0),IFERROR(VLOOKUP($B406,'COMPOSIÇÕES COMPLEMENTARES '!$C:$K,3,0),"")))</f>
        <v/>
      </c>
      <c r="E406" s="359"/>
      <c r="F406" s="360" t="str">
        <f>IF($B406="","",IFERROR(VLOOKUP($B406,SERVIÇOS!$B:$G,4,0),IFERROR(VLOOKUP($B406,'COMPOSIÇÕES COMPLEMENTARES '!$C:$K,6,0),"")))</f>
        <v/>
      </c>
      <c r="G406" s="360" t="str">
        <f>IF($B406="","",IFERROR(VLOOKUP($B406,SERVIÇOS!$B:$G,5,0),IFERROR(VLOOKUP($B406,'COMPOSIÇÕES COMPLEMENTARES '!$C:$K,7,0),"")))</f>
        <v/>
      </c>
      <c r="H406" s="360" t="str">
        <f t="shared" si="51"/>
        <v/>
      </c>
      <c r="I406" s="360" t="str">
        <f t="shared" si="48"/>
        <v/>
      </c>
      <c r="J406" s="360" t="str">
        <f t="shared" si="49"/>
        <v/>
      </c>
      <c r="K406" s="360" t="str">
        <f t="shared" si="50"/>
        <v/>
      </c>
      <c r="L406" s="360"/>
    </row>
    <row r="407" spans="1:12" s="236" customFormat="1">
      <c r="A407" s="355"/>
      <c r="B407" s="356"/>
      <c r="C407" s="357" t="str">
        <f>IF($B407="","",IFERROR(VLOOKUP($B407,SERVIÇOS!$B:$G,2,0),IFERROR(VLOOKUP($B407,'COMPOSIÇÕES COMPLEMENTARES '!$C:$K,2,0),"")))</f>
        <v/>
      </c>
      <c r="D407" s="358" t="str">
        <f>IF($B407="","",IFERROR(VLOOKUP($B407,SERVIÇOS!$B:$G,3,0),IFERROR(VLOOKUP($B407,'COMPOSIÇÕES COMPLEMENTARES '!$C:$K,3,0),"")))</f>
        <v/>
      </c>
      <c r="E407" s="359"/>
      <c r="F407" s="360" t="str">
        <f>IF($B407="","",IFERROR(VLOOKUP($B407,SERVIÇOS!$B:$G,4,0),IFERROR(VLOOKUP($B407,'COMPOSIÇÕES COMPLEMENTARES '!$C:$K,6,0),"")))</f>
        <v/>
      </c>
      <c r="G407" s="360" t="str">
        <f>IF($B407="","",IFERROR(VLOOKUP($B407,SERVIÇOS!$B:$G,5,0),IFERROR(VLOOKUP($B407,'COMPOSIÇÕES COMPLEMENTARES '!$C:$K,7,0),"")))</f>
        <v/>
      </c>
      <c r="H407" s="360" t="str">
        <f t="shared" si="51"/>
        <v/>
      </c>
      <c r="I407" s="360" t="str">
        <f t="shared" si="48"/>
        <v/>
      </c>
      <c r="J407" s="360" t="str">
        <f t="shared" si="49"/>
        <v/>
      </c>
      <c r="K407" s="360" t="str">
        <f t="shared" si="50"/>
        <v/>
      </c>
      <c r="L407" s="360"/>
    </row>
    <row r="408" spans="1:12" s="236" customFormat="1">
      <c r="A408" s="355"/>
      <c r="B408" s="356"/>
      <c r="C408" s="357" t="str">
        <f>IF($B408="","",IFERROR(VLOOKUP($B408,SERVIÇOS!$B:$G,2,0),IFERROR(VLOOKUP($B408,'COMPOSIÇÕES COMPLEMENTARES '!$C:$K,2,0),"")))</f>
        <v/>
      </c>
      <c r="D408" s="358" t="str">
        <f>IF($B408="","",IFERROR(VLOOKUP($B408,SERVIÇOS!$B:$G,3,0),IFERROR(VLOOKUP($B408,'COMPOSIÇÕES COMPLEMENTARES '!$C:$K,3,0),"")))</f>
        <v/>
      </c>
      <c r="E408" s="359"/>
      <c r="F408" s="360" t="str">
        <f>IF($B408="","",IFERROR(VLOOKUP($B408,SERVIÇOS!$B:$G,4,0),IFERROR(VLOOKUP($B408,'COMPOSIÇÕES COMPLEMENTARES '!$C:$K,6,0),"")))</f>
        <v/>
      </c>
      <c r="G408" s="360" t="str">
        <f>IF($B408="","",IFERROR(VLOOKUP($B408,SERVIÇOS!$B:$G,5,0),IFERROR(VLOOKUP($B408,'COMPOSIÇÕES COMPLEMENTARES '!$C:$K,7,0),"")))</f>
        <v/>
      </c>
      <c r="H408" s="360" t="str">
        <f t="shared" si="51"/>
        <v/>
      </c>
      <c r="I408" s="360" t="str">
        <f t="shared" si="48"/>
        <v/>
      </c>
      <c r="J408" s="360" t="str">
        <f t="shared" si="49"/>
        <v/>
      </c>
      <c r="K408" s="360" t="str">
        <f t="shared" si="50"/>
        <v/>
      </c>
      <c r="L408" s="360"/>
    </row>
    <row r="409" spans="1:12" s="236" customFormat="1">
      <c r="A409" s="355"/>
      <c r="B409" s="356"/>
      <c r="C409" s="357" t="str">
        <f>IF($B409="","",IFERROR(VLOOKUP($B409,SERVIÇOS!$B:$G,2,0),IFERROR(VLOOKUP($B409,'COMPOSIÇÕES COMPLEMENTARES '!$C:$K,2,0),"")))</f>
        <v/>
      </c>
      <c r="D409" s="358" t="str">
        <f>IF($B409="","",IFERROR(VLOOKUP($B409,SERVIÇOS!$B:$G,3,0),IFERROR(VLOOKUP($B409,'COMPOSIÇÕES COMPLEMENTARES '!$C:$K,3,0),"")))</f>
        <v/>
      </c>
      <c r="E409" s="359"/>
      <c r="F409" s="360" t="str">
        <f>IF($B409="","",IFERROR(VLOOKUP($B409,SERVIÇOS!$B:$G,4,0),IFERROR(VLOOKUP($B409,'COMPOSIÇÕES COMPLEMENTARES '!$C:$K,6,0),"")))</f>
        <v/>
      </c>
      <c r="G409" s="360" t="str">
        <f>IF($B409="","",IFERROR(VLOOKUP($B409,SERVIÇOS!$B:$G,5,0),IFERROR(VLOOKUP($B409,'COMPOSIÇÕES COMPLEMENTARES '!$C:$K,7,0),"")))</f>
        <v/>
      </c>
      <c r="H409" s="360" t="str">
        <f t="shared" si="51"/>
        <v/>
      </c>
      <c r="I409" s="360" t="str">
        <f t="shared" si="48"/>
        <v/>
      </c>
      <c r="J409" s="360" t="str">
        <f t="shared" si="49"/>
        <v/>
      </c>
      <c r="K409" s="360" t="str">
        <f t="shared" si="50"/>
        <v/>
      </c>
      <c r="L409" s="360"/>
    </row>
    <row r="410" spans="1:12" s="236" customFormat="1">
      <c r="A410" s="355"/>
      <c r="B410" s="356"/>
      <c r="C410" s="357" t="str">
        <f>IF($B410="","",IFERROR(VLOOKUP($B410,SERVIÇOS!$B:$G,2,0),IFERROR(VLOOKUP($B410,'COMPOSIÇÕES COMPLEMENTARES '!$C:$K,2,0),"")))</f>
        <v/>
      </c>
      <c r="D410" s="358" t="str">
        <f>IF($B410="","",IFERROR(VLOOKUP($B410,SERVIÇOS!$B:$G,3,0),IFERROR(VLOOKUP($B410,'COMPOSIÇÕES COMPLEMENTARES '!$C:$K,3,0),"")))</f>
        <v/>
      </c>
      <c r="E410" s="359"/>
      <c r="F410" s="360" t="str">
        <f>IF($B410="","",IFERROR(VLOOKUP($B410,SERVIÇOS!$B:$G,4,0),IFERROR(VLOOKUP($B410,'COMPOSIÇÕES COMPLEMENTARES '!$C:$K,6,0),"")))</f>
        <v/>
      </c>
      <c r="G410" s="360" t="str">
        <f>IF($B410="","",IFERROR(VLOOKUP($B410,SERVIÇOS!$B:$G,5,0),IFERROR(VLOOKUP($B410,'COMPOSIÇÕES COMPLEMENTARES '!$C:$K,7,0),"")))</f>
        <v/>
      </c>
      <c r="H410" s="360" t="str">
        <f t="shared" si="51"/>
        <v/>
      </c>
      <c r="I410" s="360" t="str">
        <f t="shared" si="48"/>
        <v/>
      </c>
      <c r="J410" s="360" t="str">
        <f t="shared" si="49"/>
        <v/>
      </c>
      <c r="K410" s="360" t="str">
        <f t="shared" si="50"/>
        <v/>
      </c>
      <c r="L410" s="360"/>
    </row>
    <row r="411" spans="1:12" s="236" customFormat="1">
      <c r="A411" s="355"/>
      <c r="B411" s="356"/>
      <c r="C411" s="357" t="str">
        <f>IF($B411="","",IFERROR(VLOOKUP($B411,SERVIÇOS!$B:$G,2,0),IFERROR(VLOOKUP($B411,'COMPOSIÇÕES COMPLEMENTARES '!$C:$K,2,0),"")))</f>
        <v/>
      </c>
      <c r="D411" s="358" t="str">
        <f>IF($B411="","",IFERROR(VLOOKUP($B411,SERVIÇOS!$B:$G,3,0),IFERROR(VLOOKUP($B411,'COMPOSIÇÕES COMPLEMENTARES '!$C:$K,3,0),"")))</f>
        <v/>
      </c>
      <c r="E411" s="359"/>
      <c r="F411" s="360" t="str">
        <f>IF($B411="","",IFERROR(VLOOKUP($B411,SERVIÇOS!$B:$G,4,0),IFERROR(VLOOKUP($B411,'COMPOSIÇÕES COMPLEMENTARES '!$C:$K,6,0),"")))</f>
        <v/>
      </c>
      <c r="G411" s="360" t="str">
        <f>IF($B411="","",IFERROR(VLOOKUP($B411,SERVIÇOS!$B:$G,5,0),IFERROR(VLOOKUP($B411,'COMPOSIÇÕES COMPLEMENTARES '!$C:$K,7,0),"")))</f>
        <v/>
      </c>
      <c r="H411" s="360" t="str">
        <f t="shared" si="51"/>
        <v/>
      </c>
      <c r="I411" s="360" t="str">
        <f t="shared" ref="I411:I474" si="52">IF(E411="","",TRUNC((E411*F411),2))</f>
        <v/>
      </c>
      <c r="J411" s="360" t="str">
        <f t="shared" ref="J411:J474" si="53">IF(E411="","",TRUNC((E411*G411),2))</f>
        <v/>
      </c>
      <c r="K411" s="360" t="str">
        <f t="shared" ref="K411:K474" si="54">IF(E411="","",TRUNC((E411*H411),2))</f>
        <v/>
      </c>
      <c r="L411" s="360"/>
    </row>
    <row r="412" spans="1:12" s="236" customFormat="1">
      <c r="A412" s="355"/>
      <c r="B412" s="356"/>
      <c r="C412" s="357" t="str">
        <f>IF($B412="","",IFERROR(VLOOKUP($B412,SERVIÇOS!$B:$G,2,0),IFERROR(VLOOKUP($B412,'COMPOSIÇÕES COMPLEMENTARES '!$C:$K,2,0),"")))</f>
        <v/>
      </c>
      <c r="D412" s="358" t="str">
        <f>IF($B412="","",IFERROR(VLOOKUP($B412,SERVIÇOS!$B:$G,3,0),IFERROR(VLOOKUP($B412,'COMPOSIÇÕES COMPLEMENTARES '!$C:$K,3,0),"")))</f>
        <v/>
      </c>
      <c r="E412" s="359"/>
      <c r="F412" s="360" t="str">
        <f>IF($B412="","",IFERROR(VLOOKUP($B412,SERVIÇOS!$B:$G,4,0),IFERROR(VLOOKUP($B412,'COMPOSIÇÕES COMPLEMENTARES '!$C:$K,6,0),"")))</f>
        <v/>
      </c>
      <c r="G412" s="360" t="str">
        <f>IF($B412="","",IFERROR(VLOOKUP($B412,SERVIÇOS!$B:$G,5,0),IFERROR(VLOOKUP($B412,'COMPOSIÇÕES COMPLEMENTARES '!$C:$K,7,0),"")))</f>
        <v/>
      </c>
      <c r="H412" s="360" t="str">
        <f t="shared" si="51"/>
        <v/>
      </c>
      <c r="I412" s="360" t="str">
        <f t="shared" si="52"/>
        <v/>
      </c>
      <c r="J412" s="360" t="str">
        <f t="shared" si="53"/>
        <v/>
      </c>
      <c r="K412" s="360" t="str">
        <f t="shared" si="54"/>
        <v/>
      </c>
      <c r="L412" s="360"/>
    </row>
    <row r="413" spans="1:12" s="236" customFormat="1">
      <c r="A413" s="355"/>
      <c r="B413" s="356"/>
      <c r="C413" s="357" t="str">
        <f>IF($B413="","",IFERROR(VLOOKUP($B413,SERVIÇOS!$B:$G,2,0),IFERROR(VLOOKUP($B413,'COMPOSIÇÕES COMPLEMENTARES '!$C:$K,2,0),"")))</f>
        <v/>
      </c>
      <c r="D413" s="358" t="str">
        <f>IF($B413="","",IFERROR(VLOOKUP($B413,SERVIÇOS!$B:$G,3,0),IFERROR(VLOOKUP($B413,'COMPOSIÇÕES COMPLEMENTARES '!$C:$K,3,0),"")))</f>
        <v/>
      </c>
      <c r="E413" s="359"/>
      <c r="F413" s="360" t="str">
        <f>IF($B413="","",IFERROR(VLOOKUP($B413,SERVIÇOS!$B:$G,4,0),IFERROR(VLOOKUP($B413,'COMPOSIÇÕES COMPLEMENTARES '!$C:$K,6,0),"")))</f>
        <v/>
      </c>
      <c r="G413" s="360" t="str">
        <f>IF($B413="","",IFERROR(VLOOKUP($B413,SERVIÇOS!$B:$G,5,0),IFERROR(VLOOKUP($B413,'COMPOSIÇÕES COMPLEMENTARES '!$C:$K,7,0),"")))</f>
        <v/>
      </c>
      <c r="H413" s="360" t="str">
        <f t="shared" si="51"/>
        <v/>
      </c>
      <c r="I413" s="360" t="str">
        <f t="shared" si="52"/>
        <v/>
      </c>
      <c r="J413" s="360" t="str">
        <f t="shared" si="53"/>
        <v/>
      </c>
      <c r="K413" s="360" t="str">
        <f t="shared" si="54"/>
        <v/>
      </c>
      <c r="L413" s="360"/>
    </row>
    <row r="414" spans="1:12" s="236" customFormat="1">
      <c r="A414" s="355"/>
      <c r="B414" s="356"/>
      <c r="C414" s="357" t="str">
        <f>IF($B414="","",IFERROR(VLOOKUP($B414,SERVIÇOS!$B:$G,2,0),IFERROR(VLOOKUP($B414,'COMPOSIÇÕES COMPLEMENTARES '!$C:$K,2,0),"")))</f>
        <v/>
      </c>
      <c r="D414" s="358" t="str">
        <f>IF($B414="","",IFERROR(VLOOKUP($B414,SERVIÇOS!$B:$G,3,0),IFERROR(VLOOKUP($B414,'COMPOSIÇÕES COMPLEMENTARES '!$C:$K,3,0),"")))</f>
        <v/>
      </c>
      <c r="E414" s="359"/>
      <c r="F414" s="360" t="str">
        <f>IF($B414="","",IFERROR(VLOOKUP($B414,SERVIÇOS!$B:$G,4,0),IFERROR(VLOOKUP($B414,'COMPOSIÇÕES COMPLEMENTARES '!$C:$K,6,0),"")))</f>
        <v/>
      </c>
      <c r="G414" s="360" t="str">
        <f>IF($B414="","",IFERROR(VLOOKUP($B414,SERVIÇOS!$B:$G,5,0),IFERROR(VLOOKUP($B414,'COMPOSIÇÕES COMPLEMENTARES '!$C:$K,7,0),"")))</f>
        <v/>
      </c>
      <c r="H414" s="360" t="str">
        <f t="shared" si="51"/>
        <v/>
      </c>
      <c r="I414" s="360" t="str">
        <f t="shared" si="52"/>
        <v/>
      </c>
      <c r="J414" s="360" t="str">
        <f t="shared" si="53"/>
        <v/>
      </c>
      <c r="K414" s="360" t="str">
        <f t="shared" si="54"/>
        <v/>
      </c>
      <c r="L414" s="360"/>
    </row>
    <row r="415" spans="1:12" s="236" customFormat="1">
      <c r="A415" s="355"/>
      <c r="B415" s="356"/>
      <c r="C415" s="357" t="str">
        <f>IF($B415="","",IFERROR(VLOOKUP($B415,SERVIÇOS!$B:$G,2,0),IFERROR(VLOOKUP($B415,'COMPOSIÇÕES COMPLEMENTARES '!$C:$K,2,0),"")))</f>
        <v/>
      </c>
      <c r="D415" s="358" t="str">
        <f>IF($B415="","",IFERROR(VLOOKUP($B415,SERVIÇOS!$B:$G,3,0),IFERROR(VLOOKUP($B415,'COMPOSIÇÕES COMPLEMENTARES '!$C:$K,3,0),"")))</f>
        <v/>
      </c>
      <c r="E415" s="359"/>
      <c r="F415" s="360" t="str">
        <f>IF($B415="","",IFERROR(VLOOKUP($B415,SERVIÇOS!$B:$G,4,0),IFERROR(VLOOKUP($B415,'COMPOSIÇÕES COMPLEMENTARES '!$C:$K,6,0),"")))</f>
        <v/>
      </c>
      <c r="G415" s="360" t="str">
        <f>IF($B415="","",IFERROR(VLOOKUP($B415,SERVIÇOS!$B:$G,5,0),IFERROR(VLOOKUP($B415,'COMPOSIÇÕES COMPLEMENTARES '!$C:$K,7,0),"")))</f>
        <v/>
      </c>
      <c r="H415" s="360" t="str">
        <f t="shared" si="51"/>
        <v/>
      </c>
      <c r="I415" s="360" t="str">
        <f t="shared" si="52"/>
        <v/>
      </c>
      <c r="J415" s="360" t="str">
        <f t="shared" si="53"/>
        <v/>
      </c>
      <c r="K415" s="360" t="str">
        <f t="shared" si="54"/>
        <v/>
      </c>
      <c r="L415" s="360"/>
    </row>
    <row r="416" spans="1:12" s="236" customFormat="1">
      <c r="A416" s="355"/>
      <c r="B416" s="356"/>
      <c r="C416" s="357" t="str">
        <f>IF($B416="","",IFERROR(VLOOKUP($B416,SERVIÇOS!$B:$G,2,0),IFERROR(VLOOKUP($B416,'COMPOSIÇÕES COMPLEMENTARES '!$C:$K,2,0),"")))</f>
        <v/>
      </c>
      <c r="D416" s="358" t="str">
        <f>IF($B416="","",IFERROR(VLOOKUP($B416,SERVIÇOS!$B:$G,3,0),IFERROR(VLOOKUP($B416,'COMPOSIÇÕES COMPLEMENTARES '!$C:$K,3,0),"")))</f>
        <v/>
      </c>
      <c r="E416" s="359"/>
      <c r="F416" s="360" t="str">
        <f>IF($B416="","",IFERROR(VLOOKUP($B416,SERVIÇOS!$B:$G,4,0),IFERROR(VLOOKUP($B416,'COMPOSIÇÕES COMPLEMENTARES '!$C:$K,6,0),"")))</f>
        <v/>
      </c>
      <c r="G416" s="360" t="str">
        <f>IF($B416="","",IFERROR(VLOOKUP($B416,SERVIÇOS!$B:$G,5,0),IFERROR(VLOOKUP($B416,'COMPOSIÇÕES COMPLEMENTARES '!$C:$K,7,0),"")))</f>
        <v/>
      </c>
      <c r="H416" s="360" t="str">
        <f t="shared" si="51"/>
        <v/>
      </c>
      <c r="I416" s="360" t="str">
        <f t="shared" si="52"/>
        <v/>
      </c>
      <c r="J416" s="360" t="str">
        <f t="shared" si="53"/>
        <v/>
      </c>
      <c r="K416" s="360" t="str">
        <f t="shared" si="54"/>
        <v/>
      </c>
      <c r="L416" s="360"/>
    </row>
    <row r="417" spans="1:12" s="236" customFormat="1">
      <c r="A417" s="355"/>
      <c r="B417" s="356"/>
      <c r="C417" s="357" t="str">
        <f>IF($B417="","",IFERROR(VLOOKUP($B417,SERVIÇOS!$B:$G,2,0),IFERROR(VLOOKUP($B417,'COMPOSIÇÕES COMPLEMENTARES '!$C:$K,2,0),"")))</f>
        <v/>
      </c>
      <c r="D417" s="358" t="str">
        <f>IF($B417="","",IFERROR(VLOOKUP($B417,SERVIÇOS!$B:$G,3,0),IFERROR(VLOOKUP($B417,'COMPOSIÇÕES COMPLEMENTARES '!$C:$K,3,0),"")))</f>
        <v/>
      </c>
      <c r="E417" s="359"/>
      <c r="F417" s="360" t="str">
        <f>IF($B417="","",IFERROR(VLOOKUP($B417,SERVIÇOS!$B:$G,4,0),IFERROR(VLOOKUP($B417,'COMPOSIÇÕES COMPLEMENTARES '!$C:$K,6,0),"")))</f>
        <v/>
      </c>
      <c r="G417" s="360" t="str">
        <f>IF($B417="","",IFERROR(VLOOKUP($B417,SERVIÇOS!$B:$G,5,0),IFERROR(VLOOKUP($B417,'COMPOSIÇÕES COMPLEMENTARES '!$C:$K,7,0),"")))</f>
        <v/>
      </c>
      <c r="H417" s="360" t="str">
        <f t="shared" si="51"/>
        <v/>
      </c>
      <c r="I417" s="360" t="str">
        <f t="shared" si="52"/>
        <v/>
      </c>
      <c r="J417" s="360" t="str">
        <f t="shared" si="53"/>
        <v/>
      </c>
      <c r="K417" s="360" t="str">
        <f t="shared" si="54"/>
        <v/>
      </c>
      <c r="L417" s="360"/>
    </row>
    <row r="418" spans="1:12" s="236" customFormat="1">
      <c r="A418" s="355"/>
      <c r="B418" s="356"/>
      <c r="C418" s="357" t="str">
        <f>IF($B418="","",IFERROR(VLOOKUP($B418,SERVIÇOS!$B:$G,2,0),IFERROR(VLOOKUP($B418,'COMPOSIÇÕES COMPLEMENTARES '!$C:$K,2,0),"")))</f>
        <v/>
      </c>
      <c r="D418" s="358" t="str">
        <f>IF($B418="","",IFERROR(VLOOKUP($B418,SERVIÇOS!$B:$G,3,0),IFERROR(VLOOKUP($B418,'COMPOSIÇÕES COMPLEMENTARES '!$C:$K,3,0),"")))</f>
        <v/>
      </c>
      <c r="E418" s="359"/>
      <c r="F418" s="360" t="str">
        <f>IF($B418="","",IFERROR(VLOOKUP($B418,SERVIÇOS!$B:$G,4,0),IFERROR(VLOOKUP($B418,'COMPOSIÇÕES COMPLEMENTARES '!$C:$K,6,0),"")))</f>
        <v/>
      </c>
      <c r="G418" s="360" t="str">
        <f>IF($B418="","",IFERROR(VLOOKUP($B418,SERVIÇOS!$B:$G,5,0),IFERROR(VLOOKUP($B418,'COMPOSIÇÕES COMPLEMENTARES '!$C:$K,7,0),"")))</f>
        <v/>
      </c>
      <c r="H418" s="360" t="str">
        <f t="shared" si="51"/>
        <v/>
      </c>
      <c r="I418" s="360" t="str">
        <f t="shared" si="52"/>
        <v/>
      </c>
      <c r="J418" s="360" t="str">
        <f t="shared" si="53"/>
        <v/>
      </c>
      <c r="K418" s="360" t="str">
        <f t="shared" si="54"/>
        <v/>
      </c>
      <c r="L418" s="360"/>
    </row>
    <row r="419" spans="1:12" s="236" customFormat="1">
      <c r="A419" s="355"/>
      <c r="B419" s="356"/>
      <c r="C419" s="357" t="str">
        <f>IF($B419="","",IFERROR(VLOOKUP($B419,SERVIÇOS!$B:$G,2,0),IFERROR(VLOOKUP($B419,'COMPOSIÇÕES COMPLEMENTARES '!$C:$K,2,0),"")))</f>
        <v/>
      </c>
      <c r="D419" s="358" t="str">
        <f>IF($B419="","",IFERROR(VLOOKUP($B419,SERVIÇOS!$B:$G,3,0),IFERROR(VLOOKUP($B419,'COMPOSIÇÕES COMPLEMENTARES '!$C:$K,3,0),"")))</f>
        <v/>
      </c>
      <c r="E419" s="359"/>
      <c r="F419" s="360" t="str">
        <f>IF($B419="","",IFERROR(VLOOKUP($B419,SERVIÇOS!$B:$G,4,0),IFERROR(VLOOKUP($B419,'COMPOSIÇÕES COMPLEMENTARES '!$C:$K,6,0),"")))</f>
        <v/>
      </c>
      <c r="G419" s="360" t="str">
        <f>IF($B419="","",IFERROR(VLOOKUP($B419,SERVIÇOS!$B:$G,5,0),IFERROR(VLOOKUP($B419,'COMPOSIÇÕES COMPLEMENTARES '!$C:$K,7,0),"")))</f>
        <v/>
      </c>
      <c r="H419" s="360" t="str">
        <f t="shared" si="51"/>
        <v/>
      </c>
      <c r="I419" s="360" t="str">
        <f t="shared" si="52"/>
        <v/>
      </c>
      <c r="J419" s="360" t="str">
        <f t="shared" si="53"/>
        <v/>
      </c>
      <c r="K419" s="360" t="str">
        <f t="shared" si="54"/>
        <v/>
      </c>
      <c r="L419" s="360"/>
    </row>
    <row r="420" spans="1:12" s="236" customFormat="1">
      <c r="A420" s="355"/>
      <c r="B420" s="356"/>
      <c r="C420" s="357" t="str">
        <f>IF($B420="","",IFERROR(VLOOKUP($B420,SERVIÇOS!$B:$G,2,0),IFERROR(VLOOKUP($B420,'COMPOSIÇÕES COMPLEMENTARES '!$C:$K,2,0),"")))</f>
        <v/>
      </c>
      <c r="D420" s="358" t="str">
        <f>IF($B420="","",IFERROR(VLOOKUP($B420,SERVIÇOS!$B:$G,3,0),IFERROR(VLOOKUP($B420,'COMPOSIÇÕES COMPLEMENTARES '!$C:$K,3,0),"")))</f>
        <v/>
      </c>
      <c r="E420" s="359"/>
      <c r="F420" s="360" t="str">
        <f>IF($B420="","",IFERROR(VLOOKUP($B420,SERVIÇOS!$B:$G,4,0),IFERROR(VLOOKUP($B420,'COMPOSIÇÕES COMPLEMENTARES '!$C:$K,6,0),"")))</f>
        <v/>
      </c>
      <c r="G420" s="360" t="str">
        <f>IF($B420="","",IFERROR(VLOOKUP($B420,SERVIÇOS!$B:$G,5,0),IFERROR(VLOOKUP($B420,'COMPOSIÇÕES COMPLEMENTARES '!$C:$K,7,0),"")))</f>
        <v/>
      </c>
      <c r="H420" s="360" t="str">
        <f t="shared" si="51"/>
        <v/>
      </c>
      <c r="I420" s="360" t="str">
        <f t="shared" si="52"/>
        <v/>
      </c>
      <c r="J420" s="360" t="str">
        <f t="shared" si="53"/>
        <v/>
      </c>
      <c r="K420" s="360" t="str">
        <f t="shared" si="54"/>
        <v/>
      </c>
      <c r="L420" s="360"/>
    </row>
    <row r="421" spans="1:12" s="236" customFormat="1">
      <c r="A421" s="355"/>
      <c r="B421" s="356"/>
      <c r="C421" s="357" t="str">
        <f>IF($B421="","",IFERROR(VLOOKUP($B421,SERVIÇOS!$B:$G,2,0),IFERROR(VLOOKUP($B421,'COMPOSIÇÕES COMPLEMENTARES '!$C:$K,2,0),"")))</f>
        <v/>
      </c>
      <c r="D421" s="358" t="str">
        <f>IF($B421="","",IFERROR(VLOOKUP($B421,SERVIÇOS!$B:$G,3,0),IFERROR(VLOOKUP($B421,'COMPOSIÇÕES COMPLEMENTARES '!$C:$K,3,0),"")))</f>
        <v/>
      </c>
      <c r="E421" s="359"/>
      <c r="F421" s="360" t="str">
        <f>IF($B421="","",IFERROR(VLOOKUP($B421,SERVIÇOS!$B:$G,4,0),IFERROR(VLOOKUP($B421,'COMPOSIÇÕES COMPLEMENTARES '!$C:$K,6,0),"")))</f>
        <v/>
      </c>
      <c r="G421" s="360" t="str">
        <f>IF($B421="","",IFERROR(VLOOKUP($B421,SERVIÇOS!$B:$G,5,0),IFERROR(VLOOKUP($B421,'COMPOSIÇÕES COMPLEMENTARES '!$C:$K,7,0),"")))</f>
        <v/>
      </c>
      <c r="H421" s="360" t="str">
        <f t="shared" si="51"/>
        <v/>
      </c>
      <c r="I421" s="360" t="str">
        <f t="shared" si="52"/>
        <v/>
      </c>
      <c r="J421" s="360" t="str">
        <f t="shared" si="53"/>
        <v/>
      </c>
      <c r="K421" s="360" t="str">
        <f t="shared" si="54"/>
        <v/>
      </c>
      <c r="L421" s="360"/>
    </row>
    <row r="422" spans="1:12" s="236" customFormat="1">
      <c r="A422" s="355"/>
      <c r="B422" s="356"/>
      <c r="C422" s="357" t="str">
        <f>IF($B422="","",IFERROR(VLOOKUP($B422,SERVIÇOS!$B:$G,2,0),IFERROR(VLOOKUP($B422,'COMPOSIÇÕES COMPLEMENTARES '!$C:$K,2,0),"")))</f>
        <v/>
      </c>
      <c r="D422" s="358" t="str">
        <f>IF($B422="","",IFERROR(VLOOKUP($B422,SERVIÇOS!$B:$G,3,0),IFERROR(VLOOKUP($B422,'COMPOSIÇÕES COMPLEMENTARES '!$C:$K,3,0),"")))</f>
        <v/>
      </c>
      <c r="E422" s="359"/>
      <c r="F422" s="360" t="str">
        <f>IF($B422="","",IFERROR(VLOOKUP($B422,SERVIÇOS!$B:$G,4,0),IFERROR(VLOOKUP($B422,'COMPOSIÇÕES COMPLEMENTARES '!$C:$K,6,0),"")))</f>
        <v/>
      </c>
      <c r="G422" s="360" t="str">
        <f>IF($B422="","",IFERROR(VLOOKUP($B422,SERVIÇOS!$B:$G,5,0),IFERROR(VLOOKUP($B422,'COMPOSIÇÕES COMPLEMENTARES '!$C:$K,7,0),"")))</f>
        <v/>
      </c>
      <c r="H422" s="360" t="str">
        <f t="shared" si="51"/>
        <v/>
      </c>
      <c r="I422" s="360" t="str">
        <f t="shared" si="52"/>
        <v/>
      </c>
      <c r="J422" s="360" t="str">
        <f t="shared" si="53"/>
        <v/>
      </c>
      <c r="K422" s="360" t="str">
        <f t="shared" si="54"/>
        <v/>
      </c>
      <c r="L422" s="360"/>
    </row>
    <row r="423" spans="1:12" s="236" customFormat="1">
      <c r="A423" s="355"/>
      <c r="B423" s="356"/>
      <c r="C423" s="357" t="str">
        <f>IF($B423="","",IFERROR(VLOOKUP($B423,SERVIÇOS!$B:$G,2,0),IFERROR(VLOOKUP($B423,'COMPOSIÇÕES COMPLEMENTARES '!$C:$K,2,0),"")))</f>
        <v/>
      </c>
      <c r="D423" s="358" t="str">
        <f>IF($B423="","",IFERROR(VLOOKUP($B423,SERVIÇOS!$B:$G,3,0),IFERROR(VLOOKUP($B423,'COMPOSIÇÕES COMPLEMENTARES '!$C:$K,3,0),"")))</f>
        <v/>
      </c>
      <c r="E423" s="359"/>
      <c r="F423" s="360" t="str">
        <f>IF($B423="","",IFERROR(VLOOKUP($B423,SERVIÇOS!$B:$G,4,0),IFERROR(VLOOKUP($B423,'COMPOSIÇÕES COMPLEMENTARES '!$C:$K,6,0),"")))</f>
        <v/>
      </c>
      <c r="G423" s="360" t="str">
        <f>IF($B423="","",IFERROR(VLOOKUP($B423,SERVIÇOS!$B:$G,5,0),IFERROR(VLOOKUP($B423,'COMPOSIÇÕES COMPLEMENTARES '!$C:$K,7,0),"")))</f>
        <v/>
      </c>
      <c r="H423" s="360" t="str">
        <f t="shared" si="51"/>
        <v/>
      </c>
      <c r="I423" s="360" t="str">
        <f t="shared" si="52"/>
        <v/>
      </c>
      <c r="J423" s="360" t="str">
        <f t="shared" si="53"/>
        <v/>
      </c>
      <c r="K423" s="360" t="str">
        <f t="shared" si="54"/>
        <v/>
      </c>
      <c r="L423" s="360"/>
    </row>
    <row r="424" spans="1:12" s="236" customFormat="1">
      <c r="A424" s="355"/>
      <c r="B424" s="356"/>
      <c r="C424" s="357" t="str">
        <f>IF($B424="","",IFERROR(VLOOKUP($B424,SERVIÇOS!$B:$G,2,0),IFERROR(VLOOKUP($B424,'COMPOSIÇÕES COMPLEMENTARES '!$C:$K,2,0),"")))</f>
        <v/>
      </c>
      <c r="D424" s="358" t="str">
        <f>IF($B424="","",IFERROR(VLOOKUP($B424,SERVIÇOS!$B:$G,3,0),IFERROR(VLOOKUP($B424,'COMPOSIÇÕES COMPLEMENTARES '!$C:$K,3,0),"")))</f>
        <v/>
      </c>
      <c r="E424" s="359"/>
      <c r="F424" s="360" t="str">
        <f>IF($B424="","",IFERROR(VLOOKUP($B424,SERVIÇOS!$B:$G,4,0),IFERROR(VLOOKUP($B424,'COMPOSIÇÕES COMPLEMENTARES '!$C:$K,6,0),"")))</f>
        <v/>
      </c>
      <c r="G424" s="360" t="str">
        <f>IF($B424="","",IFERROR(VLOOKUP($B424,SERVIÇOS!$B:$G,5,0),IFERROR(VLOOKUP($B424,'COMPOSIÇÕES COMPLEMENTARES '!$C:$K,7,0),"")))</f>
        <v/>
      </c>
      <c r="H424" s="360" t="str">
        <f t="shared" si="51"/>
        <v/>
      </c>
      <c r="I424" s="360" t="str">
        <f t="shared" si="52"/>
        <v/>
      </c>
      <c r="J424" s="360" t="str">
        <f t="shared" si="53"/>
        <v/>
      </c>
      <c r="K424" s="360" t="str">
        <f t="shared" si="54"/>
        <v/>
      </c>
      <c r="L424" s="360"/>
    </row>
    <row r="425" spans="1:12" s="236" customFormat="1">
      <c r="A425" s="355"/>
      <c r="B425" s="356"/>
      <c r="C425" s="357" t="str">
        <f>IF($B425="","",IFERROR(VLOOKUP($B425,SERVIÇOS!$B:$G,2,0),IFERROR(VLOOKUP($B425,'COMPOSIÇÕES COMPLEMENTARES '!$C:$K,2,0),"")))</f>
        <v/>
      </c>
      <c r="D425" s="358" t="str">
        <f>IF($B425="","",IFERROR(VLOOKUP($B425,SERVIÇOS!$B:$G,3,0),IFERROR(VLOOKUP($B425,'COMPOSIÇÕES COMPLEMENTARES '!$C:$K,3,0),"")))</f>
        <v/>
      </c>
      <c r="E425" s="359"/>
      <c r="F425" s="360" t="str">
        <f>IF($B425="","",IFERROR(VLOOKUP($B425,SERVIÇOS!$B:$G,4,0),IFERROR(VLOOKUP($B425,'COMPOSIÇÕES COMPLEMENTARES '!$C:$K,6,0),"")))</f>
        <v/>
      </c>
      <c r="G425" s="360" t="str">
        <f>IF($B425="","",IFERROR(VLOOKUP($B425,SERVIÇOS!$B:$G,5,0),IFERROR(VLOOKUP($B425,'COMPOSIÇÕES COMPLEMENTARES '!$C:$K,7,0),"")))</f>
        <v/>
      </c>
      <c r="H425" s="360" t="str">
        <f t="shared" si="51"/>
        <v/>
      </c>
      <c r="I425" s="360" t="str">
        <f t="shared" si="52"/>
        <v/>
      </c>
      <c r="J425" s="360" t="str">
        <f t="shared" si="53"/>
        <v/>
      </c>
      <c r="K425" s="360" t="str">
        <f t="shared" si="54"/>
        <v/>
      </c>
      <c r="L425" s="360"/>
    </row>
    <row r="426" spans="1:12" s="236" customFormat="1">
      <c r="A426" s="355"/>
      <c r="B426" s="356"/>
      <c r="C426" s="357" t="str">
        <f>IF($B426="","",IFERROR(VLOOKUP($B426,SERVIÇOS!$B:$G,2,0),IFERROR(VLOOKUP($B426,'COMPOSIÇÕES COMPLEMENTARES '!$C:$K,2,0),"")))</f>
        <v/>
      </c>
      <c r="D426" s="358" t="str">
        <f>IF($B426="","",IFERROR(VLOOKUP($B426,SERVIÇOS!$B:$G,3,0),IFERROR(VLOOKUP($B426,'COMPOSIÇÕES COMPLEMENTARES '!$C:$K,3,0),"")))</f>
        <v/>
      </c>
      <c r="E426" s="359"/>
      <c r="F426" s="360" t="str">
        <f>IF($B426="","",IFERROR(VLOOKUP($B426,SERVIÇOS!$B:$G,4,0),IFERROR(VLOOKUP($B426,'COMPOSIÇÕES COMPLEMENTARES '!$C:$K,6,0),"")))</f>
        <v/>
      </c>
      <c r="G426" s="360" t="str">
        <f>IF($B426="","",IFERROR(VLOOKUP($B426,SERVIÇOS!$B:$G,5,0),IFERROR(VLOOKUP($B426,'COMPOSIÇÕES COMPLEMENTARES '!$C:$K,7,0),"")))</f>
        <v/>
      </c>
      <c r="H426" s="360" t="str">
        <f t="shared" si="51"/>
        <v/>
      </c>
      <c r="I426" s="360" t="str">
        <f t="shared" si="52"/>
        <v/>
      </c>
      <c r="J426" s="360" t="str">
        <f t="shared" si="53"/>
        <v/>
      </c>
      <c r="K426" s="360" t="str">
        <f t="shared" si="54"/>
        <v/>
      </c>
      <c r="L426" s="360"/>
    </row>
    <row r="427" spans="1:12" s="236" customFormat="1">
      <c r="A427" s="355"/>
      <c r="B427" s="356"/>
      <c r="C427" s="357" t="str">
        <f>IF($B427="","",IFERROR(VLOOKUP($B427,SERVIÇOS!$B:$G,2,0),IFERROR(VLOOKUP($B427,'COMPOSIÇÕES COMPLEMENTARES '!$C:$K,2,0),"")))</f>
        <v/>
      </c>
      <c r="D427" s="358" t="str">
        <f>IF($B427="","",IFERROR(VLOOKUP($B427,SERVIÇOS!$B:$G,3,0),IFERROR(VLOOKUP($B427,'COMPOSIÇÕES COMPLEMENTARES '!$C:$K,3,0),"")))</f>
        <v/>
      </c>
      <c r="E427" s="359"/>
      <c r="F427" s="360" t="str">
        <f>IF($B427="","",IFERROR(VLOOKUP($B427,SERVIÇOS!$B:$G,4,0),IFERROR(VLOOKUP($B427,'COMPOSIÇÕES COMPLEMENTARES '!$C:$K,6,0),"")))</f>
        <v/>
      </c>
      <c r="G427" s="360" t="str">
        <f>IF($B427="","",IFERROR(VLOOKUP($B427,SERVIÇOS!$B:$G,5,0),IFERROR(VLOOKUP($B427,'COMPOSIÇÕES COMPLEMENTARES '!$C:$K,7,0),"")))</f>
        <v/>
      </c>
      <c r="H427" s="360" t="str">
        <f t="shared" si="51"/>
        <v/>
      </c>
      <c r="I427" s="360" t="str">
        <f t="shared" si="52"/>
        <v/>
      </c>
      <c r="J427" s="360" t="str">
        <f t="shared" si="53"/>
        <v/>
      </c>
      <c r="K427" s="360" t="str">
        <f t="shared" si="54"/>
        <v/>
      </c>
      <c r="L427" s="360"/>
    </row>
    <row r="428" spans="1:12" s="236" customFormat="1">
      <c r="A428" s="355"/>
      <c r="B428" s="356"/>
      <c r="C428" s="357" t="str">
        <f>IF($B428="","",IFERROR(VLOOKUP($B428,SERVIÇOS!$B:$G,2,0),IFERROR(VLOOKUP($B428,'COMPOSIÇÕES COMPLEMENTARES '!$C:$K,2,0),"")))</f>
        <v/>
      </c>
      <c r="D428" s="358" t="str">
        <f>IF($B428="","",IFERROR(VLOOKUP($B428,SERVIÇOS!$B:$G,3,0),IFERROR(VLOOKUP($B428,'COMPOSIÇÕES COMPLEMENTARES '!$C:$K,3,0),"")))</f>
        <v/>
      </c>
      <c r="E428" s="359"/>
      <c r="F428" s="360" t="str">
        <f>IF($B428="","",IFERROR(VLOOKUP($B428,SERVIÇOS!$B:$G,4,0),IFERROR(VLOOKUP($B428,'COMPOSIÇÕES COMPLEMENTARES '!$C:$K,6,0),"")))</f>
        <v/>
      </c>
      <c r="G428" s="360" t="str">
        <f>IF($B428="","",IFERROR(VLOOKUP($B428,SERVIÇOS!$B:$G,5,0),IFERROR(VLOOKUP($B428,'COMPOSIÇÕES COMPLEMENTARES '!$C:$K,7,0),"")))</f>
        <v/>
      </c>
      <c r="H428" s="360" t="str">
        <f t="shared" si="51"/>
        <v/>
      </c>
      <c r="I428" s="360" t="str">
        <f t="shared" si="52"/>
        <v/>
      </c>
      <c r="J428" s="360" t="str">
        <f t="shared" si="53"/>
        <v/>
      </c>
      <c r="K428" s="360" t="str">
        <f t="shared" si="54"/>
        <v/>
      </c>
      <c r="L428" s="360"/>
    </row>
    <row r="429" spans="1:12" s="236" customFormat="1">
      <c r="A429" s="355"/>
      <c r="B429" s="356"/>
      <c r="C429" s="357" t="str">
        <f>IF($B429="","",IFERROR(VLOOKUP($B429,SERVIÇOS!$B:$G,2,0),IFERROR(VLOOKUP($B429,'COMPOSIÇÕES COMPLEMENTARES '!$C:$K,2,0),"")))</f>
        <v/>
      </c>
      <c r="D429" s="358" t="str">
        <f>IF($B429="","",IFERROR(VLOOKUP($B429,SERVIÇOS!$B:$G,3,0),IFERROR(VLOOKUP($B429,'COMPOSIÇÕES COMPLEMENTARES '!$C:$K,3,0),"")))</f>
        <v/>
      </c>
      <c r="E429" s="359"/>
      <c r="F429" s="360" t="str">
        <f>IF($B429="","",IFERROR(VLOOKUP($B429,SERVIÇOS!$B:$G,4,0),IFERROR(VLOOKUP($B429,'COMPOSIÇÕES COMPLEMENTARES '!$C:$K,6,0),"")))</f>
        <v/>
      </c>
      <c r="G429" s="360" t="str">
        <f>IF($B429="","",IFERROR(VLOOKUP($B429,SERVIÇOS!$B:$G,5,0),IFERROR(VLOOKUP($B429,'COMPOSIÇÕES COMPLEMENTARES '!$C:$K,7,0),"")))</f>
        <v/>
      </c>
      <c r="H429" s="360" t="str">
        <f t="shared" si="51"/>
        <v/>
      </c>
      <c r="I429" s="360" t="str">
        <f t="shared" si="52"/>
        <v/>
      </c>
      <c r="J429" s="360" t="str">
        <f t="shared" si="53"/>
        <v/>
      </c>
      <c r="K429" s="360" t="str">
        <f t="shared" si="54"/>
        <v/>
      </c>
      <c r="L429" s="360"/>
    </row>
    <row r="430" spans="1:12" s="236" customFormat="1">
      <c r="A430" s="355"/>
      <c r="B430" s="356"/>
      <c r="C430" s="357" t="str">
        <f>IF($B430="","",IFERROR(VLOOKUP($B430,SERVIÇOS!$B:$G,2,0),IFERROR(VLOOKUP($B430,'COMPOSIÇÕES COMPLEMENTARES '!$C:$K,2,0),"")))</f>
        <v/>
      </c>
      <c r="D430" s="358" t="str">
        <f>IF($B430="","",IFERROR(VLOOKUP($B430,SERVIÇOS!$B:$G,3,0),IFERROR(VLOOKUP($B430,'COMPOSIÇÕES COMPLEMENTARES '!$C:$K,3,0),"")))</f>
        <v/>
      </c>
      <c r="E430" s="359"/>
      <c r="F430" s="360" t="str">
        <f>IF($B430="","",IFERROR(VLOOKUP($B430,SERVIÇOS!$B:$G,4,0),IFERROR(VLOOKUP($B430,'COMPOSIÇÕES COMPLEMENTARES '!$C:$K,6,0),"")))</f>
        <v/>
      </c>
      <c r="G430" s="360" t="str">
        <f>IF($B430="","",IFERROR(VLOOKUP($B430,SERVIÇOS!$B:$G,5,0),IFERROR(VLOOKUP($B430,'COMPOSIÇÕES COMPLEMENTARES '!$C:$K,7,0),"")))</f>
        <v/>
      </c>
      <c r="H430" s="360" t="str">
        <f t="shared" si="51"/>
        <v/>
      </c>
      <c r="I430" s="360" t="str">
        <f t="shared" si="52"/>
        <v/>
      </c>
      <c r="J430" s="360" t="str">
        <f t="shared" si="53"/>
        <v/>
      </c>
      <c r="K430" s="360" t="str">
        <f t="shared" si="54"/>
        <v/>
      </c>
      <c r="L430" s="360"/>
    </row>
    <row r="431" spans="1:12" s="236" customFormat="1">
      <c r="A431" s="355"/>
      <c r="B431" s="356"/>
      <c r="C431" s="357" t="str">
        <f>IF($B431="","",IFERROR(VLOOKUP($B431,SERVIÇOS!$B:$G,2,0),IFERROR(VLOOKUP($B431,'COMPOSIÇÕES COMPLEMENTARES '!$C:$K,2,0),"")))</f>
        <v/>
      </c>
      <c r="D431" s="358" t="str">
        <f>IF($B431="","",IFERROR(VLOOKUP($B431,SERVIÇOS!$B:$G,3,0),IFERROR(VLOOKUP($B431,'COMPOSIÇÕES COMPLEMENTARES '!$C:$K,3,0),"")))</f>
        <v/>
      </c>
      <c r="E431" s="359"/>
      <c r="F431" s="360" t="str">
        <f>IF($B431="","",IFERROR(VLOOKUP($B431,SERVIÇOS!$B:$G,4,0),IFERROR(VLOOKUP($B431,'COMPOSIÇÕES COMPLEMENTARES '!$C:$K,6,0),"")))</f>
        <v/>
      </c>
      <c r="G431" s="360" t="str">
        <f>IF($B431="","",IFERROR(VLOOKUP($B431,SERVIÇOS!$B:$G,5,0),IFERROR(VLOOKUP($B431,'COMPOSIÇÕES COMPLEMENTARES '!$C:$K,7,0),"")))</f>
        <v/>
      </c>
      <c r="H431" s="360" t="str">
        <f t="shared" si="51"/>
        <v/>
      </c>
      <c r="I431" s="360" t="str">
        <f t="shared" si="52"/>
        <v/>
      </c>
      <c r="J431" s="360" t="str">
        <f t="shared" si="53"/>
        <v/>
      </c>
      <c r="K431" s="360" t="str">
        <f t="shared" si="54"/>
        <v/>
      </c>
      <c r="L431" s="360"/>
    </row>
    <row r="432" spans="1:12" s="236" customFormat="1">
      <c r="A432" s="355"/>
      <c r="B432" s="356"/>
      <c r="C432" s="357" t="str">
        <f>IF($B432="","",IFERROR(VLOOKUP($B432,SERVIÇOS!$B:$G,2,0),IFERROR(VLOOKUP($B432,'COMPOSIÇÕES COMPLEMENTARES '!$C:$K,2,0),"")))</f>
        <v/>
      </c>
      <c r="D432" s="358" t="str">
        <f>IF($B432="","",IFERROR(VLOOKUP($B432,SERVIÇOS!$B:$G,3,0),IFERROR(VLOOKUP($B432,'COMPOSIÇÕES COMPLEMENTARES '!$C:$K,3,0),"")))</f>
        <v/>
      </c>
      <c r="E432" s="359"/>
      <c r="F432" s="360" t="str">
        <f>IF($B432="","",IFERROR(VLOOKUP($B432,SERVIÇOS!$B:$G,4,0),IFERROR(VLOOKUP($B432,'COMPOSIÇÕES COMPLEMENTARES '!$C:$K,6,0),"")))</f>
        <v/>
      </c>
      <c r="G432" s="360" t="str">
        <f>IF($B432="","",IFERROR(VLOOKUP($B432,SERVIÇOS!$B:$G,5,0),IFERROR(VLOOKUP($B432,'COMPOSIÇÕES COMPLEMENTARES '!$C:$K,7,0),"")))</f>
        <v/>
      </c>
      <c r="H432" s="360" t="str">
        <f t="shared" si="51"/>
        <v/>
      </c>
      <c r="I432" s="360" t="str">
        <f t="shared" si="52"/>
        <v/>
      </c>
      <c r="J432" s="360" t="str">
        <f t="shared" si="53"/>
        <v/>
      </c>
      <c r="K432" s="360" t="str">
        <f t="shared" si="54"/>
        <v/>
      </c>
      <c r="L432" s="360"/>
    </row>
    <row r="433" spans="1:12" s="236" customFormat="1">
      <c r="A433" s="355"/>
      <c r="B433" s="356"/>
      <c r="C433" s="357" t="str">
        <f>IF($B433="","",IFERROR(VLOOKUP($B433,SERVIÇOS!$B:$G,2,0),IFERROR(VLOOKUP($B433,'COMPOSIÇÕES COMPLEMENTARES '!$C:$K,2,0),"")))</f>
        <v/>
      </c>
      <c r="D433" s="358" t="str">
        <f>IF($B433="","",IFERROR(VLOOKUP($B433,SERVIÇOS!$B:$G,3,0),IFERROR(VLOOKUP($B433,'COMPOSIÇÕES COMPLEMENTARES '!$C:$K,3,0),"")))</f>
        <v/>
      </c>
      <c r="E433" s="359"/>
      <c r="F433" s="360" t="str">
        <f>IF($B433="","",IFERROR(VLOOKUP($B433,SERVIÇOS!$B:$G,4,0),IFERROR(VLOOKUP($B433,'COMPOSIÇÕES COMPLEMENTARES '!$C:$K,6,0),"")))</f>
        <v/>
      </c>
      <c r="G433" s="360" t="str">
        <f>IF($B433="","",IFERROR(VLOOKUP($B433,SERVIÇOS!$B:$G,5,0),IFERROR(VLOOKUP($B433,'COMPOSIÇÕES COMPLEMENTARES '!$C:$K,7,0),"")))</f>
        <v/>
      </c>
      <c r="H433" s="360" t="str">
        <f t="shared" si="51"/>
        <v/>
      </c>
      <c r="I433" s="360" t="str">
        <f t="shared" si="52"/>
        <v/>
      </c>
      <c r="J433" s="360" t="str">
        <f t="shared" si="53"/>
        <v/>
      </c>
      <c r="K433" s="360" t="str">
        <f t="shared" si="54"/>
        <v/>
      </c>
      <c r="L433" s="360"/>
    </row>
    <row r="434" spans="1:12" s="236" customFormat="1">
      <c r="A434" s="355"/>
      <c r="B434" s="356"/>
      <c r="C434" s="357" t="str">
        <f>IF($B434="","",IFERROR(VLOOKUP($B434,SERVIÇOS!$B:$G,2,0),IFERROR(VLOOKUP($B434,'COMPOSIÇÕES COMPLEMENTARES '!$C:$K,2,0),"")))</f>
        <v/>
      </c>
      <c r="D434" s="358" t="str">
        <f>IF($B434="","",IFERROR(VLOOKUP($B434,SERVIÇOS!$B:$G,3,0),IFERROR(VLOOKUP($B434,'COMPOSIÇÕES COMPLEMENTARES '!$C:$K,3,0),"")))</f>
        <v/>
      </c>
      <c r="E434" s="359"/>
      <c r="F434" s="360" t="str">
        <f>IF($B434="","",IFERROR(VLOOKUP($B434,SERVIÇOS!$B:$G,4,0),IFERROR(VLOOKUP($B434,'COMPOSIÇÕES COMPLEMENTARES '!$C:$K,6,0),"")))</f>
        <v/>
      </c>
      <c r="G434" s="360" t="str">
        <f>IF($B434="","",IFERROR(VLOOKUP($B434,SERVIÇOS!$B:$G,5,0),IFERROR(VLOOKUP($B434,'COMPOSIÇÕES COMPLEMENTARES '!$C:$K,7,0),"")))</f>
        <v/>
      </c>
      <c r="H434" s="360" t="str">
        <f t="shared" si="51"/>
        <v/>
      </c>
      <c r="I434" s="360" t="str">
        <f t="shared" si="52"/>
        <v/>
      </c>
      <c r="J434" s="360" t="str">
        <f t="shared" si="53"/>
        <v/>
      </c>
      <c r="K434" s="360" t="str">
        <f t="shared" si="54"/>
        <v/>
      </c>
      <c r="L434" s="360"/>
    </row>
    <row r="435" spans="1:12" s="236" customFormat="1">
      <c r="A435" s="355"/>
      <c r="B435" s="356"/>
      <c r="C435" s="357" t="str">
        <f>IF($B435="","",IFERROR(VLOOKUP($B435,SERVIÇOS!$B:$G,2,0),IFERROR(VLOOKUP($B435,'COMPOSIÇÕES COMPLEMENTARES '!$C:$K,2,0),"")))</f>
        <v/>
      </c>
      <c r="D435" s="358" t="str">
        <f>IF($B435="","",IFERROR(VLOOKUP($B435,SERVIÇOS!$B:$G,3,0),IFERROR(VLOOKUP($B435,'COMPOSIÇÕES COMPLEMENTARES '!$C:$K,3,0),"")))</f>
        <v/>
      </c>
      <c r="E435" s="359"/>
      <c r="F435" s="360" t="str">
        <f>IF($B435="","",IFERROR(VLOOKUP($B435,SERVIÇOS!$B:$G,4,0),IFERROR(VLOOKUP($B435,'COMPOSIÇÕES COMPLEMENTARES '!$C:$K,6,0),"")))</f>
        <v/>
      </c>
      <c r="G435" s="360" t="str">
        <f>IF($B435="","",IFERROR(VLOOKUP($B435,SERVIÇOS!$B:$G,5,0),IFERROR(VLOOKUP($B435,'COMPOSIÇÕES COMPLEMENTARES '!$C:$K,7,0),"")))</f>
        <v/>
      </c>
      <c r="H435" s="360" t="str">
        <f t="shared" si="51"/>
        <v/>
      </c>
      <c r="I435" s="360" t="str">
        <f t="shared" si="52"/>
        <v/>
      </c>
      <c r="J435" s="360" t="str">
        <f t="shared" si="53"/>
        <v/>
      </c>
      <c r="K435" s="360" t="str">
        <f t="shared" si="54"/>
        <v/>
      </c>
      <c r="L435" s="360"/>
    </row>
    <row r="436" spans="1:12" s="236" customFormat="1">
      <c r="A436" s="355"/>
      <c r="B436" s="356"/>
      <c r="C436" s="357" t="str">
        <f>IF($B436="","",IFERROR(VLOOKUP($B436,SERVIÇOS!$B:$G,2,0),IFERROR(VLOOKUP($B436,'COMPOSIÇÕES COMPLEMENTARES '!$C:$K,2,0),"")))</f>
        <v/>
      </c>
      <c r="D436" s="358" t="str">
        <f>IF($B436="","",IFERROR(VLOOKUP($B436,SERVIÇOS!$B:$G,3,0),IFERROR(VLOOKUP($B436,'COMPOSIÇÕES COMPLEMENTARES '!$C:$K,3,0),"")))</f>
        <v/>
      </c>
      <c r="E436" s="359"/>
      <c r="F436" s="360" t="str">
        <f>IF($B436="","",IFERROR(VLOOKUP($B436,SERVIÇOS!$B:$G,4,0),IFERROR(VLOOKUP($B436,'COMPOSIÇÕES COMPLEMENTARES '!$C:$K,6,0),"")))</f>
        <v/>
      </c>
      <c r="G436" s="360" t="str">
        <f>IF($B436="","",IFERROR(VLOOKUP($B436,SERVIÇOS!$B:$G,5,0),IFERROR(VLOOKUP($B436,'COMPOSIÇÕES COMPLEMENTARES '!$C:$K,7,0),"")))</f>
        <v/>
      </c>
      <c r="H436" s="360" t="str">
        <f t="shared" si="51"/>
        <v/>
      </c>
      <c r="I436" s="360" t="str">
        <f t="shared" si="52"/>
        <v/>
      </c>
      <c r="J436" s="360" t="str">
        <f t="shared" si="53"/>
        <v/>
      </c>
      <c r="K436" s="360" t="str">
        <f t="shared" si="54"/>
        <v/>
      </c>
      <c r="L436" s="360"/>
    </row>
    <row r="437" spans="1:12" s="236" customFormat="1">
      <c r="A437" s="355"/>
      <c r="B437" s="356"/>
      <c r="C437" s="357" t="str">
        <f>IF($B437="","",IFERROR(VLOOKUP($B437,SERVIÇOS!$B:$G,2,0),IFERROR(VLOOKUP($B437,'COMPOSIÇÕES COMPLEMENTARES '!$C:$K,2,0),"")))</f>
        <v/>
      </c>
      <c r="D437" s="358" t="str">
        <f>IF($B437="","",IFERROR(VLOOKUP($B437,SERVIÇOS!$B:$G,3,0),IFERROR(VLOOKUP($B437,'COMPOSIÇÕES COMPLEMENTARES '!$C:$K,3,0),"")))</f>
        <v/>
      </c>
      <c r="E437" s="359"/>
      <c r="F437" s="360" t="str">
        <f>IF($B437="","",IFERROR(VLOOKUP($B437,SERVIÇOS!$B:$G,4,0),IFERROR(VLOOKUP($B437,'COMPOSIÇÕES COMPLEMENTARES '!$C:$K,6,0),"")))</f>
        <v/>
      </c>
      <c r="G437" s="360" t="str">
        <f>IF($B437="","",IFERROR(VLOOKUP($B437,SERVIÇOS!$B:$G,5,0),IFERROR(VLOOKUP($B437,'COMPOSIÇÕES COMPLEMENTARES '!$C:$K,7,0),"")))</f>
        <v/>
      </c>
      <c r="H437" s="360" t="str">
        <f t="shared" si="51"/>
        <v/>
      </c>
      <c r="I437" s="360" t="str">
        <f t="shared" si="52"/>
        <v/>
      </c>
      <c r="J437" s="360" t="str">
        <f t="shared" si="53"/>
        <v/>
      </c>
      <c r="K437" s="360" t="str">
        <f t="shared" si="54"/>
        <v/>
      </c>
      <c r="L437" s="360"/>
    </row>
    <row r="438" spans="1:12" s="236" customFormat="1">
      <c r="A438" s="355"/>
      <c r="B438" s="356"/>
      <c r="C438" s="357" t="str">
        <f>IF($B438="","",IFERROR(VLOOKUP($B438,SERVIÇOS!$B:$G,2,0),IFERROR(VLOOKUP($B438,'COMPOSIÇÕES COMPLEMENTARES '!$C:$K,2,0),"")))</f>
        <v/>
      </c>
      <c r="D438" s="358" t="str">
        <f>IF($B438="","",IFERROR(VLOOKUP($B438,SERVIÇOS!$B:$G,3,0),IFERROR(VLOOKUP($B438,'COMPOSIÇÕES COMPLEMENTARES '!$C:$K,3,0),"")))</f>
        <v/>
      </c>
      <c r="E438" s="359"/>
      <c r="F438" s="360" t="str">
        <f>IF($B438="","",IFERROR(VLOOKUP($B438,SERVIÇOS!$B:$G,4,0),IFERROR(VLOOKUP($B438,'COMPOSIÇÕES COMPLEMENTARES '!$C:$K,6,0),"")))</f>
        <v/>
      </c>
      <c r="G438" s="360" t="str">
        <f>IF($B438="","",IFERROR(VLOOKUP($B438,SERVIÇOS!$B:$G,5,0),IFERROR(VLOOKUP($B438,'COMPOSIÇÕES COMPLEMENTARES '!$C:$K,7,0),"")))</f>
        <v/>
      </c>
      <c r="H438" s="360" t="str">
        <f t="shared" si="51"/>
        <v/>
      </c>
      <c r="I438" s="360" t="str">
        <f t="shared" si="52"/>
        <v/>
      </c>
      <c r="J438" s="360" t="str">
        <f t="shared" si="53"/>
        <v/>
      </c>
      <c r="K438" s="360" t="str">
        <f t="shared" si="54"/>
        <v/>
      </c>
      <c r="L438" s="360"/>
    </row>
    <row r="439" spans="1:12" s="236" customFormat="1">
      <c r="A439" s="355"/>
      <c r="B439" s="356"/>
      <c r="C439" s="357" t="str">
        <f>IF($B439="","",IFERROR(VLOOKUP($B439,SERVIÇOS!$B:$G,2,0),IFERROR(VLOOKUP($B439,'COMPOSIÇÕES COMPLEMENTARES '!$C:$K,2,0),"")))</f>
        <v/>
      </c>
      <c r="D439" s="358" t="str">
        <f>IF($B439="","",IFERROR(VLOOKUP($B439,SERVIÇOS!$B:$G,3,0),IFERROR(VLOOKUP($B439,'COMPOSIÇÕES COMPLEMENTARES '!$C:$K,3,0),"")))</f>
        <v/>
      </c>
      <c r="E439" s="359"/>
      <c r="F439" s="360" t="str">
        <f>IF($B439="","",IFERROR(VLOOKUP($B439,SERVIÇOS!$B:$G,4,0),IFERROR(VLOOKUP($B439,'COMPOSIÇÕES COMPLEMENTARES '!$C:$K,6,0),"")))</f>
        <v/>
      </c>
      <c r="G439" s="360" t="str">
        <f>IF($B439="","",IFERROR(VLOOKUP($B439,SERVIÇOS!$B:$G,5,0),IFERROR(VLOOKUP($B439,'COMPOSIÇÕES COMPLEMENTARES '!$C:$K,7,0),"")))</f>
        <v/>
      </c>
      <c r="H439" s="360" t="str">
        <f t="shared" si="51"/>
        <v/>
      </c>
      <c r="I439" s="360" t="str">
        <f t="shared" si="52"/>
        <v/>
      </c>
      <c r="J439" s="360" t="str">
        <f t="shared" si="53"/>
        <v/>
      </c>
      <c r="K439" s="360" t="str">
        <f t="shared" si="54"/>
        <v/>
      </c>
      <c r="L439" s="360"/>
    </row>
    <row r="440" spans="1:12" s="236" customFormat="1">
      <c r="A440" s="355"/>
      <c r="B440" s="356"/>
      <c r="C440" s="357" t="str">
        <f>IF($B440="","",IFERROR(VLOOKUP($B440,SERVIÇOS!$B:$G,2,0),IFERROR(VLOOKUP($B440,'COMPOSIÇÕES COMPLEMENTARES '!$C:$K,2,0),"")))</f>
        <v/>
      </c>
      <c r="D440" s="358" t="str">
        <f>IF($B440="","",IFERROR(VLOOKUP($B440,SERVIÇOS!$B:$G,3,0),IFERROR(VLOOKUP($B440,'COMPOSIÇÕES COMPLEMENTARES '!$C:$K,3,0),"")))</f>
        <v/>
      </c>
      <c r="E440" s="359"/>
      <c r="F440" s="360" t="str">
        <f>IF($B440="","",IFERROR(VLOOKUP($B440,SERVIÇOS!$B:$G,4,0),IFERROR(VLOOKUP($B440,'COMPOSIÇÕES COMPLEMENTARES '!$C:$K,6,0),"")))</f>
        <v/>
      </c>
      <c r="G440" s="360" t="str">
        <f>IF($B440="","",IFERROR(VLOOKUP($B440,SERVIÇOS!$B:$G,5,0),IFERROR(VLOOKUP($B440,'COMPOSIÇÕES COMPLEMENTARES '!$C:$K,7,0),"")))</f>
        <v/>
      </c>
      <c r="H440" s="360" t="str">
        <f t="shared" si="51"/>
        <v/>
      </c>
      <c r="I440" s="360" t="str">
        <f t="shared" si="52"/>
        <v/>
      </c>
      <c r="J440" s="360" t="str">
        <f t="shared" si="53"/>
        <v/>
      </c>
      <c r="K440" s="360" t="str">
        <f t="shared" si="54"/>
        <v/>
      </c>
      <c r="L440" s="360"/>
    </row>
    <row r="441" spans="1:12" s="236" customFormat="1">
      <c r="A441" s="355"/>
      <c r="B441" s="356"/>
      <c r="C441" s="357" t="str">
        <f>IF($B441="","",IFERROR(VLOOKUP($B441,SERVIÇOS!$B:$G,2,0),IFERROR(VLOOKUP($B441,'COMPOSIÇÕES COMPLEMENTARES '!$C:$K,2,0),"")))</f>
        <v/>
      </c>
      <c r="D441" s="358" t="str">
        <f>IF($B441="","",IFERROR(VLOOKUP($B441,SERVIÇOS!$B:$G,3,0),IFERROR(VLOOKUP($B441,'COMPOSIÇÕES COMPLEMENTARES '!$C:$K,3,0),"")))</f>
        <v/>
      </c>
      <c r="E441" s="359"/>
      <c r="F441" s="360" t="str">
        <f>IF($B441="","",IFERROR(VLOOKUP($B441,SERVIÇOS!$B:$G,4,0),IFERROR(VLOOKUP($B441,'COMPOSIÇÕES COMPLEMENTARES '!$C:$K,6,0),"")))</f>
        <v/>
      </c>
      <c r="G441" s="360" t="str">
        <f>IF($B441="","",IFERROR(VLOOKUP($B441,SERVIÇOS!$B:$G,5,0),IFERROR(VLOOKUP($B441,'COMPOSIÇÕES COMPLEMENTARES '!$C:$K,7,0),"")))</f>
        <v/>
      </c>
      <c r="H441" s="360" t="str">
        <f t="shared" si="51"/>
        <v/>
      </c>
      <c r="I441" s="360" t="str">
        <f t="shared" si="52"/>
        <v/>
      </c>
      <c r="J441" s="360" t="str">
        <f t="shared" si="53"/>
        <v/>
      </c>
      <c r="K441" s="360" t="str">
        <f t="shared" si="54"/>
        <v/>
      </c>
      <c r="L441" s="360"/>
    </row>
    <row r="442" spans="1:12" s="236" customFormat="1">
      <c r="A442" s="355"/>
      <c r="B442" s="356"/>
      <c r="C442" s="357" t="str">
        <f>IF($B442="","",IFERROR(VLOOKUP($B442,SERVIÇOS!$B:$G,2,0),IFERROR(VLOOKUP($B442,'COMPOSIÇÕES COMPLEMENTARES '!$C:$K,2,0),"")))</f>
        <v/>
      </c>
      <c r="D442" s="358" t="str">
        <f>IF($B442="","",IFERROR(VLOOKUP($B442,SERVIÇOS!$B:$G,3,0),IFERROR(VLOOKUP($B442,'COMPOSIÇÕES COMPLEMENTARES '!$C:$K,3,0),"")))</f>
        <v/>
      </c>
      <c r="E442" s="359"/>
      <c r="F442" s="360" t="str">
        <f>IF($B442="","",IFERROR(VLOOKUP($B442,SERVIÇOS!$B:$G,4,0),IFERROR(VLOOKUP($B442,'COMPOSIÇÕES COMPLEMENTARES '!$C:$K,6,0),"")))</f>
        <v/>
      </c>
      <c r="G442" s="360" t="str">
        <f>IF($B442="","",IFERROR(VLOOKUP($B442,SERVIÇOS!$B:$G,5,0),IFERROR(VLOOKUP($B442,'COMPOSIÇÕES COMPLEMENTARES '!$C:$K,7,0),"")))</f>
        <v/>
      </c>
      <c r="H442" s="360" t="str">
        <f t="shared" si="51"/>
        <v/>
      </c>
      <c r="I442" s="360" t="str">
        <f t="shared" si="52"/>
        <v/>
      </c>
      <c r="J442" s="360" t="str">
        <f t="shared" si="53"/>
        <v/>
      </c>
      <c r="K442" s="360" t="str">
        <f t="shared" si="54"/>
        <v/>
      </c>
      <c r="L442" s="360"/>
    </row>
    <row r="443" spans="1:12" s="236" customFormat="1">
      <c r="A443" s="355"/>
      <c r="B443" s="356"/>
      <c r="C443" s="357" t="str">
        <f>IF($B443="","",IFERROR(VLOOKUP($B443,SERVIÇOS!$B:$G,2,0),IFERROR(VLOOKUP($B443,'COMPOSIÇÕES COMPLEMENTARES '!$C:$K,2,0),"")))</f>
        <v/>
      </c>
      <c r="D443" s="358" t="str">
        <f>IF($B443="","",IFERROR(VLOOKUP($B443,SERVIÇOS!$B:$G,3,0),IFERROR(VLOOKUP($B443,'COMPOSIÇÕES COMPLEMENTARES '!$C:$K,3,0),"")))</f>
        <v/>
      </c>
      <c r="E443" s="359"/>
      <c r="F443" s="360" t="str">
        <f>IF($B443="","",IFERROR(VLOOKUP($B443,SERVIÇOS!$B:$G,4,0),IFERROR(VLOOKUP($B443,'COMPOSIÇÕES COMPLEMENTARES '!$C:$K,6,0),"")))</f>
        <v/>
      </c>
      <c r="G443" s="360" t="str">
        <f>IF($B443="","",IFERROR(VLOOKUP($B443,SERVIÇOS!$B:$G,5,0),IFERROR(VLOOKUP($B443,'COMPOSIÇÕES COMPLEMENTARES '!$C:$K,7,0),"")))</f>
        <v/>
      </c>
      <c r="H443" s="360" t="str">
        <f t="shared" si="51"/>
        <v/>
      </c>
      <c r="I443" s="360" t="str">
        <f t="shared" si="52"/>
        <v/>
      </c>
      <c r="J443" s="360" t="str">
        <f t="shared" si="53"/>
        <v/>
      </c>
      <c r="K443" s="360" t="str">
        <f t="shared" si="54"/>
        <v/>
      </c>
      <c r="L443" s="360"/>
    </row>
    <row r="444" spans="1:12" s="236" customFormat="1">
      <c r="A444" s="355"/>
      <c r="B444" s="356"/>
      <c r="C444" s="357" t="str">
        <f>IF($B444="","",IFERROR(VLOOKUP($B444,SERVIÇOS!$B:$G,2,0),IFERROR(VLOOKUP($B444,'COMPOSIÇÕES COMPLEMENTARES '!$C:$K,2,0),"")))</f>
        <v/>
      </c>
      <c r="D444" s="358" t="str">
        <f>IF($B444="","",IFERROR(VLOOKUP($B444,SERVIÇOS!$B:$G,3,0),IFERROR(VLOOKUP($B444,'COMPOSIÇÕES COMPLEMENTARES '!$C:$K,3,0),"")))</f>
        <v/>
      </c>
      <c r="E444" s="359"/>
      <c r="F444" s="360" t="str">
        <f>IF($B444="","",IFERROR(VLOOKUP($B444,SERVIÇOS!$B:$G,4,0),IFERROR(VLOOKUP($B444,'COMPOSIÇÕES COMPLEMENTARES '!$C:$K,6,0),"")))</f>
        <v/>
      </c>
      <c r="G444" s="360" t="str">
        <f>IF($B444="","",IFERROR(VLOOKUP($B444,SERVIÇOS!$B:$G,5,0),IFERROR(VLOOKUP($B444,'COMPOSIÇÕES COMPLEMENTARES '!$C:$K,7,0),"")))</f>
        <v/>
      </c>
      <c r="H444" s="360" t="str">
        <f t="shared" si="51"/>
        <v/>
      </c>
      <c r="I444" s="360" t="str">
        <f t="shared" si="52"/>
        <v/>
      </c>
      <c r="J444" s="360" t="str">
        <f t="shared" si="53"/>
        <v/>
      </c>
      <c r="K444" s="360" t="str">
        <f t="shared" si="54"/>
        <v/>
      </c>
      <c r="L444" s="360"/>
    </row>
    <row r="445" spans="1:12" s="236" customFormat="1">
      <c r="A445" s="355"/>
      <c r="B445" s="356"/>
      <c r="C445" s="357" t="str">
        <f>IF($B445="","",IFERROR(VLOOKUP($B445,SERVIÇOS!$B:$G,2,0),IFERROR(VLOOKUP($B445,'COMPOSIÇÕES COMPLEMENTARES '!$C:$K,2,0),"")))</f>
        <v/>
      </c>
      <c r="D445" s="358" t="str">
        <f>IF($B445="","",IFERROR(VLOOKUP($B445,SERVIÇOS!$B:$G,3,0),IFERROR(VLOOKUP($B445,'COMPOSIÇÕES COMPLEMENTARES '!$C:$K,3,0),"")))</f>
        <v/>
      </c>
      <c r="E445" s="359"/>
      <c r="F445" s="360" t="str">
        <f>IF($B445="","",IFERROR(VLOOKUP($B445,SERVIÇOS!$B:$G,4,0),IFERROR(VLOOKUP($B445,'COMPOSIÇÕES COMPLEMENTARES '!$C:$K,6,0),"")))</f>
        <v/>
      </c>
      <c r="G445" s="360" t="str">
        <f>IF($B445="","",IFERROR(VLOOKUP($B445,SERVIÇOS!$B:$G,5,0),IFERROR(VLOOKUP($B445,'COMPOSIÇÕES COMPLEMENTARES '!$C:$K,7,0),"")))</f>
        <v/>
      </c>
      <c r="H445" s="360" t="str">
        <f t="shared" si="51"/>
        <v/>
      </c>
      <c r="I445" s="360" t="str">
        <f t="shared" si="52"/>
        <v/>
      </c>
      <c r="J445" s="360" t="str">
        <f t="shared" si="53"/>
        <v/>
      </c>
      <c r="K445" s="360" t="str">
        <f t="shared" si="54"/>
        <v/>
      </c>
      <c r="L445" s="360"/>
    </row>
    <row r="446" spans="1:12" s="236" customFormat="1">
      <c r="A446" s="355"/>
      <c r="B446" s="356"/>
      <c r="C446" s="357" t="str">
        <f>IF($B446="","",IFERROR(VLOOKUP($B446,SERVIÇOS!$B:$G,2,0),IFERROR(VLOOKUP($B446,'COMPOSIÇÕES COMPLEMENTARES '!$C:$K,2,0),"")))</f>
        <v/>
      </c>
      <c r="D446" s="358" t="str">
        <f>IF($B446="","",IFERROR(VLOOKUP($B446,SERVIÇOS!$B:$G,3,0),IFERROR(VLOOKUP($B446,'COMPOSIÇÕES COMPLEMENTARES '!$C:$K,3,0),"")))</f>
        <v/>
      </c>
      <c r="E446" s="359"/>
      <c r="F446" s="360" t="str">
        <f>IF($B446="","",IFERROR(VLOOKUP($B446,SERVIÇOS!$B:$G,4,0),IFERROR(VLOOKUP($B446,'COMPOSIÇÕES COMPLEMENTARES '!$C:$K,6,0),"")))</f>
        <v/>
      </c>
      <c r="G446" s="360" t="str">
        <f>IF($B446="","",IFERROR(VLOOKUP($B446,SERVIÇOS!$B:$G,5,0),IFERROR(VLOOKUP($B446,'COMPOSIÇÕES COMPLEMENTARES '!$C:$K,7,0),"")))</f>
        <v/>
      </c>
      <c r="H446" s="360" t="str">
        <f t="shared" si="51"/>
        <v/>
      </c>
      <c r="I446" s="360" t="str">
        <f t="shared" si="52"/>
        <v/>
      </c>
      <c r="J446" s="360" t="str">
        <f t="shared" si="53"/>
        <v/>
      </c>
      <c r="K446" s="360" t="str">
        <f t="shared" si="54"/>
        <v/>
      </c>
      <c r="L446" s="360"/>
    </row>
    <row r="447" spans="1:12" s="236" customFormat="1">
      <c r="A447" s="355"/>
      <c r="B447" s="356"/>
      <c r="C447" s="357" t="str">
        <f>IF($B447="","",IFERROR(VLOOKUP($B447,SERVIÇOS!$B:$G,2,0),IFERROR(VLOOKUP($B447,'COMPOSIÇÕES COMPLEMENTARES '!$C:$K,2,0),"")))</f>
        <v/>
      </c>
      <c r="D447" s="358" t="str">
        <f>IF($B447="","",IFERROR(VLOOKUP($B447,SERVIÇOS!$B:$G,3,0),IFERROR(VLOOKUP($B447,'COMPOSIÇÕES COMPLEMENTARES '!$C:$K,3,0),"")))</f>
        <v/>
      </c>
      <c r="E447" s="359"/>
      <c r="F447" s="360" t="str">
        <f>IF($B447="","",IFERROR(VLOOKUP($B447,SERVIÇOS!$B:$G,4,0),IFERROR(VLOOKUP($B447,'COMPOSIÇÕES COMPLEMENTARES '!$C:$K,6,0),"")))</f>
        <v/>
      </c>
      <c r="G447" s="360" t="str">
        <f>IF($B447="","",IFERROR(VLOOKUP($B447,SERVIÇOS!$B:$G,5,0),IFERROR(VLOOKUP($B447,'COMPOSIÇÕES COMPLEMENTARES '!$C:$K,7,0),"")))</f>
        <v/>
      </c>
      <c r="H447" s="360" t="str">
        <f t="shared" si="51"/>
        <v/>
      </c>
      <c r="I447" s="360" t="str">
        <f t="shared" si="52"/>
        <v/>
      </c>
      <c r="J447" s="360" t="str">
        <f t="shared" si="53"/>
        <v/>
      </c>
      <c r="K447" s="360" t="str">
        <f t="shared" si="54"/>
        <v/>
      </c>
      <c r="L447" s="360"/>
    </row>
    <row r="448" spans="1:12" s="236" customFormat="1">
      <c r="A448" s="355"/>
      <c r="B448" s="356"/>
      <c r="C448" s="357" t="str">
        <f>IF($B448="","",IFERROR(VLOOKUP($B448,SERVIÇOS!$B:$G,2,0),IFERROR(VLOOKUP($B448,'COMPOSIÇÕES COMPLEMENTARES '!$C:$K,2,0),"")))</f>
        <v/>
      </c>
      <c r="D448" s="358" t="str">
        <f>IF($B448="","",IFERROR(VLOOKUP($B448,SERVIÇOS!$B:$G,3,0),IFERROR(VLOOKUP($B448,'COMPOSIÇÕES COMPLEMENTARES '!$C:$K,3,0),"")))</f>
        <v/>
      </c>
      <c r="E448" s="359"/>
      <c r="F448" s="360" t="str">
        <f>IF($B448="","",IFERROR(VLOOKUP($B448,SERVIÇOS!$B:$G,4,0),IFERROR(VLOOKUP($B448,'COMPOSIÇÕES COMPLEMENTARES '!$C:$K,6,0),"")))</f>
        <v/>
      </c>
      <c r="G448" s="360" t="str">
        <f>IF($B448="","",IFERROR(VLOOKUP($B448,SERVIÇOS!$B:$G,5,0),IFERROR(VLOOKUP($B448,'COMPOSIÇÕES COMPLEMENTARES '!$C:$K,7,0),"")))</f>
        <v/>
      </c>
      <c r="H448" s="360" t="str">
        <f t="shared" si="51"/>
        <v/>
      </c>
      <c r="I448" s="360" t="str">
        <f t="shared" si="52"/>
        <v/>
      </c>
      <c r="J448" s="360" t="str">
        <f t="shared" si="53"/>
        <v/>
      </c>
      <c r="K448" s="360" t="str">
        <f t="shared" si="54"/>
        <v/>
      </c>
      <c r="L448" s="360"/>
    </row>
    <row r="449" spans="1:12" s="236" customFormat="1">
      <c r="A449" s="355"/>
      <c r="B449" s="356"/>
      <c r="C449" s="357" t="str">
        <f>IF($B449="","",IFERROR(VLOOKUP($B449,SERVIÇOS!$B:$G,2,0),IFERROR(VLOOKUP($B449,'COMPOSIÇÕES COMPLEMENTARES '!$C:$K,2,0),"")))</f>
        <v/>
      </c>
      <c r="D449" s="358" t="str">
        <f>IF($B449="","",IFERROR(VLOOKUP($B449,SERVIÇOS!$B:$G,3,0),IFERROR(VLOOKUP($B449,'COMPOSIÇÕES COMPLEMENTARES '!$C:$K,3,0),"")))</f>
        <v/>
      </c>
      <c r="E449" s="359"/>
      <c r="F449" s="360" t="str">
        <f>IF($B449="","",IFERROR(VLOOKUP($B449,SERVIÇOS!$B:$G,4,0),IFERROR(VLOOKUP($B449,'COMPOSIÇÕES COMPLEMENTARES '!$C:$K,6,0),"")))</f>
        <v/>
      </c>
      <c r="G449" s="360" t="str">
        <f>IF($B449="","",IFERROR(VLOOKUP($B449,SERVIÇOS!$B:$G,5,0),IFERROR(VLOOKUP($B449,'COMPOSIÇÕES COMPLEMENTARES '!$C:$K,7,0),"")))</f>
        <v/>
      </c>
      <c r="H449" s="360" t="str">
        <f t="shared" si="51"/>
        <v/>
      </c>
      <c r="I449" s="360" t="str">
        <f t="shared" si="52"/>
        <v/>
      </c>
      <c r="J449" s="360" t="str">
        <f t="shared" si="53"/>
        <v/>
      </c>
      <c r="K449" s="360" t="str">
        <f t="shared" si="54"/>
        <v/>
      </c>
      <c r="L449" s="360"/>
    </row>
    <row r="450" spans="1:12" s="236" customFormat="1">
      <c r="A450" s="355"/>
      <c r="B450" s="356"/>
      <c r="C450" s="357" t="str">
        <f>IF($B450="","",IFERROR(VLOOKUP($B450,SERVIÇOS!$B:$G,2,0),IFERROR(VLOOKUP($B450,'COMPOSIÇÕES COMPLEMENTARES '!$C:$K,2,0),"")))</f>
        <v/>
      </c>
      <c r="D450" s="358" t="str">
        <f>IF($B450="","",IFERROR(VLOOKUP($B450,SERVIÇOS!$B:$G,3,0),IFERROR(VLOOKUP($B450,'COMPOSIÇÕES COMPLEMENTARES '!$C:$K,3,0),"")))</f>
        <v/>
      </c>
      <c r="E450" s="359"/>
      <c r="F450" s="360" t="str">
        <f>IF($B450="","",IFERROR(VLOOKUP($B450,SERVIÇOS!$B:$G,4,0),IFERROR(VLOOKUP($B450,'COMPOSIÇÕES COMPLEMENTARES '!$C:$K,6,0),"")))</f>
        <v/>
      </c>
      <c r="G450" s="360" t="str">
        <f>IF($B450="","",IFERROR(VLOOKUP($B450,SERVIÇOS!$B:$G,5,0),IFERROR(VLOOKUP($B450,'COMPOSIÇÕES COMPLEMENTARES '!$C:$K,7,0),"")))</f>
        <v/>
      </c>
      <c r="H450" s="360" t="str">
        <f t="shared" si="51"/>
        <v/>
      </c>
      <c r="I450" s="360" t="str">
        <f t="shared" si="52"/>
        <v/>
      </c>
      <c r="J450" s="360" t="str">
        <f t="shared" si="53"/>
        <v/>
      </c>
      <c r="K450" s="360" t="str">
        <f t="shared" si="54"/>
        <v/>
      </c>
      <c r="L450" s="360"/>
    </row>
    <row r="451" spans="1:12" s="236" customFormat="1">
      <c r="A451" s="355"/>
      <c r="B451" s="356"/>
      <c r="C451" s="357" t="str">
        <f>IF($B451="","",IFERROR(VLOOKUP($B451,SERVIÇOS!$B:$G,2,0),IFERROR(VLOOKUP($B451,'COMPOSIÇÕES COMPLEMENTARES '!$C:$K,2,0),"")))</f>
        <v/>
      </c>
      <c r="D451" s="358" t="str">
        <f>IF($B451="","",IFERROR(VLOOKUP($B451,SERVIÇOS!$B:$G,3,0),IFERROR(VLOOKUP($B451,'COMPOSIÇÕES COMPLEMENTARES '!$C:$K,3,0),"")))</f>
        <v/>
      </c>
      <c r="E451" s="359"/>
      <c r="F451" s="360" t="str">
        <f>IF($B451="","",IFERROR(VLOOKUP($B451,SERVIÇOS!$B:$G,4,0),IFERROR(VLOOKUP($B451,'COMPOSIÇÕES COMPLEMENTARES '!$C:$K,6,0),"")))</f>
        <v/>
      </c>
      <c r="G451" s="360" t="str">
        <f>IF($B451="","",IFERROR(VLOOKUP($B451,SERVIÇOS!$B:$G,5,0),IFERROR(VLOOKUP($B451,'COMPOSIÇÕES COMPLEMENTARES '!$C:$K,7,0),"")))</f>
        <v/>
      </c>
      <c r="H451" s="360" t="str">
        <f t="shared" si="51"/>
        <v/>
      </c>
      <c r="I451" s="360" t="str">
        <f t="shared" si="52"/>
        <v/>
      </c>
      <c r="J451" s="360" t="str">
        <f t="shared" si="53"/>
        <v/>
      </c>
      <c r="K451" s="360" t="str">
        <f t="shared" si="54"/>
        <v/>
      </c>
      <c r="L451" s="360"/>
    </row>
    <row r="452" spans="1:12" s="236" customFormat="1">
      <c r="A452" s="355"/>
      <c r="B452" s="356"/>
      <c r="C452" s="357" t="str">
        <f>IF($B452="","",IFERROR(VLOOKUP($B452,SERVIÇOS!$B:$G,2,0),IFERROR(VLOOKUP($B452,'COMPOSIÇÕES COMPLEMENTARES '!$C:$K,2,0),"")))</f>
        <v/>
      </c>
      <c r="D452" s="358" t="str">
        <f>IF($B452="","",IFERROR(VLOOKUP($B452,SERVIÇOS!$B:$G,3,0),IFERROR(VLOOKUP($B452,'COMPOSIÇÕES COMPLEMENTARES '!$C:$K,3,0),"")))</f>
        <v/>
      </c>
      <c r="E452" s="359"/>
      <c r="F452" s="360" t="str">
        <f>IF($B452="","",IFERROR(VLOOKUP($B452,SERVIÇOS!$B:$G,4,0),IFERROR(VLOOKUP($B452,'COMPOSIÇÕES COMPLEMENTARES '!$C:$K,6,0),"")))</f>
        <v/>
      </c>
      <c r="G452" s="360" t="str">
        <f>IF($B452="","",IFERROR(VLOOKUP($B452,SERVIÇOS!$B:$G,5,0),IFERROR(VLOOKUP($B452,'COMPOSIÇÕES COMPLEMENTARES '!$C:$K,7,0),"")))</f>
        <v/>
      </c>
      <c r="H452" s="360" t="str">
        <f t="shared" si="51"/>
        <v/>
      </c>
      <c r="I452" s="360" t="str">
        <f t="shared" si="52"/>
        <v/>
      </c>
      <c r="J452" s="360" t="str">
        <f t="shared" si="53"/>
        <v/>
      </c>
      <c r="K452" s="360" t="str">
        <f t="shared" si="54"/>
        <v/>
      </c>
      <c r="L452" s="360"/>
    </row>
    <row r="453" spans="1:12" s="236" customFormat="1">
      <c r="A453" s="355"/>
      <c r="B453" s="356"/>
      <c r="C453" s="357" t="str">
        <f>IF($B453="","",IFERROR(VLOOKUP($B453,SERVIÇOS!$B:$G,2,0),IFERROR(VLOOKUP($B453,'COMPOSIÇÕES COMPLEMENTARES '!$C:$K,2,0),"")))</f>
        <v/>
      </c>
      <c r="D453" s="358" t="str">
        <f>IF($B453="","",IFERROR(VLOOKUP($B453,SERVIÇOS!$B:$G,3,0),IFERROR(VLOOKUP($B453,'COMPOSIÇÕES COMPLEMENTARES '!$C:$K,3,0),"")))</f>
        <v/>
      </c>
      <c r="E453" s="359"/>
      <c r="F453" s="360" t="str">
        <f>IF($B453="","",IFERROR(VLOOKUP($B453,SERVIÇOS!$B:$G,4,0),IFERROR(VLOOKUP($B453,'COMPOSIÇÕES COMPLEMENTARES '!$C:$K,6,0),"")))</f>
        <v/>
      </c>
      <c r="G453" s="360" t="str">
        <f>IF($B453="","",IFERROR(VLOOKUP($B453,SERVIÇOS!$B:$G,5,0),IFERROR(VLOOKUP($B453,'COMPOSIÇÕES COMPLEMENTARES '!$C:$K,7,0),"")))</f>
        <v/>
      </c>
      <c r="H453" s="360" t="str">
        <f t="shared" si="51"/>
        <v/>
      </c>
      <c r="I453" s="360" t="str">
        <f t="shared" si="52"/>
        <v/>
      </c>
      <c r="J453" s="360" t="str">
        <f t="shared" si="53"/>
        <v/>
      </c>
      <c r="K453" s="360" t="str">
        <f t="shared" si="54"/>
        <v/>
      </c>
      <c r="L453" s="360"/>
    </row>
    <row r="454" spans="1:12" s="236" customFormat="1">
      <c r="A454" s="355"/>
      <c r="B454" s="356"/>
      <c r="C454" s="357" t="str">
        <f>IF($B454="","",IFERROR(VLOOKUP($B454,SERVIÇOS!$B:$G,2,0),IFERROR(VLOOKUP($B454,'COMPOSIÇÕES COMPLEMENTARES '!$C:$K,2,0),"")))</f>
        <v/>
      </c>
      <c r="D454" s="358" t="str">
        <f>IF($B454="","",IFERROR(VLOOKUP($B454,SERVIÇOS!$B:$G,3,0),IFERROR(VLOOKUP($B454,'COMPOSIÇÕES COMPLEMENTARES '!$C:$K,3,0),"")))</f>
        <v/>
      </c>
      <c r="E454" s="359"/>
      <c r="F454" s="360" t="str">
        <f>IF($B454="","",IFERROR(VLOOKUP($B454,SERVIÇOS!$B:$G,4,0),IFERROR(VLOOKUP($B454,'COMPOSIÇÕES COMPLEMENTARES '!$C:$K,6,0),"")))</f>
        <v/>
      </c>
      <c r="G454" s="360" t="str">
        <f>IF($B454="","",IFERROR(VLOOKUP($B454,SERVIÇOS!$B:$G,5,0),IFERROR(VLOOKUP($B454,'COMPOSIÇÕES COMPLEMENTARES '!$C:$K,7,0),"")))</f>
        <v/>
      </c>
      <c r="H454" s="360" t="str">
        <f t="shared" si="51"/>
        <v/>
      </c>
      <c r="I454" s="360" t="str">
        <f t="shared" si="52"/>
        <v/>
      </c>
      <c r="J454" s="360" t="str">
        <f t="shared" si="53"/>
        <v/>
      </c>
      <c r="K454" s="360" t="str">
        <f t="shared" si="54"/>
        <v/>
      </c>
      <c r="L454" s="360"/>
    </row>
    <row r="455" spans="1:12" s="236" customFormat="1">
      <c r="A455" s="355"/>
      <c r="B455" s="356"/>
      <c r="C455" s="357" t="str">
        <f>IF($B455="","",IFERROR(VLOOKUP($B455,SERVIÇOS!$B:$G,2,0),IFERROR(VLOOKUP($B455,'COMPOSIÇÕES COMPLEMENTARES '!$C:$K,2,0),"")))</f>
        <v/>
      </c>
      <c r="D455" s="358" t="str">
        <f>IF($B455="","",IFERROR(VLOOKUP($B455,SERVIÇOS!$B:$G,3,0),IFERROR(VLOOKUP($B455,'COMPOSIÇÕES COMPLEMENTARES '!$C:$K,3,0),"")))</f>
        <v/>
      </c>
      <c r="E455" s="359"/>
      <c r="F455" s="360" t="str">
        <f>IF($B455="","",IFERROR(VLOOKUP($B455,SERVIÇOS!$B:$G,4,0),IFERROR(VLOOKUP($B455,'COMPOSIÇÕES COMPLEMENTARES '!$C:$K,6,0),"")))</f>
        <v/>
      </c>
      <c r="G455" s="360" t="str">
        <f>IF($B455="","",IFERROR(VLOOKUP($B455,SERVIÇOS!$B:$G,5,0),IFERROR(VLOOKUP($B455,'COMPOSIÇÕES COMPLEMENTARES '!$C:$K,7,0),"")))</f>
        <v/>
      </c>
      <c r="H455" s="360" t="str">
        <f t="shared" si="51"/>
        <v/>
      </c>
      <c r="I455" s="360" t="str">
        <f t="shared" si="52"/>
        <v/>
      </c>
      <c r="J455" s="360" t="str">
        <f t="shared" si="53"/>
        <v/>
      </c>
      <c r="K455" s="360" t="str">
        <f t="shared" si="54"/>
        <v/>
      </c>
      <c r="L455" s="360"/>
    </row>
    <row r="456" spans="1:12" s="236" customFormat="1">
      <c r="A456" s="355"/>
      <c r="B456" s="356"/>
      <c r="C456" s="357" t="str">
        <f>IF($B456="","",IFERROR(VLOOKUP($B456,SERVIÇOS!$B:$G,2,0),IFERROR(VLOOKUP($B456,'COMPOSIÇÕES COMPLEMENTARES '!$C:$K,2,0),"")))</f>
        <v/>
      </c>
      <c r="D456" s="358" t="str">
        <f>IF($B456="","",IFERROR(VLOOKUP($B456,SERVIÇOS!$B:$G,3,0),IFERROR(VLOOKUP($B456,'COMPOSIÇÕES COMPLEMENTARES '!$C:$K,3,0),"")))</f>
        <v/>
      </c>
      <c r="E456" s="359"/>
      <c r="F456" s="360" t="str">
        <f>IF($B456="","",IFERROR(VLOOKUP($B456,SERVIÇOS!$B:$G,4,0),IFERROR(VLOOKUP($B456,'COMPOSIÇÕES COMPLEMENTARES '!$C:$K,6,0),"")))</f>
        <v/>
      </c>
      <c r="G456" s="360" t="str">
        <f>IF($B456="","",IFERROR(VLOOKUP($B456,SERVIÇOS!$B:$G,5,0),IFERROR(VLOOKUP($B456,'COMPOSIÇÕES COMPLEMENTARES '!$C:$K,7,0),"")))</f>
        <v/>
      </c>
      <c r="H456" s="360" t="str">
        <f t="shared" si="51"/>
        <v/>
      </c>
      <c r="I456" s="360" t="str">
        <f t="shared" si="52"/>
        <v/>
      </c>
      <c r="J456" s="360" t="str">
        <f t="shared" si="53"/>
        <v/>
      </c>
      <c r="K456" s="360" t="str">
        <f t="shared" si="54"/>
        <v/>
      </c>
      <c r="L456" s="360"/>
    </row>
    <row r="457" spans="1:12" s="236" customFormat="1">
      <c r="A457" s="355"/>
      <c r="B457" s="356"/>
      <c r="C457" s="357" t="str">
        <f>IF($B457="","",IFERROR(VLOOKUP($B457,SERVIÇOS!$B:$G,2,0),IFERROR(VLOOKUP($B457,'COMPOSIÇÕES COMPLEMENTARES '!$C:$K,2,0),"")))</f>
        <v/>
      </c>
      <c r="D457" s="358" t="str">
        <f>IF($B457="","",IFERROR(VLOOKUP($B457,SERVIÇOS!$B:$G,3,0),IFERROR(VLOOKUP($B457,'COMPOSIÇÕES COMPLEMENTARES '!$C:$K,3,0),"")))</f>
        <v/>
      </c>
      <c r="E457" s="359"/>
      <c r="F457" s="360" t="str">
        <f>IF($B457="","",IFERROR(VLOOKUP($B457,SERVIÇOS!$B:$G,4,0),IFERROR(VLOOKUP($B457,'COMPOSIÇÕES COMPLEMENTARES '!$C:$K,6,0),"")))</f>
        <v/>
      </c>
      <c r="G457" s="360" t="str">
        <f>IF($B457="","",IFERROR(VLOOKUP($B457,SERVIÇOS!$B:$G,5,0),IFERROR(VLOOKUP($B457,'COMPOSIÇÕES COMPLEMENTARES '!$C:$K,7,0),"")))</f>
        <v/>
      </c>
      <c r="H457" s="360" t="str">
        <f t="shared" si="51"/>
        <v/>
      </c>
      <c r="I457" s="360" t="str">
        <f t="shared" si="52"/>
        <v/>
      </c>
      <c r="J457" s="360" t="str">
        <f t="shared" si="53"/>
        <v/>
      </c>
      <c r="K457" s="360" t="str">
        <f t="shared" si="54"/>
        <v/>
      </c>
      <c r="L457" s="360"/>
    </row>
    <row r="458" spans="1:12" s="236" customFormat="1">
      <c r="A458" s="355"/>
      <c r="B458" s="356"/>
      <c r="C458" s="357" t="str">
        <f>IF($B458="","",IFERROR(VLOOKUP($B458,SERVIÇOS!$B:$G,2,0),IFERROR(VLOOKUP($B458,'COMPOSIÇÕES COMPLEMENTARES '!$C:$K,2,0),"")))</f>
        <v/>
      </c>
      <c r="D458" s="358" t="str">
        <f>IF($B458="","",IFERROR(VLOOKUP($B458,SERVIÇOS!$B:$G,3,0),IFERROR(VLOOKUP($B458,'COMPOSIÇÕES COMPLEMENTARES '!$C:$K,3,0),"")))</f>
        <v/>
      </c>
      <c r="E458" s="359"/>
      <c r="F458" s="360" t="str">
        <f>IF($B458="","",IFERROR(VLOOKUP($B458,SERVIÇOS!$B:$G,4,0),IFERROR(VLOOKUP($B458,'COMPOSIÇÕES COMPLEMENTARES '!$C:$K,6,0),"")))</f>
        <v/>
      </c>
      <c r="G458" s="360" t="str">
        <f>IF($B458="","",IFERROR(VLOOKUP($B458,SERVIÇOS!$B:$G,5,0),IFERROR(VLOOKUP($B458,'COMPOSIÇÕES COMPLEMENTARES '!$C:$K,7,0),"")))</f>
        <v/>
      </c>
      <c r="H458" s="360" t="str">
        <f t="shared" si="51"/>
        <v/>
      </c>
      <c r="I458" s="360" t="str">
        <f t="shared" si="52"/>
        <v/>
      </c>
      <c r="J458" s="360" t="str">
        <f t="shared" si="53"/>
        <v/>
      </c>
      <c r="K458" s="360" t="str">
        <f t="shared" si="54"/>
        <v/>
      </c>
      <c r="L458" s="360"/>
    </row>
    <row r="459" spans="1:12" s="236" customFormat="1">
      <c r="A459" s="355"/>
      <c r="B459" s="356"/>
      <c r="C459" s="357" t="str">
        <f>IF($B459="","",IFERROR(VLOOKUP($B459,SERVIÇOS!$B:$G,2,0),IFERROR(VLOOKUP($B459,'COMPOSIÇÕES COMPLEMENTARES '!$C:$K,2,0),"")))</f>
        <v/>
      </c>
      <c r="D459" s="358" t="str">
        <f>IF($B459="","",IFERROR(VLOOKUP($B459,SERVIÇOS!$B:$G,3,0),IFERROR(VLOOKUP($B459,'COMPOSIÇÕES COMPLEMENTARES '!$C:$K,3,0),"")))</f>
        <v/>
      </c>
      <c r="E459" s="359"/>
      <c r="F459" s="360" t="str">
        <f>IF($B459="","",IFERROR(VLOOKUP($B459,SERVIÇOS!$B:$G,4,0),IFERROR(VLOOKUP($B459,'COMPOSIÇÕES COMPLEMENTARES '!$C:$K,6,0),"")))</f>
        <v/>
      </c>
      <c r="G459" s="360" t="str">
        <f>IF($B459="","",IFERROR(VLOOKUP($B459,SERVIÇOS!$B:$G,5,0),IFERROR(VLOOKUP($B459,'COMPOSIÇÕES COMPLEMENTARES '!$C:$K,7,0),"")))</f>
        <v/>
      </c>
      <c r="H459" s="360" t="str">
        <f t="shared" si="51"/>
        <v/>
      </c>
      <c r="I459" s="360" t="str">
        <f t="shared" si="52"/>
        <v/>
      </c>
      <c r="J459" s="360" t="str">
        <f t="shared" si="53"/>
        <v/>
      </c>
      <c r="K459" s="360" t="str">
        <f t="shared" si="54"/>
        <v/>
      </c>
      <c r="L459" s="360"/>
    </row>
    <row r="460" spans="1:12" s="236" customFormat="1">
      <c r="A460" s="355"/>
      <c r="B460" s="356"/>
      <c r="C460" s="357" t="str">
        <f>IF($B460="","",IFERROR(VLOOKUP($B460,SERVIÇOS!$B:$G,2,0),IFERROR(VLOOKUP($B460,'COMPOSIÇÕES COMPLEMENTARES '!$C:$K,2,0),"")))</f>
        <v/>
      </c>
      <c r="D460" s="358" t="str">
        <f>IF($B460="","",IFERROR(VLOOKUP($B460,SERVIÇOS!$B:$G,3,0),IFERROR(VLOOKUP($B460,'COMPOSIÇÕES COMPLEMENTARES '!$C:$K,3,0),"")))</f>
        <v/>
      </c>
      <c r="E460" s="359"/>
      <c r="F460" s="360" t="str">
        <f>IF($B460="","",IFERROR(VLOOKUP($B460,SERVIÇOS!$B:$G,4,0),IFERROR(VLOOKUP($B460,'COMPOSIÇÕES COMPLEMENTARES '!$C:$K,6,0),"")))</f>
        <v/>
      </c>
      <c r="G460" s="360" t="str">
        <f>IF($B460="","",IFERROR(VLOOKUP($B460,SERVIÇOS!$B:$G,5,0),IFERROR(VLOOKUP($B460,'COMPOSIÇÕES COMPLEMENTARES '!$C:$K,7,0),"")))</f>
        <v/>
      </c>
      <c r="H460" s="360" t="str">
        <f t="shared" si="51"/>
        <v/>
      </c>
      <c r="I460" s="360" t="str">
        <f t="shared" si="52"/>
        <v/>
      </c>
      <c r="J460" s="360" t="str">
        <f t="shared" si="53"/>
        <v/>
      </c>
      <c r="K460" s="360" t="str">
        <f t="shared" si="54"/>
        <v/>
      </c>
      <c r="L460" s="360"/>
    </row>
    <row r="461" spans="1:12" s="236" customFormat="1">
      <c r="A461" s="355"/>
      <c r="B461" s="356"/>
      <c r="C461" s="357" t="str">
        <f>IF($B461="","",IFERROR(VLOOKUP($B461,SERVIÇOS!$B:$G,2,0),IFERROR(VLOOKUP($B461,'COMPOSIÇÕES COMPLEMENTARES '!$C:$K,2,0),"")))</f>
        <v/>
      </c>
      <c r="D461" s="358" t="str">
        <f>IF($B461="","",IFERROR(VLOOKUP($B461,SERVIÇOS!$B:$G,3,0),IFERROR(VLOOKUP($B461,'COMPOSIÇÕES COMPLEMENTARES '!$C:$K,3,0),"")))</f>
        <v/>
      </c>
      <c r="E461" s="359"/>
      <c r="F461" s="360" t="str">
        <f>IF($B461="","",IFERROR(VLOOKUP($B461,SERVIÇOS!$B:$G,4,0),IFERROR(VLOOKUP($B461,'COMPOSIÇÕES COMPLEMENTARES '!$C:$K,6,0),"")))</f>
        <v/>
      </c>
      <c r="G461" s="360" t="str">
        <f>IF($B461="","",IFERROR(VLOOKUP($B461,SERVIÇOS!$B:$G,5,0),IFERROR(VLOOKUP($B461,'COMPOSIÇÕES COMPLEMENTARES '!$C:$K,7,0),"")))</f>
        <v/>
      </c>
      <c r="H461" s="360" t="str">
        <f t="shared" si="51"/>
        <v/>
      </c>
      <c r="I461" s="360" t="str">
        <f t="shared" si="52"/>
        <v/>
      </c>
      <c r="J461" s="360" t="str">
        <f t="shared" si="53"/>
        <v/>
      </c>
      <c r="K461" s="360" t="str">
        <f t="shared" si="54"/>
        <v/>
      </c>
      <c r="L461" s="360"/>
    </row>
    <row r="462" spans="1:12" s="236" customFormat="1">
      <c r="A462" s="355"/>
      <c r="B462" s="356"/>
      <c r="C462" s="357" t="str">
        <f>IF($B462="","",IFERROR(VLOOKUP($B462,SERVIÇOS!$B:$G,2,0),IFERROR(VLOOKUP($B462,'COMPOSIÇÕES COMPLEMENTARES '!$C:$K,2,0),"")))</f>
        <v/>
      </c>
      <c r="D462" s="358" t="str">
        <f>IF($B462="","",IFERROR(VLOOKUP($B462,SERVIÇOS!$B:$G,3,0),IFERROR(VLOOKUP($B462,'COMPOSIÇÕES COMPLEMENTARES '!$C:$K,3,0),"")))</f>
        <v/>
      </c>
      <c r="E462" s="359"/>
      <c r="F462" s="360" t="str">
        <f>IF($B462="","",IFERROR(VLOOKUP($B462,SERVIÇOS!$B:$G,4,0),IFERROR(VLOOKUP($B462,'COMPOSIÇÕES COMPLEMENTARES '!$C:$K,6,0),"")))</f>
        <v/>
      </c>
      <c r="G462" s="360" t="str">
        <f>IF($B462="","",IFERROR(VLOOKUP($B462,SERVIÇOS!$B:$G,5,0),IFERROR(VLOOKUP($B462,'COMPOSIÇÕES COMPLEMENTARES '!$C:$K,7,0),"")))</f>
        <v/>
      </c>
      <c r="H462" s="360" t="str">
        <f t="shared" si="51"/>
        <v/>
      </c>
      <c r="I462" s="360" t="str">
        <f t="shared" si="52"/>
        <v/>
      </c>
      <c r="J462" s="360" t="str">
        <f t="shared" si="53"/>
        <v/>
      </c>
      <c r="K462" s="360" t="str">
        <f t="shared" si="54"/>
        <v/>
      </c>
      <c r="L462" s="360"/>
    </row>
    <row r="463" spans="1:12" s="236" customFormat="1">
      <c r="A463" s="355"/>
      <c r="B463" s="356"/>
      <c r="C463" s="357" t="str">
        <f>IF($B463="","",IFERROR(VLOOKUP($B463,SERVIÇOS!$B:$G,2,0),IFERROR(VLOOKUP($B463,'COMPOSIÇÕES COMPLEMENTARES '!$C:$K,2,0),"")))</f>
        <v/>
      </c>
      <c r="D463" s="358" t="str">
        <f>IF($B463="","",IFERROR(VLOOKUP($B463,SERVIÇOS!$B:$G,3,0),IFERROR(VLOOKUP($B463,'COMPOSIÇÕES COMPLEMENTARES '!$C:$K,3,0),"")))</f>
        <v/>
      </c>
      <c r="E463" s="359"/>
      <c r="F463" s="360" t="str">
        <f>IF($B463="","",IFERROR(VLOOKUP($B463,SERVIÇOS!$B:$G,4,0),IFERROR(VLOOKUP($B463,'COMPOSIÇÕES COMPLEMENTARES '!$C:$K,6,0),"")))</f>
        <v/>
      </c>
      <c r="G463" s="360" t="str">
        <f>IF($B463="","",IFERROR(VLOOKUP($B463,SERVIÇOS!$B:$G,5,0),IFERROR(VLOOKUP($B463,'COMPOSIÇÕES COMPLEMENTARES '!$C:$K,7,0),"")))</f>
        <v/>
      </c>
      <c r="H463" s="360" t="str">
        <f t="shared" si="51"/>
        <v/>
      </c>
      <c r="I463" s="360" t="str">
        <f t="shared" si="52"/>
        <v/>
      </c>
      <c r="J463" s="360" t="str">
        <f t="shared" si="53"/>
        <v/>
      </c>
      <c r="K463" s="360" t="str">
        <f t="shared" si="54"/>
        <v/>
      </c>
      <c r="L463" s="360"/>
    </row>
    <row r="464" spans="1:12" s="236" customFormat="1">
      <c r="A464" s="355"/>
      <c r="B464" s="356"/>
      <c r="C464" s="357" t="str">
        <f>IF($B464="","",IFERROR(VLOOKUP($B464,SERVIÇOS!$B:$G,2,0),IFERROR(VLOOKUP($B464,'COMPOSIÇÕES COMPLEMENTARES '!$C:$K,2,0),"")))</f>
        <v/>
      </c>
      <c r="D464" s="358" t="str">
        <f>IF($B464="","",IFERROR(VLOOKUP($B464,SERVIÇOS!$B:$G,3,0),IFERROR(VLOOKUP($B464,'COMPOSIÇÕES COMPLEMENTARES '!$C:$K,3,0),"")))</f>
        <v/>
      </c>
      <c r="E464" s="359"/>
      <c r="F464" s="360" t="str">
        <f>IF($B464="","",IFERROR(VLOOKUP($B464,SERVIÇOS!$B:$G,4,0),IFERROR(VLOOKUP($B464,'COMPOSIÇÕES COMPLEMENTARES '!$C:$K,6,0),"")))</f>
        <v/>
      </c>
      <c r="G464" s="360" t="str">
        <f>IF($B464="","",IFERROR(VLOOKUP($B464,SERVIÇOS!$B:$G,5,0),IFERROR(VLOOKUP($B464,'COMPOSIÇÕES COMPLEMENTARES '!$C:$K,7,0),"")))</f>
        <v/>
      </c>
      <c r="H464" s="360" t="str">
        <f t="shared" si="51"/>
        <v/>
      </c>
      <c r="I464" s="360" t="str">
        <f t="shared" si="52"/>
        <v/>
      </c>
      <c r="J464" s="360" t="str">
        <f t="shared" si="53"/>
        <v/>
      </c>
      <c r="K464" s="360" t="str">
        <f t="shared" si="54"/>
        <v/>
      </c>
      <c r="L464" s="360"/>
    </row>
    <row r="465" spans="1:12" s="236" customFormat="1">
      <c r="A465" s="355"/>
      <c r="B465" s="356"/>
      <c r="C465" s="357" t="str">
        <f>IF($B465="","",IFERROR(VLOOKUP($B465,SERVIÇOS!$B:$G,2,0),IFERROR(VLOOKUP($B465,'COMPOSIÇÕES COMPLEMENTARES '!$C:$K,2,0),"")))</f>
        <v/>
      </c>
      <c r="D465" s="358" t="str">
        <f>IF($B465="","",IFERROR(VLOOKUP($B465,SERVIÇOS!$B:$G,3,0),IFERROR(VLOOKUP($B465,'COMPOSIÇÕES COMPLEMENTARES '!$C:$K,3,0),"")))</f>
        <v/>
      </c>
      <c r="E465" s="359"/>
      <c r="F465" s="360" t="str">
        <f>IF($B465="","",IFERROR(VLOOKUP($B465,SERVIÇOS!$B:$G,4,0),IFERROR(VLOOKUP($B465,'COMPOSIÇÕES COMPLEMENTARES '!$C:$K,6,0),"")))</f>
        <v/>
      </c>
      <c r="G465" s="360" t="str">
        <f>IF($B465="","",IFERROR(VLOOKUP($B465,SERVIÇOS!$B:$G,5,0),IFERROR(VLOOKUP($B465,'COMPOSIÇÕES COMPLEMENTARES '!$C:$K,7,0),"")))</f>
        <v/>
      </c>
      <c r="H465" s="360" t="str">
        <f t="shared" si="51"/>
        <v/>
      </c>
      <c r="I465" s="360" t="str">
        <f t="shared" si="52"/>
        <v/>
      </c>
      <c r="J465" s="360" t="str">
        <f t="shared" si="53"/>
        <v/>
      </c>
      <c r="K465" s="360" t="str">
        <f t="shared" si="54"/>
        <v/>
      </c>
      <c r="L465" s="360"/>
    </row>
    <row r="466" spans="1:12" s="236" customFormat="1">
      <c r="A466" s="355"/>
      <c r="B466" s="356"/>
      <c r="C466" s="357" t="str">
        <f>IF($B466="","",IFERROR(VLOOKUP($B466,SERVIÇOS!$B:$G,2,0),IFERROR(VLOOKUP($B466,'COMPOSIÇÕES COMPLEMENTARES '!$C:$K,2,0),"")))</f>
        <v/>
      </c>
      <c r="D466" s="358" t="str">
        <f>IF($B466="","",IFERROR(VLOOKUP($B466,SERVIÇOS!$B:$G,3,0),IFERROR(VLOOKUP($B466,'COMPOSIÇÕES COMPLEMENTARES '!$C:$K,3,0),"")))</f>
        <v/>
      </c>
      <c r="E466" s="359"/>
      <c r="F466" s="360" t="str">
        <f>IF($B466="","",IFERROR(VLOOKUP($B466,SERVIÇOS!$B:$G,4,0),IFERROR(VLOOKUP($B466,'COMPOSIÇÕES COMPLEMENTARES '!$C:$K,6,0),"")))</f>
        <v/>
      </c>
      <c r="G466" s="360" t="str">
        <f>IF($B466="","",IFERROR(VLOOKUP($B466,SERVIÇOS!$B:$G,5,0),IFERROR(VLOOKUP($B466,'COMPOSIÇÕES COMPLEMENTARES '!$C:$K,7,0),"")))</f>
        <v/>
      </c>
      <c r="H466" s="360" t="str">
        <f t="shared" ref="H466:H529" si="55">IF(E466="","",F466+G466)</f>
        <v/>
      </c>
      <c r="I466" s="360" t="str">
        <f t="shared" si="52"/>
        <v/>
      </c>
      <c r="J466" s="360" t="str">
        <f t="shared" si="53"/>
        <v/>
      </c>
      <c r="K466" s="360" t="str">
        <f t="shared" si="54"/>
        <v/>
      </c>
      <c r="L466" s="360"/>
    </row>
    <row r="467" spans="1:12" s="236" customFormat="1">
      <c r="A467" s="355"/>
      <c r="B467" s="356"/>
      <c r="C467" s="357" t="str">
        <f>IF($B467="","",IFERROR(VLOOKUP($B467,SERVIÇOS!$B:$G,2,0),IFERROR(VLOOKUP($B467,'COMPOSIÇÕES COMPLEMENTARES '!$C:$K,2,0),"")))</f>
        <v/>
      </c>
      <c r="D467" s="358" t="str">
        <f>IF($B467="","",IFERROR(VLOOKUP($B467,SERVIÇOS!$B:$G,3,0),IFERROR(VLOOKUP($B467,'COMPOSIÇÕES COMPLEMENTARES '!$C:$K,3,0),"")))</f>
        <v/>
      </c>
      <c r="E467" s="359"/>
      <c r="F467" s="360" t="str">
        <f>IF($B467="","",IFERROR(VLOOKUP($B467,SERVIÇOS!$B:$G,4,0),IFERROR(VLOOKUP($B467,'COMPOSIÇÕES COMPLEMENTARES '!$C:$K,6,0),"")))</f>
        <v/>
      </c>
      <c r="G467" s="360" t="str">
        <f>IF($B467="","",IFERROR(VLOOKUP($B467,SERVIÇOS!$B:$G,5,0),IFERROR(VLOOKUP($B467,'COMPOSIÇÕES COMPLEMENTARES '!$C:$K,7,0),"")))</f>
        <v/>
      </c>
      <c r="H467" s="360" t="str">
        <f t="shared" si="55"/>
        <v/>
      </c>
      <c r="I467" s="360" t="str">
        <f t="shared" si="52"/>
        <v/>
      </c>
      <c r="J467" s="360" t="str">
        <f t="shared" si="53"/>
        <v/>
      </c>
      <c r="K467" s="360" t="str">
        <f t="shared" si="54"/>
        <v/>
      </c>
      <c r="L467" s="360"/>
    </row>
    <row r="468" spans="1:12" s="236" customFormat="1">
      <c r="A468" s="355"/>
      <c r="B468" s="356"/>
      <c r="C468" s="357" t="str">
        <f>IF($B468="","",IFERROR(VLOOKUP($B468,SERVIÇOS!$B:$G,2,0),IFERROR(VLOOKUP($B468,'COMPOSIÇÕES COMPLEMENTARES '!$C:$K,2,0),"")))</f>
        <v/>
      </c>
      <c r="D468" s="358" t="str">
        <f>IF($B468="","",IFERROR(VLOOKUP($B468,SERVIÇOS!$B:$G,3,0),IFERROR(VLOOKUP($B468,'COMPOSIÇÕES COMPLEMENTARES '!$C:$K,3,0),"")))</f>
        <v/>
      </c>
      <c r="E468" s="359"/>
      <c r="F468" s="360" t="str">
        <f>IF($B468="","",IFERROR(VLOOKUP($B468,SERVIÇOS!$B:$G,4,0),IFERROR(VLOOKUP($B468,'COMPOSIÇÕES COMPLEMENTARES '!$C:$K,6,0),"")))</f>
        <v/>
      </c>
      <c r="G468" s="360" t="str">
        <f>IF($B468="","",IFERROR(VLOOKUP($B468,SERVIÇOS!$B:$G,5,0),IFERROR(VLOOKUP($B468,'COMPOSIÇÕES COMPLEMENTARES '!$C:$K,7,0),"")))</f>
        <v/>
      </c>
      <c r="H468" s="360" t="str">
        <f t="shared" si="55"/>
        <v/>
      </c>
      <c r="I468" s="360" t="str">
        <f t="shared" si="52"/>
        <v/>
      </c>
      <c r="J468" s="360" t="str">
        <f t="shared" si="53"/>
        <v/>
      </c>
      <c r="K468" s="360" t="str">
        <f t="shared" si="54"/>
        <v/>
      </c>
      <c r="L468" s="360"/>
    </row>
    <row r="469" spans="1:12" s="236" customFormat="1">
      <c r="A469" s="355"/>
      <c r="B469" s="356"/>
      <c r="C469" s="357" t="str">
        <f>IF($B469="","",IFERROR(VLOOKUP($B469,SERVIÇOS!$B:$G,2,0),IFERROR(VLOOKUP($B469,'COMPOSIÇÕES COMPLEMENTARES '!$C:$K,2,0),"")))</f>
        <v/>
      </c>
      <c r="D469" s="358" t="str">
        <f>IF($B469="","",IFERROR(VLOOKUP($B469,SERVIÇOS!$B:$G,3,0),IFERROR(VLOOKUP($B469,'COMPOSIÇÕES COMPLEMENTARES '!$C:$K,3,0),"")))</f>
        <v/>
      </c>
      <c r="E469" s="359"/>
      <c r="F469" s="360" t="str">
        <f>IF($B469="","",IFERROR(VLOOKUP($B469,SERVIÇOS!$B:$G,4,0),IFERROR(VLOOKUP($B469,'COMPOSIÇÕES COMPLEMENTARES '!$C:$K,6,0),"")))</f>
        <v/>
      </c>
      <c r="G469" s="360" t="str">
        <f>IF($B469="","",IFERROR(VLOOKUP($B469,SERVIÇOS!$B:$G,5,0),IFERROR(VLOOKUP($B469,'COMPOSIÇÕES COMPLEMENTARES '!$C:$K,7,0),"")))</f>
        <v/>
      </c>
      <c r="H469" s="360" t="str">
        <f t="shared" si="55"/>
        <v/>
      </c>
      <c r="I469" s="360" t="str">
        <f t="shared" si="52"/>
        <v/>
      </c>
      <c r="J469" s="360" t="str">
        <f t="shared" si="53"/>
        <v/>
      </c>
      <c r="K469" s="360" t="str">
        <f t="shared" si="54"/>
        <v/>
      </c>
      <c r="L469" s="360"/>
    </row>
    <row r="470" spans="1:12" s="236" customFormat="1">
      <c r="A470" s="355"/>
      <c r="B470" s="356"/>
      <c r="C470" s="357" t="str">
        <f>IF($B470="","",IFERROR(VLOOKUP($B470,SERVIÇOS!$B:$G,2,0),IFERROR(VLOOKUP($B470,'COMPOSIÇÕES COMPLEMENTARES '!$C:$K,2,0),"")))</f>
        <v/>
      </c>
      <c r="D470" s="358" t="str">
        <f>IF($B470="","",IFERROR(VLOOKUP($B470,SERVIÇOS!$B:$G,3,0),IFERROR(VLOOKUP($B470,'COMPOSIÇÕES COMPLEMENTARES '!$C:$K,3,0),"")))</f>
        <v/>
      </c>
      <c r="E470" s="359"/>
      <c r="F470" s="360" t="str">
        <f>IF($B470="","",IFERROR(VLOOKUP($B470,SERVIÇOS!$B:$G,4,0),IFERROR(VLOOKUP($B470,'COMPOSIÇÕES COMPLEMENTARES '!$C:$K,6,0),"")))</f>
        <v/>
      </c>
      <c r="G470" s="360" t="str">
        <f>IF($B470="","",IFERROR(VLOOKUP($B470,SERVIÇOS!$B:$G,5,0),IFERROR(VLOOKUP($B470,'COMPOSIÇÕES COMPLEMENTARES '!$C:$K,7,0),"")))</f>
        <v/>
      </c>
      <c r="H470" s="360" t="str">
        <f t="shared" si="55"/>
        <v/>
      </c>
      <c r="I470" s="360" t="str">
        <f t="shared" si="52"/>
        <v/>
      </c>
      <c r="J470" s="360" t="str">
        <f t="shared" si="53"/>
        <v/>
      </c>
      <c r="K470" s="360" t="str">
        <f t="shared" si="54"/>
        <v/>
      </c>
      <c r="L470" s="360"/>
    </row>
    <row r="471" spans="1:12">
      <c r="A471" s="355"/>
      <c r="B471" s="356"/>
      <c r="C471" s="357" t="str">
        <f>IF($B471="","",IFERROR(VLOOKUP($B471,SERVIÇOS!$B:$G,2,0),IFERROR(VLOOKUP($B471,'COMPOSIÇÕES COMPLEMENTARES '!$C:$K,2,0),"")))</f>
        <v/>
      </c>
      <c r="D471" s="358" t="str">
        <f>IF($B471="","",IFERROR(VLOOKUP($B471,SERVIÇOS!$B:$G,3,0),IFERROR(VLOOKUP($B471,'COMPOSIÇÕES COMPLEMENTARES '!$C:$K,3,0),"")))</f>
        <v/>
      </c>
      <c r="E471" s="359"/>
      <c r="F471" s="360" t="str">
        <f>IF($B471="","",IFERROR(VLOOKUP($B471,SERVIÇOS!$B:$G,4,0),IFERROR(VLOOKUP($B471,'COMPOSIÇÕES COMPLEMENTARES '!$C:$K,6,0),"")))</f>
        <v/>
      </c>
      <c r="G471" s="360" t="str">
        <f>IF($B471="","",IFERROR(VLOOKUP($B471,SERVIÇOS!$B:$G,5,0),IFERROR(VLOOKUP($B471,'COMPOSIÇÕES COMPLEMENTARES '!$C:$K,7,0),"")))</f>
        <v/>
      </c>
      <c r="H471" s="360" t="str">
        <f t="shared" si="55"/>
        <v/>
      </c>
      <c r="I471" s="360" t="str">
        <f t="shared" si="52"/>
        <v/>
      </c>
      <c r="J471" s="360" t="str">
        <f t="shared" si="53"/>
        <v/>
      </c>
      <c r="K471" s="360" t="str">
        <f t="shared" si="54"/>
        <v/>
      </c>
      <c r="L471" s="360"/>
    </row>
    <row r="472" spans="1:12">
      <c r="A472" s="355"/>
      <c r="B472" s="356"/>
      <c r="C472" s="357" t="str">
        <f>IF($B472="","",IFERROR(VLOOKUP($B472,SERVIÇOS!$B:$G,2,0),IFERROR(VLOOKUP($B472,'COMPOSIÇÕES COMPLEMENTARES '!$C:$K,2,0),"")))</f>
        <v/>
      </c>
      <c r="D472" s="358" t="str">
        <f>IF($B472="","",IFERROR(VLOOKUP($B472,SERVIÇOS!$B:$G,3,0),IFERROR(VLOOKUP($B472,'COMPOSIÇÕES COMPLEMENTARES '!$C:$K,3,0),"")))</f>
        <v/>
      </c>
      <c r="E472" s="359"/>
      <c r="F472" s="360" t="str">
        <f>IF($B472="","",IFERROR(VLOOKUP($B472,SERVIÇOS!$B:$G,4,0),IFERROR(VLOOKUP($B472,'COMPOSIÇÕES COMPLEMENTARES '!$C:$K,6,0),"")))</f>
        <v/>
      </c>
      <c r="G472" s="360" t="str">
        <f>IF($B472="","",IFERROR(VLOOKUP($B472,SERVIÇOS!$B:$G,5,0),IFERROR(VLOOKUP($B472,'COMPOSIÇÕES COMPLEMENTARES '!$C:$K,7,0),"")))</f>
        <v/>
      </c>
      <c r="H472" s="360" t="str">
        <f t="shared" si="55"/>
        <v/>
      </c>
      <c r="I472" s="360" t="str">
        <f t="shared" si="52"/>
        <v/>
      </c>
      <c r="J472" s="360" t="str">
        <f t="shared" si="53"/>
        <v/>
      </c>
      <c r="K472" s="360" t="str">
        <f t="shared" si="54"/>
        <v/>
      </c>
      <c r="L472" s="360"/>
    </row>
    <row r="473" spans="1:12">
      <c r="A473" s="355"/>
      <c r="B473" s="356"/>
      <c r="C473" s="357" t="str">
        <f>IF($B473="","",IFERROR(VLOOKUP($B473,SERVIÇOS!$B:$G,2,0),IFERROR(VLOOKUP($B473,'COMPOSIÇÕES COMPLEMENTARES '!$C:$K,2,0),"")))</f>
        <v/>
      </c>
      <c r="D473" s="358" t="str">
        <f>IF($B473="","",IFERROR(VLOOKUP($B473,SERVIÇOS!$B:$G,3,0),IFERROR(VLOOKUP($B473,'COMPOSIÇÕES COMPLEMENTARES '!$C:$K,3,0),"")))</f>
        <v/>
      </c>
      <c r="E473" s="359"/>
      <c r="F473" s="360" t="str">
        <f>IF($B473="","",IFERROR(VLOOKUP($B473,SERVIÇOS!$B:$G,4,0),IFERROR(VLOOKUP($B473,'COMPOSIÇÕES COMPLEMENTARES '!$C:$K,6,0),"")))</f>
        <v/>
      </c>
      <c r="G473" s="360" t="str">
        <f>IF($B473="","",IFERROR(VLOOKUP($B473,SERVIÇOS!$B:$G,5,0),IFERROR(VLOOKUP($B473,'COMPOSIÇÕES COMPLEMENTARES '!$C:$K,7,0),"")))</f>
        <v/>
      </c>
      <c r="H473" s="360" t="str">
        <f t="shared" si="55"/>
        <v/>
      </c>
      <c r="I473" s="360" t="str">
        <f t="shared" si="52"/>
        <v/>
      </c>
      <c r="J473" s="360" t="str">
        <f t="shared" si="53"/>
        <v/>
      </c>
      <c r="K473" s="360" t="str">
        <f t="shared" si="54"/>
        <v/>
      </c>
      <c r="L473" s="360"/>
    </row>
    <row r="474" spans="1:12">
      <c r="A474" s="355"/>
      <c r="B474" s="356"/>
      <c r="C474" s="357" t="str">
        <f>IF($B474="","",IFERROR(VLOOKUP($B474,SERVIÇOS!$B:$G,2,0),IFERROR(VLOOKUP($B474,'COMPOSIÇÕES COMPLEMENTARES '!$C:$K,2,0),"")))</f>
        <v/>
      </c>
      <c r="D474" s="358" t="str">
        <f>IF($B474="","",IFERROR(VLOOKUP($B474,SERVIÇOS!$B:$G,3,0),IFERROR(VLOOKUP($B474,'COMPOSIÇÕES COMPLEMENTARES '!$C:$K,3,0),"")))</f>
        <v/>
      </c>
      <c r="E474" s="359"/>
      <c r="F474" s="360" t="str">
        <f>IF($B474="","",IFERROR(VLOOKUP($B474,SERVIÇOS!$B:$G,4,0),IFERROR(VLOOKUP($B474,'COMPOSIÇÕES COMPLEMENTARES '!$C:$K,6,0),"")))</f>
        <v/>
      </c>
      <c r="G474" s="360" t="str">
        <f>IF($B474="","",IFERROR(VLOOKUP($B474,SERVIÇOS!$B:$G,5,0),IFERROR(VLOOKUP($B474,'COMPOSIÇÕES COMPLEMENTARES '!$C:$K,7,0),"")))</f>
        <v/>
      </c>
      <c r="H474" s="360" t="str">
        <f t="shared" si="55"/>
        <v/>
      </c>
      <c r="I474" s="360" t="str">
        <f t="shared" si="52"/>
        <v/>
      </c>
      <c r="J474" s="360" t="str">
        <f t="shared" si="53"/>
        <v/>
      </c>
      <c r="K474" s="360" t="str">
        <f t="shared" si="54"/>
        <v/>
      </c>
      <c r="L474" s="360"/>
    </row>
    <row r="475" spans="1:12">
      <c r="A475" s="355"/>
      <c r="B475" s="356"/>
      <c r="C475" s="357" t="str">
        <f>IF($B475="","",IFERROR(VLOOKUP($B475,SERVIÇOS!$B:$G,2,0),IFERROR(VLOOKUP($B475,'COMPOSIÇÕES COMPLEMENTARES '!$C:$K,2,0),"")))</f>
        <v/>
      </c>
      <c r="D475" s="358" t="str">
        <f>IF($B475="","",IFERROR(VLOOKUP($B475,SERVIÇOS!$B:$G,3,0),IFERROR(VLOOKUP($B475,'COMPOSIÇÕES COMPLEMENTARES '!$C:$K,3,0),"")))</f>
        <v/>
      </c>
      <c r="E475" s="359"/>
      <c r="F475" s="360" t="str">
        <f>IF($B475="","",IFERROR(VLOOKUP($B475,SERVIÇOS!$B:$G,4,0),IFERROR(VLOOKUP($B475,'COMPOSIÇÕES COMPLEMENTARES '!$C:$K,6,0),"")))</f>
        <v/>
      </c>
      <c r="G475" s="360" t="str">
        <f>IF($B475="","",IFERROR(VLOOKUP($B475,SERVIÇOS!$B:$G,5,0),IFERROR(VLOOKUP($B475,'COMPOSIÇÕES COMPLEMENTARES '!$C:$K,7,0),"")))</f>
        <v/>
      </c>
      <c r="H475" s="360" t="str">
        <f t="shared" si="55"/>
        <v/>
      </c>
      <c r="I475" s="360" t="str">
        <f t="shared" ref="I475:I538" si="56">IF(E475="","",TRUNC((E475*F475),2))</f>
        <v/>
      </c>
      <c r="J475" s="360" t="str">
        <f t="shared" ref="J475:J538" si="57">IF(E475="","",TRUNC((E475*G475),2))</f>
        <v/>
      </c>
      <c r="K475" s="360" t="str">
        <f t="shared" ref="K475:K538" si="58">IF(E475="","",TRUNC((E475*H475),2))</f>
        <v/>
      </c>
      <c r="L475" s="360"/>
    </row>
    <row r="476" spans="1:12">
      <c r="A476" s="355"/>
      <c r="B476" s="356"/>
      <c r="C476" s="357" t="str">
        <f>IF($B476="","",IFERROR(VLOOKUP($B476,SERVIÇOS!$B:$G,2,0),IFERROR(VLOOKUP($B476,'COMPOSIÇÕES COMPLEMENTARES '!$C:$K,2,0),"")))</f>
        <v/>
      </c>
      <c r="D476" s="358" t="str">
        <f>IF($B476="","",IFERROR(VLOOKUP($B476,SERVIÇOS!$B:$G,3,0),IFERROR(VLOOKUP($B476,'COMPOSIÇÕES COMPLEMENTARES '!$C:$K,3,0),"")))</f>
        <v/>
      </c>
      <c r="E476" s="359"/>
      <c r="F476" s="360" t="str">
        <f>IF($B476="","",IFERROR(VLOOKUP($B476,SERVIÇOS!$B:$G,4,0),IFERROR(VLOOKUP($B476,'COMPOSIÇÕES COMPLEMENTARES '!$C:$K,6,0),"")))</f>
        <v/>
      </c>
      <c r="G476" s="360" t="str">
        <f>IF($B476="","",IFERROR(VLOOKUP($B476,SERVIÇOS!$B:$G,5,0),IFERROR(VLOOKUP($B476,'COMPOSIÇÕES COMPLEMENTARES '!$C:$K,7,0),"")))</f>
        <v/>
      </c>
      <c r="H476" s="360" t="str">
        <f t="shared" si="55"/>
        <v/>
      </c>
      <c r="I476" s="360" t="str">
        <f t="shared" si="56"/>
        <v/>
      </c>
      <c r="J476" s="360" t="str">
        <f t="shared" si="57"/>
        <v/>
      </c>
      <c r="K476" s="360" t="str">
        <f t="shared" si="58"/>
        <v/>
      </c>
      <c r="L476" s="360"/>
    </row>
    <row r="477" spans="1:12">
      <c r="A477" s="355"/>
      <c r="B477" s="356"/>
      <c r="C477" s="357" t="str">
        <f>IF($B477="","",IFERROR(VLOOKUP($B477,SERVIÇOS!$B:$G,2,0),IFERROR(VLOOKUP($B477,'COMPOSIÇÕES COMPLEMENTARES '!$C:$K,2,0),"")))</f>
        <v/>
      </c>
      <c r="D477" s="358" t="str">
        <f>IF($B477="","",IFERROR(VLOOKUP($B477,SERVIÇOS!$B:$G,3,0),IFERROR(VLOOKUP($B477,'COMPOSIÇÕES COMPLEMENTARES '!$C:$K,3,0),"")))</f>
        <v/>
      </c>
      <c r="E477" s="359"/>
      <c r="F477" s="360" t="str">
        <f>IF($B477="","",IFERROR(VLOOKUP($B477,SERVIÇOS!$B:$G,4,0),IFERROR(VLOOKUP($B477,'COMPOSIÇÕES COMPLEMENTARES '!$C:$K,6,0),"")))</f>
        <v/>
      </c>
      <c r="G477" s="360" t="str">
        <f>IF($B477="","",IFERROR(VLOOKUP($B477,SERVIÇOS!$B:$G,5,0),IFERROR(VLOOKUP($B477,'COMPOSIÇÕES COMPLEMENTARES '!$C:$K,7,0),"")))</f>
        <v/>
      </c>
      <c r="H477" s="360" t="str">
        <f t="shared" si="55"/>
        <v/>
      </c>
      <c r="I477" s="360" t="str">
        <f t="shared" si="56"/>
        <v/>
      </c>
      <c r="J477" s="360" t="str">
        <f t="shared" si="57"/>
        <v/>
      </c>
      <c r="K477" s="360" t="str">
        <f t="shared" si="58"/>
        <v/>
      </c>
      <c r="L477" s="360"/>
    </row>
    <row r="478" spans="1:12">
      <c r="A478" s="355"/>
      <c r="B478" s="356"/>
      <c r="C478" s="357" t="str">
        <f>IF($B478="","",IFERROR(VLOOKUP($B478,SERVIÇOS!$B:$G,2,0),IFERROR(VLOOKUP($B478,'COMPOSIÇÕES COMPLEMENTARES '!$C:$K,2,0),"")))</f>
        <v/>
      </c>
      <c r="D478" s="358" t="str">
        <f>IF($B478="","",IFERROR(VLOOKUP($B478,SERVIÇOS!$B:$G,3,0),IFERROR(VLOOKUP($B478,'COMPOSIÇÕES COMPLEMENTARES '!$C:$K,3,0),"")))</f>
        <v/>
      </c>
      <c r="E478" s="359"/>
      <c r="F478" s="360" t="str">
        <f>IF($B478="","",IFERROR(VLOOKUP($B478,SERVIÇOS!$B:$G,4,0),IFERROR(VLOOKUP($B478,'COMPOSIÇÕES COMPLEMENTARES '!$C:$K,6,0),"")))</f>
        <v/>
      </c>
      <c r="G478" s="360" t="str">
        <f>IF($B478="","",IFERROR(VLOOKUP($B478,SERVIÇOS!$B:$G,5,0),IFERROR(VLOOKUP($B478,'COMPOSIÇÕES COMPLEMENTARES '!$C:$K,7,0),"")))</f>
        <v/>
      </c>
      <c r="H478" s="360" t="str">
        <f t="shared" si="55"/>
        <v/>
      </c>
      <c r="I478" s="360" t="str">
        <f t="shared" si="56"/>
        <v/>
      </c>
      <c r="J478" s="360" t="str">
        <f t="shared" si="57"/>
        <v/>
      </c>
      <c r="K478" s="360" t="str">
        <f t="shared" si="58"/>
        <v/>
      </c>
      <c r="L478" s="360"/>
    </row>
    <row r="479" spans="1:12">
      <c r="A479" s="355"/>
      <c r="B479" s="356"/>
      <c r="C479" s="357" t="str">
        <f>IF($B479="","",IFERROR(VLOOKUP($B479,SERVIÇOS!$B:$G,2,0),IFERROR(VLOOKUP($B479,'COMPOSIÇÕES COMPLEMENTARES '!$C:$K,2,0),"")))</f>
        <v/>
      </c>
      <c r="D479" s="358" t="str">
        <f>IF($B479="","",IFERROR(VLOOKUP($B479,SERVIÇOS!$B:$G,3,0),IFERROR(VLOOKUP($B479,'COMPOSIÇÕES COMPLEMENTARES '!$C:$K,3,0),"")))</f>
        <v/>
      </c>
      <c r="E479" s="359"/>
      <c r="F479" s="360" t="str">
        <f>IF($B479="","",IFERROR(VLOOKUP($B479,SERVIÇOS!$B:$G,4,0),IFERROR(VLOOKUP($B479,'COMPOSIÇÕES COMPLEMENTARES '!$C:$K,6,0),"")))</f>
        <v/>
      </c>
      <c r="G479" s="360" t="str">
        <f>IF($B479="","",IFERROR(VLOOKUP($B479,SERVIÇOS!$B:$G,5,0),IFERROR(VLOOKUP($B479,'COMPOSIÇÕES COMPLEMENTARES '!$C:$K,7,0),"")))</f>
        <v/>
      </c>
      <c r="H479" s="360" t="str">
        <f t="shared" si="55"/>
        <v/>
      </c>
      <c r="I479" s="360" t="str">
        <f t="shared" si="56"/>
        <v/>
      </c>
      <c r="J479" s="360" t="str">
        <f t="shared" si="57"/>
        <v/>
      </c>
      <c r="K479" s="360" t="str">
        <f t="shared" si="58"/>
        <v/>
      </c>
      <c r="L479" s="360"/>
    </row>
    <row r="480" spans="1:12">
      <c r="A480" s="355"/>
      <c r="B480" s="356"/>
      <c r="C480" s="357" t="str">
        <f>IF($B480="","",IFERROR(VLOOKUP($B480,SERVIÇOS!$B:$G,2,0),IFERROR(VLOOKUP($B480,'COMPOSIÇÕES COMPLEMENTARES '!$C:$K,2,0),"")))</f>
        <v/>
      </c>
      <c r="D480" s="358" t="str">
        <f>IF($B480="","",IFERROR(VLOOKUP($B480,SERVIÇOS!$B:$G,3,0),IFERROR(VLOOKUP($B480,'COMPOSIÇÕES COMPLEMENTARES '!$C:$K,3,0),"")))</f>
        <v/>
      </c>
      <c r="E480" s="359"/>
      <c r="F480" s="360" t="str">
        <f>IF($B480="","",IFERROR(VLOOKUP($B480,SERVIÇOS!$B:$G,4,0),IFERROR(VLOOKUP($B480,'COMPOSIÇÕES COMPLEMENTARES '!$C:$K,6,0),"")))</f>
        <v/>
      </c>
      <c r="G480" s="360" t="str">
        <f>IF($B480="","",IFERROR(VLOOKUP($B480,SERVIÇOS!$B:$G,5,0),IFERROR(VLOOKUP($B480,'COMPOSIÇÕES COMPLEMENTARES '!$C:$K,7,0),"")))</f>
        <v/>
      </c>
      <c r="H480" s="360" t="str">
        <f t="shared" si="55"/>
        <v/>
      </c>
      <c r="I480" s="360" t="str">
        <f t="shared" si="56"/>
        <v/>
      </c>
      <c r="J480" s="360" t="str">
        <f t="shared" si="57"/>
        <v/>
      </c>
      <c r="K480" s="360" t="str">
        <f t="shared" si="58"/>
        <v/>
      </c>
      <c r="L480" s="360"/>
    </row>
    <row r="481" spans="1:12">
      <c r="A481" s="355"/>
      <c r="B481" s="356"/>
      <c r="C481" s="357" t="str">
        <f>IF($B481="","",IFERROR(VLOOKUP($B481,SERVIÇOS!$B:$G,2,0),IFERROR(VLOOKUP($B481,'COMPOSIÇÕES COMPLEMENTARES '!$C:$K,2,0),"")))</f>
        <v/>
      </c>
      <c r="D481" s="358" t="str">
        <f>IF($B481="","",IFERROR(VLOOKUP($B481,SERVIÇOS!$B:$G,3,0),IFERROR(VLOOKUP($B481,'COMPOSIÇÕES COMPLEMENTARES '!$C:$K,3,0),"")))</f>
        <v/>
      </c>
      <c r="E481" s="359"/>
      <c r="F481" s="360" t="str">
        <f>IF($B481="","",IFERROR(VLOOKUP($B481,SERVIÇOS!$B:$G,4,0),IFERROR(VLOOKUP($B481,'COMPOSIÇÕES COMPLEMENTARES '!$C:$K,6,0),"")))</f>
        <v/>
      </c>
      <c r="G481" s="360" t="str">
        <f>IF($B481="","",IFERROR(VLOOKUP($B481,SERVIÇOS!$B:$G,5,0),IFERROR(VLOOKUP($B481,'COMPOSIÇÕES COMPLEMENTARES '!$C:$K,7,0),"")))</f>
        <v/>
      </c>
      <c r="H481" s="360" t="str">
        <f t="shared" si="55"/>
        <v/>
      </c>
      <c r="I481" s="360" t="str">
        <f t="shared" si="56"/>
        <v/>
      </c>
      <c r="J481" s="360" t="str">
        <f t="shared" si="57"/>
        <v/>
      </c>
      <c r="K481" s="360" t="str">
        <f t="shared" si="58"/>
        <v/>
      </c>
      <c r="L481" s="360"/>
    </row>
    <row r="482" spans="1:12">
      <c r="A482" s="355"/>
      <c r="B482" s="356"/>
      <c r="C482" s="357" t="str">
        <f>IF($B482="","",IFERROR(VLOOKUP($B482,SERVIÇOS!$B:$G,2,0),IFERROR(VLOOKUP($B482,'COMPOSIÇÕES COMPLEMENTARES '!$C:$K,2,0),"")))</f>
        <v/>
      </c>
      <c r="D482" s="358" t="str">
        <f>IF($B482="","",IFERROR(VLOOKUP($B482,SERVIÇOS!$B:$G,3,0),IFERROR(VLOOKUP($B482,'COMPOSIÇÕES COMPLEMENTARES '!$C:$K,3,0),"")))</f>
        <v/>
      </c>
      <c r="E482" s="359"/>
      <c r="F482" s="360" t="str">
        <f>IF($B482="","",IFERROR(VLOOKUP($B482,SERVIÇOS!$B:$G,4,0),IFERROR(VLOOKUP($B482,'COMPOSIÇÕES COMPLEMENTARES '!$C:$K,6,0),"")))</f>
        <v/>
      </c>
      <c r="G482" s="360" t="str">
        <f>IF($B482="","",IFERROR(VLOOKUP($B482,SERVIÇOS!$B:$G,5,0),IFERROR(VLOOKUP($B482,'COMPOSIÇÕES COMPLEMENTARES '!$C:$K,7,0),"")))</f>
        <v/>
      </c>
      <c r="H482" s="360" t="str">
        <f t="shared" si="55"/>
        <v/>
      </c>
      <c r="I482" s="360" t="str">
        <f t="shared" si="56"/>
        <v/>
      </c>
      <c r="J482" s="360" t="str">
        <f t="shared" si="57"/>
        <v/>
      </c>
      <c r="K482" s="360" t="str">
        <f t="shared" si="58"/>
        <v/>
      </c>
      <c r="L482" s="360"/>
    </row>
    <row r="483" spans="1:12">
      <c r="A483" s="355"/>
      <c r="B483" s="356"/>
      <c r="C483" s="357" t="str">
        <f>IF($B483="","",IFERROR(VLOOKUP($B483,SERVIÇOS!$B:$G,2,0),IFERROR(VLOOKUP($B483,'COMPOSIÇÕES COMPLEMENTARES '!$C:$K,2,0),"")))</f>
        <v/>
      </c>
      <c r="D483" s="358" t="str">
        <f>IF($B483="","",IFERROR(VLOOKUP($B483,SERVIÇOS!$B:$G,3,0),IFERROR(VLOOKUP($B483,'COMPOSIÇÕES COMPLEMENTARES '!$C:$K,3,0),"")))</f>
        <v/>
      </c>
      <c r="E483" s="359"/>
      <c r="F483" s="360" t="str">
        <f>IF($B483="","",IFERROR(VLOOKUP($B483,SERVIÇOS!$B:$G,4,0),IFERROR(VLOOKUP($B483,'COMPOSIÇÕES COMPLEMENTARES '!$C:$K,6,0),"")))</f>
        <v/>
      </c>
      <c r="G483" s="360" t="str">
        <f>IF($B483="","",IFERROR(VLOOKUP($B483,SERVIÇOS!$B:$G,5,0),IFERROR(VLOOKUP($B483,'COMPOSIÇÕES COMPLEMENTARES '!$C:$K,7,0),"")))</f>
        <v/>
      </c>
      <c r="H483" s="360" t="str">
        <f t="shared" si="55"/>
        <v/>
      </c>
      <c r="I483" s="360" t="str">
        <f t="shared" si="56"/>
        <v/>
      </c>
      <c r="J483" s="360" t="str">
        <f t="shared" si="57"/>
        <v/>
      </c>
      <c r="K483" s="360" t="str">
        <f t="shared" si="58"/>
        <v/>
      </c>
      <c r="L483" s="360"/>
    </row>
    <row r="484" spans="1:12">
      <c r="A484" s="355"/>
      <c r="B484" s="356"/>
      <c r="C484" s="357" t="str">
        <f>IF($B484="","",IFERROR(VLOOKUP($B484,SERVIÇOS!$B:$G,2,0),IFERROR(VLOOKUP($B484,'COMPOSIÇÕES COMPLEMENTARES '!$C:$K,2,0),"")))</f>
        <v/>
      </c>
      <c r="D484" s="358" t="str">
        <f>IF($B484="","",IFERROR(VLOOKUP($B484,SERVIÇOS!$B:$G,3,0),IFERROR(VLOOKUP($B484,'COMPOSIÇÕES COMPLEMENTARES '!$C:$K,3,0),"")))</f>
        <v/>
      </c>
      <c r="E484" s="359"/>
      <c r="F484" s="360" t="str">
        <f>IF($B484="","",IFERROR(VLOOKUP($B484,SERVIÇOS!$B:$G,4,0),IFERROR(VLOOKUP($B484,'COMPOSIÇÕES COMPLEMENTARES '!$C:$K,6,0),"")))</f>
        <v/>
      </c>
      <c r="G484" s="360" t="str">
        <f>IF($B484="","",IFERROR(VLOOKUP($B484,SERVIÇOS!$B:$G,5,0),IFERROR(VLOOKUP($B484,'COMPOSIÇÕES COMPLEMENTARES '!$C:$K,7,0),"")))</f>
        <v/>
      </c>
      <c r="H484" s="360" t="str">
        <f t="shared" si="55"/>
        <v/>
      </c>
      <c r="I484" s="360" t="str">
        <f t="shared" si="56"/>
        <v/>
      </c>
      <c r="J484" s="360" t="str">
        <f t="shared" si="57"/>
        <v/>
      </c>
      <c r="K484" s="360" t="str">
        <f t="shared" si="58"/>
        <v/>
      </c>
      <c r="L484" s="360"/>
    </row>
    <row r="485" spans="1:12">
      <c r="A485" s="355"/>
      <c r="B485" s="356"/>
      <c r="C485" s="357" t="str">
        <f>IF($B485="","",IFERROR(VLOOKUP($B485,SERVIÇOS!$B:$G,2,0),IFERROR(VLOOKUP($B485,'COMPOSIÇÕES COMPLEMENTARES '!$C:$K,2,0),"")))</f>
        <v/>
      </c>
      <c r="D485" s="358" t="str">
        <f>IF($B485="","",IFERROR(VLOOKUP($B485,SERVIÇOS!$B:$G,3,0),IFERROR(VLOOKUP($B485,'COMPOSIÇÕES COMPLEMENTARES '!$C:$K,3,0),"")))</f>
        <v/>
      </c>
      <c r="E485" s="359"/>
      <c r="F485" s="360" t="str">
        <f>IF($B485="","",IFERROR(VLOOKUP($B485,SERVIÇOS!$B:$G,4,0),IFERROR(VLOOKUP($B485,'COMPOSIÇÕES COMPLEMENTARES '!$C:$K,6,0),"")))</f>
        <v/>
      </c>
      <c r="G485" s="360" t="str">
        <f>IF($B485="","",IFERROR(VLOOKUP($B485,SERVIÇOS!$B:$G,5,0),IFERROR(VLOOKUP($B485,'COMPOSIÇÕES COMPLEMENTARES '!$C:$K,7,0),"")))</f>
        <v/>
      </c>
      <c r="H485" s="360" t="str">
        <f t="shared" si="55"/>
        <v/>
      </c>
      <c r="I485" s="360" t="str">
        <f t="shared" si="56"/>
        <v/>
      </c>
      <c r="J485" s="360" t="str">
        <f t="shared" si="57"/>
        <v/>
      </c>
      <c r="K485" s="360" t="str">
        <f t="shared" si="58"/>
        <v/>
      </c>
      <c r="L485" s="360"/>
    </row>
    <row r="486" spans="1:12">
      <c r="A486" s="355"/>
      <c r="B486" s="356"/>
      <c r="C486" s="357" t="str">
        <f>IF($B486="","",IFERROR(VLOOKUP($B486,SERVIÇOS!$B:$G,2,0),IFERROR(VLOOKUP($B486,'COMPOSIÇÕES COMPLEMENTARES '!$C:$K,2,0),"")))</f>
        <v/>
      </c>
      <c r="D486" s="358" t="str">
        <f>IF($B486="","",IFERROR(VLOOKUP($B486,SERVIÇOS!$B:$G,3,0),IFERROR(VLOOKUP($B486,'COMPOSIÇÕES COMPLEMENTARES '!$C:$K,3,0),"")))</f>
        <v/>
      </c>
      <c r="E486" s="359"/>
      <c r="F486" s="360" t="str">
        <f>IF($B486="","",IFERROR(VLOOKUP($B486,SERVIÇOS!$B:$G,4,0),IFERROR(VLOOKUP($B486,'COMPOSIÇÕES COMPLEMENTARES '!$C:$K,6,0),"")))</f>
        <v/>
      </c>
      <c r="G486" s="360" t="str">
        <f>IF($B486="","",IFERROR(VLOOKUP($B486,SERVIÇOS!$B:$G,5,0),IFERROR(VLOOKUP($B486,'COMPOSIÇÕES COMPLEMENTARES '!$C:$K,7,0),"")))</f>
        <v/>
      </c>
      <c r="H486" s="360" t="str">
        <f t="shared" si="55"/>
        <v/>
      </c>
      <c r="I486" s="360" t="str">
        <f t="shared" si="56"/>
        <v/>
      </c>
      <c r="J486" s="360" t="str">
        <f t="shared" si="57"/>
        <v/>
      </c>
      <c r="K486" s="360" t="str">
        <f t="shared" si="58"/>
        <v/>
      </c>
      <c r="L486" s="360"/>
    </row>
    <row r="487" spans="1:12">
      <c r="A487" s="355"/>
      <c r="B487" s="356"/>
      <c r="C487" s="357" t="str">
        <f>IF($B487="","",IFERROR(VLOOKUP($B487,SERVIÇOS!$B:$G,2,0),IFERROR(VLOOKUP($B487,'COMPOSIÇÕES COMPLEMENTARES '!$C:$K,2,0),"")))</f>
        <v/>
      </c>
      <c r="D487" s="358" t="str">
        <f>IF($B487="","",IFERROR(VLOOKUP($B487,SERVIÇOS!$B:$G,3,0),IFERROR(VLOOKUP($B487,'COMPOSIÇÕES COMPLEMENTARES '!$C:$K,3,0),"")))</f>
        <v/>
      </c>
      <c r="E487" s="359"/>
      <c r="F487" s="360" t="str">
        <f>IF($B487="","",IFERROR(VLOOKUP($B487,SERVIÇOS!$B:$G,4,0),IFERROR(VLOOKUP($B487,'COMPOSIÇÕES COMPLEMENTARES '!$C:$K,6,0),"")))</f>
        <v/>
      </c>
      <c r="G487" s="360" t="str">
        <f>IF($B487="","",IFERROR(VLOOKUP($B487,SERVIÇOS!$B:$G,5,0),IFERROR(VLOOKUP($B487,'COMPOSIÇÕES COMPLEMENTARES '!$C:$K,7,0),"")))</f>
        <v/>
      </c>
      <c r="H487" s="360" t="str">
        <f t="shared" si="55"/>
        <v/>
      </c>
      <c r="I487" s="360" t="str">
        <f t="shared" si="56"/>
        <v/>
      </c>
      <c r="J487" s="360" t="str">
        <f t="shared" si="57"/>
        <v/>
      </c>
      <c r="K487" s="360" t="str">
        <f t="shared" si="58"/>
        <v/>
      </c>
      <c r="L487" s="360"/>
    </row>
    <row r="488" spans="1:12">
      <c r="A488" s="355"/>
      <c r="B488" s="356"/>
      <c r="C488" s="357" t="str">
        <f>IF($B488="","",IFERROR(VLOOKUP($B488,SERVIÇOS!$B:$G,2,0),IFERROR(VLOOKUP($B488,'COMPOSIÇÕES COMPLEMENTARES '!$C:$K,2,0),"")))</f>
        <v/>
      </c>
      <c r="D488" s="358" t="str">
        <f>IF($B488="","",IFERROR(VLOOKUP($B488,SERVIÇOS!$B:$G,3,0),IFERROR(VLOOKUP($B488,'COMPOSIÇÕES COMPLEMENTARES '!$C:$K,3,0),"")))</f>
        <v/>
      </c>
      <c r="E488" s="359"/>
      <c r="F488" s="360" t="str">
        <f>IF($B488="","",IFERROR(VLOOKUP($B488,SERVIÇOS!$B:$G,4,0),IFERROR(VLOOKUP($B488,'COMPOSIÇÕES COMPLEMENTARES '!$C:$K,6,0),"")))</f>
        <v/>
      </c>
      <c r="G488" s="360" t="str">
        <f>IF($B488="","",IFERROR(VLOOKUP($B488,SERVIÇOS!$B:$G,5,0),IFERROR(VLOOKUP($B488,'COMPOSIÇÕES COMPLEMENTARES '!$C:$K,7,0),"")))</f>
        <v/>
      </c>
      <c r="H488" s="360" t="str">
        <f t="shared" si="55"/>
        <v/>
      </c>
      <c r="I488" s="360" t="str">
        <f t="shared" si="56"/>
        <v/>
      </c>
      <c r="J488" s="360" t="str">
        <f t="shared" si="57"/>
        <v/>
      </c>
      <c r="K488" s="360" t="str">
        <f t="shared" si="58"/>
        <v/>
      </c>
      <c r="L488" s="360"/>
    </row>
    <row r="489" spans="1:12">
      <c r="A489" s="355"/>
      <c r="B489" s="356"/>
      <c r="C489" s="357" t="str">
        <f>IF($B489="","",IFERROR(VLOOKUP($B489,SERVIÇOS!$B:$G,2,0),IFERROR(VLOOKUP($B489,'COMPOSIÇÕES COMPLEMENTARES '!$C:$K,2,0),"")))</f>
        <v/>
      </c>
      <c r="D489" s="358" t="str">
        <f>IF($B489="","",IFERROR(VLOOKUP($B489,SERVIÇOS!$B:$G,3,0),IFERROR(VLOOKUP($B489,'COMPOSIÇÕES COMPLEMENTARES '!$C:$K,3,0),"")))</f>
        <v/>
      </c>
      <c r="E489" s="359"/>
      <c r="F489" s="360" t="str">
        <f>IF($B489="","",IFERROR(VLOOKUP($B489,SERVIÇOS!$B:$G,4,0),IFERROR(VLOOKUP($B489,'COMPOSIÇÕES COMPLEMENTARES '!$C:$K,6,0),"")))</f>
        <v/>
      </c>
      <c r="G489" s="360" t="str">
        <f>IF($B489="","",IFERROR(VLOOKUP($B489,SERVIÇOS!$B:$G,5,0),IFERROR(VLOOKUP($B489,'COMPOSIÇÕES COMPLEMENTARES '!$C:$K,7,0),"")))</f>
        <v/>
      </c>
      <c r="H489" s="360" t="str">
        <f t="shared" si="55"/>
        <v/>
      </c>
      <c r="I489" s="360" t="str">
        <f t="shared" si="56"/>
        <v/>
      </c>
      <c r="J489" s="360" t="str">
        <f t="shared" si="57"/>
        <v/>
      </c>
      <c r="K489" s="360" t="str">
        <f t="shared" si="58"/>
        <v/>
      </c>
      <c r="L489" s="360"/>
    </row>
    <row r="490" spans="1:12">
      <c r="A490" s="355"/>
      <c r="B490" s="356"/>
      <c r="C490" s="357" t="str">
        <f>IF($B490="","",IFERROR(VLOOKUP($B490,SERVIÇOS!$B:$G,2,0),IFERROR(VLOOKUP($B490,'COMPOSIÇÕES COMPLEMENTARES '!$C:$K,2,0),"")))</f>
        <v/>
      </c>
      <c r="D490" s="358" t="str">
        <f>IF($B490="","",IFERROR(VLOOKUP($B490,SERVIÇOS!$B:$G,3,0),IFERROR(VLOOKUP($B490,'COMPOSIÇÕES COMPLEMENTARES '!$C:$K,3,0),"")))</f>
        <v/>
      </c>
      <c r="E490" s="359"/>
      <c r="F490" s="360" t="str">
        <f>IF($B490="","",IFERROR(VLOOKUP($B490,SERVIÇOS!$B:$G,4,0),IFERROR(VLOOKUP($B490,'COMPOSIÇÕES COMPLEMENTARES '!$C:$K,6,0),"")))</f>
        <v/>
      </c>
      <c r="G490" s="360" t="str">
        <f>IF($B490="","",IFERROR(VLOOKUP($B490,SERVIÇOS!$B:$G,5,0),IFERROR(VLOOKUP($B490,'COMPOSIÇÕES COMPLEMENTARES '!$C:$K,7,0),"")))</f>
        <v/>
      </c>
      <c r="H490" s="360" t="str">
        <f t="shared" si="55"/>
        <v/>
      </c>
      <c r="I490" s="360" t="str">
        <f t="shared" si="56"/>
        <v/>
      </c>
      <c r="J490" s="360" t="str">
        <f t="shared" si="57"/>
        <v/>
      </c>
      <c r="K490" s="360" t="str">
        <f t="shared" si="58"/>
        <v/>
      </c>
      <c r="L490" s="360"/>
    </row>
    <row r="491" spans="1:12">
      <c r="A491" s="355"/>
      <c r="B491" s="356"/>
      <c r="C491" s="357" t="str">
        <f>IF($B491="","",IFERROR(VLOOKUP($B491,SERVIÇOS!$B:$G,2,0),IFERROR(VLOOKUP($B491,'COMPOSIÇÕES COMPLEMENTARES '!$C:$K,2,0),"")))</f>
        <v/>
      </c>
      <c r="D491" s="358" t="str">
        <f>IF($B491="","",IFERROR(VLOOKUP($B491,SERVIÇOS!$B:$G,3,0),IFERROR(VLOOKUP($B491,'COMPOSIÇÕES COMPLEMENTARES '!$C:$K,3,0),"")))</f>
        <v/>
      </c>
      <c r="E491" s="359"/>
      <c r="F491" s="360" t="str">
        <f>IF($B491="","",IFERROR(VLOOKUP($B491,SERVIÇOS!$B:$G,4,0),IFERROR(VLOOKUP($B491,'COMPOSIÇÕES COMPLEMENTARES '!$C:$K,6,0),"")))</f>
        <v/>
      </c>
      <c r="G491" s="360" t="str">
        <f>IF($B491="","",IFERROR(VLOOKUP($B491,SERVIÇOS!$B:$G,5,0),IFERROR(VLOOKUP($B491,'COMPOSIÇÕES COMPLEMENTARES '!$C:$K,7,0),"")))</f>
        <v/>
      </c>
      <c r="H491" s="360" t="str">
        <f t="shared" si="55"/>
        <v/>
      </c>
      <c r="I491" s="360" t="str">
        <f t="shared" si="56"/>
        <v/>
      </c>
      <c r="J491" s="360" t="str">
        <f t="shared" si="57"/>
        <v/>
      </c>
      <c r="K491" s="360" t="str">
        <f t="shared" si="58"/>
        <v/>
      </c>
      <c r="L491" s="360"/>
    </row>
    <row r="492" spans="1:12">
      <c r="A492" s="355"/>
      <c r="B492" s="356"/>
      <c r="C492" s="357" t="str">
        <f>IF($B492="","",IFERROR(VLOOKUP($B492,SERVIÇOS!$B:$G,2,0),IFERROR(VLOOKUP($B492,'COMPOSIÇÕES COMPLEMENTARES '!$C:$K,2,0),"")))</f>
        <v/>
      </c>
      <c r="D492" s="358" t="str">
        <f>IF($B492="","",IFERROR(VLOOKUP($B492,SERVIÇOS!$B:$G,3,0),IFERROR(VLOOKUP($B492,'COMPOSIÇÕES COMPLEMENTARES '!$C:$K,3,0),"")))</f>
        <v/>
      </c>
      <c r="E492" s="359"/>
      <c r="F492" s="360" t="str">
        <f>IF($B492="","",IFERROR(VLOOKUP($B492,SERVIÇOS!$B:$G,4,0),IFERROR(VLOOKUP($B492,'COMPOSIÇÕES COMPLEMENTARES '!$C:$K,6,0),"")))</f>
        <v/>
      </c>
      <c r="G492" s="360" t="str">
        <f>IF($B492="","",IFERROR(VLOOKUP($B492,SERVIÇOS!$B:$G,5,0),IFERROR(VLOOKUP($B492,'COMPOSIÇÕES COMPLEMENTARES '!$C:$K,7,0),"")))</f>
        <v/>
      </c>
      <c r="H492" s="360" t="str">
        <f t="shared" si="55"/>
        <v/>
      </c>
      <c r="I492" s="360" t="str">
        <f t="shared" si="56"/>
        <v/>
      </c>
      <c r="J492" s="360" t="str">
        <f t="shared" si="57"/>
        <v/>
      </c>
      <c r="K492" s="360" t="str">
        <f t="shared" si="58"/>
        <v/>
      </c>
      <c r="L492" s="360"/>
    </row>
    <row r="493" spans="1:12">
      <c r="A493" s="355"/>
      <c r="B493" s="356"/>
      <c r="C493" s="357" t="str">
        <f>IF($B493="","",IFERROR(VLOOKUP($B493,SERVIÇOS!$B:$G,2,0),IFERROR(VLOOKUP($B493,'COMPOSIÇÕES COMPLEMENTARES '!$C:$K,2,0),"")))</f>
        <v/>
      </c>
      <c r="D493" s="358" t="str">
        <f>IF($B493="","",IFERROR(VLOOKUP($B493,SERVIÇOS!$B:$G,3,0),IFERROR(VLOOKUP($B493,'COMPOSIÇÕES COMPLEMENTARES '!$C:$K,3,0),"")))</f>
        <v/>
      </c>
      <c r="E493" s="359"/>
      <c r="F493" s="360" t="str">
        <f>IF($B493="","",IFERROR(VLOOKUP($B493,SERVIÇOS!$B:$G,4,0),IFERROR(VLOOKUP($B493,'COMPOSIÇÕES COMPLEMENTARES '!$C:$K,6,0),"")))</f>
        <v/>
      </c>
      <c r="G493" s="360" t="str">
        <f>IF($B493="","",IFERROR(VLOOKUP($B493,SERVIÇOS!$B:$G,5,0),IFERROR(VLOOKUP($B493,'COMPOSIÇÕES COMPLEMENTARES '!$C:$K,7,0),"")))</f>
        <v/>
      </c>
      <c r="H493" s="360" t="str">
        <f t="shared" si="55"/>
        <v/>
      </c>
      <c r="I493" s="360" t="str">
        <f t="shared" si="56"/>
        <v/>
      </c>
      <c r="J493" s="360" t="str">
        <f t="shared" si="57"/>
        <v/>
      </c>
      <c r="K493" s="360" t="str">
        <f t="shared" si="58"/>
        <v/>
      </c>
      <c r="L493" s="360"/>
    </row>
    <row r="494" spans="1:12">
      <c r="A494" s="355"/>
      <c r="B494" s="356"/>
      <c r="C494" s="357" t="str">
        <f>IF($B494="","",IFERROR(VLOOKUP($B494,SERVIÇOS!$B:$G,2,0),IFERROR(VLOOKUP($B494,'COMPOSIÇÕES COMPLEMENTARES '!$C:$K,2,0),"")))</f>
        <v/>
      </c>
      <c r="D494" s="358" t="str">
        <f>IF($B494="","",IFERROR(VLOOKUP($B494,SERVIÇOS!$B:$G,3,0),IFERROR(VLOOKUP($B494,'COMPOSIÇÕES COMPLEMENTARES '!$C:$K,3,0),"")))</f>
        <v/>
      </c>
      <c r="E494" s="359"/>
      <c r="F494" s="360" t="str">
        <f>IF($B494="","",IFERROR(VLOOKUP($B494,SERVIÇOS!$B:$G,4,0),IFERROR(VLOOKUP($B494,'COMPOSIÇÕES COMPLEMENTARES '!$C:$K,6,0),"")))</f>
        <v/>
      </c>
      <c r="G494" s="360" t="str">
        <f>IF($B494="","",IFERROR(VLOOKUP($B494,SERVIÇOS!$B:$G,5,0),IFERROR(VLOOKUP($B494,'COMPOSIÇÕES COMPLEMENTARES '!$C:$K,7,0),"")))</f>
        <v/>
      </c>
      <c r="H494" s="360" t="str">
        <f t="shared" si="55"/>
        <v/>
      </c>
      <c r="I494" s="360" t="str">
        <f t="shared" si="56"/>
        <v/>
      </c>
      <c r="J494" s="360" t="str">
        <f t="shared" si="57"/>
        <v/>
      </c>
      <c r="K494" s="360" t="str">
        <f t="shared" si="58"/>
        <v/>
      </c>
      <c r="L494" s="360"/>
    </row>
    <row r="495" spans="1:12">
      <c r="A495" s="355"/>
      <c r="B495" s="356"/>
      <c r="C495" s="357" t="str">
        <f>IF($B495="","",IFERROR(VLOOKUP($B495,SERVIÇOS!$B:$G,2,0),IFERROR(VLOOKUP($B495,'COMPOSIÇÕES COMPLEMENTARES '!$C:$K,2,0),"")))</f>
        <v/>
      </c>
      <c r="D495" s="358" t="str">
        <f>IF($B495="","",IFERROR(VLOOKUP($B495,SERVIÇOS!$B:$G,3,0),IFERROR(VLOOKUP($B495,'COMPOSIÇÕES COMPLEMENTARES '!$C:$K,3,0),"")))</f>
        <v/>
      </c>
      <c r="E495" s="359"/>
      <c r="F495" s="360" t="str">
        <f>IF($B495="","",IFERROR(VLOOKUP($B495,SERVIÇOS!$B:$G,4,0),IFERROR(VLOOKUP($B495,'COMPOSIÇÕES COMPLEMENTARES '!$C:$K,6,0),"")))</f>
        <v/>
      </c>
      <c r="G495" s="360" t="str">
        <f>IF($B495="","",IFERROR(VLOOKUP($B495,SERVIÇOS!$B:$G,5,0),IFERROR(VLOOKUP($B495,'COMPOSIÇÕES COMPLEMENTARES '!$C:$K,7,0),"")))</f>
        <v/>
      </c>
      <c r="H495" s="360" t="str">
        <f t="shared" si="55"/>
        <v/>
      </c>
      <c r="I495" s="360" t="str">
        <f t="shared" si="56"/>
        <v/>
      </c>
      <c r="J495" s="360" t="str">
        <f t="shared" si="57"/>
        <v/>
      </c>
      <c r="K495" s="360" t="str">
        <f t="shared" si="58"/>
        <v/>
      </c>
      <c r="L495" s="360"/>
    </row>
    <row r="496" spans="1:12">
      <c r="A496" s="355"/>
      <c r="B496" s="356"/>
      <c r="C496" s="357" t="str">
        <f>IF($B496="","",IFERROR(VLOOKUP($B496,SERVIÇOS!$B:$G,2,0),IFERROR(VLOOKUP($B496,'COMPOSIÇÕES COMPLEMENTARES '!$C:$K,2,0),"")))</f>
        <v/>
      </c>
      <c r="D496" s="358" t="str">
        <f>IF($B496="","",IFERROR(VLOOKUP($B496,SERVIÇOS!$B:$G,3,0),IFERROR(VLOOKUP($B496,'COMPOSIÇÕES COMPLEMENTARES '!$C:$K,3,0),"")))</f>
        <v/>
      </c>
      <c r="E496" s="359"/>
      <c r="F496" s="360" t="str">
        <f>IF($B496="","",IFERROR(VLOOKUP($B496,SERVIÇOS!$B:$G,4,0),IFERROR(VLOOKUP($B496,'COMPOSIÇÕES COMPLEMENTARES '!$C:$K,6,0),"")))</f>
        <v/>
      </c>
      <c r="G496" s="360" t="str">
        <f>IF($B496="","",IFERROR(VLOOKUP($B496,SERVIÇOS!$B:$G,5,0),IFERROR(VLOOKUP($B496,'COMPOSIÇÕES COMPLEMENTARES '!$C:$K,7,0),"")))</f>
        <v/>
      </c>
      <c r="H496" s="360" t="str">
        <f t="shared" si="55"/>
        <v/>
      </c>
      <c r="I496" s="360" t="str">
        <f t="shared" si="56"/>
        <v/>
      </c>
      <c r="J496" s="360" t="str">
        <f t="shared" si="57"/>
        <v/>
      </c>
      <c r="K496" s="360" t="str">
        <f t="shared" si="58"/>
        <v/>
      </c>
      <c r="L496" s="360"/>
    </row>
    <row r="497" spans="1:12">
      <c r="A497" s="355"/>
      <c r="B497" s="356"/>
      <c r="C497" s="357" t="str">
        <f>IF($B497="","",IFERROR(VLOOKUP($B497,SERVIÇOS!$B:$G,2,0),IFERROR(VLOOKUP($B497,'COMPOSIÇÕES COMPLEMENTARES '!$C:$K,2,0),"")))</f>
        <v/>
      </c>
      <c r="D497" s="358" t="str">
        <f>IF($B497="","",IFERROR(VLOOKUP($B497,SERVIÇOS!$B:$G,3,0),IFERROR(VLOOKUP($B497,'COMPOSIÇÕES COMPLEMENTARES '!$C:$K,3,0),"")))</f>
        <v/>
      </c>
      <c r="E497" s="359"/>
      <c r="F497" s="360" t="str">
        <f>IF($B497="","",IFERROR(VLOOKUP($B497,SERVIÇOS!$B:$G,4,0),IFERROR(VLOOKUP($B497,'COMPOSIÇÕES COMPLEMENTARES '!$C:$K,6,0),"")))</f>
        <v/>
      </c>
      <c r="G497" s="360" t="str">
        <f>IF($B497="","",IFERROR(VLOOKUP($B497,SERVIÇOS!$B:$G,5,0),IFERROR(VLOOKUP($B497,'COMPOSIÇÕES COMPLEMENTARES '!$C:$K,7,0),"")))</f>
        <v/>
      </c>
      <c r="H497" s="360" t="str">
        <f t="shared" si="55"/>
        <v/>
      </c>
      <c r="I497" s="360" t="str">
        <f t="shared" si="56"/>
        <v/>
      </c>
      <c r="J497" s="360" t="str">
        <f t="shared" si="57"/>
        <v/>
      </c>
      <c r="K497" s="360" t="str">
        <f t="shared" si="58"/>
        <v/>
      </c>
      <c r="L497" s="360"/>
    </row>
    <row r="498" spans="1:12">
      <c r="A498" s="355"/>
      <c r="B498" s="356"/>
      <c r="C498" s="357" t="str">
        <f>IF($B498="","",IFERROR(VLOOKUP($B498,SERVIÇOS!$B:$G,2,0),IFERROR(VLOOKUP($B498,'COMPOSIÇÕES COMPLEMENTARES '!$C:$K,2,0),"")))</f>
        <v/>
      </c>
      <c r="D498" s="358" t="str">
        <f>IF($B498="","",IFERROR(VLOOKUP($B498,SERVIÇOS!$B:$G,3,0),IFERROR(VLOOKUP($B498,'COMPOSIÇÕES COMPLEMENTARES '!$C:$K,3,0),"")))</f>
        <v/>
      </c>
      <c r="E498" s="359"/>
      <c r="F498" s="360" t="str">
        <f>IF($B498="","",IFERROR(VLOOKUP($B498,SERVIÇOS!$B:$G,4,0),IFERROR(VLOOKUP($B498,'COMPOSIÇÕES COMPLEMENTARES '!$C:$K,6,0),"")))</f>
        <v/>
      </c>
      <c r="G498" s="360" t="str">
        <f>IF($B498="","",IFERROR(VLOOKUP($B498,SERVIÇOS!$B:$G,5,0),IFERROR(VLOOKUP($B498,'COMPOSIÇÕES COMPLEMENTARES '!$C:$K,7,0),"")))</f>
        <v/>
      </c>
      <c r="H498" s="360" t="str">
        <f t="shared" si="55"/>
        <v/>
      </c>
      <c r="I498" s="360" t="str">
        <f t="shared" si="56"/>
        <v/>
      </c>
      <c r="J498" s="360" t="str">
        <f t="shared" si="57"/>
        <v/>
      </c>
      <c r="K498" s="360" t="str">
        <f t="shared" si="58"/>
        <v/>
      </c>
      <c r="L498" s="360"/>
    </row>
    <row r="499" spans="1:12">
      <c r="A499" s="355"/>
      <c r="B499" s="356"/>
      <c r="C499" s="357" t="str">
        <f>IF($B499="","",IFERROR(VLOOKUP($B499,SERVIÇOS!$B:$G,2,0),IFERROR(VLOOKUP($B499,'COMPOSIÇÕES COMPLEMENTARES '!$C:$K,2,0),"")))</f>
        <v/>
      </c>
      <c r="D499" s="358" t="str">
        <f>IF($B499="","",IFERROR(VLOOKUP($B499,SERVIÇOS!$B:$G,3,0),IFERROR(VLOOKUP($B499,'COMPOSIÇÕES COMPLEMENTARES '!$C:$K,3,0),"")))</f>
        <v/>
      </c>
      <c r="E499" s="359"/>
      <c r="F499" s="360" t="str">
        <f>IF($B499="","",IFERROR(VLOOKUP($B499,SERVIÇOS!$B:$G,4,0),IFERROR(VLOOKUP($B499,'COMPOSIÇÕES COMPLEMENTARES '!$C:$K,6,0),"")))</f>
        <v/>
      </c>
      <c r="G499" s="360" t="str">
        <f>IF($B499="","",IFERROR(VLOOKUP($B499,SERVIÇOS!$B:$G,5,0),IFERROR(VLOOKUP($B499,'COMPOSIÇÕES COMPLEMENTARES '!$C:$K,7,0),"")))</f>
        <v/>
      </c>
      <c r="H499" s="360" t="str">
        <f t="shared" si="55"/>
        <v/>
      </c>
      <c r="I499" s="360" t="str">
        <f t="shared" si="56"/>
        <v/>
      </c>
      <c r="J499" s="360" t="str">
        <f t="shared" si="57"/>
        <v/>
      </c>
      <c r="K499" s="360" t="str">
        <f t="shared" si="58"/>
        <v/>
      </c>
      <c r="L499" s="360"/>
    </row>
    <row r="500" spans="1:12">
      <c r="A500" s="355"/>
      <c r="B500" s="356"/>
      <c r="C500" s="357" t="str">
        <f>IF($B500="","",IFERROR(VLOOKUP($B500,SERVIÇOS!$B:$G,2,0),IFERROR(VLOOKUP($B500,'COMPOSIÇÕES COMPLEMENTARES '!$C:$K,2,0),"")))</f>
        <v/>
      </c>
      <c r="D500" s="358" t="str">
        <f>IF($B500="","",IFERROR(VLOOKUP($B500,SERVIÇOS!$B:$G,3,0),IFERROR(VLOOKUP($B500,'COMPOSIÇÕES COMPLEMENTARES '!$C:$K,3,0),"")))</f>
        <v/>
      </c>
      <c r="E500" s="359"/>
      <c r="F500" s="360" t="str">
        <f>IF($B500="","",IFERROR(VLOOKUP($B500,SERVIÇOS!$B:$G,4,0),IFERROR(VLOOKUP($B500,'COMPOSIÇÕES COMPLEMENTARES '!$C:$K,6,0),"")))</f>
        <v/>
      </c>
      <c r="G500" s="360" t="str">
        <f>IF($B500="","",IFERROR(VLOOKUP($B500,SERVIÇOS!$B:$G,5,0),IFERROR(VLOOKUP($B500,'COMPOSIÇÕES COMPLEMENTARES '!$C:$K,7,0),"")))</f>
        <v/>
      </c>
      <c r="H500" s="360" t="str">
        <f t="shared" si="55"/>
        <v/>
      </c>
      <c r="I500" s="360" t="str">
        <f t="shared" si="56"/>
        <v/>
      </c>
      <c r="J500" s="360" t="str">
        <f t="shared" si="57"/>
        <v/>
      </c>
      <c r="K500" s="360" t="str">
        <f t="shared" si="58"/>
        <v/>
      </c>
      <c r="L500" s="360"/>
    </row>
    <row r="501" spans="1:12">
      <c r="A501" s="355"/>
      <c r="B501" s="356"/>
      <c r="C501" s="357" t="str">
        <f>IF($B501="","",IFERROR(VLOOKUP($B501,SERVIÇOS!$B:$G,2,0),IFERROR(VLOOKUP($B501,'COMPOSIÇÕES COMPLEMENTARES '!$C:$K,2,0),"")))</f>
        <v/>
      </c>
      <c r="D501" s="358" t="str">
        <f>IF($B501="","",IFERROR(VLOOKUP($B501,SERVIÇOS!$B:$G,3,0),IFERROR(VLOOKUP($B501,'COMPOSIÇÕES COMPLEMENTARES '!$C:$K,3,0),"")))</f>
        <v/>
      </c>
      <c r="E501" s="359"/>
      <c r="F501" s="360" t="str">
        <f>IF($B501="","",IFERROR(VLOOKUP($B501,SERVIÇOS!$B:$G,4,0),IFERROR(VLOOKUP($B501,'COMPOSIÇÕES COMPLEMENTARES '!$C:$K,6,0),"")))</f>
        <v/>
      </c>
      <c r="G501" s="360" t="str">
        <f>IF($B501="","",IFERROR(VLOOKUP($B501,SERVIÇOS!$B:$G,5,0),IFERROR(VLOOKUP($B501,'COMPOSIÇÕES COMPLEMENTARES '!$C:$K,7,0),"")))</f>
        <v/>
      </c>
      <c r="H501" s="360" t="str">
        <f t="shared" si="55"/>
        <v/>
      </c>
      <c r="I501" s="360" t="str">
        <f t="shared" si="56"/>
        <v/>
      </c>
      <c r="J501" s="360" t="str">
        <f t="shared" si="57"/>
        <v/>
      </c>
      <c r="K501" s="360" t="str">
        <f t="shared" si="58"/>
        <v/>
      </c>
      <c r="L501" s="360"/>
    </row>
    <row r="502" spans="1:12">
      <c r="A502" s="355"/>
      <c r="B502" s="356"/>
      <c r="C502" s="357" t="str">
        <f>IF($B502="","",IFERROR(VLOOKUP($B502,SERVIÇOS!$B:$G,2,0),IFERROR(VLOOKUP($B502,'COMPOSIÇÕES COMPLEMENTARES '!$C:$K,2,0),"")))</f>
        <v/>
      </c>
      <c r="D502" s="358" t="str">
        <f>IF($B502="","",IFERROR(VLOOKUP($B502,SERVIÇOS!$B:$G,3,0),IFERROR(VLOOKUP($B502,'COMPOSIÇÕES COMPLEMENTARES '!$C:$K,3,0),"")))</f>
        <v/>
      </c>
      <c r="E502" s="359"/>
      <c r="F502" s="360" t="str">
        <f>IF($B502="","",IFERROR(VLOOKUP($B502,SERVIÇOS!$B:$G,4,0),IFERROR(VLOOKUP($B502,'COMPOSIÇÕES COMPLEMENTARES '!$C:$K,6,0),"")))</f>
        <v/>
      </c>
      <c r="G502" s="360" t="str">
        <f>IF($B502="","",IFERROR(VLOOKUP($B502,SERVIÇOS!$B:$G,5,0),IFERROR(VLOOKUP($B502,'COMPOSIÇÕES COMPLEMENTARES '!$C:$K,7,0),"")))</f>
        <v/>
      </c>
      <c r="H502" s="360" t="str">
        <f t="shared" si="55"/>
        <v/>
      </c>
      <c r="I502" s="360" t="str">
        <f t="shared" si="56"/>
        <v/>
      </c>
      <c r="J502" s="360" t="str">
        <f t="shared" si="57"/>
        <v/>
      </c>
      <c r="K502" s="360" t="str">
        <f t="shared" si="58"/>
        <v/>
      </c>
      <c r="L502" s="360"/>
    </row>
    <row r="503" spans="1:12">
      <c r="A503" s="355"/>
      <c r="B503" s="356"/>
      <c r="C503" s="357" t="str">
        <f>IF($B503="","",IFERROR(VLOOKUP($B503,SERVIÇOS!$B:$G,2,0),IFERROR(VLOOKUP($B503,'COMPOSIÇÕES COMPLEMENTARES '!$C:$K,2,0),"")))</f>
        <v/>
      </c>
      <c r="D503" s="358" t="str">
        <f>IF($B503="","",IFERROR(VLOOKUP($B503,SERVIÇOS!$B:$G,3,0),IFERROR(VLOOKUP($B503,'COMPOSIÇÕES COMPLEMENTARES '!$C:$K,3,0),"")))</f>
        <v/>
      </c>
      <c r="E503" s="359"/>
      <c r="F503" s="360" t="str">
        <f>IF($B503="","",IFERROR(VLOOKUP($B503,SERVIÇOS!$B:$G,4,0),IFERROR(VLOOKUP($B503,'COMPOSIÇÕES COMPLEMENTARES '!$C:$K,6,0),"")))</f>
        <v/>
      </c>
      <c r="G503" s="360" t="str">
        <f>IF($B503="","",IFERROR(VLOOKUP($B503,SERVIÇOS!$B:$G,5,0),IFERROR(VLOOKUP($B503,'COMPOSIÇÕES COMPLEMENTARES '!$C:$K,7,0),"")))</f>
        <v/>
      </c>
      <c r="H503" s="360" t="str">
        <f t="shared" si="55"/>
        <v/>
      </c>
      <c r="I503" s="360" t="str">
        <f t="shared" si="56"/>
        <v/>
      </c>
      <c r="J503" s="360" t="str">
        <f t="shared" si="57"/>
        <v/>
      </c>
      <c r="K503" s="360" t="str">
        <f t="shared" si="58"/>
        <v/>
      </c>
      <c r="L503" s="360"/>
    </row>
    <row r="504" spans="1:12">
      <c r="A504" s="355"/>
      <c r="B504" s="356"/>
      <c r="C504" s="357" t="str">
        <f>IF($B504="","",IFERROR(VLOOKUP($B504,SERVIÇOS!$B:$G,2,0),IFERROR(VLOOKUP($B504,'COMPOSIÇÕES COMPLEMENTARES '!$C:$K,2,0),"")))</f>
        <v/>
      </c>
      <c r="D504" s="358" t="str">
        <f>IF($B504="","",IFERROR(VLOOKUP($B504,SERVIÇOS!$B:$G,3,0),IFERROR(VLOOKUP($B504,'COMPOSIÇÕES COMPLEMENTARES '!$C:$K,3,0),"")))</f>
        <v/>
      </c>
      <c r="E504" s="359"/>
      <c r="F504" s="360" t="str">
        <f>IF($B504="","",IFERROR(VLOOKUP($B504,SERVIÇOS!$B:$G,4,0),IFERROR(VLOOKUP($B504,'COMPOSIÇÕES COMPLEMENTARES '!$C:$K,6,0),"")))</f>
        <v/>
      </c>
      <c r="G504" s="360" t="str">
        <f>IF($B504="","",IFERROR(VLOOKUP($B504,SERVIÇOS!$B:$G,5,0),IFERROR(VLOOKUP($B504,'COMPOSIÇÕES COMPLEMENTARES '!$C:$K,7,0),"")))</f>
        <v/>
      </c>
      <c r="H504" s="360" t="str">
        <f t="shared" si="55"/>
        <v/>
      </c>
      <c r="I504" s="360" t="str">
        <f t="shared" si="56"/>
        <v/>
      </c>
      <c r="J504" s="360" t="str">
        <f t="shared" si="57"/>
        <v/>
      </c>
      <c r="K504" s="360" t="str">
        <f t="shared" si="58"/>
        <v/>
      </c>
      <c r="L504" s="360"/>
    </row>
    <row r="505" spans="1:12">
      <c r="A505" s="355"/>
      <c r="B505" s="356"/>
      <c r="C505" s="357" t="str">
        <f>IF($B505="","",IFERROR(VLOOKUP($B505,SERVIÇOS!$B:$G,2,0),IFERROR(VLOOKUP($B505,'COMPOSIÇÕES COMPLEMENTARES '!$C:$K,2,0),"")))</f>
        <v/>
      </c>
      <c r="D505" s="358" t="str">
        <f>IF($B505="","",IFERROR(VLOOKUP($B505,SERVIÇOS!$B:$G,3,0),IFERROR(VLOOKUP($B505,'COMPOSIÇÕES COMPLEMENTARES '!$C:$K,3,0),"")))</f>
        <v/>
      </c>
      <c r="E505" s="359"/>
      <c r="F505" s="360" t="str">
        <f>IF($B505="","",IFERROR(VLOOKUP($B505,SERVIÇOS!$B:$G,4,0),IFERROR(VLOOKUP($B505,'COMPOSIÇÕES COMPLEMENTARES '!$C:$K,6,0),"")))</f>
        <v/>
      </c>
      <c r="G505" s="360" t="str">
        <f>IF($B505="","",IFERROR(VLOOKUP($B505,SERVIÇOS!$B:$G,5,0),IFERROR(VLOOKUP($B505,'COMPOSIÇÕES COMPLEMENTARES '!$C:$K,7,0),"")))</f>
        <v/>
      </c>
      <c r="H505" s="360" t="str">
        <f t="shared" si="55"/>
        <v/>
      </c>
      <c r="I505" s="360" t="str">
        <f t="shared" si="56"/>
        <v/>
      </c>
      <c r="J505" s="360" t="str">
        <f t="shared" si="57"/>
        <v/>
      </c>
      <c r="K505" s="360" t="str">
        <f t="shared" si="58"/>
        <v/>
      </c>
      <c r="L505" s="360"/>
    </row>
    <row r="506" spans="1:12">
      <c r="A506" s="355"/>
      <c r="B506" s="356"/>
      <c r="C506" s="357" t="str">
        <f>IF($B506="","",IFERROR(VLOOKUP($B506,SERVIÇOS!$B:$G,2,0),IFERROR(VLOOKUP($B506,'COMPOSIÇÕES COMPLEMENTARES '!$C:$K,2,0),"")))</f>
        <v/>
      </c>
      <c r="D506" s="358" t="str">
        <f>IF($B506="","",IFERROR(VLOOKUP($B506,SERVIÇOS!$B:$G,3,0),IFERROR(VLOOKUP($B506,'COMPOSIÇÕES COMPLEMENTARES '!$C:$K,3,0),"")))</f>
        <v/>
      </c>
      <c r="E506" s="359"/>
      <c r="F506" s="360" t="str">
        <f>IF($B506="","",IFERROR(VLOOKUP($B506,SERVIÇOS!$B:$G,4,0),IFERROR(VLOOKUP($B506,'COMPOSIÇÕES COMPLEMENTARES '!$C:$K,6,0),"")))</f>
        <v/>
      </c>
      <c r="G506" s="360" t="str">
        <f>IF($B506="","",IFERROR(VLOOKUP($B506,SERVIÇOS!$B:$G,5,0),IFERROR(VLOOKUP($B506,'COMPOSIÇÕES COMPLEMENTARES '!$C:$K,7,0),"")))</f>
        <v/>
      </c>
      <c r="H506" s="360" t="str">
        <f t="shared" si="55"/>
        <v/>
      </c>
      <c r="I506" s="360" t="str">
        <f t="shared" si="56"/>
        <v/>
      </c>
      <c r="J506" s="360" t="str">
        <f t="shared" si="57"/>
        <v/>
      </c>
      <c r="K506" s="360" t="str">
        <f t="shared" si="58"/>
        <v/>
      </c>
      <c r="L506" s="360"/>
    </row>
    <row r="507" spans="1:12">
      <c r="A507" s="355"/>
      <c r="B507" s="356"/>
      <c r="C507" s="357" t="str">
        <f>IF($B507="","",IFERROR(VLOOKUP($B507,SERVIÇOS!$B:$G,2,0),IFERROR(VLOOKUP($B507,'COMPOSIÇÕES COMPLEMENTARES '!$C:$K,2,0),"")))</f>
        <v/>
      </c>
      <c r="D507" s="358" t="str">
        <f>IF($B507="","",IFERROR(VLOOKUP($B507,SERVIÇOS!$B:$G,3,0),IFERROR(VLOOKUP($B507,'COMPOSIÇÕES COMPLEMENTARES '!$C:$K,3,0),"")))</f>
        <v/>
      </c>
      <c r="E507" s="359"/>
      <c r="F507" s="360" t="str">
        <f>IF($B507="","",IFERROR(VLOOKUP($B507,SERVIÇOS!$B:$G,4,0),IFERROR(VLOOKUP($B507,'COMPOSIÇÕES COMPLEMENTARES '!$C:$K,6,0),"")))</f>
        <v/>
      </c>
      <c r="G507" s="360" t="str">
        <f>IF($B507="","",IFERROR(VLOOKUP($B507,SERVIÇOS!$B:$G,5,0),IFERROR(VLOOKUP($B507,'COMPOSIÇÕES COMPLEMENTARES '!$C:$K,7,0),"")))</f>
        <v/>
      </c>
      <c r="H507" s="360" t="str">
        <f t="shared" si="55"/>
        <v/>
      </c>
      <c r="I507" s="360" t="str">
        <f t="shared" si="56"/>
        <v/>
      </c>
      <c r="J507" s="360" t="str">
        <f t="shared" si="57"/>
        <v/>
      </c>
      <c r="K507" s="360" t="str">
        <f t="shared" si="58"/>
        <v/>
      </c>
      <c r="L507" s="360"/>
    </row>
    <row r="508" spans="1:12">
      <c r="A508" s="355"/>
      <c r="B508" s="356"/>
      <c r="C508" s="357" t="str">
        <f>IF($B508="","",IFERROR(VLOOKUP($B508,SERVIÇOS!$B:$G,2,0),IFERROR(VLOOKUP($B508,'COMPOSIÇÕES COMPLEMENTARES '!$C:$K,2,0),"")))</f>
        <v/>
      </c>
      <c r="D508" s="358" t="str">
        <f>IF($B508="","",IFERROR(VLOOKUP($B508,SERVIÇOS!$B:$G,3,0),IFERROR(VLOOKUP($B508,'COMPOSIÇÕES COMPLEMENTARES '!$C:$K,3,0),"")))</f>
        <v/>
      </c>
      <c r="E508" s="359"/>
      <c r="F508" s="360" t="str">
        <f>IF($B508="","",IFERROR(VLOOKUP($B508,SERVIÇOS!$B:$G,4,0),IFERROR(VLOOKUP($B508,'COMPOSIÇÕES COMPLEMENTARES '!$C:$K,6,0),"")))</f>
        <v/>
      </c>
      <c r="G508" s="360" t="str">
        <f>IF($B508="","",IFERROR(VLOOKUP($B508,SERVIÇOS!$B:$G,5,0),IFERROR(VLOOKUP($B508,'COMPOSIÇÕES COMPLEMENTARES '!$C:$K,7,0),"")))</f>
        <v/>
      </c>
      <c r="H508" s="360" t="str">
        <f t="shared" si="55"/>
        <v/>
      </c>
      <c r="I508" s="360" t="str">
        <f t="shared" si="56"/>
        <v/>
      </c>
      <c r="J508" s="360" t="str">
        <f t="shared" si="57"/>
        <v/>
      </c>
      <c r="K508" s="360" t="str">
        <f t="shared" si="58"/>
        <v/>
      </c>
      <c r="L508" s="360"/>
    </row>
    <row r="509" spans="1:12">
      <c r="A509" s="355"/>
      <c r="B509" s="356"/>
      <c r="C509" s="357" t="str">
        <f>IF($B509="","",IFERROR(VLOOKUP($B509,SERVIÇOS!$B:$G,2,0),IFERROR(VLOOKUP($B509,'COMPOSIÇÕES COMPLEMENTARES '!$C:$K,2,0),"")))</f>
        <v/>
      </c>
      <c r="D509" s="358" t="str">
        <f>IF($B509="","",IFERROR(VLOOKUP($B509,SERVIÇOS!$B:$G,3,0),IFERROR(VLOOKUP($B509,'COMPOSIÇÕES COMPLEMENTARES '!$C:$K,3,0),"")))</f>
        <v/>
      </c>
      <c r="E509" s="359"/>
      <c r="F509" s="360" t="str">
        <f>IF($B509="","",IFERROR(VLOOKUP($B509,SERVIÇOS!$B:$G,4,0),IFERROR(VLOOKUP($B509,'COMPOSIÇÕES COMPLEMENTARES '!$C:$K,6,0),"")))</f>
        <v/>
      </c>
      <c r="G509" s="360" t="str">
        <f>IF($B509="","",IFERROR(VLOOKUP($B509,SERVIÇOS!$B:$G,5,0),IFERROR(VLOOKUP($B509,'COMPOSIÇÕES COMPLEMENTARES '!$C:$K,7,0),"")))</f>
        <v/>
      </c>
      <c r="H509" s="360" t="str">
        <f t="shared" si="55"/>
        <v/>
      </c>
      <c r="I509" s="360" t="str">
        <f t="shared" si="56"/>
        <v/>
      </c>
      <c r="J509" s="360" t="str">
        <f t="shared" si="57"/>
        <v/>
      </c>
      <c r="K509" s="360" t="str">
        <f t="shared" si="58"/>
        <v/>
      </c>
      <c r="L509" s="360"/>
    </row>
    <row r="510" spans="1:12">
      <c r="A510" s="355"/>
      <c r="B510" s="356"/>
      <c r="C510" s="357" t="str">
        <f>IF($B510="","",IFERROR(VLOOKUP($B510,SERVIÇOS!$B:$G,2,0),IFERROR(VLOOKUP($B510,'COMPOSIÇÕES COMPLEMENTARES '!$C:$K,2,0),"")))</f>
        <v/>
      </c>
      <c r="D510" s="358" t="str">
        <f>IF($B510="","",IFERROR(VLOOKUP($B510,SERVIÇOS!$B:$G,3,0),IFERROR(VLOOKUP($B510,'COMPOSIÇÕES COMPLEMENTARES '!$C:$K,3,0),"")))</f>
        <v/>
      </c>
      <c r="E510" s="359"/>
      <c r="F510" s="360" t="str">
        <f>IF($B510="","",IFERROR(VLOOKUP($B510,SERVIÇOS!$B:$G,4,0),IFERROR(VLOOKUP($B510,'COMPOSIÇÕES COMPLEMENTARES '!$C:$K,6,0),"")))</f>
        <v/>
      </c>
      <c r="G510" s="360" t="str">
        <f>IF($B510="","",IFERROR(VLOOKUP($B510,SERVIÇOS!$B:$G,5,0),IFERROR(VLOOKUP($B510,'COMPOSIÇÕES COMPLEMENTARES '!$C:$K,7,0),"")))</f>
        <v/>
      </c>
      <c r="H510" s="360" t="str">
        <f t="shared" si="55"/>
        <v/>
      </c>
      <c r="I510" s="360" t="str">
        <f t="shared" si="56"/>
        <v/>
      </c>
      <c r="J510" s="360" t="str">
        <f t="shared" si="57"/>
        <v/>
      </c>
      <c r="K510" s="360" t="str">
        <f t="shared" si="58"/>
        <v/>
      </c>
      <c r="L510" s="360"/>
    </row>
    <row r="511" spans="1:12">
      <c r="A511" s="355"/>
      <c r="B511" s="356"/>
      <c r="C511" s="357" t="str">
        <f>IF($B511="","",IFERROR(VLOOKUP($B511,SERVIÇOS!$B:$G,2,0),IFERROR(VLOOKUP($B511,'COMPOSIÇÕES COMPLEMENTARES '!$C:$K,2,0),"")))</f>
        <v/>
      </c>
      <c r="D511" s="358" t="str">
        <f>IF($B511="","",IFERROR(VLOOKUP($B511,SERVIÇOS!$B:$G,3,0),IFERROR(VLOOKUP($B511,'COMPOSIÇÕES COMPLEMENTARES '!$C:$K,3,0),"")))</f>
        <v/>
      </c>
      <c r="E511" s="359"/>
      <c r="F511" s="360" t="str">
        <f>IF($B511="","",IFERROR(VLOOKUP($B511,SERVIÇOS!$B:$G,4,0),IFERROR(VLOOKUP($B511,'COMPOSIÇÕES COMPLEMENTARES '!$C:$K,6,0),"")))</f>
        <v/>
      </c>
      <c r="G511" s="360" t="str">
        <f>IF($B511="","",IFERROR(VLOOKUP($B511,SERVIÇOS!$B:$G,5,0),IFERROR(VLOOKUP($B511,'COMPOSIÇÕES COMPLEMENTARES '!$C:$K,7,0),"")))</f>
        <v/>
      </c>
      <c r="H511" s="360" t="str">
        <f t="shared" si="55"/>
        <v/>
      </c>
      <c r="I511" s="360" t="str">
        <f t="shared" si="56"/>
        <v/>
      </c>
      <c r="J511" s="360" t="str">
        <f t="shared" si="57"/>
        <v/>
      </c>
      <c r="K511" s="360" t="str">
        <f t="shared" si="58"/>
        <v/>
      </c>
      <c r="L511" s="360"/>
    </row>
    <row r="512" spans="1:12">
      <c r="A512" s="355"/>
      <c r="B512" s="356"/>
      <c r="C512" s="357" t="str">
        <f>IF($B512="","",IFERROR(VLOOKUP($B512,SERVIÇOS!$B:$G,2,0),IFERROR(VLOOKUP($B512,'COMPOSIÇÕES COMPLEMENTARES '!$C:$K,2,0),"")))</f>
        <v/>
      </c>
      <c r="D512" s="358" t="str">
        <f>IF($B512="","",IFERROR(VLOOKUP($B512,SERVIÇOS!$B:$G,3,0),IFERROR(VLOOKUP($B512,'COMPOSIÇÕES COMPLEMENTARES '!$C:$K,3,0),"")))</f>
        <v/>
      </c>
      <c r="E512" s="359"/>
      <c r="F512" s="360" t="str">
        <f>IF($B512="","",IFERROR(VLOOKUP($B512,SERVIÇOS!$B:$G,4,0),IFERROR(VLOOKUP($B512,'COMPOSIÇÕES COMPLEMENTARES '!$C:$K,6,0),"")))</f>
        <v/>
      </c>
      <c r="G512" s="360" t="str">
        <f>IF($B512="","",IFERROR(VLOOKUP($B512,SERVIÇOS!$B:$G,5,0),IFERROR(VLOOKUP($B512,'COMPOSIÇÕES COMPLEMENTARES '!$C:$K,7,0),"")))</f>
        <v/>
      </c>
      <c r="H512" s="360" t="str">
        <f t="shared" si="55"/>
        <v/>
      </c>
      <c r="I512" s="360" t="str">
        <f t="shared" si="56"/>
        <v/>
      </c>
      <c r="J512" s="360" t="str">
        <f t="shared" si="57"/>
        <v/>
      </c>
      <c r="K512" s="360" t="str">
        <f t="shared" si="58"/>
        <v/>
      </c>
      <c r="L512" s="360"/>
    </row>
    <row r="513" spans="1:12">
      <c r="A513" s="355"/>
      <c r="B513" s="356"/>
      <c r="C513" s="357" t="str">
        <f>IF($B513="","",IFERROR(VLOOKUP($B513,SERVIÇOS!$B:$G,2,0),IFERROR(VLOOKUP($B513,'COMPOSIÇÕES COMPLEMENTARES '!$C:$K,2,0),"")))</f>
        <v/>
      </c>
      <c r="D513" s="358" t="str">
        <f>IF($B513="","",IFERROR(VLOOKUP($B513,SERVIÇOS!$B:$G,3,0),IFERROR(VLOOKUP($B513,'COMPOSIÇÕES COMPLEMENTARES '!$C:$K,3,0),"")))</f>
        <v/>
      </c>
      <c r="E513" s="359"/>
      <c r="F513" s="360" t="str">
        <f>IF($B513="","",IFERROR(VLOOKUP($B513,SERVIÇOS!$B:$G,4,0),IFERROR(VLOOKUP($B513,'COMPOSIÇÕES COMPLEMENTARES '!$C:$K,6,0),"")))</f>
        <v/>
      </c>
      <c r="G513" s="360" t="str">
        <f>IF($B513="","",IFERROR(VLOOKUP($B513,SERVIÇOS!$B:$G,5,0),IFERROR(VLOOKUP($B513,'COMPOSIÇÕES COMPLEMENTARES '!$C:$K,7,0),"")))</f>
        <v/>
      </c>
      <c r="H513" s="360" t="str">
        <f t="shared" si="55"/>
        <v/>
      </c>
      <c r="I513" s="360" t="str">
        <f t="shared" si="56"/>
        <v/>
      </c>
      <c r="J513" s="360" t="str">
        <f t="shared" si="57"/>
        <v/>
      </c>
      <c r="K513" s="360" t="str">
        <f t="shared" si="58"/>
        <v/>
      </c>
      <c r="L513" s="360"/>
    </row>
    <row r="514" spans="1:12">
      <c r="A514" s="355"/>
      <c r="B514" s="356"/>
      <c r="C514" s="357" t="str">
        <f>IF($B514="","",IFERROR(VLOOKUP($B514,SERVIÇOS!$B:$G,2,0),IFERROR(VLOOKUP($B514,'COMPOSIÇÕES COMPLEMENTARES '!$C:$K,2,0),"")))</f>
        <v/>
      </c>
      <c r="D514" s="358" t="str">
        <f>IF($B514="","",IFERROR(VLOOKUP($B514,SERVIÇOS!$B:$G,3,0),IFERROR(VLOOKUP($B514,'COMPOSIÇÕES COMPLEMENTARES '!$C:$K,3,0),"")))</f>
        <v/>
      </c>
      <c r="E514" s="359"/>
      <c r="F514" s="360" t="str">
        <f>IF($B514="","",IFERROR(VLOOKUP($B514,SERVIÇOS!$B:$G,4,0),IFERROR(VLOOKUP($B514,'COMPOSIÇÕES COMPLEMENTARES '!$C:$K,6,0),"")))</f>
        <v/>
      </c>
      <c r="G514" s="360" t="str">
        <f>IF($B514="","",IFERROR(VLOOKUP($B514,SERVIÇOS!$B:$G,5,0),IFERROR(VLOOKUP($B514,'COMPOSIÇÕES COMPLEMENTARES '!$C:$K,7,0),"")))</f>
        <v/>
      </c>
      <c r="H514" s="360" t="str">
        <f t="shared" si="55"/>
        <v/>
      </c>
      <c r="I514" s="360" t="str">
        <f t="shared" si="56"/>
        <v/>
      </c>
      <c r="J514" s="360" t="str">
        <f t="shared" si="57"/>
        <v/>
      </c>
      <c r="K514" s="360" t="str">
        <f t="shared" si="58"/>
        <v/>
      </c>
      <c r="L514" s="360"/>
    </row>
    <row r="515" spans="1:12">
      <c r="A515" s="355"/>
      <c r="B515" s="356"/>
      <c r="C515" s="357" t="str">
        <f>IF($B515="","",IFERROR(VLOOKUP($B515,SERVIÇOS!$B:$G,2,0),IFERROR(VLOOKUP($B515,'COMPOSIÇÕES COMPLEMENTARES '!$C:$K,2,0),"")))</f>
        <v/>
      </c>
      <c r="D515" s="358" t="str">
        <f>IF($B515="","",IFERROR(VLOOKUP($B515,SERVIÇOS!$B:$G,3,0),IFERROR(VLOOKUP($B515,'COMPOSIÇÕES COMPLEMENTARES '!$C:$K,3,0),"")))</f>
        <v/>
      </c>
      <c r="E515" s="359"/>
      <c r="F515" s="360" t="str">
        <f>IF($B515="","",IFERROR(VLOOKUP($B515,SERVIÇOS!$B:$G,4,0),IFERROR(VLOOKUP($B515,'COMPOSIÇÕES COMPLEMENTARES '!$C:$K,6,0),"")))</f>
        <v/>
      </c>
      <c r="G515" s="360" t="str">
        <f>IF($B515="","",IFERROR(VLOOKUP($B515,SERVIÇOS!$B:$G,5,0),IFERROR(VLOOKUP($B515,'COMPOSIÇÕES COMPLEMENTARES '!$C:$K,7,0),"")))</f>
        <v/>
      </c>
      <c r="H515" s="360" t="str">
        <f t="shared" si="55"/>
        <v/>
      </c>
      <c r="I515" s="360" t="str">
        <f t="shared" si="56"/>
        <v/>
      </c>
      <c r="J515" s="360" t="str">
        <f t="shared" si="57"/>
        <v/>
      </c>
      <c r="K515" s="360" t="str">
        <f t="shared" si="58"/>
        <v/>
      </c>
      <c r="L515" s="360"/>
    </row>
    <row r="516" spans="1:12">
      <c r="A516" s="355"/>
      <c r="B516" s="356"/>
      <c r="C516" s="357" t="str">
        <f>IF($B516="","",IFERROR(VLOOKUP($B516,SERVIÇOS!$B:$G,2,0),IFERROR(VLOOKUP($B516,'COMPOSIÇÕES COMPLEMENTARES '!$C:$K,2,0),"")))</f>
        <v/>
      </c>
      <c r="D516" s="358" t="str">
        <f>IF($B516="","",IFERROR(VLOOKUP($B516,SERVIÇOS!$B:$G,3,0),IFERROR(VLOOKUP($B516,'COMPOSIÇÕES COMPLEMENTARES '!$C:$K,3,0),"")))</f>
        <v/>
      </c>
      <c r="E516" s="359"/>
      <c r="F516" s="360" t="str">
        <f>IF($B516="","",IFERROR(VLOOKUP($B516,SERVIÇOS!$B:$G,4,0),IFERROR(VLOOKUP($B516,'COMPOSIÇÕES COMPLEMENTARES '!$C:$K,6,0),"")))</f>
        <v/>
      </c>
      <c r="G516" s="360" t="str">
        <f>IF($B516="","",IFERROR(VLOOKUP($B516,SERVIÇOS!$B:$G,5,0),IFERROR(VLOOKUP($B516,'COMPOSIÇÕES COMPLEMENTARES '!$C:$K,7,0),"")))</f>
        <v/>
      </c>
      <c r="H516" s="360" t="str">
        <f t="shared" si="55"/>
        <v/>
      </c>
      <c r="I516" s="360" t="str">
        <f t="shared" si="56"/>
        <v/>
      </c>
      <c r="J516" s="360" t="str">
        <f t="shared" si="57"/>
        <v/>
      </c>
      <c r="K516" s="360" t="str">
        <f t="shared" si="58"/>
        <v/>
      </c>
      <c r="L516" s="360"/>
    </row>
    <row r="517" spans="1:12">
      <c r="A517" s="355"/>
      <c r="B517" s="356"/>
      <c r="C517" s="357" t="str">
        <f>IF($B517="","",IFERROR(VLOOKUP($B517,SERVIÇOS!$B:$G,2,0),IFERROR(VLOOKUP($B517,'COMPOSIÇÕES COMPLEMENTARES '!$C:$K,2,0),"")))</f>
        <v/>
      </c>
      <c r="D517" s="358" t="str">
        <f>IF($B517="","",IFERROR(VLOOKUP($B517,SERVIÇOS!$B:$G,3,0),IFERROR(VLOOKUP($B517,'COMPOSIÇÕES COMPLEMENTARES '!$C:$K,3,0),"")))</f>
        <v/>
      </c>
      <c r="E517" s="359"/>
      <c r="F517" s="360" t="str">
        <f>IF($B517="","",IFERROR(VLOOKUP($B517,SERVIÇOS!$B:$G,4,0),IFERROR(VLOOKUP($B517,'COMPOSIÇÕES COMPLEMENTARES '!$C:$K,6,0),"")))</f>
        <v/>
      </c>
      <c r="G517" s="360" t="str">
        <f>IF($B517="","",IFERROR(VLOOKUP($B517,SERVIÇOS!$B:$G,5,0),IFERROR(VLOOKUP($B517,'COMPOSIÇÕES COMPLEMENTARES '!$C:$K,7,0),"")))</f>
        <v/>
      </c>
      <c r="H517" s="360" t="str">
        <f t="shared" si="55"/>
        <v/>
      </c>
      <c r="I517" s="360" t="str">
        <f t="shared" si="56"/>
        <v/>
      </c>
      <c r="J517" s="360" t="str">
        <f t="shared" si="57"/>
        <v/>
      </c>
      <c r="K517" s="360" t="str">
        <f t="shared" si="58"/>
        <v/>
      </c>
      <c r="L517" s="360"/>
    </row>
    <row r="518" spans="1:12">
      <c r="A518" s="355"/>
      <c r="B518" s="356"/>
      <c r="C518" s="357" t="str">
        <f>IF($B518="","",IFERROR(VLOOKUP($B518,SERVIÇOS!$B:$G,2,0),IFERROR(VLOOKUP($B518,'COMPOSIÇÕES COMPLEMENTARES '!$C:$K,2,0),"")))</f>
        <v/>
      </c>
      <c r="D518" s="358" t="str">
        <f>IF($B518="","",IFERROR(VLOOKUP($B518,SERVIÇOS!$B:$G,3,0),IFERROR(VLOOKUP($B518,'COMPOSIÇÕES COMPLEMENTARES '!$C:$K,3,0),"")))</f>
        <v/>
      </c>
      <c r="E518" s="359"/>
      <c r="F518" s="360" t="str">
        <f>IF($B518="","",IFERROR(VLOOKUP($B518,SERVIÇOS!$B:$G,4,0),IFERROR(VLOOKUP($B518,'COMPOSIÇÕES COMPLEMENTARES '!$C:$K,6,0),"")))</f>
        <v/>
      </c>
      <c r="G518" s="360" t="str">
        <f>IF($B518="","",IFERROR(VLOOKUP($B518,SERVIÇOS!$B:$G,5,0),IFERROR(VLOOKUP($B518,'COMPOSIÇÕES COMPLEMENTARES '!$C:$K,7,0),"")))</f>
        <v/>
      </c>
      <c r="H518" s="360" t="str">
        <f t="shared" si="55"/>
        <v/>
      </c>
      <c r="I518" s="360" t="str">
        <f t="shared" si="56"/>
        <v/>
      </c>
      <c r="J518" s="360" t="str">
        <f t="shared" si="57"/>
        <v/>
      </c>
      <c r="K518" s="360" t="str">
        <f t="shared" si="58"/>
        <v/>
      </c>
      <c r="L518" s="360"/>
    </row>
    <row r="519" spans="1:12">
      <c r="A519" s="355"/>
      <c r="B519" s="356"/>
      <c r="C519" s="357" t="str">
        <f>IF($B519="","",IFERROR(VLOOKUP($B519,SERVIÇOS!$B:$G,2,0),IFERROR(VLOOKUP($B519,'COMPOSIÇÕES COMPLEMENTARES '!$C:$K,2,0),"")))</f>
        <v/>
      </c>
      <c r="D519" s="358" t="str">
        <f>IF($B519="","",IFERROR(VLOOKUP($B519,SERVIÇOS!$B:$G,3,0),IFERROR(VLOOKUP($B519,'COMPOSIÇÕES COMPLEMENTARES '!$C:$K,3,0),"")))</f>
        <v/>
      </c>
      <c r="E519" s="359"/>
      <c r="F519" s="360" t="str">
        <f>IF($B519="","",IFERROR(VLOOKUP($B519,SERVIÇOS!$B:$G,4,0),IFERROR(VLOOKUP($B519,'COMPOSIÇÕES COMPLEMENTARES '!$C:$K,6,0),"")))</f>
        <v/>
      </c>
      <c r="G519" s="360" t="str">
        <f>IF($B519="","",IFERROR(VLOOKUP($B519,SERVIÇOS!$B:$G,5,0),IFERROR(VLOOKUP($B519,'COMPOSIÇÕES COMPLEMENTARES '!$C:$K,7,0),"")))</f>
        <v/>
      </c>
      <c r="H519" s="360" t="str">
        <f t="shared" si="55"/>
        <v/>
      </c>
      <c r="I519" s="360" t="str">
        <f t="shared" si="56"/>
        <v/>
      </c>
      <c r="J519" s="360" t="str">
        <f t="shared" si="57"/>
        <v/>
      </c>
      <c r="K519" s="360" t="str">
        <f t="shared" si="58"/>
        <v/>
      </c>
      <c r="L519" s="360"/>
    </row>
    <row r="520" spans="1:12">
      <c r="A520" s="355"/>
      <c r="B520" s="356"/>
      <c r="C520" s="357" t="str">
        <f>IF($B520="","",IFERROR(VLOOKUP($B520,SERVIÇOS!$B:$G,2,0),IFERROR(VLOOKUP($B520,'COMPOSIÇÕES COMPLEMENTARES '!$C:$K,2,0),"")))</f>
        <v/>
      </c>
      <c r="D520" s="358" t="str">
        <f>IF($B520="","",IFERROR(VLOOKUP($B520,SERVIÇOS!$B:$G,3,0),IFERROR(VLOOKUP($B520,'COMPOSIÇÕES COMPLEMENTARES '!$C:$K,3,0),"")))</f>
        <v/>
      </c>
      <c r="E520" s="359"/>
      <c r="F520" s="360" t="str">
        <f>IF($B520="","",IFERROR(VLOOKUP($B520,SERVIÇOS!$B:$G,4,0),IFERROR(VLOOKUP($B520,'COMPOSIÇÕES COMPLEMENTARES '!$C:$K,6,0),"")))</f>
        <v/>
      </c>
      <c r="G520" s="360" t="str">
        <f>IF($B520="","",IFERROR(VLOOKUP($B520,SERVIÇOS!$B:$G,5,0),IFERROR(VLOOKUP($B520,'COMPOSIÇÕES COMPLEMENTARES '!$C:$K,7,0),"")))</f>
        <v/>
      </c>
      <c r="H520" s="360" t="str">
        <f t="shared" si="55"/>
        <v/>
      </c>
      <c r="I520" s="360" t="str">
        <f t="shared" si="56"/>
        <v/>
      </c>
      <c r="J520" s="360" t="str">
        <f t="shared" si="57"/>
        <v/>
      </c>
      <c r="K520" s="360" t="str">
        <f t="shared" si="58"/>
        <v/>
      </c>
      <c r="L520" s="360"/>
    </row>
    <row r="521" spans="1:12">
      <c r="A521" s="355"/>
      <c r="B521" s="356"/>
      <c r="C521" s="357" t="str">
        <f>IF($B521="","",IFERROR(VLOOKUP($B521,SERVIÇOS!$B:$G,2,0),IFERROR(VLOOKUP($B521,'COMPOSIÇÕES COMPLEMENTARES '!$C:$K,2,0),"")))</f>
        <v/>
      </c>
      <c r="D521" s="358" t="str">
        <f>IF($B521="","",IFERROR(VLOOKUP($B521,SERVIÇOS!$B:$G,3,0),IFERROR(VLOOKUP($B521,'COMPOSIÇÕES COMPLEMENTARES '!$C:$K,3,0),"")))</f>
        <v/>
      </c>
      <c r="E521" s="359"/>
      <c r="F521" s="360" t="str">
        <f>IF($B521="","",IFERROR(VLOOKUP($B521,SERVIÇOS!$B:$G,4,0),IFERROR(VLOOKUP($B521,'COMPOSIÇÕES COMPLEMENTARES '!$C:$K,6,0),"")))</f>
        <v/>
      </c>
      <c r="G521" s="360" t="str">
        <f>IF($B521="","",IFERROR(VLOOKUP($B521,SERVIÇOS!$B:$G,5,0),IFERROR(VLOOKUP($B521,'COMPOSIÇÕES COMPLEMENTARES '!$C:$K,7,0),"")))</f>
        <v/>
      </c>
      <c r="H521" s="360" t="str">
        <f t="shared" si="55"/>
        <v/>
      </c>
      <c r="I521" s="360" t="str">
        <f t="shared" si="56"/>
        <v/>
      </c>
      <c r="J521" s="360" t="str">
        <f t="shared" si="57"/>
        <v/>
      </c>
      <c r="K521" s="360" t="str">
        <f t="shared" si="58"/>
        <v/>
      </c>
      <c r="L521" s="360"/>
    </row>
    <row r="522" spans="1:12">
      <c r="A522" s="355"/>
      <c r="B522" s="356"/>
      <c r="C522" s="357" t="str">
        <f>IF($B522="","",IFERROR(VLOOKUP($B522,SERVIÇOS!$B:$G,2,0),IFERROR(VLOOKUP($B522,'COMPOSIÇÕES COMPLEMENTARES '!$C:$K,2,0),"")))</f>
        <v/>
      </c>
      <c r="D522" s="358" t="str">
        <f>IF($B522="","",IFERROR(VLOOKUP($B522,SERVIÇOS!$B:$G,3,0),IFERROR(VLOOKUP($B522,'COMPOSIÇÕES COMPLEMENTARES '!$C:$K,3,0),"")))</f>
        <v/>
      </c>
      <c r="E522" s="359"/>
      <c r="F522" s="360" t="str">
        <f>IF($B522="","",IFERROR(VLOOKUP($B522,SERVIÇOS!$B:$G,4,0),IFERROR(VLOOKUP($B522,'COMPOSIÇÕES COMPLEMENTARES '!$C:$K,6,0),"")))</f>
        <v/>
      </c>
      <c r="G522" s="360" t="str">
        <f>IF($B522="","",IFERROR(VLOOKUP($B522,SERVIÇOS!$B:$G,5,0),IFERROR(VLOOKUP($B522,'COMPOSIÇÕES COMPLEMENTARES '!$C:$K,7,0),"")))</f>
        <v/>
      </c>
      <c r="H522" s="360" t="str">
        <f t="shared" si="55"/>
        <v/>
      </c>
      <c r="I522" s="360" t="str">
        <f t="shared" si="56"/>
        <v/>
      </c>
      <c r="J522" s="360" t="str">
        <f t="shared" si="57"/>
        <v/>
      </c>
      <c r="K522" s="360" t="str">
        <f t="shared" si="58"/>
        <v/>
      </c>
      <c r="L522" s="360"/>
    </row>
    <row r="523" spans="1:12">
      <c r="A523" s="355"/>
      <c r="B523" s="356"/>
      <c r="C523" s="357" t="str">
        <f>IF($B523="","",IFERROR(VLOOKUP($B523,SERVIÇOS!$B:$G,2,0),IFERROR(VLOOKUP($B523,'COMPOSIÇÕES COMPLEMENTARES '!$C:$K,2,0),"")))</f>
        <v/>
      </c>
      <c r="D523" s="358" t="str">
        <f>IF($B523="","",IFERROR(VLOOKUP($B523,SERVIÇOS!$B:$G,3,0),IFERROR(VLOOKUP($B523,'COMPOSIÇÕES COMPLEMENTARES '!$C:$K,3,0),"")))</f>
        <v/>
      </c>
      <c r="E523" s="359"/>
      <c r="F523" s="360" t="str">
        <f>IF($B523="","",IFERROR(VLOOKUP($B523,SERVIÇOS!$B:$G,4,0),IFERROR(VLOOKUP($B523,'COMPOSIÇÕES COMPLEMENTARES '!$C:$K,6,0),"")))</f>
        <v/>
      </c>
      <c r="G523" s="360" t="str">
        <f>IF($B523="","",IFERROR(VLOOKUP($B523,SERVIÇOS!$B:$G,5,0),IFERROR(VLOOKUP($B523,'COMPOSIÇÕES COMPLEMENTARES '!$C:$K,7,0),"")))</f>
        <v/>
      </c>
      <c r="H523" s="360" t="str">
        <f t="shared" si="55"/>
        <v/>
      </c>
      <c r="I523" s="360" t="str">
        <f t="shared" si="56"/>
        <v/>
      </c>
      <c r="J523" s="360" t="str">
        <f t="shared" si="57"/>
        <v/>
      </c>
      <c r="K523" s="360" t="str">
        <f t="shared" si="58"/>
        <v/>
      </c>
      <c r="L523" s="360"/>
    </row>
    <row r="524" spans="1:12">
      <c r="A524" s="355"/>
      <c r="B524" s="356"/>
      <c r="C524" s="357" t="str">
        <f>IF($B524="","",IFERROR(VLOOKUP($B524,SERVIÇOS!$B:$G,2,0),IFERROR(VLOOKUP($B524,'COMPOSIÇÕES COMPLEMENTARES '!$C:$K,2,0),"")))</f>
        <v/>
      </c>
      <c r="D524" s="358" t="str">
        <f>IF($B524="","",IFERROR(VLOOKUP($B524,SERVIÇOS!$B:$G,3,0),IFERROR(VLOOKUP($B524,'COMPOSIÇÕES COMPLEMENTARES '!$C:$K,3,0),"")))</f>
        <v/>
      </c>
      <c r="E524" s="359"/>
      <c r="F524" s="360" t="str">
        <f>IF($B524="","",IFERROR(VLOOKUP($B524,SERVIÇOS!$B:$G,4,0),IFERROR(VLOOKUP($B524,'COMPOSIÇÕES COMPLEMENTARES '!$C:$K,6,0),"")))</f>
        <v/>
      </c>
      <c r="G524" s="360" t="str">
        <f>IF($B524="","",IFERROR(VLOOKUP($B524,SERVIÇOS!$B:$G,5,0),IFERROR(VLOOKUP($B524,'COMPOSIÇÕES COMPLEMENTARES '!$C:$K,7,0),"")))</f>
        <v/>
      </c>
      <c r="H524" s="360" t="str">
        <f t="shared" si="55"/>
        <v/>
      </c>
      <c r="I524" s="360" t="str">
        <f t="shared" si="56"/>
        <v/>
      </c>
      <c r="J524" s="360" t="str">
        <f t="shared" si="57"/>
        <v/>
      </c>
      <c r="K524" s="360" t="str">
        <f t="shared" si="58"/>
        <v/>
      </c>
      <c r="L524" s="360"/>
    </row>
    <row r="525" spans="1:12">
      <c r="A525" s="355"/>
      <c r="B525" s="356"/>
      <c r="C525" s="357" t="str">
        <f>IF($B525="","",IFERROR(VLOOKUP($B525,SERVIÇOS!$B:$G,2,0),IFERROR(VLOOKUP($B525,'COMPOSIÇÕES COMPLEMENTARES '!$C:$K,2,0),"")))</f>
        <v/>
      </c>
      <c r="D525" s="358" t="str">
        <f>IF($B525="","",IFERROR(VLOOKUP($B525,SERVIÇOS!$B:$G,3,0),IFERROR(VLOOKUP($B525,'COMPOSIÇÕES COMPLEMENTARES '!$C:$K,3,0),"")))</f>
        <v/>
      </c>
      <c r="E525" s="359"/>
      <c r="F525" s="360" t="str">
        <f>IF($B525="","",IFERROR(VLOOKUP($B525,SERVIÇOS!$B:$G,4,0),IFERROR(VLOOKUP($B525,'COMPOSIÇÕES COMPLEMENTARES '!$C:$K,6,0),"")))</f>
        <v/>
      </c>
      <c r="G525" s="360" t="str">
        <f>IF($B525="","",IFERROR(VLOOKUP($B525,SERVIÇOS!$B:$G,5,0),IFERROR(VLOOKUP($B525,'COMPOSIÇÕES COMPLEMENTARES '!$C:$K,7,0),"")))</f>
        <v/>
      </c>
      <c r="H525" s="360" t="str">
        <f t="shared" si="55"/>
        <v/>
      </c>
      <c r="I525" s="360" t="str">
        <f t="shared" si="56"/>
        <v/>
      </c>
      <c r="J525" s="360" t="str">
        <f t="shared" si="57"/>
        <v/>
      </c>
      <c r="K525" s="360" t="str">
        <f t="shared" si="58"/>
        <v/>
      </c>
      <c r="L525" s="360"/>
    </row>
    <row r="526" spans="1:12">
      <c r="A526" s="355"/>
      <c r="B526" s="356"/>
      <c r="C526" s="357" t="str">
        <f>IF($B526="","",IFERROR(VLOOKUP($B526,SERVIÇOS!$B:$G,2,0),IFERROR(VLOOKUP($B526,'COMPOSIÇÕES COMPLEMENTARES '!$C:$K,2,0),"")))</f>
        <v/>
      </c>
      <c r="D526" s="358" t="str">
        <f>IF($B526="","",IFERROR(VLOOKUP($B526,SERVIÇOS!$B:$G,3,0),IFERROR(VLOOKUP($B526,'COMPOSIÇÕES COMPLEMENTARES '!$C:$K,3,0),"")))</f>
        <v/>
      </c>
      <c r="E526" s="359"/>
      <c r="F526" s="360" t="str">
        <f>IF($B526="","",IFERROR(VLOOKUP($B526,SERVIÇOS!$B:$G,4,0),IFERROR(VLOOKUP($B526,'COMPOSIÇÕES COMPLEMENTARES '!$C:$K,6,0),"")))</f>
        <v/>
      </c>
      <c r="G526" s="360" t="str">
        <f>IF($B526="","",IFERROR(VLOOKUP($B526,SERVIÇOS!$B:$G,5,0),IFERROR(VLOOKUP($B526,'COMPOSIÇÕES COMPLEMENTARES '!$C:$K,7,0),"")))</f>
        <v/>
      </c>
      <c r="H526" s="360" t="str">
        <f t="shared" si="55"/>
        <v/>
      </c>
      <c r="I526" s="360" t="str">
        <f t="shared" si="56"/>
        <v/>
      </c>
      <c r="J526" s="360" t="str">
        <f t="shared" si="57"/>
        <v/>
      </c>
      <c r="K526" s="360" t="str">
        <f t="shared" si="58"/>
        <v/>
      </c>
      <c r="L526" s="360"/>
    </row>
    <row r="527" spans="1:12">
      <c r="A527" s="355"/>
      <c r="B527" s="356"/>
      <c r="C527" s="357" t="str">
        <f>IF($B527="","",IFERROR(VLOOKUP($B527,SERVIÇOS!$B:$G,2,0),IFERROR(VLOOKUP($B527,'COMPOSIÇÕES COMPLEMENTARES '!$C:$K,2,0),"")))</f>
        <v/>
      </c>
      <c r="D527" s="358" t="str">
        <f>IF($B527="","",IFERROR(VLOOKUP($B527,SERVIÇOS!$B:$G,3,0),IFERROR(VLOOKUP($B527,'COMPOSIÇÕES COMPLEMENTARES '!$C:$K,3,0),"")))</f>
        <v/>
      </c>
      <c r="E527" s="359"/>
      <c r="F527" s="360" t="str">
        <f>IF($B527="","",IFERROR(VLOOKUP($B527,SERVIÇOS!$B:$G,4,0),IFERROR(VLOOKUP($B527,'COMPOSIÇÕES COMPLEMENTARES '!$C:$K,6,0),"")))</f>
        <v/>
      </c>
      <c r="G527" s="360" t="str">
        <f>IF($B527="","",IFERROR(VLOOKUP($B527,SERVIÇOS!$B:$G,5,0),IFERROR(VLOOKUP($B527,'COMPOSIÇÕES COMPLEMENTARES '!$C:$K,7,0),"")))</f>
        <v/>
      </c>
      <c r="H527" s="360" t="str">
        <f t="shared" si="55"/>
        <v/>
      </c>
      <c r="I527" s="360" t="str">
        <f t="shared" si="56"/>
        <v/>
      </c>
      <c r="J527" s="360" t="str">
        <f t="shared" si="57"/>
        <v/>
      </c>
      <c r="K527" s="360" t="str">
        <f t="shared" si="58"/>
        <v/>
      </c>
      <c r="L527" s="360"/>
    </row>
    <row r="528" spans="1:12">
      <c r="A528" s="355"/>
      <c r="B528" s="356"/>
      <c r="C528" s="357" t="str">
        <f>IF($B528="","",IFERROR(VLOOKUP($B528,SERVIÇOS!$B:$G,2,0),IFERROR(VLOOKUP($B528,'COMPOSIÇÕES COMPLEMENTARES '!$C:$K,2,0),"")))</f>
        <v/>
      </c>
      <c r="D528" s="358" t="str">
        <f>IF($B528="","",IFERROR(VLOOKUP($B528,SERVIÇOS!$B:$G,3,0),IFERROR(VLOOKUP($B528,'COMPOSIÇÕES COMPLEMENTARES '!$C:$K,3,0),"")))</f>
        <v/>
      </c>
      <c r="E528" s="359"/>
      <c r="F528" s="360" t="str">
        <f>IF($B528="","",IFERROR(VLOOKUP($B528,SERVIÇOS!$B:$G,4,0),IFERROR(VLOOKUP($B528,'COMPOSIÇÕES COMPLEMENTARES '!$C:$K,6,0),"")))</f>
        <v/>
      </c>
      <c r="G528" s="360" t="str">
        <f>IF($B528="","",IFERROR(VLOOKUP($B528,SERVIÇOS!$B:$G,5,0),IFERROR(VLOOKUP($B528,'COMPOSIÇÕES COMPLEMENTARES '!$C:$K,7,0),"")))</f>
        <v/>
      </c>
      <c r="H528" s="360" t="str">
        <f t="shared" si="55"/>
        <v/>
      </c>
      <c r="I528" s="360" t="str">
        <f t="shared" si="56"/>
        <v/>
      </c>
      <c r="J528" s="360" t="str">
        <f t="shared" si="57"/>
        <v/>
      </c>
      <c r="K528" s="360" t="str">
        <f t="shared" si="58"/>
        <v/>
      </c>
      <c r="L528" s="360"/>
    </row>
    <row r="529" spans="1:12">
      <c r="A529" s="355"/>
      <c r="B529" s="356"/>
      <c r="C529" s="357" t="str">
        <f>IF($B529="","",IFERROR(VLOOKUP($B529,SERVIÇOS!$B:$G,2,0),IFERROR(VLOOKUP($B529,'COMPOSIÇÕES COMPLEMENTARES '!$C:$K,2,0),"")))</f>
        <v/>
      </c>
      <c r="D529" s="358" t="str">
        <f>IF($B529="","",IFERROR(VLOOKUP($B529,SERVIÇOS!$B:$G,3,0),IFERROR(VLOOKUP($B529,'COMPOSIÇÕES COMPLEMENTARES '!$C:$K,3,0),"")))</f>
        <v/>
      </c>
      <c r="E529" s="359"/>
      <c r="F529" s="360" t="str">
        <f>IF($B529="","",IFERROR(VLOOKUP($B529,SERVIÇOS!$B:$G,4,0),IFERROR(VLOOKUP($B529,'COMPOSIÇÕES COMPLEMENTARES '!$C:$K,6,0),"")))</f>
        <v/>
      </c>
      <c r="G529" s="360" t="str">
        <f>IF($B529="","",IFERROR(VLOOKUP($B529,SERVIÇOS!$B:$G,5,0),IFERROR(VLOOKUP($B529,'COMPOSIÇÕES COMPLEMENTARES '!$C:$K,7,0),"")))</f>
        <v/>
      </c>
      <c r="H529" s="360" t="str">
        <f t="shared" si="55"/>
        <v/>
      </c>
      <c r="I529" s="360" t="str">
        <f t="shared" si="56"/>
        <v/>
      </c>
      <c r="J529" s="360" t="str">
        <f t="shared" si="57"/>
        <v/>
      </c>
      <c r="K529" s="360" t="str">
        <f t="shared" si="58"/>
        <v/>
      </c>
      <c r="L529" s="360"/>
    </row>
    <row r="530" spans="1:12">
      <c r="A530" s="355"/>
      <c r="B530" s="356"/>
      <c r="C530" s="357" t="str">
        <f>IF($B530="","",IFERROR(VLOOKUP($B530,SERVIÇOS!$B:$G,2,0),IFERROR(VLOOKUP($B530,'COMPOSIÇÕES COMPLEMENTARES '!$C:$K,2,0),"")))</f>
        <v/>
      </c>
      <c r="D530" s="358" t="str">
        <f>IF($B530="","",IFERROR(VLOOKUP($B530,SERVIÇOS!$B:$G,3,0),IFERROR(VLOOKUP($B530,'COMPOSIÇÕES COMPLEMENTARES '!$C:$K,3,0),"")))</f>
        <v/>
      </c>
      <c r="E530" s="359"/>
      <c r="F530" s="360" t="str">
        <f>IF($B530="","",IFERROR(VLOOKUP($B530,SERVIÇOS!$B:$G,4,0),IFERROR(VLOOKUP($B530,'COMPOSIÇÕES COMPLEMENTARES '!$C:$K,6,0),"")))</f>
        <v/>
      </c>
      <c r="G530" s="360" t="str">
        <f>IF($B530="","",IFERROR(VLOOKUP($B530,SERVIÇOS!$B:$G,5,0),IFERROR(VLOOKUP($B530,'COMPOSIÇÕES COMPLEMENTARES '!$C:$K,7,0),"")))</f>
        <v/>
      </c>
      <c r="H530" s="360" t="str">
        <f t="shared" ref="H530:H593" si="59">IF(E530="","",F530+G530)</f>
        <v/>
      </c>
      <c r="I530" s="360" t="str">
        <f t="shared" si="56"/>
        <v/>
      </c>
      <c r="J530" s="360" t="str">
        <f t="shared" si="57"/>
        <v/>
      </c>
      <c r="K530" s="360" t="str">
        <f t="shared" si="58"/>
        <v/>
      </c>
      <c r="L530" s="360"/>
    </row>
    <row r="531" spans="1:12">
      <c r="A531" s="355"/>
      <c r="B531" s="356"/>
      <c r="C531" s="357" t="str">
        <f>IF($B531="","",IFERROR(VLOOKUP($B531,SERVIÇOS!$B:$G,2,0),IFERROR(VLOOKUP($B531,'COMPOSIÇÕES COMPLEMENTARES '!$C:$K,2,0),"")))</f>
        <v/>
      </c>
      <c r="D531" s="358" t="str">
        <f>IF($B531="","",IFERROR(VLOOKUP($B531,SERVIÇOS!$B:$G,3,0),IFERROR(VLOOKUP($B531,'COMPOSIÇÕES COMPLEMENTARES '!$C:$K,3,0),"")))</f>
        <v/>
      </c>
      <c r="E531" s="359"/>
      <c r="F531" s="360" t="str">
        <f>IF($B531="","",IFERROR(VLOOKUP($B531,SERVIÇOS!$B:$G,4,0),IFERROR(VLOOKUP($B531,'COMPOSIÇÕES COMPLEMENTARES '!$C:$K,6,0),"")))</f>
        <v/>
      </c>
      <c r="G531" s="360" t="str">
        <f>IF($B531="","",IFERROR(VLOOKUP($B531,SERVIÇOS!$B:$G,5,0),IFERROR(VLOOKUP($B531,'COMPOSIÇÕES COMPLEMENTARES '!$C:$K,7,0),"")))</f>
        <v/>
      </c>
      <c r="H531" s="360" t="str">
        <f t="shared" si="59"/>
        <v/>
      </c>
      <c r="I531" s="360" t="str">
        <f t="shared" si="56"/>
        <v/>
      </c>
      <c r="J531" s="360" t="str">
        <f t="shared" si="57"/>
        <v/>
      </c>
      <c r="K531" s="360" t="str">
        <f t="shared" si="58"/>
        <v/>
      </c>
      <c r="L531" s="360"/>
    </row>
    <row r="532" spans="1:12">
      <c r="A532" s="355"/>
      <c r="B532" s="356"/>
      <c r="C532" s="357" t="str">
        <f>IF($B532="","",IFERROR(VLOOKUP($B532,SERVIÇOS!$B:$G,2,0),IFERROR(VLOOKUP($B532,'COMPOSIÇÕES COMPLEMENTARES '!$C:$K,2,0),"")))</f>
        <v/>
      </c>
      <c r="D532" s="358" t="str">
        <f>IF($B532="","",IFERROR(VLOOKUP($B532,SERVIÇOS!$B:$G,3,0),IFERROR(VLOOKUP($B532,'COMPOSIÇÕES COMPLEMENTARES '!$C:$K,3,0),"")))</f>
        <v/>
      </c>
      <c r="E532" s="359"/>
      <c r="F532" s="360" t="str">
        <f>IF($B532="","",IFERROR(VLOOKUP($B532,SERVIÇOS!$B:$G,4,0),IFERROR(VLOOKUP($B532,'COMPOSIÇÕES COMPLEMENTARES '!$C:$K,6,0),"")))</f>
        <v/>
      </c>
      <c r="G532" s="360" t="str">
        <f>IF($B532="","",IFERROR(VLOOKUP($B532,SERVIÇOS!$B:$G,5,0),IFERROR(VLOOKUP($B532,'COMPOSIÇÕES COMPLEMENTARES '!$C:$K,7,0),"")))</f>
        <v/>
      </c>
      <c r="H532" s="360" t="str">
        <f t="shared" si="59"/>
        <v/>
      </c>
      <c r="I532" s="360" t="str">
        <f t="shared" si="56"/>
        <v/>
      </c>
      <c r="J532" s="360" t="str">
        <f t="shared" si="57"/>
        <v/>
      </c>
      <c r="K532" s="360" t="str">
        <f t="shared" si="58"/>
        <v/>
      </c>
      <c r="L532" s="360"/>
    </row>
    <row r="533" spans="1:12">
      <c r="A533" s="355"/>
      <c r="B533" s="356"/>
      <c r="C533" s="357" t="str">
        <f>IF($B533="","",IFERROR(VLOOKUP($B533,SERVIÇOS!$B:$G,2,0),IFERROR(VLOOKUP($B533,'COMPOSIÇÕES COMPLEMENTARES '!$C:$K,2,0),"")))</f>
        <v/>
      </c>
      <c r="D533" s="358" t="str">
        <f>IF($B533="","",IFERROR(VLOOKUP($B533,SERVIÇOS!$B:$G,3,0),IFERROR(VLOOKUP($B533,'COMPOSIÇÕES COMPLEMENTARES '!$C:$K,3,0),"")))</f>
        <v/>
      </c>
      <c r="E533" s="359"/>
      <c r="F533" s="360" t="str">
        <f>IF($B533="","",IFERROR(VLOOKUP($B533,SERVIÇOS!$B:$G,4,0),IFERROR(VLOOKUP($B533,'COMPOSIÇÕES COMPLEMENTARES '!$C:$K,6,0),"")))</f>
        <v/>
      </c>
      <c r="G533" s="360" t="str">
        <f>IF($B533="","",IFERROR(VLOOKUP($B533,SERVIÇOS!$B:$G,5,0),IFERROR(VLOOKUP($B533,'COMPOSIÇÕES COMPLEMENTARES '!$C:$K,7,0),"")))</f>
        <v/>
      </c>
      <c r="H533" s="360" t="str">
        <f t="shared" si="59"/>
        <v/>
      </c>
      <c r="I533" s="360" t="str">
        <f t="shared" si="56"/>
        <v/>
      </c>
      <c r="J533" s="360" t="str">
        <f t="shared" si="57"/>
        <v/>
      </c>
      <c r="K533" s="360" t="str">
        <f t="shared" si="58"/>
        <v/>
      </c>
      <c r="L533" s="360"/>
    </row>
    <row r="534" spans="1:12">
      <c r="A534" s="355"/>
      <c r="B534" s="356"/>
      <c r="C534" s="357" t="str">
        <f>IF($B534="","",IFERROR(VLOOKUP($B534,SERVIÇOS!$B:$G,2,0),IFERROR(VLOOKUP($B534,'COMPOSIÇÕES COMPLEMENTARES '!$C:$K,2,0),"")))</f>
        <v/>
      </c>
      <c r="D534" s="358" t="str">
        <f>IF($B534="","",IFERROR(VLOOKUP($B534,SERVIÇOS!$B:$G,3,0),IFERROR(VLOOKUP($B534,'COMPOSIÇÕES COMPLEMENTARES '!$C:$K,3,0),"")))</f>
        <v/>
      </c>
      <c r="E534" s="359"/>
      <c r="F534" s="360" t="str">
        <f>IF($B534="","",IFERROR(VLOOKUP($B534,SERVIÇOS!$B:$G,4,0),IFERROR(VLOOKUP($B534,'COMPOSIÇÕES COMPLEMENTARES '!$C:$K,6,0),"")))</f>
        <v/>
      </c>
      <c r="G534" s="360" t="str">
        <f>IF($B534="","",IFERROR(VLOOKUP($B534,SERVIÇOS!$B:$G,5,0),IFERROR(VLOOKUP($B534,'COMPOSIÇÕES COMPLEMENTARES '!$C:$K,7,0),"")))</f>
        <v/>
      </c>
      <c r="H534" s="360" t="str">
        <f t="shared" si="59"/>
        <v/>
      </c>
      <c r="I534" s="360" t="str">
        <f t="shared" si="56"/>
        <v/>
      </c>
      <c r="J534" s="360" t="str">
        <f t="shared" si="57"/>
        <v/>
      </c>
      <c r="K534" s="360" t="str">
        <f t="shared" si="58"/>
        <v/>
      </c>
      <c r="L534" s="360"/>
    </row>
    <row r="535" spans="1:12">
      <c r="A535" s="355"/>
      <c r="B535" s="356"/>
      <c r="C535" s="357" t="str">
        <f>IF($B535="","",IFERROR(VLOOKUP($B535,SERVIÇOS!$B:$G,2,0),IFERROR(VLOOKUP($B535,'COMPOSIÇÕES COMPLEMENTARES '!$C:$K,2,0),"")))</f>
        <v/>
      </c>
      <c r="D535" s="358" t="str">
        <f>IF($B535="","",IFERROR(VLOOKUP($B535,SERVIÇOS!$B:$G,3,0),IFERROR(VLOOKUP($B535,'COMPOSIÇÕES COMPLEMENTARES '!$C:$K,3,0),"")))</f>
        <v/>
      </c>
      <c r="E535" s="359"/>
      <c r="F535" s="360" t="str">
        <f>IF($B535="","",IFERROR(VLOOKUP($B535,SERVIÇOS!$B:$G,4,0),IFERROR(VLOOKUP($B535,'COMPOSIÇÕES COMPLEMENTARES '!$C:$K,6,0),"")))</f>
        <v/>
      </c>
      <c r="G535" s="360" t="str">
        <f>IF($B535="","",IFERROR(VLOOKUP($B535,SERVIÇOS!$B:$G,5,0),IFERROR(VLOOKUP($B535,'COMPOSIÇÕES COMPLEMENTARES '!$C:$K,7,0),"")))</f>
        <v/>
      </c>
      <c r="H535" s="360" t="str">
        <f t="shared" si="59"/>
        <v/>
      </c>
      <c r="I535" s="360" t="str">
        <f t="shared" si="56"/>
        <v/>
      </c>
      <c r="J535" s="360" t="str">
        <f t="shared" si="57"/>
        <v/>
      </c>
      <c r="K535" s="360" t="str">
        <f t="shared" si="58"/>
        <v/>
      </c>
      <c r="L535" s="360"/>
    </row>
    <row r="536" spans="1:12">
      <c r="A536" s="355"/>
      <c r="B536" s="356"/>
      <c r="C536" s="357" t="str">
        <f>IF($B536="","",IFERROR(VLOOKUP($B536,SERVIÇOS!$B:$G,2,0),IFERROR(VLOOKUP($B536,'COMPOSIÇÕES COMPLEMENTARES '!$C:$K,2,0),"")))</f>
        <v/>
      </c>
      <c r="D536" s="358" t="str">
        <f>IF($B536="","",IFERROR(VLOOKUP($B536,SERVIÇOS!$B:$G,3,0),IFERROR(VLOOKUP($B536,'COMPOSIÇÕES COMPLEMENTARES '!$C:$K,3,0),"")))</f>
        <v/>
      </c>
      <c r="E536" s="359"/>
      <c r="F536" s="360" t="str">
        <f>IF($B536="","",IFERROR(VLOOKUP($B536,SERVIÇOS!$B:$G,4,0),IFERROR(VLOOKUP($B536,'COMPOSIÇÕES COMPLEMENTARES '!$C:$K,6,0),"")))</f>
        <v/>
      </c>
      <c r="G536" s="360" t="str">
        <f>IF($B536="","",IFERROR(VLOOKUP($B536,SERVIÇOS!$B:$G,5,0),IFERROR(VLOOKUP($B536,'COMPOSIÇÕES COMPLEMENTARES '!$C:$K,7,0),"")))</f>
        <v/>
      </c>
      <c r="H536" s="360" t="str">
        <f t="shared" si="59"/>
        <v/>
      </c>
      <c r="I536" s="360" t="str">
        <f t="shared" si="56"/>
        <v/>
      </c>
      <c r="J536" s="360" t="str">
        <f t="shared" si="57"/>
        <v/>
      </c>
      <c r="K536" s="360" t="str">
        <f t="shared" si="58"/>
        <v/>
      </c>
      <c r="L536" s="360"/>
    </row>
    <row r="537" spans="1:12">
      <c r="A537" s="355"/>
      <c r="B537" s="356"/>
      <c r="C537" s="357" t="str">
        <f>IF($B537="","",IFERROR(VLOOKUP($B537,SERVIÇOS!$B:$G,2,0),IFERROR(VLOOKUP($B537,'COMPOSIÇÕES COMPLEMENTARES '!$C:$K,2,0),"")))</f>
        <v/>
      </c>
      <c r="D537" s="358" t="str">
        <f>IF($B537="","",IFERROR(VLOOKUP($B537,SERVIÇOS!$B:$G,3,0),IFERROR(VLOOKUP($B537,'COMPOSIÇÕES COMPLEMENTARES '!$C:$K,3,0),"")))</f>
        <v/>
      </c>
      <c r="E537" s="359"/>
      <c r="F537" s="360" t="str">
        <f>IF($B537="","",IFERROR(VLOOKUP($B537,SERVIÇOS!$B:$G,4,0),IFERROR(VLOOKUP($B537,'COMPOSIÇÕES COMPLEMENTARES '!$C:$K,6,0),"")))</f>
        <v/>
      </c>
      <c r="G537" s="360" t="str">
        <f>IF($B537="","",IFERROR(VLOOKUP($B537,SERVIÇOS!$B:$G,5,0),IFERROR(VLOOKUP($B537,'COMPOSIÇÕES COMPLEMENTARES '!$C:$K,7,0),"")))</f>
        <v/>
      </c>
      <c r="H537" s="360" t="str">
        <f t="shared" si="59"/>
        <v/>
      </c>
      <c r="I537" s="360" t="str">
        <f t="shared" si="56"/>
        <v/>
      </c>
      <c r="J537" s="360" t="str">
        <f t="shared" si="57"/>
        <v/>
      </c>
      <c r="K537" s="360" t="str">
        <f t="shared" si="58"/>
        <v/>
      </c>
      <c r="L537" s="360"/>
    </row>
    <row r="538" spans="1:12">
      <c r="A538" s="355"/>
      <c r="B538" s="356"/>
      <c r="C538" s="357" t="str">
        <f>IF($B538="","",IFERROR(VLOOKUP($B538,SERVIÇOS!$B:$G,2,0),IFERROR(VLOOKUP($B538,'COMPOSIÇÕES COMPLEMENTARES '!$C:$K,2,0),"")))</f>
        <v/>
      </c>
      <c r="D538" s="358" t="str">
        <f>IF($B538="","",IFERROR(VLOOKUP($B538,SERVIÇOS!$B:$G,3,0),IFERROR(VLOOKUP($B538,'COMPOSIÇÕES COMPLEMENTARES '!$C:$K,3,0),"")))</f>
        <v/>
      </c>
      <c r="E538" s="359"/>
      <c r="F538" s="360" t="str">
        <f>IF($B538="","",IFERROR(VLOOKUP($B538,SERVIÇOS!$B:$G,4,0),IFERROR(VLOOKUP($B538,'COMPOSIÇÕES COMPLEMENTARES '!$C:$K,6,0),"")))</f>
        <v/>
      </c>
      <c r="G538" s="360" t="str">
        <f>IF($B538="","",IFERROR(VLOOKUP($B538,SERVIÇOS!$B:$G,5,0),IFERROR(VLOOKUP($B538,'COMPOSIÇÕES COMPLEMENTARES '!$C:$K,7,0),"")))</f>
        <v/>
      </c>
      <c r="H538" s="360" t="str">
        <f t="shared" si="59"/>
        <v/>
      </c>
      <c r="I538" s="360" t="str">
        <f t="shared" si="56"/>
        <v/>
      </c>
      <c r="J538" s="360" t="str">
        <f t="shared" si="57"/>
        <v/>
      </c>
      <c r="K538" s="360" t="str">
        <f t="shared" si="58"/>
        <v/>
      </c>
      <c r="L538" s="360"/>
    </row>
    <row r="539" spans="1:12">
      <c r="A539" s="355"/>
      <c r="B539" s="356"/>
      <c r="C539" s="357" t="str">
        <f>IF($B539="","",IFERROR(VLOOKUP($B539,SERVIÇOS!$B:$G,2,0),IFERROR(VLOOKUP($B539,'COMPOSIÇÕES COMPLEMENTARES '!$C:$K,2,0),"")))</f>
        <v/>
      </c>
      <c r="D539" s="358" t="str">
        <f>IF($B539="","",IFERROR(VLOOKUP($B539,SERVIÇOS!$B:$G,3,0),IFERROR(VLOOKUP($B539,'COMPOSIÇÕES COMPLEMENTARES '!$C:$K,3,0),"")))</f>
        <v/>
      </c>
      <c r="E539" s="359"/>
      <c r="F539" s="360" t="str">
        <f>IF($B539="","",IFERROR(VLOOKUP($B539,SERVIÇOS!$B:$G,4,0),IFERROR(VLOOKUP($B539,'COMPOSIÇÕES COMPLEMENTARES '!$C:$K,6,0),"")))</f>
        <v/>
      </c>
      <c r="G539" s="360" t="str">
        <f>IF($B539="","",IFERROR(VLOOKUP($B539,SERVIÇOS!$B:$G,5,0),IFERROR(VLOOKUP($B539,'COMPOSIÇÕES COMPLEMENTARES '!$C:$K,7,0),"")))</f>
        <v/>
      </c>
      <c r="H539" s="360" t="str">
        <f t="shared" si="59"/>
        <v/>
      </c>
      <c r="I539" s="360" t="str">
        <f t="shared" ref="I539:I602" si="60">IF(E539="","",TRUNC((E539*F539),2))</f>
        <v/>
      </c>
      <c r="J539" s="360" t="str">
        <f t="shared" ref="J539:J602" si="61">IF(E539="","",TRUNC((E539*G539),2))</f>
        <v/>
      </c>
      <c r="K539" s="360" t="str">
        <f t="shared" ref="K539:K602" si="62">IF(E539="","",TRUNC((E539*H539),2))</f>
        <v/>
      </c>
      <c r="L539" s="360"/>
    </row>
    <row r="540" spans="1:12">
      <c r="A540" s="355"/>
      <c r="B540" s="356"/>
      <c r="C540" s="357" t="str">
        <f>IF($B540="","",IFERROR(VLOOKUP($B540,SERVIÇOS!$B:$G,2,0),IFERROR(VLOOKUP($B540,'COMPOSIÇÕES COMPLEMENTARES '!$C:$K,2,0),"")))</f>
        <v/>
      </c>
      <c r="D540" s="358" t="str">
        <f>IF($B540="","",IFERROR(VLOOKUP($B540,SERVIÇOS!$B:$G,3,0),IFERROR(VLOOKUP($B540,'COMPOSIÇÕES COMPLEMENTARES '!$C:$K,3,0),"")))</f>
        <v/>
      </c>
      <c r="E540" s="359"/>
      <c r="F540" s="360" t="str">
        <f>IF($B540="","",IFERROR(VLOOKUP($B540,SERVIÇOS!$B:$G,4,0),IFERROR(VLOOKUP($B540,'COMPOSIÇÕES COMPLEMENTARES '!$C:$K,6,0),"")))</f>
        <v/>
      </c>
      <c r="G540" s="360" t="str">
        <f>IF($B540="","",IFERROR(VLOOKUP($B540,SERVIÇOS!$B:$G,5,0),IFERROR(VLOOKUP($B540,'COMPOSIÇÕES COMPLEMENTARES '!$C:$K,7,0),"")))</f>
        <v/>
      </c>
      <c r="H540" s="360" t="str">
        <f t="shared" si="59"/>
        <v/>
      </c>
      <c r="I540" s="360" t="str">
        <f t="shared" si="60"/>
        <v/>
      </c>
      <c r="J540" s="360" t="str">
        <f t="shared" si="61"/>
        <v/>
      </c>
      <c r="K540" s="360" t="str">
        <f t="shared" si="62"/>
        <v/>
      </c>
      <c r="L540" s="360"/>
    </row>
    <row r="541" spans="1:12">
      <c r="A541" s="355"/>
      <c r="B541" s="356"/>
      <c r="C541" s="357" t="str">
        <f>IF($B541="","",IFERROR(VLOOKUP($B541,SERVIÇOS!$B:$G,2,0),IFERROR(VLOOKUP($B541,'COMPOSIÇÕES COMPLEMENTARES '!$C:$K,2,0),"")))</f>
        <v/>
      </c>
      <c r="D541" s="358" t="str">
        <f>IF($B541="","",IFERROR(VLOOKUP($B541,SERVIÇOS!$B:$G,3,0),IFERROR(VLOOKUP($B541,'COMPOSIÇÕES COMPLEMENTARES '!$C:$K,3,0),"")))</f>
        <v/>
      </c>
      <c r="E541" s="359"/>
      <c r="F541" s="360" t="str">
        <f>IF($B541="","",IFERROR(VLOOKUP($B541,SERVIÇOS!$B:$G,4,0),IFERROR(VLOOKUP($B541,'COMPOSIÇÕES COMPLEMENTARES '!$C:$K,6,0),"")))</f>
        <v/>
      </c>
      <c r="G541" s="360" t="str">
        <f>IF($B541="","",IFERROR(VLOOKUP($B541,SERVIÇOS!$B:$G,5,0),IFERROR(VLOOKUP($B541,'COMPOSIÇÕES COMPLEMENTARES '!$C:$K,7,0),"")))</f>
        <v/>
      </c>
      <c r="H541" s="360" t="str">
        <f t="shared" si="59"/>
        <v/>
      </c>
      <c r="I541" s="360" t="str">
        <f t="shared" si="60"/>
        <v/>
      </c>
      <c r="J541" s="360" t="str">
        <f t="shared" si="61"/>
        <v/>
      </c>
      <c r="K541" s="360" t="str">
        <f t="shared" si="62"/>
        <v/>
      </c>
      <c r="L541" s="360"/>
    </row>
    <row r="542" spans="1:12">
      <c r="A542" s="355"/>
      <c r="B542" s="356"/>
      <c r="C542" s="357" t="str">
        <f>IF($B542="","",IFERROR(VLOOKUP($B542,SERVIÇOS!$B:$G,2,0),IFERROR(VLOOKUP($B542,'COMPOSIÇÕES COMPLEMENTARES '!$C:$K,2,0),"")))</f>
        <v/>
      </c>
      <c r="D542" s="358" t="str">
        <f>IF($B542="","",IFERROR(VLOOKUP($B542,SERVIÇOS!$B:$G,3,0),IFERROR(VLOOKUP($B542,'COMPOSIÇÕES COMPLEMENTARES '!$C:$K,3,0),"")))</f>
        <v/>
      </c>
      <c r="E542" s="359"/>
      <c r="F542" s="360" t="str">
        <f>IF($B542="","",IFERROR(VLOOKUP($B542,SERVIÇOS!$B:$G,4,0),IFERROR(VLOOKUP($B542,'COMPOSIÇÕES COMPLEMENTARES '!$C:$K,6,0),"")))</f>
        <v/>
      </c>
      <c r="G542" s="360" t="str">
        <f>IF($B542="","",IFERROR(VLOOKUP($B542,SERVIÇOS!$B:$G,5,0),IFERROR(VLOOKUP($B542,'COMPOSIÇÕES COMPLEMENTARES '!$C:$K,7,0),"")))</f>
        <v/>
      </c>
      <c r="H542" s="360" t="str">
        <f t="shared" si="59"/>
        <v/>
      </c>
      <c r="I542" s="360" t="str">
        <f t="shared" si="60"/>
        <v/>
      </c>
      <c r="J542" s="360" t="str">
        <f t="shared" si="61"/>
        <v/>
      </c>
      <c r="K542" s="360" t="str">
        <f t="shared" si="62"/>
        <v/>
      </c>
      <c r="L542" s="360"/>
    </row>
    <row r="543" spans="1:12">
      <c r="A543" s="355"/>
      <c r="B543" s="356"/>
      <c r="C543" s="357" t="str">
        <f>IF($B543="","",IFERROR(VLOOKUP($B543,SERVIÇOS!$B:$G,2,0),IFERROR(VLOOKUP($B543,'COMPOSIÇÕES COMPLEMENTARES '!$C:$K,2,0),"")))</f>
        <v/>
      </c>
      <c r="D543" s="358" t="str">
        <f>IF($B543="","",IFERROR(VLOOKUP($B543,SERVIÇOS!$B:$G,3,0),IFERROR(VLOOKUP($B543,'COMPOSIÇÕES COMPLEMENTARES '!$C:$K,3,0),"")))</f>
        <v/>
      </c>
      <c r="E543" s="359"/>
      <c r="F543" s="360" t="str">
        <f>IF($B543="","",IFERROR(VLOOKUP($B543,SERVIÇOS!$B:$G,4,0),IFERROR(VLOOKUP($B543,'COMPOSIÇÕES COMPLEMENTARES '!$C:$K,6,0),"")))</f>
        <v/>
      </c>
      <c r="G543" s="360" t="str">
        <f>IF($B543="","",IFERROR(VLOOKUP($B543,SERVIÇOS!$B:$G,5,0),IFERROR(VLOOKUP($B543,'COMPOSIÇÕES COMPLEMENTARES '!$C:$K,7,0),"")))</f>
        <v/>
      </c>
      <c r="H543" s="360" t="str">
        <f t="shared" si="59"/>
        <v/>
      </c>
      <c r="I543" s="360" t="str">
        <f t="shared" si="60"/>
        <v/>
      </c>
      <c r="J543" s="360" t="str">
        <f t="shared" si="61"/>
        <v/>
      </c>
      <c r="K543" s="360" t="str">
        <f t="shared" si="62"/>
        <v/>
      </c>
      <c r="L543" s="360"/>
    </row>
    <row r="544" spans="1:12">
      <c r="A544" s="355"/>
      <c r="B544" s="356"/>
      <c r="C544" s="357" t="str">
        <f>IF($B544="","",IFERROR(VLOOKUP($B544,SERVIÇOS!$B:$G,2,0),IFERROR(VLOOKUP($B544,'COMPOSIÇÕES COMPLEMENTARES '!$C:$K,2,0),"")))</f>
        <v/>
      </c>
      <c r="D544" s="358" t="str">
        <f>IF($B544="","",IFERROR(VLOOKUP($B544,SERVIÇOS!$B:$G,3,0),IFERROR(VLOOKUP($B544,'COMPOSIÇÕES COMPLEMENTARES '!$C:$K,3,0),"")))</f>
        <v/>
      </c>
      <c r="E544" s="359"/>
      <c r="F544" s="360" t="str">
        <f>IF($B544="","",IFERROR(VLOOKUP($B544,SERVIÇOS!$B:$G,4,0),IFERROR(VLOOKUP($B544,'COMPOSIÇÕES COMPLEMENTARES '!$C:$K,6,0),"")))</f>
        <v/>
      </c>
      <c r="G544" s="360" t="str">
        <f>IF($B544="","",IFERROR(VLOOKUP($B544,SERVIÇOS!$B:$G,5,0),IFERROR(VLOOKUP($B544,'COMPOSIÇÕES COMPLEMENTARES '!$C:$K,7,0),"")))</f>
        <v/>
      </c>
      <c r="H544" s="360" t="str">
        <f t="shared" si="59"/>
        <v/>
      </c>
      <c r="I544" s="360" t="str">
        <f t="shared" si="60"/>
        <v/>
      </c>
      <c r="J544" s="360" t="str">
        <f t="shared" si="61"/>
        <v/>
      </c>
      <c r="K544" s="360" t="str">
        <f t="shared" si="62"/>
        <v/>
      </c>
      <c r="L544" s="360"/>
    </row>
    <row r="545" spans="1:12">
      <c r="A545" s="355"/>
      <c r="B545" s="356"/>
      <c r="C545" s="357" t="str">
        <f>IF($B545="","",IFERROR(VLOOKUP($B545,SERVIÇOS!$B:$G,2,0),IFERROR(VLOOKUP($B545,'COMPOSIÇÕES COMPLEMENTARES '!$C:$K,2,0),"")))</f>
        <v/>
      </c>
      <c r="D545" s="358" t="str">
        <f>IF($B545="","",IFERROR(VLOOKUP($B545,SERVIÇOS!$B:$G,3,0),IFERROR(VLOOKUP($B545,'COMPOSIÇÕES COMPLEMENTARES '!$C:$K,3,0),"")))</f>
        <v/>
      </c>
      <c r="E545" s="359"/>
      <c r="F545" s="360" t="str">
        <f>IF($B545="","",IFERROR(VLOOKUP($B545,SERVIÇOS!$B:$G,4,0),IFERROR(VLOOKUP($B545,'COMPOSIÇÕES COMPLEMENTARES '!$C:$K,6,0),"")))</f>
        <v/>
      </c>
      <c r="G545" s="360" t="str">
        <f>IF($B545="","",IFERROR(VLOOKUP($B545,SERVIÇOS!$B:$G,5,0),IFERROR(VLOOKUP($B545,'COMPOSIÇÕES COMPLEMENTARES '!$C:$K,7,0),"")))</f>
        <v/>
      </c>
      <c r="H545" s="360" t="str">
        <f t="shared" si="59"/>
        <v/>
      </c>
      <c r="I545" s="360" t="str">
        <f t="shared" si="60"/>
        <v/>
      </c>
      <c r="J545" s="360" t="str">
        <f t="shared" si="61"/>
        <v/>
      </c>
      <c r="K545" s="360" t="str">
        <f t="shared" si="62"/>
        <v/>
      </c>
      <c r="L545" s="360"/>
    </row>
    <row r="546" spans="1:12">
      <c r="A546" s="355"/>
      <c r="B546" s="356"/>
      <c r="C546" s="357" t="str">
        <f>IF($B546="","",IFERROR(VLOOKUP($B546,SERVIÇOS!$B:$G,2,0),IFERROR(VLOOKUP($B546,'COMPOSIÇÕES COMPLEMENTARES '!$C:$K,2,0),"")))</f>
        <v/>
      </c>
      <c r="D546" s="358" t="str">
        <f>IF($B546="","",IFERROR(VLOOKUP($B546,SERVIÇOS!$B:$G,3,0),IFERROR(VLOOKUP($B546,'COMPOSIÇÕES COMPLEMENTARES '!$C:$K,3,0),"")))</f>
        <v/>
      </c>
      <c r="E546" s="359"/>
      <c r="F546" s="360" t="str">
        <f>IF($B546="","",IFERROR(VLOOKUP($B546,SERVIÇOS!$B:$G,4,0),IFERROR(VLOOKUP($B546,'COMPOSIÇÕES COMPLEMENTARES '!$C:$K,6,0),"")))</f>
        <v/>
      </c>
      <c r="G546" s="360" t="str">
        <f>IF($B546="","",IFERROR(VLOOKUP($B546,SERVIÇOS!$B:$G,5,0),IFERROR(VLOOKUP($B546,'COMPOSIÇÕES COMPLEMENTARES '!$C:$K,7,0),"")))</f>
        <v/>
      </c>
      <c r="H546" s="360" t="str">
        <f t="shared" si="59"/>
        <v/>
      </c>
      <c r="I546" s="360" t="str">
        <f t="shared" si="60"/>
        <v/>
      </c>
      <c r="J546" s="360" t="str">
        <f t="shared" si="61"/>
        <v/>
      </c>
      <c r="K546" s="360" t="str">
        <f t="shared" si="62"/>
        <v/>
      </c>
      <c r="L546" s="360"/>
    </row>
    <row r="547" spans="1:12">
      <c r="A547" s="355"/>
      <c r="B547" s="356"/>
      <c r="C547" s="357" t="str">
        <f>IF($B547="","",IFERROR(VLOOKUP($B547,SERVIÇOS!$B:$G,2,0),IFERROR(VLOOKUP($B547,'COMPOSIÇÕES COMPLEMENTARES '!$C:$K,2,0),"")))</f>
        <v/>
      </c>
      <c r="D547" s="358" t="str">
        <f>IF($B547="","",IFERROR(VLOOKUP($B547,SERVIÇOS!$B:$G,3,0),IFERROR(VLOOKUP($B547,'COMPOSIÇÕES COMPLEMENTARES '!$C:$K,3,0),"")))</f>
        <v/>
      </c>
      <c r="E547" s="359"/>
      <c r="F547" s="360" t="str">
        <f>IF($B547="","",IFERROR(VLOOKUP($B547,SERVIÇOS!$B:$G,4,0),IFERROR(VLOOKUP($B547,'COMPOSIÇÕES COMPLEMENTARES '!$C:$K,6,0),"")))</f>
        <v/>
      </c>
      <c r="G547" s="360" t="str">
        <f>IF($B547="","",IFERROR(VLOOKUP($B547,SERVIÇOS!$B:$G,5,0),IFERROR(VLOOKUP($B547,'COMPOSIÇÕES COMPLEMENTARES '!$C:$K,7,0),"")))</f>
        <v/>
      </c>
      <c r="H547" s="360" t="str">
        <f t="shared" si="59"/>
        <v/>
      </c>
      <c r="I547" s="360" t="str">
        <f t="shared" si="60"/>
        <v/>
      </c>
      <c r="J547" s="360" t="str">
        <f t="shared" si="61"/>
        <v/>
      </c>
      <c r="K547" s="360" t="str">
        <f t="shared" si="62"/>
        <v/>
      </c>
      <c r="L547" s="360"/>
    </row>
    <row r="548" spans="1:12">
      <c r="A548" s="355"/>
      <c r="B548" s="356"/>
      <c r="C548" s="357" t="str">
        <f>IF($B548="","",IFERROR(VLOOKUP($B548,SERVIÇOS!$B:$G,2,0),IFERROR(VLOOKUP($B548,'COMPOSIÇÕES COMPLEMENTARES '!$C:$K,2,0),"")))</f>
        <v/>
      </c>
      <c r="D548" s="358" t="str">
        <f>IF($B548="","",IFERROR(VLOOKUP($B548,SERVIÇOS!$B:$G,3,0),IFERROR(VLOOKUP($B548,'COMPOSIÇÕES COMPLEMENTARES '!$C:$K,3,0),"")))</f>
        <v/>
      </c>
      <c r="E548" s="359"/>
      <c r="F548" s="360" t="str">
        <f>IF($B548="","",IFERROR(VLOOKUP($B548,SERVIÇOS!$B:$G,4,0),IFERROR(VLOOKUP($B548,'COMPOSIÇÕES COMPLEMENTARES '!$C:$K,6,0),"")))</f>
        <v/>
      </c>
      <c r="G548" s="360" t="str">
        <f>IF($B548="","",IFERROR(VLOOKUP($B548,SERVIÇOS!$B:$G,5,0),IFERROR(VLOOKUP($B548,'COMPOSIÇÕES COMPLEMENTARES '!$C:$K,7,0),"")))</f>
        <v/>
      </c>
      <c r="H548" s="360" t="str">
        <f t="shared" si="59"/>
        <v/>
      </c>
      <c r="I548" s="360" t="str">
        <f t="shared" si="60"/>
        <v/>
      </c>
      <c r="J548" s="360" t="str">
        <f t="shared" si="61"/>
        <v/>
      </c>
      <c r="K548" s="360" t="str">
        <f t="shared" si="62"/>
        <v/>
      </c>
      <c r="L548" s="360"/>
    </row>
    <row r="549" spans="1:12">
      <c r="A549" s="355"/>
      <c r="B549" s="356"/>
      <c r="C549" s="357" t="str">
        <f>IF($B549="","",IFERROR(VLOOKUP($B549,SERVIÇOS!$B:$G,2,0),IFERROR(VLOOKUP($B549,'COMPOSIÇÕES COMPLEMENTARES '!$C:$K,2,0),"")))</f>
        <v/>
      </c>
      <c r="D549" s="358" t="str">
        <f>IF($B549="","",IFERROR(VLOOKUP($B549,SERVIÇOS!$B:$G,3,0),IFERROR(VLOOKUP($B549,'COMPOSIÇÕES COMPLEMENTARES '!$C:$K,3,0),"")))</f>
        <v/>
      </c>
      <c r="E549" s="359"/>
      <c r="F549" s="360" t="str">
        <f>IF($B549="","",IFERROR(VLOOKUP($B549,SERVIÇOS!$B:$G,4,0),IFERROR(VLOOKUP($B549,'COMPOSIÇÕES COMPLEMENTARES '!$C:$K,6,0),"")))</f>
        <v/>
      </c>
      <c r="G549" s="360" t="str">
        <f>IF($B549="","",IFERROR(VLOOKUP($B549,SERVIÇOS!$B:$G,5,0),IFERROR(VLOOKUP($B549,'COMPOSIÇÕES COMPLEMENTARES '!$C:$K,7,0),"")))</f>
        <v/>
      </c>
      <c r="H549" s="360" t="str">
        <f t="shared" si="59"/>
        <v/>
      </c>
      <c r="I549" s="360" t="str">
        <f t="shared" si="60"/>
        <v/>
      </c>
      <c r="J549" s="360" t="str">
        <f t="shared" si="61"/>
        <v/>
      </c>
      <c r="K549" s="360" t="str">
        <f t="shared" si="62"/>
        <v/>
      </c>
      <c r="L549" s="360"/>
    </row>
    <row r="550" spans="1:12">
      <c r="A550" s="355"/>
      <c r="B550" s="356"/>
      <c r="C550" s="357" t="str">
        <f>IF($B550="","",IFERROR(VLOOKUP($B550,SERVIÇOS!$B:$G,2,0),IFERROR(VLOOKUP($B550,'COMPOSIÇÕES COMPLEMENTARES '!$C:$K,2,0),"")))</f>
        <v/>
      </c>
      <c r="D550" s="358" t="str">
        <f>IF($B550="","",IFERROR(VLOOKUP($B550,SERVIÇOS!$B:$G,3,0),IFERROR(VLOOKUP($B550,'COMPOSIÇÕES COMPLEMENTARES '!$C:$K,3,0),"")))</f>
        <v/>
      </c>
      <c r="E550" s="359"/>
      <c r="F550" s="360" t="str">
        <f>IF($B550="","",IFERROR(VLOOKUP($B550,SERVIÇOS!$B:$G,4,0),IFERROR(VLOOKUP($B550,'COMPOSIÇÕES COMPLEMENTARES '!$C:$K,6,0),"")))</f>
        <v/>
      </c>
      <c r="G550" s="360" t="str">
        <f>IF($B550="","",IFERROR(VLOOKUP($B550,SERVIÇOS!$B:$G,5,0),IFERROR(VLOOKUP($B550,'COMPOSIÇÕES COMPLEMENTARES '!$C:$K,7,0),"")))</f>
        <v/>
      </c>
      <c r="H550" s="360" t="str">
        <f t="shared" si="59"/>
        <v/>
      </c>
      <c r="I550" s="360" t="str">
        <f t="shared" si="60"/>
        <v/>
      </c>
      <c r="J550" s="360" t="str">
        <f t="shared" si="61"/>
        <v/>
      </c>
      <c r="K550" s="360" t="str">
        <f t="shared" si="62"/>
        <v/>
      </c>
      <c r="L550" s="360"/>
    </row>
    <row r="551" spans="1:12">
      <c r="A551" s="355"/>
      <c r="B551" s="356"/>
      <c r="C551" s="357" t="str">
        <f>IF($B551="","",IFERROR(VLOOKUP($B551,SERVIÇOS!$B:$G,2,0),IFERROR(VLOOKUP($B551,'COMPOSIÇÕES COMPLEMENTARES '!$C:$K,2,0),"")))</f>
        <v/>
      </c>
      <c r="D551" s="358" t="str">
        <f>IF($B551="","",IFERROR(VLOOKUP($B551,SERVIÇOS!$B:$G,3,0),IFERROR(VLOOKUP($B551,'COMPOSIÇÕES COMPLEMENTARES '!$C:$K,3,0),"")))</f>
        <v/>
      </c>
      <c r="E551" s="359"/>
      <c r="F551" s="360" t="str">
        <f>IF($B551="","",IFERROR(VLOOKUP($B551,SERVIÇOS!$B:$G,4,0),IFERROR(VLOOKUP($B551,'COMPOSIÇÕES COMPLEMENTARES '!$C:$K,6,0),"")))</f>
        <v/>
      </c>
      <c r="G551" s="360" t="str">
        <f>IF($B551="","",IFERROR(VLOOKUP($B551,SERVIÇOS!$B:$G,5,0),IFERROR(VLOOKUP($B551,'COMPOSIÇÕES COMPLEMENTARES '!$C:$K,7,0),"")))</f>
        <v/>
      </c>
      <c r="H551" s="360" t="str">
        <f t="shared" si="59"/>
        <v/>
      </c>
      <c r="I551" s="360" t="str">
        <f t="shared" si="60"/>
        <v/>
      </c>
      <c r="J551" s="360" t="str">
        <f t="shared" si="61"/>
        <v/>
      </c>
      <c r="K551" s="360" t="str">
        <f t="shared" si="62"/>
        <v/>
      </c>
      <c r="L551" s="360"/>
    </row>
    <row r="552" spans="1:12">
      <c r="A552" s="355"/>
      <c r="B552" s="356"/>
      <c r="C552" s="357" t="str">
        <f>IF($B552="","",IFERROR(VLOOKUP($B552,SERVIÇOS!$B:$G,2,0),IFERROR(VLOOKUP($B552,'COMPOSIÇÕES COMPLEMENTARES '!$C:$K,2,0),"")))</f>
        <v/>
      </c>
      <c r="D552" s="358" t="str">
        <f>IF($B552="","",IFERROR(VLOOKUP($B552,SERVIÇOS!$B:$G,3,0),IFERROR(VLOOKUP($B552,'COMPOSIÇÕES COMPLEMENTARES '!$C:$K,3,0),"")))</f>
        <v/>
      </c>
      <c r="E552" s="359"/>
      <c r="F552" s="360" t="str">
        <f>IF($B552="","",IFERROR(VLOOKUP($B552,SERVIÇOS!$B:$G,4,0),IFERROR(VLOOKUP($B552,'COMPOSIÇÕES COMPLEMENTARES '!$C:$K,6,0),"")))</f>
        <v/>
      </c>
      <c r="G552" s="360" t="str">
        <f>IF($B552="","",IFERROR(VLOOKUP($B552,SERVIÇOS!$B:$G,5,0),IFERROR(VLOOKUP($B552,'COMPOSIÇÕES COMPLEMENTARES '!$C:$K,7,0),"")))</f>
        <v/>
      </c>
      <c r="H552" s="360" t="str">
        <f t="shared" si="59"/>
        <v/>
      </c>
      <c r="I552" s="360" t="str">
        <f t="shared" si="60"/>
        <v/>
      </c>
      <c r="J552" s="360" t="str">
        <f t="shared" si="61"/>
        <v/>
      </c>
      <c r="K552" s="360" t="str">
        <f t="shared" si="62"/>
        <v/>
      </c>
      <c r="L552" s="360"/>
    </row>
    <row r="553" spans="1:12">
      <c r="A553" s="355"/>
      <c r="B553" s="356"/>
      <c r="C553" s="357" t="str">
        <f>IF($B553="","",IFERROR(VLOOKUP($B553,SERVIÇOS!$B:$G,2,0),IFERROR(VLOOKUP($B553,'COMPOSIÇÕES COMPLEMENTARES '!$C:$K,2,0),"")))</f>
        <v/>
      </c>
      <c r="D553" s="358" t="str">
        <f>IF($B553="","",IFERROR(VLOOKUP($B553,SERVIÇOS!$B:$G,3,0),IFERROR(VLOOKUP($B553,'COMPOSIÇÕES COMPLEMENTARES '!$C:$K,3,0),"")))</f>
        <v/>
      </c>
      <c r="E553" s="359"/>
      <c r="F553" s="360" t="str">
        <f>IF($B553="","",IFERROR(VLOOKUP($B553,SERVIÇOS!$B:$G,4,0),IFERROR(VLOOKUP($B553,'COMPOSIÇÕES COMPLEMENTARES '!$C:$K,6,0),"")))</f>
        <v/>
      </c>
      <c r="G553" s="360" t="str">
        <f>IF($B553="","",IFERROR(VLOOKUP($B553,SERVIÇOS!$B:$G,5,0),IFERROR(VLOOKUP($B553,'COMPOSIÇÕES COMPLEMENTARES '!$C:$K,7,0),"")))</f>
        <v/>
      </c>
      <c r="H553" s="360" t="str">
        <f t="shared" si="59"/>
        <v/>
      </c>
      <c r="I553" s="360" t="str">
        <f t="shared" si="60"/>
        <v/>
      </c>
      <c r="J553" s="360" t="str">
        <f t="shared" si="61"/>
        <v/>
      </c>
      <c r="K553" s="360" t="str">
        <f t="shared" si="62"/>
        <v/>
      </c>
      <c r="L553" s="360"/>
    </row>
    <row r="554" spans="1:12">
      <c r="A554" s="355"/>
      <c r="B554" s="356"/>
      <c r="C554" s="357" t="str">
        <f>IF($B554="","",IFERROR(VLOOKUP($B554,SERVIÇOS!$B:$G,2,0),IFERROR(VLOOKUP($B554,'COMPOSIÇÕES COMPLEMENTARES '!$C:$K,2,0),"")))</f>
        <v/>
      </c>
      <c r="D554" s="358" t="str">
        <f>IF($B554="","",IFERROR(VLOOKUP($B554,SERVIÇOS!$B:$G,3,0),IFERROR(VLOOKUP($B554,'COMPOSIÇÕES COMPLEMENTARES '!$C:$K,3,0),"")))</f>
        <v/>
      </c>
      <c r="E554" s="359"/>
      <c r="F554" s="360" t="str">
        <f>IF($B554="","",IFERROR(VLOOKUP($B554,SERVIÇOS!$B:$G,4,0),IFERROR(VLOOKUP($B554,'COMPOSIÇÕES COMPLEMENTARES '!$C:$K,6,0),"")))</f>
        <v/>
      </c>
      <c r="G554" s="360" t="str">
        <f>IF($B554="","",IFERROR(VLOOKUP($B554,SERVIÇOS!$B:$G,5,0),IFERROR(VLOOKUP($B554,'COMPOSIÇÕES COMPLEMENTARES '!$C:$K,7,0),"")))</f>
        <v/>
      </c>
      <c r="H554" s="360" t="str">
        <f t="shared" si="59"/>
        <v/>
      </c>
      <c r="I554" s="360" t="str">
        <f t="shared" si="60"/>
        <v/>
      </c>
      <c r="J554" s="360" t="str">
        <f t="shared" si="61"/>
        <v/>
      </c>
      <c r="K554" s="360" t="str">
        <f t="shared" si="62"/>
        <v/>
      </c>
      <c r="L554" s="360"/>
    </row>
    <row r="555" spans="1:12">
      <c r="A555" s="355"/>
      <c r="B555" s="356"/>
      <c r="C555" s="357" t="str">
        <f>IF($B555="","",IFERROR(VLOOKUP($B555,SERVIÇOS!$B:$G,2,0),IFERROR(VLOOKUP($B555,'COMPOSIÇÕES COMPLEMENTARES '!$C:$K,2,0),"")))</f>
        <v/>
      </c>
      <c r="D555" s="358" t="str">
        <f>IF($B555="","",IFERROR(VLOOKUP($B555,SERVIÇOS!$B:$G,3,0),IFERROR(VLOOKUP($B555,'COMPOSIÇÕES COMPLEMENTARES '!$C:$K,3,0),"")))</f>
        <v/>
      </c>
      <c r="E555" s="359"/>
      <c r="F555" s="360" t="str">
        <f>IF($B555="","",IFERROR(VLOOKUP($B555,SERVIÇOS!$B:$G,4,0),IFERROR(VLOOKUP($B555,'COMPOSIÇÕES COMPLEMENTARES '!$C:$K,6,0),"")))</f>
        <v/>
      </c>
      <c r="G555" s="360" t="str">
        <f>IF($B555="","",IFERROR(VLOOKUP($B555,SERVIÇOS!$B:$G,5,0),IFERROR(VLOOKUP($B555,'COMPOSIÇÕES COMPLEMENTARES '!$C:$K,7,0),"")))</f>
        <v/>
      </c>
      <c r="H555" s="360" t="str">
        <f t="shared" si="59"/>
        <v/>
      </c>
      <c r="I555" s="360" t="str">
        <f t="shared" si="60"/>
        <v/>
      </c>
      <c r="J555" s="360" t="str">
        <f t="shared" si="61"/>
        <v/>
      </c>
      <c r="K555" s="360" t="str">
        <f t="shared" si="62"/>
        <v/>
      </c>
      <c r="L555" s="360"/>
    </row>
    <row r="556" spans="1:12">
      <c r="A556" s="355"/>
      <c r="B556" s="356"/>
      <c r="C556" s="357" t="str">
        <f>IF($B556="","",IFERROR(VLOOKUP($B556,SERVIÇOS!$B:$G,2,0),IFERROR(VLOOKUP($B556,'COMPOSIÇÕES COMPLEMENTARES '!$C:$K,2,0),"")))</f>
        <v/>
      </c>
      <c r="D556" s="358" t="str">
        <f>IF($B556="","",IFERROR(VLOOKUP($B556,SERVIÇOS!$B:$G,3,0),IFERROR(VLOOKUP($B556,'COMPOSIÇÕES COMPLEMENTARES '!$C:$K,3,0),"")))</f>
        <v/>
      </c>
      <c r="E556" s="359"/>
      <c r="F556" s="360" t="str">
        <f>IF($B556="","",IFERROR(VLOOKUP($B556,SERVIÇOS!$B:$G,4,0),IFERROR(VLOOKUP($B556,'COMPOSIÇÕES COMPLEMENTARES '!$C:$K,6,0),"")))</f>
        <v/>
      </c>
      <c r="G556" s="360" t="str">
        <f>IF($B556="","",IFERROR(VLOOKUP($B556,SERVIÇOS!$B:$G,5,0),IFERROR(VLOOKUP($B556,'COMPOSIÇÕES COMPLEMENTARES '!$C:$K,7,0),"")))</f>
        <v/>
      </c>
      <c r="H556" s="360" t="str">
        <f t="shared" si="59"/>
        <v/>
      </c>
      <c r="I556" s="360" t="str">
        <f t="shared" si="60"/>
        <v/>
      </c>
      <c r="J556" s="360" t="str">
        <f t="shared" si="61"/>
        <v/>
      </c>
      <c r="K556" s="360" t="str">
        <f t="shared" si="62"/>
        <v/>
      </c>
      <c r="L556" s="360"/>
    </row>
    <row r="557" spans="1:12">
      <c r="A557" s="355"/>
      <c r="B557" s="356"/>
      <c r="C557" s="357" t="str">
        <f>IF($B557="","",IFERROR(VLOOKUP($B557,SERVIÇOS!$B:$G,2,0),IFERROR(VLOOKUP($B557,'COMPOSIÇÕES COMPLEMENTARES '!$C:$K,2,0),"")))</f>
        <v/>
      </c>
      <c r="D557" s="358" t="str">
        <f>IF($B557="","",IFERROR(VLOOKUP($B557,SERVIÇOS!$B:$G,3,0),IFERROR(VLOOKUP($B557,'COMPOSIÇÕES COMPLEMENTARES '!$C:$K,3,0),"")))</f>
        <v/>
      </c>
      <c r="E557" s="359"/>
      <c r="F557" s="360" t="str">
        <f>IF($B557="","",IFERROR(VLOOKUP($B557,SERVIÇOS!$B:$G,4,0),IFERROR(VLOOKUP($B557,'COMPOSIÇÕES COMPLEMENTARES '!$C:$K,6,0),"")))</f>
        <v/>
      </c>
      <c r="G557" s="360" t="str">
        <f>IF($B557="","",IFERROR(VLOOKUP($B557,SERVIÇOS!$B:$G,5,0),IFERROR(VLOOKUP($B557,'COMPOSIÇÕES COMPLEMENTARES '!$C:$K,7,0),"")))</f>
        <v/>
      </c>
      <c r="H557" s="360" t="str">
        <f t="shared" si="59"/>
        <v/>
      </c>
      <c r="I557" s="360" t="str">
        <f t="shared" si="60"/>
        <v/>
      </c>
      <c r="J557" s="360" t="str">
        <f t="shared" si="61"/>
        <v/>
      </c>
      <c r="K557" s="360" t="str">
        <f t="shared" si="62"/>
        <v/>
      </c>
      <c r="L557" s="360"/>
    </row>
    <row r="558" spans="1:12">
      <c r="A558" s="355"/>
      <c r="B558" s="356"/>
      <c r="C558" s="357" t="str">
        <f>IF($B558="","",IFERROR(VLOOKUP($B558,SERVIÇOS!$B:$G,2,0),IFERROR(VLOOKUP($B558,'COMPOSIÇÕES COMPLEMENTARES '!$C:$K,2,0),"")))</f>
        <v/>
      </c>
      <c r="D558" s="358" t="str">
        <f>IF($B558="","",IFERROR(VLOOKUP($B558,SERVIÇOS!$B:$G,3,0),IFERROR(VLOOKUP($B558,'COMPOSIÇÕES COMPLEMENTARES '!$C:$K,3,0),"")))</f>
        <v/>
      </c>
      <c r="E558" s="359"/>
      <c r="F558" s="360" t="str">
        <f>IF($B558="","",IFERROR(VLOOKUP($B558,SERVIÇOS!$B:$G,4,0),IFERROR(VLOOKUP($B558,'COMPOSIÇÕES COMPLEMENTARES '!$C:$K,6,0),"")))</f>
        <v/>
      </c>
      <c r="G558" s="360" t="str">
        <f>IF($B558="","",IFERROR(VLOOKUP($B558,SERVIÇOS!$B:$G,5,0),IFERROR(VLOOKUP($B558,'COMPOSIÇÕES COMPLEMENTARES '!$C:$K,7,0),"")))</f>
        <v/>
      </c>
      <c r="H558" s="360" t="str">
        <f t="shared" si="59"/>
        <v/>
      </c>
      <c r="I558" s="360" t="str">
        <f t="shared" si="60"/>
        <v/>
      </c>
      <c r="J558" s="360" t="str">
        <f t="shared" si="61"/>
        <v/>
      </c>
      <c r="K558" s="360" t="str">
        <f t="shared" si="62"/>
        <v/>
      </c>
      <c r="L558" s="360"/>
    </row>
    <row r="559" spans="1:12">
      <c r="A559" s="355"/>
      <c r="B559" s="356"/>
      <c r="C559" s="357" t="str">
        <f>IF($B559="","",IFERROR(VLOOKUP($B559,SERVIÇOS!$B:$G,2,0),IFERROR(VLOOKUP($B559,'COMPOSIÇÕES COMPLEMENTARES '!$C:$K,2,0),"")))</f>
        <v/>
      </c>
      <c r="D559" s="358" t="str">
        <f>IF($B559="","",IFERROR(VLOOKUP($B559,SERVIÇOS!$B:$G,3,0),IFERROR(VLOOKUP($B559,'COMPOSIÇÕES COMPLEMENTARES '!$C:$K,3,0),"")))</f>
        <v/>
      </c>
      <c r="E559" s="359"/>
      <c r="F559" s="360" t="str">
        <f>IF($B559="","",IFERROR(VLOOKUP($B559,SERVIÇOS!$B:$G,4,0),IFERROR(VLOOKUP($B559,'COMPOSIÇÕES COMPLEMENTARES '!$C:$K,6,0),"")))</f>
        <v/>
      </c>
      <c r="G559" s="360" t="str">
        <f>IF($B559="","",IFERROR(VLOOKUP($B559,SERVIÇOS!$B:$G,5,0),IFERROR(VLOOKUP($B559,'COMPOSIÇÕES COMPLEMENTARES '!$C:$K,7,0),"")))</f>
        <v/>
      </c>
      <c r="H559" s="360" t="str">
        <f t="shared" si="59"/>
        <v/>
      </c>
      <c r="I559" s="360" t="str">
        <f t="shared" si="60"/>
        <v/>
      </c>
      <c r="J559" s="360" t="str">
        <f t="shared" si="61"/>
        <v/>
      </c>
      <c r="K559" s="360" t="str">
        <f t="shared" si="62"/>
        <v/>
      </c>
      <c r="L559" s="360"/>
    </row>
    <row r="560" spans="1:12">
      <c r="A560" s="355"/>
      <c r="B560" s="356"/>
      <c r="C560" s="357" t="str">
        <f>IF($B560="","",IFERROR(VLOOKUP($B560,SERVIÇOS!$B:$G,2,0),IFERROR(VLOOKUP($B560,'COMPOSIÇÕES COMPLEMENTARES '!$C:$K,2,0),"")))</f>
        <v/>
      </c>
      <c r="D560" s="358" t="str">
        <f>IF($B560="","",IFERROR(VLOOKUP($B560,SERVIÇOS!$B:$G,3,0),IFERROR(VLOOKUP($B560,'COMPOSIÇÕES COMPLEMENTARES '!$C:$K,3,0),"")))</f>
        <v/>
      </c>
      <c r="E560" s="359"/>
      <c r="F560" s="360" t="str">
        <f>IF($B560="","",IFERROR(VLOOKUP($B560,SERVIÇOS!$B:$G,4,0),IFERROR(VLOOKUP($B560,'COMPOSIÇÕES COMPLEMENTARES '!$C:$K,6,0),"")))</f>
        <v/>
      </c>
      <c r="G560" s="360" t="str">
        <f>IF($B560="","",IFERROR(VLOOKUP($B560,SERVIÇOS!$B:$G,5,0),IFERROR(VLOOKUP($B560,'COMPOSIÇÕES COMPLEMENTARES '!$C:$K,7,0),"")))</f>
        <v/>
      </c>
      <c r="H560" s="360" t="str">
        <f t="shared" si="59"/>
        <v/>
      </c>
      <c r="I560" s="360" t="str">
        <f t="shared" si="60"/>
        <v/>
      </c>
      <c r="J560" s="360" t="str">
        <f t="shared" si="61"/>
        <v/>
      </c>
      <c r="K560" s="360" t="str">
        <f t="shared" si="62"/>
        <v/>
      </c>
      <c r="L560" s="360"/>
    </row>
    <row r="561" spans="1:12">
      <c r="A561" s="355"/>
      <c r="B561" s="356"/>
      <c r="C561" s="357" t="str">
        <f>IF($B561="","",IFERROR(VLOOKUP($B561,SERVIÇOS!$B:$G,2,0),IFERROR(VLOOKUP($B561,'COMPOSIÇÕES COMPLEMENTARES '!$C:$K,2,0),"")))</f>
        <v/>
      </c>
      <c r="D561" s="358" t="str">
        <f>IF($B561="","",IFERROR(VLOOKUP($B561,SERVIÇOS!$B:$G,3,0),IFERROR(VLOOKUP($B561,'COMPOSIÇÕES COMPLEMENTARES '!$C:$K,3,0),"")))</f>
        <v/>
      </c>
      <c r="E561" s="359"/>
      <c r="F561" s="360" t="str">
        <f>IF($B561="","",IFERROR(VLOOKUP($B561,SERVIÇOS!$B:$G,4,0),IFERROR(VLOOKUP($B561,'COMPOSIÇÕES COMPLEMENTARES '!$C:$K,6,0),"")))</f>
        <v/>
      </c>
      <c r="G561" s="360" t="str">
        <f>IF($B561="","",IFERROR(VLOOKUP($B561,SERVIÇOS!$B:$G,5,0),IFERROR(VLOOKUP($B561,'COMPOSIÇÕES COMPLEMENTARES '!$C:$K,7,0),"")))</f>
        <v/>
      </c>
      <c r="H561" s="360" t="str">
        <f t="shared" si="59"/>
        <v/>
      </c>
      <c r="I561" s="360" t="str">
        <f t="shared" si="60"/>
        <v/>
      </c>
      <c r="J561" s="360" t="str">
        <f t="shared" si="61"/>
        <v/>
      </c>
      <c r="K561" s="360" t="str">
        <f t="shared" si="62"/>
        <v/>
      </c>
      <c r="L561" s="360"/>
    </row>
    <row r="562" spans="1:12">
      <c r="A562" s="355"/>
      <c r="B562" s="356"/>
      <c r="C562" s="357" t="str">
        <f>IF($B562="","",IFERROR(VLOOKUP($B562,SERVIÇOS!$B:$G,2,0),IFERROR(VLOOKUP($B562,'COMPOSIÇÕES COMPLEMENTARES '!$C:$K,2,0),"")))</f>
        <v/>
      </c>
      <c r="D562" s="358" t="str">
        <f>IF($B562="","",IFERROR(VLOOKUP($B562,SERVIÇOS!$B:$G,3,0),IFERROR(VLOOKUP($B562,'COMPOSIÇÕES COMPLEMENTARES '!$C:$K,3,0),"")))</f>
        <v/>
      </c>
      <c r="E562" s="359"/>
      <c r="F562" s="360" t="str">
        <f>IF($B562="","",IFERROR(VLOOKUP($B562,SERVIÇOS!$B:$G,4,0),IFERROR(VLOOKUP($B562,'COMPOSIÇÕES COMPLEMENTARES '!$C:$K,6,0),"")))</f>
        <v/>
      </c>
      <c r="G562" s="360" t="str">
        <f>IF($B562="","",IFERROR(VLOOKUP($B562,SERVIÇOS!$B:$G,5,0),IFERROR(VLOOKUP($B562,'COMPOSIÇÕES COMPLEMENTARES '!$C:$K,7,0),"")))</f>
        <v/>
      </c>
      <c r="H562" s="360" t="str">
        <f t="shared" si="59"/>
        <v/>
      </c>
      <c r="I562" s="360" t="str">
        <f t="shared" si="60"/>
        <v/>
      </c>
      <c r="J562" s="360" t="str">
        <f t="shared" si="61"/>
        <v/>
      </c>
      <c r="K562" s="360" t="str">
        <f t="shared" si="62"/>
        <v/>
      </c>
      <c r="L562" s="360"/>
    </row>
    <row r="563" spans="1:12">
      <c r="A563" s="355"/>
      <c r="B563" s="356"/>
      <c r="C563" s="357" t="str">
        <f>IF($B563="","",IFERROR(VLOOKUP($B563,SERVIÇOS!$B:$G,2,0),IFERROR(VLOOKUP($B563,'COMPOSIÇÕES COMPLEMENTARES '!$C:$K,2,0),"")))</f>
        <v/>
      </c>
      <c r="D563" s="358" t="str">
        <f>IF($B563="","",IFERROR(VLOOKUP($B563,SERVIÇOS!$B:$G,3,0),IFERROR(VLOOKUP($B563,'COMPOSIÇÕES COMPLEMENTARES '!$C:$K,3,0),"")))</f>
        <v/>
      </c>
      <c r="E563" s="359"/>
      <c r="F563" s="360" t="str">
        <f>IF($B563="","",IFERROR(VLOOKUP($B563,SERVIÇOS!$B:$G,4,0),IFERROR(VLOOKUP($B563,'COMPOSIÇÕES COMPLEMENTARES '!$C:$K,6,0),"")))</f>
        <v/>
      </c>
      <c r="G563" s="360" t="str">
        <f>IF($B563="","",IFERROR(VLOOKUP($B563,SERVIÇOS!$B:$G,5,0),IFERROR(VLOOKUP($B563,'COMPOSIÇÕES COMPLEMENTARES '!$C:$K,7,0),"")))</f>
        <v/>
      </c>
      <c r="H563" s="360" t="str">
        <f t="shared" si="59"/>
        <v/>
      </c>
      <c r="I563" s="360" t="str">
        <f t="shared" si="60"/>
        <v/>
      </c>
      <c r="J563" s="360" t="str">
        <f t="shared" si="61"/>
        <v/>
      </c>
      <c r="K563" s="360" t="str">
        <f t="shared" si="62"/>
        <v/>
      </c>
      <c r="L563" s="360"/>
    </row>
    <row r="564" spans="1:12">
      <c r="A564" s="355"/>
      <c r="B564" s="356"/>
      <c r="C564" s="357" t="str">
        <f>IF($B564="","",IFERROR(VLOOKUP($B564,SERVIÇOS!$B:$G,2,0),IFERROR(VLOOKUP($B564,'COMPOSIÇÕES COMPLEMENTARES '!$C:$K,2,0),"")))</f>
        <v/>
      </c>
      <c r="D564" s="358" t="str">
        <f>IF($B564="","",IFERROR(VLOOKUP($B564,SERVIÇOS!$B:$G,3,0),IFERROR(VLOOKUP($B564,'COMPOSIÇÕES COMPLEMENTARES '!$C:$K,3,0),"")))</f>
        <v/>
      </c>
      <c r="E564" s="359"/>
      <c r="F564" s="360" t="str">
        <f>IF($B564="","",IFERROR(VLOOKUP($B564,SERVIÇOS!$B:$G,4,0),IFERROR(VLOOKUP($B564,'COMPOSIÇÕES COMPLEMENTARES '!$C:$K,6,0),"")))</f>
        <v/>
      </c>
      <c r="G564" s="360" t="str">
        <f>IF($B564="","",IFERROR(VLOOKUP($B564,SERVIÇOS!$B:$G,5,0),IFERROR(VLOOKUP($B564,'COMPOSIÇÕES COMPLEMENTARES '!$C:$K,7,0),"")))</f>
        <v/>
      </c>
      <c r="H564" s="360" t="str">
        <f t="shared" si="59"/>
        <v/>
      </c>
      <c r="I564" s="360" t="str">
        <f t="shared" si="60"/>
        <v/>
      </c>
      <c r="J564" s="360" t="str">
        <f t="shared" si="61"/>
        <v/>
      </c>
      <c r="K564" s="360" t="str">
        <f t="shared" si="62"/>
        <v/>
      </c>
      <c r="L564" s="360"/>
    </row>
    <row r="565" spans="1:12">
      <c r="A565" s="355"/>
      <c r="B565" s="356"/>
      <c r="C565" s="357" t="str">
        <f>IF($B565="","",IFERROR(VLOOKUP($B565,SERVIÇOS!$B:$G,2,0),IFERROR(VLOOKUP($B565,'COMPOSIÇÕES COMPLEMENTARES '!$C:$K,2,0),"")))</f>
        <v/>
      </c>
      <c r="D565" s="358" t="str">
        <f>IF($B565="","",IFERROR(VLOOKUP($B565,SERVIÇOS!$B:$G,3,0),IFERROR(VLOOKUP($B565,'COMPOSIÇÕES COMPLEMENTARES '!$C:$K,3,0),"")))</f>
        <v/>
      </c>
      <c r="E565" s="359"/>
      <c r="F565" s="360" t="str">
        <f>IF($B565="","",IFERROR(VLOOKUP($B565,SERVIÇOS!$B:$G,4,0),IFERROR(VLOOKUP($B565,'COMPOSIÇÕES COMPLEMENTARES '!$C:$K,6,0),"")))</f>
        <v/>
      </c>
      <c r="G565" s="360" t="str">
        <f>IF($B565="","",IFERROR(VLOOKUP($B565,SERVIÇOS!$B:$G,5,0),IFERROR(VLOOKUP($B565,'COMPOSIÇÕES COMPLEMENTARES '!$C:$K,7,0),"")))</f>
        <v/>
      </c>
      <c r="H565" s="360" t="str">
        <f t="shared" si="59"/>
        <v/>
      </c>
      <c r="I565" s="360" t="str">
        <f t="shared" si="60"/>
        <v/>
      </c>
      <c r="J565" s="360" t="str">
        <f t="shared" si="61"/>
        <v/>
      </c>
      <c r="K565" s="360" t="str">
        <f t="shared" si="62"/>
        <v/>
      </c>
      <c r="L565" s="360"/>
    </row>
    <row r="566" spans="1:12">
      <c r="A566" s="355"/>
      <c r="B566" s="356"/>
      <c r="C566" s="357" t="str">
        <f>IF($B566="","",IFERROR(VLOOKUP($B566,SERVIÇOS!$B:$G,2,0),IFERROR(VLOOKUP($B566,'COMPOSIÇÕES COMPLEMENTARES '!$C:$K,2,0),"")))</f>
        <v/>
      </c>
      <c r="D566" s="358" t="str">
        <f>IF($B566="","",IFERROR(VLOOKUP($B566,SERVIÇOS!$B:$G,3,0),IFERROR(VLOOKUP($B566,'COMPOSIÇÕES COMPLEMENTARES '!$C:$K,3,0),"")))</f>
        <v/>
      </c>
      <c r="E566" s="359"/>
      <c r="F566" s="360" t="str">
        <f>IF($B566="","",IFERROR(VLOOKUP($B566,SERVIÇOS!$B:$G,4,0),IFERROR(VLOOKUP($B566,'COMPOSIÇÕES COMPLEMENTARES '!$C:$K,6,0),"")))</f>
        <v/>
      </c>
      <c r="G566" s="360" t="str">
        <f>IF($B566="","",IFERROR(VLOOKUP($B566,SERVIÇOS!$B:$G,5,0),IFERROR(VLOOKUP($B566,'COMPOSIÇÕES COMPLEMENTARES '!$C:$K,7,0),"")))</f>
        <v/>
      </c>
      <c r="H566" s="360" t="str">
        <f t="shared" si="59"/>
        <v/>
      </c>
      <c r="I566" s="360" t="str">
        <f t="shared" si="60"/>
        <v/>
      </c>
      <c r="J566" s="360" t="str">
        <f t="shared" si="61"/>
        <v/>
      </c>
      <c r="K566" s="360" t="str">
        <f t="shared" si="62"/>
        <v/>
      </c>
      <c r="L566" s="360"/>
    </row>
    <row r="567" spans="1:12">
      <c r="A567" s="355"/>
      <c r="B567" s="356"/>
      <c r="C567" s="357" t="str">
        <f>IF($B567="","",IFERROR(VLOOKUP($B567,SERVIÇOS!$B:$G,2,0),IFERROR(VLOOKUP($B567,'COMPOSIÇÕES COMPLEMENTARES '!$C:$K,2,0),"")))</f>
        <v/>
      </c>
      <c r="D567" s="358" t="str">
        <f>IF($B567="","",IFERROR(VLOOKUP($B567,SERVIÇOS!$B:$G,3,0),IFERROR(VLOOKUP($B567,'COMPOSIÇÕES COMPLEMENTARES '!$C:$K,3,0),"")))</f>
        <v/>
      </c>
      <c r="E567" s="359"/>
      <c r="F567" s="360" t="str">
        <f>IF($B567="","",IFERROR(VLOOKUP($B567,SERVIÇOS!$B:$G,4,0),IFERROR(VLOOKUP($B567,'COMPOSIÇÕES COMPLEMENTARES '!$C:$K,6,0),"")))</f>
        <v/>
      </c>
      <c r="G567" s="360" t="str">
        <f>IF($B567="","",IFERROR(VLOOKUP($B567,SERVIÇOS!$B:$G,5,0),IFERROR(VLOOKUP($B567,'COMPOSIÇÕES COMPLEMENTARES '!$C:$K,7,0),"")))</f>
        <v/>
      </c>
      <c r="H567" s="360" t="str">
        <f t="shared" si="59"/>
        <v/>
      </c>
      <c r="I567" s="360" t="str">
        <f t="shared" si="60"/>
        <v/>
      </c>
      <c r="J567" s="360" t="str">
        <f t="shared" si="61"/>
        <v/>
      </c>
      <c r="K567" s="360" t="str">
        <f t="shared" si="62"/>
        <v/>
      </c>
      <c r="L567" s="360"/>
    </row>
    <row r="568" spans="1:12">
      <c r="A568" s="355"/>
      <c r="B568" s="356"/>
      <c r="C568" s="357" t="str">
        <f>IF($B568="","",IFERROR(VLOOKUP($B568,SERVIÇOS!$B:$G,2,0),IFERROR(VLOOKUP($B568,'COMPOSIÇÕES COMPLEMENTARES '!$C:$K,2,0),"")))</f>
        <v/>
      </c>
      <c r="D568" s="358" t="str">
        <f>IF($B568="","",IFERROR(VLOOKUP($B568,SERVIÇOS!$B:$G,3,0),IFERROR(VLOOKUP($B568,'COMPOSIÇÕES COMPLEMENTARES '!$C:$K,3,0),"")))</f>
        <v/>
      </c>
      <c r="E568" s="359"/>
      <c r="F568" s="360" t="str">
        <f>IF($B568="","",IFERROR(VLOOKUP($B568,SERVIÇOS!$B:$G,4,0),IFERROR(VLOOKUP($B568,'COMPOSIÇÕES COMPLEMENTARES '!$C:$K,6,0),"")))</f>
        <v/>
      </c>
      <c r="G568" s="360" t="str">
        <f>IF($B568="","",IFERROR(VLOOKUP($B568,SERVIÇOS!$B:$G,5,0),IFERROR(VLOOKUP($B568,'COMPOSIÇÕES COMPLEMENTARES '!$C:$K,7,0),"")))</f>
        <v/>
      </c>
      <c r="H568" s="360" t="str">
        <f t="shared" si="59"/>
        <v/>
      </c>
      <c r="I568" s="360" t="str">
        <f t="shared" si="60"/>
        <v/>
      </c>
      <c r="J568" s="360" t="str">
        <f t="shared" si="61"/>
        <v/>
      </c>
      <c r="K568" s="360" t="str">
        <f t="shared" si="62"/>
        <v/>
      </c>
      <c r="L568" s="360"/>
    </row>
    <row r="569" spans="1:12">
      <c r="A569" s="355"/>
      <c r="B569" s="356"/>
      <c r="C569" s="357" t="str">
        <f>IF($B569="","",IFERROR(VLOOKUP($B569,SERVIÇOS!$B:$G,2,0),IFERROR(VLOOKUP($B569,'COMPOSIÇÕES COMPLEMENTARES '!$C:$K,2,0),"")))</f>
        <v/>
      </c>
      <c r="D569" s="358" t="str">
        <f>IF($B569="","",IFERROR(VLOOKUP($B569,SERVIÇOS!$B:$G,3,0),IFERROR(VLOOKUP($B569,'COMPOSIÇÕES COMPLEMENTARES '!$C:$K,3,0),"")))</f>
        <v/>
      </c>
      <c r="E569" s="359"/>
      <c r="F569" s="360" t="str">
        <f>IF($B569="","",IFERROR(VLOOKUP($B569,SERVIÇOS!$B:$G,4,0),IFERROR(VLOOKUP($B569,'COMPOSIÇÕES COMPLEMENTARES '!$C:$K,6,0),"")))</f>
        <v/>
      </c>
      <c r="G569" s="360" t="str">
        <f>IF($B569="","",IFERROR(VLOOKUP($B569,SERVIÇOS!$B:$G,5,0),IFERROR(VLOOKUP($B569,'COMPOSIÇÕES COMPLEMENTARES '!$C:$K,7,0),"")))</f>
        <v/>
      </c>
      <c r="H569" s="360" t="str">
        <f t="shared" si="59"/>
        <v/>
      </c>
      <c r="I569" s="360" t="str">
        <f t="shared" si="60"/>
        <v/>
      </c>
      <c r="J569" s="360" t="str">
        <f t="shared" si="61"/>
        <v/>
      </c>
      <c r="K569" s="360" t="str">
        <f t="shared" si="62"/>
        <v/>
      </c>
      <c r="L569" s="360"/>
    </row>
    <row r="570" spans="1:12">
      <c r="A570" s="355"/>
      <c r="B570" s="356"/>
      <c r="C570" s="357" t="str">
        <f>IF($B570="","",IFERROR(VLOOKUP($B570,SERVIÇOS!$B:$G,2,0),IFERROR(VLOOKUP($B570,'COMPOSIÇÕES COMPLEMENTARES '!$C:$K,2,0),"")))</f>
        <v/>
      </c>
      <c r="D570" s="358" t="str">
        <f>IF($B570="","",IFERROR(VLOOKUP($B570,SERVIÇOS!$B:$G,3,0),IFERROR(VLOOKUP($B570,'COMPOSIÇÕES COMPLEMENTARES '!$C:$K,3,0),"")))</f>
        <v/>
      </c>
      <c r="E570" s="359"/>
      <c r="F570" s="360" t="str">
        <f>IF($B570="","",IFERROR(VLOOKUP($B570,SERVIÇOS!$B:$G,4,0),IFERROR(VLOOKUP($B570,'COMPOSIÇÕES COMPLEMENTARES '!$C:$K,6,0),"")))</f>
        <v/>
      </c>
      <c r="G570" s="360" t="str">
        <f>IF($B570="","",IFERROR(VLOOKUP($B570,SERVIÇOS!$B:$G,5,0),IFERROR(VLOOKUP($B570,'COMPOSIÇÕES COMPLEMENTARES '!$C:$K,7,0),"")))</f>
        <v/>
      </c>
      <c r="H570" s="360" t="str">
        <f t="shared" si="59"/>
        <v/>
      </c>
      <c r="I570" s="360" t="str">
        <f t="shared" si="60"/>
        <v/>
      </c>
      <c r="J570" s="360" t="str">
        <f t="shared" si="61"/>
        <v/>
      </c>
      <c r="K570" s="360" t="str">
        <f t="shared" si="62"/>
        <v/>
      </c>
      <c r="L570" s="360"/>
    </row>
    <row r="571" spans="1:12">
      <c r="A571" s="355"/>
      <c r="B571" s="356"/>
      <c r="C571" s="357" t="str">
        <f>IF($B571="","",IFERROR(VLOOKUP($B571,SERVIÇOS!$B:$G,2,0),IFERROR(VLOOKUP($B571,'COMPOSIÇÕES COMPLEMENTARES '!$C:$K,2,0),"")))</f>
        <v/>
      </c>
      <c r="D571" s="358" t="str">
        <f>IF($B571="","",IFERROR(VLOOKUP($B571,SERVIÇOS!$B:$G,3,0),IFERROR(VLOOKUP($B571,'COMPOSIÇÕES COMPLEMENTARES '!$C:$K,3,0),"")))</f>
        <v/>
      </c>
      <c r="E571" s="359"/>
      <c r="F571" s="360" t="str">
        <f>IF($B571="","",IFERROR(VLOOKUP($B571,SERVIÇOS!$B:$G,4,0),IFERROR(VLOOKUP($B571,'COMPOSIÇÕES COMPLEMENTARES '!$C:$K,6,0),"")))</f>
        <v/>
      </c>
      <c r="G571" s="360" t="str">
        <f>IF($B571="","",IFERROR(VLOOKUP($B571,SERVIÇOS!$B:$G,5,0),IFERROR(VLOOKUP($B571,'COMPOSIÇÕES COMPLEMENTARES '!$C:$K,7,0),"")))</f>
        <v/>
      </c>
      <c r="H571" s="360" t="str">
        <f t="shared" si="59"/>
        <v/>
      </c>
      <c r="I571" s="360" t="str">
        <f t="shared" si="60"/>
        <v/>
      </c>
      <c r="J571" s="360" t="str">
        <f t="shared" si="61"/>
        <v/>
      </c>
      <c r="K571" s="360" t="str">
        <f t="shared" si="62"/>
        <v/>
      </c>
      <c r="L571" s="360"/>
    </row>
    <row r="572" spans="1:12">
      <c r="A572" s="355"/>
      <c r="B572" s="356"/>
      <c r="C572" s="357" t="str">
        <f>IF($B572="","",IFERROR(VLOOKUP($B572,SERVIÇOS!$B:$G,2,0),IFERROR(VLOOKUP($B572,'COMPOSIÇÕES COMPLEMENTARES '!$C:$K,2,0),"")))</f>
        <v/>
      </c>
      <c r="D572" s="358" t="str">
        <f>IF($B572="","",IFERROR(VLOOKUP($B572,SERVIÇOS!$B:$G,3,0),IFERROR(VLOOKUP($B572,'COMPOSIÇÕES COMPLEMENTARES '!$C:$K,3,0),"")))</f>
        <v/>
      </c>
      <c r="E572" s="359"/>
      <c r="F572" s="360" t="str">
        <f>IF($B572="","",IFERROR(VLOOKUP($B572,SERVIÇOS!$B:$G,4,0),IFERROR(VLOOKUP($B572,'COMPOSIÇÕES COMPLEMENTARES '!$C:$K,6,0),"")))</f>
        <v/>
      </c>
      <c r="G572" s="360" t="str">
        <f>IF($B572="","",IFERROR(VLOOKUP($B572,SERVIÇOS!$B:$G,5,0),IFERROR(VLOOKUP($B572,'COMPOSIÇÕES COMPLEMENTARES '!$C:$K,7,0),"")))</f>
        <v/>
      </c>
      <c r="H572" s="360" t="str">
        <f t="shared" si="59"/>
        <v/>
      </c>
      <c r="I572" s="360" t="str">
        <f t="shared" si="60"/>
        <v/>
      </c>
      <c r="J572" s="360" t="str">
        <f t="shared" si="61"/>
        <v/>
      </c>
      <c r="K572" s="360" t="str">
        <f t="shared" si="62"/>
        <v/>
      </c>
      <c r="L572" s="360"/>
    </row>
    <row r="573" spans="1:12">
      <c r="A573" s="355"/>
      <c r="B573" s="356"/>
      <c r="C573" s="357" t="str">
        <f>IF($B573="","",IFERROR(VLOOKUP($B573,SERVIÇOS!$B:$G,2,0),IFERROR(VLOOKUP($B573,'COMPOSIÇÕES COMPLEMENTARES '!$C:$K,2,0),"")))</f>
        <v/>
      </c>
      <c r="D573" s="358" t="str">
        <f>IF($B573="","",IFERROR(VLOOKUP($B573,SERVIÇOS!$B:$G,3,0),IFERROR(VLOOKUP($B573,'COMPOSIÇÕES COMPLEMENTARES '!$C:$K,3,0),"")))</f>
        <v/>
      </c>
      <c r="E573" s="359"/>
      <c r="F573" s="360" t="str">
        <f>IF($B573="","",IFERROR(VLOOKUP($B573,SERVIÇOS!$B:$G,4,0),IFERROR(VLOOKUP($B573,'COMPOSIÇÕES COMPLEMENTARES '!$C:$K,6,0),"")))</f>
        <v/>
      </c>
      <c r="G573" s="360" t="str">
        <f>IF($B573="","",IFERROR(VLOOKUP($B573,SERVIÇOS!$B:$G,5,0),IFERROR(VLOOKUP($B573,'COMPOSIÇÕES COMPLEMENTARES '!$C:$K,7,0),"")))</f>
        <v/>
      </c>
      <c r="H573" s="360" t="str">
        <f t="shared" si="59"/>
        <v/>
      </c>
      <c r="I573" s="360" t="str">
        <f t="shared" si="60"/>
        <v/>
      </c>
      <c r="J573" s="360" t="str">
        <f t="shared" si="61"/>
        <v/>
      </c>
      <c r="K573" s="360" t="str">
        <f t="shared" si="62"/>
        <v/>
      </c>
      <c r="L573" s="360"/>
    </row>
    <row r="574" spans="1:12">
      <c r="A574" s="355"/>
      <c r="B574" s="356"/>
      <c r="C574" s="357" t="str">
        <f>IF($B574="","",IFERROR(VLOOKUP($B574,SERVIÇOS!$B:$G,2,0),IFERROR(VLOOKUP($B574,'COMPOSIÇÕES COMPLEMENTARES '!$C:$K,2,0),"")))</f>
        <v/>
      </c>
      <c r="D574" s="358" t="str">
        <f>IF($B574="","",IFERROR(VLOOKUP($B574,SERVIÇOS!$B:$G,3,0),IFERROR(VLOOKUP($B574,'COMPOSIÇÕES COMPLEMENTARES '!$C:$K,3,0),"")))</f>
        <v/>
      </c>
      <c r="E574" s="359"/>
      <c r="F574" s="360" t="str">
        <f>IF($B574="","",IFERROR(VLOOKUP($B574,SERVIÇOS!$B:$G,4,0),IFERROR(VLOOKUP($B574,'COMPOSIÇÕES COMPLEMENTARES '!$C:$K,6,0),"")))</f>
        <v/>
      </c>
      <c r="G574" s="360" t="str">
        <f>IF($B574="","",IFERROR(VLOOKUP($B574,SERVIÇOS!$B:$G,5,0),IFERROR(VLOOKUP($B574,'COMPOSIÇÕES COMPLEMENTARES '!$C:$K,7,0),"")))</f>
        <v/>
      </c>
      <c r="H574" s="360" t="str">
        <f t="shared" si="59"/>
        <v/>
      </c>
      <c r="I574" s="360" t="str">
        <f t="shared" si="60"/>
        <v/>
      </c>
      <c r="J574" s="360" t="str">
        <f t="shared" si="61"/>
        <v/>
      </c>
      <c r="K574" s="360" t="str">
        <f t="shared" si="62"/>
        <v/>
      </c>
      <c r="L574" s="360"/>
    </row>
    <row r="575" spans="1:12">
      <c r="A575" s="355"/>
      <c r="B575" s="356"/>
      <c r="C575" s="357" t="str">
        <f>IF($B575="","",IFERROR(VLOOKUP($B575,SERVIÇOS!$B:$G,2,0),IFERROR(VLOOKUP($B575,'COMPOSIÇÕES COMPLEMENTARES '!$C:$K,2,0),"")))</f>
        <v/>
      </c>
      <c r="D575" s="358" t="str">
        <f>IF($B575="","",IFERROR(VLOOKUP($B575,SERVIÇOS!$B:$G,3,0),IFERROR(VLOOKUP($B575,'COMPOSIÇÕES COMPLEMENTARES '!$C:$K,3,0),"")))</f>
        <v/>
      </c>
      <c r="E575" s="359"/>
      <c r="F575" s="360" t="str">
        <f>IF($B575="","",IFERROR(VLOOKUP($B575,SERVIÇOS!$B:$G,4,0),IFERROR(VLOOKUP($B575,'COMPOSIÇÕES COMPLEMENTARES '!$C:$K,6,0),"")))</f>
        <v/>
      </c>
      <c r="G575" s="360" t="str">
        <f>IF($B575="","",IFERROR(VLOOKUP($B575,SERVIÇOS!$B:$G,5,0),IFERROR(VLOOKUP($B575,'COMPOSIÇÕES COMPLEMENTARES '!$C:$K,7,0),"")))</f>
        <v/>
      </c>
      <c r="H575" s="360" t="str">
        <f t="shared" si="59"/>
        <v/>
      </c>
      <c r="I575" s="360" t="str">
        <f t="shared" si="60"/>
        <v/>
      </c>
      <c r="J575" s="360" t="str">
        <f t="shared" si="61"/>
        <v/>
      </c>
      <c r="K575" s="360" t="str">
        <f t="shared" si="62"/>
        <v/>
      </c>
      <c r="L575" s="360"/>
    </row>
    <row r="576" spans="1:12">
      <c r="A576" s="355"/>
      <c r="B576" s="356"/>
      <c r="C576" s="357" t="str">
        <f>IF($B576="","",IFERROR(VLOOKUP($B576,SERVIÇOS!$B:$G,2,0),IFERROR(VLOOKUP($B576,'COMPOSIÇÕES COMPLEMENTARES '!$C:$K,2,0),"")))</f>
        <v/>
      </c>
      <c r="D576" s="358" t="str">
        <f>IF($B576="","",IFERROR(VLOOKUP($B576,SERVIÇOS!$B:$G,3,0),IFERROR(VLOOKUP($B576,'COMPOSIÇÕES COMPLEMENTARES '!$C:$K,3,0),"")))</f>
        <v/>
      </c>
      <c r="E576" s="359"/>
      <c r="F576" s="360" t="str">
        <f>IF($B576="","",IFERROR(VLOOKUP($B576,SERVIÇOS!$B:$G,4,0),IFERROR(VLOOKUP($B576,'COMPOSIÇÕES COMPLEMENTARES '!$C:$K,6,0),"")))</f>
        <v/>
      </c>
      <c r="G576" s="360" t="str">
        <f>IF($B576="","",IFERROR(VLOOKUP($B576,SERVIÇOS!$B:$G,5,0),IFERROR(VLOOKUP($B576,'COMPOSIÇÕES COMPLEMENTARES '!$C:$K,7,0),"")))</f>
        <v/>
      </c>
      <c r="H576" s="360" t="str">
        <f t="shared" si="59"/>
        <v/>
      </c>
      <c r="I576" s="360" t="str">
        <f t="shared" si="60"/>
        <v/>
      </c>
      <c r="J576" s="360" t="str">
        <f t="shared" si="61"/>
        <v/>
      </c>
      <c r="K576" s="360" t="str">
        <f t="shared" si="62"/>
        <v/>
      </c>
      <c r="L576" s="360"/>
    </row>
    <row r="577" spans="1:12">
      <c r="A577" s="355"/>
      <c r="B577" s="356"/>
      <c r="C577" s="357" t="str">
        <f>IF($B577="","",IFERROR(VLOOKUP($B577,SERVIÇOS!$B:$G,2,0),IFERROR(VLOOKUP($B577,'COMPOSIÇÕES COMPLEMENTARES '!$C:$K,2,0),"")))</f>
        <v/>
      </c>
      <c r="D577" s="358" t="str">
        <f>IF($B577="","",IFERROR(VLOOKUP($B577,SERVIÇOS!$B:$G,3,0),IFERROR(VLOOKUP($B577,'COMPOSIÇÕES COMPLEMENTARES '!$C:$K,3,0),"")))</f>
        <v/>
      </c>
      <c r="E577" s="359"/>
      <c r="F577" s="360" t="str">
        <f>IF($B577="","",IFERROR(VLOOKUP($B577,SERVIÇOS!$B:$G,4,0),IFERROR(VLOOKUP($B577,'COMPOSIÇÕES COMPLEMENTARES '!$C:$K,6,0),"")))</f>
        <v/>
      </c>
      <c r="G577" s="360" t="str">
        <f>IF($B577="","",IFERROR(VLOOKUP($B577,SERVIÇOS!$B:$G,5,0),IFERROR(VLOOKUP($B577,'COMPOSIÇÕES COMPLEMENTARES '!$C:$K,7,0),"")))</f>
        <v/>
      </c>
      <c r="H577" s="360" t="str">
        <f t="shared" si="59"/>
        <v/>
      </c>
      <c r="I577" s="360" t="str">
        <f t="shared" si="60"/>
        <v/>
      </c>
      <c r="J577" s="360" t="str">
        <f t="shared" si="61"/>
        <v/>
      </c>
      <c r="K577" s="360" t="str">
        <f t="shared" si="62"/>
        <v/>
      </c>
      <c r="L577" s="360"/>
    </row>
    <row r="578" spans="1:12">
      <c r="A578" s="355"/>
      <c r="B578" s="356"/>
      <c r="C578" s="357" t="str">
        <f>IF($B578="","",IFERROR(VLOOKUP($B578,SERVIÇOS!$B:$G,2,0),IFERROR(VLOOKUP($B578,'COMPOSIÇÕES COMPLEMENTARES '!$C:$K,2,0),"")))</f>
        <v/>
      </c>
      <c r="D578" s="358" t="str">
        <f>IF($B578="","",IFERROR(VLOOKUP($B578,SERVIÇOS!$B:$G,3,0),IFERROR(VLOOKUP($B578,'COMPOSIÇÕES COMPLEMENTARES '!$C:$K,3,0),"")))</f>
        <v/>
      </c>
      <c r="E578" s="359"/>
      <c r="F578" s="360" t="str">
        <f>IF($B578="","",IFERROR(VLOOKUP($B578,SERVIÇOS!$B:$G,4,0),IFERROR(VLOOKUP($B578,'COMPOSIÇÕES COMPLEMENTARES '!$C:$K,6,0),"")))</f>
        <v/>
      </c>
      <c r="G578" s="360" t="str">
        <f>IF($B578="","",IFERROR(VLOOKUP($B578,SERVIÇOS!$B:$G,5,0),IFERROR(VLOOKUP($B578,'COMPOSIÇÕES COMPLEMENTARES '!$C:$K,7,0),"")))</f>
        <v/>
      </c>
      <c r="H578" s="360" t="str">
        <f t="shared" si="59"/>
        <v/>
      </c>
      <c r="I578" s="360" t="str">
        <f t="shared" si="60"/>
        <v/>
      </c>
      <c r="J578" s="360" t="str">
        <f t="shared" si="61"/>
        <v/>
      </c>
      <c r="K578" s="360" t="str">
        <f t="shared" si="62"/>
        <v/>
      </c>
      <c r="L578" s="360"/>
    </row>
    <row r="579" spans="1:12">
      <c r="A579" s="355"/>
      <c r="B579" s="356"/>
      <c r="C579" s="357" t="str">
        <f>IF($B579="","",IFERROR(VLOOKUP($B579,SERVIÇOS!$B:$G,2,0),IFERROR(VLOOKUP($B579,'COMPOSIÇÕES COMPLEMENTARES '!$C:$K,2,0),"")))</f>
        <v/>
      </c>
      <c r="D579" s="358" t="str">
        <f>IF($B579="","",IFERROR(VLOOKUP($B579,SERVIÇOS!$B:$G,3,0),IFERROR(VLOOKUP($B579,'COMPOSIÇÕES COMPLEMENTARES '!$C:$K,3,0),"")))</f>
        <v/>
      </c>
      <c r="E579" s="359"/>
      <c r="F579" s="360" t="str">
        <f>IF($B579="","",IFERROR(VLOOKUP($B579,SERVIÇOS!$B:$G,4,0),IFERROR(VLOOKUP($B579,'COMPOSIÇÕES COMPLEMENTARES '!$C:$K,6,0),"")))</f>
        <v/>
      </c>
      <c r="G579" s="360" t="str">
        <f>IF($B579="","",IFERROR(VLOOKUP($B579,SERVIÇOS!$B:$G,5,0),IFERROR(VLOOKUP($B579,'COMPOSIÇÕES COMPLEMENTARES '!$C:$K,7,0),"")))</f>
        <v/>
      </c>
      <c r="H579" s="360" t="str">
        <f t="shared" si="59"/>
        <v/>
      </c>
      <c r="I579" s="360" t="str">
        <f t="shared" si="60"/>
        <v/>
      </c>
      <c r="J579" s="360" t="str">
        <f t="shared" si="61"/>
        <v/>
      </c>
      <c r="K579" s="360" t="str">
        <f t="shared" si="62"/>
        <v/>
      </c>
      <c r="L579" s="360"/>
    </row>
    <row r="580" spans="1:12">
      <c r="A580" s="355"/>
      <c r="B580" s="356"/>
      <c r="C580" s="357" t="str">
        <f>IF($B580="","",IFERROR(VLOOKUP($B580,SERVIÇOS!$B:$G,2,0),IFERROR(VLOOKUP($B580,'COMPOSIÇÕES COMPLEMENTARES '!$C:$K,2,0),"")))</f>
        <v/>
      </c>
      <c r="D580" s="358" t="str">
        <f>IF($B580="","",IFERROR(VLOOKUP($B580,SERVIÇOS!$B:$G,3,0),IFERROR(VLOOKUP($B580,'COMPOSIÇÕES COMPLEMENTARES '!$C:$K,3,0),"")))</f>
        <v/>
      </c>
      <c r="E580" s="359"/>
      <c r="F580" s="360" t="str">
        <f>IF($B580="","",IFERROR(VLOOKUP($B580,SERVIÇOS!$B:$G,4,0),IFERROR(VLOOKUP($B580,'COMPOSIÇÕES COMPLEMENTARES '!$C:$K,6,0),"")))</f>
        <v/>
      </c>
      <c r="G580" s="360" t="str">
        <f>IF($B580="","",IFERROR(VLOOKUP($B580,SERVIÇOS!$B:$G,5,0),IFERROR(VLOOKUP($B580,'COMPOSIÇÕES COMPLEMENTARES '!$C:$K,7,0),"")))</f>
        <v/>
      </c>
      <c r="H580" s="360" t="str">
        <f t="shared" si="59"/>
        <v/>
      </c>
      <c r="I580" s="360" t="str">
        <f t="shared" si="60"/>
        <v/>
      </c>
      <c r="J580" s="360" t="str">
        <f t="shared" si="61"/>
        <v/>
      </c>
      <c r="K580" s="360" t="str">
        <f t="shared" si="62"/>
        <v/>
      </c>
      <c r="L580" s="360"/>
    </row>
    <row r="581" spans="1:12">
      <c r="A581" s="355"/>
      <c r="B581" s="356"/>
      <c r="C581" s="357" t="str">
        <f>IF($B581="","",IFERROR(VLOOKUP($B581,SERVIÇOS!$B:$G,2,0),IFERROR(VLOOKUP($B581,'COMPOSIÇÕES COMPLEMENTARES '!$C:$K,2,0),"")))</f>
        <v/>
      </c>
      <c r="D581" s="358" t="str">
        <f>IF($B581="","",IFERROR(VLOOKUP($B581,SERVIÇOS!$B:$G,3,0),IFERROR(VLOOKUP($B581,'COMPOSIÇÕES COMPLEMENTARES '!$C:$K,3,0),"")))</f>
        <v/>
      </c>
      <c r="E581" s="359"/>
      <c r="F581" s="360" t="str">
        <f>IF($B581="","",IFERROR(VLOOKUP($B581,SERVIÇOS!$B:$G,4,0),IFERROR(VLOOKUP($B581,'COMPOSIÇÕES COMPLEMENTARES '!$C:$K,6,0),"")))</f>
        <v/>
      </c>
      <c r="G581" s="360" t="str">
        <f>IF($B581="","",IFERROR(VLOOKUP($B581,SERVIÇOS!$B:$G,5,0),IFERROR(VLOOKUP($B581,'COMPOSIÇÕES COMPLEMENTARES '!$C:$K,7,0),"")))</f>
        <v/>
      </c>
      <c r="H581" s="360" t="str">
        <f t="shared" si="59"/>
        <v/>
      </c>
      <c r="I581" s="360" t="str">
        <f t="shared" si="60"/>
        <v/>
      </c>
      <c r="J581" s="360" t="str">
        <f t="shared" si="61"/>
        <v/>
      </c>
      <c r="K581" s="360" t="str">
        <f t="shared" si="62"/>
        <v/>
      </c>
      <c r="L581" s="360"/>
    </row>
    <row r="582" spans="1:12">
      <c r="A582" s="355"/>
      <c r="B582" s="356"/>
      <c r="C582" s="357" t="str">
        <f>IF($B582="","",IFERROR(VLOOKUP($B582,SERVIÇOS!$B:$G,2,0),IFERROR(VLOOKUP($B582,'COMPOSIÇÕES COMPLEMENTARES '!$C:$K,2,0),"")))</f>
        <v/>
      </c>
      <c r="D582" s="358" t="str">
        <f>IF($B582="","",IFERROR(VLOOKUP($B582,SERVIÇOS!$B:$G,3,0),IFERROR(VLOOKUP($B582,'COMPOSIÇÕES COMPLEMENTARES '!$C:$K,3,0),"")))</f>
        <v/>
      </c>
      <c r="E582" s="359"/>
      <c r="F582" s="360" t="str">
        <f>IF($B582="","",IFERROR(VLOOKUP($B582,SERVIÇOS!$B:$G,4,0),IFERROR(VLOOKUP($B582,'COMPOSIÇÕES COMPLEMENTARES '!$C:$K,6,0),"")))</f>
        <v/>
      </c>
      <c r="G582" s="360" t="str">
        <f>IF($B582="","",IFERROR(VLOOKUP($B582,SERVIÇOS!$B:$G,5,0),IFERROR(VLOOKUP($B582,'COMPOSIÇÕES COMPLEMENTARES '!$C:$K,7,0),"")))</f>
        <v/>
      </c>
      <c r="H582" s="360" t="str">
        <f t="shared" si="59"/>
        <v/>
      </c>
      <c r="I582" s="360" t="str">
        <f t="shared" si="60"/>
        <v/>
      </c>
      <c r="J582" s="360" t="str">
        <f t="shared" si="61"/>
        <v/>
      </c>
      <c r="K582" s="360" t="str">
        <f t="shared" si="62"/>
        <v/>
      </c>
      <c r="L582" s="360"/>
    </row>
    <row r="583" spans="1:12">
      <c r="A583" s="355"/>
      <c r="B583" s="356"/>
      <c r="C583" s="357" t="str">
        <f>IF($B583="","",IFERROR(VLOOKUP($B583,SERVIÇOS!$B:$G,2,0),IFERROR(VLOOKUP($B583,'COMPOSIÇÕES COMPLEMENTARES '!$C:$K,2,0),"")))</f>
        <v/>
      </c>
      <c r="D583" s="358" t="str">
        <f>IF($B583="","",IFERROR(VLOOKUP($B583,SERVIÇOS!$B:$G,3,0),IFERROR(VLOOKUP($B583,'COMPOSIÇÕES COMPLEMENTARES '!$C:$K,3,0),"")))</f>
        <v/>
      </c>
      <c r="E583" s="359"/>
      <c r="F583" s="360" t="str">
        <f>IF($B583="","",IFERROR(VLOOKUP($B583,SERVIÇOS!$B:$G,4,0),IFERROR(VLOOKUP($B583,'COMPOSIÇÕES COMPLEMENTARES '!$C:$K,6,0),"")))</f>
        <v/>
      </c>
      <c r="G583" s="360" t="str">
        <f>IF($B583="","",IFERROR(VLOOKUP($B583,SERVIÇOS!$B:$G,5,0),IFERROR(VLOOKUP($B583,'COMPOSIÇÕES COMPLEMENTARES '!$C:$K,7,0),"")))</f>
        <v/>
      </c>
      <c r="H583" s="360" t="str">
        <f t="shared" si="59"/>
        <v/>
      </c>
      <c r="I583" s="360" t="str">
        <f t="shared" si="60"/>
        <v/>
      </c>
      <c r="J583" s="360" t="str">
        <f t="shared" si="61"/>
        <v/>
      </c>
      <c r="K583" s="360" t="str">
        <f t="shared" si="62"/>
        <v/>
      </c>
      <c r="L583" s="360"/>
    </row>
    <row r="584" spans="1:12">
      <c r="A584" s="355"/>
      <c r="B584" s="356"/>
      <c r="C584" s="357" t="str">
        <f>IF($B584="","",IFERROR(VLOOKUP($B584,SERVIÇOS!$B:$G,2,0),IFERROR(VLOOKUP($B584,'COMPOSIÇÕES COMPLEMENTARES '!$C:$K,2,0),"")))</f>
        <v/>
      </c>
      <c r="D584" s="358" t="str">
        <f>IF($B584="","",IFERROR(VLOOKUP($B584,SERVIÇOS!$B:$G,3,0),IFERROR(VLOOKUP($B584,'COMPOSIÇÕES COMPLEMENTARES '!$C:$K,3,0),"")))</f>
        <v/>
      </c>
      <c r="E584" s="359"/>
      <c r="F584" s="360" t="str">
        <f>IF($B584="","",IFERROR(VLOOKUP($B584,SERVIÇOS!$B:$G,4,0),IFERROR(VLOOKUP($B584,'COMPOSIÇÕES COMPLEMENTARES '!$C:$K,6,0),"")))</f>
        <v/>
      </c>
      <c r="G584" s="360" t="str">
        <f>IF($B584="","",IFERROR(VLOOKUP($B584,SERVIÇOS!$B:$G,5,0),IFERROR(VLOOKUP($B584,'COMPOSIÇÕES COMPLEMENTARES '!$C:$K,7,0),"")))</f>
        <v/>
      </c>
      <c r="H584" s="360" t="str">
        <f t="shared" si="59"/>
        <v/>
      </c>
      <c r="I584" s="360" t="str">
        <f t="shared" si="60"/>
        <v/>
      </c>
      <c r="J584" s="360" t="str">
        <f t="shared" si="61"/>
        <v/>
      </c>
      <c r="K584" s="360" t="str">
        <f t="shared" si="62"/>
        <v/>
      </c>
      <c r="L584" s="360"/>
    </row>
    <row r="585" spans="1:12">
      <c r="A585" s="355"/>
      <c r="B585" s="356"/>
      <c r="C585" s="357" t="str">
        <f>IF($B585="","",IFERROR(VLOOKUP($B585,SERVIÇOS!$B:$G,2,0),IFERROR(VLOOKUP($B585,'COMPOSIÇÕES COMPLEMENTARES '!$C:$K,2,0),"")))</f>
        <v/>
      </c>
      <c r="D585" s="358" t="str">
        <f>IF($B585="","",IFERROR(VLOOKUP($B585,SERVIÇOS!$B:$G,3,0),IFERROR(VLOOKUP($B585,'COMPOSIÇÕES COMPLEMENTARES '!$C:$K,3,0),"")))</f>
        <v/>
      </c>
      <c r="E585" s="359"/>
      <c r="F585" s="360" t="str">
        <f>IF($B585="","",IFERROR(VLOOKUP($B585,SERVIÇOS!$B:$G,4,0),IFERROR(VLOOKUP($B585,'COMPOSIÇÕES COMPLEMENTARES '!$C:$K,6,0),"")))</f>
        <v/>
      </c>
      <c r="G585" s="360" t="str">
        <f>IF($B585="","",IFERROR(VLOOKUP($B585,SERVIÇOS!$B:$G,5,0),IFERROR(VLOOKUP($B585,'COMPOSIÇÕES COMPLEMENTARES '!$C:$K,7,0),"")))</f>
        <v/>
      </c>
      <c r="H585" s="360" t="str">
        <f t="shared" si="59"/>
        <v/>
      </c>
      <c r="I585" s="360" t="str">
        <f t="shared" si="60"/>
        <v/>
      </c>
      <c r="J585" s="360" t="str">
        <f t="shared" si="61"/>
        <v/>
      </c>
      <c r="K585" s="360" t="str">
        <f t="shared" si="62"/>
        <v/>
      </c>
      <c r="L585" s="360"/>
    </row>
    <row r="586" spans="1:12">
      <c r="A586" s="355"/>
      <c r="B586" s="356"/>
      <c r="C586" s="357" t="str">
        <f>IF($B586="","",IFERROR(VLOOKUP($B586,SERVIÇOS!$B:$G,2,0),IFERROR(VLOOKUP($B586,'COMPOSIÇÕES COMPLEMENTARES '!$C:$K,2,0),"")))</f>
        <v/>
      </c>
      <c r="D586" s="358" t="str">
        <f>IF($B586="","",IFERROR(VLOOKUP($B586,SERVIÇOS!$B:$G,3,0),IFERROR(VLOOKUP($B586,'COMPOSIÇÕES COMPLEMENTARES '!$C:$K,3,0),"")))</f>
        <v/>
      </c>
      <c r="E586" s="359"/>
      <c r="F586" s="360" t="str">
        <f>IF($B586="","",IFERROR(VLOOKUP($B586,SERVIÇOS!$B:$G,4,0),IFERROR(VLOOKUP($B586,'COMPOSIÇÕES COMPLEMENTARES '!$C:$K,6,0),"")))</f>
        <v/>
      </c>
      <c r="G586" s="360" t="str">
        <f>IF($B586="","",IFERROR(VLOOKUP($B586,SERVIÇOS!$B:$G,5,0),IFERROR(VLOOKUP($B586,'COMPOSIÇÕES COMPLEMENTARES '!$C:$K,7,0),"")))</f>
        <v/>
      </c>
      <c r="H586" s="360" t="str">
        <f t="shared" si="59"/>
        <v/>
      </c>
      <c r="I586" s="360" t="str">
        <f t="shared" si="60"/>
        <v/>
      </c>
      <c r="J586" s="360" t="str">
        <f t="shared" si="61"/>
        <v/>
      </c>
      <c r="K586" s="360" t="str">
        <f t="shared" si="62"/>
        <v/>
      </c>
      <c r="L586" s="360"/>
    </row>
    <row r="587" spans="1:12">
      <c r="A587" s="355"/>
      <c r="B587" s="356"/>
      <c r="C587" s="357" t="str">
        <f>IF($B587="","",IFERROR(VLOOKUP($B587,SERVIÇOS!$B:$G,2,0),IFERROR(VLOOKUP($B587,'COMPOSIÇÕES COMPLEMENTARES '!$C:$K,2,0),"")))</f>
        <v/>
      </c>
      <c r="D587" s="358" t="str">
        <f>IF($B587="","",IFERROR(VLOOKUP($B587,SERVIÇOS!$B:$G,3,0),IFERROR(VLOOKUP($B587,'COMPOSIÇÕES COMPLEMENTARES '!$C:$K,3,0),"")))</f>
        <v/>
      </c>
      <c r="E587" s="359"/>
      <c r="F587" s="360" t="str">
        <f>IF($B587="","",IFERROR(VLOOKUP($B587,SERVIÇOS!$B:$G,4,0),IFERROR(VLOOKUP($B587,'COMPOSIÇÕES COMPLEMENTARES '!$C:$K,6,0),"")))</f>
        <v/>
      </c>
      <c r="G587" s="360" t="str">
        <f>IF($B587="","",IFERROR(VLOOKUP($B587,SERVIÇOS!$B:$G,5,0),IFERROR(VLOOKUP($B587,'COMPOSIÇÕES COMPLEMENTARES '!$C:$K,7,0),"")))</f>
        <v/>
      </c>
      <c r="H587" s="360" t="str">
        <f t="shared" si="59"/>
        <v/>
      </c>
      <c r="I587" s="360" t="str">
        <f t="shared" si="60"/>
        <v/>
      </c>
      <c r="J587" s="360" t="str">
        <f t="shared" si="61"/>
        <v/>
      </c>
      <c r="K587" s="360" t="str">
        <f t="shared" si="62"/>
        <v/>
      </c>
      <c r="L587" s="360"/>
    </row>
    <row r="588" spans="1:12">
      <c r="A588" s="355"/>
      <c r="B588" s="356"/>
      <c r="C588" s="357" t="str">
        <f>IF($B588="","",IFERROR(VLOOKUP($B588,SERVIÇOS!$B:$G,2,0),IFERROR(VLOOKUP($B588,'COMPOSIÇÕES COMPLEMENTARES '!$C:$K,2,0),"")))</f>
        <v/>
      </c>
      <c r="D588" s="358" t="str">
        <f>IF($B588="","",IFERROR(VLOOKUP($B588,SERVIÇOS!$B:$G,3,0),IFERROR(VLOOKUP($B588,'COMPOSIÇÕES COMPLEMENTARES '!$C:$K,3,0),"")))</f>
        <v/>
      </c>
      <c r="E588" s="359"/>
      <c r="F588" s="360" t="str">
        <f>IF($B588="","",IFERROR(VLOOKUP($B588,SERVIÇOS!$B:$G,4,0),IFERROR(VLOOKUP($B588,'COMPOSIÇÕES COMPLEMENTARES '!$C:$K,6,0),"")))</f>
        <v/>
      </c>
      <c r="G588" s="360" t="str">
        <f>IF($B588="","",IFERROR(VLOOKUP($B588,SERVIÇOS!$B:$G,5,0),IFERROR(VLOOKUP($B588,'COMPOSIÇÕES COMPLEMENTARES '!$C:$K,7,0),"")))</f>
        <v/>
      </c>
      <c r="H588" s="360" t="str">
        <f t="shared" si="59"/>
        <v/>
      </c>
      <c r="I588" s="360" t="str">
        <f t="shared" si="60"/>
        <v/>
      </c>
      <c r="J588" s="360" t="str">
        <f t="shared" si="61"/>
        <v/>
      </c>
      <c r="K588" s="360" t="str">
        <f t="shared" si="62"/>
        <v/>
      </c>
      <c r="L588" s="360"/>
    </row>
    <row r="589" spans="1:12">
      <c r="A589" s="355"/>
      <c r="B589" s="356"/>
      <c r="C589" s="357" t="str">
        <f>IF($B589="","",IFERROR(VLOOKUP($B589,SERVIÇOS!$B:$G,2,0),IFERROR(VLOOKUP($B589,'COMPOSIÇÕES COMPLEMENTARES '!$C:$K,2,0),"")))</f>
        <v/>
      </c>
      <c r="D589" s="358" t="str">
        <f>IF($B589="","",IFERROR(VLOOKUP($B589,SERVIÇOS!$B:$G,3,0),IFERROR(VLOOKUP($B589,'COMPOSIÇÕES COMPLEMENTARES '!$C:$K,3,0),"")))</f>
        <v/>
      </c>
      <c r="E589" s="359"/>
      <c r="F589" s="360" t="str">
        <f>IF($B589="","",IFERROR(VLOOKUP($B589,SERVIÇOS!$B:$G,4,0),IFERROR(VLOOKUP($B589,'COMPOSIÇÕES COMPLEMENTARES '!$C:$K,6,0),"")))</f>
        <v/>
      </c>
      <c r="G589" s="360" t="str">
        <f>IF($B589="","",IFERROR(VLOOKUP($B589,SERVIÇOS!$B:$G,5,0),IFERROR(VLOOKUP($B589,'COMPOSIÇÕES COMPLEMENTARES '!$C:$K,7,0),"")))</f>
        <v/>
      </c>
      <c r="H589" s="360" t="str">
        <f t="shared" si="59"/>
        <v/>
      </c>
      <c r="I589" s="360" t="str">
        <f t="shared" si="60"/>
        <v/>
      </c>
      <c r="J589" s="360" t="str">
        <f t="shared" si="61"/>
        <v/>
      </c>
      <c r="K589" s="360" t="str">
        <f t="shared" si="62"/>
        <v/>
      </c>
      <c r="L589" s="360"/>
    </row>
    <row r="590" spans="1:12">
      <c r="A590" s="355"/>
      <c r="B590" s="356"/>
      <c r="C590" s="357" t="str">
        <f>IF($B590="","",IFERROR(VLOOKUP($B590,SERVIÇOS!$B:$G,2,0),IFERROR(VLOOKUP($B590,'COMPOSIÇÕES COMPLEMENTARES '!$C:$K,2,0),"")))</f>
        <v/>
      </c>
      <c r="D590" s="358" t="str">
        <f>IF($B590="","",IFERROR(VLOOKUP($B590,SERVIÇOS!$B:$G,3,0),IFERROR(VLOOKUP($B590,'COMPOSIÇÕES COMPLEMENTARES '!$C:$K,3,0),"")))</f>
        <v/>
      </c>
      <c r="E590" s="359"/>
      <c r="F590" s="360" t="str">
        <f>IF($B590="","",IFERROR(VLOOKUP($B590,SERVIÇOS!$B:$G,4,0),IFERROR(VLOOKUP($B590,'COMPOSIÇÕES COMPLEMENTARES '!$C:$K,6,0),"")))</f>
        <v/>
      </c>
      <c r="G590" s="360" t="str">
        <f>IF($B590="","",IFERROR(VLOOKUP($B590,SERVIÇOS!$B:$G,5,0),IFERROR(VLOOKUP($B590,'COMPOSIÇÕES COMPLEMENTARES '!$C:$K,7,0),"")))</f>
        <v/>
      </c>
      <c r="H590" s="360" t="str">
        <f t="shared" si="59"/>
        <v/>
      </c>
      <c r="I590" s="360" t="str">
        <f t="shared" si="60"/>
        <v/>
      </c>
      <c r="J590" s="360" t="str">
        <f t="shared" si="61"/>
        <v/>
      </c>
      <c r="K590" s="360" t="str">
        <f t="shared" si="62"/>
        <v/>
      </c>
      <c r="L590" s="360"/>
    </row>
    <row r="591" spans="1:12">
      <c r="A591" s="355"/>
      <c r="B591" s="356"/>
      <c r="C591" s="357" t="str">
        <f>IF($B591="","",IFERROR(VLOOKUP($B591,SERVIÇOS!$B:$G,2,0),IFERROR(VLOOKUP($B591,'COMPOSIÇÕES COMPLEMENTARES '!$C:$K,2,0),"")))</f>
        <v/>
      </c>
      <c r="D591" s="358" t="str">
        <f>IF($B591="","",IFERROR(VLOOKUP($B591,SERVIÇOS!$B:$G,3,0),IFERROR(VLOOKUP($B591,'COMPOSIÇÕES COMPLEMENTARES '!$C:$K,3,0),"")))</f>
        <v/>
      </c>
      <c r="E591" s="359"/>
      <c r="F591" s="360" t="str">
        <f>IF($B591="","",IFERROR(VLOOKUP($B591,SERVIÇOS!$B:$G,4,0),IFERROR(VLOOKUP($B591,'COMPOSIÇÕES COMPLEMENTARES '!$C:$K,6,0),"")))</f>
        <v/>
      </c>
      <c r="G591" s="360" t="str">
        <f>IF($B591="","",IFERROR(VLOOKUP($B591,SERVIÇOS!$B:$G,5,0),IFERROR(VLOOKUP($B591,'COMPOSIÇÕES COMPLEMENTARES '!$C:$K,7,0),"")))</f>
        <v/>
      </c>
      <c r="H591" s="360" t="str">
        <f t="shared" si="59"/>
        <v/>
      </c>
      <c r="I591" s="360" t="str">
        <f t="shared" si="60"/>
        <v/>
      </c>
      <c r="J591" s="360" t="str">
        <f t="shared" si="61"/>
        <v/>
      </c>
      <c r="K591" s="360" t="str">
        <f t="shared" si="62"/>
        <v/>
      </c>
      <c r="L591" s="360"/>
    </row>
    <row r="592" spans="1:12">
      <c r="A592" s="355"/>
      <c r="B592" s="356"/>
      <c r="C592" s="357" t="str">
        <f>IF($B592="","",IFERROR(VLOOKUP($B592,SERVIÇOS!$B:$G,2,0),IFERROR(VLOOKUP($B592,'COMPOSIÇÕES COMPLEMENTARES '!$C:$K,2,0),"")))</f>
        <v/>
      </c>
      <c r="D592" s="358" t="str">
        <f>IF($B592="","",IFERROR(VLOOKUP($B592,SERVIÇOS!$B:$G,3,0),IFERROR(VLOOKUP($B592,'COMPOSIÇÕES COMPLEMENTARES '!$C:$K,3,0),"")))</f>
        <v/>
      </c>
      <c r="E592" s="359"/>
      <c r="F592" s="360" t="str">
        <f>IF($B592="","",IFERROR(VLOOKUP($B592,SERVIÇOS!$B:$G,4,0),IFERROR(VLOOKUP($B592,'COMPOSIÇÕES COMPLEMENTARES '!$C:$K,6,0),"")))</f>
        <v/>
      </c>
      <c r="G592" s="360" t="str">
        <f>IF($B592="","",IFERROR(VLOOKUP($B592,SERVIÇOS!$B:$G,5,0),IFERROR(VLOOKUP($B592,'COMPOSIÇÕES COMPLEMENTARES '!$C:$K,7,0),"")))</f>
        <v/>
      </c>
      <c r="H592" s="360" t="str">
        <f t="shared" si="59"/>
        <v/>
      </c>
      <c r="I592" s="360" t="str">
        <f t="shared" si="60"/>
        <v/>
      </c>
      <c r="J592" s="360" t="str">
        <f t="shared" si="61"/>
        <v/>
      </c>
      <c r="K592" s="360" t="str">
        <f t="shared" si="62"/>
        <v/>
      </c>
      <c r="L592" s="360"/>
    </row>
    <row r="593" spans="1:12">
      <c r="A593" s="355"/>
      <c r="B593" s="356"/>
      <c r="C593" s="357" t="str">
        <f>IF($B593="","",IFERROR(VLOOKUP($B593,SERVIÇOS!$B:$G,2,0),IFERROR(VLOOKUP($B593,'COMPOSIÇÕES COMPLEMENTARES '!$C:$K,2,0),"")))</f>
        <v/>
      </c>
      <c r="D593" s="358" t="str">
        <f>IF($B593="","",IFERROR(VLOOKUP($B593,SERVIÇOS!$B:$G,3,0),IFERROR(VLOOKUP($B593,'COMPOSIÇÕES COMPLEMENTARES '!$C:$K,3,0),"")))</f>
        <v/>
      </c>
      <c r="E593" s="359"/>
      <c r="F593" s="360" t="str">
        <f>IF($B593="","",IFERROR(VLOOKUP($B593,SERVIÇOS!$B:$G,4,0),IFERROR(VLOOKUP($B593,'COMPOSIÇÕES COMPLEMENTARES '!$C:$K,6,0),"")))</f>
        <v/>
      </c>
      <c r="G593" s="360" t="str">
        <f>IF($B593="","",IFERROR(VLOOKUP($B593,SERVIÇOS!$B:$G,5,0),IFERROR(VLOOKUP($B593,'COMPOSIÇÕES COMPLEMENTARES '!$C:$K,7,0),"")))</f>
        <v/>
      </c>
      <c r="H593" s="360" t="str">
        <f t="shared" si="59"/>
        <v/>
      </c>
      <c r="I593" s="360" t="str">
        <f t="shared" si="60"/>
        <v/>
      </c>
      <c r="J593" s="360" t="str">
        <f t="shared" si="61"/>
        <v/>
      </c>
      <c r="K593" s="360" t="str">
        <f t="shared" si="62"/>
        <v/>
      </c>
      <c r="L593" s="360"/>
    </row>
    <row r="594" spans="1:12">
      <c r="A594" s="355"/>
      <c r="B594" s="356"/>
      <c r="C594" s="357" t="str">
        <f>IF($B594="","",IFERROR(VLOOKUP($B594,SERVIÇOS!$B:$G,2,0),IFERROR(VLOOKUP($B594,'COMPOSIÇÕES COMPLEMENTARES '!$C:$K,2,0),"")))</f>
        <v/>
      </c>
      <c r="D594" s="358" t="str">
        <f>IF($B594="","",IFERROR(VLOOKUP($B594,SERVIÇOS!$B:$G,3,0),IFERROR(VLOOKUP($B594,'COMPOSIÇÕES COMPLEMENTARES '!$C:$K,3,0),"")))</f>
        <v/>
      </c>
      <c r="E594" s="359"/>
      <c r="F594" s="360" t="str">
        <f>IF($B594="","",IFERROR(VLOOKUP($B594,SERVIÇOS!$B:$G,4,0),IFERROR(VLOOKUP($B594,'COMPOSIÇÕES COMPLEMENTARES '!$C:$K,6,0),"")))</f>
        <v/>
      </c>
      <c r="G594" s="360" t="str">
        <f>IF($B594="","",IFERROR(VLOOKUP($B594,SERVIÇOS!$B:$G,5,0),IFERROR(VLOOKUP($B594,'COMPOSIÇÕES COMPLEMENTARES '!$C:$K,7,0),"")))</f>
        <v/>
      </c>
      <c r="H594" s="360" t="str">
        <f t="shared" ref="H594:H657" si="63">IF(E594="","",F594+G594)</f>
        <v/>
      </c>
      <c r="I594" s="360" t="str">
        <f t="shared" si="60"/>
        <v/>
      </c>
      <c r="J594" s="360" t="str">
        <f t="shared" si="61"/>
        <v/>
      </c>
      <c r="K594" s="360" t="str">
        <f t="shared" si="62"/>
        <v/>
      </c>
      <c r="L594" s="360"/>
    </row>
    <row r="595" spans="1:12">
      <c r="A595" s="355"/>
      <c r="B595" s="356"/>
      <c r="C595" s="357" t="str">
        <f>IF($B595="","",IFERROR(VLOOKUP($B595,SERVIÇOS!$B:$G,2,0),IFERROR(VLOOKUP($B595,'COMPOSIÇÕES COMPLEMENTARES '!$C:$K,2,0),"")))</f>
        <v/>
      </c>
      <c r="D595" s="358" t="str">
        <f>IF($B595="","",IFERROR(VLOOKUP($B595,SERVIÇOS!$B:$G,3,0),IFERROR(VLOOKUP($B595,'COMPOSIÇÕES COMPLEMENTARES '!$C:$K,3,0),"")))</f>
        <v/>
      </c>
      <c r="E595" s="359"/>
      <c r="F595" s="360" t="str">
        <f>IF($B595="","",IFERROR(VLOOKUP($B595,SERVIÇOS!$B:$G,4,0),IFERROR(VLOOKUP($B595,'COMPOSIÇÕES COMPLEMENTARES '!$C:$K,6,0),"")))</f>
        <v/>
      </c>
      <c r="G595" s="360" t="str">
        <f>IF($B595="","",IFERROR(VLOOKUP($B595,SERVIÇOS!$B:$G,5,0),IFERROR(VLOOKUP($B595,'COMPOSIÇÕES COMPLEMENTARES '!$C:$K,7,0),"")))</f>
        <v/>
      </c>
      <c r="H595" s="360" t="str">
        <f t="shared" si="63"/>
        <v/>
      </c>
      <c r="I595" s="360" t="str">
        <f t="shared" si="60"/>
        <v/>
      </c>
      <c r="J595" s="360" t="str">
        <f t="shared" si="61"/>
        <v/>
      </c>
      <c r="K595" s="360" t="str">
        <f t="shared" si="62"/>
        <v/>
      </c>
      <c r="L595" s="360"/>
    </row>
    <row r="596" spans="1:12">
      <c r="A596" s="355"/>
      <c r="B596" s="356"/>
      <c r="C596" s="357" t="str">
        <f>IF($B596="","",IFERROR(VLOOKUP($B596,SERVIÇOS!$B:$G,2,0),IFERROR(VLOOKUP($B596,'COMPOSIÇÕES COMPLEMENTARES '!$C:$K,2,0),"")))</f>
        <v/>
      </c>
      <c r="D596" s="358" t="str">
        <f>IF($B596="","",IFERROR(VLOOKUP($B596,SERVIÇOS!$B:$G,3,0),IFERROR(VLOOKUP($B596,'COMPOSIÇÕES COMPLEMENTARES '!$C:$K,3,0),"")))</f>
        <v/>
      </c>
      <c r="E596" s="359"/>
      <c r="F596" s="360" t="str">
        <f>IF($B596="","",IFERROR(VLOOKUP($B596,SERVIÇOS!$B:$G,4,0),IFERROR(VLOOKUP($B596,'COMPOSIÇÕES COMPLEMENTARES '!$C:$K,6,0),"")))</f>
        <v/>
      </c>
      <c r="G596" s="360" t="str">
        <f>IF($B596="","",IFERROR(VLOOKUP($B596,SERVIÇOS!$B:$G,5,0),IFERROR(VLOOKUP($B596,'COMPOSIÇÕES COMPLEMENTARES '!$C:$K,7,0),"")))</f>
        <v/>
      </c>
      <c r="H596" s="360" t="str">
        <f t="shared" si="63"/>
        <v/>
      </c>
      <c r="I596" s="360" t="str">
        <f t="shared" si="60"/>
        <v/>
      </c>
      <c r="J596" s="360" t="str">
        <f t="shared" si="61"/>
        <v/>
      </c>
      <c r="K596" s="360" t="str">
        <f t="shared" si="62"/>
        <v/>
      </c>
      <c r="L596" s="360"/>
    </row>
    <row r="597" spans="1:12">
      <c r="A597" s="355"/>
      <c r="B597" s="356"/>
      <c r="C597" s="357" t="str">
        <f>IF($B597="","",IFERROR(VLOOKUP($B597,SERVIÇOS!$B:$G,2,0),IFERROR(VLOOKUP($B597,'COMPOSIÇÕES COMPLEMENTARES '!$C:$K,2,0),"")))</f>
        <v/>
      </c>
      <c r="D597" s="358" t="str">
        <f>IF($B597="","",IFERROR(VLOOKUP($B597,SERVIÇOS!$B:$G,3,0),IFERROR(VLOOKUP($B597,'COMPOSIÇÕES COMPLEMENTARES '!$C:$K,3,0),"")))</f>
        <v/>
      </c>
      <c r="E597" s="359"/>
      <c r="F597" s="360" t="str">
        <f>IF($B597="","",IFERROR(VLOOKUP($B597,SERVIÇOS!$B:$G,4,0),IFERROR(VLOOKUP($B597,'COMPOSIÇÕES COMPLEMENTARES '!$C:$K,6,0),"")))</f>
        <v/>
      </c>
      <c r="G597" s="360" t="str">
        <f>IF($B597="","",IFERROR(VLOOKUP($B597,SERVIÇOS!$B:$G,5,0),IFERROR(VLOOKUP($B597,'COMPOSIÇÕES COMPLEMENTARES '!$C:$K,7,0),"")))</f>
        <v/>
      </c>
      <c r="H597" s="360" t="str">
        <f t="shared" si="63"/>
        <v/>
      </c>
      <c r="I597" s="360" t="str">
        <f t="shared" si="60"/>
        <v/>
      </c>
      <c r="J597" s="360" t="str">
        <f t="shared" si="61"/>
        <v/>
      </c>
      <c r="K597" s="360" t="str">
        <f t="shared" si="62"/>
        <v/>
      </c>
      <c r="L597" s="360"/>
    </row>
    <row r="598" spans="1:12">
      <c r="A598" s="355"/>
      <c r="B598" s="356"/>
      <c r="C598" s="357" t="str">
        <f>IF($B598="","",IFERROR(VLOOKUP($B598,SERVIÇOS!$B:$G,2,0),IFERROR(VLOOKUP($B598,'COMPOSIÇÕES COMPLEMENTARES '!$C:$K,2,0),"")))</f>
        <v/>
      </c>
      <c r="D598" s="358" t="str">
        <f>IF($B598="","",IFERROR(VLOOKUP($B598,SERVIÇOS!$B:$G,3,0),IFERROR(VLOOKUP($B598,'COMPOSIÇÕES COMPLEMENTARES '!$C:$K,3,0),"")))</f>
        <v/>
      </c>
      <c r="E598" s="359"/>
      <c r="F598" s="360" t="str">
        <f>IF($B598="","",IFERROR(VLOOKUP($B598,SERVIÇOS!$B:$G,4,0),IFERROR(VLOOKUP($B598,'COMPOSIÇÕES COMPLEMENTARES '!$C:$K,6,0),"")))</f>
        <v/>
      </c>
      <c r="G598" s="360" t="str">
        <f>IF($B598="","",IFERROR(VLOOKUP($B598,SERVIÇOS!$B:$G,5,0),IFERROR(VLOOKUP($B598,'COMPOSIÇÕES COMPLEMENTARES '!$C:$K,7,0),"")))</f>
        <v/>
      </c>
      <c r="H598" s="360" t="str">
        <f t="shared" si="63"/>
        <v/>
      </c>
      <c r="I598" s="360" t="str">
        <f t="shared" si="60"/>
        <v/>
      </c>
      <c r="J598" s="360" t="str">
        <f t="shared" si="61"/>
        <v/>
      </c>
      <c r="K598" s="360" t="str">
        <f t="shared" si="62"/>
        <v/>
      </c>
      <c r="L598" s="360"/>
    </row>
    <row r="599" spans="1:12">
      <c r="A599" s="355"/>
      <c r="B599" s="356"/>
      <c r="C599" s="357" t="str">
        <f>IF($B599="","",IFERROR(VLOOKUP($B599,SERVIÇOS!$B:$G,2,0),IFERROR(VLOOKUP($B599,'COMPOSIÇÕES COMPLEMENTARES '!$C:$K,2,0),"")))</f>
        <v/>
      </c>
      <c r="D599" s="358" t="str">
        <f>IF($B599="","",IFERROR(VLOOKUP($B599,SERVIÇOS!$B:$G,3,0),IFERROR(VLOOKUP($B599,'COMPOSIÇÕES COMPLEMENTARES '!$C:$K,3,0),"")))</f>
        <v/>
      </c>
      <c r="E599" s="359"/>
      <c r="F599" s="360" t="str">
        <f>IF($B599="","",IFERROR(VLOOKUP($B599,SERVIÇOS!$B:$G,4,0),IFERROR(VLOOKUP($B599,'COMPOSIÇÕES COMPLEMENTARES '!$C:$K,6,0),"")))</f>
        <v/>
      </c>
      <c r="G599" s="360" t="str">
        <f>IF($B599="","",IFERROR(VLOOKUP($B599,SERVIÇOS!$B:$G,5,0),IFERROR(VLOOKUP($B599,'COMPOSIÇÕES COMPLEMENTARES '!$C:$K,7,0),"")))</f>
        <v/>
      </c>
      <c r="H599" s="360" t="str">
        <f t="shared" si="63"/>
        <v/>
      </c>
      <c r="I599" s="360" t="str">
        <f t="shared" si="60"/>
        <v/>
      </c>
      <c r="J599" s="360" t="str">
        <f t="shared" si="61"/>
        <v/>
      </c>
      <c r="K599" s="360" t="str">
        <f t="shared" si="62"/>
        <v/>
      </c>
      <c r="L599" s="360"/>
    </row>
    <row r="600" spans="1:12">
      <c r="A600" s="355"/>
      <c r="B600" s="356"/>
      <c r="C600" s="357" t="str">
        <f>IF($B600="","",IFERROR(VLOOKUP($B600,SERVIÇOS!$B:$G,2,0),IFERROR(VLOOKUP($B600,'COMPOSIÇÕES COMPLEMENTARES '!$C:$K,2,0),"")))</f>
        <v/>
      </c>
      <c r="D600" s="358" t="str">
        <f>IF($B600="","",IFERROR(VLOOKUP($B600,SERVIÇOS!$B:$G,3,0),IFERROR(VLOOKUP($B600,'COMPOSIÇÕES COMPLEMENTARES '!$C:$K,3,0),"")))</f>
        <v/>
      </c>
      <c r="E600" s="359"/>
      <c r="F600" s="360" t="str">
        <f>IF($B600="","",IFERROR(VLOOKUP($B600,SERVIÇOS!$B:$G,4,0),IFERROR(VLOOKUP($B600,'COMPOSIÇÕES COMPLEMENTARES '!$C:$K,6,0),"")))</f>
        <v/>
      </c>
      <c r="G600" s="360" t="str">
        <f>IF($B600="","",IFERROR(VLOOKUP($B600,SERVIÇOS!$B:$G,5,0),IFERROR(VLOOKUP($B600,'COMPOSIÇÕES COMPLEMENTARES '!$C:$K,7,0),"")))</f>
        <v/>
      </c>
      <c r="H600" s="360" t="str">
        <f t="shared" si="63"/>
        <v/>
      </c>
      <c r="I600" s="360" t="str">
        <f t="shared" si="60"/>
        <v/>
      </c>
      <c r="J600" s="360" t="str">
        <f t="shared" si="61"/>
        <v/>
      </c>
      <c r="K600" s="360" t="str">
        <f t="shared" si="62"/>
        <v/>
      </c>
      <c r="L600" s="360"/>
    </row>
    <row r="601" spans="1:12">
      <c r="A601" s="355"/>
      <c r="B601" s="356"/>
      <c r="C601" s="357" t="str">
        <f>IF($B601="","",IFERROR(VLOOKUP($B601,SERVIÇOS!$B:$G,2,0),IFERROR(VLOOKUP($B601,'COMPOSIÇÕES COMPLEMENTARES '!$C:$K,2,0),"")))</f>
        <v/>
      </c>
      <c r="D601" s="358" t="str">
        <f>IF($B601="","",IFERROR(VLOOKUP($B601,SERVIÇOS!$B:$G,3,0),IFERROR(VLOOKUP($B601,'COMPOSIÇÕES COMPLEMENTARES '!$C:$K,3,0),"")))</f>
        <v/>
      </c>
      <c r="E601" s="359"/>
      <c r="F601" s="360" t="str">
        <f>IF($B601="","",IFERROR(VLOOKUP($B601,SERVIÇOS!$B:$G,4,0),IFERROR(VLOOKUP($B601,'COMPOSIÇÕES COMPLEMENTARES '!$C:$K,6,0),"")))</f>
        <v/>
      </c>
      <c r="G601" s="360" t="str">
        <f>IF($B601="","",IFERROR(VLOOKUP($B601,SERVIÇOS!$B:$G,5,0),IFERROR(VLOOKUP($B601,'COMPOSIÇÕES COMPLEMENTARES '!$C:$K,7,0),"")))</f>
        <v/>
      </c>
      <c r="H601" s="360" t="str">
        <f t="shared" si="63"/>
        <v/>
      </c>
      <c r="I601" s="360" t="str">
        <f t="shared" si="60"/>
        <v/>
      </c>
      <c r="J601" s="360" t="str">
        <f t="shared" si="61"/>
        <v/>
      </c>
      <c r="K601" s="360" t="str">
        <f t="shared" si="62"/>
        <v/>
      </c>
      <c r="L601" s="360"/>
    </row>
    <row r="602" spans="1:12">
      <c r="A602" s="355"/>
      <c r="B602" s="356"/>
      <c r="C602" s="357" t="str">
        <f>IF($B602="","",IFERROR(VLOOKUP($B602,SERVIÇOS!$B:$G,2,0),IFERROR(VLOOKUP($B602,'COMPOSIÇÕES COMPLEMENTARES '!$C:$K,2,0),"")))</f>
        <v/>
      </c>
      <c r="D602" s="358" t="str">
        <f>IF($B602="","",IFERROR(VLOOKUP($B602,SERVIÇOS!$B:$G,3,0),IFERROR(VLOOKUP($B602,'COMPOSIÇÕES COMPLEMENTARES '!$C:$K,3,0),"")))</f>
        <v/>
      </c>
      <c r="E602" s="359"/>
      <c r="F602" s="360" t="str">
        <f>IF($B602="","",IFERROR(VLOOKUP($B602,SERVIÇOS!$B:$G,4,0),IFERROR(VLOOKUP($B602,'COMPOSIÇÕES COMPLEMENTARES '!$C:$K,6,0),"")))</f>
        <v/>
      </c>
      <c r="G602" s="360" t="str">
        <f>IF($B602="","",IFERROR(VLOOKUP($B602,SERVIÇOS!$B:$G,5,0),IFERROR(VLOOKUP($B602,'COMPOSIÇÕES COMPLEMENTARES '!$C:$K,7,0),"")))</f>
        <v/>
      </c>
      <c r="H602" s="360" t="str">
        <f t="shared" si="63"/>
        <v/>
      </c>
      <c r="I602" s="360" t="str">
        <f t="shared" si="60"/>
        <v/>
      </c>
      <c r="J602" s="360" t="str">
        <f t="shared" si="61"/>
        <v/>
      </c>
      <c r="K602" s="360" t="str">
        <f t="shared" si="62"/>
        <v/>
      </c>
      <c r="L602" s="360"/>
    </row>
    <row r="603" spans="1:12">
      <c r="A603" s="355"/>
      <c r="B603" s="356"/>
      <c r="C603" s="357" t="str">
        <f>IF($B603="","",IFERROR(VLOOKUP($B603,SERVIÇOS!$B:$G,2,0),IFERROR(VLOOKUP($B603,'COMPOSIÇÕES COMPLEMENTARES '!$C:$K,2,0),"")))</f>
        <v/>
      </c>
      <c r="D603" s="358" t="str">
        <f>IF($B603="","",IFERROR(VLOOKUP($B603,SERVIÇOS!$B:$G,3,0),IFERROR(VLOOKUP($B603,'COMPOSIÇÕES COMPLEMENTARES '!$C:$K,3,0),"")))</f>
        <v/>
      </c>
      <c r="E603" s="359"/>
      <c r="F603" s="360" t="str">
        <f>IF($B603="","",IFERROR(VLOOKUP($B603,SERVIÇOS!$B:$G,4,0),IFERROR(VLOOKUP($B603,'COMPOSIÇÕES COMPLEMENTARES '!$C:$K,6,0),"")))</f>
        <v/>
      </c>
      <c r="G603" s="360" t="str">
        <f>IF($B603="","",IFERROR(VLOOKUP($B603,SERVIÇOS!$B:$G,5,0),IFERROR(VLOOKUP($B603,'COMPOSIÇÕES COMPLEMENTARES '!$C:$K,7,0),"")))</f>
        <v/>
      </c>
      <c r="H603" s="360" t="str">
        <f t="shared" si="63"/>
        <v/>
      </c>
      <c r="I603" s="360" t="str">
        <f t="shared" ref="I603:I666" si="64">IF(E603="","",TRUNC((E603*F603),2))</f>
        <v/>
      </c>
      <c r="J603" s="360" t="str">
        <f t="shared" ref="J603:J666" si="65">IF(E603="","",TRUNC((E603*G603),2))</f>
        <v/>
      </c>
      <c r="K603" s="360" t="str">
        <f t="shared" ref="K603:K666" si="66">IF(E603="","",TRUNC((E603*H603),2))</f>
        <v/>
      </c>
      <c r="L603" s="360"/>
    </row>
    <row r="604" spans="1:12">
      <c r="A604" s="355"/>
      <c r="B604" s="356"/>
      <c r="C604" s="357" t="str">
        <f>IF($B604="","",IFERROR(VLOOKUP($B604,SERVIÇOS!$B:$G,2,0),IFERROR(VLOOKUP($B604,'COMPOSIÇÕES COMPLEMENTARES '!$C:$K,2,0),"")))</f>
        <v/>
      </c>
      <c r="D604" s="358" t="str">
        <f>IF($B604="","",IFERROR(VLOOKUP($B604,SERVIÇOS!$B:$G,3,0),IFERROR(VLOOKUP($B604,'COMPOSIÇÕES COMPLEMENTARES '!$C:$K,3,0),"")))</f>
        <v/>
      </c>
      <c r="E604" s="359"/>
      <c r="F604" s="360" t="str">
        <f>IF($B604="","",IFERROR(VLOOKUP($B604,SERVIÇOS!$B:$G,4,0),IFERROR(VLOOKUP($B604,'COMPOSIÇÕES COMPLEMENTARES '!$C:$K,6,0),"")))</f>
        <v/>
      </c>
      <c r="G604" s="360" t="str">
        <f>IF($B604="","",IFERROR(VLOOKUP($B604,SERVIÇOS!$B:$G,5,0),IFERROR(VLOOKUP($B604,'COMPOSIÇÕES COMPLEMENTARES '!$C:$K,7,0),"")))</f>
        <v/>
      </c>
      <c r="H604" s="360" t="str">
        <f t="shared" si="63"/>
        <v/>
      </c>
      <c r="I604" s="360" t="str">
        <f t="shared" si="64"/>
        <v/>
      </c>
      <c r="J604" s="360" t="str">
        <f t="shared" si="65"/>
        <v/>
      </c>
      <c r="K604" s="360" t="str">
        <f t="shared" si="66"/>
        <v/>
      </c>
      <c r="L604" s="360"/>
    </row>
    <row r="605" spans="1:12">
      <c r="A605" s="355"/>
      <c r="B605" s="356"/>
      <c r="C605" s="357" t="str">
        <f>IF($B605="","",IFERROR(VLOOKUP($B605,SERVIÇOS!$B:$G,2,0),IFERROR(VLOOKUP($B605,'COMPOSIÇÕES COMPLEMENTARES '!$C:$K,2,0),"")))</f>
        <v/>
      </c>
      <c r="D605" s="358" t="str">
        <f>IF($B605="","",IFERROR(VLOOKUP($B605,SERVIÇOS!$B:$G,3,0),IFERROR(VLOOKUP($B605,'COMPOSIÇÕES COMPLEMENTARES '!$C:$K,3,0),"")))</f>
        <v/>
      </c>
      <c r="E605" s="359"/>
      <c r="F605" s="360" t="str">
        <f>IF($B605="","",IFERROR(VLOOKUP($B605,SERVIÇOS!$B:$G,4,0),IFERROR(VLOOKUP($B605,'COMPOSIÇÕES COMPLEMENTARES '!$C:$K,6,0),"")))</f>
        <v/>
      </c>
      <c r="G605" s="360" t="str">
        <f>IF($B605="","",IFERROR(VLOOKUP($B605,SERVIÇOS!$B:$G,5,0),IFERROR(VLOOKUP($B605,'COMPOSIÇÕES COMPLEMENTARES '!$C:$K,7,0),"")))</f>
        <v/>
      </c>
      <c r="H605" s="360" t="str">
        <f t="shared" si="63"/>
        <v/>
      </c>
      <c r="I605" s="360" t="str">
        <f t="shared" si="64"/>
        <v/>
      </c>
      <c r="J605" s="360" t="str">
        <f t="shared" si="65"/>
        <v/>
      </c>
      <c r="K605" s="360" t="str">
        <f t="shared" si="66"/>
        <v/>
      </c>
      <c r="L605" s="360"/>
    </row>
    <row r="606" spans="1:12">
      <c r="A606" s="355"/>
      <c r="B606" s="356"/>
      <c r="C606" s="357" t="str">
        <f>IF($B606="","",IFERROR(VLOOKUP($B606,SERVIÇOS!$B:$G,2,0),IFERROR(VLOOKUP($B606,'COMPOSIÇÕES COMPLEMENTARES '!$C:$K,2,0),"")))</f>
        <v/>
      </c>
      <c r="D606" s="358" t="str">
        <f>IF($B606="","",IFERROR(VLOOKUP($B606,SERVIÇOS!$B:$G,3,0),IFERROR(VLOOKUP($B606,'COMPOSIÇÕES COMPLEMENTARES '!$C:$K,3,0),"")))</f>
        <v/>
      </c>
      <c r="E606" s="359"/>
      <c r="F606" s="360" t="str">
        <f>IF($B606="","",IFERROR(VLOOKUP($B606,SERVIÇOS!$B:$G,4,0),IFERROR(VLOOKUP($B606,'COMPOSIÇÕES COMPLEMENTARES '!$C:$K,6,0),"")))</f>
        <v/>
      </c>
      <c r="G606" s="360" t="str">
        <f>IF($B606="","",IFERROR(VLOOKUP($B606,SERVIÇOS!$B:$G,5,0),IFERROR(VLOOKUP($B606,'COMPOSIÇÕES COMPLEMENTARES '!$C:$K,7,0),"")))</f>
        <v/>
      </c>
      <c r="H606" s="360" t="str">
        <f t="shared" si="63"/>
        <v/>
      </c>
      <c r="I606" s="360" t="str">
        <f t="shared" si="64"/>
        <v/>
      </c>
      <c r="J606" s="360" t="str">
        <f t="shared" si="65"/>
        <v/>
      </c>
      <c r="K606" s="360" t="str">
        <f t="shared" si="66"/>
        <v/>
      </c>
      <c r="L606" s="360"/>
    </row>
    <row r="607" spans="1:12">
      <c r="A607" s="355"/>
      <c r="B607" s="356"/>
      <c r="C607" s="357" t="str">
        <f>IF($B607="","",IFERROR(VLOOKUP($B607,SERVIÇOS!$B:$G,2,0),IFERROR(VLOOKUP($B607,'COMPOSIÇÕES COMPLEMENTARES '!$C:$K,2,0),"")))</f>
        <v/>
      </c>
      <c r="D607" s="358" t="str">
        <f>IF($B607="","",IFERROR(VLOOKUP($B607,SERVIÇOS!$B:$G,3,0),IFERROR(VLOOKUP($B607,'COMPOSIÇÕES COMPLEMENTARES '!$C:$K,3,0),"")))</f>
        <v/>
      </c>
      <c r="E607" s="359"/>
      <c r="F607" s="360" t="str">
        <f>IF($B607="","",IFERROR(VLOOKUP($B607,SERVIÇOS!$B:$G,4,0),IFERROR(VLOOKUP($B607,'COMPOSIÇÕES COMPLEMENTARES '!$C:$K,6,0),"")))</f>
        <v/>
      </c>
      <c r="G607" s="360" t="str">
        <f>IF($B607="","",IFERROR(VLOOKUP($B607,SERVIÇOS!$B:$G,5,0),IFERROR(VLOOKUP($B607,'COMPOSIÇÕES COMPLEMENTARES '!$C:$K,7,0),"")))</f>
        <v/>
      </c>
      <c r="H607" s="360" t="str">
        <f t="shared" si="63"/>
        <v/>
      </c>
      <c r="I607" s="360" t="str">
        <f t="shared" si="64"/>
        <v/>
      </c>
      <c r="J607" s="360" t="str">
        <f t="shared" si="65"/>
        <v/>
      </c>
      <c r="K607" s="360" t="str">
        <f t="shared" si="66"/>
        <v/>
      </c>
      <c r="L607" s="360"/>
    </row>
    <row r="608" spans="1:12">
      <c r="A608" s="355"/>
      <c r="B608" s="356"/>
      <c r="C608" s="357" t="str">
        <f>IF($B608="","",IFERROR(VLOOKUP($B608,SERVIÇOS!$B:$G,2,0),IFERROR(VLOOKUP($B608,'COMPOSIÇÕES COMPLEMENTARES '!$C:$K,2,0),"")))</f>
        <v/>
      </c>
      <c r="D608" s="358" t="str">
        <f>IF($B608="","",IFERROR(VLOOKUP($B608,SERVIÇOS!$B:$G,3,0),IFERROR(VLOOKUP($B608,'COMPOSIÇÕES COMPLEMENTARES '!$C:$K,3,0),"")))</f>
        <v/>
      </c>
      <c r="E608" s="359"/>
      <c r="F608" s="360" t="str">
        <f>IF($B608="","",IFERROR(VLOOKUP($B608,SERVIÇOS!$B:$G,4,0),IFERROR(VLOOKUP($B608,'COMPOSIÇÕES COMPLEMENTARES '!$C:$K,6,0),"")))</f>
        <v/>
      </c>
      <c r="G608" s="360" t="str">
        <f>IF($B608="","",IFERROR(VLOOKUP($B608,SERVIÇOS!$B:$G,5,0),IFERROR(VLOOKUP($B608,'COMPOSIÇÕES COMPLEMENTARES '!$C:$K,7,0),"")))</f>
        <v/>
      </c>
      <c r="H608" s="360" t="str">
        <f t="shared" si="63"/>
        <v/>
      </c>
      <c r="I608" s="360" t="str">
        <f t="shared" si="64"/>
        <v/>
      </c>
      <c r="J608" s="360" t="str">
        <f t="shared" si="65"/>
        <v/>
      </c>
      <c r="K608" s="360" t="str">
        <f t="shared" si="66"/>
        <v/>
      </c>
      <c r="L608" s="360"/>
    </row>
    <row r="609" spans="1:12">
      <c r="A609" s="355"/>
      <c r="B609" s="356"/>
      <c r="C609" s="357" t="str">
        <f>IF($B609="","",IFERROR(VLOOKUP($B609,SERVIÇOS!$B:$G,2,0),IFERROR(VLOOKUP($B609,'COMPOSIÇÕES COMPLEMENTARES '!$C:$K,2,0),"")))</f>
        <v/>
      </c>
      <c r="D609" s="358" t="str">
        <f>IF($B609="","",IFERROR(VLOOKUP($B609,SERVIÇOS!$B:$G,3,0),IFERROR(VLOOKUP($B609,'COMPOSIÇÕES COMPLEMENTARES '!$C:$K,3,0),"")))</f>
        <v/>
      </c>
      <c r="E609" s="359"/>
      <c r="F609" s="360" t="str">
        <f>IF($B609="","",IFERROR(VLOOKUP($B609,SERVIÇOS!$B:$G,4,0),IFERROR(VLOOKUP($B609,'COMPOSIÇÕES COMPLEMENTARES '!$C:$K,6,0),"")))</f>
        <v/>
      </c>
      <c r="G609" s="360" t="str">
        <f>IF($B609="","",IFERROR(VLOOKUP($B609,SERVIÇOS!$B:$G,5,0),IFERROR(VLOOKUP($B609,'COMPOSIÇÕES COMPLEMENTARES '!$C:$K,7,0),"")))</f>
        <v/>
      </c>
      <c r="H609" s="360" t="str">
        <f t="shared" si="63"/>
        <v/>
      </c>
      <c r="I609" s="360" t="str">
        <f t="shared" si="64"/>
        <v/>
      </c>
      <c r="J609" s="360" t="str">
        <f t="shared" si="65"/>
        <v/>
      </c>
      <c r="K609" s="360" t="str">
        <f t="shared" si="66"/>
        <v/>
      </c>
      <c r="L609" s="360"/>
    </row>
    <row r="610" spans="1:12">
      <c r="A610" s="355"/>
      <c r="B610" s="356"/>
      <c r="C610" s="357" t="str">
        <f>IF($B610="","",IFERROR(VLOOKUP($B610,SERVIÇOS!$B:$G,2,0),IFERROR(VLOOKUP($B610,'COMPOSIÇÕES COMPLEMENTARES '!$C:$K,2,0),"")))</f>
        <v/>
      </c>
      <c r="D610" s="358" t="str">
        <f>IF($B610="","",IFERROR(VLOOKUP($B610,SERVIÇOS!$B:$G,3,0),IFERROR(VLOOKUP($B610,'COMPOSIÇÕES COMPLEMENTARES '!$C:$K,3,0),"")))</f>
        <v/>
      </c>
      <c r="E610" s="359"/>
      <c r="F610" s="360" t="str">
        <f>IF($B610="","",IFERROR(VLOOKUP($B610,SERVIÇOS!$B:$G,4,0),IFERROR(VLOOKUP($B610,'COMPOSIÇÕES COMPLEMENTARES '!$C:$K,6,0),"")))</f>
        <v/>
      </c>
      <c r="G610" s="360" t="str">
        <f>IF($B610="","",IFERROR(VLOOKUP($B610,SERVIÇOS!$B:$G,5,0),IFERROR(VLOOKUP($B610,'COMPOSIÇÕES COMPLEMENTARES '!$C:$K,7,0),"")))</f>
        <v/>
      </c>
      <c r="H610" s="360" t="str">
        <f t="shared" si="63"/>
        <v/>
      </c>
      <c r="I610" s="360" t="str">
        <f t="shared" si="64"/>
        <v/>
      </c>
      <c r="J610" s="360" t="str">
        <f t="shared" si="65"/>
        <v/>
      </c>
      <c r="K610" s="360" t="str">
        <f t="shared" si="66"/>
        <v/>
      </c>
      <c r="L610" s="360"/>
    </row>
    <row r="611" spans="1:12">
      <c r="A611" s="355"/>
      <c r="B611" s="356"/>
      <c r="C611" s="357" t="str">
        <f>IF($B611="","",IFERROR(VLOOKUP($B611,SERVIÇOS!$B:$G,2,0),IFERROR(VLOOKUP($B611,'COMPOSIÇÕES COMPLEMENTARES '!$C:$K,2,0),"")))</f>
        <v/>
      </c>
      <c r="D611" s="358" t="str">
        <f>IF($B611="","",IFERROR(VLOOKUP($B611,SERVIÇOS!$B:$G,3,0),IFERROR(VLOOKUP($B611,'COMPOSIÇÕES COMPLEMENTARES '!$C:$K,3,0),"")))</f>
        <v/>
      </c>
      <c r="E611" s="359"/>
      <c r="F611" s="360" t="str">
        <f>IF($B611="","",IFERROR(VLOOKUP($B611,SERVIÇOS!$B:$G,4,0),IFERROR(VLOOKUP($B611,'COMPOSIÇÕES COMPLEMENTARES '!$C:$K,6,0),"")))</f>
        <v/>
      </c>
      <c r="G611" s="360" t="str">
        <f>IF($B611="","",IFERROR(VLOOKUP($B611,SERVIÇOS!$B:$G,5,0),IFERROR(VLOOKUP($B611,'COMPOSIÇÕES COMPLEMENTARES '!$C:$K,7,0),"")))</f>
        <v/>
      </c>
      <c r="H611" s="360" t="str">
        <f t="shared" si="63"/>
        <v/>
      </c>
      <c r="I611" s="360" t="str">
        <f t="shared" si="64"/>
        <v/>
      </c>
      <c r="J611" s="360" t="str">
        <f t="shared" si="65"/>
        <v/>
      </c>
      <c r="K611" s="360" t="str">
        <f t="shared" si="66"/>
        <v/>
      </c>
      <c r="L611" s="360"/>
    </row>
    <row r="612" spans="1:12">
      <c r="A612" s="355"/>
      <c r="B612" s="356"/>
      <c r="C612" s="357" t="str">
        <f>IF($B612="","",IFERROR(VLOOKUP($B612,SERVIÇOS!$B:$G,2,0),IFERROR(VLOOKUP($B612,'COMPOSIÇÕES COMPLEMENTARES '!$C:$K,2,0),"")))</f>
        <v/>
      </c>
      <c r="D612" s="358" t="str">
        <f>IF($B612="","",IFERROR(VLOOKUP($B612,SERVIÇOS!$B:$G,3,0),IFERROR(VLOOKUP($B612,'COMPOSIÇÕES COMPLEMENTARES '!$C:$K,3,0),"")))</f>
        <v/>
      </c>
      <c r="E612" s="359"/>
      <c r="F612" s="360" t="str">
        <f>IF($B612="","",IFERROR(VLOOKUP($B612,SERVIÇOS!$B:$G,4,0),IFERROR(VLOOKUP($B612,'COMPOSIÇÕES COMPLEMENTARES '!$C:$K,6,0),"")))</f>
        <v/>
      </c>
      <c r="G612" s="360" t="str">
        <f>IF($B612="","",IFERROR(VLOOKUP($B612,SERVIÇOS!$B:$G,5,0),IFERROR(VLOOKUP($B612,'COMPOSIÇÕES COMPLEMENTARES '!$C:$K,7,0),"")))</f>
        <v/>
      </c>
      <c r="H612" s="360" t="str">
        <f t="shared" si="63"/>
        <v/>
      </c>
      <c r="I612" s="360" t="str">
        <f t="shared" si="64"/>
        <v/>
      </c>
      <c r="J612" s="360" t="str">
        <f t="shared" si="65"/>
        <v/>
      </c>
      <c r="K612" s="360" t="str">
        <f t="shared" si="66"/>
        <v/>
      </c>
      <c r="L612" s="360"/>
    </row>
    <row r="613" spans="1:12">
      <c r="A613" s="355"/>
      <c r="B613" s="356"/>
      <c r="C613" s="357" t="str">
        <f>IF($B613="","",IFERROR(VLOOKUP($B613,SERVIÇOS!$B:$G,2,0),IFERROR(VLOOKUP($B613,'COMPOSIÇÕES COMPLEMENTARES '!$C:$K,2,0),"")))</f>
        <v/>
      </c>
      <c r="D613" s="358" t="str">
        <f>IF($B613="","",IFERROR(VLOOKUP($B613,SERVIÇOS!$B:$G,3,0),IFERROR(VLOOKUP($B613,'COMPOSIÇÕES COMPLEMENTARES '!$C:$K,3,0),"")))</f>
        <v/>
      </c>
      <c r="E613" s="359"/>
      <c r="F613" s="360" t="str">
        <f>IF($B613="","",IFERROR(VLOOKUP($B613,SERVIÇOS!$B:$G,4,0),IFERROR(VLOOKUP($B613,'COMPOSIÇÕES COMPLEMENTARES '!$C:$K,6,0),"")))</f>
        <v/>
      </c>
      <c r="G613" s="360" t="str">
        <f>IF($B613="","",IFERROR(VLOOKUP($B613,SERVIÇOS!$B:$G,5,0),IFERROR(VLOOKUP($B613,'COMPOSIÇÕES COMPLEMENTARES '!$C:$K,7,0),"")))</f>
        <v/>
      </c>
      <c r="H613" s="360" t="str">
        <f t="shared" si="63"/>
        <v/>
      </c>
      <c r="I613" s="360" t="str">
        <f t="shared" si="64"/>
        <v/>
      </c>
      <c r="J613" s="360" t="str">
        <f t="shared" si="65"/>
        <v/>
      </c>
      <c r="K613" s="360" t="str">
        <f t="shared" si="66"/>
        <v/>
      </c>
      <c r="L613" s="360"/>
    </row>
    <row r="614" spans="1:12">
      <c r="A614" s="355"/>
      <c r="B614" s="356"/>
      <c r="C614" s="357" t="str">
        <f>IF($B614="","",IFERROR(VLOOKUP($B614,SERVIÇOS!$B:$G,2,0),IFERROR(VLOOKUP($B614,'COMPOSIÇÕES COMPLEMENTARES '!$C:$K,2,0),"")))</f>
        <v/>
      </c>
      <c r="D614" s="358" t="str">
        <f>IF($B614="","",IFERROR(VLOOKUP($B614,SERVIÇOS!$B:$G,3,0),IFERROR(VLOOKUP($B614,'COMPOSIÇÕES COMPLEMENTARES '!$C:$K,3,0),"")))</f>
        <v/>
      </c>
      <c r="E614" s="359"/>
      <c r="F614" s="360" t="str">
        <f>IF($B614="","",IFERROR(VLOOKUP($B614,SERVIÇOS!$B:$G,4,0),IFERROR(VLOOKUP($B614,'COMPOSIÇÕES COMPLEMENTARES '!$C:$K,6,0),"")))</f>
        <v/>
      </c>
      <c r="G614" s="360" t="str">
        <f>IF($B614="","",IFERROR(VLOOKUP($B614,SERVIÇOS!$B:$G,5,0),IFERROR(VLOOKUP($B614,'COMPOSIÇÕES COMPLEMENTARES '!$C:$K,7,0),"")))</f>
        <v/>
      </c>
      <c r="H614" s="360" t="str">
        <f t="shared" si="63"/>
        <v/>
      </c>
      <c r="I614" s="360" t="str">
        <f t="shared" si="64"/>
        <v/>
      </c>
      <c r="J614" s="360" t="str">
        <f t="shared" si="65"/>
        <v/>
      </c>
      <c r="K614" s="360" t="str">
        <f t="shared" si="66"/>
        <v/>
      </c>
      <c r="L614" s="360"/>
    </row>
    <row r="615" spans="1:12">
      <c r="A615" s="355"/>
      <c r="B615" s="356"/>
      <c r="C615" s="357" t="str">
        <f>IF($B615="","",IFERROR(VLOOKUP($B615,SERVIÇOS!$B:$G,2,0),IFERROR(VLOOKUP($B615,'COMPOSIÇÕES COMPLEMENTARES '!$C:$K,2,0),"")))</f>
        <v/>
      </c>
      <c r="D615" s="358" t="str">
        <f>IF($B615="","",IFERROR(VLOOKUP($B615,SERVIÇOS!$B:$G,3,0),IFERROR(VLOOKUP($B615,'COMPOSIÇÕES COMPLEMENTARES '!$C:$K,3,0),"")))</f>
        <v/>
      </c>
      <c r="E615" s="359"/>
      <c r="F615" s="360" t="str">
        <f>IF($B615="","",IFERROR(VLOOKUP($B615,SERVIÇOS!$B:$G,4,0),IFERROR(VLOOKUP($B615,'COMPOSIÇÕES COMPLEMENTARES '!$C:$K,6,0),"")))</f>
        <v/>
      </c>
      <c r="G615" s="360" t="str">
        <f>IF($B615="","",IFERROR(VLOOKUP($B615,SERVIÇOS!$B:$G,5,0),IFERROR(VLOOKUP($B615,'COMPOSIÇÕES COMPLEMENTARES '!$C:$K,7,0),"")))</f>
        <v/>
      </c>
      <c r="H615" s="360" t="str">
        <f t="shared" si="63"/>
        <v/>
      </c>
      <c r="I615" s="360" t="str">
        <f t="shared" si="64"/>
        <v/>
      </c>
      <c r="J615" s="360" t="str">
        <f t="shared" si="65"/>
        <v/>
      </c>
      <c r="K615" s="360" t="str">
        <f t="shared" si="66"/>
        <v/>
      </c>
      <c r="L615" s="360"/>
    </row>
    <row r="616" spans="1:12">
      <c r="A616" s="355"/>
      <c r="B616" s="356"/>
      <c r="C616" s="357" t="str">
        <f>IF($B616="","",IFERROR(VLOOKUP($B616,SERVIÇOS!$B:$G,2,0),IFERROR(VLOOKUP($B616,'COMPOSIÇÕES COMPLEMENTARES '!$C:$K,2,0),"")))</f>
        <v/>
      </c>
      <c r="D616" s="358" t="str">
        <f>IF($B616="","",IFERROR(VLOOKUP($B616,SERVIÇOS!$B:$G,3,0),IFERROR(VLOOKUP($B616,'COMPOSIÇÕES COMPLEMENTARES '!$C:$K,3,0),"")))</f>
        <v/>
      </c>
      <c r="E616" s="359"/>
      <c r="F616" s="360" t="str">
        <f>IF($B616="","",IFERROR(VLOOKUP($B616,SERVIÇOS!$B:$G,4,0),IFERROR(VLOOKUP($B616,'COMPOSIÇÕES COMPLEMENTARES '!$C:$K,6,0),"")))</f>
        <v/>
      </c>
      <c r="G616" s="360" t="str">
        <f>IF($B616="","",IFERROR(VLOOKUP($B616,SERVIÇOS!$B:$G,5,0),IFERROR(VLOOKUP($B616,'COMPOSIÇÕES COMPLEMENTARES '!$C:$K,7,0),"")))</f>
        <v/>
      </c>
      <c r="H616" s="360" t="str">
        <f t="shared" si="63"/>
        <v/>
      </c>
      <c r="I616" s="360" t="str">
        <f t="shared" si="64"/>
        <v/>
      </c>
      <c r="J616" s="360" t="str">
        <f t="shared" si="65"/>
        <v/>
      </c>
      <c r="K616" s="360" t="str">
        <f t="shared" si="66"/>
        <v/>
      </c>
      <c r="L616" s="360"/>
    </row>
    <row r="617" spans="1:12">
      <c r="A617" s="355"/>
      <c r="B617" s="356"/>
      <c r="C617" s="357" t="str">
        <f>IF($B617="","",IFERROR(VLOOKUP($B617,SERVIÇOS!$B:$G,2,0),IFERROR(VLOOKUP($B617,'COMPOSIÇÕES COMPLEMENTARES '!$C:$K,2,0),"")))</f>
        <v/>
      </c>
      <c r="D617" s="358" t="str">
        <f>IF($B617="","",IFERROR(VLOOKUP($B617,SERVIÇOS!$B:$G,3,0),IFERROR(VLOOKUP($B617,'COMPOSIÇÕES COMPLEMENTARES '!$C:$K,3,0),"")))</f>
        <v/>
      </c>
      <c r="E617" s="359"/>
      <c r="F617" s="360" t="str">
        <f>IF($B617="","",IFERROR(VLOOKUP($B617,SERVIÇOS!$B:$G,4,0),IFERROR(VLOOKUP($B617,'COMPOSIÇÕES COMPLEMENTARES '!$C:$K,6,0),"")))</f>
        <v/>
      </c>
      <c r="G617" s="360" t="str">
        <f>IF($B617="","",IFERROR(VLOOKUP($B617,SERVIÇOS!$B:$G,5,0),IFERROR(VLOOKUP($B617,'COMPOSIÇÕES COMPLEMENTARES '!$C:$K,7,0),"")))</f>
        <v/>
      </c>
      <c r="H617" s="360" t="str">
        <f t="shared" si="63"/>
        <v/>
      </c>
      <c r="I617" s="360" t="str">
        <f t="shared" si="64"/>
        <v/>
      </c>
      <c r="J617" s="360" t="str">
        <f t="shared" si="65"/>
        <v/>
      </c>
      <c r="K617" s="360" t="str">
        <f t="shared" si="66"/>
        <v/>
      </c>
      <c r="L617" s="360"/>
    </row>
    <row r="618" spans="1:12">
      <c r="A618" s="355"/>
      <c r="B618" s="356"/>
      <c r="C618" s="357" t="str">
        <f>IF($B618="","",IFERROR(VLOOKUP($B618,SERVIÇOS!$B:$G,2,0),IFERROR(VLOOKUP($B618,'COMPOSIÇÕES COMPLEMENTARES '!$C:$K,2,0),"")))</f>
        <v/>
      </c>
      <c r="D618" s="358" t="str">
        <f>IF($B618="","",IFERROR(VLOOKUP($B618,SERVIÇOS!$B:$G,3,0),IFERROR(VLOOKUP($B618,'COMPOSIÇÕES COMPLEMENTARES '!$C:$K,3,0),"")))</f>
        <v/>
      </c>
      <c r="E618" s="359"/>
      <c r="F618" s="360" t="str">
        <f>IF($B618="","",IFERROR(VLOOKUP($B618,SERVIÇOS!$B:$G,4,0),IFERROR(VLOOKUP($B618,'COMPOSIÇÕES COMPLEMENTARES '!$C:$K,6,0),"")))</f>
        <v/>
      </c>
      <c r="G618" s="360" t="str">
        <f>IF($B618="","",IFERROR(VLOOKUP($B618,SERVIÇOS!$B:$G,5,0),IFERROR(VLOOKUP($B618,'COMPOSIÇÕES COMPLEMENTARES '!$C:$K,7,0),"")))</f>
        <v/>
      </c>
      <c r="H618" s="360" t="str">
        <f t="shared" si="63"/>
        <v/>
      </c>
      <c r="I618" s="360" t="str">
        <f t="shared" si="64"/>
        <v/>
      </c>
      <c r="J618" s="360" t="str">
        <f t="shared" si="65"/>
        <v/>
      </c>
      <c r="K618" s="360" t="str">
        <f t="shared" si="66"/>
        <v/>
      </c>
      <c r="L618" s="360"/>
    </row>
    <row r="619" spans="1:12">
      <c r="A619" s="355"/>
      <c r="B619" s="356"/>
      <c r="C619" s="357" t="str">
        <f>IF($B619="","",IFERROR(VLOOKUP($B619,SERVIÇOS!$B:$G,2,0),IFERROR(VLOOKUP($B619,'COMPOSIÇÕES COMPLEMENTARES '!$C:$K,2,0),"")))</f>
        <v/>
      </c>
      <c r="D619" s="358" t="str">
        <f>IF($B619="","",IFERROR(VLOOKUP($B619,SERVIÇOS!$B:$G,3,0),IFERROR(VLOOKUP($B619,'COMPOSIÇÕES COMPLEMENTARES '!$C:$K,3,0),"")))</f>
        <v/>
      </c>
      <c r="E619" s="359"/>
      <c r="F619" s="360" t="str">
        <f>IF($B619="","",IFERROR(VLOOKUP($B619,SERVIÇOS!$B:$G,4,0),IFERROR(VLOOKUP($B619,'COMPOSIÇÕES COMPLEMENTARES '!$C:$K,6,0),"")))</f>
        <v/>
      </c>
      <c r="G619" s="360" t="str">
        <f>IF($B619="","",IFERROR(VLOOKUP($B619,SERVIÇOS!$B:$G,5,0),IFERROR(VLOOKUP($B619,'COMPOSIÇÕES COMPLEMENTARES '!$C:$K,7,0),"")))</f>
        <v/>
      </c>
      <c r="H619" s="360" t="str">
        <f t="shared" si="63"/>
        <v/>
      </c>
      <c r="I619" s="360" t="str">
        <f t="shared" si="64"/>
        <v/>
      </c>
      <c r="J619" s="360" t="str">
        <f t="shared" si="65"/>
        <v/>
      </c>
      <c r="K619" s="360" t="str">
        <f t="shared" si="66"/>
        <v/>
      </c>
      <c r="L619" s="360"/>
    </row>
    <row r="620" spans="1:12">
      <c r="A620" s="355"/>
      <c r="B620" s="356"/>
      <c r="C620" s="357" t="str">
        <f>IF($B620="","",IFERROR(VLOOKUP($B620,SERVIÇOS!$B:$G,2,0),IFERROR(VLOOKUP($B620,'COMPOSIÇÕES COMPLEMENTARES '!$C:$K,2,0),"")))</f>
        <v/>
      </c>
      <c r="D620" s="358" t="str">
        <f>IF($B620="","",IFERROR(VLOOKUP($B620,SERVIÇOS!$B:$G,3,0),IFERROR(VLOOKUP($B620,'COMPOSIÇÕES COMPLEMENTARES '!$C:$K,3,0),"")))</f>
        <v/>
      </c>
      <c r="E620" s="359"/>
      <c r="F620" s="360" t="str">
        <f>IF($B620="","",IFERROR(VLOOKUP($B620,SERVIÇOS!$B:$G,4,0),IFERROR(VLOOKUP($B620,'COMPOSIÇÕES COMPLEMENTARES '!$C:$K,6,0),"")))</f>
        <v/>
      </c>
      <c r="G620" s="360" t="str">
        <f>IF($B620="","",IFERROR(VLOOKUP($B620,SERVIÇOS!$B:$G,5,0),IFERROR(VLOOKUP($B620,'COMPOSIÇÕES COMPLEMENTARES '!$C:$K,7,0),"")))</f>
        <v/>
      </c>
      <c r="H620" s="360" t="str">
        <f t="shared" si="63"/>
        <v/>
      </c>
      <c r="I620" s="360" t="str">
        <f t="shared" si="64"/>
        <v/>
      </c>
      <c r="J620" s="360" t="str">
        <f t="shared" si="65"/>
        <v/>
      </c>
      <c r="K620" s="360" t="str">
        <f t="shared" si="66"/>
        <v/>
      </c>
      <c r="L620" s="360"/>
    </row>
    <row r="621" spans="1:12">
      <c r="A621" s="355"/>
      <c r="B621" s="356"/>
      <c r="C621" s="357" t="str">
        <f>IF($B621="","",IFERROR(VLOOKUP($B621,SERVIÇOS!$B:$G,2,0),IFERROR(VLOOKUP($B621,'COMPOSIÇÕES COMPLEMENTARES '!$C:$K,2,0),"")))</f>
        <v/>
      </c>
      <c r="D621" s="358" t="str">
        <f>IF($B621="","",IFERROR(VLOOKUP($B621,SERVIÇOS!$B:$G,3,0),IFERROR(VLOOKUP($B621,'COMPOSIÇÕES COMPLEMENTARES '!$C:$K,3,0),"")))</f>
        <v/>
      </c>
      <c r="E621" s="359"/>
      <c r="F621" s="360" t="str">
        <f>IF($B621="","",IFERROR(VLOOKUP($B621,SERVIÇOS!$B:$G,4,0),IFERROR(VLOOKUP($B621,'COMPOSIÇÕES COMPLEMENTARES '!$C:$K,6,0),"")))</f>
        <v/>
      </c>
      <c r="G621" s="360" t="str">
        <f>IF($B621="","",IFERROR(VLOOKUP($B621,SERVIÇOS!$B:$G,5,0),IFERROR(VLOOKUP($B621,'COMPOSIÇÕES COMPLEMENTARES '!$C:$K,7,0),"")))</f>
        <v/>
      </c>
      <c r="H621" s="360" t="str">
        <f t="shared" si="63"/>
        <v/>
      </c>
      <c r="I621" s="360" t="str">
        <f t="shared" si="64"/>
        <v/>
      </c>
      <c r="J621" s="360" t="str">
        <f t="shared" si="65"/>
        <v/>
      </c>
      <c r="K621" s="360" t="str">
        <f t="shared" si="66"/>
        <v/>
      </c>
      <c r="L621" s="360"/>
    </row>
    <row r="622" spans="1:12">
      <c r="A622" s="355"/>
      <c r="B622" s="356"/>
      <c r="C622" s="357" t="str">
        <f>IF($B622="","",IFERROR(VLOOKUP($B622,SERVIÇOS!$B:$G,2,0),IFERROR(VLOOKUP($B622,'COMPOSIÇÕES COMPLEMENTARES '!$C:$K,2,0),"")))</f>
        <v/>
      </c>
      <c r="D622" s="358" t="str">
        <f>IF($B622="","",IFERROR(VLOOKUP($B622,SERVIÇOS!$B:$G,3,0),IFERROR(VLOOKUP($B622,'COMPOSIÇÕES COMPLEMENTARES '!$C:$K,3,0),"")))</f>
        <v/>
      </c>
      <c r="E622" s="359"/>
      <c r="F622" s="360" t="str">
        <f>IF($B622="","",IFERROR(VLOOKUP($B622,SERVIÇOS!$B:$G,4,0),IFERROR(VLOOKUP($B622,'COMPOSIÇÕES COMPLEMENTARES '!$C:$K,6,0),"")))</f>
        <v/>
      </c>
      <c r="G622" s="360" t="str">
        <f>IF($B622="","",IFERROR(VLOOKUP($B622,SERVIÇOS!$B:$G,5,0),IFERROR(VLOOKUP($B622,'COMPOSIÇÕES COMPLEMENTARES '!$C:$K,7,0),"")))</f>
        <v/>
      </c>
      <c r="H622" s="360" t="str">
        <f t="shared" si="63"/>
        <v/>
      </c>
      <c r="I622" s="360" t="str">
        <f t="shared" si="64"/>
        <v/>
      </c>
      <c r="J622" s="360" t="str">
        <f t="shared" si="65"/>
        <v/>
      </c>
      <c r="K622" s="360" t="str">
        <f t="shared" si="66"/>
        <v/>
      </c>
      <c r="L622" s="360"/>
    </row>
    <row r="623" spans="1:12">
      <c r="A623" s="355"/>
      <c r="B623" s="356"/>
      <c r="C623" s="357" t="str">
        <f>IF($B623="","",IFERROR(VLOOKUP($B623,SERVIÇOS!$B:$G,2,0),IFERROR(VLOOKUP($B623,'COMPOSIÇÕES COMPLEMENTARES '!$C:$K,2,0),"")))</f>
        <v/>
      </c>
      <c r="D623" s="358" t="str">
        <f>IF($B623="","",IFERROR(VLOOKUP($B623,SERVIÇOS!$B:$G,3,0),IFERROR(VLOOKUP($B623,'COMPOSIÇÕES COMPLEMENTARES '!$C:$K,3,0),"")))</f>
        <v/>
      </c>
      <c r="E623" s="359"/>
      <c r="F623" s="360" t="str">
        <f>IF($B623="","",IFERROR(VLOOKUP($B623,SERVIÇOS!$B:$G,4,0),IFERROR(VLOOKUP($B623,'COMPOSIÇÕES COMPLEMENTARES '!$C:$K,6,0),"")))</f>
        <v/>
      </c>
      <c r="G623" s="360" t="str">
        <f>IF($B623="","",IFERROR(VLOOKUP($B623,SERVIÇOS!$B:$G,5,0),IFERROR(VLOOKUP($B623,'COMPOSIÇÕES COMPLEMENTARES '!$C:$K,7,0),"")))</f>
        <v/>
      </c>
      <c r="H623" s="360" t="str">
        <f t="shared" si="63"/>
        <v/>
      </c>
      <c r="I623" s="360" t="str">
        <f t="shared" si="64"/>
        <v/>
      </c>
      <c r="J623" s="360" t="str">
        <f t="shared" si="65"/>
        <v/>
      </c>
      <c r="K623" s="360" t="str">
        <f t="shared" si="66"/>
        <v/>
      </c>
      <c r="L623" s="360"/>
    </row>
    <row r="624" spans="1:12">
      <c r="A624" s="355"/>
      <c r="B624" s="356"/>
      <c r="C624" s="357" t="str">
        <f>IF($B624="","",IFERROR(VLOOKUP($B624,SERVIÇOS!$B:$G,2,0),IFERROR(VLOOKUP($B624,'COMPOSIÇÕES COMPLEMENTARES '!$C:$K,2,0),"")))</f>
        <v/>
      </c>
      <c r="D624" s="358" t="str">
        <f>IF($B624="","",IFERROR(VLOOKUP($B624,SERVIÇOS!$B:$G,3,0),IFERROR(VLOOKUP($B624,'COMPOSIÇÕES COMPLEMENTARES '!$C:$K,3,0),"")))</f>
        <v/>
      </c>
      <c r="E624" s="359"/>
      <c r="F624" s="360" t="str">
        <f>IF($B624="","",IFERROR(VLOOKUP($B624,SERVIÇOS!$B:$G,4,0),IFERROR(VLOOKUP($B624,'COMPOSIÇÕES COMPLEMENTARES '!$C:$K,6,0),"")))</f>
        <v/>
      </c>
      <c r="G624" s="360" t="str">
        <f>IF($B624="","",IFERROR(VLOOKUP($B624,SERVIÇOS!$B:$G,5,0),IFERROR(VLOOKUP($B624,'COMPOSIÇÕES COMPLEMENTARES '!$C:$K,7,0),"")))</f>
        <v/>
      </c>
      <c r="H624" s="360" t="str">
        <f t="shared" si="63"/>
        <v/>
      </c>
      <c r="I624" s="360" t="str">
        <f t="shared" si="64"/>
        <v/>
      </c>
      <c r="J624" s="360" t="str">
        <f t="shared" si="65"/>
        <v/>
      </c>
      <c r="K624" s="360" t="str">
        <f t="shared" si="66"/>
        <v/>
      </c>
      <c r="L624" s="360"/>
    </row>
    <row r="625" spans="1:12">
      <c r="A625" s="355"/>
      <c r="B625" s="356"/>
      <c r="C625" s="357" t="str">
        <f>IF($B625="","",IFERROR(VLOOKUP($B625,SERVIÇOS!$B:$G,2,0),IFERROR(VLOOKUP($B625,'COMPOSIÇÕES COMPLEMENTARES '!$C:$K,2,0),"")))</f>
        <v/>
      </c>
      <c r="D625" s="358" t="str">
        <f>IF($B625="","",IFERROR(VLOOKUP($B625,SERVIÇOS!$B:$G,3,0),IFERROR(VLOOKUP($B625,'COMPOSIÇÕES COMPLEMENTARES '!$C:$K,3,0),"")))</f>
        <v/>
      </c>
      <c r="E625" s="359"/>
      <c r="F625" s="360" t="str">
        <f>IF($B625="","",IFERROR(VLOOKUP($B625,SERVIÇOS!$B:$G,4,0),IFERROR(VLOOKUP($B625,'COMPOSIÇÕES COMPLEMENTARES '!$C:$K,6,0),"")))</f>
        <v/>
      </c>
      <c r="G625" s="360" t="str">
        <f>IF($B625="","",IFERROR(VLOOKUP($B625,SERVIÇOS!$B:$G,5,0),IFERROR(VLOOKUP($B625,'COMPOSIÇÕES COMPLEMENTARES '!$C:$K,7,0),"")))</f>
        <v/>
      </c>
      <c r="H625" s="360" t="str">
        <f t="shared" si="63"/>
        <v/>
      </c>
      <c r="I625" s="360" t="str">
        <f t="shared" si="64"/>
        <v/>
      </c>
      <c r="J625" s="360" t="str">
        <f t="shared" si="65"/>
        <v/>
      </c>
      <c r="K625" s="360" t="str">
        <f t="shared" si="66"/>
        <v/>
      </c>
      <c r="L625" s="360"/>
    </row>
    <row r="626" spans="1:12">
      <c r="A626" s="355"/>
      <c r="B626" s="356"/>
      <c r="C626" s="357" t="str">
        <f>IF($B626="","",IFERROR(VLOOKUP($B626,SERVIÇOS!$B:$G,2,0),IFERROR(VLOOKUP($B626,'COMPOSIÇÕES COMPLEMENTARES '!$C:$K,2,0),"")))</f>
        <v/>
      </c>
      <c r="D626" s="358" t="str">
        <f>IF($B626="","",IFERROR(VLOOKUP($B626,SERVIÇOS!$B:$G,3,0),IFERROR(VLOOKUP($B626,'COMPOSIÇÕES COMPLEMENTARES '!$C:$K,3,0),"")))</f>
        <v/>
      </c>
      <c r="E626" s="359"/>
      <c r="F626" s="360" t="str">
        <f>IF($B626="","",IFERROR(VLOOKUP($B626,SERVIÇOS!$B:$G,4,0),IFERROR(VLOOKUP($B626,'COMPOSIÇÕES COMPLEMENTARES '!$C:$K,6,0),"")))</f>
        <v/>
      </c>
      <c r="G626" s="360" t="str">
        <f>IF($B626="","",IFERROR(VLOOKUP($B626,SERVIÇOS!$B:$G,5,0),IFERROR(VLOOKUP($B626,'COMPOSIÇÕES COMPLEMENTARES '!$C:$K,7,0),"")))</f>
        <v/>
      </c>
      <c r="H626" s="360" t="str">
        <f t="shared" si="63"/>
        <v/>
      </c>
      <c r="I626" s="360" t="str">
        <f t="shared" si="64"/>
        <v/>
      </c>
      <c r="J626" s="360" t="str">
        <f t="shared" si="65"/>
        <v/>
      </c>
      <c r="K626" s="360" t="str">
        <f t="shared" si="66"/>
        <v/>
      </c>
      <c r="L626" s="360"/>
    </row>
    <row r="627" spans="1:12">
      <c r="A627" s="355"/>
      <c r="B627" s="356"/>
      <c r="C627" s="357" t="str">
        <f>IF($B627="","",IFERROR(VLOOKUP($B627,SERVIÇOS!$B:$G,2,0),IFERROR(VLOOKUP($B627,'COMPOSIÇÕES COMPLEMENTARES '!$C:$K,2,0),"")))</f>
        <v/>
      </c>
      <c r="D627" s="358" t="str">
        <f>IF($B627="","",IFERROR(VLOOKUP($B627,SERVIÇOS!$B:$G,3,0),IFERROR(VLOOKUP($B627,'COMPOSIÇÕES COMPLEMENTARES '!$C:$K,3,0),"")))</f>
        <v/>
      </c>
      <c r="E627" s="359"/>
      <c r="F627" s="360" t="str">
        <f>IF($B627="","",IFERROR(VLOOKUP($B627,SERVIÇOS!$B:$G,4,0),IFERROR(VLOOKUP($B627,'COMPOSIÇÕES COMPLEMENTARES '!$C:$K,6,0),"")))</f>
        <v/>
      </c>
      <c r="G627" s="360" t="str">
        <f>IF($B627="","",IFERROR(VLOOKUP($B627,SERVIÇOS!$B:$G,5,0),IFERROR(VLOOKUP($B627,'COMPOSIÇÕES COMPLEMENTARES '!$C:$K,7,0),"")))</f>
        <v/>
      </c>
      <c r="H627" s="360" t="str">
        <f t="shared" si="63"/>
        <v/>
      </c>
      <c r="I627" s="360" t="str">
        <f t="shared" si="64"/>
        <v/>
      </c>
      <c r="J627" s="360" t="str">
        <f t="shared" si="65"/>
        <v/>
      </c>
      <c r="K627" s="360" t="str">
        <f t="shared" si="66"/>
        <v/>
      </c>
      <c r="L627" s="360"/>
    </row>
    <row r="628" spans="1:12">
      <c r="A628" s="355"/>
      <c r="B628" s="356"/>
      <c r="C628" s="357" t="str">
        <f>IF($B628="","",IFERROR(VLOOKUP($B628,SERVIÇOS!$B:$G,2,0),IFERROR(VLOOKUP($B628,'COMPOSIÇÕES COMPLEMENTARES '!$C:$K,2,0),"")))</f>
        <v/>
      </c>
      <c r="D628" s="358" t="str">
        <f>IF($B628="","",IFERROR(VLOOKUP($B628,SERVIÇOS!$B:$G,3,0),IFERROR(VLOOKUP($B628,'COMPOSIÇÕES COMPLEMENTARES '!$C:$K,3,0),"")))</f>
        <v/>
      </c>
      <c r="E628" s="359"/>
      <c r="F628" s="360" t="str">
        <f>IF($B628="","",IFERROR(VLOOKUP($B628,SERVIÇOS!$B:$G,4,0),IFERROR(VLOOKUP($B628,'COMPOSIÇÕES COMPLEMENTARES '!$C:$K,6,0),"")))</f>
        <v/>
      </c>
      <c r="G628" s="360" t="str">
        <f>IF($B628="","",IFERROR(VLOOKUP($B628,SERVIÇOS!$B:$G,5,0),IFERROR(VLOOKUP($B628,'COMPOSIÇÕES COMPLEMENTARES '!$C:$K,7,0),"")))</f>
        <v/>
      </c>
      <c r="H628" s="360" t="str">
        <f t="shared" si="63"/>
        <v/>
      </c>
      <c r="I628" s="360" t="str">
        <f t="shared" si="64"/>
        <v/>
      </c>
      <c r="J628" s="360" t="str">
        <f t="shared" si="65"/>
        <v/>
      </c>
      <c r="K628" s="360" t="str">
        <f t="shared" si="66"/>
        <v/>
      </c>
      <c r="L628" s="360"/>
    </row>
    <row r="629" spans="1:12">
      <c r="A629" s="355"/>
      <c r="B629" s="356"/>
      <c r="C629" s="357" t="str">
        <f>IF($B629="","",IFERROR(VLOOKUP($B629,SERVIÇOS!$B:$G,2,0),IFERROR(VLOOKUP($B629,'COMPOSIÇÕES COMPLEMENTARES '!$C:$K,2,0),"")))</f>
        <v/>
      </c>
      <c r="D629" s="358" t="str">
        <f>IF($B629="","",IFERROR(VLOOKUP($B629,SERVIÇOS!$B:$G,3,0),IFERROR(VLOOKUP($B629,'COMPOSIÇÕES COMPLEMENTARES '!$C:$K,3,0),"")))</f>
        <v/>
      </c>
      <c r="E629" s="359"/>
      <c r="F629" s="360" t="str">
        <f>IF($B629="","",IFERROR(VLOOKUP($B629,SERVIÇOS!$B:$G,4,0),IFERROR(VLOOKUP($B629,'COMPOSIÇÕES COMPLEMENTARES '!$C:$K,6,0),"")))</f>
        <v/>
      </c>
      <c r="G629" s="360" t="str">
        <f>IF($B629="","",IFERROR(VLOOKUP($B629,SERVIÇOS!$B:$G,5,0),IFERROR(VLOOKUP($B629,'COMPOSIÇÕES COMPLEMENTARES '!$C:$K,7,0),"")))</f>
        <v/>
      </c>
      <c r="H629" s="360" t="str">
        <f t="shared" si="63"/>
        <v/>
      </c>
      <c r="I629" s="360" t="str">
        <f t="shared" si="64"/>
        <v/>
      </c>
      <c r="J629" s="360" t="str">
        <f t="shared" si="65"/>
        <v/>
      </c>
      <c r="K629" s="360" t="str">
        <f t="shared" si="66"/>
        <v/>
      </c>
      <c r="L629" s="360"/>
    </row>
    <row r="630" spans="1:12">
      <c r="A630" s="355"/>
      <c r="B630" s="356"/>
      <c r="C630" s="357" t="str">
        <f>IF($B630="","",IFERROR(VLOOKUP($B630,SERVIÇOS!$B:$G,2,0),IFERROR(VLOOKUP($B630,'COMPOSIÇÕES COMPLEMENTARES '!$C:$K,2,0),"")))</f>
        <v/>
      </c>
      <c r="D630" s="358" t="str">
        <f>IF($B630="","",IFERROR(VLOOKUP($B630,SERVIÇOS!$B:$G,3,0),IFERROR(VLOOKUP($B630,'COMPOSIÇÕES COMPLEMENTARES '!$C:$K,3,0),"")))</f>
        <v/>
      </c>
      <c r="E630" s="359"/>
      <c r="F630" s="360" t="str">
        <f>IF($B630="","",IFERROR(VLOOKUP($B630,SERVIÇOS!$B:$G,4,0),IFERROR(VLOOKUP($B630,'COMPOSIÇÕES COMPLEMENTARES '!$C:$K,6,0),"")))</f>
        <v/>
      </c>
      <c r="G630" s="360" t="str">
        <f>IF($B630="","",IFERROR(VLOOKUP($B630,SERVIÇOS!$B:$G,5,0),IFERROR(VLOOKUP($B630,'COMPOSIÇÕES COMPLEMENTARES '!$C:$K,7,0),"")))</f>
        <v/>
      </c>
      <c r="H630" s="360" t="str">
        <f t="shared" si="63"/>
        <v/>
      </c>
      <c r="I630" s="360" t="str">
        <f t="shared" si="64"/>
        <v/>
      </c>
      <c r="J630" s="360" t="str">
        <f t="shared" si="65"/>
        <v/>
      </c>
      <c r="K630" s="360" t="str">
        <f t="shared" si="66"/>
        <v/>
      </c>
      <c r="L630" s="360"/>
    </row>
    <row r="631" spans="1:12">
      <c r="A631" s="355"/>
      <c r="B631" s="356"/>
      <c r="C631" s="357" t="str">
        <f>IF($B631="","",IFERROR(VLOOKUP($B631,SERVIÇOS!$B:$G,2,0),IFERROR(VLOOKUP($B631,'COMPOSIÇÕES COMPLEMENTARES '!$C:$K,2,0),"")))</f>
        <v/>
      </c>
      <c r="D631" s="358" t="str">
        <f>IF($B631="","",IFERROR(VLOOKUP($B631,SERVIÇOS!$B:$G,3,0),IFERROR(VLOOKUP($B631,'COMPOSIÇÕES COMPLEMENTARES '!$C:$K,3,0),"")))</f>
        <v/>
      </c>
      <c r="E631" s="359"/>
      <c r="F631" s="360" t="str">
        <f>IF($B631="","",IFERROR(VLOOKUP($B631,SERVIÇOS!$B:$G,4,0),IFERROR(VLOOKUP($B631,'COMPOSIÇÕES COMPLEMENTARES '!$C:$K,6,0),"")))</f>
        <v/>
      </c>
      <c r="G631" s="360" t="str">
        <f>IF($B631="","",IFERROR(VLOOKUP($B631,SERVIÇOS!$B:$G,5,0),IFERROR(VLOOKUP($B631,'COMPOSIÇÕES COMPLEMENTARES '!$C:$K,7,0),"")))</f>
        <v/>
      </c>
      <c r="H631" s="360" t="str">
        <f t="shared" si="63"/>
        <v/>
      </c>
      <c r="I631" s="360" t="str">
        <f t="shared" si="64"/>
        <v/>
      </c>
      <c r="J631" s="360" t="str">
        <f t="shared" si="65"/>
        <v/>
      </c>
      <c r="K631" s="360" t="str">
        <f t="shared" si="66"/>
        <v/>
      </c>
      <c r="L631" s="360"/>
    </row>
    <row r="632" spans="1:12">
      <c r="A632" s="355"/>
      <c r="B632" s="356"/>
      <c r="C632" s="357" t="str">
        <f>IF($B632="","",IFERROR(VLOOKUP($B632,SERVIÇOS!$B:$G,2,0),IFERROR(VLOOKUP($B632,'COMPOSIÇÕES COMPLEMENTARES '!$C:$K,2,0),"")))</f>
        <v/>
      </c>
      <c r="D632" s="358" t="str">
        <f>IF($B632="","",IFERROR(VLOOKUP($B632,SERVIÇOS!$B:$G,3,0),IFERROR(VLOOKUP($B632,'COMPOSIÇÕES COMPLEMENTARES '!$C:$K,3,0),"")))</f>
        <v/>
      </c>
      <c r="E632" s="359"/>
      <c r="F632" s="360" t="str">
        <f>IF($B632="","",IFERROR(VLOOKUP($B632,SERVIÇOS!$B:$G,4,0),IFERROR(VLOOKUP($B632,'COMPOSIÇÕES COMPLEMENTARES '!$C:$K,6,0),"")))</f>
        <v/>
      </c>
      <c r="G632" s="360" t="str">
        <f>IF($B632="","",IFERROR(VLOOKUP($B632,SERVIÇOS!$B:$G,5,0),IFERROR(VLOOKUP($B632,'COMPOSIÇÕES COMPLEMENTARES '!$C:$K,7,0),"")))</f>
        <v/>
      </c>
      <c r="H632" s="360" t="str">
        <f t="shared" si="63"/>
        <v/>
      </c>
      <c r="I632" s="360" t="str">
        <f t="shared" si="64"/>
        <v/>
      </c>
      <c r="J632" s="360" t="str">
        <f t="shared" si="65"/>
        <v/>
      </c>
      <c r="K632" s="360" t="str">
        <f t="shared" si="66"/>
        <v/>
      </c>
      <c r="L632" s="360"/>
    </row>
    <row r="633" spans="1:12">
      <c r="A633" s="355"/>
      <c r="B633" s="356"/>
      <c r="C633" s="357" t="str">
        <f>IF($B633="","",IFERROR(VLOOKUP($B633,SERVIÇOS!$B:$G,2,0),IFERROR(VLOOKUP($B633,'COMPOSIÇÕES COMPLEMENTARES '!$C:$K,2,0),"")))</f>
        <v/>
      </c>
      <c r="D633" s="358" t="str">
        <f>IF($B633="","",IFERROR(VLOOKUP($B633,SERVIÇOS!$B:$G,3,0),IFERROR(VLOOKUP($B633,'COMPOSIÇÕES COMPLEMENTARES '!$C:$K,3,0),"")))</f>
        <v/>
      </c>
      <c r="E633" s="359"/>
      <c r="F633" s="360" t="str">
        <f>IF($B633="","",IFERROR(VLOOKUP($B633,SERVIÇOS!$B:$G,4,0),IFERROR(VLOOKUP($B633,'COMPOSIÇÕES COMPLEMENTARES '!$C:$K,6,0),"")))</f>
        <v/>
      </c>
      <c r="G633" s="360" t="str">
        <f>IF($B633="","",IFERROR(VLOOKUP($B633,SERVIÇOS!$B:$G,5,0),IFERROR(VLOOKUP($B633,'COMPOSIÇÕES COMPLEMENTARES '!$C:$K,7,0),"")))</f>
        <v/>
      </c>
      <c r="H633" s="360" t="str">
        <f t="shared" si="63"/>
        <v/>
      </c>
      <c r="I633" s="360" t="str">
        <f t="shared" si="64"/>
        <v/>
      </c>
      <c r="J633" s="360" t="str">
        <f t="shared" si="65"/>
        <v/>
      </c>
      <c r="K633" s="360" t="str">
        <f t="shared" si="66"/>
        <v/>
      </c>
      <c r="L633" s="360"/>
    </row>
    <row r="634" spans="1:12">
      <c r="A634" s="355"/>
      <c r="B634" s="356"/>
      <c r="C634" s="357" t="str">
        <f>IF($B634="","",IFERROR(VLOOKUP($B634,SERVIÇOS!$B:$G,2,0),IFERROR(VLOOKUP($B634,'COMPOSIÇÕES COMPLEMENTARES '!$C:$K,2,0),"")))</f>
        <v/>
      </c>
      <c r="D634" s="358" t="str">
        <f>IF($B634="","",IFERROR(VLOOKUP($B634,SERVIÇOS!$B:$G,3,0),IFERROR(VLOOKUP($B634,'COMPOSIÇÕES COMPLEMENTARES '!$C:$K,3,0),"")))</f>
        <v/>
      </c>
      <c r="E634" s="359"/>
      <c r="F634" s="360" t="str">
        <f>IF($B634="","",IFERROR(VLOOKUP($B634,SERVIÇOS!$B:$G,4,0),IFERROR(VLOOKUP($B634,'COMPOSIÇÕES COMPLEMENTARES '!$C:$K,6,0),"")))</f>
        <v/>
      </c>
      <c r="G634" s="360" t="str">
        <f>IF($B634="","",IFERROR(VLOOKUP($B634,SERVIÇOS!$B:$G,5,0),IFERROR(VLOOKUP($B634,'COMPOSIÇÕES COMPLEMENTARES '!$C:$K,7,0),"")))</f>
        <v/>
      </c>
      <c r="H634" s="360" t="str">
        <f t="shared" si="63"/>
        <v/>
      </c>
      <c r="I634" s="360" t="str">
        <f t="shared" si="64"/>
        <v/>
      </c>
      <c r="J634" s="360" t="str">
        <f t="shared" si="65"/>
        <v/>
      </c>
      <c r="K634" s="360" t="str">
        <f t="shared" si="66"/>
        <v/>
      </c>
      <c r="L634" s="360"/>
    </row>
    <row r="635" spans="1:12">
      <c r="A635" s="355"/>
      <c r="B635" s="356"/>
      <c r="C635" s="357" t="str">
        <f>IF($B635="","",IFERROR(VLOOKUP($B635,SERVIÇOS!$B:$G,2,0),IFERROR(VLOOKUP($B635,'COMPOSIÇÕES COMPLEMENTARES '!$C:$K,2,0),"")))</f>
        <v/>
      </c>
      <c r="D635" s="358" t="str">
        <f>IF($B635="","",IFERROR(VLOOKUP($B635,SERVIÇOS!$B:$G,3,0),IFERROR(VLOOKUP($B635,'COMPOSIÇÕES COMPLEMENTARES '!$C:$K,3,0),"")))</f>
        <v/>
      </c>
      <c r="E635" s="359"/>
      <c r="F635" s="360" t="str">
        <f>IF($B635="","",IFERROR(VLOOKUP($B635,SERVIÇOS!$B:$G,4,0),IFERROR(VLOOKUP($B635,'COMPOSIÇÕES COMPLEMENTARES '!$C:$K,6,0),"")))</f>
        <v/>
      </c>
      <c r="G635" s="360" t="str">
        <f>IF($B635="","",IFERROR(VLOOKUP($B635,SERVIÇOS!$B:$G,5,0),IFERROR(VLOOKUP($B635,'COMPOSIÇÕES COMPLEMENTARES '!$C:$K,7,0),"")))</f>
        <v/>
      </c>
      <c r="H635" s="360" t="str">
        <f t="shared" si="63"/>
        <v/>
      </c>
      <c r="I635" s="360" t="str">
        <f t="shared" si="64"/>
        <v/>
      </c>
      <c r="J635" s="360" t="str">
        <f t="shared" si="65"/>
        <v/>
      </c>
      <c r="K635" s="360" t="str">
        <f t="shared" si="66"/>
        <v/>
      </c>
      <c r="L635" s="360"/>
    </row>
    <row r="636" spans="1:12">
      <c r="A636" s="355"/>
      <c r="B636" s="356"/>
      <c r="C636" s="357" t="str">
        <f>IF($B636="","",IFERROR(VLOOKUP($B636,SERVIÇOS!$B:$G,2,0),IFERROR(VLOOKUP($B636,'COMPOSIÇÕES COMPLEMENTARES '!$C:$K,2,0),"")))</f>
        <v/>
      </c>
      <c r="D636" s="358" t="str">
        <f>IF($B636="","",IFERROR(VLOOKUP($B636,SERVIÇOS!$B:$G,3,0),IFERROR(VLOOKUP($B636,'COMPOSIÇÕES COMPLEMENTARES '!$C:$K,3,0),"")))</f>
        <v/>
      </c>
      <c r="E636" s="359"/>
      <c r="F636" s="360" t="str">
        <f>IF($B636="","",IFERROR(VLOOKUP($B636,SERVIÇOS!$B:$G,4,0),IFERROR(VLOOKUP($B636,'COMPOSIÇÕES COMPLEMENTARES '!$C:$K,6,0),"")))</f>
        <v/>
      </c>
      <c r="G636" s="360" t="str">
        <f>IF($B636="","",IFERROR(VLOOKUP($B636,SERVIÇOS!$B:$G,5,0),IFERROR(VLOOKUP($B636,'COMPOSIÇÕES COMPLEMENTARES '!$C:$K,7,0),"")))</f>
        <v/>
      </c>
      <c r="H636" s="360" t="str">
        <f t="shared" si="63"/>
        <v/>
      </c>
      <c r="I636" s="360" t="str">
        <f t="shared" si="64"/>
        <v/>
      </c>
      <c r="J636" s="360" t="str">
        <f t="shared" si="65"/>
        <v/>
      </c>
      <c r="K636" s="360" t="str">
        <f t="shared" si="66"/>
        <v/>
      </c>
      <c r="L636" s="360"/>
    </row>
    <row r="637" spans="1:12">
      <c r="A637" s="355"/>
      <c r="B637" s="356"/>
      <c r="C637" s="357" t="str">
        <f>IF($B637="","",IFERROR(VLOOKUP($B637,SERVIÇOS!$B:$G,2,0),IFERROR(VLOOKUP($B637,'COMPOSIÇÕES COMPLEMENTARES '!$C:$K,2,0),"")))</f>
        <v/>
      </c>
      <c r="D637" s="358" t="str">
        <f>IF($B637="","",IFERROR(VLOOKUP($B637,SERVIÇOS!$B:$G,3,0),IFERROR(VLOOKUP($B637,'COMPOSIÇÕES COMPLEMENTARES '!$C:$K,3,0),"")))</f>
        <v/>
      </c>
      <c r="E637" s="359"/>
      <c r="F637" s="360" t="str">
        <f>IF($B637="","",IFERROR(VLOOKUP($B637,SERVIÇOS!$B:$G,4,0),IFERROR(VLOOKUP($B637,'COMPOSIÇÕES COMPLEMENTARES '!$C:$K,6,0),"")))</f>
        <v/>
      </c>
      <c r="G637" s="360" t="str">
        <f>IF($B637="","",IFERROR(VLOOKUP($B637,SERVIÇOS!$B:$G,5,0),IFERROR(VLOOKUP($B637,'COMPOSIÇÕES COMPLEMENTARES '!$C:$K,7,0),"")))</f>
        <v/>
      </c>
      <c r="H637" s="360" t="str">
        <f t="shared" si="63"/>
        <v/>
      </c>
      <c r="I637" s="360" t="str">
        <f t="shared" si="64"/>
        <v/>
      </c>
      <c r="J637" s="360" t="str">
        <f t="shared" si="65"/>
        <v/>
      </c>
      <c r="K637" s="360" t="str">
        <f t="shared" si="66"/>
        <v/>
      </c>
      <c r="L637" s="360"/>
    </row>
    <row r="638" spans="1:12">
      <c r="A638" s="355"/>
      <c r="B638" s="356"/>
      <c r="C638" s="357" t="str">
        <f>IF($B638="","",IFERROR(VLOOKUP($B638,SERVIÇOS!$B:$G,2,0),IFERROR(VLOOKUP($B638,'COMPOSIÇÕES COMPLEMENTARES '!$C:$K,2,0),"")))</f>
        <v/>
      </c>
      <c r="D638" s="358" t="str">
        <f>IF($B638="","",IFERROR(VLOOKUP($B638,SERVIÇOS!$B:$G,3,0),IFERROR(VLOOKUP($B638,'COMPOSIÇÕES COMPLEMENTARES '!$C:$K,3,0),"")))</f>
        <v/>
      </c>
      <c r="E638" s="359"/>
      <c r="F638" s="360" t="str">
        <f>IF($B638="","",IFERROR(VLOOKUP($B638,SERVIÇOS!$B:$G,4,0),IFERROR(VLOOKUP($B638,'COMPOSIÇÕES COMPLEMENTARES '!$C:$K,6,0),"")))</f>
        <v/>
      </c>
      <c r="G638" s="360" t="str">
        <f>IF($B638="","",IFERROR(VLOOKUP($B638,SERVIÇOS!$B:$G,5,0),IFERROR(VLOOKUP($B638,'COMPOSIÇÕES COMPLEMENTARES '!$C:$K,7,0),"")))</f>
        <v/>
      </c>
      <c r="H638" s="360" t="str">
        <f t="shared" si="63"/>
        <v/>
      </c>
      <c r="I638" s="360" t="str">
        <f t="shared" si="64"/>
        <v/>
      </c>
      <c r="J638" s="360" t="str">
        <f t="shared" si="65"/>
        <v/>
      </c>
      <c r="K638" s="360" t="str">
        <f t="shared" si="66"/>
        <v/>
      </c>
      <c r="L638" s="360"/>
    </row>
    <row r="639" spans="1:12">
      <c r="A639" s="355"/>
      <c r="B639" s="356"/>
      <c r="C639" s="357" t="str">
        <f>IF($B639="","",IFERROR(VLOOKUP($B639,SERVIÇOS!$B:$G,2,0),IFERROR(VLOOKUP($B639,'COMPOSIÇÕES COMPLEMENTARES '!$C:$K,2,0),"")))</f>
        <v/>
      </c>
      <c r="D639" s="358" t="str">
        <f>IF($B639="","",IFERROR(VLOOKUP($B639,SERVIÇOS!$B:$G,3,0),IFERROR(VLOOKUP($B639,'COMPOSIÇÕES COMPLEMENTARES '!$C:$K,3,0),"")))</f>
        <v/>
      </c>
      <c r="E639" s="359"/>
      <c r="F639" s="360" t="str">
        <f>IF($B639="","",IFERROR(VLOOKUP($B639,SERVIÇOS!$B:$G,4,0),IFERROR(VLOOKUP($B639,'COMPOSIÇÕES COMPLEMENTARES '!$C:$K,6,0),"")))</f>
        <v/>
      </c>
      <c r="G639" s="360" t="str">
        <f>IF($B639="","",IFERROR(VLOOKUP($B639,SERVIÇOS!$B:$G,5,0),IFERROR(VLOOKUP($B639,'COMPOSIÇÕES COMPLEMENTARES '!$C:$K,7,0),"")))</f>
        <v/>
      </c>
      <c r="H639" s="360" t="str">
        <f t="shared" si="63"/>
        <v/>
      </c>
      <c r="I639" s="360" t="str">
        <f t="shared" si="64"/>
        <v/>
      </c>
      <c r="J639" s="360" t="str">
        <f t="shared" si="65"/>
        <v/>
      </c>
      <c r="K639" s="360" t="str">
        <f t="shared" si="66"/>
        <v/>
      </c>
      <c r="L639" s="360"/>
    </row>
    <row r="640" spans="1:12">
      <c r="A640" s="355"/>
      <c r="B640" s="356"/>
      <c r="C640" s="357" t="str">
        <f>IF($B640="","",IFERROR(VLOOKUP($B640,SERVIÇOS!$B:$G,2,0),IFERROR(VLOOKUP($B640,'COMPOSIÇÕES COMPLEMENTARES '!$C:$K,2,0),"")))</f>
        <v/>
      </c>
      <c r="D640" s="358" t="str">
        <f>IF($B640="","",IFERROR(VLOOKUP($B640,SERVIÇOS!$B:$G,3,0),IFERROR(VLOOKUP($B640,'COMPOSIÇÕES COMPLEMENTARES '!$C:$K,3,0),"")))</f>
        <v/>
      </c>
      <c r="E640" s="359"/>
      <c r="F640" s="360" t="str">
        <f>IF($B640="","",IFERROR(VLOOKUP($B640,SERVIÇOS!$B:$G,4,0),IFERROR(VLOOKUP($B640,'COMPOSIÇÕES COMPLEMENTARES '!$C:$K,6,0),"")))</f>
        <v/>
      </c>
      <c r="G640" s="360" t="str">
        <f>IF($B640="","",IFERROR(VLOOKUP($B640,SERVIÇOS!$B:$G,5,0),IFERROR(VLOOKUP($B640,'COMPOSIÇÕES COMPLEMENTARES '!$C:$K,7,0),"")))</f>
        <v/>
      </c>
      <c r="H640" s="360" t="str">
        <f t="shared" si="63"/>
        <v/>
      </c>
      <c r="I640" s="360" t="str">
        <f t="shared" si="64"/>
        <v/>
      </c>
      <c r="J640" s="360" t="str">
        <f t="shared" si="65"/>
        <v/>
      </c>
      <c r="K640" s="360" t="str">
        <f t="shared" si="66"/>
        <v/>
      </c>
      <c r="L640" s="360"/>
    </row>
    <row r="641" spans="1:12">
      <c r="A641" s="355"/>
      <c r="B641" s="356"/>
      <c r="C641" s="357" t="str">
        <f>IF($B641="","",IFERROR(VLOOKUP($B641,SERVIÇOS!$B:$G,2,0),IFERROR(VLOOKUP($B641,'COMPOSIÇÕES COMPLEMENTARES '!$C:$K,2,0),"")))</f>
        <v/>
      </c>
      <c r="D641" s="358" t="str">
        <f>IF($B641="","",IFERROR(VLOOKUP($B641,SERVIÇOS!$B:$G,3,0),IFERROR(VLOOKUP($B641,'COMPOSIÇÕES COMPLEMENTARES '!$C:$K,3,0),"")))</f>
        <v/>
      </c>
      <c r="E641" s="359"/>
      <c r="F641" s="360" t="str">
        <f>IF($B641="","",IFERROR(VLOOKUP($B641,SERVIÇOS!$B:$G,4,0),IFERROR(VLOOKUP($B641,'COMPOSIÇÕES COMPLEMENTARES '!$C:$K,6,0),"")))</f>
        <v/>
      </c>
      <c r="G641" s="360" t="str">
        <f>IF($B641="","",IFERROR(VLOOKUP($B641,SERVIÇOS!$B:$G,5,0),IFERROR(VLOOKUP($B641,'COMPOSIÇÕES COMPLEMENTARES '!$C:$K,7,0),"")))</f>
        <v/>
      </c>
      <c r="H641" s="360" t="str">
        <f t="shared" si="63"/>
        <v/>
      </c>
      <c r="I641" s="360" t="str">
        <f t="shared" si="64"/>
        <v/>
      </c>
      <c r="J641" s="360" t="str">
        <f t="shared" si="65"/>
        <v/>
      </c>
      <c r="K641" s="360" t="str">
        <f t="shared" si="66"/>
        <v/>
      </c>
      <c r="L641" s="360"/>
    </row>
    <row r="642" spans="1:12">
      <c r="A642" s="355"/>
      <c r="B642" s="356"/>
      <c r="C642" s="357" t="str">
        <f>IF($B642="","",IFERROR(VLOOKUP($B642,SERVIÇOS!$B:$G,2,0),IFERROR(VLOOKUP($B642,'COMPOSIÇÕES COMPLEMENTARES '!$C:$K,2,0),"")))</f>
        <v/>
      </c>
      <c r="D642" s="358" t="str">
        <f>IF($B642="","",IFERROR(VLOOKUP($B642,SERVIÇOS!$B:$G,3,0),IFERROR(VLOOKUP($B642,'COMPOSIÇÕES COMPLEMENTARES '!$C:$K,3,0),"")))</f>
        <v/>
      </c>
      <c r="E642" s="359"/>
      <c r="F642" s="360" t="str">
        <f>IF($B642="","",IFERROR(VLOOKUP($B642,SERVIÇOS!$B:$G,4,0),IFERROR(VLOOKUP($B642,'COMPOSIÇÕES COMPLEMENTARES '!$C:$K,6,0),"")))</f>
        <v/>
      </c>
      <c r="G642" s="360" t="str">
        <f>IF($B642="","",IFERROR(VLOOKUP($B642,SERVIÇOS!$B:$G,5,0),IFERROR(VLOOKUP($B642,'COMPOSIÇÕES COMPLEMENTARES '!$C:$K,7,0),"")))</f>
        <v/>
      </c>
      <c r="H642" s="360" t="str">
        <f t="shared" si="63"/>
        <v/>
      </c>
      <c r="I642" s="360" t="str">
        <f t="shared" si="64"/>
        <v/>
      </c>
      <c r="J642" s="360" t="str">
        <f t="shared" si="65"/>
        <v/>
      </c>
      <c r="K642" s="360" t="str">
        <f t="shared" si="66"/>
        <v/>
      </c>
      <c r="L642" s="360"/>
    </row>
    <row r="643" spans="1:12">
      <c r="A643" s="355"/>
      <c r="B643" s="356"/>
      <c r="C643" s="357" t="str">
        <f>IF($B643="","",IFERROR(VLOOKUP($B643,SERVIÇOS!$B:$G,2,0),IFERROR(VLOOKUP($B643,'COMPOSIÇÕES COMPLEMENTARES '!$C:$K,2,0),"")))</f>
        <v/>
      </c>
      <c r="D643" s="358" t="str">
        <f>IF($B643="","",IFERROR(VLOOKUP($B643,SERVIÇOS!$B:$G,3,0),IFERROR(VLOOKUP($B643,'COMPOSIÇÕES COMPLEMENTARES '!$C:$K,3,0),"")))</f>
        <v/>
      </c>
      <c r="E643" s="359"/>
      <c r="F643" s="360" t="str">
        <f>IF($B643="","",IFERROR(VLOOKUP($B643,SERVIÇOS!$B:$G,4,0),IFERROR(VLOOKUP($B643,'COMPOSIÇÕES COMPLEMENTARES '!$C:$K,6,0),"")))</f>
        <v/>
      </c>
      <c r="G643" s="360" t="str">
        <f>IF($B643="","",IFERROR(VLOOKUP($B643,SERVIÇOS!$B:$G,5,0),IFERROR(VLOOKUP($B643,'COMPOSIÇÕES COMPLEMENTARES '!$C:$K,7,0),"")))</f>
        <v/>
      </c>
      <c r="H643" s="360" t="str">
        <f t="shared" si="63"/>
        <v/>
      </c>
      <c r="I643" s="360" t="str">
        <f t="shared" si="64"/>
        <v/>
      </c>
      <c r="J643" s="360" t="str">
        <f t="shared" si="65"/>
        <v/>
      </c>
      <c r="K643" s="360" t="str">
        <f t="shared" si="66"/>
        <v/>
      </c>
      <c r="L643" s="360"/>
    </row>
    <row r="644" spans="1:12">
      <c r="A644" s="355"/>
      <c r="B644" s="356"/>
      <c r="C644" s="357" t="str">
        <f>IF($B644="","",IFERROR(VLOOKUP($B644,SERVIÇOS!$B:$G,2,0),IFERROR(VLOOKUP($B644,'COMPOSIÇÕES COMPLEMENTARES '!$C:$K,2,0),"")))</f>
        <v/>
      </c>
      <c r="D644" s="358" t="str">
        <f>IF($B644="","",IFERROR(VLOOKUP($B644,SERVIÇOS!$B:$G,3,0),IFERROR(VLOOKUP($B644,'COMPOSIÇÕES COMPLEMENTARES '!$C:$K,3,0),"")))</f>
        <v/>
      </c>
      <c r="E644" s="359"/>
      <c r="F644" s="360" t="str">
        <f>IF($B644="","",IFERROR(VLOOKUP($B644,SERVIÇOS!$B:$G,4,0),IFERROR(VLOOKUP($B644,'COMPOSIÇÕES COMPLEMENTARES '!$C:$K,6,0),"")))</f>
        <v/>
      </c>
      <c r="G644" s="360" t="str">
        <f>IF($B644="","",IFERROR(VLOOKUP($B644,SERVIÇOS!$B:$G,5,0),IFERROR(VLOOKUP($B644,'COMPOSIÇÕES COMPLEMENTARES '!$C:$K,7,0),"")))</f>
        <v/>
      </c>
      <c r="H644" s="360" t="str">
        <f t="shared" si="63"/>
        <v/>
      </c>
      <c r="I644" s="360" t="str">
        <f t="shared" si="64"/>
        <v/>
      </c>
      <c r="J644" s="360" t="str">
        <f t="shared" si="65"/>
        <v/>
      </c>
      <c r="K644" s="360" t="str">
        <f t="shared" si="66"/>
        <v/>
      </c>
      <c r="L644" s="360"/>
    </row>
    <row r="645" spans="1:12">
      <c r="A645" s="355"/>
      <c r="B645" s="356"/>
      <c r="C645" s="357" t="str">
        <f>IF($B645="","",IFERROR(VLOOKUP($B645,SERVIÇOS!$B:$G,2,0),IFERROR(VLOOKUP($B645,'COMPOSIÇÕES COMPLEMENTARES '!$C:$K,2,0),"")))</f>
        <v/>
      </c>
      <c r="D645" s="358" t="str">
        <f>IF($B645="","",IFERROR(VLOOKUP($B645,SERVIÇOS!$B:$G,3,0),IFERROR(VLOOKUP($B645,'COMPOSIÇÕES COMPLEMENTARES '!$C:$K,3,0),"")))</f>
        <v/>
      </c>
      <c r="E645" s="359"/>
      <c r="F645" s="360" t="str">
        <f>IF($B645="","",IFERROR(VLOOKUP($B645,SERVIÇOS!$B:$G,4,0),IFERROR(VLOOKUP($B645,'COMPOSIÇÕES COMPLEMENTARES '!$C:$K,6,0),"")))</f>
        <v/>
      </c>
      <c r="G645" s="360" t="str">
        <f>IF($B645="","",IFERROR(VLOOKUP($B645,SERVIÇOS!$B:$G,5,0),IFERROR(VLOOKUP($B645,'COMPOSIÇÕES COMPLEMENTARES '!$C:$K,7,0),"")))</f>
        <v/>
      </c>
      <c r="H645" s="360" t="str">
        <f t="shared" si="63"/>
        <v/>
      </c>
      <c r="I645" s="360" t="str">
        <f t="shared" si="64"/>
        <v/>
      </c>
      <c r="J645" s="360" t="str">
        <f t="shared" si="65"/>
        <v/>
      </c>
      <c r="K645" s="360" t="str">
        <f t="shared" si="66"/>
        <v/>
      </c>
      <c r="L645" s="360"/>
    </row>
    <row r="646" spans="1:12">
      <c r="A646" s="355"/>
      <c r="B646" s="356"/>
      <c r="C646" s="357" t="str">
        <f>IF($B646="","",IFERROR(VLOOKUP($B646,SERVIÇOS!$B:$G,2,0),IFERROR(VLOOKUP($B646,'COMPOSIÇÕES COMPLEMENTARES '!$C:$K,2,0),"")))</f>
        <v/>
      </c>
      <c r="D646" s="358" t="str">
        <f>IF($B646="","",IFERROR(VLOOKUP($B646,SERVIÇOS!$B:$G,3,0),IFERROR(VLOOKUP($B646,'COMPOSIÇÕES COMPLEMENTARES '!$C:$K,3,0),"")))</f>
        <v/>
      </c>
      <c r="E646" s="359"/>
      <c r="F646" s="360" t="str">
        <f>IF($B646="","",IFERROR(VLOOKUP($B646,SERVIÇOS!$B:$G,4,0),IFERROR(VLOOKUP($B646,'COMPOSIÇÕES COMPLEMENTARES '!$C:$K,6,0),"")))</f>
        <v/>
      </c>
      <c r="G646" s="360" t="str">
        <f>IF($B646="","",IFERROR(VLOOKUP($B646,SERVIÇOS!$B:$G,5,0),IFERROR(VLOOKUP($B646,'COMPOSIÇÕES COMPLEMENTARES '!$C:$K,7,0),"")))</f>
        <v/>
      </c>
      <c r="H646" s="360" t="str">
        <f t="shared" si="63"/>
        <v/>
      </c>
      <c r="I646" s="360" t="str">
        <f t="shared" si="64"/>
        <v/>
      </c>
      <c r="J646" s="360" t="str">
        <f t="shared" si="65"/>
        <v/>
      </c>
      <c r="K646" s="360" t="str">
        <f t="shared" si="66"/>
        <v/>
      </c>
      <c r="L646" s="360"/>
    </row>
    <row r="647" spans="1:12">
      <c r="A647" s="355"/>
      <c r="B647" s="356"/>
      <c r="C647" s="357" t="str">
        <f>IF($B647="","",IFERROR(VLOOKUP($B647,SERVIÇOS!$B:$G,2,0),IFERROR(VLOOKUP($B647,'COMPOSIÇÕES COMPLEMENTARES '!$C:$K,2,0),"")))</f>
        <v/>
      </c>
      <c r="D647" s="358" t="str">
        <f>IF($B647="","",IFERROR(VLOOKUP($B647,SERVIÇOS!$B:$G,3,0),IFERROR(VLOOKUP($B647,'COMPOSIÇÕES COMPLEMENTARES '!$C:$K,3,0),"")))</f>
        <v/>
      </c>
      <c r="E647" s="359"/>
      <c r="F647" s="360" t="str">
        <f>IF($B647="","",IFERROR(VLOOKUP($B647,SERVIÇOS!$B:$G,4,0),IFERROR(VLOOKUP($B647,'COMPOSIÇÕES COMPLEMENTARES '!$C:$K,6,0),"")))</f>
        <v/>
      </c>
      <c r="G647" s="360" t="str">
        <f>IF($B647="","",IFERROR(VLOOKUP($B647,SERVIÇOS!$B:$G,5,0),IFERROR(VLOOKUP($B647,'COMPOSIÇÕES COMPLEMENTARES '!$C:$K,7,0),"")))</f>
        <v/>
      </c>
      <c r="H647" s="360" t="str">
        <f t="shared" si="63"/>
        <v/>
      </c>
      <c r="I647" s="360" t="str">
        <f t="shared" si="64"/>
        <v/>
      </c>
      <c r="J647" s="360" t="str">
        <f t="shared" si="65"/>
        <v/>
      </c>
      <c r="K647" s="360" t="str">
        <f t="shared" si="66"/>
        <v/>
      </c>
      <c r="L647" s="360"/>
    </row>
    <row r="648" spans="1:12">
      <c r="A648" s="355"/>
      <c r="B648" s="356"/>
      <c r="C648" s="357" t="str">
        <f>IF($B648="","",IFERROR(VLOOKUP($B648,SERVIÇOS!$B:$G,2,0),IFERROR(VLOOKUP($B648,'COMPOSIÇÕES COMPLEMENTARES '!$C:$K,2,0),"")))</f>
        <v/>
      </c>
      <c r="D648" s="358" t="str">
        <f>IF($B648="","",IFERROR(VLOOKUP($B648,SERVIÇOS!$B:$G,3,0),IFERROR(VLOOKUP($B648,'COMPOSIÇÕES COMPLEMENTARES '!$C:$K,3,0),"")))</f>
        <v/>
      </c>
      <c r="E648" s="359"/>
      <c r="F648" s="360" t="str">
        <f>IF($B648="","",IFERROR(VLOOKUP($B648,SERVIÇOS!$B:$G,4,0),IFERROR(VLOOKUP($B648,'COMPOSIÇÕES COMPLEMENTARES '!$C:$K,6,0),"")))</f>
        <v/>
      </c>
      <c r="G648" s="360" t="str">
        <f>IF($B648="","",IFERROR(VLOOKUP($B648,SERVIÇOS!$B:$G,5,0),IFERROR(VLOOKUP($B648,'COMPOSIÇÕES COMPLEMENTARES '!$C:$K,7,0),"")))</f>
        <v/>
      </c>
      <c r="H648" s="360" t="str">
        <f t="shared" si="63"/>
        <v/>
      </c>
      <c r="I648" s="360" t="str">
        <f t="shared" si="64"/>
        <v/>
      </c>
      <c r="J648" s="360" t="str">
        <f t="shared" si="65"/>
        <v/>
      </c>
      <c r="K648" s="360" t="str">
        <f t="shared" si="66"/>
        <v/>
      </c>
      <c r="L648" s="360"/>
    </row>
    <row r="649" spans="1:12">
      <c r="A649" s="355"/>
      <c r="B649" s="356"/>
      <c r="C649" s="357" t="str">
        <f>IF($B649="","",IFERROR(VLOOKUP($B649,SERVIÇOS!$B:$G,2,0),IFERROR(VLOOKUP($B649,'COMPOSIÇÕES COMPLEMENTARES '!$C:$K,2,0),"")))</f>
        <v/>
      </c>
      <c r="D649" s="358" t="str">
        <f>IF($B649="","",IFERROR(VLOOKUP($B649,SERVIÇOS!$B:$G,3,0),IFERROR(VLOOKUP($B649,'COMPOSIÇÕES COMPLEMENTARES '!$C:$K,3,0),"")))</f>
        <v/>
      </c>
      <c r="E649" s="359"/>
      <c r="F649" s="360" t="str">
        <f>IF($B649="","",IFERROR(VLOOKUP($B649,SERVIÇOS!$B:$G,4,0),IFERROR(VLOOKUP($B649,'COMPOSIÇÕES COMPLEMENTARES '!$C:$K,6,0),"")))</f>
        <v/>
      </c>
      <c r="G649" s="360" t="str">
        <f>IF($B649="","",IFERROR(VLOOKUP($B649,SERVIÇOS!$B:$G,5,0),IFERROR(VLOOKUP($B649,'COMPOSIÇÕES COMPLEMENTARES '!$C:$K,7,0),"")))</f>
        <v/>
      </c>
      <c r="H649" s="360" t="str">
        <f t="shared" si="63"/>
        <v/>
      </c>
      <c r="I649" s="360" t="str">
        <f t="shared" si="64"/>
        <v/>
      </c>
      <c r="J649" s="360" t="str">
        <f t="shared" si="65"/>
        <v/>
      </c>
      <c r="K649" s="360" t="str">
        <f t="shared" si="66"/>
        <v/>
      </c>
      <c r="L649" s="360"/>
    </row>
    <row r="650" spans="1:12">
      <c r="A650" s="355"/>
      <c r="B650" s="356"/>
      <c r="C650" s="357" t="str">
        <f>IF($B650="","",IFERROR(VLOOKUP($B650,SERVIÇOS!$B:$G,2,0),IFERROR(VLOOKUP($B650,'COMPOSIÇÕES COMPLEMENTARES '!$C:$K,2,0),"")))</f>
        <v/>
      </c>
      <c r="D650" s="358" t="str">
        <f>IF($B650="","",IFERROR(VLOOKUP($B650,SERVIÇOS!$B:$G,3,0),IFERROR(VLOOKUP($B650,'COMPOSIÇÕES COMPLEMENTARES '!$C:$K,3,0),"")))</f>
        <v/>
      </c>
      <c r="E650" s="359"/>
      <c r="F650" s="360" t="str">
        <f>IF($B650="","",IFERROR(VLOOKUP($B650,SERVIÇOS!$B:$G,4,0),IFERROR(VLOOKUP($B650,'COMPOSIÇÕES COMPLEMENTARES '!$C:$K,6,0),"")))</f>
        <v/>
      </c>
      <c r="G650" s="360" t="str">
        <f>IF($B650="","",IFERROR(VLOOKUP($B650,SERVIÇOS!$B:$G,5,0),IFERROR(VLOOKUP($B650,'COMPOSIÇÕES COMPLEMENTARES '!$C:$K,7,0),"")))</f>
        <v/>
      </c>
      <c r="H650" s="360" t="str">
        <f t="shared" si="63"/>
        <v/>
      </c>
      <c r="I650" s="360" t="str">
        <f t="shared" si="64"/>
        <v/>
      </c>
      <c r="J650" s="360" t="str">
        <f t="shared" si="65"/>
        <v/>
      </c>
      <c r="K650" s="360" t="str">
        <f t="shared" si="66"/>
        <v/>
      </c>
      <c r="L650" s="360"/>
    </row>
    <row r="651" spans="1:12">
      <c r="A651" s="355"/>
      <c r="B651" s="356"/>
      <c r="C651" s="357" t="str">
        <f>IF($B651="","",IFERROR(VLOOKUP($B651,SERVIÇOS!$B:$G,2,0),IFERROR(VLOOKUP($B651,'COMPOSIÇÕES COMPLEMENTARES '!$C:$K,2,0),"")))</f>
        <v/>
      </c>
      <c r="D651" s="358" t="str">
        <f>IF($B651="","",IFERROR(VLOOKUP($B651,SERVIÇOS!$B:$G,3,0),IFERROR(VLOOKUP($B651,'COMPOSIÇÕES COMPLEMENTARES '!$C:$K,3,0),"")))</f>
        <v/>
      </c>
      <c r="E651" s="359"/>
      <c r="F651" s="360" t="str">
        <f>IF($B651="","",IFERROR(VLOOKUP($B651,SERVIÇOS!$B:$G,4,0),IFERROR(VLOOKUP($B651,'COMPOSIÇÕES COMPLEMENTARES '!$C:$K,6,0),"")))</f>
        <v/>
      </c>
      <c r="G651" s="360" t="str">
        <f>IF($B651="","",IFERROR(VLOOKUP($B651,SERVIÇOS!$B:$G,5,0),IFERROR(VLOOKUP($B651,'COMPOSIÇÕES COMPLEMENTARES '!$C:$K,7,0),"")))</f>
        <v/>
      </c>
      <c r="H651" s="360" t="str">
        <f t="shared" si="63"/>
        <v/>
      </c>
      <c r="I651" s="360" t="str">
        <f t="shared" si="64"/>
        <v/>
      </c>
      <c r="J651" s="360" t="str">
        <f t="shared" si="65"/>
        <v/>
      </c>
      <c r="K651" s="360" t="str">
        <f t="shared" si="66"/>
        <v/>
      </c>
      <c r="L651" s="360"/>
    </row>
    <row r="652" spans="1:12">
      <c r="A652" s="355"/>
      <c r="B652" s="356"/>
      <c r="C652" s="357" t="str">
        <f>IF($B652="","",IFERROR(VLOOKUP($B652,SERVIÇOS!$B:$G,2,0),IFERROR(VLOOKUP($B652,'COMPOSIÇÕES COMPLEMENTARES '!$C:$K,2,0),"")))</f>
        <v/>
      </c>
      <c r="D652" s="358" t="str">
        <f>IF($B652="","",IFERROR(VLOOKUP($B652,SERVIÇOS!$B:$G,3,0),IFERROR(VLOOKUP($B652,'COMPOSIÇÕES COMPLEMENTARES '!$C:$K,3,0),"")))</f>
        <v/>
      </c>
      <c r="E652" s="359"/>
      <c r="F652" s="360" t="str">
        <f>IF($B652="","",IFERROR(VLOOKUP($B652,SERVIÇOS!$B:$G,4,0),IFERROR(VLOOKUP($B652,'COMPOSIÇÕES COMPLEMENTARES '!$C:$K,6,0),"")))</f>
        <v/>
      </c>
      <c r="G652" s="360" t="str">
        <f>IF($B652="","",IFERROR(VLOOKUP($B652,SERVIÇOS!$B:$G,5,0),IFERROR(VLOOKUP($B652,'COMPOSIÇÕES COMPLEMENTARES '!$C:$K,7,0),"")))</f>
        <v/>
      </c>
      <c r="H652" s="360" t="str">
        <f t="shared" si="63"/>
        <v/>
      </c>
      <c r="I652" s="360" t="str">
        <f t="shared" si="64"/>
        <v/>
      </c>
      <c r="J652" s="360" t="str">
        <f t="shared" si="65"/>
        <v/>
      </c>
      <c r="K652" s="360" t="str">
        <f t="shared" si="66"/>
        <v/>
      </c>
      <c r="L652" s="360"/>
    </row>
    <row r="653" spans="1:12">
      <c r="A653" s="355"/>
      <c r="B653" s="356"/>
      <c r="C653" s="357" t="str">
        <f>IF($B653="","",IFERROR(VLOOKUP($B653,SERVIÇOS!$B:$G,2,0),IFERROR(VLOOKUP($B653,'COMPOSIÇÕES COMPLEMENTARES '!$C:$K,2,0),"")))</f>
        <v/>
      </c>
      <c r="D653" s="358" t="str">
        <f>IF($B653="","",IFERROR(VLOOKUP($B653,SERVIÇOS!$B:$G,3,0),IFERROR(VLOOKUP($B653,'COMPOSIÇÕES COMPLEMENTARES '!$C:$K,3,0),"")))</f>
        <v/>
      </c>
      <c r="E653" s="359"/>
      <c r="F653" s="360" t="str">
        <f>IF($B653="","",IFERROR(VLOOKUP($B653,SERVIÇOS!$B:$G,4,0),IFERROR(VLOOKUP($B653,'COMPOSIÇÕES COMPLEMENTARES '!$C:$K,6,0),"")))</f>
        <v/>
      </c>
      <c r="G653" s="360" t="str">
        <f>IF($B653="","",IFERROR(VLOOKUP($B653,SERVIÇOS!$B:$G,5,0),IFERROR(VLOOKUP($B653,'COMPOSIÇÕES COMPLEMENTARES '!$C:$K,7,0),"")))</f>
        <v/>
      </c>
      <c r="H653" s="360" t="str">
        <f t="shared" si="63"/>
        <v/>
      </c>
      <c r="I653" s="360" t="str">
        <f t="shared" si="64"/>
        <v/>
      </c>
      <c r="J653" s="360" t="str">
        <f t="shared" si="65"/>
        <v/>
      </c>
      <c r="K653" s="360" t="str">
        <f t="shared" si="66"/>
        <v/>
      </c>
      <c r="L653" s="360"/>
    </row>
    <row r="654" spans="1:12">
      <c r="A654" s="355"/>
      <c r="B654" s="356"/>
      <c r="C654" s="357" t="str">
        <f>IF($B654="","",IFERROR(VLOOKUP($B654,SERVIÇOS!$B:$G,2,0),IFERROR(VLOOKUP($B654,'COMPOSIÇÕES COMPLEMENTARES '!$C:$K,2,0),"")))</f>
        <v/>
      </c>
      <c r="D654" s="358" t="str">
        <f>IF($B654="","",IFERROR(VLOOKUP($B654,SERVIÇOS!$B:$G,3,0),IFERROR(VLOOKUP($B654,'COMPOSIÇÕES COMPLEMENTARES '!$C:$K,3,0),"")))</f>
        <v/>
      </c>
      <c r="E654" s="359"/>
      <c r="F654" s="360" t="str">
        <f>IF($B654="","",IFERROR(VLOOKUP($B654,SERVIÇOS!$B:$G,4,0),IFERROR(VLOOKUP($B654,'COMPOSIÇÕES COMPLEMENTARES '!$C:$K,6,0),"")))</f>
        <v/>
      </c>
      <c r="G654" s="360" t="str">
        <f>IF($B654="","",IFERROR(VLOOKUP($B654,SERVIÇOS!$B:$G,5,0),IFERROR(VLOOKUP($B654,'COMPOSIÇÕES COMPLEMENTARES '!$C:$K,7,0),"")))</f>
        <v/>
      </c>
      <c r="H654" s="360" t="str">
        <f t="shared" si="63"/>
        <v/>
      </c>
      <c r="I654" s="360" t="str">
        <f t="shared" si="64"/>
        <v/>
      </c>
      <c r="J654" s="360" t="str">
        <f t="shared" si="65"/>
        <v/>
      </c>
      <c r="K654" s="360" t="str">
        <f t="shared" si="66"/>
        <v/>
      </c>
      <c r="L654" s="360"/>
    </row>
    <row r="655" spans="1:12">
      <c r="A655" s="355"/>
      <c r="B655" s="356"/>
      <c r="C655" s="357" t="str">
        <f>IF($B655="","",IFERROR(VLOOKUP($B655,SERVIÇOS!$B:$G,2,0),IFERROR(VLOOKUP($B655,'COMPOSIÇÕES COMPLEMENTARES '!$C:$K,2,0),"")))</f>
        <v/>
      </c>
      <c r="D655" s="358" t="str">
        <f>IF($B655="","",IFERROR(VLOOKUP($B655,SERVIÇOS!$B:$G,3,0),IFERROR(VLOOKUP($B655,'COMPOSIÇÕES COMPLEMENTARES '!$C:$K,3,0),"")))</f>
        <v/>
      </c>
      <c r="E655" s="359"/>
      <c r="F655" s="360" t="str">
        <f>IF($B655="","",IFERROR(VLOOKUP($B655,SERVIÇOS!$B:$G,4,0),IFERROR(VLOOKUP($B655,'COMPOSIÇÕES COMPLEMENTARES '!$C:$K,6,0),"")))</f>
        <v/>
      </c>
      <c r="G655" s="360" t="str">
        <f>IF($B655="","",IFERROR(VLOOKUP($B655,SERVIÇOS!$B:$G,5,0),IFERROR(VLOOKUP($B655,'COMPOSIÇÕES COMPLEMENTARES '!$C:$K,7,0),"")))</f>
        <v/>
      </c>
      <c r="H655" s="360" t="str">
        <f t="shared" si="63"/>
        <v/>
      </c>
      <c r="I655" s="360" t="str">
        <f t="shared" si="64"/>
        <v/>
      </c>
      <c r="J655" s="360" t="str">
        <f t="shared" si="65"/>
        <v/>
      </c>
      <c r="K655" s="360" t="str">
        <f t="shared" si="66"/>
        <v/>
      </c>
      <c r="L655" s="360"/>
    </row>
    <row r="656" spans="1:12">
      <c r="A656" s="355"/>
      <c r="B656" s="356"/>
      <c r="C656" s="357" t="str">
        <f>IF($B656="","",IFERROR(VLOOKUP($B656,SERVIÇOS!$B:$G,2,0),IFERROR(VLOOKUP($B656,'COMPOSIÇÕES COMPLEMENTARES '!$C:$K,2,0),"")))</f>
        <v/>
      </c>
      <c r="D656" s="358" t="str">
        <f>IF($B656="","",IFERROR(VLOOKUP($B656,SERVIÇOS!$B:$G,3,0),IFERROR(VLOOKUP($B656,'COMPOSIÇÕES COMPLEMENTARES '!$C:$K,3,0),"")))</f>
        <v/>
      </c>
      <c r="E656" s="359"/>
      <c r="F656" s="360" t="str">
        <f>IF($B656="","",IFERROR(VLOOKUP($B656,SERVIÇOS!$B:$G,4,0),IFERROR(VLOOKUP($B656,'COMPOSIÇÕES COMPLEMENTARES '!$C:$K,6,0),"")))</f>
        <v/>
      </c>
      <c r="G656" s="360" t="str">
        <f>IF($B656="","",IFERROR(VLOOKUP($B656,SERVIÇOS!$B:$G,5,0),IFERROR(VLOOKUP($B656,'COMPOSIÇÕES COMPLEMENTARES '!$C:$K,7,0),"")))</f>
        <v/>
      </c>
      <c r="H656" s="360" t="str">
        <f t="shared" si="63"/>
        <v/>
      </c>
      <c r="I656" s="360" t="str">
        <f t="shared" si="64"/>
        <v/>
      </c>
      <c r="J656" s="360" t="str">
        <f t="shared" si="65"/>
        <v/>
      </c>
      <c r="K656" s="360" t="str">
        <f t="shared" si="66"/>
        <v/>
      </c>
      <c r="L656" s="360"/>
    </row>
    <row r="657" spans="1:12">
      <c r="A657" s="355"/>
      <c r="B657" s="356"/>
      <c r="C657" s="357" t="str">
        <f>IF($B657="","",IFERROR(VLOOKUP($B657,SERVIÇOS!$B:$G,2,0),IFERROR(VLOOKUP($B657,'COMPOSIÇÕES COMPLEMENTARES '!$C:$K,2,0),"")))</f>
        <v/>
      </c>
      <c r="D657" s="358" t="str">
        <f>IF($B657="","",IFERROR(VLOOKUP($B657,SERVIÇOS!$B:$G,3,0),IFERROR(VLOOKUP($B657,'COMPOSIÇÕES COMPLEMENTARES '!$C:$K,3,0),"")))</f>
        <v/>
      </c>
      <c r="E657" s="359"/>
      <c r="F657" s="360" t="str">
        <f>IF($B657="","",IFERROR(VLOOKUP($B657,SERVIÇOS!$B:$G,4,0),IFERROR(VLOOKUP($B657,'COMPOSIÇÕES COMPLEMENTARES '!$C:$K,6,0),"")))</f>
        <v/>
      </c>
      <c r="G657" s="360" t="str">
        <f>IF($B657="","",IFERROR(VLOOKUP($B657,SERVIÇOS!$B:$G,5,0),IFERROR(VLOOKUP($B657,'COMPOSIÇÕES COMPLEMENTARES '!$C:$K,7,0),"")))</f>
        <v/>
      </c>
      <c r="H657" s="360" t="str">
        <f t="shared" si="63"/>
        <v/>
      </c>
      <c r="I657" s="360" t="str">
        <f t="shared" si="64"/>
        <v/>
      </c>
      <c r="J657" s="360" t="str">
        <f t="shared" si="65"/>
        <v/>
      </c>
      <c r="K657" s="360" t="str">
        <f t="shared" si="66"/>
        <v/>
      </c>
      <c r="L657" s="360"/>
    </row>
    <row r="658" spans="1:12">
      <c r="A658" s="355"/>
      <c r="B658" s="356"/>
      <c r="C658" s="357" t="str">
        <f>IF($B658="","",IFERROR(VLOOKUP($B658,SERVIÇOS!$B:$G,2,0),IFERROR(VLOOKUP($B658,'COMPOSIÇÕES COMPLEMENTARES '!$C:$K,2,0),"")))</f>
        <v/>
      </c>
      <c r="D658" s="358" t="str">
        <f>IF($B658="","",IFERROR(VLOOKUP($B658,SERVIÇOS!$B:$G,3,0),IFERROR(VLOOKUP($B658,'COMPOSIÇÕES COMPLEMENTARES '!$C:$K,3,0),"")))</f>
        <v/>
      </c>
      <c r="E658" s="359"/>
      <c r="F658" s="360" t="str">
        <f>IF($B658="","",IFERROR(VLOOKUP($B658,SERVIÇOS!$B:$G,4,0),IFERROR(VLOOKUP($B658,'COMPOSIÇÕES COMPLEMENTARES '!$C:$K,6,0),"")))</f>
        <v/>
      </c>
      <c r="G658" s="360" t="str">
        <f>IF($B658="","",IFERROR(VLOOKUP($B658,SERVIÇOS!$B:$G,5,0),IFERROR(VLOOKUP($B658,'COMPOSIÇÕES COMPLEMENTARES '!$C:$K,7,0),"")))</f>
        <v/>
      </c>
      <c r="H658" s="360" t="str">
        <f t="shared" ref="H658:H721" si="67">IF(E658="","",F658+G658)</f>
        <v/>
      </c>
      <c r="I658" s="360" t="str">
        <f t="shared" si="64"/>
        <v/>
      </c>
      <c r="J658" s="360" t="str">
        <f t="shared" si="65"/>
        <v/>
      </c>
      <c r="K658" s="360" t="str">
        <f t="shared" si="66"/>
        <v/>
      </c>
      <c r="L658" s="360"/>
    </row>
    <row r="659" spans="1:12">
      <c r="A659" s="355"/>
      <c r="B659" s="356"/>
      <c r="C659" s="357" t="str">
        <f>IF($B659="","",IFERROR(VLOOKUP($B659,SERVIÇOS!$B:$G,2,0),IFERROR(VLOOKUP($B659,'COMPOSIÇÕES COMPLEMENTARES '!$C:$K,2,0),"")))</f>
        <v/>
      </c>
      <c r="D659" s="358" t="str">
        <f>IF($B659="","",IFERROR(VLOOKUP($B659,SERVIÇOS!$B:$G,3,0),IFERROR(VLOOKUP($B659,'COMPOSIÇÕES COMPLEMENTARES '!$C:$K,3,0),"")))</f>
        <v/>
      </c>
      <c r="E659" s="359"/>
      <c r="F659" s="360" t="str">
        <f>IF($B659="","",IFERROR(VLOOKUP($B659,SERVIÇOS!$B:$G,4,0),IFERROR(VLOOKUP($B659,'COMPOSIÇÕES COMPLEMENTARES '!$C:$K,6,0),"")))</f>
        <v/>
      </c>
      <c r="G659" s="360" t="str">
        <f>IF($B659="","",IFERROR(VLOOKUP($B659,SERVIÇOS!$B:$G,5,0),IFERROR(VLOOKUP($B659,'COMPOSIÇÕES COMPLEMENTARES '!$C:$K,7,0),"")))</f>
        <v/>
      </c>
      <c r="H659" s="360" t="str">
        <f t="shared" si="67"/>
        <v/>
      </c>
      <c r="I659" s="360" t="str">
        <f t="shared" si="64"/>
        <v/>
      </c>
      <c r="J659" s="360" t="str">
        <f t="shared" si="65"/>
        <v/>
      </c>
      <c r="K659" s="360" t="str">
        <f t="shared" si="66"/>
        <v/>
      </c>
      <c r="L659" s="360"/>
    </row>
    <row r="660" spans="1:12">
      <c r="A660" s="355"/>
      <c r="B660" s="356"/>
      <c r="C660" s="357" t="str">
        <f>IF($B660="","",IFERROR(VLOOKUP($B660,SERVIÇOS!$B:$G,2,0),IFERROR(VLOOKUP($B660,'COMPOSIÇÕES COMPLEMENTARES '!$C:$K,2,0),"")))</f>
        <v/>
      </c>
      <c r="D660" s="358" t="str">
        <f>IF($B660="","",IFERROR(VLOOKUP($B660,SERVIÇOS!$B:$G,3,0),IFERROR(VLOOKUP($B660,'COMPOSIÇÕES COMPLEMENTARES '!$C:$K,3,0),"")))</f>
        <v/>
      </c>
      <c r="E660" s="359"/>
      <c r="F660" s="360" t="str">
        <f>IF($B660="","",IFERROR(VLOOKUP($B660,SERVIÇOS!$B:$G,4,0),IFERROR(VLOOKUP($B660,'COMPOSIÇÕES COMPLEMENTARES '!$C:$K,6,0),"")))</f>
        <v/>
      </c>
      <c r="G660" s="360" t="str">
        <f>IF($B660="","",IFERROR(VLOOKUP($B660,SERVIÇOS!$B:$G,5,0),IFERROR(VLOOKUP($B660,'COMPOSIÇÕES COMPLEMENTARES '!$C:$K,7,0),"")))</f>
        <v/>
      </c>
      <c r="H660" s="360" t="str">
        <f t="shared" si="67"/>
        <v/>
      </c>
      <c r="I660" s="360" t="str">
        <f t="shared" si="64"/>
        <v/>
      </c>
      <c r="J660" s="360" t="str">
        <f t="shared" si="65"/>
        <v/>
      </c>
      <c r="K660" s="360" t="str">
        <f t="shared" si="66"/>
        <v/>
      </c>
      <c r="L660" s="360"/>
    </row>
    <row r="661" spans="1:12">
      <c r="A661" s="355"/>
      <c r="B661" s="356"/>
      <c r="C661" s="357" t="str">
        <f>IF($B661="","",IFERROR(VLOOKUP($B661,SERVIÇOS!$B:$G,2,0),IFERROR(VLOOKUP($B661,'COMPOSIÇÕES COMPLEMENTARES '!$C:$K,2,0),"")))</f>
        <v/>
      </c>
      <c r="D661" s="358" t="str">
        <f>IF($B661="","",IFERROR(VLOOKUP($B661,SERVIÇOS!$B:$G,3,0),IFERROR(VLOOKUP($B661,'COMPOSIÇÕES COMPLEMENTARES '!$C:$K,3,0),"")))</f>
        <v/>
      </c>
      <c r="E661" s="359"/>
      <c r="F661" s="360" t="str">
        <f>IF($B661="","",IFERROR(VLOOKUP($B661,SERVIÇOS!$B:$G,4,0),IFERROR(VLOOKUP($B661,'COMPOSIÇÕES COMPLEMENTARES '!$C:$K,6,0),"")))</f>
        <v/>
      </c>
      <c r="G661" s="360" t="str">
        <f>IF($B661="","",IFERROR(VLOOKUP($B661,SERVIÇOS!$B:$G,5,0),IFERROR(VLOOKUP($B661,'COMPOSIÇÕES COMPLEMENTARES '!$C:$K,7,0),"")))</f>
        <v/>
      </c>
      <c r="H661" s="360" t="str">
        <f t="shared" si="67"/>
        <v/>
      </c>
      <c r="I661" s="360" t="str">
        <f t="shared" si="64"/>
        <v/>
      </c>
      <c r="J661" s="360" t="str">
        <f t="shared" si="65"/>
        <v/>
      </c>
      <c r="K661" s="360" t="str">
        <f t="shared" si="66"/>
        <v/>
      </c>
      <c r="L661" s="360"/>
    </row>
    <row r="662" spans="1:12">
      <c r="A662" s="355"/>
      <c r="B662" s="356"/>
      <c r="C662" s="357" t="str">
        <f>IF($B662="","",IFERROR(VLOOKUP($B662,SERVIÇOS!$B:$G,2,0),IFERROR(VLOOKUP($B662,'COMPOSIÇÕES COMPLEMENTARES '!$C:$K,2,0),"")))</f>
        <v/>
      </c>
      <c r="D662" s="358" t="str">
        <f>IF($B662="","",IFERROR(VLOOKUP($B662,SERVIÇOS!$B:$G,3,0),IFERROR(VLOOKUP($B662,'COMPOSIÇÕES COMPLEMENTARES '!$C:$K,3,0),"")))</f>
        <v/>
      </c>
      <c r="E662" s="359"/>
      <c r="F662" s="360" t="str">
        <f>IF($B662="","",IFERROR(VLOOKUP($B662,SERVIÇOS!$B:$G,4,0),IFERROR(VLOOKUP($B662,'COMPOSIÇÕES COMPLEMENTARES '!$C:$K,6,0),"")))</f>
        <v/>
      </c>
      <c r="G662" s="360" t="str">
        <f>IF($B662="","",IFERROR(VLOOKUP($B662,SERVIÇOS!$B:$G,5,0),IFERROR(VLOOKUP($B662,'COMPOSIÇÕES COMPLEMENTARES '!$C:$K,7,0),"")))</f>
        <v/>
      </c>
      <c r="H662" s="360" t="str">
        <f t="shared" si="67"/>
        <v/>
      </c>
      <c r="I662" s="360" t="str">
        <f t="shared" si="64"/>
        <v/>
      </c>
      <c r="J662" s="360" t="str">
        <f t="shared" si="65"/>
        <v/>
      </c>
      <c r="K662" s="360" t="str">
        <f t="shared" si="66"/>
        <v/>
      </c>
      <c r="L662" s="360"/>
    </row>
    <row r="663" spans="1:12">
      <c r="A663" s="355"/>
      <c r="B663" s="356"/>
      <c r="C663" s="357" t="str">
        <f>IF($B663="","",IFERROR(VLOOKUP($B663,SERVIÇOS!$B:$G,2,0),IFERROR(VLOOKUP($B663,'COMPOSIÇÕES COMPLEMENTARES '!$C:$K,2,0),"")))</f>
        <v/>
      </c>
      <c r="D663" s="358" t="str">
        <f>IF($B663="","",IFERROR(VLOOKUP($B663,SERVIÇOS!$B:$G,3,0),IFERROR(VLOOKUP($B663,'COMPOSIÇÕES COMPLEMENTARES '!$C:$K,3,0),"")))</f>
        <v/>
      </c>
      <c r="E663" s="359"/>
      <c r="F663" s="360" t="str">
        <f>IF($B663="","",IFERROR(VLOOKUP($B663,SERVIÇOS!$B:$G,4,0),IFERROR(VLOOKUP($B663,'COMPOSIÇÕES COMPLEMENTARES '!$C:$K,6,0),"")))</f>
        <v/>
      </c>
      <c r="G663" s="360" t="str">
        <f>IF($B663="","",IFERROR(VLOOKUP($B663,SERVIÇOS!$B:$G,5,0),IFERROR(VLOOKUP($B663,'COMPOSIÇÕES COMPLEMENTARES '!$C:$K,7,0),"")))</f>
        <v/>
      </c>
      <c r="H663" s="360" t="str">
        <f t="shared" si="67"/>
        <v/>
      </c>
      <c r="I663" s="360" t="str">
        <f t="shared" si="64"/>
        <v/>
      </c>
      <c r="J663" s="360" t="str">
        <f t="shared" si="65"/>
        <v/>
      </c>
      <c r="K663" s="360" t="str">
        <f t="shared" si="66"/>
        <v/>
      </c>
      <c r="L663" s="360"/>
    </row>
    <row r="664" spans="1:12">
      <c r="A664" s="355"/>
      <c r="B664" s="356"/>
      <c r="C664" s="357" t="str">
        <f>IF($B664="","",IFERROR(VLOOKUP($B664,SERVIÇOS!$B:$G,2,0),IFERROR(VLOOKUP($B664,'COMPOSIÇÕES COMPLEMENTARES '!$C:$K,2,0),"")))</f>
        <v/>
      </c>
      <c r="D664" s="358" t="str">
        <f>IF($B664="","",IFERROR(VLOOKUP($B664,SERVIÇOS!$B:$G,3,0),IFERROR(VLOOKUP($B664,'COMPOSIÇÕES COMPLEMENTARES '!$C:$K,3,0),"")))</f>
        <v/>
      </c>
      <c r="E664" s="359"/>
      <c r="F664" s="360" t="str">
        <f>IF($B664="","",IFERROR(VLOOKUP($B664,SERVIÇOS!$B:$G,4,0),IFERROR(VLOOKUP($B664,'COMPOSIÇÕES COMPLEMENTARES '!$C:$K,6,0),"")))</f>
        <v/>
      </c>
      <c r="G664" s="360" t="str">
        <f>IF($B664="","",IFERROR(VLOOKUP($B664,SERVIÇOS!$B:$G,5,0),IFERROR(VLOOKUP($B664,'COMPOSIÇÕES COMPLEMENTARES '!$C:$K,7,0),"")))</f>
        <v/>
      </c>
      <c r="H664" s="360" t="str">
        <f t="shared" si="67"/>
        <v/>
      </c>
      <c r="I664" s="360" t="str">
        <f t="shared" si="64"/>
        <v/>
      </c>
      <c r="J664" s="360" t="str">
        <f t="shared" si="65"/>
        <v/>
      </c>
      <c r="K664" s="360" t="str">
        <f t="shared" si="66"/>
        <v/>
      </c>
      <c r="L664" s="360"/>
    </row>
    <row r="665" spans="1:12">
      <c r="A665" s="355"/>
      <c r="B665" s="356"/>
      <c r="C665" s="357" t="str">
        <f>IF($B665="","",IFERROR(VLOOKUP($B665,SERVIÇOS!$B:$G,2,0),IFERROR(VLOOKUP($B665,'COMPOSIÇÕES COMPLEMENTARES '!$C:$K,2,0),"")))</f>
        <v/>
      </c>
      <c r="D665" s="358" t="str">
        <f>IF($B665="","",IFERROR(VLOOKUP($B665,SERVIÇOS!$B:$G,3,0),IFERROR(VLOOKUP($B665,'COMPOSIÇÕES COMPLEMENTARES '!$C:$K,3,0),"")))</f>
        <v/>
      </c>
      <c r="E665" s="359"/>
      <c r="F665" s="360" t="str">
        <f>IF($B665="","",IFERROR(VLOOKUP($B665,SERVIÇOS!$B:$G,4,0),IFERROR(VLOOKUP($B665,'COMPOSIÇÕES COMPLEMENTARES '!$C:$K,6,0),"")))</f>
        <v/>
      </c>
      <c r="G665" s="360" t="str">
        <f>IF($B665="","",IFERROR(VLOOKUP($B665,SERVIÇOS!$B:$G,5,0),IFERROR(VLOOKUP($B665,'COMPOSIÇÕES COMPLEMENTARES '!$C:$K,7,0),"")))</f>
        <v/>
      </c>
      <c r="H665" s="360" t="str">
        <f t="shared" si="67"/>
        <v/>
      </c>
      <c r="I665" s="360" t="str">
        <f t="shared" si="64"/>
        <v/>
      </c>
      <c r="J665" s="360" t="str">
        <f t="shared" si="65"/>
        <v/>
      </c>
      <c r="K665" s="360" t="str">
        <f t="shared" si="66"/>
        <v/>
      </c>
      <c r="L665" s="360"/>
    </row>
    <row r="666" spans="1:12">
      <c r="A666" s="355"/>
      <c r="B666" s="356"/>
      <c r="C666" s="357" t="str">
        <f>IF($B666="","",IFERROR(VLOOKUP($B666,SERVIÇOS!$B:$G,2,0),IFERROR(VLOOKUP($B666,'COMPOSIÇÕES COMPLEMENTARES '!$C:$K,2,0),"")))</f>
        <v/>
      </c>
      <c r="D666" s="358" t="str">
        <f>IF($B666="","",IFERROR(VLOOKUP($B666,SERVIÇOS!$B:$G,3,0),IFERROR(VLOOKUP($B666,'COMPOSIÇÕES COMPLEMENTARES '!$C:$K,3,0),"")))</f>
        <v/>
      </c>
      <c r="E666" s="359"/>
      <c r="F666" s="360" t="str">
        <f>IF($B666="","",IFERROR(VLOOKUP($B666,SERVIÇOS!$B:$G,4,0),IFERROR(VLOOKUP($B666,'COMPOSIÇÕES COMPLEMENTARES '!$C:$K,6,0),"")))</f>
        <v/>
      </c>
      <c r="G666" s="360" t="str">
        <f>IF($B666="","",IFERROR(VLOOKUP($B666,SERVIÇOS!$B:$G,5,0),IFERROR(VLOOKUP($B666,'COMPOSIÇÕES COMPLEMENTARES '!$C:$K,7,0),"")))</f>
        <v/>
      </c>
      <c r="H666" s="360" t="str">
        <f t="shared" si="67"/>
        <v/>
      </c>
      <c r="I666" s="360" t="str">
        <f t="shared" si="64"/>
        <v/>
      </c>
      <c r="J666" s="360" t="str">
        <f t="shared" si="65"/>
        <v/>
      </c>
      <c r="K666" s="360" t="str">
        <f t="shared" si="66"/>
        <v/>
      </c>
      <c r="L666" s="360"/>
    </row>
    <row r="667" spans="1:12">
      <c r="A667" s="355"/>
      <c r="B667" s="356"/>
      <c r="C667" s="357" t="str">
        <f>IF($B667="","",IFERROR(VLOOKUP($B667,SERVIÇOS!$B:$G,2,0),IFERROR(VLOOKUP($B667,'COMPOSIÇÕES COMPLEMENTARES '!$C:$K,2,0),"")))</f>
        <v/>
      </c>
      <c r="D667" s="358" t="str">
        <f>IF($B667="","",IFERROR(VLOOKUP($B667,SERVIÇOS!$B:$G,3,0),IFERROR(VLOOKUP($B667,'COMPOSIÇÕES COMPLEMENTARES '!$C:$K,3,0),"")))</f>
        <v/>
      </c>
      <c r="E667" s="359"/>
      <c r="F667" s="360" t="str">
        <f>IF($B667="","",IFERROR(VLOOKUP($B667,SERVIÇOS!$B:$G,4,0),IFERROR(VLOOKUP($B667,'COMPOSIÇÕES COMPLEMENTARES '!$C:$K,6,0),"")))</f>
        <v/>
      </c>
      <c r="G667" s="360" t="str">
        <f>IF($B667="","",IFERROR(VLOOKUP($B667,SERVIÇOS!$B:$G,5,0),IFERROR(VLOOKUP($B667,'COMPOSIÇÕES COMPLEMENTARES '!$C:$K,7,0),"")))</f>
        <v/>
      </c>
      <c r="H667" s="360" t="str">
        <f t="shared" si="67"/>
        <v/>
      </c>
      <c r="I667" s="360" t="str">
        <f t="shared" ref="I667:I730" si="68">IF(E667="","",TRUNC((E667*F667),2))</f>
        <v/>
      </c>
      <c r="J667" s="360" t="str">
        <f t="shared" ref="J667:J730" si="69">IF(E667="","",TRUNC((E667*G667),2))</f>
        <v/>
      </c>
      <c r="K667" s="360" t="str">
        <f t="shared" ref="K667:K730" si="70">IF(E667="","",TRUNC((E667*H667),2))</f>
        <v/>
      </c>
      <c r="L667" s="360"/>
    </row>
    <row r="668" spans="1:12">
      <c r="A668" s="355"/>
      <c r="B668" s="356"/>
      <c r="C668" s="357" t="str">
        <f>IF($B668="","",IFERROR(VLOOKUP($B668,SERVIÇOS!$B:$G,2,0),IFERROR(VLOOKUP($B668,'COMPOSIÇÕES COMPLEMENTARES '!$C:$K,2,0),"")))</f>
        <v/>
      </c>
      <c r="D668" s="358" t="str">
        <f>IF($B668="","",IFERROR(VLOOKUP($B668,SERVIÇOS!$B:$G,3,0),IFERROR(VLOOKUP($B668,'COMPOSIÇÕES COMPLEMENTARES '!$C:$K,3,0),"")))</f>
        <v/>
      </c>
      <c r="E668" s="359"/>
      <c r="F668" s="360" t="str">
        <f>IF($B668="","",IFERROR(VLOOKUP($B668,SERVIÇOS!$B:$G,4,0),IFERROR(VLOOKUP($B668,'COMPOSIÇÕES COMPLEMENTARES '!$C:$K,6,0),"")))</f>
        <v/>
      </c>
      <c r="G668" s="360" t="str">
        <f>IF($B668="","",IFERROR(VLOOKUP($B668,SERVIÇOS!$B:$G,5,0),IFERROR(VLOOKUP($B668,'COMPOSIÇÕES COMPLEMENTARES '!$C:$K,7,0),"")))</f>
        <v/>
      </c>
      <c r="H668" s="360" t="str">
        <f t="shared" si="67"/>
        <v/>
      </c>
      <c r="I668" s="360" t="str">
        <f t="shared" si="68"/>
        <v/>
      </c>
      <c r="J668" s="360" t="str">
        <f t="shared" si="69"/>
        <v/>
      </c>
      <c r="K668" s="360" t="str">
        <f t="shared" si="70"/>
        <v/>
      </c>
      <c r="L668" s="360"/>
    </row>
    <row r="669" spans="1:12">
      <c r="A669" s="355"/>
      <c r="B669" s="356"/>
      <c r="C669" s="357" t="str">
        <f>IF($B669="","",IFERROR(VLOOKUP($B669,SERVIÇOS!$B:$G,2,0),IFERROR(VLOOKUP($B669,'COMPOSIÇÕES COMPLEMENTARES '!$C:$K,2,0),"")))</f>
        <v/>
      </c>
      <c r="D669" s="358" t="str">
        <f>IF($B669="","",IFERROR(VLOOKUP($B669,SERVIÇOS!$B:$G,3,0),IFERROR(VLOOKUP($B669,'COMPOSIÇÕES COMPLEMENTARES '!$C:$K,3,0),"")))</f>
        <v/>
      </c>
      <c r="E669" s="359"/>
      <c r="F669" s="360" t="str">
        <f>IF($B669="","",IFERROR(VLOOKUP($B669,SERVIÇOS!$B:$G,4,0),IFERROR(VLOOKUP($B669,'COMPOSIÇÕES COMPLEMENTARES '!$C:$K,6,0),"")))</f>
        <v/>
      </c>
      <c r="G669" s="360" t="str">
        <f>IF($B669="","",IFERROR(VLOOKUP($B669,SERVIÇOS!$B:$G,5,0),IFERROR(VLOOKUP($B669,'COMPOSIÇÕES COMPLEMENTARES '!$C:$K,7,0),"")))</f>
        <v/>
      </c>
      <c r="H669" s="360" t="str">
        <f t="shared" si="67"/>
        <v/>
      </c>
      <c r="I669" s="360" t="str">
        <f t="shared" si="68"/>
        <v/>
      </c>
      <c r="J669" s="360" t="str">
        <f t="shared" si="69"/>
        <v/>
      </c>
      <c r="K669" s="360" t="str">
        <f t="shared" si="70"/>
        <v/>
      </c>
      <c r="L669" s="360"/>
    </row>
    <row r="670" spans="1:12">
      <c r="A670" s="355"/>
      <c r="B670" s="356"/>
      <c r="C670" s="357" t="str">
        <f>IF($B670="","",IFERROR(VLOOKUP($B670,SERVIÇOS!$B:$G,2,0),IFERROR(VLOOKUP($B670,'COMPOSIÇÕES COMPLEMENTARES '!$C:$K,2,0),"")))</f>
        <v/>
      </c>
      <c r="D670" s="358" t="str">
        <f>IF($B670="","",IFERROR(VLOOKUP($B670,SERVIÇOS!$B:$G,3,0),IFERROR(VLOOKUP($B670,'COMPOSIÇÕES COMPLEMENTARES '!$C:$K,3,0),"")))</f>
        <v/>
      </c>
      <c r="E670" s="359"/>
      <c r="F670" s="360" t="str">
        <f>IF($B670="","",IFERROR(VLOOKUP($B670,SERVIÇOS!$B:$G,4,0),IFERROR(VLOOKUP($B670,'COMPOSIÇÕES COMPLEMENTARES '!$C:$K,6,0),"")))</f>
        <v/>
      </c>
      <c r="G670" s="360" t="str">
        <f>IF($B670="","",IFERROR(VLOOKUP($B670,SERVIÇOS!$B:$G,5,0),IFERROR(VLOOKUP($B670,'COMPOSIÇÕES COMPLEMENTARES '!$C:$K,7,0),"")))</f>
        <v/>
      </c>
      <c r="H670" s="360" t="str">
        <f t="shared" si="67"/>
        <v/>
      </c>
      <c r="I670" s="360" t="str">
        <f t="shared" si="68"/>
        <v/>
      </c>
      <c r="J670" s="360" t="str">
        <f t="shared" si="69"/>
        <v/>
      </c>
      <c r="K670" s="360" t="str">
        <f t="shared" si="70"/>
        <v/>
      </c>
      <c r="L670" s="360"/>
    </row>
    <row r="671" spans="1:12">
      <c r="A671" s="355"/>
      <c r="B671" s="356"/>
      <c r="C671" s="357" t="str">
        <f>IF($B671="","",IFERROR(VLOOKUP($B671,SERVIÇOS!$B:$G,2,0),IFERROR(VLOOKUP($B671,'COMPOSIÇÕES COMPLEMENTARES '!$C:$K,2,0),"")))</f>
        <v/>
      </c>
      <c r="D671" s="358" t="str">
        <f>IF($B671="","",IFERROR(VLOOKUP($B671,SERVIÇOS!$B:$G,3,0),IFERROR(VLOOKUP($B671,'COMPOSIÇÕES COMPLEMENTARES '!$C:$K,3,0),"")))</f>
        <v/>
      </c>
      <c r="E671" s="359"/>
      <c r="F671" s="360" t="str">
        <f>IF($B671="","",IFERROR(VLOOKUP($B671,SERVIÇOS!$B:$G,4,0),IFERROR(VLOOKUP($B671,'COMPOSIÇÕES COMPLEMENTARES '!$C:$K,6,0),"")))</f>
        <v/>
      </c>
      <c r="G671" s="360" t="str">
        <f>IF($B671="","",IFERROR(VLOOKUP($B671,SERVIÇOS!$B:$G,5,0),IFERROR(VLOOKUP($B671,'COMPOSIÇÕES COMPLEMENTARES '!$C:$K,7,0),"")))</f>
        <v/>
      </c>
      <c r="H671" s="360" t="str">
        <f t="shared" si="67"/>
        <v/>
      </c>
      <c r="I671" s="360" t="str">
        <f t="shared" si="68"/>
        <v/>
      </c>
      <c r="J671" s="360" t="str">
        <f t="shared" si="69"/>
        <v/>
      </c>
      <c r="K671" s="360" t="str">
        <f t="shared" si="70"/>
        <v/>
      </c>
      <c r="L671" s="360"/>
    </row>
    <row r="672" spans="1:12">
      <c r="A672" s="355"/>
      <c r="B672" s="356"/>
      <c r="C672" s="357" t="str">
        <f>IF($B672="","",IFERROR(VLOOKUP($B672,SERVIÇOS!$B:$G,2,0),IFERROR(VLOOKUP($B672,'COMPOSIÇÕES COMPLEMENTARES '!$C:$K,2,0),"")))</f>
        <v/>
      </c>
      <c r="D672" s="358" t="str">
        <f>IF($B672="","",IFERROR(VLOOKUP($B672,SERVIÇOS!$B:$G,3,0),IFERROR(VLOOKUP($B672,'COMPOSIÇÕES COMPLEMENTARES '!$C:$K,3,0),"")))</f>
        <v/>
      </c>
      <c r="E672" s="359"/>
      <c r="F672" s="360" t="str">
        <f>IF($B672="","",IFERROR(VLOOKUP($B672,SERVIÇOS!$B:$G,4,0),IFERROR(VLOOKUP($B672,'COMPOSIÇÕES COMPLEMENTARES '!$C:$K,6,0),"")))</f>
        <v/>
      </c>
      <c r="G672" s="360" t="str">
        <f>IF($B672="","",IFERROR(VLOOKUP($B672,SERVIÇOS!$B:$G,5,0),IFERROR(VLOOKUP($B672,'COMPOSIÇÕES COMPLEMENTARES '!$C:$K,7,0),"")))</f>
        <v/>
      </c>
      <c r="H672" s="360" t="str">
        <f t="shared" si="67"/>
        <v/>
      </c>
      <c r="I672" s="360" t="str">
        <f t="shared" si="68"/>
        <v/>
      </c>
      <c r="J672" s="360" t="str">
        <f t="shared" si="69"/>
        <v/>
      </c>
      <c r="K672" s="360" t="str">
        <f t="shared" si="70"/>
        <v/>
      </c>
      <c r="L672" s="360"/>
    </row>
    <row r="673" spans="1:12">
      <c r="A673" s="355"/>
      <c r="B673" s="356"/>
      <c r="C673" s="357" t="str">
        <f>IF($B673="","",IFERROR(VLOOKUP($B673,SERVIÇOS!$B:$G,2,0),IFERROR(VLOOKUP($B673,'COMPOSIÇÕES COMPLEMENTARES '!$C:$K,2,0),"")))</f>
        <v/>
      </c>
      <c r="D673" s="358" t="str">
        <f>IF($B673="","",IFERROR(VLOOKUP($B673,SERVIÇOS!$B:$G,3,0),IFERROR(VLOOKUP($B673,'COMPOSIÇÕES COMPLEMENTARES '!$C:$K,3,0),"")))</f>
        <v/>
      </c>
      <c r="E673" s="359"/>
      <c r="F673" s="360" t="str">
        <f>IF($B673="","",IFERROR(VLOOKUP($B673,SERVIÇOS!$B:$G,4,0),IFERROR(VLOOKUP($B673,'COMPOSIÇÕES COMPLEMENTARES '!$C:$K,6,0),"")))</f>
        <v/>
      </c>
      <c r="G673" s="360" t="str">
        <f>IF($B673="","",IFERROR(VLOOKUP($B673,SERVIÇOS!$B:$G,5,0),IFERROR(VLOOKUP($B673,'COMPOSIÇÕES COMPLEMENTARES '!$C:$K,7,0),"")))</f>
        <v/>
      </c>
      <c r="H673" s="360" t="str">
        <f t="shared" si="67"/>
        <v/>
      </c>
      <c r="I673" s="360" t="str">
        <f t="shared" si="68"/>
        <v/>
      </c>
      <c r="J673" s="360" t="str">
        <f t="shared" si="69"/>
        <v/>
      </c>
      <c r="K673" s="360" t="str">
        <f t="shared" si="70"/>
        <v/>
      </c>
      <c r="L673" s="360"/>
    </row>
    <row r="674" spans="1:12">
      <c r="A674" s="355"/>
      <c r="B674" s="356"/>
      <c r="C674" s="357" t="str">
        <f>IF($B674="","",IFERROR(VLOOKUP($B674,SERVIÇOS!$B:$G,2,0),IFERROR(VLOOKUP($B674,'COMPOSIÇÕES COMPLEMENTARES '!$C:$K,2,0),"")))</f>
        <v/>
      </c>
      <c r="D674" s="358" t="str">
        <f>IF($B674="","",IFERROR(VLOOKUP($B674,SERVIÇOS!$B:$G,3,0),IFERROR(VLOOKUP($B674,'COMPOSIÇÕES COMPLEMENTARES '!$C:$K,3,0),"")))</f>
        <v/>
      </c>
      <c r="E674" s="359"/>
      <c r="F674" s="360" t="str">
        <f>IF($B674="","",IFERROR(VLOOKUP($B674,SERVIÇOS!$B:$G,4,0),IFERROR(VLOOKUP($B674,'COMPOSIÇÕES COMPLEMENTARES '!$C:$K,6,0),"")))</f>
        <v/>
      </c>
      <c r="G674" s="360" t="str">
        <f>IF($B674="","",IFERROR(VLOOKUP($B674,SERVIÇOS!$B:$G,5,0),IFERROR(VLOOKUP($B674,'COMPOSIÇÕES COMPLEMENTARES '!$C:$K,7,0),"")))</f>
        <v/>
      </c>
      <c r="H674" s="360" t="str">
        <f t="shared" si="67"/>
        <v/>
      </c>
      <c r="I674" s="360" t="str">
        <f t="shared" si="68"/>
        <v/>
      </c>
      <c r="J674" s="360" t="str">
        <f t="shared" si="69"/>
        <v/>
      </c>
      <c r="K674" s="360" t="str">
        <f t="shared" si="70"/>
        <v/>
      </c>
      <c r="L674" s="360"/>
    </row>
    <row r="675" spans="1:12">
      <c r="A675" s="355"/>
      <c r="B675" s="356"/>
      <c r="C675" s="357" t="str">
        <f>IF($B675="","",IFERROR(VLOOKUP($B675,SERVIÇOS!$B:$G,2,0),IFERROR(VLOOKUP($B675,'COMPOSIÇÕES COMPLEMENTARES '!$C:$K,2,0),"")))</f>
        <v/>
      </c>
      <c r="D675" s="358" t="str">
        <f>IF($B675="","",IFERROR(VLOOKUP($B675,SERVIÇOS!$B:$G,3,0),IFERROR(VLOOKUP($B675,'COMPOSIÇÕES COMPLEMENTARES '!$C:$K,3,0),"")))</f>
        <v/>
      </c>
      <c r="E675" s="359"/>
      <c r="F675" s="360" t="str">
        <f>IF($B675="","",IFERROR(VLOOKUP($B675,SERVIÇOS!$B:$G,4,0),IFERROR(VLOOKUP($B675,'COMPOSIÇÕES COMPLEMENTARES '!$C:$K,6,0),"")))</f>
        <v/>
      </c>
      <c r="G675" s="360" t="str">
        <f>IF($B675="","",IFERROR(VLOOKUP($B675,SERVIÇOS!$B:$G,5,0),IFERROR(VLOOKUP($B675,'COMPOSIÇÕES COMPLEMENTARES '!$C:$K,7,0),"")))</f>
        <v/>
      </c>
      <c r="H675" s="360" t="str">
        <f t="shared" si="67"/>
        <v/>
      </c>
      <c r="I675" s="360" t="str">
        <f t="shared" si="68"/>
        <v/>
      </c>
      <c r="J675" s="360" t="str">
        <f t="shared" si="69"/>
        <v/>
      </c>
      <c r="K675" s="360" t="str">
        <f t="shared" si="70"/>
        <v/>
      </c>
      <c r="L675" s="360"/>
    </row>
    <row r="676" spans="1:12">
      <c r="A676" s="355"/>
      <c r="B676" s="356"/>
      <c r="C676" s="357" t="str">
        <f>IF($B676="","",IFERROR(VLOOKUP($B676,SERVIÇOS!$B:$G,2,0),IFERROR(VLOOKUP($B676,'COMPOSIÇÕES COMPLEMENTARES '!$C:$K,2,0),"")))</f>
        <v/>
      </c>
      <c r="D676" s="358" t="str">
        <f>IF($B676="","",IFERROR(VLOOKUP($B676,SERVIÇOS!$B:$G,3,0),IFERROR(VLOOKUP($B676,'COMPOSIÇÕES COMPLEMENTARES '!$C:$K,3,0),"")))</f>
        <v/>
      </c>
      <c r="E676" s="359"/>
      <c r="F676" s="360" t="str">
        <f>IF($B676="","",IFERROR(VLOOKUP($B676,SERVIÇOS!$B:$G,4,0),IFERROR(VLOOKUP($B676,'COMPOSIÇÕES COMPLEMENTARES '!$C:$K,6,0),"")))</f>
        <v/>
      </c>
      <c r="G676" s="360" t="str">
        <f>IF($B676="","",IFERROR(VLOOKUP($B676,SERVIÇOS!$B:$G,5,0),IFERROR(VLOOKUP($B676,'COMPOSIÇÕES COMPLEMENTARES '!$C:$K,7,0),"")))</f>
        <v/>
      </c>
      <c r="H676" s="360" t="str">
        <f t="shared" si="67"/>
        <v/>
      </c>
      <c r="I676" s="360" t="str">
        <f t="shared" si="68"/>
        <v/>
      </c>
      <c r="J676" s="360" t="str">
        <f t="shared" si="69"/>
        <v/>
      </c>
      <c r="K676" s="360" t="str">
        <f t="shared" si="70"/>
        <v/>
      </c>
      <c r="L676" s="360"/>
    </row>
    <row r="677" spans="1:12">
      <c r="A677" s="355"/>
      <c r="B677" s="356"/>
      <c r="C677" s="357" t="str">
        <f>IF($B677="","",IFERROR(VLOOKUP($B677,SERVIÇOS!$B:$G,2,0),IFERROR(VLOOKUP($B677,'COMPOSIÇÕES COMPLEMENTARES '!$C:$K,2,0),"")))</f>
        <v/>
      </c>
      <c r="D677" s="358" t="str">
        <f>IF($B677="","",IFERROR(VLOOKUP($B677,SERVIÇOS!$B:$G,3,0),IFERROR(VLOOKUP($B677,'COMPOSIÇÕES COMPLEMENTARES '!$C:$K,3,0),"")))</f>
        <v/>
      </c>
      <c r="E677" s="359"/>
      <c r="F677" s="360" t="str">
        <f>IF($B677="","",IFERROR(VLOOKUP($B677,SERVIÇOS!$B:$G,4,0),IFERROR(VLOOKUP($B677,'COMPOSIÇÕES COMPLEMENTARES '!$C:$K,6,0),"")))</f>
        <v/>
      </c>
      <c r="G677" s="360" t="str">
        <f>IF($B677="","",IFERROR(VLOOKUP($B677,SERVIÇOS!$B:$G,5,0),IFERROR(VLOOKUP($B677,'COMPOSIÇÕES COMPLEMENTARES '!$C:$K,7,0),"")))</f>
        <v/>
      </c>
      <c r="H677" s="360" t="str">
        <f t="shared" si="67"/>
        <v/>
      </c>
      <c r="I677" s="360" t="str">
        <f t="shared" si="68"/>
        <v/>
      </c>
      <c r="J677" s="360" t="str">
        <f t="shared" si="69"/>
        <v/>
      </c>
      <c r="K677" s="360" t="str">
        <f t="shared" si="70"/>
        <v/>
      </c>
      <c r="L677" s="360"/>
    </row>
    <row r="678" spans="1:12">
      <c r="A678" s="355"/>
      <c r="B678" s="356"/>
      <c r="C678" s="357" t="str">
        <f>IF($B678="","",IFERROR(VLOOKUP($B678,SERVIÇOS!$B:$G,2,0),IFERROR(VLOOKUP($B678,'COMPOSIÇÕES COMPLEMENTARES '!$C:$K,2,0),"")))</f>
        <v/>
      </c>
      <c r="D678" s="358" t="str">
        <f>IF($B678="","",IFERROR(VLOOKUP($B678,SERVIÇOS!$B:$G,3,0),IFERROR(VLOOKUP($B678,'COMPOSIÇÕES COMPLEMENTARES '!$C:$K,3,0),"")))</f>
        <v/>
      </c>
      <c r="E678" s="359"/>
      <c r="F678" s="360" t="str">
        <f>IF($B678="","",IFERROR(VLOOKUP($B678,SERVIÇOS!$B:$G,4,0),IFERROR(VLOOKUP($B678,'COMPOSIÇÕES COMPLEMENTARES '!$C:$K,6,0),"")))</f>
        <v/>
      </c>
      <c r="G678" s="360" t="str">
        <f>IF($B678="","",IFERROR(VLOOKUP($B678,SERVIÇOS!$B:$G,5,0),IFERROR(VLOOKUP($B678,'COMPOSIÇÕES COMPLEMENTARES '!$C:$K,7,0),"")))</f>
        <v/>
      </c>
      <c r="H678" s="360" t="str">
        <f t="shared" si="67"/>
        <v/>
      </c>
      <c r="I678" s="360" t="str">
        <f t="shared" si="68"/>
        <v/>
      </c>
      <c r="J678" s="360" t="str">
        <f t="shared" si="69"/>
        <v/>
      </c>
      <c r="K678" s="360" t="str">
        <f t="shared" si="70"/>
        <v/>
      </c>
      <c r="L678" s="360"/>
    </row>
    <row r="679" spans="1:12">
      <c r="A679" s="355"/>
      <c r="B679" s="356"/>
      <c r="C679" s="357" t="str">
        <f>IF($B679="","",IFERROR(VLOOKUP($B679,SERVIÇOS!$B:$G,2,0),IFERROR(VLOOKUP($B679,'COMPOSIÇÕES COMPLEMENTARES '!$C:$K,2,0),"")))</f>
        <v/>
      </c>
      <c r="D679" s="358" t="str">
        <f>IF($B679="","",IFERROR(VLOOKUP($B679,SERVIÇOS!$B:$G,3,0),IFERROR(VLOOKUP($B679,'COMPOSIÇÕES COMPLEMENTARES '!$C:$K,3,0),"")))</f>
        <v/>
      </c>
      <c r="E679" s="359"/>
      <c r="F679" s="360" t="str">
        <f>IF($B679="","",IFERROR(VLOOKUP($B679,SERVIÇOS!$B:$G,4,0),IFERROR(VLOOKUP($B679,'COMPOSIÇÕES COMPLEMENTARES '!$C:$K,6,0),"")))</f>
        <v/>
      </c>
      <c r="G679" s="360" t="str">
        <f>IF($B679="","",IFERROR(VLOOKUP($B679,SERVIÇOS!$B:$G,5,0),IFERROR(VLOOKUP($B679,'COMPOSIÇÕES COMPLEMENTARES '!$C:$K,7,0),"")))</f>
        <v/>
      </c>
      <c r="H679" s="360" t="str">
        <f t="shared" si="67"/>
        <v/>
      </c>
      <c r="I679" s="360" t="str">
        <f t="shared" si="68"/>
        <v/>
      </c>
      <c r="J679" s="360" t="str">
        <f t="shared" si="69"/>
        <v/>
      </c>
      <c r="K679" s="360" t="str">
        <f t="shared" si="70"/>
        <v/>
      </c>
      <c r="L679" s="360"/>
    </row>
    <row r="680" spans="1:12">
      <c r="A680" s="355"/>
      <c r="B680" s="356"/>
      <c r="C680" s="357" t="str">
        <f>IF($B680="","",IFERROR(VLOOKUP($B680,SERVIÇOS!$B:$G,2,0),IFERROR(VLOOKUP($B680,'COMPOSIÇÕES COMPLEMENTARES '!$C:$K,2,0),"")))</f>
        <v/>
      </c>
      <c r="D680" s="358" t="str">
        <f>IF($B680="","",IFERROR(VLOOKUP($B680,SERVIÇOS!$B:$G,3,0),IFERROR(VLOOKUP($B680,'COMPOSIÇÕES COMPLEMENTARES '!$C:$K,3,0),"")))</f>
        <v/>
      </c>
      <c r="E680" s="359"/>
      <c r="F680" s="360" t="str">
        <f>IF($B680="","",IFERROR(VLOOKUP($B680,SERVIÇOS!$B:$G,4,0),IFERROR(VLOOKUP($B680,'COMPOSIÇÕES COMPLEMENTARES '!$C:$K,6,0),"")))</f>
        <v/>
      </c>
      <c r="G680" s="360" t="str">
        <f>IF($B680="","",IFERROR(VLOOKUP($B680,SERVIÇOS!$B:$G,5,0),IFERROR(VLOOKUP($B680,'COMPOSIÇÕES COMPLEMENTARES '!$C:$K,7,0),"")))</f>
        <v/>
      </c>
      <c r="H680" s="360" t="str">
        <f t="shared" si="67"/>
        <v/>
      </c>
      <c r="I680" s="360" t="str">
        <f t="shared" si="68"/>
        <v/>
      </c>
      <c r="J680" s="360" t="str">
        <f t="shared" si="69"/>
        <v/>
      </c>
      <c r="K680" s="360" t="str">
        <f t="shared" si="70"/>
        <v/>
      </c>
      <c r="L680" s="360"/>
    </row>
    <row r="681" spans="1:12">
      <c r="A681" s="355"/>
      <c r="B681" s="356"/>
      <c r="C681" s="357" t="str">
        <f>IF($B681="","",IFERROR(VLOOKUP($B681,SERVIÇOS!$B:$G,2,0),IFERROR(VLOOKUP($B681,'COMPOSIÇÕES COMPLEMENTARES '!$C:$K,2,0),"")))</f>
        <v/>
      </c>
      <c r="D681" s="358" t="str">
        <f>IF($B681="","",IFERROR(VLOOKUP($B681,SERVIÇOS!$B:$G,3,0),IFERROR(VLOOKUP($B681,'COMPOSIÇÕES COMPLEMENTARES '!$C:$K,3,0),"")))</f>
        <v/>
      </c>
      <c r="E681" s="359"/>
      <c r="F681" s="360" t="str">
        <f>IF($B681="","",IFERROR(VLOOKUP($B681,SERVIÇOS!$B:$G,4,0),IFERROR(VLOOKUP($B681,'COMPOSIÇÕES COMPLEMENTARES '!$C:$K,6,0),"")))</f>
        <v/>
      </c>
      <c r="G681" s="360" t="str">
        <f>IF($B681="","",IFERROR(VLOOKUP($B681,SERVIÇOS!$B:$G,5,0),IFERROR(VLOOKUP($B681,'COMPOSIÇÕES COMPLEMENTARES '!$C:$K,7,0),"")))</f>
        <v/>
      </c>
      <c r="H681" s="360" t="str">
        <f t="shared" si="67"/>
        <v/>
      </c>
      <c r="I681" s="360" t="str">
        <f t="shared" si="68"/>
        <v/>
      </c>
      <c r="J681" s="360" t="str">
        <f t="shared" si="69"/>
        <v/>
      </c>
      <c r="K681" s="360" t="str">
        <f t="shared" si="70"/>
        <v/>
      </c>
      <c r="L681" s="360"/>
    </row>
    <row r="682" spans="1:12">
      <c r="A682" s="355"/>
      <c r="B682" s="356"/>
      <c r="C682" s="357" t="str">
        <f>IF($B682="","",IFERROR(VLOOKUP($B682,SERVIÇOS!$B:$G,2,0),IFERROR(VLOOKUP($B682,'COMPOSIÇÕES COMPLEMENTARES '!$C:$K,2,0),"")))</f>
        <v/>
      </c>
      <c r="D682" s="358" t="str">
        <f>IF($B682="","",IFERROR(VLOOKUP($B682,SERVIÇOS!$B:$G,3,0),IFERROR(VLOOKUP($B682,'COMPOSIÇÕES COMPLEMENTARES '!$C:$K,3,0),"")))</f>
        <v/>
      </c>
      <c r="E682" s="359"/>
      <c r="F682" s="360" t="str">
        <f>IF($B682="","",IFERROR(VLOOKUP($B682,SERVIÇOS!$B:$G,4,0),IFERROR(VLOOKUP($B682,'COMPOSIÇÕES COMPLEMENTARES '!$C:$K,6,0),"")))</f>
        <v/>
      </c>
      <c r="G682" s="360" t="str">
        <f>IF($B682="","",IFERROR(VLOOKUP($B682,SERVIÇOS!$B:$G,5,0),IFERROR(VLOOKUP($B682,'COMPOSIÇÕES COMPLEMENTARES '!$C:$K,7,0),"")))</f>
        <v/>
      </c>
      <c r="H682" s="360" t="str">
        <f t="shared" si="67"/>
        <v/>
      </c>
      <c r="I682" s="360" t="str">
        <f t="shared" si="68"/>
        <v/>
      </c>
      <c r="J682" s="360" t="str">
        <f t="shared" si="69"/>
        <v/>
      </c>
      <c r="K682" s="360" t="str">
        <f t="shared" si="70"/>
        <v/>
      </c>
      <c r="L682" s="360"/>
    </row>
    <row r="683" spans="1:12">
      <c r="A683" s="355"/>
      <c r="B683" s="356"/>
      <c r="C683" s="357" t="str">
        <f>IF($B683="","",IFERROR(VLOOKUP($B683,SERVIÇOS!$B:$G,2,0),IFERROR(VLOOKUP($B683,'COMPOSIÇÕES COMPLEMENTARES '!$C:$K,2,0),"")))</f>
        <v/>
      </c>
      <c r="D683" s="358" t="str">
        <f>IF($B683="","",IFERROR(VLOOKUP($B683,SERVIÇOS!$B:$G,3,0),IFERROR(VLOOKUP($B683,'COMPOSIÇÕES COMPLEMENTARES '!$C:$K,3,0),"")))</f>
        <v/>
      </c>
      <c r="E683" s="359"/>
      <c r="F683" s="360" t="str">
        <f>IF($B683="","",IFERROR(VLOOKUP($B683,SERVIÇOS!$B:$G,4,0),IFERROR(VLOOKUP($B683,'COMPOSIÇÕES COMPLEMENTARES '!$C:$K,6,0),"")))</f>
        <v/>
      </c>
      <c r="G683" s="360" t="str">
        <f>IF($B683="","",IFERROR(VLOOKUP($B683,SERVIÇOS!$B:$G,5,0),IFERROR(VLOOKUP($B683,'COMPOSIÇÕES COMPLEMENTARES '!$C:$K,7,0),"")))</f>
        <v/>
      </c>
      <c r="H683" s="360" t="str">
        <f t="shared" si="67"/>
        <v/>
      </c>
      <c r="I683" s="360" t="str">
        <f t="shared" si="68"/>
        <v/>
      </c>
      <c r="J683" s="360" t="str">
        <f t="shared" si="69"/>
        <v/>
      </c>
      <c r="K683" s="360" t="str">
        <f t="shared" si="70"/>
        <v/>
      </c>
      <c r="L683" s="360"/>
    </row>
    <row r="684" spans="1:12">
      <c r="A684" s="355"/>
      <c r="B684" s="356"/>
      <c r="C684" s="357" t="str">
        <f>IF($B684="","",IFERROR(VLOOKUP($B684,SERVIÇOS!$B:$G,2,0),IFERROR(VLOOKUP($B684,'COMPOSIÇÕES COMPLEMENTARES '!$C:$K,2,0),"")))</f>
        <v/>
      </c>
      <c r="D684" s="358" t="str">
        <f>IF($B684="","",IFERROR(VLOOKUP($B684,SERVIÇOS!$B:$G,3,0),IFERROR(VLOOKUP($B684,'COMPOSIÇÕES COMPLEMENTARES '!$C:$K,3,0),"")))</f>
        <v/>
      </c>
      <c r="E684" s="359"/>
      <c r="F684" s="360" t="str">
        <f>IF($B684="","",IFERROR(VLOOKUP($B684,SERVIÇOS!$B:$G,4,0),IFERROR(VLOOKUP($B684,'COMPOSIÇÕES COMPLEMENTARES '!$C:$K,6,0),"")))</f>
        <v/>
      </c>
      <c r="G684" s="360" t="str">
        <f>IF($B684="","",IFERROR(VLOOKUP($B684,SERVIÇOS!$B:$G,5,0),IFERROR(VLOOKUP($B684,'COMPOSIÇÕES COMPLEMENTARES '!$C:$K,7,0),"")))</f>
        <v/>
      </c>
      <c r="H684" s="360" t="str">
        <f t="shared" si="67"/>
        <v/>
      </c>
      <c r="I684" s="360" t="str">
        <f t="shared" si="68"/>
        <v/>
      </c>
      <c r="J684" s="360" t="str">
        <f t="shared" si="69"/>
        <v/>
      </c>
      <c r="K684" s="360" t="str">
        <f t="shared" si="70"/>
        <v/>
      </c>
      <c r="L684" s="360"/>
    </row>
    <row r="685" spans="1:12">
      <c r="A685" s="355"/>
      <c r="B685" s="356"/>
      <c r="C685" s="357" t="str">
        <f>IF($B685="","",IFERROR(VLOOKUP($B685,SERVIÇOS!$B:$G,2,0),IFERROR(VLOOKUP($B685,'COMPOSIÇÕES COMPLEMENTARES '!$C:$K,2,0),"")))</f>
        <v/>
      </c>
      <c r="D685" s="358" t="str">
        <f>IF($B685="","",IFERROR(VLOOKUP($B685,SERVIÇOS!$B:$G,3,0),IFERROR(VLOOKUP($B685,'COMPOSIÇÕES COMPLEMENTARES '!$C:$K,3,0),"")))</f>
        <v/>
      </c>
      <c r="E685" s="359"/>
      <c r="F685" s="360" t="str">
        <f>IF($B685="","",IFERROR(VLOOKUP($B685,SERVIÇOS!$B:$G,4,0),IFERROR(VLOOKUP($B685,'COMPOSIÇÕES COMPLEMENTARES '!$C:$K,6,0),"")))</f>
        <v/>
      </c>
      <c r="G685" s="360" t="str">
        <f>IF($B685="","",IFERROR(VLOOKUP($B685,SERVIÇOS!$B:$G,5,0),IFERROR(VLOOKUP($B685,'COMPOSIÇÕES COMPLEMENTARES '!$C:$K,7,0),"")))</f>
        <v/>
      </c>
      <c r="H685" s="360" t="str">
        <f t="shared" si="67"/>
        <v/>
      </c>
      <c r="I685" s="360" t="str">
        <f t="shared" si="68"/>
        <v/>
      </c>
      <c r="J685" s="360" t="str">
        <f t="shared" si="69"/>
        <v/>
      </c>
      <c r="K685" s="360" t="str">
        <f t="shared" si="70"/>
        <v/>
      </c>
      <c r="L685" s="360"/>
    </row>
    <row r="686" spans="1:12">
      <c r="A686" s="355"/>
      <c r="B686" s="356"/>
      <c r="C686" s="357" t="str">
        <f>IF($B686="","",IFERROR(VLOOKUP($B686,SERVIÇOS!$B:$G,2,0),IFERROR(VLOOKUP($B686,'COMPOSIÇÕES COMPLEMENTARES '!$C:$K,2,0),"")))</f>
        <v/>
      </c>
      <c r="D686" s="358" t="str">
        <f>IF($B686="","",IFERROR(VLOOKUP($B686,SERVIÇOS!$B:$G,3,0),IFERROR(VLOOKUP($B686,'COMPOSIÇÕES COMPLEMENTARES '!$C:$K,3,0),"")))</f>
        <v/>
      </c>
      <c r="E686" s="359"/>
      <c r="F686" s="360" t="str">
        <f>IF($B686="","",IFERROR(VLOOKUP($B686,SERVIÇOS!$B:$G,4,0),IFERROR(VLOOKUP($B686,'COMPOSIÇÕES COMPLEMENTARES '!$C:$K,6,0),"")))</f>
        <v/>
      </c>
      <c r="G686" s="360" t="str">
        <f>IF($B686="","",IFERROR(VLOOKUP($B686,SERVIÇOS!$B:$G,5,0),IFERROR(VLOOKUP($B686,'COMPOSIÇÕES COMPLEMENTARES '!$C:$K,7,0),"")))</f>
        <v/>
      </c>
      <c r="H686" s="360" t="str">
        <f t="shared" si="67"/>
        <v/>
      </c>
      <c r="I686" s="360" t="str">
        <f t="shared" si="68"/>
        <v/>
      </c>
      <c r="J686" s="360" t="str">
        <f t="shared" si="69"/>
        <v/>
      </c>
      <c r="K686" s="360" t="str">
        <f t="shared" si="70"/>
        <v/>
      </c>
      <c r="L686" s="360"/>
    </row>
    <row r="687" spans="1:12">
      <c r="A687" s="355"/>
      <c r="B687" s="356"/>
      <c r="C687" s="357" t="str">
        <f>IF($B687="","",IFERROR(VLOOKUP($B687,SERVIÇOS!$B:$G,2,0),IFERROR(VLOOKUP($B687,'COMPOSIÇÕES COMPLEMENTARES '!$C:$K,2,0),"")))</f>
        <v/>
      </c>
      <c r="D687" s="358" t="str">
        <f>IF($B687="","",IFERROR(VLOOKUP($B687,SERVIÇOS!$B:$G,3,0),IFERROR(VLOOKUP($B687,'COMPOSIÇÕES COMPLEMENTARES '!$C:$K,3,0),"")))</f>
        <v/>
      </c>
      <c r="E687" s="359"/>
      <c r="F687" s="360" t="str">
        <f>IF($B687="","",IFERROR(VLOOKUP($B687,SERVIÇOS!$B:$G,4,0),IFERROR(VLOOKUP($B687,'COMPOSIÇÕES COMPLEMENTARES '!$C:$K,6,0),"")))</f>
        <v/>
      </c>
      <c r="G687" s="360" t="str">
        <f>IF($B687="","",IFERROR(VLOOKUP($B687,SERVIÇOS!$B:$G,5,0),IFERROR(VLOOKUP($B687,'COMPOSIÇÕES COMPLEMENTARES '!$C:$K,7,0),"")))</f>
        <v/>
      </c>
      <c r="H687" s="360" t="str">
        <f t="shared" si="67"/>
        <v/>
      </c>
      <c r="I687" s="360" t="str">
        <f t="shared" si="68"/>
        <v/>
      </c>
      <c r="J687" s="360" t="str">
        <f t="shared" si="69"/>
        <v/>
      </c>
      <c r="K687" s="360" t="str">
        <f t="shared" si="70"/>
        <v/>
      </c>
      <c r="L687" s="360"/>
    </row>
    <row r="688" spans="1:12">
      <c r="A688" s="355"/>
      <c r="B688" s="356"/>
      <c r="C688" s="357" t="str">
        <f>IF($B688="","",IFERROR(VLOOKUP($B688,SERVIÇOS!$B:$G,2,0),IFERROR(VLOOKUP($B688,'COMPOSIÇÕES COMPLEMENTARES '!$C:$K,2,0),"")))</f>
        <v/>
      </c>
      <c r="D688" s="358" t="str">
        <f>IF($B688="","",IFERROR(VLOOKUP($B688,SERVIÇOS!$B:$G,3,0),IFERROR(VLOOKUP($B688,'COMPOSIÇÕES COMPLEMENTARES '!$C:$K,3,0),"")))</f>
        <v/>
      </c>
      <c r="E688" s="359"/>
      <c r="F688" s="360" t="str">
        <f>IF($B688="","",IFERROR(VLOOKUP($B688,SERVIÇOS!$B:$G,4,0),IFERROR(VLOOKUP($B688,'COMPOSIÇÕES COMPLEMENTARES '!$C:$K,6,0),"")))</f>
        <v/>
      </c>
      <c r="G688" s="360" t="str">
        <f>IF($B688="","",IFERROR(VLOOKUP($B688,SERVIÇOS!$B:$G,5,0),IFERROR(VLOOKUP($B688,'COMPOSIÇÕES COMPLEMENTARES '!$C:$K,7,0),"")))</f>
        <v/>
      </c>
      <c r="H688" s="360" t="str">
        <f t="shared" si="67"/>
        <v/>
      </c>
      <c r="I688" s="360" t="str">
        <f t="shared" si="68"/>
        <v/>
      </c>
      <c r="J688" s="360" t="str">
        <f t="shared" si="69"/>
        <v/>
      </c>
      <c r="K688" s="360" t="str">
        <f t="shared" si="70"/>
        <v/>
      </c>
      <c r="L688" s="360"/>
    </row>
    <row r="689" spans="1:12">
      <c r="A689" s="355"/>
      <c r="B689" s="356"/>
      <c r="C689" s="357" t="str">
        <f>IF($B689="","",IFERROR(VLOOKUP($B689,SERVIÇOS!$B:$G,2,0),IFERROR(VLOOKUP($B689,'COMPOSIÇÕES COMPLEMENTARES '!$C:$K,2,0),"")))</f>
        <v/>
      </c>
      <c r="D689" s="358" t="str">
        <f>IF($B689="","",IFERROR(VLOOKUP($B689,SERVIÇOS!$B:$G,3,0),IFERROR(VLOOKUP($B689,'COMPOSIÇÕES COMPLEMENTARES '!$C:$K,3,0),"")))</f>
        <v/>
      </c>
      <c r="E689" s="359"/>
      <c r="F689" s="360" t="str">
        <f>IF($B689="","",IFERROR(VLOOKUP($B689,SERVIÇOS!$B:$G,4,0),IFERROR(VLOOKUP($B689,'COMPOSIÇÕES COMPLEMENTARES '!$C:$K,6,0),"")))</f>
        <v/>
      </c>
      <c r="G689" s="360" t="str">
        <f>IF($B689="","",IFERROR(VLOOKUP($B689,SERVIÇOS!$B:$G,5,0),IFERROR(VLOOKUP($B689,'COMPOSIÇÕES COMPLEMENTARES '!$C:$K,7,0),"")))</f>
        <v/>
      </c>
      <c r="H689" s="360" t="str">
        <f t="shared" si="67"/>
        <v/>
      </c>
      <c r="I689" s="360" t="str">
        <f t="shared" si="68"/>
        <v/>
      </c>
      <c r="J689" s="360" t="str">
        <f t="shared" si="69"/>
        <v/>
      </c>
      <c r="K689" s="360" t="str">
        <f t="shared" si="70"/>
        <v/>
      </c>
      <c r="L689" s="360"/>
    </row>
    <row r="690" spans="1:12">
      <c r="A690" s="355"/>
      <c r="B690" s="356"/>
      <c r="C690" s="357" t="str">
        <f>IF($B690="","",IFERROR(VLOOKUP($B690,SERVIÇOS!$B:$G,2,0),IFERROR(VLOOKUP($B690,'COMPOSIÇÕES COMPLEMENTARES '!$C:$K,2,0),"")))</f>
        <v/>
      </c>
      <c r="D690" s="358" t="str">
        <f>IF($B690="","",IFERROR(VLOOKUP($B690,SERVIÇOS!$B:$G,3,0),IFERROR(VLOOKUP($B690,'COMPOSIÇÕES COMPLEMENTARES '!$C:$K,3,0),"")))</f>
        <v/>
      </c>
      <c r="E690" s="359"/>
      <c r="F690" s="360" t="str">
        <f>IF($B690="","",IFERROR(VLOOKUP($B690,SERVIÇOS!$B:$G,4,0),IFERROR(VLOOKUP($B690,'COMPOSIÇÕES COMPLEMENTARES '!$C:$K,6,0),"")))</f>
        <v/>
      </c>
      <c r="G690" s="360" t="str">
        <f>IF($B690="","",IFERROR(VLOOKUP($B690,SERVIÇOS!$B:$G,5,0),IFERROR(VLOOKUP($B690,'COMPOSIÇÕES COMPLEMENTARES '!$C:$K,7,0),"")))</f>
        <v/>
      </c>
      <c r="H690" s="360" t="str">
        <f t="shared" si="67"/>
        <v/>
      </c>
      <c r="I690" s="360" t="str">
        <f t="shared" si="68"/>
        <v/>
      </c>
      <c r="J690" s="360" t="str">
        <f t="shared" si="69"/>
        <v/>
      </c>
      <c r="K690" s="360" t="str">
        <f t="shared" si="70"/>
        <v/>
      </c>
      <c r="L690" s="360"/>
    </row>
    <row r="691" spans="1:12">
      <c r="A691" s="355"/>
      <c r="B691" s="356"/>
      <c r="C691" s="357" t="str">
        <f>IF($B691="","",IFERROR(VLOOKUP($B691,SERVIÇOS!$B:$G,2,0),IFERROR(VLOOKUP($B691,'COMPOSIÇÕES COMPLEMENTARES '!$C:$K,2,0),"")))</f>
        <v/>
      </c>
      <c r="D691" s="358" t="str">
        <f>IF($B691="","",IFERROR(VLOOKUP($B691,SERVIÇOS!$B:$G,3,0),IFERROR(VLOOKUP($B691,'COMPOSIÇÕES COMPLEMENTARES '!$C:$K,3,0),"")))</f>
        <v/>
      </c>
      <c r="E691" s="359"/>
      <c r="F691" s="360" t="str">
        <f>IF($B691="","",IFERROR(VLOOKUP($B691,SERVIÇOS!$B:$G,4,0),IFERROR(VLOOKUP($B691,'COMPOSIÇÕES COMPLEMENTARES '!$C:$K,6,0),"")))</f>
        <v/>
      </c>
      <c r="G691" s="360" t="str">
        <f>IF($B691="","",IFERROR(VLOOKUP($B691,SERVIÇOS!$B:$G,5,0),IFERROR(VLOOKUP($B691,'COMPOSIÇÕES COMPLEMENTARES '!$C:$K,7,0),"")))</f>
        <v/>
      </c>
      <c r="H691" s="360" t="str">
        <f t="shared" si="67"/>
        <v/>
      </c>
      <c r="I691" s="360" t="str">
        <f t="shared" si="68"/>
        <v/>
      </c>
      <c r="J691" s="360" t="str">
        <f t="shared" si="69"/>
        <v/>
      </c>
      <c r="K691" s="360" t="str">
        <f t="shared" si="70"/>
        <v/>
      </c>
      <c r="L691" s="360"/>
    </row>
    <row r="692" spans="1:12">
      <c r="A692" s="355"/>
      <c r="B692" s="356"/>
      <c r="C692" s="357" t="str">
        <f>IF($B692="","",IFERROR(VLOOKUP($B692,SERVIÇOS!$B:$G,2,0),IFERROR(VLOOKUP($B692,'COMPOSIÇÕES COMPLEMENTARES '!$C:$K,2,0),"")))</f>
        <v/>
      </c>
      <c r="D692" s="358" t="str">
        <f>IF($B692="","",IFERROR(VLOOKUP($B692,SERVIÇOS!$B:$G,3,0),IFERROR(VLOOKUP($B692,'COMPOSIÇÕES COMPLEMENTARES '!$C:$K,3,0),"")))</f>
        <v/>
      </c>
      <c r="E692" s="359"/>
      <c r="F692" s="360" t="str">
        <f>IF($B692="","",IFERROR(VLOOKUP($B692,SERVIÇOS!$B:$G,4,0),IFERROR(VLOOKUP($B692,'COMPOSIÇÕES COMPLEMENTARES '!$C:$K,6,0),"")))</f>
        <v/>
      </c>
      <c r="G692" s="360" t="str">
        <f>IF($B692="","",IFERROR(VLOOKUP($B692,SERVIÇOS!$B:$G,5,0),IFERROR(VLOOKUP($B692,'COMPOSIÇÕES COMPLEMENTARES '!$C:$K,7,0),"")))</f>
        <v/>
      </c>
      <c r="H692" s="360" t="str">
        <f t="shared" si="67"/>
        <v/>
      </c>
      <c r="I692" s="360" t="str">
        <f t="shared" si="68"/>
        <v/>
      </c>
      <c r="J692" s="360" t="str">
        <f t="shared" si="69"/>
        <v/>
      </c>
      <c r="K692" s="360" t="str">
        <f t="shared" si="70"/>
        <v/>
      </c>
      <c r="L692" s="360"/>
    </row>
    <row r="693" spans="1:12">
      <c r="A693" s="355"/>
      <c r="B693" s="356"/>
      <c r="C693" s="357" t="str">
        <f>IF($B693="","",IFERROR(VLOOKUP($B693,SERVIÇOS!$B:$G,2,0),IFERROR(VLOOKUP($B693,'COMPOSIÇÕES COMPLEMENTARES '!$C:$K,2,0),"")))</f>
        <v/>
      </c>
      <c r="D693" s="358" t="str">
        <f>IF($B693="","",IFERROR(VLOOKUP($B693,SERVIÇOS!$B:$G,3,0),IFERROR(VLOOKUP($B693,'COMPOSIÇÕES COMPLEMENTARES '!$C:$K,3,0),"")))</f>
        <v/>
      </c>
      <c r="E693" s="359"/>
      <c r="F693" s="360" t="str">
        <f>IF($B693="","",IFERROR(VLOOKUP($B693,SERVIÇOS!$B:$G,4,0),IFERROR(VLOOKUP($B693,'COMPOSIÇÕES COMPLEMENTARES '!$C:$K,6,0),"")))</f>
        <v/>
      </c>
      <c r="G693" s="360" t="str">
        <f>IF($B693="","",IFERROR(VLOOKUP($B693,SERVIÇOS!$B:$G,5,0),IFERROR(VLOOKUP($B693,'COMPOSIÇÕES COMPLEMENTARES '!$C:$K,7,0),"")))</f>
        <v/>
      </c>
      <c r="H693" s="360" t="str">
        <f t="shared" si="67"/>
        <v/>
      </c>
      <c r="I693" s="360" t="str">
        <f t="shared" si="68"/>
        <v/>
      </c>
      <c r="J693" s="360" t="str">
        <f t="shared" si="69"/>
        <v/>
      </c>
      <c r="K693" s="360" t="str">
        <f t="shared" si="70"/>
        <v/>
      </c>
      <c r="L693" s="360"/>
    </row>
    <row r="694" spans="1:12">
      <c r="A694" s="355"/>
      <c r="B694" s="356"/>
      <c r="C694" s="357" t="str">
        <f>IF($B694="","",IFERROR(VLOOKUP($B694,SERVIÇOS!$B:$G,2,0),IFERROR(VLOOKUP($B694,'COMPOSIÇÕES COMPLEMENTARES '!$C:$K,2,0),"")))</f>
        <v/>
      </c>
      <c r="D694" s="358" t="str">
        <f>IF($B694="","",IFERROR(VLOOKUP($B694,SERVIÇOS!$B:$G,3,0),IFERROR(VLOOKUP($B694,'COMPOSIÇÕES COMPLEMENTARES '!$C:$K,3,0),"")))</f>
        <v/>
      </c>
      <c r="E694" s="359"/>
      <c r="F694" s="360" t="str">
        <f>IF($B694="","",IFERROR(VLOOKUP($B694,SERVIÇOS!$B:$G,4,0),IFERROR(VLOOKUP($B694,'COMPOSIÇÕES COMPLEMENTARES '!$C:$K,6,0),"")))</f>
        <v/>
      </c>
      <c r="G694" s="360" t="str">
        <f>IF($B694="","",IFERROR(VLOOKUP($B694,SERVIÇOS!$B:$G,5,0),IFERROR(VLOOKUP($B694,'COMPOSIÇÕES COMPLEMENTARES '!$C:$K,7,0),"")))</f>
        <v/>
      </c>
      <c r="H694" s="360" t="str">
        <f t="shared" si="67"/>
        <v/>
      </c>
      <c r="I694" s="360" t="str">
        <f t="shared" si="68"/>
        <v/>
      </c>
      <c r="J694" s="360" t="str">
        <f t="shared" si="69"/>
        <v/>
      </c>
      <c r="K694" s="360" t="str">
        <f t="shared" si="70"/>
        <v/>
      </c>
      <c r="L694" s="360"/>
    </row>
    <row r="695" spans="1:12">
      <c r="A695" s="355"/>
      <c r="B695" s="356"/>
      <c r="C695" s="357" t="str">
        <f>IF($B695="","",IFERROR(VLOOKUP($B695,SERVIÇOS!$B:$G,2,0),IFERROR(VLOOKUP($B695,'COMPOSIÇÕES COMPLEMENTARES '!$C:$K,2,0),"")))</f>
        <v/>
      </c>
      <c r="D695" s="358" t="str">
        <f>IF($B695="","",IFERROR(VLOOKUP($B695,SERVIÇOS!$B:$G,3,0),IFERROR(VLOOKUP($B695,'COMPOSIÇÕES COMPLEMENTARES '!$C:$K,3,0),"")))</f>
        <v/>
      </c>
      <c r="E695" s="359"/>
      <c r="F695" s="360" t="str">
        <f>IF($B695="","",IFERROR(VLOOKUP($B695,SERVIÇOS!$B:$G,4,0),IFERROR(VLOOKUP($B695,'COMPOSIÇÕES COMPLEMENTARES '!$C:$K,6,0),"")))</f>
        <v/>
      </c>
      <c r="G695" s="360" t="str">
        <f>IF($B695="","",IFERROR(VLOOKUP($B695,SERVIÇOS!$B:$G,5,0),IFERROR(VLOOKUP($B695,'COMPOSIÇÕES COMPLEMENTARES '!$C:$K,7,0),"")))</f>
        <v/>
      </c>
      <c r="H695" s="360" t="str">
        <f t="shared" si="67"/>
        <v/>
      </c>
      <c r="I695" s="360" t="str">
        <f t="shared" si="68"/>
        <v/>
      </c>
      <c r="J695" s="360" t="str">
        <f t="shared" si="69"/>
        <v/>
      </c>
      <c r="K695" s="360" t="str">
        <f t="shared" si="70"/>
        <v/>
      </c>
      <c r="L695" s="360"/>
    </row>
    <row r="696" spans="1:12">
      <c r="A696" s="355"/>
      <c r="B696" s="356"/>
      <c r="C696" s="357" t="str">
        <f>IF($B696="","",IFERROR(VLOOKUP($B696,SERVIÇOS!$B:$G,2,0),IFERROR(VLOOKUP($B696,'COMPOSIÇÕES COMPLEMENTARES '!$C:$K,2,0),"")))</f>
        <v/>
      </c>
      <c r="D696" s="358" t="str">
        <f>IF($B696="","",IFERROR(VLOOKUP($B696,SERVIÇOS!$B:$G,3,0),IFERROR(VLOOKUP($B696,'COMPOSIÇÕES COMPLEMENTARES '!$C:$K,3,0),"")))</f>
        <v/>
      </c>
      <c r="E696" s="359"/>
      <c r="F696" s="360" t="str">
        <f>IF($B696="","",IFERROR(VLOOKUP($B696,SERVIÇOS!$B:$G,4,0),IFERROR(VLOOKUP($B696,'COMPOSIÇÕES COMPLEMENTARES '!$C:$K,6,0),"")))</f>
        <v/>
      </c>
      <c r="G696" s="360" t="str">
        <f>IF($B696="","",IFERROR(VLOOKUP($B696,SERVIÇOS!$B:$G,5,0),IFERROR(VLOOKUP($B696,'COMPOSIÇÕES COMPLEMENTARES '!$C:$K,7,0),"")))</f>
        <v/>
      </c>
      <c r="H696" s="360" t="str">
        <f t="shared" si="67"/>
        <v/>
      </c>
      <c r="I696" s="360" t="str">
        <f t="shared" si="68"/>
        <v/>
      </c>
      <c r="J696" s="360" t="str">
        <f t="shared" si="69"/>
        <v/>
      </c>
      <c r="K696" s="360" t="str">
        <f t="shared" si="70"/>
        <v/>
      </c>
      <c r="L696" s="360"/>
    </row>
    <row r="697" spans="1:12">
      <c r="A697" s="355"/>
      <c r="B697" s="356"/>
      <c r="C697" s="357" t="str">
        <f>IF($B697="","",IFERROR(VLOOKUP($B697,SERVIÇOS!$B:$G,2,0),IFERROR(VLOOKUP($B697,'COMPOSIÇÕES COMPLEMENTARES '!$C:$K,2,0),"")))</f>
        <v/>
      </c>
      <c r="D697" s="358" t="str">
        <f>IF($B697="","",IFERROR(VLOOKUP($B697,SERVIÇOS!$B:$G,3,0),IFERROR(VLOOKUP($B697,'COMPOSIÇÕES COMPLEMENTARES '!$C:$K,3,0),"")))</f>
        <v/>
      </c>
      <c r="E697" s="359"/>
      <c r="F697" s="360" t="str">
        <f>IF($B697="","",IFERROR(VLOOKUP($B697,SERVIÇOS!$B:$G,4,0),IFERROR(VLOOKUP($B697,'COMPOSIÇÕES COMPLEMENTARES '!$C:$K,6,0),"")))</f>
        <v/>
      </c>
      <c r="G697" s="360" t="str">
        <f>IF($B697="","",IFERROR(VLOOKUP($B697,SERVIÇOS!$B:$G,5,0),IFERROR(VLOOKUP($B697,'COMPOSIÇÕES COMPLEMENTARES '!$C:$K,7,0),"")))</f>
        <v/>
      </c>
      <c r="H697" s="360" t="str">
        <f t="shared" si="67"/>
        <v/>
      </c>
      <c r="I697" s="360" t="str">
        <f t="shared" si="68"/>
        <v/>
      </c>
      <c r="J697" s="360" t="str">
        <f t="shared" si="69"/>
        <v/>
      </c>
      <c r="K697" s="360" t="str">
        <f t="shared" si="70"/>
        <v/>
      </c>
      <c r="L697" s="360"/>
    </row>
    <row r="698" spans="1:12">
      <c r="A698" s="355"/>
      <c r="B698" s="356"/>
      <c r="C698" s="357" t="str">
        <f>IF($B698="","",IFERROR(VLOOKUP($B698,SERVIÇOS!$B:$G,2,0),IFERROR(VLOOKUP($B698,'COMPOSIÇÕES COMPLEMENTARES '!$C:$K,2,0),"")))</f>
        <v/>
      </c>
      <c r="D698" s="358" t="str">
        <f>IF($B698="","",IFERROR(VLOOKUP($B698,SERVIÇOS!$B:$G,3,0),IFERROR(VLOOKUP($B698,'COMPOSIÇÕES COMPLEMENTARES '!$C:$K,3,0),"")))</f>
        <v/>
      </c>
      <c r="E698" s="359"/>
      <c r="F698" s="360" t="str">
        <f>IF($B698="","",IFERROR(VLOOKUP($B698,SERVIÇOS!$B:$G,4,0),IFERROR(VLOOKUP($B698,'COMPOSIÇÕES COMPLEMENTARES '!$C:$K,6,0),"")))</f>
        <v/>
      </c>
      <c r="G698" s="360" t="str">
        <f>IF($B698="","",IFERROR(VLOOKUP($B698,SERVIÇOS!$B:$G,5,0),IFERROR(VLOOKUP($B698,'COMPOSIÇÕES COMPLEMENTARES '!$C:$K,7,0),"")))</f>
        <v/>
      </c>
      <c r="H698" s="360" t="str">
        <f t="shared" si="67"/>
        <v/>
      </c>
      <c r="I698" s="360" t="str">
        <f t="shared" si="68"/>
        <v/>
      </c>
      <c r="J698" s="360" t="str">
        <f t="shared" si="69"/>
        <v/>
      </c>
      <c r="K698" s="360" t="str">
        <f t="shared" si="70"/>
        <v/>
      </c>
      <c r="L698" s="360"/>
    </row>
    <row r="699" spans="1:12">
      <c r="A699" s="355"/>
      <c r="B699" s="356"/>
      <c r="C699" s="357" t="str">
        <f>IF($B699="","",IFERROR(VLOOKUP($B699,SERVIÇOS!$B:$G,2,0),IFERROR(VLOOKUP($B699,'COMPOSIÇÕES COMPLEMENTARES '!$C:$K,2,0),"")))</f>
        <v/>
      </c>
      <c r="D699" s="358" t="str">
        <f>IF($B699="","",IFERROR(VLOOKUP($B699,SERVIÇOS!$B:$G,3,0),IFERROR(VLOOKUP($B699,'COMPOSIÇÕES COMPLEMENTARES '!$C:$K,3,0),"")))</f>
        <v/>
      </c>
      <c r="E699" s="359"/>
      <c r="F699" s="360" t="str">
        <f>IF($B699="","",IFERROR(VLOOKUP($B699,SERVIÇOS!$B:$G,4,0),IFERROR(VLOOKUP($B699,'COMPOSIÇÕES COMPLEMENTARES '!$C:$K,6,0),"")))</f>
        <v/>
      </c>
      <c r="G699" s="360" t="str">
        <f>IF($B699="","",IFERROR(VLOOKUP($B699,SERVIÇOS!$B:$G,5,0),IFERROR(VLOOKUP($B699,'COMPOSIÇÕES COMPLEMENTARES '!$C:$K,7,0),"")))</f>
        <v/>
      </c>
      <c r="H699" s="360" t="str">
        <f t="shared" si="67"/>
        <v/>
      </c>
      <c r="I699" s="360" t="str">
        <f t="shared" si="68"/>
        <v/>
      </c>
      <c r="J699" s="360" t="str">
        <f t="shared" si="69"/>
        <v/>
      </c>
      <c r="K699" s="360" t="str">
        <f t="shared" si="70"/>
        <v/>
      </c>
      <c r="L699" s="360"/>
    </row>
    <row r="700" spans="1:12">
      <c r="A700" s="355"/>
      <c r="B700" s="356"/>
      <c r="C700" s="357" t="str">
        <f>IF($B700="","",IFERROR(VLOOKUP($B700,SERVIÇOS!$B:$G,2,0),IFERROR(VLOOKUP($B700,'COMPOSIÇÕES COMPLEMENTARES '!$C:$K,2,0),"")))</f>
        <v/>
      </c>
      <c r="D700" s="358" t="str">
        <f>IF($B700="","",IFERROR(VLOOKUP($B700,SERVIÇOS!$B:$G,3,0),IFERROR(VLOOKUP($B700,'COMPOSIÇÕES COMPLEMENTARES '!$C:$K,3,0),"")))</f>
        <v/>
      </c>
      <c r="E700" s="359"/>
      <c r="F700" s="360" t="str">
        <f>IF($B700="","",IFERROR(VLOOKUP($B700,SERVIÇOS!$B:$G,4,0),IFERROR(VLOOKUP($B700,'COMPOSIÇÕES COMPLEMENTARES '!$C:$K,6,0),"")))</f>
        <v/>
      </c>
      <c r="G700" s="360" t="str">
        <f>IF($B700="","",IFERROR(VLOOKUP($B700,SERVIÇOS!$B:$G,5,0),IFERROR(VLOOKUP($B700,'COMPOSIÇÕES COMPLEMENTARES '!$C:$K,7,0),"")))</f>
        <v/>
      </c>
      <c r="H700" s="360" t="str">
        <f t="shared" si="67"/>
        <v/>
      </c>
      <c r="I700" s="360" t="str">
        <f t="shared" si="68"/>
        <v/>
      </c>
      <c r="J700" s="360" t="str">
        <f t="shared" si="69"/>
        <v/>
      </c>
      <c r="K700" s="360" t="str">
        <f t="shared" si="70"/>
        <v/>
      </c>
      <c r="L700" s="360"/>
    </row>
    <row r="701" spans="1:12">
      <c r="A701" s="355"/>
      <c r="B701" s="356"/>
      <c r="C701" s="357" t="str">
        <f>IF($B701="","",IFERROR(VLOOKUP($B701,SERVIÇOS!$B:$G,2,0),IFERROR(VLOOKUP($B701,'COMPOSIÇÕES COMPLEMENTARES '!$C:$K,2,0),"")))</f>
        <v/>
      </c>
      <c r="D701" s="358" t="str">
        <f>IF($B701="","",IFERROR(VLOOKUP($B701,SERVIÇOS!$B:$G,3,0),IFERROR(VLOOKUP($B701,'COMPOSIÇÕES COMPLEMENTARES '!$C:$K,3,0),"")))</f>
        <v/>
      </c>
      <c r="E701" s="359"/>
      <c r="F701" s="360" t="str">
        <f>IF($B701="","",IFERROR(VLOOKUP($B701,SERVIÇOS!$B:$G,4,0),IFERROR(VLOOKUP($B701,'COMPOSIÇÕES COMPLEMENTARES '!$C:$K,6,0),"")))</f>
        <v/>
      </c>
      <c r="G701" s="360" t="str">
        <f>IF($B701="","",IFERROR(VLOOKUP($B701,SERVIÇOS!$B:$G,5,0),IFERROR(VLOOKUP($B701,'COMPOSIÇÕES COMPLEMENTARES '!$C:$K,7,0),"")))</f>
        <v/>
      </c>
      <c r="H701" s="360" t="str">
        <f t="shared" si="67"/>
        <v/>
      </c>
      <c r="I701" s="360" t="str">
        <f t="shared" si="68"/>
        <v/>
      </c>
      <c r="J701" s="360" t="str">
        <f t="shared" si="69"/>
        <v/>
      </c>
      <c r="K701" s="360" t="str">
        <f t="shared" si="70"/>
        <v/>
      </c>
      <c r="L701" s="360"/>
    </row>
    <row r="702" spans="1:12">
      <c r="A702" s="355"/>
      <c r="B702" s="356"/>
      <c r="C702" s="357" t="str">
        <f>IF($B702="","",IFERROR(VLOOKUP($B702,SERVIÇOS!$B:$G,2,0),IFERROR(VLOOKUP($B702,'COMPOSIÇÕES COMPLEMENTARES '!$C:$K,2,0),"")))</f>
        <v/>
      </c>
      <c r="D702" s="358" t="str">
        <f>IF($B702="","",IFERROR(VLOOKUP($B702,SERVIÇOS!$B:$G,3,0),IFERROR(VLOOKUP($B702,'COMPOSIÇÕES COMPLEMENTARES '!$C:$K,3,0),"")))</f>
        <v/>
      </c>
      <c r="E702" s="359"/>
      <c r="F702" s="360" t="str">
        <f>IF($B702="","",IFERROR(VLOOKUP($B702,SERVIÇOS!$B:$G,4,0),IFERROR(VLOOKUP($B702,'COMPOSIÇÕES COMPLEMENTARES '!$C:$K,6,0),"")))</f>
        <v/>
      </c>
      <c r="G702" s="360" t="str">
        <f>IF($B702="","",IFERROR(VLOOKUP($B702,SERVIÇOS!$B:$G,5,0),IFERROR(VLOOKUP($B702,'COMPOSIÇÕES COMPLEMENTARES '!$C:$K,7,0),"")))</f>
        <v/>
      </c>
      <c r="H702" s="360" t="str">
        <f t="shared" si="67"/>
        <v/>
      </c>
      <c r="I702" s="360" t="str">
        <f t="shared" si="68"/>
        <v/>
      </c>
      <c r="J702" s="360" t="str">
        <f t="shared" si="69"/>
        <v/>
      </c>
      <c r="K702" s="360" t="str">
        <f t="shared" si="70"/>
        <v/>
      </c>
      <c r="L702" s="360"/>
    </row>
    <row r="703" spans="1:12">
      <c r="A703" s="355"/>
      <c r="B703" s="356"/>
      <c r="C703" s="357" t="str">
        <f>IF($B703="","",IFERROR(VLOOKUP($B703,SERVIÇOS!$B:$G,2,0),IFERROR(VLOOKUP($B703,'COMPOSIÇÕES COMPLEMENTARES '!$C:$K,2,0),"")))</f>
        <v/>
      </c>
      <c r="D703" s="358" t="str">
        <f>IF($B703="","",IFERROR(VLOOKUP($B703,SERVIÇOS!$B:$G,3,0),IFERROR(VLOOKUP($B703,'COMPOSIÇÕES COMPLEMENTARES '!$C:$K,3,0),"")))</f>
        <v/>
      </c>
      <c r="E703" s="359"/>
      <c r="F703" s="360" t="str">
        <f>IF($B703="","",IFERROR(VLOOKUP($B703,SERVIÇOS!$B:$G,4,0),IFERROR(VLOOKUP($B703,'COMPOSIÇÕES COMPLEMENTARES '!$C:$K,6,0),"")))</f>
        <v/>
      </c>
      <c r="G703" s="360" t="str">
        <f>IF($B703="","",IFERROR(VLOOKUP($B703,SERVIÇOS!$B:$G,5,0),IFERROR(VLOOKUP($B703,'COMPOSIÇÕES COMPLEMENTARES '!$C:$K,7,0),"")))</f>
        <v/>
      </c>
      <c r="H703" s="360" t="str">
        <f t="shared" si="67"/>
        <v/>
      </c>
      <c r="I703" s="360" t="str">
        <f t="shared" si="68"/>
        <v/>
      </c>
      <c r="J703" s="360" t="str">
        <f t="shared" si="69"/>
        <v/>
      </c>
      <c r="K703" s="360" t="str">
        <f t="shared" si="70"/>
        <v/>
      </c>
      <c r="L703" s="360"/>
    </row>
    <row r="704" spans="1:12">
      <c r="A704" s="355"/>
      <c r="B704" s="356"/>
      <c r="C704" s="357" t="str">
        <f>IF($B704="","",IFERROR(VLOOKUP($B704,SERVIÇOS!$B:$G,2,0),IFERROR(VLOOKUP($B704,'COMPOSIÇÕES COMPLEMENTARES '!$C:$K,2,0),"")))</f>
        <v/>
      </c>
      <c r="D704" s="358" t="str">
        <f>IF($B704="","",IFERROR(VLOOKUP($B704,SERVIÇOS!$B:$G,3,0),IFERROR(VLOOKUP($B704,'COMPOSIÇÕES COMPLEMENTARES '!$C:$K,3,0),"")))</f>
        <v/>
      </c>
      <c r="E704" s="359"/>
      <c r="F704" s="360" t="str">
        <f>IF($B704="","",IFERROR(VLOOKUP($B704,SERVIÇOS!$B:$G,4,0),IFERROR(VLOOKUP($B704,'COMPOSIÇÕES COMPLEMENTARES '!$C:$K,6,0),"")))</f>
        <v/>
      </c>
      <c r="G704" s="360" t="str">
        <f>IF($B704="","",IFERROR(VLOOKUP($B704,SERVIÇOS!$B:$G,5,0),IFERROR(VLOOKUP($B704,'COMPOSIÇÕES COMPLEMENTARES '!$C:$K,7,0),"")))</f>
        <v/>
      </c>
      <c r="H704" s="360" t="str">
        <f t="shared" si="67"/>
        <v/>
      </c>
      <c r="I704" s="360" t="str">
        <f t="shared" si="68"/>
        <v/>
      </c>
      <c r="J704" s="360" t="str">
        <f t="shared" si="69"/>
        <v/>
      </c>
      <c r="K704" s="360" t="str">
        <f t="shared" si="70"/>
        <v/>
      </c>
      <c r="L704" s="360"/>
    </row>
    <row r="705" spans="1:12">
      <c r="A705" s="355"/>
      <c r="B705" s="356"/>
      <c r="C705" s="357" t="str">
        <f>IF($B705="","",IFERROR(VLOOKUP($B705,SERVIÇOS!$B:$G,2,0),IFERROR(VLOOKUP($B705,'COMPOSIÇÕES COMPLEMENTARES '!$C:$K,2,0),"")))</f>
        <v/>
      </c>
      <c r="D705" s="358" t="str">
        <f>IF($B705="","",IFERROR(VLOOKUP($B705,SERVIÇOS!$B:$G,3,0),IFERROR(VLOOKUP($B705,'COMPOSIÇÕES COMPLEMENTARES '!$C:$K,3,0),"")))</f>
        <v/>
      </c>
      <c r="E705" s="359"/>
      <c r="F705" s="360" t="str">
        <f>IF($B705="","",IFERROR(VLOOKUP($B705,SERVIÇOS!$B:$G,4,0),IFERROR(VLOOKUP($B705,'COMPOSIÇÕES COMPLEMENTARES '!$C:$K,6,0),"")))</f>
        <v/>
      </c>
      <c r="G705" s="360" t="str">
        <f>IF($B705="","",IFERROR(VLOOKUP($B705,SERVIÇOS!$B:$G,5,0),IFERROR(VLOOKUP($B705,'COMPOSIÇÕES COMPLEMENTARES '!$C:$K,7,0),"")))</f>
        <v/>
      </c>
      <c r="H705" s="360" t="str">
        <f t="shared" si="67"/>
        <v/>
      </c>
      <c r="I705" s="360" t="str">
        <f t="shared" si="68"/>
        <v/>
      </c>
      <c r="J705" s="360" t="str">
        <f t="shared" si="69"/>
        <v/>
      </c>
      <c r="K705" s="360" t="str">
        <f t="shared" si="70"/>
        <v/>
      </c>
      <c r="L705" s="360"/>
    </row>
    <row r="706" spans="1:12">
      <c r="A706" s="355"/>
      <c r="B706" s="356"/>
      <c r="C706" s="357" t="str">
        <f>IF($B706="","",IFERROR(VLOOKUP($B706,SERVIÇOS!$B:$G,2,0),IFERROR(VLOOKUP($B706,'COMPOSIÇÕES COMPLEMENTARES '!$C:$K,2,0),"")))</f>
        <v/>
      </c>
      <c r="D706" s="358" t="str">
        <f>IF($B706="","",IFERROR(VLOOKUP($B706,SERVIÇOS!$B:$G,3,0),IFERROR(VLOOKUP($B706,'COMPOSIÇÕES COMPLEMENTARES '!$C:$K,3,0),"")))</f>
        <v/>
      </c>
      <c r="E706" s="359"/>
      <c r="F706" s="360" t="str">
        <f>IF($B706="","",IFERROR(VLOOKUP($B706,SERVIÇOS!$B:$G,4,0),IFERROR(VLOOKUP($B706,'COMPOSIÇÕES COMPLEMENTARES '!$C:$K,6,0),"")))</f>
        <v/>
      </c>
      <c r="G706" s="360" t="str">
        <f>IF($B706="","",IFERROR(VLOOKUP($B706,SERVIÇOS!$B:$G,5,0),IFERROR(VLOOKUP($B706,'COMPOSIÇÕES COMPLEMENTARES '!$C:$K,7,0),"")))</f>
        <v/>
      </c>
      <c r="H706" s="360" t="str">
        <f t="shared" si="67"/>
        <v/>
      </c>
      <c r="I706" s="360" t="str">
        <f t="shared" si="68"/>
        <v/>
      </c>
      <c r="J706" s="360" t="str">
        <f t="shared" si="69"/>
        <v/>
      </c>
      <c r="K706" s="360" t="str">
        <f t="shared" si="70"/>
        <v/>
      </c>
      <c r="L706" s="360"/>
    </row>
    <row r="707" spans="1:12">
      <c r="A707" s="355"/>
      <c r="B707" s="356"/>
      <c r="C707" s="357" t="str">
        <f>IF($B707="","",IFERROR(VLOOKUP($B707,SERVIÇOS!$B:$G,2,0),IFERROR(VLOOKUP($B707,'COMPOSIÇÕES COMPLEMENTARES '!$C:$K,2,0),"")))</f>
        <v/>
      </c>
      <c r="D707" s="358" t="str">
        <f>IF($B707="","",IFERROR(VLOOKUP($B707,SERVIÇOS!$B:$G,3,0),IFERROR(VLOOKUP($B707,'COMPOSIÇÕES COMPLEMENTARES '!$C:$K,3,0),"")))</f>
        <v/>
      </c>
      <c r="E707" s="359"/>
      <c r="F707" s="360" t="str">
        <f>IF($B707="","",IFERROR(VLOOKUP($B707,SERVIÇOS!$B:$G,4,0),IFERROR(VLOOKUP($B707,'COMPOSIÇÕES COMPLEMENTARES '!$C:$K,6,0),"")))</f>
        <v/>
      </c>
      <c r="G707" s="360" t="str">
        <f>IF($B707="","",IFERROR(VLOOKUP($B707,SERVIÇOS!$B:$G,5,0),IFERROR(VLOOKUP($B707,'COMPOSIÇÕES COMPLEMENTARES '!$C:$K,7,0),"")))</f>
        <v/>
      </c>
      <c r="H707" s="360" t="str">
        <f t="shared" si="67"/>
        <v/>
      </c>
      <c r="I707" s="360" t="str">
        <f t="shared" si="68"/>
        <v/>
      </c>
      <c r="J707" s="360" t="str">
        <f t="shared" si="69"/>
        <v/>
      </c>
      <c r="K707" s="360" t="str">
        <f t="shared" si="70"/>
        <v/>
      </c>
      <c r="L707" s="360"/>
    </row>
    <row r="708" spans="1:12">
      <c r="A708" s="355"/>
      <c r="B708" s="356"/>
      <c r="C708" s="357" t="str">
        <f>IF($B708="","",IFERROR(VLOOKUP($B708,SERVIÇOS!$B:$G,2,0),IFERROR(VLOOKUP($B708,'COMPOSIÇÕES COMPLEMENTARES '!$C:$K,2,0),"")))</f>
        <v/>
      </c>
      <c r="D708" s="358" t="str">
        <f>IF($B708="","",IFERROR(VLOOKUP($B708,SERVIÇOS!$B:$G,3,0),IFERROR(VLOOKUP($B708,'COMPOSIÇÕES COMPLEMENTARES '!$C:$K,3,0),"")))</f>
        <v/>
      </c>
      <c r="E708" s="359"/>
      <c r="F708" s="360" t="str">
        <f>IF($B708="","",IFERROR(VLOOKUP($B708,SERVIÇOS!$B:$G,4,0),IFERROR(VLOOKUP($B708,'COMPOSIÇÕES COMPLEMENTARES '!$C:$K,6,0),"")))</f>
        <v/>
      </c>
      <c r="G708" s="360" t="str">
        <f>IF($B708="","",IFERROR(VLOOKUP($B708,SERVIÇOS!$B:$G,5,0),IFERROR(VLOOKUP($B708,'COMPOSIÇÕES COMPLEMENTARES '!$C:$K,7,0),"")))</f>
        <v/>
      </c>
      <c r="H708" s="360" t="str">
        <f t="shared" si="67"/>
        <v/>
      </c>
      <c r="I708" s="360" t="str">
        <f t="shared" si="68"/>
        <v/>
      </c>
      <c r="J708" s="360" t="str">
        <f t="shared" si="69"/>
        <v/>
      </c>
      <c r="K708" s="360" t="str">
        <f t="shared" si="70"/>
        <v/>
      </c>
      <c r="L708" s="360"/>
    </row>
    <row r="709" spans="1:12">
      <c r="A709" s="355"/>
      <c r="B709" s="356"/>
      <c r="C709" s="357" t="str">
        <f>IF($B709="","",IFERROR(VLOOKUP($B709,SERVIÇOS!$B:$G,2,0),IFERROR(VLOOKUP($B709,'COMPOSIÇÕES COMPLEMENTARES '!$C:$K,2,0),"")))</f>
        <v/>
      </c>
      <c r="D709" s="358" t="str">
        <f>IF($B709="","",IFERROR(VLOOKUP($B709,SERVIÇOS!$B:$G,3,0),IFERROR(VLOOKUP($B709,'COMPOSIÇÕES COMPLEMENTARES '!$C:$K,3,0),"")))</f>
        <v/>
      </c>
      <c r="E709" s="359"/>
      <c r="F709" s="360" t="str">
        <f>IF($B709="","",IFERROR(VLOOKUP($B709,SERVIÇOS!$B:$G,4,0),IFERROR(VLOOKUP($B709,'COMPOSIÇÕES COMPLEMENTARES '!$C:$K,6,0),"")))</f>
        <v/>
      </c>
      <c r="G709" s="360" t="str">
        <f>IF($B709="","",IFERROR(VLOOKUP($B709,SERVIÇOS!$B:$G,5,0),IFERROR(VLOOKUP($B709,'COMPOSIÇÕES COMPLEMENTARES '!$C:$K,7,0),"")))</f>
        <v/>
      </c>
      <c r="H709" s="360" t="str">
        <f t="shared" si="67"/>
        <v/>
      </c>
      <c r="I709" s="360" t="str">
        <f t="shared" si="68"/>
        <v/>
      </c>
      <c r="J709" s="360" t="str">
        <f t="shared" si="69"/>
        <v/>
      </c>
      <c r="K709" s="360" t="str">
        <f t="shared" si="70"/>
        <v/>
      </c>
      <c r="L709" s="360"/>
    </row>
    <row r="710" spans="1:12">
      <c r="A710" s="355"/>
      <c r="B710" s="356"/>
      <c r="C710" s="357" t="str">
        <f>IF($B710="","",IFERROR(VLOOKUP($B710,SERVIÇOS!$B:$G,2,0),IFERROR(VLOOKUP($B710,'COMPOSIÇÕES COMPLEMENTARES '!$C:$K,2,0),"")))</f>
        <v/>
      </c>
      <c r="D710" s="358" t="str">
        <f>IF($B710="","",IFERROR(VLOOKUP($B710,SERVIÇOS!$B:$G,3,0),IFERROR(VLOOKUP($B710,'COMPOSIÇÕES COMPLEMENTARES '!$C:$K,3,0),"")))</f>
        <v/>
      </c>
      <c r="E710" s="359"/>
      <c r="F710" s="360" t="str">
        <f>IF($B710="","",IFERROR(VLOOKUP($B710,SERVIÇOS!$B:$G,4,0),IFERROR(VLOOKUP($B710,'COMPOSIÇÕES COMPLEMENTARES '!$C:$K,6,0),"")))</f>
        <v/>
      </c>
      <c r="G710" s="360" t="str">
        <f>IF($B710="","",IFERROR(VLOOKUP($B710,SERVIÇOS!$B:$G,5,0),IFERROR(VLOOKUP($B710,'COMPOSIÇÕES COMPLEMENTARES '!$C:$K,7,0),"")))</f>
        <v/>
      </c>
      <c r="H710" s="360" t="str">
        <f t="shared" si="67"/>
        <v/>
      </c>
      <c r="I710" s="360" t="str">
        <f t="shared" si="68"/>
        <v/>
      </c>
      <c r="J710" s="360" t="str">
        <f t="shared" si="69"/>
        <v/>
      </c>
      <c r="K710" s="360" t="str">
        <f t="shared" si="70"/>
        <v/>
      </c>
      <c r="L710" s="360"/>
    </row>
    <row r="711" spans="1:12">
      <c r="A711" s="355"/>
      <c r="B711" s="356"/>
      <c r="C711" s="357" t="str">
        <f>IF($B711="","",IFERROR(VLOOKUP($B711,SERVIÇOS!$B:$G,2,0),IFERROR(VLOOKUP($B711,'COMPOSIÇÕES COMPLEMENTARES '!$C:$K,2,0),"")))</f>
        <v/>
      </c>
      <c r="D711" s="358" t="str">
        <f>IF($B711="","",IFERROR(VLOOKUP($B711,SERVIÇOS!$B:$G,3,0),IFERROR(VLOOKUP($B711,'COMPOSIÇÕES COMPLEMENTARES '!$C:$K,3,0),"")))</f>
        <v/>
      </c>
      <c r="E711" s="359"/>
      <c r="F711" s="360" t="str">
        <f>IF($B711="","",IFERROR(VLOOKUP($B711,SERVIÇOS!$B:$G,4,0),IFERROR(VLOOKUP($B711,'COMPOSIÇÕES COMPLEMENTARES '!$C:$K,6,0),"")))</f>
        <v/>
      </c>
      <c r="G711" s="360" t="str">
        <f>IF($B711="","",IFERROR(VLOOKUP($B711,SERVIÇOS!$B:$G,5,0),IFERROR(VLOOKUP($B711,'COMPOSIÇÕES COMPLEMENTARES '!$C:$K,7,0),"")))</f>
        <v/>
      </c>
      <c r="H711" s="360" t="str">
        <f t="shared" si="67"/>
        <v/>
      </c>
      <c r="I711" s="360" t="str">
        <f t="shared" si="68"/>
        <v/>
      </c>
      <c r="J711" s="360" t="str">
        <f t="shared" si="69"/>
        <v/>
      </c>
      <c r="K711" s="360" t="str">
        <f t="shared" si="70"/>
        <v/>
      </c>
      <c r="L711" s="360"/>
    </row>
    <row r="712" spans="1:12">
      <c r="A712" s="355"/>
      <c r="B712" s="356"/>
      <c r="C712" s="357" t="str">
        <f>IF($B712="","",IFERROR(VLOOKUP($B712,SERVIÇOS!$B:$G,2,0),IFERROR(VLOOKUP($B712,'COMPOSIÇÕES COMPLEMENTARES '!$C:$K,2,0),"")))</f>
        <v/>
      </c>
      <c r="D712" s="358" t="str">
        <f>IF($B712="","",IFERROR(VLOOKUP($B712,SERVIÇOS!$B:$G,3,0),IFERROR(VLOOKUP($B712,'COMPOSIÇÕES COMPLEMENTARES '!$C:$K,3,0),"")))</f>
        <v/>
      </c>
      <c r="E712" s="359"/>
      <c r="F712" s="360" t="str">
        <f>IF($B712="","",IFERROR(VLOOKUP($B712,SERVIÇOS!$B:$G,4,0),IFERROR(VLOOKUP($B712,'COMPOSIÇÕES COMPLEMENTARES '!$C:$K,6,0),"")))</f>
        <v/>
      </c>
      <c r="G712" s="360" t="str">
        <f>IF($B712="","",IFERROR(VLOOKUP($B712,SERVIÇOS!$B:$G,5,0),IFERROR(VLOOKUP($B712,'COMPOSIÇÕES COMPLEMENTARES '!$C:$K,7,0),"")))</f>
        <v/>
      </c>
      <c r="H712" s="360" t="str">
        <f t="shared" si="67"/>
        <v/>
      </c>
      <c r="I712" s="360" t="str">
        <f t="shared" si="68"/>
        <v/>
      </c>
      <c r="J712" s="360" t="str">
        <f t="shared" si="69"/>
        <v/>
      </c>
      <c r="K712" s="360" t="str">
        <f t="shared" si="70"/>
        <v/>
      </c>
      <c r="L712" s="360"/>
    </row>
    <row r="713" spans="1:12">
      <c r="A713" s="355"/>
      <c r="B713" s="356"/>
      <c r="C713" s="357" t="str">
        <f>IF($B713="","",IFERROR(VLOOKUP($B713,SERVIÇOS!$B:$G,2,0),IFERROR(VLOOKUP($B713,'COMPOSIÇÕES COMPLEMENTARES '!$C:$K,2,0),"")))</f>
        <v/>
      </c>
      <c r="D713" s="358" t="str">
        <f>IF($B713="","",IFERROR(VLOOKUP($B713,SERVIÇOS!$B:$G,3,0),IFERROR(VLOOKUP($B713,'COMPOSIÇÕES COMPLEMENTARES '!$C:$K,3,0),"")))</f>
        <v/>
      </c>
      <c r="E713" s="359"/>
      <c r="F713" s="360" t="str">
        <f>IF($B713="","",IFERROR(VLOOKUP($B713,SERVIÇOS!$B:$G,4,0),IFERROR(VLOOKUP($B713,'COMPOSIÇÕES COMPLEMENTARES '!$C:$K,6,0),"")))</f>
        <v/>
      </c>
      <c r="G713" s="360" t="str">
        <f>IF($B713="","",IFERROR(VLOOKUP($B713,SERVIÇOS!$B:$G,5,0),IFERROR(VLOOKUP($B713,'COMPOSIÇÕES COMPLEMENTARES '!$C:$K,7,0),"")))</f>
        <v/>
      </c>
      <c r="H713" s="360" t="str">
        <f t="shared" si="67"/>
        <v/>
      </c>
      <c r="I713" s="360" t="str">
        <f t="shared" si="68"/>
        <v/>
      </c>
      <c r="J713" s="360" t="str">
        <f t="shared" si="69"/>
        <v/>
      </c>
      <c r="K713" s="360" t="str">
        <f t="shared" si="70"/>
        <v/>
      </c>
      <c r="L713" s="360"/>
    </row>
    <row r="714" spans="1:12">
      <c r="A714" s="355"/>
      <c r="B714" s="356"/>
      <c r="C714" s="357" t="str">
        <f>IF($B714="","",IFERROR(VLOOKUP($B714,SERVIÇOS!$B:$G,2,0),IFERROR(VLOOKUP($B714,'COMPOSIÇÕES COMPLEMENTARES '!$C:$K,2,0),"")))</f>
        <v/>
      </c>
      <c r="D714" s="358" t="str">
        <f>IF($B714="","",IFERROR(VLOOKUP($B714,SERVIÇOS!$B:$G,3,0),IFERROR(VLOOKUP($B714,'COMPOSIÇÕES COMPLEMENTARES '!$C:$K,3,0),"")))</f>
        <v/>
      </c>
      <c r="E714" s="359"/>
      <c r="F714" s="360" t="str">
        <f>IF($B714="","",IFERROR(VLOOKUP($B714,SERVIÇOS!$B:$G,4,0),IFERROR(VLOOKUP($B714,'COMPOSIÇÕES COMPLEMENTARES '!$C:$K,6,0),"")))</f>
        <v/>
      </c>
      <c r="G714" s="360" t="str">
        <f>IF($B714="","",IFERROR(VLOOKUP($B714,SERVIÇOS!$B:$G,5,0),IFERROR(VLOOKUP($B714,'COMPOSIÇÕES COMPLEMENTARES '!$C:$K,7,0),"")))</f>
        <v/>
      </c>
      <c r="H714" s="360" t="str">
        <f t="shared" si="67"/>
        <v/>
      </c>
      <c r="I714" s="360" t="str">
        <f t="shared" si="68"/>
        <v/>
      </c>
      <c r="J714" s="360" t="str">
        <f t="shared" si="69"/>
        <v/>
      </c>
      <c r="K714" s="360" t="str">
        <f t="shared" si="70"/>
        <v/>
      </c>
      <c r="L714" s="360"/>
    </row>
    <row r="715" spans="1:12">
      <c r="A715" s="355"/>
      <c r="B715" s="356"/>
      <c r="C715" s="357" t="str">
        <f>IF($B715="","",IFERROR(VLOOKUP($B715,SERVIÇOS!$B:$G,2,0),IFERROR(VLOOKUP($B715,'COMPOSIÇÕES COMPLEMENTARES '!$C:$K,2,0),"")))</f>
        <v/>
      </c>
      <c r="D715" s="358" t="str">
        <f>IF($B715="","",IFERROR(VLOOKUP($B715,SERVIÇOS!$B:$G,3,0),IFERROR(VLOOKUP($B715,'COMPOSIÇÕES COMPLEMENTARES '!$C:$K,3,0),"")))</f>
        <v/>
      </c>
      <c r="E715" s="359"/>
      <c r="F715" s="360" t="str">
        <f>IF($B715="","",IFERROR(VLOOKUP($B715,SERVIÇOS!$B:$G,4,0),IFERROR(VLOOKUP($B715,'COMPOSIÇÕES COMPLEMENTARES '!$C:$K,6,0),"")))</f>
        <v/>
      </c>
      <c r="G715" s="360" t="str">
        <f>IF($B715="","",IFERROR(VLOOKUP($B715,SERVIÇOS!$B:$G,5,0),IFERROR(VLOOKUP($B715,'COMPOSIÇÕES COMPLEMENTARES '!$C:$K,7,0),"")))</f>
        <v/>
      </c>
      <c r="H715" s="360" t="str">
        <f t="shared" si="67"/>
        <v/>
      </c>
      <c r="I715" s="360" t="str">
        <f t="shared" si="68"/>
        <v/>
      </c>
      <c r="J715" s="360" t="str">
        <f t="shared" si="69"/>
        <v/>
      </c>
      <c r="K715" s="360" t="str">
        <f t="shared" si="70"/>
        <v/>
      </c>
      <c r="L715" s="360"/>
    </row>
    <row r="716" spans="1:12">
      <c r="A716" s="355"/>
      <c r="B716" s="356"/>
      <c r="C716" s="357" t="str">
        <f>IF($B716="","",IFERROR(VLOOKUP($B716,SERVIÇOS!$B:$G,2,0),IFERROR(VLOOKUP($B716,'COMPOSIÇÕES COMPLEMENTARES '!$C:$K,2,0),"")))</f>
        <v/>
      </c>
      <c r="D716" s="358" t="str">
        <f>IF($B716="","",IFERROR(VLOOKUP($B716,SERVIÇOS!$B:$G,3,0),IFERROR(VLOOKUP($B716,'COMPOSIÇÕES COMPLEMENTARES '!$C:$K,3,0),"")))</f>
        <v/>
      </c>
      <c r="E716" s="359"/>
      <c r="F716" s="360" t="str">
        <f>IF($B716="","",IFERROR(VLOOKUP($B716,SERVIÇOS!$B:$G,4,0),IFERROR(VLOOKUP($B716,'COMPOSIÇÕES COMPLEMENTARES '!$C:$K,6,0),"")))</f>
        <v/>
      </c>
      <c r="G716" s="360" t="str">
        <f>IF($B716="","",IFERROR(VLOOKUP($B716,SERVIÇOS!$B:$G,5,0),IFERROR(VLOOKUP($B716,'COMPOSIÇÕES COMPLEMENTARES '!$C:$K,7,0),"")))</f>
        <v/>
      </c>
      <c r="H716" s="360" t="str">
        <f t="shared" si="67"/>
        <v/>
      </c>
      <c r="I716" s="360" t="str">
        <f t="shared" si="68"/>
        <v/>
      </c>
      <c r="J716" s="360" t="str">
        <f t="shared" si="69"/>
        <v/>
      </c>
      <c r="K716" s="360" t="str">
        <f t="shared" si="70"/>
        <v/>
      </c>
      <c r="L716" s="360"/>
    </row>
    <row r="717" spans="1:12">
      <c r="A717" s="355"/>
      <c r="B717" s="356"/>
      <c r="C717" s="357" t="str">
        <f>IF($B717="","",IFERROR(VLOOKUP($B717,SERVIÇOS!$B:$G,2,0),IFERROR(VLOOKUP($B717,'COMPOSIÇÕES COMPLEMENTARES '!$C:$K,2,0),"")))</f>
        <v/>
      </c>
      <c r="D717" s="358" t="str">
        <f>IF($B717="","",IFERROR(VLOOKUP($B717,SERVIÇOS!$B:$G,3,0),IFERROR(VLOOKUP($B717,'COMPOSIÇÕES COMPLEMENTARES '!$C:$K,3,0),"")))</f>
        <v/>
      </c>
      <c r="E717" s="359"/>
      <c r="F717" s="360" t="str">
        <f>IF($B717="","",IFERROR(VLOOKUP($B717,SERVIÇOS!$B:$G,4,0),IFERROR(VLOOKUP($B717,'COMPOSIÇÕES COMPLEMENTARES '!$C:$K,6,0),"")))</f>
        <v/>
      </c>
      <c r="G717" s="360" t="str">
        <f>IF($B717="","",IFERROR(VLOOKUP($B717,SERVIÇOS!$B:$G,5,0),IFERROR(VLOOKUP($B717,'COMPOSIÇÕES COMPLEMENTARES '!$C:$K,7,0),"")))</f>
        <v/>
      </c>
      <c r="H717" s="360" t="str">
        <f t="shared" si="67"/>
        <v/>
      </c>
      <c r="I717" s="360" t="str">
        <f t="shared" si="68"/>
        <v/>
      </c>
      <c r="J717" s="360" t="str">
        <f t="shared" si="69"/>
        <v/>
      </c>
      <c r="K717" s="360" t="str">
        <f t="shared" si="70"/>
        <v/>
      </c>
      <c r="L717" s="360"/>
    </row>
    <row r="718" spans="1:12">
      <c r="A718" s="355"/>
      <c r="B718" s="356"/>
      <c r="C718" s="357" t="str">
        <f>IF($B718="","",IFERROR(VLOOKUP($B718,SERVIÇOS!$B:$G,2,0),IFERROR(VLOOKUP($B718,'COMPOSIÇÕES COMPLEMENTARES '!$C:$K,2,0),"")))</f>
        <v/>
      </c>
      <c r="D718" s="358" t="str">
        <f>IF($B718="","",IFERROR(VLOOKUP($B718,SERVIÇOS!$B:$G,3,0),IFERROR(VLOOKUP($B718,'COMPOSIÇÕES COMPLEMENTARES '!$C:$K,3,0),"")))</f>
        <v/>
      </c>
      <c r="E718" s="359"/>
      <c r="F718" s="360" t="str">
        <f>IF($B718="","",IFERROR(VLOOKUP($B718,SERVIÇOS!$B:$G,4,0),IFERROR(VLOOKUP($B718,'COMPOSIÇÕES COMPLEMENTARES '!$C:$K,6,0),"")))</f>
        <v/>
      </c>
      <c r="G718" s="360" t="str">
        <f>IF($B718="","",IFERROR(VLOOKUP($B718,SERVIÇOS!$B:$G,5,0),IFERROR(VLOOKUP($B718,'COMPOSIÇÕES COMPLEMENTARES '!$C:$K,7,0),"")))</f>
        <v/>
      </c>
      <c r="H718" s="360" t="str">
        <f t="shared" si="67"/>
        <v/>
      </c>
      <c r="I718" s="360" t="str">
        <f t="shared" si="68"/>
        <v/>
      </c>
      <c r="J718" s="360" t="str">
        <f t="shared" si="69"/>
        <v/>
      </c>
      <c r="K718" s="360" t="str">
        <f t="shared" si="70"/>
        <v/>
      </c>
      <c r="L718" s="360"/>
    </row>
    <row r="719" spans="1:12">
      <c r="A719" s="355"/>
      <c r="B719" s="356"/>
      <c r="C719" s="357" t="str">
        <f>IF($B719="","",IFERROR(VLOOKUP($B719,SERVIÇOS!$B:$G,2,0),IFERROR(VLOOKUP($B719,'COMPOSIÇÕES COMPLEMENTARES '!$C:$K,2,0),"")))</f>
        <v/>
      </c>
      <c r="D719" s="358" t="str">
        <f>IF($B719="","",IFERROR(VLOOKUP($B719,SERVIÇOS!$B:$G,3,0),IFERROR(VLOOKUP($B719,'COMPOSIÇÕES COMPLEMENTARES '!$C:$K,3,0),"")))</f>
        <v/>
      </c>
      <c r="E719" s="359"/>
      <c r="F719" s="360" t="str">
        <f>IF($B719="","",IFERROR(VLOOKUP($B719,SERVIÇOS!$B:$G,4,0),IFERROR(VLOOKUP($B719,'COMPOSIÇÕES COMPLEMENTARES '!$C:$K,6,0),"")))</f>
        <v/>
      </c>
      <c r="G719" s="360" t="str">
        <f>IF($B719="","",IFERROR(VLOOKUP($B719,SERVIÇOS!$B:$G,5,0),IFERROR(VLOOKUP($B719,'COMPOSIÇÕES COMPLEMENTARES '!$C:$K,7,0),"")))</f>
        <v/>
      </c>
      <c r="H719" s="360" t="str">
        <f t="shared" si="67"/>
        <v/>
      </c>
      <c r="I719" s="360" t="str">
        <f t="shared" si="68"/>
        <v/>
      </c>
      <c r="J719" s="360" t="str">
        <f t="shared" si="69"/>
        <v/>
      </c>
      <c r="K719" s="360" t="str">
        <f t="shared" si="70"/>
        <v/>
      </c>
      <c r="L719" s="360"/>
    </row>
    <row r="720" spans="1:12">
      <c r="A720" s="355"/>
      <c r="B720" s="356"/>
      <c r="C720" s="357" t="str">
        <f>IF($B720="","",IFERROR(VLOOKUP($B720,SERVIÇOS!$B:$G,2,0),IFERROR(VLOOKUP($B720,'COMPOSIÇÕES COMPLEMENTARES '!$C:$K,2,0),"")))</f>
        <v/>
      </c>
      <c r="D720" s="358" t="str">
        <f>IF($B720="","",IFERROR(VLOOKUP($B720,SERVIÇOS!$B:$G,3,0),IFERROR(VLOOKUP($B720,'COMPOSIÇÕES COMPLEMENTARES '!$C:$K,3,0),"")))</f>
        <v/>
      </c>
      <c r="E720" s="359"/>
      <c r="F720" s="360" t="str">
        <f>IF($B720="","",IFERROR(VLOOKUP($B720,SERVIÇOS!$B:$G,4,0),IFERROR(VLOOKUP($B720,'COMPOSIÇÕES COMPLEMENTARES '!$C:$K,6,0),"")))</f>
        <v/>
      </c>
      <c r="G720" s="360" t="str">
        <f>IF($B720="","",IFERROR(VLOOKUP($B720,SERVIÇOS!$B:$G,5,0),IFERROR(VLOOKUP($B720,'COMPOSIÇÕES COMPLEMENTARES '!$C:$K,7,0),"")))</f>
        <v/>
      </c>
      <c r="H720" s="360" t="str">
        <f t="shared" si="67"/>
        <v/>
      </c>
      <c r="I720" s="360" t="str">
        <f t="shared" si="68"/>
        <v/>
      </c>
      <c r="J720" s="360" t="str">
        <f t="shared" si="69"/>
        <v/>
      </c>
      <c r="K720" s="360" t="str">
        <f t="shared" si="70"/>
        <v/>
      </c>
      <c r="L720" s="360"/>
    </row>
    <row r="721" spans="1:12">
      <c r="A721" s="355"/>
      <c r="B721" s="356"/>
      <c r="C721" s="357" t="str">
        <f>IF($B721="","",IFERROR(VLOOKUP($B721,SERVIÇOS!$B:$G,2,0),IFERROR(VLOOKUP($B721,'COMPOSIÇÕES COMPLEMENTARES '!$C:$K,2,0),"")))</f>
        <v/>
      </c>
      <c r="D721" s="358" t="str">
        <f>IF($B721="","",IFERROR(VLOOKUP($B721,SERVIÇOS!$B:$G,3,0),IFERROR(VLOOKUP($B721,'COMPOSIÇÕES COMPLEMENTARES '!$C:$K,3,0),"")))</f>
        <v/>
      </c>
      <c r="E721" s="359"/>
      <c r="F721" s="360" t="str">
        <f>IF($B721="","",IFERROR(VLOOKUP($B721,SERVIÇOS!$B:$G,4,0),IFERROR(VLOOKUP($B721,'COMPOSIÇÕES COMPLEMENTARES '!$C:$K,6,0),"")))</f>
        <v/>
      </c>
      <c r="G721" s="360" t="str">
        <f>IF($B721="","",IFERROR(VLOOKUP($B721,SERVIÇOS!$B:$G,5,0),IFERROR(VLOOKUP($B721,'COMPOSIÇÕES COMPLEMENTARES '!$C:$K,7,0),"")))</f>
        <v/>
      </c>
      <c r="H721" s="360" t="str">
        <f t="shared" si="67"/>
        <v/>
      </c>
      <c r="I721" s="360" t="str">
        <f t="shared" si="68"/>
        <v/>
      </c>
      <c r="J721" s="360" t="str">
        <f t="shared" si="69"/>
        <v/>
      </c>
      <c r="K721" s="360" t="str">
        <f t="shared" si="70"/>
        <v/>
      </c>
      <c r="L721" s="360"/>
    </row>
    <row r="722" spans="1:12">
      <c r="A722" s="355"/>
      <c r="B722" s="356"/>
      <c r="C722" s="357" t="str">
        <f>IF($B722="","",IFERROR(VLOOKUP($B722,SERVIÇOS!$B:$G,2,0),IFERROR(VLOOKUP($B722,'COMPOSIÇÕES COMPLEMENTARES '!$C:$K,2,0),"")))</f>
        <v/>
      </c>
      <c r="D722" s="358" t="str">
        <f>IF($B722="","",IFERROR(VLOOKUP($B722,SERVIÇOS!$B:$G,3,0),IFERROR(VLOOKUP($B722,'COMPOSIÇÕES COMPLEMENTARES '!$C:$K,3,0),"")))</f>
        <v/>
      </c>
      <c r="E722" s="359"/>
      <c r="F722" s="360" t="str">
        <f>IF($B722="","",IFERROR(VLOOKUP($B722,SERVIÇOS!$B:$G,4,0),IFERROR(VLOOKUP($B722,'COMPOSIÇÕES COMPLEMENTARES '!$C:$K,6,0),"")))</f>
        <v/>
      </c>
      <c r="G722" s="360" t="str">
        <f>IF($B722="","",IFERROR(VLOOKUP($B722,SERVIÇOS!$B:$G,5,0),IFERROR(VLOOKUP($B722,'COMPOSIÇÕES COMPLEMENTARES '!$C:$K,7,0),"")))</f>
        <v/>
      </c>
      <c r="H722" s="360" t="str">
        <f t="shared" ref="H722:H785" si="71">IF(E722="","",F722+G722)</f>
        <v/>
      </c>
      <c r="I722" s="360" t="str">
        <f t="shared" si="68"/>
        <v/>
      </c>
      <c r="J722" s="360" t="str">
        <f t="shared" si="69"/>
        <v/>
      </c>
      <c r="K722" s="360" t="str">
        <f t="shared" si="70"/>
        <v/>
      </c>
      <c r="L722" s="360"/>
    </row>
    <row r="723" spans="1:12">
      <c r="A723" s="355"/>
      <c r="B723" s="356"/>
      <c r="C723" s="357" t="str">
        <f>IF($B723="","",IFERROR(VLOOKUP($B723,SERVIÇOS!$B:$G,2,0),IFERROR(VLOOKUP($B723,'COMPOSIÇÕES COMPLEMENTARES '!$C:$K,2,0),"")))</f>
        <v/>
      </c>
      <c r="D723" s="358" t="str">
        <f>IF($B723="","",IFERROR(VLOOKUP($B723,SERVIÇOS!$B:$G,3,0),IFERROR(VLOOKUP($B723,'COMPOSIÇÕES COMPLEMENTARES '!$C:$K,3,0),"")))</f>
        <v/>
      </c>
      <c r="E723" s="359"/>
      <c r="F723" s="360" t="str">
        <f>IF($B723="","",IFERROR(VLOOKUP($B723,SERVIÇOS!$B:$G,4,0),IFERROR(VLOOKUP($B723,'COMPOSIÇÕES COMPLEMENTARES '!$C:$K,6,0),"")))</f>
        <v/>
      </c>
      <c r="G723" s="360" t="str">
        <f>IF($B723="","",IFERROR(VLOOKUP($B723,SERVIÇOS!$B:$G,5,0),IFERROR(VLOOKUP($B723,'COMPOSIÇÕES COMPLEMENTARES '!$C:$K,7,0),"")))</f>
        <v/>
      </c>
      <c r="H723" s="360" t="str">
        <f t="shared" si="71"/>
        <v/>
      </c>
      <c r="I723" s="360" t="str">
        <f t="shared" si="68"/>
        <v/>
      </c>
      <c r="J723" s="360" t="str">
        <f t="shared" si="69"/>
        <v/>
      </c>
      <c r="K723" s="360" t="str">
        <f t="shared" si="70"/>
        <v/>
      </c>
      <c r="L723" s="360"/>
    </row>
    <row r="724" spans="1:12">
      <c r="A724" s="355"/>
      <c r="B724" s="356"/>
      <c r="C724" s="357" t="str">
        <f>IF($B724="","",IFERROR(VLOOKUP($B724,SERVIÇOS!$B:$G,2,0),IFERROR(VLOOKUP($B724,'COMPOSIÇÕES COMPLEMENTARES '!$C:$K,2,0),"")))</f>
        <v/>
      </c>
      <c r="D724" s="358" t="str">
        <f>IF($B724="","",IFERROR(VLOOKUP($B724,SERVIÇOS!$B:$G,3,0),IFERROR(VLOOKUP($B724,'COMPOSIÇÕES COMPLEMENTARES '!$C:$K,3,0),"")))</f>
        <v/>
      </c>
      <c r="E724" s="359"/>
      <c r="F724" s="360" t="str">
        <f>IF($B724="","",IFERROR(VLOOKUP($B724,SERVIÇOS!$B:$G,4,0),IFERROR(VLOOKUP($B724,'COMPOSIÇÕES COMPLEMENTARES '!$C:$K,6,0),"")))</f>
        <v/>
      </c>
      <c r="G724" s="360" t="str">
        <f>IF($B724="","",IFERROR(VLOOKUP($B724,SERVIÇOS!$B:$G,5,0),IFERROR(VLOOKUP($B724,'COMPOSIÇÕES COMPLEMENTARES '!$C:$K,7,0),"")))</f>
        <v/>
      </c>
      <c r="H724" s="360" t="str">
        <f t="shared" si="71"/>
        <v/>
      </c>
      <c r="I724" s="360" t="str">
        <f t="shared" si="68"/>
        <v/>
      </c>
      <c r="J724" s="360" t="str">
        <f t="shared" si="69"/>
        <v/>
      </c>
      <c r="K724" s="360" t="str">
        <f t="shared" si="70"/>
        <v/>
      </c>
      <c r="L724" s="360"/>
    </row>
    <row r="725" spans="1:12">
      <c r="A725" s="355"/>
      <c r="B725" s="356"/>
      <c r="C725" s="357" t="str">
        <f>IF($B725="","",IFERROR(VLOOKUP($B725,SERVIÇOS!$B:$G,2,0),IFERROR(VLOOKUP($B725,'COMPOSIÇÕES COMPLEMENTARES '!$C:$K,2,0),"")))</f>
        <v/>
      </c>
      <c r="D725" s="358" t="str">
        <f>IF($B725="","",IFERROR(VLOOKUP($B725,SERVIÇOS!$B:$G,3,0),IFERROR(VLOOKUP($B725,'COMPOSIÇÕES COMPLEMENTARES '!$C:$K,3,0),"")))</f>
        <v/>
      </c>
      <c r="E725" s="359"/>
      <c r="F725" s="360" t="str">
        <f>IF($B725="","",IFERROR(VLOOKUP($B725,SERVIÇOS!$B:$G,4,0),IFERROR(VLOOKUP($B725,'COMPOSIÇÕES COMPLEMENTARES '!$C:$K,6,0),"")))</f>
        <v/>
      </c>
      <c r="G725" s="360" t="str">
        <f>IF($B725="","",IFERROR(VLOOKUP($B725,SERVIÇOS!$B:$G,5,0),IFERROR(VLOOKUP($B725,'COMPOSIÇÕES COMPLEMENTARES '!$C:$K,7,0),"")))</f>
        <v/>
      </c>
      <c r="H725" s="360" t="str">
        <f t="shared" si="71"/>
        <v/>
      </c>
      <c r="I725" s="360" t="str">
        <f t="shared" si="68"/>
        <v/>
      </c>
      <c r="J725" s="360" t="str">
        <f t="shared" si="69"/>
        <v/>
      </c>
      <c r="K725" s="360" t="str">
        <f t="shared" si="70"/>
        <v/>
      </c>
      <c r="L725" s="360"/>
    </row>
    <row r="726" spans="1:12">
      <c r="A726" s="355"/>
      <c r="B726" s="356"/>
      <c r="C726" s="357" t="str">
        <f>IF($B726="","",IFERROR(VLOOKUP($B726,SERVIÇOS!$B:$G,2,0),IFERROR(VLOOKUP($B726,'COMPOSIÇÕES COMPLEMENTARES '!$C:$K,2,0),"")))</f>
        <v/>
      </c>
      <c r="D726" s="358" t="str">
        <f>IF($B726="","",IFERROR(VLOOKUP($B726,SERVIÇOS!$B:$G,3,0),IFERROR(VLOOKUP($B726,'COMPOSIÇÕES COMPLEMENTARES '!$C:$K,3,0),"")))</f>
        <v/>
      </c>
      <c r="E726" s="359"/>
      <c r="F726" s="360" t="str">
        <f>IF($B726="","",IFERROR(VLOOKUP($B726,SERVIÇOS!$B:$G,4,0),IFERROR(VLOOKUP($B726,'COMPOSIÇÕES COMPLEMENTARES '!$C:$K,6,0),"")))</f>
        <v/>
      </c>
      <c r="G726" s="360" t="str">
        <f>IF($B726="","",IFERROR(VLOOKUP($B726,SERVIÇOS!$B:$G,5,0),IFERROR(VLOOKUP($B726,'COMPOSIÇÕES COMPLEMENTARES '!$C:$K,7,0),"")))</f>
        <v/>
      </c>
      <c r="H726" s="360" t="str">
        <f t="shared" si="71"/>
        <v/>
      </c>
      <c r="I726" s="360" t="str">
        <f t="shared" si="68"/>
        <v/>
      </c>
      <c r="J726" s="360" t="str">
        <f t="shared" si="69"/>
        <v/>
      </c>
      <c r="K726" s="360" t="str">
        <f t="shared" si="70"/>
        <v/>
      </c>
      <c r="L726" s="360"/>
    </row>
    <row r="727" spans="1:12">
      <c r="A727" s="355"/>
      <c r="B727" s="356"/>
      <c r="C727" s="357" t="str">
        <f>IF($B727="","",IFERROR(VLOOKUP($B727,SERVIÇOS!$B:$G,2,0),IFERROR(VLOOKUP($B727,'COMPOSIÇÕES COMPLEMENTARES '!$C:$K,2,0),"")))</f>
        <v/>
      </c>
      <c r="D727" s="358" t="str">
        <f>IF($B727="","",IFERROR(VLOOKUP($B727,SERVIÇOS!$B:$G,3,0),IFERROR(VLOOKUP($B727,'COMPOSIÇÕES COMPLEMENTARES '!$C:$K,3,0),"")))</f>
        <v/>
      </c>
      <c r="E727" s="359"/>
      <c r="F727" s="360" t="str">
        <f>IF($B727="","",IFERROR(VLOOKUP($B727,SERVIÇOS!$B:$G,4,0),IFERROR(VLOOKUP($B727,'COMPOSIÇÕES COMPLEMENTARES '!$C:$K,6,0),"")))</f>
        <v/>
      </c>
      <c r="G727" s="360" t="str">
        <f>IF($B727="","",IFERROR(VLOOKUP($B727,SERVIÇOS!$B:$G,5,0),IFERROR(VLOOKUP($B727,'COMPOSIÇÕES COMPLEMENTARES '!$C:$K,7,0),"")))</f>
        <v/>
      </c>
      <c r="H727" s="360" t="str">
        <f t="shared" si="71"/>
        <v/>
      </c>
      <c r="I727" s="360" t="str">
        <f t="shared" si="68"/>
        <v/>
      </c>
      <c r="J727" s="360" t="str">
        <f t="shared" si="69"/>
        <v/>
      </c>
      <c r="K727" s="360" t="str">
        <f t="shared" si="70"/>
        <v/>
      </c>
      <c r="L727" s="360"/>
    </row>
    <row r="728" spans="1:12">
      <c r="A728" s="355"/>
      <c r="B728" s="356"/>
      <c r="C728" s="357" t="str">
        <f>IF($B728="","",IFERROR(VLOOKUP($B728,SERVIÇOS!$B:$G,2,0),IFERROR(VLOOKUP($B728,'COMPOSIÇÕES COMPLEMENTARES '!$C:$K,2,0),"")))</f>
        <v/>
      </c>
      <c r="D728" s="358" t="str">
        <f>IF($B728="","",IFERROR(VLOOKUP($B728,SERVIÇOS!$B:$G,3,0),IFERROR(VLOOKUP($B728,'COMPOSIÇÕES COMPLEMENTARES '!$C:$K,3,0),"")))</f>
        <v/>
      </c>
      <c r="E728" s="359"/>
      <c r="F728" s="360" t="str">
        <f>IF($B728="","",IFERROR(VLOOKUP($B728,SERVIÇOS!$B:$G,4,0),IFERROR(VLOOKUP($B728,'COMPOSIÇÕES COMPLEMENTARES '!$C:$K,6,0),"")))</f>
        <v/>
      </c>
      <c r="G728" s="360" t="str">
        <f>IF($B728="","",IFERROR(VLOOKUP($B728,SERVIÇOS!$B:$G,5,0),IFERROR(VLOOKUP($B728,'COMPOSIÇÕES COMPLEMENTARES '!$C:$K,7,0),"")))</f>
        <v/>
      </c>
      <c r="H728" s="360" t="str">
        <f t="shared" si="71"/>
        <v/>
      </c>
      <c r="I728" s="360" t="str">
        <f t="shared" si="68"/>
        <v/>
      </c>
      <c r="J728" s="360" t="str">
        <f t="shared" si="69"/>
        <v/>
      </c>
      <c r="K728" s="360" t="str">
        <f t="shared" si="70"/>
        <v/>
      </c>
      <c r="L728" s="360"/>
    </row>
    <row r="729" spans="1:12">
      <c r="A729" s="355"/>
      <c r="B729" s="356"/>
      <c r="C729" s="357" t="str">
        <f>IF($B729="","",IFERROR(VLOOKUP($B729,SERVIÇOS!$B:$G,2,0),IFERROR(VLOOKUP($B729,'COMPOSIÇÕES COMPLEMENTARES '!$C:$K,2,0),"")))</f>
        <v/>
      </c>
      <c r="D729" s="358" t="str">
        <f>IF($B729="","",IFERROR(VLOOKUP($B729,SERVIÇOS!$B:$G,3,0),IFERROR(VLOOKUP($B729,'COMPOSIÇÕES COMPLEMENTARES '!$C:$K,3,0),"")))</f>
        <v/>
      </c>
      <c r="E729" s="359"/>
      <c r="F729" s="360" t="str">
        <f>IF($B729="","",IFERROR(VLOOKUP($B729,SERVIÇOS!$B:$G,4,0),IFERROR(VLOOKUP($B729,'COMPOSIÇÕES COMPLEMENTARES '!$C:$K,6,0),"")))</f>
        <v/>
      </c>
      <c r="G729" s="360" t="str">
        <f>IF($B729="","",IFERROR(VLOOKUP($B729,SERVIÇOS!$B:$G,5,0),IFERROR(VLOOKUP($B729,'COMPOSIÇÕES COMPLEMENTARES '!$C:$K,7,0),"")))</f>
        <v/>
      </c>
      <c r="H729" s="360" t="str">
        <f t="shared" si="71"/>
        <v/>
      </c>
      <c r="I729" s="360" t="str">
        <f t="shared" si="68"/>
        <v/>
      </c>
      <c r="J729" s="360" t="str">
        <f t="shared" si="69"/>
        <v/>
      </c>
      <c r="K729" s="360" t="str">
        <f t="shared" si="70"/>
        <v/>
      </c>
      <c r="L729" s="360"/>
    </row>
    <row r="730" spans="1:12">
      <c r="A730" s="355"/>
      <c r="B730" s="356"/>
      <c r="C730" s="357" t="str">
        <f>IF($B730="","",IFERROR(VLOOKUP($B730,SERVIÇOS!$B:$G,2,0),IFERROR(VLOOKUP($B730,'COMPOSIÇÕES COMPLEMENTARES '!$C:$K,2,0),"")))</f>
        <v/>
      </c>
      <c r="D730" s="358" t="str">
        <f>IF($B730="","",IFERROR(VLOOKUP($B730,SERVIÇOS!$B:$G,3,0),IFERROR(VLOOKUP($B730,'COMPOSIÇÕES COMPLEMENTARES '!$C:$K,3,0),"")))</f>
        <v/>
      </c>
      <c r="E730" s="359"/>
      <c r="F730" s="360" t="str">
        <f>IF($B730="","",IFERROR(VLOOKUP($B730,SERVIÇOS!$B:$G,4,0),IFERROR(VLOOKUP($B730,'COMPOSIÇÕES COMPLEMENTARES '!$C:$K,6,0),"")))</f>
        <v/>
      </c>
      <c r="G730" s="360" t="str">
        <f>IF($B730="","",IFERROR(VLOOKUP($B730,SERVIÇOS!$B:$G,5,0),IFERROR(VLOOKUP($B730,'COMPOSIÇÕES COMPLEMENTARES '!$C:$K,7,0),"")))</f>
        <v/>
      </c>
      <c r="H730" s="360" t="str">
        <f t="shared" si="71"/>
        <v/>
      </c>
      <c r="I730" s="360" t="str">
        <f t="shared" si="68"/>
        <v/>
      </c>
      <c r="J730" s="360" t="str">
        <f t="shared" si="69"/>
        <v/>
      </c>
      <c r="K730" s="360" t="str">
        <f t="shared" si="70"/>
        <v/>
      </c>
      <c r="L730" s="360"/>
    </row>
    <row r="731" spans="1:12">
      <c r="A731" s="355"/>
      <c r="B731" s="356"/>
      <c r="C731" s="357" t="str">
        <f>IF($B731="","",IFERROR(VLOOKUP($B731,SERVIÇOS!$B:$G,2,0),IFERROR(VLOOKUP($B731,'COMPOSIÇÕES COMPLEMENTARES '!$C:$K,2,0),"")))</f>
        <v/>
      </c>
      <c r="D731" s="358" t="str">
        <f>IF($B731="","",IFERROR(VLOOKUP($B731,SERVIÇOS!$B:$G,3,0),IFERROR(VLOOKUP($B731,'COMPOSIÇÕES COMPLEMENTARES '!$C:$K,3,0),"")))</f>
        <v/>
      </c>
      <c r="E731" s="359"/>
      <c r="F731" s="360" t="str">
        <f>IF($B731="","",IFERROR(VLOOKUP($B731,SERVIÇOS!$B:$G,4,0),IFERROR(VLOOKUP($B731,'COMPOSIÇÕES COMPLEMENTARES '!$C:$K,6,0),"")))</f>
        <v/>
      </c>
      <c r="G731" s="360" t="str">
        <f>IF($B731="","",IFERROR(VLOOKUP($B731,SERVIÇOS!$B:$G,5,0),IFERROR(VLOOKUP($B731,'COMPOSIÇÕES COMPLEMENTARES '!$C:$K,7,0),"")))</f>
        <v/>
      </c>
      <c r="H731" s="360" t="str">
        <f t="shared" si="71"/>
        <v/>
      </c>
      <c r="I731" s="360" t="str">
        <f t="shared" ref="I731:I794" si="72">IF(E731="","",TRUNC((E731*F731),2))</f>
        <v/>
      </c>
      <c r="J731" s="360" t="str">
        <f t="shared" ref="J731:J794" si="73">IF(E731="","",TRUNC((E731*G731),2))</f>
        <v/>
      </c>
      <c r="K731" s="360" t="str">
        <f t="shared" ref="K731:K794" si="74">IF(E731="","",TRUNC((E731*H731),2))</f>
        <v/>
      </c>
      <c r="L731" s="360"/>
    </row>
    <row r="732" spans="1:12">
      <c r="A732" s="355"/>
      <c r="B732" s="356"/>
      <c r="C732" s="357" t="str">
        <f>IF($B732="","",IFERROR(VLOOKUP($B732,SERVIÇOS!$B:$G,2,0),IFERROR(VLOOKUP($B732,'COMPOSIÇÕES COMPLEMENTARES '!$C:$K,2,0),"")))</f>
        <v/>
      </c>
      <c r="D732" s="358" t="str">
        <f>IF($B732="","",IFERROR(VLOOKUP($B732,SERVIÇOS!$B:$G,3,0),IFERROR(VLOOKUP($B732,'COMPOSIÇÕES COMPLEMENTARES '!$C:$K,3,0),"")))</f>
        <v/>
      </c>
      <c r="E732" s="359"/>
      <c r="F732" s="360" t="str">
        <f>IF($B732="","",IFERROR(VLOOKUP($B732,SERVIÇOS!$B:$G,4,0),IFERROR(VLOOKUP($B732,'COMPOSIÇÕES COMPLEMENTARES '!$C:$K,6,0),"")))</f>
        <v/>
      </c>
      <c r="G732" s="360" t="str">
        <f>IF($B732="","",IFERROR(VLOOKUP($B732,SERVIÇOS!$B:$G,5,0),IFERROR(VLOOKUP($B732,'COMPOSIÇÕES COMPLEMENTARES '!$C:$K,7,0),"")))</f>
        <v/>
      </c>
      <c r="H732" s="360" t="str">
        <f t="shared" si="71"/>
        <v/>
      </c>
      <c r="I732" s="360" t="str">
        <f t="shared" si="72"/>
        <v/>
      </c>
      <c r="J732" s="360" t="str">
        <f t="shared" si="73"/>
        <v/>
      </c>
      <c r="K732" s="360" t="str">
        <f t="shared" si="74"/>
        <v/>
      </c>
      <c r="L732" s="360"/>
    </row>
    <row r="733" spans="1:12">
      <c r="A733" s="355"/>
      <c r="B733" s="356"/>
      <c r="C733" s="357" t="str">
        <f>IF($B733="","",IFERROR(VLOOKUP($B733,SERVIÇOS!$B:$G,2,0),IFERROR(VLOOKUP($B733,'COMPOSIÇÕES COMPLEMENTARES '!$C:$K,2,0),"")))</f>
        <v/>
      </c>
      <c r="D733" s="358" t="str">
        <f>IF($B733="","",IFERROR(VLOOKUP($B733,SERVIÇOS!$B:$G,3,0),IFERROR(VLOOKUP($B733,'COMPOSIÇÕES COMPLEMENTARES '!$C:$K,3,0),"")))</f>
        <v/>
      </c>
      <c r="E733" s="359"/>
      <c r="F733" s="360" t="str">
        <f>IF($B733="","",IFERROR(VLOOKUP($B733,SERVIÇOS!$B:$G,4,0),IFERROR(VLOOKUP($B733,'COMPOSIÇÕES COMPLEMENTARES '!$C:$K,6,0),"")))</f>
        <v/>
      </c>
      <c r="G733" s="360" t="str">
        <f>IF($B733="","",IFERROR(VLOOKUP($B733,SERVIÇOS!$B:$G,5,0),IFERROR(VLOOKUP($B733,'COMPOSIÇÕES COMPLEMENTARES '!$C:$K,7,0),"")))</f>
        <v/>
      </c>
      <c r="H733" s="360" t="str">
        <f t="shared" si="71"/>
        <v/>
      </c>
      <c r="I733" s="360" t="str">
        <f t="shared" si="72"/>
        <v/>
      </c>
      <c r="J733" s="360" t="str">
        <f t="shared" si="73"/>
        <v/>
      </c>
      <c r="K733" s="360" t="str">
        <f t="shared" si="74"/>
        <v/>
      </c>
      <c r="L733" s="360"/>
    </row>
    <row r="734" spans="1:12">
      <c r="A734" s="355"/>
      <c r="B734" s="356"/>
      <c r="C734" s="357" t="str">
        <f>IF($B734="","",IFERROR(VLOOKUP($B734,SERVIÇOS!$B:$G,2,0),IFERROR(VLOOKUP($B734,'COMPOSIÇÕES COMPLEMENTARES '!$C:$K,2,0),"")))</f>
        <v/>
      </c>
      <c r="D734" s="358" t="str">
        <f>IF($B734="","",IFERROR(VLOOKUP($B734,SERVIÇOS!$B:$G,3,0),IFERROR(VLOOKUP($B734,'COMPOSIÇÕES COMPLEMENTARES '!$C:$K,3,0),"")))</f>
        <v/>
      </c>
      <c r="E734" s="359"/>
      <c r="F734" s="360" t="str">
        <f>IF($B734="","",IFERROR(VLOOKUP($B734,SERVIÇOS!$B:$G,4,0),IFERROR(VLOOKUP($B734,'COMPOSIÇÕES COMPLEMENTARES '!$C:$K,6,0),"")))</f>
        <v/>
      </c>
      <c r="G734" s="360" t="str">
        <f>IF($B734="","",IFERROR(VLOOKUP($B734,SERVIÇOS!$B:$G,5,0),IFERROR(VLOOKUP($B734,'COMPOSIÇÕES COMPLEMENTARES '!$C:$K,7,0),"")))</f>
        <v/>
      </c>
      <c r="H734" s="360" t="str">
        <f t="shared" si="71"/>
        <v/>
      </c>
      <c r="I734" s="360" t="str">
        <f t="shared" si="72"/>
        <v/>
      </c>
      <c r="J734" s="360" t="str">
        <f t="shared" si="73"/>
        <v/>
      </c>
      <c r="K734" s="360" t="str">
        <f t="shared" si="74"/>
        <v/>
      </c>
      <c r="L734" s="360"/>
    </row>
    <row r="735" spans="1:12">
      <c r="A735" s="355"/>
      <c r="B735" s="356"/>
      <c r="C735" s="357" t="str">
        <f>IF($B735="","",IFERROR(VLOOKUP($B735,SERVIÇOS!$B:$G,2,0),IFERROR(VLOOKUP($B735,'COMPOSIÇÕES COMPLEMENTARES '!$C:$K,2,0),"")))</f>
        <v/>
      </c>
      <c r="D735" s="358" t="str">
        <f>IF($B735="","",IFERROR(VLOOKUP($B735,SERVIÇOS!$B:$G,3,0),IFERROR(VLOOKUP($B735,'COMPOSIÇÕES COMPLEMENTARES '!$C:$K,3,0),"")))</f>
        <v/>
      </c>
      <c r="E735" s="359"/>
      <c r="F735" s="360" t="str">
        <f>IF($B735="","",IFERROR(VLOOKUP($B735,SERVIÇOS!$B:$G,4,0),IFERROR(VLOOKUP($B735,'COMPOSIÇÕES COMPLEMENTARES '!$C:$K,6,0),"")))</f>
        <v/>
      </c>
      <c r="G735" s="360" t="str">
        <f>IF($B735="","",IFERROR(VLOOKUP($B735,SERVIÇOS!$B:$G,5,0),IFERROR(VLOOKUP($B735,'COMPOSIÇÕES COMPLEMENTARES '!$C:$K,7,0),"")))</f>
        <v/>
      </c>
      <c r="H735" s="360" t="str">
        <f t="shared" si="71"/>
        <v/>
      </c>
      <c r="I735" s="360" t="str">
        <f t="shared" si="72"/>
        <v/>
      </c>
      <c r="J735" s="360" t="str">
        <f t="shared" si="73"/>
        <v/>
      </c>
      <c r="K735" s="360" t="str">
        <f t="shared" si="74"/>
        <v/>
      </c>
      <c r="L735" s="360"/>
    </row>
    <row r="736" spans="1:12">
      <c r="A736" s="355"/>
      <c r="B736" s="356"/>
      <c r="C736" s="357" t="str">
        <f>IF($B736="","",IFERROR(VLOOKUP($B736,SERVIÇOS!$B:$G,2,0),IFERROR(VLOOKUP($B736,'COMPOSIÇÕES COMPLEMENTARES '!$C:$K,2,0),"")))</f>
        <v/>
      </c>
      <c r="D736" s="358" t="str">
        <f>IF($B736="","",IFERROR(VLOOKUP($B736,SERVIÇOS!$B:$G,3,0),IFERROR(VLOOKUP($B736,'COMPOSIÇÕES COMPLEMENTARES '!$C:$K,3,0),"")))</f>
        <v/>
      </c>
      <c r="E736" s="359"/>
      <c r="F736" s="360" t="str">
        <f>IF($B736="","",IFERROR(VLOOKUP($B736,SERVIÇOS!$B:$G,4,0),IFERROR(VLOOKUP($B736,'COMPOSIÇÕES COMPLEMENTARES '!$C:$K,6,0),"")))</f>
        <v/>
      </c>
      <c r="G736" s="360" t="str">
        <f>IF($B736="","",IFERROR(VLOOKUP($B736,SERVIÇOS!$B:$G,5,0),IFERROR(VLOOKUP($B736,'COMPOSIÇÕES COMPLEMENTARES '!$C:$K,7,0),"")))</f>
        <v/>
      </c>
      <c r="H736" s="360" t="str">
        <f t="shared" si="71"/>
        <v/>
      </c>
      <c r="I736" s="360" t="str">
        <f t="shared" si="72"/>
        <v/>
      </c>
      <c r="J736" s="360" t="str">
        <f t="shared" si="73"/>
        <v/>
      </c>
      <c r="K736" s="360" t="str">
        <f t="shared" si="74"/>
        <v/>
      </c>
      <c r="L736" s="360"/>
    </row>
    <row r="737" spans="1:12">
      <c r="A737" s="355"/>
      <c r="B737" s="356"/>
      <c r="C737" s="357" t="str">
        <f>IF($B737="","",IFERROR(VLOOKUP($B737,SERVIÇOS!$B:$G,2,0),IFERROR(VLOOKUP($B737,'COMPOSIÇÕES COMPLEMENTARES '!$C:$K,2,0),"")))</f>
        <v/>
      </c>
      <c r="D737" s="358" t="str">
        <f>IF($B737="","",IFERROR(VLOOKUP($B737,SERVIÇOS!$B:$G,3,0),IFERROR(VLOOKUP($B737,'COMPOSIÇÕES COMPLEMENTARES '!$C:$K,3,0),"")))</f>
        <v/>
      </c>
      <c r="E737" s="359"/>
      <c r="F737" s="360" t="str">
        <f>IF($B737="","",IFERROR(VLOOKUP($B737,SERVIÇOS!$B:$G,4,0),IFERROR(VLOOKUP($B737,'COMPOSIÇÕES COMPLEMENTARES '!$C:$K,6,0),"")))</f>
        <v/>
      </c>
      <c r="G737" s="360" t="str">
        <f>IF($B737="","",IFERROR(VLOOKUP($B737,SERVIÇOS!$B:$G,5,0),IFERROR(VLOOKUP($B737,'COMPOSIÇÕES COMPLEMENTARES '!$C:$K,7,0),"")))</f>
        <v/>
      </c>
      <c r="H737" s="360" t="str">
        <f t="shared" si="71"/>
        <v/>
      </c>
      <c r="I737" s="360" t="str">
        <f t="shared" si="72"/>
        <v/>
      </c>
      <c r="J737" s="360" t="str">
        <f t="shared" si="73"/>
        <v/>
      </c>
      <c r="K737" s="360" t="str">
        <f t="shared" si="74"/>
        <v/>
      </c>
      <c r="L737" s="360"/>
    </row>
    <row r="738" spans="1:12">
      <c r="A738" s="355"/>
      <c r="B738" s="356"/>
      <c r="C738" s="357" t="str">
        <f>IF($B738="","",IFERROR(VLOOKUP($B738,SERVIÇOS!$B:$G,2,0),IFERROR(VLOOKUP($B738,'COMPOSIÇÕES COMPLEMENTARES '!$C:$K,2,0),"")))</f>
        <v/>
      </c>
      <c r="D738" s="358" t="str">
        <f>IF($B738="","",IFERROR(VLOOKUP($B738,SERVIÇOS!$B:$G,3,0),IFERROR(VLOOKUP($B738,'COMPOSIÇÕES COMPLEMENTARES '!$C:$K,3,0),"")))</f>
        <v/>
      </c>
      <c r="E738" s="359"/>
      <c r="F738" s="360" t="str">
        <f>IF($B738="","",IFERROR(VLOOKUP($B738,SERVIÇOS!$B:$G,4,0),IFERROR(VLOOKUP($B738,'COMPOSIÇÕES COMPLEMENTARES '!$C:$K,6,0),"")))</f>
        <v/>
      </c>
      <c r="G738" s="360" t="str">
        <f>IF($B738="","",IFERROR(VLOOKUP($B738,SERVIÇOS!$B:$G,5,0),IFERROR(VLOOKUP($B738,'COMPOSIÇÕES COMPLEMENTARES '!$C:$K,7,0),"")))</f>
        <v/>
      </c>
      <c r="H738" s="360" t="str">
        <f t="shared" si="71"/>
        <v/>
      </c>
      <c r="I738" s="360" t="str">
        <f t="shared" si="72"/>
        <v/>
      </c>
      <c r="J738" s="360" t="str">
        <f t="shared" si="73"/>
        <v/>
      </c>
      <c r="K738" s="360" t="str">
        <f t="shared" si="74"/>
        <v/>
      </c>
      <c r="L738" s="360"/>
    </row>
    <row r="739" spans="1:12">
      <c r="A739" s="355"/>
      <c r="B739" s="356"/>
      <c r="C739" s="357" t="str">
        <f>IF($B739="","",IFERROR(VLOOKUP($B739,SERVIÇOS!$B:$G,2,0),IFERROR(VLOOKUP($B739,'COMPOSIÇÕES COMPLEMENTARES '!$C:$K,2,0),"")))</f>
        <v/>
      </c>
      <c r="D739" s="358" t="str">
        <f>IF($B739="","",IFERROR(VLOOKUP($B739,SERVIÇOS!$B:$G,3,0),IFERROR(VLOOKUP($B739,'COMPOSIÇÕES COMPLEMENTARES '!$C:$K,3,0),"")))</f>
        <v/>
      </c>
      <c r="E739" s="359"/>
      <c r="F739" s="360" t="str">
        <f>IF($B739="","",IFERROR(VLOOKUP($B739,SERVIÇOS!$B:$G,4,0),IFERROR(VLOOKUP($B739,'COMPOSIÇÕES COMPLEMENTARES '!$C:$K,6,0),"")))</f>
        <v/>
      </c>
      <c r="G739" s="360" t="str">
        <f>IF($B739="","",IFERROR(VLOOKUP($B739,SERVIÇOS!$B:$G,5,0),IFERROR(VLOOKUP($B739,'COMPOSIÇÕES COMPLEMENTARES '!$C:$K,7,0),"")))</f>
        <v/>
      </c>
      <c r="H739" s="360" t="str">
        <f t="shared" si="71"/>
        <v/>
      </c>
      <c r="I739" s="360" t="str">
        <f t="shared" si="72"/>
        <v/>
      </c>
      <c r="J739" s="360" t="str">
        <f t="shared" si="73"/>
        <v/>
      </c>
      <c r="K739" s="360" t="str">
        <f t="shared" si="74"/>
        <v/>
      </c>
      <c r="L739" s="360"/>
    </row>
    <row r="740" spans="1:12">
      <c r="A740" s="355"/>
      <c r="B740" s="356"/>
      <c r="C740" s="357" t="str">
        <f>IF($B740="","",IFERROR(VLOOKUP($B740,SERVIÇOS!$B:$G,2,0),IFERROR(VLOOKUP($B740,'COMPOSIÇÕES COMPLEMENTARES '!$C:$K,2,0),"")))</f>
        <v/>
      </c>
      <c r="D740" s="358" t="str">
        <f>IF($B740="","",IFERROR(VLOOKUP($B740,SERVIÇOS!$B:$G,3,0),IFERROR(VLOOKUP($B740,'COMPOSIÇÕES COMPLEMENTARES '!$C:$K,3,0),"")))</f>
        <v/>
      </c>
      <c r="E740" s="359"/>
      <c r="F740" s="360" t="str">
        <f>IF($B740="","",IFERROR(VLOOKUP($B740,SERVIÇOS!$B:$G,4,0),IFERROR(VLOOKUP($B740,'COMPOSIÇÕES COMPLEMENTARES '!$C:$K,6,0),"")))</f>
        <v/>
      </c>
      <c r="G740" s="360" t="str">
        <f>IF($B740="","",IFERROR(VLOOKUP($B740,SERVIÇOS!$B:$G,5,0),IFERROR(VLOOKUP($B740,'COMPOSIÇÕES COMPLEMENTARES '!$C:$K,7,0),"")))</f>
        <v/>
      </c>
      <c r="H740" s="360" t="str">
        <f t="shared" si="71"/>
        <v/>
      </c>
      <c r="I740" s="360" t="str">
        <f t="shared" si="72"/>
        <v/>
      </c>
      <c r="J740" s="360" t="str">
        <f t="shared" si="73"/>
        <v/>
      </c>
      <c r="K740" s="360" t="str">
        <f t="shared" si="74"/>
        <v/>
      </c>
      <c r="L740" s="360"/>
    </row>
    <row r="741" spans="1:12">
      <c r="A741" s="355"/>
      <c r="B741" s="356"/>
      <c r="C741" s="357" t="str">
        <f>IF($B741="","",IFERROR(VLOOKUP($B741,SERVIÇOS!$B:$G,2,0),IFERROR(VLOOKUP($B741,'COMPOSIÇÕES COMPLEMENTARES '!$C:$K,2,0),"")))</f>
        <v/>
      </c>
      <c r="D741" s="358" t="str">
        <f>IF($B741="","",IFERROR(VLOOKUP($B741,SERVIÇOS!$B:$G,3,0),IFERROR(VLOOKUP($B741,'COMPOSIÇÕES COMPLEMENTARES '!$C:$K,3,0),"")))</f>
        <v/>
      </c>
      <c r="E741" s="359"/>
      <c r="F741" s="360" t="str">
        <f>IF($B741="","",IFERROR(VLOOKUP($B741,SERVIÇOS!$B:$G,4,0),IFERROR(VLOOKUP($B741,'COMPOSIÇÕES COMPLEMENTARES '!$C:$K,6,0),"")))</f>
        <v/>
      </c>
      <c r="G741" s="360" t="str">
        <f>IF($B741="","",IFERROR(VLOOKUP($B741,SERVIÇOS!$B:$G,5,0),IFERROR(VLOOKUP($B741,'COMPOSIÇÕES COMPLEMENTARES '!$C:$K,7,0),"")))</f>
        <v/>
      </c>
      <c r="H741" s="360" t="str">
        <f t="shared" si="71"/>
        <v/>
      </c>
      <c r="I741" s="360" t="str">
        <f t="shared" si="72"/>
        <v/>
      </c>
      <c r="J741" s="360" t="str">
        <f t="shared" si="73"/>
        <v/>
      </c>
      <c r="K741" s="360" t="str">
        <f t="shared" si="74"/>
        <v/>
      </c>
      <c r="L741" s="360"/>
    </row>
    <row r="742" spans="1:12">
      <c r="A742" s="355"/>
      <c r="B742" s="356"/>
      <c r="C742" s="357" t="str">
        <f>IF($B742="","",IFERROR(VLOOKUP($B742,SERVIÇOS!$B:$G,2,0),IFERROR(VLOOKUP($B742,'COMPOSIÇÕES COMPLEMENTARES '!$C:$K,2,0),"")))</f>
        <v/>
      </c>
      <c r="D742" s="358" t="str">
        <f>IF($B742="","",IFERROR(VLOOKUP($B742,SERVIÇOS!$B:$G,3,0),IFERROR(VLOOKUP($B742,'COMPOSIÇÕES COMPLEMENTARES '!$C:$K,3,0),"")))</f>
        <v/>
      </c>
      <c r="E742" s="359"/>
      <c r="F742" s="360" t="str">
        <f>IF($B742="","",IFERROR(VLOOKUP($B742,SERVIÇOS!$B:$G,4,0),IFERROR(VLOOKUP($B742,'COMPOSIÇÕES COMPLEMENTARES '!$C:$K,6,0),"")))</f>
        <v/>
      </c>
      <c r="G742" s="360" t="str">
        <f>IF($B742="","",IFERROR(VLOOKUP($B742,SERVIÇOS!$B:$G,5,0),IFERROR(VLOOKUP($B742,'COMPOSIÇÕES COMPLEMENTARES '!$C:$K,7,0),"")))</f>
        <v/>
      </c>
      <c r="H742" s="360" t="str">
        <f t="shared" si="71"/>
        <v/>
      </c>
      <c r="I742" s="360" t="str">
        <f t="shared" si="72"/>
        <v/>
      </c>
      <c r="J742" s="360" t="str">
        <f t="shared" si="73"/>
        <v/>
      </c>
      <c r="K742" s="360" t="str">
        <f t="shared" si="74"/>
        <v/>
      </c>
      <c r="L742" s="360"/>
    </row>
    <row r="743" spans="1:12">
      <c r="A743" s="355"/>
      <c r="B743" s="356"/>
      <c r="C743" s="357" t="str">
        <f>IF($B743="","",IFERROR(VLOOKUP($B743,SERVIÇOS!$B:$G,2,0),IFERROR(VLOOKUP($B743,'COMPOSIÇÕES COMPLEMENTARES '!$C:$K,2,0),"")))</f>
        <v/>
      </c>
      <c r="D743" s="358" t="str">
        <f>IF($B743="","",IFERROR(VLOOKUP($B743,SERVIÇOS!$B:$G,3,0),IFERROR(VLOOKUP($B743,'COMPOSIÇÕES COMPLEMENTARES '!$C:$K,3,0),"")))</f>
        <v/>
      </c>
      <c r="E743" s="359"/>
      <c r="F743" s="360" t="str">
        <f>IF($B743="","",IFERROR(VLOOKUP($B743,SERVIÇOS!$B:$G,4,0),IFERROR(VLOOKUP($B743,'COMPOSIÇÕES COMPLEMENTARES '!$C:$K,6,0),"")))</f>
        <v/>
      </c>
      <c r="G743" s="360" t="str">
        <f>IF($B743="","",IFERROR(VLOOKUP($B743,SERVIÇOS!$B:$G,5,0),IFERROR(VLOOKUP($B743,'COMPOSIÇÕES COMPLEMENTARES '!$C:$K,7,0),"")))</f>
        <v/>
      </c>
      <c r="H743" s="360" t="str">
        <f t="shared" si="71"/>
        <v/>
      </c>
      <c r="I743" s="360" t="str">
        <f t="shared" si="72"/>
        <v/>
      </c>
      <c r="J743" s="360" t="str">
        <f t="shared" si="73"/>
        <v/>
      </c>
      <c r="K743" s="360" t="str">
        <f t="shared" si="74"/>
        <v/>
      </c>
      <c r="L743" s="360"/>
    </row>
    <row r="744" spans="1:12">
      <c r="A744" s="355"/>
      <c r="B744" s="356"/>
      <c r="C744" s="357" t="str">
        <f>IF($B744="","",IFERROR(VLOOKUP($B744,SERVIÇOS!$B:$G,2,0),IFERROR(VLOOKUP($B744,'COMPOSIÇÕES COMPLEMENTARES '!$C:$K,2,0),"")))</f>
        <v/>
      </c>
      <c r="D744" s="358" t="str">
        <f>IF($B744="","",IFERROR(VLOOKUP($B744,SERVIÇOS!$B:$G,3,0),IFERROR(VLOOKUP($B744,'COMPOSIÇÕES COMPLEMENTARES '!$C:$K,3,0),"")))</f>
        <v/>
      </c>
      <c r="E744" s="359"/>
      <c r="F744" s="360" t="str">
        <f>IF($B744="","",IFERROR(VLOOKUP($B744,SERVIÇOS!$B:$G,4,0),IFERROR(VLOOKUP($B744,'COMPOSIÇÕES COMPLEMENTARES '!$C:$K,6,0),"")))</f>
        <v/>
      </c>
      <c r="G744" s="360" t="str">
        <f>IF($B744="","",IFERROR(VLOOKUP($B744,SERVIÇOS!$B:$G,5,0),IFERROR(VLOOKUP($B744,'COMPOSIÇÕES COMPLEMENTARES '!$C:$K,7,0),"")))</f>
        <v/>
      </c>
      <c r="H744" s="360" t="str">
        <f t="shared" si="71"/>
        <v/>
      </c>
      <c r="I744" s="360" t="str">
        <f t="shared" si="72"/>
        <v/>
      </c>
      <c r="J744" s="360" t="str">
        <f t="shared" si="73"/>
        <v/>
      </c>
      <c r="K744" s="360" t="str">
        <f t="shared" si="74"/>
        <v/>
      </c>
      <c r="L744" s="360"/>
    </row>
    <row r="745" spans="1:12">
      <c r="A745" s="355"/>
      <c r="B745" s="356"/>
      <c r="C745" s="357" t="str">
        <f>IF($B745="","",IFERROR(VLOOKUP($B745,SERVIÇOS!$B:$G,2,0),IFERROR(VLOOKUP($B745,'COMPOSIÇÕES COMPLEMENTARES '!$C:$K,2,0),"")))</f>
        <v/>
      </c>
      <c r="D745" s="358" t="str">
        <f>IF($B745="","",IFERROR(VLOOKUP($B745,SERVIÇOS!$B:$G,3,0),IFERROR(VLOOKUP($B745,'COMPOSIÇÕES COMPLEMENTARES '!$C:$K,3,0),"")))</f>
        <v/>
      </c>
      <c r="E745" s="359"/>
      <c r="F745" s="360" t="str">
        <f>IF($B745="","",IFERROR(VLOOKUP($B745,SERVIÇOS!$B:$G,4,0),IFERROR(VLOOKUP($B745,'COMPOSIÇÕES COMPLEMENTARES '!$C:$K,6,0),"")))</f>
        <v/>
      </c>
      <c r="G745" s="360" t="str">
        <f>IF($B745="","",IFERROR(VLOOKUP($B745,SERVIÇOS!$B:$G,5,0),IFERROR(VLOOKUP($B745,'COMPOSIÇÕES COMPLEMENTARES '!$C:$K,7,0),"")))</f>
        <v/>
      </c>
      <c r="H745" s="360" t="str">
        <f t="shared" si="71"/>
        <v/>
      </c>
      <c r="I745" s="360" t="str">
        <f t="shared" si="72"/>
        <v/>
      </c>
      <c r="J745" s="360" t="str">
        <f t="shared" si="73"/>
        <v/>
      </c>
      <c r="K745" s="360" t="str">
        <f t="shared" si="74"/>
        <v/>
      </c>
      <c r="L745" s="360"/>
    </row>
    <row r="746" spans="1:12">
      <c r="A746" s="355"/>
      <c r="B746" s="356"/>
      <c r="C746" s="357" t="str">
        <f>IF($B746="","",IFERROR(VLOOKUP($B746,SERVIÇOS!$B:$G,2,0),IFERROR(VLOOKUP($B746,'COMPOSIÇÕES COMPLEMENTARES '!$C:$K,2,0),"")))</f>
        <v/>
      </c>
      <c r="D746" s="358" t="str">
        <f>IF($B746="","",IFERROR(VLOOKUP($B746,SERVIÇOS!$B:$G,3,0),IFERROR(VLOOKUP($B746,'COMPOSIÇÕES COMPLEMENTARES '!$C:$K,3,0),"")))</f>
        <v/>
      </c>
      <c r="E746" s="359"/>
      <c r="F746" s="360" t="str">
        <f>IF($B746="","",IFERROR(VLOOKUP($B746,SERVIÇOS!$B:$G,4,0),IFERROR(VLOOKUP($B746,'COMPOSIÇÕES COMPLEMENTARES '!$C:$K,6,0),"")))</f>
        <v/>
      </c>
      <c r="G746" s="360" t="str">
        <f>IF($B746="","",IFERROR(VLOOKUP($B746,SERVIÇOS!$B:$G,5,0),IFERROR(VLOOKUP($B746,'COMPOSIÇÕES COMPLEMENTARES '!$C:$K,7,0),"")))</f>
        <v/>
      </c>
      <c r="H746" s="360" t="str">
        <f t="shared" si="71"/>
        <v/>
      </c>
      <c r="I746" s="360" t="str">
        <f t="shared" si="72"/>
        <v/>
      </c>
      <c r="J746" s="360" t="str">
        <f t="shared" si="73"/>
        <v/>
      </c>
      <c r="K746" s="360" t="str">
        <f t="shared" si="74"/>
        <v/>
      </c>
      <c r="L746" s="360"/>
    </row>
    <row r="747" spans="1:12">
      <c r="A747" s="355"/>
      <c r="B747" s="356"/>
      <c r="C747" s="357" t="str">
        <f>IF($B747="","",IFERROR(VLOOKUP($B747,SERVIÇOS!$B:$G,2,0),IFERROR(VLOOKUP($B747,'COMPOSIÇÕES COMPLEMENTARES '!$C:$K,2,0),"")))</f>
        <v/>
      </c>
      <c r="D747" s="358" t="str">
        <f>IF($B747="","",IFERROR(VLOOKUP($B747,SERVIÇOS!$B:$G,3,0),IFERROR(VLOOKUP($B747,'COMPOSIÇÕES COMPLEMENTARES '!$C:$K,3,0),"")))</f>
        <v/>
      </c>
      <c r="E747" s="359"/>
      <c r="F747" s="360" t="str">
        <f>IF($B747="","",IFERROR(VLOOKUP($B747,SERVIÇOS!$B:$G,4,0),IFERROR(VLOOKUP($B747,'COMPOSIÇÕES COMPLEMENTARES '!$C:$K,6,0),"")))</f>
        <v/>
      </c>
      <c r="G747" s="360" t="str">
        <f>IF($B747="","",IFERROR(VLOOKUP($B747,SERVIÇOS!$B:$G,5,0),IFERROR(VLOOKUP($B747,'COMPOSIÇÕES COMPLEMENTARES '!$C:$K,7,0),"")))</f>
        <v/>
      </c>
      <c r="H747" s="360" t="str">
        <f t="shared" si="71"/>
        <v/>
      </c>
      <c r="I747" s="360" t="str">
        <f t="shared" si="72"/>
        <v/>
      </c>
      <c r="J747" s="360" t="str">
        <f t="shared" si="73"/>
        <v/>
      </c>
      <c r="K747" s="360" t="str">
        <f t="shared" si="74"/>
        <v/>
      </c>
      <c r="L747" s="360"/>
    </row>
    <row r="748" spans="1:12">
      <c r="A748" s="355"/>
      <c r="B748" s="356"/>
      <c r="C748" s="357" t="str">
        <f>IF($B748="","",IFERROR(VLOOKUP($B748,SERVIÇOS!$B:$G,2,0),IFERROR(VLOOKUP($B748,'COMPOSIÇÕES COMPLEMENTARES '!$C:$K,2,0),"")))</f>
        <v/>
      </c>
      <c r="D748" s="358" t="str">
        <f>IF($B748="","",IFERROR(VLOOKUP($B748,SERVIÇOS!$B:$G,3,0),IFERROR(VLOOKUP($B748,'COMPOSIÇÕES COMPLEMENTARES '!$C:$K,3,0),"")))</f>
        <v/>
      </c>
      <c r="E748" s="359"/>
      <c r="F748" s="360" t="str">
        <f>IF($B748="","",IFERROR(VLOOKUP($B748,SERVIÇOS!$B:$G,4,0),IFERROR(VLOOKUP($B748,'COMPOSIÇÕES COMPLEMENTARES '!$C:$K,6,0),"")))</f>
        <v/>
      </c>
      <c r="G748" s="360" t="str">
        <f>IF($B748="","",IFERROR(VLOOKUP($B748,SERVIÇOS!$B:$G,5,0),IFERROR(VLOOKUP($B748,'COMPOSIÇÕES COMPLEMENTARES '!$C:$K,7,0),"")))</f>
        <v/>
      </c>
      <c r="H748" s="360" t="str">
        <f t="shared" si="71"/>
        <v/>
      </c>
      <c r="I748" s="360" t="str">
        <f t="shared" si="72"/>
        <v/>
      </c>
      <c r="J748" s="360" t="str">
        <f t="shared" si="73"/>
        <v/>
      </c>
      <c r="K748" s="360" t="str">
        <f t="shared" si="74"/>
        <v/>
      </c>
      <c r="L748" s="360"/>
    </row>
    <row r="749" spans="1:12">
      <c r="A749" s="355"/>
      <c r="B749" s="356"/>
      <c r="C749" s="357" t="str">
        <f>IF($B749="","",IFERROR(VLOOKUP($B749,SERVIÇOS!$B:$G,2,0),IFERROR(VLOOKUP($B749,'COMPOSIÇÕES COMPLEMENTARES '!$C:$K,2,0),"")))</f>
        <v/>
      </c>
      <c r="D749" s="358" t="str">
        <f>IF($B749="","",IFERROR(VLOOKUP($B749,SERVIÇOS!$B:$G,3,0),IFERROR(VLOOKUP($B749,'COMPOSIÇÕES COMPLEMENTARES '!$C:$K,3,0),"")))</f>
        <v/>
      </c>
      <c r="E749" s="359"/>
      <c r="F749" s="360" t="str">
        <f>IF($B749="","",IFERROR(VLOOKUP($B749,SERVIÇOS!$B:$G,4,0),IFERROR(VLOOKUP($B749,'COMPOSIÇÕES COMPLEMENTARES '!$C:$K,6,0),"")))</f>
        <v/>
      </c>
      <c r="G749" s="360" t="str">
        <f>IF($B749="","",IFERROR(VLOOKUP($B749,SERVIÇOS!$B:$G,5,0),IFERROR(VLOOKUP($B749,'COMPOSIÇÕES COMPLEMENTARES '!$C:$K,7,0),"")))</f>
        <v/>
      </c>
      <c r="H749" s="360" t="str">
        <f t="shared" si="71"/>
        <v/>
      </c>
      <c r="I749" s="360" t="str">
        <f t="shared" si="72"/>
        <v/>
      </c>
      <c r="J749" s="360" t="str">
        <f t="shared" si="73"/>
        <v/>
      </c>
      <c r="K749" s="360" t="str">
        <f t="shared" si="74"/>
        <v/>
      </c>
      <c r="L749" s="360"/>
    </row>
    <row r="750" spans="1:12">
      <c r="A750" s="355"/>
      <c r="B750" s="356"/>
      <c r="C750" s="357" t="str">
        <f>IF($B750="","",IFERROR(VLOOKUP($B750,SERVIÇOS!$B:$G,2,0),IFERROR(VLOOKUP($B750,'COMPOSIÇÕES COMPLEMENTARES '!$C:$K,2,0),"")))</f>
        <v/>
      </c>
      <c r="D750" s="358" t="str">
        <f>IF($B750="","",IFERROR(VLOOKUP($B750,SERVIÇOS!$B:$G,3,0),IFERROR(VLOOKUP($B750,'COMPOSIÇÕES COMPLEMENTARES '!$C:$K,3,0),"")))</f>
        <v/>
      </c>
      <c r="E750" s="359"/>
      <c r="F750" s="360" t="str">
        <f>IF($B750="","",IFERROR(VLOOKUP($B750,SERVIÇOS!$B:$G,4,0),IFERROR(VLOOKUP($B750,'COMPOSIÇÕES COMPLEMENTARES '!$C:$K,6,0),"")))</f>
        <v/>
      </c>
      <c r="G750" s="360" t="str">
        <f>IF($B750="","",IFERROR(VLOOKUP($B750,SERVIÇOS!$B:$G,5,0),IFERROR(VLOOKUP($B750,'COMPOSIÇÕES COMPLEMENTARES '!$C:$K,7,0),"")))</f>
        <v/>
      </c>
      <c r="H750" s="360" t="str">
        <f t="shared" si="71"/>
        <v/>
      </c>
      <c r="I750" s="360" t="str">
        <f t="shared" si="72"/>
        <v/>
      </c>
      <c r="J750" s="360" t="str">
        <f t="shared" si="73"/>
        <v/>
      </c>
      <c r="K750" s="360" t="str">
        <f t="shared" si="74"/>
        <v/>
      </c>
      <c r="L750" s="360"/>
    </row>
    <row r="751" spans="1:12">
      <c r="A751" s="355"/>
      <c r="B751" s="356"/>
      <c r="C751" s="357" t="str">
        <f>IF($B751="","",IFERROR(VLOOKUP($B751,SERVIÇOS!$B:$G,2,0),IFERROR(VLOOKUP($B751,'COMPOSIÇÕES COMPLEMENTARES '!$C:$K,2,0),"")))</f>
        <v/>
      </c>
      <c r="D751" s="358" t="str">
        <f>IF($B751="","",IFERROR(VLOOKUP($B751,SERVIÇOS!$B:$G,3,0),IFERROR(VLOOKUP($B751,'COMPOSIÇÕES COMPLEMENTARES '!$C:$K,3,0),"")))</f>
        <v/>
      </c>
      <c r="E751" s="359"/>
      <c r="F751" s="360" t="str">
        <f>IF($B751="","",IFERROR(VLOOKUP($B751,SERVIÇOS!$B:$G,4,0),IFERROR(VLOOKUP($B751,'COMPOSIÇÕES COMPLEMENTARES '!$C:$K,6,0),"")))</f>
        <v/>
      </c>
      <c r="G751" s="360" t="str">
        <f>IF($B751="","",IFERROR(VLOOKUP($B751,SERVIÇOS!$B:$G,5,0),IFERROR(VLOOKUP($B751,'COMPOSIÇÕES COMPLEMENTARES '!$C:$K,7,0),"")))</f>
        <v/>
      </c>
      <c r="H751" s="360" t="str">
        <f t="shared" si="71"/>
        <v/>
      </c>
      <c r="I751" s="360" t="str">
        <f t="shared" si="72"/>
        <v/>
      </c>
      <c r="J751" s="360" t="str">
        <f t="shared" si="73"/>
        <v/>
      </c>
      <c r="K751" s="360" t="str">
        <f t="shared" si="74"/>
        <v/>
      </c>
      <c r="L751" s="360"/>
    </row>
    <row r="752" spans="1:12">
      <c r="A752" s="355"/>
      <c r="B752" s="356"/>
      <c r="C752" s="357" t="str">
        <f>IF($B752="","",IFERROR(VLOOKUP($B752,SERVIÇOS!$B:$G,2,0),IFERROR(VLOOKUP($B752,'COMPOSIÇÕES COMPLEMENTARES '!$C:$K,2,0),"")))</f>
        <v/>
      </c>
      <c r="D752" s="358" t="str">
        <f>IF($B752="","",IFERROR(VLOOKUP($B752,SERVIÇOS!$B:$G,3,0),IFERROR(VLOOKUP($B752,'COMPOSIÇÕES COMPLEMENTARES '!$C:$K,3,0),"")))</f>
        <v/>
      </c>
      <c r="E752" s="359"/>
      <c r="F752" s="360" t="str">
        <f>IF($B752="","",IFERROR(VLOOKUP($B752,SERVIÇOS!$B:$G,4,0),IFERROR(VLOOKUP($B752,'COMPOSIÇÕES COMPLEMENTARES '!$C:$K,6,0),"")))</f>
        <v/>
      </c>
      <c r="G752" s="360" t="str">
        <f>IF($B752="","",IFERROR(VLOOKUP($B752,SERVIÇOS!$B:$G,5,0),IFERROR(VLOOKUP($B752,'COMPOSIÇÕES COMPLEMENTARES '!$C:$K,7,0),"")))</f>
        <v/>
      </c>
      <c r="H752" s="360" t="str">
        <f t="shared" si="71"/>
        <v/>
      </c>
      <c r="I752" s="360" t="str">
        <f t="shared" si="72"/>
        <v/>
      </c>
      <c r="J752" s="360" t="str">
        <f t="shared" si="73"/>
        <v/>
      </c>
      <c r="K752" s="360" t="str">
        <f t="shared" si="74"/>
        <v/>
      </c>
      <c r="L752" s="360"/>
    </row>
    <row r="753" spans="1:12">
      <c r="A753" s="355"/>
      <c r="B753" s="356"/>
      <c r="C753" s="357" t="str">
        <f>IF($B753="","",IFERROR(VLOOKUP($B753,SERVIÇOS!$B:$G,2,0),IFERROR(VLOOKUP($B753,'COMPOSIÇÕES COMPLEMENTARES '!$C:$K,2,0),"")))</f>
        <v/>
      </c>
      <c r="D753" s="358" t="str">
        <f>IF($B753="","",IFERROR(VLOOKUP($B753,SERVIÇOS!$B:$G,3,0),IFERROR(VLOOKUP($B753,'COMPOSIÇÕES COMPLEMENTARES '!$C:$K,3,0),"")))</f>
        <v/>
      </c>
      <c r="E753" s="359"/>
      <c r="F753" s="360" t="str">
        <f>IF($B753="","",IFERROR(VLOOKUP($B753,SERVIÇOS!$B:$G,4,0),IFERROR(VLOOKUP($B753,'COMPOSIÇÕES COMPLEMENTARES '!$C:$K,6,0),"")))</f>
        <v/>
      </c>
      <c r="G753" s="360" t="str">
        <f>IF($B753="","",IFERROR(VLOOKUP($B753,SERVIÇOS!$B:$G,5,0),IFERROR(VLOOKUP($B753,'COMPOSIÇÕES COMPLEMENTARES '!$C:$K,7,0),"")))</f>
        <v/>
      </c>
      <c r="H753" s="360" t="str">
        <f t="shared" si="71"/>
        <v/>
      </c>
      <c r="I753" s="360" t="str">
        <f t="shared" si="72"/>
        <v/>
      </c>
      <c r="J753" s="360" t="str">
        <f t="shared" si="73"/>
        <v/>
      </c>
      <c r="K753" s="360" t="str">
        <f t="shared" si="74"/>
        <v/>
      </c>
      <c r="L753" s="360"/>
    </row>
    <row r="754" spans="1:12">
      <c r="A754" s="355"/>
      <c r="B754" s="356"/>
      <c r="C754" s="357" t="str">
        <f>IF($B754="","",IFERROR(VLOOKUP($B754,SERVIÇOS!$B:$G,2,0),IFERROR(VLOOKUP($B754,'COMPOSIÇÕES COMPLEMENTARES '!$C:$K,2,0),"")))</f>
        <v/>
      </c>
      <c r="D754" s="358" t="str">
        <f>IF($B754="","",IFERROR(VLOOKUP($B754,SERVIÇOS!$B:$G,3,0),IFERROR(VLOOKUP($B754,'COMPOSIÇÕES COMPLEMENTARES '!$C:$K,3,0),"")))</f>
        <v/>
      </c>
      <c r="E754" s="359"/>
      <c r="F754" s="360" t="str">
        <f>IF($B754="","",IFERROR(VLOOKUP($B754,SERVIÇOS!$B:$G,4,0),IFERROR(VLOOKUP($B754,'COMPOSIÇÕES COMPLEMENTARES '!$C:$K,6,0),"")))</f>
        <v/>
      </c>
      <c r="G754" s="360" t="str">
        <f>IF($B754="","",IFERROR(VLOOKUP($B754,SERVIÇOS!$B:$G,5,0),IFERROR(VLOOKUP($B754,'COMPOSIÇÕES COMPLEMENTARES '!$C:$K,7,0),"")))</f>
        <v/>
      </c>
      <c r="H754" s="360" t="str">
        <f t="shared" si="71"/>
        <v/>
      </c>
      <c r="I754" s="360" t="str">
        <f t="shared" si="72"/>
        <v/>
      </c>
      <c r="J754" s="360" t="str">
        <f t="shared" si="73"/>
        <v/>
      </c>
      <c r="K754" s="360" t="str">
        <f t="shared" si="74"/>
        <v/>
      </c>
      <c r="L754" s="360"/>
    </row>
    <row r="755" spans="1:12">
      <c r="A755" s="355"/>
      <c r="B755" s="356"/>
      <c r="C755" s="357" t="str">
        <f>IF($B755="","",IFERROR(VLOOKUP($B755,SERVIÇOS!$B:$G,2,0),IFERROR(VLOOKUP($B755,'COMPOSIÇÕES COMPLEMENTARES '!$C:$K,2,0),"")))</f>
        <v/>
      </c>
      <c r="D755" s="358" t="str">
        <f>IF($B755="","",IFERROR(VLOOKUP($B755,SERVIÇOS!$B:$G,3,0),IFERROR(VLOOKUP($B755,'COMPOSIÇÕES COMPLEMENTARES '!$C:$K,3,0),"")))</f>
        <v/>
      </c>
      <c r="E755" s="359"/>
      <c r="F755" s="360" t="str">
        <f>IF($B755="","",IFERROR(VLOOKUP($B755,SERVIÇOS!$B:$G,4,0),IFERROR(VLOOKUP($B755,'COMPOSIÇÕES COMPLEMENTARES '!$C:$K,6,0),"")))</f>
        <v/>
      </c>
      <c r="G755" s="360" t="str">
        <f>IF($B755="","",IFERROR(VLOOKUP($B755,SERVIÇOS!$B:$G,5,0),IFERROR(VLOOKUP($B755,'COMPOSIÇÕES COMPLEMENTARES '!$C:$K,7,0),"")))</f>
        <v/>
      </c>
      <c r="H755" s="360" t="str">
        <f t="shared" si="71"/>
        <v/>
      </c>
      <c r="I755" s="360" t="str">
        <f t="shared" si="72"/>
        <v/>
      </c>
      <c r="J755" s="360" t="str">
        <f t="shared" si="73"/>
        <v/>
      </c>
      <c r="K755" s="360" t="str">
        <f t="shared" si="74"/>
        <v/>
      </c>
      <c r="L755" s="360"/>
    </row>
    <row r="756" spans="1:12">
      <c r="A756" s="355"/>
      <c r="B756" s="356"/>
      <c r="C756" s="357" t="str">
        <f>IF($B756="","",IFERROR(VLOOKUP($B756,SERVIÇOS!$B:$G,2,0),IFERROR(VLOOKUP($B756,'COMPOSIÇÕES COMPLEMENTARES '!$C:$K,2,0),"")))</f>
        <v/>
      </c>
      <c r="D756" s="358" t="str">
        <f>IF($B756="","",IFERROR(VLOOKUP($B756,SERVIÇOS!$B:$G,3,0),IFERROR(VLOOKUP($B756,'COMPOSIÇÕES COMPLEMENTARES '!$C:$K,3,0),"")))</f>
        <v/>
      </c>
      <c r="E756" s="359"/>
      <c r="F756" s="360" t="str">
        <f>IF($B756="","",IFERROR(VLOOKUP($B756,SERVIÇOS!$B:$G,4,0),IFERROR(VLOOKUP($B756,'COMPOSIÇÕES COMPLEMENTARES '!$C:$K,6,0),"")))</f>
        <v/>
      </c>
      <c r="G756" s="360" t="str">
        <f>IF($B756="","",IFERROR(VLOOKUP($B756,SERVIÇOS!$B:$G,5,0),IFERROR(VLOOKUP($B756,'COMPOSIÇÕES COMPLEMENTARES '!$C:$K,7,0),"")))</f>
        <v/>
      </c>
      <c r="H756" s="360" t="str">
        <f t="shared" si="71"/>
        <v/>
      </c>
      <c r="I756" s="360" t="str">
        <f t="shared" si="72"/>
        <v/>
      </c>
      <c r="J756" s="360" t="str">
        <f t="shared" si="73"/>
        <v/>
      </c>
      <c r="K756" s="360" t="str">
        <f t="shared" si="74"/>
        <v/>
      </c>
      <c r="L756" s="360"/>
    </row>
    <row r="757" spans="1:12">
      <c r="A757" s="355"/>
      <c r="B757" s="356"/>
      <c r="C757" s="357" t="str">
        <f>IF($B757="","",IFERROR(VLOOKUP($B757,SERVIÇOS!$B:$G,2,0),IFERROR(VLOOKUP($B757,'COMPOSIÇÕES COMPLEMENTARES '!$C:$K,2,0),"")))</f>
        <v/>
      </c>
      <c r="D757" s="358" t="str">
        <f>IF($B757="","",IFERROR(VLOOKUP($B757,SERVIÇOS!$B:$G,3,0),IFERROR(VLOOKUP($B757,'COMPOSIÇÕES COMPLEMENTARES '!$C:$K,3,0),"")))</f>
        <v/>
      </c>
      <c r="E757" s="359"/>
      <c r="F757" s="360" t="str">
        <f>IF($B757="","",IFERROR(VLOOKUP($B757,SERVIÇOS!$B:$G,4,0),IFERROR(VLOOKUP($B757,'COMPOSIÇÕES COMPLEMENTARES '!$C:$K,6,0),"")))</f>
        <v/>
      </c>
      <c r="G757" s="360" t="str">
        <f>IF($B757="","",IFERROR(VLOOKUP($B757,SERVIÇOS!$B:$G,5,0),IFERROR(VLOOKUP($B757,'COMPOSIÇÕES COMPLEMENTARES '!$C:$K,7,0),"")))</f>
        <v/>
      </c>
      <c r="H757" s="360" t="str">
        <f t="shared" si="71"/>
        <v/>
      </c>
      <c r="I757" s="360" t="str">
        <f t="shared" si="72"/>
        <v/>
      </c>
      <c r="J757" s="360" t="str">
        <f t="shared" si="73"/>
        <v/>
      </c>
      <c r="K757" s="360" t="str">
        <f t="shared" si="74"/>
        <v/>
      </c>
      <c r="L757" s="360"/>
    </row>
    <row r="758" spans="1:12">
      <c r="A758" s="355"/>
      <c r="B758" s="356"/>
      <c r="C758" s="357" t="str">
        <f>IF($B758="","",IFERROR(VLOOKUP($B758,SERVIÇOS!$B:$G,2,0),IFERROR(VLOOKUP($B758,'COMPOSIÇÕES COMPLEMENTARES '!$C:$K,2,0),"")))</f>
        <v/>
      </c>
      <c r="D758" s="358" t="str">
        <f>IF($B758="","",IFERROR(VLOOKUP($B758,SERVIÇOS!$B:$G,3,0),IFERROR(VLOOKUP($B758,'COMPOSIÇÕES COMPLEMENTARES '!$C:$K,3,0),"")))</f>
        <v/>
      </c>
      <c r="E758" s="359"/>
      <c r="F758" s="360" t="str">
        <f>IF($B758="","",IFERROR(VLOOKUP($B758,SERVIÇOS!$B:$G,4,0),IFERROR(VLOOKUP($B758,'COMPOSIÇÕES COMPLEMENTARES '!$C:$K,6,0),"")))</f>
        <v/>
      </c>
      <c r="G758" s="360" t="str">
        <f>IF($B758="","",IFERROR(VLOOKUP($B758,SERVIÇOS!$B:$G,5,0),IFERROR(VLOOKUP($B758,'COMPOSIÇÕES COMPLEMENTARES '!$C:$K,7,0),"")))</f>
        <v/>
      </c>
      <c r="H758" s="360" t="str">
        <f t="shared" si="71"/>
        <v/>
      </c>
      <c r="I758" s="360" t="str">
        <f t="shared" si="72"/>
        <v/>
      </c>
      <c r="J758" s="360" t="str">
        <f t="shared" si="73"/>
        <v/>
      </c>
      <c r="K758" s="360" t="str">
        <f t="shared" si="74"/>
        <v/>
      </c>
      <c r="L758" s="360"/>
    </row>
    <row r="759" spans="1:12">
      <c r="A759" s="355"/>
      <c r="B759" s="356"/>
      <c r="C759" s="357" t="str">
        <f>IF($B759="","",IFERROR(VLOOKUP($B759,SERVIÇOS!$B:$G,2,0),IFERROR(VLOOKUP($B759,'COMPOSIÇÕES COMPLEMENTARES '!$C:$K,2,0),"")))</f>
        <v/>
      </c>
      <c r="D759" s="358" t="str">
        <f>IF($B759="","",IFERROR(VLOOKUP($B759,SERVIÇOS!$B:$G,3,0),IFERROR(VLOOKUP($B759,'COMPOSIÇÕES COMPLEMENTARES '!$C:$K,3,0),"")))</f>
        <v/>
      </c>
      <c r="E759" s="359"/>
      <c r="F759" s="360" t="str">
        <f>IF($B759="","",IFERROR(VLOOKUP($B759,SERVIÇOS!$B:$G,4,0),IFERROR(VLOOKUP($B759,'COMPOSIÇÕES COMPLEMENTARES '!$C:$K,6,0),"")))</f>
        <v/>
      </c>
      <c r="G759" s="360" t="str">
        <f>IF($B759="","",IFERROR(VLOOKUP($B759,SERVIÇOS!$B:$G,5,0),IFERROR(VLOOKUP($B759,'COMPOSIÇÕES COMPLEMENTARES '!$C:$K,7,0),"")))</f>
        <v/>
      </c>
      <c r="H759" s="360" t="str">
        <f t="shared" si="71"/>
        <v/>
      </c>
      <c r="I759" s="360" t="str">
        <f t="shared" si="72"/>
        <v/>
      </c>
      <c r="J759" s="360" t="str">
        <f t="shared" si="73"/>
        <v/>
      </c>
      <c r="K759" s="360" t="str">
        <f t="shared" si="74"/>
        <v/>
      </c>
      <c r="L759" s="360"/>
    </row>
    <row r="760" spans="1:12">
      <c r="A760" s="355"/>
      <c r="B760" s="356"/>
      <c r="C760" s="357" t="str">
        <f>IF($B760="","",IFERROR(VLOOKUP($B760,SERVIÇOS!$B:$G,2,0),IFERROR(VLOOKUP($B760,'COMPOSIÇÕES COMPLEMENTARES '!$C:$K,2,0),"")))</f>
        <v/>
      </c>
      <c r="D760" s="358" t="str">
        <f>IF($B760="","",IFERROR(VLOOKUP($B760,SERVIÇOS!$B:$G,3,0),IFERROR(VLOOKUP($B760,'COMPOSIÇÕES COMPLEMENTARES '!$C:$K,3,0),"")))</f>
        <v/>
      </c>
      <c r="E760" s="359"/>
      <c r="F760" s="360" t="str">
        <f>IF($B760="","",IFERROR(VLOOKUP($B760,SERVIÇOS!$B:$G,4,0),IFERROR(VLOOKUP($B760,'COMPOSIÇÕES COMPLEMENTARES '!$C:$K,6,0),"")))</f>
        <v/>
      </c>
      <c r="G760" s="360" t="str">
        <f>IF($B760="","",IFERROR(VLOOKUP($B760,SERVIÇOS!$B:$G,5,0),IFERROR(VLOOKUP($B760,'COMPOSIÇÕES COMPLEMENTARES '!$C:$K,7,0),"")))</f>
        <v/>
      </c>
      <c r="H760" s="360" t="str">
        <f t="shared" si="71"/>
        <v/>
      </c>
      <c r="I760" s="360" t="str">
        <f t="shared" si="72"/>
        <v/>
      </c>
      <c r="J760" s="360" t="str">
        <f t="shared" si="73"/>
        <v/>
      </c>
      <c r="K760" s="360" t="str">
        <f t="shared" si="74"/>
        <v/>
      </c>
      <c r="L760" s="360"/>
    </row>
    <row r="761" spans="1:12">
      <c r="A761" s="355"/>
      <c r="B761" s="356"/>
      <c r="C761" s="357" t="str">
        <f>IF($B761="","",IFERROR(VLOOKUP($B761,SERVIÇOS!$B:$G,2,0),IFERROR(VLOOKUP($B761,'COMPOSIÇÕES COMPLEMENTARES '!$C:$K,2,0),"")))</f>
        <v/>
      </c>
      <c r="D761" s="358" t="str">
        <f>IF($B761="","",IFERROR(VLOOKUP($B761,SERVIÇOS!$B:$G,3,0),IFERROR(VLOOKUP($B761,'COMPOSIÇÕES COMPLEMENTARES '!$C:$K,3,0),"")))</f>
        <v/>
      </c>
      <c r="E761" s="359"/>
      <c r="F761" s="360" t="str">
        <f>IF($B761="","",IFERROR(VLOOKUP($B761,SERVIÇOS!$B:$G,4,0),IFERROR(VLOOKUP($B761,'COMPOSIÇÕES COMPLEMENTARES '!$C:$K,6,0),"")))</f>
        <v/>
      </c>
      <c r="G761" s="360" t="str">
        <f>IF($B761="","",IFERROR(VLOOKUP($B761,SERVIÇOS!$B:$G,5,0),IFERROR(VLOOKUP($B761,'COMPOSIÇÕES COMPLEMENTARES '!$C:$K,7,0),"")))</f>
        <v/>
      </c>
      <c r="H761" s="360" t="str">
        <f t="shared" si="71"/>
        <v/>
      </c>
      <c r="I761" s="360" t="str">
        <f t="shared" si="72"/>
        <v/>
      </c>
      <c r="J761" s="360" t="str">
        <f t="shared" si="73"/>
        <v/>
      </c>
      <c r="K761" s="360" t="str">
        <f t="shared" si="74"/>
        <v/>
      </c>
      <c r="L761" s="360"/>
    </row>
    <row r="762" spans="1:12">
      <c r="A762" s="355"/>
      <c r="B762" s="356"/>
      <c r="C762" s="357" t="str">
        <f>IF($B762="","",IFERROR(VLOOKUP($B762,SERVIÇOS!$B:$G,2,0),IFERROR(VLOOKUP($B762,'COMPOSIÇÕES COMPLEMENTARES '!$C:$K,2,0),"")))</f>
        <v/>
      </c>
      <c r="D762" s="358" t="str">
        <f>IF($B762="","",IFERROR(VLOOKUP($B762,SERVIÇOS!$B:$G,3,0),IFERROR(VLOOKUP($B762,'COMPOSIÇÕES COMPLEMENTARES '!$C:$K,3,0),"")))</f>
        <v/>
      </c>
      <c r="E762" s="359"/>
      <c r="F762" s="360" t="str">
        <f>IF($B762="","",IFERROR(VLOOKUP($B762,SERVIÇOS!$B:$G,4,0),IFERROR(VLOOKUP($B762,'COMPOSIÇÕES COMPLEMENTARES '!$C:$K,6,0),"")))</f>
        <v/>
      </c>
      <c r="G762" s="360" t="str">
        <f>IF($B762="","",IFERROR(VLOOKUP($B762,SERVIÇOS!$B:$G,5,0),IFERROR(VLOOKUP($B762,'COMPOSIÇÕES COMPLEMENTARES '!$C:$K,7,0),"")))</f>
        <v/>
      </c>
      <c r="H762" s="360" t="str">
        <f t="shared" si="71"/>
        <v/>
      </c>
      <c r="I762" s="360" t="str">
        <f t="shared" si="72"/>
        <v/>
      </c>
      <c r="J762" s="360" t="str">
        <f t="shared" si="73"/>
        <v/>
      </c>
      <c r="K762" s="360" t="str">
        <f t="shared" si="74"/>
        <v/>
      </c>
      <c r="L762" s="360"/>
    </row>
    <row r="763" spans="1:12">
      <c r="A763" s="355"/>
      <c r="B763" s="356"/>
      <c r="C763" s="357" t="str">
        <f>IF($B763="","",IFERROR(VLOOKUP($B763,SERVIÇOS!$B:$G,2,0),IFERROR(VLOOKUP($B763,'COMPOSIÇÕES COMPLEMENTARES '!$C:$K,2,0),"")))</f>
        <v/>
      </c>
      <c r="D763" s="358" t="str">
        <f>IF($B763="","",IFERROR(VLOOKUP($B763,SERVIÇOS!$B:$G,3,0),IFERROR(VLOOKUP($B763,'COMPOSIÇÕES COMPLEMENTARES '!$C:$K,3,0),"")))</f>
        <v/>
      </c>
      <c r="E763" s="359"/>
      <c r="F763" s="360" t="str">
        <f>IF($B763="","",IFERROR(VLOOKUP($B763,SERVIÇOS!$B:$G,4,0),IFERROR(VLOOKUP($B763,'COMPOSIÇÕES COMPLEMENTARES '!$C:$K,6,0),"")))</f>
        <v/>
      </c>
      <c r="G763" s="360" t="str">
        <f>IF($B763="","",IFERROR(VLOOKUP($B763,SERVIÇOS!$B:$G,5,0),IFERROR(VLOOKUP($B763,'COMPOSIÇÕES COMPLEMENTARES '!$C:$K,7,0),"")))</f>
        <v/>
      </c>
      <c r="H763" s="360" t="str">
        <f t="shared" si="71"/>
        <v/>
      </c>
      <c r="I763" s="360" t="str">
        <f t="shared" si="72"/>
        <v/>
      </c>
      <c r="J763" s="360" t="str">
        <f t="shared" si="73"/>
        <v/>
      </c>
      <c r="K763" s="360" t="str">
        <f t="shared" si="74"/>
        <v/>
      </c>
      <c r="L763" s="360"/>
    </row>
    <row r="764" spans="1:12">
      <c r="A764" s="355"/>
      <c r="B764" s="356"/>
      <c r="C764" s="357" t="str">
        <f>IF($B764="","",IFERROR(VLOOKUP($B764,SERVIÇOS!$B:$G,2,0),IFERROR(VLOOKUP($B764,'COMPOSIÇÕES COMPLEMENTARES '!$C:$K,2,0),"")))</f>
        <v/>
      </c>
      <c r="D764" s="358" t="str">
        <f>IF($B764="","",IFERROR(VLOOKUP($B764,SERVIÇOS!$B:$G,3,0),IFERROR(VLOOKUP($B764,'COMPOSIÇÕES COMPLEMENTARES '!$C:$K,3,0),"")))</f>
        <v/>
      </c>
      <c r="E764" s="359"/>
      <c r="F764" s="360" t="str">
        <f>IF($B764="","",IFERROR(VLOOKUP($B764,SERVIÇOS!$B:$G,4,0),IFERROR(VLOOKUP($B764,'COMPOSIÇÕES COMPLEMENTARES '!$C:$K,6,0),"")))</f>
        <v/>
      </c>
      <c r="G764" s="360" t="str">
        <f>IF($B764="","",IFERROR(VLOOKUP($B764,SERVIÇOS!$B:$G,5,0),IFERROR(VLOOKUP($B764,'COMPOSIÇÕES COMPLEMENTARES '!$C:$K,7,0),"")))</f>
        <v/>
      </c>
      <c r="H764" s="360" t="str">
        <f t="shared" si="71"/>
        <v/>
      </c>
      <c r="I764" s="360" t="str">
        <f t="shared" si="72"/>
        <v/>
      </c>
      <c r="J764" s="360" t="str">
        <f t="shared" si="73"/>
        <v/>
      </c>
      <c r="K764" s="360" t="str">
        <f t="shared" si="74"/>
        <v/>
      </c>
      <c r="L764" s="360"/>
    </row>
    <row r="765" spans="1:12">
      <c r="A765" s="355"/>
      <c r="B765" s="356"/>
      <c r="C765" s="357" t="str">
        <f>IF($B765="","",IFERROR(VLOOKUP($B765,SERVIÇOS!$B:$G,2,0),IFERROR(VLOOKUP($B765,'COMPOSIÇÕES COMPLEMENTARES '!$C:$K,2,0),"")))</f>
        <v/>
      </c>
      <c r="D765" s="358" t="str">
        <f>IF($B765="","",IFERROR(VLOOKUP($B765,SERVIÇOS!$B:$G,3,0),IFERROR(VLOOKUP($B765,'COMPOSIÇÕES COMPLEMENTARES '!$C:$K,3,0),"")))</f>
        <v/>
      </c>
      <c r="E765" s="359"/>
      <c r="F765" s="360" t="str">
        <f>IF($B765="","",IFERROR(VLOOKUP($B765,SERVIÇOS!$B:$G,4,0),IFERROR(VLOOKUP($B765,'COMPOSIÇÕES COMPLEMENTARES '!$C:$K,6,0),"")))</f>
        <v/>
      </c>
      <c r="G765" s="360" t="str">
        <f>IF($B765="","",IFERROR(VLOOKUP($B765,SERVIÇOS!$B:$G,5,0),IFERROR(VLOOKUP($B765,'COMPOSIÇÕES COMPLEMENTARES '!$C:$K,7,0),"")))</f>
        <v/>
      </c>
      <c r="H765" s="360" t="str">
        <f t="shared" si="71"/>
        <v/>
      </c>
      <c r="I765" s="360" t="str">
        <f t="shared" si="72"/>
        <v/>
      </c>
      <c r="J765" s="360" t="str">
        <f t="shared" si="73"/>
        <v/>
      </c>
      <c r="K765" s="360" t="str">
        <f t="shared" si="74"/>
        <v/>
      </c>
      <c r="L765" s="360"/>
    </row>
    <row r="766" spans="1:12">
      <c r="A766" s="355"/>
      <c r="B766" s="356"/>
      <c r="C766" s="357" t="str">
        <f>IF($B766="","",IFERROR(VLOOKUP($B766,SERVIÇOS!$B:$G,2,0),IFERROR(VLOOKUP($B766,'COMPOSIÇÕES COMPLEMENTARES '!$C:$K,2,0),"")))</f>
        <v/>
      </c>
      <c r="D766" s="358" t="str">
        <f>IF($B766="","",IFERROR(VLOOKUP($B766,SERVIÇOS!$B:$G,3,0),IFERROR(VLOOKUP($B766,'COMPOSIÇÕES COMPLEMENTARES '!$C:$K,3,0),"")))</f>
        <v/>
      </c>
      <c r="E766" s="359"/>
      <c r="F766" s="360" t="str">
        <f>IF($B766="","",IFERROR(VLOOKUP($B766,SERVIÇOS!$B:$G,4,0),IFERROR(VLOOKUP($B766,'COMPOSIÇÕES COMPLEMENTARES '!$C:$K,6,0),"")))</f>
        <v/>
      </c>
      <c r="G766" s="360" t="str">
        <f>IF($B766="","",IFERROR(VLOOKUP($B766,SERVIÇOS!$B:$G,5,0),IFERROR(VLOOKUP($B766,'COMPOSIÇÕES COMPLEMENTARES '!$C:$K,7,0),"")))</f>
        <v/>
      </c>
      <c r="H766" s="360" t="str">
        <f t="shared" si="71"/>
        <v/>
      </c>
      <c r="I766" s="360" t="str">
        <f t="shared" si="72"/>
        <v/>
      </c>
      <c r="J766" s="360" t="str">
        <f t="shared" si="73"/>
        <v/>
      </c>
      <c r="K766" s="360" t="str">
        <f t="shared" si="74"/>
        <v/>
      </c>
      <c r="L766" s="360"/>
    </row>
    <row r="767" spans="1:12">
      <c r="A767" s="355"/>
      <c r="B767" s="356"/>
      <c r="C767" s="357" t="str">
        <f>IF($B767="","",IFERROR(VLOOKUP($B767,SERVIÇOS!$B:$G,2,0),IFERROR(VLOOKUP($B767,'COMPOSIÇÕES COMPLEMENTARES '!$C:$K,2,0),"")))</f>
        <v/>
      </c>
      <c r="D767" s="358" t="str">
        <f>IF($B767="","",IFERROR(VLOOKUP($B767,SERVIÇOS!$B:$G,3,0),IFERROR(VLOOKUP($B767,'COMPOSIÇÕES COMPLEMENTARES '!$C:$K,3,0),"")))</f>
        <v/>
      </c>
      <c r="E767" s="359"/>
      <c r="F767" s="360" t="str">
        <f>IF($B767="","",IFERROR(VLOOKUP($B767,SERVIÇOS!$B:$G,4,0),IFERROR(VLOOKUP($B767,'COMPOSIÇÕES COMPLEMENTARES '!$C:$K,6,0),"")))</f>
        <v/>
      </c>
      <c r="G767" s="360" t="str">
        <f>IF($B767="","",IFERROR(VLOOKUP($B767,SERVIÇOS!$B:$G,5,0),IFERROR(VLOOKUP($B767,'COMPOSIÇÕES COMPLEMENTARES '!$C:$K,7,0),"")))</f>
        <v/>
      </c>
      <c r="H767" s="360" t="str">
        <f t="shared" si="71"/>
        <v/>
      </c>
      <c r="I767" s="360" t="str">
        <f t="shared" si="72"/>
        <v/>
      </c>
      <c r="J767" s="360" t="str">
        <f t="shared" si="73"/>
        <v/>
      </c>
      <c r="K767" s="360" t="str">
        <f t="shared" si="74"/>
        <v/>
      </c>
      <c r="L767" s="360"/>
    </row>
    <row r="768" spans="1:12">
      <c r="A768" s="355"/>
      <c r="B768" s="356"/>
      <c r="C768" s="357" t="str">
        <f>IF($B768="","",IFERROR(VLOOKUP($B768,SERVIÇOS!$B:$G,2,0),IFERROR(VLOOKUP($B768,'COMPOSIÇÕES COMPLEMENTARES '!$C:$K,2,0),"")))</f>
        <v/>
      </c>
      <c r="D768" s="358" t="str">
        <f>IF($B768="","",IFERROR(VLOOKUP($B768,SERVIÇOS!$B:$G,3,0),IFERROR(VLOOKUP($B768,'COMPOSIÇÕES COMPLEMENTARES '!$C:$K,3,0),"")))</f>
        <v/>
      </c>
      <c r="E768" s="359"/>
      <c r="F768" s="360" t="str">
        <f>IF($B768="","",IFERROR(VLOOKUP($B768,SERVIÇOS!$B:$G,4,0),IFERROR(VLOOKUP($B768,'COMPOSIÇÕES COMPLEMENTARES '!$C:$K,6,0),"")))</f>
        <v/>
      </c>
      <c r="G768" s="360" t="str">
        <f>IF($B768="","",IFERROR(VLOOKUP($B768,SERVIÇOS!$B:$G,5,0),IFERROR(VLOOKUP($B768,'COMPOSIÇÕES COMPLEMENTARES '!$C:$K,7,0),"")))</f>
        <v/>
      </c>
      <c r="H768" s="360" t="str">
        <f t="shared" si="71"/>
        <v/>
      </c>
      <c r="I768" s="360" t="str">
        <f t="shared" si="72"/>
        <v/>
      </c>
      <c r="J768" s="360" t="str">
        <f t="shared" si="73"/>
        <v/>
      </c>
      <c r="K768" s="360" t="str">
        <f t="shared" si="74"/>
        <v/>
      </c>
      <c r="L768" s="360"/>
    </row>
    <row r="769" spans="1:12">
      <c r="A769" s="355"/>
      <c r="B769" s="356"/>
      <c r="C769" s="357" t="str">
        <f>IF($B769="","",IFERROR(VLOOKUP($B769,SERVIÇOS!$B:$G,2,0),IFERROR(VLOOKUP($B769,'COMPOSIÇÕES COMPLEMENTARES '!$C:$K,2,0),"")))</f>
        <v/>
      </c>
      <c r="D769" s="358" t="str">
        <f>IF($B769="","",IFERROR(VLOOKUP($B769,SERVIÇOS!$B:$G,3,0),IFERROR(VLOOKUP($B769,'COMPOSIÇÕES COMPLEMENTARES '!$C:$K,3,0),"")))</f>
        <v/>
      </c>
      <c r="E769" s="359"/>
      <c r="F769" s="360" t="str">
        <f>IF($B769="","",IFERROR(VLOOKUP($B769,SERVIÇOS!$B:$G,4,0),IFERROR(VLOOKUP($B769,'COMPOSIÇÕES COMPLEMENTARES '!$C:$K,6,0),"")))</f>
        <v/>
      </c>
      <c r="G769" s="360" t="str">
        <f>IF($B769="","",IFERROR(VLOOKUP($B769,SERVIÇOS!$B:$G,5,0),IFERROR(VLOOKUP($B769,'COMPOSIÇÕES COMPLEMENTARES '!$C:$K,7,0),"")))</f>
        <v/>
      </c>
      <c r="H769" s="360" t="str">
        <f t="shared" si="71"/>
        <v/>
      </c>
      <c r="I769" s="360" t="str">
        <f t="shared" si="72"/>
        <v/>
      </c>
      <c r="J769" s="360" t="str">
        <f t="shared" si="73"/>
        <v/>
      </c>
      <c r="K769" s="360" t="str">
        <f t="shared" si="74"/>
        <v/>
      </c>
      <c r="L769" s="360"/>
    </row>
    <row r="770" spans="1:12">
      <c r="A770" s="355"/>
      <c r="B770" s="356"/>
      <c r="C770" s="357" t="str">
        <f>IF($B770="","",IFERROR(VLOOKUP($B770,SERVIÇOS!$B:$G,2,0),IFERROR(VLOOKUP($B770,'COMPOSIÇÕES COMPLEMENTARES '!$C:$K,2,0),"")))</f>
        <v/>
      </c>
      <c r="D770" s="358" t="str">
        <f>IF($B770="","",IFERROR(VLOOKUP($B770,SERVIÇOS!$B:$G,3,0),IFERROR(VLOOKUP($B770,'COMPOSIÇÕES COMPLEMENTARES '!$C:$K,3,0),"")))</f>
        <v/>
      </c>
      <c r="E770" s="359"/>
      <c r="F770" s="360" t="str">
        <f>IF($B770="","",IFERROR(VLOOKUP($B770,SERVIÇOS!$B:$G,4,0),IFERROR(VLOOKUP($B770,'COMPOSIÇÕES COMPLEMENTARES '!$C:$K,6,0),"")))</f>
        <v/>
      </c>
      <c r="G770" s="360" t="str">
        <f>IF($B770="","",IFERROR(VLOOKUP($B770,SERVIÇOS!$B:$G,5,0),IFERROR(VLOOKUP($B770,'COMPOSIÇÕES COMPLEMENTARES '!$C:$K,7,0),"")))</f>
        <v/>
      </c>
      <c r="H770" s="360" t="str">
        <f t="shared" si="71"/>
        <v/>
      </c>
      <c r="I770" s="360" t="str">
        <f t="shared" si="72"/>
        <v/>
      </c>
      <c r="J770" s="360" t="str">
        <f t="shared" si="73"/>
        <v/>
      </c>
      <c r="K770" s="360" t="str">
        <f t="shared" si="74"/>
        <v/>
      </c>
      <c r="L770" s="360"/>
    </row>
    <row r="771" spans="1:12">
      <c r="A771" s="355"/>
      <c r="B771" s="356"/>
      <c r="C771" s="357" t="str">
        <f>IF($B771="","",IFERROR(VLOOKUP($B771,SERVIÇOS!$B:$G,2,0),IFERROR(VLOOKUP($B771,'COMPOSIÇÕES COMPLEMENTARES '!$C:$K,2,0),"")))</f>
        <v/>
      </c>
      <c r="D771" s="358" t="str">
        <f>IF($B771="","",IFERROR(VLOOKUP($B771,SERVIÇOS!$B:$G,3,0),IFERROR(VLOOKUP($B771,'COMPOSIÇÕES COMPLEMENTARES '!$C:$K,3,0),"")))</f>
        <v/>
      </c>
      <c r="E771" s="359"/>
      <c r="F771" s="360" t="str">
        <f>IF($B771="","",IFERROR(VLOOKUP($B771,SERVIÇOS!$B:$G,4,0),IFERROR(VLOOKUP($B771,'COMPOSIÇÕES COMPLEMENTARES '!$C:$K,6,0),"")))</f>
        <v/>
      </c>
      <c r="G771" s="360" t="str">
        <f>IF($B771="","",IFERROR(VLOOKUP($B771,SERVIÇOS!$B:$G,5,0),IFERROR(VLOOKUP($B771,'COMPOSIÇÕES COMPLEMENTARES '!$C:$K,7,0),"")))</f>
        <v/>
      </c>
      <c r="H771" s="360" t="str">
        <f t="shared" si="71"/>
        <v/>
      </c>
      <c r="I771" s="360" t="str">
        <f t="shared" si="72"/>
        <v/>
      </c>
      <c r="J771" s="360" t="str">
        <f t="shared" si="73"/>
        <v/>
      </c>
      <c r="K771" s="360" t="str">
        <f t="shared" si="74"/>
        <v/>
      </c>
      <c r="L771" s="360"/>
    </row>
    <row r="772" spans="1:12">
      <c r="A772" s="355"/>
      <c r="B772" s="356"/>
      <c r="C772" s="357" t="str">
        <f>IF($B772="","",IFERROR(VLOOKUP($B772,SERVIÇOS!$B:$G,2,0),IFERROR(VLOOKUP($B772,'COMPOSIÇÕES COMPLEMENTARES '!$C:$K,2,0),"")))</f>
        <v/>
      </c>
      <c r="D772" s="358" t="str">
        <f>IF($B772="","",IFERROR(VLOOKUP($B772,SERVIÇOS!$B:$G,3,0),IFERROR(VLOOKUP($B772,'COMPOSIÇÕES COMPLEMENTARES '!$C:$K,3,0),"")))</f>
        <v/>
      </c>
      <c r="E772" s="359"/>
      <c r="F772" s="360" t="str">
        <f>IF($B772="","",IFERROR(VLOOKUP($B772,SERVIÇOS!$B:$G,4,0),IFERROR(VLOOKUP($B772,'COMPOSIÇÕES COMPLEMENTARES '!$C:$K,6,0),"")))</f>
        <v/>
      </c>
      <c r="G772" s="360" t="str">
        <f>IF($B772="","",IFERROR(VLOOKUP($B772,SERVIÇOS!$B:$G,5,0),IFERROR(VLOOKUP($B772,'COMPOSIÇÕES COMPLEMENTARES '!$C:$K,7,0),"")))</f>
        <v/>
      </c>
      <c r="H772" s="360" t="str">
        <f t="shared" si="71"/>
        <v/>
      </c>
      <c r="I772" s="360" t="str">
        <f t="shared" si="72"/>
        <v/>
      </c>
      <c r="J772" s="360" t="str">
        <f t="shared" si="73"/>
        <v/>
      </c>
      <c r="K772" s="360" t="str">
        <f t="shared" si="74"/>
        <v/>
      </c>
      <c r="L772" s="360"/>
    </row>
    <row r="773" spans="1:12">
      <c r="A773" s="355"/>
      <c r="B773" s="356"/>
      <c r="C773" s="357" t="str">
        <f>IF($B773="","",IFERROR(VLOOKUP($B773,SERVIÇOS!$B:$G,2,0),IFERROR(VLOOKUP($B773,'COMPOSIÇÕES COMPLEMENTARES '!$C:$K,2,0),"")))</f>
        <v/>
      </c>
      <c r="D773" s="358" t="str">
        <f>IF($B773="","",IFERROR(VLOOKUP($B773,SERVIÇOS!$B:$G,3,0),IFERROR(VLOOKUP($B773,'COMPOSIÇÕES COMPLEMENTARES '!$C:$K,3,0),"")))</f>
        <v/>
      </c>
      <c r="E773" s="359"/>
      <c r="F773" s="360" t="str">
        <f>IF($B773="","",IFERROR(VLOOKUP($B773,SERVIÇOS!$B:$G,4,0),IFERROR(VLOOKUP($B773,'COMPOSIÇÕES COMPLEMENTARES '!$C:$K,6,0),"")))</f>
        <v/>
      </c>
      <c r="G773" s="360" t="str">
        <f>IF($B773="","",IFERROR(VLOOKUP($B773,SERVIÇOS!$B:$G,5,0),IFERROR(VLOOKUP($B773,'COMPOSIÇÕES COMPLEMENTARES '!$C:$K,7,0),"")))</f>
        <v/>
      </c>
      <c r="H773" s="360" t="str">
        <f t="shared" si="71"/>
        <v/>
      </c>
      <c r="I773" s="360" t="str">
        <f t="shared" si="72"/>
        <v/>
      </c>
      <c r="J773" s="360" t="str">
        <f t="shared" si="73"/>
        <v/>
      </c>
      <c r="K773" s="360" t="str">
        <f t="shared" si="74"/>
        <v/>
      </c>
      <c r="L773" s="360"/>
    </row>
    <row r="774" spans="1:12">
      <c r="A774" s="355"/>
      <c r="B774" s="356"/>
      <c r="C774" s="357" t="str">
        <f>IF($B774="","",IFERROR(VLOOKUP($B774,SERVIÇOS!$B:$G,2,0),IFERROR(VLOOKUP($B774,'COMPOSIÇÕES COMPLEMENTARES '!$C:$K,2,0),"")))</f>
        <v/>
      </c>
      <c r="D774" s="358" t="str">
        <f>IF($B774="","",IFERROR(VLOOKUP($B774,SERVIÇOS!$B:$G,3,0),IFERROR(VLOOKUP($B774,'COMPOSIÇÕES COMPLEMENTARES '!$C:$K,3,0),"")))</f>
        <v/>
      </c>
      <c r="E774" s="359"/>
      <c r="F774" s="360" t="str">
        <f>IF($B774="","",IFERROR(VLOOKUP($B774,SERVIÇOS!$B:$G,4,0),IFERROR(VLOOKUP($B774,'COMPOSIÇÕES COMPLEMENTARES '!$C:$K,6,0),"")))</f>
        <v/>
      </c>
      <c r="G774" s="360" t="str">
        <f>IF($B774="","",IFERROR(VLOOKUP($B774,SERVIÇOS!$B:$G,5,0),IFERROR(VLOOKUP($B774,'COMPOSIÇÕES COMPLEMENTARES '!$C:$K,7,0),"")))</f>
        <v/>
      </c>
      <c r="H774" s="360" t="str">
        <f t="shared" si="71"/>
        <v/>
      </c>
      <c r="I774" s="360" t="str">
        <f t="shared" si="72"/>
        <v/>
      </c>
      <c r="J774" s="360" t="str">
        <f t="shared" si="73"/>
        <v/>
      </c>
      <c r="K774" s="360" t="str">
        <f t="shared" si="74"/>
        <v/>
      </c>
      <c r="L774" s="360"/>
    </row>
    <row r="775" spans="1:12">
      <c r="A775" s="355"/>
      <c r="B775" s="356"/>
      <c r="C775" s="357" t="str">
        <f>IF($B775="","",IFERROR(VLOOKUP($B775,SERVIÇOS!$B:$G,2,0),IFERROR(VLOOKUP($B775,'COMPOSIÇÕES COMPLEMENTARES '!$C:$K,2,0),"")))</f>
        <v/>
      </c>
      <c r="D775" s="358" t="str">
        <f>IF($B775="","",IFERROR(VLOOKUP($B775,SERVIÇOS!$B:$G,3,0),IFERROR(VLOOKUP($B775,'COMPOSIÇÕES COMPLEMENTARES '!$C:$K,3,0),"")))</f>
        <v/>
      </c>
      <c r="E775" s="359"/>
      <c r="F775" s="360" t="str">
        <f>IF($B775="","",IFERROR(VLOOKUP($B775,SERVIÇOS!$B:$G,4,0),IFERROR(VLOOKUP($B775,'COMPOSIÇÕES COMPLEMENTARES '!$C:$K,6,0),"")))</f>
        <v/>
      </c>
      <c r="G775" s="360" t="str">
        <f>IF($B775="","",IFERROR(VLOOKUP($B775,SERVIÇOS!$B:$G,5,0),IFERROR(VLOOKUP($B775,'COMPOSIÇÕES COMPLEMENTARES '!$C:$K,7,0),"")))</f>
        <v/>
      </c>
      <c r="H775" s="360" t="str">
        <f t="shared" si="71"/>
        <v/>
      </c>
      <c r="I775" s="360" t="str">
        <f t="shared" si="72"/>
        <v/>
      </c>
      <c r="J775" s="360" t="str">
        <f t="shared" si="73"/>
        <v/>
      </c>
      <c r="K775" s="360" t="str">
        <f t="shared" si="74"/>
        <v/>
      </c>
      <c r="L775" s="360"/>
    </row>
    <row r="776" spans="1:12">
      <c r="A776" s="355"/>
      <c r="B776" s="356"/>
      <c r="C776" s="357" t="str">
        <f>IF($B776="","",IFERROR(VLOOKUP($B776,SERVIÇOS!$B:$G,2,0),IFERROR(VLOOKUP($B776,'COMPOSIÇÕES COMPLEMENTARES '!$C:$K,2,0),"")))</f>
        <v/>
      </c>
      <c r="D776" s="358" t="str">
        <f>IF($B776="","",IFERROR(VLOOKUP($B776,SERVIÇOS!$B:$G,3,0),IFERROR(VLOOKUP($B776,'COMPOSIÇÕES COMPLEMENTARES '!$C:$K,3,0),"")))</f>
        <v/>
      </c>
      <c r="E776" s="359"/>
      <c r="F776" s="360" t="str">
        <f>IF($B776="","",IFERROR(VLOOKUP($B776,SERVIÇOS!$B:$G,4,0),IFERROR(VLOOKUP($B776,'COMPOSIÇÕES COMPLEMENTARES '!$C:$K,6,0),"")))</f>
        <v/>
      </c>
      <c r="G776" s="360" t="str">
        <f>IF($B776="","",IFERROR(VLOOKUP($B776,SERVIÇOS!$B:$G,5,0),IFERROR(VLOOKUP($B776,'COMPOSIÇÕES COMPLEMENTARES '!$C:$K,7,0),"")))</f>
        <v/>
      </c>
      <c r="H776" s="360" t="str">
        <f t="shared" si="71"/>
        <v/>
      </c>
      <c r="I776" s="360" t="str">
        <f t="shared" si="72"/>
        <v/>
      </c>
      <c r="J776" s="360" t="str">
        <f t="shared" si="73"/>
        <v/>
      </c>
      <c r="K776" s="360" t="str">
        <f t="shared" si="74"/>
        <v/>
      </c>
      <c r="L776" s="360"/>
    </row>
    <row r="777" spans="1:12">
      <c r="A777" s="355"/>
      <c r="B777" s="356"/>
      <c r="C777" s="357" t="str">
        <f>IF($B777="","",IFERROR(VLOOKUP($B777,SERVIÇOS!$B:$G,2,0),IFERROR(VLOOKUP($B777,'COMPOSIÇÕES COMPLEMENTARES '!$C:$K,2,0),"")))</f>
        <v/>
      </c>
      <c r="D777" s="358" t="str">
        <f>IF($B777="","",IFERROR(VLOOKUP($B777,SERVIÇOS!$B:$G,3,0),IFERROR(VLOOKUP($B777,'COMPOSIÇÕES COMPLEMENTARES '!$C:$K,3,0),"")))</f>
        <v/>
      </c>
      <c r="E777" s="359"/>
      <c r="F777" s="360" t="str">
        <f>IF($B777="","",IFERROR(VLOOKUP($B777,SERVIÇOS!$B:$G,4,0),IFERROR(VLOOKUP($B777,'COMPOSIÇÕES COMPLEMENTARES '!$C:$K,6,0),"")))</f>
        <v/>
      </c>
      <c r="G777" s="360" t="str">
        <f>IF($B777="","",IFERROR(VLOOKUP($B777,SERVIÇOS!$B:$G,5,0),IFERROR(VLOOKUP($B777,'COMPOSIÇÕES COMPLEMENTARES '!$C:$K,7,0),"")))</f>
        <v/>
      </c>
      <c r="H777" s="360" t="str">
        <f t="shared" si="71"/>
        <v/>
      </c>
      <c r="I777" s="360" t="str">
        <f t="shared" si="72"/>
        <v/>
      </c>
      <c r="J777" s="360" t="str">
        <f t="shared" si="73"/>
        <v/>
      </c>
      <c r="K777" s="360" t="str">
        <f t="shared" si="74"/>
        <v/>
      </c>
      <c r="L777" s="360"/>
    </row>
    <row r="778" spans="1:12">
      <c r="A778" s="355"/>
      <c r="B778" s="356"/>
      <c r="C778" s="357" t="str">
        <f>IF($B778="","",IFERROR(VLOOKUP($B778,SERVIÇOS!$B:$G,2,0),IFERROR(VLOOKUP($B778,'COMPOSIÇÕES COMPLEMENTARES '!$C:$K,2,0),"")))</f>
        <v/>
      </c>
      <c r="D778" s="358" t="str">
        <f>IF($B778="","",IFERROR(VLOOKUP($B778,SERVIÇOS!$B:$G,3,0),IFERROR(VLOOKUP($B778,'COMPOSIÇÕES COMPLEMENTARES '!$C:$K,3,0),"")))</f>
        <v/>
      </c>
      <c r="E778" s="359"/>
      <c r="F778" s="360" t="str">
        <f>IF($B778="","",IFERROR(VLOOKUP($B778,SERVIÇOS!$B:$G,4,0),IFERROR(VLOOKUP($B778,'COMPOSIÇÕES COMPLEMENTARES '!$C:$K,6,0),"")))</f>
        <v/>
      </c>
      <c r="G778" s="360" t="str">
        <f>IF($B778="","",IFERROR(VLOOKUP($B778,SERVIÇOS!$B:$G,5,0),IFERROR(VLOOKUP($B778,'COMPOSIÇÕES COMPLEMENTARES '!$C:$K,7,0),"")))</f>
        <v/>
      </c>
      <c r="H778" s="360" t="str">
        <f t="shared" si="71"/>
        <v/>
      </c>
      <c r="I778" s="360" t="str">
        <f t="shared" si="72"/>
        <v/>
      </c>
      <c r="J778" s="360" t="str">
        <f t="shared" si="73"/>
        <v/>
      </c>
      <c r="K778" s="360" t="str">
        <f t="shared" si="74"/>
        <v/>
      </c>
      <c r="L778" s="360"/>
    </row>
    <row r="779" spans="1:12">
      <c r="A779" s="355"/>
      <c r="B779" s="356"/>
      <c r="C779" s="357" t="str">
        <f>IF($B779="","",IFERROR(VLOOKUP($B779,SERVIÇOS!$B:$G,2,0),IFERROR(VLOOKUP($B779,'COMPOSIÇÕES COMPLEMENTARES '!$C:$K,2,0),"")))</f>
        <v/>
      </c>
      <c r="D779" s="358" t="str">
        <f>IF($B779="","",IFERROR(VLOOKUP($B779,SERVIÇOS!$B:$G,3,0),IFERROR(VLOOKUP($B779,'COMPOSIÇÕES COMPLEMENTARES '!$C:$K,3,0),"")))</f>
        <v/>
      </c>
      <c r="E779" s="359"/>
      <c r="F779" s="360" t="str">
        <f>IF($B779="","",IFERROR(VLOOKUP($B779,SERVIÇOS!$B:$G,4,0),IFERROR(VLOOKUP($B779,'COMPOSIÇÕES COMPLEMENTARES '!$C:$K,6,0),"")))</f>
        <v/>
      </c>
      <c r="G779" s="360" t="str">
        <f>IF($B779="","",IFERROR(VLOOKUP($B779,SERVIÇOS!$B:$G,5,0),IFERROR(VLOOKUP($B779,'COMPOSIÇÕES COMPLEMENTARES '!$C:$K,7,0),"")))</f>
        <v/>
      </c>
      <c r="H779" s="360" t="str">
        <f t="shared" si="71"/>
        <v/>
      </c>
      <c r="I779" s="360" t="str">
        <f t="shared" si="72"/>
        <v/>
      </c>
      <c r="J779" s="360" t="str">
        <f t="shared" si="73"/>
        <v/>
      </c>
      <c r="K779" s="360" t="str">
        <f t="shared" si="74"/>
        <v/>
      </c>
      <c r="L779" s="360"/>
    </row>
    <row r="780" spans="1:12">
      <c r="A780" s="355"/>
      <c r="B780" s="356"/>
      <c r="C780" s="357" t="str">
        <f>IF($B780="","",IFERROR(VLOOKUP($B780,SERVIÇOS!$B:$G,2,0),IFERROR(VLOOKUP($B780,'COMPOSIÇÕES COMPLEMENTARES '!$C:$K,2,0),"")))</f>
        <v/>
      </c>
      <c r="D780" s="358" t="str">
        <f>IF($B780="","",IFERROR(VLOOKUP($B780,SERVIÇOS!$B:$G,3,0),IFERROR(VLOOKUP($B780,'COMPOSIÇÕES COMPLEMENTARES '!$C:$K,3,0),"")))</f>
        <v/>
      </c>
      <c r="E780" s="359"/>
      <c r="F780" s="360" t="str">
        <f>IF($B780="","",IFERROR(VLOOKUP($B780,SERVIÇOS!$B:$G,4,0),IFERROR(VLOOKUP($B780,'COMPOSIÇÕES COMPLEMENTARES '!$C:$K,6,0),"")))</f>
        <v/>
      </c>
      <c r="G780" s="360" t="str">
        <f>IF($B780="","",IFERROR(VLOOKUP($B780,SERVIÇOS!$B:$G,5,0),IFERROR(VLOOKUP($B780,'COMPOSIÇÕES COMPLEMENTARES '!$C:$K,7,0),"")))</f>
        <v/>
      </c>
      <c r="H780" s="360" t="str">
        <f t="shared" si="71"/>
        <v/>
      </c>
      <c r="I780" s="360" t="str">
        <f t="shared" si="72"/>
        <v/>
      </c>
      <c r="J780" s="360" t="str">
        <f t="shared" si="73"/>
        <v/>
      </c>
      <c r="K780" s="360" t="str">
        <f t="shared" si="74"/>
        <v/>
      </c>
      <c r="L780" s="360"/>
    </row>
    <row r="781" spans="1:12">
      <c r="A781" s="355"/>
      <c r="B781" s="356"/>
      <c r="C781" s="357" t="str">
        <f>IF($B781="","",IFERROR(VLOOKUP($B781,SERVIÇOS!$B:$G,2,0),IFERROR(VLOOKUP($B781,'COMPOSIÇÕES COMPLEMENTARES '!$C:$K,2,0),"")))</f>
        <v/>
      </c>
      <c r="D781" s="358" t="str">
        <f>IF($B781="","",IFERROR(VLOOKUP($B781,SERVIÇOS!$B:$G,3,0),IFERROR(VLOOKUP($B781,'COMPOSIÇÕES COMPLEMENTARES '!$C:$K,3,0),"")))</f>
        <v/>
      </c>
      <c r="E781" s="359"/>
      <c r="F781" s="360" t="str">
        <f>IF($B781="","",IFERROR(VLOOKUP($B781,SERVIÇOS!$B:$G,4,0),IFERROR(VLOOKUP($B781,'COMPOSIÇÕES COMPLEMENTARES '!$C:$K,6,0),"")))</f>
        <v/>
      </c>
      <c r="G781" s="360" t="str">
        <f>IF($B781="","",IFERROR(VLOOKUP($B781,SERVIÇOS!$B:$G,5,0),IFERROR(VLOOKUP($B781,'COMPOSIÇÕES COMPLEMENTARES '!$C:$K,7,0),"")))</f>
        <v/>
      </c>
      <c r="H781" s="360" t="str">
        <f t="shared" si="71"/>
        <v/>
      </c>
      <c r="I781" s="360" t="str">
        <f t="shared" si="72"/>
        <v/>
      </c>
      <c r="J781" s="360" t="str">
        <f t="shared" si="73"/>
        <v/>
      </c>
      <c r="K781" s="360" t="str">
        <f t="shared" si="74"/>
        <v/>
      </c>
      <c r="L781" s="360"/>
    </row>
    <row r="782" spans="1:12">
      <c r="A782" s="355"/>
      <c r="B782" s="356"/>
      <c r="C782" s="357" t="str">
        <f>IF($B782="","",IFERROR(VLOOKUP($B782,SERVIÇOS!$B:$G,2,0),IFERROR(VLOOKUP($B782,'COMPOSIÇÕES COMPLEMENTARES '!$C:$K,2,0),"")))</f>
        <v/>
      </c>
      <c r="D782" s="358" t="str">
        <f>IF($B782="","",IFERROR(VLOOKUP($B782,SERVIÇOS!$B:$G,3,0),IFERROR(VLOOKUP($B782,'COMPOSIÇÕES COMPLEMENTARES '!$C:$K,3,0),"")))</f>
        <v/>
      </c>
      <c r="E782" s="359"/>
      <c r="F782" s="360" t="str">
        <f>IF($B782="","",IFERROR(VLOOKUP($B782,SERVIÇOS!$B:$G,4,0),IFERROR(VLOOKUP($B782,'COMPOSIÇÕES COMPLEMENTARES '!$C:$K,6,0),"")))</f>
        <v/>
      </c>
      <c r="G782" s="360" t="str">
        <f>IF($B782="","",IFERROR(VLOOKUP($B782,SERVIÇOS!$B:$G,5,0),IFERROR(VLOOKUP($B782,'COMPOSIÇÕES COMPLEMENTARES '!$C:$K,7,0),"")))</f>
        <v/>
      </c>
      <c r="H782" s="360" t="str">
        <f t="shared" si="71"/>
        <v/>
      </c>
      <c r="I782" s="360" t="str">
        <f t="shared" si="72"/>
        <v/>
      </c>
      <c r="J782" s="360" t="str">
        <f t="shared" si="73"/>
        <v/>
      </c>
      <c r="K782" s="360" t="str">
        <f t="shared" si="74"/>
        <v/>
      </c>
      <c r="L782" s="360"/>
    </row>
    <row r="783" spans="1:12">
      <c r="A783" s="355"/>
      <c r="B783" s="356"/>
      <c r="C783" s="357" t="str">
        <f>IF($B783="","",IFERROR(VLOOKUP($B783,SERVIÇOS!$B:$G,2,0),IFERROR(VLOOKUP($B783,'COMPOSIÇÕES COMPLEMENTARES '!$C:$K,2,0),"")))</f>
        <v/>
      </c>
      <c r="D783" s="358" t="str">
        <f>IF($B783="","",IFERROR(VLOOKUP($B783,SERVIÇOS!$B:$G,3,0),IFERROR(VLOOKUP($B783,'COMPOSIÇÕES COMPLEMENTARES '!$C:$K,3,0),"")))</f>
        <v/>
      </c>
      <c r="E783" s="359"/>
      <c r="F783" s="360" t="str">
        <f>IF($B783="","",IFERROR(VLOOKUP($B783,SERVIÇOS!$B:$G,4,0),IFERROR(VLOOKUP($B783,'COMPOSIÇÕES COMPLEMENTARES '!$C:$K,6,0),"")))</f>
        <v/>
      </c>
      <c r="G783" s="360" t="str">
        <f>IF($B783="","",IFERROR(VLOOKUP($B783,SERVIÇOS!$B:$G,5,0),IFERROR(VLOOKUP($B783,'COMPOSIÇÕES COMPLEMENTARES '!$C:$K,7,0),"")))</f>
        <v/>
      </c>
      <c r="H783" s="360" t="str">
        <f t="shared" si="71"/>
        <v/>
      </c>
      <c r="I783" s="360" t="str">
        <f t="shared" si="72"/>
        <v/>
      </c>
      <c r="J783" s="360" t="str">
        <f t="shared" si="73"/>
        <v/>
      </c>
      <c r="K783" s="360" t="str">
        <f t="shared" si="74"/>
        <v/>
      </c>
      <c r="L783" s="360"/>
    </row>
    <row r="784" spans="1:12">
      <c r="A784" s="355"/>
      <c r="B784" s="356"/>
      <c r="C784" s="357" t="str">
        <f>IF($B784="","",IFERROR(VLOOKUP($B784,SERVIÇOS!$B:$G,2,0),IFERROR(VLOOKUP($B784,'COMPOSIÇÕES COMPLEMENTARES '!$C:$K,2,0),"")))</f>
        <v/>
      </c>
      <c r="D784" s="358" t="str">
        <f>IF($B784="","",IFERROR(VLOOKUP($B784,SERVIÇOS!$B:$G,3,0),IFERROR(VLOOKUP($B784,'COMPOSIÇÕES COMPLEMENTARES '!$C:$K,3,0),"")))</f>
        <v/>
      </c>
      <c r="E784" s="359"/>
      <c r="F784" s="360" t="str">
        <f>IF($B784="","",IFERROR(VLOOKUP($B784,SERVIÇOS!$B:$G,4,0),IFERROR(VLOOKUP($B784,'COMPOSIÇÕES COMPLEMENTARES '!$C:$K,6,0),"")))</f>
        <v/>
      </c>
      <c r="G784" s="360" t="str">
        <f>IF($B784="","",IFERROR(VLOOKUP($B784,SERVIÇOS!$B:$G,5,0),IFERROR(VLOOKUP($B784,'COMPOSIÇÕES COMPLEMENTARES '!$C:$K,7,0),"")))</f>
        <v/>
      </c>
      <c r="H784" s="360" t="str">
        <f t="shared" si="71"/>
        <v/>
      </c>
      <c r="I784" s="360" t="str">
        <f t="shared" si="72"/>
        <v/>
      </c>
      <c r="J784" s="360" t="str">
        <f t="shared" si="73"/>
        <v/>
      </c>
      <c r="K784" s="360" t="str">
        <f t="shared" si="74"/>
        <v/>
      </c>
      <c r="L784" s="360"/>
    </row>
    <row r="785" spans="1:12">
      <c r="A785" s="355"/>
      <c r="B785" s="356"/>
      <c r="C785" s="357" t="str">
        <f>IF($B785="","",IFERROR(VLOOKUP($B785,SERVIÇOS!$B:$G,2,0),IFERROR(VLOOKUP($B785,'COMPOSIÇÕES COMPLEMENTARES '!$C:$K,2,0),"")))</f>
        <v/>
      </c>
      <c r="D785" s="358" t="str">
        <f>IF($B785="","",IFERROR(VLOOKUP($B785,SERVIÇOS!$B:$G,3,0),IFERROR(VLOOKUP($B785,'COMPOSIÇÕES COMPLEMENTARES '!$C:$K,3,0),"")))</f>
        <v/>
      </c>
      <c r="E785" s="359"/>
      <c r="F785" s="360" t="str">
        <f>IF($B785="","",IFERROR(VLOOKUP($B785,SERVIÇOS!$B:$G,4,0),IFERROR(VLOOKUP($B785,'COMPOSIÇÕES COMPLEMENTARES '!$C:$K,6,0),"")))</f>
        <v/>
      </c>
      <c r="G785" s="360" t="str">
        <f>IF($B785="","",IFERROR(VLOOKUP($B785,SERVIÇOS!$B:$G,5,0),IFERROR(VLOOKUP($B785,'COMPOSIÇÕES COMPLEMENTARES '!$C:$K,7,0),"")))</f>
        <v/>
      </c>
      <c r="H785" s="360" t="str">
        <f t="shared" si="71"/>
        <v/>
      </c>
      <c r="I785" s="360" t="str">
        <f t="shared" si="72"/>
        <v/>
      </c>
      <c r="J785" s="360" t="str">
        <f t="shared" si="73"/>
        <v/>
      </c>
      <c r="K785" s="360" t="str">
        <f t="shared" si="74"/>
        <v/>
      </c>
      <c r="L785" s="360"/>
    </row>
    <row r="786" spans="1:12">
      <c r="A786" s="355"/>
      <c r="B786" s="356"/>
      <c r="C786" s="357" t="str">
        <f>IF($B786="","",IFERROR(VLOOKUP($B786,SERVIÇOS!$B:$G,2,0),IFERROR(VLOOKUP($B786,'COMPOSIÇÕES COMPLEMENTARES '!$C:$K,2,0),"")))</f>
        <v/>
      </c>
      <c r="D786" s="358" t="str">
        <f>IF($B786="","",IFERROR(VLOOKUP($B786,SERVIÇOS!$B:$G,3,0),IFERROR(VLOOKUP($B786,'COMPOSIÇÕES COMPLEMENTARES '!$C:$K,3,0),"")))</f>
        <v/>
      </c>
      <c r="E786" s="359"/>
      <c r="F786" s="360" t="str">
        <f>IF($B786="","",IFERROR(VLOOKUP($B786,SERVIÇOS!$B:$G,4,0),IFERROR(VLOOKUP($B786,'COMPOSIÇÕES COMPLEMENTARES '!$C:$K,6,0),"")))</f>
        <v/>
      </c>
      <c r="G786" s="360" t="str">
        <f>IF($B786="","",IFERROR(VLOOKUP($B786,SERVIÇOS!$B:$G,5,0),IFERROR(VLOOKUP($B786,'COMPOSIÇÕES COMPLEMENTARES '!$C:$K,7,0),"")))</f>
        <v/>
      </c>
      <c r="H786" s="360" t="str">
        <f t="shared" ref="H786:H849" si="75">IF(E786="","",F786+G786)</f>
        <v/>
      </c>
      <c r="I786" s="360" t="str">
        <f t="shared" si="72"/>
        <v/>
      </c>
      <c r="J786" s="360" t="str">
        <f t="shared" si="73"/>
        <v/>
      </c>
      <c r="K786" s="360" t="str">
        <f t="shared" si="74"/>
        <v/>
      </c>
      <c r="L786" s="360"/>
    </row>
    <row r="787" spans="1:12">
      <c r="A787" s="355"/>
      <c r="B787" s="356"/>
      <c r="C787" s="357" t="str">
        <f>IF($B787="","",IFERROR(VLOOKUP($B787,SERVIÇOS!$B:$G,2,0),IFERROR(VLOOKUP($B787,'COMPOSIÇÕES COMPLEMENTARES '!$C:$K,2,0),"")))</f>
        <v/>
      </c>
      <c r="D787" s="358" t="str">
        <f>IF($B787="","",IFERROR(VLOOKUP($B787,SERVIÇOS!$B:$G,3,0),IFERROR(VLOOKUP($B787,'COMPOSIÇÕES COMPLEMENTARES '!$C:$K,3,0),"")))</f>
        <v/>
      </c>
      <c r="E787" s="359"/>
      <c r="F787" s="360" t="str">
        <f>IF($B787="","",IFERROR(VLOOKUP($B787,SERVIÇOS!$B:$G,4,0),IFERROR(VLOOKUP($B787,'COMPOSIÇÕES COMPLEMENTARES '!$C:$K,6,0),"")))</f>
        <v/>
      </c>
      <c r="G787" s="360" t="str">
        <f>IF($B787="","",IFERROR(VLOOKUP($B787,SERVIÇOS!$B:$G,5,0),IFERROR(VLOOKUP($B787,'COMPOSIÇÕES COMPLEMENTARES '!$C:$K,7,0),"")))</f>
        <v/>
      </c>
      <c r="H787" s="360" t="str">
        <f t="shared" si="75"/>
        <v/>
      </c>
      <c r="I787" s="360" t="str">
        <f t="shared" si="72"/>
        <v/>
      </c>
      <c r="J787" s="360" t="str">
        <f t="shared" si="73"/>
        <v/>
      </c>
      <c r="K787" s="360" t="str">
        <f t="shared" si="74"/>
        <v/>
      </c>
      <c r="L787" s="360"/>
    </row>
    <row r="788" spans="1:12">
      <c r="A788" s="355"/>
      <c r="B788" s="356"/>
      <c r="C788" s="357" t="str">
        <f>IF($B788="","",IFERROR(VLOOKUP($B788,SERVIÇOS!$B:$G,2,0),IFERROR(VLOOKUP($B788,'COMPOSIÇÕES COMPLEMENTARES '!$C:$K,2,0),"")))</f>
        <v/>
      </c>
      <c r="D788" s="358" t="str">
        <f>IF($B788="","",IFERROR(VLOOKUP($B788,SERVIÇOS!$B:$G,3,0),IFERROR(VLOOKUP($B788,'COMPOSIÇÕES COMPLEMENTARES '!$C:$K,3,0),"")))</f>
        <v/>
      </c>
      <c r="E788" s="359"/>
      <c r="F788" s="360" t="str">
        <f>IF($B788="","",IFERROR(VLOOKUP($B788,SERVIÇOS!$B:$G,4,0),IFERROR(VLOOKUP($B788,'COMPOSIÇÕES COMPLEMENTARES '!$C:$K,6,0),"")))</f>
        <v/>
      </c>
      <c r="G788" s="360" t="str">
        <f>IF($B788="","",IFERROR(VLOOKUP($B788,SERVIÇOS!$B:$G,5,0),IFERROR(VLOOKUP($B788,'COMPOSIÇÕES COMPLEMENTARES '!$C:$K,7,0),"")))</f>
        <v/>
      </c>
      <c r="H788" s="360" t="str">
        <f t="shared" si="75"/>
        <v/>
      </c>
      <c r="I788" s="360" t="str">
        <f t="shared" si="72"/>
        <v/>
      </c>
      <c r="J788" s="360" t="str">
        <f t="shared" si="73"/>
        <v/>
      </c>
      <c r="K788" s="360" t="str">
        <f t="shared" si="74"/>
        <v/>
      </c>
      <c r="L788" s="360"/>
    </row>
    <row r="789" spans="1:12">
      <c r="A789" s="355"/>
      <c r="B789" s="356"/>
      <c r="C789" s="357" t="str">
        <f>IF($B789="","",IFERROR(VLOOKUP($B789,SERVIÇOS!$B:$G,2,0),IFERROR(VLOOKUP($B789,'COMPOSIÇÕES COMPLEMENTARES '!$C:$K,2,0),"")))</f>
        <v/>
      </c>
      <c r="D789" s="358" t="str">
        <f>IF($B789="","",IFERROR(VLOOKUP($B789,SERVIÇOS!$B:$G,3,0),IFERROR(VLOOKUP($B789,'COMPOSIÇÕES COMPLEMENTARES '!$C:$K,3,0),"")))</f>
        <v/>
      </c>
      <c r="E789" s="359"/>
      <c r="F789" s="360" t="str">
        <f>IF($B789="","",IFERROR(VLOOKUP($B789,SERVIÇOS!$B:$G,4,0),IFERROR(VLOOKUP($B789,'COMPOSIÇÕES COMPLEMENTARES '!$C:$K,6,0),"")))</f>
        <v/>
      </c>
      <c r="G789" s="360" t="str">
        <f>IF($B789="","",IFERROR(VLOOKUP($B789,SERVIÇOS!$B:$G,5,0),IFERROR(VLOOKUP($B789,'COMPOSIÇÕES COMPLEMENTARES '!$C:$K,7,0),"")))</f>
        <v/>
      </c>
      <c r="H789" s="360" t="str">
        <f t="shared" si="75"/>
        <v/>
      </c>
      <c r="I789" s="360" t="str">
        <f t="shared" si="72"/>
        <v/>
      </c>
      <c r="J789" s="360" t="str">
        <f t="shared" si="73"/>
        <v/>
      </c>
      <c r="K789" s="360" t="str">
        <f t="shared" si="74"/>
        <v/>
      </c>
      <c r="L789" s="360"/>
    </row>
    <row r="790" spans="1:12">
      <c r="A790" s="355"/>
      <c r="B790" s="356"/>
      <c r="C790" s="357" t="str">
        <f>IF($B790="","",IFERROR(VLOOKUP($B790,SERVIÇOS!$B:$G,2,0),IFERROR(VLOOKUP($B790,'COMPOSIÇÕES COMPLEMENTARES '!$C:$K,2,0),"")))</f>
        <v/>
      </c>
      <c r="D790" s="358" t="str">
        <f>IF($B790="","",IFERROR(VLOOKUP($B790,SERVIÇOS!$B:$G,3,0),IFERROR(VLOOKUP($B790,'COMPOSIÇÕES COMPLEMENTARES '!$C:$K,3,0),"")))</f>
        <v/>
      </c>
      <c r="E790" s="359"/>
      <c r="F790" s="360" t="str">
        <f>IF($B790="","",IFERROR(VLOOKUP($B790,SERVIÇOS!$B:$G,4,0),IFERROR(VLOOKUP($B790,'COMPOSIÇÕES COMPLEMENTARES '!$C:$K,6,0),"")))</f>
        <v/>
      </c>
      <c r="G790" s="360" t="str">
        <f>IF($B790="","",IFERROR(VLOOKUP($B790,SERVIÇOS!$B:$G,5,0),IFERROR(VLOOKUP($B790,'COMPOSIÇÕES COMPLEMENTARES '!$C:$K,7,0),"")))</f>
        <v/>
      </c>
      <c r="H790" s="360" t="str">
        <f t="shared" si="75"/>
        <v/>
      </c>
      <c r="I790" s="360" t="str">
        <f t="shared" si="72"/>
        <v/>
      </c>
      <c r="J790" s="360" t="str">
        <f t="shared" si="73"/>
        <v/>
      </c>
      <c r="K790" s="360" t="str">
        <f t="shared" si="74"/>
        <v/>
      </c>
      <c r="L790" s="360"/>
    </row>
    <row r="791" spans="1:12">
      <c r="A791" s="355"/>
      <c r="B791" s="356"/>
      <c r="C791" s="357" t="str">
        <f>IF($B791="","",IFERROR(VLOOKUP($B791,SERVIÇOS!$B:$G,2,0),IFERROR(VLOOKUP($B791,'COMPOSIÇÕES COMPLEMENTARES '!$C:$K,2,0),"")))</f>
        <v/>
      </c>
      <c r="D791" s="358" t="str">
        <f>IF($B791="","",IFERROR(VLOOKUP($B791,SERVIÇOS!$B:$G,3,0),IFERROR(VLOOKUP($B791,'COMPOSIÇÕES COMPLEMENTARES '!$C:$K,3,0),"")))</f>
        <v/>
      </c>
      <c r="E791" s="359"/>
      <c r="F791" s="360" t="str">
        <f>IF($B791="","",IFERROR(VLOOKUP($B791,SERVIÇOS!$B:$G,4,0),IFERROR(VLOOKUP($B791,'COMPOSIÇÕES COMPLEMENTARES '!$C:$K,6,0),"")))</f>
        <v/>
      </c>
      <c r="G791" s="360" t="str">
        <f>IF($B791="","",IFERROR(VLOOKUP($B791,SERVIÇOS!$B:$G,5,0),IFERROR(VLOOKUP($B791,'COMPOSIÇÕES COMPLEMENTARES '!$C:$K,7,0),"")))</f>
        <v/>
      </c>
      <c r="H791" s="360" t="str">
        <f t="shared" si="75"/>
        <v/>
      </c>
      <c r="I791" s="360" t="str">
        <f t="shared" si="72"/>
        <v/>
      </c>
      <c r="J791" s="360" t="str">
        <f t="shared" si="73"/>
        <v/>
      </c>
      <c r="K791" s="360" t="str">
        <f t="shared" si="74"/>
        <v/>
      </c>
      <c r="L791" s="360"/>
    </row>
    <row r="792" spans="1:12">
      <c r="A792" s="355"/>
      <c r="B792" s="356"/>
      <c r="C792" s="357" t="str">
        <f>IF($B792="","",IFERROR(VLOOKUP($B792,SERVIÇOS!$B:$G,2,0),IFERROR(VLOOKUP($B792,'COMPOSIÇÕES COMPLEMENTARES '!$C:$K,2,0),"")))</f>
        <v/>
      </c>
      <c r="D792" s="358" t="str">
        <f>IF($B792="","",IFERROR(VLOOKUP($B792,SERVIÇOS!$B:$G,3,0),IFERROR(VLOOKUP($B792,'COMPOSIÇÕES COMPLEMENTARES '!$C:$K,3,0),"")))</f>
        <v/>
      </c>
      <c r="E792" s="359"/>
      <c r="F792" s="360" t="str">
        <f>IF($B792="","",IFERROR(VLOOKUP($B792,SERVIÇOS!$B:$G,4,0),IFERROR(VLOOKUP($B792,'COMPOSIÇÕES COMPLEMENTARES '!$C:$K,6,0),"")))</f>
        <v/>
      </c>
      <c r="G792" s="360" t="str">
        <f>IF($B792="","",IFERROR(VLOOKUP($B792,SERVIÇOS!$B:$G,5,0),IFERROR(VLOOKUP($B792,'COMPOSIÇÕES COMPLEMENTARES '!$C:$K,7,0),"")))</f>
        <v/>
      </c>
      <c r="H792" s="360" t="str">
        <f t="shared" si="75"/>
        <v/>
      </c>
      <c r="I792" s="360" t="str">
        <f t="shared" si="72"/>
        <v/>
      </c>
      <c r="J792" s="360" t="str">
        <f t="shared" si="73"/>
        <v/>
      </c>
      <c r="K792" s="360" t="str">
        <f t="shared" si="74"/>
        <v/>
      </c>
      <c r="L792" s="360"/>
    </row>
    <row r="793" spans="1:12">
      <c r="A793" s="355"/>
      <c r="B793" s="356"/>
      <c r="C793" s="357" t="str">
        <f>IF($B793="","",IFERROR(VLOOKUP($B793,SERVIÇOS!$B:$G,2,0),IFERROR(VLOOKUP($B793,'COMPOSIÇÕES COMPLEMENTARES '!$C:$K,2,0),"")))</f>
        <v/>
      </c>
      <c r="D793" s="358" t="str">
        <f>IF($B793="","",IFERROR(VLOOKUP($B793,SERVIÇOS!$B:$G,3,0),IFERROR(VLOOKUP($B793,'COMPOSIÇÕES COMPLEMENTARES '!$C:$K,3,0),"")))</f>
        <v/>
      </c>
      <c r="E793" s="359"/>
      <c r="F793" s="360" t="str">
        <f>IF($B793="","",IFERROR(VLOOKUP($B793,SERVIÇOS!$B:$G,4,0),IFERROR(VLOOKUP($B793,'COMPOSIÇÕES COMPLEMENTARES '!$C:$K,6,0),"")))</f>
        <v/>
      </c>
      <c r="G793" s="360" t="str">
        <f>IF($B793="","",IFERROR(VLOOKUP($B793,SERVIÇOS!$B:$G,5,0),IFERROR(VLOOKUP($B793,'COMPOSIÇÕES COMPLEMENTARES '!$C:$K,7,0),"")))</f>
        <v/>
      </c>
      <c r="H793" s="360" t="str">
        <f t="shared" si="75"/>
        <v/>
      </c>
      <c r="I793" s="360" t="str">
        <f t="shared" si="72"/>
        <v/>
      </c>
      <c r="J793" s="360" t="str">
        <f t="shared" si="73"/>
        <v/>
      </c>
      <c r="K793" s="360" t="str">
        <f t="shared" si="74"/>
        <v/>
      </c>
      <c r="L793" s="360"/>
    </row>
    <row r="794" spans="1:12">
      <c r="A794" s="355"/>
      <c r="B794" s="356"/>
      <c r="C794" s="357" t="str">
        <f>IF($B794="","",IFERROR(VLOOKUP($B794,SERVIÇOS!$B:$G,2,0),IFERROR(VLOOKUP($B794,'COMPOSIÇÕES COMPLEMENTARES '!$C:$K,2,0),"")))</f>
        <v/>
      </c>
      <c r="D794" s="358" t="str">
        <f>IF($B794="","",IFERROR(VLOOKUP($B794,SERVIÇOS!$B:$G,3,0),IFERROR(VLOOKUP($B794,'COMPOSIÇÕES COMPLEMENTARES '!$C:$K,3,0),"")))</f>
        <v/>
      </c>
      <c r="E794" s="359"/>
      <c r="F794" s="360" t="str">
        <f>IF($B794="","",IFERROR(VLOOKUP($B794,SERVIÇOS!$B:$G,4,0),IFERROR(VLOOKUP($B794,'COMPOSIÇÕES COMPLEMENTARES '!$C:$K,6,0),"")))</f>
        <v/>
      </c>
      <c r="G794" s="360" t="str">
        <f>IF($B794="","",IFERROR(VLOOKUP($B794,SERVIÇOS!$B:$G,5,0),IFERROR(VLOOKUP($B794,'COMPOSIÇÕES COMPLEMENTARES '!$C:$K,7,0),"")))</f>
        <v/>
      </c>
      <c r="H794" s="360" t="str">
        <f t="shared" si="75"/>
        <v/>
      </c>
      <c r="I794" s="360" t="str">
        <f t="shared" si="72"/>
        <v/>
      </c>
      <c r="J794" s="360" t="str">
        <f t="shared" si="73"/>
        <v/>
      </c>
      <c r="K794" s="360" t="str">
        <f t="shared" si="74"/>
        <v/>
      </c>
      <c r="L794" s="360"/>
    </row>
    <row r="795" spans="1:12">
      <c r="A795" s="355"/>
      <c r="B795" s="356"/>
      <c r="C795" s="357" t="str">
        <f>IF($B795="","",IFERROR(VLOOKUP($B795,SERVIÇOS!$B:$G,2,0),IFERROR(VLOOKUP($B795,'COMPOSIÇÕES COMPLEMENTARES '!$C:$K,2,0),"")))</f>
        <v/>
      </c>
      <c r="D795" s="358" t="str">
        <f>IF($B795="","",IFERROR(VLOOKUP($B795,SERVIÇOS!$B:$G,3,0),IFERROR(VLOOKUP($B795,'COMPOSIÇÕES COMPLEMENTARES '!$C:$K,3,0),"")))</f>
        <v/>
      </c>
      <c r="E795" s="359"/>
      <c r="F795" s="360" t="str">
        <f>IF($B795="","",IFERROR(VLOOKUP($B795,SERVIÇOS!$B:$G,4,0),IFERROR(VLOOKUP($B795,'COMPOSIÇÕES COMPLEMENTARES '!$C:$K,6,0),"")))</f>
        <v/>
      </c>
      <c r="G795" s="360" t="str">
        <f>IF($B795="","",IFERROR(VLOOKUP($B795,SERVIÇOS!$B:$G,5,0),IFERROR(VLOOKUP($B795,'COMPOSIÇÕES COMPLEMENTARES '!$C:$K,7,0),"")))</f>
        <v/>
      </c>
      <c r="H795" s="360" t="str">
        <f t="shared" si="75"/>
        <v/>
      </c>
      <c r="I795" s="360" t="str">
        <f t="shared" ref="I795:I858" si="76">IF(E795="","",TRUNC((E795*F795),2))</f>
        <v/>
      </c>
      <c r="J795" s="360" t="str">
        <f t="shared" ref="J795:J858" si="77">IF(E795="","",TRUNC((E795*G795),2))</f>
        <v/>
      </c>
      <c r="K795" s="360" t="str">
        <f t="shared" ref="K795:K858" si="78">IF(E795="","",TRUNC((E795*H795),2))</f>
        <v/>
      </c>
      <c r="L795" s="360"/>
    </row>
    <row r="796" spans="1:12">
      <c r="A796" s="355"/>
      <c r="B796" s="356"/>
      <c r="C796" s="357" t="str">
        <f>IF($B796="","",IFERROR(VLOOKUP($B796,SERVIÇOS!$B:$G,2,0),IFERROR(VLOOKUP($B796,'COMPOSIÇÕES COMPLEMENTARES '!$C:$K,2,0),"")))</f>
        <v/>
      </c>
      <c r="D796" s="358" t="str">
        <f>IF($B796="","",IFERROR(VLOOKUP($B796,SERVIÇOS!$B:$G,3,0),IFERROR(VLOOKUP($B796,'COMPOSIÇÕES COMPLEMENTARES '!$C:$K,3,0),"")))</f>
        <v/>
      </c>
      <c r="E796" s="359"/>
      <c r="F796" s="360" t="str">
        <f>IF($B796="","",IFERROR(VLOOKUP($B796,SERVIÇOS!$B:$G,4,0),IFERROR(VLOOKUP($B796,'COMPOSIÇÕES COMPLEMENTARES '!$C:$K,6,0),"")))</f>
        <v/>
      </c>
      <c r="G796" s="360" t="str">
        <f>IF($B796="","",IFERROR(VLOOKUP($B796,SERVIÇOS!$B:$G,5,0),IFERROR(VLOOKUP($B796,'COMPOSIÇÕES COMPLEMENTARES '!$C:$K,7,0),"")))</f>
        <v/>
      </c>
      <c r="H796" s="360" t="str">
        <f t="shared" si="75"/>
        <v/>
      </c>
      <c r="I796" s="360" t="str">
        <f t="shared" si="76"/>
        <v/>
      </c>
      <c r="J796" s="360" t="str">
        <f t="shared" si="77"/>
        <v/>
      </c>
      <c r="K796" s="360" t="str">
        <f t="shared" si="78"/>
        <v/>
      </c>
      <c r="L796" s="360"/>
    </row>
    <row r="797" spans="1:12">
      <c r="A797" s="355"/>
      <c r="B797" s="356"/>
      <c r="C797" s="357" t="str">
        <f>IF($B797="","",IFERROR(VLOOKUP($B797,SERVIÇOS!$B:$G,2,0),IFERROR(VLOOKUP($B797,'COMPOSIÇÕES COMPLEMENTARES '!$C:$K,2,0),"")))</f>
        <v/>
      </c>
      <c r="D797" s="358" t="str">
        <f>IF($B797="","",IFERROR(VLOOKUP($B797,SERVIÇOS!$B:$G,3,0),IFERROR(VLOOKUP($B797,'COMPOSIÇÕES COMPLEMENTARES '!$C:$K,3,0),"")))</f>
        <v/>
      </c>
      <c r="E797" s="359"/>
      <c r="F797" s="360" t="str">
        <f>IF($B797="","",IFERROR(VLOOKUP($B797,SERVIÇOS!$B:$G,4,0),IFERROR(VLOOKUP($B797,'COMPOSIÇÕES COMPLEMENTARES '!$C:$K,6,0),"")))</f>
        <v/>
      </c>
      <c r="G797" s="360" t="str">
        <f>IF($B797="","",IFERROR(VLOOKUP($B797,SERVIÇOS!$B:$G,5,0),IFERROR(VLOOKUP($B797,'COMPOSIÇÕES COMPLEMENTARES '!$C:$K,7,0),"")))</f>
        <v/>
      </c>
      <c r="H797" s="360" t="str">
        <f t="shared" si="75"/>
        <v/>
      </c>
      <c r="I797" s="360" t="str">
        <f t="shared" si="76"/>
        <v/>
      </c>
      <c r="J797" s="360" t="str">
        <f t="shared" si="77"/>
        <v/>
      </c>
      <c r="K797" s="360" t="str">
        <f t="shared" si="78"/>
        <v/>
      </c>
      <c r="L797" s="360"/>
    </row>
    <row r="798" spans="1:12">
      <c r="A798" s="355"/>
      <c r="B798" s="356"/>
      <c r="C798" s="357" t="str">
        <f>IF($B798="","",IFERROR(VLOOKUP($B798,SERVIÇOS!$B:$G,2,0),IFERROR(VLOOKUP($B798,'COMPOSIÇÕES COMPLEMENTARES '!$C:$K,2,0),"")))</f>
        <v/>
      </c>
      <c r="D798" s="358" t="str">
        <f>IF($B798="","",IFERROR(VLOOKUP($B798,SERVIÇOS!$B:$G,3,0),IFERROR(VLOOKUP($B798,'COMPOSIÇÕES COMPLEMENTARES '!$C:$K,3,0),"")))</f>
        <v/>
      </c>
      <c r="E798" s="359"/>
      <c r="F798" s="360" t="str">
        <f>IF($B798="","",IFERROR(VLOOKUP($B798,SERVIÇOS!$B:$G,4,0),IFERROR(VLOOKUP($B798,'COMPOSIÇÕES COMPLEMENTARES '!$C:$K,6,0),"")))</f>
        <v/>
      </c>
      <c r="G798" s="360" t="str">
        <f>IF($B798="","",IFERROR(VLOOKUP($B798,SERVIÇOS!$B:$G,5,0),IFERROR(VLOOKUP($B798,'COMPOSIÇÕES COMPLEMENTARES '!$C:$K,7,0),"")))</f>
        <v/>
      </c>
      <c r="H798" s="360" t="str">
        <f t="shared" si="75"/>
        <v/>
      </c>
      <c r="I798" s="360" t="str">
        <f t="shared" si="76"/>
        <v/>
      </c>
      <c r="J798" s="360" t="str">
        <f t="shared" si="77"/>
        <v/>
      </c>
      <c r="K798" s="360" t="str">
        <f t="shared" si="78"/>
        <v/>
      </c>
      <c r="L798" s="360"/>
    </row>
    <row r="799" spans="1:12">
      <c r="A799" s="355"/>
      <c r="B799" s="356"/>
      <c r="C799" s="357" t="str">
        <f>IF($B799="","",IFERROR(VLOOKUP($B799,SERVIÇOS!$B:$G,2,0),IFERROR(VLOOKUP($B799,'COMPOSIÇÕES COMPLEMENTARES '!$C:$K,2,0),"")))</f>
        <v/>
      </c>
      <c r="D799" s="358" t="str">
        <f>IF($B799="","",IFERROR(VLOOKUP($B799,SERVIÇOS!$B:$G,3,0),IFERROR(VLOOKUP($B799,'COMPOSIÇÕES COMPLEMENTARES '!$C:$K,3,0),"")))</f>
        <v/>
      </c>
      <c r="E799" s="359"/>
      <c r="F799" s="360" t="str">
        <f>IF($B799="","",IFERROR(VLOOKUP($B799,SERVIÇOS!$B:$G,4,0),IFERROR(VLOOKUP($B799,'COMPOSIÇÕES COMPLEMENTARES '!$C:$K,6,0),"")))</f>
        <v/>
      </c>
      <c r="G799" s="360" t="str">
        <f>IF($B799="","",IFERROR(VLOOKUP($B799,SERVIÇOS!$B:$G,5,0),IFERROR(VLOOKUP($B799,'COMPOSIÇÕES COMPLEMENTARES '!$C:$K,7,0),"")))</f>
        <v/>
      </c>
      <c r="H799" s="360" t="str">
        <f t="shared" si="75"/>
        <v/>
      </c>
      <c r="I799" s="360" t="str">
        <f t="shared" si="76"/>
        <v/>
      </c>
      <c r="J799" s="360" t="str">
        <f t="shared" si="77"/>
        <v/>
      </c>
      <c r="K799" s="360" t="str">
        <f t="shared" si="78"/>
        <v/>
      </c>
      <c r="L799" s="360"/>
    </row>
    <row r="800" spans="1:12">
      <c r="A800" s="355"/>
      <c r="B800" s="356"/>
      <c r="C800" s="357" t="str">
        <f>IF($B800="","",IFERROR(VLOOKUP($B800,SERVIÇOS!$B:$G,2,0),IFERROR(VLOOKUP($B800,'COMPOSIÇÕES COMPLEMENTARES '!$C:$K,2,0),"")))</f>
        <v/>
      </c>
      <c r="D800" s="358" t="str">
        <f>IF($B800="","",IFERROR(VLOOKUP($B800,SERVIÇOS!$B:$G,3,0),IFERROR(VLOOKUP($B800,'COMPOSIÇÕES COMPLEMENTARES '!$C:$K,3,0),"")))</f>
        <v/>
      </c>
      <c r="E800" s="359"/>
      <c r="F800" s="360" t="str">
        <f>IF($B800="","",IFERROR(VLOOKUP($B800,SERVIÇOS!$B:$G,4,0),IFERROR(VLOOKUP($B800,'COMPOSIÇÕES COMPLEMENTARES '!$C:$K,6,0),"")))</f>
        <v/>
      </c>
      <c r="G800" s="360" t="str">
        <f>IF($B800="","",IFERROR(VLOOKUP($B800,SERVIÇOS!$B:$G,5,0),IFERROR(VLOOKUP($B800,'COMPOSIÇÕES COMPLEMENTARES '!$C:$K,7,0),"")))</f>
        <v/>
      </c>
      <c r="H800" s="360" t="str">
        <f t="shared" si="75"/>
        <v/>
      </c>
      <c r="I800" s="360" t="str">
        <f t="shared" si="76"/>
        <v/>
      </c>
      <c r="J800" s="360" t="str">
        <f t="shared" si="77"/>
        <v/>
      </c>
      <c r="K800" s="360" t="str">
        <f t="shared" si="78"/>
        <v/>
      </c>
      <c r="L800" s="360"/>
    </row>
    <row r="801" spans="1:12">
      <c r="A801" s="355"/>
      <c r="B801" s="356"/>
      <c r="C801" s="357" t="str">
        <f>IF($B801="","",IFERROR(VLOOKUP($B801,SERVIÇOS!$B:$G,2,0),IFERROR(VLOOKUP($B801,'COMPOSIÇÕES COMPLEMENTARES '!$C:$K,2,0),"")))</f>
        <v/>
      </c>
      <c r="D801" s="358" t="str">
        <f>IF($B801="","",IFERROR(VLOOKUP($B801,SERVIÇOS!$B:$G,3,0),IFERROR(VLOOKUP($B801,'COMPOSIÇÕES COMPLEMENTARES '!$C:$K,3,0),"")))</f>
        <v/>
      </c>
      <c r="E801" s="359"/>
      <c r="F801" s="360" t="str">
        <f>IF($B801="","",IFERROR(VLOOKUP($B801,SERVIÇOS!$B:$G,4,0),IFERROR(VLOOKUP($B801,'COMPOSIÇÕES COMPLEMENTARES '!$C:$K,6,0),"")))</f>
        <v/>
      </c>
      <c r="G801" s="360" t="str">
        <f>IF($B801="","",IFERROR(VLOOKUP($B801,SERVIÇOS!$B:$G,5,0),IFERROR(VLOOKUP($B801,'COMPOSIÇÕES COMPLEMENTARES '!$C:$K,7,0),"")))</f>
        <v/>
      </c>
      <c r="H801" s="360" t="str">
        <f t="shared" si="75"/>
        <v/>
      </c>
      <c r="I801" s="360" t="str">
        <f t="shared" si="76"/>
        <v/>
      </c>
      <c r="J801" s="360" t="str">
        <f t="shared" si="77"/>
        <v/>
      </c>
      <c r="K801" s="360" t="str">
        <f t="shared" si="78"/>
        <v/>
      </c>
      <c r="L801" s="360"/>
    </row>
    <row r="802" spans="1:12">
      <c r="A802" s="355"/>
      <c r="B802" s="356"/>
      <c r="C802" s="357" t="str">
        <f>IF($B802="","",IFERROR(VLOOKUP($B802,SERVIÇOS!$B:$G,2,0),IFERROR(VLOOKUP($B802,'COMPOSIÇÕES COMPLEMENTARES '!$C:$K,2,0),"")))</f>
        <v/>
      </c>
      <c r="D802" s="358" t="str">
        <f>IF($B802="","",IFERROR(VLOOKUP($B802,SERVIÇOS!$B:$G,3,0),IFERROR(VLOOKUP($B802,'COMPOSIÇÕES COMPLEMENTARES '!$C:$K,3,0),"")))</f>
        <v/>
      </c>
      <c r="E802" s="359"/>
      <c r="F802" s="360" t="str">
        <f>IF($B802="","",IFERROR(VLOOKUP($B802,SERVIÇOS!$B:$G,4,0),IFERROR(VLOOKUP($B802,'COMPOSIÇÕES COMPLEMENTARES '!$C:$K,6,0),"")))</f>
        <v/>
      </c>
      <c r="G802" s="360" t="str">
        <f>IF($B802="","",IFERROR(VLOOKUP($B802,SERVIÇOS!$B:$G,5,0),IFERROR(VLOOKUP($B802,'COMPOSIÇÕES COMPLEMENTARES '!$C:$K,7,0),"")))</f>
        <v/>
      </c>
      <c r="H802" s="360" t="str">
        <f t="shared" si="75"/>
        <v/>
      </c>
      <c r="I802" s="360" t="str">
        <f t="shared" si="76"/>
        <v/>
      </c>
      <c r="J802" s="360" t="str">
        <f t="shared" si="77"/>
        <v/>
      </c>
      <c r="K802" s="360" t="str">
        <f t="shared" si="78"/>
        <v/>
      </c>
      <c r="L802" s="360"/>
    </row>
    <row r="803" spans="1:12">
      <c r="A803" s="355"/>
      <c r="B803" s="356"/>
      <c r="C803" s="357" t="str">
        <f>IF($B803="","",IFERROR(VLOOKUP($B803,SERVIÇOS!$B:$G,2,0),IFERROR(VLOOKUP($B803,'COMPOSIÇÕES COMPLEMENTARES '!$C:$K,2,0),"")))</f>
        <v/>
      </c>
      <c r="D803" s="358" t="str">
        <f>IF($B803="","",IFERROR(VLOOKUP($B803,SERVIÇOS!$B:$G,3,0),IFERROR(VLOOKUP($B803,'COMPOSIÇÕES COMPLEMENTARES '!$C:$K,3,0),"")))</f>
        <v/>
      </c>
      <c r="E803" s="359"/>
      <c r="F803" s="360" t="str">
        <f>IF($B803="","",IFERROR(VLOOKUP($B803,SERVIÇOS!$B:$G,4,0),IFERROR(VLOOKUP($B803,'COMPOSIÇÕES COMPLEMENTARES '!$C:$K,6,0),"")))</f>
        <v/>
      </c>
      <c r="G803" s="360" t="str">
        <f>IF($B803="","",IFERROR(VLOOKUP($B803,SERVIÇOS!$B:$G,5,0),IFERROR(VLOOKUP($B803,'COMPOSIÇÕES COMPLEMENTARES '!$C:$K,7,0),"")))</f>
        <v/>
      </c>
      <c r="H803" s="360" t="str">
        <f t="shared" si="75"/>
        <v/>
      </c>
      <c r="I803" s="360" t="str">
        <f t="shared" si="76"/>
        <v/>
      </c>
      <c r="J803" s="360" t="str">
        <f t="shared" si="77"/>
        <v/>
      </c>
      <c r="K803" s="360" t="str">
        <f t="shared" si="78"/>
        <v/>
      </c>
      <c r="L803" s="360"/>
    </row>
    <row r="804" spans="1:12">
      <c r="A804" s="355"/>
      <c r="B804" s="356"/>
      <c r="C804" s="357" t="str">
        <f>IF($B804="","",IFERROR(VLOOKUP($B804,SERVIÇOS!$B:$G,2,0),IFERROR(VLOOKUP($B804,'COMPOSIÇÕES COMPLEMENTARES '!$C:$K,2,0),"")))</f>
        <v/>
      </c>
      <c r="D804" s="358" t="str">
        <f>IF($B804="","",IFERROR(VLOOKUP($B804,SERVIÇOS!$B:$G,3,0),IFERROR(VLOOKUP($B804,'COMPOSIÇÕES COMPLEMENTARES '!$C:$K,3,0),"")))</f>
        <v/>
      </c>
      <c r="E804" s="359"/>
      <c r="F804" s="360" t="str">
        <f>IF($B804="","",IFERROR(VLOOKUP($B804,SERVIÇOS!$B:$G,4,0),IFERROR(VLOOKUP($B804,'COMPOSIÇÕES COMPLEMENTARES '!$C:$K,6,0),"")))</f>
        <v/>
      </c>
      <c r="G804" s="360" t="str">
        <f>IF($B804="","",IFERROR(VLOOKUP($B804,SERVIÇOS!$B:$G,5,0),IFERROR(VLOOKUP($B804,'COMPOSIÇÕES COMPLEMENTARES '!$C:$K,7,0),"")))</f>
        <v/>
      </c>
      <c r="H804" s="360" t="str">
        <f t="shared" si="75"/>
        <v/>
      </c>
      <c r="I804" s="360" t="str">
        <f t="shared" si="76"/>
        <v/>
      </c>
      <c r="J804" s="360" t="str">
        <f t="shared" si="77"/>
        <v/>
      </c>
      <c r="K804" s="360" t="str">
        <f t="shared" si="78"/>
        <v/>
      </c>
      <c r="L804" s="360"/>
    </row>
    <row r="805" spans="1:12">
      <c r="A805" s="355"/>
      <c r="B805" s="356"/>
      <c r="C805" s="357" t="str">
        <f>IF($B805="","",IFERROR(VLOOKUP($B805,SERVIÇOS!$B:$G,2,0),IFERROR(VLOOKUP($B805,'COMPOSIÇÕES COMPLEMENTARES '!$C:$K,2,0),"")))</f>
        <v/>
      </c>
      <c r="D805" s="358" t="str">
        <f>IF($B805="","",IFERROR(VLOOKUP($B805,SERVIÇOS!$B:$G,3,0),IFERROR(VLOOKUP($B805,'COMPOSIÇÕES COMPLEMENTARES '!$C:$K,3,0),"")))</f>
        <v/>
      </c>
      <c r="E805" s="359"/>
      <c r="F805" s="360" t="str">
        <f>IF($B805="","",IFERROR(VLOOKUP($B805,SERVIÇOS!$B:$G,4,0),IFERROR(VLOOKUP($B805,'COMPOSIÇÕES COMPLEMENTARES '!$C:$K,6,0),"")))</f>
        <v/>
      </c>
      <c r="G805" s="360" t="str">
        <f>IF($B805="","",IFERROR(VLOOKUP($B805,SERVIÇOS!$B:$G,5,0),IFERROR(VLOOKUP($B805,'COMPOSIÇÕES COMPLEMENTARES '!$C:$K,7,0),"")))</f>
        <v/>
      </c>
      <c r="H805" s="360" t="str">
        <f t="shared" si="75"/>
        <v/>
      </c>
      <c r="I805" s="360" t="str">
        <f t="shared" si="76"/>
        <v/>
      </c>
      <c r="J805" s="360" t="str">
        <f t="shared" si="77"/>
        <v/>
      </c>
      <c r="K805" s="360" t="str">
        <f t="shared" si="78"/>
        <v/>
      </c>
      <c r="L805" s="360"/>
    </row>
    <row r="806" spans="1:12">
      <c r="A806" s="355"/>
      <c r="B806" s="356"/>
      <c r="C806" s="357" t="str">
        <f>IF($B806="","",IFERROR(VLOOKUP($B806,SERVIÇOS!$B:$G,2,0),IFERROR(VLOOKUP($B806,'COMPOSIÇÕES COMPLEMENTARES '!$C:$K,2,0),"")))</f>
        <v/>
      </c>
      <c r="D806" s="358" t="str">
        <f>IF($B806="","",IFERROR(VLOOKUP($B806,SERVIÇOS!$B:$G,3,0),IFERROR(VLOOKUP($B806,'COMPOSIÇÕES COMPLEMENTARES '!$C:$K,3,0),"")))</f>
        <v/>
      </c>
      <c r="E806" s="359"/>
      <c r="F806" s="360" t="str">
        <f>IF($B806="","",IFERROR(VLOOKUP($B806,SERVIÇOS!$B:$G,4,0),IFERROR(VLOOKUP($B806,'COMPOSIÇÕES COMPLEMENTARES '!$C:$K,6,0),"")))</f>
        <v/>
      </c>
      <c r="G806" s="360" t="str">
        <f>IF($B806="","",IFERROR(VLOOKUP($B806,SERVIÇOS!$B:$G,5,0),IFERROR(VLOOKUP($B806,'COMPOSIÇÕES COMPLEMENTARES '!$C:$K,7,0),"")))</f>
        <v/>
      </c>
      <c r="H806" s="360" t="str">
        <f t="shared" si="75"/>
        <v/>
      </c>
      <c r="I806" s="360" t="str">
        <f t="shared" si="76"/>
        <v/>
      </c>
      <c r="J806" s="360" t="str">
        <f t="shared" si="77"/>
        <v/>
      </c>
      <c r="K806" s="360" t="str">
        <f t="shared" si="78"/>
        <v/>
      </c>
      <c r="L806" s="360"/>
    </row>
    <row r="807" spans="1:12">
      <c r="A807" s="355"/>
      <c r="B807" s="356"/>
      <c r="C807" s="357" t="str">
        <f>IF($B807="","",IFERROR(VLOOKUP($B807,SERVIÇOS!$B:$G,2,0),IFERROR(VLOOKUP($B807,'COMPOSIÇÕES COMPLEMENTARES '!$C:$K,2,0),"")))</f>
        <v/>
      </c>
      <c r="D807" s="358" t="str">
        <f>IF($B807="","",IFERROR(VLOOKUP($B807,SERVIÇOS!$B:$G,3,0),IFERROR(VLOOKUP($B807,'COMPOSIÇÕES COMPLEMENTARES '!$C:$K,3,0),"")))</f>
        <v/>
      </c>
      <c r="E807" s="359"/>
      <c r="F807" s="360" t="str">
        <f>IF($B807="","",IFERROR(VLOOKUP($B807,SERVIÇOS!$B:$G,4,0),IFERROR(VLOOKUP($B807,'COMPOSIÇÕES COMPLEMENTARES '!$C:$K,6,0),"")))</f>
        <v/>
      </c>
      <c r="G807" s="360" t="str">
        <f>IF($B807="","",IFERROR(VLOOKUP($B807,SERVIÇOS!$B:$G,5,0),IFERROR(VLOOKUP($B807,'COMPOSIÇÕES COMPLEMENTARES '!$C:$K,7,0),"")))</f>
        <v/>
      </c>
      <c r="H807" s="360" t="str">
        <f t="shared" si="75"/>
        <v/>
      </c>
      <c r="I807" s="360" t="str">
        <f t="shared" si="76"/>
        <v/>
      </c>
      <c r="J807" s="360" t="str">
        <f t="shared" si="77"/>
        <v/>
      </c>
      <c r="K807" s="360" t="str">
        <f t="shared" si="78"/>
        <v/>
      </c>
      <c r="L807" s="360"/>
    </row>
    <row r="808" spans="1:12">
      <c r="A808" s="355"/>
      <c r="B808" s="356"/>
      <c r="C808" s="357" t="str">
        <f>IF($B808="","",IFERROR(VLOOKUP($B808,SERVIÇOS!$B:$G,2,0),IFERROR(VLOOKUP($B808,'COMPOSIÇÕES COMPLEMENTARES '!$C:$K,2,0),"")))</f>
        <v/>
      </c>
      <c r="D808" s="358" t="str">
        <f>IF($B808="","",IFERROR(VLOOKUP($B808,SERVIÇOS!$B:$G,3,0),IFERROR(VLOOKUP($B808,'COMPOSIÇÕES COMPLEMENTARES '!$C:$K,3,0),"")))</f>
        <v/>
      </c>
      <c r="E808" s="359"/>
      <c r="F808" s="360" t="str">
        <f>IF($B808="","",IFERROR(VLOOKUP($B808,SERVIÇOS!$B:$G,4,0),IFERROR(VLOOKUP($B808,'COMPOSIÇÕES COMPLEMENTARES '!$C:$K,6,0),"")))</f>
        <v/>
      </c>
      <c r="G808" s="360" t="str">
        <f>IF($B808="","",IFERROR(VLOOKUP($B808,SERVIÇOS!$B:$G,5,0),IFERROR(VLOOKUP($B808,'COMPOSIÇÕES COMPLEMENTARES '!$C:$K,7,0),"")))</f>
        <v/>
      </c>
      <c r="H808" s="360" t="str">
        <f t="shared" si="75"/>
        <v/>
      </c>
      <c r="I808" s="360" t="str">
        <f t="shared" si="76"/>
        <v/>
      </c>
      <c r="J808" s="360" t="str">
        <f t="shared" si="77"/>
        <v/>
      </c>
      <c r="K808" s="360" t="str">
        <f t="shared" si="78"/>
        <v/>
      </c>
      <c r="L808" s="360"/>
    </row>
    <row r="809" spans="1:12">
      <c r="A809" s="355"/>
      <c r="B809" s="356"/>
      <c r="C809" s="357" t="str">
        <f>IF($B809="","",IFERROR(VLOOKUP($B809,SERVIÇOS!$B:$G,2,0),IFERROR(VLOOKUP($B809,'COMPOSIÇÕES COMPLEMENTARES '!$C:$K,2,0),"")))</f>
        <v/>
      </c>
      <c r="D809" s="358" t="str">
        <f>IF($B809="","",IFERROR(VLOOKUP($B809,SERVIÇOS!$B:$G,3,0),IFERROR(VLOOKUP($B809,'COMPOSIÇÕES COMPLEMENTARES '!$C:$K,3,0),"")))</f>
        <v/>
      </c>
      <c r="E809" s="359"/>
      <c r="F809" s="360" t="str">
        <f>IF($B809="","",IFERROR(VLOOKUP($B809,SERVIÇOS!$B:$G,4,0),IFERROR(VLOOKUP($B809,'COMPOSIÇÕES COMPLEMENTARES '!$C:$K,6,0),"")))</f>
        <v/>
      </c>
      <c r="G809" s="360" t="str">
        <f>IF($B809="","",IFERROR(VLOOKUP($B809,SERVIÇOS!$B:$G,5,0),IFERROR(VLOOKUP($B809,'COMPOSIÇÕES COMPLEMENTARES '!$C:$K,7,0),"")))</f>
        <v/>
      </c>
      <c r="H809" s="360" t="str">
        <f t="shared" si="75"/>
        <v/>
      </c>
      <c r="I809" s="360" t="str">
        <f t="shared" si="76"/>
        <v/>
      </c>
      <c r="J809" s="360" t="str">
        <f t="shared" si="77"/>
        <v/>
      </c>
      <c r="K809" s="360" t="str">
        <f t="shared" si="78"/>
        <v/>
      </c>
      <c r="L809" s="360"/>
    </row>
    <row r="810" spans="1:12">
      <c r="A810" s="355"/>
      <c r="B810" s="356"/>
      <c r="C810" s="357" t="str">
        <f>IF($B810="","",IFERROR(VLOOKUP($B810,SERVIÇOS!$B:$G,2,0),IFERROR(VLOOKUP($B810,'COMPOSIÇÕES COMPLEMENTARES '!$C:$K,2,0),"")))</f>
        <v/>
      </c>
      <c r="D810" s="358" t="str">
        <f>IF($B810="","",IFERROR(VLOOKUP($B810,SERVIÇOS!$B:$G,3,0),IFERROR(VLOOKUP($B810,'COMPOSIÇÕES COMPLEMENTARES '!$C:$K,3,0),"")))</f>
        <v/>
      </c>
      <c r="E810" s="359"/>
      <c r="F810" s="360" t="str">
        <f>IF($B810="","",IFERROR(VLOOKUP($B810,SERVIÇOS!$B:$G,4,0),IFERROR(VLOOKUP($B810,'COMPOSIÇÕES COMPLEMENTARES '!$C:$K,6,0),"")))</f>
        <v/>
      </c>
      <c r="G810" s="360" t="str">
        <f>IF($B810="","",IFERROR(VLOOKUP($B810,SERVIÇOS!$B:$G,5,0),IFERROR(VLOOKUP($B810,'COMPOSIÇÕES COMPLEMENTARES '!$C:$K,7,0),"")))</f>
        <v/>
      </c>
      <c r="H810" s="360" t="str">
        <f t="shared" si="75"/>
        <v/>
      </c>
      <c r="I810" s="360" t="str">
        <f t="shared" si="76"/>
        <v/>
      </c>
      <c r="J810" s="360" t="str">
        <f t="shared" si="77"/>
        <v/>
      </c>
      <c r="K810" s="360" t="str">
        <f t="shared" si="78"/>
        <v/>
      </c>
      <c r="L810" s="360"/>
    </row>
    <row r="811" spans="1:12">
      <c r="A811" s="355"/>
      <c r="B811" s="356"/>
      <c r="C811" s="357" t="str">
        <f>IF($B811="","",IFERROR(VLOOKUP($B811,SERVIÇOS!$B:$G,2,0),IFERROR(VLOOKUP($B811,'COMPOSIÇÕES COMPLEMENTARES '!$C:$K,2,0),"")))</f>
        <v/>
      </c>
      <c r="D811" s="358" t="str">
        <f>IF($B811="","",IFERROR(VLOOKUP($B811,SERVIÇOS!$B:$G,3,0),IFERROR(VLOOKUP($B811,'COMPOSIÇÕES COMPLEMENTARES '!$C:$K,3,0),"")))</f>
        <v/>
      </c>
      <c r="E811" s="359"/>
      <c r="F811" s="360" t="str">
        <f>IF($B811="","",IFERROR(VLOOKUP($B811,SERVIÇOS!$B:$G,4,0),IFERROR(VLOOKUP($B811,'COMPOSIÇÕES COMPLEMENTARES '!$C:$K,6,0),"")))</f>
        <v/>
      </c>
      <c r="G811" s="360" t="str">
        <f>IF($B811="","",IFERROR(VLOOKUP($B811,SERVIÇOS!$B:$G,5,0),IFERROR(VLOOKUP($B811,'COMPOSIÇÕES COMPLEMENTARES '!$C:$K,7,0),"")))</f>
        <v/>
      </c>
      <c r="H811" s="360" t="str">
        <f t="shared" si="75"/>
        <v/>
      </c>
      <c r="I811" s="360" t="str">
        <f t="shared" si="76"/>
        <v/>
      </c>
      <c r="J811" s="360" t="str">
        <f t="shared" si="77"/>
        <v/>
      </c>
      <c r="K811" s="360" t="str">
        <f t="shared" si="78"/>
        <v/>
      </c>
      <c r="L811" s="360"/>
    </row>
    <row r="812" spans="1:12">
      <c r="A812" s="355"/>
      <c r="B812" s="356"/>
      <c r="C812" s="357" t="str">
        <f>IF($B812="","",IFERROR(VLOOKUP($B812,SERVIÇOS!$B:$G,2,0),IFERROR(VLOOKUP($B812,'COMPOSIÇÕES COMPLEMENTARES '!$C:$K,2,0),"")))</f>
        <v/>
      </c>
      <c r="D812" s="358" t="str">
        <f>IF($B812="","",IFERROR(VLOOKUP($B812,SERVIÇOS!$B:$G,3,0),IFERROR(VLOOKUP($B812,'COMPOSIÇÕES COMPLEMENTARES '!$C:$K,3,0),"")))</f>
        <v/>
      </c>
      <c r="E812" s="359"/>
      <c r="F812" s="360" t="str">
        <f>IF($B812="","",IFERROR(VLOOKUP($B812,SERVIÇOS!$B:$G,4,0),IFERROR(VLOOKUP($B812,'COMPOSIÇÕES COMPLEMENTARES '!$C:$K,6,0),"")))</f>
        <v/>
      </c>
      <c r="G812" s="360" t="str">
        <f>IF($B812="","",IFERROR(VLOOKUP($B812,SERVIÇOS!$B:$G,5,0),IFERROR(VLOOKUP($B812,'COMPOSIÇÕES COMPLEMENTARES '!$C:$K,7,0),"")))</f>
        <v/>
      </c>
      <c r="H812" s="360" t="str">
        <f t="shared" si="75"/>
        <v/>
      </c>
      <c r="I812" s="360" t="str">
        <f t="shared" si="76"/>
        <v/>
      </c>
      <c r="J812" s="360" t="str">
        <f t="shared" si="77"/>
        <v/>
      </c>
      <c r="K812" s="360" t="str">
        <f t="shared" si="78"/>
        <v/>
      </c>
      <c r="L812" s="360"/>
    </row>
    <row r="813" spans="1:12">
      <c r="A813" s="355"/>
      <c r="B813" s="356"/>
      <c r="C813" s="357" t="str">
        <f>IF($B813="","",IFERROR(VLOOKUP($B813,SERVIÇOS!$B:$G,2,0),IFERROR(VLOOKUP($B813,'COMPOSIÇÕES COMPLEMENTARES '!$C:$K,2,0),"")))</f>
        <v/>
      </c>
      <c r="D813" s="358" t="str">
        <f>IF($B813="","",IFERROR(VLOOKUP($B813,SERVIÇOS!$B:$G,3,0),IFERROR(VLOOKUP($B813,'COMPOSIÇÕES COMPLEMENTARES '!$C:$K,3,0),"")))</f>
        <v/>
      </c>
      <c r="E813" s="359"/>
      <c r="F813" s="360" t="str">
        <f>IF($B813="","",IFERROR(VLOOKUP($B813,SERVIÇOS!$B:$G,4,0),IFERROR(VLOOKUP($B813,'COMPOSIÇÕES COMPLEMENTARES '!$C:$K,6,0),"")))</f>
        <v/>
      </c>
      <c r="G813" s="360" t="str">
        <f>IF($B813="","",IFERROR(VLOOKUP($B813,SERVIÇOS!$B:$G,5,0),IFERROR(VLOOKUP($B813,'COMPOSIÇÕES COMPLEMENTARES '!$C:$K,7,0),"")))</f>
        <v/>
      </c>
      <c r="H813" s="360" t="str">
        <f t="shared" si="75"/>
        <v/>
      </c>
      <c r="I813" s="360" t="str">
        <f t="shared" si="76"/>
        <v/>
      </c>
      <c r="J813" s="360" t="str">
        <f t="shared" si="77"/>
        <v/>
      </c>
      <c r="K813" s="360" t="str">
        <f t="shared" si="78"/>
        <v/>
      </c>
      <c r="L813" s="360"/>
    </row>
    <row r="814" spans="1:12">
      <c r="A814" s="355"/>
      <c r="B814" s="356"/>
      <c r="C814" s="357" t="str">
        <f>IF($B814="","",IFERROR(VLOOKUP($B814,SERVIÇOS!$B:$G,2,0),IFERROR(VLOOKUP($B814,'COMPOSIÇÕES COMPLEMENTARES '!$C:$K,2,0),"")))</f>
        <v/>
      </c>
      <c r="D814" s="358" t="str">
        <f>IF($B814="","",IFERROR(VLOOKUP($B814,SERVIÇOS!$B:$G,3,0),IFERROR(VLOOKUP($B814,'COMPOSIÇÕES COMPLEMENTARES '!$C:$K,3,0),"")))</f>
        <v/>
      </c>
      <c r="E814" s="359"/>
      <c r="F814" s="360" t="str">
        <f>IF($B814="","",IFERROR(VLOOKUP($B814,SERVIÇOS!$B:$G,4,0),IFERROR(VLOOKUP($B814,'COMPOSIÇÕES COMPLEMENTARES '!$C:$K,6,0),"")))</f>
        <v/>
      </c>
      <c r="G814" s="360" t="str">
        <f>IF($B814="","",IFERROR(VLOOKUP($B814,SERVIÇOS!$B:$G,5,0),IFERROR(VLOOKUP($B814,'COMPOSIÇÕES COMPLEMENTARES '!$C:$K,7,0),"")))</f>
        <v/>
      </c>
      <c r="H814" s="360" t="str">
        <f t="shared" si="75"/>
        <v/>
      </c>
      <c r="I814" s="360" t="str">
        <f t="shared" si="76"/>
        <v/>
      </c>
      <c r="J814" s="360" t="str">
        <f t="shared" si="77"/>
        <v/>
      </c>
      <c r="K814" s="360" t="str">
        <f t="shared" si="78"/>
        <v/>
      </c>
      <c r="L814" s="360"/>
    </row>
    <row r="815" spans="1:12">
      <c r="A815" s="355"/>
      <c r="B815" s="356"/>
      <c r="C815" s="357" t="str">
        <f>IF($B815="","",IFERROR(VLOOKUP($B815,SERVIÇOS!$B:$G,2,0),IFERROR(VLOOKUP($B815,'COMPOSIÇÕES COMPLEMENTARES '!$C:$K,2,0),"")))</f>
        <v/>
      </c>
      <c r="D815" s="358" t="str">
        <f>IF($B815="","",IFERROR(VLOOKUP($B815,SERVIÇOS!$B:$G,3,0),IFERROR(VLOOKUP($B815,'COMPOSIÇÕES COMPLEMENTARES '!$C:$K,3,0),"")))</f>
        <v/>
      </c>
      <c r="E815" s="359"/>
      <c r="F815" s="360" t="str">
        <f>IF($B815="","",IFERROR(VLOOKUP($B815,SERVIÇOS!$B:$G,4,0),IFERROR(VLOOKUP($B815,'COMPOSIÇÕES COMPLEMENTARES '!$C:$K,6,0),"")))</f>
        <v/>
      </c>
      <c r="G815" s="360" t="str">
        <f>IF($B815="","",IFERROR(VLOOKUP($B815,SERVIÇOS!$B:$G,5,0),IFERROR(VLOOKUP($B815,'COMPOSIÇÕES COMPLEMENTARES '!$C:$K,7,0),"")))</f>
        <v/>
      </c>
      <c r="H815" s="360" t="str">
        <f t="shared" si="75"/>
        <v/>
      </c>
      <c r="I815" s="360" t="str">
        <f t="shared" si="76"/>
        <v/>
      </c>
      <c r="J815" s="360" t="str">
        <f t="shared" si="77"/>
        <v/>
      </c>
      <c r="K815" s="360" t="str">
        <f t="shared" si="78"/>
        <v/>
      </c>
      <c r="L815" s="360"/>
    </row>
    <row r="816" spans="1:12">
      <c r="A816" s="355"/>
      <c r="B816" s="356"/>
      <c r="C816" s="357" t="str">
        <f>IF($B816="","",IFERROR(VLOOKUP($B816,SERVIÇOS!$B:$G,2,0),IFERROR(VLOOKUP($B816,'COMPOSIÇÕES COMPLEMENTARES '!$C:$K,2,0),"")))</f>
        <v/>
      </c>
      <c r="D816" s="358" t="str">
        <f>IF($B816="","",IFERROR(VLOOKUP($B816,SERVIÇOS!$B:$G,3,0),IFERROR(VLOOKUP($B816,'COMPOSIÇÕES COMPLEMENTARES '!$C:$K,3,0),"")))</f>
        <v/>
      </c>
      <c r="E816" s="359"/>
      <c r="F816" s="360" t="str">
        <f>IF($B816="","",IFERROR(VLOOKUP($B816,SERVIÇOS!$B:$G,4,0),IFERROR(VLOOKUP($B816,'COMPOSIÇÕES COMPLEMENTARES '!$C:$K,6,0),"")))</f>
        <v/>
      </c>
      <c r="G816" s="360" t="str">
        <f>IF($B816="","",IFERROR(VLOOKUP($B816,SERVIÇOS!$B:$G,5,0),IFERROR(VLOOKUP($B816,'COMPOSIÇÕES COMPLEMENTARES '!$C:$K,7,0),"")))</f>
        <v/>
      </c>
      <c r="H816" s="360" t="str">
        <f t="shared" si="75"/>
        <v/>
      </c>
      <c r="I816" s="360" t="str">
        <f t="shared" si="76"/>
        <v/>
      </c>
      <c r="J816" s="360" t="str">
        <f t="shared" si="77"/>
        <v/>
      </c>
      <c r="K816" s="360" t="str">
        <f t="shared" si="78"/>
        <v/>
      </c>
      <c r="L816" s="360"/>
    </row>
    <row r="817" spans="1:12">
      <c r="A817" s="355"/>
      <c r="B817" s="356"/>
      <c r="C817" s="357" t="str">
        <f>IF($B817="","",IFERROR(VLOOKUP($B817,SERVIÇOS!$B:$G,2,0),IFERROR(VLOOKUP($B817,'COMPOSIÇÕES COMPLEMENTARES '!$C:$K,2,0),"")))</f>
        <v/>
      </c>
      <c r="D817" s="358" t="str">
        <f>IF($B817="","",IFERROR(VLOOKUP($B817,SERVIÇOS!$B:$G,3,0),IFERROR(VLOOKUP($B817,'COMPOSIÇÕES COMPLEMENTARES '!$C:$K,3,0),"")))</f>
        <v/>
      </c>
      <c r="E817" s="359"/>
      <c r="F817" s="360" t="str">
        <f>IF($B817="","",IFERROR(VLOOKUP($B817,SERVIÇOS!$B:$G,4,0),IFERROR(VLOOKUP($B817,'COMPOSIÇÕES COMPLEMENTARES '!$C:$K,6,0),"")))</f>
        <v/>
      </c>
      <c r="G817" s="360" t="str">
        <f>IF($B817="","",IFERROR(VLOOKUP($B817,SERVIÇOS!$B:$G,5,0),IFERROR(VLOOKUP($B817,'COMPOSIÇÕES COMPLEMENTARES '!$C:$K,7,0),"")))</f>
        <v/>
      </c>
      <c r="H817" s="360" t="str">
        <f t="shared" si="75"/>
        <v/>
      </c>
      <c r="I817" s="360" t="str">
        <f t="shared" si="76"/>
        <v/>
      </c>
      <c r="J817" s="360" t="str">
        <f t="shared" si="77"/>
        <v/>
      </c>
      <c r="K817" s="360" t="str">
        <f t="shared" si="78"/>
        <v/>
      </c>
      <c r="L817" s="360"/>
    </row>
    <row r="818" spans="1:12">
      <c r="A818" s="355"/>
      <c r="B818" s="356"/>
      <c r="C818" s="357" t="str">
        <f>IF($B818="","",IFERROR(VLOOKUP($B818,SERVIÇOS!$B:$G,2,0),IFERROR(VLOOKUP($B818,'COMPOSIÇÕES COMPLEMENTARES '!$C:$K,2,0),"")))</f>
        <v/>
      </c>
      <c r="D818" s="358" t="str">
        <f>IF($B818="","",IFERROR(VLOOKUP($B818,SERVIÇOS!$B:$G,3,0),IFERROR(VLOOKUP($B818,'COMPOSIÇÕES COMPLEMENTARES '!$C:$K,3,0),"")))</f>
        <v/>
      </c>
      <c r="E818" s="359"/>
      <c r="F818" s="360" t="str">
        <f>IF($B818="","",IFERROR(VLOOKUP($B818,SERVIÇOS!$B:$G,4,0),IFERROR(VLOOKUP($B818,'COMPOSIÇÕES COMPLEMENTARES '!$C:$K,6,0),"")))</f>
        <v/>
      </c>
      <c r="G818" s="360" t="str">
        <f>IF($B818="","",IFERROR(VLOOKUP($B818,SERVIÇOS!$B:$G,5,0),IFERROR(VLOOKUP($B818,'COMPOSIÇÕES COMPLEMENTARES '!$C:$K,7,0),"")))</f>
        <v/>
      </c>
      <c r="H818" s="360" t="str">
        <f t="shared" si="75"/>
        <v/>
      </c>
      <c r="I818" s="360" t="str">
        <f t="shared" si="76"/>
        <v/>
      </c>
      <c r="J818" s="360" t="str">
        <f t="shared" si="77"/>
        <v/>
      </c>
      <c r="K818" s="360" t="str">
        <f t="shared" si="78"/>
        <v/>
      </c>
      <c r="L818" s="360"/>
    </row>
    <row r="819" spans="1:12">
      <c r="A819" s="355"/>
      <c r="B819" s="356"/>
      <c r="C819" s="357" t="str">
        <f>IF($B819="","",IFERROR(VLOOKUP($B819,SERVIÇOS!$B:$G,2,0),IFERROR(VLOOKUP($B819,'COMPOSIÇÕES COMPLEMENTARES '!$C:$K,2,0),"")))</f>
        <v/>
      </c>
      <c r="D819" s="358" t="str">
        <f>IF($B819="","",IFERROR(VLOOKUP($B819,SERVIÇOS!$B:$G,3,0),IFERROR(VLOOKUP($B819,'COMPOSIÇÕES COMPLEMENTARES '!$C:$K,3,0),"")))</f>
        <v/>
      </c>
      <c r="E819" s="359"/>
      <c r="F819" s="360" t="str">
        <f>IF($B819="","",IFERROR(VLOOKUP($B819,SERVIÇOS!$B:$G,4,0),IFERROR(VLOOKUP($B819,'COMPOSIÇÕES COMPLEMENTARES '!$C:$K,6,0),"")))</f>
        <v/>
      </c>
      <c r="G819" s="360" t="str">
        <f>IF($B819="","",IFERROR(VLOOKUP($B819,SERVIÇOS!$B:$G,5,0),IFERROR(VLOOKUP($B819,'COMPOSIÇÕES COMPLEMENTARES '!$C:$K,7,0),"")))</f>
        <v/>
      </c>
      <c r="H819" s="360" t="str">
        <f t="shared" si="75"/>
        <v/>
      </c>
      <c r="I819" s="360" t="str">
        <f t="shared" si="76"/>
        <v/>
      </c>
      <c r="J819" s="360" t="str">
        <f t="shared" si="77"/>
        <v/>
      </c>
      <c r="K819" s="360" t="str">
        <f t="shared" si="78"/>
        <v/>
      </c>
      <c r="L819" s="360"/>
    </row>
    <row r="820" spans="1:12">
      <c r="A820" s="355"/>
      <c r="B820" s="356"/>
      <c r="C820" s="357" t="str">
        <f>IF($B820="","",IFERROR(VLOOKUP($B820,SERVIÇOS!$B:$G,2,0),IFERROR(VLOOKUP($B820,'COMPOSIÇÕES COMPLEMENTARES '!$C:$K,2,0),"")))</f>
        <v/>
      </c>
      <c r="D820" s="358" t="str">
        <f>IF($B820="","",IFERROR(VLOOKUP($B820,SERVIÇOS!$B:$G,3,0),IFERROR(VLOOKUP($B820,'COMPOSIÇÕES COMPLEMENTARES '!$C:$K,3,0),"")))</f>
        <v/>
      </c>
      <c r="E820" s="359"/>
      <c r="F820" s="360" t="str">
        <f>IF($B820="","",IFERROR(VLOOKUP($B820,SERVIÇOS!$B:$G,4,0),IFERROR(VLOOKUP($B820,'COMPOSIÇÕES COMPLEMENTARES '!$C:$K,6,0),"")))</f>
        <v/>
      </c>
      <c r="G820" s="360" t="str">
        <f>IF($B820="","",IFERROR(VLOOKUP($B820,SERVIÇOS!$B:$G,5,0),IFERROR(VLOOKUP($B820,'COMPOSIÇÕES COMPLEMENTARES '!$C:$K,7,0),"")))</f>
        <v/>
      </c>
      <c r="H820" s="360" t="str">
        <f t="shared" si="75"/>
        <v/>
      </c>
      <c r="I820" s="360" t="str">
        <f t="shared" si="76"/>
        <v/>
      </c>
      <c r="J820" s="360" t="str">
        <f t="shared" si="77"/>
        <v/>
      </c>
      <c r="K820" s="360" t="str">
        <f t="shared" si="78"/>
        <v/>
      </c>
      <c r="L820" s="360"/>
    </row>
    <row r="821" spans="1:12">
      <c r="A821" s="355"/>
      <c r="B821" s="356"/>
      <c r="C821" s="357" t="str">
        <f>IF($B821="","",IFERROR(VLOOKUP($B821,SERVIÇOS!$B:$G,2,0),IFERROR(VLOOKUP($B821,'COMPOSIÇÕES COMPLEMENTARES '!$C:$K,2,0),"")))</f>
        <v/>
      </c>
      <c r="D821" s="358" t="str">
        <f>IF($B821="","",IFERROR(VLOOKUP($B821,SERVIÇOS!$B:$G,3,0),IFERROR(VLOOKUP($B821,'COMPOSIÇÕES COMPLEMENTARES '!$C:$K,3,0),"")))</f>
        <v/>
      </c>
      <c r="E821" s="359"/>
      <c r="F821" s="360" t="str">
        <f>IF($B821="","",IFERROR(VLOOKUP($B821,SERVIÇOS!$B:$G,4,0),IFERROR(VLOOKUP($B821,'COMPOSIÇÕES COMPLEMENTARES '!$C:$K,6,0),"")))</f>
        <v/>
      </c>
      <c r="G821" s="360" t="str">
        <f>IF($B821="","",IFERROR(VLOOKUP($B821,SERVIÇOS!$B:$G,5,0),IFERROR(VLOOKUP($B821,'COMPOSIÇÕES COMPLEMENTARES '!$C:$K,7,0),"")))</f>
        <v/>
      </c>
      <c r="H821" s="360" t="str">
        <f t="shared" si="75"/>
        <v/>
      </c>
      <c r="I821" s="360" t="str">
        <f t="shared" si="76"/>
        <v/>
      </c>
      <c r="J821" s="360" t="str">
        <f t="shared" si="77"/>
        <v/>
      </c>
      <c r="K821" s="360" t="str">
        <f t="shared" si="78"/>
        <v/>
      </c>
      <c r="L821" s="360"/>
    </row>
    <row r="822" spans="1:12">
      <c r="A822" s="355"/>
      <c r="B822" s="356"/>
      <c r="C822" s="357" t="str">
        <f>IF($B822="","",IFERROR(VLOOKUP($B822,SERVIÇOS!$B:$G,2,0),IFERROR(VLOOKUP($B822,'COMPOSIÇÕES COMPLEMENTARES '!$C:$K,2,0),"")))</f>
        <v/>
      </c>
      <c r="D822" s="358" t="str">
        <f>IF($B822="","",IFERROR(VLOOKUP($B822,SERVIÇOS!$B:$G,3,0),IFERROR(VLOOKUP($B822,'COMPOSIÇÕES COMPLEMENTARES '!$C:$K,3,0),"")))</f>
        <v/>
      </c>
      <c r="E822" s="359"/>
      <c r="F822" s="360" t="str">
        <f>IF($B822="","",IFERROR(VLOOKUP($B822,SERVIÇOS!$B:$G,4,0),IFERROR(VLOOKUP($B822,'COMPOSIÇÕES COMPLEMENTARES '!$C:$K,6,0),"")))</f>
        <v/>
      </c>
      <c r="G822" s="360" t="str">
        <f>IF($B822="","",IFERROR(VLOOKUP($B822,SERVIÇOS!$B:$G,5,0),IFERROR(VLOOKUP($B822,'COMPOSIÇÕES COMPLEMENTARES '!$C:$K,7,0),"")))</f>
        <v/>
      </c>
      <c r="H822" s="360" t="str">
        <f t="shared" si="75"/>
        <v/>
      </c>
      <c r="I822" s="360" t="str">
        <f t="shared" si="76"/>
        <v/>
      </c>
      <c r="J822" s="360" t="str">
        <f t="shared" si="77"/>
        <v/>
      </c>
      <c r="K822" s="360" t="str">
        <f t="shared" si="78"/>
        <v/>
      </c>
      <c r="L822" s="360"/>
    </row>
    <row r="823" spans="1:12">
      <c r="A823" s="355"/>
      <c r="B823" s="356"/>
      <c r="C823" s="357" t="str">
        <f>IF($B823="","",IFERROR(VLOOKUP($B823,SERVIÇOS!$B:$G,2,0),IFERROR(VLOOKUP($B823,'COMPOSIÇÕES COMPLEMENTARES '!$C:$K,2,0),"")))</f>
        <v/>
      </c>
      <c r="D823" s="358" t="str">
        <f>IF($B823="","",IFERROR(VLOOKUP($B823,SERVIÇOS!$B:$G,3,0),IFERROR(VLOOKUP($B823,'COMPOSIÇÕES COMPLEMENTARES '!$C:$K,3,0),"")))</f>
        <v/>
      </c>
      <c r="E823" s="359"/>
      <c r="F823" s="360" t="str">
        <f>IF($B823="","",IFERROR(VLOOKUP($B823,SERVIÇOS!$B:$G,4,0),IFERROR(VLOOKUP($B823,'COMPOSIÇÕES COMPLEMENTARES '!$C:$K,6,0),"")))</f>
        <v/>
      </c>
      <c r="G823" s="360" t="str">
        <f>IF($B823="","",IFERROR(VLOOKUP($B823,SERVIÇOS!$B:$G,5,0),IFERROR(VLOOKUP($B823,'COMPOSIÇÕES COMPLEMENTARES '!$C:$K,7,0),"")))</f>
        <v/>
      </c>
      <c r="H823" s="360" t="str">
        <f t="shared" si="75"/>
        <v/>
      </c>
      <c r="I823" s="360" t="str">
        <f t="shared" si="76"/>
        <v/>
      </c>
      <c r="J823" s="360" t="str">
        <f t="shared" si="77"/>
        <v/>
      </c>
      <c r="K823" s="360" t="str">
        <f t="shared" si="78"/>
        <v/>
      </c>
      <c r="L823" s="360"/>
    </row>
    <row r="824" spans="1:12">
      <c r="A824" s="355"/>
      <c r="B824" s="356"/>
      <c r="C824" s="357" t="str">
        <f>IF($B824="","",IFERROR(VLOOKUP($B824,SERVIÇOS!$B:$G,2,0),IFERROR(VLOOKUP($B824,'COMPOSIÇÕES COMPLEMENTARES '!$C:$K,2,0),"")))</f>
        <v/>
      </c>
      <c r="D824" s="358" t="str">
        <f>IF($B824="","",IFERROR(VLOOKUP($B824,SERVIÇOS!$B:$G,3,0),IFERROR(VLOOKUP($B824,'COMPOSIÇÕES COMPLEMENTARES '!$C:$K,3,0),"")))</f>
        <v/>
      </c>
      <c r="E824" s="359"/>
      <c r="F824" s="360" t="str">
        <f>IF($B824="","",IFERROR(VLOOKUP($B824,SERVIÇOS!$B:$G,4,0),IFERROR(VLOOKUP($B824,'COMPOSIÇÕES COMPLEMENTARES '!$C:$K,6,0),"")))</f>
        <v/>
      </c>
      <c r="G824" s="360" t="str">
        <f>IF($B824="","",IFERROR(VLOOKUP($B824,SERVIÇOS!$B:$G,5,0),IFERROR(VLOOKUP($B824,'COMPOSIÇÕES COMPLEMENTARES '!$C:$K,7,0),"")))</f>
        <v/>
      </c>
      <c r="H824" s="360" t="str">
        <f t="shared" si="75"/>
        <v/>
      </c>
      <c r="I824" s="360" t="str">
        <f t="shared" si="76"/>
        <v/>
      </c>
      <c r="J824" s="360" t="str">
        <f t="shared" si="77"/>
        <v/>
      </c>
      <c r="K824" s="360" t="str">
        <f t="shared" si="78"/>
        <v/>
      </c>
      <c r="L824" s="360"/>
    </row>
    <row r="825" spans="1:12">
      <c r="A825" s="355"/>
      <c r="B825" s="356"/>
      <c r="C825" s="357" t="str">
        <f>IF($B825="","",IFERROR(VLOOKUP($B825,SERVIÇOS!$B:$G,2,0),IFERROR(VLOOKUP($B825,'COMPOSIÇÕES COMPLEMENTARES '!$C:$K,2,0),"")))</f>
        <v/>
      </c>
      <c r="D825" s="358" t="str">
        <f>IF($B825="","",IFERROR(VLOOKUP($B825,SERVIÇOS!$B:$G,3,0),IFERROR(VLOOKUP($B825,'COMPOSIÇÕES COMPLEMENTARES '!$C:$K,3,0),"")))</f>
        <v/>
      </c>
      <c r="E825" s="359"/>
      <c r="F825" s="360" t="str">
        <f>IF($B825="","",IFERROR(VLOOKUP($B825,SERVIÇOS!$B:$G,4,0),IFERROR(VLOOKUP($B825,'COMPOSIÇÕES COMPLEMENTARES '!$C:$K,6,0),"")))</f>
        <v/>
      </c>
      <c r="G825" s="360" t="str">
        <f>IF($B825="","",IFERROR(VLOOKUP($B825,SERVIÇOS!$B:$G,5,0),IFERROR(VLOOKUP($B825,'COMPOSIÇÕES COMPLEMENTARES '!$C:$K,7,0),"")))</f>
        <v/>
      </c>
      <c r="H825" s="360" t="str">
        <f t="shared" si="75"/>
        <v/>
      </c>
      <c r="I825" s="360" t="str">
        <f t="shared" si="76"/>
        <v/>
      </c>
      <c r="J825" s="360" t="str">
        <f t="shared" si="77"/>
        <v/>
      </c>
      <c r="K825" s="360" t="str">
        <f t="shared" si="78"/>
        <v/>
      </c>
      <c r="L825" s="360"/>
    </row>
    <row r="826" spans="1:12">
      <c r="A826" s="355"/>
      <c r="B826" s="356"/>
      <c r="C826" s="357" t="str">
        <f>IF($B826="","",IFERROR(VLOOKUP($B826,SERVIÇOS!$B:$G,2,0),IFERROR(VLOOKUP($B826,'COMPOSIÇÕES COMPLEMENTARES '!$C:$K,2,0),"")))</f>
        <v/>
      </c>
      <c r="D826" s="358" t="str">
        <f>IF($B826="","",IFERROR(VLOOKUP($B826,SERVIÇOS!$B:$G,3,0),IFERROR(VLOOKUP($B826,'COMPOSIÇÕES COMPLEMENTARES '!$C:$K,3,0),"")))</f>
        <v/>
      </c>
      <c r="E826" s="359"/>
      <c r="F826" s="360" t="str">
        <f>IF($B826="","",IFERROR(VLOOKUP($B826,SERVIÇOS!$B:$G,4,0),IFERROR(VLOOKUP($B826,'COMPOSIÇÕES COMPLEMENTARES '!$C:$K,6,0),"")))</f>
        <v/>
      </c>
      <c r="G826" s="360" t="str">
        <f>IF($B826="","",IFERROR(VLOOKUP($B826,SERVIÇOS!$B:$G,5,0),IFERROR(VLOOKUP($B826,'COMPOSIÇÕES COMPLEMENTARES '!$C:$K,7,0),"")))</f>
        <v/>
      </c>
      <c r="H826" s="360" t="str">
        <f t="shared" si="75"/>
        <v/>
      </c>
      <c r="I826" s="360" t="str">
        <f t="shared" si="76"/>
        <v/>
      </c>
      <c r="J826" s="360" t="str">
        <f t="shared" si="77"/>
        <v/>
      </c>
      <c r="K826" s="360" t="str">
        <f t="shared" si="78"/>
        <v/>
      </c>
      <c r="L826" s="360"/>
    </row>
    <row r="827" spans="1:12">
      <c r="A827" s="355"/>
      <c r="B827" s="356"/>
      <c r="C827" s="357" t="str">
        <f>IF($B827="","",IFERROR(VLOOKUP($B827,SERVIÇOS!$B:$G,2,0),IFERROR(VLOOKUP($B827,'COMPOSIÇÕES COMPLEMENTARES '!$C:$K,2,0),"")))</f>
        <v/>
      </c>
      <c r="D827" s="358" t="str">
        <f>IF($B827="","",IFERROR(VLOOKUP($B827,SERVIÇOS!$B:$G,3,0),IFERROR(VLOOKUP($B827,'COMPOSIÇÕES COMPLEMENTARES '!$C:$K,3,0),"")))</f>
        <v/>
      </c>
      <c r="E827" s="359"/>
      <c r="F827" s="360" t="str">
        <f>IF($B827="","",IFERROR(VLOOKUP($B827,SERVIÇOS!$B:$G,4,0),IFERROR(VLOOKUP($B827,'COMPOSIÇÕES COMPLEMENTARES '!$C:$K,6,0),"")))</f>
        <v/>
      </c>
      <c r="G827" s="360" t="str">
        <f>IF($B827="","",IFERROR(VLOOKUP($B827,SERVIÇOS!$B:$G,5,0),IFERROR(VLOOKUP($B827,'COMPOSIÇÕES COMPLEMENTARES '!$C:$K,7,0),"")))</f>
        <v/>
      </c>
      <c r="H827" s="360" t="str">
        <f t="shared" si="75"/>
        <v/>
      </c>
      <c r="I827" s="360" t="str">
        <f t="shared" si="76"/>
        <v/>
      </c>
      <c r="J827" s="360" t="str">
        <f t="shared" si="77"/>
        <v/>
      </c>
      <c r="K827" s="360" t="str">
        <f t="shared" si="78"/>
        <v/>
      </c>
      <c r="L827" s="360"/>
    </row>
    <row r="828" spans="1:12">
      <c r="A828" s="355"/>
      <c r="B828" s="356"/>
      <c r="C828" s="357" t="str">
        <f>IF($B828="","",IFERROR(VLOOKUP($B828,SERVIÇOS!$B:$G,2,0),IFERROR(VLOOKUP($B828,'COMPOSIÇÕES COMPLEMENTARES '!$C:$K,2,0),"")))</f>
        <v/>
      </c>
      <c r="D828" s="358" t="str">
        <f>IF($B828="","",IFERROR(VLOOKUP($B828,SERVIÇOS!$B:$G,3,0),IFERROR(VLOOKUP($B828,'COMPOSIÇÕES COMPLEMENTARES '!$C:$K,3,0),"")))</f>
        <v/>
      </c>
      <c r="E828" s="359"/>
      <c r="F828" s="360" t="str">
        <f>IF($B828="","",IFERROR(VLOOKUP($B828,SERVIÇOS!$B:$G,4,0),IFERROR(VLOOKUP($B828,'COMPOSIÇÕES COMPLEMENTARES '!$C:$K,6,0),"")))</f>
        <v/>
      </c>
      <c r="G828" s="360" t="str">
        <f>IF($B828="","",IFERROR(VLOOKUP($B828,SERVIÇOS!$B:$G,5,0),IFERROR(VLOOKUP($B828,'COMPOSIÇÕES COMPLEMENTARES '!$C:$K,7,0),"")))</f>
        <v/>
      </c>
      <c r="H828" s="360" t="str">
        <f t="shared" si="75"/>
        <v/>
      </c>
      <c r="I828" s="360" t="str">
        <f t="shared" si="76"/>
        <v/>
      </c>
      <c r="J828" s="360" t="str">
        <f t="shared" si="77"/>
        <v/>
      </c>
      <c r="K828" s="360" t="str">
        <f t="shared" si="78"/>
        <v/>
      </c>
      <c r="L828" s="360"/>
    </row>
    <row r="829" spans="1:12">
      <c r="A829" s="355"/>
      <c r="B829" s="356"/>
      <c r="C829" s="357" t="str">
        <f>IF($B829="","",IFERROR(VLOOKUP($B829,SERVIÇOS!$B:$G,2,0),IFERROR(VLOOKUP($B829,'COMPOSIÇÕES COMPLEMENTARES '!$C:$K,2,0),"")))</f>
        <v/>
      </c>
      <c r="D829" s="358" t="str">
        <f>IF($B829="","",IFERROR(VLOOKUP($B829,SERVIÇOS!$B:$G,3,0),IFERROR(VLOOKUP($B829,'COMPOSIÇÕES COMPLEMENTARES '!$C:$K,3,0),"")))</f>
        <v/>
      </c>
      <c r="E829" s="359"/>
      <c r="F829" s="360" t="str">
        <f>IF($B829="","",IFERROR(VLOOKUP($B829,SERVIÇOS!$B:$G,4,0),IFERROR(VLOOKUP($B829,'COMPOSIÇÕES COMPLEMENTARES '!$C:$K,6,0),"")))</f>
        <v/>
      </c>
      <c r="G829" s="360" t="str">
        <f>IF($B829="","",IFERROR(VLOOKUP($B829,SERVIÇOS!$B:$G,5,0),IFERROR(VLOOKUP($B829,'COMPOSIÇÕES COMPLEMENTARES '!$C:$K,7,0),"")))</f>
        <v/>
      </c>
      <c r="H829" s="360" t="str">
        <f t="shared" si="75"/>
        <v/>
      </c>
      <c r="I829" s="360" t="str">
        <f t="shared" si="76"/>
        <v/>
      </c>
      <c r="J829" s="360" t="str">
        <f t="shared" si="77"/>
        <v/>
      </c>
      <c r="K829" s="360" t="str">
        <f t="shared" si="78"/>
        <v/>
      </c>
      <c r="L829" s="360"/>
    </row>
    <row r="830" spans="1:12">
      <c r="A830" s="355"/>
      <c r="B830" s="356"/>
      <c r="C830" s="357" t="str">
        <f>IF($B830="","",IFERROR(VLOOKUP($B830,SERVIÇOS!$B:$G,2,0),IFERROR(VLOOKUP($B830,'COMPOSIÇÕES COMPLEMENTARES '!$C:$K,2,0),"")))</f>
        <v/>
      </c>
      <c r="D830" s="358" t="str">
        <f>IF($B830="","",IFERROR(VLOOKUP($B830,SERVIÇOS!$B:$G,3,0),IFERROR(VLOOKUP($B830,'COMPOSIÇÕES COMPLEMENTARES '!$C:$K,3,0),"")))</f>
        <v/>
      </c>
      <c r="E830" s="359"/>
      <c r="F830" s="360" t="str">
        <f>IF($B830="","",IFERROR(VLOOKUP($B830,SERVIÇOS!$B:$G,4,0),IFERROR(VLOOKUP($B830,'COMPOSIÇÕES COMPLEMENTARES '!$C:$K,6,0),"")))</f>
        <v/>
      </c>
      <c r="G830" s="360" t="str">
        <f>IF($B830="","",IFERROR(VLOOKUP($B830,SERVIÇOS!$B:$G,5,0),IFERROR(VLOOKUP($B830,'COMPOSIÇÕES COMPLEMENTARES '!$C:$K,7,0),"")))</f>
        <v/>
      </c>
      <c r="H830" s="360" t="str">
        <f t="shared" si="75"/>
        <v/>
      </c>
      <c r="I830" s="360" t="str">
        <f t="shared" si="76"/>
        <v/>
      </c>
      <c r="J830" s="360" t="str">
        <f t="shared" si="77"/>
        <v/>
      </c>
      <c r="K830" s="360" t="str">
        <f t="shared" si="78"/>
        <v/>
      </c>
      <c r="L830" s="360"/>
    </row>
    <row r="831" spans="1:12">
      <c r="A831" s="355"/>
      <c r="B831" s="356"/>
      <c r="C831" s="357" t="str">
        <f>IF($B831="","",IFERROR(VLOOKUP($B831,SERVIÇOS!$B:$G,2,0),IFERROR(VLOOKUP($B831,'COMPOSIÇÕES COMPLEMENTARES '!$C:$K,2,0),"")))</f>
        <v/>
      </c>
      <c r="D831" s="358" t="str">
        <f>IF($B831="","",IFERROR(VLOOKUP($B831,SERVIÇOS!$B:$G,3,0),IFERROR(VLOOKUP($B831,'COMPOSIÇÕES COMPLEMENTARES '!$C:$K,3,0),"")))</f>
        <v/>
      </c>
      <c r="E831" s="359"/>
      <c r="F831" s="360" t="str">
        <f>IF($B831="","",IFERROR(VLOOKUP($B831,SERVIÇOS!$B:$G,4,0),IFERROR(VLOOKUP($B831,'COMPOSIÇÕES COMPLEMENTARES '!$C:$K,6,0),"")))</f>
        <v/>
      </c>
      <c r="G831" s="360" t="str">
        <f>IF($B831="","",IFERROR(VLOOKUP($B831,SERVIÇOS!$B:$G,5,0),IFERROR(VLOOKUP($B831,'COMPOSIÇÕES COMPLEMENTARES '!$C:$K,7,0),"")))</f>
        <v/>
      </c>
      <c r="H831" s="360" t="str">
        <f t="shared" si="75"/>
        <v/>
      </c>
      <c r="I831" s="360" t="str">
        <f t="shared" si="76"/>
        <v/>
      </c>
      <c r="J831" s="360" t="str">
        <f t="shared" si="77"/>
        <v/>
      </c>
      <c r="K831" s="360" t="str">
        <f t="shared" si="78"/>
        <v/>
      </c>
      <c r="L831" s="360"/>
    </row>
    <row r="832" spans="1:12">
      <c r="A832" s="355"/>
      <c r="B832" s="356"/>
      <c r="C832" s="357" t="str">
        <f>IF($B832="","",IFERROR(VLOOKUP($B832,SERVIÇOS!$B:$G,2,0),IFERROR(VLOOKUP($B832,'COMPOSIÇÕES COMPLEMENTARES '!$C:$K,2,0),"")))</f>
        <v/>
      </c>
      <c r="D832" s="358" t="str">
        <f>IF($B832="","",IFERROR(VLOOKUP($B832,SERVIÇOS!$B:$G,3,0),IFERROR(VLOOKUP($B832,'COMPOSIÇÕES COMPLEMENTARES '!$C:$K,3,0),"")))</f>
        <v/>
      </c>
      <c r="E832" s="359"/>
      <c r="F832" s="360" t="str">
        <f>IF($B832="","",IFERROR(VLOOKUP($B832,SERVIÇOS!$B:$G,4,0),IFERROR(VLOOKUP($B832,'COMPOSIÇÕES COMPLEMENTARES '!$C:$K,6,0),"")))</f>
        <v/>
      </c>
      <c r="G832" s="360" t="str">
        <f>IF($B832="","",IFERROR(VLOOKUP($B832,SERVIÇOS!$B:$G,5,0),IFERROR(VLOOKUP($B832,'COMPOSIÇÕES COMPLEMENTARES '!$C:$K,7,0),"")))</f>
        <v/>
      </c>
      <c r="H832" s="360" t="str">
        <f t="shared" si="75"/>
        <v/>
      </c>
      <c r="I832" s="360" t="str">
        <f t="shared" si="76"/>
        <v/>
      </c>
      <c r="J832" s="360" t="str">
        <f t="shared" si="77"/>
        <v/>
      </c>
      <c r="K832" s="360" t="str">
        <f t="shared" si="78"/>
        <v/>
      </c>
      <c r="L832" s="360"/>
    </row>
    <row r="833" spans="1:12">
      <c r="A833" s="355"/>
      <c r="B833" s="356"/>
      <c r="C833" s="357" t="str">
        <f>IF($B833="","",IFERROR(VLOOKUP($B833,SERVIÇOS!$B:$G,2,0),IFERROR(VLOOKUP($B833,'COMPOSIÇÕES COMPLEMENTARES '!$C:$K,2,0),"")))</f>
        <v/>
      </c>
      <c r="D833" s="358" t="str">
        <f>IF($B833="","",IFERROR(VLOOKUP($B833,SERVIÇOS!$B:$G,3,0),IFERROR(VLOOKUP($B833,'COMPOSIÇÕES COMPLEMENTARES '!$C:$K,3,0),"")))</f>
        <v/>
      </c>
      <c r="E833" s="359"/>
      <c r="F833" s="360" t="str">
        <f>IF($B833="","",IFERROR(VLOOKUP($B833,SERVIÇOS!$B:$G,4,0),IFERROR(VLOOKUP($B833,'COMPOSIÇÕES COMPLEMENTARES '!$C:$K,6,0),"")))</f>
        <v/>
      </c>
      <c r="G833" s="360" t="str">
        <f>IF($B833="","",IFERROR(VLOOKUP($B833,SERVIÇOS!$B:$G,5,0),IFERROR(VLOOKUP($B833,'COMPOSIÇÕES COMPLEMENTARES '!$C:$K,7,0),"")))</f>
        <v/>
      </c>
      <c r="H833" s="360" t="str">
        <f t="shared" si="75"/>
        <v/>
      </c>
      <c r="I833" s="360" t="str">
        <f t="shared" si="76"/>
        <v/>
      </c>
      <c r="J833" s="360" t="str">
        <f t="shared" si="77"/>
        <v/>
      </c>
      <c r="K833" s="360" t="str">
        <f t="shared" si="78"/>
        <v/>
      </c>
      <c r="L833" s="360"/>
    </row>
    <row r="834" spans="1:12">
      <c r="A834" s="355"/>
      <c r="B834" s="356"/>
      <c r="C834" s="357" t="str">
        <f>IF($B834="","",IFERROR(VLOOKUP($B834,SERVIÇOS!$B:$G,2,0),IFERROR(VLOOKUP($B834,'COMPOSIÇÕES COMPLEMENTARES '!$C:$K,2,0),"")))</f>
        <v/>
      </c>
      <c r="D834" s="358" t="str">
        <f>IF($B834="","",IFERROR(VLOOKUP($B834,SERVIÇOS!$B:$G,3,0),IFERROR(VLOOKUP($B834,'COMPOSIÇÕES COMPLEMENTARES '!$C:$K,3,0),"")))</f>
        <v/>
      </c>
      <c r="E834" s="359"/>
      <c r="F834" s="360" t="str">
        <f>IF($B834="","",IFERROR(VLOOKUP($B834,SERVIÇOS!$B:$G,4,0),IFERROR(VLOOKUP($B834,'COMPOSIÇÕES COMPLEMENTARES '!$C:$K,6,0),"")))</f>
        <v/>
      </c>
      <c r="G834" s="360" t="str">
        <f>IF($B834="","",IFERROR(VLOOKUP($B834,SERVIÇOS!$B:$G,5,0),IFERROR(VLOOKUP($B834,'COMPOSIÇÕES COMPLEMENTARES '!$C:$K,7,0),"")))</f>
        <v/>
      </c>
      <c r="H834" s="360" t="str">
        <f t="shared" si="75"/>
        <v/>
      </c>
      <c r="I834" s="360" t="str">
        <f t="shared" si="76"/>
        <v/>
      </c>
      <c r="J834" s="360" t="str">
        <f t="shared" si="77"/>
        <v/>
      </c>
      <c r="K834" s="360" t="str">
        <f t="shared" si="78"/>
        <v/>
      </c>
      <c r="L834" s="360"/>
    </row>
    <row r="835" spans="1:12">
      <c r="A835" s="355"/>
      <c r="B835" s="356"/>
      <c r="C835" s="357" t="str">
        <f>IF($B835="","",IFERROR(VLOOKUP($B835,SERVIÇOS!$B:$G,2,0),IFERROR(VLOOKUP($B835,'COMPOSIÇÕES COMPLEMENTARES '!$C:$K,2,0),"")))</f>
        <v/>
      </c>
      <c r="D835" s="358" t="str">
        <f>IF($B835="","",IFERROR(VLOOKUP($B835,SERVIÇOS!$B:$G,3,0),IFERROR(VLOOKUP($B835,'COMPOSIÇÕES COMPLEMENTARES '!$C:$K,3,0),"")))</f>
        <v/>
      </c>
      <c r="E835" s="359"/>
      <c r="F835" s="360" t="str">
        <f>IF($B835="","",IFERROR(VLOOKUP($B835,SERVIÇOS!$B:$G,4,0),IFERROR(VLOOKUP($B835,'COMPOSIÇÕES COMPLEMENTARES '!$C:$K,6,0),"")))</f>
        <v/>
      </c>
      <c r="G835" s="360" t="str">
        <f>IF($B835="","",IFERROR(VLOOKUP($B835,SERVIÇOS!$B:$G,5,0),IFERROR(VLOOKUP($B835,'COMPOSIÇÕES COMPLEMENTARES '!$C:$K,7,0),"")))</f>
        <v/>
      </c>
      <c r="H835" s="360" t="str">
        <f t="shared" si="75"/>
        <v/>
      </c>
      <c r="I835" s="360" t="str">
        <f t="shared" si="76"/>
        <v/>
      </c>
      <c r="J835" s="360" t="str">
        <f t="shared" si="77"/>
        <v/>
      </c>
      <c r="K835" s="360" t="str">
        <f t="shared" si="78"/>
        <v/>
      </c>
      <c r="L835" s="360"/>
    </row>
    <row r="836" spans="1:12">
      <c r="A836" s="355"/>
      <c r="B836" s="356"/>
      <c r="C836" s="357" t="str">
        <f>IF($B836="","",IFERROR(VLOOKUP($B836,SERVIÇOS!$B:$G,2,0),IFERROR(VLOOKUP($B836,'COMPOSIÇÕES COMPLEMENTARES '!$C:$K,2,0),"")))</f>
        <v/>
      </c>
      <c r="D836" s="358" t="str">
        <f>IF($B836="","",IFERROR(VLOOKUP($B836,SERVIÇOS!$B:$G,3,0),IFERROR(VLOOKUP($B836,'COMPOSIÇÕES COMPLEMENTARES '!$C:$K,3,0),"")))</f>
        <v/>
      </c>
      <c r="E836" s="359"/>
      <c r="F836" s="360" t="str">
        <f>IF($B836="","",IFERROR(VLOOKUP($B836,SERVIÇOS!$B:$G,4,0),IFERROR(VLOOKUP($B836,'COMPOSIÇÕES COMPLEMENTARES '!$C:$K,6,0),"")))</f>
        <v/>
      </c>
      <c r="G836" s="360" t="str">
        <f>IF($B836="","",IFERROR(VLOOKUP($B836,SERVIÇOS!$B:$G,5,0),IFERROR(VLOOKUP($B836,'COMPOSIÇÕES COMPLEMENTARES '!$C:$K,7,0),"")))</f>
        <v/>
      </c>
      <c r="H836" s="360" t="str">
        <f t="shared" si="75"/>
        <v/>
      </c>
      <c r="I836" s="360" t="str">
        <f t="shared" si="76"/>
        <v/>
      </c>
      <c r="J836" s="360" t="str">
        <f t="shared" si="77"/>
        <v/>
      </c>
      <c r="K836" s="360" t="str">
        <f t="shared" si="78"/>
        <v/>
      </c>
      <c r="L836" s="360"/>
    </row>
    <row r="837" spans="1:12">
      <c r="A837" s="355"/>
      <c r="B837" s="356"/>
      <c r="C837" s="357" t="str">
        <f>IF($B837="","",IFERROR(VLOOKUP($B837,SERVIÇOS!$B:$G,2,0),IFERROR(VLOOKUP($B837,'COMPOSIÇÕES COMPLEMENTARES '!$C:$K,2,0),"")))</f>
        <v/>
      </c>
      <c r="D837" s="358" t="str">
        <f>IF($B837="","",IFERROR(VLOOKUP($B837,SERVIÇOS!$B:$G,3,0),IFERROR(VLOOKUP($B837,'COMPOSIÇÕES COMPLEMENTARES '!$C:$K,3,0),"")))</f>
        <v/>
      </c>
      <c r="E837" s="359"/>
      <c r="F837" s="360" t="str">
        <f>IF($B837="","",IFERROR(VLOOKUP($B837,SERVIÇOS!$B:$G,4,0),IFERROR(VLOOKUP($B837,'COMPOSIÇÕES COMPLEMENTARES '!$C:$K,6,0),"")))</f>
        <v/>
      </c>
      <c r="G837" s="360" t="str">
        <f>IF($B837="","",IFERROR(VLOOKUP($B837,SERVIÇOS!$B:$G,5,0),IFERROR(VLOOKUP($B837,'COMPOSIÇÕES COMPLEMENTARES '!$C:$K,7,0),"")))</f>
        <v/>
      </c>
      <c r="H837" s="360" t="str">
        <f t="shared" si="75"/>
        <v/>
      </c>
      <c r="I837" s="360" t="str">
        <f t="shared" si="76"/>
        <v/>
      </c>
      <c r="J837" s="360" t="str">
        <f t="shared" si="77"/>
        <v/>
      </c>
      <c r="K837" s="360" t="str">
        <f t="shared" si="78"/>
        <v/>
      </c>
      <c r="L837" s="360"/>
    </row>
    <row r="838" spans="1:12">
      <c r="A838" s="355"/>
      <c r="B838" s="356"/>
      <c r="C838" s="357" t="str">
        <f>IF($B838="","",IFERROR(VLOOKUP($B838,SERVIÇOS!$B:$G,2,0),IFERROR(VLOOKUP($B838,'COMPOSIÇÕES COMPLEMENTARES '!$C:$K,2,0),"")))</f>
        <v/>
      </c>
      <c r="D838" s="358" t="str">
        <f>IF($B838="","",IFERROR(VLOOKUP($B838,SERVIÇOS!$B:$G,3,0),IFERROR(VLOOKUP($B838,'COMPOSIÇÕES COMPLEMENTARES '!$C:$K,3,0),"")))</f>
        <v/>
      </c>
      <c r="E838" s="359"/>
      <c r="F838" s="360" t="str">
        <f>IF($B838="","",IFERROR(VLOOKUP($B838,SERVIÇOS!$B:$G,4,0),IFERROR(VLOOKUP($B838,'COMPOSIÇÕES COMPLEMENTARES '!$C:$K,6,0),"")))</f>
        <v/>
      </c>
      <c r="G838" s="360" t="str">
        <f>IF($B838="","",IFERROR(VLOOKUP($B838,SERVIÇOS!$B:$G,5,0),IFERROR(VLOOKUP($B838,'COMPOSIÇÕES COMPLEMENTARES '!$C:$K,7,0),"")))</f>
        <v/>
      </c>
      <c r="H838" s="360" t="str">
        <f t="shared" si="75"/>
        <v/>
      </c>
      <c r="I838" s="360" t="str">
        <f t="shared" si="76"/>
        <v/>
      </c>
      <c r="J838" s="360" t="str">
        <f t="shared" si="77"/>
        <v/>
      </c>
      <c r="K838" s="360" t="str">
        <f t="shared" si="78"/>
        <v/>
      </c>
      <c r="L838" s="360"/>
    </row>
    <row r="839" spans="1:12">
      <c r="A839" s="355"/>
      <c r="B839" s="356"/>
      <c r="C839" s="357" t="str">
        <f>IF($B839="","",IFERROR(VLOOKUP($B839,SERVIÇOS!$B:$G,2,0),IFERROR(VLOOKUP($B839,'COMPOSIÇÕES COMPLEMENTARES '!$C:$K,2,0),"")))</f>
        <v/>
      </c>
      <c r="D839" s="358" t="str">
        <f>IF($B839="","",IFERROR(VLOOKUP($B839,SERVIÇOS!$B:$G,3,0),IFERROR(VLOOKUP($B839,'COMPOSIÇÕES COMPLEMENTARES '!$C:$K,3,0),"")))</f>
        <v/>
      </c>
      <c r="E839" s="359"/>
      <c r="F839" s="360" t="str">
        <f>IF($B839="","",IFERROR(VLOOKUP($B839,SERVIÇOS!$B:$G,4,0),IFERROR(VLOOKUP($B839,'COMPOSIÇÕES COMPLEMENTARES '!$C:$K,6,0),"")))</f>
        <v/>
      </c>
      <c r="G839" s="360" t="str">
        <f>IF($B839="","",IFERROR(VLOOKUP($B839,SERVIÇOS!$B:$G,5,0),IFERROR(VLOOKUP($B839,'COMPOSIÇÕES COMPLEMENTARES '!$C:$K,7,0),"")))</f>
        <v/>
      </c>
      <c r="H839" s="360" t="str">
        <f t="shared" si="75"/>
        <v/>
      </c>
      <c r="I839" s="360" t="str">
        <f t="shared" si="76"/>
        <v/>
      </c>
      <c r="J839" s="360" t="str">
        <f t="shared" si="77"/>
        <v/>
      </c>
      <c r="K839" s="360" t="str">
        <f t="shared" si="78"/>
        <v/>
      </c>
      <c r="L839" s="360"/>
    </row>
    <row r="840" spans="1:12">
      <c r="A840" s="355"/>
      <c r="B840" s="356"/>
      <c r="C840" s="357" t="str">
        <f>IF($B840="","",IFERROR(VLOOKUP($B840,SERVIÇOS!$B:$G,2,0),IFERROR(VLOOKUP($B840,'COMPOSIÇÕES COMPLEMENTARES '!$C:$K,2,0),"")))</f>
        <v/>
      </c>
      <c r="D840" s="358" t="str">
        <f>IF($B840="","",IFERROR(VLOOKUP($B840,SERVIÇOS!$B:$G,3,0),IFERROR(VLOOKUP($B840,'COMPOSIÇÕES COMPLEMENTARES '!$C:$K,3,0),"")))</f>
        <v/>
      </c>
      <c r="E840" s="359"/>
      <c r="F840" s="360" t="str">
        <f>IF($B840="","",IFERROR(VLOOKUP($B840,SERVIÇOS!$B:$G,4,0),IFERROR(VLOOKUP($B840,'COMPOSIÇÕES COMPLEMENTARES '!$C:$K,6,0),"")))</f>
        <v/>
      </c>
      <c r="G840" s="360" t="str">
        <f>IF($B840="","",IFERROR(VLOOKUP($B840,SERVIÇOS!$B:$G,5,0),IFERROR(VLOOKUP($B840,'COMPOSIÇÕES COMPLEMENTARES '!$C:$K,7,0),"")))</f>
        <v/>
      </c>
      <c r="H840" s="360" t="str">
        <f t="shared" si="75"/>
        <v/>
      </c>
      <c r="I840" s="360" t="str">
        <f t="shared" si="76"/>
        <v/>
      </c>
      <c r="J840" s="360" t="str">
        <f t="shared" si="77"/>
        <v/>
      </c>
      <c r="K840" s="360" t="str">
        <f t="shared" si="78"/>
        <v/>
      </c>
      <c r="L840" s="360"/>
    </row>
    <row r="841" spans="1:12">
      <c r="A841" s="355"/>
      <c r="B841" s="356"/>
      <c r="C841" s="357" t="str">
        <f>IF($B841="","",IFERROR(VLOOKUP($B841,SERVIÇOS!$B:$G,2,0),IFERROR(VLOOKUP($B841,'COMPOSIÇÕES COMPLEMENTARES '!$C:$K,2,0),"")))</f>
        <v/>
      </c>
      <c r="D841" s="358" t="str">
        <f>IF($B841="","",IFERROR(VLOOKUP($B841,SERVIÇOS!$B:$G,3,0),IFERROR(VLOOKUP($B841,'COMPOSIÇÕES COMPLEMENTARES '!$C:$K,3,0),"")))</f>
        <v/>
      </c>
      <c r="E841" s="359"/>
      <c r="F841" s="360" t="str">
        <f>IF($B841="","",IFERROR(VLOOKUP($B841,SERVIÇOS!$B:$G,4,0),IFERROR(VLOOKUP($B841,'COMPOSIÇÕES COMPLEMENTARES '!$C:$K,6,0),"")))</f>
        <v/>
      </c>
      <c r="G841" s="360" t="str">
        <f>IF($B841="","",IFERROR(VLOOKUP($B841,SERVIÇOS!$B:$G,5,0),IFERROR(VLOOKUP($B841,'COMPOSIÇÕES COMPLEMENTARES '!$C:$K,7,0),"")))</f>
        <v/>
      </c>
      <c r="H841" s="360" t="str">
        <f t="shared" si="75"/>
        <v/>
      </c>
      <c r="I841" s="360" t="str">
        <f t="shared" si="76"/>
        <v/>
      </c>
      <c r="J841" s="360" t="str">
        <f t="shared" si="77"/>
        <v/>
      </c>
      <c r="K841" s="360" t="str">
        <f t="shared" si="78"/>
        <v/>
      </c>
      <c r="L841" s="360"/>
    </row>
    <row r="842" spans="1:12">
      <c r="A842" s="355"/>
      <c r="B842" s="356"/>
      <c r="C842" s="357" t="str">
        <f>IF($B842="","",IFERROR(VLOOKUP($B842,SERVIÇOS!$B:$G,2,0),IFERROR(VLOOKUP($B842,'COMPOSIÇÕES COMPLEMENTARES '!$C:$K,2,0),"")))</f>
        <v/>
      </c>
      <c r="D842" s="358" t="str">
        <f>IF($B842="","",IFERROR(VLOOKUP($B842,SERVIÇOS!$B:$G,3,0),IFERROR(VLOOKUP($B842,'COMPOSIÇÕES COMPLEMENTARES '!$C:$K,3,0),"")))</f>
        <v/>
      </c>
      <c r="E842" s="359"/>
      <c r="F842" s="360" t="str">
        <f>IF($B842="","",IFERROR(VLOOKUP($B842,SERVIÇOS!$B:$G,4,0),IFERROR(VLOOKUP($B842,'COMPOSIÇÕES COMPLEMENTARES '!$C:$K,6,0),"")))</f>
        <v/>
      </c>
      <c r="G842" s="360" t="str">
        <f>IF($B842="","",IFERROR(VLOOKUP($B842,SERVIÇOS!$B:$G,5,0),IFERROR(VLOOKUP($B842,'COMPOSIÇÕES COMPLEMENTARES '!$C:$K,7,0),"")))</f>
        <v/>
      </c>
      <c r="H842" s="360" t="str">
        <f t="shared" si="75"/>
        <v/>
      </c>
      <c r="I842" s="360" t="str">
        <f t="shared" si="76"/>
        <v/>
      </c>
      <c r="J842" s="360" t="str">
        <f t="shared" si="77"/>
        <v/>
      </c>
      <c r="K842" s="360" t="str">
        <f t="shared" si="78"/>
        <v/>
      </c>
      <c r="L842" s="360"/>
    </row>
    <row r="843" spans="1:12">
      <c r="A843" s="355"/>
      <c r="B843" s="356"/>
      <c r="C843" s="357" t="str">
        <f>IF($B843="","",IFERROR(VLOOKUP($B843,SERVIÇOS!$B:$G,2,0),IFERROR(VLOOKUP($B843,'COMPOSIÇÕES COMPLEMENTARES '!$C:$K,2,0),"")))</f>
        <v/>
      </c>
      <c r="D843" s="358" t="str">
        <f>IF($B843="","",IFERROR(VLOOKUP($B843,SERVIÇOS!$B:$G,3,0),IFERROR(VLOOKUP($B843,'COMPOSIÇÕES COMPLEMENTARES '!$C:$K,3,0),"")))</f>
        <v/>
      </c>
      <c r="E843" s="359"/>
      <c r="F843" s="360" t="str">
        <f>IF($B843="","",IFERROR(VLOOKUP($B843,SERVIÇOS!$B:$G,4,0),IFERROR(VLOOKUP($B843,'COMPOSIÇÕES COMPLEMENTARES '!$C:$K,6,0),"")))</f>
        <v/>
      </c>
      <c r="G843" s="360" t="str">
        <f>IF($B843="","",IFERROR(VLOOKUP($B843,SERVIÇOS!$B:$G,5,0),IFERROR(VLOOKUP($B843,'COMPOSIÇÕES COMPLEMENTARES '!$C:$K,7,0),"")))</f>
        <v/>
      </c>
      <c r="H843" s="360" t="str">
        <f t="shared" si="75"/>
        <v/>
      </c>
      <c r="I843" s="360" t="str">
        <f t="shared" si="76"/>
        <v/>
      </c>
      <c r="J843" s="360" t="str">
        <f t="shared" si="77"/>
        <v/>
      </c>
      <c r="K843" s="360" t="str">
        <f t="shared" si="78"/>
        <v/>
      </c>
      <c r="L843" s="360"/>
    </row>
    <row r="844" spans="1:12">
      <c r="A844" s="355"/>
      <c r="B844" s="356"/>
      <c r="C844" s="357" t="str">
        <f>IF($B844="","",IFERROR(VLOOKUP($B844,SERVIÇOS!$B:$G,2,0),IFERROR(VLOOKUP($B844,'COMPOSIÇÕES COMPLEMENTARES '!$C:$K,2,0),"")))</f>
        <v/>
      </c>
      <c r="D844" s="358" t="str">
        <f>IF($B844="","",IFERROR(VLOOKUP($B844,SERVIÇOS!$B:$G,3,0),IFERROR(VLOOKUP($B844,'COMPOSIÇÕES COMPLEMENTARES '!$C:$K,3,0),"")))</f>
        <v/>
      </c>
      <c r="E844" s="359"/>
      <c r="F844" s="360" t="str">
        <f>IF($B844="","",IFERROR(VLOOKUP($B844,SERVIÇOS!$B:$G,4,0),IFERROR(VLOOKUP($B844,'COMPOSIÇÕES COMPLEMENTARES '!$C:$K,6,0),"")))</f>
        <v/>
      </c>
      <c r="G844" s="360" t="str">
        <f>IF($B844="","",IFERROR(VLOOKUP($B844,SERVIÇOS!$B:$G,5,0),IFERROR(VLOOKUP($B844,'COMPOSIÇÕES COMPLEMENTARES '!$C:$K,7,0),"")))</f>
        <v/>
      </c>
      <c r="H844" s="360" t="str">
        <f t="shared" si="75"/>
        <v/>
      </c>
      <c r="I844" s="360" t="str">
        <f t="shared" si="76"/>
        <v/>
      </c>
      <c r="J844" s="360" t="str">
        <f t="shared" si="77"/>
        <v/>
      </c>
      <c r="K844" s="360" t="str">
        <f t="shared" si="78"/>
        <v/>
      </c>
      <c r="L844" s="360"/>
    </row>
    <row r="845" spans="1:12">
      <c r="A845" s="355"/>
      <c r="B845" s="356"/>
      <c r="C845" s="357" t="str">
        <f>IF($B845="","",IFERROR(VLOOKUP($B845,SERVIÇOS!$B:$G,2,0),IFERROR(VLOOKUP($B845,'COMPOSIÇÕES COMPLEMENTARES '!$C:$K,2,0),"")))</f>
        <v/>
      </c>
      <c r="D845" s="358" t="str">
        <f>IF($B845="","",IFERROR(VLOOKUP($B845,SERVIÇOS!$B:$G,3,0),IFERROR(VLOOKUP($B845,'COMPOSIÇÕES COMPLEMENTARES '!$C:$K,3,0),"")))</f>
        <v/>
      </c>
      <c r="E845" s="359"/>
      <c r="F845" s="360" t="str">
        <f>IF($B845="","",IFERROR(VLOOKUP($B845,SERVIÇOS!$B:$G,4,0),IFERROR(VLOOKUP($B845,'COMPOSIÇÕES COMPLEMENTARES '!$C:$K,6,0),"")))</f>
        <v/>
      </c>
      <c r="G845" s="360" t="str">
        <f>IF($B845="","",IFERROR(VLOOKUP($B845,SERVIÇOS!$B:$G,5,0),IFERROR(VLOOKUP($B845,'COMPOSIÇÕES COMPLEMENTARES '!$C:$K,7,0),"")))</f>
        <v/>
      </c>
      <c r="H845" s="360" t="str">
        <f t="shared" si="75"/>
        <v/>
      </c>
      <c r="I845" s="360" t="str">
        <f t="shared" si="76"/>
        <v/>
      </c>
      <c r="J845" s="360" t="str">
        <f t="shared" si="77"/>
        <v/>
      </c>
      <c r="K845" s="360" t="str">
        <f t="shared" si="78"/>
        <v/>
      </c>
      <c r="L845" s="360"/>
    </row>
    <row r="846" spans="1:12">
      <c r="A846" s="355"/>
      <c r="B846" s="356"/>
      <c r="C846" s="357" t="str">
        <f>IF($B846="","",IFERROR(VLOOKUP($B846,SERVIÇOS!$B:$G,2,0),IFERROR(VLOOKUP($B846,'COMPOSIÇÕES COMPLEMENTARES '!$C:$K,2,0),"")))</f>
        <v/>
      </c>
      <c r="D846" s="358" t="str">
        <f>IF($B846="","",IFERROR(VLOOKUP($B846,SERVIÇOS!$B:$G,3,0),IFERROR(VLOOKUP($B846,'COMPOSIÇÕES COMPLEMENTARES '!$C:$K,3,0),"")))</f>
        <v/>
      </c>
      <c r="E846" s="359"/>
      <c r="F846" s="360" t="str">
        <f>IF($B846="","",IFERROR(VLOOKUP($B846,SERVIÇOS!$B:$G,4,0),IFERROR(VLOOKUP($B846,'COMPOSIÇÕES COMPLEMENTARES '!$C:$K,6,0),"")))</f>
        <v/>
      </c>
      <c r="G846" s="360" t="str">
        <f>IF($B846="","",IFERROR(VLOOKUP($B846,SERVIÇOS!$B:$G,5,0),IFERROR(VLOOKUP($B846,'COMPOSIÇÕES COMPLEMENTARES '!$C:$K,7,0),"")))</f>
        <v/>
      </c>
      <c r="H846" s="360" t="str">
        <f t="shared" si="75"/>
        <v/>
      </c>
      <c r="I846" s="360" t="str">
        <f t="shared" si="76"/>
        <v/>
      </c>
      <c r="J846" s="360" t="str">
        <f t="shared" si="77"/>
        <v/>
      </c>
      <c r="K846" s="360" t="str">
        <f t="shared" si="78"/>
        <v/>
      </c>
      <c r="L846" s="360"/>
    </row>
    <row r="847" spans="1:12">
      <c r="A847" s="355"/>
      <c r="B847" s="356"/>
      <c r="C847" s="357" t="str">
        <f>IF($B847="","",IFERROR(VLOOKUP($B847,SERVIÇOS!$B:$G,2,0),IFERROR(VLOOKUP($B847,'COMPOSIÇÕES COMPLEMENTARES '!$C:$K,2,0),"")))</f>
        <v/>
      </c>
      <c r="D847" s="358" t="str">
        <f>IF($B847="","",IFERROR(VLOOKUP($B847,SERVIÇOS!$B:$G,3,0),IFERROR(VLOOKUP($B847,'COMPOSIÇÕES COMPLEMENTARES '!$C:$K,3,0),"")))</f>
        <v/>
      </c>
      <c r="E847" s="359"/>
      <c r="F847" s="360" t="str">
        <f>IF($B847="","",IFERROR(VLOOKUP($B847,SERVIÇOS!$B:$G,4,0),IFERROR(VLOOKUP($B847,'COMPOSIÇÕES COMPLEMENTARES '!$C:$K,6,0),"")))</f>
        <v/>
      </c>
      <c r="G847" s="360" t="str">
        <f>IF($B847="","",IFERROR(VLOOKUP($B847,SERVIÇOS!$B:$G,5,0),IFERROR(VLOOKUP($B847,'COMPOSIÇÕES COMPLEMENTARES '!$C:$K,7,0),"")))</f>
        <v/>
      </c>
      <c r="H847" s="360" t="str">
        <f t="shared" si="75"/>
        <v/>
      </c>
      <c r="I847" s="360" t="str">
        <f t="shared" si="76"/>
        <v/>
      </c>
      <c r="J847" s="360" t="str">
        <f t="shared" si="77"/>
        <v/>
      </c>
      <c r="K847" s="360" t="str">
        <f t="shared" si="78"/>
        <v/>
      </c>
      <c r="L847" s="360"/>
    </row>
    <row r="848" spans="1:12">
      <c r="A848" s="355"/>
      <c r="B848" s="356"/>
      <c r="C848" s="357" t="str">
        <f>IF($B848="","",IFERROR(VLOOKUP($B848,SERVIÇOS!$B:$G,2,0),IFERROR(VLOOKUP($B848,'COMPOSIÇÕES COMPLEMENTARES '!$C:$K,2,0),"")))</f>
        <v/>
      </c>
      <c r="D848" s="358" t="str">
        <f>IF($B848="","",IFERROR(VLOOKUP($B848,SERVIÇOS!$B:$G,3,0),IFERROR(VLOOKUP($B848,'COMPOSIÇÕES COMPLEMENTARES '!$C:$K,3,0),"")))</f>
        <v/>
      </c>
      <c r="E848" s="359"/>
      <c r="F848" s="360" t="str">
        <f>IF($B848="","",IFERROR(VLOOKUP($B848,SERVIÇOS!$B:$G,4,0),IFERROR(VLOOKUP($B848,'COMPOSIÇÕES COMPLEMENTARES '!$C:$K,6,0),"")))</f>
        <v/>
      </c>
      <c r="G848" s="360" t="str">
        <f>IF($B848="","",IFERROR(VLOOKUP($B848,SERVIÇOS!$B:$G,5,0),IFERROR(VLOOKUP($B848,'COMPOSIÇÕES COMPLEMENTARES '!$C:$K,7,0),"")))</f>
        <v/>
      </c>
      <c r="H848" s="360" t="str">
        <f t="shared" si="75"/>
        <v/>
      </c>
      <c r="I848" s="360" t="str">
        <f t="shared" si="76"/>
        <v/>
      </c>
      <c r="J848" s="360" t="str">
        <f t="shared" si="77"/>
        <v/>
      </c>
      <c r="K848" s="360" t="str">
        <f t="shared" si="78"/>
        <v/>
      </c>
      <c r="L848" s="360"/>
    </row>
    <row r="849" spans="1:12">
      <c r="A849" s="355"/>
      <c r="B849" s="356"/>
      <c r="C849" s="357" t="str">
        <f>IF($B849="","",IFERROR(VLOOKUP($B849,SERVIÇOS!$B:$G,2,0),IFERROR(VLOOKUP($B849,'COMPOSIÇÕES COMPLEMENTARES '!$C:$K,2,0),"")))</f>
        <v/>
      </c>
      <c r="D849" s="358" t="str">
        <f>IF($B849="","",IFERROR(VLOOKUP($B849,SERVIÇOS!$B:$G,3,0),IFERROR(VLOOKUP($B849,'COMPOSIÇÕES COMPLEMENTARES '!$C:$K,3,0),"")))</f>
        <v/>
      </c>
      <c r="E849" s="359"/>
      <c r="F849" s="360" t="str">
        <f>IF($B849="","",IFERROR(VLOOKUP($B849,SERVIÇOS!$B:$G,4,0),IFERROR(VLOOKUP($B849,'COMPOSIÇÕES COMPLEMENTARES '!$C:$K,6,0),"")))</f>
        <v/>
      </c>
      <c r="G849" s="360" t="str">
        <f>IF($B849="","",IFERROR(VLOOKUP($B849,SERVIÇOS!$B:$G,5,0),IFERROR(VLOOKUP($B849,'COMPOSIÇÕES COMPLEMENTARES '!$C:$K,7,0),"")))</f>
        <v/>
      </c>
      <c r="H849" s="360" t="str">
        <f t="shared" si="75"/>
        <v/>
      </c>
      <c r="I849" s="360" t="str">
        <f t="shared" si="76"/>
        <v/>
      </c>
      <c r="J849" s="360" t="str">
        <f t="shared" si="77"/>
        <v/>
      </c>
      <c r="K849" s="360" t="str">
        <f t="shared" si="78"/>
        <v/>
      </c>
      <c r="L849" s="360"/>
    </row>
    <row r="850" spans="1:12">
      <c r="A850" s="355"/>
      <c r="B850" s="356"/>
      <c r="C850" s="357" t="str">
        <f>IF($B850="","",IFERROR(VLOOKUP($B850,SERVIÇOS!$B:$G,2,0),IFERROR(VLOOKUP($B850,'COMPOSIÇÕES COMPLEMENTARES '!$C:$K,2,0),"")))</f>
        <v/>
      </c>
      <c r="D850" s="358" t="str">
        <f>IF($B850="","",IFERROR(VLOOKUP($B850,SERVIÇOS!$B:$G,3,0),IFERROR(VLOOKUP($B850,'COMPOSIÇÕES COMPLEMENTARES '!$C:$K,3,0),"")))</f>
        <v/>
      </c>
      <c r="E850" s="359"/>
      <c r="F850" s="360" t="str">
        <f>IF($B850="","",IFERROR(VLOOKUP($B850,SERVIÇOS!$B:$G,4,0),IFERROR(VLOOKUP($B850,'COMPOSIÇÕES COMPLEMENTARES '!$C:$K,6,0),"")))</f>
        <v/>
      </c>
      <c r="G850" s="360" t="str">
        <f>IF($B850="","",IFERROR(VLOOKUP($B850,SERVIÇOS!$B:$G,5,0),IFERROR(VLOOKUP($B850,'COMPOSIÇÕES COMPLEMENTARES '!$C:$K,7,0),"")))</f>
        <v/>
      </c>
      <c r="H850" s="360" t="str">
        <f t="shared" ref="H850:H913" si="79">IF(E850="","",F850+G850)</f>
        <v/>
      </c>
      <c r="I850" s="360" t="str">
        <f t="shared" si="76"/>
        <v/>
      </c>
      <c r="J850" s="360" t="str">
        <f t="shared" si="77"/>
        <v/>
      </c>
      <c r="K850" s="360" t="str">
        <f t="shared" si="78"/>
        <v/>
      </c>
      <c r="L850" s="360"/>
    </row>
    <row r="851" spans="1:12">
      <c r="A851" s="355"/>
      <c r="B851" s="356"/>
      <c r="C851" s="357" t="str">
        <f>IF($B851="","",IFERROR(VLOOKUP($B851,SERVIÇOS!$B:$G,2,0),IFERROR(VLOOKUP($B851,'COMPOSIÇÕES COMPLEMENTARES '!$C:$K,2,0),"")))</f>
        <v/>
      </c>
      <c r="D851" s="358" t="str">
        <f>IF($B851="","",IFERROR(VLOOKUP($B851,SERVIÇOS!$B:$G,3,0),IFERROR(VLOOKUP($B851,'COMPOSIÇÕES COMPLEMENTARES '!$C:$K,3,0),"")))</f>
        <v/>
      </c>
      <c r="E851" s="359"/>
      <c r="F851" s="360" t="str">
        <f>IF($B851="","",IFERROR(VLOOKUP($B851,SERVIÇOS!$B:$G,4,0),IFERROR(VLOOKUP($B851,'COMPOSIÇÕES COMPLEMENTARES '!$C:$K,6,0),"")))</f>
        <v/>
      </c>
      <c r="G851" s="360" t="str">
        <f>IF($B851="","",IFERROR(VLOOKUP($B851,SERVIÇOS!$B:$G,5,0),IFERROR(VLOOKUP($B851,'COMPOSIÇÕES COMPLEMENTARES '!$C:$K,7,0),"")))</f>
        <v/>
      </c>
      <c r="H851" s="360" t="str">
        <f t="shared" si="79"/>
        <v/>
      </c>
      <c r="I851" s="360" t="str">
        <f t="shared" si="76"/>
        <v/>
      </c>
      <c r="J851" s="360" t="str">
        <f t="shared" si="77"/>
        <v/>
      </c>
      <c r="K851" s="360" t="str">
        <f t="shared" si="78"/>
        <v/>
      </c>
      <c r="L851" s="360"/>
    </row>
    <row r="852" spans="1:12">
      <c r="A852" s="355"/>
      <c r="B852" s="356"/>
      <c r="C852" s="357" t="str">
        <f>IF($B852="","",IFERROR(VLOOKUP($B852,SERVIÇOS!$B:$G,2,0),IFERROR(VLOOKUP($B852,'COMPOSIÇÕES COMPLEMENTARES '!$C:$K,2,0),"")))</f>
        <v/>
      </c>
      <c r="D852" s="358" t="str">
        <f>IF($B852="","",IFERROR(VLOOKUP($B852,SERVIÇOS!$B:$G,3,0),IFERROR(VLOOKUP($B852,'COMPOSIÇÕES COMPLEMENTARES '!$C:$K,3,0),"")))</f>
        <v/>
      </c>
      <c r="E852" s="359"/>
      <c r="F852" s="360" t="str">
        <f>IF($B852="","",IFERROR(VLOOKUP($B852,SERVIÇOS!$B:$G,4,0),IFERROR(VLOOKUP($B852,'COMPOSIÇÕES COMPLEMENTARES '!$C:$K,6,0),"")))</f>
        <v/>
      </c>
      <c r="G852" s="360" t="str">
        <f>IF($B852="","",IFERROR(VLOOKUP($B852,SERVIÇOS!$B:$G,5,0),IFERROR(VLOOKUP($B852,'COMPOSIÇÕES COMPLEMENTARES '!$C:$K,7,0),"")))</f>
        <v/>
      </c>
      <c r="H852" s="360" t="str">
        <f t="shared" si="79"/>
        <v/>
      </c>
      <c r="I852" s="360" t="str">
        <f t="shared" si="76"/>
        <v/>
      </c>
      <c r="J852" s="360" t="str">
        <f t="shared" si="77"/>
        <v/>
      </c>
      <c r="K852" s="360" t="str">
        <f t="shared" si="78"/>
        <v/>
      </c>
      <c r="L852" s="360"/>
    </row>
    <row r="853" spans="1:12">
      <c r="A853" s="355"/>
      <c r="B853" s="356"/>
      <c r="C853" s="357" t="str">
        <f>IF($B853="","",IFERROR(VLOOKUP($B853,SERVIÇOS!$B:$G,2,0),IFERROR(VLOOKUP($B853,'COMPOSIÇÕES COMPLEMENTARES '!$C:$K,2,0),"")))</f>
        <v/>
      </c>
      <c r="D853" s="358" t="str">
        <f>IF($B853="","",IFERROR(VLOOKUP($B853,SERVIÇOS!$B:$G,3,0),IFERROR(VLOOKUP($B853,'COMPOSIÇÕES COMPLEMENTARES '!$C:$K,3,0),"")))</f>
        <v/>
      </c>
      <c r="E853" s="359"/>
      <c r="F853" s="360" t="str">
        <f>IF($B853="","",IFERROR(VLOOKUP($B853,SERVIÇOS!$B:$G,4,0),IFERROR(VLOOKUP($B853,'COMPOSIÇÕES COMPLEMENTARES '!$C:$K,6,0),"")))</f>
        <v/>
      </c>
      <c r="G853" s="360" t="str">
        <f>IF($B853="","",IFERROR(VLOOKUP($B853,SERVIÇOS!$B:$G,5,0),IFERROR(VLOOKUP($B853,'COMPOSIÇÕES COMPLEMENTARES '!$C:$K,7,0),"")))</f>
        <v/>
      </c>
      <c r="H853" s="360" t="str">
        <f t="shared" si="79"/>
        <v/>
      </c>
      <c r="I853" s="360" t="str">
        <f t="shared" si="76"/>
        <v/>
      </c>
      <c r="J853" s="360" t="str">
        <f t="shared" si="77"/>
        <v/>
      </c>
      <c r="K853" s="360" t="str">
        <f t="shared" si="78"/>
        <v/>
      </c>
      <c r="L853" s="360"/>
    </row>
    <row r="854" spans="1:12">
      <c r="A854" s="355"/>
      <c r="B854" s="356"/>
      <c r="C854" s="357" t="str">
        <f>IF($B854="","",IFERROR(VLOOKUP($B854,SERVIÇOS!$B:$G,2,0),IFERROR(VLOOKUP($B854,'COMPOSIÇÕES COMPLEMENTARES '!$C:$K,2,0),"")))</f>
        <v/>
      </c>
      <c r="D854" s="358" t="str">
        <f>IF($B854="","",IFERROR(VLOOKUP($B854,SERVIÇOS!$B:$G,3,0),IFERROR(VLOOKUP($B854,'COMPOSIÇÕES COMPLEMENTARES '!$C:$K,3,0),"")))</f>
        <v/>
      </c>
      <c r="E854" s="359"/>
      <c r="F854" s="360" t="str">
        <f>IF($B854="","",IFERROR(VLOOKUP($B854,SERVIÇOS!$B:$G,4,0),IFERROR(VLOOKUP($B854,'COMPOSIÇÕES COMPLEMENTARES '!$C:$K,6,0),"")))</f>
        <v/>
      </c>
      <c r="G854" s="360" t="str">
        <f>IF($B854="","",IFERROR(VLOOKUP($B854,SERVIÇOS!$B:$G,5,0),IFERROR(VLOOKUP($B854,'COMPOSIÇÕES COMPLEMENTARES '!$C:$K,7,0),"")))</f>
        <v/>
      </c>
      <c r="H854" s="360" t="str">
        <f t="shared" si="79"/>
        <v/>
      </c>
      <c r="I854" s="360" t="str">
        <f t="shared" si="76"/>
        <v/>
      </c>
      <c r="J854" s="360" t="str">
        <f t="shared" si="77"/>
        <v/>
      </c>
      <c r="K854" s="360" t="str">
        <f t="shared" si="78"/>
        <v/>
      </c>
      <c r="L854" s="360"/>
    </row>
    <row r="855" spans="1:12">
      <c r="A855" s="355"/>
      <c r="B855" s="356"/>
      <c r="C855" s="357" t="str">
        <f>IF($B855="","",IFERROR(VLOOKUP($B855,SERVIÇOS!$B:$G,2,0),IFERROR(VLOOKUP($B855,'COMPOSIÇÕES COMPLEMENTARES '!$C:$K,2,0),"")))</f>
        <v/>
      </c>
      <c r="D855" s="358" t="str">
        <f>IF($B855="","",IFERROR(VLOOKUP($B855,SERVIÇOS!$B:$G,3,0),IFERROR(VLOOKUP($B855,'COMPOSIÇÕES COMPLEMENTARES '!$C:$K,3,0),"")))</f>
        <v/>
      </c>
      <c r="E855" s="359"/>
      <c r="F855" s="360" t="str">
        <f>IF($B855="","",IFERROR(VLOOKUP($B855,SERVIÇOS!$B:$G,4,0),IFERROR(VLOOKUP($B855,'COMPOSIÇÕES COMPLEMENTARES '!$C:$K,6,0),"")))</f>
        <v/>
      </c>
      <c r="G855" s="360" t="str">
        <f>IF($B855="","",IFERROR(VLOOKUP($B855,SERVIÇOS!$B:$G,5,0),IFERROR(VLOOKUP($B855,'COMPOSIÇÕES COMPLEMENTARES '!$C:$K,7,0),"")))</f>
        <v/>
      </c>
      <c r="H855" s="360" t="str">
        <f t="shared" si="79"/>
        <v/>
      </c>
      <c r="I855" s="360" t="str">
        <f t="shared" si="76"/>
        <v/>
      </c>
      <c r="J855" s="360" t="str">
        <f t="shared" si="77"/>
        <v/>
      </c>
      <c r="K855" s="360" t="str">
        <f t="shared" si="78"/>
        <v/>
      </c>
      <c r="L855" s="360"/>
    </row>
    <row r="856" spans="1:12">
      <c r="A856" s="355"/>
      <c r="B856" s="356"/>
      <c r="C856" s="357" t="str">
        <f>IF($B856="","",IFERROR(VLOOKUP($B856,SERVIÇOS!$B:$G,2,0),IFERROR(VLOOKUP($B856,'COMPOSIÇÕES COMPLEMENTARES '!$C:$K,2,0),"")))</f>
        <v/>
      </c>
      <c r="D856" s="358" t="str">
        <f>IF($B856="","",IFERROR(VLOOKUP($B856,SERVIÇOS!$B:$G,3,0),IFERROR(VLOOKUP($B856,'COMPOSIÇÕES COMPLEMENTARES '!$C:$K,3,0),"")))</f>
        <v/>
      </c>
      <c r="E856" s="359"/>
      <c r="F856" s="360" t="str">
        <f>IF($B856="","",IFERROR(VLOOKUP($B856,SERVIÇOS!$B:$G,4,0),IFERROR(VLOOKUP($B856,'COMPOSIÇÕES COMPLEMENTARES '!$C:$K,6,0),"")))</f>
        <v/>
      </c>
      <c r="G856" s="360" t="str">
        <f>IF($B856="","",IFERROR(VLOOKUP($B856,SERVIÇOS!$B:$G,5,0),IFERROR(VLOOKUP($B856,'COMPOSIÇÕES COMPLEMENTARES '!$C:$K,7,0),"")))</f>
        <v/>
      </c>
      <c r="H856" s="360" t="str">
        <f t="shared" si="79"/>
        <v/>
      </c>
      <c r="I856" s="360" t="str">
        <f t="shared" si="76"/>
        <v/>
      </c>
      <c r="J856" s="360" t="str">
        <f t="shared" si="77"/>
        <v/>
      </c>
      <c r="K856" s="360" t="str">
        <f t="shared" si="78"/>
        <v/>
      </c>
      <c r="L856" s="360"/>
    </row>
    <row r="857" spans="1:12">
      <c r="A857" s="355"/>
      <c r="B857" s="356"/>
      <c r="C857" s="357" t="str">
        <f>IF($B857="","",IFERROR(VLOOKUP($B857,SERVIÇOS!$B:$G,2,0),IFERROR(VLOOKUP($B857,'COMPOSIÇÕES COMPLEMENTARES '!$C:$K,2,0),"")))</f>
        <v/>
      </c>
      <c r="D857" s="358" t="str">
        <f>IF($B857="","",IFERROR(VLOOKUP($B857,SERVIÇOS!$B:$G,3,0),IFERROR(VLOOKUP($B857,'COMPOSIÇÕES COMPLEMENTARES '!$C:$K,3,0),"")))</f>
        <v/>
      </c>
      <c r="E857" s="359"/>
      <c r="F857" s="360" t="str">
        <f>IF($B857="","",IFERROR(VLOOKUP($B857,SERVIÇOS!$B:$G,4,0),IFERROR(VLOOKUP($B857,'COMPOSIÇÕES COMPLEMENTARES '!$C:$K,6,0),"")))</f>
        <v/>
      </c>
      <c r="G857" s="360" t="str">
        <f>IF($B857="","",IFERROR(VLOOKUP($B857,SERVIÇOS!$B:$G,5,0),IFERROR(VLOOKUP($B857,'COMPOSIÇÕES COMPLEMENTARES '!$C:$K,7,0),"")))</f>
        <v/>
      </c>
      <c r="H857" s="360" t="str">
        <f t="shared" si="79"/>
        <v/>
      </c>
      <c r="I857" s="360" t="str">
        <f t="shared" si="76"/>
        <v/>
      </c>
      <c r="J857" s="360" t="str">
        <f t="shared" si="77"/>
        <v/>
      </c>
      <c r="K857" s="360" t="str">
        <f t="shared" si="78"/>
        <v/>
      </c>
      <c r="L857" s="360"/>
    </row>
    <row r="858" spans="1:12">
      <c r="A858" s="355"/>
      <c r="B858" s="356"/>
      <c r="C858" s="357" t="str">
        <f>IF($B858="","",IFERROR(VLOOKUP($B858,SERVIÇOS!$B:$G,2,0),IFERROR(VLOOKUP($B858,'COMPOSIÇÕES COMPLEMENTARES '!$C:$K,2,0),"")))</f>
        <v/>
      </c>
      <c r="D858" s="358" t="str">
        <f>IF($B858="","",IFERROR(VLOOKUP($B858,SERVIÇOS!$B:$G,3,0),IFERROR(VLOOKUP($B858,'COMPOSIÇÕES COMPLEMENTARES '!$C:$K,3,0),"")))</f>
        <v/>
      </c>
      <c r="E858" s="359"/>
      <c r="F858" s="360" t="str">
        <f>IF($B858="","",IFERROR(VLOOKUP($B858,SERVIÇOS!$B:$G,4,0),IFERROR(VLOOKUP($B858,'COMPOSIÇÕES COMPLEMENTARES '!$C:$K,6,0),"")))</f>
        <v/>
      </c>
      <c r="G858" s="360" t="str">
        <f>IF($B858="","",IFERROR(VLOOKUP($B858,SERVIÇOS!$B:$G,5,0),IFERROR(VLOOKUP($B858,'COMPOSIÇÕES COMPLEMENTARES '!$C:$K,7,0),"")))</f>
        <v/>
      </c>
      <c r="H858" s="360" t="str">
        <f t="shared" si="79"/>
        <v/>
      </c>
      <c r="I858" s="360" t="str">
        <f t="shared" si="76"/>
        <v/>
      </c>
      <c r="J858" s="360" t="str">
        <f t="shared" si="77"/>
        <v/>
      </c>
      <c r="K858" s="360" t="str">
        <f t="shared" si="78"/>
        <v/>
      </c>
      <c r="L858" s="360"/>
    </row>
    <row r="859" spans="1:12">
      <c r="A859" s="355"/>
      <c r="B859" s="356"/>
      <c r="C859" s="357" t="str">
        <f>IF($B859="","",IFERROR(VLOOKUP($B859,SERVIÇOS!$B:$G,2,0),IFERROR(VLOOKUP($B859,'COMPOSIÇÕES COMPLEMENTARES '!$C:$K,2,0),"")))</f>
        <v/>
      </c>
      <c r="D859" s="358" t="str">
        <f>IF($B859="","",IFERROR(VLOOKUP($B859,SERVIÇOS!$B:$G,3,0),IFERROR(VLOOKUP($B859,'COMPOSIÇÕES COMPLEMENTARES '!$C:$K,3,0),"")))</f>
        <v/>
      </c>
      <c r="E859" s="359"/>
      <c r="F859" s="360" t="str">
        <f>IF($B859="","",IFERROR(VLOOKUP($B859,SERVIÇOS!$B:$G,4,0),IFERROR(VLOOKUP($B859,'COMPOSIÇÕES COMPLEMENTARES '!$C:$K,6,0),"")))</f>
        <v/>
      </c>
      <c r="G859" s="360" t="str">
        <f>IF($B859="","",IFERROR(VLOOKUP($B859,SERVIÇOS!$B:$G,5,0),IFERROR(VLOOKUP($B859,'COMPOSIÇÕES COMPLEMENTARES '!$C:$K,7,0),"")))</f>
        <v/>
      </c>
      <c r="H859" s="360" t="str">
        <f t="shared" si="79"/>
        <v/>
      </c>
      <c r="I859" s="360" t="str">
        <f t="shared" ref="I859:I922" si="80">IF(E859="","",TRUNC((E859*F859),2))</f>
        <v/>
      </c>
      <c r="J859" s="360" t="str">
        <f t="shared" ref="J859:J922" si="81">IF(E859="","",TRUNC((E859*G859),2))</f>
        <v/>
      </c>
      <c r="K859" s="360" t="str">
        <f t="shared" ref="K859:K922" si="82">IF(E859="","",TRUNC((E859*H859),2))</f>
        <v/>
      </c>
      <c r="L859" s="360"/>
    </row>
    <row r="860" spans="1:12">
      <c r="A860" s="355"/>
      <c r="B860" s="356"/>
      <c r="C860" s="357" t="str">
        <f>IF($B860="","",IFERROR(VLOOKUP($B860,SERVIÇOS!$B:$G,2,0),IFERROR(VLOOKUP($B860,'COMPOSIÇÕES COMPLEMENTARES '!$C:$K,2,0),"")))</f>
        <v/>
      </c>
      <c r="D860" s="358" t="str">
        <f>IF($B860="","",IFERROR(VLOOKUP($B860,SERVIÇOS!$B:$G,3,0),IFERROR(VLOOKUP($B860,'COMPOSIÇÕES COMPLEMENTARES '!$C:$K,3,0),"")))</f>
        <v/>
      </c>
      <c r="E860" s="359"/>
      <c r="F860" s="360" t="str">
        <f>IF($B860="","",IFERROR(VLOOKUP($B860,SERVIÇOS!$B:$G,4,0),IFERROR(VLOOKUP($B860,'COMPOSIÇÕES COMPLEMENTARES '!$C:$K,6,0),"")))</f>
        <v/>
      </c>
      <c r="G860" s="360" t="str">
        <f>IF($B860="","",IFERROR(VLOOKUP($B860,SERVIÇOS!$B:$G,5,0),IFERROR(VLOOKUP($B860,'COMPOSIÇÕES COMPLEMENTARES '!$C:$K,7,0),"")))</f>
        <v/>
      </c>
      <c r="H860" s="360" t="str">
        <f t="shared" si="79"/>
        <v/>
      </c>
      <c r="I860" s="360" t="str">
        <f t="shared" si="80"/>
        <v/>
      </c>
      <c r="J860" s="360" t="str">
        <f t="shared" si="81"/>
        <v/>
      </c>
      <c r="K860" s="360" t="str">
        <f t="shared" si="82"/>
        <v/>
      </c>
      <c r="L860" s="360"/>
    </row>
    <row r="861" spans="1:12">
      <c r="A861" s="355"/>
      <c r="B861" s="356"/>
      <c r="C861" s="357" t="str">
        <f>IF($B861="","",IFERROR(VLOOKUP($B861,SERVIÇOS!$B:$G,2,0),IFERROR(VLOOKUP($B861,'COMPOSIÇÕES COMPLEMENTARES '!$C:$K,2,0),"")))</f>
        <v/>
      </c>
      <c r="D861" s="358" t="str">
        <f>IF($B861="","",IFERROR(VLOOKUP($B861,SERVIÇOS!$B:$G,3,0),IFERROR(VLOOKUP($B861,'COMPOSIÇÕES COMPLEMENTARES '!$C:$K,3,0),"")))</f>
        <v/>
      </c>
      <c r="E861" s="359"/>
      <c r="F861" s="360" t="str">
        <f>IF($B861="","",IFERROR(VLOOKUP($B861,SERVIÇOS!$B:$G,4,0),IFERROR(VLOOKUP($B861,'COMPOSIÇÕES COMPLEMENTARES '!$C:$K,6,0),"")))</f>
        <v/>
      </c>
      <c r="G861" s="360" t="str">
        <f>IF($B861="","",IFERROR(VLOOKUP($B861,SERVIÇOS!$B:$G,5,0),IFERROR(VLOOKUP($B861,'COMPOSIÇÕES COMPLEMENTARES '!$C:$K,7,0),"")))</f>
        <v/>
      </c>
      <c r="H861" s="360" t="str">
        <f t="shared" si="79"/>
        <v/>
      </c>
      <c r="I861" s="360" t="str">
        <f t="shared" si="80"/>
        <v/>
      </c>
      <c r="J861" s="360" t="str">
        <f t="shared" si="81"/>
        <v/>
      </c>
      <c r="K861" s="360" t="str">
        <f t="shared" si="82"/>
        <v/>
      </c>
      <c r="L861" s="360"/>
    </row>
    <row r="862" spans="1:12">
      <c r="A862" s="355"/>
      <c r="B862" s="356"/>
      <c r="C862" s="357" t="str">
        <f>IF($B862="","",IFERROR(VLOOKUP($B862,SERVIÇOS!$B:$G,2,0),IFERROR(VLOOKUP($B862,'COMPOSIÇÕES COMPLEMENTARES '!$C:$K,2,0),"")))</f>
        <v/>
      </c>
      <c r="D862" s="358" t="str">
        <f>IF($B862="","",IFERROR(VLOOKUP($B862,SERVIÇOS!$B:$G,3,0),IFERROR(VLOOKUP($B862,'COMPOSIÇÕES COMPLEMENTARES '!$C:$K,3,0),"")))</f>
        <v/>
      </c>
      <c r="E862" s="359"/>
      <c r="F862" s="360" t="str">
        <f>IF($B862="","",IFERROR(VLOOKUP($B862,SERVIÇOS!$B:$G,4,0),IFERROR(VLOOKUP($B862,'COMPOSIÇÕES COMPLEMENTARES '!$C:$K,6,0),"")))</f>
        <v/>
      </c>
      <c r="G862" s="360" t="str">
        <f>IF($B862="","",IFERROR(VLOOKUP($B862,SERVIÇOS!$B:$G,5,0),IFERROR(VLOOKUP($B862,'COMPOSIÇÕES COMPLEMENTARES '!$C:$K,7,0),"")))</f>
        <v/>
      </c>
      <c r="H862" s="360" t="str">
        <f t="shared" si="79"/>
        <v/>
      </c>
      <c r="I862" s="360" t="str">
        <f t="shared" si="80"/>
        <v/>
      </c>
      <c r="J862" s="360" t="str">
        <f t="shared" si="81"/>
        <v/>
      </c>
      <c r="K862" s="360" t="str">
        <f t="shared" si="82"/>
        <v/>
      </c>
      <c r="L862" s="360"/>
    </row>
    <row r="863" spans="1:12">
      <c r="A863" s="355"/>
      <c r="B863" s="356"/>
      <c r="C863" s="357" t="str">
        <f>IF($B863="","",IFERROR(VLOOKUP($B863,SERVIÇOS!$B:$G,2,0),IFERROR(VLOOKUP($B863,'COMPOSIÇÕES COMPLEMENTARES '!$C:$K,2,0),"")))</f>
        <v/>
      </c>
      <c r="D863" s="358" t="str">
        <f>IF($B863="","",IFERROR(VLOOKUP($B863,SERVIÇOS!$B:$G,3,0),IFERROR(VLOOKUP($B863,'COMPOSIÇÕES COMPLEMENTARES '!$C:$K,3,0),"")))</f>
        <v/>
      </c>
      <c r="E863" s="359"/>
      <c r="F863" s="360" t="str">
        <f>IF($B863="","",IFERROR(VLOOKUP($B863,SERVIÇOS!$B:$G,4,0),IFERROR(VLOOKUP($B863,'COMPOSIÇÕES COMPLEMENTARES '!$C:$K,6,0),"")))</f>
        <v/>
      </c>
      <c r="G863" s="360" t="str">
        <f>IF($B863="","",IFERROR(VLOOKUP($B863,SERVIÇOS!$B:$G,5,0),IFERROR(VLOOKUP($B863,'COMPOSIÇÕES COMPLEMENTARES '!$C:$K,7,0),"")))</f>
        <v/>
      </c>
      <c r="H863" s="360" t="str">
        <f t="shared" si="79"/>
        <v/>
      </c>
      <c r="I863" s="360" t="str">
        <f t="shared" si="80"/>
        <v/>
      </c>
      <c r="J863" s="360" t="str">
        <f t="shared" si="81"/>
        <v/>
      </c>
      <c r="K863" s="360" t="str">
        <f t="shared" si="82"/>
        <v/>
      </c>
      <c r="L863" s="360"/>
    </row>
    <row r="864" spans="1:12">
      <c r="A864" s="355"/>
      <c r="B864" s="356"/>
      <c r="C864" s="357" t="str">
        <f>IF($B864="","",IFERROR(VLOOKUP($B864,SERVIÇOS!$B:$G,2,0),IFERROR(VLOOKUP($B864,'COMPOSIÇÕES COMPLEMENTARES '!$C:$K,2,0),"")))</f>
        <v/>
      </c>
      <c r="D864" s="358" t="str">
        <f>IF($B864="","",IFERROR(VLOOKUP($B864,SERVIÇOS!$B:$G,3,0),IFERROR(VLOOKUP($B864,'COMPOSIÇÕES COMPLEMENTARES '!$C:$K,3,0),"")))</f>
        <v/>
      </c>
      <c r="E864" s="359"/>
      <c r="F864" s="360" t="str">
        <f>IF($B864="","",IFERROR(VLOOKUP($B864,SERVIÇOS!$B:$G,4,0),IFERROR(VLOOKUP($B864,'COMPOSIÇÕES COMPLEMENTARES '!$C:$K,6,0),"")))</f>
        <v/>
      </c>
      <c r="G864" s="360" t="str">
        <f>IF($B864="","",IFERROR(VLOOKUP($B864,SERVIÇOS!$B:$G,5,0),IFERROR(VLOOKUP($B864,'COMPOSIÇÕES COMPLEMENTARES '!$C:$K,7,0),"")))</f>
        <v/>
      </c>
      <c r="H864" s="360" t="str">
        <f t="shared" si="79"/>
        <v/>
      </c>
      <c r="I864" s="360" t="str">
        <f t="shared" si="80"/>
        <v/>
      </c>
      <c r="J864" s="360" t="str">
        <f t="shared" si="81"/>
        <v/>
      </c>
      <c r="K864" s="360" t="str">
        <f t="shared" si="82"/>
        <v/>
      </c>
      <c r="L864" s="360"/>
    </row>
    <row r="865" spans="1:12">
      <c r="A865" s="355"/>
      <c r="B865" s="356"/>
      <c r="C865" s="357" t="str">
        <f>IF($B865="","",IFERROR(VLOOKUP($B865,SERVIÇOS!$B:$G,2,0),IFERROR(VLOOKUP($B865,'COMPOSIÇÕES COMPLEMENTARES '!$C:$K,2,0),"")))</f>
        <v/>
      </c>
      <c r="D865" s="358" t="str">
        <f>IF($B865="","",IFERROR(VLOOKUP($B865,SERVIÇOS!$B:$G,3,0),IFERROR(VLOOKUP($B865,'COMPOSIÇÕES COMPLEMENTARES '!$C:$K,3,0),"")))</f>
        <v/>
      </c>
      <c r="E865" s="359"/>
      <c r="F865" s="360" t="str">
        <f>IF($B865="","",IFERROR(VLOOKUP($B865,SERVIÇOS!$B:$G,4,0),IFERROR(VLOOKUP($B865,'COMPOSIÇÕES COMPLEMENTARES '!$C:$K,6,0),"")))</f>
        <v/>
      </c>
      <c r="G865" s="360" t="str">
        <f>IF($B865="","",IFERROR(VLOOKUP($B865,SERVIÇOS!$B:$G,5,0),IFERROR(VLOOKUP($B865,'COMPOSIÇÕES COMPLEMENTARES '!$C:$K,7,0),"")))</f>
        <v/>
      </c>
      <c r="H865" s="360" t="str">
        <f t="shared" si="79"/>
        <v/>
      </c>
      <c r="I865" s="360" t="str">
        <f t="shared" si="80"/>
        <v/>
      </c>
      <c r="J865" s="360" t="str">
        <f t="shared" si="81"/>
        <v/>
      </c>
      <c r="K865" s="360" t="str">
        <f t="shared" si="82"/>
        <v/>
      </c>
      <c r="L865" s="360"/>
    </row>
    <row r="866" spans="1:12">
      <c r="A866" s="355"/>
      <c r="B866" s="356"/>
      <c r="C866" s="357" t="str">
        <f>IF($B866="","",IFERROR(VLOOKUP($B866,SERVIÇOS!$B:$G,2,0),IFERROR(VLOOKUP($B866,'COMPOSIÇÕES COMPLEMENTARES '!$C:$K,2,0),"")))</f>
        <v/>
      </c>
      <c r="D866" s="358" t="str">
        <f>IF($B866="","",IFERROR(VLOOKUP($B866,SERVIÇOS!$B:$G,3,0),IFERROR(VLOOKUP($B866,'COMPOSIÇÕES COMPLEMENTARES '!$C:$K,3,0),"")))</f>
        <v/>
      </c>
      <c r="E866" s="359"/>
      <c r="F866" s="360" t="str">
        <f>IF($B866="","",IFERROR(VLOOKUP($B866,SERVIÇOS!$B:$G,4,0),IFERROR(VLOOKUP($B866,'COMPOSIÇÕES COMPLEMENTARES '!$C:$K,6,0),"")))</f>
        <v/>
      </c>
      <c r="G866" s="360" t="str">
        <f>IF($B866="","",IFERROR(VLOOKUP($B866,SERVIÇOS!$B:$G,5,0),IFERROR(VLOOKUP($B866,'COMPOSIÇÕES COMPLEMENTARES '!$C:$K,7,0),"")))</f>
        <v/>
      </c>
      <c r="H866" s="360" t="str">
        <f t="shared" si="79"/>
        <v/>
      </c>
      <c r="I866" s="360" t="str">
        <f t="shared" si="80"/>
        <v/>
      </c>
      <c r="J866" s="360" t="str">
        <f t="shared" si="81"/>
        <v/>
      </c>
      <c r="K866" s="360" t="str">
        <f t="shared" si="82"/>
        <v/>
      </c>
      <c r="L866" s="360"/>
    </row>
    <row r="867" spans="1:12">
      <c r="A867" s="355"/>
      <c r="B867" s="356"/>
      <c r="C867" s="357" t="str">
        <f>IF($B867="","",IFERROR(VLOOKUP($B867,SERVIÇOS!$B:$G,2,0),IFERROR(VLOOKUP($B867,'COMPOSIÇÕES COMPLEMENTARES '!$C:$K,2,0),"")))</f>
        <v/>
      </c>
      <c r="D867" s="358" t="str">
        <f>IF($B867="","",IFERROR(VLOOKUP($B867,SERVIÇOS!$B:$G,3,0),IFERROR(VLOOKUP($B867,'COMPOSIÇÕES COMPLEMENTARES '!$C:$K,3,0),"")))</f>
        <v/>
      </c>
      <c r="E867" s="359"/>
      <c r="F867" s="360" t="str">
        <f>IF($B867="","",IFERROR(VLOOKUP($B867,SERVIÇOS!$B:$G,4,0),IFERROR(VLOOKUP($B867,'COMPOSIÇÕES COMPLEMENTARES '!$C:$K,6,0),"")))</f>
        <v/>
      </c>
      <c r="G867" s="360" t="str">
        <f>IF($B867="","",IFERROR(VLOOKUP($B867,SERVIÇOS!$B:$G,5,0),IFERROR(VLOOKUP($B867,'COMPOSIÇÕES COMPLEMENTARES '!$C:$K,7,0),"")))</f>
        <v/>
      </c>
      <c r="H867" s="360" t="str">
        <f t="shared" si="79"/>
        <v/>
      </c>
      <c r="I867" s="360" t="str">
        <f t="shared" si="80"/>
        <v/>
      </c>
      <c r="J867" s="360" t="str">
        <f t="shared" si="81"/>
        <v/>
      </c>
      <c r="K867" s="360" t="str">
        <f t="shared" si="82"/>
        <v/>
      </c>
      <c r="L867" s="360"/>
    </row>
    <row r="868" spans="1:12">
      <c r="A868" s="355"/>
      <c r="B868" s="356"/>
      <c r="C868" s="357" t="str">
        <f>IF($B868="","",IFERROR(VLOOKUP($B868,SERVIÇOS!$B:$G,2,0),IFERROR(VLOOKUP($B868,'COMPOSIÇÕES COMPLEMENTARES '!$C:$K,2,0),"")))</f>
        <v/>
      </c>
      <c r="D868" s="358" t="str">
        <f>IF($B868="","",IFERROR(VLOOKUP($B868,SERVIÇOS!$B:$G,3,0),IFERROR(VLOOKUP($B868,'COMPOSIÇÕES COMPLEMENTARES '!$C:$K,3,0),"")))</f>
        <v/>
      </c>
      <c r="E868" s="359"/>
      <c r="F868" s="360" t="str">
        <f>IF($B868="","",IFERROR(VLOOKUP($B868,SERVIÇOS!$B:$G,4,0),IFERROR(VLOOKUP($B868,'COMPOSIÇÕES COMPLEMENTARES '!$C:$K,6,0),"")))</f>
        <v/>
      </c>
      <c r="G868" s="360" t="str">
        <f>IF($B868="","",IFERROR(VLOOKUP($B868,SERVIÇOS!$B:$G,5,0),IFERROR(VLOOKUP($B868,'COMPOSIÇÕES COMPLEMENTARES '!$C:$K,7,0),"")))</f>
        <v/>
      </c>
      <c r="H868" s="360" t="str">
        <f t="shared" si="79"/>
        <v/>
      </c>
      <c r="I868" s="360" t="str">
        <f t="shared" si="80"/>
        <v/>
      </c>
      <c r="J868" s="360" t="str">
        <f t="shared" si="81"/>
        <v/>
      </c>
      <c r="K868" s="360" t="str">
        <f t="shared" si="82"/>
        <v/>
      </c>
      <c r="L868" s="360"/>
    </row>
    <row r="869" spans="1:12">
      <c r="A869" s="355"/>
      <c r="B869" s="356"/>
      <c r="C869" s="357" t="str">
        <f>IF($B869="","",IFERROR(VLOOKUP($B869,SERVIÇOS!$B:$G,2,0),IFERROR(VLOOKUP($B869,'COMPOSIÇÕES COMPLEMENTARES '!$C:$K,2,0),"")))</f>
        <v/>
      </c>
      <c r="D869" s="358" t="str">
        <f>IF($B869="","",IFERROR(VLOOKUP($B869,SERVIÇOS!$B:$G,3,0),IFERROR(VLOOKUP($B869,'COMPOSIÇÕES COMPLEMENTARES '!$C:$K,3,0),"")))</f>
        <v/>
      </c>
      <c r="E869" s="359"/>
      <c r="F869" s="360" t="str">
        <f>IF($B869="","",IFERROR(VLOOKUP($B869,SERVIÇOS!$B:$G,4,0),IFERROR(VLOOKUP($B869,'COMPOSIÇÕES COMPLEMENTARES '!$C:$K,6,0),"")))</f>
        <v/>
      </c>
      <c r="G869" s="360" t="str">
        <f>IF($B869="","",IFERROR(VLOOKUP($B869,SERVIÇOS!$B:$G,5,0),IFERROR(VLOOKUP($B869,'COMPOSIÇÕES COMPLEMENTARES '!$C:$K,7,0),"")))</f>
        <v/>
      </c>
      <c r="H869" s="360" t="str">
        <f t="shared" si="79"/>
        <v/>
      </c>
      <c r="I869" s="360" t="str">
        <f t="shared" si="80"/>
        <v/>
      </c>
      <c r="J869" s="360" t="str">
        <f t="shared" si="81"/>
        <v/>
      </c>
      <c r="K869" s="360" t="str">
        <f t="shared" si="82"/>
        <v/>
      </c>
      <c r="L869" s="360"/>
    </row>
    <row r="870" spans="1:12">
      <c r="A870" s="355"/>
      <c r="B870" s="356"/>
      <c r="C870" s="357" t="str">
        <f>IF($B870="","",IFERROR(VLOOKUP($B870,SERVIÇOS!$B:$G,2,0),IFERROR(VLOOKUP($B870,'COMPOSIÇÕES COMPLEMENTARES '!$C:$K,2,0),"")))</f>
        <v/>
      </c>
      <c r="D870" s="358" t="str">
        <f>IF($B870="","",IFERROR(VLOOKUP($B870,SERVIÇOS!$B:$G,3,0),IFERROR(VLOOKUP($B870,'COMPOSIÇÕES COMPLEMENTARES '!$C:$K,3,0),"")))</f>
        <v/>
      </c>
      <c r="E870" s="359"/>
      <c r="F870" s="360" t="str">
        <f>IF($B870="","",IFERROR(VLOOKUP($B870,SERVIÇOS!$B:$G,4,0),IFERROR(VLOOKUP($B870,'COMPOSIÇÕES COMPLEMENTARES '!$C:$K,6,0),"")))</f>
        <v/>
      </c>
      <c r="G870" s="360" t="str">
        <f>IF($B870="","",IFERROR(VLOOKUP($B870,SERVIÇOS!$B:$G,5,0),IFERROR(VLOOKUP($B870,'COMPOSIÇÕES COMPLEMENTARES '!$C:$K,7,0),"")))</f>
        <v/>
      </c>
      <c r="H870" s="360" t="str">
        <f t="shared" si="79"/>
        <v/>
      </c>
      <c r="I870" s="360" t="str">
        <f t="shared" si="80"/>
        <v/>
      </c>
      <c r="J870" s="360" t="str">
        <f t="shared" si="81"/>
        <v/>
      </c>
      <c r="K870" s="360" t="str">
        <f t="shared" si="82"/>
        <v/>
      </c>
      <c r="L870" s="360"/>
    </row>
    <row r="871" spans="1:12">
      <c r="A871" s="355"/>
      <c r="B871" s="356"/>
      <c r="C871" s="357" t="str">
        <f>IF($B871="","",IFERROR(VLOOKUP($B871,SERVIÇOS!$B:$G,2,0),IFERROR(VLOOKUP($B871,'COMPOSIÇÕES COMPLEMENTARES '!$C:$K,2,0),"")))</f>
        <v/>
      </c>
      <c r="D871" s="358" t="str">
        <f>IF($B871="","",IFERROR(VLOOKUP($B871,SERVIÇOS!$B:$G,3,0),IFERROR(VLOOKUP($B871,'COMPOSIÇÕES COMPLEMENTARES '!$C:$K,3,0),"")))</f>
        <v/>
      </c>
      <c r="E871" s="359"/>
      <c r="F871" s="360" t="str">
        <f>IF($B871="","",IFERROR(VLOOKUP($B871,SERVIÇOS!$B:$G,4,0),IFERROR(VLOOKUP($B871,'COMPOSIÇÕES COMPLEMENTARES '!$C:$K,6,0),"")))</f>
        <v/>
      </c>
      <c r="G871" s="360" t="str">
        <f>IF($B871="","",IFERROR(VLOOKUP($B871,SERVIÇOS!$B:$G,5,0),IFERROR(VLOOKUP($B871,'COMPOSIÇÕES COMPLEMENTARES '!$C:$K,7,0),"")))</f>
        <v/>
      </c>
      <c r="H871" s="360" t="str">
        <f t="shared" si="79"/>
        <v/>
      </c>
      <c r="I871" s="360" t="str">
        <f t="shared" si="80"/>
        <v/>
      </c>
      <c r="J871" s="360" t="str">
        <f t="shared" si="81"/>
        <v/>
      </c>
      <c r="K871" s="360" t="str">
        <f t="shared" si="82"/>
        <v/>
      </c>
      <c r="L871" s="360"/>
    </row>
    <row r="872" spans="1:12">
      <c r="A872" s="355"/>
      <c r="B872" s="356"/>
      <c r="C872" s="357" t="str">
        <f>IF($B872="","",IFERROR(VLOOKUP($B872,SERVIÇOS!$B:$G,2,0),IFERROR(VLOOKUP($B872,'COMPOSIÇÕES COMPLEMENTARES '!$C:$K,2,0),"")))</f>
        <v/>
      </c>
      <c r="D872" s="358" t="str">
        <f>IF($B872="","",IFERROR(VLOOKUP($B872,SERVIÇOS!$B:$G,3,0),IFERROR(VLOOKUP($B872,'COMPOSIÇÕES COMPLEMENTARES '!$C:$K,3,0),"")))</f>
        <v/>
      </c>
      <c r="E872" s="359"/>
      <c r="F872" s="360" t="str">
        <f>IF($B872="","",IFERROR(VLOOKUP($B872,SERVIÇOS!$B:$G,4,0),IFERROR(VLOOKUP($B872,'COMPOSIÇÕES COMPLEMENTARES '!$C:$K,6,0),"")))</f>
        <v/>
      </c>
      <c r="G872" s="360" t="str">
        <f>IF($B872="","",IFERROR(VLOOKUP($B872,SERVIÇOS!$B:$G,5,0),IFERROR(VLOOKUP($B872,'COMPOSIÇÕES COMPLEMENTARES '!$C:$K,7,0),"")))</f>
        <v/>
      </c>
      <c r="H872" s="360" t="str">
        <f t="shared" si="79"/>
        <v/>
      </c>
      <c r="I872" s="360" t="str">
        <f t="shared" si="80"/>
        <v/>
      </c>
      <c r="J872" s="360" t="str">
        <f t="shared" si="81"/>
        <v/>
      </c>
      <c r="K872" s="360" t="str">
        <f t="shared" si="82"/>
        <v/>
      </c>
      <c r="L872" s="360"/>
    </row>
    <row r="873" spans="1:12">
      <c r="A873" s="355"/>
      <c r="B873" s="356"/>
      <c r="C873" s="357" t="str">
        <f>IF($B873="","",IFERROR(VLOOKUP($B873,SERVIÇOS!$B:$G,2,0),IFERROR(VLOOKUP($B873,'COMPOSIÇÕES COMPLEMENTARES '!$C:$K,2,0),"")))</f>
        <v/>
      </c>
      <c r="D873" s="358" t="str">
        <f>IF($B873="","",IFERROR(VLOOKUP($B873,SERVIÇOS!$B:$G,3,0),IFERROR(VLOOKUP($B873,'COMPOSIÇÕES COMPLEMENTARES '!$C:$K,3,0),"")))</f>
        <v/>
      </c>
      <c r="E873" s="359"/>
      <c r="F873" s="360" t="str">
        <f>IF($B873="","",IFERROR(VLOOKUP($B873,SERVIÇOS!$B:$G,4,0),IFERROR(VLOOKUP($B873,'COMPOSIÇÕES COMPLEMENTARES '!$C:$K,6,0),"")))</f>
        <v/>
      </c>
      <c r="G873" s="360" t="str">
        <f>IF($B873="","",IFERROR(VLOOKUP($B873,SERVIÇOS!$B:$G,5,0),IFERROR(VLOOKUP($B873,'COMPOSIÇÕES COMPLEMENTARES '!$C:$K,7,0),"")))</f>
        <v/>
      </c>
      <c r="H873" s="360" t="str">
        <f t="shared" si="79"/>
        <v/>
      </c>
      <c r="I873" s="360" t="str">
        <f t="shared" si="80"/>
        <v/>
      </c>
      <c r="J873" s="360" t="str">
        <f t="shared" si="81"/>
        <v/>
      </c>
      <c r="K873" s="360" t="str">
        <f t="shared" si="82"/>
        <v/>
      </c>
      <c r="L873" s="360"/>
    </row>
    <row r="874" spans="1:12">
      <c r="A874" s="355"/>
      <c r="B874" s="356"/>
      <c r="C874" s="357" t="str">
        <f>IF($B874="","",IFERROR(VLOOKUP($B874,SERVIÇOS!$B:$G,2,0),IFERROR(VLOOKUP($B874,'COMPOSIÇÕES COMPLEMENTARES '!$C:$K,2,0),"")))</f>
        <v/>
      </c>
      <c r="D874" s="358" t="str">
        <f>IF($B874="","",IFERROR(VLOOKUP($B874,SERVIÇOS!$B:$G,3,0),IFERROR(VLOOKUP($B874,'COMPOSIÇÕES COMPLEMENTARES '!$C:$K,3,0),"")))</f>
        <v/>
      </c>
      <c r="E874" s="359"/>
      <c r="F874" s="360" t="str">
        <f>IF($B874="","",IFERROR(VLOOKUP($B874,SERVIÇOS!$B:$G,4,0),IFERROR(VLOOKUP($B874,'COMPOSIÇÕES COMPLEMENTARES '!$C:$K,6,0),"")))</f>
        <v/>
      </c>
      <c r="G874" s="360" t="str">
        <f>IF($B874="","",IFERROR(VLOOKUP($B874,SERVIÇOS!$B:$G,5,0),IFERROR(VLOOKUP($B874,'COMPOSIÇÕES COMPLEMENTARES '!$C:$K,7,0),"")))</f>
        <v/>
      </c>
      <c r="H874" s="360" t="str">
        <f t="shared" si="79"/>
        <v/>
      </c>
      <c r="I874" s="360" t="str">
        <f t="shared" si="80"/>
        <v/>
      </c>
      <c r="J874" s="360" t="str">
        <f t="shared" si="81"/>
        <v/>
      </c>
      <c r="K874" s="360" t="str">
        <f t="shared" si="82"/>
        <v/>
      </c>
      <c r="L874" s="360"/>
    </row>
    <row r="875" spans="1:12">
      <c r="A875" s="355"/>
      <c r="B875" s="356"/>
      <c r="C875" s="357" t="str">
        <f>IF($B875="","",IFERROR(VLOOKUP($B875,SERVIÇOS!$B:$G,2,0),IFERROR(VLOOKUP($B875,'COMPOSIÇÕES COMPLEMENTARES '!$C:$K,2,0),"")))</f>
        <v/>
      </c>
      <c r="D875" s="358" t="str">
        <f>IF($B875="","",IFERROR(VLOOKUP($B875,SERVIÇOS!$B:$G,3,0),IFERROR(VLOOKUP($B875,'COMPOSIÇÕES COMPLEMENTARES '!$C:$K,3,0),"")))</f>
        <v/>
      </c>
      <c r="E875" s="359"/>
      <c r="F875" s="360" t="str">
        <f>IF($B875="","",IFERROR(VLOOKUP($B875,SERVIÇOS!$B:$G,4,0),IFERROR(VLOOKUP($B875,'COMPOSIÇÕES COMPLEMENTARES '!$C:$K,6,0),"")))</f>
        <v/>
      </c>
      <c r="G875" s="360" t="str">
        <f>IF($B875="","",IFERROR(VLOOKUP($B875,SERVIÇOS!$B:$G,5,0),IFERROR(VLOOKUP($B875,'COMPOSIÇÕES COMPLEMENTARES '!$C:$K,7,0),"")))</f>
        <v/>
      </c>
      <c r="H875" s="360" t="str">
        <f t="shared" si="79"/>
        <v/>
      </c>
      <c r="I875" s="360" t="str">
        <f t="shared" si="80"/>
        <v/>
      </c>
      <c r="J875" s="360" t="str">
        <f t="shared" si="81"/>
        <v/>
      </c>
      <c r="K875" s="360" t="str">
        <f t="shared" si="82"/>
        <v/>
      </c>
      <c r="L875" s="360"/>
    </row>
    <row r="876" spans="1:12">
      <c r="A876" s="355"/>
      <c r="B876" s="356"/>
      <c r="C876" s="357" t="str">
        <f>IF($B876="","",IFERROR(VLOOKUP($B876,SERVIÇOS!$B:$G,2,0),IFERROR(VLOOKUP($B876,'COMPOSIÇÕES COMPLEMENTARES '!$C:$K,2,0),"")))</f>
        <v/>
      </c>
      <c r="D876" s="358" t="str">
        <f>IF($B876="","",IFERROR(VLOOKUP($B876,SERVIÇOS!$B:$G,3,0),IFERROR(VLOOKUP($B876,'COMPOSIÇÕES COMPLEMENTARES '!$C:$K,3,0),"")))</f>
        <v/>
      </c>
      <c r="E876" s="359"/>
      <c r="F876" s="360" t="str">
        <f>IF($B876="","",IFERROR(VLOOKUP($B876,SERVIÇOS!$B:$G,4,0),IFERROR(VLOOKUP($B876,'COMPOSIÇÕES COMPLEMENTARES '!$C:$K,6,0),"")))</f>
        <v/>
      </c>
      <c r="G876" s="360" t="str">
        <f>IF($B876="","",IFERROR(VLOOKUP($B876,SERVIÇOS!$B:$G,5,0),IFERROR(VLOOKUP($B876,'COMPOSIÇÕES COMPLEMENTARES '!$C:$K,7,0),"")))</f>
        <v/>
      </c>
      <c r="H876" s="360" t="str">
        <f t="shared" si="79"/>
        <v/>
      </c>
      <c r="I876" s="360" t="str">
        <f t="shared" si="80"/>
        <v/>
      </c>
      <c r="J876" s="360" t="str">
        <f t="shared" si="81"/>
        <v/>
      </c>
      <c r="K876" s="360" t="str">
        <f t="shared" si="82"/>
        <v/>
      </c>
      <c r="L876" s="360"/>
    </row>
    <row r="877" spans="1:12">
      <c r="A877" s="355"/>
      <c r="B877" s="356"/>
      <c r="C877" s="357" t="str">
        <f>IF($B877="","",IFERROR(VLOOKUP($B877,SERVIÇOS!$B:$G,2,0),IFERROR(VLOOKUP($B877,'COMPOSIÇÕES COMPLEMENTARES '!$C:$K,2,0),"")))</f>
        <v/>
      </c>
      <c r="D877" s="358" t="str">
        <f>IF($B877="","",IFERROR(VLOOKUP($B877,SERVIÇOS!$B:$G,3,0),IFERROR(VLOOKUP($B877,'COMPOSIÇÕES COMPLEMENTARES '!$C:$K,3,0),"")))</f>
        <v/>
      </c>
      <c r="E877" s="359"/>
      <c r="F877" s="360" t="str">
        <f>IF($B877="","",IFERROR(VLOOKUP($B877,SERVIÇOS!$B:$G,4,0),IFERROR(VLOOKUP($B877,'COMPOSIÇÕES COMPLEMENTARES '!$C:$K,6,0),"")))</f>
        <v/>
      </c>
      <c r="G877" s="360" t="str">
        <f>IF($B877="","",IFERROR(VLOOKUP($B877,SERVIÇOS!$B:$G,5,0),IFERROR(VLOOKUP($B877,'COMPOSIÇÕES COMPLEMENTARES '!$C:$K,7,0),"")))</f>
        <v/>
      </c>
      <c r="H877" s="360" t="str">
        <f t="shared" si="79"/>
        <v/>
      </c>
      <c r="I877" s="360" t="str">
        <f t="shared" si="80"/>
        <v/>
      </c>
      <c r="J877" s="360" t="str">
        <f t="shared" si="81"/>
        <v/>
      </c>
      <c r="K877" s="360" t="str">
        <f t="shared" si="82"/>
        <v/>
      </c>
      <c r="L877" s="360"/>
    </row>
    <row r="878" spans="1:12">
      <c r="A878" s="355"/>
      <c r="B878" s="356"/>
      <c r="C878" s="357" t="str">
        <f>IF($B878="","",IFERROR(VLOOKUP($B878,SERVIÇOS!$B:$G,2,0),IFERROR(VLOOKUP($B878,'COMPOSIÇÕES COMPLEMENTARES '!$C:$K,2,0),"")))</f>
        <v/>
      </c>
      <c r="D878" s="358" t="str">
        <f>IF($B878="","",IFERROR(VLOOKUP($B878,SERVIÇOS!$B:$G,3,0),IFERROR(VLOOKUP($B878,'COMPOSIÇÕES COMPLEMENTARES '!$C:$K,3,0),"")))</f>
        <v/>
      </c>
      <c r="E878" s="359"/>
      <c r="F878" s="360" t="str">
        <f>IF($B878="","",IFERROR(VLOOKUP($B878,SERVIÇOS!$B:$G,4,0),IFERROR(VLOOKUP($B878,'COMPOSIÇÕES COMPLEMENTARES '!$C:$K,6,0),"")))</f>
        <v/>
      </c>
      <c r="G878" s="360" t="str">
        <f>IF($B878="","",IFERROR(VLOOKUP($B878,SERVIÇOS!$B:$G,5,0),IFERROR(VLOOKUP($B878,'COMPOSIÇÕES COMPLEMENTARES '!$C:$K,7,0),"")))</f>
        <v/>
      </c>
      <c r="H878" s="360" t="str">
        <f t="shared" si="79"/>
        <v/>
      </c>
      <c r="I878" s="360" t="str">
        <f t="shared" si="80"/>
        <v/>
      </c>
      <c r="J878" s="360" t="str">
        <f t="shared" si="81"/>
        <v/>
      </c>
      <c r="K878" s="360" t="str">
        <f t="shared" si="82"/>
        <v/>
      </c>
      <c r="L878" s="360"/>
    </row>
    <row r="879" spans="1:12">
      <c r="A879" s="355"/>
      <c r="B879" s="356"/>
      <c r="C879" s="357" t="str">
        <f>IF($B879="","",IFERROR(VLOOKUP($B879,SERVIÇOS!$B:$G,2,0),IFERROR(VLOOKUP($B879,'COMPOSIÇÕES COMPLEMENTARES '!$C:$K,2,0),"")))</f>
        <v/>
      </c>
      <c r="D879" s="358" t="str">
        <f>IF($B879="","",IFERROR(VLOOKUP($B879,SERVIÇOS!$B:$G,3,0),IFERROR(VLOOKUP($B879,'COMPOSIÇÕES COMPLEMENTARES '!$C:$K,3,0),"")))</f>
        <v/>
      </c>
      <c r="E879" s="359"/>
      <c r="F879" s="360" t="str">
        <f>IF($B879="","",IFERROR(VLOOKUP($B879,SERVIÇOS!$B:$G,4,0),IFERROR(VLOOKUP($B879,'COMPOSIÇÕES COMPLEMENTARES '!$C:$K,6,0),"")))</f>
        <v/>
      </c>
      <c r="G879" s="360" t="str">
        <f>IF($B879="","",IFERROR(VLOOKUP($B879,SERVIÇOS!$B:$G,5,0),IFERROR(VLOOKUP($B879,'COMPOSIÇÕES COMPLEMENTARES '!$C:$K,7,0),"")))</f>
        <v/>
      </c>
      <c r="H879" s="360" t="str">
        <f t="shared" si="79"/>
        <v/>
      </c>
      <c r="I879" s="360" t="str">
        <f t="shared" si="80"/>
        <v/>
      </c>
      <c r="J879" s="360" t="str">
        <f t="shared" si="81"/>
        <v/>
      </c>
      <c r="K879" s="360" t="str">
        <f t="shared" si="82"/>
        <v/>
      </c>
      <c r="L879" s="360"/>
    </row>
    <row r="880" spans="1:12">
      <c r="A880" s="355"/>
      <c r="B880" s="356"/>
      <c r="C880" s="357" t="str">
        <f>IF($B880="","",IFERROR(VLOOKUP($B880,SERVIÇOS!$B:$G,2,0),IFERROR(VLOOKUP($B880,'COMPOSIÇÕES COMPLEMENTARES '!$C:$K,2,0),"")))</f>
        <v/>
      </c>
      <c r="D880" s="358" t="str">
        <f>IF($B880="","",IFERROR(VLOOKUP($B880,SERVIÇOS!$B:$G,3,0),IFERROR(VLOOKUP($B880,'COMPOSIÇÕES COMPLEMENTARES '!$C:$K,3,0),"")))</f>
        <v/>
      </c>
      <c r="E880" s="359"/>
      <c r="F880" s="360" t="str">
        <f>IF($B880="","",IFERROR(VLOOKUP($B880,SERVIÇOS!$B:$G,4,0),IFERROR(VLOOKUP($B880,'COMPOSIÇÕES COMPLEMENTARES '!$C:$K,6,0),"")))</f>
        <v/>
      </c>
      <c r="G880" s="360" t="str">
        <f>IF($B880="","",IFERROR(VLOOKUP($B880,SERVIÇOS!$B:$G,5,0),IFERROR(VLOOKUP($B880,'COMPOSIÇÕES COMPLEMENTARES '!$C:$K,7,0),"")))</f>
        <v/>
      </c>
      <c r="H880" s="360" t="str">
        <f t="shared" si="79"/>
        <v/>
      </c>
      <c r="I880" s="360" t="str">
        <f t="shared" si="80"/>
        <v/>
      </c>
      <c r="J880" s="360" t="str">
        <f t="shared" si="81"/>
        <v/>
      </c>
      <c r="K880" s="360" t="str">
        <f t="shared" si="82"/>
        <v/>
      </c>
      <c r="L880" s="360"/>
    </row>
    <row r="881" spans="1:12">
      <c r="A881" s="355"/>
      <c r="B881" s="356"/>
      <c r="C881" s="357" t="str">
        <f>IF($B881="","",IFERROR(VLOOKUP($B881,SERVIÇOS!$B:$G,2,0),IFERROR(VLOOKUP($B881,'COMPOSIÇÕES COMPLEMENTARES '!$C:$K,2,0),"")))</f>
        <v/>
      </c>
      <c r="D881" s="358" t="str">
        <f>IF($B881="","",IFERROR(VLOOKUP($B881,SERVIÇOS!$B:$G,3,0),IFERROR(VLOOKUP($B881,'COMPOSIÇÕES COMPLEMENTARES '!$C:$K,3,0),"")))</f>
        <v/>
      </c>
      <c r="E881" s="359"/>
      <c r="F881" s="360" t="str">
        <f>IF($B881="","",IFERROR(VLOOKUP($B881,SERVIÇOS!$B:$G,4,0),IFERROR(VLOOKUP($B881,'COMPOSIÇÕES COMPLEMENTARES '!$C:$K,6,0),"")))</f>
        <v/>
      </c>
      <c r="G881" s="360" t="str">
        <f>IF($B881="","",IFERROR(VLOOKUP($B881,SERVIÇOS!$B:$G,5,0),IFERROR(VLOOKUP($B881,'COMPOSIÇÕES COMPLEMENTARES '!$C:$K,7,0),"")))</f>
        <v/>
      </c>
      <c r="H881" s="360" t="str">
        <f t="shared" si="79"/>
        <v/>
      </c>
      <c r="I881" s="360" t="str">
        <f t="shared" si="80"/>
        <v/>
      </c>
      <c r="J881" s="360" t="str">
        <f t="shared" si="81"/>
        <v/>
      </c>
      <c r="K881" s="360" t="str">
        <f t="shared" si="82"/>
        <v/>
      </c>
      <c r="L881" s="360"/>
    </row>
    <row r="882" spans="1:12">
      <c r="A882" s="355"/>
      <c r="B882" s="356"/>
      <c r="C882" s="357" t="str">
        <f>IF($B882="","",IFERROR(VLOOKUP($B882,SERVIÇOS!$B:$G,2,0),IFERROR(VLOOKUP($B882,'COMPOSIÇÕES COMPLEMENTARES '!$C:$K,2,0),"")))</f>
        <v/>
      </c>
      <c r="D882" s="358" t="str">
        <f>IF($B882="","",IFERROR(VLOOKUP($B882,SERVIÇOS!$B:$G,3,0),IFERROR(VLOOKUP($B882,'COMPOSIÇÕES COMPLEMENTARES '!$C:$K,3,0),"")))</f>
        <v/>
      </c>
      <c r="E882" s="359"/>
      <c r="F882" s="360" t="str">
        <f>IF($B882="","",IFERROR(VLOOKUP($B882,SERVIÇOS!$B:$G,4,0),IFERROR(VLOOKUP($B882,'COMPOSIÇÕES COMPLEMENTARES '!$C:$K,6,0),"")))</f>
        <v/>
      </c>
      <c r="G882" s="360" t="str">
        <f>IF($B882="","",IFERROR(VLOOKUP($B882,SERVIÇOS!$B:$G,5,0),IFERROR(VLOOKUP($B882,'COMPOSIÇÕES COMPLEMENTARES '!$C:$K,7,0),"")))</f>
        <v/>
      </c>
      <c r="H882" s="360" t="str">
        <f t="shared" si="79"/>
        <v/>
      </c>
      <c r="I882" s="360" t="str">
        <f t="shared" si="80"/>
        <v/>
      </c>
      <c r="J882" s="360" t="str">
        <f t="shared" si="81"/>
        <v/>
      </c>
      <c r="K882" s="360" t="str">
        <f t="shared" si="82"/>
        <v/>
      </c>
      <c r="L882" s="360"/>
    </row>
    <row r="883" spans="1:12">
      <c r="A883" s="355"/>
      <c r="B883" s="356"/>
      <c r="C883" s="357" t="str">
        <f>IF($B883="","",IFERROR(VLOOKUP($B883,SERVIÇOS!$B:$G,2,0),IFERROR(VLOOKUP($B883,'COMPOSIÇÕES COMPLEMENTARES '!$C:$K,2,0),"")))</f>
        <v/>
      </c>
      <c r="D883" s="358" t="str">
        <f>IF($B883="","",IFERROR(VLOOKUP($B883,SERVIÇOS!$B:$G,3,0),IFERROR(VLOOKUP($B883,'COMPOSIÇÕES COMPLEMENTARES '!$C:$K,3,0),"")))</f>
        <v/>
      </c>
      <c r="E883" s="359"/>
      <c r="F883" s="360" t="str">
        <f>IF($B883="","",IFERROR(VLOOKUP($B883,SERVIÇOS!$B:$G,4,0),IFERROR(VLOOKUP($B883,'COMPOSIÇÕES COMPLEMENTARES '!$C:$K,6,0),"")))</f>
        <v/>
      </c>
      <c r="G883" s="360" t="str">
        <f>IF($B883="","",IFERROR(VLOOKUP($B883,SERVIÇOS!$B:$G,5,0),IFERROR(VLOOKUP($B883,'COMPOSIÇÕES COMPLEMENTARES '!$C:$K,7,0),"")))</f>
        <v/>
      </c>
      <c r="H883" s="360" t="str">
        <f t="shared" si="79"/>
        <v/>
      </c>
      <c r="I883" s="360" t="str">
        <f t="shared" si="80"/>
        <v/>
      </c>
      <c r="J883" s="360" t="str">
        <f t="shared" si="81"/>
        <v/>
      </c>
      <c r="K883" s="360" t="str">
        <f t="shared" si="82"/>
        <v/>
      </c>
      <c r="L883" s="360"/>
    </row>
    <row r="884" spans="1:12">
      <c r="A884" s="355"/>
      <c r="B884" s="356"/>
      <c r="C884" s="357" t="str">
        <f>IF($B884="","",IFERROR(VLOOKUP($B884,SERVIÇOS!$B:$G,2,0),IFERROR(VLOOKUP($B884,'COMPOSIÇÕES COMPLEMENTARES '!$C:$K,2,0),"")))</f>
        <v/>
      </c>
      <c r="D884" s="358" t="str">
        <f>IF($B884="","",IFERROR(VLOOKUP($B884,SERVIÇOS!$B:$G,3,0),IFERROR(VLOOKUP($B884,'COMPOSIÇÕES COMPLEMENTARES '!$C:$K,3,0),"")))</f>
        <v/>
      </c>
      <c r="E884" s="359"/>
      <c r="F884" s="360" t="str">
        <f>IF($B884="","",IFERROR(VLOOKUP($B884,SERVIÇOS!$B:$G,4,0),IFERROR(VLOOKUP($B884,'COMPOSIÇÕES COMPLEMENTARES '!$C:$K,6,0),"")))</f>
        <v/>
      </c>
      <c r="G884" s="360" t="str">
        <f>IF($B884="","",IFERROR(VLOOKUP($B884,SERVIÇOS!$B:$G,5,0),IFERROR(VLOOKUP($B884,'COMPOSIÇÕES COMPLEMENTARES '!$C:$K,7,0),"")))</f>
        <v/>
      </c>
      <c r="H884" s="360" t="str">
        <f t="shared" si="79"/>
        <v/>
      </c>
      <c r="I884" s="360" t="str">
        <f t="shared" si="80"/>
        <v/>
      </c>
      <c r="J884" s="360" t="str">
        <f t="shared" si="81"/>
        <v/>
      </c>
      <c r="K884" s="360" t="str">
        <f t="shared" si="82"/>
        <v/>
      </c>
      <c r="L884" s="360"/>
    </row>
    <row r="885" spans="1:12">
      <c r="A885" s="355"/>
      <c r="B885" s="356"/>
      <c r="C885" s="357" t="str">
        <f>IF($B885="","",IFERROR(VLOOKUP($B885,SERVIÇOS!$B:$G,2,0),IFERROR(VLOOKUP($B885,'COMPOSIÇÕES COMPLEMENTARES '!$C:$K,2,0),"")))</f>
        <v/>
      </c>
      <c r="D885" s="358" t="str">
        <f>IF($B885="","",IFERROR(VLOOKUP($B885,SERVIÇOS!$B:$G,3,0),IFERROR(VLOOKUP($B885,'COMPOSIÇÕES COMPLEMENTARES '!$C:$K,3,0),"")))</f>
        <v/>
      </c>
      <c r="E885" s="359"/>
      <c r="F885" s="360" t="str">
        <f>IF($B885="","",IFERROR(VLOOKUP($B885,SERVIÇOS!$B:$G,4,0),IFERROR(VLOOKUP($B885,'COMPOSIÇÕES COMPLEMENTARES '!$C:$K,6,0),"")))</f>
        <v/>
      </c>
      <c r="G885" s="360" t="str">
        <f>IF($B885="","",IFERROR(VLOOKUP($B885,SERVIÇOS!$B:$G,5,0),IFERROR(VLOOKUP($B885,'COMPOSIÇÕES COMPLEMENTARES '!$C:$K,7,0),"")))</f>
        <v/>
      </c>
      <c r="H885" s="360" t="str">
        <f t="shared" si="79"/>
        <v/>
      </c>
      <c r="I885" s="360" t="str">
        <f t="shared" si="80"/>
        <v/>
      </c>
      <c r="J885" s="360" t="str">
        <f t="shared" si="81"/>
        <v/>
      </c>
      <c r="K885" s="360" t="str">
        <f t="shared" si="82"/>
        <v/>
      </c>
      <c r="L885" s="360"/>
    </row>
    <row r="886" spans="1:12">
      <c r="A886" s="355"/>
      <c r="B886" s="356"/>
      <c r="C886" s="357" t="str">
        <f>IF($B886="","",IFERROR(VLOOKUP($B886,SERVIÇOS!$B:$G,2,0),IFERROR(VLOOKUP($B886,'COMPOSIÇÕES COMPLEMENTARES '!$C:$K,2,0),"")))</f>
        <v/>
      </c>
      <c r="D886" s="358" t="str">
        <f>IF($B886="","",IFERROR(VLOOKUP($B886,SERVIÇOS!$B:$G,3,0),IFERROR(VLOOKUP($B886,'COMPOSIÇÕES COMPLEMENTARES '!$C:$K,3,0),"")))</f>
        <v/>
      </c>
      <c r="E886" s="359"/>
      <c r="F886" s="360" t="str">
        <f>IF($B886="","",IFERROR(VLOOKUP($B886,SERVIÇOS!$B:$G,4,0),IFERROR(VLOOKUP($B886,'COMPOSIÇÕES COMPLEMENTARES '!$C:$K,6,0),"")))</f>
        <v/>
      </c>
      <c r="G886" s="360" t="str">
        <f>IF($B886="","",IFERROR(VLOOKUP($B886,SERVIÇOS!$B:$G,5,0),IFERROR(VLOOKUP($B886,'COMPOSIÇÕES COMPLEMENTARES '!$C:$K,7,0),"")))</f>
        <v/>
      </c>
      <c r="H886" s="360" t="str">
        <f t="shared" si="79"/>
        <v/>
      </c>
      <c r="I886" s="360" t="str">
        <f t="shared" si="80"/>
        <v/>
      </c>
      <c r="J886" s="360" t="str">
        <f t="shared" si="81"/>
        <v/>
      </c>
      <c r="K886" s="360" t="str">
        <f t="shared" si="82"/>
        <v/>
      </c>
      <c r="L886" s="360"/>
    </row>
    <row r="887" spans="1:12">
      <c r="A887" s="355"/>
      <c r="B887" s="356"/>
      <c r="C887" s="357" t="str">
        <f>IF($B887="","",IFERROR(VLOOKUP($B887,SERVIÇOS!$B:$G,2,0),IFERROR(VLOOKUP($B887,'COMPOSIÇÕES COMPLEMENTARES '!$C:$K,2,0),"")))</f>
        <v/>
      </c>
      <c r="D887" s="358" t="str">
        <f>IF($B887="","",IFERROR(VLOOKUP($B887,SERVIÇOS!$B:$G,3,0),IFERROR(VLOOKUP($B887,'COMPOSIÇÕES COMPLEMENTARES '!$C:$K,3,0),"")))</f>
        <v/>
      </c>
      <c r="E887" s="359"/>
      <c r="F887" s="360" t="str">
        <f>IF($B887="","",IFERROR(VLOOKUP($B887,SERVIÇOS!$B:$G,4,0),IFERROR(VLOOKUP($B887,'COMPOSIÇÕES COMPLEMENTARES '!$C:$K,6,0),"")))</f>
        <v/>
      </c>
      <c r="G887" s="360" t="str">
        <f>IF($B887="","",IFERROR(VLOOKUP($B887,SERVIÇOS!$B:$G,5,0),IFERROR(VLOOKUP($B887,'COMPOSIÇÕES COMPLEMENTARES '!$C:$K,7,0),"")))</f>
        <v/>
      </c>
      <c r="H887" s="360" t="str">
        <f t="shared" si="79"/>
        <v/>
      </c>
      <c r="I887" s="360" t="str">
        <f t="shared" si="80"/>
        <v/>
      </c>
      <c r="J887" s="360" t="str">
        <f t="shared" si="81"/>
        <v/>
      </c>
      <c r="K887" s="360" t="str">
        <f t="shared" si="82"/>
        <v/>
      </c>
      <c r="L887" s="360"/>
    </row>
    <row r="888" spans="1:12">
      <c r="A888" s="355"/>
      <c r="B888" s="356"/>
      <c r="C888" s="357" t="str">
        <f>IF($B888="","",IFERROR(VLOOKUP($B888,SERVIÇOS!$B:$G,2,0),IFERROR(VLOOKUP($B888,'COMPOSIÇÕES COMPLEMENTARES '!$C:$K,2,0),"")))</f>
        <v/>
      </c>
      <c r="D888" s="358" t="str">
        <f>IF($B888="","",IFERROR(VLOOKUP($B888,SERVIÇOS!$B:$G,3,0),IFERROR(VLOOKUP($B888,'COMPOSIÇÕES COMPLEMENTARES '!$C:$K,3,0),"")))</f>
        <v/>
      </c>
      <c r="E888" s="359"/>
      <c r="F888" s="360" t="str">
        <f>IF($B888="","",IFERROR(VLOOKUP($B888,SERVIÇOS!$B:$G,4,0),IFERROR(VLOOKUP($B888,'COMPOSIÇÕES COMPLEMENTARES '!$C:$K,6,0),"")))</f>
        <v/>
      </c>
      <c r="G888" s="360" t="str">
        <f>IF($B888="","",IFERROR(VLOOKUP($B888,SERVIÇOS!$B:$G,5,0),IFERROR(VLOOKUP($B888,'COMPOSIÇÕES COMPLEMENTARES '!$C:$K,7,0),"")))</f>
        <v/>
      </c>
      <c r="H888" s="360" t="str">
        <f t="shared" si="79"/>
        <v/>
      </c>
      <c r="I888" s="360" t="str">
        <f t="shared" si="80"/>
        <v/>
      </c>
      <c r="J888" s="360" t="str">
        <f t="shared" si="81"/>
        <v/>
      </c>
      <c r="K888" s="360" t="str">
        <f t="shared" si="82"/>
        <v/>
      </c>
      <c r="L888" s="360"/>
    </row>
    <row r="889" spans="1:12">
      <c r="A889" s="355"/>
      <c r="B889" s="356"/>
      <c r="C889" s="357" t="str">
        <f>IF($B889="","",IFERROR(VLOOKUP($B889,SERVIÇOS!$B:$G,2,0),IFERROR(VLOOKUP($B889,'COMPOSIÇÕES COMPLEMENTARES '!$C:$K,2,0),"")))</f>
        <v/>
      </c>
      <c r="D889" s="358" t="str">
        <f>IF($B889="","",IFERROR(VLOOKUP($B889,SERVIÇOS!$B:$G,3,0),IFERROR(VLOOKUP($B889,'COMPOSIÇÕES COMPLEMENTARES '!$C:$K,3,0),"")))</f>
        <v/>
      </c>
      <c r="E889" s="359"/>
      <c r="F889" s="360" t="str">
        <f>IF($B889="","",IFERROR(VLOOKUP($B889,SERVIÇOS!$B:$G,4,0),IFERROR(VLOOKUP($B889,'COMPOSIÇÕES COMPLEMENTARES '!$C:$K,6,0),"")))</f>
        <v/>
      </c>
      <c r="G889" s="360" t="str">
        <f>IF($B889="","",IFERROR(VLOOKUP($B889,SERVIÇOS!$B:$G,5,0),IFERROR(VLOOKUP($B889,'COMPOSIÇÕES COMPLEMENTARES '!$C:$K,7,0),"")))</f>
        <v/>
      </c>
      <c r="H889" s="360" t="str">
        <f t="shared" si="79"/>
        <v/>
      </c>
      <c r="I889" s="360" t="str">
        <f t="shared" si="80"/>
        <v/>
      </c>
      <c r="J889" s="360" t="str">
        <f t="shared" si="81"/>
        <v/>
      </c>
      <c r="K889" s="360" t="str">
        <f t="shared" si="82"/>
        <v/>
      </c>
      <c r="L889" s="360"/>
    </row>
    <row r="890" spans="1:12">
      <c r="A890" s="355"/>
      <c r="B890" s="356"/>
      <c r="C890" s="357" t="str">
        <f>IF($B890="","",IFERROR(VLOOKUP($B890,SERVIÇOS!$B:$G,2,0),IFERROR(VLOOKUP($B890,'COMPOSIÇÕES COMPLEMENTARES '!$C:$K,2,0),"")))</f>
        <v/>
      </c>
      <c r="D890" s="358" t="str">
        <f>IF($B890="","",IFERROR(VLOOKUP($B890,SERVIÇOS!$B:$G,3,0),IFERROR(VLOOKUP($B890,'COMPOSIÇÕES COMPLEMENTARES '!$C:$K,3,0),"")))</f>
        <v/>
      </c>
      <c r="E890" s="359"/>
      <c r="F890" s="360" t="str">
        <f>IF($B890="","",IFERROR(VLOOKUP($B890,SERVIÇOS!$B:$G,4,0),IFERROR(VLOOKUP($B890,'COMPOSIÇÕES COMPLEMENTARES '!$C:$K,6,0),"")))</f>
        <v/>
      </c>
      <c r="G890" s="360" t="str">
        <f>IF($B890="","",IFERROR(VLOOKUP($B890,SERVIÇOS!$B:$G,5,0),IFERROR(VLOOKUP($B890,'COMPOSIÇÕES COMPLEMENTARES '!$C:$K,7,0),"")))</f>
        <v/>
      </c>
      <c r="H890" s="360" t="str">
        <f t="shared" si="79"/>
        <v/>
      </c>
      <c r="I890" s="360" t="str">
        <f t="shared" si="80"/>
        <v/>
      </c>
      <c r="J890" s="360" t="str">
        <f t="shared" si="81"/>
        <v/>
      </c>
      <c r="K890" s="360" t="str">
        <f t="shared" si="82"/>
        <v/>
      </c>
      <c r="L890" s="360"/>
    </row>
    <row r="891" spans="1:12">
      <c r="A891" s="355"/>
      <c r="B891" s="356"/>
      <c r="C891" s="357" t="str">
        <f>IF($B891="","",IFERROR(VLOOKUP($B891,SERVIÇOS!$B:$G,2,0),IFERROR(VLOOKUP($B891,'COMPOSIÇÕES COMPLEMENTARES '!$C:$K,2,0),"")))</f>
        <v/>
      </c>
      <c r="D891" s="358" t="str">
        <f>IF($B891="","",IFERROR(VLOOKUP($B891,SERVIÇOS!$B:$G,3,0),IFERROR(VLOOKUP($B891,'COMPOSIÇÕES COMPLEMENTARES '!$C:$K,3,0),"")))</f>
        <v/>
      </c>
      <c r="E891" s="359"/>
      <c r="F891" s="360" t="str">
        <f>IF($B891="","",IFERROR(VLOOKUP($B891,SERVIÇOS!$B:$G,4,0),IFERROR(VLOOKUP($B891,'COMPOSIÇÕES COMPLEMENTARES '!$C:$K,6,0),"")))</f>
        <v/>
      </c>
      <c r="G891" s="360" t="str">
        <f>IF($B891="","",IFERROR(VLOOKUP($B891,SERVIÇOS!$B:$G,5,0),IFERROR(VLOOKUP($B891,'COMPOSIÇÕES COMPLEMENTARES '!$C:$K,7,0),"")))</f>
        <v/>
      </c>
      <c r="H891" s="360" t="str">
        <f t="shared" si="79"/>
        <v/>
      </c>
      <c r="I891" s="360" t="str">
        <f t="shared" si="80"/>
        <v/>
      </c>
      <c r="J891" s="360" t="str">
        <f t="shared" si="81"/>
        <v/>
      </c>
      <c r="K891" s="360" t="str">
        <f t="shared" si="82"/>
        <v/>
      </c>
      <c r="L891" s="360"/>
    </row>
    <row r="892" spans="1:12">
      <c r="A892" s="355"/>
      <c r="B892" s="356"/>
      <c r="C892" s="357" t="str">
        <f>IF($B892="","",IFERROR(VLOOKUP($B892,SERVIÇOS!$B:$G,2,0),IFERROR(VLOOKUP($B892,'COMPOSIÇÕES COMPLEMENTARES '!$C:$K,2,0),"")))</f>
        <v/>
      </c>
      <c r="D892" s="358" t="str">
        <f>IF($B892="","",IFERROR(VLOOKUP($B892,SERVIÇOS!$B:$G,3,0),IFERROR(VLOOKUP($B892,'COMPOSIÇÕES COMPLEMENTARES '!$C:$K,3,0),"")))</f>
        <v/>
      </c>
      <c r="E892" s="359"/>
      <c r="F892" s="360" t="str">
        <f>IF($B892="","",IFERROR(VLOOKUP($B892,SERVIÇOS!$B:$G,4,0),IFERROR(VLOOKUP($B892,'COMPOSIÇÕES COMPLEMENTARES '!$C:$K,6,0),"")))</f>
        <v/>
      </c>
      <c r="G892" s="360" t="str">
        <f>IF($B892="","",IFERROR(VLOOKUP($B892,SERVIÇOS!$B:$G,5,0),IFERROR(VLOOKUP($B892,'COMPOSIÇÕES COMPLEMENTARES '!$C:$K,7,0),"")))</f>
        <v/>
      </c>
      <c r="H892" s="360" t="str">
        <f t="shared" si="79"/>
        <v/>
      </c>
      <c r="I892" s="360" t="str">
        <f t="shared" si="80"/>
        <v/>
      </c>
      <c r="J892" s="360" t="str">
        <f t="shared" si="81"/>
        <v/>
      </c>
      <c r="K892" s="360" t="str">
        <f t="shared" si="82"/>
        <v/>
      </c>
      <c r="L892" s="360"/>
    </row>
    <row r="893" spans="1:12">
      <c r="A893" s="355"/>
      <c r="B893" s="356"/>
      <c r="C893" s="357" t="str">
        <f>IF($B893="","",IFERROR(VLOOKUP($B893,SERVIÇOS!$B:$G,2,0),IFERROR(VLOOKUP($B893,'COMPOSIÇÕES COMPLEMENTARES '!$C:$K,2,0),"")))</f>
        <v/>
      </c>
      <c r="D893" s="358" t="str">
        <f>IF($B893="","",IFERROR(VLOOKUP($B893,SERVIÇOS!$B:$G,3,0),IFERROR(VLOOKUP($B893,'COMPOSIÇÕES COMPLEMENTARES '!$C:$K,3,0),"")))</f>
        <v/>
      </c>
      <c r="E893" s="359"/>
      <c r="F893" s="360" t="str">
        <f>IF($B893="","",IFERROR(VLOOKUP($B893,SERVIÇOS!$B:$G,4,0),IFERROR(VLOOKUP($B893,'COMPOSIÇÕES COMPLEMENTARES '!$C:$K,6,0),"")))</f>
        <v/>
      </c>
      <c r="G893" s="360" t="str">
        <f>IF($B893="","",IFERROR(VLOOKUP($B893,SERVIÇOS!$B:$G,5,0),IFERROR(VLOOKUP($B893,'COMPOSIÇÕES COMPLEMENTARES '!$C:$K,7,0),"")))</f>
        <v/>
      </c>
      <c r="H893" s="360" t="str">
        <f t="shared" si="79"/>
        <v/>
      </c>
      <c r="I893" s="360" t="str">
        <f t="shared" si="80"/>
        <v/>
      </c>
      <c r="J893" s="360" t="str">
        <f t="shared" si="81"/>
        <v/>
      </c>
      <c r="K893" s="360" t="str">
        <f t="shared" si="82"/>
        <v/>
      </c>
      <c r="L893" s="360"/>
    </row>
    <row r="894" spans="1:12">
      <c r="A894" s="355"/>
      <c r="B894" s="356"/>
      <c r="C894" s="357" t="str">
        <f>IF($B894="","",IFERROR(VLOOKUP($B894,SERVIÇOS!$B:$G,2,0),IFERROR(VLOOKUP($B894,'COMPOSIÇÕES COMPLEMENTARES '!$C:$K,2,0),"")))</f>
        <v/>
      </c>
      <c r="D894" s="358" t="str">
        <f>IF($B894="","",IFERROR(VLOOKUP($B894,SERVIÇOS!$B:$G,3,0),IFERROR(VLOOKUP($B894,'COMPOSIÇÕES COMPLEMENTARES '!$C:$K,3,0),"")))</f>
        <v/>
      </c>
      <c r="E894" s="359"/>
      <c r="F894" s="360" t="str">
        <f>IF($B894="","",IFERROR(VLOOKUP($B894,SERVIÇOS!$B:$G,4,0),IFERROR(VLOOKUP($B894,'COMPOSIÇÕES COMPLEMENTARES '!$C:$K,6,0),"")))</f>
        <v/>
      </c>
      <c r="G894" s="360" t="str">
        <f>IF($B894="","",IFERROR(VLOOKUP($B894,SERVIÇOS!$B:$G,5,0),IFERROR(VLOOKUP($B894,'COMPOSIÇÕES COMPLEMENTARES '!$C:$K,7,0),"")))</f>
        <v/>
      </c>
      <c r="H894" s="360" t="str">
        <f t="shared" si="79"/>
        <v/>
      </c>
      <c r="I894" s="360" t="str">
        <f t="shared" si="80"/>
        <v/>
      </c>
      <c r="J894" s="360" t="str">
        <f t="shared" si="81"/>
        <v/>
      </c>
      <c r="K894" s="360" t="str">
        <f t="shared" si="82"/>
        <v/>
      </c>
      <c r="L894" s="360"/>
    </row>
    <row r="895" spans="1:12">
      <c r="A895" s="355"/>
      <c r="B895" s="356"/>
      <c r="C895" s="357" t="str">
        <f>IF($B895="","",IFERROR(VLOOKUP($B895,SERVIÇOS!$B:$G,2,0),IFERROR(VLOOKUP($B895,'COMPOSIÇÕES COMPLEMENTARES '!$C:$K,2,0),"")))</f>
        <v/>
      </c>
      <c r="D895" s="358" t="str">
        <f>IF($B895="","",IFERROR(VLOOKUP($B895,SERVIÇOS!$B:$G,3,0),IFERROR(VLOOKUP($B895,'COMPOSIÇÕES COMPLEMENTARES '!$C:$K,3,0),"")))</f>
        <v/>
      </c>
      <c r="E895" s="359"/>
      <c r="F895" s="360" t="str">
        <f>IF($B895="","",IFERROR(VLOOKUP($B895,SERVIÇOS!$B:$G,4,0),IFERROR(VLOOKUP($B895,'COMPOSIÇÕES COMPLEMENTARES '!$C:$K,6,0),"")))</f>
        <v/>
      </c>
      <c r="G895" s="360" t="str">
        <f>IF($B895="","",IFERROR(VLOOKUP($B895,SERVIÇOS!$B:$G,5,0),IFERROR(VLOOKUP($B895,'COMPOSIÇÕES COMPLEMENTARES '!$C:$K,7,0),"")))</f>
        <v/>
      </c>
      <c r="H895" s="360" t="str">
        <f t="shared" si="79"/>
        <v/>
      </c>
      <c r="I895" s="360" t="str">
        <f t="shared" si="80"/>
        <v/>
      </c>
      <c r="J895" s="360" t="str">
        <f t="shared" si="81"/>
        <v/>
      </c>
      <c r="K895" s="360" t="str">
        <f t="shared" si="82"/>
        <v/>
      </c>
      <c r="L895" s="360"/>
    </row>
    <row r="896" spans="1:12">
      <c r="A896" s="355"/>
      <c r="B896" s="356"/>
      <c r="C896" s="357" t="str">
        <f>IF($B896="","",IFERROR(VLOOKUP($B896,SERVIÇOS!$B:$G,2,0),IFERROR(VLOOKUP($B896,'COMPOSIÇÕES COMPLEMENTARES '!$C:$K,2,0),"")))</f>
        <v/>
      </c>
      <c r="D896" s="358" t="str">
        <f>IF($B896="","",IFERROR(VLOOKUP($B896,SERVIÇOS!$B:$G,3,0),IFERROR(VLOOKUP($B896,'COMPOSIÇÕES COMPLEMENTARES '!$C:$K,3,0),"")))</f>
        <v/>
      </c>
      <c r="E896" s="359"/>
      <c r="F896" s="360" t="str">
        <f>IF($B896="","",IFERROR(VLOOKUP($B896,SERVIÇOS!$B:$G,4,0),IFERROR(VLOOKUP($B896,'COMPOSIÇÕES COMPLEMENTARES '!$C:$K,6,0),"")))</f>
        <v/>
      </c>
      <c r="G896" s="360" t="str">
        <f>IF($B896="","",IFERROR(VLOOKUP($B896,SERVIÇOS!$B:$G,5,0),IFERROR(VLOOKUP($B896,'COMPOSIÇÕES COMPLEMENTARES '!$C:$K,7,0),"")))</f>
        <v/>
      </c>
      <c r="H896" s="360" t="str">
        <f t="shared" si="79"/>
        <v/>
      </c>
      <c r="I896" s="360" t="str">
        <f t="shared" si="80"/>
        <v/>
      </c>
      <c r="J896" s="360" t="str">
        <f t="shared" si="81"/>
        <v/>
      </c>
      <c r="K896" s="360" t="str">
        <f t="shared" si="82"/>
        <v/>
      </c>
      <c r="L896" s="360"/>
    </row>
    <row r="897" spans="1:12">
      <c r="A897" s="355"/>
      <c r="B897" s="356"/>
      <c r="C897" s="357" t="str">
        <f>IF($B897="","",IFERROR(VLOOKUP($B897,SERVIÇOS!$B:$G,2,0),IFERROR(VLOOKUP($B897,'COMPOSIÇÕES COMPLEMENTARES '!$C:$K,2,0),"")))</f>
        <v/>
      </c>
      <c r="D897" s="358" t="str">
        <f>IF($B897="","",IFERROR(VLOOKUP($B897,SERVIÇOS!$B:$G,3,0),IFERROR(VLOOKUP($B897,'COMPOSIÇÕES COMPLEMENTARES '!$C:$K,3,0),"")))</f>
        <v/>
      </c>
      <c r="E897" s="359"/>
      <c r="F897" s="360" t="str">
        <f>IF($B897="","",IFERROR(VLOOKUP($B897,SERVIÇOS!$B:$G,4,0),IFERROR(VLOOKUP($B897,'COMPOSIÇÕES COMPLEMENTARES '!$C:$K,6,0),"")))</f>
        <v/>
      </c>
      <c r="G897" s="360" t="str">
        <f>IF($B897="","",IFERROR(VLOOKUP($B897,SERVIÇOS!$B:$G,5,0),IFERROR(VLOOKUP($B897,'COMPOSIÇÕES COMPLEMENTARES '!$C:$K,7,0),"")))</f>
        <v/>
      </c>
      <c r="H897" s="360" t="str">
        <f t="shared" si="79"/>
        <v/>
      </c>
      <c r="I897" s="360" t="str">
        <f t="shared" si="80"/>
        <v/>
      </c>
      <c r="J897" s="360" t="str">
        <f t="shared" si="81"/>
        <v/>
      </c>
      <c r="K897" s="360" t="str">
        <f t="shared" si="82"/>
        <v/>
      </c>
      <c r="L897" s="360"/>
    </row>
    <row r="898" spans="1:12">
      <c r="A898" s="355"/>
      <c r="B898" s="356"/>
      <c r="C898" s="357" t="str">
        <f>IF($B898="","",IFERROR(VLOOKUP($B898,SERVIÇOS!$B:$G,2,0),IFERROR(VLOOKUP($B898,'COMPOSIÇÕES COMPLEMENTARES '!$C:$K,2,0),"")))</f>
        <v/>
      </c>
      <c r="D898" s="358" t="str">
        <f>IF($B898="","",IFERROR(VLOOKUP($B898,SERVIÇOS!$B:$G,3,0),IFERROR(VLOOKUP($B898,'COMPOSIÇÕES COMPLEMENTARES '!$C:$K,3,0),"")))</f>
        <v/>
      </c>
      <c r="E898" s="359"/>
      <c r="F898" s="360" t="str">
        <f>IF($B898="","",IFERROR(VLOOKUP($B898,SERVIÇOS!$B:$G,4,0),IFERROR(VLOOKUP($B898,'COMPOSIÇÕES COMPLEMENTARES '!$C:$K,6,0),"")))</f>
        <v/>
      </c>
      <c r="G898" s="360" t="str">
        <f>IF($B898="","",IFERROR(VLOOKUP($B898,SERVIÇOS!$B:$G,5,0),IFERROR(VLOOKUP($B898,'COMPOSIÇÕES COMPLEMENTARES '!$C:$K,7,0),"")))</f>
        <v/>
      </c>
      <c r="H898" s="360" t="str">
        <f t="shared" si="79"/>
        <v/>
      </c>
      <c r="I898" s="360" t="str">
        <f t="shared" si="80"/>
        <v/>
      </c>
      <c r="J898" s="360" t="str">
        <f t="shared" si="81"/>
        <v/>
      </c>
      <c r="K898" s="360" t="str">
        <f t="shared" si="82"/>
        <v/>
      </c>
      <c r="L898" s="360"/>
    </row>
    <row r="899" spans="1:12">
      <c r="A899" s="355"/>
      <c r="B899" s="356"/>
      <c r="C899" s="357" t="str">
        <f>IF($B899="","",IFERROR(VLOOKUP($B899,SERVIÇOS!$B:$G,2,0),IFERROR(VLOOKUP($B899,'COMPOSIÇÕES COMPLEMENTARES '!$C:$K,2,0),"")))</f>
        <v/>
      </c>
      <c r="D899" s="358" t="str">
        <f>IF($B899="","",IFERROR(VLOOKUP($B899,SERVIÇOS!$B:$G,3,0),IFERROR(VLOOKUP($B899,'COMPOSIÇÕES COMPLEMENTARES '!$C:$K,3,0),"")))</f>
        <v/>
      </c>
      <c r="E899" s="359"/>
      <c r="F899" s="360" t="str">
        <f>IF($B899="","",IFERROR(VLOOKUP($B899,SERVIÇOS!$B:$G,4,0),IFERROR(VLOOKUP($B899,'COMPOSIÇÕES COMPLEMENTARES '!$C:$K,6,0),"")))</f>
        <v/>
      </c>
      <c r="G899" s="360" t="str">
        <f>IF($B899="","",IFERROR(VLOOKUP($B899,SERVIÇOS!$B:$G,5,0),IFERROR(VLOOKUP($B899,'COMPOSIÇÕES COMPLEMENTARES '!$C:$K,7,0),"")))</f>
        <v/>
      </c>
      <c r="H899" s="360" t="str">
        <f t="shared" si="79"/>
        <v/>
      </c>
      <c r="I899" s="360" t="str">
        <f t="shared" si="80"/>
        <v/>
      </c>
      <c r="J899" s="360" t="str">
        <f t="shared" si="81"/>
        <v/>
      </c>
      <c r="K899" s="360" t="str">
        <f t="shared" si="82"/>
        <v/>
      </c>
      <c r="L899" s="360"/>
    </row>
    <row r="900" spans="1:12">
      <c r="A900" s="355"/>
      <c r="B900" s="356"/>
      <c r="C900" s="357" t="str">
        <f>IF($B900="","",IFERROR(VLOOKUP($B900,SERVIÇOS!$B:$G,2,0),IFERROR(VLOOKUP($B900,'COMPOSIÇÕES COMPLEMENTARES '!$C:$K,2,0),"")))</f>
        <v/>
      </c>
      <c r="D900" s="358" t="str">
        <f>IF($B900="","",IFERROR(VLOOKUP($B900,SERVIÇOS!$B:$G,3,0),IFERROR(VLOOKUP($B900,'COMPOSIÇÕES COMPLEMENTARES '!$C:$K,3,0),"")))</f>
        <v/>
      </c>
      <c r="E900" s="359"/>
      <c r="F900" s="360" t="str">
        <f>IF($B900="","",IFERROR(VLOOKUP($B900,SERVIÇOS!$B:$G,4,0),IFERROR(VLOOKUP($B900,'COMPOSIÇÕES COMPLEMENTARES '!$C:$K,6,0),"")))</f>
        <v/>
      </c>
      <c r="G900" s="360" t="str">
        <f>IF($B900="","",IFERROR(VLOOKUP($B900,SERVIÇOS!$B:$G,5,0),IFERROR(VLOOKUP($B900,'COMPOSIÇÕES COMPLEMENTARES '!$C:$K,7,0),"")))</f>
        <v/>
      </c>
      <c r="H900" s="360" t="str">
        <f t="shared" si="79"/>
        <v/>
      </c>
      <c r="I900" s="360" t="str">
        <f t="shared" si="80"/>
        <v/>
      </c>
      <c r="J900" s="360" t="str">
        <f t="shared" si="81"/>
        <v/>
      </c>
      <c r="K900" s="360" t="str">
        <f t="shared" si="82"/>
        <v/>
      </c>
      <c r="L900" s="360"/>
    </row>
    <row r="901" spans="1:12">
      <c r="A901" s="355"/>
      <c r="B901" s="356"/>
      <c r="C901" s="357" t="str">
        <f>IF($B901="","",IFERROR(VLOOKUP($B901,SERVIÇOS!$B:$G,2,0),IFERROR(VLOOKUP($B901,'COMPOSIÇÕES COMPLEMENTARES '!$C:$K,2,0),"")))</f>
        <v/>
      </c>
      <c r="D901" s="358" t="str">
        <f>IF($B901="","",IFERROR(VLOOKUP($B901,SERVIÇOS!$B:$G,3,0),IFERROR(VLOOKUP($B901,'COMPOSIÇÕES COMPLEMENTARES '!$C:$K,3,0),"")))</f>
        <v/>
      </c>
      <c r="E901" s="359"/>
      <c r="F901" s="360" t="str">
        <f>IF($B901="","",IFERROR(VLOOKUP($B901,SERVIÇOS!$B:$G,4,0),IFERROR(VLOOKUP($B901,'COMPOSIÇÕES COMPLEMENTARES '!$C:$K,6,0),"")))</f>
        <v/>
      </c>
      <c r="G901" s="360" t="str">
        <f>IF($B901="","",IFERROR(VLOOKUP($B901,SERVIÇOS!$B:$G,5,0),IFERROR(VLOOKUP($B901,'COMPOSIÇÕES COMPLEMENTARES '!$C:$K,7,0),"")))</f>
        <v/>
      </c>
      <c r="H901" s="360" t="str">
        <f t="shared" si="79"/>
        <v/>
      </c>
      <c r="I901" s="360" t="str">
        <f t="shared" si="80"/>
        <v/>
      </c>
      <c r="J901" s="360" t="str">
        <f t="shared" si="81"/>
        <v/>
      </c>
      <c r="K901" s="360" t="str">
        <f t="shared" si="82"/>
        <v/>
      </c>
      <c r="L901" s="360"/>
    </row>
    <row r="902" spans="1:12">
      <c r="A902" s="355"/>
      <c r="B902" s="356"/>
      <c r="C902" s="357" t="str">
        <f>IF($B902="","",IFERROR(VLOOKUP($B902,SERVIÇOS!$B:$G,2,0),IFERROR(VLOOKUP($B902,'COMPOSIÇÕES COMPLEMENTARES '!$C:$K,2,0),"")))</f>
        <v/>
      </c>
      <c r="D902" s="358" t="str">
        <f>IF($B902="","",IFERROR(VLOOKUP($B902,SERVIÇOS!$B:$G,3,0),IFERROR(VLOOKUP($B902,'COMPOSIÇÕES COMPLEMENTARES '!$C:$K,3,0),"")))</f>
        <v/>
      </c>
      <c r="E902" s="359"/>
      <c r="F902" s="360" t="str">
        <f>IF($B902="","",IFERROR(VLOOKUP($B902,SERVIÇOS!$B:$G,4,0),IFERROR(VLOOKUP($B902,'COMPOSIÇÕES COMPLEMENTARES '!$C:$K,6,0),"")))</f>
        <v/>
      </c>
      <c r="G902" s="360" t="str">
        <f>IF($B902="","",IFERROR(VLOOKUP($B902,SERVIÇOS!$B:$G,5,0),IFERROR(VLOOKUP($B902,'COMPOSIÇÕES COMPLEMENTARES '!$C:$K,7,0),"")))</f>
        <v/>
      </c>
      <c r="H902" s="360" t="str">
        <f t="shared" si="79"/>
        <v/>
      </c>
      <c r="I902" s="360" t="str">
        <f t="shared" si="80"/>
        <v/>
      </c>
      <c r="J902" s="360" t="str">
        <f t="shared" si="81"/>
        <v/>
      </c>
      <c r="K902" s="360" t="str">
        <f t="shared" si="82"/>
        <v/>
      </c>
      <c r="L902" s="360"/>
    </row>
    <row r="903" spans="1:12">
      <c r="A903" s="355"/>
      <c r="B903" s="356"/>
      <c r="C903" s="357" t="str">
        <f>IF($B903="","",IFERROR(VLOOKUP($B903,SERVIÇOS!$B:$G,2,0),IFERROR(VLOOKUP($B903,'COMPOSIÇÕES COMPLEMENTARES '!$C:$K,2,0),"")))</f>
        <v/>
      </c>
      <c r="D903" s="358" t="str">
        <f>IF($B903="","",IFERROR(VLOOKUP($B903,SERVIÇOS!$B:$G,3,0),IFERROR(VLOOKUP($B903,'COMPOSIÇÕES COMPLEMENTARES '!$C:$K,3,0),"")))</f>
        <v/>
      </c>
      <c r="E903" s="359"/>
      <c r="F903" s="360" t="str">
        <f>IF($B903="","",IFERROR(VLOOKUP($B903,SERVIÇOS!$B:$G,4,0),IFERROR(VLOOKUP($B903,'COMPOSIÇÕES COMPLEMENTARES '!$C:$K,6,0),"")))</f>
        <v/>
      </c>
      <c r="G903" s="360" t="str">
        <f>IF($B903="","",IFERROR(VLOOKUP($B903,SERVIÇOS!$B:$G,5,0),IFERROR(VLOOKUP($B903,'COMPOSIÇÕES COMPLEMENTARES '!$C:$K,7,0),"")))</f>
        <v/>
      </c>
      <c r="H903" s="360" t="str">
        <f t="shared" si="79"/>
        <v/>
      </c>
      <c r="I903" s="360" t="str">
        <f t="shared" si="80"/>
        <v/>
      </c>
      <c r="J903" s="360" t="str">
        <f t="shared" si="81"/>
        <v/>
      </c>
      <c r="K903" s="360" t="str">
        <f t="shared" si="82"/>
        <v/>
      </c>
      <c r="L903" s="360"/>
    </row>
    <row r="904" spans="1:12">
      <c r="A904" s="355"/>
      <c r="B904" s="356"/>
      <c r="C904" s="357" t="str">
        <f>IF($B904="","",IFERROR(VLOOKUP($B904,SERVIÇOS!$B:$G,2,0),IFERROR(VLOOKUP($B904,'COMPOSIÇÕES COMPLEMENTARES '!$C:$K,2,0),"")))</f>
        <v/>
      </c>
      <c r="D904" s="358" t="str">
        <f>IF($B904="","",IFERROR(VLOOKUP($B904,SERVIÇOS!$B:$G,3,0),IFERROR(VLOOKUP($B904,'COMPOSIÇÕES COMPLEMENTARES '!$C:$K,3,0),"")))</f>
        <v/>
      </c>
      <c r="E904" s="359"/>
      <c r="F904" s="360" t="str">
        <f>IF($B904="","",IFERROR(VLOOKUP($B904,SERVIÇOS!$B:$G,4,0),IFERROR(VLOOKUP($B904,'COMPOSIÇÕES COMPLEMENTARES '!$C:$K,6,0),"")))</f>
        <v/>
      </c>
      <c r="G904" s="360" t="str">
        <f>IF($B904="","",IFERROR(VLOOKUP($B904,SERVIÇOS!$B:$G,5,0),IFERROR(VLOOKUP($B904,'COMPOSIÇÕES COMPLEMENTARES '!$C:$K,7,0),"")))</f>
        <v/>
      </c>
      <c r="H904" s="360" t="str">
        <f t="shared" si="79"/>
        <v/>
      </c>
      <c r="I904" s="360" t="str">
        <f t="shared" si="80"/>
        <v/>
      </c>
      <c r="J904" s="360" t="str">
        <f t="shared" si="81"/>
        <v/>
      </c>
      <c r="K904" s="360" t="str">
        <f t="shared" si="82"/>
        <v/>
      </c>
      <c r="L904" s="360"/>
    </row>
    <row r="905" spans="1:12">
      <c r="A905" s="355"/>
      <c r="B905" s="356"/>
      <c r="C905" s="357" t="str">
        <f>IF($B905="","",IFERROR(VLOOKUP($B905,SERVIÇOS!$B:$G,2,0),IFERROR(VLOOKUP($B905,'COMPOSIÇÕES COMPLEMENTARES '!$C:$K,2,0),"")))</f>
        <v/>
      </c>
      <c r="D905" s="358" t="str">
        <f>IF($B905="","",IFERROR(VLOOKUP($B905,SERVIÇOS!$B:$G,3,0),IFERROR(VLOOKUP($B905,'COMPOSIÇÕES COMPLEMENTARES '!$C:$K,3,0),"")))</f>
        <v/>
      </c>
      <c r="E905" s="359"/>
      <c r="F905" s="360" t="str">
        <f>IF($B905="","",IFERROR(VLOOKUP($B905,SERVIÇOS!$B:$G,4,0),IFERROR(VLOOKUP($B905,'COMPOSIÇÕES COMPLEMENTARES '!$C:$K,6,0),"")))</f>
        <v/>
      </c>
      <c r="G905" s="360" t="str">
        <f>IF($B905="","",IFERROR(VLOOKUP($B905,SERVIÇOS!$B:$G,5,0),IFERROR(VLOOKUP($B905,'COMPOSIÇÕES COMPLEMENTARES '!$C:$K,7,0),"")))</f>
        <v/>
      </c>
      <c r="H905" s="360" t="str">
        <f t="shared" si="79"/>
        <v/>
      </c>
      <c r="I905" s="360" t="str">
        <f t="shared" si="80"/>
        <v/>
      </c>
      <c r="J905" s="360" t="str">
        <f t="shared" si="81"/>
        <v/>
      </c>
      <c r="K905" s="360" t="str">
        <f t="shared" si="82"/>
        <v/>
      </c>
      <c r="L905" s="360"/>
    </row>
    <row r="906" spans="1:12">
      <c r="A906" s="355"/>
      <c r="B906" s="356"/>
      <c r="C906" s="357" t="str">
        <f>IF($B906="","",IFERROR(VLOOKUP($B906,SERVIÇOS!$B:$G,2,0),IFERROR(VLOOKUP($B906,'COMPOSIÇÕES COMPLEMENTARES '!$C:$K,2,0),"")))</f>
        <v/>
      </c>
      <c r="D906" s="358" t="str">
        <f>IF($B906="","",IFERROR(VLOOKUP($B906,SERVIÇOS!$B:$G,3,0),IFERROR(VLOOKUP($B906,'COMPOSIÇÕES COMPLEMENTARES '!$C:$K,3,0),"")))</f>
        <v/>
      </c>
      <c r="E906" s="359"/>
      <c r="F906" s="360" t="str">
        <f>IF($B906="","",IFERROR(VLOOKUP($B906,SERVIÇOS!$B:$G,4,0),IFERROR(VLOOKUP($B906,'COMPOSIÇÕES COMPLEMENTARES '!$C:$K,6,0),"")))</f>
        <v/>
      </c>
      <c r="G906" s="360" t="str">
        <f>IF($B906="","",IFERROR(VLOOKUP($B906,SERVIÇOS!$B:$G,5,0),IFERROR(VLOOKUP($B906,'COMPOSIÇÕES COMPLEMENTARES '!$C:$K,7,0),"")))</f>
        <v/>
      </c>
      <c r="H906" s="360" t="str">
        <f t="shared" si="79"/>
        <v/>
      </c>
      <c r="I906" s="360" t="str">
        <f t="shared" si="80"/>
        <v/>
      </c>
      <c r="J906" s="360" t="str">
        <f t="shared" si="81"/>
        <v/>
      </c>
      <c r="K906" s="360" t="str">
        <f t="shared" si="82"/>
        <v/>
      </c>
      <c r="L906" s="360"/>
    </row>
    <row r="907" spans="1:12">
      <c r="A907" s="355"/>
      <c r="B907" s="356"/>
      <c r="C907" s="357" t="str">
        <f>IF($B907="","",IFERROR(VLOOKUP($B907,SERVIÇOS!$B:$G,2,0),IFERROR(VLOOKUP($B907,'COMPOSIÇÕES COMPLEMENTARES '!$C:$K,2,0),"")))</f>
        <v/>
      </c>
      <c r="D907" s="358" t="str">
        <f>IF($B907="","",IFERROR(VLOOKUP($B907,SERVIÇOS!$B:$G,3,0),IFERROR(VLOOKUP($B907,'COMPOSIÇÕES COMPLEMENTARES '!$C:$K,3,0),"")))</f>
        <v/>
      </c>
      <c r="E907" s="359"/>
      <c r="F907" s="360" t="str">
        <f>IF($B907="","",IFERROR(VLOOKUP($B907,SERVIÇOS!$B:$G,4,0),IFERROR(VLOOKUP($B907,'COMPOSIÇÕES COMPLEMENTARES '!$C:$K,6,0),"")))</f>
        <v/>
      </c>
      <c r="G907" s="360" t="str">
        <f>IF($B907="","",IFERROR(VLOOKUP($B907,SERVIÇOS!$B:$G,5,0),IFERROR(VLOOKUP($B907,'COMPOSIÇÕES COMPLEMENTARES '!$C:$K,7,0),"")))</f>
        <v/>
      </c>
      <c r="H907" s="360" t="str">
        <f t="shared" si="79"/>
        <v/>
      </c>
      <c r="I907" s="360" t="str">
        <f t="shared" si="80"/>
        <v/>
      </c>
      <c r="J907" s="360" t="str">
        <f t="shared" si="81"/>
        <v/>
      </c>
      <c r="K907" s="360" t="str">
        <f t="shared" si="82"/>
        <v/>
      </c>
      <c r="L907" s="360"/>
    </row>
    <row r="908" spans="1:12">
      <c r="A908" s="355"/>
      <c r="B908" s="356"/>
      <c r="C908" s="357" t="str">
        <f>IF($B908="","",IFERROR(VLOOKUP($B908,SERVIÇOS!$B:$G,2,0),IFERROR(VLOOKUP($B908,'COMPOSIÇÕES COMPLEMENTARES '!$C:$K,2,0),"")))</f>
        <v/>
      </c>
      <c r="D908" s="358" t="str">
        <f>IF($B908="","",IFERROR(VLOOKUP($B908,SERVIÇOS!$B:$G,3,0),IFERROR(VLOOKUP($B908,'COMPOSIÇÕES COMPLEMENTARES '!$C:$K,3,0),"")))</f>
        <v/>
      </c>
      <c r="E908" s="359"/>
      <c r="F908" s="360" t="str">
        <f>IF($B908="","",IFERROR(VLOOKUP($B908,SERVIÇOS!$B:$G,4,0),IFERROR(VLOOKUP($B908,'COMPOSIÇÕES COMPLEMENTARES '!$C:$K,6,0),"")))</f>
        <v/>
      </c>
      <c r="G908" s="360" t="str">
        <f>IF($B908="","",IFERROR(VLOOKUP($B908,SERVIÇOS!$B:$G,5,0),IFERROR(VLOOKUP($B908,'COMPOSIÇÕES COMPLEMENTARES '!$C:$K,7,0),"")))</f>
        <v/>
      </c>
      <c r="H908" s="360" t="str">
        <f t="shared" si="79"/>
        <v/>
      </c>
      <c r="I908" s="360" t="str">
        <f t="shared" si="80"/>
        <v/>
      </c>
      <c r="J908" s="360" t="str">
        <f t="shared" si="81"/>
        <v/>
      </c>
      <c r="K908" s="360" t="str">
        <f t="shared" si="82"/>
        <v/>
      </c>
      <c r="L908" s="360"/>
    </row>
    <row r="909" spans="1:12">
      <c r="A909" s="355"/>
      <c r="B909" s="356"/>
      <c r="C909" s="357" t="str">
        <f>IF($B909="","",IFERROR(VLOOKUP($B909,SERVIÇOS!$B:$G,2,0),IFERROR(VLOOKUP($B909,'COMPOSIÇÕES COMPLEMENTARES '!$C:$K,2,0),"")))</f>
        <v/>
      </c>
      <c r="D909" s="358" t="str">
        <f>IF($B909="","",IFERROR(VLOOKUP($B909,SERVIÇOS!$B:$G,3,0),IFERROR(VLOOKUP($B909,'COMPOSIÇÕES COMPLEMENTARES '!$C:$K,3,0),"")))</f>
        <v/>
      </c>
      <c r="E909" s="359"/>
      <c r="F909" s="360" t="str">
        <f>IF($B909="","",IFERROR(VLOOKUP($B909,SERVIÇOS!$B:$G,4,0),IFERROR(VLOOKUP($B909,'COMPOSIÇÕES COMPLEMENTARES '!$C:$K,6,0),"")))</f>
        <v/>
      </c>
      <c r="G909" s="360" t="str">
        <f>IF($B909="","",IFERROR(VLOOKUP($B909,SERVIÇOS!$B:$G,5,0),IFERROR(VLOOKUP($B909,'COMPOSIÇÕES COMPLEMENTARES '!$C:$K,7,0),"")))</f>
        <v/>
      </c>
      <c r="H909" s="360" t="str">
        <f t="shared" si="79"/>
        <v/>
      </c>
      <c r="I909" s="360" t="str">
        <f t="shared" si="80"/>
        <v/>
      </c>
      <c r="J909" s="360" t="str">
        <f t="shared" si="81"/>
        <v/>
      </c>
      <c r="K909" s="360" t="str">
        <f t="shared" si="82"/>
        <v/>
      </c>
      <c r="L909" s="360"/>
    </row>
    <row r="910" spans="1:12">
      <c r="A910" s="355"/>
      <c r="B910" s="356"/>
      <c r="C910" s="357" t="str">
        <f>IF($B910="","",IFERROR(VLOOKUP($B910,SERVIÇOS!$B:$G,2,0),IFERROR(VLOOKUP($B910,'COMPOSIÇÕES COMPLEMENTARES '!$C:$K,2,0),"")))</f>
        <v/>
      </c>
      <c r="D910" s="358" t="str">
        <f>IF($B910="","",IFERROR(VLOOKUP($B910,SERVIÇOS!$B:$G,3,0),IFERROR(VLOOKUP($B910,'COMPOSIÇÕES COMPLEMENTARES '!$C:$K,3,0),"")))</f>
        <v/>
      </c>
      <c r="E910" s="359"/>
      <c r="F910" s="360" t="str">
        <f>IF($B910="","",IFERROR(VLOOKUP($B910,SERVIÇOS!$B:$G,4,0),IFERROR(VLOOKUP($B910,'COMPOSIÇÕES COMPLEMENTARES '!$C:$K,6,0),"")))</f>
        <v/>
      </c>
      <c r="G910" s="360" t="str">
        <f>IF($B910="","",IFERROR(VLOOKUP($B910,SERVIÇOS!$B:$G,5,0),IFERROR(VLOOKUP($B910,'COMPOSIÇÕES COMPLEMENTARES '!$C:$K,7,0),"")))</f>
        <v/>
      </c>
      <c r="H910" s="360" t="str">
        <f t="shared" si="79"/>
        <v/>
      </c>
      <c r="I910" s="360" t="str">
        <f t="shared" si="80"/>
        <v/>
      </c>
      <c r="J910" s="360" t="str">
        <f t="shared" si="81"/>
        <v/>
      </c>
      <c r="K910" s="360" t="str">
        <f t="shared" si="82"/>
        <v/>
      </c>
      <c r="L910" s="360"/>
    </row>
    <row r="911" spans="1:12">
      <c r="A911" s="355"/>
      <c r="B911" s="356"/>
      <c r="C911" s="357" t="str">
        <f>IF($B911="","",IFERROR(VLOOKUP($B911,SERVIÇOS!$B:$G,2,0),IFERROR(VLOOKUP($B911,'COMPOSIÇÕES COMPLEMENTARES '!$C:$K,2,0),"")))</f>
        <v/>
      </c>
      <c r="D911" s="358" t="str">
        <f>IF($B911="","",IFERROR(VLOOKUP($B911,SERVIÇOS!$B:$G,3,0),IFERROR(VLOOKUP($B911,'COMPOSIÇÕES COMPLEMENTARES '!$C:$K,3,0),"")))</f>
        <v/>
      </c>
      <c r="E911" s="359"/>
      <c r="F911" s="360" t="str">
        <f>IF($B911="","",IFERROR(VLOOKUP($B911,SERVIÇOS!$B:$G,4,0),IFERROR(VLOOKUP($B911,'COMPOSIÇÕES COMPLEMENTARES '!$C:$K,6,0),"")))</f>
        <v/>
      </c>
      <c r="G911" s="360" t="str">
        <f>IF($B911="","",IFERROR(VLOOKUP($B911,SERVIÇOS!$B:$G,5,0),IFERROR(VLOOKUP($B911,'COMPOSIÇÕES COMPLEMENTARES '!$C:$K,7,0),"")))</f>
        <v/>
      </c>
      <c r="H911" s="360" t="str">
        <f t="shared" si="79"/>
        <v/>
      </c>
      <c r="I911" s="360" t="str">
        <f t="shared" si="80"/>
        <v/>
      </c>
      <c r="J911" s="360" t="str">
        <f t="shared" si="81"/>
        <v/>
      </c>
      <c r="K911" s="360" t="str">
        <f t="shared" si="82"/>
        <v/>
      </c>
      <c r="L911" s="360"/>
    </row>
    <row r="912" spans="1:12">
      <c r="A912" s="355"/>
      <c r="B912" s="356"/>
      <c r="C912" s="357" t="str">
        <f>IF($B912="","",IFERROR(VLOOKUP($B912,SERVIÇOS!$B:$G,2,0),IFERROR(VLOOKUP($B912,'COMPOSIÇÕES COMPLEMENTARES '!$C:$K,2,0),"")))</f>
        <v/>
      </c>
      <c r="D912" s="358" t="str">
        <f>IF($B912="","",IFERROR(VLOOKUP($B912,SERVIÇOS!$B:$G,3,0),IFERROR(VLOOKUP($B912,'COMPOSIÇÕES COMPLEMENTARES '!$C:$K,3,0),"")))</f>
        <v/>
      </c>
      <c r="E912" s="359"/>
      <c r="F912" s="360" t="str">
        <f>IF($B912="","",IFERROR(VLOOKUP($B912,SERVIÇOS!$B:$G,4,0),IFERROR(VLOOKUP($B912,'COMPOSIÇÕES COMPLEMENTARES '!$C:$K,6,0),"")))</f>
        <v/>
      </c>
      <c r="G912" s="360" t="str">
        <f>IF($B912="","",IFERROR(VLOOKUP($B912,SERVIÇOS!$B:$G,5,0),IFERROR(VLOOKUP($B912,'COMPOSIÇÕES COMPLEMENTARES '!$C:$K,7,0),"")))</f>
        <v/>
      </c>
      <c r="H912" s="360" t="str">
        <f t="shared" si="79"/>
        <v/>
      </c>
      <c r="I912" s="360" t="str">
        <f t="shared" si="80"/>
        <v/>
      </c>
      <c r="J912" s="360" t="str">
        <f t="shared" si="81"/>
        <v/>
      </c>
      <c r="K912" s="360" t="str">
        <f t="shared" si="82"/>
        <v/>
      </c>
      <c r="L912" s="360"/>
    </row>
    <row r="913" spans="1:12">
      <c r="A913" s="355"/>
      <c r="B913" s="356"/>
      <c r="C913" s="357" t="str">
        <f>IF($B913="","",IFERROR(VLOOKUP($B913,SERVIÇOS!$B:$G,2,0),IFERROR(VLOOKUP($B913,'COMPOSIÇÕES COMPLEMENTARES '!$C:$K,2,0),"")))</f>
        <v/>
      </c>
      <c r="D913" s="358" t="str">
        <f>IF($B913="","",IFERROR(VLOOKUP($B913,SERVIÇOS!$B:$G,3,0),IFERROR(VLOOKUP($B913,'COMPOSIÇÕES COMPLEMENTARES '!$C:$K,3,0),"")))</f>
        <v/>
      </c>
      <c r="E913" s="359"/>
      <c r="F913" s="360" t="str">
        <f>IF($B913="","",IFERROR(VLOOKUP($B913,SERVIÇOS!$B:$G,4,0),IFERROR(VLOOKUP($B913,'COMPOSIÇÕES COMPLEMENTARES '!$C:$K,6,0),"")))</f>
        <v/>
      </c>
      <c r="G913" s="360" t="str">
        <f>IF($B913="","",IFERROR(VLOOKUP($B913,SERVIÇOS!$B:$G,5,0),IFERROR(VLOOKUP($B913,'COMPOSIÇÕES COMPLEMENTARES '!$C:$K,7,0),"")))</f>
        <v/>
      </c>
      <c r="H913" s="360" t="str">
        <f t="shared" si="79"/>
        <v/>
      </c>
      <c r="I913" s="360" t="str">
        <f t="shared" si="80"/>
        <v/>
      </c>
      <c r="J913" s="360" t="str">
        <f t="shared" si="81"/>
        <v/>
      </c>
      <c r="K913" s="360" t="str">
        <f t="shared" si="82"/>
        <v/>
      </c>
      <c r="L913" s="360"/>
    </row>
    <row r="914" spans="1:12">
      <c r="A914" s="355"/>
      <c r="B914" s="356"/>
      <c r="C914" s="357" t="str">
        <f>IF($B914="","",IFERROR(VLOOKUP($B914,SERVIÇOS!$B:$G,2,0),IFERROR(VLOOKUP($B914,'COMPOSIÇÕES COMPLEMENTARES '!$C:$K,2,0),"")))</f>
        <v/>
      </c>
      <c r="D914" s="358" t="str">
        <f>IF($B914="","",IFERROR(VLOOKUP($B914,SERVIÇOS!$B:$G,3,0),IFERROR(VLOOKUP($B914,'COMPOSIÇÕES COMPLEMENTARES '!$C:$K,3,0),"")))</f>
        <v/>
      </c>
      <c r="E914" s="359"/>
      <c r="F914" s="360" t="str">
        <f>IF($B914="","",IFERROR(VLOOKUP($B914,SERVIÇOS!$B:$G,4,0),IFERROR(VLOOKUP($B914,'COMPOSIÇÕES COMPLEMENTARES '!$C:$K,6,0),"")))</f>
        <v/>
      </c>
      <c r="G914" s="360" t="str">
        <f>IF($B914="","",IFERROR(VLOOKUP($B914,SERVIÇOS!$B:$G,5,0),IFERROR(VLOOKUP($B914,'COMPOSIÇÕES COMPLEMENTARES '!$C:$K,7,0),"")))</f>
        <v/>
      </c>
      <c r="H914" s="360" t="str">
        <f t="shared" ref="H914:H977" si="83">IF(E914="","",F914+G914)</f>
        <v/>
      </c>
      <c r="I914" s="360" t="str">
        <f t="shared" si="80"/>
        <v/>
      </c>
      <c r="J914" s="360" t="str">
        <f t="shared" si="81"/>
        <v/>
      </c>
      <c r="K914" s="360" t="str">
        <f t="shared" si="82"/>
        <v/>
      </c>
      <c r="L914" s="360"/>
    </row>
    <row r="915" spans="1:12">
      <c r="A915" s="355"/>
      <c r="B915" s="356"/>
      <c r="C915" s="357" t="str">
        <f>IF($B915="","",IFERROR(VLOOKUP($B915,SERVIÇOS!$B:$G,2,0),IFERROR(VLOOKUP($B915,'COMPOSIÇÕES COMPLEMENTARES '!$C:$K,2,0),"")))</f>
        <v/>
      </c>
      <c r="D915" s="358" t="str">
        <f>IF($B915="","",IFERROR(VLOOKUP($B915,SERVIÇOS!$B:$G,3,0),IFERROR(VLOOKUP($B915,'COMPOSIÇÕES COMPLEMENTARES '!$C:$K,3,0),"")))</f>
        <v/>
      </c>
      <c r="E915" s="359"/>
      <c r="F915" s="360" t="str">
        <f>IF($B915="","",IFERROR(VLOOKUP($B915,SERVIÇOS!$B:$G,4,0),IFERROR(VLOOKUP($B915,'COMPOSIÇÕES COMPLEMENTARES '!$C:$K,6,0),"")))</f>
        <v/>
      </c>
      <c r="G915" s="360" t="str">
        <f>IF($B915="","",IFERROR(VLOOKUP($B915,SERVIÇOS!$B:$G,5,0),IFERROR(VLOOKUP($B915,'COMPOSIÇÕES COMPLEMENTARES '!$C:$K,7,0),"")))</f>
        <v/>
      </c>
      <c r="H915" s="360" t="str">
        <f t="shared" si="83"/>
        <v/>
      </c>
      <c r="I915" s="360" t="str">
        <f t="shared" si="80"/>
        <v/>
      </c>
      <c r="J915" s="360" t="str">
        <f t="shared" si="81"/>
        <v/>
      </c>
      <c r="K915" s="360" t="str">
        <f t="shared" si="82"/>
        <v/>
      </c>
      <c r="L915" s="360"/>
    </row>
    <row r="916" spans="1:12">
      <c r="A916" s="355"/>
      <c r="B916" s="356"/>
      <c r="C916" s="357" t="str">
        <f>IF($B916="","",IFERROR(VLOOKUP($B916,SERVIÇOS!$B:$G,2,0),IFERROR(VLOOKUP($B916,'COMPOSIÇÕES COMPLEMENTARES '!$C:$K,2,0),"")))</f>
        <v/>
      </c>
      <c r="D916" s="358" t="str">
        <f>IF($B916="","",IFERROR(VLOOKUP($B916,SERVIÇOS!$B:$G,3,0),IFERROR(VLOOKUP($B916,'COMPOSIÇÕES COMPLEMENTARES '!$C:$K,3,0),"")))</f>
        <v/>
      </c>
      <c r="E916" s="359"/>
      <c r="F916" s="360" t="str">
        <f>IF($B916="","",IFERROR(VLOOKUP($B916,SERVIÇOS!$B:$G,4,0),IFERROR(VLOOKUP($B916,'COMPOSIÇÕES COMPLEMENTARES '!$C:$K,6,0),"")))</f>
        <v/>
      </c>
      <c r="G916" s="360" t="str">
        <f>IF($B916="","",IFERROR(VLOOKUP($B916,SERVIÇOS!$B:$G,5,0),IFERROR(VLOOKUP($B916,'COMPOSIÇÕES COMPLEMENTARES '!$C:$K,7,0),"")))</f>
        <v/>
      </c>
      <c r="H916" s="360" t="str">
        <f t="shared" si="83"/>
        <v/>
      </c>
      <c r="I916" s="360" t="str">
        <f t="shared" si="80"/>
        <v/>
      </c>
      <c r="J916" s="360" t="str">
        <f t="shared" si="81"/>
        <v/>
      </c>
      <c r="K916" s="360" t="str">
        <f t="shared" si="82"/>
        <v/>
      </c>
      <c r="L916" s="360"/>
    </row>
    <row r="917" spans="1:12">
      <c r="A917" s="355"/>
      <c r="B917" s="356"/>
      <c r="C917" s="357" t="str">
        <f>IF($B917="","",IFERROR(VLOOKUP($B917,SERVIÇOS!$B:$G,2,0),IFERROR(VLOOKUP($B917,'COMPOSIÇÕES COMPLEMENTARES '!$C:$K,2,0),"")))</f>
        <v/>
      </c>
      <c r="D917" s="358" t="str">
        <f>IF($B917="","",IFERROR(VLOOKUP($B917,SERVIÇOS!$B:$G,3,0),IFERROR(VLOOKUP($B917,'COMPOSIÇÕES COMPLEMENTARES '!$C:$K,3,0),"")))</f>
        <v/>
      </c>
      <c r="E917" s="359"/>
      <c r="F917" s="360" t="str">
        <f>IF($B917="","",IFERROR(VLOOKUP($B917,SERVIÇOS!$B:$G,4,0),IFERROR(VLOOKUP($B917,'COMPOSIÇÕES COMPLEMENTARES '!$C:$K,6,0),"")))</f>
        <v/>
      </c>
      <c r="G917" s="360" t="str">
        <f>IF($B917="","",IFERROR(VLOOKUP($B917,SERVIÇOS!$B:$G,5,0),IFERROR(VLOOKUP($B917,'COMPOSIÇÕES COMPLEMENTARES '!$C:$K,7,0),"")))</f>
        <v/>
      </c>
      <c r="H917" s="360" t="str">
        <f t="shared" si="83"/>
        <v/>
      </c>
      <c r="I917" s="360" t="str">
        <f t="shared" si="80"/>
        <v/>
      </c>
      <c r="J917" s="360" t="str">
        <f t="shared" si="81"/>
        <v/>
      </c>
      <c r="K917" s="360" t="str">
        <f t="shared" si="82"/>
        <v/>
      </c>
      <c r="L917" s="360"/>
    </row>
    <row r="918" spans="1:12">
      <c r="A918" s="355"/>
      <c r="B918" s="356"/>
      <c r="C918" s="357" t="str">
        <f>IF($B918="","",IFERROR(VLOOKUP($B918,SERVIÇOS!$B:$G,2,0),IFERROR(VLOOKUP($B918,'COMPOSIÇÕES COMPLEMENTARES '!$C:$K,2,0),"")))</f>
        <v/>
      </c>
      <c r="D918" s="358" t="str">
        <f>IF($B918="","",IFERROR(VLOOKUP($B918,SERVIÇOS!$B:$G,3,0),IFERROR(VLOOKUP($B918,'COMPOSIÇÕES COMPLEMENTARES '!$C:$K,3,0),"")))</f>
        <v/>
      </c>
      <c r="E918" s="359"/>
      <c r="F918" s="360" t="str">
        <f>IF($B918="","",IFERROR(VLOOKUP($B918,SERVIÇOS!$B:$G,4,0),IFERROR(VLOOKUP($B918,'COMPOSIÇÕES COMPLEMENTARES '!$C:$K,6,0),"")))</f>
        <v/>
      </c>
      <c r="G918" s="360" t="str">
        <f>IF($B918="","",IFERROR(VLOOKUP($B918,SERVIÇOS!$B:$G,5,0),IFERROR(VLOOKUP($B918,'COMPOSIÇÕES COMPLEMENTARES '!$C:$K,7,0),"")))</f>
        <v/>
      </c>
      <c r="H918" s="360" t="str">
        <f t="shared" si="83"/>
        <v/>
      </c>
      <c r="I918" s="360" t="str">
        <f t="shared" si="80"/>
        <v/>
      </c>
      <c r="J918" s="360" t="str">
        <f t="shared" si="81"/>
        <v/>
      </c>
      <c r="K918" s="360" t="str">
        <f t="shared" si="82"/>
        <v/>
      </c>
      <c r="L918" s="360"/>
    </row>
    <row r="919" spans="1:12">
      <c r="A919" s="355"/>
      <c r="B919" s="356"/>
      <c r="C919" s="357" t="str">
        <f>IF($B919="","",IFERROR(VLOOKUP($B919,SERVIÇOS!$B:$G,2,0),IFERROR(VLOOKUP($B919,'COMPOSIÇÕES COMPLEMENTARES '!$C:$K,2,0),"")))</f>
        <v/>
      </c>
      <c r="D919" s="358" t="str">
        <f>IF($B919="","",IFERROR(VLOOKUP($B919,SERVIÇOS!$B:$G,3,0),IFERROR(VLOOKUP($B919,'COMPOSIÇÕES COMPLEMENTARES '!$C:$K,3,0),"")))</f>
        <v/>
      </c>
      <c r="E919" s="359"/>
      <c r="F919" s="360" t="str">
        <f>IF($B919="","",IFERROR(VLOOKUP($B919,SERVIÇOS!$B:$G,4,0),IFERROR(VLOOKUP($B919,'COMPOSIÇÕES COMPLEMENTARES '!$C:$K,6,0),"")))</f>
        <v/>
      </c>
      <c r="G919" s="360" t="str">
        <f>IF($B919="","",IFERROR(VLOOKUP($B919,SERVIÇOS!$B:$G,5,0),IFERROR(VLOOKUP($B919,'COMPOSIÇÕES COMPLEMENTARES '!$C:$K,7,0),"")))</f>
        <v/>
      </c>
      <c r="H919" s="360" t="str">
        <f t="shared" si="83"/>
        <v/>
      </c>
      <c r="I919" s="360" t="str">
        <f t="shared" si="80"/>
        <v/>
      </c>
      <c r="J919" s="360" t="str">
        <f t="shared" si="81"/>
        <v/>
      </c>
      <c r="K919" s="360" t="str">
        <f t="shared" si="82"/>
        <v/>
      </c>
      <c r="L919" s="360"/>
    </row>
    <row r="920" spans="1:12">
      <c r="A920" s="355"/>
      <c r="B920" s="356"/>
      <c r="C920" s="357" t="str">
        <f>IF($B920="","",IFERROR(VLOOKUP($B920,SERVIÇOS!$B:$G,2,0),IFERROR(VLOOKUP($B920,'COMPOSIÇÕES COMPLEMENTARES '!$C:$K,2,0),"")))</f>
        <v/>
      </c>
      <c r="D920" s="358" t="str">
        <f>IF($B920="","",IFERROR(VLOOKUP($B920,SERVIÇOS!$B:$G,3,0),IFERROR(VLOOKUP($B920,'COMPOSIÇÕES COMPLEMENTARES '!$C:$K,3,0),"")))</f>
        <v/>
      </c>
      <c r="E920" s="359"/>
      <c r="F920" s="360" t="str">
        <f>IF($B920="","",IFERROR(VLOOKUP($B920,SERVIÇOS!$B:$G,4,0),IFERROR(VLOOKUP($B920,'COMPOSIÇÕES COMPLEMENTARES '!$C:$K,6,0),"")))</f>
        <v/>
      </c>
      <c r="G920" s="360" t="str">
        <f>IF($B920="","",IFERROR(VLOOKUP($B920,SERVIÇOS!$B:$G,5,0),IFERROR(VLOOKUP($B920,'COMPOSIÇÕES COMPLEMENTARES '!$C:$K,7,0),"")))</f>
        <v/>
      </c>
      <c r="H920" s="360" t="str">
        <f t="shared" si="83"/>
        <v/>
      </c>
      <c r="I920" s="360" t="str">
        <f t="shared" si="80"/>
        <v/>
      </c>
      <c r="J920" s="360" t="str">
        <f t="shared" si="81"/>
        <v/>
      </c>
      <c r="K920" s="360" t="str">
        <f t="shared" si="82"/>
        <v/>
      </c>
      <c r="L920" s="360"/>
    </row>
    <row r="921" spans="1:12">
      <c r="A921" s="355"/>
      <c r="B921" s="356"/>
      <c r="C921" s="357" t="str">
        <f>IF($B921="","",IFERROR(VLOOKUP($B921,SERVIÇOS!$B:$G,2,0),IFERROR(VLOOKUP($B921,'COMPOSIÇÕES COMPLEMENTARES '!$C:$K,2,0),"")))</f>
        <v/>
      </c>
      <c r="D921" s="358" t="str">
        <f>IF($B921="","",IFERROR(VLOOKUP($B921,SERVIÇOS!$B:$G,3,0),IFERROR(VLOOKUP($B921,'COMPOSIÇÕES COMPLEMENTARES '!$C:$K,3,0),"")))</f>
        <v/>
      </c>
      <c r="E921" s="359"/>
      <c r="F921" s="360" t="str">
        <f>IF($B921="","",IFERROR(VLOOKUP($B921,SERVIÇOS!$B:$G,4,0),IFERROR(VLOOKUP($B921,'COMPOSIÇÕES COMPLEMENTARES '!$C:$K,6,0),"")))</f>
        <v/>
      </c>
      <c r="G921" s="360" t="str">
        <f>IF($B921="","",IFERROR(VLOOKUP($B921,SERVIÇOS!$B:$G,5,0),IFERROR(VLOOKUP($B921,'COMPOSIÇÕES COMPLEMENTARES '!$C:$K,7,0),"")))</f>
        <v/>
      </c>
      <c r="H921" s="360" t="str">
        <f t="shared" si="83"/>
        <v/>
      </c>
      <c r="I921" s="360" t="str">
        <f t="shared" si="80"/>
        <v/>
      </c>
      <c r="J921" s="360" t="str">
        <f t="shared" si="81"/>
        <v/>
      </c>
      <c r="K921" s="360" t="str">
        <f t="shared" si="82"/>
        <v/>
      </c>
      <c r="L921" s="360"/>
    </row>
    <row r="922" spans="1:12">
      <c r="A922" s="355"/>
      <c r="B922" s="356"/>
      <c r="C922" s="357" t="str">
        <f>IF($B922="","",IFERROR(VLOOKUP($B922,SERVIÇOS!$B:$G,2,0),IFERROR(VLOOKUP($B922,'COMPOSIÇÕES COMPLEMENTARES '!$C:$K,2,0),"")))</f>
        <v/>
      </c>
      <c r="D922" s="358" t="str">
        <f>IF($B922="","",IFERROR(VLOOKUP($B922,SERVIÇOS!$B:$G,3,0),IFERROR(VLOOKUP($B922,'COMPOSIÇÕES COMPLEMENTARES '!$C:$K,3,0),"")))</f>
        <v/>
      </c>
      <c r="E922" s="359"/>
      <c r="F922" s="360" t="str">
        <f>IF($B922="","",IFERROR(VLOOKUP($B922,SERVIÇOS!$B:$G,4,0),IFERROR(VLOOKUP($B922,'COMPOSIÇÕES COMPLEMENTARES '!$C:$K,6,0),"")))</f>
        <v/>
      </c>
      <c r="G922" s="360" t="str">
        <f>IF($B922="","",IFERROR(VLOOKUP($B922,SERVIÇOS!$B:$G,5,0),IFERROR(VLOOKUP($B922,'COMPOSIÇÕES COMPLEMENTARES '!$C:$K,7,0),"")))</f>
        <v/>
      </c>
      <c r="H922" s="360" t="str">
        <f t="shared" si="83"/>
        <v/>
      </c>
      <c r="I922" s="360" t="str">
        <f t="shared" si="80"/>
        <v/>
      </c>
      <c r="J922" s="360" t="str">
        <f t="shared" si="81"/>
        <v/>
      </c>
      <c r="K922" s="360" t="str">
        <f t="shared" si="82"/>
        <v/>
      </c>
      <c r="L922" s="360"/>
    </row>
    <row r="923" spans="1:12">
      <c r="A923" s="355"/>
      <c r="B923" s="356"/>
      <c r="C923" s="357" t="str">
        <f>IF($B923="","",IFERROR(VLOOKUP($B923,SERVIÇOS!$B:$G,2,0),IFERROR(VLOOKUP($B923,'COMPOSIÇÕES COMPLEMENTARES '!$C:$K,2,0),"")))</f>
        <v/>
      </c>
      <c r="D923" s="358" t="str">
        <f>IF($B923="","",IFERROR(VLOOKUP($B923,SERVIÇOS!$B:$G,3,0),IFERROR(VLOOKUP($B923,'COMPOSIÇÕES COMPLEMENTARES '!$C:$K,3,0),"")))</f>
        <v/>
      </c>
      <c r="E923" s="359"/>
      <c r="F923" s="360" t="str">
        <f>IF($B923="","",IFERROR(VLOOKUP($B923,SERVIÇOS!$B:$G,4,0),IFERROR(VLOOKUP($B923,'COMPOSIÇÕES COMPLEMENTARES '!$C:$K,6,0),"")))</f>
        <v/>
      </c>
      <c r="G923" s="360" t="str">
        <f>IF($B923="","",IFERROR(VLOOKUP($B923,SERVIÇOS!$B:$G,5,0),IFERROR(VLOOKUP($B923,'COMPOSIÇÕES COMPLEMENTARES '!$C:$K,7,0),"")))</f>
        <v/>
      </c>
      <c r="H923" s="360" t="str">
        <f t="shared" si="83"/>
        <v/>
      </c>
      <c r="I923" s="360" t="str">
        <f t="shared" ref="I923:I986" si="84">IF(E923="","",TRUNC((E923*F923),2))</f>
        <v/>
      </c>
      <c r="J923" s="360" t="str">
        <f t="shared" ref="J923:J986" si="85">IF(E923="","",TRUNC((E923*G923),2))</f>
        <v/>
      </c>
      <c r="K923" s="360" t="str">
        <f t="shared" ref="K923:K986" si="86">IF(E923="","",TRUNC((E923*H923),2))</f>
        <v/>
      </c>
      <c r="L923" s="360"/>
    </row>
    <row r="924" spans="1:12">
      <c r="A924" s="355"/>
      <c r="B924" s="356"/>
      <c r="C924" s="357" t="str">
        <f>IF($B924="","",IFERROR(VLOOKUP($B924,SERVIÇOS!$B:$G,2,0),IFERROR(VLOOKUP($B924,'COMPOSIÇÕES COMPLEMENTARES '!$C:$K,2,0),"")))</f>
        <v/>
      </c>
      <c r="D924" s="358" t="str">
        <f>IF($B924="","",IFERROR(VLOOKUP($B924,SERVIÇOS!$B:$G,3,0),IFERROR(VLOOKUP($B924,'COMPOSIÇÕES COMPLEMENTARES '!$C:$K,3,0),"")))</f>
        <v/>
      </c>
      <c r="E924" s="359"/>
      <c r="F924" s="360" t="str">
        <f>IF($B924="","",IFERROR(VLOOKUP($B924,SERVIÇOS!$B:$G,4,0),IFERROR(VLOOKUP($B924,'COMPOSIÇÕES COMPLEMENTARES '!$C:$K,6,0),"")))</f>
        <v/>
      </c>
      <c r="G924" s="360" t="str">
        <f>IF($B924="","",IFERROR(VLOOKUP($B924,SERVIÇOS!$B:$G,5,0),IFERROR(VLOOKUP($B924,'COMPOSIÇÕES COMPLEMENTARES '!$C:$K,7,0),"")))</f>
        <v/>
      </c>
      <c r="H924" s="360" t="str">
        <f t="shared" si="83"/>
        <v/>
      </c>
      <c r="I924" s="360" t="str">
        <f t="shared" si="84"/>
        <v/>
      </c>
      <c r="J924" s="360" t="str">
        <f t="shared" si="85"/>
        <v/>
      </c>
      <c r="K924" s="360" t="str">
        <f t="shared" si="86"/>
        <v/>
      </c>
      <c r="L924" s="360"/>
    </row>
    <row r="925" spans="1:12">
      <c r="A925" s="355"/>
      <c r="B925" s="356"/>
      <c r="C925" s="357" t="str">
        <f>IF($B925="","",IFERROR(VLOOKUP($B925,SERVIÇOS!$B:$G,2,0),IFERROR(VLOOKUP($B925,'COMPOSIÇÕES COMPLEMENTARES '!$C:$K,2,0),"")))</f>
        <v/>
      </c>
      <c r="D925" s="358" t="str">
        <f>IF($B925="","",IFERROR(VLOOKUP($B925,SERVIÇOS!$B:$G,3,0),IFERROR(VLOOKUP($B925,'COMPOSIÇÕES COMPLEMENTARES '!$C:$K,3,0),"")))</f>
        <v/>
      </c>
      <c r="E925" s="359"/>
      <c r="F925" s="360" t="str">
        <f>IF($B925="","",IFERROR(VLOOKUP($B925,SERVIÇOS!$B:$G,4,0),IFERROR(VLOOKUP($B925,'COMPOSIÇÕES COMPLEMENTARES '!$C:$K,6,0),"")))</f>
        <v/>
      </c>
      <c r="G925" s="360" t="str">
        <f>IF($B925="","",IFERROR(VLOOKUP($B925,SERVIÇOS!$B:$G,5,0),IFERROR(VLOOKUP($B925,'COMPOSIÇÕES COMPLEMENTARES '!$C:$K,7,0),"")))</f>
        <v/>
      </c>
      <c r="H925" s="360" t="str">
        <f t="shared" si="83"/>
        <v/>
      </c>
      <c r="I925" s="360" t="str">
        <f t="shared" si="84"/>
        <v/>
      </c>
      <c r="J925" s="360" t="str">
        <f t="shared" si="85"/>
        <v/>
      </c>
      <c r="K925" s="360" t="str">
        <f t="shared" si="86"/>
        <v/>
      </c>
      <c r="L925" s="360"/>
    </row>
    <row r="926" spans="1:12">
      <c r="A926" s="355"/>
      <c r="B926" s="356"/>
      <c r="C926" s="357" t="str">
        <f>IF($B926="","",IFERROR(VLOOKUP($B926,SERVIÇOS!$B:$G,2,0),IFERROR(VLOOKUP($B926,'COMPOSIÇÕES COMPLEMENTARES '!$C:$K,2,0),"")))</f>
        <v/>
      </c>
      <c r="D926" s="358" t="str">
        <f>IF($B926="","",IFERROR(VLOOKUP($B926,SERVIÇOS!$B:$G,3,0),IFERROR(VLOOKUP($B926,'COMPOSIÇÕES COMPLEMENTARES '!$C:$K,3,0),"")))</f>
        <v/>
      </c>
      <c r="E926" s="359"/>
      <c r="F926" s="360" t="str">
        <f>IF($B926="","",IFERROR(VLOOKUP($B926,SERVIÇOS!$B:$G,4,0),IFERROR(VLOOKUP($B926,'COMPOSIÇÕES COMPLEMENTARES '!$C:$K,6,0),"")))</f>
        <v/>
      </c>
      <c r="G926" s="360" t="str">
        <f>IF($B926="","",IFERROR(VLOOKUP($B926,SERVIÇOS!$B:$G,5,0),IFERROR(VLOOKUP($B926,'COMPOSIÇÕES COMPLEMENTARES '!$C:$K,7,0),"")))</f>
        <v/>
      </c>
      <c r="H926" s="360" t="str">
        <f t="shared" si="83"/>
        <v/>
      </c>
      <c r="I926" s="360" t="str">
        <f t="shared" si="84"/>
        <v/>
      </c>
      <c r="J926" s="360" t="str">
        <f t="shared" si="85"/>
        <v/>
      </c>
      <c r="K926" s="360" t="str">
        <f t="shared" si="86"/>
        <v/>
      </c>
      <c r="L926" s="360"/>
    </row>
    <row r="927" spans="1:12">
      <c r="A927" s="355"/>
      <c r="B927" s="356"/>
      <c r="C927" s="357" t="str">
        <f>IF($B927="","",IFERROR(VLOOKUP($B927,SERVIÇOS!$B:$G,2,0),IFERROR(VLOOKUP($B927,'COMPOSIÇÕES COMPLEMENTARES '!$C:$K,2,0),"")))</f>
        <v/>
      </c>
      <c r="D927" s="358" t="str">
        <f>IF($B927="","",IFERROR(VLOOKUP($B927,SERVIÇOS!$B:$G,3,0),IFERROR(VLOOKUP($B927,'COMPOSIÇÕES COMPLEMENTARES '!$C:$K,3,0),"")))</f>
        <v/>
      </c>
      <c r="E927" s="359"/>
      <c r="F927" s="360" t="str">
        <f>IF($B927="","",IFERROR(VLOOKUP($B927,SERVIÇOS!$B:$G,4,0),IFERROR(VLOOKUP($B927,'COMPOSIÇÕES COMPLEMENTARES '!$C:$K,6,0),"")))</f>
        <v/>
      </c>
      <c r="G927" s="360" t="str">
        <f>IF($B927="","",IFERROR(VLOOKUP($B927,SERVIÇOS!$B:$G,5,0),IFERROR(VLOOKUP($B927,'COMPOSIÇÕES COMPLEMENTARES '!$C:$K,7,0),"")))</f>
        <v/>
      </c>
      <c r="H927" s="360" t="str">
        <f t="shared" si="83"/>
        <v/>
      </c>
      <c r="I927" s="360" t="str">
        <f t="shared" si="84"/>
        <v/>
      </c>
      <c r="J927" s="360" t="str">
        <f t="shared" si="85"/>
        <v/>
      </c>
      <c r="K927" s="360" t="str">
        <f t="shared" si="86"/>
        <v/>
      </c>
      <c r="L927" s="360"/>
    </row>
    <row r="928" spans="1:12">
      <c r="A928" s="355"/>
      <c r="B928" s="356"/>
      <c r="C928" s="357" t="str">
        <f>IF($B928="","",IFERROR(VLOOKUP($B928,SERVIÇOS!$B:$G,2,0),IFERROR(VLOOKUP($B928,'COMPOSIÇÕES COMPLEMENTARES '!$C:$K,2,0),"")))</f>
        <v/>
      </c>
      <c r="D928" s="358" t="str">
        <f>IF($B928="","",IFERROR(VLOOKUP($B928,SERVIÇOS!$B:$G,3,0),IFERROR(VLOOKUP($B928,'COMPOSIÇÕES COMPLEMENTARES '!$C:$K,3,0),"")))</f>
        <v/>
      </c>
      <c r="E928" s="359"/>
      <c r="F928" s="360" t="str">
        <f>IF($B928="","",IFERROR(VLOOKUP($B928,SERVIÇOS!$B:$G,4,0),IFERROR(VLOOKUP($B928,'COMPOSIÇÕES COMPLEMENTARES '!$C:$K,6,0),"")))</f>
        <v/>
      </c>
      <c r="G928" s="360" t="str">
        <f>IF($B928="","",IFERROR(VLOOKUP($B928,SERVIÇOS!$B:$G,5,0),IFERROR(VLOOKUP($B928,'COMPOSIÇÕES COMPLEMENTARES '!$C:$K,7,0),"")))</f>
        <v/>
      </c>
      <c r="H928" s="360" t="str">
        <f t="shared" si="83"/>
        <v/>
      </c>
      <c r="I928" s="360" t="str">
        <f t="shared" si="84"/>
        <v/>
      </c>
      <c r="J928" s="360" t="str">
        <f t="shared" si="85"/>
        <v/>
      </c>
      <c r="K928" s="360" t="str">
        <f t="shared" si="86"/>
        <v/>
      </c>
      <c r="L928" s="360"/>
    </row>
    <row r="929" spans="1:12">
      <c r="A929" s="355"/>
      <c r="B929" s="356"/>
      <c r="C929" s="357" t="str">
        <f>IF($B929="","",IFERROR(VLOOKUP($B929,SERVIÇOS!$B:$G,2,0),IFERROR(VLOOKUP($B929,'COMPOSIÇÕES COMPLEMENTARES '!$C:$K,2,0),"")))</f>
        <v/>
      </c>
      <c r="D929" s="358" t="str">
        <f>IF($B929="","",IFERROR(VLOOKUP($B929,SERVIÇOS!$B:$G,3,0),IFERROR(VLOOKUP($B929,'COMPOSIÇÕES COMPLEMENTARES '!$C:$K,3,0),"")))</f>
        <v/>
      </c>
      <c r="E929" s="359"/>
      <c r="F929" s="360" t="str">
        <f>IF($B929="","",IFERROR(VLOOKUP($B929,SERVIÇOS!$B:$G,4,0),IFERROR(VLOOKUP($B929,'COMPOSIÇÕES COMPLEMENTARES '!$C:$K,6,0),"")))</f>
        <v/>
      </c>
      <c r="G929" s="360" t="str">
        <f>IF($B929="","",IFERROR(VLOOKUP($B929,SERVIÇOS!$B:$G,5,0),IFERROR(VLOOKUP($B929,'COMPOSIÇÕES COMPLEMENTARES '!$C:$K,7,0),"")))</f>
        <v/>
      </c>
      <c r="H929" s="360" t="str">
        <f t="shared" si="83"/>
        <v/>
      </c>
      <c r="I929" s="360" t="str">
        <f t="shared" si="84"/>
        <v/>
      </c>
      <c r="J929" s="360" t="str">
        <f t="shared" si="85"/>
        <v/>
      </c>
      <c r="K929" s="360" t="str">
        <f t="shared" si="86"/>
        <v/>
      </c>
      <c r="L929" s="360"/>
    </row>
    <row r="930" spans="1:12">
      <c r="A930" s="355"/>
      <c r="B930" s="356"/>
      <c r="C930" s="357" t="str">
        <f>IF($B930="","",IFERROR(VLOOKUP($B930,SERVIÇOS!$B:$G,2,0),IFERROR(VLOOKUP($B930,'COMPOSIÇÕES COMPLEMENTARES '!$C:$K,2,0),"")))</f>
        <v/>
      </c>
      <c r="D930" s="358" t="str">
        <f>IF($B930="","",IFERROR(VLOOKUP($B930,SERVIÇOS!$B:$G,3,0),IFERROR(VLOOKUP($B930,'COMPOSIÇÕES COMPLEMENTARES '!$C:$K,3,0),"")))</f>
        <v/>
      </c>
      <c r="E930" s="359"/>
      <c r="F930" s="360" t="str">
        <f>IF($B930="","",IFERROR(VLOOKUP($B930,SERVIÇOS!$B:$G,4,0),IFERROR(VLOOKUP($B930,'COMPOSIÇÕES COMPLEMENTARES '!$C:$K,6,0),"")))</f>
        <v/>
      </c>
      <c r="G930" s="360" t="str">
        <f>IF($B930="","",IFERROR(VLOOKUP($B930,SERVIÇOS!$B:$G,5,0),IFERROR(VLOOKUP($B930,'COMPOSIÇÕES COMPLEMENTARES '!$C:$K,7,0),"")))</f>
        <v/>
      </c>
      <c r="H930" s="360" t="str">
        <f t="shared" si="83"/>
        <v/>
      </c>
      <c r="I930" s="360" t="str">
        <f t="shared" si="84"/>
        <v/>
      </c>
      <c r="J930" s="360" t="str">
        <f t="shared" si="85"/>
        <v/>
      </c>
      <c r="K930" s="360" t="str">
        <f t="shared" si="86"/>
        <v/>
      </c>
      <c r="L930" s="360"/>
    </row>
    <row r="931" spans="1:12">
      <c r="A931" s="355"/>
      <c r="B931" s="356"/>
      <c r="C931" s="357" t="str">
        <f>IF($B931="","",IFERROR(VLOOKUP($B931,SERVIÇOS!$B:$G,2,0),IFERROR(VLOOKUP($B931,'COMPOSIÇÕES COMPLEMENTARES '!$C:$K,2,0),"")))</f>
        <v/>
      </c>
      <c r="D931" s="358" t="str">
        <f>IF($B931="","",IFERROR(VLOOKUP($B931,SERVIÇOS!$B:$G,3,0),IFERROR(VLOOKUP($B931,'COMPOSIÇÕES COMPLEMENTARES '!$C:$K,3,0),"")))</f>
        <v/>
      </c>
      <c r="E931" s="359"/>
      <c r="F931" s="360" t="str">
        <f>IF($B931="","",IFERROR(VLOOKUP($B931,SERVIÇOS!$B:$G,4,0),IFERROR(VLOOKUP($B931,'COMPOSIÇÕES COMPLEMENTARES '!$C:$K,6,0),"")))</f>
        <v/>
      </c>
      <c r="G931" s="360" t="str">
        <f>IF($B931="","",IFERROR(VLOOKUP($B931,SERVIÇOS!$B:$G,5,0),IFERROR(VLOOKUP($B931,'COMPOSIÇÕES COMPLEMENTARES '!$C:$K,7,0),"")))</f>
        <v/>
      </c>
      <c r="H931" s="360" t="str">
        <f t="shared" si="83"/>
        <v/>
      </c>
      <c r="I931" s="360" t="str">
        <f t="shared" si="84"/>
        <v/>
      </c>
      <c r="J931" s="360" t="str">
        <f t="shared" si="85"/>
        <v/>
      </c>
      <c r="K931" s="360" t="str">
        <f t="shared" si="86"/>
        <v/>
      </c>
      <c r="L931" s="360"/>
    </row>
    <row r="932" spans="1:12">
      <c r="A932" s="355"/>
      <c r="B932" s="356"/>
      <c r="C932" s="357" t="str">
        <f>IF($B932="","",IFERROR(VLOOKUP($B932,SERVIÇOS!$B:$G,2,0),IFERROR(VLOOKUP($B932,'COMPOSIÇÕES COMPLEMENTARES '!$C:$K,2,0),"")))</f>
        <v/>
      </c>
      <c r="D932" s="358" t="str">
        <f>IF($B932="","",IFERROR(VLOOKUP($B932,SERVIÇOS!$B:$G,3,0),IFERROR(VLOOKUP($B932,'COMPOSIÇÕES COMPLEMENTARES '!$C:$K,3,0),"")))</f>
        <v/>
      </c>
      <c r="E932" s="359"/>
      <c r="F932" s="360" t="str">
        <f>IF($B932="","",IFERROR(VLOOKUP($B932,SERVIÇOS!$B:$G,4,0),IFERROR(VLOOKUP($B932,'COMPOSIÇÕES COMPLEMENTARES '!$C:$K,6,0),"")))</f>
        <v/>
      </c>
      <c r="G932" s="360" t="str">
        <f>IF($B932="","",IFERROR(VLOOKUP($B932,SERVIÇOS!$B:$G,5,0),IFERROR(VLOOKUP($B932,'COMPOSIÇÕES COMPLEMENTARES '!$C:$K,7,0),"")))</f>
        <v/>
      </c>
      <c r="H932" s="360" t="str">
        <f t="shared" si="83"/>
        <v/>
      </c>
      <c r="I932" s="360" t="str">
        <f t="shared" si="84"/>
        <v/>
      </c>
      <c r="J932" s="360" t="str">
        <f t="shared" si="85"/>
        <v/>
      </c>
      <c r="K932" s="360" t="str">
        <f t="shared" si="86"/>
        <v/>
      </c>
      <c r="L932" s="360"/>
    </row>
    <row r="933" spans="1:12">
      <c r="A933" s="355"/>
      <c r="B933" s="356"/>
      <c r="C933" s="357" t="str">
        <f>IF($B933="","",IFERROR(VLOOKUP($B933,SERVIÇOS!$B:$G,2,0),IFERROR(VLOOKUP($B933,'COMPOSIÇÕES COMPLEMENTARES '!$C:$K,2,0),"")))</f>
        <v/>
      </c>
      <c r="D933" s="358" t="str">
        <f>IF($B933="","",IFERROR(VLOOKUP($B933,SERVIÇOS!$B:$G,3,0),IFERROR(VLOOKUP($B933,'COMPOSIÇÕES COMPLEMENTARES '!$C:$K,3,0),"")))</f>
        <v/>
      </c>
      <c r="E933" s="359"/>
      <c r="F933" s="360" t="str">
        <f>IF($B933="","",IFERROR(VLOOKUP($B933,SERVIÇOS!$B:$G,4,0),IFERROR(VLOOKUP($B933,'COMPOSIÇÕES COMPLEMENTARES '!$C:$K,6,0),"")))</f>
        <v/>
      </c>
      <c r="G933" s="360" t="str">
        <f>IF($B933="","",IFERROR(VLOOKUP($B933,SERVIÇOS!$B:$G,5,0),IFERROR(VLOOKUP($B933,'COMPOSIÇÕES COMPLEMENTARES '!$C:$K,7,0),"")))</f>
        <v/>
      </c>
      <c r="H933" s="360" t="str">
        <f t="shared" si="83"/>
        <v/>
      </c>
      <c r="I933" s="360" t="str">
        <f t="shared" si="84"/>
        <v/>
      </c>
      <c r="J933" s="360" t="str">
        <f t="shared" si="85"/>
        <v/>
      </c>
      <c r="K933" s="360" t="str">
        <f t="shared" si="86"/>
        <v/>
      </c>
      <c r="L933" s="360"/>
    </row>
    <row r="934" spans="1:12">
      <c r="A934" s="355"/>
      <c r="B934" s="356"/>
      <c r="C934" s="357" t="str">
        <f>IF($B934="","",IFERROR(VLOOKUP($B934,SERVIÇOS!$B:$G,2,0),IFERROR(VLOOKUP($B934,'COMPOSIÇÕES COMPLEMENTARES '!$C:$K,2,0),"")))</f>
        <v/>
      </c>
      <c r="D934" s="358" t="str">
        <f>IF($B934="","",IFERROR(VLOOKUP($B934,SERVIÇOS!$B:$G,3,0),IFERROR(VLOOKUP($B934,'COMPOSIÇÕES COMPLEMENTARES '!$C:$K,3,0),"")))</f>
        <v/>
      </c>
      <c r="E934" s="359"/>
      <c r="F934" s="360" t="str">
        <f>IF($B934="","",IFERROR(VLOOKUP($B934,SERVIÇOS!$B:$G,4,0),IFERROR(VLOOKUP($B934,'COMPOSIÇÕES COMPLEMENTARES '!$C:$K,6,0),"")))</f>
        <v/>
      </c>
      <c r="G934" s="360" t="str">
        <f>IF($B934="","",IFERROR(VLOOKUP($B934,SERVIÇOS!$B:$G,5,0),IFERROR(VLOOKUP($B934,'COMPOSIÇÕES COMPLEMENTARES '!$C:$K,7,0),"")))</f>
        <v/>
      </c>
      <c r="H934" s="360" t="str">
        <f t="shared" si="83"/>
        <v/>
      </c>
      <c r="I934" s="360" t="str">
        <f t="shared" si="84"/>
        <v/>
      </c>
      <c r="J934" s="360" t="str">
        <f t="shared" si="85"/>
        <v/>
      </c>
      <c r="K934" s="360" t="str">
        <f t="shared" si="86"/>
        <v/>
      </c>
      <c r="L934" s="360"/>
    </row>
    <row r="935" spans="1:12">
      <c r="A935" s="355"/>
      <c r="B935" s="356"/>
      <c r="C935" s="357" t="str">
        <f>IF($B935="","",IFERROR(VLOOKUP($B935,SERVIÇOS!$B:$G,2,0),IFERROR(VLOOKUP($B935,'COMPOSIÇÕES COMPLEMENTARES '!$C:$K,2,0),"")))</f>
        <v/>
      </c>
      <c r="D935" s="358" t="str">
        <f>IF($B935="","",IFERROR(VLOOKUP($B935,SERVIÇOS!$B:$G,3,0),IFERROR(VLOOKUP($B935,'COMPOSIÇÕES COMPLEMENTARES '!$C:$K,3,0),"")))</f>
        <v/>
      </c>
      <c r="E935" s="359"/>
      <c r="F935" s="360" t="str">
        <f>IF($B935="","",IFERROR(VLOOKUP($B935,SERVIÇOS!$B:$G,4,0),IFERROR(VLOOKUP($B935,'COMPOSIÇÕES COMPLEMENTARES '!$C:$K,6,0),"")))</f>
        <v/>
      </c>
      <c r="G935" s="360" t="str">
        <f>IF($B935="","",IFERROR(VLOOKUP($B935,SERVIÇOS!$B:$G,5,0),IFERROR(VLOOKUP($B935,'COMPOSIÇÕES COMPLEMENTARES '!$C:$K,7,0),"")))</f>
        <v/>
      </c>
      <c r="H935" s="360" t="str">
        <f t="shared" si="83"/>
        <v/>
      </c>
      <c r="I935" s="360" t="str">
        <f t="shared" si="84"/>
        <v/>
      </c>
      <c r="J935" s="360" t="str">
        <f t="shared" si="85"/>
        <v/>
      </c>
      <c r="K935" s="360" t="str">
        <f t="shared" si="86"/>
        <v/>
      </c>
      <c r="L935" s="360"/>
    </row>
    <row r="936" spans="1:12">
      <c r="A936" s="355"/>
      <c r="B936" s="356"/>
      <c r="C936" s="357" t="str">
        <f>IF($B936="","",IFERROR(VLOOKUP($B936,SERVIÇOS!$B:$G,2,0),IFERROR(VLOOKUP($B936,'COMPOSIÇÕES COMPLEMENTARES '!$C:$K,2,0),"")))</f>
        <v/>
      </c>
      <c r="D936" s="358" t="str">
        <f>IF($B936="","",IFERROR(VLOOKUP($B936,SERVIÇOS!$B:$G,3,0),IFERROR(VLOOKUP($B936,'COMPOSIÇÕES COMPLEMENTARES '!$C:$K,3,0),"")))</f>
        <v/>
      </c>
      <c r="E936" s="359"/>
      <c r="F936" s="360" t="str">
        <f>IF($B936="","",IFERROR(VLOOKUP($B936,SERVIÇOS!$B:$G,4,0),IFERROR(VLOOKUP($B936,'COMPOSIÇÕES COMPLEMENTARES '!$C:$K,6,0),"")))</f>
        <v/>
      </c>
      <c r="G936" s="360" t="str">
        <f>IF($B936="","",IFERROR(VLOOKUP($B936,SERVIÇOS!$B:$G,5,0),IFERROR(VLOOKUP($B936,'COMPOSIÇÕES COMPLEMENTARES '!$C:$K,7,0),"")))</f>
        <v/>
      </c>
      <c r="H936" s="360" t="str">
        <f t="shared" si="83"/>
        <v/>
      </c>
      <c r="I936" s="360" t="str">
        <f t="shared" si="84"/>
        <v/>
      </c>
      <c r="J936" s="360" t="str">
        <f t="shared" si="85"/>
        <v/>
      </c>
      <c r="K936" s="360" t="str">
        <f t="shared" si="86"/>
        <v/>
      </c>
      <c r="L936" s="360"/>
    </row>
    <row r="937" spans="1:12">
      <c r="A937" s="355"/>
      <c r="B937" s="356"/>
      <c r="C937" s="357" t="str">
        <f>IF($B937="","",IFERROR(VLOOKUP($B937,SERVIÇOS!$B:$G,2,0),IFERROR(VLOOKUP($B937,'COMPOSIÇÕES COMPLEMENTARES '!$C:$K,2,0),"")))</f>
        <v/>
      </c>
      <c r="D937" s="358" t="str">
        <f>IF($B937="","",IFERROR(VLOOKUP($B937,SERVIÇOS!$B:$G,3,0),IFERROR(VLOOKUP($B937,'COMPOSIÇÕES COMPLEMENTARES '!$C:$K,3,0),"")))</f>
        <v/>
      </c>
      <c r="E937" s="359"/>
      <c r="F937" s="360" t="str">
        <f>IF($B937="","",IFERROR(VLOOKUP($B937,SERVIÇOS!$B:$G,4,0),IFERROR(VLOOKUP($B937,'COMPOSIÇÕES COMPLEMENTARES '!$C:$K,6,0),"")))</f>
        <v/>
      </c>
      <c r="G937" s="360" t="str">
        <f>IF($B937="","",IFERROR(VLOOKUP($B937,SERVIÇOS!$B:$G,5,0),IFERROR(VLOOKUP($B937,'COMPOSIÇÕES COMPLEMENTARES '!$C:$K,7,0),"")))</f>
        <v/>
      </c>
      <c r="H937" s="360" t="str">
        <f t="shared" si="83"/>
        <v/>
      </c>
      <c r="I937" s="360" t="str">
        <f t="shared" si="84"/>
        <v/>
      </c>
      <c r="J937" s="360" t="str">
        <f t="shared" si="85"/>
        <v/>
      </c>
      <c r="K937" s="360" t="str">
        <f t="shared" si="86"/>
        <v/>
      </c>
      <c r="L937" s="360"/>
    </row>
    <row r="938" spans="1:12">
      <c r="A938" s="355"/>
      <c r="B938" s="356"/>
      <c r="C938" s="357" t="str">
        <f>IF($B938="","",IFERROR(VLOOKUP($B938,SERVIÇOS!$B:$G,2,0),IFERROR(VLOOKUP($B938,'COMPOSIÇÕES COMPLEMENTARES '!$C:$K,2,0),"")))</f>
        <v/>
      </c>
      <c r="D938" s="358" t="str">
        <f>IF($B938="","",IFERROR(VLOOKUP($B938,SERVIÇOS!$B:$G,3,0),IFERROR(VLOOKUP($B938,'COMPOSIÇÕES COMPLEMENTARES '!$C:$K,3,0),"")))</f>
        <v/>
      </c>
      <c r="E938" s="359"/>
      <c r="F938" s="360" t="str">
        <f>IF($B938="","",IFERROR(VLOOKUP($B938,SERVIÇOS!$B:$G,4,0),IFERROR(VLOOKUP($B938,'COMPOSIÇÕES COMPLEMENTARES '!$C:$K,6,0),"")))</f>
        <v/>
      </c>
      <c r="G938" s="360" t="str">
        <f>IF($B938="","",IFERROR(VLOOKUP($B938,SERVIÇOS!$B:$G,5,0),IFERROR(VLOOKUP($B938,'COMPOSIÇÕES COMPLEMENTARES '!$C:$K,7,0),"")))</f>
        <v/>
      </c>
      <c r="H938" s="360" t="str">
        <f t="shared" si="83"/>
        <v/>
      </c>
      <c r="I938" s="360" t="str">
        <f t="shared" si="84"/>
        <v/>
      </c>
      <c r="J938" s="360" t="str">
        <f t="shared" si="85"/>
        <v/>
      </c>
      <c r="K938" s="360" t="str">
        <f t="shared" si="86"/>
        <v/>
      </c>
      <c r="L938" s="360"/>
    </row>
    <row r="939" spans="1:12">
      <c r="A939" s="355"/>
      <c r="B939" s="356"/>
      <c r="C939" s="357" t="str">
        <f>IF($B939="","",IFERROR(VLOOKUP($B939,SERVIÇOS!$B:$G,2,0),IFERROR(VLOOKUP($B939,'COMPOSIÇÕES COMPLEMENTARES '!$C:$K,2,0),"")))</f>
        <v/>
      </c>
      <c r="D939" s="358" t="str">
        <f>IF($B939="","",IFERROR(VLOOKUP($B939,SERVIÇOS!$B:$G,3,0),IFERROR(VLOOKUP($B939,'COMPOSIÇÕES COMPLEMENTARES '!$C:$K,3,0),"")))</f>
        <v/>
      </c>
      <c r="E939" s="359"/>
      <c r="F939" s="360" t="str">
        <f>IF($B939="","",IFERROR(VLOOKUP($B939,SERVIÇOS!$B:$G,4,0),IFERROR(VLOOKUP($B939,'COMPOSIÇÕES COMPLEMENTARES '!$C:$K,6,0),"")))</f>
        <v/>
      </c>
      <c r="G939" s="360" t="str">
        <f>IF($B939="","",IFERROR(VLOOKUP($B939,SERVIÇOS!$B:$G,5,0),IFERROR(VLOOKUP($B939,'COMPOSIÇÕES COMPLEMENTARES '!$C:$K,7,0),"")))</f>
        <v/>
      </c>
      <c r="H939" s="360" t="str">
        <f t="shared" si="83"/>
        <v/>
      </c>
      <c r="I939" s="360" t="str">
        <f t="shared" si="84"/>
        <v/>
      </c>
      <c r="J939" s="360" t="str">
        <f t="shared" si="85"/>
        <v/>
      </c>
      <c r="K939" s="360" t="str">
        <f t="shared" si="86"/>
        <v/>
      </c>
      <c r="L939" s="360"/>
    </row>
    <row r="940" spans="1:12">
      <c r="A940" s="355"/>
      <c r="B940" s="356"/>
      <c r="C940" s="357" t="str">
        <f>IF($B940="","",IFERROR(VLOOKUP($B940,SERVIÇOS!$B:$G,2,0),IFERROR(VLOOKUP($B940,'COMPOSIÇÕES COMPLEMENTARES '!$C:$K,2,0),"")))</f>
        <v/>
      </c>
      <c r="D940" s="358" t="str">
        <f>IF($B940="","",IFERROR(VLOOKUP($B940,SERVIÇOS!$B:$G,3,0),IFERROR(VLOOKUP($B940,'COMPOSIÇÕES COMPLEMENTARES '!$C:$K,3,0),"")))</f>
        <v/>
      </c>
      <c r="E940" s="359"/>
      <c r="F940" s="360" t="str">
        <f>IF($B940="","",IFERROR(VLOOKUP($B940,SERVIÇOS!$B:$G,4,0),IFERROR(VLOOKUP($B940,'COMPOSIÇÕES COMPLEMENTARES '!$C:$K,6,0),"")))</f>
        <v/>
      </c>
      <c r="G940" s="360" t="str">
        <f>IF($B940="","",IFERROR(VLOOKUP($B940,SERVIÇOS!$B:$G,5,0),IFERROR(VLOOKUP($B940,'COMPOSIÇÕES COMPLEMENTARES '!$C:$K,7,0),"")))</f>
        <v/>
      </c>
      <c r="H940" s="360" t="str">
        <f t="shared" si="83"/>
        <v/>
      </c>
      <c r="I940" s="360" t="str">
        <f t="shared" si="84"/>
        <v/>
      </c>
      <c r="J940" s="360" t="str">
        <f t="shared" si="85"/>
        <v/>
      </c>
      <c r="K940" s="360" t="str">
        <f t="shared" si="86"/>
        <v/>
      </c>
      <c r="L940" s="360"/>
    </row>
    <row r="941" spans="1:12">
      <c r="A941" s="355"/>
      <c r="B941" s="356"/>
      <c r="C941" s="357" t="str">
        <f>IF($B941="","",IFERROR(VLOOKUP($B941,SERVIÇOS!$B:$G,2,0),IFERROR(VLOOKUP($B941,'COMPOSIÇÕES COMPLEMENTARES '!$C:$K,2,0),"")))</f>
        <v/>
      </c>
      <c r="D941" s="358" t="str">
        <f>IF($B941="","",IFERROR(VLOOKUP($B941,SERVIÇOS!$B:$G,3,0),IFERROR(VLOOKUP($B941,'COMPOSIÇÕES COMPLEMENTARES '!$C:$K,3,0),"")))</f>
        <v/>
      </c>
      <c r="E941" s="359"/>
      <c r="F941" s="360" t="str">
        <f>IF($B941="","",IFERROR(VLOOKUP($B941,SERVIÇOS!$B:$G,4,0),IFERROR(VLOOKUP($B941,'COMPOSIÇÕES COMPLEMENTARES '!$C:$K,6,0),"")))</f>
        <v/>
      </c>
      <c r="G941" s="360" t="str">
        <f>IF($B941="","",IFERROR(VLOOKUP($B941,SERVIÇOS!$B:$G,5,0),IFERROR(VLOOKUP($B941,'COMPOSIÇÕES COMPLEMENTARES '!$C:$K,7,0),"")))</f>
        <v/>
      </c>
      <c r="H941" s="360" t="str">
        <f t="shared" si="83"/>
        <v/>
      </c>
      <c r="I941" s="360" t="str">
        <f t="shared" si="84"/>
        <v/>
      </c>
      <c r="J941" s="360" t="str">
        <f t="shared" si="85"/>
        <v/>
      </c>
      <c r="K941" s="360" t="str">
        <f t="shared" si="86"/>
        <v/>
      </c>
      <c r="L941" s="360"/>
    </row>
    <row r="942" spans="1:12">
      <c r="A942" s="355"/>
      <c r="B942" s="356"/>
      <c r="C942" s="357" t="str">
        <f>IF($B942="","",IFERROR(VLOOKUP($B942,SERVIÇOS!$B:$G,2,0),IFERROR(VLOOKUP($B942,'COMPOSIÇÕES COMPLEMENTARES '!$C:$K,2,0),"")))</f>
        <v/>
      </c>
      <c r="D942" s="358" t="str">
        <f>IF($B942="","",IFERROR(VLOOKUP($B942,SERVIÇOS!$B:$G,3,0),IFERROR(VLOOKUP($B942,'COMPOSIÇÕES COMPLEMENTARES '!$C:$K,3,0),"")))</f>
        <v/>
      </c>
      <c r="E942" s="359"/>
      <c r="F942" s="360" t="str">
        <f>IF($B942="","",IFERROR(VLOOKUP($B942,SERVIÇOS!$B:$G,4,0),IFERROR(VLOOKUP($B942,'COMPOSIÇÕES COMPLEMENTARES '!$C:$K,6,0),"")))</f>
        <v/>
      </c>
      <c r="G942" s="360" t="str">
        <f>IF($B942="","",IFERROR(VLOOKUP($B942,SERVIÇOS!$B:$G,5,0),IFERROR(VLOOKUP($B942,'COMPOSIÇÕES COMPLEMENTARES '!$C:$K,7,0),"")))</f>
        <v/>
      </c>
      <c r="H942" s="360" t="str">
        <f t="shared" si="83"/>
        <v/>
      </c>
      <c r="I942" s="360" t="str">
        <f t="shared" si="84"/>
        <v/>
      </c>
      <c r="J942" s="360" t="str">
        <f t="shared" si="85"/>
        <v/>
      </c>
      <c r="K942" s="360" t="str">
        <f t="shared" si="86"/>
        <v/>
      </c>
      <c r="L942" s="360"/>
    </row>
    <row r="943" spans="1:12">
      <c r="A943" s="355"/>
      <c r="B943" s="356"/>
      <c r="C943" s="357" t="str">
        <f>IF($B943="","",IFERROR(VLOOKUP($B943,SERVIÇOS!$B:$G,2,0),IFERROR(VLOOKUP($B943,'COMPOSIÇÕES COMPLEMENTARES '!$C:$K,2,0),"")))</f>
        <v/>
      </c>
      <c r="D943" s="358" t="str">
        <f>IF($B943="","",IFERROR(VLOOKUP($B943,SERVIÇOS!$B:$G,3,0),IFERROR(VLOOKUP($B943,'COMPOSIÇÕES COMPLEMENTARES '!$C:$K,3,0),"")))</f>
        <v/>
      </c>
      <c r="E943" s="359"/>
      <c r="F943" s="360" t="str">
        <f>IF($B943="","",IFERROR(VLOOKUP($B943,SERVIÇOS!$B:$G,4,0),IFERROR(VLOOKUP($B943,'COMPOSIÇÕES COMPLEMENTARES '!$C:$K,6,0),"")))</f>
        <v/>
      </c>
      <c r="G943" s="360" t="str">
        <f>IF($B943="","",IFERROR(VLOOKUP($B943,SERVIÇOS!$B:$G,5,0),IFERROR(VLOOKUP($B943,'COMPOSIÇÕES COMPLEMENTARES '!$C:$K,7,0),"")))</f>
        <v/>
      </c>
      <c r="H943" s="360" t="str">
        <f t="shared" si="83"/>
        <v/>
      </c>
      <c r="I943" s="360" t="str">
        <f t="shared" si="84"/>
        <v/>
      </c>
      <c r="J943" s="360" t="str">
        <f t="shared" si="85"/>
        <v/>
      </c>
      <c r="K943" s="360" t="str">
        <f t="shared" si="86"/>
        <v/>
      </c>
      <c r="L943" s="360"/>
    </row>
    <row r="944" spans="1:12">
      <c r="A944" s="355"/>
      <c r="B944" s="356"/>
      <c r="C944" s="357" t="str">
        <f>IF($B944="","",IFERROR(VLOOKUP($B944,SERVIÇOS!$B:$G,2,0),IFERROR(VLOOKUP($B944,'COMPOSIÇÕES COMPLEMENTARES '!$C:$K,2,0),"")))</f>
        <v/>
      </c>
      <c r="D944" s="358" t="str">
        <f>IF($B944="","",IFERROR(VLOOKUP($B944,SERVIÇOS!$B:$G,3,0),IFERROR(VLOOKUP($B944,'COMPOSIÇÕES COMPLEMENTARES '!$C:$K,3,0),"")))</f>
        <v/>
      </c>
      <c r="E944" s="359"/>
      <c r="F944" s="360" t="str">
        <f>IF($B944="","",IFERROR(VLOOKUP($B944,SERVIÇOS!$B:$G,4,0),IFERROR(VLOOKUP($B944,'COMPOSIÇÕES COMPLEMENTARES '!$C:$K,6,0),"")))</f>
        <v/>
      </c>
      <c r="G944" s="360" t="str">
        <f>IF($B944="","",IFERROR(VLOOKUP($B944,SERVIÇOS!$B:$G,5,0),IFERROR(VLOOKUP($B944,'COMPOSIÇÕES COMPLEMENTARES '!$C:$K,7,0),"")))</f>
        <v/>
      </c>
      <c r="H944" s="360" t="str">
        <f t="shared" si="83"/>
        <v/>
      </c>
      <c r="I944" s="360" t="str">
        <f t="shared" si="84"/>
        <v/>
      </c>
      <c r="J944" s="360" t="str">
        <f t="shared" si="85"/>
        <v/>
      </c>
      <c r="K944" s="360" t="str">
        <f t="shared" si="86"/>
        <v/>
      </c>
      <c r="L944" s="360"/>
    </row>
    <row r="945" spans="1:12">
      <c r="A945" s="355"/>
      <c r="B945" s="356"/>
      <c r="C945" s="357" t="str">
        <f>IF($B945="","",IFERROR(VLOOKUP($B945,SERVIÇOS!$B:$G,2,0),IFERROR(VLOOKUP($B945,'COMPOSIÇÕES COMPLEMENTARES '!$C:$K,2,0),"")))</f>
        <v/>
      </c>
      <c r="D945" s="358" t="str">
        <f>IF($B945="","",IFERROR(VLOOKUP($B945,SERVIÇOS!$B:$G,3,0),IFERROR(VLOOKUP($B945,'COMPOSIÇÕES COMPLEMENTARES '!$C:$K,3,0),"")))</f>
        <v/>
      </c>
      <c r="E945" s="359"/>
      <c r="F945" s="360" t="str">
        <f>IF($B945="","",IFERROR(VLOOKUP($B945,SERVIÇOS!$B:$G,4,0),IFERROR(VLOOKUP($B945,'COMPOSIÇÕES COMPLEMENTARES '!$C:$K,6,0),"")))</f>
        <v/>
      </c>
      <c r="G945" s="360" t="str">
        <f>IF($B945="","",IFERROR(VLOOKUP($B945,SERVIÇOS!$B:$G,5,0),IFERROR(VLOOKUP($B945,'COMPOSIÇÕES COMPLEMENTARES '!$C:$K,7,0),"")))</f>
        <v/>
      </c>
      <c r="H945" s="360" t="str">
        <f t="shared" si="83"/>
        <v/>
      </c>
      <c r="I945" s="360" t="str">
        <f t="shared" si="84"/>
        <v/>
      </c>
      <c r="J945" s="360" t="str">
        <f t="shared" si="85"/>
        <v/>
      </c>
      <c r="K945" s="360" t="str">
        <f t="shared" si="86"/>
        <v/>
      </c>
      <c r="L945" s="360"/>
    </row>
    <row r="946" spans="1:12">
      <c r="A946" s="355"/>
      <c r="B946" s="356"/>
      <c r="C946" s="357" t="str">
        <f>IF($B946="","",IFERROR(VLOOKUP($B946,SERVIÇOS!$B:$G,2,0),IFERROR(VLOOKUP($B946,'COMPOSIÇÕES COMPLEMENTARES '!$C:$K,2,0),"")))</f>
        <v/>
      </c>
      <c r="D946" s="358" t="str">
        <f>IF($B946="","",IFERROR(VLOOKUP($B946,SERVIÇOS!$B:$G,3,0),IFERROR(VLOOKUP($B946,'COMPOSIÇÕES COMPLEMENTARES '!$C:$K,3,0),"")))</f>
        <v/>
      </c>
      <c r="E946" s="359"/>
      <c r="F946" s="360" t="str">
        <f>IF($B946="","",IFERROR(VLOOKUP($B946,SERVIÇOS!$B:$G,4,0),IFERROR(VLOOKUP($B946,'COMPOSIÇÕES COMPLEMENTARES '!$C:$K,6,0),"")))</f>
        <v/>
      </c>
      <c r="G946" s="360" t="str">
        <f>IF($B946="","",IFERROR(VLOOKUP($B946,SERVIÇOS!$B:$G,5,0),IFERROR(VLOOKUP($B946,'COMPOSIÇÕES COMPLEMENTARES '!$C:$K,7,0),"")))</f>
        <v/>
      </c>
      <c r="H946" s="360" t="str">
        <f t="shared" si="83"/>
        <v/>
      </c>
      <c r="I946" s="360" t="str">
        <f t="shared" si="84"/>
        <v/>
      </c>
      <c r="J946" s="360" t="str">
        <f t="shared" si="85"/>
        <v/>
      </c>
      <c r="K946" s="360" t="str">
        <f t="shared" si="86"/>
        <v/>
      </c>
      <c r="L946" s="360"/>
    </row>
    <row r="947" spans="1:12">
      <c r="A947" s="355"/>
      <c r="B947" s="356"/>
      <c r="C947" s="357" t="str">
        <f>IF($B947="","",IFERROR(VLOOKUP($B947,SERVIÇOS!$B:$G,2,0),IFERROR(VLOOKUP($B947,'COMPOSIÇÕES COMPLEMENTARES '!$C:$K,2,0),"")))</f>
        <v/>
      </c>
      <c r="D947" s="358" t="str">
        <f>IF($B947="","",IFERROR(VLOOKUP($B947,SERVIÇOS!$B:$G,3,0),IFERROR(VLOOKUP($B947,'COMPOSIÇÕES COMPLEMENTARES '!$C:$K,3,0),"")))</f>
        <v/>
      </c>
      <c r="E947" s="359"/>
      <c r="F947" s="360" t="str">
        <f>IF($B947="","",IFERROR(VLOOKUP($B947,SERVIÇOS!$B:$G,4,0),IFERROR(VLOOKUP($B947,'COMPOSIÇÕES COMPLEMENTARES '!$C:$K,6,0),"")))</f>
        <v/>
      </c>
      <c r="G947" s="360" t="str">
        <f>IF($B947="","",IFERROR(VLOOKUP($B947,SERVIÇOS!$B:$G,5,0),IFERROR(VLOOKUP($B947,'COMPOSIÇÕES COMPLEMENTARES '!$C:$K,7,0),"")))</f>
        <v/>
      </c>
      <c r="H947" s="360" t="str">
        <f t="shared" si="83"/>
        <v/>
      </c>
      <c r="I947" s="360" t="str">
        <f t="shared" si="84"/>
        <v/>
      </c>
      <c r="J947" s="360" t="str">
        <f t="shared" si="85"/>
        <v/>
      </c>
      <c r="K947" s="360" t="str">
        <f t="shared" si="86"/>
        <v/>
      </c>
      <c r="L947" s="360"/>
    </row>
    <row r="948" spans="1:12">
      <c r="A948" s="355"/>
      <c r="B948" s="356"/>
      <c r="C948" s="357" t="str">
        <f>IF($B948="","",IFERROR(VLOOKUP($B948,SERVIÇOS!$B:$G,2,0),IFERROR(VLOOKUP($B948,'COMPOSIÇÕES COMPLEMENTARES '!$C:$K,2,0),"")))</f>
        <v/>
      </c>
      <c r="D948" s="358" t="str">
        <f>IF($B948="","",IFERROR(VLOOKUP($B948,SERVIÇOS!$B:$G,3,0),IFERROR(VLOOKUP($B948,'COMPOSIÇÕES COMPLEMENTARES '!$C:$K,3,0),"")))</f>
        <v/>
      </c>
      <c r="E948" s="359"/>
      <c r="F948" s="360" t="str">
        <f>IF($B948="","",IFERROR(VLOOKUP($B948,SERVIÇOS!$B:$G,4,0),IFERROR(VLOOKUP($B948,'COMPOSIÇÕES COMPLEMENTARES '!$C:$K,6,0),"")))</f>
        <v/>
      </c>
      <c r="G948" s="360" t="str">
        <f>IF($B948="","",IFERROR(VLOOKUP($B948,SERVIÇOS!$B:$G,5,0),IFERROR(VLOOKUP($B948,'COMPOSIÇÕES COMPLEMENTARES '!$C:$K,7,0),"")))</f>
        <v/>
      </c>
      <c r="H948" s="360" t="str">
        <f t="shared" si="83"/>
        <v/>
      </c>
      <c r="I948" s="360" t="str">
        <f t="shared" si="84"/>
        <v/>
      </c>
      <c r="J948" s="360" t="str">
        <f t="shared" si="85"/>
        <v/>
      </c>
      <c r="K948" s="360" t="str">
        <f t="shared" si="86"/>
        <v/>
      </c>
      <c r="L948" s="360"/>
    </row>
    <row r="949" spans="1:12">
      <c r="A949" s="355"/>
      <c r="B949" s="356"/>
      <c r="C949" s="357" t="str">
        <f>IF($B949="","",IFERROR(VLOOKUP($B949,SERVIÇOS!$B:$G,2,0),IFERROR(VLOOKUP($B949,'COMPOSIÇÕES COMPLEMENTARES '!$C:$K,2,0),"")))</f>
        <v/>
      </c>
      <c r="D949" s="358" t="str">
        <f>IF($B949="","",IFERROR(VLOOKUP($B949,SERVIÇOS!$B:$G,3,0),IFERROR(VLOOKUP($B949,'COMPOSIÇÕES COMPLEMENTARES '!$C:$K,3,0),"")))</f>
        <v/>
      </c>
      <c r="E949" s="359"/>
      <c r="F949" s="360" t="str">
        <f>IF($B949="","",IFERROR(VLOOKUP($B949,SERVIÇOS!$B:$G,4,0),IFERROR(VLOOKUP($B949,'COMPOSIÇÕES COMPLEMENTARES '!$C:$K,6,0),"")))</f>
        <v/>
      </c>
      <c r="G949" s="360" t="str">
        <f>IF($B949="","",IFERROR(VLOOKUP($B949,SERVIÇOS!$B:$G,5,0),IFERROR(VLOOKUP($B949,'COMPOSIÇÕES COMPLEMENTARES '!$C:$K,7,0),"")))</f>
        <v/>
      </c>
      <c r="H949" s="360" t="str">
        <f t="shared" si="83"/>
        <v/>
      </c>
      <c r="I949" s="360" t="str">
        <f t="shared" si="84"/>
        <v/>
      </c>
      <c r="J949" s="360" t="str">
        <f t="shared" si="85"/>
        <v/>
      </c>
      <c r="K949" s="360" t="str">
        <f t="shared" si="86"/>
        <v/>
      </c>
      <c r="L949" s="360"/>
    </row>
    <row r="950" spans="1:12">
      <c r="A950" s="355"/>
      <c r="B950" s="356"/>
      <c r="C950" s="357" t="str">
        <f>IF($B950="","",IFERROR(VLOOKUP($B950,SERVIÇOS!$B:$G,2,0),IFERROR(VLOOKUP($B950,'COMPOSIÇÕES COMPLEMENTARES '!$C:$K,2,0),"")))</f>
        <v/>
      </c>
      <c r="D950" s="358" t="str">
        <f>IF($B950="","",IFERROR(VLOOKUP($B950,SERVIÇOS!$B:$G,3,0),IFERROR(VLOOKUP($B950,'COMPOSIÇÕES COMPLEMENTARES '!$C:$K,3,0),"")))</f>
        <v/>
      </c>
      <c r="E950" s="359"/>
      <c r="F950" s="360" t="str">
        <f>IF($B950="","",IFERROR(VLOOKUP($B950,SERVIÇOS!$B:$G,4,0),IFERROR(VLOOKUP($B950,'COMPOSIÇÕES COMPLEMENTARES '!$C:$K,6,0),"")))</f>
        <v/>
      </c>
      <c r="G950" s="360" t="str">
        <f>IF($B950="","",IFERROR(VLOOKUP($B950,SERVIÇOS!$B:$G,5,0),IFERROR(VLOOKUP($B950,'COMPOSIÇÕES COMPLEMENTARES '!$C:$K,7,0),"")))</f>
        <v/>
      </c>
      <c r="H950" s="360" t="str">
        <f t="shared" si="83"/>
        <v/>
      </c>
      <c r="I950" s="360" t="str">
        <f t="shared" si="84"/>
        <v/>
      </c>
      <c r="J950" s="360" t="str">
        <f t="shared" si="85"/>
        <v/>
      </c>
      <c r="K950" s="360" t="str">
        <f t="shared" si="86"/>
        <v/>
      </c>
      <c r="L950" s="360"/>
    </row>
    <row r="951" spans="1:12">
      <c r="A951" s="355"/>
      <c r="B951" s="356"/>
      <c r="C951" s="357" t="str">
        <f>IF($B951="","",IFERROR(VLOOKUP($B951,SERVIÇOS!$B:$G,2,0),IFERROR(VLOOKUP($B951,'COMPOSIÇÕES COMPLEMENTARES '!$C:$K,2,0),"")))</f>
        <v/>
      </c>
      <c r="D951" s="358" t="str">
        <f>IF($B951="","",IFERROR(VLOOKUP($B951,SERVIÇOS!$B:$G,3,0),IFERROR(VLOOKUP($B951,'COMPOSIÇÕES COMPLEMENTARES '!$C:$K,3,0),"")))</f>
        <v/>
      </c>
      <c r="E951" s="359"/>
      <c r="F951" s="360" t="str">
        <f>IF($B951="","",IFERROR(VLOOKUP($B951,SERVIÇOS!$B:$G,4,0),IFERROR(VLOOKUP($B951,'COMPOSIÇÕES COMPLEMENTARES '!$C:$K,6,0),"")))</f>
        <v/>
      </c>
      <c r="G951" s="360" t="str">
        <f>IF($B951="","",IFERROR(VLOOKUP($B951,SERVIÇOS!$B:$G,5,0),IFERROR(VLOOKUP($B951,'COMPOSIÇÕES COMPLEMENTARES '!$C:$K,7,0),"")))</f>
        <v/>
      </c>
      <c r="H951" s="360" t="str">
        <f t="shared" si="83"/>
        <v/>
      </c>
      <c r="I951" s="360" t="str">
        <f t="shared" si="84"/>
        <v/>
      </c>
      <c r="J951" s="360" t="str">
        <f t="shared" si="85"/>
        <v/>
      </c>
      <c r="K951" s="360" t="str">
        <f t="shared" si="86"/>
        <v/>
      </c>
      <c r="L951" s="360"/>
    </row>
    <row r="952" spans="1:12">
      <c r="A952" s="355"/>
      <c r="B952" s="356"/>
      <c r="C952" s="357" t="str">
        <f>IF($B952="","",IFERROR(VLOOKUP($B952,SERVIÇOS!$B:$G,2,0),IFERROR(VLOOKUP($B952,'COMPOSIÇÕES COMPLEMENTARES '!$C:$K,2,0),"")))</f>
        <v/>
      </c>
      <c r="D952" s="358" t="str">
        <f>IF($B952="","",IFERROR(VLOOKUP($B952,SERVIÇOS!$B:$G,3,0),IFERROR(VLOOKUP($B952,'COMPOSIÇÕES COMPLEMENTARES '!$C:$K,3,0),"")))</f>
        <v/>
      </c>
      <c r="E952" s="359"/>
      <c r="F952" s="360" t="str">
        <f>IF($B952="","",IFERROR(VLOOKUP($B952,SERVIÇOS!$B:$G,4,0),IFERROR(VLOOKUP($B952,'COMPOSIÇÕES COMPLEMENTARES '!$C:$K,6,0),"")))</f>
        <v/>
      </c>
      <c r="G952" s="360" t="str">
        <f>IF($B952="","",IFERROR(VLOOKUP($B952,SERVIÇOS!$B:$G,5,0),IFERROR(VLOOKUP($B952,'COMPOSIÇÕES COMPLEMENTARES '!$C:$K,7,0),"")))</f>
        <v/>
      </c>
      <c r="H952" s="360" t="str">
        <f t="shared" si="83"/>
        <v/>
      </c>
      <c r="I952" s="360" t="str">
        <f t="shared" si="84"/>
        <v/>
      </c>
      <c r="J952" s="360" t="str">
        <f t="shared" si="85"/>
        <v/>
      </c>
      <c r="K952" s="360" t="str">
        <f t="shared" si="86"/>
        <v/>
      </c>
      <c r="L952" s="360"/>
    </row>
    <row r="953" spans="1:12">
      <c r="A953" s="355"/>
      <c r="B953" s="356"/>
      <c r="C953" s="357" t="str">
        <f>IF($B953="","",IFERROR(VLOOKUP($B953,SERVIÇOS!$B:$G,2,0),IFERROR(VLOOKUP($B953,'COMPOSIÇÕES COMPLEMENTARES '!$C:$K,2,0),"")))</f>
        <v/>
      </c>
      <c r="D953" s="358" t="str">
        <f>IF($B953="","",IFERROR(VLOOKUP($B953,SERVIÇOS!$B:$G,3,0),IFERROR(VLOOKUP($B953,'COMPOSIÇÕES COMPLEMENTARES '!$C:$K,3,0),"")))</f>
        <v/>
      </c>
      <c r="E953" s="359"/>
      <c r="F953" s="360" t="str">
        <f>IF($B953="","",IFERROR(VLOOKUP($B953,SERVIÇOS!$B:$G,4,0),IFERROR(VLOOKUP($B953,'COMPOSIÇÕES COMPLEMENTARES '!$C:$K,6,0),"")))</f>
        <v/>
      </c>
      <c r="G953" s="360" t="str">
        <f>IF($B953="","",IFERROR(VLOOKUP($B953,SERVIÇOS!$B:$G,5,0),IFERROR(VLOOKUP($B953,'COMPOSIÇÕES COMPLEMENTARES '!$C:$K,7,0),"")))</f>
        <v/>
      </c>
      <c r="H953" s="360" t="str">
        <f t="shared" si="83"/>
        <v/>
      </c>
      <c r="I953" s="360" t="str">
        <f t="shared" si="84"/>
        <v/>
      </c>
      <c r="J953" s="360" t="str">
        <f t="shared" si="85"/>
        <v/>
      </c>
      <c r="K953" s="360" t="str">
        <f t="shared" si="86"/>
        <v/>
      </c>
      <c r="L953" s="360"/>
    </row>
    <row r="954" spans="1:12">
      <c r="A954" s="355"/>
      <c r="B954" s="356"/>
      <c r="C954" s="357" t="str">
        <f>IF($B954="","",IFERROR(VLOOKUP($B954,SERVIÇOS!$B:$G,2,0),IFERROR(VLOOKUP($B954,'COMPOSIÇÕES COMPLEMENTARES '!$C:$K,2,0),"")))</f>
        <v/>
      </c>
      <c r="D954" s="358" t="str">
        <f>IF($B954="","",IFERROR(VLOOKUP($B954,SERVIÇOS!$B:$G,3,0),IFERROR(VLOOKUP($B954,'COMPOSIÇÕES COMPLEMENTARES '!$C:$K,3,0),"")))</f>
        <v/>
      </c>
      <c r="E954" s="359"/>
      <c r="F954" s="360" t="str">
        <f>IF($B954="","",IFERROR(VLOOKUP($B954,SERVIÇOS!$B:$G,4,0),IFERROR(VLOOKUP($B954,'COMPOSIÇÕES COMPLEMENTARES '!$C:$K,6,0),"")))</f>
        <v/>
      </c>
      <c r="G954" s="360" t="str">
        <f>IF($B954="","",IFERROR(VLOOKUP($B954,SERVIÇOS!$B:$G,5,0),IFERROR(VLOOKUP($B954,'COMPOSIÇÕES COMPLEMENTARES '!$C:$K,7,0),"")))</f>
        <v/>
      </c>
      <c r="H954" s="360" t="str">
        <f t="shared" si="83"/>
        <v/>
      </c>
      <c r="I954" s="360" t="str">
        <f t="shared" si="84"/>
        <v/>
      </c>
      <c r="J954" s="360" t="str">
        <f t="shared" si="85"/>
        <v/>
      </c>
      <c r="K954" s="360" t="str">
        <f t="shared" si="86"/>
        <v/>
      </c>
      <c r="L954" s="360"/>
    </row>
    <row r="955" spans="1:12">
      <c r="A955" s="355"/>
      <c r="B955" s="356"/>
      <c r="C955" s="357" t="str">
        <f>IF($B955="","",IFERROR(VLOOKUP($B955,SERVIÇOS!$B:$G,2,0),IFERROR(VLOOKUP($B955,'COMPOSIÇÕES COMPLEMENTARES '!$C:$K,2,0),"")))</f>
        <v/>
      </c>
      <c r="D955" s="358" t="str">
        <f>IF($B955="","",IFERROR(VLOOKUP($B955,SERVIÇOS!$B:$G,3,0),IFERROR(VLOOKUP($B955,'COMPOSIÇÕES COMPLEMENTARES '!$C:$K,3,0),"")))</f>
        <v/>
      </c>
      <c r="E955" s="359"/>
      <c r="F955" s="360" t="str">
        <f>IF($B955="","",IFERROR(VLOOKUP($B955,SERVIÇOS!$B:$G,4,0),IFERROR(VLOOKUP($B955,'COMPOSIÇÕES COMPLEMENTARES '!$C:$K,6,0),"")))</f>
        <v/>
      </c>
      <c r="G955" s="360" t="str">
        <f>IF($B955="","",IFERROR(VLOOKUP($B955,SERVIÇOS!$B:$G,5,0),IFERROR(VLOOKUP($B955,'COMPOSIÇÕES COMPLEMENTARES '!$C:$K,7,0),"")))</f>
        <v/>
      </c>
      <c r="H955" s="360" t="str">
        <f t="shared" si="83"/>
        <v/>
      </c>
      <c r="I955" s="360" t="str">
        <f t="shared" si="84"/>
        <v/>
      </c>
      <c r="J955" s="360" t="str">
        <f t="shared" si="85"/>
        <v/>
      </c>
      <c r="K955" s="360" t="str">
        <f t="shared" si="86"/>
        <v/>
      </c>
      <c r="L955" s="360"/>
    </row>
    <row r="956" spans="1:12">
      <c r="A956" s="355"/>
      <c r="B956" s="356"/>
      <c r="C956" s="357" t="str">
        <f>IF($B956="","",IFERROR(VLOOKUP($B956,SERVIÇOS!$B:$G,2,0),IFERROR(VLOOKUP($B956,'COMPOSIÇÕES COMPLEMENTARES '!$C:$K,2,0),"")))</f>
        <v/>
      </c>
      <c r="D956" s="358" t="str">
        <f>IF($B956="","",IFERROR(VLOOKUP($B956,SERVIÇOS!$B:$G,3,0),IFERROR(VLOOKUP($B956,'COMPOSIÇÕES COMPLEMENTARES '!$C:$K,3,0),"")))</f>
        <v/>
      </c>
      <c r="E956" s="359"/>
      <c r="F956" s="360" t="str">
        <f>IF($B956="","",IFERROR(VLOOKUP($B956,SERVIÇOS!$B:$G,4,0),IFERROR(VLOOKUP($B956,'COMPOSIÇÕES COMPLEMENTARES '!$C:$K,6,0),"")))</f>
        <v/>
      </c>
      <c r="G956" s="360" t="str">
        <f>IF($B956="","",IFERROR(VLOOKUP($B956,SERVIÇOS!$B:$G,5,0),IFERROR(VLOOKUP($B956,'COMPOSIÇÕES COMPLEMENTARES '!$C:$K,7,0),"")))</f>
        <v/>
      </c>
      <c r="H956" s="360" t="str">
        <f t="shared" si="83"/>
        <v/>
      </c>
      <c r="I956" s="360" t="str">
        <f t="shared" si="84"/>
        <v/>
      </c>
      <c r="J956" s="360" t="str">
        <f t="shared" si="85"/>
        <v/>
      </c>
      <c r="K956" s="360" t="str">
        <f t="shared" si="86"/>
        <v/>
      </c>
      <c r="L956" s="360"/>
    </row>
    <row r="957" spans="1:12">
      <c r="A957" s="355"/>
      <c r="B957" s="356"/>
      <c r="C957" s="357" t="str">
        <f>IF($B957="","",IFERROR(VLOOKUP($B957,SERVIÇOS!$B:$G,2,0),IFERROR(VLOOKUP($B957,'COMPOSIÇÕES COMPLEMENTARES '!$C:$K,2,0),"")))</f>
        <v/>
      </c>
      <c r="D957" s="358" t="str">
        <f>IF($B957="","",IFERROR(VLOOKUP($B957,SERVIÇOS!$B:$G,3,0),IFERROR(VLOOKUP($B957,'COMPOSIÇÕES COMPLEMENTARES '!$C:$K,3,0),"")))</f>
        <v/>
      </c>
      <c r="E957" s="359"/>
      <c r="F957" s="360" t="str">
        <f>IF($B957="","",IFERROR(VLOOKUP($B957,SERVIÇOS!$B:$G,4,0),IFERROR(VLOOKUP($B957,'COMPOSIÇÕES COMPLEMENTARES '!$C:$K,6,0),"")))</f>
        <v/>
      </c>
      <c r="G957" s="360" t="str">
        <f>IF($B957="","",IFERROR(VLOOKUP($B957,SERVIÇOS!$B:$G,5,0),IFERROR(VLOOKUP($B957,'COMPOSIÇÕES COMPLEMENTARES '!$C:$K,7,0),"")))</f>
        <v/>
      </c>
      <c r="H957" s="360" t="str">
        <f t="shared" si="83"/>
        <v/>
      </c>
      <c r="I957" s="360" t="str">
        <f t="shared" si="84"/>
        <v/>
      </c>
      <c r="J957" s="360" t="str">
        <f t="shared" si="85"/>
        <v/>
      </c>
      <c r="K957" s="360" t="str">
        <f t="shared" si="86"/>
        <v/>
      </c>
      <c r="L957" s="360"/>
    </row>
    <row r="958" spans="1:12">
      <c r="A958" s="355"/>
      <c r="B958" s="356"/>
      <c r="C958" s="357" t="str">
        <f>IF($B958="","",IFERROR(VLOOKUP($B958,SERVIÇOS!$B:$G,2,0),IFERROR(VLOOKUP($B958,'COMPOSIÇÕES COMPLEMENTARES '!$C:$K,2,0),"")))</f>
        <v/>
      </c>
      <c r="D958" s="358" t="str">
        <f>IF($B958="","",IFERROR(VLOOKUP($B958,SERVIÇOS!$B:$G,3,0),IFERROR(VLOOKUP($B958,'COMPOSIÇÕES COMPLEMENTARES '!$C:$K,3,0),"")))</f>
        <v/>
      </c>
      <c r="E958" s="359"/>
      <c r="F958" s="360" t="str">
        <f>IF($B958="","",IFERROR(VLOOKUP($B958,SERVIÇOS!$B:$G,4,0),IFERROR(VLOOKUP($B958,'COMPOSIÇÕES COMPLEMENTARES '!$C:$K,6,0),"")))</f>
        <v/>
      </c>
      <c r="G958" s="360" t="str">
        <f>IF($B958="","",IFERROR(VLOOKUP($B958,SERVIÇOS!$B:$G,5,0),IFERROR(VLOOKUP($B958,'COMPOSIÇÕES COMPLEMENTARES '!$C:$K,7,0),"")))</f>
        <v/>
      </c>
      <c r="H958" s="360" t="str">
        <f t="shared" si="83"/>
        <v/>
      </c>
      <c r="I958" s="360" t="str">
        <f t="shared" si="84"/>
        <v/>
      </c>
      <c r="J958" s="360" t="str">
        <f t="shared" si="85"/>
        <v/>
      </c>
      <c r="K958" s="360" t="str">
        <f t="shared" si="86"/>
        <v/>
      </c>
      <c r="L958" s="360"/>
    </row>
    <row r="959" spans="1:12">
      <c r="A959" s="355"/>
      <c r="B959" s="356"/>
      <c r="C959" s="357" t="str">
        <f>IF($B959="","",IFERROR(VLOOKUP($B959,SERVIÇOS!$B:$G,2,0),IFERROR(VLOOKUP($B959,'COMPOSIÇÕES COMPLEMENTARES '!$C:$K,2,0),"")))</f>
        <v/>
      </c>
      <c r="D959" s="358" t="str">
        <f>IF($B959="","",IFERROR(VLOOKUP($B959,SERVIÇOS!$B:$G,3,0),IFERROR(VLOOKUP($B959,'COMPOSIÇÕES COMPLEMENTARES '!$C:$K,3,0),"")))</f>
        <v/>
      </c>
      <c r="E959" s="359"/>
      <c r="F959" s="360" t="str">
        <f>IF($B959="","",IFERROR(VLOOKUP($B959,SERVIÇOS!$B:$G,4,0),IFERROR(VLOOKUP($B959,'COMPOSIÇÕES COMPLEMENTARES '!$C:$K,6,0),"")))</f>
        <v/>
      </c>
      <c r="G959" s="360" t="str">
        <f>IF($B959="","",IFERROR(VLOOKUP($B959,SERVIÇOS!$B:$G,5,0),IFERROR(VLOOKUP($B959,'COMPOSIÇÕES COMPLEMENTARES '!$C:$K,7,0),"")))</f>
        <v/>
      </c>
      <c r="H959" s="360" t="str">
        <f t="shared" si="83"/>
        <v/>
      </c>
      <c r="I959" s="360" t="str">
        <f t="shared" si="84"/>
        <v/>
      </c>
      <c r="J959" s="360" t="str">
        <f t="shared" si="85"/>
        <v/>
      </c>
      <c r="K959" s="360" t="str">
        <f t="shared" si="86"/>
        <v/>
      </c>
      <c r="L959" s="360"/>
    </row>
    <row r="960" spans="1:12">
      <c r="A960" s="355"/>
      <c r="B960" s="356"/>
      <c r="C960" s="357" t="str">
        <f>IF($B960="","",IFERROR(VLOOKUP($B960,SERVIÇOS!$B:$G,2,0),IFERROR(VLOOKUP($B960,'COMPOSIÇÕES COMPLEMENTARES '!$C:$K,2,0),"")))</f>
        <v/>
      </c>
      <c r="D960" s="358" t="str">
        <f>IF($B960="","",IFERROR(VLOOKUP($B960,SERVIÇOS!$B:$G,3,0),IFERROR(VLOOKUP($B960,'COMPOSIÇÕES COMPLEMENTARES '!$C:$K,3,0),"")))</f>
        <v/>
      </c>
      <c r="E960" s="359"/>
      <c r="F960" s="360" t="str">
        <f>IF($B960="","",IFERROR(VLOOKUP($B960,SERVIÇOS!$B:$G,4,0),IFERROR(VLOOKUP($B960,'COMPOSIÇÕES COMPLEMENTARES '!$C:$K,6,0),"")))</f>
        <v/>
      </c>
      <c r="G960" s="360" t="str">
        <f>IF($B960="","",IFERROR(VLOOKUP($B960,SERVIÇOS!$B:$G,5,0),IFERROR(VLOOKUP($B960,'COMPOSIÇÕES COMPLEMENTARES '!$C:$K,7,0),"")))</f>
        <v/>
      </c>
      <c r="H960" s="360" t="str">
        <f t="shared" si="83"/>
        <v/>
      </c>
      <c r="I960" s="360" t="str">
        <f t="shared" si="84"/>
        <v/>
      </c>
      <c r="J960" s="360" t="str">
        <f t="shared" si="85"/>
        <v/>
      </c>
      <c r="K960" s="360" t="str">
        <f t="shared" si="86"/>
        <v/>
      </c>
      <c r="L960" s="360"/>
    </row>
    <row r="961" spans="1:12">
      <c r="A961" s="355"/>
      <c r="B961" s="356"/>
      <c r="C961" s="357" t="str">
        <f>IF($B961="","",IFERROR(VLOOKUP($B961,SERVIÇOS!$B:$G,2,0),IFERROR(VLOOKUP($B961,'COMPOSIÇÕES COMPLEMENTARES '!$C:$K,2,0),"")))</f>
        <v/>
      </c>
      <c r="D961" s="358" t="str">
        <f>IF($B961="","",IFERROR(VLOOKUP($B961,SERVIÇOS!$B:$G,3,0),IFERROR(VLOOKUP($B961,'COMPOSIÇÕES COMPLEMENTARES '!$C:$K,3,0),"")))</f>
        <v/>
      </c>
      <c r="E961" s="359"/>
      <c r="F961" s="360" t="str">
        <f>IF($B961="","",IFERROR(VLOOKUP($B961,SERVIÇOS!$B:$G,4,0),IFERROR(VLOOKUP($B961,'COMPOSIÇÕES COMPLEMENTARES '!$C:$K,6,0),"")))</f>
        <v/>
      </c>
      <c r="G961" s="360" t="str">
        <f>IF($B961="","",IFERROR(VLOOKUP($B961,SERVIÇOS!$B:$G,5,0),IFERROR(VLOOKUP($B961,'COMPOSIÇÕES COMPLEMENTARES '!$C:$K,7,0),"")))</f>
        <v/>
      </c>
      <c r="H961" s="360" t="str">
        <f t="shared" si="83"/>
        <v/>
      </c>
      <c r="I961" s="360" t="str">
        <f t="shared" si="84"/>
        <v/>
      </c>
      <c r="J961" s="360" t="str">
        <f t="shared" si="85"/>
        <v/>
      </c>
      <c r="K961" s="360" t="str">
        <f t="shared" si="86"/>
        <v/>
      </c>
      <c r="L961" s="360"/>
    </row>
    <row r="962" spans="1:12">
      <c r="A962" s="355"/>
      <c r="B962" s="356"/>
      <c r="C962" s="357" t="str">
        <f>IF($B962="","",IFERROR(VLOOKUP($B962,SERVIÇOS!$B:$G,2,0),IFERROR(VLOOKUP($B962,'COMPOSIÇÕES COMPLEMENTARES '!$C:$K,2,0),"")))</f>
        <v/>
      </c>
      <c r="D962" s="358" t="str">
        <f>IF($B962="","",IFERROR(VLOOKUP($B962,SERVIÇOS!$B:$G,3,0),IFERROR(VLOOKUP($B962,'COMPOSIÇÕES COMPLEMENTARES '!$C:$K,3,0),"")))</f>
        <v/>
      </c>
      <c r="E962" s="359"/>
      <c r="F962" s="360" t="str">
        <f>IF($B962="","",IFERROR(VLOOKUP($B962,SERVIÇOS!$B:$G,4,0),IFERROR(VLOOKUP($B962,'COMPOSIÇÕES COMPLEMENTARES '!$C:$K,6,0),"")))</f>
        <v/>
      </c>
      <c r="G962" s="360" t="str">
        <f>IF($B962="","",IFERROR(VLOOKUP($B962,SERVIÇOS!$B:$G,5,0),IFERROR(VLOOKUP($B962,'COMPOSIÇÕES COMPLEMENTARES '!$C:$K,7,0),"")))</f>
        <v/>
      </c>
      <c r="H962" s="360" t="str">
        <f t="shared" si="83"/>
        <v/>
      </c>
      <c r="I962" s="360" t="str">
        <f t="shared" si="84"/>
        <v/>
      </c>
      <c r="J962" s="360" t="str">
        <f t="shared" si="85"/>
        <v/>
      </c>
      <c r="K962" s="360" t="str">
        <f t="shared" si="86"/>
        <v/>
      </c>
      <c r="L962" s="360"/>
    </row>
    <row r="963" spans="1:12">
      <c r="A963" s="355"/>
      <c r="B963" s="356"/>
      <c r="C963" s="357" t="str">
        <f>IF($B963="","",IFERROR(VLOOKUP($B963,SERVIÇOS!$B:$G,2,0),IFERROR(VLOOKUP($B963,'COMPOSIÇÕES COMPLEMENTARES '!$C:$K,2,0),"")))</f>
        <v/>
      </c>
      <c r="D963" s="358" t="str">
        <f>IF($B963="","",IFERROR(VLOOKUP($B963,SERVIÇOS!$B:$G,3,0),IFERROR(VLOOKUP($B963,'COMPOSIÇÕES COMPLEMENTARES '!$C:$K,3,0),"")))</f>
        <v/>
      </c>
      <c r="E963" s="359"/>
      <c r="F963" s="360" t="str">
        <f>IF($B963="","",IFERROR(VLOOKUP($B963,SERVIÇOS!$B:$G,4,0),IFERROR(VLOOKUP($B963,'COMPOSIÇÕES COMPLEMENTARES '!$C:$K,6,0),"")))</f>
        <v/>
      </c>
      <c r="G963" s="360" t="str">
        <f>IF($B963="","",IFERROR(VLOOKUP($B963,SERVIÇOS!$B:$G,5,0),IFERROR(VLOOKUP($B963,'COMPOSIÇÕES COMPLEMENTARES '!$C:$K,7,0),"")))</f>
        <v/>
      </c>
      <c r="H963" s="360" t="str">
        <f t="shared" si="83"/>
        <v/>
      </c>
      <c r="I963" s="360" t="str">
        <f t="shared" si="84"/>
        <v/>
      </c>
      <c r="J963" s="360" t="str">
        <f t="shared" si="85"/>
        <v/>
      </c>
      <c r="K963" s="360" t="str">
        <f t="shared" si="86"/>
        <v/>
      </c>
      <c r="L963" s="360"/>
    </row>
    <row r="964" spans="1:12">
      <c r="A964" s="355"/>
      <c r="B964" s="356"/>
      <c r="C964" s="357" t="str">
        <f>IF($B964="","",IFERROR(VLOOKUP($B964,SERVIÇOS!$B:$G,2,0),IFERROR(VLOOKUP($B964,'COMPOSIÇÕES COMPLEMENTARES '!$C:$K,2,0),"")))</f>
        <v/>
      </c>
      <c r="D964" s="358" t="str">
        <f>IF($B964="","",IFERROR(VLOOKUP($B964,SERVIÇOS!$B:$G,3,0),IFERROR(VLOOKUP($B964,'COMPOSIÇÕES COMPLEMENTARES '!$C:$K,3,0),"")))</f>
        <v/>
      </c>
      <c r="E964" s="359"/>
      <c r="F964" s="360" t="str">
        <f>IF($B964="","",IFERROR(VLOOKUP($B964,SERVIÇOS!$B:$G,4,0),IFERROR(VLOOKUP($B964,'COMPOSIÇÕES COMPLEMENTARES '!$C:$K,6,0),"")))</f>
        <v/>
      </c>
      <c r="G964" s="360" t="str">
        <f>IF($B964="","",IFERROR(VLOOKUP($B964,SERVIÇOS!$B:$G,5,0),IFERROR(VLOOKUP($B964,'COMPOSIÇÕES COMPLEMENTARES '!$C:$K,7,0),"")))</f>
        <v/>
      </c>
      <c r="H964" s="360" t="str">
        <f t="shared" si="83"/>
        <v/>
      </c>
      <c r="I964" s="360" t="str">
        <f t="shared" si="84"/>
        <v/>
      </c>
      <c r="J964" s="360" t="str">
        <f t="shared" si="85"/>
        <v/>
      </c>
      <c r="K964" s="360" t="str">
        <f t="shared" si="86"/>
        <v/>
      </c>
      <c r="L964" s="360"/>
    </row>
    <row r="965" spans="1:12">
      <c r="A965" s="355"/>
      <c r="B965" s="356"/>
      <c r="C965" s="357" t="str">
        <f>IF($B965="","",IFERROR(VLOOKUP($B965,SERVIÇOS!$B:$G,2,0),IFERROR(VLOOKUP($B965,'COMPOSIÇÕES COMPLEMENTARES '!$C:$K,2,0),"")))</f>
        <v/>
      </c>
      <c r="D965" s="358" t="str">
        <f>IF($B965="","",IFERROR(VLOOKUP($B965,SERVIÇOS!$B:$G,3,0),IFERROR(VLOOKUP($B965,'COMPOSIÇÕES COMPLEMENTARES '!$C:$K,3,0),"")))</f>
        <v/>
      </c>
      <c r="E965" s="359"/>
      <c r="F965" s="360" t="str">
        <f>IF($B965="","",IFERROR(VLOOKUP($B965,SERVIÇOS!$B:$G,4,0),IFERROR(VLOOKUP($B965,'COMPOSIÇÕES COMPLEMENTARES '!$C:$K,6,0),"")))</f>
        <v/>
      </c>
      <c r="G965" s="360" t="str">
        <f>IF($B965="","",IFERROR(VLOOKUP($B965,SERVIÇOS!$B:$G,5,0),IFERROR(VLOOKUP($B965,'COMPOSIÇÕES COMPLEMENTARES '!$C:$K,7,0),"")))</f>
        <v/>
      </c>
      <c r="H965" s="360" t="str">
        <f t="shared" si="83"/>
        <v/>
      </c>
      <c r="I965" s="360" t="str">
        <f t="shared" si="84"/>
        <v/>
      </c>
      <c r="J965" s="360" t="str">
        <f t="shared" si="85"/>
        <v/>
      </c>
      <c r="K965" s="360" t="str">
        <f t="shared" si="86"/>
        <v/>
      </c>
      <c r="L965" s="360"/>
    </row>
    <row r="966" spans="1:12">
      <c r="A966" s="355"/>
      <c r="B966" s="356"/>
      <c r="C966" s="357" t="str">
        <f>IF($B966="","",IFERROR(VLOOKUP($B966,SERVIÇOS!$B:$G,2,0),IFERROR(VLOOKUP($B966,'COMPOSIÇÕES COMPLEMENTARES '!$C:$K,2,0),"")))</f>
        <v/>
      </c>
      <c r="D966" s="358" t="str">
        <f>IF($B966="","",IFERROR(VLOOKUP($B966,SERVIÇOS!$B:$G,3,0),IFERROR(VLOOKUP($B966,'COMPOSIÇÕES COMPLEMENTARES '!$C:$K,3,0),"")))</f>
        <v/>
      </c>
      <c r="E966" s="359"/>
      <c r="F966" s="360" t="str">
        <f>IF($B966="","",IFERROR(VLOOKUP($B966,SERVIÇOS!$B:$G,4,0),IFERROR(VLOOKUP($B966,'COMPOSIÇÕES COMPLEMENTARES '!$C:$K,6,0),"")))</f>
        <v/>
      </c>
      <c r="G966" s="360" t="str">
        <f>IF($B966="","",IFERROR(VLOOKUP($B966,SERVIÇOS!$B:$G,5,0),IFERROR(VLOOKUP($B966,'COMPOSIÇÕES COMPLEMENTARES '!$C:$K,7,0),"")))</f>
        <v/>
      </c>
      <c r="H966" s="360" t="str">
        <f t="shared" si="83"/>
        <v/>
      </c>
      <c r="I966" s="360" t="str">
        <f t="shared" si="84"/>
        <v/>
      </c>
      <c r="J966" s="360" t="str">
        <f t="shared" si="85"/>
        <v/>
      </c>
      <c r="K966" s="360" t="str">
        <f t="shared" si="86"/>
        <v/>
      </c>
      <c r="L966" s="360"/>
    </row>
    <row r="967" spans="1:12">
      <c r="A967" s="355"/>
      <c r="B967" s="356"/>
      <c r="C967" s="357" t="str">
        <f>IF($B967="","",IFERROR(VLOOKUP($B967,SERVIÇOS!$B:$G,2,0),IFERROR(VLOOKUP($B967,'COMPOSIÇÕES COMPLEMENTARES '!$C:$K,2,0),"")))</f>
        <v/>
      </c>
      <c r="D967" s="358" t="str">
        <f>IF($B967="","",IFERROR(VLOOKUP($B967,SERVIÇOS!$B:$G,3,0),IFERROR(VLOOKUP($B967,'COMPOSIÇÕES COMPLEMENTARES '!$C:$K,3,0),"")))</f>
        <v/>
      </c>
      <c r="E967" s="359"/>
      <c r="F967" s="360" t="str">
        <f>IF($B967="","",IFERROR(VLOOKUP($B967,SERVIÇOS!$B:$G,4,0),IFERROR(VLOOKUP($B967,'COMPOSIÇÕES COMPLEMENTARES '!$C:$K,6,0),"")))</f>
        <v/>
      </c>
      <c r="G967" s="360" t="str">
        <f>IF($B967="","",IFERROR(VLOOKUP($B967,SERVIÇOS!$B:$G,5,0),IFERROR(VLOOKUP($B967,'COMPOSIÇÕES COMPLEMENTARES '!$C:$K,7,0),"")))</f>
        <v/>
      </c>
      <c r="H967" s="360" t="str">
        <f t="shared" si="83"/>
        <v/>
      </c>
      <c r="I967" s="360" t="str">
        <f t="shared" si="84"/>
        <v/>
      </c>
      <c r="J967" s="360" t="str">
        <f t="shared" si="85"/>
        <v/>
      </c>
      <c r="K967" s="360" t="str">
        <f t="shared" si="86"/>
        <v/>
      </c>
      <c r="L967" s="360"/>
    </row>
    <row r="968" spans="1:12">
      <c r="A968" s="355"/>
      <c r="B968" s="356"/>
      <c r="C968" s="357" t="str">
        <f>IF($B968="","",IFERROR(VLOOKUP($B968,SERVIÇOS!$B:$G,2,0),IFERROR(VLOOKUP($B968,'COMPOSIÇÕES COMPLEMENTARES '!$C:$K,2,0),"")))</f>
        <v/>
      </c>
      <c r="D968" s="358" t="str">
        <f>IF($B968="","",IFERROR(VLOOKUP($B968,SERVIÇOS!$B:$G,3,0),IFERROR(VLOOKUP($B968,'COMPOSIÇÕES COMPLEMENTARES '!$C:$K,3,0),"")))</f>
        <v/>
      </c>
      <c r="E968" s="359"/>
      <c r="F968" s="360" t="str">
        <f>IF($B968="","",IFERROR(VLOOKUP($B968,SERVIÇOS!$B:$G,4,0),IFERROR(VLOOKUP($B968,'COMPOSIÇÕES COMPLEMENTARES '!$C:$K,6,0),"")))</f>
        <v/>
      </c>
      <c r="G968" s="360" t="str">
        <f>IF($B968="","",IFERROR(VLOOKUP($B968,SERVIÇOS!$B:$G,5,0),IFERROR(VLOOKUP($B968,'COMPOSIÇÕES COMPLEMENTARES '!$C:$K,7,0),"")))</f>
        <v/>
      </c>
      <c r="H968" s="360" t="str">
        <f t="shared" si="83"/>
        <v/>
      </c>
      <c r="I968" s="360" t="str">
        <f t="shared" si="84"/>
        <v/>
      </c>
      <c r="J968" s="360" t="str">
        <f t="shared" si="85"/>
        <v/>
      </c>
      <c r="K968" s="360" t="str">
        <f t="shared" si="86"/>
        <v/>
      </c>
      <c r="L968" s="360"/>
    </row>
    <row r="969" spans="1:12">
      <c r="A969" s="355"/>
      <c r="B969" s="356"/>
      <c r="C969" s="357" t="str">
        <f>IF($B969="","",IFERROR(VLOOKUP($B969,SERVIÇOS!$B:$G,2,0),IFERROR(VLOOKUP($B969,'COMPOSIÇÕES COMPLEMENTARES '!$C:$K,2,0),"")))</f>
        <v/>
      </c>
      <c r="D969" s="358" t="str">
        <f>IF($B969="","",IFERROR(VLOOKUP($B969,SERVIÇOS!$B:$G,3,0),IFERROR(VLOOKUP($B969,'COMPOSIÇÕES COMPLEMENTARES '!$C:$K,3,0),"")))</f>
        <v/>
      </c>
      <c r="E969" s="359"/>
      <c r="F969" s="360" t="str">
        <f>IF($B969="","",IFERROR(VLOOKUP($B969,SERVIÇOS!$B:$G,4,0),IFERROR(VLOOKUP($B969,'COMPOSIÇÕES COMPLEMENTARES '!$C:$K,6,0),"")))</f>
        <v/>
      </c>
      <c r="G969" s="360" t="str">
        <f>IF($B969="","",IFERROR(VLOOKUP($B969,SERVIÇOS!$B:$G,5,0),IFERROR(VLOOKUP($B969,'COMPOSIÇÕES COMPLEMENTARES '!$C:$K,7,0),"")))</f>
        <v/>
      </c>
      <c r="H969" s="360" t="str">
        <f t="shared" si="83"/>
        <v/>
      </c>
      <c r="I969" s="360" t="str">
        <f t="shared" si="84"/>
        <v/>
      </c>
      <c r="J969" s="360" t="str">
        <f t="shared" si="85"/>
        <v/>
      </c>
      <c r="K969" s="360" t="str">
        <f t="shared" si="86"/>
        <v/>
      </c>
      <c r="L969" s="360"/>
    </row>
    <row r="970" spans="1:12">
      <c r="A970" s="355"/>
      <c r="B970" s="356"/>
      <c r="C970" s="357" t="str">
        <f>IF($B970="","",IFERROR(VLOOKUP($B970,SERVIÇOS!$B:$G,2,0),IFERROR(VLOOKUP($B970,'COMPOSIÇÕES COMPLEMENTARES '!$C:$K,2,0),"")))</f>
        <v/>
      </c>
      <c r="D970" s="358" t="str">
        <f>IF($B970="","",IFERROR(VLOOKUP($B970,SERVIÇOS!$B:$G,3,0),IFERROR(VLOOKUP($B970,'COMPOSIÇÕES COMPLEMENTARES '!$C:$K,3,0),"")))</f>
        <v/>
      </c>
      <c r="E970" s="359"/>
      <c r="F970" s="360" t="str">
        <f>IF($B970="","",IFERROR(VLOOKUP($B970,SERVIÇOS!$B:$G,4,0),IFERROR(VLOOKUP($B970,'COMPOSIÇÕES COMPLEMENTARES '!$C:$K,6,0),"")))</f>
        <v/>
      </c>
      <c r="G970" s="360" t="str">
        <f>IF($B970="","",IFERROR(VLOOKUP($B970,SERVIÇOS!$B:$G,5,0),IFERROR(VLOOKUP($B970,'COMPOSIÇÕES COMPLEMENTARES '!$C:$K,7,0),"")))</f>
        <v/>
      </c>
      <c r="H970" s="360" t="str">
        <f t="shared" si="83"/>
        <v/>
      </c>
      <c r="I970" s="360" t="str">
        <f t="shared" si="84"/>
        <v/>
      </c>
      <c r="J970" s="360" t="str">
        <f t="shared" si="85"/>
        <v/>
      </c>
      <c r="K970" s="360" t="str">
        <f t="shared" si="86"/>
        <v/>
      </c>
      <c r="L970" s="360"/>
    </row>
    <row r="971" spans="1:12">
      <c r="A971" s="355"/>
      <c r="B971" s="356"/>
      <c r="C971" s="357" t="str">
        <f>IF($B971="","",IFERROR(VLOOKUP($B971,SERVIÇOS!$B:$G,2,0),IFERROR(VLOOKUP($B971,'COMPOSIÇÕES COMPLEMENTARES '!$C:$K,2,0),"")))</f>
        <v/>
      </c>
      <c r="D971" s="358" t="str">
        <f>IF($B971="","",IFERROR(VLOOKUP($B971,SERVIÇOS!$B:$G,3,0),IFERROR(VLOOKUP($B971,'COMPOSIÇÕES COMPLEMENTARES '!$C:$K,3,0),"")))</f>
        <v/>
      </c>
      <c r="E971" s="359"/>
      <c r="F971" s="360" t="str">
        <f>IF($B971="","",IFERROR(VLOOKUP($B971,SERVIÇOS!$B:$G,4,0),IFERROR(VLOOKUP($B971,'COMPOSIÇÕES COMPLEMENTARES '!$C:$K,6,0),"")))</f>
        <v/>
      </c>
      <c r="G971" s="360" t="str">
        <f>IF($B971="","",IFERROR(VLOOKUP($B971,SERVIÇOS!$B:$G,5,0),IFERROR(VLOOKUP($B971,'COMPOSIÇÕES COMPLEMENTARES '!$C:$K,7,0),"")))</f>
        <v/>
      </c>
      <c r="H971" s="360" t="str">
        <f t="shared" si="83"/>
        <v/>
      </c>
      <c r="I971" s="360" t="str">
        <f t="shared" si="84"/>
        <v/>
      </c>
      <c r="J971" s="360" t="str">
        <f t="shared" si="85"/>
        <v/>
      </c>
      <c r="K971" s="360" t="str">
        <f t="shared" si="86"/>
        <v/>
      </c>
      <c r="L971" s="360"/>
    </row>
    <row r="972" spans="1:12">
      <c r="A972" s="355"/>
      <c r="B972" s="356"/>
      <c r="C972" s="357" t="str">
        <f>IF($B972="","",IFERROR(VLOOKUP($B972,SERVIÇOS!$B:$G,2,0),IFERROR(VLOOKUP($B972,'COMPOSIÇÕES COMPLEMENTARES '!$C:$K,2,0),"")))</f>
        <v/>
      </c>
      <c r="D972" s="358" t="str">
        <f>IF($B972="","",IFERROR(VLOOKUP($B972,SERVIÇOS!$B:$G,3,0),IFERROR(VLOOKUP($B972,'COMPOSIÇÕES COMPLEMENTARES '!$C:$K,3,0),"")))</f>
        <v/>
      </c>
      <c r="E972" s="359"/>
      <c r="F972" s="360" t="str">
        <f>IF($B972="","",IFERROR(VLOOKUP($B972,SERVIÇOS!$B:$G,4,0),IFERROR(VLOOKUP($B972,'COMPOSIÇÕES COMPLEMENTARES '!$C:$K,6,0),"")))</f>
        <v/>
      </c>
      <c r="G972" s="360" t="str">
        <f>IF($B972="","",IFERROR(VLOOKUP($B972,SERVIÇOS!$B:$G,5,0),IFERROR(VLOOKUP($B972,'COMPOSIÇÕES COMPLEMENTARES '!$C:$K,7,0),"")))</f>
        <v/>
      </c>
      <c r="H972" s="360" t="str">
        <f t="shared" si="83"/>
        <v/>
      </c>
      <c r="I972" s="360" t="str">
        <f t="shared" si="84"/>
        <v/>
      </c>
      <c r="J972" s="360" t="str">
        <f t="shared" si="85"/>
        <v/>
      </c>
      <c r="K972" s="360" t="str">
        <f t="shared" si="86"/>
        <v/>
      </c>
      <c r="L972" s="360"/>
    </row>
    <row r="973" spans="1:12">
      <c r="A973" s="355"/>
      <c r="B973" s="356"/>
      <c r="C973" s="357" t="str">
        <f>IF($B973="","",IFERROR(VLOOKUP($B973,SERVIÇOS!$B:$G,2,0),IFERROR(VLOOKUP($B973,'COMPOSIÇÕES COMPLEMENTARES '!$C:$K,2,0),"")))</f>
        <v/>
      </c>
      <c r="D973" s="358" t="str">
        <f>IF($B973="","",IFERROR(VLOOKUP($B973,SERVIÇOS!$B:$G,3,0),IFERROR(VLOOKUP($B973,'COMPOSIÇÕES COMPLEMENTARES '!$C:$K,3,0),"")))</f>
        <v/>
      </c>
      <c r="E973" s="359"/>
      <c r="F973" s="360" t="str">
        <f>IF($B973="","",IFERROR(VLOOKUP($B973,SERVIÇOS!$B:$G,4,0),IFERROR(VLOOKUP($B973,'COMPOSIÇÕES COMPLEMENTARES '!$C:$K,6,0),"")))</f>
        <v/>
      </c>
      <c r="G973" s="360" t="str">
        <f>IF($B973="","",IFERROR(VLOOKUP($B973,SERVIÇOS!$B:$G,5,0),IFERROR(VLOOKUP($B973,'COMPOSIÇÕES COMPLEMENTARES '!$C:$K,7,0),"")))</f>
        <v/>
      </c>
      <c r="H973" s="360" t="str">
        <f t="shared" si="83"/>
        <v/>
      </c>
      <c r="I973" s="360" t="str">
        <f t="shared" si="84"/>
        <v/>
      </c>
      <c r="J973" s="360" t="str">
        <f t="shared" si="85"/>
        <v/>
      </c>
      <c r="K973" s="360" t="str">
        <f t="shared" si="86"/>
        <v/>
      </c>
      <c r="L973" s="360"/>
    </row>
    <row r="974" spans="1:12">
      <c r="A974" s="355"/>
      <c r="B974" s="356"/>
      <c r="C974" s="357" t="str">
        <f>IF($B974="","",IFERROR(VLOOKUP($B974,SERVIÇOS!$B:$G,2,0),IFERROR(VLOOKUP($B974,'COMPOSIÇÕES COMPLEMENTARES '!$C:$K,2,0),"")))</f>
        <v/>
      </c>
      <c r="D974" s="358" t="str">
        <f>IF($B974="","",IFERROR(VLOOKUP($B974,SERVIÇOS!$B:$G,3,0),IFERROR(VLOOKUP($B974,'COMPOSIÇÕES COMPLEMENTARES '!$C:$K,3,0),"")))</f>
        <v/>
      </c>
      <c r="E974" s="359"/>
      <c r="F974" s="360" t="str">
        <f>IF($B974="","",IFERROR(VLOOKUP($B974,SERVIÇOS!$B:$G,4,0),IFERROR(VLOOKUP($B974,'COMPOSIÇÕES COMPLEMENTARES '!$C:$K,6,0),"")))</f>
        <v/>
      </c>
      <c r="G974" s="360" t="str">
        <f>IF($B974="","",IFERROR(VLOOKUP($B974,SERVIÇOS!$B:$G,5,0),IFERROR(VLOOKUP($B974,'COMPOSIÇÕES COMPLEMENTARES '!$C:$K,7,0),"")))</f>
        <v/>
      </c>
      <c r="H974" s="360" t="str">
        <f t="shared" si="83"/>
        <v/>
      </c>
      <c r="I974" s="360" t="str">
        <f t="shared" si="84"/>
        <v/>
      </c>
      <c r="J974" s="360" t="str">
        <f t="shared" si="85"/>
        <v/>
      </c>
      <c r="K974" s="360" t="str">
        <f t="shared" si="86"/>
        <v/>
      </c>
      <c r="L974" s="360"/>
    </row>
    <row r="975" spans="1:12">
      <c r="A975" s="355"/>
      <c r="B975" s="356"/>
      <c r="C975" s="357" t="str">
        <f>IF($B975="","",IFERROR(VLOOKUP($B975,SERVIÇOS!$B:$G,2,0),IFERROR(VLOOKUP($B975,'COMPOSIÇÕES COMPLEMENTARES '!$C:$K,2,0),"")))</f>
        <v/>
      </c>
      <c r="D975" s="358" t="str">
        <f>IF($B975="","",IFERROR(VLOOKUP($B975,SERVIÇOS!$B:$G,3,0),IFERROR(VLOOKUP($B975,'COMPOSIÇÕES COMPLEMENTARES '!$C:$K,3,0),"")))</f>
        <v/>
      </c>
      <c r="E975" s="359"/>
      <c r="F975" s="360" t="str">
        <f>IF($B975="","",IFERROR(VLOOKUP($B975,SERVIÇOS!$B:$G,4,0),IFERROR(VLOOKUP($B975,'COMPOSIÇÕES COMPLEMENTARES '!$C:$K,6,0),"")))</f>
        <v/>
      </c>
      <c r="G975" s="360" t="str">
        <f>IF($B975="","",IFERROR(VLOOKUP($B975,SERVIÇOS!$B:$G,5,0),IFERROR(VLOOKUP($B975,'COMPOSIÇÕES COMPLEMENTARES '!$C:$K,7,0),"")))</f>
        <v/>
      </c>
      <c r="H975" s="360" t="str">
        <f t="shared" si="83"/>
        <v/>
      </c>
      <c r="I975" s="360" t="str">
        <f t="shared" si="84"/>
        <v/>
      </c>
      <c r="J975" s="360" t="str">
        <f t="shared" si="85"/>
        <v/>
      </c>
      <c r="K975" s="360" t="str">
        <f t="shared" si="86"/>
        <v/>
      </c>
      <c r="L975" s="360"/>
    </row>
    <row r="976" spans="1:12">
      <c r="A976" s="355"/>
      <c r="B976" s="356"/>
      <c r="C976" s="357" t="str">
        <f>IF($B976="","",IFERROR(VLOOKUP($B976,SERVIÇOS!$B:$G,2,0),IFERROR(VLOOKUP($B976,'COMPOSIÇÕES COMPLEMENTARES '!$C:$K,2,0),"")))</f>
        <v/>
      </c>
      <c r="D976" s="358" t="str">
        <f>IF($B976="","",IFERROR(VLOOKUP($B976,SERVIÇOS!$B:$G,3,0),IFERROR(VLOOKUP($B976,'COMPOSIÇÕES COMPLEMENTARES '!$C:$K,3,0),"")))</f>
        <v/>
      </c>
      <c r="E976" s="359"/>
      <c r="F976" s="360" t="str">
        <f>IF($B976="","",IFERROR(VLOOKUP($B976,SERVIÇOS!$B:$G,4,0),IFERROR(VLOOKUP($B976,'COMPOSIÇÕES COMPLEMENTARES '!$C:$K,6,0),"")))</f>
        <v/>
      </c>
      <c r="G976" s="360" t="str">
        <f>IF($B976="","",IFERROR(VLOOKUP($B976,SERVIÇOS!$B:$G,5,0),IFERROR(VLOOKUP($B976,'COMPOSIÇÕES COMPLEMENTARES '!$C:$K,7,0),"")))</f>
        <v/>
      </c>
      <c r="H976" s="360" t="str">
        <f t="shared" si="83"/>
        <v/>
      </c>
      <c r="I976" s="360" t="str">
        <f t="shared" si="84"/>
        <v/>
      </c>
      <c r="J976" s="360" t="str">
        <f t="shared" si="85"/>
        <v/>
      </c>
      <c r="K976" s="360" t="str">
        <f t="shared" si="86"/>
        <v/>
      </c>
      <c r="L976" s="360"/>
    </row>
    <row r="977" spans="1:12">
      <c r="A977" s="355"/>
      <c r="B977" s="356"/>
      <c r="C977" s="357" t="str">
        <f>IF($B977="","",IFERROR(VLOOKUP($B977,SERVIÇOS!$B:$G,2,0),IFERROR(VLOOKUP($B977,'COMPOSIÇÕES COMPLEMENTARES '!$C:$K,2,0),"")))</f>
        <v/>
      </c>
      <c r="D977" s="358" t="str">
        <f>IF($B977="","",IFERROR(VLOOKUP($B977,SERVIÇOS!$B:$G,3,0),IFERROR(VLOOKUP($B977,'COMPOSIÇÕES COMPLEMENTARES '!$C:$K,3,0),"")))</f>
        <v/>
      </c>
      <c r="E977" s="359"/>
      <c r="F977" s="360" t="str">
        <f>IF($B977="","",IFERROR(VLOOKUP($B977,SERVIÇOS!$B:$G,4,0),IFERROR(VLOOKUP($B977,'COMPOSIÇÕES COMPLEMENTARES '!$C:$K,6,0),"")))</f>
        <v/>
      </c>
      <c r="G977" s="360" t="str">
        <f>IF($B977="","",IFERROR(VLOOKUP($B977,SERVIÇOS!$B:$G,5,0),IFERROR(VLOOKUP($B977,'COMPOSIÇÕES COMPLEMENTARES '!$C:$K,7,0),"")))</f>
        <v/>
      </c>
      <c r="H977" s="360" t="str">
        <f t="shared" si="83"/>
        <v/>
      </c>
      <c r="I977" s="360" t="str">
        <f t="shared" si="84"/>
        <v/>
      </c>
      <c r="J977" s="360" t="str">
        <f t="shared" si="85"/>
        <v/>
      </c>
      <c r="K977" s="360" t="str">
        <f t="shared" si="86"/>
        <v/>
      </c>
      <c r="L977" s="360"/>
    </row>
    <row r="978" spans="1:12">
      <c r="A978" s="355"/>
      <c r="B978" s="356"/>
      <c r="C978" s="357" t="str">
        <f>IF($B978="","",IFERROR(VLOOKUP($B978,SERVIÇOS!$B:$G,2,0),IFERROR(VLOOKUP($B978,'COMPOSIÇÕES COMPLEMENTARES '!$C:$K,2,0),"")))</f>
        <v/>
      </c>
      <c r="D978" s="358" t="str">
        <f>IF($B978="","",IFERROR(VLOOKUP($B978,SERVIÇOS!$B:$G,3,0),IFERROR(VLOOKUP($B978,'COMPOSIÇÕES COMPLEMENTARES '!$C:$K,3,0),"")))</f>
        <v/>
      </c>
      <c r="E978" s="359"/>
      <c r="F978" s="360" t="str">
        <f>IF($B978="","",IFERROR(VLOOKUP($B978,SERVIÇOS!$B:$G,4,0),IFERROR(VLOOKUP($B978,'COMPOSIÇÕES COMPLEMENTARES '!$C:$K,6,0),"")))</f>
        <v/>
      </c>
      <c r="G978" s="360" t="str">
        <f>IF($B978="","",IFERROR(VLOOKUP($B978,SERVIÇOS!$B:$G,5,0),IFERROR(VLOOKUP($B978,'COMPOSIÇÕES COMPLEMENTARES '!$C:$K,7,0),"")))</f>
        <v/>
      </c>
      <c r="H978" s="360" t="str">
        <f t="shared" ref="H978:H1004" si="87">IF(E978="","",F978+G978)</f>
        <v/>
      </c>
      <c r="I978" s="360" t="str">
        <f t="shared" si="84"/>
        <v/>
      </c>
      <c r="J978" s="360" t="str">
        <f t="shared" si="85"/>
        <v/>
      </c>
      <c r="K978" s="360" t="str">
        <f t="shared" si="86"/>
        <v/>
      </c>
      <c r="L978" s="360"/>
    </row>
    <row r="979" spans="1:12">
      <c r="A979" s="355"/>
      <c r="B979" s="356"/>
      <c r="C979" s="357" t="str">
        <f>IF($B979="","",IFERROR(VLOOKUP($B979,SERVIÇOS!$B:$G,2,0),IFERROR(VLOOKUP($B979,'COMPOSIÇÕES COMPLEMENTARES '!$C:$K,2,0),"")))</f>
        <v/>
      </c>
      <c r="D979" s="358" t="str">
        <f>IF($B979="","",IFERROR(VLOOKUP($B979,SERVIÇOS!$B:$G,3,0),IFERROR(VLOOKUP($B979,'COMPOSIÇÕES COMPLEMENTARES '!$C:$K,3,0),"")))</f>
        <v/>
      </c>
      <c r="E979" s="359"/>
      <c r="F979" s="360" t="str">
        <f>IF($B979="","",IFERROR(VLOOKUP($B979,SERVIÇOS!$B:$G,4,0),IFERROR(VLOOKUP($B979,'COMPOSIÇÕES COMPLEMENTARES '!$C:$K,6,0),"")))</f>
        <v/>
      </c>
      <c r="G979" s="360" t="str">
        <f>IF($B979="","",IFERROR(VLOOKUP($B979,SERVIÇOS!$B:$G,5,0),IFERROR(VLOOKUP($B979,'COMPOSIÇÕES COMPLEMENTARES '!$C:$K,7,0),"")))</f>
        <v/>
      </c>
      <c r="H979" s="360" t="str">
        <f t="shared" si="87"/>
        <v/>
      </c>
      <c r="I979" s="360" t="str">
        <f t="shared" si="84"/>
        <v/>
      </c>
      <c r="J979" s="360" t="str">
        <f t="shared" si="85"/>
        <v/>
      </c>
      <c r="K979" s="360" t="str">
        <f t="shared" si="86"/>
        <v/>
      </c>
      <c r="L979" s="360"/>
    </row>
    <row r="980" spans="1:12">
      <c r="A980" s="355"/>
      <c r="B980" s="356"/>
      <c r="C980" s="357" t="str">
        <f>IF($B980="","",IFERROR(VLOOKUP($B980,SERVIÇOS!$B:$G,2,0),IFERROR(VLOOKUP($B980,'COMPOSIÇÕES COMPLEMENTARES '!$C:$K,2,0),"")))</f>
        <v/>
      </c>
      <c r="D980" s="358" t="str">
        <f>IF($B980="","",IFERROR(VLOOKUP($B980,SERVIÇOS!$B:$G,3,0),IFERROR(VLOOKUP($B980,'COMPOSIÇÕES COMPLEMENTARES '!$C:$K,3,0),"")))</f>
        <v/>
      </c>
      <c r="E980" s="359"/>
      <c r="F980" s="360" t="str">
        <f>IF($B980="","",IFERROR(VLOOKUP($B980,SERVIÇOS!$B:$G,4,0),IFERROR(VLOOKUP($B980,'COMPOSIÇÕES COMPLEMENTARES '!$C:$K,6,0),"")))</f>
        <v/>
      </c>
      <c r="G980" s="360" t="str">
        <f>IF($B980="","",IFERROR(VLOOKUP($B980,SERVIÇOS!$B:$G,5,0),IFERROR(VLOOKUP($B980,'COMPOSIÇÕES COMPLEMENTARES '!$C:$K,7,0),"")))</f>
        <v/>
      </c>
      <c r="H980" s="360" t="str">
        <f t="shared" si="87"/>
        <v/>
      </c>
      <c r="I980" s="360" t="str">
        <f t="shared" si="84"/>
        <v/>
      </c>
      <c r="J980" s="360" t="str">
        <f t="shared" si="85"/>
        <v/>
      </c>
      <c r="K980" s="360" t="str">
        <f t="shared" si="86"/>
        <v/>
      </c>
      <c r="L980" s="360"/>
    </row>
    <row r="981" spans="1:12">
      <c r="A981" s="355"/>
      <c r="B981" s="356"/>
      <c r="C981" s="357" t="str">
        <f>IF($B981="","",IFERROR(VLOOKUP($B981,SERVIÇOS!$B:$G,2,0),IFERROR(VLOOKUP($B981,'COMPOSIÇÕES COMPLEMENTARES '!$C:$K,2,0),"")))</f>
        <v/>
      </c>
      <c r="D981" s="358" t="str">
        <f>IF($B981="","",IFERROR(VLOOKUP($B981,SERVIÇOS!$B:$G,3,0),IFERROR(VLOOKUP($B981,'COMPOSIÇÕES COMPLEMENTARES '!$C:$K,3,0),"")))</f>
        <v/>
      </c>
      <c r="E981" s="359"/>
      <c r="F981" s="360" t="str">
        <f>IF($B981="","",IFERROR(VLOOKUP($B981,SERVIÇOS!$B:$G,4,0),IFERROR(VLOOKUP($B981,'COMPOSIÇÕES COMPLEMENTARES '!$C:$K,6,0),"")))</f>
        <v/>
      </c>
      <c r="G981" s="360" t="str">
        <f>IF($B981="","",IFERROR(VLOOKUP($B981,SERVIÇOS!$B:$G,5,0),IFERROR(VLOOKUP($B981,'COMPOSIÇÕES COMPLEMENTARES '!$C:$K,7,0),"")))</f>
        <v/>
      </c>
      <c r="H981" s="360" t="str">
        <f t="shared" si="87"/>
        <v/>
      </c>
      <c r="I981" s="360" t="str">
        <f t="shared" si="84"/>
        <v/>
      </c>
      <c r="J981" s="360" t="str">
        <f t="shared" si="85"/>
        <v/>
      </c>
      <c r="K981" s="360" t="str">
        <f t="shared" si="86"/>
        <v/>
      </c>
      <c r="L981" s="360"/>
    </row>
    <row r="982" spans="1:12">
      <c r="A982" s="355"/>
      <c r="B982" s="356"/>
      <c r="C982" s="357" t="str">
        <f>IF($B982="","",IFERROR(VLOOKUP($B982,SERVIÇOS!$B:$G,2,0),IFERROR(VLOOKUP($B982,'COMPOSIÇÕES COMPLEMENTARES '!$C:$K,2,0),"")))</f>
        <v/>
      </c>
      <c r="D982" s="358" t="str">
        <f>IF($B982="","",IFERROR(VLOOKUP($B982,SERVIÇOS!$B:$G,3,0),IFERROR(VLOOKUP($B982,'COMPOSIÇÕES COMPLEMENTARES '!$C:$K,3,0),"")))</f>
        <v/>
      </c>
      <c r="E982" s="359"/>
      <c r="F982" s="360" t="str">
        <f>IF($B982="","",IFERROR(VLOOKUP($B982,SERVIÇOS!$B:$G,4,0),IFERROR(VLOOKUP($B982,'COMPOSIÇÕES COMPLEMENTARES '!$C:$K,6,0),"")))</f>
        <v/>
      </c>
      <c r="G982" s="360" t="str">
        <f>IF($B982="","",IFERROR(VLOOKUP($B982,SERVIÇOS!$B:$G,5,0),IFERROR(VLOOKUP($B982,'COMPOSIÇÕES COMPLEMENTARES '!$C:$K,7,0),"")))</f>
        <v/>
      </c>
      <c r="H982" s="360" t="str">
        <f t="shared" si="87"/>
        <v/>
      </c>
      <c r="I982" s="360" t="str">
        <f t="shared" si="84"/>
        <v/>
      </c>
      <c r="J982" s="360" t="str">
        <f t="shared" si="85"/>
        <v/>
      </c>
      <c r="K982" s="360" t="str">
        <f t="shared" si="86"/>
        <v/>
      </c>
      <c r="L982" s="360"/>
    </row>
    <row r="983" spans="1:12">
      <c r="A983" s="355"/>
      <c r="B983" s="356"/>
      <c r="C983" s="357" t="str">
        <f>IF($B983="","",IFERROR(VLOOKUP($B983,SERVIÇOS!$B:$G,2,0),IFERROR(VLOOKUP($B983,'COMPOSIÇÕES COMPLEMENTARES '!$C:$K,2,0),"")))</f>
        <v/>
      </c>
      <c r="D983" s="358" t="str">
        <f>IF($B983="","",IFERROR(VLOOKUP($B983,SERVIÇOS!$B:$G,3,0),IFERROR(VLOOKUP($B983,'COMPOSIÇÕES COMPLEMENTARES '!$C:$K,3,0),"")))</f>
        <v/>
      </c>
      <c r="E983" s="359"/>
      <c r="F983" s="360" t="str">
        <f>IF($B983="","",IFERROR(VLOOKUP($B983,SERVIÇOS!$B:$G,4,0),IFERROR(VLOOKUP($B983,'COMPOSIÇÕES COMPLEMENTARES '!$C:$K,6,0),"")))</f>
        <v/>
      </c>
      <c r="G983" s="360" t="str">
        <f>IF($B983="","",IFERROR(VLOOKUP($B983,SERVIÇOS!$B:$G,5,0),IFERROR(VLOOKUP($B983,'COMPOSIÇÕES COMPLEMENTARES '!$C:$K,7,0),"")))</f>
        <v/>
      </c>
      <c r="H983" s="360" t="str">
        <f t="shared" si="87"/>
        <v/>
      </c>
      <c r="I983" s="360" t="str">
        <f t="shared" si="84"/>
        <v/>
      </c>
      <c r="J983" s="360" t="str">
        <f t="shared" si="85"/>
        <v/>
      </c>
      <c r="K983" s="360" t="str">
        <f t="shared" si="86"/>
        <v/>
      </c>
      <c r="L983" s="360"/>
    </row>
    <row r="984" spans="1:12">
      <c r="A984" s="355"/>
      <c r="B984" s="356"/>
      <c r="C984" s="357" t="str">
        <f>IF($B984="","",IFERROR(VLOOKUP($B984,SERVIÇOS!$B:$G,2,0),IFERROR(VLOOKUP($B984,'COMPOSIÇÕES COMPLEMENTARES '!$C:$K,2,0),"")))</f>
        <v/>
      </c>
      <c r="D984" s="358" t="str">
        <f>IF($B984="","",IFERROR(VLOOKUP($B984,SERVIÇOS!$B:$G,3,0),IFERROR(VLOOKUP($B984,'COMPOSIÇÕES COMPLEMENTARES '!$C:$K,3,0),"")))</f>
        <v/>
      </c>
      <c r="E984" s="359"/>
      <c r="F984" s="360" t="str">
        <f>IF($B984="","",IFERROR(VLOOKUP($B984,SERVIÇOS!$B:$G,4,0),IFERROR(VLOOKUP($B984,'COMPOSIÇÕES COMPLEMENTARES '!$C:$K,6,0),"")))</f>
        <v/>
      </c>
      <c r="G984" s="360" t="str">
        <f>IF($B984="","",IFERROR(VLOOKUP($B984,SERVIÇOS!$B:$G,5,0),IFERROR(VLOOKUP($B984,'COMPOSIÇÕES COMPLEMENTARES '!$C:$K,7,0),"")))</f>
        <v/>
      </c>
      <c r="H984" s="360" t="str">
        <f t="shared" si="87"/>
        <v/>
      </c>
      <c r="I984" s="360" t="str">
        <f t="shared" si="84"/>
        <v/>
      </c>
      <c r="J984" s="360" t="str">
        <f t="shared" si="85"/>
        <v/>
      </c>
      <c r="K984" s="360" t="str">
        <f t="shared" si="86"/>
        <v/>
      </c>
      <c r="L984" s="360"/>
    </row>
    <row r="985" spans="1:12">
      <c r="A985" s="355"/>
      <c r="B985" s="356"/>
      <c r="C985" s="357" t="str">
        <f>IF($B985="","",IFERROR(VLOOKUP($B985,SERVIÇOS!$B:$G,2,0),IFERROR(VLOOKUP($B985,'COMPOSIÇÕES COMPLEMENTARES '!$C:$K,2,0),"")))</f>
        <v/>
      </c>
      <c r="D985" s="358" t="str">
        <f>IF($B985="","",IFERROR(VLOOKUP($B985,SERVIÇOS!$B:$G,3,0),IFERROR(VLOOKUP($B985,'COMPOSIÇÕES COMPLEMENTARES '!$C:$K,3,0),"")))</f>
        <v/>
      </c>
      <c r="E985" s="359"/>
      <c r="F985" s="360" t="str">
        <f>IF($B985="","",IFERROR(VLOOKUP($B985,SERVIÇOS!$B:$G,4,0),IFERROR(VLOOKUP($B985,'COMPOSIÇÕES COMPLEMENTARES '!$C:$K,6,0),"")))</f>
        <v/>
      </c>
      <c r="G985" s="360" t="str">
        <f>IF($B985="","",IFERROR(VLOOKUP($B985,SERVIÇOS!$B:$G,5,0),IFERROR(VLOOKUP($B985,'COMPOSIÇÕES COMPLEMENTARES '!$C:$K,7,0),"")))</f>
        <v/>
      </c>
      <c r="H985" s="360" t="str">
        <f t="shared" si="87"/>
        <v/>
      </c>
      <c r="I985" s="360" t="str">
        <f t="shared" si="84"/>
        <v/>
      </c>
      <c r="J985" s="360" t="str">
        <f t="shared" si="85"/>
        <v/>
      </c>
      <c r="K985" s="360" t="str">
        <f t="shared" si="86"/>
        <v/>
      </c>
      <c r="L985" s="360"/>
    </row>
    <row r="986" spans="1:12">
      <c r="A986" s="355"/>
      <c r="B986" s="356"/>
      <c r="C986" s="357" t="str">
        <f>IF($B986="","",IFERROR(VLOOKUP($B986,SERVIÇOS!$B:$G,2,0),IFERROR(VLOOKUP($B986,'COMPOSIÇÕES COMPLEMENTARES '!$C:$K,2,0),"")))</f>
        <v/>
      </c>
      <c r="D986" s="358" t="str">
        <f>IF($B986="","",IFERROR(VLOOKUP($B986,SERVIÇOS!$B:$G,3,0),IFERROR(VLOOKUP($B986,'COMPOSIÇÕES COMPLEMENTARES '!$C:$K,3,0),"")))</f>
        <v/>
      </c>
      <c r="E986" s="359"/>
      <c r="F986" s="360" t="str">
        <f>IF($B986="","",IFERROR(VLOOKUP($B986,SERVIÇOS!$B:$G,4,0),IFERROR(VLOOKUP($B986,'COMPOSIÇÕES COMPLEMENTARES '!$C:$K,6,0),"")))</f>
        <v/>
      </c>
      <c r="G986" s="360" t="str">
        <f>IF($B986="","",IFERROR(VLOOKUP($B986,SERVIÇOS!$B:$G,5,0),IFERROR(VLOOKUP($B986,'COMPOSIÇÕES COMPLEMENTARES '!$C:$K,7,0),"")))</f>
        <v/>
      </c>
      <c r="H986" s="360" t="str">
        <f t="shared" si="87"/>
        <v/>
      </c>
      <c r="I986" s="360" t="str">
        <f t="shared" si="84"/>
        <v/>
      </c>
      <c r="J986" s="360" t="str">
        <f t="shared" si="85"/>
        <v/>
      </c>
      <c r="K986" s="360" t="str">
        <f t="shared" si="86"/>
        <v/>
      </c>
      <c r="L986" s="360"/>
    </row>
    <row r="987" spans="1:12">
      <c r="A987" s="355"/>
      <c r="B987" s="356"/>
      <c r="C987" s="357" t="str">
        <f>IF($B987="","",IFERROR(VLOOKUP($B987,SERVIÇOS!$B:$G,2,0),IFERROR(VLOOKUP($B987,'COMPOSIÇÕES COMPLEMENTARES '!$C:$K,2,0),"")))</f>
        <v/>
      </c>
      <c r="D987" s="358" t="str">
        <f>IF($B987="","",IFERROR(VLOOKUP($B987,SERVIÇOS!$B:$G,3,0),IFERROR(VLOOKUP($B987,'COMPOSIÇÕES COMPLEMENTARES '!$C:$K,3,0),"")))</f>
        <v/>
      </c>
      <c r="E987" s="359"/>
      <c r="F987" s="360" t="str">
        <f>IF($B987="","",IFERROR(VLOOKUP($B987,SERVIÇOS!$B:$G,4,0),IFERROR(VLOOKUP($B987,'COMPOSIÇÕES COMPLEMENTARES '!$C:$K,6,0),"")))</f>
        <v/>
      </c>
      <c r="G987" s="360" t="str">
        <f>IF($B987="","",IFERROR(VLOOKUP($B987,SERVIÇOS!$B:$G,5,0),IFERROR(VLOOKUP($B987,'COMPOSIÇÕES COMPLEMENTARES '!$C:$K,7,0),"")))</f>
        <v/>
      </c>
      <c r="H987" s="360" t="str">
        <f t="shared" si="87"/>
        <v/>
      </c>
      <c r="I987" s="360" t="str">
        <f t="shared" ref="I987:I1004" si="88">IF(E987="","",TRUNC((E987*F987),2))</f>
        <v/>
      </c>
      <c r="J987" s="360" t="str">
        <f t="shared" ref="J987:J1004" si="89">IF(E987="","",TRUNC((E987*G987),2))</f>
        <v/>
      </c>
      <c r="K987" s="360" t="str">
        <f t="shared" ref="K987:K1004" si="90">IF(E987="","",TRUNC((E987*H987),2))</f>
        <v/>
      </c>
      <c r="L987" s="360"/>
    </row>
    <row r="988" spans="1:12">
      <c r="A988" s="355"/>
      <c r="B988" s="356"/>
      <c r="C988" s="357" t="str">
        <f>IF($B988="","",IFERROR(VLOOKUP($B988,SERVIÇOS!$B:$G,2,0),IFERROR(VLOOKUP($B988,'COMPOSIÇÕES COMPLEMENTARES '!$C:$K,2,0),"")))</f>
        <v/>
      </c>
      <c r="D988" s="358" t="str">
        <f>IF($B988="","",IFERROR(VLOOKUP($B988,SERVIÇOS!$B:$G,3,0),IFERROR(VLOOKUP($B988,'COMPOSIÇÕES COMPLEMENTARES '!$C:$K,3,0),"")))</f>
        <v/>
      </c>
      <c r="E988" s="359"/>
      <c r="F988" s="360" t="str">
        <f>IF($B988="","",IFERROR(VLOOKUP($B988,SERVIÇOS!$B:$G,4,0),IFERROR(VLOOKUP($B988,'COMPOSIÇÕES COMPLEMENTARES '!$C:$K,6,0),"")))</f>
        <v/>
      </c>
      <c r="G988" s="360" t="str">
        <f>IF($B988="","",IFERROR(VLOOKUP($B988,SERVIÇOS!$B:$G,5,0),IFERROR(VLOOKUP($B988,'COMPOSIÇÕES COMPLEMENTARES '!$C:$K,7,0),"")))</f>
        <v/>
      </c>
      <c r="H988" s="360" t="str">
        <f t="shared" si="87"/>
        <v/>
      </c>
      <c r="I988" s="360" t="str">
        <f t="shared" si="88"/>
        <v/>
      </c>
      <c r="J988" s="360" t="str">
        <f t="shared" si="89"/>
        <v/>
      </c>
      <c r="K988" s="360" t="str">
        <f t="shared" si="90"/>
        <v/>
      </c>
      <c r="L988" s="360"/>
    </row>
    <row r="989" spans="1:12">
      <c r="A989" s="355"/>
      <c r="B989" s="356"/>
      <c r="C989" s="357" t="str">
        <f>IF($B989="","",IFERROR(VLOOKUP($B989,SERVIÇOS!$B:$G,2,0),IFERROR(VLOOKUP($B989,'COMPOSIÇÕES COMPLEMENTARES '!$C:$K,2,0),"")))</f>
        <v/>
      </c>
      <c r="D989" s="358" t="str">
        <f>IF($B989="","",IFERROR(VLOOKUP($B989,SERVIÇOS!$B:$G,3,0),IFERROR(VLOOKUP($B989,'COMPOSIÇÕES COMPLEMENTARES '!$C:$K,3,0),"")))</f>
        <v/>
      </c>
      <c r="E989" s="359"/>
      <c r="F989" s="360" t="str">
        <f>IF($B989="","",IFERROR(VLOOKUP($B989,SERVIÇOS!$B:$G,4,0),IFERROR(VLOOKUP($B989,'COMPOSIÇÕES COMPLEMENTARES '!$C:$K,6,0),"")))</f>
        <v/>
      </c>
      <c r="G989" s="360" t="str">
        <f>IF($B989="","",IFERROR(VLOOKUP($B989,SERVIÇOS!$B:$G,5,0),IFERROR(VLOOKUP($B989,'COMPOSIÇÕES COMPLEMENTARES '!$C:$K,7,0),"")))</f>
        <v/>
      </c>
      <c r="H989" s="360" t="str">
        <f t="shared" si="87"/>
        <v/>
      </c>
      <c r="I989" s="360" t="str">
        <f t="shared" si="88"/>
        <v/>
      </c>
      <c r="J989" s="360" t="str">
        <f t="shared" si="89"/>
        <v/>
      </c>
      <c r="K989" s="360" t="str">
        <f t="shared" si="90"/>
        <v/>
      </c>
      <c r="L989" s="360"/>
    </row>
    <row r="990" spans="1:12">
      <c r="A990" s="355"/>
      <c r="B990" s="356"/>
      <c r="C990" s="357" t="str">
        <f>IF($B990="","",IFERROR(VLOOKUP($B990,SERVIÇOS!$B:$G,2,0),IFERROR(VLOOKUP($B990,'COMPOSIÇÕES COMPLEMENTARES '!$C:$K,2,0),"")))</f>
        <v/>
      </c>
      <c r="D990" s="358" t="str">
        <f>IF($B990="","",IFERROR(VLOOKUP($B990,SERVIÇOS!$B:$G,3,0),IFERROR(VLOOKUP($B990,'COMPOSIÇÕES COMPLEMENTARES '!$C:$K,3,0),"")))</f>
        <v/>
      </c>
      <c r="E990" s="359"/>
      <c r="F990" s="360" t="str">
        <f>IF($B990="","",IFERROR(VLOOKUP($B990,SERVIÇOS!$B:$G,4,0),IFERROR(VLOOKUP($B990,'COMPOSIÇÕES COMPLEMENTARES '!$C:$K,6,0),"")))</f>
        <v/>
      </c>
      <c r="G990" s="360" t="str">
        <f>IF($B990="","",IFERROR(VLOOKUP($B990,SERVIÇOS!$B:$G,5,0),IFERROR(VLOOKUP($B990,'COMPOSIÇÕES COMPLEMENTARES '!$C:$K,7,0),"")))</f>
        <v/>
      </c>
      <c r="H990" s="360" t="str">
        <f t="shared" si="87"/>
        <v/>
      </c>
      <c r="I990" s="360" t="str">
        <f t="shared" si="88"/>
        <v/>
      </c>
      <c r="J990" s="360" t="str">
        <f t="shared" si="89"/>
        <v/>
      </c>
      <c r="K990" s="360" t="str">
        <f t="shared" si="90"/>
        <v/>
      </c>
      <c r="L990" s="360"/>
    </row>
    <row r="991" spans="1:12">
      <c r="A991" s="355"/>
      <c r="B991" s="356"/>
      <c r="C991" s="357" t="str">
        <f>IF($B991="","",IFERROR(VLOOKUP($B991,SERVIÇOS!$B:$G,2,0),IFERROR(VLOOKUP($B991,'COMPOSIÇÕES COMPLEMENTARES '!$C:$K,2,0),"")))</f>
        <v/>
      </c>
      <c r="D991" s="358" t="str">
        <f>IF($B991="","",IFERROR(VLOOKUP($B991,SERVIÇOS!$B:$G,3,0),IFERROR(VLOOKUP($B991,'COMPOSIÇÕES COMPLEMENTARES '!$C:$K,3,0),"")))</f>
        <v/>
      </c>
      <c r="E991" s="359"/>
      <c r="F991" s="360" t="str">
        <f>IF($B991="","",IFERROR(VLOOKUP($B991,SERVIÇOS!$B:$G,4,0),IFERROR(VLOOKUP($B991,'COMPOSIÇÕES COMPLEMENTARES '!$C:$K,6,0),"")))</f>
        <v/>
      </c>
      <c r="G991" s="360" t="str">
        <f>IF($B991="","",IFERROR(VLOOKUP($B991,SERVIÇOS!$B:$G,5,0),IFERROR(VLOOKUP($B991,'COMPOSIÇÕES COMPLEMENTARES '!$C:$K,7,0),"")))</f>
        <v/>
      </c>
      <c r="H991" s="360" t="str">
        <f t="shared" si="87"/>
        <v/>
      </c>
      <c r="I991" s="360" t="str">
        <f t="shared" si="88"/>
        <v/>
      </c>
      <c r="J991" s="360" t="str">
        <f t="shared" si="89"/>
        <v/>
      </c>
      <c r="K991" s="360" t="str">
        <f t="shared" si="90"/>
        <v/>
      </c>
      <c r="L991" s="360"/>
    </row>
    <row r="992" spans="1:12">
      <c r="A992" s="355"/>
      <c r="B992" s="356"/>
      <c r="C992" s="357" t="str">
        <f>IF($B992="","",IFERROR(VLOOKUP($B992,SERVIÇOS!$B:$G,2,0),IFERROR(VLOOKUP($B992,'COMPOSIÇÕES COMPLEMENTARES '!$C:$K,2,0),"")))</f>
        <v/>
      </c>
      <c r="D992" s="358" t="str">
        <f>IF($B992="","",IFERROR(VLOOKUP($B992,SERVIÇOS!$B:$G,3,0),IFERROR(VLOOKUP($B992,'COMPOSIÇÕES COMPLEMENTARES '!$C:$K,3,0),"")))</f>
        <v/>
      </c>
      <c r="E992" s="359"/>
      <c r="F992" s="360" t="str">
        <f>IF($B992="","",IFERROR(VLOOKUP($B992,SERVIÇOS!$B:$G,4,0),IFERROR(VLOOKUP($B992,'COMPOSIÇÕES COMPLEMENTARES '!$C:$K,6,0),"")))</f>
        <v/>
      </c>
      <c r="G992" s="360" t="str">
        <f>IF($B992="","",IFERROR(VLOOKUP($B992,SERVIÇOS!$B:$G,5,0),IFERROR(VLOOKUP($B992,'COMPOSIÇÕES COMPLEMENTARES '!$C:$K,7,0),"")))</f>
        <v/>
      </c>
      <c r="H992" s="360" t="str">
        <f t="shared" si="87"/>
        <v/>
      </c>
      <c r="I992" s="360" t="str">
        <f t="shared" si="88"/>
        <v/>
      </c>
      <c r="J992" s="360" t="str">
        <f t="shared" si="89"/>
        <v/>
      </c>
      <c r="K992" s="360" t="str">
        <f t="shared" si="90"/>
        <v/>
      </c>
      <c r="L992" s="360"/>
    </row>
    <row r="993" spans="1:12">
      <c r="A993" s="355"/>
      <c r="B993" s="356"/>
      <c r="C993" s="357" t="str">
        <f>IF($B993="","",IFERROR(VLOOKUP($B993,SERVIÇOS!$B:$G,2,0),IFERROR(VLOOKUP($B993,'COMPOSIÇÕES COMPLEMENTARES '!$C:$K,2,0),"")))</f>
        <v/>
      </c>
      <c r="D993" s="358" t="str">
        <f>IF($B993="","",IFERROR(VLOOKUP($B993,SERVIÇOS!$B:$G,3,0),IFERROR(VLOOKUP($B993,'COMPOSIÇÕES COMPLEMENTARES '!$C:$K,3,0),"")))</f>
        <v/>
      </c>
      <c r="E993" s="359"/>
      <c r="F993" s="360" t="str">
        <f>IF($B993="","",IFERROR(VLOOKUP($B993,SERVIÇOS!$B:$G,4,0),IFERROR(VLOOKUP($B993,'COMPOSIÇÕES COMPLEMENTARES '!$C:$K,6,0),"")))</f>
        <v/>
      </c>
      <c r="G993" s="360" t="str">
        <f>IF($B993="","",IFERROR(VLOOKUP($B993,SERVIÇOS!$B:$G,5,0),IFERROR(VLOOKUP($B993,'COMPOSIÇÕES COMPLEMENTARES '!$C:$K,7,0),"")))</f>
        <v/>
      </c>
      <c r="H993" s="360" t="str">
        <f t="shared" si="87"/>
        <v/>
      </c>
      <c r="I993" s="360" t="str">
        <f t="shared" si="88"/>
        <v/>
      </c>
      <c r="J993" s="360" t="str">
        <f t="shared" si="89"/>
        <v/>
      </c>
      <c r="K993" s="360" t="str">
        <f t="shared" si="90"/>
        <v/>
      </c>
      <c r="L993" s="360"/>
    </row>
    <row r="994" spans="1:12">
      <c r="A994" s="355"/>
      <c r="B994" s="356"/>
      <c r="C994" s="357" t="str">
        <f>IF($B994="","",IFERROR(VLOOKUP($B994,SERVIÇOS!$B:$G,2,0),IFERROR(VLOOKUP($B994,'COMPOSIÇÕES COMPLEMENTARES '!$C:$K,2,0),"")))</f>
        <v/>
      </c>
      <c r="D994" s="358" t="str">
        <f>IF($B994="","",IFERROR(VLOOKUP($B994,SERVIÇOS!$B:$G,3,0),IFERROR(VLOOKUP($B994,'COMPOSIÇÕES COMPLEMENTARES '!$C:$K,3,0),"")))</f>
        <v/>
      </c>
      <c r="E994" s="359"/>
      <c r="F994" s="360" t="str">
        <f>IF($B994="","",IFERROR(VLOOKUP($B994,SERVIÇOS!$B:$G,4,0),IFERROR(VLOOKUP($B994,'COMPOSIÇÕES COMPLEMENTARES '!$C:$K,6,0),"")))</f>
        <v/>
      </c>
      <c r="G994" s="360" t="str">
        <f>IF($B994="","",IFERROR(VLOOKUP($B994,SERVIÇOS!$B:$G,5,0),IFERROR(VLOOKUP($B994,'COMPOSIÇÕES COMPLEMENTARES '!$C:$K,7,0),"")))</f>
        <v/>
      </c>
      <c r="H994" s="360" t="str">
        <f t="shared" si="87"/>
        <v/>
      </c>
      <c r="I994" s="360" t="str">
        <f t="shared" si="88"/>
        <v/>
      </c>
      <c r="J994" s="360" t="str">
        <f t="shared" si="89"/>
        <v/>
      </c>
      <c r="K994" s="360" t="str">
        <f t="shared" si="90"/>
        <v/>
      </c>
      <c r="L994" s="360"/>
    </row>
    <row r="995" spans="1:12">
      <c r="A995" s="355"/>
      <c r="B995" s="356"/>
      <c r="C995" s="357" t="str">
        <f>IF($B995="","",IFERROR(VLOOKUP($B995,SERVIÇOS!$B:$G,2,0),IFERROR(VLOOKUP($B995,'COMPOSIÇÕES COMPLEMENTARES '!$C:$K,2,0),"")))</f>
        <v/>
      </c>
      <c r="D995" s="358" t="str">
        <f>IF($B995="","",IFERROR(VLOOKUP($B995,SERVIÇOS!$B:$G,3,0),IFERROR(VLOOKUP($B995,'COMPOSIÇÕES COMPLEMENTARES '!$C:$K,3,0),"")))</f>
        <v/>
      </c>
      <c r="E995" s="359"/>
      <c r="F995" s="360" t="str">
        <f>IF($B995="","",IFERROR(VLOOKUP($B995,SERVIÇOS!$B:$G,4,0),IFERROR(VLOOKUP($B995,'COMPOSIÇÕES COMPLEMENTARES '!$C:$K,6,0),"")))</f>
        <v/>
      </c>
      <c r="G995" s="360" t="str">
        <f>IF($B995="","",IFERROR(VLOOKUP($B995,SERVIÇOS!$B:$G,5,0),IFERROR(VLOOKUP($B995,'COMPOSIÇÕES COMPLEMENTARES '!$C:$K,7,0),"")))</f>
        <v/>
      </c>
      <c r="H995" s="360" t="str">
        <f t="shared" si="87"/>
        <v/>
      </c>
      <c r="I995" s="360" t="str">
        <f t="shared" si="88"/>
        <v/>
      </c>
      <c r="J995" s="360" t="str">
        <f t="shared" si="89"/>
        <v/>
      </c>
      <c r="K995" s="360" t="str">
        <f t="shared" si="90"/>
        <v/>
      </c>
      <c r="L995" s="360"/>
    </row>
    <row r="996" spans="1:12">
      <c r="A996" s="355"/>
      <c r="B996" s="356"/>
      <c r="C996" s="357" t="str">
        <f>IF($B996="","",IFERROR(VLOOKUP($B996,SERVIÇOS!$B:$G,2,0),IFERROR(VLOOKUP($B996,'COMPOSIÇÕES COMPLEMENTARES '!$C:$K,2,0),"")))</f>
        <v/>
      </c>
      <c r="D996" s="358" t="str">
        <f>IF($B996="","",IFERROR(VLOOKUP($B996,SERVIÇOS!$B:$G,3,0),IFERROR(VLOOKUP($B996,'COMPOSIÇÕES COMPLEMENTARES '!$C:$K,3,0),"")))</f>
        <v/>
      </c>
      <c r="E996" s="359"/>
      <c r="F996" s="360" t="str">
        <f>IF($B996="","",IFERROR(VLOOKUP($B996,SERVIÇOS!$B:$G,4,0),IFERROR(VLOOKUP($B996,'COMPOSIÇÕES COMPLEMENTARES '!$C:$K,6,0),"")))</f>
        <v/>
      </c>
      <c r="G996" s="360" t="str">
        <f>IF($B996="","",IFERROR(VLOOKUP($B996,SERVIÇOS!$B:$G,5,0),IFERROR(VLOOKUP($B996,'COMPOSIÇÕES COMPLEMENTARES '!$C:$K,7,0),"")))</f>
        <v/>
      </c>
      <c r="H996" s="360" t="str">
        <f t="shared" si="87"/>
        <v/>
      </c>
      <c r="I996" s="360" t="str">
        <f t="shared" si="88"/>
        <v/>
      </c>
      <c r="J996" s="360" t="str">
        <f t="shared" si="89"/>
        <v/>
      </c>
      <c r="K996" s="360" t="str">
        <f t="shared" si="90"/>
        <v/>
      </c>
      <c r="L996" s="360"/>
    </row>
    <row r="997" spans="1:12">
      <c r="A997" s="355"/>
      <c r="B997" s="356"/>
      <c r="C997" s="357" t="str">
        <f>IF($B997="","",IFERROR(VLOOKUP($B997,SERVIÇOS!$B:$G,2,0),IFERROR(VLOOKUP($B997,'COMPOSIÇÕES COMPLEMENTARES '!$C:$K,2,0),"")))</f>
        <v/>
      </c>
      <c r="D997" s="358" t="str">
        <f>IF($B997="","",IFERROR(VLOOKUP($B997,SERVIÇOS!$B:$G,3,0),IFERROR(VLOOKUP($B997,'COMPOSIÇÕES COMPLEMENTARES '!$C:$K,3,0),"")))</f>
        <v/>
      </c>
      <c r="E997" s="359"/>
      <c r="F997" s="360" t="str">
        <f>IF($B997="","",IFERROR(VLOOKUP($B997,SERVIÇOS!$B:$G,4,0),IFERROR(VLOOKUP($B997,'COMPOSIÇÕES COMPLEMENTARES '!$C:$K,6,0),"")))</f>
        <v/>
      </c>
      <c r="G997" s="360" t="str">
        <f>IF($B997="","",IFERROR(VLOOKUP($B997,SERVIÇOS!$B:$G,5,0),IFERROR(VLOOKUP($B997,'COMPOSIÇÕES COMPLEMENTARES '!$C:$K,7,0),"")))</f>
        <v/>
      </c>
      <c r="H997" s="360" t="str">
        <f t="shared" si="87"/>
        <v/>
      </c>
      <c r="I997" s="360" t="str">
        <f t="shared" si="88"/>
        <v/>
      </c>
      <c r="J997" s="360" t="str">
        <f t="shared" si="89"/>
        <v/>
      </c>
      <c r="K997" s="360" t="str">
        <f t="shared" si="90"/>
        <v/>
      </c>
      <c r="L997" s="360"/>
    </row>
    <row r="998" spans="1:12">
      <c r="A998" s="355"/>
      <c r="B998" s="356"/>
      <c r="C998" s="357" t="str">
        <f>IF($B998="","",IFERROR(VLOOKUP($B998,SERVIÇOS!$B:$G,2,0),IFERROR(VLOOKUP($B998,'COMPOSIÇÕES COMPLEMENTARES '!$C:$K,2,0),"")))</f>
        <v/>
      </c>
      <c r="D998" s="358" t="str">
        <f>IF($B998="","",IFERROR(VLOOKUP($B998,SERVIÇOS!$B:$G,3,0),IFERROR(VLOOKUP($B998,'COMPOSIÇÕES COMPLEMENTARES '!$C:$K,3,0),"")))</f>
        <v/>
      </c>
      <c r="E998" s="359"/>
      <c r="F998" s="360" t="str">
        <f>IF($B998="","",IFERROR(VLOOKUP($B998,SERVIÇOS!$B:$G,4,0),IFERROR(VLOOKUP($B998,'COMPOSIÇÕES COMPLEMENTARES '!$C:$K,6,0),"")))</f>
        <v/>
      </c>
      <c r="G998" s="360" t="str">
        <f>IF($B998="","",IFERROR(VLOOKUP($B998,SERVIÇOS!$B:$G,5,0),IFERROR(VLOOKUP($B998,'COMPOSIÇÕES COMPLEMENTARES '!$C:$K,7,0),"")))</f>
        <v/>
      </c>
      <c r="H998" s="360" t="str">
        <f t="shared" si="87"/>
        <v/>
      </c>
      <c r="I998" s="360" t="str">
        <f t="shared" si="88"/>
        <v/>
      </c>
      <c r="J998" s="360" t="str">
        <f t="shared" si="89"/>
        <v/>
      </c>
      <c r="K998" s="360" t="str">
        <f t="shared" si="90"/>
        <v/>
      </c>
      <c r="L998" s="360"/>
    </row>
    <row r="999" spans="1:12">
      <c r="A999" s="355"/>
      <c r="B999" s="356"/>
      <c r="C999" s="357" t="str">
        <f>IF($B999="","",IFERROR(VLOOKUP($B999,SERVIÇOS!$B:$G,2,0),IFERROR(VLOOKUP($B999,'COMPOSIÇÕES COMPLEMENTARES '!$C:$K,2,0),"")))</f>
        <v/>
      </c>
      <c r="D999" s="358" t="str">
        <f>IF($B999="","",IFERROR(VLOOKUP($B999,SERVIÇOS!$B:$G,3,0),IFERROR(VLOOKUP($B999,'COMPOSIÇÕES COMPLEMENTARES '!$C:$K,3,0),"")))</f>
        <v/>
      </c>
      <c r="E999" s="359"/>
      <c r="F999" s="360" t="str">
        <f>IF($B999="","",IFERROR(VLOOKUP($B999,SERVIÇOS!$B:$G,4,0),IFERROR(VLOOKUP($B999,'COMPOSIÇÕES COMPLEMENTARES '!$C:$K,6,0),"")))</f>
        <v/>
      </c>
      <c r="G999" s="360" t="str">
        <f>IF($B999="","",IFERROR(VLOOKUP($B999,SERVIÇOS!$B:$G,5,0),IFERROR(VLOOKUP($B999,'COMPOSIÇÕES COMPLEMENTARES '!$C:$K,7,0),"")))</f>
        <v/>
      </c>
      <c r="H999" s="360" t="str">
        <f t="shared" si="87"/>
        <v/>
      </c>
      <c r="I999" s="360" t="str">
        <f t="shared" si="88"/>
        <v/>
      </c>
      <c r="J999" s="360" t="str">
        <f t="shared" si="89"/>
        <v/>
      </c>
      <c r="K999" s="360" t="str">
        <f t="shared" si="90"/>
        <v/>
      </c>
      <c r="L999" s="360"/>
    </row>
    <row r="1000" spans="1:12">
      <c r="A1000" s="355"/>
      <c r="B1000" s="356"/>
      <c r="C1000" s="357" t="str">
        <f>IF($B1000="","",IFERROR(VLOOKUP($B1000,SERVIÇOS!$B:$G,2,0),IFERROR(VLOOKUP($B1000,'COMPOSIÇÕES COMPLEMENTARES '!$C:$K,2,0),"")))</f>
        <v/>
      </c>
      <c r="D1000" s="358" t="str">
        <f>IF($B1000="","",IFERROR(VLOOKUP($B1000,SERVIÇOS!$B:$G,3,0),IFERROR(VLOOKUP($B1000,'COMPOSIÇÕES COMPLEMENTARES '!$C:$K,3,0),"")))</f>
        <v/>
      </c>
      <c r="E1000" s="359"/>
      <c r="F1000" s="360" t="str">
        <f>IF($B1000="","",IFERROR(VLOOKUP($B1000,SERVIÇOS!$B:$G,4,0),IFERROR(VLOOKUP($B1000,'COMPOSIÇÕES COMPLEMENTARES '!$C:$K,6,0),"")))</f>
        <v/>
      </c>
      <c r="G1000" s="360" t="str">
        <f>IF($B1000="","",IFERROR(VLOOKUP($B1000,SERVIÇOS!$B:$G,5,0),IFERROR(VLOOKUP($B1000,'COMPOSIÇÕES COMPLEMENTARES '!$C:$K,7,0),"")))</f>
        <v/>
      </c>
      <c r="H1000" s="360" t="str">
        <f t="shared" si="87"/>
        <v/>
      </c>
      <c r="I1000" s="360" t="str">
        <f t="shared" si="88"/>
        <v/>
      </c>
      <c r="J1000" s="360" t="str">
        <f t="shared" si="89"/>
        <v/>
      </c>
      <c r="K1000" s="360" t="str">
        <f t="shared" si="90"/>
        <v/>
      </c>
      <c r="L1000" s="360"/>
    </row>
    <row r="1001" spans="1:12">
      <c r="A1001" s="355"/>
      <c r="B1001" s="356"/>
      <c r="C1001" s="357" t="str">
        <f>IF($B1001="","",IFERROR(VLOOKUP($B1001,SERVIÇOS!$B:$G,2,0),IFERROR(VLOOKUP($B1001,'COMPOSIÇÕES COMPLEMENTARES '!$C:$K,2,0),"")))</f>
        <v/>
      </c>
      <c r="D1001" s="358" t="str">
        <f>IF($B1001="","",IFERROR(VLOOKUP($B1001,SERVIÇOS!$B:$G,3,0),IFERROR(VLOOKUP($B1001,'COMPOSIÇÕES COMPLEMENTARES '!$C:$K,3,0),"")))</f>
        <v/>
      </c>
      <c r="E1001" s="359"/>
      <c r="F1001" s="360" t="str">
        <f>IF($B1001="","",IFERROR(VLOOKUP($B1001,SERVIÇOS!$B:$G,4,0),IFERROR(VLOOKUP($B1001,'COMPOSIÇÕES COMPLEMENTARES '!$C:$K,6,0),"")))</f>
        <v/>
      </c>
      <c r="G1001" s="360" t="str">
        <f>IF($B1001="","",IFERROR(VLOOKUP($B1001,SERVIÇOS!$B:$G,5,0),IFERROR(VLOOKUP($B1001,'COMPOSIÇÕES COMPLEMENTARES '!$C:$K,7,0),"")))</f>
        <v/>
      </c>
      <c r="H1001" s="360" t="str">
        <f t="shared" si="87"/>
        <v/>
      </c>
      <c r="I1001" s="360" t="str">
        <f t="shared" si="88"/>
        <v/>
      </c>
      <c r="J1001" s="360" t="str">
        <f t="shared" si="89"/>
        <v/>
      </c>
      <c r="K1001" s="360" t="str">
        <f t="shared" si="90"/>
        <v/>
      </c>
      <c r="L1001" s="360"/>
    </row>
    <row r="1002" spans="1:12">
      <c r="A1002" s="355"/>
      <c r="B1002" s="356"/>
      <c r="C1002" s="357" t="str">
        <f>IF($B1002="","",IFERROR(VLOOKUP($B1002,SERVIÇOS!$B:$G,2,0),IFERROR(VLOOKUP($B1002,'COMPOSIÇÕES COMPLEMENTARES '!$C:$K,2,0),"")))</f>
        <v/>
      </c>
      <c r="D1002" s="358" t="str">
        <f>IF($B1002="","",IFERROR(VLOOKUP($B1002,SERVIÇOS!$B:$G,3,0),IFERROR(VLOOKUP($B1002,'COMPOSIÇÕES COMPLEMENTARES '!$C:$K,3,0),"")))</f>
        <v/>
      </c>
      <c r="E1002" s="359"/>
      <c r="F1002" s="360" t="str">
        <f>IF($B1002="","",IFERROR(VLOOKUP($B1002,SERVIÇOS!$B:$G,4,0),IFERROR(VLOOKUP($B1002,'COMPOSIÇÕES COMPLEMENTARES '!$C:$K,6,0),"")))</f>
        <v/>
      </c>
      <c r="G1002" s="360" t="str">
        <f>IF($B1002="","",IFERROR(VLOOKUP($B1002,SERVIÇOS!$B:$G,5,0),IFERROR(VLOOKUP($B1002,'COMPOSIÇÕES COMPLEMENTARES '!$C:$K,7,0),"")))</f>
        <v/>
      </c>
      <c r="H1002" s="360" t="str">
        <f t="shared" si="87"/>
        <v/>
      </c>
      <c r="I1002" s="360" t="str">
        <f t="shared" si="88"/>
        <v/>
      </c>
      <c r="J1002" s="360" t="str">
        <f t="shared" si="89"/>
        <v/>
      </c>
      <c r="K1002" s="360" t="str">
        <f t="shared" si="90"/>
        <v/>
      </c>
      <c r="L1002" s="360"/>
    </row>
    <row r="1003" spans="1:12">
      <c r="A1003" s="355"/>
      <c r="B1003" s="356"/>
      <c r="C1003" s="357" t="str">
        <f>IF($B1003="","",IFERROR(VLOOKUP($B1003,SERVIÇOS!$B:$G,2,0),IFERROR(VLOOKUP($B1003,'COMPOSIÇÕES COMPLEMENTARES '!$C:$K,2,0),"")))</f>
        <v/>
      </c>
      <c r="D1003" s="358" t="str">
        <f>IF($B1003="","",IFERROR(VLOOKUP($B1003,SERVIÇOS!$B:$G,3,0),IFERROR(VLOOKUP($B1003,'COMPOSIÇÕES COMPLEMENTARES '!$C:$K,3,0),"")))</f>
        <v/>
      </c>
      <c r="E1003" s="359"/>
      <c r="F1003" s="360" t="str">
        <f>IF($B1003="","",IFERROR(VLOOKUP($B1003,SERVIÇOS!$B:$G,4,0),IFERROR(VLOOKUP($B1003,'COMPOSIÇÕES COMPLEMENTARES '!$C:$K,6,0),"")))</f>
        <v/>
      </c>
      <c r="G1003" s="360" t="str">
        <f>IF($B1003="","",IFERROR(VLOOKUP($B1003,SERVIÇOS!$B:$G,5,0),IFERROR(VLOOKUP($B1003,'COMPOSIÇÕES COMPLEMENTARES '!$C:$K,7,0),"")))</f>
        <v/>
      </c>
      <c r="H1003" s="360" t="str">
        <f t="shared" si="87"/>
        <v/>
      </c>
      <c r="I1003" s="360" t="str">
        <f t="shared" si="88"/>
        <v/>
      </c>
      <c r="J1003" s="360" t="str">
        <f t="shared" si="89"/>
        <v/>
      </c>
      <c r="K1003" s="360" t="str">
        <f t="shared" si="90"/>
        <v/>
      </c>
      <c r="L1003" s="360"/>
    </row>
    <row r="1004" spans="1:12">
      <c r="A1004" s="355"/>
      <c r="B1004" s="356"/>
      <c r="C1004" s="357" t="str">
        <f>IF($B1004="","",IFERROR(VLOOKUP($B1004,SERVIÇOS!$B:$G,2,0),IFERROR(VLOOKUP($B1004,'COMPOSIÇÕES COMPLEMENTARES '!$C:$K,2,0),"")))</f>
        <v/>
      </c>
      <c r="D1004" s="358" t="str">
        <f>IF($B1004="","",IFERROR(VLOOKUP($B1004,SERVIÇOS!$B:$G,3,0),IFERROR(VLOOKUP($B1004,'COMPOSIÇÕES COMPLEMENTARES '!$C:$K,3,0),"")))</f>
        <v/>
      </c>
      <c r="E1004" s="359"/>
      <c r="F1004" s="360" t="str">
        <f>IF($B1004="","",IFERROR(VLOOKUP($B1004,SERVIÇOS!$B:$G,4,0),IFERROR(VLOOKUP($B1004,'COMPOSIÇÕES COMPLEMENTARES '!$C:$K,6,0),"")))</f>
        <v/>
      </c>
      <c r="G1004" s="360" t="str">
        <f>IF($B1004="","",IFERROR(VLOOKUP($B1004,SERVIÇOS!$B:$G,5,0),IFERROR(VLOOKUP($B1004,'COMPOSIÇÕES COMPLEMENTARES '!$C:$K,7,0),"")))</f>
        <v/>
      </c>
      <c r="H1004" s="360" t="str">
        <f t="shared" si="87"/>
        <v/>
      </c>
      <c r="I1004" s="360" t="str">
        <f t="shared" si="88"/>
        <v/>
      </c>
      <c r="J1004" s="360" t="str">
        <f t="shared" si="89"/>
        <v/>
      </c>
      <c r="K1004" s="360" t="str">
        <f t="shared" si="90"/>
        <v/>
      </c>
      <c r="L1004" s="360"/>
    </row>
    <row r="1005" spans="1:12">
      <c r="B1005" s="113"/>
    </row>
    <row r="1006" spans="1:12">
      <c r="B1006" s="113"/>
    </row>
    <row r="1007" spans="1:12">
      <c r="B1007" s="113"/>
    </row>
    <row r="1008" spans="1:12">
      <c r="B1008" s="113"/>
    </row>
    <row r="1009" spans="2:2">
      <c r="B1009" s="113"/>
    </row>
    <row r="1010" spans="2:2">
      <c r="B1010" s="113"/>
    </row>
    <row r="1011" spans="2:2">
      <c r="B1011" s="113"/>
    </row>
    <row r="1012" spans="2:2">
      <c r="B1012" s="113"/>
    </row>
    <row r="1013" spans="2:2">
      <c r="B1013" s="113"/>
    </row>
    <row r="1014" spans="2:2">
      <c r="B1014" s="113"/>
    </row>
    <row r="1015" spans="2:2">
      <c r="B1015" s="113"/>
    </row>
    <row r="1016" spans="2:2">
      <c r="B1016" s="113"/>
    </row>
    <row r="1017" spans="2:2">
      <c r="B1017" s="113"/>
    </row>
    <row r="1018" spans="2:2">
      <c r="B1018" s="113"/>
    </row>
    <row r="1019" spans="2:2">
      <c r="B1019" s="113"/>
    </row>
    <row r="1020" spans="2:2">
      <c r="B1020" s="113"/>
    </row>
    <row r="1021" spans="2:2">
      <c r="B1021" s="113"/>
    </row>
    <row r="1022" spans="2:2">
      <c r="B1022" s="113"/>
    </row>
    <row r="1023" spans="2:2">
      <c r="B1023" s="113"/>
    </row>
    <row r="1024" spans="2:2">
      <c r="B1024" s="113"/>
    </row>
    <row r="1025" spans="2:2">
      <c r="B1025" s="113"/>
    </row>
    <row r="1026" spans="2:2">
      <c r="B1026" s="113"/>
    </row>
    <row r="1027" spans="2:2">
      <c r="B1027" s="113"/>
    </row>
    <row r="1028" spans="2:2">
      <c r="B1028" s="113"/>
    </row>
    <row r="1029" spans="2:2">
      <c r="B1029" s="113"/>
    </row>
    <row r="1030" spans="2:2">
      <c r="B1030" s="113"/>
    </row>
    <row r="1031" spans="2:2">
      <c r="B1031" s="113"/>
    </row>
    <row r="1032" spans="2:2">
      <c r="B1032" s="113"/>
    </row>
    <row r="1033" spans="2:2">
      <c r="B1033" s="113"/>
    </row>
    <row r="1034" spans="2:2">
      <c r="B1034" s="113"/>
    </row>
    <row r="1035" spans="2:2">
      <c r="B1035" s="113"/>
    </row>
    <row r="1036" spans="2:2">
      <c r="B1036" s="113"/>
    </row>
    <row r="1037" spans="2:2">
      <c r="B1037" s="113"/>
    </row>
    <row r="1038" spans="2:2">
      <c r="B1038" s="113"/>
    </row>
    <row r="1039" spans="2:2">
      <c r="B1039" s="113"/>
    </row>
    <row r="1040" spans="2:2">
      <c r="B1040" s="113"/>
    </row>
    <row r="1041" spans="2:2">
      <c r="B1041" s="113"/>
    </row>
    <row r="1042" spans="2:2">
      <c r="B1042" s="113"/>
    </row>
    <row r="1043" spans="2:2">
      <c r="B1043" s="113"/>
    </row>
    <row r="1044" spans="2:2">
      <c r="B1044" s="113"/>
    </row>
    <row r="1045" spans="2:2">
      <c r="B1045" s="113"/>
    </row>
    <row r="1046" spans="2:2">
      <c r="B1046" s="113"/>
    </row>
    <row r="1047" spans="2:2">
      <c r="B1047" s="113"/>
    </row>
    <row r="1048" spans="2:2">
      <c r="B1048" s="113"/>
    </row>
    <row r="1049" spans="2:2">
      <c r="B1049" s="113"/>
    </row>
    <row r="1050" spans="2:2">
      <c r="B1050" s="113"/>
    </row>
    <row r="1051" spans="2:2">
      <c r="B1051" s="113"/>
    </row>
    <row r="1052" spans="2:2">
      <c r="B1052" s="113"/>
    </row>
    <row r="1053" spans="2:2">
      <c r="B1053" s="113"/>
    </row>
    <row r="1054" spans="2:2">
      <c r="B1054" s="113"/>
    </row>
    <row r="1055" spans="2:2">
      <c r="B1055" s="113"/>
    </row>
    <row r="1056" spans="2:2">
      <c r="B1056" s="113"/>
    </row>
    <row r="1057" spans="2:2">
      <c r="B1057" s="113"/>
    </row>
    <row r="1058" spans="2:2">
      <c r="B1058" s="113"/>
    </row>
    <row r="1059" spans="2:2">
      <c r="B1059" s="113"/>
    </row>
    <row r="1060" spans="2:2">
      <c r="B1060" s="113"/>
    </row>
    <row r="1061" spans="2:2">
      <c r="B1061" s="113"/>
    </row>
    <row r="1062" spans="2:2">
      <c r="B1062" s="113"/>
    </row>
    <row r="1063" spans="2:2">
      <c r="B1063" s="113"/>
    </row>
    <row r="1064" spans="2:2">
      <c r="B1064" s="113"/>
    </row>
    <row r="1065" spans="2:2">
      <c r="B1065" s="113"/>
    </row>
    <row r="1066" spans="2:2">
      <c r="B1066" s="113"/>
    </row>
    <row r="1067" spans="2:2">
      <c r="B1067" s="113"/>
    </row>
    <row r="1068" spans="2:2">
      <c r="B1068" s="113"/>
    </row>
    <row r="1069" spans="2:2">
      <c r="B1069" s="113"/>
    </row>
    <row r="1070" spans="2:2">
      <c r="B1070" s="113"/>
    </row>
    <row r="1071" spans="2:2">
      <c r="B1071" s="113"/>
    </row>
    <row r="1072" spans="2:2">
      <c r="B1072" s="113"/>
    </row>
    <row r="1073" spans="2:2">
      <c r="B1073" s="113"/>
    </row>
    <row r="1074" spans="2:2">
      <c r="B1074" s="113"/>
    </row>
    <row r="1075" spans="2:2">
      <c r="B1075" s="113"/>
    </row>
    <row r="1076" spans="2:2">
      <c r="B1076" s="113"/>
    </row>
    <row r="1077" spans="2:2">
      <c r="B1077" s="113"/>
    </row>
    <row r="1078" spans="2:2">
      <c r="B1078" s="113"/>
    </row>
    <row r="1079" spans="2:2">
      <c r="B1079" s="113"/>
    </row>
    <row r="1080" spans="2:2">
      <c r="B1080" s="113"/>
    </row>
    <row r="1081" spans="2:2">
      <c r="B1081" s="113"/>
    </row>
    <row r="1082" spans="2:2">
      <c r="B1082" s="113"/>
    </row>
    <row r="1083" spans="2:2">
      <c r="B1083" s="113"/>
    </row>
    <row r="1084" spans="2:2">
      <c r="B1084" s="113"/>
    </row>
    <row r="1085" spans="2:2">
      <c r="B1085" s="113"/>
    </row>
    <row r="1086" spans="2:2">
      <c r="B1086" s="113"/>
    </row>
    <row r="1087" spans="2:2">
      <c r="B1087" s="113"/>
    </row>
    <row r="1088" spans="2:2">
      <c r="B1088" s="113"/>
    </row>
    <row r="1089" spans="2:2">
      <c r="B1089" s="113"/>
    </row>
    <row r="1090" spans="2:2">
      <c r="B1090" s="113"/>
    </row>
    <row r="1091" spans="2:2">
      <c r="B1091" s="113"/>
    </row>
    <row r="1092" spans="2:2">
      <c r="B1092" s="113"/>
    </row>
    <row r="1093" spans="2:2">
      <c r="B1093" s="113"/>
    </row>
    <row r="1094" spans="2:2">
      <c r="B1094" s="113"/>
    </row>
    <row r="1095" spans="2:2">
      <c r="B1095" s="113"/>
    </row>
    <row r="1096" spans="2:2">
      <c r="B1096" s="113"/>
    </row>
    <row r="1097" spans="2:2">
      <c r="B1097" s="113"/>
    </row>
    <row r="1098" spans="2:2">
      <c r="B1098" s="113"/>
    </row>
    <row r="1099" spans="2:2">
      <c r="B1099" s="113"/>
    </row>
    <row r="1100" spans="2:2">
      <c r="B1100" s="113"/>
    </row>
    <row r="1101" spans="2:2">
      <c r="B1101" s="113"/>
    </row>
    <row r="1102" spans="2:2">
      <c r="B1102" s="113"/>
    </row>
    <row r="1103" spans="2:2">
      <c r="B1103" s="113"/>
    </row>
    <row r="1104" spans="2:2">
      <c r="B1104" s="113"/>
    </row>
    <row r="1105" spans="2:2">
      <c r="B1105" s="113"/>
    </row>
    <row r="1106" spans="2:2">
      <c r="B1106" s="113"/>
    </row>
    <row r="1107" spans="2:2">
      <c r="B1107" s="113"/>
    </row>
    <row r="1108" spans="2:2">
      <c r="B1108" s="113"/>
    </row>
    <row r="1109" spans="2:2">
      <c r="B1109" s="113"/>
    </row>
    <row r="1110" spans="2:2">
      <c r="B1110" s="113"/>
    </row>
    <row r="1111" spans="2:2">
      <c r="B1111" s="113"/>
    </row>
    <row r="1112" spans="2:2">
      <c r="B1112" s="113"/>
    </row>
    <row r="1113" spans="2:2">
      <c r="B1113" s="113"/>
    </row>
    <row r="1114" spans="2:2">
      <c r="B1114" s="113"/>
    </row>
    <row r="1115" spans="2:2">
      <c r="B1115" s="113"/>
    </row>
    <row r="1116" spans="2:2">
      <c r="B1116" s="113"/>
    </row>
    <row r="1117" spans="2:2">
      <c r="B1117" s="113"/>
    </row>
    <row r="1118" spans="2:2">
      <c r="B1118" s="113"/>
    </row>
    <row r="1119" spans="2:2">
      <c r="B1119" s="113"/>
    </row>
    <row r="1120" spans="2:2">
      <c r="B1120" s="113"/>
    </row>
    <row r="1121" spans="2:2">
      <c r="B1121" s="113"/>
    </row>
    <row r="1122" spans="2:2">
      <c r="B1122" s="113"/>
    </row>
    <row r="1123" spans="2:2">
      <c r="B1123" s="113"/>
    </row>
    <row r="1124" spans="2:2">
      <c r="B1124" s="113"/>
    </row>
    <row r="1125" spans="2:2">
      <c r="B1125" s="113"/>
    </row>
    <row r="1126" spans="2:2">
      <c r="B1126" s="113"/>
    </row>
    <row r="1127" spans="2:2">
      <c r="B1127" s="113"/>
    </row>
    <row r="1128" spans="2:2">
      <c r="B1128" s="113"/>
    </row>
    <row r="1129" spans="2:2">
      <c r="B1129" s="113"/>
    </row>
    <row r="1130" spans="2:2">
      <c r="B1130" s="113"/>
    </row>
    <row r="1131" spans="2:2">
      <c r="B1131" s="113"/>
    </row>
    <row r="1132" spans="2:2">
      <c r="B1132" s="113"/>
    </row>
  </sheetData>
  <mergeCells count="73">
    <mergeCell ref="C51:D51"/>
    <mergeCell ref="C2:C4"/>
    <mergeCell ref="N67:X67"/>
    <mergeCell ref="N40:X40"/>
    <mergeCell ref="N62:X62"/>
    <mergeCell ref="N63:X63"/>
    <mergeCell ref="N64:X64"/>
    <mergeCell ref="N65:X65"/>
    <mergeCell ref="N66:X66"/>
    <mergeCell ref="N57:X57"/>
    <mergeCell ref="N58:X58"/>
    <mergeCell ref="N59:X59"/>
    <mergeCell ref="N60:X60"/>
    <mergeCell ref="N61:X61"/>
    <mergeCell ref="N52:X52"/>
    <mergeCell ref="N53:X53"/>
    <mergeCell ref="N54:X54"/>
    <mergeCell ref="N55:X55"/>
    <mergeCell ref="N56:X56"/>
    <mergeCell ref="N47:X47"/>
    <mergeCell ref="N48:X48"/>
    <mergeCell ref="N49:X49"/>
    <mergeCell ref="N50:X50"/>
    <mergeCell ref="N51:X51"/>
    <mergeCell ref="N43:X43"/>
    <mergeCell ref="N44:X44"/>
    <mergeCell ref="N46:X46"/>
    <mergeCell ref="N31:X31"/>
    <mergeCell ref="N32:X32"/>
    <mergeCell ref="N35:X35"/>
    <mergeCell ref="N36:X36"/>
    <mergeCell ref="N41:X41"/>
    <mergeCell ref="N33:X33"/>
    <mergeCell ref="N34:X34"/>
    <mergeCell ref="N45:X45"/>
    <mergeCell ref="N27:X27"/>
    <mergeCell ref="N28:X28"/>
    <mergeCell ref="N29:X29"/>
    <mergeCell ref="N30:X30"/>
    <mergeCell ref="N42:X42"/>
    <mergeCell ref="N9:X9"/>
    <mergeCell ref="N11:X11"/>
    <mergeCell ref="N12:X12"/>
    <mergeCell ref="N13:X13"/>
    <mergeCell ref="N14:X14"/>
    <mergeCell ref="N1:X8"/>
    <mergeCell ref="E3:H3"/>
    <mergeCell ref="D5:E5"/>
    <mergeCell ref="E4:G4"/>
    <mergeCell ref="D6:E6"/>
    <mergeCell ref="F6:H6"/>
    <mergeCell ref="F5:H5"/>
    <mergeCell ref="K2:L2"/>
    <mergeCell ref="K3:L3"/>
    <mergeCell ref="K4:L4"/>
    <mergeCell ref="K5:L5"/>
    <mergeCell ref="K6:L6"/>
    <mergeCell ref="N15:X15"/>
    <mergeCell ref="N37:X37"/>
    <mergeCell ref="N38:X38"/>
    <mergeCell ref="N39:X39"/>
    <mergeCell ref="N10:X10"/>
    <mergeCell ref="N22:X22"/>
    <mergeCell ref="N24:X24"/>
    <mergeCell ref="N25:X25"/>
    <mergeCell ref="N23:X23"/>
    <mergeCell ref="N16:X16"/>
    <mergeCell ref="N17:X17"/>
    <mergeCell ref="N18:X18"/>
    <mergeCell ref="N20:X20"/>
    <mergeCell ref="N21:X21"/>
    <mergeCell ref="N19:X19"/>
    <mergeCell ref="N26:X26"/>
  </mergeCells>
  <phoneticPr fontId="88" type="noConversion"/>
  <printOptions horizontalCentered="1" gridLines="1"/>
  <pageMargins left="0.19685039370078741" right="0.19685039370078741" top="1.1811023622047245" bottom="0.98425196850393704" header="0.98425196850393704" footer="0"/>
  <pageSetup paperSize="9" scale="65"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rowBreaks count="2" manualBreakCount="2">
    <brk id="22" max="11" man="1"/>
    <brk id="37" max="11" man="1"/>
  </rowBreaks>
  <ignoredErrors>
    <ignoredError sqref="C11" unlockedFormula="1"/>
  </ignoredError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8"/>
  <dimension ref="A1:H7801"/>
  <sheetViews>
    <sheetView view="pageBreakPreview" zoomScaleNormal="100" zoomScaleSheetLayoutView="100" workbookViewId="0">
      <pane xSplit="7" ySplit="4" topLeftCell="H5814" activePane="bottomRight" state="frozen"/>
      <selection pane="topRight" activeCell="G1" sqref="G1"/>
      <selection pane="bottomLeft" activeCell="A5" sqref="A5"/>
      <selection pane="bottomRight" activeCell="C5879" sqref="C5879"/>
    </sheetView>
  </sheetViews>
  <sheetFormatPr defaultRowHeight="15"/>
  <cols>
    <col min="1" max="1" width="15.85546875" style="89" customWidth="1"/>
    <col min="2" max="2" width="8.85546875" style="89" customWidth="1"/>
    <col min="3" max="3" width="89.5703125" style="18" customWidth="1"/>
    <col min="4" max="4" width="8.7109375" style="19" customWidth="1"/>
    <col min="5" max="5" width="13.28515625" style="416" customWidth="1"/>
    <col min="6" max="7" width="13.28515625" style="400" customWidth="1"/>
    <col min="8" max="16384" width="9.140625" style="18"/>
  </cols>
  <sheetData>
    <row r="1" spans="1:8" s="493" customFormat="1" ht="69" customHeight="1" thickBot="1">
      <c r="A1" s="238"/>
      <c r="B1" s="238"/>
      <c r="C1" s="491" t="s">
        <v>12035</v>
      </c>
      <c r="D1" s="19"/>
      <c r="E1" s="492"/>
      <c r="F1" s="492"/>
      <c r="G1" s="492"/>
    </row>
    <row r="2" spans="1:8" ht="15.75" thickBot="1">
      <c r="A2" s="758" t="s">
        <v>8637</v>
      </c>
      <c r="B2" s="758" t="s">
        <v>87</v>
      </c>
      <c r="C2" s="760" t="s">
        <v>140</v>
      </c>
      <c r="D2" s="762" t="s">
        <v>90</v>
      </c>
      <c r="E2" s="763" t="s">
        <v>88</v>
      </c>
      <c r="F2" s="764"/>
      <c r="G2" s="764"/>
    </row>
    <row r="3" spans="1:8" ht="30.75" thickBot="1">
      <c r="A3" s="759"/>
      <c r="B3" s="759"/>
      <c r="C3" s="761"/>
      <c r="D3" s="761"/>
      <c r="E3" s="417" t="s">
        <v>143</v>
      </c>
      <c r="F3" s="417" t="s">
        <v>144</v>
      </c>
      <c r="G3" s="418" t="s">
        <v>129</v>
      </c>
    </row>
    <row r="4" spans="1:8">
      <c r="A4" s="417"/>
      <c r="B4" s="417"/>
      <c r="C4" s="417"/>
      <c r="D4" s="418"/>
      <c r="E4" s="417"/>
      <c r="F4" s="417"/>
      <c r="G4" s="418"/>
    </row>
    <row r="5" spans="1:8" ht="30">
      <c r="A5" s="536" t="s">
        <v>6735</v>
      </c>
      <c r="B5" s="419">
        <v>104658</v>
      </c>
      <c r="C5" s="420" t="s">
        <v>6736</v>
      </c>
      <c r="D5" s="421" t="s">
        <v>96</v>
      </c>
      <c r="E5" s="422">
        <v>104.37</v>
      </c>
      <c r="F5" s="422">
        <v>42.6</v>
      </c>
      <c r="G5" s="422">
        <v>146.97</v>
      </c>
    </row>
    <row r="6" spans="1:8" ht="30">
      <c r="A6" s="536" t="s">
        <v>6735</v>
      </c>
      <c r="B6" s="419">
        <v>105002</v>
      </c>
      <c r="C6" s="420" t="s">
        <v>6737</v>
      </c>
      <c r="D6" s="421" t="s">
        <v>843</v>
      </c>
      <c r="E6" s="422">
        <v>447.96000000000004</v>
      </c>
      <c r="F6" s="422">
        <v>315.02999999999997</v>
      </c>
      <c r="G6" s="422">
        <v>762.99</v>
      </c>
      <c r="H6" s="400"/>
    </row>
    <row r="7" spans="1:8" ht="30">
      <c r="A7" s="536" t="s">
        <v>6735</v>
      </c>
      <c r="B7" s="419">
        <v>105004</v>
      </c>
      <c r="C7" s="420" t="s">
        <v>6738</v>
      </c>
      <c r="D7" s="421" t="s">
        <v>96</v>
      </c>
      <c r="E7" s="422">
        <v>76.350000000000023</v>
      </c>
      <c r="F7" s="422">
        <v>54.51</v>
      </c>
      <c r="G7" s="422">
        <v>130.86000000000001</v>
      </c>
    </row>
    <row r="8" spans="1:8" ht="30">
      <c r="A8" s="536" t="s">
        <v>6735</v>
      </c>
      <c r="B8" s="419">
        <v>105003</v>
      </c>
      <c r="C8" s="420" t="s">
        <v>6739</v>
      </c>
      <c r="D8" s="421" t="s">
        <v>843</v>
      </c>
      <c r="E8" s="422">
        <v>679.48</v>
      </c>
      <c r="F8" s="422">
        <v>618.21</v>
      </c>
      <c r="G8" s="422">
        <v>1297.69</v>
      </c>
    </row>
    <row r="9" spans="1:8" ht="30">
      <c r="A9" s="536" t="s">
        <v>6735</v>
      </c>
      <c r="B9" s="419">
        <v>105005</v>
      </c>
      <c r="C9" s="420" t="s">
        <v>6740</v>
      </c>
      <c r="D9" s="421" t="s">
        <v>96</v>
      </c>
      <c r="E9" s="422">
        <v>119.21</v>
      </c>
      <c r="F9" s="422">
        <v>110.64</v>
      </c>
      <c r="G9" s="422">
        <v>229.85</v>
      </c>
    </row>
    <row r="10" spans="1:8" ht="45">
      <c r="A10" s="536" t="s">
        <v>6735</v>
      </c>
      <c r="B10" s="419">
        <v>105000</v>
      </c>
      <c r="C10" s="420" t="s">
        <v>6741</v>
      </c>
      <c r="D10" s="421" t="s">
        <v>844</v>
      </c>
      <c r="E10" s="422">
        <v>996.54999999999984</v>
      </c>
      <c r="F10" s="422">
        <v>529.32000000000005</v>
      </c>
      <c r="G10" s="422">
        <v>1525.87</v>
      </c>
    </row>
    <row r="11" spans="1:8" ht="45">
      <c r="A11" s="536" t="s">
        <v>6735</v>
      </c>
      <c r="B11" s="419">
        <v>105001</v>
      </c>
      <c r="C11" s="420" t="s">
        <v>6742</v>
      </c>
      <c r="D11" s="421" t="s">
        <v>844</v>
      </c>
      <c r="E11" s="422">
        <v>1020.82</v>
      </c>
      <c r="F11" s="422">
        <v>534.59</v>
      </c>
      <c r="G11" s="422">
        <v>1555.41</v>
      </c>
    </row>
    <row r="12" spans="1:8" ht="60">
      <c r="A12" s="536" t="s">
        <v>6743</v>
      </c>
      <c r="B12" s="419">
        <v>89306</v>
      </c>
      <c r="C12" s="420" t="s">
        <v>6570</v>
      </c>
      <c r="D12" s="421" t="s">
        <v>96</v>
      </c>
      <c r="E12" s="422">
        <v>60.790000000000006</v>
      </c>
      <c r="F12" s="422">
        <v>47.33</v>
      </c>
      <c r="G12" s="422">
        <v>108.12</v>
      </c>
    </row>
    <row r="13" spans="1:8" ht="60">
      <c r="A13" s="536" t="s">
        <v>6743</v>
      </c>
      <c r="B13" s="419">
        <v>89307</v>
      </c>
      <c r="C13" s="420" t="s">
        <v>6571</v>
      </c>
      <c r="D13" s="421" t="s">
        <v>96</v>
      </c>
      <c r="E13" s="422">
        <v>61.86</v>
      </c>
      <c r="F13" s="422">
        <v>49.05</v>
      </c>
      <c r="G13" s="422">
        <v>110.91</v>
      </c>
    </row>
    <row r="14" spans="1:8" ht="60">
      <c r="A14" s="536" t="s">
        <v>6743</v>
      </c>
      <c r="B14" s="419">
        <v>89290</v>
      </c>
      <c r="C14" s="420" t="s">
        <v>6566</v>
      </c>
      <c r="D14" s="421" t="s">
        <v>96</v>
      </c>
      <c r="E14" s="422">
        <v>53.82</v>
      </c>
      <c r="F14" s="422">
        <v>33.979999999999997</v>
      </c>
      <c r="G14" s="422">
        <v>87.8</v>
      </c>
    </row>
    <row r="15" spans="1:8" ht="60">
      <c r="A15" s="536" t="s">
        <v>6743</v>
      </c>
      <c r="B15" s="419">
        <v>89291</v>
      </c>
      <c r="C15" s="420" t="s">
        <v>6567</v>
      </c>
      <c r="D15" s="421" t="s">
        <v>96</v>
      </c>
      <c r="E15" s="422">
        <v>54.609999999999992</v>
      </c>
      <c r="F15" s="422">
        <v>35.270000000000003</v>
      </c>
      <c r="G15" s="422">
        <v>89.88</v>
      </c>
    </row>
    <row r="16" spans="1:8" ht="60">
      <c r="A16" s="536" t="s">
        <v>6743</v>
      </c>
      <c r="B16" s="419">
        <v>89298</v>
      </c>
      <c r="C16" s="420" t="s">
        <v>6568</v>
      </c>
      <c r="D16" s="421" t="s">
        <v>96</v>
      </c>
      <c r="E16" s="422">
        <v>56.339999999999996</v>
      </c>
      <c r="F16" s="422">
        <v>35.1</v>
      </c>
      <c r="G16" s="422">
        <v>91.44</v>
      </c>
    </row>
    <row r="17" spans="1:7" ht="60">
      <c r="A17" s="536" t="s">
        <v>6743</v>
      </c>
      <c r="B17" s="419">
        <v>89299</v>
      </c>
      <c r="C17" s="420" t="s">
        <v>6569</v>
      </c>
      <c r="D17" s="421" t="s">
        <v>96</v>
      </c>
      <c r="E17" s="422">
        <v>57.29</v>
      </c>
      <c r="F17" s="422">
        <v>36.65</v>
      </c>
      <c r="G17" s="422">
        <v>93.94</v>
      </c>
    </row>
    <row r="18" spans="1:7" ht="60">
      <c r="A18" s="536" t="s">
        <v>6743</v>
      </c>
      <c r="B18" s="419">
        <v>89282</v>
      </c>
      <c r="C18" s="420" t="s">
        <v>6564</v>
      </c>
      <c r="D18" s="421" t="s">
        <v>96</v>
      </c>
      <c r="E18" s="422">
        <v>51.210000000000008</v>
      </c>
      <c r="F18" s="422">
        <v>26.05</v>
      </c>
      <c r="G18" s="422">
        <v>77.260000000000005</v>
      </c>
    </row>
    <row r="19" spans="1:7" ht="60">
      <c r="A19" s="536" t="s">
        <v>6743</v>
      </c>
      <c r="B19" s="419">
        <v>89283</v>
      </c>
      <c r="C19" s="420" t="s">
        <v>6565</v>
      </c>
      <c r="D19" s="421" t="s">
        <v>96</v>
      </c>
      <c r="E19" s="422">
        <v>51.919999999999995</v>
      </c>
      <c r="F19" s="422">
        <v>27.21</v>
      </c>
      <c r="G19" s="422">
        <v>79.13</v>
      </c>
    </row>
    <row r="20" spans="1:7" ht="60">
      <c r="A20" s="536" t="s">
        <v>6744</v>
      </c>
      <c r="B20" s="419">
        <v>89480</v>
      </c>
      <c r="C20" s="420" t="s">
        <v>5526</v>
      </c>
      <c r="D20" s="421" t="s">
        <v>96</v>
      </c>
      <c r="E20" s="422">
        <v>104.84</v>
      </c>
      <c r="F20" s="422">
        <v>55.07</v>
      </c>
      <c r="G20" s="422">
        <v>159.91</v>
      </c>
    </row>
    <row r="21" spans="1:7" ht="60">
      <c r="A21" s="536" t="s">
        <v>6744</v>
      </c>
      <c r="B21" s="419">
        <v>89464</v>
      </c>
      <c r="C21" s="420" t="s">
        <v>6572</v>
      </c>
      <c r="D21" s="421" t="s">
        <v>96</v>
      </c>
      <c r="E21" s="422">
        <v>95.88</v>
      </c>
      <c r="F21" s="422">
        <v>38.909999999999997</v>
      </c>
      <c r="G21" s="422">
        <v>134.79</v>
      </c>
    </row>
    <row r="22" spans="1:7" ht="60">
      <c r="A22" s="536" t="s">
        <v>6744</v>
      </c>
      <c r="B22" s="419">
        <v>89478</v>
      </c>
      <c r="C22" s="420" t="s">
        <v>5525</v>
      </c>
      <c r="D22" s="421" t="s">
        <v>96</v>
      </c>
      <c r="E22" s="422">
        <v>88.04000000000002</v>
      </c>
      <c r="F22" s="422">
        <v>51.48</v>
      </c>
      <c r="G22" s="422">
        <v>139.52000000000001</v>
      </c>
    </row>
    <row r="23" spans="1:7" ht="60">
      <c r="A23" s="536" t="s">
        <v>6744</v>
      </c>
      <c r="B23" s="419">
        <v>89462</v>
      </c>
      <c r="C23" s="420" t="s">
        <v>5522</v>
      </c>
      <c r="D23" s="421" t="s">
        <v>96</v>
      </c>
      <c r="E23" s="422">
        <v>79.649999999999991</v>
      </c>
      <c r="F23" s="422">
        <v>36.200000000000003</v>
      </c>
      <c r="G23" s="422">
        <v>115.85</v>
      </c>
    </row>
    <row r="24" spans="1:7" ht="60">
      <c r="A24" s="536" t="s">
        <v>6744</v>
      </c>
      <c r="B24" s="419">
        <v>89472</v>
      </c>
      <c r="C24" s="420" t="s">
        <v>5524</v>
      </c>
      <c r="D24" s="421" t="s">
        <v>96</v>
      </c>
      <c r="E24" s="422">
        <v>84.67</v>
      </c>
      <c r="F24" s="422">
        <v>33.200000000000003</v>
      </c>
      <c r="G24" s="422">
        <v>117.87</v>
      </c>
    </row>
    <row r="25" spans="1:7" ht="60">
      <c r="A25" s="536" t="s">
        <v>6744</v>
      </c>
      <c r="B25" s="419">
        <v>89455</v>
      </c>
      <c r="C25" s="420" t="s">
        <v>5521</v>
      </c>
      <c r="D25" s="421" t="s">
        <v>96</v>
      </c>
      <c r="E25" s="422">
        <v>78.63</v>
      </c>
      <c r="F25" s="422">
        <v>23.71</v>
      </c>
      <c r="G25" s="422">
        <v>102.34</v>
      </c>
    </row>
    <row r="26" spans="1:7" ht="60">
      <c r="A26" s="536" t="s">
        <v>6744</v>
      </c>
      <c r="B26" s="419">
        <v>89470</v>
      </c>
      <c r="C26" s="420" t="s">
        <v>5523</v>
      </c>
      <c r="D26" s="421" t="s">
        <v>96</v>
      </c>
      <c r="E26" s="422">
        <v>68.61999999999999</v>
      </c>
      <c r="F26" s="422">
        <v>31.01</v>
      </c>
      <c r="G26" s="422">
        <v>99.63</v>
      </c>
    </row>
    <row r="27" spans="1:7" ht="60">
      <c r="A27" s="536" t="s">
        <v>6744</v>
      </c>
      <c r="B27" s="419">
        <v>89453</v>
      </c>
      <c r="C27" s="420" t="s">
        <v>5520</v>
      </c>
      <c r="D27" s="421" t="s">
        <v>96</v>
      </c>
      <c r="E27" s="422">
        <v>63.100000000000009</v>
      </c>
      <c r="F27" s="422">
        <v>22.41</v>
      </c>
      <c r="G27" s="422">
        <v>85.51</v>
      </c>
    </row>
    <row r="28" spans="1:7" ht="45">
      <c r="A28" s="536" t="s">
        <v>6745</v>
      </c>
      <c r="B28" s="419">
        <v>103338</v>
      </c>
      <c r="C28" s="420" t="s">
        <v>4141</v>
      </c>
      <c r="D28" s="421" t="s">
        <v>96</v>
      </c>
      <c r="E28" s="422">
        <v>70.710000000000008</v>
      </c>
      <c r="F28" s="422">
        <v>49.72</v>
      </c>
      <c r="G28" s="422">
        <v>120.43</v>
      </c>
    </row>
    <row r="29" spans="1:7" ht="30">
      <c r="A29" s="536" t="s">
        <v>6745</v>
      </c>
      <c r="B29" s="419">
        <v>103339</v>
      </c>
      <c r="C29" s="420" t="s">
        <v>4142</v>
      </c>
      <c r="D29" s="421" t="s">
        <v>96</v>
      </c>
      <c r="E29" s="422">
        <v>71.260000000000005</v>
      </c>
      <c r="F29" s="422">
        <v>50.8</v>
      </c>
      <c r="G29" s="422">
        <v>122.06</v>
      </c>
    </row>
    <row r="30" spans="1:7" ht="45">
      <c r="A30" s="536" t="s">
        <v>6745</v>
      </c>
      <c r="B30" s="419">
        <v>103340</v>
      </c>
      <c r="C30" s="420" t="s">
        <v>4143</v>
      </c>
      <c r="D30" s="421" t="s">
        <v>96</v>
      </c>
      <c r="E30" s="422">
        <v>87.740000000000009</v>
      </c>
      <c r="F30" s="422">
        <v>56.37</v>
      </c>
      <c r="G30" s="422">
        <v>144.11000000000001</v>
      </c>
    </row>
    <row r="31" spans="1:7" ht="30">
      <c r="A31" s="536" t="s">
        <v>6745</v>
      </c>
      <c r="B31" s="419">
        <v>103341</v>
      </c>
      <c r="C31" s="420" t="s">
        <v>4144</v>
      </c>
      <c r="D31" s="421" t="s">
        <v>96</v>
      </c>
      <c r="E31" s="422">
        <v>88.44</v>
      </c>
      <c r="F31" s="422">
        <v>57.71</v>
      </c>
      <c r="G31" s="422">
        <v>146.15</v>
      </c>
    </row>
    <row r="32" spans="1:7" ht="30">
      <c r="A32" s="536" t="s">
        <v>6745</v>
      </c>
      <c r="B32" s="419">
        <v>103336</v>
      </c>
      <c r="C32" s="420" t="s">
        <v>4139</v>
      </c>
      <c r="D32" s="421" t="s">
        <v>96</v>
      </c>
      <c r="E32" s="422">
        <v>54.500000000000007</v>
      </c>
      <c r="F32" s="422">
        <v>36.479999999999997</v>
      </c>
      <c r="G32" s="422">
        <v>90.98</v>
      </c>
    </row>
    <row r="33" spans="1:7" ht="30">
      <c r="A33" s="536" t="s">
        <v>6745</v>
      </c>
      <c r="B33" s="419">
        <v>103337</v>
      </c>
      <c r="C33" s="420" t="s">
        <v>4140</v>
      </c>
      <c r="D33" s="421" t="s">
        <v>96</v>
      </c>
      <c r="E33" s="422">
        <v>54.980000000000004</v>
      </c>
      <c r="F33" s="422">
        <v>37.39</v>
      </c>
      <c r="G33" s="422">
        <v>92.37</v>
      </c>
    </row>
    <row r="34" spans="1:7" ht="30">
      <c r="A34" s="536" t="s">
        <v>6745</v>
      </c>
      <c r="B34" s="419">
        <v>103342</v>
      </c>
      <c r="C34" s="420" t="s">
        <v>4145</v>
      </c>
      <c r="D34" s="421" t="s">
        <v>96</v>
      </c>
      <c r="E34" s="422">
        <v>76.510000000000005</v>
      </c>
      <c r="F34" s="422">
        <v>43.5</v>
      </c>
      <c r="G34" s="422">
        <v>120.01</v>
      </c>
    </row>
    <row r="35" spans="1:7" ht="30">
      <c r="A35" s="536" t="s">
        <v>6745</v>
      </c>
      <c r="B35" s="419">
        <v>103343</v>
      </c>
      <c r="C35" s="420" t="s">
        <v>4146</v>
      </c>
      <c r="D35" s="421" t="s">
        <v>96</v>
      </c>
      <c r="E35" s="422">
        <v>77.14</v>
      </c>
      <c r="F35" s="422">
        <v>44.67</v>
      </c>
      <c r="G35" s="422">
        <v>121.81</v>
      </c>
    </row>
    <row r="36" spans="1:7" ht="45">
      <c r="A36" s="536" t="s">
        <v>6745</v>
      </c>
      <c r="B36" s="419">
        <v>103354</v>
      </c>
      <c r="C36" s="420" t="s">
        <v>6746</v>
      </c>
      <c r="D36" s="421" t="s">
        <v>96</v>
      </c>
      <c r="E36" s="422">
        <v>50.62</v>
      </c>
      <c r="F36" s="422">
        <v>52.73</v>
      </c>
      <c r="G36" s="422">
        <v>103.35</v>
      </c>
    </row>
    <row r="37" spans="1:7" ht="30">
      <c r="A37" s="536" t="s">
        <v>6745</v>
      </c>
      <c r="B37" s="419">
        <v>103355</v>
      </c>
      <c r="C37" s="420" t="s">
        <v>6747</v>
      </c>
      <c r="D37" s="421" t="s">
        <v>96</v>
      </c>
      <c r="E37" s="422">
        <v>51.190000000000005</v>
      </c>
      <c r="F37" s="422">
        <v>53.82</v>
      </c>
      <c r="G37" s="422">
        <v>105.01</v>
      </c>
    </row>
    <row r="38" spans="1:7" ht="45">
      <c r="A38" s="536" t="s">
        <v>6745</v>
      </c>
      <c r="B38" s="419">
        <v>103330</v>
      </c>
      <c r="C38" s="420" t="s">
        <v>4121</v>
      </c>
      <c r="D38" s="421" t="s">
        <v>96</v>
      </c>
      <c r="E38" s="422">
        <v>48.730000000000004</v>
      </c>
      <c r="F38" s="422">
        <v>45.95</v>
      </c>
      <c r="G38" s="422">
        <v>94.68</v>
      </c>
    </row>
    <row r="39" spans="1:7" ht="30">
      <c r="A39" s="536" t="s">
        <v>6745</v>
      </c>
      <c r="B39" s="419">
        <v>103331</v>
      </c>
      <c r="C39" s="420" t="s">
        <v>4122</v>
      </c>
      <c r="D39" s="421" t="s">
        <v>96</v>
      </c>
      <c r="E39" s="422">
        <v>49.28</v>
      </c>
      <c r="F39" s="422">
        <v>46.97</v>
      </c>
      <c r="G39" s="422">
        <v>96.25</v>
      </c>
    </row>
    <row r="40" spans="1:7" ht="45">
      <c r="A40" s="536" t="s">
        <v>6745</v>
      </c>
      <c r="B40" s="419">
        <v>103358</v>
      </c>
      <c r="C40" s="420" t="s">
        <v>6748</v>
      </c>
      <c r="D40" s="421" t="s">
        <v>96</v>
      </c>
      <c r="E40" s="422">
        <v>42.539999999999992</v>
      </c>
      <c r="F40" s="422">
        <v>36.81</v>
      </c>
      <c r="G40" s="422">
        <v>79.349999999999994</v>
      </c>
    </row>
    <row r="41" spans="1:7" ht="30">
      <c r="A41" s="536" t="s">
        <v>6745</v>
      </c>
      <c r="B41" s="419">
        <v>103359</v>
      </c>
      <c r="C41" s="420" t="s">
        <v>6749</v>
      </c>
      <c r="D41" s="421" t="s">
        <v>96</v>
      </c>
      <c r="E41" s="422">
        <v>43.02000000000001</v>
      </c>
      <c r="F41" s="422">
        <v>37.659999999999997</v>
      </c>
      <c r="G41" s="422">
        <v>80.680000000000007</v>
      </c>
    </row>
    <row r="42" spans="1:7" ht="45">
      <c r="A42" s="536" t="s">
        <v>6745</v>
      </c>
      <c r="B42" s="419">
        <v>103366</v>
      </c>
      <c r="C42" s="420" t="s">
        <v>6750</v>
      </c>
      <c r="D42" s="421" t="s">
        <v>96</v>
      </c>
      <c r="E42" s="422">
        <v>39.740000000000009</v>
      </c>
      <c r="F42" s="422">
        <v>28.49</v>
      </c>
      <c r="G42" s="422">
        <v>68.23</v>
      </c>
    </row>
    <row r="43" spans="1:7" ht="30">
      <c r="A43" s="536" t="s">
        <v>6745</v>
      </c>
      <c r="B43" s="419">
        <v>103367</v>
      </c>
      <c r="C43" s="420" t="s">
        <v>6751</v>
      </c>
      <c r="D43" s="421" t="s">
        <v>96</v>
      </c>
      <c r="E43" s="422">
        <v>40.160000000000011</v>
      </c>
      <c r="F43" s="422">
        <v>29.27</v>
      </c>
      <c r="G43" s="422">
        <v>69.430000000000007</v>
      </c>
    </row>
    <row r="44" spans="1:7" ht="45">
      <c r="A44" s="536" t="s">
        <v>6745</v>
      </c>
      <c r="B44" s="419">
        <v>103360</v>
      </c>
      <c r="C44" s="420" t="s">
        <v>6752</v>
      </c>
      <c r="D44" s="421" t="s">
        <v>96</v>
      </c>
      <c r="E44" s="422">
        <v>49.430000000000007</v>
      </c>
      <c r="F44" s="422">
        <v>43.41</v>
      </c>
      <c r="G44" s="422">
        <v>92.84</v>
      </c>
    </row>
    <row r="45" spans="1:7" ht="30">
      <c r="A45" s="536" t="s">
        <v>6745</v>
      </c>
      <c r="B45" s="419">
        <v>103361</v>
      </c>
      <c r="C45" s="420" t="s">
        <v>6753</v>
      </c>
      <c r="D45" s="421" t="s">
        <v>96</v>
      </c>
      <c r="E45" s="422">
        <v>50.000000000000007</v>
      </c>
      <c r="F45" s="422">
        <v>44.51</v>
      </c>
      <c r="G45" s="422">
        <v>94.51</v>
      </c>
    </row>
    <row r="46" spans="1:7" ht="45">
      <c r="A46" s="536" t="s">
        <v>6745</v>
      </c>
      <c r="B46" s="419">
        <v>103368</v>
      </c>
      <c r="C46" s="420" t="s">
        <v>6754</v>
      </c>
      <c r="D46" s="421" t="s">
        <v>96</v>
      </c>
      <c r="E46" s="422">
        <v>44.46</v>
      </c>
      <c r="F46" s="422">
        <v>33.21</v>
      </c>
      <c r="G46" s="422">
        <v>77.67</v>
      </c>
    </row>
    <row r="47" spans="1:7" ht="30">
      <c r="A47" s="536" t="s">
        <v>6745</v>
      </c>
      <c r="B47" s="419">
        <v>103369</v>
      </c>
      <c r="C47" s="420" t="s">
        <v>6755</v>
      </c>
      <c r="D47" s="421" t="s">
        <v>96</v>
      </c>
      <c r="E47" s="422">
        <v>44.989999999999995</v>
      </c>
      <c r="F47" s="422">
        <v>34.200000000000003</v>
      </c>
      <c r="G47" s="422">
        <v>79.19</v>
      </c>
    </row>
    <row r="48" spans="1:7" ht="45">
      <c r="A48" s="536" t="s">
        <v>6745</v>
      </c>
      <c r="B48" s="419">
        <v>103334</v>
      </c>
      <c r="C48" s="420" t="s">
        <v>4125</v>
      </c>
      <c r="D48" s="421" t="s">
        <v>96</v>
      </c>
      <c r="E48" s="422">
        <v>80.400000000000006</v>
      </c>
      <c r="F48" s="422">
        <v>88.78</v>
      </c>
      <c r="G48" s="422">
        <v>169.18</v>
      </c>
    </row>
    <row r="49" spans="1:7" ht="45">
      <c r="A49" s="536" t="s">
        <v>6745</v>
      </c>
      <c r="B49" s="419">
        <v>103335</v>
      </c>
      <c r="C49" s="420" t="s">
        <v>4126</v>
      </c>
      <c r="D49" s="421" t="s">
        <v>96</v>
      </c>
      <c r="E49" s="422">
        <v>81.41</v>
      </c>
      <c r="F49" s="422">
        <v>90.69</v>
      </c>
      <c r="G49" s="422">
        <v>172.1</v>
      </c>
    </row>
    <row r="50" spans="1:7" ht="45">
      <c r="A50" s="536" t="s">
        <v>6745</v>
      </c>
      <c r="B50" s="419">
        <v>103362</v>
      </c>
      <c r="C50" s="420" t="s">
        <v>6756</v>
      </c>
      <c r="D50" s="421" t="s">
        <v>96</v>
      </c>
      <c r="E50" s="422">
        <v>62.41</v>
      </c>
      <c r="F50" s="422">
        <v>49.55</v>
      </c>
      <c r="G50" s="422">
        <v>111.96</v>
      </c>
    </row>
    <row r="51" spans="1:7" ht="30">
      <c r="A51" s="536" t="s">
        <v>6745</v>
      </c>
      <c r="B51" s="419">
        <v>103363</v>
      </c>
      <c r="C51" s="420" t="s">
        <v>6757</v>
      </c>
      <c r="D51" s="421" t="s">
        <v>96</v>
      </c>
      <c r="E51" s="422">
        <v>63.079999999999991</v>
      </c>
      <c r="F51" s="422">
        <v>50.77</v>
      </c>
      <c r="G51" s="422">
        <v>113.85</v>
      </c>
    </row>
    <row r="52" spans="1:7" ht="45">
      <c r="A52" s="536" t="s">
        <v>6745</v>
      </c>
      <c r="B52" s="419">
        <v>103370</v>
      </c>
      <c r="C52" s="420" t="s">
        <v>6758</v>
      </c>
      <c r="D52" s="421" t="s">
        <v>96</v>
      </c>
      <c r="E52" s="422">
        <v>58.849999999999994</v>
      </c>
      <c r="F52" s="422">
        <v>38.200000000000003</v>
      </c>
      <c r="G52" s="422">
        <v>97.05</v>
      </c>
    </row>
    <row r="53" spans="1:7" ht="30">
      <c r="A53" s="536" t="s">
        <v>6745</v>
      </c>
      <c r="B53" s="419">
        <v>103371</v>
      </c>
      <c r="C53" s="420" t="s">
        <v>6759</v>
      </c>
      <c r="D53" s="421" t="s">
        <v>96</v>
      </c>
      <c r="E53" s="422">
        <v>59.45</v>
      </c>
      <c r="F53" s="422">
        <v>39.31</v>
      </c>
      <c r="G53" s="422">
        <v>98.76</v>
      </c>
    </row>
    <row r="54" spans="1:7" ht="30">
      <c r="A54" s="536" t="s">
        <v>6745</v>
      </c>
      <c r="B54" s="419">
        <v>103332</v>
      </c>
      <c r="C54" s="420" t="s">
        <v>4123</v>
      </c>
      <c r="D54" s="421" t="s">
        <v>96</v>
      </c>
      <c r="E54" s="422">
        <v>60.91</v>
      </c>
      <c r="F54" s="422">
        <v>83.41</v>
      </c>
      <c r="G54" s="422">
        <v>144.32</v>
      </c>
    </row>
    <row r="55" spans="1:7" ht="30">
      <c r="A55" s="536" t="s">
        <v>6745</v>
      </c>
      <c r="B55" s="419">
        <v>103333</v>
      </c>
      <c r="C55" s="420" t="s">
        <v>4124</v>
      </c>
      <c r="D55" s="421" t="s">
        <v>96</v>
      </c>
      <c r="E55" s="422">
        <v>61.480000000000004</v>
      </c>
      <c r="F55" s="422">
        <v>84.51</v>
      </c>
      <c r="G55" s="422">
        <v>145.99</v>
      </c>
    </row>
    <row r="56" spans="1:7" ht="30">
      <c r="A56" s="536" t="s">
        <v>6745</v>
      </c>
      <c r="B56" s="419">
        <v>103352</v>
      </c>
      <c r="C56" s="420" t="s">
        <v>6760</v>
      </c>
      <c r="D56" s="421" t="s">
        <v>96</v>
      </c>
      <c r="E56" s="422">
        <v>54.14</v>
      </c>
      <c r="F56" s="422">
        <v>68.37</v>
      </c>
      <c r="G56" s="422">
        <v>122.51</v>
      </c>
    </row>
    <row r="57" spans="1:7" ht="30">
      <c r="A57" s="536" t="s">
        <v>6745</v>
      </c>
      <c r="B57" s="419">
        <v>103353</v>
      </c>
      <c r="C57" s="420" t="s">
        <v>6761</v>
      </c>
      <c r="D57" s="421" t="s">
        <v>96</v>
      </c>
      <c r="E57" s="422">
        <v>54.680000000000007</v>
      </c>
      <c r="F57" s="422">
        <v>69.38</v>
      </c>
      <c r="G57" s="422">
        <v>124.06</v>
      </c>
    </row>
    <row r="58" spans="1:7" ht="30">
      <c r="A58" s="536" t="s">
        <v>6745</v>
      </c>
      <c r="B58" s="419">
        <v>103328</v>
      </c>
      <c r="C58" s="420" t="s">
        <v>4119</v>
      </c>
      <c r="D58" s="421" t="s">
        <v>96</v>
      </c>
      <c r="E58" s="422">
        <v>50.43</v>
      </c>
      <c r="F58" s="422">
        <v>61.21</v>
      </c>
      <c r="G58" s="422">
        <v>111.64</v>
      </c>
    </row>
    <row r="59" spans="1:7" ht="30">
      <c r="A59" s="536" t="s">
        <v>6745</v>
      </c>
      <c r="B59" s="419">
        <v>103329</v>
      </c>
      <c r="C59" s="420" t="s">
        <v>4120</v>
      </c>
      <c r="D59" s="421" t="s">
        <v>96</v>
      </c>
      <c r="E59" s="422">
        <v>50.949999999999996</v>
      </c>
      <c r="F59" s="422">
        <v>62.15</v>
      </c>
      <c r="G59" s="422">
        <v>113.1</v>
      </c>
    </row>
    <row r="60" spans="1:7" ht="30">
      <c r="A60" s="536" t="s">
        <v>6745</v>
      </c>
      <c r="B60" s="419">
        <v>103356</v>
      </c>
      <c r="C60" s="420" t="s">
        <v>4129</v>
      </c>
      <c r="D60" s="421" t="s">
        <v>96</v>
      </c>
      <c r="E60" s="422">
        <v>38.910000000000011</v>
      </c>
      <c r="F60" s="422">
        <v>29.63</v>
      </c>
      <c r="G60" s="422">
        <v>68.540000000000006</v>
      </c>
    </row>
    <row r="61" spans="1:7" ht="30">
      <c r="A61" s="536" t="s">
        <v>6745</v>
      </c>
      <c r="B61" s="419">
        <v>103357</v>
      </c>
      <c r="C61" s="420" t="s">
        <v>4130</v>
      </c>
      <c r="D61" s="421" t="s">
        <v>96</v>
      </c>
      <c r="E61" s="422">
        <v>39.33</v>
      </c>
      <c r="F61" s="422">
        <v>30.44</v>
      </c>
      <c r="G61" s="422">
        <v>69.77</v>
      </c>
    </row>
    <row r="62" spans="1:7" ht="30">
      <c r="A62" s="536" t="s">
        <v>6745</v>
      </c>
      <c r="B62" s="419">
        <v>103364</v>
      </c>
      <c r="C62" s="420" t="s">
        <v>6762</v>
      </c>
      <c r="D62" s="421" t="s">
        <v>96</v>
      </c>
      <c r="E62" s="422">
        <v>33.81</v>
      </c>
      <c r="F62" s="422">
        <v>22.81</v>
      </c>
      <c r="G62" s="422">
        <v>56.62</v>
      </c>
    </row>
    <row r="63" spans="1:7" ht="30">
      <c r="A63" s="536" t="s">
        <v>6745</v>
      </c>
      <c r="B63" s="419">
        <v>103365</v>
      </c>
      <c r="C63" s="420" t="s">
        <v>6763</v>
      </c>
      <c r="D63" s="421" t="s">
        <v>96</v>
      </c>
      <c r="E63" s="422">
        <v>33.96</v>
      </c>
      <c r="F63" s="422">
        <v>23.54</v>
      </c>
      <c r="G63" s="422">
        <v>57.5</v>
      </c>
    </row>
    <row r="64" spans="1:7" ht="30">
      <c r="A64" s="536" t="s">
        <v>6745</v>
      </c>
      <c r="B64" s="419">
        <v>103350</v>
      </c>
      <c r="C64" s="420" t="s">
        <v>4127</v>
      </c>
      <c r="D64" s="421" t="s">
        <v>96</v>
      </c>
      <c r="E64" s="422">
        <v>93.149999999999991</v>
      </c>
      <c r="F64" s="422">
        <v>114.77</v>
      </c>
      <c r="G64" s="422">
        <v>207.92</v>
      </c>
    </row>
    <row r="65" spans="1:7" ht="30">
      <c r="A65" s="536" t="s">
        <v>6745</v>
      </c>
      <c r="B65" s="419">
        <v>103351</v>
      </c>
      <c r="C65" s="420" t="s">
        <v>4128</v>
      </c>
      <c r="D65" s="421" t="s">
        <v>96</v>
      </c>
      <c r="E65" s="422">
        <v>93.88</v>
      </c>
      <c r="F65" s="422">
        <v>116.18</v>
      </c>
      <c r="G65" s="422">
        <v>210.06</v>
      </c>
    </row>
    <row r="66" spans="1:7" ht="45">
      <c r="A66" s="536" t="s">
        <v>6745</v>
      </c>
      <c r="B66" s="419">
        <v>103344</v>
      </c>
      <c r="C66" s="420" t="s">
        <v>6764</v>
      </c>
      <c r="D66" s="421" t="s">
        <v>96</v>
      </c>
      <c r="E66" s="422">
        <v>54.28</v>
      </c>
      <c r="F66" s="422">
        <v>37.25</v>
      </c>
      <c r="G66" s="422">
        <v>91.53</v>
      </c>
    </row>
    <row r="67" spans="1:7" ht="30">
      <c r="A67" s="536" t="s">
        <v>6745</v>
      </c>
      <c r="B67" s="419">
        <v>103345</v>
      </c>
      <c r="C67" s="420" t="s">
        <v>6765</v>
      </c>
      <c r="D67" s="421" t="s">
        <v>96</v>
      </c>
      <c r="E67" s="422">
        <v>54.96</v>
      </c>
      <c r="F67" s="422">
        <v>38.520000000000003</v>
      </c>
      <c r="G67" s="422">
        <v>93.48</v>
      </c>
    </row>
    <row r="68" spans="1:7" ht="45">
      <c r="A68" s="536" t="s">
        <v>6745</v>
      </c>
      <c r="B68" s="419">
        <v>103348</v>
      </c>
      <c r="C68" s="420" t="s">
        <v>6766</v>
      </c>
      <c r="D68" s="421" t="s">
        <v>96</v>
      </c>
      <c r="E68" s="422">
        <v>47.5</v>
      </c>
      <c r="F68" s="422">
        <v>28.89</v>
      </c>
      <c r="G68" s="422">
        <v>76.39</v>
      </c>
    </row>
    <row r="69" spans="1:7" ht="30">
      <c r="A69" s="536" t="s">
        <v>6745</v>
      </c>
      <c r="B69" s="419">
        <v>103349</v>
      </c>
      <c r="C69" s="420" t="s">
        <v>6767</v>
      </c>
      <c r="D69" s="421" t="s">
        <v>96</v>
      </c>
      <c r="E69" s="422">
        <v>48.120000000000005</v>
      </c>
      <c r="F69" s="422">
        <v>30.05</v>
      </c>
      <c r="G69" s="422">
        <v>78.17</v>
      </c>
    </row>
    <row r="70" spans="1:7" ht="45">
      <c r="A70" s="536" t="s">
        <v>6745</v>
      </c>
      <c r="B70" s="419">
        <v>103346</v>
      </c>
      <c r="C70" s="420" t="s">
        <v>6768</v>
      </c>
      <c r="D70" s="421" t="s">
        <v>96</v>
      </c>
      <c r="E70" s="422">
        <v>58.960000000000008</v>
      </c>
      <c r="F70" s="422">
        <v>43.69</v>
      </c>
      <c r="G70" s="422">
        <v>102.65</v>
      </c>
    </row>
    <row r="71" spans="1:7" ht="30">
      <c r="A71" s="536" t="s">
        <v>6745</v>
      </c>
      <c r="B71" s="419">
        <v>103347</v>
      </c>
      <c r="C71" s="420" t="s">
        <v>6769</v>
      </c>
      <c r="D71" s="421" t="s">
        <v>96</v>
      </c>
      <c r="E71" s="422">
        <v>59.680000000000007</v>
      </c>
      <c r="F71" s="422">
        <v>45.05</v>
      </c>
      <c r="G71" s="422">
        <v>104.73</v>
      </c>
    </row>
    <row r="72" spans="1:7" ht="45">
      <c r="A72" s="536" t="s">
        <v>6745</v>
      </c>
      <c r="B72" s="419">
        <v>103324</v>
      </c>
      <c r="C72" s="420" t="s">
        <v>4115</v>
      </c>
      <c r="D72" s="421" t="s">
        <v>96</v>
      </c>
      <c r="E72" s="422">
        <v>53.33</v>
      </c>
      <c r="F72" s="422">
        <v>33.47</v>
      </c>
      <c r="G72" s="422">
        <v>86.8</v>
      </c>
    </row>
    <row r="73" spans="1:7" ht="30">
      <c r="A73" s="536" t="s">
        <v>6745</v>
      </c>
      <c r="B73" s="419">
        <v>103325</v>
      </c>
      <c r="C73" s="420" t="s">
        <v>4116</v>
      </c>
      <c r="D73" s="421" t="s">
        <v>96</v>
      </c>
      <c r="E73" s="422">
        <v>53.989999999999995</v>
      </c>
      <c r="F73" s="422">
        <v>34.700000000000003</v>
      </c>
      <c r="G73" s="422">
        <v>88.69</v>
      </c>
    </row>
    <row r="74" spans="1:7" ht="45">
      <c r="A74" s="536" t="s">
        <v>6745</v>
      </c>
      <c r="B74" s="419">
        <v>103326</v>
      </c>
      <c r="C74" s="420" t="s">
        <v>4117</v>
      </c>
      <c r="D74" s="421" t="s">
        <v>96</v>
      </c>
      <c r="E74" s="422">
        <v>63.56</v>
      </c>
      <c r="F74" s="422">
        <v>38.56</v>
      </c>
      <c r="G74" s="422">
        <v>102.12</v>
      </c>
    </row>
    <row r="75" spans="1:7" ht="30">
      <c r="A75" s="536" t="s">
        <v>6745</v>
      </c>
      <c r="B75" s="419">
        <v>103327</v>
      </c>
      <c r="C75" s="420" t="s">
        <v>4118</v>
      </c>
      <c r="D75" s="421" t="s">
        <v>96</v>
      </c>
      <c r="E75" s="422">
        <v>64.33</v>
      </c>
      <c r="F75" s="422">
        <v>40</v>
      </c>
      <c r="G75" s="422">
        <v>104.33</v>
      </c>
    </row>
    <row r="76" spans="1:7" ht="30">
      <c r="A76" s="536" t="s">
        <v>6745</v>
      </c>
      <c r="B76" s="419">
        <v>103322</v>
      </c>
      <c r="C76" s="420" t="s">
        <v>4113</v>
      </c>
      <c r="D76" s="421" t="s">
        <v>96</v>
      </c>
      <c r="E76" s="422">
        <v>41.02</v>
      </c>
      <c r="F76" s="422">
        <v>23.21</v>
      </c>
      <c r="G76" s="422">
        <v>64.23</v>
      </c>
    </row>
    <row r="77" spans="1:7" ht="30">
      <c r="A77" s="536" t="s">
        <v>6745</v>
      </c>
      <c r="B77" s="419">
        <v>103323</v>
      </c>
      <c r="C77" s="420" t="s">
        <v>4114</v>
      </c>
      <c r="D77" s="421" t="s">
        <v>96</v>
      </c>
      <c r="E77" s="422">
        <v>41.59</v>
      </c>
      <c r="F77" s="422">
        <v>24.3</v>
      </c>
      <c r="G77" s="422">
        <v>65.89</v>
      </c>
    </row>
    <row r="78" spans="1:7" ht="30">
      <c r="A78" s="536" t="s">
        <v>6745</v>
      </c>
      <c r="B78" s="419">
        <v>103318</v>
      </c>
      <c r="C78" s="420" t="s">
        <v>4135</v>
      </c>
      <c r="D78" s="421" t="s">
        <v>96</v>
      </c>
      <c r="E78" s="422">
        <v>64.89</v>
      </c>
      <c r="F78" s="422">
        <v>38.53</v>
      </c>
      <c r="G78" s="422">
        <v>103.42</v>
      </c>
    </row>
    <row r="79" spans="1:7" ht="30">
      <c r="A79" s="536" t="s">
        <v>6745</v>
      </c>
      <c r="B79" s="419">
        <v>103319</v>
      </c>
      <c r="C79" s="420" t="s">
        <v>4136</v>
      </c>
      <c r="D79" s="421" t="s">
        <v>96</v>
      </c>
      <c r="E79" s="422">
        <v>65.449999999999989</v>
      </c>
      <c r="F79" s="422">
        <v>39.6</v>
      </c>
      <c r="G79" s="422">
        <v>105.05</v>
      </c>
    </row>
    <row r="80" spans="1:7" ht="30">
      <c r="A80" s="536" t="s">
        <v>6745</v>
      </c>
      <c r="B80" s="419">
        <v>103320</v>
      </c>
      <c r="C80" s="420" t="s">
        <v>4137</v>
      </c>
      <c r="D80" s="421" t="s">
        <v>96</v>
      </c>
      <c r="E80" s="422">
        <v>79.62</v>
      </c>
      <c r="F80" s="422">
        <v>43.66</v>
      </c>
      <c r="G80" s="422">
        <v>123.28</v>
      </c>
    </row>
    <row r="81" spans="1:7" ht="30">
      <c r="A81" s="536" t="s">
        <v>6745</v>
      </c>
      <c r="B81" s="419">
        <v>103321</v>
      </c>
      <c r="C81" s="420" t="s">
        <v>4138</v>
      </c>
      <c r="D81" s="421" t="s">
        <v>96</v>
      </c>
      <c r="E81" s="422">
        <v>80.31</v>
      </c>
      <c r="F81" s="422">
        <v>45.01</v>
      </c>
      <c r="G81" s="422">
        <v>125.32</v>
      </c>
    </row>
    <row r="82" spans="1:7" ht="30">
      <c r="A82" s="536" t="s">
        <v>6745</v>
      </c>
      <c r="B82" s="419">
        <v>103316</v>
      </c>
      <c r="C82" s="420" t="s">
        <v>4133</v>
      </c>
      <c r="D82" s="421" t="s">
        <v>96</v>
      </c>
      <c r="E82" s="422">
        <v>50.78</v>
      </c>
      <c r="F82" s="422">
        <v>28.24</v>
      </c>
      <c r="G82" s="422">
        <v>79.02</v>
      </c>
    </row>
    <row r="83" spans="1:7" ht="30">
      <c r="A83" s="536" t="s">
        <v>6745</v>
      </c>
      <c r="B83" s="419">
        <v>103317</v>
      </c>
      <c r="C83" s="420" t="s">
        <v>4134</v>
      </c>
      <c r="D83" s="421" t="s">
        <v>96</v>
      </c>
      <c r="E83" s="422">
        <v>51.26</v>
      </c>
      <c r="F83" s="422">
        <v>29.15</v>
      </c>
      <c r="G83" s="422">
        <v>80.41</v>
      </c>
    </row>
    <row r="84" spans="1:7" ht="30">
      <c r="A84" s="536" t="s">
        <v>6770</v>
      </c>
      <c r="B84" s="419">
        <v>101166</v>
      </c>
      <c r="C84" s="420" t="s">
        <v>1357</v>
      </c>
      <c r="D84" s="421" t="s">
        <v>845</v>
      </c>
      <c r="E84" s="422">
        <v>415.60999999999996</v>
      </c>
      <c r="F84" s="422">
        <v>326.54000000000002</v>
      </c>
      <c r="G84" s="422">
        <v>742.15</v>
      </c>
    </row>
    <row r="85" spans="1:7" ht="30">
      <c r="A85" s="536" t="s">
        <v>6770</v>
      </c>
      <c r="B85" s="419">
        <v>101165</v>
      </c>
      <c r="C85" s="420" t="s">
        <v>1356</v>
      </c>
      <c r="D85" s="421" t="s">
        <v>845</v>
      </c>
      <c r="E85" s="422">
        <v>631.74</v>
      </c>
      <c r="F85" s="422">
        <v>398.32</v>
      </c>
      <c r="G85" s="422">
        <v>1030.06</v>
      </c>
    </row>
    <row r="86" spans="1:7" ht="30">
      <c r="A86" s="536" t="s">
        <v>6770</v>
      </c>
      <c r="B86" s="419">
        <v>101163</v>
      </c>
      <c r="C86" s="420" t="s">
        <v>1364</v>
      </c>
      <c r="D86" s="421" t="s">
        <v>96</v>
      </c>
      <c r="E86" s="422">
        <v>470.18000000000006</v>
      </c>
      <c r="F86" s="422">
        <v>158.15</v>
      </c>
      <c r="G86" s="422">
        <v>628.33000000000004</v>
      </c>
    </row>
    <row r="87" spans="1:7" ht="30">
      <c r="A87" s="536" t="s">
        <v>6770</v>
      </c>
      <c r="B87" s="419">
        <v>101164</v>
      </c>
      <c r="C87" s="420" t="s">
        <v>1365</v>
      </c>
      <c r="D87" s="421" t="s">
        <v>96</v>
      </c>
      <c r="E87" s="422">
        <v>478.26</v>
      </c>
      <c r="F87" s="422">
        <v>158.91</v>
      </c>
      <c r="G87" s="422">
        <v>637.16999999999996</v>
      </c>
    </row>
    <row r="88" spans="1:7" ht="30">
      <c r="A88" s="536" t="s">
        <v>6770</v>
      </c>
      <c r="B88" s="419">
        <v>101162</v>
      </c>
      <c r="C88" s="420" t="s">
        <v>1362</v>
      </c>
      <c r="D88" s="421" t="s">
        <v>96</v>
      </c>
      <c r="E88" s="422">
        <v>93.76</v>
      </c>
      <c r="F88" s="422">
        <v>84.71</v>
      </c>
      <c r="G88" s="422">
        <v>178.47</v>
      </c>
    </row>
    <row r="89" spans="1:7" ht="30">
      <c r="A89" s="536" t="s">
        <v>6770</v>
      </c>
      <c r="B89" s="419">
        <v>101161</v>
      </c>
      <c r="C89" s="420" t="s">
        <v>1363</v>
      </c>
      <c r="D89" s="421" t="s">
        <v>96</v>
      </c>
      <c r="E89" s="422">
        <v>153.94</v>
      </c>
      <c r="F89" s="422">
        <v>77.569999999999993</v>
      </c>
      <c r="G89" s="422">
        <v>231.51</v>
      </c>
    </row>
    <row r="90" spans="1:7" ht="30">
      <c r="A90" s="536" t="s">
        <v>6770</v>
      </c>
      <c r="B90" s="419">
        <v>101159</v>
      </c>
      <c r="C90" s="420" t="s">
        <v>1358</v>
      </c>
      <c r="D90" s="421" t="s">
        <v>96</v>
      </c>
      <c r="E90" s="422">
        <v>79.279999999999987</v>
      </c>
      <c r="F90" s="422">
        <v>75.64</v>
      </c>
      <c r="G90" s="422">
        <v>154.91999999999999</v>
      </c>
    </row>
    <row r="91" spans="1:7" ht="30">
      <c r="A91" s="536" t="s">
        <v>6770</v>
      </c>
      <c r="B91" s="419">
        <v>101154</v>
      </c>
      <c r="C91" s="420" t="s">
        <v>1359</v>
      </c>
      <c r="D91" s="421" t="s">
        <v>96</v>
      </c>
      <c r="E91" s="422">
        <v>101.91</v>
      </c>
      <c r="F91" s="422">
        <v>31.81</v>
      </c>
      <c r="G91" s="422">
        <v>133.72</v>
      </c>
    </row>
    <row r="92" spans="1:7" ht="30">
      <c r="A92" s="536" t="s">
        <v>6770</v>
      </c>
      <c r="B92" s="419">
        <v>101155</v>
      </c>
      <c r="C92" s="420" t="s">
        <v>1360</v>
      </c>
      <c r="D92" s="421" t="s">
        <v>96</v>
      </c>
      <c r="E92" s="422">
        <v>144.97</v>
      </c>
      <c r="F92" s="422">
        <v>41.98</v>
      </c>
      <c r="G92" s="422">
        <v>186.95</v>
      </c>
    </row>
    <row r="93" spans="1:7" ht="30">
      <c r="A93" s="536" t="s">
        <v>6770</v>
      </c>
      <c r="B93" s="419">
        <v>101156</v>
      </c>
      <c r="C93" s="420" t="s">
        <v>1361</v>
      </c>
      <c r="D93" s="421" t="s">
        <v>96</v>
      </c>
      <c r="E93" s="422">
        <v>215.62</v>
      </c>
      <c r="F93" s="422">
        <v>57.24</v>
      </c>
      <c r="G93" s="422">
        <v>272.86</v>
      </c>
    </row>
    <row r="94" spans="1:7" ht="30">
      <c r="A94" s="536" t="s">
        <v>6770</v>
      </c>
      <c r="B94" s="419">
        <v>101158</v>
      </c>
      <c r="C94" s="420" t="s">
        <v>4132</v>
      </c>
      <c r="D94" s="421" t="s">
        <v>96</v>
      </c>
      <c r="E94" s="422">
        <v>70.900000000000006</v>
      </c>
      <c r="F94" s="422">
        <v>21.19</v>
      </c>
      <c r="G94" s="422">
        <v>92.09</v>
      </c>
    </row>
    <row r="95" spans="1:7" ht="30">
      <c r="A95" s="536" t="s">
        <v>6770</v>
      </c>
      <c r="B95" s="419">
        <v>101157</v>
      </c>
      <c r="C95" s="420" t="s">
        <v>4131</v>
      </c>
      <c r="D95" s="421" t="s">
        <v>96</v>
      </c>
      <c r="E95" s="422">
        <v>52.94</v>
      </c>
      <c r="F95" s="422">
        <v>18.079999999999998</v>
      </c>
      <c r="G95" s="422">
        <v>71.02</v>
      </c>
    </row>
    <row r="96" spans="1:7" ht="30">
      <c r="A96" s="536" t="s">
        <v>6771</v>
      </c>
      <c r="B96" s="419">
        <v>87382</v>
      </c>
      <c r="C96" s="420" t="s">
        <v>2556</v>
      </c>
      <c r="D96" s="421" t="s">
        <v>845</v>
      </c>
      <c r="E96" s="422">
        <v>1532.65</v>
      </c>
      <c r="F96" s="422">
        <v>111.29</v>
      </c>
      <c r="G96" s="422">
        <v>1643.94</v>
      </c>
    </row>
    <row r="97" spans="1:7" ht="30">
      <c r="A97" s="536" t="s">
        <v>6771</v>
      </c>
      <c r="B97" s="419">
        <v>87383</v>
      </c>
      <c r="C97" s="420" t="s">
        <v>2557</v>
      </c>
      <c r="D97" s="421" t="s">
        <v>845</v>
      </c>
      <c r="E97" s="422">
        <v>1539.5800000000002</v>
      </c>
      <c r="F97" s="422">
        <v>87.36</v>
      </c>
      <c r="G97" s="422">
        <v>1626.94</v>
      </c>
    </row>
    <row r="98" spans="1:7" ht="30">
      <c r="A98" s="536" t="s">
        <v>6771</v>
      </c>
      <c r="B98" s="419">
        <v>87384</v>
      </c>
      <c r="C98" s="420" t="s">
        <v>2558</v>
      </c>
      <c r="D98" s="421" t="s">
        <v>845</v>
      </c>
      <c r="E98" s="422">
        <v>1542.5</v>
      </c>
      <c r="F98" s="422">
        <v>63.6</v>
      </c>
      <c r="G98" s="422">
        <v>1606.1</v>
      </c>
    </row>
    <row r="99" spans="1:7" ht="30">
      <c r="A99" s="536" t="s">
        <v>6771</v>
      </c>
      <c r="B99" s="419">
        <v>87398</v>
      </c>
      <c r="C99" s="420" t="s">
        <v>2565</v>
      </c>
      <c r="D99" s="421" t="s">
        <v>845</v>
      </c>
      <c r="E99" s="422">
        <v>1646.54</v>
      </c>
      <c r="F99" s="422">
        <v>245.81</v>
      </c>
      <c r="G99" s="422">
        <v>1892.35</v>
      </c>
    </row>
    <row r="100" spans="1:7" ht="30">
      <c r="A100" s="536" t="s">
        <v>6771</v>
      </c>
      <c r="B100" s="419">
        <v>87395</v>
      </c>
      <c r="C100" s="420" t="s">
        <v>2562</v>
      </c>
      <c r="D100" s="421" t="s">
        <v>845</v>
      </c>
      <c r="E100" s="422">
        <v>3046.63</v>
      </c>
      <c r="F100" s="422">
        <v>145.22</v>
      </c>
      <c r="G100" s="422">
        <v>3191.85</v>
      </c>
    </row>
    <row r="101" spans="1:7" ht="30">
      <c r="A101" s="536" t="s">
        <v>6771</v>
      </c>
      <c r="B101" s="419">
        <v>87396</v>
      </c>
      <c r="C101" s="420" t="s">
        <v>2563</v>
      </c>
      <c r="D101" s="421" t="s">
        <v>845</v>
      </c>
      <c r="E101" s="422">
        <v>3077.5</v>
      </c>
      <c r="F101" s="422">
        <v>117.91</v>
      </c>
      <c r="G101" s="422">
        <v>3195.41</v>
      </c>
    </row>
    <row r="102" spans="1:7" ht="30">
      <c r="A102" s="536" t="s">
        <v>6771</v>
      </c>
      <c r="B102" s="419">
        <v>87397</v>
      </c>
      <c r="C102" s="420" t="s">
        <v>2564</v>
      </c>
      <c r="D102" s="421" t="s">
        <v>845</v>
      </c>
      <c r="E102" s="422">
        <v>3108.25</v>
      </c>
      <c r="F102" s="422">
        <v>91.51</v>
      </c>
      <c r="G102" s="422">
        <v>3199.76</v>
      </c>
    </row>
    <row r="103" spans="1:7">
      <c r="A103" s="536" t="s">
        <v>6771</v>
      </c>
      <c r="B103" s="419">
        <v>87402</v>
      </c>
      <c r="C103" s="420" t="s">
        <v>2567</v>
      </c>
      <c r="D103" s="421" t="s">
        <v>845</v>
      </c>
      <c r="E103" s="422">
        <v>3197.27</v>
      </c>
      <c r="F103" s="422">
        <v>308.12</v>
      </c>
      <c r="G103" s="422">
        <v>3505.39</v>
      </c>
    </row>
    <row r="104" spans="1:7" ht="30">
      <c r="A104" s="536" t="s">
        <v>6771</v>
      </c>
      <c r="B104" s="419">
        <v>87391</v>
      </c>
      <c r="C104" s="420" t="s">
        <v>2559</v>
      </c>
      <c r="D104" s="421" t="s">
        <v>845</v>
      </c>
      <c r="E104" s="422">
        <v>4864.6900000000005</v>
      </c>
      <c r="F104" s="422">
        <v>145.28</v>
      </c>
      <c r="G104" s="422">
        <v>5009.97</v>
      </c>
    </row>
    <row r="105" spans="1:7" ht="30">
      <c r="A105" s="536" t="s">
        <v>6771</v>
      </c>
      <c r="B105" s="419">
        <v>87393</v>
      </c>
      <c r="C105" s="420" t="s">
        <v>2560</v>
      </c>
      <c r="D105" s="421" t="s">
        <v>845</v>
      </c>
      <c r="E105" s="422">
        <v>4920.07</v>
      </c>
      <c r="F105" s="422">
        <v>117.88</v>
      </c>
      <c r="G105" s="422">
        <v>5037.95</v>
      </c>
    </row>
    <row r="106" spans="1:7" ht="30">
      <c r="A106" s="536" t="s">
        <v>6771</v>
      </c>
      <c r="B106" s="419">
        <v>87394</v>
      </c>
      <c r="C106" s="420" t="s">
        <v>2561</v>
      </c>
      <c r="D106" s="421" t="s">
        <v>845</v>
      </c>
      <c r="E106" s="422">
        <v>4973.95</v>
      </c>
      <c r="F106" s="422">
        <v>91.68</v>
      </c>
      <c r="G106" s="422">
        <v>5065.63</v>
      </c>
    </row>
    <row r="107" spans="1:7">
      <c r="A107" s="536" t="s">
        <v>6771</v>
      </c>
      <c r="B107" s="419">
        <v>87401</v>
      </c>
      <c r="C107" s="420" t="s">
        <v>2566</v>
      </c>
      <c r="D107" s="421" t="s">
        <v>845</v>
      </c>
      <c r="E107" s="422">
        <v>5052.5</v>
      </c>
      <c r="F107" s="422">
        <v>308.24</v>
      </c>
      <c r="G107" s="422">
        <v>5360.74</v>
      </c>
    </row>
    <row r="108" spans="1:7" ht="30">
      <c r="A108" s="536" t="s">
        <v>6771</v>
      </c>
      <c r="B108" s="419">
        <v>87407</v>
      </c>
      <c r="C108" s="420" t="s">
        <v>2568</v>
      </c>
      <c r="D108" s="421" t="s">
        <v>845</v>
      </c>
      <c r="E108" s="422">
        <v>1569.2800000000002</v>
      </c>
      <c r="F108" s="422">
        <v>105.86</v>
      </c>
      <c r="G108" s="422">
        <v>1675.14</v>
      </c>
    </row>
    <row r="109" spans="1:7" ht="30">
      <c r="A109" s="536" t="s">
        <v>6771</v>
      </c>
      <c r="B109" s="419">
        <v>87408</v>
      </c>
      <c r="C109" s="420" t="s">
        <v>6772</v>
      </c>
      <c r="D109" s="421" t="s">
        <v>845</v>
      </c>
      <c r="E109" s="422">
        <v>1569.93</v>
      </c>
      <c r="F109" s="422">
        <v>79.319999999999993</v>
      </c>
      <c r="G109" s="422">
        <v>1649.25</v>
      </c>
    </row>
    <row r="110" spans="1:7" ht="30">
      <c r="A110" s="536" t="s">
        <v>6771</v>
      </c>
      <c r="B110" s="419">
        <v>87404</v>
      </c>
      <c r="C110" s="420" t="s">
        <v>2555</v>
      </c>
      <c r="D110" s="421" t="s">
        <v>845</v>
      </c>
      <c r="E110" s="422">
        <v>4543.82</v>
      </c>
      <c r="F110" s="422">
        <v>157</v>
      </c>
      <c r="G110" s="422">
        <v>4700.82</v>
      </c>
    </row>
    <row r="111" spans="1:7" ht="30">
      <c r="A111" s="536" t="s">
        <v>6771</v>
      </c>
      <c r="B111" s="419">
        <v>87405</v>
      </c>
      <c r="C111" s="420" t="s">
        <v>6773</v>
      </c>
      <c r="D111" s="421" t="s">
        <v>845</v>
      </c>
      <c r="E111" s="422">
        <v>4571.66</v>
      </c>
      <c r="F111" s="422">
        <v>117.7</v>
      </c>
      <c r="G111" s="422">
        <v>4689.3599999999997</v>
      </c>
    </row>
    <row r="112" spans="1:7" ht="30">
      <c r="A112" s="536" t="s">
        <v>6771</v>
      </c>
      <c r="B112" s="419">
        <v>87388</v>
      </c>
      <c r="C112" s="420" t="s">
        <v>2552</v>
      </c>
      <c r="D112" s="421" t="s">
        <v>845</v>
      </c>
      <c r="E112" s="422">
        <v>4386.46</v>
      </c>
      <c r="F112" s="422">
        <v>112.01</v>
      </c>
      <c r="G112" s="422">
        <v>4498.47</v>
      </c>
    </row>
    <row r="113" spans="1:7" ht="30">
      <c r="A113" s="536" t="s">
        <v>6771</v>
      </c>
      <c r="B113" s="419">
        <v>87389</v>
      </c>
      <c r="C113" s="420" t="s">
        <v>2553</v>
      </c>
      <c r="D113" s="421" t="s">
        <v>845</v>
      </c>
      <c r="E113" s="422">
        <v>4414.55</v>
      </c>
      <c r="F113" s="422">
        <v>86.41</v>
      </c>
      <c r="G113" s="422">
        <v>4500.96</v>
      </c>
    </row>
    <row r="114" spans="1:7" ht="30">
      <c r="A114" s="536" t="s">
        <v>6771</v>
      </c>
      <c r="B114" s="419">
        <v>87390</v>
      </c>
      <c r="C114" s="420" t="s">
        <v>2554</v>
      </c>
      <c r="D114" s="421" t="s">
        <v>845</v>
      </c>
      <c r="E114" s="422">
        <v>4446.3899999999994</v>
      </c>
      <c r="F114" s="422">
        <v>63.59</v>
      </c>
      <c r="G114" s="422">
        <v>4509.9799999999996</v>
      </c>
    </row>
    <row r="115" spans="1:7" ht="30">
      <c r="A115" s="536" t="s">
        <v>6771</v>
      </c>
      <c r="B115" s="419">
        <v>87385</v>
      </c>
      <c r="C115" s="420" t="s">
        <v>2569</v>
      </c>
      <c r="D115" s="421" t="s">
        <v>845</v>
      </c>
      <c r="E115" s="422">
        <v>1785.71</v>
      </c>
      <c r="F115" s="422">
        <v>132.75</v>
      </c>
      <c r="G115" s="422">
        <v>1918.46</v>
      </c>
    </row>
    <row r="116" spans="1:7" ht="30">
      <c r="A116" s="536" t="s">
        <v>6771</v>
      </c>
      <c r="B116" s="419">
        <v>87386</v>
      </c>
      <c r="C116" s="420" t="s">
        <v>2570</v>
      </c>
      <c r="D116" s="421" t="s">
        <v>845</v>
      </c>
      <c r="E116" s="422">
        <v>1792.02</v>
      </c>
      <c r="F116" s="422">
        <v>100.29</v>
      </c>
      <c r="G116" s="422">
        <v>1892.31</v>
      </c>
    </row>
    <row r="117" spans="1:7" ht="30">
      <c r="A117" s="536" t="s">
        <v>6771</v>
      </c>
      <c r="B117" s="419">
        <v>87387</v>
      </c>
      <c r="C117" s="420" t="s">
        <v>2571</v>
      </c>
      <c r="D117" s="421" t="s">
        <v>845</v>
      </c>
      <c r="E117" s="422">
        <v>1797.65</v>
      </c>
      <c r="F117" s="422">
        <v>74.510000000000005</v>
      </c>
      <c r="G117" s="422">
        <v>1872.16</v>
      </c>
    </row>
    <row r="118" spans="1:7">
      <c r="A118" s="536" t="s">
        <v>6771</v>
      </c>
      <c r="B118" s="419">
        <v>87399</v>
      </c>
      <c r="C118" s="420" t="s">
        <v>2572</v>
      </c>
      <c r="D118" s="421" t="s">
        <v>845</v>
      </c>
      <c r="E118" s="422">
        <v>1902.9699999999998</v>
      </c>
      <c r="F118" s="422">
        <v>264.17</v>
      </c>
      <c r="G118" s="422">
        <v>2167.14</v>
      </c>
    </row>
    <row r="119" spans="1:7" ht="30">
      <c r="A119" s="536" t="s">
        <v>6771</v>
      </c>
      <c r="B119" s="419">
        <v>100464</v>
      </c>
      <c r="C119" s="420" t="s">
        <v>2663</v>
      </c>
      <c r="D119" s="421" t="s">
        <v>845</v>
      </c>
      <c r="E119" s="422">
        <v>466.89</v>
      </c>
      <c r="F119" s="422">
        <v>132.83000000000001</v>
      </c>
      <c r="G119" s="422">
        <v>599.72</v>
      </c>
    </row>
    <row r="120" spans="1:7" ht="30">
      <c r="A120" s="536" t="s">
        <v>6771</v>
      </c>
      <c r="B120" s="419">
        <v>100465</v>
      </c>
      <c r="C120" s="420" t="s">
        <v>2664</v>
      </c>
      <c r="D120" s="421" t="s">
        <v>845</v>
      </c>
      <c r="E120" s="422">
        <v>453.89</v>
      </c>
      <c r="F120" s="422">
        <v>87.61</v>
      </c>
      <c r="G120" s="422">
        <v>541.5</v>
      </c>
    </row>
    <row r="121" spans="1:7" ht="30">
      <c r="A121" s="536" t="s">
        <v>6771</v>
      </c>
      <c r="B121" s="419">
        <v>100466</v>
      </c>
      <c r="C121" s="420" t="s">
        <v>2665</v>
      </c>
      <c r="D121" s="421" t="s">
        <v>845</v>
      </c>
      <c r="E121" s="422">
        <v>448.34999999999997</v>
      </c>
      <c r="F121" s="422">
        <v>62.23</v>
      </c>
      <c r="G121" s="422">
        <v>510.58</v>
      </c>
    </row>
    <row r="122" spans="1:7" ht="30">
      <c r="A122" s="536" t="s">
        <v>6771</v>
      </c>
      <c r="B122" s="419">
        <v>88627</v>
      </c>
      <c r="C122" s="420" t="s">
        <v>2674</v>
      </c>
      <c r="D122" s="421" t="s">
        <v>845</v>
      </c>
      <c r="E122" s="422">
        <v>508.1</v>
      </c>
      <c r="F122" s="422">
        <v>171.35</v>
      </c>
      <c r="G122" s="422">
        <v>679.45</v>
      </c>
    </row>
    <row r="123" spans="1:7" ht="30">
      <c r="A123" s="536" t="s">
        <v>6771</v>
      </c>
      <c r="B123" s="419">
        <v>88626</v>
      </c>
      <c r="C123" s="420" t="s">
        <v>2673</v>
      </c>
      <c r="D123" s="421" t="s">
        <v>845</v>
      </c>
      <c r="E123" s="422">
        <v>461.26</v>
      </c>
      <c r="F123" s="422">
        <v>96.89</v>
      </c>
      <c r="G123" s="422">
        <v>558.15</v>
      </c>
    </row>
    <row r="124" spans="1:7" ht="30">
      <c r="A124" s="536" t="s">
        <v>6771</v>
      </c>
      <c r="B124" s="419">
        <v>100488</v>
      </c>
      <c r="C124" s="420" t="s">
        <v>2667</v>
      </c>
      <c r="D124" s="421" t="s">
        <v>845</v>
      </c>
      <c r="E124" s="422">
        <v>462.29999999999995</v>
      </c>
      <c r="F124" s="422">
        <v>77.13</v>
      </c>
      <c r="G124" s="422">
        <v>539.42999999999995</v>
      </c>
    </row>
    <row r="125" spans="1:7" ht="45">
      <c r="A125" s="536" t="s">
        <v>6771</v>
      </c>
      <c r="B125" s="419">
        <v>87368</v>
      </c>
      <c r="C125" s="420" t="s">
        <v>2672</v>
      </c>
      <c r="D125" s="421" t="s">
        <v>845</v>
      </c>
      <c r="E125" s="422">
        <v>497.33</v>
      </c>
      <c r="F125" s="422">
        <v>220.93</v>
      </c>
      <c r="G125" s="422">
        <v>718.26</v>
      </c>
    </row>
    <row r="126" spans="1:7" ht="45">
      <c r="A126" s="536" t="s">
        <v>6771</v>
      </c>
      <c r="B126" s="419">
        <v>87289</v>
      </c>
      <c r="C126" s="420" t="s">
        <v>2668</v>
      </c>
      <c r="D126" s="421" t="s">
        <v>845</v>
      </c>
      <c r="E126" s="422">
        <v>442.64</v>
      </c>
      <c r="F126" s="422">
        <v>121.59</v>
      </c>
      <c r="G126" s="422">
        <v>564.23</v>
      </c>
    </row>
    <row r="127" spans="1:7" ht="45">
      <c r="A127" s="536" t="s">
        <v>6771</v>
      </c>
      <c r="B127" s="419">
        <v>87290</v>
      </c>
      <c r="C127" s="420" t="s">
        <v>2669</v>
      </c>
      <c r="D127" s="421" t="s">
        <v>845</v>
      </c>
      <c r="E127" s="422">
        <v>443.27000000000004</v>
      </c>
      <c r="F127" s="422">
        <v>100.08</v>
      </c>
      <c r="G127" s="422">
        <v>543.35</v>
      </c>
    </row>
    <row r="128" spans="1:7" ht="45">
      <c r="A128" s="536" t="s">
        <v>6771</v>
      </c>
      <c r="B128" s="419">
        <v>87333</v>
      </c>
      <c r="C128" s="420" t="s">
        <v>2670</v>
      </c>
      <c r="D128" s="421" t="s">
        <v>845</v>
      </c>
      <c r="E128" s="422">
        <v>440.4</v>
      </c>
      <c r="F128" s="422">
        <v>133.85</v>
      </c>
      <c r="G128" s="422">
        <v>574.25</v>
      </c>
    </row>
    <row r="129" spans="1:7" ht="45">
      <c r="A129" s="536" t="s">
        <v>6771</v>
      </c>
      <c r="B129" s="419">
        <v>87334</v>
      </c>
      <c r="C129" s="420" t="s">
        <v>2671</v>
      </c>
      <c r="D129" s="421" t="s">
        <v>845</v>
      </c>
      <c r="E129" s="422">
        <v>427.59999999999997</v>
      </c>
      <c r="F129" s="422">
        <v>88.7</v>
      </c>
      <c r="G129" s="422">
        <v>516.29999999999995</v>
      </c>
    </row>
    <row r="130" spans="1:7" ht="30">
      <c r="A130" s="536" t="s">
        <v>6771</v>
      </c>
      <c r="B130" s="419">
        <v>105515</v>
      </c>
      <c r="C130" s="420" t="s">
        <v>6774</v>
      </c>
      <c r="D130" s="421" t="s">
        <v>845</v>
      </c>
      <c r="E130" s="422">
        <v>672</v>
      </c>
      <c r="F130" s="422">
        <v>175.3</v>
      </c>
      <c r="G130" s="422">
        <v>847.3</v>
      </c>
    </row>
    <row r="131" spans="1:7" ht="45">
      <c r="A131" s="536" t="s">
        <v>6771</v>
      </c>
      <c r="B131" s="419">
        <v>87367</v>
      </c>
      <c r="C131" s="420" t="s">
        <v>2656</v>
      </c>
      <c r="D131" s="421" t="s">
        <v>845</v>
      </c>
      <c r="E131" s="422">
        <v>514.86999999999989</v>
      </c>
      <c r="F131" s="422">
        <v>219.19</v>
      </c>
      <c r="G131" s="422">
        <v>734.06</v>
      </c>
    </row>
    <row r="132" spans="1:7" ht="45">
      <c r="A132" s="536" t="s">
        <v>6771</v>
      </c>
      <c r="B132" s="419">
        <v>87286</v>
      </c>
      <c r="C132" s="420" t="s">
        <v>2675</v>
      </c>
      <c r="D132" s="421" t="s">
        <v>845</v>
      </c>
      <c r="E132" s="422">
        <v>459.85</v>
      </c>
      <c r="F132" s="422">
        <v>128.86000000000001</v>
      </c>
      <c r="G132" s="422">
        <v>588.71</v>
      </c>
    </row>
    <row r="133" spans="1:7" ht="45">
      <c r="A133" s="536" t="s">
        <v>6771</v>
      </c>
      <c r="B133" s="419">
        <v>87287</v>
      </c>
      <c r="C133" s="420" t="s">
        <v>2676</v>
      </c>
      <c r="D133" s="421" t="s">
        <v>845</v>
      </c>
      <c r="E133" s="422">
        <v>459.81999999999994</v>
      </c>
      <c r="F133" s="422">
        <v>93.24</v>
      </c>
      <c r="G133" s="422">
        <v>553.05999999999995</v>
      </c>
    </row>
    <row r="134" spans="1:7" ht="45">
      <c r="A134" s="536" t="s">
        <v>6771</v>
      </c>
      <c r="B134" s="419">
        <v>87331</v>
      </c>
      <c r="C134" s="420" t="s">
        <v>2677</v>
      </c>
      <c r="D134" s="421" t="s">
        <v>845</v>
      </c>
      <c r="E134" s="422">
        <v>467.21999999999997</v>
      </c>
      <c r="F134" s="422">
        <v>154.82</v>
      </c>
      <c r="G134" s="422">
        <v>622.04</v>
      </c>
    </row>
    <row r="135" spans="1:7" ht="45">
      <c r="A135" s="536" t="s">
        <v>6771</v>
      </c>
      <c r="B135" s="419">
        <v>87332</v>
      </c>
      <c r="C135" s="420" t="s">
        <v>2678</v>
      </c>
      <c r="D135" s="421" t="s">
        <v>845</v>
      </c>
      <c r="E135" s="422">
        <v>445.53999999999996</v>
      </c>
      <c r="F135" s="422">
        <v>82.47</v>
      </c>
      <c r="G135" s="422">
        <v>528.01</v>
      </c>
    </row>
    <row r="136" spans="1:7" ht="45">
      <c r="A136" s="536" t="s">
        <v>6771</v>
      </c>
      <c r="B136" s="419">
        <v>87369</v>
      </c>
      <c r="C136" s="420" t="s">
        <v>2682</v>
      </c>
      <c r="D136" s="421" t="s">
        <v>845</v>
      </c>
      <c r="E136" s="422">
        <v>508.97999999999996</v>
      </c>
      <c r="F136" s="422">
        <v>216.68</v>
      </c>
      <c r="G136" s="422">
        <v>725.66</v>
      </c>
    </row>
    <row r="137" spans="1:7" ht="45">
      <c r="A137" s="536" t="s">
        <v>6771</v>
      </c>
      <c r="B137" s="419">
        <v>87292</v>
      </c>
      <c r="C137" s="420" t="s">
        <v>2679</v>
      </c>
      <c r="D137" s="421" t="s">
        <v>845</v>
      </c>
      <c r="E137" s="422">
        <v>453.40999999999997</v>
      </c>
      <c r="F137" s="422">
        <v>112.35</v>
      </c>
      <c r="G137" s="422">
        <v>565.76</v>
      </c>
    </row>
    <row r="138" spans="1:7" ht="45">
      <c r="A138" s="536" t="s">
        <v>6771</v>
      </c>
      <c r="B138" s="419">
        <v>87335</v>
      </c>
      <c r="C138" s="420" t="s">
        <v>2680</v>
      </c>
      <c r="D138" s="421" t="s">
        <v>845</v>
      </c>
      <c r="E138" s="422">
        <v>438.79</v>
      </c>
      <c r="F138" s="422">
        <v>123.83</v>
      </c>
      <c r="G138" s="422">
        <v>562.62</v>
      </c>
    </row>
    <row r="139" spans="1:7" ht="45">
      <c r="A139" s="536" t="s">
        <v>6771</v>
      </c>
      <c r="B139" s="419">
        <v>87336</v>
      </c>
      <c r="C139" s="420" t="s">
        <v>2681</v>
      </c>
      <c r="D139" s="421" t="s">
        <v>845</v>
      </c>
      <c r="E139" s="422">
        <v>440.02</v>
      </c>
      <c r="F139" s="422">
        <v>85</v>
      </c>
      <c r="G139" s="422">
        <v>525.02</v>
      </c>
    </row>
    <row r="140" spans="1:7" ht="45">
      <c r="A140" s="536" t="s">
        <v>6771</v>
      </c>
      <c r="B140" s="419">
        <v>87370</v>
      </c>
      <c r="C140" s="420" t="s">
        <v>2684</v>
      </c>
      <c r="D140" s="421" t="s">
        <v>845</v>
      </c>
      <c r="E140" s="422">
        <v>488.98999999999995</v>
      </c>
      <c r="F140" s="422">
        <v>218.05</v>
      </c>
      <c r="G140" s="422">
        <v>707.04</v>
      </c>
    </row>
    <row r="141" spans="1:7" ht="45">
      <c r="A141" s="536" t="s">
        <v>6771</v>
      </c>
      <c r="B141" s="419">
        <v>88715</v>
      </c>
      <c r="C141" s="420" t="s">
        <v>2685</v>
      </c>
      <c r="D141" s="421" t="s">
        <v>845</v>
      </c>
      <c r="E141" s="422">
        <v>430.85</v>
      </c>
      <c r="F141" s="422">
        <v>106.36</v>
      </c>
      <c r="G141" s="422">
        <v>537.21</v>
      </c>
    </row>
    <row r="142" spans="1:7" ht="45">
      <c r="A142" s="536" t="s">
        <v>6771</v>
      </c>
      <c r="B142" s="419">
        <v>87294</v>
      </c>
      <c r="C142" s="420" t="s">
        <v>2686</v>
      </c>
      <c r="D142" s="421" t="s">
        <v>845</v>
      </c>
      <c r="E142" s="422">
        <v>435.01000000000005</v>
      </c>
      <c r="F142" s="422">
        <v>106.58</v>
      </c>
      <c r="G142" s="422">
        <v>541.59</v>
      </c>
    </row>
    <row r="143" spans="1:7" ht="45">
      <c r="A143" s="536" t="s">
        <v>6771</v>
      </c>
      <c r="B143" s="419">
        <v>87337</v>
      </c>
      <c r="C143" s="420" t="s">
        <v>2683</v>
      </c>
      <c r="D143" s="421" t="s">
        <v>845</v>
      </c>
      <c r="E143" s="422">
        <v>430.78999999999996</v>
      </c>
      <c r="F143" s="422">
        <v>121.85</v>
      </c>
      <c r="G143" s="422">
        <v>552.64</v>
      </c>
    </row>
    <row r="144" spans="1:7" ht="45">
      <c r="A144" s="536" t="s">
        <v>6771</v>
      </c>
      <c r="B144" s="419">
        <v>100487</v>
      </c>
      <c r="C144" s="420" t="s">
        <v>2666</v>
      </c>
      <c r="D144" s="421" t="s">
        <v>845</v>
      </c>
      <c r="E144" s="422">
        <v>418.68</v>
      </c>
      <c r="F144" s="422">
        <v>81.77</v>
      </c>
      <c r="G144" s="422">
        <v>500.45</v>
      </c>
    </row>
    <row r="145" spans="1:7" ht="30">
      <c r="A145" s="536" t="s">
        <v>6771</v>
      </c>
      <c r="B145" s="419">
        <v>87380</v>
      </c>
      <c r="C145" s="420" t="s">
        <v>2610</v>
      </c>
      <c r="D145" s="421" t="s">
        <v>845</v>
      </c>
      <c r="E145" s="422">
        <v>3258.46</v>
      </c>
      <c r="F145" s="422">
        <v>212.04</v>
      </c>
      <c r="G145" s="422">
        <v>3470.5</v>
      </c>
    </row>
    <row r="146" spans="1:7" ht="45">
      <c r="A146" s="536" t="s">
        <v>6771</v>
      </c>
      <c r="B146" s="419">
        <v>87322</v>
      </c>
      <c r="C146" s="420" t="s">
        <v>2597</v>
      </c>
      <c r="D146" s="421" t="s">
        <v>845</v>
      </c>
      <c r="E146" s="422">
        <v>3231.5099999999998</v>
      </c>
      <c r="F146" s="422">
        <v>113.73</v>
      </c>
      <c r="G146" s="422">
        <v>3345.24</v>
      </c>
    </row>
    <row r="147" spans="1:7" ht="45">
      <c r="A147" s="536" t="s">
        <v>6771</v>
      </c>
      <c r="B147" s="419">
        <v>87323</v>
      </c>
      <c r="C147" s="420" t="s">
        <v>2598</v>
      </c>
      <c r="D147" s="421" t="s">
        <v>845</v>
      </c>
      <c r="E147" s="422">
        <v>3242.08</v>
      </c>
      <c r="F147" s="422">
        <v>86.88</v>
      </c>
      <c r="G147" s="422">
        <v>3328.96</v>
      </c>
    </row>
    <row r="148" spans="1:7" ht="45">
      <c r="A148" s="536" t="s">
        <v>6771</v>
      </c>
      <c r="B148" s="419">
        <v>87360</v>
      </c>
      <c r="C148" s="420" t="s">
        <v>2605</v>
      </c>
      <c r="D148" s="421" t="s">
        <v>845</v>
      </c>
      <c r="E148" s="422">
        <v>3165.02</v>
      </c>
      <c r="F148" s="422">
        <v>172.2</v>
      </c>
      <c r="G148" s="422">
        <v>3337.22</v>
      </c>
    </row>
    <row r="149" spans="1:7" ht="45">
      <c r="A149" s="536" t="s">
        <v>6771</v>
      </c>
      <c r="B149" s="419">
        <v>87361</v>
      </c>
      <c r="C149" s="420" t="s">
        <v>2606</v>
      </c>
      <c r="D149" s="421" t="s">
        <v>845</v>
      </c>
      <c r="E149" s="422">
        <v>3158.9</v>
      </c>
      <c r="F149" s="422">
        <v>102.74</v>
      </c>
      <c r="G149" s="422">
        <v>3261.64</v>
      </c>
    </row>
    <row r="150" spans="1:7" ht="45">
      <c r="A150" s="536" t="s">
        <v>6771</v>
      </c>
      <c r="B150" s="419">
        <v>87362</v>
      </c>
      <c r="C150" s="420" t="s">
        <v>2607</v>
      </c>
      <c r="D150" s="421" t="s">
        <v>845</v>
      </c>
      <c r="E150" s="422">
        <v>3171.72</v>
      </c>
      <c r="F150" s="422">
        <v>72.67</v>
      </c>
      <c r="G150" s="422">
        <v>3244.39</v>
      </c>
    </row>
    <row r="151" spans="1:7" ht="30">
      <c r="A151" s="536" t="s">
        <v>6771</v>
      </c>
      <c r="B151" s="419">
        <v>87377</v>
      </c>
      <c r="C151" s="420" t="s">
        <v>2609</v>
      </c>
      <c r="D151" s="421" t="s">
        <v>845</v>
      </c>
      <c r="E151" s="422">
        <v>502.01</v>
      </c>
      <c r="F151" s="422">
        <v>215.14</v>
      </c>
      <c r="G151" s="422">
        <v>717.15</v>
      </c>
    </row>
    <row r="152" spans="1:7" ht="30">
      <c r="A152" s="536" t="s">
        <v>6771</v>
      </c>
      <c r="B152" s="419">
        <v>87313</v>
      </c>
      <c r="C152" s="420" t="s">
        <v>2595</v>
      </c>
      <c r="D152" s="421" t="s">
        <v>845</v>
      </c>
      <c r="E152" s="422">
        <v>442.38</v>
      </c>
      <c r="F152" s="422">
        <v>107.84</v>
      </c>
      <c r="G152" s="422">
        <v>550.22</v>
      </c>
    </row>
    <row r="153" spans="1:7" ht="30">
      <c r="A153" s="536" t="s">
        <v>6771</v>
      </c>
      <c r="B153" s="419">
        <v>87314</v>
      </c>
      <c r="C153" s="420" t="s">
        <v>2596</v>
      </c>
      <c r="D153" s="421" t="s">
        <v>845</v>
      </c>
      <c r="E153" s="422">
        <v>443.1</v>
      </c>
      <c r="F153" s="422">
        <v>88.89</v>
      </c>
      <c r="G153" s="422">
        <v>531.99</v>
      </c>
    </row>
    <row r="154" spans="1:7" ht="45">
      <c r="A154" s="536" t="s">
        <v>6771</v>
      </c>
      <c r="B154" s="419">
        <v>87352</v>
      </c>
      <c r="C154" s="420" t="s">
        <v>2602</v>
      </c>
      <c r="D154" s="421" t="s">
        <v>845</v>
      </c>
      <c r="E154" s="422">
        <v>469.81999999999994</v>
      </c>
      <c r="F154" s="422">
        <v>202.98</v>
      </c>
      <c r="G154" s="422">
        <v>672.8</v>
      </c>
    </row>
    <row r="155" spans="1:7" ht="45">
      <c r="A155" s="536" t="s">
        <v>6771</v>
      </c>
      <c r="B155" s="419">
        <v>87353</v>
      </c>
      <c r="C155" s="420" t="s">
        <v>2603</v>
      </c>
      <c r="D155" s="421" t="s">
        <v>845</v>
      </c>
      <c r="E155" s="422">
        <v>440.34999999999997</v>
      </c>
      <c r="F155" s="422">
        <v>118.82</v>
      </c>
      <c r="G155" s="422">
        <v>559.16999999999996</v>
      </c>
    </row>
    <row r="156" spans="1:7" ht="45">
      <c r="A156" s="536" t="s">
        <v>6771</v>
      </c>
      <c r="B156" s="419">
        <v>87354</v>
      </c>
      <c r="C156" s="420" t="s">
        <v>2604</v>
      </c>
      <c r="D156" s="421" t="s">
        <v>845</v>
      </c>
      <c r="E156" s="422">
        <v>429.63</v>
      </c>
      <c r="F156" s="422">
        <v>75.16</v>
      </c>
      <c r="G156" s="422">
        <v>504.79</v>
      </c>
    </row>
    <row r="157" spans="1:7" ht="30">
      <c r="A157" s="536" t="s">
        <v>6771</v>
      </c>
      <c r="B157" s="419">
        <v>100480</v>
      </c>
      <c r="C157" s="420" t="s">
        <v>2587</v>
      </c>
      <c r="D157" s="421" t="s">
        <v>845</v>
      </c>
      <c r="E157" s="422">
        <v>676.09999999999991</v>
      </c>
      <c r="F157" s="422">
        <v>173.69</v>
      </c>
      <c r="G157" s="422">
        <v>849.79</v>
      </c>
    </row>
    <row r="158" spans="1:7" ht="30">
      <c r="A158" s="536" t="s">
        <v>6771</v>
      </c>
      <c r="B158" s="419">
        <v>100475</v>
      </c>
      <c r="C158" s="420" t="s">
        <v>2583</v>
      </c>
      <c r="D158" s="421" t="s">
        <v>845</v>
      </c>
      <c r="E158" s="422">
        <v>628.31000000000006</v>
      </c>
      <c r="F158" s="422">
        <v>93.63</v>
      </c>
      <c r="G158" s="422">
        <v>721.94</v>
      </c>
    </row>
    <row r="159" spans="1:7" ht="30">
      <c r="A159" s="536" t="s">
        <v>6771</v>
      </c>
      <c r="B159" s="419">
        <v>100491</v>
      </c>
      <c r="C159" s="420" t="s">
        <v>2581</v>
      </c>
      <c r="D159" s="421" t="s">
        <v>845</v>
      </c>
      <c r="E159" s="422">
        <v>631.34999999999991</v>
      </c>
      <c r="F159" s="422">
        <v>84.06</v>
      </c>
      <c r="G159" s="422">
        <v>715.41</v>
      </c>
    </row>
    <row r="160" spans="1:7" ht="45">
      <c r="A160" s="536" t="s">
        <v>6771</v>
      </c>
      <c r="B160" s="419">
        <v>100477</v>
      </c>
      <c r="C160" s="420" t="s">
        <v>2584</v>
      </c>
      <c r="D160" s="421" t="s">
        <v>845</v>
      </c>
      <c r="E160" s="422">
        <v>643.04000000000008</v>
      </c>
      <c r="F160" s="422">
        <v>177.78</v>
      </c>
      <c r="G160" s="422">
        <v>820.82</v>
      </c>
    </row>
    <row r="161" spans="1:7" ht="45">
      <c r="A161" s="536" t="s">
        <v>6771</v>
      </c>
      <c r="B161" s="419">
        <v>100478</v>
      </c>
      <c r="C161" s="420" t="s">
        <v>2585</v>
      </c>
      <c r="D161" s="421" t="s">
        <v>845</v>
      </c>
      <c r="E161" s="422">
        <v>617.48</v>
      </c>
      <c r="F161" s="422">
        <v>89.42</v>
      </c>
      <c r="G161" s="422">
        <v>706.9</v>
      </c>
    </row>
    <row r="162" spans="1:7" ht="45">
      <c r="A162" s="536" t="s">
        <v>6771</v>
      </c>
      <c r="B162" s="419">
        <v>100479</v>
      </c>
      <c r="C162" s="420" t="s">
        <v>2586</v>
      </c>
      <c r="D162" s="421" t="s">
        <v>845</v>
      </c>
      <c r="E162" s="422">
        <v>613.32999999999993</v>
      </c>
      <c r="F162" s="422">
        <v>66.33</v>
      </c>
      <c r="G162" s="422">
        <v>679.66</v>
      </c>
    </row>
    <row r="163" spans="1:7" ht="30">
      <c r="A163" s="536" t="s">
        <v>6771</v>
      </c>
      <c r="B163" s="419">
        <v>87372</v>
      </c>
      <c r="C163" s="420" t="s">
        <v>2608</v>
      </c>
      <c r="D163" s="421" t="s">
        <v>845</v>
      </c>
      <c r="E163" s="422">
        <v>639.17999999999995</v>
      </c>
      <c r="F163" s="422">
        <v>227.38</v>
      </c>
      <c r="G163" s="422">
        <v>866.56</v>
      </c>
    </row>
    <row r="164" spans="1:7" ht="30">
      <c r="A164" s="536" t="s">
        <v>6771</v>
      </c>
      <c r="B164" s="419">
        <v>87298</v>
      </c>
      <c r="C164" s="420" t="s">
        <v>2594</v>
      </c>
      <c r="D164" s="421" t="s">
        <v>845</v>
      </c>
      <c r="E164" s="422">
        <v>579.9</v>
      </c>
      <c r="F164" s="422">
        <v>110.37</v>
      </c>
      <c r="G164" s="422">
        <v>690.27</v>
      </c>
    </row>
    <row r="165" spans="1:7" ht="30">
      <c r="A165" s="536" t="s">
        <v>6771</v>
      </c>
      <c r="B165" s="419">
        <v>87299</v>
      </c>
      <c r="C165" s="420" t="s">
        <v>2593</v>
      </c>
      <c r="D165" s="421" t="s">
        <v>845</v>
      </c>
      <c r="E165" s="422">
        <v>378.51</v>
      </c>
      <c r="F165" s="422">
        <v>97.84</v>
      </c>
      <c r="G165" s="422">
        <v>476.35</v>
      </c>
    </row>
    <row r="166" spans="1:7" ht="30">
      <c r="A166" s="536" t="s">
        <v>6771</v>
      </c>
      <c r="B166" s="419">
        <v>87339</v>
      </c>
      <c r="C166" s="420" t="s">
        <v>2599</v>
      </c>
      <c r="D166" s="421" t="s">
        <v>845</v>
      </c>
      <c r="E166" s="422">
        <v>618.58999999999992</v>
      </c>
      <c r="F166" s="422">
        <v>258.45999999999998</v>
      </c>
      <c r="G166" s="422">
        <v>877.05</v>
      </c>
    </row>
    <row r="167" spans="1:7" ht="30">
      <c r="A167" s="536" t="s">
        <v>6771</v>
      </c>
      <c r="B167" s="419">
        <v>87340</v>
      </c>
      <c r="C167" s="420" t="s">
        <v>2600</v>
      </c>
      <c r="D167" s="421" t="s">
        <v>845</v>
      </c>
      <c r="E167" s="422">
        <v>573.04999999999995</v>
      </c>
      <c r="F167" s="422">
        <v>119.37</v>
      </c>
      <c r="G167" s="422">
        <v>692.42</v>
      </c>
    </row>
    <row r="168" spans="1:7" ht="30">
      <c r="A168" s="536" t="s">
        <v>6771</v>
      </c>
      <c r="B168" s="419">
        <v>87341</v>
      </c>
      <c r="C168" s="420" t="s">
        <v>2601</v>
      </c>
      <c r="D168" s="421" t="s">
        <v>845</v>
      </c>
      <c r="E168" s="422">
        <v>562.41999999999996</v>
      </c>
      <c r="F168" s="422">
        <v>81</v>
      </c>
      <c r="G168" s="422">
        <v>643.41999999999996</v>
      </c>
    </row>
    <row r="169" spans="1:7" ht="30">
      <c r="A169" s="536" t="s">
        <v>6771</v>
      </c>
      <c r="B169" s="419">
        <v>88629</v>
      </c>
      <c r="C169" s="420" t="s">
        <v>2612</v>
      </c>
      <c r="D169" s="421" t="s">
        <v>845</v>
      </c>
      <c r="E169" s="422">
        <v>534.61</v>
      </c>
      <c r="F169" s="422">
        <v>167.25</v>
      </c>
      <c r="G169" s="422">
        <v>701.86</v>
      </c>
    </row>
    <row r="170" spans="1:7" ht="30">
      <c r="A170" s="536" t="s">
        <v>6771</v>
      </c>
      <c r="B170" s="419">
        <v>88628</v>
      </c>
      <c r="C170" s="420" t="s">
        <v>2611</v>
      </c>
      <c r="D170" s="421" t="s">
        <v>845</v>
      </c>
      <c r="E170" s="422">
        <v>486.21000000000004</v>
      </c>
      <c r="F170" s="422">
        <v>85.39</v>
      </c>
      <c r="G170" s="422">
        <v>571.6</v>
      </c>
    </row>
    <row r="171" spans="1:7" ht="30">
      <c r="A171" s="536" t="s">
        <v>6771</v>
      </c>
      <c r="B171" s="419">
        <v>100489</v>
      </c>
      <c r="C171" s="420" t="s">
        <v>2579</v>
      </c>
      <c r="D171" s="421" t="s">
        <v>845</v>
      </c>
      <c r="E171" s="422">
        <v>488.44</v>
      </c>
      <c r="F171" s="422">
        <v>75.569999999999993</v>
      </c>
      <c r="G171" s="422">
        <v>564.01</v>
      </c>
    </row>
    <row r="172" spans="1:7" ht="30">
      <c r="A172" s="536" t="s">
        <v>6771</v>
      </c>
      <c r="B172" s="419">
        <v>100468</v>
      </c>
      <c r="C172" s="420" t="s">
        <v>2573</v>
      </c>
      <c r="D172" s="421" t="s">
        <v>845</v>
      </c>
      <c r="E172" s="422">
        <v>551.30000000000007</v>
      </c>
      <c r="F172" s="422">
        <v>169.53</v>
      </c>
      <c r="G172" s="422">
        <v>720.83</v>
      </c>
    </row>
    <row r="173" spans="1:7" ht="30">
      <c r="A173" s="536" t="s">
        <v>6771</v>
      </c>
      <c r="B173" s="419">
        <v>100469</v>
      </c>
      <c r="C173" s="420" t="s">
        <v>2574</v>
      </c>
      <c r="D173" s="421" t="s">
        <v>845</v>
      </c>
      <c r="E173" s="422">
        <v>478.88</v>
      </c>
      <c r="F173" s="422">
        <v>81.14</v>
      </c>
      <c r="G173" s="422">
        <v>560.02</v>
      </c>
    </row>
    <row r="174" spans="1:7" ht="30">
      <c r="A174" s="536" t="s">
        <v>6771</v>
      </c>
      <c r="B174" s="419">
        <v>100470</v>
      </c>
      <c r="C174" s="420" t="s">
        <v>2575</v>
      </c>
      <c r="D174" s="421" t="s">
        <v>845</v>
      </c>
      <c r="E174" s="422">
        <v>434.93999999999994</v>
      </c>
      <c r="F174" s="422">
        <v>81.12</v>
      </c>
      <c r="G174" s="422">
        <v>516.05999999999995</v>
      </c>
    </row>
    <row r="175" spans="1:7" ht="45">
      <c r="A175" s="536" t="s">
        <v>6771</v>
      </c>
      <c r="B175" s="419">
        <v>87371</v>
      </c>
      <c r="C175" s="420" t="s">
        <v>2690</v>
      </c>
      <c r="D175" s="421" t="s">
        <v>845</v>
      </c>
      <c r="E175" s="422">
        <v>478.29999999999995</v>
      </c>
      <c r="F175" s="422">
        <v>212.38</v>
      </c>
      <c r="G175" s="422">
        <v>690.68</v>
      </c>
    </row>
    <row r="176" spans="1:7" ht="45">
      <c r="A176" s="536" t="s">
        <v>6771</v>
      </c>
      <c r="B176" s="419">
        <v>87295</v>
      </c>
      <c r="C176" s="420" t="s">
        <v>2687</v>
      </c>
      <c r="D176" s="421" t="s">
        <v>845</v>
      </c>
      <c r="E176" s="422">
        <v>430.18999999999994</v>
      </c>
      <c r="F176" s="422">
        <v>138.09</v>
      </c>
      <c r="G176" s="422">
        <v>568.28</v>
      </c>
    </row>
    <row r="177" spans="1:7" ht="45">
      <c r="A177" s="536" t="s">
        <v>6771</v>
      </c>
      <c r="B177" s="419">
        <v>87296</v>
      </c>
      <c r="C177" s="420" t="s">
        <v>2688</v>
      </c>
      <c r="D177" s="421" t="s">
        <v>845</v>
      </c>
      <c r="E177" s="422">
        <v>424.78999999999996</v>
      </c>
      <c r="F177" s="422">
        <v>94</v>
      </c>
      <c r="G177" s="422">
        <v>518.79</v>
      </c>
    </row>
    <row r="178" spans="1:7" ht="45">
      <c r="A178" s="536" t="s">
        <v>6771</v>
      </c>
      <c r="B178" s="419">
        <v>87338</v>
      </c>
      <c r="C178" s="420" t="s">
        <v>2689</v>
      </c>
      <c r="D178" s="421" t="s">
        <v>845</v>
      </c>
      <c r="E178" s="422">
        <v>417.62999999999994</v>
      </c>
      <c r="F178" s="422">
        <v>104.79</v>
      </c>
      <c r="G178" s="422">
        <v>522.41999999999996</v>
      </c>
    </row>
    <row r="179" spans="1:7" ht="30">
      <c r="A179" s="536" t="s">
        <v>6771</v>
      </c>
      <c r="B179" s="419">
        <v>88630</v>
      </c>
      <c r="C179" s="420" t="s">
        <v>6775</v>
      </c>
      <c r="D179" s="421" t="s">
        <v>845</v>
      </c>
      <c r="E179" s="422">
        <v>417.25</v>
      </c>
      <c r="F179" s="422">
        <v>83.89</v>
      </c>
      <c r="G179" s="422">
        <v>501.14</v>
      </c>
    </row>
    <row r="180" spans="1:7" ht="30">
      <c r="A180" s="536" t="s">
        <v>6771</v>
      </c>
      <c r="B180" s="419">
        <v>87381</v>
      </c>
      <c r="C180" s="420" t="s">
        <v>2629</v>
      </c>
      <c r="D180" s="421" t="s">
        <v>845</v>
      </c>
      <c r="E180" s="422">
        <v>3208.13</v>
      </c>
      <c r="F180" s="422">
        <v>205.13</v>
      </c>
      <c r="G180" s="422">
        <v>3413.26</v>
      </c>
    </row>
    <row r="181" spans="1:7" ht="45">
      <c r="A181" s="536" t="s">
        <v>6771</v>
      </c>
      <c r="B181" s="419">
        <v>87325</v>
      </c>
      <c r="C181" s="420" t="s">
        <v>2617</v>
      </c>
      <c r="D181" s="421" t="s">
        <v>845</v>
      </c>
      <c r="E181" s="422">
        <v>3157.6400000000003</v>
      </c>
      <c r="F181" s="422">
        <v>117.24</v>
      </c>
      <c r="G181" s="422">
        <v>3274.88</v>
      </c>
    </row>
    <row r="182" spans="1:7" ht="45">
      <c r="A182" s="536" t="s">
        <v>6771</v>
      </c>
      <c r="B182" s="419">
        <v>87326</v>
      </c>
      <c r="C182" s="420" t="s">
        <v>2618</v>
      </c>
      <c r="D182" s="421" t="s">
        <v>845</v>
      </c>
      <c r="E182" s="422">
        <v>3181.6000000000004</v>
      </c>
      <c r="F182" s="422">
        <v>81.91</v>
      </c>
      <c r="G182" s="422">
        <v>3263.51</v>
      </c>
    </row>
    <row r="183" spans="1:7" ht="45">
      <c r="A183" s="536" t="s">
        <v>6771</v>
      </c>
      <c r="B183" s="419">
        <v>87363</v>
      </c>
      <c r="C183" s="420" t="s">
        <v>2625</v>
      </c>
      <c r="D183" s="421" t="s">
        <v>845</v>
      </c>
      <c r="E183" s="422">
        <v>3117.29</v>
      </c>
      <c r="F183" s="422">
        <v>146.19999999999999</v>
      </c>
      <c r="G183" s="422">
        <v>3263.49</v>
      </c>
    </row>
    <row r="184" spans="1:7" ht="45">
      <c r="A184" s="536" t="s">
        <v>6771</v>
      </c>
      <c r="B184" s="419">
        <v>87364</v>
      </c>
      <c r="C184" s="420" t="s">
        <v>2626</v>
      </c>
      <c r="D184" s="421" t="s">
        <v>845</v>
      </c>
      <c r="E184" s="422">
        <v>3124.9799999999996</v>
      </c>
      <c r="F184" s="422">
        <v>76.510000000000005</v>
      </c>
      <c r="G184" s="422">
        <v>3201.49</v>
      </c>
    </row>
    <row r="185" spans="1:7" ht="30">
      <c r="A185" s="536" t="s">
        <v>6771</v>
      </c>
      <c r="B185" s="419">
        <v>87378</v>
      </c>
      <c r="C185" s="420" t="s">
        <v>2628</v>
      </c>
      <c r="D185" s="421" t="s">
        <v>845</v>
      </c>
      <c r="E185" s="422">
        <v>451.26</v>
      </c>
      <c r="F185" s="422">
        <v>208.08</v>
      </c>
      <c r="G185" s="422">
        <v>659.34</v>
      </c>
    </row>
    <row r="186" spans="1:7" ht="30">
      <c r="A186" s="536" t="s">
        <v>6771</v>
      </c>
      <c r="B186" s="419">
        <v>87316</v>
      </c>
      <c r="C186" s="420" t="s">
        <v>2615</v>
      </c>
      <c r="D186" s="421" t="s">
        <v>845</v>
      </c>
      <c r="E186" s="422">
        <v>397.18999999999994</v>
      </c>
      <c r="F186" s="422">
        <v>115.84</v>
      </c>
      <c r="G186" s="422">
        <v>513.03</v>
      </c>
    </row>
    <row r="187" spans="1:7" ht="30">
      <c r="A187" s="536" t="s">
        <v>6771</v>
      </c>
      <c r="B187" s="419">
        <v>87317</v>
      </c>
      <c r="C187" s="420" t="s">
        <v>2616</v>
      </c>
      <c r="D187" s="421" t="s">
        <v>845</v>
      </c>
      <c r="E187" s="422">
        <v>395.30999999999995</v>
      </c>
      <c r="F187" s="422">
        <v>88.84</v>
      </c>
      <c r="G187" s="422">
        <v>484.15</v>
      </c>
    </row>
    <row r="188" spans="1:7" ht="45">
      <c r="A188" s="536" t="s">
        <v>6771</v>
      </c>
      <c r="B188" s="419">
        <v>87355</v>
      </c>
      <c r="C188" s="420" t="s">
        <v>2622</v>
      </c>
      <c r="D188" s="421" t="s">
        <v>845</v>
      </c>
      <c r="E188" s="422">
        <v>408.47</v>
      </c>
      <c r="F188" s="422">
        <v>163.53</v>
      </c>
      <c r="G188" s="422">
        <v>572</v>
      </c>
    </row>
    <row r="189" spans="1:7" ht="45">
      <c r="A189" s="536" t="s">
        <v>6771</v>
      </c>
      <c r="B189" s="419">
        <v>87356</v>
      </c>
      <c r="C189" s="420" t="s">
        <v>2623</v>
      </c>
      <c r="D189" s="421" t="s">
        <v>845</v>
      </c>
      <c r="E189" s="422">
        <v>389.99</v>
      </c>
      <c r="F189" s="422">
        <v>104.35</v>
      </c>
      <c r="G189" s="422">
        <v>494.34</v>
      </c>
    </row>
    <row r="190" spans="1:7" ht="45">
      <c r="A190" s="536" t="s">
        <v>6771</v>
      </c>
      <c r="B190" s="419">
        <v>87357</v>
      </c>
      <c r="C190" s="420" t="s">
        <v>2624</v>
      </c>
      <c r="D190" s="421" t="s">
        <v>845</v>
      </c>
      <c r="E190" s="422">
        <v>381.43</v>
      </c>
      <c r="F190" s="422">
        <v>73.239999999999995</v>
      </c>
      <c r="G190" s="422">
        <v>454.67</v>
      </c>
    </row>
    <row r="191" spans="1:7" ht="30">
      <c r="A191" s="536" t="s">
        <v>6771</v>
      </c>
      <c r="B191" s="419">
        <v>100486</v>
      </c>
      <c r="C191" s="420" t="s">
        <v>2592</v>
      </c>
      <c r="D191" s="421" t="s">
        <v>845</v>
      </c>
      <c r="E191" s="422">
        <v>597.18999999999994</v>
      </c>
      <c r="F191" s="422">
        <v>166.87</v>
      </c>
      <c r="G191" s="422">
        <v>764.06</v>
      </c>
    </row>
    <row r="192" spans="1:7" ht="30">
      <c r="A192" s="536" t="s">
        <v>6771</v>
      </c>
      <c r="B192" s="419">
        <v>100481</v>
      </c>
      <c r="C192" s="420" t="s">
        <v>2588</v>
      </c>
      <c r="D192" s="421" t="s">
        <v>845</v>
      </c>
      <c r="E192" s="422">
        <v>544.04</v>
      </c>
      <c r="F192" s="422">
        <v>87.6</v>
      </c>
      <c r="G192" s="422">
        <v>631.64</v>
      </c>
    </row>
    <row r="193" spans="1:7" ht="30">
      <c r="A193" s="536" t="s">
        <v>6771</v>
      </c>
      <c r="B193" s="419">
        <v>100492</v>
      </c>
      <c r="C193" s="420" t="s">
        <v>2582</v>
      </c>
      <c r="D193" s="421" t="s">
        <v>845</v>
      </c>
      <c r="E193" s="422">
        <v>547.58000000000004</v>
      </c>
      <c r="F193" s="422">
        <v>78</v>
      </c>
      <c r="G193" s="422">
        <v>625.58000000000004</v>
      </c>
    </row>
    <row r="194" spans="1:7" ht="45">
      <c r="A194" s="536" t="s">
        <v>6771</v>
      </c>
      <c r="B194" s="419">
        <v>100483</v>
      </c>
      <c r="C194" s="420" t="s">
        <v>2589</v>
      </c>
      <c r="D194" s="421" t="s">
        <v>845</v>
      </c>
      <c r="E194" s="422">
        <v>555.07000000000005</v>
      </c>
      <c r="F194" s="422">
        <v>150.04</v>
      </c>
      <c r="G194" s="422">
        <v>705.11</v>
      </c>
    </row>
    <row r="195" spans="1:7" ht="45">
      <c r="A195" s="536" t="s">
        <v>6771</v>
      </c>
      <c r="B195" s="419">
        <v>100484</v>
      </c>
      <c r="C195" s="420" t="s">
        <v>2590</v>
      </c>
      <c r="D195" s="421" t="s">
        <v>845</v>
      </c>
      <c r="E195" s="422">
        <v>538.41</v>
      </c>
      <c r="F195" s="422">
        <v>94.86</v>
      </c>
      <c r="G195" s="422">
        <v>633.27</v>
      </c>
    </row>
    <row r="196" spans="1:7" ht="45">
      <c r="A196" s="536" t="s">
        <v>6771</v>
      </c>
      <c r="B196" s="419">
        <v>100485</v>
      </c>
      <c r="C196" s="420" t="s">
        <v>2591</v>
      </c>
      <c r="D196" s="421" t="s">
        <v>845</v>
      </c>
      <c r="E196" s="422">
        <v>534.38</v>
      </c>
      <c r="F196" s="422">
        <v>65.97</v>
      </c>
      <c r="G196" s="422">
        <v>600.35</v>
      </c>
    </row>
    <row r="197" spans="1:7" ht="30">
      <c r="A197" s="536" t="s">
        <v>6771</v>
      </c>
      <c r="B197" s="419">
        <v>87373</v>
      </c>
      <c r="C197" s="420" t="s">
        <v>2627</v>
      </c>
      <c r="D197" s="421" t="s">
        <v>845</v>
      </c>
      <c r="E197" s="422">
        <v>571.13</v>
      </c>
      <c r="F197" s="422">
        <v>215.11</v>
      </c>
      <c r="G197" s="422">
        <v>786.24</v>
      </c>
    </row>
    <row r="198" spans="1:7" ht="30">
      <c r="A198" s="536" t="s">
        <v>6771</v>
      </c>
      <c r="B198" s="419">
        <v>87301</v>
      </c>
      <c r="C198" s="420" t="s">
        <v>2613</v>
      </c>
      <c r="D198" s="421" t="s">
        <v>845</v>
      </c>
      <c r="E198" s="422">
        <v>517.01</v>
      </c>
      <c r="F198" s="422">
        <v>121.11</v>
      </c>
      <c r="G198" s="422">
        <v>638.12</v>
      </c>
    </row>
    <row r="199" spans="1:7" ht="30">
      <c r="A199" s="536" t="s">
        <v>6771</v>
      </c>
      <c r="B199" s="419">
        <v>87302</v>
      </c>
      <c r="C199" s="420" t="s">
        <v>2614</v>
      </c>
      <c r="D199" s="421" t="s">
        <v>845</v>
      </c>
      <c r="E199" s="422">
        <v>518.32999999999993</v>
      </c>
      <c r="F199" s="422">
        <v>98.94</v>
      </c>
      <c r="G199" s="422">
        <v>617.27</v>
      </c>
    </row>
    <row r="200" spans="1:7" ht="30">
      <c r="A200" s="536" t="s">
        <v>6771</v>
      </c>
      <c r="B200" s="419">
        <v>87342</v>
      </c>
      <c r="C200" s="420" t="s">
        <v>2619</v>
      </c>
      <c r="D200" s="421" t="s">
        <v>845</v>
      </c>
      <c r="E200" s="422">
        <v>539.02</v>
      </c>
      <c r="F200" s="422">
        <v>208.47</v>
      </c>
      <c r="G200" s="422">
        <v>747.49</v>
      </c>
    </row>
    <row r="201" spans="1:7" ht="30">
      <c r="A201" s="536" t="s">
        <v>6771</v>
      </c>
      <c r="B201" s="419">
        <v>87343</v>
      </c>
      <c r="C201" s="420" t="s">
        <v>2620</v>
      </c>
      <c r="D201" s="421" t="s">
        <v>845</v>
      </c>
      <c r="E201" s="422">
        <v>513.3900000000001</v>
      </c>
      <c r="F201" s="422">
        <v>129.30000000000001</v>
      </c>
      <c r="G201" s="422">
        <v>642.69000000000005</v>
      </c>
    </row>
    <row r="202" spans="1:7" ht="30">
      <c r="A202" s="536" t="s">
        <v>6771</v>
      </c>
      <c r="B202" s="419">
        <v>87344</v>
      </c>
      <c r="C202" s="420" t="s">
        <v>2621</v>
      </c>
      <c r="D202" s="421" t="s">
        <v>845</v>
      </c>
      <c r="E202" s="422">
        <v>500.96999999999997</v>
      </c>
      <c r="F202" s="422">
        <v>80.67</v>
      </c>
      <c r="G202" s="422">
        <v>581.64</v>
      </c>
    </row>
    <row r="203" spans="1:7" ht="30">
      <c r="A203" s="536" t="s">
        <v>6771</v>
      </c>
      <c r="B203" s="419">
        <v>88631</v>
      </c>
      <c r="C203" s="420" t="s">
        <v>2630</v>
      </c>
      <c r="D203" s="421" t="s">
        <v>845</v>
      </c>
      <c r="E203" s="422">
        <v>478.01000000000005</v>
      </c>
      <c r="F203" s="422">
        <v>161.81</v>
      </c>
      <c r="G203" s="422">
        <v>639.82000000000005</v>
      </c>
    </row>
    <row r="204" spans="1:7" ht="30">
      <c r="A204" s="536" t="s">
        <v>6771</v>
      </c>
      <c r="B204" s="419">
        <v>100490</v>
      </c>
      <c r="C204" s="420" t="s">
        <v>2580</v>
      </c>
      <c r="D204" s="421" t="s">
        <v>845</v>
      </c>
      <c r="E204" s="422">
        <v>433.77</v>
      </c>
      <c r="F204" s="422">
        <v>71.25</v>
      </c>
      <c r="G204" s="422">
        <v>505.02</v>
      </c>
    </row>
    <row r="205" spans="1:7" ht="30">
      <c r="A205" s="536" t="s">
        <v>6771</v>
      </c>
      <c r="B205" s="419">
        <v>100472</v>
      </c>
      <c r="C205" s="420" t="s">
        <v>2576</v>
      </c>
      <c r="D205" s="421" t="s">
        <v>845</v>
      </c>
      <c r="E205" s="422">
        <v>445.73999999999995</v>
      </c>
      <c r="F205" s="422">
        <v>143.31</v>
      </c>
      <c r="G205" s="422">
        <v>589.04999999999995</v>
      </c>
    </row>
    <row r="206" spans="1:7" ht="30">
      <c r="A206" s="536" t="s">
        <v>6771</v>
      </c>
      <c r="B206" s="419">
        <v>100473</v>
      </c>
      <c r="C206" s="420" t="s">
        <v>2577</v>
      </c>
      <c r="D206" s="421" t="s">
        <v>845</v>
      </c>
      <c r="E206" s="422">
        <v>428.13</v>
      </c>
      <c r="F206" s="422">
        <v>88.12</v>
      </c>
      <c r="G206" s="422">
        <v>516.25</v>
      </c>
    </row>
    <row r="207" spans="1:7" ht="30">
      <c r="A207" s="536" t="s">
        <v>6771</v>
      </c>
      <c r="B207" s="419">
        <v>100474</v>
      </c>
      <c r="C207" s="420" t="s">
        <v>2578</v>
      </c>
      <c r="D207" s="421" t="s">
        <v>845</v>
      </c>
      <c r="E207" s="422">
        <v>422.22</v>
      </c>
      <c r="F207" s="422">
        <v>59.32</v>
      </c>
      <c r="G207" s="422">
        <v>481.54</v>
      </c>
    </row>
    <row r="208" spans="1:7" ht="30">
      <c r="A208" s="536" t="s">
        <v>6771</v>
      </c>
      <c r="B208" s="419">
        <v>87379</v>
      </c>
      <c r="C208" s="420" t="s">
        <v>2647</v>
      </c>
      <c r="D208" s="421" t="s">
        <v>845</v>
      </c>
      <c r="E208" s="422">
        <v>3178.49</v>
      </c>
      <c r="F208" s="422">
        <v>207.92</v>
      </c>
      <c r="G208" s="422">
        <v>3386.41</v>
      </c>
    </row>
    <row r="209" spans="1:7" ht="45">
      <c r="A209" s="536" t="s">
        <v>6771</v>
      </c>
      <c r="B209" s="419">
        <v>87319</v>
      </c>
      <c r="C209" s="420" t="s">
        <v>2636</v>
      </c>
      <c r="D209" s="421" t="s">
        <v>845</v>
      </c>
      <c r="E209" s="422">
        <v>3138.41</v>
      </c>
      <c r="F209" s="422">
        <v>107.77</v>
      </c>
      <c r="G209" s="422">
        <v>3246.18</v>
      </c>
    </row>
    <row r="210" spans="1:7" ht="45">
      <c r="A210" s="536" t="s">
        <v>6771</v>
      </c>
      <c r="B210" s="419">
        <v>87320</v>
      </c>
      <c r="C210" s="420" t="s">
        <v>2637</v>
      </c>
      <c r="D210" s="421" t="s">
        <v>845</v>
      </c>
      <c r="E210" s="422">
        <v>3150.91</v>
      </c>
      <c r="F210" s="422">
        <v>90.09</v>
      </c>
      <c r="G210" s="422">
        <v>3241</v>
      </c>
    </row>
    <row r="211" spans="1:7" ht="45">
      <c r="A211" s="536" t="s">
        <v>6771</v>
      </c>
      <c r="B211" s="419">
        <v>87358</v>
      </c>
      <c r="C211" s="420" t="s">
        <v>2643</v>
      </c>
      <c r="D211" s="421" t="s">
        <v>845</v>
      </c>
      <c r="E211" s="422">
        <v>3090.61</v>
      </c>
      <c r="F211" s="422">
        <v>134.15</v>
      </c>
      <c r="G211" s="422">
        <v>3224.76</v>
      </c>
    </row>
    <row r="212" spans="1:7" ht="45">
      <c r="A212" s="536" t="s">
        <v>6771</v>
      </c>
      <c r="B212" s="419">
        <v>87359</v>
      </c>
      <c r="C212" s="420" t="s">
        <v>2644</v>
      </c>
      <c r="D212" s="421" t="s">
        <v>845</v>
      </c>
      <c r="E212" s="422">
        <v>3087.1400000000003</v>
      </c>
      <c r="F212" s="422">
        <v>86.64</v>
      </c>
      <c r="G212" s="422">
        <v>3173.78</v>
      </c>
    </row>
    <row r="213" spans="1:7" ht="30">
      <c r="A213" s="536" t="s">
        <v>6771</v>
      </c>
      <c r="B213" s="419">
        <v>87376</v>
      </c>
      <c r="C213" s="420" t="s">
        <v>2646</v>
      </c>
      <c r="D213" s="421" t="s">
        <v>845</v>
      </c>
      <c r="E213" s="422">
        <v>420.90000000000009</v>
      </c>
      <c r="F213" s="422">
        <v>210.79</v>
      </c>
      <c r="G213" s="422">
        <v>631.69000000000005</v>
      </c>
    </row>
    <row r="214" spans="1:7" ht="30">
      <c r="A214" s="536" t="s">
        <v>6771</v>
      </c>
      <c r="B214" s="419">
        <v>87310</v>
      </c>
      <c r="C214" s="420" t="s">
        <v>2634</v>
      </c>
      <c r="D214" s="421" t="s">
        <v>845</v>
      </c>
      <c r="E214" s="422">
        <v>363.38</v>
      </c>
      <c r="F214" s="422">
        <v>107.38</v>
      </c>
      <c r="G214" s="422">
        <v>470.76</v>
      </c>
    </row>
    <row r="215" spans="1:7" ht="30">
      <c r="A215" s="536" t="s">
        <v>6771</v>
      </c>
      <c r="B215" s="419">
        <v>87311</v>
      </c>
      <c r="C215" s="420" t="s">
        <v>2635</v>
      </c>
      <c r="D215" s="421" t="s">
        <v>845</v>
      </c>
      <c r="E215" s="422">
        <v>362.45000000000005</v>
      </c>
      <c r="F215" s="422">
        <v>88.46</v>
      </c>
      <c r="G215" s="422">
        <v>450.91</v>
      </c>
    </row>
    <row r="216" spans="1:7" ht="45">
      <c r="A216" s="536" t="s">
        <v>6771</v>
      </c>
      <c r="B216" s="419">
        <v>87350</v>
      </c>
      <c r="C216" s="420" t="s">
        <v>2641</v>
      </c>
      <c r="D216" s="421" t="s">
        <v>845</v>
      </c>
      <c r="E216" s="422">
        <v>378.96000000000004</v>
      </c>
      <c r="F216" s="422">
        <v>160.02000000000001</v>
      </c>
      <c r="G216" s="422">
        <v>538.98</v>
      </c>
    </row>
    <row r="217" spans="1:7" ht="45">
      <c r="A217" s="536" t="s">
        <v>6771</v>
      </c>
      <c r="B217" s="419">
        <v>87351</v>
      </c>
      <c r="C217" s="420" t="s">
        <v>2642</v>
      </c>
      <c r="D217" s="421" t="s">
        <v>845</v>
      </c>
      <c r="E217" s="422">
        <v>352.06</v>
      </c>
      <c r="F217" s="422">
        <v>79.12</v>
      </c>
      <c r="G217" s="422">
        <v>431.18</v>
      </c>
    </row>
    <row r="218" spans="1:7" ht="30">
      <c r="A218" s="536" t="s">
        <v>6771</v>
      </c>
      <c r="B218" s="419">
        <v>87374</v>
      </c>
      <c r="C218" s="420" t="s">
        <v>2645</v>
      </c>
      <c r="D218" s="421" t="s">
        <v>845</v>
      </c>
      <c r="E218" s="422">
        <v>528.93000000000006</v>
      </c>
      <c r="F218" s="422">
        <v>216.66</v>
      </c>
      <c r="G218" s="422">
        <v>745.59</v>
      </c>
    </row>
    <row r="219" spans="1:7" ht="30">
      <c r="A219" s="536" t="s">
        <v>6771</v>
      </c>
      <c r="B219" s="419">
        <v>87304</v>
      </c>
      <c r="C219" s="420" t="s">
        <v>2631</v>
      </c>
      <c r="D219" s="421" t="s">
        <v>845</v>
      </c>
      <c r="E219" s="422">
        <v>472.03</v>
      </c>
      <c r="F219" s="422">
        <v>109.86</v>
      </c>
      <c r="G219" s="422">
        <v>581.89</v>
      </c>
    </row>
    <row r="220" spans="1:7" ht="30">
      <c r="A220" s="536" t="s">
        <v>6771</v>
      </c>
      <c r="B220" s="419">
        <v>87305</v>
      </c>
      <c r="C220" s="420" t="s">
        <v>2632</v>
      </c>
      <c r="D220" s="421" t="s">
        <v>845</v>
      </c>
      <c r="E220" s="422">
        <v>476.68</v>
      </c>
      <c r="F220" s="422">
        <v>102.44</v>
      </c>
      <c r="G220" s="422">
        <v>579.12</v>
      </c>
    </row>
    <row r="221" spans="1:7" ht="30">
      <c r="A221" s="536" t="s">
        <v>6771</v>
      </c>
      <c r="B221" s="419">
        <v>87345</v>
      </c>
      <c r="C221" s="420" t="s">
        <v>2638</v>
      </c>
      <c r="D221" s="421" t="s">
        <v>845</v>
      </c>
      <c r="E221" s="422">
        <v>488.94999999999993</v>
      </c>
      <c r="F221" s="422">
        <v>185.73</v>
      </c>
      <c r="G221" s="422">
        <v>674.68</v>
      </c>
    </row>
    <row r="222" spans="1:7" ht="30">
      <c r="A222" s="536" t="s">
        <v>6771</v>
      </c>
      <c r="B222" s="419">
        <v>87346</v>
      </c>
      <c r="C222" s="420" t="s">
        <v>2639</v>
      </c>
      <c r="D222" s="421" t="s">
        <v>845</v>
      </c>
      <c r="E222" s="422">
        <v>468.20000000000005</v>
      </c>
      <c r="F222" s="422">
        <v>119.62</v>
      </c>
      <c r="G222" s="422">
        <v>587.82000000000005</v>
      </c>
    </row>
    <row r="223" spans="1:7" ht="30">
      <c r="A223" s="536" t="s">
        <v>6771</v>
      </c>
      <c r="B223" s="419">
        <v>87347</v>
      </c>
      <c r="C223" s="420" t="s">
        <v>2640</v>
      </c>
      <c r="D223" s="421" t="s">
        <v>845</v>
      </c>
      <c r="E223" s="422">
        <v>458.1</v>
      </c>
      <c r="F223" s="422">
        <v>81.22</v>
      </c>
      <c r="G223" s="422">
        <v>539.32000000000005</v>
      </c>
    </row>
    <row r="224" spans="1:7" ht="45">
      <c r="A224" s="536" t="s">
        <v>6771</v>
      </c>
      <c r="B224" s="419">
        <v>87366</v>
      </c>
      <c r="C224" s="420" t="s">
        <v>2655</v>
      </c>
      <c r="D224" s="421" t="s">
        <v>845</v>
      </c>
      <c r="E224" s="422">
        <v>442.69</v>
      </c>
      <c r="F224" s="422">
        <v>217.45</v>
      </c>
      <c r="G224" s="422">
        <v>660.14</v>
      </c>
    </row>
    <row r="225" spans="1:7" ht="45">
      <c r="A225" s="536" t="s">
        <v>6771</v>
      </c>
      <c r="B225" s="419">
        <v>87283</v>
      </c>
      <c r="C225" s="420" t="s">
        <v>2648</v>
      </c>
      <c r="D225" s="421" t="s">
        <v>845</v>
      </c>
      <c r="E225" s="422">
        <v>383.8</v>
      </c>
      <c r="F225" s="422">
        <v>108.12</v>
      </c>
      <c r="G225" s="422">
        <v>491.92</v>
      </c>
    </row>
    <row r="226" spans="1:7" ht="45">
      <c r="A226" s="536" t="s">
        <v>6771</v>
      </c>
      <c r="B226" s="419">
        <v>87284</v>
      </c>
      <c r="C226" s="420" t="s">
        <v>2649</v>
      </c>
      <c r="D226" s="421" t="s">
        <v>845</v>
      </c>
      <c r="E226" s="422">
        <v>384.07</v>
      </c>
      <c r="F226" s="422">
        <v>91.49</v>
      </c>
      <c r="G226" s="422">
        <v>475.56</v>
      </c>
    </row>
    <row r="227" spans="1:7" ht="45">
      <c r="A227" s="536" t="s">
        <v>6771</v>
      </c>
      <c r="B227" s="419">
        <v>87329</v>
      </c>
      <c r="C227" s="420" t="s">
        <v>2651</v>
      </c>
      <c r="D227" s="421" t="s">
        <v>845</v>
      </c>
      <c r="E227" s="422">
        <v>396.72999999999996</v>
      </c>
      <c r="F227" s="422">
        <v>157.82</v>
      </c>
      <c r="G227" s="422">
        <v>554.54999999999995</v>
      </c>
    </row>
    <row r="228" spans="1:7" ht="45">
      <c r="A228" s="536" t="s">
        <v>6771</v>
      </c>
      <c r="B228" s="419">
        <v>87330</v>
      </c>
      <c r="C228" s="420" t="s">
        <v>2652</v>
      </c>
      <c r="D228" s="421" t="s">
        <v>845</v>
      </c>
      <c r="E228" s="422">
        <v>372.15999999999997</v>
      </c>
      <c r="F228" s="422">
        <v>81.41</v>
      </c>
      <c r="G228" s="422">
        <v>453.57</v>
      </c>
    </row>
    <row r="229" spans="1:7" ht="30">
      <c r="A229" s="536" t="s">
        <v>6771</v>
      </c>
      <c r="B229" s="419">
        <v>87375</v>
      </c>
      <c r="C229" s="420" t="s">
        <v>2657</v>
      </c>
      <c r="D229" s="421" t="s">
        <v>845</v>
      </c>
      <c r="E229" s="422">
        <v>500.69000000000005</v>
      </c>
      <c r="F229" s="422">
        <v>220.76</v>
      </c>
      <c r="G229" s="422">
        <v>721.45</v>
      </c>
    </row>
    <row r="230" spans="1:7" ht="30">
      <c r="A230" s="536" t="s">
        <v>6771</v>
      </c>
      <c r="B230" s="419">
        <v>87307</v>
      </c>
      <c r="C230" s="420" t="s">
        <v>2650</v>
      </c>
      <c r="D230" s="421" t="s">
        <v>845</v>
      </c>
      <c r="E230" s="422">
        <v>444.62</v>
      </c>
      <c r="F230" s="422">
        <v>121.12</v>
      </c>
      <c r="G230" s="422">
        <v>565.74</v>
      </c>
    </row>
    <row r="231" spans="1:7" ht="30">
      <c r="A231" s="536" t="s">
        <v>6771</v>
      </c>
      <c r="B231" s="419">
        <v>87308</v>
      </c>
      <c r="C231" s="420" t="s">
        <v>2633</v>
      </c>
      <c r="D231" s="421" t="s">
        <v>845</v>
      </c>
      <c r="E231" s="422">
        <v>443.46999999999997</v>
      </c>
      <c r="F231" s="422">
        <v>101.93</v>
      </c>
      <c r="G231" s="422">
        <v>545.4</v>
      </c>
    </row>
    <row r="232" spans="1:7" ht="30">
      <c r="A232" s="536" t="s">
        <v>6771</v>
      </c>
      <c r="B232" s="419">
        <v>87348</v>
      </c>
      <c r="C232" s="420" t="s">
        <v>2653</v>
      </c>
      <c r="D232" s="421" t="s">
        <v>845</v>
      </c>
      <c r="E232" s="422">
        <v>452.46000000000004</v>
      </c>
      <c r="F232" s="422">
        <v>167.25</v>
      </c>
      <c r="G232" s="422">
        <v>619.71</v>
      </c>
    </row>
    <row r="233" spans="1:7" ht="30">
      <c r="A233" s="536" t="s">
        <v>6771</v>
      </c>
      <c r="B233" s="419">
        <v>87349</v>
      </c>
      <c r="C233" s="420" t="s">
        <v>2654</v>
      </c>
      <c r="D233" s="421" t="s">
        <v>845</v>
      </c>
      <c r="E233" s="422">
        <v>426.87</v>
      </c>
      <c r="F233" s="422">
        <v>76.209999999999994</v>
      </c>
      <c r="G233" s="422">
        <v>503.08</v>
      </c>
    </row>
    <row r="234" spans="1:7" ht="45">
      <c r="A234" s="536" t="s">
        <v>6771</v>
      </c>
      <c r="B234" s="419">
        <v>87365</v>
      </c>
      <c r="C234" s="420" t="s">
        <v>2662</v>
      </c>
      <c r="D234" s="421" t="s">
        <v>845</v>
      </c>
      <c r="E234" s="422">
        <v>419.74</v>
      </c>
      <c r="F234" s="422">
        <v>210.78</v>
      </c>
      <c r="G234" s="422">
        <v>630.52</v>
      </c>
    </row>
    <row r="235" spans="1:7" ht="45">
      <c r="A235" s="536" t="s">
        <v>6771</v>
      </c>
      <c r="B235" s="419">
        <v>87280</v>
      </c>
      <c r="C235" s="420" t="s">
        <v>2658</v>
      </c>
      <c r="D235" s="421" t="s">
        <v>845</v>
      </c>
      <c r="E235" s="422">
        <v>364.90000000000003</v>
      </c>
      <c r="F235" s="422">
        <v>120.33</v>
      </c>
      <c r="G235" s="422">
        <v>485.23</v>
      </c>
    </row>
    <row r="236" spans="1:7" ht="45">
      <c r="A236" s="536" t="s">
        <v>6771</v>
      </c>
      <c r="B236" s="419">
        <v>87281</v>
      </c>
      <c r="C236" s="420" t="s">
        <v>2659</v>
      </c>
      <c r="D236" s="421" t="s">
        <v>845</v>
      </c>
      <c r="E236" s="422">
        <v>366.67999999999995</v>
      </c>
      <c r="F236" s="422">
        <v>102.16</v>
      </c>
      <c r="G236" s="422">
        <v>468.84</v>
      </c>
    </row>
    <row r="237" spans="1:7" ht="45">
      <c r="A237" s="536" t="s">
        <v>6771</v>
      </c>
      <c r="B237" s="419">
        <v>87327</v>
      </c>
      <c r="C237" s="420" t="s">
        <v>2660</v>
      </c>
      <c r="D237" s="421" t="s">
        <v>845</v>
      </c>
      <c r="E237" s="422">
        <v>372.88</v>
      </c>
      <c r="F237" s="422">
        <v>145.79</v>
      </c>
      <c r="G237" s="422">
        <v>518.66999999999996</v>
      </c>
    </row>
    <row r="238" spans="1:7" ht="45">
      <c r="A238" s="536" t="s">
        <v>6771</v>
      </c>
      <c r="B238" s="419">
        <v>87328</v>
      </c>
      <c r="C238" s="420" t="s">
        <v>2661</v>
      </c>
      <c r="D238" s="421" t="s">
        <v>845</v>
      </c>
      <c r="E238" s="422">
        <v>351.46999999999997</v>
      </c>
      <c r="F238" s="422">
        <v>77.67</v>
      </c>
      <c r="G238" s="422">
        <v>429.14</v>
      </c>
    </row>
    <row r="239" spans="1:7">
      <c r="A239" s="536" t="s">
        <v>6771</v>
      </c>
      <c r="B239" s="419">
        <v>87410</v>
      </c>
      <c r="C239" s="420" t="s">
        <v>2551</v>
      </c>
      <c r="D239" s="421" t="s">
        <v>845</v>
      </c>
      <c r="E239" s="422">
        <v>811.25</v>
      </c>
      <c r="F239" s="422">
        <v>147.56</v>
      </c>
      <c r="G239" s="422">
        <v>958.81</v>
      </c>
    </row>
    <row r="240" spans="1:7" ht="30">
      <c r="A240" s="536" t="s">
        <v>6776</v>
      </c>
      <c r="B240" s="419">
        <v>95577</v>
      </c>
      <c r="C240" s="420" t="s">
        <v>4429</v>
      </c>
      <c r="D240" s="421" t="s">
        <v>1068</v>
      </c>
      <c r="E240" s="422">
        <v>9.65</v>
      </c>
      <c r="F240" s="422">
        <v>1.2</v>
      </c>
      <c r="G240" s="422">
        <v>10.85</v>
      </c>
    </row>
    <row r="241" spans="1:7" ht="30">
      <c r="A241" s="536" t="s">
        <v>6776</v>
      </c>
      <c r="B241" s="419">
        <v>95578</v>
      </c>
      <c r="C241" s="420" t="s">
        <v>4430</v>
      </c>
      <c r="D241" s="421" t="s">
        <v>1068</v>
      </c>
      <c r="E241" s="422">
        <v>8.26</v>
      </c>
      <c r="F241" s="422">
        <v>0.65</v>
      </c>
      <c r="G241" s="422">
        <v>8.91</v>
      </c>
    </row>
    <row r="242" spans="1:7" ht="30">
      <c r="A242" s="536" t="s">
        <v>6776</v>
      </c>
      <c r="B242" s="419">
        <v>95579</v>
      </c>
      <c r="C242" s="420" t="s">
        <v>4431</v>
      </c>
      <c r="D242" s="421" t="s">
        <v>1068</v>
      </c>
      <c r="E242" s="422">
        <v>8.129999999999999</v>
      </c>
      <c r="F242" s="422">
        <v>0.38</v>
      </c>
      <c r="G242" s="422">
        <v>8.51</v>
      </c>
    </row>
    <row r="243" spans="1:7" ht="30">
      <c r="A243" s="536" t="s">
        <v>6776</v>
      </c>
      <c r="B243" s="419">
        <v>95580</v>
      </c>
      <c r="C243" s="420" t="s">
        <v>4432</v>
      </c>
      <c r="D243" s="421" t="s">
        <v>1068</v>
      </c>
      <c r="E243" s="422">
        <v>9.4400000000000013</v>
      </c>
      <c r="F243" s="422">
        <v>0.28000000000000003</v>
      </c>
      <c r="G243" s="422">
        <v>9.7200000000000006</v>
      </c>
    </row>
    <row r="244" spans="1:7" ht="30">
      <c r="A244" s="536" t="s">
        <v>6776</v>
      </c>
      <c r="B244" s="419">
        <v>95581</v>
      </c>
      <c r="C244" s="420" t="s">
        <v>4433</v>
      </c>
      <c r="D244" s="421" t="s">
        <v>1068</v>
      </c>
      <c r="E244" s="422">
        <v>9.41</v>
      </c>
      <c r="F244" s="422">
        <v>0.26</v>
      </c>
      <c r="G244" s="422">
        <v>9.67</v>
      </c>
    </row>
    <row r="245" spans="1:7" ht="30">
      <c r="A245" s="536" t="s">
        <v>6776</v>
      </c>
      <c r="B245" s="419">
        <v>95582</v>
      </c>
      <c r="C245" s="420" t="s">
        <v>6018</v>
      </c>
      <c r="D245" s="421" t="s">
        <v>1068</v>
      </c>
      <c r="E245" s="422">
        <v>10.28</v>
      </c>
      <c r="F245" s="422">
        <v>0.22</v>
      </c>
      <c r="G245" s="422">
        <v>10.5</v>
      </c>
    </row>
    <row r="246" spans="1:7" ht="30">
      <c r="A246" s="536" t="s">
        <v>6776</v>
      </c>
      <c r="B246" s="419">
        <v>95576</v>
      </c>
      <c r="C246" s="420" t="s">
        <v>4428</v>
      </c>
      <c r="D246" s="421" t="s">
        <v>1068</v>
      </c>
      <c r="E246" s="422">
        <v>10.66</v>
      </c>
      <c r="F246" s="422">
        <v>2.5099999999999998</v>
      </c>
      <c r="G246" s="422">
        <v>13.17</v>
      </c>
    </row>
    <row r="247" spans="1:7" ht="30">
      <c r="A247" s="536" t="s">
        <v>6776</v>
      </c>
      <c r="B247" s="419">
        <v>95583</v>
      </c>
      <c r="C247" s="420" t="s">
        <v>4434</v>
      </c>
      <c r="D247" s="421" t="s">
        <v>1068</v>
      </c>
      <c r="E247" s="422">
        <v>11.049999999999999</v>
      </c>
      <c r="F247" s="422">
        <v>6.99</v>
      </c>
      <c r="G247" s="422">
        <v>18.04</v>
      </c>
    </row>
    <row r="248" spans="1:7" ht="30">
      <c r="A248" s="536" t="s">
        <v>6776</v>
      </c>
      <c r="B248" s="419">
        <v>95584</v>
      </c>
      <c r="C248" s="420" t="s">
        <v>4435</v>
      </c>
      <c r="D248" s="421" t="s">
        <v>1068</v>
      </c>
      <c r="E248" s="422">
        <v>10.96</v>
      </c>
      <c r="F248" s="422">
        <v>4.2</v>
      </c>
      <c r="G248" s="422">
        <v>15.16</v>
      </c>
    </row>
    <row r="249" spans="1:7" ht="30">
      <c r="A249" s="536" t="s">
        <v>6776</v>
      </c>
      <c r="B249" s="419">
        <v>95593</v>
      </c>
      <c r="C249" s="420" t="s">
        <v>4437</v>
      </c>
      <c r="D249" s="421" t="s">
        <v>1068</v>
      </c>
      <c r="E249" s="422">
        <v>10.96</v>
      </c>
      <c r="F249" s="422">
        <v>4.2</v>
      </c>
      <c r="G249" s="422">
        <v>15.16</v>
      </c>
    </row>
    <row r="250" spans="1:7" ht="30">
      <c r="A250" s="536" t="s">
        <v>6776</v>
      </c>
      <c r="B250" s="419">
        <v>95592</v>
      </c>
      <c r="C250" s="420" t="s">
        <v>4436</v>
      </c>
      <c r="D250" s="421" t="s">
        <v>1068</v>
      </c>
      <c r="E250" s="422">
        <v>11.049999999999999</v>
      </c>
      <c r="F250" s="422">
        <v>6.99</v>
      </c>
      <c r="G250" s="422">
        <v>18.04</v>
      </c>
    </row>
    <row r="251" spans="1:7" ht="60">
      <c r="A251" s="536" t="s">
        <v>6777</v>
      </c>
      <c r="B251" s="419">
        <v>92919</v>
      </c>
      <c r="C251" s="420" t="s">
        <v>4423</v>
      </c>
      <c r="D251" s="421" t="s">
        <v>1068</v>
      </c>
      <c r="E251" s="422">
        <v>10.190000000000001</v>
      </c>
      <c r="F251" s="422">
        <v>2.44</v>
      </c>
      <c r="G251" s="422">
        <v>12.63</v>
      </c>
    </row>
    <row r="252" spans="1:7" ht="60">
      <c r="A252" s="536" t="s">
        <v>6777</v>
      </c>
      <c r="B252" s="419">
        <v>92921</v>
      </c>
      <c r="C252" s="420" t="s">
        <v>4424</v>
      </c>
      <c r="D252" s="421" t="s">
        <v>1068</v>
      </c>
      <c r="E252" s="422">
        <v>8.73</v>
      </c>
      <c r="F252" s="422">
        <v>1.54</v>
      </c>
      <c r="G252" s="422">
        <v>10.27</v>
      </c>
    </row>
    <row r="253" spans="1:7" ht="60">
      <c r="A253" s="536" t="s">
        <v>6777</v>
      </c>
      <c r="B253" s="419">
        <v>92922</v>
      </c>
      <c r="C253" s="420" t="s">
        <v>4425</v>
      </c>
      <c r="D253" s="421" t="s">
        <v>1068</v>
      </c>
      <c r="E253" s="422">
        <v>8.5300000000000011</v>
      </c>
      <c r="F253" s="422">
        <v>1.1299999999999999</v>
      </c>
      <c r="G253" s="422">
        <v>9.66</v>
      </c>
    </row>
    <row r="254" spans="1:7" ht="60">
      <c r="A254" s="536" t="s">
        <v>6777</v>
      </c>
      <c r="B254" s="419">
        <v>92923</v>
      </c>
      <c r="C254" s="420" t="s">
        <v>4426</v>
      </c>
      <c r="D254" s="421" t="s">
        <v>1068</v>
      </c>
      <c r="E254" s="422">
        <v>9.7700000000000014</v>
      </c>
      <c r="F254" s="422">
        <v>0.86</v>
      </c>
      <c r="G254" s="422">
        <v>10.63</v>
      </c>
    </row>
    <row r="255" spans="1:7" ht="60">
      <c r="A255" s="536" t="s">
        <v>6777</v>
      </c>
      <c r="B255" s="419">
        <v>92924</v>
      </c>
      <c r="C255" s="420" t="s">
        <v>4427</v>
      </c>
      <c r="D255" s="421" t="s">
        <v>1068</v>
      </c>
      <c r="E255" s="422">
        <v>9.6900000000000013</v>
      </c>
      <c r="F255" s="422">
        <v>0.69</v>
      </c>
      <c r="G255" s="422">
        <v>10.38</v>
      </c>
    </row>
    <row r="256" spans="1:7" ht="60">
      <c r="A256" s="536" t="s">
        <v>6777</v>
      </c>
      <c r="B256" s="419">
        <v>104104</v>
      </c>
      <c r="C256" s="420" t="s">
        <v>4438</v>
      </c>
      <c r="D256" s="421" t="s">
        <v>1068</v>
      </c>
      <c r="E256" s="422">
        <v>10.42</v>
      </c>
      <c r="F256" s="422">
        <v>0.28000000000000003</v>
      </c>
      <c r="G256" s="422">
        <v>10.7</v>
      </c>
    </row>
    <row r="257" spans="1:7" ht="60">
      <c r="A257" s="536" t="s">
        <v>6777</v>
      </c>
      <c r="B257" s="419">
        <v>92916</v>
      </c>
      <c r="C257" s="420" t="s">
        <v>4421</v>
      </c>
      <c r="D257" s="421" t="s">
        <v>1068</v>
      </c>
      <c r="E257" s="422">
        <v>11.48</v>
      </c>
      <c r="F257" s="422">
        <v>5.32</v>
      </c>
      <c r="G257" s="422">
        <v>16.8</v>
      </c>
    </row>
    <row r="258" spans="1:7" ht="60">
      <c r="A258" s="536" t="s">
        <v>6777</v>
      </c>
      <c r="B258" s="419">
        <v>92917</v>
      </c>
      <c r="C258" s="420" t="s">
        <v>4422</v>
      </c>
      <c r="D258" s="421" t="s">
        <v>1068</v>
      </c>
      <c r="E258" s="422">
        <v>11.18</v>
      </c>
      <c r="F258" s="422">
        <v>3.6</v>
      </c>
      <c r="G258" s="422">
        <v>14.78</v>
      </c>
    </row>
    <row r="259" spans="1:7" ht="60">
      <c r="A259" s="536" t="s">
        <v>6777</v>
      </c>
      <c r="B259" s="419">
        <v>92915</v>
      </c>
      <c r="C259" s="420" t="s">
        <v>4420</v>
      </c>
      <c r="D259" s="421" t="s">
        <v>1068</v>
      </c>
      <c r="E259" s="422">
        <v>11.450000000000003</v>
      </c>
      <c r="F259" s="422">
        <v>7.72</v>
      </c>
      <c r="G259" s="422">
        <v>19.170000000000002</v>
      </c>
    </row>
    <row r="260" spans="1:7" ht="60">
      <c r="A260" s="536" t="s">
        <v>6777</v>
      </c>
      <c r="B260" s="419">
        <v>92771</v>
      </c>
      <c r="C260" s="420" t="s">
        <v>4393</v>
      </c>
      <c r="D260" s="421" t="s">
        <v>1068</v>
      </c>
      <c r="E260" s="422">
        <v>9.6800000000000015</v>
      </c>
      <c r="F260" s="422">
        <v>1.03</v>
      </c>
      <c r="G260" s="422">
        <v>10.71</v>
      </c>
    </row>
    <row r="261" spans="1:7" ht="60">
      <c r="A261" s="536" t="s">
        <v>6777</v>
      </c>
      <c r="B261" s="419">
        <v>92772</v>
      </c>
      <c r="C261" s="420" t="s">
        <v>4394</v>
      </c>
      <c r="D261" s="421" t="s">
        <v>1068</v>
      </c>
      <c r="E261" s="422">
        <v>8.31</v>
      </c>
      <c r="F261" s="422">
        <v>0.56999999999999995</v>
      </c>
      <c r="G261" s="422">
        <v>8.8800000000000008</v>
      </c>
    </row>
    <row r="262" spans="1:7" ht="60">
      <c r="A262" s="536" t="s">
        <v>6777</v>
      </c>
      <c r="B262" s="419">
        <v>92773</v>
      </c>
      <c r="C262" s="420" t="s">
        <v>4395</v>
      </c>
      <c r="D262" s="421" t="s">
        <v>1068</v>
      </c>
      <c r="E262" s="422">
        <v>8.24</v>
      </c>
      <c r="F262" s="422">
        <v>0.43</v>
      </c>
      <c r="G262" s="422">
        <v>8.67</v>
      </c>
    </row>
    <row r="263" spans="1:7" ht="60">
      <c r="A263" s="536" t="s">
        <v>6777</v>
      </c>
      <c r="B263" s="419">
        <v>92774</v>
      </c>
      <c r="C263" s="420" t="s">
        <v>4396</v>
      </c>
      <c r="D263" s="421" t="s">
        <v>1068</v>
      </c>
      <c r="E263" s="422">
        <v>9.57</v>
      </c>
      <c r="F263" s="422">
        <v>0.35</v>
      </c>
      <c r="G263" s="422">
        <v>9.92</v>
      </c>
    </row>
    <row r="264" spans="1:7" ht="60">
      <c r="A264" s="536" t="s">
        <v>6777</v>
      </c>
      <c r="B264" s="419">
        <v>92769</v>
      </c>
      <c r="C264" s="420" t="s">
        <v>4391</v>
      </c>
      <c r="D264" s="421" t="s">
        <v>1068</v>
      </c>
      <c r="E264" s="422">
        <v>10.66</v>
      </c>
      <c r="F264" s="422">
        <v>2.76</v>
      </c>
      <c r="G264" s="422">
        <v>13.42</v>
      </c>
    </row>
    <row r="265" spans="1:7" ht="60">
      <c r="A265" s="536" t="s">
        <v>6777</v>
      </c>
      <c r="B265" s="419">
        <v>92770</v>
      </c>
      <c r="C265" s="420" t="s">
        <v>4392</v>
      </c>
      <c r="D265" s="421" t="s">
        <v>1068</v>
      </c>
      <c r="E265" s="422">
        <v>10.52</v>
      </c>
      <c r="F265" s="422">
        <v>1.71</v>
      </c>
      <c r="G265" s="422">
        <v>12.23</v>
      </c>
    </row>
    <row r="266" spans="1:7" ht="60">
      <c r="A266" s="536" t="s">
        <v>6777</v>
      </c>
      <c r="B266" s="419">
        <v>92767</v>
      </c>
      <c r="C266" s="420" t="s">
        <v>4389</v>
      </c>
      <c r="D266" s="421" t="s">
        <v>1068</v>
      </c>
      <c r="E266" s="422">
        <v>11.22</v>
      </c>
      <c r="F266" s="422">
        <v>6.1</v>
      </c>
      <c r="G266" s="422">
        <v>17.32</v>
      </c>
    </row>
    <row r="267" spans="1:7" ht="60">
      <c r="A267" s="536" t="s">
        <v>6777</v>
      </c>
      <c r="B267" s="419">
        <v>92768</v>
      </c>
      <c r="C267" s="420" t="s">
        <v>4390</v>
      </c>
      <c r="D267" s="421" t="s">
        <v>1068</v>
      </c>
      <c r="E267" s="422">
        <v>10.48</v>
      </c>
      <c r="F267" s="422">
        <v>4.33</v>
      </c>
      <c r="G267" s="422">
        <v>14.81</v>
      </c>
    </row>
    <row r="268" spans="1:7" ht="60">
      <c r="A268" s="536" t="s">
        <v>6777</v>
      </c>
      <c r="B268" s="419">
        <v>92762</v>
      </c>
      <c r="C268" s="420" t="s">
        <v>4384</v>
      </c>
      <c r="D268" s="421" t="s">
        <v>1068</v>
      </c>
      <c r="E268" s="422">
        <v>9.8500000000000014</v>
      </c>
      <c r="F268" s="422">
        <v>1.46</v>
      </c>
      <c r="G268" s="422">
        <v>11.31</v>
      </c>
    </row>
    <row r="269" spans="1:7" ht="60">
      <c r="A269" s="536" t="s">
        <v>6777</v>
      </c>
      <c r="B269" s="419">
        <v>92763</v>
      </c>
      <c r="C269" s="420" t="s">
        <v>4385</v>
      </c>
      <c r="D269" s="421" t="s">
        <v>1068</v>
      </c>
      <c r="E269" s="422">
        <v>8.49</v>
      </c>
      <c r="F269" s="422">
        <v>0.92</v>
      </c>
      <c r="G269" s="422">
        <v>9.41</v>
      </c>
    </row>
    <row r="270" spans="1:7" ht="60">
      <c r="A270" s="536" t="s">
        <v>6777</v>
      </c>
      <c r="B270" s="419">
        <v>92764</v>
      </c>
      <c r="C270" s="420" t="s">
        <v>4386</v>
      </c>
      <c r="D270" s="421" t="s">
        <v>1068</v>
      </c>
      <c r="E270" s="422">
        <v>8.3699999999999992</v>
      </c>
      <c r="F270" s="422">
        <v>0.64</v>
      </c>
      <c r="G270" s="422">
        <v>9.01</v>
      </c>
    </row>
    <row r="271" spans="1:7" ht="60">
      <c r="A271" s="536" t="s">
        <v>6777</v>
      </c>
      <c r="B271" s="419">
        <v>92765</v>
      </c>
      <c r="C271" s="420" t="s">
        <v>4387</v>
      </c>
      <c r="D271" s="421" t="s">
        <v>1068</v>
      </c>
      <c r="E271" s="422">
        <v>9.6399999999999988</v>
      </c>
      <c r="F271" s="422">
        <v>0.48</v>
      </c>
      <c r="G271" s="422">
        <v>10.119999999999999</v>
      </c>
    </row>
    <row r="272" spans="1:7" ht="60">
      <c r="A272" s="536" t="s">
        <v>6777</v>
      </c>
      <c r="B272" s="419">
        <v>92766</v>
      </c>
      <c r="C272" s="420" t="s">
        <v>4388</v>
      </c>
      <c r="D272" s="421" t="s">
        <v>1068</v>
      </c>
      <c r="E272" s="422">
        <v>9.59</v>
      </c>
      <c r="F272" s="422">
        <v>0.39</v>
      </c>
      <c r="G272" s="422">
        <v>9.98</v>
      </c>
    </row>
    <row r="273" spans="1:7" ht="60">
      <c r="A273" s="536" t="s">
        <v>6777</v>
      </c>
      <c r="B273" s="419">
        <v>104105</v>
      </c>
      <c r="C273" s="420" t="s">
        <v>4439</v>
      </c>
      <c r="D273" s="421" t="s">
        <v>1068</v>
      </c>
      <c r="E273" s="422">
        <v>10.420000000000002</v>
      </c>
      <c r="F273" s="422">
        <v>0.28999999999999998</v>
      </c>
      <c r="G273" s="422">
        <v>10.71</v>
      </c>
    </row>
    <row r="274" spans="1:7" ht="60">
      <c r="A274" s="536" t="s">
        <v>6777</v>
      </c>
      <c r="B274" s="419">
        <v>92760</v>
      </c>
      <c r="C274" s="420" t="s">
        <v>4382</v>
      </c>
      <c r="D274" s="421" t="s">
        <v>1068</v>
      </c>
      <c r="E274" s="422">
        <v>10.780000000000001</v>
      </c>
      <c r="F274" s="422">
        <v>3.36</v>
      </c>
      <c r="G274" s="422">
        <v>14.14</v>
      </c>
    </row>
    <row r="275" spans="1:7" ht="60">
      <c r="A275" s="536" t="s">
        <v>6777</v>
      </c>
      <c r="B275" s="419">
        <v>92761</v>
      </c>
      <c r="C275" s="420" t="s">
        <v>4383</v>
      </c>
      <c r="D275" s="421" t="s">
        <v>1068</v>
      </c>
      <c r="E275" s="422">
        <v>10.68</v>
      </c>
      <c r="F275" s="422">
        <v>2.21</v>
      </c>
      <c r="G275" s="422">
        <v>12.89</v>
      </c>
    </row>
    <row r="276" spans="1:7" ht="60">
      <c r="A276" s="536" t="s">
        <v>6777</v>
      </c>
      <c r="B276" s="419">
        <v>92759</v>
      </c>
      <c r="C276" s="420" t="s">
        <v>4381</v>
      </c>
      <c r="D276" s="421" t="s">
        <v>1068</v>
      </c>
      <c r="E276" s="422">
        <v>10.510000000000002</v>
      </c>
      <c r="F276" s="422">
        <v>5.0599999999999996</v>
      </c>
      <c r="G276" s="422">
        <v>15.57</v>
      </c>
    </row>
    <row r="277" spans="1:7" ht="60">
      <c r="A277" s="536" t="s">
        <v>6777</v>
      </c>
      <c r="B277" s="419">
        <v>104108</v>
      </c>
      <c r="C277" s="420" t="s">
        <v>4442</v>
      </c>
      <c r="D277" s="421" t="s">
        <v>1068</v>
      </c>
      <c r="E277" s="422">
        <v>10.48</v>
      </c>
      <c r="F277" s="422">
        <v>3.18</v>
      </c>
      <c r="G277" s="422">
        <v>13.66</v>
      </c>
    </row>
    <row r="278" spans="1:7" ht="60">
      <c r="A278" s="536" t="s">
        <v>6777</v>
      </c>
      <c r="B278" s="419">
        <v>104107</v>
      </c>
      <c r="C278" s="420" t="s">
        <v>4441</v>
      </c>
      <c r="D278" s="421" t="s">
        <v>1068</v>
      </c>
      <c r="E278" s="422">
        <v>9.02</v>
      </c>
      <c r="F278" s="422">
        <v>2.41</v>
      </c>
      <c r="G278" s="422">
        <v>11.43</v>
      </c>
    </row>
    <row r="279" spans="1:7" ht="60">
      <c r="A279" s="536" t="s">
        <v>6777</v>
      </c>
      <c r="B279" s="419">
        <v>104106</v>
      </c>
      <c r="C279" s="420" t="s">
        <v>4440</v>
      </c>
      <c r="D279" s="421" t="s">
        <v>1068</v>
      </c>
      <c r="E279" s="422">
        <v>8.76</v>
      </c>
      <c r="F279" s="422">
        <v>1.77</v>
      </c>
      <c r="G279" s="422">
        <v>10.53</v>
      </c>
    </row>
    <row r="280" spans="1:7" ht="60">
      <c r="A280" s="536" t="s">
        <v>6777</v>
      </c>
      <c r="B280" s="419">
        <v>104110</v>
      </c>
      <c r="C280" s="420" t="s">
        <v>4444</v>
      </c>
      <c r="D280" s="421" t="s">
        <v>1068</v>
      </c>
      <c r="E280" s="422">
        <v>12.39</v>
      </c>
      <c r="F280" s="422">
        <v>7.97</v>
      </c>
      <c r="G280" s="422">
        <v>20.36</v>
      </c>
    </row>
    <row r="281" spans="1:7" ht="60">
      <c r="A281" s="536" t="s">
        <v>6777</v>
      </c>
      <c r="B281" s="419">
        <v>104109</v>
      </c>
      <c r="C281" s="420" t="s">
        <v>4443</v>
      </c>
      <c r="D281" s="421" t="s">
        <v>1068</v>
      </c>
      <c r="E281" s="422">
        <v>11.84</v>
      </c>
      <c r="F281" s="422">
        <v>5.48</v>
      </c>
      <c r="G281" s="422">
        <v>17.32</v>
      </c>
    </row>
    <row r="282" spans="1:7" ht="60">
      <c r="A282" s="536" t="s">
        <v>6777</v>
      </c>
      <c r="B282" s="419">
        <v>104111</v>
      </c>
      <c r="C282" s="420" t="s">
        <v>4445</v>
      </c>
      <c r="D282" s="421" t="s">
        <v>1068</v>
      </c>
      <c r="E282" s="422">
        <v>12.709999999999999</v>
      </c>
      <c r="F282" s="422">
        <v>11.28</v>
      </c>
      <c r="G282" s="422">
        <v>23.99</v>
      </c>
    </row>
    <row r="283" spans="1:7" ht="60">
      <c r="A283" s="536" t="s">
        <v>6777</v>
      </c>
      <c r="B283" s="419">
        <v>92884</v>
      </c>
      <c r="C283" s="420" t="s">
        <v>4415</v>
      </c>
      <c r="D283" s="421" t="s">
        <v>1068</v>
      </c>
      <c r="E283" s="422">
        <v>10.67</v>
      </c>
      <c r="F283" s="422">
        <v>1.99</v>
      </c>
      <c r="G283" s="422">
        <v>12.66</v>
      </c>
    </row>
    <row r="284" spans="1:7" ht="60">
      <c r="A284" s="536" t="s">
        <v>6777</v>
      </c>
      <c r="B284" s="419">
        <v>92885</v>
      </c>
      <c r="C284" s="420" t="s">
        <v>4416</v>
      </c>
      <c r="D284" s="421" t="s">
        <v>1068</v>
      </c>
      <c r="E284" s="422">
        <v>10.44</v>
      </c>
      <c r="F284" s="422">
        <v>1.39</v>
      </c>
      <c r="G284" s="422">
        <v>11.83</v>
      </c>
    </row>
    <row r="285" spans="1:7" ht="60">
      <c r="A285" s="536" t="s">
        <v>6777</v>
      </c>
      <c r="B285" s="419">
        <v>92886</v>
      </c>
      <c r="C285" s="420" t="s">
        <v>4417</v>
      </c>
      <c r="D285" s="421" t="s">
        <v>1068</v>
      </c>
      <c r="E285" s="422">
        <v>10.219999999999999</v>
      </c>
      <c r="F285" s="422">
        <v>0.89</v>
      </c>
      <c r="G285" s="422">
        <v>11.11</v>
      </c>
    </row>
    <row r="286" spans="1:7" ht="60">
      <c r="A286" s="536" t="s">
        <v>6777</v>
      </c>
      <c r="B286" s="419">
        <v>92887</v>
      </c>
      <c r="C286" s="420" t="s">
        <v>4418</v>
      </c>
      <c r="D286" s="421" t="s">
        <v>1068</v>
      </c>
      <c r="E286" s="422">
        <v>10.35</v>
      </c>
      <c r="F286" s="422">
        <v>0.56999999999999995</v>
      </c>
      <c r="G286" s="422">
        <v>10.92</v>
      </c>
    </row>
    <row r="287" spans="1:7" ht="60">
      <c r="A287" s="536" t="s">
        <v>6777</v>
      </c>
      <c r="B287" s="419">
        <v>92888</v>
      </c>
      <c r="C287" s="420" t="s">
        <v>4419</v>
      </c>
      <c r="D287" s="421" t="s">
        <v>1068</v>
      </c>
      <c r="E287" s="422">
        <v>10.25</v>
      </c>
      <c r="F287" s="422">
        <v>0.32</v>
      </c>
      <c r="G287" s="422">
        <v>10.57</v>
      </c>
    </row>
    <row r="288" spans="1:7" ht="60">
      <c r="A288" s="536" t="s">
        <v>6777</v>
      </c>
      <c r="B288" s="419">
        <v>92882</v>
      </c>
      <c r="C288" s="420" t="s">
        <v>4413</v>
      </c>
      <c r="D288" s="421" t="s">
        <v>1068</v>
      </c>
      <c r="E288" s="422">
        <v>10.25</v>
      </c>
      <c r="F288" s="422">
        <v>4.17</v>
      </c>
      <c r="G288" s="422">
        <v>14.42</v>
      </c>
    </row>
    <row r="289" spans="1:7" ht="60">
      <c r="A289" s="536" t="s">
        <v>6777</v>
      </c>
      <c r="B289" s="419">
        <v>92883</v>
      </c>
      <c r="C289" s="420" t="s">
        <v>4414</v>
      </c>
      <c r="D289" s="421" t="s">
        <v>1068</v>
      </c>
      <c r="E289" s="422">
        <v>10.040000000000001</v>
      </c>
      <c r="F289" s="422">
        <v>2.84</v>
      </c>
      <c r="G289" s="422">
        <v>12.88</v>
      </c>
    </row>
    <row r="290" spans="1:7" ht="60">
      <c r="A290" s="536" t="s">
        <v>6777</v>
      </c>
      <c r="B290" s="419">
        <v>92877</v>
      </c>
      <c r="C290" s="420" t="s">
        <v>4408</v>
      </c>
      <c r="D290" s="421" t="s">
        <v>1068</v>
      </c>
      <c r="E290" s="422">
        <v>9.3500000000000014</v>
      </c>
      <c r="F290" s="422">
        <v>0.36</v>
      </c>
      <c r="G290" s="422">
        <v>9.7100000000000009</v>
      </c>
    </row>
    <row r="291" spans="1:7" ht="60">
      <c r="A291" s="536" t="s">
        <v>6777</v>
      </c>
      <c r="B291" s="419">
        <v>92878</v>
      </c>
      <c r="C291" s="420" t="s">
        <v>4409</v>
      </c>
      <c r="D291" s="421" t="s">
        <v>1068</v>
      </c>
      <c r="E291" s="422">
        <v>9.2900000000000009</v>
      </c>
      <c r="F291" s="422">
        <v>0.2</v>
      </c>
      <c r="G291" s="422">
        <v>9.49</v>
      </c>
    </row>
    <row r="292" spans="1:7" ht="60">
      <c r="A292" s="536" t="s">
        <v>6777</v>
      </c>
      <c r="B292" s="419">
        <v>92879</v>
      </c>
      <c r="C292" s="420" t="s">
        <v>4410</v>
      </c>
      <c r="D292" s="421" t="s">
        <v>1068</v>
      </c>
      <c r="E292" s="422">
        <v>9.25</v>
      </c>
      <c r="F292" s="422">
        <v>0.09</v>
      </c>
      <c r="G292" s="422">
        <v>9.34</v>
      </c>
    </row>
    <row r="293" spans="1:7" ht="60">
      <c r="A293" s="536" t="s">
        <v>6777</v>
      </c>
      <c r="B293" s="419">
        <v>92880</v>
      </c>
      <c r="C293" s="420" t="s">
        <v>4411</v>
      </c>
      <c r="D293" s="421" t="s">
        <v>1068</v>
      </c>
      <c r="E293" s="422">
        <v>9.49</v>
      </c>
      <c r="F293" s="422">
        <v>0.04</v>
      </c>
      <c r="G293" s="422">
        <v>9.5299999999999994</v>
      </c>
    </row>
    <row r="294" spans="1:7" ht="60">
      <c r="A294" s="536" t="s">
        <v>6777</v>
      </c>
      <c r="B294" s="419">
        <v>92881</v>
      </c>
      <c r="C294" s="420" t="s">
        <v>4412</v>
      </c>
      <c r="D294" s="421" t="s">
        <v>1068</v>
      </c>
      <c r="E294" s="422">
        <v>9.4700000000000006</v>
      </c>
      <c r="F294" s="422">
        <v>0.03</v>
      </c>
      <c r="G294" s="422">
        <v>9.5</v>
      </c>
    </row>
    <row r="295" spans="1:7" ht="60">
      <c r="A295" s="536" t="s">
        <v>6777</v>
      </c>
      <c r="B295" s="419">
        <v>92875</v>
      </c>
      <c r="C295" s="420" t="s">
        <v>4406</v>
      </c>
      <c r="D295" s="421" t="s">
        <v>1068</v>
      </c>
      <c r="E295" s="422">
        <v>8.36</v>
      </c>
      <c r="F295" s="422">
        <v>1.26</v>
      </c>
      <c r="G295" s="422">
        <v>9.6199999999999992</v>
      </c>
    </row>
    <row r="296" spans="1:7" ht="60">
      <c r="A296" s="536" t="s">
        <v>6777</v>
      </c>
      <c r="B296" s="419">
        <v>92876</v>
      </c>
      <c r="C296" s="420" t="s">
        <v>4407</v>
      </c>
      <c r="D296" s="421" t="s">
        <v>1068</v>
      </c>
      <c r="E296" s="422">
        <v>8.4600000000000009</v>
      </c>
      <c r="F296" s="422">
        <v>0.67</v>
      </c>
      <c r="G296" s="422">
        <v>9.1300000000000008</v>
      </c>
    </row>
    <row r="297" spans="1:7" ht="60">
      <c r="A297" s="536" t="s">
        <v>6777</v>
      </c>
      <c r="B297" s="419">
        <v>92803</v>
      </c>
      <c r="C297" s="420" t="s">
        <v>4402</v>
      </c>
      <c r="D297" s="421" t="s">
        <v>1068</v>
      </c>
      <c r="E297" s="422">
        <v>8.67</v>
      </c>
      <c r="F297" s="422">
        <v>0.25</v>
      </c>
      <c r="G297" s="422">
        <v>8.92</v>
      </c>
    </row>
    <row r="298" spans="1:7" ht="60">
      <c r="A298" s="536" t="s">
        <v>6777</v>
      </c>
      <c r="B298" s="419">
        <v>92804</v>
      </c>
      <c r="C298" s="420" t="s">
        <v>4403</v>
      </c>
      <c r="D298" s="421" t="s">
        <v>1068</v>
      </c>
      <c r="E298" s="422">
        <v>7.4700000000000006</v>
      </c>
      <c r="F298" s="422">
        <v>0.14000000000000001</v>
      </c>
      <c r="G298" s="422">
        <v>7.61</v>
      </c>
    </row>
    <row r="299" spans="1:7" ht="60">
      <c r="A299" s="536" t="s">
        <v>6777</v>
      </c>
      <c r="B299" s="419">
        <v>92805</v>
      </c>
      <c r="C299" s="420" t="s">
        <v>4404</v>
      </c>
      <c r="D299" s="421" t="s">
        <v>1068</v>
      </c>
      <c r="E299" s="422">
        <v>7.45</v>
      </c>
      <c r="F299" s="422">
        <v>0.06</v>
      </c>
      <c r="G299" s="422">
        <v>7.51</v>
      </c>
    </row>
    <row r="300" spans="1:7" ht="60">
      <c r="A300" s="536" t="s">
        <v>6777</v>
      </c>
      <c r="B300" s="419">
        <v>92806</v>
      </c>
      <c r="C300" s="420" t="s">
        <v>4405</v>
      </c>
      <c r="D300" s="421" t="s">
        <v>1068</v>
      </c>
      <c r="E300" s="422">
        <v>8.8000000000000007</v>
      </c>
      <c r="F300" s="422">
        <v>0.02</v>
      </c>
      <c r="G300" s="422">
        <v>8.82</v>
      </c>
    </row>
    <row r="301" spans="1:7" ht="60">
      <c r="A301" s="536" t="s">
        <v>6777</v>
      </c>
      <c r="B301" s="419">
        <v>92798</v>
      </c>
      <c r="C301" s="420" t="s">
        <v>4397</v>
      </c>
      <c r="D301" s="421" t="s">
        <v>1068</v>
      </c>
      <c r="E301" s="422">
        <v>8.8000000000000007</v>
      </c>
      <c r="F301" s="422">
        <v>0.02</v>
      </c>
      <c r="G301" s="422">
        <v>8.82</v>
      </c>
    </row>
    <row r="302" spans="1:7" ht="60">
      <c r="A302" s="536" t="s">
        <v>6777</v>
      </c>
      <c r="B302" s="419">
        <v>95448</v>
      </c>
      <c r="C302" s="420" t="s">
        <v>6778</v>
      </c>
      <c r="D302" s="421" t="s">
        <v>1068</v>
      </c>
      <c r="E302" s="422">
        <v>9.68</v>
      </c>
      <c r="F302" s="422">
        <v>0</v>
      </c>
      <c r="G302" s="422">
        <v>9.68</v>
      </c>
    </row>
    <row r="303" spans="1:7" ht="60">
      <c r="A303" s="536" t="s">
        <v>6777</v>
      </c>
      <c r="B303" s="419">
        <v>92801</v>
      </c>
      <c r="C303" s="420" t="s">
        <v>4400</v>
      </c>
      <c r="D303" s="421" t="s">
        <v>1068</v>
      </c>
      <c r="E303" s="422">
        <v>9.06</v>
      </c>
      <c r="F303" s="422">
        <v>0.94</v>
      </c>
      <c r="G303" s="422">
        <v>10</v>
      </c>
    </row>
    <row r="304" spans="1:7" ht="60">
      <c r="A304" s="536" t="s">
        <v>6777</v>
      </c>
      <c r="B304" s="419">
        <v>92802</v>
      </c>
      <c r="C304" s="420" t="s">
        <v>4401</v>
      </c>
      <c r="D304" s="421" t="s">
        <v>1068</v>
      </c>
      <c r="E304" s="422">
        <v>9.26</v>
      </c>
      <c r="F304" s="422">
        <v>0.49</v>
      </c>
      <c r="G304" s="422">
        <v>9.75</v>
      </c>
    </row>
    <row r="305" spans="1:7" ht="60">
      <c r="A305" s="536" t="s">
        <v>6777</v>
      </c>
      <c r="B305" s="419">
        <v>92799</v>
      </c>
      <c r="C305" s="420" t="s">
        <v>4398</v>
      </c>
      <c r="D305" s="421" t="s">
        <v>1068</v>
      </c>
      <c r="E305" s="422">
        <v>8.82</v>
      </c>
      <c r="F305" s="422">
        <v>2.86</v>
      </c>
      <c r="G305" s="422">
        <v>11.68</v>
      </c>
    </row>
    <row r="306" spans="1:7" ht="60">
      <c r="A306" s="536" t="s">
        <v>6777</v>
      </c>
      <c r="B306" s="419">
        <v>92800</v>
      </c>
      <c r="C306" s="420" t="s">
        <v>4399</v>
      </c>
      <c r="D306" s="421" t="s">
        <v>1068</v>
      </c>
      <c r="E306" s="422">
        <v>8.4400000000000013</v>
      </c>
      <c r="F306" s="422">
        <v>1.78</v>
      </c>
      <c r="G306" s="422">
        <v>10.220000000000001</v>
      </c>
    </row>
    <row r="307" spans="1:7" ht="30">
      <c r="A307" s="536" t="s">
        <v>6779</v>
      </c>
      <c r="B307" s="419">
        <v>95605</v>
      </c>
      <c r="C307" s="420" t="s">
        <v>3861</v>
      </c>
      <c r="D307" s="421" t="s">
        <v>843</v>
      </c>
      <c r="E307" s="422">
        <v>53.8</v>
      </c>
      <c r="F307" s="422">
        <v>122.29</v>
      </c>
      <c r="G307" s="422">
        <v>176.09</v>
      </c>
    </row>
    <row r="308" spans="1:7" ht="30">
      <c r="A308" s="536" t="s">
        <v>6779</v>
      </c>
      <c r="B308" s="419">
        <v>95602</v>
      </c>
      <c r="C308" s="420" t="s">
        <v>3858</v>
      </c>
      <c r="D308" s="421" t="s">
        <v>843</v>
      </c>
      <c r="E308" s="422">
        <v>11.07</v>
      </c>
      <c r="F308" s="422">
        <v>25.15</v>
      </c>
      <c r="G308" s="422">
        <v>36.22</v>
      </c>
    </row>
    <row r="309" spans="1:7" ht="30">
      <c r="A309" s="536" t="s">
        <v>6779</v>
      </c>
      <c r="B309" s="419">
        <v>95603</v>
      </c>
      <c r="C309" s="420" t="s">
        <v>3859</v>
      </c>
      <c r="D309" s="421" t="s">
        <v>843</v>
      </c>
      <c r="E309" s="422">
        <v>18.879999999999995</v>
      </c>
      <c r="F309" s="422">
        <v>42.92</v>
      </c>
      <c r="G309" s="422">
        <v>61.8</v>
      </c>
    </row>
    <row r="310" spans="1:7" ht="30">
      <c r="A310" s="536" t="s">
        <v>6779</v>
      </c>
      <c r="B310" s="419">
        <v>95604</v>
      </c>
      <c r="C310" s="420" t="s">
        <v>3860</v>
      </c>
      <c r="D310" s="421" t="s">
        <v>843</v>
      </c>
      <c r="E310" s="422">
        <v>29.290000000000006</v>
      </c>
      <c r="F310" s="422">
        <v>66.61</v>
      </c>
      <c r="G310" s="422">
        <v>95.9</v>
      </c>
    </row>
    <row r="311" spans="1:7" ht="30">
      <c r="A311" s="536" t="s">
        <v>6779</v>
      </c>
      <c r="B311" s="419">
        <v>95601</v>
      </c>
      <c r="C311" s="420" t="s">
        <v>3857</v>
      </c>
      <c r="D311" s="421" t="s">
        <v>843</v>
      </c>
      <c r="E311" s="422">
        <v>6.93</v>
      </c>
      <c r="F311" s="422">
        <v>15.7</v>
      </c>
      <c r="G311" s="422">
        <v>22.63</v>
      </c>
    </row>
    <row r="312" spans="1:7" ht="30">
      <c r="A312" s="536" t="s">
        <v>6779</v>
      </c>
      <c r="B312" s="419">
        <v>102521</v>
      </c>
      <c r="C312" s="420" t="s">
        <v>3864</v>
      </c>
      <c r="D312" s="421" t="s">
        <v>843</v>
      </c>
      <c r="E312" s="422">
        <v>44.379999999999995</v>
      </c>
      <c r="F312" s="422">
        <v>100.88</v>
      </c>
      <c r="G312" s="422">
        <v>145.26</v>
      </c>
    </row>
    <row r="313" spans="1:7" ht="30">
      <c r="A313" s="536" t="s">
        <v>6779</v>
      </c>
      <c r="B313" s="419">
        <v>102522</v>
      </c>
      <c r="C313" s="420" t="s">
        <v>3865</v>
      </c>
      <c r="D313" s="421" t="s">
        <v>843</v>
      </c>
      <c r="E313" s="422">
        <v>65.110000000000014</v>
      </c>
      <c r="F313" s="422">
        <v>148</v>
      </c>
      <c r="G313" s="422">
        <v>213.11</v>
      </c>
    </row>
    <row r="314" spans="1:7" ht="30">
      <c r="A314" s="536" t="s">
        <v>6779</v>
      </c>
      <c r="B314" s="419">
        <v>102523</v>
      </c>
      <c r="C314" s="420" t="s">
        <v>3866</v>
      </c>
      <c r="D314" s="421" t="s">
        <v>843</v>
      </c>
      <c r="E314" s="422">
        <v>85.839999999999975</v>
      </c>
      <c r="F314" s="422">
        <v>195.12</v>
      </c>
      <c r="G314" s="422">
        <v>280.95999999999998</v>
      </c>
    </row>
    <row r="315" spans="1:7" ht="30">
      <c r="A315" s="536" t="s">
        <v>6779</v>
      </c>
      <c r="B315" s="419">
        <v>95608</v>
      </c>
      <c r="C315" s="420" t="s">
        <v>3862</v>
      </c>
      <c r="D315" s="421" t="s">
        <v>843</v>
      </c>
      <c r="E315" s="422">
        <v>23.380000000000003</v>
      </c>
      <c r="F315" s="422">
        <v>16.64</v>
      </c>
      <c r="G315" s="422">
        <v>40.020000000000003</v>
      </c>
    </row>
    <row r="316" spans="1:7" ht="30">
      <c r="A316" s="536" t="s">
        <v>6779</v>
      </c>
      <c r="B316" s="419">
        <v>95609</v>
      </c>
      <c r="C316" s="420" t="s">
        <v>3863</v>
      </c>
      <c r="D316" s="421" t="s">
        <v>843</v>
      </c>
      <c r="E316" s="422">
        <v>29.650000000000002</v>
      </c>
      <c r="F316" s="422">
        <v>21.09</v>
      </c>
      <c r="G316" s="422">
        <v>50.74</v>
      </c>
    </row>
    <row r="317" spans="1:7" ht="30">
      <c r="A317" s="536" t="s">
        <v>6779</v>
      </c>
      <c r="B317" s="419">
        <v>95607</v>
      </c>
      <c r="C317" s="420" t="s">
        <v>6780</v>
      </c>
      <c r="D317" s="421" t="s">
        <v>843</v>
      </c>
      <c r="E317" s="422">
        <v>16.130000000000003</v>
      </c>
      <c r="F317" s="422">
        <v>11.47</v>
      </c>
      <c r="G317" s="422">
        <v>27.6</v>
      </c>
    </row>
    <row r="318" spans="1:7" ht="30">
      <c r="A318" s="536" t="s">
        <v>6781</v>
      </c>
      <c r="B318" s="419">
        <v>95996</v>
      </c>
      <c r="C318" s="420" t="s">
        <v>2472</v>
      </c>
      <c r="D318" s="421" t="s">
        <v>845</v>
      </c>
      <c r="E318" s="422">
        <v>1267.69</v>
      </c>
      <c r="F318" s="422">
        <v>29.44</v>
      </c>
      <c r="G318" s="422">
        <v>1297.1300000000001</v>
      </c>
    </row>
    <row r="319" spans="1:7" ht="30">
      <c r="A319" s="536" t="s">
        <v>6781</v>
      </c>
      <c r="B319" s="419">
        <v>95995</v>
      </c>
      <c r="C319" s="420" t="s">
        <v>2471</v>
      </c>
      <c r="D319" s="421" t="s">
        <v>845</v>
      </c>
      <c r="E319" s="422">
        <v>1462.53</v>
      </c>
      <c r="F319" s="422">
        <v>41.2</v>
      </c>
      <c r="G319" s="422">
        <v>1503.73</v>
      </c>
    </row>
    <row r="320" spans="1:7" ht="30">
      <c r="A320" s="536" t="s">
        <v>6781</v>
      </c>
      <c r="B320" s="419">
        <v>96001</v>
      </c>
      <c r="C320" s="420" t="s">
        <v>2470</v>
      </c>
      <c r="D320" s="421" t="s">
        <v>96</v>
      </c>
      <c r="E320" s="422">
        <v>6.55</v>
      </c>
      <c r="F320" s="422">
        <v>1.03</v>
      </c>
      <c r="G320" s="422">
        <v>7.58</v>
      </c>
    </row>
    <row r="321" spans="1:7" ht="60">
      <c r="A321" s="536" t="s">
        <v>6782</v>
      </c>
      <c r="B321" s="419">
        <v>94880</v>
      </c>
      <c r="C321" s="420" t="s">
        <v>3589</v>
      </c>
      <c r="D321" s="421" t="s">
        <v>844</v>
      </c>
      <c r="E321" s="422">
        <v>33.929999999999993</v>
      </c>
      <c r="F321" s="422">
        <v>13.73</v>
      </c>
      <c r="G321" s="422">
        <v>47.66</v>
      </c>
    </row>
    <row r="322" spans="1:7" ht="60">
      <c r="A322" s="536" t="s">
        <v>6782</v>
      </c>
      <c r="B322" s="419">
        <v>94882</v>
      </c>
      <c r="C322" s="420" t="s">
        <v>3591</v>
      </c>
      <c r="D322" s="421" t="s">
        <v>844</v>
      </c>
      <c r="E322" s="422">
        <v>39.08</v>
      </c>
      <c r="F322" s="422">
        <v>16.27</v>
      </c>
      <c r="G322" s="422">
        <v>55.35</v>
      </c>
    </row>
    <row r="323" spans="1:7" ht="60">
      <c r="A323" s="536" t="s">
        <v>6782</v>
      </c>
      <c r="B323" s="419">
        <v>94884</v>
      </c>
      <c r="C323" s="420" t="s">
        <v>3592</v>
      </c>
      <c r="D323" s="421" t="s">
        <v>844</v>
      </c>
      <c r="E323" s="422">
        <v>49.509999999999991</v>
      </c>
      <c r="F323" s="422">
        <v>21.45</v>
      </c>
      <c r="G323" s="422">
        <v>70.959999999999994</v>
      </c>
    </row>
    <row r="324" spans="1:7" ht="60">
      <c r="A324" s="536" t="s">
        <v>6782</v>
      </c>
      <c r="B324" s="419">
        <v>94870</v>
      </c>
      <c r="C324" s="420" t="s">
        <v>2196</v>
      </c>
      <c r="D324" s="421" t="s">
        <v>844</v>
      </c>
      <c r="E324" s="422">
        <v>1.4900000000000002</v>
      </c>
      <c r="F324" s="422">
        <v>0.67</v>
      </c>
      <c r="G324" s="422">
        <v>2.16</v>
      </c>
    </row>
    <row r="325" spans="1:7" ht="60">
      <c r="A325" s="536" t="s">
        <v>6782</v>
      </c>
      <c r="B325" s="419">
        <v>94872</v>
      </c>
      <c r="C325" s="420" t="s">
        <v>2197</v>
      </c>
      <c r="D325" s="421" t="s">
        <v>844</v>
      </c>
      <c r="E325" s="422">
        <v>1.89</v>
      </c>
      <c r="F325" s="422">
        <v>1.1599999999999999</v>
      </c>
      <c r="G325" s="422">
        <v>3.05</v>
      </c>
    </row>
    <row r="326" spans="1:7" ht="60">
      <c r="A326" s="536" t="s">
        <v>6782</v>
      </c>
      <c r="B326" s="419">
        <v>90746</v>
      </c>
      <c r="C326" s="420" t="s">
        <v>2194</v>
      </c>
      <c r="D326" s="421" t="s">
        <v>844</v>
      </c>
      <c r="E326" s="422">
        <v>1.4099999999999997</v>
      </c>
      <c r="F326" s="422">
        <v>2.73</v>
      </c>
      <c r="G326" s="422">
        <v>4.1399999999999997</v>
      </c>
    </row>
    <row r="327" spans="1:7" ht="60">
      <c r="A327" s="536" t="s">
        <v>6782</v>
      </c>
      <c r="B327" s="419">
        <v>90747</v>
      </c>
      <c r="C327" s="420" t="s">
        <v>2195</v>
      </c>
      <c r="D327" s="421" t="s">
        <v>844</v>
      </c>
      <c r="E327" s="422">
        <v>12.709999999999997</v>
      </c>
      <c r="F327" s="422">
        <v>6.28</v>
      </c>
      <c r="G327" s="422">
        <v>18.989999999999998</v>
      </c>
    </row>
    <row r="328" spans="1:7" ht="60">
      <c r="A328" s="536" t="s">
        <v>6782</v>
      </c>
      <c r="B328" s="419">
        <v>94876</v>
      </c>
      <c r="C328" s="420" t="s">
        <v>2198</v>
      </c>
      <c r="D328" s="421" t="s">
        <v>844</v>
      </c>
      <c r="E328" s="422">
        <v>22.380000000000003</v>
      </c>
      <c r="F328" s="422">
        <v>9.5399999999999991</v>
      </c>
      <c r="G328" s="422">
        <v>31.92</v>
      </c>
    </row>
    <row r="329" spans="1:7" ht="60">
      <c r="A329" s="536" t="s">
        <v>6782</v>
      </c>
      <c r="B329" s="419">
        <v>94878</v>
      </c>
      <c r="C329" s="420" t="s">
        <v>3587</v>
      </c>
      <c r="D329" s="421" t="s">
        <v>844</v>
      </c>
      <c r="E329" s="422">
        <v>25.720000000000002</v>
      </c>
      <c r="F329" s="422">
        <v>11.2</v>
      </c>
      <c r="G329" s="422">
        <v>36.92</v>
      </c>
    </row>
    <row r="330" spans="1:7" ht="60">
      <c r="A330" s="536" t="s">
        <v>6782</v>
      </c>
      <c r="B330" s="419">
        <v>90740</v>
      </c>
      <c r="C330" s="420" t="s">
        <v>2188</v>
      </c>
      <c r="D330" s="421" t="s">
        <v>844</v>
      </c>
      <c r="E330" s="422">
        <v>1.7199999999999998</v>
      </c>
      <c r="F330" s="422">
        <v>3.34</v>
      </c>
      <c r="G330" s="422">
        <v>5.0599999999999996</v>
      </c>
    </row>
    <row r="331" spans="1:7" ht="60">
      <c r="A331" s="536" t="s">
        <v>6782</v>
      </c>
      <c r="B331" s="419">
        <v>90741</v>
      </c>
      <c r="C331" s="420" t="s">
        <v>2189</v>
      </c>
      <c r="D331" s="421" t="s">
        <v>844</v>
      </c>
      <c r="E331" s="422">
        <v>1.9699999999999998</v>
      </c>
      <c r="F331" s="422">
        <v>3.8</v>
      </c>
      <c r="G331" s="422">
        <v>5.77</v>
      </c>
    </row>
    <row r="332" spans="1:7" ht="60">
      <c r="A332" s="536" t="s">
        <v>6782</v>
      </c>
      <c r="B332" s="419">
        <v>90742</v>
      </c>
      <c r="C332" s="420" t="s">
        <v>2190</v>
      </c>
      <c r="D332" s="421" t="s">
        <v>844</v>
      </c>
      <c r="E332" s="422">
        <v>2.2000000000000002</v>
      </c>
      <c r="F332" s="422">
        <v>4.28</v>
      </c>
      <c r="G332" s="422">
        <v>6.48</v>
      </c>
    </row>
    <row r="333" spans="1:7" ht="60">
      <c r="A333" s="536" t="s">
        <v>6782</v>
      </c>
      <c r="B333" s="419">
        <v>90743</v>
      </c>
      <c r="C333" s="420" t="s">
        <v>2191</v>
      </c>
      <c r="D333" s="421" t="s">
        <v>844</v>
      </c>
      <c r="E333" s="422">
        <v>2.4400000000000004</v>
      </c>
      <c r="F333" s="422">
        <v>4.75</v>
      </c>
      <c r="G333" s="422">
        <v>7.19</v>
      </c>
    </row>
    <row r="334" spans="1:7" ht="60">
      <c r="A334" s="536" t="s">
        <v>6782</v>
      </c>
      <c r="B334" s="419">
        <v>90744</v>
      </c>
      <c r="C334" s="420" t="s">
        <v>2192</v>
      </c>
      <c r="D334" s="421" t="s">
        <v>844</v>
      </c>
      <c r="E334" s="422">
        <v>2.6800000000000006</v>
      </c>
      <c r="F334" s="422">
        <v>5.22</v>
      </c>
      <c r="G334" s="422">
        <v>7.9</v>
      </c>
    </row>
    <row r="335" spans="1:7" ht="60">
      <c r="A335" s="536" t="s">
        <v>6782</v>
      </c>
      <c r="B335" s="419">
        <v>90745</v>
      </c>
      <c r="C335" s="420" t="s">
        <v>2193</v>
      </c>
      <c r="D335" s="421" t="s">
        <v>844</v>
      </c>
      <c r="E335" s="422">
        <v>6.88</v>
      </c>
      <c r="F335" s="422">
        <v>4.71</v>
      </c>
      <c r="G335" s="422">
        <v>11.59</v>
      </c>
    </row>
    <row r="336" spans="1:7" ht="60">
      <c r="A336" s="536" t="s">
        <v>6782</v>
      </c>
      <c r="B336" s="419">
        <v>90733</v>
      </c>
      <c r="C336" s="420" t="s">
        <v>2181</v>
      </c>
      <c r="D336" s="421" t="s">
        <v>844</v>
      </c>
      <c r="E336" s="422">
        <v>1.31</v>
      </c>
      <c r="F336" s="422">
        <v>2.5299999999999998</v>
      </c>
      <c r="G336" s="422">
        <v>3.84</v>
      </c>
    </row>
    <row r="337" spans="1:7" ht="60">
      <c r="A337" s="536" t="s">
        <v>6782</v>
      </c>
      <c r="B337" s="419">
        <v>90734</v>
      </c>
      <c r="C337" s="420" t="s">
        <v>2182</v>
      </c>
      <c r="D337" s="421" t="s">
        <v>844</v>
      </c>
      <c r="E337" s="422">
        <v>1.5499999999999998</v>
      </c>
      <c r="F337" s="422">
        <v>3</v>
      </c>
      <c r="G337" s="422">
        <v>4.55</v>
      </c>
    </row>
    <row r="338" spans="1:7" ht="60">
      <c r="A338" s="536" t="s">
        <v>6782</v>
      </c>
      <c r="B338" s="419">
        <v>90735</v>
      </c>
      <c r="C338" s="420" t="s">
        <v>2183</v>
      </c>
      <c r="D338" s="421" t="s">
        <v>844</v>
      </c>
      <c r="E338" s="422">
        <v>1.7799999999999998</v>
      </c>
      <c r="F338" s="422">
        <v>3.47</v>
      </c>
      <c r="G338" s="422">
        <v>5.25</v>
      </c>
    </row>
    <row r="339" spans="1:7" ht="60">
      <c r="A339" s="536" t="s">
        <v>6782</v>
      </c>
      <c r="B339" s="419">
        <v>90736</v>
      </c>
      <c r="C339" s="420" t="s">
        <v>2184</v>
      </c>
      <c r="D339" s="421" t="s">
        <v>844</v>
      </c>
      <c r="E339" s="422">
        <v>2.02</v>
      </c>
      <c r="F339" s="422">
        <v>3.94</v>
      </c>
      <c r="G339" s="422">
        <v>5.96</v>
      </c>
    </row>
    <row r="340" spans="1:7" ht="60">
      <c r="A340" s="536" t="s">
        <v>6782</v>
      </c>
      <c r="B340" s="419">
        <v>90737</v>
      </c>
      <c r="C340" s="420" t="s">
        <v>2185</v>
      </c>
      <c r="D340" s="421" t="s">
        <v>844</v>
      </c>
      <c r="E340" s="422">
        <v>2.2599999999999998</v>
      </c>
      <c r="F340" s="422">
        <v>4.41</v>
      </c>
      <c r="G340" s="422">
        <v>6.67</v>
      </c>
    </row>
    <row r="341" spans="1:7" ht="60">
      <c r="A341" s="536" t="s">
        <v>6782</v>
      </c>
      <c r="B341" s="419">
        <v>90738</v>
      </c>
      <c r="C341" s="420" t="s">
        <v>2186</v>
      </c>
      <c r="D341" s="421" t="s">
        <v>844</v>
      </c>
      <c r="E341" s="422">
        <v>2.5099999999999998</v>
      </c>
      <c r="F341" s="422">
        <v>4.87</v>
      </c>
      <c r="G341" s="422">
        <v>7.38</v>
      </c>
    </row>
    <row r="342" spans="1:7" ht="60">
      <c r="A342" s="536" t="s">
        <v>6782</v>
      </c>
      <c r="B342" s="419">
        <v>90739</v>
      </c>
      <c r="C342" s="420" t="s">
        <v>2187</v>
      </c>
      <c r="D342" s="421" t="s">
        <v>844</v>
      </c>
      <c r="E342" s="422">
        <v>6.1700000000000008</v>
      </c>
      <c r="F342" s="422">
        <v>4.22</v>
      </c>
      <c r="G342" s="422">
        <v>10.39</v>
      </c>
    </row>
    <row r="343" spans="1:7" ht="60">
      <c r="A343" s="536" t="s">
        <v>6782</v>
      </c>
      <c r="B343" s="419">
        <v>90724</v>
      </c>
      <c r="C343" s="420" t="s">
        <v>2217</v>
      </c>
      <c r="D343" s="421" t="s">
        <v>843</v>
      </c>
      <c r="E343" s="422">
        <v>9.759999999999998</v>
      </c>
      <c r="F343" s="422">
        <v>17.46</v>
      </c>
      <c r="G343" s="422">
        <v>27.22</v>
      </c>
    </row>
    <row r="344" spans="1:7" ht="60">
      <c r="A344" s="536" t="s">
        <v>6782</v>
      </c>
      <c r="B344" s="419">
        <v>102267</v>
      </c>
      <c r="C344" s="420" t="s">
        <v>2228</v>
      </c>
      <c r="D344" s="421" t="s">
        <v>843</v>
      </c>
      <c r="E344" s="422">
        <v>54.099999999999994</v>
      </c>
      <c r="F344" s="422">
        <v>92.31</v>
      </c>
      <c r="G344" s="422">
        <v>146.41</v>
      </c>
    </row>
    <row r="345" spans="1:7" ht="60">
      <c r="A345" s="536" t="s">
        <v>6782</v>
      </c>
      <c r="B345" s="419">
        <v>102268</v>
      </c>
      <c r="C345" s="420" t="s">
        <v>2229</v>
      </c>
      <c r="D345" s="421" t="s">
        <v>843</v>
      </c>
      <c r="E345" s="422">
        <v>61.080000000000013</v>
      </c>
      <c r="F345" s="422">
        <v>104.13</v>
      </c>
      <c r="G345" s="422">
        <v>165.21</v>
      </c>
    </row>
    <row r="346" spans="1:7" ht="60">
      <c r="A346" s="536" t="s">
        <v>6782</v>
      </c>
      <c r="B346" s="419">
        <v>90725</v>
      </c>
      <c r="C346" s="420" t="s">
        <v>2218</v>
      </c>
      <c r="D346" s="421" t="s">
        <v>843</v>
      </c>
      <c r="E346" s="422">
        <v>12.079999999999998</v>
      </c>
      <c r="F346" s="422">
        <v>21.4</v>
      </c>
      <c r="G346" s="422">
        <v>33.479999999999997</v>
      </c>
    </row>
    <row r="347" spans="1:7" ht="60">
      <c r="A347" s="536" t="s">
        <v>6782</v>
      </c>
      <c r="B347" s="419">
        <v>102269</v>
      </c>
      <c r="C347" s="420" t="s">
        <v>2230</v>
      </c>
      <c r="D347" s="421" t="s">
        <v>843</v>
      </c>
      <c r="E347" s="422">
        <v>75.069999999999993</v>
      </c>
      <c r="F347" s="422">
        <v>127.75</v>
      </c>
      <c r="G347" s="422">
        <v>202.82</v>
      </c>
    </row>
    <row r="348" spans="1:7" ht="60">
      <c r="A348" s="536" t="s">
        <v>6782</v>
      </c>
      <c r="B348" s="419">
        <v>90726</v>
      </c>
      <c r="C348" s="420" t="s">
        <v>2219</v>
      </c>
      <c r="D348" s="421" t="s">
        <v>843</v>
      </c>
      <c r="E348" s="422">
        <v>14.46</v>
      </c>
      <c r="F348" s="422">
        <v>25.36</v>
      </c>
      <c r="G348" s="422">
        <v>39.82</v>
      </c>
    </row>
    <row r="349" spans="1:7" ht="60">
      <c r="A349" s="536" t="s">
        <v>6782</v>
      </c>
      <c r="B349" s="419">
        <v>90727</v>
      </c>
      <c r="C349" s="420" t="s">
        <v>2220</v>
      </c>
      <c r="D349" s="421" t="s">
        <v>843</v>
      </c>
      <c r="E349" s="422">
        <v>16.800000000000004</v>
      </c>
      <c r="F349" s="422">
        <v>29.29</v>
      </c>
      <c r="G349" s="422">
        <v>46.09</v>
      </c>
    </row>
    <row r="350" spans="1:7" ht="60">
      <c r="A350" s="536" t="s">
        <v>6782</v>
      </c>
      <c r="B350" s="419">
        <v>90728</v>
      </c>
      <c r="C350" s="420" t="s">
        <v>2221</v>
      </c>
      <c r="D350" s="421" t="s">
        <v>843</v>
      </c>
      <c r="E350" s="422">
        <v>19.120000000000005</v>
      </c>
      <c r="F350" s="422">
        <v>33.229999999999997</v>
      </c>
      <c r="G350" s="422">
        <v>52.35</v>
      </c>
    </row>
    <row r="351" spans="1:7" ht="60">
      <c r="A351" s="536" t="s">
        <v>6782</v>
      </c>
      <c r="B351" s="419">
        <v>90729</v>
      </c>
      <c r="C351" s="420" t="s">
        <v>2222</v>
      </c>
      <c r="D351" s="421" t="s">
        <v>843</v>
      </c>
      <c r="E351" s="422">
        <v>21.449999999999996</v>
      </c>
      <c r="F351" s="422">
        <v>37.17</v>
      </c>
      <c r="G351" s="422">
        <v>58.62</v>
      </c>
    </row>
    <row r="352" spans="1:7" ht="60">
      <c r="A352" s="536" t="s">
        <v>6782</v>
      </c>
      <c r="B352" s="419">
        <v>90730</v>
      </c>
      <c r="C352" s="420" t="s">
        <v>2223</v>
      </c>
      <c r="D352" s="421" t="s">
        <v>843</v>
      </c>
      <c r="E352" s="422">
        <v>23.79</v>
      </c>
      <c r="F352" s="422">
        <v>41.1</v>
      </c>
      <c r="G352" s="422">
        <v>64.89</v>
      </c>
    </row>
    <row r="353" spans="1:7" ht="60">
      <c r="A353" s="536" t="s">
        <v>6782</v>
      </c>
      <c r="B353" s="419">
        <v>90731</v>
      </c>
      <c r="C353" s="420" t="s">
        <v>2224</v>
      </c>
      <c r="D353" s="421" t="s">
        <v>843</v>
      </c>
      <c r="E353" s="422">
        <v>26.11</v>
      </c>
      <c r="F353" s="422">
        <v>45.05</v>
      </c>
      <c r="G353" s="422">
        <v>71.16</v>
      </c>
    </row>
    <row r="354" spans="1:7" ht="60">
      <c r="A354" s="536" t="s">
        <v>6782</v>
      </c>
      <c r="B354" s="419">
        <v>90732</v>
      </c>
      <c r="C354" s="420" t="s">
        <v>2225</v>
      </c>
      <c r="D354" s="421" t="s">
        <v>843</v>
      </c>
      <c r="E354" s="422">
        <v>33.1</v>
      </c>
      <c r="F354" s="422">
        <v>56.85</v>
      </c>
      <c r="G354" s="422">
        <v>89.95</v>
      </c>
    </row>
    <row r="355" spans="1:7" ht="60">
      <c r="A355" s="536" t="s">
        <v>6782</v>
      </c>
      <c r="B355" s="419">
        <v>102265</v>
      </c>
      <c r="C355" s="420" t="s">
        <v>2226</v>
      </c>
      <c r="D355" s="421" t="s">
        <v>843</v>
      </c>
      <c r="E355" s="422">
        <v>42.41</v>
      </c>
      <c r="F355" s="422">
        <v>72.61</v>
      </c>
      <c r="G355" s="422">
        <v>115.02</v>
      </c>
    </row>
    <row r="356" spans="1:7" ht="60">
      <c r="A356" s="536" t="s">
        <v>6782</v>
      </c>
      <c r="B356" s="419">
        <v>102266</v>
      </c>
      <c r="C356" s="420" t="s">
        <v>2227</v>
      </c>
      <c r="D356" s="421" t="s">
        <v>843</v>
      </c>
      <c r="E356" s="422">
        <v>47.069999999999993</v>
      </c>
      <c r="F356" s="422">
        <v>80.48</v>
      </c>
      <c r="G356" s="422">
        <v>127.55</v>
      </c>
    </row>
    <row r="357" spans="1:7" ht="60">
      <c r="A357" s="536" t="s">
        <v>6782</v>
      </c>
      <c r="B357" s="419">
        <v>94879</v>
      </c>
      <c r="C357" s="420" t="s">
        <v>3588</v>
      </c>
      <c r="D357" s="421" t="s">
        <v>844</v>
      </c>
      <c r="E357" s="422">
        <v>2361.6999999999998</v>
      </c>
      <c r="F357" s="422">
        <v>13.77</v>
      </c>
      <c r="G357" s="422">
        <v>2375.4699999999998</v>
      </c>
    </row>
    <row r="358" spans="1:7" ht="60">
      <c r="A358" s="536" t="s">
        <v>6782</v>
      </c>
      <c r="B358" s="419">
        <v>94881</v>
      </c>
      <c r="C358" s="420" t="s">
        <v>3590</v>
      </c>
      <c r="D358" s="421" t="s">
        <v>844</v>
      </c>
      <c r="E358" s="422">
        <v>3256.17</v>
      </c>
      <c r="F358" s="422">
        <v>16.36</v>
      </c>
      <c r="G358" s="422">
        <v>3272.53</v>
      </c>
    </row>
    <row r="359" spans="1:7" ht="60">
      <c r="A359" s="536" t="s">
        <v>6782</v>
      </c>
      <c r="B359" s="419">
        <v>94869</v>
      </c>
      <c r="C359" s="420" t="s">
        <v>2213</v>
      </c>
      <c r="D359" s="421" t="s">
        <v>844</v>
      </c>
      <c r="E359" s="422">
        <v>167.02</v>
      </c>
      <c r="F359" s="422">
        <v>0.67</v>
      </c>
      <c r="G359" s="422">
        <v>167.69</v>
      </c>
    </row>
    <row r="360" spans="1:7" ht="60">
      <c r="A360" s="536" t="s">
        <v>6782</v>
      </c>
      <c r="B360" s="419">
        <v>94871</v>
      </c>
      <c r="C360" s="420" t="s">
        <v>2214</v>
      </c>
      <c r="D360" s="421" t="s">
        <v>844</v>
      </c>
      <c r="E360" s="422">
        <v>261.21999999999997</v>
      </c>
      <c r="F360" s="422">
        <v>1.18</v>
      </c>
      <c r="G360" s="422">
        <v>262.39999999999998</v>
      </c>
    </row>
    <row r="361" spans="1:7" ht="60">
      <c r="A361" s="536" t="s">
        <v>6782</v>
      </c>
      <c r="B361" s="419">
        <v>90708</v>
      </c>
      <c r="C361" s="420" t="s">
        <v>2215</v>
      </c>
      <c r="D361" s="421" t="s">
        <v>844</v>
      </c>
      <c r="E361" s="422">
        <v>943.85</v>
      </c>
      <c r="F361" s="422">
        <v>6.27</v>
      </c>
      <c r="G361" s="422">
        <v>950.12</v>
      </c>
    </row>
    <row r="362" spans="1:7" ht="60">
      <c r="A362" s="536" t="s">
        <v>6782</v>
      </c>
      <c r="B362" s="419">
        <v>94875</v>
      </c>
      <c r="C362" s="420" t="s">
        <v>2216</v>
      </c>
      <c r="D362" s="421" t="s">
        <v>844</v>
      </c>
      <c r="E362" s="422">
        <v>1533.45</v>
      </c>
      <c r="F362" s="422">
        <v>9.56</v>
      </c>
      <c r="G362" s="422">
        <v>1543.01</v>
      </c>
    </row>
    <row r="363" spans="1:7" ht="60">
      <c r="A363" s="536" t="s">
        <v>6782</v>
      </c>
      <c r="B363" s="419">
        <v>102264</v>
      </c>
      <c r="C363" s="420" t="s">
        <v>2199</v>
      </c>
      <c r="D363" s="421" t="s">
        <v>844</v>
      </c>
      <c r="E363" s="422">
        <v>17.189999999999998</v>
      </c>
      <c r="F363" s="422">
        <v>2.5299999999999998</v>
      </c>
      <c r="G363" s="422">
        <v>19.72</v>
      </c>
    </row>
    <row r="364" spans="1:7" ht="60">
      <c r="A364" s="536" t="s">
        <v>6782</v>
      </c>
      <c r="B364" s="419">
        <v>90701</v>
      </c>
      <c r="C364" s="420" t="s">
        <v>2207</v>
      </c>
      <c r="D364" s="421" t="s">
        <v>844</v>
      </c>
      <c r="E364" s="422">
        <v>63.33</v>
      </c>
      <c r="F364" s="422">
        <v>3.33</v>
      </c>
      <c r="G364" s="422">
        <v>66.66</v>
      </c>
    </row>
    <row r="365" spans="1:7" ht="60">
      <c r="A365" s="536" t="s">
        <v>6782</v>
      </c>
      <c r="B365" s="419">
        <v>90702</v>
      </c>
      <c r="C365" s="420" t="s">
        <v>2208</v>
      </c>
      <c r="D365" s="421" t="s">
        <v>844</v>
      </c>
      <c r="E365" s="422">
        <v>106.16</v>
      </c>
      <c r="F365" s="422">
        <v>3.8</v>
      </c>
      <c r="G365" s="422">
        <v>109.96</v>
      </c>
    </row>
    <row r="366" spans="1:7" ht="60">
      <c r="A366" s="536" t="s">
        <v>6782</v>
      </c>
      <c r="B366" s="419">
        <v>90703</v>
      </c>
      <c r="C366" s="420" t="s">
        <v>2209</v>
      </c>
      <c r="D366" s="421" t="s">
        <v>844</v>
      </c>
      <c r="E366" s="422">
        <v>167.46</v>
      </c>
      <c r="F366" s="422">
        <v>4.29</v>
      </c>
      <c r="G366" s="422">
        <v>171.75</v>
      </c>
    </row>
    <row r="367" spans="1:7" ht="60">
      <c r="A367" s="536" t="s">
        <v>6782</v>
      </c>
      <c r="B367" s="419">
        <v>90704</v>
      </c>
      <c r="C367" s="420" t="s">
        <v>2210</v>
      </c>
      <c r="D367" s="421" t="s">
        <v>844</v>
      </c>
      <c r="E367" s="422">
        <v>249.87</v>
      </c>
      <c r="F367" s="422">
        <v>4.76</v>
      </c>
      <c r="G367" s="422">
        <v>254.63</v>
      </c>
    </row>
    <row r="368" spans="1:7" ht="60">
      <c r="A368" s="536" t="s">
        <v>6782</v>
      </c>
      <c r="B368" s="419">
        <v>90705</v>
      </c>
      <c r="C368" s="420" t="s">
        <v>2211</v>
      </c>
      <c r="D368" s="421" t="s">
        <v>844</v>
      </c>
      <c r="E368" s="422">
        <v>327.72999999999996</v>
      </c>
      <c r="F368" s="422">
        <v>5.22</v>
      </c>
      <c r="G368" s="422">
        <v>332.95</v>
      </c>
    </row>
    <row r="369" spans="1:7" ht="60">
      <c r="A369" s="536" t="s">
        <v>6782</v>
      </c>
      <c r="B369" s="419">
        <v>90706</v>
      </c>
      <c r="C369" s="420" t="s">
        <v>2212</v>
      </c>
      <c r="D369" s="421" t="s">
        <v>844</v>
      </c>
      <c r="E369" s="422">
        <v>436.71</v>
      </c>
      <c r="F369" s="422">
        <v>4.72</v>
      </c>
      <c r="G369" s="422">
        <v>441.43</v>
      </c>
    </row>
    <row r="370" spans="1:7" ht="60">
      <c r="A370" s="536" t="s">
        <v>6782</v>
      </c>
      <c r="B370" s="419">
        <v>90694</v>
      </c>
      <c r="C370" s="420" t="s">
        <v>2200</v>
      </c>
      <c r="D370" s="421" t="s">
        <v>844</v>
      </c>
      <c r="E370" s="422">
        <v>42.25</v>
      </c>
      <c r="F370" s="422">
        <v>2.5299999999999998</v>
      </c>
      <c r="G370" s="422">
        <v>44.78</v>
      </c>
    </row>
    <row r="371" spans="1:7" ht="60">
      <c r="A371" s="536" t="s">
        <v>6782</v>
      </c>
      <c r="B371" s="419">
        <v>90695</v>
      </c>
      <c r="C371" s="420" t="s">
        <v>2201</v>
      </c>
      <c r="D371" s="421" t="s">
        <v>844</v>
      </c>
      <c r="E371" s="422">
        <v>81.680000000000007</v>
      </c>
      <c r="F371" s="422">
        <v>3</v>
      </c>
      <c r="G371" s="422">
        <v>84.68</v>
      </c>
    </row>
    <row r="372" spans="1:7" ht="60">
      <c r="A372" s="536" t="s">
        <v>6782</v>
      </c>
      <c r="B372" s="419">
        <v>90696</v>
      </c>
      <c r="C372" s="420" t="s">
        <v>2202</v>
      </c>
      <c r="D372" s="421" t="s">
        <v>844</v>
      </c>
      <c r="E372" s="422">
        <v>137.62</v>
      </c>
      <c r="F372" s="422">
        <v>3.47</v>
      </c>
      <c r="G372" s="422">
        <v>141.09</v>
      </c>
    </row>
    <row r="373" spans="1:7" ht="60">
      <c r="A373" s="536" t="s">
        <v>6782</v>
      </c>
      <c r="B373" s="419">
        <v>90697</v>
      </c>
      <c r="C373" s="420" t="s">
        <v>2203</v>
      </c>
      <c r="D373" s="421" t="s">
        <v>844</v>
      </c>
      <c r="E373" s="422">
        <v>214.64</v>
      </c>
      <c r="F373" s="422">
        <v>3.93</v>
      </c>
      <c r="G373" s="422">
        <v>218.57</v>
      </c>
    </row>
    <row r="374" spans="1:7" ht="60">
      <c r="A374" s="536" t="s">
        <v>6782</v>
      </c>
      <c r="B374" s="419">
        <v>90698</v>
      </c>
      <c r="C374" s="420" t="s">
        <v>2204</v>
      </c>
      <c r="D374" s="421" t="s">
        <v>844</v>
      </c>
      <c r="E374" s="422">
        <v>329.3</v>
      </c>
      <c r="F374" s="422">
        <v>4.4000000000000004</v>
      </c>
      <c r="G374" s="422">
        <v>333.7</v>
      </c>
    </row>
    <row r="375" spans="1:7" ht="60">
      <c r="A375" s="536" t="s">
        <v>6782</v>
      </c>
      <c r="B375" s="419">
        <v>90699</v>
      </c>
      <c r="C375" s="420" t="s">
        <v>2205</v>
      </c>
      <c r="D375" s="421" t="s">
        <v>844</v>
      </c>
      <c r="E375" s="422">
        <v>464.49</v>
      </c>
      <c r="F375" s="422">
        <v>4.88</v>
      </c>
      <c r="G375" s="422">
        <v>469.37</v>
      </c>
    </row>
    <row r="376" spans="1:7" ht="60">
      <c r="A376" s="536" t="s">
        <v>6782</v>
      </c>
      <c r="B376" s="419">
        <v>90700</v>
      </c>
      <c r="C376" s="420" t="s">
        <v>2206</v>
      </c>
      <c r="D376" s="421" t="s">
        <v>844</v>
      </c>
      <c r="E376" s="422">
        <v>544.19999999999993</v>
      </c>
      <c r="F376" s="422">
        <v>4.22</v>
      </c>
      <c r="G376" s="422">
        <v>548.41999999999996</v>
      </c>
    </row>
    <row r="377" spans="1:7" ht="60">
      <c r="A377" s="536" t="s">
        <v>6783</v>
      </c>
      <c r="B377" s="419">
        <v>105378</v>
      </c>
      <c r="C377" s="420" t="s">
        <v>6784</v>
      </c>
      <c r="D377" s="421" t="s">
        <v>843</v>
      </c>
      <c r="E377" s="422">
        <v>7.75</v>
      </c>
      <c r="F377" s="422">
        <v>5.66</v>
      </c>
      <c r="G377" s="422">
        <v>13.41</v>
      </c>
    </row>
    <row r="378" spans="1:7" ht="60">
      <c r="A378" s="536" t="s">
        <v>6783</v>
      </c>
      <c r="B378" s="419">
        <v>105373</v>
      </c>
      <c r="C378" s="420" t="s">
        <v>6785</v>
      </c>
      <c r="D378" s="421" t="s">
        <v>843</v>
      </c>
      <c r="E378" s="422">
        <v>6.0499999999999989</v>
      </c>
      <c r="F378" s="422">
        <v>4.4000000000000004</v>
      </c>
      <c r="G378" s="422">
        <v>10.45</v>
      </c>
    </row>
    <row r="379" spans="1:7" ht="60">
      <c r="A379" s="536" t="s">
        <v>6783</v>
      </c>
      <c r="B379" s="419">
        <v>105380</v>
      </c>
      <c r="C379" s="420" t="s">
        <v>6786</v>
      </c>
      <c r="D379" s="421" t="s">
        <v>843</v>
      </c>
      <c r="E379" s="422">
        <v>60.87</v>
      </c>
      <c r="F379" s="422">
        <v>45.18</v>
      </c>
      <c r="G379" s="422">
        <v>106.05</v>
      </c>
    </row>
    <row r="380" spans="1:7" ht="60">
      <c r="A380" s="536" t="s">
        <v>6783</v>
      </c>
      <c r="B380" s="419">
        <v>105267</v>
      </c>
      <c r="C380" s="420" t="s">
        <v>6787</v>
      </c>
      <c r="D380" s="421" t="s">
        <v>843</v>
      </c>
      <c r="E380" s="422">
        <v>48.51</v>
      </c>
      <c r="F380" s="422">
        <v>37.65</v>
      </c>
      <c r="G380" s="422">
        <v>86.16</v>
      </c>
    </row>
    <row r="381" spans="1:7" ht="60">
      <c r="A381" s="536" t="s">
        <v>6783</v>
      </c>
      <c r="B381" s="419">
        <v>105249</v>
      </c>
      <c r="C381" s="420" t="s">
        <v>6788</v>
      </c>
      <c r="D381" s="421" t="s">
        <v>843</v>
      </c>
      <c r="E381" s="422">
        <v>75.59</v>
      </c>
      <c r="F381" s="422">
        <v>53.97</v>
      </c>
      <c r="G381" s="422">
        <v>129.56</v>
      </c>
    </row>
    <row r="382" spans="1:7" ht="60">
      <c r="A382" s="536" t="s">
        <v>6783</v>
      </c>
      <c r="B382" s="419">
        <v>105268</v>
      </c>
      <c r="C382" s="420" t="s">
        <v>6789</v>
      </c>
      <c r="D382" s="421" t="s">
        <v>843</v>
      </c>
      <c r="E382" s="422">
        <v>61.05</v>
      </c>
      <c r="F382" s="422">
        <v>45.03</v>
      </c>
      <c r="G382" s="422">
        <v>106.08</v>
      </c>
    </row>
    <row r="383" spans="1:7" ht="60">
      <c r="A383" s="536" t="s">
        <v>6783</v>
      </c>
      <c r="B383" s="419">
        <v>105379</v>
      </c>
      <c r="C383" s="420" t="s">
        <v>6790</v>
      </c>
      <c r="D383" s="421" t="s">
        <v>843</v>
      </c>
      <c r="E383" s="422">
        <v>9.9200000000000017</v>
      </c>
      <c r="F383" s="422">
        <v>7.84</v>
      </c>
      <c r="G383" s="422">
        <v>17.760000000000002</v>
      </c>
    </row>
    <row r="384" spans="1:7" ht="60">
      <c r="A384" s="536" t="s">
        <v>6783</v>
      </c>
      <c r="B384" s="419">
        <v>105388</v>
      </c>
      <c r="C384" s="420" t="s">
        <v>6791</v>
      </c>
      <c r="D384" s="421" t="s">
        <v>843</v>
      </c>
      <c r="E384" s="422">
        <v>7.84</v>
      </c>
      <c r="F384" s="422">
        <v>6.23</v>
      </c>
      <c r="G384" s="422">
        <v>14.07</v>
      </c>
    </row>
    <row r="385" spans="1:7" ht="60">
      <c r="A385" s="536" t="s">
        <v>6783</v>
      </c>
      <c r="B385" s="419">
        <v>105392</v>
      </c>
      <c r="C385" s="420" t="s">
        <v>6792</v>
      </c>
      <c r="D385" s="421" t="s">
        <v>843</v>
      </c>
      <c r="E385" s="422">
        <v>12.080000000000002</v>
      </c>
      <c r="F385" s="422">
        <v>10.039999999999999</v>
      </c>
      <c r="G385" s="422">
        <v>22.12</v>
      </c>
    </row>
    <row r="386" spans="1:7" ht="60">
      <c r="A386" s="536" t="s">
        <v>6783</v>
      </c>
      <c r="B386" s="419">
        <v>105389</v>
      </c>
      <c r="C386" s="420" t="s">
        <v>6793</v>
      </c>
      <c r="D386" s="421" t="s">
        <v>843</v>
      </c>
      <c r="E386" s="422">
        <v>9.6399999999999988</v>
      </c>
      <c r="F386" s="422">
        <v>8.08</v>
      </c>
      <c r="G386" s="422">
        <v>17.72</v>
      </c>
    </row>
    <row r="387" spans="1:7" ht="60">
      <c r="A387" s="536" t="s">
        <v>6783</v>
      </c>
      <c r="B387" s="419">
        <v>105393</v>
      </c>
      <c r="C387" s="420" t="s">
        <v>6794</v>
      </c>
      <c r="D387" s="421" t="s">
        <v>843</v>
      </c>
      <c r="E387" s="422">
        <v>14.4</v>
      </c>
      <c r="F387" s="422">
        <v>12.26</v>
      </c>
      <c r="G387" s="422">
        <v>26.66</v>
      </c>
    </row>
    <row r="388" spans="1:7" ht="60">
      <c r="A388" s="536" t="s">
        <v>6783</v>
      </c>
      <c r="B388" s="419">
        <v>105316</v>
      </c>
      <c r="C388" s="420" t="s">
        <v>6795</v>
      </c>
      <c r="D388" s="421" t="s">
        <v>843</v>
      </c>
      <c r="E388" s="422">
        <v>11.58</v>
      </c>
      <c r="F388" s="422">
        <v>9.94</v>
      </c>
      <c r="G388" s="422">
        <v>21.52</v>
      </c>
    </row>
    <row r="389" spans="1:7" ht="60">
      <c r="A389" s="536" t="s">
        <v>6783</v>
      </c>
      <c r="B389" s="419">
        <v>105394</v>
      </c>
      <c r="C389" s="420" t="s">
        <v>6796</v>
      </c>
      <c r="D389" s="421" t="s">
        <v>843</v>
      </c>
      <c r="E389" s="422">
        <v>16.720000000000002</v>
      </c>
      <c r="F389" s="422">
        <v>14.45</v>
      </c>
      <c r="G389" s="422">
        <v>31.17</v>
      </c>
    </row>
    <row r="390" spans="1:7" ht="60">
      <c r="A390" s="536" t="s">
        <v>6783</v>
      </c>
      <c r="B390" s="419">
        <v>105317</v>
      </c>
      <c r="C390" s="420" t="s">
        <v>6797</v>
      </c>
      <c r="D390" s="421" t="s">
        <v>843</v>
      </c>
      <c r="E390" s="422">
        <v>13.54</v>
      </c>
      <c r="F390" s="422">
        <v>11.77</v>
      </c>
      <c r="G390" s="422">
        <v>25.31</v>
      </c>
    </row>
    <row r="391" spans="1:7" ht="60">
      <c r="A391" s="536" t="s">
        <v>6783</v>
      </c>
      <c r="B391" s="419">
        <v>105395</v>
      </c>
      <c r="C391" s="420" t="s">
        <v>6798</v>
      </c>
      <c r="D391" s="421" t="s">
        <v>843</v>
      </c>
      <c r="E391" s="422">
        <v>19.049999999999997</v>
      </c>
      <c r="F391" s="422">
        <v>16.64</v>
      </c>
      <c r="G391" s="422">
        <v>35.69</v>
      </c>
    </row>
    <row r="392" spans="1:7" ht="60">
      <c r="A392" s="536" t="s">
        <v>6783</v>
      </c>
      <c r="B392" s="419">
        <v>105318</v>
      </c>
      <c r="C392" s="420" t="s">
        <v>6799</v>
      </c>
      <c r="D392" s="421" t="s">
        <v>843</v>
      </c>
      <c r="E392" s="422">
        <v>15.47</v>
      </c>
      <c r="F392" s="422">
        <v>13.63</v>
      </c>
      <c r="G392" s="422">
        <v>29.1</v>
      </c>
    </row>
    <row r="393" spans="1:7" ht="60">
      <c r="A393" s="536" t="s">
        <v>6783</v>
      </c>
      <c r="B393" s="419">
        <v>105396</v>
      </c>
      <c r="C393" s="420" t="s">
        <v>6800</v>
      </c>
      <c r="D393" s="421" t="s">
        <v>843</v>
      </c>
      <c r="E393" s="422">
        <v>21.360000000000003</v>
      </c>
      <c r="F393" s="422">
        <v>18.84</v>
      </c>
      <c r="G393" s="422">
        <v>40.200000000000003</v>
      </c>
    </row>
    <row r="394" spans="1:7" ht="60">
      <c r="A394" s="536" t="s">
        <v>6783</v>
      </c>
      <c r="B394" s="419">
        <v>105258</v>
      </c>
      <c r="C394" s="420" t="s">
        <v>6801</v>
      </c>
      <c r="D394" s="421" t="s">
        <v>843</v>
      </c>
      <c r="E394" s="422">
        <v>17.41</v>
      </c>
      <c r="F394" s="422">
        <v>15.48</v>
      </c>
      <c r="G394" s="422">
        <v>32.89</v>
      </c>
    </row>
    <row r="395" spans="1:7" ht="60">
      <c r="A395" s="536" t="s">
        <v>6783</v>
      </c>
      <c r="B395" s="419">
        <v>105397</v>
      </c>
      <c r="C395" s="420" t="s">
        <v>6802</v>
      </c>
      <c r="D395" s="421" t="s">
        <v>843</v>
      </c>
      <c r="E395" s="422">
        <v>23.810000000000002</v>
      </c>
      <c r="F395" s="422">
        <v>21.03</v>
      </c>
      <c r="G395" s="422">
        <v>44.84</v>
      </c>
    </row>
    <row r="396" spans="1:7" ht="60">
      <c r="A396" s="536" t="s">
        <v>6783</v>
      </c>
      <c r="B396" s="419">
        <v>105261</v>
      </c>
      <c r="C396" s="420" t="s">
        <v>6803</v>
      </c>
      <c r="D396" s="421" t="s">
        <v>843</v>
      </c>
      <c r="E396" s="422">
        <v>19.480000000000004</v>
      </c>
      <c r="F396" s="422">
        <v>17.329999999999998</v>
      </c>
      <c r="G396" s="422">
        <v>36.81</v>
      </c>
    </row>
    <row r="397" spans="1:7" ht="60">
      <c r="A397" s="536" t="s">
        <v>6783</v>
      </c>
      <c r="B397" s="419">
        <v>105398</v>
      </c>
      <c r="C397" s="420" t="s">
        <v>6804</v>
      </c>
      <c r="D397" s="421" t="s">
        <v>843</v>
      </c>
      <c r="E397" s="422">
        <v>33.04</v>
      </c>
      <c r="F397" s="422">
        <v>23.22</v>
      </c>
      <c r="G397" s="422">
        <v>56.26</v>
      </c>
    </row>
    <row r="398" spans="1:7" ht="60">
      <c r="A398" s="536" t="s">
        <v>6783</v>
      </c>
      <c r="B398" s="419">
        <v>105262</v>
      </c>
      <c r="C398" s="420" t="s">
        <v>6805</v>
      </c>
      <c r="D398" s="421" t="s">
        <v>843</v>
      </c>
      <c r="E398" s="422">
        <v>26.090000000000003</v>
      </c>
      <c r="F398" s="422">
        <v>19.18</v>
      </c>
      <c r="G398" s="422">
        <v>45.27</v>
      </c>
    </row>
    <row r="399" spans="1:7" ht="60">
      <c r="A399" s="536" t="s">
        <v>6783</v>
      </c>
      <c r="B399" s="419">
        <v>105399</v>
      </c>
      <c r="C399" s="420" t="s">
        <v>6806</v>
      </c>
      <c r="D399" s="421" t="s">
        <v>843</v>
      </c>
      <c r="E399" s="422">
        <v>38.97</v>
      </c>
      <c r="F399" s="422">
        <v>27.61</v>
      </c>
      <c r="G399" s="422">
        <v>66.58</v>
      </c>
    </row>
    <row r="400" spans="1:7" ht="60">
      <c r="A400" s="536" t="s">
        <v>6783</v>
      </c>
      <c r="B400" s="419">
        <v>105263</v>
      </c>
      <c r="C400" s="420" t="s">
        <v>6807</v>
      </c>
      <c r="D400" s="421" t="s">
        <v>843</v>
      </c>
      <c r="E400" s="422">
        <v>30.950000000000003</v>
      </c>
      <c r="F400" s="422">
        <v>22.86</v>
      </c>
      <c r="G400" s="422">
        <v>53.81</v>
      </c>
    </row>
    <row r="401" spans="1:7" ht="60">
      <c r="A401" s="536" t="s">
        <v>6783</v>
      </c>
      <c r="B401" s="419">
        <v>105400</v>
      </c>
      <c r="C401" s="420" t="s">
        <v>6808</v>
      </c>
      <c r="D401" s="421" t="s">
        <v>843</v>
      </c>
      <c r="E401" s="422">
        <v>44.08</v>
      </c>
      <c r="F401" s="422">
        <v>32</v>
      </c>
      <c r="G401" s="422">
        <v>76.08</v>
      </c>
    </row>
    <row r="402" spans="1:7" ht="60">
      <c r="A402" s="536" t="s">
        <v>6783</v>
      </c>
      <c r="B402" s="419">
        <v>105264</v>
      </c>
      <c r="C402" s="420" t="s">
        <v>6809</v>
      </c>
      <c r="D402" s="421" t="s">
        <v>843</v>
      </c>
      <c r="E402" s="422">
        <v>34.97</v>
      </c>
      <c r="F402" s="422">
        <v>26.56</v>
      </c>
      <c r="G402" s="422">
        <v>61.53</v>
      </c>
    </row>
    <row r="403" spans="1:7" ht="60">
      <c r="A403" s="536" t="s">
        <v>6783</v>
      </c>
      <c r="B403" s="419">
        <v>105297</v>
      </c>
      <c r="C403" s="420" t="s">
        <v>6810</v>
      </c>
      <c r="D403" s="421" t="s">
        <v>843</v>
      </c>
      <c r="E403" s="422">
        <v>6.8400000000000007</v>
      </c>
      <c r="F403" s="422">
        <v>4.79</v>
      </c>
      <c r="G403" s="422">
        <v>11.63</v>
      </c>
    </row>
    <row r="404" spans="1:7" ht="60">
      <c r="A404" s="536" t="s">
        <v>6783</v>
      </c>
      <c r="B404" s="419">
        <v>105372</v>
      </c>
      <c r="C404" s="420" t="s">
        <v>6811</v>
      </c>
      <c r="D404" s="421" t="s">
        <v>843</v>
      </c>
      <c r="E404" s="422">
        <v>5.3099999999999987</v>
      </c>
      <c r="F404" s="422">
        <v>3.64</v>
      </c>
      <c r="G404" s="422">
        <v>8.9499999999999993</v>
      </c>
    </row>
    <row r="405" spans="1:7" ht="60">
      <c r="A405" s="536" t="s">
        <v>6783</v>
      </c>
      <c r="B405" s="419">
        <v>105401</v>
      </c>
      <c r="C405" s="420" t="s">
        <v>6812</v>
      </c>
      <c r="D405" s="421" t="s">
        <v>843</v>
      </c>
      <c r="E405" s="422">
        <v>49.45</v>
      </c>
      <c r="F405" s="422">
        <v>36.409999999999997</v>
      </c>
      <c r="G405" s="422">
        <v>85.86</v>
      </c>
    </row>
    <row r="406" spans="1:7" ht="60">
      <c r="A406" s="536" t="s">
        <v>6783</v>
      </c>
      <c r="B406" s="419">
        <v>105265</v>
      </c>
      <c r="C406" s="420" t="s">
        <v>6813</v>
      </c>
      <c r="D406" s="421" t="s">
        <v>843</v>
      </c>
      <c r="E406" s="422">
        <v>39.259999999999991</v>
      </c>
      <c r="F406" s="422">
        <v>30.26</v>
      </c>
      <c r="G406" s="422">
        <v>69.52</v>
      </c>
    </row>
    <row r="407" spans="1:7" ht="60">
      <c r="A407" s="536" t="s">
        <v>6783</v>
      </c>
      <c r="B407" s="419">
        <v>105402</v>
      </c>
      <c r="C407" s="420" t="s">
        <v>6814</v>
      </c>
      <c r="D407" s="421" t="s">
        <v>843</v>
      </c>
      <c r="E407" s="422">
        <v>55.11</v>
      </c>
      <c r="F407" s="422">
        <v>40.799999999999997</v>
      </c>
      <c r="G407" s="422">
        <v>95.91</v>
      </c>
    </row>
    <row r="408" spans="1:7" ht="60">
      <c r="A408" s="536" t="s">
        <v>6783</v>
      </c>
      <c r="B408" s="419">
        <v>105266</v>
      </c>
      <c r="C408" s="420" t="s">
        <v>6815</v>
      </c>
      <c r="D408" s="421" t="s">
        <v>843</v>
      </c>
      <c r="E408" s="422">
        <v>43.850000000000009</v>
      </c>
      <c r="F408" s="422">
        <v>33.94</v>
      </c>
      <c r="G408" s="422">
        <v>77.790000000000006</v>
      </c>
    </row>
    <row r="409" spans="1:7" ht="60">
      <c r="A409" s="536" t="s">
        <v>6783</v>
      </c>
      <c r="B409" s="419">
        <v>105361</v>
      </c>
      <c r="C409" s="420" t="s">
        <v>6816</v>
      </c>
      <c r="D409" s="421" t="s">
        <v>843</v>
      </c>
      <c r="E409" s="422">
        <v>7.8000000000000007</v>
      </c>
      <c r="F409" s="422">
        <v>11.89</v>
      </c>
      <c r="G409" s="422">
        <v>19.690000000000001</v>
      </c>
    </row>
    <row r="410" spans="1:7" ht="60">
      <c r="A410" s="536" t="s">
        <v>6783</v>
      </c>
      <c r="B410" s="419">
        <v>105382</v>
      </c>
      <c r="C410" s="420" t="s">
        <v>6817</v>
      </c>
      <c r="D410" s="421" t="s">
        <v>843</v>
      </c>
      <c r="E410" s="422">
        <v>6.6499999999999986</v>
      </c>
      <c r="F410" s="422">
        <v>9.64</v>
      </c>
      <c r="G410" s="422">
        <v>16.29</v>
      </c>
    </row>
    <row r="411" spans="1:7" ht="60">
      <c r="A411" s="536" t="s">
        <v>6783</v>
      </c>
      <c r="B411" s="419">
        <v>105359</v>
      </c>
      <c r="C411" s="420" t="s">
        <v>6818</v>
      </c>
      <c r="D411" s="421" t="s">
        <v>843</v>
      </c>
      <c r="E411" s="422">
        <v>5.2299999999999986</v>
      </c>
      <c r="F411" s="422">
        <v>8.7200000000000006</v>
      </c>
      <c r="G411" s="422">
        <v>13.95</v>
      </c>
    </row>
    <row r="412" spans="1:7" ht="60">
      <c r="A412" s="536" t="s">
        <v>6783</v>
      </c>
      <c r="B412" s="419">
        <v>105315</v>
      </c>
      <c r="C412" s="420" t="s">
        <v>6819</v>
      </c>
      <c r="D412" s="421" t="s">
        <v>843</v>
      </c>
      <c r="E412" s="422">
        <v>4.3900000000000006</v>
      </c>
      <c r="F412" s="422">
        <v>7.07</v>
      </c>
      <c r="G412" s="422">
        <v>11.46</v>
      </c>
    </row>
    <row r="413" spans="1:7" ht="60">
      <c r="A413" s="536" t="s">
        <v>6783</v>
      </c>
      <c r="B413" s="419">
        <v>105360</v>
      </c>
      <c r="C413" s="420" t="s">
        <v>6820</v>
      </c>
      <c r="D413" s="421" t="s">
        <v>843</v>
      </c>
      <c r="E413" s="422">
        <v>6.6</v>
      </c>
      <c r="F413" s="422">
        <v>10.31</v>
      </c>
      <c r="G413" s="422">
        <v>16.91</v>
      </c>
    </row>
    <row r="414" spans="1:7" ht="60">
      <c r="A414" s="536" t="s">
        <v>6783</v>
      </c>
      <c r="B414" s="419">
        <v>105381</v>
      </c>
      <c r="C414" s="420" t="s">
        <v>6821</v>
      </c>
      <c r="D414" s="421" t="s">
        <v>843</v>
      </c>
      <c r="E414" s="422">
        <v>5.620000000000001</v>
      </c>
      <c r="F414" s="422">
        <v>8.35</v>
      </c>
      <c r="G414" s="422">
        <v>13.97</v>
      </c>
    </row>
    <row r="415" spans="1:7" ht="60">
      <c r="A415" s="536" t="s">
        <v>6783</v>
      </c>
      <c r="B415" s="419">
        <v>105251</v>
      </c>
      <c r="C415" s="420" t="s">
        <v>6822</v>
      </c>
      <c r="D415" s="421" t="s">
        <v>843</v>
      </c>
      <c r="E415" s="422">
        <v>11.129999999999999</v>
      </c>
      <c r="F415" s="422">
        <v>8.5</v>
      </c>
      <c r="G415" s="422">
        <v>19.63</v>
      </c>
    </row>
    <row r="416" spans="1:7" ht="60">
      <c r="A416" s="536" t="s">
        <v>6783</v>
      </c>
      <c r="B416" s="419">
        <v>105282</v>
      </c>
      <c r="C416" s="420" t="s">
        <v>6823</v>
      </c>
      <c r="D416" s="421" t="s">
        <v>843</v>
      </c>
      <c r="E416" s="422">
        <v>8.5799999999999983</v>
      </c>
      <c r="F416" s="422">
        <v>6.61</v>
      </c>
      <c r="G416" s="422">
        <v>15.19</v>
      </c>
    </row>
    <row r="417" spans="1:7" ht="60">
      <c r="A417" s="536" t="s">
        <v>6783</v>
      </c>
      <c r="B417" s="419">
        <v>105276</v>
      </c>
      <c r="C417" s="420" t="s">
        <v>6824</v>
      </c>
      <c r="D417" s="421" t="s">
        <v>843</v>
      </c>
      <c r="E417" s="422">
        <v>87.009999999999991</v>
      </c>
      <c r="F417" s="422">
        <v>67.78</v>
      </c>
      <c r="G417" s="422">
        <v>154.79</v>
      </c>
    </row>
    <row r="418" spans="1:7" ht="60">
      <c r="A418" s="536" t="s">
        <v>6783</v>
      </c>
      <c r="B418" s="419">
        <v>105341</v>
      </c>
      <c r="C418" s="420" t="s">
        <v>6825</v>
      </c>
      <c r="D418" s="421" t="s">
        <v>843</v>
      </c>
      <c r="E418" s="422">
        <v>68.47</v>
      </c>
      <c r="F418" s="422">
        <v>56.46</v>
      </c>
      <c r="G418" s="422">
        <v>124.93</v>
      </c>
    </row>
    <row r="419" spans="1:7" ht="60">
      <c r="A419" s="536" t="s">
        <v>6783</v>
      </c>
      <c r="B419" s="419">
        <v>105277</v>
      </c>
      <c r="C419" s="420" t="s">
        <v>6826</v>
      </c>
      <c r="D419" s="421" t="s">
        <v>843</v>
      </c>
      <c r="E419" s="422">
        <v>106.47</v>
      </c>
      <c r="F419" s="422">
        <v>80.97</v>
      </c>
      <c r="G419" s="422">
        <v>187.44</v>
      </c>
    </row>
    <row r="420" spans="1:7" ht="60">
      <c r="A420" s="536" t="s">
        <v>6783</v>
      </c>
      <c r="B420" s="419">
        <v>105342</v>
      </c>
      <c r="C420" s="420" t="s">
        <v>6827</v>
      </c>
      <c r="D420" s="421" t="s">
        <v>843</v>
      </c>
      <c r="E420" s="422">
        <v>84.67</v>
      </c>
      <c r="F420" s="422">
        <v>67.55</v>
      </c>
      <c r="G420" s="422">
        <v>152.22</v>
      </c>
    </row>
    <row r="421" spans="1:7" ht="60">
      <c r="A421" s="536" t="s">
        <v>6783</v>
      </c>
      <c r="B421" s="419">
        <v>105252</v>
      </c>
      <c r="C421" s="420" t="s">
        <v>6828</v>
      </c>
      <c r="D421" s="421" t="s">
        <v>843</v>
      </c>
      <c r="E421" s="422">
        <v>14.219999999999999</v>
      </c>
      <c r="F421" s="422">
        <v>11.8</v>
      </c>
      <c r="G421" s="422">
        <v>26.02</v>
      </c>
    </row>
    <row r="422" spans="1:7" ht="60">
      <c r="A422" s="536" t="s">
        <v>6783</v>
      </c>
      <c r="B422" s="419">
        <v>105298</v>
      </c>
      <c r="C422" s="420" t="s">
        <v>6829</v>
      </c>
      <c r="D422" s="421" t="s">
        <v>843</v>
      </c>
      <c r="E422" s="422">
        <v>11.11</v>
      </c>
      <c r="F422" s="422">
        <v>9.36</v>
      </c>
      <c r="G422" s="422">
        <v>20.47</v>
      </c>
    </row>
    <row r="423" spans="1:7" ht="60">
      <c r="A423" s="536" t="s">
        <v>6783</v>
      </c>
      <c r="B423" s="419">
        <v>105253</v>
      </c>
      <c r="C423" s="420" t="s">
        <v>6830</v>
      </c>
      <c r="D423" s="421" t="s">
        <v>843</v>
      </c>
      <c r="E423" s="422">
        <v>17.309999999999999</v>
      </c>
      <c r="F423" s="422">
        <v>15.09</v>
      </c>
      <c r="G423" s="422">
        <v>32.4</v>
      </c>
    </row>
    <row r="424" spans="1:7" ht="60">
      <c r="A424" s="536" t="s">
        <v>6783</v>
      </c>
      <c r="B424" s="419">
        <v>105299</v>
      </c>
      <c r="C424" s="420" t="s">
        <v>6831</v>
      </c>
      <c r="D424" s="421" t="s">
        <v>843</v>
      </c>
      <c r="E424" s="422">
        <v>13.65</v>
      </c>
      <c r="F424" s="422">
        <v>12.13</v>
      </c>
      <c r="G424" s="422">
        <v>25.78</v>
      </c>
    </row>
    <row r="425" spans="1:7" ht="60">
      <c r="A425" s="536" t="s">
        <v>6783</v>
      </c>
      <c r="B425" s="419">
        <v>105254</v>
      </c>
      <c r="C425" s="420" t="s">
        <v>6832</v>
      </c>
      <c r="D425" s="421" t="s">
        <v>843</v>
      </c>
      <c r="E425" s="422">
        <v>20.560000000000002</v>
      </c>
      <c r="F425" s="422">
        <v>18.399999999999999</v>
      </c>
      <c r="G425" s="422">
        <v>38.96</v>
      </c>
    </row>
    <row r="426" spans="1:7" ht="60">
      <c r="A426" s="536" t="s">
        <v>6783</v>
      </c>
      <c r="B426" s="419">
        <v>105300</v>
      </c>
      <c r="C426" s="420" t="s">
        <v>6833</v>
      </c>
      <c r="D426" s="421" t="s">
        <v>843</v>
      </c>
      <c r="E426" s="422">
        <v>16.340000000000003</v>
      </c>
      <c r="F426" s="422">
        <v>14.92</v>
      </c>
      <c r="G426" s="422">
        <v>31.26</v>
      </c>
    </row>
    <row r="427" spans="1:7" ht="60">
      <c r="A427" s="536" t="s">
        <v>6783</v>
      </c>
      <c r="B427" s="419">
        <v>105255</v>
      </c>
      <c r="C427" s="420" t="s">
        <v>6834</v>
      </c>
      <c r="D427" s="421" t="s">
        <v>843</v>
      </c>
      <c r="E427" s="422">
        <v>23.830000000000002</v>
      </c>
      <c r="F427" s="422">
        <v>21.69</v>
      </c>
      <c r="G427" s="422">
        <v>45.52</v>
      </c>
    </row>
    <row r="428" spans="1:7" ht="60">
      <c r="A428" s="536" t="s">
        <v>6783</v>
      </c>
      <c r="B428" s="419">
        <v>105301</v>
      </c>
      <c r="C428" s="420" t="s">
        <v>6835</v>
      </c>
      <c r="D428" s="421" t="s">
        <v>843</v>
      </c>
      <c r="E428" s="422">
        <v>19.029999999999998</v>
      </c>
      <c r="F428" s="422">
        <v>17.690000000000001</v>
      </c>
      <c r="G428" s="422">
        <v>36.72</v>
      </c>
    </row>
    <row r="429" spans="1:7" ht="60">
      <c r="A429" s="536" t="s">
        <v>6783</v>
      </c>
      <c r="B429" s="419">
        <v>105256</v>
      </c>
      <c r="C429" s="420" t="s">
        <v>6836</v>
      </c>
      <c r="D429" s="421" t="s">
        <v>843</v>
      </c>
      <c r="E429" s="422">
        <v>27.090000000000003</v>
      </c>
      <c r="F429" s="422">
        <v>24.97</v>
      </c>
      <c r="G429" s="422">
        <v>52.06</v>
      </c>
    </row>
    <row r="430" spans="1:7" ht="60">
      <c r="A430" s="536" t="s">
        <v>6783</v>
      </c>
      <c r="B430" s="419">
        <v>105302</v>
      </c>
      <c r="C430" s="420" t="s">
        <v>6837</v>
      </c>
      <c r="D430" s="421" t="s">
        <v>843</v>
      </c>
      <c r="E430" s="422">
        <v>21.74</v>
      </c>
      <c r="F430" s="422">
        <v>20.45</v>
      </c>
      <c r="G430" s="422">
        <v>42.19</v>
      </c>
    </row>
    <row r="431" spans="1:7" ht="60">
      <c r="A431" s="536" t="s">
        <v>6783</v>
      </c>
      <c r="B431" s="419">
        <v>105257</v>
      </c>
      <c r="C431" s="420" t="s">
        <v>6838</v>
      </c>
      <c r="D431" s="421" t="s">
        <v>843</v>
      </c>
      <c r="E431" s="422">
        <v>30.33</v>
      </c>
      <c r="F431" s="422">
        <v>28.25</v>
      </c>
      <c r="G431" s="422">
        <v>58.58</v>
      </c>
    </row>
    <row r="432" spans="1:7" ht="60">
      <c r="A432" s="536" t="s">
        <v>6783</v>
      </c>
      <c r="B432" s="419">
        <v>105303</v>
      </c>
      <c r="C432" s="420" t="s">
        <v>6839</v>
      </c>
      <c r="D432" s="421" t="s">
        <v>843</v>
      </c>
      <c r="E432" s="422">
        <v>24.380000000000003</v>
      </c>
      <c r="F432" s="422">
        <v>23.22</v>
      </c>
      <c r="G432" s="422">
        <v>47.6</v>
      </c>
    </row>
    <row r="433" spans="1:7" ht="60">
      <c r="A433" s="536" t="s">
        <v>6783</v>
      </c>
      <c r="B433" s="419">
        <v>105270</v>
      </c>
      <c r="C433" s="420" t="s">
        <v>6840</v>
      </c>
      <c r="D433" s="421" t="s">
        <v>843</v>
      </c>
      <c r="E433" s="422">
        <v>33.72</v>
      </c>
      <c r="F433" s="422">
        <v>31.56</v>
      </c>
      <c r="G433" s="422">
        <v>65.28</v>
      </c>
    </row>
    <row r="434" spans="1:7" ht="60">
      <c r="A434" s="536" t="s">
        <v>6783</v>
      </c>
      <c r="B434" s="419">
        <v>105304</v>
      </c>
      <c r="C434" s="420" t="s">
        <v>6841</v>
      </c>
      <c r="D434" s="421" t="s">
        <v>843</v>
      </c>
      <c r="E434" s="422">
        <v>27.229999999999997</v>
      </c>
      <c r="F434" s="422">
        <v>26</v>
      </c>
      <c r="G434" s="422">
        <v>53.23</v>
      </c>
    </row>
    <row r="435" spans="1:7" ht="60">
      <c r="A435" s="536" t="s">
        <v>6783</v>
      </c>
      <c r="B435" s="419">
        <v>105271</v>
      </c>
      <c r="C435" s="420" t="s">
        <v>6842</v>
      </c>
      <c r="D435" s="421" t="s">
        <v>843</v>
      </c>
      <c r="E435" s="422">
        <v>47.279999999999994</v>
      </c>
      <c r="F435" s="422">
        <v>34.85</v>
      </c>
      <c r="G435" s="422">
        <v>82.13</v>
      </c>
    </row>
    <row r="436" spans="1:7" ht="60">
      <c r="A436" s="536" t="s">
        <v>6783</v>
      </c>
      <c r="B436" s="419">
        <v>105305</v>
      </c>
      <c r="C436" s="420" t="s">
        <v>6843</v>
      </c>
      <c r="D436" s="421" t="s">
        <v>843</v>
      </c>
      <c r="E436" s="422">
        <v>36.89</v>
      </c>
      <c r="F436" s="422">
        <v>28.77</v>
      </c>
      <c r="G436" s="422">
        <v>65.66</v>
      </c>
    </row>
    <row r="437" spans="1:7" ht="60">
      <c r="A437" s="536" t="s">
        <v>6783</v>
      </c>
      <c r="B437" s="419">
        <v>105272</v>
      </c>
      <c r="C437" s="420" t="s">
        <v>6844</v>
      </c>
      <c r="D437" s="421" t="s">
        <v>843</v>
      </c>
      <c r="E437" s="422">
        <v>55.59</v>
      </c>
      <c r="F437" s="422">
        <v>41.44</v>
      </c>
      <c r="G437" s="422">
        <v>97.03</v>
      </c>
    </row>
    <row r="438" spans="1:7" ht="60">
      <c r="A438" s="536" t="s">
        <v>6783</v>
      </c>
      <c r="B438" s="419">
        <v>105306</v>
      </c>
      <c r="C438" s="420" t="s">
        <v>6845</v>
      </c>
      <c r="D438" s="421" t="s">
        <v>843</v>
      </c>
      <c r="E438" s="422">
        <v>43.570000000000007</v>
      </c>
      <c r="F438" s="422">
        <v>34.299999999999997</v>
      </c>
      <c r="G438" s="422">
        <v>77.87</v>
      </c>
    </row>
    <row r="439" spans="1:7" ht="60">
      <c r="A439" s="536" t="s">
        <v>6783</v>
      </c>
      <c r="B439" s="419">
        <v>105273</v>
      </c>
      <c r="C439" s="420" t="s">
        <v>6846</v>
      </c>
      <c r="D439" s="421" t="s">
        <v>843</v>
      </c>
      <c r="E439" s="422">
        <v>63.079999999999991</v>
      </c>
      <c r="F439" s="422">
        <v>48.02</v>
      </c>
      <c r="G439" s="422">
        <v>111.1</v>
      </c>
    </row>
    <row r="440" spans="1:7" ht="60">
      <c r="A440" s="536" t="s">
        <v>6783</v>
      </c>
      <c r="B440" s="419">
        <v>105307</v>
      </c>
      <c r="C440" s="420" t="s">
        <v>6847</v>
      </c>
      <c r="D440" s="421" t="s">
        <v>843</v>
      </c>
      <c r="E440" s="422">
        <v>49.400000000000006</v>
      </c>
      <c r="F440" s="422">
        <v>39.86</v>
      </c>
      <c r="G440" s="422">
        <v>89.26</v>
      </c>
    </row>
    <row r="441" spans="1:7" ht="60">
      <c r="A441" s="536" t="s">
        <v>6783</v>
      </c>
      <c r="B441" s="419">
        <v>105250</v>
      </c>
      <c r="C441" s="420" t="s">
        <v>6848</v>
      </c>
      <c r="D441" s="421" t="s">
        <v>843</v>
      </c>
      <c r="E441" s="422">
        <v>9.84</v>
      </c>
      <c r="F441" s="422">
        <v>7.19</v>
      </c>
      <c r="G441" s="422">
        <v>17.03</v>
      </c>
    </row>
    <row r="442" spans="1:7" ht="60">
      <c r="A442" s="536" t="s">
        <v>6783</v>
      </c>
      <c r="B442" s="419">
        <v>105269</v>
      </c>
      <c r="C442" s="420" t="s">
        <v>6849</v>
      </c>
      <c r="D442" s="421" t="s">
        <v>843</v>
      </c>
      <c r="E442" s="422">
        <v>7.5499999999999989</v>
      </c>
      <c r="F442" s="422">
        <v>5.48</v>
      </c>
      <c r="G442" s="422">
        <v>13.03</v>
      </c>
    </row>
    <row r="443" spans="1:7" ht="60">
      <c r="A443" s="536" t="s">
        <v>6783</v>
      </c>
      <c r="B443" s="419">
        <v>105274</v>
      </c>
      <c r="C443" s="420" t="s">
        <v>6850</v>
      </c>
      <c r="D443" s="421" t="s">
        <v>843</v>
      </c>
      <c r="E443" s="422">
        <v>70.84</v>
      </c>
      <c r="F443" s="422">
        <v>54.62</v>
      </c>
      <c r="G443" s="422">
        <v>125.46</v>
      </c>
    </row>
    <row r="444" spans="1:7" ht="60">
      <c r="A444" s="536" t="s">
        <v>6783</v>
      </c>
      <c r="B444" s="419">
        <v>105340</v>
      </c>
      <c r="C444" s="420" t="s">
        <v>6851</v>
      </c>
      <c r="D444" s="421" t="s">
        <v>843</v>
      </c>
      <c r="E444" s="422">
        <v>55.56</v>
      </c>
      <c r="F444" s="422">
        <v>45.39</v>
      </c>
      <c r="G444" s="422">
        <v>100.95</v>
      </c>
    </row>
    <row r="445" spans="1:7" ht="60">
      <c r="A445" s="536" t="s">
        <v>6783</v>
      </c>
      <c r="B445" s="419">
        <v>105275</v>
      </c>
      <c r="C445" s="420" t="s">
        <v>6852</v>
      </c>
      <c r="D445" s="421" t="s">
        <v>843</v>
      </c>
      <c r="E445" s="422">
        <v>78.86</v>
      </c>
      <c r="F445" s="422">
        <v>61.2</v>
      </c>
      <c r="G445" s="422">
        <v>140.06</v>
      </c>
    </row>
    <row r="446" spans="1:7" ht="60">
      <c r="A446" s="536" t="s">
        <v>6783</v>
      </c>
      <c r="B446" s="419">
        <v>105390</v>
      </c>
      <c r="C446" s="420" t="s">
        <v>6853</v>
      </c>
      <c r="D446" s="421" t="s">
        <v>843</v>
      </c>
      <c r="E446" s="422">
        <v>61.92</v>
      </c>
      <c r="F446" s="422">
        <v>50.94</v>
      </c>
      <c r="G446" s="422">
        <v>112.86</v>
      </c>
    </row>
    <row r="447" spans="1:7" ht="60">
      <c r="A447" s="536" t="s">
        <v>6783</v>
      </c>
      <c r="B447" s="419">
        <v>105364</v>
      </c>
      <c r="C447" s="420" t="s">
        <v>6854</v>
      </c>
      <c r="D447" s="421" t="s">
        <v>843</v>
      </c>
      <c r="E447" s="422">
        <v>10.850000000000001</v>
      </c>
      <c r="F447" s="422">
        <v>17.829999999999998</v>
      </c>
      <c r="G447" s="422">
        <v>28.68</v>
      </c>
    </row>
    <row r="448" spans="1:7" ht="60">
      <c r="A448" s="536" t="s">
        <v>6783</v>
      </c>
      <c r="B448" s="419">
        <v>105385</v>
      </c>
      <c r="C448" s="420" t="s">
        <v>6855</v>
      </c>
      <c r="D448" s="421" t="s">
        <v>843</v>
      </c>
      <c r="E448" s="422">
        <v>9.1199999999999992</v>
      </c>
      <c r="F448" s="422">
        <v>14.47</v>
      </c>
      <c r="G448" s="422">
        <v>23.59</v>
      </c>
    </row>
    <row r="449" spans="1:7" ht="60">
      <c r="A449" s="536" t="s">
        <v>6783</v>
      </c>
      <c r="B449" s="419">
        <v>105362</v>
      </c>
      <c r="C449" s="420" t="s">
        <v>6856</v>
      </c>
      <c r="D449" s="421" t="s">
        <v>843</v>
      </c>
      <c r="E449" s="422">
        <v>7.4700000000000006</v>
      </c>
      <c r="F449" s="422">
        <v>13.08</v>
      </c>
      <c r="G449" s="422">
        <v>20.55</v>
      </c>
    </row>
    <row r="450" spans="1:7" ht="60">
      <c r="A450" s="536" t="s">
        <v>6783</v>
      </c>
      <c r="B450" s="419">
        <v>105383</v>
      </c>
      <c r="C450" s="420" t="s">
        <v>6857</v>
      </c>
      <c r="D450" s="421" t="s">
        <v>843</v>
      </c>
      <c r="E450" s="422">
        <v>6.2000000000000011</v>
      </c>
      <c r="F450" s="422">
        <v>10.62</v>
      </c>
      <c r="G450" s="422">
        <v>16.82</v>
      </c>
    </row>
    <row r="451" spans="1:7" ht="60">
      <c r="A451" s="536" t="s">
        <v>6783</v>
      </c>
      <c r="B451" s="419">
        <v>105363</v>
      </c>
      <c r="C451" s="420" t="s">
        <v>6858</v>
      </c>
      <c r="D451" s="421" t="s">
        <v>843</v>
      </c>
      <c r="E451" s="422">
        <v>9.2399999999999984</v>
      </c>
      <c r="F451" s="422">
        <v>15.46</v>
      </c>
      <c r="G451" s="422">
        <v>24.7</v>
      </c>
    </row>
    <row r="452" spans="1:7" ht="60">
      <c r="A452" s="536" t="s">
        <v>6783</v>
      </c>
      <c r="B452" s="419">
        <v>105384</v>
      </c>
      <c r="C452" s="420" t="s">
        <v>6859</v>
      </c>
      <c r="D452" s="421" t="s">
        <v>843</v>
      </c>
      <c r="E452" s="422">
        <v>7.76</v>
      </c>
      <c r="F452" s="422">
        <v>12.53</v>
      </c>
      <c r="G452" s="422">
        <v>20.29</v>
      </c>
    </row>
    <row r="453" spans="1:7" ht="60">
      <c r="A453" s="536" t="s">
        <v>6783</v>
      </c>
      <c r="B453" s="419">
        <v>105279</v>
      </c>
      <c r="C453" s="420" t="s">
        <v>6860</v>
      </c>
      <c r="D453" s="421" t="s">
        <v>843</v>
      </c>
      <c r="E453" s="422">
        <v>15.49</v>
      </c>
      <c r="F453" s="422">
        <v>11.35</v>
      </c>
      <c r="G453" s="422">
        <v>26.84</v>
      </c>
    </row>
    <row r="454" spans="1:7" ht="60">
      <c r="A454" s="536" t="s">
        <v>6783</v>
      </c>
      <c r="B454" s="419">
        <v>105259</v>
      </c>
      <c r="C454" s="420" t="s">
        <v>6861</v>
      </c>
      <c r="D454" s="421" t="s">
        <v>843</v>
      </c>
      <c r="E454" s="422">
        <v>12.110000000000001</v>
      </c>
      <c r="F454" s="422">
        <v>8.81</v>
      </c>
      <c r="G454" s="422">
        <v>20.92</v>
      </c>
    </row>
    <row r="455" spans="1:7" ht="60">
      <c r="A455" s="536" t="s">
        <v>6783</v>
      </c>
      <c r="B455" s="419">
        <v>105357</v>
      </c>
      <c r="C455" s="420" t="s">
        <v>6862</v>
      </c>
      <c r="D455" s="421" t="s">
        <v>843</v>
      </c>
      <c r="E455" s="422">
        <v>121.76</v>
      </c>
      <c r="F455" s="422">
        <v>90.39</v>
      </c>
      <c r="G455" s="422">
        <v>212.15</v>
      </c>
    </row>
    <row r="456" spans="1:7" ht="60">
      <c r="A456" s="536" t="s">
        <v>6783</v>
      </c>
      <c r="B456" s="419">
        <v>105346</v>
      </c>
      <c r="C456" s="420" t="s">
        <v>6863</v>
      </c>
      <c r="D456" s="421" t="s">
        <v>843</v>
      </c>
      <c r="E456" s="422">
        <v>97</v>
      </c>
      <c r="F456" s="422">
        <v>75.319999999999993</v>
      </c>
      <c r="G456" s="422">
        <v>172.32</v>
      </c>
    </row>
    <row r="457" spans="1:7" ht="60">
      <c r="A457" s="536" t="s">
        <v>6783</v>
      </c>
      <c r="B457" s="419">
        <v>105358</v>
      </c>
      <c r="C457" s="420" t="s">
        <v>6864</v>
      </c>
      <c r="D457" s="421" t="s">
        <v>843</v>
      </c>
      <c r="E457" s="422">
        <v>151.18</v>
      </c>
      <c r="F457" s="422">
        <v>107.94</v>
      </c>
      <c r="G457" s="422">
        <v>259.12</v>
      </c>
    </row>
    <row r="458" spans="1:7" ht="60">
      <c r="A458" s="536" t="s">
        <v>6783</v>
      </c>
      <c r="B458" s="419">
        <v>105347</v>
      </c>
      <c r="C458" s="420" t="s">
        <v>6865</v>
      </c>
      <c r="D458" s="421" t="s">
        <v>843</v>
      </c>
      <c r="E458" s="422">
        <v>122.08</v>
      </c>
      <c r="F458" s="422">
        <v>90.08</v>
      </c>
      <c r="G458" s="422">
        <v>212.16</v>
      </c>
    </row>
    <row r="459" spans="1:7" ht="60">
      <c r="A459" s="536" t="s">
        <v>6783</v>
      </c>
      <c r="B459" s="419">
        <v>105280</v>
      </c>
      <c r="C459" s="420" t="s">
        <v>6866</v>
      </c>
      <c r="D459" s="421" t="s">
        <v>843</v>
      </c>
      <c r="E459" s="422">
        <v>19.84</v>
      </c>
      <c r="F459" s="422">
        <v>15.73</v>
      </c>
      <c r="G459" s="422">
        <v>35.57</v>
      </c>
    </row>
    <row r="460" spans="1:7" ht="60">
      <c r="A460" s="536" t="s">
        <v>6783</v>
      </c>
      <c r="B460" s="419">
        <v>105283</v>
      </c>
      <c r="C460" s="420" t="s">
        <v>6867</v>
      </c>
      <c r="D460" s="421" t="s">
        <v>843</v>
      </c>
      <c r="E460" s="422">
        <v>15.7</v>
      </c>
      <c r="F460" s="422">
        <v>12.5</v>
      </c>
      <c r="G460" s="422">
        <v>28.2</v>
      </c>
    </row>
    <row r="461" spans="1:7" ht="60">
      <c r="A461" s="536" t="s">
        <v>6783</v>
      </c>
      <c r="B461" s="419">
        <v>105281</v>
      </c>
      <c r="C461" s="420" t="s">
        <v>6868</v>
      </c>
      <c r="D461" s="421" t="s">
        <v>843</v>
      </c>
      <c r="E461" s="422">
        <v>24.16</v>
      </c>
      <c r="F461" s="422">
        <v>20.12</v>
      </c>
      <c r="G461" s="422">
        <v>44.28</v>
      </c>
    </row>
    <row r="462" spans="1:7" ht="60">
      <c r="A462" s="536" t="s">
        <v>6783</v>
      </c>
      <c r="B462" s="419">
        <v>105319</v>
      </c>
      <c r="C462" s="420" t="s">
        <v>6869</v>
      </c>
      <c r="D462" s="421" t="s">
        <v>843</v>
      </c>
      <c r="E462" s="422">
        <v>19.260000000000002</v>
      </c>
      <c r="F462" s="422">
        <v>16.2</v>
      </c>
      <c r="G462" s="422">
        <v>35.46</v>
      </c>
    </row>
    <row r="463" spans="1:7" ht="60">
      <c r="A463" s="536" t="s">
        <v>6783</v>
      </c>
      <c r="B463" s="419">
        <v>105284</v>
      </c>
      <c r="C463" s="420" t="s">
        <v>6870</v>
      </c>
      <c r="D463" s="421" t="s">
        <v>843</v>
      </c>
      <c r="E463" s="422">
        <v>28.84</v>
      </c>
      <c r="F463" s="422">
        <v>24.52</v>
      </c>
      <c r="G463" s="422">
        <v>53.36</v>
      </c>
    </row>
    <row r="464" spans="1:7" ht="60">
      <c r="A464" s="536" t="s">
        <v>6783</v>
      </c>
      <c r="B464" s="419">
        <v>105320</v>
      </c>
      <c r="C464" s="420" t="s">
        <v>6871</v>
      </c>
      <c r="D464" s="421" t="s">
        <v>843</v>
      </c>
      <c r="E464" s="422">
        <v>23.189999999999998</v>
      </c>
      <c r="F464" s="422">
        <v>19.89</v>
      </c>
      <c r="G464" s="422">
        <v>43.08</v>
      </c>
    </row>
    <row r="465" spans="1:7" ht="60">
      <c r="A465" s="536" t="s">
        <v>6783</v>
      </c>
      <c r="B465" s="419">
        <v>105348</v>
      </c>
      <c r="C465" s="420" t="s">
        <v>6872</v>
      </c>
      <c r="D465" s="421" t="s">
        <v>843</v>
      </c>
      <c r="E465" s="422">
        <v>33.47</v>
      </c>
      <c r="F465" s="422">
        <v>28.91</v>
      </c>
      <c r="G465" s="422">
        <v>62.38</v>
      </c>
    </row>
    <row r="466" spans="1:7" ht="60">
      <c r="A466" s="536" t="s">
        <v>6783</v>
      </c>
      <c r="B466" s="419">
        <v>105321</v>
      </c>
      <c r="C466" s="420" t="s">
        <v>6873</v>
      </c>
      <c r="D466" s="421" t="s">
        <v>843</v>
      </c>
      <c r="E466" s="422">
        <v>27.07</v>
      </c>
      <c r="F466" s="422">
        <v>23.58</v>
      </c>
      <c r="G466" s="422">
        <v>50.65</v>
      </c>
    </row>
    <row r="467" spans="1:7" ht="60">
      <c r="A467" s="536" t="s">
        <v>6783</v>
      </c>
      <c r="B467" s="419">
        <v>105349</v>
      </c>
      <c r="C467" s="420" t="s">
        <v>6874</v>
      </c>
      <c r="D467" s="421" t="s">
        <v>843</v>
      </c>
      <c r="E467" s="422">
        <v>38.080000000000005</v>
      </c>
      <c r="F467" s="422">
        <v>33.32</v>
      </c>
      <c r="G467" s="422">
        <v>71.400000000000006</v>
      </c>
    </row>
    <row r="468" spans="1:7" ht="60">
      <c r="A468" s="536" t="s">
        <v>6783</v>
      </c>
      <c r="B468" s="419">
        <v>105322</v>
      </c>
      <c r="C468" s="420" t="s">
        <v>6875</v>
      </c>
      <c r="D468" s="421" t="s">
        <v>843</v>
      </c>
      <c r="E468" s="422">
        <v>30.939999999999998</v>
      </c>
      <c r="F468" s="422">
        <v>27.29</v>
      </c>
      <c r="G468" s="422">
        <v>58.23</v>
      </c>
    </row>
    <row r="469" spans="1:7" ht="60">
      <c r="A469" s="536" t="s">
        <v>6783</v>
      </c>
      <c r="B469" s="419">
        <v>105350</v>
      </c>
      <c r="C469" s="420" t="s">
        <v>6876</v>
      </c>
      <c r="D469" s="421" t="s">
        <v>843</v>
      </c>
      <c r="E469" s="422">
        <v>42.720000000000006</v>
      </c>
      <c r="F469" s="422">
        <v>37.71</v>
      </c>
      <c r="G469" s="422">
        <v>80.430000000000007</v>
      </c>
    </row>
    <row r="470" spans="1:7" ht="60">
      <c r="A470" s="536" t="s">
        <v>6783</v>
      </c>
      <c r="B470" s="419">
        <v>105323</v>
      </c>
      <c r="C470" s="420" t="s">
        <v>6877</v>
      </c>
      <c r="D470" s="421" t="s">
        <v>843</v>
      </c>
      <c r="E470" s="422">
        <v>34.81</v>
      </c>
      <c r="F470" s="422">
        <v>30.99</v>
      </c>
      <c r="G470" s="422">
        <v>65.8</v>
      </c>
    </row>
    <row r="471" spans="1:7" ht="60">
      <c r="A471" s="536" t="s">
        <v>6783</v>
      </c>
      <c r="B471" s="419">
        <v>105351</v>
      </c>
      <c r="C471" s="420" t="s">
        <v>6878</v>
      </c>
      <c r="D471" s="421" t="s">
        <v>843</v>
      </c>
      <c r="E471" s="422">
        <v>47.649999999999991</v>
      </c>
      <c r="F471" s="422">
        <v>42.09</v>
      </c>
      <c r="G471" s="422">
        <v>89.74</v>
      </c>
    </row>
    <row r="472" spans="1:7" ht="60">
      <c r="A472" s="536" t="s">
        <v>6783</v>
      </c>
      <c r="B472" s="419">
        <v>105324</v>
      </c>
      <c r="C472" s="420" t="s">
        <v>6879</v>
      </c>
      <c r="D472" s="421" t="s">
        <v>843</v>
      </c>
      <c r="E472" s="422">
        <v>38.989999999999995</v>
      </c>
      <c r="F472" s="422">
        <v>34.67</v>
      </c>
      <c r="G472" s="422">
        <v>73.66</v>
      </c>
    </row>
    <row r="473" spans="1:7" ht="60">
      <c r="A473" s="536" t="s">
        <v>6783</v>
      </c>
      <c r="B473" s="419">
        <v>105352</v>
      </c>
      <c r="C473" s="420" t="s">
        <v>6880</v>
      </c>
      <c r="D473" s="421" t="s">
        <v>843</v>
      </c>
      <c r="E473" s="422">
        <v>66.050000000000011</v>
      </c>
      <c r="F473" s="422">
        <v>46.49</v>
      </c>
      <c r="G473" s="422">
        <v>112.54</v>
      </c>
    </row>
    <row r="474" spans="1:7" ht="60">
      <c r="A474" s="536" t="s">
        <v>6783</v>
      </c>
      <c r="B474" s="419">
        <v>105325</v>
      </c>
      <c r="C474" s="420" t="s">
        <v>6881</v>
      </c>
      <c r="D474" s="421" t="s">
        <v>843</v>
      </c>
      <c r="E474" s="422">
        <v>52.190000000000005</v>
      </c>
      <c r="F474" s="422">
        <v>38.369999999999997</v>
      </c>
      <c r="G474" s="422">
        <v>90.56</v>
      </c>
    </row>
    <row r="475" spans="1:7" ht="60">
      <c r="A475" s="536" t="s">
        <v>6783</v>
      </c>
      <c r="B475" s="419">
        <v>105353</v>
      </c>
      <c r="C475" s="420" t="s">
        <v>6882</v>
      </c>
      <c r="D475" s="421" t="s">
        <v>843</v>
      </c>
      <c r="E475" s="422">
        <v>77.949999999999989</v>
      </c>
      <c r="F475" s="422">
        <v>55.27</v>
      </c>
      <c r="G475" s="422">
        <v>133.22</v>
      </c>
    </row>
    <row r="476" spans="1:7" ht="60">
      <c r="A476" s="536" t="s">
        <v>6783</v>
      </c>
      <c r="B476" s="419">
        <v>105326</v>
      </c>
      <c r="C476" s="420" t="s">
        <v>6883</v>
      </c>
      <c r="D476" s="421" t="s">
        <v>843</v>
      </c>
      <c r="E476" s="422">
        <v>61.91</v>
      </c>
      <c r="F476" s="422">
        <v>45.75</v>
      </c>
      <c r="G476" s="422">
        <v>107.66</v>
      </c>
    </row>
    <row r="477" spans="1:7" ht="60">
      <c r="A477" s="536" t="s">
        <v>6783</v>
      </c>
      <c r="B477" s="419">
        <v>105354</v>
      </c>
      <c r="C477" s="420" t="s">
        <v>6884</v>
      </c>
      <c r="D477" s="421" t="s">
        <v>843</v>
      </c>
      <c r="E477" s="422">
        <v>88.129999999999981</v>
      </c>
      <c r="F477" s="422">
        <v>64.040000000000006</v>
      </c>
      <c r="G477" s="422">
        <v>152.16999999999999</v>
      </c>
    </row>
    <row r="478" spans="1:7" ht="60">
      <c r="A478" s="536" t="s">
        <v>6783</v>
      </c>
      <c r="B478" s="419">
        <v>105344</v>
      </c>
      <c r="C478" s="420" t="s">
        <v>6885</v>
      </c>
      <c r="D478" s="421" t="s">
        <v>843</v>
      </c>
      <c r="E478" s="422">
        <v>69.92</v>
      </c>
      <c r="F478" s="422">
        <v>53.14</v>
      </c>
      <c r="G478" s="422">
        <v>123.06</v>
      </c>
    </row>
    <row r="479" spans="1:7" ht="60">
      <c r="A479" s="536" t="s">
        <v>6783</v>
      </c>
      <c r="B479" s="419">
        <v>105278</v>
      </c>
      <c r="C479" s="420" t="s">
        <v>6886</v>
      </c>
      <c r="D479" s="421" t="s">
        <v>843</v>
      </c>
      <c r="E479" s="422">
        <v>13.680000000000001</v>
      </c>
      <c r="F479" s="422">
        <v>9.6</v>
      </c>
      <c r="G479" s="422">
        <v>23.28</v>
      </c>
    </row>
    <row r="480" spans="1:7" ht="60">
      <c r="A480" s="536" t="s">
        <v>6783</v>
      </c>
      <c r="B480" s="419">
        <v>105343</v>
      </c>
      <c r="C480" s="420" t="s">
        <v>6887</v>
      </c>
      <c r="D480" s="421" t="s">
        <v>843</v>
      </c>
      <c r="E480" s="422">
        <v>10.59</v>
      </c>
      <c r="F480" s="422">
        <v>7.34</v>
      </c>
      <c r="G480" s="422">
        <v>17.93</v>
      </c>
    </row>
    <row r="481" spans="1:7" ht="60">
      <c r="A481" s="536" t="s">
        <v>6783</v>
      </c>
      <c r="B481" s="419">
        <v>105355</v>
      </c>
      <c r="C481" s="420" t="s">
        <v>6888</v>
      </c>
      <c r="D481" s="421" t="s">
        <v>843</v>
      </c>
      <c r="E481" s="422">
        <v>98.94</v>
      </c>
      <c r="F481" s="422">
        <v>72.819999999999993</v>
      </c>
      <c r="G481" s="422">
        <v>171.76</v>
      </c>
    </row>
    <row r="482" spans="1:7" ht="60">
      <c r="A482" s="536" t="s">
        <v>6783</v>
      </c>
      <c r="B482" s="419">
        <v>105391</v>
      </c>
      <c r="C482" s="420" t="s">
        <v>6889</v>
      </c>
      <c r="D482" s="421" t="s">
        <v>843</v>
      </c>
      <c r="E482" s="422">
        <v>78.549999999999983</v>
      </c>
      <c r="F482" s="422">
        <v>60.52</v>
      </c>
      <c r="G482" s="422">
        <v>139.07</v>
      </c>
    </row>
    <row r="483" spans="1:7" ht="60">
      <c r="A483" s="536" t="s">
        <v>6783</v>
      </c>
      <c r="B483" s="419">
        <v>105356</v>
      </c>
      <c r="C483" s="420" t="s">
        <v>6890</v>
      </c>
      <c r="D483" s="421" t="s">
        <v>843</v>
      </c>
      <c r="E483" s="422">
        <v>110.21</v>
      </c>
      <c r="F483" s="422">
        <v>81.61</v>
      </c>
      <c r="G483" s="422">
        <v>191.82</v>
      </c>
    </row>
    <row r="484" spans="1:7" ht="60">
      <c r="A484" s="536" t="s">
        <v>6783</v>
      </c>
      <c r="B484" s="419">
        <v>105345</v>
      </c>
      <c r="C484" s="420" t="s">
        <v>6891</v>
      </c>
      <c r="D484" s="421" t="s">
        <v>843</v>
      </c>
      <c r="E484" s="422">
        <v>87.649999999999991</v>
      </c>
      <c r="F484" s="422">
        <v>67.92</v>
      </c>
      <c r="G484" s="422">
        <v>155.57</v>
      </c>
    </row>
    <row r="485" spans="1:7" ht="60">
      <c r="A485" s="536" t="s">
        <v>6783</v>
      </c>
      <c r="B485" s="419">
        <v>105367</v>
      </c>
      <c r="C485" s="420" t="s">
        <v>6892</v>
      </c>
      <c r="D485" s="421" t="s">
        <v>843</v>
      </c>
      <c r="E485" s="422">
        <v>15.600000000000001</v>
      </c>
      <c r="F485" s="422">
        <v>23.78</v>
      </c>
      <c r="G485" s="422">
        <v>39.380000000000003</v>
      </c>
    </row>
    <row r="486" spans="1:7" ht="60">
      <c r="A486" s="536" t="s">
        <v>6783</v>
      </c>
      <c r="B486" s="419">
        <v>105371</v>
      </c>
      <c r="C486" s="420" t="s">
        <v>6893</v>
      </c>
      <c r="D486" s="421" t="s">
        <v>843</v>
      </c>
      <c r="E486" s="422">
        <v>13.310000000000002</v>
      </c>
      <c r="F486" s="422">
        <v>19.29</v>
      </c>
      <c r="G486" s="422">
        <v>32.6</v>
      </c>
    </row>
    <row r="487" spans="1:7" ht="60">
      <c r="A487" s="536" t="s">
        <v>6783</v>
      </c>
      <c r="B487" s="419">
        <v>105365</v>
      </c>
      <c r="C487" s="420" t="s">
        <v>6894</v>
      </c>
      <c r="D487" s="421" t="s">
        <v>843</v>
      </c>
      <c r="E487" s="422">
        <v>10.469999999999999</v>
      </c>
      <c r="F487" s="422">
        <v>17.440000000000001</v>
      </c>
      <c r="G487" s="422">
        <v>27.91</v>
      </c>
    </row>
    <row r="488" spans="1:7" ht="60">
      <c r="A488" s="536" t="s">
        <v>6783</v>
      </c>
      <c r="B488" s="419">
        <v>105386</v>
      </c>
      <c r="C488" s="420" t="s">
        <v>6895</v>
      </c>
      <c r="D488" s="421" t="s">
        <v>843</v>
      </c>
      <c r="E488" s="422">
        <v>8.7799999999999994</v>
      </c>
      <c r="F488" s="422">
        <v>14.15</v>
      </c>
      <c r="G488" s="422">
        <v>22.93</v>
      </c>
    </row>
    <row r="489" spans="1:7" ht="60">
      <c r="A489" s="536" t="s">
        <v>6783</v>
      </c>
      <c r="B489" s="419">
        <v>105366</v>
      </c>
      <c r="C489" s="420" t="s">
        <v>6896</v>
      </c>
      <c r="D489" s="421" t="s">
        <v>843</v>
      </c>
      <c r="E489" s="422">
        <v>13.219999999999999</v>
      </c>
      <c r="F489" s="422">
        <v>20.61</v>
      </c>
      <c r="G489" s="422">
        <v>33.83</v>
      </c>
    </row>
    <row r="490" spans="1:7" ht="60">
      <c r="A490" s="536" t="s">
        <v>6783</v>
      </c>
      <c r="B490" s="419">
        <v>105387</v>
      </c>
      <c r="C490" s="420" t="s">
        <v>6897</v>
      </c>
      <c r="D490" s="421" t="s">
        <v>843</v>
      </c>
      <c r="E490" s="422">
        <v>11.219999999999999</v>
      </c>
      <c r="F490" s="422">
        <v>16.73</v>
      </c>
      <c r="G490" s="422">
        <v>27.95</v>
      </c>
    </row>
    <row r="491" spans="1:7" ht="60">
      <c r="A491" s="536" t="s">
        <v>6783</v>
      </c>
      <c r="B491" s="419">
        <v>97177</v>
      </c>
      <c r="C491" s="420" t="s">
        <v>6898</v>
      </c>
      <c r="D491" s="421" t="s">
        <v>844</v>
      </c>
      <c r="E491" s="422">
        <v>43.610000000000007</v>
      </c>
      <c r="F491" s="422">
        <v>42.01</v>
      </c>
      <c r="G491" s="422">
        <v>85.62</v>
      </c>
    </row>
    <row r="492" spans="1:7" ht="60">
      <c r="A492" s="536" t="s">
        <v>6783</v>
      </c>
      <c r="B492" s="419">
        <v>97187</v>
      </c>
      <c r="C492" s="420" t="s">
        <v>6899</v>
      </c>
      <c r="D492" s="421" t="s">
        <v>844</v>
      </c>
      <c r="E492" s="422">
        <v>38.130000000000003</v>
      </c>
      <c r="F492" s="422">
        <v>38.99</v>
      </c>
      <c r="G492" s="422">
        <v>77.12</v>
      </c>
    </row>
    <row r="493" spans="1:7" ht="60">
      <c r="A493" s="536" t="s">
        <v>6783</v>
      </c>
      <c r="B493" s="419">
        <v>97178</v>
      </c>
      <c r="C493" s="420" t="s">
        <v>6900</v>
      </c>
      <c r="D493" s="421" t="s">
        <v>844</v>
      </c>
      <c r="E493" s="422">
        <v>52.650000000000006</v>
      </c>
      <c r="F493" s="422">
        <v>51.5</v>
      </c>
      <c r="G493" s="422">
        <v>104.15</v>
      </c>
    </row>
    <row r="494" spans="1:7" ht="60">
      <c r="A494" s="536" t="s">
        <v>6783</v>
      </c>
      <c r="B494" s="419">
        <v>97188</v>
      </c>
      <c r="C494" s="420" t="s">
        <v>6901</v>
      </c>
      <c r="D494" s="421" t="s">
        <v>844</v>
      </c>
      <c r="E494" s="422">
        <v>46.1</v>
      </c>
      <c r="F494" s="422">
        <v>47.82</v>
      </c>
      <c r="G494" s="422">
        <v>93.92</v>
      </c>
    </row>
    <row r="495" spans="1:7" ht="60">
      <c r="A495" s="536" t="s">
        <v>6783</v>
      </c>
      <c r="B495" s="419">
        <v>97179</v>
      </c>
      <c r="C495" s="420" t="s">
        <v>6902</v>
      </c>
      <c r="D495" s="421" t="s">
        <v>844</v>
      </c>
      <c r="E495" s="422">
        <v>61.68</v>
      </c>
      <c r="F495" s="422">
        <v>61.01</v>
      </c>
      <c r="G495" s="422">
        <v>122.69</v>
      </c>
    </row>
    <row r="496" spans="1:7" ht="60">
      <c r="A496" s="536" t="s">
        <v>6783</v>
      </c>
      <c r="B496" s="419">
        <v>97189</v>
      </c>
      <c r="C496" s="420" t="s">
        <v>6903</v>
      </c>
      <c r="D496" s="421" t="s">
        <v>844</v>
      </c>
      <c r="E496" s="422">
        <v>54.079999999999991</v>
      </c>
      <c r="F496" s="422">
        <v>56.63</v>
      </c>
      <c r="G496" s="422">
        <v>110.71</v>
      </c>
    </row>
    <row r="497" spans="1:7" ht="60">
      <c r="A497" s="536" t="s">
        <v>6783</v>
      </c>
      <c r="B497" s="419">
        <v>97180</v>
      </c>
      <c r="C497" s="420" t="s">
        <v>6904</v>
      </c>
      <c r="D497" s="421" t="s">
        <v>844</v>
      </c>
      <c r="E497" s="422">
        <v>70.73</v>
      </c>
      <c r="F497" s="422">
        <v>70.489999999999995</v>
      </c>
      <c r="G497" s="422">
        <v>141.22</v>
      </c>
    </row>
    <row r="498" spans="1:7" ht="60">
      <c r="A498" s="536" t="s">
        <v>6783</v>
      </c>
      <c r="B498" s="419">
        <v>97190</v>
      </c>
      <c r="C498" s="420" t="s">
        <v>6905</v>
      </c>
      <c r="D498" s="421" t="s">
        <v>844</v>
      </c>
      <c r="E498" s="422">
        <v>62.06</v>
      </c>
      <c r="F498" s="422">
        <v>65.45</v>
      </c>
      <c r="G498" s="422">
        <v>127.51</v>
      </c>
    </row>
    <row r="499" spans="1:7" ht="60">
      <c r="A499" s="536" t="s">
        <v>6783</v>
      </c>
      <c r="B499" s="419">
        <v>97181</v>
      </c>
      <c r="C499" s="420" t="s">
        <v>6906</v>
      </c>
      <c r="D499" s="421" t="s">
        <v>844</v>
      </c>
      <c r="E499" s="422">
        <v>79.759999999999991</v>
      </c>
      <c r="F499" s="422">
        <v>80</v>
      </c>
      <c r="G499" s="422">
        <v>159.76</v>
      </c>
    </row>
    <row r="500" spans="1:7" ht="60">
      <c r="A500" s="536" t="s">
        <v>6783</v>
      </c>
      <c r="B500" s="419">
        <v>97191</v>
      </c>
      <c r="C500" s="420" t="s">
        <v>6907</v>
      </c>
      <c r="D500" s="421" t="s">
        <v>844</v>
      </c>
      <c r="E500" s="422">
        <v>70.040000000000006</v>
      </c>
      <c r="F500" s="422">
        <v>74.27</v>
      </c>
      <c r="G500" s="422">
        <v>144.31</v>
      </c>
    </row>
    <row r="501" spans="1:7" ht="60">
      <c r="A501" s="536" t="s">
        <v>6783</v>
      </c>
      <c r="B501" s="419">
        <v>97182</v>
      </c>
      <c r="C501" s="420" t="s">
        <v>6908</v>
      </c>
      <c r="D501" s="421" t="s">
        <v>844</v>
      </c>
      <c r="E501" s="422">
        <v>93.38</v>
      </c>
      <c r="F501" s="422">
        <v>89.5</v>
      </c>
      <c r="G501" s="422">
        <v>182.88</v>
      </c>
    </row>
    <row r="502" spans="1:7" ht="60">
      <c r="A502" s="536" t="s">
        <v>6783</v>
      </c>
      <c r="B502" s="419">
        <v>97192</v>
      </c>
      <c r="C502" s="420" t="s">
        <v>6909</v>
      </c>
      <c r="D502" s="421" t="s">
        <v>844</v>
      </c>
      <c r="E502" s="422">
        <v>81.510000000000005</v>
      </c>
      <c r="F502" s="422">
        <v>83.08</v>
      </c>
      <c r="G502" s="422">
        <v>164.59</v>
      </c>
    </row>
    <row r="503" spans="1:7" ht="60">
      <c r="A503" s="536" t="s">
        <v>6783</v>
      </c>
      <c r="B503" s="419">
        <v>97173</v>
      </c>
      <c r="C503" s="420" t="s">
        <v>6910</v>
      </c>
      <c r="D503" s="421" t="s">
        <v>844</v>
      </c>
      <c r="E503" s="422">
        <v>25.56</v>
      </c>
      <c r="F503" s="422">
        <v>22.99</v>
      </c>
      <c r="G503" s="422">
        <v>48.55</v>
      </c>
    </row>
    <row r="504" spans="1:7" ht="60">
      <c r="A504" s="536" t="s">
        <v>6783</v>
      </c>
      <c r="B504" s="419">
        <v>97183</v>
      </c>
      <c r="C504" s="420" t="s">
        <v>6911</v>
      </c>
      <c r="D504" s="421" t="s">
        <v>844</v>
      </c>
      <c r="E504" s="422">
        <v>22.189999999999998</v>
      </c>
      <c r="F504" s="422">
        <v>21.35</v>
      </c>
      <c r="G504" s="422">
        <v>43.54</v>
      </c>
    </row>
    <row r="505" spans="1:7" ht="60">
      <c r="A505" s="536" t="s">
        <v>6783</v>
      </c>
      <c r="B505" s="419">
        <v>97174</v>
      </c>
      <c r="C505" s="420" t="s">
        <v>6912</v>
      </c>
      <c r="D505" s="421" t="s">
        <v>844</v>
      </c>
      <c r="E505" s="422">
        <v>30.07</v>
      </c>
      <c r="F505" s="422">
        <v>27.75</v>
      </c>
      <c r="G505" s="422">
        <v>57.82</v>
      </c>
    </row>
    <row r="506" spans="1:7" ht="60">
      <c r="A506" s="536" t="s">
        <v>6783</v>
      </c>
      <c r="B506" s="419">
        <v>97184</v>
      </c>
      <c r="C506" s="420" t="s">
        <v>6913</v>
      </c>
      <c r="D506" s="421" t="s">
        <v>844</v>
      </c>
      <c r="E506" s="422">
        <v>26.179999999999996</v>
      </c>
      <c r="F506" s="422">
        <v>25.76</v>
      </c>
      <c r="G506" s="422">
        <v>51.94</v>
      </c>
    </row>
    <row r="507" spans="1:7" ht="60">
      <c r="A507" s="536" t="s">
        <v>6783</v>
      </c>
      <c r="B507" s="419">
        <v>97175</v>
      </c>
      <c r="C507" s="420" t="s">
        <v>6914</v>
      </c>
      <c r="D507" s="421" t="s">
        <v>844</v>
      </c>
      <c r="E507" s="422">
        <v>34.58</v>
      </c>
      <c r="F507" s="422">
        <v>32.5</v>
      </c>
      <c r="G507" s="422">
        <v>67.08</v>
      </c>
    </row>
    <row r="508" spans="1:7" ht="60">
      <c r="A508" s="536" t="s">
        <v>6783</v>
      </c>
      <c r="B508" s="419">
        <v>97185</v>
      </c>
      <c r="C508" s="420" t="s">
        <v>6915</v>
      </c>
      <c r="D508" s="421" t="s">
        <v>844</v>
      </c>
      <c r="E508" s="422">
        <v>30.15</v>
      </c>
      <c r="F508" s="422">
        <v>30.17</v>
      </c>
      <c r="G508" s="422">
        <v>60.32</v>
      </c>
    </row>
    <row r="509" spans="1:7" ht="60">
      <c r="A509" s="536" t="s">
        <v>6783</v>
      </c>
      <c r="B509" s="419">
        <v>97176</v>
      </c>
      <c r="C509" s="420" t="s">
        <v>6916</v>
      </c>
      <c r="D509" s="421" t="s">
        <v>844</v>
      </c>
      <c r="E509" s="422">
        <v>39.119999999999997</v>
      </c>
      <c r="F509" s="422">
        <v>37.24</v>
      </c>
      <c r="G509" s="422">
        <v>76.36</v>
      </c>
    </row>
    <row r="510" spans="1:7" ht="60">
      <c r="A510" s="536" t="s">
        <v>6783</v>
      </c>
      <c r="B510" s="419">
        <v>97186</v>
      </c>
      <c r="C510" s="420" t="s">
        <v>6917</v>
      </c>
      <c r="D510" s="421" t="s">
        <v>844</v>
      </c>
      <c r="E510" s="422">
        <v>34.160000000000004</v>
      </c>
      <c r="F510" s="422">
        <v>34.57</v>
      </c>
      <c r="G510" s="422">
        <v>68.73</v>
      </c>
    </row>
    <row r="511" spans="1:7" ht="60">
      <c r="A511" s="536" t="s">
        <v>6783</v>
      </c>
      <c r="B511" s="419">
        <v>97142</v>
      </c>
      <c r="C511" s="420" t="s">
        <v>6918</v>
      </c>
      <c r="D511" s="421" t="s">
        <v>844</v>
      </c>
      <c r="E511" s="422">
        <v>3.4699999999999998</v>
      </c>
      <c r="F511" s="422">
        <v>2.74</v>
      </c>
      <c r="G511" s="422">
        <v>6.21</v>
      </c>
    </row>
    <row r="512" spans="1:7" ht="60">
      <c r="A512" s="536" t="s">
        <v>6783</v>
      </c>
      <c r="B512" s="419">
        <v>97158</v>
      </c>
      <c r="C512" s="420" t="s">
        <v>6919</v>
      </c>
      <c r="D512" s="421" t="s">
        <v>844</v>
      </c>
      <c r="E512" s="422">
        <v>2.6399999999999997</v>
      </c>
      <c r="F512" s="422">
        <v>2.13</v>
      </c>
      <c r="G512" s="422">
        <v>4.7699999999999996</v>
      </c>
    </row>
    <row r="513" spans="1:7" ht="60">
      <c r="A513" s="536" t="s">
        <v>6783</v>
      </c>
      <c r="B513" s="419">
        <v>97155</v>
      </c>
      <c r="C513" s="420" t="s">
        <v>6920</v>
      </c>
      <c r="D513" s="421" t="s">
        <v>844</v>
      </c>
      <c r="E513" s="422">
        <v>26.719999999999995</v>
      </c>
      <c r="F513" s="422">
        <v>22.01</v>
      </c>
      <c r="G513" s="422">
        <v>48.73</v>
      </c>
    </row>
    <row r="514" spans="1:7" ht="60">
      <c r="A514" s="536" t="s">
        <v>6783</v>
      </c>
      <c r="B514" s="419">
        <v>97171</v>
      </c>
      <c r="C514" s="420" t="s">
        <v>6921</v>
      </c>
      <c r="D514" s="421" t="s">
        <v>844</v>
      </c>
      <c r="E514" s="422">
        <v>20.690000000000005</v>
      </c>
      <c r="F514" s="422">
        <v>18.329999999999998</v>
      </c>
      <c r="G514" s="422">
        <v>39.020000000000003</v>
      </c>
    </row>
    <row r="515" spans="1:7" ht="60">
      <c r="A515" s="536" t="s">
        <v>6783</v>
      </c>
      <c r="B515" s="419">
        <v>97156</v>
      </c>
      <c r="C515" s="420" t="s">
        <v>6922</v>
      </c>
      <c r="D515" s="421" t="s">
        <v>844</v>
      </c>
      <c r="E515" s="422">
        <v>32.1</v>
      </c>
      <c r="F515" s="422">
        <v>26.28</v>
      </c>
      <c r="G515" s="422">
        <v>58.38</v>
      </c>
    </row>
    <row r="516" spans="1:7" ht="60">
      <c r="A516" s="536" t="s">
        <v>6783</v>
      </c>
      <c r="B516" s="419">
        <v>97172</v>
      </c>
      <c r="C516" s="420" t="s">
        <v>6923</v>
      </c>
      <c r="D516" s="421" t="s">
        <v>844</v>
      </c>
      <c r="E516" s="422">
        <v>25.009999999999998</v>
      </c>
      <c r="F516" s="422">
        <v>21.93</v>
      </c>
      <c r="G516" s="422">
        <v>46.94</v>
      </c>
    </row>
    <row r="517" spans="1:7" ht="60">
      <c r="A517" s="536" t="s">
        <v>6783</v>
      </c>
      <c r="B517" s="419">
        <v>97143</v>
      </c>
      <c r="C517" s="420" t="s">
        <v>6924</v>
      </c>
      <c r="D517" s="421" t="s">
        <v>844</v>
      </c>
      <c r="E517" s="422">
        <v>4.4000000000000004</v>
      </c>
      <c r="F517" s="422">
        <v>3.83</v>
      </c>
      <c r="G517" s="422">
        <v>8.23</v>
      </c>
    </row>
    <row r="518" spans="1:7" ht="60">
      <c r="A518" s="536" t="s">
        <v>6783</v>
      </c>
      <c r="B518" s="419">
        <v>97159</v>
      </c>
      <c r="C518" s="420" t="s">
        <v>6925</v>
      </c>
      <c r="D518" s="421" t="s">
        <v>844</v>
      </c>
      <c r="E518" s="422">
        <v>3.3899999999999997</v>
      </c>
      <c r="F518" s="422">
        <v>3.04</v>
      </c>
      <c r="G518" s="422">
        <v>6.43</v>
      </c>
    </row>
    <row r="519" spans="1:7" ht="60">
      <c r="A519" s="536" t="s">
        <v>6783</v>
      </c>
      <c r="B519" s="419">
        <v>97144</v>
      </c>
      <c r="C519" s="420" t="s">
        <v>6926</v>
      </c>
      <c r="D519" s="421" t="s">
        <v>844</v>
      </c>
      <c r="E519" s="422">
        <v>5.39</v>
      </c>
      <c r="F519" s="422">
        <v>4.8899999999999997</v>
      </c>
      <c r="G519" s="422">
        <v>10.28</v>
      </c>
    </row>
    <row r="520" spans="1:7" ht="60">
      <c r="A520" s="536" t="s">
        <v>6783</v>
      </c>
      <c r="B520" s="419">
        <v>97160</v>
      </c>
      <c r="C520" s="420" t="s">
        <v>6927</v>
      </c>
      <c r="D520" s="421" t="s">
        <v>844</v>
      </c>
      <c r="E520" s="422">
        <v>4.1899999999999995</v>
      </c>
      <c r="F520" s="422">
        <v>3.93</v>
      </c>
      <c r="G520" s="422">
        <v>8.1199999999999992</v>
      </c>
    </row>
    <row r="521" spans="1:7" ht="60">
      <c r="A521" s="536" t="s">
        <v>6783</v>
      </c>
      <c r="B521" s="419">
        <v>97145</v>
      </c>
      <c r="C521" s="420" t="s">
        <v>6928</v>
      </c>
      <c r="D521" s="421" t="s">
        <v>844</v>
      </c>
      <c r="E521" s="422">
        <v>6.3500000000000005</v>
      </c>
      <c r="F521" s="422">
        <v>5.97</v>
      </c>
      <c r="G521" s="422">
        <v>12.32</v>
      </c>
    </row>
    <row r="522" spans="1:7" ht="60">
      <c r="A522" s="536" t="s">
        <v>6783</v>
      </c>
      <c r="B522" s="419">
        <v>97161</v>
      </c>
      <c r="C522" s="420" t="s">
        <v>6929</v>
      </c>
      <c r="D522" s="421" t="s">
        <v>844</v>
      </c>
      <c r="E522" s="422">
        <v>4.9700000000000006</v>
      </c>
      <c r="F522" s="422">
        <v>4.84</v>
      </c>
      <c r="G522" s="422">
        <v>9.81</v>
      </c>
    </row>
    <row r="523" spans="1:7" ht="60">
      <c r="A523" s="536" t="s">
        <v>6783</v>
      </c>
      <c r="B523" s="419">
        <v>97146</v>
      </c>
      <c r="C523" s="420" t="s">
        <v>6930</v>
      </c>
      <c r="D523" s="421" t="s">
        <v>844</v>
      </c>
      <c r="E523" s="422">
        <v>7.3500000000000005</v>
      </c>
      <c r="F523" s="422">
        <v>7.03</v>
      </c>
      <c r="G523" s="422">
        <v>14.38</v>
      </c>
    </row>
    <row r="524" spans="1:7" ht="60">
      <c r="A524" s="536" t="s">
        <v>6783</v>
      </c>
      <c r="B524" s="419">
        <v>97162</v>
      </c>
      <c r="C524" s="420" t="s">
        <v>6931</v>
      </c>
      <c r="D524" s="421" t="s">
        <v>844</v>
      </c>
      <c r="E524" s="422">
        <v>5.7799999999999994</v>
      </c>
      <c r="F524" s="422">
        <v>5.75</v>
      </c>
      <c r="G524" s="422">
        <v>11.53</v>
      </c>
    </row>
    <row r="525" spans="1:7" ht="60">
      <c r="A525" s="536" t="s">
        <v>6783</v>
      </c>
      <c r="B525" s="419">
        <v>97147</v>
      </c>
      <c r="C525" s="420" t="s">
        <v>6932</v>
      </c>
      <c r="D525" s="421" t="s">
        <v>844</v>
      </c>
      <c r="E525" s="422">
        <v>8.3500000000000014</v>
      </c>
      <c r="F525" s="422">
        <v>8.09</v>
      </c>
      <c r="G525" s="422">
        <v>16.440000000000001</v>
      </c>
    </row>
    <row r="526" spans="1:7" ht="60">
      <c r="A526" s="536" t="s">
        <v>6783</v>
      </c>
      <c r="B526" s="419">
        <v>97163</v>
      </c>
      <c r="C526" s="420" t="s">
        <v>6933</v>
      </c>
      <c r="D526" s="421" t="s">
        <v>844</v>
      </c>
      <c r="E526" s="422">
        <v>6.6000000000000005</v>
      </c>
      <c r="F526" s="422">
        <v>6.62</v>
      </c>
      <c r="G526" s="422">
        <v>13.22</v>
      </c>
    </row>
    <row r="527" spans="1:7" ht="60">
      <c r="A527" s="536" t="s">
        <v>6783</v>
      </c>
      <c r="B527" s="419">
        <v>97148</v>
      </c>
      <c r="C527" s="420" t="s">
        <v>6934</v>
      </c>
      <c r="D527" s="421" t="s">
        <v>844</v>
      </c>
      <c r="E527" s="422">
        <v>9.3299999999999983</v>
      </c>
      <c r="F527" s="422">
        <v>9.16</v>
      </c>
      <c r="G527" s="422">
        <v>18.489999999999998</v>
      </c>
    </row>
    <row r="528" spans="1:7" ht="60">
      <c r="A528" s="536" t="s">
        <v>6783</v>
      </c>
      <c r="B528" s="419">
        <v>97164</v>
      </c>
      <c r="C528" s="420" t="s">
        <v>6935</v>
      </c>
      <c r="D528" s="421" t="s">
        <v>844</v>
      </c>
      <c r="E528" s="422">
        <v>7.3999999999999995</v>
      </c>
      <c r="F528" s="422">
        <v>7.53</v>
      </c>
      <c r="G528" s="422">
        <v>14.93</v>
      </c>
    </row>
    <row r="529" spans="1:7" ht="60">
      <c r="A529" s="536" t="s">
        <v>6783</v>
      </c>
      <c r="B529" s="419">
        <v>97149</v>
      </c>
      <c r="C529" s="420" t="s">
        <v>6936</v>
      </c>
      <c r="D529" s="421" t="s">
        <v>844</v>
      </c>
      <c r="E529" s="422">
        <v>10.32</v>
      </c>
      <c r="F529" s="422">
        <v>10.25</v>
      </c>
      <c r="G529" s="422">
        <v>20.57</v>
      </c>
    </row>
    <row r="530" spans="1:7" ht="60">
      <c r="A530" s="536" t="s">
        <v>6783</v>
      </c>
      <c r="B530" s="419">
        <v>97165</v>
      </c>
      <c r="C530" s="420" t="s">
        <v>6937</v>
      </c>
      <c r="D530" s="421" t="s">
        <v>844</v>
      </c>
      <c r="E530" s="422">
        <v>8.2199999999999989</v>
      </c>
      <c r="F530" s="422">
        <v>8.43</v>
      </c>
      <c r="G530" s="422">
        <v>16.649999999999999</v>
      </c>
    </row>
    <row r="531" spans="1:7" ht="60">
      <c r="A531" s="536" t="s">
        <v>6783</v>
      </c>
      <c r="B531" s="419">
        <v>97150</v>
      </c>
      <c r="C531" s="420" t="s">
        <v>6938</v>
      </c>
      <c r="D531" s="421" t="s">
        <v>844</v>
      </c>
      <c r="E531" s="422">
        <v>14.649999999999999</v>
      </c>
      <c r="F531" s="422">
        <v>11.3</v>
      </c>
      <c r="G531" s="422">
        <v>25.95</v>
      </c>
    </row>
    <row r="532" spans="1:7" ht="60">
      <c r="A532" s="536" t="s">
        <v>6783</v>
      </c>
      <c r="B532" s="419">
        <v>97166</v>
      </c>
      <c r="C532" s="420" t="s">
        <v>6939</v>
      </c>
      <c r="D532" s="421" t="s">
        <v>844</v>
      </c>
      <c r="E532" s="422">
        <v>11.260000000000002</v>
      </c>
      <c r="F532" s="422">
        <v>9.34</v>
      </c>
      <c r="G532" s="422">
        <v>20.6</v>
      </c>
    </row>
    <row r="533" spans="1:7" ht="60">
      <c r="A533" s="536" t="s">
        <v>6783</v>
      </c>
      <c r="B533" s="419">
        <v>97151</v>
      </c>
      <c r="C533" s="420" t="s">
        <v>6940</v>
      </c>
      <c r="D533" s="421" t="s">
        <v>844</v>
      </c>
      <c r="E533" s="422">
        <v>17.16</v>
      </c>
      <c r="F533" s="422">
        <v>13.46</v>
      </c>
      <c r="G533" s="422">
        <v>30.62</v>
      </c>
    </row>
    <row r="534" spans="1:7" ht="60">
      <c r="A534" s="536" t="s">
        <v>6783</v>
      </c>
      <c r="B534" s="419">
        <v>97167</v>
      </c>
      <c r="C534" s="420" t="s">
        <v>6941</v>
      </c>
      <c r="D534" s="421" t="s">
        <v>844</v>
      </c>
      <c r="E534" s="422">
        <v>13.249999999999998</v>
      </c>
      <c r="F534" s="422">
        <v>11.13</v>
      </c>
      <c r="G534" s="422">
        <v>24.38</v>
      </c>
    </row>
    <row r="535" spans="1:7" ht="60">
      <c r="A535" s="536" t="s">
        <v>6783</v>
      </c>
      <c r="B535" s="419">
        <v>97152</v>
      </c>
      <c r="C535" s="420" t="s">
        <v>6942</v>
      </c>
      <c r="D535" s="421" t="s">
        <v>844</v>
      </c>
      <c r="E535" s="422">
        <v>19.400000000000002</v>
      </c>
      <c r="F535" s="422">
        <v>15.59</v>
      </c>
      <c r="G535" s="422">
        <v>34.99</v>
      </c>
    </row>
    <row r="536" spans="1:7" ht="60">
      <c r="A536" s="536" t="s">
        <v>6783</v>
      </c>
      <c r="B536" s="419">
        <v>97168</v>
      </c>
      <c r="C536" s="420" t="s">
        <v>6943</v>
      </c>
      <c r="D536" s="421" t="s">
        <v>844</v>
      </c>
      <c r="E536" s="422">
        <v>14.950000000000001</v>
      </c>
      <c r="F536" s="422">
        <v>12.94</v>
      </c>
      <c r="G536" s="422">
        <v>27.89</v>
      </c>
    </row>
    <row r="537" spans="1:7" ht="60">
      <c r="A537" s="536" t="s">
        <v>6783</v>
      </c>
      <c r="B537" s="419">
        <v>97141</v>
      </c>
      <c r="C537" s="420" t="s">
        <v>6944</v>
      </c>
      <c r="D537" s="421" t="s">
        <v>844</v>
      </c>
      <c r="E537" s="422">
        <v>3.07</v>
      </c>
      <c r="F537" s="422">
        <v>2.31</v>
      </c>
      <c r="G537" s="422">
        <v>5.38</v>
      </c>
    </row>
    <row r="538" spans="1:7" ht="60">
      <c r="A538" s="536" t="s">
        <v>6783</v>
      </c>
      <c r="B538" s="419">
        <v>97157</v>
      </c>
      <c r="C538" s="420" t="s">
        <v>6945</v>
      </c>
      <c r="D538" s="421" t="s">
        <v>844</v>
      </c>
      <c r="E538" s="422">
        <v>2.3000000000000003</v>
      </c>
      <c r="F538" s="422">
        <v>1.77</v>
      </c>
      <c r="G538" s="422">
        <v>4.07</v>
      </c>
    </row>
    <row r="539" spans="1:7" ht="60">
      <c r="A539" s="536" t="s">
        <v>6783</v>
      </c>
      <c r="B539" s="419">
        <v>97153</v>
      </c>
      <c r="C539" s="420" t="s">
        <v>6946</v>
      </c>
      <c r="D539" s="421" t="s">
        <v>844</v>
      </c>
      <c r="E539" s="422">
        <v>21.810000000000002</v>
      </c>
      <c r="F539" s="422">
        <v>17.72</v>
      </c>
      <c r="G539" s="422">
        <v>39.53</v>
      </c>
    </row>
    <row r="540" spans="1:7" ht="60">
      <c r="A540" s="536" t="s">
        <v>6783</v>
      </c>
      <c r="B540" s="419">
        <v>97169</v>
      </c>
      <c r="C540" s="420" t="s">
        <v>6947</v>
      </c>
      <c r="D540" s="421" t="s">
        <v>844</v>
      </c>
      <c r="E540" s="422">
        <v>16.829999999999998</v>
      </c>
      <c r="F540" s="422">
        <v>14.74</v>
      </c>
      <c r="G540" s="422">
        <v>31.57</v>
      </c>
    </row>
    <row r="541" spans="1:7" ht="60">
      <c r="A541" s="536" t="s">
        <v>6783</v>
      </c>
      <c r="B541" s="419">
        <v>97154</v>
      </c>
      <c r="C541" s="420" t="s">
        <v>6948</v>
      </c>
      <c r="D541" s="421" t="s">
        <v>844</v>
      </c>
      <c r="E541" s="422">
        <v>24.26</v>
      </c>
      <c r="F541" s="422">
        <v>19.87</v>
      </c>
      <c r="G541" s="422">
        <v>44.13</v>
      </c>
    </row>
    <row r="542" spans="1:7" ht="60">
      <c r="A542" s="536" t="s">
        <v>6783</v>
      </c>
      <c r="B542" s="419">
        <v>97170</v>
      </c>
      <c r="C542" s="420" t="s">
        <v>6949</v>
      </c>
      <c r="D542" s="421" t="s">
        <v>844</v>
      </c>
      <c r="E542" s="422">
        <v>18.75</v>
      </c>
      <c r="F542" s="422">
        <v>16.54</v>
      </c>
      <c r="G542" s="422">
        <v>35.29</v>
      </c>
    </row>
    <row r="543" spans="1:7" ht="60">
      <c r="A543" s="536" t="s">
        <v>6783</v>
      </c>
      <c r="B543" s="419">
        <v>105311</v>
      </c>
      <c r="C543" s="420" t="s">
        <v>6950</v>
      </c>
      <c r="D543" s="421" t="s">
        <v>844</v>
      </c>
      <c r="E543" s="422">
        <v>1.6899999999999995</v>
      </c>
      <c r="F543" s="422">
        <v>2.7</v>
      </c>
      <c r="G543" s="422">
        <v>4.3899999999999997</v>
      </c>
    </row>
    <row r="544" spans="1:7" ht="60">
      <c r="A544" s="536" t="s">
        <v>6783</v>
      </c>
      <c r="B544" s="419">
        <v>105339</v>
      </c>
      <c r="C544" s="420" t="s">
        <v>6951</v>
      </c>
      <c r="D544" s="421" t="s">
        <v>844</v>
      </c>
      <c r="E544" s="422">
        <v>1.42</v>
      </c>
      <c r="F544" s="422">
        <v>2.19</v>
      </c>
      <c r="G544" s="422">
        <v>3.61</v>
      </c>
    </row>
    <row r="545" spans="1:7" ht="60">
      <c r="A545" s="536" t="s">
        <v>6783</v>
      </c>
      <c r="B545" s="419">
        <v>97127</v>
      </c>
      <c r="C545" s="420" t="s">
        <v>6952</v>
      </c>
      <c r="D545" s="421" t="s">
        <v>844</v>
      </c>
      <c r="E545" s="422">
        <v>2.2400000000000002</v>
      </c>
      <c r="F545" s="422">
        <v>3.49</v>
      </c>
      <c r="G545" s="422">
        <v>5.73</v>
      </c>
    </row>
    <row r="546" spans="1:7" ht="60">
      <c r="A546" s="536" t="s">
        <v>6783</v>
      </c>
      <c r="B546" s="419">
        <v>97134</v>
      </c>
      <c r="C546" s="420" t="s">
        <v>6953</v>
      </c>
      <c r="D546" s="421" t="s">
        <v>844</v>
      </c>
      <c r="E546" s="422">
        <v>1.9000000000000004</v>
      </c>
      <c r="F546" s="422">
        <v>2.83</v>
      </c>
      <c r="G546" s="422">
        <v>4.7300000000000004</v>
      </c>
    </row>
    <row r="547" spans="1:7" ht="60">
      <c r="A547" s="536" t="s">
        <v>6783</v>
      </c>
      <c r="B547" s="419">
        <v>97128</v>
      </c>
      <c r="C547" s="420" t="s">
        <v>6954</v>
      </c>
      <c r="D547" s="421" t="s">
        <v>844</v>
      </c>
      <c r="E547" s="422">
        <v>5.6300000000000008</v>
      </c>
      <c r="F547" s="422">
        <v>5.58</v>
      </c>
      <c r="G547" s="422">
        <v>11.21</v>
      </c>
    </row>
    <row r="548" spans="1:7" ht="60">
      <c r="A548" s="536" t="s">
        <v>6783</v>
      </c>
      <c r="B548" s="419">
        <v>97135</v>
      </c>
      <c r="C548" s="420" t="s">
        <v>6955</v>
      </c>
      <c r="D548" s="421" t="s">
        <v>844</v>
      </c>
      <c r="E548" s="422">
        <v>4.3600000000000003</v>
      </c>
      <c r="F548" s="422">
        <v>4.22</v>
      </c>
      <c r="G548" s="422">
        <v>8.58</v>
      </c>
    </row>
    <row r="549" spans="1:7" ht="60">
      <c r="A549" s="536" t="s">
        <v>6783</v>
      </c>
      <c r="B549" s="419">
        <v>97129</v>
      </c>
      <c r="C549" s="420" t="s">
        <v>6956</v>
      </c>
      <c r="D549" s="421" t="s">
        <v>844</v>
      </c>
      <c r="E549" s="422">
        <v>6.67</v>
      </c>
      <c r="F549" s="422">
        <v>6.6</v>
      </c>
      <c r="G549" s="422">
        <v>13.27</v>
      </c>
    </row>
    <row r="550" spans="1:7" ht="60">
      <c r="A550" s="536" t="s">
        <v>6783</v>
      </c>
      <c r="B550" s="419">
        <v>97136</v>
      </c>
      <c r="C550" s="420" t="s">
        <v>6957</v>
      </c>
      <c r="D550" s="421" t="s">
        <v>844</v>
      </c>
      <c r="E550" s="422">
        <v>5.1400000000000006</v>
      </c>
      <c r="F550" s="422">
        <v>5.01</v>
      </c>
      <c r="G550" s="422">
        <v>10.15</v>
      </c>
    </row>
    <row r="551" spans="1:7" ht="60">
      <c r="A551" s="536" t="s">
        <v>6783</v>
      </c>
      <c r="B551" s="419">
        <v>97130</v>
      </c>
      <c r="C551" s="420" t="s">
        <v>6958</v>
      </c>
      <c r="D551" s="421" t="s">
        <v>844</v>
      </c>
      <c r="E551" s="422">
        <v>7.72</v>
      </c>
      <c r="F551" s="422">
        <v>7.63</v>
      </c>
      <c r="G551" s="422">
        <v>15.35</v>
      </c>
    </row>
    <row r="552" spans="1:7" ht="60">
      <c r="A552" s="536" t="s">
        <v>6783</v>
      </c>
      <c r="B552" s="419">
        <v>97137</v>
      </c>
      <c r="C552" s="420" t="s">
        <v>6959</v>
      </c>
      <c r="D552" s="421" t="s">
        <v>844</v>
      </c>
      <c r="E552" s="422">
        <v>5.96</v>
      </c>
      <c r="F552" s="422">
        <v>5.79</v>
      </c>
      <c r="G552" s="422">
        <v>11.75</v>
      </c>
    </row>
    <row r="553" spans="1:7" ht="60">
      <c r="A553" s="536" t="s">
        <v>6783</v>
      </c>
      <c r="B553" s="419">
        <v>97131</v>
      </c>
      <c r="C553" s="420" t="s">
        <v>6960</v>
      </c>
      <c r="D553" s="421" t="s">
        <v>844</v>
      </c>
      <c r="E553" s="422">
        <v>8.7799999999999994</v>
      </c>
      <c r="F553" s="422">
        <v>8.65</v>
      </c>
      <c r="G553" s="422">
        <v>17.43</v>
      </c>
    </row>
    <row r="554" spans="1:7" ht="60">
      <c r="A554" s="536" t="s">
        <v>6783</v>
      </c>
      <c r="B554" s="419">
        <v>97138</v>
      </c>
      <c r="C554" s="420" t="s">
        <v>6961</v>
      </c>
      <c r="D554" s="421" t="s">
        <v>844</v>
      </c>
      <c r="E554" s="422">
        <v>6.79</v>
      </c>
      <c r="F554" s="422">
        <v>6.56</v>
      </c>
      <c r="G554" s="422">
        <v>13.35</v>
      </c>
    </row>
    <row r="555" spans="1:7" ht="60">
      <c r="A555" s="536" t="s">
        <v>6783</v>
      </c>
      <c r="B555" s="419">
        <v>97132</v>
      </c>
      <c r="C555" s="420" t="s">
        <v>6962</v>
      </c>
      <c r="D555" s="421" t="s">
        <v>844</v>
      </c>
      <c r="E555" s="422">
        <v>9.8200000000000021</v>
      </c>
      <c r="F555" s="422">
        <v>9.69</v>
      </c>
      <c r="G555" s="422">
        <v>19.510000000000002</v>
      </c>
    </row>
    <row r="556" spans="1:7" ht="60">
      <c r="A556" s="536" t="s">
        <v>6783</v>
      </c>
      <c r="B556" s="419">
        <v>97139</v>
      </c>
      <c r="C556" s="420" t="s">
        <v>6963</v>
      </c>
      <c r="D556" s="421" t="s">
        <v>844</v>
      </c>
      <c r="E556" s="422">
        <v>7.6</v>
      </c>
      <c r="F556" s="422">
        <v>7.35</v>
      </c>
      <c r="G556" s="422">
        <v>14.95</v>
      </c>
    </row>
    <row r="557" spans="1:7" ht="60">
      <c r="A557" s="536" t="s">
        <v>6783</v>
      </c>
      <c r="B557" s="419">
        <v>97133</v>
      </c>
      <c r="C557" s="420" t="s">
        <v>6964</v>
      </c>
      <c r="D557" s="421" t="s">
        <v>844</v>
      </c>
      <c r="E557" s="422">
        <v>11.93</v>
      </c>
      <c r="F557" s="422">
        <v>11.73</v>
      </c>
      <c r="G557" s="422">
        <v>23.66</v>
      </c>
    </row>
    <row r="558" spans="1:7" ht="60">
      <c r="A558" s="536" t="s">
        <v>6783</v>
      </c>
      <c r="B558" s="419">
        <v>97140</v>
      </c>
      <c r="C558" s="420" t="s">
        <v>6965</v>
      </c>
      <c r="D558" s="421" t="s">
        <v>844</v>
      </c>
      <c r="E558" s="422">
        <v>9.2200000000000006</v>
      </c>
      <c r="F558" s="422">
        <v>8.9</v>
      </c>
      <c r="G558" s="422">
        <v>18.12</v>
      </c>
    </row>
    <row r="559" spans="1:7" ht="60">
      <c r="A559" s="536" t="s">
        <v>6783</v>
      </c>
      <c r="B559" s="419">
        <v>97123</v>
      </c>
      <c r="C559" s="420" t="s">
        <v>6966</v>
      </c>
      <c r="D559" s="421" t="s">
        <v>844</v>
      </c>
      <c r="E559" s="422">
        <v>1.7799999999999998</v>
      </c>
      <c r="F559" s="422">
        <v>2.94</v>
      </c>
      <c r="G559" s="422">
        <v>4.72</v>
      </c>
    </row>
    <row r="560" spans="1:7" ht="60">
      <c r="A560" s="536" t="s">
        <v>6783</v>
      </c>
      <c r="B560" s="419">
        <v>97126</v>
      </c>
      <c r="C560" s="420" t="s">
        <v>6967</v>
      </c>
      <c r="D560" s="421" t="s">
        <v>844</v>
      </c>
      <c r="E560" s="422">
        <v>1.5099999999999998</v>
      </c>
      <c r="F560" s="422">
        <v>2.37</v>
      </c>
      <c r="G560" s="422">
        <v>3.88</v>
      </c>
    </row>
    <row r="561" spans="1:7" ht="60">
      <c r="A561" s="536" t="s">
        <v>6783</v>
      </c>
      <c r="B561" s="419">
        <v>105308</v>
      </c>
      <c r="C561" s="420" t="s">
        <v>6968</v>
      </c>
      <c r="D561" s="421" t="s">
        <v>844</v>
      </c>
      <c r="E561" s="422">
        <v>2.1200000000000006</v>
      </c>
      <c r="F561" s="422">
        <v>3.32</v>
      </c>
      <c r="G561" s="422">
        <v>5.44</v>
      </c>
    </row>
    <row r="562" spans="1:7" ht="60">
      <c r="A562" s="536" t="s">
        <v>6783</v>
      </c>
      <c r="B562" s="419">
        <v>105312</v>
      </c>
      <c r="C562" s="420" t="s">
        <v>6969</v>
      </c>
      <c r="D562" s="421" t="s">
        <v>844</v>
      </c>
      <c r="E562" s="422">
        <v>1.7999999999999998</v>
      </c>
      <c r="F562" s="422">
        <v>2.7</v>
      </c>
      <c r="G562" s="422">
        <v>4.5</v>
      </c>
    </row>
    <row r="563" spans="1:7" ht="60">
      <c r="A563" s="536" t="s">
        <v>6783</v>
      </c>
      <c r="B563" s="419">
        <v>105309</v>
      </c>
      <c r="C563" s="420" t="s">
        <v>6970</v>
      </c>
      <c r="D563" s="421" t="s">
        <v>844</v>
      </c>
      <c r="E563" s="422">
        <v>2.3100000000000005</v>
      </c>
      <c r="F563" s="422">
        <v>3.55</v>
      </c>
      <c r="G563" s="422">
        <v>5.86</v>
      </c>
    </row>
    <row r="564" spans="1:7" ht="60">
      <c r="A564" s="536" t="s">
        <v>6783</v>
      </c>
      <c r="B564" s="419">
        <v>105313</v>
      </c>
      <c r="C564" s="420" t="s">
        <v>6971</v>
      </c>
      <c r="D564" s="421" t="s">
        <v>844</v>
      </c>
      <c r="E564" s="422">
        <v>1.96</v>
      </c>
      <c r="F564" s="422">
        <v>2.88</v>
      </c>
      <c r="G564" s="422">
        <v>4.84</v>
      </c>
    </row>
    <row r="565" spans="1:7" ht="60">
      <c r="A565" s="536" t="s">
        <v>6783</v>
      </c>
      <c r="B565" s="419">
        <v>105310</v>
      </c>
      <c r="C565" s="420" t="s">
        <v>6972</v>
      </c>
      <c r="D565" s="421" t="s">
        <v>844</v>
      </c>
      <c r="E565" s="422">
        <v>2.7200000000000006</v>
      </c>
      <c r="F565" s="422">
        <v>4.18</v>
      </c>
      <c r="G565" s="422">
        <v>6.9</v>
      </c>
    </row>
    <row r="566" spans="1:7" ht="60">
      <c r="A566" s="536" t="s">
        <v>6783</v>
      </c>
      <c r="B566" s="419">
        <v>105314</v>
      </c>
      <c r="C566" s="420" t="s">
        <v>6973</v>
      </c>
      <c r="D566" s="421" t="s">
        <v>844</v>
      </c>
      <c r="E566" s="422">
        <v>2.3199999999999998</v>
      </c>
      <c r="F566" s="422">
        <v>3.39</v>
      </c>
      <c r="G566" s="422">
        <v>5.71</v>
      </c>
    </row>
    <row r="567" spans="1:7" ht="60">
      <c r="A567" s="536" t="s">
        <v>6783</v>
      </c>
      <c r="B567" s="419">
        <v>97121</v>
      </c>
      <c r="C567" s="420" t="s">
        <v>6974</v>
      </c>
      <c r="D567" s="421" t="s">
        <v>844</v>
      </c>
      <c r="E567" s="422">
        <v>1.23</v>
      </c>
      <c r="F567" s="422">
        <v>2.15</v>
      </c>
      <c r="G567" s="422">
        <v>3.38</v>
      </c>
    </row>
    <row r="568" spans="1:7" ht="60">
      <c r="A568" s="536" t="s">
        <v>6783</v>
      </c>
      <c r="B568" s="419">
        <v>97124</v>
      </c>
      <c r="C568" s="420" t="s">
        <v>6975</v>
      </c>
      <c r="D568" s="421" t="s">
        <v>844</v>
      </c>
      <c r="E568" s="422">
        <v>1.0099999999999998</v>
      </c>
      <c r="F568" s="422">
        <v>1.75</v>
      </c>
      <c r="G568" s="422">
        <v>2.76</v>
      </c>
    </row>
    <row r="569" spans="1:7" ht="60">
      <c r="A569" s="536" t="s">
        <v>6783</v>
      </c>
      <c r="B569" s="419">
        <v>97122</v>
      </c>
      <c r="C569" s="420" t="s">
        <v>6976</v>
      </c>
      <c r="D569" s="421" t="s">
        <v>844</v>
      </c>
      <c r="E569" s="422">
        <v>1.5300000000000002</v>
      </c>
      <c r="F569" s="422">
        <v>2.54</v>
      </c>
      <c r="G569" s="422">
        <v>4.07</v>
      </c>
    </row>
    <row r="570" spans="1:7" ht="60">
      <c r="A570" s="536" t="s">
        <v>6783</v>
      </c>
      <c r="B570" s="419">
        <v>97125</v>
      </c>
      <c r="C570" s="420" t="s">
        <v>6977</v>
      </c>
      <c r="D570" s="421" t="s">
        <v>844</v>
      </c>
      <c r="E570" s="422">
        <v>1.2799999999999998</v>
      </c>
      <c r="F570" s="422">
        <v>2.06</v>
      </c>
      <c r="G570" s="422">
        <v>3.34</v>
      </c>
    </row>
    <row r="571" spans="1:7" ht="60">
      <c r="A571" s="536" t="s">
        <v>6783</v>
      </c>
      <c r="B571" s="419">
        <v>105296</v>
      </c>
      <c r="C571" s="420" t="s">
        <v>6978</v>
      </c>
      <c r="D571" s="421" t="s">
        <v>843</v>
      </c>
      <c r="E571" s="422">
        <v>157.57999999999998</v>
      </c>
      <c r="F571" s="422">
        <v>17.829999999999998</v>
      </c>
      <c r="G571" s="422">
        <v>175.41</v>
      </c>
    </row>
    <row r="572" spans="1:7" ht="60">
      <c r="A572" s="536" t="s">
        <v>6783</v>
      </c>
      <c r="B572" s="419">
        <v>105374</v>
      </c>
      <c r="C572" s="420" t="s">
        <v>6979</v>
      </c>
      <c r="D572" s="421" t="s">
        <v>843</v>
      </c>
      <c r="E572" s="422">
        <v>155.85</v>
      </c>
      <c r="F572" s="422">
        <v>14.47</v>
      </c>
      <c r="G572" s="422">
        <v>170.32</v>
      </c>
    </row>
    <row r="573" spans="1:7" ht="60">
      <c r="A573" s="536" t="s">
        <v>6783</v>
      </c>
      <c r="B573" s="419">
        <v>105292</v>
      </c>
      <c r="C573" s="420" t="s">
        <v>6980</v>
      </c>
      <c r="D573" s="421" t="s">
        <v>843</v>
      </c>
      <c r="E573" s="422">
        <v>39.5</v>
      </c>
      <c r="F573" s="422">
        <v>13.08</v>
      </c>
      <c r="G573" s="422">
        <v>52.58</v>
      </c>
    </row>
    <row r="574" spans="1:7" ht="60">
      <c r="A574" s="536" t="s">
        <v>6783</v>
      </c>
      <c r="B574" s="419">
        <v>105293</v>
      </c>
      <c r="C574" s="420" t="s">
        <v>6981</v>
      </c>
      <c r="D574" s="421" t="s">
        <v>843</v>
      </c>
      <c r="E574" s="422">
        <v>38.24</v>
      </c>
      <c r="F574" s="422">
        <v>10.61</v>
      </c>
      <c r="G574" s="422">
        <v>48.85</v>
      </c>
    </row>
    <row r="575" spans="1:7" ht="60">
      <c r="A575" s="536" t="s">
        <v>6783</v>
      </c>
      <c r="B575" s="419">
        <v>105294</v>
      </c>
      <c r="C575" s="420" t="s">
        <v>6982</v>
      </c>
      <c r="D575" s="421" t="s">
        <v>843</v>
      </c>
      <c r="E575" s="422">
        <v>88.289999999999992</v>
      </c>
      <c r="F575" s="422">
        <v>15.46</v>
      </c>
      <c r="G575" s="422">
        <v>103.75</v>
      </c>
    </row>
    <row r="576" spans="1:7" ht="60">
      <c r="A576" s="536" t="s">
        <v>6783</v>
      </c>
      <c r="B576" s="419">
        <v>105295</v>
      </c>
      <c r="C576" s="420" t="s">
        <v>6983</v>
      </c>
      <c r="D576" s="421" t="s">
        <v>843</v>
      </c>
      <c r="E576" s="422">
        <v>86.81</v>
      </c>
      <c r="F576" s="422">
        <v>12.53</v>
      </c>
      <c r="G576" s="422">
        <v>99.34</v>
      </c>
    </row>
    <row r="577" spans="1:7" ht="60">
      <c r="A577" s="536" t="s">
        <v>6783</v>
      </c>
      <c r="B577" s="419">
        <v>105290</v>
      </c>
      <c r="C577" s="420" t="s">
        <v>6984</v>
      </c>
      <c r="D577" s="421" t="s">
        <v>843</v>
      </c>
      <c r="E577" s="422">
        <v>56.68</v>
      </c>
      <c r="F577" s="422">
        <v>11.88</v>
      </c>
      <c r="G577" s="422">
        <v>68.56</v>
      </c>
    </row>
    <row r="578" spans="1:7" ht="60">
      <c r="A578" s="536" t="s">
        <v>6783</v>
      </c>
      <c r="B578" s="419">
        <v>105291</v>
      </c>
      <c r="C578" s="420" t="s">
        <v>6985</v>
      </c>
      <c r="D578" s="421" t="s">
        <v>843</v>
      </c>
      <c r="E578" s="422">
        <v>55.529999999999994</v>
      </c>
      <c r="F578" s="422">
        <v>9.6300000000000008</v>
      </c>
      <c r="G578" s="422">
        <v>65.16</v>
      </c>
    </row>
    <row r="579" spans="1:7" ht="60">
      <c r="A579" s="536" t="s">
        <v>6783</v>
      </c>
      <c r="B579" s="419">
        <v>105286</v>
      </c>
      <c r="C579" s="420" t="s">
        <v>6986</v>
      </c>
      <c r="D579" s="421" t="s">
        <v>843</v>
      </c>
      <c r="E579" s="422">
        <v>23.09</v>
      </c>
      <c r="F579" s="422">
        <v>8.7100000000000009</v>
      </c>
      <c r="G579" s="422">
        <v>31.8</v>
      </c>
    </row>
    <row r="580" spans="1:7" ht="60">
      <c r="A580" s="536" t="s">
        <v>6783</v>
      </c>
      <c r="B580" s="419">
        <v>105287</v>
      </c>
      <c r="C580" s="420" t="s">
        <v>6987</v>
      </c>
      <c r="D580" s="421" t="s">
        <v>843</v>
      </c>
      <c r="E580" s="422">
        <v>22.229999999999997</v>
      </c>
      <c r="F580" s="422">
        <v>7.08</v>
      </c>
      <c r="G580" s="422">
        <v>29.31</v>
      </c>
    </row>
    <row r="581" spans="1:7" ht="60">
      <c r="A581" s="536" t="s">
        <v>6783</v>
      </c>
      <c r="B581" s="419">
        <v>105288</v>
      </c>
      <c r="C581" s="420" t="s">
        <v>6988</v>
      </c>
      <c r="D581" s="421" t="s">
        <v>843</v>
      </c>
      <c r="E581" s="422">
        <v>41.040000000000006</v>
      </c>
      <c r="F581" s="422">
        <v>10.3</v>
      </c>
      <c r="G581" s="422">
        <v>51.34</v>
      </c>
    </row>
    <row r="582" spans="1:7" ht="60">
      <c r="A582" s="536" t="s">
        <v>6783</v>
      </c>
      <c r="B582" s="419">
        <v>105289</v>
      </c>
      <c r="C582" s="420" t="s">
        <v>6989</v>
      </c>
      <c r="D582" s="421" t="s">
        <v>843</v>
      </c>
      <c r="E582" s="422">
        <v>40.049999999999997</v>
      </c>
      <c r="F582" s="422">
        <v>8.35</v>
      </c>
      <c r="G582" s="422">
        <v>48.4</v>
      </c>
    </row>
    <row r="583" spans="1:7" ht="60">
      <c r="A583" s="536" t="s">
        <v>6783</v>
      </c>
      <c r="B583" s="419">
        <v>105375</v>
      </c>
      <c r="C583" s="420" t="s">
        <v>6990</v>
      </c>
      <c r="D583" s="421" t="s">
        <v>843</v>
      </c>
      <c r="E583" s="422">
        <v>114.94</v>
      </c>
      <c r="F583" s="422">
        <v>23.79</v>
      </c>
      <c r="G583" s="422">
        <v>138.72999999999999</v>
      </c>
    </row>
    <row r="584" spans="1:7" ht="60">
      <c r="A584" s="536" t="s">
        <v>6783</v>
      </c>
      <c r="B584" s="419">
        <v>105376</v>
      </c>
      <c r="C584" s="420" t="s">
        <v>6991</v>
      </c>
      <c r="D584" s="421" t="s">
        <v>843</v>
      </c>
      <c r="E584" s="422">
        <v>112.64999999999999</v>
      </c>
      <c r="F584" s="422">
        <v>19.3</v>
      </c>
      <c r="G584" s="422">
        <v>131.94999999999999</v>
      </c>
    </row>
    <row r="585" spans="1:7" ht="60">
      <c r="A585" s="536" t="s">
        <v>6783</v>
      </c>
      <c r="B585" s="419">
        <v>105331</v>
      </c>
      <c r="C585" s="420" t="s">
        <v>6992</v>
      </c>
      <c r="D585" s="421" t="s">
        <v>844</v>
      </c>
      <c r="E585" s="422">
        <v>53.62</v>
      </c>
      <c r="F585" s="422">
        <v>2.7</v>
      </c>
      <c r="G585" s="422">
        <v>56.32</v>
      </c>
    </row>
    <row r="586" spans="1:7" ht="60">
      <c r="A586" s="536" t="s">
        <v>6783</v>
      </c>
      <c r="B586" s="419">
        <v>105332</v>
      </c>
      <c r="C586" s="420" t="s">
        <v>6993</v>
      </c>
      <c r="D586" s="421" t="s">
        <v>844</v>
      </c>
      <c r="E586" s="422">
        <v>53.35</v>
      </c>
      <c r="F586" s="422">
        <v>2.19</v>
      </c>
      <c r="G586" s="422">
        <v>55.54</v>
      </c>
    </row>
    <row r="587" spans="1:7" ht="60">
      <c r="A587" s="536" t="s">
        <v>6783</v>
      </c>
      <c r="B587" s="419">
        <v>105333</v>
      </c>
      <c r="C587" s="420" t="s">
        <v>6994</v>
      </c>
      <c r="D587" s="421" t="s">
        <v>844</v>
      </c>
      <c r="E587" s="422">
        <v>242.48</v>
      </c>
      <c r="F587" s="422">
        <v>5.58</v>
      </c>
      <c r="G587" s="422">
        <v>248.06</v>
      </c>
    </row>
    <row r="588" spans="1:7" ht="60">
      <c r="A588" s="536" t="s">
        <v>6783</v>
      </c>
      <c r="B588" s="419">
        <v>105334</v>
      </c>
      <c r="C588" s="420" t="s">
        <v>6995</v>
      </c>
      <c r="D588" s="421" t="s">
        <v>844</v>
      </c>
      <c r="E588" s="422">
        <v>241.21</v>
      </c>
      <c r="F588" s="422">
        <v>4.22</v>
      </c>
      <c r="G588" s="422">
        <v>245.43</v>
      </c>
    </row>
    <row r="589" spans="1:7" ht="60">
      <c r="A589" s="536" t="s">
        <v>6783</v>
      </c>
      <c r="B589" s="419">
        <v>105335</v>
      </c>
      <c r="C589" s="420" t="s">
        <v>6996</v>
      </c>
      <c r="D589" s="421" t="s">
        <v>844</v>
      </c>
      <c r="E589" s="422">
        <v>367.24</v>
      </c>
      <c r="F589" s="422">
        <v>6.61</v>
      </c>
      <c r="G589" s="422">
        <v>373.85</v>
      </c>
    </row>
    <row r="590" spans="1:7" ht="60">
      <c r="A590" s="536" t="s">
        <v>6783</v>
      </c>
      <c r="B590" s="419">
        <v>105336</v>
      </c>
      <c r="C590" s="420" t="s">
        <v>6997</v>
      </c>
      <c r="D590" s="421" t="s">
        <v>844</v>
      </c>
      <c r="E590" s="422">
        <v>365.73</v>
      </c>
      <c r="F590" s="422">
        <v>5</v>
      </c>
      <c r="G590" s="422">
        <v>370.73</v>
      </c>
    </row>
    <row r="591" spans="1:7" ht="60">
      <c r="A591" s="536" t="s">
        <v>6783</v>
      </c>
      <c r="B591" s="419">
        <v>105337</v>
      </c>
      <c r="C591" s="420" t="s">
        <v>6998</v>
      </c>
      <c r="D591" s="421" t="s">
        <v>844</v>
      </c>
      <c r="E591" s="422">
        <v>519.73</v>
      </c>
      <c r="F591" s="422">
        <v>7.64</v>
      </c>
      <c r="G591" s="422">
        <v>527.37</v>
      </c>
    </row>
    <row r="592" spans="1:7" ht="60">
      <c r="A592" s="536" t="s">
        <v>6783</v>
      </c>
      <c r="B592" s="419">
        <v>105338</v>
      </c>
      <c r="C592" s="420" t="s">
        <v>6999</v>
      </c>
      <c r="D592" s="421" t="s">
        <v>844</v>
      </c>
      <c r="E592" s="422">
        <v>517.96</v>
      </c>
      <c r="F592" s="422">
        <v>5.81</v>
      </c>
      <c r="G592" s="422">
        <v>523.77</v>
      </c>
    </row>
    <row r="593" spans="1:7" ht="60">
      <c r="A593" s="536" t="s">
        <v>6783</v>
      </c>
      <c r="B593" s="419">
        <v>105329</v>
      </c>
      <c r="C593" s="420" t="s">
        <v>7000</v>
      </c>
      <c r="D593" s="421" t="s">
        <v>843</v>
      </c>
      <c r="E593" s="422">
        <v>76.449999999999989</v>
      </c>
      <c r="F593" s="422">
        <v>2.93</v>
      </c>
      <c r="G593" s="422">
        <v>79.38</v>
      </c>
    </row>
    <row r="594" spans="1:7" ht="60">
      <c r="A594" s="536" t="s">
        <v>6783</v>
      </c>
      <c r="B594" s="419">
        <v>105330</v>
      </c>
      <c r="C594" s="420" t="s">
        <v>7001</v>
      </c>
      <c r="D594" s="421" t="s">
        <v>843</v>
      </c>
      <c r="E594" s="422">
        <v>76.17</v>
      </c>
      <c r="F594" s="422">
        <v>2.37</v>
      </c>
      <c r="G594" s="422">
        <v>78.540000000000006</v>
      </c>
    </row>
    <row r="595" spans="1:7" ht="60">
      <c r="A595" s="536" t="s">
        <v>6783</v>
      </c>
      <c r="B595" s="419">
        <v>105260</v>
      </c>
      <c r="C595" s="420" t="s">
        <v>7002</v>
      </c>
      <c r="D595" s="421" t="s">
        <v>843</v>
      </c>
      <c r="E595" s="422">
        <v>23.98</v>
      </c>
      <c r="F595" s="422">
        <v>2.15</v>
      </c>
      <c r="G595" s="422">
        <v>26.13</v>
      </c>
    </row>
    <row r="596" spans="1:7" ht="60">
      <c r="A596" s="536" t="s">
        <v>6783</v>
      </c>
      <c r="B596" s="419">
        <v>105285</v>
      </c>
      <c r="C596" s="420" t="s">
        <v>7003</v>
      </c>
      <c r="D596" s="421" t="s">
        <v>843</v>
      </c>
      <c r="E596" s="422">
        <v>23.770000000000003</v>
      </c>
      <c r="F596" s="422">
        <v>1.74</v>
      </c>
      <c r="G596" s="422">
        <v>25.51</v>
      </c>
    </row>
    <row r="597" spans="1:7" ht="60">
      <c r="A597" s="536" t="s">
        <v>6783</v>
      </c>
      <c r="B597" s="419">
        <v>105327</v>
      </c>
      <c r="C597" s="420" t="s">
        <v>7004</v>
      </c>
      <c r="D597" s="421" t="s">
        <v>843</v>
      </c>
      <c r="E597" s="422">
        <v>46.22</v>
      </c>
      <c r="F597" s="422">
        <v>2.54</v>
      </c>
      <c r="G597" s="422">
        <v>48.76</v>
      </c>
    </row>
    <row r="598" spans="1:7" ht="60">
      <c r="A598" s="536" t="s">
        <v>6783</v>
      </c>
      <c r="B598" s="419">
        <v>105328</v>
      </c>
      <c r="C598" s="420" t="s">
        <v>7005</v>
      </c>
      <c r="D598" s="421" t="s">
        <v>843</v>
      </c>
      <c r="E598" s="422">
        <v>45.97</v>
      </c>
      <c r="F598" s="422">
        <v>2.06</v>
      </c>
      <c r="G598" s="422">
        <v>48.03</v>
      </c>
    </row>
    <row r="599" spans="1:7" ht="60">
      <c r="A599" s="536" t="s">
        <v>6783</v>
      </c>
      <c r="B599" s="419">
        <v>105377</v>
      </c>
      <c r="C599" s="420" t="s">
        <v>7006</v>
      </c>
      <c r="D599" s="421" t="s">
        <v>843</v>
      </c>
      <c r="E599" s="422">
        <v>39.410000000000004</v>
      </c>
      <c r="F599" s="422">
        <v>7.19</v>
      </c>
      <c r="G599" s="422">
        <v>46.6</v>
      </c>
    </row>
    <row r="600" spans="1:7" ht="60">
      <c r="A600" s="536" t="s">
        <v>6783</v>
      </c>
      <c r="B600" s="419">
        <v>105368</v>
      </c>
      <c r="C600" s="420" t="s">
        <v>7007</v>
      </c>
      <c r="D600" s="421" t="s">
        <v>843</v>
      </c>
      <c r="E600" s="422">
        <v>37.11</v>
      </c>
      <c r="F600" s="422">
        <v>5.49</v>
      </c>
      <c r="G600" s="422">
        <v>42.6</v>
      </c>
    </row>
    <row r="601" spans="1:7" ht="60">
      <c r="A601" s="536" t="s">
        <v>6783</v>
      </c>
      <c r="B601" s="419">
        <v>105369</v>
      </c>
      <c r="C601" s="420" t="s">
        <v>7008</v>
      </c>
      <c r="D601" s="421" t="s">
        <v>843</v>
      </c>
      <c r="E601" s="422">
        <v>63.249999999999993</v>
      </c>
      <c r="F601" s="422">
        <v>9.6</v>
      </c>
      <c r="G601" s="422">
        <v>72.849999999999994</v>
      </c>
    </row>
    <row r="602" spans="1:7" ht="60">
      <c r="A602" s="536" t="s">
        <v>6783</v>
      </c>
      <c r="B602" s="419">
        <v>105370</v>
      </c>
      <c r="C602" s="420" t="s">
        <v>7009</v>
      </c>
      <c r="D602" s="421" t="s">
        <v>843</v>
      </c>
      <c r="E602" s="422">
        <v>60.17</v>
      </c>
      <c r="F602" s="422">
        <v>7.33</v>
      </c>
      <c r="G602" s="422">
        <v>67.5</v>
      </c>
    </row>
    <row r="603" spans="1:7" ht="90">
      <c r="A603" s="536" t="s">
        <v>7010</v>
      </c>
      <c r="B603" s="419">
        <v>92864</v>
      </c>
      <c r="C603" s="420" t="s">
        <v>7011</v>
      </c>
      <c r="D603" s="421" t="s">
        <v>844</v>
      </c>
      <c r="E603" s="422">
        <v>68.41</v>
      </c>
      <c r="F603" s="422">
        <v>25.03</v>
      </c>
      <c r="G603" s="422">
        <v>93.44</v>
      </c>
    </row>
    <row r="604" spans="1:7" ht="90">
      <c r="A604" s="536" t="s">
        <v>7010</v>
      </c>
      <c r="B604" s="419">
        <v>92848</v>
      </c>
      <c r="C604" s="420" t="s">
        <v>7012</v>
      </c>
      <c r="D604" s="421" t="s">
        <v>844</v>
      </c>
      <c r="E604" s="422">
        <v>61.86999999999999</v>
      </c>
      <c r="F604" s="422">
        <v>20.45</v>
      </c>
      <c r="G604" s="422">
        <v>82.32</v>
      </c>
    </row>
    <row r="605" spans="1:7" ht="90">
      <c r="A605" s="536" t="s">
        <v>7010</v>
      </c>
      <c r="B605" s="419">
        <v>92850</v>
      </c>
      <c r="C605" s="420" t="s">
        <v>7013</v>
      </c>
      <c r="D605" s="421" t="s">
        <v>844</v>
      </c>
      <c r="E605" s="422">
        <v>16.88</v>
      </c>
      <c r="F605" s="422">
        <v>6.25</v>
      </c>
      <c r="G605" s="422">
        <v>23.13</v>
      </c>
    </row>
    <row r="606" spans="1:7" ht="90">
      <c r="A606" s="536" t="s">
        <v>7010</v>
      </c>
      <c r="B606" s="419">
        <v>92834</v>
      </c>
      <c r="C606" s="420" t="s">
        <v>7014</v>
      </c>
      <c r="D606" s="421" t="s">
        <v>844</v>
      </c>
      <c r="E606" s="422">
        <v>15.219999999999999</v>
      </c>
      <c r="F606" s="422">
        <v>5.1100000000000003</v>
      </c>
      <c r="G606" s="422">
        <v>20.329999999999998</v>
      </c>
    </row>
    <row r="607" spans="1:7" ht="90">
      <c r="A607" s="536" t="s">
        <v>7010</v>
      </c>
      <c r="B607" s="419">
        <v>92852</v>
      </c>
      <c r="C607" s="420" t="s">
        <v>7015</v>
      </c>
      <c r="D607" s="421" t="s">
        <v>844</v>
      </c>
      <c r="E607" s="422">
        <v>22.23</v>
      </c>
      <c r="F607" s="422">
        <v>8.93</v>
      </c>
      <c r="G607" s="422">
        <v>31.16</v>
      </c>
    </row>
    <row r="608" spans="1:7" ht="90">
      <c r="A608" s="536" t="s">
        <v>7010</v>
      </c>
      <c r="B608" s="419">
        <v>92836</v>
      </c>
      <c r="C608" s="420" t="s">
        <v>7016</v>
      </c>
      <c r="D608" s="421" t="s">
        <v>844</v>
      </c>
      <c r="E608" s="422">
        <v>19.88</v>
      </c>
      <c r="F608" s="422">
        <v>7.3</v>
      </c>
      <c r="G608" s="422">
        <v>27.18</v>
      </c>
    </row>
    <row r="609" spans="1:7" ht="90">
      <c r="A609" s="536" t="s">
        <v>7010</v>
      </c>
      <c r="B609" s="419">
        <v>92854</v>
      </c>
      <c r="C609" s="420" t="s">
        <v>7017</v>
      </c>
      <c r="D609" s="421" t="s">
        <v>844</v>
      </c>
      <c r="E609" s="422">
        <v>27.89</v>
      </c>
      <c r="F609" s="422">
        <v>11.63</v>
      </c>
      <c r="G609" s="422">
        <v>39.520000000000003</v>
      </c>
    </row>
    <row r="610" spans="1:7" ht="90">
      <c r="A610" s="536" t="s">
        <v>7010</v>
      </c>
      <c r="B610" s="419">
        <v>92838</v>
      </c>
      <c r="C610" s="420" t="s">
        <v>7018</v>
      </c>
      <c r="D610" s="421" t="s">
        <v>844</v>
      </c>
      <c r="E610" s="422">
        <v>24.85</v>
      </c>
      <c r="F610" s="422">
        <v>9.51</v>
      </c>
      <c r="G610" s="422">
        <v>34.36</v>
      </c>
    </row>
    <row r="611" spans="1:7" ht="90">
      <c r="A611" s="536" t="s">
        <v>7010</v>
      </c>
      <c r="B611" s="419">
        <v>92856</v>
      </c>
      <c r="C611" s="420" t="s">
        <v>7019</v>
      </c>
      <c r="D611" s="421" t="s">
        <v>844</v>
      </c>
      <c r="E611" s="422">
        <v>33.82</v>
      </c>
      <c r="F611" s="422">
        <v>14.29</v>
      </c>
      <c r="G611" s="422">
        <v>48.11</v>
      </c>
    </row>
    <row r="612" spans="1:7" ht="90">
      <c r="A612" s="536" t="s">
        <v>7010</v>
      </c>
      <c r="B612" s="419">
        <v>92840</v>
      </c>
      <c r="C612" s="420" t="s">
        <v>7020</v>
      </c>
      <c r="D612" s="421" t="s">
        <v>844</v>
      </c>
      <c r="E612" s="422">
        <v>30.08</v>
      </c>
      <c r="F612" s="422">
        <v>11.68</v>
      </c>
      <c r="G612" s="422">
        <v>41.76</v>
      </c>
    </row>
    <row r="613" spans="1:7" ht="90">
      <c r="A613" s="536" t="s">
        <v>7010</v>
      </c>
      <c r="B613" s="419">
        <v>92858</v>
      </c>
      <c r="C613" s="420" t="s">
        <v>7021</v>
      </c>
      <c r="D613" s="421" t="s">
        <v>844</v>
      </c>
      <c r="E613" s="422">
        <v>42.5</v>
      </c>
      <c r="F613" s="422">
        <v>16.98</v>
      </c>
      <c r="G613" s="422">
        <v>59.48</v>
      </c>
    </row>
    <row r="614" spans="1:7" ht="90">
      <c r="A614" s="536" t="s">
        <v>7010</v>
      </c>
      <c r="B614" s="419">
        <v>92842</v>
      </c>
      <c r="C614" s="420" t="s">
        <v>7022</v>
      </c>
      <c r="D614" s="421" t="s">
        <v>844</v>
      </c>
      <c r="E614" s="422">
        <v>38.029999999999994</v>
      </c>
      <c r="F614" s="422">
        <v>13.88</v>
      </c>
      <c r="G614" s="422">
        <v>51.91</v>
      </c>
    </row>
    <row r="615" spans="1:7" ht="90">
      <c r="A615" s="536" t="s">
        <v>7010</v>
      </c>
      <c r="B615" s="419">
        <v>92860</v>
      </c>
      <c r="C615" s="420" t="s">
        <v>7023</v>
      </c>
      <c r="D615" s="421" t="s">
        <v>844</v>
      </c>
      <c r="E615" s="422">
        <v>50.53</v>
      </c>
      <c r="F615" s="422">
        <v>19.670000000000002</v>
      </c>
      <c r="G615" s="422">
        <v>70.2</v>
      </c>
    </row>
    <row r="616" spans="1:7" ht="90">
      <c r="A616" s="536" t="s">
        <v>7010</v>
      </c>
      <c r="B616" s="419">
        <v>92844</v>
      </c>
      <c r="C616" s="420" t="s">
        <v>7024</v>
      </c>
      <c r="D616" s="421" t="s">
        <v>844</v>
      </c>
      <c r="E616" s="422">
        <v>45.379999999999995</v>
      </c>
      <c r="F616" s="422">
        <v>16.05</v>
      </c>
      <c r="G616" s="422">
        <v>61.43</v>
      </c>
    </row>
    <row r="617" spans="1:7" ht="90">
      <c r="A617" s="536" t="s">
        <v>7010</v>
      </c>
      <c r="B617" s="419">
        <v>92862</v>
      </c>
      <c r="C617" s="420" t="s">
        <v>7025</v>
      </c>
      <c r="D617" s="421" t="s">
        <v>844</v>
      </c>
      <c r="E617" s="422">
        <v>57.959999999999994</v>
      </c>
      <c r="F617" s="422">
        <v>22.34</v>
      </c>
      <c r="G617" s="422">
        <v>80.3</v>
      </c>
    </row>
    <row r="618" spans="1:7" ht="90">
      <c r="A618" s="536" t="s">
        <v>7010</v>
      </c>
      <c r="B618" s="419">
        <v>92846</v>
      </c>
      <c r="C618" s="420" t="s">
        <v>7026</v>
      </c>
      <c r="D618" s="421" t="s">
        <v>844</v>
      </c>
      <c r="E618" s="422">
        <v>52.09</v>
      </c>
      <c r="F618" s="422">
        <v>18.27</v>
      </c>
      <c r="G618" s="422">
        <v>70.36</v>
      </c>
    </row>
    <row r="619" spans="1:7" ht="90">
      <c r="A619" s="536" t="s">
        <v>7010</v>
      </c>
      <c r="B619" s="419">
        <v>92828</v>
      </c>
      <c r="C619" s="420" t="s">
        <v>7027</v>
      </c>
      <c r="D619" s="421" t="s">
        <v>844</v>
      </c>
      <c r="E619" s="422">
        <v>73.13</v>
      </c>
      <c r="F619" s="422">
        <v>47.75</v>
      </c>
      <c r="G619" s="422">
        <v>120.88</v>
      </c>
    </row>
    <row r="620" spans="1:7" ht="90">
      <c r="A620" s="536" t="s">
        <v>7010</v>
      </c>
      <c r="B620" s="419">
        <v>92815</v>
      </c>
      <c r="C620" s="420" t="s">
        <v>7028</v>
      </c>
      <c r="D620" s="421" t="s">
        <v>844</v>
      </c>
      <c r="E620" s="422">
        <v>66.55</v>
      </c>
      <c r="F620" s="422">
        <v>43.19</v>
      </c>
      <c r="G620" s="422">
        <v>109.74</v>
      </c>
    </row>
    <row r="621" spans="1:7" ht="90">
      <c r="A621" s="536" t="s">
        <v>7010</v>
      </c>
      <c r="B621" s="419">
        <v>92830</v>
      </c>
      <c r="C621" s="420" t="s">
        <v>7029</v>
      </c>
      <c r="D621" s="421" t="s">
        <v>844</v>
      </c>
      <c r="E621" s="422">
        <v>90.66</v>
      </c>
      <c r="F621" s="422">
        <v>58.4</v>
      </c>
      <c r="G621" s="422">
        <v>149.06</v>
      </c>
    </row>
    <row r="622" spans="1:7" ht="90">
      <c r="A622" s="536" t="s">
        <v>7010</v>
      </c>
      <c r="B622" s="419">
        <v>92817</v>
      </c>
      <c r="C622" s="420" t="s">
        <v>7030</v>
      </c>
      <c r="D622" s="421" t="s">
        <v>844</v>
      </c>
      <c r="E622" s="422">
        <v>82.700000000000017</v>
      </c>
      <c r="F622" s="422">
        <v>52.85</v>
      </c>
      <c r="G622" s="422">
        <v>135.55000000000001</v>
      </c>
    </row>
    <row r="623" spans="1:7" ht="90">
      <c r="A623" s="536" t="s">
        <v>7010</v>
      </c>
      <c r="B623" s="419">
        <v>92832</v>
      </c>
      <c r="C623" s="420" t="s">
        <v>7031</v>
      </c>
      <c r="D623" s="421" t="s">
        <v>844</v>
      </c>
      <c r="E623" s="422">
        <v>118.41999999999999</v>
      </c>
      <c r="F623" s="422">
        <v>74.84</v>
      </c>
      <c r="G623" s="422">
        <v>193.26</v>
      </c>
    </row>
    <row r="624" spans="1:7" ht="90">
      <c r="A624" s="536" t="s">
        <v>7010</v>
      </c>
      <c r="B624" s="419">
        <v>92819</v>
      </c>
      <c r="C624" s="420" t="s">
        <v>7032</v>
      </c>
      <c r="D624" s="421" t="s">
        <v>844</v>
      </c>
      <c r="E624" s="422">
        <v>108.34</v>
      </c>
      <c r="F624" s="422">
        <v>67.84</v>
      </c>
      <c r="G624" s="422">
        <v>176.18</v>
      </c>
    </row>
    <row r="625" spans="1:7" ht="90">
      <c r="A625" s="536" t="s">
        <v>7010</v>
      </c>
      <c r="B625" s="419">
        <v>92820</v>
      </c>
      <c r="C625" s="420" t="s">
        <v>7033</v>
      </c>
      <c r="D625" s="421" t="s">
        <v>844</v>
      </c>
      <c r="E625" s="422">
        <v>18.170000000000002</v>
      </c>
      <c r="F625" s="422">
        <v>12.49</v>
      </c>
      <c r="G625" s="422">
        <v>30.66</v>
      </c>
    </row>
    <row r="626" spans="1:7" ht="90">
      <c r="A626" s="536" t="s">
        <v>7010</v>
      </c>
      <c r="B626" s="419">
        <v>92808</v>
      </c>
      <c r="C626" s="420" t="s">
        <v>7034</v>
      </c>
      <c r="D626" s="421" t="s">
        <v>844</v>
      </c>
      <c r="E626" s="422">
        <v>16.510000000000002</v>
      </c>
      <c r="F626" s="422">
        <v>11.34</v>
      </c>
      <c r="G626" s="422">
        <v>27.85</v>
      </c>
    </row>
    <row r="627" spans="1:7" ht="90">
      <c r="A627" s="536" t="s">
        <v>7010</v>
      </c>
      <c r="B627" s="419">
        <v>92821</v>
      </c>
      <c r="C627" s="420" t="s">
        <v>7035</v>
      </c>
      <c r="D627" s="421" t="s">
        <v>844</v>
      </c>
      <c r="E627" s="422">
        <v>25.38</v>
      </c>
      <c r="F627" s="422">
        <v>17.309999999999999</v>
      </c>
      <c r="G627" s="422">
        <v>42.69</v>
      </c>
    </row>
    <row r="628" spans="1:7" ht="90">
      <c r="A628" s="536" t="s">
        <v>7010</v>
      </c>
      <c r="B628" s="419">
        <v>92809</v>
      </c>
      <c r="C628" s="420" t="s">
        <v>7036</v>
      </c>
      <c r="D628" s="421" t="s">
        <v>844</v>
      </c>
      <c r="E628" s="422">
        <v>23.03</v>
      </c>
      <c r="F628" s="422">
        <v>15.68</v>
      </c>
      <c r="G628" s="422">
        <v>38.71</v>
      </c>
    </row>
    <row r="629" spans="1:7" ht="90">
      <c r="A629" s="536" t="s">
        <v>7010</v>
      </c>
      <c r="B629" s="419">
        <v>92822</v>
      </c>
      <c r="C629" s="420" t="s">
        <v>7037</v>
      </c>
      <c r="D629" s="421" t="s">
        <v>844</v>
      </c>
      <c r="E629" s="422">
        <v>32.840000000000003</v>
      </c>
      <c r="F629" s="422">
        <v>22.25</v>
      </c>
      <c r="G629" s="422">
        <v>55.09</v>
      </c>
    </row>
    <row r="630" spans="1:7" ht="90">
      <c r="A630" s="536" t="s">
        <v>7010</v>
      </c>
      <c r="B630" s="419">
        <v>92810</v>
      </c>
      <c r="C630" s="420" t="s">
        <v>7038</v>
      </c>
      <c r="D630" s="421" t="s">
        <v>844</v>
      </c>
      <c r="E630" s="422">
        <v>29.8</v>
      </c>
      <c r="F630" s="422">
        <v>20.12</v>
      </c>
      <c r="G630" s="422">
        <v>49.92</v>
      </c>
    </row>
    <row r="631" spans="1:7" ht="90">
      <c r="A631" s="536" t="s">
        <v>7010</v>
      </c>
      <c r="B631" s="419">
        <v>92824</v>
      </c>
      <c r="C631" s="420" t="s">
        <v>7039</v>
      </c>
      <c r="D631" s="421" t="s">
        <v>844</v>
      </c>
      <c r="E631" s="422">
        <v>40.480000000000004</v>
      </c>
      <c r="F631" s="422">
        <v>27.22</v>
      </c>
      <c r="G631" s="422">
        <v>67.7</v>
      </c>
    </row>
    <row r="632" spans="1:7" ht="90">
      <c r="A632" s="536" t="s">
        <v>7010</v>
      </c>
      <c r="B632" s="419">
        <v>92811</v>
      </c>
      <c r="C632" s="420" t="s">
        <v>7040</v>
      </c>
      <c r="D632" s="421" t="s">
        <v>844</v>
      </c>
      <c r="E632" s="422">
        <v>36.75</v>
      </c>
      <c r="F632" s="422">
        <v>24.6</v>
      </c>
      <c r="G632" s="422">
        <v>61.35</v>
      </c>
    </row>
    <row r="633" spans="1:7" ht="90">
      <c r="A633" s="536" t="s">
        <v>7010</v>
      </c>
      <c r="B633" s="419">
        <v>92825</v>
      </c>
      <c r="C633" s="420" t="s">
        <v>7041</v>
      </c>
      <c r="D633" s="421" t="s">
        <v>844</v>
      </c>
      <c r="E633" s="422">
        <v>48.349999999999994</v>
      </c>
      <c r="F633" s="422">
        <v>32.25</v>
      </c>
      <c r="G633" s="422">
        <v>80.599999999999994</v>
      </c>
    </row>
    <row r="634" spans="1:7" ht="90">
      <c r="A634" s="536" t="s">
        <v>7010</v>
      </c>
      <c r="B634" s="419">
        <v>92812</v>
      </c>
      <c r="C634" s="420" t="s">
        <v>7042</v>
      </c>
      <c r="D634" s="421" t="s">
        <v>844</v>
      </c>
      <c r="E634" s="422">
        <v>43.91</v>
      </c>
      <c r="F634" s="422">
        <v>29.14</v>
      </c>
      <c r="G634" s="422">
        <v>73.05</v>
      </c>
    </row>
    <row r="635" spans="1:7" ht="90">
      <c r="A635" s="536" t="s">
        <v>7010</v>
      </c>
      <c r="B635" s="419">
        <v>92826</v>
      </c>
      <c r="C635" s="420" t="s">
        <v>7043</v>
      </c>
      <c r="D635" s="421" t="s">
        <v>844</v>
      </c>
      <c r="E635" s="422">
        <v>56.390000000000008</v>
      </c>
      <c r="F635" s="422">
        <v>37.369999999999997</v>
      </c>
      <c r="G635" s="422">
        <v>93.76</v>
      </c>
    </row>
    <row r="636" spans="1:7" ht="90">
      <c r="A636" s="536" t="s">
        <v>7010</v>
      </c>
      <c r="B636" s="419">
        <v>92813</v>
      </c>
      <c r="C636" s="420" t="s">
        <v>7044</v>
      </c>
      <c r="D636" s="421" t="s">
        <v>844</v>
      </c>
      <c r="E636" s="422">
        <v>51.26</v>
      </c>
      <c r="F636" s="422">
        <v>33.770000000000003</v>
      </c>
      <c r="G636" s="422">
        <v>85.03</v>
      </c>
    </row>
    <row r="637" spans="1:7" ht="90">
      <c r="A637" s="536" t="s">
        <v>7010</v>
      </c>
      <c r="B637" s="419">
        <v>92827</v>
      </c>
      <c r="C637" s="420" t="s">
        <v>7045</v>
      </c>
      <c r="D637" s="421" t="s">
        <v>844</v>
      </c>
      <c r="E637" s="422">
        <v>64.699999999999989</v>
      </c>
      <c r="F637" s="422">
        <v>42.54</v>
      </c>
      <c r="G637" s="422">
        <v>107.24</v>
      </c>
    </row>
    <row r="638" spans="1:7" ht="90">
      <c r="A638" s="536" t="s">
        <v>7010</v>
      </c>
      <c r="B638" s="419">
        <v>92814</v>
      </c>
      <c r="C638" s="420" t="s">
        <v>7046</v>
      </c>
      <c r="D638" s="421" t="s">
        <v>844</v>
      </c>
      <c r="E638" s="422">
        <v>58.82</v>
      </c>
      <c r="F638" s="422">
        <v>38.46</v>
      </c>
      <c r="G638" s="422">
        <v>97.28</v>
      </c>
    </row>
    <row r="639" spans="1:7" ht="90">
      <c r="A639" s="536" t="s">
        <v>7010</v>
      </c>
      <c r="B639" s="419">
        <v>95570</v>
      </c>
      <c r="C639" s="420" t="s">
        <v>7047</v>
      </c>
      <c r="D639" s="421" t="s">
        <v>844</v>
      </c>
      <c r="E639" s="422">
        <v>50.620000000000005</v>
      </c>
      <c r="F639" s="422">
        <v>12.48</v>
      </c>
      <c r="G639" s="422">
        <v>63.1</v>
      </c>
    </row>
    <row r="640" spans="1:7" ht="90">
      <c r="A640" s="536" t="s">
        <v>7010</v>
      </c>
      <c r="B640" s="419">
        <v>95567</v>
      </c>
      <c r="C640" s="420" t="s">
        <v>7048</v>
      </c>
      <c r="D640" s="421" t="s">
        <v>844</v>
      </c>
      <c r="E640" s="422">
        <v>48.95</v>
      </c>
      <c r="F640" s="422">
        <v>11.34</v>
      </c>
      <c r="G640" s="422">
        <v>60.29</v>
      </c>
    </row>
    <row r="641" spans="1:7" ht="90">
      <c r="A641" s="536" t="s">
        <v>7010</v>
      </c>
      <c r="B641" s="419">
        <v>95571</v>
      </c>
      <c r="C641" s="420" t="s">
        <v>7049</v>
      </c>
      <c r="D641" s="421" t="s">
        <v>844</v>
      </c>
      <c r="E641" s="422">
        <v>63.699999999999996</v>
      </c>
      <c r="F641" s="422">
        <v>17.32</v>
      </c>
      <c r="G641" s="422">
        <v>81.02</v>
      </c>
    </row>
    <row r="642" spans="1:7" ht="90">
      <c r="A642" s="536" t="s">
        <v>7010</v>
      </c>
      <c r="B642" s="419">
        <v>95568</v>
      </c>
      <c r="C642" s="420" t="s">
        <v>7050</v>
      </c>
      <c r="D642" s="421" t="s">
        <v>844</v>
      </c>
      <c r="E642" s="422">
        <v>61.370000000000005</v>
      </c>
      <c r="F642" s="422">
        <v>15.67</v>
      </c>
      <c r="G642" s="422">
        <v>77.040000000000006</v>
      </c>
    </row>
    <row r="643" spans="1:7" ht="90">
      <c r="A643" s="536" t="s">
        <v>7010</v>
      </c>
      <c r="B643" s="419">
        <v>95572</v>
      </c>
      <c r="C643" s="420" t="s">
        <v>7051</v>
      </c>
      <c r="D643" s="421" t="s">
        <v>844</v>
      </c>
      <c r="E643" s="422">
        <v>89.9</v>
      </c>
      <c r="F643" s="422">
        <v>22.25</v>
      </c>
      <c r="G643" s="422">
        <v>112.15</v>
      </c>
    </row>
    <row r="644" spans="1:7" ht="90">
      <c r="A644" s="536" t="s">
        <v>7010</v>
      </c>
      <c r="B644" s="419">
        <v>95569</v>
      </c>
      <c r="C644" s="420" t="s">
        <v>7052</v>
      </c>
      <c r="D644" s="421" t="s">
        <v>844</v>
      </c>
      <c r="E644" s="422">
        <v>86.850000000000009</v>
      </c>
      <c r="F644" s="422">
        <v>20.13</v>
      </c>
      <c r="G644" s="422">
        <v>106.98</v>
      </c>
    </row>
    <row r="645" spans="1:7" ht="90">
      <c r="A645" s="536" t="s">
        <v>7010</v>
      </c>
      <c r="B645" s="419">
        <v>92863</v>
      </c>
      <c r="C645" s="420" t="s">
        <v>7053</v>
      </c>
      <c r="D645" s="421" t="s">
        <v>844</v>
      </c>
      <c r="E645" s="422">
        <v>1052.5899999999999</v>
      </c>
      <c r="F645" s="422">
        <v>25</v>
      </c>
      <c r="G645" s="422">
        <v>1077.5899999999999</v>
      </c>
    </row>
    <row r="646" spans="1:7" ht="90">
      <c r="A646" s="536" t="s">
        <v>7010</v>
      </c>
      <c r="B646" s="419">
        <v>92847</v>
      </c>
      <c r="C646" s="420" t="s">
        <v>7054</v>
      </c>
      <c r="D646" s="421" t="s">
        <v>844</v>
      </c>
      <c r="E646" s="422">
        <v>1046</v>
      </c>
      <c r="F646" s="422">
        <v>20.47</v>
      </c>
      <c r="G646" s="422">
        <v>1066.47</v>
      </c>
    </row>
    <row r="647" spans="1:7" ht="90">
      <c r="A647" s="536" t="s">
        <v>7010</v>
      </c>
      <c r="B647" s="419">
        <v>92849</v>
      </c>
      <c r="C647" s="420" t="s">
        <v>7055</v>
      </c>
      <c r="D647" s="421" t="s">
        <v>844</v>
      </c>
      <c r="E647" s="422">
        <v>222.78</v>
      </c>
      <c r="F647" s="422">
        <v>6.25</v>
      </c>
      <c r="G647" s="422">
        <v>229.03</v>
      </c>
    </row>
    <row r="648" spans="1:7" ht="90">
      <c r="A648" s="536" t="s">
        <v>7010</v>
      </c>
      <c r="B648" s="419">
        <v>92833</v>
      </c>
      <c r="C648" s="420" t="s">
        <v>7056</v>
      </c>
      <c r="D648" s="421" t="s">
        <v>844</v>
      </c>
      <c r="E648" s="422">
        <v>221.11999999999998</v>
      </c>
      <c r="F648" s="422">
        <v>5.1100000000000003</v>
      </c>
      <c r="G648" s="422">
        <v>226.23</v>
      </c>
    </row>
    <row r="649" spans="1:7" ht="90">
      <c r="A649" s="536" t="s">
        <v>7010</v>
      </c>
      <c r="B649" s="419">
        <v>92851</v>
      </c>
      <c r="C649" s="420" t="s">
        <v>7057</v>
      </c>
      <c r="D649" s="421" t="s">
        <v>844</v>
      </c>
      <c r="E649" s="422">
        <v>233.41</v>
      </c>
      <c r="F649" s="422">
        <v>8.94</v>
      </c>
      <c r="G649" s="422">
        <v>242.35</v>
      </c>
    </row>
    <row r="650" spans="1:7" ht="90">
      <c r="A650" s="536" t="s">
        <v>7010</v>
      </c>
      <c r="B650" s="419">
        <v>92835</v>
      </c>
      <c r="C650" s="420" t="s">
        <v>7058</v>
      </c>
      <c r="D650" s="421" t="s">
        <v>844</v>
      </c>
      <c r="E650" s="422">
        <v>231.06</v>
      </c>
      <c r="F650" s="422">
        <v>7.31</v>
      </c>
      <c r="G650" s="422">
        <v>238.37</v>
      </c>
    </row>
    <row r="651" spans="1:7" ht="90">
      <c r="A651" s="536" t="s">
        <v>7010</v>
      </c>
      <c r="B651" s="419">
        <v>92853</v>
      </c>
      <c r="C651" s="420" t="s">
        <v>7059</v>
      </c>
      <c r="D651" s="421" t="s">
        <v>844</v>
      </c>
      <c r="E651" s="422">
        <v>418.56</v>
      </c>
      <c r="F651" s="422">
        <v>11.65</v>
      </c>
      <c r="G651" s="422">
        <v>430.21</v>
      </c>
    </row>
    <row r="652" spans="1:7" ht="90">
      <c r="A652" s="536" t="s">
        <v>7010</v>
      </c>
      <c r="B652" s="419">
        <v>92837</v>
      </c>
      <c r="C652" s="420" t="s">
        <v>7060</v>
      </c>
      <c r="D652" s="421" t="s">
        <v>844</v>
      </c>
      <c r="E652" s="422">
        <v>415.53000000000003</v>
      </c>
      <c r="F652" s="422">
        <v>9.52</v>
      </c>
      <c r="G652" s="422">
        <v>425.05</v>
      </c>
    </row>
    <row r="653" spans="1:7" ht="90">
      <c r="A653" s="536" t="s">
        <v>7010</v>
      </c>
      <c r="B653" s="419">
        <v>92855</v>
      </c>
      <c r="C653" s="420" t="s">
        <v>7061</v>
      </c>
      <c r="D653" s="421" t="s">
        <v>844</v>
      </c>
      <c r="E653" s="422">
        <v>513.22</v>
      </c>
      <c r="F653" s="422">
        <v>14.29</v>
      </c>
      <c r="G653" s="422">
        <v>527.51</v>
      </c>
    </row>
    <row r="654" spans="1:7" ht="90">
      <c r="A654" s="536" t="s">
        <v>7010</v>
      </c>
      <c r="B654" s="419">
        <v>92839</v>
      </c>
      <c r="C654" s="420" t="s">
        <v>7062</v>
      </c>
      <c r="D654" s="421" t="s">
        <v>844</v>
      </c>
      <c r="E654" s="422">
        <v>509.48999999999995</v>
      </c>
      <c r="F654" s="422">
        <v>11.67</v>
      </c>
      <c r="G654" s="422">
        <v>521.16</v>
      </c>
    </row>
    <row r="655" spans="1:7" ht="90">
      <c r="A655" s="536" t="s">
        <v>7010</v>
      </c>
      <c r="B655" s="419">
        <v>92857</v>
      </c>
      <c r="C655" s="420" t="s">
        <v>7063</v>
      </c>
      <c r="D655" s="421" t="s">
        <v>844</v>
      </c>
      <c r="E655" s="422">
        <v>668.65</v>
      </c>
      <c r="F655" s="422">
        <v>17</v>
      </c>
      <c r="G655" s="422">
        <v>685.65</v>
      </c>
    </row>
    <row r="656" spans="1:7" ht="90">
      <c r="A656" s="536" t="s">
        <v>7010</v>
      </c>
      <c r="B656" s="419">
        <v>92841</v>
      </c>
      <c r="C656" s="420" t="s">
        <v>7064</v>
      </c>
      <c r="D656" s="421" t="s">
        <v>844</v>
      </c>
      <c r="E656" s="422">
        <v>664.18000000000006</v>
      </c>
      <c r="F656" s="422">
        <v>13.9</v>
      </c>
      <c r="G656" s="422">
        <v>678.08</v>
      </c>
    </row>
    <row r="657" spans="1:7" ht="90">
      <c r="A657" s="536" t="s">
        <v>7010</v>
      </c>
      <c r="B657" s="419">
        <v>92859</v>
      </c>
      <c r="C657" s="420" t="s">
        <v>7065</v>
      </c>
      <c r="D657" s="421" t="s">
        <v>844</v>
      </c>
      <c r="E657" s="422">
        <v>690.54000000000008</v>
      </c>
      <c r="F657" s="422">
        <v>19.670000000000002</v>
      </c>
      <c r="G657" s="422">
        <v>710.21</v>
      </c>
    </row>
    <row r="658" spans="1:7" ht="90">
      <c r="A658" s="536" t="s">
        <v>7010</v>
      </c>
      <c r="B658" s="419">
        <v>92843</v>
      </c>
      <c r="C658" s="420" t="s">
        <v>7066</v>
      </c>
      <c r="D658" s="421" t="s">
        <v>844</v>
      </c>
      <c r="E658" s="422">
        <v>685.38000000000011</v>
      </c>
      <c r="F658" s="422">
        <v>16.059999999999999</v>
      </c>
      <c r="G658" s="422">
        <v>701.44</v>
      </c>
    </row>
    <row r="659" spans="1:7" ht="90">
      <c r="A659" s="536" t="s">
        <v>7010</v>
      </c>
      <c r="B659" s="419">
        <v>92861</v>
      </c>
      <c r="C659" s="420" t="s">
        <v>7067</v>
      </c>
      <c r="D659" s="421" t="s">
        <v>844</v>
      </c>
      <c r="E659" s="422">
        <v>1028.3399999999999</v>
      </c>
      <c r="F659" s="422">
        <v>22.38</v>
      </c>
      <c r="G659" s="422">
        <v>1050.72</v>
      </c>
    </row>
    <row r="660" spans="1:7" ht="90">
      <c r="A660" s="536" t="s">
        <v>7010</v>
      </c>
      <c r="B660" s="419">
        <v>92845</v>
      </c>
      <c r="C660" s="420" t="s">
        <v>7068</v>
      </c>
      <c r="D660" s="421" t="s">
        <v>844</v>
      </c>
      <c r="E660" s="422">
        <v>1022.47</v>
      </c>
      <c r="F660" s="422">
        <v>18.309999999999999</v>
      </c>
      <c r="G660" s="422">
        <v>1040.78</v>
      </c>
    </row>
    <row r="661" spans="1:7" ht="90">
      <c r="A661" s="536" t="s">
        <v>7010</v>
      </c>
      <c r="B661" s="419">
        <v>92226</v>
      </c>
      <c r="C661" s="420" t="s">
        <v>7069</v>
      </c>
      <c r="D661" s="421" t="s">
        <v>844</v>
      </c>
      <c r="E661" s="422">
        <v>563.08000000000004</v>
      </c>
      <c r="F661" s="422">
        <v>47.76</v>
      </c>
      <c r="G661" s="422">
        <v>610.84</v>
      </c>
    </row>
    <row r="662" spans="1:7" ht="90">
      <c r="A662" s="536" t="s">
        <v>7010</v>
      </c>
      <c r="B662" s="419">
        <v>92216</v>
      </c>
      <c r="C662" s="420" t="s">
        <v>7070</v>
      </c>
      <c r="D662" s="421" t="s">
        <v>844</v>
      </c>
      <c r="E662" s="422">
        <v>556.53000000000009</v>
      </c>
      <c r="F662" s="422">
        <v>43.17</v>
      </c>
      <c r="G662" s="422">
        <v>599.70000000000005</v>
      </c>
    </row>
    <row r="663" spans="1:7" ht="90">
      <c r="A663" s="536" t="s">
        <v>7010</v>
      </c>
      <c r="B663" s="419">
        <v>92829</v>
      </c>
      <c r="C663" s="420" t="s">
        <v>7071</v>
      </c>
      <c r="D663" s="421" t="s">
        <v>844</v>
      </c>
      <c r="E663" s="422">
        <v>822.45</v>
      </c>
      <c r="F663" s="422">
        <v>58.39</v>
      </c>
      <c r="G663" s="422">
        <v>880.84</v>
      </c>
    </row>
    <row r="664" spans="1:7" ht="90">
      <c r="A664" s="536" t="s">
        <v>7010</v>
      </c>
      <c r="B664" s="419">
        <v>92816</v>
      </c>
      <c r="C664" s="420" t="s">
        <v>7072</v>
      </c>
      <c r="D664" s="421" t="s">
        <v>844</v>
      </c>
      <c r="E664" s="422">
        <v>814.51</v>
      </c>
      <c r="F664" s="422">
        <v>52.82</v>
      </c>
      <c r="G664" s="422">
        <v>867.33</v>
      </c>
    </row>
    <row r="665" spans="1:7" ht="90">
      <c r="A665" s="536" t="s">
        <v>7010</v>
      </c>
      <c r="B665" s="419">
        <v>92831</v>
      </c>
      <c r="C665" s="420" t="s">
        <v>7073</v>
      </c>
      <c r="D665" s="421" t="s">
        <v>844</v>
      </c>
      <c r="E665" s="422">
        <v>1178.6100000000001</v>
      </c>
      <c r="F665" s="422">
        <v>74.83</v>
      </c>
      <c r="G665" s="422">
        <v>1253.44</v>
      </c>
    </row>
    <row r="666" spans="1:7" ht="90">
      <c r="A666" s="536" t="s">
        <v>7010</v>
      </c>
      <c r="B666" s="419">
        <v>92818</v>
      </c>
      <c r="C666" s="420" t="s">
        <v>7074</v>
      </c>
      <c r="D666" s="421" t="s">
        <v>844</v>
      </c>
      <c r="E666" s="422">
        <v>1168.4899999999998</v>
      </c>
      <c r="F666" s="422">
        <v>67.87</v>
      </c>
      <c r="G666" s="422">
        <v>1236.3599999999999</v>
      </c>
    </row>
    <row r="667" spans="1:7" ht="90">
      <c r="A667" s="536" t="s">
        <v>7010</v>
      </c>
      <c r="B667" s="419">
        <v>95566</v>
      </c>
      <c r="C667" s="420" t="s">
        <v>7075</v>
      </c>
      <c r="D667" s="421" t="s">
        <v>844</v>
      </c>
      <c r="E667" s="422">
        <v>133.26</v>
      </c>
      <c r="F667" s="422">
        <v>12.49</v>
      </c>
      <c r="G667" s="422">
        <v>145.75</v>
      </c>
    </row>
    <row r="668" spans="1:7" ht="90">
      <c r="A668" s="536" t="s">
        <v>7010</v>
      </c>
      <c r="B668" s="419">
        <v>95565</v>
      </c>
      <c r="C668" s="420" t="s">
        <v>7076</v>
      </c>
      <c r="D668" s="421" t="s">
        <v>844</v>
      </c>
      <c r="E668" s="422">
        <v>131.60999999999999</v>
      </c>
      <c r="F668" s="422">
        <v>11.33</v>
      </c>
      <c r="G668" s="422">
        <v>142.94</v>
      </c>
    </row>
    <row r="669" spans="1:7" ht="90">
      <c r="A669" s="536" t="s">
        <v>7010</v>
      </c>
      <c r="B669" s="419">
        <v>92219</v>
      </c>
      <c r="C669" s="420" t="s">
        <v>7077</v>
      </c>
      <c r="D669" s="421" t="s">
        <v>844</v>
      </c>
      <c r="E669" s="422">
        <v>155.25</v>
      </c>
      <c r="F669" s="422">
        <v>17.32</v>
      </c>
      <c r="G669" s="422">
        <v>172.57</v>
      </c>
    </row>
    <row r="670" spans="1:7" ht="90">
      <c r="A670" s="536" t="s">
        <v>7010</v>
      </c>
      <c r="B670" s="419">
        <v>92210</v>
      </c>
      <c r="C670" s="420" t="s">
        <v>7078</v>
      </c>
      <c r="D670" s="421" t="s">
        <v>844</v>
      </c>
      <c r="E670" s="422">
        <v>152.92000000000002</v>
      </c>
      <c r="F670" s="422">
        <v>15.67</v>
      </c>
      <c r="G670" s="422">
        <v>168.59</v>
      </c>
    </row>
    <row r="671" spans="1:7" ht="90">
      <c r="A671" s="536" t="s">
        <v>7010</v>
      </c>
      <c r="B671" s="419">
        <v>92220</v>
      </c>
      <c r="C671" s="420" t="s">
        <v>7079</v>
      </c>
      <c r="D671" s="421" t="s">
        <v>844</v>
      </c>
      <c r="E671" s="422">
        <v>188.06</v>
      </c>
      <c r="F671" s="422">
        <v>22.25</v>
      </c>
      <c r="G671" s="422">
        <v>210.31</v>
      </c>
    </row>
    <row r="672" spans="1:7" ht="90">
      <c r="A672" s="536" t="s">
        <v>7010</v>
      </c>
      <c r="B672" s="419">
        <v>92211</v>
      </c>
      <c r="C672" s="420" t="s">
        <v>7080</v>
      </c>
      <c r="D672" s="421" t="s">
        <v>844</v>
      </c>
      <c r="E672" s="422">
        <v>185.01999999999998</v>
      </c>
      <c r="F672" s="422">
        <v>20.12</v>
      </c>
      <c r="G672" s="422">
        <v>205.14</v>
      </c>
    </row>
    <row r="673" spans="1:7" ht="90">
      <c r="A673" s="536" t="s">
        <v>7010</v>
      </c>
      <c r="B673" s="419">
        <v>92221</v>
      </c>
      <c r="C673" s="420" t="s">
        <v>7081</v>
      </c>
      <c r="D673" s="421" t="s">
        <v>844</v>
      </c>
      <c r="E673" s="422">
        <v>291.81</v>
      </c>
      <c r="F673" s="422">
        <v>27.21</v>
      </c>
      <c r="G673" s="422">
        <v>319.02</v>
      </c>
    </row>
    <row r="674" spans="1:7" ht="90">
      <c r="A674" s="536" t="s">
        <v>7010</v>
      </c>
      <c r="B674" s="419">
        <v>92212</v>
      </c>
      <c r="C674" s="420" t="s">
        <v>7082</v>
      </c>
      <c r="D674" s="421" t="s">
        <v>844</v>
      </c>
      <c r="E674" s="422">
        <v>288.07</v>
      </c>
      <c r="F674" s="422">
        <v>24.6</v>
      </c>
      <c r="G674" s="422">
        <v>312.67</v>
      </c>
    </row>
    <row r="675" spans="1:7" ht="90">
      <c r="A675" s="536" t="s">
        <v>7010</v>
      </c>
      <c r="B675" s="419">
        <v>92222</v>
      </c>
      <c r="C675" s="420" t="s">
        <v>7083</v>
      </c>
      <c r="D675" s="421" t="s">
        <v>844</v>
      </c>
      <c r="E675" s="422">
        <v>390.9</v>
      </c>
      <c r="F675" s="422">
        <v>32.24</v>
      </c>
      <c r="G675" s="422">
        <v>423.14</v>
      </c>
    </row>
    <row r="676" spans="1:7" ht="90">
      <c r="A676" s="536" t="s">
        <v>7010</v>
      </c>
      <c r="B676" s="419">
        <v>92213</v>
      </c>
      <c r="C676" s="420" t="s">
        <v>7084</v>
      </c>
      <c r="D676" s="421" t="s">
        <v>844</v>
      </c>
      <c r="E676" s="422">
        <v>386.46</v>
      </c>
      <c r="F676" s="422">
        <v>29.13</v>
      </c>
      <c r="G676" s="422">
        <v>415.59</v>
      </c>
    </row>
    <row r="677" spans="1:7" ht="90">
      <c r="A677" s="536" t="s">
        <v>7010</v>
      </c>
      <c r="B677" s="419">
        <v>92223</v>
      </c>
      <c r="C677" s="420" t="s">
        <v>7085</v>
      </c>
      <c r="D677" s="421" t="s">
        <v>844</v>
      </c>
      <c r="E677" s="422">
        <v>474.55</v>
      </c>
      <c r="F677" s="422">
        <v>37.36</v>
      </c>
      <c r="G677" s="422">
        <v>511.91</v>
      </c>
    </row>
    <row r="678" spans="1:7" ht="90">
      <c r="A678" s="536" t="s">
        <v>7010</v>
      </c>
      <c r="B678" s="419">
        <v>92214</v>
      </c>
      <c r="C678" s="420" t="s">
        <v>7086</v>
      </c>
      <c r="D678" s="421" t="s">
        <v>844</v>
      </c>
      <c r="E678" s="422">
        <v>469.42</v>
      </c>
      <c r="F678" s="422">
        <v>33.76</v>
      </c>
      <c r="G678" s="422">
        <v>503.18</v>
      </c>
    </row>
    <row r="679" spans="1:7" ht="90">
      <c r="A679" s="536" t="s">
        <v>7010</v>
      </c>
      <c r="B679" s="419">
        <v>92224</v>
      </c>
      <c r="C679" s="420" t="s">
        <v>7087</v>
      </c>
      <c r="D679" s="421" t="s">
        <v>844</v>
      </c>
      <c r="E679" s="422">
        <v>545.16000000000008</v>
      </c>
      <c r="F679" s="422">
        <v>42.54</v>
      </c>
      <c r="G679" s="422">
        <v>587.70000000000005</v>
      </c>
    </row>
    <row r="680" spans="1:7" ht="90">
      <c r="A680" s="536" t="s">
        <v>7010</v>
      </c>
      <c r="B680" s="419">
        <v>92215</v>
      </c>
      <c r="C680" s="420" t="s">
        <v>7088</v>
      </c>
      <c r="D680" s="421" t="s">
        <v>844</v>
      </c>
      <c r="E680" s="422">
        <v>539.27</v>
      </c>
      <c r="F680" s="422">
        <v>38.47</v>
      </c>
      <c r="G680" s="422">
        <v>577.74</v>
      </c>
    </row>
    <row r="681" spans="1:7" ht="45">
      <c r="A681" s="536" t="s">
        <v>7089</v>
      </c>
      <c r="B681" s="419">
        <v>94342</v>
      </c>
      <c r="C681" s="420" t="s">
        <v>6539</v>
      </c>
      <c r="D681" s="421" t="s">
        <v>845</v>
      </c>
      <c r="E681" s="422">
        <v>94.990000000000009</v>
      </c>
      <c r="F681" s="422">
        <v>20.77</v>
      </c>
      <c r="G681" s="422">
        <v>115.76</v>
      </c>
    </row>
    <row r="682" spans="1:7" ht="45">
      <c r="A682" s="536" t="s">
        <v>7089</v>
      </c>
      <c r="B682" s="419">
        <v>94319</v>
      </c>
      <c r="C682" s="420" t="s">
        <v>6533</v>
      </c>
      <c r="D682" s="421" t="s">
        <v>845</v>
      </c>
      <c r="E682" s="422">
        <v>64.17</v>
      </c>
      <c r="F682" s="422">
        <v>20.77</v>
      </c>
      <c r="G682" s="422">
        <v>84.94</v>
      </c>
    </row>
    <row r="683" spans="1:7" ht="45">
      <c r="A683" s="536" t="s">
        <v>7089</v>
      </c>
      <c r="B683" s="419">
        <v>94304</v>
      </c>
      <c r="C683" s="420" t="s">
        <v>6528</v>
      </c>
      <c r="D683" s="421" t="s">
        <v>845</v>
      </c>
      <c r="E683" s="422">
        <v>70.03</v>
      </c>
      <c r="F683" s="422">
        <v>7.98</v>
      </c>
      <c r="G683" s="422">
        <v>78.010000000000005</v>
      </c>
    </row>
    <row r="684" spans="1:7" ht="45">
      <c r="A684" s="536" t="s">
        <v>7089</v>
      </c>
      <c r="B684" s="419">
        <v>94306</v>
      </c>
      <c r="C684" s="420" t="s">
        <v>6529</v>
      </c>
      <c r="D684" s="421" t="s">
        <v>845</v>
      </c>
      <c r="E684" s="422">
        <v>64.58</v>
      </c>
      <c r="F684" s="422">
        <v>6.16</v>
      </c>
      <c r="G684" s="422">
        <v>70.739999999999995</v>
      </c>
    </row>
    <row r="685" spans="1:7" ht="45">
      <c r="A685" s="536" t="s">
        <v>7089</v>
      </c>
      <c r="B685" s="419">
        <v>94327</v>
      </c>
      <c r="C685" s="420" t="s">
        <v>6534</v>
      </c>
      <c r="D685" s="421" t="s">
        <v>845</v>
      </c>
      <c r="E685" s="422">
        <v>100.86</v>
      </c>
      <c r="F685" s="422">
        <v>7.97</v>
      </c>
      <c r="G685" s="422">
        <v>108.83</v>
      </c>
    </row>
    <row r="686" spans="1:7" ht="45">
      <c r="A686" s="536" t="s">
        <v>7089</v>
      </c>
      <c r="B686" s="419">
        <v>94329</v>
      </c>
      <c r="C686" s="420" t="s">
        <v>6535</v>
      </c>
      <c r="D686" s="421" t="s">
        <v>845</v>
      </c>
      <c r="E686" s="422">
        <v>95.4</v>
      </c>
      <c r="F686" s="422">
        <v>6.16</v>
      </c>
      <c r="G686" s="422">
        <v>101.56</v>
      </c>
    </row>
    <row r="687" spans="1:7" ht="45">
      <c r="A687" s="536" t="s">
        <v>7089</v>
      </c>
      <c r="B687" s="419">
        <v>94333</v>
      </c>
      <c r="C687" s="420" t="s">
        <v>6536</v>
      </c>
      <c r="D687" s="421" t="s">
        <v>845</v>
      </c>
      <c r="E687" s="422">
        <v>92.9</v>
      </c>
      <c r="F687" s="422">
        <v>5.39</v>
      </c>
      <c r="G687" s="422">
        <v>98.29</v>
      </c>
    </row>
    <row r="688" spans="1:7" ht="45">
      <c r="A688" s="536" t="s">
        <v>7089</v>
      </c>
      <c r="B688" s="419">
        <v>94310</v>
      </c>
      <c r="C688" s="420" t="s">
        <v>6530</v>
      </c>
      <c r="D688" s="421" t="s">
        <v>845</v>
      </c>
      <c r="E688" s="422">
        <v>62.08</v>
      </c>
      <c r="F688" s="422">
        <v>5.39</v>
      </c>
      <c r="G688" s="422">
        <v>67.47</v>
      </c>
    </row>
    <row r="689" spans="1:7" ht="45">
      <c r="A689" s="536" t="s">
        <v>7089</v>
      </c>
      <c r="B689" s="419">
        <v>104739</v>
      </c>
      <c r="C689" s="420" t="s">
        <v>6560</v>
      </c>
      <c r="D689" s="421" t="s">
        <v>845</v>
      </c>
      <c r="E689" s="422">
        <v>101.53</v>
      </c>
      <c r="F689" s="422">
        <v>12.21</v>
      </c>
      <c r="G689" s="422">
        <v>113.74</v>
      </c>
    </row>
    <row r="690" spans="1:7" ht="45">
      <c r="A690" s="536" t="s">
        <v>7089</v>
      </c>
      <c r="B690" s="419">
        <v>104738</v>
      </c>
      <c r="C690" s="420" t="s">
        <v>6559</v>
      </c>
      <c r="D690" s="421" t="s">
        <v>845</v>
      </c>
      <c r="E690" s="422">
        <v>70.710000000000008</v>
      </c>
      <c r="F690" s="422">
        <v>12.21</v>
      </c>
      <c r="G690" s="422">
        <v>82.92</v>
      </c>
    </row>
    <row r="691" spans="1:7" ht="45">
      <c r="A691" s="536" t="s">
        <v>7089</v>
      </c>
      <c r="B691" s="419">
        <v>94316</v>
      </c>
      <c r="C691" s="420" t="s">
        <v>6531</v>
      </c>
      <c r="D691" s="421" t="s">
        <v>845</v>
      </c>
      <c r="E691" s="422">
        <v>64.550000000000011</v>
      </c>
      <c r="F691" s="422">
        <v>8.18</v>
      </c>
      <c r="G691" s="422">
        <v>72.73</v>
      </c>
    </row>
    <row r="692" spans="1:7" ht="45">
      <c r="A692" s="536" t="s">
        <v>7089</v>
      </c>
      <c r="B692" s="419">
        <v>94318</v>
      </c>
      <c r="C692" s="420" t="s">
        <v>6532</v>
      </c>
      <c r="D692" s="421" t="s">
        <v>845</v>
      </c>
      <c r="E692" s="422">
        <v>60.54</v>
      </c>
      <c r="F692" s="422">
        <v>5.71</v>
      </c>
      <c r="G692" s="422">
        <v>66.25</v>
      </c>
    </row>
    <row r="693" spans="1:7" ht="45">
      <c r="A693" s="536" t="s">
        <v>7089</v>
      </c>
      <c r="B693" s="419">
        <v>94339</v>
      </c>
      <c r="C693" s="420" t="s">
        <v>6537</v>
      </c>
      <c r="D693" s="421" t="s">
        <v>845</v>
      </c>
      <c r="E693" s="422">
        <v>95.37</v>
      </c>
      <c r="F693" s="422">
        <v>8.18</v>
      </c>
      <c r="G693" s="422">
        <v>103.55</v>
      </c>
    </row>
    <row r="694" spans="1:7" ht="45">
      <c r="A694" s="536" t="s">
        <v>7089</v>
      </c>
      <c r="B694" s="419">
        <v>94341</v>
      </c>
      <c r="C694" s="420" t="s">
        <v>6538</v>
      </c>
      <c r="D694" s="421" t="s">
        <v>845</v>
      </c>
      <c r="E694" s="422">
        <v>91.36</v>
      </c>
      <c r="F694" s="422">
        <v>5.71</v>
      </c>
      <c r="G694" s="422">
        <v>97.07</v>
      </c>
    </row>
    <row r="695" spans="1:7" ht="45">
      <c r="A695" s="536" t="s">
        <v>7089</v>
      </c>
      <c r="B695" s="419">
        <v>104742</v>
      </c>
      <c r="C695" s="420" t="s">
        <v>6563</v>
      </c>
      <c r="D695" s="421" t="s">
        <v>96</v>
      </c>
      <c r="E695" s="422">
        <v>7.63</v>
      </c>
      <c r="F695" s="422">
        <v>1.37</v>
      </c>
      <c r="G695" s="422">
        <v>9</v>
      </c>
    </row>
    <row r="696" spans="1:7" ht="45">
      <c r="A696" s="536" t="s">
        <v>7089</v>
      </c>
      <c r="B696" s="419">
        <v>93382</v>
      </c>
      <c r="C696" s="420" t="s">
        <v>6548</v>
      </c>
      <c r="D696" s="421" t="s">
        <v>845</v>
      </c>
      <c r="E696" s="422">
        <v>12.29</v>
      </c>
      <c r="F696" s="422">
        <v>20.78</v>
      </c>
      <c r="G696" s="422">
        <v>33.07</v>
      </c>
    </row>
    <row r="697" spans="1:7" ht="45">
      <c r="A697" s="536" t="s">
        <v>7089</v>
      </c>
      <c r="B697" s="419">
        <v>104737</v>
      </c>
      <c r="C697" s="420" t="s">
        <v>6558</v>
      </c>
      <c r="D697" s="421" t="s">
        <v>845</v>
      </c>
      <c r="E697" s="422">
        <v>10.829999999999998</v>
      </c>
      <c r="F697" s="422">
        <v>17.350000000000001</v>
      </c>
      <c r="G697" s="422">
        <v>28.18</v>
      </c>
    </row>
    <row r="698" spans="1:7" ht="45">
      <c r="A698" s="536" t="s">
        <v>7089</v>
      </c>
      <c r="B698" s="419">
        <v>93369</v>
      </c>
      <c r="C698" s="420" t="s">
        <v>6542</v>
      </c>
      <c r="D698" s="421" t="s">
        <v>845</v>
      </c>
      <c r="E698" s="422">
        <v>12.72</v>
      </c>
      <c r="F698" s="422">
        <v>6.15</v>
      </c>
      <c r="G698" s="422">
        <v>18.87</v>
      </c>
    </row>
    <row r="699" spans="1:7" ht="45">
      <c r="A699" s="536" t="s">
        <v>7089</v>
      </c>
      <c r="B699" s="419">
        <v>93373</v>
      </c>
      <c r="C699" s="420" t="s">
        <v>6544</v>
      </c>
      <c r="D699" s="421" t="s">
        <v>845</v>
      </c>
      <c r="E699" s="422">
        <v>10.199999999999999</v>
      </c>
      <c r="F699" s="422">
        <v>5.4</v>
      </c>
      <c r="G699" s="422">
        <v>15.6</v>
      </c>
    </row>
    <row r="700" spans="1:7" ht="45">
      <c r="A700" s="536" t="s">
        <v>7089</v>
      </c>
      <c r="B700" s="419">
        <v>93368</v>
      </c>
      <c r="C700" s="420" t="s">
        <v>6541</v>
      </c>
      <c r="D700" s="421" t="s">
        <v>845</v>
      </c>
      <c r="E700" s="422">
        <v>15.77</v>
      </c>
      <c r="F700" s="422">
        <v>7.14</v>
      </c>
      <c r="G700" s="422">
        <v>22.91</v>
      </c>
    </row>
    <row r="701" spans="1:7" ht="45">
      <c r="A701" s="536" t="s">
        <v>7089</v>
      </c>
      <c r="B701" s="419">
        <v>104729</v>
      </c>
      <c r="C701" s="420" t="s">
        <v>6550</v>
      </c>
      <c r="D701" s="421" t="s">
        <v>845</v>
      </c>
      <c r="E701" s="422">
        <v>14.11</v>
      </c>
      <c r="F701" s="422">
        <v>4.2</v>
      </c>
      <c r="G701" s="422">
        <v>18.309999999999999</v>
      </c>
    </row>
    <row r="702" spans="1:7" ht="45">
      <c r="A702" s="536" t="s">
        <v>7089</v>
      </c>
      <c r="B702" s="419">
        <v>93372</v>
      </c>
      <c r="C702" s="420" t="s">
        <v>6543</v>
      </c>
      <c r="D702" s="421" t="s">
        <v>845</v>
      </c>
      <c r="E702" s="422">
        <v>12.16</v>
      </c>
      <c r="F702" s="422">
        <v>6</v>
      </c>
      <c r="G702" s="422">
        <v>18.16</v>
      </c>
    </row>
    <row r="703" spans="1:7" ht="45">
      <c r="A703" s="536" t="s">
        <v>7089</v>
      </c>
      <c r="B703" s="419">
        <v>104731</v>
      </c>
      <c r="C703" s="420" t="s">
        <v>6552</v>
      </c>
      <c r="D703" s="421" t="s">
        <v>845</v>
      </c>
      <c r="E703" s="422">
        <v>10.49</v>
      </c>
      <c r="F703" s="422">
        <v>3.08</v>
      </c>
      <c r="G703" s="422">
        <v>13.57</v>
      </c>
    </row>
    <row r="704" spans="1:7" ht="45">
      <c r="A704" s="536" t="s">
        <v>7089</v>
      </c>
      <c r="B704" s="419">
        <v>93367</v>
      </c>
      <c r="C704" s="420" t="s">
        <v>6540</v>
      </c>
      <c r="D704" s="421" t="s">
        <v>845</v>
      </c>
      <c r="E704" s="422">
        <v>18.16</v>
      </c>
      <c r="F704" s="422">
        <v>7.98</v>
      </c>
      <c r="G704" s="422">
        <v>26.14</v>
      </c>
    </row>
    <row r="705" spans="1:7" ht="45">
      <c r="A705" s="536" t="s">
        <v>7089</v>
      </c>
      <c r="B705" s="419">
        <v>104728</v>
      </c>
      <c r="C705" s="420" t="s">
        <v>6549</v>
      </c>
      <c r="D705" s="421" t="s">
        <v>845</v>
      </c>
      <c r="E705" s="422">
        <v>16.53</v>
      </c>
      <c r="F705" s="422">
        <v>4.99</v>
      </c>
      <c r="G705" s="422">
        <v>21.52</v>
      </c>
    </row>
    <row r="706" spans="1:7" ht="45">
      <c r="A706" s="536" t="s">
        <v>7089</v>
      </c>
      <c r="B706" s="419">
        <v>104730</v>
      </c>
      <c r="C706" s="420" t="s">
        <v>6551</v>
      </c>
      <c r="D706" s="421" t="s">
        <v>845</v>
      </c>
      <c r="E706" s="422">
        <v>11.04</v>
      </c>
      <c r="F706" s="422">
        <v>3.25</v>
      </c>
      <c r="G706" s="422">
        <v>14.29</v>
      </c>
    </row>
    <row r="707" spans="1:7" ht="45">
      <c r="A707" s="536" t="s">
        <v>7089</v>
      </c>
      <c r="B707" s="419">
        <v>104732</v>
      </c>
      <c r="C707" s="420" t="s">
        <v>6553</v>
      </c>
      <c r="D707" s="421" t="s">
        <v>845</v>
      </c>
      <c r="E707" s="422">
        <v>8.5299999999999994</v>
      </c>
      <c r="F707" s="422">
        <v>2.4900000000000002</v>
      </c>
      <c r="G707" s="422">
        <v>11.02</v>
      </c>
    </row>
    <row r="708" spans="1:7" ht="45">
      <c r="A708" s="536" t="s">
        <v>7089</v>
      </c>
      <c r="B708" s="419">
        <v>104740</v>
      </c>
      <c r="C708" s="420" t="s">
        <v>6561</v>
      </c>
      <c r="D708" s="421" t="s">
        <v>845</v>
      </c>
      <c r="E708" s="422">
        <v>18.850000000000001</v>
      </c>
      <c r="F708" s="422">
        <v>12.2</v>
      </c>
      <c r="G708" s="422">
        <v>31.05</v>
      </c>
    </row>
    <row r="709" spans="1:7" ht="45">
      <c r="A709" s="536" t="s">
        <v>7089</v>
      </c>
      <c r="B709" s="419">
        <v>104741</v>
      </c>
      <c r="C709" s="420" t="s">
        <v>6562</v>
      </c>
      <c r="D709" s="421" t="s">
        <v>845</v>
      </c>
      <c r="E709" s="422">
        <v>17.39</v>
      </c>
      <c r="F709" s="422">
        <v>8.77</v>
      </c>
      <c r="G709" s="422">
        <v>26.16</v>
      </c>
    </row>
    <row r="710" spans="1:7" ht="45">
      <c r="A710" s="536" t="s">
        <v>7089</v>
      </c>
      <c r="B710" s="419">
        <v>104733</v>
      </c>
      <c r="C710" s="420" t="s">
        <v>6554</v>
      </c>
      <c r="D710" s="421" t="s">
        <v>845</v>
      </c>
      <c r="E710" s="422">
        <v>15.129999999999999</v>
      </c>
      <c r="F710" s="422">
        <v>7.12</v>
      </c>
      <c r="G710" s="422">
        <v>22.25</v>
      </c>
    </row>
    <row r="711" spans="1:7" ht="45">
      <c r="A711" s="536" t="s">
        <v>7089</v>
      </c>
      <c r="B711" s="419">
        <v>104735</v>
      </c>
      <c r="C711" s="420" t="s">
        <v>6556</v>
      </c>
      <c r="D711" s="421" t="s">
        <v>845</v>
      </c>
      <c r="E711" s="422">
        <v>9.1999999999999993</v>
      </c>
      <c r="F711" s="422">
        <v>3.88</v>
      </c>
      <c r="G711" s="422">
        <v>13.08</v>
      </c>
    </row>
    <row r="712" spans="1:7" ht="45">
      <c r="A712" s="536" t="s">
        <v>7089</v>
      </c>
      <c r="B712" s="419">
        <v>104734</v>
      </c>
      <c r="C712" s="420" t="s">
        <v>6555</v>
      </c>
      <c r="D712" s="421" t="s">
        <v>845</v>
      </c>
      <c r="E712" s="422">
        <v>11.129999999999999</v>
      </c>
      <c r="F712" s="422">
        <v>4.9800000000000004</v>
      </c>
      <c r="G712" s="422">
        <v>16.11</v>
      </c>
    </row>
    <row r="713" spans="1:7" ht="45">
      <c r="A713" s="536" t="s">
        <v>7089</v>
      </c>
      <c r="B713" s="419">
        <v>104736</v>
      </c>
      <c r="C713" s="420" t="s">
        <v>6557</v>
      </c>
      <c r="D713" s="421" t="s">
        <v>845</v>
      </c>
      <c r="E713" s="422">
        <v>7.01</v>
      </c>
      <c r="F713" s="422">
        <v>2.78</v>
      </c>
      <c r="G713" s="422">
        <v>9.7899999999999991</v>
      </c>
    </row>
    <row r="714" spans="1:7" ht="45">
      <c r="A714" s="536" t="s">
        <v>7089</v>
      </c>
      <c r="B714" s="419">
        <v>93381</v>
      </c>
      <c r="C714" s="420" t="s">
        <v>7090</v>
      </c>
      <c r="D714" s="421" t="s">
        <v>845</v>
      </c>
      <c r="E714" s="422">
        <v>8.66</v>
      </c>
      <c r="F714" s="422">
        <v>5.72</v>
      </c>
      <c r="G714" s="422">
        <v>14.38</v>
      </c>
    </row>
    <row r="715" spans="1:7" ht="60">
      <c r="A715" s="536" t="s">
        <v>7089</v>
      </c>
      <c r="B715" s="419">
        <v>93379</v>
      </c>
      <c r="C715" s="420" t="s">
        <v>6546</v>
      </c>
      <c r="D715" s="421" t="s">
        <v>845</v>
      </c>
      <c r="E715" s="422">
        <v>12.69</v>
      </c>
      <c r="F715" s="422">
        <v>8.17</v>
      </c>
      <c r="G715" s="422">
        <v>20.86</v>
      </c>
    </row>
    <row r="716" spans="1:7" ht="60">
      <c r="A716" s="536" t="s">
        <v>7089</v>
      </c>
      <c r="B716" s="419">
        <v>93380</v>
      </c>
      <c r="C716" s="420" t="s">
        <v>6547</v>
      </c>
      <c r="D716" s="421" t="s">
        <v>845</v>
      </c>
      <c r="E716" s="422">
        <v>10.819999999999999</v>
      </c>
      <c r="F716" s="422">
        <v>6.92</v>
      </c>
      <c r="G716" s="422">
        <v>17.739999999999998</v>
      </c>
    </row>
    <row r="717" spans="1:7" ht="60">
      <c r="A717" s="536" t="s">
        <v>7089</v>
      </c>
      <c r="B717" s="419">
        <v>93378</v>
      </c>
      <c r="C717" s="420" t="s">
        <v>6545</v>
      </c>
      <c r="D717" s="421" t="s">
        <v>845</v>
      </c>
      <c r="E717" s="422">
        <v>16.600000000000001</v>
      </c>
      <c r="F717" s="422">
        <v>10.54</v>
      </c>
      <c r="G717" s="422">
        <v>27.14</v>
      </c>
    </row>
    <row r="718" spans="1:7" ht="45">
      <c r="A718" s="536" t="s">
        <v>7091</v>
      </c>
      <c r="B718" s="419">
        <v>105732</v>
      </c>
      <c r="C718" s="420" t="s">
        <v>7092</v>
      </c>
      <c r="D718" s="421" t="s">
        <v>845</v>
      </c>
      <c r="E718" s="422">
        <v>177.27</v>
      </c>
      <c r="F718" s="422">
        <v>7.81</v>
      </c>
      <c r="G718" s="422">
        <v>185.08</v>
      </c>
    </row>
    <row r="719" spans="1:7" ht="45">
      <c r="A719" s="536" t="s">
        <v>7091</v>
      </c>
      <c r="B719" s="419">
        <v>96397</v>
      </c>
      <c r="C719" s="420" t="s">
        <v>7093</v>
      </c>
      <c r="D719" s="421" t="s">
        <v>845</v>
      </c>
      <c r="E719" s="422">
        <v>173.62</v>
      </c>
      <c r="F719" s="422">
        <v>6.48</v>
      </c>
      <c r="G719" s="422">
        <v>180.1</v>
      </c>
    </row>
    <row r="720" spans="1:7" ht="45">
      <c r="A720" s="536" t="s">
        <v>7091</v>
      </c>
      <c r="B720" s="419">
        <v>105735</v>
      </c>
      <c r="C720" s="420" t="s">
        <v>7094</v>
      </c>
      <c r="D720" s="421" t="s">
        <v>845</v>
      </c>
      <c r="E720" s="422">
        <v>171.74</v>
      </c>
      <c r="F720" s="422">
        <v>5.84</v>
      </c>
      <c r="G720" s="422">
        <v>177.58</v>
      </c>
    </row>
    <row r="721" spans="1:7" ht="45">
      <c r="A721" s="536" t="s">
        <v>7091</v>
      </c>
      <c r="B721" s="419">
        <v>105727</v>
      </c>
      <c r="C721" s="420" t="s">
        <v>7095</v>
      </c>
      <c r="D721" s="421" t="s">
        <v>845</v>
      </c>
      <c r="E721" s="422">
        <v>117.12</v>
      </c>
      <c r="F721" s="422">
        <v>6.82</v>
      </c>
      <c r="G721" s="422">
        <v>123.94</v>
      </c>
    </row>
    <row r="722" spans="1:7" ht="45">
      <c r="A722" s="536" t="s">
        <v>7091</v>
      </c>
      <c r="B722" s="419">
        <v>96396</v>
      </c>
      <c r="C722" s="420" t="s">
        <v>7096</v>
      </c>
      <c r="D722" s="421" t="s">
        <v>845</v>
      </c>
      <c r="E722" s="422">
        <v>114.26</v>
      </c>
      <c r="F722" s="422">
        <v>5.83</v>
      </c>
      <c r="G722" s="422">
        <v>120.09</v>
      </c>
    </row>
    <row r="723" spans="1:7" ht="45">
      <c r="A723" s="536" t="s">
        <v>7091</v>
      </c>
      <c r="B723" s="419">
        <v>105730</v>
      </c>
      <c r="C723" s="420" t="s">
        <v>7097</v>
      </c>
      <c r="D723" s="421" t="s">
        <v>845</v>
      </c>
      <c r="E723" s="422">
        <v>112.78</v>
      </c>
      <c r="F723" s="422">
        <v>5.35</v>
      </c>
      <c r="G723" s="422">
        <v>118.13</v>
      </c>
    </row>
    <row r="724" spans="1:7" ht="45">
      <c r="A724" s="536" t="s">
        <v>7091</v>
      </c>
      <c r="B724" s="419">
        <v>105737</v>
      </c>
      <c r="C724" s="420" t="s">
        <v>7098</v>
      </c>
      <c r="D724" s="421" t="s">
        <v>845</v>
      </c>
      <c r="E724" s="422">
        <v>253.18999999999997</v>
      </c>
      <c r="F724" s="422">
        <v>8.15</v>
      </c>
      <c r="G724" s="422">
        <v>261.33999999999997</v>
      </c>
    </row>
    <row r="725" spans="1:7" ht="45">
      <c r="A725" s="536" t="s">
        <v>7091</v>
      </c>
      <c r="B725" s="419">
        <v>96398</v>
      </c>
      <c r="C725" s="420" t="s">
        <v>7099</v>
      </c>
      <c r="D725" s="421" t="s">
        <v>845</v>
      </c>
      <c r="E725" s="422">
        <v>250.44000000000003</v>
      </c>
      <c r="F725" s="422">
        <v>7.16</v>
      </c>
      <c r="G725" s="422">
        <v>257.60000000000002</v>
      </c>
    </row>
    <row r="726" spans="1:7" ht="45">
      <c r="A726" s="536" t="s">
        <v>7091</v>
      </c>
      <c r="B726" s="419">
        <v>105740</v>
      </c>
      <c r="C726" s="420" t="s">
        <v>7100</v>
      </c>
      <c r="D726" s="421" t="s">
        <v>845</v>
      </c>
      <c r="E726" s="422">
        <v>248.92000000000002</v>
      </c>
      <c r="F726" s="422">
        <v>6.67</v>
      </c>
      <c r="G726" s="422">
        <v>255.59</v>
      </c>
    </row>
    <row r="727" spans="1:7" ht="45">
      <c r="A727" s="536" t="s">
        <v>7091</v>
      </c>
      <c r="B727" s="419">
        <v>105749</v>
      </c>
      <c r="C727" s="420" t="s">
        <v>7101</v>
      </c>
      <c r="D727" s="421" t="s">
        <v>845</v>
      </c>
      <c r="E727" s="422">
        <v>107.26</v>
      </c>
      <c r="F727" s="422">
        <v>8.24</v>
      </c>
      <c r="G727" s="422">
        <v>115.5</v>
      </c>
    </row>
    <row r="728" spans="1:7" ht="45">
      <c r="A728" s="536" t="s">
        <v>7091</v>
      </c>
      <c r="B728" s="419">
        <v>96400</v>
      </c>
      <c r="C728" s="420" t="s">
        <v>7102</v>
      </c>
      <c r="D728" s="421" t="s">
        <v>845</v>
      </c>
      <c r="E728" s="422">
        <v>105.67999999999999</v>
      </c>
      <c r="F728" s="422">
        <v>7.81</v>
      </c>
      <c r="G728" s="422">
        <v>113.49</v>
      </c>
    </row>
    <row r="729" spans="1:7" ht="45">
      <c r="A729" s="536" t="s">
        <v>7091</v>
      </c>
      <c r="B729" s="419">
        <v>105752</v>
      </c>
      <c r="C729" s="420" t="s">
        <v>7103</v>
      </c>
      <c r="D729" s="421" t="s">
        <v>845</v>
      </c>
      <c r="E729" s="422">
        <v>104.34</v>
      </c>
      <c r="F729" s="422">
        <v>7.34</v>
      </c>
      <c r="G729" s="422">
        <v>111.68</v>
      </c>
    </row>
    <row r="730" spans="1:7" ht="45">
      <c r="A730" s="536" t="s">
        <v>7091</v>
      </c>
      <c r="B730" s="419">
        <v>105754</v>
      </c>
      <c r="C730" s="420" t="s">
        <v>7104</v>
      </c>
      <c r="D730" s="421" t="s">
        <v>845</v>
      </c>
      <c r="E730" s="422">
        <v>103.05999999999999</v>
      </c>
      <c r="F730" s="422">
        <v>6.9</v>
      </c>
      <c r="G730" s="422">
        <v>109.96</v>
      </c>
    </row>
    <row r="731" spans="1:7" ht="45">
      <c r="A731" s="536" t="s">
        <v>7091</v>
      </c>
      <c r="B731" s="419">
        <v>105742</v>
      </c>
      <c r="C731" s="420" t="s">
        <v>7105</v>
      </c>
      <c r="D731" s="421" t="s">
        <v>845</v>
      </c>
      <c r="E731" s="422">
        <v>80.569999999999993</v>
      </c>
      <c r="F731" s="422">
        <v>5.7</v>
      </c>
      <c r="G731" s="422">
        <v>86.27</v>
      </c>
    </row>
    <row r="732" spans="1:7" ht="45">
      <c r="A732" s="536" t="s">
        <v>7091</v>
      </c>
      <c r="B732" s="419">
        <v>96399</v>
      </c>
      <c r="C732" s="420" t="s">
        <v>7106</v>
      </c>
      <c r="D732" s="421" t="s">
        <v>845</v>
      </c>
      <c r="E732" s="422">
        <v>79.320000000000007</v>
      </c>
      <c r="F732" s="422">
        <v>5.16</v>
      </c>
      <c r="G732" s="422">
        <v>84.48</v>
      </c>
    </row>
    <row r="733" spans="1:7" ht="45">
      <c r="A733" s="536" t="s">
        <v>7091</v>
      </c>
      <c r="B733" s="419">
        <v>105745</v>
      </c>
      <c r="C733" s="420" t="s">
        <v>7107</v>
      </c>
      <c r="D733" s="421" t="s">
        <v>845</v>
      </c>
      <c r="E733" s="422">
        <v>78.040000000000006</v>
      </c>
      <c r="F733" s="422">
        <v>4.6399999999999997</v>
      </c>
      <c r="G733" s="422">
        <v>82.68</v>
      </c>
    </row>
    <row r="734" spans="1:7" ht="45">
      <c r="A734" s="536" t="s">
        <v>7091</v>
      </c>
      <c r="B734" s="419">
        <v>105747</v>
      </c>
      <c r="C734" s="420" t="s">
        <v>7108</v>
      </c>
      <c r="D734" s="421" t="s">
        <v>845</v>
      </c>
      <c r="E734" s="422">
        <v>76.78</v>
      </c>
      <c r="F734" s="422">
        <v>4.0999999999999996</v>
      </c>
      <c r="G734" s="422">
        <v>80.88</v>
      </c>
    </row>
    <row r="735" spans="1:7" ht="45">
      <c r="A735" s="536" t="s">
        <v>7091</v>
      </c>
      <c r="B735" s="419">
        <v>105657</v>
      </c>
      <c r="C735" s="420" t="s">
        <v>7109</v>
      </c>
      <c r="D735" s="421" t="s">
        <v>845</v>
      </c>
      <c r="E735" s="422">
        <v>137.44</v>
      </c>
      <c r="F735" s="422">
        <v>11.53</v>
      </c>
      <c r="G735" s="422">
        <v>148.97</v>
      </c>
    </row>
    <row r="736" spans="1:7" ht="45">
      <c r="A736" s="536" t="s">
        <v>7091</v>
      </c>
      <c r="B736" s="419">
        <v>100566</v>
      </c>
      <c r="C736" s="420" t="s">
        <v>7110</v>
      </c>
      <c r="D736" s="421" t="s">
        <v>845</v>
      </c>
      <c r="E736" s="422">
        <v>132.14999999999998</v>
      </c>
      <c r="F736" s="422">
        <v>8.77</v>
      </c>
      <c r="G736" s="422">
        <v>140.91999999999999</v>
      </c>
    </row>
    <row r="737" spans="1:7" ht="45">
      <c r="A737" s="536" t="s">
        <v>7091</v>
      </c>
      <c r="B737" s="419">
        <v>105666</v>
      </c>
      <c r="C737" s="420" t="s">
        <v>7111</v>
      </c>
      <c r="D737" s="421" t="s">
        <v>845</v>
      </c>
      <c r="E737" s="422">
        <v>129.47</v>
      </c>
      <c r="F737" s="422">
        <v>7.4</v>
      </c>
      <c r="G737" s="422">
        <v>136.87</v>
      </c>
    </row>
    <row r="738" spans="1:7" ht="45">
      <c r="A738" s="536" t="s">
        <v>7091</v>
      </c>
      <c r="B738" s="419">
        <v>105658</v>
      </c>
      <c r="C738" s="420" t="s">
        <v>7112</v>
      </c>
      <c r="D738" s="421" t="s">
        <v>845</v>
      </c>
      <c r="E738" s="422">
        <v>166.07</v>
      </c>
      <c r="F738" s="422">
        <v>11.52</v>
      </c>
      <c r="G738" s="422">
        <v>177.59</v>
      </c>
    </row>
    <row r="739" spans="1:7" ht="45">
      <c r="A739" s="536" t="s">
        <v>7091</v>
      </c>
      <c r="B739" s="419">
        <v>100567</v>
      </c>
      <c r="C739" s="420" t="s">
        <v>7113</v>
      </c>
      <c r="D739" s="421" t="s">
        <v>845</v>
      </c>
      <c r="E739" s="422">
        <v>160.76</v>
      </c>
      <c r="F739" s="422">
        <v>8.7799999999999994</v>
      </c>
      <c r="G739" s="422">
        <v>169.54</v>
      </c>
    </row>
    <row r="740" spans="1:7" ht="45">
      <c r="A740" s="536" t="s">
        <v>7091</v>
      </c>
      <c r="B740" s="419">
        <v>105667</v>
      </c>
      <c r="C740" s="420" t="s">
        <v>7114</v>
      </c>
      <c r="D740" s="421" t="s">
        <v>845</v>
      </c>
      <c r="E740" s="422">
        <v>158.10000000000002</v>
      </c>
      <c r="F740" s="422">
        <v>7.39</v>
      </c>
      <c r="G740" s="422">
        <v>165.49</v>
      </c>
    </row>
    <row r="741" spans="1:7" ht="45">
      <c r="A741" s="536" t="s">
        <v>7091</v>
      </c>
      <c r="B741" s="419">
        <v>105659</v>
      </c>
      <c r="C741" s="420" t="s">
        <v>7115</v>
      </c>
      <c r="D741" s="421" t="s">
        <v>845</v>
      </c>
      <c r="E741" s="422">
        <v>194.29999999999998</v>
      </c>
      <c r="F741" s="422">
        <v>11.52</v>
      </c>
      <c r="G741" s="422">
        <v>205.82</v>
      </c>
    </row>
    <row r="742" spans="1:7" ht="45">
      <c r="A742" s="536" t="s">
        <v>7091</v>
      </c>
      <c r="B742" s="419">
        <v>100568</v>
      </c>
      <c r="C742" s="420" t="s">
        <v>7116</v>
      </c>
      <c r="D742" s="421" t="s">
        <v>845</v>
      </c>
      <c r="E742" s="422">
        <v>188.99</v>
      </c>
      <c r="F742" s="422">
        <v>8.7799999999999994</v>
      </c>
      <c r="G742" s="422">
        <v>197.77</v>
      </c>
    </row>
    <row r="743" spans="1:7" ht="45">
      <c r="A743" s="536" t="s">
        <v>7091</v>
      </c>
      <c r="B743" s="419">
        <v>105668</v>
      </c>
      <c r="C743" s="420" t="s">
        <v>7117</v>
      </c>
      <c r="D743" s="421" t="s">
        <v>845</v>
      </c>
      <c r="E743" s="422">
        <v>186.32</v>
      </c>
      <c r="F743" s="422">
        <v>7.4</v>
      </c>
      <c r="G743" s="422">
        <v>193.72</v>
      </c>
    </row>
    <row r="744" spans="1:7" ht="45">
      <c r="A744" s="536" t="s">
        <v>7091</v>
      </c>
      <c r="B744" s="419">
        <v>105710</v>
      </c>
      <c r="C744" s="420" t="s">
        <v>7118</v>
      </c>
      <c r="D744" s="421" t="s">
        <v>845</v>
      </c>
      <c r="E744" s="422">
        <v>76.38</v>
      </c>
      <c r="F744" s="422">
        <v>11.53</v>
      </c>
      <c r="G744" s="422">
        <v>87.91</v>
      </c>
    </row>
    <row r="745" spans="1:7" ht="45">
      <c r="A745" s="536" t="s">
        <v>7091</v>
      </c>
      <c r="B745" s="419">
        <v>100564</v>
      </c>
      <c r="C745" s="420" t="s">
        <v>7119</v>
      </c>
      <c r="D745" s="421" t="s">
        <v>845</v>
      </c>
      <c r="E745" s="422">
        <v>71.09</v>
      </c>
      <c r="F745" s="422">
        <v>8.77</v>
      </c>
      <c r="G745" s="422">
        <v>79.86</v>
      </c>
    </row>
    <row r="746" spans="1:7" ht="45">
      <c r="A746" s="536" t="s">
        <v>7091</v>
      </c>
      <c r="B746" s="419">
        <v>105711</v>
      </c>
      <c r="C746" s="420" t="s">
        <v>7120</v>
      </c>
      <c r="D746" s="421" t="s">
        <v>845</v>
      </c>
      <c r="E746" s="422">
        <v>68.42</v>
      </c>
      <c r="F746" s="422">
        <v>7.39</v>
      </c>
      <c r="G746" s="422">
        <v>75.81</v>
      </c>
    </row>
    <row r="747" spans="1:7" ht="45">
      <c r="A747" s="536" t="s">
        <v>7091</v>
      </c>
      <c r="B747" s="419">
        <v>105690</v>
      </c>
      <c r="C747" s="420" t="s">
        <v>7121</v>
      </c>
      <c r="D747" s="421" t="s">
        <v>845</v>
      </c>
      <c r="E747" s="422">
        <v>129.03</v>
      </c>
      <c r="F747" s="422">
        <v>11.52</v>
      </c>
      <c r="G747" s="422">
        <v>140.55000000000001</v>
      </c>
    </row>
    <row r="748" spans="1:7" ht="45">
      <c r="A748" s="536" t="s">
        <v>7091</v>
      </c>
      <c r="B748" s="419">
        <v>100569</v>
      </c>
      <c r="C748" s="420" t="s">
        <v>7122</v>
      </c>
      <c r="D748" s="421" t="s">
        <v>845</v>
      </c>
      <c r="E748" s="422">
        <v>123.72</v>
      </c>
      <c r="F748" s="422">
        <v>8.7799999999999994</v>
      </c>
      <c r="G748" s="422">
        <v>132.5</v>
      </c>
    </row>
    <row r="749" spans="1:7" ht="45">
      <c r="A749" s="536" t="s">
        <v>7091</v>
      </c>
      <c r="B749" s="419">
        <v>105699</v>
      </c>
      <c r="C749" s="420" t="s">
        <v>7123</v>
      </c>
      <c r="D749" s="421" t="s">
        <v>845</v>
      </c>
      <c r="E749" s="422">
        <v>121.05999999999999</v>
      </c>
      <c r="F749" s="422">
        <v>7.39</v>
      </c>
      <c r="G749" s="422">
        <v>128.44999999999999</v>
      </c>
    </row>
    <row r="750" spans="1:7" ht="45">
      <c r="A750" s="536" t="s">
        <v>7091</v>
      </c>
      <c r="B750" s="419">
        <v>105691</v>
      </c>
      <c r="C750" s="420" t="s">
        <v>7124</v>
      </c>
      <c r="D750" s="421" t="s">
        <v>845</v>
      </c>
      <c r="E750" s="422">
        <v>157.83000000000001</v>
      </c>
      <c r="F750" s="422">
        <v>11.53</v>
      </c>
      <c r="G750" s="422">
        <v>169.36</v>
      </c>
    </row>
    <row r="751" spans="1:7" ht="45">
      <c r="A751" s="536" t="s">
        <v>7091</v>
      </c>
      <c r="B751" s="419">
        <v>100570</v>
      </c>
      <c r="C751" s="420" t="s">
        <v>7125</v>
      </c>
      <c r="D751" s="421" t="s">
        <v>845</v>
      </c>
      <c r="E751" s="422">
        <v>152.54</v>
      </c>
      <c r="F751" s="422">
        <v>8.77</v>
      </c>
      <c r="G751" s="422">
        <v>161.31</v>
      </c>
    </row>
    <row r="752" spans="1:7" ht="45">
      <c r="A752" s="536" t="s">
        <v>7091</v>
      </c>
      <c r="B752" s="419">
        <v>105700</v>
      </c>
      <c r="C752" s="420" t="s">
        <v>7126</v>
      </c>
      <c r="D752" s="421" t="s">
        <v>845</v>
      </c>
      <c r="E752" s="422">
        <v>149.85999999999999</v>
      </c>
      <c r="F752" s="422">
        <v>7.4</v>
      </c>
      <c r="G752" s="422">
        <v>157.26</v>
      </c>
    </row>
    <row r="753" spans="1:7" ht="45">
      <c r="A753" s="536" t="s">
        <v>7091</v>
      </c>
      <c r="B753" s="419">
        <v>105692</v>
      </c>
      <c r="C753" s="420" t="s">
        <v>7127</v>
      </c>
      <c r="D753" s="421" t="s">
        <v>845</v>
      </c>
      <c r="E753" s="422">
        <v>186.23999999999998</v>
      </c>
      <c r="F753" s="422">
        <v>11.52</v>
      </c>
      <c r="G753" s="422">
        <v>197.76</v>
      </c>
    </row>
    <row r="754" spans="1:7" ht="45">
      <c r="A754" s="536" t="s">
        <v>7091</v>
      </c>
      <c r="B754" s="419">
        <v>100571</v>
      </c>
      <c r="C754" s="420" t="s">
        <v>7128</v>
      </c>
      <c r="D754" s="421" t="s">
        <v>845</v>
      </c>
      <c r="E754" s="422">
        <v>180.93</v>
      </c>
      <c r="F754" s="422">
        <v>8.7799999999999994</v>
      </c>
      <c r="G754" s="422">
        <v>189.71</v>
      </c>
    </row>
    <row r="755" spans="1:7" ht="45">
      <c r="A755" s="536" t="s">
        <v>7091</v>
      </c>
      <c r="B755" s="419">
        <v>105701</v>
      </c>
      <c r="C755" s="420" t="s">
        <v>7129</v>
      </c>
      <c r="D755" s="421" t="s">
        <v>845</v>
      </c>
      <c r="E755" s="422">
        <v>178.26</v>
      </c>
      <c r="F755" s="422">
        <v>7.4</v>
      </c>
      <c r="G755" s="422">
        <v>185.66</v>
      </c>
    </row>
    <row r="756" spans="1:7" ht="45">
      <c r="A756" s="536" t="s">
        <v>7091</v>
      </c>
      <c r="B756" s="419">
        <v>105718</v>
      </c>
      <c r="C756" s="420" t="s">
        <v>7130</v>
      </c>
      <c r="D756" s="421" t="s">
        <v>845</v>
      </c>
      <c r="E756" s="422">
        <v>67.62</v>
      </c>
      <c r="F756" s="422">
        <v>11.53</v>
      </c>
      <c r="G756" s="422">
        <v>79.150000000000006</v>
      </c>
    </row>
    <row r="757" spans="1:7" ht="45">
      <c r="A757" s="536" t="s">
        <v>7091</v>
      </c>
      <c r="B757" s="419">
        <v>100565</v>
      </c>
      <c r="C757" s="420" t="s">
        <v>7131</v>
      </c>
      <c r="D757" s="421" t="s">
        <v>845</v>
      </c>
      <c r="E757" s="422">
        <v>62.319999999999993</v>
      </c>
      <c r="F757" s="422">
        <v>8.7799999999999994</v>
      </c>
      <c r="G757" s="422">
        <v>71.099999999999994</v>
      </c>
    </row>
    <row r="758" spans="1:7" ht="45">
      <c r="A758" s="536" t="s">
        <v>7091</v>
      </c>
      <c r="B758" s="419">
        <v>105581</v>
      </c>
      <c r="C758" s="420" t="s">
        <v>7132</v>
      </c>
      <c r="D758" s="421" t="s">
        <v>845</v>
      </c>
      <c r="E758" s="422">
        <v>59.65</v>
      </c>
      <c r="F758" s="422">
        <v>7.4</v>
      </c>
      <c r="G758" s="422">
        <v>67.05</v>
      </c>
    </row>
    <row r="759" spans="1:7" ht="45">
      <c r="A759" s="536" t="s">
        <v>7091</v>
      </c>
      <c r="B759" s="419">
        <v>105624</v>
      </c>
      <c r="C759" s="420" t="s">
        <v>7133</v>
      </c>
      <c r="D759" s="421" t="s">
        <v>845</v>
      </c>
      <c r="E759" s="422">
        <v>108.04</v>
      </c>
      <c r="F759" s="422">
        <v>6.55</v>
      </c>
      <c r="G759" s="422">
        <v>114.59</v>
      </c>
    </row>
    <row r="760" spans="1:7" ht="45">
      <c r="A760" s="536" t="s">
        <v>7091</v>
      </c>
      <c r="B760" s="419">
        <v>96391</v>
      </c>
      <c r="C760" s="420" t="s">
        <v>7134</v>
      </c>
      <c r="D760" s="421" t="s">
        <v>845</v>
      </c>
      <c r="E760" s="422">
        <v>103.77</v>
      </c>
      <c r="F760" s="422">
        <v>4.34</v>
      </c>
      <c r="G760" s="422">
        <v>108.11</v>
      </c>
    </row>
    <row r="761" spans="1:7" ht="45">
      <c r="A761" s="536" t="s">
        <v>7091</v>
      </c>
      <c r="B761" s="419">
        <v>105632</v>
      </c>
      <c r="C761" s="420" t="s">
        <v>7135</v>
      </c>
      <c r="D761" s="421" t="s">
        <v>845</v>
      </c>
      <c r="E761" s="422">
        <v>102.94</v>
      </c>
      <c r="F761" s="422">
        <v>4.1500000000000004</v>
      </c>
      <c r="G761" s="422">
        <v>107.09</v>
      </c>
    </row>
    <row r="762" spans="1:7" ht="45">
      <c r="A762" s="536" t="s">
        <v>7091</v>
      </c>
      <c r="B762" s="419">
        <v>105625</v>
      </c>
      <c r="C762" s="420" t="s">
        <v>7136</v>
      </c>
      <c r="D762" s="421" t="s">
        <v>845</v>
      </c>
      <c r="E762" s="422">
        <v>137.33000000000001</v>
      </c>
      <c r="F762" s="422">
        <v>6.54</v>
      </c>
      <c r="G762" s="422">
        <v>143.87</v>
      </c>
    </row>
    <row r="763" spans="1:7" ht="45">
      <c r="A763" s="536" t="s">
        <v>7091</v>
      </c>
      <c r="B763" s="419">
        <v>96392</v>
      </c>
      <c r="C763" s="420" t="s">
        <v>7137</v>
      </c>
      <c r="D763" s="421" t="s">
        <v>845</v>
      </c>
      <c r="E763" s="422">
        <v>133.04</v>
      </c>
      <c r="F763" s="422">
        <v>4.3499999999999996</v>
      </c>
      <c r="G763" s="422">
        <v>137.38999999999999</v>
      </c>
    </row>
    <row r="764" spans="1:7" ht="45">
      <c r="A764" s="536" t="s">
        <v>7091</v>
      </c>
      <c r="B764" s="419">
        <v>105633</v>
      </c>
      <c r="C764" s="420" t="s">
        <v>7138</v>
      </c>
      <c r="D764" s="421" t="s">
        <v>845</v>
      </c>
      <c r="E764" s="422">
        <v>132.23000000000002</v>
      </c>
      <c r="F764" s="422">
        <v>4.1399999999999997</v>
      </c>
      <c r="G764" s="422">
        <v>136.37</v>
      </c>
    </row>
    <row r="765" spans="1:7" ht="45">
      <c r="A765" s="536" t="s">
        <v>7091</v>
      </c>
      <c r="B765" s="419">
        <v>105571</v>
      </c>
      <c r="C765" s="420" t="s">
        <v>7139</v>
      </c>
      <c r="D765" s="421" t="s">
        <v>845</v>
      </c>
      <c r="E765" s="422">
        <v>47.86</v>
      </c>
      <c r="F765" s="422">
        <v>6.55</v>
      </c>
      <c r="G765" s="422">
        <v>54.41</v>
      </c>
    </row>
    <row r="766" spans="1:7" ht="45">
      <c r="A766" s="536" t="s">
        <v>7091</v>
      </c>
      <c r="B766" s="419">
        <v>96389</v>
      </c>
      <c r="C766" s="420" t="s">
        <v>7140</v>
      </c>
      <c r="D766" s="421" t="s">
        <v>845</v>
      </c>
      <c r="E766" s="422">
        <v>43.58</v>
      </c>
      <c r="F766" s="422">
        <v>4.3499999999999996</v>
      </c>
      <c r="G766" s="422">
        <v>47.93</v>
      </c>
    </row>
    <row r="767" spans="1:7" ht="45">
      <c r="A767" s="536" t="s">
        <v>7091</v>
      </c>
      <c r="B767" s="419">
        <v>105575</v>
      </c>
      <c r="C767" s="420" t="s">
        <v>7141</v>
      </c>
      <c r="D767" s="421" t="s">
        <v>845</v>
      </c>
      <c r="E767" s="422">
        <v>42.76</v>
      </c>
      <c r="F767" s="422">
        <v>4.1500000000000004</v>
      </c>
      <c r="G767" s="422">
        <v>46.91</v>
      </c>
    </row>
    <row r="768" spans="1:7" ht="45">
      <c r="A768" s="536" t="s">
        <v>7091</v>
      </c>
      <c r="B768" s="419">
        <v>105623</v>
      </c>
      <c r="C768" s="420" t="s">
        <v>7142</v>
      </c>
      <c r="D768" s="421" t="s">
        <v>845</v>
      </c>
      <c r="E768" s="422">
        <v>78.36999999999999</v>
      </c>
      <c r="F768" s="422">
        <v>6.54</v>
      </c>
      <c r="G768" s="422">
        <v>84.91</v>
      </c>
    </row>
    <row r="769" spans="1:7" ht="45">
      <c r="A769" s="536" t="s">
        <v>7091</v>
      </c>
      <c r="B769" s="419">
        <v>96390</v>
      </c>
      <c r="C769" s="420" t="s">
        <v>7143</v>
      </c>
      <c r="D769" s="421" t="s">
        <v>845</v>
      </c>
      <c r="E769" s="422">
        <v>74.080000000000013</v>
      </c>
      <c r="F769" s="422">
        <v>4.3499999999999996</v>
      </c>
      <c r="G769" s="422">
        <v>78.430000000000007</v>
      </c>
    </row>
    <row r="770" spans="1:7" ht="45">
      <c r="A770" s="536" t="s">
        <v>7091</v>
      </c>
      <c r="B770" s="419">
        <v>105631</v>
      </c>
      <c r="C770" s="420" t="s">
        <v>7144</v>
      </c>
      <c r="D770" s="421" t="s">
        <v>845</v>
      </c>
      <c r="E770" s="422">
        <v>73.27</v>
      </c>
      <c r="F770" s="422">
        <v>4.1399999999999997</v>
      </c>
      <c r="G770" s="422">
        <v>77.41</v>
      </c>
    </row>
    <row r="771" spans="1:7" ht="45">
      <c r="A771" s="536" t="s">
        <v>7091</v>
      </c>
      <c r="B771" s="419">
        <v>105585</v>
      </c>
      <c r="C771" s="420" t="s">
        <v>7145</v>
      </c>
      <c r="D771" s="421" t="s">
        <v>845</v>
      </c>
      <c r="E771" s="422">
        <v>82.08</v>
      </c>
      <c r="F771" s="422">
        <v>14.84</v>
      </c>
      <c r="G771" s="422">
        <v>96.92</v>
      </c>
    </row>
    <row r="772" spans="1:7" ht="45">
      <c r="A772" s="536" t="s">
        <v>7091</v>
      </c>
      <c r="B772" s="419">
        <v>100572</v>
      </c>
      <c r="C772" s="420" t="s">
        <v>7146</v>
      </c>
      <c r="D772" s="421" t="s">
        <v>845</v>
      </c>
      <c r="E772" s="422">
        <v>74.930000000000007</v>
      </c>
      <c r="F772" s="422">
        <v>10.96</v>
      </c>
      <c r="G772" s="422">
        <v>85.89</v>
      </c>
    </row>
    <row r="773" spans="1:7" ht="45">
      <c r="A773" s="536" t="s">
        <v>7091</v>
      </c>
      <c r="B773" s="419">
        <v>105588</v>
      </c>
      <c r="C773" s="420" t="s">
        <v>7147</v>
      </c>
      <c r="D773" s="421" t="s">
        <v>845</v>
      </c>
      <c r="E773" s="422">
        <v>74.080000000000013</v>
      </c>
      <c r="F773" s="422">
        <v>10.68</v>
      </c>
      <c r="G773" s="422">
        <v>84.76</v>
      </c>
    </row>
    <row r="774" spans="1:7" ht="45">
      <c r="A774" s="536" t="s">
        <v>7091</v>
      </c>
      <c r="B774" s="419">
        <v>105592</v>
      </c>
      <c r="C774" s="420" t="s">
        <v>7148</v>
      </c>
      <c r="D774" s="421" t="s">
        <v>845</v>
      </c>
      <c r="E774" s="422">
        <v>73.319999999999993</v>
      </c>
      <c r="F774" s="422">
        <v>14.84</v>
      </c>
      <c r="G774" s="422">
        <v>88.16</v>
      </c>
    </row>
    <row r="775" spans="1:7" ht="45">
      <c r="A775" s="536" t="s">
        <v>7091</v>
      </c>
      <c r="B775" s="419">
        <v>100573</v>
      </c>
      <c r="C775" s="420" t="s">
        <v>7149</v>
      </c>
      <c r="D775" s="421" t="s">
        <v>845</v>
      </c>
      <c r="E775" s="422">
        <v>66.169999999999987</v>
      </c>
      <c r="F775" s="422">
        <v>10.96</v>
      </c>
      <c r="G775" s="422">
        <v>77.13</v>
      </c>
    </row>
    <row r="776" spans="1:7" ht="45">
      <c r="A776" s="536" t="s">
        <v>7091</v>
      </c>
      <c r="B776" s="419">
        <v>105595</v>
      </c>
      <c r="C776" s="420" t="s">
        <v>7150</v>
      </c>
      <c r="D776" s="421" t="s">
        <v>845</v>
      </c>
      <c r="E776" s="422">
        <v>65.31</v>
      </c>
      <c r="F776" s="422">
        <v>10.69</v>
      </c>
      <c r="G776" s="422">
        <v>76</v>
      </c>
    </row>
    <row r="777" spans="1:7" ht="45">
      <c r="A777" s="536" t="s">
        <v>7091</v>
      </c>
      <c r="B777" s="419">
        <v>105566</v>
      </c>
      <c r="C777" s="420" t="s">
        <v>7151</v>
      </c>
      <c r="D777" s="421" t="s">
        <v>845</v>
      </c>
      <c r="E777" s="422">
        <v>9.77</v>
      </c>
      <c r="F777" s="422">
        <v>2.8</v>
      </c>
      <c r="G777" s="422">
        <v>12.57</v>
      </c>
    </row>
    <row r="778" spans="1:7" ht="45">
      <c r="A778" s="536" t="s">
        <v>7091</v>
      </c>
      <c r="B778" s="419">
        <v>96388</v>
      </c>
      <c r="C778" s="420" t="s">
        <v>7152</v>
      </c>
      <c r="D778" s="421" t="s">
        <v>845</v>
      </c>
      <c r="E778" s="422">
        <v>7.9</v>
      </c>
      <c r="F778" s="422">
        <v>2.16</v>
      </c>
      <c r="G778" s="422">
        <v>10.06</v>
      </c>
    </row>
    <row r="779" spans="1:7" ht="45">
      <c r="A779" s="536" t="s">
        <v>7091</v>
      </c>
      <c r="B779" s="419">
        <v>105569</v>
      </c>
      <c r="C779" s="420" t="s">
        <v>7153</v>
      </c>
      <c r="D779" s="421" t="s">
        <v>845</v>
      </c>
      <c r="E779" s="422">
        <v>6.58</v>
      </c>
      <c r="F779" s="422">
        <v>1.76</v>
      </c>
      <c r="G779" s="422">
        <v>8.34</v>
      </c>
    </row>
    <row r="780" spans="1:7" ht="45">
      <c r="A780" s="536" t="s">
        <v>7091</v>
      </c>
      <c r="B780" s="419">
        <v>101767</v>
      </c>
      <c r="C780" s="420" t="s">
        <v>7154</v>
      </c>
      <c r="D780" s="421" t="s">
        <v>845</v>
      </c>
      <c r="E780" s="422">
        <v>22.699999999999996</v>
      </c>
      <c r="F780" s="422">
        <v>10.96</v>
      </c>
      <c r="G780" s="422">
        <v>33.659999999999997</v>
      </c>
    </row>
    <row r="781" spans="1:7" ht="45">
      <c r="A781" s="536" t="s">
        <v>7091</v>
      </c>
      <c r="B781" s="419">
        <v>101768</v>
      </c>
      <c r="C781" s="420" t="s">
        <v>7155</v>
      </c>
      <c r="D781" s="421" t="s">
        <v>845</v>
      </c>
      <c r="E781" s="422">
        <v>20.75</v>
      </c>
      <c r="F781" s="422">
        <v>7.89</v>
      </c>
      <c r="G781" s="422">
        <v>28.64</v>
      </c>
    </row>
    <row r="782" spans="1:7" ht="45">
      <c r="A782" s="536" t="s">
        <v>7091</v>
      </c>
      <c r="B782" s="419">
        <v>100574</v>
      </c>
      <c r="C782" s="420" t="s">
        <v>7156</v>
      </c>
      <c r="D782" s="421" t="s">
        <v>845</v>
      </c>
      <c r="E782" s="422">
        <v>1.1400000000000001</v>
      </c>
      <c r="F782" s="422">
        <v>0.38</v>
      </c>
      <c r="G782" s="422">
        <v>1.52</v>
      </c>
    </row>
    <row r="783" spans="1:7" ht="45">
      <c r="A783" s="536" t="s">
        <v>7091</v>
      </c>
      <c r="B783" s="419">
        <v>105562</v>
      </c>
      <c r="C783" s="420" t="s">
        <v>7157</v>
      </c>
      <c r="D783" s="421" t="s">
        <v>845</v>
      </c>
      <c r="E783" s="422">
        <v>7.3000000000000007</v>
      </c>
      <c r="F783" s="422">
        <v>2</v>
      </c>
      <c r="G783" s="422">
        <v>9.3000000000000007</v>
      </c>
    </row>
    <row r="784" spans="1:7" ht="45">
      <c r="A784" s="536" t="s">
        <v>7091</v>
      </c>
      <c r="B784" s="419">
        <v>105563</v>
      </c>
      <c r="C784" s="420" t="s">
        <v>7158</v>
      </c>
      <c r="D784" s="421" t="s">
        <v>845</v>
      </c>
      <c r="E784" s="422">
        <v>5.93</v>
      </c>
      <c r="F784" s="422">
        <v>1.56</v>
      </c>
      <c r="G784" s="422">
        <v>7.49</v>
      </c>
    </row>
    <row r="785" spans="1:7" ht="45">
      <c r="A785" s="536" t="s">
        <v>7091</v>
      </c>
      <c r="B785" s="419">
        <v>105565</v>
      </c>
      <c r="C785" s="420" t="s">
        <v>7159</v>
      </c>
      <c r="D785" s="421" t="s">
        <v>845</v>
      </c>
      <c r="E785" s="422">
        <v>5.49</v>
      </c>
      <c r="F785" s="422">
        <v>1.46</v>
      </c>
      <c r="G785" s="422">
        <v>6.95</v>
      </c>
    </row>
    <row r="786" spans="1:7" ht="45">
      <c r="A786" s="536" t="s">
        <v>7091</v>
      </c>
      <c r="B786" s="419">
        <v>105557</v>
      </c>
      <c r="C786" s="420" t="s">
        <v>7160</v>
      </c>
      <c r="D786" s="421" t="s">
        <v>845</v>
      </c>
      <c r="E786" s="422">
        <v>13.04</v>
      </c>
      <c r="F786" s="422">
        <v>4.82</v>
      </c>
      <c r="G786" s="422">
        <v>17.86</v>
      </c>
    </row>
    <row r="787" spans="1:7" ht="45">
      <c r="A787" s="536" t="s">
        <v>7091</v>
      </c>
      <c r="B787" s="419">
        <v>105558</v>
      </c>
      <c r="C787" s="420" t="s">
        <v>7161</v>
      </c>
      <c r="D787" s="421" t="s">
        <v>845</v>
      </c>
      <c r="E787" s="422">
        <v>11.260000000000002</v>
      </c>
      <c r="F787" s="422">
        <v>4.13</v>
      </c>
      <c r="G787" s="422">
        <v>15.39</v>
      </c>
    </row>
    <row r="788" spans="1:7" ht="45">
      <c r="A788" s="536" t="s">
        <v>7091</v>
      </c>
      <c r="B788" s="419">
        <v>105560</v>
      </c>
      <c r="C788" s="420" t="s">
        <v>7162</v>
      </c>
      <c r="D788" s="421" t="s">
        <v>845</v>
      </c>
      <c r="E788" s="422">
        <v>10.27</v>
      </c>
      <c r="F788" s="422">
        <v>3.76</v>
      </c>
      <c r="G788" s="422">
        <v>14.03</v>
      </c>
    </row>
    <row r="789" spans="1:7" ht="45">
      <c r="A789" s="536" t="s">
        <v>7091</v>
      </c>
      <c r="B789" s="419">
        <v>96386</v>
      </c>
      <c r="C789" s="420" t="s">
        <v>7163</v>
      </c>
      <c r="D789" s="421" t="s">
        <v>845</v>
      </c>
      <c r="E789" s="422">
        <v>5.8800000000000008</v>
      </c>
      <c r="F789" s="422">
        <v>1.56</v>
      </c>
      <c r="G789" s="422">
        <v>7.44</v>
      </c>
    </row>
    <row r="790" spans="1:7" ht="45">
      <c r="A790" s="536" t="s">
        <v>7091</v>
      </c>
      <c r="B790" s="419">
        <v>105564</v>
      </c>
      <c r="C790" s="420" t="s">
        <v>7164</v>
      </c>
      <c r="D790" s="421" t="s">
        <v>845</v>
      </c>
      <c r="E790" s="422">
        <v>5.44</v>
      </c>
      <c r="F790" s="422">
        <v>1.46</v>
      </c>
      <c r="G790" s="422">
        <v>6.9</v>
      </c>
    </row>
    <row r="791" spans="1:7" ht="45">
      <c r="A791" s="536" t="s">
        <v>7091</v>
      </c>
      <c r="B791" s="419">
        <v>105561</v>
      </c>
      <c r="C791" s="420" t="s">
        <v>7165</v>
      </c>
      <c r="D791" s="421" t="s">
        <v>845</v>
      </c>
      <c r="E791" s="422">
        <v>7.1099999999999994</v>
      </c>
      <c r="F791" s="422">
        <v>2.0099999999999998</v>
      </c>
      <c r="G791" s="422">
        <v>9.1199999999999992</v>
      </c>
    </row>
    <row r="792" spans="1:7" ht="45">
      <c r="A792" s="536" t="s">
        <v>7091</v>
      </c>
      <c r="B792" s="419">
        <v>96385</v>
      </c>
      <c r="C792" s="420" t="s">
        <v>7166</v>
      </c>
      <c r="D792" s="421" t="s">
        <v>845</v>
      </c>
      <c r="E792" s="422">
        <v>10.220000000000001</v>
      </c>
      <c r="F792" s="422">
        <v>3.66</v>
      </c>
      <c r="G792" s="422">
        <v>13.88</v>
      </c>
    </row>
    <row r="793" spans="1:7" ht="45">
      <c r="A793" s="536" t="s">
        <v>7091</v>
      </c>
      <c r="B793" s="419">
        <v>105556</v>
      </c>
      <c r="C793" s="420" t="s">
        <v>7167</v>
      </c>
      <c r="D793" s="421" t="s">
        <v>845</v>
      </c>
      <c r="E793" s="422">
        <v>11.5</v>
      </c>
      <c r="F793" s="422">
        <v>4.12</v>
      </c>
      <c r="G793" s="422">
        <v>15.62</v>
      </c>
    </row>
    <row r="794" spans="1:7" ht="45">
      <c r="A794" s="536" t="s">
        <v>7091</v>
      </c>
      <c r="B794" s="419">
        <v>105559</v>
      </c>
      <c r="C794" s="420" t="s">
        <v>7168</v>
      </c>
      <c r="D794" s="421" t="s">
        <v>845</v>
      </c>
      <c r="E794" s="422">
        <v>8.6999999999999993</v>
      </c>
      <c r="F794" s="422">
        <v>3.08</v>
      </c>
      <c r="G794" s="422">
        <v>11.78</v>
      </c>
    </row>
    <row r="795" spans="1:7" ht="45">
      <c r="A795" s="536" t="s">
        <v>7091</v>
      </c>
      <c r="B795" s="419">
        <v>105733</v>
      </c>
      <c r="C795" s="420" t="s">
        <v>7169</v>
      </c>
      <c r="D795" s="421" t="s">
        <v>845</v>
      </c>
      <c r="E795" s="422">
        <v>183.2</v>
      </c>
      <c r="F795" s="422">
        <v>10.47</v>
      </c>
      <c r="G795" s="422">
        <v>193.67</v>
      </c>
    </row>
    <row r="796" spans="1:7" ht="45">
      <c r="A796" s="536" t="s">
        <v>7091</v>
      </c>
      <c r="B796" s="419">
        <v>105734</v>
      </c>
      <c r="C796" s="420" t="s">
        <v>7170</v>
      </c>
      <c r="D796" s="421" t="s">
        <v>845</v>
      </c>
      <c r="E796" s="422">
        <v>178.23999999999998</v>
      </c>
      <c r="F796" s="422">
        <v>8.5500000000000007</v>
      </c>
      <c r="G796" s="422">
        <v>186.79</v>
      </c>
    </row>
    <row r="797" spans="1:7" ht="45">
      <c r="A797" s="536" t="s">
        <v>7091</v>
      </c>
      <c r="B797" s="419">
        <v>105736</v>
      </c>
      <c r="C797" s="420" t="s">
        <v>7171</v>
      </c>
      <c r="D797" s="421" t="s">
        <v>845</v>
      </c>
      <c r="E797" s="422">
        <v>175.69</v>
      </c>
      <c r="F797" s="422">
        <v>7.62</v>
      </c>
      <c r="G797" s="422">
        <v>183.31</v>
      </c>
    </row>
    <row r="798" spans="1:7" ht="45">
      <c r="A798" s="536" t="s">
        <v>7091</v>
      </c>
      <c r="B798" s="419">
        <v>105728</v>
      </c>
      <c r="C798" s="420" t="s">
        <v>7172</v>
      </c>
      <c r="D798" s="421" t="s">
        <v>845</v>
      </c>
      <c r="E798" s="422">
        <v>122.06</v>
      </c>
      <c r="F798" s="422">
        <v>9.0399999999999991</v>
      </c>
      <c r="G798" s="422">
        <v>131.1</v>
      </c>
    </row>
    <row r="799" spans="1:7" ht="45">
      <c r="A799" s="536" t="s">
        <v>7091</v>
      </c>
      <c r="B799" s="419">
        <v>105729</v>
      </c>
      <c r="C799" s="420" t="s">
        <v>7173</v>
      </c>
      <c r="D799" s="421" t="s">
        <v>845</v>
      </c>
      <c r="E799" s="422">
        <v>118.19999999999999</v>
      </c>
      <c r="F799" s="422">
        <v>7.62</v>
      </c>
      <c r="G799" s="422">
        <v>125.82</v>
      </c>
    </row>
    <row r="800" spans="1:7" ht="45">
      <c r="A800" s="536" t="s">
        <v>7091</v>
      </c>
      <c r="B800" s="419">
        <v>105731</v>
      </c>
      <c r="C800" s="420" t="s">
        <v>7174</v>
      </c>
      <c r="D800" s="421" t="s">
        <v>845</v>
      </c>
      <c r="E800" s="422">
        <v>116.25</v>
      </c>
      <c r="F800" s="422">
        <v>6.89</v>
      </c>
      <c r="G800" s="422">
        <v>123.14</v>
      </c>
    </row>
    <row r="801" spans="1:7" ht="45">
      <c r="A801" s="536" t="s">
        <v>7091</v>
      </c>
      <c r="B801" s="419">
        <v>105738</v>
      </c>
      <c r="C801" s="420" t="s">
        <v>7175</v>
      </c>
      <c r="D801" s="421" t="s">
        <v>845</v>
      </c>
      <c r="E801" s="422">
        <v>258.12</v>
      </c>
      <c r="F801" s="422">
        <v>10.39</v>
      </c>
      <c r="G801" s="422">
        <v>268.51</v>
      </c>
    </row>
    <row r="802" spans="1:7" ht="45">
      <c r="A802" s="536" t="s">
        <v>7091</v>
      </c>
      <c r="B802" s="419">
        <v>105739</v>
      </c>
      <c r="C802" s="420" t="s">
        <v>7176</v>
      </c>
      <c r="D802" s="421" t="s">
        <v>845</v>
      </c>
      <c r="E802" s="422">
        <v>254.38</v>
      </c>
      <c r="F802" s="422">
        <v>8.9499999999999993</v>
      </c>
      <c r="G802" s="422">
        <v>263.33</v>
      </c>
    </row>
    <row r="803" spans="1:7" ht="45">
      <c r="A803" s="536" t="s">
        <v>7091</v>
      </c>
      <c r="B803" s="419">
        <v>105741</v>
      </c>
      <c r="C803" s="420" t="s">
        <v>7177</v>
      </c>
      <c r="D803" s="421" t="s">
        <v>845</v>
      </c>
      <c r="E803" s="422">
        <v>252.37000000000003</v>
      </c>
      <c r="F803" s="422">
        <v>8.23</v>
      </c>
      <c r="G803" s="422">
        <v>260.60000000000002</v>
      </c>
    </row>
    <row r="804" spans="1:7" ht="45">
      <c r="A804" s="536" t="s">
        <v>7091</v>
      </c>
      <c r="B804" s="419">
        <v>105750</v>
      </c>
      <c r="C804" s="420" t="s">
        <v>7178</v>
      </c>
      <c r="D804" s="421" t="s">
        <v>845</v>
      </c>
      <c r="E804" s="422">
        <v>115.1</v>
      </c>
      <c r="F804" s="422">
        <v>11.98</v>
      </c>
      <c r="G804" s="422">
        <v>127.08</v>
      </c>
    </row>
    <row r="805" spans="1:7" ht="45">
      <c r="A805" s="536" t="s">
        <v>7091</v>
      </c>
      <c r="B805" s="419">
        <v>105751</v>
      </c>
      <c r="C805" s="420" t="s">
        <v>7179</v>
      </c>
      <c r="D805" s="421" t="s">
        <v>845</v>
      </c>
      <c r="E805" s="422">
        <v>113.09</v>
      </c>
      <c r="F805" s="422">
        <v>11.34</v>
      </c>
      <c r="G805" s="422">
        <v>124.43</v>
      </c>
    </row>
    <row r="806" spans="1:7" ht="45">
      <c r="A806" s="536" t="s">
        <v>7091</v>
      </c>
      <c r="B806" s="419">
        <v>105753</v>
      </c>
      <c r="C806" s="420" t="s">
        <v>7180</v>
      </c>
      <c r="D806" s="421" t="s">
        <v>845</v>
      </c>
      <c r="E806" s="422">
        <v>111.31</v>
      </c>
      <c r="F806" s="422">
        <v>10.68</v>
      </c>
      <c r="G806" s="422">
        <v>121.99</v>
      </c>
    </row>
    <row r="807" spans="1:7" ht="45">
      <c r="A807" s="536" t="s">
        <v>7091</v>
      </c>
      <c r="B807" s="419">
        <v>105755</v>
      </c>
      <c r="C807" s="420" t="s">
        <v>7181</v>
      </c>
      <c r="D807" s="421" t="s">
        <v>845</v>
      </c>
      <c r="E807" s="422">
        <v>109.64</v>
      </c>
      <c r="F807" s="422">
        <v>10.01</v>
      </c>
      <c r="G807" s="422">
        <v>119.65</v>
      </c>
    </row>
    <row r="808" spans="1:7" ht="45">
      <c r="A808" s="536" t="s">
        <v>7091</v>
      </c>
      <c r="B808" s="419">
        <v>105743</v>
      </c>
      <c r="C808" s="420" t="s">
        <v>7182</v>
      </c>
      <c r="D808" s="421" t="s">
        <v>845</v>
      </c>
      <c r="E808" s="422">
        <v>85.74</v>
      </c>
      <c r="F808" s="422">
        <v>8.2799999999999994</v>
      </c>
      <c r="G808" s="422">
        <v>94.02</v>
      </c>
    </row>
    <row r="809" spans="1:7" ht="45">
      <c r="A809" s="536" t="s">
        <v>7091</v>
      </c>
      <c r="B809" s="419">
        <v>105744</v>
      </c>
      <c r="C809" s="420" t="s">
        <v>7183</v>
      </c>
      <c r="D809" s="421" t="s">
        <v>845</v>
      </c>
      <c r="E809" s="422">
        <v>84.009999999999991</v>
      </c>
      <c r="F809" s="422">
        <v>7.51</v>
      </c>
      <c r="G809" s="422">
        <v>91.52</v>
      </c>
    </row>
    <row r="810" spans="1:7" ht="45">
      <c r="A810" s="536" t="s">
        <v>7091</v>
      </c>
      <c r="B810" s="419">
        <v>105746</v>
      </c>
      <c r="C810" s="420" t="s">
        <v>7184</v>
      </c>
      <c r="D810" s="421" t="s">
        <v>845</v>
      </c>
      <c r="E810" s="422">
        <v>82.28</v>
      </c>
      <c r="F810" s="422">
        <v>6.72</v>
      </c>
      <c r="G810" s="422">
        <v>89</v>
      </c>
    </row>
    <row r="811" spans="1:7" ht="45">
      <c r="A811" s="536" t="s">
        <v>7091</v>
      </c>
      <c r="B811" s="419">
        <v>105748</v>
      </c>
      <c r="C811" s="420" t="s">
        <v>7185</v>
      </c>
      <c r="D811" s="421" t="s">
        <v>845</v>
      </c>
      <c r="E811" s="422">
        <v>80.52000000000001</v>
      </c>
      <c r="F811" s="422">
        <v>5.96</v>
      </c>
      <c r="G811" s="422">
        <v>86.48</v>
      </c>
    </row>
    <row r="812" spans="1:7" ht="45">
      <c r="A812" s="536" t="s">
        <v>7091</v>
      </c>
      <c r="B812" s="419">
        <v>105660</v>
      </c>
      <c r="C812" s="420" t="s">
        <v>7186</v>
      </c>
      <c r="D812" s="421" t="s">
        <v>845</v>
      </c>
      <c r="E812" s="422">
        <v>145.76000000000002</v>
      </c>
      <c r="F812" s="422">
        <v>16.73</v>
      </c>
      <c r="G812" s="422">
        <v>162.49</v>
      </c>
    </row>
    <row r="813" spans="1:7" ht="45">
      <c r="A813" s="536" t="s">
        <v>7091</v>
      </c>
      <c r="B813" s="419">
        <v>105663</v>
      </c>
      <c r="C813" s="420" t="s">
        <v>7187</v>
      </c>
      <c r="D813" s="421" t="s">
        <v>845</v>
      </c>
      <c r="E813" s="422">
        <v>138.5</v>
      </c>
      <c r="F813" s="422">
        <v>12.73</v>
      </c>
      <c r="G813" s="422">
        <v>151.22999999999999</v>
      </c>
    </row>
    <row r="814" spans="1:7" ht="45">
      <c r="A814" s="536" t="s">
        <v>7091</v>
      </c>
      <c r="B814" s="419">
        <v>105669</v>
      </c>
      <c r="C814" s="420" t="s">
        <v>7188</v>
      </c>
      <c r="D814" s="421" t="s">
        <v>845</v>
      </c>
      <c r="E814" s="422">
        <v>134.82999999999998</v>
      </c>
      <c r="F814" s="422">
        <v>10.74</v>
      </c>
      <c r="G814" s="422">
        <v>145.57</v>
      </c>
    </row>
    <row r="815" spans="1:7" ht="45">
      <c r="A815" s="536" t="s">
        <v>7091</v>
      </c>
      <c r="B815" s="419">
        <v>105661</v>
      </c>
      <c r="C815" s="420" t="s">
        <v>7189</v>
      </c>
      <c r="D815" s="421" t="s">
        <v>845</v>
      </c>
      <c r="E815" s="422">
        <v>174.37</v>
      </c>
      <c r="F815" s="422">
        <v>16.739999999999998</v>
      </c>
      <c r="G815" s="422">
        <v>191.11</v>
      </c>
    </row>
    <row r="816" spans="1:7" ht="45">
      <c r="A816" s="536" t="s">
        <v>7091</v>
      </c>
      <c r="B816" s="419">
        <v>105664</v>
      </c>
      <c r="C816" s="420" t="s">
        <v>7190</v>
      </c>
      <c r="D816" s="421" t="s">
        <v>845</v>
      </c>
      <c r="E816" s="422">
        <v>167.12</v>
      </c>
      <c r="F816" s="422">
        <v>12.73</v>
      </c>
      <c r="G816" s="422">
        <v>179.85</v>
      </c>
    </row>
    <row r="817" spans="1:7" ht="45">
      <c r="A817" s="536" t="s">
        <v>7091</v>
      </c>
      <c r="B817" s="419">
        <v>105670</v>
      </c>
      <c r="C817" s="420" t="s">
        <v>7191</v>
      </c>
      <c r="D817" s="421" t="s">
        <v>845</v>
      </c>
      <c r="E817" s="422">
        <v>163.44999999999999</v>
      </c>
      <c r="F817" s="422">
        <v>10.74</v>
      </c>
      <c r="G817" s="422">
        <v>174.19</v>
      </c>
    </row>
    <row r="818" spans="1:7" ht="45">
      <c r="A818" s="536" t="s">
        <v>7091</v>
      </c>
      <c r="B818" s="419">
        <v>105662</v>
      </c>
      <c r="C818" s="420" t="s">
        <v>7192</v>
      </c>
      <c r="D818" s="421" t="s">
        <v>845</v>
      </c>
      <c r="E818" s="422">
        <v>202.61</v>
      </c>
      <c r="F818" s="422">
        <v>16.73</v>
      </c>
      <c r="G818" s="422">
        <v>219.34</v>
      </c>
    </row>
    <row r="819" spans="1:7" ht="45">
      <c r="A819" s="536" t="s">
        <v>7091</v>
      </c>
      <c r="B819" s="419">
        <v>105665</v>
      </c>
      <c r="C819" s="420" t="s">
        <v>7193</v>
      </c>
      <c r="D819" s="421" t="s">
        <v>845</v>
      </c>
      <c r="E819" s="422">
        <v>195.35000000000002</v>
      </c>
      <c r="F819" s="422">
        <v>12.73</v>
      </c>
      <c r="G819" s="422">
        <v>208.08</v>
      </c>
    </row>
    <row r="820" spans="1:7" ht="45">
      <c r="A820" s="536" t="s">
        <v>7091</v>
      </c>
      <c r="B820" s="419">
        <v>105671</v>
      </c>
      <c r="C820" s="420" t="s">
        <v>7194</v>
      </c>
      <c r="D820" s="421" t="s">
        <v>845</v>
      </c>
      <c r="E820" s="422">
        <v>191.67999999999998</v>
      </c>
      <c r="F820" s="422">
        <v>10.74</v>
      </c>
      <c r="G820" s="422">
        <v>202.42</v>
      </c>
    </row>
    <row r="821" spans="1:7" ht="45">
      <c r="A821" s="536" t="s">
        <v>7091</v>
      </c>
      <c r="B821" s="419">
        <v>105577</v>
      </c>
      <c r="C821" s="420" t="s">
        <v>7195</v>
      </c>
      <c r="D821" s="421" t="s">
        <v>845</v>
      </c>
      <c r="E821" s="422">
        <v>84.7</v>
      </c>
      <c r="F821" s="422">
        <v>16.73</v>
      </c>
      <c r="G821" s="422">
        <v>101.43</v>
      </c>
    </row>
    <row r="822" spans="1:7" ht="45">
      <c r="A822" s="536" t="s">
        <v>7091</v>
      </c>
      <c r="B822" s="419">
        <v>105578</v>
      </c>
      <c r="C822" s="420" t="s">
        <v>7196</v>
      </c>
      <c r="D822" s="421" t="s">
        <v>845</v>
      </c>
      <c r="E822" s="422">
        <v>77.44</v>
      </c>
      <c r="F822" s="422">
        <v>12.73</v>
      </c>
      <c r="G822" s="422">
        <v>90.17</v>
      </c>
    </row>
    <row r="823" spans="1:7" ht="45">
      <c r="A823" s="536" t="s">
        <v>7091</v>
      </c>
      <c r="B823" s="419">
        <v>105712</v>
      </c>
      <c r="C823" s="420" t="s">
        <v>7197</v>
      </c>
      <c r="D823" s="421" t="s">
        <v>845</v>
      </c>
      <c r="E823" s="422">
        <v>73.77000000000001</v>
      </c>
      <c r="F823" s="422">
        <v>10.74</v>
      </c>
      <c r="G823" s="422">
        <v>84.51</v>
      </c>
    </row>
    <row r="824" spans="1:7" ht="45">
      <c r="A824" s="536" t="s">
        <v>7091</v>
      </c>
      <c r="B824" s="419">
        <v>105693</v>
      </c>
      <c r="C824" s="420" t="s">
        <v>7198</v>
      </c>
      <c r="D824" s="421" t="s">
        <v>845</v>
      </c>
      <c r="E824" s="422">
        <v>137.32999999999998</v>
      </c>
      <c r="F824" s="422">
        <v>16.739999999999998</v>
      </c>
      <c r="G824" s="422">
        <v>154.07</v>
      </c>
    </row>
    <row r="825" spans="1:7" ht="45">
      <c r="A825" s="536" t="s">
        <v>7091</v>
      </c>
      <c r="B825" s="419">
        <v>105696</v>
      </c>
      <c r="C825" s="420" t="s">
        <v>7199</v>
      </c>
      <c r="D825" s="421" t="s">
        <v>845</v>
      </c>
      <c r="E825" s="422">
        <v>130.09</v>
      </c>
      <c r="F825" s="422">
        <v>12.72</v>
      </c>
      <c r="G825" s="422">
        <v>142.81</v>
      </c>
    </row>
    <row r="826" spans="1:7" ht="45">
      <c r="A826" s="536" t="s">
        <v>7091</v>
      </c>
      <c r="B826" s="419">
        <v>105702</v>
      </c>
      <c r="C826" s="420" t="s">
        <v>7200</v>
      </c>
      <c r="D826" s="421" t="s">
        <v>845</v>
      </c>
      <c r="E826" s="422">
        <v>126.4</v>
      </c>
      <c r="F826" s="422">
        <v>10.75</v>
      </c>
      <c r="G826" s="422">
        <v>137.15</v>
      </c>
    </row>
    <row r="827" spans="1:7" ht="45">
      <c r="A827" s="536" t="s">
        <v>7091</v>
      </c>
      <c r="B827" s="419">
        <v>105694</v>
      </c>
      <c r="C827" s="420" t="s">
        <v>7201</v>
      </c>
      <c r="D827" s="421" t="s">
        <v>845</v>
      </c>
      <c r="E827" s="422">
        <v>166.15</v>
      </c>
      <c r="F827" s="422">
        <v>16.73</v>
      </c>
      <c r="G827" s="422">
        <v>182.88</v>
      </c>
    </row>
    <row r="828" spans="1:7" ht="45">
      <c r="A828" s="536" t="s">
        <v>7091</v>
      </c>
      <c r="B828" s="419">
        <v>105697</v>
      </c>
      <c r="C828" s="420" t="s">
        <v>7202</v>
      </c>
      <c r="D828" s="421" t="s">
        <v>845</v>
      </c>
      <c r="E828" s="422">
        <v>158.89000000000001</v>
      </c>
      <c r="F828" s="422">
        <v>12.73</v>
      </c>
      <c r="G828" s="422">
        <v>171.62</v>
      </c>
    </row>
    <row r="829" spans="1:7" ht="45">
      <c r="A829" s="536" t="s">
        <v>7091</v>
      </c>
      <c r="B829" s="419">
        <v>105703</v>
      </c>
      <c r="C829" s="420" t="s">
        <v>7203</v>
      </c>
      <c r="D829" s="421" t="s">
        <v>845</v>
      </c>
      <c r="E829" s="422">
        <v>155.21</v>
      </c>
      <c r="F829" s="422">
        <v>10.75</v>
      </c>
      <c r="G829" s="422">
        <v>165.96</v>
      </c>
    </row>
    <row r="830" spans="1:7" ht="45">
      <c r="A830" s="536" t="s">
        <v>7091</v>
      </c>
      <c r="B830" s="419">
        <v>105695</v>
      </c>
      <c r="C830" s="420" t="s">
        <v>7204</v>
      </c>
      <c r="D830" s="421" t="s">
        <v>845</v>
      </c>
      <c r="E830" s="422">
        <v>194.55</v>
      </c>
      <c r="F830" s="422">
        <v>16.73</v>
      </c>
      <c r="G830" s="422">
        <v>211.28</v>
      </c>
    </row>
    <row r="831" spans="1:7" ht="45">
      <c r="A831" s="536" t="s">
        <v>7091</v>
      </c>
      <c r="B831" s="419">
        <v>105698</v>
      </c>
      <c r="C831" s="420" t="s">
        <v>7205</v>
      </c>
      <c r="D831" s="421" t="s">
        <v>845</v>
      </c>
      <c r="E831" s="422">
        <v>187.3</v>
      </c>
      <c r="F831" s="422">
        <v>12.72</v>
      </c>
      <c r="G831" s="422">
        <v>200.02</v>
      </c>
    </row>
    <row r="832" spans="1:7" ht="45">
      <c r="A832" s="536" t="s">
        <v>7091</v>
      </c>
      <c r="B832" s="419">
        <v>105704</v>
      </c>
      <c r="C832" s="420" t="s">
        <v>7206</v>
      </c>
      <c r="D832" s="421" t="s">
        <v>845</v>
      </c>
      <c r="E832" s="422">
        <v>183.62</v>
      </c>
      <c r="F832" s="422">
        <v>10.74</v>
      </c>
      <c r="G832" s="422">
        <v>194.36</v>
      </c>
    </row>
    <row r="833" spans="1:7" ht="45">
      <c r="A833" s="536" t="s">
        <v>7091</v>
      </c>
      <c r="B833" s="419">
        <v>105579</v>
      </c>
      <c r="C833" s="420" t="s">
        <v>7207</v>
      </c>
      <c r="D833" s="421" t="s">
        <v>845</v>
      </c>
      <c r="E833" s="422">
        <v>75.94</v>
      </c>
      <c r="F833" s="422">
        <v>16.73</v>
      </c>
      <c r="G833" s="422">
        <v>92.67</v>
      </c>
    </row>
    <row r="834" spans="1:7" ht="45">
      <c r="A834" s="536" t="s">
        <v>7091</v>
      </c>
      <c r="B834" s="419">
        <v>105580</v>
      </c>
      <c r="C834" s="420" t="s">
        <v>7208</v>
      </c>
      <c r="D834" s="421" t="s">
        <v>845</v>
      </c>
      <c r="E834" s="422">
        <v>68.679999999999993</v>
      </c>
      <c r="F834" s="422">
        <v>12.73</v>
      </c>
      <c r="G834" s="422">
        <v>81.41</v>
      </c>
    </row>
    <row r="835" spans="1:7" ht="45">
      <c r="A835" s="536" t="s">
        <v>7091</v>
      </c>
      <c r="B835" s="419">
        <v>105582</v>
      </c>
      <c r="C835" s="420" t="s">
        <v>7209</v>
      </c>
      <c r="D835" s="421" t="s">
        <v>845</v>
      </c>
      <c r="E835" s="422">
        <v>65.010000000000005</v>
      </c>
      <c r="F835" s="422">
        <v>10.74</v>
      </c>
      <c r="G835" s="422">
        <v>75.75</v>
      </c>
    </row>
    <row r="836" spans="1:7" ht="45">
      <c r="A836" s="536" t="s">
        <v>7091</v>
      </c>
      <c r="B836" s="419">
        <v>105626</v>
      </c>
      <c r="C836" s="420" t="s">
        <v>7210</v>
      </c>
      <c r="D836" s="421" t="s">
        <v>845</v>
      </c>
      <c r="E836" s="422">
        <v>112.78</v>
      </c>
      <c r="F836" s="422">
        <v>9.5500000000000007</v>
      </c>
      <c r="G836" s="422">
        <v>122.33</v>
      </c>
    </row>
    <row r="837" spans="1:7" ht="45">
      <c r="A837" s="536" t="s">
        <v>7091</v>
      </c>
      <c r="B837" s="419">
        <v>105629</v>
      </c>
      <c r="C837" s="420" t="s">
        <v>7211</v>
      </c>
      <c r="D837" s="421" t="s">
        <v>845</v>
      </c>
      <c r="E837" s="422">
        <v>106.93</v>
      </c>
      <c r="F837" s="422">
        <v>6.35</v>
      </c>
      <c r="G837" s="422">
        <v>113.28</v>
      </c>
    </row>
    <row r="838" spans="1:7" ht="45">
      <c r="A838" s="536" t="s">
        <v>7091</v>
      </c>
      <c r="B838" s="419">
        <v>105635</v>
      </c>
      <c r="C838" s="420" t="s">
        <v>7212</v>
      </c>
      <c r="D838" s="421" t="s">
        <v>845</v>
      </c>
      <c r="E838" s="422">
        <v>105.96</v>
      </c>
      <c r="F838" s="422">
        <v>6.06</v>
      </c>
      <c r="G838" s="422">
        <v>112.02</v>
      </c>
    </row>
    <row r="839" spans="1:7" ht="45">
      <c r="A839" s="536" t="s">
        <v>7091</v>
      </c>
      <c r="B839" s="419">
        <v>105627</v>
      </c>
      <c r="C839" s="420" t="s">
        <v>7213</v>
      </c>
      <c r="D839" s="421" t="s">
        <v>845</v>
      </c>
      <c r="E839" s="422">
        <v>142.06</v>
      </c>
      <c r="F839" s="422">
        <v>9.5500000000000007</v>
      </c>
      <c r="G839" s="422">
        <v>151.61000000000001</v>
      </c>
    </row>
    <row r="840" spans="1:7" ht="45">
      <c r="A840" s="536" t="s">
        <v>7091</v>
      </c>
      <c r="B840" s="419">
        <v>105630</v>
      </c>
      <c r="C840" s="420" t="s">
        <v>7214</v>
      </c>
      <c r="D840" s="421" t="s">
        <v>845</v>
      </c>
      <c r="E840" s="422">
        <v>136.22</v>
      </c>
      <c r="F840" s="422">
        <v>6.34</v>
      </c>
      <c r="G840" s="422">
        <v>142.56</v>
      </c>
    </row>
    <row r="841" spans="1:7" ht="45">
      <c r="A841" s="536" t="s">
        <v>7091</v>
      </c>
      <c r="B841" s="419">
        <v>105636</v>
      </c>
      <c r="C841" s="420" t="s">
        <v>7215</v>
      </c>
      <c r="D841" s="421" t="s">
        <v>845</v>
      </c>
      <c r="E841" s="422">
        <v>135.24</v>
      </c>
      <c r="F841" s="422">
        <v>6.06</v>
      </c>
      <c r="G841" s="422">
        <v>141.30000000000001</v>
      </c>
    </row>
    <row r="842" spans="1:7" ht="45">
      <c r="A842" s="536" t="s">
        <v>7091</v>
      </c>
      <c r="B842" s="419">
        <v>105572</v>
      </c>
      <c r="C842" s="420" t="s">
        <v>7216</v>
      </c>
      <c r="D842" s="421" t="s">
        <v>845</v>
      </c>
      <c r="E842" s="422">
        <v>52.599999999999994</v>
      </c>
      <c r="F842" s="422">
        <v>9.5500000000000007</v>
      </c>
      <c r="G842" s="422">
        <v>62.15</v>
      </c>
    </row>
    <row r="843" spans="1:7" ht="45">
      <c r="A843" s="536" t="s">
        <v>7091</v>
      </c>
      <c r="B843" s="419">
        <v>105574</v>
      </c>
      <c r="C843" s="420" t="s">
        <v>7217</v>
      </c>
      <c r="D843" s="421" t="s">
        <v>845</v>
      </c>
      <c r="E843" s="422">
        <v>46.75</v>
      </c>
      <c r="F843" s="422">
        <v>6.35</v>
      </c>
      <c r="G843" s="422">
        <v>53.1</v>
      </c>
    </row>
    <row r="844" spans="1:7" ht="45">
      <c r="A844" s="536" t="s">
        <v>7091</v>
      </c>
      <c r="B844" s="419">
        <v>105576</v>
      </c>
      <c r="C844" s="420" t="s">
        <v>7218</v>
      </c>
      <c r="D844" s="421" t="s">
        <v>845</v>
      </c>
      <c r="E844" s="422">
        <v>45.78</v>
      </c>
      <c r="F844" s="422">
        <v>6.06</v>
      </c>
      <c r="G844" s="422">
        <v>51.84</v>
      </c>
    </row>
    <row r="845" spans="1:7" ht="45">
      <c r="A845" s="536" t="s">
        <v>7091</v>
      </c>
      <c r="B845" s="419">
        <v>105573</v>
      </c>
      <c r="C845" s="420" t="s">
        <v>7219</v>
      </c>
      <c r="D845" s="421" t="s">
        <v>845</v>
      </c>
      <c r="E845" s="422">
        <v>83.100000000000009</v>
      </c>
      <c r="F845" s="422">
        <v>9.5500000000000007</v>
      </c>
      <c r="G845" s="422">
        <v>92.65</v>
      </c>
    </row>
    <row r="846" spans="1:7" ht="45">
      <c r="A846" s="536" t="s">
        <v>7091</v>
      </c>
      <c r="B846" s="419">
        <v>105628</v>
      </c>
      <c r="C846" s="420" t="s">
        <v>7220</v>
      </c>
      <c r="D846" s="421" t="s">
        <v>845</v>
      </c>
      <c r="E846" s="422">
        <v>77.25</v>
      </c>
      <c r="F846" s="422">
        <v>6.35</v>
      </c>
      <c r="G846" s="422">
        <v>83.6</v>
      </c>
    </row>
    <row r="847" spans="1:7" ht="45">
      <c r="A847" s="536" t="s">
        <v>7091</v>
      </c>
      <c r="B847" s="419">
        <v>105634</v>
      </c>
      <c r="C847" s="420" t="s">
        <v>7221</v>
      </c>
      <c r="D847" s="421" t="s">
        <v>845</v>
      </c>
      <c r="E847" s="422">
        <v>76.28</v>
      </c>
      <c r="F847" s="422">
        <v>6.06</v>
      </c>
      <c r="G847" s="422">
        <v>82.34</v>
      </c>
    </row>
    <row r="848" spans="1:7" ht="45">
      <c r="A848" s="536" t="s">
        <v>7091</v>
      </c>
      <c r="B848" s="419">
        <v>105586</v>
      </c>
      <c r="C848" s="420" t="s">
        <v>7222</v>
      </c>
      <c r="D848" s="421" t="s">
        <v>845</v>
      </c>
      <c r="E848" s="422">
        <v>92.820000000000007</v>
      </c>
      <c r="F848" s="422">
        <v>21.55</v>
      </c>
      <c r="G848" s="422">
        <v>114.37</v>
      </c>
    </row>
    <row r="849" spans="1:7" ht="45">
      <c r="A849" s="536" t="s">
        <v>7091</v>
      </c>
      <c r="B849" s="419">
        <v>105587</v>
      </c>
      <c r="C849" s="420" t="s">
        <v>7223</v>
      </c>
      <c r="D849" s="421" t="s">
        <v>845</v>
      </c>
      <c r="E849" s="422">
        <v>82.88</v>
      </c>
      <c r="F849" s="422">
        <v>15.93</v>
      </c>
      <c r="G849" s="422">
        <v>98.81</v>
      </c>
    </row>
    <row r="850" spans="1:7" ht="45">
      <c r="A850" s="536" t="s">
        <v>7091</v>
      </c>
      <c r="B850" s="419">
        <v>105589</v>
      </c>
      <c r="C850" s="420" t="s">
        <v>7224</v>
      </c>
      <c r="D850" s="421" t="s">
        <v>845</v>
      </c>
      <c r="E850" s="422">
        <v>81.83</v>
      </c>
      <c r="F850" s="422">
        <v>15.53</v>
      </c>
      <c r="G850" s="422">
        <v>97.36</v>
      </c>
    </row>
    <row r="851" spans="1:7" ht="45">
      <c r="A851" s="536" t="s">
        <v>7091</v>
      </c>
      <c r="B851" s="419">
        <v>105593</v>
      </c>
      <c r="C851" s="420" t="s">
        <v>7225</v>
      </c>
      <c r="D851" s="421" t="s">
        <v>845</v>
      </c>
      <c r="E851" s="422">
        <v>84.06</v>
      </c>
      <c r="F851" s="422">
        <v>21.55</v>
      </c>
      <c r="G851" s="422">
        <v>105.61</v>
      </c>
    </row>
    <row r="852" spans="1:7" ht="45">
      <c r="A852" s="536" t="s">
        <v>7091</v>
      </c>
      <c r="B852" s="419">
        <v>105594</v>
      </c>
      <c r="C852" s="420" t="s">
        <v>7226</v>
      </c>
      <c r="D852" s="421" t="s">
        <v>845</v>
      </c>
      <c r="E852" s="422">
        <v>74.12</v>
      </c>
      <c r="F852" s="422">
        <v>15.93</v>
      </c>
      <c r="G852" s="422">
        <v>90.05</v>
      </c>
    </row>
    <row r="853" spans="1:7" ht="45">
      <c r="A853" s="536" t="s">
        <v>7091</v>
      </c>
      <c r="B853" s="419">
        <v>105596</v>
      </c>
      <c r="C853" s="420" t="s">
        <v>7227</v>
      </c>
      <c r="D853" s="421" t="s">
        <v>845</v>
      </c>
      <c r="E853" s="422">
        <v>73.06</v>
      </c>
      <c r="F853" s="422">
        <v>15.54</v>
      </c>
      <c r="G853" s="422">
        <v>88.6</v>
      </c>
    </row>
    <row r="854" spans="1:7" ht="45">
      <c r="A854" s="536" t="s">
        <v>7091</v>
      </c>
      <c r="B854" s="419">
        <v>105567</v>
      </c>
      <c r="C854" s="420" t="s">
        <v>7228</v>
      </c>
      <c r="D854" s="421" t="s">
        <v>845</v>
      </c>
      <c r="E854" s="422">
        <v>12.620000000000001</v>
      </c>
      <c r="F854" s="422">
        <v>4.07</v>
      </c>
      <c r="G854" s="422">
        <v>16.690000000000001</v>
      </c>
    </row>
    <row r="855" spans="1:7" ht="45">
      <c r="A855" s="536" t="s">
        <v>7091</v>
      </c>
      <c r="B855" s="419">
        <v>105568</v>
      </c>
      <c r="C855" s="420" t="s">
        <v>7229</v>
      </c>
      <c r="D855" s="421" t="s">
        <v>845</v>
      </c>
      <c r="E855" s="422">
        <v>10.119999999999999</v>
      </c>
      <c r="F855" s="422">
        <v>3.16</v>
      </c>
      <c r="G855" s="422">
        <v>13.28</v>
      </c>
    </row>
    <row r="856" spans="1:7" ht="45">
      <c r="A856" s="536" t="s">
        <v>7091</v>
      </c>
      <c r="B856" s="419">
        <v>105570</v>
      </c>
      <c r="C856" s="420" t="s">
        <v>7230</v>
      </c>
      <c r="D856" s="421" t="s">
        <v>845</v>
      </c>
      <c r="E856" s="422">
        <v>8.3899999999999988</v>
      </c>
      <c r="F856" s="422">
        <v>2.56</v>
      </c>
      <c r="G856" s="422">
        <v>10.95</v>
      </c>
    </row>
    <row r="857" spans="1:7" ht="45">
      <c r="A857" s="536" t="s">
        <v>7091</v>
      </c>
      <c r="B857" s="419">
        <v>100575</v>
      </c>
      <c r="C857" s="420" t="s">
        <v>7231</v>
      </c>
      <c r="D857" s="421" t="s">
        <v>96</v>
      </c>
      <c r="E857" s="422">
        <v>1.61</v>
      </c>
      <c r="F857" s="422">
        <v>0.45</v>
      </c>
      <c r="G857" s="422">
        <v>2.06</v>
      </c>
    </row>
    <row r="858" spans="1:7" ht="45">
      <c r="A858" s="536" t="s">
        <v>7091</v>
      </c>
      <c r="B858" s="419">
        <v>100577</v>
      </c>
      <c r="C858" s="420" t="s">
        <v>7232</v>
      </c>
      <c r="D858" s="421" t="s">
        <v>96</v>
      </c>
      <c r="E858" s="422">
        <v>0.41</v>
      </c>
      <c r="F858" s="422">
        <v>0.18</v>
      </c>
      <c r="G858" s="422">
        <v>0.59</v>
      </c>
    </row>
    <row r="859" spans="1:7" ht="45">
      <c r="A859" s="536" t="s">
        <v>7091</v>
      </c>
      <c r="B859" s="419">
        <v>105598</v>
      </c>
      <c r="C859" s="420" t="s">
        <v>7233</v>
      </c>
      <c r="D859" s="421" t="s">
        <v>96</v>
      </c>
      <c r="E859" s="422">
        <v>1.66</v>
      </c>
      <c r="F859" s="422">
        <v>0.51</v>
      </c>
      <c r="G859" s="422">
        <v>2.17</v>
      </c>
    </row>
    <row r="860" spans="1:7" ht="45">
      <c r="A860" s="536" t="s">
        <v>7091</v>
      </c>
      <c r="B860" s="419">
        <v>100576</v>
      </c>
      <c r="C860" s="420" t="s">
        <v>7234</v>
      </c>
      <c r="D860" s="421" t="s">
        <v>96</v>
      </c>
      <c r="E860" s="422">
        <v>1.75</v>
      </c>
      <c r="F860" s="422">
        <v>0.61</v>
      </c>
      <c r="G860" s="422">
        <v>2.36</v>
      </c>
    </row>
    <row r="861" spans="1:7" ht="45">
      <c r="A861" s="536" t="s">
        <v>7091</v>
      </c>
      <c r="B861" s="419">
        <v>105597</v>
      </c>
      <c r="C861" s="420" t="s">
        <v>7235</v>
      </c>
      <c r="D861" s="421" t="s">
        <v>96</v>
      </c>
      <c r="E861" s="422">
        <v>3.1399999999999997</v>
      </c>
      <c r="F861" s="422">
        <v>1.25</v>
      </c>
      <c r="G861" s="422">
        <v>4.3899999999999997</v>
      </c>
    </row>
    <row r="862" spans="1:7" ht="30">
      <c r="A862" s="536" t="s">
        <v>7236</v>
      </c>
      <c r="B862" s="419">
        <v>102730</v>
      </c>
      <c r="C862" s="420" t="s">
        <v>3784</v>
      </c>
      <c r="D862" s="421" t="s">
        <v>1068</v>
      </c>
      <c r="E862" s="422">
        <v>10.15</v>
      </c>
      <c r="F862" s="422">
        <v>2.33</v>
      </c>
      <c r="G862" s="422">
        <v>12.48</v>
      </c>
    </row>
    <row r="863" spans="1:7" ht="30">
      <c r="A863" s="536" t="s">
        <v>7236</v>
      </c>
      <c r="B863" s="419">
        <v>102731</v>
      </c>
      <c r="C863" s="420" t="s">
        <v>3785</v>
      </c>
      <c r="D863" s="421" t="s">
        <v>1068</v>
      </c>
      <c r="E863" s="422">
        <v>8.7600000000000016</v>
      </c>
      <c r="F863" s="422">
        <v>1.63</v>
      </c>
      <c r="G863" s="422">
        <v>10.39</v>
      </c>
    </row>
    <row r="864" spans="1:7" ht="30">
      <c r="A864" s="536" t="s">
        <v>7236</v>
      </c>
      <c r="B864" s="419">
        <v>102732</v>
      </c>
      <c r="C864" s="420" t="s">
        <v>3786</v>
      </c>
      <c r="D864" s="421" t="s">
        <v>1068</v>
      </c>
      <c r="E864" s="422">
        <v>8.52</v>
      </c>
      <c r="F864" s="422">
        <v>1.07</v>
      </c>
      <c r="G864" s="422">
        <v>9.59</v>
      </c>
    </row>
    <row r="865" spans="1:7" ht="30">
      <c r="A865" s="536" t="s">
        <v>7236</v>
      </c>
      <c r="B865" s="419">
        <v>102733</v>
      </c>
      <c r="C865" s="420" t="s">
        <v>3787</v>
      </c>
      <c r="D865" s="421" t="s">
        <v>1068</v>
      </c>
      <c r="E865" s="422">
        <v>9.7200000000000006</v>
      </c>
      <c r="F865" s="422">
        <v>0.68</v>
      </c>
      <c r="G865" s="422">
        <v>10.4</v>
      </c>
    </row>
    <row r="866" spans="1:7" ht="30">
      <c r="A866" s="536" t="s">
        <v>7236</v>
      </c>
      <c r="B866" s="419">
        <v>102728</v>
      </c>
      <c r="C866" s="420" t="s">
        <v>3782</v>
      </c>
      <c r="D866" s="421" t="s">
        <v>1068</v>
      </c>
      <c r="E866" s="422">
        <v>11.23</v>
      </c>
      <c r="F866" s="422">
        <v>4.6399999999999997</v>
      </c>
      <c r="G866" s="422">
        <v>15.87</v>
      </c>
    </row>
    <row r="867" spans="1:7" ht="30">
      <c r="A867" s="536" t="s">
        <v>7236</v>
      </c>
      <c r="B867" s="419">
        <v>102729</v>
      </c>
      <c r="C867" s="420" t="s">
        <v>3783</v>
      </c>
      <c r="D867" s="421" t="s">
        <v>1068</v>
      </c>
      <c r="E867" s="422">
        <v>11.05</v>
      </c>
      <c r="F867" s="422">
        <v>3.25</v>
      </c>
      <c r="G867" s="422">
        <v>14.3</v>
      </c>
    </row>
    <row r="868" spans="1:7" ht="30">
      <c r="A868" s="536" t="s">
        <v>7236</v>
      </c>
      <c r="B868" s="419">
        <v>102734</v>
      </c>
      <c r="C868" s="420" t="s">
        <v>3788</v>
      </c>
      <c r="D868" s="421" t="s">
        <v>1068</v>
      </c>
      <c r="E868" s="422">
        <v>11.100000000000001</v>
      </c>
      <c r="F868" s="422">
        <v>3.46</v>
      </c>
      <c r="G868" s="422">
        <v>14.56</v>
      </c>
    </row>
    <row r="869" spans="1:7" ht="30">
      <c r="A869" s="536" t="s">
        <v>7236</v>
      </c>
      <c r="B869" s="419">
        <v>102735</v>
      </c>
      <c r="C869" s="420" t="s">
        <v>3789</v>
      </c>
      <c r="D869" s="421" t="s">
        <v>1068</v>
      </c>
      <c r="E869" s="422">
        <v>10.83</v>
      </c>
      <c r="F869" s="422">
        <v>2.34</v>
      </c>
      <c r="G869" s="422">
        <v>13.17</v>
      </c>
    </row>
    <row r="870" spans="1:7" ht="30">
      <c r="A870" s="536" t="s">
        <v>7236</v>
      </c>
      <c r="B870" s="419">
        <v>102765</v>
      </c>
      <c r="C870" s="420" t="s">
        <v>3819</v>
      </c>
      <c r="D870" s="421" t="s">
        <v>843</v>
      </c>
      <c r="E870" s="422">
        <v>12158.759999999998</v>
      </c>
      <c r="F870" s="422">
        <v>4517.63</v>
      </c>
      <c r="G870" s="422">
        <v>16676.39</v>
      </c>
    </row>
    <row r="871" spans="1:7" ht="30">
      <c r="A871" s="536" t="s">
        <v>7236</v>
      </c>
      <c r="B871" s="419">
        <v>102795</v>
      </c>
      <c r="C871" s="420" t="s">
        <v>3849</v>
      </c>
      <c r="D871" s="421" t="s">
        <v>843</v>
      </c>
      <c r="E871" s="422">
        <v>27640.17</v>
      </c>
      <c r="F871" s="422">
        <v>7101.11</v>
      </c>
      <c r="G871" s="422">
        <v>34741.279999999999</v>
      </c>
    </row>
    <row r="872" spans="1:7" ht="30">
      <c r="A872" s="536" t="s">
        <v>7236</v>
      </c>
      <c r="B872" s="419">
        <v>102766</v>
      </c>
      <c r="C872" s="420" t="s">
        <v>3820</v>
      </c>
      <c r="D872" s="421" t="s">
        <v>843</v>
      </c>
      <c r="E872" s="422">
        <v>18656.68</v>
      </c>
      <c r="F872" s="422">
        <v>6305.42</v>
      </c>
      <c r="G872" s="422">
        <v>24962.1</v>
      </c>
    </row>
    <row r="873" spans="1:7" ht="30">
      <c r="A873" s="536" t="s">
        <v>7236</v>
      </c>
      <c r="B873" s="419">
        <v>102796</v>
      </c>
      <c r="C873" s="420" t="s">
        <v>3850</v>
      </c>
      <c r="D873" s="421" t="s">
        <v>843</v>
      </c>
      <c r="E873" s="422">
        <v>45080.84</v>
      </c>
      <c r="F873" s="422">
        <v>10788.33</v>
      </c>
      <c r="G873" s="422">
        <v>55869.17</v>
      </c>
    </row>
    <row r="874" spans="1:7" ht="30">
      <c r="A874" s="536" t="s">
        <v>7236</v>
      </c>
      <c r="B874" s="419">
        <v>102767</v>
      </c>
      <c r="C874" s="420" t="s">
        <v>3821</v>
      </c>
      <c r="D874" s="421" t="s">
        <v>843</v>
      </c>
      <c r="E874" s="422">
        <v>26300.03</v>
      </c>
      <c r="F874" s="422">
        <v>8534.44</v>
      </c>
      <c r="G874" s="422">
        <v>34834.47</v>
      </c>
    </row>
    <row r="875" spans="1:7" ht="30">
      <c r="A875" s="536" t="s">
        <v>7236</v>
      </c>
      <c r="B875" s="419">
        <v>102797</v>
      </c>
      <c r="C875" s="420" t="s">
        <v>3851</v>
      </c>
      <c r="D875" s="421" t="s">
        <v>843</v>
      </c>
      <c r="E875" s="422">
        <v>64312.709999999992</v>
      </c>
      <c r="F875" s="422">
        <v>14929.16</v>
      </c>
      <c r="G875" s="422">
        <v>79241.87</v>
      </c>
    </row>
    <row r="876" spans="1:7" ht="30">
      <c r="A876" s="536" t="s">
        <v>7236</v>
      </c>
      <c r="B876" s="419">
        <v>102768</v>
      </c>
      <c r="C876" s="420" t="s">
        <v>3822</v>
      </c>
      <c r="D876" s="421" t="s">
        <v>843</v>
      </c>
      <c r="E876" s="422">
        <v>37325.68</v>
      </c>
      <c r="F876" s="422">
        <v>11023.64</v>
      </c>
      <c r="G876" s="422">
        <v>48349.32</v>
      </c>
    </row>
    <row r="877" spans="1:7" ht="30">
      <c r="A877" s="536" t="s">
        <v>7236</v>
      </c>
      <c r="B877" s="419">
        <v>102798</v>
      </c>
      <c r="C877" s="420" t="s">
        <v>3852</v>
      </c>
      <c r="D877" s="421" t="s">
        <v>843</v>
      </c>
      <c r="E877" s="422">
        <v>78790.559999999998</v>
      </c>
      <c r="F877" s="422">
        <v>17991.849999999999</v>
      </c>
      <c r="G877" s="422">
        <v>96782.41</v>
      </c>
    </row>
    <row r="878" spans="1:7" ht="30">
      <c r="A878" s="536" t="s">
        <v>7236</v>
      </c>
      <c r="B878" s="419">
        <v>102744</v>
      </c>
      <c r="C878" s="420" t="s">
        <v>3798</v>
      </c>
      <c r="D878" s="421" t="s">
        <v>843</v>
      </c>
      <c r="E878" s="422">
        <v>5219.43</v>
      </c>
      <c r="F878" s="422">
        <v>1745.38</v>
      </c>
      <c r="G878" s="422">
        <v>6964.81</v>
      </c>
    </row>
    <row r="879" spans="1:7" ht="30">
      <c r="A879" s="536" t="s">
        <v>7236</v>
      </c>
      <c r="B879" s="419">
        <v>102755</v>
      </c>
      <c r="C879" s="420" t="s">
        <v>3809</v>
      </c>
      <c r="D879" s="421" t="s">
        <v>843</v>
      </c>
      <c r="E879" s="422">
        <v>8203.18</v>
      </c>
      <c r="F879" s="422">
        <v>2532.5500000000002</v>
      </c>
      <c r="G879" s="422">
        <v>10735.73</v>
      </c>
    </row>
    <row r="880" spans="1:7" ht="30">
      <c r="A880" s="536" t="s">
        <v>7236</v>
      </c>
      <c r="B880" s="419">
        <v>102782</v>
      </c>
      <c r="C880" s="420" t="s">
        <v>3836</v>
      </c>
      <c r="D880" s="421" t="s">
        <v>843</v>
      </c>
      <c r="E880" s="422">
        <v>13409.46</v>
      </c>
      <c r="F880" s="422">
        <v>3530.23</v>
      </c>
      <c r="G880" s="422">
        <v>16939.689999999999</v>
      </c>
    </row>
    <row r="881" spans="1:7" ht="30">
      <c r="A881" s="536" t="s">
        <v>7236</v>
      </c>
      <c r="B881" s="419">
        <v>102745</v>
      </c>
      <c r="C881" s="420" t="s">
        <v>3799</v>
      </c>
      <c r="D881" s="421" t="s">
        <v>843</v>
      </c>
      <c r="E881" s="422">
        <v>7372.1500000000005</v>
      </c>
      <c r="F881" s="422">
        <v>2394.87</v>
      </c>
      <c r="G881" s="422">
        <v>9767.02</v>
      </c>
    </row>
    <row r="882" spans="1:7" ht="30">
      <c r="A882" s="536" t="s">
        <v>7236</v>
      </c>
      <c r="B882" s="419">
        <v>102756</v>
      </c>
      <c r="C882" s="420" t="s">
        <v>3810</v>
      </c>
      <c r="D882" s="421" t="s">
        <v>843</v>
      </c>
      <c r="E882" s="422">
        <v>12255.43</v>
      </c>
      <c r="F882" s="422">
        <v>3644.19</v>
      </c>
      <c r="G882" s="422">
        <v>15899.62</v>
      </c>
    </row>
    <row r="883" spans="1:7" ht="30">
      <c r="A883" s="536" t="s">
        <v>7236</v>
      </c>
      <c r="B883" s="419">
        <v>102783</v>
      </c>
      <c r="C883" s="420" t="s">
        <v>3837</v>
      </c>
      <c r="D883" s="421" t="s">
        <v>843</v>
      </c>
      <c r="E883" s="422">
        <v>17633.199999999997</v>
      </c>
      <c r="F883" s="422">
        <v>4752.47</v>
      </c>
      <c r="G883" s="422">
        <v>22385.67</v>
      </c>
    </row>
    <row r="884" spans="1:7" ht="30">
      <c r="A884" s="536" t="s">
        <v>7236</v>
      </c>
      <c r="B884" s="419">
        <v>102746</v>
      </c>
      <c r="C884" s="420" t="s">
        <v>3800</v>
      </c>
      <c r="D884" s="421" t="s">
        <v>843</v>
      </c>
      <c r="E884" s="422">
        <v>12852.55</v>
      </c>
      <c r="F884" s="422">
        <v>4043.13</v>
      </c>
      <c r="G884" s="422">
        <v>16895.68</v>
      </c>
    </row>
    <row r="885" spans="1:7" ht="30">
      <c r="A885" s="536" t="s">
        <v>7236</v>
      </c>
      <c r="B885" s="419">
        <v>102757</v>
      </c>
      <c r="C885" s="420" t="s">
        <v>3811</v>
      </c>
      <c r="D885" s="421" t="s">
        <v>843</v>
      </c>
      <c r="E885" s="422">
        <v>22943.75</v>
      </c>
      <c r="F885" s="422">
        <v>6569.69</v>
      </c>
      <c r="G885" s="422">
        <v>29513.439999999999</v>
      </c>
    </row>
    <row r="886" spans="1:7" ht="30">
      <c r="A886" s="536" t="s">
        <v>7236</v>
      </c>
      <c r="B886" s="419">
        <v>102784</v>
      </c>
      <c r="C886" s="420" t="s">
        <v>3838</v>
      </c>
      <c r="D886" s="421" t="s">
        <v>843</v>
      </c>
      <c r="E886" s="422">
        <v>29238.19</v>
      </c>
      <c r="F886" s="422">
        <v>5474.13</v>
      </c>
      <c r="G886" s="422">
        <v>34712.32</v>
      </c>
    </row>
    <row r="887" spans="1:7" ht="30">
      <c r="A887" s="536" t="s">
        <v>7236</v>
      </c>
      <c r="B887" s="419">
        <v>102779</v>
      </c>
      <c r="C887" s="420" t="s">
        <v>3833</v>
      </c>
      <c r="D887" s="421" t="s">
        <v>843</v>
      </c>
      <c r="E887" s="422">
        <v>6993.4000000000005</v>
      </c>
      <c r="F887" s="422">
        <v>1995.54</v>
      </c>
      <c r="G887" s="422">
        <v>8988.94</v>
      </c>
    </row>
    <row r="888" spans="1:7" ht="30">
      <c r="A888" s="536" t="s">
        <v>7236</v>
      </c>
      <c r="B888" s="419">
        <v>102780</v>
      </c>
      <c r="C888" s="420" t="s">
        <v>3834</v>
      </c>
      <c r="D888" s="421" t="s">
        <v>843</v>
      </c>
      <c r="E888" s="422">
        <v>8054.16</v>
      </c>
      <c r="F888" s="422">
        <v>2296.89</v>
      </c>
      <c r="G888" s="422">
        <v>10351.049999999999</v>
      </c>
    </row>
    <row r="889" spans="1:7" ht="30">
      <c r="A889" s="536" t="s">
        <v>7236</v>
      </c>
      <c r="B889" s="419">
        <v>102743</v>
      </c>
      <c r="C889" s="420" t="s">
        <v>3797</v>
      </c>
      <c r="D889" s="421" t="s">
        <v>843</v>
      </c>
      <c r="E889" s="422">
        <v>3466.0600000000004</v>
      </c>
      <c r="F889" s="422">
        <v>1195.1199999999999</v>
      </c>
      <c r="G889" s="422">
        <v>4661.18</v>
      </c>
    </row>
    <row r="890" spans="1:7" ht="30">
      <c r="A890" s="536" t="s">
        <v>7236</v>
      </c>
      <c r="B890" s="419">
        <v>102781</v>
      </c>
      <c r="C890" s="420" t="s">
        <v>3835</v>
      </c>
      <c r="D890" s="421" t="s">
        <v>843</v>
      </c>
      <c r="E890" s="422">
        <v>11855.71</v>
      </c>
      <c r="F890" s="422">
        <v>3396.71</v>
      </c>
      <c r="G890" s="422">
        <v>15252.42</v>
      </c>
    </row>
    <row r="891" spans="1:7" ht="30">
      <c r="A891" s="536" t="s">
        <v>7236</v>
      </c>
      <c r="B891" s="419">
        <v>102761</v>
      </c>
      <c r="C891" s="420" t="s">
        <v>3815</v>
      </c>
      <c r="D891" s="421" t="s">
        <v>843</v>
      </c>
      <c r="E891" s="422">
        <v>9740.17</v>
      </c>
      <c r="F891" s="422">
        <v>3644.69</v>
      </c>
      <c r="G891" s="422">
        <v>13384.86</v>
      </c>
    </row>
    <row r="892" spans="1:7" ht="30">
      <c r="A892" s="536" t="s">
        <v>7236</v>
      </c>
      <c r="B892" s="419">
        <v>102791</v>
      </c>
      <c r="C892" s="420" t="s">
        <v>3845</v>
      </c>
      <c r="D892" s="421" t="s">
        <v>843</v>
      </c>
      <c r="E892" s="422">
        <v>25858.43</v>
      </c>
      <c r="F892" s="422">
        <v>6639.28</v>
      </c>
      <c r="G892" s="422">
        <v>32497.71</v>
      </c>
    </row>
    <row r="893" spans="1:7" ht="30">
      <c r="A893" s="536" t="s">
        <v>7236</v>
      </c>
      <c r="B893" s="419">
        <v>102762</v>
      </c>
      <c r="C893" s="420" t="s">
        <v>3816</v>
      </c>
      <c r="D893" s="421" t="s">
        <v>843</v>
      </c>
      <c r="E893" s="422">
        <v>15318.430000000002</v>
      </c>
      <c r="F893" s="422">
        <v>5212.8999999999996</v>
      </c>
      <c r="G893" s="422">
        <v>20531.330000000002</v>
      </c>
    </row>
    <row r="894" spans="1:7" ht="30">
      <c r="A894" s="536" t="s">
        <v>7236</v>
      </c>
      <c r="B894" s="419">
        <v>102792</v>
      </c>
      <c r="C894" s="420" t="s">
        <v>3846</v>
      </c>
      <c r="D894" s="421" t="s">
        <v>843</v>
      </c>
      <c r="E894" s="422">
        <v>42484.34</v>
      </c>
      <c r="F894" s="422">
        <v>10251.93</v>
      </c>
      <c r="G894" s="422">
        <v>52736.27</v>
      </c>
    </row>
    <row r="895" spans="1:7" ht="30">
      <c r="A895" s="536" t="s">
        <v>7236</v>
      </c>
      <c r="B895" s="419">
        <v>102763</v>
      </c>
      <c r="C895" s="420" t="s">
        <v>3817</v>
      </c>
      <c r="D895" s="421" t="s">
        <v>843</v>
      </c>
      <c r="E895" s="422">
        <v>21445.239999999998</v>
      </c>
      <c r="F895" s="422">
        <v>7030.7</v>
      </c>
      <c r="G895" s="422">
        <v>28475.94</v>
      </c>
    </row>
    <row r="896" spans="1:7" ht="30">
      <c r="A896" s="536" t="s">
        <v>7236</v>
      </c>
      <c r="B896" s="419">
        <v>102793</v>
      </c>
      <c r="C896" s="420" t="s">
        <v>3847</v>
      </c>
      <c r="D896" s="421" t="s">
        <v>843</v>
      </c>
      <c r="E896" s="422">
        <v>57978.87</v>
      </c>
      <c r="F896" s="422">
        <v>12951.96</v>
      </c>
      <c r="G896" s="422">
        <v>70930.83</v>
      </c>
    </row>
    <row r="897" spans="1:7" ht="30">
      <c r="A897" s="536" t="s">
        <v>7236</v>
      </c>
      <c r="B897" s="419">
        <v>102764</v>
      </c>
      <c r="C897" s="420" t="s">
        <v>3818</v>
      </c>
      <c r="D897" s="421" t="s">
        <v>843</v>
      </c>
      <c r="E897" s="422">
        <v>30707.370000000003</v>
      </c>
      <c r="F897" s="422">
        <v>9182.68</v>
      </c>
      <c r="G897" s="422">
        <v>39890.050000000003</v>
      </c>
    </row>
    <row r="898" spans="1:7" ht="30">
      <c r="A898" s="536" t="s">
        <v>7236</v>
      </c>
      <c r="B898" s="419">
        <v>102794</v>
      </c>
      <c r="C898" s="420" t="s">
        <v>3848</v>
      </c>
      <c r="D898" s="421" t="s">
        <v>843</v>
      </c>
      <c r="E898" s="422">
        <v>83175.850000000006</v>
      </c>
      <c r="F898" s="422">
        <v>18134.560000000001</v>
      </c>
      <c r="G898" s="422">
        <v>101310.41</v>
      </c>
    </row>
    <row r="899" spans="1:7" ht="30">
      <c r="A899" s="536" t="s">
        <v>7236</v>
      </c>
      <c r="B899" s="419">
        <v>102740</v>
      </c>
      <c r="C899" s="420" t="s">
        <v>3794</v>
      </c>
      <c r="D899" s="421" t="s">
        <v>843</v>
      </c>
      <c r="E899" s="422">
        <v>4294.83</v>
      </c>
      <c r="F899" s="422">
        <v>1449.22</v>
      </c>
      <c r="G899" s="422">
        <v>5744.05</v>
      </c>
    </row>
    <row r="900" spans="1:7" ht="30">
      <c r="A900" s="536" t="s">
        <v>7236</v>
      </c>
      <c r="B900" s="419">
        <v>102752</v>
      </c>
      <c r="C900" s="420" t="s">
        <v>3806</v>
      </c>
      <c r="D900" s="421" t="s">
        <v>843</v>
      </c>
      <c r="E900" s="422">
        <v>5836.4</v>
      </c>
      <c r="F900" s="422">
        <v>1858.26</v>
      </c>
      <c r="G900" s="422">
        <v>7694.66</v>
      </c>
    </row>
    <row r="901" spans="1:7" ht="30">
      <c r="A901" s="536" t="s">
        <v>7236</v>
      </c>
      <c r="B901" s="419">
        <v>102776</v>
      </c>
      <c r="C901" s="420" t="s">
        <v>3830</v>
      </c>
      <c r="D901" s="421" t="s">
        <v>843</v>
      </c>
      <c r="E901" s="422">
        <v>10373.629999999999</v>
      </c>
      <c r="F901" s="422">
        <v>2972.09</v>
      </c>
      <c r="G901" s="422">
        <v>13345.72</v>
      </c>
    </row>
    <row r="902" spans="1:7" ht="30">
      <c r="A902" s="536" t="s">
        <v>7236</v>
      </c>
      <c r="B902" s="419">
        <v>102741</v>
      </c>
      <c r="C902" s="420" t="s">
        <v>3795</v>
      </c>
      <c r="D902" s="421" t="s">
        <v>843</v>
      </c>
      <c r="E902" s="422">
        <v>6058.2800000000007</v>
      </c>
      <c r="F902" s="422">
        <v>1987.24</v>
      </c>
      <c r="G902" s="422">
        <v>8045.52</v>
      </c>
    </row>
    <row r="903" spans="1:7" ht="30">
      <c r="A903" s="536" t="s">
        <v>7236</v>
      </c>
      <c r="B903" s="419">
        <v>102753</v>
      </c>
      <c r="C903" s="420" t="s">
        <v>3807</v>
      </c>
      <c r="D903" s="421" t="s">
        <v>843</v>
      </c>
      <c r="E903" s="422">
        <v>8691.98</v>
      </c>
      <c r="F903" s="422">
        <v>2668.59</v>
      </c>
      <c r="G903" s="422">
        <v>11360.57</v>
      </c>
    </row>
    <row r="904" spans="1:7" ht="30">
      <c r="A904" s="536" t="s">
        <v>7236</v>
      </c>
      <c r="B904" s="419">
        <v>102777</v>
      </c>
      <c r="C904" s="420" t="s">
        <v>3831</v>
      </c>
      <c r="D904" s="421" t="s">
        <v>843</v>
      </c>
      <c r="E904" s="422">
        <v>15657.489999999998</v>
      </c>
      <c r="F904" s="422">
        <v>4496.3100000000004</v>
      </c>
      <c r="G904" s="422">
        <v>20153.8</v>
      </c>
    </row>
    <row r="905" spans="1:7" ht="30">
      <c r="A905" s="536" t="s">
        <v>7236</v>
      </c>
      <c r="B905" s="419">
        <v>102742</v>
      </c>
      <c r="C905" s="420" t="s">
        <v>3796</v>
      </c>
      <c r="D905" s="421" t="s">
        <v>843</v>
      </c>
      <c r="E905" s="422">
        <v>10545.42</v>
      </c>
      <c r="F905" s="422">
        <v>3357.57</v>
      </c>
      <c r="G905" s="422">
        <v>13902.99</v>
      </c>
    </row>
    <row r="906" spans="1:7" ht="30">
      <c r="A906" s="536" t="s">
        <v>7236</v>
      </c>
      <c r="B906" s="419">
        <v>102754</v>
      </c>
      <c r="C906" s="420" t="s">
        <v>3808</v>
      </c>
      <c r="D906" s="421" t="s">
        <v>843</v>
      </c>
      <c r="E906" s="422">
        <v>16630.48</v>
      </c>
      <c r="F906" s="422">
        <v>4919.96</v>
      </c>
      <c r="G906" s="422">
        <v>21550.44</v>
      </c>
    </row>
    <row r="907" spans="1:7" ht="30">
      <c r="A907" s="536" t="s">
        <v>7236</v>
      </c>
      <c r="B907" s="419">
        <v>102778</v>
      </c>
      <c r="C907" s="420" t="s">
        <v>3832</v>
      </c>
      <c r="D907" s="421" t="s">
        <v>843</v>
      </c>
      <c r="E907" s="422">
        <v>24711.71</v>
      </c>
      <c r="F907" s="422">
        <v>5147.7700000000004</v>
      </c>
      <c r="G907" s="422">
        <v>29859.48</v>
      </c>
    </row>
    <row r="908" spans="1:7" ht="30">
      <c r="A908" s="536" t="s">
        <v>7236</v>
      </c>
      <c r="B908" s="419">
        <v>102737</v>
      </c>
      <c r="C908" s="420" t="s">
        <v>3791</v>
      </c>
      <c r="D908" s="421" t="s">
        <v>843</v>
      </c>
      <c r="E908" s="422">
        <v>817.79</v>
      </c>
      <c r="F908" s="422">
        <v>309.72000000000003</v>
      </c>
      <c r="G908" s="422">
        <v>1127.51</v>
      </c>
    </row>
    <row r="909" spans="1:7" ht="30">
      <c r="A909" s="536" t="s">
        <v>7236</v>
      </c>
      <c r="B909" s="419">
        <v>102773</v>
      </c>
      <c r="C909" s="420" t="s">
        <v>3827</v>
      </c>
      <c r="D909" s="421" t="s">
        <v>843</v>
      </c>
      <c r="E909" s="422">
        <v>6993.4000000000005</v>
      </c>
      <c r="F909" s="422">
        <v>1995.54</v>
      </c>
      <c r="G909" s="422">
        <v>8988.94</v>
      </c>
    </row>
    <row r="910" spans="1:7" ht="30">
      <c r="A910" s="536" t="s">
        <v>7236</v>
      </c>
      <c r="B910" s="419">
        <v>102738</v>
      </c>
      <c r="C910" s="420" t="s">
        <v>3792</v>
      </c>
      <c r="D910" s="421" t="s">
        <v>843</v>
      </c>
      <c r="E910" s="422">
        <v>1693.9</v>
      </c>
      <c r="F910" s="422">
        <v>606.02</v>
      </c>
      <c r="G910" s="422">
        <v>2299.92</v>
      </c>
    </row>
    <row r="911" spans="1:7" ht="30">
      <c r="A911" s="536" t="s">
        <v>7236</v>
      </c>
      <c r="B911" s="419">
        <v>102750</v>
      </c>
      <c r="C911" s="420" t="s">
        <v>3804</v>
      </c>
      <c r="D911" s="421" t="s">
        <v>843</v>
      </c>
      <c r="E911" s="422">
        <v>2073.6000000000004</v>
      </c>
      <c r="F911" s="422">
        <v>726.66</v>
      </c>
      <c r="G911" s="422">
        <v>2800.26</v>
      </c>
    </row>
    <row r="912" spans="1:7" ht="30">
      <c r="A912" s="536" t="s">
        <v>7236</v>
      </c>
      <c r="B912" s="419">
        <v>102774</v>
      </c>
      <c r="C912" s="420" t="s">
        <v>3828</v>
      </c>
      <c r="D912" s="421" t="s">
        <v>843</v>
      </c>
      <c r="E912" s="422">
        <v>6993.4000000000005</v>
      </c>
      <c r="F912" s="422">
        <v>1995.54</v>
      </c>
      <c r="G912" s="422">
        <v>8988.94</v>
      </c>
    </row>
    <row r="913" spans="1:7" ht="30">
      <c r="A913" s="536" t="s">
        <v>7236</v>
      </c>
      <c r="B913" s="419">
        <v>102739</v>
      </c>
      <c r="C913" s="420" t="s">
        <v>3793</v>
      </c>
      <c r="D913" s="421" t="s">
        <v>843</v>
      </c>
      <c r="E913" s="422">
        <v>2850.51</v>
      </c>
      <c r="F913" s="422">
        <v>990.62</v>
      </c>
      <c r="G913" s="422">
        <v>3841.13</v>
      </c>
    </row>
    <row r="914" spans="1:7" ht="30">
      <c r="A914" s="536" t="s">
        <v>7236</v>
      </c>
      <c r="B914" s="419">
        <v>102751</v>
      </c>
      <c r="C914" s="420" t="s">
        <v>3805</v>
      </c>
      <c r="D914" s="421" t="s">
        <v>843</v>
      </c>
      <c r="E914" s="422">
        <v>3637.3199999999997</v>
      </c>
      <c r="F914" s="422">
        <v>1207.26</v>
      </c>
      <c r="G914" s="422">
        <v>4844.58</v>
      </c>
    </row>
    <row r="915" spans="1:7" ht="30">
      <c r="A915" s="536" t="s">
        <v>7236</v>
      </c>
      <c r="B915" s="419">
        <v>102775</v>
      </c>
      <c r="C915" s="420" t="s">
        <v>3829</v>
      </c>
      <c r="D915" s="421" t="s">
        <v>843</v>
      </c>
      <c r="E915" s="422">
        <v>10373.629999999999</v>
      </c>
      <c r="F915" s="422">
        <v>2972.09</v>
      </c>
      <c r="G915" s="422">
        <v>13345.72</v>
      </c>
    </row>
    <row r="916" spans="1:7" ht="30">
      <c r="A916" s="536" t="s">
        <v>7236</v>
      </c>
      <c r="B916" s="419">
        <v>102769</v>
      </c>
      <c r="C916" s="420" t="s">
        <v>3823</v>
      </c>
      <c r="D916" s="421" t="s">
        <v>843</v>
      </c>
      <c r="E916" s="422">
        <v>14165.57</v>
      </c>
      <c r="F916" s="422">
        <v>5112.5600000000004</v>
      </c>
      <c r="G916" s="422">
        <v>19278.13</v>
      </c>
    </row>
    <row r="917" spans="1:7" ht="30">
      <c r="A917" s="536" t="s">
        <v>7236</v>
      </c>
      <c r="B917" s="419">
        <v>102799</v>
      </c>
      <c r="C917" s="420" t="s">
        <v>3853</v>
      </c>
      <c r="D917" s="421" t="s">
        <v>843</v>
      </c>
      <c r="E917" s="422">
        <v>28203.690000000002</v>
      </c>
      <c r="F917" s="422">
        <v>7263.72</v>
      </c>
      <c r="G917" s="422">
        <v>35467.410000000003</v>
      </c>
    </row>
    <row r="918" spans="1:7" ht="30">
      <c r="A918" s="536" t="s">
        <v>7236</v>
      </c>
      <c r="B918" s="419">
        <v>102770</v>
      </c>
      <c r="C918" s="420" t="s">
        <v>3824</v>
      </c>
      <c r="D918" s="421" t="s">
        <v>843</v>
      </c>
      <c r="E918" s="422">
        <v>22042.23</v>
      </c>
      <c r="F918" s="422">
        <v>7402.36</v>
      </c>
      <c r="G918" s="422">
        <v>29444.59</v>
      </c>
    </row>
    <row r="919" spans="1:7" ht="30">
      <c r="A919" s="536" t="s">
        <v>7236</v>
      </c>
      <c r="B919" s="419">
        <v>102800</v>
      </c>
      <c r="C919" s="420" t="s">
        <v>3854</v>
      </c>
      <c r="D919" s="421" t="s">
        <v>843</v>
      </c>
      <c r="E919" s="422">
        <v>49498.29</v>
      </c>
      <c r="F919" s="422">
        <v>11891.13</v>
      </c>
      <c r="G919" s="422">
        <v>61389.42</v>
      </c>
    </row>
    <row r="920" spans="1:7" ht="30">
      <c r="A920" s="536" t="s">
        <v>7236</v>
      </c>
      <c r="B920" s="419">
        <v>102771</v>
      </c>
      <c r="C920" s="420" t="s">
        <v>3825</v>
      </c>
      <c r="D920" s="421" t="s">
        <v>843</v>
      </c>
      <c r="E920" s="422">
        <v>31058.260000000002</v>
      </c>
      <c r="F920" s="422">
        <v>10013.219999999999</v>
      </c>
      <c r="G920" s="422">
        <v>41071.480000000003</v>
      </c>
    </row>
    <row r="921" spans="1:7" ht="30">
      <c r="A921" s="536" t="s">
        <v>7236</v>
      </c>
      <c r="B921" s="419">
        <v>102801</v>
      </c>
      <c r="C921" s="420" t="s">
        <v>3855</v>
      </c>
      <c r="D921" s="421" t="s">
        <v>843</v>
      </c>
      <c r="E921" s="422">
        <v>69842.23000000001</v>
      </c>
      <c r="F921" s="422">
        <v>16117.43</v>
      </c>
      <c r="G921" s="422">
        <v>85959.66</v>
      </c>
    </row>
    <row r="922" spans="1:7" ht="30">
      <c r="A922" s="536" t="s">
        <v>7236</v>
      </c>
      <c r="B922" s="419">
        <v>102772</v>
      </c>
      <c r="C922" s="420" t="s">
        <v>3826</v>
      </c>
      <c r="D922" s="421" t="s">
        <v>843</v>
      </c>
      <c r="E922" s="422">
        <v>44424.43</v>
      </c>
      <c r="F922" s="422">
        <v>12941.82</v>
      </c>
      <c r="G922" s="422">
        <v>57366.25</v>
      </c>
    </row>
    <row r="923" spans="1:7" ht="30">
      <c r="A923" s="536" t="s">
        <v>7236</v>
      </c>
      <c r="B923" s="419">
        <v>102802</v>
      </c>
      <c r="C923" s="420" t="s">
        <v>3856</v>
      </c>
      <c r="D923" s="421" t="s">
        <v>843</v>
      </c>
      <c r="E923" s="422">
        <v>83812.5</v>
      </c>
      <c r="F923" s="422">
        <v>19163.900000000001</v>
      </c>
      <c r="G923" s="422">
        <v>102976.4</v>
      </c>
    </row>
    <row r="924" spans="1:7" ht="30">
      <c r="A924" s="536" t="s">
        <v>7236</v>
      </c>
      <c r="B924" s="419">
        <v>102747</v>
      </c>
      <c r="C924" s="420" t="s">
        <v>3801</v>
      </c>
      <c r="D924" s="421" t="s">
        <v>843</v>
      </c>
      <c r="E924" s="422">
        <v>6504.84</v>
      </c>
      <c r="F924" s="422">
        <v>2140.61</v>
      </c>
      <c r="G924" s="422">
        <v>8645.4500000000007</v>
      </c>
    </row>
    <row r="925" spans="1:7" ht="30">
      <c r="A925" s="536" t="s">
        <v>7236</v>
      </c>
      <c r="B925" s="419">
        <v>102758</v>
      </c>
      <c r="C925" s="420" t="s">
        <v>3812</v>
      </c>
      <c r="D925" s="421" t="s">
        <v>843</v>
      </c>
      <c r="E925" s="422">
        <v>10581.16</v>
      </c>
      <c r="F925" s="422">
        <v>3210.75</v>
      </c>
      <c r="G925" s="422">
        <v>13791.91</v>
      </c>
    </row>
    <row r="926" spans="1:7" ht="30">
      <c r="A926" s="536" t="s">
        <v>7236</v>
      </c>
      <c r="B926" s="419">
        <v>102788</v>
      </c>
      <c r="C926" s="420" t="s">
        <v>3842</v>
      </c>
      <c r="D926" s="421" t="s">
        <v>843</v>
      </c>
      <c r="E926" s="422">
        <v>14974.590000000002</v>
      </c>
      <c r="F926" s="422">
        <v>3611.22</v>
      </c>
      <c r="G926" s="422">
        <v>18585.810000000001</v>
      </c>
    </row>
    <row r="927" spans="1:7" ht="30">
      <c r="A927" s="536" t="s">
        <v>7236</v>
      </c>
      <c r="B927" s="419">
        <v>102748</v>
      </c>
      <c r="C927" s="420" t="s">
        <v>3802</v>
      </c>
      <c r="D927" s="421" t="s">
        <v>843</v>
      </c>
      <c r="E927" s="422">
        <v>9145.7800000000007</v>
      </c>
      <c r="F927" s="422">
        <v>2926.26</v>
      </c>
      <c r="G927" s="422">
        <v>12072.04</v>
      </c>
    </row>
    <row r="928" spans="1:7" ht="30">
      <c r="A928" s="536" t="s">
        <v>7236</v>
      </c>
      <c r="B928" s="419">
        <v>102759</v>
      </c>
      <c r="C928" s="420" t="s">
        <v>3813</v>
      </c>
      <c r="D928" s="421" t="s">
        <v>843</v>
      </c>
      <c r="E928" s="422">
        <v>15835.210000000001</v>
      </c>
      <c r="F928" s="422">
        <v>4626.3500000000004</v>
      </c>
      <c r="G928" s="422">
        <v>20461.560000000001</v>
      </c>
    </row>
    <row r="929" spans="1:7" ht="30">
      <c r="A929" s="536" t="s">
        <v>7236</v>
      </c>
      <c r="B929" s="419">
        <v>102789</v>
      </c>
      <c r="C929" s="420" t="s">
        <v>3843</v>
      </c>
      <c r="D929" s="421" t="s">
        <v>843</v>
      </c>
      <c r="E929" s="422">
        <v>19686.62</v>
      </c>
      <c r="F929" s="422">
        <v>4684.04</v>
      </c>
      <c r="G929" s="422">
        <v>24370.66</v>
      </c>
    </row>
    <row r="930" spans="1:7" ht="30">
      <c r="A930" s="536" t="s">
        <v>7236</v>
      </c>
      <c r="B930" s="419">
        <v>102749</v>
      </c>
      <c r="C930" s="420" t="s">
        <v>3803</v>
      </c>
      <c r="D930" s="421" t="s">
        <v>843</v>
      </c>
      <c r="E930" s="422">
        <v>15791.920000000002</v>
      </c>
      <c r="F930" s="422">
        <v>4891.66</v>
      </c>
      <c r="G930" s="422">
        <v>20683.580000000002</v>
      </c>
    </row>
    <row r="931" spans="1:7" ht="30">
      <c r="A931" s="536" t="s">
        <v>7236</v>
      </c>
      <c r="B931" s="419">
        <v>102760</v>
      </c>
      <c r="C931" s="420" t="s">
        <v>3814</v>
      </c>
      <c r="D931" s="421" t="s">
        <v>843</v>
      </c>
      <c r="E931" s="422">
        <v>29367.78</v>
      </c>
      <c r="F931" s="422">
        <v>8263.92</v>
      </c>
      <c r="G931" s="422">
        <v>37631.699999999997</v>
      </c>
    </row>
    <row r="932" spans="1:7" ht="30">
      <c r="A932" s="536" t="s">
        <v>7236</v>
      </c>
      <c r="B932" s="419">
        <v>102790</v>
      </c>
      <c r="C932" s="420" t="s">
        <v>3844</v>
      </c>
      <c r="D932" s="421" t="s">
        <v>843</v>
      </c>
      <c r="E932" s="422">
        <v>33549.14</v>
      </c>
      <c r="F932" s="422">
        <v>6701.77</v>
      </c>
      <c r="G932" s="422">
        <v>40250.910000000003</v>
      </c>
    </row>
    <row r="933" spans="1:7" ht="30">
      <c r="A933" s="536" t="s">
        <v>7236</v>
      </c>
      <c r="B933" s="419">
        <v>102785</v>
      </c>
      <c r="C933" s="420" t="s">
        <v>3839</v>
      </c>
      <c r="D933" s="421" t="s">
        <v>843</v>
      </c>
      <c r="E933" s="422">
        <v>8054.16</v>
      </c>
      <c r="F933" s="422">
        <v>2296.89</v>
      </c>
      <c r="G933" s="422">
        <v>10351.049999999999</v>
      </c>
    </row>
    <row r="934" spans="1:7" ht="30">
      <c r="A934" s="536" t="s">
        <v>7236</v>
      </c>
      <c r="B934" s="419">
        <v>102786</v>
      </c>
      <c r="C934" s="420" t="s">
        <v>3840</v>
      </c>
      <c r="D934" s="421" t="s">
        <v>843</v>
      </c>
      <c r="E934" s="422">
        <v>9184.64</v>
      </c>
      <c r="F934" s="422">
        <v>2309.08</v>
      </c>
      <c r="G934" s="422">
        <v>11493.72</v>
      </c>
    </row>
    <row r="935" spans="1:7" ht="30">
      <c r="A935" s="536" t="s">
        <v>7236</v>
      </c>
      <c r="B935" s="419">
        <v>102787</v>
      </c>
      <c r="C935" s="420" t="s">
        <v>3841</v>
      </c>
      <c r="D935" s="421" t="s">
        <v>843</v>
      </c>
      <c r="E935" s="422">
        <v>13409.46</v>
      </c>
      <c r="F935" s="422">
        <v>3530.23</v>
      </c>
      <c r="G935" s="422">
        <v>16939.689999999999</v>
      </c>
    </row>
    <row r="936" spans="1:7" ht="30">
      <c r="A936" s="536" t="s">
        <v>7236</v>
      </c>
      <c r="B936" s="419">
        <v>102736</v>
      </c>
      <c r="C936" s="420" t="s">
        <v>3790</v>
      </c>
      <c r="D936" s="421" t="s">
        <v>845</v>
      </c>
      <c r="E936" s="422">
        <v>554.33999999999992</v>
      </c>
      <c r="F936" s="422">
        <v>43.97</v>
      </c>
      <c r="G936" s="422">
        <v>598.30999999999995</v>
      </c>
    </row>
    <row r="937" spans="1:7" ht="30">
      <c r="A937" s="536" t="s">
        <v>7236</v>
      </c>
      <c r="B937" s="419">
        <v>102727</v>
      </c>
      <c r="C937" s="420" t="s">
        <v>3781</v>
      </c>
      <c r="D937" s="421" t="s">
        <v>96</v>
      </c>
      <c r="E937" s="422">
        <v>61.6</v>
      </c>
      <c r="F937" s="422">
        <v>44.93</v>
      </c>
      <c r="G937" s="422">
        <v>106.53</v>
      </c>
    </row>
    <row r="938" spans="1:7" ht="75">
      <c r="A938" s="536" t="s">
        <v>7237</v>
      </c>
      <c r="B938" s="419">
        <v>102112</v>
      </c>
      <c r="C938" s="420" t="s">
        <v>2786</v>
      </c>
      <c r="D938" s="421" t="s">
        <v>843</v>
      </c>
      <c r="E938" s="422">
        <v>54.5</v>
      </c>
      <c r="F938" s="422">
        <v>130.66999999999999</v>
      </c>
      <c r="G938" s="422">
        <v>185.17</v>
      </c>
    </row>
    <row r="939" spans="1:7" ht="75">
      <c r="A939" s="536" t="s">
        <v>7237</v>
      </c>
      <c r="B939" s="419">
        <v>102111</v>
      </c>
      <c r="C939" s="420" t="s">
        <v>2785</v>
      </c>
      <c r="D939" s="421" t="s">
        <v>843</v>
      </c>
      <c r="E939" s="422">
        <v>848.18000000000006</v>
      </c>
      <c r="F939" s="422">
        <v>130.66999999999999</v>
      </c>
      <c r="G939" s="422">
        <v>978.85</v>
      </c>
    </row>
    <row r="940" spans="1:7" ht="75">
      <c r="A940" s="536" t="s">
        <v>7237</v>
      </c>
      <c r="B940" s="419">
        <v>102114</v>
      </c>
      <c r="C940" s="420" t="s">
        <v>2788</v>
      </c>
      <c r="D940" s="421" t="s">
        <v>843</v>
      </c>
      <c r="E940" s="422">
        <v>55.75</v>
      </c>
      <c r="F940" s="422">
        <v>134.16999999999999</v>
      </c>
      <c r="G940" s="422">
        <v>189.92</v>
      </c>
    </row>
    <row r="941" spans="1:7" ht="75">
      <c r="A941" s="536" t="s">
        <v>7237</v>
      </c>
      <c r="B941" s="419">
        <v>102113</v>
      </c>
      <c r="C941" s="420" t="s">
        <v>2787</v>
      </c>
      <c r="D941" s="421" t="s">
        <v>843</v>
      </c>
      <c r="E941" s="422">
        <v>1393.6599999999999</v>
      </c>
      <c r="F941" s="422">
        <v>134.13999999999999</v>
      </c>
      <c r="G941" s="422">
        <v>1527.8</v>
      </c>
    </row>
    <row r="942" spans="1:7" ht="75">
      <c r="A942" s="536" t="s">
        <v>7237</v>
      </c>
      <c r="B942" s="419">
        <v>102117</v>
      </c>
      <c r="C942" s="420" t="s">
        <v>2791</v>
      </c>
      <c r="D942" s="421" t="s">
        <v>843</v>
      </c>
      <c r="E942" s="422">
        <v>57.240000000000009</v>
      </c>
      <c r="F942" s="422">
        <v>138.44</v>
      </c>
      <c r="G942" s="422">
        <v>195.68</v>
      </c>
    </row>
    <row r="943" spans="1:7" ht="75">
      <c r="A943" s="536" t="s">
        <v>7237</v>
      </c>
      <c r="B943" s="419">
        <v>102116</v>
      </c>
      <c r="C943" s="420" t="s">
        <v>2790</v>
      </c>
      <c r="D943" s="421" t="s">
        <v>843</v>
      </c>
      <c r="E943" s="422">
        <v>1491.52</v>
      </c>
      <c r="F943" s="422">
        <v>138.37</v>
      </c>
      <c r="G943" s="422">
        <v>1629.89</v>
      </c>
    </row>
    <row r="944" spans="1:7" ht="75">
      <c r="A944" s="536" t="s">
        <v>7237</v>
      </c>
      <c r="B944" s="419">
        <v>102115</v>
      </c>
      <c r="C944" s="420" t="s">
        <v>2789</v>
      </c>
      <c r="D944" s="421" t="s">
        <v>843</v>
      </c>
      <c r="E944" s="422">
        <v>2455.9299999999998</v>
      </c>
      <c r="F944" s="422">
        <v>191.4</v>
      </c>
      <c r="G944" s="422">
        <v>2647.33</v>
      </c>
    </row>
    <row r="945" spans="1:7" ht="75">
      <c r="A945" s="536" t="s">
        <v>7237</v>
      </c>
      <c r="B945" s="419">
        <v>102123</v>
      </c>
      <c r="C945" s="420" t="s">
        <v>2796</v>
      </c>
      <c r="D945" s="421" t="s">
        <v>843</v>
      </c>
      <c r="E945" s="422">
        <v>76.03</v>
      </c>
      <c r="F945" s="422">
        <v>191.27</v>
      </c>
      <c r="G945" s="422">
        <v>267.3</v>
      </c>
    </row>
    <row r="946" spans="1:7" ht="75">
      <c r="A946" s="536" t="s">
        <v>7237</v>
      </c>
      <c r="B946" s="419">
        <v>102122</v>
      </c>
      <c r="C946" s="420" t="s">
        <v>2795</v>
      </c>
      <c r="D946" s="421" t="s">
        <v>843</v>
      </c>
      <c r="E946" s="422">
        <v>7133.96</v>
      </c>
      <c r="F946" s="422">
        <v>191.18</v>
      </c>
      <c r="G946" s="422">
        <v>7325.14</v>
      </c>
    </row>
    <row r="947" spans="1:7" ht="75">
      <c r="A947" s="536" t="s">
        <v>7237</v>
      </c>
      <c r="B947" s="419">
        <v>102119</v>
      </c>
      <c r="C947" s="420" t="s">
        <v>2793</v>
      </c>
      <c r="D947" s="421" t="s">
        <v>843</v>
      </c>
      <c r="E947" s="422">
        <v>58.550000000000011</v>
      </c>
      <c r="F947" s="422">
        <v>142.1</v>
      </c>
      <c r="G947" s="422">
        <v>200.65</v>
      </c>
    </row>
    <row r="948" spans="1:7" ht="75">
      <c r="A948" s="536" t="s">
        <v>7237</v>
      </c>
      <c r="B948" s="419">
        <v>102118</v>
      </c>
      <c r="C948" s="420" t="s">
        <v>2792</v>
      </c>
      <c r="D948" s="421" t="s">
        <v>843</v>
      </c>
      <c r="E948" s="422">
        <v>2059.8100000000004</v>
      </c>
      <c r="F948" s="422">
        <v>142.01</v>
      </c>
      <c r="G948" s="422">
        <v>2201.8200000000002</v>
      </c>
    </row>
    <row r="949" spans="1:7" ht="75">
      <c r="A949" s="536" t="s">
        <v>7237</v>
      </c>
      <c r="B949" s="419">
        <v>102137</v>
      </c>
      <c r="C949" s="420" t="s">
        <v>2111</v>
      </c>
      <c r="D949" s="421" t="s">
        <v>843</v>
      </c>
      <c r="E949" s="422">
        <v>57.94</v>
      </c>
      <c r="F949" s="422">
        <v>31.36</v>
      </c>
      <c r="G949" s="422">
        <v>89.3</v>
      </c>
    </row>
    <row r="950" spans="1:7" ht="75">
      <c r="A950" s="536" t="s">
        <v>7237</v>
      </c>
      <c r="B950" s="419">
        <v>102136</v>
      </c>
      <c r="C950" s="420" t="s">
        <v>1744</v>
      </c>
      <c r="D950" s="421" t="s">
        <v>843</v>
      </c>
      <c r="E950" s="422">
        <v>26.779999999999987</v>
      </c>
      <c r="F950" s="422">
        <v>69.540000000000006</v>
      </c>
      <c r="G950" s="422">
        <v>96.32</v>
      </c>
    </row>
    <row r="951" spans="1:7" ht="75">
      <c r="A951" s="536" t="s">
        <v>7237</v>
      </c>
      <c r="B951" s="419">
        <v>102121</v>
      </c>
      <c r="C951" s="420" t="s">
        <v>2794</v>
      </c>
      <c r="D951" s="421" t="s">
        <v>843</v>
      </c>
      <c r="E951" s="422">
        <v>72.150000000000006</v>
      </c>
      <c r="F951" s="422">
        <v>180.38</v>
      </c>
      <c r="G951" s="422">
        <v>252.53</v>
      </c>
    </row>
    <row r="952" spans="1:7" ht="75">
      <c r="A952" s="536" t="s">
        <v>7237</v>
      </c>
      <c r="B952" s="419">
        <v>102138</v>
      </c>
      <c r="C952" s="420" t="s">
        <v>2800</v>
      </c>
      <c r="D952" s="421" t="s">
        <v>843</v>
      </c>
      <c r="E952" s="422">
        <v>82.310000000000031</v>
      </c>
      <c r="F952" s="422">
        <v>209.04</v>
      </c>
      <c r="G952" s="422">
        <v>291.35000000000002</v>
      </c>
    </row>
    <row r="953" spans="1:7" ht="30">
      <c r="A953" s="536" t="s">
        <v>7238</v>
      </c>
      <c r="B953" s="419">
        <v>101801</v>
      </c>
      <c r="C953" s="420" t="s">
        <v>2365</v>
      </c>
      <c r="D953" s="421" t="s">
        <v>843</v>
      </c>
      <c r="E953" s="422">
        <v>870.52</v>
      </c>
      <c r="F953" s="422">
        <v>309.52</v>
      </c>
      <c r="G953" s="422">
        <v>1180.04</v>
      </c>
    </row>
    <row r="954" spans="1:7" ht="30">
      <c r="A954" s="536" t="s">
        <v>7238</v>
      </c>
      <c r="B954" s="419">
        <v>101800</v>
      </c>
      <c r="C954" s="420" t="s">
        <v>2364</v>
      </c>
      <c r="D954" s="421" t="s">
        <v>843</v>
      </c>
      <c r="E954" s="422">
        <v>1138.4000000000001</v>
      </c>
      <c r="F954" s="422">
        <v>498.64</v>
      </c>
      <c r="G954" s="422">
        <v>1637.04</v>
      </c>
    </row>
    <row r="955" spans="1:7" ht="30">
      <c r="A955" s="536" t="s">
        <v>7238</v>
      </c>
      <c r="B955" s="419">
        <v>98108</v>
      </c>
      <c r="C955" s="420" t="s">
        <v>2250</v>
      </c>
      <c r="D955" s="421" t="s">
        <v>843</v>
      </c>
      <c r="E955" s="422">
        <v>286.47999999999996</v>
      </c>
      <c r="F955" s="422">
        <v>274.8</v>
      </c>
      <c r="G955" s="422">
        <v>561.28</v>
      </c>
    </row>
    <row r="956" spans="1:7" ht="30">
      <c r="A956" s="536" t="s">
        <v>7238</v>
      </c>
      <c r="B956" s="419">
        <v>98105</v>
      </c>
      <c r="C956" s="420" t="s">
        <v>2247</v>
      </c>
      <c r="D956" s="421" t="s">
        <v>843</v>
      </c>
      <c r="E956" s="422">
        <v>372.78000000000003</v>
      </c>
      <c r="F956" s="422">
        <v>362.04</v>
      </c>
      <c r="G956" s="422">
        <v>734.82</v>
      </c>
    </row>
    <row r="957" spans="1:7" ht="45">
      <c r="A957" s="536" t="s">
        <v>7238</v>
      </c>
      <c r="B957" s="419">
        <v>98109</v>
      </c>
      <c r="C957" s="420" t="s">
        <v>2251</v>
      </c>
      <c r="D957" s="421" t="s">
        <v>843</v>
      </c>
      <c r="E957" s="422">
        <v>466.4</v>
      </c>
      <c r="F957" s="422">
        <v>443.64</v>
      </c>
      <c r="G957" s="422">
        <v>910.04</v>
      </c>
    </row>
    <row r="958" spans="1:7" ht="45">
      <c r="A958" s="536" t="s">
        <v>7238</v>
      </c>
      <c r="B958" s="419">
        <v>98106</v>
      </c>
      <c r="C958" s="420" t="s">
        <v>2248</v>
      </c>
      <c r="D958" s="421" t="s">
        <v>843</v>
      </c>
      <c r="E958" s="422">
        <v>616.35000000000014</v>
      </c>
      <c r="F958" s="422">
        <v>594.29999999999995</v>
      </c>
      <c r="G958" s="422">
        <v>1210.6500000000001</v>
      </c>
    </row>
    <row r="959" spans="1:7" ht="30">
      <c r="A959" s="536" t="s">
        <v>7238</v>
      </c>
      <c r="B959" s="419">
        <v>98110</v>
      </c>
      <c r="C959" s="420" t="s">
        <v>2252</v>
      </c>
      <c r="D959" s="421" t="s">
        <v>843</v>
      </c>
      <c r="E959" s="422">
        <v>373.03</v>
      </c>
      <c r="F959" s="422">
        <v>13.85</v>
      </c>
      <c r="G959" s="422">
        <v>386.88</v>
      </c>
    </row>
    <row r="960" spans="1:7" ht="30">
      <c r="A960" s="536" t="s">
        <v>7238</v>
      </c>
      <c r="B960" s="419">
        <v>98107</v>
      </c>
      <c r="C960" s="420" t="s">
        <v>2249</v>
      </c>
      <c r="D960" s="421" t="s">
        <v>843</v>
      </c>
      <c r="E960" s="422">
        <v>161.76999999999998</v>
      </c>
      <c r="F960" s="422">
        <v>151.37</v>
      </c>
      <c r="G960" s="422">
        <v>313.14</v>
      </c>
    </row>
    <row r="961" spans="1:7" ht="30">
      <c r="A961" s="536" t="s">
        <v>7238</v>
      </c>
      <c r="B961" s="419">
        <v>98104</v>
      </c>
      <c r="C961" s="420" t="s">
        <v>2246</v>
      </c>
      <c r="D961" s="421" t="s">
        <v>843</v>
      </c>
      <c r="E961" s="422">
        <v>215.2</v>
      </c>
      <c r="F961" s="422">
        <v>205.43</v>
      </c>
      <c r="G961" s="422">
        <v>420.63</v>
      </c>
    </row>
    <row r="962" spans="1:7" ht="30">
      <c r="A962" s="536" t="s">
        <v>7238</v>
      </c>
      <c r="B962" s="419">
        <v>98102</v>
      </c>
      <c r="C962" s="420" t="s">
        <v>2245</v>
      </c>
      <c r="D962" s="421" t="s">
        <v>843</v>
      </c>
      <c r="E962" s="422">
        <v>181.96</v>
      </c>
      <c r="F962" s="422">
        <v>5.35</v>
      </c>
      <c r="G962" s="422">
        <v>187.31</v>
      </c>
    </row>
    <row r="963" spans="1:7" ht="30">
      <c r="A963" s="536" t="s">
        <v>7238</v>
      </c>
      <c r="B963" s="419">
        <v>98111</v>
      </c>
      <c r="C963" s="420" t="s">
        <v>2375</v>
      </c>
      <c r="D963" s="421" t="s">
        <v>843</v>
      </c>
      <c r="E963" s="422">
        <v>46.949999999999996</v>
      </c>
      <c r="F963" s="422">
        <v>7.6</v>
      </c>
      <c r="G963" s="422">
        <v>54.55</v>
      </c>
    </row>
    <row r="964" spans="1:7" ht="30">
      <c r="A964" s="536" t="s">
        <v>7238</v>
      </c>
      <c r="B964" s="419">
        <v>97891</v>
      </c>
      <c r="C964" s="420" t="s">
        <v>1731</v>
      </c>
      <c r="D964" s="421" t="s">
        <v>843</v>
      </c>
      <c r="E964" s="422">
        <v>114.4</v>
      </c>
      <c r="F964" s="422">
        <v>118.4</v>
      </c>
      <c r="G964" s="422">
        <v>232.8</v>
      </c>
    </row>
    <row r="965" spans="1:7" ht="30">
      <c r="A965" s="536" t="s">
        <v>7238</v>
      </c>
      <c r="B965" s="419">
        <v>97892</v>
      </c>
      <c r="C965" s="420" t="s">
        <v>1732</v>
      </c>
      <c r="D965" s="421" t="s">
        <v>843</v>
      </c>
      <c r="E965" s="422">
        <v>220.92999999999998</v>
      </c>
      <c r="F965" s="422">
        <v>212.52</v>
      </c>
      <c r="G965" s="422">
        <v>433.45</v>
      </c>
    </row>
    <row r="966" spans="1:7" ht="30">
      <c r="A966" s="536" t="s">
        <v>7238</v>
      </c>
      <c r="B966" s="419">
        <v>97893</v>
      </c>
      <c r="C966" s="420" t="s">
        <v>1733</v>
      </c>
      <c r="D966" s="421" t="s">
        <v>843</v>
      </c>
      <c r="E966" s="422">
        <v>304.38</v>
      </c>
      <c r="F966" s="422">
        <v>295.01</v>
      </c>
      <c r="G966" s="422">
        <v>599.39</v>
      </c>
    </row>
    <row r="967" spans="1:7" ht="30">
      <c r="A967" s="536" t="s">
        <v>7238</v>
      </c>
      <c r="B967" s="419">
        <v>97894</v>
      </c>
      <c r="C967" s="420" t="s">
        <v>1734</v>
      </c>
      <c r="D967" s="421" t="s">
        <v>843</v>
      </c>
      <c r="E967" s="422">
        <v>364.98</v>
      </c>
      <c r="F967" s="422">
        <v>283.63</v>
      </c>
      <c r="G967" s="422">
        <v>648.61</v>
      </c>
    </row>
    <row r="968" spans="1:7" ht="30">
      <c r="A968" s="536" t="s">
        <v>7238</v>
      </c>
      <c r="B968" s="419">
        <v>97886</v>
      </c>
      <c r="C968" s="420" t="s">
        <v>1726</v>
      </c>
      <c r="D968" s="421" t="s">
        <v>843</v>
      </c>
      <c r="E968" s="422">
        <v>93.52000000000001</v>
      </c>
      <c r="F968" s="422">
        <v>96.78</v>
      </c>
      <c r="G968" s="422">
        <v>190.3</v>
      </c>
    </row>
    <row r="969" spans="1:7" ht="30">
      <c r="A969" s="536" t="s">
        <v>7238</v>
      </c>
      <c r="B969" s="419">
        <v>97887</v>
      </c>
      <c r="C969" s="420" t="s">
        <v>1727</v>
      </c>
      <c r="D969" s="421" t="s">
        <v>843</v>
      </c>
      <c r="E969" s="422">
        <v>147.86000000000001</v>
      </c>
      <c r="F969" s="422">
        <v>152.05000000000001</v>
      </c>
      <c r="G969" s="422">
        <v>299.91000000000003</v>
      </c>
    </row>
    <row r="970" spans="1:7" ht="30">
      <c r="A970" s="536" t="s">
        <v>7238</v>
      </c>
      <c r="B970" s="419">
        <v>97888</v>
      </c>
      <c r="C970" s="420" t="s">
        <v>1728</v>
      </c>
      <c r="D970" s="421" t="s">
        <v>843</v>
      </c>
      <c r="E970" s="422">
        <v>291.77999999999997</v>
      </c>
      <c r="F970" s="422">
        <v>283.60000000000002</v>
      </c>
      <c r="G970" s="422">
        <v>575.38</v>
      </c>
    </row>
    <row r="971" spans="1:7" ht="30">
      <c r="A971" s="536" t="s">
        <v>7238</v>
      </c>
      <c r="B971" s="419">
        <v>97889</v>
      </c>
      <c r="C971" s="420" t="s">
        <v>1729</v>
      </c>
      <c r="D971" s="421" t="s">
        <v>843</v>
      </c>
      <c r="E971" s="422">
        <v>394.65</v>
      </c>
      <c r="F971" s="422">
        <v>385.74</v>
      </c>
      <c r="G971" s="422">
        <v>780.39</v>
      </c>
    </row>
    <row r="972" spans="1:7" ht="30">
      <c r="A972" s="536" t="s">
        <v>7238</v>
      </c>
      <c r="B972" s="419">
        <v>97890</v>
      </c>
      <c r="C972" s="420" t="s">
        <v>1730</v>
      </c>
      <c r="D972" s="421" t="s">
        <v>843</v>
      </c>
      <c r="E972" s="422">
        <v>474.41999999999996</v>
      </c>
      <c r="F972" s="422">
        <v>393.51</v>
      </c>
      <c r="G972" s="422">
        <v>867.93</v>
      </c>
    </row>
    <row r="973" spans="1:7" ht="30">
      <c r="A973" s="536" t="s">
        <v>7238</v>
      </c>
      <c r="B973" s="419">
        <v>97881</v>
      </c>
      <c r="C973" s="420" t="s">
        <v>1735</v>
      </c>
      <c r="D973" s="421" t="s">
        <v>843</v>
      </c>
      <c r="E973" s="422">
        <v>120.24</v>
      </c>
      <c r="F973" s="422">
        <v>26.05</v>
      </c>
      <c r="G973" s="422">
        <v>146.29</v>
      </c>
    </row>
    <row r="974" spans="1:7" ht="30">
      <c r="A974" s="536" t="s">
        <v>7238</v>
      </c>
      <c r="B974" s="419">
        <v>97882</v>
      </c>
      <c r="C974" s="420" t="s">
        <v>1736</v>
      </c>
      <c r="D974" s="421" t="s">
        <v>843</v>
      </c>
      <c r="E974" s="422">
        <v>193.75</v>
      </c>
      <c r="F974" s="422">
        <v>37.17</v>
      </c>
      <c r="G974" s="422">
        <v>230.92</v>
      </c>
    </row>
    <row r="975" spans="1:7" ht="30">
      <c r="A975" s="536" t="s">
        <v>7238</v>
      </c>
      <c r="B975" s="419">
        <v>97883</v>
      </c>
      <c r="C975" s="420" t="s">
        <v>1737</v>
      </c>
      <c r="D975" s="421" t="s">
        <v>843</v>
      </c>
      <c r="E975" s="422">
        <v>380.34000000000003</v>
      </c>
      <c r="F975" s="422">
        <v>64.34</v>
      </c>
      <c r="G975" s="422">
        <v>444.68</v>
      </c>
    </row>
    <row r="976" spans="1:7" ht="30">
      <c r="A976" s="536" t="s">
        <v>7238</v>
      </c>
      <c r="B976" s="419">
        <v>97884</v>
      </c>
      <c r="C976" s="420" t="s">
        <v>1738</v>
      </c>
      <c r="D976" s="421" t="s">
        <v>843</v>
      </c>
      <c r="E976" s="422">
        <v>763.52</v>
      </c>
      <c r="F976" s="422">
        <v>107.87</v>
      </c>
      <c r="G976" s="422">
        <v>871.39</v>
      </c>
    </row>
    <row r="977" spans="1:7" ht="30">
      <c r="A977" s="536" t="s">
        <v>7238</v>
      </c>
      <c r="B977" s="419">
        <v>97885</v>
      </c>
      <c r="C977" s="420" t="s">
        <v>1739</v>
      </c>
      <c r="D977" s="421" t="s">
        <v>843</v>
      </c>
      <c r="E977" s="422">
        <v>1191.98</v>
      </c>
      <c r="F977" s="422">
        <v>145.96</v>
      </c>
      <c r="G977" s="422">
        <v>1337.94</v>
      </c>
    </row>
    <row r="978" spans="1:7" ht="30">
      <c r="A978" s="536" t="s">
        <v>7238</v>
      </c>
      <c r="B978" s="419">
        <v>99250</v>
      </c>
      <c r="C978" s="420" t="s">
        <v>2366</v>
      </c>
      <c r="D978" s="421" t="s">
        <v>843</v>
      </c>
      <c r="E978" s="422">
        <v>106.23</v>
      </c>
      <c r="F978" s="422">
        <v>102.42</v>
      </c>
      <c r="G978" s="422">
        <v>208.65</v>
      </c>
    </row>
    <row r="979" spans="1:7" ht="30">
      <c r="A979" s="536" t="s">
        <v>7238</v>
      </c>
      <c r="B979" s="419">
        <v>97900</v>
      </c>
      <c r="C979" s="420" t="s">
        <v>2232</v>
      </c>
      <c r="D979" s="421" t="s">
        <v>843</v>
      </c>
      <c r="E979" s="422">
        <v>110.49</v>
      </c>
      <c r="F979" s="422">
        <v>102.67</v>
      </c>
      <c r="G979" s="422">
        <v>213.16</v>
      </c>
    </row>
    <row r="980" spans="1:7" ht="30">
      <c r="A980" s="536" t="s">
        <v>7238</v>
      </c>
      <c r="B980" s="419">
        <v>99251</v>
      </c>
      <c r="C980" s="420" t="s">
        <v>2367</v>
      </c>
      <c r="D980" s="421" t="s">
        <v>843</v>
      </c>
      <c r="E980" s="422">
        <v>165.26000000000002</v>
      </c>
      <c r="F980" s="422">
        <v>161.72</v>
      </c>
      <c r="G980" s="422">
        <v>326.98</v>
      </c>
    </row>
    <row r="981" spans="1:7" ht="30">
      <c r="A981" s="536" t="s">
        <v>7238</v>
      </c>
      <c r="B981" s="419">
        <v>97901</v>
      </c>
      <c r="C981" s="420" t="s">
        <v>2233</v>
      </c>
      <c r="D981" s="421" t="s">
        <v>843</v>
      </c>
      <c r="E981" s="422">
        <v>172.55000000000004</v>
      </c>
      <c r="F981" s="422">
        <v>162.16999999999999</v>
      </c>
      <c r="G981" s="422">
        <v>334.72</v>
      </c>
    </row>
    <row r="982" spans="1:7" ht="30">
      <c r="A982" s="536" t="s">
        <v>7238</v>
      </c>
      <c r="B982" s="419">
        <v>99253</v>
      </c>
      <c r="C982" s="420" t="s">
        <v>2368</v>
      </c>
      <c r="D982" s="421" t="s">
        <v>843</v>
      </c>
      <c r="E982" s="422">
        <v>322.44</v>
      </c>
      <c r="F982" s="422">
        <v>306.33999999999997</v>
      </c>
      <c r="G982" s="422">
        <v>628.78</v>
      </c>
    </row>
    <row r="983" spans="1:7" ht="30">
      <c r="A983" s="536" t="s">
        <v>7238</v>
      </c>
      <c r="B983" s="419">
        <v>97902</v>
      </c>
      <c r="C983" s="420" t="s">
        <v>2234</v>
      </c>
      <c r="D983" s="421" t="s">
        <v>843</v>
      </c>
      <c r="E983" s="422">
        <v>338.91999999999996</v>
      </c>
      <c r="F983" s="422">
        <v>307.24</v>
      </c>
      <c r="G983" s="422">
        <v>646.16</v>
      </c>
    </row>
    <row r="984" spans="1:7" ht="30">
      <c r="A984" s="536" t="s">
        <v>7238</v>
      </c>
      <c r="B984" s="419">
        <v>99255</v>
      </c>
      <c r="C984" s="420" t="s">
        <v>2369</v>
      </c>
      <c r="D984" s="421" t="s">
        <v>843</v>
      </c>
      <c r="E984" s="422">
        <v>448.83000000000004</v>
      </c>
      <c r="F984" s="422">
        <v>426.75</v>
      </c>
      <c r="G984" s="422">
        <v>875.58</v>
      </c>
    </row>
    <row r="985" spans="1:7" ht="30">
      <c r="A985" s="536" t="s">
        <v>7238</v>
      </c>
      <c r="B985" s="419">
        <v>97903</v>
      </c>
      <c r="C985" s="420" t="s">
        <v>2235</v>
      </c>
      <c r="D985" s="421" t="s">
        <v>843</v>
      </c>
      <c r="E985" s="422">
        <v>471.29999999999995</v>
      </c>
      <c r="F985" s="422">
        <v>428.11</v>
      </c>
      <c r="G985" s="422">
        <v>899.41</v>
      </c>
    </row>
    <row r="986" spans="1:7" ht="30">
      <c r="A986" s="536" t="s">
        <v>7238</v>
      </c>
      <c r="B986" s="419">
        <v>99257</v>
      </c>
      <c r="C986" s="420" t="s">
        <v>2370</v>
      </c>
      <c r="D986" s="421" t="s">
        <v>843</v>
      </c>
      <c r="E986" s="422">
        <v>551.35</v>
      </c>
      <c r="F986" s="422">
        <v>462.15</v>
      </c>
      <c r="G986" s="422">
        <v>1013.5</v>
      </c>
    </row>
    <row r="987" spans="1:7" ht="30">
      <c r="A987" s="536" t="s">
        <v>7238</v>
      </c>
      <c r="B987" s="419">
        <v>97904</v>
      </c>
      <c r="C987" s="420" t="s">
        <v>2236</v>
      </c>
      <c r="D987" s="421" t="s">
        <v>843</v>
      </c>
      <c r="E987" s="422">
        <v>580.43999999999994</v>
      </c>
      <c r="F987" s="422">
        <v>463.88</v>
      </c>
      <c r="G987" s="422">
        <v>1044.32</v>
      </c>
    </row>
    <row r="988" spans="1:7" ht="30">
      <c r="A988" s="536" t="s">
        <v>7238</v>
      </c>
      <c r="B988" s="419">
        <v>99258</v>
      </c>
      <c r="C988" s="420" t="s">
        <v>2371</v>
      </c>
      <c r="D988" s="421" t="s">
        <v>843</v>
      </c>
      <c r="E988" s="422">
        <v>138.26000000000002</v>
      </c>
      <c r="F988" s="422">
        <v>131.91999999999999</v>
      </c>
      <c r="G988" s="422">
        <v>270.18</v>
      </c>
    </row>
    <row r="989" spans="1:7" ht="30">
      <c r="A989" s="536" t="s">
        <v>7238</v>
      </c>
      <c r="B989" s="419">
        <v>97905</v>
      </c>
      <c r="C989" s="420" t="s">
        <v>2237</v>
      </c>
      <c r="D989" s="421" t="s">
        <v>843</v>
      </c>
      <c r="E989" s="422">
        <v>142.90999999999997</v>
      </c>
      <c r="F989" s="422">
        <v>132.18</v>
      </c>
      <c r="G989" s="422">
        <v>275.08999999999997</v>
      </c>
    </row>
    <row r="990" spans="1:7" ht="30">
      <c r="A990" s="536" t="s">
        <v>7238</v>
      </c>
      <c r="B990" s="419">
        <v>99260</v>
      </c>
      <c r="C990" s="420" t="s">
        <v>2372</v>
      </c>
      <c r="D990" s="421" t="s">
        <v>843</v>
      </c>
      <c r="E990" s="422">
        <v>259.25</v>
      </c>
      <c r="F990" s="422">
        <v>237.1</v>
      </c>
      <c r="G990" s="422">
        <v>496.35</v>
      </c>
    </row>
    <row r="991" spans="1:7" ht="30">
      <c r="A991" s="536" t="s">
        <v>7238</v>
      </c>
      <c r="B991" s="419">
        <v>97906</v>
      </c>
      <c r="C991" s="420" t="s">
        <v>2238</v>
      </c>
      <c r="D991" s="421" t="s">
        <v>843</v>
      </c>
      <c r="E991" s="422">
        <v>269.58000000000004</v>
      </c>
      <c r="F991" s="422">
        <v>237.71</v>
      </c>
      <c r="G991" s="422">
        <v>507.29</v>
      </c>
    </row>
    <row r="992" spans="1:7" ht="30">
      <c r="A992" s="536" t="s">
        <v>7238</v>
      </c>
      <c r="B992" s="419">
        <v>99262</v>
      </c>
      <c r="C992" s="420" t="s">
        <v>2373</v>
      </c>
      <c r="D992" s="421" t="s">
        <v>843</v>
      </c>
      <c r="E992" s="422">
        <v>368.15000000000003</v>
      </c>
      <c r="F992" s="422">
        <v>338.46</v>
      </c>
      <c r="G992" s="422">
        <v>706.61</v>
      </c>
    </row>
    <row r="993" spans="1:7" ht="30">
      <c r="A993" s="536" t="s">
        <v>7238</v>
      </c>
      <c r="B993" s="419">
        <v>97907</v>
      </c>
      <c r="C993" s="420" t="s">
        <v>2239</v>
      </c>
      <c r="D993" s="421" t="s">
        <v>843</v>
      </c>
      <c r="E993" s="422">
        <v>382.93</v>
      </c>
      <c r="F993" s="422">
        <v>339.3</v>
      </c>
      <c r="G993" s="422">
        <v>722.23</v>
      </c>
    </row>
    <row r="994" spans="1:7" ht="30">
      <c r="A994" s="536" t="s">
        <v>7238</v>
      </c>
      <c r="B994" s="419">
        <v>99264</v>
      </c>
      <c r="C994" s="420" t="s">
        <v>2374</v>
      </c>
      <c r="D994" s="421" t="s">
        <v>843</v>
      </c>
      <c r="E994" s="422">
        <v>455.91999999999996</v>
      </c>
      <c r="F994" s="422">
        <v>357.64</v>
      </c>
      <c r="G994" s="422">
        <v>813.56</v>
      </c>
    </row>
    <row r="995" spans="1:7" ht="30">
      <c r="A995" s="536" t="s">
        <v>7238</v>
      </c>
      <c r="B995" s="419">
        <v>97908</v>
      </c>
      <c r="C995" s="420" t="s">
        <v>2240</v>
      </c>
      <c r="D995" s="421" t="s">
        <v>843</v>
      </c>
      <c r="E995" s="422">
        <v>475.84999999999997</v>
      </c>
      <c r="F995" s="422">
        <v>358.82</v>
      </c>
      <c r="G995" s="422">
        <v>834.67</v>
      </c>
    </row>
    <row r="996" spans="1:7" ht="30">
      <c r="A996" s="536" t="s">
        <v>7238</v>
      </c>
      <c r="B996" s="419">
        <v>97895</v>
      </c>
      <c r="C996" s="420" t="s">
        <v>2241</v>
      </c>
      <c r="D996" s="421" t="s">
        <v>843</v>
      </c>
      <c r="E996" s="422">
        <v>193.33</v>
      </c>
      <c r="F996" s="422">
        <v>3.22</v>
      </c>
      <c r="G996" s="422">
        <v>196.55</v>
      </c>
    </row>
    <row r="997" spans="1:7" ht="30">
      <c r="A997" s="536" t="s">
        <v>7238</v>
      </c>
      <c r="B997" s="419">
        <v>97896</v>
      </c>
      <c r="C997" s="420" t="s">
        <v>2242</v>
      </c>
      <c r="D997" s="421" t="s">
        <v>843</v>
      </c>
      <c r="E997" s="422">
        <v>357.89</v>
      </c>
      <c r="F997" s="422">
        <v>6.56</v>
      </c>
      <c r="G997" s="422">
        <v>364.45</v>
      </c>
    </row>
    <row r="998" spans="1:7" ht="30">
      <c r="A998" s="536" t="s">
        <v>7238</v>
      </c>
      <c r="B998" s="419">
        <v>97897</v>
      </c>
      <c r="C998" s="420" t="s">
        <v>2243</v>
      </c>
      <c r="D998" s="421" t="s">
        <v>843</v>
      </c>
      <c r="E998" s="422">
        <v>461.53</v>
      </c>
      <c r="F998" s="422">
        <v>12.22</v>
      </c>
      <c r="G998" s="422">
        <v>473.75</v>
      </c>
    </row>
    <row r="999" spans="1:7" ht="30">
      <c r="A999" s="536" t="s">
        <v>7238</v>
      </c>
      <c r="B999" s="419">
        <v>97898</v>
      </c>
      <c r="C999" s="420" t="s">
        <v>2244</v>
      </c>
      <c r="D999" s="421" t="s">
        <v>843</v>
      </c>
      <c r="E999" s="422">
        <v>823.87999999999988</v>
      </c>
      <c r="F999" s="422">
        <v>101.93</v>
      </c>
      <c r="G999" s="422">
        <v>925.81</v>
      </c>
    </row>
    <row r="1000" spans="1:7" ht="30">
      <c r="A1000" s="536" t="s">
        <v>7238</v>
      </c>
      <c r="B1000" s="419">
        <v>101795</v>
      </c>
      <c r="C1000" s="420" t="s">
        <v>1742</v>
      </c>
      <c r="D1000" s="421" t="s">
        <v>843</v>
      </c>
      <c r="E1000" s="422">
        <v>375.4</v>
      </c>
      <c r="F1000" s="422">
        <v>265.86</v>
      </c>
      <c r="G1000" s="422">
        <v>641.26</v>
      </c>
    </row>
    <row r="1001" spans="1:7" ht="30">
      <c r="A1001" s="536" t="s">
        <v>7238</v>
      </c>
      <c r="B1001" s="419">
        <v>101802</v>
      </c>
      <c r="C1001" s="420" t="s">
        <v>2256</v>
      </c>
      <c r="D1001" s="421" t="s">
        <v>843</v>
      </c>
      <c r="E1001" s="422">
        <v>1121.8999999999999</v>
      </c>
      <c r="F1001" s="422">
        <v>736.46</v>
      </c>
      <c r="G1001" s="422">
        <v>1858.36</v>
      </c>
    </row>
    <row r="1002" spans="1:7" ht="30">
      <c r="A1002" s="536" t="s">
        <v>7238</v>
      </c>
      <c r="B1002" s="419">
        <v>101803</v>
      </c>
      <c r="C1002" s="420" t="s">
        <v>2253</v>
      </c>
      <c r="D1002" s="421" t="s">
        <v>843</v>
      </c>
      <c r="E1002" s="422">
        <v>691.24000000000012</v>
      </c>
      <c r="F1002" s="422">
        <v>513.64</v>
      </c>
      <c r="G1002" s="422">
        <v>1204.8800000000001</v>
      </c>
    </row>
    <row r="1003" spans="1:7" ht="30">
      <c r="A1003" s="536" t="s">
        <v>7238</v>
      </c>
      <c r="B1003" s="419">
        <v>101804</v>
      </c>
      <c r="C1003" s="420" t="s">
        <v>2254</v>
      </c>
      <c r="D1003" s="421" t="s">
        <v>843</v>
      </c>
      <c r="E1003" s="422">
        <v>894.30000000000007</v>
      </c>
      <c r="F1003" s="422">
        <v>604.92999999999995</v>
      </c>
      <c r="G1003" s="422">
        <v>1499.23</v>
      </c>
    </row>
    <row r="1004" spans="1:7" ht="30">
      <c r="A1004" s="536" t="s">
        <v>7238</v>
      </c>
      <c r="B1004" s="419">
        <v>101805</v>
      </c>
      <c r="C1004" s="420" t="s">
        <v>2255</v>
      </c>
      <c r="D1004" s="421" t="s">
        <v>843</v>
      </c>
      <c r="E1004" s="422">
        <v>1138.3900000000001</v>
      </c>
      <c r="F1004" s="422">
        <v>771.01</v>
      </c>
      <c r="G1004" s="422">
        <v>1909.4</v>
      </c>
    </row>
    <row r="1005" spans="1:7" ht="30">
      <c r="A1005" s="536" t="s">
        <v>7238</v>
      </c>
      <c r="B1005" s="419">
        <v>98115</v>
      </c>
      <c r="C1005" s="420" t="s">
        <v>5482</v>
      </c>
      <c r="D1005" s="421" t="s">
        <v>843</v>
      </c>
      <c r="E1005" s="422">
        <v>54.709999999999994</v>
      </c>
      <c r="F1005" s="422">
        <v>60.2</v>
      </c>
      <c r="G1005" s="422">
        <v>114.91</v>
      </c>
    </row>
    <row r="1006" spans="1:7" ht="30">
      <c r="A1006" s="536" t="s">
        <v>7238</v>
      </c>
      <c r="B1006" s="419">
        <v>98114</v>
      </c>
      <c r="C1006" s="420" t="s">
        <v>2231</v>
      </c>
      <c r="D1006" s="421" t="s">
        <v>843</v>
      </c>
      <c r="E1006" s="422">
        <v>705.58999999999992</v>
      </c>
      <c r="F1006" s="422">
        <v>51.31</v>
      </c>
      <c r="G1006" s="422">
        <v>756.9</v>
      </c>
    </row>
    <row r="1007" spans="1:7" ht="30">
      <c r="A1007" s="536" t="s">
        <v>7238</v>
      </c>
      <c r="B1007" s="419">
        <v>98112</v>
      </c>
      <c r="C1007" s="420" t="s">
        <v>2295</v>
      </c>
      <c r="D1007" s="421" t="s">
        <v>843</v>
      </c>
      <c r="E1007" s="422">
        <v>79.03</v>
      </c>
      <c r="F1007" s="422">
        <v>21.15</v>
      </c>
      <c r="G1007" s="422">
        <v>100.18</v>
      </c>
    </row>
    <row r="1008" spans="1:7" ht="30">
      <c r="A1008" s="536" t="s">
        <v>7238</v>
      </c>
      <c r="B1008" s="419">
        <v>100128</v>
      </c>
      <c r="C1008" s="420" t="s">
        <v>5483</v>
      </c>
      <c r="D1008" s="421" t="s">
        <v>843</v>
      </c>
      <c r="E1008" s="422">
        <v>1490.92</v>
      </c>
      <c r="F1008" s="422">
        <v>30.27</v>
      </c>
      <c r="G1008" s="422">
        <v>1521.19</v>
      </c>
    </row>
    <row r="1009" spans="1:7" ht="30">
      <c r="A1009" s="536" t="s">
        <v>7239</v>
      </c>
      <c r="B1009" s="419">
        <v>102623</v>
      </c>
      <c r="C1009" s="420" t="s">
        <v>4018</v>
      </c>
      <c r="D1009" s="421" t="s">
        <v>843</v>
      </c>
      <c r="E1009" s="422">
        <v>791.82</v>
      </c>
      <c r="F1009" s="422">
        <v>102.38</v>
      </c>
      <c r="G1009" s="422">
        <v>894.2</v>
      </c>
    </row>
    <row r="1010" spans="1:7" ht="30">
      <c r="A1010" s="536" t="s">
        <v>7239</v>
      </c>
      <c r="B1010" s="419">
        <v>102607</v>
      </c>
      <c r="C1010" s="420" t="s">
        <v>4008</v>
      </c>
      <c r="D1010" s="421" t="s">
        <v>843</v>
      </c>
      <c r="E1010" s="422">
        <v>502.01</v>
      </c>
      <c r="F1010" s="422">
        <v>7.33</v>
      </c>
      <c r="G1010" s="422">
        <v>509.34</v>
      </c>
    </row>
    <row r="1011" spans="1:7" ht="30">
      <c r="A1011" s="536" t="s">
        <v>7239</v>
      </c>
      <c r="B1011" s="419">
        <v>102608</v>
      </c>
      <c r="C1011" s="420" t="s">
        <v>4009</v>
      </c>
      <c r="D1011" s="421" t="s">
        <v>843</v>
      </c>
      <c r="E1011" s="422">
        <v>1156.1300000000001</v>
      </c>
      <c r="F1011" s="422">
        <v>9.7899999999999991</v>
      </c>
      <c r="G1011" s="422">
        <v>1165.92</v>
      </c>
    </row>
    <row r="1012" spans="1:7" ht="30">
      <c r="A1012" s="536" t="s">
        <v>7239</v>
      </c>
      <c r="B1012" s="419">
        <v>102609</v>
      </c>
      <c r="C1012" s="420" t="s">
        <v>4010</v>
      </c>
      <c r="D1012" s="421" t="s">
        <v>843</v>
      </c>
      <c r="E1012" s="422">
        <v>1312.27</v>
      </c>
      <c r="F1012" s="422">
        <v>12.98</v>
      </c>
      <c r="G1012" s="422">
        <v>1325.25</v>
      </c>
    </row>
    <row r="1013" spans="1:7" ht="30">
      <c r="A1013" s="536" t="s">
        <v>7239</v>
      </c>
      <c r="B1013" s="419">
        <v>102610</v>
      </c>
      <c r="C1013" s="420" t="s">
        <v>6379</v>
      </c>
      <c r="D1013" s="421" t="s">
        <v>843</v>
      </c>
      <c r="E1013" s="422">
        <v>2259.9699999999998</v>
      </c>
      <c r="F1013" s="422">
        <v>16.38</v>
      </c>
      <c r="G1013" s="422">
        <v>2276.35</v>
      </c>
    </row>
    <row r="1014" spans="1:7" ht="30">
      <c r="A1014" s="536" t="s">
        <v>7239</v>
      </c>
      <c r="B1014" s="419">
        <v>102622</v>
      </c>
      <c r="C1014" s="420" t="s">
        <v>4017</v>
      </c>
      <c r="D1014" s="421" t="s">
        <v>843</v>
      </c>
      <c r="E1014" s="422">
        <v>551.71</v>
      </c>
      <c r="F1014" s="422">
        <v>92.66</v>
      </c>
      <c r="G1014" s="422">
        <v>644.37</v>
      </c>
    </row>
    <row r="1015" spans="1:7" ht="30">
      <c r="A1015" s="536" t="s">
        <v>7239</v>
      </c>
      <c r="B1015" s="419">
        <v>102605</v>
      </c>
      <c r="C1015" s="420" t="s">
        <v>4006</v>
      </c>
      <c r="D1015" s="421" t="s">
        <v>843</v>
      </c>
      <c r="E1015" s="422">
        <v>303.84000000000003</v>
      </c>
      <c r="F1015" s="422">
        <v>5.09</v>
      </c>
      <c r="G1015" s="422">
        <v>308.93</v>
      </c>
    </row>
    <row r="1016" spans="1:7" ht="30">
      <c r="A1016" s="536" t="s">
        <v>7239</v>
      </c>
      <c r="B1016" s="419">
        <v>102606</v>
      </c>
      <c r="C1016" s="420" t="s">
        <v>4007</v>
      </c>
      <c r="D1016" s="421" t="s">
        <v>843</v>
      </c>
      <c r="E1016" s="422">
        <v>469.42</v>
      </c>
      <c r="F1016" s="422">
        <v>6.27</v>
      </c>
      <c r="G1016" s="422">
        <v>475.69</v>
      </c>
    </row>
    <row r="1017" spans="1:7" ht="30">
      <c r="A1017" s="536" t="s">
        <v>7239</v>
      </c>
      <c r="B1017" s="419">
        <v>102613</v>
      </c>
      <c r="C1017" s="420" t="s">
        <v>4012</v>
      </c>
      <c r="D1017" s="421" t="s">
        <v>843</v>
      </c>
      <c r="E1017" s="422">
        <v>705.87</v>
      </c>
      <c r="F1017" s="422">
        <v>7.49</v>
      </c>
      <c r="G1017" s="422">
        <v>713.36</v>
      </c>
    </row>
    <row r="1018" spans="1:7" ht="30">
      <c r="A1018" s="536" t="s">
        <v>7239</v>
      </c>
      <c r="B1018" s="419">
        <v>102619</v>
      </c>
      <c r="C1018" s="420" t="s">
        <v>4016</v>
      </c>
      <c r="D1018" s="421" t="s">
        <v>843</v>
      </c>
      <c r="E1018" s="422">
        <v>5898.64</v>
      </c>
      <c r="F1018" s="422">
        <v>168.04</v>
      </c>
      <c r="G1018" s="422">
        <v>6066.68</v>
      </c>
    </row>
    <row r="1019" spans="1:7" ht="30">
      <c r="A1019" s="536" t="s">
        <v>7239</v>
      </c>
      <c r="B1019" s="419">
        <v>102614</v>
      </c>
      <c r="C1019" s="420" t="s">
        <v>4013</v>
      </c>
      <c r="D1019" s="421" t="s">
        <v>843</v>
      </c>
      <c r="E1019" s="422">
        <v>1086.94</v>
      </c>
      <c r="F1019" s="422">
        <v>9.5299999999999994</v>
      </c>
      <c r="G1019" s="422">
        <v>1096.47</v>
      </c>
    </row>
    <row r="1020" spans="1:7" ht="30">
      <c r="A1020" s="536" t="s">
        <v>7239</v>
      </c>
      <c r="B1020" s="419">
        <v>102620</v>
      </c>
      <c r="C1020" s="420" t="s">
        <v>6383</v>
      </c>
      <c r="D1020" s="421" t="s">
        <v>843</v>
      </c>
      <c r="E1020" s="422">
        <v>8645.7899999999991</v>
      </c>
      <c r="F1020" s="422">
        <v>167.45</v>
      </c>
      <c r="G1020" s="422">
        <v>8813.24</v>
      </c>
    </row>
    <row r="1021" spans="1:7" ht="30">
      <c r="A1021" s="536" t="s">
        <v>7239</v>
      </c>
      <c r="B1021" s="419">
        <v>102615</v>
      </c>
      <c r="C1021" s="420" t="s">
        <v>4014</v>
      </c>
      <c r="D1021" s="421" t="s">
        <v>843</v>
      </c>
      <c r="E1021" s="422">
        <v>1364.09</v>
      </c>
      <c r="F1021" s="422">
        <v>11.97</v>
      </c>
      <c r="G1021" s="422">
        <v>1376.06</v>
      </c>
    </row>
    <row r="1022" spans="1:7" ht="30">
      <c r="A1022" s="536" t="s">
        <v>7239</v>
      </c>
      <c r="B1022" s="419">
        <v>102621</v>
      </c>
      <c r="C1022" s="420" t="s">
        <v>6384</v>
      </c>
      <c r="D1022" s="421" t="s">
        <v>843</v>
      </c>
      <c r="E1022" s="422">
        <v>13378.300000000001</v>
      </c>
      <c r="F1022" s="422">
        <v>167.97</v>
      </c>
      <c r="G1022" s="422">
        <v>13546.27</v>
      </c>
    </row>
    <row r="1023" spans="1:7" ht="30">
      <c r="A1023" s="536" t="s">
        <v>7239</v>
      </c>
      <c r="B1023" s="419">
        <v>102616</v>
      </c>
      <c r="C1023" s="420" t="s">
        <v>6381</v>
      </c>
      <c r="D1023" s="421" t="s">
        <v>843</v>
      </c>
      <c r="E1023" s="422">
        <v>2020.6899999999998</v>
      </c>
      <c r="F1023" s="422">
        <v>15.88</v>
      </c>
      <c r="G1023" s="422">
        <v>2036.57</v>
      </c>
    </row>
    <row r="1024" spans="1:7" ht="30">
      <c r="A1024" s="536" t="s">
        <v>7239</v>
      </c>
      <c r="B1024" s="419">
        <v>102611</v>
      </c>
      <c r="C1024" s="420" t="s">
        <v>4011</v>
      </c>
      <c r="D1024" s="421" t="s">
        <v>843</v>
      </c>
      <c r="E1024" s="422">
        <v>507.06</v>
      </c>
      <c r="F1024" s="422">
        <v>5.58</v>
      </c>
      <c r="G1024" s="422">
        <v>512.64</v>
      </c>
    </row>
    <row r="1025" spans="1:7" ht="30">
      <c r="A1025" s="536" t="s">
        <v>7239</v>
      </c>
      <c r="B1025" s="419">
        <v>102617</v>
      </c>
      <c r="C1025" s="420" t="s">
        <v>4015</v>
      </c>
      <c r="D1025" s="421" t="s">
        <v>843</v>
      </c>
      <c r="E1025" s="422">
        <v>3589</v>
      </c>
      <c r="F1025" s="422">
        <v>167.93</v>
      </c>
      <c r="G1025" s="422">
        <v>3756.93</v>
      </c>
    </row>
    <row r="1026" spans="1:7" ht="30">
      <c r="A1026" s="536" t="s">
        <v>7239</v>
      </c>
      <c r="B1026" s="419">
        <v>102618</v>
      </c>
      <c r="C1026" s="420" t="s">
        <v>6382</v>
      </c>
      <c r="D1026" s="421" t="s">
        <v>843</v>
      </c>
      <c r="E1026" s="422">
        <v>4351.8500000000004</v>
      </c>
      <c r="F1026" s="422">
        <v>167.67</v>
      </c>
      <c r="G1026" s="422">
        <v>4519.5200000000004</v>
      </c>
    </row>
    <row r="1027" spans="1:7" ht="30">
      <c r="A1027" s="536" t="s">
        <v>7239</v>
      </c>
      <c r="B1027" s="419">
        <v>102612</v>
      </c>
      <c r="C1027" s="420" t="s">
        <v>6380</v>
      </c>
      <c r="D1027" s="421" t="s">
        <v>843</v>
      </c>
      <c r="E1027" s="422">
        <v>729.41000000000008</v>
      </c>
      <c r="F1027" s="422">
        <v>6.17</v>
      </c>
      <c r="G1027" s="422">
        <v>735.58</v>
      </c>
    </row>
    <row r="1028" spans="1:7" ht="30">
      <c r="A1028" s="536" t="s">
        <v>7239</v>
      </c>
      <c r="B1028" s="419">
        <v>102603</v>
      </c>
      <c r="C1028" s="420" t="s">
        <v>4004</v>
      </c>
      <c r="D1028" s="421" t="s">
        <v>843</v>
      </c>
      <c r="E1028" s="422">
        <v>3.51</v>
      </c>
      <c r="F1028" s="422">
        <v>9.91</v>
      </c>
      <c r="G1028" s="422">
        <v>13.42</v>
      </c>
    </row>
    <row r="1029" spans="1:7" ht="30">
      <c r="A1029" s="536" t="s">
        <v>7239</v>
      </c>
      <c r="B1029" s="419">
        <v>102587</v>
      </c>
      <c r="C1029" s="420" t="s">
        <v>3988</v>
      </c>
      <c r="D1029" s="421" t="s">
        <v>843</v>
      </c>
      <c r="E1029" s="422">
        <v>1.2200000000000002</v>
      </c>
      <c r="F1029" s="422">
        <v>3.39</v>
      </c>
      <c r="G1029" s="422">
        <v>4.6100000000000003</v>
      </c>
    </row>
    <row r="1030" spans="1:7" ht="30">
      <c r="A1030" s="536" t="s">
        <v>7239</v>
      </c>
      <c r="B1030" s="419">
        <v>102589</v>
      </c>
      <c r="C1030" s="420" t="s">
        <v>3990</v>
      </c>
      <c r="D1030" s="421" t="s">
        <v>843</v>
      </c>
      <c r="E1030" s="422">
        <v>1.3400000000000003</v>
      </c>
      <c r="F1030" s="422">
        <v>3.78</v>
      </c>
      <c r="G1030" s="422">
        <v>5.12</v>
      </c>
    </row>
    <row r="1031" spans="1:7" ht="30">
      <c r="A1031" s="536" t="s">
        <v>7239</v>
      </c>
      <c r="B1031" s="419">
        <v>102591</v>
      </c>
      <c r="C1031" s="420" t="s">
        <v>3992</v>
      </c>
      <c r="D1031" s="421" t="s">
        <v>843</v>
      </c>
      <c r="E1031" s="422">
        <v>1.4699999999999998</v>
      </c>
      <c r="F1031" s="422">
        <v>4.16</v>
      </c>
      <c r="G1031" s="422">
        <v>5.63</v>
      </c>
    </row>
    <row r="1032" spans="1:7" ht="30">
      <c r="A1032" s="536" t="s">
        <v>7239</v>
      </c>
      <c r="B1032" s="419">
        <v>102593</v>
      </c>
      <c r="C1032" s="420" t="s">
        <v>3994</v>
      </c>
      <c r="D1032" s="421" t="s">
        <v>843</v>
      </c>
      <c r="E1032" s="422">
        <v>1.6800000000000006</v>
      </c>
      <c r="F1032" s="422">
        <v>4.68</v>
      </c>
      <c r="G1032" s="422">
        <v>6.36</v>
      </c>
    </row>
    <row r="1033" spans="1:7" ht="30">
      <c r="A1033" s="536" t="s">
        <v>7239</v>
      </c>
      <c r="B1033" s="419">
        <v>102595</v>
      </c>
      <c r="C1033" s="420" t="s">
        <v>3996</v>
      </c>
      <c r="D1033" s="421" t="s">
        <v>843</v>
      </c>
      <c r="E1033" s="422">
        <v>1.8900000000000006</v>
      </c>
      <c r="F1033" s="422">
        <v>5.3</v>
      </c>
      <c r="G1033" s="422">
        <v>7.19</v>
      </c>
    </row>
    <row r="1034" spans="1:7" ht="30">
      <c r="A1034" s="536" t="s">
        <v>7239</v>
      </c>
      <c r="B1034" s="419">
        <v>102597</v>
      </c>
      <c r="C1034" s="420" t="s">
        <v>3998</v>
      </c>
      <c r="D1034" s="421" t="s">
        <v>843</v>
      </c>
      <c r="E1034" s="422">
        <v>2.1700000000000008</v>
      </c>
      <c r="F1034" s="422">
        <v>6.06</v>
      </c>
      <c r="G1034" s="422">
        <v>8.23</v>
      </c>
    </row>
    <row r="1035" spans="1:7" ht="30">
      <c r="A1035" s="536" t="s">
        <v>7239</v>
      </c>
      <c r="B1035" s="419">
        <v>102599</v>
      </c>
      <c r="C1035" s="420" t="s">
        <v>4000</v>
      </c>
      <c r="D1035" s="421" t="s">
        <v>843</v>
      </c>
      <c r="E1035" s="422">
        <v>2.4399999999999995</v>
      </c>
      <c r="F1035" s="422">
        <v>6.83</v>
      </c>
      <c r="G1035" s="422">
        <v>9.27</v>
      </c>
    </row>
    <row r="1036" spans="1:7" ht="30">
      <c r="A1036" s="536" t="s">
        <v>7239</v>
      </c>
      <c r="B1036" s="419">
        <v>102601</v>
      </c>
      <c r="C1036" s="420" t="s">
        <v>4002</v>
      </c>
      <c r="D1036" s="421" t="s">
        <v>843</v>
      </c>
      <c r="E1036" s="422">
        <v>2.84</v>
      </c>
      <c r="F1036" s="422">
        <v>7.98</v>
      </c>
      <c r="G1036" s="422">
        <v>10.82</v>
      </c>
    </row>
    <row r="1037" spans="1:7" ht="30">
      <c r="A1037" s="536" t="s">
        <v>7239</v>
      </c>
      <c r="B1037" s="419">
        <v>102604</v>
      </c>
      <c r="C1037" s="420" t="s">
        <v>4005</v>
      </c>
      <c r="D1037" s="421" t="s">
        <v>843</v>
      </c>
      <c r="E1037" s="422">
        <v>4.07</v>
      </c>
      <c r="F1037" s="422">
        <v>11.41</v>
      </c>
      <c r="G1037" s="422">
        <v>15.48</v>
      </c>
    </row>
    <row r="1038" spans="1:7" ht="30">
      <c r="A1038" s="536" t="s">
        <v>7239</v>
      </c>
      <c r="B1038" s="419">
        <v>102588</v>
      </c>
      <c r="C1038" s="420" t="s">
        <v>3989</v>
      </c>
      <c r="D1038" s="421" t="s">
        <v>843</v>
      </c>
      <c r="E1038" s="422">
        <v>1.7599999999999998</v>
      </c>
      <c r="F1038" s="422">
        <v>4.9000000000000004</v>
      </c>
      <c r="G1038" s="422">
        <v>6.66</v>
      </c>
    </row>
    <row r="1039" spans="1:7" ht="30">
      <c r="A1039" s="536" t="s">
        <v>7239</v>
      </c>
      <c r="B1039" s="419">
        <v>102590</v>
      </c>
      <c r="C1039" s="420" t="s">
        <v>3991</v>
      </c>
      <c r="D1039" s="421" t="s">
        <v>843</v>
      </c>
      <c r="E1039" s="422">
        <v>1.88</v>
      </c>
      <c r="F1039" s="422">
        <v>5.3</v>
      </c>
      <c r="G1039" s="422">
        <v>7.18</v>
      </c>
    </row>
    <row r="1040" spans="1:7" ht="30">
      <c r="A1040" s="536" t="s">
        <v>7239</v>
      </c>
      <c r="B1040" s="419">
        <v>102592</v>
      </c>
      <c r="C1040" s="420" t="s">
        <v>3993</v>
      </c>
      <c r="D1040" s="421" t="s">
        <v>843</v>
      </c>
      <c r="E1040" s="422">
        <v>2.0300000000000002</v>
      </c>
      <c r="F1040" s="422">
        <v>5.66</v>
      </c>
      <c r="G1040" s="422">
        <v>7.69</v>
      </c>
    </row>
    <row r="1041" spans="1:7" ht="30">
      <c r="A1041" s="536" t="s">
        <v>7239</v>
      </c>
      <c r="B1041" s="419">
        <v>102594</v>
      </c>
      <c r="C1041" s="420" t="s">
        <v>3995</v>
      </c>
      <c r="D1041" s="421" t="s">
        <v>843</v>
      </c>
      <c r="E1041" s="422">
        <v>2.2199999999999998</v>
      </c>
      <c r="F1041" s="422">
        <v>6.2</v>
      </c>
      <c r="G1041" s="422">
        <v>8.42</v>
      </c>
    </row>
    <row r="1042" spans="1:7" ht="30">
      <c r="A1042" s="536" t="s">
        <v>7239</v>
      </c>
      <c r="B1042" s="419">
        <v>102596</v>
      </c>
      <c r="C1042" s="420" t="s">
        <v>3997</v>
      </c>
      <c r="D1042" s="421" t="s">
        <v>843</v>
      </c>
      <c r="E1042" s="422">
        <v>2.42</v>
      </c>
      <c r="F1042" s="422">
        <v>6.83</v>
      </c>
      <c r="G1042" s="422">
        <v>9.25</v>
      </c>
    </row>
    <row r="1043" spans="1:7" ht="30">
      <c r="A1043" s="536" t="s">
        <v>7239</v>
      </c>
      <c r="B1043" s="419">
        <v>102598</v>
      </c>
      <c r="C1043" s="420" t="s">
        <v>3999</v>
      </c>
      <c r="D1043" s="421" t="s">
        <v>843</v>
      </c>
      <c r="E1043" s="422">
        <v>2.7099999999999991</v>
      </c>
      <c r="F1043" s="422">
        <v>7.58</v>
      </c>
      <c r="G1043" s="422">
        <v>10.29</v>
      </c>
    </row>
    <row r="1044" spans="1:7" ht="30">
      <c r="A1044" s="536" t="s">
        <v>7239</v>
      </c>
      <c r="B1044" s="419">
        <v>102600</v>
      </c>
      <c r="C1044" s="420" t="s">
        <v>4001</v>
      </c>
      <c r="D1044" s="421" t="s">
        <v>843</v>
      </c>
      <c r="E1044" s="422">
        <v>2.9800000000000004</v>
      </c>
      <c r="F1044" s="422">
        <v>8.35</v>
      </c>
      <c r="G1044" s="422">
        <v>11.33</v>
      </c>
    </row>
    <row r="1045" spans="1:7" ht="30">
      <c r="A1045" s="536" t="s">
        <v>7239</v>
      </c>
      <c r="B1045" s="419">
        <v>102602</v>
      </c>
      <c r="C1045" s="420" t="s">
        <v>4003</v>
      </c>
      <c r="D1045" s="421" t="s">
        <v>843</v>
      </c>
      <c r="E1045" s="422">
        <v>3.3800000000000008</v>
      </c>
      <c r="F1045" s="422">
        <v>9.5</v>
      </c>
      <c r="G1045" s="422">
        <v>12.88</v>
      </c>
    </row>
    <row r="1046" spans="1:7" ht="60">
      <c r="A1046" s="536" t="s">
        <v>7240</v>
      </c>
      <c r="B1046" s="419">
        <v>103005</v>
      </c>
      <c r="C1046" s="420" t="s">
        <v>3778</v>
      </c>
      <c r="D1046" s="421" t="s">
        <v>843</v>
      </c>
      <c r="E1046" s="422">
        <v>468.70000000000005</v>
      </c>
      <c r="F1046" s="422">
        <v>183.99</v>
      </c>
      <c r="G1046" s="422">
        <v>652.69000000000005</v>
      </c>
    </row>
    <row r="1047" spans="1:7" ht="60">
      <c r="A1047" s="536" t="s">
        <v>7240</v>
      </c>
      <c r="B1047" s="419">
        <v>103006</v>
      </c>
      <c r="C1047" s="420" t="s">
        <v>3779</v>
      </c>
      <c r="D1047" s="421" t="s">
        <v>843</v>
      </c>
      <c r="E1047" s="422">
        <v>641.06000000000006</v>
      </c>
      <c r="F1047" s="422">
        <v>252.77</v>
      </c>
      <c r="G1047" s="422">
        <v>893.83</v>
      </c>
    </row>
    <row r="1048" spans="1:7" ht="60">
      <c r="A1048" s="536" t="s">
        <v>7240</v>
      </c>
      <c r="B1048" s="419">
        <v>103007</v>
      </c>
      <c r="C1048" s="420" t="s">
        <v>3780</v>
      </c>
      <c r="D1048" s="421" t="s">
        <v>843</v>
      </c>
      <c r="E1048" s="422">
        <v>861.44</v>
      </c>
      <c r="F1048" s="422">
        <v>321.69</v>
      </c>
      <c r="G1048" s="422">
        <v>1183.1300000000001</v>
      </c>
    </row>
    <row r="1049" spans="1:7" ht="60">
      <c r="A1049" s="536" t="s">
        <v>7240</v>
      </c>
      <c r="B1049" s="419">
        <v>102989</v>
      </c>
      <c r="C1049" s="420" t="s">
        <v>3763</v>
      </c>
      <c r="D1049" s="421" t="s">
        <v>844</v>
      </c>
      <c r="E1049" s="422">
        <v>18.270000000000003</v>
      </c>
      <c r="F1049" s="422">
        <v>11.49</v>
      </c>
      <c r="G1049" s="422">
        <v>29.76</v>
      </c>
    </row>
    <row r="1050" spans="1:7" ht="60">
      <c r="A1050" s="536" t="s">
        <v>7240</v>
      </c>
      <c r="B1050" s="419">
        <v>102990</v>
      </c>
      <c r="C1050" s="420" t="s">
        <v>3764</v>
      </c>
      <c r="D1050" s="421" t="s">
        <v>844</v>
      </c>
      <c r="E1050" s="422">
        <v>22.33</v>
      </c>
      <c r="F1050" s="422">
        <v>13.57</v>
      </c>
      <c r="G1050" s="422">
        <v>35.9</v>
      </c>
    </row>
    <row r="1051" spans="1:7" ht="60">
      <c r="A1051" s="536" t="s">
        <v>7240</v>
      </c>
      <c r="B1051" s="419">
        <v>102991</v>
      </c>
      <c r="C1051" s="420" t="s">
        <v>3765</v>
      </c>
      <c r="D1051" s="421" t="s">
        <v>844</v>
      </c>
      <c r="E1051" s="422">
        <v>29.009999999999998</v>
      </c>
      <c r="F1051" s="422">
        <v>17.14</v>
      </c>
      <c r="G1051" s="422">
        <v>46.15</v>
      </c>
    </row>
    <row r="1052" spans="1:7" ht="60">
      <c r="A1052" s="536" t="s">
        <v>7240</v>
      </c>
      <c r="B1052" s="419">
        <v>102992</v>
      </c>
      <c r="C1052" s="420" t="s">
        <v>3766</v>
      </c>
      <c r="D1052" s="421" t="s">
        <v>844</v>
      </c>
      <c r="E1052" s="422">
        <v>43.35</v>
      </c>
      <c r="F1052" s="422">
        <v>19.32</v>
      </c>
      <c r="G1052" s="422">
        <v>62.67</v>
      </c>
    </row>
    <row r="1053" spans="1:7" ht="60">
      <c r="A1053" s="536" t="s">
        <v>7240</v>
      </c>
      <c r="B1053" s="419">
        <v>102993</v>
      </c>
      <c r="C1053" s="420" t="s">
        <v>3767</v>
      </c>
      <c r="D1053" s="421" t="s">
        <v>844</v>
      </c>
      <c r="E1053" s="422">
        <v>56.34</v>
      </c>
      <c r="F1053" s="422">
        <v>25.81</v>
      </c>
      <c r="G1053" s="422">
        <v>82.15</v>
      </c>
    </row>
    <row r="1054" spans="1:7" ht="60">
      <c r="A1054" s="536" t="s">
        <v>7240</v>
      </c>
      <c r="B1054" s="419">
        <v>102994</v>
      </c>
      <c r="C1054" s="420" t="s">
        <v>3768</v>
      </c>
      <c r="D1054" s="421" t="s">
        <v>844</v>
      </c>
      <c r="E1054" s="422">
        <v>97.79000000000002</v>
      </c>
      <c r="F1054" s="422">
        <v>30.32</v>
      </c>
      <c r="G1054" s="422">
        <v>128.11000000000001</v>
      </c>
    </row>
    <row r="1055" spans="1:7" ht="60">
      <c r="A1055" s="536" t="s">
        <v>7240</v>
      </c>
      <c r="B1055" s="419">
        <v>102995</v>
      </c>
      <c r="C1055" s="420" t="s">
        <v>3769</v>
      </c>
      <c r="D1055" s="421" t="s">
        <v>844</v>
      </c>
      <c r="E1055" s="422">
        <v>36.429999999999993</v>
      </c>
      <c r="F1055" s="422">
        <v>20.73</v>
      </c>
      <c r="G1055" s="422">
        <v>57.16</v>
      </c>
    </row>
    <row r="1056" spans="1:7" ht="60">
      <c r="A1056" s="536" t="s">
        <v>7240</v>
      </c>
      <c r="B1056" s="419">
        <v>102996</v>
      </c>
      <c r="C1056" s="420" t="s">
        <v>3770</v>
      </c>
      <c r="D1056" s="421" t="s">
        <v>844</v>
      </c>
      <c r="E1056" s="422">
        <v>51.739999999999995</v>
      </c>
      <c r="F1056" s="422">
        <v>28.89</v>
      </c>
      <c r="G1056" s="422">
        <v>80.63</v>
      </c>
    </row>
    <row r="1057" spans="1:7" ht="60">
      <c r="A1057" s="536" t="s">
        <v>7240</v>
      </c>
      <c r="B1057" s="419">
        <v>102998</v>
      </c>
      <c r="C1057" s="420" t="s">
        <v>3772</v>
      </c>
      <c r="D1057" s="421" t="s">
        <v>844</v>
      </c>
      <c r="E1057" s="422">
        <v>67.06</v>
      </c>
      <c r="F1057" s="422">
        <v>34.770000000000003</v>
      </c>
      <c r="G1057" s="422">
        <v>101.83</v>
      </c>
    </row>
    <row r="1058" spans="1:7" ht="60">
      <c r="A1058" s="536" t="s">
        <v>7240</v>
      </c>
      <c r="B1058" s="419">
        <v>102999</v>
      </c>
      <c r="C1058" s="420" t="s">
        <v>3773</v>
      </c>
      <c r="D1058" s="421" t="s">
        <v>844</v>
      </c>
      <c r="E1058" s="422">
        <v>84.990000000000009</v>
      </c>
      <c r="F1058" s="422">
        <v>43.76</v>
      </c>
      <c r="G1058" s="422">
        <v>128.75</v>
      </c>
    </row>
    <row r="1059" spans="1:7" ht="60">
      <c r="A1059" s="536" t="s">
        <v>7240</v>
      </c>
      <c r="B1059" s="419">
        <v>103000</v>
      </c>
      <c r="C1059" s="420" t="s">
        <v>3774</v>
      </c>
      <c r="D1059" s="421" t="s">
        <v>844</v>
      </c>
      <c r="E1059" s="422">
        <v>85.329999999999984</v>
      </c>
      <c r="F1059" s="422">
        <v>43.93</v>
      </c>
      <c r="G1059" s="422">
        <v>129.26</v>
      </c>
    </row>
    <row r="1060" spans="1:7" ht="60">
      <c r="A1060" s="536" t="s">
        <v>7240</v>
      </c>
      <c r="B1060" s="419">
        <v>102997</v>
      </c>
      <c r="C1060" s="420" t="s">
        <v>3771</v>
      </c>
      <c r="D1060" s="421" t="s">
        <v>844</v>
      </c>
      <c r="E1060" s="422">
        <v>70.789999999999992</v>
      </c>
      <c r="F1060" s="422">
        <v>35.28</v>
      </c>
      <c r="G1060" s="422">
        <v>106.07</v>
      </c>
    </row>
    <row r="1061" spans="1:7" ht="60">
      <c r="A1061" s="536" t="s">
        <v>7240</v>
      </c>
      <c r="B1061" s="419">
        <v>103001</v>
      </c>
      <c r="C1061" s="420" t="s">
        <v>3775</v>
      </c>
      <c r="D1061" s="421" t="s">
        <v>843</v>
      </c>
      <c r="E1061" s="422">
        <v>239.73000000000002</v>
      </c>
      <c r="F1061" s="422">
        <v>22.24</v>
      </c>
      <c r="G1061" s="422">
        <v>261.97000000000003</v>
      </c>
    </row>
    <row r="1062" spans="1:7" ht="60">
      <c r="A1062" s="536" t="s">
        <v>7240</v>
      </c>
      <c r="B1062" s="419">
        <v>103002</v>
      </c>
      <c r="C1062" s="420" t="s">
        <v>3776</v>
      </c>
      <c r="D1062" s="421" t="s">
        <v>843</v>
      </c>
      <c r="E1062" s="422">
        <v>302.06</v>
      </c>
      <c r="F1062" s="422">
        <v>23.19</v>
      </c>
      <c r="G1062" s="422">
        <v>325.25</v>
      </c>
    </row>
    <row r="1063" spans="1:7" ht="60">
      <c r="A1063" s="536" t="s">
        <v>7240</v>
      </c>
      <c r="B1063" s="419">
        <v>103003</v>
      </c>
      <c r="C1063" s="420" t="s">
        <v>3777</v>
      </c>
      <c r="D1063" s="421" t="s">
        <v>843</v>
      </c>
      <c r="E1063" s="422">
        <v>426.81</v>
      </c>
      <c r="F1063" s="422">
        <v>25.07</v>
      </c>
      <c r="G1063" s="422">
        <v>451.88</v>
      </c>
    </row>
    <row r="1064" spans="1:7" ht="45">
      <c r="A1064" s="536" t="s">
        <v>7241</v>
      </c>
      <c r="B1064" s="419">
        <v>98522</v>
      </c>
      <c r="C1064" s="420" t="s">
        <v>2539</v>
      </c>
      <c r="D1064" s="421" t="s">
        <v>844</v>
      </c>
      <c r="E1064" s="422">
        <v>133.59</v>
      </c>
      <c r="F1064" s="422">
        <v>54.69</v>
      </c>
      <c r="G1064" s="422">
        <v>188.28</v>
      </c>
    </row>
    <row r="1065" spans="1:7" ht="45">
      <c r="A1065" s="536" t="s">
        <v>7241</v>
      </c>
      <c r="B1065" s="419">
        <v>102364</v>
      </c>
      <c r="C1065" s="420" t="s">
        <v>7242</v>
      </c>
      <c r="D1065" s="421" t="s">
        <v>96</v>
      </c>
      <c r="E1065" s="422">
        <v>176.95999999999998</v>
      </c>
      <c r="F1065" s="422">
        <v>46.18</v>
      </c>
      <c r="G1065" s="422">
        <v>223.14</v>
      </c>
    </row>
    <row r="1066" spans="1:7" ht="45">
      <c r="A1066" s="536" t="s">
        <v>7241</v>
      </c>
      <c r="B1066" s="419">
        <v>102363</v>
      </c>
      <c r="C1066" s="420" t="s">
        <v>7243</v>
      </c>
      <c r="D1066" s="421" t="s">
        <v>96</v>
      </c>
      <c r="E1066" s="422">
        <v>152.08000000000001</v>
      </c>
      <c r="F1066" s="422">
        <v>46.19</v>
      </c>
      <c r="G1066" s="422">
        <v>198.27</v>
      </c>
    </row>
    <row r="1067" spans="1:7" ht="45">
      <c r="A1067" s="536" t="s">
        <v>7241</v>
      </c>
      <c r="B1067" s="419">
        <v>102362</v>
      </c>
      <c r="C1067" s="420" t="s">
        <v>7244</v>
      </c>
      <c r="D1067" s="421" t="s">
        <v>96</v>
      </c>
      <c r="E1067" s="422">
        <v>138.19</v>
      </c>
      <c r="F1067" s="422">
        <v>46.58</v>
      </c>
      <c r="G1067" s="422">
        <v>184.77</v>
      </c>
    </row>
    <row r="1068" spans="1:7" ht="45">
      <c r="A1068" s="536" t="s">
        <v>7241</v>
      </c>
      <c r="B1068" s="419">
        <v>101193</v>
      </c>
      <c r="C1068" s="420" t="s">
        <v>2528</v>
      </c>
      <c r="D1068" s="421" t="s">
        <v>844</v>
      </c>
      <c r="E1068" s="422">
        <v>43.53</v>
      </c>
      <c r="F1068" s="422">
        <v>25.62</v>
      </c>
      <c r="G1068" s="422">
        <v>69.150000000000006</v>
      </c>
    </row>
    <row r="1069" spans="1:7" ht="45">
      <c r="A1069" s="536" t="s">
        <v>7241</v>
      </c>
      <c r="B1069" s="419">
        <v>101192</v>
      </c>
      <c r="C1069" s="420" t="s">
        <v>2527</v>
      </c>
      <c r="D1069" s="421" t="s">
        <v>844</v>
      </c>
      <c r="E1069" s="422">
        <v>51.179999999999993</v>
      </c>
      <c r="F1069" s="422">
        <v>25.62</v>
      </c>
      <c r="G1069" s="422">
        <v>76.8</v>
      </c>
    </row>
    <row r="1070" spans="1:7" ht="45">
      <c r="A1070" s="536" t="s">
        <v>7241</v>
      </c>
      <c r="B1070" s="419">
        <v>101194</v>
      </c>
      <c r="C1070" s="420" t="s">
        <v>2529</v>
      </c>
      <c r="D1070" s="421" t="s">
        <v>844</v>
      </c>
      <c r="E1070" s="422">
        <v>43.929999999999993</v>
      </c>
      <c r="F1070" s="422">
        <v>25.62</v>
      </c>
      <c r="G1070" s="422">
        <v>69.55</v>
      </c>
    </row>
    <row r="1071" spans="1:7" ht="45">
      <c r="A1071" s="536" t="s">
        <v>7241</v>
      </c>
      <c r="B1071" s="419">
        <v>101190</v>
      </c>
      <c r="C1071" s="420" t="s">
        <v>2525</v>
      </c>
      <c r="D1071" s="421" t="s">
        <v>844</v>
      </c>
      <c r="E1071" s="422">
        <v>48.97</v>
      </c>
      <c r="F1071" s="422">
        <v>25.61</v>
      </c>
      <c r="G1071" s="422">
        <v>74.58</v>
      </c>
    </row>
    <row r="1072" spans="1:7" ht="45">
      <c r="A1072" s="536" t="s">
        <v>7241</v>
      </c>
      <c r="B1072" s="419">
        <v>101189</v>
      </c>
      <c r="C1072" s="420" t="s">
        <v>2524</v>
      </c>
      <c r="D1072" s="421" t="s">
        <v>844</v>
      </c>
      <c r="E1072" s="422">
        <v>49.78</v>
      </c>
      <c r="F1072" s="422">
        <v>25.61</v>
      </c>
      <c r="G1072" s="422">
        <v>75.39</v>
      </c>
    </row>
    <row r="1073" spans="1:7" ht="45">
      <c r="A1073" s="536" t="s">
        <v>7241</v>
      </c>
      <c r="B1073" s="419">
        <v>101191</v>
      </c>
      <c r="C1073" s="420" t="s">
        <v>2526</v>
      </c>
      <c r="D1073" s="421" t="s">
        <v>844</v>
      </c>
      <c r="E1073" s="422">
        <v>49.36</v>
      </c>
      <c r="F1073" s="422">
        <v>25.62</v>
      </c>
      <c r="G1073" s="422">
        <v>74.98</v>
      </c>
    </row>
    <row r="1074" spans="1:7" ht="45">
      <c r="A1074" s="536" t="s">
        <v>7241</v>
      </c>
      <c r="B1074" s="419">
        <v>101198</v>
      </c>
      <c r="C1074" s="420" t="s">
        <v>2531</v>
      </c>
      <c r="D1074" s="421" t="s">
        <v>844</v>
      </c>
      <c r="E1074" s="422">
        <v>65.430000000000007</v>
      </c>
      <c r="F1074" s="422">
        <v>40.880000000000003</v>
      </c>
      <c r="G1074" s="422">
        <v>106.31</v>
      </c>
    </row>
    <row r="1075" spans="1:7" ht="45">
      <c r="A1075" s="536" t="s">
        <v>7241</v>
      </c>
      <c r="B1075" s="419">
        <v>101197</v>
      </c>
      <c r="C1075" s="420" t="s">
        <v>2530</v>
      </c>
      <c r="D1075" s="421" t="s">
        <v>844</v>
      </c>
      <c r="E1075" s="422">
        <v>93.1</v>
      </c>
      <c r="F1075" s="422">
        <v>47.59</v>
      </c>
      <c r="G1075" s="422">
        <v>140.69</v>
      </c>
    </row>
    <row r="1076" spans="1:7" ht="45">
      <c r="A1076" s="536" t="s">
        <v>7241</v>
      </c>
      <c r="B1076" s="419">
        <v>101199</v>
      </c>
      <c r="C1076" s="420" t="s">
        <v>2532</v>
      </c>
      <c r="D1076" s="421" t="s">
        <v>844</v>
      </c>
      <c r="E1076" s="422">
        <v>66.430000000000007</v>
      </c>
      <c r="F1076" s="422">
        <v>40.880000000000003</v>
      </c>
      <c r="G1076" s="422">
        <v>107.31</v>
      </c>
    </row>
    <row r="1077" spans="1:7" ht="45">
      <c r="A1077" s="536" t="s">
        <v>7241</v>
      </c>
      <c r="B1077" s="419">
        <v>101203</v>
      </c>
      <c r="C1077" s="420" t="s">
        <v>2536</v>
      </c>
      <c r="D1077" s="421" t="s">
        <v>844</v>
      </c>
      <c r="E1077" s="422">
        <v>28.43</v>
      </c>
      <c r="F1077" s="422">
        <v>25.67</v>
      </c>
      <c r="G1077" s="422">
        <v>54.1</v>
      </c>
    </row>
    <row r="1078" spans="1:7" ht="45">
      <c r="A1078" s="536" t="s">
        <v>7241</v>
      </c>
      <c r="B1078" s="419">
        <v>101202</v>
      </c>
      <c r="C1078" s="420" t="s">
        <v>2535</v>
      </c>
      <c r="D1078" s="421" t="s">
        <v>844</v>
      </c>
      <c r="E1078" s="422">
        <v>29.439999999999998</v>
      </c>
      <c r="F1078" s="422">
        <v>25.67</v>
      </c>
      <c r="G1078" s="422">
        <v>55.11</v>
      </c>
    </row>
    <row r="1079" spans="1:7" ht="45">
      <c r="A1079" s="536" t="s">
        <v>7241</v>
      </c>
      <c r="B1079" s="419">
        <v>101204</v>
      </c>
      <c r="C1079" s="420" t="s">
        <v>2537</v>
      </c>
      <c r="D1079" s="421" t="s">
        <v>844</v>
      </c>
      <c r="E1079" s="422">
        <v>28.84</v>
      </c>
      <c r="F1079" s="422">
        <v>25.66</v>
      </c>
      <c r="G1079" s="422">
        <v>54.5</v>
      </c>
    </row>
    <row r="1080" spans="1:7" ht="45">
      <c r="A1080" s="536" t="s">
        <v>7241</v>
      </c>
      <c r="B1080" s="419">
        <v>101200</v>
      </c>
      <c r="C1080" s="420" t="s">
        <v>2533</v>
      </c>
      <c r="D1080" s="421" t="s">
        <v>844</v>
      </c>
      <c r="E1080" s="422">
        <v>45.64</v>
      </c>
      <c r="F1080" s="422">
        <v>23.88</v>
      </c>
      <c r="G1080" s="422">
        <v>69.52</v>
      </c>
    </row>
    <row r="1081" spans="1:7" ht="45">
      <c r="A1081" s="536" t="s">
        <v>7241</v>
      </c>
      <c r="B1081" s="419">
        <v>101201</v>
      </c>
      <c r="C1081" s="420" t="s">
        <v>2534</v>
      </c>
      <c r="D1081" s="421" t="s">
        <v>844</v>
      </c>
      <c r="E1081" s="422">
        <v>54.899999999999991</v>
      </c>
      <c r="F1081" s="422">
        <v>31.01</v>
      </c>
      <c r="G1081" s="422">
        <v>85.91</v>
      </c>
    </row>
    <row r="1082" spans="1:7" ht="45">
      <c r="A1082" s="536" t="s">
        <v>7241</v>
      </c>
      <c r="B1082" s="419">
        <v>101205</v>
      </c>
      <c r="C1082" s="420" t="s">
        <v>2538</v>
      </c>
      <c r="D1082" s="421" t="s">
        <v>844</v>
      </c>
      <c r="E1082" s="422">
        <v>29.439999999999998</v>
      </c>
      <c r="F1082" s="422">
        <v>25.67</v>
      </c>
      <c r="G1082" s="422">
        <v>55.11</v>
      </c>
    </row>
    <row r="1083" spans="1:7" ht="45">
      <c r="A1083" s="536" t="s">
        <v>7241</v>
      </c>
      <c r="B1083" s="419">
        <v>101188</v>
      </c>
      <c r="C1083" s="420" t="s">
        <v>2523</v>
      </c>
      <c r="D1083" s="421" t="s">
        <v>844</v>
      </c>
      <c r="E1083" s="422">
        <v>3.5200000000000005</v>
      </c>
      <c r="F1083" s="422">
        <v>4.34</v>
      </c>
      <c r="G1083" s="422">
        <v>7.86</v>
      </c>
    </row>
    <row r="1084" spans="1:7" ht="45">
      <c r="A1084" s="536" t="s">
        <v>7245</v>
      </c>
      <c r="B1084" s="419">
        <v>87905</v>
      </c>
      <c r="C1084" s="420" t="s">
        <v>5621</v>
      </c>
      <c r="D1084" s="421" t="s">
        <v>96</v>
      </c>
      <c r="E1084" s="422">
        <v>3.7799999999999994</v>
      </c>
      <c r="F1084" s="422">
        <v>6.26</v>
      </c>
      <c r="G1084" s="422">
        <v>10.039999999999999</v>
      </c>
    </row>
    <row r="1085" spans="1:7" ht="45">
      <c r="A1085" s="536" t="s">
        <v>7245</v>
      </c>
      <c r="B1085" s="419">
        <v>87904</v>
      </c>
      <c r="C1085" s="420" t="s">
        <v>5620</v>
      </c>
      <c r="D1085" s="421" t="s">
        <v>96</v>
      </c>
      <c r="E1085" s="422">
        <v>4</v>
      </c>
      <c r="F1085" s="422">
        <v>6.66</v>
      </c>
      <c r="G1085" s="422">
        <v>10.66</v>
      </c>
    </row>
    <row r="1086" spans="1:7" ht="45">
      <c r="A1086" s="536" t="s">
        <v>7245</v>
      </c>
      <c r="B1086" s="419">
        <v>87908</v>
      </c>
      <c r="C1086" s="420" t="s">
        <v>5623</v>
      </c>
      <c r="D1086" s="421" t="s">
        <v>96</v>
      </c>
      <c r="E1086" s="422">
        <v>3.72</v>
      </c>
      <c r="F1086" s="422">
        <v>3.64</v>
      </c>
      <c r="G1086" s="422">
        <v>7.36</v>
      </c>
    </row>
    <row r="1087" spans="1:7" ht="45">
      <c r="A1087" s="536" t="s">
        <v>7245</v>
      </c>
      <c r="B1087" s="419">
        <v>87907</v>
      </c>
      <c r="C1087" s="420" t="s">
        <v>5622</v>
      </c>
      <c r="D1087" s="421" t="s">
        <v>96</v>
      </c>
      <c r="E1087" s="422">
        <v>3.9400000000000004</v>
      </c>
      <c r="F1087" s="422">
        <v>4.04</v>
      </c>
      <c r="G1087" s="422">
        <v>7.98</v>
      </c>
    </row>
    <row r="1088" spans="1:7" ht="45">
      <c r="A1088" s="536" t="s">
        <v>7245</v>
      </c>
      <c r="B1088" s="419">
        <v>87903</v>
      </c>
      <c r="C1088" s="420" t="s">
        <v>5619</v>
      </c>
      <c r="D1088" s="421" t="s">
        <v>96</v>
      </c>
      <c r="E1088" s="422">
        <v>8.7099999999999991</v>
      </c>
      <c r="F1088" s="422">
        <v>3.82</v>
      </c>
      <c r="G1088" s="422">
        <v>12.53</v>
      </c>
    </row>
    <row r="1089" spans="1:7" ht="45">
      <c r="A1089" s="536" t="s">
        <v>7245</v>
      </c>
      <c r="B1089" s="419">
        <v>87902</v>
      </c>
      <c r="C1089" s="420" t="s">
        <v>5618</v>
      </c>
      <c r="D1089" s="421" t="s">
        <v>96</v>
      </c>
      <c r="E1089" s="422">
        <v>8.91</v>
      </c>
      <c r="F1089" s="422">
        <v>4.1100000000000003</v>
      </c>
      <c r="G1089" s="422">
        <v>13.02</v>
      </c>
    </row>
    <row r="1090" spans="1:7" ht="45">
      <c r="A1090" s="536" t="s">
        <v>7245</v>
      </c>
      <c r="B1090" s="419">
        <v>87900</v>
      </c>
      <c r="C1090" s="420" t="s">
        <v>5617</v>
      </c>
      <c r="D1090" s="421" t="s">
        <v>96</v>
      </c>
      <c r="E1090" s="422">
        <v>6.08</v>
      </c>
      <c r="F1090" s="422">
        <v>3.81</v>
      </c>
      <c r="G1090" s="422">
        <v>9.89</v>
      </c>
    </row>
    <row r="1091" spans="1:7" ht="45">
      <c r="A1091" s="536" t="s">
        <v>7245</v>
      </c>
      <c r="B1091" s="419">
        <v>87899</v>
      </c>
      <c r="C1091" s="420" t="s">
        <v>5616</v>
      </c>
      <c r="D1091" s="421" t="s">
        <v>96</v>
      </c>
      <c r="E1091" s="422">
        <v>6.14</v>
      </c>
      <c r="F1091" s="422">
        <v>3.95</v>
      </c>
      <c r="G1091" s="422">
        <v>10.09</v>
      </c>
    </row>
    <row r="1092" spans="1:7" ht="45">
      <c r="A1092" s="536" t="s">
        <v>7245</v>
      </c>
      <c r="B1092" s="419">
        <v>87894</v>
      </c>
      <c r="C1092" s="420" t="s">
        <v>5613</v>
      </c>
      <c r="D1092" s="421" t="s">
        <v>96</v>
      </c>
      <c r="E1092" s="422">
        <v>3.37</v>
      </c>
      <c r="F1092" s="422">
        <v>5.13</v>
      </c>
      <c r="G1092" s="422">
        <v>8.5</v>
      </c>
    </row>
    <row r="1093" spans="1:7" ht="45">
      <c r="A1093" s="536" t="s">
        <v>7245</v>
      </c>
      <c r="B1093" s="419">
        <v>87893</v>
      </c>
      <c r="C1093" s="420" t="s">
        <v>5612</v>
      </c>
      <c r="D1093" s="421" t="s">
        <v>96</v>
      </c>
      <c r="E1093" s="422">
        <v>3.5799999999999992</v>
      </c>
      <c r="F1093" s="422">
        <v>5.54</v>
      </c>
      <c r="G1093" s="422">
        <v>9.1199999999999992</v>
      </c>
    </row>
    <row r="1094" spans="1:7" ht="45">
      <c r="A1094" s="536" t="s">
        <v>7245</v>
      </c>
      <c r="B1094" s="419">
        <v>87897</v>
      </c>
      <c r="C1094" s="420" t="s">
        <v>5615</v>
      </c>
      <c r="D1094" s="421" t="s">
        <v>96</v>
      </c>
      <c r="E1094" s="422">
        <v>3.18</v>
      </c>
      <c r="F1094" s="422">
        <v>2.78</v>
      </c>
      <c r="G1094" s="422">
        <v>5.96</v>
      </c>
    </row>
    <row r="1095" spans="1:7" ht="45">
      <c r="A1095" s="536" t="s">
        <v>7245</v>
      </c>
      <c r="B1095" s="419">
        <v>87896</v>
      </c>
      <c r="C1095" s="420" t="s">
        <v>5614</v>
      </c>
      <c r="D1095" s="421" t="s">
        <v>96</v>
      </c>
      <c r="E1095" s="422">
        <v>3.4</v>
      </c>
      <c r="F1095" s="422">
        <v>3.18</v>
      </c>
      <c r="G1095" s="422">
        <v>6.58</v>
      </c>
    </row>
    <row r="1096" spans="1:7" ht="45">
      <c r="A1096" s="536" t="s">
        <v>7245</v>
      </c>
      <c r="B1096" s="419">
        <v>87892</v>
      </c>
      <c r="C1096" s="420" t="s">
        <v>5611</v>
      </c>
      <c r="D1096" s="421" t="s">
        <v>96</v>
      </c>
      <c r="E1096" s="422">
        <v>8.4499999999999993</v>
      </c>
      <c r="F1096" s="422">
        <v>3.12</v>
      </c>
      <c r="G1096" s="422">
        <v>11.57</v>
      </c>
    </row>
    <row r="1097" spans="1:7" ht="45">
      <c r="A1097" s="536" t="s">
        <v>7245</v>
      </c>
      <c r="B1097" s="419">
        <v>87889</v>
      </c>
      <c r="C1097" s="420" t="s">
        <v>5609</v>
      </c>
      <c r="D1097" s="421" t="s">
        <v>96</v>
      </c>
      <c r="E1097" s="422">
        <v>5.81</v>
      </c>
      <c r="F1097" s="422">
        <v>3.12</v>
      </c>
      <c r="G1097" s="422">
        <v>8.93</v>
      </c>
    </row>
    <row r="1098" spans="1:7" ht="45">
      <c r="A1098" s="536" t="s">
        <v>7245</v>
      </c>
      <c r="B1098" s="419">
        <v>87888</v>
      </c>
      <c r="C1098" s="420" t="s">
        <v>5608</v>
      </c>
      <c r="D1098" s="421" t="s">
        <v>96</v>
      </c>
      <c r="E1098" s="422">
        <v>5.8800000000000008</v>
      </c>
      <c r="F1098" s="422">
        <v>3.25</v>
      </c>
      <c r="G1098" s="422">
        <v>9.1300000000000008</v>
      </c>
    </row>
    <row r="1099" spans="1:7" ht="45">
      <c r="A1099" s="536" t="s">
        <v>7245</v>
      </c>
      <c r="B1099" s="419">
        <v>87891</v>
      </c>
      <c r="C1099" s="420" t="s">
        <v>5610</v>
      </c>
      <c r="D1099" s="421" t="s">
        <v>96</v>
      </c>
      <c r="E1099" s="422">
        <v>8.65</v>
      </c>
      <c r="F1099" s="422">
        <v>3.41</v>
      </c>
      <c r="G1099" s="422">
        <v>12.06</v>
      </c>
    </row>
    <row r="1100" spans="1:7" ht="45">
      <c r="A1100" s="536" t="s">
        <v>7245</v>
      </c>
      <c r="B1100" s="419">
        <v>104411</v>
      </c>
      <c r="C1100" s="420" t="s">
        <v>5627</v>
      </c>
      <c r="D1100" s="421" t="s">
        <v>96</v>
      </c>
      <c r="E1100" s="422">
        <v>3.27</v>
      </c>
      <c r="F1100" s="422">
        <v>2.69</v>
      </c>
      <c r="G1100" s="422">
        <v>5.96</v>
      </c>
    </row>
    <row r="1101" spans="1:7" ht="30">
      <c r="A1101" s="536" t="s">
        <v>7245</v>
      </c>
      <c r="B1101" s="419">
        <v>104410</v>
      </c>
      <c r="C1101" s="420" t="s">
        <v>5626</v>
      </c>
      <c r="D1101" s="421" t="s">
        <v>96</v>
      </c>
      <c r="E1101" s="422">
        <v>3.27</v>
      </c>
      <c r="F1101" s="422">
        <v>2.69</v>
      </c>
      <c r="G1101" s="422">
        <v>5.96</v>
      </c>
    </row>
    <row r="1102" spans="1:7" ht="30">
      <c r="A1102" s="536" t="s">
        <v>7245</v>
      </c>
      <c r="B1102" s="419">
        <v>87879</v>
      </c>
      <c r="C1102" s="420" t="s">
        <v>5601</v>
      </c>
      <c r="D1102" s="421" t="s">
        <v>96</v>
      </c>
      <c r="E1102" s="422">
        <v>2.5199999999999996</v>
      </c>
      <c r="F1102" s="422">
        <v>2.75</v>
      </c>
      <c r="G1102" s="422">
        <v>5.27</v>
      </c>
    </row>
    <row r="1103" spans="1:7" ht="30">
      <c r="A1103" s="536" t="s">
        <v>7245</v>
      </c>
      <c r="B1103" s="419">
        <v>87878</v>
      </c>
      <c r="C1103" s="420" t="s">
        <v>5600</v>
      </c>
      <c r="D1103" s="421" t="s">
        <v>96</v>
      </c>
      <c r="E1103" s="422">
        <v>2.7399999999999998</v>
      </c>
      <c r="F1103" s="422">
        <v>3.15</v>
      </c>
      <c r="G1103" s="422">
        <v>5.89</v>
      </c>
    </row>
    <row r="1104" spans="1:7" ht="30">
      <c r="A1104" s="536" t="s">
        <v>7245</v>
      </c>
      <c r="B1104" s="419">
        <v>87885</v>
      </c>
      <c r="C1104" s="420" t="s">
        <v>5605</v>
      </c>
      <c r="D1104" s="421" t="s">
        <v>96</v>
      </c>
      <c r="E1104" s="422">
        <v>7.870000000000001</v>
      </c>
      <c r="F1104" s="422">
        <v>1.52</v>
      </c>
      <c r="G1104" s="422">
        <v>9.39</v>
      </c>
    </row>
    <row r="1105" spans="1:7" ht="30">
      <c r="A1105" s="536" t="s">
        <v>7245</v>
      </c>
      <c r="B1105" s="419">
        <v>87884</v>
      </c>
      <c r="C1105" s="420" t="s">
        <v>5604</v>
      </c>
      <c r="D1105" s="421" t="s">
        <v>96</v>
      </c>
      <c r="E1105" s="422">
        <v>8.07</v>
      </c>
      <c r="F1105" s="422">
        <v>1.81</v>
      </c>
      <c r="G1105" s="422">
        <v>9.8800000000000008</v>
      </c>
    </row>
    <row r="1106" spans="1:7" ht="45">
      <c r="A1106" s="536" t="s">
        <v>7245</v>
      </c>
      <c r="B1106" s="419">
        <v>87882</v>
      </c>
      <c r="C1106" s="420" t="s">
        <v>5603</v>
      </c>
      <c r="D1106" s="421" t="s">
        <v>96</v>
      </c>
      <c r="E1106" s="422">
        <v>5.23</v>
      </c>
      <c r="F1106" s="422">
        <v>1.52</v>
      </c>
      <c r="G1106" s="422">
        <v>6.75</v>
      </c>
    </row>
    <row r="1107" spans="1:7" ht="45">
      <c r="A1107" s="536" t="s">
        <v>7245</v>
      </c>
      <c r="B1107" s="419">
        <v>87881</v>
      </c>
      <c r="C1107" s="420" t="s">
        <v>5602</v>
      </c>
      <c r="D1107" s="421" t="s">
        <v>96</v>
      </c>
      <c r="E1107" s="422">
        <v>5.3100000000000005</v>
      </c>
      <c r="F1107" s="422">
        <v>1.64</v>
      </c>
      <c r="G1107" s="422">
        <v>6.95</v>
      </c>
    </row>
    <row r="1108" spans="1:7" ht="30">
      <c r="A1108" s="536" t="s">
        <v>7245</v>
      </c>
      <c r="B1108" s="419">
        <v>87887</v>
      </c>
      <c r="C1108" s="420" t="s">
        <v>5607</v>
      </c>
      <c r="D1108" s="421" t="s">
        <v>96</v>
      </c>
      <c r="E1108" s="422">
        <v>12.11</v>
      </c>
      <c r="F1108" s="422">
        <v>4.91</v>
      </c>
      <c r="G1108" s="422">
        <v>17.02</v>
      </c>
    </row>
    <row r="1109" spans="1:7" ht="30">
      <c r="A1109" s="536" t="s">
        <v>7245</v>
      </c>
      <c r="B1109" s="419">
        <v>87886</v>
      </c>
      <c r="C1109" s="420" t="s">
        <v>5606</v>
      </c>
      <c r="D1109" s="421" t="s">
        <v>96</v>
      </c>
      <c r="E1109" s="422">
        <v>12.530000000000001</v>
      </c>
      <c r="F1109" s="422">
        <v>5.54</v>
      </c>
      <c r="G1109" s="422">
        <v>18.07</v>
      </c>
    </row>
    <row r="1110" spans="1:7" ht="45">
      <c r="A1110" s="536" t="s">
        <v>7245</v>
      </c>
      <c r="B1110" s="419">
        <v>87911</v>
      </c>
      <c r="C1110" s="420" t="s">
        <v>5625</v>
      </c>
      <c r="D1110" s="421" t="s">
        <v>96</v>
      </c>
      <c r="E1110" s="422">
        <v>14.03</v>
      </c>
      <c r="F1110" s="422">
        <v>10.26</v>
      </c>
      <c r="G1110" s="422">
        <v>24.29</v>
      </c>
    </row>
    <row r="1111" spans="1:7" ht="45">
      <c r="A1111" s="536" t="s">
        <v>7245</v>
      </c>
      <c r="B1111" s="419">
        <v>87910</v>
      </c>
      <c r="C1111" s="420" t="s">
        <v>5624</v>
      </c>
      <c r="D1111" s="421" t="s">
        <v>96</v>
      </c>
      <c r="E1111" s="422">
        <v>14.44</v>
      </c>
      <c r="F1111" s="422">
        <v>10.9</v>
      </c>
      <c r="G1111" s="422">
        <v>25.34</v>
      </c>
    </row>
    <row r="1112" spans="1:7" ht="60">
      <c r="A1112" s="536" t="s">
        <v>7246</v>
      </c>
      <c r="B1112" s="419">
        <v>103686</v>
      </c>
      <c r="C1112" s="420" t="s">
        <v>6038</v>
      </c>
      <c r="D1112" s="421" t="s">
        <v>845</v>
      </c>
      <c r="E1112" s="422">
        <v>591.54</v>
      </c>
      <c r="F1112" s="422">
        <v>105.45</v>
      </c>
      <c r="G1112" s="422">
        <v>696.99</v>
      </c>
    </row>
    <row r="1113" spans="1:7" ht="60">
      <c r="A1113" s="536" t="s">
        <v>7246</v>
      </c>
      <c r="B1113" s="419">
        <v>103685</v>
      </c>
      <c r="C1113" s="420" t="s">
        <v>6037</v>
      </c>
      <c r="D1113" s="421" t="s">
        <v>845</v>
      </c>
      <c r="E1113" s="422">
        <v>571.41</v>
      </c>
      <c r="F1113" s="422">
        <v>44.86</v>
      </c>
      <c r="G1113" s="422">
        <v>616.27</v>
      </c>
    </row>
    <row r="1114" spans="1:7" ht="60">
      <c r="A1114" s="536" t="s">
        <v>7246</v>
      </c>
      <c r="B1114" s="419">
        <v>103669</v>
      </c>
      <c r="C1114" s="420" t="s">
        <v>4446</v>
      </c>
      <c r="D1114" s="421" t="s">
        <v>845</v>
      </c>
      <c r="E1114" s="422">
        <v>702.62</v>
      </c>
      <c r="F1114" s="422">
        <v>279.24</v>
      </c>
      <c r="G1114" s="422">
        <v>981.86</v>
      </c>
    </row>
    <row r="1115" spans="1:7" ht="60">
      <c r="A1115" s="536" t="s">
        <v>7246</v>
      </c>
      <c r="B1115" s="419">
        <v>103672</v>
      </c>
      <c r="C1115" s="420" t="s">
        <v>6033</v>
      </c>
      <c r="D1115" s="421" t="s">
        <v>845</v>
      </c>
      <c r="E1115" s="422">
        <v>570.53000000000009</v>
      </c>
      <c r="F1115" s="422">
        <v>38.549999999999997</v>
      </c>
      <c r="G1115" s="422">
        <v>609.08000000000004</v>
      </c>
    </row>
    <row r="1116" spans="1:7" ht="60">
      <c r="A1116" s="536" t="s">
        <v>7246</v>
      </c>
      <c r="B1116" s="419">
        <v>103671</v>
      </c>
      <c r="C1116" s="420" t="s">
        <v>4448</v>
      </c>
      <c r="D1116" s="421" t="s">
        <v>845</v>
      </c>
      <c r="E1116" s="422">
        <v>606.33000000000004</v>
      </c>
      <c r="F1116" s="422">
        <v>45.28</v>
      </c>
      <c r="G1116" s="422">
        <v>651.61</v>
      </c>
    </row>
    <row r="1117" spans="1:7" ht="60">
      <c r="A1117" s="536" t="s">
        <v>7246</v>
      </c>
      <c r="B1117" s="419">
        <v>103688</v>
      </c>
      <c r="C1117" s="420" t="s">
        <v>4459</v>
      </c>
      <c r="D1117" s="421" t="s">
        <v>845</v>
      </c>
      <c r="E1117" s="422">
        <v>656.87</v>
      </c>
      <c r="F1117" s="422">
        <v>165.14</v>
      </c>
      <c r="G1117" s="422">
        <v>822.01</v>
      </c>
    </row>
    <row r="1118" spans="1:7" ht="60">
      <c r="A1118" s="536" t="s">
        <v>7246</v>
      </c>
      <c r="B1118" s="419">
        <v>103687</v>
      </c>
      <c r="C1118" s="420" t="s">
        <v>4458</v>
      </c>
      <c r="D1118" s="421" t="s">
        <v>845</v>
      </c>
      <c r="E1118" s="422">
        <v>750.98</v>
      </c>
      <c r="F1118" s="422">
        <v>394.84</v>
      </c>
      <c r="G1118" s="422">
        <v>1145.82</v>
      </c>
    </row>
    <row r="1119" spans="1:7" ht="60">
      <c r="A1119" s="536" t="s">
        <v>7246</v>
      </c>
      <c r="B1119" s="419">
        <v>103684</v>
      </c>
      <c r="C1119" s="420" t="s">
        <v>6036</v>
      </c>
      <c r="D1119" s="421" t="s">
        <v>845</v>
      </c>
      <c r="E1119" s="422">
        <v>576.23</v>
      </c>
      <c r="F1119" s="422">
        <v>56.71</v>
      </c>
      <c r="G1119" s="422">
        <v>632.94000000000005</v>
      </c>
    </row>
    <row r="1120" spans="1:7" ht="60">
      <c r="A1120" s="536" t="s">
        <v>7246</v>
      </c>
      <c r="B1120" s="419">
        <v>103681</v>
      </c>
      <c r="C1120" s="420" t="s">
        <v>4455</v>
      </c>
      <c r="D1120" s="421" t="s">
        <v>845</v>
      </c>
      <c r="E1120" s="422">
        <v>615.06000000000006</v>
      </c>
      <c r="F1120" s="422">
        <v>71.540000000000006</v>
      </c>
      <c r="G1120" s="422">
        <v>686.6</v>
      </c>
    </row>
    <row r="1121" spans="1:7" ht="60">
      <c r="A1121" s="536" t="s">
        <v>7246</v>
      </c>
      <c r="B1121" s="419">
        <v>103679</v>
      </c>
      <c r="C1121" s="420" t="s">
        <v>4453</v>
      </c>
      <c r="D1121" s="421" t="s">
        <v>845</v>
      </c>
      <c r="E1121" s="422">
        <v>643.6400000000001</v>
      </c>
      <c r="F1121" s="422">
        <v>130.69999999999999</v>
      </c>
      <c r="G1121" s="422">
        <v>774.34</v>
      </c>
    </row>
    <row r="1122" spans="1:7" ht="60">
      <c r="A1122" s="536" t="s">
        <v>7246</v>
      </c>
      <c r="B1122" s="419">
        <v>103677</v>
      </c>
      <c r="C1122" s="420" t="s">
        <v>4451</v>
      </c>
      <c r="D1122" s="421" t="s">
        <v>845</v>
      </c>
      <c r="E1122" s="422">
        <v>659.78</v>
      </c>
      <c r="F1122" s="422">
        <v>170.75</v>
      </c>
      <c r="G1122" s="422">
        <v>830.53</v>
      </c>
    </row>
    <row r="1123" spans="1:7" ht="60">
      <c r="A1123" s="536" t="s">
        <v>7246</v>
      </c>
      <c r="B1123" s="419">
        <v>103675</v>
      </c>
      <c r="C1123" s="420" t="s">
        <v>6035</v>
      </c>
      <c r="D1123" s="421" t="s">
        <v>845</v>
      </c>
      <c r="E1123" s="422">
        <v>569.80999999999995</v>
      </c>
      <c r="F1123" s="422">
        <v>40.32</v>
      </c>
      <c r="G1123" s="422">
        <v>610.13</v>
      </c>
    </row>
    <row r="1124" spans="1:7" ht="60">
      <c r="A1124" s="536" t="s">
        <v>7246</v>
      </c>
      <c r="B1124" s="419">
        <v>103680</v>
      </c>
      <c r="C1124" s="420" t="s">
        <v>4454</v>
      </c>
      <c r="D1124" s="421" t="s">
        <v>845</v>
      </c>
      <c r="E1124" s="422">
        <v>656.96</v>
      </c>
      <c r="F1124" s="422">
        <v>181.95</v>
      </c>
      <c r="G1124" s="422">
        <v>838.91</v>
      </c>
    </row>
    <row r="1125" spans="1:7" ht="60">
      <c r="A1125" s="536" t="s">
        <v>7246</v>
      </c>
      <c r="B1125" s="419">
        <v>103678</v>
      </c>
      <c r="C1125" s="420" t="s">
        <v>4452</v>
      </c>
      <c r="D1125" s="421" t="s">
        <v>845</v>
      </c>
      <c r="E1125" s="422">
        <v>690.13</v>
      </c>
      <c r="F1125" s="422">
        <v>239.46</v>
      </c>
      <c r="G1125" s="422">
        <v>929.59</v>
      </c>
    </row>
    <row r="1126" spans="1:7" ht="60">
      <c r="A1126" s="536" t="s">
        <v>7246</v>
      </c>
      <c r="B1126" s="419">
        <v>103676</v>
      </c>
      <c r="C1126" s="420" t="s">
        <v>4450</v>
      </c>
      <c r="D1126" s="421" t="s">
        <v>845</v>
      </c>
      <c r="E1126" s="422">
        <v>726.66000000000008</v>
      </c>
      <c r="F1126" s="422">
        <v>329.52</v>
      </c>
      <c r="G1126" s="422">
        <v>1056.18</v>
      </c>
    </row>
    <row r="1127" spans="1:7" ht="60">
      <c r="A1127" s="536" t="s">
        <v>7246</v>
      </c>
      <c r="B1127" s="419">
        <v>103674</v>
      </c>
      <c r="C1127" s="420" t="s">
        <v>6034</v>
      </c>
      <c r="D1127" s="421" t="s">
        <v>845</v>
      </c>
      <c r="E1127" s="422">
        <v>577.24</v>
      </c>
      <c r="F1127" s="422">
        <v>59.25</v>
      </c>
      <c r="G1127" s="422">
        <v>636.49</v>
      </c>
    </row>
    <row r="1128" spans="1:7" ht="60">
      <c r="A1128" s="536" t="s">
        <v>7246</v>
      </c>
      <c r="B1128" s="419">
        <v>103683</v>
      </c>
      <c r="C1128" s="420" t="s">
        <v>4457</v>
      </c>
      <c r="D1128" s="421" t="s">
        <v>845</v>
      </c>
      <c r="E1128" s="422">
        <v>822.26</v>
      </c>
      <c r="F1128" s="422">
        <v>565.74</v>
      </c>
      <c r="G1128" s="422">
        <v>1388</v>
      </c>
    </row>
    <row r="1129" spans="1:7" ht="60">
      <c r="A1129" s="536" t="s">
        <v>7246</v>
      </c>
      <c r="B1129" s="419">
        <v>103682</v>
      </c>
      <c r="C1129" s="420" t="s">
        <v>4456</v>
      </c>
      <c r="D1129" s="421" t="s">
        <v>845</v>
      </c>
      <c r="E1129" s="422">
        <v>710.18000000000006</v>
      </c>
      <c r="F1129" s="422">
        <v>295.31</v>
      </c>
      <c r="G1129" s="422">
        <v>1005.49</v>
      </c>
    </row>
    <row r="1130" spans="1:7" ht="60">
      <c r="A1130" s="536" t="s">
        <v>7246</v>
      </c>
      <c r="B1130" s="419">
        <v>103670</v>
      </c>
      <c r="C1130" s="420" t="s">
        <v>4447</v>
      </c>
      <c r="D1130" s="421" t="s">
        <v>845</v>
      </c>
      <c r="E1130" s="422">
        <v>114.94</v>
      </c>
      <c r="F1130" s="422">
        <v>279.20999999999998</v>
      </c>
      <c r="G1130" s="422">
        <v>394.15</v>
      </c>
    </row>
    <row r="1131" spans="1:7" ht="60">
      <c r="A1131" s="536" t="s">
        <v>7246</v>
      </c>
      <c r="B1131" s="419">
        <v>103673</v>
      </c>
      <c r="C1131" s="420" t="s">
        <v>4449</v>
      </c>
      <c r="D1131" s="421" t="s">
        <v>845</v>
      </c>
      <c r="E1131" s="422">
        <v>16.64</v>
      </c>
      <c r="F1131" s="422">
        <v>38.56</v>
      </c>
      <c r="G1131" s="422">
        <v>55.2</v>
      </c>
    </row>
    <row r="1132" spans="1:7" ht="45">
      <c r="A1132" s="536" t="s">
        <v>7247</v>
      </c>
      <c r="B1132" s="419">
        <v>91084</v>
      </c>
      <c r="C1132" s="420" t="s">
        <v>7248</v>
      </c>
      <c r="D1132" s="421" t="s">
        <v>96</v>
      </c>
      <c r="E1132" s="422">
        <v>183.71000000000004</v>
      </c>
      <c r="F1132" s="422">
        <v>113.21</v>
      </c>
      <c r="G1132" s="422">
        <v>296.92</v>
      </c>
    </row>
    <row r="1133" spans="1:7" ht="45">
      <c r="A1133" s="536" t="s">
        <v>7247</v>
      </c>
      <c r="B1133" s="419">
        <v>91080</v>
      </c>
      <c r="C1133" s="420" t="s">
        <v>7249</v>
      </c>
      <c r="D1133" s="421" t="s">
        <v>96</v>
      </c>
      <c r="E1133" s="422">
        <v>159.93</v>
      </c>
      <c r="F1133" s="422">
        <v>69.39</v>
      </c>
      <c r="G1133" s="422">
        <v>229.32</v>
      </c>
    </row>
    <row r="1134" spans="1:7" ht="45">
      <c r="A1134" s="536" t="s">
        <v>7247</v>
      </c>
      <c r="B1134" s="419">
        <v>91101</v>
      </c>
      <c r="C1134" s="420" t="s">
        <v>7250</v>
      </c>
      <c r="D1134" s="421" t="s">
        <v>96</v>
      </c>
      <c r="E1134" s="422">
        <v>175.39000000000001</v>
      </c>
      <c r="F1134" s="422">
        <v>98.91</v>
      </c>
      <c r="G1134" s="422">
        <v>274.3</v>
      </c>
    </row>
    <row r="1135" spans="1:7" ht="45">
      <c r="A1135" s="536" t="s">
        <v>7247</v>
      </c>
      <c r="B1135" s="419">
        <v>91097</v>
      </c>
      <c r="C1135" s="420" t="s">
        <v>7251</v>
      </c>
      <c r="D1135" s="421" t="s">
        <v>96</v>
      </c>
      <c r="E1135" s="422">
        <v>156.94</v>
      </c>
      <c r="F1135" s="422">
        <v>63.84</v>
      </c>
      <c r="G1135" s="422">
        <v>220.78</v>
      </c>
    </row>
    <row r="1136" spans="1:7" ht="45">
      <c r="A1136" s="536" t="s">
        <v>7247</v>
      </c>
      <c r="B1136" s="419">
        <v>91082</v>
      </c>
      <c r="C1136" s="420" t="s">
        <v>7252</v>
      </c>
      <c r="D1136" s="421" t="s">
        <v>96</v>
      </c>
      <c r="E1136" s="422">
        <v>173.32</v>
      </c>
      <c r="F1136" s="422">
        <v>91.33</v>
      </c>
      <c r="G1136" s="422">
        <v>264.64999999999998</v>
      </c>
    </row>
    <row r="1137" spans="1:7" ht="45">
      <c r="A1137" s="536" t="s">
        <v>7247</v>
      </c>
      <c r="B1137" s="419">
        <v>91078</v>
      </c>
      <c r="C1137" s="420" t="s">
        <v>7253</v>
      </c>
      <c r="D1137" s="421" t="s">
        <v>96</v>
      </c>
      <c r="E1137" s="422">
        <v>155.31</v>
      </c>
      <c r="F1137" s="422">
        <v>59.02</v>
      </c>
      <c r="G1137" s="422">
        <v>214.33</v>
      </c>
    </row>
    <row r="1138" spans="1:7" ht="45">
      <c r="A1138" s="536" t="s">
        <v>7247</v>
      </c>
      <c r="B1138" s="419">
        <v>91099</v>
      </c>
      <c r="C1138" s="420" t="s">
        <v>7254</v>
      </c>
      <c r="D1138" s="421" t="s">
        <v>96</v>
      </c>
      <c r="E1138" s="422">
        <v>167.59</v>
      </c>
      <c r="F1138" s="422">
        <v>81.13</v>
      </c>
      <c r="G1138" s="422">
        <v>248.72</v>
      </c>
    </row>
    <row r="1139" spans="1:7" ht="45">
      <c r="A1139" s="536" t="s">
        <v>7247</v>
      </c>
      <c r="B1139" s="419">
        <v>91095</v>
      </c>
      <c r="C1139" s="420" t="s">
        <v>7255</v>
      </c>
      <c r="D1139" s="421" t="s">
        <v>96</v>
      </c>
      <c r="E1139" s="422">
        <v>152.83000000000001</v>
      </c>
      <c r="F1139" s="422">
        <v>54.73</v>
      </c>
      <c r="G1139" s="422">
        <v>207.56</v>
      </c>
    </row>
    <row r="1140" spans="1:7" ht="45">
      <c r="A1140" s="536" t="s">
        <v>7247</v>
      </c>
      <c r="B1140" s="419">
        <v>91076</v>
      </c>
      <c r="C1140" s="420" t="s">
        <v>7256</v>
      </c>
      <c r="D1140" s="421" t="s">
        <v>96</v>
      </c>
      <c r="E1140" s="422">
        <v>167.27000000000004</v>
      </c>
      <c r="F1140" s="422">
        <v>259.33</v>
      </c>
      <c r="G1140" s="422">
        <v>426.6</v>
      </c>
    </row>
    <row r="1141" spans="1:7" ht="45">
      <c r="A1141" s="536" t="s">
        <v>7247</v>
      </c>
      <c r="B1141" s="419">
        <v>91072</v>
      </c>
      <c r="C1141" s="420" t="s">
        <v>7257</v>
      </c>
      <c r="D1141" s="421" t="s">
        <v>96</v>
      </c>
      <c r="E1141" s="422">
        <v>148.56000000000003</v>
      </c>
      <c r="F1141" s="422">
        <v>224.6</v>
      </c>
      <c r="G1141" s="422">
        <v>373.16</v>
      </c>
    </row>
    <row r="1142" spans="1:7" ht="45">
      <c r="A1142" s="536" t="s">
        <v>7247</v>
      </c>
      <c r="B1142" s="419">
        <v>91093</v>
      </c>
      <c r="C1142" s="420" t="s">
        <v>7258</v>
      </c>
      <c r="D1142" s="421" t="s">
        <v>96</v>
      </c>
      <c r="E1142" s="422">
        <v>167.64</v>
      </c>
      <c r="F1142" s="422">
        <v>277.61</v>
      </c>
      <c r="G1142" s="422">
        <v>445.25</v>
      </c>
    </row>
    <row r="1143" spans="1:7" ht="45">
      <c r="A1143" s="536" t="s">
        <v>7247</v>
      </c>
      <c r="B1143" s="419">
        <v>91089</v>
      </c>
      <c r="C1143" s="420" t="s">
        <v>7259</v>
      </c>
      <c r="D1143" s="421" t="s">
        <v>96</v>
      </c>
      <c r="E1143" s="422">
        <v>152.29</v>
      </c>
      <c r="F1143" s="422">
        <v>249.21</v>
      </c>
      <c r="G1143" s="422">
        <v>401.5</v>
      </c>
    </row>
    <row r="1144" spans="1:7" ht="45">
      <c r="A1144" s="536" t="s">
        <v>7247</v>
      </c>
      <c r="B1144" s="419">
        <v>91074</v>
      </c>
      <c r="C1144" s="420" t="s">
        <v>7260</v>
      </c>
      <c r="D1144" s="421" t="s">
        <v>96</v>
      </c>
      <c r="E1144" s="422">
        <v>137</v>
      </c>
      <c r="F1144" s="422">
        <v>129.74</v>
      </c>
      <c r="G1144" s="422">
        <v>266.74</v>
      </c>
    </row>
    <row r="1145" spans="1:7" ht="45">
      <c r="A1145" s="536" t="s">
        <v>7247</v>
      </c>
      <c r="B1145" s="419">
        <v>91070</v>
      </c>
      <c r="C1145" s="420" t="s">
        <v>7261</v>
      </c>
      <c r="D1145" s="421" t="s">
        <v>96</v>
      </c>
      <c r="E1145" s="422">
        <v>122.39999999999999</v>
      </c>
      <c r="F1145" s="422">
        <v>103.58</v>
      </c>
      <c r="G1145" s="422">
        <v>225.98</v>
      </c>
    </row>
    <row r="1146" spans="1:7" ht="45">
      <c r="A1146" s="536" t="s">
        <v>7247</v>
      </c>
      <c r="B1146" s="419">
        <v>91091</v>
      </c>
      <c r="C1146" s="420" t="s">
        <v>7262</v>
      </c>
      <c r="D1146" s="421" t="s">
        <v>96</v>
      </c>
      <c r="E1146" s="422">
        <v>138.01000000000002</v>
      </c>
      <c r="F1146" s="422">
        <v>148.66999999999999</v>
      </c>
      <c r="G1146" s="422">
        <v>286.68</v>
      </c>
    </row>
    <row r="1147" spans="1:7" ht="45">
      <c r="A1147" s="536" t="s">
        <v>7247</v>
      </c>
      <c r="B1147" s="419">
        <v>91087</v>
      </c>
      <c r="C1147" s="420" t="s">
        <v>7263</v>
      </c>
      <c r="D1147" s="421" t="s">
        <v>96</v>
      </c>
      <c r="E1147" s="422">
        <v>125.85000000000001</v>
      </c>
      <c r="F1147" s="422">
        <v>126.8</v>
      </c>
      <c r="G1147" s="422">
        <v>252.65</v>
      </c>
    </row>
    <row r="1148" spans="1:7" ht="45">
      <c r="A1148" s="536" t="s">
        <v>7247</v>
      </c>
      <c r="B1148" s="419">
        <v>91083</v>
      </c>
      <c r="C1148" s="420" t="s">
        <v>7264</v>
      </c>
      <c r="D1148" s="421" t="s">
        <v>96</v>
      </c>
      <c r="E1148" s="422">
        <v>199.74000000000004</v>
      </c>
      <c r="F1148" s="422">
        <v>175.42</v>
      </c>
      <c r="G1148" s="422">
        <v>375.16</v>
      </c>
    </row>
    <row r="1149" spans="1:7" ht="45">
      <c r="A1149" s="536" t="s">
        <v>7247</v>
      </c>
      <c r="B1149" s="419">
        <v>91079</v>
      </c>
      <c r="C1149" s="420" t="s">
        <v>7265</v>
      </c>
      <c r="D1149" s="421" t="s">
        <v>96</v>
      </c>
      <c r="E1149" s="422">
        <v>143.86000000000001</v>
      </c>
      <c r="F1149" s="422">
        <v>72.72</v>
      </c>
      <c r="G1149" s="422">
        <v>216.58</v>
      </c>
    </row>
    <row r="1150" spans="1:7" ht="45">
      <c r="A1150" s="536" t="s">
        <v>7247</v>
      </c>
      <c r="B1150" s="419">
        <v>91100</v>
      </c>
      <c r="C1150" s="420" t="s">
        <v>7266</v>
      </c>
      <c r="D1150" s="421" t="s">
        <v>96</v>
      </c>
      <c r="E1150" s="422">
        <v>176.23</v>
      </c>
      <c r="F1150" s="422">
        <v>132.4</v>
      </c>
      <c r="G1150" s="422">
        <v>308.63</v>
      </c>
    </row>
    <row r="1151" spans="1:7" ht="45">
      <c r="A1151" s="536" t="s">
        <v>7247</v>
      </c>
      <c r="B1151" s="419">
        <v>91096</v>
      </c>
      <c r="C1151" s="420" t="s">
        <v>7267</v>
      </c>
      <c r="D1151" s="421" t="s">
        <v>96</v>
      </c>
      <c r="E1151" s="422">
        <v>139.29</v>
      </c>
      <c r="F1151" s="422">
        <v>64.38</v>
      </c>
      <c r="G1151" s="422">
        <v>203.67</v>
      </c>
    </row>
    <row r="1152" spans="1:7" ht="45">
      <c r="A1152" s="536" t="s">
        <v>7247</v>
      </c>
      <c r="B1152" s="419">
        <v>91081</v>
      </c>
      <c r="C1152" s="420" t="s">
        <v>7268</v>
      </c>
      <c r="D1152" s="421" t="s">
        <v>96</v>
      </c>
      <c r="E1152" s="422">
        <v>172.88</v>
      </c>
      <c r="F1152" s="422">
        <v>122.23</v>
      </c>
      <c r="G1152" s="422">
        <v>295.11</v>
      </c>
    </row>
    <row r="1153" spans="1:7" ht="45">
      <c r="A1153" s="536" t="s">
        <v>7247</v>
      </c>
      <c r="B1153" s="419">
        <v>91077</v>
      </c>
      <c r="C1153" s="420" t="s">
        <v>7269</v>
      </c>
      <c r="D1153" s="421" t="s">
        <v>96</v>
      </c>
      <c r="E1153" s="422">
        <v>137.64999999999998</v>
      </c>
      <c r="F1153" s="422">
        <v>59.52</v>
      </c>
      <c r="G1153" s="422">
        <v>197.17</v>
      </c>
    </row>
    <row r="1154" spans="1:7" ht="45">
      <c r="A1154" s="536" t="s">
        <v>7247</v>
      </c>
      <c r="B1154" s="419">
        <v>91098</v>
      </c>
      <c r="C1154" s="420" t="s">
        <v>7270</v>
      </c>
      <c r="D1154" s="421" t="s">
        <v>96</v>
      </c>
      <c r="E1154" s="422">
        <v>159.4</v>
      </c>
      <c r="F1154" s="422">
        <v>98.35</v>
      </c>
      <c r="G1154" s="422">
        <v>257.75</v>
      </c>
    </row>
    <row r="1155" spans="1:7" ht="45">
      <c r="A1155" s="536" t="s">
        <v>7247</v>
      </c>
      <c r="B1155" s="419">
        <v>91094</v>
      </c>
      <c r="C1155" s="420" t="s">
        <v>7271</v>
      </c>
      <c r="D1155" s="421" t="s">
        <v>96</v>
      </c>
      <c r="E1155" s="422">
        <v>134.19999999999999</v>
      </c>
      <c r="F1155" s="422">
        <v>53.49</v>
      </c>
      <c r="G1155" s="422">
        <v>187.69</v>
      </c>
    </row>
    <row r="1156" spans="1:7" ht="45">
      <c r="A1156" s="536" t="s">
        <v>7247</v>
      </c>
      <c r="B1156" s="419">
        <v>91075</v>
      </c>
      <c r="C1156" s="420" t="s">
        <v>7272</v>
      </c>
      <c r="D1156" s="421" t="s">
        <v>96</v>
      </c>
      <c r="E1156" s="422">
        <v>176.82999999999998</v>
      </c>
      <c r="F1156" s="422">
        <v>291.82</v>
      </c>
      <c r="G1156" s="422">
        <v>468.65</v>
      </c>
    </row>
    <row r="1157" spans="1:7" ht="45">
      <c r="A1157" s="536" t="s">
        <v>7247</v>
      </c>
      <c r="B1157" s="419">
        <v>91071</v>
      </c>
      <c r="C1157" s="420" t="s">
        <v>7273</v>
      </c>
      <c r="D1157" s="421" t="s">
        <v>96</v>
      </c>
      <c r="E1157" s="422">
        <v>140.46999999999997</v>
      </c>
      <c r="F1157" s="422">
        <v>225.05</v>
      </c>
      <c r="G1157" s="422">
        <v>365.52</v>
      </c>
    </row>
    <row r="1158" spans="1:7" ht="45">
      <c r="A1158" s="536" t="s">
        <v>7247</v>
      </c>
      <c r="B1158" s="419">
        <v>91092</v>
      </c>
      <c r="C1158" s="420" t="s">
        <v>7274</v>
      </c>
      <c r="D1158" s="421" t="s">
        <v>96</v>
      </c>
      <c r="E1158" s="422">
        <v>169.26</v>
      </c>
      <c r="F1158" s="422">
        <v>295.74</v>
      </c>
      <c r="G1158" s="422">
        <v>465</v>
      </c>
    </row>
    <row r="1159" spans="1:7" ht="45">
      <c r="A1159" s="536" t="s">
        <v>7247</v>
      </c>
      <c r="B1159" s="419">
        <v>91088</v>
      </c>
      <c r="C1159" s="420" t="s">
        <v>7275</v>
      </c>
      <c r="D1159" s="421" t="s">
        <v>96</v>
      </c>
      <c r="E1159" s="422">
        <v>143.23999999999998</v>
      </c>
      <c r="F1159" s="422">
        <v>247.78</v>
      </c>
      <c r="G1159" s="422">
        <v>391.02</v>
      </c>
    </row>
    <row r="1160" spans="1:7" ht="45">
      <c r="A1160" s="536" t="s">
        <v>7247</v>
      </c>
      <c r="B1160" s="419">
        <v>91073</v>
      </c>
      <c r="C1160" s="420" t="s">
        <v>7276</v>
      </c>
      <c r="D1160" s="421" t="s">
        <v>96</v>
      </c>
      <c r="E1160" s="422">
        <v>138.22999999999999</v>
      </c>
      <c r="F1160" s="422">
        <v>146.47999999999999</v>
      </c>
      <c r="G1160" s="422">
        <v>284.70999999999998</v>
      </c>
    </row>
    <row r="1161" spans="1:7" ht="45">
      <c r="A1161" s="536" t="s">
        <v>7247</v>
      </c>
      <c r="B1161" s="419">
        <v>91069</v>
      </c>
      <c r="C1161" s="420" t="s">
        <v>7277</v>
      </c>
      <c r="D1161" s="421" t="s">
        <v>96</v>
      </c>
      <c r="E1161" s="422">
        <v>113.39</v>
      </c>
      <c r="F1161" s="422">
        <v>102.26</v>
      </c>
      <c r="G1161" s="422">
        <v>215.65</v>
      </c>
    </row>
    <row r="1162" spans="1:7" ht="45">
      <c r="A1162" s="536" t="s">
        <v>7247</v>
      </c>
      <c r="B1162" s="419">
        <v>91090</v>
      </c>
      <c r="C1162" s="420" t="s">
        <v>7278</v>
      </c>
      <c r="D1162" s="421" t="s">
        <v>96</v>
      </c>
      <c r="E1162" s="422">
        <v>134.9</v>
      </c>
      <c r="F1162" s="422">
        <v>157.72</v>
      </c>
      <c r="G1162" s="422">
        <v>292.62</v>
      </c>
    </row>
    <row r="1163" spans="1:7" ht="45">
      <c r="A1163" s="536" t="s">
        <v>7247</v>
      </c>
      <c r="B1163" s="419">
        <v>91086</v>
      </c>
      <c r="C1163" s="420" t="s">
        <v>7279</v>
      </c>
      <c r="D1163" s="421" t="s">
        <v>96</v>
      </c>
      <c r="E1163" s="422">
        <v>116.19000000000001</v>
      </c>
      <c r="F1163" s="422">
        <v>124.3</v>
      </c>
      <c r="G1163" s="422">
        <v>240.49</v>
      </c>
    </row>
    <row r="1164" spans="1:7" ht="30">
      <c r="A1164" s="536" t="s">
        <v>7280</v>
      </c>
      <c r="B1164" s="419">
        <v>90944</v>
      </c>
      <c r="C1164" s="420" t="s">
        <v>4274</v>
      </c>
      <c r="D1164" s="421" t="s">
        <v>96</v>
      </c>
      <c r="E1164" s="422">
        <v>159.51999999999998</v>
      </c>
      <c r="F1164" s="422">
        <v>36.21</v>
      </c>
      <c r="G1164" s="422">
        <v>195.73</v>
      </c>
    </row>
    <row r="1165" spans="1:7" ht="30">
      <c r="A1165" s="536" t="s">
        <v>7280</v>
      </c>
      <c r="B1165" s="419">
        <v>90934</v>
      </c>
      <c r="C1165" s="420" t="s">
        <v>4270</v>
      </c>
      <c r="D1165" s="421" t="s">
        <v>96</v>
      </c>
      <c r="E1165" s="422">
        <v>148.57999999999998</v>
      </c>
      <c r="F1165" s="422">
        <v>32.99</v>
      </c>
      <c r="G1165" s="422">
        <v>181.57</v>
      </c>
    </row>
    <row r="1166" spans="1:7" ht="30">
      <c r="A1166" s="536" t="s">
        <v>7280</v>
      </c>
      <c r="B1166" s="419">
        <v>90954</v>
      </c>
      <c r="C1166" s="420" t="s">
        <v>4278</v>
      </c>
      <c r="D1166" s="421" t="s">
        <v>96</v>
      </c>
      <c r="E1166" s="422">
        <v>179.57</v>
      </c>
      <c r="F1166" s="422">
        <v>42.09</v>
      </c>
      <c r="G1166" s="422">
        <v>221.66</v>
      </c>
    </row>
    <row r="1167" spans="1:7" ht="30">
      <c r="A1167" s="536" t="s">
        <v>7280</v>
      </c>
      <c r="B1167" s="419">
        <v>90933</v>
      </c>
      <c r="C1167" s="420" t="s">
        <v>4269</v>
      </c>
      <c r="D1167" s="421" t="s">
        <v>96</v>
      </c>
      <c r="E1167" s="422">
        <v>141.82999999999998</v>
      </c>
      <c r="F1167" s="422">
        <v>23.06</v>
      </c>
      <c r="G1167" s="422">
        <v>164.89</v>
      </c>
    </row>
    <row r="1168" spans="1:7" ht="30">
      <c r="A1168" s="536" t="s">
        <v>7280</v>
      </c>
      <c r="B1168" s="419">
        <v>90943</v>
      </c>
      <c r="C1168" s="420" t="s">
        <v>4273</v>
      </c>
      <c r="D1168" s="421" t="s">
        <v>96</v>
      </c>
      <c r="E1168" s="422">
        <v>152.18</v>
      </c>
      <c r="F1168" s="422">
        <v>25.39</v>
      </c>
      <c r="G1168" s="422">
        <v>177.57</v>
      </c>
    </row>
    <row r="1169" spans="1:7" ht="30">
      <c r="A1169" s="536" t="s">
        <v>7280</v>
      </c>
      <c r="B1169" s="419">
        <v>90953</v>
      </c>
      <c r="C1169" s="420" t="s">
        <v>4277</v>
      </c>
      <c r="D1169" s="421" t="s">
        <v>96</v>
      </c>
      <c r="E1169" s="422">
        <v>171.14000000000001</v>
      </c>
      <c r="F1169" s="422">
        <v>29.63</v>
      </c>
      <c r="G1169" s="422">
        <v>200.77</v>
      </c>
    </row>
    <row r="1170" spans="1:7" ht="30">
      <c r="A1170" s="536" t="s">
        <v>7280</v>
      </c>
      <c r="B1170" s="419">
        <v>90932</v>
      </c>
      <c r="C1170" s="420" t="s">
        <v>4268</v>
      </c>
      <c r="D1170" s="421" t="s">
        <v>96</v>
      </c>
      <c r="E1170" s="422">
        <v>67.739999999999995</v>
      </c>
      <c r="F1170" s="422">
        <v>30.01</v>
      </c>
      <c r="G1170" s="422">
        <v>97.75</v>
      </c>
    </row>
    <row r="1171" spans="1:7" ht="30">
      <c r="A1171" s="536" t="s">
        <v>7280</v>
      </c>
      <c r="B1171" s="419">
        <v>90942</v>
      </c>
      <c r="C1171" s="420" t="s">
        <v>4272</v>
      </c>
      <c r="D1171" s="421" t="s">
        <v>96</v>
      </c>
      <c r="E1171" s="422">
        <v>71.5</v>
      </c>
      <c r="F1171" s="422">
        <v>32.96</v>
      </c>
      <c r="G1171" s="422">
        <v>104.46</v>
      </c>
    </row>
    <row r="1172" spans="1:7" ht="30">
      <c r="A1172" s="536" t="s">
        <v>7280</v>
      </c>
      <c r="B1172" s="419">
        <v>90952</v>
      </c>
      <c r="C1172" s="420" t="s">
        <v>4276</v>
      </c>
      <c r="D1172" s="421" t="s">
        <v>96</v>
      </c>
      <c r="E1172" s="422">
        <v>78.349999999999994</v>
      </c>
      <c r="F1172" s="422">
        <v>38.36</v>
      </c>
      <c r="G1172" s="422">
        <v>116.71</v>
      </c>
    </row>
    <row r="1173" spans="1:7" ht="45">
      <c r="A1173" s="536" t="s">
        <v>7280</v>
      </c>
      <c r="B1173" s="419">
        <v>90930</v>
      </c>
      <c r="C1173" s="420" t="s">
        <v>4267</v>
      </c>
      <c r="D1173" s="421" t="s">
        <v>96</v>
      </c>
      <c r="E1173" s="422">
        <v>64.44</v>
      </c>
      <c r="F1173" s="422">
        <v>24.32</v>
      </c>
      <c r="G1173" s="422">
        <v>88.76</v>
      </c>
    </row>
    <row r="1174" spans="1:7" ht="45">
      <c r="A1174" s="536" t="s">
        <v>7280</v>
      </c>
      <c r="B1174" s="419">
        <v>90940</v>
      </c>
      <c r="C1174" s="420" t="s">
        <v>4271</v>
      </c>
      <c r="D1174" s="421" t="s">
        <v>96</v>
      </c>
      <c r="E1174" s="422">
        <v>67.899999999999991</v>
      </c>
      <c r="F1174" s="422">
        <v>26.76</v>
      </c>
      <c r="G1174" s="422">
        <v>94.66</v>
      </c>
    </row>
    <row r="1175" spans="1:7" ht="45">
      <c r="A1175" s="536" t="s">
        <v>7280</v>
      </c>
      <c r="B1175" s="419">
        <v>90950</v>
      </c>
      <c r="C1175" s="420" t="s">
        <v>4275</v>
      </c>
      <c r="D1175" s="421" t="s">
        <v>96</v>
      </c>
      <c r="E1175" s="422">
        <v>74.23</v>
      </c>
      <c r="F1175" s="422">
        <v>31.22</v>
      </c>
      <c r="G1175" s="422">
        <v>105.45</v>
      </c>
    </row>
    <row r="1176" spans="1:7" ht="30">
      <c r="A1176" s="536" t="s">
        <v>7280</v>
      </c>
      <c r="B1176" s="419">
        <v>88476</v>
      </c>
      <c r="C1176" s="420" t="s">
        <v>4264</v>
      </c>
      <c r="D1176" s="421" t="s">
        <v>96</v>
      </c>
      <c r="E1176" s="422">
        <v>19.119999999999997</v>
      </c>
      <c r="F1176" s="422">
        <v>1.96</v>
      </c>
      <c r="G1176" s="422">
        <v>21.08</v>
      </c>
    </row>
    <row r="1177" spans="1:7" ht="30">
      <c r="A1177" s="536" t="s">
        <v>7280</v>
      </c>
      <c r="B1177" s="419">
        <v>88477</v>
      </c>
      <c r="C1177" s="420" t="s">
        <v>4265</v>
      </c>
      <c r="D1177" s="421" t="s">
        <v>96</v>
      </c>
      <c r="E1177" s="422">
        <v>25.69</v>
      </c>
      <c r="F1177" s="422">
        <v>3.73</v>
      </c>
      <c r="G1177" s="422">
        <v>29.42</v>
      </c>
    </row>
    <row r="1178" spans="1:7" ht="30">
      <c r="A1178" s="536" t="s">
        <v>7280</v>
      </c>
      <c r="B1178" s="419">
        <v>88478</v>
      </c>
      <c r="C1178" s="420" t="s">
        <v>4266</v>
      </c>
      <c r="D1178" s="421" t="s">
        <v>96</v>
      </c>
      <c r="E1178" s="422">
        <v>31.15</v>
      </c>
      <c r="F1178" s="422">
        <v>5.14</v>
      </c>
      <c r="G1178" s="422">
        <v>36.29</v>
      </c>
    </row>
    <row r="1179" spans="1:7" ht="30">
      <c r="A1179" s="536" t="s">
        <v>7280</v>
      </c>
      <c r="B1179" s="419">
        <v>88470</v>
      </c>
      <c r="C1179" s="420" t="s">
        <v>4261</v>
      </c>
      <c r="D1179" s="421" t="s">
        <v>96</v>
      </c>
      <c r="E1179" s="422">
        <v>22.31</v>
      </c>
      <c r="F1179" s="422">
        <v>3.1</v>
      </c>
      <c r="G1179" s="422">
        <v>25.41</v>
      </c>
    </row>
    <row r="1180" spans="1:7" ht="30">
      <c r="A1180" s="536" t="s">
        <v>7280</v>
      </c>
      <c r="B1180" s="419">
        <v>88471</v>
      </c>
      <c r="C1180" s="420" t="s">
        <v>4262</v>
      </c>
      <c r="D1180" s="421" t="s">
        <v>96</v>
      </c>
      <c r="E1180" s="422">
        <v>27.68</v>
      </c>
      <c r="F1180" s="422">
        <v>4.29</v>
      </c>
      <c r="G1180" s="422">
        <v>31.97</v>
      </c>
    </row>
    <row r="1181" spans="1:7" ht="30">
      <c r="A1181" s="536" t="s">
        <v>7280</v>
      </c>
      <c r="B1181" s="419">
        <v>88472</v>
      </c>
      <c r="C1181" s="420" t="s">
        <v>4263</v>
      </c>
      <c r="D1181" s="421" t="s">
        <v>96</v>
      </c>
      <c r="E1181" s="422">
        <v>31.939999999999998</v>
      </c>
      <c r="F1181" s="422">
        <v>5.22</v>
      </c>
      <c r="G1181" s="422">
        <v>37.159999999999997</v>
      </c>
    </row>
    <row r="1182" spans="1:7" ht="30">
      <c r="A1182" s="536" t="s">
        <v>7280</v>
      </c>
      <c r="B1182" s="419">
        <v>87759</v>
      </c>
      <c r="C1182" s="420" t="s">
        <v>4256</v>
      </c>
      <c r="D1182" s="421" t="s">
        <v>96</v>
      </c>
      <c r="E1182" s="422">
        <v>90.53</v>
      </c>
      <c r="F1182" s="422">
        <v>33.380000000000003</v>
      </c>
      <c r="G1182" s="422">
        <v>123.91</v>
      </c>
    </row>
    <row r="1183" spans="1:7" ht="30">
      <c r="A1183" s="536" t="s">
        <v>7280</v>
      </c>
      <c r="B1183" s="419">
        <v>87769</v>
      </c>
      <c r="C1183" s="420" t="s">
        <v>4260</v>
      </c>
      <c r="D1183" s="421" t="s">
        <v>96</v>
      </c>
      <c r="E1183" s="422">
        <v>109.75</v>
      </c>
      <c r="F1183" s="422">
        <v>37.01</v>
      </c>
      <c r="G1183" s="422">
        <v>146.76</v>
      </c>
    </row>
    <row r="1184" spans="1:7" ht="30">
      <c r="A1184" s="536" t="s">
        <v>7280</v>
      </c>
      <c r="B1184" s="419">
        <v>87739</v>
      </c>
      <c r="C1184" s="420" t="s">
        <v>4248</v>
      </c>
      <c r="D1184" s="421" t="s">
        <v>96</v>
      </c>
      <c r="E1184" s="422">
        <v>69.84</v>
      </c>
      <c r="F1184" s="422">
        <v>27.95</v>
      </c>
      <c r="G1184" s="422">
        <v>97.79</v>
      </c>
    </row>
    <row r="1185" spans="1:7" ht="30">
      <c r="A1185" s="536" t="s">
        <v>7280</v>
      </c>
      <c r="B1185" s="419">
        <v>87749</v>
      </c>
      <c r="C1185" s="420" t="s">
        <v>4252</v>
      </c>
      <c r="D1185" s="421" t="s">
        <v>96</v>
      </c>
      <c r="E1185" s="422">
        <v>93.29</v>
      </c>
      <c r="F1185" s="422">
        <v>32.33</v>
      </c>
      <c r="G1185" s="422">
        <v>125.62</v>
      </c>
    </row>
    <row r="1186" spans="1:7" ht="30">
      <c r="A1186" s="536" t="s">
        <v>7280</v>
      </c>
      <c r="B1186" s="419">
        <v>87624</v>
      </c>
      <c r="C1186" s="420" t="s">
        <v>6620</v>
      </c>
      <c r="D1186" s="421" t="s">
        <v>96</v>
      </c>
      <c r="E1186" s="422">
        <v>65.459999999999994</v>
      </c>
      <c r="F1186" s="422">
        <v>16.170000000000002</v>
      </c>
      <c r="G1186" s="422">
        <v>81.63</v>
      </c>
    </row>
    <row r="1187" spans="1:7" ht="30">
      <c r="A1187" s="536" t="s">
        <v>7280</v>
      </c>
      <c r="B1187" s="419">
        <v>87634</v>
      </c>
      <c r="C1187" s="420" t="s">
        <v>4228</v>
      </c>
      <c r="D1187" s="421" t="s">
        <v>96</v>
      </c>
      <c r="E1187" s="422">
        <v>88.929999999999993</v>
      </c>
      <c r="F1187" s="422">
        <v>20.53</v>
      </c>
      <c r="G1187" s="422">
        <v>109.46</v>
      </c>
    </row>
    <row r="1188" spans="1:7" ht="30">
      <c r="A1188" s="536" t="s">
        <v>7280</v>
      </c>
      <c r="B1188" s="419">
        <v>87644</v>
      </c>
      <c r="C1188" s="420" t="s">
        <v>4232</v>
      </c>
      <c r="D1188" s="421" t="s">
        <v>96</v>
      </c>
      <c r="E1188" s="422">
        <v>108.12</v>
      </c>
      <c r="F1188" s="422">
        <v>24.12</v>
      </c>
      <c r="G1188" s="422">
        <v>132.24</v>
      </c>
    </row>
    <row r="1189" spans="1:7" ht="30">
      <c r="A1189" s="536" t="s">
        <v>7280</v>
      </c>
      <c r="B1189" s="419">
        <v>87684</v>
      </c>
      <c r="C1189" s="420" t="s">
        <v>4236</v>
      </c>
      <c r="D1189" s="421" t="s">
        <v>96</v>
      </c>
      <c r="E1189" s="422">
        <v>104.31</v>
      </c>
      <c r="F1189" s="422">
        <v>23.25</v>
      </c>
      <c r="G1189" s="422">
        <v>127.56</v>
      </c>
    </row>
    <row r="1190" spans="1:7" ht="30">
      <c r="A1190" s="536" t="s">
        <v>7280</v>
      </c>
      <c r="B1190" s="419">
        <v>87694</v>
      </c>
      <c r="C1190" s="420" t="s">
        <v>4240</v>
      </c>
      <c r="D1190" s="421" t="s">
        <v>96</v>
      </c>
      <c r="E1190" s="422">
        <v>119.46000000000001</v>
      </c>
      <c r="F1190" s="422">
        <v>26.66</v>
      </c>
      <c r="G1190" s="422">
        <v>146.12</v>
      </c>
    </row>
    <row r="1191" spans="1:7" ht="30">
      <c r="A1191" s="536" t="s">
        <v>7280</v>
      </c>
      <c r="B1191" s="419">
        <v>87704</v>
      </c>
      <c r="C1191" s="420" t="s">
        <v>4244</v>
      </c>
      <c r="D1191" s="421" t="s">
        <v>96</v>
      </c>
      <c r="E1191" s="422">
        <v>129.93</v>
      </c>
      <c r="F1191" s="422">
        <v>28.61</v>
      </c>
      <c r="G1191" s="422">
        <v>158.54</v>
      </c>
    </row>
    <row r="1192" spans="1:7" ht="45">
      <c r="A1192" s="536" t="s">
        <v>7280</v>
      </c>
      <c r="B1192" s="419">
        <v>87758</v>
      </c>
      <c r="C1192" s="420" t="s">
        <v>4255</v>
      </c>
      <c r="D1192" s="421" t="s">
        <v>96</v>
      </c>
      <c r="E1192" s="422">
        <v>85.740000000000009</v>
      </c>
      <c r="F1192" s="422">
        <v>26.32</v>
      </c>
      <c r="G1192" s="422">
        <v>112.06</v>
      </c>
    </row>
    <row r="1193" spans="1:7" ht="45">
      <c r="A1193" s="536" t="s">
        <v>7280</v>
      </c>
      <c r="B1193" s="419">
        <v>87768</v>
      </c>
      <c r="C1193" s="420" t="s">
        <v>4259</v>
      </c>
      <c r="D1193" s="421" t="s">
        <v>96</v>
      </c>
      <c r="E1193" s="422">
        <v>103.85999999999999</v>
      </c>
      <c r="F1193" s="422">
        <v>28.34</v>
      </c>
      <c r="G1193" s="422">
        <v>132.19999999999999</v>
      </c>
    </row>
    <row r="1194" spans="1:7" ht="45">
      <c r="A1194" s="536" t="s">
        <v>7280</v>
      </c>
      <c r="B1194" s="419">
        <v>87738</v>
      </c>
      <c r="C1194" s="420" t="s">
        <v>4247</v>
      </c>
      <c r="D1194" s="421" t="s">
        <v>96</v>
      </c>
      <c r="E1194" s="422">
        <v>66.39</v>
      </c>
      <c r="F1194" s="422">
        <v>22.88</v>
      </c>
      <c r="G1194" s="422">
        <v>89.27</v>
      </c>
    </row>
    <row r="1195" spans="1:7" ht="45">
      <c r="A1195" s="536" t="s">
        <v>7280</v>
      </c>
      <c r="B1195" s="419">
        <v>87748</v>
      </c>
      <c r="C1195" s="420" t="s">
        <v>4251</v>
      </c>
      <c r="D1195" s="421" t="s">
        <v>96</v>
      </c>
      <c r="E1195" s="422">
        <v>88.5</v>
      </c>
      <c r="F1195" s="422">
        <v>25.27</v>
      </c>
      <c r="G1195" s="422">
        <v>113.77</v>
      </c>
    </row>
    <row r="1196" spans="1:7" ht="45">
      <c r="A1196" s="536" t="s">
        <v>7280</v>
      </c>
      <c r="B1196" s="419">
        <v>87623</v>
      </c>
      <c r="C1196" s="420" t="s">
        <v>4224</v>
      </c>
      <c r="D1196" s="421" t="s">
        <v>96</v>
      </c>
      <c r="E1196" s="422">
        <v>62.019999999999996</v>
      </c>
      <c r="F1196" s="422">
        <v>11.09</v>
      </c>
      <c r="G1196" s="422">
        <v>73.11</v>
      </c>
    </row>
    <row r="1197" spans="1:7" ht="45">
      <c r="A1197" s="536" t="s">
        <v>7280</v>
      </c>
      <c r="B1197" s="419">
        <v>87633</v>
      </c>
      <c r="C1197" s="420" t="s">
        <v>4227</v>
      </c>
      <c r="D1197" s="421" t="s">
        <v>96</v>
      </c>
      <c r="E1197" s="422">
        <v>84.14</v>
      </c>
      <c r="F1197" s="422">
        <v>13.47</v>
      </c>
      <c r="G1197" s="422">
        <v>97.61</v>
      </c>
    </row>
    <row r="1198" spans="1:7" ht="45">
      <c r="A1198" s="536" t="s">
        <v>7280</v>
      </c>
      <c r="B1198" s="419">
        <v>87643</v>
      </c>
      <c r="C1198" s="420" t="s">
        <v>4231</v>
      </c>
      <c r="D1198" s="421" t="s">
        <v>96</v>
      </c>
      <c r="E1198" s="422">
        <v>102.25</v>
      </c>
      <c r="F1198" s="422">
        <v>15.43</v>
      </c>
      <c r="G1198" s="422">
        <v>117.68</v>
      </c>
    </row>
    <row r="1199" spans="1:7" ht="45">
      <c r="A1199" s="536" t="s">
        <v>7280</v>
      </c>
      <c r="B1199" s="419">
        <v>87683</v>
      </c>
      <c r="C1199" s="420" t="s">
        <v>4235</v>
      </c>
      <c r="D1199" s="421" t="s">
        <v>96</v>
      </c>
      <c r="E1199" s="422">
        <v>98.43</v>
      </c>
      <c r="F1199" s="422">
        <v>14.57</v>
      </c>
      <c r="G1199" s="422">
        <v>113</v>
      </c>
    </row>
    <row r="1200" spans="1:7" ht="45">
      <c r="A1200" s="536" t="s">
        <v>7280</v>
      </c>
      <c r="B1200" s="419">
        <v>87703</v>
      </c>
      <c r="C1200" s="420" t="s">
        <v>4243</v>
      </c>
      <c r="D1200" s="421" t="s">
        <v>96</v>
      </c>
      <c r="E1200" s="422">
        <v>122.6</v>
      </c>
      <c r="F1200" s="422">
        <v>17.78</v>
      </c>
      <c r="G1200" s="422">
        <v>140.38</v>
      </c>
    </row>
    <row r="1201" spans="1:7" ht="30">
      <c r="A1201" s="536" t="s">
        <v>7280</v>
      </c>
      <c r="B1201" s="419">
        <v>87693</v>
      </c>
      <c r="C1201" s="420" t="s">
        <v>4239</v>
      </c>
      <c r="D1201" s="421" t="s">
        <v>96</v>
      </c>
      <c r="E1201" s="422">
        <v>112.72</v>
      </c>
      <c r="F1201" s="422">
        <v>16.72</v>
      </c>
      <c r="G1201" s="422">
        <v>129.44</v>
      </c>
    </row>
    <row r="1202" spans="1:7" ht="45">
      <c r="A1202" s="536" t="s">
        <v>7280</v>
      </c>
      <c r="B1202" s="419">
        <v>87757</v>
      </c>
      <c r="C1202" s="420" t="s">
        <v>4254</v>
      </c>
      <c r="D1202" s="421" t="s">
        <v>96</v>
      </c>
      <c r="E1202" s="422">
        <v>33.129999999999995</v>
      </c>
      <c r="F1202" s="422">
        <v>31.26</v>
      </c>
      <c r="G1202" s="422">
        <v>64.39</v>
      </c>
    </row>
    <row r="1203" spans="1:7" ht="45">
      <c r="A1203" s="536" t="s">
        <v>7280</v>
      </c>
      <c r="B1203" s="419">
        <v>87767</v>
      </c>
      <c r="C1203" s="420" t="s">
        <v>4258</v>
      </c>
      <c r="D1203" s="421" t="s">
        <v>96</v>
      </c>
      <c r="E1203" s="422">
        <v>39.159999999999997</v>
      </c>
      <c r="F1203" s="422">
        <v>34.42</v>
      </c>
      <c r="G1203" s="422">
        <v>73.58</v>
      </c>
    </row>
    <row r="1204" spans="1:7" ht="45">
      <c r="A1204" s="536" t="s">
        <v>7280</v>
      </c>
      <c r="B1204" s="419">
        <v>87737</v>
      </c>
      <c r="C1204" s="420" t="s">
        <v>4246</v>
      </c>
      <c r="D1204" s="421" t="s">
        <v>96</v>
      </c>
      <c r="E1204" s="422">
        <v>28.549999999999997</v>
      </c>
      <c r="F1204" s="422">
        <v>26.43</v>
      </c>
      <c r="G1204" s="422">
        <v>54.98</v>
      </c>
    </row>
    <row r="1205" spans="1:7" ht="45">
      <c r="A1205" s="536" t="s">
        <v>7280</v>
      </c>
      <c r="B1205" s="419">
        <v>87747</v>
      </c>
      <c r="C1205" s="420" t="s">
        <v>4250</v>
      </c>
      <c r="D1205" s="421" t="s">
        <v>96</v>
      </c>
      <c r="E1205" s="422">
        <v>35.879999999999995</v>
      </c>
      <c r="F1205" s="422">
        <v>30.22</v>
      </c>
      <c r="G1205" s="422">
        <v>66.099999999999994</v>
      </c>
    </row>
    <row r="1206" spans="1:7" ht="45">
      <c r="A1206" s="536" t="s">
        <v>7280</v>
      </c>
      <c r="B1206" s="419">
        <v>87622</v>
      </c>
      <c r="C1206" s="420" t="s">
        <v>4223</v>
      </c>
      <c r="D1206" s="421" t="s">
        <v>96</v>
      </c>
      <c r="E1206" s="422">
        <v>24.17</v>
      </c>
      <c r="F1206" s="422">
        <v>14.65</v>
      </c>
      <c r="G1206" s="422">
        <v>38.82</v>
      </c>
    </row>
    <row r="1207" spans="1:7" ht="45">
      <c r="A1207" s="536" t="s">
        <v>7280</v>
      </c>
      <c r="B1207" s="419">
        <v>87632</v>
      </c>
      <c r="C1207" s="420" t="s">
        <v>4226</v>
      </c>
      <c r="D1207" s="421" t="s">
        <v>96</v>
      </c>
      <c r="E1207" s="422">
        <v>31.519999999999996</v>
      </c>
      <c r="F1207" s="422">
        <v>18.420000000000002</v>
      </c>
      <c r="G1207" s="422">
        <v>49.94</v>
      </c>
    </row>
    <row r="1208" spans="1:7" ht="45">
      <c r="A1208" s="536" t="s">
        <v>7280</v>
      </c>
      <c r="B1208" s="419">
        <v>87642</v>
      </c>
      <c r="C1208" s="420" t="s">
        <v>4230</v>
      </c>
      <c r="D1208" s="421" t="s">
        <v>96</v>
      </c>
      <c r="E1208" s="422">
        <v>37.540000000000006</v>
      </c>
      <c r="F1208" s="422">
        <v>21.52</v>
      </c>
      <c r="G1208" s="422">
        <v>59.06</v>
      </c>
    </row>
    <row r="1209" spans="1:7" ht="45">
      <c r="A1209" s="536" t="s">
        <v>7280</v>
      </c>
      <c r="B1209" s="419">
        <v>87682</v>
      </c>
      <c r="C1209" s="420" t="s">
        <v>4234</v>
      </c>
      <c r="D1209" s="421" t="s">
        <v>96</v>
      </c>
      <c r="E1209" s="422">
        <v>33.72</v>
      </c>
      <c r="F1209" s="422">
        <v>20.66</v>
      </c>
      <c r="G1209" s="422">
        <v>54.38</v>
      </c>
    </row>
    <row r="1210" spans="1:7" ht="45">
      <c r="A1210" s="536" t="s">
        <v>7280</v>
      </c>
      <c r="B1210" s="419">
        <v>87692</v>
      </c>
      <c r="C1210" s="420" t="s">
        <v>4238</v>
      </c>
      <c r="D1210" s="421" t="s">
        <v>96</v>
      </c>
      <c r="E1210" s="422">
        <v>38.61</v>
      </c>
      <c r="F1210" s="422">
        <v>23.69</v>
      </c>
      <c r="G1210" s="422">
        <v>62.3</v>
      </c>
    </row>
    <row r="1211" spans="1:7" ht="45">
      <c r="A1211" s="536" t="s">
        <v>7280</v>
      </c>
      <c r="B1211" s="419">
        <v>87702</v>
      </c>
      <c r="C1211" s="420" t="s">
        <v>4242</v>
      </c>
      <c r="D1211" s="421" t="s">
        <v>96</v>
      </c>
      <c r="E1211" s="422">
        <v>41.91</v>
      </c>
      <c r="F1211" s="422">
        <v>25.36</v>
      </c>
      <c r="G1211" s="422">
        <v>67.27</v>
      </c>
    </row>
    <row r="1212" spans="1:7" ht="45">
      <c r="A1212" s="536" t="s">
        <v>7280</v>
      </c>
      <c r="B1212" s="419">
        <v>87755</v>
      </c>
      <c r="C1212" s="420" t="s">
        <v>4253</v>
      </c>
      <c r="D1212" s="421" t="s">
        <v>96</v>
      </c>
      <c r="E1212" s="422">
        <v>30.799999999999997</v>
      </c>
      <c r="F1212" s="422">
        <v>27.21</v>
      </c>
      <c r="G1212" s="422">
        <v>58.01</v>
      </c>
    </row>
    <row r="1213" spans="1:7" ht="45">
      <c r="A1213" s="536" t="s">
        <v>7280</v>
      </c>
      <c r="B1213" s="419">
        <v>87765</v>
      </c>
      <c r="C1213" s="420" t="s">
        <v>4257</v>
      </c>
      <c r="D1213" s="421" t="s">
        <v>96</v>
      </c>
      <c r="E1213" s="422">
        <v>36.290000000000006</v>
      </c>
      <c r="F1213" s="422">
        <v>29.44</v>
      </c>
      <c r="G1213" s="422">
        <v>65.73</v>
      </c>
    </row>
    <row r="1214" spans="1:7" ht="45">
      <c r="A1214" s="536" t="s">
        <v>7280</v>
      </c>
      <c r="B1214" s="419">
        <v>87735</v>
      </c>
      <c r="C1214" s="420" t="s">
        <v>4245</v>
      </c>
      <c r="D1214" s="421" t="s">
        <v>96</v>
      </c>
      <c r="E1214" s="422">
        <v>26.86</v>
      </c>
      <c r="F1214" s="422">
        <v>23.53</v>
      </c>
      <c r="G1214" s="422">
        <v>50.39</v>
      </c>
    </row>
    <row r="1215" spans="1:7" ht="45">
      <c r="A1215" s="536" t="s">
        <v>7280</v>
      </c>
      <c r="B1215" s="419">
        <v>87745</v>
      </c>
      <c r="C1215" s="420" t="s">
        <v>4249</v>
      </c>
      <c r="D1215" s="421" t="s">
        <v>96</v>
      </c>
      <c r="E1215" s="422">
        <v>33.56</v>
      </c>
      <c r="F1215" s="422">
        <v>26.16</v>
      </c>
      <c r="G1215" s="422">
        <v>59.72</v>
      </c>
    </row>
    <row r="1216" spans="1:7" ht="45">
      <c r="A1216" s="536" t="s">
        <v>7280</v>
      </c>
      <c r="B1216" s="419">
        <v>87620</v>
      </c>
      <c r="C1216" s="420" t="s">
        <v>4222</v>
      </c>
      <c r="D1216" s="421" t="s">
        <v>96</v>
      </c>
      <c r="E1216" s="422">
        <v>22.489999999999995</v>
      </c>
      <c r="F1216" s="422">
        <v>11.74</v>
      </c>
      <c r="G1216" s="422">
        <v>34.229999999999997</v>
      </c>
    </row>
    <row r="1217" spans="1:7" ht="45">
      <c r="A1217" s="536" t="s">
        <v>7280</v>
      </c>
      <c r="B1217" s="419">
        <v>87630</v>
      </c>
      <c r="C1217" s="420" t="s">
        <v>4225</v>
      </c>
      <c r="D1217" s="421" t="s">
        <v>96</v>
      </c>
      <c r="E1217" s="422">
        <v>29.190000000000005</v>
      </c>
      <c r="F1217" s="422">
        <v>14.37</v>
      </c>
      <c r="G1217" s="422">
        <v>43.56</v>
      </c>
    </row>
    <row r="1218" spans="1:7" ht="45">
      <c r="A1218" s="536" t="s">
        <v>7280</v>
      </c>
      <c r="B1218" s="419">
        <v>87640</v>
      </c>
      <c r="C1218" s="420" t="s">
        <v>4229</v>
      </c>
      <c r="D1218" s="421" t="s">
        <v>96</v>
      </c>
      <c r="E1218" s="422">
        <v>34.67</v>
      </c>
      <c r="F1218" s="422">
        <v>16.54</v>
      </c>
      <c r="G1218" s="422">
        <v>51.21</v>
      </c>
    </row>
    <row r="1219" spans="1:7" ht="45">
      <c r="A1219" s="536" t="s">
        <v>7280</v>
      </c>
      <c r="B1219" s="419">
        <v>87680</v>
      </c>
      <c r="C1219" s="420" t="s">
        <v>4233</v>
      </c>
      <c r="D1219" s="421" t="s">
        <v>96</v>
      </c>
      <c r="E1219" s="422">
        <v>30.85</v>
      </c>
      <c r="F1219" s="422">
        <v>15.68</v>
      </c>
      <c r="G1219" s="422">
        <v>46.53</v>
      </c>
    </row>
    <row r="1220" spans="1:7" ht="45">
      <c r="A1220" s="536" t="s">
        <v>7280</v>
      </c>
      <c r="B1220" s="419">
        <v>87690</v>
      </c>
      <c r="C1220" s="420" t="s">
        <v>4237</v>
      </c>
      <c r="D1220" s="421" t="s">
        <v>96</v>
      </c>
      <c r="E1220" s="422">
        <v>35.320000000000007</v>
      </c>
      <c r="F1220" s="422">
        <v>17.989999999999998</v>
      </c>
      <c r="G1220" s="422">
        <v>53.31</v>
      </c>
    </row>
    <row r="1221" spans="1:7" ht="45">
      <c r="A1221" s="536" t="s">
        <v>7280</v>
      </c>
      <c r="B1221" s="419">
        <v>87700</v>
      </c>
      <c r="C1221" s="420" t="s">
        <v>4241</v>
      </c>
      <c r="D1221" s="421" t="s">
        <v>96</v>
      </c>
      <c r="E1221" s="422">
        <v>38.31</v>
      </c>
      <c r="F1221" s="422">
        <v>19.16</v>
      </c>
      <c r="G1221" s="422">
        <v>57.47</v>
      </c>
    </row>
    <row r="1222" spans="1:7">
      <c r="A1222" s="536" t="s">
        <v>7280</v>
      </c>
      <c r="B1222" s="419">
        <v>102803</v>
      </c>
      <c r="C1222" s="420" t="s">
        <v>4279</v>
      </c>
      <c r="D1222" s="421" t="s">
        <v>96</v>
      </c>
      <c r="E1222" s="422">
        <v>1.0600000000000003</v>
      </c>
      <c r="F1222" s="422">
        <v>1.93</v>
      </c>
      <c r="G1222" s="422">
        <v>2.99</v>
      </c>
    </row>
    <row r="1223" spans="1:7" ht="60">
      <c r="A1223" s="536" t="s">
        <v>7281</v>
      </c>
      <c r="B1223" s="419">
        <v>92717</v>
      </c>
      <c r="C1223" s="420" t="s">
        <v>5783</v>
      </c>
      <c r="D1223" s="421" t="s">
        <v>2695</v>
      </c>
      <c r="E1223" s="422">
        <v>0.19</v>
      </c>
      <c r="F1223" s="422">
        <v>0</v>
      </c>
      <c r="G1223" s="422">
        <v>0.19</v>
      </c>
    </row>
    <row r="1224" spans="1:7" ht="60">
      <c r="A1224" s="536" t="s">
        <v>7281</v>
      </c>
      <c r="B1224" s="419">
        <v>92716</v>
      </c>
      <c r="C1224" s="420" t="s">
        <v>5760</v>
      </c>
      <c r="D1224" s="421" t="s">
        <v>2694</v>
      </c>
      <c r="E1224" s="422">
        <v>104.69</v>
      </c>
      <c r="F1224" s="422">
        <v>0</v>
      </c>
      <c r="G1224" s="422">
        <v>104.69</v>
      </c>
    </row>
    <row r="1225" spans="1:7" ht="60">
      <c r="A1225" s="536" t="s">
        <v>7281</v>
      </c>
      <c r="B1225" s="419">
        <v>89218</v>
      </c>
      <c r="C1225" s="420" t="s">
        <v>2903</v>
      </c>
      <c r="D1225" s="421" t="s">
        <v>2695</v>
      </c>
      <c r="E1225" s="422">
        <v>55.040000000000006</v>
      </c>
      <c r="F1225" s="422">
        <v>54.86</v>
      </c>
      <c r="G1225" s="422">
        <v>109.9</v>
      </c>
    </row>
    <row r="1226" spans="1:7" ht="60">
      <c r="A1226" s="536" t="s">
        <v>7281</v>
      </c>
      <c r="B1226" s="419">
        <v>89843</v>
      </c>
      <c r="C1226" s="420" t="s">
        <v>2904</v>
      </c>
      <c r="D1226" s="421" t="s">
        <v>2694</v>
      </c>
      <c r="E1226" s="422">
        <v>181.17000000000002</v>
      </c>
      <c r="F1226" s="422">
        <v>54.85</v>
      </c>
      <c r="G1226" s="422">
        <v>236.02</v>
      </c>
    </row>
    <row r="1227" spans="1:7" ht="60">
      <c r="A1227" s="536" t="s">
        <v>7281</v>
      </c>
      <c r="B1227" s="419">
        <v>87446</v>
      </c>
      <c r="C1227" s="420" t="s">
        <v>5769</v>
      </c>
      <c r="D1227" s="421" t="s">
        <v>2695</v>
      </c>
      <c r="E1227" s="422">
        <v>0.5</v>
      </c>
      <c r="F1227" s="422">
        <v>0</v>
      </c>
      <c r="G1227" s="422">
        <v>0.5</v>
      </c>
    </row>
    <row r="1228" spans="1:7" ht="60">
      <c r="A1228" s="536" t="s">
        <v>7281</v>
      </c>
      <c r="B1228" s="419">
        <v>87445</v>
      </c>
      <c r="C1228" s="420" t="s">
        <v>5747</v>
      </c>
      <c r="D1228" s="421" t="s">
        <v>2694</v>
      </c>
      <c r="E1228" s="422">
        <v>5.45</v>
      </c>
      <c r="F1228" s="422">
        <v>0</v>
      </c>
      <c r="G1228" s="422">
        <v>5.45</v>
      </c>
    </row>
    <row r="1229" spans="1:7" ht="60">
      <c r="A1229" s="536" t="s">
        <v>7281</v>
      </c>
      <c r="B1229" s="419">
        <v>93234</v>
      </c>
      <c r="C1229" s="420" t="s">
        <v>2697</v>
      </c>
      <c r="D1229" s="421" t="s">
        <v>2695</v>
      </c>
      <c r="E1229" s="422">
        <v>0.46</v>
      </c>
      <c r="F1229" s="422">
        <v>0</v>
      </c>
      <c r="G1229" s="422">
        <v>0.46</v>
      </c>
    </row>
    <row r="1230" spans="1:7" ht="60">
      <c r="A1230" s="536" t="s">
        <v>7281</v>
      </c>
      <c r="B1230" s="419">
        <v>93233</v>
      </c>
      <c r="C1230" s="420" t="s">
        <v>2696</v>
      </c>
      <c r="D1230" s="421" t="s">
        <v>2694</v>
      </c>
      <c r="E1230" s="422">
        <v>6.08</v>
      </c>
      <c r="F1230" s="422">
        <v>0</v>
      </c>
      <c r="G1230" s="422">
        <v>6.08</v>
      </c>
    </row>
    <row r="1231" spans="1:7" ht="60">
      <c r="A1231" s="536" t="s">
        <v>7281</v>
      </c>
      <c r="B1231" s="419">
        <v>88831</v>
      </c>
      <c r="C1231" s="420" t="s">
        <v>5773</v>
      </c>
      <c r="D1231" s="421" t="s">
        <v>2695</v>
      </c>
      <c r="E1231" s="422">
        <v>0.37</v>
      </c>
      <c r="F1231" s="422">
        <v>0</v>
      </c>
      <c r="G1231" s="422">
        <v>0.37</v>
      </c>
    </row>
    <row r="1232" spans="1:7" ht="60">
      <c r="A1232" s="536" t="s">
        <v>7281</v>
      </c>
      <c r="B1232" s="419">
        <v>88830</v>
      </c>
      <c r="C1232" s="420" t="s">
        <v>5751</v>
      </c>
      <c r="D1232" s="421" t="s">
        <v>2694</v>
      </c>
      <c r="E1232" s="422">
        <v>1.58</v>
      </c>
      <c r="F1232" s="422">
        <v>0</v>
      </c>
      <c r="G1232" s="422">
        <v>1.58</v>
      </c>
    </row>
    <row r="1233" spans="1:7" ht="60">
      <c r="A1233" s="536" t="s">
        <v>7281</v>
      </c>
      <c r="B1233" s="419">
        <v>89226</v>
      </c>
      <c r="C1233" s="420" t="s">
        <v>5775</v>
      </c>
      <c r="D1233" s="421" t="s">
        <v>2695</v>
      </c>
      <c r="E1233" s="422">
        <v>1.52</v>
      </c>
      <c r="F1233" s="422">
        <v>0</v>
      </c>
      <c r="G1233" s="422">
        <v>1.52</v>
      </c>
    </row>
    <row r="1234" spans="1:7" ht="60">
      <c r="A1234" s="536" t="s">
        <v>7281</v>
      </c>
      <c r="B1234" s="419">
        <v>89225</v>
      </c>
      <c r="C1234" s="420" t="s">
        <v>5753</v>
      </c>
      <c r="D1234" s="421" t="s">
        <v>2694</v>
      </c>
      <c r="E1234" s="422">
        <v>4.6500000000000004</v>
      </c>
      <c r="F1234" s="422">
        <v>0</v>
      </c>
      <c r="G1234" s="422">
        <v>4.6500000000000004</v>
      </c>
    </row>
    <row r="1235" spans="1:7" ht="60">
      <c r="A1235" s="536" t="s">
        <v>7281</v>
      </c>
      <c r="B1235" s="419">
        <v>89279</v>
      </c>
      <c r="C1235" s="420" t="s">
        <v>5776</v>
      </c>
      <c r="D1235" s="421" t="s">
        <v>2695</v>
      </c>
      <c r="E1235" s="422">
        <v>1.86</v>
      </c>
      <c r="F1235" s="422">
        <v>0</v>
      </c>
      <c r="G1235" s="422">
        <v>1.86</v>
      </c>
    </row>
    <row r="1236" spans="1:7" ht="60">
      <c r="A1236" s="536" t="s">
        <v>7281</v>
      </c>
      <c r="B1236" s="419">
        <v>89278</v>
      </c>
      <c r="C1236" s="420" t="s">
        <v>5754</v>
      </c>
      <c r="D1236" s="421" t="s">
        <v>2694</v>
      </c>
      <c r="E1236" s="422">
        <v>12.61</v>
      </c>
      <c r="F1236" s="422">
        <v>0</v>
      </c>
      <c r="G1236" s="422">
        <v>12.61</v>
      </c>
    </row>
    <row r="1237" spans="1:7" ht="60">
      <c r="A1237" s="536" t="s">
        <v>7281</v>
      </c>
      <c r="B1237" s="419">
        <v>90651</v>
      </c>
      <c r="C1237" s="420" t="s">
        <v>2799</v>
      </c>
      <c r="D1237" s="421" t="s">
        <v>2695</v>
      </c>
      <c r="E1237" s="422">
        <v>0.92</v>
      </c>
      <c r="F1237" s="422">
        <v>0</v>
      </c>
      <c r="G1237" s="422">
        <v>0.92</v>
      </c>
    </row>
    <row r="1238" spans="1:7" ht="60">
      <c r="A1238" s="536" t="s">
        <v>7281</v>
      </c>
      <c r="B1238" s="419">
        <v>90650</v>
      </c>
      <c r="C1238" s="420" t="s">
        <v>2798</v>
      </c>
      <c r="D1238" s="421" t="s">
        <v>2694</v>
      </c>
      <c r="E1238" s="422">
        <v>8.68</v>
      </c>
      <c r="F1238" s="422">
        <v>0</v>
      </c>
      <c r="G1238" s="422">
        <v>8.68</v>
      </c>
    </row>
    <row r="1239" spans="1:7" ht="60">
      <c r="A1239" s="536" t="s">
        <v>7281</v>
      </c>
      <c r="B1239" s="419">
        <v>90657</v>
      </c>
      <c r="C1239" s="420" t="s">
        <v>2831</v>
      </c>
      <c r="D1239" s="421" t="s">
        <v>2695</v>
      </c>
      <c r="E1239" s="422">
        <v>4.5999999999999996</v>
      </c>
      <c r="F1239" s="422">
        <v>0</v>
      </c>
      <c r="G1239" s="422">
        <v>4.5999999999999996</v>
      </c>
    </row>
    <row r="1240" spans="1:7" ht="60">
      <c r="A1240" s="536" t="s">
        <v>7281</v>
      </c>
      <c r="B1240" s="419">
        <v>90656</v>
      </c>
      <c r="C1240" s="420" t="s">
        <v>2830</v>
      </c>
      <c r="D1240" s="421" t="s">
        <v>2694</v>
      </c>
      <c r="E1240" s="422">
        <v>13.25</v>
      </c>
      <c r="F1240" s="422">
        <v>0</v>
      </c>
      <c r="G1240" s="422">
        <v>13.25</v>
      </c>
    </row>
    <row r="1241" spans="1:7" ht="60">
      <c r="A1241" s="536" t="s">
        <v>7281</v>
      </c>
      <c r="B1241" s="419">
        <v>90663</v>
      </c>
      <c r="C1241" s="420" t="s">
        <v>2833</v>
      </c>
      <c r="D1241" s="421" t="s">
        <v>2695</v>
      </c>
      <c r="E1241" s="422">
        <v>4.93</v>
      </c>
      <c r="F1241" s="422">
        <v>0</v>
      </c>
      <c r="G1241" s="422">
        <v>4.93</v>
      </c>
    </row>
    <row r="1242" spans="1:7" ht="60">
      <c r="A1242" s="536" t="s">
        <v>7281</v>
      </c>
      <c r="B1242" s="419">
        <v>90662</v>
      </c>
      <c r="C1242" s="420" t="s">
        <v>2832</v>
      </c>
      <c r="D1242" s="421" t="s">
        <v>2694</v>
      </c>
      <c r="E1242" s="422">
        <v>13.87</v>
      </c>
      <c r="F1242" s="422">
        <v>0</v>
      </c>
      <c r="G1242" s="422">
        <v>13.87</v>
      </c>
    </row>
    <row r="1243" spans="1:7" ht="60">
      <c r="A1243" s="536" t="s">
        <v>7281</v>
      </c>
      <c r="B1243" s="419">
        <v>89022</v>
      </c>
      <c r="C1243" s="420" t="s">
        <v>7282</v>
      </c>
      <c r="D1243" s="421" t="s">
        <v>2695</v>
      </c>
      <c r="E1243" s="422">
        <v>0.54</v>
      </c>
      <c r="F1243" s="422">
        <v>0</v>
      </c>
      <c r="G1243" s="422">
        <v>0.54</v>
      </c>
    </row>
    <row r="1244" spans="1:7" ht="60">
      <c r="A1244" s="536" t="s">
        <v>7281</v>
      </c>
      <c r="B1244" s="419">
        <v>89021</v>
      </c>
      <c r="C1244" s="420" t="s">
        <v>7283</v>
      </c>
      <c r="D1244" s="421" t="s">
        <v>2694</v>
      </c>
      <c r="E1244" s="422">
        <v>2.39</v>
      </c>
      <c r="F1244" s="422">
        <v>0</v>
      </c>
      <c r="G1244" s="422">
        <v>2.39</v>
      </c>
    </row>
    <row r="1245" spans="1:7" ht="60">
      <c r="A1245" s="536" t="s">
        <v>7281</v>
      </c>
      <c r="B1245" s="419">
        <v>90644</v>
      </c>
      <c r="C1245" s="420" t="s">
        <v>2817</v>
      </c>
      <c r="D1245" s="421" t="s">
        <v>2695</v>
      </c>
      <c r="E1245" s="422">
        <v>7.08</v>
      </c>
      <c r="F1245" s="422">
        <v>0</v>
      </c>
      <c r="G1245" s="422">
        <v>7.08</v>
      </c>
    </row>
    <row r="1246" spans="1:7" ht="60">
      <c r="A1246" s="536" t="s">
        <v>7281</v>
      </c>
      <c r="B1246" s="419">
        <v>90643</v>
      </c>
      <c r="C1246" s="420" t="s">
        <v>2816</v>
      </c>
      <c r="D1246" s="421" t="s">
        <v>2694</v>
      </c>
      <c r="E1246" s="422">
        <v>26.66</v>
      </c>
      <c r="F1246" s="422">
        <v>0</v>
      </c>
      <c r="G1246" s="422">
        <v>26.66</v>
      </c>
    </row>
    <row r="1247" spans="1:7" ht="60">
      <c r="A1247" s="536" t="s">
        <v>7281</v>
      </c>
      <c r="B1247" s="419">
        <v>92146</v>
      </c>
      <c r="C1247" s="420" t="s">
        <v>2950</v>
      </c>
      <c r="D1247" s="421" t="s">
        <v>2695</v>
      </c>
      <c r="E1247" s="422">
        <v>14.759999999999998</v>
      </c>
      <c r="F1247" s="422">
        <v>24.82</v>
      </c>
      <c r="G1247" s="422">
        <v>39.58</v>
      </c>
    </row>
    <row r="1248" spans="1:7" ht="60">
      <c r="A1248" s="536" t="s">
        <v>7281</v>
      </c>
      <c r="B1248" s="419">
        <v>92145</v>
      </c>
      <c r="C1248" s="420" t="s">
        <v>2949</v>
      </c>
      <c r="D1248" s="421" t="s">
        <v>2694</v>
      </c>
      <c r="E1248" s="422">
        <v>65.28</v>
      </c>
      <c r="F1248" s="422">
        <v>24.81</v>
      </c>
      <c r="G1248" s="422">
        <v>90.09</v>
      </c>
    </row>
    <row r="1249" spans="1:7" ht="60">
      <c r="A1249" s="536" t="s">
        <v>7281</v>
      </c>
      <c r="B1249" s="419">
        <v>92139</v>
      </c>
      <c r="C1249" s="420" t="s">
        <v>2948</v>
      </c>
      <c r="D1249" s="421" t="s">
        <v>2695</v>
      </c>
      <c r="E1249" s="422">
        <v>26.349999999999998</v>
      </c>
      <c r="F1249" s="422">
        <v>24.81</v>
      </c>
      <c r="G1249" s="422">
        <v>51.16</v>
      </c>
    </row>
    <row r="1250" spans="1:7" ht="60">
      <c r="A1250" s="536" t="s">
        <v>7281</v>
      </c>
      <c r="B1250" s="419">
        <v>92138</v>
      </c>
      <c r="C1250" s="420" t="s">
        <v>2947</v>
      </c>
      <c r="D1250" s="421" t="s">
        <v>2694</v>
      </c>
      <c r="E1250" s="422">
        <v>79.55</v>
      </c>
      <c r="F1250" s="422">
        <v>24.81</v>
      </c>
      <c r="G1250" s="422">
        <v>104.36</v>
      </c>
    </row>
    <row r="1251" spans="1:7" ht="60">
      <c r="A1251" s="536" t="s">
        <v>7281</v>
      </c>
      <c r="B1251" s="419">
        <v>91387</v>
      </c>
      <c r="C1251" s="420" t="s">
        <v>2981</v>
      </c>
      <c r="D1251" s="421" t="s">
        <v>2695</v>
      </c>
      <c r="E1251" s="422">
        <v>53.300000000000004</v>
      </c>
      <c r="F1251" s="422">
        <v>29.04</v>
      </c>
      <c r="G1251" s="422">
        <v>82.34</v>
      </c>
    </row>
    <row r="1252" spans="1:7" ht="60">
      <c r="A1252" s="536" t="s">
        <v>7281</v>
      </c>
      <c r="B1252" s="419">
        <v>91386</v>
      </c>
      <c r="C1252" s="420" t="s">
        <v>2980</v>
      </c>
      <c r="D1252" s="421" t="s">
        <v>2694</v>
      </c>
      <c r="E1252" s="422">
        <v>256.26</v>
      </c>
      <c r="F1252" s="422">
        <v>29.04</v>
      </c>
      <c r="G1252" s="422">
        <v>285.3</v>
      </c>
    </row>
    <row r="1253" spans="1:7" ht="60">
      <c r="A1253" s="536" t="s">
        <v>7281</v>
      </c>
      <c r="B1253" s="419">
        <v>96036</v>
      </c>
      <c r="C1253" s="420" t="s">
        <v>2988</v>
      </c>
      <c r="D1253" s="421" t="s">
        <v>2695</v>
      </c>
      <c r="E1253" s="422">
        <v>61.610000000000007</v>
      </c>
      <c r="F1253" s="422">
        <v>29.04</v>
      </c>
      <c r="G1253" s="422">
        <v>90.65</v>
      </c>
    </row>
    <row r="1254" spans="1:7" ht="60">
      <c r="A1254" s="536" t="s">
        <v>7281</v>
      </c>
      <c r="B1254" s="419">
        <v>96035</v>
      </c>
      <c r="C1254" s="420" t="s">
        <v>2987</v>
      </c>
      <c r="D1254" s="421" t="s">
        <v>2694</v>
      </c>
      <c r="E1254" s="422">
        <v>269.97000000000003</v>
      </c>
      <c r="F1254" s="422">
        <v>29.03</v>
      </c>
      <c r="G1254" s="422">
        <v>299</v>
      </c>
    </row>
    <row r="1255" spans="1:7" ht="60">
      <c r="A1255" s="536" t="s">
        <v>7281</v>
      </c>
      <c r="B1255" s="419">
        <v>89877</v>
      </c>
      <c r="C1255" s="420" t="s">
        <v>2995</v>
      </c>
      <c r="D1255" s="421" t="s">
        <v>2695</v>
      </c>
      <c r="E1255" s="422">
        <v>63.449999999999996</v>
      </c>
      <c r="F1255" s="422">
        <v>29.04</v>
      </c>
      <c r="G1255" s="422">
        <v>92.49</v>
      </c>
    </row>
    <row r="1256" spans="1:7" ht="60">
      <c r="A1256" s="536" t="s">
        <v>7281</v>
      </c>
      <c r="B1256" s="419">
        <v>89876</v>
      </c>
      <c r="C1256" s="420" t="s">
        <v>2994</v>
      </c>
      <c r="D1256" s="421" t="s">
        <v>2694</v>
      </c>
      <c r="E1256" s="422">
        <v>313.46999999999997</v>
      </c>
      <c r="F1256" s="422">
        <v>29.04</v>
      </c>
      <c r="G1256" s="422">
        <v>342.51</v>
      </c>
    </row>
    <row r="1257" spans="1:7" ht="60">
      <c r="A1257" s="536" t="s">
        <v>7281</v>
      </c>
      <c r="B1257" s="419">
        <v>89884</v>
      </c>
      <c r="C1257" s="420" t="s">
        <v>3002</v>
      </c>
      <c r="D1257" s="421" t="s">
        <v>2695</v>
      </c>
      <c r="E1257" s="422">
        <v>66.930000000000007</v>
      </c>
      <c r="F1257" s="422">
        <v>29.04</v>
      </c>
      <c r="G1257" s="422">
        <v>95.97</v>
      </c>
    </row>
    <row r="1258" spans="1:7" ht="60">
      <c r="A1258" s="536" t="s">
        <v>7281</v>
      </c>
      <c r="B1258" s="419">
        <v>89883</v>
      </c>
      <c r="C1258" s="420" t="s">
        <v>3001</v>
      </c>
      <c r="D1258" s="421" t="s">
        <v>2694</v>
      </c>
      <c r="E1258" s="422">
        <v>349.37</v>
      </c>
      <c r="F1258" s="422">
        <v>29.02</v>
      </c>
      <c r="G1258" s="422">
        <v>378.39</v>
      </c>
    </row>
    <row r="1259" spans="1:7" ht="60">
      <c r="A1259" s="536" t="s">
        <v>7281</v>
      </c>
      <c r="B1259" s="419">
        <v>67827</v>
      </c>
      <c r="C1259" s="420" t="s">
        <v>2974</v>
      </c>
      <c r="D1259" s="421" t="s">
        <v>2695</v>
      </c>
      <c r="E1259" s="422">
        <v>43.69</v>
      </c>
      <c r="F1259" s="422">
        <v>29.03</v>
      </c>
      <c r="G1259" s="422">
        <v>72.72</v>
      </c>
    </row>
    <row r="1260" spans="1:7" ht="60">
      <c r="A1260" s="536" t="s">
        <v>7281</v>
      </c>
      <c r="B1260" s="419">
        <v>67826</v>
      </c>
      <c r="C1260" s="420" t="s">
        <v>2973</v>
      </c>
      <c r="D1260" s="421" t="s">
        <v>2694</v>
      </c>
      <c r="E1260" s="422">
        <v>171.64</v>
      </c>
      <c r="F1260" s="422">
        <v>29.03</v>
      </c>
      <c r="G1260" s="422">
        <v>200.67</v>
      </c>
    </row>
    <row r="1261" spans="1:7" ht="60">
      <c r="A1261" s="536" t="s">
        <v>7281</v>
      </c>
      <c r="B1261" s="419">
        <v>5961</v>
      </c>
      <c r="C1261" s="420" t="s">
        <v>2966</v>
      </c>
      <c r="D1261" s="421" t="s">
        <v>2695</v>
      </c>
      <c r="E1261" s="422">
        <v>42.459999999999994</v>
      </c>
      <c r="F1261" s="422">
        <v>29.03</v>
      </c>
      <c r="G1261" s="422">
        <v>71.489999999999995</v>
      </c>
    </row>
    <row r="1262" spans="1:7" ht="60">
      <c r="A1262" s="536" t="s">
        <v>7281</v>
      </c>
      <c r="B1262" s="419">
        <v>5811</v>
      </c>
      <c r="C1262" s="420" t="s">
        <v>2965</v>
      </c>
      <c r="D1262" s="421" t="s">
        <v>2694</v>
      </c>
      <c r="E1262" s="422">
        <v>189.95</v>
      </c>
      <c r="F1262" s="422">
        <v>29.03</v>
      </c>
      <c r="G1262" s="422">
        <v>218.98</v>
      </c>
    </row>
    <row r="1263" spans="1:7" ht="60">
      <c r="A1263" s="536" t="s">
        <v>7281</v>
      </c>
      <c r="B1263" s="419">
        <v>92243</v>
      </c>
      <c r="C1263" s="420" t="s">
        <v>3058</v>
      </c>
      <c r="D1263" s="421" t="s">
        <v>2695</v>
      </c>
      <c r="E1263" s="422">
        <v>52.540000000000006</v>
      </c>
      <c r="F1263" s="422">
        <v>34.75</v>
      </c>
      <c r="G1263" s="422">
        <v>87.29</v>
      </c>
    </row>
    <row r="1264" spans="1:7" ht="60">
      <c r="A1264" s="536" t="s">
        <v>7281</v>
      </c>
      <c r="B1264" s="419">
        <v>92242</v>
      </c>
      <c r="C1264" s="420" t="s">
        <v>3057</v>
      </c>
      <c r="D1264" s="421" t="s">
        <v>2694</v>
      </c>
      <c r="E1264" s="422">
        <v>395.52</v>
      </c>
      <c r="F1264" s="422">
        <v>34.76</v>
      </c>
      <c r="G1264" s="422">
        <v>430.28</v>
      </c>
    </row>
    <row r="1265" spans="1:7" ht="60">
      <c r="A1265" s="536" t="s">
        <v>7281</v>
      </c>
      <c r="B1265" s="419">
        <v>91646</v>
      </c>
      <c r="C1265" s="420" t="s">
        <v>3051</v>
      </c>
      <c r="D1265" s="421" t="s">
        <v>2695</v>
      </c>
      <c r="E1265" s="422">
        <v>69.13</v>
      </c>
      <c r="F1265" s="422">
        <v>34.76</v>
      </c>
      <c r="G1265" s="422">
        <v>103.89</v>
      </c>
    </row>
    <row r="1266" spans="1:7" ht="60">
      <c r="A1266" s="536" t="s">
        <v>7281</v>
      </c>
      <c r="B1266" s="419">
        <v>91645</v>
      </c>
      <c r="C1266" s="420" t="s">
        <v>3050</v>
      </c>
      <c r="D1266" s="421" t="s">
        <v>2694</v>
      </c>
      <c r="E1266" s="422">
        <v>457.9</v>
      </c>
      <c r="F1266" s="422">
        <v>34.78</v>
      </c>
      <c r="G1266" s="422">
        <v>492.68</v>
      </c>
    </row>
    <row r="1267" spans="1:7" ht="60">
      <c r="A1267" s="536" t="s">
        <v>7281</v>
      </c>
      <c r="B1267" s="419">
        <v>92107</v>
      </c>
      <c r="C1267" s="420" t="s">
        <v>5780</v>
      </c>
      <c r="D1267" s="421" t="s">
        <v>2695</v>
      </c>
      <c r="E1267" s="422">
        <v>76.44</v>
      </c>
      <c r="F1267" s="422">
        <v>27.95</v>
      </c>
      <c r="G1267" s="422">
        <v>104.39</v>
      </c>
    </row>
    <row r="1268" spans="1:7" ht="60">
      <c r="A1268" s="536" t="s">
        <v>7281</v>
      </c>
      <c r="B1268" s="419">
        <v>92106</v>
      </c>
      <c r="C1268" s="420" t="s">
        <v>5757</v>
      </c>
      <c r="D1268" s="421" t="s">
        <v>2694</v>
      </c>
      <c r="E1268" s="422">
        <v>354.64000000000004</v>
      </c>
      <c r="F1268" s="422">
        <v>27.96</v>
      </c>
      <c r="G1268" s="422">
        <v>382.6</v>
      </c>
    </row>
    <row r="1269" spans="1:7" ht="60">
      <c r="A1269" s="536" t="s">
        <v>7281</v>
      </c>
      <c r="B1269" s="419">
        <v>5903</v>
      </c>
      <c r="C1269" s="420" t="s">
        <v>3034</v>
      </c>
      <c r="D1269" s="421" t="s">
        <v>2695</v>
      </c>
      <c r="E1269" s="422">
        <v>53.940000000000005</v>
      </c>
      <c r="F1269" s="422">
        <v>27.96</v>
      </c>
      <c r="G1269" s="422">
        <v>81.900000000000006</v>
      </c>
    </row>
    <row r="1270" spans="1:7" ht="60">
      <c r="A1270" s="536" t="s">
        <v>7281</v>
      </c>
      <c r="B1270" s="419">
        <v>5901</v>
      </c>
      <c r="C1270" s="420" t="s">
        <v>3033</v>
      </c>
      <c r="D1270" s="421" t="s">
        <v>2694</v>
      </c>
      <c r="E1270" s="422">
        <v>310.26</v>
      </c>
      <c r="F1270" s="422">
        <v>27.97</v>
      </c>
      <c r="G1270" s="422">
        <v>338.23</v>
      </c>
    </row>
    <row r="1271" spans="1:7" ht="60">
      <c r="A1271" s="536" t="s">
        <v>7281</v>
      </c>
      <c r="B1271" s="419">
        <v>6260</v>
      </c>
      <c r="C1271" s="420" t="s">
        <v>3044</v>
      </c>
      <c r="D1271" s="421" t="s">
        <v>2695</v>
      </c>
      <c r="E1271" s="422">
        <v>41.01</v>
      </c>
      <c r="F1271" s="422">
        <v>27.96</v>
      </c>
      <c r="G1271" s="422">
        <v>68.97</v>
      </c>
    </row>
    <row r="1272" spans="1:7" ht="60">
      <c r="A1272" s="536" t="s">
        <v>7281</v>
      </c>
      <c r="B1272" s="419">
        <v>6259</v>
      </c>
      <c r="C1272" s="420" t="s">
        <v>3037</v>
      </c>
      <c r="D1272" s="421" t="s">
        <v>2694</v>
      </c>
      <c r="E1272" s="422">
        <v>245.98</v>
      </c>
      <c r="F1272" s="422">
        <v>27.97</v>
      </c>
      <c r="G1272" s="422">
        <v>273.95</v>
      </c>
    </row>
    <row r="1273" spans="1:7" ht="60">
      <c r="A1273" s="536" t="s">
        <v>7281</v>
      </c>
      <c r="B1273" s="419">
        <v>91395</v>
      </c>
      <c r="C1273" s="420" t="s">
        <v>3018</v>
      </c>
      <c r="D1273" s="421" t="s">
        <v>2695</v>
      </c>
      <c r="E1273" s="422">
        <v>38.569999999999993</v>
      </c>
      <c r="F1273" s="422">
        <v>27.95</v>
      </c>
      <c r="G1273" s="422">
        <v>66.52</v>
      </c>
    </row>
    <row r="1274" spans="1:7" ht="60">
      <c r="A1274" s="536" t="s">
        <v>7281</v>
      </c>
      <c r="B1274" s="419">
        <v>73467</v>
      </c>
      <c r="C1274" s="420" t="s">
        <v>3009</v>
      </c>
      <c r="D1274" s="421" t="s">
        <v>2694</v>
      </c>
      <c r="E1274" s="422">
        <v>238.02000000000004</v>
      </c>
      <c r="F1274" s="422">
        <v>27.95</v>
      </c>
      <c r="G1274" s="422">
        <v>265.97000000000003</v>
      </c>
    </row>
    <row r="1275" spans="1:7" ht="60">
      <c r="A1275" s="536" t="s">
        <v>7281</v>
      </c>
      <c r="B1275" s="419">
        <v>5826</v>
      </c>
      <c r="C1275" s="420" t="s">
        <v>3004</v>
      </c>
      <c r="D1275" s="421" t="s">
        <v>2695</v>
      </c>
      <c r="E1275" s="422">
        <v>41.49</v>
      </c>
      <c r="F1275" s="422">
        <v>27.96</v>
      </c>
      <c r="G1275" s="422">
        <v>69.45</v>
      </c>
    </row>
    <row r="1276" spans="1:7" ht="60">
      <c r="A1276" s="536" t="s">
        <v>7281</v>
      </c>
      <c r="B1276" s="419">
        <v>5824</v>
      </c>
      <c r="C1276" s="420" t="s">
        <v>3003</v>
      </c>
      <c r="D1276" s="421" t="s">
        <v>2694</v>
      </c>
      <c r="E1276" s="422">
        <v>203.88000000000002</v>
      </c>
      <c r="F1276" s="422">
        <v>27.95</v>
      </c>
      <c r="G1276" s="422">
        <v>231.83</v>
      </c>
    </row>
    <row r="1277" spans="1:7" ht="60">
      <c r="A1277" s="536" t="s">
        <v>7281</v>
      </c>
      <c r="B1277" s="419">
        <v>5892</v>
      </c>
      <c r="C1277" s="420" t="s">
        <v>3017</v>
      </c>
      <c r="D1277" s="421" t="s">
        <v>2695</v>
      </c>
      <c r="E1277" s="422">
        <v>36.559999999999995</v>
      </c>
      <c r="F1277" s="422">
        <v>27.96</v>
      </c>
      <c r="G1277" s="422">
        <v>64.52</v>
      </c>
    </row>
    <row r="1278" spans="1:7" ht="60">
      <c r="A1278" s="536" t="s">
        <v>7281</v>
      </c>
      <c r="B1278" s="419">
        <v>5890</v>
      </c>
      <c r="C1278" s="420" t="s">
        <v>3016</v>
      </c>
      <c r="D1278" s="421" t="s">
        <v>2694</v>
      </c>
      <c r="E1278" s="422">
        <v>191.04999999999998</v>
      </c>
      <c r="F1278" s="422">
        <v>27.96</v>
      </c>
      <c r="G1278" s="422">
        <v>219.01</v>
      </c>
    </row>
    <row r="1279" spans="1:7" ht="60">
      <c r="A1279" s="536" t="s">
        <v>7281</v>
      </c>
      <c r="B1279" s="419">
        <v>5896</v>
      </c>
      <c r="C1279" s="420" t="s">
        <v>3014</v>
      </c>
      <c r="D1279" s="421" t="s">
        <v>2695</v>
      </c>
      <c r="E1279" s="422">
        <v>39.339999999999996</v>
      </c>
      <c r="F1279" s="422">
        <v>27.96</v>
      </c>
      <c r="G1279" s="422">
        <v>67.3</v>
      </c>
    </row>
    <row r="1280" spans="1:7" ht="60">
      <c r="A1280" s="536" t="s">
        <v>7281</v>
      </c>
      <c r="B1280" s="419">
        <v>5894</v>
      </c>
      <c r="C1280" s="420" t="s">
        <v>3013</v>
      </c>
      <c r="D1280" s="421" t="s">
        <v>2694</v>
      </c>
      <c r="E1280" s="422">
        <v>199.73999999999998</v>
      </c>
      <c r="F1280" s="422">
        <v>27.96</v>
      </c>
      <c r="G1280" s="422">
        <v>227.7</v>
      </c>
    </row>
    <row r="1281" spans="1:7" ht="60">
      <c r="A1281" s="536" t="s">
        <v>7281</v>
      </c>
      <c r="B1281" s="419">
        <v>91032</v>
      </c>
      <c r="C1281" s="420" t="s">
        <v>3060</v>
      </c>
      <c r="D1281" s="421" t="s">
        <v>2695</v>
      </c>
      <c r="E1281" s="422">
        <v>47.449999999999996</v>
      </c>
      <c r="F1281" s="422">
        <v>27.96</v>
      </c>
      <c r="G1281" s="422">
        <v>75.41</v>
      </c>
    </row>
    <row r="1282" spans="1:7" ht="60">
      <c r="A1282" s="536" t="s">
        <v>7281</v>
      </c>
      <c r="B1282" s="419">
        <v>91031</v>
      </c>
      <c r="C1282" s="420" t="s">
        <v>3059</v>
      </c>
      <c r="D1282" s="421" t="s">
        <v>2694</v>
      </c>
      <c r="E1282" s="422">
        <v>248.92999999999998</v>
      </c>
      <c r="F1282" s="422">
        <v>27.96</v>
      </c>
      <c r="G1282" s="422">
        <v>276.89</v>
      </c>
    </row>
    <row r="1283" spans="1:7" ht="60">
      <c r="A1283" s="536" t="s">
        <v>7281</v>
      </c>
      <c r="B1283" s="419">
        <v>91534</v>
      </c>
      <c r="C1283" s="420" t="s">
        <v>3201</v>
      </c>
      <c r="D1283" s="421" t="s">
        <v>2695</v>
      </c>
      <c r="E1283" s="422">
        <v>9.1500000000000021</v>
      </c>
      <c r="F1283" s="422">
        <v>26.91</v>
      </c>
      <c r="G1283" s="422">
        <v>36.06</v>
      </c>
    </row>
    <row r="1284" spans="1:7" ht="60">
      <c r="A1284" s="536" t="s">
        <v>7281</v>
      </c>
      <c r="B1284" s="419">
        <v>91533</v>
      </c>
      <c r="C1284" s="420" t="s">
        <v>3200</v>
      </c>
      <c r="D1284" s="421" t="s">
        <v>2694</v>
      </c>
      <c r="E1284" s="422">
        <v>17.090000000000003</v>
      </c>
      <c r="F1284" s="422">
        <v>26.9</v>
      </c>
      <c r="G1284" s="422">
        <v>43.99</v>
      </c>
    </row>
    <row r="1285" spans="1:7" ht="60">
      <c r="A1285" s="536" t="s">
        <v>7281</v>
      </c>
      <c r="B1285" s="419">
        <v>95265</v>
      </c>
      <c r="C1285" s="420" t="s">
        <v>3195</v>
      </c>
      <c r="D1285" s="421" t="s">
        <v>2695</v>
      </c>
      <c r="E1285" s="422">
        <v>0.86</v>
      </c>
      <c r="F1285" s="422">
        <v>0</v>
      </c>
      <c r="G1285" s="422">
        <v>0.86</v>
      </c>
    </row>
    <row r="1286" spans="1:7" ht="60">
      <c r="A1286" s="536" t="s">
        <v>7281</v>
      </c>
      <c r="B1286" s="419">
        <v>95264</v>
      </c>
      <c r="C1286" s="420" t="s">
        <v>3194</v>
      </c>
      <c r="D1286" s="421" t="s">
        <v>2694</v>
      </c>
      <c r="E1286" s="422">
        <v>6.92</v>
      </c>
      <c r="F1286" s="422">
        <v>0</v>
      </c>
      <c r="G1286" s="422">
        <v>6.92</v>
      </c>
    </row>
    <row r="1287" spans="1:7" ht="60">
      <c r="A1287" s="536" t="s">
        <v>7281</v>
      </c>
      <c r="B1287" s="419">
        <v>90973</v>
      </c>
      <c r="C1287" s="420" t="s">
        <v>2851</v>
      </c>
      <c r="D1287" s="421" t="s">
        <v>2695</v>
      </c>
      <c r="E1287" s="422">
        <v>8.91</v>
      </c>
      <c r="F1287" s="422">
        <v>0</v>
      </c>
      <c r="G1287" s="422">
        <v>8.91</v>
      </c>
    </row>
    <row r="1288" spans="1:7" ht="60">
      <c r="A1288" s="536" t="s">
        <v>7281</v>
      </c>
      <c r="B1288" s="419">
        <v>90972</v>
      </c>
      <c r="C1288" s="420" t="s">
        <v>2850</v>
      </c>
      <c r="D1288" s="421" t="s">
        <v>2694</v>
      </c>
      <c r="E1288" s="422">
        <v>81.83</v>
      </c>
      <c r="F1288" s="422">
        <v>0</v>
      </c>
      <c r="G1288" s="422">
        <v>81.83</v>
      </c>
    </row>
    <row r="1289" spans="1:7" ht="60">
      <c r="A1289" s="536" t="s">
        <v>7281</v>
      </c>
      <c r="B1289" s="419">
        <v>91001</v>
      </c>
      <c r="C1289" s="420" t="s">
        <v>2863</v>
      </c>
      <c r="D1289" s="421" t="s">
        <v>2695</v>
      </c>
      <c r="E1289" s="422">
        <v>10.57</v>
      </c>
      <c r="F1289" s="422">
        <v>0</v>
      </c>
      <c r="G1289" s="422">
        <v>10.57</v>
      </c>
    </row>
    <row r="1290" spans="1:7" ht="60">
      <c r="A1290" s="536" t="s">
        <v>7281</v>
      </c>
      <c r="B1290" s="419">
        <v>90999</v>
      </c>
      <c r="C1290" s="420" t="s">
        <v>2862</v>
      </c>
      <c r="D1290" s="421" t="s">
        <v>2694</v>
      </c>
      <c r="E1290" s="422">
        <v>108.11</v>
      </c>
      <c r="F1290" s="422">
        <v>0</v>
      </c>
      <c r="G1290" s="422">
        <v>108.11</v>
      </c>
    </row>
    <row r="1291" spans="1:7" ht="60">
      <c r="A1291" s="536" t="s">
        <v>7281</v>
      </c>
      <c r="B1291" s="419">
        <v>5954</v>
      </c>
      <c r="C1291" s="420" t="s">
        <v>2836</v>
      </c>
      <c r="D1291" s="421" t="s">
        <v>2695</v>
      </c>
      <c r="E1291" s="422">
        <v>6.65</v>
      </c>
      <c r="F1291" s="422">
        <v>0</v>
      </c>
      <c r="G1291" s="422">
        <v>6.65</v>
      </c>
    </row>
    <row r="1292" spans="1:7" ht="60">
      <c r="A1292" s="536" t="s">
        <v>7281</v>
      </c>
      <c r="B1292" s="419">
        <v>5953</v>
      </c>
      <c r="C1292" s="420" t="s">
        <v>2835</v>
      </c>
      <c r="D1292" s="421" t="s">
        <v>2694</v>
      </c>
      <c r="E1292" s="422">
        <v>63.1</v>
      </c>
      <c r="F1292" s="422">
        <v>0</v>
      </c>
      <c r="G1292" s="422">
        <v>63.1</v>
      </c>
    </row>
    <row r="1293" spans="1:7" ht="60">
      <c r="A1293" s="536" t="s">
        <v>7281</v>
      </c>
      <c r="B1293" s="419">
        <v>90982</v>
      </c>
      <c r="C1293" s="420" t="s">
        <v>2857</v>
      </c>
      <c r="D1293" s="421" t="s">
        <v>2695</v>
      </c>
      <c r="E1293" s="422">
        <v>22.65</v>
      </c>
      <c r="F1293" s="422">
        <v>0</v>
      </c>
      <c r="G1293" s="422">
        <v>22.65</v>
      </c>
    </row>
    <row r="1294" spans="1:7" ht="60">
      <c r="A1294" s="536" t="s">
        <v>7281</v>
      </c>
      <c r="B1294" s="419">
        <v>90979</v>
      </c>
      <c r="C1294" s="420" t="s">
        <v>2856</v>
      </c>
      <c r="D1294" s="421" t="s">
        <v>2694</v>
      </c>
      <c r="E1294" s="422">
        <v>211.35</v>
      </c>
      <c r="F1294" s="422">
        <v>0</v>
      </c>
      <c r="G1294" s="422">
        <v>211.35</v>
      </c>
    </row>
    <row r="1295" spans="1:7" ht="60">
      <c r="A1295" s="536" t="s">
        <v>7281</v>
      </c>
      <c r="B1295" s="419">
        <v>90965</v>
      </c>
      <c r="C1295" s="420" t="s">
        <v>2845</v>
      </c>
      <c r="D1295" s="421" t="s">
        <v>2695</v>
      </c>
      <c r="E1295" s="422">
        <v>8.89</v>
      </c>
      <c r="F1295" s="422">
        <v>0</v>
      </c>
      <c r="G1295" s="422">
        <v>8.89</v>
      </c>
    </row>
    <row r="1296" spans="1:7" ht="60">
      <c r="A1296" s="536" t="s">
        <v>7281</v>
      </c>
      <c r="B1296" s="419">
        <v>90964</v>
      </c>
      <c r="C1296" s="420" t="s">
        <v>2844</v>
      </c>
      <c r="D1296" s="421" t="s">
        <v>2694</v>
      </c>
      <c r="E1296" s="422">
        <v>33.49</v>
      </c>
      <c r="F1296" s="422">
        <v>0</v>
      </c>
      <c r="G1296" s="422">
        <v>33.49</v>
      </c>
    </row>
    <row r="1297" spans="1:7" ht="60">
      <c r="A1297" s="536" t="s">
        <v>7281</v>
      </c>
      <c r="B1297" s="419">
        <v>91285</v>
      </c>
      <c r="C1297" s="420" t="s">
        <v>3392</v>
      </c>
      <c r="D1297" s="421" t="s">
        <v>2695</v>
      </c>
      <c r="E1297" s="422">
        <v>0.97</v>
      </c>
      <c r="F1297" s="422">
        <v>0</v>
      </c>
      <c r="G1297" s="422">
        <v>0.97</v>
      </c>
    </row>
    <row r="1298" spans="1:7" ht="60">
      <c r="A1298" s="536" t="s">
        <v>7281</v>
      </c>
      <c r="B1298" s="419">
        <v>91283</v>
      </c>
      <c r="C1298" s="420" t="s">
        <v>3397</v>
      </c>
      <c r="D1298" s="421" t="s">
        <v>2694</v>
      </c>
      <c r="E1298" s="422">
        <v>11.64</v>
      </c>
      <c r="F1298" s="422">
        <v>0</v>
      </c>
      <c r="G1298" s="422">
        <v>11.64</v>
      </c>
    </row>
    <row r="1299" spans="1:7" ht="60">
      <c r="A1299" s="536" t="s">
        <v>7281</v>
      </c>
      <c r="B1299" s="419">
        <v>95283</v>
      </c>
      <c r="C1299" s="420" t="s">
        <v>5789</v>
      </c>
      <c r="D1299" s="421" t="s">
        <v>2695</v>
      </c>
      <c r="E1299" s="422">
        <v>0.8</v>
      </c>
      <c r="F1299" s="422">
        <v>0</v>
      </c>
      <c r="G1299" s="422">
        <v>0.8</v>
      </c>
    </row>
    <row r="1300" spans="1:7" ht="60">
      <c r="A1300" s="536" t="s">
        <v>7281</v>
      </c>
      <c r="B1300" s="419">
        <v>95282</v>
      </c>
      <c r="C1300" s="420" t="s">
        <v>5766</v>
      </c>
      <c r="D1300" s="421" t="s">
        <v>2694</v>
      </c>
      <c r="E1300" s="422">
        <v>11.06</v>
      </c>
      <c r="F1300" s="422">
        <v>0</v>
      </c>
      <c r="G1300" s="422">
        <v>11.06</v>
      </c>
    </row>
    <row r="1301" spans="1:7" ht="60">
      <c r="A1301" s="536" t="s">
        <v>7281</v>
      </c>
      <c r="B1301" s="419">
        <v>95128</v>
      </c>
      <c r="C1301" s="420" t="s">
        <v>3350</v>
      </c>
      <c r="D1301" s="421" t="s">
        <v>2695</v>
      </c>
      <c r="E1301" s="422">
        <v>31.480000000000004</v>
      </c>
      <c r="F1301" s="422">
        <v>26.9</v>
      </c>
      <c r="G1301" s="422">
        <v>58.38</v>
      </c>
    </row>
    <row r="1302" spans="1:7" ht="60">
      <c r="A1302" s="536" t="s">
        <v>7281</v>
      </c>
      <c r="B1302" s="419">
        <v>95127</v>
      </c>
      <c r="C1302" s="420" t="s">
        <v>3348</v>
      </c>
      <c r="D1302" s="421" t="s">
        <v>2694</v>
      </c>
      <c r="E1302" s="422">
        <v>206.82</v>
      </c>
      <c r="F1302" s="422">
        <v>26.9</v>
      </c>
      <c r="G1302" s="422">
        <v>233.72</v>
      </c>
    </row>
    <row r="1303" spans="1:7" ht="60">
      <c r="A1303" s="536" t="s">
        <v>7281</v>
      </c>
      <c r="B1303" s="419">
        <v>92044</v>
      </c>
      <c r="C1303" s="420" t="s">
        <v>3349</v>
      </c>
      <c r="D1303" s="421" t="s">
        <v>2695</v>
      </c>
      <c r="E1303" s="422">
        <v>7.8</v>
      </c>
      <c r="F1303" s="422">
        <v>0</v>
      </c>
      <c r="G1303" s="422">
        <v>7.8</v>
      </c>
    </row>
    <row r="1304" spans="1:7" ht="60">
      <c r="A1304" s="536" t="s">
        <v>7281</v>
      </c>
      <c r="B1304" s="419">
        <v>92043</v>
      </c>
      <c r="C1304" s="420" t="s">
        <v>3347</v>
      </c>
      <c r="D1304" s="421" t="s">
        <v>2694</v>
      </c>
      <c r="E1304" s="422">
        <v>13.19</v>
      </c>
      <c r="F1304" s="422">
        <v>0</v>
      </c>
      <c r="G1304" s="422">
        <v>13.19</v>
      </c>
    </row>
    <row r="1305" spans="1:7" ht="60">
      <c r="A1305" s="536" t="s">
        <v>7281</v>
      </c>
      <c r="B1305" s="419">
        <v>92119</v>
      </c>
      <c r="C1305" s="420" t="s">
        <v>5782</v>
      </c>
      <c r="D1305" s="421" t="s">
        <v>2695</v>
      </c>
      <c r="E1305" s="422">
        <v>0.26</v>
      </c>
      <c r="F1305" s="422">
        <v>0</v>
      </c>
      <c r="G1305" s="422">
        <v>0.26</v>
      </c>
    </row>
    <row r="1306" spans="1:7" ht="60">
      <c r="A1306" s="536" t="s">
        <v>7281</v>
      </c>
      <c r="B1306" s="419">
        <v>92118</v>
      </c>
      <c r="C1306" s="420" t="s">
        <v>5759</v>
      </c>
      <c r="D1306" s="421" t="s">
        <v>2694</v>
      </c>
      <c r="E1306" s="422">
        <v>0.41</v>
      </c>
      <c r="F1306" s="422">
        <v>0</v>
      </c>
      <c r="G1306" s="422">
        <v>0.41</v>
      </c>
    </row>
    <row r="1307" spans="1:7" ht="60">
      <c r="A1307" s="536" t="s">
        <v>7281</v>
      </c>
      <c r="B1307" s="419">
        <v>95721</v>
      </c>
      <c r="C1307" s="420" t="s">
        <v>3120</v>
      </c>
      <c r="D1307" s="421" t="s">
        <v>2695</v>
      </c>
      <c r="E1307" s="422">
        <v>96.32</v>
      </c>
      <c r="F1307" s="422">
        <v>28.14</v>
      </c>
      <c r="G1307" s="422">
        <v>124.46</v>
      </c>
    </row>
    <row r="1308" spans="1:7" ht="60">
      <c r="A1308" s="536" t="s">
        <v>7281</v>
      </c>
      <c r="B1308" s="419">
        <v>95720</v>
      </c>
      <c r="C1308" s="420" t="s">
        <v>3121</v>
      </c>
      <c r="D1308" s="421" t="s">
        <v>2694</v>
      </c>
      <c r="E1308" s="422">
        <v>278.69</v>
      </c>
      <c r="F1308" s="422">
        <v>28.13</v>
      </c>
      <c r="G1308" s="422">
        <v>306.82</v>
      </c>
    </row>
    <row r="1309" spans="1:7" ht="60">
      <c r="A1309" s="536" t="s">
        <v>7281</v>
      </c>
      <c r="B1309" s="419">
        <v>104716</v>
      </c>
      <c r="C1309" s="420" t="s">
        <v>7284</v>
      </c>
      <c r="D1309" s="421" t="s">
        <v>2694</v>
      </c>
      <c r="E1309" s="422">
        <v>268.13</v>
      </c>
      <c r="F1309" s="422">
        <v>28.14</v>
      </c>
      <c r="G1309" s="422">
        <v>296.27</v>
      </c>
    </row>
    <row r="1310" spans="1:7" ht="60">
      <c r="A1310" s="536" t="s">
        <v>7281</v>
      </c>
      <c r="B1310" s="419">
        <v>104717</v>
      </c>
      <c r="C1310" s="420" t="s">
        <v>7285</v>
      </c>
      <c r="D1310" s="421" t="s">
        <v>2695</v>
      </c>
      <c r="E1310" s="422">
        <v>91.01</v>
      </c>
      <c r="F1310" s="422">
        <v>28.14</v>
      </c>
      <c r="G1310" s="422">
        <v>119.15</v>
      </c>
    </row>
    <row r="1311" spans="1:7" ht="60">
      <c r="A1311" s="536" t="s">
        <v>7281</v>
      </c>
      <c r="B1311" s="419">
        <v>5632</v>
      </c>
      <c r="C1311" s="420" t="s">
        <v>3113</v>
      </c>
      <c r="D1311" s="421" t="s">
        <v>2695</v>
      </c>
      <c r="E1311" s="422">
        <v>71.820000000000007</v>
      </c>
      <c r="F1311" s="422">
        <v>28.13</v>
      </c>
      <c r="G1311" s="422">
        <v>99.95</v>
      </c>
    </row>
    <row r="1312" spans="1:7" ht="60">
      <c r="A1312" s="536" t="s">
        <v>7281</v>
      </c>
      <c r="B1312" s="419">
        <v>5631</v>
      </c>
      <c r="C1312" s="420" t="s">
        <v>3112</v>
      </c>
      <c r="D1312" s="421" t="s">
        <v>2694</v>
      </c>
      <c r="E1312" s="422">
        <v>202.97</v>
      </c>
      <c r="F1312" s="422">
        <v>28.15</v>
      </c>
      <c r="G1312" s="422">
        <v>231.12</v>
      </c>
    </row>
    <row r="1313" spans="1:7" ht="60">
      <c r="A1313" s="536" t="s">
        <v>7281</v>
      </c>
      <c r="B1313" s="419">
        <v>88908</v>
      </c>
      <c r="C1313" s="420" t="s">
        <v>3115</v>
      </c>
      <c r="D1313" s="421" t="s">
        <v>2695</v>
      </c>
      <c r="E1313" s="422">
        <v>80.179999999999993</v>
      </c>
      <c r="F1313" s="422">
        <v>28.14</v>
      </c>
      <c r="G1313" s="422">
        <v>108.32</v>
      </c>
    </row>
    <row r="1314" spans="1:7" ht="60">
      <c r="A1314" s="536" t="s">
        <v>7281</v>
      </c>
      <c r="B1314" s="419">
        <v>88907</v>
      </c>
      <c r="C1314" s="420" t="s">
        <v>3114</v>
      </c>
      <c r="D1314" s="421" t="s">
        <v>2694</v>
      </c>
      <c r="E1314" s="422">
        <v>246.60000000000002</v>
      </c>
      <c r="F1314" s="422">
        <v>28.13</v>
      </c>
      <c r="G1314" s="422">
        <v>274.73</v>
      </c>
    </row>
    <row r="1315" spans="1:7" ht="60">
      <c r="A1315" s="536" t="s">
        <v>7281</v>
      </c>
      <c r="B1315" s="419">
        <v>5911</v>
      </c>
      <c r="C1315" s="420" t="s">
        <v>3343</v>
      </c>
      <c r="D1315" s="421" t="s">
        <v>2695</v>
      </c>
      <c r="E1315" s="422">
        <v>14.190000000000001</v>
      </c>
      <c r="F1315" s="422">
        <v>19.510000000000002</v>
      </c>
      <c r="G1315" s="422">
        <v>33.700000000000003</v>
      </c>
    </row>
    <row r="1316" spans="1:7" ht="60">
      <c r="A1316" s="536" t="s">
        <v>7281</v>
      </c>
      <c r="B1316" s="419">
        <v>5909</v>
      </c>
      <c r="C1316" s="420" t="s">
        <v>3342</v>
      </c>
      <c r="D1316" s="421" t="s">
        <v>2694</v>
      </c>
      <c r="E1316" s="422">
        <v>22.029999999999998</v>
      </c>
      <c r="F1316" s="422">
        <v>19.510000000000002</v>
      </c>
      <c r="G1316" s="422">
        <v>41.54</v>
      </c>
    </row>
    <row r="1317" spans="1:7" ht="60">
      <c r="A1317" s="536" t="s">
        <v>7281</v>
      </c>
      <c r="B1317" s="419">
        <v>91486</v>
      </c>
      <c r="C1317" s="420" t="s">
        <v>5779</v>
      </c>
      <c r="D1317" s="421" t="s">
        <v>2695</v>
      </c>
      <c r="E1317" s="422">
        <v>48.269999999999996</v>
      </c>
      <c r="F1317" s="422">
        <v>27.95</v>
      </c>
      <c r="G1317" s="422">
        <v>76.22</v>
      </c>
    </row>
    <row r="1318" spans="1:7" ht="60">
      <c r="A1318" s="536" t="s">
        <v>7281</v>
      </c>
      <c r="B1318" s="419">
        <v>83362</v>
      </c>
      <c r="C1318" s="420" t="s">
        <v>5746</v>
      </c>
      <c r="D1318" s="421" t="s">
        <v>2694</v>
      </c>
      <c r="E1318" s="422">
        <v>255.64000000000001</v>
      </c>
      <c r="F1318" s="422">
        <v>27.96</v>
      </c>
      <c r="G1318" s="422">
        <v>283.60000000000002</v>
      </c>
    </row>
    <row r="1319" spans="1:7" ht="60">
      <c r="A1319" s="536" t="s">
        <v>7281</v>
      </c>
      <c r="B1319" s="419">
        <v>89235</v>
      </c>
      <c r="C1319" s="420" t="s">
        <v>3278</v>
      </c>
      <c r="D1319" s="421" t="s">
        <v>2695</v>
      </c>
      <c r="E1319" s="422">
        <v>158.73000000000002</v>
      </c>
      <c r="F1319" s="422">
        <v>26.57</v>
      </c>
      <c r="G1319" s="422">
        <v>185.3</v>
      </c>
    </row>
    <row r="1320" spans="1:7" ht="60">
      <c r="A1320" s="536" t="s">
        <v>7281</v>
      </c>
      <c r="B1320" s="419">
        <v>89234</v>
      </c>
      <c r="C1320" s="420" t="s">
        <v>3276</v>
      </c>
      <c r="D1320" s="421" t="s">
        <v>2694</v>
      </c>
      <c r="E1320" s="422">
        <v>541.2299999999999</v>
      </c>
      <c r="F1320" s="422">
        <v>26.57</v>
      </c>
      <c r="G1320" s="422">
        <v>567.79999999999995</v>
      </c>
    </row>
    <row r="1321" spans="1:7" ht="60">
      <c r="A1321" s="536" t="s">
        <v>7281</v>
      </c>
      <c r="B1321" s="419">
        <v>89243</v>
      </c>
      <c r="C1321" s="420" t="s">
        <v>3279</v>
      </c>
      <c r="D1321" s="421" t="s">
        <v>2695</v>
      </c>
      <c r="E1321" s="422">
        <v>359.97</v>
      </c>
      <c r="F1321" s="422">
        <v>26.59</v>
      </c>
      <c r="G1321" s="422">
        <v>386.56</v>
      </c>
    </row>
    <row r="1322" spans="1:7" ht="60">
      <c r="A1322" s="536" t="s">
        <v>7281</v>
      </c>
      <c r="B1322" s="419">
        <v>89242</v>
      </c>
      <c r="C1322" s="420" t="s">
        <v>3277</v>
      </c>
      <c r="D1322" s="421" t="s">
        <v>2694</v>
      </c>
      <c r="E1322" s="422">
        <v>1308.07</v>
      </c>
      <c r="F1322" s="422">
        <v>26.55</v>
      </c>
      <c r="G1322" s="422">
        <v>1334.62</v>
      </c>
    </row>
    <row r="1323" spans="1:7" ht="60">
      <c r="A1323" s="536" t="s">
        <v>7281</v>
      </c>
      <c r="B1323" s="419">
        <v>93416</v>
      </c>
      <c r="C1323" s="420" t="s">
        <v>2867</v>
      </c>
      <c r="D1323" s="421" t="s">
        <v>2695</v>
      </c>
      <c r="E1323" s="422">
        <v>0.36</v>
      </c>
      <c r="F1323" s="422">
        <v>0</v>
      </c>
      <c r="G1323" s="422">
        <v>0.36</v>
      </c>
    </row>
    <row r="1324" spans="1:7" ht="60">
      <c r="A1324" s="536" t="s">
        <v>7281</v>
      </c>
      <c r="B1324" s="419">
        <v>93415</v>
      </c>
      <c r="C1324" s="420" t="s">
        <v>2874</v>
      </c>
      <c r="D1324" s="421" t="s">
        <v>2694</v>
      </c>
      <c r="E1324" s="422">
        <v>12.75</v>
      </c>
      <c r="F1324" s="422">
        <v>0</v>
      </c>
      <c r="G1324" s="422">
        <v>12.75</v>
      </c>
    </row>
    <row r="1325" spans="1:7" ht="60">
      <c r="A1325" s="536" t="s">
        <v>7281</v>
      </c>
      <c r="B1325" s="419">
        <v>5689</v>
      </c>
      <c r="C1325" s="420" t="s">
        <v>3264</v>
      </c>
      <c r="D1325" s="421" t="s">
        <v>2694</v>
      </c>
      <c r="E1325" s="422">
        <v>6.55</v>
      </c>
      <c r="F1325" s="422">
        <v>0</v>
      </c>
      <c r="G1325" s="422">
        <v>6.55</v>
      </c>
    </row>
    <row r="1326" spans="1:7" ht="60">
      <c r="A1326" s="536" t="s">
        <v>7281</v>
      </c>
      <c r="B1326" s="419">
        <v>5690</v>
      </c>
      <c r="C1326" s="420" t="s">
        <v>7286</v>
      </c>
      <c r="D1326" s="421" t="s">
        <v>2695</v>
      </c>
      <c r="E1326" s="422">
        <v>4.24</v>
      </c>
      <c r="F1326" s="422">
        <v>0</v>
      </c>
      <c r="G1326" s="422">
        <v>4.24</v>
      </c>
    </row>
    <row r="1327" spans="1:7" ht="60">
      <c r="A1327" s="536" t="s">
        <v>7281</v>
      </c>
      <c r="B1327" s="419">
        <v>5923</v>
      </c>
      <c r="C1327" s="420" t="s">
        <v>3266</v>
      </c>
      <c r="D1327" s="421" t="s">
        <v>2695</v>
      </c>
      <c r="E1327" s="422">
        <v>3.32</v>
      </c>
      <c r="F1327" s="422">
        <v>0</v>
      </c>
      <c r="G1327" s="422">
        <v>3.32</v>
      </c>
    </row>
    <row r="1328" spans="1:7" ht="60">
      <c r="A1328" s="536" t="s">
        <v>7281</v>
      </c>
      <c r="B1328" s="419">
        <v>5921</v>
      </c>
      <c r="C1328" s="420" t="s">
        <v>3265</v>
      </c>
      <c r="D1328" s="421" t="s">
        <v>2694</v>
      </c>
      <c r="E1328" s="422">
        <v>5.13</v>
      </c>
      <c r="F1328" s="422">
        <v>0</v>
      </c>
      <c r="G1328" s="422">
        <v>5.13</v>
      </c>
    </row>
    <row r="1329" spans="1:7" ht="60">
      <c r="A1329" s="536" t="s">
        <v>7281</v>
      </c>
      <c r="B1329" s="419">
        <v>95212</v>
      </c>
      <c r="C1329" s="420" t="s">
        <v>5764</v>
      </c>
      <c r="D1329" s="421" t="s">
        <v>2694</v>
      </c>
      <c r="E1329" s="422">
        <v>139.34</v>
      </c>
      <c r="F1329" s="422">
        <v>36.5</v>
      </c>
      <c r="G1329" s="422">
        <v>175.84</v>
      </c>
    </row>
    <row r="1330" spans="1:7" ht="60">
      <c r="A1330" s="536" t="s">
        <v>7281</v>
      </c>
      <c r="B1330" s="419">
        <v>95213</v>
      </c>
      <c r="C1330" s="420" t="s">
        <v>5787</v>
      </c>
      <c r="D1330" s="421" t="s">
        <v>2695</v>
      </c>
      <c r="E1330" s="422">
        <v>74.09</v>
      </c>
      <c r="F1330" s="422">
        <v>36.5</v>
      </c>
      <c r="G1330" s="422">
        <v>110.59</v>
      </c>
    </row>
    <row r="1331" spans="1:7" ht="60">
      <c r="A1331" s="536" t="s">
        <v>7281</v>
      </c>
      <c r="B1331" s="419">
        <v>93272</v>
      </c>
      <c r="C1331" s="420" t="s">
        <v>5761</v>
      </c>
      <c r="D1331" s="421" t="s">
        <v>2694</v>
      </c>
      <c r="E1331" s="422">
        <v>77.170000000000016</v>
      </c>
      <c r="F1331" s="422">
        <v>36.51</v>
      </c>
      <c r="G1331" s="422">
        <v>113.68</v>
      </c>
    </row>
    <row r="1332" spans="1:7" ht="60">
      <c r="A1332" s="536" t="s">
        <v>7281</v>
      </c>
      <c r="B1332" s="419">
        <v>93274</v>
      </c>
      <c r="C1332" s="420" t="s">
        <v>5784</v>
      </c>
      <c r="D1332" s="421" t="s">
        <v>2695</v>
      </c>
      <c r="E1332" s="422">
        <v>44.680000000000007</v>
      </c>
      <c r="F1332" s="422">
        <v>36.5</v>
      </c>
      <c r="G1332" s="422">
        <v>81.180000000000007</v>
      </c>
    </row>
    <row r="1333" spans="1:7" ht="60">
      <c r="A1333" s="536" t="s">
        <v>7281</v>
      </c>
      <c r="B1333" s="419">
        <v>83766</v>
      </c>
      <c r="C1333" s="420" t="s">
        <v>2772</v>
      </c>
      <c r="D1333" s="421" t="s">
        <v>2695</v>
      </c>
      <c r="E1333" s="422">
        <v>20.399999999999999</v>
      </c>
      <c r="F1333" s="422">
        <v>27.75</v>
      </c>
      <c r="G1333" s="422">
        <v>48.15</v>
      </c>
    </row>
    <row r="1334" spans="1:7" ht="60">
      <c r="A1334" s="536" t="s">
        <v>7281</v>
      </c>
      <c r="B1334" s="419">
        <v>83765</v>
      </c>
      <c r="C1334" s="420" t="s">
        <v>2771</v>
      </c>
      <c r="D1334" s="421" t="s">
        <v>2694</v>
      </c>
      <c r="E1334" s="422">
        <v>80.209999999999994</v>
      </c>
      <c r="F1334" s="422">
        <v>27.75</v>
      </c>
      <c r="G1334" s="422">
        <v>107.96</v>
      </c>
    </row>
    <row r="1335" spans="1:7" ht="60">
      <c r="A1335" s="536" t="s">
        <v>7281</v>
      </c>
      <c r="B1335" s="419">
        <v>95873</v>
      </c>
      <c r="C1335" s="420" t="s">
        <v>2892</v>
      </c>
      <c r="D1335" s="421" t="s">
        <v>2695</v>
      </c>
      <c r="E1335" s="422">
        <v>10.86</v>
      </c>
      <c r="F1335" s="422">
        <v>0</v>
      </c>
      <c r="G1335" s="422">
        <v>10.86</v>
      </c>
    </row>
    <row r="1336" spans="1:7" ht="60">
      <c r="A1336" s="536" t="s">
        <v>7281</v>
      </c>
      <c r="B1336" s="419">
        <v>95872</v>
      </c>
      <c r="C1336" s="420" t="s">
        <v>2891</v>
      </c>
      <c r="D1336" s="421" t="s">
        <v>2694</v>
      </c>
      <c r="E1336" s="422">
        <v>306.93</v>
      </c>
      <c r="F1336" s="422">
        <v>0</v>
      </c>
      <c r="G1336" s="422">
        <v>306.93</v>
      </c>
    </row>
    <row r="1337" spans="1:7" ht="60">
      <c r="A1337" s="536" t="s">
        <v>7281</v>
      </c>
      <c r="B1337" s="419">
        <v>73395</v>
      </c>
      <c r="C1337" s="420" t="s">
        <v>2872</v>
      </c>
      <c r="D1337" s="421" t="s">
        <v>2695</v>
      </c>
      <c r="E1337" s="422">
        <v>7.63</v>
      </c>
      <c r="F1337" s="422">
        <v>0</v>
      </c>
      <c r="G1337" s="422">
        <v>7.63</v>
      </c>
    </row>
    <row r="1338" spans="1:7" ht="60">
      <c r="A1338" s="536" t="s">
        <v>7281</v>
      </c>
      <c r="B1338" s="419">
        <v>73417</v>
      </c>
      <c r="C1338" s="420" t="s">
        <v>2873</v>
      </c>
      <c r="D1338" s="421" t="s">
        <v>2694</v>
      </c>
      <c r="E1338" s="422">
        <v>199.12</v>
      </c>
      <c r="F1338" s="422">
        <v>0</v>
      </c>
      <c r="G1338" s="422">
        <v>199.12</v>
      </c>
    </row>
    <row r="1339" spans="1:7" ht="60">
      <c r="A1339" s="536" t="s">
        <v>7281</v>
      </c>
      <c r="B1339" s="419">
        <v>93428</v>
      </c>
      <c r="C1339" s="420" t="s">
        <v>2878</v>
      </c>
      <c r="D1339" s="421" t="s">
        <v>2695</v>
      </c>
      <c r="E1339" s="422">
        <v>6.79</v>
      </c>
      <c r="F1339" s="422">
        <v>0</v>
      </c>
      <c r="G1339" s="422">
        <v>6.79</v>
      </c>
    </row>
    <row r="1340" spans="1:7" ht="60">
      <c r="A1340" s="536" t="s">
        <v>7281</v>
      </c>
      <c r="B1340" s="419">
        <v>93427</v>
      </c>
      <c r="C1340" s="420" t="s">
        <v>2876</v>
      </c>
      <c r="D1340" s="421" t="s">
        <v>2694</v>
      </c>
      <c r="E1340" s="422">
        <v>180.85</v>
      </c>
      <c r="F1340" s="422">
        <v>0</v>
      </c>
      <c r="G1340" s="422">
        <v>180.85</v>
      </c>
    </row>
    <row r="1341" spans="1:7" ht="60">
      <c r="A1341" s="536" t="s">
        <v>7281</v>
      </c>
      <c r="B1341" s="419">
        <v>93422</v>
      </c>
      <c r="C1341" s="420" t="s">
        <v>2877</v>
      </c>
      <c r="D1341" s="421" t="s">
        <v>2695</v>
      </c>
      <c r="E1341" s="422">
        <v>4.8</v>
      </c>
      <c r="F1341" s="422">
        <v>0</v>
      </c>
      <c r="G1341" s="422">
        <v>4.8</v>
      </c>
    </row>
    <row r="1342" spans="1:7" ht="60">
      <c r="A1342" s="536" t="s">
        <v>7281</v>
      </c>
      <c r="B1342" s="419">
        <v>93421</v>
      </c>
      <c r="C1342" s="420" t="s">
        <v>2875</v>
      </c>
      <c r="D1342" s="421" t="s">
        <v>2694</v>
      </c>
      <c r="E1342" s="422">
        <v>78.92</v>
      </c>
      <c r="F1342" s="422">
        <v>0</v>
      </c>
      <c r="G1342" s="422">
        <v>78.92</v>
      </c>
    </row>
    <row r="1343" spans="1:7" ht="60">
      <c r="A1343" s="536" t="s">
        <v>7281</v>
      </c>
      <c r="B1343" s="419">
        <v>93282</v>
      </c>
      <c r="C1343" s="420" t="s">
        <v>2729</v>
      </c>
      <c r="D1343" s="421" t="s">
        <v>2695</v>
      </c>
      <c r="E1343" s="422">
        <v>8.43</v>
      </c>
      <c r="F1343" s="422">
        <v>26.28</v>
      </c>
      <c r="G1343" s="422">
        <v>34.71</v>
      </c>
    </row>
    <row r="1344" spans="1:7" ht="60">
      <c r="A1344" s="536" t="s">
        <v>7281</v>
      </c>
      <c r="B1344" s="419">
        <v>93281</v>
      </c>
      <c r="C1344" s="420" t="s">
        <v>2728</v>
      </c>
      <c r="D1344" s="421" t="s">
        <v>2694</v>
      </c>
      <c r="E1344" s="422">
        <v>9.240000000000002</v>
      </c>
      <c r="F1344" s="422">
        <v>26.28</v>
      </c>
      <c r="G1344" s="422">
        <v>35.520000000000003</v>
      </c>
    </row>
    <row r="1345" spans="1:7" ht="60">
      <c r="A1345" s="536" t="s">
        <v>7281</v>
      </c>
      <c r="B1345" s="419">
        <v>89273</v>
      </c>
      <c r="C1345" s="420" t="s">
        <v>2934</v>
      </c>
      <c r="D1345" s="421" t="s">
        <v>2695</v>
      </c>
      <c r="E1345" s="422">
        <v>85.37</v>
      </c>
      <c r="F1345" s="422">
        <v>36.51</v>
      </c>
      <c r="G1345" s="422">
        <v>121.88</v>
      </c>
    </row>
    <row r="1346" spans="1:7" ht="60">
      <c r="A1346" s="536" t="s">
        <v>7281</v>
      </c>
      <c r="B1346" s="419">
        <v>89272</v>
      </c>
      <c r="C1346" s="420" t="s">
        <v>2933</v>
      </c>
      <c r="D1346" s="421" t="s">
        <v>2694</v>
      </c>
      <c r="E1346" s="422">
        <v>199.19</v>
      </c>
      <c r="F1346" s="422">
        <v>36.5</v>
      </c>
      <c r="G1346" s="422">
        <v>235.69</v>
      </c>
    </row>
    <row r="1347" spans="1:7" ht="60">
      <c r="A1347" s="536" t="s">
        <v>7281</v>
      </c>
      <c r="B1347" s="419">
        <v>93288</v>
      </c>
      <c r="C1347" s="420" t="s">
        <v>2941</v>
      </c>
      <c r="D1347" s="421" t="s">
        <v>2695</v>
      </c>
      <c r="E1347" s="422">
        <v>156.74</v>
      </c>
      <c r="F1347" s="422">
        <v>36.5</v>
      </c>
      <c r="G1347" s="422">
        <v>193.24</v>
      </c>
    </row>
    <row r="1348" spans="1:7" ht="60">
      <c r="A1348" s="536" t="s">
        <v>7281</v>
      </c>
      <c r="B1348" s="419">
        <v>93287</v>
      </c>
      <c r="C1348" s="420" t="s">
        <v>2940</v>
      </c>
      <c r="D1348" s="421" t="s">
        <v>2694</v>
      </c>
      <c r="E1348" s="422">
        <v>325.79000000000002</v>
      </c>
      <c r="F1348" s="422">
        <v>36.51</v>
      </c>
      <c r="G1348" s="422">
        <v>362.3</v>
      </c>
    </row>
    <row r="1349" spans="1:7" ht="60">
      <c r="A1349" s="536" t="s">
        <v>7281</v>
      </c>
      <c r="B1349" s="419">
        <v>93403</v>
      </c>
      <c r="C1349" s="420" t="s">
        <v>2932</v>
      </c>
      <c r="D1349" s="421" t="s">
        <v>2695</v>
      </c>
      <c r="E1349" s="422">
        <v>46.999999999999993</v>
      </c>
      <c r="F1349" s="422">
        <v>31.71</v>
      </c>
      <c r="G1349" s="422">
        <v>78.709999999999994</v>
      </c>
    </row>
    <row r="1350" spans="1:7" ht="60">
      <c r="A1350" s="536" t="s">
        <v>7281</v>
      </c>
      <c r="B1350" s="419">
        <v>93402</v>
      </c>
      <c r="C1350" s="420" t="s">
        <v>2931</v>
      </c>
      <c r="D1350" s="421" t="s">
        <v>2694</v>
      </c>
      <c r="E1350" s="422">
        <v>258.48</v>
      </c>
      <c r="F1350" s="422">
        <v>31.71</v>
      </c>
      <c r="G1350" s="422">
        <v>290.19</v>
      </c>
    </row>
    <row r="1351" spans="1:7" ht="60">
      <c r="A1351" s="536" t="s">
        <v>7281</v>
      </c>
      <c r="B1351" s="419">
        <v>5930</v>
      </c>
      <c r="C1351" s="420" t="s">
        <v>2926</v>
      </c>
      <c r="D1351" s="421" t="s">
        <v>2695</v>
      </c>
      <c r="E1351" s="422">
        <v>50.13</v>
      </c>
      <c r="F1351" s="422">
        <v>31.71</v>
      </c>
      <c r="G1351" s="422">
        <v>81.84</v>
      </c>
    </row>
    <row r="1352" spans="1:7" ht="60">
      <c r="A1352" s="536" t="s">
        <v>7281</v>
      </c>
      <c r="B1352" s="419">
        <v>5928</v>
      </c>
      <c r="C1352" s="420" t="s">
        <v>2925</v>
      </c>
      <c r="D1352" s="421" t="s">
        <v>2694</v>
      </c>
      <c r="E1352" s="422">
        <v>264.46000000000004</v>
      </c>
      <c r="F1352" s="422">
        <v>31.72</v>
      </c>
      <c r="G1352" s="422">
        <v>296.18</v>
      </c>
    </row>
    <row r="1353" spans="1:7" ht="60">
      <c r="A1353" s="536" t="s">
        <v>7281</v>
      </c>
      <c r="B1353" s="419">
        <v>91635</v>
      </c>
      <c r="C1353" s="420" t="s">
        <v>2914</v>
      </c>
      <c r="D1353" s="421" t="s">
        <v>2695</v>
      </c>
      <c r="E1353" s="422">
        <v>41.55</v>
      </c>
      <c r="F1353" s="422">
        <v>31.7</v>
      </c>
      <c r="G1353" s="422">
        <v>73.25</v>
      </c>
    </row>
    <row r="1354" spans="1:7" ht="60">
      <c r="A1354" s="536" t="s">
        <v>7281</v>
      </c>
      <c r="B1354" s="419">
        <v>91634</v>
      </c>
      <c r="C1354" s="420" t="s">
        <v>2913</v>
      </c>
      <c r="D1354" s="421" t="s">
        <v>2694</v>
      </c>
      <c r="E1354" s="422">
        <v>220.82999999999998</v>
      </c>
      <c r="F1354" s="422">
        <v>31.71</v>
      </c>
      <c r="G1354" s="422">
        <v>252.54</v>
      </c>
    </row>
    <row r="1355" spans="1:7" ht="60">
      <c r="A1355" s="536" t="s">
        <v>7281</v>
      </c>
      <c r="B1355" s="419">
        <v>98765</v>
      </c>
      <c r="C1355" s="420" t="s">
        <v>2778</v>
      </c>
      <c r="D1355" s="421" t="s">
        <v>2695</v>
      </c>
      <c r="E1355" s="422">
        <v>7.0000000000000007E-2</v>
      </c>
      <c r="F1355" s="422">
        <v>0</v>
      </c>
      <c r="G1355" s="422">
        <v>7.0000000000000007E-2</v>
      </c>
    </row>
    <row r="1356" spans="1:7" ht="60">
      <c r="A1356" s="536" t="s">
        <v>7281</v>
      </c>
      <c r="B1356" s="419">
        <v>98764</v>
      </c>
      <c r="C1356" s="420" t="s">
        <v>2777</v>
      </c>
      <c r="D1356" s="421" t="s">
        <v>2694</v>
      </c>
      <c r="E1356" s="422">
        <v>3.39</v>
      </c>
      <c r="F1356" s="422">
        <v>0</v>
      </c>
      <c r="G1356" s="422">
        <v>3.39</v>
      </c>
    </row>
    <row r="1357" spans="1:7" ht="60">
      <c r="A1357" s="536" t="s">
        <v>7281</v>
      </c>
      <c r="B1357" s="419">
        <v>99834</v>
      </c>
      <c r="C1357" s="420" t="s">
        <v>5790</v>
      </c>
      <c r="D1357" s="421" t="s">
        <v>2695</v>
      </c>
      <c r="E1357" s="422">
        <v>0.21</v>
      </c>
      <c r="F1357" s="422">
        <v>0</v>
      </c>
      <c r="G1357" s="422">
        <v>0.21</v>
      </c>
    </row>
    <row r="1358" spans="1:7" ht="60">
      <c r="A1358" s="536" t="s">
        <v>7281</v>
      </c>
      <c r="B1358" s="419">
        <v>99833</v>
      </c>
      <c r="C1358" s="420" t="s">
        <v>5767</v>
      </c>
      <c r="D1358" s="421" t="s">
        <v>2694</v>
      </c>
      <c r="E1358" s="422">
        <v>3.46</v>
      </c>
      <c r="F1358" s="422">
        <v>0</v>
      </c>
      <c r="G1358" s="422">
        <v>3.46</v>
      </c>
    </row>
    <row r="1359" spans="1:7" ht="60">
      <c r="A1359" s="536" t="s">
        <v>7281</v>
      </c>
      <c r="B1359" s="419">
        <v>90687</v>
      </c>
      <c r="C1359" s="420" t="s">
        <v>5778</v>
      </c>
      <c r="D1359" s="421" t="s">
        <v>2695</v>
      </c>
      <c r="E1359" s="422">
        <v>53.83</v>
      </c>
      <c r="F1359" s="422">
        <v>26.58</v>
      </c>
      <c r="G1359" s="422">
        <v>80.41</v>
      </c>
    </row>
    <row r="1360" spans="1:7" ht="60">
      <c r="A1360" s="536" t="s">
        <v>7281</v>
      </c>
      <c r="B1360" s="419">
        <v>90686</v>
      </c>
      <c r="C1360" s="420" t="s">
        <v>5756</v>
      </c>
      <c r="D1360" s="421" t="s">
        <v>2694</v>
      </c>
      <c r="E1360" s="422">
        <v>154.66000000000003</v>
      </c>
      <c r="F1360" s="422">
        <v>26.58</v>
      </c>
      <c r="G1360" s="422">
        <v>181.24</v>
      </c>
    </row>
    <row r="1361" spans="1:7" ht="60">
      <c r="A1361" s="536" t="s">
        <v>7281</v>
      </c>
      <c r="B1361" s="419">
        <v>5952</v>
      </c>
      <c r="C1361" s="420" t="s">
        <v>2758</v>
      </c>
      <c r="D1361" s="421" t="s">
        <v>2695</v>
      </c>
      <c r="E1361" s="422">
        <v>10.040000000000003</v>
      </c>
      <c r="F1361" s="422">
        <v>23.8</v>
      </c>
      <c r="G1361" s="422">
        <v>33.840000000000003</v>
      </c>
    </row>
    <row r="1362" spans="1:7" ht="60">
      <c r="A1362" s="536" t="s">
        <v>7281</v>
      </c>
      <c r="B1362" s="419">
        <v>5795</v>
      </c>
      <c r="C1362" s="420" t="s">
        <v>2759</v>
      </c>
      <c r="D1362" s="421" t="s">
        <v>2694</v>
      </c>
      <c r="E1362" s="422">
        <v>12.02</v>
      </c>
      <c r="F1362" s="422">
        <v>23.8</v>
      </c>
      <c r="G1362" s="422">
        <v>35.82</v>
      </c>
    </row>
    <row r="1363" spans="1:7" ht="60">
      <c r="A1363" s="536" t="s">
        <v>7281</v>
      </c>
      <c r="B1363" s="419">
        <v>102274</v>
      </c>
      <c r="C1363" s="420" t="s">
        <v>2746</v>
      </c>
      <c r="D1363" s="421" t="s">
        <v>2695</v>
      </c>
      <c r="E1363" s="422">
        <v>8.9499999999999993</v>
      </c>
      <c r="F1363" s="422">
        <v>23.8</v>
      </c>
      <c r="G1363" s="422">
        <v>32.75</v>
      </c>
    </row>
    <row r="1364" spans="1:7" ht="60">
      <c r="A1364" s="536" t="s">
        <v>7281</v>
      </c>
      <c r="B1364" s="419">
        <v>102275</v>
      </c>
      <c r="C1364" s="420" t="s">
        <v>2745</v>
      </c>
      <c r="D1364" s="421" t="s">
        <v>2694</v>
      </c>
      <c r="E1364" s="422">
        <v>11.02</v>
      </c>
      <c r="F1364" s="422">
        <v>23.8</v>
      </c>
      <c r="G1364" s="422">
        <v>34.82</v>
      </c>
    </row>
    <row r="1365" spans="1:7" ht="60">
      <c r="A1365" s="536" t="s">
        <v>7281</v>
      </c>
      <c r="B1365" s="419">
        <v>95259</v>
      </c>
      <c r="C1365" s="420" t="s">
        <v>2755</v>
      </c>
      <c r="D1365" s="421" t="s">
        <v>2695</v>
      </c>
      <c r="E1365" s="422">
        <v>9.8200000000000038</v>
      </c>
      <c r="F1365" s="422">
        <v>23.81</v>
      </c>
      <c r="G1365" s="422">
        <v>33.630000000000003</v>
      </c>
    </row>
    <row r="1366" spans="1:7" ht="60">
      <c r="A1366" s="536" t="s">
        <v>7281</v>
      </c>
      <c r="B1366" s="419">
        <v>95258</v>
      </c>
      <c r="C1366" s="420" t="s">
        <v>2754</v>
      </c>
      <c r="D1366" s="421" t="s">
        <v>2694</v>
      </c>
      <c r="E1366" s="422">
        <v>11.580000000000002</v>
      </c>
      <c r="F1366" s="422">
        <v>23.81</v>
      </c>
      <c r="G1366" s="422">
        <v>35.39</v>
      </c>
    </row>
    <row r="1367" spans="1:7" ht="60">
      <c r="A1367" s="536" t="s">
        <v>7281</v>
      </c>
      <c r="B1367" s="419">
        <v>92967</v>
      </c>
      <c r="C1367" s="420" t="s">
        <v>2744</v>
      </c>
      <c r="D1367" s="421" t="s">
        <v>2695</v>
      </c>
      <c r="E1367" s="422">
        <v>10.09</v>
      </c>
      <c r="F1367" s="422">
        <v>23.81</v>
      </c>
      <c r="G1367" s="422">
        <v>33.9</v>
      </c>
    </row>
    <row r="1368" spans="1:7" ht="60">
      <c r="A1368" s="536" t="s">
        <v>7281</v>
      </c>
      <c r="B1368" s="419">
        <v>92966</v>
      </c>
      <c r="C1368" s="420" t="s">
        <v>2743</v>
      </c>
      <c r="D1368" s="421" t="s">
        <v>2694</v>
      </c>
      <c r="E1368" s="422">
        <v>12.129999999999999</v>
      </c>
      <c r="F1368" s="422">
        <v>23.81</v>
      </c>
      <c r="G1368" s="422">
        <v>35.94</v>
      </c>
    </row>
    <row r="1369" spans="1:7" ht="60">
      <c r="A1369" s="536" t="s">
        <v>7281</v>
      </c>
      <c r="B1369" s="419">
        <v>96156</v>
      </c>
      <c r="C1369" s="420" t="s">
        <v>3071</v>
      </c>
      <c r="D1369" s="421" t="s">
        <v>2695</v>
      </c>
      <c r="E1369" s="422">
        <v>44.800000000000004</v>
      </c>
      <c r="F1369" s="422">
        <v>26.57</v>
      </c>
      <c r="G1369" s="422">
        <v>71.37</v>
      </c>
    </row>
    <row r="1370" spans="1:7" ht="60">
      <c r="A1370" s="536" t="s">
        <v>7281</v>
      </c>
      <c r="B1370" s="419">
        <v>96158</v>
      </c>
      <c r="C1370" s="420" t="s">
        <v>3070</v>
      </c>
      <c r="D1370" s="421" t="s">
        <v>2694</v>
      </c>
      <c r="E1370" s="422">
        <v>124.99</v>
      </c>
      <c r="F1370" s="422">
        <v>26.58</v>
      </c>
      <c r="G1370" s="422">
        <v>151.57</v>
      </c>
    </row>
    <row r="1371" spans="1:7" ht="60">
      <c r="A1371" s="536" t="s">
        <v>7281</v>
      </c>
      <c r="B1371" s="419">
        <v>90693</v>
      </c>
      <c r="C1371" s="420" t="s">
        <v>3077</v>
      </c>
      <c r="D1371" s="421" t="s">
        <v>2695</v>
      </c>
      <c r="E1371" s="422">
        <v>39.94</v>
      </c>
      <c r="F1371" s="422">
        <v>26.58</v>
      </c>
      <c r="G1371" s="422">
        <v>66.52</v>
      </c>
    </row>
    <row r="1372" spans="1:7" ht="60">
      <c r="A1372" s="536" t="s">
        <v>7281</v>
      </c>
      <c r="B1372" s="419">
        <v>90692</v>
      </c>
      <c r="C1372" s="420" t="s">
        <v>3076</v>
      </c>
      <c r="D1372" s="421" t="s">
        <v>2694</v>
      </c>
      <c r="E1372" s="422">
        <v>115.33999999999999</v>
      </c>
      <c r="F1372" s="422">
        <v>26.58</v>
      </c>
      <c r="G1372" s="422">
        <v>141.91999999999999</v>
      </c>
    </row>
    <row r="1373" spans="1:7" ht="60">
      <c r="A1373" s="536" t="s">
        <v>7281</v>
      </c>
      <c r="B1373" s="419">
        <v>96246</v>
      </c>
      <c r="C1373" s="420" t="s">
        <v>7287</v>
      </c>
      <c r="D1373" s="421" t="s">
        <v>2695</v>
      </c>
      <c r="E1373" s="422">
        <v>43.819999999999993</v>
      </c>
      <c r="F1373" s="422">
        <v>28.14</v>
      </c>
      <c r="G1373" s="422">
        <v>71.959999999999994</v>
      </c>
    </row>
    <row r="1374" spans="1:7" ht="60">
      <c r="A1374" s="536" t="s">
        <v>7281</v>
      </c>
      <c r="B1374" s="419">
        <v>96245</v>
      </c>
      <c r="C1374" s="420" t="s">
        <v>7288</v>
      </c>
      <c r="D1374" s="421" t="s">
        <v>2694</v>
      </c>
      <c r="E1374" s="422">
        <v>97.58</v>
      </c>
      <c r="F1374" s="422">
        <v>28.13</v>
      </c>
      <c r="G1374" s="422">
        <v>125.71</v>
      </c>
    </row>
    <row r="1375" spans="1:7" ht="60">
      <c r="A1375" s="536" t="s">
        <v>7281</v>
      </c>
      <c r="B1375" s="419">
        <v>88404</v>
      </c>
      <c r="C1375" s="420" t="s">
        <v>5772</v>
      </c>
      <c r="D1375" s="421" t="s">
        <v>2695</v>
      </c>
      <c r="E1375" s="422">
        <v>0.93</v>
      </c>
      <c r="F1375" s="422">
        <v>0</v>
      </c>
      <c r="G1375" s="422">
        <v>0.93</v>
      </c>
    </row>
    <row r="1376" spans="1:7" ht="60">
      <c r="A1376" s="536" t="s">
        <v>7281</v>
      </c>
      <c r="B1376" s="419">
        <v>88399</v>
      </c>
      <c r="C1376" s="420" t="s">
        <v>5750</v>
      </c>
      <c r="D1376" s="421" t="s">
        <v>2694</v>
      </c>
      <c r="E1376" s="422">
        <v>3.1</v>
      </c>
      <c r="F1376" s="422">
        <v>0</v>
      </c>
      <c r="G1376" s="422">
        <v>3.1</v>
      </c>
    </row>
    <row r="1377" spans="1:7" ht="60">
      <c r="A1377" s="536" t="s">
        <v>7281</v>
      </c>
      <c r="B1377" s="419">
        <v>88392</v>
      </c>
      <c r="C1377" s="420" t="s">
        <v>5770</v>
      </c>
      <c r="D1377" s="421" t="s">
        <v>2695</v>
      </c>
      <c r="E1377" s="422">
        <v>0.99</v>
      </c>
      <c r="F1377" s="422">
        <v>0</v>
      </c>
      <c r="G1377" s="422">
        <v>0.99</v>
      </c>
    </row>
    <row r="1378" spans="1:7" ht="60">
      <c r="A1378" s="536" t="s">
        <v>7281</v>
      </c>
      <c r="B1378" s="419">
        <v>88386</v>
      </c>
      <c r="C1378" s="420" t="s">
        <v>5748</v>
      </c>
      <c r="D1378" s="421" t="s">
        <v>2694</v>
      </c>
      <c r="E1378" s="422">
        <v>4.0999999999999996</v>
      </c>
      <c r="F1378" s="422">
        <v>0</v>
      </c>
      <c r="G1378" s="422">
        <v>4.0999999999999996</v>
      </c>
    </row>
    <row r="1379" spans="1:7" ht="60">
      <c r="A1379" s="536" t="s">
        <v>7281</v>
      </c>
      <c r="B1379" s="419">
        <v>88398</v>
      </c>
      <c r="C1379" s="420" t="s">
        <v>5771</v>
      </c>
      <c r="D1379" s="421" t="s">
        <v>2695</v>
      </c>
      <c r="E1379" s="422">
        <v>1.18</v>
      </c>
      <c r="F1379" s="422">
        <v>0</v>
      </c>
      <c r="G1379" s="422">
        <v>1.18</v>
      </c>
    </row>
    <row r="1380" spans="1:7" ht="60">
      <c r="A1380" s="536" t="s">
        <v>7281</v>
      </c>
      <c r="B1380" s="419">
        <v>88393</v>
      </c>
      <c r="C1380" s="420" t="s">
        <v>5749</v>
      </c>
      <c r="D1380" s="421" t="s">
        <v>2694</v>
      </c>
      <c r="E1380" s="422">
        <v>5.55</v>
      </c>
      <c r="F1380" s="422">
        <v>0</v>
      </c>
      <c r="G1380" s="422">
        <v>5.55</v>
      </c>
    </row>
    <row r="1381" spans="1:7" ht="60">
      <c r="A1381" s="536" t="s">
        <v>7281</v>
      </c>
      <c r="B1381" s="419">
        <v>90638</v>
      </c>
      <c r="C1381" s="420" t="s">
        <v>2703</v>
      </c>
      <c r="D1381" s="421" t="s">
        <v>2695</v>
      </c>
      <c r="E1381" s="422">
        <v>4.74</v>
      </c>
      <c r="F1381" s="422">
        <v>0</v>
      </c>
      <c r="G1381" s="422">
        <v>4.74</v>
      </c>
    </row>
    <row r="1382" spans="1:7" ht="60">
      <c r="A1382" s="536" t="s">
        <v>7281</v>
      </c>
      <c r="B1382" s="419">
        <v>90637</v>
      </c>
      <c r="C1382" s="420" t="s">
        <v>2702</v>
      </c>
      <c r="D1382" s="421" t="s">
        <v>2694</v>
      </c>
      <c r="E1382" s="422">
        <v>13.39</v>
      </c>
      <c r="F1382" s="422">
        <v>0</v>
      </c>
      <c r="G1382" s="422">
        <v>13.39</v>
      </c>
    </row>
    <row r="1383" spans="1:7" ht="60">
      <c r="A1383" s="536" t="s">
        <v>7281</v>
      </c>
      <c r="B1383" s="419">
        <v>5806</v>
      </c>
      <c r="C1383" s="420" t="s">
        <v>2808</v>
      </c>
      <c r="D1383" s="421" t="s">
        <v>2695</v>
      </c>
      <c r="E1383" s="422">
        <v>0.25</v>
      </c>
      <c r="F1383" s="422">
        <v>0</v>
      </c>
      <c r="G1383" s="422">
        <v>0.25</v>
      </c>
    </row>
    <row r="1384" spans="1:7" ht="60">
      <c r="A1384" s="536" t="s">
        <v>7281</v>
      </c>
      <c r="B1384" s="419">
        <v>73536</v>
      </c>
      <c r="C1384" s="420" t="s">
        <v>2809</v>
      </c>
      <c r="D1384" s="421" t="s">
        <v>2694</v>
      </c>
      <c r="E1384" s="422">
        <v>23.45</v>
      </c>
      <c r="F1384" s="422">
        <v>0</v>
      </c>
      <c r="G1384" s="422">
        <v>23.45</v>
      </c>
    </row>
    <row r="1385" spans="1:7" ht="60">
      <c r="A1385" s="536" t="s">
        <v>7281</v>
      </c>
      <c r="B1385" s="419">
        <v>7043</v>
      </c>
      <c r="C1385" s="420" t="s">
        <v>2802</v>
      </c>
      <c r="D1385" s="421" t="s">
        <v>2695</v>
      </c>
      <c r="E1385" s="422">
        <v>0.32</v>
      </c>
      <c r="F1385" s="422">
        <v>0</v>
      </c>
      <c r="G1385" s="422">
        <v>0.32</v>
      </c>
    </row>
    <row r="1386" spans="1:7" ht="60">
      <c r="A1386" s="536" t="s">
        <v>7281</v>
      </c>
      <c r="B1386" s="419">
        <v>7042</v>
      </c>
      <c r="C1386" s="420" t="s">
        <v>2801</v>
      </c>
      <c r="D1386" s="421" t="s">
        <v>2694</v>
      </c>
      <c r="E1386" s="422">
        <v>27.73</v>
      </c>
      <c r="F1386" s="422">
        <v>0</v>
      </c>
      <c r="G1386" s="422">
        <v>27.73</v>
      </c>
    </row>
    <row r="1387" spans="1:7" ht="60">
      <c r="A1387" s="536" t="s">
        <v>7281</v>
      </c>
      <c r="B1387" s="419">
        <v>5934</v>
      </c>
      <c r="C1387" s="420" t="s">
        <v>3272</v>
      </c>
      <c r="D1387" s="421" t="s">
        <v>2695</v>
      </c>
      <c r="E1387" s="422">
        <v>86.53</v>
      </c>
      <c r="F1387" s="422">
        <v>34.270000000000003</v>
      </c>
      <c r="G1387" s="422">
        <v>120.8</v>
      </c>
    </row>
    <row r="1388" spans="1:7" ht="60">
      <c r="A1388" s="536" t="s">
        <v>7281</v>
      </c>
      <c r="B1388" s="419">
        <v>5932</v>
      </c>
      <c r="C1388" s="420" t="s">
        <v>3271</v>
      </c>
      <c r="D1388" s="421" t="s">
        <v>2694</v>
      </c>
      <c r="E1388" s="422">
        <v>268.29999999999995</v>
      </c>
      <c r="F1388" s="422">
        <v>34.28</v>
      </c>
      <c r="G1388" s="422">
        <v>302.58</v>
      </c>
    </row>
    <row r="1389" spans="1:7" ht="60">
      <c r="A1389" s="536" t="s">
        <v>7281</v>
      </c>
      <c r="B1389" s="419">
        <v>96159</v>
      </c>
      <c r="C1389" s="420" t="s">
        <v>2739</v>
      </c>
      <c r="D1389" s="421" t="s">
        <v>2695</v>
      </c>
      <c r="E1389" s="422">
        <v>73.350000000000009</v>
      </c>
      <c r="F1389" s="422">
        <v>26.58</v>
      </c>
      <c r="G1389" s="422">
        <v>99.93</v>
      </c>
    </row>
    <row r="1390" spans="1:7" ht="60">
      <c r="A1390" s="536" t="s">
        <v>7281</v>
      </c>
      <c r="B1390" s="419">
        <v>95133</v>
      </c>
      <c r="C1390" s="420" t="s">
        <v>2738</v>
      </c>
      <c r="D1390" s="421" t="s">
        <v>2694</v>
      </c>
      <c r="E1390" s="422">
        <v>163.83999999999997</v>
      </c>
      <c r="F1390" s="422">
        <v>26.58</v>
      </c>
      <c r="G1390" s="422">
        <v>190.42</v>
      </c>
    </row>
    <row r="1391" spans="1:7" ht="60">
      <c r="A1391" s="536" t="s">
        <v>7281</v>
      </c>
      <c r="B1391" s="419">
        <v>92961</v>
      </c>
      <c r="C1391" s="420" t="s">
        <v>2780</v>
      </c>
      <c r="D1391" s="421" t="s">
        <v>2695</v>
      </c>
      <c r="E1391" s="422">
        <v>5.43</v>
      </c>
      <c r="F1391" s="422">
        <v>0</v>
      </c>
      <c r="G1391" s="422">
        <v>5.43</v>
      </c>
    </row>
    <row r="1392" spans="1:7" ht="60">
      <c r="A1392" s="536" t="s">
        <v>7281</v>
      </c>
      <c r="B1392" s="419">
        <v>92960</v>
      </c>
      <c r="C1392" s="420" t="s">
        <v>2779</v>
      </c>
      <c r="D1392" s="421" t="s">
        <v>2694</v>
      </c>
      <c r="E1392" s="422">
        <v>20.07</v>
      </c>
      <c r="F1392" s="422">
        <v>0</v>
      </c>
      <c r="G1392" s="422">
        <v>20.07</v>
      </c>
    </row>
    <row r="1393" spans="1:7" ht="60">
      <c r="A1393" s="536" t="s">
        <v>7281</v>
      </c>
      <c r="B1393" s="419">
        <v>93409</v>
      </c>
      <c r="C1393" s="420" t="s">
        <v>7289</v>
      </c>
      <c r="D1393" s="421" t="s">
        <v>2695</v>
      </c>
      <c r="E1393" s="422">
        <v>17.8</v>
      </c>
      <c r="F1393" s="422">
        <v>24.3</v>
      </c>
      <c r="G1393" s="422">
        <v>42.1</v>
      </c>
    </row>
    <row r="1394" spans="1:7" ht="60">
      <c r="A1394" s="536" t="s">
        <v>7281</v>
      </c>
      <c r="B1394" s="419">
        <v>93408</v>
      </c>
      <c r="C1394" s="420" t="s">
        <v>7290</v>
      </c>
      <c r="D1394" s="421" t="s">
        <v>2694</v>
      </c>
      <c r="E1394" s="422">
        <v>76.97</v>
      </c>
      <c r="F1394" s="422">
        <v>24.3</v>
      </c>
      <c r="G1394" s="422">
        <v>101.27</v>
      </c>
    </row>
    <row r="1395" spans="1:7" ht="60">
      <c r="A1395" s="536" t="s">
        <v>7281</v>
      </c>
      <c r="B1395" s="419">
        <v>92113</v>
      </c>
      <c r="C1395" s="420" t="s">
        <v>5781</v>
      </c>
      <c r="D1395" s="421" t="s">
        <v>2695</v>
      </c>
      <c r="E1395" s="422">
        <v>1.1000000000000001</v>
      </c>
      <c r="F1395" s="422">
        <v>0</v>
      </c>
      <c r="G1395" s="422">
        <v>1.1000000000000001</v>
      </c>
    </row>
    <row r="1396" spans="1:7" ht="60">
      <c r="A1396" s="536" t="s">
        <v>7281</v>
      </c>
      <c r="B1396" s="419">
        <v>92112</v>
      </c>
      <c r="C1396" s="420" t="s">
        <v>5758</v>
      </c>
      <c r="D1396" s="421" t="s">
        <v>2694</v>
      </c>
      <c r="E1396" s="422">
        <v>3.1</v>
      </c>
      <c r="F1396" s="422">
        <v>0</v>
      </c>
      <c r="G1396" s="422">
        <v>3.1</v>
      </c>
    </row>
    <row r="1397" spans="1:7" ht="60">
      <c r="A1397" s="536" t="s">
        <v>7281</v>
      </c>
      <c r="B1397" s="419">
        <v>90675</v>
      </c>
      <c r="C1397" s="420" t="s">
        <v>3305</v>
      </c>
      <c r="D1397" s="421" t="s">
        <v>2695</v>
      </c>
      <c r="E1397" s="422">
        <v>336.93</v>
      </c>
      <c r="F1397" s="422">
        <v>26.92</v>
      </c>
      <c r="G1397" s="422">
        <v>363.85</v>
      </c>
    </row>
    <row r="1398" spans="1:7" ht="60">
      <c r="A1398" s="536" t="s">
        <v>7281</v>
      </c>
      <c r="B1398" s="419">
        <v>90674</v>
      </c>
      <c r="C1398" s="420" t="s">
        <v>3301</v>
      </c>
      <c r="D1398" s="421" t="s">
        <v>2694</v>
      </c>
      <c r="E1398" s="422">
        <v>787.97</v>
      </c>
      <c r="F1398" s="422">
        <v>26.89</v>
      </c>
      <c r="G1398" s="422">
        <v>814.86</v>
      </c>
    </row>
    <row r="1399" spans="1:7" ht="60">
      <c r="A1399" s="536" t="s">
        <v>7281</v>
      </c>
      <c r="B1399" s="419">
        <v>93225</v>
      </c>
      <c r="C1399" s="420" t="s">
        <v>3327</v>
      </c>
      <c r="D1399" s="421" t="s">
        <v>2695</v>
      </c>
      <c r="E1399" s="422">
        <v>512.35</v>
      </c>
      <c r="F1399" s="422">
        <v>26.9</v>
      </c>
      <c r="G1399" s="422">
        <v>539.25</v>
      </c>
    </row>
    <row r="1400" spans="1:7" ht="60">
      <c r="A1400" s="536" t="s">
        <v>7281</v>
      </c>
      <c r="B1400" s="419">
        <v>93224</v>
      </c>
      <c r="C1400" s="420" t="s">
        <v>3324</v>
      </c>
      <c r="D1400" s="421" t="s">
        <v>2694</v>
      </c>
      <c r="E1400" s="422">
        <v>1175.1399999999999</v>
      </c>
      <c r="F1400" s="422">
        <v>26.92</v>
      </c>
      <c r="G1400" s="422">
        <v>1202.06</v>
      </c>
    </row>
    <row r="1401" spans="1:7" ht="60">
      <c r="A1401" s="536" t="s">
        <v>7281</v>
      </c>
      <c r="B1401" s="419">
        <v>104696</v>
      </c>
      <c r="C1401" s="420" t="s">
        <v>7291</v>
      </c>
      <c r="D1401" s="421" t="s">
        <v>2695</v>
      </c>
      <c r="E1401" s="422">
        <v>9.36</v>
      </c>
      <c r="F1401" s="422">
        <v>26.9</v>
      </c>
      <c r="G1401" s="422">
        <v>36.26</v>
      </c>
    </row>
    <row r="1402" spans="1:7" ht="60">
      <c r="A1402" s="536" t="s">
        <v>7281</v>
      </c>
      <c r="B1402" s="419">
        <v>104695</v>
      </c>
      <c r="C1402" s="420" t="s">
        <v>7292</v>
      </c>
      <c r="D1402" s="421" t="s">
        <v>2694</v>
      </c>
      <c r="E1402" s="422">
        <v>12.160000000000004</v>
      </c>
      <c r="F1402" s="422">
        <v>26.9</v>
      </c>
      <c r="G1402" s="422">
        <v>39.06</v>
      </c>
    </row>
    <row r="1403" spans="1:7" ht="60">
      <c r="A1403" s="536" t="s">
        <v>7281</v>
      </c>
      <c r="B1403" s="419">
        <v>90681</v>
      </c>
      <c r="C1403" s="420" t="s">
        <v>3306</v>
      </c>
      <c r="D1403" s="421" t="s">
        <v>2695</v>
      </c>
      <c r="E1403" s="422">
        <v>156.85999999999999</v>
      </c>
      <c r="F1403" s="422">
        <v>26.9</v>
      </c>
      <c r="G1403" s="422">
        <v>183.76</v>
      </c>
    </row>
    <row r="1404" spans="1:7" ht="60">
      <c r="A1404" s="536" t="s">
        <v>7281</v>
      </c>
      <c r="B1404" s="419">
        <v>90680</v>
      </c>
      <c r="C1404" s="420" t="s">
        <v>3302</v>
      </c>
      <c r="D1404" s="421" t="s">
        <v>2694</v>
      </c>
      <c r="E1404" s="422">
        <v>399.55</v>
      </c>
      <c r="F1404" s="422">
        <v>26.9</v>
      </c>
      <c r="G1404" s="422">
        <v>426.45</v>
      </c>
    </row>
    <row r="1405" spans="1:7" ht="60">
      <c r="A1405" s="536" t="s">
        <v>7281</v>
      </c>
      <c r="B1405" s="419">
        <v>102875</v>
      </c>
      <c r="C1405" s="420" t="s">
        <v>7293</v>
      </c>
      <c r="D1405" s="421" t="s">
        <v>2695</v>
      </c>
      <c r="E1405" s="422">
        <v>488.41999999999996</v>
      </c>
      <c r="F1405" s="422">
        <v>26.89</v>
      </c>
      <c r="G1405" s="422">
        <v>515.30999999999995</v>
      </c>
    </row>
    <row r="1406" spans="1:7" ht="60">
      <c r="A1406" s="536" t="s">
        <v>7281</v>
      </c>
      <c r="B1406" s="419">
        <v>102874</v>
      </c>
      <c r="C1406" s="420" t="s">
        <v>7294</v>
      </c>
      <c r="D1406" s="421" t="s">
        <v>2694</v>
      </c>
      <c r="E1406" s="422">
        <v>1088.19</v>
      </c>
      <c r="F1406" s="422">
        <v>26.87</v>
      </c>
      <c r="G1406" s="422">
        <v>1115.06</v>
      </c>
    </row>
    <row r="1407" spans="1:7" ht="60">
      <c r="A1407" s="536" t="s">
        <v>7281</v>
      </c>
      <c r="B1407" s="419">
        <v>102965</v>
      </c>
      <c r="C1407" s="420" t="s">
        <v>7295</v>
      </c>
      <c r="D1407" s="421" t="s">
        <v>2695</v>
      </c>
      <c r="E1407" s="422">
        <v>241.19000000000003</v>
      </c>
      <c r="F1407" s="422">
        <v>26.91</v>
      </c>
      <c r="G1407" s="422">
        <v>268.10000000000002</v>
      </c>
    </row>
    <row r="1408" spans="1:7" ht="60">
      <c r="A1408" s="536" t="s">
        <v>7281</v>
      </c>
      <c r="B1408" s="419">
        <v>102964</v>
      </c>
      <c r="C1408" s="420" t="s">
        <v>7296</v>
      </c>
      <c r="D1408" s="421" t="s">
        <v>2694</v>
      </c>
      <c r="E1408" s="422">
        <v>503.03000000000003</v>
      </c>
      <c r="F1408" s="422">
        <v>26.92</v>
      </c>
      <c r="G1408" s="422">
        <v>529.95000000000005</v>
      </c>
    </row>
    <row r="1409" spans="1:7" ht="60">
      <c r="A1409" s="536" t="s">
        <v>7281</v>
      </c>
      <c r="B1409" s="419">
        <v>95703</v>
      </c>
      <c r="C1409" s="420" t="s">
        <v>3329</v>
      </c>
      <c r="D1409" s="421" t="s">
        <v>2695</v>
      </c>
      <c r="E1409" s="422">
        <v>13.870000000000005</v>
      </c>
      <c r="F1409" s="422">
        <v>26.9</v>
      </c>
      <c r="G1409" s="422">
        <v>40.770000000000003</v>
      </c>
    </row>
    <row r="1410" spans="1:7" ht="60">
      <c r="A1410" s="536" t="s">
        <v>7281</v>
      </c>
      <c r="B1410" s="419">
        <v>95702</v>
      </c>
      <c r="C1410" s="420" t="s">
        <v>3326</v>
      </c>
      <c r="D1410" s="421" t="s">
        <v>2694</v>
      </c>
      <c r="E1410" s="422">
        <v>21.94</v>
      </c>
      <c r="F1410" s="422">
        <v>26.91</v>
      </c>
      <c r="G1410" s="422">
        <v>48.85</v>
      </c>
    </row>
    <row r="1411" spans="1:7" ht="60">
      <c r="A1411" s="536" t="s">
        <v>7281</v>
      </c>
      <c r="B1411" s="419">
        <v>90626</v>
      </c>
      <c r="C1411" s="420" t="s">
        <v>3303</v>
      </c>
      <c r="D1411" s="421" t="s">
        <v>2695</v>
      </c>
      <c r="E1411" s="422">
        <v>2.59</v>
      </c>
      <c r="F1411" s="422">
        <v>0</v>
      </c>
      <c r="G1411" s="422">
        <v>2.59</v>
      </c>
    </row>
    <row r="1412" spans="1:7" ht="60">
      <c r="A1412" s="536" t="s">
        <v>7281</v>
      </c>
      <c r="B1412" s="419">
        <v>90625</v>
      </c>
      <c r="C1412" s="420" t="s">
        <v>3299</v>
      </c>
      <c r="D1412" s="421" t="s">
        <v>2694</v>
      </c>
      <c r="E1412" s="422">
        <v>7.45</v>
      </c>
      <c r="F1412" s="422">
        <v>0</v>
      </c>
      <c r="G1412" s="422">
        <v>7.45</v>
      </c>
    </row>
    <row r="1413" spans="1:7" ht="60">
      <c r="A1413" s="536" t="s">
        <v>7281</v>
      </c>
      <c r="B1413" s="419">
        <v>102881</v>
      </c>
      <c r="C1413" s="420" t="s">
        <v>7297</v>
      </c>
      <c r="D1413" s="421" t="s">
        <v>2695</v>
      </c>
      <c r="E1413" s="422">
        <v>675.57</v>
      </c>
      <c r="F1413" s="422">
        <v>26.9</v>
      </c>
      <c r="G1413" s="422">
        <v>702.47</v>
      </c>
    </row>
    <row r="1414" spans="1:7" ht="60">
      <c r="A1414" s="536" t="s">
        <v>7281</v>
      </c>
      <c r="B1414" s="419">
        <v>102880</v>
      </c>
      <c r="C1414" s="420" t="s">
        <v>7298</v>
      </c>
      <c r="D1414" s="421" t="s">
        <v>2694</v>
      </c>
      <c r="E1414" s="422">
        <v>1523.03</v>
      </c>
      <c r="F1414" s="422">
        <v>26.96</v>
      </c>
      <c r="G1414" s="422">
        <v>1549.99</v>
      </c>
    </row>
    <row r="1415" spans="1:7" ht="60">
      <c r="A1415" s="536" t="s">
        <v>7281</v>
      </c>
      <c r="B1415" s="419">
        <v>103225</v>
      </c>
      <c r="C1415" s="420" t="s">
        <v>7299</v>
      </c>
      <c r="D1415" s="421" t="s">
        <v>2695</v>
      </c>
      <c r="E1415" s="422">
        <v>212.22</v>
      </c>
      <c r="F1415" s="422">
        <v>26.9</v>
      </c>
      <c r="G1415" s="422">
        <v>239.12</v>
      </c>
    </row>
    <row r="1416" spans="1:7" ht="60">
      <c r="A1416" s="536" t="s">
        <v>7281</v>
      </c>
      <c r="B1416" s="419">
        <v>103224</v>
      </c>
      <c r="C1416" s="420" t="s">
        <v>7300</v>
      </c>
      <c r="D1416" s="421" t="s">
        <v>2694</v>
      </c>
      <c r="E1416" s="422">
        <v>450.4</v>
      </c>
      <c r="F1416" s="422">
        <v>26.92</v>
      </c>
      <c r="G1416" s="422">
        <v>477.32</v>
      </c>
    </row>
    <row r="1417" spans="1:7" ht="60">
      <c r="A1417" s="536" t="s">
        <v>7281</v>
      </c>
      <c r="B1417" s="419">
        <v>103237</v>
      </c>
      <c r="C1417" s="420" t="s">
        <v>7301</v>
      </c>
      <c r="D1417" s="421" t="s">
        <v>2695</v>
      </c>
      <c r="E1417" s="422">
        <v>648.54999999999995</v>
      </c>
      <c r="F1417" s="422">
        <v>26.88</v>
      </c>
      <c r="G1417" s="422">
        <v>675.43</v>
      </c>
    </row>
    <row r="1418" spans="1:7" ht="60">
      <c r="A1418" s="536" t="s">
        <v>7281</v>
      </c>
      <c r="B1418" s="419">
        <v>103236</v>
      </c>
      <c r="C1418" s="420" t="s">
        <v>7302</v>
      </c>
      <c r="D1418" s="421" t="s">
        <v>2694</v>
      </c>
      <c r="E1418" s="422">
        <v>1419.34</v>
      </c>
      <c r="F1418" s="422">
        <v>26.89</v>
      </c>
      <c r="G1418" s="422">
        <v>1446.23</v>
      </c>
    </row>
    <row r="1419" spans="1:7" ht="60">
      <c r="A1419" s="536" t="s">
        <v>7281</v>
      </c>
      <c r="B1419" s="419">
        <v>103231</v>
      </c>
      <c r="C1419" s="420" t="s">
        <v>7303</v>
      </c>
      <c r="D1419" s="421" t="s">
        <v>2695</v>
      </c>
      <c r="E1419" s="422">
        <v>476.39</v>
      </c>
      <c r="F1419" s="422">
        <v>26.92</v>
      </c>
      <c r="G1419" s="422">
        <v>503.31</v>
      </c>
    </row>
    <row r="1420" spans="1:7" ht="60">
      <c r="A1420" s="536" t="s">
        <v>7281</v>
      </c>
      <c r="B1420" s="419">
        <v>103230</v>
      </c>
      <c r="C1420" s="420" t="s">
        <v>7304</v>
      </c>
      <c r="D1420" s="421" t="s">
        <v>2694</v>
      </c>
      <c r="E1420" s="422">
        <v>1029.8699999999999</v>
      </c>
      <c r="F1420" s="422">
        <v>26.94</v>
      </c>
      <c r="G1420" s="422">
        <v>1056.81</v>
      </c>
    </row>
    <row r="1421" spans="1:7" ht="60">
      <c r="A1421" s="536" t="s">
        <v>7281</v>
      </c>
      <c r="B1421" s="419">
        <v>95621</v>
      </c>
      <c r="C1421" s="420" t="s">
        <v>3328</v>
      </c>
      <c r="D1421" s="421" t="s">
        <v>2695</v>
      </c>
      <c r="E1421" s="422">
        <v>9.5100000000000016</v>
      </c>
      <c r="F1421" s="422">
        <v>23.8</v>
      </c>
      <c r="G1421" s="422">
        <v>33.31</v>
      </c>
    </row>
    <row r="1422" spans="1:7" ht="60">
      <c r="A1422" s="536" t="s">
        <v>7281</v>
      </c>
      <c r="B1422" s="419">
        <v>95620</v>
      </c>
      <c r="C1422" s="420" t="s">
        <v>3325</v>
      </c>
      <c r="D1422" s="421" t="s">
        <v>2694</v>
      </c>
      <c r="E1422" s="422">
        <v>10.940000000000001</v>
      </c>
      <c r="F1422" s="422">
        <v>23.81</v>
      </c>
      <c r="G1422" s="422">
        <v>34.75</v>
      </c>
    </row>
    <row r="1423" spans="1:7" ht="60">
      <c r="A1423" s="536" t="s">
        <v>7281</v>
      </c>
      <c r="B1423" s="419">
        <v>102975</v>
      </c>
      <c r="C1423" s="420" t="s">
        <v>7305</v>
      </c>
      <c r="D1423" s="421" t="s">
        <v>2695</v>
      </c>
      <c r="E1423" s="422">
        <v>133.23999999999998</v>
      </c>
      <c r="F1423" s="422">
        <v>26.9</v>
      </c>
      <c r="G1423" s="422">
        <v>160.13999999999999</v>
      </c>
    </row>
    <row r="1424" spans="1:7" ht="60">
      <c r="A1424" s="536" t="s">
        <v>7281</v>
      </c>
      <c r="B1424" s="419">
        <v>102976</v>
      </c>
      <c r="C1424" s="420" t="s">
        <v>7306</v>
      </c>
      <c r="D1424" s="421" t="s">
        <v>2694</v>
      </c>
      <c r="E1424" s="422">
        <v>277.09000000000003</v>
      </c>
      <c r="F1424" s="422">
        <v>26.9</v>
      </c>
      <c r="G1424" s="422">
        <v>303.99</v>
      </c>
    </row>
    <row r="1425" spans="1:7" ht="60">
      <c r="A1425" s="536" t="s">
        <v>7281</v>
      </c>
      <c r="B1425" s="419">
        <v>90632</v>
      </c>
      <c r="C1425" s="420" t="s">
        <v>3304</v>
      </c>
      <c r="D1425" s="421" t="s">
        <v>2695</v>
      </c>
      <c r="E1425" s="422">
        <v>80.990000000000009</v>
      </c>
      <c r="F1425" s="422">
        <v>26.9</v>
      </c>
      <c r="G1425" s="422">
        <v>107.89</v>
      </c>
    </row>
    <row r="1426" spans="1:7" ht="60">
      <c r="A1426" s="536" t="s">
        <v>7281</v>
      </c>
      <c r="B1426" s="419">
        <v>90631</v>
      </c>
      <c r="C1426" s="420" t="s">
        <v>3300</v>
      </c>
      <c r="D1426" s="421" t="s">
        <v>2694</v>
      </c>
      <c r="E1426" s="422">
        <v>153.95000000000002</v>
      </c>
      <c r="F1426" s="422">
        <v>26.91</v>
      </c>
      <c r="G1426" s="422">
        <v>180.86</v>
      </c>
    </row>
    <row r="1427" spans="1:7" ht="60">
      <c r="A1427" s="536" t="s">
        <v>7281</v>
      </c>
      <c r="B1427" s="419">
        <v>95709</v>
      </c>
      <c r="C1427" s="420" t="s">
        <v>7307</v>
      </c>
      <c r="D1427" s="421" t="s">
        <v>2695</v>
      </c>
      <c r="E1427" s="422">
        <v>81.69</v>
      </c>
      <c r="F1427" s="422">
        <v>26.91</v>
      </c>
      <c r="G1427" s="422">
        <v>108.6</v>
      </c>
    </row>
    <row r="1428" spans="1:7" ht="60">
      <c r="A1428" s="536" t="s">
        <v>7281</v>
      </c>
      <c r="B1428" s="419">
        <v>95708</v>
      </c>
      <c r="C1428" s="420" t="s">
        <v>7308</v>
      </c>
      <c r="D1428" s="421" t="s">
        <v>2694</v>
      </c>
      <c r="E1428" s="422">
        <v>157.23999999999998</v>
      </c>
      <c r="F1428" s="422">
        <v>26.9</v>
      </c>
      <c r="G1428" s="422">
        <v>184.14</v>
      </c>
    </row>
    <row r="1429" spans="1:7" ht="60">
      <c r="A1429" s="536" t="s">
        <v>7281</v>
      </c>
      <c r="B1429" s="419">
        <v>91278</v>
      </c>
      <c r="C1429" s="420" t="s">
        <v>3259</v>
      </c>
      <c r="D1429" s="421" t="s">
        <v>2695</v>
      </c>
      <c r="E1429" s="422">
        <v>0.72</v>
      </c>
      <c r="F1429" s="422">
        <v>0</v>
      </c>
      <c r="G1429" s="422">
        <v>0.72</v>
      </c>
    </row>
    <row r="1430" spans="1:7" ht="60">
      <c r="A1430" s="536" t="s">
        <v>7281</v>
      </c>
      <c r="B1430" s="419">
        <v>91277</v>
      </c>
      <c r="C1430" s="420" t="s">
        <v>3258</v>
      </c>
      <c r="D1430" s="421" t="s">
        <v>2694</v>
      </c>
      <c r="E1430" s="422">
        <v>11.04</v>
      </c>
      <c r="F1430" s="422">
        <v>0</v>
      </c>
      <c r="G1430" s="422">
        <v>11.04</v>
      </c>
    </row>
    <row r="1431" spans="1:7" ht="60">
      <c r="A1431" s="536" t="s">
        <v>7281</v>
      </c>
      <c r="B1431" s="419">
        <v>95277</v>
      </c>
      <c r="C1431" s="420" t="s">
        <v>5788</v>
      </c>
      <c r="D1431" s="421" t="s">
        <v>2695</v>
      </c>
      <c r="E1431" s="422">
        <v>0.67</v>
      </c>
      <c r="F1431" s="422">
        <v>0</v>
      </c>
      <c r="G1431" s="422">
        <v>0.67</v>
      </c>
    </row>
    <row r="1432" spans="1:7" ht="60">
      <c r="A1432" s="536" t="s">
        <v>7281</v>
      </c>
      <c r="B1432" s="419">
        <v>95276</v>
      </c>
      <c r="C1432" s="420" t="s">
        <v>5765</v>
      </c>
      <c r="D1432" s="421" t="s">
        <v>2694</v>
      </c>
      <c r="E1432" s="422">
        <v>2.9</v>
      </c>
      <c r="F1432" s="422">
        <v>0</v>
      </c>
      <c r="G1432" s="422">
        <v>2.9</v>
      </c>
    </row>
    <row r="1433" spans="1:7" ht="60">
      <c r="A1433" s="536" t="s">
        <v>7281</v>
      </c>
      <c r="B1433" s="419">
        <v>88430</v>
      </c>
      <c r="C1433" s="420" t="s">
        <v>2709</v>
      </c>
      <c r="D1433" s="421" t="s">
        <v>2695</v>
      </c>
      <c r="E1433" s="422">
        <v>6.15</v>
      </c>
      <c r="F1433" s="422">
        <v>0</v>
      </c>
      <c r="G1433" s="422">
        <v>6.15</v>
      </c>
    </row>
    <row r="1434" spans="1:7" ht="60">
      <c r="A1434" s="536" t="s">
        <v>7281</v>
      </c>
      <c r="B1434" s="419">
        <v>88418</v>
      </c>
      <c r="C1434" s="420" t="s">
        <v>2704</v>
      </c>
      <c r="D1434" s="421" t="s">
        <v>2694</v>
      </c>
      <c r="E1434" s="422">
        <v>13.16</v>
      </c>
      <c r="F1434" s="422">
        <v>0</v>
      </c>
      <c r="G1434" s="422">
        <v>13.16</v>
      </c>
    </row>
    <row r="1435" spans="1:7" ht="60">
      <c r="A1435" s="536" t="s">
        <v>7281</v>
      </c>
      <c r="B1435" s="419">
        <v>88438</v>
      </c>
      <c r="C1435" s="420" t="s">
        <v>2715</v>
      </c>
      <c r="D1435" s="421" t="s">
        <v>2695</v>
      </c>
      <c r="E1435" s="422">
        <v>8.16</v>
      </c>
      <c r="F1435" s="422">
        <v>0</v>
      </c>
      <c r="G1435" s="422">
        <v>8.16</v>
      </c>
    </row>
    <row r="1436" spans="1:7" ht="60">
      <c r="A1436" s="536" t="s">
        <v>7281</v>
      </c>
      <c r="B1436" s="419">
        <v>88433</v>
      </c>
      <c r="C1436" s="420" t="s">
        <v>2710</v>
      </c>
      <c r="D1436" s="421" t="s">
        <v>2694</v>
      </c>
      <c r="E1436" s="422">
        <v>17.2</v>
      </c>
      <c r="F1436" s="422">
        <v>0</v>
      </c>
      <c r="G1436" s="422">
        <v>17.2</v>
      </c>
    </row>
    <row r="1437" spans="1:7" ht="60">
      <c r="A1437" s="536" t="s">
        <v>7281</v>
      </c>
      <c r="B1437" s="419">
        <v>90669</v>
      </c>
      <c r="C1437" s="420" t="s">
        <v>5777</v>
      </c>
      <c r="D1437" s="421" t="s">
        <v>2695</v>
      </c>
      <c r="E1437" s="422">
        <v>8.93</v>
      </c>
      <c r="F1437" s="422">
        <v>0</v>
      </c>
      <c r="G1437" s="422">
        <v>8.93</v>
      </c>
    </row>
    <row r="1438" spans="1:7" ht="60">
      <c r="A1438" s="536" t="s">
        <v>7281</v>
      </c>
      <c r="B1438" s="419">
        <v>90668</v>
      </c>
      <c r="C1438" s="420" t="s">
        <v>5755</v>
      </c>
      <c r="D1438" s="421" t="s">
        <v>2694</v>
      </c>
      <c r="E1438" s="422">
        <v>33.57</v>
      </c>
      <c r="F1438" s="422">
        <v>0</v>
      </c>
      <c r="G1438" s="422">
        <v>33.57</v>
      </c>
    </row>
    <row r="1439" spans="1:7" ht="60">
      <c r="A1439" s="536" t="s">
        <v>7281</v>
      </c>
      <c r="B1439" s="419">
        <v>5946</v>
      </c>
      <c r="C1439" s="420" t="s">
        <v>3086</v>
      </c>
      <c r="D1439" s="421" t="s">
        <v>2695</v>
      </c>
      <c r="E1439" s="422">
        <v>88.639999999999986</v>
      </c>
      <c r="F1439" s="422">
        <v>26.57</v>
      </c>
      <c r="G1439" s="422">
        <v>115.21</v>
      </c>
    </row>
    <row r="1440" spans="1:7" ht="60">
      <c r="A1440" s="536" t="s">
        <v>7281</v>
      </c>
      <c r="B1440" s="419">
        <v>5944</v>
      </c>
      <c r="C1440" s="420" t="s">
        <v>3085</v>
      </c>
      <c r="D1440" s="421" t="s">
        <v>2694</v>
      </c>
      <c r="E1440" s="422">
        <v>242.72000000000003</v>
      </c>
      <c r="F1440" s="422">
        <v>26.57</v>
      </c>
      <c r="G1440" s="422">
        <v>269.29000000000002</v>
      </c>
    </row>
    <row r="1441" spans="1:7" ht="60">
      <c r="A1441" s="536" t="s">
        <v>7281</v>
      </c>
      <c r="B1441" s="419">
        <v>5942</v>
      </c>
      <c r="C1441" s="420" t="s">
        <v>3084</v>
      </c>
      <c r="D1441" s="421" t="s">
        <v>2695</v>
      </c>
      <c r="E1441" s="422">
        <v>66.17</v>
      </c>
      <c r="F1441" s="422">
        <v>26.58</v>
      </c>
      <c r="G1441" s="422">
        <v>92.75</v>
      </c>
    </row>
    <row r="1442" spans="1:7" ht="60">
      <c r="A1442" s="536" t="s">
        <v>7281</v>
      </c>
      <c r="B1442" s="419">
        <v>5940</v>
      </c>
      <c r="C1442" s="420" t="s">
        <v>3083</v>
      </c>
      <c r="D1442" s="421" t="s">
        <v>2694</v>
      </c>
      <c r="E1442" s="422">
        <v>171.95999999999998</v>
      </c>
      <c r="F1442" s="422">
        <v>26.58</v>
      </c>
      <c r="G1442" s="422">
        <v>198.54</v>
      </c>
    </row>
    <row r="1443" spans="1:7" ht="60">
      <c r="A1443" s="536" t="s">
        <v>7281</v>
      </c>
      <c r="B1443" s="419">
        <v>89251</v>
      </c>
      <c r="C1443" s="420" t="s">
        <v>3281</v>
      </c>
      <c r="D1443" s="421" t="s">
        <v>2695</v>
      </c>
      <c r="E1443" s="422">
        <v>313.86</v>
      </c>
      <c r="F1443" s="422">
        <v>26.58</v>
      </c>
      <c r="G1443" s="422">
        <v>340.44</v>
      </c>
    </row>
    <row r="1444" spans="1:7" ht="60">
      <c r="A1444" s="536" t="s">
        <v>7281</v>
      </c>
      <c r="B1444" s="419">
        <v>89250</v>
      </c>
      <c r="C1444" s="420" t="s">
        <v>3280</v>
      </c>
      <c r="D1444" s="421" t="s">
        <v>2694</v>
      </c>
      <c r="E1444" s="422">
        <v>1129.93</v>
      </c>
      <c r="F1444" s="422">
        <v>26.59</v>
      </c>
      <c r="G1444" s="422">
        <v>1156.52</v>
      </c>
    </row>
    <row r="1445" spans="1:7" ht="60">
      <c r="A1445" s="536" t="s">
        <v>7281</v>
      </c>
      <c r="B1445" s="419">
        <v>5681</v>
      </c>
      <c r="C1445" s="420" t="s">
        <v>3096</v>
      </c>
      <c r="D1445" s="421" t="s">
        <v>2695</v>
      </c>
      <c r="E1445" s="422">
        <v>41.31</v>
      </c>
      <c r="F1445" s="422">
        <v>28.13</v>
      </c>
      <c r="G1445" s="422">
        <v>69.44</v>
      </c>
    </row>
    <row r="1446" spans="1:7" ht="60">
      <c r="A1446" s="536" t="s">
        <v>7281</v>
      </c>
      <c r="B1446" s="419">
        <v>5680</v>
      </c>
      <c r="C1446" s="420" t="s">
        <v>3095</v>
      </c>
      <c r="D1446" s="421" t="s">
        <v>2694</v>
      </c>
      <c r="E1446" s="422">
        <v>122.61999999999999</v>
      </c>
      <c r="F1446" s="422">
        <v>28.14</v>
      </c>
      <c r="G1446" s="422">
        <v>150.76</v>
      </c>
    </row>
    <row r="1447" spans="1:7" ht="60">
      <c r="A1447" s="536" t="s">
        <v>7281</v>
      </c>
      <c r="B1447" s="419">
        <v>5877</v>
      </c>
      <c r="C1447" s="420" t="s">
        <v>3100</v>
      </c>
      <c r="D1447" s="421" t="s">
        <v>2695</v>
      </c>
      <c r="E1447" s="422">
        <v>44.13000000000001</v>
      </c>
      <c r="F1447" s="422">
        <v>28.13</v>
      </c>
      <c r="G1447" s="422">
        <v>72.260000000000005</v>
      </c>
    </row>
    <row r="1448" spans="1:7" ht="60">
      <c r="A1448" s="536" t="s">
        <v>7281</v>
      </c>
      <c r="B1448" s="419">
        <v>5875</v>
      </c>
      <c r="C1448" s="420" t="s">
        <v>3099</v>
      </c>
      <c r="D1448" s="421" t="s">
        <v>2694</v>
      </c>
      <c r="E1448" s="422">
        <v>123.94</v>
      </c>
      <c r="F1448" s="422">
        <v>28.13</v>
      </c>
      <c r="G1448" s="422">
        <v>152.07</v>
      </c>
    </row>
    <row r="1449" spans="1:7" ht="60">
      <c r="A1449" s="536" t="s">
        <v>7281</v>
      </c>
      <c r="B1449" s="419">
        <v>5679</v>
      </c>
      <c r="C1449" s="420" t="s">
        <v>3094</v>
      </c>
      <c r="D1449" s="421" t="s">
        <v>2695</v>
      </c>
      <c r="E1449" s="422">
        <v>45.429999999999993</v>
      </c>
      <c r="F1449" s="422">
        <v>28.14</v>
      </c>
      <c r="G1449" s="422">
        <v>73.569999999999993</v>
      </c>
    </row>
    <row r="1450" spans="1:7" ht="60">
      <c r="A1450" s="536" t="s">
        <v>7281</v>
      </c>
      <c r="B1450" s="419">
        <v>5678</v>
      </c>
      <c r="C1450" s="420" t="s">
        <v>3093</v>
      </c>
      <c r="D1450" s="421" t="s">
        <v>2694</v>
      </c>
      <c r="E1450" s="422">
        <v>136.35000000000002</v>
      </c>
      <c r="F1450" s="422">
        <v>28.14</v>
      </c>
      <c r="G1450" s="422">
        <v>164.49</v>
      </c>
    </row>
    <row r="1451" spans="1:7" ht="60">
      <c r="A1451" s="536" t="s">
        <v>7281</v>
      </c>
      <c r="B1451" s="419">
        <v>6880</v>
      </c>
      <c r="C1451" s="420" t="s">
        <v>3238</v>
      </c>
      <c r="D1451" s="421" t="s">
        <v>2695</v>
      </c>
      <c r="E1451" s="422">
        <v>75.09</v>
      </c>
      <c r="F1451" s="422">
        <v>22.08</v>
      </c>
      <c r="G1451" s="422">
        <v>97.17</v>
      </c>
    </row>
    <row r="1452" spans="1:7" ht="60">
      <c r="A1452" s="536" t="s">
        <v>7281</v>
      </c>
      <c r="B1452" s="419">
        <v>6879</v>
      </c>
      <c r="C1452" s="420" t="s">
        <v>3237</v>
      </c>
      <c r="D1452" s="421" t="s">
        <v>2694</v>
      </c>
      <c r="E1452" s="422">
        <v>209.33</v>
      </c>
      <c r="F1452" s="422">
        <v>22.1</v>
      </c>
      <c r="G1452" s="422">
        <v>231.43</v>
      </c>
    </row>
    <row r="1453" spans="1:7" ht="60">
      <c r="A1453" s="536" t="s">
        <v>7281</v>
      </c>
      <c r="B1453" s="419">
        <v>96464</v>
      </c>
      <c r="C1453" s="420" t="s">
        <v>7309</v>
      </c>
      <c r="D1453" s="421" t="s">
        <v>2695</v>
      </c>
      <c r="E1453" s="422">
        <v>79.2</v>
      </c>
      <c r="F1453" s="422">
        <v>22.08</v>
      </c>
      <c r="G1453" s="422">
        <v>101.28</v>
      </c>
    </row>
    <row r="1454" spans="1:7" ht="60">
      <c r="A1454" s="536" t="s">
        <v>7281</v>
      </c>
      <c r="B1454" s="419">
        <v>96463</v>
      </c>
      <c r="C1454" s="420" t="s">
        <v>7310</v>
      </c>
      <c r="D1454" s="421" t="s">
        <v>2694</v>
      </c>
      <c r="E1454" s="422">
        <v>216.89999999999998</v>
      </c>
      <c r="F1454" s="422">
        <v>22.08</v>
      </c>
      <c r="G1454" s="422">
        <v>238.98</v>
      </c>
    </row>
    <row r="1455" spans="1:7" ht="60">
      <c r="A1455" s="536" t="s">
        <v>7281</v>
      </c>
      <c r="B1455" s="419">
        <v>7050</v>
      </c>
      <c r="C1455" s="420" t="s">
        <v>3227</v>
      </c>
      <c r="D1455" s="421" t="s">
        <v>2695</v>
      </c>
      <c r="E1455" s="422">
        <v>67.600000000000009</v>
      </c>
      <c r="F1455" s="422">
        <v>22.08</v>
      </c>
      <c r="G1455" s="422">
        <v>89.68</v>
      </c>
    </row>
    <row r="1456" spans="1:7" ht="60">
      <c r="A1456" s="536" t="s">
        <v>7281</v>
      </c>
      <c r="B1456" s="419">
        <v>7049</v>
      </c>
      <c r="C1456" s="420" t="s">
        <v>3226</v>
      </c>
      <c r="D1456" s="421" t="s">
        <v>2694</v>
      </c>
      <c r="E1456" s="422">
        <v>220.66000000000003</v>
      </c>
      <c r="F1456" s="422">
        <v>22.08</v>
      </c>
      <c r="G1456" s="422">
        <v>242.74</v>
      </c>
    </row>
    <row r="1457" spans="1:7" ht="60">
      <c r="A1457" s="536" t="s">
        <v>7281</v>
      </c>
      <c r="B1457" s="419">
        <v>95632</v>
      </c>
      <c r="C1457" s="420" t="s">
        <v>3245</v>
      </c>
      <c r="D1457" s="421" t="s">
        <v>2695</v>
      </c>
      <c r="E1457" s="422">
        <v>72.2</v>
      </c>
      <c r="F1457" s="422">
        <v>22.09</v>
      </c>
      <c r="G1457" s="422">
        <v>94.29</v>
      </c>
    </row>
    <row r="1458" spans="1:7" ht="60">
      <c r="A1458" s="536" t="s">
        <v>7281</v>
      </c>
      <c r="B1458" s="419">
        <v>95631</v>
      </c>
      <c r="C1458" s="420" t="s">
        <v>3243</v>
      </c>
      <c r="D1458" s="421" t="s">
        <v>2694</v>
      </c>
      <c r="E1458" s="422">
        <v>229.9</v>
      </c>
      <c r="F1458" s="422">
        <v>22.09</v>
      </c>
      <c r="G1458" s="422">
        <v>251.99</v>
      </c>
    </row>
    <row r="1459" spans="1:7" ht="60">
      <c r="A1459" s="536" t="s">
        <v>7281</v>
      </c>
      <c r="B1459" s="419">
        <v>5685</v>
      </c>
      <c r="C1459" s="420" t="s">
        <v>3211</v>
      </c>
      <c r="D1459" s="421" t="s">
        <v>2695</v>
      </c>
      <c r="E1459" s="422">
        <v>50.94</v>
      </c>
      <c r="F1459" s="422">
        <v>22.09</v>
      </c>
      <c r="G1459" s="422">
        <v>73.03</v>
      </c>
    </row>
    <row r="1460" spans="1:7" ht="60">
      <c r="A1460" s="536" t="s">
        <v>7281</v>
      </c>
      <c r="B1460" s="419">
        <v>5684</v>
      </c>
      <c r="C1460" s="420" t="s">
        <v>3210</v>
      </c>
      <c r="D1460" s="421" t="s">
        <v>2694</v>
      </c>
      <c r="E1460" s="422">
        <v>153.68</v>
      </c>
      <c r="F1460" s="422">
        <v>22.09</v>
      </c>
      <c r="G1460" s="422">
        <v>175.77</v>
      </c>
    </row>
    <row r="1461" spans="1:7" ht="60">
      <c r="A1461" s="536" t="s">
        <v>7281</v>
      </c>
      <c r="B1461" s="419">
        <v>93244</v>
      </c>
      <c r="C1461" s="420" t="s">
        <v>3244</v>
      </c>
      <c r="D1461" s="421" t="s">
        <v>2695</v>
      </c>
      <c r="E1461" s="422">
        <v>52.72</v>
      </c>
      <c r="F1461" s="422">
        <v>22.08</v>
      </c>
      <c r="G1461" s="422">
        <v>74.8</v>
      </c>
    </row>
    <row r="1462" spans="1:7" ht="60">
      <c r="A1462" s="536" t="s">
        <v>7281</v>
      </c>
      <c r="B1462" s="419">
        <v>73436</v>
      </c>
      <c r="C1462" s="420" t="s">
        <v>3207</v>
      </c>
      <c r="D1462" s="421" t="s">
        <v>2694</v>
      </c>
      <c r="E1462" s="422">
        <v>157.13</v>
      </c>
      <c r="F1462" s="422">
        <v>22.09</v>
      </c>
      <c r="G1462" s="422">
        <v>179.22</v>
      </c>
    </row>
    <row r="1463" spans="1:7" ht="60">
      <c r="A1463" s="536" t="s">
        <v>7281</v>
      </c>
      <c r="B1463" s="419">
        <v>5881</v>
      </c>
      <c r="C1463" s="420" t="s">
        <v>3222</v>
      </c>
      <c r="D1463" s="421" t="s">
        <v>2695</v>
      </c>
      <c r="E1463" s="422">
        <v>66.66</v>
      </c>
      <c r="F1463" s="422">
        <v>22.08</v>
      </c>
      <c r="G1463" s="422">
        <v>88.74</v>
      </c>
    </row>
    <row r="1464" spans="1:7" ht="60">
      <c r="A1464" s="536" t="s">
        <v>7281</v>
      </c>
      <c r="B1464" s="419">
        <v>5879</v>
      </c>
      <c r="C1464" s="420" t="s">
        <v>3221</v>
      </c>
      <c r="D1464" s="421" t="s">
        <v>2694</v>
      </c>
      <c r="E1464" s="422">
        <v>137.1</v>
      </c>
      <c r="F1464" s="422">
        <v>22.09</v>
      </c>
      <c r="G1464" s="422">
        <v>159.19</v>
      </c>
    </row>
    <row r="1465" spans="1:7" ht="60">
      <c r="A1465" s="536" t="s">
        <v>7281</v>
      </c>
      <c r="B1465" s="419">
        <v>5865</v>
      </c>
      <c r="C1465" s="420" t="s">
        <v>3216</v>
      </c>
      <c r="D1465" s="421" t="s">
        <v>2695</v>
      </c>
      <c r="E1465" s="422">
        <v>12.93</v>
      </c>
      <c r="F1465" s="422">
        <v>0</v>
      </c>
      <c r="G1465" s="422">
        <v>12.93</v>
      </c>
    </row>
    <row r="1466" spans="1:7" ht="60">
      <c r="A1466" s="536" t="s">
        <v>7281</v>
      </c>
      <c r="B1466" s="419">
        <v>5863</v>
      </c>
      <c r="C1466" s="420" t="s">
        <v>3215</v>
      </c>
      <c r="D1466" s="421" t="s">
        <v>2694</v>
      </c>
      <c r="E1466" s="422">
        <v>25.69</v>
      </c>
      <c r="F1466" s="422">
        <v>0</v>
      </c>
      <c r="G1466" s="422">
        <v>25.69</v>
      </c>
    </row>
    <row r="1467" spans="1:7" ht="60">
      <c r="A1467" s="536" t="s">
        <v>7281</v>
      </c>
      <c r="B1467" s="419">
        <v>5869</v>
      </c>
      <c r="C1467" s="420" t="s">
        <v>3218</v>
      </c>
      <c r="D1467" s="421" t="s">
        <v>2695</v>
      </c>
      <c r="E1467" s="422">
        <v>60.72</v>
      </c>
      <c r="F1467" s="422">
        <v>22.09</v>
      </c>
      <c r="G1467" s="422">
        <v>82.81</v>
      </c>
    </row>
    <row r="1468" spans="1:7" ht="60">
      <c r="A1468" s="536" t="s">
        <v>7281</v>
      </c>
      <c r="B1468" s="419">
        <v>5867</v>
      </c>
      <c r="C1468" s="420" t="s">
        <v>3217</v>
      </c>
      <c r="D1468" s="421" t="s">
        <v>2694</v>
      </c>
      <c r="E1468" s="422">
        <v>155.88999999999999</v>
      </c>
      <c r="F1468" s="422">
        <v>22.08</v>
      </c>
      <c r="G1468" s="422">
        <v>177.97</v>
      </c>
    </row>
    <row r="1469" spans="1:7" ht="60">
      <c r="A1469" s="536" t="s">
        <v>7281</v>
      </c>
      <c r="B1469" s="419">
        <v>95271</v>
      </c>
      <c r="C1469" s="420" t="s">
        <v>3254</v>
      </c>
      <c r="D1469" s="421" t="s">
        <v>2695</v>
      </c>
      <c r="E1469" s="422">
        <v>0.67</v>
      </c>
      <c r="F1469" s="422">
        <v>0</v>
      </c>
      <c r="G1469" s="422">
        <v>0.67</v>
      </c>
    </row>
    <row r="1470" spans="1:7" ht="60">
      <c r="A1470" s="536" t="s">
        <v>7281</v>
      </c>
      <c r="B1470" s="419">
        <v>95270</v>
      </c>
      <c r="C1470" s="420" t="s">
        <v>3253</v>
      </c>
      <c r="D1470" s="421" t="s">
        <v>2694</v>
      </c>
      <c r="E1470" s="422">
        <v>10.83</v>
      </c>
      <c r="F1470" s="422">
        <v>0</v>
      </c>
      <c r="G1470" s="422">
        <v>10.83</v>
      </c>
    </row>
    <row r="1471" spans="1:7" ht="60">
      <c r="A1471" s="536" t="s">
        <v>7281</v>
      </c>
      <c r="B1471" s="419">
        <v>91693</v>
      </c>
      <c r="C1471" s="420" t="s">
        <v>2723</v>
      </c>
      <c r="D1471" s="421" t="s">
        <v>2695</v>
      </c>
      <c r="E1471" s="422">
        <v>8.1900000000000013</v>
      </c>
      <c r="F1471" s="422">
        <v>26.91</v>
      </c>
      <c r="G1471" s="422">
        <v>35.1</v>
      </c>
    </row>
    <row r="1472" spans="1:7" ht="60">
      <c r="A1472" s="536" t="s">
        <v>7281</v>
      </c>
      <c r="B1472" s="419">
        <v>91692</v>
      </c>
      <c r="C1472" s="420" t="s">
        <v>2722</v>
      </c>
      <c r="D1472" s="421" t="s">
        <v>2694</v>
      </c>
      <c r="E1472" s="422">
        <v>9.2199999999999989</v>
      </c>
      <c r="F1472" s="422">
        <v>26.9</v>
      </c>
      <c r="G1472" s="422">
        <v>36.119999999999997</v>
      </c>
    </row>
    <row r="1473" spans="1:7" ht="60">
      <c r="A1473" s="536" t="s">
        <v>7281</v>
      </c>
      <c r="B1473" s="419">
        <v>95140</v>
      </c>
      <c r="C1473" s="420" t="s">
        <v>2895</v>
      </c>
      <c r="D1473" s="421" t="s">
        <v>2695</v>
      </c>
      <c r="E1473" s="422">
        <v>0.04</v>
      </c>
      <c r="F1473" s="422">
        <v>0</v>
      </c>
      <c r="G1473" s="422">
        <v>0.04</v>
      </c>
    </row>
    <row r="1474" spans="1:7" ht="60">
      <c r="A1474" s="536" t="s">
        <v>7281</v>
      </c>
      <c r="B1474" s="419">
        <v>95139</v>
      </c>
      <c r="C1474" s="420" t="s">
        <v>2894</v>
      </c>
      <c r="D1474" s="421" t="s">
        <v>2694</v>
      </c>
      <c r="E1474" s="422">
        <v>0.06</v>
      </c>
      <c r="F1474" s="422">
        <v>0</v>
      </c>
      <c r="G1474" s="422">
        <v>0.06</v>
      </c>
    </row>
    <row r="1475" spans="1:7" ht="60">
      <c r="A1475" s="536" t="s">
        <v>7281</v>
      </c>
      <c r="B1475" s="419">
        <v>89027</v>
      </c>
      <c r="C1475" s="420" t="s">
        <v>5774</v>
      </c>
      <c r="D1475" s="421" t="s">
        <v>2695</v>
      </c>
      <c r="E1475" s="422">
        <v>5.14</v>
      </c>
      <c r="F1475" s="422">
        <v>0</v>
      </c>
      <c r="G1475" s="422">
        <v>5.14</v>
      </c>
    </row>
    <row r="1476" spans="1:7" ht="60">
      <c r="A1476" s="536" t="s">
        <v>7281</v>
      </c>
      <c r="B1476" s="419">
        <v>89028</v>
      </c>
      <c r="C1476" s="420" t="s">
        <v>5752</v>
      </c>
      <c r="D1476" s="421" t="s">
        <v>2694</v>
      </c>
      <c r="E1476" s="422">
        <v>190.79</v>
      </c>
      <c r="F1476" s="422">
        <v>0</v>
      </c>
      <c r="G1476" s="422">
        <v>190.79</v>
      </c>
    </row>
    <row r="1477" spans="1:7" ht="60">
      <c r="A1477" s="536" t="s">
        <v>7281</v>
      </c>
      <c r="B1477" s="419">
        <v>7031</v>
      </c>
      <c r="C1477" s="420" t="s">
        <v>5768</v>
      </c>
      <c r="D1477" s="421" t="s">
        <v>2695</v>
      </c>
      <c r="E1477" s="422">
        <v>6.33</v>
      </c>
      <c r="F1477" s="422">
        <v>0</v>
      </c>
      <c r="G1477" s="422">
        <v>6.33</v>
      </c>
    </row>
    <row r="1478" spans="1:7" ht="60">
      <c r="A1478" s="536" t="s">
        <v>7281</v>
      </c>
      <c r="B1478" s="419">
        <v>7030</v>
      </c>
      <c r="C1478" s="420" t="s">
        <v>5745</v>
      </c>
      <c r="D1478" s="421" t="s">
        <v>2694</v>
      </c>
      <c r="E1478" s="422">
        <v>283.52</v>
      </c>
      <c r="F1478" s="422">
        <v>0</v>
      </c>
      <c r="G1478" s="422">
        <v>283.52</v>
      </c>
    </row>
    <row r="1479" spans="1:7" ht="60">
      <c r="A1479" s="536" t="s">
        <v>7281</v>
      </c>
      <c r="B1479" s="419">
        <v>104092</v>
      </c>
      <c r="C1479" s="420" t="s">
        <v>4324</v>
      </c>
      <c r="D1479" s="421" t="s">
        <v>2695</v>
      </c>
      <c r="E1479" s="422">
        <v>7.0000000000000007E-2</v>
      </c>
      <c r="F1479" s="422">
        <v>0</v>
      </c>
      <c r="G1479" s="422">
        <v>7.0000000000000007E-2</v>
      </c>
    </row>
    <row r="1480" spans="1:7" ht="60">
      <c r="A1480" s="536" t="s">
        <v>7281</v>
      </c>
      <c r="B1480" s="419">
        <v>104091</v>
      </c>
      <c r="C1480" s="420" t="s">
        <v>4322</v>
      </c>
      <c r="D1480" s="421" t="s">
        <v>2694</v>
      </c>
      <c r="E1480" s="422">
        <v>0.62</v>
      </c>
      <c r="F1480" s="422">
        <v>0</v>
      </c>
      <c r="G1480" s="422">
        <v>0.62</v>
      </c>
    </row>
    <row r="1481" spans="1:7" ht="60">
      <c r="A1481" s="536" t="s">
        <v>7281</v>
      </c>
      <c r="B1481" s="419">
        <v>104098</v>
      </c>
      <c r="C1481" s="420" t="s">
        <v>4325</v>
      </c>
      <c r="D1481" s="421" t="s">
        <v>2695</v>
      </c>
      <c r="E1481" s="422">
        <v>0.1</v>
      </c>
      <c r="F1481" s="422">
        <v>0</v>
      </c>
      <c r="G1481" s="422">
        <v>0.1</v>
      </c>
    </row>
    <row r="1482" spans="1:7" ht="60">
      <c r="A1482" s="536" t="s">
        <v>7281</v>
      </c>
      <c r="B1482" s="419">
        <v>104097</v>
      </c>
      <c r="C1482" s="420" t="s">
        <v>4323</v>
      </c>
      <c r="D1482" s="421" t="s">
        <v>2694</v>
      </c>
      <c r="E1482" s="422">
        <v>0.86</v>
      </c>
      <c r="F1482" s="422">
        <v>0</v>
      </c>
      <c r="G1482" s="422">
        <v>0.86</v>
      </c>
    </row>
    <row r="1483" spans="1:7" ht="60">
      <c r="A1483" s="536" t="s">
        <v>7281</v>
      </c>
      <c r="B1483" s="419">
        <v>89031</v>
      </c>
      <c r="C1483" s="420" t="s">
        <v>3165</v>
      </c>
      <c r="D1483" s="421" t="s">
        <v>2695</v>
      </c>
      <c r="E1483" s="422">
        <v>56.12</v>
      </c>
      <c r="F1483" s="422">
        <v>26.9</v>
      </c>
      <c r="G1483" s="422">
        <v>83.02</v>
      </c>
    </row>
    <row r="1484" spans="1:7" ht="60">
      <c r="A1484" s="536" t="s">
        <v>7281</v>
      </c>
      <c r="B1484" s="419">
        <v>89032</v>
      </c>
      <c r="C1484" s="420" t="s">
        <v>3164</v>
      </c>
      <c r="D1484" s="421" t="s">
        <v>2694</v>
      </c>
      <c r="E1484" s="422">
        <v>181.81</v>
      </c>
      <c r="F1484" s="422">
        <v>26.9</v>
      </c>
      <c r="G1484" s="422">
        <v>208.71</v>
      </c>
    </row>
    <row r="1485" spans="1:7" ht="60">
      <c r="A1485" s="536" t="s">
        <v>7281</v>
      </c>
      <c r="B1485" s="419">
        <v>88844</v>
      </c>
      <c r="C1485" s="420" t="s">
        <v>3171</v>
      </c>
      <c r="D1485" s="421" t="s">
        <v>2695</v>
      </c>
      <c r="E1485" s="422">
        <v>58.36</v>
      </c>
      <c r="F1485" s="422">
        <v>26.91</v>
      </c>
      <c r="G1485" s="422">
        <v>85.27</v>
      </c>
    </row>
    <row r="1486" spans="1:7" ht="60">
      <c r="A1486" s="536" t="s">
        <v>7281</v>
      </c>
      <c r="B1486" s="419">
        <v>88843</v>
      </c>
      <c r="C1486" s="420" t="s">
        <v>3170</v>
      </c>
      <c r="D1486" s="421" t="s">
        <v>2694</v>
      </c>
      <c r="E1486" s="422">
        <v>203.42</v>
      </c>
      <c r="F1486" s="422">
        <v>26.9</v>
      </c>
      <c r="G1486" s="422">
        <v>230.32</v>
      </c>
    </row>
    <row r="1487" spans="1:7" ht="60">
      <c r="A1487" s="536" t="s">
        <v>7281</v>
      </c>
      <c r="B1487" s="419">
        <v>5853</v>
      </c>
      <c r="C1487" s="420" t="s">
        <v>3183</v>
      </c>
      <c r="D1487" s="421" t="s">
        <v>2695</v>
      </c>
      <c r="E1487" s="422">
        <v>70.350000000000009</v>
      </c>
      <c r="F1487" s="422">
        <v>26.91</v>
      </c>
      <c r="G1487" s="422">
        <v>97.26</v>
      </c>
    </row>
    <row r="1488" spans="1:7" ht="60">
      <c r="A1488" s="536" t="s">
        <v>7281</v>
      </c>
      <c r="B1488" s="419">
        <v>5851</v>
      </c>
      <c r="C1488" s="420" t="s">
        <v>3182</v>
      </c>
      <c r="D1488" s="421" t="s">
        <v>2694</v>
      </c>
      <c r="E1488" s="422">
        <v>246.83</v>
      </c>
      <c r="F1488" s="422">
        <v>26.9</v>
      </c>
      <c r="G1488" s="422">
        <v>273.73</v>
      </c>
    </row>
    <row r="1489" spans="1:7" ht="60">
      <c r="A1489" s="536" t="s">
        <v>7281</v>
      </c>
      <c r="B1489" s="419">
        <v>5849</v>
      </c>
      <c r="C1489" s="420" t="s">
        <v>3189</v>
      </c>
      <c r="D1489" s="421" t="s">
        <v>2695</v>
      </c>
      <c r="E1489" s="422">
        <v>69.97</v>
      </c>
      <c r="F1489" s="422">
        <v>26.91</v>
      </c>
      <c r="G1489" s="422">
        <v>96.88</v>
      </c>
    </row>
    <row r="1490" spans="1:7" ht="60">
      <c r="A1490" s="536" t="s">
        <v>7281</v>
      </c>
      <c r="B1490" s="419">
        <v>5847</v>
      </c>
      <c r="C1490" s="420" t="s">
        <v>3188</v>
      </c>
      <c r="D1490" s="421" t="s">
        <v>2694</v>
      </c>
      <c r="E1490" s="422">
        <v>259.19</v>
      </c>
      <c r="F1490" s="422">
        <v>26.92</v>
      </c>
      <c r="G1490" s="422">
        <v>286.11</v>
      </c>
    </row>
    <row r="1491" spans="1:7" ht="60">
      <c r="A1491" s="536" t="s">
        <v>7281</v>
      </c>
      <c r="B1491" s="419">
        <v>5857</v>
      </c>
      <c r="C1491" s="420" t="s">
        <v>3178</v>
      </c>
      <c r="D1491" s="421" t="s">
        <v>2695</v>
      </c>
      <c r="E1491" s="422">
        <v>212.06</v>
      </c>
      <c r="F1491" s="422">
        <v>26.9</v>
      </c>
      <c r="G1491" s="422">
        <v>238.96</v>
      </c>
    </row>
    <row r="1492" spans="1:7" ht="60">
      <c r="A1492" s="536" t="s">
        <v>7281</v>
      </c>
      <c r="B1492" s="419">
        <v>5855</v>
      </c>
      <c r="C1492" s="420" t="s">
        <v>3177</v>
      </c>
      <c r="D1492" s="421" t="s">
        <v>2694</v>
      </c>
      <c r="E1492" s="422">
        <v>694.58</v>
      </c>
      <c r="F1492" s="422">
        <v>26.91</v>
      </c>
      <c r="G1492" s="422">
        <v>721.49</v>
      </c>
    </row>
    <row r="1493" spans="1:7" ht="60">
      <c r="A1493" s="536" t="s">
        <v>7281</v>
      </c>
      <c r="B1493" s="419">
        <v>96021</v>
      </c>
      <c r="C1493" s="420" t="s">
        <v>3133</v>
      </c>
      <c r="D1493" s="421" t="s">
        <v>2695</v>
      </c>
      <c r="E1493" s="422">
        <v>36.910000000000004</v>
      </c>
      <c r="F1493" s="422">
        <v>26.9</v>
      </c>
      <c r="G1493" s="422">
        <v>63.81</v>
      </c>
    </row>
    <row r="1494" spans="1:7" ht="60">
      <c r="A1494" s="536" t="s">
        <v>7281</v>
      </c>
      <c r="B1494" s="419">
        <v>96020</v>
      </c>
      <c r="C1494" s="420" t="s">
        <v>3132</v>
      </c>
      <c r="D1494" s="421" t="s">
        <v>2694</v>
      </c>
      <c r="E1494" s="422">
        <v>164.04999999999998</v>
      </c>
      <c r="F1494" s="422">
        <v>26.9</v>
      </c>
      <c r="G1494" s="422">
        <v>190.95</v>
      </c>
    </row>
    <row r="1495" spans="1:7" ht="60">
      <c r="A1495" s="536" t="s">
        <v>7281</v>
      </c>
      <c r="B1495" s="419">
        <v>96014</v>
      </c>
      <c r="C1495" s="420" t="s">
        <v>3142</v>
      </c>
      <c r="D1495" s="421" t="s">
        <v>2695</v>
      </c>
      <c r="E1495" s="422">
        <v>37.18</v>
      </c>
      <c r="F1495" s="422">
        <v>26.9</v>
      </c>
      <c r="G1495" s="422">
        <v>64.08</v>
      </c>
    </row>
    <row r="1496" spans="1:7" ht="60">
      <c r="A1496" s="536" t="s">
        <v>7281</v>
      </c>
      <c r="B1496" s="419">
        <v>96013</v>
      </c>
      <c r="C1496" s="420" t="s">
        <v>3140</v>
      </c>
      <c r="D1496" s="421" t="s">
        <v>2694</v>
      </c>
      <c r="E1496" s="422">
        <v>164.54</v>
      </c>
      <c r="F1496" s="422">
        <v>26.91</v>
      </c>
      <c r="G1496" s="422">
        <v>191.45</v>
      </c>
    </row>
    <row r="1497" spans="1:7" ht="60">
      <c r="A1497" s="536" t="s">
        <v>7281</v>
      </c>
      <c r="B1497" s="419">
        <v>96029</v>
      </c>
      <c r="C1497" s="420" t="s">
        <v>3139</v>
      </c>
      <c r="D1497" s="421" t="s">
        <v>2695</v>
      </c>
      <c r="E1497" s="422">
        <v>30.360000000000003</v>
      </c>
      <c r="F1497" s="422">
        <v>26.91</v>
      </c>
      <c r="G1497" s="422">
        <v>57.27</v>
      </c>
    </row>
    <row r="1498" spans="1:7" ht="60">
      <c r="A1498" s="536" t="s">
        <v>7281</v>
      </c>
      <c r="B1498" s="419">
        <v>96028</v>
      </c>
      <c r="C1498" s="420" t="s">
        <v>3138</v>
      </c>
      <c r="D1498" s="421" t="s">
        <v>2694</v>
      </c>
      <c r="E1498" s="422">
        <v>120.85</v>
      </c>
      <c r="F1498" s="422">
        <v>26.9</v>
      </c>
      <c r="G1498" s="422">
        <v>147.75</v>
      </c>
    </row>
    <row r="1499" spans="1:7" ht="60">
      <c r="A1499" s="536" t="s">
        <v>7281</v>
      </c>
      <c r="B1499" s="419">
        <v>96155</v>
      </c>
      <c r="C1499" s="420" t="s">
        <v>3143</v>
      </c>
      <c r="D1499" s="421" t="s">
        <v>2695</v>
      </c>
      <c r="E1499" s="422">
        <v>30.63</v>
      </c>
      <c r="F1499" s="422">
        <v>26.91</v>
      </c>
      <c r="G1499" s="422">
        <v>57.54</v>
      </c>
    </row>
    <row r="1500" spans="1:7" ht="60">
      <c r="A1500" s="536" t="s">
        <v>7281</v>
      </c>
      <c r="B1500" s="419">
        <v>96157</v>
      </c>
      <c r="C1500" s="420" t="s">
        <v>3141</v>
      </c>
      <c r="D1500" s="421" t="s">
        <v>2694</v>
      </c>
      <c r="E1500" s="422">
        <v>121.35</v>
      </c>
      <c r="F1500" s="422">
        <v>26.9</v>
      </c>
      <c r="G1500" s="422">
        <v>148.25</v>
      </c>
    </row>
    <row r="1501" spans="1:7" ht="60">
      <c r="A1501" s="536" t="s">
        <v>7281</v>
      </c>
      <c r="B1501" s="419">
        <v>5845</v>
      </c>
      <c r="C1501" s="420" t="s">
        <v>3155</v>
      </c>
      <c r="D1501" s="421" t="s">
        <v>2695</v>
      </c>
      <c r="E1501" s="422">
        <v>32.56</v>
      </c>
      <c r="F1501" s="422">
        <v>26.91</v>
      </c>
      <c r="G1501" s="422">
        <v>59.47</v>
      </c>
    </row>
    <row r="1502" spans="1:7" ht="60">
      <c r="A1502" s="536" t="s">
        <v>7281</v>
      </c>
      <c r="B1502" s="419">
        <v>5843</v>
      </c>
      <c r="C1502" s="420" t="s">
        <v>3154</v>
      </c>
      <c r="D1502" s="421" t="s">
        <v>2694</v>
      </c>
      <c r="E1502" s="422">
        <v>155.93</v>
      </c>
      <c r="F1502" s="422">
        <v>26.91</v>
      </c>
      <c r="G1502" s="422">
        <v>182.84</v>
      </c>
    </row>
    <row r="1503" spans="1:7" ht="60">
      <c r="A1503" s="536" t="s">
        <v>7281</v>
      </c>
      <c r="B1503" s="419">
        <v>89036</v>
      </c>
      <c r="C1503" s="420" t="s">
        <v>3161</v>
      </c>
      <c r="D1503" s="421" t="s">
        <v>2695</v>
      </c>
      <c r="E1503" s="422">
        <v>25.99</v>
      </c>
      <c r="F1503" s="422">
        <v>26.91</v>
      </c>
      <c r="G1503" s="422">
        <v>52.9</v>
      </c>
    </row>
    <row r="1504" spans="1:7" ht="60">
      <c r="A1504" s="536" t="s">
        <v>7281</v>
      </c>
      <c r="B1504" s="419">
        <v>89035</v>
      </c>
      <c r="C1504" s="420" t="s">
        <v>3160</v>
      </c>
      <c r="D1504" s="421" t="s">
        <v>2694</v>
      </c>
      <c r="E1504" s="422">
        <v>112.70000000000002</v>
      </c>
      <c r="F1504" s="422">
        <v>26.91</v>
      </c>
      <c r="G1504" s="422">
        <v>139.61000000000001</v>
      </c>
    </row>
    <row r="1505" spans="1:7" ht="60">
      <c r="A1505" s="536" t="s">
        <v>7281</v>
      </c>
      <c r="B1505" s="419">
        <v>93440</v>
      </c>
      <c r="C1505" s="420" t="s">
        <v>5786</v>
      </c>
      <c r="D1505" s="421" t="s">
        <v>2695</v>
      </c>
      <c r="E1505" s="422">
        <v>56.799999999999983</v>
      </c>
      <c r="F1505" s="422">
        <v>112.34</v>
      </c>
      <c r="G1505" s="422">
        <v>169.14</v>
      </c>
    </row>
    <row r="1506" spans="1:7" ht="60">
      <c r="A1506" s="536" t="s">
        <v>7281</v>
      </c>
      <c r="B1506" s="419">
        <v>93439</v>
      </c>
      <c r="C1506" s="420" t="s">
        <v>5763</v>
      </c>
      <c r="D1506" s="421" t="s">
        <v>2694</v>
      </c>
      <c r="E1506" s="422">
        <v>185.59</v>
      </c>
      <c r="F1506" s="422">
        <v>112.35</v>
      </c>
      <c r="G1506" s="422">
        <v>297.94</v>
      </c>
    </row>
    <row r="1507" spans="1:7" ht="60">
      <c r="A1507" s="536" t="s">
        <v>7281</v>
      </c>
      <c r="B1507" s="419">
        <v>100648</v>
      </c>
      <c r="C1507" s="420" t="s">
        <v>3363</v>
      </c>
      <c r="D1507" s="421" t="s">
        <v>2695</v>
      </c>
      <c r="E1507" s="422">
        <v>561.74</v>
      </c>
      <c r="F1507" s="422">
        <v>34.270000000000003</v>
      </c>
      <c r="G1507" s="422">
        <v>596.01</v>
      </c>
    </row>
    <row r="1508" spans="1:7" ht="60">
      <c r="A1508" s="536" t="s">
        <v>7281</v>
      </c>
      <c r="B1508" s="419">
        <v>100647</v>
      </c>
      <c r="C1508" s="420" t="s">
        <v>3362</v>
      </c>
      <c r="D1508" s="421" t="s">
        <v>2694</v>
      </c>
      <c r="E1508" s="422">
        <v>6916.99</v>
      </c>
      <c r="F1508" s="422">
        <v>34.06</v>
      </c>
      <c r="G1508" s="422">
        <v>6951.05</v>
      </c>
    </row>
    <row r="1509" spans="1:7" ht="60">
      <c r="A1509" s="536" t="s">
        <v>7281</v>
      </c>
      <c r="B1509" s="419">
        <v>5829</v>
      </c>
      <c r="C1509" s="420" t="s">
        <v>3384</v>
      </c>
      <c r="D1509" s="421" t="s">
        <v>2695</v>
      </c>
      <c r="E1509" s="422">
        <v>87.449999999999989</v>
      </c>
      <c r="F1509" s="422">
        <v>112.34</v>
      </c>
      <c r="G1509" s="422">
        <v>199.79</v>
      </c>
    </row>
    <row r="1510" spans="1:7" ht="60">
      <c r="A1510" s="536" t="s">
        <v>7281</v>
      </c>
      <c r="B1510" s="419">
        <v>5823</v>
      </c>
      <c r="C1510" s="420" t="s">
        <v>3383</v>
      </c>
      <c r="D1510" s="421" t="s">
        <v>2694</v>
      </c>
      <c r="E1510" s="422">
        <v>139.96</v>
      </c>
      <c r="F1510" s="422">
        <v>112.34</v>
      </c>
      <c r="G1510" s="422">
        <v>252.3</v>
      </c>
    </row>
    <row r="1511" spans="1:7" ht="60">
      <c r="A1511" s="536" t="s">
        <v>7281</v>
      </c>
      <c r="B1511" s="419">
        <v>5884</v>
      </c>
      <c r="C1511" s="420" t="s">
        <v>3377</v>
      </c>
      <c r="D1511" s="421" t="s">
        <v>2695</v>
      </c>
      <c r="E1511" s="422">
        <v>41.39</v>
      </c>
      <c r="F1511" s="422">
        <v>19.52</v>
      </c>
      <c r="G1511" s="422">
        <v>60.91</v>
      </c>
    </row>
    <row r="1512" spans="1:7" ht="60">
      <c r="A1512" s="536" t="s">
        <v>7281</v>
      </c>
      <c r="B1512" s="419">
        <v>5882</v>
      </c>
      <c r="C1512" s="420" t="s">
        <v>3376</v>
      </c>
      <c r="D1512" s="421" t="s">
        <v>2694</v>
      </c>
      <c r="E1512" s="422">
        <v>113.36</v>
      </c>
      <c r="F1512" s="422">
        <v>19.510000000000002</v>
      </c>
      <c r="G1512" s="422">
        <v>132.87</v>
      </c>
    </row>
    <row r="1513" spans="1:7" ht="60">
      <c r="A1513" s="536" t="s">
        <v>7281</v>
      </c>
      <c r="B1513" s="419">
        <v>100642</v>
      </c>
      <c r="C1513" s="420" t="s">
        <v>3369</v>
      </c>
      <c r="D1513" s="421" t="s">
        <v>2695</v>
      </c>
      <c r="E1513" s="422">
        <v>269.28000000000003</v>
      </c>
      <c r="F1513" s="422">
        <v>34.270000000000003</v>
      </c>
      <c r="G1513" s="422">
        <v>303.55</v>
      </c>
    </row>
    <row r="1514" spans="1:7" ht="60">
      <c r="A1514" s="536" t="s">
        <v>7281</v>
      </c>
      <c r="B1514" s="419">
        <v>100641</v>
      </c>
      <c r="C1514" s="420" t="s">
        <v>3368</v>
      </c>
      <c r="D1514" s="421" t="s">
        <v>2694</v>
      </c>
      <c r="E1514" s="422">
        <v>5076.83</v>
      </c>
      <c r="F1514" s="422">
        <v>34.24</v>
      </c>
      <c r="G1514" s="422">
        <v>5111.07</v>
      </c>
    </row>
    <row r="1515" spans="1:7" ht="60">
      <c r="A1515" s="536" t="s">
        <v>7281</v>
      </c>
      <c r="B1515" s="419">
        <v>93434</v>
      </c>
      <c r="C1515" s="420" t="s">
        <v>5785</v>
      </c>
      <c r="D1515" s="421" t="s">
        <v>2695</v>
      </c>
      <c r="E1515" s="422">
        <v>257.48</v>
      </c>
      <c r="F1515" s="422">
        <v>112.35</v>
      </c>
      <c r="G1515" s="422">
        <v>369.83</v>
      </c>
    </row>
    <row r="1516" spans="1:7" ht="60">
      <c r="A1516" s="536" t="s">
        <v>7281</v>
      </c>
      <c r="B1516" s="419">
        <v>93433</v>
      </c>
      <c r="C1516" s="420" t="s">
        <v>5762</v>
      </c>
      <c r="D1516" s="421" t="s">
        <v>2694</v>
      </c>
      <c r="E1516" s="422">
        <v>2739.7200000000003</v>
      </c>
      <c r="F1516" s="422">
        <v>112.37</v>
      </c>
      <c r="G1516" s="422">
        <v>2852.09</v>
      </c>
    </row>
    <row r="1517" spans="1:7" ht="60">
      <c r="A1517" s="536" t="s">
        <v>7281</v>
      </c>
      <c r="B1517" s="419">
        <v>95122</v>
      </c>
      <c r="C1517" s="420" t="s">
        <v>3388</v>
      </c>
      <c r="D1517" s="421" t="s">
        <v>2695</v>
      </c>
      <c r="E1517" s="422">
        <v>142.46</v>
      </c>
      <c r="F1517" s="422">
        <v>112.34</v>
      </c>
      <c r="G1517" s="422">
        <v>254.8</v>
      </c>
    </row>
    <row r="1518" spans="1:7" ht="60">
      <c r="A1518" s="536" t="s">
        <v>7281</v>
      </c>
      <c r="B1518" s="419">
        <v>95121</v>
      </c>
      <c r="C1518" s="420" t="s">
        <v>3387</v>
      </c>
      <c r="D1518" s="421" t="s">
        <v>2694</v>
      </c>
      <c r="E1518" s="422">
        <v>269.31</v>
      </c>
      <c r="F1518" s="422">
        <v>112.36</v>
      </c>
      <c r="G1518" s="422">
        <v>381.67</v>
      </c>
    </row>
    <row r="1519" spans="1:7" ht="60">
      <c r="A1519" s="536" t="s">
        <v>7281</v>
      </c>
      <c r="B1519" s="419">
        <v>5841</v>
      </c>
      <c r="C1519" s="420" t="s">
        <v>3358</v>
      </c>
      <c r="D1519" s="421" t="s">
        <v>2695</v>
      </c>
      <c r="E1519" s="422">
        <v>4.8499999999999996</v>
      </c>
      <c r="F1519" s="422">
        <v>0</v>
      </c>
      <c r="G1519" s="422">
        <v>4.8499999999999996</v>
      </c>
    </row>
    <row r="1520" spans="1:7" ht="60">
      <c r="A1520" s="536" t="s">
        <v>7281</v>
      </c>
      <c r="B1520" s="419">
        <v>5839</v>
      </c>
      <c r="C1520" s="420" t="s">
        <v>3357</v>
      </c>
      <c r="D1520" s="421" t="s">
        <v>2694</v>
      </c>
      <c r="E1520" s="422">
        <v>9.65</v>
      </c>
      <c r="F1520" s="422">
        <v>0</v>
      </c>
      <c r="G1520" s="422">
        <v>9.65</v>
      </c>
    </row>
    <row r="1521" spans="1:7" ht="60">
      <c r="A1521" s="536" t="s">
        <v>7281</v>
      </c>
      <c r="B1521" s="419">
        <v>90587</v>
      </c>
      <c r="C1521" s="420" t="s">
        <v>2721</v>
      </c>
      <c r="D1521" s="421" t="s">
        <v>2695</v>
      </c>
      <c r="E1521" s="422">
        <v>0.53</v>
      </c>
      <c r="F1521" s="422">
        <v>0</v>
      </c>
      <c r="G1521" s="422">
        <v>0.53</v>
      </c>
    </row>
    <row r="1522" spans="1:7" ht="60">
      <c r="A1522" s="536" t="s">
        <v>7281</v>
      </c>
      <c r="B1522" s="419">
        <v>90586</v>
      </c>
      <c r="C1522" s="420" t="s">
        <v>2720</v>
      </c>
      <c r="D1522" s="421" t="s">
        <v>2694</v>
      </c>
      <c r="E1522" s="422">
        <v>1.22</v>
      </c>
      <c r="F1522" s="422">
        <v>0</v>
      </c>
      <c r="G1522" s="422">
        <v>1.22</v>
      </c>
    </row>
    <row r="1523" spans="1:7" ht="60">
      <c r="A1523" s="536" t="s">
        <v>7281</v>
      </c>
      <c r="B1523" s="419">
        <v>5837</v>
      </c>
      <c r="C1523" s="420" t="s">
        <v>3287</v>
      </c>
      <c r="D1523" s="421" t="s">
        <v>2695</v>
      </c>
      <c r="E1523" s="422">
        <v>119.89999999999999</v>
      </c>
      <c r="F1523" s="422">
        <v>26.58</v>
      </c>
      <c r="G1523" s="422">
        <v>146.47999999999999</v>
      </c>
    </row>
    <row r="1524" spans="1:7" ht="60">
      <c r="A1524" s="536" t="s">
        <v>7281</v>
      </c>
      <c r="B1524" s="419">
        <v>5835</v>
      </c>
      <c r="C1524" s="420" t="s">
        <v>3286</v>
      </c>
      <c r="D1524" s="421" t="s">
        <v>2694</v>
      </c>
      <c r="E1524" s="422">
        <v>346.98</v>
      </c>
      <c r="F1524" s="422">
        <v>26.59</v>
      </c>
      <c r="G1524" s="422">
        <v>373.57</v>
      </c>
    </row>
    <row r="1525" spans="1:7" ht="60">
      <c r="A1525" s="536" t="s">
        <v>7281</v>
      </c>
      <c r="B1525" s="419">
        <v>89257</v>
      </c>
      <c r="C1525" s="420" t="s">
        <v>3290</v>
      </c>
      <c r="D1525" s="421" t="s">
        <v>2694</v>
      </c>
      <c r="E1525" s="422">
        <v>298.33</v>
      </c>
      <c r="F1525" s="422">
        <v>26.57</v>
      </c>
      <c r="G1525" s="422">
        <v>324.89999999999998</v>
      </c>
    </row>
    <row r="1526" spans="1:7" ht="60">
      <c r="A1526" s="536" t="s">
        <v>7281</v>
      </c>
      <c r="B1526" s="419">
        <v>89258</v>
      </c>
      <c r="C1526" s="420" t="s">
        <v>3291</v>
      </c>
      <c r="D1526" s="421" t="s">
        <v>2695</v>
      </c>
      <c r="E1526" s="422">
        <v>99.72</v>
      </c>
      <c r="F1526" s="422">
        <v>26.58</v>
      </c>
      <c r="G1526" s="422">
        <v>126.3</v>
      </c>
    </row>
    <row r="1527" spans="1:7" ht="30">
      <c r="A1527" s="536" t="s">
        <v>7311</v>
      </c>
      <c r="B1527" s="419">
        <v>97621</v>
      </c>
      <c r="C1527" s="420" t="s">
        <v>6669</v>
      </c>
      <c r="D1527" s="421" t="s">
        <v>845</v>
      </c>
      <c r="E1527" s="422">
        <v>48.14</v>
      </c>
      <c r="F1527" s="422">
        <v>107.99</v>
      </c>
      <c r="G1527" s="422">
        <v>156.13</v>
      </c>
    </row>
    <row r="1528" spans="1:7" ht="30">
      <c r="A1528" s="536" t="s">
        <v>7311</v>
      </c>
      <c r="B1528" s="419">
        <v>97622</v>
      </c>
      <c r="C1528" s="420" t="s">
        <v>6670</v>
      </c>
      <c r="D1528" s="421" t="s">
        <v>845</v>
      </c>
      <c r="E1528" s="422">
        <v>23.46</v>
      </c>
      <c r="F1528" s="422">
        <v>52.63</v>
      </c>
      <c r="G1528" s="422">
        <v>76.09</v>
      </c>
    </row>
    <row r="1529" spans="1:7" ht="30">
      <c r="A1529" s="536" t="s">
        <v>7311</v>
      </c>
      <c r="B1529" s="419">
        <v>97623</v>
      </c>
      <c r="C1529" s="420" t="s">
        <v>6671</v>
      </c>
      <c r="D1529" s="421" t="s">
        <v>845</v>
      </c>
      <c r="E1529" s="422">
        <v>71.87</v>
      </c>
      <c r="F1529" s="422">
        <v>161.24</v>
      </c>
      <c r="G1529" s="422">
        <v>233.11</v>
      </c>
    </row>
    <row r="1530" spans="1:7" ht="30">
      <c r="A1530" s="536" t="s">
        <v>7311</v>
      </c>
      <c r="B1530" s="419">
        <v>97624</v>
      </c>
      <c r="C1530" s="420" t="s">
        <v>6672</v>
      </c>
      <c r="D1530" s="421" t="s">
        <v>845</v>
      </c>
      <c r="E1530" s="422">
        <v>44.11</v>
      </c>
      <c r="F1530" s="422">
        <v>98.96</v>
      </c>
      <c r="G1530" s="422">
        <v>143.07</v>
      </c>
    </row>
    <row r="1531" spans="1:7" ht="30">
      <c r="A1531" s="536" t="s">
        <v>7311</v>
      </c>
      <c r="B1531" s="419">
        <v>97625</v>
      </c>
      <c r="C1531" s="420" t="s">
        <v>6673</v>
      </c>
      <c r="D1531" s="421" t="s">
        <v>845</v>
      </c>
      <c r="E1531" s="422">
        <v>50.49</v>
      </c>
      <c r="F1531" s="422">
        <v>10.07</v>
      </c>
      <c r="G1531" s="422">
        <v>60.56</v>
      </c>
    </row>
    <row r="1532" spans="1:7" ht="30">
      <c r="A1532" s="536" t="s">
        <v>7311</v>
      </c>
      <c r="B1532" s="419">
        <v>104791</v>
      </c>
      <c r="C1532" s="420" t="s">
        <v>6715</v>
      </c>
      <c r="D1532" s="421" t="s">
        <v>96</v>
      </c>
      <c r="E1532" s="422">
        <v>2.42</v>
      </c>
      <c r="F1532" s="422">
        <v>5.59</v>
      </c>
      <c r="G1532" s="422">
        <v>8.01</v>
      </c>
    </row>
    <row r="1533" spans="1:7" ht="30">
      <c r="A1533" s="536" t="s">
        <v>7311</v>
      </c>
      <c r="B1533" s="419">
        <v>97631</v>
      </c>
      <c r="C1533" s="420" t="s">
        <v>6678</v>
      </c>
      <c r="D1533" s="421" t="s">
        <v>96</v>
      </c>
      <c r="E1533" s="422">
        <v>4.629999999999999</v>
      </c>
      <c r="F1533" s="422">
        <v>10.72</v>
      </c>
      <c r="G1533" s="422">
        <v>15.35</v>
      </c>
    </row>
    <row r="1534" spans="1:7" ht="30">
      <c r="A1534" s="536" t="s">
        <v>7311</v>
      </c>
      <c r="B1534" s="419">
        <v>104796</v>
      </c>
      <c r="C1534" s="420" t="s">
        <v>6720</v>
      </c>
      <c r="D1534" s="421" t="s">
        <v>844</v>
      </c>
      <c r="E1534" s="422">
        <v>7.6000000000000014</v>
      </c>
      <c r="F1534" s="422">
        <v>10.039999999999999</v>
      </c>
      <c r="G1534" s="422">
        <v>17.64</v>
      </c>
    </row>
    <row r="1535" spans="1:7" ht="30">
      <c r="A1535" s="536" t="s">
        <v>7311</v>
      </c>
      <c r="B1535" s="419">
        <v>97628</v>
      </c>
      <c r="C1535" s="420" t="s">
        <v>6676</v>
      </c>
      <c r="D1535" s="421" t="s">
        <v>845</v>
      </c>
      <c r="E1535" s="422">
        <v>109.82</v>
      </c>
      <c r="F1535" s="422">
        <v>246.37</v>
      </c>
      <c r="G1535" s="422">
        <v>356.19</v>
      </c>
    </row>
    <row r="1536" spans="1:7" ht="30">
      <c r="A1536" s="536" t="s">
        <v>7311</v>
      </c>
      <c r="B1536" s="419">
        <v>97629</v>
      </c>
      <c r="C1536" s="420" t="s">
        <v>6677</v>
      </c>
      <c r="D1536" s="421" t="s">
        <v>845</v>
      </c>
      <c r="E1536" s="422">
        <v>33.36</v>
      </c>
      <c r="F1536" s="422">
        <v>77.83</v>
      </c>
      <c r="G1536" s="422">
        <v>111.19</v>
      </c>
    </row>
    <row r="1537" spans="1:7" ht="30">
      <c r="A1537" s="536" t="s">
        <v>7311</v>
      </c>
      <c r="B1537" s="419">
        <v>97626</v>
      </c>
      <c r="C1537" s="420" t="s">
        <v>6674</v>
      </c>
      <c r="D1537" s="421" t="s">
        <v>845</v>
      </c>
      <c r="E1537" s="422">
        <v>235.78999999999996</v>
      </c>
      <c r="F1537" s="422">
        <v>528.99</v>
      </c>
      <c r="G1537" s="422">
        <v>764.78</v>
      </c>
    </row>
    <row r="1538" spans="1:7" ht="30">
      <c r="A1538" s="536" t="s">
        <v>7311</v>
      </c>
      <c r="B1538" s="419">
        <v>97627</v>
      </c>
      <c r="C1538" s="420" t="s">
        <v>6675</v>
      </c>
      <c r="D1538" s="421" t="s">
        <v>845</v>
      </c>
      <c r="E1538" s="422">
        <v>71.610000000000014</v>
      </c>
      <c r="F1538" s="422">
        <v>167.14</v>
      </c>
      <c r="G1538" s="422">
        <v>238.75</v>
      </c>
    </row>
    <row r="1539" spans="1:7" ht="30">
      <c r="A1539" s="536" t="s">
        <v>7311</v>
      </c>
      <c r="B1539" s="419">
        <v>104789</v>
      </c>
      <c r="C1539" s="420" t="s">
        <v>6713</v>
      </c>
      <c r="D1539" s="421" t="s">
        <v>845</v>
      </c>
      <c r="E1539" s="422">
        <v>82.57</v>
      </c>
      <c r="F1539" s="422">
        <v>185.24</v>
      </c>
      <c r="G1539" s="422">
        <v>267.81</v>
      </c>
    </row>
    <row r="1540" spans="1:7" ht="30">
      <c r="A1540" s="536" t="s">
        <v>7311</v>
      </c>
      <c r="B1540" s="419">
        <v>104790</v>
      </c>
      <c r="C1540" s="420" t="s">
        <v>6714</v>
      </c>
      <c r="D1540" s="421" t="s">
        <v>845</v>
      </c>
      <c r="E1540" s="422">
        <v>72.94</v>
      </c>
      <c r="F1540" s="422">
        <v>58.5</v>
      </c>
      <c r="G1540" s="422">
        <v>131.44</v>
      </c>
    </row>
    <row r="1541" spans="1:7" ht="30">
      <c r="A1541" s="536" t="s">
        <v>7311</v>
      </c>
      <c r="B1541" s="419">
        <v>97633</v>
      </c>
      <c r="C1541" s="420" t="s">
        <v>6680</v>
      </c>
      <c r="D1541" s="421" t="s">
        <v>96</v>
      </c>
      <c r="E1541" s="422">
        <v>9.2600000000000016</v>
      </c>
      <c r="F1541" s="422">
        <v>21.41</v>
      </c>
      <c r="G1541" s="422">
        <v>30.67</v>
      </c>
    </row>
    <row r="1542" spans="1:7" ht="30">
      <c r="A1542" s="536" t="s">
        <v>7311</v>
      </c>
      <c r="B1542" s="419">
        <v>97634</v>
      </c>
      <c r="C1542" s="420" t="s">
        <v>6681</v>
      </c>
      <c r="D1542" s="421" t="s">
        <v>96</v>
      </c>
      <c r="E1542" s="422">
        <v>2.71</v>
      </c>
      <c r="F1542" s="422">
        <v>6.29</v>
      </c>
      <c r="G1542" s="422">
        <v>9</v>
      </c>
    </row>
    <row r="1543" spans="1:7" ht="30">
      <c r="A1543" s="536" t="s">
        <v>7311</v>
      </c>
      <c r="B1543" s="419">
        <v>97632</v>
      </c>
      <c r="C1543" s="420" t="s">
        <v>6679</v>
      </c>
      <c r="D1543" s="421" t="s">
        <v>844</v>
      </c>
      <c r="E1543" s="422">
        <v>1.0499999999999998</v>
      </c>
      <c r="F1543" s="422">
        <v>2.4500000000000002</v>
      </c>
      <c r="G1543" s="422">
        <v>3.5</v>
      </c>
    </row>
    <row r="1544" spans="1:7" ht="30">
      <c r="A1544" s="536" t="s">
        <v>7311</v>
      </c>
      <c r="B1544" s="419">
        <v>97636</v>
      </c>
      <c r="C1544" s="420" t="s">
        <v>6683</v>
      </c>
      <c r="D1544" s="421" t="s">
        <v>96</v>
      </c>
      <c r="E1544" s="422">
        <v>15.99</v>
      </c>
      <c r="F1544" s="422">
        <v>10.15</v>
      </c>
      <c r="G1544" s="422">
        <v>26.14</v>
      </c>
    </row>
    <row r="1545" spans="1:7" ht="30">
      <c r="A1545" s="536" t="s">
        <v>7311</v>
      </c>
      <c r="B1545" s="419">
        <v>104797</v>
      </c>
      <c r="C1545" s="420" t="s">
        <v>6721</v>
      </c>
      <c r="D1545" s="421" t="s">
        <v>844</v>
      </c>
      <c r="E1545" s="422">
        <v>9.5</v>
      </c>
      <c r="F1545" s="422">
        <v>12.55</v>
      </c>
      <c r="G1545" s="422">
        <v>22.05</v>
      </c>
    </row>
    <row r="1546" spans="1:7" ht="30">
      <c r="A1546" s="536" t="s">
        <v>7311</v>
      </c>
      <c r="B1546" s="419">
        <v>104803</v>
      </c>
      <c r="C1546" s="420" t="s">
        <v>6727</v>
      </c>
      <c r="D1546" s="421" t="s">
        <v>844</v>
      </c>
      <c r="E1546" s="422">
        <v>1.7800000000000002</v>
      </c>
      <c r="F1546" s="422">
        <v>4.3899999999999997</v>
      </c>
      <c r="G1546" s="422">
        <v>6.17</v>
      </c>
    </row>
    <row r="1547" spans="1:7" ht="30">
      <c r="A1547" s="536" t="s">
        <v>7311</v>
      </c>
      <c r="B1547" s="419">
        <v>97664</v>
      </c>
      <c r="C1547" s="420" t="s">
        <v>6710</v>
      </c>
      <c r="D1547" s="421" t="s">
        <v>843</v>
      </c>
      <c r="E1547" s="422">
        <v>0.6399999999999999</v>
      </c>
      <c r="F1547" s="422">
        <v>1.47</v>
      </c>
      <c r="G1547" s="422">
        <v>2.11</v>
      </c>
    </row>
    <row r="1548" spans="1:7" ht="45">
      <c r="A1548" s="536" t="s">
        <v>7311</v>
      </c>
      <c r="B1548" s="419">
        <v>104801</v>
      </c>
      <c r="C1548" s="420" t="s">
        <v>6725</v>
      </c>
      <c r="D1548" s="421" t="s">
        <v>96</v>
      </c>
      <c r="E1548" s="422">
        <v>5.4000000000000021</v>
      </c>
      <c r="F1548" s="422">
        <v>13.7</v>
      </c>
      <c r="G1548" s="422">
        <v>19.100000000000001</v>
      </c>
    </row>
    <row r="1549" spans="1:7" ht="30">
      <c r="A1549" s="536" t="s">
        <v>7311</v>
      </c>
      <c r="B1549" s="419">
        <v>97661</v>
      </c>
      <c r="C1549" s="420" t="s">
        <v>6707</v>
      </c>
      <c r="D1549" s="421" t="s">
        <v>844</v>
      </c>
      <c r="E1549" s="422">
        <v>0.29999999999999993</v>
      </c>
      <c r="F1549" s="422">
        <v>0.66</v>
      </c>
      <c r="G1549" s="422">
        <v>0.96</v>
      </c>
    </row>
    <row r="1550" spans="1:7" ht="30">
      <c r="A1550" s="536" t="s">
        <v>7311</v>
      </c>
      <c r="B1550" s="419">
        <v>104794</v>
      </c>
      <c r="C1550" s="420" t="s">
        <v>6718</v>
      </c>
      <c r="D1550" s="421" t="s">
        <v>844</v>
      </c>
      <c r="E1550" s="422">
        <v>0.41000000000000003</v>
      </c>
      <c r="F1550" s="422">
        <v>0.89</v>
      </c>
      <c r="G1550" s="422">
        <v>1.3</v>
      </c>
    </row>
    <row r="1551" spans="1:7" ht="30">
      <c r="A1551" s="536" t="s">
        <v>7311</v>
      </c>
      <c r="B1551" s="419">
        <v>104795</v>
      </c>
      <c r="C1551" s="420" t="s">
        <v>6719</v>
      </c>
      <c r="D1551" s="421" t="s">
        <v>844</v>
      </c>
      <c r="E1551" s="422">
        <v>0.54</v>
      </c>
      <c r="F1551" s="422">
        <v>1.27</v>
      </c>
      <c r="G1551" s="422">
        <v>1.81</v>
      </c>
    </row>
    <row r="1552" spans="1:7" ht="30">
      <c r="A1552" s="536" t="s">
        <v>7311</v>
      </c>
      <c r="B1552" s="419">
        <v>104792</v>
      </c>
      <c r="C1552" s="420" t="s">
        <v>6716</v>
      </c>
      <c r="D1552" s="421" t="s">
        <v>844</v>
      </c>
      <c r="E1552" s="422">
        <v>0.17000000000000004</v>
      </c>
      <c r="F1552" s="422">
        <v>0.35</v>
      </c>
      <c r="G1552" s="422">
        <v>0.52</v>
      </c>
    </row>
    <row r="1553" spans="1:7" ht="30">
      <c r="A1553" s="536" t="s">
        <v>7311</v>
      </c>
      <c r="B1553" s="419">
        <v>104793</v>
      </c>
      <c r="C1553" s="420" t="s">
        <v>6717</v>
      </c>
      <c r="D1553" s="421" t="s">
        <v>844</v>
      </c>
      <c r="E1553" s="422">
        <v>0.22999999999999998</v>
      </c>
      <c r="F1553" s="422">
        <v>0.5</v>
      </c>
      <c r="G1553" s="422">
        <v>0.73</v>
      </c>
    </row>
    <row r="1554" spans="1:7" ht="30">
      <c r="A1554" s="536" t="s">
        <v>7311</v>
      </c>
      <c r="B1554" s="419">
        <v>104800</v>
      </c>
      <c r="C1554" s="420" t="s">
        <v>6724</v>
      </c>
      <c r="D1554" s="421" t="s">
        <v>844</v>
      </c>
      <c r="E1554" s="422">
        <v>3.5400000000000009</v>
      </c>
      <c r="F1554" s="422">
        <v>9.0299999999999994</v>
      </c>
      <c r="G1554" s="422">
        <v>12.57</v>
      </c>
    </row>
    <row r="1555" spans="1:7" ht="30">
      <c r="A1555" s="536" t="s">
        <v>7311</v>
      </c>
      <c r="B1555" s="419">
        <v>97638</v>
      </c>
      <c r="C1555" s="420" t="s">
        <v>6685</v>
      </c>
      <c r="D1555" s="421" t="s">
        <v>96</v>
      </c>
      <c r="E1555" s="422">
        <v>3.3499999999999996</v>
      </c>
      <c r="F1555" s="422">
        <v>7.74</v>
      </c>
      <c r="G1555" s="422">
        <v>11.09</v>
      </c>
    </row>
    <row r="1556" spans="1:7" ht="30">
      <c r="A1556" s="536" t="s">
        <v>7311</v>
      </c>
      <c r="B1556" s="419">
        <v>97641</v>
      </c>
      <c r="C1556" s="420" t="s">
        <v>6688</v>
      </c>
      <c r="D1556" s="421" t="s">
        <v>96</v>
      </c>
      <c r="E1556" s="422">
        <v>1.19</v>
      </c>
      <c r="F1556" s="422">
        <v>2.72</v>
      </c>
      <c r="G1556" s="422">
        <v>3.91</v>
      </c>
    </row>
    <row r="1557" spans="1:7" ht="30">
      <c r="A1557" s="536" t="s">
        <v>7311</v>
      </c>
      <c r="B1557" s="419">
        <v>97640</v>
      </c>
      <c r="C1557" s="420" t="s">
        <v>6687</v>
      </c>
      <c r="D1557" s="421" t="s">
        <v>96</v>
      </c>
      <c r="E1557" s="422">
        <v>0.77</v>
      </c>
      <c r="F1557" s="422">
        <v>1.81</v>
      </c>
      <c r="G1557" s="422">
        <v>2.58</v>
      </c>
    </row>
    <row r="1558" spans="1:7" ht="30">
      <c r="A1558" s="536" t="s">
        <v>7311</v>
      </c>
      <c r="B1558" s="419">
        <v>97660</v>
      </c>
      <c r="C1558" s="420" t="s">
        <v>6706</v>
      </c>
      <c r="D1558" s="421" t="s">
        <v>843</v>
      </c>
      <c r="E1558" s="422">
        <v>0.28000000000000003</v>
      </c>
      <c r="F1558" s="422">
        <v>0.61</v>
      </c>
      <c r="G1558" s="422">
        <v>0.89</v>
      </c>
    </row>
    <row r="1559" spans="1:7" ht="30">
      <c r="A1559" s="536" t="s">
        <v>7311</v>
      </c>
      <c r="B1559" s="419">
        <v>97645</v>
      </c>
      <c r="C1559" s="420" t="s">
        <v>6692</v>
      </c>
      <c r="D1559" s="421" t="s">
        <v>96</v>
      </c>
      <c r="E1559" s="422">
        <v>9.9000000000000021</v>
      </c>
      <c r="F1559" s="422">
        <v>23.24</v>
      </c>
      <c r="G1559" s="422">
        <v>33.14</v>
      </c>
    </row>
    <row r="1560" spans="1:7" ht="30">
      <c r="A1560" s="536" t="s">
        <v>7311</v>
      </c>
      <c r="B1560" s="419">
        <v>97663</v>
      </c>
      <c r="C1560" s="420" t="s">
        <v>6709</v>
      </c>
      <c r="D1560" s="421" t="s">
        <v>843</v>
      </c>
      <c r="E1560" s="422">
        <v>5.0199999999999996</v>
      </c>
      <c r="F1560" s="422">
        <v>11.96</v>
      </c>
      <c r="G1560" s="422">
        <v>16.98</v>
      </c>
    </row>
    <row r="1561" spans="1:7" ht="30">
      <c r="A1561" s="536" t="s">
        <v>7311</v>
      </c>
      <c r="B1561" s="419">
        <v>97665</v>
      </c>
      <c r="C1561" s="420" t="s">
        <v>6711</v>
      </c>
      <c r="D1561" s="421" t="s">
        <v>843</v>
      </c>
      <c r="E1561" s="422">
        <v>0.72</v>
      </c>
      <c r="F1561" s="422">
        <v>1.7</v>
      </c>
      <c r="G1561" s="422">
        <v>2.42</v>
      </c>
    </row>
    <row r="1562" spans="1:7" ht="30">
      <c r="A1562" s="536" t="s">
        <v>7311</v>
      </c>
      <c r="B1562" s="419">
        <v>97666</v>
      </c>
      <c r="C1562" s="420" t="s">
        <v>6712</v>
      </c>
      <c r="D1562" s="421" t="s">
        <v>843</v>
      </c>
      <c r="E1562" s="422">
        <v>3.66</v>
      </c>
      <c r="F1562" s="422">
        <v>8.7200000000000006</v>
      </c>
      <c r="G1562" s="422">
        <v>12.38</v>
      </c>
    </row>
    <row r="1563" spans="1:7" ht="30">
      <c r="A1563" s="536" t="s">
        <v>7311</v>
      </c>
      <c r="B1563" s="419">
        <v>97635</v>
      </c>
      <c r="C1563" s="420" t="s">
        <v>6682</v>
      </c>
      <c r="D1563" s="421" t="s">
        <v>96</v>
      </c>
      <c r="E1563" s="422">
        <v>6.4200000000000017</v>
      </c>
      <c r="F1563" s="422">
        <v>15.29</v>
      </c>
      <c r="G1563" s="422">
        <v>21.71</v>
      </c>
    </row>
    <row r="1564" spans="1:7" ht="30">
      <c r="A1564" s="536" t="s">
        <v>7311</v>
      </c>
      <c r="B1564" s="419">
        <v>97643</v>
      </c>
      <c r="C1564" s="420" t="s">
        <v>6690</v>
      </c>
      <c r="D1564" s="421" t="s">
        <v>96</v>
      </c>
      <c r="E1564" s="422">
        <v>10.129999999999995</v>
      </c>
      <c r="F1564" s="422">
        <v>23.85</v>
      </c>
      <c r="G1564" s="422">
        <v>33.979999999999997</v>
      </c>
    </row>
    <row r="1565" spans="1:7" ht="30">
      <c r="A1565" s="536" t="s">
        <v>7311</v>
      </c>
      <c r="B1565" s="419">
        <v>104799</v>
      </c>
      <c r="C1565" s="420" t="s">
        <v>6723</v>
      </c>
      <c r="D1565" s="421" t="s">
        <v>96</v>
      </c>
      <c r="E1565" s="422">
        <v>4.33</v>
      </c>
      <c r="F1565" s="422">
        <v>9.98</v>
      </c>
      <c r="G1565" s="422">
        <v>14.31</v>
      </c>
    </row>
    <row r="1566" spans="1:7" ht="30">
      <c r="A1566" s="536" t="s">
        <v>7311</v>
      </c>
      <c r="B1566" s="419">
        <v>97639</v>
      </c>
      <c r="C1566" s="420" t="s">
        <v>6686</v>
      </c>
      <c r="D1566" s="421" t="s">
        <v>96</v>
      </c>
      <c r="E1566" s="422">
        <v>8.2800000000000011</v>
      </c>
      <c r="F1566" s="422">
        <v>19.43</v>
      </c>
      <c r="G1566" s="422">
        <v>27.71</v>
      </c>
    </row>
    <row r="1567" spans="1:7" ht="30">
      <c r="A1567" s="536" t="s">
        <v>7311</v>
      </c>
      <c r="B1567" s="419">
        <v>97644</v>
      </c>
      <c r="C1567" s="420" t="s">
        <v>6691</v>
      </c>
      <c r="D1567" s="421" t="s">
        <v>96</v>
      </c>
      <c r="E1567" s="422">
        <v>3.83</v>
      </c>
      <c r="F1567" s="422">
        <v>9</v>
      </c>
      <c r="G1567" s="422">
        <v>12.83</v>
      </c>
    </row>
    <row r="1568" spans="1:7" ht="30">
      <c r="A1568" s="536" t="s">
        <v>7311</v>
      </c>
      <c r="B1568" s="419">
        <v>97648</v>
      </c>
      <c r="C1568" s="420" t="s">
        <v>6694</v>
      </c>
      <c r="D1568" s="421" t="s">
        <v>96</v>
      </c>
      <c r="E1568" s="422">
        <v>0.83000000000000029</v>
      </c>
      <c r="F1568" s="422">
        <v>1.91</v>
      </c>
      <c r="G1568" s="422">
        <v>2.74</v>
      </c>
    </row>
    <row r="1569" spans="1:7" ht="30">
      <c r="A1569" s="536" t="s">
        <v>7311</v>
      </c>
      <c r="B1569" s="419">
        <v>104798</v>
      </c>
      <c r="C1569" s="420" t="s">
        <v>6722</v>
      </c>
      <c r="D1569" s="421" t="s">
        <v>843</v>
      </c>
      <c r="E1569" s="422">
        <v>5.5</v>
      </c>
      <c r="F1569" s="422">
        <v>12.73</v>
      </c>
      <c r="G1569" s="422">
        <v>18.23</v>
      </c>
    </row>
    <row r="1570" spans="1:7" ht="30">
      <c r="A1570" s="536" t="s">
        <v>7311</v>
      </c>
      <c r="B1570" s="419">
        <v>97637</v>
      </c>
      <c r="C1570" s="420" t="s">
        <v>6684</v>
      </c>
      <c r="D1570" s="421" t="s">
        <v>96</v>
      </c>
      <c r="E1570" s="422">
        <v>1.1499999999999999</v>
      </c>
      <c r="F1570" s="422">
        <v>2.66</v>
      </c>
      <c r="G1570" s="422">
        <v>3.81</v>
      </c>
    </row>
    <row r="1571" spans="1:7" ht="45">
      <c r="A1571" s="536" t="s">
        <v>7311</v>
      </c>
      <c r="B1571" s="419">
        <v>104802</v>
      </c>
      <c r="C1571" s="420" t="s">
        <v>6726</v>
      </c>
      <c r="D1571" s="421" t="s">
        <v>96</v>
      </c>
      <c r="E1571" s="422">
        <v>3.5999999999999996</v>
      </c>
      <c r="F1571" s="422">
        <v>9.1</v>
      </c>
      <c r="G1571" s="422">
        <v>12.7</v>
      </c>
    </row>
    <row r="1572" spans="1:7" ht="30">
      <c r="A1572" s="536" t="s">
        <v>7311</v>
      </c>
      <c r="B1572" s="419">
        <v>97647</v>
      </c>
      <c r="C1572" s="420" t="s">
        <v>6693</v>
      </c>
      <c r="D1572" s="421" t="s">
        <v>96</v>
      </c>
      <c r="E1572" s="422">
        <v>1.4400000000000004</v>
      </c>
      <c r="F1572" s="422">
        <v>3.34</v>
      </c>
      <c r="G1572" s="422">
        <v>4.78</v>
      </c>
    </row>
    <row r="1573" spans="1:7" ht="30">
      <c r="A1573" s="536" t="s">
        <v>7311</v>
      </c>
      <c r="B1573" s="419">
        <v>97649</v>
      </c>
      <c r="C1573" s="420" t="s">
        <v>6695</v>
      </c>
      <c r="D1573" s="421" t="s">
        <v>96</v>
      </c>
      <c r="E1573" s="422">
        <v>2.1799999999999997</v>
      </c>
      <c r="F1573" s="422">
        <v>3.67</v>
      </c>
      <c r="G1573" s="422">
        <v>5.85</v>
      </c>
    </row>
    <row r="1574" spans="1:7" ht="30">
      <c r="A1574" s="536" t="s">
        <v>7311</v>
      </c>
      <c r="B1574" s="419">
        <v>97652</v>
      </c>
      <c r="C1574" s="420" t="s">
        <v>6698</v>
      </c>
      <c r="D1574" s="421" t="s">
        <v>843</v>
      </c>
      <c r="E1574" s="422">
        <v>76.039999999999992</v>
      </c>
      <c r="F1574" s="422">
        <v>178.44</v>
      </c>
      <c r="G1574" s="422">
        <v>254.48</v>
      </c>
    </row>
    <row r="1575" spans="1:7" ht="30">
      <c r="A1575" s="536" t="s">
        <v>7311</v>
      </c>
      <c r="B1575" s="419">
        <v>97654</v>
      </c>
      <c r="C1575" s="420" t="s">
        <v>6700</v>
      </c>
      <c r="D1575" s="421" t="s">
        <v>843</v>
      </c>
      <c r="E1575" s="422">
        <v>127.48</v>
      </c>
      <c r="F1575" s="422">
        <v>78.89</v>
      </c>
      <c r="G1575" s="422">
        <v>206.37</v>
      </c>
    </row>
    <row r="1576" spans="1:7" ht="30">
      <c r="A1576" s="536" t="s">
        <v>7311</v>
      </c>
      <c r="B1576" s="419">
        <v>97651</v>
      </c>
      <c r="C1576" s="420" t="s">
        <v>6697</v>
      </c>
      <c r="D1576" s="421" t="s">
        <v>843</v>
      </c>
      <c r="E1576" s="422">
        <v>33.549999999999997</v>
      </c>
      <c r="F1576" s="422">
        <v>78.7</v>
      </c>
      <c r="G1576" s="422">
        <v>112.25</v>
      </c>
    </row>
    <row r="1577" spans="1:7" ht="30">
      <c r="A1577" s="536" t="s">
        <v>7311</v>
      </c>
      <c r="B1577" s="419">
        <v>97653</v>
      </c>
      <c r="C1577" s="420" t="s">
        <v>6699</v>
      </c>
      <c r="D1577" s="421" t="s">
        <v>843</v>
      </c>
      <c r="E1577" s="422">
        <v>113.59</v>
      </c>
      <c r="F1577" s="422">
        <v>46.23</v>
      </c>
      <c r="G1577" s="422">
        <v>159.82</v>
      </c>
    </row>
    <row r="1578" spans="1:7" ht="30">
      <c r="A1578" s="536" t="s">
        <v>7311</v>
      </c>
      <c r="B1578" s="419">
        <v>97657</v>
      </c>
      <c r="C1578" s="420" t="s">
        <v>6703</v>
      </c>
      <c r="D1578" s="421" t="s">
        <v>843</v>
      </c>
      <c r="E1578" s="422">
        <v>446.99</v>
      </c>
      <c r="F1578" s="422">
        <v>341.49</v>
      </c>
      <c r="G1578" s="422">
        <v>788.48</v>
      </c>
    </row>
    <row r="1579" spans="1:7" ht="30">
      <c r="A1579" s="536" t="s">
        <v>7311</v>
      </c>
      <c r="B1579" s="419">
        <v>97659</v>
      </c>
      <c r="C1579" s="420" t="s">
        <v>6705</v>
      </c>
      <c r="D1579" s="421" t="s">
        <v>843</v>
      </c>
      <c r="E1579" s="422">
        <v>221.28</v>
      </c>
      <c r="F1579" s="422">
        <v>135.33000000000001</v>
      </c>
      <c r="G1579" s="422">
        <v>356.61</v>
      </c>
    </row>
    <row r="1580" spans="1:7" ht="30">
      <c r="A1580" s="536" t="s">
        <v>7311</v>
      </c>
      <c r="B1580" s="419">
        <v>97656</v>
      </c>
      <c r="C1580" s="420" t="s">
        <v>6702</v>
      </c>
      <c r="D1580" s="421" t="s">
        <v>843</v>
      </c>
      <c r="E1580" s="422">
        <v>225.52</v>
      </c>
      <c r="F1580" s="422">
        <v>172.29</v>
      </c>
      <c r="G1580" s="422">
        <v>397.81</v>
      </c>
    </row>
    <row r="1581" spans="1:7" ht="30">
      <c r="A1581" s="536" t="s">
        <v>7311</v>
      </c>
      <c r="B1581" s="419">
        <v>97658</v>
      </c>
      <c r="C1581" s="420" t="s">
        <v>6704</v>
      </c>
      <c r="D1581" s="421" t="s">
        <v>843</v>
      </c>
      <c r="E1581" s="422">
        <v>168.39999999999998</v>
      </c>
      <c r="F1581" s="422">
        <v>83.95</v>
      </c>
      <c r="G1581" s="422">
        <v>252.35</v>
      </c>
    </row>
    <row r="1582" spans="1:7" ht="30">
      <c r="A1582" s="536" t="s">
        <v>7311</v>
      </c>
      <c r="B1582" s="419">
        <v>97650</v>
      </c>
      <c r="C1582" s="420" t="s">
        <v>6696</v>
      </c>
      <c r="D1582" s="421" t="s">
        <v>96</v>
      </c>
      <c r="E1582" s="422">
        <v>3.0900000000000007</v>
      </c>
      <c r="F1582" s="422">
        <v>7.22</v>
      </c>
      <c r="G1582" s="422">
        <v>10.31</v>
      </c>
    </row>
    <row r="1583" spans="1:7" ht="30">
      <c r="A1583" s="536" t="s">
        <v>7311</v>
      </c>
      <c r="B1583" s="419">
        <v>97642</v>
      </c>
      <c r="C1583" s="420" t="s">
        <v>6689</v>
      </c>
      <c r="D1583" s="421" t="s">
        <v>96</v>
      </c>
      <c r="E1583" s="422">
        <v>1.1299999999999999</v>
      </c>
      <c r="F1583" s="422">
        <v>2.58</v>
      </c>
      <c r="G1583" s="422">
        <v>3.71</v>
      </c>
    </row>
    <row r="1584" spans="1:7" ht="30">
      <c r="A1584" s="536" t="s">
        <v>7311</v>
      </c>
      <c r="B1584" s="419">
        <v>97655</v>
      </c>
      <c r="C1584" s="420" t="s">
        <v>6701</v>
      </c>
      <c r="D1584" s="421" t="s">
        <v>96</v>
      </c>
      <c r="E1584" s="422">
        <v>26.35</v>
      </c>
      <c r="F1584" s="422">
        <v>16.420000000000002</v>
      </c>
      <c r="G1584" s="422">
        <v>42.77</v>
      </c>
    </row>
    <row r="1585" spans="1:7" ht="30">
      <c r="A1585" s="536" t="s">
        <v>7311</v>
      </c>
      <c r="B1585" s="419">
        <v>97662</v>
      </c>
      <c r="C1585" s="420" t="s">
        <v>6708</v>
      </c>
      <c r="D1585" s="421" t="s">
        <v>844</v>
      </c>
      <c r="E1585" s="422">
        <v>0.20000000000000007</v>
      </c>
      <c r="F1585" s="422">
        <v>0.48</v>
      </c>
      <c r="G1585" s="422">
        <v>0.68</v>
      </c>
    </row>
    <row r="1586" spans="1:7" ht="105">
      <c r="A1586" s="536" t="s">
        <v>7312</v>
      </c>
      <c r="B1586" s="419">
        <v>92712</v>
      </c>
      <c r="C1586" s="420" t="s">
        <v>5851</v>
      </c>
      <c r="D1586" s="421" t="s">
        <v>799</v>
      </c>
      <c r="E1586" s="422">
        <v>0.16</v>
      </c>
      <c r="F1586" s="422">
        <v>0</v>
      </c>
      <c r="G1586" s="422">
        <v>0.16</v>
      </c>
    </row>
    <row r="1587" spans="1:7" ht="105">
      <c r="A1587" s="536" t="s">
        <v>7312</v>
      </c>
      <c r="B1587" s="419">
        <v>92713</v>
      </c>
      <c r="C1587" s="420" t="s">
        <v>5852</v>
      </c>
      <c r="D1587" s="421" t="s">
        <v>799</v>
      </c>
      <c r="E1587" s="422">
        <v>0.03</v>
      </c>
      <c r="F1587" s="422">
        <v>0</v>
      </c>
      <c r="G1587" s="422">
        <v>0.03</v>
      </c>
    </row>
    <row r="1588" spans="1:7" ht="105">
      <c r="A1588" s="536" t="s">
        <v>7312</v>
      </c>
      <c r="B1588" s="419">
        <v>92714</v>
      </c>
      <c r="C1588" s="420" t="s">
        <v>5853</v>
      </c>
      <c r="D1588" s="421" t="s">
        <v>799</v>
      </c>
      <c r="E1588" s="422">
        <v>0.2</v>
      </c>
      <c r="F1588" s="422">
        <v>0</v>
      </c>
      <c r="G1588" s="422">
        <v>0.2</v>
      </c>
    </row>
    <row r="1589" spans="1:7" ht="105">
      <c r="A1589" s="536" t="s">
        <v>7312</v>
      </c>
      <c r="B1589" s="419">
        <v>92715</v>
      </c>
      <c r="C1589" s="420" t="s">
        <v>5854</v>
      </c>
      <c r="D1589" s="421" t="s">
        <v>799</v>
      </c>
      <c r="E1589" s="422">
        <v>104.3</v>
      </c>
      <c r="F1589" s="422">
        <v>0</v>
      </c>
      <c r="G1589" s="422">
        <v>104.3</v>
      </c>
    </row>
    <row r="1590" spans="1:7" ht="105">
      <c r="A1590" s="536" t="s">
        <v>7312</v>
      </c>
      <c r="B1590" s="419">
        <v>103666</v>
      </c>
      <c r="C1590" s="420" t="s">
        <v>5907</v>
      </c>
      <c r="D1590" s="421" t="s">
        <v>799</v>
      </c>
      <c r="E1590" s="422">
        <v>143.56</v>
      </c>
      <c r="F1590" s="422">
        <v>0</v>
      </c>
      <c r="G1590" s="422">
        <v>143.56</v>
      </c>
    </row>
    <row r="1591" spans="1:7" ht="105">
      <c r="A1591" s="536" t="s">
        <v>7312</v>
      </c>
      <c r="B1591" s="419">
        <v>89212</v>
      </c>
      <c r="C1591" s="420" t="s">
        <v>2899</v>
      </c>
      <c r="D1591" s="421" t="s">
        <v>799</v>
      </c>
      <c r="E1591" s="422">
        <v>29.7</v>
      </c>
      <c r="F1591" s="422">
        <v>0</v>
      </c>
      <c r="G1591" s="422">
        <v>29.7</v>
      </c>
    </row>
    <row r="1592" spans="1:7" ht="105">
      <c r="A1592" s="536" t="s">
        <v>7312</v>
      </c>
      <c r="B1592" s="419">
        <v>89213</v>
      </c>
      <c r="C1592" s="420" t="s">
        <v>2900</v>
      </c>
      <c r="D1592" s="421" t="s">
        <v>799</v>
      </c>
      <c r="E1592" s="422">
        <v>9.16</v>
      </c>
      <c r="F1592" s="422">
        <v>0</v>
      </c>
      <c r="G1592" s="422">
        <v>9.16</v>
      </c>
    </row>
    <row r="1593" spans="1:7" ht="105">
      <c r="A1593" s="536" t="s">
        <v>7312</v>
      </c>
      <c r="B1593" s="419">
        <v>89214</v>
      </c>
      <c r="C1593" s="420" t="s">
        <v>2901</v>
      </c>
      <c r="D1593" s="421" t="s">
        <v>799</v>
      </c>
      <c r="E1593" s="422">
        <v>27.88</v>
      </c>
      <c r="F1593" s="422">
        <v>0</v>
      </c>
      <c r="G1593" s="422">
        <v>27.88</v>
      </c>
    </row>
    <row r="1594" spans="1:7" ht="105">
      <c r="A1594" s="536" t="s">
        <v>7312</v>
      </c>
      <c r="B1594" s="419">
        <v>89215</v>
      </c>
      <c r="C1594" s="420" t="s">
        <v>2902</v>
      </c>
      <c r="D1594" s="421" t="s">
        <v>799</v>
      </c>
      <c r="E1594" s="422">
        <v>98.24</v>
      </c>
      <c r="F1594" s="422">
        <v>0</v>
      </c>
      <c r="G1594" s="422">
        <v>98.24</v>
      </c>
    </row>
    <row r="1595" spans="1:7" ht="105">
      <c r="A1595" s="536" t="s">
        <v>7312</v>
      </c>
      <c r="B1595" s="419">
        <v>87441</v>
      </c>
      <c r="C1595" s="420" t="s">
        <v>5795</v>
      </c>
      <c r="D1595" s="421" t="s">
        <v>799</v>
      </c>
      <c r="E1595" s="422">
        <v>0.41</v>
      </c>
      <c r="F1595" s="422">
        <v>0</v>
      </c>
      <c r="G1595" s="422">
        <v>0.41</v>
      </c>
    </row>
    <row r="1596" spans="1:7" ht="105">
      <c r="A1596" s="536" t="s">
        <v>7312</v>
      </c>
      <c r="B1596" s="419">
        <v>87442</v>
      </c>
      <c r="C1596" s="420" t="s">
        <v>5796</v>
      </c>
      <c r="D1596" s="421" t="s">
        <v>799</v>
      </c>
      <c r="E1596" s="422">
        <v>0.09</v>
      </c>
      <c r="F1596" s="422">
        <v>0</v>
      </c>
      <c r="G1596" s="422">
        <v>0.09</v>
      </c>
    </row>
    <row r="1597" spans="1:7" ht="105">
      <c r="A1597" s="536" t="s">
        <v>7312</v>
      </c>
      <c r="B1597" s="419">
        <v>87443</v>
      </c>
      <c r="C1597" s="420" t="s">
        <v>5797</v>
      </c>
      <c r="D1597" s="421" t="s">
        <v>799</v>
      </c>
      <c r="E1597" s="422">
        <v>0.52</v>
      </c>
      <c r="F1597" s="422">
        <v>0</v>
      </c>
      <c r="G1597" s="422">
        <v>0.52</v>
      </c>
    </row>
    <row r="1598" spans="1:7" ht="105">
      <c r="A1598" s="536" t="s">
        <v>7312</v>
      </c>
      <c r="B1598" s="419">
        <v>87444</v>
      </c>
      <c r="C1598" s="420" t="s">
        <v>5798</v>
      </c>
      <c r="D1598" s="421" t="s">
        <v>799</v>
      </c>
      <c r="E1598" s="422">
        <v>4.43</v>
      </c>
      <c r="F1598" s="422">
        <v>0</v>
      </c>
      <c r="G1598" s="422">
        <v>4.43</v>
      </c>
    </row>
    <row r="1599" spans="1:7" ht="105">
      <c r="A1599" s="536" t="s">
        <v>7312</v>
      </c>
      <c r="B1599" s="419">
        <v>93229</v>
      </c>
      <c r="C1599" s="420" t="s">
        <v>3715</v>
      </c>
      <c r="D1599" s="421" t="s">
        <v>799</v>
      </c>
      <c r="E1599" s="422">
        <v>0.38</v>
      </c>
      <c r="F1599" s="422">
        <v>0</v>
      </c>
      <c r="G1599" s="422">
        <v>0.38</v>
      </c>
    </row>
    <row r="1600" spans="1:7" ht="105">
      <c r="A1600" s="536" t="s">
        <v>7312</v>
      </c>
      <c r="B1600" s="419">
        <v>93230</v>
      </c>
      <c r="C1600" s="420" t="s">
        <v>3716</v>
      </c>
      <c r="D1600" s="421" t="s">
        <v>799</v>
      </c>
      <c r="E1600" s="422">
        <v>0.08</v>
      </c>
      <c r="F1600" s="422">
        <v>0</v>
      </c>
      <c r="G1600" s="422">
        <v>0.08</v>
      </c>
    </row>
    <row r="1601" spans="1:7" ht="105">
      <c r="A1601" s="536" t="s">
        <v>7312</v>
      </c>
      <c r="B1601" s="419">
        <v>93231</v>
      </c>
      <c r="C1601" s="420" t="s">
        <v>3717</v>
      </c>
      <c r="D1601" s="421" t="s">
        <v>799</v>
      </c>
      <c r="E1601" s="422">
        <v>0.48</v>
      </c>
      <c r="F1601" s="422">
        <v>0</v>
      </c>
      <c r="G1601" s="422">
        <v>0.48</v>
      </c>
    </row>
    <row r="1602" spans="1:7" ht="105">
      <c r="A1602" s="536" t="s">
        <v>7312</v>
      </c>
      <c r="B1602" s="419">
        <v>93232</v>
      </c>
      <c r="C1602" s="420" t="s">
        <v>3718</v>
      </c>
      <c r="D1602" s="421" t="s">
        <v>799</v>
      </c>
      <c r="E1602" s="422">
        <v>5.14</v>
      </c>
      <c r="F1602" s="422">
        <v>0</v>
      </c>
      <c r="G1602" s="422">
        <v>5.14</v>
      </c>
    </row>
    <row r="1603" spans="1:7" ht="105">
      <c r="A1603" s="536" t="s">
        <v>7312</v>
      </c>
      <c r="B1603" s="419">
        <v>102951</v>
      </c>
      <c r="C1603" s="420" t="s">
        <v>5895</v>
      </c>
      <c r="D1603" s="421" t="s">
        <v>799</v>
      </c>
      <c r="E1603" s="422">
        <v>0.44</v>
      </c>
      <c r="F1603" s="422">
        <v>0</v>
      </c>
      <c r="G1603" s="422">
        <v>0.44</v>
      </c>
    </row>
    <row r="1604" spans="1:7" ht="105">
      <c r="A1604" s="536" t="s">
        <v>7312</v>
      </c>
      <c r="B1604" s="419">
        <v>88826</v>
      </c>
      <c r="C1604" s="420" t="s">
        <v>5811</v>
      </c>
      <c r="D1604" s="421" t="s">
        <v>799</v>
      </c>
      <c r="E1604" s="422">
        <v>0.3</v>
      </c>
      <c r="F1604" s="422">
        <v>0</v>
      </c>
      <c r="G1604" s="422">
        <v>0.3</v>
      </c>
    </row>
    <row r="1605" spans="1:7" ht="105">
      <c r="A1605" s="536" t="s">
        <v>7312</v>
      </c>
      <c r="B1605" s="419">
        <v>88827</v>
      </c>
      <c r="C1605" s="420" t="s">
        <v>5812</v>
      </c>
      <c r="D1605" s="421" t="s">
        <v>799</v>
      </c>
      <c r="E1605" s="422">
        <v>7.0000000000000007E-2</v>
      </c>
      <c r="F1605" s="422">
        <v>0</v>
      </c>
      <c r="G1605" s="422">
        <v>7.0000000000000007E-2</v>
      </c>
    </row>
    <row r="1606" spans="1:7" ht="105">
      <c r="A1606" s="536" t="s">
        <v>7312</v>
      </c>
      <c r="B1606" s="419">
        <v>88828</v>
      </c>
      <c r="C1606" s="420" t="s">
        <v>5813</v>
      </c>
      <c r="D1606" s="421" t="s">
        <v>799</v>
      </c>
      <c r="E1606" s="422">
        <v>0.33</v>
      </c>
      <c r="F1606" s="422">
        <v>0</v>
      </c>
      <c r="G1606" s="422">
        <v>0.33</v>
      </c>
    </row>
    <row r="1607" spans="1:7" ht="105">
      <c r="A1607" s="536" t="s">
        <v>7312</v>
      </c>
      <c r="B1607" s="419">
        <v>88829</v>
      </c>
      <c r="C1607" s="420" t="s">
        <v>5814</v>
      </c>
      <c r="D1607" s="421" t="s">
        <v>799</v>
      </c>
      <c r="E1607" s="422">
        <v>0.88</v>
      </c>
      <c r="F1607" s="422">
        <v>0</v>
      </c>
      <c r="G1607" s="422">
        <v>0.88</v>
      </c>
    </row>
    <row r="1608" spans="1:7" ht="105">
      <c r="A1608" s="536" t="s">
        <v>7312</v>
      </c>
      <c r="B1608" s="419">
        <v>89221</v>
      </c>
      <c r="C1608" s="420" t="s">
        <v>5819</v>
      </c>
      <c r="D1608" s="421" t="s">
        <v>799</v>
      </c>
      <c r="E1608" s="422">
        <v>1.24</v>
      </c>
      <c r="F1608" s="422">
        <v>0</v>
      </c>
      <c r="G1608" s="422">
        <v>1.24</v>
      </c>
    </row>
    <row r="1609" spans="1:7" ht="105">
      <c r="A1609" s="536" t="s">
        <v>7312</v>
      </c>
      <c r="B1609" s="419">
        <v>89222</v>
      </c>
      <c r="C1609" s="420" t="s">
        <v>5820</v>
      </c>
      <c r="D1609" s="421" t="s">
        <v>799</v>
      </c>
      <c r="E1609" s="422">
        <v>0.28000000000000003</v>
      </c>
      <c r="F1609" s="422">
        <v>0</v>
      </c>
      <c r="G1609" s="422">
        <v>0.28000000000000003</v>
      </c>
    </row>
    <row r="1610" spans="1:7" ht="105">
      <c r="A1610" s="536" t="s">
        <v>7312</v>
      </c>
      <c r="B1610" s="419">
        <v>89223</v>
      </c>
      <c r="C1610" s="420" t="s">
        <v>5821</v>
      </c>
      <c r="D1610" s="421" t="s">
        <v>799</v>
      </c>
      <c r="E1610" s="422">
        <v>1.36</v>
      </c>
      <c r="F1610" s="422">
        <v>0</v>
      </c>
      <c r="G1610" s="422">
        <v>1.36</v>
      </c>
    </row>
    <row r="1611" spans="1:7" ht="105">
      <c r="A1611" s="536" t="s">
        <v>7312</v>
      </c>
      <c r="B1611" s="419">
        <v>89224</v>
      </c>
      <c r="C1611" s="420" t="s">
        <v>5822</v>
      </c>
      <c r="D1611" s="421" t="s">
        <v>799</v>
      </c>
      <c r="E1611" s="422">
        <v>1.77</v>
      </c>
      <c r="F1611" s="422">
        <v>0</v>
      </c>
      <c r="G1611" s="422">
        <v>1.77</v>
      </c>
    </row>
    <row r="1612" spans="1:7" ht="105">
      <c r="A1612" s="536" t="s">
        <v>7312</v>
      </c>
      <c r="B1612" s="419">
        <v>89274</v>
      </c>
      <c r="C1612" s="420" t="s">
        <v>5823</v>
      </c>
      <c r="D1612" s="421" t="s">
        <v>799</v>
      </c>
      <c r="E1612" s="422">
        <v>1.51</v>
      </c>
      <c r="F1612" s="422">
        <v>0</v>
      </c>
      <c r="G1612" s="422">
        <v>1.51</v>
      </c>
    </row>
    <row r="1613" spans="1:7" ht="105">
      <c r="A1613" s="536" t="s">
        <v>7312</v>
      </c>
      <c r="B1613" s="419">
        <v>89275</v>
      </c>
      <c r="C1613" s="420" t="s">
        <v>5824</v>
      </c>
      <c r="D1613" s="421" t="s">
        <v>799</v>
      </c>
      <c r="E1613" s="422">
        <v>0.35</v>
      </c>
      <c r="F1613" s="422">
        <v>0</v>
      </c>
      <c r="G1613" s="422">
        <v>0.35</v>
      </c>
    </row>
    <row r="1614" spans="1:7" ht="105">
      <c r="A1614" s="536" t="s">
        <v>7312</v>
      </c>
      <c r="B1614" s="419">
        <v>89276</v>
      </c>
      <c r="C1614" s="420" t="s">
        <v>5825</v>
      </c>
      <c r="D1614" s="421" t="s">
        <v>799</v>
      </c>
      <c r="E1614" s="422">
        <v>1.89</v>
      </c>
      <c r="F1614" s="422">
        <v>0</v>
      </c>
      <c r="G1614" s="422">
        <v>1.89</v>
      </c>
    </row>
    <row r="1615" spans="1:7" ht="105">
      <c r="A1615" s="536" t="s">
        <v>7312</v>
      </c>
      <c r="B1615" s="419">
        <v>89277</v>
      </c>
      <c r="C1615" s="420" t="s">
        <v>5826</v>
      </c>
      <c r="D1615" s="421" t="s">
        <v>799</v>
      </c>
      <c r="E1615" s="422">
        <v>8.86</v>
      </c>
      <c r="F1615" s="422">
        <v>0</v>
      </c>
      <c r="G1615" s="422">
        <v>8.86</v>
      </c>
    </row>
    <row r="1616" spans="1:7" ht="105">
      <c r="A1616" s="536" t="s">
        <v>7312</v>
      </c>
      <c r="B1616" s="419">
        <v>90646</v>
      </c>
      <c r="C1616" s="420" t="s">
        <v>2818</v>
      </c>
      <c r="D1616" s="421" t="s">
        <v>799</v>
      </c>
      <c r="E1616" s="422">
        <v>0.75</v>
      </c>
      <c r="F1616" s="422">
        <v>0</v>
      </c>
      <c r="G1616" s="422">
        <v>0.75</v>
      </c>
    </row>
    <row r="1617" spans="1:7" ht="105">
      <c r="A1617" s="536" t="s">
        <v>7312</v>
      </c>
      <c r="B1617" s="419">
        <v>90647</v>
      </c>
      <c r="C1617" s="420" t="s">
        <v>2819</v>
      </c>
      <c r="D1617" s="421" t="s">
        <v>799</v>
      </c>
      <c r="E1617" s="422">
        <v>0.17</v>
      </c>
      <c r="F1617" s="422">
        <v>0</v>
      </c>
      <c r="G1617" s="422">
        <v>0.17</v>
      </c>
    </row>
    <row r="1618" spans="1:7" ht="105">
      <c r="A1618" s="536" t="s">
        <v>7312</v>
      </c>
      <c r="B1618" s="419">
        <v>90648</v>
      </c>
      <c r="C1618" s="420" t="s">
        <v>2820</v>
      </c>
      <c r="D1618" s="421" t="s">
        <v>799</v>
      </c>
      <c r="E1618" s="422">
        <v>0.82</v>
      </c>
      <c r="F1618" s="422">
        <v>0</v>
      </c>
      <c r="G1618" s="422">
        <v>0.82</v>
      </c>
    </row>
    <row r="1619" spans="1:7" ht="105">
      <c r="A1619" s="536" t="s">
        <v>7312</v>
      </c>
      <c r="B1619" s="419">
        <v>90649</v>
      </c>
      <c r="C1619" s="420" t="s">
        <v>2821</v>
      </c>
      <c r="D1619" s="421" t="s">
        <v>799</v>
      </c>
      <c r="E1619" s="422">
        <v>6.94</v>
      </c>
      <c r="F1619" s="422">
        <v>0</v>
      </c>
      <c r="G1619" s="422">
        <v>6.94</v>
      </c>
    </row>
    <row r="1620" spans="1:7" ht="105">
      <c r="A1620" s="536" t="s">
        <v>7312</v>
      </c>
      <c r="B1620" s="419">
        <v>90652</v>
      </c>
      <c r="C1620" s="420" t="s">
        <v>2822</v>
      </c>
      <c r="D1620" s="421" t="s">
        <v>799</v>
      </c>
      <c r="E1620" s="422">
        <v>3.74</v>
      </c>
      <c r="F1620" s="422">
        <v>0</v>
      </c>
      <c r="G1620" s="422">
        <v>3.74</v>
      </c>
    </row>
    <row r="1621" spans="1:7" ht="105">
      <c r="A1621" s="536" t="s">
        <v>7312</v>
      </c>
      <c r="B1621" s="419">
        <v>90653</v>
      </c>
      <c r="C1621" s="420" t="s">
        <v>2823</v>
      </c>
      <c r="D1621" s="421" t="s">
        <v>799</v>
      </c>
      <c r="E1621" s="422">
        <v>0.86</v>
      </c>
      <c r="F1621" s="422">
        <v>0</v>
      </c>
      <c r="G1621" s="422">
        <v>0.86</v>
      </c>
    </row>
    <row r="1622" spans="1:7" ht="105">
      <c r="A1622" s="536" t="s">
        <v>7312</v>
      </c>
      <c r="B1622" s="419">
        <v>90654</v>
      </c>
      <c r="C1622" s="420" t="s">
        <v>2824</v>
      </c>
      <c r="D1622" s="421" t="s">
        <v>799</v>
      </c>
      <c r="E1622" s="422">
        <v>4.09</v>
      </c>
      <c r="F1622" s="422">
        <v>0</v>
      </c>
      <c r="G1622" s="422">
        <v>4.09</v>
      </c>
    </row>
    <row r="1623" spans="1:7" ht="105">
      <c r="A1623" s="536" t="s">
        <v>7312</v>
      </c>
      <c r="B1623" s="419">
        <v>90655</v>
      </c>
      <c r="C1623" s="420" t="s">
        <v>2825</v>
      </c>
      <c r="D1623" s="421" t="s">
        <v>799</v>
      </c>
      <c r="E1623" s="422">
        <v>4.5599999999999996</v>
      </c>
      <c r="F1623" s="422">
        <v>0</v>
      </c>
      <c r="G1623" s="422">
        <v>4.5599999999999996</v>
      </c>
    </row>
    <row r="1624" spans="1:7" ht="105">
      <c r="A1624" s="536" t="s">
        <v>7312</v>
      </c>
      <c r="B1624" s="419">
        <v>90658</v>
      </c>
      <c r="C1624" s="420" t="s">
        <v>2826</v>
      </c>
      <c r="D1624" s="421" t="s">
        <v>799</v>
      </c>
      <c r="E1624" s="422">
        <v>4.01</v>
      </c>
      <c r="F1624" s="422">
        <v>0</v>
      </c>
      <c r="G1624" s="422">
        <v>4.01</v>
      </c>
    </row>
    <row r="1625" spans="1:7" ht="105">
      <c r="A1625" s="536" t="s">
        <v>7312</v>
      </c>
      <c r="B1625" s="419">
        <v>90659</v>
      </c>
      <c r="C1625" s="420" t="s">
        <v>2827</v>
      </c>
      <c r="D1625" s="421" t="s">
        <v>799</v>
      </c>
      <c r="E1625" s="422">
        <v>0.92</v>
      </c>
      <c r="F1625" s="422">
        <v>0</v>
      </c>
      <c r="G1625" s="422">
        <v>0.92</v>
      </c>
    </row>
    <row r="1626" spans="1:7" ht="105">
      <c r="A1626" s="536" t="s">
        <v>7312</v>
      </c>
      <c r="B1626" s="419">
        <v>90660</v>
      </c>
      <c r="C1626" s="420" t="s">
        <v>2828</v>
      </c>
      <c r="D1626" s="421" t="s">
        <v>799</v>
      </c>
      <c r="E1626" s="422">
        <v>4.38</v>
      </c>
      <c r="F1626" s="422">
        <v>0</v>
      </c>
      <c r="G1626" s="422">
        <v>4.38</v>
      </c>
    </row>
    <row r="1627" spans="1:7" ht="105">
      <c r="A1627" s="536" t="s">
        <v>7312</v>
      </c>
      <c r="B1627" s="419">
        <v>90661</v>
      </c>
      <c r="C1627" s="420" t="s">
        <v>2829</v>
      </c>
      <c r="D1627" s="421" t="s">
        <v>799</v>
      </c>
      <c r="E1627" s="422">
        <v>4.5599999999999996</v>
      </c>
      <c r="F1627" s="422">
        <v>0</v>
      </c>
      <c r="G1627" s="422">
        <v>4.5599999999999996</v>
      </c>
    </row>
    <row r="1628" spans="1:7" ht="105">
      <c r="A1628" s="536" t="s">
        <v>7312</v>
      </c>
      <c r="B1628" s="419">
        <v>89019</v>
      </c>
      <c r="C1628" s="420" t="s">
        <v>7313</v>
      </c>
      <c r="D1628" s="421" t="s">
        <v>799</v>
      </c>
      <c r="E1628" s="422">
        <v>0.44</v>
      </c>
      <c r="F1628" s="422">
        <v>0</v>
      </c>
      <c r="G1628" s="422">
        <v>0.44</v>
      </c>
    </row>
    <row r="1629" spans="1:7" ht="105">
      <c r="A1629" s="536" t="s">
        <v>7312</v>
      </c>
      <c r="B1629" s="419">
        <v>89020</v>
      </c>
      <c r="C1629" s="420" t="s">
        <v>7314</v>
      </c>
      <c r="D1629" s="421" t="s">
        <v>799</v>
      </c>
      <c r="E1629" s="422">
        <v>0.1</v>
      </c>
      <c r="F1629" s="422">
        <v>0</v>
      </c>
      <c r="G1629" s="422">
        <v>0.1</v>
      </c>
    </row>
    <row r="1630" spans="1:7" ht="105">
      <c r="A1630" s="536" t="s">
        <v>7312</v>
      </c>
      <c r="B1630" s="419">
        <v>5800</v>
      </c>
      <c r="C1630" s="420" t="s">
        <v>7315</v>
      </c>
      <c r="D1630" s="421" t="s">
        <v>799</v>
      </c>
      <c r="E1630" s="422">
        <v>0.48</v>
      </c>
      <c r="F1630" s="422">
        <v>0</v>
      </c>
      <c r="G1630" s="422">
        <v>0.48</v>
      </c>
    </row>
    <row r="1631" spans="1:7" ht="105">
      <c r="A1631" s="536" t="s">
        <v>7312</v>
      </c>
      <c r="B1631" s="419">
        <v>53866</v>
      </c>
      <c r="C1631" s="420" t="s">
        <v>7316</v>
      </c>
      <c r="D1631" s="421" t="s">
        <v>799</v>
      </c>
      <c r="E1631" s="422">
        <v>1.37</v>
      </c>
      <c r="F1631" s="422">
        <v>0</v>
      </c>
      <c r="G1631" s="422">
        <v>1.37</v>
      </c>
    </row>
    <row r="1632" spans="1:7" ht="105">
      <c r="A1632" s="536" t="s">
        <v>7312</v>
      </c>
      <c r="B1632" s="419">
        <v>90639</v>
      </c>
      <c r="C1632" s="420" t="s">
        <v>2812</v>
      </c>
      <c r="D1632" s="421" t="s">
        <v>799</v>
      </c>
      <c r="E1632" s="422">
        <v>5.75</v>
      </c>
      <c r="F1632" s="422">
        <v>0</v>
      </c>
      <c r="G1632" s="422">
        <v>5.75</v>
      </c>
    </row>
    <row r="1633" spans="1:7" ht="105">
      <c r="A1633" s="536" t="s">
        <v>7312</v>
      </c>
      <c r="B1633" s="419">
        <v>90640</v>
      </c>
      <c r="C1633" s="420" t="s">
        <v>2813</v>
      </c>
      <c r="D1633" s="421" t="s">
        <v>799</v>
      </c>
      <c r="E1633" s="422">
        <v>1.33</v>
      </c>
      <c r="F1633" s="422">
        <v>0</v>
      </c>
      <c r="G1633" s="422">
        <v>1.33</v>
      </c>
    </row>
    <row r="1634" spans="1:7" ht="105">
      <c r="A1634" s="536" t="s">
        <v>7312</v>
      </c>
      <c r="B1634" s="419">
        <v>90641</v>
      </c>
      <c r="C1634" s="420" t="s">
        <v>2814</v>
      </c>
      <c r="D1634" s="421" t="s">
        <v>799</v>
      </c>
      <c r="E1634" s="422">
        <v>6.29</v>
      </c>
      <c r="F1634" s="422">
        <v>0</v>
      </c>
      <c r="G1634" s="422">
        <v>6.29</v>
      </c>
    </row>
    <row r="1635" spans="1:7" ht="105">
      <c r="A1635" s="536" t="s">
        <v>7312</v>
      </c>
      <c r="B1635" s="419">
        <v>90642</v>
      </c>
      <c r="C1635" s="420" t="s">
        <v>2815</v>
      </c>
      <c r="D1635" s="421" t="s">
        <v>799</v>
      </c>
      <c r="E1635" s="422">
        <v>13.29</v>
      </c>
      <c r="F1635" s="422">
        <v>0</v>
      </c>
      <c r="G1635" s="422">
        <v>13.29</v>
      </c>
    </row>
    <row r="1636" spans="1:7" ht="105">
      <c r="A1636" s="536" t="s">
        <v>7312</v>
      </c>
      <c r="B1636" s="419">
        <v>102809</v>
      </c>
      <c r="C1636" s="420" t="s">
        <v>5884</v>
      </c>
      <c r="D1636" s="421" t="s">
        <v>799</v>
      </c>
      <c r="E1636" s="422">
        <v>16.72</v>
      </c>
      <c r="F1636" s="422">
        <v>0</v>
      </c>
      <c r="G1636" s="422">
        <v>16.72</v>
      </c>
    </row>
    <row r="1637" spans="1:7" ht="105">
      <c r="A1637" s="536" t="s">
        <v>7312</v>
      </c>
      <c r="B1637" s="419">
        <v>92140</v>
      </c>
      <c r="C1637" s="420" t="s">
        <v>2956</v>
      </c>
      <c r="D1637" s="421" t="s">
        <v>799</v>
      </c>
      <c r="E1637" s="422">
        <v>4.66</v>
      </c>
      <c r="F1637" s="422">
        <v>0</v>
      </c>
      <c r="G1637" s="422">
        <v>4.66</v>
      </c>
    </row>
    <row r="1638" spans="1:7" ht="105">
      <c r="A1638" s="536" t="s">
        <v>7312</v>
      </c>
      <c r="B1638" s="419">
        <v>92142</v>
      </c>
      <c r="C1638" s="420" t="s">
        <v>2958</v>
      </c>
      <c r="D1638" s="421" t="s">
        <v>799</v>
      </c>
      <c r="E1638" s="422">
        <v>0.57999999999999996</v>
      </c>
      <c r="F1638" s="422">
        <v>0</v>
      </c>
      <c r="G1638" s="422">
        <v>0.57999999999999996</v>
      </c>
    </row>
    <row r="1639" spans="1:7" ht="105">
      <c r="A1639" s="536" t="s">
        <v>7312</v>
      </c>
      <c r="B1639" s="419">
        <v>92141</v>
      </c>
      <c r="C1639" s="420" t="s">
        <v>2957</v>
      </c>
      <c r="D1639" s="421" t="s">
        <v>799</v>
      </c>
      <c r="E1639" s="422">
        <v>1.43</v>
      </c>
      <c r="F1639" s="422">
        <v>0</v>
      </c>
      <c r="G1639" s="422">
        <v>1.43</v>
      </c>
    </row>
    <row r="1640" spans="1:7" ht="105">
      <c r="A1640" s="536" t="s">
        <v>7312</v>
      </c>
      <c r="B1640" s="419">
        <v>92143</v>
      </c>
      <c r="C1640" s="420" t="s">
        <v>2959</v>
      </c>
      <c r="D1640" s="421" t="s">
        <v>799</v>
      </c>
      <c r="E1640" s="422">
        <v>5.83</v>
      </c>
      <c r="F1640" s="422">
        <v>0</v>
      </c>
      <c r="G1640" s="422">
        <v>5.83</v>
      </c>
    </row>
    <row r="1641" spans="1:7" ht="105">
      <c r="A1641" s="536" t="s">
        <v>7312</v>
      </c>
      <c r="B1641" s="419">
        <v>92144</v>
      </c>
      <c r="C1641" s="420" t="s">
        <v>2960</v>
      </c>
      <c r="D1641" s="421" t="s">
        <v>799</v>
      </c>
      <c r="E1641" s="422">
        <v>44.68</v>
      </c>
      <c r="F1641" s="422">
        <v>0</v>
      </c>
      <c r="G1641" s="422">
        <v>44.68</v>
      </c>
    </row>
    <row r="1642" spans="1:7" ht="105">
      <c r="A1642" s="536" t="s">
        <v>7312</v>
      </c>
      <c r="B1642" s="419">
        <v>92133</v>
      </c>
      <c r="C1642" s="420" t="s">
        <v>2951</v>
      </c>
      <c r="D1642" s="421" t="s">
        <v>799</v>
      </c>
      <c r="E1642" s="422">
        <v>12.74</v>
      </c>
      <c r="F1642" s="422">
        <v>0</v>
      </c>
      <c r="G1642" s="422">
        <v>12.74</v>
      </c>
    </row>
    <row r="1643" spans="1:7" ht="105">
      <c r="A1643" s="536" t="s">
        <v>7312</v>
      </c>
      <c r="B1643" s="419">
        <v>92135</v>
      </c>
      <c r="C1643" s="420" t="s">
        <v>2953</v>
      </c>
      <c r="D1643" s="421" t="s">
        <v>799</v>
      </c>
      <c r="E1643" s="422">
        <v>1.59</v>
      </c>
      <c r="F1643" s="422">
        <v>0</v>
      </c>
      <c r="G1643" s="422">
        <v>1.59</v>
      </c>
    </row>
    <row r="1644" spans="1:7" ht="105">
      <c r="A1644" s="536" t="s">
        <v>7312</v>
      </c>
      <c r="B1644" s="419">
        <v>92134</v>
      </c>
      <c r="C1644" s="420" t="s">
        <v>2952</v>
      </c>
      <c r="D1644" s="421" t="s">
        <v>799</v>
      </c>
      <c r="E1644" s="422">
        <v>3.92</v>
      </c>
      <c r="F1644" s="422">
        <v>0</v>
      </c>
      <c r="G1644" s="422">
        <v>3.92</v>
      </c>
    </row>
    <row r="1645" spans="1:7" ht="105">
      <c r="A1645" s="536" t="s">
        <v>7312</v>
      </c>
      <c r="B1645" s="419">
        <v>92136</v>
      </c>
      <c r="C1645" s="420" t="s">
        <v>2954</v>
      </c>
      <c r="D1645" s="421" t="s">
        <v>799</v>
      </c>
      <c r="E1645" s="422">
        <v>15.92</v>
      </c>
      <c r="F1645" s="422">
        <v>0</v>
      </c>
      <c r="G1645" s="422">
        <v>15.92</v>
      </c>
    </row>
    <row r="1646" spans="1:7" ht="105">
      <c r="A1646" s="536" t="s">
        <v>7312</v>
      </c>
      <c r="B1646" s="419">
        <v>92137</v>
      </c>
      <c r="C1646" s="420" t="s">
        <v>2955</v>
      </c>
      <c r="D1646" s="421" t="s">
        <v>799</v>
      </c>
      <c r="E1646" s="422">
        <v>37.28</v>
      </c>
      <c r="F1646" s="422">
        <v>0</v>
      </c>
      <c r="G1646" s="422">
        <v>37.28</v>
      </c>
    </row>
    <row r="1647" spans="1:7" ht="105">
      <c r="A1647" s="536" t="s">
        <v>7312</v>
      </c>
      <c r="B1647" s="419">
        <v>91380</v>
      </c>
      <c r="C1647" s="420" t="s">
        <v>2975</v>
      </c>
      <c r="D1647" s="421" t="s">
        <v>799</v>
      </c>
      <c r="E1647" s="422">
        <v>29.3</v>
      </c>
      <c r="F1647" s="422">
        <v>0</v>
      </c>
      <c r="G1647" s="422">
        <v>29.3</v>
      </c>
    </row>
    <row r="1648" spans="1:7" ht="105">
      <c r="A1648" s="536" t="s">
        <v>7312</v>
      </c>
      <c r="B1648" s="419">
        <v>91382</v>
      </c>
      <c r="C1648" s="420" t="s">
        <v>2977</v>
      </c>
      <c r="D1648" s="421" t="s">
        <v>799</v>
      </c>
      <c r="E1648" s="422">
        <v>4.58</v>
      </c>
      <c r="F1648" s="422">
        <v>0</v>
      </c>
      <c r="G1648" s="422">
        <v>4.58</v>
      </c>
    </row>
    <row r="1649" spans="1:7" ht="105">
      <c r="A1649" s="536" t="s">
        <v>7312</v>
      </c>
      <c r="B1649" s="419">
        <v>91381</v>
      </c>
      <c r="C1649" s="420" t="s">
        <v>2976</v>
      </c>
      <c r="D1649" s="421" t="s">
        <v>799</v>
      </c>
      <c r="E1649" s="422">
        <v>11.33</v>
      </c>
      <c r="F1649" s="422">
        <v>0</v>
      </c>
      <c r="G1649" s="422">
        <v>11.33</v>
      </c>
    </row>
    <row r="1650" spans="1:7" ht="105">
      <c r="A1650" s="536" t="s">
        <v>7312</v>
      </c>
      <c r="B1650" s="419">
        <v>91383</v>
      </c>
      <c r="C1650" s="420" t="s">
        <v>2978</v>
      </c>
      <c r="D1650" s="421" t="s">
        <v>799</v>
      </c>
      <c r="E1650" s="422">
        <v>52.94</v>
      </c>
      <c r="F1650" s="422">
        <v>0</v>
      </c>
      <c r="G1650" s="422">
        <v>52.94</v>
      </c>
    </row>
    <row r="1651" spans="1:7" ht="105">
      <c r="A1651" s="536" t="s">
        <v>7312</v>
      </c>
      <c r="B1651" s="419">
        <v>91384</v>
      </c>
      <c r="C1651" s="420" t="s">
        <v>2979</v>
      </c>
      <c r="D1651" s="421" t="s">
        <v>799</v>
      </c>
      <c r="E1651" s="422">
        <v>150.02000000000001</v>
      </c>
      <c r="F1651" s="422">
        <v>0</v>
      </c>
      <c r="G1651" s="422">
        <v>150.02000000000001</v>
      </c>
    </row>
    <row r="1652" spans="1:7" ht="105">
      <c r="A1652" s="536" t="s">
        <v>7312</v>
      </c>
      <c r="B1652" s="419">
        <v>96030</v>
      </c>
      <c r="C1652" s="420" t="s">
        <v>2982</v>
      </c>
      <c r="D1652" s="421" t="s">
        <v>799</v>
      </c>
      <c r="E1652" s="422">
        <v>35.770000000000003</v>
      </c>
      <c r="F1652" s="422">
        <v>0</v>
      </c>
      <c r="G1652" s="422">
        <v>35.770000000000003</v>
      </c>
    </row>
    <row r="1653" spans="1:7" ht="105">
      <c r="A1653" s="536" t="s">
        <v>7312</v>
      </c>
      <c r="B1653" s="419">
        <v>96032</v>
      </c>
      <c r="C1653" s="420" t="s">
        <v>2984</v>
      </c>
      <c r="D1653" s="421" t="s">
        <v>799</v>
      </c>
      <c r="E1653" s="422">
        <v>5.09</v>
      </c>
      <c r="F1653" s="422">
        <v>0</v>
      </c>
      <c r="G1653" s="422">
        <v>5.09</v>
      </c>
    </row>
    <row r="1654" spans="1:7" ht="105">
      <c r="A1654" s="536" t="s">
        <v>7312</v>
      </c>
      <c r="B1654" s="419">
        <v>96031</v>
      </c>
      <c r="C1654" s="420" t="s">
        <v>2983</v>
      </c>
      <c r="D1654" s="421" t="s">
        <v>799</v>
      </c>
      <c r="E1654" s="422">
        <v>12.66</v>
      </c>
      <c r="F1654" s="422">
        <v>0</v>
      </c>
      <c r="G1654" s="422">
        <v>12.66</v>
      </c>
    </row>
    <row r="1655" spans="1:7" ht="105">
      <c r="A1655" s="536" t="s">
        <v>7312</v>
      </c>
      <c r="B1655" s="419">
        <v>96033</v>
      </c>
      <c r="C1655" s="420" t="s">
        <v>2985</v>
      </c>
      <c r="D1655" s="421" t="s">
        <v>799</v>
      </c>
      <c r="E1655" s="422">
        <v>58.33</v>
      </c>
      <c r="F1655" s="422">
        <v>0</v>
      </c>
      <c r="G1655" s="422">
        <v>58.33</v>
      </c>
    </row>
    <row r="1656" spans="1:7" ht="105">
      <c r="A1656" s="536" t="s">
        <v>7312</v>
      </c>
      <c r="B1656" s="419">
        <v>96034</v>
      </c>
      <c r="C1656" s="420" t="s">
        <v>2986</v>
      </c>
      <c r="D1656" s="421" t="s">
        <v>799</v>
      </c>
      <c r="E1656" s="422">
        <v>150.02000000000001</v>
      </c>
      <c r="F1656" s="422">
        <v>0</v>
      </c>
      <c r="G1656" s="422">
        <v>150.02000000000001</v>
      </c>
    </row>
    <row r="1657" spans="1:7" ht="105">
      <c r="A1657" s="536" t="s">
        <v>7312</v>
      </c>
      <c r="B1657" s="419">
        <v>89870</v>
      </c>
      <c r="C1657" s="420" t="s">
        <v>2989</v>
      </c>
      <c r="D1657" s="421" t="s">
        <v>799</v>
      </c>
      <c r="E1657" s="422">
        <v>37.01</v>
      </c>
      <c r="F1657" s="422">
        <v>0</v>
      </c>
      <c r="G1657" s="422">
        <v>37.01</v>
      </c>
    </row>
    <row r="1658" spans="1:7" ht="105">
      <c r="A1658" s="536" t="s">
        <v>7312</v>
      </c>
      <c r="B1658" s="419">
        <v>89872</v>
      </c>
      <c r="C1658" s="420" t="s">
        <v>2991</v>
      </c>
      <c r="D1658" s="421" t="s">
        <v>799</v>
      </c>
      <c r="E1658" s="422">
        <v>5.28</v>
      </c>
      <c r="F1658" s="422">
        <v>0</v>
      </c>
      <c r="G1658" s="422">
        <v>5.28</v>
      </c>
    </row>
    <row r="1659" spans="1:7" ht="105">
      <c r="A1659" s="536" t="s">
        <v>7312</v>
      </c>
      <c r="B1659" s="419">
        <v>89871</v>
      </c>
      <c r="C1659" s="420" t="s">
        <v>2990</v>
      </c>
      <c r="D1659" s="421" t="s">
        <v>799</v>
      </c>
      <c r="E1659" s="422">
        <v>13.07</v>
      </c>
      <c r="F1659" s="422">
        <v>0</v>
      </c>
      <c r="G1659" s="422">
        <v>13.07</v>
      </c>
    </row>
    <row r="1660" spans="1:7" ht="105">
      <c r="A1660" s="536" t="s">
        <v>7312</v>
      </c>
      <c r="B1660" s="419">
        <v>89873</v>
      </c>
      <c r="C1660" s="420" t="s">
        <v>2992</v>
      </c>
      <c r="D1660" s="421" t="s">
        <v>799</v>
      </c>
      <c r="E1660" s="422">
        <v>63.48</v>
      </c>
      <c r="F1660" s="422">
        <v>0</v>
      </c>
      <c r="G1660" s="422">
        <v>63.48</v>
      </c>
    </row>
    <row r="1661" spans="1:7" ht="105">
      <c r="A1661" s="536" t="s">
        <v>7312</v>
      </c>
      <c r="B1661" s="419">
        <v>89874</v>
      </c>
      <c r="C1661" s="420" t="s">
        <v>2993</v>
      </c>
      <c r="D1661" s="421" t="s">
        <v>799</v>
      </c>
      <c r="E1661" s="422">
        <v>186.54</v>
      </c>
      <c r="F1661" s="422">
        <v>0</v>
      </c>
      <c r="G1661" s="422">
        <v>186.54</v>
      </c>
    </row>
    <row r="1662" spans="1:7" ht="105">
      <c r="A1662" s="536" t="s">
        <v>7312</v>
      </c>
      <c r="B1662" s="419">
        <v>89878</v>
      </c>
      <c r="C1662" s="420" t="s">
        <v>2996</v>
      </c>
      <c r="D1662" s="421" t="s">
        <v>799</v>
      </c>
      <c r="E1662" s="422">
        <v>39.549999999999997</v>
      </c>
      <c r="F1662" s="422">
        <v>0</v>
      </c>
      <c r="G1662" s="422">
        <v>39.549999999999997</v>
      </c>
    </row>
    <row r="1663" spans="1:7" ht="105">
      <c r="A1663" s="536" t="s">
        <v>7312</v>
      </c>
      <c r="B1663" s="419">
        <v>89880</v>
      </c>
      <c r="C1663" s="420" t="s">
        <v>2998</v>
      </c>
      <c r="D1663" s="421" t="s">
        <v>799</v>
      </c>
      <c r="E1663" s="422">
        <v>5.55</v>
      </c>
      <c r="F1663" s="422">
        <v>0</v>
      </c>
      <c r="G1663" s="422">
        <v>5.55</v>
      </c>
    </row>
    <row r="1664" spans="1:7" ht="105">
      <c r="A1664" s="536" t="s">
        <v>7312</v>
      </c>
      <c r="B1664" s="419">
        <v>89879</v>
      </c>
      <c r="C1664" s="420" t="s">
        <v>2997</v>
      </c>
      <c r="D1664" s="421" t="s">
        <v>799</v>
      </c>
      <c r="E1664" s="422">
        <v>13.74</v>
      </c>
      <c r="F1664" s="422">
        <v>0</v>
      </c>
      <c r="G1664" s="422">
        <v>13.74</v>
      </c>
    </row>
    <row r="1665" spans="1:7" ht="105">
      <c r="A1665" s="536" t="s">
        <v>7312</v>
      </c>
      <c r="B1665" s="419">
        <v>89881</v>
      </c>
      <c r="C1665" s="420" t="s">
        <v>2999</v>
      </c>
      <c r="D1665" s="421" t="s">
        <v>799</v>
      </c>
      <c r="E1665" s="422">
        <v>67.2</v>
      </c>
      <c r="F1665" s="422">
        <v>0</v>
      </c>
      <c r="G1665" s="422">
        <v>67.2</v>
      </c>
    </row>
    <row r="1666" spans="1:7" ht="105">
      <c r="A1666" s="536" t="s">
        <v>7312</v>
      </c>
      <c r="B1666" s="419">
        <v>89882</v>
      </c>
      <c r="C1666" s="420" t="s">
        <v>3000</v>
      </c>
      <c r="D1666" s="421" t="s">
        <v>799</v>
      </c>
      <c r="E1666" s="422">
        <v>215.22</v>
      </c>
      <c r="F1666" s="422">
        <v>0</v>
      </c>
      <c r="G1666" s="422">
        <v>215.22</v>
      </c>
    </row>
    <row r="1667" spans="1:7" ht="105">
      <c r="A1667" s="536" t="s">
        <v>7312</v>
      </c>
      <c r="B1667" s="419">
        <v>7058</v>
      </c>
      <c r="C1667" s="420" t="s">
        <v>2967</v>
      </c>
      <c r="D1667" s="421" t="s">
        <v>799</v>
      </c>
      <c r="E1667" s="422">
        <v>23.05</v>
      </c>
      <c r="F1667" s="422">
        <v>0</v>
      </c>
      <c r="G1667" s="422">
        <v>23.05</v>
      </c>
    </row>
    <row r="1668" spans="1:7" ht="105">
      <c r="A1668" s="536" t="s">
        <v>7312</v>
      </c>
      <c r="B1668" s="419">
        <v>91402</v>
      </c>
      <c r="C1668" s="420" t="s">
        <v>2972</v>
      </c>
      <c r="D1668" s="421" t="s">
        <v>799</v>
      </c>
      <c r="E1668" s="422">
        <v>3.61</v>
      </c>
      <c r="F1668" s="422">
        <v>0</v>
      </c>
      <c r="G1668" s="422">
        <v>3.61</v>
      </c>
    </row>
    <row r="1669" spans="1:7" ht="105">
      <c r="A1669" s="536" t="s">
        <v>7312</v>
      </c>
      <c r="B1669" s="419">
        <v>7059</v>
      </c>
      <c r="C1669" s="420" t="s">
        <v>2968</v>
      </c>
      <c r="D1669" s="421" t="s">
        <v>799</v>
      </c>
      <c r="E1669" s="422">
        <v>8.93</v>
      </c>
      <c r="F1669" s="422">
        <v>0</v>
      </c>
      <c r="G1669" s="422">
        <v>8.93</v>
      </c>
    </row>
    <row r="1670" spans="1:7" ht="105">
      <c r="A1670" s="536" t="s">
        <v>7312</v>
      </c>
      <c r="B1670" s="419">
        <v>7060</v>
      </c>
      <c r="C1670" s="420" t="s">
        <v>2969</v>
      </c>
      <c r="D1670" s="421" t="s">
        <v>799</v>
      </c>
      <c r="E1670" s="422">
        <v>41.74</v>
      </c>
      <c r="F1670" s="422">
        <v>0</v>
      </c>
      <c r="G1670" s="422">
        <v>41.74</v>
      </c>
    </row>
    <row r="1671" spans="1:7" ht="105">
      <c r="A1671" s="536" t="s">
        <v>7312</v>
      </c>
      <c r="B1671" s="419">
        <v>7061</v>
      </c>
      <c r="C1671" s="420" t="s">
        <v>2970</v>
      </c>
      <c r="D1671" s="421" t="s">
        <v>799</v>
      </c>
      <c r="E1671" s="422">
        <v>86.21</v>
      </c>
      <c r="F1671" s="422">
        <v>0</v>
      </c>
      <c r="G1671" s="422">
        <v>86.21</v>
      </c>
    </row>
    <row r="1672" spans="1:7" ht="105">
      <c r="A1672" s="536" t="s">
        <v>7312</v>
      </c>
      <c r="B1672" s="419">
        <v>91367</v>
      </c>
      <c r="C1672" s="420" t="s">
        <v>2961</v>
      </c>
      <c r="D1672" s="421" t="s">
        <v>799</v>
      </c>
      <c r="E1672" s="422">
        <v>22.27</v>
      </c>
      <c r="F1672" s="422">
        <v>0</v>
      </c>
      <c r="G1672" s="422">
        <v>22.27</v>
      </c>
    </row>
    <row r="1673" spans="1:7" ht="105">
      <c r="A1673" s="536" t="s">
        <v>7312</v>
      </c>
      <c r="B1673" s="419">
        <v>91369</v>
      </c>
      <c r="C1673" s="420" t="s">
        <v>2963</v>
      </c>
      <c r="D1673" s="421" t="s">
        <v>799</v>
      </c>
      <c r="E1673" s="422">
        <v>3.48</v>
      </c>
      <c r="F1673" s="422">
        <v>0</v>
      </c>
      <c r="G1673" s="422">
        <v>3.48</v>
      </c>
    </row>
    <row r="1674" spans="1:7" ht="105">
      <c r="A1674" s="536" t="s">
        <v>7312</v>
      </c>
      <c r="B1674" s="419">
        <v>91368</v>
      </c>
      <c r="C1674" s="420" t="s">
        <v>2962</v>
      </c>
      <c r="D1674" s="421" t="s">
        <v>799</v>
      </c>
      <c r="E1674" s="422">
        <v>8.61</v>
      </c>
      <c r="F1674" s="422">
        <v>0</v>
      </c>
      <c r="G1674" s="422">
        <v>8.61</v>
      </c>
    </row>
    <row r="1675" spans="1:7" ht="105">
      <c r="A1675" s="536" t="s">
        <v>7312</v>
      </c>
      <c r="B1675" s="419">
        <v>5695</v>
      </c>
      <c r="C1675" s="420" t="s">
        <v>2964</v>
      </c>
      <c r="D1675" s="421" t="s">
        <v>799</v>
      </c>
      <c r="E1675" s="422">
        <v>40.33</v>
      </c>
      <c r="F1675" s="422">
        <v>0</v>
      </c>
      <c r="G1675" s="422">
        <v>40.33</v>
      </c>
    </row>
    <row r="1676" spans="1:7" ht="105">
      <c r="A1676" s="536" t="s">
        <v>7312</v>
      </c>
      <c r="B1676" s="419">
        <v>53792</v>
      </c>
      <c r="C1676" s="420" t="s">
        <v>2971</v>
      </c>
      <c r="D1676" s="421" t="s">
        <v>799</v>
      </c>
      <c r="E1676" s="422">
        <v>107.16</v>
      </c>
      <c r="F1676" s="422">
        <v>0</v>
      </c>
      <c r="G1676" s="422">
        <v>107.16</v>
      </c>
    </row>
    <row r="1677" spans="1:7" ht="105">
      <c r="A1677" s="536" t="s">
        <v>7312</v>
      </c>
      <c r="B1677" s="419">
        <v>92237</v>
      </c>
      <c r="C1677" s="420" t="s">
        <v>3052</v>
      </c>
      <c r="D1677" s="421" t="s">
        <v>799</v>
      </c>
      <c r="E1677" s="422">
        <v>28.41</v>
      </c>
      <c r="F1677" s="422">
        <v>0</v>
      </c>
      <c r="G1677" s="422">
        <v>28.41</v>
      </c>
    </row>
    <row r="1678" spans="1:7" ht="105">
      <c r="A1678" s="536" t="s">
        <v>7312</v>
      </c>
      <c r="B1678" s="419">
        <v>92239</v>
      </c>
      <c r="C1678" s="420" t="s">
        <v>3054</v>
      </c>
      <c r="D1678" s="421" t="s">
        <v>799</v>
      </c>
      <c r="E1678" s="422">
        <v>4.6100000000000003</v>
      </c>
      <c r="F1678" s="422">
        <v>0</v>
      </c>
      <c r="G1678" s="422">
        <v>4.6100000000000003</v>
      </c>
    </row>
    <row r="1679" spans="1:7" ht="105">
      <c r="A1679" s="536" t="s">
        <v>7312</v>
      </c>
      <c r="B1679" s="419">
        <v>92238</v>
      </c>
      <c r="C1679" s="420" t="s">
        <v>3053</v>
      </c>
      <c r="D1679" s="421" t="s">
        <v>799</v>
      </c>
      <c r="E1679" s="422">
        <v>11.42</v>
      </c>
      <c r="F1679" s="422">
        <v>0</v>
      </c>
      <c r="G1679" s="422">
        <v>11.42</v>
      </c>
    </row>
    <row r="1680" spans="1:7" ht="105">
      <c r="A1680" s="536" t="s">
        <v>7312</v>
      </c>
      <c r="B1680" s="419">
        <v>92240</v>
      </c>
      <c r="C1680" s="420" t="s">
        <v>3055</v>
      </c>
      <c r="D1680" s="421" t="s">
        <v>799</v>
      </c>
      <c r="E1680" s="422">
        <v>50.87</v>
      </c>
      <c r="F1680" s="422">
        <v>0</v>
      </c>
      <c r="G1680" s="422">
        <v>50.87</v>
      </c>
    </row>
    <row r="1681" spans="1:7" ht="105">
      <c r="A1681" s="536" t="s">
        <v>7312</v>
      </c>
      <c r="B1681" s="419">
        <v>92241</v>
      </c>
      <c r="C1681" s="420" t="s">
        <v>3056</v>
      </c>
      <c r="D1681" s="421" t="s">
        <v>799</v>
      </c>
      <c r="E1681" s="422">
        <v>292.12</v>
      </c>
      <c r="F1681" s="422">
        <v>0</v>
      </c>
      <c r="G1681" s="422">
        <v>292.12</v>
      </c>
    </row>
    <row r="1682" spans="1:7" ht="105">
      <c r="A1682" s="536" t="s">
        <v>7312</v>
      </c>
      <c r="B1682" s="419">
        <v>91640</v>
      </c>
      <c r="C1682" s="420" t="s">
        <v>3045</v>
      </c>
      <c r="D1682" s="421" t="s">
        <v>799</v>
      </c>
      <c r="E1682" s="422">
        <v>38.97</v>
      </c>
      <c r="F1682" s="422">
        <v>0</v>
      </c>
      <c r="G1682" s="422">
        <v>38.97</v>
      </c>
    </row>
    <row r="1683" spans="1:7" ht="105">
      <c r="A1683" s="536" t="s">
        <v>7312</v>
      </c>
      <c r="B1683" s="419">
        <v>91642</v>
      </c>
      <c r="C1683" s="420" t="s">
        <v>3047</v>
      </c>
      <c r="D1683" s="421" t="s">
        <v>799</v>
      </c>
      <c r="E1683" s="422">
        <v>6.35</v>
      </c>
      <c r="F1683" s="422">
        <v>0</v>
      </c>
      <c r="G1683" s="422">
        <v>6.35</v>
      </c>
    </row>
    <row r="1684" spans="1:7" ht="105">
      <c r="A1684" s="536" t="s">
        <v>7312</v>
      </c>
      <c r="B1684" s="419">
        <v>91641</v>
      </c>
      <c r="C1684" s="420" t="s">
        <v>3046</v>
      </c>
      <c r="D1684" s="421" t="s">
        <v>799</v>
      </c>
      <c r="E1684" s="422">
        <v>15.72</v>
      </c>
      <c r="F1684" s="422">
        <v>0</v>
      </c>
      <c r="G1684" s="422">
        <v>15.72</v>
      </c>
    </row>
    <row r="1685" spans="1:7" ht="105">
      <c r="A1685" s="536" t="s">
        <v>7312</v>
      </c>
      <c r="B1685" s="419">
        <v>91643</v>
      </c>
      <c r="C1685" s="420" t="s">
        <v>3048</v>
      </c>
      <c r="D1685" s="421" t="s">
        <v>799</v>
      </c>
      <c r="E1685" s="422">
        <v>70.14</v>
      </c>
      <c r="F1685" s="422">
        <v>0</v>
      </c>
      <c r="G1685" s="422">
        <v>70.14</v>
      </c>
    </row>
    <row r="1686" spans="1:7" ht="105">
      <c r="A1686" s="536" t="s">
        <v>7312</v>
      </c>
      <c r="B1686" s="419">
        <v>91644</v>
      </c>
      <c r="C1686" s="420" t="s">
        <v>3049</v>
      </c>
      <c r="D1686" s="421" t="s">
        <v>799</v>
      </c>
      <c r="E1686" s="422">
        <v>318.64999999999998</v>
      </c>
      <c r="F1686" s="422">
        <v>0</v>
      </c>
      <c r="G1686" s="422">
        <v>318.64999999999998</v>
      </c>
    </row>
    <row r="1687" spans="1:7" ht="105">
      <c r="A1687" s="536" t="s">
        <v>7312</v>
      </c>
      <c r="B1687" s="419">
        <v>92105</v>
      </c>
      <c r="C1687" s="420" t="s">
        <v>5843</v>
      </c>
      <c r="D1687" s="421" t="s">
        <v>799</v>
      </c>
      <c r="E1687" s="422">
        <v>203.57</v>
      </c>
      <c r="F1687" s="422">
        <v>0</v>
      </c>
      <c r="G1687" s="422">
        <v>203.57</v>
      </c>
    </row>
    <row r="1688" spans="1:7" ht="105">
      <c r="A1688" s="536" t="s">
        <v>7312</v>
      </c>
      <c r="B1688" s="419">
        <v>92101</v>
      </c>
      <c r="C1688" s="420" t="s">
        <v>5839</v>
      </c>
      <c r="D1688" s="421" t="s">
        <v>799</v>
      </c>
      <c r="E1688" s="422">
        <v>47.63</v>
      </c>
      <c r="F1688" s="422">
        <v>0</v>
      </c>
      <c r="G1688" s="422">
        <v>47.63</v>
      </c>
    </row>
    <row r="1689" spans="1:7" ht="105">
      <c r="A1689" s="536" t="s">
        <v>7312</v>
      </c>
      <c r="B1689" s="419">
        <v>92103</v>
      </c>
      <c r="C1689" s="420" t="s">
        <v>5841</v>
      </c>
      <c r="D1689" s="421" t="s">
        <v>799</v>
      </c>
      <c r="E1689" s="422">
        <v>5.96</v>
      </c>
      <c r="F1689" s="422">
        <v>0</v>
      </c>
      <c r="G1689" s="422">
        <v>5.96</v>
      </c>
    </row>
    <row r="1690" spans="1:7" ht="105">
      <c r="A1690" s="536" t="s">
        <v>7312</v>
      </c>
      <c r="B1690" s="419">
        <v>92102</v>
      </c>
      <c r="C1690" s="420" t="s">
        <v>5840</v>
      </c>
      <c r="D1690" s="421" t="s">
        <v>799</v>
      </c>
      <c r="E1690" s="422">
        <v>14.75</v>
      </c>
      <c r="F1690" s="422">
        <v>0</v>
      </c>
      <c r="G1690" s="422">
        <v>14.75</v>
      </c>
    </row>
    <row r="1691" spans="1:7" ht="105">
      <c r="A1691" s="536" t="s">
        <v>7312</v>
      </c>
      <c r="B1691" s="419">
        <v>92104</v>
      </c>
      <c r="C1691" s="420" t="s">
        <v>5842</v>
      </c>
      <c r="D1691" s="421" t="s">
        <v>799</v>
      </c>
      <c r="E1691" s="422">
        <v>74.64</v>
      </c>
      <c r="F1691" s="422">
        <v>0</v>
      </c>
      <c r="G1691" s="422">
        <v>74.64</v>
      </c>
    </row>
    <row r="1692" spans="1:7" ht="105">
      <c r="A1692" s="536" t="s">
        <v>7312</v>
      </c>
      <c r="B1692" s="419">
        <v>91396</v>
      </c>
      <c r="C1692" s="420" t="s">
        <v>3041</v>
      </c>
      <c r="D1692" s="421" t="s">
        <v>799</v>
      </c>
      <c r="E1692" s="422">
        <v>29.71</v>
      </c>
      <c r="F1692" s="422">
        <v>0</v>
      </c>
      <c r="G1692" s="422">
        <v>29.71</v>
      </c>
    </row>
    <row r="1693" spans="1:7" ht="105">
      <c r="A1693" s="536" t="s">
        <v>7312</v>
      </c>
      <c r="B1693" s="419">
        <v>91398</v>
      </c>
      <c r="C1693" s="420" t="s">
        <v>3043</v>
      </c>
      <c r="D1693" s="421" t="s">
        <v>799</v>
      </c>
      <c r="E1693" s="422">
        <v>4.6399999999999997</v>
      </c>
      <c r="F1693" s="422">
        <v>0</v>
      </c>
      <c r="G1693" s="422">
        <v>4.6399999999999997</v>
      </c>
    </row>
    <row r="1694" spans="1:7" ht="105">
      <c r="A1694" s="536" t="s">
        <v>7312</v>
      </c>
      <c r="B1694" s="419">
        <v>91397</v>
      </c>
      <c r="C1694" s="420" t="s">
        <v>3042</v>
      </c>
      <c r="D1694" s="421" t="s">
        <v>799</v>
      </c>
      <c r="E1694" s="422">
        <v>11.5</v>
      </c>
      <c r="F1694" s="422">
        <v>0</v>
      </c>
      <c r="G1694" s="422">
        <v>11.5</v>
      </c>
    </row>
    <row r="1695" spans="1:7" ht="105">
      <c r="A1695" s="536" t="s">
        <v>7312</v>
      </c>
      <c r="B1695" s="419">
        <v>5763</v>
      </c>
      <c r="C1695" s="420" t="s">
        <v>3032</v>
      </c>
      <c r="D1695" s="421" t="s">
        <v>799</v>
      </c>
      <c r="E1695" s="422">
        <v>52.76</v>
      </c>
      <c r="F1695" s="422">
        <v>0</v>
      </c>
      <c r="G1695" s="422">
        <v>52.76</v>
      </c>
    </row>
    <row r="1696" spans="1:7" ht="105">
      <c r="A1696" s="536" t="s">
        <v>7312</v>
      </c>
      <c r="B1696" s="419">
        <v>53831</v>
      </c>
      <c r="C1696" s="420" t="s">
        <v>3035</v>
      </c>
      <c r="D1696" s="421" t="s">
        <v>799</v>
      </c>
      <c r="E1696" s="422">
        <v>203.57</v>
      </c>
      <c r="F1696" s="422">
        <v>0</v>
      </c>
      <c r="G1696" s="422">
        <v>203.57</v>
      </c>
    </row>
    <row r="1697" spans="1:7" ht="105">
      <c r="A1697" s="536" t="s">
        <v>7312</v>
      </c>
      <c r="B1697" s="419">
        <v>91359</v>
      </c>
      <c r="C1697" s="420" t="s">
        <v>3038</v>
      </c>
      <c r="D1697" s="421" t="s">
        <v>799</v>
      </c>
      <c r="E1697" s="422">
        <v>21.41</v>
      </c>
      <c r="F1697" s="422">
        <v>0</v>
      </c>
      <c r="G1697" s="422">
        <v>21.41</v>
      </c>
    </row>
    <row r="1698" spans="1:7" ht="105">
      <c r="A1698" s="536" t="s">
        <v>7312</v>
      </c>
      <c r="B1698" s="419">
        <v>91361</v>
      </c>
      <c r="C1698" s="420" t="s">
        <v>3040</v>
      </c>
      <c r="D1698" s="421" t="s">
        <v>799</v>
      </c>
      <c r="E1698" s="422">
        <v>3.31</v>
      </c>
      <c r="F1698" s="422">
        <v>0</v>
      </c>
      <c r="G1698" s="422">
        <v>3.31</v>
      </c>
    </row>
    <row r="1699" spans="1:7" ht="105">
      <c r="A1699" s="536" t="s">
        <v>7312</v>
      </c>
      <c r="B1699" s="419">
        <v>91360</v>
      </c>
      <c r="C1699" s="420" t="s">
        <v>3039</v>
      </c>
      <c r="D1699" s="421" t="s">
        <v>799</v>
      </c>
      <c r="E1699" s="422">
        <v>8.1999999999999993</v>
      </c>
      <c r="F1699" s="422">
        <v>0</v>
      </c>
      <c r="G1699" s="422">
        <v>8.1999999999999993</v>
      </c>
    </row>
    <row r="1700" spans="1:7" ht="105">
      <c r="A1700" s="536" t="s">
        <v>7312</v>
      </c>
      <c r="B1700" s="419">
        <v>53882</v>
      </c>
      <c r="C1700" s="420" t="s">
        <v>3036</v>
      </c>
      <c r="D1700" s="421" t="s">
        <v>799</v>
      </c>
      <c r="E1700" s="422">
        <v>37.68</v>
      </c>
      <c r="F1700" s="422">
        <v>0</v>
      </c>
      <c r="G1700" s="422">
        <v>37.68</v>
      </c>
    </row>
    <row r="1701" spans="1:7" ht="105">
      <c r="A1701" s="536" t="s">
        <v>7312</v>
      </c>
      <c r="B1701" s="419">
        <v>5747</v>
      </c>
      <c r="C1701" s="420" t="s">
        <v>3031</v>
      </c>
      <c r="D1701" s="421" t="s">
        <v>799</v>
      </c>
      <c r="E1701" s="422">
        <v>167.3</v>
      </c>
      <c r="F1701" s="422">
        <v>0</v>
      </c>
      <c r="G1701" s="422">
        <v>167.3</v>
      </c>
    </row>
    <row r="1702" spans="1:7" ht="105">
      <c r="A1702" s="536" t="s">
        <v>7312</v>
      </c>
      <c r="B1702" s="419">
        <v>104703</v>
      </c>
      <c r="C1702" s="420" t="s">
        <v>5911</v>
      </c>
      <c r="D1702" s="421" t="s">
        <v>799</v>
      </c>
      <c r="E1702" s="422">
        <v>97.86</v>
      </c>
      <c r="F1702" s="422">
        <v>0</v>
      </c>
      <c r="G1702" s="422">
        <v>97.86</v>
      </c>
    </row>
    <row r="1703" spans="1:7" ht="105">
      <c r="A1703" s="536" t="s">
        <v>7312</v>
      </c>
      <c r="B1703" s="419">
        <v>91390</v>
      </c>
      <c r="C1703" s="420" t="s">
        <v>3028</v>
      </c>
      <c r="D1703" s="421" t="s">
        <v>799</v>
      </c>
      <c r="E1703" s="422">
        <v>19.52</v>
      </c>
      <c r="F1703" s="422">
        <v>0</v>
      </c>
      <c r="G1703" s="422">
        <v>19.52</v>
      </c>
    </row>
    <row r="1704" spans="1:7" ht="105">
      <c r="A1704" s="536" t="s">
        <v>7312</v>
      </c>
      <c r="B1704" s="419">
        <v>91392</v>
      </c>
      <c r="C1704" s="420" t="s">
        <v>3030</v>
      </c>
      <c r="D1704" s="421" t="s">
        <v>799</v>
      </c>
      <c r="E1704" s="422">
        <v>3.15</v>
      </c>
      <c r="F1704" s="422">
        <v>0</v>
      </c>
      <c r="G1704" s="422">
        <v>3.15</v>
      </c>
    </row>
    <row r="1705" spans="1:7" ht="105">
      <c r="A1705" s="536" t="s">
        <v>7312</v>
      </c>
      <c r="B1705" s="419">
        <v>91391</v>
      </c>
      <c r="C1705" s="420" t="s">
        <v>3029</v>
      </c>
      <c r="D1705" s="421" t="s">
        <v>799</v>
      </c>
      <c r="E1705" s="422">
        <v>7.8</v>
      </c>
      <c r="F1705" s="422">
        <v>0</v>
      </c>
      <c r="G1705" s="422">
        <v>7.8</v>
      </c>
    </row>
    <row r="1706" spans="1:7" ht="105">
      <c r="A1706" s="536" t="s">
        <v>7312</v>
      </c>
      <c r="B1706" s="419">
        <v>73335</v>
      </c>
      <c r="C1706" s="420" t="s">
        <v>3007</v>
      </c>
      <c r="D1706" s="421" t="s">
        <v>799</v>
      </c>
      <c r="E1706" s="422">
        <v>35.700000000000003</v>
      </c>
      <c r="F1706" s="422">
        <v>0</v>
      </c>
      <c r="G1706" s="422">
        <v>35.700000000000003</v>
      </c>
    </row>
    <row r="1707" spans="1:7" ht="105">
      <c r="A1707" s="536" t="s">
        <v>7312</v>
      </c>
      <c r="B1707" s="419">
        <v>73340</v>
      </c>
      <c r="C1707" s="420" t="s">
        <v>3008</v>
      </c>
      <c r="D1707" s="421" t="s">
        <v>799</v>
      </c>
      <c r="E1707" s="422">
        <v>163.75</v>
      </c>
      <c r="F1707" s="422">
        <v>0</v>
      </c>
      <c r="G1707" s="422">
        <v>163.75</v>
      </c>
    </row>
    <row r="1708" spans="1:7" ht="105">
      <c r="A1708" s="536" t="s">
        <v>7312</v>
      </c>
      <c r="B1708" s="419">
        <v>89264</v>
      </c>
      <c r="C1708" s="420" t="s">
        <v>3019</v>
      </c>
      <c r="D1708" s="421" t="s">
        <v>799</v>
      </c>
      <c r="E1708" s="422">
        <v>21.4</v>
      </c>
      <c r="F1708" s="422">
        <v>0</v>
      </c>
      <c r="G1708" s="422">
        <v>21.4</v>
      </c>
    </row>
    <row r="1709" spans="1:7" ht="105">
      <c r="A1709" s="536" t="s">
        <v>7312</v>
      </c>
      <c r="B1709" s="419">
        <v>89266</v>
      </c>
      <c r="C1709" s="420" t="s">
        <v>3021</v>
      </c>
      <c r="D1709" s="421" t="s">
        <v>799</v>
      </c>
      <c r="E1709" s="422">
        <v>3.45</v>
      </c>
      <c r="F1709" s="422">
        <v>0</v>
      </c>
      <c r="G1709" s="422">
        <v>3.45</v>
      </c>
    </row>
    <row r="1710" spans="1:7" ht="105">
      <c r="A1710" s="536" t="s">
        <v>7312</v>
      </c>
      <c r="B1710" s="419">
        <v>89265</v>
      </c>
      <c r="C1710" s="420" t="s">
        <v>3020</v>
      </c>
      <c r="D1710" s="421" t="s">
        <v>799</v>
      </c>
      <c r="E1710" s="422">
        <v>8.5500000000000007</v>
      </c>
      <c r="F1710" s="422">
        <v>0</v>
      </c>
      <c r="G1710" s="422">
        <v>8.5500000000000007</v>
      </c>
    </row>
    <row r="1711" spans="1:7" ht="105">
      <c r="A1711" s="536" t="s">
        <v>7312</v>
      </c>
      <c r="B1711" s="419">
        <v>5705</v>
      </c>
      <c r="C1711" s="420" t="s">
        <v>3005</v>
      </c>
      <c r="D1711" s="421" t="s">
        <v>799</v>
      </c>
      <c r="E1711" s="422">
        <v>39.14</v>
      </c>
      <c r="F1711" s="422">
        <v>0</v>
      </c>
      <c r="G1711" s="422">
        <v>39.14</v>
      </c>
    </row>
    <row r="1712" spans="1:7" ht="105">
      <c r="A1712" s="536" t="s">
        <v>7312</v>
      </c>
      <c r="B1712" s="419">
        <v>53797</v>
      </c>
      <c r="C1712" s="420" t="s">
        <v>3006</v>
      </c>
      <c r="D1712" s="421" t="s">
        <v>799</v>
      </c>
      <c r="E1712" s="422">
        <v>123.24</v>
      </c>
      <c r="F1712" s="422">
        <v>0</v>
      </c>
      <c r="G1712" s="422">
        <v>123.24</v>
      </c>
    </row>
    <row r="1713" spans="1:7" ht="105">
      <c r="A1713" s="536" t="s">
        <v>7312</v>
      </c>
      <c r="B1713" s="419">
        <v>91354</v>
      </c>
      <c r="C1713" s="420" t="s">
        <v>3022</v>
      </c>
      <c r="D1713" s="421" t="s">
        <v>799</v>
      </c>
      <c r="E1713" s="422">
        <v>18.05</v>
      </c>
      <c r="F1713" s="422">
        <v>0</v>
      </c>
      <c r="G1713" s="422">
        <v>18.05</v>
      </c>
    </row>
    <row r="1714" spans="1:7" ht="105">
      <c r="A1714" s="536" t="s">
        <v>7312</v>
      </c>
      <c r="B1714" s="419">
        <v>91356</v>
      </c>
      <c r="C1714" s="420" t="s">
        <v>3024</v>
      </c>
      <c r="D1714" s="421" t="s">
        <v>799</v>
      </c>
      <c r="E1714" s="422">
        <v>3</v>
      </c>
      <c r="F1714" s="422">
        <v>0</v>
      </c>
      <c r="G1714" s="422">
        <v>3</v>
      </c>
    </row>
    <row r="1715" spans="1:7" ht="105">
      <c r="A1715" s="536" t="s">
        <v>7312</v>
      </c>
      <c r="B1715" s="419">
        <v>91355</v>
      </c>
      <c r="C1715" s="420" t="s">
        <v>3023</v>
      </c>
      <c r="D1715" s="421" t="s">
        <v>799</v>
      </c>
      <c r="E1715" s="422">
        <v>7.42</v>
      </c>
      <c r="F1715" s="422">
        <v>0</v>
      </c>
      <c r="G1715" s="422">
        <v>7.42</v>
      </c>
    </row>
    <row r="1716" spans="1:7" ht="105">
      <c r="A1716" s="536" t="s">
        <v>7312</v>
      </c>
      <c r="B1716" s="419">
        <v>5751</v>
      </c>
      <c r="C1716" s="420" t="s">
        <v>3015</v>
      </c>
      <c r="D1716" s="421" t="s">
        <v>799</v>
      </c>
      <c r="E1716" s="422">
        <v>33.85</v>
      </c>
      <c r="F1716" s="422">
        <v>0</v>
      </c>
      <c r="G1716" s="422">
        <v>33.85</v>
      </c>
    </row>
    <row r="1717" spans="1:7" ht="105">
      <c r="A1717" s="536" t="s">
        <v>7312</v>
      </c>
      <c r="B1717" s="419">
        <v>53827</v>
      </c>
      <c r="C1717" s="420" t="s">
        <v>3010</v>
      </c>
      <c r="D1717" s="421" t="s">
        <v>799</v>
      </c>
      <c r="E1717" s="422">
        <v>120.64</v>
      </c>
      <c r="F1717" s="422">
        <v>0</v>
      </c>
      <c r="G1717" s="422">
        <v>120.64</v>
      </c>
    </row>
    <row r="1718" spans="1:7" ht="105">
      <c r="A1718" s="536" t="s">
        <v>7312</v>
      </c>
      <c r="B1718" s="419">
        <v>91375</v>
      </c>
      <c r="C1718" s="420" t="s">
        <v>3025</v>
      </c>
      <c r="D1718" s="421" t="s">
        <v>799</v>
      </c>
      <c r="E1718" s="422">
        <v>19.82</v>
      </c>
      <c r="F1718" s="422">
        <v>0</v>
      </c>
      <c r="G1718" s="422">
        <v>19.82</v>
      </c>
    </row>
    <row r="1719" spans="1:7" ht="105">
      <c r="A1719" s="536" t="s">
        <v>7312</v>
      </c>
      <c r="B1719" s="419">
        <v>91377</v>
      </c>
      <c r="C1719" s="420" t="s">
        <v>3027</v>
      </c>
      <c r="D1719" s="421" t="s">
        <v>799</v>
      </c>
      <c r="E1719" s="422">
        <v>3.29</v>
      </c>
      <c r="F1719" s="422">
        <v>0</v>
      </c>
      <c r="G1719" s="422">
        <v>3.29</v>
      </c>
    </row>
    <row r="1720" spans="1:7" ht="105">
      <c r="A1720" s="536" t="s">
        <v>7312</v>
      </c>
      <c r="B1720" s="419">
        <v>91376</v>
      </c>
      <c r="C1720" s="420" t="s">
        <v>3026</v>
      </c>
      <c r="D1720" s="421" t="s">
        <v>799</v>
      </c>
      <c r="E1720" s="422">
        <v>8.14</v>
      </c>
      <c r="F1720" s="422">
        <v>0</v>
      </c>
      <c r="G1720" s="422">
        <v>8.14</v>
      </c>
    </row>
    <row r="1721" spans="1:7" ht="105">
      <c r="A1721" s="536" t="s">
        <v>7312</v>
      </c>
      <c r="B1721" s="419">
        <v>5754</v>
      </c>
      <c r="C1721" s="420" t="s">
        <v>3012</v>
      </c>
      <c r="D1721" s="421" t="s">
        <v>799</v>
      </c>
      <c r="E1721" s="422">
        <v>37.159999999999997</v>
      </c>
      <c r="F1721" s="422">
        <v>0</v>
      </c>
      <c r="G1721" s="422">
        <v>37.159999999999997</v>
      </c>
    </row>
    <row r="1722" spans="1:7" ht="105">
      <c r="A1722" s="536" t="s">
        <v>7312</v>
      </c>
      <c r="B1722" s="419">
        <v>53829</v>
      </c>
      <c r="C1722" s="420" t="s">
        <v>3011</v>
      </c>
      <c r="D1722" s="421" t="s">
        <v>799</v>
      </c>
      <c r="E1722" s="422">
        <v>123.24</v>
      </c>
      <c r="F1722" s="422">
        <v>0</v>
      </c>
      <c r="G1722" s="422">
        <v>123.24</v>
      </c>
    </row>
    <row r="1723" spans="1:7" ht="105">
      <c r="A1723" s="536" t="s">
        <v>7312</v>
      </c>
      <c r="B1723" s="419">
        <v>91026</v>
      </c>
      <c r="C1723" s="420" t="s">
        <v>3061</v>
      </c>
      <c r="D1723" s="421" t="s">
        <v>799</v>
      </c>
      <c r="E1723" s="422">
        <v>25.16</v>
      </c>
      <c r="F1723" s="422">
        <v>0</v>
      </c>
      <c r="G1723" s="422">
        <v>25.16</v>
      </c>
    </row>
    <row r="1724" spans="1:7" ht="105">
      <c r="A1724" s="536" t="s">
        <v>7312</v>
      </c>
      <c r="B1724" s="419">
        <v>91028</v>
      </c>
      <c r="C1724" s="420" t="s">
        <v>3063</v>
      </c>
      <c r="D1724" s="421" t="s">
        <v>799</v>
      </c>
      <c r="E1724" s="422">
        <v>4.08</v>
      </c>
      <c r="F1724" s="422">
        <v>0</v>
      </c>
      <c r="G1724" s="422">
        <v>4.08</v>
      </c>
    </row>
    <row r="1725" spans="1:7" ht="105">
      <c r="A1725" s="536" t="s">
        <v>7312</v>
      </c>
      <c r="B1725" s="419">
        <v>91027</v>
      </c>
      <c r="C1725" s="420" t="s">
        <v>3062</v>
      </c>
      <c r="D1725" s="421" t="s">
        <v>799</v>
      </c>
      <c r="E1725" s="422">
        <v>10.119999999999999</v>
      </c>
      <c r="F1725" s="422">
        <v>0</v>
      </c>
      <c r="G1725" s="422">
        <v>10.119999999999999</v>
      </c>
    </row>
    <row r="1726" spans="1:7" ht="105">
      <c r="A1726" s="536" t="s">
        <v>7312</v>
      </c>
      <c r="B1726" s="419">
        <v>91029</v>
      </c>
      <c r="C1726" s="420" t="s">
        <v>3064</v>
      </c>
      <c r="D1726" s="421" t="s">
        <v>799</v>
      </c>
      <c r="E1726" s="422">
        <v>46.27</v>
      </c>
      <c r="F1726" s="422">
        <v>0</v>
      </c>
      <c r="G1726" s="422">
        <v>46.27</v>
      </c>
    </row>
    <row r="1727" spans="1:7" ht="105">
      <c r="A1727" s="536" t="s">
        <v>7312</v>
      </c>
      <c r="B1727" s="419">
        <v>91030</v>
      </c>
      <c r="C1727" s="420" t="s">
        <v>3065</v>
      </c>
      <c r="D1727" s="421" t="s">
        <v>799</v>
      </c>
      <c r="E1727" s="422">
        <v>155.21</v>
      </c>
      <c r="F1727" s="422">
        <v>0</v>
      </c>
      <c r="G1727" s="422">
        <v>155.21</v>
      </c>
    </row>
    <row r="1728" spans="1:7" ht="105">
      <c r="A1728" s="536" t="s">
        <v>7312</v>
      </c>
      <c r="B1728" s="419">
        <v>102815</v>
      </c>
      <c r="C1728" s="420" t="s">
        <v>4319</v>
      </c>
      <c r="D1728" s="421" t="s">
        <v>799</v>
      </c>
      <c r="E1728" s="422">
        <v>2.41</v>
      </c>
      <c r="F1728" s="422">
        <v>0</v>
      </c>
      <c r="G1728" s="422">
        <v>2.41</v>
      </c>
    </row>
    <row r="1729" spans="1:7" ht="105">
      <c r="A1729" s="536" t="s">
        <v>7312</v>
      </c>
      <c r="B1729" s="419">
        <v>91529</v>
      </c>
      <c r="C1729" s="420" t="s">
        <v>3202</v>
      </c>
      <c r="D1729" s="421" t="s">
        <v>799</v>
      </c>
      <c r="E1729" s="422">
        <v>0.84</v>
      </c>
      <c r="F1729" s="422">
        <v>0</v>
      </c>
      <c r="G1729" s="422">
        <v>0.84</v>
      </c>
    </row>
    <row r="1730" spans="1:7" ht="105">
      <c r="A1730" s="536" t="s">
        <v>7312</v>
      </c>
      <c r="B1730" s="419">
        <v>91530</v>
      </c>
      <c r="C1730" s="420" t="s">
        <v>3203</v>
      </c>
      <c r="D1730" s="421" t="s">
        <v>799</v>
      </c>
      <c r="E1730" s="422">
        <v>0.22</v>
      </c>
      <c r="F1730" s="422">
        <v>0</v>
      </c>
      <c r="G1730" s="422">
        <v>0.22</v>
      </c>
    </row>
    <row r="1731" spans="1:7" ht="105">
      <c r="A1731" s="536" t="s">
        <v>7312</v>
      </c>
      <c r="B1731" s="419">
        <v>91531</v>
      </c>
      <c r="C1731" s="420" t="s">
        <v>3204</v>
      </c>
      <c r="D1731" s="421" t="s">
        <v>799</v>
      </c>
      <c r="E1731" s="422">
        <v>1.05</v>
      </c>
      <c r="F1731" s="422">
        <v>0</v>
      </c>
      <c r="G1731" s="422">
        <v>1.05</v>
      </c>
    </row>
    <row r="1732" spans="1:7" ht="105">
      <c r="A1732" s="536" t="s">
        <v>7312</v>
      </c>
      <c r="B1732" s="419">
        <v>91532</v>
      </c>
      <c r="C1732" s="420" t="s">
        <v>3205</v>
      </c>
      <c r="D1732" s="421" t="s">
        <v>799</v>
      </c>
      <c r="E1732" s="422">
        <v>6.88</v>
      </c>
      <c r="F1732" s="422">
        <v>0</v>
      </c>
      <c r="G1732" s="422">
        <v>6.88</v>
      </c>
    </row>
    <row r="1733" spans="1:7" ht="105">
      <c r="A1733" s="536" t="s">
        <v>7312</v>
      </c>
      <c r="B1733" s="419">
        <v>95260</v>
      </c>
      <c r="C1733" s="420" t="s">
        <v>3196</v>
      </c>
      <c r="D1733" s="421" t="s">
        <v>799</v>
      </c>
      <c r="E1733" s="422">
        <v>0.68</v>
      </c>
      <c r="F1733" s="422">
        <v>0</v>
      </c>
      <c r="G1733" s="422">
        <v>0.68</v>
      </c>
    </row>
    <row r="1734" spans="1:7" ht="105">
      <c r="A1734" s="536" t="s">
        <v>7312</v>
      </c>
      <c r="B1734" s="419">
        <v>95261</v>
      </c>
      <c r="C1734" s="420" t="s">
        <v>3197</v>
      </c>
      <c r="D1734" s="421" t="s">
        <v>799</v>
      </c>
      <c r="E1734" s="422">
        <v>0.18</v>
      </c>
      <c r="F1734" s="422">
        <v>0</v>
      </c>
      <c r="G1734" s="422">
        <v>0.18</v>
      </c>
    </row>
    <row r="1735" spans="1:7" ht="105">
      <c r="A1735" s="536" t="s">
        <v>7312</v>
      </c>
      <c r="B1735" s="419">
        <v>95262</v>
      </c>
      <c r="C1735" s="420" t="s">
        <v>3198</v>
      </c>
      <c r="D1735" s="421" t="s">
        <v>799</v>
      </c>
      <c r="E1735" s="422">
        <v>0.85</v>
      </c>
      <c r="F1735" s="422">
        <v>0</v>
      </c>
      <c r="G1735" s="422">
        <v>0.85</v>
      </c>
    </row>
    <row r="1736" spans="1:7" ht="105">
      <c r="A1736" s="536" t="s">
        <v>7312</v>
      </c>
      <c r="B1736" s="419">
        <v>95263</v>
      </c>
      <c r="C1736" s="420" t="s">
        <v>3199</v>
      </c>
      <c r="D1736" s="421" t="s">
        <v>799</v>
      </c>
      <c r="E1736" s="422">
        <v>5.21</v>
      </c>
      <c r="F1736" s="422">
        <v>0</v>
      </c>
      <c r="G1736" s="422">
        <v>5.21</v>
      </c>
    </row>
    <row r="1737" spans="1:7" ht="105">
      <c r="A1737" s="536" t="s">
        <v>7312</v>
      </c>
      <c r="B1737" s="419">
        <v>90968</v>
      </c>
      <c r="C1737" s="420" t="s">
        <v>2846</v>
      </c>
      <c r="D1737" s="421" t="s">
        <v>799</v>
      </c>
      <c r="E1737" s="422">
        <v>7.03</v>
      </c>
      <c r="F1737" s="422">
        <v>0</v>
      </c>
      <c r="G1737" s="422">
        <v>7.03</v>
      </c>
    </row>
    <row r="1738" spans="1:7" ht="105">
      <c r="A1738" s="536" t="s">
        <v>7312</v>
      </c>
      <c r="B1738" s="419">
        <v>90969</v>
      </c>
      <c r="C1738" s="420" t="s">
        <v>2847</v>
      </c>
      <c r="D1738" s="421" t="s">
        <v>799</v>
      </c>
      <c r="E1738" s="422">
        <v>1.88</v>
      </c>
      <c r="F1738" s="422">
        <v>0</v>
      </c>
      <c r="G1738" s="422">
        <v>1.88</v>
      </c>
    </row>
    <row r="1739" spans="1:7" ht="105">
      <c r="A1739" s="536" t="s">
        <v>7312</v>
      </c>
      <c r="B1739" s="419">
        <v>90970</v>
      </c>
      <c r="C1739" s="420" t="s">
        <v>2848</v>
      </c>
      <c r="D1739" s="421" t="s">
        <v>799</v>
      </c>
      <c r="E1739" s="422">
        <v>8.8000000000000007</v>
      </c>
      <c r="F1739" s="422">
        <v>0</v>
      </c>
      <c r="G1739" s="422">
        <v>8.8000000000000007</v>
      </c>
    </row>
    <row r="1740" spans="1:7" ht="105">
      <c r="A1740" s="536" t="s">
        <v>7312</v>
      </c>
      <c r="B1740" s="419">
        <v>90971</v>
      </c>
      <c r="C1740" s="420" t="s">
        <v>2849</v>
      </c>
      <c r="D1740" s="421" t="s">
        <v>799</v>
      </c>
      <c r="E1740" s="422">
        <v>64.12</v>
      </c>
      <c r="F1740" s="422">
        <v>0</v>
      </c>
      <c r="G1740" s="422">
        <v>64.12</v>
      </c>
    </row>
    <row r="1741" spans="1:7" ht="105">
      <c r="A1741" s="536" t="s">
        <v>7312</v>
      </c>
      <c r="B1741" s="419">
        <v>90992</v>
      </c>
      <c r="C1741" s="420" t="s">
        <v>2858</v>
      </c>
      <c r="D1741" s="421" t="s">
        <v>799</v>
      </c>
      <c r="E1741" s="422">
        <v>8.34</v>
      </c>
      <c r="F1741" s="422">
        <v>0</v>
      </c>
      <c r="G1741" s="422">
        <v>8.34</v>
      </c>
    </row>
    <row r="1742" spans="1:7" ht="105">
      <c r="A1742" s="536" t="s">
        <v>7312</v>
      </c>
      <c r="B1742" s="419">
        <v>90993</v>
      </c>
      <c r="C1742" s="420" t="s">
        <v>2859</v>
      </c>
      <c r="D1742" s="421" t="s">
        <v>799</v>
      </c>
      <c r="E1742" s="422">
        <v>2.23</v>
      </c>
      <c r="F1742" s="422">
        <v>0</v>
      </c>
      <c r="G1742" s="422">
        <v>2.23</v>
      </c>
    </row>
    <row r="1743" spans="1:7" ht="105">
      <c r="A1743" s="536" t="s">
        <v>7312</v>
      </c>
      <c r="B1743" s="419">
        <v>90994</v>
      </c>
      <c r="C1743" s="420" t="s">
        <v>2860</v>
      </c>
      <c r="D1743" s="421" t="s">
        <v>799</v>
      </c>
      <c r="E1743" s="422">
        <v>10.44</v>
      </c>
      <c r="F1743" s="422">
        <v>0</v>
      </c>
      <c r="G1743" s="422">
        <v>10.44</v>
      </c>
    </row>
    <row r="1744" spans="1:7" ht="105">
      <c r="A1744" s="536" t="s">
        <v>7312</v>
      </c>
      <c r="B1744" s="419">
        <v>90995</v>
      </c>
      <c r="C1744" s="420" t="s">
        <v>2861</v>
      </c>
      <c r="D1744" s="421" t="s">
        <v>799</v>
      </c>
      <c r="E1744" s="422">
        <v>87.1</v>
      </c>
      <c r="F1744" s="422">
        <v>0</v>
      </c>
      <c r="G1744" s="422">
        <v>87.1</v>
      </c>
    </row>
    <row r="1745" spans="1:7" ht="105">
      <c r="A1745" s="536" t="s">
        <v>7312</v>
      </c>
      <c r="B1745" s="419">
        <v>90957</v>
      </c>
      <c r="C1745" s="420" t="s">
        <v>2838</v>
      </c>
      <c r="D1745" s="421" t="s">
        <v>799</v>
      </c>
      <c r="E1745" s="422">
        <v>5.25</v>
      </c>
      <c r="F1745" s="422">
        <v>0</v>
      </c>
      <c r="G1745" s="422">
        <v>5.25</v>
      </c>
    </row>
    <row r="1746" spans="1:7" ht="105">
      <c r="A1746" s="536" t="s">
        <v>7312</v>
      </c>
      <c r="B1746" s="419">
        <v>90958</v>
      </c>
      <c r="C1746" s="420" t="s">
        <v>2839</v>
      </c>
      <c r="D1746" s="421" t="s">
        <v>799</v>
      </c>
      <c r="E1746" s="422">
        <v>1.4</v>
      </c>
      <c r="F1746" s="422">
        <v>0</v>
      </c>
      <c r="G1746" s="422">
        <v>1.4</v>
      </c>
    </row>
    <row r="1747" spans="1:7" ht="105">
      <c r="A1747" s="536" t="s">
        <v>7312</v>
      </c>
      <c r="B1747" s="419">
        <v>5797</v>
      </c>
      <c r="C1747" s="420" t="s">
        <v>2834</v>
      </c>
      <c r="D1747" s="421" t="s">
        <v>799</v>
      </c>
      <c r="E1747" s="422">
        <v>6.57</v>
      </c>
      <c r="F1747" s="422">
        <v>0</v>
      </c>
      <c r="G1747" s="422">
        <v>6.57</v>
      </c>
    </row>
    <row r="1748" spans="1:7" ht="105">
      <c r="A1748" s="536" t="s">
        <v>7312</v>
      </c>
      <c r="B1748" s="419">
        <v>53865</v>
      </c>
      <c r="C1748" s="420" t="s">
        <v>2837</v>
      </c>
      <c r="D1748" s="421" t="s">
        <v>799</v>
      </c>
      <c r="E1748" s="422">
        <v>49.88</v>
      </c>
      <c r="F1748" s="422">
        <v>0</v>
      </c>
      <c r="G1748" s="422">
        <v>49.88</v>
      </c>
    </row>
    <row r="1749" spans="1:7" ht="105">
      <c r="A1749" s="536" t="s">
        <v>7312</v>
      </c>
      <c r="B1749" s="419">
        <v>90975</v>
      </c>
      <c r="C1749" s="420" t="s">
        <v>2852</v>
      </c>
      <c r="D1749" s="421" t="s">
        <v>799</v>
      </c>
      <c r="E1749" s="422">
        <v>17.86</v>
      </c>
      <c r="F1749" s="422">
        <v>0</v>
      </c>
      <c r="G1749" s="422">
        <v>17.86</v>
      </c>
    </row>
    <row r="1750" spans="1:7" ht="105">
      <c r="A1750" s="536" t="s">
        <v>7312</v>
      </c>
      <c r="B1750" s="419">
        <v>90976</v>
      </c>
      <c r="C1750" s="420" t="s">
        <v>2853</v>
      </c>
      <c r="D1750" s="421" t="s">
        <v>799</v>
      </c>
      <c r="E1750" s="422">
        <v>4.79</v>
      </c>
      <c r="F1750" s="422">
        <v>0</v>
      </c>
      <c r="G1750" s="422">
        <v>4.79</v>
      </c>
    </row>
    <row r="1751" spans="1:7" ht="105">
      <c r="A1751" s="536" t="s">
        <v>7312</v>
      </c>
      <c r="B1751" s="419">
        <v>90977</v>
      </c>
      <c r="C1751" s="420" t="s">
        <v>2854</v>
      </c>
      <c r="D1751" s="421" t="s">
        <v>799</v>
      </c>
      <c r="E1751" s="422">
        <v>22.35</v>
      </c>
      <c r="F1751" s="422">
        <v>0</v>
      </c>
      <c r="G1751" s="422">
        <v>22.35</v>
      </c>
    </row>
    <row r="1752" spans="1:7" ht="105">
      <c r="A1752" s="536" t="s">
        <v>7312</v>
      </c>
      <c r="B1752" s="419">
        <v>90978</v>
      </c>
      <c r="C1752" s="420" t="s">
        <v>2855</v>
      </c>
      <c r="D1752" s="421" t="s">
        <v>799</v>
      </c>
      <c r="E1752" s="422">
        <v>166.35</v>
      </c>
      <c r="F1752" s="422">
        <v>0</v>
      </c>
      <c r="G1752" s="422">
        <v>166.35</v>
      </c>
    </row>
    <row r="1753" spans="1:7" ht="105">
      <c r="A1753" s="536" t="s">
        <v>7312</v>
      </c>
      <c r="B1753" s="419">
        <v>90960</v>
      </c>
      <c r="C1753" s="420" t="s">
        <v>2840</v>
      </c>
      <c r="D1753" s="421" t="s">
        <v>799</v>
      </c>
      <c r="E1753" s="422">
        <v>7.01</v>
      </c>
      <c r="F1753" s="422">
        <v>0</v>
      </c>
      <c r="G1753" s="422">
        <v>7.01</v>
      </c>
    </row>
    <row r="1754" spans="1:7" ht="105">
      <c r="A1754" s="536" t="s">
        <v>7312</v>
      </c>
      <c r="B1754" s="419">
        <v>90961</v>
      </c>
      <c r="C1754" s="420" t="s">
        <v>2841</v>
      </c>
      <c r="D1754" s="421" t="s">
        <v>799</v>
      </c>
      <c r="E1754" s="422">
        <v>1.88</v>
      </c>
      <c r="F1754" s="422">
        <v>0</v>
      </c>
      <c r="G1754" s="422">
        <v>1.88</v>
      </c>
    </row>
    <row r="1755" spans="1:7" ht="105">
      <c r="A1755" s="536" t="s">
        <v>7312</v>
      </c>
      <c r="B1755" s="419">
        <v>90962</v>
      </c>
      <c r="C1755" s="420" t="s">
        <v>2842</v>
      </c>
      <c r="D1755" s="421" t="s">
        <v>799</v>
      </c>
      <c r="E1755" s="422">
        <v>8.7799999999999994</v>
      </c>
      <c r="F1755" s="422">
        <v>0</v>
      </c>
      <c r="G1755" s="422">
        <v>8.7799999999999994</v>
      </c>
    </row>
    <row r="1756" spans="1:7" ht="105">
      <c r="A1756" s="536" t="s">
        <v>7312</v>
      </c>
      <c r="B1756" s="419">
        <v>90963</v>
      </c>
      <c r="C1756" s="420" t="s">
        <v>2843</v>
      </c>
      <c r="D1756" s="421" t="s">
        <v>799</v>
      </c>
      <c r="E1756" s="422">
        <v>15.82</v>
      </c>
      <c r="F1756" s="422">
        <v>0</v>
      </c>
      <c r="G1756" s="422">
        <v>15.82</v>
      </c>
    </row>
    <row r="1757" spans="1:7" ht="105">
      <c r="A1757" s="536" t="s">
        <v>7312</v>
      </c>
      <c r="B1757" s="419">
        <v>102969</v>
      </c>
      <c r="C1757" s="420" t="s">
        <v>5896</v>
      </c>
      <c r="D1757" s="421" t="s">
        <v>799</v>
      </c>
      <c r="E1757" s="422">
        <v>0.1</v>
      </c>
      <c r="F1757" s="422">
        <v>0</v>
      </c>
      <c r="G1757" s="422">
        <v>0.1</v>
      </c>
    </row>
    <row r="1758" spans="1:7" ht="105">
      <c r="A1758" s="536" t="s">
        <v>7312</v>
      </c>
      <c r="B1758" s="419">
        <v>102832</v>
      </c>
      <c r="C1758" s="420" t="s">
        <v>5886</v>
      </c>
      <c r="D1758" s="421" t="s">
        <v>799</v>
      </c>
      <c r="E1758" s="422">
        <v>6.03</v>
      </c>
      <c r="F1758" s="422">
        <v>0</v>
      </c>
      <c r="G1758" s="422">
        <v>6.03</v>
      </c>
    </row>
    <row r="1759" spans="1:7" ht="105">
      <c r="A1759" s="536" t="s">
        <v>7312</v>
      </c>
      <c r="B1759" s="419">
        <v>102826</v>
      </c>
      <c r="C1759" s="420" t="s">
        <v>5885</v>
      </c>
      <c r="D1759" s="421" t="s">
        <v>799</v>
      </c>
      <c r="E1759" s="422">
        <v>4.5199999999999996</v>
      </c>
      <c r="F1759" s="422">
        <v>0</v>
      </c>
      <c r="G1759" s="422">
        <v>4.5199999999999996</v>
      </c>
    </row>
    <row r="1760" spans="1:7" ht="105">
      <c r="A1760" s="536" t="s">
        <v>7312</v>
      </c>
      <c r="B1760" s="419">
        <v>103937</v>
      </c>
      <c r="C1760" s="420" t="s">
        <v>4326</v>
      </c>
      <c r="D1760" s="421" t="s">
        <v>799</v>
      </c>
      <c r="E1760" s="422">
        <v>1.08</v>
      </c>
      <c r="F1760" s="422">
        <v>0</v>
      </c>
      <c r="G1760" s="422">
        <v>1.08</v>
      </c>
    </row>
    <row r="1761" spans="1:7" ht="105">
      <c r="A1761" s="536" t="s">
        <v>7312</v>
      </c>
      <c r="B1761" s="419">
        <v>103943</v>
      </c>
      <c r="C1761" s="420" t="s">
        <v>4327</v>
      </c>
      <c r="D1761" s="421" t="s">
        <v>799</v>
      </c>
      <c r="E1761" s="422">
        <v>1.08</v>
      </c>
      <c r="F1761" s="422">
        <v>0</v>
      </c>
      <c r="G1761" s="422">
        <v>1.08</v>
      </c>
    </row>
    <row r="1762" spans="1:7" ht="105">
      <c r="A1762" s="536" t="s">
        <v>7312</v>
      </c>
      <c r="B1762" s="419">
        <v>91279</v>
      </c>
      <c r="C1762" s="420" t="s">
        <v>3393</v>
      </c>
      <c r="D1762" s="421" t="s">
        <v>799</v>
      </c>
      <c r="E1762" s="422">
        <v>0.8</v>
      </c>
      <c r="F1762" s="422">
        <v>0</v>
      </c>
      <c r="G1762" s="422">
        <v>0.8</v>
      </c>
    </row>
    <row r="1763" spans="1:7" ht="105">
      <c r="A1763" s="536" t="s">
        <v>7312</v>
      </c>
      <c r="B1763" s="419">
        <v>91280</v>
      </c>
      <c r="C1763" s="420" t="s">
        <v>3394</v>
      </c>
      <c r="D1763" s="421" t="s">
        <v>799</v>
      </c>
      <c r="E1763" s="422">
        <v>0.17</v>
      </c>
      <c r="F1763" s="422">
        <v>0</v>
      </c>
      <c r="G1763" s="422">
        <v>0.17</v>
      </c>
    </row>
    <row r="1764" spans="1:7" ht="105">
      <c r="A1764" s="536" t="s">
        <v>7312</v>
      </c>
      <c r="B1764" s="419">
        <v>91281</v>
      </c>
      <c r="C1764" s="420" t="s">
        <v>3395</v>
      </c>
      <c r="D1764" s="421" t="s">
        <v>799</v>
      </c>
      <c r="E1764" s="422">
        <v>0.99</v>
      </c>
      <c r="F1764" s="422">
        <v>0</v>
      </c>
      <c r="G1764" s="422">
        <v>0.99</v>
      </c>
    </row>
    <row r="1765" spans="1:7" ht="105">
      <c r="A1765" s="536" t="s">
        <v>7312</v>
      </c>
      <c r="B1765" s="419">
        <v>91282</v>
      </c>
      <c r="C1765" s="420" t="s">
        <v>3396</v>
      </c>
      <c r="D1765" s="421" t="s">
        <v>799</v>
      </c>
      <c r="E1765" s="422">
        <v>9.68</v>
      </c>
      <c r="F1765" s="422">
        <v>0</v>
      </c>
      <c r="G1765" s="422">
        <v>9.68</v>
      </c>
    </row>
    <row r="1766" spans="1:7" ht="105">
      <c r="A1766" s="536" t="s">
        <v>7312</v>
      </c>
      <c r="B1766" s="419">
        <v>95281</v>
      </c>
      <c r="C1766" s="420" t="s">
        <v>5879</v>
      </c>
      <c r="D1766" s="421" t="s">
        <v>799</v>
      </c>
      <c r="E1766" s="422">
        <v>9.61</v>
      </c>
      <c r="F1766" s="422">
        <v>0</v>
      </c>
      <c r="G1766" s="422">
        <v>9.61</v>
      </c>
    </row>
    <row r="1767" spans="1:7" ht="105">
      <c r="A1767" s="536" t="s">
        <v>7312</v>
      </c>
      <c r="B1767" s="419">
        <v>95278</v>
      </c>
      <c r="C1767" s="420" t="s">
        <v>5876</v>
      </c>
      <c r="D1767" s="421" t="s">
        <v>799</v>
      </c>
      <c r="E1767" s="422">
        <v>0.67</v>
      </c>
      <c r="F1767" s="422">
        <v>0</v>
      </c>
      <c r="G1767" s="422">
        <v>0.67</v>
      </c>
    </row>
    <row r="1768" spans="1:7" ht="105">
      <c r="A1768" s="536" t="s">
        <v>7312</v>
      </c>
      <c r="B1768" s="419">
        <v>95279</v>
      </c>
      <c r="C1768" s="420" t="s">
        <v>5877</v>
      </c>
      <c r="D1768" s="421" t="s">
        <v>799</v>
      </c>
      <c r="E1768" s="422">
        <v>0.13</v>
      </c>
      <c r="F1768" s="422">
        <v>0</v>
      </c>
      <c r="G1768" s="422">
        <v>0.13</v>
      </c>
    </row>
    <row r="1769" spans="1:7" ht="105">
      <c r="A1769" s="536" t="s">
        <v>7312</v>
      </c>
      <c r="B1769" s="419">
        <v>95280</v>
      </c>
      <c r="C1769" s="420" t="s">
        <v>5878</v>
      </c>
      <c r="D1769" s="421" t="s">
        <v>799</v>
      </c>
      <c r="E1769" s="422">
        <v>0.65</v>
      </c>
      <c r="F1769" s="422">
        <v>0</v>
      </c>
      <c r="G1769" s="422">
        <v>0.65</v>
      </c>
    </row>
    <row r="1770" spans="1:7" ht="105">
      <c r="A1770" s="536" t="s">
        <v>7312</v>
      </c>
      <c r="B1770" s="419">
        <v>95124</v>
      </c>
      <c r="C1770" s="420" t="s">
        <v>3355</v>
      </c>
      <c r="D1770" s="421" t="s">
        <v>799</v>
      </c>
      <c r="E1770" s="422">
        <v>5.51</v>
      </c>
      <c r="F1770" s="422">
        <v>0</v>
      </c>
      <c r="G1770" s="422">
        <v>5.51</v>
      </c>
    </row>
    <row r="1771" spans="1:7" ht="105">
      <c r="A1771" s="536" t="s">
        <v>7312</v>
      </c>
      <c r="B1771" s="419">
        <v>95123</v>
      </c>
      <c r="C1771" s="420" t="s">
        <v>3354</v>
      </c>
      <c r="D1771" s="421" t="s">
        <v>799</v>
      </c>
      <c r="E1771" s="422">
        <v>17.87</v>
      </c>
      <c r="F1771" s="422">
        <v>0</v>
      </c>
      <c r="G1771" s="422">
        <v>17.87</v>
      </c>
    </row>
    <row r="1772" spans="1:7" ht="105">
      <c r="A1772" s="536" t="s">
        <v>7312</v>
      </c>
      <c r="B1772" s="419">
        <v>95125</v>
      </c>
      <c r="C1772" s="420" t="s">
        <v>3356</v>
      </c>
      <c r="D1772" s="421" t="s">
        <v>799</v>
      </c>
      <c r="E1772" s="422">
        <v>19.559999999999999</v>
      </c>
      <c r="F1772" s="422">
        <v>0</v>
      </c>
      <c r="G1772" s="422">
        <v>19.559999999999999</v>
      </c>
    </row>
    <row r="1773" spans="1:7" ht="105">
      <c r="A1773" s="536" t="s">
        <v>7312</v>
      </c>
      <c r="B1773" s="419">
        <v>95126</v>
      </c>
      <c r="C1773" s="420" t="s">
        <v>7317</v>
      </c>
      <c r="D1773" s="421" t="s">
        <v>799</v>
      </c>
      <c r="E1773" s="422">
        <v>155.78</v>
      </c>
      <c r="F1773" s="422">
        <v>0</v>
      </c>
      <c r="G1773" s="422">
        <v>155.78</v>
      </c>
    </row>
    <row r="1774" spans="1:7" ht="105">
      <c r="A1774" s="536" t="s">
        <v>7312</v>
      </c>
      <c r="B1774" s="419">
        <v>92040</v>
      </c>
      <c r="C1774" s="420" t="s">
        <v>3351</v>
      </c>
      <c r="D1774" s="421" t="s">
        <v>799</v>
      </c>
      <c r="E1774" s="422">
        <v>6.47</v>
      </c>
      <c r="F1774" s="422">
        <v>0</v>
      </c>
      <c r="G1774" s="422">
        <v>6.47</v>
      </c>
    </row>
    <row r="1775" spans="1:7" ht="105">
      <c r="A1775" s="536" t="s">
        <v>7312</v>
      </c>
      <c r="B1775" s="419">
        <v>92041</v>
      </c>
      <c r="C1775" s="420" t="s">
        <v>3352</v>
      </c>
      <c r="D1775" s="421" t="s">
        <v>799</v>
      </c>
      <c r="E1775" s="422">
        <v>1.33</v>
      </c>
      <c r="F1775" s="422">
        <v>0</v>
      </c>
      <c r="G1775" s="422">
        <v>1.33</v>
      </c>
    </row>
    <row r="1776" spans="1:7" ht="105">
      <c r="A1776" s="536" t="s">
        <v>7312</v>
      </c>
      <c r="B1776" s="419">
        <v>92042</v>
      </c>
      <c r="C1776" s="420" t="s">
        <v>3353</v>
      </c>
      <c r="D1776" s="421" t="s">
        <v>799</v>
      </c>
      <c r="E1776" s="422">
        <v>5.39</v>
      </c>
      <c r="F1776" s="422">
        <v>0</v>
      </c>
      <c r="G1776" s="422">
        <v>5.39</v>
      </c>
    </row>
    <row r="1777" spans="1:7" ht="105">
      <c r="A1777" s="536" t="s">
        <v>7312</v>
      </c>
      <c r="B1777" s="419">
        <v>92114</v>
      </c>
      <c r="C1777" s="420" t="s">
        <v>5848</v>
      </c>
      <c r="D1777" s="421" t="s">
        <v>799</v>
      </c>
      <c r="E1777" s="422">
        <v>0.22</v>
      </c>
      <c r="F1777" s="422">
        <v>0</v>
      </c>
      <c r="G1777" s="422">
        <v>0.22</v>
      </c>
    </row>
    <row r="1778" spans="1:7" ht="105">
      <c r="A1778" s="536" t="s">
        <v>7312</v>
      </c>
      <c r="B1778" s="419">
        <v>92115</v>
      </c>
      <c r="C1778" s="420" t="s">
        <v>5849</v>
      </c>
      <c r="D1778" s="421" t="s">
        <v>799</v>
      </c>
      <c r="E1778" s="422">
        <v>0.04</v>
      </c>
      <c r="F1778" s="422">
        <v>0</v>
      </c>
      <c r="G1778" s="422">
        <v>0.04</v>
      </c>
    </row>
    <row r="1779" spans="1:7" ht="105">
      <c r="A1779" s="536" t="s">
        <v>7312</v>
      </c>
      <c r="B1779" s="419">
        <v>92116</v>
      </c>
      <c r="C1779" s="420" t="s">
        <v>5850</v>
      </c>
      <c r="D1779" s="421" t="s">
        <v>799</v>
      </c>
      <c r="E1779" s="422">
        <v>0.15</v>
      </c>
      <c r="F1779" s="422">
        <v>0</v>
      </c>
      <c r="G1779" s="422">
        <v>0.15</v>
      </c>
    </row>
    <row r="1780" spans="1:7" ht="105">
      <c r="A1780" s="536" t="s">
        <v>7312</v>
      </c>
      <c r="B1780" s="419">
        <v>102915</v>
      </c>
      <c r="C1780" s="420" t="s">
        <v>5891</v>
      </c>
      <c r="D1780" s="421" t="s">
        <v>799</v>
      </c>
      <c r="E1780" s="422">
        <v>0.44</v>
      </c>
      <c r="F1780" s="422">
        <v>0</v>
      </c>
      <c r="G1780" s="422">
        <v>0.44</v>
      </c>
    </row>
    <row r="1781" spans="1:7" ht="105">
      <c r="A1781" s="536" t="s">
        <v>7312</v>
      </c>
      <c r="B1781" s="419">
        <v>95716</v>
      </c>
      <c r="C1781" s="420" t="s">
        <v>3122</v>
      </c>
      <c r="D1781" s="421" t="s">
        <v>799</v>
      </c>
      <c r="E1781" s="422">
        <v>69.790000000000006</v>
      </c>
      <c r="F1781" s="422">
        <v>0</v>
      </c>
      <c r="G1781" s="422">
        <v>69.790000000000006</v>
      </c>
    </row>
    <row r="1782" spans="1:7" ht="105">
      <c r="A1782" s="536" t="s">
        <v>7312</v>
      </c>
      <c r="B1782" s="419">
        <v>95717</v>
      </c>
      <c r="C1782" s="420" t="s">
        <v>3123</v>
      </c>
      <c r="D1782" s="421" t="s">
        <v>799</v>
      </c>
      <c r="E1782" s="422">
        <v>18.440000000000001</v>
      </c>
      <c r="F1782" s="422">
        <v>0</v>
      </c>
      <c r="G1782" s="422">
        <v>18.440000000000001</v>
      </c>
    </row>
    <row r="1783" spans="1:7" ht="105">
      <c r="A1783" s="536" t="s">
        <v>7312</v>
      </c>
      <c r="B1783" s="419">
        <v>95718</v>
      </c>
      <c r="C1783" s="420" t="s">
        <v>3124</v>
      </c>
      <c r="D1783" s="421" t="s">
        <v>799</v>
      </c>
      <c r="E1783" s="422">
        <v>87.23</v>
      </c>
      <c r="F1783" s="422">
        <v>0</v>
      </c>
      <c r="G1783" s="422">
        <v>87.23</v>
      </c>
    </row>
    <row r="1784" spans="1:7" ht="105">
      <c r="A1784" s="536" t="s">
        <v>7312</v>
      </c>
      <c r="B1784" s="419">
        <v>95719</v>
      </c>
      <c r="C1784" s="420" t="s">
        <v>3125</v>
      </c>
      <c r="D1784" s="421" t="s">
        <v>799</v>
      </c>
      <c r="E1784" s="422">
        <v>95.13</v>
      </c>
      <c r="F1784" s="422">
        <v>0</v>
      </c>
      <c r="G1784" s="422">
        <v>95.13</v>
      </c>
    </row>
    <row r="1785" spans="1:7" ht="105">
      <c r="A1785" s="536" t="s">
        <v>7312</v>
      </c>
      <c r="B1785" s="419">
        <v>104715</v>
      </c>
      <c r="C1785" s="420" t="s">
        <v>5913</v>
      </c>
      <c r="D1785" s="421" t="s">
        <v>799</v>
      </c>
      <c r="E1785" s="422">
        <v>95.13</v>
      </c>
      <c r="F1785" s="422">
        <v>0</v>
      </c>
      <c r="G1785" s="422">
        <v>95.13</v>
      </c>
    </row>
    <row r="1786" spans="1:7" ht="105">
      <c r="A1786" s="536" t="s">
        <v>7312</v>
      </c>
      <c r="B1786" s="419">
        <v>104712</v>
      </c>
      <c r="C1786" s="420" t="s">
        <v>7318</v>
      </c>
      <c r="D1786" s="421" t="s">
        <v>799</v>
      </c>
      <c r="E1786" s="422">
        <v>65.59</v>
      </c>
      <c r="F1786" s="422">
        <v>0</v>
      </c>
      <c r="G1786" s="422">
        <v>65.59</v>
      </c>
    </row>
    <row r="1787" spans="1:7" ht="105">
      <c r="A1787" s="536" t="s">
        <v>7312</v>
      </c>
      <c r="B1787" s="419">
        <v>104713</v>
      </c>
      <c r="C1787" s="420" t="s">
        <v>7319</v>
      </c>
      <c r="D1787" s="421" t="s">
        <v>799</v>
      </c>
      <c r="E1787" s="422">
        <v>17.329999999999998</v>
      </c>
      <c r="F1787" s="422">
        <v>0</v>
      </c>
      <c r="G1787" s="422">
        <v>17.329999999999998</v>
      </c>
    </row>
    <row r="1788" spans="1:7" ht="105">
      <c r="A1788" s="536" t="s">
        <v>7312</v>
      </c>
      <c r="B1788" s="419">
        <v>104714</v>
      </c>
      <c r="C1788" s="420" t="s">
        <v>7320</v>
      </c>
      <c r="D1788" s="421" t="s">
        <v>799</v>
      </c>
      <c r="E1788" s="422">
        <v>81.99</v>
      </c>
      <c r="F1788" s="422">
        <v>0</v>
      </c>
      <c r="G1788" s="422">
        <v>81.99</v>
      </c>
    </row>
    <row r="1789" spans="1:7" ht="105">
      <c r="A1789" s="536" t="s">
        <v>7312</v>
      </c>
      <c r="B1789" s="419">
        <v>102897</v>
      </c>
      <c r="C1789" s="420" t="s">
        <v>3724</v>
      </c>
      <c r="D1789" s="421" t="s">
        <v>799</v>
      </c>
      <c r="E1789" s="422">
        <v>95.13</v>
      </c>
      <c r="F1789" s="422">
        <v>0</v>
      </c>
      <c r="G1789" s="422">
        <v>95.13</v>
      </c>
    </row>
    <row r="1790" spans="1:7" ht="105">
      <c r="A1790" s="536" t="s">
        <v>7312</v>
      </c>
      <c r="B1790" s="419">
        <v>5627</v>
      </c>
      <c r="C1790" s="420" t="s">
        <v>3108</v>
      </c>
      <c r="D1790" s="421" t="s">
        <v>799</v>
      </c>
      <c r="E1790" s="422">
        <v>50.4</v>
      </c>
      <c r="F1790" s="422">
        <v>0</v>
      </c>
      <c r="G1790" s="422">
        <v>50.4</v>
      </c>
    </row>
    <row r="1791" spans="1:7" ht="105">
      <c r="A1791" s="536" t="s">
        <v>7312</v>
      </c>
      <c r="B1791" s="419">
        <v>5628</v>
      </c>
      <c r="C1791" s="420" t="s">
        <v>3109</v>
      </c>
      <c r="D1791" s="421" t="s">
        <v>799</v>
      </c>
      <c r="E1791" s="422">
        <v>13.32</v>
      </c>
      <c r="F1791" s="422">
        <v>0</v>
      </c>
      <c r="G1791" s="422">
        <v>13.32</v>
      </c>
    </row>
    <row r="1792" spans="1:7" ht="105">
      <c r="A1792" s="536" t="s">
        <v>7312</v>
      </c>
      <c r="B1792" s="419">
        <v>5629</v>
      </c>
      <c r="C1792" s="420" t="s">
        <v>3110</v>
      </c>
      <c r="D1792" s="421" t="s">
        <v>799</v>
      </c>
      <c r="E1792" s="422">
        <v>63</v>
      </c>
      <c r="F1792" s="422">
        <v>0</v>
      </c>
      <c r="G1792" s="422">
        <v>63</v>
      </c>
    </row>
    <row r="1793" spans="1:7" ht="105">
      <c r="A1793" s="536" t="s">
        <v>7312</v>
      </c>
      <c r="B1793" s="419">
        <v>5630</v>
      </c>
      <c r="C1793" s="420" t="s">
        <v>3111</v>
      </c>
      <c r="D1793" s="421" t="s">
        <v>799</v>
      </c>
      <c r="E1793" s="422">
        <v>68.17</v>
      </c>
      <c r="F1793" s="422">
        <v>0</v>
      </c>
      <c r="G1793" s="422">
        <v>68.17</v>
      </c>
    </row>
    <row r="1794" spans="1:7" ht="105">
      <c r="A1794" s="536" t="s">
        <v>7312</v>
      </c>
      <c r="B1794" s="419">
        <v>88900</v>
      </c>
      <c r="C1794" s="420" t="s">
        <v>3116</v>
      </c>
      <c r="D1794" s="421" t="s">
        <v>799</v>
      </c>
      <c r="E1794" s="422">
        <v>57.02</v>
      </c>
      <c r="F1794" s="422">
        <v>0</v>
      </c>
      <c r="G1794" s="422">
        <v>57.02</v>
      </c>
    </row>
    <row r="1795" spans="1:7" ht="105">
      <c r="A1795" s="536" t="s">
        <v>7312</v>
      </c>
      <c r="B1795" s="419">
        <v>88902</v>
      </c>
      <c r="C1795" s="420" t="s">
        <v>3117</v>
      </c>
      <c r="D1795" s="421" t="s">
        <v>799</v>
      </c>
      <c r="E1795" s="422">
        <v>15.07</v>
      </c>
      <c r="F1795" s="422">
        <v>0</v>
      </c>
      <c r="G1795" s="422">
        <v>15.07</v>
      </c>
    </row>
    <row r="1796" spans="1:7" ht="105">
      <c r="A1796" s="536" t="s">
        <v>7312</v>
      </c>
      <c r="B1796" s="419">
        <v>88903</v>
      </c>
      <c r="C1796" s="420" t="s">
        <v>3118</v>
      </c>
      <c r="D1796" s="421" t="s">
        <v>799</v>
      </c>
      <c r="E1796" s="422">
        <v>71.28</v>
      </c>
      <c r="F1796" s="422">
        <v>0</v>
      </c>
      <c r="G1796" s="422">
        <v>71.28</v>
      </c>
    </row>
    <row r="1797" spans="1:7" ht="105">
      <c r="A1797" s="536" t="s">
        <v>7312</v>
      </c>
      <c r="B1797" s="419">
        <v>88904</v>
      </c>
      <c r="C1797" s="420" t="s">
        <v>3119</v>
      </c>
      <c r="D1797" s="421" t="s">
        <v>799</v>
      </c>
      <c r="E1797" s="422">
        <v>95.13</v>
      </c>
      <c r="F1797" s="422">
        <v>0</v>
      </c>
      <c r="G1797" s="422">
        <v>95.13</v>
      </c>
    </row>
    <row r="1798" spans="1:7" ht="105">
      <c r="A1798" s="536" t="s">
        <v>7312</v>
      </c>
      <c r="B1798" s="419">
        <v>88569</v>
      </c>
      <c r="C1798" s="420" t="s">
        <v>3344</v>
      </c>
      <c r="D1798" s="421" t="s">
        <v>799</v>
      </c>
      <c r="E1798" s="422">
        <v>3.71</v>
      </c>
      <c r="F1798" s="422">
        <v>0</v>
      </c>
      <c r="G1798" s="422">
        <v>3.71</v>
      </c>
    </row>
    <row r="1799" spans="1:7" ht="105">
      <c r="A1799" s="536" t="s">
        <v>7312</v>
      </c>
      <c r="B1799" s="419">
        <v>88570</v>
      </c>
      <c r="C1799" s="420" t="s">
        <v>3345</v>
      </c>
      <c r="D1799" s="421" t="s">
        <v>799</v>
      </c>
      <c r="E1799" s="422">
        <v>1.28</v>
      </c>
      <c r="F1799" s="422">
        <v>0</v>
      </c>
      <c r="G1799" s="422">
        <v>1.28</v>
      </c>
    </row>
    <row r="1800" spans="1:7" ht="105">
      <c r="A1800" s="536" t="s">
        <v>7312</v>
      </c>
      <c r="B1800" s="419">
        <v>5765</v>
      </c>
      <c r="C1800" s="420" t="s">
        <v>3340</v>
      </c>
      <c r="D1800" s="421" t="s">
        <v>799</v>
      </c>
      <c r="E1800" s="422">
        <v>4.6399999999999997</v>
      </c>
      <c r="F1800" s="422">
        <v>0</v>
      </c>
      <c r="G1800" s="422">
        <v>4.6399999999999997</v>
      </c>
    </row>
    <row r="1801" spans="1:7" ht="105">
      <c r="A1801" s="536" t="s">
        <v>7312</v>
      </c>
      <c r="B1801" s="419">
        <v>5766</v>
      </c>
      <c r="C1801" s="420" t="s">
        <v>3341</v>
      </c>
      <c r="D1801" s="421" t="s">
        <v>799</v>
      </c>
      <c r="E1801" s="422">
        <v>3.2</v>
      </c>
      <c r="F1801" s="422">
        <v>0</v>
      </c>
      <c r="G1801" s="422">
        <v>3.2</v>
      </c>
    </row>
    <row r="1802" spans="1:7" ht="105">
      <c r="A1802" s="536" t="s">
        <v>7312</v>
      </c>
      <c r="B1802" s="419">
        <v>91468</v>
      </c>
      <c r="C1802" s="420" t="s">
        <v>5835</v>
      </c>
      <c r="D1802" s="421" t="s">
        <v>799</v>
      </c>
      <c r="E1802" s="422">
        <v>25.92</v>
      </c>
      <c r="F1802" s="422">
        <v>0</v>
      </c>
      <c r="G1802" s="422">
        <v>25.92</v>
      </c>
    </row>
    <row r="1803" spans="1:7" ht="105">
      <c r="A1803" s="536" t="s">
        <v>7312</v>
      </c>
      <c r="B1803" s="419">
        <v>91484</v>
      </c>
      <c r="C1803" s="420" t="s">
        <v>5837</v>
      </c>
      <c r="D1803" s="421" t="s">
        <v>799</v>
      </c>
      <c r="E1803" s="422">
        <v>4.0999999999999996</v>
      </c>
      <c r="F1803" s="422">
        <v>0</v>
      </c>
      <c r="G1803" s="422">
        <v>4.0999999999999996</v>
      </c>
    </row>
    <row r="1804" spans="1:7" ht="105">
      <c r="A1804" s="536" t="s">
        <v>7312</v>
      </c>
      <c r="B1804" s="419">
        <v>91469</v>
      </c>
      <c r="C1804" s="420" t="s">
        <v>5836</v>
      </c>
      <c r="D1804" s="421" t="s">
        <v>799</v>
      </c>
      <c r="E1804" s="422">
        <v>10.15</v>
      </c>
      <c r="F1804" s="422">
        <v>0</v>
      </c>
      <c r="G1804" s="422">
        <v>10.15</v>
      </c>
    </row>
    <row r="1805" spans="1:7" ht="105">
      <c r="A1805" s="536" t="s">
        <v>7312</v>
      </c>
      <c r="B1805" s="419">
        <v>83361</v>
      </c>
      <c r="C1805" s="420" t="s">
        <v>3346</v>
      </c>
      <c r="D1805" s="421" t="s">
        <v>799</v>
      </c>
      <c r="E1805" s="422">
        <v>43.63</v>
      </c>
      <c r="F1805" s="422">
        <v>0</v>
      </c>
      <c r="G1805" s="422">
        <v>43.63</v>
      </c>
    </row>
    <row r="1806" spans="1:7" ht="105">
      <c r="A1806" s="536" t="s">
        <v>7312</v>
      </c>
      <c r="B1806" s="419">
        <v>91485</v>
      </c>
      <c r="C1806" s="420" t="s">
        <v>5838</v>
      </c>
      <c r="D1806" s="421" t="s">
        <v>799</v>
      </c>
      <c r="E1806" s="422">
        <v>163.75</v>
      </c>
      <c r="F1806" s="422">
        <v>0</v>
      </c>
      <c r="G1806" s="422">
        <v>163.75</v>
      </c>
    </row>
    <row r="1807" spans="1:7" ht="105">
      <c r="A1807" s="536" t="s">
        <v>7312</v>
      </c>
      <c r="B1807" s="419">
        <v>89230</v>
      </c>
      <c r="C1807" s="420" t="s">
        <v>2905</v>
      </c>
      <c r="D1807" s="421" t="s">
        <v>799</v>
      </c>
      <c r="E1807" s="422">
        <v>115.32</v>
      </c>
      <c r="F1807" s="422">
        <v>0</v>
      </c>
      <c r="G1807" s="422">
        <v>115.32</v>
      </c>
    </row>
    <row r="1808" spans="1:7" ht="105">
      <c r="A1808" s="536" t="s">
        <v>7312</v>
      </c>
      <c r="B1808" s="419">
        <v>89231</v>
      </c>
      <c r="C1808" s="420" t="s">
        <v>2906</v>
      </c>
      <c r="D1808" s="421" t="s">
        <v>799</v>
      </c>
      <c r="E1808" s="422">
        <v>35.31</v>
      </c>
      <c r="F1808" s="422">
        <v>0</v>
      </c>
      <c r="G1808" s="422">
        <v>35.31</v>
      </c>
    </row>
    <row r="1809" spans="1:7" ht="105">
      <c r="A1809" s="536" t="s">
        <v>7312</v>
      </c>
      <c r="B1809" s="419">
        <v>89232</v>
      </c>
      <c r="C1809" s="420" t="s">
        <v>2907</v>
      </c>
      <c r="D1809" s="421" t="s">
        <v>799</v>
      </c>
      <c r="E1809" s="422">
        <v>205.71</v>
      </c>
      <c r="F1809" s="422">
        <v>0</v>
      </c>
      <c r="G1809" s="422">
        <v>205.71</v>
      </c>
    </row>
    <row r="1810" spans="1:7" ht="105">
      <c r="A1810" s="536" t="s">
        <v>7312</v>
      </c>
      <c r="B1810" s="419">
        <v>89233</v>
      </c>
      <c r="C1810" s="420" t="s">
        <v>2908</v>
      </c>
      <c r="D1810" s="421" t="s">
        <v>799</v>
      </c>
      <c r="E1810" s="422">
        <v>176.79</v>
      </c>
      <c r="F1810" s="422">
        <v>0</v>
      </c>
      <c r="G1810" s="422">
        <v>176.79</v>
      </c>
    </row>
    <row r="1811" spans="1:7" ht="105">
      <c r="A1811" s="536" t="s">
        <v>7312</v>
      </c>
      <c r="B1811" s="419">
        <v>89236</v>
      </c>
      <c r="C1811" s="420" t="s">
        <v>2909</v>
      </c>
      <c r="D1811" s="421" t="s">
        <v>799</v>
      </c>
      <c r="E1811" s="422">
        <v>269.39999999999998</v>
      </c>
      <c r="F1811" s="422">
        <v>0</v>
      </c>
      <c r="G1811" s="422">
        <v>269.39999999999998</v>
      </c>
    </row>
    <row r="1812" spans="1:7" ht="105">
      <c r="A1812" s="536" t="s">
        <v>7312</v>
      </c>
      <c r="B1812" s="419">
        <v>89237</v>
      </c>
      <c r="C1812" s="420" t="s">
        <v>2910</v>
      </c>
      <c r="D1812" s="421" t="s">
        <v>799</v>
      </c>
      <c r="E1812" s="422">
        <v>82.49</v>
      </c>
      <c r="F1812" s="422">
        <v>0</v>
      </c>
      <c r="G1812" s="422">
        <v>82.49</v>
      </c>
    </row>
    <row r="1813" spans="1:7" ht="105">
      <c r="A1813" s="536" t="s">
        <v>7312</v>
      </c>
      <c r="B1813" s="419">
        <v>89238</v>
      </c>
      <c r="C1813" s="420" t="s">
        <v>2911</v>
      </c>
      <c r="D1813" s="421" t="s">
        <v>799</v>
      </c>
      <c r="E1813" s="422">
        <v>480.53</v>
      </c>
      <c r="F1813" s="422">
        <v>0</v>
      </c>
      <c r="G1813" s="422">
        <v>480.53</v>
      </c>
    </row>
    <row r="1814" spans="1:7" ht="105">
      <c r="A1814" s="536" t="s">
        <v>7312</v>
      </c>
      <c r="B1814" s="419">
        <v>89239</v>
      </c>
      <c r="C1814" s="420" t="s">
        <v>2912</v>
      </c>
      <c r="D1814" s="421" t="s">
        <v>799</v>
      </c>
      <c r="E1814" s="422">
        <v>467.53</v>
      </c>
      <c r="F1814" s="422">
        <v>0</v>
      </c>
      <c r="G1814" s="422">
        <v>467.53</v>
      </c>
    </row>
    <row r="1815" spans="1:7" ht="105">
      <c r="A1815" s="536" t="s">
        <v>7312</v>
      </c>
      <c r="B1815" s="419">
        <v>102933</v>
      </c>
      <c r="C1815" s="420" t="s">
        <v>3725</v>
      </c>
      <c r="D1815" s="421" t="s">
        <v>799</v>
      </c>
      <c r="E1815" s="422">
        <v>0.66</v>
      </c>
      <c r="F1815" s="422">
        <v>0</v>
      </c>
      <c r="G1815" s="422">
        <v>0.66</v>
      </c>
    </row>
    <row r="1816" spans="1:7" ht="105">
      <c r="A1816" s="536" t="s">
        <v>7312</v>
      </c>
      <c r="B1816" s="419">
        <v>93411</v>
      </c>
      <c r="C1816" s="420" t="s">
        <v>2868</v>
      </c>
      <c r="D1816" s="421" t="s">
        <v>799</v>
      </c>
      <c r="E1816" s="422">
        <v>0.27</v>
      </c>
      <c r="F1816" s="422">
        <v>0</v>
      </c>
      <c r="G1816" s="422">
        <v>0.27</v>
      </c>
    </row>
    <row r="1817" spans="1:7" ht="105">
      <c r="A1817" s="536" t="s">
        <v>7312</v>
      </c>
      <c r="B1817" s="419">
        <v>93412</v>
      </c>
      <c r="C1817" s="420" t="s">
        <v>2869</v>
      </c>
      <c r="D1817" s="421" t="s">
        <v>799</v>
      </c>
      <c r="E1817" s="422">
        <v>0.09</v>
      </c>
      <c r="F1817" s="422">
        <v>0</v>
      </c>
      <c r="G1817" s="422">
        <v>0.09</v>
      </c>
    </row>
    <row r="1818" spans="1:7" ht="105">
      <c r="A1818" s="536" t="s">
        <v>7312</v>
      </c>
      <c r="B1818" s="419">
        <v>93413</v>
      </c>
      <c r="C1818" s="420" t="s">
        <v>2870</v>
      </c>
      <c r="D1818" s="421" t="s">
        <v>799</v>
      </c>
      <c r="E1818" s="422">
        <v>0.24</v>
      </c>
      <c r="F1818" s="422">
        <v>0</v>
      </c>
      <c r="G1818" s="422">
        <v>0.24</v>
      </c>
    </row>
    <row r="1819" spans="1:7" ht="105">
      <c r="A1819" s="536" t="s">
        <v>7312</v>
      </c>
      <c r="B1819" s="419">
        <v>93414</v>
      </c>
      <c r="C1819" s="420" t="s">
        <v>2871</v>
      </c>
      <c r="D1819" s="421" t="s">
        <v>799</v>
      </c>
      <c r="E1819" s="422">
        <v>12.15</v>
      </c>
      <c r="F1819" s="422">
        <v>0</v>
      </c>
      <c r="G1819" s="422">
        <v>12.15</v>
      </c>
    </row>
    <row r="1820" spans="1:7" ht="105">
      <c r="A1820" s="536" t="s">
        <v>7312</v>
      </c>
      <c r="B1820" s="419">
        <v>88855</v>
      </c>
      <c r="C1820" s="420" t="s">
        <v>7321</v>
      </c>
      <c r="D1820" s="421" t="s">
        <v>799</v>
      </c>
      <c r="E1820" s="422">
        <v>3.33</v>
      </c>
      <c r="F1820" s="422">
        <v>0</v>
      </c>
      <c r="G1820" s="422">
        <v>3.33</v>
      </c>
    </row>
    <row r="1821" spans="1:7" ht="105">
      <c r="A1821" s="536" t="s">
        <v>7312</v>
      </c>
      <c r="B1821" s="419">
        <v>88856</v>
      </c>
      <c r="C1821" s="420" t="s">
        <v>7322</v>
      </c>
      <c r="D1821" s="421" t="s">
        <v>799</v>
      </c>
      <c r="E1821" s="422">
        <v>0.91</v>
      </c>
      <c r="F1821" s="422">
        <v>0</v>
      </c>
      <c r="G1821" s="422">
        <v>0.91</v>
      </c>
    </row>
    <row r="1822" spans="1:7" ht="105">
      <c r="A1822" s="536" t="s">
        <v>7312</v>
      </c>
      <c r="B1822" s="419">
        <v>5658</v>
      </c>
      <c r="C1822" s="420" t="s">
        <v>7323</v>
      </c>
      <c r="D1822" s="421" t="s">
        <v>799</v>
      </c>
      <c r="E1822" s="422">
        <v>2.31</v>
      </c>
      <c r="F1822" s="422">
        <v>0</v>
      </c>
      <c r="G1822" s="422">
        <v>2.31</v>
      </c>
    </row>
    <row r="1823" spans="1:7" ht="105">
      <c r="A1823" s="536" t="s">
        <v>7312</v>
      </c>
      <c r="B1823" s="419">
        <v>53840</v>
      </c>
      <c r="C1823" s="420" t="s">
        <v>3267</v>
      </c>
      <c r="D1823" s="421" t="s">
        <v>799</v>
      </c>
      <c r="E1823" s="422">
        <v>2.61</v>
      </c>
      <c r="F1823" s="422">
        <v>0</v>
      </c>
      <c r="G1823" s="422">
        <v>2.61</v>
      </c>
    </row>
    <row r="1824" spans="1:7" ht="105">
      <c r="A1824" s="536" t="s">
        <v>7312</v>
      </c>
      <c r="B1824" s="419">
        <v>87026</v>
      </c>
      <c r="C1824" s="420" t="s">
        <v>3269</v>
      </c>
      <c r="D1824" s="421" t="s">
        <v>799</v>
      </c>
      <c r="E1824" s="422">
        <v>0.71</v>
      </c>
      <c r="F1824" s="422">
        <v>0</v>
      </c>
      <c r="G1824" s="422">
        <v>0.71</v>
      </c>
    </row>
    <row r="1825" spans="1:7" ht="105">
      <c r="A1825" s="536" t="s">
        <v>7312</v>
      </c>
      <c r="B1825" s="419">
        <v>53841</v>
      </c>
      <c r="C1825" s="420" t="s">
        <v>3268</v>
      </c>
      <c r="D1825" s="421" t="s">
        <v>799</v>
      </c>
      <c r="E1825" s="422">
        <v>1.81</v>
      </c>
      <c r="F1825" s="422">
        <v>0</v>
      </c>
      <c r="G1825" s="422">
        <v>1.81</v>
      </c>
    </row>
    <row r="1826" spans="1:7" ht="105">
      <c r="A1826" s="536" t="s">
        <v>7312</v>
      </c>
      <c r="B1826" s="419">
        <v>95209</v>
      </c>
      <c r="C1826" s="420" t="s">
        <v>5868</v>
      </c>
      <c r="D1826" s="421" t="s">
        <v>799</v>
      </c>
      <c r="E1826" s="422">
        <v>12.39</v>
      </c>
      <c r="F1826" s="422">
        <v>0</v>
      </c>
      <c r="G1826" s="422">
        <v>12.39</v>
      </c>
    </row>
    <row r="1827" spans="1:7" ht="105">
      <c r="A1827" s="536" t="s">
        <v>7312</v>
      </c>
      <c r="B1827" s="419">
        <v>95210</v>
      </c>
      <c r="C1827" s="420" t="s">
        <v>5869</v>
      </c>
      <c r="D1827" s="421" t="s">
        <v>799</v>
      </c>
      <c r="E1827" s="422">
        <v>58.62</v>
      </c>
      <c r="F1827" s="422">
        <v>0</v>
      </c>
      <c r="G1827" s="422">
        <v>58.62</v>
      </c>
    </row>
    <row r="1828" spans="1:7" ht="105">
      <c r="A1828" s="536" t="s">
        <v>7312</v>
      </c>
      <c r="B1828" s="419">
        <v>95211</v>
      </c>
      <c r="C1828" s="420" t="s">
        <v>5870</v>
      </c>
      <c r="D1828" s="421" t="s">
        <v>799</v>
      </c>
      <c r="E1828" s="422">
        <v>6.63</v>
      </c>
      <c r="F1828" s="422">
        <v>0</v>
      </c>
      <c r="G1828" s="422">
        <v>6.63</v>
      </c>
    </row>
    <row r="1829" spans="1:7" ht="105">
      <c r="A1829" s="536" t="s">
        <v>7312</v>
      </c>
      <c r="B1829" s="419">
        <v>93267</v>
      </c>
      <c r="C1829" s="420" t="s">
        <v>5855</v>
      </c>
      <c r="D1829" s="421" t="s">
        <v>799</v>
      </c>
      <c r="E1829" s="422">
        <v>26.61</v>
      </c>
      <c r="F1829" s="422">
        <v>0</v>
      </c>
      <c r="G1829" s="422">
        <v>26.61</v>
      </c>
    </row>
    <row r="1830" spans="1:7" ht="105">
      <c r="A1830" s="536" t="s">
        <v>7312</v>
      </c>
      <c r="B1830" s="419">
        <v>93269</v>
      </c>
      <c r="C1830" s="420" t="s">
        <v>5856</v>
      </c>
      <c r="D1830" s="421" t="s">
        <v>799</v>
      </c>
      <c r="E1830" s="422">
        <v>9.9700000000000006</v>
      </c>
      <c r="F1830" s="422">
        <v>0</v>
      </c>
      <c r="G1830" s="422">
        <v>9.9700000000000006</v>
      </c>
    </row>
    <row r="1831" spans="1:7" ht="105">
      <c r="A1831" s="536" t="s">
        <v>7312</v>
      </c>
      <c r="B1831" s="419">
        <v>93270</v>
      </c>
      <c r="C1831" s="420" t="s">
        <v>5857</v>
      </c>
      <c r="D1831" s="421" t="s">
        <v>799</v>
      </c>
      <c r="E1831" s="422">
        <v>25.87</v>
      </c>
      <c r="F1831" s="422">
        <v>0</v>
      </c>
      <c r="G1831" s="422">
        <v>25.87</v>
      </c>
    </row>
    <row r="1832" spans="1:7" ht="105">
      <c r="A1832" s="536" t="s">
        <v>7312</v>
      </c>
      <c r="B1832" s="419">
        <v>93271</v>
      </c>
      <c r="C1832" s="420" t="s">
        <v>5858</v>
      </c>
      <c r="D1832" s="421" t="s">
        <v>799</v>
      </c>
      <c r="E1832" s="422">
        <v>6.63</v>
      </c>
      <c r="F1832" s="422">
        <v>0</v>
      </c>
      <c r="G1832" s="422">
        <v>6.63</v>
      </c>
    </row>
    <row r="1833" spans="1:7" ht="105">
      <c r="A1833" s="536" t="s">
        <v>7312</v>
      </c>
      <c r="B1833" s="419">
        <v>95208</v>
      </c>
      <c r="C1833" s="420" t="s">
        <v>5867</v>
      </c>
      <c r="D1833" s="421" t="s">
        <v>799</v>
      </c>
      <c r="E1833" s="422">
        <v>53.6</v>
      </c>
      <c r="F1833" s="422">
        <v>0</v>
      </c>
      <c r="G1833" s="422">
        <v>53.6</v>
      </c>
    </row>
    <row r="1834" spans="1:7" ht="105">
      <c r="A1834" s="536" t="s">
        <v>7312</v>
      </c>
      <c r="B1834" s="419">
        <v>83761</v>
      </c>
      <c r="C1834" s="420" t="s">
        <v>2767</v>
      </c>
      <c r="D1834" s="421" t="s">
        <v>799</v>
      </c>
      <c r="E1834" s="422">
        <v>7.52</v>
      </c>
      <c r="F1834" s="422">
        <v>0</v>
      </c>
      <c r="G1834" s="422">
        <v>7.52</v>
      </c>
    </row>
    <row r="1835" spans="1:7" ht="105">
      <c r="A1835" s="536" t="s">
        <v>7312</v>
      </c>
      <c r="B1835" s="419">
        <v>83764</v>
      </c>
      <c r="C1835" s="420" t="s">
        <v>2770</v>
      </c>
      <c r="D1835" s="421" t="s">
        <v>799</v>
      </c>
      <c r="E1835" s="422">
        <v>2.65</v>
      </c>
      <c r="F1835" s="422">
        <v>0</v>
      </c>
      <c r="G1835" s="422">
        <v>2.65</v>
      </c>
    </row>
    <row r="1836" spans="1:7" ht="105">
      <c r="A1836" s="536" t="s">
        <v>7312</v>
      </c>
      <c r="B1836" s="419">
        <v>83762</v>
      </c>
      <c r="C1836" s="420" t="s">
        <v>2768</v>
      </c>
      <c r="D1836" s="421" t="s">
        <v>799</v>
      </c>
      <c r="E1836" s="422">
        <v>6.71</v>
      </c>
      <c r="F1836" s="422">
        <v>0</v>
      </c>
      <c r="G1836" s="422">
        <v>6.71</v>
      </c>
    </row>
    <row r="1837" spans="1:7" ht="105">
      <c r="A1837" s="536" t="s">
        <v>7312</v>
      </c>
      <c r="B1837" s="419">
        <v>83763</v>
      </c>
      <c r="C1837" s="420" t="s">
        <v>2769</v>
      </c>
      <c r="D1837" s="421" t="s">
        <v>799</v>
      </c>
      <c r="E1837" s="422">
        <v>53.1</v>
      </c>
      <c r="F1837" s="422">
        <v>0</v>
      </c>
      <c r="G1837" s="422">
        <v>53.1</v>
      </c>
    </row>
    <row r="1838" spans="1:7" ht="105">
      <c r="A1838" s="536" t="s">
        <v>7312</v>
      </c>
      <c r="B1838" s="419">
        <v>95874</v>
      </c>
      <c r="C1838" s="420" t="s">
        <v>2893</v>
      </c>
      <c r="D1838" s="421" t="s">
        <v>799</v>
      </c>
      <c r="E1838" s="422">
        <v>8.0299999999999994</v>
      </c>
      <c r="F1838" s="422">
        <v>0</v>
      </c>
      <c r="G1838" s="422">
        <v>8.0299999999999994</v>
      </c>
    </row>
    <row r="1839" spans="1:7" ht="105">
      <c r="A1839" s="536" t="s">
        <v>7312</v>
      </c>
      <c r="B1839" s="419">
        <v>95869</v>
      </c>
      <c r="C1839" s="420" t="s">
        <v>2888</v>
      </c>
      <c r="D1839" s="421" t="s">
        <v>799</v>
      </c>
      <c r="E1839" s="422">
        <v>2.83</v>
      </c>
      <c r="F1839" s="422">
        <v>0</v>
      </c>
      <c r="G1839" s="422">
        <v>2.83</v>
      </c>
    </row>
    <row r="1840" spans="1:7" ht="105">
      <c r="A1840" s="536" t="s">
        <v>7312</v>
      </c>
      <c r="B1840" s="419">
        <v>95870</v>
      </c>
      <c r="C1840" s="420" t="s">
        <v>2889</v>
      </c>
      <c r="D1840" s="421" t="s">
        <v>799</v>
      </c>
      <c r="E1840" s="422">
        <v>7.17</v>
      </c>
      <c r="F1840" s="422">
        <v>0</v>
      </c>
      <c r="G1840" s="422">
        <v>7.17</v>
      </c>
    </row>
    <row r="1841" spans="1:7" ht="105">
      <c r="A1841" s="536" t="s">
        <v>7312</v>
      </c>
      <c r="B1841" s="419">
        <v>95871</v>
      </c>
      <c r="C1841" s="420" t="s">
        <v>2890</v>
      </c>
      <c r="D1841" s="421" t="s">
        <v>799</v>
      </c>
      <c r="E1841" s="422">
        <v>288.89999999999998</v>
      </c>
      <c r="F1841" s="422">
        <v>0</v>
      </c>
      <c r="G1841" s="422">
        <v>288.89999999999998</v>
      </c>
    </row>
    <row r="1842" spans="1:7" ht="105">
      <c r="A1842" s="536" t="s">
        <v>7312</v>
      </c>
      <c r="B1842" s="419">
        <v>104687</v>
      </c>
      <c r="C1842" s="420" t="s">
        <v>5909</v>
      </c>
      <c r="D1842" s="421" t="s">
        <v>799</v>
      </c>
      <c r="E1842" s="422">
        <v>475.5</v>
      </c>
      <c r="F1842" s="422">
        <v>0</v>
      </c>
      <c r="G1842" s="422">
        <v>475.5</v>
      </c>
    </row>
    <row r="1843" spans="1:7" ht="105">
      <c r="A1843" s="536" t="s">
        <v>7312</v>
      </c>
      <c r="B1843" s="419">
        <v>73303</v>
      </c>
      <c r="C1843" s="420" t="s">
        <v>2864</v>
      </c>
      <c r="D1843" s="421" t="s">
        <v>799</v>
      </c>
      <c r="E1843" s="422">
        <v>5.64</v>
      </c>
      <c r="F1843" s="422">
        <v>0</v>
      </c>
      <c r="G1843" s="422">
        <v>5.64</v>
      </c>
    </row>
    <row r="1844" spans="1:7" ht="105">
      <c r="A1844" s="536" t="s">
        <v>7312</v>
      </c>
      <c r="B1844" s="419">
        <v>93235</v>
      </c>
      <c r="C1844" s="420" t="s">
        <v>2879</v>
      </c>
      <c r="D1844" s="421" t="s">
        <v>799</v>
      </c>
      <c r="E1844" s="422">
        <v>1.99</v>
      </c>
      <c r="F1844" s="422">
        <v>0</v>
      </c>
      <c r="G1844" s="422">
        <v>1.99</v>
      </c>
    </row>
    <row r="1845" spans="1:7" ht="105">
      <c r="A1845" s="536" t="s">
        <v>7312</v>
      </c>
      <c r="B1845" s="419">
        <v>73307</v>
      </c>
      <c r="C1845" s="420" t="s">
        <v>2865</v>
      </c>
      <c r="D1845" s="421" t="s">
        <v>799</v>
      </c>
      <c r="E1845" s="422">
        <v>5.04</v>
      </c>
      <c r="F1845" s="422">
        <v>0</v>
      </c>
      <c r="G1845" s="422">
        <v>5.04</v>
      </c>
    </row>
    <row r="1846" spans="1:7" ht="105">
      <c r="A1846" s="536" t="s">
        <v>7312</v>
      </c>
      <c r="B1846" s="419">
        <v>73311</v>
      </c>
      <c r="C1846" s="420" t="s">
        <v>2866</v>
      </c>
      <c r="D1846" s="421" t="s">
        <v>799</v>
      </c>
      <c r="E1846" s="422">
        <v>188.44</v>
      </c>
      <c r="F1846" s="422">
        <v>0</v>
      </c>
      <c r="G1846" s="422">
        <v>188.44</v>
      </c>
    </row>
    <row r="1847" spans="1:7" ht="105">
      <c r="A1847" s="536" t="s">
        <v>7312</v>
      </c>
      <c r="B1847" s="419">
        <v>93423</v>
      </c>
      <c r="C1847" s="420" t="s">
        <v>2884</v>
      </c>
      <c r="D1847" s="421" t="s">
        <v>799</v>
      </c>
      <c r="E1847" s="422">
        <v>5.0199999999999996</v>
      </c>
      <c r="F1847" s="422">
        <v>0</v>
      </c>
      <c r="G1847" s="422">
        <v>5.0199999999999996</v>
      </c>
    </row>
    <row r="1848" spans="1:7" ht="105">
      <c r="A1848" s="536" t="s">
        <v>7312</v>
      </c>
      <c r="B1848" s="419">
        <v>93424</v>
      </c>
      <c r="C1848" s="420" t="s">
        <v>2885</v>
      </c>
      <c r="D1848" s="421" t="s">
        <v>799</v>
      </c>
      <c r="E1848" s="422">
        <v>1.77</v>
      </c>
      <c r="F1848" s="422">
        <v>0</v>
      </c>
      <c r="G1848" s="422">
        <v>1.77</v>
      </c>
    </row>
    <row r="1849" spans="1:7" ht="105">
      <c r="A1849" s="536" t="s">
        <v>7312</v>
      </c>
      <c r="B1849" s="419">
        <v>93425</v>
      </c>
      <c r="C1849" s="420" t="s">
        <v>2886</v>
      </c>
      <c r="D1849" s="421" t="s">
        <v>799</v>
      </c>
      <c r="E1849" s="422">
        <v>4.4800000000000004</v>
      </c>
      <c r="F1849" s="422">
        <v>0</v>
      </c>
      <c r="G1849" s="422">
        <v>4.4800000000000004</v>
      </c>
    </row>
    <row r="1850" spans="1:7" ht="105">
      <c r="A1850" s="536" t="s">
        <v>7312</v>
      </c>
      <c r="B1850" s="419">
        <v>93426</v>
      </c>
      <c r="C1850" s="420" t="s">
        <v>2887</v>
      </c>
      <c r="D1850" s="421" t="s">
        <v>799</v>
      </c>
      <c r="E1850" s="422">
        <v>169.58</v>
      </c>
      <c r="F1850" s="422">
        <v>0</v>
      </c>
      <c r="G1850" s="422">
        <v>169.58</v>
      </c>
    </row>
    <row r="1851" spans="1:7" ht="105">
      <c r="A1851" s="536" t="s">
        <v>7312</v>
      </c>
      <c r="B1851" s="419">
        <v>93417</v>
      </c>
      <c r="C1851" s="420" t="s">
        <v>2880</v>
      </c>
      <c r="D1851" s="421" t="s">
        <v>799</v>
      </c>
      <c r="E1851" s="422">
        <v>3.55</v>
      </c>
      <c r="F1851" s="422">
        <v>0</v>
      </c>
      <c r="G1851" s="422">
        <v>3.55</v>
      </c>
    </row>
    <row r="1852" spans="1:7" ht="105">
      <c r="A1852" s="536" t="s">
        <v>7312</v>
      </c>
      <c r="B1852" s="419">
        <v>93418</v>
      </c>
      <c r="C1852" s="420" t="s">
        <v>2881</v>
      </c>
      <c r="D1852" s="421" t="s">
        <v>799</v>
      </c>
      <c r="E1852" s="422">
        <v>1.25</v>
      </c>
      <c r="F1852" s="422">
        <v>0</v>
      </c>
      <c r="G1852" s="422">
        <v>1.25</v>
      </c>
    </row>
    <row r="1853" spans="1:7" ht="105">
      <c r="A1853" s="536" t="s">
        <v>7312</v>
      </c>
      <c r="B1853" s="419">
        <v>93419</v>
      </c>
      <c r="C1853" s="420" t="s">
        <v>2882</v>
      </c>
      <c r="D1853" s="421" t="s">
        <v>799</v>
      </c>
      <c r="E1853" s="422">
        <v>3.17</v>
      </c>
      <c r="F1853" s="422">
        <v>0</v>
      </c>
      <c r="G1853" s="422">
        <v>3.17</v>
      </c>
    </row>
    <row r="1854" spans="1:7" ht="105">
      <c r="A1854" s="536" t="s">
        <v>7312</v>
      </c>
      <c r="B1854" s="419">
        <v>93420</v>
      </c>
      <c r="C1854" s="420" t="s">
        <v>2883</v>
      </c>
      <c r="D1854" s="421" t="s">
        <v>799</v>
      </c>
      <c r="E1854" s="422">
        <v>70.95</v>
      </c>
      <c r="F1854" s="422">
        <v>0</v>
      </c>
      <c r="G1854" s="422">
        <v>70.95</v>
      </c>
    </row>
    <row r="1855" spans="1:7" ht="105">
      <c r="A1855" s="536" t="s">
        <v>7312</v>
      </c>
      <c r="B1855" s="419">
        <v>93277</v>
      </c>
      <c r="C1855" s="420" t="s">
        <v>2730</v>
      </c>
      <c r="D1855" s="421" t="s">
        <v>799</v>
      </c>
      <c r="E1855" s="422">
        <v>0.27</v>
      </c>
      <c r="F1855" s="422">
        <v>0</v>
      </c>
      <c r="G1855" s="422">
        <v>0.27</v>
      </c>
    </row>
    <row r="1856" spans="1:7" ht="105">
      <c r="A1856" s="536" t="s">
        <v>7312</v>
      </c>
      <c r="B1856" s="419">
        <v>93278</v>
      </c>
      <c r="C1856" s="420" t="s">
        <v>2731</v>
      </c>
      <c r="D1856" s="421" t="s">
        <v>799</v>
      </c>
      <c r="E1856" s="422">
        <v>0.06</v>
      </c>
      <c r="F1856" s="422">
        <v>0</v>
      </c>
      <c r="G1856" s="422">
        <v>0.06</v>
      </c>
    </row>
    <row r="1857" spans="1:7" ht="105">
      <c r="A1857" s="536" t="s">
        <v>7312</v>
      </c>
      <c r="B1857" s="419">
        <v>93279</v>
      </c>
      <c r="C1857" s="420" t="s">
        <v>2732</v>
      </c>
      <c r="D1857" s="421" t="s">
        <v>799</v>
      </c>
      <c r="E1857" s="422">
        <v>0.26</v>
      </c>
      <c r="F1857" s="422">
        <v>0</v>
      </c>
      <c r="G1857" s="422">
        <v>0.26</v>
      </c>
    </row>
    <row r="1858" spans="1:7" ht="105">
      <c r="A1858" s="536" t="s">
        <v>7312</v>
      </c>
      <c r="B1858" s="419">
        <v>93280</v>
      </c>
      <c r="C1858" s="420" t="s">
        <v>2733</v>
      </c>
      <c r="D1858" s="421" t="s">
        <v>799</v>
      </c>
      <c r="E1858" s="422">
        <v>0.55000000000000004</v>
      </c>
      <c r="F1858" s="422">
        <v>0</v>
      </c>
      <c r="G1858" s="422">
        <v>0.55000000000000004</v>
      </c>
    </row>
    <row r="1859" spans="1:7" ht="105">
      <c r="A1859" s="536" t="s">
        <v>7312</v>
      </c>
      <c r="B1859" s="419">
        <v>104912</v>
      </c>
      <c r="C1859" s="420" t="s">
        <v>5915</v>
      </c>
      <c r="D1859" s="421" t="s">
        <v>799</v>
      </c>
      <c r="E1859" s="422">
        <v>27.15</v>
      </c>
      <c r="F1859" s="422">
        <v>0</v>
      </c>
      <c r="G1859" s="422">
        <v>27.15</v>
      </c>
    </row>
    <row r="1860" spans="1:7" ht="105">
      <c r="A1860" s="536" t="s">
        <v>7312</v>
      </c>
      <c r="B1860" s="419">
        <v>102843</v>
      </c>
      <c r="C1860" s="420" t="s">
        <v>3719</v>
      </c>
      <c r="D1860" s="421" t="s">
        <v>799</v>
      </c>
      <c r="E1860" s="422">
        <v>142.41999999999999</v>
      </c>
      <c r="F1860" s="422">
        <v>0</v>
      </c>
      <c r="G1860" s="422">
        <v>142.41999999999999</v>
      </c>
    </row>
    <row r="1861" spans="1:7" ht="105">
      <c r="A1861" s="536" t="s">
        <v>7312</v>
      </c>
      <c r="B1861" s="419">
        <v>89267</v>
      </c>
      <c r="C1861" s="420" t="s">
        <v>2935</v>
      </c>
      <c r="D1861" s="421" t="s">
        <v>799</v>
      </c>
      <c r="E1861" s="422">
        <v>51.7</v>
      </c>
      <c r="F1861" s="422">
        <v>0</v>
      </c>
      <c r="G1861" s="422">
        <v>51.7</v>
      </c>
    </row>
    <row r="1862" spans="1:7" ht="105">
      <c r="A1862" s="536" t="s">
        <v>7312</v>
      </c>
      <c r="B1862" s="419">
        <v>89269</v>
      </c>
      <c r="C1862" s="420" t="s">
        <v>2937</v>
      </c>
      <c r="D1862" s="421" t="s">
        <v>799</v>
      </c>
      <c r="E1862" s="422">
        <v>7.36</v>
      </c>
      <c r="F1862" s="422">
        <v>0</v>
      </c>
      <c r="G1862" s="422">
        <v>7.36</v>
      </c>
    </row>
    <row r="1863" spans="1:7" ht="105">
      <c r="A1863" s="536" t="s">
        <v>7312</v>
      </c>
      <c r="B1863" s="419">
        <v>89268</v>
      </c>
      <c r="C1863" s="420" t="s">
        <v>2936</v>
      </c>
      <c r="D1863" s="421" t="s">
        <v>799</v>
      </c>
      <c r="E1863" s="422">
        <v>18.22</v>
      </c>
      <c r="F1863" s="422">
        <v>0</v>
      </c>
      <c r="G1863" s="422">
        <v>18.22</v>
      </c>
    </row>
    <row r="1864" spans="1:7" ht="105">
      <c r="A1864" s="536" t="s">
        <v>7312</v>
      </c>
      <c r="B1864" s="419">
        <v>89270</v>
      </c>
      <c r="C1864" s="420" t="s">
        <v>2938</v>
      </c>
      <c r="D1864" s="421" t="s">
        <v>799</v>
      </c>
      <c r="E1864" s="422">
        <v>83.11</v>
      </c>
      <c r="F1864" s="422">
        <v>0</v>
      </c>
      <c r="G1864" s="422">
        <v>83.11</v>
      </c>
    </row>
    <row r="1865" spans="1:7" ht="105">
      <c r="A1865" s="536" t="s">
        <v>7312</v>
      </c>
      <c r="B1865" s="419">
        <v>89271</v>
      </c>
      <c r="C1865" s="420" t="s">
        <v>2939</v>
      </c>
      <c r="D1865" s="421" t="s">
        <v>799</v>
      </c>
      <c r="E1865" s="422">
        <v>30.7</v>
      </c>
      <c r="F1865" s="422">
        <v>0</v>
      </c>
      <c r="G1865" s="422">
        <v>30.7</v>
      </c>
    </row>
    <row r="1866" spans="1:7" ht="105">
      <c r="A1866" s="536" t="s">
        <v>7312</v>
      </c>
      <c r="B1866" s="419">
        <v>93283</v>
      </c>
      <c r="C1866" s="420" t="s">
        <v>2942</v>
      </c>
      <c r="D1866" s="421" t="s">
        <v>799</v>
      </c>
      <c r="E1866" s="422">
        <v>99.43</v>
      </c>
      <c r="F1866" s="422">
        <v>0</v>
      </c>
      <c r="G1866" s="422">
        <v>99.43</v>
      </c>
    </row>
    <row r="1867" spans="1:7" ht="105">
      <c r="A1867" s="536" t="s">
        <v>7312</v>
      </c>
      <c r="B1867" s="419">
        <v>93296</v>
      </c>
      <c r="C1867" s="420" t="s">
        <v>2946</v>
      </c>
      <c r="D1867" s="421" t="s">
        <v>799</v>
      </c>
      <c r="E1867" s="422">
        <v>14.16</v>
      </c>
      <c r="F1867" s="422">
        <v>0</v>
      </c>
      <c r="G1867" s="422">
        <v>14.16</v>
      </c>
    </row>
    <row r="1868" spans="1:7" ht="105">
      <c r="A1868" s="536" t="s">
        <v>7312</v>
      </c>
      <c r="B1868" s="419">
        <v>93284</v>
      </c>
      <c r="C1868" s="420" t="s">
        <v>2943</v>
      </c>
      <c r="D1868" s="421" t="s">
        <v>799</v>
      </c>
      <c r="E1868" s="422">
        <v>35.049999999999997</v>
      </c>
      <c r="F1868" s="422">
        <v>0</v>
      </c>
      <c r="G1868" s="422">
        <v>35.049999999999997</v>
      </c>
    </row>
    <row r="1869" spans="1:7" ht="105">
      <c r="A1869" s="536" t="s">
        <v>7312</v>
      </c>
      <c r="B1869" s="419">
        <v>93285</v>
      </c>
      <c r="C1869" s="420" t="s">
        <v>2944</v>
      </c>
      <c r="D1869" s="421" t="s">
        <v>799</v>
      </c>
      <c r="E1869" s="422">
        <v>159.83000000000001</v>
      </c>
      <c r="F1869" s="422">
        <v>0</v>
      </c>
      <c r="G1869" s="422">
        <v>159.83000000000001</v>
      </c>
    </row>
    <row r="1870" spans="1:7" ht="105">
      <c r="A1870" s="536" t="s">
        <v>7312</v>
      </c>
      <c r="B1870" s="419">
        <v>93286</v>
      </c>
      <c r="C1870" s="420" t="s">
        <v>2945</v>
      </c>
      <c r="D1870" s="421" t="s">
        <v>799</v>
      </c>
      <c r="E1870" s="422">
        <v>9.23</v>
      </c>
      <c r="F1870" s="422">
        <v>0</v>
      </c>
      <c r="G1870" s="422">
        <v>9.23</v>
      </c>
    </row>
    <row r="1871" spans="1:7" ht="105">
      <c r="A1871" s="536" t="s">
        <v>7312</v>
      </c>
      <c r="B1871" s="419">
        <v>104709</v>
      </c>
      <c r="C1871" s="420" t="s">
        <v>5912</v>
      </c>
      <c r="D1871" s="421" t="s">
        <v>799</v>
      </c>
      <c r="E1871" s="422">
        <v>1237.51</v>
      </c>
      <c r="F1871" s="422">
        <v>0</v>
      </c>
      <c r="G1871" s="422">
        <v>1237.51</v>
      </c>
    </row>
    <row r="1872" spans="1:7" ht="105">
      <c r="A1872" s="536" t="s">
        <v>7312</v>
      </c>
      <c r="B1872" s="419">
        <v>104906</v>
      </c>
      <c r="C1872" s="420" t="s">
        <v>5914</v>
      </c>
      <c r="D1872" s="421" t="s">
        <v>799</v>
      </c>
      <c r="E1872" s="422">
        <v>104.44</v>
      </c>
      <c r="F1872" s="422">
        <v>0</v>
      </c>
      <c r="G1872" s="422">
        <v>104.44</v>
      </c>
    </row>
    <row r="1873" spans="1:7" ht="105">
      <c r="A1873" s="536" t="s">
        <v>7312</v>
      </c>
      <c r="B1873" s="419">
        <v>102849</v>
      </c>
      <c r="C1873" s="420" t="s">
        <v>3720</v>
      </c>
      <c r="D1873" s="421" t="s">
        <v>799</v>
      </c>
      <c r="E1873" s="422">
        <v>69.63</v>
      </c>
      <c r="F1873" s="422">
        <v>0</v>
      </c>
      <c r="G1873" s="422">
        <v>69.63</v>
      </c>
    </row>
    <row r="1874" spans="1:7" ht="105">
      <c r="A1874" s="536" t="s">
        <v>7312</v>
      </c>
      <c r="B1874" s="419">
        <v>102855</v>
      </c>
      <c r="C1874" s="420" t="s">
        <v>3721</v>
      </c>
      <c r="D1874" s="421" t="s">
        <v>799</v>
      </c>
      <c r="E1874" s="422">
        <v>69.63</v>
      </c>
      <c r="F1874" s="422">
        <v>0</v>
      </c>
      <c r="G1874" s="422">
        <v>69.63</v>
      </c>
    </row>
    <row r="1875" spans="1:7" ht="105">
      <c r="A1875" s="536" t="s">
        <v>7312</v>
      </c>
      <c r="B1875" s="419">
        <v>93397</v>
      </c>
      <c r="C1875" s="420" t="s">
        <v>2927</v>
      </c>
      <c r="D1875" s="421" t="s">
        <v>799</v>
      </c>
      <c r="E1875" s="422">
        <v>25.43</v>
      </c>
      <c r="F1875" s="422">
        <v>0</v>
      </c>
      <c r="G1875" s="422">
        <v>25.43</v>
      </c>
    </row>
    <row r="1876" spans="1:7" ht="105">
      <c r="A1876" s="536" t="s">
        <v>7312</v>
      </c>
      <c r="B1876" s="419">
        <v>93399</v>
      </c>
      <c r="C1876" s="420" t="s">
        <v>7324</v>
      </c>
      <c r="D1876" s="421" t="s">
        <v>799</v>
      </c>
      <c r="E1876" s="422">
        <v>3.88</v>
      </c>
      <c r="F1876" s="422">
        <v>0</v>
      </c>
      <c r="G1876" s="422">
        <v>3.88</v>
      </c>
    </row>
    <row r="1877" spans="1:7" ht="105">
      <c r="A1877" s="536" t="s">
        <v>7312</v>
      </c>
      <c r="B1877" s="419">
        <v>93398</v>
      </c>
      <c r="C1877" s="420" t="s">
        <v>2928</v>
      </c>
      <c r="D1877" s="421" t="s">
        <v>799</v>
      </c>
      <c r="E1877" s="422">
        <v>9.6</v>
      </c>
      <c r="F1877" s="422">
        <v>0</v>
      </c>
      <c r="G1877" s="422">
        <v>9.6</v>
      </c>
    </row>
    <row r="1878" spans="1:7" ht="105">
      <c r="A1878" s="536" t="s">
        <v>7312</v>
      </c>
      <c r="B1878" s="419">
        <v>93400</v>
      </c>
      <c r="C1878" s="420" t="s">
        <v>2929</v>
      </c>
      <c r="D1878" s="421" t="s">
        <v>799</v>
      </c>
      <c r="E1878" s="422">
        <v>44.18</v>
      </c>
      <c r="F1878" s="422">
        <v>0</v>
      </c>
      <c r="G1878" s="422">
        <v>44.18</v>
      </c>
    </row>
    <row r="1879" spans="1:7" ht="105">
      <c r="A1879" s="536" t="s">
        <v>7312</v>
      </c>
      <c r="B1879" s="419">
        <v>93401</v>
      </c>
      <c r="C1879" s="420" t="s">
        <v>2930</v>
      </c>
      <c r="D1879" s="421" t="s">
        <v>799</v>
      </c>
      <c r="E1879" s="422">
        <v>167.3</v>
      </c>
      <c r="F1879" s="422">
        <v>0</v>
      </c>
      <c r="G1879" s="422">
        <v>167.3</v>
      </c>
    </row>
    <row r="1880" spans="1:7" ht="105">
      <c r="A1880" s="536" t="s">
        <v>7312</v>
      </c>
      <c r="B1880" s="419">
        <v>89259</v>
      </c>
      <c r="C1880" s="420" t="s">
        <v>2915</v>
      </c>
      <c r="D1880" s="421" t="s">
        <v>799</v>
      </c>
      <c r="E1880" s="422">
        <v>27.72</v>
      </c>
      <c r="F1880" s="422">
        <v>0</v>
      </c>
      <c r="G1880" s="422">
        <v>27.72</v>
      </c>
    </row>
    <row r="1881" spans="1:7" ht="105">
      <c r="A1881" s="536" t="s">
        <v>7312</v>
      </c>
      <c r="B1881" s="419">
        <v>91466</v>
      </c>
      <c r="C1881" s="420" t="s">
        <v>2918</v>
      </c>
      <c r="D1881" s="421" t="s">
        <v>799</v>
      </c>
      <c r="E1881" s="422">
        <v>4.12</v>
      </c>
      <c r="F1881" s="422">
        <v>0</v>
      </c>
      <c r="G1881" s="422">
        <v>4.12</v>
      </c>
    </row>
    <row r="1882" spans="1:7" ht="105">
      <c r="A1882" s="536" t="s">
        <v>7312</v>
      </c>
      <c r="B1882" s="419">
        <v>89260</v>
      </c>
      <c r="C1882" s="420" t="s">
        <v>2916</v>
      </c>
      <c r="D1882" s="421" t="s">
        <v>799</v>
      </c>
      <c r="E1882" s="422">
        <v>10.199999999999999</v>
      </c>
      <c r="F1882" s="422">
        <v>0</v>
      </c>
      <c r="G1882" s="422">
        <v>10.199999999999999</v>
      </c>
    </row>
    <row r="1883" spans="1:7" ht="105">
      <c r="A1883" s="536" t="s">
        <v>7312</v>
      </c>
      <c r="B1883" s="419">
        <v>89262</v>
      </c>
      <c r="C1883" s="420" t="s">
        <v>2917</v>
      </c>
      <c r="D1883" s="421" t="s">
        <v>799</v>
      </c>
      <c r="E1883" s="422">
        <v>47.04</v>
      </c>
      <c r="F1883" s="422">
        <v>0</v>
      </c>
      <c r="G1883" s="422">
        <v>47.04</v>
      </c>
    </row>
    <row r="1884" spans="1:7" ht="105">
      <c r="A1884" s="536" t="s">
        <v>7312</v>
      </c>
      <c r="B1884" s="419">
        <v>91467</v>
      </c>
      <c r="C1884" s="420" t="s">
        <v>2919</v>
      </c>
      <c r="D1884" s="421" t="s">
        <v>799</v>
      </c>
      <c r="E1884" s="422">
        <v>167.3</v>
      </c>
      <c r="F1884" s="422">
        <v>0</v>
      </c>
      <c r="G1884" s="422">
        <v>167.3</v>
      </c>
    </row>
    <row r="1885" spans="1:7" ht="105">
      <c r="A1885" s="536" t="s">
        <v>7312</v>
      </c>
      <c r="B1885" s="419">
        <v>105843</v>
      </c>
      <c r="C1885" s="420" t="s">
        <v>7325</v>
      </c>
      <c r="D1885" s="421" t="s">
        <v>799</v>
      </c>
      <c r="E1885" s="422">
        <v>88.05</v>
      </c>
      <c r="F1885" s="422">
        <v>0</v>
      </c>
      <c r="G1885" s="422">
        <v>88.05</v>
      </c>
    </row>
    <row r="1886" spans="1:7" ht="105">
      <c r="A1886" s="536" t="s">
        <v>7312</v>
      </c>
      <c r="B1886" s="419">
        <v>91629</v>
      </c>
      <c r="C1886" s="420" t="s">
        <v>2920</v>
      </c>
      <c r="D1886" s="421" t="s">
        <v>799</v>
      </c>
      <c r="E1886" s="422">
        <v>21.97</v>
      </c>
      <c r="F1886" s="422">
        <v>0</v>
      </c>
      <c r="G1886" s="422">
        <v>21.97</v>
      </c>
    </row>
    <row r="1887" spans="1:7" ht="105">
      <c r="A1887" s="536" t="s">
        <v>7312</v>
      </c>
      <c r="B1887" s="419">
        <v>91631</v>
      </c>
      <c r="C1887" s="420" t="s">
        <v>2922</v>
      </c>
      <c r="D1887" s="421" t="s">
        <v>799</v>
      </c>
      <c r="E1887" s="422">
        <v>3.3</v>
      </c>
      <c r="F1887" s="422">
        <v>0</v>
      </c>
      <c r="G1887" s="422">
        <v>3.3</v>
      </c>
    </row>
    <row r="1888" spans="1:7" ht="105">
      <c r="A1888" s="536" t="s">
        <v>7312</v>
      </c>
      <c r="B1888" s="419">
        <v>91630</v>
      </c>
      <c r="C1888" s="420" t="s">
        <v>2921</v>
      </c>
      <c r="D1888" s="421" t="s">
        <v>799</v>
      </c>
      <c r="E1888" s="422">
        <v>8.18</v>
      </c>
      <c r="F1888" s="422">
        <v>0</v>
      </c>
      <c r="G1888" s="422">
        <v>8.18</v>
      </c>
    </row>
    <row r="1889" spans="1:7" ht="105">
      <c r="A1889" s="536" t="s">
        <v>7312</v>
      </c>
      <c r="B1889" s="419">
        <v>91632</v>
      </c>
      <c r="C1889" s="420" t="s">
        <v>2923</v>
      </c>
      <c r="D1889" s="421" t="s">
        <v>799</v>
      </c>
      <c r="E1889" s="422">
        <v>37.69</v>
      </c>
      <c r="F1889" s="422">
        <v>0</v>
      </c>
      <c r="G1889" s="422">
        <v>37.69</v>
      </c>
    </row>
    <row r="1890" spans="1:7" ht="105">
      <c r="A1890" s="536" t="s">
        <v>7312</v>
      </c>
      <c r="B1890" s="419">
        <v>91633</v>
      </c>
      <c r="C1890" s="420" t="s">
        <v>2924</v>
      </c>
      <c r="D1890" s="421" t="s">
        <v>799</v>
      </c>
      <c r="E1890" s="422">
        <v>141.6</v>
      </c>
      <c r="F1890" s="422">
        <v>0</v>
      </c>
      <c r="G1890" s="422">
        <v>141.6</v>
      </c>
    </row>
    <row r="1891" spans="1:7" ht="105">
      <c r="A1891" s="536" t="s">
        <v>7312</v>
      </c>
      <c r="B1891" s="419">
        <v>98760</v>
      </c>
      <c r="C1891" s="420" t="s">
        <v>2773</v>
      </c>
      <c r="D1891" s="421" t="s">
        <v>799</v>
      </c>
      <c r="E1891" s="422">
        <v>0.06</v>
      </c>
      <c r="F1891" s="422">
        <v>0</v>
      </c>
      <c r="G1891" s="422">
        <v>0.06</v>
      </c>
    </row>
    <row r="1892" spans="1:7" ht="105">
      <c r="A1892" s="536" t="s">
        <v>7312</v>
      </c>
      <c r="B1892" s="419">
        <v>98761</v>
      </c>
      <c r="C1892" s="420" t="s">
        <v>2774</v>
      </c>
      <c r="D1892" s="421" t="s">
        <v>799</v>
      </c>
      <c r="E1892" s="422">
        <v>0.01</v>
      </c>
      <c r="F1892" s="422">
        <v>0</v>
      </c>
      <c r="G1892" s="422">
        <v>0.01</v>
      </c>
    </row>
    <row r="1893" spans="1:7" ht="105">
      <c r="A1893" s="536" t="s">
        <v>7312</v>
      </c>
      <c r="B1893" s="419">
        <v>98762</v>
      </c>
      <c r="C1893" s="420" t="s">
        <v>2775</v>
      </c>
      <c r="D1893" s="421" t="s">
        <v>799</v>
      </c>
      <c r="E1893" s="422">
        <v>7.0000000000000007E-2</v>
      </c>
      <c r="F1893" s="422">
        <v>0</v>
      </c>
      <c r="G1893" s="422">
        <v>7.0000000000000007E-2</v>
      </c>
    </row>
    <row r="1894" spans="1:7" ht="105">
      <c r="A1894" s="536" t="s">
        <v>7312</v>
      </c>
      <c r="B1894" s="419">
        <v>98763</v>
      </c>
      <c r="C1894" s="420" t="s">
        <v>2776</v>
      </c>
      <c r="D1894" s="421" t="s">
        <v>799</v>
      </c>
      <c r="E1894" s="422">
        <v>3.25</v>
      </c>
      <c r="F1894" s="422">
        <v>0</v>
      </c>
      <c r="G1894" s="422">
        <v>3.25</v>
      </c>
    </row>
    <row r="1895" spans="1:7" ht="105">
      <c r="A1895" s="536" t="s">
        <v>7312</v>
      </c>
      <c r="B1895" s="419">
        <v>99829</v>
      </c>
      <c r="C1895" s="420" t="s">
        <v>5880</v>
      </c>
      <c r="D1895" s="421" t="s">
        <v>799</v>
      </c>
      <c r="E1895" s="422">
        <v>0.18</v>
      </c>
      <c r="F1895" s="422">
        <v>0</v>
      </c>
      <c r="G1895" s="422">
        <v>0.18</v>
      </c>
    </row>
    <row r="1896" spans="1:7" ht="105">
      <c r="A1896" s="536" t="s">
        <v>7312</v>
      </c>
      <c r="B1896" s="419">
        <v>99830</v>
      </c>
      <c r="C1896" s="420" t="s">
        <v>5881</v>
      </c>
      <c r="D1896" s="421" t="s">
        <v>799</v>
      </c>
      <c r="E1896" s="422">
        <v>0.03</v>
      </c>
      <c r="F1896" s="422">
        <v>0</v>
      </c>
      <c r="G1896" s="422">
        <v>0.03</v>
      </c>
    </row>
    <row r="1897" spans="1:7" ht="105">
      <c r="A1897" s="536" t="s">
        <v>7312</v>
      </c>
      <c r="B1897" s="419">
        <v>99831</v>
      </c>
      <c r="C1897" s="420" t="s">
        <v>5882</v>
      </c>
      <c r="D1897" s="421" t="s">
        <v>799</v>
      </c>
      <c r="E1897" s="422">
        <v>0.12</v>
      </c>
      <c r="F1897" s="422">
        <v>0</v>
      </c>
      <c r="G1897" s="422">
        <v>0.12</v>
      </c>
    </row>
    <row r="1898" spans="1:7" ht="105">
      <c r="A1898" s="536" t="s">
        <v>7312</v>
      </c>
      <c r="B1898" s="419">
        <v>99832</v>
      </c>
      <c r="C1898" s="420" t="s">
        <v>5883</v>
      </c>
      <c r="D1898" s="421" t="s">
        <v>799</v>
      </c>
      <c r="E1898" s="422">
        <v>3.13</v>
      </c>
      <c r="F1898" s="422">
        <v>0</v>
      </c>
      <c r="G1898" s="422">
        <v>3.13</v>
      </c>
    </row>
    <row r="1899" spans="1:7" ht="105">
      <c r="A1899" s="536" t="s">
        <v>7312</v>
      </c>
      <c r="B1899" s="419">
        <v>104519</v>
      </c>
      <c r="C1899" s="420" t="s">
        <v>4336</v>
      </c>
      <c r="D1899" s="421" t="s">
        <v>799</v>
      </c>
      <c r="E1899" s="422">
        <v>0.45</v>
      </c>
      <c r="F1899" s="422">
        <v>0</v>
      </c>
      <c r="G1899" s="422">
        <v>0.45</v>
      </c>
    </row>
    <row r="1900" spans="1:7" ht="105">
      <c r="A1900" s="536" t="s">
        <v>7312</v>
      </c>
      <c r="B1900" s="419">
        <v>90682</v>
      </c>
      <c r="C1900" s="420" t="s">
        <v>5831</v>
      </c>
      <c r="D1900" s="421" t="s">
        <v>799</v>
      </c>
      <c r="E1900" s="422">
        <v>37.15</v>
      </c>
      <c r="F1900" s="422">
        <v>0</v>
      </c>
      <c r="G1900" s="422">
        <v>37.15</v>
      </c>
    </row>
    <row r="1901" spans="1:7" ht="105">
      <c r="A1901" s="536" t="s">
        <v>7312</v>
      </c>
      <c r="B1901" s="419">
        <v>90683</v>
      </c>
      <c r="C1901" s="420" t="s">
        <v>5832</v>
      </c>
      <c r="D1901" s="421" t="s">
        <v>799</v>
      </c>
      <c r="E1901" s="422">
        <v>8.59</v>
      </c>
      <c r="F1901" s="422">
        <v>0</v>
      </c>
      <c r="G1901" s="422">
        <v>8.59</v>
      </c>
    </row>
    <row r="1902" spans="1:7" ht="105">
      <c r="A1902" s="536" t="s">
        <v>7312</v>
      </c>
      <c r="B1902" s="419">
        <v>90684</v>
      </c>
      <c r="C1902" s="420" t="s">
        <v>5833</v>
      </c>
      <c r="D1902" s="421" t="s">
        <v>799</v>
      </c>
      <c r="E1902" s="422">
        <v>40.64</v>
      </c>
      <c r="F1902" s="422">
        <v>0</v>
      </c>
      <c r="G1902" s="422">
        <v>40.64</v>
      </c>
    </row>
    <row r="1903" spans="1:7" ht="105">
      <c r="A1903" s="536" t="s">
        <v>7312</v>
      </c>
      <c r="B1903" s="419">
        <v>90685</v>
      </c>
      <c r="C1903" s="420" t="s">
        <v>5834</v>
      </c>
      <c r="D1903" s="421" t="s">
        <v>799</v>
      </c>
      <c r="E1903" s="422">
        <v>60.19</v>
      </c>
      <c r="F1903" s="422">
        <v>0</v>
      </c>
      <c r="G1903" s="422">
        <v>60.19</v>
      </c>
    </row>
    <row r="1904" spans="1:7" ht="105">
      <c r="A1904" s="536" t="s">
        <v>7312</v>
      </c>
      <c r="B1904" s="419">
        <v>95114</v>
      </c>
      <c r="C1904" s="420" t="s">
        <v>2756</v>
      </c>
      <c r="D1904" s="421" t="s">
        <v>799</v>
      </c>
      <c r="E1904" s="422">
        <v>1.58</v>
      </c>
      <c r="F1904" s="422">
        <v>0</v>
      </c>
      <c r="G1904" s="422">
        <v>1.58</v>
      </c>
    </row>
    <row r="1905" spans="1:7" ht="105">
      <c r="A1905" s="536" t="s">
        <v>7312</v>
      </c>
      <c r="B1905" s="419">
        <v>95115</v>
      </c>
      <c r="C1905" s="420" t="s">
        <v>2757</v>
      </c>
      <c r="D1905" s="421" t="s">
        <v>799</v>
      </c>
      <c r="E1905" s="422">
        <v>0.36</v>
      </c>
      <c r="F1905" s="422">
        <v>0</v>
      </c>
      <c r="G1905" s="422">
        <v>0.36</v>
      </c>
    </row>
    <row r="1906" spans="1:7" ht="105">
      <c r="A1906" s="536" t="s">
        <v>7312</v>
      </c>
      <c r="B1906" s="419">
        <v>53863</v>
      </c>
      <c r="C1906" s="420" t="s">
        <v>2760</v>
      </c>
      <c r="D1906" s="421" t="s">
        <v>799</v>
      </c>
      <c r="E1906" s="422">
        <v>1.98</v>
      </c>
      <c r="F1906" s="422">
        <v>0</v>
      </c>
      <c r="G1906" s="422">
        <v>1.98</v>
      </c>
    </row>
    <row r="1907" spans="1:7" ht="105">
      <c r="A1907" s="536" t="s">
        <v>7312</v>
      </c>
      <c r="B1907" s="419">
        <v>104655</v>
      </c>
      <c r="C1907" s="420" t="s">
        <v>5908</v>
      </c>
      <c r="D1907" s="421" t="s">
        <v>799</v>
      </c>
      <c r="E1907" s="422">
        <v>0.48</v>
      </c>
      <c r="F1907" s="422">
        <v>0</v>
      </c>
      <c r="G1907" s="422">
        <v>0.48</v>
      </c>
    </row>
    <row r="1908" spans="1:7" ht="105">
      <c r="A1908" s="536" t="s">
        <v>7312</v>
      </c>
      <c r="B1908" s="419">
        <v>102270</v>
      </c>
      <c r="C1908" s="420" t="s">
        <v>2747</v>
      </c>
      <c r="D1908" s="421" t="s">
        <v>799</v>
      </c>
      <c r="E1908" s="422">
        <v>0.69</v>
      </c>
      <c r="F1908" s="422">
        <v>0</v>
      </c>
      <c r="G1908" s="422">
        <v>0.69</v>
      </c>
    </row>
    <row r="1909" spans="1:7" ht="105">
      <c r="A1909" s="536" t="s">
        <v>7312</v>
      </c>
      <c r="B1909" s="419">
        <v>102271</v>
      </c>
      <c r="C1909" s="420" t="s">
        <v>2748</v>
      </c>
      <c r="D1909" s="421" t="s">
        <v>799</v>
      </c>
      <c r="E1909" s="422">
        <v>0.16</v>
      </c>
      <c r="F1909" s="422">
        <v>0</v>
      </c>
      <c r="G1909" s="422">
        <v>0.16</v>
      </c>
    </row>
    <row r="1910" spans="1:7" ht="105">
      <c r="A1910" s="536" t="s">
        <v>7312</v>
      </c>
      <c r="B1910" s="419">
        <v>102272</v>
      </c>
      <c r="C1910" s="420" t="s">
        <v>2749</v>
      </c>
      <c r="D1910" s="421" t="s">
        <v>799</v>
      </c>
      <c r="E1910" s="422">
        <v>0.87</v>
      </c>
      <c r="F1910" s="422">
        <v>0</v>
      </c>
      <c r="G1910" s="422">
        <v>0.87</v>
      </c>
    </row>
    <row r="1911" spans="1:7" ht="105">
      <c r="A1911" s="536" t="s">
        <v>7312</v>
      </c>
      <c r="B1911" s="419">
        <v>102273</v>
      </c>
      <c r="C1911" s="420" t="s">
        <v>2750</v>
      </c>
      <c r="D1911" s="421" t="s">
        <v>799</v>
      </c>
      <c r="E1911" s="422">
        <v>1.2</v>
      </c>
      <c r="F1911" s="422">
        <v>0</v>
      </c>
      <c r="G1911" s="422">
        <v>1.2</v>
      </c>
    </row>
    <row r="1912" spans="1:7" ht="105">
      <c r="A1912" s="536" t="s">
        <v>7312</v>
      </c>
      <c r="B1912" s="419">
        <v>95255</v>
      </c>
      <c r="C1912" s="420" t="s">
        <v>2751</v>
      </c>
      <c r="D1912" s="421" t="s">
        <v>799</v>
      </c>
      <c r="E1912" s="422">
        <v>1.41</v>
      </c>
      <c r="F1912" s="422">
        <v>0</v>
      </c>
      <c r="G1912" s="422">
        <v>1.41</v>
      </c>
    </row>
    <row r="1913" spans="1:7" ht="105">
      <c r="A1913" s="536" t="s">
        <v>7312</v>
      </c>
      <c r="B1913" s="419">
        <v>95256</v>
      </c>
      <c r="C1913" s="420" t="s">
        <v>2752</v>
      </c>
      <c r="D1913" s="421" t="s">
        <v>799</v>
      </c>
      <c r="E1913" s="422">
        <v>0.32</v>
      </c>
      <c r="F1913" s="422">
        <v>0</v>
      </c>
      <c r="G1913" s="422">
        <v>0.32</v>
      </c>
    </row>
    <row r="1914" spans="1:7" ht="105">
      <c r="A1914" s="536" t="s">
        <v>7312</v>
      </c>
      <c r="B1914" s="419">
        <v>95257</v>
      </c>
      <c r="C1914" s="420" t="s">
        <v>2753</v>
      </c>
      <c r="D1914" s="421" t="s">
        <v>799</v>
      </c>
      <c r="E1914" s="422">
        <v>1.76</v>
      </c>
      <c r="F1914" s="422">
        <v>0</v>
      </c>
      <c r="G1914" s="422">
        <v>1.76</v>
      </c>
    </row>
    <row r="1915" spans="1:7" ht="105">
      <c r="A1915" s="536" t="s">
        <v>7312</v>
      </c>
      <c r="B1915" s="419">
        <v>92963</v>
      </c>
      <c r="C1915" s="420" t="s">
        <v>2740</v>
      </c>
      <c r="D1915" s="421" t="s">
        <v>799</v>
      </c>
      <c r="E1915" s="422">
        <v>1.63</v>
      </c>
      <c r="F1915" s="422">
        <v>0</v>
      </c>
      <c r="G1915" s="422">
        <v>1.63</v>
      </c>
    </row>
    <row r="1916" spans="1:7" ht="105">
      <c r="A1916" s="536" t="s">
        <v>7312</v>
      </c>
      <c r="B1916" s="419">
        <v>92964</v>
      </c>
      <c r="C1916" s="420" t="s">
        <v>2741</v>
      </c>
      <c r="D1916" s="421" t="s">
        <v>799</v>
      </c>
      <c r="E1916" s="422">
        <v>0.37</v>
      </c>
      <c r="F1916" s="422">
        <v>0</v>
      </c>
      <c r="G1916" s="422">
        <v>0.37</v>
      </c>
    </row>
    <row r="1917" spans="1:7" ht="105">
      <c r="A1917" s="536" t="s">
        <v>7312</v>
      </c>
      <c r="B1917" s="419">
        <v>92965</v>
      </c>
      <c r="C1917" s="420" t="s">
        <v>2742</v>
      </c>
      <c r="D1917" s="421" t="s">
        <v>799</v>
      </c>
      <c r="E1917" s="422">
        <v>2.04</v>
      </c>
      <c r="F1917" s="422">
        <v>0</v>
      </c>
      <c r="G1917" s="422">
        <v>2.04</v>
      </c>
    </row>
    <row r="1918" spans="1:7" ht="105">
      <c r="A1918" s="536" t="s">
        <v>7312</v>
      </c>
      <c r="B1918" s="419">
        <v>103792</v>
      </c>
      <c r="C1918" s="420" t="s">
        <v>7326</v>
      </c>
      <c r="D1918" s="421" t="s">
        <v>799</v>
      </c>
      <c r="E1918" s="422">
        <v>3.32</v>
      </c>
      <c r="F1918" s="422">
        <v>0</v>
      </c>
      <c r="G1918" s="422">
        <v>3.32</v>
      </c>
    </row>
    <row r="1919" spans="1:7" ht="105">
      <c r="A1919" s="536" t="s">
        <v>7312</v>
      </c>
      <c r="B1919" s="419">
        <v>96054</v>
      </c>
      <c r="C1919" s="420" t="s">
        <v>3066</v>
      </c>
      <c r="D1919" s="421" t="s">
        <v>799</v>
      </c>
      <c r="E1919" s="422">
        <v>30.44</v>
      </c>
      <c r="F1919" s="422">
        <v>0</v>
      </c>
      <c r="G1919" s="422">
        <v>30.44</v>
      </c>
    </row>
    <row r="1920" spans="1:7" ht="105">
      <c r="A1920" s="536" t="s">
        <v>7312</v>
      </c>
      <c r="B1920" s="419">
        <v>96060</v>
      </c>
      <c r="C1920" s="420" t="s">
        <v>3067</v>
      </c>
      <c r="D1920" s="421" t="s">
        <v>799</v>
      </c>
      <c r="E1920" s="422">
        <v>6.26</v>
      </c>
      <c r="F1920" s="422">
        <v>0</v>
      </c>
      <c r="G1920" s="422">
        <v>6.26</v>
      </c>
    </row>
    <row r="1921" spans="1:7" ht="105">
      <c r="A1921" s="536" t="s">
        <v>7312</v>
      </c>
      <c r="B1921" s="419">
        <v>96061</v>
      </c>
      <c r="C1921" s="420" t="s">
        <v>3068</v>
      </c>
      <c r="D1921" s="421" t="s">
        <v>799</v>
      </c>
      <c r="E1921" s="422">
        <v>38.049999999999997</v>
      </c>
      <c r="F1921" s="422">
        <v>0</v>
      </c>
      <c r="G1921" s="422">
        <v>38.049999999999997</v>
      </c>
    </row>
    <row r="1922" spans="1:7" ht="105">
      <c r="A1922" s="536" t="s">
        <v>7312</v>
      </c>
      <c r="B1922" s="419">
        <v>96062</v>
      </c>
      <c r="C1922" s="420" t="s">
        <v>3069</v>
      </c>
      <c r="D1922" s="421" t="s">
        <v>799</v>
      </c>
      <c r="E1922" s="422">
        <v>42.15</v>
      </c>
      <c r="F1922" s="422">
        <v>0</v>
      </c>
      <c r="G1922" s="422">
        <v>42.15</v>
      </c>
    </row>
    <row r="1923" spans="1:7" ht="105">
      <c r="A1923" s="536" t="s">
        <v>7312</v>
      </c>
      <c r="B1923" s="419">
        <v>90688</v>
      </c>
      <c r="C1923" s="420" t="s">
        <v>3072</v>
      </c>
      <c r="D1923" s="421" t="s">
        <v>799</v>
      </c>
      <c r="E1923" s="422">
        <v>26.6</v>
      </c>
      <c r="F1923" s="422">
        <v>0</v>
      </c>
      <c r="G1923" s="422">
        <v>26.6</v>
      </c>
    </row>
    <row r="1924" spans="1:7" ht="105">
      <c r="A1924" s="536" t="s">
        <v>7312</v>
      </c>
      <c r="B1924" s="419">
        <v>90689</v>
      </c>
      <c r="C1924" s="420" t="s">
        <v>3073</v>
      </c>
      <c r="D1924" s="421" t="s">
        <v>799</v>
      </c>
      <c r="E1924" s="422">
        <v>5.25</v>
      </c>
      <c r="F1924" s="422">
        <v>0</v>
      </c>
      <c r="G1924" s="422">
        <v>5.25</v>
      </c>
    </row>
    <row r="1925" spans="1:7" ht="105">
      <c r="A1925" s="536" t="s">
        <v>7312</v>
      </c>
      <c r="B1925" s="419">
        <v>90690</v>
      </c>
      <c r="C1925" s="420" t="s">
        <v>3074</v>
      </c>
      <c r="D1925" s="421" t="s">
        <v>799</v>
      </c>
      <c r="E1925" s="422">
        <v>33.25</v>
      </c>
      <c r="F1925" s="422">
        <v>0</v>
      </c>
      <c r="G1925" s="422">
        <v>33.25</v>
      </c>
    </row>
    <row r="1926" spans="1:7" ht="105">
      <c r="A1926" s="536" t="s">
        <v>7312</v>
      </c>
      <c r="B1926" s="419">
        <v>90691</v>
      </c>
      <c r="C1926" s="420" t="s">
        <v>3075</v>
      </c>
      <c r="D1926" s="421" t="s">
        <v>799</v>
      </c>
      <c r="E1926" s="422">
        <v>42.15</v>
      </c>
      <c r="F1926" s="422">
        <v>0</v>
      </c>
      <c r="G1926" s="422">
        <v>42.15</v>
      </c>
    </row>
    <row r="1927" spans="1:7" ht="105">
      <c r="A1927" s="536" t="s">
        <v>7312</v>
      </c>
      <c r="B1927" s="419">
        <v>96241</v>
      </c>
      <c r="C1927" s="420" t="s">
        <v>7327</v>
      </c>
      <c r="D1927" s="421" t="s">
        <v>799</v>
      </c>
      <c r="E1927" s="422">
        <v>28.26</v>
      </c>
      <c r="F1927" s="422">
        <v>0</v>
      </c>
      <c r="G1927" s="422">
        <v>28.26</v>
      </c>
    </row>
    <row r="1928" spans="1:7" ht="105">
      <c r="A1928" s="536" t="s">
        <v>7312</v>
      </c>
      <c r="B1928" s="419">
        <v>96242</v>
      </c>
      <c r="C1928" s="420" t="s">
        <v>7328</v>
      </c>
      <c r="D1928" s="421" t="s">
        <v>799</v>
      </c>
      <c r="E1928" s="422">
        <v>7.47</v>
      </c>
      <c r="F1928" s="422">
        <v>0</v>
      </c>
      <c r="G1928" s="422">
        <v>7.47</v>
      </c>
    </row>
    <row r="1929" spans="1:7" ht="105">
      <c r="A1929" s="536" t="s">
        <v>7312</v>
      </c>
      <c r="B1929" s="419">
        <v>96243</v>
      </c>
      <c r="C1929" s="420" t="s">
        <v>7329</v>
      </c>
      <c r="D1929" s="421" t="s">
        <v>799</v>
      </c>
      <c r="E1929" s="422">
        <v>35.33</v>
      </c>
      <c r="F1929" s="422">
        <v>0</v>
      </c>
      <c r="G1929" s="422">
        <v>35.33</v>
      </c>
    </row>
    <row r="1930" spans="1:7" ht="105">
      <c r="A1930" s="536" t="s">
        <v>7312</v>
      </c>
      <c r="B1930" s="419">
        <v>96244</v>
      </c>
      <c r="C1930" s="420" t="s">
        <v>7330</v>
      </c>
      <c r="D1930" s="421" t="s">
        <v>799</v>
      </c>
      <c r="E1930" s="422">
        <v>18.420000000000002</v>
      </c>
      <c r="F1930" s="422">
        <v>0</v>
      </c>
      <c r="G1930" s="422">
        <v>18.420000000000002</v>
      </c>
    </row>
    <row r="1931" spans="1:7" ht="105">
      <c r="A1931" s="536" t="s">
        <v>7312</v>
      </c>
      <c r="B1931" s="419">
        <v>88400</v>
      </c>
      <c r="C1931" s="420" t="s">
        <v>5807</v>
      </c>
      <c r="D1931" s="421" t="s">
        <v>799</v>
      </c>
      <c r="E1931" s="422">
        <v>0.76</v>
      </c>
      <c r="F1931" s="422">
        <v>0</v>
      </c>
      <c r="G1931" s="422">
        <v>0.76</v>
      </c>
    </row>
    <row r="1932" spans="1:7" ht="105">
      <c r="A1932" s="536" t="s">
        <v>7312</v>
      </c>
      <c r="B1932" s="419">
        <v>88401</v>
      </c>
      <c r="C1932" s="420" t="s">
        <v>5808</v>
      </c>
      <c r="D1932" s="421" t="s">
        <v>799</v>
      </c>
      <c r="E1932" s="422">
        <v>0.17</v>
      </c>
      <c r="F1932" s="422">
        <v>0</v>
      </c>
      <c r="G1932" s="422">
        <v>0.17</v>
      </c>
    </row>
    <row r="1933" spans="1:7" ht="105">
      <c r="A1933" s="536" t="s">
        <v>7312</v>
      </c>
      <c r="B1933" s="419">
        <v>88402</v>
      </c>
      <c r="C1933" s="420" t="s">
        <v>5809</v>
      </c>
      <c r="D1933" s="421" t="s">
        <v>799</v>
      </c>
      <c r="E1933" s="422">
        <v>0.84</v>
      </c>
      <c r="F1933" s="422">
        <v>0</v>
      </c>
      <c r="G1933" s="422">
        <v>0.84</v>
      </c>
    </row>
    <row r="1934" spans="1:7" ht="105">
      <c r="A1934" s="536" t="s">
        <v>7312</v>
      </c>
      <c r="B1934" s="419">
        <v>88403</v>
      </c>
      <c r="C1934" s="420" t="s">
        <v>5810</v>
      </c>
      <c r="D1934" s="421" t="s">
        <v>799</v>
      </c>
      <c r="E1934" s="422">
        <v>1.33</v>
      </c>
      <c r="F1934" s="422">
        <v>0</v>
      </c>
      <c r="G1934" s="422">
        <v>1.33</v>
      </c>
    </row>
    <row r="1935" spans="1:7" ht="105">
      <c r="A1935" s="536" t="s">
        <v>7312</v>
      </c>
      <c r="B1935" s="419">
        <v>88387</v>
      </c>
      <c r="C1935" s="420" t="s">
        <v>5799</v>
      </c>
      <c r="D1935" s="421" t="s">
        <v>799</v>
      </c>
      <c r="E1935" s="422">
        <v>0.81</v>
      </c>
      <c r="F1935" s="422">
        <v>0</v>
      </c>
      <c r="G1935" s="422">
        <v>0.81</v>
      </c>
    </row>
    <row r="1936" spans="1:7" ht="105">
      <c r="A1936" s="536" t="s">
        <v>7312</v>
      </c>
      <c r="B1936" s="419">
        <v>88389</v>
      </c>
      <c r="C1936" s="420" t="s">
        <v>5800</v>
      </c>
      <c r="D1936" s="421" t="s">
        <v>799</v>
      </c>
      <c r="E1936" s="422">
        <v>0.18</v>
      </c>
      <c r="F1936" s="422">
        <v>0</v>
      </c>
      <c r="G1936" s="422">
        <v>0.18</v>
      </c>
    </row>
    <row r="1937" spans="1:7" ht="105">
      <c r="A1937" s="536" t="s">
        <v>7312</v>
      </c>
      <c r="B1937" s="419">
        <v>88390</v>
      </c>
      <c r="C1937" s="420" t="s">
        <v>5801</v>
      </c>
      <c r="D1937" s="421" t="s">
        <v>799</v>
      </c>
      <c r="E1937" s="422">
        <v>0.89</v>
      </c>
      <c r="F1937" s="422">
        <v>0</v>
      </c>
      <c r="G1937" s="422">
        <v>0.89</v>
      </c>
    </row>
    <row r="1938" spans="1:7" ht="105">
      <c r="A1938" s="536" t="s">
        <v>7312</v>
      </c>
      <c r="B1938" s="419">
        <v>88391</v>
      </c>
      <c r="C1938" s="420" t="s">
        <v>5802</v>
      </c>
      <c r="D1938" s="421" t="s">
        <v>799</v>
      </c>
      <c r="E1938" s="422">
        <v>2.2200000000000002</v>
      </c>
      <c r="F1938" s="422">
        <v>0</v>
      </c>
      <c r="G1938" s="422">
        <v>2.2200000000000002</v>
      </c>
    </row>
    <row r="1939" spans="1:7" ht="105">
      <c r="A1939" s="536" t="s">
        <v>7312</v>
      </c>
      <c r="B1939" s="419">
        <v>88394</v>
      </c>
      <c r="C1939" s="420" t="s">
        <v>5803</v>
      </c>
      <c r="D1939" s="421" t="s">
        <v>799</v>
      </c>
      <c r="E1939" s="422">
        <v>0.96</v>
      </c>
      <c r="F1939" s="422">
        <v>0</v>
      </c>
      <c r="G1939" s="422">
        <v>0.96</v>
      </c>
    </row>
    <row r="1940" spans="1:7" ht="105">
      <c r="A1940" s="536" t="s">
        <v>7312</v>
      </c>
      <c r="B1940" s="419">
        <v>88395</v>
      </c>
      <c r="C1940" s="420" t="s">
        <v>5804</v>
      </c>
      <c r="D1940" s="421" t="s">
        <v>799</v>
      </c>
      <c r="E1940" s="422">
        <v>0.22</v>
      </c>
      <c r="F1940" s="422">
        <v>0</v>
      </c>
      <c r="G1940" s="422">
        <v>0.22</v>
      </c>
    </row>
    <row r="1941" spans="1:7" ht="105">
      <c r="A1941" s="536" t="s">
        <v>7312</v>
      </c>
      <c r="B1941" s="419">
        <v>88396</v>
      </c>
      <c r="C1941" s="420" t="s">
        <v>5805</v>
      </c>
      <c r="D1941" s="421" t="s">
        <v>799</v>
      </c>
      <c r="E1941" s="422">
        <v>1.05</v>
      </c>
      <c r="F1941" s="422">
        <v>0</v>
      </c>
      <c r="G1941" s="422">
        <v>1.05</v>
      </c>
    </row>
    <row r="1942" spans="1:7" ht="105">
      <c r="A1942" s="536" t="s">
        <v>7312</v>
      </c>
      <c r="B1942" s="419">
        <v>88397</v>
      </c>
      <c r="C1942" s="420" t="s">
        <v>5806</v>
      </c>
      <c r="D1942" s="421" t="s">
        <v>799</v>
      </c>
      <c r="E1942" s="422">
        <v>3.32</v>
      </c>
      <c r="F1942" s="422">
        <v>0</v>
      </c>
      <c r="G1942" s="422">
        <v>3.32</v>
      </c>
    </row>
    <row r="1943" spans="1:7" ht="105">
      <c r="A1943" s="536" t="s">
        <v>7312</v>
      </c>
      <c r="B1943" s="419">
        <v>90633</v>
      </c>
      <c r="C1943" s="420" t="s">
        <v>2698</v>
      </c>
      <c r="D1943" s="421" t="s">
        <v>799</v>
      </c>
      <c r="E1943" s="422">
        <v>3.85</v>
      </c>
      <c r="F1943" s="422">
        <v>0</v>
      </c>
      <c r="G1943" s="422">
        <v>3.85</v>
      </c>
    </row>
    <row r="1944" spans="1:7" ht="105">
      <c r="A1944" s="536" t="s">
        <v>7312</v>
      </c>
      <c r="B1944" s="419">
        <v>90634</v>
      </c>
      <c r="C1944" s="420" t="s">
        <v>2699</v>
      </c>
      <c r="D1944" s="421" t="s">
        <v>799</v>
      </c>
      <c r="E1944" s="422">
        <v>0.89</v>
      </c>
      <c r="F1944" s="422">
        <v>0</v>
      </c>
      <c r="G1944" s="422">
        <v>0.89</v>
      </c>
    </row>
    <row r="1945" spans="1:7" ht="105">
      <c r="A1945" s="536" t="s">
        <v>7312</v>
      </c>
      <c r="B1945" s="419">
        <v>90635</v>
      </c>
      <c r="C1945" s="420" t="s">
        <v>2700</v>
      </c>
      <c r="D1945" s="421" t="s">
        <v>799</v>
      </c>
      <c r="E1945" s="422">
        <v>4.21</v>
      </c>
      <c r="F1945" s="422">
        <v>0</v>
      </c>
      <c r="G1945" s="422">
        <v>4.21</v>
      </c>
    </row>
    <row r="1946" spans="1:7" ht="105">
      <c r="A1946" s="536" t="s">
        <v>7312</v>
      </c>
      <c r="B1946" s="419">
        <v>90636</v>
      </c>
      <c r="C1946" s="420" t="s">
        <v>2701</v>
      </c>
      <c r="D1946" s="421" t="s">
        <v>799</v>
      </c>
      <c r="E1946" s="422">
        <v>4.4400000000000004</v>
      </c>
      <c r="F1946" s="422">
        <v>0</v>
      </c>
      <c r="G1946" s="422">
        <v>4.4400000000000004</v>
      </c>
    </row>
    <row r="1947" spans="1:7" ht="105">
      <c r="A1947" s="536" t="s">
        <v>7312</v>
      </c>
      <c r="B1947" s="419">
        <v>103241</v>
      </c>
      <c r="C1947" s="420" t="s">
        <v>5905</v>
      </c>
      <c r="D1947" s="421" t="s">
        <v>799</v>
      </c>
      <c r="E1947" s="422">
        <v>8.32</v>
      </c>
      <c r="F1947" s="422">
        <v>0</v>
      </c>
      <c r="G1947" s="422">
        <v>8.32</v>
      </c>
    </row>
    <row r="1948" spans="1:7" ht="105">
      <c r="A1948" s="536" t="s">
        <v>7312</v>
      </c>
      <c r="B1948" s="419">
        <v>88853</v>
      </c>
      <c r="C1948" s="420" t="s">
        <v>2810</v>
      </c>
      <c r="D1948" s="421" t="s">
        <v>799</v>
      </c>
      <c r="E1948" s="422">
        <v>0.21</v>
      </c>
      <c r="F1948" s="422">
        <v>0</v>
      </c>
      <c r="G1948" s="422">
        <v>0.21</v>
      </c>
    </row>
    <row r="1949" spans="1:7" ht="105">
      <c r="A1949" s="536" t="s">
        <v>7312</v>
      </c>
      <c r="B1949" s="419">
        <v>88854</v>
      </c>
      <c r="C1949" s="420" t="s">
        <v>2811</v>
      </c>
      <c r="D1949" s="421" t="s">
        <v>799</v>
      </c>
      <c r="E1949" s="422">
        <v>0.04</v>
      </c>
      <c r="F1949" s="422">
        <v>0</v>
      </c>
      <c r="G1949" s="422">
        <v>0.04</v>
      </c>
    </row>
    <row r="1950" spans="1:7" ht="105">
      <c r="A1950" s="536" t="s">
        <v>7312</v>
      </c>
      <c r="B1950" s="419">
        <v>5692</v>
      </c>
      <c r="C1950" s="420" t="s">
        <v>2797</v>
      </c>
      <c r="D1950" s="421" t="s">
        <v>799</v>
      </c>
      <c r="E1950" s="422">
        <v>0.23</v>
      </c>
      <c r="F1950" s="422">
        <v>0</v>
      </c>
      <c r="G1950" s="422">
        <v>0.23</v>
      </c>
    </row>
    <row r="1951" spans="1:7" ht="105">
      <c r="A1951" s="536" t="s">
        <v>7312</v>
      </c>
      <c r="B1951" s="419">
        <v>5693</v>
      </c>
      <c r="C1951" s="420" t="s">
        <v>2807</v>
      </c>
      <c r="D1951" s="421" t="s">
        <v>799</v>
      </c>
      <c r="E1951" s="422">
        <v>22.97</v>
      </c>
      <c r="F1951" s="422">
        <v>0</v>
      </c>
      <c r="G1951" s="422">
        <v>22.97</v>
      </c>
    </row>
    <row r="1952" spans="1:7" ht="105">
      <c r="A1952" s="536" t="s">
        <v>7312</v>
      </c>
      <c r="B1952" s="419">
        <v>7044</v>
      </c>
      <c r="C1952" s="420" t="s">
        <v>2803</v>
      </c>
      <c r="D1952" s="421" t="s">
        <v>799</v>
      </c>
      <c r="E1952" s="422">
        <v>0.26</v>
      </c>
      <c r="F1952" s="422">
        <v>0</v>
      </c>
      <c r="G1952" s="422">
        <v>0.26</v>
      </c>
    </row>
    <row r="1953" spans="1:7" ht="105">
      <c r="A1953" s="536" t="s">
        <v>7312</v>
      </c>
      <c r="B1953" s="419">
        <v>7045</v>
      </c>
      <c r="C1953" s="420" t="s">
        <v>2804</v>
      </c>
      <c r="D1953" s="421" t="s">
        <v>799</v>
      </c>
      <c r="E1953" s="422">
        <v>0.06</v>
      </c>
      <c r="F1953" s="422">
        <v>0</v>
      </c>
      <c r="G1953" s="422">
        <v>0.06</v>
      </c>
    </row>
    <row r="1954" spans="1:7" ht="105">
      <c r="A1954" s="536" t="s">
        <v>7312</v>
      </c>
      <c r="B1954" s="419">
        <v>7046</v>
      </c>
      <c r="C1954" s="420" t="s">
        <v>2805</v>
      </c>
      <c r="D1954" s="421" t="s">
        <v>799</v>
      </c>
      <c r="E1954" s="422">
        <v>0.28999999999999998</v>
      </c>
      <c r="F1954" s="422">
        <v>0</v>
      </c>
      <c r="G1954" s="422">
        <v>0.28999999999999998</v>
      </c>
    </row>
    <row r="1955" spans="1:7" ht="105">
      <c r="A1955" s="536" t="s">
        <v>7312</v>
      </c>
      <c r="B1955" s="419">
        <v>7047</v>
      </c>
      <c r="C1955" s="420" t="s">
        <v>2806</v>
      </c>
      <c r="D1955" s="421" t="s">
        <v>799</v>
      </c>
      <c r="E1955" s="422">
        <v>27.12</v>
      </c>
      <c r="F1955" s="422">
        <v>0</v>
      </c>
      <c r="G1955" s="422">
        <v>27.12</v>
      </c>
    </row>
    <row r="1956" spans="1:7" ht="105">
      <c r="A1956" s="536" t="s">
        <v>7312</v>
      </c>
      <c r="B1956" s="419">
        <v>89228</v>
      </c>
      <c r="C1956" s="420" t="s">
        <v>3274</v>
      </c>
      <c r="D1956" s="421" t="s">
        <v>799</v>
      </c>
      <c r="E1956" s="422">
        <v>58</v>
      </c>
      <c r="F1956" s="422">
        <v>0</v>
      </c>
      <c r="G1956" s="422">
        <v>58</v>
      </c>
    </row>
    <row r="1957" spans="1:7" ht="105">
      <c r="A1957" s="536" t="s">
        <v>7312</v>
      </c>
      <c r="B1957" s="419">
        <v>89229</v>
      </c>
      <c r="C1957" s="420" t="s">
        <v>3275</v>
      </c>
      <c r="D1957" s="421" t="s">
        <v>799</v>
      </c>
      <c r="E1957" s="422">
        <v>20.440000000000001</v>
      </c>
      <c r="F1957" s="422">
        <v>0</v>
      </c>
      <c r="G1957" s="422">
        <v>20.440000000000001</v>
      </c>
    </row>
    <row r="1958" spans="1:7" ht="105">
      <c r="A1958" s="536" t="s">
        <v>7312</v>
      </c>
      <c r="B1958" s="419">
        <v>5779</v>
      </c>
      <c r="C1958" s="420" t="s">
        <v>3270</v>
      </c>
      <c r="D1958" s="421" t="s">
        <v>799</v>
      </c>
      <c r="E1958" s="422">
        <v>93.23</v>
      </c>
      <c r="F1958" s="422">
        <v>0</v>
      </c>
      <c r="G1958" s="422">
        <v>93.23</v>
      </c>
    </row>
    <row r="1959" spans="1:7" ht="105">
      <c r="A1959" s="536" t="s">
        <v>7312</v>
      </c>
      <c r="B1959" s="419">
        <v>53849</v>
      </c>
      <c r="C1959" s="420" t="s">
        <v>3273</v>
      </c>
      <c r="D1959" s="421" t="s">
        <v>799</v>
      </c>
      <c r="E1959" s="422">
        <v>88.55</v>
      </c>
      <c r="F1959" s="422">
        <v>0</v>
      </c>
      <c r="G1959" s="422">
        <v>88.55</v>
      </c>
    </row>
    <row r="1960" spans="1:7" ht="105">
      <c r="A1960" s="536" t="s">
        <v>7312</v>
      </c>
      <c r="B1960" s="419">
        <v>95129</v>
      </c>
      <c r="C1960" s="420" t="s">
        <v>2734</v>
      </c>
      <c r="D1960" s="421" t="s">
        <v>799</v>
      </c>
      <c r="E1960" s="422">
        <v>47.9</v>
      </c>
      <c r="F1960" s="422">
        <v>0</v>
      </c>
      <c r="G1960" s="422">
        <v>47.9</v>
      </c>
    </row>
    <row r="1961" spans="1:7" ht="105">
      <c r="A1961" s="536" t="s">
        <v>7312</v>
      </c>
      <c r="B1961" s="419">
        <v>95130</v>
      </c>
      <c r="C1961" s="420" t="s">
        <v>2735</v>
      </c>
      <c r="D1961" s="421" t="s">
        <v>799</v>
      </c>
      <c r="E1961" s="422">
        <v>17.36</v>
      </c>
      <c r="F1961" s="422">
        <v>0</v>
      </c>
      <c r="G1961" s="422">
        <v>17.36</v>
      </c>
    </row>
    <row r="1962" spans="1:7" ht="105">
      <c r="A1962" s="536" t="s">
        <v>7312</v>
      </c>
      <c r="B1962" s="419">
        <v>95131</v>
      </c>
      <c r="C1962" s="420" t="s">
        <v>2736</v>
      </c>
      <c r="D1962" s="421" t="s">
        <v>799</v>
      </c>
      <c r="E1962" s="422">
        <v>56.38</v>
      </c>
      <c r="F1962" s="422">
        <v>0</v>
      </c>
      <c r="G1962" s="422">
        <v>56.38</v>
      </c>
    </row>
    <row r="1963" spans="1:7" ht="105">
      <c r="A1963" s="536" t="s">
        <v>7312</v>
      </c>
      <c r="B1963" s="419">
        <v>95132</v>
      </c>
      <c r="C1963" s="420" t="s">
        <v>2737</v>
      </c>
      <c r="D1963" s="421" t="s">
        <v>799</v>
      </c>
      <c r="E1963" s="422">
        <v>34.11</v>
      </c>
      <c r="F1963" s="422">
        <v>0</v>
      </c>
      <c r="G1963" s="422">
        <v>34.11</v>
      </c>
    </row>
    <row r="1964" spans="1:7" ht="105">
      <c r="A1964" s="536" t="s">
        <v>7312</v>
      </c>
      <c r="B1964" s="419">
        <v>102985</v>
      </c>
      <c r="C1964" s="420" t="s">
        <v>3728</v>
      </c>
      <c r="D1964" s="421" t="s">
        <v>799</v>
      </c>
      <c r="E1964" s="422">
        <v>15.82</v>
      </c>
      <c r="F1964" s="422">
        <v>0</v>
      </c>
      <c r="G1964" s="422">
        <v>15.82</v>
      </c>
    </row>
    <row r="1965" spans="1:7" ht="105">
      <c r="A1965" s="536" t="s">
        <v>7312</v>
      </c>
      <c r="B1965" s="419">
        <v>92956</v>
      </c>
      <c r="C1965" s="420" t="s">
        <v>2781</v>
      </c>
      <c r="D1965" s="421" t="s">
        <v>799</v>
      </c>
      <c r="E1965" s="422">
        <v>4.41</v>
      </c>
      <c r="F1965" s="422">
        <v>0</v>
      </c>
      <c r="G1965" s="422">
        <v>4.41</v>
      </c>
    </row>
    <row r="1966" spans="1:7" ht="105">
      <c r="A1966" s="536" t="s">
        <v>7312</v>
      </c>
      <c r="B1966" s="419">
        <v>92957</v>
      </c>
      <c r="C1966" s="420" t="s">
        <v>2782</v>
      </c>
      <c r="D1966" s="421" t="s">
        <v>799</v>
      </c>
      <c r="E1966" s="422">
        <v>1.02</v>
      </c>
      <c r="F1966" s="422">
        <v>0</v>
      </c>
      <c r="G1966" s="422">
        <v>1.02</v>
      </c>
    </row>
    <row r="1967" spans="1:7" ht="105">
      <c r="A1967" s="536" t="s">
        <v>7312</v>
      </c>
      <c r="B1967" s="419">
        <v>92958</v>
      </c>
      <c r="C1967" s="420" t="s">
        <v>2783</v>
      </c>
      <c r="D1967" s="421" t="s">
        <v>799</v>
      </c>
      <c r="E1967" s="422">
        <v>4.83</v>
      </c>
      <c r="F1967" s="422">
        <v>0</v>
      </c>
      <c r="G1967" s="422">
        <v>4.83</v>
      </c>
    </row>
    <row r="1968" spans="1:7" ht="105">
      <c r="A1968" s="536" t="s">
        <v>7312</v>
      </c>
      <c r="B1968" s="419">
        <v>92959</v>
      </c>
      <c r="C1968" s="420" t="s">
        <v>2784</v>
      </c>
      <c r="D1968" s="421" t="s">
        <v>799</v>
      </c>
      <c r="E1968" s="422">
        <v>9.81</v>
      </c>
      <c r="F1968" s="422">
        <v>0</v>
      </c>
      <c r="G1968" s="422">
        <v>9.81</v>
      </c>
    </row>
    <row r="1969" spans="1:7" ht="105">
      <c r="A1969" s="536" t="s">
        <v>7312</v>
      </c>
      <c r="B1969" s="419">
        <v>102861</v>
      </c>
      <c r="C1969" s="420" t="s">
        <v>5887</v>
      </c>
      <c r="D1969" s="421" t="s">
        <v>799</v>
      </c>
      <c r="E1969" s="422">
        <v>0.88</v>
      </c>
      <c r="F1969" s="422">
        <v>0</v>
      </c>
      <c r="G1969" s="422">
        <v>0.88</v>
      </c>
    </row>
    <row r="1970" spans="1:7" ht="105">
      <c r="A1970" s="536" t="s">
        <v>7312</v>
      </c>
      <c r="B1970" s="419">
        <v>93404</v>
      </c>
      <c r="C1970" s="420" t="s">
        <v>7331</v>
      </c>
      <c r="D1970" s="421" t="s">
        <v>799</v>
      </c>
      <c r="E1970" s="422">
        <v>7.74</v>
      </c>
      <c r="F1970" s="422">
        <v>0</v>
      </c>
      <c r="G1970" s="422">
        <v>7.74</v>
      </c>
    </row>
    <row r="1971" spans="1:7" ht="105">
      <c r="A1971" s="536" t="s">
        <v>7312</v>
      </c>
      <c r="B1971" s="419">
        <v>93405</v>
      </c>
      <c r="C1971" s="420" t="s">
        <v>7332</v>
      </c>
      <c r="D1971" s="421" t="s">
        <v>799</v>
      </c>
      <c r="E1971" s="422">
        <v>1.97</v>
      </c>
      <c r="F1971" s="422">
        <v>0</v>
      </c>
      <c r="G1971" s="422">
        <v>1.97</v>
      </c>
    </row>
    <row r="1972" spans="1:7" ht="105">
      <c r="A1972" s="536" t="s">
        <v>7312</v>
      </c>
      <c r="B1972" s="419">
        <v>93406</v>
      </c>
      <c r="C1972" s="420" t="s">
        <v>7333</v>
      </c>
      <c r="D1972" s="421" t="s">
        <v>799</v>
      </c>
      <c r="E1972" s="422">
        <v>9.2899999999999991</v>
      </c>
      <c r="F1972" s="422">
        <v>0</v>
      </c>
      <c r="G1972" s="422">
        <v>9.2899999999999991</v>
      </c>
    </row>
    <row r="1973" spans="1:7" ht="105">
      <c r="A1973" s="536" t="s">
        <v>7312</v>
      </c>
      <c r="B1973" s="419">
        <v>93407</v>
      </c>
      <c r="C1973" s="420" t="s">
        <v>7334</v>
      </c>
      <c r="D1973" s="421" t="s">
        <v>799</v>
      </c>
      <c r="E1973" s="422">
        <v>49.88</v>
      </c>
      <c r="F1973" s="422">
        <v>0</v>
      </c>
      <c r="G1973" s="422">
        <v>49.88</v>
      </c>
    </row>
    <row r="1974" spans="1:7" ht="105">
      <c r="A1974" s="536" t="s">
        <v>7312</v>
      </c>
      <c r="B1974" s="419">
        <v>102939</v>
      </c>
      <c r="C1974" s="420" t="s">
        <v>5893</v>
      </c>
      <c r="D1974" s="421" t="s">
        <v>799</v>
      </c>
      <c r="E1974" s="422">
        <v>6.63</v>
      </c>
      <c r="F1974" s="422">
        <v>0</v>
      </c>
      <c r="G1974" s="422">
        <v>6.63</v>
      </c>
    </row>
    <row r="1975" spans="1:7" ht="105">
      <c r="A1975" s="536" t="s">
        <v>7312</v>
      </c>
      <c r="B1975" s="419">
        <v>103162</v>
      </c>
      <c r="C1975" s="420" t="s">
        <v>5898</v>
      </c>
      <c r="D1975" s="421" t="s">
        <v>799</v>
      </c>
      <c r="E1975" s="422">
        <v>0.47</v>
      </c>
      <c r="F1975" s="422">
        <v>0</v>
      </c>
      <c r="G1975" s="422">
        <v>0.47</v>
      </c>
    </row>
    <row r="1976" spans="1:7" ht="105">
      <c r="A1976" s="536" t="s">
        <v>7312</v>
      </c>
      <c r="B1976" s="419">
        <v>103156</v>
      </c>
      <c r="C1976" s="420" t="s">
        <v>5897</v>
      </c>
      <c r="D1976" s="421" t="s">
        <v>799</v>
      </c>
      <c r="E1976" s="422">
        <v>1.68</v>
      </c>
      <c r="F1976" s="422">
        <v>0</v>
      </c>
      <c r="G1976" s="422">
        <v>1.68</v>
      </c>
    </row>
    <row r="1977" spans="1:7" ht="105">
      <c r="A1977" s="536" t="s">
        <v>7312</v>
      </c>
      <c r="B1977" s="419">
        <v>103174</v>
      </c>
      <c r="C1977" s="420" t="s">
        <v>5900</v>
      </c>
      <c r="D1977" s="421" t="s">
        <v>799</v>
      </c>
      <c r="E1977" s="422">
        <v>1.34</v>
      </c>
      <c r="F1977" s="422">
        <v>0</v>
      </c>
      <c r="G1977" s="422">
        <v>1.34</v>
      </c>
    </row>
    <row r="1978" spans="1:7" ht="105">
      <c r="A1978" s="536" t="s">
        <v>7312</v>
      </c>
      <c r="B1978" s="419">
        <v>103180</v>
      </c>
      <c r="C1978" s="420" t="s">
        <v>5901</v>
      </c>
      <c r="D1978" s="421" t="s">
        <v>799</v>
      </c>
      <c r="E1978" s="422">
        <v>3.1</v>
      </c>
      <c r="F1978" s="422">
        <v>0</v>
      </c>
      <c r="G1978" s="422">
        <v>3.1</v>
      </c>
    </row>
    <row r="1979" spans="1:7" ht="105">
      <c r="A1979" s="536" t="s">
        <v>7312</v>
      </c>
      <c r="B1979" s="419">
        <v>103168</v>
      </c>
      <c r="C1979" s="420" t="s">
        <v>5899</v>
      </c>
      <c r="D1979" s="421" t="s">
        <v>799</v>
      </c>
      <c r="E1979" s="422">
        <v>0.53</v>
      </c>
      <c r="F1979" s="422">
        <v>0</v>
      </c>
      <c r="G1979" s="422">
        <v>0.53</v>
      </c>
    </row>
    <row r="1980" spans="1:7" ht="105">
      <c r="A1980" s="536" t="s">
        <v>7312</v>
      </c>
      <c r="B1980" s="419">
        <v>102867</v>
      </c>
      <c r="C1980" s="420" t="s">
        <v>5888</v>
      </c>
      <c r="D1980" s="421" t="s">
        <v>799</v>
      </c>
      <c r="E1980" s="422">
        <v>0.48</v>
      </c>
      <c r="F1980" s="422">
        <v>0</v>
      </c>
      <c r="G1980" s="422">
        <v>0.48</v>
      </c>
    </row>
    <row r="1981" spans="1:7" ht="105">
      <c r="A1981" s="536" t="s">
        <v>7312</v>
      </c>
      <c r="B1981" s="419">
        <v>92108</v>
      </c>
      <c r="C1981" s="420" t="s">
        <v>5844</v>
      </c>
      <c r="D1981" s="421" t="s">
        <v>799</v>
      </c>
      <c r="E1981" s="422">
        <v>0.9</v>
      </c>
      <c r="F1981" s="422">
        <v>0</v>
      </c>
      <c r="G1981" s="422">
        <v>0.9</v>
      </c>
    </row>
    <row r="1982" spans="1:7" ht="105">
      <c r="A1982" s="536" t="s">
        <v>7312</v>
      </c>
      <c r="B1982" s="419">
        <v>92109</v>
      </c>
      <c r="C1982" s="420" t="s">
        <v>5845</v>
      </c>
      <c r="D1982" s="421" t="s">
        <v>799</v>
      </c>
      <c r="E1982" s="422">
        <v>0.2</v>
      </c>
      <c r="F1982" s="422">
        <v>0</v>
      </c>
      <c r="G1982" s="422">
        <v>0.2</v>
      </c>
    </row>
    <row r="1983" spans="1:7" ht="105">
      <c r="A1983" s="536" t="s">
        <v>7312</v>
      </c>
      <c r="B1983" s="419">
        <v>92110</v>
      </c>
      <c r="C1983" s="420" t="s">
        <v>5846</v>
      </c>
      <c r="D1983" s="421" t="s">
        <v>799</v>
      </c>
      <c r="E1983" s="422">
        <v>1.1200000000000001</v>
      </c>
      <c r="F1983" s="422">
        <v>0</v>
      </c>
      <c r="G1983" s="422">
        <v>1.1200000000000001</v>
      </c>
    </row>
    <row r="1984" spans="1:7" ht="105">
      <c r="A1984" s="536" t="s">
        <v>7312</v>
      </c>
      <c r="B1984" s="419">
        <v>92111</v>
      </c>
      <c r="C1984" s="420" t="s">
        <v>5847</v>
      </c>
      <c r="D1984" s="421" t="s">
        <v>799</v>
      </c>
      <c r="E1984" s="422">
        <v>0.88</v>
      </c>
      <c r="F1984" s="422">
        <v>0</v>
      </c>
      <c r="G1984" s="422">
        <v>0.88</v>
      </c>
    </row>
    <row r="1985" spans="1:7" ht="105">
      <c r="A1985" s="536" t="s">
        <v>7312</v>
      </c>
      <c r="B1985" s="419">
        <v>90670</v>
      </c>
      <c r="C1985" s="420" t="s">
        <v>3315</v>
      </c>
      <c r="D1985" s="421" t="s">
        <v>799</v>
      </c>
      <c r="E1985" s="422">
        <v>259.29000000000002</v>
      </c>
      <c r="F1985" s="422">
        <v>0</v>
      </c>
      <c r="G1985" s="422">
        <v>259.29000000000002</v>
      </c>
    </row>
    <row r="1986" spans="1:7" ht="105">
      <c r="A1986" s="536" t="s">
        <v>7312</v>
      </c>
      <c r="B1986" s="419">
        <v>90671</v>
      </c>
      <c r="C1986" s="420" t="s">
        <v>3316</v>
      </c>
      <c r="D1986" s="421" t="s">
        <v>799</v>
      </c>
      <c r="E1986" s="422">
        <v>69.56</v>
      </c>
      <c r="F1986" s="422">
        <v>0</v>
      </c>
      <c r="G1986" s="422">
        <v>69.56</v>
      </c>
    </row>
    <row r="1987" spans="1:7" ht="105">
      <c r="A1987" s="536" t="s">
        <v>7312</v>
      </c>
      <c r="B1987" s="419">
        <v>90672</v>
      </c>
      <c r="C1987" s="420" t="s">
        <v>3317</v>
      </c>
      <c r="D1987" s="421" t="s">
        <v>799</v>
      </c>
      <c r="E1987" s="422">
        <v>324.48</v>
      </c>
      <c r="F1987" s="422">
        <v>0</v>
      </c>
      <c r="G1987" s="422">
        <v>324.48</v>
      </c>
    </row>
    <row r="1988" spans="1:7" ht="105">
      <c r="A1988" s="536" t="s">
        <v>7312</v>
      </c>
      <c r="B1988" s="419">
        <v>90673</v>
      </c>
      <c r="C1988" s="420" t="s">
        <v>3318</v>
      </c>
      <c r="D1988" s="421" t="s">
        <v>799</v>
      </c>
      <c r="E1988" s="422">
        <v>126.53</v>
      </c>
      <c r="F1988" s="422">
        <v>0</v>
      </c>
      <c r="G1988" s="422">
        <v>126.53</v>
      </c>
    </row>
    <row r="1989" spans="1:7" ht="105">
      <c r="A1989" s="536" t="s">
        <v>7312</v>
      </c>
      <c r="B1989" s="419">
        <v>93220</v>
      </c>
      <c r="C1989" s="420" t="s">
        <v>3330</v>
      </c>
      <c r="D1989" s="421" t="s">
        <v>799</v>
      </c>
      <c r="E1989" s="422">
        <v>397.58</v>
      </c>
      <c r="F1989" s="422">
        <v>0</v>
      </c>
      <c r="G1989" s="422">
        <v>397.58</v>
      </c>
    </row>
    <row r="1990" spans="1:7" ht="105">
      <c r="A1990" s="536" t="s">
        <v>7312</v>
      </c>
      <c r="B1990" s="419">
        <v>93221</v>
      </c>
      <c r="C1990" s="420" t="s">
        <v>3331</v>
      </c>
      <c r="D1990" s="421" t="s">
        <v>799</v>
      </c>
      <c r="E1990" s="422">
        <v>106.67</v>
      </c>
      <c r="F1990" s="422">
        <v>0</v>
      </c>
      <c r="G1990" s="422">
        <v>106.67</v>
      </c>
    </row>
    <row r="1991" spans="1:7" ht="105">
      <c r="A1991" s="536" t="s">
        <v>7312</v>
      </c>
      <c r="B1991" s="419">
        <v>93222</v>
      </c>
      <c r="C1991" s="420" t="s">
        <v>3332</v>
      </c>
      <c r="D1991" s="421" t="s">
        <v>799</v>
      </c>
      <c r="E1991" s="422">
        <v>497.54</v>
      </c>
      <c r="F1991" s="422">
        <v>0</v>
      </c>
      <c r="G1991" s="422">
        <v>497.54</v>
      </c>
    </row>
    <row r="1992" spans="1:7" ht="105">
      <c r="A1992" s="536" t="s">
        <v>7312</v>
      </c>
      <c r="B1992" s="419">
        <v>93223</v>
      </c>
      <c r="C1992" s="420" t="s">
        <v>7335</v>
      </c>
      <c r="D1992" s="421" t="s">
        <v>799</v>
      </c>
      <c r="E1992" s="422">
        <v>165.27</v>
      </c>
      <c r="F1992" s="422">
        <v>0</v>
      </c>
      <c r="G1992" s="422">
        <v>165.27</v>
      </c>
    </row>
    <row r="1993" spans="1:7" ht="105">
      <c r="A1993" s="536" t="s">
        <v>7312</v>
      </c>
      <c r="B1993" s="419">
        <v>104691</v>
      </c>
      <c r="C1993" s="420" t="s">
        <v>7336</v>
      </c>
      <c r="D1993" s="421" t="s">
        <v>799</v>
      </c>
      <c r="E1993" s="422">
        <v>1.03</v>
      </c>
      <c r="F1993" s="422">
        <v>0</v>
      </c>
      <c r="G1993" s="422">
        <v>1.03</v>
      </c>
    </row>
    <row r="1994" spans="1:7" ht="105">
      <c r="A1994" s="536" t="s">
        <v>7312</v>
      </c>
      <c r="B1994" s="419">
        <v>104692</v>
      </c>
      <c r="C1994" s="420" t="s">
        <v>7337</v>
      </c>
      <c r="D1994" s="421" t="s">
        <v>799</v>
      </c>
      <c r="E1994" s="422">
        <v>0.23</v>
      </c>
      <c r="F1994" s="422">
        <v>0</v>
      </c>
      <c r="G1994" s="422">
        <v>0.23</v>
      </c>
    </row>
    <row r="1995" spans="1:7" ht="105">
      <c r="A1995" s="536" t="s">
        <v>7312</v>
      </c>
      <c r="B1995" s="419">
        <v>104693</v>
      </c>
      <c r="C1995" s="420" t="s">
        <v>7338</v>
      </c>
      <c r="D1995" s="421" t="s">
        <v>799</v>
      </c>
      <c r="E1995" s="422">
        <v>1.29</v>
      </c>
      <c r="F1995" s="422">
        <v>0</v>
      </c>
      <c r="G1995" s="422">
        <v>1.29</v>
      </c>
    </row>
    <row r="1996" spans="1:7" ht="105">
      <c r="A1996" s="536" t="s">
        <v>7312</v>
      </c>
      <c r="B1996" s="419">
        <v>104694</v>
      </c>
      <c r="C1996" s="420" t="s">
        <v>5910</v>
      </c>
      <c r="D1996" s="421" t="s">
        <v>799</v>
      </c>
      <c r="E1996" s="422">
        <v>1.51</v>
      </c>
      <c r="F1996" s="422">
        <v>0</v>
      </c>
      <c r="G1996" s="422">
        <v>1.51</v>
      </c>
    </row>
    <row r="1997" spans="1:7" ht="105">
      <c r="A1997" s="536" t="s">
        <v>7312</v>
      </c>
      <c r="B1997" s="419">
        <v>90676</v>
      </c>
      <c r="C1997" s="420" t="s">
        <v>3319</v>
      </c>
      <c r="D1997" s="421" t="s">
        <v>799</v>
      </c>
      <c r="E1997" s="422">
        <v>104.57</v>
      </c>
      <c r="F1997" s="422">
        <v>0</v>
      </c>
      <c r="G1997" s="422">
        <v>104.57</v>
      </c>
    </row>
    <row r="1998" spans="1:7" ht="105">
      <c r="A1998" s="536" t="s">
        <v>7312</v>
      </c>
      <c r="B1998" s="419">
        <v>91021</v>
      </c>
      <c r="C1998" s="420" t="s">
        <v>3323</v>
      </c>
      <c r="D1998" s="421" t="s">
        <v>799</v>
      </c>
      <c r="E1998" s="422">
        <v>12.73</v>
      </c>
      <c r="F1998" s="422">
        <v>0</v>
      </c>
      <c r="G1998" s="422">
        <v>12.73</v>
      </c>
    </row>
    <row r="1999" spans="1:7" ht="105">
      <c r="A1999" s="536" t="s">
        <v>7312</v>
      </c>
      <c r="B1999" s="419">
        <v>90677</v>
      </c>
      <c r="C1999" s="420" t="s">
        <v>3320</v>
      </c>
      <c r="D1999" s="421" t="s">
        <v>799</v>
      </c>
      <c r="E1999" s="422">
        <v>31.46</v>
      </c>
      <c r="F1999" s="422">
        <v>0</v>
      </c>
      <c r="G1999" s="422">
        <v>31.46</v>
      </c>
    </row>
    <row r="2000" spans="1:7" ht="105">
      <c r="A2000" s="536" t="s">
        <v>7312</v>
      </c>
      <c r="B2000" s="419">
        <v>90678</v>
      </c>
      <c r="C2000" s="420" t="s">
        <v>3321</v>
      </c>
      <c r="D2000" s="421" t="s">
        <v>799</v>
      </c>
      <c r="E2000" s="422">
        <v>145.66</v>
      </c>
      <c r="F2000" s="422">
        <v>0</v>
      </c>
      <c r="G2000" s="422">
        <v>145.66</v>
      </c>
    </row>
    <row r="2001" spans="1:7" ht="105">
      <c r="A2001" s="536" t="s">
        <v>7312</v>
      </c>
      <c r="B2001" s="419">
        <v>90679</v>
      </c>
      <c r="C2001" s="420" t="s">
        <v>3322</v>
      </c>
      <c r="D2001" s="421" t="s">
        <v>799</v>
      </c>
      <c r="E2001" s="422">
        <v>97.03</v>
      </c>
      <c r="F2001" s="422">
        <v>0</v>
      </c>
      <c r="G2001" s="422">
        <v>97.03</v>
      </c>
    </row>
    <row r="2002" spans="1:7" ht="105">
      <c r="A2002" s="536" t="s">
        <v>7312</v>
      </c>
      <c r="B2002" s="419">
        <v>102870</v>
      </c>
      <c r="C2002" s="420" t="s">
        <v>7339</v>
      </c>
      <c r="D2002" s="421" t="s">
        <v>799</v>
      </c>
      <c r="E2002" s="422">
        <v>378.15</v>
      </c>
      <c r="F2002" s="422">
        <v>0</v>
      </c>
      <c r="G2002" s="422">
        <v>378.15</v>
      </c>
    </row>
    <row r="2003" spans="1:7" ht="105">
      <c r="A2003" s="536" t="s">
        <v>7312</v>
      </c>
      <c r="B2003" s="419">
        <v>102871</v>
      </c>
      <c r="C2003" s="420" t="s">
        <v>7340</v>
      </c>
      <c r="D2003" s="421" t="s">
        <v>799</v>
      </c>
      <c r="E2003" s="422">
        <v>102.16</v>
      </c>
      <c r="F2003" s="422">
        <v>0</v>
      </c>
      <c r="G2003" s="422">
        <v>102.16</v>
      </c>
    </row>
    <row r="2004" spans="1:7" ht="105">
      <c r="A2004" s="536" t="s">
        <v>7312</v>
      </c>
      <c r="B2004" s="419">
        <v>102872</v>
      </c>
      <c r="C2004" s="420" t="s">
        <v>7341</v>
      </c>
      <c r="D2004" s="421" t="s">
        <v>799</v>
      </c>
      <c r="E2004" s="422">
        <v>473.22</v>
      </c>
      <c r="F2004" s="422">
        <v>0</v>
      </c>
      <c r="G2004" s="422">
        <v>473.22</v>
      </c>
    </row>
    <row r="2005" spans="1:7" ht="105">
      <c r="A2005" s="536" t="s">
        <v>7312</v>
      </c>
      <c r="B2005" s="419">
        <v>102873</v>
      </c>
      <c r="C2005" s="420" t="s">
        <v>3722</v>
      </c>
      <c r="D2005" s="421" t="s">
        <v>799</v>
      </c>
      <c r="E2005" s="422">
        <v>126.53</v>
      </c>
      <c r="F2005" s="422">
        <v>0</v>
      </c>
      <c r="G2005" s="422">
        <v>126.53</v>
      </c>
    </row>
    <row r="2006" spans="1:7" ht="105">
      <c r="A2006" s="536" t="s">
        <v>7312</v>
      </c>
      <c r="B2006" s="419">
        <v>102960</v>
      </c>
      <c r="C2006" s="420" t="s">
        <v>7342</v>
      </c>
      <c r="D2006" s="421" t="s">
        <v>799</v>
      </c>
      <c r="E2006" s="422">
        <v>183.52</v>
      </c>
      <c r="F2006" s="422">
        <v>0</v>
      </c>
      <c r="G2006" s="422">
        <v>183.52</v>
      </c>
    </row>
    <row r="2007" spans="1:7" ht="105">
      <c r="A2007" s="536" t="s">
        <v>7312</v>
      </c>
      <c r="B2007" s="419">
        <v>102961</v>
      </c>
      <c r="C2007" s="420" t="s">
        <v>7343</v>
      </c>
      <c r="D2007" s="421" t="s">
        <v>799</v>
      </c>
      <c r="E2007" s="422">
        <v>49.58</v>
      </c>
      <c r="F2007" s="422">
        <v>0</v>
      </c>
      <c r="G2007" s="422">
        <v>49.58</v>
      </c>
    </row>
    <row r="2008" spans="1:7" ht="105">
      <c r="A2008" s="536" t="s">
        <v>7312</v>
      </c>
      <c r="B2008" s="419">
        <v>102962</v>
      </c>
      <c r="C2008" s="420" t="s">
        <v>7344</v>
      </c>
      <c r="D2008" s="421" t="s">
        <v>799</v>
      </c>
      <c r="E2008" s="422">
        <v>172.16</v>
      </c>
      <c r="F2008" s="422">
        <v>0</v>
      </c>
      <c r="G2008" s="422">
        <v>172.16</v>
      </c>
    </row>
    <row r="2009" spans="1:7" ht="105">
      <c r="A2009" s="536" t="s">
        <v>7312</v>
      </c>
      <c r="B2009" s="419">
        <v>102963</v>
      </c>
      <c r="C2009" s="420" t="s">
        <v>3727</v>
      </c>
      <c r="D2009" s="421" t="s">
        <v>799</v>
      </c>
      <c r="E2009" s="422">
        <v>89.69</v>
      </c>
      <c r="F2009" s="422">
        <v>0</v>
      </c>
      <c r="G2009" s="422">
        <v>89.69</v>
      </c>
    </row>
    <row r="2010" spans="1:7" ht="105">
      <c r="A2010" s="536" t="s">
        <v>7312</v>
      </c>
      <c r="B2010" s="419">
        <v>95698</v>
      </c>
      <c r="C2010" s="420" t="s">
        <v>3336</v>
      </c>
      <c r="D2010" s="421" t="s">
        <v>799</v>
      </c>
      <c r="E2010" s="422">
        <v>4.6900000000000004</v>
      </c>
      <c r="F2010" s="422">
        <v>0</v>
      </c>
      <c r="G2010" s="422">
        <v>4.6900000000000004</v>
      </c>
    </row>
    <row r="2011" spans="1:7" ht="105">
      <c r="A2011" s="536" t="s">
        <v>7312</v>
      </c>
      <c r="B2011" s="419">
        <v>95699</v>
      </c>
      <c r="C2011" s="420" t="s">
        <v>3337</v>
      </c>
      <c r="D2011" s="421" t="s">
        <v>799</v>
      </c>
      <c r="E2011" s="422">
        <v>1.08</v>
      </c>
      <c r="F2011" s="422">
        <v>0</v>
      </c>
      <c r="G2011" s="422">
        <v>1.08</v>
      </c>
    </row>
    <row r="2012" spans="1:7" ht="105">
      <c r="A2012" s="536" t="s">
        <v>7312</v>
      </c>
      <c r="B2012" s="419">
        <v>95700</v>
      </c>
      <c r="C2012" s="420" t="s">
        <v>3338</v>
      </c>
      <c r="D2012" s="421" t="s">
        <v>799</v>
      </c>
      <c r="E2012" s="422">
        <v>5.86</v>
      </c>
      <c r="F2012" s="422">
        <v>0</v>
      </c>
      <c r="G2012" s="422">
        <v>5.86</v>
      </c>
    </row>
    <row r="2013" spans="1:7" ht="105">
      <c r="A2013" s="536" t="s">
        <v>7312</v>
      </c>
      <c r="B2013" s="419">
        <v>95701</v>
      </c>
      <c r="C2013" s="420" t="s">
        <v>3339</v>
      </c>
      <c r="D2013" s="421" t="s">
        <v>799</v>
      </c>
      <c r="E2013" s="422">
        <v>2.2200000000000002</v>
      </c>
      <c r="F2013" s="422">
        <v>0</v>
      </c>
      <c r="G2013" s="422">
        <v>2.2200000000000002</v>
      </c>
    </row>
    <row r="2014" spans="1:7" ht="105">
      <c r="A2014" s="536" t="s">
        <v>7312</v>
      </c>
      <c r="B2014" s="419">
        <v>90621</v>
      </c>
      <c r="C2014" s="420" t="s">
        <v>3307</v>
      </c>
      <c r="D2014" s="421" t="s">
        <v>799</v>
      </c>
      <c r="E2014" s="422">
        <v>2.11</v>
      </c>
      <c r="F2014" s="422">
        <v>0</v>
      </c>
      <c r="G2014" s="422">
        <v>2.11</v>
      </c>
    </row>
    <row r="2015" spans="1:7" ht="105">
      <c r="A2015" s="536" t="s">
        <v>7312</v>
      </c>
      <c r="B2015" s="419">
        <v>90622</v>
      </c>
      <c r="C2015" s="420" t="s">
        <v>3308</v>
      </c>
      <c r="D2015" s="421" t="s">
        <v>799</v>
      </c>
      <c r="E2015" s="422">
        <v>0.48</v>
      </c>
      <c r="F2015" s="422">
        <v>0</v>
      </c>
      <c r="G2015" s="422">
        <v>0.48</v>
      </c>
    </row>
    <row r="2016" spans="1:7" ht="105">
      <c r="A2016" s="536" t="s">
        <v>7312</v>
      </c>
      <c r="B2016" s="419">
        <v>90623</v>
      </c>
      <c r="C2016" s="420" t="s">
        <v>3309</v>
      </c>
      <c r="D2016" s="421" t="s">
        <v>799</v>
      </c>
      <c r="E2016" s="422">
        <v>2.64</v>
      </c>
      <c r="F2016" s="422">
        <v>0</v>
      </c>
      <c r="G2016" s="422">
        <v>2.64</v>
      </c>
    </row>
    <row r="2017" spans="1:7" ht="105">
      <c r="A2017" s="536" t="s">
        <v>7312</v>
      </c>
      <c r="B2017" s="419">
        <v>90624</v>
      </c>
      <c r="C2017" s="420" t="s">
        <v>3310</v>
      </c>
      <c r="D2017" s="421" t="s">
        <v>799</v>
      </c>
      <c r="E2017" s="422">
        <v>2.2200000000000002</v>
      </c>
      <c r="F2017" s="422">
        <v>0</v>
      </c>
      <c r="G2017" s="422">
        <v>2.2200000000000002</v>
      </c>
    </row>
    <row r="2018" spans="1:7" ht="105">
      <c r="A2018" s="536" t="s">
        <v>7312</v>
      </c>
      <c r="B2018" s="419">
        <v>102876</v>
      </c>
      <c r="C2018" s="420" t="s">
        <v>7345</v>
      </c>
      <c r="D2018" s="421" t="s">
        <v>799</v>
      </c>
      <c r="E2018" s="422">
        <v>525.5</v>
      </c>
      <c r="F2018" s="422">
        <v>0</v>
      </c>
      <c r="G2018" s="422">
        <v>525.5</v>
      </c>
    </row>
    <row r="2019" spans="1:7" ht="105">
      <c r="A2019" s="536" t="s">
        <v>7312</v>
      </c>
      <c r="B2019" s="419">
        <v>102877</v>
      </c>
      <c r="C2019" s="420" t="s">
        <v>7346</v>
      </c>
      <c r="D2019" s="421" t="s">
        <v>799</v>
      </c>
      <c r="E2019" s="422">
        <v>141.97</v>
      </c>
      <c r="F2019" s="422">
        <v>0</v>
      </c>
      <c r="G2019" s="422">
        <v>141.97</v>
      </c>
    </row>
    <row r="2020" spans="1:7" ht="105">
      <c r="A2020" s="536" t="s">
        <v>7312</v>
      </c>
      <c r="B2020" s="419">
        <v>102878</v>
      </c>
      <c r="C2020" s="420" t="s">
        <v>7347</v>
      </c>
      <c r="D2020" s="421" t="s">
        <v>799</v>
      </c>
      <c r="E2020" s="422">
        <v>657.62</v>
      </c>
      <c r="F2020" s="422">
        <v>0</v>
      </c>
      <c r="G2020" s="422">
        <v>657.62</v>
      </c>
    </row>
    <row r="2021" spans="1:7" ht="105">
      <c r="A2021" s="536" t="s">
        <v>7312</v>
      </c>
      <c r="B2021" s="419">
        <v>102879</v>
      </c>
      <c r="C2021" s="420" t="s">
        <v>3723</v>
      </c>
      <c r="D2021" s="421" t="s">
        <v>799</v>
      </c>
      <c r="E2021" s="422">
        <v>189.9</v>
      </c>
      <c r="F2021" s="422">
        <v>0</v>
      </c>
      <c r="G2021" s="422">
        <v>189.9</v>
      </c>
    </row>
    <row r="2022" spans="1:7" ht="105">
      <c r="A2022" s="536" t="s">
        <v>7312</v>
      </c>
      <c r="B2022" s="419">
        <v>103220</v>
      </c>
      <c r="C2022" s="420" t="s">
        <v>7348</v>
      </c>
      <c r="D2022" s="421" t="s">
        <v>799</v>
      </c>
      <c r="E2022" s="422">
        <v>160.71</v>
      </c>
      <c r="F2022" s="422">
        <v>0</v>
      </c>
      <c r="G2022" s="422">
        <v>160.71</v>
      </c>
    </row>
    <row r="2023" spans="1:7" ht="105">
      <c r="A2023" s="536" t="s">
        <v>7312</v>
      </c>
      <c r="B2023" s="419">
        <v>103221</v>
      </c>
      <c r="C2023" s="420" t="s">
        <v>7349</v>
      </c>
      <c r="D2023" s="421" t="s">
        <v>799</v>
      </c>
      <c r="E2023" s="422">
        <v>43.41</v>
      </c>
      <c r="F2023" s="422">
        <v>0</v>
      </c>
      <c r="G2023" s="422">
        <v>43.41</v>
      </c>
    </row>
    <row r="2024" spans="1:7" ht="105">
      <c r="A2024" s="536" t="s">
        <v>7312</v>
      </c>
      <c r="B2024" s="419">
        <v>103222</v>
      </c>
      <c r="C2024" s="420" t="s">
        <v>7350</v>
      </c>
      <c r="D2024" s="421" t="s">
        <v>799</v>
      </c>
      <c r="E2024" s="422">
        <v>201.11</v>
      </c>
      <c r="F2024" s="422">
        <v>0</v>
      </c>
      <c r="G2024" s="422">
        <v>201.11</v>
      </c>
    </row>
    <row r="2025" spans="1:7" ht="105">
      <c r="A2025" s="536" t="s">
        <v>7312</v>
      </c>
      <c r="B2025" s="419">
        <v>103223</v>
      </c>
      <c r="C2025" s="420" t="s">
        <v>5902</v>
      </c>
      <c r="D2025" s="421" t="s">
        <v>799</v>
      </c>
      <c r="E2025" s="422">
        <v>37.090000000000003</v>
      </c>
      <c r="F2025" s="422">
        <v>0</v>
      </c>
      <c r="G2025" s="422">
        <v>37.090000000000003</v>
      </c>
    </row>
    <row r="2026" spans="1:7" ht="105">
      <c r="A2026" s="536" t="s">
        <v>7312</v>
      </c>
      <c r="B2026" s="419">
        <v>103232</v>
      </c>
      <c r="C2026" s="420" t="s">
        <v>7351</v>
      </c>
      <c r="D2026" s="421" t="s">
        <v>799</v>
      </c>
      <c r="E2026" s="422">
        <v>504.21</v>
      </c>
      <c r="F2026" s="422">
        <v>0</v>
      </c>
      <c r="G2026" s="422">
        <v>504.21</v>
      </c>
    </row>
    <row r="2027" spans="1:7" ht="105">
      <c r="A2027" s="536" t="s">
        <v>7312</v>
      </c>
      <c r="B2027" s="419">
        <v>103233</v>
      </c>
      <c r="C2027" s="420" t="s">
        <v>7352</v>
      </c>
      <c r="D2027" s="421" t="s">
        <v>799</v>
      </c>
      <c r="E2027" s="422">
        <v>136.22</v>
      </c>
      <c r="F2027" s="422">
        <v>0</v>
      </c>
      <c r="G2027" s="422">
        <v>136.22</v>
      </c>
    </row>
    <row r="2028" spans="1:7" ht="105">
      <c r="A2028" s="536" t="s">
        <v>7312</v>
      </c>
      <c r="B2028" s="419">
        <v>103234</v>
      </c>
      <c r="C2028" s="420" t="s">
        <v>7353</v>
      </c>
      <c r="D2028" s="421" t="s">
        <v>799</v>
      </c>
      <c r="E2028" s="422">
        <v>662.19</v>
      </c>
      <c r="F2028" s="422">
        <v>0</v>
      </c>
      <c r="G2028" s="422">
        <v>662.19</v>
      </c>
    </row>
    <row r="2029" spans="1:7" ht="105">
      <c r="A2029" s="536" t="s">
        <v>7312</v>
      </c>
      <c r="B2029" s="419">
        <v>103235</v>
      </c>
      <c r="C2029" s="420" t="s">
        <v>5904</v>
      </c>
      <c r="D2029" s="421" t="s">
        <v>799</v>
      </c>
      <c r="E2029" s="422">
        <v>108.61</v>
      </c>
      <c r="F2029" s="422">
        <v>0</v>
      </c>
      <c r="G2029" s="422">
        <v>108.61</v>
      </c>
    </row>
    <row r="2030" spans="1:7" ht="105">
      <c r="A2030" s="536" t="s">
        <v>7312</v>
      </c>
      <c r="B2030" s="419">
        <v>103228</v>
      </c>
      <c r="C2030" s="420" t="s">
        <v>7354</v>
      </c>
      <c r="D2030" s="421" t="s">
        <v>799</v>
      </c>
      <c r="E2030" s="422">
        <v>461.4</v>
      </c>
      <c r="F2030" s="422">
        <v>0</v>
      </c>
      <c r="G2030" s="422">
        <v>461.4</v>
      </c>
    </row>
    <row r="2031" spans="1:7" ht="105">
      <c r="A2031" s="536" t="s">
        <v>7312</v>
      </c>
      <c r="B2031" s="419">
        <v>103226</v>
      </c>
      <c r="C2031" s="420" t="s">
        <v>7355</v>
      </c>
      <c r="D2031" s="421" t="s">
        <v>799</v>
      </c>
      <c r="E2031" s="422">
        <v>368.7</v>
      </c>
      <c r="F2031" s="422">
        <v>0</v>
      </c>
      <c r="G2031" s="422">
        <v>368.7</v>
      </c>
    </row>
    <row r="2032" spans="1:7" ht="105">
      <c r="A2032" s="536" t="s">
        <v>7312</v>
      </c>
      <c r="B2032" s="419">
        <v>103227</v>
      </c>
      <c r="C2032" s="420" t="s">
        <v>7356</v>
      </c>
      <c r="D2032" s="421" t="s">
        <v>799</v>
      </c>
      <c r="E2032" s="422">
        <v>99.61</v>
      </c>
      <c r="F2032" s="422">
        <v>0</v>
      </c>
      <c r="G2032" s="422">
        <v>99.61</v>
      </c>
    </row>
    <row r="2033" spans="1:7" ht="105">
      <c r="A2033" s="536" t="s">
        <v>7312</v>
      </c>
      <c r="B2033" s="419">
        <v>103229</v>
      </c>
      <c r="C2033" s="420" t="s">
        <v>5903</v>
      </c>
      <c r="D2033" s="421" t="s">
        <v>799</v>
      </c>
      <c r="E2033" s="422">
        <v>92.1</v>
      </c>
      <c r="F2033" s="422">
        <v>0</v>
      </c>
      <c r="G2033" s="422">
        <v>92.1</v>
      </c>
    </row>
    <row r="2034" spans="1:7" ht="105">
      <c r="A2034" s="536" t="s">
        <v>7312</v>
      </c>
      <c r="B2034" s="419">
        <v>95617</v>
      </c>
      <c r="C2034" s="420" t="s">
        <v>3333</v>
      </c>
      <c r="D2034" s="421" t="s">
        <v>799</v>
      </c>
      <c r="E2034" s="422">
        <v>1.1499999999999999</v>
      </c>
      <c r="F2034" s="422">
        <v>0</v>
      </c>
      <c r="G2034" s="422">
        <v>1.1499999999999999</v>
      </c>
    </row>
    <row r="2035" spans="1:7" ht="105">
      <c r="A2035" s="536" t="s">
        <v>7312</v>
      </c>
      <c r="B2035" s="419">
        <v>95618</v>
      </c>
      <c r="C2035" s="420" t="s">
        <v>3334</v>
      </c>
      <c r="D2035" s="421" t="s">
        <v>799</v>
      </c>
      <c r="E2035" s="422">
        <v>0.26</v>
      </c>
      <c r="F2035" s="422">
        <v>0</v>
      </c>
      <c r="G2035" s="422">
        <v>0.26</v>
      </c>
    </row>
    <row r="2036" spans="1:7" ht="105">
      <c r="A2036" s="536" t="s">
        <v>7312</v>
      </c>
      <c r="B2036" s="419">
        <v>95619</v>
      </c>
      <c r="C2036" s="420" t="s">
        <v>3335</v>
      </c>
      <c r="D2036" s="421" t="s">
        <v>799</v>
      </c>
      <c r="E2036" s="422">
        <v>1.44</v>
      </c>
      <c r="F2036" s="422">
        <v>0</v>
      </c>
      <c r="G2036" s="422">
        <v>1.44</v>
      </c>
    </row>
    <row r="2037" spans="1:7" ht="105">
      <c r="A2037" s="536" t="s">
        <v>7312</v>
      </c>
      <c r="B2037" s="419">
        <v>102972</v>
      </c>
      <c r="C2037" s="420" t="s">
        <v>7357</v>
      </c>
      <c r="D2037" s="421" t="s">
        <v>799</v>
      </c>
      <c r="E2037" s="422">
        <v>97.95</v>
      </c>
      <c r="F2037" s="422">
        <v>0</v>
      </c>
      <c r="G2037" s="422">
        <v>97.95</v>
      </c>
    </row>
    <row r="2038" spans="1:7" ht="105">
      <c r="A2038" s="536" t="s">
        <v>7312</v>
      </c>
      <c r="B2038" s="419">
        <v>102973</v>
      </c>
      <c r="C2038" s="420" t="s">
        <v>7358</v>
      </c>
      <c r="D2038" s="421" t="s">
        <v>799</v>
      </c>
      <c r="E2038" s="422">
        <v>27.19</v>
      </c>
      <c r="F2038" s="422">
        <v>0</v>
      </c>
      <c r="G2038" s="422">
        <v>27.19</v>
      </c>
    </row>
    <row r="2039" spans="1:7" ht="105">
      <c r="A2039" s="536" t="s">
        <v>7312</v>
      </c>
      <c r="B2039" s="419">
        <v>102974</v>
      </c>
      <c r="C2039" s="420" t="s">
        <v>7359</v>
      </c>
      <c r="D2039" s="421" t="s">
        <v>799</v>
      </c>
      <c r="E2039" s="422">
        <v>91.89</v>
      </c>
      <c r="F2039" s="422">
        <v>0</v>
      </c>
      <c r="G2039" s="422">
        <v>91.89</v>
      </c>
    </row>
    <row r="2040" spans="1:7" ht="105">
      <c r="A2040" s="536" t="s">
        <v>7312</v>
      </c>
      <c r="B2040" s="419">
        <v>96301</v>
      </c>
      <c r="C2040" s="420" t="s">
        <v>3298</v>
      </c>
      <c r="D2040" s="421" t="s">
        <v>799</v>
      </c>
      <c r="E2040" s="422">
        <v>51.96</v>
      </c>
      <c r="F2040" s="422">
        <v>0</v>
      </c>
      <c r="G2040" s="422">
        <v>51.96</v>
      </c>
    </row>
    <row r="2041" spans="1:7" ht="105">
      <c r="A2041" s="536" t="s">
        <v>7312</v>
      </c>
      <c r="B2041" s="419">
        <v>90627</v>
      </c>
      <c r="C2041" s="420" t="s">
        <v>3311</v>
      </c>
      <c r="D2041" s="421" t="s">
        <v>799</v>
      </c>
      <c r="E2041" s="422">
        <v>57.47</v>
      </c>
      <c r="F2041" s="422">
        <v>0</v>
      </c>
      <c r="G2041" s="422">
        <v>57.47</v>
      </c>
    </row>
    <row r="2042" spans="1:7" ht="105">
      <c r="A2042" s="536" t="s">
        <v>7312</v>
      </c>
      <c r="B2042" s="419">
        <v>90628</v>
      </c>
      <c r="C2042" s="420" t="s">
        <v>3312</v>
      </c>
      <c r="D2042" s="421" t="s">
        <v>799</v>
      </c>
      <c r="E2042" s="422">
        <v>15.42</v>
      </c>
      <c r="F2042" s="422">
        <v>0</v>
      </c>
      <c r="G2042" s="422">
        <v>15.42</v>
      </c>
    </row>
    <row r="2043" spans="1:7" ht="105">
      <c r="A2043" s="536" t="s">
        <v>7312</v>
      </c>
      <c r="B2043" s="419">
        <v>90629</v>
      </c>
      <c r="C2043" s="420" t="s">
        <v>3313</v>
      </c>
      <c r="D2043" s="421" t="s">
        <v>799</v>
      </c>
      <c r="E2043" s="422">
        <v>71.92</v>
      </c>
      <c r="F2043" s="422">
        <v>0</v>
      </c>
      <c r="G2043" s="422">
        <v>71.92</v>
      </c>
    </row>
    <row r="2044" spans="1:7" ht="105">
      <c r="A2044" s="536" t="s">
        <v>7312</v>
      </c>
      <c r="B2044" s="419">
        <v>90630</v>
      </c>
      <c r="C2044" s="420" t="s">
        <v>3314</v>
      </c>
      <c r="D2044" s="421" t="s">
        <v>799</v>
      </c>
      <c r="E2044" s="422">
        <v>1.05</v>
      </c>
      <c r="F2044" s="422">
        <v>0</v>
      </c>
      <c r="G2044" s="422">
        <v>1.05</v>
      </c>
    </row>
    <row r="2045" spans="1:7" ht="105">
      <c r="A2045" s="536" t="s">
        <v>7312</v>
      </c>
      <c r="B2045" s="419">
        <v>95704</v>
      </c>
      <c r="C2045" s="420" t="s">
        <v>7360</v>
      </c>
      <c r="D2045" s="421" t="s">
        <v>799</v>
      </c>
      <c r="E2045" s="422">
        <v>58.03</v>
      </c>
      <c r="F2045" s="422">
        <v>0</v>
      </c>
      <c r="G2045" s="422">
        <v>58.03</v>
      </c>
    </row>
    <row r="2046" spans="1:7" ht="105">
      <c r="A2046" s="536" t="s">
        <v>7312</v>
      </c>
      <c r="B2046" s="419">
        <v>95705</v>
      </c>
      <c r="C2046" s="420" t="s">
        <v>7361</v>
      </c>
      <c r="D2046" s="421" t="s">
        <v>799</v>
      </c>
      <c r="E2046" s="422">
        <v>15.57</v>
      </c>
      <c r="F2046" s="422">
        <v>0</v>
      </c>
      <c r="G2046" s="422">
        <v>15.57</v>
      </c>
    </row>
    <row r="2047" spans="1:7" ht="105">
      <c r="A2047" s="536" t="s">
        <v>7312</v>
      </c>
      <c r="B2047" s="419">
        <v>95706</v>
      </c>
      <c r="C2047" s="420" t="s">
        <v>7362</v>
      </c>
      <c r="D2047" s="421" t="s">
        <v>799</v>
      </c>
      <c r="E2047" s="422">
        <v>72.63</v>
      </c>
      <c r="F2047" s="422">
        <v>0</v>
      </c>
      <c r="G2047" s="422">
        <v>72.63</v>
      </c>
    </row>
    <row r="2048" spans="1:7" ht="105">
      <c r="A2048" s="536" t="s">
        <v>7312</v>
      </c>
      <c r="B2048" s="419">
        <v>95707</v>
      </c>
      <c r="C2048" s="420" t="s">
        <v>7363</v>
      </c>
      <c r="D2048" s="421" t="s">
        <v>799</v>
      </c>
      <c r="E2048" s="422">
        <v>2.91</v>
      </c>
      <c r="F2048" s="422">
        <v>0</v>
      </c>
      <c r="G2048" s="422">
        <v>2.91</v>
      </c>
    </row>
    <row r="2049" spans="1:7" ht="105">
      <c r="A2049" s="536" t="s">
        <v>7312</v>
      </c>
      <c r="B2049" s="419">
        <v>91273</v>
      </c>
      <c r="C2049" s="420" t="s">
        <v>3260</v>
      </c>
      <c r="D2049" s="421" t="s">
        <v>799</v>
      </c>
      <c r="E2049" s="422">
        <v>0.56999999999999995</v>
      </c>
      <c r="F2049" s="422">
        <v>0</v>
      </c>
      <c r="G2049" s="422">
        <v>0.56999999999999995</v>
      </c>
    </row>
    <row r="2050" spans="1:7" ht="105">
      <c r="A2050" s="536" t="s">
        <v>7312</v>
      </c>
      <c r="B2050" s="419">
        <v>91274</v>
      </c>
      <c r="C2050" s="420" t="s">
        <v>3261</v>
      </c>
      <c r="D2050" s="421" t="s">
        <v>799</v>
      </c>
      <c r="E2050" s="422">
        <v>0.15</v>
      </c>
      <c r="F2050" s="422">
        <v>0</v>
      </c>
      <c r="G2050" s="422">
        <v>0.15</v>
      </c>
    </row>
    <row r="2051" spans="1:7" ht="105">
      <c r="A2051" s="536" t="s">
        <v>7312</v>
      </c>
      <c r="B2051" s="419">
        <v>91275</v>
      </c>
      <c r="C2051" s="420" t="s">
        <v>3262</v>
      </c>
      <c r="D2051" s="421" t="s">
        <v>799</v>
      </c>
      <c r="E2051" s="422">
        <v>0.71</v>
      </c>
      <c r="F2051" s="422">
        <v>0</v>
      </c>
      <c r="G2051" s="422">
        <v>0.71</v>
      </c>
    </row>
    <row r="2052" spans="1:7" ht="105">
      <c r="A2052" s="536" t="s">
        <v>7312</v>
      </c>
      <c r="B2052" s="419">
        <v>91276</v>
      </c>
      <c r="C2052" s="420" t="s">
        <v>3263</v>
      </c>
      <c r="D2052" s="421" t="s">
        <v>799</v>
      </c>
      <c r="E2052" s="422">
        <v>9.61</v>
      </c>
      <c r="F2052" s="422">
        <v>0</v>
      </c>
      <c r="G2052" s="422">
        <v>9.61</v>
      </c>
    </row>
    <row r="2053" spans="1:7" ht="105">
      <c r="A2053" s="536" t="s">
        <v>7312</v>
      </c>
      <c r="B2053" s="419">
        <v>102885</v>
      </c>
      <c r="C2053" s="420" t="s">
        <v>4320</v>
      </c>
      <c r="D2053" s="421" t="s">
        <v>799</v>
      </c>
      <c r="E2053" s="422">
        <v>0.9</v>
      </c>
      <c r="F2053" s="422">
        <v>0</v>
      </c>
      <c r="G2053" s="422">
        <v>0.9</v>
      </c>
    </row>
    <row r="2054" spans="1:7" ht="105">
      <c r="A2054" s="536" t="s">
        <v>7312</v>
      </c>
      <c r="B2054" s="419">
        <v>95272</v>
      </c>
      <c r="C2054" s="420" t="s">
        <v>5872</v>
      </c>
      <c r="D2054" s="421" t="s">
        <v>799</v>
      </c>
      <c r="E2054" s="422">
        <v>0.55000000000000004</v>
      </c>
      <c r="F2054" s="422">
        <v>0</v>
      </c>
      <c r="G2054" s="422">
        <v>0.55000000000000004</v>
      </c>
    </row>
    <row r="2055" spans="1:7" ht="105">
      <c r="A2055" s="536" t="s">
        <v>7312</v>
      </c>
      <c r="B2055" s="419">
        <v>95273</v>
      </c>
      <c r="C2055" s="420" t="s">
        <v>5873</v>
      </c>
      <c r="D2055" s="421" t="s">
        <v>799</v>
      </c>
      <c r="E2055" s="422">
        <v>0.12</v>
      </c>
      <c r="F2055" s="422">
        <v>0</v>
      </c>
      <c r="G2055" s="422">
        <v>0.12</v>
      </c>
    </row>
    <row r="2056" spans="1:7" ht="105">
      <c r="A2056" s="536" t="s">
        <v>7312</v>
      </c>
      <c r="B2056" s="419">
        <v>95274</v>
      </c>
      <c r="C2056" s="420" t="s">
        <v>5874</v>
      </c>
      <c r="D2056" s="421" t="s">
        <v>799</v>
      </c>
      <c r="E2056" s="422">
        <v>0.43</v>
      </c>
      <c r="F2056" s="422">
        <v>0</v>
      </c>
      <c r="G2056" s="422">
        <v>0.43</v>
      </c>
    </row>
    <row r="2057" spans="1:7" ht="105">
      <c r="A2057" s="536" t="s">
        <v>7312</v>
      </c>
      <c r="B2057" s="419">
        <v>95275</v>
      </c>
      <c r="C2057" s="420" t="s">
        <v>5875</v>
      </c>
      <c r="D2057" s="421" t="s">
        <v>799</v>
      </c>
      <c r="E2057" s="422">
        <v>1.8</v>
      </c>
      <c r="F2057" s="422">
        <v>0</v>
      </c>
      <c r="G2057" s="422">
        <v>1.8</v>
      </c>
    </row>
    <row r="2058" spans="1:7" ht="105">
      <c r="A2058" s="536" t="s">
        <v>7312</v>
      </c>
      <c r="B2058" s="419">
        <v>88419</v>
      </c>
      <c r="C2058" s="420" t="s">
        <v>2705</v>
      </c>
      <c r="D2058" s="421" t="s">
        <v>799</v>
      </c>
      <c r="E2058" s="422">
        <v>5</v>
      </c>
      <c r="F2058" s="422">
        <v>0</v>
      </c>
      <c r="G2058" s="422">
        <v>5</v>
      </c>
    </row>
    <row r="2059" spans="1:7" ht="105">
      <c r="A2059" s="536" t="s">
        <v>7312</v>
      </c>
      <c r="B2059" s="419">
        <v>88422</v>
      </c>
      <c r="C2059" s="420" t="s">
        <v>2706</v>
      </c>
      <c r="D2059" s="421" t="s">
        <v>799</v>
      </c>
      <c r="E2059" s="422">
        <v>1.1499999999999999</v>
      </c>
      <c r="F2059" s="422">
        <v>0</v>
      </c>
      <c r="G2059" s="422">
        <v>1.1499999999999999</v>
      </c>
    </row>
    <row r="2060" spans="1:7" ht="105">
      <c r="A2060" s="536" t="s">
        <v>7312</v>
      </c>
      <c r="B2060" s="419">
        <v>88425</v>
      </c>
      <c r="C2060" s="420" t="s">
        <v>2707</v>
      </c>
      <c r="D2060" s="421" t="s">
        <v>799</v>
      </c>
      <c r="E2060" s="422">
        <v>6.26</v>
      </c>
      <c r="F2060" s="422">
        <v>0</v>
      </c>
      <c r="G2060" s="422">
        <v>6.26</v>
      </c>
    </row>
    <row r="2061" spans="1:7" ht="105">
      <c r="A2061" s="536" t="s">
        <v>7312</v>
      </c>
      <c r="B2061" s="419">
        <v>88427</v>
      </c>
      <c r="C2061" s="420" t="s">
        <v>2708</v>
      </c>
      <c r="D2061" s="421" t="s">
        <v>799</v>
      </c>
      <c r="E2061" s="422">
        <v>0.75</v>
      </c>
      <c r="F2061" s="422">
        <v>0</v>
      </c>
      <c r="G2061" s="422">
        <v>0.75</v>
      </c>
    </row>
    <row r="2062" spans="1:7" ht="105">
      <c r="A2062" s="536" t="s">
        <v>7312</v>
      </c>
      <c r="B2062" s="419">
        <v>88434</v>
      </c>
      <c r="C2062" s="420" t="s">
        <v>2711</v>
      </c>
      <c r="D2062" s="421" t="s">
        <v>799</v>
      </c>
      <c r="E2062" s="422">
        <v>6.63</v>
      </c>
      <c r="F2062" s="422">
        <v>0</v>
      </c>
      <c r="G2062" s="422">
        <v>6.63</v>
      </c>
    </row>
    <row r="2063" spans="1:7" ht="105">
      <c r="A2063" s="536" t="s">
        <v>7312</v>
      </c>
      <c r="B2063" s="419">
        <v>88435</v>
      </c>
      <c r="C2063" s="420" t="s">
        <v>2712</v>
      </c>
      <c r="D2063" s="421" t="s">
        <v>799</v>
      </c>
      <c r="E2063" s="422">
        <v>1.53</v>
      </c>
      <c r="F2063" s="422">
        <v>0</v>
      </c>
      <c r="G2063" s="422">
        <v>1.53</v>
      </c>
    </row>
    <row r="2064" spans="1:7" ht="105">
      <c r="A2064" s="536" t="s">
        <v>7312</v>
      </c>
      <c r="B2064" s="419">
        <v>88436</v>
      </c>
      <c r="C2064" s="420" t="s">
        <v>2713</v>
      </c>
      <c r="D2064" s="421" t="s">
        <v>799</v>
      </c>
      <c r="E2064" s="422">
        <v>8.2899999999999991</v>
      </c>
      <c r="F2064" s="422">
        <v>0</v>
      </c>
      <c r="G2064" s="422">
        <v>8.2899999999999991</v>
      </c>
    </row>
    <row r="2065" spans="1:7" ht="105">
      <c r="A2065" s="536" t="s">
        <v>7312</v>
      </c>
      <c r="B2065" s="419">
        <v>88437</v>
      </c>
      <c r="C2065" s="420" t="s">
        <v>2714</v>
      </c>
      <c r="D2065" s="421" t="s">
        <v>799</v>
      </c>
      <c r="E2065" s="422">
        <v>0.75</v>
      </c>
      <c r="F2065" s="422">
        <v>0</v>
      </c>
      <c r="G2065" s="422">
        <v>0.75</v>
      </c>
    </row>
    <row r="2066" spans="1:7" ht="105">
      <c r="A2066" s="536" t="s">
        <v>7312</v>
      </c>
      <c r="B2066" s="419">
        <v>90664</v>
      </c>
      <c r="C2066" s="420" t="s">
        <v>5827</v>
      </c>
      <c r="D2066" s="421" t="s">
        <v>799</v>
      </c>
      <c r="E2066" s="422">
        <v>7.05</v>
      </c>
      <c r="F2066" s="422">
        <v>0</v>
      </c>
      <c r="G2066" s="422">
        <v>7.05</v>
      </c>
    </row>
    <row r="2067" spans="1:7" ht="105">
      <c r="A2067" s="536" t="s">
        <v>7312</v>
      </c>
      <c r="B2067" s="419">
        <v>90665</v>
      </c>
      <c r="C2067" s="420" t="s">
        <v>5828</v>
      </c>
      <c r="D2067" s="421" t="s">
        <v>799</v>
      </c>
      <c r="E2067" s="422">
        <v>1.88</v>
      </c>
      <c r="F2067" s="422">
        <v>0</v>
      </c>
      <c r="G2067" s="422">
        <v>1.88</v>
      </c>
    </row>
    <row r="2068" spans="1:7" ht="105">
      <c r="A2068" s="536" t="s">
        <v>7312</v>
      </c>
      <c r="B2068" s="419">
        <v>90666</v>
      </c>
      <c r="C2068" s="420" t="s">
        <v>5829</v>
      </c>
      <c r="D2068" s="421" t="s">
        <v>799</v>
      </c>
      <c r="E2068" s="422">
        <v>8.82</v>
      </c>
      <c r="F2068" s="422">
        <v>0</v>
      </c>
      <c r="G2068" s="422">
        <v>8.82</v>
      </c>
    </row>
    <row r="2069" spans="1:7" ht="105">
      <c r="A2069" s="536" t="s">
        <v>7312</v>
      </c>
      <c r="B2069" s="419">
        <v>90667</v>
      </c>
      <c r="C2069" s="420" t="s">
        <v>5830</v>
      </c>
      <c r="D2069" s="421" t="s">
        <v>799</v>
      </c>
      <c r="E2069" s="422">
        <v>15.82</v>
      </c>
      <c r="F2069" s="422">
        <v>0</v>
      </c>
      <c r="G2069" s="422">
        <v>15.82</v>
      </c>
    </row>
    <row r="2070" spans="1:7" ht="105">
      <c r="A2070" s="536" t="s">
        <v>7312</v>
      </c>
      <c r="B2070" s="419">
        <v>95217</v>
      </c>
      <c r="C2070" s="420" t="s">
        <v>5871</v>
      </c>
      <c r="D2070" s="421" t="s">
        <v>799</v>
      </c>
      <c r="E2070" s="422">
        <v>0.44</v>
      </c>
      <c r="F2070" s="422">
        <v>0</v>
      </c>
      <c r="G2070" s="422">
        <v>0.44</v>
      </c>
    </row>
    <row r="2071" spans="1:7" ht="105">
      <c r="A2071" s="536" t="s">
        <v>7312</v>
      </c>
      <c r="B2071" s="419">
        <v>89130</v>
      </c>
      <c r="C2071" s="420" t="s">
        <v>3080</v>
      </c>
      <c r="D2071" s="421" t="s">
        <v>799</v>
      </c>
      <c r="E2071" s="422">
        <v>63.71</v>
      </c>
      <c r="F2071" s="422">
        <v>0</v>
      </c>
      <c r="G2071" s="422">
        <v>63.71</v>
      </c>
    </row>
    <row r="2072" spans="1:7" ht="105">
      <c r="A2072" s="536" t="s">
        <v>7312</v>
      </c>
      <c r="B2072" s="419">
        <v>89131</v>
      </c>
      <c r="C2072" s="420" t="s">
        <v>3081</v>
      </c>
      <c r="D2072" s="421" t="s">
        <v>799</v>
      </c>
      <c r="E2072" s="422">
        <v>16.829999999999998</v>
      </c>
      <c r="F2072" s="422">
        <v>0</v>
      </c>
      <c r="G2072" s="422">
        <v>16.829999999999998</v>
      </c>
    </row>
    <row r="2073" spans="1:7" ht="105">
      <c r="A2073" s="536" t="s">
        <v>7312</v>
      </c>
      <c r="B2073" s="419">
        <v>53861</v>
      </c>
      <c r="C2073" s="420" t="s">
        <v>3089</v>
      </c>
      <c r="D2073" s="421" t="s">
        <v>799</v>
      </c>
      <c r="E2073" s="422">
        <v>79.64</v>
      </c>
      <c r="F2073" s="422">
        <v>0</v>
      </c>
      <c r="G2073" s="422">
        <v>79.64</v>
      </c>
    </row>
    <row r="2074" spans="1:7" ht="105">
      <c r="A2074" s="536" t="s">
        <v>7312</v>
      </c>
      <c r="B2074" s="419">
        <v>5787</v>
      </c>
      <c r="C2074" s="420" t="s">
        <v>3082</v>
      </c>
      <c r="D2074" s="421" t="s">
        <v>799</v>
      </c>
      <c r="E2074" s="422">
        <v>74.44</v>
      </c>
      <c r="F2074" s="422">
        <v>0</v>
      </c>
      <c r="G2074" s="422">
        <v>74.44</v>
      </c>
    </row>
    <row r="2075" spans="1:7" ht="105">
      <c r="A2075" s="536" t="s">
        <v>7312</v>
      </c>
      <c r="B2075" s="419">
        <v>89128</v>
      </c>
      <c r="C2075" s="420" t="s">
        <v>3078</v>
      </c>
      <c r="D2075" s="421" t="s">
        <v>799</v>
      </c>
      <c r="E2075" s="422">
        <v>45.94</v>
      </c>
      <c r="F2075" s="422">
        <v>0</v>
      </c>
      <c r="G2075" s="422">
        <v>45.94</v>
      </c>
    </row>
    <row r="2076" spans="1:7" ht="105">
      <c r="A2076" s="536" t="s">
        <v>7312</v>
      </c>
      <c r="B2076" s="419">
        <v>89129</v>
      </c>
      <c r="C2076" s="420" t="s">
        <v>3079</v>
      </c>
      <c r="D2076" s="421" t="s">
        <v>799</v>
      </c>
      <c r="E2076" s="422">
        <v>12.14</v>
      </c>
      <c r="F2076" s="422">
        <v>0</v>
      </c>
      <c r="G2076" s="422">
        <v>12.14</v>
      </c>
    </row>
    <row r="2077" spans="1:7" ht="105">
      <c r="A2077" s="536" t="s">
        <v>7312</v>
      </c>
      <c r="B2077" s="419">
        <v>53857</v>
      </c>
      <c r="C2077" s="420" t="s">
        <v>3087</v>
      </c>
      <c r="D2077" s="421" t="s">
        <v>799</v>
      </c>
      <c r="E2077" s="422">
        <v>57.43</v>
      </c>
      <c r="F2077" s="422">
        <v>0</v>
      </c>
      <c r="G2077" s="422">
        <v>57.43</v>
      </c>
    </row>
    <row r="2078" spans="1:7" ht="105">
      <c r="A2078" s="536" t="s">
        <v>7312</v>
      </c>
      <c r="B2078" s="419">
        <v>53858</v>
      </c>
      <c r="C2078" s="420" t="s">
        <v>3088</v>
      </c>
      <c r="D2078" s="421" t="s">
        <v>799</v>
      </c>
      <c r="E2078" s="422">
        <v>48.36</v>
      </c>
      <c r="F2078" s="422">
        <v>0</v>
      </c>
      <c r="G2078" s="422">
        <v>48.36</v>
      </c>
    </row>
    <row r="2079" spans="1:7" ht="105">
      <c r="A2079" s="536" t="s">
        <v>7312</v>
      </c>
      <c r="B2079" s="419">
        <v>102891</v>
      </c>
      <c r="C2079" s="420" t="s">
        <v>4321</v>
      </c>
      <c r="D2079" s="421" t="s">
        <v>799</v>
      </c>
      <c r="E2079" s="422">
        <v>0.9</v>
      </c>
      <c r="F2079" s="422">
        <v>0</v>
      </c>
      <c r="G2079" s="422">
        <v>0.9</v>
      </c>
    </row>
    <row r="2080" spans="1:7" ht="105">
      <c r="A2080" s="536" t="s">
        <v>7312</v>
      </c>
      <c r="B2080" s="419">
        <v>89246</v>
      </c>
      <c r="C2080" s="420" t="s">
        <v>3282</v>
      </c>
      <c r="D2080" s="421" t="s">
        <v>799</v>
      </c>
      <c r="E2080" s="422">
        <v>234.09</v>
      </c>
      <c r="F2080" s="422">
        <v>0</v>
      </c>
      <c r="G2080" s="422">
        <v>234.09</v>
      </c>
    </row>
    <row r="2081" spans="1:7" ht="105">
      <c r="A2081" s="536" t="s">
        <v>7312</v>
      </c>
      <c r="B2081" s="419">
        <v>89247</v>
      </c>
      <c r="C2081" s="420" t="s">
        <v>3283</v>
      </c>
      <c r="D2081" s="421" t="s">
        <v>799</v>
      </c>
      <c r="E2081" s="422">
        <v>71.680000000000007</v>
      </c>
      <c r="F2081" s="422">
        <v>0</v>
      </c>
      <c r="G2081" s="422">
        <v>71.680000000000007</v>
      </c>
    </row>
    <row r="2082" spans="1:7" ht="105">
      <c r="A2082" s="536" t="s">
        <v>7312</v>
      </c>
      <c r="B2082" s="419">
        <v>89248</v>
      </c>
      <c r="C2082" s="420" t="s">
        <v>3284</v>
      </c>
      <c r="D2082" s="421" t="s">
        <v>799</v>
      </c>
      <c r="E2082" s="422">
        <v>417.55</v>
      </c>
      <c r="F2082" s="422">
        <v>0</v>
      </c>
      <c r="G2082" s="422">
        <v>417.55</v>
      </c>
    </row>
    <row r="2083" spans="1:7" ht="105">
      <c r="A2083" s="536" t="s">
        <v>7312</v>
      </c>
      <c r="B2083" s="419">
        <v>89249</v>
      </c>
      <c r="C2083" s="420" t="s">
        <v>3285</v>
      </c>
      <c r="D2083" s="421" t="s">
        <v>799</v>
      </c>
      <c r="E2083" s="422">
        <v>398.53</v>
      </c>
      <c r="F2083" s="422">
        <v>0</v>
      </c>
      <c r="G2083" s="422">
        <v>398.53</v>
      </c>
    </row>
    <row r="2084" spans="1:7" ht="105">
      <c r="A2084" s="536" t="s">
        <v>7312</v>
      </c>
      <c r="B2084" s="419">
        <v>102957</v>
      </c>
      <c r="C2084" s="420" t="s">
        <v>3726</v>
      </c>
      <c r="D2084" s="421" t="s">
        <v>799</v>
      </c>
      <c r="E2084" s="422">
        <v>41.58</v>
      </c>
      <c r="F2084" s="422">
        <v>0</v>
      </c>
      <c r="G2084" s="422">
        <v>41.58</v>
      </c>
    </row>
    <row r="2085" spans="1:7" ht="105">
      <c r="A2085" s="536" t="s">
        <v>7312</v>
      </c>
      <c r="B2085" s="419">
        <v>88859</v>
      </c>
      <c r="C2085" s="420" t="s">
        <v>3104</v>
      </c>
      <c r="D2085" s="421" t="s">
        <v>799</v>
      </c>
      <c r="E2085" s="422">
        <v>26.27</v>
      </c>
      <c r="F2085" s="422">
        <v>0</v>
      </c>
      <c r="G2085" s="422">
        <v>26.27</v>
      </c>
    </row>
    <row r="2086" spans="1:7" ht="105">
      <c r="A2086" s="536" t="s">
        <v>7312</v>
      </c>
      <c r="B2086" s="419">
        <v>88860</v>
      </c>
      <c r="C2086" s="420" t="s">
        <v>3105</v>
      </c>
      <c r="D2086" s="421" t="s">
        <v>799</v>
      </c>
      <c r="E2086" s="422">
        <v>6.94</v>
      </c>
      <c r="F2086" s="422">
        <v>0</v>
      </c>
      <c r="G2086" s="422">
        <v>6.94</v>
      </c>
    </row>
    <row r="2087" spans="1:7" ht="105">
      <c r="A2087" s="536" t="s">
        <v>7312</v>
      </c>
      <c r="B2087" s="419">
        <v>5667</v>
      </c>
      <c r="C2087" s="420" t="s">
        <v>3091</v>
      </c>
      <c r="D2087" s="421" t="s">
        <v>799</v>
      </c>
      <c r="E2087" s="422">
        <v>32.840000000000003</v>
      </c>
      <c r="F2087" s="422">
        <v>0</v>
      </c>
      <c r="G2087" s="422">
        <v>32.840000000000003</v>
      </c>
    </row>
    <row r="2088" spans="1:7" ht="105">
      <c r="A2088" s="536" t="s">
        <v>7312</v>
      </c>
      <c r="B2088" s="419">
        <v>5668</v>
      </c>
      <c r="C2088" s="420" t="s">
        <v>3092</v>
      </c>
      <c r="D2088" s="421" t="s">
        <v>799</v>
      </c>
      <c r="E2088" s="422">
        <v>48.48</v>
      </c>
      <c r="F2088" s="422">
        <v>0</v>
      </c>
      <c r="G2088" s="422">
        <v>48.48</v>
      </c>
    </row>
    <row r="2089" spans="1:7" ht="105">
      <c r="A2089" s="536" t="s">
        <v>7312</v>
      </c>
      <c r="B2089" s="419">
        <v>89011</v>
      </c>
      <c r="C2089" s="420" t="s">
        <v>3106</v>
      </c>
      <c r="D2089" s="421" t="s">
        <v>799</v>
      </c>
      <c r="E2089" s="422">
        <v>28.5</v>
      </c>
      <c r="F2089" s="422">
        <v>0</v>
      </c>
      <c r="G2089" s="422">
        <v>28.5</v>
      </c>
    </row>
    <row r="2090" spans="1:7" ht="105">
      <c r="A2090" s="536" t="s">
        <v>7312</v>
      </c>
      <c r="B2090" s="419">
        <v>89012</v>
      </c>
      <c r="C2090" s="420" t="s">
        <v>3107</v>
      </c>
      <c r="D2090" s="421" t="s">
        <v>799</v>
      </c>
      <c r="E2090" s="422">
        <v>7.53</v>
      </c>
      <c r="F2090" s="422">
        <v>0</v>
      </c>
      <c r="G2090" s="422">
        <v>7.53</v>
      </c>
    </row>
    <row r="2091" spans="1:7" ht="105">
      <c r="A2091" s="536" t="s">
        <v>7312</v>
      </c>
      <c r="B2091" s="419">
        <v>5735</v>
      </c>
      <c r="C2091" s="420" t="s">
        <v>3097</v>
      </c>
      <c r="D2091" s="421" t="s">
        <v>799</v>
      </c>
      <c r="E2091" s="422">
        <v>35.630000000000003</v>
      </c>
      <c r="F2091" s="422">
        <v>0</v>
      </c>
      <c r="G2091" s="422">
        <v>35.630000000000003</v>
      </c>
    </row>
    <row r="2092" spans="1:7" ht="105">
      <c r="A2092" s="536" t="s">
        <v>7312</v>
      </c>
      <c r="B2092" s="419">
        <v>5736</v>
      </c>
      <c r="C2092" s="420" t="s">
        <v>3098</v>
      </c>
      <c r="D2092" s="421" t="s">
        <v>799</v>
      </c>
      <c r="E2092" s="422">
        <v>44.18</v>
      </c>
      <c r="F2092" s="422">
        <v>0</v>
      </c>
      <c r="G2092" s="422">
        <v>44.18</v>
      </c>
    </row>
    <row r="2093" spans="1:7" ht="105">
      <c r="A2093" s="536" t="s">
        <v>7312</v>
      </c>
      <c r="B2093" s="419">
        <v>88857</v>
      </c>
      <c r="C2093" s="420" t="s">
        <v>3102</v>
      </c>
      <c r="D2093" s="421" t="s">
        <v>799</v>
      </c>
      <c r="E2093" s="422">
        <v>29.54</v>
      </c>
      <c r="F2093" s="422">
        <v>0</v>
      </c>
      <c r="G2093" s="422">
        <v>29.54</v>
      </c>
    </row>
    <row r="2094" spans="1:7" ht="105">
      <c r="A2094" s="536" t="s">
        <v>7312</v>
      </c>
      <c r="B2094" s="419">
        <v>88858</v>
      </c>
      <c r="C2094" s="420" t="s">
        <v>3103</v>
      </c>
      <c r="D2094" s="421" t="s">
        <v>799</v>
      </c>
      <c r="E2094" s="422">
        <v>7.8</v>
      </c>
      <c r="F2094" s="422">
        <v>0</v>
      </c>
      <c r="G2094" s="422">
        <v>7.8</v>
      </c>
    </row>
    <row r="2095" spans="1:7" ht="105">
      <c r="A2095" s="536" t="s">
        <v>7312</v>
      </c>
      <c r="B2095" s="419">
        <v>5664</v>
      </c>
      <c r="C2095" s="420" t="s">
        <v>3090</v>
      </c>
      <c r="D2095" s="421" t="s">
        <v>799</v>
      </c>
      <c r="E2095" s="422">
        <v>36.93</v>
      </c>
      <c r="F2095" s="422">
        <v>0</v>
      </c>
      <c r="G2095" s="422">
        <v>36.93</v>
      </c>
    </row>
    <row r="2096" spans="1:7" ht="105">
      <c r="A2096" s="536" t="s">
        <v>7312</v>
      </c>
      <c r="B2096" s="419">
        <v>53786</v>
      </c>
      <c r="C2096" s="420" t="s">
        <v>3101</v>
      </c>
      <c r="D2096" s="421" t="s">
        <v>799</v>
      </c>
      <c r="E2096" s="422">
        <v>53.99</v>
      </c>
      <c r="F2096" s="422">
        <v>0</v>
      </c>
      <c r="G2096" s="422">
        <v>53.99</v>
      </c>
    </row>
    <row r="2097" spans="1:7" ht="105">
      <c r="A2097" s="536" t="s">
        <v>7312</v>
      </c>
      <c r="B2097" s="419">
        <v>7038</v>
      </c>
      <c r="C2097" s="420" t="s">
        <v>3223</v>
      </c>
      <c r="D2097" s="421" t="s">
        <v>799</v>
      </c>
      <c r="E2097" s="422">
        <v>52.82</v>
      </c>
      <c r="F2097" s="422">
        <v>0</v>
      </c>
      <c r="G2097" s="422">
        <v>52.82</v>
      </c>
    </row>
    <row r="2098" spans="1:7" ht="105">
      <c r="A2098" s="536" t="s">
        <v>7312</v>
      </c>
      <c r="B2098" s="419">
        <v>7039</v>
      </c>
      <c r="C2098" s="420" t="s">
        <v>3224</v>
      </c>
      <c r="D2098" s="421" t="s">
        <v>799</v>
      </c>
      <c r="E2098" s="422">
        <v>14.17</v>
      </c>
      <c r="F2098" s="422">
        <v>0</v>
      </c>
      <c r="G2098" s="422">
        <v>14.17</v>
      </c>
    </row>
    <row r="2099" spans="1:7" ht="105">
      <c r="A2099" s="536" t="s">
        <v>7312</v>
      </c>
      <c r="B2099" s="419">
        <v>7040</v>
      </c>
      <c r="C2099" s="420" t="s">
        <v>3225</v>
      </c>
      <c r="D2099" s="421" t="s">
        <v>799</v>
      </c>
      <c r="E2099" s="422">
        <v>66.09</v>
      </c>
      <c r="F2099" s="422">
        <v>0</v>
      </c>
      <c r="G2099" s="422">
        <v>66.09</v>
      </c>
    </row>
    <row r="2100" spans="1:7" ht="105">
      <c r="A2100" s="536" t="s">
        <v>7312</v>
      </c>
      <c r="B2100" s="419">
        <v>55263</v>
      </c>
      <c r="C2100" s="420" t="s">
        <v>3234</v>
      </c>
      <c r="D2100" s="421" t="s">
        <v>799</v>
      </c>
      <c r="E2100" s="422">
        <v>68.17</v>
      </c>
      <c r="F2100" s="422">
        <v>0</v>
      </c>
      <c r="G2100" s="422">
        <v>68.17</v>
      </c>
    </row>
    <row r="2101" spans="1:7" ht="105">
      <c r="A2101" s="536" t="s">
        <v>7312</v>
      </c>
      <c r="B2101" s="419">
        <v>96460</v>
      </c>
      <c r="C2101" s="420" t="s">
        <v>7364</v>
      </c>
      <c r="D2101" s="421" t="s">
        <v>799</v>
      </c>
      <c r="E2101" s="422">
        <v>56.06</v>
      </c>
      <c r="F2101" s="422">
        <v>0</v>
      </c>
      <c r="G2101" s="422">
        <v>56.06</v>
      </c>
    </row>
    <row r="2102" spans="1:7" ht="105">
      <c r="A2102" s="536" t="s">
        <v>7312</v>
      </c>
      <c r="B2102" s="419">
        <v>96459</v>
      </c>
      <c r="C2102" s="420" t="s">
        <v>7365</v>
      </c>
      <c r="D2102" s="421" t="s">
        <v>799</v>
      </c>
      <c r="E2102" s="422">
        <v>15.04</v>
      </c>
      <c r="F2102" s="422">
        <v>0</v>
      </c>
      <c r="G2102" s="422">
        <v>15.04</v>
      </c>
    </row>
    <row r="2103" spans="1:7" ht="105">
      <c r="A2103" s="536" t="s">
        <v>7312</v>
      </c>
      <c r="B2103" s="419">
        <v>96458</v>
      </c>
      <c r="C2103" s="420" t="s">
        <v>7366</v>
      </c>
      <c r="D2103" s="421" t="s">
        <v>799</v>
      </c>
      <c r="E2103" s="422">
        <v>70.16</v>
      </c>
      <c r="F2103" s="422">
        <v>0</v>
      </c>
      <c r="G2103" s="422">
        <v>70.16</v>
      </c>
    </row>
    <row r="2104" spans="1:7" ht="105">
      <c r="A2104" s="536" t="s">
        <v>7312</v>
      </c>
      <c r="B2104" s="419">
        <v>96457</v>
      </c>
      <c r="C2104" s="420" t="s">
        <v>7367</v>
      </c>
      <c r="D2104" s="421" t="s">
        <v>799</v>
      </c>
      <c r="E2104" s="422">
        <v>67.540000000000006</v>
      </c>
      <c r="F2104" s="422">
        <v>0</v>
      </c>
      <c r="G2104" s="422">
        <v>67.540000000000006</v>
      </c>
    </row>
    <row r="2105" spans="1:7" ht="105">
      <c r="A2105" s="536" t="s">
        <v>7312</v>
      </c>
      <c r="B2105" s="419">
        <v>7051</v>
      </c>
      <c r="C2105" s="420" t="s">
        <v>3228</v>
      </c>
      <c r="D2105" s="421" t="s">
        <v>799</v>
      </c>
      <c r="E2105" s="422">
        <v>46.85</v>
      </c>
      <c r="F2105" s="422">
        <v>0</v>
      </c>
      <c r="G2105" s="422">
        <v>46.85</v>
      </c>
    </row>
    <row r="2106" spans="1:7" ht="105">
      <c r="A2106" s="536" t="s">
        <v>7312</v>
      </c>
      <c r="B2106" s="419">
        <v>7052</v>
      </c>
      <c r="C2106" s="420" t="s">
        <v>3229</v>
      </c>
      <c r="D2106" s="421" t="s">
        <v>799</v>
      </c>
      <c r="E2106" s="422">
        <v>12.65</v>
      </c>
      <c r="F2106" s="422">
        <v>0</v>
      </c>
      <c r="G2106" s="422">
        <v>12.65</v>
      </c>
    </row>
    <row r="2107" spans="1:7" ht="105">
      <c r="A2107" s="536" t="s">
        <v>7312</v>
      </c>
      <c r="B2107" s="419">
        <v>7053</v>
      </c>
      <c r="C2107" s="420" t="s">
        <v>3230</v>
      </c>
      <c r="D2107" s="421" t="s">
        <v>799</v>
      </c>
      <c r="E2107" s="422">
        <v>58.62</v>
      </c>
      <c r="F2107" s="422">
        <v>0</v>
      </c>
      <c r="G2107" s="422">
        <v>58.62</v>
      </c>
    </row>
    <row r="2108" spans="1:7" ht="105">
      <c r="A2108" s="536" t="s">
        <v>7312</v>
      </c>
      <c r="B2108" s="419">
        <v>7054</v>
      </c>
      <c r="C2108" s="420" t="s">
        <v>3231</v>
      </c>
      <c r="D2108" s="421" t="s">
        <v>799</v>
      </c>
      <c r="E2108" s="422">
        <v>94.44</v>
      </c>
      <c r="F2108" s="422">
        <v>0</v>
      </c>
      <c r="G2108" s="422">
        <v>94.44</v>
      </c>
    </row>
    <row r="2109" spans="1:7" ht="105">
      <c r="A2109" s="536" t="s">
        <v>7312</v>
      </c>
      <c r="B2109" s="419">
        <v>95627</v>
      </c>
      <c r="C2109" s="420" t="s">
        <v>3249</v>
      </c>
      <c r="D2109" s="421" t="s">
        <v>799</v>
      </c>
      <c r="E2109" s="422">
        <v>50.55</v>
      </c>
      <c r="F2109" s="422">
        <v>0</v>
      </c>
      <c r="G2109" s="422">
        <v>50.55</v>
      </c>
    </row>
    <row r="2110" spans="1:7" ht="105">
      <c r="A2110" s="536" t="s">
        <v>7312</v>
      </c>
      <c r="B2110" s="419">
        <v>95628</v>
      </c>
      <c r="C2110" s="420" t="s">
        <v>3250</v>
      </c>
      <c r="D2110" s="421" t="s">
        <v>799</v>
      </c>
      <c r="E2110" s="422">
        <v>13.56</v>
      </c>
      <c r="F2110" s="422">
        <v>0</v>
      </c>
      <c r="G2110" s="422">
        <v>13.56</v>
      </c>
    </row>
    <row r="2111" spans="1:7" ht="105">
      <c r="A2111" s="536" t="s">
        <v>7312</v>
      </c>
      <c r="B2111" s="419">
        <v>95629</v>
      </c>
      <c r="C2111" s="420" t="s">
        <v>3251</v>
      </c>
      <c r="D2111" s="421" t="s">
        <v>799</v>
      </c>
      <c r="E2111" s="422">
        <v>63.26</v>
      </c>
      <c r="F2111" s="422">
        <v>0</v>
      </c>
      <c r="G2111" s="422">
        <v>63.26</v>
      </c>
    </row>
    <row r="2112" spans="1:7" ht="105">
      <c r="A2112" s="536" t="s">
        <v>7312</v>
      </c>
      <c r="B2112" s="419">
        <v>95630</v>
      </c>
      <c r="C2112" s="420" t="s">
        <v>3252</v>
      </c>
      <c r="D2112" s="421" t="s">
        <v>799</v>
      </c>
      <c r="E2112" s="422">
        <v>94.44</v>
      </c>
      <c r="F2112" s="422">
        <v>0</v>
      </c>
      <c r="G2112" s="422">
        <v>94.44</v>
      </c>
    </row>
    <row r="2113" spans="1:7" ht="105">
      <c r="A2113" s="536" t="s">
        <v>7312</v>
      </c>
      <c r="B2113" s="419">
        <v>89210</v>
      </c>
      <c r="C2113" s="420" t="s">
        <v>3241</v>
      </c>
      <c r="D2113" s="421" t="s">
        <v>799</v>
      </c>
      <c r="E2113" s="422">
        <v>33.79</v>
      </c>
      <c r="F2113" s="422">
        <v>0</v>
      </c>
      <c r="G2113" s="422">
        <v>33.79</v>
      </c>
    </row>
    <row r="2114" spans="1:7" ht="105">
      <c r="A2114" s="536" t="s">
        <v>7312</v>
      </c>
      <c r="B2114" s="419">
        <v>89211</v>
      </c>
      <c r="C2114" s="420" t="s">
        <v>3242</v>
      </c>
      <c r="D2114" s="421" t="s">
        <v>799</v>
      </c>
      <c r="E2114" s="422">
        <v>9.06</v>
      </c>
      <c r="F2114" s="422">
        <v>0</v>
      </c>
      <c r="G2114" s="422">
        <v>9.06</v>
      </c>
    </row>
    <row r="2115" spans="1:7" ht="105">
      <c r="A2115" s="536" t="s">
        <v>7312</v>
      </c>
      <c r="B2115" s="419">
        <v>5674</v>
      </c>
      <c r="C2115" s="420" t="s">
        <v>3209</v>
      </c>
      <c r="D2115" s="421" t="s">
        <v>799</v>
      </c>
      <c r="E2115" s="422">
        <v>42.29</v>
      </c>
      <c r="F2115" s="422">
        <v>0</v>
      </c>
      <c r="G2115" s="422">
        <v>42.29</v>
      </c>
    </row>
    <row r="2116" spans="1:7" ht="105">
      <c r="A2116" s="536" t="s">
        <v>7312</v>
      </c>
      <c r="B2116" s="419">
        <v>53788</v>
      </c>
      <c r="C2116" s="420" t="s">
        <v>3232</v>
      </c>
      <c r="D2116" s="421" t="s">
        <v>799</v>
      </c>
      <c r="E2116" s="422">
        <v>60.45</v>
      </c>
      <c r="F2116" s="422">
        <v>0</v>
      </c>
      <c r="G2116" s="422">
        <v>60.45</v>
      </c>
    </row>
    <row r="2117" spans="1:7" ht="105">
      <c r="A2117" s="536" t="s">
        <v>7312</v>
      </c>
      <c r="B2117" s="419">
        <v>73309</v>
      </c>
      <c r="C2117" s="420" t="s">
        <v>3235</v>
      </c>
      <c r="D2117" s="421" t="s">
        <v>799</v>
      </c>
      <c r="E2117" s="422">
        <v>35.130000000000003</v>
      </c>
      <c r="F2117" s="422">
        <v>0</v>
      </c>
      <c r="G2117" s="422">
        <v>35.130000000000003</v>
      </c>
    </row>
    <row r="2118" spans="1:7" ht="105">
      <c r="A2118" s="536" t="s">
        <v>7312</v>
      </c>
      <c r="B2118" s="419">
        <v>73313</v>
      </c>
      <c r="C2118" s="420" t="s">
        <v>3236</v>
      </c>
      <c r="D2118" s="421" t="s">
        <v>799</v>
      </c>
      <c r="E2118" s="422">
        <v>9.49</v>
      </c>
      <c r="F2118" s="422">
        <v>0</v>
      </c>
      <c r="G2118" s="422">
        <v>9.49</v>
      </c>
    </row>
    <row r="2119" spans="1:7" ht="105">
      <c r="A2119" s="536" t="s">
        <v>7312</v>
      </c>
      <c r="B2119" s="419">
        <v>5089</v>
      </c>
      <c r="C2119" s="420" t="s">
        <v>3208</v>
      </c>
      <c r="D2119" s="421" t="s">
        <v>799</v>
      </c>
      <c r="E2119" s="422">
        <v>43.97</v>
      </c>
      <c r="F2119" s="422">
        <v>0</v>
      </c>
      <c r="G2119" s="422">
        <v>43.97</v>
      </c>
    </row>
    <row r="2120" spans="1:7" ht="105">
      <c r="A2120" s="536" t="s">
        <v>7312</v>
      </c>
      <c r="B2120" s="419">
        <v>73315</v>
      </c>
      <c r="C2120" s="420" t="s">
        <v>3206</v>
      </c>
      <c r="D2120" s="421" t="s">
        <v>799</v>
      </c>
      <c r="E2120" s="422">
        <v>60.45</v>
      </c>
      <c r="F2120" s="422">
        <v>0</v>
      </c>
      <c r="G2120" s="422">
        <v>60.45</v>
      </c>
    </row>
    <row r="2121" spans="1:7" ht="105">
      <c r="A2121" s="536" t="s">
        <v>7312</v>
      </c>
      <c r="B2121" s="419">
        <v>5738</v>
      </c>
      <c r="C2121" s="420" t="s">
        <v>3219</v>
      </c>
      <c r="D2121" s="421" t="s">
        <v>799</v>
      </c>
      <c r="E2121" s="422">
        <v>46.18</v>
      </c>
      <c r="F2121" s="422">
        <v>0</v>
      </c>
      <c r="G2121" s="422">
        <v>46.18</v>
      </c>
    </row>
    <row r="2122" spans="1:7" ht="105">
      <c r="A2122" s="536" t="s">
        <v>7312</v>
      </c>
      <c r="B2122" s="419">
        <v>93239</v>
      </c>
      <c r="C2122" s="420" t="s">
        <v>3247</v>
      </c>
      <c r="D2122" s="421" t="s">
        <v>799</v>
      </c>
      <c r="E2122" s="422">
        <v>12.38</v>
      </c>
      <c r="F2122" s="422">
        <v>0</v>
      </c>
      <c r="G2122" s="422">
        <v>12.38</v>
      </c>
    </row>
    <row r="2123" spans="1:7" ht="105">
      <c r="A2123" s="536" t="s">
        <v>7312</v>
      </c>
      <c r="B2123" s="419">
        <v>5739</v>
      </c>
      <c r="C2123" s="420" t="s">
        <v>3220</v>
      </c>
      <c r="D2123" s="421" t="s">
        <v>799</v>
      </c>
      <c r="E2123" s="422">
        <v>57.79</v>
      </c>
      <c r="F2123" s="422">
        <v>0</v>
      </c>
      <c r="G2123" s="422">
        <v>57.79</v>
      </c>
    </row>
    <row r="2124" spans="1:7" ht="105">
      <c r="A2124" s="536" t="s">
        <v>7312</v>
      </c>
      <c r="B2124" s="419">
        <v>93240</v>
      </c>
      <c r="C2124" s="420" t="s">
        <v>3248</v>
      </c>
      <c r="D2124" s="421" t="s">
        <v>799</v>
      </c>
      <c r="E2124" s="422">
        <v>12.66</v>
      </c>
      <c r="F2124" s="422">
        <v>0</v>
      </c>
      <c r="G2124" s="422">
        <v>12.66</v>
      </c>
    </row>
    <row r="2125" spans="1:7" ht="105">
      <c r="A2125" s="536" t="s">
        <v>7312</v>
      </c>
      <c r="B2125" s="419">
        <v>53818</v>
      </c>
      <c r="C2125" s="420" t="s">
        <v>3233</v>
      </c>
      <c r="D2125" s="421" t="s">
        <v>799</v>
      </c>
      <c r="E2125" s="422">
        <v>10.199999999999999</v>
      </c>
      <c r="F2125" s="422">
        <v>0</v>
      </c>
      <c r="G2125" s="422">
        <v>10.199999999999999</v>
      </c>
    </row>
    <row r="2126" spans="1:7" ht="105">
      <c r="A2126" s="536" t="s">
        <v>7312</v>
      </c>
      <c r="B2126" s="419">
        <v>93238</v>
      </c>
      <c r="C2126" s="420" t="s">
        <v>3246</v>
      </c>
      <c r="D2126" s="421" t="s">
        <v>799</v>
      </c>
      <c r="E2126" s="422">
        <v>2.73</v>
      </c>
      <c r="F2126" s="422">
        <v>0</v>
      </c>
      <c r="G2126" s="422">
        <v>2.73</v>
      </c>
    </row>
    <row r="2127" spans="1:7" ht="105">
      <c r="A2127" s="536" t="s">
        <v>7312</v>
      </c>
      <c r="B2127" s="419">
        <v>5727</v>
      </c>
      <c r="C2127" s="420" t="s">
        <v>3212</v>
      </c>
      <c r="D2127" s="421" t="s">
        <v>799</v>
      </c>
      <c r="E2127" s="422">
        <v>12.76</v>
      </c>
      <c r="F2127" s="422">
        <v>0</v>
      </c>
      <c r="G2127" s="422">
        <v>12.76</v>
      </c>
    </row>
    <row r="2128" spans="1:7" ht="105">
      <c r="A2128" s="536" t="s">
        <v>7312</v>
      </c>
      <c r="B2128" s="419">
        <v>89280</v>
      </c>
      <c r="C2128" s="420" t="s">
        <v>3239</v>
      </c>
      <c r="D2128" s="421" t="s">
        <v>799</v>
      </c>
      <c r="E2128" s="422">
        <v>41.5</v>
      </c>
      <c r="F2128" s="422">
        <v>0</v>
      </c>
      <c r="G2128" s="422">
        <v>41.5</v>
      </c>
    </row>
    <row r="2129" spans="1:7" ht="105">
      <c r="A2129" s="536" t="s">
        <v>7312</v>
      </c>
      <c r="B2129" s="419">
        <v>89281</v>
      </c>
      <c r="C2129" s="420" t="s">
        <v>3240</v>
      </c>
      <c r="D2129" s="421" t="s">
        <v>799</v>
      </c>
      <c r="E2129" s="422">
        <v>11.13</v>
      </c>
      <c r="F2129" s="422">
        <v>0</v>
      </c>
      <c r="G2129" s="422">
        <v>11.13</v>
      </c>
    </row>
    <row r="2130" spans="1:7" ht="105">
      <c r="A2130" s="536" t="s">
        <v>7312</v>
      </c>
      <c r="B2130" s="419">
        <v>5729</v>
      </c>
      <c r="C2130" s="420" t="s">
        <v>3213</v>
      </c>
      <c r="D2130" s="421" t="s">
        <v>799</v>
      </c>
      <c r="E2130" s="422">
        <v>51.93</v>
      </c>
      <c r="F2130" s="422">
        <v>0</v>
      </c>
      <c r="G2130" s="422">
        <v>51.93</v>
      </c>
    </row>
    <row r="2131" spans="1:7" ht="105">
      <c r="A2131" s="536" t="s">
        <v>7312</v>
      </c>
      <c r="B2131" s="419">
        <v>5730</v>
      </c>
      <c r="C2131" s="420" t="s">
        <v>3214</v>
      </c>
      <c r="D2131" s="421" t="s">
        <v>799</v>
      </c>
      <c r="E2131" s="422">
        <v>43.23</v>
      </c>
      <c r="F2131" s="422">
        <v>0</v>
      </c>
      <c r="G2131" s="422">
        <v>43.23</v>
      </c>
    </row>
    <row r="2132" spans="1:7" ht="105">
      <c r="A2132" s="536" t="s">
        <v>7312</v>
      </c>
      <c r="B2132" s="419">
        <v>95266</v>
      </c>
      <c r="C2132" s="420" t="s">
        <v>3255</v>
      </c>
      <c r="D2132" s="421" t="s">
        <v>799</v>
      </c>
      <c r="E2132" s="422">
        <v>0.56000000000000005</v>
      </c>
      <c r="F2132" s="422">
        <v>0</v>
      </c>
      <c r="G2132" s="422">
        <v>0.56000000000000005</v>
      </c>
    </row>
    <row r="2133" spans="1:7" ht="105">
      <c r="A2133" s="536" t="s">
        <v>7312</v>
      </c>
      <c r="B2133" s="419">
        <v>95267</v>
      </c>
      <c r="C2133" s="420" t="s">
        <v>3256</v>
      </c>
      <c r="D2133" s="421" t="s">
        <v>799</v>
      </c>
      <c r="E2133" s="422">
        <v>0.11</v>
      </c>
      <c r="F2133" s="422">
        <v>0</v>
      </c>
      <c r="G2133" s="422">
        <v>0.11</v>
      </c>
    </row>
    <row r="2134" spans="1:7" ht="105">
      <c r="A2134" s="536" t="s">
        <v>7312</v>
      </c>
      <c r="B2134" s="419">
        <v>95268</v>
      </c>
      <c r="C2134" s="420" t="s">
        <v>3257</v>
      </c>
      <c r="D2134" s="421" t="s">
        <v>799</v>
      </c>
      <c r="E2134" s="422">
        <v>0.55000000000000004</v>
      </c>
      <c r="F2134" s="422">
        <v>0</v>
      </c>
      <c r="G2134" s="422">
        <v>0.55000000000000004</v>
      </c>
    </row>
    <row r="2135" spans="1:7" ht="105">
      <c r="A2135" s="536" t="s">
        <v>7312</v>
      </c>
      <c r="B2135" s="419">
        <v>95269</v>
      </c>
      <c r="C2135" s="420" t="s">
        <v>7368</v>
      </c>
      <c r="D2135" s="421" t="s">
        <v>799</v>
      </c>
      <c r="E2135" s="422">
        <v>9.61</v>
      </c>
      <c r="F2135" s="422">
        <v>0</v>
      </c>
      <c r="G2135" s="422">
        <v>9.61</v>
      </c>
    </row>
    <row r="2136" spans="1:7" ht="105">
      <c r="A2136" s="536" t="s">
        <v>7312</v>
      </c>
      <c r="B2136" s="419">
        <v>91688</v>
      </c>
      <c r="C2136" s="420" t="s">
        <v>2724</v>
      </c>
      <c r="D2136" s="421" t="s">
        <v>799</v>
      </c>
      <c r="E2136" s="422">
        <v>0.09</v>
      </c>
      <c r="F2136" s="422">
        <v>0</v>
      </c>
      <c r="G2136" s="422">
        <v>0.09</v>
      </c>
    </row>
    <row r="2137" spans="1:7" ht="105">
      <c r="A2137" s="536" t="s">
        <v>7312</v>
      </c>
      <c r="B2137" s="419">
        <v>91689</v>
      </c>
      <c r="C2137" s="420" t="s">
        <v>2725</v>
      </c>
      <c r="D2137" s="421" t="s">
        <v>799</v>
      </c>
      <c r="E2137" s="422">
        <v>0.01</v>
      </c>
      <c r="F2137" s="422">
        <v>0</v>
      </c>
      <c r="G2137" s="422">
        <v>0.01</v>
      </c>
    </row>
    <row r="2138" spans="1:7" ht="105">
      <c r="A2138" s="536" t="s">
        <v>7312</v>
      </c>
      <c r="B2138" s="419">
        <v>91690</v>
      </c>
      <c r="C2138" s="420" t="s">
        <v>2726</v>
      </c>
      <c r="D2138" s="421" t="s">
        <v>799</v>
      </c>
      <c r="E2138" s="422">
        <v>0.06</v>
      </c>
      <c r="F2138" s="422">
        <v>0</v>
      </c>
      <c r="G2138" s="422">
        <v>0.06</v>
      </c>
    </row>
    <row r="2139" spans="1:7" ht="105">
      <c r="A2139" s="536" t="s">
        <v>7312</v>
      </c>
      <c r="B2139" s="419">
        <v>91691</v>
      </c>
      <c r="C2139" s="420" t="s">
        <v>2727</v>
      </c>
      <c r="D2139" s="421" t="s">
        <v>799</v>
      </c>
      <c r="E2139" s="422">
        <v>0.96</v>
      </c>
      <c r="F2139" s="422">
        <v>0</v>
      </c>
      <c r="G2139" s="422">
        <v>0.96</v>
      </c>
    </row>
    <row r="2140" spans="1:7" ht="105">
      <c r="A2140" s="536" t="s">
        <v>7312</v>
      </c>
      <c r="B2140" s="419">
        <v>102927</v>
      </c>
      <c r="C2140" s="420" t="s">
        <v>5892</v>
      </c>
      <c r="D2140" s="421" t="s">
        <v>799</v>
      </c>
      <c r="E2140" s="422">
        <v>0.66</v>
      </c>
      <c r="F2140" s="422">
        <v>0</v>
      </c>
      <c r="G2140" s="422">
        <v>0.66</v>
      </c>
    </row>
    <row r="2141" spans="1:7" ht="105">
      <c r="A2141" s="536" t="s">
        <v>7312</v>
      </c>
      <c r="B2141" s="419">
        <v>95136</v>
      </c>
      <c r="C2141" s="420" t="s">
        <v>2896</v>
      </c>
      <c r="D2141" s="421" t="s">
        <v>799</v>
      </c>
      <c r="E2141" s="422">
        <v>0.03</v>
      </c>
      <c r="F2141" s="422">
        <v>0</v>
      </c>
      <c r="G2141" s="422">
        <v>0.03</v>
      </c>
    </row>
    <row r="2142" spans="1:7" ht="105">
      <c r="A2142" s="536" t="s">
        <v>7312</v>
      </c>
      <c r="B2142" s="419">
        <v>95137</v>
      </c>
      <c r="C2142" s="420" t="s">
        <v>2897</v>
      </c>
      <c r="D2142" s="421" t="s">
        <v>799</v>
      </c>
      <c r="E2142" s="422">
        <v>0.01</v>
      </c>
      <c r="F2142" s="422">
        <v>0</v>
      </c>
      <c r="G2142" s="422">
        <v>0.01</v>
      </c>
    </row>
    <row r="2143" spans="1:7" ht="105">
      <c r="A2143" s="536" t="s">
        <v>7312</v>
      </c>
      <c r="B2143" s="419">
        <v>95138</v>
      </c>
      <c r="C2143" s="420" t="s">
        <v>2898</v>
      </c>
      <c r="D2143" s="421" t="s">
        <v>799</v>
      </c>
      <c r="E2143" s="422">
        <v>0.02</v>
      </c>
      <c r="F2143" s="422">
        <v>0</v>
      </c>
      <c r="G2143" s="422">
        <v>0.02</v>
      </c>
    </row>
    <row r="2144" spans="1:7" ht="105">
      <c r="A2144" s="536" t="s">
        <v>7312</v>
      </c>
      <c r="B2144" s="419">
        <v>89023</v>
      </c>
      <c r="C2144" s="420" t="s">
        <v>5815</v>
      </c>
      <c r="D2144" s="421" t="s">
        <v>799</v>
      </c>
      <c r="E2144" s="422">
        <v>3.82</v>
      </c>
      <c r="F2144" s="422">
        <v>0</v>
      </c>
      <c r="G2144" s="422">
        <v>3.82</v>
      </c>
    </row>
    <row r="2145" spans="1:7" ht="105">
      <c r="A2145" s="536" t="s">
        <v>7312</v>
      </c>
      <c r="B2145" s="419">
        <v>89024</v>
      </c>
      <c r="C2145" s="420" t="s">
        <v>5816</v>
      </c>
      <c r="D2145" s="421" t="s">
        <v>799</v>
      </c>
      <c r="E2145" s="422">
        <v>1.32</v>
      </c>
      <c r="F2145" s="422">
        <v>0</v>
      </c>
      <c r="G2145" s="422">
        <v>1.32</v>
      </c>
    </row>
    <row r="2146" spans="1:7" ht="105">
      <c r="A2146" s="536" t="s">
        <v>7312</v>
      </c>
      <c r="B2146" s="419">
        <v>89025</v>
      </c>
      <c r="C2146" s="420" t="s">
        <v>5817</v>
      </c>
      <c r="D2146" s="421" t="s">
        <v>799</v>
      </c>
      <c r="E2146" s="422">
        <v>4.78</v>
      </c>
      <c r="F2146" s="422">
        <v>0</v>
      </c>
      <c r="G2146" s="422">
        <v>4.78</v>
      </c>
    </row>
    <row r="2147" spans="1:7" ht="105">
      <c r="A2147" s="536" t="s">
        <v>7312</v>
      </c>
      <c r="B2147" s="419">
        <v>89026</v>
      </c>
      <c r="C2147" s="420" t="s">
        <v>5818</v>
      </c>
      <c r="D2147" s="421" t="s">
        <v>799</v>
      </c>
      <c r="E2147" s="422">
        <v>180.87</v>
      </c>
      <c r="F2147" s="422">
        <v>0</v>
      </c>
      <c r="G2147" s="422">
        <v>180.87</v>
      </c>
    </row>
    <row r="2148" spans="1:7" ht="105">
      <c r="A2148" s="536" t="s">
        <v>7312</v>
      </c>
      <c r="B2148" s="419">
        <v>7032</v>
      </c>
      <c r="C2148" s="420" t="s">
        <v>5791</v>
      </c>
      <c r="D2148" s="421" t="s">
        <v>799</v>
      </c>
      <c r="E2148" s="422">
        <v>4.7</v>
      </c>
      <c r="F2148" s="422">
        <v>0</v>
      </c>
      <c r="G2148" s="422">
        <v>4.7</v>
      </c>
    </row>
    <row r="2149" spans="1:7" ht="105">
      <c r="A2149" s="536" t="s">
        <v>7312</v>
      </c>
      <c r="B2149" s="419">
        <v>7033</v>
      </c>
      <c r="C2149" s="420" t="s">
        <v>5792</v>
      </c>
      <c r="D2149" s="421" t="s">
        <v>799</v>
      </c>
      <c r="E2149" s="422">
        <v>1.63</v>
      </c>
      <c r="F2149" s="422">
        <v>0</v>
      </c>
      <c r="G2149" s="422">
        <v>1.63</v>
      </c>
    </row>
    <row r="2150" spans="1:7" ht="105">
      <c r="A2150" s="536" t="s">
        <v>7312</v>
      </c>
      <c r="B2150" s="419">
        <v>7034</v>
      </c>
      <c r="C2150" s="420" t="s">
        <v>5793</v>
      </c>
      <c r="D2150" s="421" t="s">
        <v>799</v>
      </c>
      <c r="E2150" s="422">
        <v>5.88</v>
      </c>
      <c r="F2150" s="422">
        <v>0</v>
      </c>
      <c r="G2150" s="422">
        <v>5.88</v>
      </c>
    </row>
    <row r="2151" spans="1:7" ht="105">
      <c r="A2151" s="536" t="s">
        <v>7312</v>
      </c>
      <c r="B2151" s="419">
        <v>7035</v>
      </c>
      <c r="C2151" s="420" t="s">
        <v>5794</v>
      </c>
      <c r="D2151" s="421" t="s">
        <v>799</v>
      </c>
      <c r="E2151" s="422">
        <v>271.31</v>
      </c>
      <c r="F2151" s="422">
        <v>0</v>
      </c>
      <c r="G2151" s="422">
        <v>271.31</v>
      </c>
    </row>
    <row r="2152" spans="1:7" ht="105">
      <c r="A2152" s="536" t="s">
        <v>7312</v>
      </c>
      <c r="B2152" s="419">
        <v>102945</v>
      </c>
      <c r="C2152" s="420" t="s">
        <v>5894</v>
      </c>
      <c r="D2152" s="421" t="s">
        <v>799</v>
      </c>
      <c r="E2152" s="422">
        <v>0.01</v>
      </c>
      <c r="F2152" s="422">
        <v>0</v>
      </c>
      <c r="G2152" s="422">
        <v>0.01</v>
      </c>
    </row>
    <row r="2153" spans="1:7" ht="105">
      <c r="A2153" s="536" t="s">
        <v>7312</v>
      </c>
      <c r="B2153" s="419">
        <v>104087</v>
      </c>
      <c r="C2153" s="420" t="s">
        <v>4328</v>
      </c>
      <c r="D2153" s="421" t="s">
        <v>799</v>
      </c>
      <c r="E2153" s="422">
        <v>0.06</v>
      </c>
      <c r="F2153" s="422">
        <v>0</v>
      </c>
      <c r="G2153" s="422">
        <v>0.06</v>
      </c>
    </row>
    <row r="2154" spans="1:7" ht="105">
      <c r="A2154" s="536" t="s">
        <v>7312</v>
      </c>
      <c r="B2154" s="419">
        <v>104088</v>
      </c>
      <c r="C2154" s="420" t="s">
        <v>4329</v>
      </c>
      <c r="D2154" s="421" t="s">
        <v>799</v>
      </c>
      <c r="E2154" s="422">
        <v>0.01</v>
      </c>
      <c r="F2154" s="422">
        <v>0</v>
      </c>
      <c r="G2154" s="422">
        <v>0.01</v>
      </c>
    </row>
    <row r="2155" spans="1:7" ht="105">
      <c r="A2155" s="536" t="s">
        <v>7312</v>
      </c>
      <c r="B2155" s="419">
        <v>104089</v>
      </c>
      <c r="C2155" s="420" t="s">
        <v>4330</v>
      </c>
      <c r="D2155" s="421" t="s">
        <v>799</v>
      </c>
      <c r="E2155" s="422">
        <v>7.0000000000000007E-2</v>
      </c>
      <c r="F2155" s="422">
        <v>0</v>
      </c>
      <c r="G2155" s="422">
        <v>7.0000000000000007E-2</v>
      </c>
    </row>
    <row r="2156" spans="1:7" ht="105">
      <c r="A2156" s="536" t="s">
        <v>7312</v>
      </c>
      <c r="B2156" s="419">
        <v>104090</v>
      </c>
      <c r="C2156" s="420" t="s">
        <v>4331</v>
      </c>
      <c r="D2156" s="421" t="s">
        <v>799</v>
      </c>
      <c r="E2156" s="422">
        <v>0.48</v>
      </c>
      <c r="F2156" s="422">
        <v>0</v>
      </c>
      <c r="G2156" s="422">
        <v>0.48</v>
      </c>
    </row>
    <row r="2157" spans="1:7" ht="105">
      <c r="A2157" s="536" t="s">
        <v>7312</v>
      </c>
      <c r="B2157" s="419">
        <v>104093</v>
      </c>
      <c r="C2157" s="420" t="s">
        <v>4332</v>
      </c>
      <c r="D2157" s="421" t="s">
        <v>799</v>
      </c>
      <c r="E2157" s="422">
        <v>0.08</v>
      </c>
      <c r="F2157" s="422">
        <v>0</v>
      </c>
      <c r="G2157" s="422">
        <v>0.08</v>
      </c>
    </row>
    <row r="2158" spans="1:7" ht="105">
      <c r="A2158" s="536" t="s">
        <v>7312</v>
      </c>
      <c r="B2158" s="419">
        <v>104094</v>
      </c>
      <c r="C2158" s="420" t="s">
        <v>4333</v>
      </c>
      <c r="D2158" s="421" t="s">
        <v>799</v>
      </c>
      <c r="E2158" s="422">
        <v>0.02</v>
      </c>
      <c r="F2158" s="422">
        <v>0</v>
      </c>
      <c r="G2158" s="422">
        <v>0.02</v>
      </c>
    </row>
    <row r="2159" spans="1:7" ht="105">
      <c r="A2159" s="536" t="s">
        <v>7312</v>
      </c>
      <c r="B2159" s="419">
        <v>104095</v>
      </c>
      <c r="C2159" s="420" t="s">
        <v>4334</v>
      </c>
      <c r="D2159" s="421" t="s">
        <v>799</v>
      </c>
      <c r="E2159" s="422">
        <v>0.1</v>
      </c>
      <c r="F2159" s="422">
        <v>0</v>
      </c>
      <c r="G2159" s="422">
        <v>0.1</v>
      </c>
    </row>
    <row r="2160" spans="1:7" ht="105">
      <c r="A2160" s="536" t="s">
        <v>7312</v>
      </c>
      <c r="B2160" s="419">
        <v>104096</v>
      </c>
      <c r="C2160" s="420" t="s">
        <v>4335</v>
      </c>
      <c r="D2160" s="421" t="s">
        <v>799</v>
      </c>
      <c r="E2160" s="422">
        <v>0.66</v>
      </c>
      <c r="F2160" s="422">
        <v>0</v>
      </c>
      <c r="G2160" s="422">
        <v>0.66</v>
      </c>
    </row>
    <row r="2161" spans="1:7" ht="105">
      <c r="A2161" s="536" t="s">
        <v>7312</v>
      </c>
      <c r="B2161" s="419">
        <v>102903</v>
      </c>
      <c r="C2161" s="420" t="s">
        <v>5889</v>
      </c>
      <c r="D2161" s="421" t="s">
        <v>799</v>
      </c>
      <c r="E2161" s="422">
        <v>12.34</v>
      </c>
      <c r="F2161" s="422">
        <v>0</v>
      </c>
      <c r="G2161" s="422">
        <v>12.34</v>
      </c>
    </row>
    <row r="2162" spans="1:7" ht="105">
      <c r="A2162" s="536" t="s">
        <v>7312</v>
      </c>
      <c r="B2162" s="419">
        <v>89029</v>
      </c>
      <c r="C2162" s="420" t="s">
        <v>3168</v>
      </c>
      <c r="D2162" s="421" t="s">
        <v>799</v>
      </c>
      <c r="E2162" s="422">
        <v>33.340000000000003</v>
      </c>
      <c r="F2162" s="422">
        <v>0</v>
      </c>
      <c r="G2162" s="422">
        <v>33.340000000000003</v>
      </c>
    </row>
    <row r="2163" spans="1:7" ht="105">
      <c r="A2163" s="536" t="s">
        <v>7312</v>
      </c>
      <c r="B2163" s="419">
        <v>89030</v>
      </c>
      <c r="C2163" s="420" t="s">
        <v>3169</v>
      </c>
      <c r="D2163" s="421" t="s">
        <v>799</v>
      </c>
      <c r="E2163" s="422">
        <v>14.68</v>
      </c>
      <c r="F2163" s="422">
        <v>0</v>
      </c>
      <c r="G2163" s="422">
        <v>14.68</v>
      </c>
    </row>
    <row r="2164" spans="1:7" ht="105">
      <c r="A2164" s="536" t="s">
        <v>7312</v>
      </c>
      <c r="B2164" s="419">
        <v>5724</v>
      </c>
      <c r="C2164" s="420" t="s">
        <v>3166</v>
      </c>
      <c r="D2164" s="421" t="s">
        <v>799</v>
      </c>
      <c r="E2164" s="422">
        <v>59.61</v>
      </c>
      <c r="F2164" s="422">
        <v>0</v>
      </c>
      <c r="G2164" s="422">
        <v>59.61</v>
      </c>
    </row>
    <row r="2165" spans="1:7" ht="105">
      <c r="A2165" s="536" t="s">
        <v>7312</v>
      </c>
      <c r="B2165" s="419">
        <v>53817</v>
      </c>
      <c r="C2165" s="420" t="s">
        <v>3167</v>
      </c>
      <c r="D2165" s="421" t="s">
        <v>799</v>
      </c>
      <c r="E2165" s="422">
        <v>66.08</v>
      </c>
      <c r="F2165" s="422">
        <v>0</v>
      </c>
      <c r="G2165" s="422">
        <v>66.08</v>
      </c>
    </row>
    <row r="2166" spans="1:7" ht="105">
      <c r="A2166" s="536" t="s">
        <v>7312</v>
      </c>
      <c r="B2166" s="419">
        <v>88839</v>
      </c>
      <c r="C2166" s="420" t="s">
        <v>3172</v>
      </c>
      <c r="D2166" s="421" t="s">
        <v>799</v>
      </c>
      <c r="E2166" s="422">
        <v>34.9</v>
      </c>
      <c r="F2166" s="422">
        <v>0</v>
      </c>
      <c r="G2166" s="422">
        <v>34.9</v>
      </c>
    </row>
    <row r="2167" spans="1:7" ht="105">
      <c r="A2167" s="536" t="s">
        <v>7312</v>
      </c>
      <c r="B2167" s="419">
        <v>88840</v>
      </c>
      <c r="C2167" s="420" t="s">
        <v>3173</v>
      </c>
      <c r="D2167" s="421" t="s">
        <v>799</v>
      </c>
      <c r="E2167" s="422">
        <v>15.37</v>
      </c>
      <c r="F2167" s="422">
        <v>0</v>
      </c>
      <c r="G2167" s="422">
        <v>15.37</v>
      </c>
    </row>
    <row r="2168" spans="1:7" ht="105">
      <c r="A2168" s="536" t="s">
        <v>7312</v>
      </c>
      <c r="B2168" s="419">
        <v>88841</v>
      </c>
      <c r="C2168" s="420" t="s">
        <v>3174</v>
      </c>
      <c r="D2168" s="421" t="s">
        <v>799</v>
      </c>
      <c r="E2168" s="422">
        <v>62.39</v>
      </c>
      <c r="F2168" s="422">
        <v>0</v>
      </c>
      <c r="G2168" s="422">
        <v>62.39</v>
      </c>
    </row>
    <row r="2169" spans="1:7" ht="105">
      <c r="A2169" s="536" t="s">
        <v>7312</v>
      </c>
      <c r="B2169" s="419">
        <v>88842</v>
      </c>
      <c r="C2169" s="420" t="s">
        <v>3175</v>
      </c>
      <c r="D2169" s="421" t="s">
        <v>799</v>
      </c>
      <c r="E2169" s="422">
        <v>82.66</v>
      </c>
      <c r="F2169" s="422">
        <v>0</v>
      </c>
      <c r="G2169" s="422">
        <v>82.66</v>
      </c>
    </row>
    <row r="2170" spans="1:7" ht="105">
      <c r="A2170" s="536" t="s">
        <v>7312</v>
      </c>
      <c r="B2170" s="419">
        <v>89009</v>
      </c>
      <c r="C2170" s="420" t="s">
        <v>3185</v>
      </c>
      <c r="D2170" s="421" t="s">
        <v>799</v>
      </c>
      <c r="E2170" s="422">
        <v>43.22</v>
      </c>
      <c r="F2170" s="422">
        <v>0</v>
      </c>
      <c r="G2170" s="422">
        <v>43.22</v>
      </c>
    </row>
    <row r="2171" spans="1:7" ht="105">
      <c r="A2171" s="536" t="s">
        <v>7312</v>
      </c>
      <c r="B2171" s="419">
        <v>89010</v>
      </c>
      <c r="C2171" s="420" t="s">
        <v>3186</v>
      </c>
      <c r="D2171" s="421" t="s">
        <v>799</v>
      </c>
      <c r="E2171" s="422">
        <v>19.04</v>
      </c>
      <c r="F2171" s="422">
        <v>0</v>
      </c>
      <c r="G2171" s="422">
        <v>19.04</v>
      </c>
    </row>
    <row r="2172" spans="1:7" ht="105">
      <c r="A2172" s="536" t="s">
        <v>7312</v>
      </c>
      <c r="B2172" s="419">
        <v>53810</v>
      </c>
      <c r="C2172" s="420" t="s">
        <v>3184</v>
      </c>
      <c r="D2172" s="421" t="s">
        <v>799</v>
      </c>
      <c r="E2172" s="422">
        <v>77.28</v>
      </c>
      <c r="F2172" s="422">
        <v>0</v>
      </c>
      <c r="G2172" s="422">
        <v>77.28</v>
      </c>
    </row>
    <row r="2173" spans="1:7" ht="105">
      <c r="A2173" s="536" t="s">
        <v>7312</v>
      </c>
      <c r="B2173" s="419">
        <v>5721</v>
      </c>
      <c r="C2173" s="420" t="s">
        <v>3187</v>
      </c>
      <c r="D2173" s="421" t="s">
        <v>799</v>
      </c>
      <c r="E2173" s="422">
        <v>99.19</v>
      </c>
      <c r="F2173" s="422">
        <v>0</v>
      </c>
      <c r="G2173" s="422">
        <v>99.19</v>
      </c>
    </row>
    <row r="2174" spans="1:7" ht="105">
      <c r="A2174" s="536" t="s">
        <v>7312</v>
      </c>
      <c r="B2174" s="419">
        <v>89017</v>
      </c>
      <c r="C2174" s="420" t="s">
        <v>3192</v>
      </c>
      <c r="D2174" s="421" t="s">
        <v>799</v>
      </c>
      <c r="E2174" s="422">
        <v>42.96</v>
      </c>
      <c r="F2174" s="422">
        <v>0</v>
      </c>
      <c r="G2174" s="422">
        <v>42.96</v>
      </c>
    </row>
    <row r="2175" spans="1:7" ht="105">
      <c r="A2175" s="536" t="s">
        <v>7312</v>
      </c>
      <c r="B2175" s="419">
        <v>89018</v>
      </c>
      <c r="C2175" s="420" t="s">
        <v>3193</v>
      </c>
      <c r="D2175" s="421" t="s">
        <v>799</v>
      </c>
      <c r="E2175" s="422">
        <v>18.920000000000002</v>
      </c>
      <c r="F2175" s="422">
        <v>0</v>
      </c>
      <c r="G2175" s="422">
        <v>18.920000000000002</v>
      </c>
    </row>
    <row r="2176" spans="1:7" ht="105">
      <c r="A2176" s="536" t="s">
        <v>7312</v>
      </c>
      <c r="B2176" s="419">
        <v>53806</v>
      </c>
      <c r="C2176" s="420" t="s">
        <v>3191</v>
      </c>
      <c r="D2176" s="421" t="s">
        <v>799</v>
      </c>
      <c r="E2176" s="422">
        <v>76.81</v>
      </c>
      <c r="F2176" s="422">
        <v>0</v>
      </c>
      <c r="G2176" s="422">
        <v>76.81</v>
      </c>
    </row>
    <row r="2177" spans="1:7" ht="105">
      <c r="A2177" s="536" t="s">
        <v>7312</v>
      </c>
      <c r="B2177" s="419">
        <v>5718</v>
      </c>
      <c r="C2177" s="420" t="s">
        <v>3190</v>
      </c>
      <c r="D2177" s="421" t="s">
        <v>799</v>
      </c>
      <c r="E2177" s="422">
        <v>112.42</v>
      </c>
      <c r="F2177" s="422">
        <v>0</v>
      </c>
      <c r="G2177" s="422">
        <v>112.42</v>
      </c>
    </row>
    <row r="2178" spans="1:7" ht="105">
      <c r="A2178" s="536" t="s">
        <v>7312</v>
      </c>
      <c r="B2178" s="419">
        <v>89013</v>
      </c>
      <c r="C2178" s="420" t="s">
        <v>3180</v>
      </c>
      <c r="D2178" s="421" t="s">
        <v>799</v>
      </c>
      <c r="E2178" s="422">
        <v>141.59</v>
      </c>
      <c r="F2178" s="422">
        <v>0</v>
      </c>
      <c r="G2178" s="422">
        <v>141.59</v>
      </c>
    </row>
    <row r="2179" spans="1:7" ht="105">
      <c r="A2179" s="536" t="s">
        <v>7312</v>
      </c>
      <c r="B2179" s="419">
        <v>89014</v>
      </c>
      <c r="C2179" s="420" t="s">
        <v>3181</v>
      </c>
      <c r="D2179" s="421" t="s">
        <v>799</v>
      </c>
      <c r="E2179" s="422">
        <v>62.37</v>
      </c>
      <c r="F2179" s="422">
        <v>0</v>
      </c>
      <c r="G2179" s="422">
        <v>62.37</v>
      </c>
    </row>
    <row r="2180" spans="1:7" ht="105">
      <c r="A2180" s="536" t="s">
        <v>7312</v>
      </c>
      <c r="B2180" s="419">
        <v>53814</v>
      </c>
      <c r="C2180" s="420" t="s">
        <v>3179</v>
      </c>
      <c r="D2180" s="421" t="s">
        <v>799</v>
      </c>
      <c r="E2180" s="422">
        <v>253.14</v>
      </c>
      <c r="F2180" s="422">
        <v>0</v>
      </c>
      <c r="G2180" s="422">
        <v>253.14</v>
      </c>
    </row>
    <row r="2181" spans="1:7" ht="105">
      <c r="A2181" s="536" t="s">
        <v>7312</v>
      </c>
      <c r="B2181" s="419">
        <v>5722</v>
      </c>
      <c r="C2181" s="420" t="s">
        <v>3176</v>
      </c>
      <c r="D2181" s="421" t="s">
        <v>799</v>
      </c>
      <c r="E2181" s="422">
        <v>229.39</v>
      </c>
      <c r="F2181" s="422">
        <v>0</v>
      </c>
      <c r="G2181" s="422">
        <v>229.39</v>
      </c>
    </row>
    <row r="2182" spans="1:7" ht="105">
      <c r="A2182" s="536" t="s">
        <v>7312</v>
      </c>
      <c r="B2182" s="419">
        <v>96015</v>
      </c>
      <c r="C2182" s="420" t="s">
        <v>3128</v>
      </c>
      <c r="D2182" s="421" t="s">
        <v>799</v>
      </c>
      <c r="E2182" s="422">
        <v>22.72</v>
      </c>
      <c r="F2182" s="422">
        <v>0</v>
      </c>
      <c r="G2182" s="422">
        <v>22.72</v>
      </c>
    </row>
    <row r="2183" spans="1:7" ht="105">
      <c r="A2183" s="536" t="s">
        <v>7312</v>
      </c>
      <c r="B2183" s="419">
        <v>96016</v>
      </c>
      <c r="C2183" s="420" t="s">
        <v>3129</v>
      </c>
      <c r="D2183" s="421" t="s">
        <v>799</v>
      </c>
      <c r="E2183" s="422">
        <v>6.09</v>
      </c>
      <c r="F2183" s="422">
        <v>0</v>
      </c>
      <c r="G2183" s="422">
        <v>6.09</v>
      </c>
    </row>
    <row r="2184" spans="1:7" ht="105">
      <c r="A2184" s="536" t="s">
        <v>7312</v>
      </c>
      <c r="B2184" s="419">
        <v>96018</v>
      </c>
      <c r="C2184" s="420" t="s">
        <v>3130</v>
      </c>
      <c r="D2184" s="421" t="s">
        <v>799</v>
      </c>
      <c r="E2184" s="422">
        <v>24.85</v>
      </c>
      <c r="F2184" s="422">
        <v>0</v>
      </c>
      <c r="G2184" s="422">
        <v>24.85</v>
      </c>
    </row>
    <row r="2185" spans="1:7" ht="105">
      <c r="A2185" s="536" t="s">
        <v>7312</v>
      </c>
      <c r="B2185" s="419">
        <v>96019</v>
      </c>
      <c r="C2185" s="420" t="s">
        <v>3131</v>
      </c>
      <c r="D2185" s="421" t="s">
        <v>799</v>
      </c>
      <c r="E2185" s="422">
        <v>102.29</v>
      </c>
      <c r="F2185" s="422">
        <v>0</v>
      </c>
      <c r="G2185" s="422">
        <v>102.29</v>
      </c>
    </row>
    <row r="2186" spans="1:7" ht="105">
      <c r="A2186" s="536" t="s">
        <v>7312</v>
      </c>
      <c r="B2186" s="419">
        <v>96008</v>
      </c>
      <c r="C2186" s="420" t="s">
        <v>3144</v>
      </c>
      <c r="D2186" s="421" t="s">
        <v>799</v>
      </c>
      <c r="E2186" s="422">
        <v>22.93</v>
      </c>
      <c r="F2186" s="422">
        <v>0</v>
      </c>
      <c r="G2186" s="422">
        <v>22.93</v>
      </c>
    </row>
    <row r="2187" spans="1:7" ht="105">
      <c r="A2187" s="536" t="s">
        <v>7312</v>
      </c>
      <c r="B2187" s="419">
        <v>96009</v>
      </c>
      <c r="C2187" s="420" t="s">
        <v>3145</v>
      </c>
      <c r="D2187" s="421" t="s">
        <v>799</v>
      </c>
      <c r="E2187" s="422">
        <v>6.15</v>
      </c>
      <c r="F2187" s="422">
        <v>0</v>
      </c>
      <c r="G2187" s="422">
        <v>6.15</v>
      </c>
    </row>
    <row r="2188" spans="1:7" ht="105">
      <c r="A2188" s="536" t="s">
        <v>7312</v>
      </c>
      <c r="B2188" s="419">
        <v>96011</v>
      </c>
      <c r="C2188" s="420" t="s">
        <v>3146</v>
      </c>
      <c r="D2188" s="421" t="s">
        <v>799</v>
      </c>
      <c r="E2188" s="422">
        <v>25.08</v>
      </c>
      <c r="F2188" s="422">
        <v>0</v>
      </c>
      <c r="G2188" s="422">
        <v>25.08</v>
      </c>
    </row>
    <row r="2189" spans="1:7" ht="105">
      <c r="A2189" s="536" t="s">
        <v>7312</v>
      </c>
      <c r="B2189" s="419">
        <v>96012</v>
      </c>
      <c r="C2189" s="420" t="s">
        <v>3147</v>
      </c>
      <c r="D2189" s="421" t="s">
        <v>799</v>
      </c>
      <c r="E2189" s="422">
        <v>102.29</v>
      </c>
      <c r="F2189" s="422">
        <v>0</v>
      </c>
      <c r="G2189" s="422">
        <v>102.29</v>
      </c>
    </row>
    <row r="2190" spans="1:7" ht="105">
      <c r="A2190" s="536" t="s">
        <v>7312</v>
      </c>
      <c r="B2190" s="419">
        <v>96023</v>
      </c>
      <c r="C2190" s="420" t="s">
        <v>3134</v>
      </c>
      <c r="D2190" s="421" t="s">
        <v>799</v>
      </c>
      <c r="E2190" s="422">
        <v>17.57</v>
      </c>
      <c r="F2190" s="422">
        <v>0</v>
      </c>
      <c r="G2190" s="422">
        <v>17.57</v>
      </c>
    </row>
    <row r="2191" spans="1:7" ht="105">
      <c r="A2191" s="536" t="s">
        <v>7312</v>
      </c>
      <c r="B2191" s="419">
        <v>96024</v>
      </c>
      <c r="C2191" s="420" t="s">
        <v>3135</v>
      </c>
      <c r="D2191" s="421" t="s">
        <v>799</v>
      </c>
      <c r="E2191" s="422">
        <v>4.7</v>
      </c>
      <c r="F2191" s="422">
        <v>0</v>
      </c>
      <c r="G2191" s="422">
        <v>4.7</v>
      </c>
    </row>
    <row r="2192" spans="1:7" ht="105">
      <c r="A2192" s="536" t="s">
        <v>7312</v>
      </c>
      <c r="B2192" s="419">
        <v>96026</v>
      </c>
      <c r="C2192" s="420" t="s">
        <v>3136</v>
      </c>
      <c r="D2192" s="421" t="s">
        <v>799</v>
      </c>
      <c r="E2192" s="422">
        <v>19.21</v>
      </c>
      <c r="F2192" s="422">
        <v>0</v>
      </c>
      <c r="G2192" s="422">
        <v>19.21</v>
      </c>
    </row>
    <row r="2193" spans="1:7" ht="105">
      <c r="A2193" s="536" t="s">
        <v>7312</v>
      </c>
      <c r="B2193" s="419">
        <v>96027</v>
      </c>
      <c r="C2193" s="420" t="s">
        <v>3137</v>
      </c>
      <c r="D2193" s="421" t="s">
        <v>799</v>
      </c>
      <c r="E2193" s="422">
        <v>71.27</v>
      </c>
      <c r="F2193" s="422">
        <v>0</v>
      </c>
      <c r="G2193" s="422">
        <v>71.27</v>
      </c>
    </row>
    <row r="2194" spans="1:7" ht="105">
      <c r="A2194" s="536" t="s">
        <v>7312</v>
      </c>
      <c r="B2194" s="419">
        <v>96053</v>
      </c>
      <c r="C2194" s="420" t="s">
        <v>3148</v>
      </c>
      <c r="D2194" s="421" t="s">
        <v>799</v>
      </c>
      <c r="E2194" s="422">
        <v>17.78</v>
      </c>
      <c r="F2194" s="422">
        <v>0</v>
      </c>
      <c r="G2194" s="422">
        <v>17.78</v>
      </c>
    </row>
    <row r="2195" spans="1:7" ht="105">
      <c r="A2195" s="536" t="s">
        <v>7312</v>
      </c>
      <c r="B2195" s="419">
        <v>96055</v>
      </c>
      <c r="C2195" s="420" t="s">
        <v>3149</v>
      </c>
      <c r="D2195" s="421" t="s">
        <v>799</v>
      </c>
      <c r="E2195" s="422">
        <v>4.76</v>
      </c>
      <c r="F2195" s="422">
        <v>0</v>
      </c>
      <c r="G2195" s="422">
        <v>4.76</v>
      </c>
    </row>
    <row r="2196" spans="1:7" ht="105">
      <c r="A2196" s="536" t="s">
        <v>7312</v>
      </c>
      <c r="B2196" s="419">
        <v>96056</v>
      </c>
      <c r="C2196" s="420" t="s">
        <v>3150</v>
      </c>
      <c r="D2196" s="421" t="s">
        <v>799</v>
      </c>
      <c r="E2196" s="422">
        <v>19.440000000000001</v>
      </c>
      <c r="F2196" s="422">
        <v>0</v>
      </c>
      <c r="G2196" s="422">
        <v>19.440000000000001</v>
      </c>
    </row>
    <row r="2197" spans="1:7" ht="105">
      <c r="A2197" s="536" t="s">
        <v>7312</v>
      </c>
      <c r="B2197" s="419">
        <v>96057</v>
      </c>
      <c r="C2197" s="420" t="s">
        <v>3151</v>
      </c>
      <c r="D2197" s="421" t="s">
        <v>799</v>
      </c>
      <c r="E2197" s="422">
        <v>71.27</v>
      </c>
      <c r="F2197" s="422">
        <v>0</v>
      </c>
      <c r="G2197" s="422">
        <v>71.27</v>
      </c>
    </row>
    <row r="2198" spans="1:7" ht="105">
      <c r="A2198" s="536" t="s">
        <v>7312</v>
      </c>
      <c r="B2198" s="419">
        <v>7063</v>
      </c>
      <c r="C2198" s="420" t="s">
        <v>3156</v>
      </c>
      <c r="D2198" s="421" t="s">
        <v>799</v>
      </c>
      <c r="E2198" s="422">
        <v>19.27</v>
      </c>
      <c r="F2198" s="422">
        <v>0</v>
      </c>
      <c r="G2198" s="422">
        <v>19.27</v>
      </c>
    </row>
    <row r="2199" spans="1:7" ht="105">
      <c r="A2199" s="536" t="s">
        <v>7312</v>
      </c>
      <c r="B2199" s="419">
        <v>7064</v>
      </c>
      <c r="C2199" s="420" t="s">
        <v>3157</v>
      </c>
      <c r="D2199" s="421" t="s">
        <v>799</v>
      </c>
      <c r="E2199" s="422">
        <v>5.2</v>
      </c>
      <c r="F2199" s="422">
        <v>0</v>
      </c>
      <c r="G2199" s="422">
        <v>5.2</v>
      </c>
    </row>
    <row r="2200" spans="1:7" ht="105">
      <c r="A2200" s="536" t="s">
        <v>7312</v>
      </c>
      <c r="B2200" s="419">
        <v>7065</v>
      </c>
      <c r="C2200" s="420" t="s">
        <v>3158</v>
      </c>
      <c r="D2200" s="421" t="s">
        <v>799</v>
      </c>
      <c r="E2200" s="422">
        <v>21.08</v>
      </c>
      <c r="F2200" s="422">
        <v>0</v>
      </c>
      <c r="G2200" s="422">
        <v>21.08</v>
      </c>
    </row>
    <row r="2201" spans="1:7" ht="105">
      <c r="A2201" s="536" t="s">
        <v>7312</v>
      </c>
      <c r="B2201" s="419">
        <v>7066</v>
      </c>
      <c r="C2201" s="420" t="s">
        <v>3159</v>
      </c>
      <c r="D2201" s="421" t="s">
        <v>799</v>
      </c>
      <c r="E2201" s="422">
        <v>102.29</v>
      </c>
      <c r="F2201" s="422">
        <v>0</v>
      </c>
      <c r="G2201" s="422">
        <v>102.29</v>
      </c>
    </row>
    <row r="2202" spans="1:7" ht="105">
      <c r="A2202" s="536" t="s">
        <v>7312</v>
      </c>
      <c r="B2202" s="419">
        <v>89033</v>
      </c>
      <c r="C2202" s="420" t="s">
        <v>3162</v>
      </c>
      <c r="D2202" s="421" t="s">
        <v>799</v>
      </c>
      <c r="E2202" s="422">
        <v>14.12</v>
      </c>
      <c r="F2202" s="422">
        <v>0</v>
      </c>
      <c r="G2202" s="422">
        <v>14.12</v>
      </c>
    </row>
    <row r="2203" spans="1:7" ht="105">
      <c r="A2203" s="536" t="s">
        <v>7312</v>
      </c>
      <c r="B2203" s="419">
        <v>89034</v>
      </c>
      <c r="C2203" s="420" t="s">
        <v>3163</v>
      </c>
      <c r="D2203" s="421" t="s">
        <v>799</v>
      </c>
      <c r="E2203" s="422">
        <v>3.78</v>
      </c>
      <c r="F2203" s="422">
        <v>0</v>
      </c>
      <c r="G2203" s="422">
        <v>3.78</v>
      </c>
    </row>
    <row r="2204" spans="1:7" ht="105">
      <c r="A2204" s="536" t="s">
        <v>7312</v>
      </c>
      <c r="B2204" s="419">
        <v>5714</v>
      </c>
      <c r="C2204" s="420" t="s">
        <v>3152</v>
      </c>
      <c r="D2204" s="421" t="s">
        <v>799</v>
      </c>
      <c r="E2204" s="422">
        <v>15.44</v>
      </c>
      <c r="F2204" s="422">
        <v>0</v>
      </c>
      <c r="G2204" s="422">
        <v>15.44</v>
      </c>
    </row>
    <row r="2205" spans="1:7" ht="105">
      <c r="A2205" s="536" t="s">
        <v>7312</v>
      </c>
      <c r="B2205" s="419">
        <v>5715</v>
      </c>
      <c r="C2205" s="420" t="s">
        <v>3153</v>
      </c>
      <c r="D2205" s="421" t="s">
        <v>799</v>
      </c>
      <c r="E2205" s="422">
        <v>71.27</v>
      </c>
      <c r="F2205" s="422">
        <v>0</v>
      </c>
      <c r="G2205" s="422">
        <v>71.27</v>
      </c>
    </row>
    <row r="2206" spans="1:7" ht="105">
      <c r="A2206" s="536" t="s">
        <v>7312</v>
      </c>
      <c r="B2206" s="419">
        <v>102909</v>
      </c>
      <c r="C2206" s="420" t="s">
        <v>5890</v>
      </c>
      <c r="D2206" s="421" t="s">
        <v>799</v>
      </c>
      <c r="E2206" s="422">
        <v>2.89</v>
      </c>
      <c r="F2206" s="422">
        <v>0</v>
      </c>
      <c r="G2206" s="422">
        <v>2.89</v>
      </c>
    </row>
    <row r="2207" spans="1:7" ht="105">
      <c r="A2207" s="536" t="s">
        <v>7312</v>
      </c>
      <c r="B2207" s="419">
        <v>93435</v>
      </c>
      <c r="C2207" s="420" t="s">
        <v>5863</v>
      </c>
      <c r="D2207" s="421" t="s">
        <v>799</v>
      </c>
      <c r="E2207" s="422">
        <v>9.1300000000000008</v>
      </c>
      <c r="F2207" s="422">
        <v>0</v>
      </c>
      <c r="G2207" s="422">
        <v>9.1300000000000008</v>
      </c>
    </row>
    <row r="2208" spans="1:7" ht="105">
      <c r="A2208" s="536" t="s">
        <v>7312</v>
      </c>
      <c r="B2208" s="419">
        <v>93436</v>
      </c>
      <c r="C2208" s="420" t="s">
        <v>5864</v>
      </c>
      <c r="D2208" s="421" t="s">
        <v>799</v>
      </c>
      <c r="E2208" s="422">
        <v>2.81</v>
      </c>
      <c r="F2208" s="422">
        <v>0</v>
      </c>
      <c r="G2208" s="422">
        <v>2.81</v>
      </c>
    </row>
    <row r="2209" spans="1:7" ht="105">
      <c r="A2209" s="536" t="s">
        <v>7312</v>
      </c>
      <c r="B2209" s="419">
        <v>93437</v>
      </c>
      <c r="C2209" s="420" t="s">
        <v>5865</v>
      </c>
      <c r="D2209" s="421" t="s">
        <v>799</v>
      </c>
      <c r="E2209" s="422">
        <v>9.99</v>
      </c>
      <c r="F2209" s="422">
        <v>0</v>
      </c>
      <c r="G2209" s="422">
        <v>9.99</v>
      </c>
    </row>
    <row r="2210" spans="1:7" ht="105">
      <c r="A2210" s="536" t="s">
        <v>7312</v>
      </c>
      <c r="B2210" s="419">
        <v>93438</v>
      </c>
      <c r="C2210" s="420" t="s">
        <v>5866</v>
      </c>
      <c r="D2210" s="421" t="s">
        <v>799</v>
      </c>
      <c r="E2210" s="422">
        <v>118.81</v>
      </c>
      <c r="F2210" s="422">
        <v>0</v>
      </c>
      <c r="G2210" s="422">
        <v>118.81</v>
      </c>
    </row>
    <row r="2211" spans="1:7" ht="105">
      <c r="A2211" s="536" t="s">
        <v>7312</v>
      </c>
      <c r="B2211" s="419">
        <v>100643</v>
      </c>
      <c r="C2211" s="420" t="s">
        <v>3364</v>
      </c>
      <c r="D2211" s="421" t="s">
        <v>799</v>
      </c>
      <c r="E2211" s="422">
        <v>409.36</v>
      </c>
      <c r="F2211" s="422">
        <v>0</v>
      </c>
      <c r="G2211" s="422">
        <v>409.36</v>
      </c>
    </row>
    <row r="2212" spans="1:7" ht="105">
      <c r="A2212" s="536" t="s">
        <v>7312</v>
      </c>
      <c r="B2212" s="419">
        <v>100644</v>
      </c>
      <c r="C2212" s="420" t="s">
        <v>3365</v>
      </c>
      <c r="D2212" s="421" t="s">
        <v>799</v>
      </c>
      <c r="E2212" s="422">
        <v>144.29</v>
      </c>
      <c r="F2212" s="422">
        <v>0</v>
      </c>
      <c r="G2212" s="422">
        <v>144.29</v>
      </c>
    </row>
    <row r="2213" spans="1:7" ht="105">
      <c r="A2213" s="536" t="s">
        <v>7312</v>
      </c>
      <c r="B2213" s="419">
        <v>100645</v>
      </c>
      <c r="C2213" s="420" t="s">
        <v>3366</v>
      </c>
      <c r="D2213" s="421" t="s">
        <v>799</v>
      </c>
      <c r="E2213" s="422">
        <v>658.04</v>
      </c>
      <c r="F2213" s="422">
        <v>0</v>
      </c>
      <c r="G2213" s="422">
        <v>658.04</v>
      </c>
    </row>
    <row r="2214" spans="1:7" ht="105">
      <c r="A2214" s="536" t="s">
        <v>7312</v>
      </c>
      <c r="B2214" s="419">
        <v>100646</v>
      </c>
      <c r="C2214" s="420" t="s">
        <v>3367</v>
      </c>
      <c r="D2214" s="421" t="s">
        <v>799</v>
      </c>
      <c r="E2214" s="422">
        <v>5697</v>
      </c>
      <c r="F2214" s="422">
        <v>0</v>
      </c>
      <c r="G2214" s="422">
        <v>5697</v>
      </c>
    </row>
    <row r="2215" spans="1:7" ht="105">
      <c r="A2215" s="536" t="s">
        <v>7312</v>
      </c>
      <c r="B2215" s="419">
        <v>95116</v>
      </c>
      <c r="C2215" s="420" t="s">
        <v>3381</v>
      </c>
      <c r="D2215" s="421" t="s">
        <v>799</v>
      </c>
      <c r="E2215" s="422">
        <v>32.549999999999997</v>
      </c>
      <c r="F2215" s="422">
        <v>0</v>
      </c>
      <c r="G2215" s="422">
        <v>32.549999999999997</v>
      </c>
    </row>
    <row r="2216" spans="1:7" ht="105">
      <c r="A2216" s="536" t="s">
        <v>7312</v>
      </c>
      <c r="B2216" s="419">
        <v>95117</v>
      </c>
      <c r="C2216" s="420" t="s">
        <v>3382</v>
      </c>
      <c r="D2216" s="421" t="s">
        <v>799</v>
      </c>
      <c r="E2216" s="422">
        <v>10.039999999999999</v>
      </c>
      <c r="F2216" s="422">
        <v>0</v>
      </c>
      <c r="G2216" s="422">
        <v>10.039999999999999</v>
      </c>
    </row>
    <row r="2217" spans="1:7" ht="105">
      <c r="A2217" s="536" t="s">
        <v>7312</v>
      </c>
      <c r="B2217" s="419">
        <v>53794</v>
      </c>
      <c r="C2217" s="420" t="s">
        <v>3385</v>
      </c>
      <c r="D2217" s="421" t="s">
        <v>799</v>
      </c>
      <c r="E2217" s="422">
        <v>35.619999999999997</v>
      </c>
      <c r="F2217" s="422">
        <v>0</v>
      </c>
      <c r="G2217" s="422">
        <v>35.619999999999997</v>
      </c>
    </row>
    <row r="2218" spans="1:7" ht="105">
      <c r="A2218" s="536" t="s">
        <v>7312</v>
      </c>
      <c r="B2218" s="419">
        <v>5703</v>
      </c>
      <c r="C2218" s="420" t="s">
        <v>3380</v>
      </c>
      <c r="D2218" s="421" t="s">
        <v>799</v>
      </c>
      <c r="E2218" s="422">
        <v>16.89</v>
      </c>
      <c r="F2218" s="422">
        <v>0</v>
      </c>
      <c r="G2218" s="422">
        <v>16.89</v>
      </c>
    </row>
    <row r="2219" spans="1:7" ht="105">
      <c r="A2219" s="536" t="s">
        <v>7312</v>
      </c>
      <c r="B2219" s="419">
        <v>88847</v>
      </c>
      <c r="C2219" s="420" t="s">
        <v>3378</v>
      </c>
      <c r="D2219" s="421" t="s">
        <v>799</v>
      </c>
      <c r="E2219" s="422">
        <v>22.82</v>
      </c>
      <c r="F2219" s="422">
        <v>0</v>
      </c>
      <c r="G2219" s="422">
        <v>22.82</v>
      </c>
    </row>
    <row r="2220" spans="1:7" ht="105">
      <c r="A2220" s="536" t="s">
        <v>7312</v>
      </c>
      <c r="B2220" s="419">
        <v>88848</v>
      </c>
      <c r="C2220" s="420" t="s">
        <v>3379</v>
      </c>
      <c r="D2220" s="421" t="s">
        <v>799</v>
      </c>
      <c r="E2220" s="422">
        <v>9.3800000000000008</v>
      </c>
      <c r="F2220" s="422">
        <v>0</v>
      </c>
      <c r="G2220" s="422">
        <v>9.3800000000000008</v>
      </c>
    </row>
    <row r="2221" spans="1:7" ht="105">
      <c r="A2221" s="536" t="s">
        <v>7312</v>
      </c>
      <c r="B2221" s="419">
        <v>5741</v>
      </c>
      <c r="C2221" s="420" t="s">
        <v>3374</v>
      </c>
      <c r="D2221" s="421" t="s">
        <v>799</v>
      </c>
      <c r="E2221" s="422">
        <v>42.78</v>
      </c>
      <c r="F2221" s="422">
        <v>0</v>
      </c>
      <c r="G2221" s="422">
        <v>42.78</v>
      </c>
    </row>
    <row r="2222" spans="1:7" ht="105">
      <c r="A2222" s="536" t="s">
        <v>7312</v>
      </c>
      <c r="B2222" s="419">
        <v>5742</v>
      </c>
      <c r="C2222" s="420" t="s">
        <v>3375</v>
      </c>
      <c r="D2222" s="421" t="s">
        <v>799</v>
      </c>
      <c r="E2222" s="422">
        <v>29.18</v>
      </c>
      <c r="F2222" s="422">
        <v>0</v>
      </c>
      <c r="G2222" s="422">
        <v>29.18</v>
      </c>
    </row>
    <row r="2223" spans="1:7" ht="105">
      <c r="A2223" s="536" t="s">
        <v>7312</v>
      </c>
      <c r="B2223" s="419">
        <v>100637</v>
      </c>
      <c r="C2223" s="420" t="s">
        <v>3370</v>
      </c>
      <c r="D2223" s="421" t="s">
        <v>799</v>
      </c>
      <c r="E2223" s="422">
        <v>199.78</v>
      </c>
      <c r="F2223" s="422">
        <v>0</v>
      </c>
      <c r="G2223" s="422">
        <v>199.78</v>
      </c>
    </row>
    <row r="2224" spans="1:7" ht="105">
      <c r="A2224" s="536" t="s">
        <v>7312</v>
      </c>
      <c r="B2224" s="419">
        <v>100638</v>
      </c>
      <c r="C2224" s="420" t="s">
        <v>3371</v>
      </c>
      <c r="D2224" s="421" t="s">
        <v>799</v>
      </c>
      <c r="E2224" s="422">
        <v>61.41</v>
      </c>
      <c r="F2224" s="422">
        <v>0</v>
      </c>
      <c r="G2224" s="422">
        <v>61.41</v>
      </c>
    </row>
    <row r="2225" spans="1:7" ht="105">
      <c r="A2225" s="536" t="s">
        <v>7312</v>
      </c>
      <c r="B2225" s="419">
        <v>100639</v>
      </c>
      <c r="C2225" s="420" t="s">
        <v>3372</v>
      </c>
      <c r="D2225" s="421" t="s">
        <v>799</v>
      </c>
      <c r="E2225" s="422">
        <v>249.92</v>
      </c>
      <c r="F2225" s="422">
        <v>0</v>
      </c>
      <c r="G2225" s="422">
        <v>249.92</v>
      </c>
    </row>
    <row r="2226" spans="1:7" ht="105">
      <c r="A2226" s="536" t="s">
        <v>7312</v>
      </c>
      <c r="B2226" s="419">
        <v>100640</v>
      </c>
      <c r="C2226" s="420" t="s">
        <v>3373</v>
      </c>
      <c r="D2226" s="421" t="s">
        <v>799</v>
      </c>
      <c r="E2226" s="422">
        <v>4557.6000000000004</v>
      </c>
      <c r="F2226" s="422">
        <v>0</v>
      </c>
      <c r="G2226" s="422">
        <v>4557.6000000000004</v>
      </c>
    </row>
    <row r="2227" spans="1:7" ht="105">
      <c r="A2227" s="536" t="s">
        <v>7312</v>
      </c>
      <c r="B2227" s="419">
        <v>93429</v>
      </c>
      <c r="C2227" s="420" t="s">
        <v>5859</v>
      </c>
      <c r="D2227" s="421" t="s">
        <v>799</v>
      </c>
      <c r="E2227" s="422">
        <v>162.63999999999999</v>
      </c>
      <c r="F2227" s="422">
        <v>0</v>
      </c>
      <c r="G2227" s="422">
        <v>162.63999999999999</v>
      </c>
    </row>
    <row r="2228" spans="1:7" ht="105">
      <c r="A2228" s="536" t="s">
        <v>7312</v>
      </c>
      <c r="B2228" s="419">
        <v>93430</v>
      </c>
      <c r="C2228" s="420" t="s">
        <v>5860</v>
      </c>
      <c r="D2228" s="421" t="s">
        <v>799</v>
      </c>
      <c r="E2228" s="422">
        <v>49.99</v>
      </c>
      <c r="F2228" s="422">
        <v>0</v>
      </c>
      <c r="G2228" s="422">
        <v>49.99</v>
      </c>
    </row>
    <row r="2229" spans="1:7" ht="105">
      <c r="A2229" s="536" t="s">
        <v>7312</v>
      </c>
      <c r="B2229" s="419">
        <v>93431</v>
      </c>
      <c r="C2229" s="420" t="s">
        <v>5861</v>
      </c>
      <c r="D2229" s="421" t="s">
        <v>799</v>
      </c>
      <c r="E2229" s="422">
        <v>203.46</v>
      </c>
      <c r="F2229" s="422">
        <v>0</v>
      </c>
      <c r="G2229" s="422">
        <v>203.46</v>
      </c>
    </row>
    <row r="2230" spans="1:7" ht="105">
      <c r="A2230" s="536" t="s">
        <v>7312</v>
      </c>
      <c r="B2230" s="419">
        <v>93432</v>
      </c>
      <c r="C2230" s="420" t="s">
        <v>5862</v>
      </c>
      <c r="D2230" s="421" t="s">
        <v>799</v>
      </c>
      <c r="E2230" s="422">
        <v>2278.8000000000002</v>
      </c>
      <c r="F2230" s="422">
        <v>0</v>
      </c>
      <c r="G2230" s="422">
        <v>2278.8000000000002</v>
      </c>
    </row>
    <row r="2231" spans="1:7" ht="105">
      <c r="A2231" s="536" t="s">
        <v>7312</v>
      </c>
      <c r="B2231" s="419">
        <v>95118</v>
      </c>
      <c r="C2231" s="420" t="s">
        <v>3389</v>
      </c>
      <c r="D2231" s="421" t="s">
        <v>799</v>
      </c>
      <c r="E2231" s="422">
        <v>74.59</v>
      </c>
      <c r="F2231" s="422">
        <v>0</v>
      </c>
      <c r="G2231" s="422">
        <v>74.59</v>
      </c>
    </row>
    <row r="2232" spans="1:7" ht="105">
      <c r="A2232" s="536" t="s">
        <v>7312</v>
      </c>
      <c r="B2232" s="419">
        <v>95119</v>
      </c>
      <c r="C2232" s="420" t="s">
        <v>3390</v>
      </c>
      <c r="D2232" s="421" t="s">
        <v>799</v>
      </c>
      <c r="E2232" s="422">
        <v>23.01</v>
      </c>
      <c r="F2232" s="422">
        <v>0</v>
      </c>
      <c r="G2232" s="422">
        <v>23.01</v>
      </c>
    </row>
    <row r="2233" spans="1:7" ht="105">
      <c r="A2233" s="536" t="s">
        <v>7312</v>
      </c>
      <c r="B2233" s="419">
        <v>5707</v>
      </c>
      <c r="C2233" s="420" t="s">
        <v>3386</v>
      </c>
      <c r="D2233" s="421" t="s">
        <v>799</v>
      </c>
      <c r="E2233" s="422">
        <v>81.61</v>
      </c>
      <c r="F2233" s="422">
        <v>0</v>
      </c>
      <c r="G2233" s="422">
        <v>81.61</v>
      </c>
    </row>
    <row r="2234" spans="1:7" ht="105">
      <c r="A2234" s="536" t="s">
        <v>7312</v>
      </c>
      <c r="B2234" s="419">
        <v>95120</v>
      </c>
      <c r="C2234" s="420" t="s">
        <v>3391</v>
      </c>
      <c r="D2234" s="421" t="s">
        <v>799</v>
      </c>
      <c r="E2234" s="422">
        <v>45.26</v>
      </c>
      <c r="F2234" s="422">
        <v>0</v>
      </c>
      <c r="G2234" s="422">
        <v>45.26</v>
      </c>
    </row>
    <row r="2235" spans="1:7" ht="105">
      <c r="A2235" s="536" t="s">
        <v>7312</v>
      </c>
      <c r="B2235" s="419">
        <v>103660</v>
      </c>
      <c r="C2235" s="420" t="s">
        <v>5906</v>
      </c>
      <c r="D2235" s="421" t="s">
        <v>799</v>
      </c>
      <c r="E2235" s="422">
        <v>12.95</v>
      </c>
      <c r="F2235" s="422">
        <v>0</v>
      </c>
      <c r="G2235" s="422">
        <v>12.95</v>
      </c>
    </row>
    <row r="2236" spans="1:7" ht="105">
      <c r="A2236" s="536" t="s">
        <v>7312</v>
      </c>
      <c r="B2236" s="419">
        <v>89015</v>
      </c>
      <c r="C2236" s="420" t="s">
        <v>3360</v>
      </c>
      <c r="D2236" s="421" t="s">
        <v>799</v>
      </c>
      <c r="E2236" s="422">
        <v>3.84</v>
      </c>
      <c r="F2236" s="422">
        <v>0</v>
      </c>
      <c r="G2236" s="422">
        <v>3.84</v>
      </c>
    </row>
    <row r="2237" spans="1:7" ht="105">
      <c r="A2237" s="536" t="s">
        <v>7312</v>
      </c>
      <c r="B2237" s="419">
        <v>89016</v>
      </c>
      <c r="C2237" s="420" t="s">
        <v>3361</v>
      </c>
      <c r="D2237" s="421" t="s">
        <v>799</v>
      </c>
      <c r="E2237" s="422">
        <v>1.01</v>
      </c>
      <c r="F2237" s="422">
        <v>0</v>
      </c>
      <c r="G2237" s="422">
        <v>1.01</v>
      </c>
    </row>
    <row r="2238" spans="1:7" ht="105">
      <c r="A2238" s="536" t="s">
        <v>7312</v>
      </c>
      <c r="B2238" s="419">
        <v>53804</v>
      </c>
      <c r="C2238" s="420" t="s">
        <v>3359</v>
      </c>
      <c r="D2238" s="421" t="s">
        <v>799</v>
      </c>
      <c r="E2238" s="422">
        <v>4.8</v>
      </c>
      <c r="F2238" s="422">
        <v>0</v>
      </c>
      <c r="G2238" s="422">
        <v>4.8</v>
      </c>
    </row>
    <row r="2239" spans="1:7" ht="105">
      <c r="A2239" s="536" t="s">
        <v>7312</v>
      </c>
      <c r="B2239" s="419">
        <v>90582</v>
      </c>
      <c r="C2239" s="420" t="s">
        <v>2716</v>
      </c>
      <c r="D2239" s="421" t="s">
        <v>799</v>
      </c>
      <c r="E2239" s="422">
        <v>0.43</v>
      </c>
      <c r="F2239" s="422">
        <v>0</v>
      </c>
      <c r="G2239" s="422">
        <v>0.43</v>
      </c>
    </row>
    <row r="2240" spans="1:7" ht="105">
      <c r="A2240" s="536" t="s">
        <v>7312</v>
      </c>
      <c r="B2240" s="419">
        <v>90583</v>
      </c>
      <c r="C2240" s="420" t="s">
        <v>2717</v>
      </c>
      <c r="D2240" s="421" t="s">
        <v>799</v>
      </c>
      <c r="E2240" s="422">
        <v>0.1</v>
      </c>
      <c r="F2240" s="422">
        <v>0</v>
      </c>
      <c r="G2240" s="422">
        <v>0.1</v>
      </c>
    </row>
    <row r="2241" spans="1:7" ht="105">
      <c r="A2241" s="536" t="s">
        <v>7312</v>
      </c>
      <c r="B2241" s="419">
        <v>90584</v>
      </c>
      <c r="C2241" s="420" t="s">
        <v>2718</v>
      </c>
      <c r="D2241" s="421" t="s">
        <v>799</v>
      </c>
      <c r="E2241" s="422">
        <v>0.33</v>
      </c>
      <c r="F2241" s="422">
        <v>0</v>
      </c>
      <c r="G2241" s="422">
        <v>0.33</v>
      </c>
    </row>
    <row r="2242" spans="1:7" ht="105">
      <c r="A2242" s="536" t="s">
        <v>7312</v>
      </c>
      <c r="B2242" s="419">
        <v>90585</v>
      </c>
      <c r="C2242" s="420" t="s">
        <v>2719</v>
      </c>
      <c r="D2242" s="421" t="s">
        <v>799</v>
      </c>
      <c r="E2242" s="422">
        <v>0.36</v>
      </c>
      <c r="F2242" s="422">
        <v>0</v>
      </c>
      <c r="G2242" s="422">
        <v>0.36</v>
      </c>
    </row>
    <row r="2243" spans="1:7" ht="105">
      <c r="A2243" s="536" t="s">
        <v>7312</v>
      </c>
      <c r="B2243" s="419">
        <v>89240</v>
      </c>
      <c r="C2243" s="420" t="s">
        <v>3292</v>
      </c>
      <c r="D2243" s="421" t="s">
        <v>799</v>
      </c>
      <c r="E2243" s="422">
        <v>82.67</v>
      </c>
      <c r="F2243" s="422">
        <v>0</v>
      </c>
      <c r="G2243" s="422">
        <v>82.67</v>
      </c>
    </row>
    <row r="2244" spans="1:7" ht="105">
      <c r="A2244" s="536" t="s">
        <v>7312</v>
      </c>
      <c r="B2244" s="419">
        <v>89241</v>
      </c>
      <c r="C2244" s="420" t="s">
        <v>3293</v>
      </c>
      <c r="D2244" s="421" t="s">
        <v>799</v>
      </c>
      <c r="E2244" s="422">
        <v>29.14</v>
      </c>
      <c r="F2244" s="422">
        <v>0</v>
      </c>
      <c r="G2244" s="422">
        <v>29.14</v>
      </c>
    </row>
    <row r="2245" spans="1:7" ht="105">
      <c r="A2245" s="536" t="s">
        <v>7312</v>
      </c>
      <c r="B2245" s="419">
        <v>5710</v>
      </c>
      <c r="C2245" s="420" t="s">
        <v>3288</v>
      </c>
      <c r="D2245" s="421" t="s">
        <v>799</v>
      </c>
      <c r="E2245" s="422">
        <v>132.9</v>
      </c>
      <c r="F2245" s="422">
        <v>0</v>
      </c>
      <c r="G2245" s="422">
        <v>132.9</v>
      </c>
    </row>
    <row r="2246" spans="1:7" ht="105">
      <c r="A2246" s="536" t="s">
        <v>7312</v>
      </c>
      <c r="B2246" s="419">
        <v>5711</v>
      </c>
      <c r="C2246" s="420" t="s">
        <v>3289</v>
      </c>
      <c r="D2246" s="421" t="s">
        <v>799</v>
      </c>
      <c r="E2246" s="422">
        <v>94.19</v>
      </c>
      <c r="F2246" s="422">
        <v>0</v>
      </c>
      <c r="G2246" s="422">
        <v>94.19</v>
      </c>
    </row>
    <row r="2247" spans="1:7" ht="105">
      <c r="A2247" s="536" t="s">
        <v>7312</v>
      </c>
      <c r="B2247" s="419">
        <v>89253</v>
      </c>
      <c r="C2247" s="420" t="s">
        <v>3294</v>
      </c>
      <c r="D2247" s="421" t="s">
        <v>799</v>
      </c>
      <c r="E2247" s="422">
        <v>67.75</v>
      </c>
      <c r="F2247" s="422">
        <v>0</v>
      </c>
      <c r="G2247" s="422">
        <v>67.75</v>
      </c>
    </row>
    <row r="2248" spans="1:7" ht="105">
      <c r="A2248" s="536" t="s">
        <v>7312</v>
      </c>
      <c r="B2248" s="419">
        <v>89254</v>
      </c>
      <c r="C2248" s="420" t="s">
        <v>3295</v>
      </c>
      <c r="D2248" s="421" t="s">
        <v>799</v>
      </c>
      <c r="E2248" s="422">
        <v>23.88</v>
      </c>
      <c r="F2248" s="422">
        <v>0</v>
      </c>
      <c r="G2248" s="422">
        <v>23.88</v>
      </c>
    </row>
    <row r="2249" spans="1:7" ht="105">
      <c r="A2249" s="536" t="s">
        <v>7312</v>
      </c>
      <c r="B2249" s="419">
        <v>89255</v>
      </c>
      <c r="C2249" s="420" t="s">
        <v>3296</v>
      </c>
      <c r="D2249" s="421" t="s">
        <v>799</v>
      </c>
      <c r="E2249" s="422">
        <v>108.91</v>
      </c>
      <c r="F2249" s="422">
        <v>0</v>
      </c>
      <c r="G2249" s="422">
        <v>108.91</v>
      </c>
    </row>
    <row r="2250" spans="1:7" ht="105">
      <c r="A2250" s="536" t="s">
        <v>7312</v>
      </c>
      <c r="B2250" s="419">
        <v>89256</v>
      </c>
      <c r="C2250" s="420" t="s">
        <v>3297</v>
      </c>
      <c r="D2250" s="421" t="s">
        <v>799</v>
      </c>
      <c r="E2250" s="422">
        <v>89.69</v>
      </c>
      <c r="F2250" s="422">
        <v>0</v>
      </c>
      <c r="G2250" s="422">
        <v>89.69</v>
      </c>
    </row>
    <row r="2251" spans="1:7" ht="30">
      <c r="A2251" s="536" t="s">
        <v>7369</v>
      </c>
      <c r="B2251" s="419">
        <v>103797</v>
      </c>
      <c r="C2251" s="420" t="s">
        <v>7370</v>
      </c>
      <c r="D2251" s="421" t="s">
        <v>1068</v>
      </c>
      <c r="E2251" s="422">
        <v>11.129999999999999</v>
      </c>
      <c r="F2251" s="422">
        <v>7.3</v>
      </c>
      <c r="G2251" s="422">
        <v>18.43</v>
      </c>
    </row>
    <row r="2252" spans="1:7" ht="45">
      <c r="A2252" s="536" t="s">
        <v>7369</v>
      </c>
      <c r="B2252" s="419">
        <v>103930</v>
      </c>
      <c r="C2252" s="420" t="s">
        <v>4468</v>
      </c>
      <c r="D2252" s="421" t="s">
        <v>845</v>
      </c>
      <c r="E2252" s="422">
        <v>534.41</v>
      </c>
      <c r="F2252" s="422">
        <v>237.96</v>
      </c>
      <c r="G2252" s="422">
        <v>772.37</v>
      </c>
    </row>
    <row r="2253" spans="1:7" ht="45">
      <c r="A2253" s="536" t="s">
        <v>7369</v>
      </c>
      <c r="B2253" s="419">
        <v>103931</v>
      </c>
      <c r="C2253" s="420" t="s">
        <v>4469</v>
      </c>
      <c r="D2253" s="421" t="s">
        <v>845</v>
      </c>
      <c r="E2253" s="422">
        <v>388.85999999999996</v>
      </c>
      <c r="F2253" s="422">
        <v>187.57</v>
      </c>
      <c r="G2253" s="422">
        <v>576.42999999999995</v>
      </c>
    </row>
    <row r="2254" spans="1:7" ht="45">
      <c r="A2254" s="536" t="s">
        <v>7369</v>
      </c>
      <c r="B2254" s="419">
        <v>103932</v>
      </c>
      <c r="C2254" s="420" t="s">
        <v>4470</v>
      </c>
      <c r="D2254" s="421" t="s">
        <v>845</v>
      </c>
      <c r="E2254" s="422">
        <v>367.58000000000004</v>
      </c>
      <c r="F2254" s="422">
        <v>180.14</v>
      </c>
      <c r="G2254" s="422">
        <v>547.72</v>
      </c>
    </row>
    <row r="2255" spans="1:7" ht="45">
      <c r="A2255" s="536" t="s">
        <v>7369</v>
      </c>
      <c r="B2255" s="419">
        <v>103929</v>
      </c>
      <c r="C2255" s="420" t="s">
        <v>4467</v>
      </c>
      <c r="D2255" s="421" t="s">
        <v>845</v>
      </c>
      <c r="E2255" s="422">
        <v>884.26</v>
      </c>
      <c r="F2255" s="422">
        <v>352.98</v>
      </c>
      <c r="G2255" s="422">
        <v>1237.24</v>
      </c>
    </row>
    <row r="2256" spans="1:7" ht="30">
      <c r="A2256" s="536" t="s">
        <v>7369</v>
      </c>
      <c r="B2256" s="419">
        <v>103928</v>
      </c>
      <c r="C2256" s="420" t="s">
        <v>4466</v>
      </c>
      <c r="D2256" s="421" t="s">
        <v>845</v>
      </c>
      <c r="E2256" s="422">
        <v>339.34999999999997</v>
      </c>
      <c r="F2256" s="422">
        <v>195.55</v>
      </c>
      <c r="G2256" s="422">
        <v>534.9</v>
      </c>
    </row>
    <row r="2257" spans="1:7" ht="30">
      <c r="A2257" s="536" t="s">
        <v>7369</v>
      </c>
      <c r="B2257" s="419">
        <v>103798</v>
      </c>
      <c r="C2257" s="420" t="s">
        <v>4462</v>
      </c>
      <c r="D2257" s="421" t="s">
        <v>845</v>
      </c>
      <c r="E2257" s="422">
        <v>561.74</v>
      </c>
      <c r="F2257" s="422">
        <v>59.51</v>
      </c>
      <c r="G2257" s="422">
        <v>621.25</v>
      </c>
    </row>
    <row r="2258" spans="1:7" ht="45">
      <c r="A2258" s="536" t="s">
        <v>7369</v>
      </c>
      <c r="B2258" s="419">
        <v>103801</v>
      </c>
      <c r="C2258" s="420" t="s">
        <v>4465</v>
      </c>
      <c r="D2258" s="421" t="s">
        <v>845</v>
      </c>
      <c r="E2258" s="422">
        <v>473.57999999999993</v>
      </c>
      <c r="F2258" s="422">
        <v>201.6</v>
      </c>
      <c r="G2258" s="422">
        <v>675.18</v>
      </c>
    </row>
    <row r="2259" spans="1:7" ht="30">
      <c r="A2259" s="536" t="s">
        <v>7369</v>
      </c>
      <c r="B2259" s="419">
        <v>103933</v>
      </c>
      <c r="C2259" s="420" t="s">
        <v>4471</v>
      </c>
      <c r="D2259" s="421" t="s">
        <v>845</v>
      </c>
      <c r="E2259" s="422">
        <v>1178.3800000000001</v>
      </c>
      <c r="F2259" s="422">
        <v>364</v>
      </c>
      <c r="G2259" s="422">
        <v>1542.38</v>
      </c>
    </row>
    <row r="2260" spans="1:7" ht="45">
      <c r="A2260" s="536" t="s">
        <v>7369</v>
      </c>
      <c r="B2260" s="419">
        <v>103925</v>
      </c>
      <c r="C2260" s="420" t="s">
        <v>7371</v>
      </c>
      <c r="D2260" s="421" t="s">
        <v>845</v>
      </c>
      <c r="E2260" s="422">
        <v>1221.3699999999999</v>
      </c>
      <c r="F2260" s="422">
        <v>549.75</v>
      </c>
      <c r="G2260" s="422">
        <v>1771.12</v>
      </c>
    </row>
    <row r="2261" spans="1:7" ht="45">
      <c r="A2261" s="536" t="s">
        <v>7369</v>
      </c>
      <c r="B2261" s="419">
        <v>103926</v>
      </c>
      <c r="C2261" s="420" t="s">
        <v>7372</v>
      </c>
      <c r="D2261" s="421" t="s">
        <v>845</v>
      </c>
      <c r="E2261" s="422">
        <v>1017.53</v>
      </c>
      <c r="F2261" s="422">
        <v>396.09</v>
      </c>
      <c r="G2261" s="422">
        <v>1413.62</v>
      </c>
    </row>
    <row r="2262" spans="1:7" ht="30">
      <c r="A2262" s="536" t="s">
        <v>7369</v>
      </c>
      <c r="B2262" s="419">
        <v>103796</v>
      </c>
      <c r="C2262" s="420" t="s">
        <v>4461</v>
      </c>
      <c r="D2262" s="421" t="s">
        <v>96</v>
      </c>
      <c r="E2262" s="422">
        <v>41.06</v>
      </c>
      <c r="F2262" s="422">
        <v>15.14</v>
      </c>
      <c r="G2262" s="422">
        <v>56.2</v>
      </c>
    </row>
    <row r="2263" spans="1:7" ht="30">
      <c r="A2263" s="536" t="s">
        <v>7369</v>
      </c>
      <c r="B2263" s="419">
        <v>103795</v>
      </c>
      <c r="C2263" s="420" t="s">
        <v>4460</v>
      </c>
      <c r="D2263" s="421" t="s">
        <v>96</v>
      </c>
      <c r="E2263" s="422">
        <v>50.41</v>
      </c>
      <c r="F2263" s="422">
        <v>41.69</v>
      </c>
      <c r="G2263" s="422">
        <v>92.1</v>
      </c>
    </row>
    <row r="2264" spans="1:7" ht="30">
      <c r="A2264" s="536" t="s">
        <v>7369</v>
      </c>
      <c r="B2264" s="419">
        <v>103800</v>
      </c>
      <c r="C2264" s="420" t="s">
        <v>4464</v>
      </c>
      <c r="D2264" s="421" t="s">
        <v>845</v>
      </c>
      <c r="E2264" s="422">
        <v>339.34999999999997</v>
      </c>
      <c r="F2264" s="422">
        <v>195.55</v>
      </c>
      <c r="G2264" s="422">
        <v>534.9</v>
      </c>
    </row>
    <row r="2265" spans="1:7" ht="45">
      <c r="A2265" s="536" t="s">
        <v>7369</v>
      </c>
      <c r="B2265" s="419">
        <v>103799</v>
      </c>
      <c r="C2265" s="420" t="s">
        <v>4463</v>
      </c>
      <c r="D2265" s="421" t="s">
        <v>845</v>
      </c>
      <c r="E2265" s="422">
        <v>272.14999999999998</v>
      </c>
      <c r="F2265" s="422">
        <v>153.28</v>
      </c>
      <c r="G2265" s="422">
        <v>425.43</v>
      </c>
    </row>
    <row r="2266" spans="1:7" ht="30">
      <c r="A2266" s="536" t="s">
        <v>7373</v>
      </c>
      <c r="B2266" s="419">
        <v>104948</v>
      </c>
      <c r="C2266" s="420" t="s">
        <v>7374</v>
      </c>
      <c r="D2266" s="421" t="s">
        <v>845</v>
      </c>
      <c r="E2266" s="422">
        <v>4.2699999999999996</v>
      </c>
      <c r="F2266" s="422">
        <v>1.54</v>
      </c>
      <c r="G2266" s="422">
        <v>5.81</v>
      </c>
    </row>
    <row r="2267" spans="1:7" ht="30">
      <c r="A2267" s="536" t="s">
        <v>7373</v>
      </c>
      <c r="B2267" s="419">
        <v>104949</v>
      </c>
      <c r="C2267" s="420" t="s">
        <v>7375</v>
      </c>
      <c r="D2267" s="421" t="s">
        <v>845</v>
      </c>
      <c r="E2267" s="422">
        <v>8.4600000000000009</v>
      </c>
      <c r="F2267" s="422">
        <v>2.36</v>
      </c>
      <c r="G2267" s="422">
        <v>10.82</v>
      </c>
    </row>
    <row r="2268" spans="1:7" ht="30">
      <c r="A2268" s="536" t="s">
        <v>7373</v>
      </c>
      <c r="B2268" s="419">
        <v>104947</v>
      </c>
      <c r="C2268" s="420" t="s">
        <v>7376</v>
      </c>
      <c r="D2268" s="421" t="s">
        <v>845</v>
      </c>
      <c r="E2268" s="422">
        <v>8.99</v>
      </c>
      <c r="F2268" s="422">
        <v>4.75</v>
      </c>
      <c r="G2268" s="422">
        <v>13.74</v>
      </c>
    </row>
    <row r="2269" spans="1:7" ht="30">
      <c r="A2269" s="536" t="s">
        <v>7377</v>
      </c>
      <c r="B2269" s="419">
        <v>104318</v>
      </c>
      <c r="C2269" s="420" t="s">
        <v>5417</v>
      </c>
      <c r="D2269" s="421" t="s">
        <v>843</v>
      </c>
      <c r="E2269" s="422">
        <v>3.7100000000000009</v>
      </c>
      <c r="F2269" s="422">
        <v>5.0999999999999996</v>
      </c>
      <c r="G2269" s="422">
        <v>8.81</v>
      </c>
    </row>
    <row r="2270" spans="1:7" ht="30">
      <c r="A2270" s="536" t="s">
        <v>7377</v>
      </c>
      <c r="B2270" s="419">
        <v>89867</v>
      </c>
      <c r="C2270" s="420" t="s">
        <v>5081</v>
      </c>
      <c r="D2270" s="421" t="s">
        <v>843</v>
      </c>
      <c r="E2270" s="422">
        <v>4.37</v>
      </c>
      <c r="F2270" s="422">
        <v>5.36</v>
      </c>
      <c r="G2270" s="422">
        <v>9.73</v>
      </c>
    </row>
    <row r="2271" spans="1:7" ht="30">
      <c r="A2271" s="536" t="s">
        <v>7377</v>
      </c>
      <c r="B2271" s="419">
        <v>104320</v>
      </c>
      <c r="C2271" s="420" t="s">
        <v>5419</v>
      </c>
      <c r="D2271" s="421" t="s">
        <v>843</v>
      </c>
      <c r="E2271" s="422">
        <v>7.16</v>
      </c>
      <c r="F2271" s="422">
        <v>5.73</v>
      </c>
      <c r="G2271" s="422">
        <v>12.89</v>
      </c>
    </row>
    <row r="2272" spans="1:7" ht="30">
      <c r="A2272" s="536" t="s">
        <v>7377</v>
      </c>
      <c r="B2272" s="419">
        <v>104317</v>
      </c>
      <c r="C2272" s="420" t="s">
        <v>5416</v>
      </c>
      <c r="D2272" s="421" t="s">
        <v>843</v>
      </c>
      <c r="E2272" s="422">
        <v>3.2699999999999996</v>
      </c>
      <c r="F2272" s="422">
        <v>5.09</v>
      </c>
      <c r="G2272" s="422">
        <v>8.36</v>
      </c>
    </row>
    <row r="2273" spans="1:7" ht="30">
      <c r="A2273" s="536" t="s">
        <v>7377</v>
      </c>
      <c r="B2273" s="419">
        <v>89866</v>
      </c>
      <c r="C2273" s="420" t="s">
        <v>5080</v>
      </c>
      <c r="D2273" s="421" t="s">
        <v>843</v>
      </c>
      <c r="E2273" s="422">
        <v>3.7199999999999998</v>
      </c>
      <c r="F2273" s="422">
        <v>5.36</v>
      </c>
      <c r="G2273" s="422">
        <v>9.08</v>
      </c>
    </row>
    <row r="2274" spans="1:7" ht="30">
      <c r="A2274" s="536" t="s">
        <v>7377</v>
      </c>
      <c r="B2274" s="419">
        <v>104319</v>
      </c>
      <c r="C2274" s="420" t="s">
        <v>5418</v>
      </c>
      <c r="D2274" s="421" t="s">
        <v>843</v>
      </c>
      <c r="E2274" s="422">
        <v>5.7099999999999991</v>
      </c>
      <c r="F2274" s="422">
        <v>5.73</v>
      </c>
      <c r="G2274" s="422">
        <v>11.44</v>
      </c>
    </row>
    <row r="2275" spans="1:7" ht="30">
      <c r="A2275" s="536" t="s">
        <v>7377</v>
      </c>
      <c r="B2275" s="419">
        <v>104321</v>
      </c>
      <c r="C2275" s="420" t="s">
        <v>5420</v>
      </c>
      <c r="D2275" s="421" t="s">
        <v>843</v>
      </c>
      <c r="E2275" s="422">
        <v>2.8000000000000003</v>
      </c>
      <c r="F2275" s="422">
        <v>3.4</v>
      </c>
      <c r="G2275" s="422">
        <v>6.2</v>
      </c>
    </row>
    <row r="2276" spans="1:7" ht="30">
      <c r="A2276" s="536" t="s">
        <v>7377</v>
      </c>
      <c r="B2276" s="419">
        <v>89868</v>
      </c>
      <c r="C2276" s="420" t="s">
        <v>5082</v>
      </c>
      <c r="D2276" s="421" t="s">
        <v>843</v>
      </c>
      <c r="E2276" s="422">
        <v>3.1600000000000006</v>
      </c>
      <c r="F2276" s="422">
        <v>3.57</v>
      </c>
      <c r="G2276" s="422">
        <v>6.73</v>
      </c>
    </row>
    <row r="2277" spans="1:7" ht="30">
      <c r="A2277" s="536" t="s">
        <v>7377</v>
      </c>
      <c r="B2277" s="419">
        <v>104322</v>
      </c>
      <c r="C2277" s="420" t="s">
        <v>5421</v>
      </c>
      <c r="D2277" s="421" t="s">
        <v>843</v>
      </c>
      <c r="E2277" s="422">
        <v>4.67</v>
      </c>
      <c r="F2277" s="422">
        <v>3.82</v>
      </c>
      <c r="G2277" s="422">
        <v>8.49</v>
      </c>
    </row>
    <row r="2278" spans="1:7" ht="30">
      <c r="A2278" s="536" t="s">
        <v>7377</v>
      </c>
      <c r="B2278" s="419">
        <v>104323</v>
      </c>
      <c r="C2278" s="420" t="s">
        <v>5422</v>
      </c>
      <c r="D2278" s="421" t="s">
        <v>843</v>
      </c>
      <c r="E2278" s="422">
        <v>4.71</v>
      </c>
      <c r="F2278" s="422">
        <v>6.8</v>
      </c>
      <c r="G2278" s="422">
        <v>11.51</v>
      </c>
    </row>
    <row r="2279" spans="1:7" ht="30">
      <c r="A2279" s="536" t="s">
        <v>7377</v>
      </c>
      <c r="B2279" s="419">
        <v>89869</v>
      </c>
      <c r="C2279" s="420" t="s">
        <v>5083</v>
      </c>
      <c r="D2279" s="421" t="s">
        <v>843</v>
      </c>
      <c r="E2279" s="422">
        <v>5.37</v>
      </c>
      <c r="F2279" s="422">
        <v>7.14</v>
      </c>
      <c r="G2279" s="422">
        <v>12.51</v>
      </c>
    </row>
    <row r="2280" spans="1:7" ht="30">
      <c r="A2280" s="536" t="s">
        <v>7377</v>
      </c>
      <c r="B2280" s="419">
        <v>104324</v>
      </c>
      <c r="C2280" s="420" t="s">
        <v>5423</v>
      </c>
      <c r="D2280" s="421" t="s">
        <v>843</v>
      </c>
      <c r="E2280" s="422">
        <v>8.34</v>
      </c>
      <c r="F2280" s="422">
        <v>7.65</v>
      </c>
      <c r="G2280" s="422">
        <v>15.99</v>
      </c>
    </row>
    <row r="2281" spans="1:7" ht="30">
      <c r="A2281" s="536" t="s">
        <v>7377</v>
      </c>
      <c r="B2281" s="419">
        <v>104315</v>
      </c>
      <c r="C2281" s="420" t="s">
        <v>7378</v>
      </c>
      <c r="D2281" s="421" t="s">
        <v>844</v>
      </c>
      <c r="E2281" s="422">
        <v>7.490000000000002</v>
      </c>
      <c r="F2281" s="422">
        <v>11.77</v>
      </c>
      <c r="G2281" s="422">
        <v>19.260000000000002</v>
      </c>
    </row>
    <row r="2282" spans="1:7" ht="30">
      <c r="A2282" s="536" t="s">
        <v>7377</v>
      </c>
      <c r="B2282" s="419">
        <v>89865</v>
      </c>
      <c r="C2282" s="420" t="s">
        <v>7379</v>
      </c>
      <c r="D2282" s="421" t="s">
        <v>844</v>
      </c>
      <c r="E2282" s="422">
        <v>8.1199999999999992</v>
      </c>
      <c r="F2282" s="422">
        <v>12.4</v>
      </c>
      <c r="G2282" s="422">
        <v>20.52</v>
      </c>
    </row>
    <row r="2283" spans="1:7" ht="30">
      <c r="A2283" s="536" t="s">
        <v>7377</v>
      </c>
      <c r="B2283" s="419">
        <v>104316</v>
      </c>
      <c r="C2283" s="420" t="s">
        <v>7380</v>
      </c>
      <c r="D2283" s="421" t="s">
        <v>844</v>
      </c>
      <c r="E2283" s="422">
        <v>12.69</v>
      </c>
      <c r="F2283" s="422">
        <v>13.26</v>
      </c>
      <c r="G2283" s="422">
        <v>25.95</v>
      </c>
    </row>
    <row r="2284" spans="1:7">
      <c r="A2284" s="536" t="s">
        <v>7381</v>
      </c>
      <c r="B2284" s="419">
        <v>102724</v>
      </c>
      <c r="C2284" s="420" t="s">
        <v>3759</v>
      </c>
      <c r="D2284" s="421" t="s">
        <v>843</v>
      </c>
      <c r="E2284" s="422">
        <v>22.380000000000003</v>
      </c>
      <c r="F2284" s="422">
        <v>9.9700000000000006</v>
      </c>
      <c r="G2284" s="422">
        <v>32.35</v>
      </c>
    </row>
    <row r="2285" spans="1:7">
      <c r="A2285" s="536" t="s">
        <v>7381</v>
      </c>
      <c r="B2285" s="419">
        <v>102726</v>
      </c>
      <c r="C2285" s="420" t="s">
        <v>3761</v>
      </c>
      <c r="D2285" s="421" t="s">
        <v>843</v>
      </c>
      <c r="E2285" s="422">
        <v>19.79</v>
      </c>
      <c r="F2285" s="422">
        <v>9.9700000000000006</v>
      </c>
      <c r="G2285" s="422">
        <v>29.76</v>
      </c>
    </row>
    <row r="2286" spans="1:7">
      <c r="A2286" s="536" t="s">
        <v>7381</v>
      </c>
      <c r="B2286" s="419">
        <v>102725</v>
      </c>
      <c r="C2286" s="420" t="s">
        <v>3760</v>
      </c>
      <c r="D2286" s="421" t="s">
        <v>843</v>
      </c>
      <c r="E2286" s="422">
        <v>21.689999999999998</v>
      </c>
      <c r="F2286" s="422">
        <v>9.9700000000000006</v>
      </c>
      <c r="G2286" s="422">
        <v>31.66</v>
      </c>
    </row>
    <row r="2287" spans="1:7" ht="45">
      <c r="A2287" s="536" t="s">
        <v>7381</v>
      </c>
      <c r="B2287" s="419">
        <v>102722</v>
      </c>
      <c r="C2287" s="420" t="s">
        <v>3758</v>
      </c>
      <c r="D2287" s="421" t="s">
        <v>844</v>
      </c>
      <c r="E2287" s="422">
        <v>45.95</v>
      </c>
      <c r="F2287" s="422">
        <v>10.4</v>
      </c>
      <c r="G2287" s="422">
        <v>56.35</v>
      </c>
    </row>
    <row r="2288" spans="1:7" ht="30">
      <c r="A2288" s="536" t="s">
        <v>7381</v>
      </c>
      <c r="B2288" s="419">
        <v>102723</v>
      </c>
      <c r="C2288" s="420" t="s">
        <v>5923</v>
      </c>
      <c r="D2288" s="421" t="s">
        <v>844</v>
      </c>
      <c r="E2288" s="422">
        <v>93.27</v>
      </c>
      <c r="F2288" s="422">
        <v>10.4</v>
      </c>
      <c r="G2288" s="422">
        <v>103.67</v>
      </c>
    </row>
    <row r="2289" spans="1:7" ht="45">
      <c r="A2289" s="536" t="s">
        <v>7381</v>
      </c>
      <c r="B2289" s="419">
        <v>102690</v>
      </c>
      <c r="C2289" s="420" t="s">
        <v>3745</v>
      </c>
      <c r="D2289" s="421" t="s">
        <v>844</v>
      </c>
      <c r="E2289" s="422">
        <v>54.11</v>
      </c>
      <c r="F2289" s="422">
        <v>9.7200000000000006</v>
      </c>
      <c r="G2289" s="422">
        <v>63.83</v>
      </c>
    </row>
    <row r="2290" spans="1:7" ht="30">
      <c r="A2290" s="536" t="s">
        <v>7381</v>
      </c>
      <c r="B2290" s="419">
        <v>102688</v>
      </c>
      <c r="C2290" s="420" t="s">
        <v>5916</v>
      </c>
      <c r="D2290" s="421" t="s">
        <v>844</v>
      </c>
      <c r="E2290" s="422">
        <v>39.22</v>
      </c>
      <c r="F2290" s="422">
        <v>9.2899999999999991</v>
      </c>
      <c r="G2290" s="422">
        <v>48.51</v>
      </c>
    </row>
    <row r="2291" spans="1:7" ht="30">
      <c r="A2291" s="536" t="s">
        <v>7381</v>
      </c>
      <c r="B2291" s="419">
        <v>102689</v>
      </c>
      <c r="C2291" s="420" t="s">
        <v>5917</v>
      </c>
      <c r="D2291" s="421" t="s">
        <v>844</v>
      </c>
      <c r="E2291" s="422">
        <v>87.18</v>
      </c>
      <c r="F2291" s="422">
        <v>10.08</v>
      </c>
      <c r="G2291" s="422">
        <v>97.26</v>
      </c>
    </row>
    <row r="2292" spans="1:7" ht="45">
      <c r="A2292" s="536" t="s">
        <v>7381</v>
      </c>
      <c r="B2292" s="419">
        <v>102693</v>
      </c>
      <c r="C2292" s="420" t="s">
        <v>5918</v>
      </c>
      <c r="D2292" s="421" t="s">
        <v>844</v>
      </c>
      <c r="E2292" s="422">
        <v>102.05</v>
      </c>
      <c r="F2292" s="422">
        <v>10.51</v>
      </c>
      <c r="G2292" s="422">
        <v>112.56</v>
      </c>
    </row>
    <row r="2293" spans="1:7" ht="30">
      <c r="A2293" s="536" t="s">
        <v>7381</v>
      </c>
      <c r="B2293" s="419">
        <v>102694</v>
      </c>
      <c r="C2293" s="420" t="s">
        <v>5919</v>
      </c>
      <c r="D2293" s="421" t="s">
        <v>844</v>
      </c>
      <c r="E2293" s="422">
        <v>79.67</v>
      </c>
      <c r="F2293" s="422">
        <v>11.59</v>
      </c>
      <c r="G2293" s="422">
        <v>91.26</v>
      </c>
    </row>
    <row r="2294" spans="1:7" ht="45">
      <c r="A2294" s="536" t="s">
        <v>7381</v>
      </c>
      <c r="B2294" s="419">
        <v>102697</v>
      </c>
      <c r="C2294" s="420" t="s">
        <v>5921</v>
      </c>
      <c r="D2294" s="421" t="s">
        <v>844</v>
      </c>
      <c r="E2294" s="422">
        <v>88.580000000000013</v>
      </c>
      <c r="F2294" s="422">
        <v>12.29</v>
      </c>
      <c r="G2294" s="422">
        <v>100.87</v>
      </c>
    </row>
    <row r="2295" spans="1:7" ht="30">
      <c r="A2295" s="536" t="s">
        <v>7381</v>
      </c>
      <c r="B2295" s="419">
        <v>102696</v>
      </c>
      <c r="C2295" s="420" t="s">
        <v>5920</v>
      </c>
      <c r="D2295" s="421" t="s">
        <v>844</v>
      </c>
      <c r="E2295" s="422">
        <v>127.33000000000001</v>
      </c>
      <c r="F2295" s="422">
        <v>12.88</v>
      </c>
      <c r="G2295" s="422">
        <v>140.21</v>
      </c>
    </row>
    <row r="2296" spans="1:7" ht="45">
      <c r="A2296" s="536" t="s">
        <v>7381</v>
      </c>
      <c r="B2296" s="419">
        <v>102703</v>
      </c>
      <c r="C2296" s="420" t="s">
        <v>5922</v>
      </c>
      <c r="D2296" s="421" t="s">
        <v>844</v>
      </c>
      <c r="E2296" s="422">
        <v>136.23999999999998</v>
      </c>
      <c r="F2296" s="422">
        <v>13.58</v>
      </c>
      <c r="G2296" s="422">
        <v>149.82</v>
      </c>
    </row>
    <row r="2297" spans="1:7" ht="30">
      <c r="A2297" s="536" t="s">
        <v>7381</v>
      </c>
      <c r="B2297" s="419">
        <v>102678</v>
      </c>
      <c r="C2297" s="420" t="s">
        <v>3739</v>
      </c>
      <c r="D2297" s="421" t="s">
        <v>844</v>
      </c>
      <c r="E2297" s="422">
        <v>107.25999999999999</v>
      </c>
      <c r="F2297" s="422">
        <v>11.7</v>
      </c>
      <c r="G2297" s="422">
        <v>118.96</v>
      </c>
    </row>
    <row r="2298" spans="1:7" ht="30">
      <c r="A2298" s="536" t="s">
        <v>7381</v>
      </c>
      <c r="B2298" s="419">
        <v>102679</v>
      </c>
      <c r="C2298" s="420" t="s">
        <v>3740</v>
      </c>
      <c r="D2298" s="421" t="s">
        <v>844</v>
      </c>
      <c r="E2298" s="422">
        <v>116.13</v>
      </c>
      <c r="F2298" s="422">
        <v>10.34</v>
      </c>
      <c r="G2298" s="422">
        <v>126.47</v>
      </c>
    </row>
    <row r="2299" spans="1:7" ht="30">
      <c r="A2299" s="536" t="s">
        <v>7381</v>
      </c>
      <c r="B2299" s="419">
        <v>102673</v>
      </c>
      <c r="C2299" s="420" t="s">
        <v>3736</v>
      </c>
      <c r="D2299" s="421" t="s">
        <v>844</v>
      </c>
      <c r="E2299" s="422">
        <v>137.66000000000003</v>
      </c>
      <c r="F2299" s="422">
        <v>29.17</v>
      </c>
      <c r="G2299" s="422">
        <v>166.83</v>
      </c>
    </row>
    <row r="2300" spans="1:7" ht="30">
      <c r="A2300" s="536" t="s">
        <v>7381</v>
      </c>
      <c r="B2300" s="419">
        <v>102677</v>
      </c>
      <c r="C2300" s="420" t="s">
        <v>3738</v>
      </c>
      <c r="D2300" s="421" t="s">
        <v>844</v>
      </c>
      <c r="E2300" s="422">
        <v>136.78</v>
      </c>
      <c r="F2300" s="422">
        <v>17.16</v>
      </c>
      <c r="G2300" s="422">
        <v>153.94</v>
      </c>
    </row>
    <row r="2301" spans="1:7" ht="45">
      <c r="A2301" s="536" t="s">
        <v>7381</v>
      </c>
      <c r="B2301" s="419">
        <v>102683</v>
      </c>
      <c r="C2301" s="420" t="s">
        <v>3742</v>
      </c>
      <c r="D2301" s="421" t="s">
        <v>844</v>
      </c>
      <c r="E2301" s="422">
        <v>136</v>
      </c>
      <c r="F2301" s="422">
        <v>20.440000000000001</v>
      </c>
      <c r="G2301" s="422">
        <v>156.44</v>
      </c>
    </row>
    <row r="2302" spans="1:7" ht="30">
      <c r="A2302" s="536" t="s">
        <v>7381</v>
      </c>
      <c r="B2302" s="419">
        <v>102687</v>
      </c>
      <c r="C2302" s="420" t="s">
        <v>3744</v>
      </c>
      <c r="D2302" s="421" t="s">
        <v>844</v>
      </c>
      <c r="E2302" s="422">
        <v>141.01</v>
      </c>
      <c r="F2302" s="422">
        <v>17.87</v>
      </c>
      <c r="G2302" s="422">
        <v>158.88</v>
      </c>
    </row>
    <row r="2303" spans="1:7" ht="30">
      <c r="A2303" s="536" t="s">
        <v>7381</v>
      </c>
      <c r="B2303" s="419">
        <v>102670</v>
      </c>
      <c r="C2303" s="420" t="s">
        <v>3735</v>
      </c>
      <c r="D2303" s="421" t="s">
        <v>844</v>
      </c>
      <c r="E2303" s="422">
        <v>112.25</v>
      </c>
      <c r="F2303" s="422">
        <v>11.9</v>
      </c>
      <c r="G2303" s="422">
        <v>124.15</v>
      </c>
    </row>
    <row r="2304" spans="1:7" ht="30">
      <c r="A2304" s="536" t="s">
        <v>7381</v>
      </c>
      <c r="B2304" s="419">
        <v>102674</v>
      </c>
      <c r="C2304" s="420" t="s">
        <v>3737</v>
      </c>
      <c r="D2304" s="421" t="s">
        <v>844</v>
      </c>
      <c r="E2304" s="422">
        <v>125.58</v>
      </c>
      <c r="F2304" s="422">
        <v>10.8</v>
      </c>
      <c r="G2304" s="422">
        <v>136.38</v>
      </c>
    </row>
    <row r="2305" spans="1:7" ht="45">
      <c r="A2305" s="536" t="s">
        <v>7381</v>
      </c>
      <c r="B2305" s="419">
        <v>102680</v>
      </c>
      <c r="C2305" s="420" t="s">
        <v>3741</v>
      </c>
      <c r="D2305" s="421" t="s">
        <v>844</v>
      </c>
      <c r="E2305" s="422">
        <v>119.5</v>
      </c>
      <c r="F2305" s="422">
        <v>12.87</v>
      </c>
      <c r="G2305" s="422">
        <v>132.37</v>
      </c>
    </row>
    <row r="2306" spans="1:7" ht="30">
      <c r="A2306" s="536" t="s">
        <v>7381</v>
      </c>
      <c r="B2306" s="419">
        <v>102684</v>
      </c>
      <c r="C2306" s="420" t="s">
        <v>3743</v>
      </c>
      <c r="D2306" s="421" t="s">
        <v>844</v>
      </c>
      <c r="E2306" s="422">
        <v>128.35000000000002</v>
      </c>
      <c r="F2306" s="422">
        <v>11.51</v>
      </c>
      <c r="G2306" s="422">
        <v>139.86000000000001</v>
      </c>
    </row>
    <row r="2307" spans="1:7" ht="30">
      <c r="A2307" s="536" t="s">
        <v>7381</v>
      </c>
      <c r="B2307" s="419">
        <v>102672</v>
      </c>
      <c r="C2307" s="420" t="s">
        <v>4346</v>
      </c>
      <c r="D2307" s="421" t="s">
        <v>844</v>
      </c>
      <c r="E2307" s="422">
        <v>170.66</v>
      </c>
      <c r="F2307" s="422">
        <v>21.93</v>
      </c>
      <c r="G2307" s="422">
        <v>192.59</v>
      </c>
    </row>
    <row r="2308" spans="1:7" ht="30">
      <c r="A2308" s="536" t="s">
        <v>7381</v>
      </c>
      <c r="B2308" s="419">
        <v>102676</v>
      </c>
      <c r="C2308" s="420" t="s">
        <v>4347</v>
      </c>
      <c r="D2308" s="421" t="s">
        <v>844</v>
      </c>
      <c r="E2308" s="422">
        <v>177.51999999999998</v>
      </c>
      <c r="F2308" s="422">
        <v>14.8</v>
      </c>
      <c r="G2308" s="422">
        <v>192.32</v>
      </c>
    </row>
    <row r="2309" spans="1:7" ht="45">
      <c r="A2309" s="536" t="s">
        <v>7381</v>
      </c>
      <c r="B2309" s="419">
        <v>102681</v>
      </c>
      <c r="C2309" s="420" t="s">
        <v>4348</v>
      </c>
      <c r="D2309" s="421" t="s">
        <v>844</v>
      </c>
      <c r="E2309" s="422">
        <v>171.44</v>
      </c>
      <c r="F2309" s="422">
        <v>16.87</v>
      </c>
      <c r="G2309" s="422">
        <v>188.31</v>
      </c>
    </row>
    <row r="2310" spans="1:7" ht="30">
      <c r="A2310" s="536" t="s">
        <v>7381</v>
      </c>
      <c r="B2310" s="419">
        <v>102685</v>
      </c>
      <c r="C2310" s="420" t="s">
        <v>4349</v>
      </c>
      <c r="D2310" s="421" t="s">
        <v>844</v>
      </c>
      <c r="E2310" s="422">
        <v>180.31</v>
      </c>
      <c r="F2310" s="422">
        <v>15.5</v>
      </c>
      <c r="G2310" s="422">
        <v>195.81</v>
      </c>
    </row>
    <row r="2311" spans="1:7" ht="30">
      <c r="A2311" s="536" t="s">
        <v>7381</v>
      </c>
      <c r="B2311" s="419">
        <v>102664</v>
      </c>
      <c r="C2311" s="420" t="s">
        <v>3731</v>
      </c>
      <c r="D2311" s="421" t="s">
        <v>844</v>
      </c>
      <c r="E2311" s="422">
        <v>38.840000000000003</v>
      </c>
      <c r="F2311" s="422">
        <v>6.02</v>
      </c>
      <c r="G2311" s="422">
        <v>44.86</v>
      </c>
    </row>
    <row r="2312" spans="1:7">
      <c r="A2312" s="536" t="s">
        <v>7381</v>
      </c>
      <c r="B2312" s="419">
        <v>102665</v>
      </c>
      <c r="C2312" s="420" t="s">
        <v>3732</v>
      </c>
      <c r="D2312" s="421" t="s">
        <v>844</v>
      </c>
      <c r="E2312" s="422">
        <v>14.479999999999999</v>
      </c>
      <c r="F2312" s="422">
        <v>5.6</v>
      </c>
      <c r="G2312" s="422">
        <v>20.079999999999998</v>
      </c>
    </row>
    <row r="2313" spans="1:7" ht="30">
      <c r="A2313" s="536" t="s">
        <v>7381</v>
      </c>
      <c r="B2313" s="419">
        <v>102663</v>
      </c>
      <c r="C2313" s="420" t="s">
        <v>3730</v>
      </c>
      <c r="D2313" s="421" t="s">
        <v>844</v>
      </c>
      <c r="E2313" s="422">
        <v>42.43</v>
      </c>
      <c r="F2313" s="422">
        <v>9.3800000000000008</v>
      </c>
      <c r="G2313" s="422">
        <v>51.81</v>
      </c>
    </row>
    <row r="2314" spans="1:7" ht="30">
      <c r="A2314" s="536" t="s">
        <v>7381</v>
      </c>
      <c r="B2314" s="419">
        <v>102669</v>
      </c>
      <c r="C2314" s="420" t="s">
        <v>3734</v>
      </c>
      <c r="D2314" s="421" t="s">
        <v>844</v>
      </c>
      <c r="E2314" s="422">
        <v>58.77</v>
      </c>
      <c r="F2314" s="422">
        <v>9.82</v>
      </c>
      <c r="G2314" s="422">
        <v>68.59</v>
      </c>
    </row>
    <row r="2315" spans="1:7" ht="30">
      <c r="A2315" s="536" t="s">
        <v>7381</v>
      </c>
      <c r="B2315" s="419">
        <v>102661</v>
      </c>
      <c r="C2315" s="420" t="s">
        <v>3729</v>
      </c>
      <c r="D2315" s="421" t="s">
        <v>844</v>
      </c>
      <c r="E2315" s="422">
        <v>35.35</v>
      </c>
      <c r="F2315" s="422">
        <v>6.11</v>
      </c>
      <c r="G2315" s="422">
        <v>41.46</v>
      </c>
    </row>
    <row r="2316" spans="1:7" ht="30">
      <c r="A2316" s="536" t="s">
        <v>7381</v>
      </c>
      <c r="B2316" s="419">
        <v>102666</v>
      </c>
      <c r="C2316" s="420" t="s">
        <v>3733</v>
      </c>
      <c r="D2316" s="421" t="s">
        <v>844</v>
      </c>
      <c r="E2316" s="422">
        <v>50.27</v>
      </c>
      <c r="F2316" s="422">
        <v>6.51</v>
      </c>
      <c r="G2316" s="422">
        <v>56.78</v>
      </c>
    </row>
    <row r="2317" spans="1:7" ht="30">
      <c r="A2317" s="536" t="s">
        <v>7381</v>
      </c>
      <c r="B2317" s="419">
        <v>102662</v>
      </c>
      <c r="C2317" s="420" t="s">
        <v>4344</v>
      </c>
      <c r="D2317" s="421" t="s">
        <v>844</v>
      </c>
      <c r="E2317" s="422">
        <v>84.78</v>
      </c>
      <c r="F2317" s="422">
        <v>8.51</v>
      </c>
      <c r="G2317" s="422">
        <v>93.29</v>
      </c>
    </row>
    <row r="2318" spans="1:7" ht="45">
      <c r="A2318" s="536" t="s">
        <v>7381</v>
      </c>
      <c r="B2318" s="419">
        <v>102668</v>
      </c>
      <c r="C2318" s="420" t="s">
        <v>4345</v>
      </c>
      <c r="D2318" s="421" t="s">
        <v>844</v>
      </c>
      <c r="E2318" s="422">
        <v>99.65</v>
      </c>
      <c r="F2318" s="422">
        <v>8.94</v>
      </c>
      <c r="G2318" s="422">
        <v>108.59</v>
      </c>
    </row>
    <row r="2319" spans="1:7">
      <c r="A2319" s="536" t="s">
        <v>7381</v>
      </c>
      <c r="B2319" s="419">
        <v>102718</v>
      </c>
      <c r="C2319" s="420" t="s">
        <v>3756</v>
      </c>
      <c r="D2319" s="421" t="s">
        <v>845</v>
      </c>
      <c r="E2319" s="422">
        <v>146.37</v>
      </c>
      <c r="F2319" s="422">
        <v>31.97</v>
      </c>
      <c r="G2319" s="422">
        <v>178.34</v>
      </c>
    </row>
    <row r="2320" spans="1:7">
      <c r="A2320" s="536" t="s">
        <v>7381</v>
      </c>
      <c r="B2320" s="419">
        <v>102716</v>
      </c>
      <c r="C2320" s="420" t="s">
        <v>3754</v>
      </c>
      <c r="D2320" s="421" t="s">
        <v>845</v>
      </c>
      <c r="E2320" s="422">
        <v>149.85</v>
      </c>
      <c r="F2320" s="422">
        <v>12.46</v>
      </c>
      <c r="G2320" s="422">
        <v>162.31</v>
      </c>
    </row>
    <row r="2321" spans="1:7">
      <c r="A2321" s="536" t="s">
        <v>7381</v>
      </c>
      <c r="B2321" s="419">
        <v>102719</v>
      </c>
      <c r="C2321" s="420" t="s">
        <v>3757</v>
      </c>
      <c r="D2321" s="421" t="s">
        <v>845</v>
      </c>
      <c r="E2321" s="422">
        <v>84.11999999999999</v>
      </c>
      <c r="F2321" s="422">
        <v>31.98</v>
      </c>
      <c r="G2321" s="422">
        <v>116.1</v>
      </c>
    </row>
    <row r="2322" spans="1:7">
      <c r="A2322" s="536" t="s">
        <v>7381</v>
      </c>
      <c r="B2322" s="419">
        <v>102717</v>
      </c>
      <c r="C2322" s="420" t="s">
        <v>3755</v>
      </c>
      <c r="D2322" s="421" t="s">
        <v>845</v>
      </c>
      <c r="E2322" s="422">
        <v>87.609999999999985</v>
      </c>
      <c r="F2322" s="422">
        <v>12.46</v>
      </c>
      <c r="G2322" s="422">
        <v>100.07</v>
      </c>
    </row>
    <row r="2323" spans="1:7" ht="30">
      <c r="A2323" s="536" t="s">
        <v>7381</v>
      </c>
      <c r="B2323" s="419">
        <v>102713</v>
      </c>
      <c r="C2323" s="420" t="s">
        <v>3752</v>
      </c>
      <c r="D2323" s="421" t="s">
        <v>96</v>
      </c>
      <c r="E2323" s="422">
        <v>12.91</v>
      </c>
      <c r="F2323" s="422">
        <v>0.41</v>
      </c>
      <c r="G2323" s="422">
        <v>13.32</v>
      </c>
    </row>
    <row r="2324" spans="1:7" ht="30">
      <c r="A2324" s="536" t="s">
        <v>7381</v>
      </c>
      <c r="B2324" s="419">
        <v>102715</v>
      </c>
      <c r="C2324" s="420" t="s">
        <v>3753</v>
      </c>
      <c r="D2324" s="421" t="s">
        <v>96</v>
      </c>
      <c r="E2324" s="422">
        <v>25.82</v>
      </c>
      <c r="F2324" s="422">
        <v>0.4</v>
      </c>
      <c r="G2324" s="422">
        <v>26.22</v>
      </c>
    </row>
    <row r="2325" spans="1:7" ht="30">
      <c r="A2325" s="536" t="s">
        <v>7381</v>
      </c>
      <c r="B2325" s="419">
        <v>103653</v>
      </c>
      <c r="C2325" s="420" t="s">
        <v>3762</v>
      </c>
      <c r="D2325" s="421" t="s">
        <v>96</v>
      </c>
      <c r="E2325" s="422">
        <v>30.89</v>
      </c>
      <c r="F2325" s="422">
        <v>0.4</v>
      </c>
      <c r="G2325" s="422">
        <v>31.29</v>
      </c>
    </row>
    <row r="2326" spans="1:7" ht="30">
      <c r="A2326" s="536" t="s">
        <v>7381</v>
      </c>
      <c r="B2326" s="419">
        <v>102712</v>
      </c>
      <c r="C2326" s="420" t="s">
        <v>3751</v>
      </c>
      <c r="D2326" s="421" t="s">
        <v>96</v>
      </c>
      <c r="E2326" s="422">
        <v>9.31</v>
      </c>
      <c r="F2326" s="422">
        <v>0.41</v>
      </c>
      <c r="G2326" s="422">
        <v>9.7200000000000006</v>
      </c>
    </row>
    <row r="2327" spans="1:7" ht="30">
      <c r="A2327" s="536" t="s">
        <v>7381</v>
      </c>
      <c r="B2327" s="419">
        <v>102711</v>
      </c>
      <c r="C2327" s="420" t="s">
        <v>3750</v>
      </c>
      <c r="D2327" s="421" t="s">
        <v>843</v>
      </c>
      <c r="E2327" s="422">
        <v>54.46</v>
      </c>
      <c r="F2327" s="422">
        <v>32.93</v>
      </c>
      <c r="G2327" s="422">
        <v>87.39</v>
      </c>
    </row>
    <row r="2328" spans="1:7" ht="30">
      <c r="A2328" s="536" t="s">
        <v>7381</v>
      </c>
      <c r="B2328" s="419">
        <v>102710</v>
      </c>
      <c r="C2328" s="420" t="s">
        <v>3749</v>
      </c>
      <c r="D2328" s="421" t="s">
        <v>843</v>
      </c>
      <c r="E2328" s="422">
        <v>37.24</v>
      </c>
      <c r="F2328" s="422">
        <v>32.93</v>
      </c>
      <c r="G2328" s="422">
        <v>70.17</v>
      </c>
    </row>
    <row r="2329" spans="1:7" ht="30">
      <c r="A2329" s="536" t="s">
        <v>7381</v>
      </c>
      <c r="B2329" s="419">
        <v>102708</v>
      </c>
      <c r="C2329" s="420" t="s">
        <v>3748</v>
      </c>
      <c r="D2329" s="421" t="s">
        <v>843</v>
      </c>
      <c r="E2329" s="422">
        <v>13.36</v>
      </c>
      <c r="F2329" s="422">
        <v>16.46</v>
      </c>
      <c r="G2329" s="422">
        <v>29.82</v>
      </c>
    </row>
    <row r="2330" spans="1:7" ht="30">
      <c r="A2330" s="536" t="s">
        <v>7381</v>
      </c>
      <c r="B2330" s="419">
        <v>102707</v>
      </c>
      <c r="C2330" s="420" t="s">
        <v>3747</v>
      </c>
      <c r="D2330" s="421" t="s">
        <v>844</v>
      </c>
      <c r="E2330" s="422">
        <v>22.599999999999998</v>
      </c>
      <c r="F2330" s="422">
        <v>4.78</v>
      </c>
      <c r="G2330" s="422">
        <v>27.38</v>
      </c>
    </row>
    <row r="2331" spans="1:7" ht="30">
      <c r="A2331" s="536" t="s">
        <v>7381</v>
      </c>
      <c r="B2331" s="419">
        <v>102704</v>
      </c>
      <c r="C2331" s="420" t="s">
        <v>3746</v>
      </c>
      <c r="D2331" s="421" t="s">
        <v>844</v>
      </c>
      <c r="E2331" s="422">
        <v>11.94</v>
      </c>
      <c r="F2331" s="422">
        <v>0.41</v>
      </c>
      <c r="G2331" s="422">
        <v>12.35</v>
      </c>
    </row>
    <row r="2332" spans="1:7" ht="30">
      <c r="A2332" s="536" t="s">
        <v>7381</v>
      </c>
      <c r="B2332" s="419">
        <v>102705</v>
      </c>
      <c r="C2332" s="420" t="s">
        <v>4350</v>
      </c>
      <c r="D2332" s="421" t="s">
        <v>844</v>
      </c>
      <c r="E2332" s="422">
        <v>59.260000000000005</v>
      </c>
      <c r="F2332" s="422">
        <v>0.41</v>
      </c>
      <c r="G2332" s="422">
        <v>59.67</v>
      </c>
    </row>
    <row r="2333" spans="1:7" ht="30">
      <c r="A2333" s="536" t="s">
        <v>7382</v>
      </c>
      <c r="B2333" s="419">
        <v>98397</v>
      </c>
      <c r="C2333" s="420" t="s">
        <v>7383</v>
      </c>
      <c r="D2333" s="421" t="s">
        <v>96</v>
      </c>
      <c r="E2333" s="422">
        <v>7.1499999999999995</v>
      </c>
      <c r="F2333" s="422">
        <v>6.79</v>
      </c>
      <c r="G2333" s="422">
        <v>13.94</v>
      </c>
    </row>
    <row r="2334" spans="1:7" ht="45">
      <c r="A2334" s="536" t="s">
        <v>7384</v>
      </c>
      <c r="B2334" s="419">
        <v>103517</v>
      </c>
      <c r="C2334" s="420" t="s">
        <v>4105</v>
      </c>
      <c r="D2334" s="421" t="s">
        <v>843</v>
      </c>
      <c r="E2334" s="422">
        <v>3518.8</v>
      </c>
      <c r="F2334" s="422">
        <v>109.95</v>
      </c>
      <c r="G2334" s="422">
        <v>3628.75</v>
      </c>
    </row>
    <row r="2335" spans="1:7" ht="30">
      <c r="A2335" s="536" t="s">
        <v>7384</v>
      </c>
      <c r="B2335" s="419">
        <v>103519</v>
      </c>
      <c r="C2335" s="420" t="s">
        <v>4106</v>
      </c>
      <c r="D2335" s="421" t="s">
        <v>843</v>
      </c>
      <c r="E2335" s="422">
        <v>7.5500000000000007</v>
      </c>
      <c r="F2335" s="422">
        <v>4.76</v>
      </c>
      <c r="G2335" s="422">
        <v>12.31</v>
      </c>
    </row>
    <row r="2336" spans="1:7" ht="45">
      <c r="A2336" s="536" t="s">
        <v>7384</v>
      </c>
      <c r="B2336" s="419">
        <v>103523</v>
      </c>
      <c r="C2336" s="420" t="s">
        <v>4110</v>
      </c>
      <c r="D2336" s="421" t="s">
        <v>843</v>
      </c>
      <c r="E2336" s="422">
        <v>11812.339999999998</v>
      </c>
      <c r="F2336" s="422">
        <v>223.87</v>
      </c>
      <c r="G2336" s="422">
        <v>12036.21</v>
      </c>
    </row>
    <row r="2337" spans="1:7" ht="45">
      <c r="A2337" s="536" t="s">
        <v>7384</v>
      </c>
      <c r="B2337" s="419">
        <v>103520</v>
      </c>
      <c r="C2337" s="420" t="s">
        <v>4107</v>
      </c>
      <c r="D2337" s="421" t="s">
        <v>843</v>
      </c>
      <c r="E2337" s="422">
        <v>5909.66</v>
      </c>
      <c r="F2337" s="422">
        <v>30.29</v>
      </c>
      <c r="G2337" s="422">
        <v>5939.95</v>
      </c>
    </row>
    <row r="2338" spans="1:7" ht="45">
      <c r="A2338" s="536" t="s">
        <v>7384</v>
      </c>
      <c r="B2338" s="419">
        <v>103521</v>
      </c>
      <c r="C2338" s="420" t="s">
        <v>4108</v>
      </c>
      <c r="D2338" s="421" t="s">
        <v>843</v>
      </c>
      <c r="E2338" s="422">
        <v>7844.62</v>
      </c>
      <c r="F2338" s="422">
        <v>43.38</v>
      </c>
      <c r="G2338" s="422">
        <v>7888</v>
      </c>
    </row>
    <row r="2339" spans="1:7" ht="45">
      <c r="A2339" s="536" t="s">
        <v>7384</v>
      </c>
      <c r="B2339" s="419">
        <v>103522</v>
      </c>
      <c r="C2339" s="420" t="s">
        <v>4109</v>
      </c>
      <c r="D2339" s="421" t="s">
        <v>843</v>
      </c>
      <c r="E2339" s="422">
        <v>7810.18</v>
      </c>
      <c r="F2339" s="422">
        <v>215.9</v>
      </c>
      <c r="G2339" s="422">
        <v>8026.08</v>
      </c>
    </row>
    <row r="2340" spans="1:7" ht="45">
      <c r="A2340" s="536" t="s">
        <v>7385</v>
      </c>
      <c r="B2340" s="419">
        <v>97062</v>
      </c>
      <c r="C2340" s="420" t="s">
        <v>7386</v>
      </c>
      <c r="D2340" s="421" t="s">
        <v>96</v>
      </c>
      <c r="E2340" s="422">
        <v>3.9299999999999997</v>
      </c>
      <c r="F2340" s="422">
        <v>3.24</v>
      </c>
      <c r="G2340" s="422">
        <v>7.17</v>
      </c>
    </row>
    <row r="2341" spans="1:7" ht="45">
      <c r="A2341" s="536" t="s">
        <v>7385</v>
      </c>
      <c r="B2341" s="419">
        <v>97040</v>
      </c>
      <c r="C2341" s="420" t="s">
        <v>7387</v>
      </c>
      <c r="D2341" s="421" t="s">
        <v>96</v>
      </c>
      <c r="E2341" s="422">
        <v>8.9500000000000011</v>
      </c>
      <c r="F2341" s="422">
        <v>11.53</v>
      </c>
      <c r="G2341" s="422">
        <v>20.48</v>
      </c>
    </row>
    <row r="2342" spans="1:7" ht="45">
      <c r="A2342" s="536" t="s">
        <v>7385</v>
      </c>
      <c r="B2342" s="419">
        <v>97041</v>
      </c>
      <c r="C2342" s="420" t="s">
        <v>7388</v>
      </c>
      <c r="D2342" s="421" t="s">
        <v>96</v>
      </c>
      <c r="E2342" s="422">
        <v>105.82</v>
      </c>
      <c r="F2342" s="422">
        <v>30.78</v>
      </c>
      <c r="G2342" s="422">
        <v>136.6</v>
      </c>
    </row>
    <row r="2343" spans="1:7" ht="45">
      <c r="A2343" s="536" t="s">
        <v>7385</v>
      </c>
      <c r="B2343" s="419">
        <v>97039</v>
      </c>
      <c r="C2343" s="420" t="s">
        <v>7389</v>
      </c>
      <c r="D2343" s="421" t="s">
        <v>96</v>
      </c>
      <c r="E2343" s="422">
        <v>57.65</v>
      </c>
      <c r="F2343" s="422">
        <v>22.35</v>
      </c>
      <c r="G2343" s="422">
        <v>80</v>
      </c>
    </row>
    <row r="2344" spans="1:7" ht="45">
      <c r="A2344" s="536" t="s">
        <v>7385</v>
      </c>
      <c r="B2344" s="419">
        <v>97032</v>
      </c>
      <c r="C2344" s="420" t="s">
        <v>7390</v>
      </c>
      <c r="D2344" s="421" t="s">
        <v>844</v>
      </c>
      <c r="E2344" s="422">
        <v>48.490000000000009</v>
      </c>
      <c r="F2344" s="422">
        <v>16.489999999999998</v>
      </c>
      <c r="G2344" s="422">
        <v>64.98</v>
      </c>
    </row>
    <row r="2345" spans="1:7" ht="45">
      <c r="A2345" s="536" t="s">
        <v>7385</v>
      </c>
      <c r="B2345" s="419">
        <v>97031</v>
      </c>
      <c r="C2345" s="420" t="s">
        <v>7391</v>
      </c>
      <c r="D2345" s="421" t="s">
        <v>844</v>
      </c>
      <c r="E2345" s="422">
        <v>87.38000000000001</v>
      </c>
      <c r="F2345" s="422">
        <v>16.489999999999998</v>
      </c>
      <c r="G2345" s="422">
        <v>103.87</v>
      </c>
    </row>
    <row r="2346" spans="1:7" ht="45">
      <c r="A2346" s="536" t="s">
        <v>7385</v>
      </c>
      <c r="B2346" s="419">
        <v>97034</v>
      </c>
      <c r="C2346" s="420" t="s">
        <v>7392</v>
      </c>
      <c r="D2346" s="421" t="s">
        <v>844</v>
      </c>
      <c r="E2346" s="422">
        <v>45.160000000000011</v>
      </c>
      <c r="F2346" s="422">
        <v>22.77</v>
      </c>
      <c r="G2346" s="422">
        <v>67.930000000000007</v>
      </c>
    </row>
    <row r="2347" spans="1:7" ht="45">
      <c r="A2347" s="536" t="s">
        <v>7385</v>
      </c>
      <c r="B2347" s="419">
        <v>97033</v>
      </c>
      <c r="C2347" s="420" t="s">
        <v>7393</v>
      </c>
      <c r="D2347" s="421" t="s">
        <v>844</v>
      </c>
      <c r="E2347" s="422">
        <v>79.510000000000005</v>
      </c>
      <c r="F2347" s="422">
        <v>22.77</v>
      </c>
      <c r="G2347" s="422">
        <v>102.28</v>
      </c>
    </row>
    <row r="2348" spans="1:7" ht="45">
      <c r="A2348" s="536" t="s">
        <v>7385</v>
      </c>
      <c r="B2348" s="419">
        <v>97014</v>
      </c>
      <c r="C2348" s="420" t="s">
        <v>7394</v>
      </c>
      <c r="D2348" s="421" t="s">
        <v>844</v>
      </c>
      <c r="E2348" s="422">
        <v>53.8</v>
      </c>
      <c r="F2348" s="422">
        <v>15.77</v>
      </c>
      <c r="G2348" s="422">
        <v>69.569999999999993</v>
      </c>
    </row>
    <row r="2349" spans="1:7" ht="45">
      <c r="A2349" s="536" t="s">
        <v>7385</v>
      </c>
      <c r="B2349" s="419">
        <v>97015</v>
      </c>
      <c r="C2349" s="420" t="s">
        <v>7395</v>
      </c>
      <c r="D2349" s="421" t="s">
        <v>844</v>
      </c>
      <c r="E2349" s="422">
        <v>42.580000000000005</v>
      </c>
      <c r="F2349" s="422">
        <v>15.76</v>
      </c>
      <c r="G2349" s="422">
        <v>58.34</v>
      </c>
    </row>
    <row r="2350" spans="1:7" ht="45">
      <c r="A2350" s="536" t="s">
        <v>7385</v>
      </c>
      <c r="B2350" s="419">
        <v>97013</v>
      </c>
      <c r="C2350" s="420" t="s">
        <v>7396</v>
      </c>
      <c r="D2350" s="421" t="s">
        <v>844</v>
      </c>
      <c r="E2350" s="422">
        <v>76.3</v>
      </c>
      <c r="F2350" s="422">
        <v>15.77</v>
      </c>
      <c r="G2350" s="422">
        <v>92.07</v>
      </c>
    </row>
    <row r="2351" spans="1:7" ht="45">
      <c r="A2351" s="536" t="s">
        <v>7385</v>
      </c>
      <c r="B2351" s="419">
        <v>97017</v>
      </c>
      <c r="C2351" s="420" t="s">
        <v>7397</v>
      </c>
      <c r="D2351" s="421" t="s">
        <v>844</v>
      </c>
      <c r="E2351" s="422">
        <v>42.1</v>
      </c>
      <c r="F2351" s="422">
        <v>12.58</v>
      </c>
      <c r="G2351" s="422">
        <v>54.68</v>
      </c>
    </row>
    <row r="2352" spans="1:7" ht="45">
      <c r="A2352" s="536" t="s">
        <v>7385</v>
      </c>
      <c r="B2352" s="419">
        <v>97018</v>
      </c>
      <c r="C2352" s="420" t="s">
        <v>7398</v>
      </c>
      <c r="D2352" s="421" t="s">
        <v>844</v>
      </c>
      <c r="E2352" s="422">
        <v>33.25</v>
      </c>
      <c r="F2352" s="422">
        <v>12.59</v>
      </c>
      <c r="G2352" s="422">
        <v>45.84</v>
      </c>
    </row>
    <row r="2353" spans="1:7" ht="45">
      <c r="A2353" s="536" t="s">
        <v>7385</v>
      </c>
      <c r="B2353" s="419">
        <v>97016</v>
      </c>
      <c r="C2353" s="420" t="s">
        <v>7399</v>
      </c>
      <c r="D2353" s="421" t="s">
        <v>844</v>
      </c>
      <c r="E2353" s="422">
        <v>59.899999999999991</v>
      </c>
      <c r="F2353" s="422">
        <v>12.59</v>
      </c>
      <c r="G2353" s="422">
        <v>72.489999999999995</v>
      </c>
    </row>
    <row r="2354" spans="1:7" ht="45">
      <c r="A2354" s="536" t="s">
        <v>7385</v>
      </c>
      <c r="B2354" s="419">
        <v>104990</v>
      </c>
      <c r="C2354" s="420" t="s">
        <v>7400</v>
      </c>
      <c r="D2354" s="421" t="s">
        <v>844</v>
      </c>
      <c r="E2354" s="422">
        <v>6.65</v>
      </c>
      <c r="F2354" s="422">
        <v>5.41</v>
      </c>
      <c r="G2354" s="422">
        <v>12.06</v>
      </c>
    </row>
    <row r="2355" spans="1:7" ht="45">
      <c r="A2355" s="536" t="s">
        <v>7385</v>
      </c>
      <c r="B2355" s="419">
        <v>97054</v>
      </c>
      <c r="C2355" s="420" t="s">
        <v>7401</v>
      </c>
      <c r="D2355" s="421" t="s">
        <v>843</v>
      </c>
      <c r="E2355" s="422">
        <v>21.720000000000006</v>
      </c>
      <c r="F2355" s="422">
        <v>10.37</v>
      </c>
      <c r="G2355" s="422">
        <v>32.090000000000003</v>
      </c>
    </row>
    <row r="2356" spans="1:7" ht="45">
      <c r="A2356" s="536" t="s">
        <v>7385</v>
      </c>
      <c r="B2356" s="419">
        <v>97063</v>
      </c>
      <c r="C2356" s="420" t="s">
        <v>7402</v>
      </c>
      <c r="D2356" s="421" t="s">
        <v>96</v>
      </c>
      <c r="E2356" s="422">
        <v>6.3999999999999986</v>
      </c>
      <c r="F2356" s="422">
        <v>17.420000000000002</v>
      </c>
      <c r="G2356" s="422">
        <v>23.82</v>
      </c>
    </row>
    <row r="2357" spans="1:7" ht="45">
      <c r="A2357" s="536" t="s">
        <v>7385</v>
      </c>
      <c r="B2357" s="419">
        <v>97065</v>
      </c>
      <c r="C2357" s="420" t="s">
        <v>7403</v>
      </c>
      <c r="D2357" s="421" t="s">
        <v>845</v>
      </c>
      <c r="E2357" s="422">
        <v>4.4399999999999995</v>
      </c>
      <c r="F2357" s="422">
        <v>11.56</v>
      </c>
      <c r="G2357" s="422">
        <v>16</v>
      </c>
    </row>
    <row r="2358" spans="1:7" ht="45">
      <c r="A2358" s="536" t="s">
        <v>7385</v>
      </c>
      <c r="B2358" s="419">
        <v>97064</v>
      </c>
      <c r="C2358" s="420" t="s">
        <v>7404</v>
      </c>
      <c r="D2358" s="421" t="s">
        <v>844</v>
      </c>
      <c r="E2358" s="422">
        <v>9.1300000000000026</v>
      </c>
      <c r="F2358" s="422">
        <v>24.21</v>
      </c>
      <c r="G2358" s="422">
        <v>33.340000000000003</v>
      </c>
    </row>
    <row r="2359" spans="1:7" ht="45">
      <c r="A2359" s="536" t="s">
        <v>7385</v>
      </c>
      <c r="B2359" s="419">
        <v>97067</v>
      </c>
      <c r="C2359" s="420" t="s">
        <v>7405</v>
      </c>
      <c r="D2359" s="421" t="s">
        <v>844</v>
      </c>
      <c r="E2359" s="422">
        <v>585.15000000000009</v>
      </c>
      <c r="F2359" s="422">
        <v>168.32</v>
      </c>
      <c r="G2359" s="422">
        <v>753.47</v>
      </c>
    </row>
    <row r="2360" spans="1:7" ht="45">
      <c r="A2360" s="536" t="s">
        <v>7385</v>
      </c>
      <c r="B2360" s="419">
        <v>97048</v>
      </c>
      <c r="C2360" s="420" t="s">
        <v>7406</v>
      </c>
      <c r="D2360" s="421" t="s">
        <v>96</v>
      </c>
      <c r="E2360" s="422">
        <v>0.08</v>
      </c>
      <c r="F2360" s="422">
        <v>0.02</v>
      </c>
      <c r="G2360" s="422">
        <v>0.1</v>
      </c>
    </row>
    <row r="2361" spans="1:7" ht="45">
      <c r="A2361" s="536" t="s">
        <v>7385</v>
      </c>
      <c r="B2361" s="419">
        <v>97047</v>
      </c>
      <c r="C2361" s="420" t="s">
        <v>7407</v>
      </c>
      <c r="D2361" s="421" t="s">
        <v>96</v>
      </c>
      <c r="E2361" s="422">
        <v>0.11000000000000001</v>
      </c>
      <c r="F2361" s="422">
        <v>0.03</v>
      </c>
      <c r="G2361" s="422">
        <v>0.14000000000000001</v>
      </c>
    </row>
    <row r="2362" spans="1:7" ht="45">
      <c r="A2362" s="536" t="s">
        <v>7385</v>
      </c>
      <c r="B2362" s="419">
        <v>97046</v>
      </c>
      <c r="C2362" s="420" t="s">
        <v>7408</v>
      </c>
      <c r="D2362" s="421" t="s">
        <v>96</v>
      </c>
      <c r="E2362" s="422">
        <v>0.3</v>
      </c>
      <c r="F2362" s="422">
        <v>7.0000000000000007E-2</v>
      </c>
      <c r="G2362" s="422">
        <v>0.37</v>
      </c>
    </row>
    <row r="2363" spans="1:7" ht="45">
      <c r="A2363" s="536" t="s">
        <v>7385</v>
      </c>
      <c r="B2363" s="419">
        <v>104989</v>
      </c>
      <c r="C2363" s="420" t="s">
        <v>7409</v>
      </c>
      <c r="D2363" s="421" t="s">
        <v>843</v>
      </c>
      <c r="E2363" s="422">
        <v>19.11</v>
      </c>
      <c r="F2363" s="422">
        <v>27.43</v>
      </c>
      <c r="G2363" s="422">
        <v>46.54</v>
      </c>
    </row>
    <row r="2364" spans="1:7" ht="45">
      <c r="A2364" s="536" t="s">
        <v>7385</v>
      </c>
      <c r="B2364" s="419">
        <v>97066</v>
      </c>
      <c r="C2364" s="420" t="s">
        <v>7410</v>
      </c>
      <c r="D2364" s="421" t="s">
        <v>96</v>
      </c>
      <c r="E2364" s="422">
        <v>234.81</v>
      </c>
      <c r="F2364" s="422">
        <v>136.07</v>
      </c>
      <c r="G2364" s="422">
        <v>370.88</v>
      </c>
    </row>
    <row r="2365" spans="1:7" ht="30">
      <c r="A2365" s="536" t="s">
        <v>7411</v>
      </c>
      <c r="B2365" s="419">
        <v>95946</v>
      </c>
      <c r="C2365" s="420" t="s">
        <v>1352</v>
      </c>
      <c r="D2365" s="421" t="s">
        <v>1068</v>
      </c>
      <c r="E2365" s="422">
        <v>10.42</v>
      </c>
      <c r="F2365" s="422">
        <v>3.14</v>
      </c>
      <c r="G2365" s="422">
        <v>13.56</v>
      </c>
    </row>
    <row r="2366" spans="1:7" ht="30">
      <c r="A2366" s="536" t="s">
        <v>7411</v>
      </c>
      <c r="B2366" s="419">
        <v>95947</v>
      </c>
      <c r="C2366" s="420" t="s">
        <v>1353</v>
      </c>
      <c r="D2366" s="421" t="s">
        <v>1068</v>
      </c>
      <c r="E2366" s="422">
        <v>8.66</v>
      </c>
      <c r="F2366" s="422">
        <v>1.41</v>
      </c>
      <c r="G2366" s="422">
        <v>10.07</v>
      </c>
    </row>
    <row r="2367" spans="1:7" ht="30">
      <c r="A2367" s="536" t="s">
        <v>7411</v>
      </c>
      <c r="B2367" s="419">
        <v>95948</v>
      </c>
      <c r="C2367" s="420" t="s">
        <v>1354</v>
      </c>
      <c r="D2367" s="421" t="s">
        <v>1068</v>
      </c>
      <c r="E2367" s="422">
        <v>8.2200000000000006</v>
      </c>
      <c r="F2367" s="422">
        <v>0.26</v>
      </c>
      <c r="G2367" s="422">
        <v>8.48</v>
      </c>
    </row>
    <row r="2368" spans="1:7" ht="30">
      <c r="A2368" s="536" t="s">
        <v>7411</v>
      </c>
      <c r="B2368" s="419">
        <v>95944</v>
      </c>
      <c r="C2368" s="420" t="s">
        <v>1350</v>
      </c>
      <c r="D2368" s="421" t="s">
        <v>1068</v>
      </c>
      <c r="E2368" s="422">
        <v>13.100000000000001</v>
      </c>
      <c r="F2368" s="422">
        <v>10.039999999999999</v>
      </c>
      <c r="G2368" s="422">
        <v>23.14</v>
      </c>
    </row>
    <row r="2369" spans="1:7" ht="30">
      <c r="A2369" s="536" t="s">
        <v>7411</v>
      </c>
      <c r="B2369" s="419">
        <v>95945</v>
      </c>
      <c r="C2369" s="420" t="s">
        <v>1351</v>
      </c>
      <c r="D2369" s="421" t="s">
        <v>1068</v>
      </c>
      <c r="E2369" s="422">
        <v>11.95</v>
      </c>
      <c r="F2369" s="422">
        <v>5.84</v>
      </c>
      <c r="G2369" s="422">
        <v>17.79</v>
      </c>
    </row>
    <row r="2370" spans="1:7" ht="30">
      <c r="A2370" s="536" t="s">
        <v>7411</v>
      </c>
      <c r="B2370" s="419">
        <v>95943</v>
      </c>
      <c r="C2370" s="420" t="s">
        <v>1355</v>
      </c>
      <c r="D2370" s="421" t="s">
        <v>1068</v>
      </c>
      <c r="E2370" s="422">
        <v>13.270000000000001</v>
      </c>
      <c r="F2370" s="422">
        <v>12.99</v>
      </c>
      <c r="G2370" s="422">
        <v>26.26</v>
      </c>
    </row>
    <row r="2371" spans="1:7" ht="30">
      <c r="A2371" s="536" t="s">
        <v>7411</v>
      </c>
      <c r="B2371" s="419">
        <v>102077</v>
      </c>
      <c r="C2371" s="420" t="s">
        <v>7412</v>
      </c>
      <c r="D2371" s="421" t="s">
        <v>845</v>
      </c>
      <c r="E2371" s="422">
        <v>3525.4799999999996</v>
      </c>
      <c r="F2371" s="422">
        <v>2036.09</v>
      </c>
      <c r="G2371" s="422">
        <v>5561.57</v>
      </c>
    </row>
    <row r="2372" spans="1:7" ht="30">
      <c r="A2372" s="536" t="s">
        <v>7411</v>
      </c>
      <c r="B2372" s="419">
        <v>102073</v>
      </c>
      <c r="C2372" s="420" t="s">
        <v>7413</v>
      </c>
      <c r="D2372" s="421" t="s">
        <v>845</v>
      </c>
      <c r="E2372" s="422">
        <v>2623.86</v>
      </c>
      <c r="F2372" s="422">
        <v>1355.29</v>
      </c>
      <c r="G2372" s="422">
        <v>3979.15</v>
      </c>
    </row>
    <row r="2373" spans="1:7" ht="30">
      <c r="A2373" s="536" t="s">
        <v>7411</v>
      </c>
      <c r="B2373" s="419">
        <v>102079</v>
      </c>
      <c r="C2373" s="420" t="s">
        <v>7414</v>
      </c>
      <c r="D2373" s="421" t="s">
        <v>845</v>
      </c>
      <c r="E2373" s="422">
        <v>3528.76</v>
      </c>
      <c r="F2373" s="422">
        <v>1918.53</v>
      </c>
      <c r="G2373" s="422">
        <v>5447.29</v>
      </c>
    </row>
    <row r="2374" spans="1:7" ht="30">
      <c r="A2374" s="536" t="s">
        <v>7411</v>
      </c>
      <c r="B2374" s="419">
        <v>102075</v>
      </c>
      <c r="C2374" s="420" t="s">
        <v>7415</v>
      </c>
      <c r="D2374" s="421" t="s">
        <v>845</v>
      </c>
      <c r="E2374" s="422">
        <v>3346.6500000000005</v>
      </c>
      <c r="F2374" s="422">
        <v>1575.61</v>
      </c>
      <c r="G2374" s="422">
        <v>4922.26</v>
      </c>
    </row>
    <row r="2375" spans="1:7" ht="30">
      <c r="A2375" s="536" t="s">
        <v>7411</v>
      </c>
      <c r="B2375" s="419">
        <v>102078</v>
      </c>
      <c r="C2375" s="420" t="s">
        <v>7416</v>
      </c>
      <c r="D2375" s="421" t="s">
        <v>845</v>
      </c>
      <c r="E2375" s="422">
        <v>3677.58</v>
      </c>
      <c r="F2375" s="422">
        <v>2005.59</v>
      </c>
      <c r="G2375" s="422">
        <v>5683.17</v>
      </c>
    </row>
    <row r="2376" spans="1:7" ht="30">
      <c r="A2376" s="536" t="s">
        <v>7411</v>
      </c>
      <c r="B2376" s="419">
        <v>102074</v>
      </c>
      <c r="C2376" s="420" t="s">
        <v>7417</v>
      </c>
      <c r="D2376" s="421" t="s">
        <v>845</v>
      </c>
      <c r="E2376" s="422">
        <v>3226.1399999999994</v>
      </c>
      <c r="F2376" s="422">
        <v>1518.18</v>
      </c>
      <c r="G2376" s="422">
        <v>4744.32</v>
      </c>
    </row>
    <row r="2377" spans="1:7" ht="30">
      <c r="A2377" s="536" t="s">
        <v>7411</v>
      </c>
      <c r="B2377" s="419">
        <v>102080</v>
      </c>
      <c r="C2377" s="420" t="s">
        <v>7418</v>
      </c>
      <c r="D2377" s="421" t="s">
        <v>845</v>
      </c>
      <c r="E2377" s="422">
        <v>3186.65</v>
      </c>
      <c r="F2377" s="422">
        <v>1533.6</v>
      </c>
      <c r="G2377" s="422">
        <v>4720.25</v>
      </c>
    </row>
    <row r="2378" spans="1:7" ht="30">
      <c r="A2378" s="536" t="s">
        <v>7411</v>
      </c>
      <c r="B2378" s="419">
        <v>102076</v>
      </c>
      <c r="C2378" s="420" t="s">
        <v>7419</v>
      </c>
      <c r="D2378" s="421" t="s">
        <v>845</v>
      </c>
      <c r="E2378" s="422">
        <v>3483.75</v>
      </c>
      <c r="F2378" s="422">
        <v>1538.22</v>
      </c>
      <c r="G2378" s="422">
        <v>5021.97</v>
      </c>
    </row>
    <row r="2379" spans="1:7" ht="30">
      <c r="A2379" s="536" t="s">
        <v>7411</v>
      </c>
      <c r="B2379" s="419">
        <v>102089</v>
      </c>
      <c r="C2379" s="420" t="s">
        <v>1343</v>
      </c>
      <c r="D2379" s="421" t="s">
        <v>96</v>
      </c>
      <c r="E2379" s="422">
        <v>146.61000000000001</v>
      </c>
      <c r="F2379" s="422">
        <v>34.92</v>
      </c>
      <c r="G2379" s="422">
        <v>181.53</v>
      </c>
    </row>
    <row r="2380" spans="1:7" ht="30">
      <c r="A2380" s="536" t="s">
        <v>7411</v>
      </c>
      <c r="B2380" s="419">
        <v>102090</v>
      </c>
      <c r="C2380" s="420" t="s">
        <v>1344</v>
      </c>
      <c r="D2380" s="421" t="s">
        <v>96</v>
      </c>
      <c r="E2380" s="422">
        <v>103.36</v>
      </c>
      <c r="F2380" s="422">
        <v>34.92</v>
      </c>
      <c r="G2380" s="422">
        <v>138.28</v>
      </c>
    </row>
    <row r="2381" spans="1:7" ht="30">
      <c r="A2381" s="536" t="s">
        <v>7411</v>
      </c>
      <c r="B2381" s="419">
        <v>102086</v>
      </c>
      <c r="C2381" s="420" t="s">
        <v>1341</v>
      </c>
      <c r="D2381" s="421" t="s">
        <v>96</v>
      </c>
      <c r="E2381" s="422">
        <v>158.01000000000002</v>
      </c>
      <c r="F2381" s="422">
        <v>32.29</v>
      </c>
      <c r="G2381" s="422">
        <v>190.3</v>
      </c>
    </row>
    <row r="2382" spans="1:7" ht="30">
      <c r="A2382" s="536" t="s">
        <v>7411</v>
      </c>
      <c r="B2382" s="419">
        <v>102087</v>
      </c>
      <c r="C2382" s="420" t="s">
        <v>1342</v>
      </c>
      <c r="D2382" s="421" t="s">
        <v>96</v>
      </c>
      <c r="E2382" s="422">
        <v>119.88</v>
      </c>
      <c r="F2382" s="422">
        <v>32.29</v>
      </c>
      <c r="G2382" s="422">
        <v>152.16999999999999</v>
      </c>
    </row>
    <row r="2383" spans="1:7" ht="30">
      <c r="A2383" s="536" t="s">
        <v>7411</v>
      </c>
      <c r="B2383" s="419">
        <v>102091</v>
      </c>
      <c r="C2383" s="420" t="s">
        <v>7420</v>
      </c>
      <c r="D2383" s="421" t="s">
        <v>96</v>
      </c>
      <c r="E2383" s="422">
        <v>265.33999999999997</v>
      </c>
      <c r="F2383" s="422">
        <v>35.29</v>
      </c>
      <c r="G2383" s="422">
        <v>300.63</v>
      </c>
    </row>
    <row r="2384" spans="1:7" ht="30">
      <c r="A2384" s="536" t="s">
        <v>7411</v>
      </c>
      <c r="B2384" s="419">
        <v>102088</v>
      </c>
      <c r="C2384" s="420" t="s">
        <v>7421</v>
      </c>
      <c r="D2384" s="421" t="s">
        <v>96</v>
      </c>
      <c r="E2384" s="422">
        <v>223.06</v>
      </c>
      <c r="F2384" s="422">
        <v>33.83</v>
      </c>
      <c r="G2384" s="422">
        <v>256.89</v>
      </c>
    </row>
    <row r="2385" spans="1:7" ht="30">
      <c r="A2385" s="536" t="s">
        <v>7411</v>
      </c>
      <c r="B2385" s="419">
        <v>101997</v>
      </c>
      <c r="C2385" s="420" t="s">
        <v>1338</v>
      </c>
      <c r="D2385" s="421" t="s">
        <v>96</v>
      </c>
      <c r="E2385" s="422">
        <v>153.60999999999999</v>
      </c>
      <c r="F2385" s="422">
        <v>38.369999999999997</v>
      </c>
      <c r="G2385" s="422">
        <v>191.98</v>
      </c>
    </row>
    <row r="2386" spans="1:7" ht="30">
      <c r="A2386" s="536" t="s">
        <v>7411</v>
      </c>
      <c r="B2386" s="419">
        <v>101998</v>
      </c>
      <c r="C2386" s="420" t="s">
        <v>1339</v>
      </c>
      <c r="D2386" s="421" t="s">
        <v>96</v>
      </c>
      <c r="E2386" s="422">
        <v>107.89000000000001</v>
      </c>
      <c r="F2386" s="422">
        <v>38.380000000000003</v>
      </c>
      <c r="G2386" s="422">
        <v>146.27000000000001</v>
      </c>
    </row>
    <row r="2387" spans="1:7" ht="30">
      <c r="A2387" s="536" t="s">
        <v>7411</v>
      </c>
      <c r="B2387" s="419">
        <v>101999</v>
      </c>
      <c r="C2387" s="420" t="s">
        <v>1340</v>
      </c>
      <c r="D2387" s="421" t="s">
        <v>96</v>
      </c>
      <c r="E2387" s="422">
        <v>318.48</v>
      </c>
      <c r="F2387" s="422">
        <v>36.369999999999997</v>
      </c>
      <c r="G2387" s="422">
        <v>354.85</v>
      </c>
    </row>
    <row r="2388" spans="1:7" ht="30">
      <c r="A2388" s="536" t="s">
        <v>7411</v>
      </c>
      <c r="B2388" s="419">
        <v>101994</v>
      </c>
      <c r="C2388" s="420" t="s">
        <v>1335</v>
      </c>
      <c r="D2388" s="421" t="s">
        <v>96</v>
      </c>
      <c r="E2388" s="422">
        <v>165.62</v>
      </c>
      <c r="F2388" s="422">
        <v>32.18</v>
      </c>
      <c r="G2388" s="422">
        <v>197.8</v>
      </c>
    </row>
    <row r="2389" spans="1:7" ht="30">
      <c r="A2389" s="536" t="s">
        <v>7411</v>
      </c>
      <c r="B2389" s="419">
        <v>101995</v>
      </c>
      <c r="C2389" s="420" t="s">
        <v>1336</v>
      </c>
      <c r="D2389" s="421" t="s">
        <v>96</v>
      </c>
      <c r="E2389" s="422">
        <v>124.86</v>
      </c>
      <c r="F2389" s="422">
        <v>32.17</v>
      </c>
      <c r="G2389" s="422">
        <v>157.03</v>
      </c>
    </row>
    <row r="2390" spans="1:7" ht="30">
      <c r="A2390" s="536" t="s">
        <v>7411</v>
      </c>
      <c r="B2390" s="419">
        <v>101996</v>
      </c>
      <c r="C2390" s="420" t="s">
        <v>1337</v>
      </c>
      <c r="D2390" s="421" t="s">
        <v>96</v>
      </c>
      <c r="E2390" s="422">
        <v>241.78000000000003</v>
      </c>
      <c r="F2390" s="422">
        <v>33.94</v>
      </c>
      <c r="G2390" s="422">
        <v>275.72000000000003</v>
      </c>
    </row>
    <row r="2391" spans="1:7" ht="30">
      <c r="A2391" s="536" t="s">
        <v>7411</v>
      </c>
      <c r="B2391" s="419">
        <v>101991</v>
      </c>
      <c r="C2391" s="420" t="s">
        <v>1332</v>
      </c>
      <c r="D2391" s="421" t="s">
        <v>96</v>
      </c>
      <c r="E2391" s="422">
        <v>153.57999999999998</v>
      </c>
      <c r="F2391" s="422">
        <v>38.770000000000003</v>
      </c>
      <c r="G2391" s="422">
        <v>192.35</v>
      </c>
    </row>
    <row r="2392" spans="1:7" ht="30">
      <c r="A2392" s="536" t="s">
        <v>7411</v>
      </c>
      <c r="B2392" s="419">
        <v>101992</v>
      </c>
      <c r="C2392" s="420" t="s">
        <v>1333</v>
      </c>
      <c r="D2392" s="421" t="s">
        <v>96</v>
      </c>
      <c r="E2392" s="422">
        <v>108.88</v>
      </c>
      <c r="F2392" s="422">
        <v>38.770000000000003</v>
      </c>
      <c r="G2392" s="422">
        <v>147.65</v>
      </c>
    </row>
    <row r="2393" spans="1:7" ht="30">
      <c r="A2393" s="536" t="s">
        <v>7411</v>
      </c>
      <c r="B2393" s="419">
        <v>101993</v>
      </c>
      <c r="C2393" s="420" t="s">
        <v>1334</v>
      </c>
      <c r="D2393" s="421" t="s">
        <v>96</v>
      </c>
      <c r="E2393" s="422">
        <v>295.71999999999997</v>
      </c>
      <c r="F2393" s="422">
        <v>35.54</v>
      </c>
      <c r="G2393" s="422">
        <v>331.26</v>
      </c>
    </row>
    <row r="2394" spans="1:7" ht="30">
      <c r="A2394" s="536" t="s">
        <v>7411</v>
      </c>
      <c r="B2394" s="419">
        <v>101988</v>
      </c>
      <c r="C2394" s="420" t="s">
        <v>1329</v>
      </c>
      <c r="D2394" s="421" t="s">
        <v>96</v>
      </c>
      <c r="E2394" s="422">
        <v>153.76000000000002</v>
      </c>
      <c r="F2394" s="422">
        <v>34.57</v>
      </c>
      <c r="G2394" s="422">
        <v>188.33</v>
      </c>
    </row>
    <row r="2395" spans="1:7" ht="30">
      <c r="A2395" s="536" t="s">
        <v>7411</v>
      </c>
      <c r="B2395" s="419">
        <v>101989</v>
      </c>
      <c r="C2395" s="420" t="s">
        <v>1330</v>
      </c>
      <c r="D2395" s="421" t="s">
        <v>96</v>
      </c>
      <c r="E2395" s="422">
        <v>117.42999999999999</v>
      </c>
      <c r="F2395" s="422">
        <v>34.58</v>
      </c>
      <c r="G2395" s="422">
        <v>152.01</v>
      </c>
    </row>
    <row r="2396" spans="1:7" ht="30">
      <c r="A2396" s="536" t="s">
        <v>7411</v>
      </c>
      <c r="B2396" s="419">
        <v>101990</v>
      </c>
      <c r="C2396" s="420" t="s">
        <v>1331</v>
      </c>
      <c r="D2396" s="421" t="s">
        <v>96</v>
      </c>
      <c r="E2396" s="422">
        <v>222.76</v>
      </c>
      <c r="F2396" s="422">
        <v>34.08</v>
      </c>
      <c r="G2396" s="422">
        <v>256.83999999999997</v>
      </c>
    </row>
    <row r="2397" spans="1:7" ht="30">
      <c r="A2397" s="536" t="s">
        <v>7411</v>
      </c>
      <c r="B2397" s="419">
        <v>101985</v>
      </c>
      <c r="C2397" s="420" t="s">
        <v>1326</v>
      </c>
      <c r="D2397" s="421" t="s">
        <v>96</v>
      </c>
      <c r="E2397" s="422">
        <v>156.01</v>
      </c>
      <c r="F2397" s="422">
        <v>33.799999999999997</v>
      </c>
      <c r="G2397" s="422">
        <v>189.81</v>
      </c>
    </row>
    <row r="2398" spans="1:7" ht="30">
      <c r="A2398" s="536" t="s">
        <v>7411</v>
      </c>
      <c r="B2398" s="419">
        <v>101986</v>
      </c>
      <c r="C2398" s="420" t="s">
        <v>1327</v>
      </c>
      <c r="D2398" s="421" t="s">
        <v>96</v>
      </c>
      <c r="E2398" s="422">
        <v>109.25000000000001</v>
      </c>
      <c r="F2398" s="422">
        <v>33.799999999999997</v>
      </c>
      <c r="G2398" s="422">
        <v>143.05000000000001</v>
      </c>
    </row>
    <row r="2399" spans="1:7" ht="30">
      <c r="A2399" s="536" t="s">
        <v>7411</v>
      </c>
      <c r="B2399" s="419">
        <v>101987</v>
      </c>
      <c r="C2399" s="420" t="s">
        <v>1328</v>
      </c>
      <c r="D2399" s="421" t="s">
        <v>96</v>
      </c>
      <c r="E2399" s="422">
        <v>249.28</v>
      </c>
      <c r="F2399" s="422">
        <v>32.96</v>
      </c>
      <c r="G2399" s="422">
        <v>282.24</v>
      </c>
    </row>
    <row r="2400" spans="1:7" ht="30">
      <c r="A2400" s="536" t="s">
        <v>7411</v>
      </c>
      <c r="B2400" s="419">
        <v>101969</v>
      </c>
      <c r="C2400" s="420" t="s">
        <v>1323</v>
      </c>
      <c r="D2400" s="421" t="s">
        <v>96</v>
      </c>
      <c r="E2400" s="422">
        <v>150.44</v>
      </c>
      <c r="F2400" s="422">
        <v>28.8</v>
      </c>
      <c r="G2400" s="422">
        <v>179.24</v>
      </c>
    </row>
    <row r="2401" spans="1:7" ht="30">
      <c r="A2401" s="536" t="s">
        <v>7411</v>
      </c>
      <c r="B2401" s="419">
        <v>101971</v>
      </c>
      <c r="C2401" s="420" t="s">
        <v>1324</v>
      </c>
      <c r="D2401" s="421" t="s">
        <v>96</v>
      </c>
      <c r="E2401" s="422">
        <v>113.66000000000001</v>
      </c>
      <c r="F2401" s="422">
        <v>28.8</v>
      </c>
      <c r="G2401" s="422">
        <v>142.46</v>
      </c>
    </row>
    <row r="2402" spans="1:7" ht="30">
      <c r="A2402" s="536" t="s">
        <v>7411</v>
      </c>
      <c r="B2402" s="419">
        <v>101973</v>
      </c>
      <c r="C2402" s="420" t="s">
        <v>1325</v>
      </c>
      <c r="D2402" s="421" t="s">
        <v>96</v>
      </c>
      <c r="E2402" s="422">
        <v>207.13</v>
      </c>
      <c r="F2402" s="422">
        <v>31.33</v>
      </c>
      <c r="G2402" s="422">
        <v>238.46</v>
      </c>
    </row>
    <row r="2403" spans="1:7" ht="30">
      <c r="A2403" s="536" t="s">
        <v>7411</v>
      </c>
      <c r="B2403" s="419">
        <v>102072</v>
      </c>
      <c r="C2403" s="420" t="s">
        <v>1218</v>
      </c>
      <c r="D2403" s="421" t="s">
        <v>96</v>
      </c>
      <c r="E2403" s="422">
        <v>116.56</v>
      </c>
      <c r="F2403" s="422">
        <v>86.18</v>
      </c>
      <c r="G2403" s="422">
        <v>202.74</v>
      </c>
    </row>
    <row r="2404" spans="1:7" ht="30">
      <c r="A2404" s="536" t="s">
        <v>7411</v>
      </c>
      <c r="B2404" s="419">
        <v>102070</v>
      </c>
      <c r="C2404" s="420" t="s">
        <v>1216</v>
      </c>
      <c r="D2404" s="421" t="s">
        <v>96</v>
      </c>
      <c r="E2404" s="422">
        <v>139.63</v>
      </c>
      <c r="F2404" s="422">
        <v>100.65</v>
      </c>
      <c r="G2404" s="422">
        <v>240.28</v>
      </c>
    </row>
    <row r="2405" spans="1:7" ht="30">
      <c r="A2405" s="536" t="s">
        <v>7411</v>
      </c>
      <c r="B2405" s="419">
        <v>102071</v>
      </c>
      <c r="C2405" s="420" t="s">
        <v>1217</v>
      </c>
      <c r="D2405" s="421" t="s">
        <v>96</v>
      </c>
      <c r="E2405" s="422">
        <v>121.94999999999999</v>
      </c>
      <c r="F2405" s="422">
        <v>92.25</v>
      </c>
      <c r="G2405" s="422">
        <v>214.2</v>
      </c>
    </row>
    <row r="2406" spans="1:7" ht="30">
      <c r="A2406" s="536" t="s">
        <v>7411</v>
      </c>
      <c r="B2406" s="419">
        <v>102068</v>
      </c>
      <c r="C2406" s="420" t="s">
        <v>1214</v>
      </c>
      <c r="D2406" s="421" t="s">
        <v>96</v>
      </c>
      <c r="E2406" s="422">
        <v>155.68999999999997</v>
      </c>
      <c r="F2406" s="422">
        <v>149.21</v>
      </c>
      <c r="G2406" s="422">
        <v>304.89999999999998</v>
      </c>
    </row>
    <row r="2407" spans="1:7" ht="30">
      <c r="A2407" s="536" t="s">
        <v>7411</v>
      </c>
      <c r="B2407" s="419">
        <v>102069</v>
      </c>
      <c r="C2407" s="420" t="s">
        <v>1215</v>
      </c>
      <c r="D2407" s="421" t="s">
        <v>96</v>
      </c>
      <c r="E2407" s="422">
        <v>154.72000000000003</v>
      </c>
      <c r="F2407" s="422">
        <v>121.96</v>
      </c>
      <c r="G2407" s="422">
        <v>276.68</v>
      </c>
    </row>
    <row r="2408" spans="1:7" ht="30">
      <c r="A2408" s="536" t="s">
        <v>7411</v>
      </c>
      <c r="B2408" s="419">
        <v>102066</v>
      </c>
      <c r="C2408" s="420" t="s">
        <v>1212</v>
      </c>
      <c r="D2408" s="421" t="s">
        <v>96</v>
      </c>
      <c r="E2408" s="422">
        <v>368.06999999999994</v>
      </c>
      <c r="F2408" s="422">
        <v>215.61</v>
      </c>
      <c r="G2408" s="422">
        <v>583.67999999999995</v>
      </c>
    </row>
    <row r="2409" spans="1:7" ht="30">
      <c r="A2409" s="536" t="s">
        <v>7411</v>
      </c>
      <c r="B2409" s="419">
        <v>102067</v>
      </c>
      <c r="C2409" s="420" t="s">
        <v>1213</v>
      </c>
      <c r="D2409" s="421" t="s">
        <v>96</v>
      </c>
      <c r="E2409" s="422">
        <v>324.64</v>
      </c>
      <c r="F2409" s="422">
        <v>171.67</v>
      </c>
      <c r="G2409" s="422">
        <v>496.31</v>
      </c>
    </row>
    <row r="2410" spans="1:7" ht="30">
      <c r="A2410" s="536" t="s">
        <v>7411</v>
      </c>
      <c r="B2410" s="419">
        <v>102065</v>
      </c>
      <c r="C2410" s="420" t="s">
        <v>1211</v>
      </c>
      <c r="D2410" s="421" t="s">
        <v>96</v>
      </c>
      <c r="E2410" s="422">
        <v>126.90999999999998</v>
      </c>
      <c r="F2410" s="422">
        <v>85.76</v>
      </c>
      <c r="G2410" s="422">
        <v>212.67</v>
      </c>
    </row>
    <row r="2411" spans="1:7" ht="30">
      <c r="A2411" s="536" t="s">
        <v>7411</v>
      </c>
      <c r="B2411" s="419">
        <v>102063</v>
      </c>
      <c r="C2411" s="420" t="s">
        <v>1209</v>
      </c>
      <c r="D2411" s="421" t="s">
        <v>96</v>
      </c>
      <c r="E2411" s="422">
        <v>156.26999999999998</v>
      </c>
      <c r="F2411" s="422">
        <v>98.52</v>
      </c>
      <c r="G2411" s="422">
        <v>254.79</v>
      </c>
    </row>
    <row r="2412" spans="1:7" ht="30">
      <c r="A2412" s="536" t="s">
        <v>7411</v>
      </c>
      <c r="B2412" s="419">
        <v>102064</v>
      </c>
      <c r="C2412" s="420" t="s">
        <v>1210</v>
      </c>
      <c r="D2412" s="421" t="s">
        <v>96</v>
      </c>
      <c r="E2412" s="422">
        <v>137.31</v>
      </c>
      <c r="F2412" s="422">
        <v>90.43</v>
      </c>
      <c r="G2412" s="422">
        <v>227.74</v>
      </c>
    </row>
    <row r="2413" spans="1:7" ht="30">
      <c r="A2413" s="536" t="s">
        <v>7411</v>
      </c>
      <c r="B2413" s="419">
        <v>102061</v>
      </c>
      <c r="C2413" s="420" t="s">
        <v>1207</v>
      </c>
      <c r="D2413" s="421" t="s">
        <v>96</v>
      </c>
      <c r="E2413" s="422">
        <v>177.65</v>
      </c>
      <c r="F2413" s="422">
        <v>146.16999999999999</v>
      </c>
      <c r="G2413" s="422">
        <v>323.82</v>
      </c>
    </row>
    <row r="2414" spans="1:7" ht="30">
      <c r="A2414" s="536" t="s">
        <v>7411</v>
      </c>
      <c r="B2414" s="419">
        <v>102062</v>
      </c>
      <c r="C2414" s="420" t="s">
        <v>1208</v>
      </c>
      <c r="D2414" s="421" t="s">
        <v>96</v>
      </c>
      <c r="E2414" s="422">
        <v>178.37</v>
      </c>
      <c r="F2414" s="422">
        <v>118.26</v>
      </c>
      <c r="G2414" s="422">
        <v>296.63</v>
      </c>
    </row>
    <row r="2415" spans="1:7" ht="30">
      <c r="A2415" s="536" t="s">
        <v>7411</v>
      </c>
      <c r="B2415" s="419">
        <v>102059</v>
      </c>
      <c r="C2415" s="420" t="s">
        <v>1205</v>
      </c>
      <c r="D2415" s="421" t="s">
        <v>96</v>
      </c>
      <c r="E2415" s="422">
        <v>334.55999999999995</v>
      </c>
      <c r="F2415" s="422">
        <v>219.34</v>
      </c>
      <c r="G2415" s="422">
        <v>553.9</v>
      </c>
    </row>
    <row r="2416" spans="1:7" ht="30">
      <c r="A2416" s="536" t="s">
        <v>7411</v>
      </c>
      <c r="B2416" s="419">
        <v>102060</v>
      </c>
      <c r="C2416" s="420" t="s">
        <v>1206</v>
      </c>
      <c r="D2416" s="421" t="s">
        <v>96</v>
      </c>
      <c r="E2416" s="422">
        <v>287.77999999999997</v>
      </c>
      <c r="F2416" s="422">
        <v>174.06</v>
      </c>
      <c r="G2416" s="422">
        <v>461.84</v>
      </c>
    </row>
    <row r="2417" spans="1:7" ht="30">
      <c r="A2417" s="536" t="s">
        <v>7411</v>
      </c>
      <c r="B2417" s="419">
        <v>102052</v>
      </c>
      <c r="C2417" s="420" t="s">
        <v>1232</v>
      </c>
      <c r="D2417" s="421" t="s">
        <v>96</v>
      </c>
      <c r="E2417" s="422">
        <v>109.60000000000001</v>
      </c>
      <c r="F2417" s="422">
        <v>102.71</v>
      </c>
      <c r="G2417" s="422">
        <v>212.31</v>
      </c>
    </row>
    <row r="2418" spans="1:7" ht="30">
      <c r="A2418" s="536" t="s">
        <v>7411</v>
      </c>
      <c r="B2418" s="419">
        <v>102050</v>
      </c>
      <c r="C2418" s="420" t="s">
        <v>1230</v>
      </c>
      <c r="D2418" s="421" t="s">
        <v>96</v>
      </c>
      <c r="E2418" s="422">
        <v>138.70000000000002</v>
      </c>
      <c r="F2418" s="422">
        <v>117.9</v>
      </c>
      <c r="G2418" s="422">
        <v>256.60000000000002</v>
      </c>
    </row>
    <row r="2419" spans="1:7" ht="30">
      <c r="A2419" s="536" t="s">
        <v>7411</v>
      </c>
      <c r="B2419" s="419">
        <v>102051</v>
      </c>
      <c r="C2419" s="420" t="s">
        <v>1231</v>
      </c>
      <c r="D2419" s="421" t="s">
        <v>96</v>
      </c>
      <c r="E2419" s="422">
        <v>119.91999999999999</v>
      </c>
      <c r="F2419" s="422">
        <v>108.28</v>
      </c>
      <c r="G2419" s="422">
        <v>228.2</v>
      </c>
    </row>
    <row r="2420" spans="1:7" ht="30">
      <c r="A2420" s="536" t="s">
        <v>7411</v>
      </c>
      <c r="B2420" s="419">
        <v>102048</v>
      </c>
      <c r="C2420" s="420" t="s">
        <v>1228</v>
      </c>
      <c r="D2420" s="421" t="s">
        <v>96</v>
      </c>
      <c r="E2420" s="422">
        <v>160.48999999999998</v>
      </c>
      <c r="F2420" s="422">
        <v>174.77</v>
      </c>
      <c r="G2420" s="422">
        <v>335.26</v>
      </c>
    </row>
    <row r="2421" spans="1:7" ht="30">
      <c r="A2421" s="536" t="s">
        <v>7411</v>
      </c>
      <c r="B2421" s="419">
        <v>102049</v>
      </c>
      <c r="C2421" s="420" t="s">
        <v>1229</v>
      </c>
      <c r="D2421" s="421" t="s">
        <v>96</v>
      </c>
      <c r="E2421" s="422">
        <v>154</v>
      </c>
      <c r="F2421" s="422">
        <v>141.80000000000001</v>
      </c>
      <c r="G2421" s="422">
        <v>295.8</v>
      </c>
    </row>
    <row r="2422" spans="1:7" ht="30">
      <c r="A2422" s="536" t="s">
        <v>7411</v>
      </c>
      <c r="B2422" s="419">
        <v>102046</v>
      </c>
      <c r="C2422" s="420" t="s">
        <v>1226</v>
      </c>
      <c r="D2422" s="421" t="s">
        <v>96</v>
      </c>
      <c r="E2422" s="422">
        <v>421.86</v>
      </c>
      <c r="F2422" s="422">
        <v>237.09</v>
      </c>
      <c r="G2422" s="422">
        <v>658.95</v>
      </c>
    </row>
    <row r="2423" spans="1:7" ht="30">
      <c r="A2423" s="536" t="s">
        <v>7411</v>
      </c>
      <c r="B2423" s="419">
        <v>102047</v>
      </c>
      <c r="C2423" s="420" t="s">
        <v>1227</v>
      </c>
      <c r="D2423" s="421" t="s">
        <v>96</v>
      </c>
      <c r="E2423" s="422">
        <v>370.14</v>
      </c>
      <c r="F2423" s="422">
        <v>187.63</v>
      </c>
      <c r="G2423" s="422">
        <v>557.77</v>
      </c>
    </row>
    <row r="2424" spans="1:7" ht="30">
      <c r="A2424" s="536" t="s">
        <v>7411</v>
      </c>
      <c r="B2424" s="419">
        <v>102045</v>
      </c>
      <c r="C2424" s="420" t="s">
        <v>1225</v>
      </c>
      <c r="D2424" s="421" t="s">
        <v>96</v>
      </c>
      <c r="E2424" s="422">
        <v>128.49</v>
      </c>
      <c r="F2424" s="422">
        <v>99.72</v>
      </c>
      <c r="G2424" s="422">
        <v>228.21</v>
      </c>
    </row>
    <row r="2425" spans="1:7" ht="30">
      <c r="A2425" s="536" t="s">
        <v>7411</v>
      </c>
      <c r="B2425" s="419">
        <v>102043</v>
      </c>
      <c r="C2425" s="420" t="s">
        <v>1223</v>
      </c>
      <c r="D2425" s="421" t="s">
        <v>96</v>
      </c>
      <c r="E2425" s="422">
        <v>157.97999999999996</v>
      </c>
      <c r="F2425" s="422">
        <v>113.54</v>
      </c>
      <c r="G2425" s="422">
        <v>271.52</v>
      </c>
    </row>
    <row r="2426" spans="1:7" ht="30">
      <c r="A2426" s="536" t="s">
        <v>7411</v>
      </c>
      <c r="B2426" s="419">
        <v>102044</v>
      </c>
      <c r="C2426" s="420" t="s">
        <v>1224</v>
      </c>
      <c r="D2426" s="421" t="s">
        <v>96</v>
      </c>
      <c r="E2426" s="422">
        <v>139.54</v>
      </c>
      <c r="F2426" s="422">
        <v>104.91</v>
      </c>
      <c r="G2426" s="422">
        <v>244.45</v>
      </c>
    </row>
    <row r="2427" spans="1:7" ht="30">
      <c r="A2427" s="536" t="s">
        <v>7411</v>
      </c>
      <c r="B2427" s="419">
        <v>102041</v>
      </c>
      <c r="C2427" s="420" t="s">
        <v>1221</v>
      </c>
      <c r="D2427" s="421" t="s">
        <v>96</v>
      </c>
      <c r="E2427" s="422">
        <v>184.29999999999998</v>
      </c>
      <c r="F2427" s="422">
        <v>168.22</v>
      </c>
      <c r="G2427" s="422">
        <v>352.52</v>
      </c>
    </row>
    <row r="2428" spans="1:7" ht="30">
      <c r="A2428" s="536" t="s">
        <v>7411</v>
      </c>
      <c r="B2428" s="419">
        <v>102042</v>
      </c>
      <c r="C2428" s="420" t="s">
        <v>1222</v>
      </c>
      <c r="D2428" s="421" t="s">
        <v>96</v>
      </c>
      <c r="E2428" s="422">
        <v>180.47000000000003</v>
      </c>
      <c r="F2428" s="422">
        <v>134.69999999999999</v>
      </c>
      <c r="G2428" s="422">
        <v>315.17</v>
      </c>
    </row>
    <row r="2429" spans="1:7" ht="30">
      <c r="A2429" s="536" t="s">
        <v>7411</v>
      </c>
      <c r="B2429" s="419">
        <v>102039</v>
      </c>
      <c r="C2429" s="420" t="s">
        <v>1219</v>
      </c>
      <c r="D2429" s="421" t="s">
        <v>96</v>
      </c>
      <c r="E2429" s="422">
        <v>357.78</v>
      </c>
      <c r="F2429" s="422">
        <v>241.01</v>
      </c>
      <c r="G2429" s="422">
        <v>598.79</v>
      </c>
    </row>
    <row r="2430" spans="1:7" ht="30">
      <c r="A2430" s="536" t="s">
        <v>7411</v>
      </c>
      <c r="B2430" s="419">
        <v>102040</v>
      </c>
      <c r="C2430" s="420" t="s">
        <v>1220</v>
      </c>
      <c r="D2430" s="421" t="s">
        <v>96</v>
      </c>
      <c r="E2430" s="422">
        <v>304.83</v>
      </c>
      <c r="F2430" s="422">
        <v>190.26</v>
      </c>
      <c r="G2430" s="422">
        <v>495.09</v>
      </c>
    </row>
    <row r="2431" spans="1:7" ht="30">
      <c r="A2431" s="536" t="s">
        <v>7411</v>
      </c>
      <c r="B2431" s="419">
        <v>102038</v>
      </c>
      <c r="C2431" s="420" t="s">
        <v>1204</v>
      </c>
      <c r="D2431" s="421" t="s">
        <v>96</v>
      </c>
      <c r="E2431" s="422">
        <v>119.77</v>
      </c>
      <c r="F2431" s="422">
        <v>103.26</v>
      </c>
      <c r="G2431" s="422">
        <v>223.03</v>
      </c>
    </row>
    <row r="2432" spans="1:7" ht="30">
      <c r="A2432" s="536" t="s">
        <v>7411</v>
      </c>
      <c r="B2432" s="419">
        <v>102036</v>
      </c>
      <c r="C2432" s="420" t="s">
        <v>1202</v>
      </c>
      <c r="D2432" s="421" t="s">
        <v>96</v>
      </c>
      <c r="E2432" s="422">
        <v>148.85999999999999</v>
      </c>
      <c r="F2432" s="422">
        <v>118.53</v>
      </c>
      <c r="G2432" s="422">
        <v>267.39</v>
      </c>
    </row>
    <row r="2433" spans="1:7" ht="30">
      <c r="A2433" s="536" t="s">
        <v>7411</v>
      </c>
      <c r="B2433" s="419">
        <v>102037</v>
      </c>
      <c r="C2433" s="420" t="s">
        <v>1203</v>
      </c>
      <c r="D2433" s="421" t="s">
        <v>96</v>
      </c>
      <c r="E2433" s="422">
        <v>130.07999999999998</v>
      </c>
      <c r="F2433" s="422">
        <v>108.86</v>
      </c>
      <c r="G2433" s="422">
        <v>238.94</v>
      </c>
    </row>
    <row r="2434" spans="1:7" ht="30">
      <c r="A2434" s="536" t="s">
        <v>7411</v>
      </c>
      <c r="B2434" s="419">
        <v>102016</v>
      </c>
      <c r="C2434" s="420" t="s">
        <v>1200</v>
      </c>
      <c r="D2434" s="421" t="s">
        <v>96</v>
      </c>
      <c r="E2434" s="422">
        <v>168.48000000000002</v>
      </c>
      <c r="F2434" s="422">
        <v>175.49</v>
      </c>
      <c r="G2434" s="422">
        <v>343.97</v>
      </c>
    </row>
    <row r="2435" spans="1:7" ht="30">
      <c r="A2435" s="536" t="s">
        <v>7411</v>
      </c>
      <c r="B2435" s="419">
        <v>102017</v>
      </c>
      <c r="C2435" s="420" t="s">
        <v>1201</v>
      </c>
      <c r="D2435" s="421" t="s">
        <v>96</v>
      </c>
      <c r="E2435" s="422">
        <v>165.67999999999998</v>
      </c>
      <c r="F2435" s="422">
        <v>142.96</v>
      </c>
      <c r="G2435" s="422">
        <v>308.64</v>
      </c>
    </row>
    <row r="2436" spans="1:7" ht="30">
      <c r="A2436" s="536" t="s">
        <v>7411</v>
      </c>
      <c r="B2436" s="419">
        <v>102014</v>
      </c>
      <c r="C2436" s="420" t="s">
        <v>1198</v>
      </c>
      <c r="D2436" s="421" t="s">
        <v>96</v>
      </c>
      <c r="E2436" s="422">
        <v>406.95999999999992</v>
      </c>
      <c r="F2436" s="422">
        <v>238.59</v>
      </c>
      <c r="G2436" s="422">
        <v>645.54999999999995</v>
      </c>
    </row>
    <row r="2437" spans="1:7" ht="30">
      <c r="A2437" s="536" t="s">
        <v>7411</v>
      </c>
      <c r="B2437" s="419">
        <v>102015</v>
      </c>
      <c r="C2437" s="420" t="s">
        <v>1199</v>
      </c>
      <c r="D2437" s="421" t="s">
        <v>96</v>
      </c>
      <c r="E2437" s="422">
        <v>348.08000000000004</v>
      </c>
      <c r="F2437" s="422">
        <v>189.41</v>
      </c>
      <c r="G2437" s="422">
        <v>537.49</v>
      </c>
    </row>
    <row r="2438" spans="1:7" ht="30">
      <c r="A2438" s="536" t="s">
        <v>7411</v>
      </c>
      <c r="B2438" s="419">
        <v>102013</v>
      </c>
      <c r="C2438" s="420" t="s">
        <v>1197</v>
      </c>
      <c r="D2438" s="421" t="s">
        <v>96</v>
      </c>
      <c r="E2438" s="422">
        <v>130.15</v>
      </c>
      <c r="F2438" s="422">
        <v>100.93</v>
      </c>
      <c r="G2438" s="422">
        <v>231.08</v>
      </c>
    </row>
    <row r="2439" spans="1:7" ht="30">
      <c r="A2439" s="536" t="s">
        <v>7411</v>
      </c>
      <c r="B2439" s="419">
        <v>102011</v>
      </c>
      <c r="C2439" s="420" t="s">
        <v>1195</v>
      </c>
      <c r="D2439" s="421" t="s">
        <v>96</v>
      </c>
      <c r="E2439" s="422">
        <v>159.28</v>
      </c>
      <c r="F2439" s="422">
        <v>115.47</v>
      </c>
      <c r="G2439" s="422">
        <v>274.75</v>
      </c>
    </row>
    <row r="2440" spans="1:7" ht="30">
      <c r="A2440" s="536" t="s">
        <v>7411</v>
      </c>
      <c r="B2440" s="419">
        <v>102012</v>
      </c>
      <c r="C2440" s="420" t="s">
        <v>1196</v>
      </c>
      <c r="D2440" s="421" t="s">
        <v>96</v>
      </c>
      <c r="E2440" s="422">
        <v>140.5</v>
      </c>
      <c r="F2440" s="422">
        <v>106.25</v>
      </c>
      <c r="G2440" s="422">
        <v>246.75</v>
      </c>
    </row>
    <row r="2441" spans="1:7" ht="30">
      <c r="A2441" s="536" t="s">
        <v>7411</v>
      </c>
      <c r="B2441" s="419">
        <v>102009</v>
      </c>
      <c r="C2441" s="420" t="s">
        <v>1193</v>
      </c>
      <c r="D2441" s="421" t="s">
        <v>96</v>
      </c>
      <c r="E2441" s="422">
        <v>183.19</v>
      </c>
      <c r="F2441" s="422">
        <v>171</v>
      </c>
      <c r="G2441" s="422">
        <v>354.19</v>
      </c>
    </row>
    <row r="2442" spans="1:7" ht="30">
      <c r="A2442" s="536" t="s">
        <v>7411</v>
      </c>
      <c r="B2442" s="419">
        <v>102010</v>
      </c>
      <c r="C2442" s="420" t="s">
        <v>1194</v>
      </c>
      <c r="D2442" s="421" t="s">
        <v>96</v>
      </c>
      <c r="E2442" s="422">
        <v>182.15999999999997</v>
      </c>
      <c r="F2442" s="422">
        <v>137.74</v>
      </c>
      <c r="G2442" s="422">
        <v>319.89999999999998</v>
      </c>
    </row>
    <row r="2443" spans="1:7" ht="30">
      <c r="A2443" s="536" t="s">
        <v>7411</v>
      </c>
      <c r="B2443" s="419">
        <v>102007</v>
      </c>
      <c r="C2443" s="420" t="s">
        <v>1191</v>
      </c>
      <c r="D2443" s="421" t="s">
        <v>96</v>
      </c>
      <c r="E2443" s="422">
        <v>332.31999999999994</v>
      </c>
      <c r="F2443" s="422">
        <v>241.33</v>
      </c>
      <c r="G2443" s="422">
        <v>573.65</v>
      </c>
    </row>
    <row r="2444" spans="1:7" ht="30">
      <c r="A2444" s="536" t="s">
        <v>7411</v>
      </c>
      <c r="B2444" s="419">
        <v>102008</v>
      </c>
      <c r="C2444" s="420" t="s">
        <v>1192</v>
      </c>
      <c r="D2444" s="421" t="s">
        <v>96</v>
      </c>
      <c r="E2444" s="422">
        <v>284.64999999999998</v>
      </c>
      <c r="F2444" s="422">
        <v>190.87</v>
      </c>
      <c r="G2444" s="422">
        <v>475.52</v>
      </c>
    </row>
    <row r="2445" spans="1:7" ht="30">
      <c r="A2445" s="536" t="s">
        <v>7411</v>
      </c>
      <c r="B2445" s="419">
        <v>101975</v>
      </c>
      <c r="C2445" s="420" t="s">
        <v>1178</v>
      </c>
      <c r="D2445" s="421" t="s">
        <v>96</v>
      </c>
      <c r="E2445" s="422">
        <v>294.14</v>
      </c>
      <c r="F2445" s="422">
        <v>192.68</v>
      </c>
      <c r="G2445" s="422">
        <v>486.82</v>
      </c>
    </row>
    <row r="2446" spans="1:7" ht="30">
      <c r="A2446" s="536" t="s">
        <v>7411</v>
      </c>
      <c r="B2446" s="419">
        <v>102006</v>
      </c>
      <c r="C2446" s="420" t="s">
        <v>1190</v>
      </c>
      <c r="D2446" s="421" t="s">
        <v>96</v>
      </c>
      <c r="E2446" s="422">
        <v>124.81</v>
      </c>
      <c r="F2446" s="422">
        <v>101.65</v>
      </c>
      <c r="G2446" s="422">
        <v>226.46</v>
      </c>
    </row>
    <row r="2447" spans="1:7" ht="30">
      <c r="A2447" s="536" t="s">
        <v>7411</v>
      </c>
      <c r="B2447" s="419">
        <v>102004</v>
      </c>
      <c r="C2447" s="420" t="s">
        <v>1188</v>
      </c>
      <c r="D2447" s="421" t="s">
        <v>96</v>
      </c>
      <c r="E2447" s="422">
        <v>155.85999999999996</v>
      </c>
      <c r="F2447" s="422">
        <v>116.42</v>
      </c>
      <c r="G2447" s="422">
        <v>272.27999999999997</v>
      </c>
    </row>
    <row r="2448" spans="1:7" ht="30">
      <c r="A2448" s="536" t="s">
        <v>7411</v>
      </c>
      <c r="B2448" s="419">
        <v>102005</v>
      </c>
      <c r="C2448" s="420" t="s">
        <v>1189</v>
      </c>
      <c r="D2448" s="421" t="s">
        <v>96</v>
      </c>
      <c r="E2448" s="422">
        <v>136.82999999999998</v>
      </c>
      <c r="F2448" s="422">
        <v>107.29</v>
      </c>
      <c r="G2448" s="422">
        <v>244.12</v>
      </c>
    </row>
    <row r="2449" spans="1:7" ht="30">
      <c r="A2449" s="536" t="s">
        <v>7411</v>
      </c>
      <c r="B2449" s="419">
        <v>102002</v>
      </c>
      <c r="C2449" s="420" t="s">
        <v>1186</v>
      </c>
      <c r="D2449" s="421" t="s">
        <v>96</v>
      </c>
      <c r="E2449" s="422">
        <v>172.70000000000002</v>
      </c>
      <c r="F2449" s="422">
        <v>171.66</v>
      </c>
      <c r="G2449" s="422">
        <v>344.36</v>
      </c>
    </row>
    <row r="2450" spans="1:7" ht="30">
      <c r="A2450" s="536" t="s">
        <v>7411</v>
      </c>
      <c r="B2450" s="419">
        <v>102003</v>
      </c>
      <c r="C2450" s="420" t="s">
        <v>1187</v>
      </c>
      <c r="D2450" s="421" t="s">
        <v>96</v>
      </c>
      <c r="E2450" s="422">
        <v>171.82</v>
      </c>
      <c r="F2450" s="422">
        <v>139.44</v>
      </c>
      <c r="G2450" s="422">
        <v>311.26</v>
      </c>
    </row>
    <row r="2451" spans="1:7" ht="30">
      <c r="A2451" s="536" t="s">
        <v>7411</v>
      </c>
      <c r="B2451" s="419">
        <v>102000</v>
      </c>
      <c r="C2451" s="420" t="s">
        <v>1184</v>
      </c>
      <c r="D2451" s="421" t="s">
        <v>96</v>
      </c>
      <c r="E2451" s="422">
        <v>360.11</v>
      </c>
      <c r="F2451" s="422">
        <v>236.28</v>
      </c>
      <c r="G2451" s="422">
        <v>596.39</v>
      </c>
    </row>
    <row r="2452" spans="1:7" ht="30">
      <c r="A2452" s="536" t="s">
        <v>7411</v>
      </c>
      <c r="B2452" s="419">
        <v>102001</v>
      </c>
      <c r="C2452" s="420" t="s">
        <v>1185</v>
      </c>
      <c r="D2452" s="421" t="s">
        <v>96</v>
      </c>
      <c r="E2452" s="422">
        <v>321.36</v>
      </c>
      <c r="F2452" s="422">
        <v>188</v>
      </c>
      <c r="G2452" s="422">
        <v>509.36</v>
      </c>
    </row>
    <row r="2453" spans="1:7" ht="30">
      <c r="A2453" s="536" t="s">
        <v>7411</v>
      </c>
      <c r="B2453" s="419">
        <v>101983</v>
      </c>
      <c r="C2453" s="420" t="s">
        <v>1183</v>
      </c>
      <c r="D2453" s="421" t="s">
        <v>96</v>
      </c>
      <c r="E2453" s="422">
        <v>135.06</v>
      </c>
      <c r="F2453" s="422">
        <v>99.08</v>
      </c>
      <c r="G2453" s="422">
        <v>234.14</v>
      </c>
    </row>
    <row r="2454" spans="1:7" ht="30">
      <c r="A2454" s="536" t="s">
        <v>7411</v>
      </c>
      <c r="B2454" s="419">
        <v>101981</v>
      </c>
      <c r="C2454" s="420" t="s">
        <v>1181</v>
      </c>
      <c r="D2454" s="421" t="s">
        <v>96</v>
      </c>
      <c r="E2454" s="422">
        <v>165.12</v>
      </c>
      <c r="F2454" s="422">
        <v>112.94</v>
      </c>
      <c r="G2454" s="422">
        <v>278.06</v>
      </c>
    </row>
    <row r="2455" spans="1:7" ht="30">
      <c r="A2455" s="536" t="s">
        <v>7411</v>
      </c>
      <c r="B2455" s="419">
        <v>101982</v>
      </c>
      <c r="C2455" s="420" t="s">
        <v>1182</v>
      </c>
      <c r="D2455" s="421" t="s">
        <v>96</v>
      </c>
      <c r="E2455" s="422">
        <v>146.69</v>
      </c>
      <c r="F2455" s="422">
        <v>104.36</v>
      </c>
      <c r="G2455" s="422">
        <v>251.05</v>
      </c>
    </row>
    <row r="2456" spans="1:7" ht="30">
      <c r="A2456" s="536" t="s">
        <v>7411</v>
      </c>
      <c r="B2456" s="419">
        <v>101977</v>
      </c>
      <c r="C2456" s="420" t="s">
        <v>1179</v>
      </c>
      <c r="D2456" s="421" t="s">
        <v>96</v>
      </c>
      <c r="E2456" s="422">
        <v>185.29000000000002</v>
      </c>
      <c r="F2456" s="422">
        <v>166.43</v>
      </c>
      <c r="G2456" s="422">
        <v>351.72</v>
      </c>
    </row>
    <row r="2457" spans="1:7" ht="30">
      <c r="A2457" s="536" t="s">
        <v>7411</v>
      </c>
      <c r="B2457" s="419">
        <v>101980</v>
      </c>
      <c r="C2457" s="420" t="s">
        <v>1180</v>
      </c>
      <c r="D2457" s="421" t="s">
        <v>96</v>
      </c>
      <c r="E2457" s="422">
        <v>186.92</v>
      </c>
      <c r="F2457" s="422">
        <v>133.58000000000001</v>
      </c>
      <c r="G2457" s="422">
        <v>320.5</v>
      </c>
    </row>
    <row r="2458" spans="1:7" ht="30">
      <c r="A2458" s="536" t="s">
        <v>7411</v>
      </c>
      <c r="B2458" s="419">
        <v>101974</v>
      </c>
      <c r="C2458" s="420" t="s">
        <v>1177</v>
      </c>
      <c r="D2458" s="421" t="s">
        <v>96</v>
      </c>
      <c r="E2458" s="422">
        <v>335.29</v>
      </c>
      <c r="F2458" s="422">
        <v>242.19</v>
      </c>
      <c r="G2458" s="422">
        <v>577.48</v>
      </c>
    </row>
    <row r="2459" spans="1:7" ht="30">
      <c r="A2459" s="536" t="s">
        <v>7422</v>
      </c>
      <c r="B2459" s="419">
        <v>101114</v>
      </c>
      <c r="C2459" s="420" t="s">
        <v>856</v>
      </c>
      <c r="D2459" s="421" t="s">
        <v>845</v>
      </c>
      <c r="E2459" s="422">
        <v>3.4800000000000004</v>
      </c>
      <c r="F2459" s="422">
        <v>1.42</v>
      </c>
      <c r="G2459" s="422">
        <v>4.9000000000000004</v>
      </c>
    </row>
    <row r="2460" spans="1:7" ht="30">
      <c r="A2460" s="536" t="s">
        <v>7422</v>
      </c>
      <c r="B2460" s="419">
        <v>101118</v>
      </c>
      <c r="C2460" s="420" t="s">
        <v>860</v>
      </c>
      <c r="D2460" s="421" t="s">
        <v>845</v>
      </c>
      <c r="E2460" s="422">
        <v>3.0600000000000005</v>
      </c>
      <c r="F2460" s="422">
        <v>1.1399999999999999</v>
      </c>
      <c r="G2460" s="422">
        <v>4.2</v>
      </c>
    </row>
    <row r="2461" spans="1:7" ht="30">
      <c r="A2461" s="536" t="s">
        <v>7422</v>
      </c>
      <c r="B2461" s="419">
        <v>101115</v>
      </c>
      <c r="C2461" s="420" t="s">
        <v>857</v>
      </c>
      <c r="D2461" s="421" t="s">
        <v>845</v>
      </c>
      <c r="E2461" s="422">
        <v>3.0900000000000003</v>
      </c>
      <c r="F2461" s="422">
        <v>0.98</v>
      </c>
      <c r="G2461" s="422">
        <v>4.07</v>
      </c>
    </row>
    <row r="2462" spans="1:7" ht="30">
      <c r="A2462" s="536" t="s">
        <v>7422</v>
      </c>
      <c r="B2462" s="419">
        <v>101116</v>
      </c>
      <c r="C2462" s="420" t="s">
        <v>858</v>
      </c>
      <c r="D2462" s="421" t="s">
        <v>845</v>
      </c>
      <c r="E2462" s="422">
        <v>1.9499999999999997</v>
      </c>
      <c r="F2462" s="422">
        <v>0.57999999999999996</v>
      </c>
      <c r="G2462" s="422">
        <v>2.5299999999999998</v>
      </c>
    </row>
    <row r="2463" spans="1:7" ht="30">
      <c r="A2463" s="536" t="s">
        <v>7422</v>
      </c>
      <c r="B2463" s="419">
        <v>101117</v>
      </c>
      <c r="C2463" s="420" t="s">
        <v>859</v>
      </c>
      <c r="D2463" s="421" t="s">
        <v>845</v>
      </c>
      <c r="E2463" s="422">
        <v>3.13</v>
      </c>
      <c r="F2463" s="422">
        <v>0.35</v>
      </c>
      <c r="G2463" s="422">
        <v>3.48</v>
      </c>
    </row>
    <row r="2464" spans="1:7" ht="45">
      <c r="A2464" s="536" t="s">
        <v>7422</v>
      </c>
      <c r="B2464" s="419">
        <v>101139</v>
      </c>
      <c r="C2464" s="420" t="s">
        <v>881</v>
      </c>
      <c r="D2464" s="421" t="s">
        <v>845</v>
      </c>
      <c r="E2464" s="422">
        <v>17.559999999999999</v>
      </c>
      <c r="F2464" s="422">
        <v>4.71</v>
      </c>
      <c r="G2464" s="422">
        <v>22.27</v>
      </c>
    </row>
    <row r="2465" spans="1:7" ht="30">
      <c r="A2465" s="536" t="s">
        <v>7422</v>
      </c>
      <c r="B2465" s="419">
        <v>101124</v>
      </c>
      <c r="C2465" s="420" t="s">
        <v>866</v>
      </c>
      <c r="D2465" s="421" t="s">
        <v>845</v>
      </c>
      <c r="E2465" s="422">
        <v>13.39</v>
      </c>
      <c r="F2465" s="422">
        <v>3.23</v>
      </c>
      <c r="G2465" s="422">
        <v>16.62</v>
      </c>
    </row>
    <row r="2466" spans="1:7" ht="30">
      <c r="A2466" s="536" t="s">
        <v>7422</v>
      </c>
      <c r="B2466" s="419">
        <v>101128</v>
      </c>
      <c r="C2466" s="420" t="s">
        <v>870</v>
      </c>
      <c r="D2466" s="421" t="s">
        <v>845</v>
      </c>
      <c r="E2466" s="422">
        <v>12.95</v>
      </c>
      <c r="F2466" s="422">
        <v>2.97</v>
      </c>
      <c r="G2466" s="422">
        <v>15.92</v>
      </c>
    </row>
    <row r="2467" spans="1:7" ht="30">
      <c r="A2467" s="536" t="s">
        <v>7422</v>
      </c>
      <c r="B2467" s="419">
        <v>101125</v>
      </c>
      <c r="C2467" s="420" t="s">
        <v>867</v>
      </c>
      <c r="D2467" s="421" t="s">
        <v>845</v>
      </c>
      <c r="E2467" s="422">
        <v>13</v>
      </c>
      <c r="F2467" s="422">
        <v>2.79</v>
      </c>
      <c r="G2467" s="422">
        <v>15.79</v>
      </c>
    </row>
    <row r="2468" spans="1:7" ht="30">
      <c r="A2468" s="536" t="s">
        <v>7422</v>
      </c>
      <c r="B2468" s="419">
        <v>101126</v>
      </c>
      <c r="C2468" s="420" t="s">
        <v>868</v>
      </c>
      <c r="D2468" s="421" t="s">
        <v>845</v>
      </c>
      <c r="E2468" s="422">
        <v>11.85</v>
      </c>
      <c r="F2468" s="422">
        <v>2.4</v>
      </c>
      <c r="G2468" s="422">
        <v>14.25</v>
      </c>
    </row>
    <row r="2469" spans="1:7" ht="30">
      <c r="A2469" s="536" t="s">
        <v>7422</v>
      </c>
      <c r="B2469" s="419">
        <v>101127</v>
      </c>
      <c r="C2469" s="420" t="s">
        <v>869</v>
      </c>
      <c r="D2469" s="421" t="s">
        <v>845</v>
      </c>
      <c r="E2469" s="422">
        <v>13.03</v>
      </c>
      <c r="F2469" s="422">
        <v>2.17</v>
      </c>
      <c r="G2469" s="422">
        <v>15.2</v>
      </c>
    </row>
    <row r="2470" spans="1:7" ht="45">
      <c r="A2470" s="536" t="s">
        <v>7422</v>
      </c>
      <c r="B2470" s="419">
        <v>101134</v>
      </c>
      <c r="C2470" s="420" t="s">
        <v>876</v>
      </c>
      <c r="D2470" s="421" t="s">
        <v>845</v>
      </c>
      <c r="E2470" s="422">
        <v>14.02</v>
      </c>
      <c r="F2470" s="422">
        <v>3.32</v>
      </c>
      <c r="G2470" s="422">
        <v>17.34</v>
      </c>
    </row>
    <row r="2471" spans="1:7" ht="45">
      <c r="A2471" s="536" t="s">
        <v>7422</v>
      </c>
      <c r="B2471" s="419">
        <v>101144</v>
      </c>
      <c r="C2471" s="420" t="s">
        <v>886</v>
      </c>
      <c r="D2471" s="421" t="s">
        <v>845</v>
      </c>
      <c r="E2471" s="422">
        <v>14</v>
      </c>
      <c r="F2471" s="422">
        <v>3.02</v>
      </c>
      <c r="G2471" s="422">
        <v>17.02</v>
      </c>
    </row>
    <row r="2472" spans="1:7" ht="45">
      <c r="A2472" s="536" t="s">
        <v>7422</v>
      </c>
      <c r="B2472" s="419">
        <v>101138</v>
      </c>
      <c r="C2472" s="420" t="s">
        <v>880</v>
      </c>
      <c r="D2472" s="421" t="s">
        <v>845</v>
      </c>
      <c r="E2472" s="422">
        <v>13.58</v>
      </c>
      <c r="F2472" s="422">
        <v>3.06</v>
      </c>
      <c r="G2472" s="422">
        <v>16.64</v>
      </c>
    </row>
    <row r="2473" spans="1:7" ht="45">
      <c r="A2473" s="536" t="s">
        <v>7422</v>
      </c>
      <c r="B2473" s="419">
        <v>101148</v>
      </c>
      <c r="C2473" s="420" t="s">
        <v>890</v>
      </c>
      <c r="D2473" s="421" t="s">
        <v>845</v>
      </c>
      <c r="E2473" s="422">
        <v>13.57</v>
      </c>
      <c r="F2473" s="422">
        <v>2.75</v>
      </c>
      <c r="G2473" s="422">
        <v>16.32</v>
      </c>
    </row>
    <row r="2474" spans="1:7" ht="45">
      <c r="A2474" s="536" t="s">
        <v>7422</v>
      </c>
      <c r="B2474" s="419">
        <v>101135</v>
      </c>
      <c r="C2474" s="420" t="s">
        <v>877</v>
      </c>
      <c r="D2474" s="421" t="s">
        <v>845</v>
      </c>
      <c r="E2474" s="422">
        <v>13.630000000000003</v>
      </c>
      <c r="F2474" s="422">
        <v>2.88</v>
      </c>
      <c r="G2474" s="422">
        <v>16.510000000000002</v>
      </c>
    </row>
    <row r="2475" spans="1:7" ht="45">
      <c r="A2475" s="536" t="s">
        <v>7422</v>
      </c>
      <c r="B2475" s="419">
        <v>101145</v>
      </c>
      <c r="C2475" s="420" t="s">
        <v>887</v>
      </c>
      <c r="D2475" s="421" t="s">
        <v>845</v>
      </c>
      <c r="E2475" s="422">
        <v>13.600000000000001</v>
      </c>
      <c r="F2475" s="422">
        <v>2.59</v>
      </c>
      <c r="G2475" s="422">
        <v>16.190000000000001</v>
      </c>
    </row>
    <row r="2476" spans="1:7" ht="45">
      <c r="A2476" s="536" t="s">
        <v>7422</v>
      </c>
      <c r="B2476" s="419">
        <v>101136</v>
      </c>
      <c r="C2476" s="420" t="s">
        <v>878</v>
      </c>
      <c r="D2476" s="421" t="s">
        <v>845</v>
      </c>
      <c r="E2476" s="422">
        <v>12.48</v>
      </c>
      <c r="F2476" s="422">
        <v>2.4900000000000002</v>
      </c>
      <c r="G2476" s="422">
        <v>14.97</v>
      </c>
    </row>
    <row r="2477" spans="1:7" ht="45">
      <c r="A2477" s="536" t="s">
        <v>7422</v>
      </c>
      <c r="B2477" s="419">
        <v>101146</v>
      </c>
      <c r="C2477" s="420" t="s">
        <v>888</v>
      </c>
      <c r="D2477" s="421" t="s">
        <v>845</v>
      </c>
      <c r="E2477" s="422">
        <v>12.45</v>
      </c>
      <c r="F2477" s="422">
        <v>2.2000000000000002</v>
      </c>
      <c r="G2477" s="422">
        <v>14.65</v>
      </c>
    </row>
    <row r="2478" spans="1:7" ht="45">
      <c r="A2478" s="536" t="s">
        <v>7422</v>
      </c>
      <c r="B2478" s="419">
        <v>101137</v>
      </c>
      <c r="C2478" s="420" t="s">
        <v>879</v>
      </c>
      <c r="D2478" s="421" t="s">
        <v>845</v>
      </c>
      <c r="E2478" s="422">
        <v>13.66</v>
      </c>
      <c r="F2478" s="422">
        <v>2.2599999999999998</v>
      </c>
      <c r="G2478" s="422">
        <v>15.92</v>
      </c>
    </row>
    <row r="2479" spans="1:7" ht="45">
      <c r="A2479" s="536" t="s">
        <v>7422</v>
      </c>
      <c r="B2479" s="419">
        <v>101147</v>
      </c>
      <c r="C2479" s="420" t="s">
        <v>889</v>
      </c>
      <c r="D2479" s="421" t="s">
        <v>845</v>
      </c>
      <c r="E2479" s="422">
        <v>13.65</v>
      </c>
      <c r="F2479" s="422">
        <v>1.95</v>
      </c>
      <c r="G2479" s="422">
        <v>15.6</v>
      </c>
    </row>
    <row r="2480" spans="1:7" ht="30">
      <c r="A2480" s="536" t="s">
        <v>7422</v>
      </c>
      <c r="B2480" s="419">
        <v>101119</v>
      </c>
      <c r="C2480" s="420" t="s">
        <v>861</v>
      </c>
      <c r="D2480" s="421" t="s">
        <v>845</v>
      </c>
      <c r="E2480" s="422">
        <v>6.6099999999999994</v>
      </c>
      <c r="F2480" s="422">
        <v>2.73</v>
      </c>
      <c r="G2480" s="422">
        <v>9.34</v>
      </c>
    </row>
    <row r="2481" spans="1:7" ht="30">
      <c r="A2481" s="536" t="s">
        <v>7422</v>
      </c>
      <c r="B2481" s="419">
        <v>101123</v>
      </c>
      <c r="C2481" s="420" t="s">
        <v>865</v>
      </c>
      <c r="D2481" s="421" t="s">
        <v>845</v>
      </c>
      <c r="E2481" s="422">
        <v>5.81</v>
      </c>
      <c r="F2481" s="422">
        <v>2.2000000000000002</v>
      </c>
      <c r="G2481" s="422">
        <v>8.01</v>
      </c>
    </row>
    <row r="2482" spans="1:7" ht="30">
      <c r="A2482" s="536" t="s">
        <v>7422</v>
      </c>
      <c r="B2482" s="419">
        <v>101120</v>
      </c>
      <c r="C2482" s="420" t="s">
        <v>862</v>
      </c>
      <c r="D2482" s="421" t="s">
        <v>845</v>
      </c>
      <c r="E2482" s="422">
        <v>5.8999999999999995</v>
      </c>
      <c r="F2482" s="422">
        <v>1.87</v>
      </c>
      <c r="G2482" s="422">
        <v>7.77</v>
      </c>
    </row>
    <row r="2483" spans="1:7" ht="30">
      <c r="A2483" s="536" t="s">
        <v>7422</v>
      </c>
      <c r="B2483" s="419">
        <v>101121</v>
      </c>
      <c r="C2483" s="420" t="s">
        <v>863</v>
      </c>
      <c r="D2483" s="421" t="s">
        <v>845</v>
      </c>
      <c r="E2483" s="422">
        <v>3.7200000000000006</v>
      </c>
      <c r="F2483" s="422">
        <v>1.1399999999999999</v>
      </c>
      <c r="G2483" s="422">
        <v>4.8600000000000003</v>
      </c>
    </row>
    <row r="2484" spans="1:7" ht="30">
      <c r="A2484" s="536" t="s">
        <v>7422</v>
      </c>
      <c r="B2484" s="419">
        <v>101122</v>
      </c>
      <c r="C2484" s="420" t="s">
        <v>864</v>
      </c>
      <c r="D2484" s="421" t="s">
        <v>845</v>
      </c>
      <c r="E2484" s="422">
        <v>5.95</v>
      </c>
      <c r="F2484" s="422">
        <v>0.67</v>
      </c>
      <c r="G2484" s="422">
        <v>6.62</v>
      </c>
    </row>
    <row r="2485" spans="1:7" ht="30">
      <c r="A2485" s="536" t="s">
        <v>7422</v>
      </c>
      <c r="B2485" s="419">
        <v>101129</v>
      </c>
      <c r="C2485" s="420" t="s">
        <v>871</v>
      </c>
      <c r="D2485" s="421" t="s">
        <v>845</v>
      </c>
      <c r="E2485" s="422">
        <v>16.91</v>
      </c>
      <c r="F2485" s="422">
        <v>4.62</v>
      </c>
      <c r="G2485" s="422">
        <v>21.53</v>
      </c>
    </row>
    <row r="2486" spans="1:7" ht="30">
      <c r="A2486" s="536" t="s">
        <v>7422</v>
      </c>
      <c r="B2486" s="419">
        <v>101133</v>
      </c>
      <c r="C2486" s="420" t="s">
        <v>875</v>
      </c>
      <c r="D2486" s="421" t="s">
        <v>845</v>
      </c>
      <c r="E2486" s="422">
        <v>16.100000000000001</v>
      </c>
      <c r="F2486" s="422">
        <v>4.0999999999999996</v>
      </c>
      <c r="G2486" s="422">
        <v>20.2</v>
      </c>
    </row>
    <row r="2487" spans="1:7" ht="30">
      <c r="A2487" s="536" t="s">
        <v>7422</v>
      </c>
      <c r="B2487" s="419">
        <v>101130</v>
      </c>
      <c r="C2487" s="420" t="s">
        <v>872</v>
      </c>
      <c r="D2487" s="421" t="s">
        <v>845</v>
      </c>
      <c r="E2487" s="422">
        <v>16.200000000000003</v>
      </c>
      <c r="F2487" s="422">
        <v>3.76</v>
      </c>
      <c r="G2487" s="422">
        <v>19.96</v>
      </c>
    </row>
    <row r="2488" spans="1:7" ht="30">
      <c r="A2488" s="536" t="s">
        <v>7422</v>
      </c>
      <c r="B2488" s="419">
        <v>101131</v>
      </c>
      <c r="C2488" s="420" t="s">
        <v>873</v>
      </c>
      <c r="D2488" s="421" t="s">
        <v>845</v>
      </c>
      <c r="E2488" s="422">
        <v>14.030000000000001</v>
      </c>
      <c r="F2488" s="422">
        <v>3.02</v>
      </c>
      <c r="G2488" s="422">
        <v>17.05</v>
      </c>
    </row>
    <row r="2489" spans="1:7" ht="30">
      <c r="A2489" s="536" t="s">
        <v>7422</v>
      </c>
      <c r="B2489" s="419">
        <v>101132</v>
      </c>
      <c r="C2489" s="420" t="s">
        <v>874</v>
      </c>
      <c r="D2489" s="421" t="s">
        <v>845</v>
      </c>
      <c r="E2489" s="422">
        <v>16.25</v>
      </c>
      <c r="F2489" s="422">
        <v>2.56</v>
      </c>
      <c r="G2489" s="422">
        <v>18.809999999999999</v>
      </c>
    </row>
    <row r="2490" spans="1:7" ht="45">
      <c r="A2490" s="536" t="s">
        <v>7422</v>
      </c>
      <c r="B2490" s="419">
        <v>101149</v>
      </c>
      <c r="C2490" s="420" t="s">
        <v>891</v>
      </c>
      <c r="D2490" s="421" t="s">
        <v>845</v>
      </c>
      <c r="E2490" s="422">
        <v>17.549999999999997</v>
      </c>
      <c r="F2490" s="422">
        <v>4.4000000000000004</v>
      </c>
      <c r="G2490" s="422">
        <v>21.95</v>
      </c>
    </row>
    <row r="2491" spans="1:7" ht="45">
      <c r="A2491" s="536" t="s">
        <v>7422</v>
      </c>
      <c r="B2491" s="419">
        <v>101143</v>
      </c>
      <c r="C2491" s="420" t="s">
        <v>885</v>
      </c>
      <c r="D2491" s="421" t="s">
        <v>845</v>
      </c>
      <c r="E2491" s="422">
        <v>16.75</v>
      </c>
      <c r="F2491" s="422">
        <v>4.1900000000000004</v>
      </c>
      <c r="G2491" s="422">
        <v>20.94</v>
      </c>
    </row>
    <row r="2492" spans="1:7" ht="45">
      <c r="A2492" s="536" t="s">
        <v>7422</v>
      </c>
      <c r="B2492" s="419">
        <v>101153</v>
      </c>
      <c r="C2492" s="420" t="s">
        <v>895</v>
      </c>
      <c r="D2492" s="421" t="s">
        <v>845</v>
      </c>
      <c r="E2492" s="422">
        <v>16.740000000000002</v>
      </c>
      <c r="F2492" s="422">
        <v>3.88</v>
      </c>
      <c r="G2492" s="422">
        <v>20.62</v>
      </c>
    </row>
    <row r="2493" spans="1:7" ht="45">
      <c r="A2493" s="536" t="s">
        <v>7422</v>
      </c>
      <c r="B2493" s="419">
        <v>101140</v>
      </c>
      <c r="C2493" s="420" t="s">
        <v>882</v>
      </c>
      <c r="D2493" s="421" t="s">
        <v>845</v>
      </c>
      <c r="E2493" s="422">
        <v>16.849999999999998</v>
      </c>
      <c r="F2493" s="422">
        <v>3.85</v>
      </c>
      <c r="G2493" s="422">
        <v>20.7</v>
      </c>
    </row>
    <row r="2494" spans="1:7" ht="45">
      <c r="A2494" s="536" t="s">
        <v>7422</v>
      </c>
      <c r="B2494" s="419">
        <v>101150</v>
      </c>
      <c r="C2494" s="420" t="s">
        <v>892</v>
      </c>
      <c r="D2494" s="421" t="s">
        <v>845</v>
      </c>
      <c r="E2494" s="422">
        <v>16.84</v>
      </c>
      <c r="F2494" s="422">
        <v>3.54</v>
      </c>
      <c r="G2494" s="422">
        <v>20.38</v>
      </c>
    </row>
    <row r="2495" spans="1:7" ht="45">
      <c r="A2495" s="536" t="s">
        <v>7422</v>
      </c>
      <c r="B2495" s="419">
        <v>101141</v>
      </c>
      <c r="C2495" s="420" t="s">
        <v>883</v>
      </c>
      <c r="D2495" s="421" t="s">
        <v>845</v>
      </c>
      <c r="E2495" s="422">
        <v>14.669999999999998</v>
      </c>
      <c r="F2495" s="422">
        <v>3.12</v>
      </c>
      <c r="G2495" s="422">
        <v>17.79</v>
      </c>
    </row>
    <row r="2496" spans="1:7" ht="45">
      <c r="A2496" s="536" t="s">
        <v>7422</v>
      </c>
      <c r="B2496" s="419">
        <v>101151</v>
      </c>
      <c r="C2496" s="420" t="s">
        <v>893</v>
      </c>
      <c r="D2496" s="421" t="s">
        <v>845</v>
      </c>
      <c r="E2496" s="422">
        <v>14.669999999999998</v>
      </c>
      <c r="F2496" s="422">
        <v>2.8</v>
      </c>
      <c r="G2496" s="422">
        <v>17.47</v>
      </c>
    </row>
    <row r="2497" spans="1:7" ht="45">
      <c r="A2497" s="536" t="s">
        <v>7422</v>
      </c>
      <c r="B2497" s="419">
        <v>101142</v>
      </c>
      <c r="C2497" s="420" t="s">
        <v>884</v>
      </c>
      <c r="D2497" s="421" t="s">
        <v>845</v>
      </c>
      <c r="E2497" s="422">
        <v>16.89</v>
      </c>
      <c r="F2497" s="422">
        <v>2.66</v>
      </c>
      <c r="G2497" s="422">
        <v>19.55</v>
      </c>
    </row>
    <row r="2498" spans="1:7" ht="45">
      <c r="A2498" s="536" t="s">
        <v>7422</v>
      </c>
      <c r="B2498" s="419">
        <v>101152</v>
      </c>
      <c r="C2498" s="420" t="s">
        <v>894</v>
      </c>
      <c r="D2498" s="421" t="s">
        <v>845</v>
      </c>
      <c r="E2498" s="422">
        <v>16.89</v>
      </c>
      <c r="F2498" s="422">
        <v>2.34</v>
      </c>
      <c r="G2498" s="422">
        <v>19.23</v>
      </c>
    </row>
    <row r="2499" spans="1:7" ht="45">
      <c r="A2499" s="536" t="s">
        <v>7423</v>
      </c>
      <c r="B2499" s="419">
        <v>101206</v>
      </c>
      <c r="C2499" s="420" t="s">
        <v>6456</v>
      </c>
      <c r="D2499" s="421" t="s">
        <v>845</v>
      </c>
      <c r="E2499" s="422">
        <v>11.52</v>
      </c>
      <c r="F2499" s="422">
        <v>1.9</v>
      </c>
      <c r="G2499" s="422">
        <v>13.42</v>
      </c>
    </row>
    <row r="2500" spans="1:7" ht="45">
      <c r="A2500" s="536" t="s">
        <v>7423</v>
      </c>
      <c r="B2500" s="419">
        <v>101210</v>
      </c>
      <c r="C2500" s="420" t="s">
        <v>6460</v>
      </c>
      <c r="D2500" s="421" t="s">
        <v>845</v>
      </c>
      <c r="E2500" s="422">
        <v>16.420000000000002</v>
      </c>
      <c r="F2500" s="422">
        <v>2.2000000000000002</v>
      </c>
      <c r="G2500" s="422">
        <v>18.62</v>
      </c>
    </row>
    <row r="2501" spans="1:7" ht="45">
      <c r="A2501" s="536" t="s">
        <v>7423</v>
      </c>
      <c r="B2501" s="419">
        <v>101211</v>
      </c>
      <c r="C2501" s="420" t="s">
        <v>6461</v>
      </c>
      <c r="D2501" s="421" t="s">
        <v>845</v>
      </c>
      <c r="E2501" s="422">
        <v>17.649999999999999</v>
      </c>
      <c r="F2501" s="422">
        <v>2.3199999999999998</v>
      </c>
      <c r="G2501" s="422">
        <v>19.97</v>
      </c>
    </row>
    <row r="2502" spans="1:7" ht="45">
      <c r="A2502" s="536" t="s">
        <v>7423</v>
      </c>
      <c r="B2502" s="419">
        <v>101215</v>
      </c>
      <c r="C2502" s="420" t="s">
        <v>6465</v>
      </c>
      <c r="D2502" s="421" t="s">
        <v>845</v>
      </c>
      <c r="E2502" s="422">
        <v>15.719999999999999</v>
      </c>
      <c r="F2502" s="422">
        <v>2.1800000000000002</v>
      </c>
      <c r="G2502" s="422">
        <v>17.899999999999999</v>
      </c>
    </row>
    <row r="2503" spans="1:7" ht="45">
      <c r="A2503" s="536" t="s">
        <v>7423</v>
      </c>
      <c r="B2503" s="419">
        <v>101216</v>
      </c>
      <c r="C2503" s="420" t="s">
        <v>6466</v>
      </c>
      <c r="D2503" s="421" t="s">
        <v>845</v>
      </c>
      <c r="E2503" s="422">
        <v>16.57</v>
      </c>
      <c r="F2503" s="422">
        <v>2.17</v>
      </c>
      <c r="G2503" s="422">
        <v>18.739999999999998</v>
      </c>
    </row>
    <row r="2504" spans="1:7" ht="45">
      <c r="A2504" s="536" t="s">
        <v>7423</v>
      </c>
      <c r="B2504" s="419">
        <v>101212</v>
      </c>
      <c r="C2504" s="420" t="s">
        <v>6462</v>
      </c>
      <c r="D2504" s="421" t="s">
        <v>845</v>
      </c>
      <c r="E2504" s="422">
        <v>20.55</v>
      </c>
      <c r="F2504" s="422">
        <v>2.73</v>
      </c>
      <c r="G2504" s="422">
        <v>23.28</v>
      </c>
    </row>
    <row r="2505" spans="1:7" ht="45">
      <c r="A2505" s="536" t="s">
        <v>7423</v>
      </c>
      <c r="B2505" s="419">
        <v>101217</v>
      </c>
      <c r="C2505" s="420" t="s">
        <v>6467</v>
      </c>
      <c r="D2505" s="421" t="s">
        <v>845</v>
      </c>
      <c r="E2505" s="422">
        <v>19.25</v>
      </c>
      <c r="F2505" s="422">
        <v>2.5499999999999998</v>
      </c>
      <c r="G2505" s="422">
        <v>21.8</v>
      </c>
    </row>
    <row r="2506" spans="1:7" ht="45">
      <c r="A2506" s="536" t="s">
        <v>7423</v>
      </c>
      <c r="B2506" s="419">
        <v>101218</v>
      </c>
      <c r="C2506" s="420" t="s">
        <v>6468</v>
      </c>
      <c r="D2506" s="421" t="s">
        <v>845</v>
      </c>
      <c r="E2506" s="422">
        <v>20.48</v>
      </c>
      <c r="F2506" s="422">
        <v>2.57</v>
      </c>
      <c r="G2506" s="422">
        <v>23.05</v>
      </c>
    </row>
    <row r="2507" spans="1:7" ht="45">
      <c r="A2507" s="536" t="s">
        <v>7423</v>
      </c>
      <c r="B2507" s="419">
        <v>101213</v>
      </c>
      <c r="C2507" s="420" t="s">
        <v>6463</v>
      </c>
      <c r="D2507" s="421" t="s">
        <v>845</v>
      </c>
      <c r="E2507" s="422">
        <v>22.900000000000002</v>
      </c>
      <c r="F2507" s="422">
        <v>3.13</v>
      </c>
      <c r="G2507" s="422">
        <v>26.03</v>
      </c>
    </row>
    <row r="2508" spans="1:7" ht="45">
      <c r="A2508" s="536" t="s">
        <v>7423</v>
      </c>
      <c r="B2508" s="419">
        <v>101219</v>
      </c>
      <c r="C2508" s="420" t="s">
        <v>6469</v>
      </c>
      <c r="D2508" s="421" t="s">
        <v>845</v>
      </c>
      <c r="E2508" s="422">
        <v>24.959999999999997</v>
      </c>
      <c r="F2508" s="422">
        <v>2.94</v>
      </c>
      <c r="G2508" s="422">
        <v>27.9</v>
      </c>
    </row>
    <row r="2509" spans="1:7" ht="45">
      <c r="A2509" s="536" t="s">
        <v>7423</v>
      </c>
      <c r="B2509" s="419">
        <v>101214</v>
      </c>
      <c r="C2509" s="420" t="s">
        <v>6464</v>
      </c>
      <c r="D2509" s="421" t="s">
        <v>845</v>
      </c>
      <c r="E2509" s="422">
        <v>27.84</v>
      </c>
      <c r="F2509" s="422">
        <v>3.55</v>
      </c>
      <c r="G2509" s="422">
        <v>31.39</v>
      </c>
    </row>
    <row r="2510" spans="1:7" ht="45">
      <c r="A2510" s="536" t="s">
        <v>7423</v>
      </c>
      <c r="B2510" s="419">
        <v>101254</v>
      </c>
      <c r="C2510" s="420" t="s">
        <v>6504</v>
      </c>
      <c r="D2510" s="421" t="s">
        <v>845</v>
      </c>
      <c r="E2510" s="422">
        <v>11.8</v>
      </c>
      <c r="F2510" s="422">
        <v>2.11</v>
      </c>
      <c r="G2510" s="422">
        <v>13.91</v>
      </c>
    </row>
    <row r="2511" spans="1:7" ht="45">
      <c r="A2511" s="536" t="s">
        <v>7423</v>
      </c>
      <c r="B2511" s="419">
        <v>101256</v>
      </c>
      <c r="C2511" s="420" t="s">
        <v>6506</v>
      </c>
      <c r="D2511" s="421" t="s">
        <v>845</v>
      </c>
      <c r="E2511" s="422">
        <v>18.34</v>
      </c>
      <c r="F2511" s="422">
        <v>3.04</v>
      </c>
      <c r="G2511" s="422">
        <v>21.38</v>
      </c>
    </row>
    <row r="2512" spans="1:7" ht="45">
      <c r="A2512" s="536" t="s">
        <v>7423</v>
      </c>
      <c r="B2512" s="419">
        <v>101257</v>
      </c>
      <c r="C2512" s="420" t="s">
        <v>6507</v>
      </c>
      <c r="D2512" s="421" t="s">
        <v>845</v>
      </c>
      <c r="E2512" s="422">
        <v>19.47</v>
      </c>
      <c r="F2512" s="422">
        <v>3.03</v>
      </c>
      <c r="G2512" s="422">
        <v>22.5</v>
      </c>
    </row>
    <row r="2513" spans="1:7" ht="45">
      <c r="A2513" s="536" t="s">
        <v>7423</v>
      </c>
      <c r="B2513" s="419">
        <v>101258</v>
      </c>
      <c r="C2513" s="420" t="s">
        <v>6508</v>
      </c>
      <c r="D2513" s="421" t="s">
        <v>845</v>
      </c>
      <c r="E2513" s="422">
        <v>22.57</v>
      </c>
      <c r="F2513" s="422">
        <v>3.51</v>
      </c>
      <c r="G2513" s="422">
        <v>26.08</v>
      </c>
    </row>
    <row r="2514" spans="1:7" ht="45">
      <c r="A2514" s="536" t="s">
        <v>7423</v>
      </c>
      <c r="B2514" s="419">
        <v>101259</v>
      </c>
      <c r="C2514" s="420" t="s">
        <v>6509</v>
      </c>
      <c r="D2514" s="421" t="s">
        <v>845</v>
      </c>
      <c r="E2514" s="422">
        <v>25.01</v>
      </c>
      <c r="F2514" s="422">
        <v>3.97</v>
      </c>
      <c r="G2514" s="422">
        <v>28.98</v>
      </c>
    </row>
    <row r="2515" spans="1:7" ht="45">
      <c r="A2515" s="536" t="s">
        <v>7423</v>
      </c>
      <c r="B2515" s="419">
        <v>101260</v>
      </c>
      <c r="C2515" s="420" t="s">
        <v>6510</v>
      </c>
      <c r="D2515" s="421" t="s">
        <v>845</v>
      </c>
      <c r="E2515" s="422">
        <v>31.310000000000002</v>
      </c>
      <c r="F2515" s="422">
        <v>4.8899999999999997</v>
      </c>
      <c r="G2515" s="422">
        <v>36.200000000000003</v>
      </c>
    </row>
    <row r="2516" spans="1:7" ht="45">
      <c r="A2516" s="536" t="s">
        <v>7423</v>
      </c>
      <c r="B2516" s="419">
        <v>101208</v>
      </c>
      <c r="C2516" s="420" t="s">
        <v>6458</v>
      </c>
      <c r="D2516" s="421" t="s">
        <v>845</v>
      </c>
      <c r="E2516" s="422">
        <v>9.89</v>
      </c>
      <c r="F2516" s="422">
        <v>1.44</v>
      </c>
      <c r="G2516" s="422">
        <v>11.33</v>
      </c>
    </row>
    <row r="2517" spans="1:7" ht="45">
      <c r="A2517" s="536" t="s">
        <v>7423</v>
      </c>
      <c r="B2517" s="419">
        <v>101209</v>
      </c>
      <c r="C2517" s="420" t="s">
        <v>6459</v>
      </c>
      <c r="D2517" s="421" t="s">
        <v>845</v>
      </c>
      <c r="E2517" s="422">
        <v>9.23</v>
      </c>
      <c r="F2517" s="422">
        <v>1.27</v>
      </c>
      <c r="G2517" s="422">
        <v>10.5</v>
      </c>
    </row>
    <row r="2518" spans="1:7" ht="45">
      <c r="A2518" s="536" t="s">
        <v>7423</v>
      </c>
      <c r="B2518" s="419">
        <v>101220</v>
      </c>
      <c r="C2518" s="420" t="s">
        <v>6470</v>
      </c>
      <c r="D2518" s="421" t="s">
        <v>845</v>
      </c>
      <c r="E2518" s="422">
        <v>15.509999999999998</v>
      </c>
      <c r="F2518" s="422">
        <v>2.0499999999999998</v>
      </c>
      <c r="G2518" s="422">
        <v>17.559999999999999</v>
      </c>
    </row>
    <row r="2519" spans="1:7" ht="45">
      <c r="A2519" s="536" t="s">
        <v>7423</v>
      </c>
      <c r="B2519" s="419">
        <v>101221</v>
      </c>
      <c r="C2519" s="420" t="s">
        <v>6471</v>
      </c>
      <c r="D2519" s="421" t="s">
        <v>845</v>
      </c>
      <c r="E2519" s="422">
        <v>16.47</v>
      </c>
      <c r="F2519" s="422">
        <v>2.0699999999999998</v>
      </c>
      <c r="G2519" s="422">
        <v>18.54</v>
      </c>
    </row>
    <row r="2520" spans="1:7" ht="45">
      <c r="A2520" s="536" t="s">
        <v>7423</v>
      </c>
      <c r="B2520" s="419">
        <v>101225</v>
      </c>
      <c r="C2520" s="420" t="s">
        <v>6475</v>
      </c>
      <c r="D2520" s="421" t="s">
        <v>845</v>
      </c>
      <c r="E2520" s="422">
        <v>14.28</v>
      </c>
      <c r="F2520" s="422">
        <v>1.83</v>
      </c>
      <c r="G2520" s="422">
        <v>16.11</v>
      </c>
    </row>
    <row r="2521" spans="1:7" ht="45">
      <c r="A2521" s="536" t="s">
        <v>7423</v>
      </c>
      <c r="B2521" s="419">
        <v>101226</v>
      </c>
      <c r="C2521" s="420" t="s">
        <v>6476</v>
      </c>
      <c r="D2521" s="421" t="s">
        <v>845</v>
      </c>
      <c r="E2521" s="422">
        <v>15.120000000000001</v>
      </c>
      <c r="F2521" s="422">
        <v>1.84</v>
      </c>
      <c r="G2521" s="422">
        <v>16.96</v>
      </c>
    </row>
    <row r="2522" spans="1:7" ht="45">
      <c r="A2522" s="536" t="s">
        <v>7423</v>
      </c>
      <c r="B2522" s="419">
        <v>101222</v>
      </c>
      <c r="C2522" s="420" t="s">
        <v>6472</v>
      </c>
      <c r="D2522" s="421" t="s">
        <v>845</v>
      </c>
      <c r="E2522" s="422">
        <v>19.16</v>
      </c>
      <c r="F2522" s="422">
        <v>2.37</v>
      </c>
      <c r="G2522" s="422">
        <v>21.53</v>
      </c>
    </row>
    <row r="2523" spans="1:7" ht="45">
      <c r="A2523" s="536" t="s">
        <v>7423</v>
      </c>
      <c r="B2523" s="419">
        <v>101227</v>
      </c>
      <c r="C2523" s="420" t="s">
        <v>6477</v>
      </c>
      <c r="D2523" s="421" t="s">
        <v>845</v>
      </c>
      <c r="E2523" s="422">
        <v>17.53</v>
      </c>
      <c r="F2523" s="422">
        <v>2.11</v>
      </c>
      <c r="G2523" s="422">
        <v>19.64</v>
      </c>
    </row>
    <row r="2524" spans="1:7" ht="45">
      <c r="A2524" s="536" t="s">
        <v>7423</v>
      </c>
      <c r="B2524" s="419">
        <v>101228</v>
      </c>
      <c r="C2524" s="420" t="s">
        <v>6478</v>
      </c>
      <c r="D2524" s="421" t="s">
        <v>845</v>
      </c>
      <c r="E2524" s="422">
        <v>18.810000000000002</v>
      </c>
      <c r="F2524" s="422">
        <v>2.11</v>
      </c>
      <c r="G2524" s="422">
        <v>20.92</v>
      </c>
    </row>
    <row r="2525" spans="1:7" ht="45">
      <c r="A2525" s="536" t="s">
        <v>7423</v>
      </c>
      <c r="B2525" s="419">
        <v>101223</v>
      </c>
      <c r="C2525" s="420" t="s">
        <v>6473</v>
      </c>
      <c r="D2525" s="421" t="s">
        <v>845</v>
      </c>
      <c r="E2525" s="422">
        <v>21.27</v>
      </c>
      <c r="F2525" s="422">
        <v>2.68</v>
      </c>
      <c r="G2525" s="422">
        <v>23.95</v>
      </c>
    </row>
    <row r="2526" spans="1:7" ht="45">
      <c r="A2526" s="536" t="s">
        <v>7423</v>
      </c>
      <c r="B2526" s="419">
        <v>101229</v>
      </c>
      <c r="C2526" s="420" t="s">
        <v>6479</v>
      </c>
      <c r="D2526" s="421" t="s">
        <v>845</v>
      </c>
      <c r="E2526" s="422">
        <v>23.66</v>
      </c>
      <c r="F2526" s="422">
        <v>2.69</v>
      </c>
      <c r="G2526" s="422">
        <v>26.35</v>
      </c>
    </row>
    <row r="2527" spans="1:7" ht="45">
      <c r="A2527" s="536" t="s">
        <v>7423</v>
      </c>
      <c r="B2527" s="419">
        <v>101224</v>
      </c>
      <c r="C2527" s="420" t="s">
        <v>6474</v>
      </c>
      <c r="D2527" s="421" t="s">
        <v>845</v>
      </c>
      <c r="E2527" s="422">
        <v>26.68</v>
      </c>
      <c r="F2527" s="422">
        <v>3.31</v>
      </c>
      <c r="G2527" s="422">
        <v>29.99</v>
      </c>
    </row>
    <row r="2528" spans="1:7" ht="45">
      <c r="A2528" s="536" t="s">
        <v>7423</v>
      </c>
      <c r="B2528" s="419">
        <v>101265</v>
      </c>
      <c r="C2528" s="420" t="s">
        <v>6515</v>
      </c>
      <c r="D2528" s="421" t="s">
        <v>845</v>
      </c>
      <c r="E2528" s="422">
        <v>29.76</v>
      </c>
      <c r="F2528" s="422">
        <v>4.2300000000000004</v>
      </c>
      <c r="G2528" s="422">
        <v>33.99</v>
      </c>
    </row>
    <row r="2529" spans="1:7" ht="45">
      <c r="A2529" s="536" t="s">
        <v>7423</v>
      </c>
      <c r="B2529" s="419">
        <v>101255</v>
      </c>
      <c r="C2529" s="420" t="s">
        <v>6505</v>
      </c>
      <c r="D2529" s="421" t="s">
        <v>845</v>
      </c>
      <c r="E2529" s="422">
        <v>10.61</v>
      </c>
      <c r="F2529" s="422">
        <v>1.68</v>
      </c>
      <c r="G2529" s="422">
        <v>12.29</v>
      </c>
    </row>
    <row r="2530" spans="1:7" ht="45">
      <c r="A2530" s="536" t="s">
        <v>7423</v>
      </c>
      <c r="B2530" s="419">
        <v>101261</v>
      </c>
      <c r="C2530" s="420" t="s">
        <v>6511</v>
      </c>
      <c r="D2530" s="421" t="s">
        <v>845</v>
      </c>
      <c r="E2530" s="422">
        <v>17.47</v>
      </c>
      <c r="F2530" s="422">
        <v>2.78</v>
      </c>
      <c r="G2530" s="422">
        <v>20.25</v>
      </c>
    </row>
    <row r="2531" spans="1:7" ht="45">
      <c r="A2531" s="536" t="s">
        <v>7423</v>
      </c>
      <c r="B2531" s="419">
        <v>101262</v>
      </c>
      <c r="C2531" s="420" t="s">
        <v>6512</v>
      </c>
      <c r="D2531" s="421" t="s">
        <v>845</v>
      </c>
      <c r="E2531" s="422">
        <v>18.579999999999998</v>
      </c>
      <c r="F2531" s="422">
        <v>2.76</v>
      </c>
      <c r="G2531" s="422">
        <v>21.34</v>
      </c>
    </row>
    <row r="2532" spans="1:7" ht="45">
      <c r="A2532" s="536" t="s">
        <v>7423</v>
      </c>
      <c r="B2532" s="419">
        <v>101263</v>
      </c>
      <c r="C2532" s="420" t="s">
        <v>6513</v>
      </c>
      <c r="D2532" s="421" t="s">
        <v>845</v>
      </c>
      <c r="E2532" s="422">
        <v>21.509999999999998</v>
      </c>
      <c r="F2532" s="422">
        <v>3.14</v>
      </c>
      <c r="G2532" s="422">
        <v>24.65</v>
      </c>
    </row>
    <row r="2533" spans="1:7" ht="45">
      <c r="A2533" s="536" t="s">
        <v>7423</v>
      </c>
      <c r="B2533" s="419">
        <v>101264</v>
      </c>
      <c r="C2533" s="420" t="s">
        <v>6514</v>
      </c>
      <c r="D2533" s="421" t="s">
        <v>845</v>
      </c>
      <c r="E2533" s="422">
        <v>23.81</v>
      </c>
      <c r="F2533" s="422">
        <v>3.5</v>
      </c>
      <c r="G2533" s="422">
        <v>27.31</v>
      </c>
    </row>
    <row r="2534" spans="1:7" ht="45">
      <c r="A2534" s="536" t="s">
        <v>7423</v>
      </c>
      <c r="B2534" s="419">
        <v>101207</v>
      </c>
      <c r="C2534" s="420" t="s">
        <v>6457</v>
      </c>
      <c r="D2534" s="421" t="s">
        <v>845</v>
      </c>
      <c r="E2534" s="422">
        <v>10.18</v>
      </c>
      <c r="F2534" s="422">
        <v>1.38</v>
      </c>
      <c r="G2534" s="422">
        <v>11.56</v>
      </c>
    </row>
    <row r="2535" spans="1:7" ht="45">
      <c r="A2535" s="536" t="s">
        <v>7423</v>
      </c>
      <c r="B2535" s="419">
        <v>101230</v>
      </c>
      <c r="C2535" s="420" t="s">
        <v>6480</v>
      </c>
      <c r="D2535" s="421" t="s">
        <v>845</v>
      </c>
      <c r="E2535" s="422">
        <v>10.200000000000001</v>
      </c>
      <c r="F2535" s="422">
        <v>1.6</v>
      </c>
      <c r="G2535" s="422">
        <v>11.8</v>
      </c>
    </row>
    <row r="2536" spans="1:7" ht="45">
      <c r="A2536" s="536" t="s">
        <v>7423</v>
      </c>
      <c r="B2536" s="419">
        <v>101231</v>
      </c>
      <c r="C2536" s="420" t="s">
        <v>6481</v>
      </c>
      <c r="D2536" s="421" t="s">
        <v>845</v>
      </c>
      <c r="E2536" s="422">
        <v>9.75</v>
      </c>
      <c r="F2536" s="422">
        <v>1.47</v>
      </c>
      <c r="G2536" s="422">
        <v>11.22</v>
      </c>
    </row>
    <row r="2537" spans="1:7" ht="45">
      <c r="A2537" s="536" t="s">
        <v>7423</v>
      </c>
      <c r="B2537" s="419">
        <v>101272</v>
      </c>
      <c r="C2537" s="420" t="s">
        <v>6522</v>
      </c>
      <c r="D2537" s="421" t="s">
        <v>845</v>
      </c>
      <c r="E2537" s="422">
        <v>30.02</v>
      </c>
      <c r="F2537" s="422">
        <v>4.5199999999999996</v>
      </c>
      <c r="G2537" s="422">
        <v>34.54</v>
      </c>
    </row>
    <row r="2538" spans="1:7" ht="45">
      <c r="A2538" s="536" t="s">
        <v>7423</v>
      </c>
      <c r="B2538" s="419">
        <v>101266</v>
      </c>
      <c r="C2538" s="420" t="s">
        <v>6516</v>
      </c>
      <c r="D2538" s="421" t="s">
        <v>845</v>
      </c>
      <c r="E2538" s="422">
        <v>10.57</v>
      </c>
      <c r="F2538" s="422">
        <v>1.78</v>
      </c>
      <c r="G2538" s="422">
        <v>12.35</v>
      </c>
    </row>
    <row r="2539" spans="1:7" ht="45">
      <c r="A2539" s="536" t="s">
        <v>7423</v>
      </c>
      <c r="B2539" s="419">
        <v>101239</v>
      </c>
      <c r="C2539" s="420" t="s">
        <v>6489</v>
      </c>
      <c r="D2539" s="421" t="s">
        <v>845</v>
      </c>
      <c r="E2539" s="422">
        <v>14.200000000000001</v>
      </c>
      <c r="F2539" s="422">
        <v>1.81</v>
      </c>
      <c r="G2539" s="422">
        <v>16.010000000000002</v>
      </c>
    </row>
    <row r="2540" spans="1:7" ht="45">
      <c r="A2540" s="536" t="s">
        <v>7423</v>
      </c>
      <c r="B2540" s="419">
        <v>101240</v>
      </c>
      <c r="C2540" s="420" t="s">
        <v>6490</v>
      </c>
      <c r="D2540" s="421" t="s">
        <v>845</v>
      </c>
      <c r="E2540" s="422">
        <v>15.079999999999998</v>
      </c>
      <c r="F2540" s="422">
        <v>1.8</v>
      </c>
      <c r="G2540" s="422">
        <v>16.88</v>
      </c>
    </row>
    <row r="2541" spans="1:7" ht="45">
      <c r="A2541" s="536" t="s">
        <v>7423</v>
      </c>
      <c r="B2541" s="419">
        <v>101268</v>
      </c>
      <c r="C2541" s="420" t="s">
        <v>6518</v>
      </c>
      <c r="D2541" s="421" t="s">
        <v>845</v>
      </c>
      <c r="E2541" s="422">
        <v>16.84</v>
      </c>
      <c r="F2541" s="422">
        <v>2.5499999999999998</v>
      </c>
      <c r="G2541" s="422">
        <v>19.39</v>
      </c>
    </row>
    <row r="2542" spans="1:7" ht="45">
      <c r="A2542" s="536" t="s">
        <v>7423</v>
      </c>
      <c r="B2542" s="419">
        <v>101234</v>
      </c>
      <c r="C2542" s="420" t="s">
        <v>6484</v>
      </c>
      <c r="D2542" s="421" t="s">
        <v>845</v>
      </c>
      <c r="E2542" s="422">
        <v>15.980000000000002</v>
      </c>
      <c r="F2542" s="422">
        <v>2.2799999999999998</v>
      </c>
      <c r="G2542" s="422">
        <v>18.260000000000002</v>
      </c>
    </row>
    <row r="2543" spans="1:7" ht="45">
      <c r="A2543" s="536" t="s">
        <v>7423</v>
      </c>
      <c r="B2543" s="419">
        <v>101235</v>
      </c>
      <c r="C2543" s="420" t="s">
        <v>6485</v>
      </c>
      <c r="D2543" s="421" t="s">
        <v>845</v>
      </c>
      <c r="E2543" s="422">
        <v>16.939999999999998</v>
      </c>
      <c r="F2543" s="422">
        <v>2.2599999999999998</v>
      </c>
      <c r="G2543" s="422">
        <v>19.2</v>
      </c>
    </row>
    <row r="2544" spans="1:7" ht="45">
      <c r="A2544" s="536" t="s">
        <v>7423</v>
      </c>
      <c r="B2544" s="419">
        <v>101241</v>
      </c>
      <c r="C2544" s="420" t="s">
        <v>6491</v>
      </c>
      <c r="D2544" s="421" t="s">
        <v>845</v>
      </c>
      <c r="E2544" s="422">
        <v>17.57</v>
      </c>
      <c r="F2544" s="422">
        <v>2.14</v>
      </c>
      <c r="G2544" s="422">
        <v>19.71</v>
      </c>
    </row>
    <row r="2545" spans="1:7" ht="45">
      <c r="A2545" s="536" t="s">
        <v>7423</v>
      </c>
      <c r="B2545" s="419">
        <v>101269</v>
      </c>
      <c r="C2545" s="420" t="s">
        <v>6519</v>
      </c>
      <c r="D2545" s="421" t="s">
        <v>845</v>
      </c>
      <c r="E2545" s="422">
        <v>18.650000000000002</v>
      </c>
      <c r="F2545" s="422">
        <v>2.95</v>
      </c>
      <c r="G2545" s="422">
        <v>21.6</v>
      </c>
    </row>
    <row r="2546" spans="1:7" ht="45">
      <c r="A2546" s="536" t="s">
        <v>7423</v>
      </c>
      <c r="B2546" s="419">
        <v>101236</v>
      </c>
      <c r="C2546" s="420" t="s">
        <v>6486</v>
      </c>
      <c r="D2546" s="421" t="s">
        <v>845</v>
      </c>
      <c r="E2546" s="422">
        <v>19.7</v>
      </c>
      <c r="F2546" s="422">
        <v>2.64</v>
      </c>
      <c r="G2546" s="422">
        <v>22.34</v>
      </c>
    </row>
    <row r="2547" spans="1:7" ht="45">
      <c r="A2547" s="536" t="s">
        <v>7423</v>
      </c>
      <c r="B2547" s="419">
        <v>101237</v>
      </c>
      <c r="C2547" s="420" t="s">
        <v>6487</v>
      </c>
      <c r="D2547" s="421" t="s">
        <v>845</v>
      </c>
      <c r="E2547" s="422">
        <v>21.150000000000002</v>
      </c>
      <c r="F2547" s="422">
        <v>2.63</v>
      </c>
      <c r="G2547" s="422">
        <v>23.78</v>
      </c>
    </row>
    <row r="2548" spans="1:7" ht="45">
      <c r="A2548" s="536" t="s">
        <v>7423</v>
      </c>
      <c r="B2548" s="419">
        <v>101242</v>
      </c>
      <c r="C2548" s="420" t="s">
        <v>6492</v>
      </c>
      <c r="D2548" s="421" t="s">
        <v>845</v>
      </c>
      <c r="E2548" s="422">
        <v>19.59</v>
      </c>
      <c r="F2548" s="422">
        <v>2.44</v>
      </c>
      <c r="G2548" s="422">
        <v>22.03</v>
      </c>
    </row>
    <row r="2549" spans="1:7" ht="45">
      <c r="A2549" s="536" t="s">
        <v>7423</v>
      </c>
      <c r="B2549" s="419">
        <v>101270</v>
      </c>
      <c r="C2549" s="420" t="s">
        <v>6520</v>
      </c>
      <c r="D2549" s="421" t="s">
        <v>845</v>
      </c>
      <c r="E2549" s="422">
        <v>21.639999999999997</v>
      </c>
      <c r="F2549" s="422">
        <v>3.35</v>
      </c>
      <c r="G2549" s="422">
        <v>24.99</v>
      </c>
    </row>
    <row r="2550" spans="1:7" ht="45">
      <c r="A2550" s="536" t="s">
        <v>7423</v>
      </c>
      <c r="B2550" s="419">
        <v>101243</v>
      </c>
      <c r="C2550" s="420" t="s">
        <v>6493</v>
      </c>
      <c r="D2550" s="421" t="s">
        <v>845</v>
      </c>
      <c r="E2550" s="422">
        <v>23.88</v>
      </c>
      <c r="F2550" s="422">
        <v>2.78</v>
      </c>
      <c r="G2550" s="422">
        <v>26.66</v>
      </c>
    </row>
    <row r="2551" spans="1:7" ht="45">
      <c r="A2551" s="536" t="s">
        <v>7423</v>
      </c>
      <c r="B2551" s="419">
        <v>101271</v>
      </c>
      <c r="C2551" s="420" t="s">
        <v>6521</v>
      </c>
      <c r="D2551" s="421" t="s">
        <v>845</v>
      </c>
      <c r="E2551" s="422">
        <v>23.97</v>
      </c>
      <c r="F2551" s="422">
        <v>3.74</v>
      </c>
      <c r="G2551" s="422">
        <v>27.71</v>
      </c>
    </row>
    <row r="2552" spans="1:7" ht="45">
      <c r="A2552" s="536" t="s">
        <v>7423</v>
      </c>
      <c r="B2552" s="419">
        <v>101238</v>
      </c>
      <c r="C2552" s="420" t="s">
        <v>6488</v>
      </c>
      <c r="D2552" s="421" t="s">
        <v>845</v>
      </c>
      <c r="E2552" s="422">
        <v>26.71</v>
      </c>
      <c r="F2552" s="422">
        <v>3.33</v>
      </c>
      <c r="G2552" s="422">
        <v>30.04</v>
      </c>
    </row>
    <row r="2553" spans="1:7" ht="45">
      <c r="A2553" s="536" t="s">
        <v>7423</v>
      </c>
      <c r="B2553" s="419">
        <v>101232</v>
      </c>
      <c r="C2553" s="420" t="s">
        <v>6482</v>
      </c>
      <c r="D2553" s="421" t="s">
        <v>845</v>
      </c>
      <c r="E2553" s="422">
        <v>8.9</v>
      </c>
      <c r="F2553" s="422">
        <v>1.2</v>
      </c>
      <c r="G2553" s="422">
        <v>10.1</v>
      </c>
    </row>
    <row r="2554" spans="1:7" ht="45">
      <c r="A2554" s="536" t="s">
        <v>7423</v>
      </c>
      <c r="B2554" s="419">
        <v>101233</v>
      </c>
      <c r="C2554" s="420" t="s">
        <v>6483</v>
      </c>
      <c r="D2554" s="421" t="s">
        <v>845</v>
      </c>
      <c r="E2554" s="422">
        <v>8.23</v>
      </c>
      <c r="F2554" s="422">
        <v>1.07</v>
      </c>
      <c r="G2554" s="422">
        <v>9.3000000000000007</v>
      </c>
    </row>
    <row r="2555" spans="1:7" ht="45">
      <c r="A2555" s="536" t="s">
        <v>7423</v>
      </c>
      <c r="B2555" s="419">
        <v>101248</v>
      </c>
      <c r="C2555" s="420" t="s">
        <v>6498</v>
      </c>
      <c r="D2555" s="421" t="s">
        <v>845</v>
      </c>
      <c r="E2555" s="422">
        <v>25.65</v>
      </c>
      <c r="F2555" s="422">
        <v>3.05</v>
      </c>
      <c r="G2555" s="422">
        <v>28.7</v>
      </c>
    </row>
    <row r="2556" spans="1:7" ht="45">
      <c r="A2556" s="536" t="s">
        <v>7423</v>
      </c>
      <c r="B2556" s="419">
        <v>101277</v>
      </c>
      <c r="C2556" s="420" t="s">
        <v>6527</v>
      </c>
      <c r="D2556" s="421" t="s">
        <v>845</v>
      </c>
      <c r="E2556" s="422">
        <v>29.18</v>
      </c>
      <c r="F2556" s="422">
        <v>4.24</v>
      </c>
      <c r="G2556" s="422">
        <v>33.42</v>
      </c>
    </row>
    <row r="2557" spans="1:7" ht="45">
      <c r="A2557" s="536" t="s">
        <v>7423</v>
      </c>
      <c r="B2557" s="419">
        <v>101267</v>
      </c>
      <c r="C2557" s="420" t="s">
        <v>6517</v>
      </c>
      <c r="D2557" s="421" t="s">
        <v>845</v>
      </c>
      <c r="E2557" s="422">
        <v>10.16</v>
      </c>
      <c r="F2557" s="422">
        <v>1.73</v>
      </c>
      <c r="G2557" s="422">
        <v>11.89</v>
      </c>
    </row>
    <row r="2558" spans="1:7" ht="45">
      <c r="A2558" s="536" t="s">
        <v>7423</v>
      </c>
      <c r="B2558" s="419">
        <v>101249</v>
      </c>
      <c r="C2558" s="420" t="s">
        <v>6499</v>
      </c>
      <c r="D2558" s="421" t="s">
        <v>845</v>
      </c>
      <c r="E2558" s="422">
        <v>13.08</v>
      </c>
      <c r="F2558" s="422">
        <v>1.56</v>
      </c>
      <c r="G2558" s="422">
        <v>14.64</v>
      </c>
    </row>
    <row r="2559" spans="1:7" ht="45">
      <c r="A2559" s="536" t="s">
        <v>7423</v>
      </c>
      <c r="B2559" s="419">
        <v>101273</v>
      </c>
      <c r="C2559" s="420" t="s">
        <v>6523</v>
      </c>
      <c r="D2559" s="421" t="s">
        <v>845</v>
      </c>
      <c r="E2559" s="422">
        <v>16.169999999999998</v>
      </c>
      <c r="F2559" s="422">
        <v>2.35</v>
      </c>
      <c r="G2559" s="422">
        <v>18.52</v>
      </c>
    </row>
    <row r="2560" spans="1:7" ht="45">
      <c r="A2560" s="536" t="s">
        <v>7423</v>
      </c>
      <c r="B2560" s="419">
        <v>101245</v>
      </c>
      <c r="C2560" s="420" t="s">
        <v>6495</v>
      </c>
      <c r="D2560" s="421" t="s">
        <v>845</v>
      </c>
      <c r="E2560" s="422">
        <v>15.829999999999998</v>
      </c>
      <c r="F2560" s="422">
        <v>2</v>
      </c>
      <c r="G2560" s="422">
        <v>17.829999999999998</v>
      </c>
    </row>
    <row r="2561" spans="1:7" ht="45">
      <c r="A2561" s="536" t="s">
        <v>7423</v>
      </c>
      <c r="B2561" s="419">
        <v>101250</v>
      </c>
      <c r="C2561" s="420" t="s">
        <v>6500</v>
      </c>
      <c r="D2561" s="421" t="s">
        <v>845</v>
      </c>
      <c r="E2561" s="422">
        <v>14.470000000000002</v>
      </c>
      <c r="F2561" s="422">
        <v>1.79</v>
      </c>
      <c r="G2561" s="422">
        <v>16.260000000000002</v>
      </c>
    </row>
    <row r="2562" spans="1:7" ht="45">
      <c r="A2562" s="536" t="s">
        <v>7423</v>
      </c>
      <c r="B2562" s="419">
        <v>101251</v>
      </c>
      <c r="C2562" s="420" t="s">
        <v>6501</v>
      </c>
      <c r="D2562" s="421" t="s">
        <v>845</v>
      </c>
      <c r="E2562" s="422">
        <v>16.579999999999998</v>
      </c>
      <c r="F2562" s="422">
        <v>1.92</v>
      </c>
      <c r="G2562" s="422">
        <v>18.5</v>
      </c>
    </row>
    <row r="2563" spans="1:7" ht="45">
      <c r="A2563" s="536" t="s">
        <v>7423</v>
      </c>
      <c r="B2563" s="419">
        <v>101274</v>
      </c>
      <c r="C2563" s="420" t="s">
        <v>6524</v>
      </c>
      <c r="D2563" s="421" t="s">
        <v>845</v>
      </c>
      <c r="E2563" s="422">
        <v>17.810000000000002</v>
      </c>
      <c r="F2563" s="422">
        <v>2.67</v>
      </c>
      <c r="G2563" s="422">
        <v>20.48</v>
      </c>
    </row>
    <row r="2564" spans="1:7" ht="45">
      <c r="A2564" s="536" t="s">
        <v>7423</v>
      </c>
      <c r="B2564" s="419">
        <v>101246</v>
      </c>
      <c r="C2564" s="420" t="s">
        <v>6496</v>
      </c>
      <c r="D2564" s="421" t="s">
        <v>845</v>
      </c>
      <c r="E2564" s="422">
        <v>18.440000000000001</v>
      </c>
      <c r="F2564" s="422">
        <v>2.25</v>
      </c>
      <c r="G2564" s="422">
        <v>20.69</v>
      </c>
    </row>
    <row r="2565" spans="1:7" ht="45">
      <c r="A2565" s="536" t="s">
        <v>7423</v>
      </c>
      <c r="B2565" s="419">
        <v>101252</v>
      </c>
      <c r="C2565" s="420" t="s">
        <v>6502</v>
      </c>
      <c r="D2565" s="421" t="s">
        <v>845</v>
      </c>
      <c r="E2565" s="422">
        <v>18.03</v>
      </c>
      <c r="F2565" s="422">
        <v>2.02</v>
      </c>
      <c r="G2565" s="422">
        <v>20.05</v>
      </c>
    </row>
    <row r="2566" spans="1:7" ht="45">
      <c r="A2566" s="536" t="s">
        <v>7423</v>
      </c>
      <c r="B2566" s="419">
        <v>101275</v>
      </c>
      <c r="C2566" s="420" t="s">
        <v>6525</v>
      </c>
      <c r="D2566" s="421" t="s">
        <v>845</v>
      </c>
      <c r="E2566" s="422">
        <v>20.689999999999998</v>
      </c>
      <c r="F2566" s="422">
        <v>2.99</v>
      </c>
      <c r="G2566" s="422">
        <v>23.68</v>
      </c>
    </row>
    <row r="2567" spans="1:7" ht="45">
      <c r="A2567" s="536" t="s">
        <v>7423</v>
      </c>
      <c r="B2567" s="419">
        <v>101247</v>
      </c>
      <c r="C2567" s="420" t="s">
        <v>6497</v>
      </c>
      <c r="D2567" s="421" t="s">
        <v>845</v>
      </c>
      <c r="E2567" s="422">
        <v>20.43</v>
      </c>
      <c r="F2567" s="422">
        <v>2.5299999999999998</v>
      </c>
      <c r="G2567" s="422">
        <v>22.96</v>
      </c>
    </row>
    <row r="2568" spans="1:7" ht="45">
      <c r="A2568" s="536" t="s">
        <v>7423</v>
      </c>
      <c r="B2568" s="419">
        <v>101276</v>
      </c>
      <c r="C2568" s="420" t="s">
        <v>6526</v>
      </c>
      <c r="D2568" s="421" t="s">
        <v>845</v>
      </c>
      <c r="E2568" s="422">
        <v>22.87</v>
      </c>
      <c r="F2568" s="422">
        <v>3.3</v>
      </c>
      <c r="G2568" s="422">
        <v>26.17</v>
      </c>
    </row>
    <row r="2569" spans="1:7" ht="45">
      <c r="A2569" s="536" t="s">
        <v>7423</v>
      </c>
      <c r="B2569" s="419">
        <v>101253</v>
      </c>
      <c r="C2569" s="420" t="s">
        <v>6503</v>
      </c>
      <c r="D2569" s="421" t="s">
        <v>845</v>
      </c>
      <c r="E2569" s="422">
        <v>22.72</v>
      </c>
      <c r="F2569" s="422">
        <v>2.5</v>
      </c>
      <c r="G2569" s="422">
        <v>25.22</v>
      </c>
    </row>
    <row r="2570" spans="1:7" ht="45">
      <c r="A2570" s="536" t="s">
        <v>7423</v>
      </c>
      <c r="B2570" s="419">
        <v>101244</v>
      </c>
      <c r="C2570" s="420" t="s">
        <v>6494</v>
      </c>
      <c r="D2570" s="421" t="s">
        <v>845</v>
      </c>
      <c r="E2570" s="422">
        <v>14.889999999999999</v>
      </c>
      <c r="F2570" s="422">
        <v>1.99</v>
      </c>
      <c r="G2570" s="422">
        <v>16.88</v>
      </c>
    </row>
    <row r="2571" spans="1:7" ht="30">
      <c r="A2571" s="536" t="s">
        <v>7424</v>
      </c>
      <c r="B2571" s="419">
        <v>93358</v>
      </c>
      <c r="C2571" s="420" t="s">
        <v>7425</v>
      </c>
      <c r="D2571" s="421" t="s">
        <v>845</v>
      </c>
      <c r="E2571" s="422">
        <v>36.36999999999999</v>
      </c>
      <c r="F2571" s="422">
        <v>77.2</v>
      </c>
      <c r="G2571" s="422">
        <v>113.57</v>
      </c>
    </row>
    <row r="2572" spans="1:7" ht="45">
      <c r="A2572" s="536" t="s">
        <v>7424</v>
      </c>
      <c r="B2572" s="419">
        <v>90082</v>
      </c>
      <c r="C2572" s="420" t="s">
        <v>7426</v>
      </c>
      <c r="D2572" s="421" t="s">
        <v>845</v>
      </c>
      <c r="E2572" s="422">
        <v>8.14</v>
      </c>
      <c r="F2572" s="422">
        <v>2.5099999999999998</v>
      </c>
      <c r="G2572" s="422">
        <v>10.65</v>
      </c>
    </row>
    <row r="2573" spans="1:7" ht="45">
      <c r="A2573" s="536" t="s">
        <v>7424</v>
      </c>
      <c r="B2573" s="419">
        <v>90091</v>
      </c>
      <c r="C2573" s="420" t="s">
        <v>7427</v>
      </c>
      <c r="D2573" s="421" t="s">
        <v>845</v>
      </c>
      <c r="E2573" s="422">
        <v>5.14</v>
      </c>
      <c r="F2573" s="422">
        <v>1.57</v>
      </c>
      <c r="G2573" s="422">
        <v>6.71</v>
      </c>
    </row>
    <row r="2574" spans="1:7" ht="45">
      <c r="A2574" s="536" t="s">
        <v>7424</v>
      </c>
      <c r="B2574" s="419">
        <v>102307</v>
      </c>
      <c r="C2574" s="420" t="s">
        <v>7428</v>
      </c>
      <c r="D2574" s="421" t="s">
        <v>845</v>
      </c>
      <c r="E2574" s="422">
        <v>10.210000000000001</v>
      </c>
      <c r="F2574" s="422">
        <v>3.11</v>
      </c>
      <c r="G2574" s="422">
        <v>13.32</v>
      </c>
    </row>
    <row r="2575" spans="1:7" ht="45">
      <c r="A2575" s="536" t="s">
        <v>7424</v>
      </c>
      <c r="B2575" s="419">
        <v>102315</v>
      </c>
      <c r="C2575" s="420" t="s">
        <v>7429</v>
      </c>
      <c r="D2575" s="421" t="s">
        <v>845</v>
      </c>
      <c r="E2575" s="422">
        <v>6.4300000000000006</v>
      </c>
      <c r="F2575" s="422">
        <v>1.96</v>
      </c>
      <c r="G2575" s="422">
        <v>8.39</v>
      </c>
    </row>
    <row r="2576" spans="1:7" ht="45">
      <c r="A2576" s="536" t="s">
        <v>7424</v>
      </c>
      <c r="B2576" s="419">
        <v>102283</v>
      </c>
      <c r="C2576" s="420" t="s">
        <v>7430</v>
      </c>
      <c r="D2576" s="421" t="s">
        <v>845</v>
      </c>
      <c r="E2576" s="422">
        <v>10.67</v>
      </c>
      <c r="F2576" s="422">
        <v>3.27</v>
      </c>
      <c r="G2576" s="422">
        <v>13.94</v>
      </c>
    </row>
    <row r="2577" spans="1:7" ht="45">
      <c r="A2577" s="536" t="s">
        <v>7424</v>
      </c>
      <c r="B2577" s="419">
        <v>102291</v>
      </c>
      <c r="C2577" s="420" t="s">
        <v>7431</v>
      </c>
      <c r="D2577" s="421" t="s">
        <v>845</v>
      </c>
      <c r="E2577" s="422">
        <v>6.72</v>
      </c>
      <c r="F2577" s="422">
        <v>2.0499999999999998</v>
      </c>
      <c r="G2577" s="422">
        <v>8.77</v>
      </c>
    </row>
    <row r="2578" spans="1:7" ht="45">
      <c r="A2578" s="536" t="s">
        <v>7424</v>
      </c>
      <c r="B2578" s="419">
        <v>102276</v>
      </c>
      <c r="C2578" s="420" t="s">
        <v>7432</v>
      </c>
      <c r="D2578" s="421" t="s">
        <v>845</v>
      </c>
      <c r="E2578" s="422">
        <v>9.18</v>
      </c>
      <c r="F2578" s="422">
        <v>2.81</v>
      </c>
      <c r="G2578" s="422">
        <v>11.99</v>
      </c>
    </row>
    <row r="2579" spans="1:7" ht="45">
      <c r="A2579" s="536" t="s">
        <v>7424</v>
      </c>
      <c r="B2579" s="419">
        <v>102306</v>
      </c>
      <c r="C2579" s="420" t="s">
        <v>7433</v>
      </c>
      <c r="D2579" s="421" t="s">
        <v>845</v>
      </c>
      <c r="E2579" s="422">
        <v>11.48</v>
      </c>
      <c r="F2579" s="422">
        <v>3.52</v>
      </c>
      <c r="G2579" s="422">
        <v>15</v>
      </c>
    </row>
    <row r="2580" spans="1:7" ht="45">
      <c r="A2580" s="536" t="s">
        <v>7424</v>
      </c>
      <c r="B2580" s="419">
        <v>102279</v>
      </c>
      <c r="C2580" s="420" t="s">
        <v>7434</v>
      </c>
      <c r="D2580" s="421" t="s">
        <v>845</v>
      </c>
      <c r="E2580" s="422">
        <v>5.79</v>
      </c>
      <c r="F2580" s="422">
        <v>1.76</v>
      </c>
      <c r="G2580" s="422">
        <v>7.55</v>
      </c>
    </row>
    <row r="2581" spans="1:7" ht="45">
      <c r="A2581" s="536" t="s">
        <v>7424</v>
      </c>
      <c r="B2581" s="419">
        <v>102282</v>
      </c>
      <c r="C2581" s="420" t="s">
        <v>7435</v>
      </c>
      <c r="D2581" s="421" t="s">
        <v>845</v>
      </c>
      <c r="E2581" s="422">
        <v>12.02</v>
      </c>
      <c r="F2581" s="422">
        <v>3.68</v>
      </c>
      <c r="G2581" s="422">
        <v>15.7</v>
      </c>
    </row>
    <row r="2582" spans="1:7" ht="45">
      <c r="A2582" s="536" t="s">
        <v>7424</v>
      </c>
      <c r="B2582" s="419">
        <v>102290</v>
      </c>
      <c r="C2582" s="420" t="s">
        <v>7436</v>
      </c>
      <c r="D2582" s="421" t="s">
        <v>845</v>
      </c>
      <c r="E2582" s="422">
        <v>7.57</v>
      </c>
      <c r="F2582" s="422">
        <v>2.31</v>
      </c>
      <c r="G2582" s="422">
        <v>9.8800000000000008</v>
      </c>
    </row>
    <row r="2583" spans="1:7" ht="45">
      <c r="A2583" s="536" t="s">
        <v>7424</v>
      </c>
      <c r="B2583" s="419">
        <v>90100</v>
      </c>
      <c r="C2583" s="420" t="s">
        <v>7437</v>
      </c>
      <c r="D2583" s="421" t="s">
        <v>845</v>
      </c>
      <c r="E2583" s="422">
        <v>10.09</v>
      </c>
      <c r="F2583" s="422">
        <v>4.92</v>
      </c>
      <c r="G2583" s="422">
        <v>15.01</v>
      </c>
    </row>
    <row r="2584" spans="1:7" ht="45">
      <c r="A2584" s="536" t="s">
        <v>7424</v>
      </c>
      <c r="B2584" s="419">
        <v>102323</v>
      </c>
      <c r="C2584" s="420" t="s">
        <v>7438</v>
      </c>
      <c r="D2584" s="421" t="s">
        <v>845</v>
      </c>
      <c r="E2584" s="422">
        <v>12.61</v>
      </c>
      <c r="F2584" s="422">
        <v>6.16</v>
      </c>
      <c r="G2584" s="422">
        <v>18.77</v>
      </c>
    </row>
    <row r="2585" spans="1:7" ht="45">
      <c r="A2585" s="536" t="s">
        <v>7424</v>
      </c>
      <c r="B2585" s="419">
        <v>102327</v>
      </c>
      <c r="C2585" s="420" t="s">
        <v>7439</v>
      </c>
      <c r="D2585" s="421" t="s">
        <v>845</v>
      </c>
      <c r="E2585" s="422">
        <v>7.9700000000000006</v>
      </c>
      <c r="F2585" s="422">
        <v>3.86</v>
      </c>
      <c r="G2585" s="422">
        <v>11.83</v>
      </c>
    </row>
    <row r="2586" spans="1:7" ht="45">
      <c r="A2586" s="536" t="s">
        <v>7424</v>
      </c>
      <c r="B2586" s="419">
        <v>102299</v>
      </c>
      <c r="C2586" s="420" t="s">
        <v>7440</v>
      </c>
      <c r="D2586" s="421" t="s">
        <v>845</v>
      </c>
      <c r="E2586" s="422">
        <v>13.2</v>
      </c>
      <c r="F2586" s="422">
        <v>6.44</v>
      </c>
      <c r="G2586" s="422">
        <v>19.64</v>
      </c>
    </row>
    <row r="2587" spans="1:7" ht="45">
      <c r="A2587" s="536" t="s">
        <v>7424</v>
      </c>
      <c r="B2587" s="419">
        <v>102303</v>
      </c>
      <c r="C2587" s="420" t="s">
        <v>7441</v>
      </c>
      <c r="D2587" s="421" t="s">
        <v>845</v>
      </c>
      <c r="E2587" s="422">
        <v>8.34</v>
      </c>
      <c r="F2587" s="422">
        <v>4.04</v>
      </c>
      <c r="G2587" s="422">
        <v>12.38</v>
      </c>
    </row>
    <row r="2588" spans="1:7" ht="45">
      <c r="A2588" s="536" t="s">
        <v>7424</v>
      </c>
      <c r="B2588" s="419">
        <v>90099</v>
      </c>
      <c r="C2588" s="420" t="s">
        <v>7442</v>
      </c>
      <c r="D2588" s="421" t="s">
        <v>845</v>
      </c>
      <c r="E2588" s="422">
        <v>11.77</v>
      </c>
      <c r="F2588" s="422">
        <v>5.75</v>
      </c>
      <c r="G2588" s="422">
        <v>17.52</v>
      </c>
    </row>
    <row r="2589" spans="1:7" ht="45">
      <c r="A2589" s="536" t="s">
        <v>7424</v>
      </c>
      <c r="B2589" s="419">
        <v>102322</v>
      </c>
      <c r="C2589" s="420" t="s">
        <v>7443</v>
      </c>
      <c r="D2589" s="421" t="s">
        <v>845</v>
      </c>
      <c r="E2589" s="422">
        <v>14.719999999999999</v>
      </c>
      <c r="F2589" s="422">
        <v>7.18</v>
      </c>
      <c r="G2589" s="422">
        <v>21.9</v>
      </c>
    </row>
    <row r="2590" spans="1:7" ht="45">
      <c r="A2590" s="536" t="s">
        <v>7424</v>
      </c>
      <c r="B2590" s="419">
        <v>102298</v>
      </c>
      <c r="C2590" s="420" t="s">
        <v>7444</v>
      </c>
      <c r="D2590" s="421" t="s">
        <v>845</v>
      </c>
      <c r="E2590" s="422">
        <v>15.400000000000002</v>
      </c>
      <c r="F2590" s="422">
        <v>7.52</v>
      </c>
      <c r="G2590" s="422">
        <v>22.92</v>
      </c>
    </row>
    <row r="2591" spans="1:7" ht="45">
      <c r="A2591" s="536" t="s">
        <v>7424</v>
      </c>
      <c r="B2591" s="419">
        <v>102302</v>
      </c>
      <c r="C2591" s="420" t="s">
        <v>7445</v>
      </c>
      <c r="D2591" s="421" t="s">
        <v>845</v>
      </c>
      <c r="E2591" s="422">
        <v>9.7099999999999991</v>
      </c>
      <c r="F2591" s="422">
        <v>4.7300000000000004</v>
      </c>
      <c r="G2591" s="422">
        <v>14.44</v>
      </c>
    </row>
    <row r="2592" spans="1:7" ht="45">
      <c r="A2592" s="536" t="s">
        <v>7424</v>
      </c>
      <c r="B2592" s="419">
        <v>102326</v>
      </c>
      <c r="C2592" s="420" t="s">
        <v>7446</v>
      </c>
      <c r="D2592" s="421" t="s">
        <v>845</v>
      </c>
      <c r="E2592" s="422">
        <v>9.2900000000000009</v>
      </c>
      <c r="F2592" s="422">
        <v>4.51</v>
      </c>
      <c r="G2592" s="422">
        <v>13.8</v>
      </c>
    </row>
    <row r="2593" spans="1:7" ht="45">
      <c r="A2593" s="536" t="s">
        <v>7424</v>
      </c>
      <c r="B2593" s="419">
        <v>102314</v>
      </c>
      <c r="C2593" s="420" t="s">
        <v>7447</v>
      </c>
      <c r="D2593" s="421" t="s">
        <v>845</v>
      </c>
      <c r="E2593" s="422">
        <v>7.2399999999999993</v>
      </c>
      <c r="F2593" s="422">
        <v>2.21</v>
      </c>
      <c r="G2593" s="422">
        <v>9.4499999999999993</v>
      </c>
    </row>
    <row r="2594" spans="1:7" ht="45">
      <c r="A2594" s="536" t="s">
        <v>7424</v>
      </c>
      <c r="B2594" s="419">
        <v>102312</v>
      </c>
      <c r="C2594" s="420" t="s">
        <v>7448</v>
      </c>
      <c r="D2594" s="421" t="s">
        <v>845</v>
      </c>
      <c r="E2594" s="422">
        <v>9.5</v>
      </c>
      <c r="F2594" s="422">
        <v>2.46</v>
      </c>
      <c r="G2594" s="422">
        <v>11.96</v>
      </c>
    </row>
    <row r="2595" spans="1:7" ht="45">
      <c r="A2595" s="536" t="s">
        <v>7424</v>
      </c>
      <c r="B2595" s="419">
        <v>102288</v>
      </c>
      <c r="C2595" s="420" t="s">
        <v>7449</v>
      </c>
      <c r="D2595" s="421" t="s">
        <v>845</v>
      </c>
      <c r="E2595" s="422">
        <v>9.94</v>
      </c>
      <c r="F2595" s="422">
        <v>2.57</v>
      </c>
      <c r="G2595" s="422">
        <v>12.51</v>
      </c>
    </row>
    <row r="2596" spans="1:7" ht="45">
      <c r="A2596" s="536" t="s">
        <v>7424</v>
      </c>
      <c r="B2596" s="419">
        <v>90087</v>
      </c>
      <c r="C2596" s="420" t="s">
        <v>7450</v>
      </c>
      <c r="D2596" s="421" t="s">
        <v>845</v>
      </c>
      <c r="E2596" s="422">
        <v>7.5900000000000007</v>
      </c>
      <c r="F2596" s="422">
        <v>1.97</v>
      </c>
      <c r="G2596" s="422">
        <v>9.56</v>
      </c>
    </row>
    <row r="2597" spans="1:7" ht="45">
      <c r="A2597" s="536" t="s">
        <v>7424</v>
      </c>
      <c r="B2597" s="419">
        <v>102308</v>
      </c>
      <c r="C2597" s="420" t="s">
        <v>7451</v>
      </c>
      <c r="D2597" s="421" t="s">
        <v>845</v>
      </c>
      <c r="E2597" s="422">
        <v>9.870000000000001</v>
      </c>
      <c r="F2597" s="422">
        <v>3.03</v>
      </c>
      <c r="G2597" s="422">
        <v>12.9</v>
      </c>
    </row>
    <row r="2598" spans="1:7" ht="45">
      <c r="A2598" s="536" t="s">
        <v>7424</v>
      </c>
      <c r="B2598" s="419">
        <v>90084</v>
      </c>
      <c r="C2598" s="420" t="s">
        <v>7452</v>
      </c>
      <c r="D2598" s="421" t="s">
        <v>845</v>
      </c>
      <c r="E2598" s="422">
        <v>7.9</v>
      </c>
      <c r="F2598" s="422">
        <v>2.41</v>
      </c>
      <c r="G2598" s="422">
        <v>10.31</v>
      </c>
    </row>
    <row r="2599" spans="1:7" ht="45">
      <c r="A2599" s="536" t="s">
        <v>7424</v>
      </c>
      <c r="B2599" s="419">
        <v>102284</v>
      </c>
      <c r="C2599" s="420" t="s">
        <v>7453</v>
      </c>
      <c r="D2599" s="421" t="s">
        <v>845</v>
      </c>
      <c r="E2599" s="422">
        <v>10.34</v>
      </c>
      <c r="F2599" s="422">
        <v>3.16</v>
      </c>
      <c r="G2599" s="422">
        <v>13.5</v>
      </c>
    </row>
    <row r="2600" spans="1:7" ht="45">
      <c r="A2600" s="536" t="s">
        <v>7424</v>
      </c>
      <c r="B2600" s="419">
        <v>102325</v>
      </c>
      <c r="C2600" s="420" t="s">
        <v>7454</v>
      </c>
      <c r="D2600" s="421" t="s">
        <v>845</v>
      </c>
      <c r="E2600" s="422">
        <v>11.419999999999998</v>
      </c>
      <c r="F2600" s="422">
        <v>5.55</v>
      </c>
      <c r="G2600" s="422">
        <v>16.97</v>
      </c>
    </row>
    <row r="2601" spans="1:7" ht="45">
      <c r="A2601" s="536" t="s">
        <v>7424</v>
      </c>
      <c r="B2601" s="419">
        <v>102329</v>
      </c>
      <c r="C2601" s="420" t="s">
        <v>7455</v>
      </c>
      <c r="D2601" s="421" t="s">
        <v>845</v>
      </c>
      <c r="E2601" s="422">
        <v>7.1999999999999993</v>
      </c>
      <c r="F2601" s="422">
        <v>3.5</v>
      </c>
      <c r="G2601" s="422">
        <v>10.7</v>
      </c>
    </row>
    <row r="2602" spans="1:7" ht="45">
      <c r="A2602" s="536" t="s">
        <v>7424</v>
      </c>
      <c r="B2602" s="419">
        <v>102301</v>
      </c>
      <c r="C2602" s="420" t="s">
        <v>7456</v>
      </c>
      <c r="D2602" s="421" t="s">
        <v>845</v>
      </c>
      <c r="E2602" s="422">
        <v>11.94</v>
      </c>
      <c r="F2602" s="422">
        <v>5.83</v>
      </c>
      <c r="G2602" s="422">
        <v>17.77</v>
      </c>
    </row>
    <row r="2603" spans="1:7" ht="45">
      <c r="A2603" s="536" t="s">
        <v>7424</v>
      </c>
      <c r="B2603" s="419">
        <v>102305</v>
      </c>
      <c r="C2603" s="420" t="s">
        <v>7457</v>
      </c>
      <c r="D2603" s="421" t="s">
        <v>845</v>
      </c>
      <c r="E2603" s="422">
        <v>7.52</v>
      </c>
      <c r="F2603" s="422">
        <v>3.67</v>
      </c>
      <c r="G2603" s="422">
        <v>11.19</v>
      </c>
    </row>
    <row r="2604" spans="1:7" ht="45">
      <c r="A2604" s="536" t="s">
        <v>7424</v>
      </c>
      <c r="B2604" s="419">
        <v>90101</v>
      </c>
      <c r="C2604" s="420" t="s">
        <v>7458</v>
      </c>
      <c r="D2604" s="421" t="s">
        <v>845</v>
      </c>
      <c r="E2604" s="422">
        <v>9.98</v>
      </c>
      <c r="F2604" s="422">
        <v>4.8499999999999996</v>
      </c>
      <c r="G2604" s="422">
        <v>14.83</v>
      </c>
    </row>
    <row r="2605" spans="1:7" ht="45">
      <c r="A2605" s="536" t="s">
        <v>7424</v>
      </c>
      <c r="B2605" s="419">
        <v>102324</v>
      </c>
      <c r="C2605" s="420" t="s">
        <v>7459</v>
      </c>
      <c r="D2605" s="421" t="s">
        <v>845</v>
      </c>
      <c r="E2605" s="422">
        <v>12.47</v>
      </c>
      <c r="F2605" s="422">
        <v>6.08</v>
      </c>
      <c r="G2605" s="422">
        <v>18.55</v>
      </c>
    </row>
    <row r="2606" spans="1:7" ht="45">
      <c r="A2606" s="536" t="s">
        <v>7424</v>
      </c>
      <c r="B2606" s="419">
        <v>102300</v>
      </c>
      <c r="C2606" s="420" t="s">
        <v>7460</v>
      </c>
      <c r="D2606" s="421" t="s">
        <v>845</v>
      </c>
      <c r="E2606" s="422">
        <v>13.04</v>
      </c>
      <c r="F2606" s="422">
        <v>6.37</v>
      </c>
      <c r="G2606" s="422">
        <v>19.41</v>
      </c>
    </row>
    <row r="2607" spans="1:7" ht="45">
      <c r="A2607" s="536" t="s">
        <v>7424</v>
      </c>
      <c r="B2607" s="419">
        <v>90102</v>
      </c>
      <c r="C2607" s="420" t="s">
        <v>7461</v>
      </c>
      <c r="D2607" s="421" t="s">
        <v>845</v>
      </c>
      <c r="E2607" s="422">
        <v>9.14</v>
      </c>
      <c r="F2607" s="422">
        <v>4.4400000000000004</v>
      </c>
      <c r="G2607" s="422">
        <v>13.58</v>
      </c>
    </row>
    <row r="2608" spans="1:7" ht="45">
      <c r="A2608" s="536" t="s">
        <v>7424</v>
      </c>
      <c r="B2608" s="419">
        <v>102328</v>
      </c>
      <c r="C2608" s="420" t="s">
        <v>7462</v>
      </c>
      <c r="D2608" s="421" t="s">
        <v>845</v>
      </c>
      <c r="E2608" s="422">
        <v>7.8599999999999994</v>
      </c>
      <c r="F2608" s="422">
        <v>3.82</v>
      </c>
      <c r="G2608" s="422">
        <v>11.68</v>
      </c>
    </row>
    <row r="2609" spans="1:7" ht="45">
      <c r="A2609" s="536" t="s">
        <v>7424</v>
      </c>
      <c r="B2609" s="419">
        <v>102304</v>
      </c>
      <c r="C2609" s="420" t="s">
        <v>7463</v>
      </c>
      <c r="D2609" s="421" t="s">
        <v>845</v>
      </c>
      <c r="E2609" s="422">
        <v>8.23</v>
      </c>
      <c r="F2609" s="422">
        <v>4</v>
      </c>
      <c r="G2609" s="422">
        <v>12.23</v>
      </c>
    </row>
    <row r="2610" spans="1:7" ht="45">
      <c r="A2610" s="536" t="s">
        <v>7424</v>
      </c>
      <c r="B2610" s="419">
        <v>102295</v>
      </c>
      <c r="C2610" s="420" t="s">
        <v>7464</v>
      </c>
      <c r="D2610" s="421" t="s">
        <v>845</v>
      </c>
      <c r="E2610" s="422">
        <v>6.51</v>
      </c>
      <c r="F2610" s="422">
        <v>1.69</v>
      </c>
      <c r="G2610" s="422">
        <v>8.1999999999999993</v>
      </c>
    </row>
    <row r="2611" spans="1:7" ht="45">
      <c r="A2611" s="536" t="s">
        <v>7424</v>
      </c>
      <c r="B2611" s="419">
        <v>102281</v>
      </c>
      <c r="C2611" s="420" t="s">
        <v>7465</v>
      </c>
      <c r="D2611" s="421" t="s">
        <v>845</v>
      </c>
      <c r="E2611" s="422">
        <v>5</v>
      </c>
      <c r="F2611" s="422">
        <v>1.27</v>
      </c>
      <c r="G2611" s="422">
        <v>6.27</v>
      </c>
    </row>
    <row r="2612" spans="1:7" ht="45">
      <c r="A2612" s="536" t="s">
        <v>7424</v>
      </c>
      <c r="B2612" s="419">
        <v>102311</v>
      </c>
      <c r="C2612" s="420" t="s">
        <v>7466</v>
      </c>
      <c r="D2612" s="421" t="s">
        <v>845</v>
      </c>
      <c r="E2612" s="422">
        <v>9.86</v>
      </c>
      <c r="F2612" s="422">
        <v>2.57</v>
      </c>
      <c r="G2612" s="422">
        <v>12.43</v>
      </c>
    </row>
    <row r="2613" spans="1:7" ht="45">
      <c r="A2613" s="536" t="s">
        <v>7424</v>
      </c>
      <c r="B2613" s="419">
        <v>102319</v>
      </c>
      <c r="C2613" s="420" t="s">
        <v>7467</v>
      </c>
      <c r="D2613" s="421" t="s">
        <v>845</v>
      </c>
      <c r="E2613" s="422">
        <v>6.21</v>
      </c>
      <c r="F2613" s="422">
        <v>1.61</v>
      </c>
      <c r="G2613" s="422">
        <v>7.82</v>
      </c>
    </row>
    <row r="2614" spans="1:7" ht="45">
      <c r="A2614" s="536" t="s">
        <v>7424</v>
      </c>
      <c r="B2614" s="419">
        <v>102287</v>
      </c>
      <c r="C2614" s="420" t="s">
        <v>7468</v>
      </c>
      <c r="D2614" s="421" t="s">
        <v>845</v>
      </c>
      <c r="E2614" s="422">
        <v>10.32</v>
      </c>
      <c r="F2614" s="422">
        <v>2.69</v>
      </c>
      <c r="G2614" s="422">
        <v>13.01</v>
      </c>
    </row>
    <row r="2615" spans="1:7" ht="45">
      <c r="A2615" s="536" t="s">
        <v>7424</v>
      </c>
      <c r="B2615" s="419">
        <v>102316</v>
      </c>
      <c r="C2615" s="420" t="s">
        <v>7469</v>
      </c>
      <c r="D2615" s="421" t="s">
        <v>845</v>
      </c>
      <c r="E2615" s="422">
        <v>6.2199999999999989</v>
      </c>
      <c r="F2615" s="422">
        <v>1.9</v>
      </c>
      <c r="G2615" s="422">
        <v>8.1199999999999992</v>
      </c>
    </row>
    <row r="2616" spans="1:7" ht="45">
      <c r="A2616" s="536" t="s">
        <v>7424</v>
      </c>
      <c r="B2616" s="419">
        <v>102292</v>
      </c>
      <c r="C2616" s="420" t="s">
        <v>7470</v>
      </c>
      <c r="D2616" s="421" t="s">
        <v>845</v>
      </c>
      <c r="E2616" s="422">
        <v>6.5</v>
      </c>
      <c r="F2616" s="422">
        <v>2</v>
      </c>
      <c r="G2616" s="422">
        <v>8.5</v>
      </c>
    </row>
    <row r="2617" spans="1:7" ht="45">
      <c r="A2617" s="536" t="s">
        <v>7424</v>
      </c>
      <c r="B2617" s="419">
        <v>90092</v>
      </c>
      <c r="C2617" s="420" t="s">
        <v>7471</v>
      </c>
      <c r="D2617" s="421" t="s">
        <v>845</v>
      </c>
      <c r="E2617" s="422">
        <v>4.9800000000000004</v>
      </c>
      <c r="F2617" s="422">
        <v>1.51</v>
      </c>
      <c r="G2617" s="422">
        <v>6.49</v>
      </c>
    </row>
    <row r="2618" spans="1:7" ht="45">
      <c r="A2618" s="536" t="s">
        <v>7424</v>
      </c>
      <c r="B2618" s="419">
        <v>102278</v>
      </c>
      <c r="C2618" s="420" t="s">
        <v>7472</v>
      </c>
      <c r="D2618" s="421" t="s">
        <v>845</v>
      </c>
      <c r="E2618" s="422">
        <v>7.8999999999999995</v>
      </c>
      <c r="F2618" s="422">
        <v>2.04</v>
      </c>
      <c r="G2618" s="422">
        <v>9.94</v>
      </c>
    </row>
    <row r="2619" spans="1:7" ht="45">
      <c r="A2619" s="536" t="s">
        <v>7424</v>
      </c>
      <c r="B2619" s="419">
        <v>90094</v>
      </c>
      <c r="C2619" s="420" t="s">
        <v>7473</v>
      </c>
      <c r="D2619" s="421" t="s">
        <v>845</v>
      </c>
      <c r="E2619" s="422">
        <v>4.7300000000000004</v>
      </c>
      <c r="F2619" s="422">
        <v>1.42</v>
      </c>
      <c r="G2619" s="422">
        <v>6.15</v>
      </c>
    </row>
    <row r="2620" spans="1:7" ht="45">
      <c r="A2620" s="536" t="s">
        <v>7424</v>
      </c>
      <c r="B2620" s="419">
        <v>102309</v>
      </c>
      <c r="C2620" s="420" t="s">
        <v>7474</v>
      </c>
      <c r="D2620" s="421" t="s">
        <v>845</v>
      </c>
      <c r="E2620" s="422">
        <v>9.35</v>
      </c>
      <c r="F2620" s="422">
        <v>2.85</v>
      </c>
      <c r="G2620" s="422">
        <v>12.2</v>
      </c>
    </row>
    <row r="2621" spans="1:7" ht="45">
      <c r="A2621" s="536" t="s">
        <v>7424</v>
      </c>
      <c r="B2621" s="419">
        <v>102285</v>
      </c>
      <c r="C2621" s="420" t="s">
        <v>7475</v>
      </c>
      <c r="D2621" s="421" t="s">
        <v>845</v>
      </c>
      <c r="E2621" s="422">
        <v>9.77</v>
      </c>
      <c r="F2621" s="422">
        <v>2.99</v>
      </c>
      <c r="G2621" s="422">
        <v>12.76</v>
      </c>
    </row>
    <row r="2622" spans="1:7" ht="45">
      <c r="A2622" s="536" t="s">
        <v>7424</v>
      </c>
      <c r="B2622" s="419">
        <v>90095</v>
      </c>
      <c r="C2622" s="420" t="s">
        <v>7476</v>
      </c>
      <c r="D2622" s="421" t="s">
        <v>845</v>
      </c>
      <c r="E2622" s="422">
        <v>4.7799999999999994</v>
      </c>
      <c r="F2622" s="422">
        <v>1.24</v>
      </c>
      <c r="G2622" s="422">
        <v>6.02</v>
      </c>
    </row>
    <row r="2623" spans="1:7" ht="45">
      <c r="A2623" s="536" t="s">
        <v>7424</v>
      </c>
      <c r="B2623" s="419">
        <v>102320</v>
      </c>
      <c r="C2623" s="420" t="s">
        <v>7477</v>
      </c>
      <c r="D2623" s="421" t="s">
        <v>845</v>
      </c>
      <c r="E2623" s="422">
        <v>6</v>
      </c>
      <c r="F2623" s="422">
        <v>1.53</v>
      </c>
      <c r="G2623" s="422">
        <v>7.53</v>
      </c>
    </row>
    <row r="2624" spans="1:7" ht="45">
      <c r="A2624" s="536" t="s">
        <v>7424</v>
      </c>
      <c r="B2624" s="419">
        <v>102296</v>
      </c>
      <c r="C2624" s="420" t="s">
        <v>7478</v>
      </c>
      <c r="D2624" s="421" t="s">
        <v>845</v>
      </c>
      <c r="E2624" s="422">
        <v>6.2799999999999994</v>
      </c>
      <c r="F2624" s="422">
        <v>1.6</v>
      </c>
      <c r="G2624" s="422">
        <v>7.88</v>
      </c>
    </row>
    <row r="2625" spans="1:7" ht="45">
      <c r="A2625" s="536" t="s">
        <v>7424</v>
      </c>
      <c r="B2625" s="419">
        <v>90086</v>
      </c>
      <c r="C2625" s="420" t="s">
        <v>7479</v>
      </c>
      <c r="D2625" s="421" t="s">
        <v>845</v>
      </c>
      <c r="E2625" s="422">
        <v>7.46</v>
      </c>
      <c r="F2625" s="422">
        <v>2.29</v>
      </c>
      <c r="G2625" s="422">
        <v>9.75</v>
      </c>
    </row>
    <row r="2626" spans="1:7" ht="45">
      <c r="A2626" s="536" t="s">
        <v>7424</v>
      </c>
      <c r="B2626" s="419">
        <v>102277</v>
      </c>
      <c r="C2626" s="420" t="s">
        <v>7480</v>
      </c>
      <c r="D2626" s="421" t="s">
        <v>845</v>
      </c>
      <c r="E2626" s="422">
        <v>7.2600000000000007</v>
      </c>
      <c r="F2626" s="422">
        <v>2.21</v>
      </c>
      <c r="G2626" s="422">
        <v>9.4700000000000006</v>
      </c>
    </row>
    <row r="2627" spans="1:7" ht="45">
      <c r="A2627" s="536" t="s">
        <v>7424</v>
      </c>
      <c r="B2627" s="419">
        <v>102286</v>
      </c>
      <c r="C2627" s="420" t="s">
        <v>7481</v>
      </c>
      <c r="D2627" s="421" t="s">
        <v>845</v>
      </c>
      <c r="E2627" s="422">
        <v>9.49</v>
      </c>
      <c r="F2627" s="422">
        <v>2.91</v>
      </c>
      <c r="G2627" s="422">
        <v>12.4</v>
      </c>
    </row>
    <row r="2628" spans="1:7" ht="45">
      <c r="A2628" s="536" t="s">
        <v>7424</v>
      </c>
      <c r="B2628" s="419">
        <v>90098</v>
      </c>
      <c r="C2628" s="420" t="s">
        <v>7482</v>
      </c>
      <c r="D2628" s="421" t="s">
        <v>845</v>
      </c>
      <c r="E2628" s="422">
        <v>4.6899999999999995</v>
      </c>
      <c r="F2628" s="422">
        <v>1.2</v>
      </c>
      <c r="G2628" s="422">
        <v>5.89</v>
      </c>
    </row>
    <row r="2629" spans="1:7" ht="45">
      <c r="A2629" s="536" t="s">
        <v>7424</v>
      </c>
      <c r="B2629" s="419">
        <v>102313</v>
      </c>
      <c r="C2629" s="420" t="s">
        <v>7483</v>
      </c>
      <c r="D2629" s="421" t="s">
        <v>845</v>
      </c>
      <c r="E2629" s="422">
        <v>9.3000000000000007</v>
      </c>
      <c r="F2629" s="422">
        <v>2.42</v>
      </c>
      <c r="G2629" s="422">
        <v>11.72</v>
      </c>
    </row>
    <row r="2630" spans="1:7" ht="45">
      <c r="A2630" s="536" t="s">
        <v>7424</v>
      </c>
      <c r="B2630" s="419">
        <v>102321</v>
      </c>
      <c r="C2630" s="420" t="s">
        <v>7484</v>
      </c>
      <c r="D2630" s="421" t="s">
        <v>845</v>
      </c>
      <c r="E2630" s="422">
        <v>5.88</v>
      </c>
      <c r="F2630" s="422">
        <v>1.5</v>
      </c>
      <c r="G2630" s="422">
        <v>7.38</v>
      </c>
    </row>
    <row r="2631" spans="1:7" ht="45">
      <c r="A2631" s="536" t="s">
        <v>7424</v>
      </c>
      <c r="B2631" s="419">
        <v>102289</v>
      </c>
      <c r="C2631" s="420" t="s">
        <v>7485</v>
      </c>
      <c r="D2631" s="421" t="s">
        <v>845</v>
      </c>
      <c r="E2631" s="422">
        <v>9.73</v>
      </c>
      <c r="F2631" s="422">
        <v>2.5299999999999998</v>
      </c>
      <c r="G2631" s="422">
        <v>12.26</v>
      </c>
    </row>
    <row r="2632" spans="1:7" ht="45">
      <c r="A2632" s="536" t="s">
        <v>7424</v>
      </c>
      <c r="B2632" s="419">
        <v>102297</v>
      </c>
      <c r="C2632" s="420" t="s">
        <v>7486</v>
      </c>
      <c r="D2632" s="421" t="s">
        <v>845</v>
      </c>
      <c r="E2632" s="422">
        <v>6.14</v>
      </c>
      <c r="F2632" s="422">
        <v>1.58</v>
      </c>
      <c r="G2632" s="422">
        <v>7.72</v>
      </c>
    </row>
    <row r="2633" spans="1:7" ht="45">
      <c r="A2633" s="536" t="s">
        <v>7424</v>
      </c>
      <c r="B2633" s="419">
        <v>102280</v>
      </c>
      <c r="C2633" s="420" t="s">
        <v>7487</v>
      </c>
      <c r="D2633" s="421" t="s">
        <v>845</v>
      </c>
      <c r="E2633" s="422">
        <v>4.59</v>
      </c>
      <c r="F2633" s="422">
        <v>1.38</v>
      </c>
      <c r="G2633" s="422">
        <v>5.97</v>
      </c>
    </row>
    <row r="2634" spans="1:7" ht="45">
      <c r="A2634" s="536" t="s">
        <v>7424</v>
      </c>
      <c r="B2634" s="419">
        <v>102294</v>
      </c>
      <c r="C2634" s="420" t="s">
        <v>7488</v>
      </c>
      <c r="D2634" s="421" t="s">
        <v>845</v>
      </c>
      <c r="E2634" s="422">
        <v>5.9899999999999993</v>
      </c>
      <c r="F2634" s="422">
        <v>1.82</v>
      </c>
      <c r="G2634" s="422">
        <v>7.81</v>
      </c>
    </row>
    <row r="2635" spans="1:7" ht="45">
      <c r="A2635" s="536" t="s">
        <v>7424</v>
      </c>
      <c r="B2635" s="419">
        <v>90090</v>
      </c>
      <c r="C2635" s="420" t="s">
        <v>7489</v>
      </c>
      <c r="D2635" s="421" t="s">
        <v>845</v>
      </c>
      <c r="E2635" s="422">
        <v>7.4399999999999995</v>
      </c>
      <c r="F2635" s="422">
        <v>1.93</v>
      </c>
      <c r="G2635" s="422">
        <v>9.3699999999999992</v>
      </c>
    </row>
    <row r="2636" spans="1:7" ht="45">
      <c r="A2636" s="536" t="s">
        <v>7424</v>
      </c>
      <c r="B2636" s="419">
        <v>102317</v>
      </c>
      <c r="C2636" s="420" t="s">
        <v>7490</v>
      </c>
      <c r="D2636" s="421" t="s">
        <v>845</v>
      </c>
      <c r="E2636" s="422">
        <v>5.88</v>
      </c>
      <c r="F2636" s="422">
        <v>1.8</v>
      </c>
      <c r="G2636" s="422">
        <v>7.68</v>
      </c>
    </row>
    <row r="2637" spans="1:7" ht="45">
      <c r="A2637" s="536" t="s">
        <v>7424</v>
      </c>
      <c r="B2637" s="419">
        <v>102293</v>
      </c>
      <c r="C2637" s="420" t="s">
        <v>7491</v>
      </c>
      <c r="D2637" s="421" t="s">
        <v>845</v>
      </c>
      <c r="E2637" s="422">
        <v>6.169999999999999</v>
      </c>
      <c r="F2637" s="422">
        <v>1.87</v>
      </c>
      <c r="G2637" s="422">
        <v>8.0399999999999991</v>
      </c>
    </row>
    <row r="2638" spans="1:7" ht="45">
      <c r="A2638" s="536" t="s">
        <v>7424</v>
      </c>
      <c r="B2638" s="419">
        <v>102310</v>
      </c>
      <c r="C2638" s="420" t="s">
        <v>7492</v>
      </c>
      <c r="D2638" s="421" t="s">
        <v>845</v>
      </c>
      <c r="E2638" s="422">
        <v>9.07</v>
      </c>
      <c r="F2638" s="422">
        <v>2.78</v>
      </c>
      <c r="G2638" s="422">
        <v>11.85</v>
      </c>
    </row>
    <row r="2639" spans="1:7" ht="45">
      <c r="A2639" s="536" t="s">
        <v>7424</v>
      </c>
      <c r="B2639" s="419">
        <v>102318</v>
      </c>
      <c r="C2639" s="420" t="s">
        <v>7493</v>
      </c>
      <c r="D2639" s="421" t="s">
        <v>845</v>
      </c>
      <c r="E2639" s="422">
        <v>5.71</v>
      </c>
      <c r="F2639" s="422">
        <v>1.75</v>
      </c>
      <c r="G2639" s="422">
        <v>7.46</v>
      </c>
    </row>
    <row r="2640" spans="1:7" ht="45">
      <c r="A2640" s="536" t="s">
        <v>7424</v>
      </c>
      <c r="B2640" s="419">
        <v>90106</v>
      </c>
      <c r="C2640" s="420" t="s">
        <v>7494</v>
      </c>
      <c r="D2640" s="421" t="s">
        <v>845</v>
      </c>
      <c r="E2640" s="422">
        <v>6.3599999999999994</v>
      </c>
      <c r="F2640" s="422">
        <v>3.09</v>
      </c>
      <c r="G2640" s="422">
        <v>9.4499999999999993</v>
      </c>
    </row>
    <row r="2641" spans="1:7" ht="45">
      <c r="A2641" s="536" t="s">
        <v>7424</v>
      </c>
      <c r="B2641" s="419">
        <v>90105</v>
      </c>
      <c r="C2641" s="420" t="s">
        <v>7495</v>
      </c>
      <c r="D2641" s="421" t="s">
        <v>845</v>
      </c>
      <c r="E2641" s="422">
        <v>6.94</v>
      </c>
      <c r="F2641" s="422">
        <v>3.46</v>
      </c>
      <c r="G2641" s="422">
        <v>10.4</v>
      </c>
    </row>
    <row r="2642" spans="1:7" ht="60">
      <c r="A2642" s="536" t="s">
        <v>7424</v>
      </c>
      <c r="B2642" s="419">
        <v>90108</v>
      </c>
      <c r="C2642" s="420" t="s">
        <v>7496</v>
      </c>
      <c r="D2642" s="421" t="s">
        <v>845</v>
      </c>
      <c r="E2642" s="422">
        <v>5.74</v>
      </c>
      <c r="F2642" s="422">
        <v>2.81</v>
      </c>
      <c r="G2642" s="422">
        <v>8.5500000000000007</v>
      </c>
    </row>
    <row r="2643" spans="1:7" ht="60">
      <c r="A2643" s="536" t="s">
        <v>7424</v>
      </c>
      <c r="B2643" s="419">
        <v>90107</v>
      </c>
      <c r="C2643" s="420" t="s">
        <v>7497</v>
      </c>
      <c r="D2643" s="421" t="s">
        <v>845</v>
      </c>
      <c r="E2643" s="422">
        <v>6.29</v>
      </c>
      <c r="F2643" s="422">
        <v>3.05</v>
      </c>
      <c r="G2643" s="422">
        <v>9.34</v>
      </c>
    </row>
    <row r="2644" spans="1:7" ht="45">
      <c r="A2644" s="536" t="s">
        <v>7498</v>
      </c>
      <c r="B2644" s="419">
        <v>102354</v>
      </c>
      <c r="C2644" s="420" t="s">
        <v>7499</v>
      </c>
      <c r="D2644" s="421" t="s">
        <v>845</v>
      </c>
      <c r="E2644" s="422">
        <v>120.32000000000002</v>
      </c>
      <c r="F2644" s="422">
        <v>59.79</v>
      </c>
      <c r="G2644" s="422">
        <v>180.11</v>
      </c>
    </row>
    <row r="2645" spans="1:7" ht="45">
      <c r="A2645" s="536" t="s">
        <v>7498</v>
      </c>
      <c r="B2645" s="419">
        <v>102355</v>
      </c>
      <c r="C2645" s="420" t="s">
        <v>7500</v>
      </c>
      <c r="D2645" s="421" t="s">
        <v>845</v>
      </c>
      <c r="E2645" s="422">
        <v>134.35</v>
      </c>
      <c r="F2645" s="422">
        <v>79.819999999999993</v>
      </c>
      <c r="G2645" s="422">
        <v>214.17</v>
      </c>
    </row>
    <row r="2646" spans="1:7" ht="45">
      <c r="A2646" s="536" t="s">
        <v>7498</v>
      </c>
      <c r="B2646" s="419">
        <v>102360</v>
      </c>
      <c r="C2646" s="420" t="s">
        <v>4111</v>
      </c>
      <c r="D2646" s="421" t="s">
        <v>845</v>
      </c>
      <c r="E2646" s="422">
        <v>20.45</v>
      </c>
      <c r="F2646" s="422">
        <v>6.75</v>
      </c>
      <c r="G2646" s="422">
        <v>27.2</v>
      </c>
    </row>
    <row r="2647" spans="1:7" ht="45">
      <c r="A2647" s="536" t="s">
        <v>7498</v>
      </c>
      <c r="B2647" s="419">
        <v>102361</v>
      </c>
      <c r="C2647" s="420" t="s">
        <v>4112</v>
      </c>
      <c r="D2647" s="421" t="s">
        <v>845</v>
      </c>
      <c r="E2647" s="422">
        <v>27.96</v>
      </c>
      <c r="F2647" s="422">
        <v>14.42</v>
      </c>
      <c r="G2647" s="422">
        <v>42.38</v>
      </c>
    </row>
    <row r="2648" spans="1:7" ht="45">
      <c r="A2648" s="536" t="s">
        <v>7501</v>
      </c>
      <c r="B2648" s="419">
        <v>101601</v>
      </c>
      <c r="C2648" s="420" t="s">
        <v>897</v>
      </c>
      <c r="D2648" s="421" t="s">
        <v>96</v>
      </c>
      <c r="E2648" s="422">
        <v>19.07</v>
      </c>
      <c r="F2648" s="422">
        <v>11.5</v>
      </c>
      <c r="G2648" s="422">
        <v>30.57</v>
      </c>
    </row>
    <row r="2649" spans="1:7" ht="45">
      <c r="A2649" s="536" t="s">
        <v>7501</v>
      </c>
      <c r="B2649" s="419">
        <v>101600</v>
      </c>
      <c r="C2649" s="420" t="s">
        <v>896</v>
      </c>
      <c r="D2649" s="421" t="s">
        <v>96</v>
      </c>
      <c r="E2649" s="422">
        <v>12.869999999999997</v>
      </c>
      <c r="F2649" s="422">
        <v>7.78</v>
      </c>
      <c r="G2649" s="422">
        <v>20.65</v>
      </c>
    </row>
    <row r="2650" spans="1:7" ht="45">
      <c r="A2650" s="536" t="s">
        <v>7501</v>
      </c>
      <c r="B2650" s="419">
        <v>101603</v>
      </c>
      <c r="C2650" s="420" t="s">
        <v>899</v>
      </c>
      <c r="D2650" s="421" t="s">
        <v>96</v>
      </c>
      <c r="E2650" s="422">
        <v>15.73</v>
      </c>
      <c r="F2650" s="422">
        <v>9.5</v>
      </c>
      <c r="G2650" s="422">
        <v>25.23</v>
      </c>
    </row>
    <row r="2651" spans="1:7" ht="45">
      <c r="A2651" s="536" t="s">
        <v>7501</v>
      </c>
      <c r="B2651" s="419">
        <v>101602</v>
      </c>
      <c r="C2651" s="420" t="s">
        <v>898</v>
      </c>
      <c r="D2651" s="421" t="s">
        <v>96</v>
      </c>
      <c r="E2651" s="422">
        <v>9.5400000000000009</v>
      </c>
      <c r="F2651" s="422">
        <v>5.77</v>
      </c>
      <c r="G2651" s="422">
        <v>15.31</v>
      </c>
    </row>
    <row r="2652" spans="1:7" ht="45">
      <c r="A2652" s="536" t="s">
        <v>7501</v>
      </c>
      <c r="B2652" s="419">
        <v>101605</v>
      </c>
      <c r="C2652" s="420" t="s">
        <v>901</v>
      </c>
      <c r="D2652" s="421" t="s">
        <v>96</v>
      </c>
      <c r="E2652" s="422">
        <v>12.450000000000001</v>
      </c>
      <c r="F2652" s="422">
        <v>7.49</v>
      </c>
      <c r="G2652" s="422">
        <v>19.940000000000001</v>
      </c>
    </row>
    <row r="2653" spans="1:7" ht="45">
      <c r="A2653" s="536" t="s">
        <v>7501</v>
      </c>
      <c r="B2653" s="419">
        <v>101604</v>
      </c>
      <c r="C2653" s="420" t="s">
        <v>900</v>
      </c>
      <c r="D2653" s="421" t="s">
        <v>96</v>
      </c>
      <c r="E2653" s="422">
        <v>6.26</v>
      </c>
      <c r="F2653" s="422">
        <v>3.76</v>
      </c>
      <c r="G2653" s="422">
        <v>10.02</v>
      </c>
    </row>
    <row r="2654" spans="1:7" ht="45">
      <c r="A2654" s="536" t="s">
        <v>7501</v>
      </c>
      <c r="B2654" s="419">
        <v>101588</v>
      </c>
      <c r="C2654" s="420" t="s">
        <v>908</v>
      </c>
      <c r="D2654" s="421" t="s">
        <v>96</v>
      </c>
      <c r="E2654" s="422">
        <v>70.75</v>
      </c>
      <c r="F2654" s="422">
        <v>39.090000000000003</v>
      </c>
      <c r="G2654" s="422">
        <v>109.84</v>
      </c>
    </row>
    <row r="2655" spans="1:7" ht="45">
      <c r="A2655" s="536" t="s">
        <v>7501</v>
      </c>
      <c r="B2655" s="419">
        <v>101591</v>
      </c>
      <c r="C2655" s="420" t="s">
        <v>911</v>
      </c>
      <c r="D2655" s="421" t="s">
        <v>96</v>
      </c>
      <c r="E2655" s="422">
        <v>85.789999999999992</v>
      </c>
      <c r="F2655" s="422">
        <v>47.81</v>
      </c>
      <c r="G2655" s="422">
        <v>133.6</v>
      </c>
    </row>
    <row r="2656" spans="1:7" ht="45">
      <c r="A2656" s="536" t="s">
        <v>7501</v>
      </c>
      <c r="B2656" s="419">
        <v>101590</v>
      </c>
      <c r="C2656" s="420" t="s">
        <v>910</v>
      </c>
      <c r="D2656" s="421" t="s">
        <v>96</v>
      </c>
      <c r="E2656" s="422">
        <v>54.070000000000007</v>
      </c>
      <c r="F2656" s="422">
        <v>29.02</v>
      </c>
      <c r="G2656" s="422">
        <v>83.09</v>
      </c>
    </row>
    <row r="2657" spans="1:7" ht="45">
      <c r="A2657" s="536" t="s">
        <v>7501</v>
      </c>
      <c r="B2657" s="419">
        <v>101593</v>
      </c>
      <c r="C2657" s="420" t="s">
        <v>913</v>
      </c>
      <c r="D2657" s="421" t="s">
        <v>96</v>
      </c>
      <c r="E2657" s="422">
        <v>71.22</v>
      </c>
      <c r="F2657" s="422">
        <v>37.74</v>
      </c>
      <c r="G2657" s="422">
        <v>108.96</v>
      </c>
    </row>
    <row r="2658" spans="1:7" ht="45">
      <c r="A2658" s="536" t="s">
        <v>7501</v>
      </c>
      <c r="B2658" s="419">
        <v>101592</v>
      </c>
      <c r="C2658" s="420" t="s">
        <v>912</v>
      </c>
      <c r="D2658" s="421" t="s">
        <v>96</v>
      </c>
      <c r="E2658" s="422">
        <v>39.26</v>
      </c>
      <c r="F2658" s="422">
        <v>18.97</v>
      </c>
      <c r="G2658" s="422">
        <v>58.23</v>
      </c>
    </row>
    <row r="2659" spans="1:7" ht="45">
      <c r="A2659" s="536" t="s">
        <v>7501</v>
      </c>
      <c r="B2659" s="419">
        <v>101583</v>
      </c>
      <c r="C2659" s="420" t="s">
        <v>903</v>
      </c>
      <c r="D2659" s="421" t="s">
        <v>96</v>
      </c>
      <c r="E2659" s="422">
        <v>57.22</v>
      </c>
      <c r="F2659" s="422">
        <v>49.84</v>
      </c>
      <c r="G2659" s="422">
        <v>107.06</v>
      </c>
    </row>
    <row r="2660" spans="1:7" ht="45">
      <c r="A2660" s="536" t="s">
        <v>7501</v>
      </c>
      <c r="B2660" s="419">
        <v>101582</v>
      </c>
      <c r="C2660" s="420" t="s">
        <v>902</v>
      </c>
      <c r="D2660" s="421" t="s">
        <v>96</v>
      </c>
      <c r="E2660" s="422">
        <v>50.629999999999995</v>
      </c>
      <c r="F2660" s="422">
        <v>33.67</v>
      </c>
      <c r="G2660" s="422">
        <v>84.3</v>
      </c>
    </row>
    <row r="2661" spans="1:7" ht="45">
      <c r="A2661" s="536" t="s">
        <v>7501</v>
      </c>
      <c r="B2661" s="419">
        <v>101585</v>
      </c>
      <c r="C2661" s="420" t="s">
        <v>905</v>
      </c>
      <c r="D2661" s="421" t="s">
        <v>96</v>
      </c>
      <c r="E2661" s="422">
        <v>50.19</v>
      </c>
      <c r="F2661" s="422">
        <v>41.17</v>
      </c>
      <c r="G2661" s="422">
        <v>91.36</v>
      </c>
    </row>
    <row r="2662" spans="1:7" ht="45">
      <c r="A2662" s="536" t="s">
        <v>7501</v>
      </c>
      <c r="B2662" s="419">
        <v>101584</v>
      </c>
      <c r="C2662" s="420" t="s">
        <v>904</v>
      </c>
      <c r="D2662" s="421" t="s">
        <v>96</v>
      </c>
      <c r="E2662" s="422">
        <v>43.59</v>
      </c>
      <c r="F2662" s="422">
        <v>25</v>
      </c>
      <c r="G2662" s="422">
        <v>68.59</v>
      </c>
    </row>
    <row r="2663" spans="1:7" ht="45">
      <c r="A2663" s="536" t="s">
        <v>7501</v>
      </c>
      <c r="B2663" s="419">
        <v>101587</v>
      </c>
      <c r="C2663" s="420" t="s">
        <v>907</v>
      </c>
      <c r="D2663" s="421" t="s">
        <v>96</v>
      </c>
      <c r="E2663" s="422">
        <v>48.420000000000009</v>
      </c>
      <c r="F2663" s="422">
        <v>32.51</v>
      </c>
      <c r="G2663" s="422">
        <v>80.930000000000007</v>
      </c>
    </row>
    <row r="2664" spans="1:7" ht="45">
      <c r="A2664" s="536" t="s">
        <v>7501</v>
      </c>
      <c r="B2664" s="419">
        <v>101586</v>
      </c>
      <c r="C2664" s="420" t="s">
        <v>906</v>
      </c>
      <c r="D2664" s="421" t="s">
        <v>96</v>
      </c>
      <c r="E2664" s="422">
        <v>41.61</v>
      </c>
      <c r="F2664" s="422">
        <v>16.329999999999998</v>
      </c>
      <c r="G2664" s="422">
        <v>57.94</v>
      </c>
    </row>
    <row r="2665" spans="1:7" ht="45">
      <c r="A2665" s="536" t="s">
        <v>7501</v>
      </c>
      <c r="B2665" s="419">
        <v>101577</v>
      </c>
      <c r="C2665" s="420" t="s">
        <v>921</v>
      </c>
      <c r="D2665" s="421" t="s">
        <v>96</v>
      </c>
      <c r="E2665" s="422">
        <v>34.740000000000009</v>
      </c>
      <c r="F2665" s="422">
        <v>31.49</v>
      </c>
      <c r="G2665" s="422">
        <v>66.23</v>
      </c>
    </row>
    <row r="2666" spans="1:7" ht="45">
      <c r="A2666" s="536" t="s">
        <v>7501</v>
      </c>
      <c r="B2666" s="419">
        <v>101576</v>
      </c>
      <c r="C2666" s="420" t="s">
        <v>920</v>
      </c>
      <c r="D2666" s="421" t="s">
        <v>96</v>
      </c>
      <c r="E2666" s="422">
        <v>30.320000000000004</v>
      </c>
      <c r="F2666" s="422">
        <v>21.27</v>
      </c>
      <c r="G2666" s="422">
        <v>51.59</v>
      </c>
    </row>
    <row r="2667" spans="1:7" ht="45">
      <c r="A2667" s="536" t="s">
        <v>7501</v>
      </c>
      <c r="B2667" s="419">
        <v>101579</v>
      </c>
      <c r="C2667" s="420" t="s">
        <v>923</v>
      </c>
      <c r="D2667" s="421" t="s">
        <v>96</v>
      </c>
      <c r="E2667" s="422">
        <v>30.819999999999997</v>
      </c>
      <c r="F2667" s="422">
        <v>26.01</v>
      </c>
      <c r="G2667" s="422">
        <v>56.83</v>
      </c>
    </row>
    <row r="2668" spans="1:7" ht="45">
      <c r="A2668" s="536" t="s">
        <v>7501</v>
      </c>
      <c r="B2668" s="419">
        <v>101578</v>
      </c>
      <c r="C2668" s="420" t="s">
        <v>922</v>
      </c>
      <c r="D2668" s="421" t="s">
        <v>96</v>
      </c>
      <c r="E2668" s="422">
        <v>26.389999999999997</v>
      </c>
      <c r="F2668" s="422">
        <v>15.8</v>
      </c>
      <c r="G2668" s="422">
        <v>42.19</v>
      </c>
    </row>
    <row r="2669" spans="1:7" ht="45">
      <c r="A2669" s="536" t="s">
        <v>7501</v>
      </c>
      <c r="B2669" s="419">
        <v>101581</v>
      </c>
      <c r="C2669" s="420" t="s">
        <v>925</v>
      </c>
      <c r="D2669" s="421" t="s">
        <v>96</v>
      </c>
      <c r="E2669" s="422">
        <v>30.799999999999997</v>
      </c>
      <c r="F2669" s="422">
        <v>20.53</v>
      </c>
      <c r="G2669" s="422">
        <v>51.33</v>
      </c>
    </row>
    <row r="2670" spans="1:7" ht="45">
      <c r="A2670" s="536" t="s">
        <v>7501</v>
      </c>
      <c r="B2670" s="419">
        <v>101580</v>
      </c>
      <c r="C2670" s="420" t="s">
        <v>924</v>
      </c>
      <c r="D2670" s="421" t="s">
        <v>96</v>
      </c>
      <c r="E2670" s="422">
        <v>26.14</v>
      </c>
      <c r="F2670" s="422">
        <v>10.31</v>
      </c>
      <c r="G2670" s="422">
        <v>36.450000000000003</v>
      </c>
    </row>
    <row r="2671" spans="1:7" ht="45">
      <c r="A2671" s="536" t="s">
        <v>7501</v>
      </c>
      <c r="B2671" s="419">
        <v>101571</v>
      </c>
      <c r="C2671" s="420" t="s">
        <v>915</v>
      </c>
      <c r="D2671" s="421" t="s">
        <v>96</v>
      </c>
      <c r="E2671" s="422">
        <v>17.309999999999999</v>
      </c>
      <c r="F2671" s="422">
        <v>24.26</v>
      </c>
      <c r="G2671" s="422">
        <v>41.57</v>
      </c>
    </row>
    <row r="2672" spans="1:7" ht="45">
      <c r="A2672" s="536" t="s">
        <v>7501</v>
      </c>
      <c r="B2672" s="419">
        <v>101570</v>
      </c>
      <c r="C2672" s="420" t="s">
        <v>914</v>
      </c>
      <c r="D2672" s="421" t="s">
        <v>96</v>
      </c>
      <c r="E2672" s="422">
        <v>13.73</v>
      </c>
      <c r="F2672" s="422">
        <v>16.38</v>
      </c>
      <c r="G2672" s="422">
        <v>30.11</v>
      </c>
    </row>
    <row r="2673" spans="1:7" ht="45">
      <c r="A2673" s="536" t="s">
        <v>7501</v>
      </c>
      <c r="B2673" s="419">
        <v>101573</v>
      </c>
      <c r="C2673" s="420" t="s">
        <v>917</v>
      </c>
      <c r="D2673" s="421" t="s">
        <v>96</v>
      </c>
      <c r="E2673" s="422">
        <v>14.899999999999999</v>
      </c>
      <c r="F2673" s="422">
        <v>20.04</v>
      </c>
      <c r="G2673" s="422">
        <v>34.94</v>
      </c>
    </row>
    <row r="2674" spans="1:7" ht="45">
      <c r="A2674" s="536" t="s">
        <v>7501</v>
      </c>
      <c r="B2674" s="419">
        <v>101572</v>
      </c>
      <c r="C2674" s="420" t="s">
        <v>916</v>
      </c>
      <c r="D2674" s="421" t="s">
        <v>96</v>
      </c>
      <c r="E2674" s="422">
        <v>11.32</v>
      </c>
      <c r="F2674" s="422">
        <v>12.18</v>
      </c>
      <c r="G2674" s="422">
        <v>23.5</v>
      </c>
    </row>
    <row r="2675" spans="1:7" ht="45">
      <c r="A2675" s="536" t="s">
        <v>7501</v>
      </c>
      <c r="B2675" s="419">
        <v>101575</v>
      </c>
      <c r="C2675" s="420" t="s">
        <v>919</v>
      </c>
      <c r="D2675" s="421" t="s">
        <v>96</v>
      </c>
      <c r="E2675" s="422">
        <v>13.6</v>
      </c>
      <c r="F2675" s="422">
        <v>15.83</v>
      </c>
      <c r="G2675" s="422">
        <v>29.43</v>
      </c>
    </row>
    <row r="2676" spans="1:7" ht="45">
      <c r="A2676" s="536" t="s">
        <v>7501</v>
      </c>
      <c r="B2676" s="419">
        <v>101574</v>
      </c>
      <c r="C2676" s="420" t="s">
        <v>918</v>
      </c>
      <c r="D2676" s="421" t="s">
        <v>96</v>
      </c>
      <c r="E2676" s="422">
        <v>9.7999999999999972</v>
      </c>
      <c r="F2676" s="422">
        <v>7.94</v>
      </c>
      <c r="G2676" s="422">
        <v>17.739999999999998</v>
      </c>
    </row>
    <row r="2677" spans="1:7" ht="45">
      <c r="A2677" s="536" t="s">
        <v>7501</v>
      </c>
      <c r="B2677" s="419">
        <v>101589</v>
      </c>
      <c r="C2677" s="420" t="s">
        <v>909</v>
      </c>
      <c r="D2677" s="421" t="s">
        <v>96</v>
      </c>
      <c r="E2677" s="422">
        <v>102.49000000000001</v>
      </c>
      <c r="F2677" s="422">
        <v>57.87</v>
      </c>
      <c r="G2677" s="422">
        <v>160.36000000000001</v>
      </c>
    </row>
    <row r="2678" spans="1:7" ht="45">
      <c r="A2678" s="536" t="s">
        <v>7501</v>
      </c>
      <c r="B2678" s="419">
        <v>101617</v>
      </c>
      <c r="C2678" s="420" t="s">
        <v>927</v>
      </c>
      <c r="D2678" s="421" t="s">
        <v>96</v>
      </c>
      <c r="E2678" s="422">
        <v>1.2199999999999998</v>
      </c>
      <c r="F2678" s="422">
        <v>2.95</v>
      </c>
      <c r="G2678" s="422">
        <v>4.17</v>
      </c>
    </row>
    <row r="2679" spans="1:7" ht="45">
      <c r="A2679" s="536" t="s">
        <v>7501</v>
      </c>
      <c r="B2679" s="419">
        <v>101620</v>
      </c>
      <c r="C2679" s="420" t="s">
        <v>930</v>
      </c>
      <c r="D2679" s="421" t="s">
        <v>845</v>
      </c>
      <c r="E2679" s="422">
        <v>169.58</v>
      </c>
      <c r="F2679" s="422">
        <v>94.84</v>
      </c>
      <c r="G2679" s="422">
        <v>264.42</v>
      </c>
    </row>
    <row r="2680" spans="1:7" ht="45">
      <c r="A2680" s="536" t="s">
        <v>7501</v>
      </c>
      <c r="B2680" s="419">
        <v>101625</v>
      </c>
      <c r="C2680" s="420" t="s">
        <v>935</v>
      </c>
      <c r="D2680" s="421" t="s">
        <v>845</v>
      </c>
      <c r="E2680" s="422">
        <v>164.47000000000003</v>
      </c>
      <c r="F2680" s="422">
        <v>37.33</v>
      </c>
      <c r="G2680" s="422">
        <v>201.8</v>
      </c>
    </row>
    <row r="2681" spans="1:7" ht="45">
      <c r="A2681" s="536" t="s">
        <v>7501</v>
      </c>
      <c r="B2681" s="419">
        <v>101621</v>
      </c>
      <c r="C2681" s="420" t="s">
        <v>931</v>
      </c>
      <c r="D2681" s="421" t="s">
        <v>845</v>
      </c>
      <c r="E2681" s="422">
        <v>130.38</v>
      </c>
      <c r="F2681" s="422">
        <v>121.7</v>
      </c>
      <c r="G2681" s="422">
        <v>252.08</v>
      </c>
    </row>
    <row r="2682" spans="1:7" ht="45">
      <c r="A2682" s="536" t="s">
        <v>7501</v>
      </c>
      <c r="B2682" s="419">
        <v>101624</v>
      </c>
      <c r="C2682" s="420" t="s">
        <v>934</v>
      </c>
      <c r="D2682" s="421" t="s">
        <v>845</v>
      </c>
      <c r="E2682" s="422">
        <v>123.81</v>
      </c>
      <c r="F2682" s="422">
        <v>47.62</v>
      </c>
      <c r="G2682" s="422">
        <v>171.43</v>
      </c>
    </row>
    <row r="2683" spans="1:7" ht="45">
      <c r="A2683" s="536" t="s">
        <v>7501</v>
      </c>
      <c r="B2683" s="419">
        <v>101616</v>
      </c>
      <c r="C2683" s="420" t="s">
        <v>926</v>
      </c>
      <c r="D2683" s="421" t="s">
        <v>96</v>
      </c>
      <c r="E2683" s="422">
        <v>2.46</v>
      </c>
      <c r="F2683" s="422">
        <v>5.96</v>
      </c>
      <c r="G2683" s="422">
        <v>8.42</v>
      </c>
    </row>
    <row r="2684" spans="1:7" ht="45">
      <c r="A2684" s="536" t="s">
        <v>7501</v>
      </c>
      <c r="B2684" s="419">
        <v>101618</v>
      </c>
      <c r="C2684" s="420" t="s">
        <v>928</v>
      </c>
      <c r="D2684" s="421" t="s">
        <v>845</v>
      </c>
      <c r="E2684" s="422">
        <v>179.44000000000003</v>
      </c>
      <c r="F2684" s="422">
        <v>118.78</v>
      </c>
      <c r="G2684" s="422">
        <v>298.22000000000003</v>
      </c>
    </row>
    <row r="2685" spans="1:7" ht="45">
      <c r="A2685" s="536" t="s">
        <v>7501</v>
      </c>
      <c r="B2685" s="419">
        <v>101622</v>
      </c>
      <c r="C2685" s="420" t="s">
        <v>932</v>
      </c>
      <c r="D2685" s="421" t="s">
        <v>845</v>
      </c>
      <c r="E2685" s="422">
        <v>187.75</v>
      </c>
      <c r="F2685" s="422">
        <v>63.72</v>
      </c>
      <c r="G2685" s="422">
        <v>251.47</v>
      </c>
    </row>
    <row r="2686" spans="1:7" ht="45">
      <c r="A2686" s="536" t="s">
        <v>7501</v>
      </c>
      <c r="B2686" s="419">
        <v>101619</v>
      </c>
      <c r="C2686" s="420" t="s">
        <v>929</v>
      </c>
      <c r="D2686" s="421" t="s">
        <v>845</v>
      </c>
      <c r="E2686" s="422">
        <v>140.26</v>
      </c>
      <c r="F2686" s="422">
        <v>145.63</v>
      </c>
      <c r="G2686" s="422">
        <v>285.89</v>
      </c>
    </row>
    <row r="2687" spans="1:7" ht="45">
      <c r="A2687" s="536" t="s">
        <v>7501</v>
      </c>
      <c r="B2687" s="419">
        <v>101623</v>
      </c>
      <c r="C2687" s="420" t="s">
        <v>933</v>
      </c>
      <c r="D2687" s="421" t="s">
        <v>845</v>
      </c>
      <c r="E2687" s="422">
        <v>150.51</v>
      </c>
      <c r="F2687" s="422">
        <v>77.739999999999995</v>
      </c>
      <c r="G2687" s="422">
        <v>228.25</v>
      </c>
    </row>
    <row r="2688" spans="1:7" ht="75">
      <c r="A2688" s="536" t="s">
        <v>7502</v>
      </c>
      <c r="B2688" s="419">
        <v>104482</v>
      </c>
      <c r="C2688" s="420" t="s">
        <v>4339</v>
      </c>
      <c r="D2688" s="421" t="s">
        <v>799</v>
      </c>
      <c r="E2688" s="422">
        <v>10.3</v>
      </c>
      <c r="F2688" s="422">
        <v>28.06</v>
      </c>
      <c r="G2688" s="422">
        <v>38.36</v>
      </c>
    </row>
    <row r="2689" spans="1:7" ht="75">
      <c r="A2689" s="536" t="s">
        <v>7502</v>
      </c>
      <c r="B2689" s="419">
        <v>104189</v>
      </c>
      <c r="C2689" s="420" t="s">
        <v>4342</v>
      </c>
      <c r="D2689" s="421" t="s">
        <v>845</v>
      </c>
      <c r="E2689" s="422">
        <v>146.31</v>
      </c>
      <c r="F2689" s="422">
        <v>38.28</v>
      </c>
      <c r="G2689" s="422">
        <v>184.59</v>
      </c>
    </row>
    <row r="2690" spans="1:7" ht="75">
      <c r="A2690" s="536" t="s">
        <v>7502</v>
      </c>
      <c r="B2690" s="419">
        <v>104185</v>
      </c>
      <c r="C2690" s="420" t="s">
        <v>4341</v>
      </c>
      <c r="D2690" s="421" t="s">
        <v>843</v>
      </c>
      <c r="E2690" s="422">
        <v>8.379999999999999</v>
      </c>
      <c r="F2690" s="422">
        <v>24.27</v>
      </c>
      <c r="G2690" s="422">
        <v>32.65</v>
      </c>
    </row>
    <row r="2691" spans="1:7" ht="75">
      <c r="A2691" s="536" t="s">
        <v>7502</v>
      </c>
      <c r="B2691" s="419">
        <v>104184</v>
      </c>
      <c r="C2691" s="420" t="s">
        <v>4340</v>
      </c>
      <c r="D2691" s="421" t="s">
        <v>843</v>
      </c>
      <c r="E2691" s="422">
        <v>19.220000000000002</v>
      </c>
      <c r="F2691" s="422">
        <v>22.13</v>
      </c>
      <c r="G2691" s="422">
        <v>41.35</v>
      </c>
    </row>
    <row r="2692" spans="1:7" ht="75">
      <c r="A2692" s="536" t="s">
        <v>7502</v>
      </c>
      <c r="B2692" s="419">
        <v>104190</v>
      </c>
      <c r="C2692" s="420" t="s">
        <v>4343</v>
      </c>
      <c r="D2692" s="421" t="s">
        <v>843</v>
      </c>
      <c r="E2692" s="422">
        <v>242.71000000000004</v>
      </c>
      <c r="F2692" s="422">
        <v>633.80999999999995</v>
      </c>
      <c r="G2692" s="422">
        <v>876.52</v>
      </c>
    </row>
    <row r="2693" spans="1:7" ht="75">
      <c r="A2693" s="536" t="s">
        <v>7502</v>
      </c>
      <c r="B2693" s="419">
        <v>104187</v>
      </c>
      <c r="C2693" s="420" t="s">
        <v>7503</v>
      </c>
      <c r="D2693" s="421" t="s">
        <v>844</v>
      </c>
      <c r="E2693" s="422">
        <v>1382.5</v>
      </c>
      <c r="F2693" s="422">
        <v>40.549999999999997</v>
      </c>
      <c r="G2693" s="422">
        <v>1423.05</v>
      </c>
    </row>
    <row r="2694" spans="1:7" ht="75">
      <c r="A2694" s="536" t="s">
        <v>7502</v>
      </c>
      <c r="B2694" s="419">
        <v>104186</v>
      </c>
      <c r="C2694" s="420" t="s">
        <v>7504</v>
      </c>
      <c r="D2694" s="421" t="s">
        <v>844</v>
      </c>
      <c r="E2694" s="422">
        <v>256.33999999999997</v>
      </c>
      <c r="F2694" s="422">
        <v>45.37</v>
      </c>
      <c r="G2694" s="422">
        <v>301.70999999999998</v>
      </c>
    </row>
    <row r="2695" spans="1:7" ht="45">
      <c r="A2695" s="536" t="s">
        <v>7505</v>
      </c>
      <c r="B2695" s="419">
        <v>100674</v>
      </c>
      <c r="C2695" s="420" t="s">
        <v>7506</v>
      </c>
      <c r="D2695" s="421" t="s">
        <v>96</v>
      </c>
      <c r="E2695" s="422">
        <v>1401.22</v>
      </c>
      <c r="F2695" s="422">
        <v>27.72</v>
      </c>
      <c r="G2695" s="422">
        <v>1428.94</v>
      </c>
    </row>
    <row r="2696" spans="1:7" ht="30">
      <c r="A2696" s="536" t="s">
        <v>7505</v>
      </c>
      <c r="B2696" s="419">
        <v>94589</v>
      </c>
      <c r="C2696" s="420" t="s">
        <v>7507</v>
      </c>
      <c r="D2696" s="421" t="s">
        <v>844</v>
      </c>
      <c r="E2696" s="422">
        <v>19.59</v>
      </c>
      <c r="F2696" s="422">
        <v>11.52</v>
      </c>
      <c r="G2696" s="422">
        <v>31.11</v>
      </c>
    </row>
    <row r="2697" spans="1:7" ht="30">
      <c r="A2697" s="536" t="s">
        <v>7505</v>
      </c>
      <c r="B2697" s="419">
        <v>94590</v>
      </c>
      <c r="C2697" s="420" t="s">
        <v>7508</v>
      </c>
      <c r="D2697" s="421" t="s">
        <v>844</v>
      </c>
      <c r="E2697" s="422">
        <v>24.58</v>
      </c>
      <c r="F2697" s="422">
        <v>14.33</v>
      </c>
      <c r="G2697" s="422">
        <v>38.909999999999997</v>
      </c>
    </row>
    <row r="2698" spans="1:7" ht="30">
      <c r="A2698" s="536" t="s">
        <v>7505</v>
      </c>
      <c r="B2698" s="419">
        <v>94587</v>
      </c>
      <c r="C2698" s="420" t="s">
        <v>7509</v>
      </c>
      <c r="D2698" s="421" t="s">
        <v>844</v>
      </c>
      <c r="E2698" s="422">
        <v>47.3</v>
      </c>
      <c r="F2698" s="422">
        <v>26.08</v>
      </c>
      <c r="G2698" s="422">
        <v>73.38</v>
      </c>
    </row>
    <row r="2699" spans="1:7" ht="30">
      <c r="A2699" s="536" t="s">
        <v>7505</v>
      </c>
      <c r="B2699" s="419">
        <v>94588</v>
      </c>
      <c r="C2699" s="420" t="s">
        <v>7510</v>
      </c>
      <c r="D2699" s="421" t="s">
        <v>844</v>
      </c>
      <c r="E2699" s="422">
        <v>53.79999999999999</v>
      </c>
      <c r="F2699" s="422">
        <v>33.020000000000003</v>
      </c>
      <c r="G2699" s="422">
        <v>86.82</v>
      </c>
    </row>
    <row r="2700" spans="1:7" ht="30">
      <c r="A2700" s="536" t="s">
        <v>7505</v>
      </c>
      <c r="B2700" s="419">
        <v>105812</v>
      </c>
      <c r="C2700" s="420" t="s">
        <v>7511</v>
      </c>
      <c r="D2700" s="421" t="s">
        <v>844</v>
      </c>
      <c r="E2700" s="422">
        <v>55.67</v>
      </c>
      <c r="F2700" s="422">
        <v>2.39</v>
      </c>
      <c r="G2700" s="422">
        <v>58.06</v>
      </c>
    </row>
    <row r="2701" spans="1:7" ht="60">
      <c r="A2701" s="536" t="s">
        <v>7505</v>
      </c>
      <c r="B2701" s="419">
        <v>94570</v>
      </c>
      <c r="C2701" s="420" t="s">
        <v>7512</v>
      </c>
      <c r="D2701" s="421" t="s">
        <v>96</v>
      </c>
      <c r="E2701" s="422">
        <v>643.01</v>
      </c>
      <c r="F2701" s="422">
        <v>11.71</v>
      </c>
      <c r="G2701" s="422">
        <v>654.72</v>
      </c>
    </row>
    <row r="2702" spans="1:7" ht="60">
      <c r="A2702" s="536" t="s">
        <v>7505</v>
      </c>
      <c r="B2702" s="419">
        <v>94572</v>
      </c>
      <c r="C2702" s="420" t="s">
        <v>7513</v>
      </c>
      <c r="D2702" s="421" t="s">
        <v>96</v>
      </c>
      <c r="E2702" s="422">
        <v>926.01</v>
      </c>
      <c r="F2702" s="422">
        <v>17.350000000000001</v>
      </c>
      <c r="G2702" s="422">
        <v>943.36</v>
      </c>
    </row>
    <row r="2703" spans="1:7" ht="60">
      <c r="A2703" s="536" t="s">
        <v>7505</v>
      </c>
      <c r="B2703" s="419">
        <v>94573</v>
      </c>
      <c r="C2703" s="420" t="s">
        <v>7514</v>
      </c>
      <c r="D2703" s="421" t="s">
        <v>96</v>
      </c>
      <c r="E2703" s="422">
        <v>722.34</v>
      </c>
      <c r="F2703" s="422">
        <v>11.67</v>
      </c>
      <c r="G2703" s="422">
        <v>734.01</v>
      </c>
    </row>
    <row r="2704" spans="1:7" ht="60">
      <c r="A2704" s="536" t="s">
        <v>7505</v>
      </c>
      <c r="B2704" s="419">
        <v>94569</v>
      </c>
      <c r="C2704" s="420" t="s">
        <v>7515</v>
      </c>
      <c r="D2704" s="421" t="s">
        <v>96</v>
      </c>
      <c r="E2704" s="422">
        <v>1189.69</v>
      </c>
      <c r="F2704" s="422">
        <v>37.799999999999997</v>
      </c>
      <c r="G2704" s="422">
        <v>1227.49</v>
      </c>
    </row>
    <row r="2705" spans="1:7" ht="60">
      <c r="A2705" s="536" t="s">
        <v>7505</v>
      </c>
      <c r="B2705" s="419">
        <v>94562</v>
      </c>
      <c r="C2705" s="420" t="s">
        <v>7516</v>
      </c>
      <c r="D2705" s="421" t="s">
        <v>96</v>
      </c>
      <c r="E2705" s="422">
        <v>590.98</v>
      </c>
      <c r="F2705" s="422">
        <v>52.71</v>
      </c>
      <c r="G2705" s="422">
        <v>643.69000000000005</v>
      </c>
    </row>
    <row r="2706" spans="1:7" ht="45">
      <c r="A2706" s="536" t="s">
        <v>7505</v>
      </c>
      <c r="B2706" s="419">
        <v>105813</v>
      </c>
      <c r="C2706" s="420" t="s">
        <v>7517</v>
      </c>
      <c r="D2706" s="421" t="s">
        <v>96</v>
      </c>
      <c r="E2706" s="422">
        <v>919.63</v>
      </c>
      <c r="F2706" s="422">
        <v>193.58</v>
      </c>
      <c r="G2706" s="422">
        <v>1113.21</v>
      </c>
    </row>
    <row r="2707" spans="1:7" ht="60">
      <c r="A2707" s="536" t="s">
        <v>7505</v>
      </c>
      <c r="B2707" s="419">
        <v>94559</v>
      </c>
      <c r="C2707" s="420" t="s">
        <v>7518</v>
      </c>
      <c r="D2707" s="421" t="s">
        <v>96</v>
      </c>
      <c r="E2707" s="422">
        <v>595.66</v>
      </c>
      <c r="F2707" s="422">
        <v>194.13</v>
      </c>
      <c r="G2707" s="422">
        <v>789.79</v>
      </c>
    </row>
    <row r="2708" spans="1:7" ht="75">
      <c r="A2708" s="536" t="s">
        <v>7505</v>
      </c>
      <c r="B2708" s="419">
        <v>100668</v>
      </c>
      <c r="C2708" s="420" t="s">
        <v>7519</v>
      </c>
      <c r="D2708" s="421" t="s">
        <v>96</v>
      </c>
      <c r="E2708" s="422">
        <v>1224.8</v>
      </c>
      <c r="F2708" s="422">
        <v>150.76</v>
      </c>
      <c r="G2708" s="422">
        <v>1375.56</v>
      </c>
    </row>
    <row r="2709" spans="1:7" ht="75">
      <c r="A2709" s="536" t="s">
        <v>7505</v>
      </c>
      <c r="B2709" s="419">
        <v>100670</v>
      </c>
      <c r="C2709" s="420" t="s">
        <v>7520</v>
      </c>
      <c r="D2709" s="421" t="s">
        <v>96</v>
      </c>
      <c r="E2709" s="422">
        <v>965.19999999999993</v>
      </c>
      <c r="F2709" s="422">
        <v>57.36</v>
      </c>
      <c r="G2709" s="422">
        <v>1022.56</v>
      </c>
    </row>
    <row r="2710" spans="1:7" ht="75">
      <c r="A2710" s="536" t="s">
        <v>7505</v>
      </c>
      <c r="B2710" s="419">
        <v>100665</v>
      </c>
      <c r="C2710" s="420" t="s">
        <v>7521</v>
      </c>
      <c r="D2710" s="421" t="s">
        <v>96</v>
      </c>
      <c r="E2710" s="422">
        <v>794.58</v>
      </c>
      <c r="F2710" s="422">
        <v>65.63</v>
      </c>
      <c r="G2710" s="422">
        <v>860.21</v>
      </c>
    </row>
    <row r="2711" spans="1:7" ht="75">
      <c r="A2711" s="536" t="s">
        <v>7505</v>
      </c>
      <c r="B2711" s="419">
        <v>100671</v>
      </c>
      <c r="C2711" s="420" t="s">
        <v>7522</v>
      </c>
      <c r="D2711" s="421" t="s">
        <v>96</v>
      </c>
      <c r="E2711" s="422">
        <v>1198.0900000000001</v>
      </c>
      <c r="F2711" s="422">
        <v>57.37</v>
      </c>
      <c r="G2711" s="422">
        <v>1255.46</v>
      </c>
    </row>
    <row r="2712" spans="1:7" ht="75">
      <c r="A2712" s="536" t="s">
        <v>7505</v>
      </c>
      <c r="B2712" s="419">
        <v>100667</v>
      </c>
      <c r="C2712" s="420" t="s">
        <v>7523</v>
      </c>
      <c r="D2712" s="421" t="s">
        <v>96</v>
      </c>
      <c r="E2712" s="422">
        <v>1023.79</v>
      </c>
      <c r="F2712" s="422">
        <v>65.69</v>
      </c>
      <c r="G2712" s="422">
        <v>1089.48</v>
      </c>
    </row>
    <row r="2713" spans="1:7" ht="60">
      <c r="A2713" s="536" t="s">
        <v>7505</v>
      </c>
      <c r="B2713" s="419">
        <v>100669</v>
      </c>
      <c r="C2713" s="420" t="s">
        <v>7524</v>
      </c>
      <c r="D2713" s="421" t="s">
        <v>96</v>
      </c>
      <c r="E2713" s="422">
        <v>875.88000000000011</v>
      </c>
      <c r="F2713" s="422">
        <v>150.82</v>
      </c>
      <c r="G2713" s="422">
        <v>1026.7</v>
      </c>
    </row>
    <row r="2714" spans="1:7" ht="75">
      <c r="A2714" s="536" t="s">
        <v>7505</v>
      </c>
      <c r="B2714" s="419">
        <v>100672</v>
      </c>
      <c r="C2714" s="420" t="s">
        <v>7525</v>
      </c>
      <c r="D2714" s="421" t="s">
        <v>96</v>
      </c>
      <c r="E2714" s="422">
        <v>772.89</v>
      </c>
      <c r="F2714" s="422">
        <v>57.37</v>
      </c>
      <c r="G2714" s="422">
        <v>830.26</v>
      </c>
    </row>
    <row r="2715" spans="1:7" ht="75">
      <c r="A2715" s="536" t="s">
        <v>7505</v>
      </c>
      <c r="B2715" s="419">
        <v>100666</v>
      </c>
      <c r="C2715" s="420" t="s">
        <v>7526</v>
      </c>
      <c r="D2715" s="421" t="s">
        <v>96</v>
      </c>
      <c r="E2715" s="422">
        <v>632.34999999999991</v>
      </c>
      <c r="F2715" s="422">
        <v>65.680000000000007</v>
      </c>
      <c r="G2715" s="422">
        <v>698.03</v>
      </c>
    </row>
    <row r="2716" spans="1:7" ht="30">
      <c r="A2716" s="536" t="s">
        <v>7527</v>
      </c>
      <c r="B2716" s="419">
        <v>100659</v>
      </c>
      <c r="C2716" s="420" t="s">
        <v>1623</v>
      </c>
      <c r="D2716" s="421" t="s">
        <v>844</v>
      </c>
      <c r="E2716" s="422">
        <v>12.87</v>
      </c>
      <c r="F2716" s="422">
        <v>2.4</v>
      </c>
      <c r="G2716" s="422">
        <v>15.27</v>
      </c>
    </row>
    <row r="2717" spans="1:7" ht="30">
      <c r="A2717" s="536" t="s">
        <v>7527</v>
      </c>
      <c r="B2717" s="419">
        <v>100660</v>
      </c>
      <c r="C2717" s="420" t="s">
        <v>1624</v>
      </c>
      <c r="D2717" s="421" t="s">
        <v>844</v>
      </c>
      <c r="E2717" s="422">
        <v>8.09</v>
      </c>
      <c r="F2717" s="422">
        <v>2.4</v>
      </c>
      <c r="G2717" s="422">
        <v>10.49</v>
      </c>
    </row>
    <row r="2718" spans="1:7" ht="30">
      <c r="A2718" s="536" t="s">
        <v>7527</v>
      </c>
      <c r="B2718" s="419">
        <v>100676</v>
      </c>
      <c r="C2718" s="420" t="s">
        <v>1622</v>
      </c>
      <c r="D2718" s="421" t="s">
        <v>843</v>
      </c>
      <c r="E2718" s="422">
        <v>176.89</v>
      </c>
      <c r="F2718" s="422">
        <v>77.510000000000005</v>
      </c>
      <c r="G2718" s="422">
        <v>254.4</v>
      </c>
    </row>
    <row r="2719" spans="1:7" ht="30">
      <c r="A2719" s="536" t="s">
        <v>7527</v>
      </c>
      <c r="B2719" s="419">
        <v>90806</v>
      </c>
      <c r="C2719" s="420" t="s">
        <v>4355</v>
      </c>
      <c r="D2719" s="421" t="s">
        <v>843</v>
      </c>
      <c r="E2719" s="422">
        <v>361.37</v>
      </c>
      <c r="F2719" s="422">
        <v>171.61</v>
      </c>
      <c r="G2719" s="422">
        <v>532.98</v>
      </c>
    </row>
    <row r="2720" spans="1:7" ht="30">
      <c r="A2720" s="536" t="s">
        <v>7527</v>
      </c>
      <c r="B2720" s="419">
        <v>91292</v>
      </c>
      <c r="C2720" s="420" t="s">
        <v>4356</v>
      </c>
      <c r="D2720" s="421" t="s">
        <v>843</v>
      </c>
      <c r="E2720" s="422">
        <v>254.98</v>
      </c>
      <c r="F2720" s="422">
        <v>171.97</v>
      </c>
      <c r="G2720" s="422">
        <v>426.95</v>
      </c>
    </row>
    <row r="2721" spans="1:7" ht="30">
      <c r="A2721" s="536" t="s">
        <v>7527</v>
      </c>
      <c r="B2721" s="419">
        <v>90801</v>
      </c>
      <c r="C2721" s="420" t="s">
        <v>1621</v>
      </c>
      <c r="D2721" s="421" t="s">
        <v>843</v>
      </c>
      <c r="E2721" s="422">
        <v>317.78999999999996</v>
      </c>
      <c r="F2721" s="422">
        <v>97.35</v>
      </c>
      <c r="G2721" s="422">
        <v>415.14</v>
      </c>
    </row>
    <row r="2722" spans="1:7" ht="30">
      <c r="A2722" s="536" t="s">
        <v>7527</v>
      </c>
      <c r="B2722" s="419">
        <v>91287</v>
      </c>
      <c r="C2722" s="420" t="s">
        <v>1620</v>
      </c>
      <c r="D2722" s="421" t="s">
        <v>843</v>
      </c>
      <c r="E2722" s="422">
        <v>211.44</v>
      </c>
      <c r="F2722" s="422">
        <v>97.67</v>
      </c>
      <c r="G2722" s="422">
        <v>309.11</v>
      </c>
    </row>
    <row r="2723" spans="1:7" ht="30">
      <c r="A2723" s="536" t="s">
        <v>7527</v>
      </c>
      <c r="B2723" s="419">
        <v>100706</v>
      </c>
      <c r="C2723" s="420" t="s">
        <v>1512</v>
      </c>
      <c r="D2723" s="421" t="s">
        <v>843</v>
      </c>
      <c r="E2723" s="422">
        <v>43.019999999999996</v>
      </c>
      <c r="F2723" s="422">
        <v>42.19</v>
      </c>
      <c r="G2723" s="422">
        <v>85.21</v>
      </c>
    </row>
    <row r="2724" spans="1:7" ht="30">
      <c r="A2724" s="536" t="s">
        <v>7527</v>
      </c>
      <c r="B2724" s="419">
        <v>100709</v>
      </c>
      <c r="C2724" s="420" t="s">
        <v>1519</v>
      </c>
      <c r="D2724" s="421" t="s">
        <v>843</v>
      </c>
      <c r="E2724" s="422">
        <v>29.18</v>
      </c>
      <c r="F2724" s="422">
        <v>32.61</v>
      </c>
      <c r="G2724" s="422">
        <v>61.79</v>
      </c>
    </row>
    <row r="2725" spans="1:7" ht="30">
      <c r="A2725" s="536" t="s">
        <v>7527</v>
      </c>
      <c r="B2725" s="419">
        <v>100710</v>
      </c>
      <c r="C2725" s="420" t="s">
        <v>1518</v>
      </c>
      <c r="D2725" s="421" t="s">
        <v>843</v>
      </c>
      <c r="E2725" s="422">
        <v>105.08000000000001</v>
      </c>
      <c r="F2725" s="422">
        <v>43.5</v>
      </c>
      <c r="G2725" s="422">
        <v>148.58000000000001</v>
      </c>
    </row>
    <row r="2726" spans="1:7" ht="30">
      <c r="A2726" s="536" t="s">
        <v>7527</v>
      </c>
      <c r="B2726" s="419">
        <v>90830</v>
      </c>
      <c r="C2726" s="420" t="s">
        <v>1505</v>
      </c>
      <c r="D2726" s="421" t="s">
        <v>843</v>
      </c>
      <c r="E2726" s="422">
        <v>148.69</v>
      </c>
      <c r="F2726" s="422">
        <v>35.67</v>
      </c>
      <c r="G2726" s="422">
        <v>184.36</v>
      </c>
    </row>
    <row r="2727" spans="1:7" ht="30">
      <c r="A2727" s="536" t="s">
        <v>7527</v>
      </c>
      <c r="B2727" s="419">
        <v>91304</v>
      </c>
      <c r="C2727" s="420" t="s">
        <v>1504</v>
      </c>
      <c r="D2727" s="421" t="s">
        <v>843</v>
      </c>
      <c r="E2727" s="422">
        <v>81.93</v>
      </c>
      <c r="F2727" s="422">
        <v>35.659999999999997</v>
      </c>
      <c r="G2727" s="422">
        <v>117.59</v>
      </c>
    </row>
    <row r="2728" spans="1:7" ht="30">
      <c r="A2728" s="536" t="s">
        <v>7527</v>
      </c>
      <c r="B2728" s="419">
        <v>90831</v>
      </c>
      <c r="C2728" s="420" t="s">
        <v>1507</v>
      </c>
      <c r="D2728" s="421" t="s">
        <v>843</v>
      </c>
      <c r="E2728" s="422">
        <v>132.82999999999998</v>
      </c>
      <c r="F2728" s="422">
        <v>27.3</v>
      </c>
      <c r="G2728" s="422">
        <v>160.13</v>
      </c>
    </row>
    <row r="2729" spans="1:7" ht="30">
      <c r="A2729" s="536" t="s">
        <v>7527</v>
      </c>
      <c r="B2729" s="419">
        <v>91305</v>
      </c>
      <c r="C2729" s="420" t="s">
        <v>1506</v>
      </c>
      <c r="D2729" s="421" t="s">
        <v>843</v>
      </c>
      <c r="E2729" s="422">
        <v>86.88</v>
      </c>
      <c r="F2729" s="422">
        <v>27.31</v>
      </c>
      <c r="G2729" s="422">
        <v>114.19</v>
      </c>
    </row>
    <row r="2730" spans="1:7" ht="30">
      <c r="A2730" s="536" t="s">
        <v>7527</v>
      </c>
      <c r="B2730" s="419">
        <v>91306</v>
      </c>
      <c r="C2730" s="420" t="s">
        <v>1509</v>
      </c>
      <c r="D2730" s="421" t="s">
        <v>843</v>
      </c>
      <c r="E2730" s="422">
        <v>132.82999999999998</v>
      </c>
      <c r="F2730" s="422">
        <v>27.3</v>
      </c>
      <c r="G2730" s="422">
        <v>160.13</v>
      </c>
    </row>
    <row r="2731" spans="1:7" ht="30">
      <c r="A2731" s="536" t="s">
        <v>7527</v>
      </c>
      <c r="B2731" s="419">
        <v>91307</v>
      </c>
      <c r="C2731" s="420" t="s">
        <v>1508</v>
      </c>
      <c r="D2731" s="421" t="s">
        <v>843</v>
      </c>
      <c r="E2731" s="422">
        <v>71.39</v>
      </c>
      <c r="F2731" s="422">
        <v>27.31</v>
      </c>
      <c r="G2731" s="422">
        <v>98.7</v>
      </c>
    </row>
    <row r="2732" spans="1:7" ht="30">
      <c r="A2732" s="536" t="s">
        <v>7527</v>
      </c>
      <c r="B2732" s="419">
        <v>100707</v>
      </c>
      <c r="C2732" s="420" t="s">
        <v>1515</v>
      </c>
      <c r="D2732" s="421" t="s">
        <v>843</v>
      </c>
      <c r="E2732" s="422">
        <v>116.79</v>
      </c>
      <c r="F2732" s="422">
        <v>40.08</v>
      </c>
      <c r="G2732" s="422">
        <v>156.87</v>
      </c>
    </row>
    <row r="2733" spans="1:7" ht="30">
      <c r="A2733" s="536" t="s">
        <v>7527</v>
      </c>
      <c r="B2733" s="419">
        <v>100708</v>
      </c>
      <c r="C2733" s="420" t="s">
        <v>1516</v>
      </c>
      <c r="D2733" s="421" t="s">
        <v>843</v>
      </c>
      <c r="E2733" s="422">
        <v>149.69</v>
      </c>
      <c r="F2733" s="422">
        <v>44.46</v>
      </c>
      <c r="G2733" s="422">
        <v>194.15</v>
      </c>
    </row>
    <row r="2734" spans="1:7" ht="45">
      <c r="A2734" s="536" t="s">
        <v>7527</v>
      </c>
      <c r="B2734" s="419">
        <v>91328</v>
      </c>
      <c r="C2734" s="420" t="s">
        <v>1559</v>
      </c>
      <c r="D2734" s="421" t="s">
        <v>843</v>
      </c>
      <c r="E2734" s="422">
        <v>847.70999999999992</v>
      </c>
      <c r="F2734" s="422">
        <v>240.35</v>
      </c>
      <c r="G2734" s="422">
        <v>1088.06</v>
      </c>
    </row>
    <row r="2735" spans="1:7" ht="45">
      <c r="A2735" s="536" t="s">
        <v>7527</v>
      </c>
      <c r="B2735" s="419">
        <v>100687</v>
      </c>
      <c r="C2735" s="420" t="s">
        <v>1556</v>
      </c>
      <c r="D2735" s="421" t="s">
        <v>843</v>
      </c>
      <c r="E2735" s="422">
        <v>980.46</v>
      </c>
      <c r="F2735" s="422">
        <v>267.73</v>
      </c>
      <c r="G2735" s="422">
        <v>1248.19</v>
      </c>
    </row>
    <row r="2736" spans="1:7" ht="45">
      <c r="A2736" s="536" t="s">
        <v>7527</v>
      </c>
      <c r="B2736" s="419">
        <v>100681</v>
      </c>
      <c r="C2736" s="420" t="s">
        <v>1555</v>
      </c>
      <c r="D2736" s="421" t="s">
        <v>843</v>
      </c>
      <c r="E2736" s="422">
        <v>1007.28</v>
      </c>
      <c r="F2736" s="422">
        <v>272.94</v>
      </c>
      <c r="G2736" s="422">
        <v>1280.22</v>
      </c>
    </row>
    <row r="2737" spans="1:7" ht="45">
      <c r="A2737" s="536" t="s">
        <v>7527</v>
      </c>
      <c r="B2737" s="419">
        <v>91330</v>
      </c>
      <c r="C2737" s="420" t="s">
        <v>1561</v>
      </c>
      <c r="D2737" s="421" t="s">
        <v>843</v>
      </c>
      <c r="E2737" s="422">
        <v>874.45999999999992</v>
      </c>
      <c r="F2737" s="422">
        <v>245.63</v>
      </c>
      <c r="G2737" s="422">
        <v>1120.0899999999999</v>
      </c>
    </row>
    <row r="2738" spans="1:7" ht="45">
      <c r="A2738" s="536" t="s">
        <v>7527</v>
      </c>
      <c r="B2738" s="419">
        <v>100689</v>
      </c>
      <c r="C2738" s="420" t="s">
        <v>1557</v>
      </c>
      <c r="D2738" s="421" t="s">
        <v>843</v>
      </c>
      <c r="E2738" s="422">
        <v>1063.9499999999998</v>
      </c>
      <c r="F2738" s="422">
        <v>286.41000000000003</v>
      </c>
      <c r="G2738" s="422">
        <v>1350.36</v>
      </c>
    </row>
    <row r="2739" spans="1:7" ht="45">
      <c r="A2739" s="536" t="s">
        <v>7527</v>
      </c>
      <c r="B2739" s="419">
        <v>91332</v>
      </c>
      <c r="C2739" s="420" t="s">
        <v>1563</v>
      </c>
      <c r="D2739" s="421" t="s">
        <v>843</v>
      </c>
      <c r="E2739" s="422">
        <v>915.2</v>
      </c>
      <c r="F2739" s="422">
        <v>250.8</v>
      </c>
      <c r="G2739" s="422">
        <v>1166</v>
      </c>
    </row>
    <row r="2740" spans="1:7" ht="45">
      <c r="A2740" s="536" t="s">
        <v>7527</v>
      </c>
      <c r="B2740" s="419">
        <v>100688</v>
      </c>
      <c r="C2740" s="420" t="s">
        <v>1553</v>
      </c>
      <c r="D2740" s="421" t="s">
        <v>843</v>
      </c>
      <c r="E2740" s="422">
        <v>782.29</v>
      </c>
      <c r="F2740" s="422">
        <v>268.04000000000002</v>
      </c>
      <c r="G2740" s="422">
        <v>1050.33</v>
      </c>
    </row>
    <row r="2741" spans="1:7" ht="45">
      <c r="A2741" s="536" t="s">
        <v>7527</v>
      </c>
      <c r="B2741" s="419">
        <v>91329</v>
      </c>
      <c r="C2741" s="420" t="s">
        <v>1558</v>
      </c>
      <c r="D2741" s="421" t="s">
        <v>843</v>
      </c>
      <c r="E2741" s="422">
        <v>695.37</v>
      </c>
      <c r="F2741" s="422">
        <v>240.77</v>
      </c>
      <c r="G2741" s="422">
        <v>936.14</v>
      </c>
    </row>
    <row r="2742" spans="1:7" ht="45">
      <c r="A2742" s="536" t="s">
        <v>7527</v>
      </c>
      <c r="B2742" s="419">
        <v>100682</v>
      </c>
      <c r="C2742" s="420" t="s">
        <v>1552</v>
      </c>
      <c r="D2742" s="421" t="s">
        <v>843</v>
      </c>
      <c r="E2742" s="422">
        <v>792.62000000000012</v>
      </c>
      <c r="F2742" s="422">
        <v>273.3</v>
      </c>
      <c r="G2742" s="422">
        <v>1065.92</v>
      </c>
    </row>
    <row r="2743" spans="1:7" ht="45">
      <c r="A2743" s="536" t="s">
        <v>7527</v>
      </c>
      <c r="B2743" s="419">
        <v>91331</v>
      </c>
      <c r="C2743" s="420" t="s">
        <v>1560</v>
      </c>
      <c r="D2743" s="421" t="s">
        <v>843</v>
      </c>
      <c r="E2743" s="422">
        <v>721.26</v>
      </c>
      <c r="F2743" s="422">
        <v>245.96</v>
      </c>
      <c r="G2743" s="422">
        <v>967.22</v>
      </c>
    </row>
    <row r="2744" spans="1:7" ht="45">
      <c r="A2744" s="536" t="s">
        <v>7527</v>
      </c>
      <c r="B2744" s="419">
        <v>100690</v>
      </c>
      <c r="C2744" s="420" t="s">
        <v>1554</v>
      </c>
      <c r="D2744" s="421" t="s">
        <v>843</v>
      </c>
      <c r="E2744" s="422">
        <v>842.92000000000007</v>
      </c>
      <c r="F2744" s="422">
        <v>286.83999999999997</v>
      </c>
      <c r="G2744" s="422">
        <v>1129.76</v>
      </c>
    </row>
    <row r="2745" spans="1:7" ht="45">
      <c r="A2745" s="536" t="s">
        <v>7527</v>
      </c>
      <c r="B2745" s="419">
        <v>91333</v>
      </c>
      <c r="C2745" s="420" t="s">
        <v>1562</v>
      </c>
      <c r="D2745" s="421" t="s">
        <v>843</v>
      </c>
      <c r="E2745" s="422">
        <v>761.06</v>
      </c>
      <c r="F2745" s="422">
        <v>251.11</v>
      </c>
      <c r="G2745" s="422">
        <v>1012.17</v>
      </c>
    </row>
    <row r="2746" spans="1:7" ht="45">
      <c r="A2746" s="536" t="s">
        <v>7527</v>
      </c>
      <c r="B2746" s="419">
        <v>90841</v>
      </c>
      <c r="C2746" s="420" t="s">
        <v>1586</v>
      </c>
      <c r="D2746" s="421" t="s">
        <v>843</v>
      </c>
      <c r="E2746" s="422">
        <v>956.77</v>
      </c>
      <c r="F2746" s="422">
        <v>267.66000000000003</v>
      </c>
      <c r="G2746" s="422">
        <v>1224.43</v>
      </c>
    </row>
    <row r="2747" spans="1:7" ht="45">
      <c r="A2747" s="536" t="s">
        <v>7527</v>
      </c>
      <c r="B2747" s="419">
        <v>90847</v>
      </c>
      <c r="C2747" s="420" t="s">
        <v>1598</v>
      </c>
      <c r="D2747" s="421" t="s">
        <v>843</v>
      </c>
      <c r="E2747" s="422">
        <v>823.88</v>
      </c>
      <c r="F2747" s="422">
        <v>240.42</v>
      </c>
      <c r="G2747" s="422">
        <v>1064.3</v>
      </c>
    </row>
    <row r="2748" spans="1:7" ht="45">
      <c r="A2748" s="536" t="s">
        <v>7527</v>
      </c>
      <c r="B2748" s="419">
        <v>90842</v>
      </c>
      <c r="C2748" s="420" t="s">
        <v>1587</v>
      </c>
      <c r="D2748" s="421" t="s">
        <v>843</v>
      </c>
      <c r="E2748" s="422">
        <v>963.13999999999987</v>
      </c>
      <c r="F2748" s="422">
        <v>272.92</v>
      </c>
      <c r="G2748" s="422">
        <v>1236.06</v>
      </c>
    </row>
    <row r="2749" spans="1:7" ht="45">
      <c r="A2749" s="536" t="s">
        <v>7527</v>
      </c>
      <c r="B2749" s="419">
        <v>90848</v>
      </c>
      <c r="C2749" s="420" t="s">
        <v>1599</v>
      </c>
      <c r="D2749" s="421" t="s">
        <v>843</v>
      </c>
      <c r="E2749" s="422">
        <v>830.30000000000007</v>
      </c>
      <c r="F2749" s="422">
        <v>245.63</v>
      </c>
      <c r="G2749" s="422">
        <v>1075.93</v>
      </c>
    </row>
    <row r="2750" spans="1:7" ht="45">
      <c r="A2750" s="536" t="s">
        <v>7527</v>
      </c>
      <c r="B2750" s="419">
        <v>90843</v>
      </c>
      <c r="C2750" s="420" t="s">
        <v>1588</v>
      </c>
      <c r="D2750" s="421" t="s">
        <v>843</v>
      </c>
      <c r="E2750" s="422">
        <v>1004.88</v>
      </c>
      <c r="F2750" s="422">
        <v>286.39999999999998</v>
      </c>
      <c r="G2750" s="422">
        <v>1291.28</v>
      </c>
    </row>
    <row r="2751" spans="1:7" ht="45">
      <c r="A2751" s="536" t="s">
        <v>7527</v>
      </c>
      <c r="B2751" s="419">
        <v>90849</v>
      </c>
      <c r="C2751" s="420" t="s">
        <v>1600</v>
      </c>
      <c r="D2751" s="421" t="s">
        <v>843</v>
      </c>
      <c r="E2751" s="422">
        <v>856.21</v>
      </c>
      <c r="F2751" s="422">
        <v>250.71</v>
      </c>
      <c r="G2751" s="422">
        <v>1106.92</v>
      </c>
    </row>
    <row r="2752" spans="1:7" ht="45">
      <c r="A2752" s="536" t="s">
        <v>7527</v>
      </c>
      <c r="B2752" s="419">
        <v>90844</v>
      </c>
      <c r="C2752" s="420" t="s">
        <v>1589</v>
      </c>
      <c r="D2752" s="421" t="s">
        <v>843</v>
      </c>
      <c r="E2752" s="422">
        <v>1094.3000000000002</v>
      </c>
      <c r="F2752" s="422">
        <v>291.58999999999997</v>
      </c>
      <c r="G2752" s="422">
        <v>1385.89</v>
      </c>
    </row>
    <row r="2753" spans="1:7" ht="45">
      <c r="A2753" s="536" t="s">
        <v>7527</v>
      </c>
      <c r="B2753" s="419">
        <v>90850</v>
      </c>
      <c r="C2753" s="420" t="s">
        <v>1601</v>
      </c>
      <c r="D2753" s="421" t="s">
        <v>843</v>
      </c>
      <c r="E2753" s="422">
        <v>945.61</v>
      </c>
      <c r="F2753" s="422">
        <v>255.92</v>
      </c>
      <c r="G2753" s="422">
        <v>1201.53</v>
      </c>
    </row>
    <row r="2754" spans="1:7" ht="45">
      <c r="A2754" s="536" t="s">
        <v>7527</v>
      </c>
      <c r="B2754" s="419">
        <v>91312</v>
      </c>
      <c r="C2754" s="420" t="s">
        <v>1580</v>
      </c>
      <c r="D2754" s="421" t="s">
        <v>843</v>
      </c>
      <c r="E2754" s="422">
        <v>758.54</v>
      </c>
      <c r="F2754" s="422">
        <v>268.02999999999997</v>
      </c>
      <c r="G2754" s="422">
        <v>1026.57</v>
      </c>
    </row>
    <row r="2755" spans="1:7" ht="45">
      <c r="A2755" s="536" t="s">
        <v>7527</v>
      </c>
      <c r="B2755" s="419">
        <v>91318</v>
      </c>
      <c r="C2755" s="420" t="s">
        <v>1592</v>
      </c>
      <c r="D2755" s="421" t="s">
        <v>843</v>
      </c>
      <c r="E2755" s="422">
        <v>671.61</v>
      </c>
      <c r="F2755" s="422">
        <v>240.77</v>
      </c>
      <c r="G2755" s="422">
        <v>912.38</v>
      </c>
    </row>
    <row r="2756" spans="1:7" ht="45">
      <c r="A2756" s="536" t="s">
        <v>7527</v>
      </c>
      <c r="B2756" s="419">
        <v>91313</v>
      </c>
      <c r="C2756" s="420" t="s">
        <v>1581</v>
      </c>
      <c r="D2756" s="421" t="s">
        <v>843</v>
      </c>
      <c r="E2756" s="422">
        <v>748.55</v>
      </c>
      <c r="F2756" s="422">
        <v>273.20999999999998</v>
      </c>
      <c r="G2756" s="422">
        <v>1021.76</v>
      </c>
    </row>
    <row r="2757" spans="1:7" ht="45">
      <c r="A2757" s="536" t="s">
        <v>7527</v>
      </c>
      <c r="B2757" s="419">
        <v>91319</v>
      </c>
      <c r="C2757" s="420" t="s">
        <v>1593</v>
      </c>
      <c r="D2757" s="421" t="s">
        <v>843</v>
      </c>
      <c r="E2757" s="422">
        <v>677.06999999999994</v>
      </c>
      <c r="F2757" s="422">
        <v>245.99</v>
      </c>
      <c r="G2757" s="422">
        <v>923.06</v>
      </c>
    </row>
    <row r="2758" spans="1:7" ht="45">
      <c r="A2758" s="536" t="s">
        <v>7527</v>
      </c>
      <c r="B2758" s="419">
        <v>91314</v>
      </c>
      <c r="C2758" s="420" t="s">
        <v>1582</v>
      </c>
      <c r="D2758" s="421" t="s">
        <v>843</v>
      </c>
      <c r="E2758" s="422">
        <v>783.85000000000014</v>
      </c>
      <c r="F2758" s="422">
        <v>286.83</v>
      </c>
      <c r="G2758" s="422">
        <v>1070.68</v>
      </c>
    </row>
    <row r="2759" spans="1:7" ht="45">
      <c r="A2759" s="536" t="s">
        <v>7527</v>
      </c>
      <c r="B2759" s="419">
        <v>91320</v>
      </c>
      <c r="C2759" s="420" t="s">
        <v>1594</v>
      </c>
      <c r="D2759" s="421" t="s">
        <v>843</v>
      </c>
      <c r="E2759" s="422">
        <v>701.96</v>
      </c>
      <c r="F2759" s="422">
        <v>251.13</v>
      </c>
      <c r="G2759" s="422">
        <v>953.09</v>
      </c>
    </row>
    <row r="2760" spans="1:7" ht="45">
      <c r="A2760" s="536" t="s">
        <v>7527</v>
      </c>
      <c r="B2760" s="419">
        <v>91315</v>
      </c>
      <c r="C2760" s="420" t="s">
        <v>1583</v>
      </c>
      <c r="D2760" s="421" t="s">
        <v>843</v>
      </c>
      <c r="E2760" s="422">
        <v>872.31999999999994</v>
      </c>
      <c r="F2760" s="422">
        <v>292.01</v>
      </c>
      <c r="G2760" s="422">
        <v>1164.33</v>
      </c>
    </row>
    <row r="2761" spans="1:7" ht="45">
      <c r="A2761" s="536" t="s">
        <v>7527</v>
      </c>
      <c r="B2761" s="419">
        <v>91321</v>
      </c>
      <c r="C2761" s="420" t="s">
        <v>1595</v>
      </c>
      <c r="D2761" s="421" t="s">
        <v>843</v>
      </c>
      <c r="E2761" s="422">
        <v>790.40000000000009</v>
      </c>
      <c r="F2761" s="422">
        <v>256.33999999999997</v>
      </c>
      <c r="G2761" s="422">
        <v>1046.74</v>
      </c>
    </row>
    <row r="2762" spans="1:7" ht="60">
      <c r="A2762" s="536" t="s">
        <v>7527</v>
      </c>
      <c r="B2762" s="419">
        <v>90845</v>
      </c>
      <c r="C2762" s="420" t="s">
        <v>1590</v>
      </c>
      <c r="D2762" s="421" t="s">
        <v>843</v>
      </c>
      <c r="E2762" s="422">
        <v>1287.79</v>
      </c>
      <c r="F2762" s="422">
        <v>307.77999999999997</v>
      </c>
      <c r="G2762" s="422">
        <v>1595.57</v>
      </c>
    </row>
    <row r="2763" spans="1:7" ht="45">
      <c r="A2763" s="536" t="s">
        <v>7527</v>
      </c>
      <c r="B2763" s="419">
        <v>90851</v>
      </c>
      <c r="C2763" s="420" t="s">
        <v>1602</v>
      </c>
      <c r="D2763" s="421" t="s">
        <v>843</v>
      </c>
      <c r="E2763" s="422">
        <v>1139.1300000000001</v>
      </c>
      <c r="F2763" s="422">
        <v>272.08</v>
      </c>
      <c r="G2763" s="422">
        <v>1411.21</v>
      </c>
    </row>
    <row r="2764" spans="1:7" ht="60">
      <c r="A2764" s="536" t="s">
        <v>7527</v>
      </c>
      <c r="B2764" s="419">
        <v>90846</v>
      </c>
      <c r="C2764" s="420" t="s">
        <v>1591</v>
      </c>
      <c r="D2764" s="421" t="s">
        <v>843</v>
      </c>
      <c r="E2764" s="422">
        <v>1364.28</v>
      </c>
      <c r="F2764" s="422">
        <v>314.83</v>
      </c>
      <c r="G2764" s="422">
        <v>1679.11</v>
      </c>
    </row>
    <row r="2765" spans="1:7" ht="45">
      <c r="A2765" s="536" t="s">
        <v>7527</v>
      </c>
      <c r="B2765" s="419">
        <v>90852</v>
      </c>
      <c r="C2765" s="420" t="s">
        <v>1603</v>
      </c>
      <c r="D2765" s="421" t="s">
        <v>843</v>
      </c>
      <c r="E2765" s="422">
        <v>1215.69</v>
      </c>
      <c r="F2765" s="422">
        <v>279.06</v>
      </c>
      <c r="G2765" s="422">
        <v>1494.75</v>
      </c>
    </row>
    <row r="2766" spans="1:7" ht="60">
      <c r="A2766" s="536" t="s">
        <v>7527</v>
      </c>
      <c r="B2766" s="419">
        <v>91316</v>
      </c>
      <c r="C2766" s="420" t="s">
        <v>1584</v>
      </c>
      <c r="D2766" s="421" t="s">
        <v>843</v>
      </c>
      <c r="E2766" s="422">
        <v>1066.8400000000001</v>
      </c>
      <c r="F2766" s="422">
        <v>308.13</v>
      </c>
      <c r="G2766" s="422">
        <v>1374.97</v>
      </c>
    </row>
    <row r="2767" spans="1:7" ht="45">
      <c r="A2767" s="536" t="s">
        <v>7527</v>
      </c>
      <c r="B2767" s="419">
        <v>91322</v>
      </c>
      <c r="C2767" s="420" t="s">
        <v>1596</v>
      </c>
      <c r="D2767" s="421" t="s">
        <v>843</v>
      </c>
      <c r="E2767" s="422">
        <v>984.91000000000008</v>
      </c>
      <c r="F2767" s="422">
        <v>272.47000000000003</v>
      </c>
      <c r="G2767" s="422">
        <v>1257.3800000000001</v>
      </c>
    </row>
    <row r="2768" spans="1:7" ht="60">
      <c r="A2768" s="536" t="s">
        <v>7527</v>
      </c>
      <c r="B2768" s="419">
        <v>91317</v>
      </c>
      <c r="C2768" s="420" t="s">
        <v>1585</v>
      </c>
      <c r="D2768" s="421" t="s">
        <v>843</v>
      </c>
      <c r="E2768" s="422">
        <v>1142.4299999999998</v>
      </c>
      <c r="F2768" s="422">
        <v>315.12</v>
      </c>
      <c r="G2768" s="422">
        <v>1457.55</v>
      </c>
    </row>
    <row r="2769" spans="1:7" ht="45">
      <c r="A2769" s="536" t="s">
        <v>7527</v>
      </c>
      <c r="B2769" s="419">
        <v>91323</v>
      </c>
      <c r="C2769" s="420" t="s">
        <v>1597</v>
      </c>
      <c r="D2769" s="421" t="s">
        <v>843</v>
      </c>
      <c r="E2769" s="422">
        <v>1060.45</v>
      </c>
      <c r="F2769" s="422">
        <v>279.51</v>
      </c>
      <c r="G2769" s="422">
        <v>1339.96</v>
      </c>
    </row>
    <row r="2770" spans="1:7" ht="45">
      <c r="A2770" s="536" t="s">
        <v>7527</v>
      </c>
      <c r="B2770" s="419">
        <v>100678</v>
      </c>
      <c r="C2770" s="420" t="s">
        <v>1568</v>
      </c>
      <c r="D2770" s="421" t="s">
        <v>843</v>
      </c>
      <c r="E2770" s="422">
        <v>969.45</v>
      </c>
      <c r="F2770" s="422">
        <v>267.72000000000003</v>
      </c>
      <c r="G2770" s="422">
        <v>1237.17</v>
      </c>
    </row>
    <row r="2771" spans="1:7" ht="45">
      <c r="A2771" s="536" t="s">
        <v>7527</v>
      </c>
      <c r="B2771" s="419">
        <v>91013</v>
      </c>
      <c r="C2771" s="420" t="s">
        <v>1576</v>
      </c>
      <c r="D2771" s="421" t="s">
        <v>843</v>
      </c>
      <c r="E2771" s="422">
        <v>836.65</v>
      </c>
      <c r="F2771" s="422">
        <v>240.39</v>
      </c>
      <c r="G2771" s="422">
        <v>1077.04</v>
      </c>
    </row>
    <row r="2772" spans="1:7" ht="45">
      <c r="A2772" s="536" t="s">
        <v>7527</v>
      </c>
      <c r="B2772" s="419">
        <v>100680</v>
      </c>
      <c r="C2772" s="420" t="s">
        <v>1569</v>
      </c>
      <c r="D2772" s="421" t="s">
        <v>843</v>
      </c>
      <c r="E2772" s="422">
        <v>976.54000000000008</v>
      </c>
      <c r="F2772" s="422">
        <v>272.86</v>
      </c>
      <c r="G2772" s="422">
        <v>1249.4000000000001</v>
      </c>
    </row>
    <row r="2773" spans="1:7" ht="45">
      <c r="A2773" s="536" t="s">
        <v>7527</v>
      </c>
      <c r="B2773" s="419">
        <v>91014</v>
      </c>
      <c r="C2773" s="420" t="s">
        <v>1577</v>
      </c>
      <c r="D2773" s="421" t="s">
        <v>843</v>
      </c>
      <c r="E2773" s="422">
        <v>843.64</v>
      </c>
      <c r="F2773" s="422">
        <v>245.63</v>
      </c>
      <c r="G2773" s="422">
        <v>1089.27</v>
      </c>
    </row>
    <row r="2774" spans="1:7" ht="45">
      <c r="A2774" s="536" t="s">
        <v>7527</v>
      </c>
      <c r="B2774" s="419">
        <v>100683</v>
      </c>
      <c r="C2774" s="420" t="s">
        <v>1570</v>
      </c>
      <c r="D2774" s="421" t="s">
        <v>843</v>
      </c>
      <c r="E2774" s="422">
        <v>1056.54</v>
      </c>
      <c r="F2774" s="422">
        <v>286.45999999999998</v>
      </c>
      <c r="G2774" s="422">
        <v>1343</v>
      </c>
    </row>
    <row r="2775" spans="1:7" ht="45">
      <c r="A2775" s="536" t="s">
        <v>7527</v>
      </c>
      <c r="B2775" s="419">
        <v>91015</v>
      </c>
      <c r="C2775" s="420" t="s">
        <v>1578</v>
      </c>
      <c r="D2775" s="421" t="s">
        <v>843</v>
      </c>
      <c r="E2775" s="422">
        <v>907.92000000000007</v>
      </c>
      <c r="F2775" s="422">
        <v>250.72</v>
      </c>
      <c r="G2775" s="422">
        <v>1158.6400000000001</v>
      </c>
    </row>
    <row r="2776" spans="1:7" ht="45">
      <c r="A2776" s="536" t="s">
        <v>7527</v>
      </c>
      <c r="B2776" s="419">
        <v>100685</v>
      </c>
      <c r="C2776" s="420" t="s">
        <v>1571</v>
      </c>
      <c r="D2776" s="421" t="s">
        <v>843</v>
      </c>
      <c r="E2776" s="422">
        <v>1105.5900000000001</v>
      </c>
      <c r="F2776" s="422">
        <v>291.58999999999997</v>
      </c>
      <c r="G2776" s="422">
        <v>1397.18</v>
      </c>
    </row>
    <row r="2777" spans="1:7" ht="45">
      <c r="A2777" s="536" t="s">
        <v>7527</v>
      </c>
      <c r="B2777" s="419">
        <v>91016</v>
      </c>
      <c r="C2777" s="420" t="s">
        <v>1579</v>
      </c>
      <c r="D2777" s="421" t="s">
        <v>843</v>
      </c>
      <c r="E2777" s="422">
        <v>956.92</v>
      </c>
      <c r="F2777" s="422">
        <v>255.9</v>
      </c>
      <c r="G2777" s="422">
        <v>1212.82</v>
      </c>
    </row>
    <row r="2778" spans="1:7" ht="45">
      <c r="A2778" s="536" t="s">
        <v>7527</v>
      </c>
      <c r="B2778" s="419">
        <v>100679</v>
      </c>
      <c r="C2778" s="420" t="s">
        <v>1564</v>
      </c>
      <c r="D2778" s="421" t="s">
        <v>843</v>
      </c>
      <c r="E2778" s="422">
        <v>771.28</v>
      </c>
      <c r="F2778" s="422">
        <v>268.02999999999997</v>
      </c>
      <c r="G2778" s="422">
        <v>1039.31</v>
      </c>
    </row>
    <row r="2779" spans="1:7" ht="45">
      <c r="A2779" s="536" t="s">
        <v>7527</v>
      </c>
      <c r="B2779" s="419">
        <v>91324</v>
      </c>
      <c r="C2779" s="420" t="s">
        <v>1572</v>
      </c>
      <c r="D2779" s="421" t="s">
        <v>843</v>
      </c>
      <c r="E2779" s="422">
        <v>684.41</v>
      </c>
      <c r="F2779" s="422">
        <v>240.71</v>
      </c>
      <c r="G2779" s="422">
        <v>925.12</v>
      </c>
    </row>
    <row r="2780" spans="1:7" ht="45">
      <c r="A2780" s="536" t="s">
        <v>7527</v>
      </c>
      <c r="B2780" s="419">
        <v>100712</v>
      </c>
      <c r="C2780" s="420" t="s">
        <v>1565</v>
      </c>
      <c r="D2780" s="421" t="s">
        <v>843</v>
      </c>
      <c r="E2780" s="422">
        <v>761.83999999999992</v>
      </c>
      <c r="F2780" s="422">
        <v>273.26</v>
      </c>
      <c r="G2780" s="422">
        <v>1035.0999999999999</v>
      </c>
    </row>
    <row r="2781" spans="1:7" ht="45">
      <c r="A2781" s="536" t="s">
        <v>7527</v>
      </c>
      <c r="B2781" s="419">
        <v>91325</v>
      </c>
      <c r="C2781" s="420" t="s">
        <v>1573</v>
      </c>
      <c r="D2781" s="421" t="s">
        <v>843</v>
      </c>
      <c r="E2781" s="422">
        <v>690.41</v>
      </c>
      <c r="F2781" s="422">
        <v>245.99</v>
      </c>
      <c r="G2781" s="422">
        <v>936.4</v>
      </c>
    </row>
    <row r="2782" spans="1:7" ht="45">
      <c r="A2782" s="536" t="s">
        <v>7527</v>
      </c>
      <c r="B2782" s="419">
        <v>100684</v>
      </c>
      <c r="C2782" s="420" t="s">
        <v>1566</v>
      </c>
      <c r="D2782" s="421" t="s">
        <v>843</v>
      </c>
      <c r="E2782" s="422">
        <v>835.63000000000011</v>
      </c>
      <c r="F2782" s="422">
        <v>286.77</v>
      </c>
      <c r="G2782" s="422">
        <v>1122.4000000000001</v>
      </c>
    </row>
    <row r="2783" spans="1:7" ht="45">
      <c r="A2783" s="536" t="s">
        <v>7527</v>
      </c>
      <c r="B2783" s="419">
        <v>91326</v>
      </c>
      <c r="C2783" s="420" t="s">
        <v>1574</v>
      </c>
      <c r="D2783" s="421" t="s">
        <v>843</v>
      </c>
      <c r="E2783" s="422">
        <v>753.70999999999992</v>
      </c>
      <c r="F2783" s="422">
        <v>251.1</v>
      </c>
      <c r="G2783" s="422">
        <v>1004.81</v>
      </c>
    </row>
    <row r="2784" spans="1:7" ht="45">
      <c r="A2784" s="536" t="s">
        <v>7527</v>
      </c>
      <c r="B2784" s="419">
        <v>91327</v>
      </c>
      <c r="C2784" s="420" t="s">
        <v>1575</v>
      </c>
      <c r="D2784" s="421" t="s">
        <v>843</v>
      </c>
      <c r="E2784" s="422">
        <v>801.67</v>
      </c>
      <c r="F2784" s="422">
        <v>256.36</v>
      </c>
      <c r="G2784" s="422">
        <v>1058.03</v>
      </c>
    </row>
    <row r="2785" spans="1:7" ht="45">
      <c r="A2785" s="536" t="s">
        <v>7527</v>
      </c>
      <c r="B2785" s="419">
        <v>100686</v>
      </c>
      <c r="C2785" s="420" t="s">
        <v>1567</v>
      </c>
      <c r="D2785" s="421" t="s">
        <v>843</v>
      </c>
      <c r="E2785" s="422">
        <v>883.59999999999991</v>
      </c>
      <c r="F2785" s="422">
        <v>292.02</v>
      </c>
      <c r="G2785" s="422">
        <v>1175.6199999999999</v>
      </c>
    </row>
    <row r="2786" spans="1:7" ht="60">
      <c r="A2786" s="536" t="s">
        <v>7527</v>
      </c>
      <c r="B2786" s="419">
        <v>100693</v>
      </c>
      <c r="C2786" s="420" t="s">
        <v>1550</v>
      </c>
      <c r="D2786" s="421" t="s">
        <v>843</v>
      </c>
      <c r="E2786" s="422">
        <v>1996.3799999999999</v>
      </c>
      <c r="F2786" s="422">
        <v>307.83999999999997</v>
      </c>
      <c r="G2786" s="422">
        <v>2304.2199999999998</v>
      </c>
    </row>
    <row r="2787" spans="1:7" ht="45">
      <c r="A2787" s="536" t="s">
        <v>7527</v>
      </c>
      <c r="B2787" s="419">
        <v>91336</v>
      </c>
      <c r="C2787" s="420" t="s">
        <v>1548</v>
      </c>
      <c r="D2787" s="421" t="s">
        <v>843</v>
      </c>
      <c r="E2787" s="422">
        <v>1847.67</v>
      </c>
      <c r="F2787" s="422">
        <v>272.19</v>
      </c>
      <c r="G2787" s="422">
        <v>2119.86</v>
      </c>
    </row>
    <row r="2788" spans="1:7" ht="60">
      <c r="A2788" s="536" t="s">
        <v>7527</v>
      </c>
      <c r="B2788" s="419">
        <v>100694</v>
      </c>
      <c r="C2788" s="420" t="s">
        <v>1551</v>
      </c>
      <c r="D2788" s="421" t="s">
        <v>843</v>
      </c>
      <c r="E2788" s="422">
        <v>1775.4599999999998</v>
      </c>
      <c r="F2788" s="422">
        <v>308.16000000000003</v>
      </c>
      <c r="G2788" s="422">
        <v>2083.62</v>
      </c>
    </row>
    <row r="2789" spans="1:7" ht="45">
      <c r="A2789" s="536" t="s">
        <v>7527</v>
      </c>
      <c r="B2789" s="419">
        <v>91337</v>
      </c>
      <c r="C2789" s="420" t="s">
        <v>1549</v>
      </c>
      <c r="D2789" s="421" t="s">
        <v>843</v>
      </c>
      <c r="E2789" s="422">
        <v>1693.54</v>
      </c>
      <c r="F2789" s="422">
        <v>272.49</v>
      </c>
      <c r="G2789" s="422">
        <v>1966.03</v>
      </c>
    </row>
    <row r="2790" spans="1:7" ht="45">
      <c r="A2790" s="536" t="s">
        <v>7527</v>
      </c>
      <c r="B2790" s="419">
        <v>100691</v>
      </c>
      <c r="C2790" s="420" t="s">
        <v>1616</v>
      </c>
      <c r="D2790" s="421" t="s">
        <v>843</v>
      </c>
      <c r="E2790" s="422">
        <v>1610.76</v>
      </c>
      <c r="F2790" s="422">
        <v>286.48</v>
      </c>
      <c r="G2790" s="422">
        <v>1897.24</v>
      </c>
    </row>
    <row r="2791" spans="1:7" ht="45">
      <c r="A2791" s="536" t="s">
        <v>7527</v>
      </c>
      <c r="B2791" s="419">
        <v>100692</v>
      </c>
      <c r="C2791" s="420" t="s">
        <v>1617</v>
      </c>
      <c r="D2791" s="421" t="s">
        <v>843</v>
      </c>
      <c r="E2791" s="422">
        <v>1389.77</v>
      </c>
      <c r="F2791" s="422">
        <v>286.87</v>
      </c>
      <c r="G2791" s="422">
        <v>1676.64</v>
      </c>
    </row>
    <row r="2792" spans="1:7" ht="45">
      <c r="A2792" s="536" t="s">
        <v>7527</v>
      </c>
      <c r="B2792" s="419">
        <v>91334</v>
      </c>
      <c r="C2792" s="420" t="s">
        <v>1618</v>
      </c>
      <c r="D2792" s="421" t="s">
        <v>843</v>
      </c>
      <c r="E2792" s="422">
        <v>1462.1200000000001</v>
      </c>
      <c r="F2792" s="422">
        <v>250.76</v>
      </c>
      <c r="G2792" s="422">
        <v>1712.88</v>
      </c>
    </row>
    <row r="2793" spans="1:7" ht="45">
      <c r="A2793" s="536" t="s">
        <v>7527</v>
      </c>
      <c r="B2793" s="419">
        <v>91335</v>
      </c>
      <c r="C2793" s="420" t="s">
        <v>1619</v>
      </c>
      <c r="D2793" s="421" t="s">
        <v>843</v>
      </c>
      <c r="E2793" s="422">
        <v>1307.8899999999999</v>
      </c>
      <c r="F2793" s="422">
        <v>251.16</v>
      </c>
      <c r="G2793" s="422">
        <v>1559.05</v>
      </c>
    </row>
    <row r="2794" spans="1:7" ht="45">
      <c r="A2794" s="536" t="s">
        <v>7527</v>
      </c>
      <c r="B2794" s="419">
        <v>90788</v>
      </c>
      <c r="C2794" s="420" t="s">
        <v>1604</v>
      </c>
      <c r="D2794" s="421" t="s">
        <v>843</v>
      </c>
      <c r="E2794" s="422">
        <v>919.84</v>
      </c>
      <c r="F2794" s="422">
        <v>16.38</v>
      </c>
      <c r="G2794" s="422">
        <v>936.22</v>
      </c>
    </row>
    <row r="2795" spans="1:7" ht="45">
      <c r="A2795" s="536" t="s">
        <v>7527</v>
      </c>
      <c r="B2795" s="419">
        <v>90789</v>
      </c>
      <c r="C2795" s="420" t="s">
        <v>1605</v>
      </c>
      <c r="D2795" s="421" t="s">
        <v>843</v>
      </c>
      <c r="E2795" s="422">
        <v>920.48</v>
      </c>
      <c r="F2795" s="422">
        <v>18.11</v>
      </c>
      <c r="G2795" s="422">
        <v>938.59</v>
      </c>
    </row>
    <row r="2796" spans="1:7" ht="45">
      <c r="A2796" s="536" t="s">
        <v>7527</v>
      </c>
      <c r="B2796" s="419">
        <v>90790</v>
      </c>
      <c r="C2796" s="420" t="s">
        <v>1606</v>
      </c>
      <c r="D2796" s="421" t="s">
        <v>843</v>
      </c>
      <c r="E2796" s="422">
        <v>948.7</v>
      </c>
      <c r="F2796" s="422">
        <v>19.75</v>
      </c>
      <c r="G2796" s="422">
        <v>968.45</v>
      </c>
    </row>
    <row r="2797" spans="1:7" ht="45">
      <c r="A2797" s="536" t="s">
        <v>7527</v>
      </c>
      <c r="B2797" s="419">
        <v>100675</v>
      </c>
      <c r="C2797" s="420" t="s">
        <v>1609</v>
      </c>
      <c r="D2797" s="421" t="s">
        <v>843</v>
      </c>
      <c r="E2797" s="422">
        <v>1039.31</v>
      </c>
      <c r="F2797" s="422">
        <v>24.24</v>
      </c>
      <c r="G2797" s="422">
        <v>1063.55</v>
      </c>
    </row>
    <row r="2798" spans="1:7" ht="45">
      <c r="A2798" s="536" t="s">
        <v>7527</v>
      </c>
      <c r="B2798" s="419">
        <v>90794</v>
      </c>
      <c r="C2798" s="420" t="s">
        <v>1610</v>
      </c>
      <c r="D2798" s="421" t="s">
        <v>843</v>
      </c>
      <c r="E2798" s="422">
        <v>754.65000000000009</v>
      </c>
      <c r="F2798" s="422">
        <v>69.56</v>
      </c>
      <c r="G2798" s="422">
        <v>824.21</v>
      </c>
    </row>
    <row r="2799" spans="1:7" ht="45">
      <c r="A2799" s="536" t="s">
        <v>7527</v>
      </c>
      <c r="B2799" s="419">
        <v>90795</v>
      </c>
      <c r="C2799" s="420" t="s">
        <v>1611</v>
      </c>
      <c r="D2799" s="421" t="s">
        <v>843</v>
      </c>
      <c r="E2799" s="422">
        <v>757.49</v>
      </c>
      <c r="F2799" s="422">
        <v>76.739999999999995</v>
      </c>
      <c r="G2799" s="422">
        <v>834.23</v>
      </c>
    </row>
    <row r="2800" spans="1:7" ht="45">
      <c r="A2800" s="536" t="s">
        <v>7527</v>
      </c>
      <c r="B2800" s="419">
        <v>90796</v>
      </c>
      <c r="C2800" s="420" t="s">
        <v>1612</v>
      </c>
      <c r="D2800" s="421" t="s">
        <v>843</v>
      </c>
      <c r="E2800" s="422">
        <v>760.34</v>
      </c>
      <c r="F2800" s="422">
        <v>83.91</v>
      </c>
      <c r="G2800" s="422">
        <v>844.25</v>
      </c>
    </row>
    <row r="2801" spans="1:7" ht="45">
      <c r="A2801" s="536" t="s">
        <v>7527</v>
      </c>
      <c r="B2801" s="419">
        <v>90797</v>
      </c>
      <c r="C2801" s="420" t="s">
        <v>1613</v>
      </c>
      <c r="D2801" s="421" t="s">
        <v>843</v>
      </c>
      <c r="E2801" s="422">
        <v>763.12</v>
      </c>
      <c r="F2801" s="422">
        <v>91.15</v>
      </c>
      <c r="G2801" s="422">
        <v>854.27</v>
      </c>
    </row>
    <row r="2802" spans="1:7" ht="45">
      <c r="A2802" s="536" t="s">
        <v>7527</v>
      </c>
      <c r="B2802" s="419">
        <v>90791</v>
      </c>
      <c r="C2802" s="420" t="s">
        <v>1607</v>
      </c>
      <c r="D2802" s="421" t="s">
        <v>843</v>
      </c>
      <c r="E2802" s="422">
        <v>1109.83</v>
      </c>
      <c r="F2802" s="422">
        <v>26.7</v>
      </c>
      <c r="G2802" s="422">
        <v>1136.53</v>
      </c>
    </row>
    <row r="2803" spans="1:7" ht="45">
      <c r="A2803" s="536" t="s">
        <v>7527</v>
      </c>
      <c r="B2803" s="419">
        <v>90793</v>
      </c>
      <c r="C2803" s="420" t="s">
        <v>1608</v>
      </c>
      <c r="D2803" s="421" t="s">
        <v>843</v>
      </c>
      <c r="E2803" s="422">
        <v>1163.04</v>
      </c>
      <c r="F2803" s="422">
        <v>33.130000000000003</v>
      </c>
      <c r="G2803" s="422">
        <v>1196.17</v>
      </c>
    </row>
    <row r="2804" spans="1:7" ht="45">
      <c r="A2804" s="536" t="s">
        <v>7527</v>
      </c>
      <c r="B2804" s="419">
        <v>90798</v>
      </c>
      <c r="C2804" s="420" t="s">
        <v>1614</v>
      </c>
      <c r="D2804" s="421" t="s">
        <v>843</v>
      </c>
      <c r="E2804" s="422">
        <v>1134.8399999999999</v>
      </c>
      <c r="F2804" s="422">
        <v>94.53</v>
      </c>
      <c r="G2804" s="422">
        <v>1229.3699999999999</v>
      </c>
    </row>
    <row r="2805" spans="1:7" ht="45">
      <c r="A2805" s="536" t="s">
        <v>7527</v>
      </c>
      <c r="B2805" s="419">
        <v>90799</v>
      </c>
      <c r="C2805" s="420" t="s">
        <v>1615</v>
      </c>
      <c r="D2805" s="421" t="s">
        <v>843</v>
      </c>
      <c r="E2805" s="422">
        <v>1167.4899999999998</v>
      </c>
      <c r="F2805" s="422">
        <v>102.62</v>
      </c>
      <c r="G2805" s="422">
        <v>1270.1099999999999</v>
      </c>
    </row>
    <row r="2806" spans="1:7" ht="30">
      <c r="A2806" s="536" t="s">
        <v>7527</v>
      </c>
      <c r="B2806" s="419">
        <v>100704</v>
      </c>
      <c r="C2806" s="420" t="s">
        <v>1513</v>
      </c>
      <c r="D2806" s="421" t="s">
        <v>843</v>
      </c>
      <c r="E2806" s="422">
        <v>55.25</v>
      </c>
      <c r="F2806" s="422">
        <v>18.88</v>
      </c>
      <c r="G2806" s="422">
        <v>74.13</v>
      </c>
    </row>
    <row r="2807" spans="1:7" ht="30">
      <c r="A2807" s="536" t="s">
        <v>7527</v>
      </c>
      <c r="B2807" s="419">
        <v>90838</v>
      </c>
      <c r="C2807" s="420" t="s">
        <v>1633</v>
      </c>
      <c r="D2807" s="421" t="s">
        <v>843</v>
      </c>
      <c r="E2807" s="422">
        <v>2788.63</v>
      </c>
      <c r="F2807" s="422">
        <v>136.6</v>
      </c>
      <c r="G2807" s="422">
        <v>2925.23</v>
      </c>
    </row>
    <row r="2808" spans="1:7" ht="30">
      <c r="A2808" s="536" t="s">
        <v>7527</v>
      </c>
      <c r="B2808" s="419">
        <v>91338</v>
      </c>
      <c r="C2808" s="420" t="s">
        <v>1627</v>
      </c>
      <c r="D2808" s="421" t="s">
        <v>96</v>
      </c>
      <c r="E2808" s="422">
        <v>1382.11</v>
      </c>
      <c r="F2808" s="422">
        <v>13.25</v>
      </c>
      <c r="G2808" s="422">
        <v>1395.36</v>
      </c>
    </row>
    <row r="2809" spans="1:7" ht="30">
      <c r="A2809" s="536" t="s">
        <v>7527</v>
      </c>
      <c r="B2809" s="419">
        <v>94805</v>
      </c>
      <c r="C2809" s="420" t="s">
        <v>1626</v>
      </c>
      <c r="D2809" s="421" t="s">
        <v>843</v>
      </c>
      <c r="E2809" s="422">
        <v>1263.74</v>
      </c>
      <c r="F2809" s="422">
        <v>24.34</v>
      </c>
      <c r="G2809" s="422">
        <v>1288.08</v>
      </c>
    </row>
    <row r="2810" spans="1:7" ht="30">
      <c r="A2810" s="536" t="s">
        <v>7527</v>
      </c>
      <c r="B2810" s="419">
        <v>100702</v>
      </c>
      <c r="C2810" s="420" t="s">
        <v>1625</v>
      </c>
      <c r="D2810" s="421" t="s">
        <v>96</v>
      </c>
      <c r="E2810" s="422">
        <v>750.20999999999992</v>
      </c>
      <c r="F2810" s="422">
        <v>10.57</v>
      </c>
      <c r="G2810" s="422">
        <v>760.78</v>
      </c>
    </row>
    <row r="2811" spans="1:7" ht="30">
      <c r="A2811" s="536" t="s">
        <v>7527</v>
      </c>
      <c r="B2811" s="419">
        <v>100701</v>
      </c>
      <c r="C2811" s="420" t="s">
        <v>1631</v>
      </c>
      <c r="D2811" s="421" t="s">
        <v>96</v>
      </c>
      <c r="E2811" s="422">
        <v>1163.6899999999998</v>
      </c>
      <c r="F2811" s="422">
        <v>19.16</v>
      </c>
      <c r="G2811" s="422">
        <v>1182.8499999999999</v>
      </c>
    </row>
    <row r="2812" spans="1:7" ht="30">
      <c r="A2812" s="536" t="s">
        <v>7527</v>
      </c>
      <c r="B2812" s="419">
        <v>100700</v>
      </c>
      <c r="C2812" s="420" t="s">
        <v>1544</v>
      </c>
      <c r="D2812" s="421" t="s">
        <v>843</v>
      </c>
      <c r="E2812" s="422">
        <v>850.2399999999999</v>
      </c>
      <c r="F2812" s="422">
        <v>179.35</v>
      </c>
      <c r="G2812" s="422">
        <v>1029.5899999999999</v>
      </c>
    </row>
    <row r="2813" spans="1:7" ht="30">
      <c r="A2813" s="536" t="s">
        <v>7527</v>
      </c>
      <c r="B2813" s="419">
        <v>91295</v>
      </c>
      <c r="C2813" s="420" t="s">
        <v>1532</v>
      </c>
      <c r="D2813" s="421" t="s">
        <v>843</v>
      </c>
      <c r="E2813" s="422">
        <v>362.87</v>
      </c>
      <c r="F2813" s="422">
        <v>45.62</v>
      </c>
      <c r="G2813" s="422">
        <v>408.49</v>
      </c>
    </row>
    <row r="2814" spans="1:7" ht="30">
      <c r="A2814" s="536" t="s">
        <v>7527</v>
      </c>
      <c r="B2814" s="419">
        <v>91296</v>
      </c>
      <c r="C2814" s="420" t="s">
        <v>1533</v>
      </c>
      <c r="D2814" s="421" t="s">
        <v>843</v>
      </c>
      <c r="E2814" s="422">
        <v>387.12</v>
      </c>
      <c r="F2814" s="422">
        <v>50.35</v>
      </c>
      <c r="G2814" s="422">
        <v>437.47</v>
      </c>
    </row>
    <row r="2815" spans="1:7" ht="30">
      <c r="A2815" s="536" t="s">
        <v>7527</v>
      </c>
      <c r="B2815" s="419">
        <v>91297</v>
      </c>
      <c r="C2815" s="420" t="s">
        <v>1534</v>
      </c>
      <c r="D2815" s="421" t="s">
        <v>843</v>
      </c>
      <c r="E2815" s="422">
        <v>425.28</v>
      </c>
      <c r="F2815" s="422">
        <v>55.04</v>
      </c>
      <c r="G2815" s="422">
        <v>480.32</v>
      </c>
    </row>
    <row r="2816" spans="1:7" ht="30">
      <c r="A2816" s="536" t="s">
        <v>7527</v>
      </c>
      <c r="B2816" s="419">
        <v>90820</v>
      </c>
      <c r="C2816" s="420" t="s">
        <v>1539</v>
      </c>
      <c r="D2816" s="421" t="s">
        <v>843</v>
      </c>
      <c r="E2816" s="422">
        <v>339.11</v>
      </c>
      <c r="F2816" s="422">
        <v>45.62</v>
      </c>
      <c r="G2816" s="422">
        <v>384.73</v>
      </c>
    </row>
    <row r="2817" spans="1:7" ht="30">
      <c r="A2817" s="536" t="s">
        <v>7527</v>
      </c>
      <c r="B2817" s="419">
        <v>90821</v>
      </c>
      <c r="C2817" s="420" t="s">
        <v>1540</v>
      </c>
      <c r="D2817" s="421" t="s">
        <v>843</v>
      </c>
      <c r="E2817" s="422">
        <v>342.97</v>
      </c>
      <c r="F2817" s="422">
        <v>50.34</v>
      </c>
      <c r="G2817" s="422">
        <v>393.31</v>
      </c>
    </row>
    <row r="2818" spans="1:7" ht="30">
      <c r="A2818" s="536" t="s">
        <v>7527</v>
      </c>
      <c r="B2818" s="419">
        <v>90822</v>
      </c>
      <c r="C2818" s="420" t="s">
        <v>1541</v>
      </c>
      <c r="D2818" s="421" t="s">
        <v>843</v>
      </c>
      <c r="E2818" s="422">
        <v>366.19</v>
      </c>
      <c r="F2818" s="422">
        <v>55.05</v>
      </c>
      <c r="G2818" s="422">
        <v>421.24</v>
      </c>
    </row>
    <row r="2819" spans="1:7" ht="30">
      <c r="A2819" s="536" t="s">
        <v>7527</v>
      </c>
      <c r="B2819" s="419">
        <v>90823</v>
      </c>
      <c r="C2819" s="420" t="s">
        <v>1542</v>
      </c>
      <c r="D2819" s="421" t="s">
        <v>843</v>
      </c>
      <c r="E2819" s="422">
        <v>453.05999999999995</v>
      </c>
      <c r="F2819" s="422">
        <v>59.74</v>
      </c>
      <c r="G2819" s="422">
        <v>512.79999999999995</v>
      </c>
    </row>
    <row r="2820" spans="1:7" ht="30">
      <c r="A2820" s="536" t="s">
        <v>7527</v>
      </c>
      <c r="B2820" s="419">
        <v>90824</v>
      </c>
      <c r="C2820" s="420" t="s">
        <v>1543</v>
      </c>
      <c r="D2820" s="421" t="s">
        <v>843</v>
      </c>
      <c r="E2820" s="422">
        <v>649.14</v>
      </c>
      <c r="F2820" s="422">
        <v>76.39</v>
      </c>
      <c r="G2820" s="422">
        <v>725.53</v>
      </c>
    </row>
    <row r="2821" spans="1:7" ht="30">
      <c r="A2821" s="536" t="s">
        <v>7527</v>
      </c>
      <c r="B2821" s="419">
        <v>91009</v>
      </c>
      <c r="C2821" s="420" t="s">
        <v>1535</v>
      </c>
      <c r="D2821" s="421" t="s">
        <v>843</v>
      </c>
      <c r="E2821" s="422">
        <v>351.85</v>
      </c>
      <c r="F2821" s="422">
        <v>45.62</v>
      </c>
      <c r="G2821" s="422">
        <v>397.47</v>
      </c>
    </row>
    <row r="2822" spans="1:7" ht="30">
      <c r="A2822" s="536" t="s">
        <v>7527</v>
      </c>
      <c r="B2822" s="419">
        <v>91010</v>
      </c>
      <c r="C2822" s="420" t="s">
        <v>1536</v>
      </c>
      <c r="D2822" s="421" t="s">
        <v>843</v>
      </c>
      <c r="E2822" s="422">
        <v>356.30999999999995</v>
      </c>
      <c r="F2822" s="422">
        <v>50.34</v>
      </c>
      <c r="G2822" s="422">
        <v>406.65</v>
      </c>
    </row>
    <row r="2823" spans="1:7" ht="30">
      <c r="A2823" s="536" t="s">
        <v>7527</v>
      </c>
      <c r="B2823" s="419">
        <v>91011</v>
      </c>
      <c r="C2823" s="420" t="s">
        <v>1537</v>
      </c>
      <c r="D2823" s="421" t="s">
        <v>843</v>
      </c>
      <c r="E2823" s="422">
        <v>417.90999999999997</v>
      </c>
      <c r="F2823" s="422">
        <v>55.05</v>
      </c>
      <c r="G2823" s="422">
        <v>472.96</v>
      </c>
    </row>
    <row r="2824" spans="1:7" ht="30">
      <c r="A2824" s="536" t="s">
        <v>7527</v>
      </c>
      <c r="B2824" s="419">
        <v>91012</v>
      </c>
      <c r="C2824" s="420" t="s">
        <v>1538</v>
      </c>
      <c r="D2824" s="421" t="s">
        <v>843</v>
      </c>
      <c r="E2824" s="422">
        <v>464.35</v>
      </c>
      <c r="F2824" s="422">
        <v>59.74</v>
      </c>
      <c r="G2824" s="422">
        <v>524.09</v>
      </c>
    </row>
    <row r="2825" spans="1:7" ht="30">
      <c r="A2825" s="536" t="s">
        <v>7527</v>
      </c>
      <c r="B2825" s="419">
        <v>91298</v>
      </c>
      <c r="C2825" s="420" t="s">
        <v>1547</v>
      </c>
      <c r="D2825" s="421" t="s">
        <v>843</v>
      </c>
      <c r="E2825" s="422">
        <v>972.15000000000009</v>
      </c>
      <c r="F2825" s="422">
        <v>55.05</v>
      </c>
      <c r="G2825" s="422">
        <v>1027.2</v>
      </c>
    </row>
    <row r="2826" spans="1:7" ht="30">
      <c r="A2826" s="536" t="s">
        <v>7527</v>
      </c>
      <c r="B2826" s="419">
        <v>90825</v>
      </c>
      <c r="C2826" s="420" t="s">
        <v>1545</v>
      </c>
      <c r="D2826" s="421" t="s">
        <v>843</v>
      </c>
      <c r="E2826" s="422">
        <v>723.17</v>
      </c>
      <c r="F2826" s="422">
        <v>82.85</v>
      </c>
      <c r="G2826" s="422">
        <v>806.02</v>
      </c>
    </row>
    <row r="2827" spans="1:7" ht="30">
      <c r="A2827" s="536" t="s">
        <v>7527</v>
      </c>
      <c r="B2827" s="419">
        <v>91299</v>
      </c>
      <c r="C2827" s="420" t="s">
        <v>1546</v>
      </c>
      <c r="D2827" s="421" t="s">
        <v>843</v>
      </c>
      <c r="E2827" s="422">
        <v>1357.74</v>
      </c>
      <c r="F2827" s="422">
        <v>76.44</v>
      </c>
      <c r="G2827" s="422">
        <v>1434.18</v>
      </c>
    </row>
    <row r="2828" spans="1:7" ht="30">
      <c r="A2828" s="536" t="s">
        <v>7527</v>
      </c>
      <c r="B2828" s="419">
        <v>91341</v>
      </c>
      <c r="C2828" s="420" t="s">
        <v>1628</v>
      </c>
      <c r="D2828" s="421" t="s">
        <v>96</v>
      </c>
      <c r="E2828" s="422">
        <v>1083.8499999999999</v>
      </c>
      <c r="F2828" s="422">
        <v>14.27</v>
      </c>
      <c r="G2828" s="422">
        <v>1098.1199999999999</v>
      </c>
    </row>
    <row r="2829" spans="1:7" ht="30">
      <c r="A2829" s="536" t="s">
        <v>7527</v>
      </c>
      <c r="B2829" s="419">
        <v>94806</v>
      </c>
      <c r="C2829" s="420" t="s">
        <v>1630</v>
      </c>
      <c r="D2829" s="421" t="s">
        <v>843</v>
      </c>
      <c r="E2829" s="422">
        <v>1295.51</v>
      </c>
      <c r="F2829" s="422">
        <v>34.299999999999997</v>
      </c>
      <c r="G2829" s="422">
        <v>1329.81</v>
      </c>
    </row>
    <row r="2830" spans="1:7" ht="30">
      <c r="A2830" s="536" t="s">
        <v>7527</v>
      </c>
      <c r="B2830" s="419">
        <v>94807</v>
      </c>
      <c r="C2830" s="420" t="s">
        <v>1632</v>
      </c>
      <c r="D2830" s="421" t="s">
        <v>843</v>
      </c>
      <c r="E2830" s="422">
        <v>1168.53</v>
      </c>
      <c r="F2830" s="422">
        <v>36.130000000000003</v>
      </c>
      <c r="G2830" s="422">
        <v>1204.6600000000001</v>
      </c>
    </row>
    <row r="2831" spans="1:7" ht="30">
      <c r="A2831" s="536" t="s">
        <v>7527</v>
      </c>
      <c r="B2831" s="419">
        <v>100703</v>
      </c>
      <c r="C2831" s="420" t="s">
        <v>1511</v>
      </c>
      <c r="D2831" s="421" t="s">
        <v>843</v>
      </c>
      <c r="E2831" s="422">
        <v>24.310000000000002</v>
      </c>
      <c r="F2831" s="422">
        <v>11.82</v>
      </c>
      <c r="G2831" s="422">
        <v>36.130000000000003</v>
      </c>
    </row>
    <row r="2832" spans="1:7" ht="30">
      <c r="A2832" s="536" t="s">
        <v>7527</v>
      </c>
      <c r="B2832" s="419">
        <v>100695</v>
      </c>
      <c r="C2832" s="420" t="s">
        <v>1499</v>
      </c>
      <c r="D2832" s="421" t="s">
        <v>843</v>
      </c>
      <c r="E2832" s="422">
        <v>23.040000000000006</v>
      </c>
      <c r="F2832" s="422">
        <v>56.55</v>
      </c>
      <c r="G2832" s="422">
        <v>79.59</v>
      </c>
    </row>
    <row r="2833" spans="1:7" ht="30">
      <c r="A2833" s="536" t="s">
        <v>7527</v>
      </c>
      <c r="B2833" s="419">
        <v>100696</v>
      </c>
      <c r="C2833" s="420" t="s">
        <v>1500</v>
      </c>
      <c r="D2833" s="421" t="s">
        <v>843</v>
      </c>
      <c r="E2833" s="422">
        <v>25.58</v>
      </c>
      <c r="F2833" s="422">
        <v>63.06</v>
      </c>
      <c r="G2833" s="422">
        <v>88.64</v>
      </c>
    </row>
    <row r="2834" spans="1:7" ht="30">
      <c r="A2834" s="536" t="s">
        <v>7527</v>
      </c>
      <c r="B2834" s="419">
        <v>100697</v>
      </c>
      <c r="C2834" s="420" t="s">
        <v>1501</v>
      </c>
      <c r="D2834" s="421" t="s">
        <v>843</v>
      </c>
      <c r="E2834" s="422">
        <v>28.14</v>
      </c>
      <c r="F2834" s="422">
        <v>69.62</v>
      </c>
      <c r="G2834" s="422">
        <v>97.76</v>
      </c>
    </row>
    <row r="2835" spans="1:7" ht="30">
      <c r="A2835" s="536" t="s">
        <v>7527</v>
      </c>
      <c r="B2835" s="419">
        <v>100698</v>
      </c>
      <c r="C2835" s="420" t="s">
        <v>1502</v>
      </c>
      <c r="D2835" s="421" t="s">
        <v>843</v>
      </c>
      <c r="E2835" s="422">
        <v>30.700000000000003</v>
      </c>
      <c r="F2835" s="422">
        <v>76.14</v>
      </c>
      <c r="G2835" s="422">
        <v>106.84</v>
      </c>
    </row>
    <row r="2836" spans="1:7" ht="30">
      <c r="A2836" s="536" t="s">
        <v>7527</v>
      </c>
      <c r="B2836" s="419">
        <v>100699</v>
      </c>
      <c r="C2836" s="420" t="s">
        <v>1503</v>
      </c>
      <c r="D2836" s="421" t="s">
        <v>843</v>
      </c>
      <c r="E2836" s="422">
        <v>36.319999999999993</v>
      </c>
      <c r="F2836" s="422">
        <v>90.93</v>
      </c>
      <c r="G2836" s="422">
        <v>127.25</v>
      </c>
    </row>
    <row r="2837" spans="1:7" ht="30">
      <c r="A2837" s="536" t="s">
        <v>7527</v>
      </c>
      <c r="B2837" s="419">
        <v>100705</v>
      </c>
      <c r="C2837" s="420" t="s">
        <v>1517</v>
      </c>
      <c r="D2837" s="421" t="s">
        <v>843</v>
      </c>
      <c r="E2837" s="422">
        <v>57.13</v>
      </c>
      <c r="F2837" s="422">
        <v>32.54</v>
      </c>
      <c r="G2837" s="422">
        <v>89.67</v>
      </c>
    </row>
    <row r="2838" spans="1:7" ht="75">
      <c r="A2838" s="536" t="s">
        <v>7528</v>
      </c>
      <c r="B2838" s="419">
        <v>101173</v>
      </c>
      <c r="C2838" s="420" t="s">
        <v>1165</v>
      </c>
      <c r="D2838" s="421" t="s">
        <v>844</v>
      </c>
      <c r="E2838" s="422">
        <v>38.849999999999994</v>
      </c>
      <c r="F2838" s="422">
        <v>29.81</v>
      </c>
      <c r="G2838" s="422">
        <v>68.66</v>
      </c>
    </row>
    <row r="2839" spans="1:7" ht="75">
      <c r="A2839" s="536" t="s">
        <v>7528</v>
      </c>
      <c r="B2839" s="419">
        <v>101174</v>
      </c>
      <c r="C2839" s="420" t="s">
        <v>1166</v>
      </c>
      <c r="D2839" s="421" t="s">
        <v>844</v>
      </c>
      <c r="E2839" s="422">
        <v>52.05</v>
      </c>
      <c r="F2839" s="422">
        <v>46.2</v>
      </c>
      <c r="G2839" s="422">
        <v>98.25</v>
      </c>
    </row>
    <row r="2840" spans="1:7" ht="75">
      <c r="A2840" s="536" t="s">
        <v>7528</v>
      </c>
      <c r="B2840" s="419">
        <v>101175</v>
      </c>
      <c r="C2840" s="420" t="s">
        <v>1167</v>
      </c>
      <c r="D2840" s="421" t="s">
        <v>844</v>
      </c>
      <c r="E2840" s="422">
        <v>71.2</v>
      </c>
      <c r="F2840" s="422">
        <v>62.86</v>
      </c>
      <c r="G2840" s="422">
        <v>134.06</v>
      </c>
    </row>
    <row r="2841" spans="1:7" ht="75">
      <c r="A2841" s="536" t="s">
        <v>7528</v>
      </c>
      <c r="B2841" s="419">
        <v>101176</v>
      </c>
      <c r="C2841" s="420" t="s">
        <v>7529</v>
      </c>
      <c r="D2841" s="421" t="s">
        <v>844</v>
      </c>
      <c r="E2841" s="422">
        <v>94.149999999999991</v>
      </c>
      <c r="F2841" s="422">
        <v>69.489999999999995</v>
      </c>
      <c r="G2841" s="422">
        <v>163.63999999999999</v>
      </c>
    </row>
    <row r="2842" spans="1:7" ht="60">
      <c r="A2842" s="536" t="s">
        <v>7530</v>
      </c>
      <c r="B2842" s="419">
        <v>100899</v>
      </c>
      <c r="C2842" s="420" t="s">
        <v>7531</v>
      </c>
      <c r="D2842" s="421" t="s">
        <v>844</v>
      </c>
      <c r="E2842" s="422">
        <v>64.27</v>
      </c>
      <c r="F2842" s="422">
        <v>30.45</v>
      </c>
      <c r="G2842" s="422">
        <v>94.72</v>
      </c>
    </row>
    <row r="2843" spans="1:7" ht="60">
      <c r="A2843" s="536" t="s">
        <v>7530</v>
      </c>
      <c r="B2843" s="419">
        <v>100896</v>
      </c>
      <c r="C2843" s="420" t="s">
        <v>7532</v>
      </c>
      <c r="D2843" s="421" t="s">
        <v>844</v>
      </c>
      <c r="E2843" s="422">
        <v>54.01</v>
      </c>
      <c r="F2843" s="422">
        <v>7.79</v>
      </c>
      <c r="G2843" s="422">
        <v>61.8</v>
      </c>
    </row>
    <row r="2844" spans="1:7" ht="60">
      <c r="A2844" s="536" t="s">
        <v>7530</v>
      </c>
      <c r="B2844" s="419">
        <v>100897</v>
      </c>
      <c r="C2844" s="420" t="s">
        <v>7533</v>
      </c>
      <c r="D2844" s="421" t="s">
        <v>844</v>
      </c>
      <c r="E2844" s="422">
        <v>107.17999999999999</v>
      </c>
      <c r="F2844" s="422">
        <v>9.7799999999999994</v>
      </c>
      <c r="G2844" s="422">
        <v>116.96</v>
      </c>
    </row>
    <row r="2845" spans="1:7" ht="60">
      <c r="A2845" s="536" t="s">
        <v>7530</v>
      </c>
      <c r="B2845" s="419">
        <v>100900</v>
      </c>
      <c r="C2845" s="420" t="s">
        <v>7534</v>
      </c>
      <c r="D2845" s="421" t="s">
        <v>844</v>
      </c>
      <c r="E2845" s="422">
        <v>238.08</v>
      </c>
      <c r="F2845" s="422">
        <v>16.25</v>
      </c>
      <c r="G2845" s="422">
        <v>254.33</v>
      </c>
    </row>
    <row r="2846" spans="1:7" ht="60">
      <c r="A2846" s="536" t="s">
        <v>7530</v>
      </c>
      <c r="B2846" s="419">
        <v>100898</v>
      </c>
      <c r="C2846" s="420" t="s">
        <v>7535</v>
      </c>
      <c r="D2846" s="421" t="s">
        <v>844</v>
      </c>
      <c r="E2846" s="422">
        <v>208.7</v>
      </c>
      <c r="F2846" s="422">
        <v>12.09</v>
      </c>
      <c r="G2846" s="422">
        <v>220.79</v>
      </c>
    </row>
    <row r="2847" spans="1:7" ht="30">
      <c r="A2847" s="536" t="s">
        <v>7536</v>
      </c>
      <c r="B2847" s="419">
        <v>100892</v>
      </c>
      <c r="C2847" s="420" t="s">
        <v>1173</v>
      </c>
      <c r="D2847" s="421" t="s">
        <v>1068</v>
      </c>
      <c r="E2847" s="422">
        <v>11.950000000000001</v>
      </c>
      <c r="F2847" s="422">
        <v>0.77</v>
      </c>
      <c r="G2847" s="422">
        <v>12.72</v>
      </c>
    </row>
    <row r="2848" spans="1:7" ht="30">
      <c r="A2848" s="536" t="s">
        <v>7536</v>
      </c>
      <c r="B2848" s="419">
        <v>100893</v>
      </c>
      <c r="C2848" s="420" t="s">
        <v>1174</v>
      </c>
      <c r="D2848" s="421" t="s">
        <v>1068</v>
      </c>
      <c r="E2848" s="422">
        <v>11.8</v>
      </c>
      <c r="F2848" s="422">
        <v>0.67</v>
      </c>
      <c r="G2848" s="422">
        <v>12.47</v>
      </c>
    </row>
    <row r="2849" spans="1:7" ht="30">
      <c r="A2849" s="536" t="s">
        <v>7536</v>
      </c>
      <c r="B2849" s="419">
        <v>100894</v>
      </c>
      <c r="C2849" s="420" t="s">
        <v>1175</v>
      </c>
      <c r="D2849" s="421" t="s">
        <v>1068</v>
      </c>
      <c r="E2849" s="422">
        <v>11.75</v>
      </c>
      <c r="F2849" s="422">
        <v>0.56999999999999995</v>
      </c>
      <c r="G2849" s="422">
        <v>12.32</v>
      </c>
    </row>
    <row r="2850" spans="1:7" ht="30">
      <c r="A2850" s="536" t="s">
        <v>7536</v>
      </c>
      <c r="B2850" s="419">
        <v>100889</v>
      </c>
      <c r="C2850" s="420" t="s">
        <v>1171</v>
      </c>
      <c r="D2850" s="421" t="s">
        <v>1068</v>
      </c>
      <c r="E2850" s="422">
        <v>11.64</v>
      </c>
      <c r="F2850" s="422">
        <v>0.5</v>
      </c>
      <c r="G2850" s="422">
        <v>12.14</v>
      </c>
    </row>
    <row r="2851" spans="1:7" ht="30">
      <c r="A2851" s="536" t="s">
        <v>7536</v>
      </c>
      <c r="B2851" s="419">
        <v>100890</v>
      </c>
      <c r="C2851" s="420" t="s">
        <v>1172</v>
      </c>
      <c r="D2851" s="421" t="s">
        <v>1068</v>
      </c>
      <c r="E2851" s="422">
        <v>11.54</v>
      </c>
      <c r="F2851" s="422">
        <v>0.39</v>
      </c>
      <c r="G2851" s="422">
        <v>11.93</v>
      </c>
    </row>
    <row r="2852" spans="1:7" ht="30">
      <c r="A2852" s="536" t="s">
        <v>7537</v>
      </c>
      <c r="B2852" s="419">
        <v>100658</v>
      </c>
      <c r="C2852" s="420" t="s">
        <v>1170</v>
      </c>
      <c r="D2852" s="421" t="s">
        <v>844</v>
      </c>
      <c r="E2852" s="422">
        <v>330.13</v>
      </c>
      <c r="F2852" s="422">
        <v>22.15</v>
      </c>
      <c r="G2852" s="422">
        <v>352.28</v>
      </c>
    </row>
    <row r="2853" spans="1:7" ht="30">
      <c r="A2853" s="536" t="s">
        <v>7537</v>
      </c>
      <c r="B2853" s="419">
        <v>100657</v>
      </c>
      <c r="C2853" s="420" t="s">
        <v>1169</v>
      </c>
      <c r="D2853" s="421" t="s">
        <v>844</v>
      </c>
      <c r="E2853" s="422">
        <v>138.23999999999998</v>
      </c>
      <c r="F2853" s="422">
        <v>16.399999999999999</v>
      </c>
      <c r="G2853" s="422">
        <v>154.63999999999999</v>
      </c>
    </row>
    <row r="2854" spans="1:7" ht="30">
      <c r="A2854" s="536" t="s">
        <v>7537</v>
      </c>
      <c r="B2854" s="419">
        <v>100656</v>
      </c>
      <c r="C2854" s="420" t="s">
        <v>1168</v>
      </c>
      <c r="D2854" s="421" t="s">
        <v>844</v>
      </c>
      <c r="E2854" s="422">
        <v>105.02</v>
      </c>
      <c r="F2854" s="422">
        <v>15.59</v>
      </c>
      <c r="G2854" s="422">
        <v>120.61</v>
      </c>
    </row>
    <row r="2855" spans="1:7" ht="30">
      <c r="A2855" s="536" t="s">
        <v>7538</v>
      </c>
      <c r="B2855" s="419">
        <v>100652</v>
      </c>
      <c r="C2855" s="420" t="s">
        <v>7539</v>
      </c>
      <c r="D2855" s="421" t="s">
        <v>844</v>
      </c>
      <c r="E2855" s="422">
        <v>241.22000000000003</v>
      </c>
      <c r="F2855" s="422">
        <v>19.38</v>
      </c>
      <c r="G2855" s="422">
        <v>260.60000000000002</v>
      </c>
    </row>
    <row r="2856" spans="1:7" ht="30">
      <c r="A2856" s="536" t="s">
        <v>7538</v>
      </c>
      <c r="B2856" s="419">
        <v>100651</v>
      </c>
      <c r="C2856" s="420" t="s">
        <v>7540</v>
      </c>
      <c r="D2856" s="421" t="s">
        <v>844</v>
      </c>
      <c r="E2856" s="422">
        <v>126.5</v>
      </c>
      <c r="F2856" s="422">
        <v>14.62</v>
      </c>
      <c r="G2856" s="422">
        <v>141.12</v>
      </c>
    </row>
    <row r="2857" spans="1:7" ht="30">
      <c r="A2857" s="536" t="s">
        <v>7538</v>
      </c>
      <c r="B2857" s="419">
        <v>100653</v>
      </c>
      <c r="C2857" s="420" t="s">
        <v>7541</v>
      </c>
      <c r="D2857" s="421" t="s">
        <v>844</v>
      </c>
      <c r="E2857" s="422">
        <v>400.89</v>
      </c>
      <c r="F2857" s="422">
        <v>24.41</v>
      </c>
      <c r="G2857" s="422">
        <v>425.3</v>
      </c>
    </row>
    <row r="2858" spans="1:7" ht="30">
      <c r="A2858" s="536" t="s">
        <v>7538</v>
      </c>
      <c r="B2858" s="419">
        <v>100654</v>
      </c>
      <c r="C2858" s="420" t="s">
        <v>7542</v>
      </c>
      <c r="D2858" s="421" t="s">
        <v>844</v>
      </c>
      <c r="E2858" s="422">
        <v>538.25</v>
      </c>
      <c r="F2858" s="422">
        <v>27.91</v>
      </c>
      <c r="G2858" s="422">
        <v>566.16</v>
      </c>
    </row>
    <row r="2859" spans="1:7" ht="30">
      <c r="A2859" s="536" t="s">
        <v>7538</v>
      </c>
      <c r="B2859" s="419">
        <v>100655</v>
      </c>
      <c r="C2859" s="420" t="s">
        <v>7543</v>
      </c>
      <c r="D2859" s="421" t="s">
        <v>844</v>
      </c>
      <c r="E2859" s="422">
        <v>629.74</v>
      </c>
      <c r="F2859" s="422">
        <v>24.12</v>
      </c>
      <c r="G2859" s="422">
        <v>653.86</v>
      </c>
    </row>
    <row r="2860" spans="1:7" ht="45">
      <c r="A2860" s="536" t="s">
        <v>7544</v>
      </c>
      <c r="B2860" s="419">
        <v>100364</v>
      </c>
      <c r="C2860" s="420" t="s">
        <v>1411</v>
      </c>
      <c r="D2860" s="421" t="s">
        <v>843</v>
      </c>
      <c r="E2860" s="422">
        <v>2539.6800000000003</v>
      </c>
      <c r="F2860" s="422">
        <v>1086.3599999999999</v>
      </c>
      <c r="G2860" s="422">
        <v>3626.04</v>
      </c>
    </row>
    <row r="2861" spans="1:7" ht="45">
      <c r="A2861" s="536" t="s">
        <v>7544</v>
      </c>
      <c r="B2861" s="419">
        <v>100374</v>
      </c>
      <c r="C2861" s="420" t="s">
        <v>1421</v>
      </c>
      <c r="D2861" s="421" t="s">
        <v>843</v>
      </c>
      <c r="E2861" s="422">
        <v>2299.1999999999998</v>
      </c>
      <c r="F2861" s="422">
        <v>1086.45</v>
      </c>
      <c r="G2861" s="422">
        <v>3385.65</v>
      </c>
    </row>
    <row r="2862" spans="1:7" ht="45">
      <c r="A2862" s="536" t="s">
        <v>7544</v>
      </c>
      <c r="B2862" s="419">
        <v>100365</v>
      </c>
      <c r="C2862" s="420" t="s">
        <v>1412</v>
      </c>
      <c r="D2862" s="421" t="s">
        <v>843</v>
      </c>
      <c r="E2862" s="422">
        <v>2877.9399999999996</v>
      </c>
      <c r="F2862" s="422">
        <v>1327.72</v>
      </c>
      <c r="G2862" s="422">
        <v>4205.66</v>
      </c>
    </row>
    <row r="2863" spans="1:7" ht="45">
      <c r="A2863" s="536" t="s">
        <v>7544</v>
      </c>
      <c r="B2863" s="419">
        <v>100375</v>
      </c>
      <c r="C2863" s="420" t="s">
        <v>1422</v>
      </c>
      <c r="D2863" s="421" t="s">
        <v>843</v>
      </c>
      <c r="E2863" s="422">
        <v>2518.7000000000003</v>
      </c>
      <c r="F2863" s="422">
        <v>1327.81</v>
      </c>
      <c r="G2863" s="422">
        <v>3846.51</v>
      </c>
    </row>
    <row r="2864" spans="1:7" ht="45">
      <c r="A2864" s="536" t="s">
        <v>7544</v>
      </c>
      <c r="B2864" s="419">
        <v>100366</v>
      </c>
      <c r="C2864" s="420" t="s">
        <v>1413</v>
      </c>
      <c r="D2864" s="421" t="s">
        <v>843</v>
      </c>
      <c r="E2864" s="422">
        <v>3153.76</v>
      </c>
      <c r="F2864" s="422">
        <v>1327.91</v>
      </c>
      <c r="G2864" s="422">
        <v>4481.67</v>
      </c>
    </row>
    <row r="2865" spans="1:7" ht="45">
      <c r="A2865" s="536" t="s">
        <v>7544</v>
      </c>
      <c r="B2865" s="419">
        <v>100376</v>
      </c>
      <c r="C2865" s="420" t="s">
        <v>1423</v>
      </c>
      <c r="D2865" s="421" t="s">
        <v>843</v>
      </c>
      <c r="E2865" s="422">
        <v>2438.33</v>
      </c>
      <c r="F2865" s="422">
        <v>1328.01</v>
      </c>
      <c r="G2865" s="422">
        <v>3766.34</v>
      </c>
    </row>
    <row r="2866" spans="1:7" ht="45">
      <c r="A2866" s="536" t="s">
        <v>7544</v>
      </c>
      <c r="B2866" s="419">
        <v>100357</v>
      </c>
      <c r="C2866" s="420" t="s">
        <v>1404</v>
      </c>
      <c r="D2866" s="421" t="s">
        <v>843</v>
      </c>
      <c r="E2866" s="422">
        <v>895.23</v>
      </c>
      <c r="F2866" s="422">
        <v>376.03</v>
      </c>
      <c r="G2866" s="422">
        <v>1271.26</v>
      </c>
    </row>
    <row r="2867" spans="1:7" ht="45">
      <c r="A2867" s="536" t="s">
        <v>7544</v>
      </c>
      <c r="B2867" s="419">
        <v>100367</v>
      </c>
      <c r="C2867" s="420" t="s">
        <v>1414</v>
      </c>
      <c r="D2867" s="421" t="s">
        <v>843</v>
      </c>
      <c r="E2867" s="422">
        <v>862.6400000000001</v>
      </c>
      <c r="F2867" s="422">
        <v>376.07</v>
      </c>
      <c r="G2867" s="422">
        <v>1238.71</v>
      </c>
    </row>
    <row r="2868" spans="1:7" ht="45">
      <c r="A2868" s="536" t="s">
        <v>7544</v>
      </c>
      <c r="B2868" s="419">
        <v>100358</v>
      </c>
      <c r="C2868" s="420" t="s">
        <v>1405</v>
      </c>
      <c r="D2868" s="421" t="s">
        <v>843</v>
      </c>
      <c r="E2868" s="422">
        <v>1135.94</v>
      </c>
      <c r="F2868" s="422">
        <v>617.58000000000004</v>
      </c>
      <c r="G2868" s="422">
        <v>1753.52</v>
      </c>
    </row>
    <row r="2869" spans="1:7" ht="45">
      <c r="A2869" s="536" t="s">
        <v>7544</v>
      </c>
      <c r="B2869" s="419">
        <v>100368</v>
      </c>
      <c r="C2869" s="420" t="s">
        <v>1415</v>
      </c>
      <c r="D2869" s="421" t="s">
        <v>843</v>
      </c>
      <c r="E2869" s="422">
        <v>1095.8799999999999</v>
      </c>
      <c r="F2869" s="422">
        <v>617.49</v>
      </c>
      <c r="G2869" s="422">
        <v>1713.37</v>
      </c>
    </row>
    <row r="2870" spans="1:7" ht="45">
      <c r="A2870" s="536" t="s">
        <v>7544</v>
      </c>
      <c r="B2870" s="419">
        <v>100359</v>
      </c>
      <c r="C2870" s="420" t="s">
        <v>1406</v>
      </c>
      <c r="D2870" s="421" t="s">
        <v>843</v>
      </c>
      <c r="E2870" s="422">
        <v>1219.83</v>
      </c>
      <c r="F2870" s="422">
        <v>617.54</v>
      </c>
      <c r="G2870" s="422">
        <v>1837.37</v>
      </c>
    </row>
    <row r="2871" spans="1:7" ht="45">
      <c r="A2871" s="536" t="s">
        <v>7544</v>
      </c>
      <c r="B2871" s="419">
        <v>100369</v>
      </c>
      <c r="C2871" s="420" t="s">
        <v>1416</v>
      </c>
      <c r="D2871" s="421" t="s">
        <v>843</v>
      </c>
      <c r="E2871" s="422">
        <v>1179.71</v>
      </c>
      <c r="F2871" s="422">
        <v>617.52</v>
      </c>
      <c r="G2871" s="422">
        <v>1797.23</v>
      </c>
    </row>
    <row r="2872" spans="1:7" ht="45">
      <c r="A2872" s="536" t="s">
        <v>7544</v>
      </c>
      <c r="B2872" s="419">
        <v>100360</v>
      </c>
      <c r="C2872" s="420" t="s">
        <v>1407</v>
      </c>
      <c r="D2872" s="421" t="s">
        <v>843</v>
      </c>
      <c r="E2872" s="422">
        <v>1357.3999999999999</v>
      </c>
      <c r="F2872" s="422">
        <v>681.95</v>
      </c>
      <c r="G2872" s="422">
        <v>2039.35</v>
      </c>
    </row>
    <row r="2873" spans="1:7" ht="45">
      <c r="A2873" s="536" t="s">
        <v>7544</v>
      </c>
      <c r="B2873" s="419">
        <v>100370</v>
      </c>
      <c r="C2873" s="420" t="s">
        <v>1417</v>
      </c>
      <c r="D2873" s="421" t="s">
        <v>843</v>
      </c>
      <c r="E2873" s="422">
        <v>1441.7200000000003</v>
      </c>
      <c r="F2873" s="422">
        <v>681.89</v>
      </c>
      <c r="G2873" s="422">
        <v>2123.61</v>
      </c>
    </row>
    <row r="2874" spans="1:7" ht="45">
      <c r="A2874" s="536" t="s">
        <v>7544</v>
      </c>
      <c r="B2874" s="419">
        <v>100361</v>
      </c>
      <c r="C2874" s="420" t="s">
        <v>1408</v>
      </c>
      <c r="D2874" s="421" t="s">
        <v>843</v>
      </c>
      <c r="E2874" s="422">
        <v>1634.3599999999997</v>
      </c>
      <c r="F2874" s="422">
        <v>923.32</v>
      </c>
      <c r="G2874" s="422">
        <v>2557.6799999999998</v>
      </c>
    </row>
    <row r="2875" spans="1:7" ht="45">
      <c r="A2875" s="536" t="s">
        <v>7544</v>
      </c>
      <c r="B2875" s="419">
        <v>100371</v>
      </c>
      <c r="C2875" s="420" t="s">
        <v>1418</v>
      </c>
      <c r="D2875" s="421" t="s">
        <v>843</v>
      </c>
      <c r="E2875" s="422">
        <v>1527.2399999999998</v>
      </c>
      <c r="F2875" s="422">
        <v>923.4</v>
      </c>
      <c r="G2875" s="422">
        <v>2450.64</v>
      </c>
    </row>
    <row r="2876" spans="1:7" ht="45">
      <c r="A2876" s="536" t="s">
        <v>7544</v>
      </c>
      <c r="B2876" s="419">
        <v>100362</v>
      </c>
      <c r="C2876" s="420" t="s">
        <v>1409</v>
      </c>
      <c r="D2876" s="421" t="s">
        <v>843</v>
      </c>
      <c r="E2876" s="422">
        <v>2238.79</v>
      </c>
      <c r="F2876" s="422">
        <v>985.73</v>
      </c>
      <c r="G2876" s="422">
        <v>3224.52</v>
      </c>
    </row>
    <row r="2877" spans="1:7" ht="45">
      <c r="A2877" s="536" t="s">
        <v>7544</v>
      </c>
      <c r="B2877" s="419">
        <v>100372</v>
      </c>
      <c r="C2877" s="420" t="s">
        <v>1419</v>
      </c>
      <c r="D2877" s="421" t="s">
        <v>843</v>
      </c>
      <c r="E2877" s="422">
        <v>2055.17</v>
      </c>
      <c r="F2877" s="422">
        <v>985.92</v>
      </c>
      <c r="G2877" s="422">
        <v>3041.09</v>
      </c>
    </row>
    <row r="2878" spans="1:7" ht="45">
      <c r="A2878" s="536" t="s">
        <v>7544</v>
      </c>
      <c r="B2878" s="419">
        <v>100363</v>
      </c>
      <c r="C2878" s="420" t="s">
        <v>1410</v>
      </c>
      <c r="D2878" s="421" t="s">
        <v>843</v>
      </c>
      <c r="E2878" s="422">
        <v>2340.14</v>
      </c>
      <c r="F2878" s="422">
        <v>985.81</v>
      </c>
      <c r="G2878" s="422">
        <v>3325.95</v>
      </c>
    </row>
    <row r="2879" spans="1:7" ht="45">
      <c r="A2879" s="536" t="s">
        <v>7544</v>
      </c>
      <c r="B2879" s="419">
        <v>100373</v>
      </c>
      <c r="C2879" s="420" t="s">
        <v>1420</v>
      </c>
      <c r="D2879" s="421" t="s">
        <v>843</v>
      </c>
      <c r="E2879" s="422">
        <v>2156.9100000000003</v>
      </c>
      <c r="F2879" s="422">
        <v>985.89</v>
      </c>
      <c r="G2879" s="422">
        <v>3142.8</v>
      </c>
    </row>
    <row r="2880" spans="1:7" ht="45">
      <c r="A2880" s="536" t="s">
        <v>7544</v>
      </c>
      <c r="B2880" s="419">
        <v>100381</v>
      </c>
      <c r="C2880" s="420" t="s">
        <v>1430</v>
      </c>
      <c r="D2880" s="421" t="s">
        <v>96</v>
      </c>
      <c r="E2880" s="422">
        <v>42.5</v>
      </c>
      <c r="F2880" s="422">
        <v>26.91</v>
      </c>
      <c r="G2880" s="422">
        <v>69.41</v>
      </c>
    </row>
    <row r="2881" spans="1:7" ht="45">
      <c r="A2881" s="536" t="s">
        <v>7544</v>
      </c>
      <c r="B2881" s="419">
        <v>100380</v>
      </c>
      <c r="C2881" s="420" t="s">
        <v>1429</v>
      </c>
      <c r="D2881" s="421" t="s">
        <v>96</v>
      </c>
      <c r="E2881" s="422">
        <v>39.64</v>
      </c>
      <c r="F2881" s="422">
        <v>21.48</v>
      </c>
      <c r="G2881" s="422">
        <v>61.12</v>
      </c>
    </row>
    <row r="2882" spans="1:7" ht="45">
      <c r="A2882" s="536" t="s">
        <v>7544</v>
      </c>
      <c r="B2882" s="419">
        <v>100379</v>
      </c>
      <c r="C2882" s="420" t="s">
        <v>1428</v>
      </c>
      <c r="D2882" s="421" t="s">
        <v>96</v>
      </c>
      <c r="E2882" s="422">
        <v>31.91</v>
      </c>
      <c r="F2882" s="422">
        <v>13.55</v>
      </c>
      <c r="G2882" s="422">
        <v>45.46</v>
      </c>
    </row>
    <row r="2883" spans="1:7" ht="45">
      <c r="A2883" s="536" t="s">
        <v>7544</v>
      </c>
      <c r="B2883" s="419">
        <v>100384</v>
      </c>
      <c r="C2883" s="420" t="s">
        <v>1433</v>
      </c>
      <c r="D2883" s="421" t="s">
        <v>96</v>
      </c>
      <c r="E2883" s="422">
        <v>24.48</v>
      </c>
      <c r="F2883" s="422">
        <v>7.45</v>
      </c>
      <c r="G2883" s="422">
        <v>31.93</v>
      </c>
    </row>
    <row r="2884" spans="1:7" ht="45">
      <c r="A2884" s="536" t="s">
        <v>7544</v>
      </c>
      <c r="B2884" s="419">
        <v>100383</v>
      </c>
      <c r="C2884" s="420" t="s">
        <v>1432</v>
      </c>
      <c r="D2884" s="421" t="s">
        <v>96</v>
      </c>
      <c r="E2884" s="422">
        <v>24.12</v>
      </c>
      <c r="F2884" s="422">
        <v>5.86</v>
      </c>
      <c r="G2884" s="422">
        <v>29.98</v>
      </c>
    </row>
    <row r="2885" spans="1:7" ht="45">
      <c r="A2885" s="536" t="s">
        <v>7544</v>
      </c>
      <c r="B2885" s="419">
        <v>100382</v>
      </c>
      <c r="C2885" s="420" t="s">
        <v>1431</v>
      </c>
      <c r="D2885" s="421" t="s">
        <v>96</v>
      </c>
      <c r="E2885" s="422">
        <v>22.549999999999997</v>
      </c>
      <c r="F2885" s="422">
        <v>5.08</v>
      </c>
      <c r="G2885" s="422">
        <v>27.63</v>
      </c>
    </row>
    <row r="2886" spans="1:7" ht="45">
      <c r="A2886" s="536" t="s">
        <v>7544</v>
      </c>
      <c r="B2886" s="419">
        <v>100387</v>
      </c>
      <c r="C2886" s="420" t="s">
        <v>1436</v>
      </c>
      <c r="D2886" s="421" t="s">
        <v>96</v>
      </c>
      <c r="E2886" s="422">
        <v>45.14</v>
      </c>
      <c r="F2886" s="422">
        <v>19.510000000000002</v>
      </c>
      <c r="G2886" s="422">
        <v>64.650000000000006</v>
      </c>
    </row>
    <row r="2887" spans="1:7" ht="45">
      <c r="A2887" s="536" t="s">
        <v>7544</v>
      </c>
      <c r="B2887" s="419">
        <v>100386</v>
      </c>
      <c r="C2887" s="420" t="s">
        <v>1435</v>
      </c>
      <c r="D2887" s="421" t="s">
        <v>96</v>
      </c>
      <c r="E2887" s="422">
        <v>37.11</v>
      </c>
      <c r="F2887" s="422">
        <v>15.21</v>
      </c>
      <c r="G2887" s="422">
        <v>52.32</v>
      </c>
    </row>
    <row r="2888" spans="1:7" ht="45">
      <c r="A2888" s="536" t="s">
        <v>7544</v>
      </c>
      <c r="B2888" s="419">
        <v>100385</v>
      </c>
      <c r="C2888" s="420" t="s">
        <v>1434</v>
      </c>
      <c r="D2888" s="421" t="s">
        <v>96</v>
      </c>
      <c r="E2888" s="422">
        <v>30.129999999999995</v>
      </c>
      <c r="F2888" s="422">
        <v>10.1</v>
      </c>
      <c r="G2888" s="422">
        <v>40.229999999999997</v>
      </c>
    </row>
    <row r="2889" spans="1:7" ht="45">
      <c r="A2889" s="536" t="s">
        <v>7544</v>
      </c>
      <c r="B2889" s="419">
        <v>100377</v>
      </c>
      <c r="C2889" s="420" t="s">
        <v>1447</v>
      </c>
      <c r="D2889" s="421" t="s">
        <v>1068</v>
      </c>
      <c r="E2889" s="422">
        <v>10.210000000000001</v>
      </c>
      <c r="F2889" s="422">
        <v>1.79</v>
      </c>
      <c r="G2889" s="422">
        <v>12</v>
      </c>
    </row>
    <row r="2890" spans="1:7" ht="45">
      <c r="A2890" s="536" t="s">
        <v>7544</v>
      </c>
      <c r="B2890" s="419">
        <v>100378</v>
      </c>
      <c r="C2890" s="420" t="s">
        <v>1448</v>
      </c>
      <c r="D2890" s="421" t="s">
        <v>1068</v>
      </c>
      <c r="E2890" s="422">
        <v>9.5100000000000016</v>
      </c>
      <c r="F2890" s="422">
        <v>1.62</v>
      </c>
      <c r="G2890" s="422">
        <v>11.13</v>
      </c>
    </row>
    <row r="2891" spans="1:7" ht="45">
      <c r="A2891" s="536" t="s">
        <v>7544</v>
      </c>
      <c r="B2891" s="419">
        <v>92596</v>
      </c>
      <c r="C2891" s="420" t="s">
        <v>7545</v>
      </c>
      <c r="D2891" s="421" t="s">
        <v>843</v>
      </c>
      <c r="E2891" s="422">
        <v>1640.6399999999999</v>
      </c>
      <c r="F2891" s="422">
        <v>334.36</v>
      </c>
      <c r="G2891" s="422">
        <v>1975</v>
      </c>
    </row>
    <row r="2892" spans="1:7" ht="45">
      <c r="A2892" s="536" t="s">
        <v>7544</v>
      </c>
      <c r="B2892" s="419">
        <v>92616</v>
      </c>
      <c r="C2892" s="420" t="s">
        <v>7546</v>
      </c>
      <c r="D2892" s="421" t="s">
        <v>843</v>
      </c>
      <c r="E2892" s="422">
        <v>1552.58</v>
      </c>
      <c r="F2892" s="422">
        <v>334.36</v>
      </c>
      <c r="G2892" s="422">
        <v>1886.94</v>
      </c>
    </row>
    <row r="2893" spans="1:7" ht="45">
      <c r="A2893" s="536" t="s">
        <v>7544</v>
      </c>
      <c r="B2893" s="419">
        <v>92598</v>
      </c>
      <c r="C2893" s="420" t="s">
        <v>7547</v>
      </c>
      <c r="D2893" s="421" t="s">
        <v>843</v>
      </c>
      <c r="E2893" s="422">
        <v>1756.7000000000003</v>
      </c>
      <c r="F2893" s="422">
        <v>334.35</v>
      </c>
      <c r="G2893" s="422">
        <v>2091.0500000000002</v>
      </c>
    </row>
    <row r="2894" spans="1:7" ht="45">
      <c r="A2894" s="536" t="s">
        <v>7544</v>
      </c>
      <c r="B2894" s="419">
        <v>92618</v>
      </c>
      <c r="C2894" s="420" t="s">
        <v>7548</v>
      </c>
      <c r="D2894" s="421" t="s">
        <v>843</v>
      </c>
      <c r="E2894" s="422">
        <v>1668.5</v>
      </c>
      <c r="F2894" s="422">
        <v>334.49</v>
      </c>
      <c r="G2894" s="422">
        <v>2002.99</v>
      </c>
    </row>
    <row r="2895" spans="1:7" ht="45">
      <c r="A2895" s="536" t="s">
        <v>7544</v>
      </c>
      <c r="B2895" s="419">
        <v>92600</v>
      </c>
      <c r="C2895" s="420" t="s">
        <v>7549</v>
      </c>
      <c r="D2895" s="421" t="s">
        <v>843</v>
      </c>
      <c r="E2895" s="422">
        <v>1902.1100000000001</v>
      </c>
      <c r="F2895" s="422">
        <v>334.35</v>
      </c>
      <c r="G2895" s="422">
        <v>2236.46</v>
      </c>
    </row>
    <row r="2896" spans="1:7" ht="45">
      <c r="A2896" s="536" t="s">
        <v>7544</v>
      </c>
      <c r="B2896" s="419">
        <v>92620</v>
      </c>
      <c r="C2896" s="420" t="s">
        <v>7550</v>
      </c>
      <c r="D2896" s="421" t="s">
        <v>843</v>
      </c>
      <c r="E2896" s="422">
        <v>1784.6599999999999</v>
      </c>
      <c r="F2896" s="422">
        <v>334.38</v>
      </c>
      <c r="G2896" s="422">
        <v>2119.04</v>
      </c>
    </row>
    <row r="2897" spans="1:7" ht="45">
      <c r="A2897" s="536" t="s">
        <v>7544</v>
      </c>
      <c r="B2897" s="419">
        <v>92582</v>
      </c>
      <c r="C2897" s="420" t="s">
        <v>7551</v>
      </c>
      <c r="D2897" s="421" t="s">
        <v>843</v>
      </c>
      <c r="E2897" s="422">
        <v>595.82999999999993</v>
      </c>
      <c r="F2897" s="422">
        <v>140.30000000000001</v>
      </c>
      <c r="G2897" s="422">
        <v>736.13</v>
      </c>
    </row>
    <row r="2898" spans="1:7" ht="45">
      <c r="A2898" s="536" t="s">
        <v>7544</v>
      </c>
      <c r="B2898" s="419">
        <v>92602</v>
      </c>
      <c r="C2898" s="420" t="s">
        <v>7552</v>
      </c>
      <c r="D2898" s="421" t="s">
        <v>843</v>
      </c>
      <c r="E2898" s="422">
        <v>595.82999999999993</v>
      </c>
      <c r="F2898" s="422">
        <v>140.30000000000001</v>
      </c>
      <c r="G2898" s="422">
        <v>736.13</v>
      </c>
    </row>
    <row r="2899" spans="1:7" ht="45">
      <c r="A2899" s="536" t="s">
        <v>7544</v>
      </c>
      <c r="B2899" s="419">
        <v>92584</v>
      </c>
      <c r="C2899" s="420" t="s">
        <v>7553</v>
      </c>
      <c r="D2899" s="421" t="s">
        <v>843</v>
      </c>
      <c r="E2899" s="422">
        <v>711.92000000000007</v>
      </c>
      <c r="F2899" s="422">
        <v>140.27000000000001</v>
      </c>
      <c r="G2899" s="422">
        <v>852.19</v>
      </c>
    </row>
    <row r="2900" spans="1:7" ht="45">
      <c r="A2900" s="536" t="s">
        <v>7544</v>
      </c>
      <c r="B2900" s="419">
        <v>92604</v>
      </c>
      <c r="C2900" s="420" t="s">
        <v>7554</v>
      </c>
      <c r="D2900" s="421" t="s">
        <v>843</v>
      </c>
      <c r="E2900" s="422">
        <v>682.54000000000008</v>
      </c>
      <c r="F2900" s="422">
        <v>140.29</v>
      </c>
      <c r="G2900" s="422">
        <v>822.83</v>
      </c>
    </row>
    <row r="2901" spans="1:7" ht="45">
      <c r="A2901" s="536" t="s">
        <v>7544</v>
      </c>
      <c r="B2901" s="419">
        <v>92586</v>
      </c>
      <c r="C2901" s="420" t="s">
        <v>7555</v>
      </c>
      <c r="D2901" s="421" t="s">
        <v>843</v>
      </c>
      <c r="E2901" s="422">
        <v>827.95</v>
      </c>
      <c r="F2901" s="422">
        <v>140.29</v>
      </c>
      <c r="G2901" s="422">
        <v>968.24</v>
      </c>
    </row>
    <row r="2902" spans="1:7" ht="45">
      <c r="A2902" s="536" t="s">
        <v>7544</v>
      </c>
      <c r="B2902" s="419">
        <v>92606</v>
      </c>
      <c r="C2902" s="420" t="s">
        <v>7556</v>
      </c>
      <c r="D2902" s="421" t="s">
        <v>843</v>
      </c>
      <c r="E2902" s="422">
        <v>798.62</v>
      </c>
      <c r="F2902" s="422">
        <v>140.27000000000001</v>
      </c>
      <c r="G2902" s="422">
        <v>938.89</v>
      </c>
    </row>
    <row r="2903" spans="1:7" ht="45">
      <c r="A2903" s="536" t="s">
        <v>7544</v>
      </c>
      <c r="B2903" s="419">
        <v>92588</v>
      </c>
      <c r="C2903" s="420" t="s">
        <v>7557</v>
      </c>
      <c r="D2903" s="421" t="s">
        <v>843</v>
      </c>
      <c r="E2903" s="422">
        <v>1030.8900000000001</v>
      </c>
      <c r="F2903" s="422">
        <v>203.55</v>
      </c>
      <c r="G2903" s="422">
        <v>1234.44</v>
      </c>
    </row>
    <row r="2904" spans="1:7" ht="45">
      <c r="A2904" s="536" t="s">
        <v>7544</v>
      </c>
      <c r="B2904" s="419">
        <v>92608</v>
      </c>
      <c r="C2904" s="420" t="s">
        <v>7558</v>
      </c>
      <c r="D2904" s="421" t="s">
        <v>843</v>
      </c>
      <c r="E2904" s="422">
        <v>972.22</v>
      </c>
      <c r="F2904" s="422">
        <v>203.51</v>
      </c>
      <c r="G2904" s="422">
        <v>1175.73</v>
      </c>
    </row>
    <row r="2905" spans="1:7" ht="45">
      <c r="A2905" s="536" t="s">
        <v>7544</v>
      </c>
      <c r="B2905" s="419">
        <v>92590</v>
      </c>
      <c r="C2905" s="420" t="s">
        <v>7559</v>
      </c>
      <c r="D2905" s="421" t="s">
        <v>843</v>
      </c>
      <c r="E2905" s="422">
        <v>1146.98</v>
      </c>
      <c r="F2905" s="422">
        <v>203.51</v>
      </c>
      <c r="G2905" s="422">
        <v>1350.49</v>
      </c>
    </row>
    <row r="2906" spans="1:7" ht="45">
      <c r="A2906" s="536" t="s">
        <v>7544</v>
      </c>
      <c r="B2906" s="419">
        <v>92610</v>
      </c>
      <c r="C2906" s="420" t="s">
        <v>7560</v>
      </c>
      <c r="D2906" s="421" t="s">
        <v>843</v>
      </c>
      <c r="E2906" s="422">
        <v>1088.21</v>
      </c>
      <c r="F2906" s="422">
        <v>203.58</v>
      </c>
      <c r="G2906" s="422">
        <v>1291.79</v>
      </c>
    </row>
    <row r="2907" spans="1:7" ht="45">
      <c r="A2907" s="536" t="s">
        <v>7544</v>
      </c>
      <c r="B2907" s="419">
        <v>92592</v>
      </c>
      <c r="C2907" s="420" t="s">
        <v>7561</v>
      </c>
      <c r="D2907" s="421" t="s">
        <v>843</v>
      </c>
      <c r="E2907" s="422">
        <v>1278.08</v>
      </c>
      <c r="F2907" s="422">
        <v>245.98</v>
      </c>
      <c r="G2907" s="422">
        <v>1524.06</v>
      </c>
    </row>
    <row r="2908" spans="1:7" ht="45">
      <c r="A2908" s="536" t="s">
        <v>7544</v>
      </c>
      <c r="B2908" s="419">
        <v>92612</v>
      </c>
      <c r="C2908" s="420" t="s">
        <v>7562</v>
      </c>
      <c r="D2908" s="421" t="s">
        <v>843</v>
      </c>
      <c r="E2908" s="422">
        <v>1219.4699999999998</v>
      </c>
      <c r="F2908" s="422">
        <v>245.88</v>
      </c>
      <c r="G2908" s="422">
        <v>1465.35</v>
      </c>
    </row>
    <row r="2909" spans="1:7" ht="45">
      <c r="A2909" s="536" t="s">
        <v>7544</v>
      </c>
      <c r="B2909" s="419">
        <v>92594</v>
      </c>
      <c r="C2909" s="420" t="s">
        <v>7563</v>
      </c>
      <c r="D2909" s="421" t="s">
        <v>843</v>
      </c>
      <c r="E2909" s="422">
        <v>1495.17</v>
      </c>
      <c r="F2909" s="422">
        <v>266.33</v>
      </c>
      <c r="G2909" s="422">
        <v>1761.5</v>
      </c>
    </row>
    <row r="2910" spans="1:7" ht="45">
      <c r="A2910" s="536" t="s">
        <v>7544</v>
      </c>
      <c r="B2910" s="419">
        <v>92614</v>
      </c>
      <c r="C2910" s="420" t="s">
        <v>7564</v>
      </c>
      <c r="D2910" s="421" t="s">
        <v>843</v>
      </c>
      <c r="E2910" s="422">
        <v>1377.75</v>
      </c>
      <c r="F2910" s="422">
        <v>266.33999999999997</v>
      </c>
      <c r="G2910" s="422">
        <v>1644.09</v>
      </c>
    </row>
    <row r="2911" spans="1:7" ht="45">
      <c r="A2911" s="536" t="s">
        <v>7544</v>
      </c>
      <c r="B2911" s="419">
        <v>92552</v>
      </c>
      <c r="C2911" s="420" t="s">
        <v>1391</v>
      </c>
      <c r="D2911" s="421" t="s">
        <v>843</v>
      </c>
      <c r="E2911" s="422">
        <v>2088.19</v>
      </c>
      <c r="F2911" s="422">
        <v>965.61</v>
      </c>
      <c r="G2911" s="422">
        <v>3053.8</v>
      </c>
    </row>
    <row r="2912" spans="1:7" ht="45">
      <c r="A2912" s="536" t="s">
        <v>7544</v>
      </c>
      <c r="B2912" s="419">
        <v>92562</v>
      </c>
      <c r="C2912" s="420" t="s">
        <v>1401</v>
      </c>
      <c r="D2912" s="421" t="s">
        <v>843</v>
      </c>
      <c r="E2912" s="422">
        <v>2019.4499999999998</v>
      </c>
      <c r="F2912" s="422">
        <v>965.69</v>
      </c>
      <c r="G2912" s="422">
        <v>2985.14</v>
      </c>
    </row>
    <row r="2913" spans="1:7" ht="45">
      <c r="A2913" s="536" t="s">
        <v>7544</v>
      </c>
      <c r="B2913" s="419">
        <v>92553</v>
      </c>
      <c r="C2913" s="420" t="s">
        <v>1392</v>
      </c>
      <c r="D2913" s="421" t="s">
        <v>843</v>
      </c>
      <c r="E2913" s="422">
        <v>2332.0600000000004</v>
      </c>
      <c r="F2913" s="422">
        <v>1207.26</v>
      </c>
      <c r="G2913" s="422">
        <v>3539.32</v>
      </c>
    </row>
    <row r="2914" spans="1:7" ht="45">
      <c r="A2914" s="536" t="s">
        <v>7544</v>
      </c>
      <c r="B2914" s="419">
        <v>92563</v>
      </c>
      <c r="C2914" s="420" t="s">
        <v>1402</v>
      </c>
      <c r="D2914" s="421" t="s">
        <v>843</v>
      </c>
      <c r="E2914" s="422">
        <v>2251.84</v>
      </c>
      <c r="F2914" s="422">
        <v>1207.2</v>
      </c>
      <c r="G2914" s="422">
        <v>3459.04</v>
      </c>
    </row>
    <row r="2915" spans="1:7" ht="45">
      <c r="A2915" s="536" t="s">
        <v>7544</v>
      </c>
      <c r="B2915" s="419">
        <v>92554</v>
      </c>
      <c r="C2915" s="420" t="s">
        <v>1393</v>
      </c>
      <c r="D2915" s="421" t="s">
        <v>843</v>
      </c>
      <c r="E2915" s="422">
        <v>2453.13</v>
      </c>
      <c r="F2915" s="422">
        <v>1207.1600000000001</v>
      </c>
      <c r="G2915" s="422">
        <v>3660.29</v>
      </c>
    </row>
    <row r="2916" spans="1:7" ht="45">
      <c r="A2916" s="536" t="s">
        <v>7544</v>
      </c>
      <c r="B2916" s="419">
        <v>92564</v>
      </c>
      <c r="C2916" s="420" t="s">
        <v>1403</v>
      </c>
      <c r="D2916" s="421" t="s">
        <v>843</v>
      </c>
      <c r="E2916" s="422">
        <v>2354.8199999999997</v>
      </c>
      <c r="F2916" s="422">
        <v>1207.1400000000001</v>
      </c>
      <c r="G2916" s="422">
        <v>3561.96</v>
      </c>
    </row>
    <row r="2917" spans="1:7" ht="45">
      <c r="A2917" s="536" t="s">
        <v>7544</v>
      </c>
      <c r="B2917" s="419">
        <v>92545</v>
      </c>
      <c r="C2917" s="420" t="s">
        <v>1384</v>
      </c>
      <c r="D2917" s="421" t="s">
        <v>843</v>
      </c>
      <c r="E2917" s="422">
        <v>848.59000000000015</v>
      </c>
      <c r="F2917" s="422">
        <v>376.09</v>
      </c>
      <c r="G2917" s="422">
        <v>1224.68</v>
      </c>
    </row>
    <row r="2918" spans="1:7" ht="45">
      <c r="A2918" s="536" t="s">
        <v>7544</v>
      </c>
      <c r="B2918" s="419">
        <v>92555</v>
      </c>
      <c r="C2918" s="420" t="s">
        <v>1394</v>
      </c>
      <c r="D2918" s="421" t="s">
        <v>843</v>
      </c>
      <c r="E2918" s="422">
        <v>832.36000000000013</v>
      </c>
      <c r="F2918" s="422">
        <v>376.05</v>
      </c>
      <c r="G2918" s="422">
        <v>1208.4100000000001</v>
      </c>
    </row>
    <row r="2919" spans="1:7" ht="45">
      <c r="A2919" s="536" t="s">
        <v>7544</v>
      </c>
      <c r="B2919" s="419">
        <v>92546</v>
      </c>
      <c r="C2919" s="420" t="s">
        <v>1385</v>
      </c>
      <c r="D2919" s="421" t="s">
        <v>843</v>
      </c>
      <c r="E2919" s="422">
        <v>1021.1200000000001</v>
      </c>
      <c r="F2919" s="422">
        <v>496.82</v>
      </c>
      <c r="G2919" s="422">
        <v>1517.94</v>
      </c>
    </row>
    <row r="2920" spans="1:7" ht="45">
      <c r="A2920" s="536" t="s">
        <v>7544</v>
      </c>
      <c r="B2920" s="419">
        <v>92556</v>
      </c>
      <c r="C2920" s="420" t="s">
        <v>1395</v>
      </c>
      <c r="D2920" s="421" t="s">
        <v>843</v>
      </c>
      <c r="E2920" s="422">
        <v>992.56000000000006</v>
      </c>
      <c r="F2920" s="422">
        <v>496.87</v>
      </c>
      <c r="G2920" s="422">
        <v>1489.43</v>
      </c>
    </row>
    <row r="2921" spans="1:7" ht="45">
      <c r="A2921" s="536" t="s">
        <v>7544</v>
      </c>
      <c r="B2921" s="419">
        <v>92547</v>
      </c>
      <c r="C2921" s="420" t="s">
        <v>1386</v>
      </c>
      <c r="D2921" s="421" t="s">
        <v>843</v>
      </c>
      <c r="E2921" s="422">
        <v>1102.8499999999999</v>
      </c>
      <c r="F2921" s="422">
        <v>496.86</v>
      </c>
      <c r="G2921" s="422">
        <v>1599.71</v>
      </c>
    </row>
    <row r="2922" spans="1:7" ht="45">
      <c r="A2922" s="536" t="s">
        <v>7544</v>
      </c>
      <c r="B2922" s="419">
        <v>92557</v>
      </c>
      <c r="C2922" s="420" t="s">
        <v>1396</v>
      </c>
      <c r="D2922" s="421" t="s">
        <v>843</v>
      </c>
      <c r="E2922" s="422">
        <v>1074.3800000000001</v>
      </c>
      <c r="F2922" s="422">
        <v>496.81</v>
      </c>
      <c r="G2922" s="422">
        <v>1571.19</v>
      </c>
    </row>
    <row r="2923" spans="1:7" ht="45">
      <c r="A2923" s="536" t="s">
        <v>7544</v>
      </c>
      <c r="B2923" s="419">
        <v>92548</v>
      </c>
      <c r="C2923" s="420" t="s">
        <v>1387</v>
      </c>
      <c r="D2923" s="421" t="s">
        <v>843</v>
      </c>
      <c r="E2923" s="422">
        <v>1223.23</v>
      </c>
      <c r="F2923" s="422">
        <v>561.20000000000005</v>
      </c>
      <c r="G2923" s="422">
        <v>1784.43</v>
      </c>
    </row>
    <row r="2924" spans="1:7" ht="45">
      <c r="A2924" s="536" t="s">
        <v>7544</v>
      </c>
      <c r="B2924" s="419">
        <v>92558</v>
      </c>
      <c r="C2924" s="420" t="s">
        <v>1397</v>
      </c>
      <c r="D2924" s="421" t="s">
        <v>843</v>
      </c>
      <c r="E2924" s="422">
        <v>1206.94</v>
      </c>
      <c r="F2924" s="422">
        <v>561.21</v>
      </c>
      <c r="G2924" s="422">
        <v>1768.15</v>
      </c>
    </row>
    <row r="2925" spans="1:7" ht="45">
      <c r="A2925" s="536" t="s">
        <v>7544</v>
      </c>
      <c r="B2925" s="419">
        <v>92549</v>
      </c>
      <c r="C2925" s="420" t="s">
        <v>1388</v>
      </c>
      <c r="D2925" s="421" t="s">
        <v>843</v>
      </c>
      <c r="E2925" s="422">
        <v>1457.8200000000002</v>
      </c>
      <c r="F2925" s="422">
        <v>802.71</v>
      </c>
      <c r="G2925" s="422">
        <v>2260.5300000000002</v>
      </c>
    </row>
    <row r="2926" spans="1:7" ht="45">
      <c r="A2926" s="536" t="s">
        <v>7544</v>
      </c>
      <c r="B2926" s="419">
        <v>92559</v>
      </c>
      <c r="C2926" s="420" t="s">
        <v>1398</v>
      </c>
      <c r="D2926" s="421" t="s">
        <v>843</v>
      </c>
      <c r="E2926" s="422">
        <v>1427.58</v>
      </c>
      <c r="F2926" s="422">
        <v>802.65</v>
      </c>
      <c r="G2926" s="422">
        <v>2230.23</v>
      </c>
    </row>
    <row r="2927" spans="1:7" ht="45">
      <c r="A2927" s="536" t="s">
        <v>7544</v>
      </c>
      <c r="B2927" s="419">
        <v>92550</v>
      </c>
      <c r="C2927" s="420" t="s">
        <v>1389</v>
      </c>
      <c r="D2927" s="421" t="s">
        <v>843</v>
      </c>
      <c r="E2927" s="422">
        <v>1826.3600000000001</v>
      </c>
      <c r="F2927" s="422">
        <v>865</v>
      </c>
      <c r="G2927" s="422">
        <v>2691.36</v>
      </c>
    </row>
    <row r="2928" spans="1:7" ht="45">
      <c r="A2928" s="536" t="s">
        <v>7544</v>
      </c>
      <c r="B2928" s="419">
        <v>92560</v>
      </c>
      <c r="C2928" s="420" t="s">
        <v>1399</v>
      </c>
      <c r="D2928" s="421" t="s">
        <v>843</v>
      </c>
      <c r="E2928" s="422">
        <v>1784.8400000000001</v>
      </c>
      <c r="F2928" s="422">
        <v>865.25</v>
      </c>
      <c r="G2928" s="422">
        <v>2650.09</v>
      </c>
    </row>
    <row r="2929" spans="1:7" ht="45">
      <c r="A2929" s="536" t="s">
        <v>7544</v>
      </c>
      <c r="B2929" s="419">
        <v>92551</v>
      </c>
      <c r="C2929" s="420" t="s">
        <v>1390</v>
      </c>
      <c r="D2929" s="421" t="s">
        <v>843</v>
      </c>
      <c r="E2929" s="422">
        <v>1931.7400000000002</v>
      </c>
      <c r="F2929" s="422">
        <v>865.04</v>
      </c>
      <c r="G2929" s="422">
        <v>2796.78</v>
      </c>
    </row>
    <row r="2930" spans="1:7" ht="45">
      <c r="A2930" s="536" t="s">
        <v>7544</v>
      </c>
      <c r="B2930" s="419">
        <v>92561</v>
      </c>
      <c r="C2930" s="420" t="s">
        <v>1400</v>
      </c>
      <c r="D2930" s="421" t="s">
        <v>843</v>
      </c>
      <c r="E2930" s="422">
        <v>1891.6000000000001</v>
      </c>
      <c r="F2930" s="422">
        <v>865.03</v>
      </c>
      <c r="G2930" s="422">
        <v>2756.63</v>
      </c>
    </row>
    <row r="2931" spans="1:7" ht="45">
      <c r="A2931" s="536" t="s">
        <v>7544</v>
      </c>
      <c r="B2931" s="419">
        <v>92262</v>
      </c>
      <c r="C2931" s="420" t="s">
        <v>1427</v>
      </c>
      <c r="D2931" s="421" t="s">
        <v>843</v>
      </c>
      <c r="E2931" s="422">
        <v>497.50999999999993</v>
      </c>
      <c r="F2931" s="422">
        <v>362.04</v>
      </c>
      <c r="G2931" s="422">
        <v>859.55</v>
      </c>
    </row>
    <row r="2932" spans="1:7" ht="45">
      <c r="A2932" s="536" t="s">
        <v>7544</v>
      </c>
      <c r="B2932" s="419">
        <v>92259</v>
      </c>
      <c r="C2932" s="420" t="s">
        <v>1424</v>
      </c>
      <c r="D2932" s="421" t="s">
        <v>843</v>
      </c>
      <c r="E2932" s="422">
        <v>418.84000000000003</v>
      </c>
      <c r="F2932" s="422">
        <v>134.66</v>
      </c>
      <c r="G2932" s="422">
        <v>553.5</v>
      </c>
    </row>
    <row r="2933" spans="1:7" ht="45">
      <c r="A2933" s="536" t="s">
        <v>7544</v>
      </c>
      <c r="B2933" s="419">
        <v>92260</v>
      </c>
      <c r="C2933" s="420" t="s">
        <v>1425</v>
      </c>
      <c r="D2933" s="421" t="s">
        <v>843</v>
      </c>
      <c r="E2933" s="422">
        <v>441.16000000000008</v>
      </c>
      <c r="F2933" s="422">
        <v>199.03</v>
      </c>
      <c r="G2933" s="422">
        <v>640.19000000000005</v>
      </c>
    </row>
    <row r="2934" spans="1:7" ht="45">
      <c r="A2934" s="536" t="s">
        <v>7544</v>
      </c>
      <c r="B2934" s="419">
        <v>92261</v>
      </c>
      <c r="C2934" s="420" t="s">
        <v>1426</v>
      </c>
      <c r="D2934" s="421" t="s">
        <v>843</v>
      </c>
      <c r="E2934" s="422">
        <v>462.72</v>
      </c>
      <c r="F2934" s="422">
        <v>261.51</v>
      </c>
      <c r="G2934" s="422">
        <v>724.23</v>
      </c>
    </row>
    <row r="2935" spans="1:7" ht="45">
      <c r="A2935" s="536" t="s">
        <v>7544</v>
      </c>
      <c r="B2935" s="419">
        <v>92258</v>
      </c>
      <c r="C2935" s="420" t="s">
        <v>1446</v>
      </c>
      <c r="D2935" s="421" t="s">
        <v>843</v>
      </c>
      <c r="E2935" s="422">
        <v>175.84</v>
      </c>
      <c r="F2935" s="422">
        <v>253.03</v>
      </c>
      <c r="G2935" s="422">
        <v>428.87</v>
      </c>
    </row>
    <row r="2936" spans="1:7" ht="45">
      <c r="A2936" s="536" t="s">
        <v>7544</v>
      </c>
      <c r="B2936" s="419">
        <v>92255</v>
      </c>
      <c r="C2936" s="420" t="s">
        <v>1443</v>
      </c>
      <c r="D2936" s="421" t="s">
        <v>843</v>
      </c>
      <c r="E2936" s="422">
        <v>121.19999999999999</v>
      </c>
      <c r="F2936" s="422">
        <v>99.56</v>
      </c>
      <c r="G2936" s="422">
        <v>220.76</v>
      </c>
    </row>
    <row r="2937" spans="1:7" ht="45">
      <c r="A2937" s="536" t="s">
        <v>7544</v>
      </c>
      <c r="B2937" s="419">
        <v>92256</v>
      </c>
      <c r="C2937" s="420" t="s">
        <v>1444</v>
      </c>
      <c r="D2937" s="421" t="s">
        <v>843</v>
      </c>
      <c r="E2937" s="422">
        <v>136.41</v>
      </c>
      <c r="F2937" s="422">
        <v>142.47</v>
      </c>
      <c r="G2937" s="422">
        <v>278.88</v>
      </c>
    </row>
    <row r="2938" spans="1:7" ht="45">
      <c r="A2938" s="536" t="s">
        <v>7544</v>
      </c>
      <c r="B2938" s="419">
        <v>92257</v>
      </c>
      <c r="C2938" s="420" t="s">
        <v>1445</v>
      </c>
      <c r="D2938" s="421" t="s">
        <v>843</v>
      </c>
      <c r="E2938" s="422">
        <v>151.54999999999998</v>
      </c>
      <c r="F2938" s="422">
        <v>184.84</v>
      </c>
      <c r="G2938" s="422">
        <v>336.39</v>
      </c>
    </row>
    <row r="2939" spans="1:7" ht="45">
      <c r="A2939" s="536" t="s">
        <v>7544</v>
      </c>
      <c r="B2939" s="419">
        <v>100393</v>
      </c>
      <c r="C2939" s="420" t="s">
        <v>1377</v>
      </c>
      <c r="D2939" s="421" t="s">
        <v>96</v>
      </c>
      <c r="E2939" s="422">
        <v>12.660000000000002</v>
      </c>
      <c r="F2939" s="422">
        <v>12.6</v>
      </c>
      <c r="G2939" s="422">
        <v>25.26</v>
      </c>
    </row>
    <row r="2940" spans="1:7" ht="45">
      <c r="A2940" s="536" t="s">
        <v>7544</v>
      </c>
      <c r="B2940" s="419">
        <v>100389</v>
      </c>
      <c r="C2940" s="420" t="s">
        <v>1373</v>
      </c>
      <c r="D2940" s="421" t="s">
        <v>96</v>
      </c>
      <c r="E2940" s="422">
        <v>10.909999999999998</v>
      </c>
      <c r="F2940" s="422">
        <v>11.13</v>
      </c>
      <c r="G2940" s="422">
        <v>22.04</v>
      </c>
    </row>
    <row r="2941" spans="1:7" ht="45">
      <c r="A2941" s="536" t="s">
        <v>7544</v>
      </c>
      <c r="B2941" s="419">
        <v>100395</v>
      </c>
      <c r="C2941" s="420" t="s">
        <v>1379</v>
      </c>
      <c r="D2941" s="421" t="s">
        <v>96</v>
      </c>
      <c r="E2941" s="422">
        <v>14.05</v>
      </c>
      <c r="F2941" s="422">
        <v>16.34</v>
      </c>
      <c r="G2941" s="422">
        <v>30.39</v>
      </c>
    </row>
    <row r="2942" spans="1:7" ht="45">
      <c r="A2942" s="536" t="s">
        <v>7544</v>
      </c>
      <c r="B2942" s="419">
        <v>100391</v>
      </c>
      <c r="C2942" s="420" t="s">
        <v>1375</v>
      </c>
      <c r="D2942" s="421" t="s">
        <v>96</v>
      </c>
      <c r="E2942" s="422">
        <v>11.84</v>
      </c>
      <c r="F2942" s="422">
        <v>13.57</v>
      </c>
      <c r="G2942" s="422">
        <v>25.41</v>
      </c>
    </row>
    <row r="2943" spans="1:7" ht="45">
      <c r="A2943" s="536" t="s">
        <v>7544</v>
      </c>
      <c r="B2943" s="419">
        <v>100392</v>
      </c>
      <c r="C2943" s="420" t="s">
        <v>1376</v>
      </c>
      <c r="D2943" s="421" t="s">
        <v>96</v>
      </c>
      <c r="E2943" s="422">
        <v>11.170000000000002</v>
      </c>
      <c r="F2943" s="422">
        <v>8.02</v>
      </c>
      <c r="G2943" s="422">
        <v>19.190000000000001</v>
      </c>
    </row>
    <row r="2944" spans="1:7" ht="45">
      <c r="A2944" s="536" t="s">
        <v>7544</v>
      </c>
      <c r="B2944" s="419">
        <v>100388</v>
      </c>
      <c r="C2944" s="420" t="s">
        <v>1372</v>
      </c>
      <c r="D2944" s="421" t="s">
        <v>96</v>
      </c>
      <c r="E2944" s="422">
        <v>14.15</v>
      </c>
      <c r="F2944" s="422">
        <v>10.28</v>
      </c>
      <c r="G2944" s="422">
        <v>24.43</v>
      </c>
    </row>
    <row r="2945" spans="1:7" ht="45">
      <c r="A2945" s="536" t="s">
        <v>7544</v>
      </c>
      <c r="B2945" s="419">
        <v>100394</v>
      </c>
      <c r="C2945" s="420" t="s">
        <v>1378</v>
      </c>
      <c r="D2945" s="421" t="s">
        <v>96</v>
      </c>
      <c r="E2945" s="422">
        <v>12.25</v>
      </c>
      <c r="F2945" s="422">
        <v>10.95</v>
      </c>
      <c r="G2945" s="422">
        <v>23.2</v>
      </c>
    </row>
    <row r="2946" spans="1:7" ht="45">
      <c r="A2946" s="536" t="s">
        <v>7544</v>
      </c>
      <c r="B2946" s="419">
        <v>100390</v>
      </c>
      <c r="C2946" s="420" t="s">
        <v>1374</v>
      </c>
      <c r="D2946" s="421" t="s">
        <v>96</v>
      </c>
      <c r="E2946" s="422">
        <v>15.510000000000002</v>
      </c>
      <c r="F2946" s="422">
        <v>14.02</v>
      </c>
      <c r="G2946" s="422">
        <v>29.53</v>
      </c>
    </row>
    <row r="2947" spans="1:7" ht="45">
      <c r="A2947" s="536" t="s">
        <v>7544</v>
      </c>
      <c r="B2947" s="419">
        <v>92575</v>
      </c>
      <c r="C2947" s="420" t="s">
        <v>1456</v>
      </c>
      <c r="D2947" s="421" t="s">
        <v>96</v>
      </c>
      <c r="E2947" s="422">
        <v>58.9</v>
      </c>
      <c r="F2947" s="422">
        <v>5.49</v>
      </c>
      <c r="G2947" s="422">
        <v>64.39</v>
      </c>
    </row>
    <row r="2948" spans="1:7" ht="45">
      <c r="A2948" s="536" t="s">
        <v>7544</v>
      </c>
      <c r="B2948" s="419">
        <v>92569</v>
      </c>
      <c r="C2948" s="420" t="s">
        <v>1450</v>
      </c>
      <c r="D2948" s="421" t="s">
        <v>96</v>
      </c>
      <c r="E2948" s="422">
        <v>64.61</v>
      </c>
      <c r="F2948" s="422">
        <v>5.6</v>
      </c>
      <c r="G2948" s="422">
        <v>70.209999999999994</v>
      </c>
    </row>
    <row r="2949" spans="1:7" ht="45">
      <c r="A2949" s="536" t="s">
        <v>7544</v>
      </c>
      <c r="B2949" s="419">
        <v>92578</v>
      </c>
      <c r="C2949" s="420" t="s">
        <v>1459</v>
      </c>
      <c r="D2949" s="421" t="s">
        <v>96</v>
      </c>
      <c r="E2949" s="422">
        <v>61.050000000000004</v>
      </c>
      <c r="F2949" s="422">
        <v>9.68</v>
      </c>
      <c r="G2949" s="422">
        <v>70.73</v>
      </c>
    </row>
    <row r="2950" spans="1:7" ht="45">
      <c r="A2950" s="536" t="s">
        <v>7544</v>
      </c>
      <c r="B2950" s="419">
        <v>92572</v>
      </c>
      <c r="C2950" s="420" t="s">
        <v>1453</v>
      </c>
      <c r="D2950" s="421" t="s">
        <v>96</v>
      </c>
      <c r="E2950" s="422">
        <v>71.83</v>
      </c>
      <c r="F2950" s="422">
        <v>10.28</v>
      </c>
      <c r="G2950" s="422">
        <v>82.11</v>
      </c>
    </row>
    <row r="2951" spans="1:7" ht="45">
      <c r="A2951" s="536" t="s">
        <v>7544</v>
      </c>
      <c r="B2951" s="419">
        <v>92576</v>
      </c>
      <c r="C2951" s="420" t="s">
        <v>1457</v>
      </c>
      <c r="D2951" s="421" t="s">
        <v>96</v>
      </c>
      <c r="E2951" s="422">
        <v>32.85</v>
      </c>
      <c r="F2951" s="422">
        <v>2.08</v>
      </c>
      <c r="G2951" s="422">
        <v>34.93</v>
      </c>
    </row>
    <row r="2952" spans="1:7" ht="45">
      <c r="A2952" s="536" t="s">
        <v>7544</v>
      </c>
      <c r="B2952" s="419">
        <v>92570</v>
      </c>
      <c r="C2952" s="420" t="s">
        <v>1451</v>
      </c>
      <c r="D2952" s="421" t="s">
        <v>96</v>
      </c>
      <c r="E2952" s="422">
        <v>41.61</v>
      </c>
      <c r="F2952" s="422">
        <v>2.64</v>
      </c>
      <c r="G2952" s="422">
        <v>44.25</v>
      </c>
    </row>
    <row r="2953" spans="1:7" ht="45">
      <c r="A2953" s="536" t="s">
        <v>7544</v>
      </c>
      <c r="B2953" s="419">
        <v>92579</v>
      </c>
      <c r="C2953" s="420" t="s">
        <v>1460</v>
      </c>
      <c r="D2953" s="421" t="s">
        <v>96</v>
      </c>
      <c r="E2953" s="422">
        <v>33.959999999999994</v>
      </c>
      <c r="F2953" s="422">
        <v>4.7300000000000004</v>
      </c>
      <c r="G2953" s="422">
        <v>38.69</v>
      </c>
    </row>
    <row r="2954" spans="1:7" ht="45">
      <c r="A2954" s="536" t="s">
        <v>7544</v>
      </c>
      <c r="B2954" s="419">
        <v>92573</v>
      </c>
      <c r="C2954" s="420" t="s">
        <v>1454</v>
      </c>
      <c r="D2954" s="421" t="s">
        <v>96</v>
      </c>
      <c r="E2954" s="422">
        <v>43.03</v>
      </c>
      <c r="F2954" s="422">
        <v>5.93</v>
      </c>
      <c r="G2954" s="422">
        <v>48.96</v>
      </c>
    </row>
    <row r="2955" spans="1:7" ht="45">
      <c r="A2955" s="536" t="s">
        <v>7544</v>
      </c>
      <c r="B2955" s="419">
        <v>92574</v>
      </c>
      <c r="C2955" s="420" t="s">
        <v>1455</v>
      </c>
      <c r="D2955" s="421" t="s">
        <v>96</v>
      </c>
      <c r="E2955" s="422">
        <v>115.43</v>
      </c>
      <c r="F2955" s="422">
        <v>13.97</v>
      </c>
      <c r="G2955" s="422">
        <v>129.4</v>
      </c>
    </row>
    <row r="2956" spans="1:7" ht="45">
      <c r="A2956" s="536" t="s">
        <v>7544</v>
      </c>
      <c r="B2956" s="419">
        <v>92568</v>
      </c>
      <c r="C2956" s="420" t="s">
        <v>1449</v>
      </c>
      <c r="D2956" s="421" t="s">
        <v>96</v>
      </c>
      <c r="E2956" s="422">
        <v>114.02000000000001</v>
      </c>
      <c r="F2956" s="422">
        <v>12.88</v>
      </c>
      <c r="G2956" s="422">
        <v>126.9</v>
      </c>
    </row>
    <row r="2957" spans="1:7" ht="45">
      <c r="A2957" s="536" t="s">
        <v>7544</v>
      </c>
      <c r="B2957" s="419">
        <v>92577</v>
      </c>
      <c r="C2957" s="420" t="s">
        <v>1458</v>
      </c>
      <c r="D2957" s="421" t="s">
        <v>96</v>
      </c>
      <c r="E2957" s="422">
        <v>119.46000000000001</v>
      </c>
      <c r="F2957" s="422">
        <v>21.22</v>
      </c>
      <c r="G2957" s="422">
        <v>140.68</v>
      </c>
    </row>
    <row r="2958" spans="1:7" ht="45">
      <c r="A2958" s="536" t="s">
        <v>7544</v>
      </c>
      <c r="B2958" s="419">
        <v>92571</v>
      </c>
      <c r="C2958" s="420" t="s">
        <v>1452</v>
      </c>
      <c r="D2958" s="421" t="s">
        <v>96</v>
      </c>
      <c r="E2958" s="422">
        <v>117.62</v>
      </c>
      <c r="F2958" s="422">
        <v>20.21</v>
      </c>
      <c r="G2958" s="422">
        <v>137.83000000000001</v>
      </c>
    </row>
    <row r="2959" spans="1:7" ht="45">
      <c r="A2959" s="536" t="s">
        <v>7544</v>
      </c>
      <c r="B2959" s="419">
        <v>92581</v>
      </c>
      <c r="C2959" s="420" t="s">
        <v>1462</v>
      </c>
      <c r="D2959" s="421" t="s">
        <v>96</v>
      </c>
      <c r="E2959" s="422">
        <v>43.849999999999994</v>
      </c>
      <c r="F2959" s="422">
        <v>6.98</v>
      </c>
      <c r="G2959" s="422">
        <v>50.83</v>
      </c>
    </row>
    <row r="2960" spans="1:7" ht="45">
      <c r="A2960" s="536" t="s">
        <v>7544</v>
      </c>
      <c r="B2960" s="419">
        <v>104314</v>
      </c>
      <c r="C2960" s="420" t="s">
        <v>4338</v>
      </c>
      <c r="D2960" s="421" t="s">
        <v>1068</v>
      </c>
      <c r="E2960" s="422">
        <v>9.59</v>
      </c>
      <c r="F2960" s="422">
        <v>1.73</v>
      </c>
      <c r="G2960" s="422">
        <v>11.32</v>
      </c>
    </row>
    <row r="2961" spans="1:7" ht="45">
      <c r="A2961" s="536" t="s">
        <v>7544</v>
      </c>
      <c r="B2961" s="419">
        <v>92580</v>
      </c>
      <c r="C2961" s="420" t="s">
        <v>1461</v>
      </c>
      <c r="D2961" s="421" t="s">
        <v>96</v>
      </c>
      <c r="E2961" s="422">
        <v>41.54</v>
      </c>
      <c r="F2961" s="422">
        <v>7.6</v>
      </c>
      <c r="G2961" s="422">
        <v>49.14</v>
      </c>
    </row>
    <row r="2962" spans="1:7" ht="45">
      <c r="A2962" s="536" t="s">
        <v>7544</v>
      </c>
      <c r="B2962" s="419">
        <v>92541</v>
      </c>
      <c r="C2962" s="420" t="s">
        <v>1439</v>
      </c>
      <c r="D2962" s="421" t="s">
        <v>96</v>
      </c>
      <c r="E2962" s="422">
        <v>78.05</v>
      </c>
      <c r="F2962" s="422">
        <v>21.97</v>
      </c>
      <c r="G2962" s="422">
        <v>100.02</v>
      </c>
    </row>
    <row r="2963" spans="1:7" ht="45">
      <c r="A2963" s="536" t="s">
        <v>7544</v>
      </c>
      <c r="B2963" s="419">
        <v>92539</v>
      </c>
      <c r="C2963" s="420" t="s">
        <v>1437</v>
      </c>
      <c r="D2963" s="421" t="s">
        <v>96</v>
      </c>
      <c r="E2963" s="422">
        <v>71.59</v>
      </c>
      <c r="F2963" s="422">
        <v>21.28</v>
      </c>
      <c r="G2963" s="422">
        <v>92.87</v>
      </c>
    </row>
    <row r="2964" spans="1:7" ht="45">
      <c r="A2964" s="536" t="s">
        <v>7544</v>
      </c>
      <c r="B2964" s="419">
        <v>92542</v>
      </c>
      <c r="C2964" s="420" t="s">
        <v>1440</v>
      </c>
      <c r="D2964" s="421" t="s">
        <v>96</v>
      </c>
      <c r="E2964" s="422">
        <v>91.03</v>
      </c>
      <c r="F2964" s="422">
        <v>31.59</v>
      </c>
      <c r="G2964" s="422">
        <v>122.62</v>
      </c>
    </row>
    <row r="2965" spans="1:7" ht="45">
      <c r="A2965" s="536" t="s">
        <v>7544</v>
      </c>
      <c r="B2965" s="419">
        <v>92540</v>
      </c>
      <c r="C2965" s="420" t="s">
        <v>1438</v>
      </c>
      <c r="D2965" s="421" t="s">
        <v>96</v>
      </c>
      <c r="E2965" s="422">
        <v>75.31</v>
      </c>
      <c r="F2965" s="422">
        <v>30.42</v>
      </c>
      <c r="G2965" s="422">
        <v>105.73</v>
      </c>
    </row>
    <row r="2966" spans="1:7" ht="45">
      <c r="A2966" s="536" t="s">
        <v>7544</v>
      </c>
      <c r="B2966" s="419">
        <v>92544</v>
      </c>
      <c r="C2966" s="420" t="s">
        <v>1442</v>
      </c>
      <c r="D2966" s="421" t="s">
        <v>96</v>
      </c>
      <c r="E2966" s="422">
        <v>18.240000000000002</v>
      </c>
      <c r="F2966" s="422">
        <v>3.86</v>
      </c>
      <c r="G2966" s="422">
        <v>22.1</v>
      </c>
    </row>
    <row r="2967" spans="1:7" ht="45">
      <c r="A2967" s="536" t="s">
        <v>7544</v>
      </c>
      <c r="B2967" s="419">
        <v>92543</v>
      </c>
      <c r="C2967" s="420" t="s">
        <v>1441</v>
      </c>
      <c r="D2967" s="421" t="s">
        <v>96</v>
      </c>
      <c r="E2967" s="422">
        <v>22.87</v>
      </c>
      <c r="F2967" s="422">
        <v>4.8600000000000003</v>
      </c>
      <c r="G2967" s="422">
        <v>27.73</v>
      </c>
    </row>
    <row r="2968" spans="1:7" ht="45">
      <c r="A2968" s="536" t="s">
        <v>7565</v>
      </c>
      <c r="B2968" s="419">
        <v>97740</v>
      </c>
      <c r="C2968" s="420" t="s">
        <v>7566</v>
      </c>
      <c r="D2968" s="421" t="s">
        <v>845</v>
      </c>
      <c r="E2968" s="422">
        <v>1446.24</v>
      </c>
      <c r="F2968" s="422">
        <v>718.78</v>
      </c>
      <c r="G2968" s="422">
        <v>2165.02</v>
      </c>
    </row>
    <row r="2969" spans="1:7" ht="45">
      <c r="A2969" s="536" t="s">
        <v>7565</v>
      </c>
      <c r="B2969" s="419">
        <v>97738</v>
      </c>
      <c r="C2969" s="420" t="s">
        <v>7567</v>
      </c>
      <c r="D2969" s="421" t="s">
        <v>845</v>
      </c>
      <c r="E2969" s="422">
        <v>2189.9500000000003</v>
      </c>
      <c r="F2969" s="422">
        <v>2344.1</v>
      </c>
      <c r="G2969" s="422">
        <v>4534.05</v>
      </c>
    </row>
    <row r="2970" spans="1:7" ht="45">
      <c r="A2970" s="536" t="s">
        <v>7565</v>
      </c>
      <c r="B2970" s="419">
        <v>97739</v>
      </c>
      <c r="C2970" s="420" t="s">
        <v>7568</v>
      </c>
      <c r="D2970" s="421" t="s">
        <v>845</v>
      </c>
      <c r="E2970" s="422">
        <v>1705.95</v>
      </c>
      <c r="F2970" s="422">
        <v>1532.36</v>
      </c>
      <c r="G2970" s="422">
        <v>3238.31</v>
      </c>
    </row>
    <row r="2971" spans="1:7" ht="45">
      <c r="A2971" s="536" t="s">
        <v>7565</v>
      </c>
      <c r="B2971" s="419">
        <v>97736</v>
      </c>
      <c r="C2971" s="420" t="s">
        <v>7569</v>
      </c>
      <c r="D2971" s="421" t="s">
        <v>845</v>
      </c>
      <c r="E2971" s="422">
        <v>1049.81</v>
      </c>
      <c r="F2971" s="422">
        <v>544.91</v>
      </c>
      <c r="G2971" s="422">
        <v>1594.72</v>
      </c>
    </row>
    <row r="2972" spans="1:7" ht="45">
      <c r="A2972" s="536" t="s">
        <v>7565</v>
      </c>
      <c r="B2972" s="419">
        <v>97734</v>
      </c>
      <c r="C2972" s="420" t="s">
        <v>7570</v>
      </c>
      <c r="D2972" s="421" t="s">
        <v>845</v>
      </c>
      <c r="E2972" s="422">
        <v>1578.59</v>
      </c>
      <c r="F2972" s="422">
        <v>1943.47</v>
      </c>
      <c r="G2972" s="422">
        <v>3522.06</v>
      </c>
    </row>
    <row r="2973" spans="1:7" ht="45">
      <c r="A2973" s="536" t="s">
        <v>7565</v>
      </c>
      <c r="B2973" s="419">
        <v>97735</v>
      </c>
      <c r="C2973" s="420" t="s">
        <v>7571</v>
      </c>
      <c r="D2973" s="421" t="s">
        <v>845</v>
      </c>
      <c r="E2973" s="422">
        <v>1377.64</v>
      </c>
      <c r="F2973" s="422">
        <v>1450.59</v>
      </c>
      <c r="G2973" s="422">
        <v>2828.23</v>
      </c>
    </row>
    <row r="2974" spans="1:7" ht="45">
      <c r="A2974" s="536" t="s">
        <v>7565</v>
      </c>
      <c r="B2974" s="419">
        <v>97737</v>
      </c>
      <c r="C2974" s="420" t="s">
        <v>7572</v>
      </c>
      <c r="D2974" s="421" t="s">
        <v>845</v>
      </c>
      <c r="E2974" s="422">
        <v>1931.4700000000003</v>
      </c>
      <c r="F2974" s="422">
        <v>1730.08</v>
      </c>
      <c r="G2974" s="422">
        <v>3661.55</v>
      </c>
    </row>
    <row r="2975" spans="1:7" ht="45">
      <c r="A2975" s="536" t="s">
        <v>7565</v>
      </c>
      <c r="B2975" s="419">
        <v>97733</v>
      </c>
      <c r="C2975" s="420" t="s">
        <v>7573</v>
      </c>
      <c r="D2975" s="421" t="s">
        <v>845</v>
      </c>
      <c r="E2975" s="422">
        <v>1831.58</v>
      </c>
      <c r="F2975" s="422">
        <v>2173.62</v>
      </c>
      <c r="G2975" s="422">
        <v>4005.2</v>
      </c>
    </row>
    <row r="2976" spans="1:7" ht="75">
      <c r="A2976" s="536" t="s">
        <v>7574</v>
      </c>
      <c r="B2976" s="419">
        <v>98616</v>
      </c>
      <c r="C2976" s="420" t="s">
        <v>7575</v>
      </c>
      <c r="D2976" s="421" t="s">
        <v>96</v>
      </c>
      <c r="E2976" s="422">
        <v>227.54999999999998</v>
      </c>
      <c r="F2976" s="422">
        <v>34.090000000000003</v>
      </c>
      <c r="G2976" s="422">
        <v>261.64</v>
      </c>
    </row>
    <row r="2977" spans="1:7" ht="75">
      <c r="A2977" s="536" t="s">
        <v>7574</v>
      </c>
      <c r="B2977" s="419">
        <v>98619</v>
      </c>
      <c r="C2977" s="420" t="s">
        <v>7576</v>
      </c>
      <c r="D2977" s="421" t="s">
        <v>96</v>
      </c>
      <c r="E2977" s="422">
        <v>252.38</v>
      </c>
      <c r="F2977" s="422">
        <v>28.19</v>
      </c>
      <c r="G2977" s="422">
        <v>280.57</v>
      </c>
    </row>
    <row r="2978" spans="1:7" ht="75">
      <c r="A2978" s="536" t="s">
        <v>7574</v>
      </c>
      <c r="B2978" s="419">
        <v>98622</v>
      </c>
      <c r="C2978" s="420" t="s">
        <v>7577</v>
      </c>
      <c r="D2978" s="421" t="s">
        <v>96</v>
      </c>
      <c r="E2978" s="422">
        <v>393.86</v>
      </c>
      <c r="F2978" s="422">
        <v>45.22</v>
      </c>
      <c r="G2978" s="422">
        <v>439.08</v>
      </c>
    </row>
    <row r="2979" spans="1:7" ht="75">
      <c r="A2979" s="536" t="s">
        <v>7574</v>
      </c>
      <c r="B2979" s="419">
        <v>98625</v>
      </c>
      <c r="C2979" s="420" t="s">
        <v>7578</v>
      </c>
      <c r="D2979" s="421" t="s">
        <v>96</v>
      </c>
      <c r="E2979" s="422">
        <v>421.13</v>
      </c>
      <c r="F2979" s="422">
        <v>34.090000000000003</v>
      </c>
      <c r="G2979" s="422">
        <v>455.22</v>
      </c>
    </row>
    <row r="2980" spans="1:7" ht="75">
      <c r="A2980" s="536" t="s">
        <v>7574</v>
      </c>
      <c r="B2980" s="419">
        <v>98657</v>
      </c>
      <c r="C2980" s="420" t="s">
        <v>7579</v>
      </c>
      <c r="D2980" s="421" t="s">
        <v>844</v>
      </c>
      <c r="E2980" s="422">
        <v>509.31</v>
      </c>
      <c r="F2980" s="422">
        <v>232.57</v>
      </c>
      <c r="G2980" s="422">
        <v>741.88</v>
      </c>
    </row>
    <row r="2981" spans="1:7" ht="105">
      <c r="A2981" s="536" t="s">
        <v>7580</v>
      </c>
      <c r="B2981" s="419">
        <v>100344</v>
      </c>
      <c r="C2981" s="420" t="s">
        <v>7581</v>
      </c>
      <c r="D2981" s="421" t="s">
        <v>1068</v>
      </c>
      <c r="E2981" s="422">
        <v>10.3</v>
      </c>
      <c r="F2981" s="422">
        <v>2.79</v>
      </c>
      <c r="G2981" s="422">
        <v>13.09</v>
      </c>
    </row>
    <row r="2982" spans="1:7" ht="105">
      <c r="A2982" s="536" t="s">
        <v>7580</v>
      </c>
      <c r="B2982" s="419">
        <v>100345</v>
      </c>
      <c r="C2982" s="420" t="s">
        <v>7582</v>
      </c>
      <c r="D2982" s="421" t="s">
        <v>1068</v>
      </c>
      <c r="E2982" s="422">
        <v>8.6300000000000008</v>
      </c>
      <c r="F2982" s="422">
        <v>1.35</v>
      </c>
      <c r="G2982" s="422">
        <v>9.98</v>
      </c>
    </row>
    <row r="2983" spans="1:7" ht="105">
      <c r="A2983" s="536" t="s">
        <v>7580</v>
      </c>
      <c r="B2983" s="419">
        <v>100346</v>
      </c>
      <c r="C2983" s="420" t="s">
        <v>7583</v>
      </c>
      <c r="D2983" s="421" t="s">
        <v>1068</v>
      </c>
      <c r="E2983" s="422">
        <v>8.4699999999999989</v>
      </c>
      <c r="F2983" s="422">
        <v>0.97</v>
      </c>
      <c r="G2983" s="422">
        <v>9.44</v>
      </c>
    </row>
    <row r="2984" spans="1:7" ht="105">
      <c r="A2984" s="536" t="s">
        <v>7580</v>
      </c>
      <c r="B2984" s="419">
        <v>100347</v>
      </c>
      <c r="C2984" s="420" t="s">
        <v>7584</v>
      </c>
      <c r="D2984" s="421" t="s">
        <v>1068</v>
      </c>
      <c r="E2984" s="422">
        <v>9.7200000000000006</v>
      </c>
      <c r="F2984" s="422">
        <v>0.74</v>
      </c>
      <c r="G2984" s="422">
        <v>10.46</v>
      </c>
    </row>
    <row r="2985" spans="1:7" ht="105">
      <c r="A2985" s="536" t="s">
        <v>7580</v>
      </c>
      <c r="B2985" s="419">
        <v>100348</v>
      </c>
      <c r="C2985" s="420" t="s">
        <v>7585</v>
      </c>
      <c r="D2985" s="421" t="s">
        <v>1068</v>
      </c>
      <c r="E2985" s="422">
        <v>9.66</v>
      </c>
      <c r="F2985" s="422">
        <v>0.59</v>
      </c>
      <c r="G2985" s="422">
        <v>10.25</v>
      </c>
    </row>
    <row r="2986" spans="1:7" ht="105">
      <c r="A2986" s="536" t="s">
        <v>7580</v>
      </c>
      <c r="B2986" s="419">
        <v>100342</v>
      </c>
      <c r="C2986" s="420" t="s">
        <v>7586</v>
      </c>
      <c r="D2986" s="421" t="s">
        <v>1068</v>
      </c>
      <c r="E2986" s="422">
        <v>11.990000000000002</v>
      </c>
      <c r="F2986" s="422">
        <v>7.02</v>
      </c>
      <c r="G2986" s="422">
        <v>19.010000000000002</v>
      </c>
    </row>
    <row r="2987" spans="1:7" ht="105">
      <c r="A2987" s="536" t="s">
        <v>7580</v>
      </c>
      <c r="B2987" s="419">
        <v>100343</v>
      </c>
      <c r="C2987" s="420" t="s">
        <v>7587</v>
      </c>
      <c r="D2987" s="421" t="s">
        <v>1068</v>
      </c>
      <c r="E2987" s="422">
        <v>11.540000000000003</v>
      </c>
      <c r="F2987" s="422">
        <v>4.8099999999999996</v>
      </c>
      <c r="G2987" s="422">
        <v>16.350000000000001</v>
      </c>
    </row>
    <row r="2988" spans="1:7" ht="105">
      <c r="A2988" s="536" t="s">
        <v>7580</v>
      </c>
      <c r="B2988" s="419">
        <v>100349</v>
      </c>
      <c r="C2988" s="420" t="s">
        <v>7588</v>
      </c>
      <c r="D2988" s="421" t="s">
        <v>845</v>
      </c>
      <c r="E2988" s="422">
        <v>580.98</v>
      </c>
      <c r="F2988" s="422">
        <v>29.35</v>
      </c>
      <c r="G2988" s="422">
        <v>610.33000000000004</v>
      </c>
    </row>
    <row r="2989" spans="1:7" ht="105">
      <c r="A2989" s="536" t="s">
        <v>7580</v>
      </c>
      <c r="B2989" s="419">
        <v>100341</v>
      </c>
      <c r="C2989" s="420" t="s">
        <v>7589</v>
      </c>
      <c r="D2989" s="421" t="s">
        <v>96</v>
      </c>
      <c r="E2989" s="422">
        <v>25.790000000000003</v>
      </c>
      <c r="F2989" s="422">
        <v>19.95</v>
      </c>
      <c r="G2989" s="422">
        <v>45.74</v>
      </c>
    </row>
    <row r="2990" spans="1:7" ht="30">
      <c r="A2990" s="536" t="s">
        <v>7590</v>
      </c>
      <c r="B2990" s="419">
        <v>105042</v>
      </c>
      <c r="C2990" s="420" t="s">
        <v>7591</v>
      </c>
      <c r="D2990" s="421" t="s">
        <v>844</v>
      </c>
      <c r="E2990" s="422">
        <v>59.980000000000004</v>
      </c>
      <c r="F2990" s="422">
        <v>22.24</v>
      </c>
      <c r="G2990" s="422">
        <v>82.22</v>
      </c>
    </row>
    <row r="2991" spans="1:7" ht="30">
      <c r="A2991" s="536" t="s">
        <v>7590</v>
      </c>
      <c r="B2991" s="419">
        <v>105046</v>
      </c>
      <c r="C2991" s="420" t="s">
        <v>7592</v>
      </c>
      <c r="D2991" s="421" t="s">
        <v>844</v>
      </c>
      <c r="E2991" s="422">
        <v>55.559999999999995</v>
      </c>
      <c r="F2991" s="422">
        <v>13.74</v>
      </c>
      <c r="G2991" s="422">
        <v>69.3</v>
      </c>
    </row>
    <row r="2992" spans="1:7" ht="30">
      <c r="A2992" s="536" t="s">
        <v>7590</v>
      </c>
      <c r="B2992" s="419">
        <v>105095</v>
      </c>
      <c r="C2992" s="420" t="s">
        <v>7593</v>
      </c>
      <c r="D2992" s="421" t="s">
        <v>844</v>
      </c>
      <c r="E2992" s="422">
        <v>100.78</v>
      </c>
      <c r="F2992" s="422">
        <v>22.33</v>
      </c>
      <c r="G2992" s="422">
        <v>123.11</v>
      </c>
    </row>
    <row r="2993" spans="1:7" ht="30">
      <c r="A2993" s="536" t="s">
        <v>7590</v>
      </c>
      <c r="B2993" s="419">
        <v>105098</v>
      </c>
      <c r="C2993" s="420" t="s">
        <v>7594</v>
      </c>
      <c r="D2993" s="421" t="s">
        <v>844</v>
      </c>
      <c r="E2993" s="422">
        <v>96.37</v>
      </c>
      <c r="F2993" s="422">
        <v>13.85</v>
      </c>
      <c r="G2993" s="422">
        <v>110.22</v>
      </c>
    </row>
    <row r="2994" spans="1:7" ht="30">
      <c r="A2994" s="536" t="s">
        <v>7590</v>
      </c>
      <c r="B2994" s="419">
        <v>105050</v>
      </c>
      <c r="C2994" s="420" t="s">
        <v>7595</v>
      </c>
      <c r="D2994" s="421" t="s">
        <v>844</v>
      </c>
      <c r="E2994" s="422">
        <v>234.33999999999997</v>
      </c>
      <c r="F2994" s="422">
        <v>22.55</v>
      </c>
      <c r="G2994" s="422">
        <v>256.89</v>
      </c>
    </row>
    <row r="2995" spans="1:7" ht="30">
      <c r="A2995" s="536" t="s">
        <v>7590</v>
      </c>
      <c r="B2995" s="419">
        <v>105053</v>
      </c>
      <c r="C2995" s="420" t="s">
        <v>7596</v>
      </c>
      <c r="D2995" s="421" t="s">
        <v>844</v>
      </c>
      <c r="E2995" s="422">
        <v>229.95999999999998</v>
      </c>
      <c r="F2995" s="422">
        <v>14.21</v>
      </c>
      <c r="G2995" s="422">
        <v>244.17</v>
      </c>
    </row>
    <row r="2996" spans="1:7" ht="30">
      <c r="A2996" s="536" t="s">
        <v>7590</v>
      </c>
      <c r="B2996" s="419">
        <v>105056</v>
      </c>
      <c r="C2996" s="420" t="s">
        <v>7597</v>
      </c>
      <c r="D2996" s="421" t="s">
        <v>844</v>
      </c>
      <c r="E2996" s="422">
        <v>332.34000000000003</v>
      </c>
      <c r="F2996" s="422">
        <v>22.95</v>
      </c>
      <c r="G2996" s="422">
        <v>355.29</v>
      </c>
    </row>
    <row r="2997" spans="1:7" ht="30">
      <c r="A2997" s="536" t="s">
        <v>7590</v>
      </c>
      <c r="B2997" s="419">
        <v>105058</v>
      </c>
      <c r="C2997" s="420" t="s">
        <v>7598</v>
      </c>
      <c r="D2997" s="421" t="s">
        <v>844</v>
      </c>
      <c r="E2997" s="422">
        <v>328.20000000000005</v>
      </c>
      <c r="F2997" s="422">
        <v>15.28</v>
      </c>
      <c r="G2997" s="422">
        <v>343.48</v>
      </c>
    </row>
    <row r="2998" spans="1:7" ht="45">
      <c r="A2998" s="536" t="s">
        <v>7590</v>
      </c>
      <c r="B2998" s="419">
        <v>105061</v>
      </c>
      <c r="C2998" s="420" t="s">
        <v>7599</v>
      </c>
      <c r="D2998" s="421" t="s">
        <v>844</v>
      </c>
      <c r="E2998" s="422">
        <v>85.89</v>
      </c>
      <c r="F2998" s="422">
        <v>27.61</v>
      </c>
      <c r="G2998" s="422">
        <v>113.5</v>
      </c>
    </row>
    <row r="2999" spans="1:7" ht="45">
      <c r="A2999" s="536" t="s">
        <v>7590</v>
      </c>
      <c r="B2999" s="419">
        <v>105064</v>
      </c>
      <c r="C2999" s="420" t="s">
        <v>7600</v>
      </c>
      <c r="D2999" s="421" t="s">
        <v>844</v>
      </c>
      <c r="E2999" s="422">
        <v>80.510000000000005</v>
      </c>
      <c r="F2999" s="422">
        <v>16.39</v>
      </c>
      <c r="G2999" s="422">
        <v>96.9</v>
      </c>
    </row>
    <row r="3000" spans="1:7" ht="45">
      <c r="A3000" s="536" t="s">
        <v>7590</v>
      </c>
      <c r="B3000" s="419">
        <v>105068</v>
      </c>
      <c r="C3000" s="420" t="s">
        <v>7601</v>
      </c>
      <c r="D3000" s="421" t="s">
        <v>844</v>
      </c>
      <c r="E3000" s="422">
        <v>157.73000000000002</v>
      </c>
      <c r="F3000" s="422">
        <v>27.7</v>
      </c>
      <c r="G3000" s="422">
        <v>185.43</v>
      </c>
    </row>
    <row r="3001" spans="1:7" ht="45">
      <c r="A3001" s="536" t="s">
        <v>7590</v>
      </c>
      <c r="B3001" s="419">
        <v>105071</v>
      </c>
      <c r="C3001" s="420" t="s">
        <v>7602</v>
      </c>
      <c r="D3001" s="421" t="s">
        <v>844</v>
      </c>
      <c r="E3001" s="422">
        <v>152.32000000000002</v>
      </c>
      <c r="F3001" s="422">
        <v>16.510000000000002</v>
      </c>
      <c r="G3001" s="422">
        <v>168.83</v>
      </c>
    </row>
    <row r="3002" spans="1:7" ht="45">
      <c r="A3002" s="536" t="s">
        <v>7590</v>
      </c>
      <c r="B3002" s="419">
        <v>105074</v>
      </c>
      <c r="C3002" s="420" t="s">
        <v>7603</v>
      </c>
      <c r="D3002" s="421" t="s">
        <v>844</v>
      </c>
      <c r="E3002" s="422">
        <v>258.21999999999997</v>
      </c>
      <c r="F3002" s="422">
        <v>27.86</v>
      </c>
      <c r="G3002" s="422">
        <v>286.08</v>
      </c>
    </row>
    <row r="3003" spans="1:7" ht="45">
      <c r="A3003" s="536" t="s">
        <v>7590</v>
      </c>
      <c r="B3003" s="419">
        <v>105077</v>
      </c>
      <c r="C3003" s="420" t="s">
        <v>7604</v>
      </c>
      <c r="D3003" s="421" t="s">
        <v>844</v>
      </c>
      <c r="E3003" s="422">
        <v>252.82999999999998</v>
      </c>
      <c r="F3003" s="422">
        <v>16.739999999999998</v>
      </c>
      <c r="G3003" s="422">
        <v>269.57</v>
      </c>
    </row>
    <row r="3004" spans="1:7" ht="30">
      <c r="A3004" s="536" t="s">
        <v>7590</v>
      </c>
      <c r="B3004" s="419">
        <v>105090</v>
      </c>
      <c r="C3004" s="420" t="s">
        <v>7605</v>
      </c>
      <c r="D3004" s="421" t="s">
        <v>96</v>
      </c>
      <c r="E3004" s="422">
        <v>326.03000000000003</v>
      </c>
      <c r="F3004" s="422">
        <v>26.7</v>
      </c>
      <c r="G3004" s="422">
        <v>352.73</v>
      </c>
    </row>
    <row r="3005" spans="1:7" ht="30">
      <c r="A3005" s="536" t="s">
        <v>7590</v>
      </c>
      <c r="B3005" s="419">
        <v>105099</v>
      </c>
      <c r="C3005" s="420" t="s">
        <v>7606</v>
      </c>
      <c r="D3005" s="421" t="s">
        <v>844</v>
      </c>
      <c r="E3005" s="422">
        <v>64.89</v>
      </c>
      <c r="F3005" s="422">
        <v>30.63</v>
      </c>
      <c r="G3005" s="422">
        <v>95.52</v>
      </c>
    </row>
    <row r="3006" spans="1:7" ht="30">
      <c r="A3006" s="536" t="s">
        <v>7590</v>
      </c>
      <c r="B3006" s="419">
        <v>105100</v>
      </c>
      <c r="C3006" s="420" t="s">
        <v>7607</v>
      </c>
      <c r="D3006" s="421" t="s">
        <v>844</v>
      </c>
      <c r="E3006" s="422">
        <v>106.63999999999999</v>
      </c>
      <c r="F3006" s="422">
        <v>33.340000000000003</v>
      </c>
      <c r="G3006" s="422">
        <v>139.97999999999999</v>
      </c>
    </row>
    <row r="3007" spans="1:7" ht="30">
      <c r="A3007" s="536" t="s">
        <v>7590</v>
      </c>
      <c r="B3007" s="419">
        <v>105101</v>
      </c>
      <c r="C3007" s="420" t="s">
        <v>7608</v>
      </c>
      <c r="D3007" s="421" t="s">
        <v>844</v>
      </c>
      <c r="E3007" s="422">
        <v>242.22</v>
      </c>
      <c r="F3007" s="422">
        <v>39.03</v>
      </c>
      <c r="G3007" s="422">
        <v>281.25</v>
      </c>
    </row>
    <row r="3008" spans="1:7" ht="30">
      <c r="A3008" s="536" t="s">
        <v>7590</v>
      </c>
      <c r="B3008" s="419">
        <v>105102</v>
      </c>
      <c r="C3008" s="420" t="s">
        <v>7609</v>
      </c>
      <c r="D3008" s="421" t="s">
        <v>844</v>
      </c>
      <c r="E3008" s="422">
        <v>342.85</v>
      </c>
      <c r="F3008" s="422">
        <v>46.53</v>
      </c>
      <c r="G3008" s="422">
        <v>389.38</v>
      </c>
    </row>
    <row r="3009" spans="1:7" ht="30">
      <c r="A3009" s="536" t="s">
        <v>7590</v>
      </c>
      <c r="B3009" s="419">
        <v>105080</v>
      </c>
      <c r="C3009" s="420" t="s">
        <v>7610</v>
      </c>
      <c r="D3009" s="421" t="s">
        <v>844</v>
      </c>
      <c r="E3009" s="422">
        <v>52.740000000000009</v>
      </c>
      <c r="F3009" s="422">
        <v>18.02</v>
      </c>
      <c r="G3009" s="422">
        <v>70.760000000000005</v>
      </c>
    </row>
    <row r="3010" spans="1:7" ht="30">
      <c r="A3010" s="536" t="s">
        <v>7590</v>
      </c>
      <c r="B3010" s="419">
        <v>105081</v>
      </c>
      <c r="C3010" s="420" t="s">
        <v>7611</v>
      </c>
      <c r="D3010" s="421" t="s">
        <v>844</v>
      </c>
      <c r="E3010" s="422">
        <v>63.529999999999994</v>
      </c>
      <c r="F3010" s="422">
        <v>18.71</v>
      </c>
      <c r="G3010" s="422">
        <v>82.24</v>
      </c>
    </row>
    <row r="3011" spans="1:7" ht="30">
      <c r="A3011" s="536" t="s">
        <v>7590</v>
      </c>
      <c r="B3011" s="419">
        <v>105091</v>
      </c>
      <c r="C3011" s="420" t="s">
        <v>7612</v>
      </c>
      <c r="D3011" s="421" t="s">
        <v>844</v>
      </c>
      <c r="E3011" s="422">
        <v>124.02</v>
      </c>
      <c r="F3011" s="422">
        <v>20.89</v>
      </c>
      <c r="G3011" s="422">
        <v>144.91</v>
      </c>
    </row>
    <row r="3012" spans="1:7" ht="30">
      <c r="A3012" s="536" t="s">
        <v>7590</v>
      </c>
      <c r="B3012" s="419">
        <v>105089</v>
      </c>
      <c r="C3012" s="420" t="s">
        <v>7613</v>
      </c>
      <c r="D3012" s="421" t="s">
        <v>844</v>
      </c>
      <c r="E3012" s="422">
        <v>160.62</v>
      </c>
      <c r="F3012" s="422">
        <v>22.81</v>
      </c>
      <c r="G3012" s="422">
        <v>183.43</v>
      </c>
    </row>
    <row r="3013" spans="1:7" ht="30">
      <c r="A3013" s="536" t="s">
        <v>7590</v>
      </c>
      <c r="B3013" s="419">
        <v>105082</v>
      </c>
      <c r="C3013" s="420" t="s">
        <v>7614</v>
      </c>
      <c r="D3013" s="421" t="s">
        <v>844</v>
      </c>
      <c r="E3013" s="422">
        <v>55.81</v>
      </c>
      <c r="F3013" s="422">
        <v>18.02</v>
      </c>
      <c r="G3013" s="422">
        <v>73.83</v>
      </c>
    </row>
    <row r="3014" spans="1:7" ht="30">
      <c r="A3014" s="536" t="s">
        <v>7590</v>
      </c>
      <c r="B3014" s="419">
        <v>105083</v>
      </c>
      <c r="C3014" s="420" t="s">
        <v>7615</v>
      </c>
      <c r="D3014" s="421" t="s">
        <v>844</v>
      </c>
      <c r="E3014" s="422">
        <v>64.930000000000007</v>
      </c>
      <c r="F3014" s="422">
        <v>18.71</v>
      </c>
      <c r="G3014" s="422">
        <v>83.64</v>
      </c>
    </row>
    <row r="3015" spans="1:7" ht="30">
      <c r="A3015" s="536" t="s">
        <v>7590</v>
      </c>
      <c r="B3015" s="419">
        <v>105084</v>
      </c>
      <c r="C3015" s="420" t="s">
        <v>7616</v>
      </c>
      <c r="D3015" s="421" t="s">
        <v>844</v>
      </c>
      <c r="E3015" s="422">
        <v>84.960000000000008</v>
      </c>
      <c r="F3015" s="422">
        <v>19.41</v>
      </c>
      <c r="G3015" s="422">
        <v>104.37</v>
      </c>
    </row>
    <row r="3016" spans="1:7" ht="30">
      <c r="A3016" s="536" t="s">
        <v>7590</v>
      </c>
      <c r="B3016" s="419">
        <v>105086</v>
      </c>
      <c r="C3016" s="420" t="s">
        <v>7617</v>
      </c>
      <c r="D3016" s="421" t="s">
        <v>844</v>
      </c>
      <c r="E3016" s="422">
        <v>76.73</v>
      </c>
      <c r="F3016" s="422">
        <v>20.27</v>
      </c>
      <c r="G3016" s="422">
        <v>97</v>
      </c>
    </row>
    <row r="3017" spans="1:7" ht="30">
      <c r="A3017" s="536" t="s">
        <v>7590</v>
      </c>
      <c r="B3017" s="419">
        <v>105087</v>
      </c>
      <c r="C3017" s="420" t="s">
        <v>7618</v>
      </c>
      <c r="D3017" s="421" t="s">
        <v>844</v>
      </c>
      <c r="E3017" s="422">
        <v>88.14</v>
      </c>
      <c r="F3017" s="422">
        <v>21.11</v>
      </c>
      <c r="G3017" s="422">
        <v>109.25</v>
      </c>
    </row>
    <row r="3018" spans="1:7" ht="30">
      <c r="A3018" s="536" t="s">
        <v>7590</v>
      </c>
      <c r="B3018" s="419">
        <v>105088</v>
      </c>
      <c r="C3018" s="420" t="s">
        <v>7619</v>
      </c>
      <c r="D3018" s="421" t="s">
        <v>844</v>
      </c>
      <c r="E3018" s="422">
        <v>176.04</v>
      </c>
      <c r="F3018" s="422">
        <v>22.8</v>
      </c>
      <c r="G3018" s="422">
        <v>198.84</v>
      </c>
    </row>
    <row r="3019" spans="1:7" ht="30">
      <c r="A3019" s="536" t="s">
        <v>7590</v>
      </c>
      <c r="B3019" s="419">
        <v>105092</v>
      </c>
      <c r="C3019" s="420" t="s">
        <v>7620</v>
      </c>
      <c r="D3019" s="421" t="s">
        <v>844</v>
      </c>
      <c r="E3019" s="422">
        <v>136.85</v>
      </c>
      <c r="F3019" s="422">
        <v>20.9</v>
      </c>
      <c r="G3019" s="422">
        <v>157.75</v>
      </c>
    </row>
    <row r="3020" spans="1:7" ht="30">
      <c r="A3020" s="536" t="s">
        <v>7590</v>
      </c>
      <c r="B3020" s="419">
        <v>105085</v>
      </c>
      <c r="C3020" s="420" t="s">
        <v>7621</v>
      </c>
      <c r="D3020" s="421" t="s">
        <v>844</v>
      </c>
      <c r="E3020" s="422">
        <v>89.56</v>
      </c>
      <c r="F3020" s="422">
        <v>19.64</v>
      </c>
      <c r="G3020" s="422">
        <v>109.2</v>
      </c>
    </row>
    <row r="3021" spans="1:7" ht="30">
      <c r="A3021" s="536" t="s">
        <v>7590</v>
      </c>
      <c r="B3021" s="419">
        <v>105093</v>
      </c>
      <c r="C3021" s="420" t="s">
        <v>7622</v>
      </c>
      <c r="D3021" s="421" t="s">
        <v>844</v>
      </c>
      <c r="E3021" s="422">
        <v>137.53</v>
      </c>
      <c r="F3021" s="422">
        <v>22.81</v>
      </c>
      <c r="G3021" s="422">
        <v>160.34</v>
      </c>
    </row>
    <row r="3022" spans="1:7" ht="30">
      <c r="A3022" s="536" t="s">
        <v>7590</v>
      </c>
      <c r="B3022" s="419">
        <v>105041</v>
      </c>
      <c r="C3022" s="420" t="s">
        <v>7623</v>
      </c>
      <c r="D3022" s="421" t="s">
        <v>844</v>
      </c>
      <c r="E3022" s="422">
        <v>35.03</v>
      </c>
      <c r="F3022" s="422">
        <v>18.11</v>
      </c>
      <c r="G3022" s="422">
        <v>53.14</v>
      </c>
    </row>
    <row r="3023" spans="1:7" ht="30">
      <c r="A3023" s="536" t="s">
        <v>7590</v>
      </c>
      <c r="B3023" s="419">
        <v>105045</v>
      </c>
      <c r="C3023" s="420" t="s">
        <v>7624</v>
      </c>
      <c r="D3023" s="421" t="s">
        <v>844</v>
      </c>
      <c r="E3023" s="422">
        <v>40.92</v>
      </c>
      <c r="F3023" s="422">
        <v>19.2</v>
      </c>
      <c r="G3023" s="422">
        <v>60.12</v>
      </c>
    </row>
    <row r="3024" spans="1:7" ht="45">
      <c r="A3024" s="536" t="s">
        <v>7625</v>
      </c>
      <c r="B3024" s="419">
        <v>93961</v>
      </c>
      <c r="C3024" s="420" t="s">
        <v>7626</v>
      </c>
      <c r="D3024" s="421" t="s">
        <v>844</v>
      </c>
      <c r="E3024" s="422">
        <v>112.08999999999997</v>
      </c>
      <c r="F3024" s="422">
        <v>167.56</v>
      </c>
      <c r="G3024" s="422">
        <v>279.64999999999998</v>
      </c>
    </row>
    <row r="3025" spans="1:7" ht="45">
      <c r="A3025" s="536" t="s">
        <v>7625</v>
      </c>
      <c r="B3025" s="419">
        <v>93971</v>
      </c>
      <c r="C3025" s="420" t="s">
        <v>7627</v>
      </c>
      <c r="D3025" s="421" t="s">
        <v>844</v>
      </c>
      <c r="E3025" s="422">
        <v>97.490000000000009</v>
      </c>
      <c r="F3025" s="422">
        <v>134.13</v>
      </c>
      <c r="G3025" s="422">
        <v>231.62</v>
      </c>
    </row>
    <row r="3026" spans="1:7" ht="45">
      <c r="A3026" s="536" t="s">
        <v>7625</v>
      </c>
      <c r="B3026" s="419">
        <v>93959</v>
      </c>
      <c r="C3026" s="420" t="s">
        <v>7628</v>
      </c>
      <c r="D3026" s="421" t="s">
        <v>844</v>
      </c>
      <c r="E3026" s="422">
        <v>124.25999999999999</v>
      </c>
      <c r="F3026" s="422">
        <v>188.18</v>
      </c>
      <c r="G3026" s="422">
        <v>312.44</v>
      </c>
    </row>
    <row r="3027" spans="1:7" ht="45">
      <c r="A3027" s="536" t="s">
        <v>7625</v>
      </c>
      <c r="B3027" s="419">
        <v>93969</v>
      </c>
      <c r="C3027" s="420" t="s">
        <v>7629</v>
      </c>
      <c r="D3027" s="421" t="s">
        <v>844</v>
      </c>
      <c r="E3027" s="422">
        <v>107.27000000000001</v>
      </c>
      <c r="F3027" s="422">
        <v>150.77000000000001</v>
      </c>
      <c r="G3027" s="422">
        <v>258.04000000000002</v>
      </c>
    </row>
    <row r="3028" spans="1:7" ht="45">
      <c r="A3028" s="536" t="s">
        <v>7625</v>
      </c>
      <c r="B3028" s="419">
        <v>93957</v>
      </c>
      <c r="C3028" s="420" t="s">
        <v>7630</v>
      </c>
      <c r="D3028" s="421" t="s">
        <v>844</v>
      </c>
      <c r="E3028" s="422">
        <v>153.16999999999999</v>
      </c>
      <c r="F3028" s="422">
        <v>237.27</v>
      </c>
      <c r="G3028" s="422">
        <v>390.44</v>
      </c>
    </row>
    <row r="3029" spans="1:7" ht="45">
      <c r="A3029" s="536" t="s">
        <v>7625</v>
      </c>
      <c r="B3029" s="419">
        <v>93967</v>
      </c>
      <c r="C3029" s="420" t="s">
        <v>7631</v>
      </c>
      <c r="D3029" s="421" t="s">
        <v>844</v>
      </c>
      <c r="E3029" s="422">
        <v>131.29999999999998</v>
      </c>
      <c r="F3029" s="422">
        <v>191.84</v>
      </c>
      <c r="G3029" s="422">
        <v>323.14</v>
      </c>
    </row>
    <row r="3030" spans="1:7" ht="30">
      <c r="A3030" s="536" t="s">
        <v>7632</v>
      </c>
      <c r="B3030" s="419">
        <v>104878</v>
      </c>
      <c r="C3030" s="420" t="s">
        <v>5942</v>
      </c>
      <c r="D3030" s="421" t="s">
        <v>843</v>
      </c>
      <c r="E3030" s="422">
        <v>2250.84</v>
      </c>
      <c r="F3030" s="422">
        <v>99.17</v>
      </c>
      <c r="G3030" s="422">
        <v>2350.0100000000002</v>
      </c>
    </row>
    <row r="3031" spans="1:7" ht="30">
      <c r="A3031" s="536" t="s">
        <v>7632</v>
      </c>
      <c r="B3031" s="419">
        <v>104877</v>
      </c>
      <c r="C3031" s="420" t="s">
        <v>5941</v>
      </c>
      <c r="D3031" s="421" t="s">
        <v>843</v>
      </c>
      <c r="E3031" s="422">
        <v>548.4</v>
      </c>
      <c r="F3031" s="422">
        <v>99.21</v>
      </c>
      <c r="G3031" s="422">
        <v>647.61</v>
      </c>
    </row>
    <row r="3032" spans="1:7" ht="45">
      <c r="A3032" s="536" t="s">
        <v>7632</v>
      </c>
      <c r="B3032" s="419">
        <v>104841</v>
      </c>
      <c r="C3032" s="420" t="s">
        <v>5925</v>
      </c>
      <c r="D3032" s="421" t="s">
        <v>844</v>
      </c>
      <c r="E3032" s="422">
        <v>63.82</v>
      </c>
      <c r="F3032" s="422">
        <v>24.1</v>
      </c>
      <c r="G3032" s="422">
        <v>87.92</v>
      </c>
    </row>
    <row r="3033" spans="1:7" ht="45">
      <c r="A3033" s="536" t="s">
        <v>7632</v>
      </c>
      <c r="B3033" s="419">
        <v>104849</v>
      </c>
      <c r="C3033" s="420" t="s">
        <v>5933</v>
      </c>
      <c r="D3033" s="421" t="s">
        <v>844</v>
      </c>
      <c r="E3033" s="422">
        <v>41.45</v>
      </c>
      <c r="F3033" s="422">
        <v>16.559999999999999</v>
      </c>
      <c r="G3033" s="422">
        <v>58.01</v>
      </c>
    </row>
    <row r="3034" spans="1:7" ht="45">
      <c r="A3034" s="536" t="s">
        <v>7632</v>
      </c>
      <c r="B3034" s="419">
        <v>104887</v>
      </c>
      <c r="C3034" s="420" t="s">
        <v>5946</v>
      </c>
      <c r="D3034" s="421" t="s">
        <v>844</v>
      </c>
      <c r="E3034" s="422">
        <v>34</v>
      </c>
      <c r="F3034" s="422">
        <v>9.4499999999999993</v>
      </c>
      <c r="G3034" s="422">
        <v>43.45</v>
      </c>
    </row>
    <row r="3035" spans="1:7" ht="45">
      <c r="A3035" s="536" t="s">
        <v>7632</v>
      </c>
      <c r="B3035" s="419">
        <v>104844</v>
      </c>
      <c r="C3035" s="420" t="s">
        <v>5928</v>
      </c>
      <c r="D3035" s="421" t="s">
        <v>844</v>
      </c>
      <c r="E3035" s="422">
        <v>70.429999999999993</v>
      </c>
      <c r="F3035" s="422">
        <v>27.34</v>
      </c>
      <c r="G3035" s="422">
        <v>97.77</v>
      </c>
    </row>
    <row r="3036" spans="1:7" ht="45">
      <c r="A3036" s="536" t="s">
        <v>7632</v>
      </c>
      <c r="B3036" s="419">
        <v>104852</v>
      </c>
      <c r="C3036" s="420" t="s">
        <v>5936</v>
      </c>
      <c r="D3036" s="421" t="s">
        <v>844</v>
      </c>
      <c r="E3036" s="422">
        <v>45.51</v>
      </c>
      <c r="F3036" s="422">
        <v>19.07</v>
      </c>
      <c r="G3036" s="422">
        <v>64.58</v>
      </c>
    </row>
    <row r="3037" spans="1:7" ht="45">
      <c r="A3037" s="536" t="s">
        <v>7632</v>
      </c>
      <c r="B3037" s="419">
        <v>104846</v>
      </c>
      <c r="C3037" s="420" t="s">
        <v>5930</v>
      </c>
      <c r="D3037" s="421" t="s">
        <v>844</v>
      </c>
      <c r="E3037" s="422">
        <v>80.240000000000009</v>
      </c>
      <c r="F3037" s="422">
        <v>32.159999999999997</v>
      </c>
      <c r="G3037" s="422">
        <v>112.4</v>
      </c>
    </row>
    <row r="3038" spans="1:7" ht="45">
      <c r="A3038" s="536" t="s">
        <v>7632</v>
      </c>
      <c r="B3038" s="419">
        <v>104854</v>
      </c>
      <c r="C3038" s="420" t="s">
        <v>5938</v>
      </c>
      <c r="D3038" s="421" t="s">
        <v>844</v>
      </c>
      <c r="E3038" s="422">
        <v>51.570000000000007</v>
      </c>
      <c r="F3038" s="422">
        <v>22.77</v>
      </c>
      <c r="G3038" s="422">
        <v>74.34</v>
      </c>
    </row>
    <row r="3039" spans="1:7" ht="45">
      <c r="A3039" s="536" t="s">
        <v>7632</v>
      </c>
      <c r="B3039" s="419">
        <v>104890</v>
      </c>
      <c r="C3039" s="420" t="s">
        <v>5949</v>
      </c>
      <c r="D3039" s="421" t="s">
        <v>844</v>
      </c>
      <c r="E3039" s="422">
        <v>38.970000000000006</v>
      </c>
      <c r="F3039" s="422">
        <v>11.87</v>
      </c>
      <c r="G3039" s="422">
        <v>50.84</v>
      </c>
    </row>
    <row r="3040" spans="1:7" ht="45">
      <c r="A3040" s="536" t="s">
        <v>7632</v>
      </c>
      <c r="B3040" s="419">
        <v>104842</v>
      </c>
      <c r="C3040" s="420" t="s">
        <v>5926</v>
      </c>
      <c r="D3040" s="421" t="s">
        <v>844</v>
      </c>
      <c r="E3040" s="422">
        <v>54.56</v>
      </c>
      <c r="F3040" s="422">
        <v>19.53</v>
      </c>
      <c r="G3040" s="422">
        <v>74.09</v>
      </c>
    </row>
    <row r="3041" spans="1:7" ht="45">
      <c r="A3041" s="536" t="s">
        <v>7632</v>
      </c>
      <c r="B3041" s="419">
        <v>104850</v>
      </c>
      <c r="C3041" s="420" t="s">
        <v>5934</v>
      </c>
      <c r="D3041" s="421" t="s">
        <v>844</v>
      </c>
      <c r="E3041" s="422">
        <v>37.089999999999996</v>
      </c>
      <c r="F3041" s="422">
        <v>13.81</v>
      </c>
      <c r="G3041" s="422">
        <v>50.9</v>
      </c>
    </row>
    <row r="3042" spans="1:7" ht="45">
      <c r="A3042" s="536" t="s">
        <v>7632</v>
      </c>
      <c r="B3042" s="419">
        <v>104888</v>
      </c>
      <c r="C3042" s="420" t="s">
        <v>5947</v>
      </c>
      <c r="D3042" s="421" t="s">
        <v>844</v>
      </c>
      <c r="E3042" s="422">
        <v>30.89</v>
      </c>
      <c r="F3042" s="422">
        <v>7.9</v>
      </c>
      <c r="G3042" s="422">
        <v>38.79</v>
      </c>
    </row>
    <row r="3043" spans="1:7" ht="45">
      <c r="A3043" s="536" t="s">
        <v>7632</v>
      </c>
      <c r="B3043" s="419">
        <v>104879</v>
      </c>
      <c r="C3043" s="420" t="s">
        <v>5943</v>
      </c>
      <c r="D3043" s="421" t="s">
        <v>844</v>
      </c>
      <c r="E3043" s="422">
        <v>60.069999999999993</v>
      </c>
      <c r="F3043" s="422">
        <v>22.25</v>
      </c>
      <c r="G3043" s="422">
        <v>82.32</v>
      </c>
    </row>
    <row r="3044" spans="1:7" ht="45">
      <c r="A3044" s="536" t="s">
        <v>7632</v>
      </c>
      <c r="B3044" s="419">
        <v>104853</v>
      </c>
      <c r="C3044" s="420" t="s">
        <v>5937</v>
      </c>
      <c r="D3044" s="421" t="s">
        <v>844</v>
      </c>
      <c r="E3044" s="422">
        <v>40.479999999999997</v>
      </c>
      <c r="F3044" s="422">
        <v>15.92</v>
      </c>
      <c r="G3044" s="422">
        <v>56.4</v>
      </c>
    </row>
    <row r="3045" spans="1:7" ht="45">
      <c r="A3045" s="536" t="s">
        <v>7632</v>
      </c>
      <c r="B3045" s="419">
        <v>104847</v>
      </c>
      <c r="C3045" s="420" t="s">
        <v>5931</v>
      </c>
      <c r="D3045" s="421" t="s">
        <v>844</v>
      </c>
      <c r="E3045" s="422">
        <v>68.28</v>
      </c>
      <c r="F3045" s="422">
        <v>26.23</v>
      </c>
      <c r="G3045" s="422">
        <v>94.51</v>
      </c>
    </row>
    <row r="3046" spans="1:7" ht="45">
      <c r="A3046" s="536" t="s">
        <v>7632</v>
      </c>
      <c r="B3046" s="419">
        <v>104855</v>
      </c>
      <c r="C3046" s="420" t="s">
        <v>5939</v>
      </c>
      <c r="D3046" s="421" t="s">
        <v>844</v>
      </c>
      <c r="E3046" s="422">
        <v>45.519999999999996</v>
      </c>
      <c r="F3046" s="422">
        <v>19.010000000000002</v>
      </c>
      <c r="G3046" s="422">
        <v>64.53</v>
      </c>
    </row>
    <row r="3047" spans="1:7" ht="45">
      <c r="A3047" s="536" t="s">
        <v>7632</v>
      </c>
      <c r="B3047" s="419">
        <v>104891</v>
      </c>
      <c r="C3047" s="420" t="s">
        <v>5950</v>
      </c>
      <c r="D3047" s="421" t="s">
        <v>844</v>
      </c>
      <c r="E3047" s="422">
        <v>35.1</v>
      </c>
      <c r="F3047" s="422">
        <v>9.93</v>
      </c>
      <c r="G3047" s="422">
        <v>45.03</v>
      </c>
    </row>
    <row r="3048" spans="1:7" ht="45">
      <c r="A3048" s="536" t="s">
        <v>7632</v>
      </c>
      <c r="B3048" s="419">
        <v>104892</v>
      </c>
      <c r="C3048" s="420" t="s">
        <v>5951</v>
      </c>
      <c r="D3048" s="421" t="s">
        <v>844</v>
      </c>
      <c r="E3048" s="422">
        <v>79.27000000000001</v>
      </c>
      <c r="F3048" s="422">
        <v>31.71</v>
      </c>
      <c r="G3048" s="422">
        <v>110.98</v>
      </c>
    </row>
    <row r="3049" spans="1:7" ht="45">
      <c r="A3049" s="536" t="s">
        <v>7632</v>
      </c>
      <c r="B3049" s="419">
        <v>104848</v>
      </c>
      <c r="C3049" s="420" t="s">
        <v>5932</v>
      </c>
      <c r="D3049" s="421" t="s">
        <v>844</v>
      </c>
      <c r="E3049" s="422">
        <v>47.980000000000004</v>
      </c>
      <c r="F3049" s="422">
        <v>20.64</v>
      </c>
      <c r="G3049" s="422">
        <v>68.62</v>
      </c>
    </row>
    <row r="3050" spans="1:7" ht="45">
      <c r="A3050" s="536" t="s">
        <v>7632</v>
      </c>
      <c r="B3050" s="419">
        <v>104886</v>
      </c>
      <c r="C3050" s="420" t="s">
        <v>5945</v>
      </c>
      <c r="D3050" s="421" t="s">
        <v>844</v>
      </c>
      <c r="E3050" s="422">
        <v>38.61</v>
      </c>
      <c r="F3050" s="422">
        <v>11.72</v>
      </c>
      <c r="G3050" s="422">
        <v>50.33</v>
      </c>
    </row>
    <row r="3051" spans="1:7" ht="45">
      <c r="A3051" s="536" t="s">
        <v>7632</v>
      </c>
      <c r="B3051" s="419">
        <v>104843</v>
      </c>
      <c r="C3051" s="420" t="s">
        <v>5927</v>
      </c>
      <c r="D3051" s="421" t="s">
        <v>844</v>
      </c>
      <c r="E3051" s="422">
        <v>87.47</v>
      </c>
      <c r="F3051" s="422">
        <v>35.79</v>
      </c>
      <c r="G3051" s="422">
        <v>123.26</v>
      </c>
    </row>
    <row r="3052" spans="1:7" ht="45">
      <c r="A3052" s="536" t="s">
        <v>7632</v>
      </c>
      <c r="B3052" s="419">
        <v>104851</v>
      </c>
      <c r="C3052" s="420" t="s">
        <v>5935</v>
      </c>
      <c r="D3052" s="421" t="s">
        <v>844</v>
      </c>
      <c r="E3052" s="422">
        <v>53.06</v>
      </c>
      <c r="F3052" s="422">
        <v>23.74</v>
      </c>
      <c r="G3052" s="422">
        <v>76.8</v>
      </c>
    </row>
    <row r="3053" spans="1:7" ht="45">
      <c r="A3053" s="536" t="s">
        <v>7632</v>
      </c>
      <c r="B3053" s="419">
        <v>104845</v>
      </c>
      <c r="C3053" s="420" t="s">
        <v>5929</v>
      </c>
      <c r="D3053" s="421" t="s">
        <v>844</v>
      </c>
      <c r="E3053" s="422">
        <v>99.700000000000017</v>
      </c>
      <c r="F3053" s="422">
        <v>41.79</v>
      </c>
      <c r="G3053" s="422">
        <v>141.49</v>
      </c>
    </row>
    <row r="3054" spans="1:7" ht="45">
      <c r="A3054" s="536" t="s">
        <v>7632</v>
      </c>
      <c r="B3054" s="419">
        <v>104880</v>
      </c>
      <c r="C3054" s="420" t="s">
        <v>5944</v>
      </c>
      <c r="D3054" s="421" t="s">
        <v>844</v>
      </c>
      <c r="E3054" s="422">
        <v>60.580000000000005</v>
      </c>
      <c r="F3054" s="422">
        <v>28.4</v>
      </c>
      <c r="G3054" s="422">
        <v>88.98</v>
      </c>
    </row>
    <row r="3055" spans="1:7" ht="45">
      <c r="A3055" s="536" t="s">
        <v>7632</v>
      </c>
      <c r="B3055" s="419">
        <v>104889</v>
      </c>
      <c r="C3055" s="420" t="s">
        <v>5948</v>
      </c>
      <c r="D3055" s="421" t="s">
        <v>844</v>
      </c>
      <c r="E3055" s="422">
        <v>44.78</v>
      </c>
      <c r="F3055" s="422">
        <v>14.75</v>
      </c>
      <c r="G3055" s="422">
        <v>59.53</v>
      </c>
    </row>
    <row r="3056" spans="1:7" ht="30">
      <c r="A3056" s="536" t="s">
        <v>7632</v>
      </c>
      <c r="B3056" s="419">
        <v>95108</v>
      </c>
      <c r="C3056" s="420" t="s">
        <v>5924</v>
      </c>
      <c r="D3056" s="421" t="s">
        <v>843</v>
      </c>
      <c r="E3056" s="422">
        <v>19.410000000000004</v>
      </c>
      <c r="F3056" s="422">
        <v>26.54</v>
      </c>
      <c r="G3056" s="422">
        <v>45.95</v>
      </c>
    </row>
    <row r="3057" spans="1:7" ht="30">
      <c r="A3057" s="536" t="s">
        <v>7632</v>
      </c>
      <c r="B3057" s="419">
        <v>104876</v>
      </c>
      <c r="C3057" s="420" t="s">
        <v>5940</v>
      </c>
      <c r="D3057" s="421" t="s">
        <v>843</v>
      </c>
      <c r="E3057" s="422">
        <v>8.7899999999999991</v>
      </c>
      <c r="F3057" s="422">
        <v>22.5</v>
      </c>
      <c r="G3057" s="422">
        <v>31.29</v>
      </c>
    </row>
    <row r="3058" spans="1:7" ht="30">
      <c r="A3058" s="536" t="s">
        <v>7632</v>
      </c>
      <c r="B3058" s="419">
        <v>104875</v>
      </c>
      <c r="C3058" s="420" t="s">
        <v>7633</v>
      </c>
      <c r="D3058" s="421" t="s">
        <v>844</v>
      </c>
      <c r="E3058" s="422">
        <v>43.239999999999995</v>
      </c>
      <c r="F3058" s="422">
        <v>113.52</v>
      </c>
      <c r="G3058" s="422">
        <v>156.76</v>
      </c>
    </row>
    <row r="3059" spans="1:7">
      <c r="A3059" s="536" t="s">
        <v>7634</v>
      </c>
      <c r="B3059" s="419">
        <v>96120</v>
      </c>
      <c r="C3059" s="420" t="s">
        <v>6661</v>
      </c>
      <c r="D3059" s="421" t="s">
        <v>844</v>
      </c>
      <c r="E3059" s="422">
        <v>1.9000000000000001</v>
      </c>
      <c r="F3059" s="422">
        <v>1.68</v>
      </c>
      <c r="G3059" s="422">
        <v>3.58</v>
      </c>
    </row>
    <row r="3060" spans="1:7">
      <c r="A3060" s="536" t="s">
        <v>7634</v>
      </c>
      <c r="B3060" s="419">
        <v>96123</v>
      </c>
      <c r="C3060" s="420" t="s">
        <v>6662</v>
      </c>
      <c r="D3060" s="421" t="s">
        <v>844</v>
      </c>
      <c r="E3060" s="422">
        <v>22.4</v>
      </c>
      <c r="F3060" s="422">
        <v>9.4600000000000009</v>
      </c>
      <c r="G3060" s="422">
        <v>31.86</v>
      </c>
    </row>
    <row r="3061" spans="1:7">
      <c r="A3061" s="536" t="s">
        <v>7634</v>
      </c>
      <c r="B3061" s="419">
        <v>96122</v>
      </c>
      <c r="C3061" s="420" t="s">
        <v>6655</v>
      </c>
      <c r="D3061" s="421" t="s">
        <v>844</v>
      </c>
      <c r="E3061" s="422">
        <v>39.83</v>
      </c>
      <c r="F3061" s="422">
        <v>12.54</v>
      </c>
      <c r="G3061" s="422">
        <v>52.37</v>
      </c>
    </row>
    <row r="3062" spans="1:7">
      <c r="A3062" s="536" t="s">
        <v>7634</v>
      </c>
      <c r="B3062" s="419">
        <v>96121</v>
      </c>
      <c r="C3062" s="420" t="s">
        <v>6666</v>
      </c>
      <c r="D3062" s="421" t="s">
        <v>844</v>
      </c>
      <c r="E3062" s="422">
        <v>8.84</v>
      </c>
      <c r="F3062" s="422">
        <v>5.09</v>
      </c>
      <c r="G3062" s="422">
        <v>13.93</v>
      </c>
    </row>
    <row r="3063" spans="1:7">
      <c r="A3063" s="536" t="s">
        <v>7634</v>
      </c>
      <c r="B3063" s="419">
        <v>99054</v>
      </c>
      <c r="C3063" s="420" t="s">
        <v>6663</v>
      </c>
      <c r="D3063" s="421" t="s">
        <v>96</v>
      </c>
      <c r="E3063" s="422">
        <v>31.61</v>
      </c>
      <c r="F3063" s="422">
        <v>40.840000000000003</v>
      </c>
      <c r="G3063" s="422">
        <v>72.45</v>
      </c>
    </row>
    <row r="3064" spans="1:7" ht="30">
      <c r="A3064" s="536" t="s">
        <v>7634</v>
      </c>
      <c r="B3064" s="419">
        <v>96110</v>
      </c>
      <c r="C3064" s="420" t="s">
        <v>6658</v>
      </c>
      <c r="D3064" s="421" t="s">
        <v>96</v>
      </c>
      <c r="E3064" s="422">
        <v>58.870000000000005</v>
      </c>
      <c r="F3064" s="422">
        <v>23.81</v>
      </c>
      <c r="G3064" s="422">
        <v>82.68</v>
      </c>
    </row>
    <row r="3065" spans="1:7" ht="30">
      <c r="A3065" s="536" t="s">
        <v>7634</v>
      </c>
      <c r="B3065" s="419">
        <v>96114</v>
      </c>
      <c r="C3065" s="420" t="s">
        <v>6660</v>
      </c>
      <c r="D3065" s="421" t="s">
        <v>96</v>
      </c>
      <c r="E3065" s="422">
        <v>61.95</v>
      </c>
      <c r="F3065" s="422">
        <v>20.88</v>
      </c>
      <c r="G3065" s="422">
        <v>82.83</v>
      </c>
    </row>
    <row r="3066" spans="1:7" ht="30">
      <c r="A3066" s="536" t="s">
        <v>7634</v>
      </c>
      <c r="B3066" s="419">
        <v>104756</v>
      </c>
      <c r="C3066" s="420" t="s">
        <v>6656</v>
      </c>
      <c r="D3066" s="421" t="s">
        <v>96</v>
      </c>
      <c r="E3066" s="422">
        <v>164.87</v>
      </c>
      <c r="F3066" s="422">
        <v>52.72</v>
      </c>
      <c r="G3066" s="422">
        <v>217.59</v>
      </c>
    </row>
    <row r="3067" spans="1:7" ht="30">
      <c r="A3067" s="536" t="s">
        <v>7634</v>
      </c>
      <c r="B3067" s="419">
        <v>96112</v>
      </c>
      <c r="C3067" s="420" t="s">
        <v>6654</v>
      </c>
      <c r="D3067" s="421" t="s">
        <v>96</v>
      </c>
      <c r="E3067" s="422">
        <v>106.47999999999999</v>
      </c>
      <c r="F3067" s="422">
        <v>57</v>
      </c>
      <c r="G3067" s="422">
        <v>163.47999999999999</v>
      </c>
    </row>
    <row r="3068" spans="1:7">
      <c r="A3068" s="536" t="s">
        <v>7634</v>
      </c>
      <c r="B3068" s="419">
        <v>96113</v>
      </c>
      <c r="C3068" s="420" t="s">
        <v>6659</v>
      </c>
      <c r="D3068" s="421" t="s">
        <v>96</v>
      </c>
      <c r="E3068" s="422">
        <v>27.049999999999997</v>
      </c>
      <c r="F3068" s="422">
        <v>29.32</v>
      </c>
      <c r="G3068" s="422">
        <v>56.37</v>
      </c>
    </row>
    <row r="3069" spans="1:7">
      <c r="A3069" s="536" t="s">
        <v>7634</v>
      </c>
      <c r="B3069" s="419">
        <v>96109</v>
      </c>
      <c r="C3069" s="420" t="s">
        <v>6657</v>
      </c>
      <c r="D3069" s="421" t="s">
        <v>96</v>
      </c>
      <c r="E3069" s="422">
        <v>28.870000000000005</v>
      </c>
      <c r="F3069" s="422">
        <v>34.01</v>
      </c>
      <c r="G3069" s="422">
        <v>62.88</v>
      </c>
    </row>
    <row r="3070" spans="1:7" ht="30">
      <c r="A3070" s="536" t="s">
        <v>7634</v>
      </c>
      <c r="B3070" s="419">
        <v>96116</v>
      </c>
      <c r="C3070" s="420" t="s">
        <v>6665</v>
      </c>
      <c r="D3070" s="421" t="s">
        <v>96</v>
      </c>
      <c r="E3070" s="422">
        <v>59.510000000000005</v>
      </c>
      <c r="F3070" s="422">
        <v>14.47</v>
      </c>
      <c r="G3070" s="422">
        <v>73.98</v>
      </c>
    </row>
    <row r="3071" spans="1:7" ht="30">
      <c r="A3071" s="536" t="s">
        <v>7634</v>
      </c>
      <c r="B3071" s="419">
        <v>96111</v>
      </c>
      <c r="C3071" s="420" t="s">
        <v>6664</v>
      </c>
      <c r="D3071" s="421" t="s">
        <v>96</v>
      </c>
      <c r="E3071" s="422">
        <v>55.44</v>
      </c>
      <c r="F3071" s="422">
        <v>16.809999999999999</v>
      </c>
      <c r="G3071" s="422">
        <v>72.25</v>
      </c>
    </row>
    <row r="3072" spans="1:7" ht="30">
      <c r="A3072" s="536" t="s">
        <v>7634</v>
      </c>
      <c r="B3072" s="419">
        <v>96486</v>
      </c>
      <c r="C3072" s="420" t="s">
        <v>6668</v>
      </c>
      <c r="D3072" s="421" t="s">
        <v>96</v>
      </c>
      <c r="E3072" s="422">
        <v>71.41</v>
      </c>
      <c r="F3072" s="422">
        <v>14.46</v>
      </c>
      <c r="G3072" s="422">
        <v>85.87</v>
      </c>
    </row>
    <row r="3073" spans="1:7" ht="30">
      <c r="A3073" s="536" t="s">
        <v>7634</v>
      </c>
      <c r="B3073" s="419">
        <v>96485</v>
      </c>
      <c r="C3073" s="420" t="s">
        <v>6667</v>
      </c>
      <c r="D3073" s="421" t="s">
        <v>96</v>
      </c>
      <c r="E3073" s="422">
        <v>67.33</v>
      </c>
      <c r="F3073" s="422">
        <v>16.809999999999999</v>
      </c>
      <c r="G3073" s="422">
        <v>84.14</v>
      </c>
    </row>
    <row r="3074" spans="1:7" ht="45">
      <c r="A3074" s="536" t="s">
        <v>7635</v>
      </c>
      <c r="B3074" s="419">
        <v>101807</v>
      </c>
      <c r="C3074" s="420" t="s">
        <v>4353</v>
      </c>
      <c r="D3074" s="421" t="s">
        <v>843</v>
      </c>
      <c r="E3074" s="422">
        <v>293.30000000000007</v>
      </c>
      <c r="F3074" s="422">
        <v>283.02999999999997</v>
      </c>
      <c r="G3074" s="422">
        <v>576.33000000000004</v>
      </c>
    </row>
    <row r="3075" spans="1:7" ht="30">
      <c r="A3075" s="536" t="s">
        <v>7635</v>
      </c>
      <c r="B3075" s="419">
        <v>101806</v>
      </c>
      <c r="C3075" s="420" t="s">
        <v>4352</v>
      </c>
      <c r="D3075" s="421" t="s">
        <v>843</v>
      </c>
      <c r="E3075" s="422">
        <v>318.34999999999997</v>
      </c>
      <c r="F3075" s="422">
        <v>311.92</v>
      </c>
      <c r="G3075" s="422">
        <v>630.27</v>
      </c>
    </row>
    <row r="3076" spans="1:7" ht="30">
      <c r="A3076" s="536" t="s">
        <v>7635</v>
      </c>
      <c r="B3076" s="419">
        <v>101808</v>
      </c>
      <c r="C3076" s="420" t="s">
        <v>4354</v>
      </c>
      <c r="D3076" s="421" t="s">
        <v>843</v>
      </c>
      <c r="E3076" s="422">
        <v>514.16</v>
      </c>
      <c r="F3076" s="422">
        <v>68.72</v>
      </c>
      <c r="G3076" s="422">
        <v>582.88</v>
      </c>
    </row>
    <row r="3077" spans="1:7" ht="30">
      <c r="A3077" s="536" t="s">
        <v>7635</v>
      </c>
      <c r="B3077" s="419">
        <v>98058</v>
      </c>
      <c r="C3077" s="420" t="s">
        <v>7636</v>
      </c>
      <c r="D3077" s="421" t="s">
        <v>843</v>
      </c>
      <c r="E3077" s="422">
        <v>1526.69</v>
      </c>
      <c r="F3077" s="422">
        <v>316.45999999999998</v>
      </c>
      <c r="G3077" s="422">
        <v>1843.15</v>
      </c>
    </row>
    <row r="3078" spans="1:7" ht="30">
      <c r="A3078" s="536" t="s">
        <v>7635</v>
      </c>
      <c r="B3078" s="419">
        <v>98059</v>
      </c>
      <c r="C3078" s="420" t="s">
        <v>7637</v>
      </c>
      <c r="D3078" s="421" t="s">
        <v>843</v>
      </c>
      <c r="E3078" s="422">
        <v>3410.25</v>
      </c>
      <c r="F3078" s="422">
        <v>463.71</v>
      </c>
      <c r="G3078" s="422">
        <v>3873.96</v>
      </c>
    </row>
    <row r="3079" spans="1:7" ht="30">
      <c r="A3079" s="536" t="s">
        <v>7635</v>
      </c>
      <c r="B3079" s="419">
        <v>98060</v>
      </c>
      <c r="C3079" s="420" t="s">
        <v>7638</v>
      </c>
      <c r="D3079" s="421" t="s">
        <v>843</v>
      </c>
      <c r="E3079" s="422">
        <v>4706.62</v>
      </c>
      <c r="F3079" s="422">
        <v>674.83</v>
      </c>
      <c r="G3079" s="422">
        <v>5381.45</v>
      </c>
    </row>
    <row r="3080" spans="1:7" ht="30">
      <c r="A3080" s="536" t="s">
        <v>7635</v>
      </c>
      <c r="B3080" s="419">
        <v>98061</v>
      </c>
      <c r="C3080" s="420" t="s">
        <v>7639</v>
      </c>
      <c r="D3080" s="421" t="s">
        <v>843</v>
      </c>
      <c r="E3080" s="422">
        <v>6559.24</v>
      </c>
      <c r="F3080" s="422">
        <v>929.33</v>
      </c>
      <c r="G3080" s="422">
        <v>7488.57</v>
      </c>
    </row>
    <row r="3081" spans="1:7" ht="30">
      <c r="A3081" s="536" t="s">
        <v>7635</v>
      </c>
      <c r="B3081" s="419">
        <v>98088</v>
      </c>
      <c r="C3081" s="420" t="s">
        <v>5472</v>
      </c>
      <c r="D3081" s="421" t="s">
        <v>843</v>
      </c>
      <c r="E3081" s="422">
        <v>2039.2199999999998</v>
      </c>
      <c r="F3081" s="422">
        <v>1401.92</v>
      </c>
      <c r="G3081" s="422">
        <v>3441.14</v>
      </c>
    </row>
    <row r="3082" spans="1:7" ht="30">
      <c r="A3082" s="536" t="s">
        <v>7635</v>
      </c>
      <c r="B3082" s="419">
        <v>98089</v>
      </c>
      <c r="C3082" s="420" t="s">
        <v>5473</v>
      </c>
      <c r="D3082" s="421" t="s">
        <v>843</v>
      </c>
      <c r="E3082" s="422">
        <v>3204.3900000000003</v>
      </c>
      <c r="F3082" s="422">
        <v>2235.9899999999998</v>
      </c>
      <c r="G3082" s="422">
        <v>5440.38</v>
      </c>
    </row>
    <row r="3083" spans="1:7" ht="30">
      <c r="A3083" s="536" t="s">
        <v>7635</v>
      </c>
      <c r="B3083" s="419">
        <v>98090</v>
      </c>
      <c r="C3083" s="420" t="s">
        <v>5474</v>
      </c>
      <c r="D3083" s="421" t="s">
        <v>843</v>
      </c>
      <c r="E3083" s="422">
        <v>5015.1200000000008</v>
      </c>
      <c r="F3083" s="422">
        <v>3524.15</v>
      </c>
      <c r="G3083" s="422">
        <v>8539.27</v>
      </c>
    </row>
    <row r="3084" spans="1:7" ht="30">
      <c r="A3084" s="536" t="s">
        <v>7635</v>
      </c>
      <c r="B3084" s="419">
        <v>98091</v>
      </c>
      <c r="C3084" s="420" t="s">
        <v>5475</v>
      </c>
      <c r="D3084" s="421" t="s">
        <v>843</v>
      </c>
      <c r="E3084" s="422">
        <v>6542.14</v>
      </c>
      <c r="F3084" s="422">
        <v>4606.7</v>
      </c>
      <c r="G3084" s="422">
        <v>11148.84</v>
      </c>
    </row>
    <row r="3085" spans="1:7" ht="30">
      <c r="A3085" s="536" t="s">
        <v>7635</v>
      </c>
      <c r="B3085" s="419">
        <v>98092</v>
      </c>
      <c r="C3085" s="420" t="s">
        <v>5476</v>
      </c>
      <c r="D3085" s="421" t="s">
        <v>843</v>
      </c>
      <c r="E3085" s="422">
        <v>7590.26</v>
      </c>
      <c r="F3085" s="422">
        <v>5355.76</v>
      </c>
      <c r="G3085" s="422">
        <v>12946.02</v>
      </c>
    </row>
    <row r="3086" spans="1:7" ht="30">
      <c r="A3086" s="536" t="s">
        <v>7635</v>
      </c>
      <c r="B3086" s="419">
        <v>98093</v>
      </c>
      <c r="C3086" s="420" t="s">
        <v>5477</v>
      </c>
      <c r="D3086" s="421" t="s">
        <v>843</v>
      </c>
      <c r="E3086" s="422">
        <v>8954.119999999999</v>
      </c>
      <c r="F3086" s="422">
        <v>6323.34</v>
      </c>
      <c r="G3086" s="422">
        <v>15277.46</v>
      </c>
    </row>
    <row r="3087" spans="1:7" ht="45">
      <c r="A3087" s="536" t="s">
        <v>7635</v>
      </c>
      <c r="B3087" s="419">
        <v>98072</v>
      </c>
      <c r="C3087" s="420" t="s">
        <v>5456</v>
      </c>
      <c r="D3087" s="421" t="s">
        <v>843</v>
      </c>
      <c r="E3087" s="422">
        <v>2475.7999999999997</v>
      </c>
      <c r="F3087" s="422">
        <v>1755.6</v>
      </c>
      <c r="G3087" s="422">
        <v>4231.3999999999996</v>
      </c>
    </row>
    <row r="3088" spans="1:7" ht="45">
      <c r="A3088" s="536" t="s">
        <v>7635</v>
      </c>
      <c r="B3088" s="419">
        <v>98073</v>
      </c>
      <c r="C3088" s="420" t="s">
        <v>5457</v>
      </c>
      <c r="D3088" s="421" t="s">
        <v>843</v>
      </c>
      <c r="E3088" s="422">
        <v>3873.57</v>
      </c>
      <c r="F3088" s="422">
        <v>2764.93</v>
      </c>
      <c r="G3088" s="422">
        <v>6638.5</v>
      </c>
    </row>
    <row r="3089" spans="1:7" ht="45">
      <c r="A3089" s="536" t="s">
        <v>7635</v>
      </c>
      <c r="B3089" s="419">
        <v>98074</v>
      </c>
      <c r="C3089" s="420" t="s">
        <v>5458</v>
      </c>
      <c r="D3089" s="421" t="s">
        <v>843</v>
      </c>
      <c r="E3089" s="422">
        <v>6021.13</v>
      </c>
      <c r="F3089" s="422">
        <v>4306.7</v>
      </c>
      <c r="G3089" s="422">
        <v>10327.83</v>
      </c>
    </row>
    <row r="3090" spans="1:7" ht="45">
      <c r="A3090" s="536" t="s">
        <v>7635</v>
      </c>
      <c r="B3090" s="419">
        <v>98075</v>
      </c>
      <c r="C3090" s="420" t="s">
        <v>5459</v>
      </c>
      <c r="D3090" s="421" t="s">
        <v>843</v>
      </c>
      <c r="E3090" s="422">
        <v>7833.68</v>
      </c>
      <c r="F3090" s="422">
        <v>5603.15</v>
      </c>
      <c r="G3090" s="422">
        <v>13436.83</v>
      </c>
    </row>
    <row r="3091" spans="1:7" ht="45">
      <c r="A3091" s="536" t="s">
        <v>7635</v>
      </c>
      <c r="B3091" s="419">
        <v>98076</v>
      </c>
      <c r="C3091" s="420" t="s">
        <v>5460</v>
      </c>
      <c r="D3091" s="421" t="s">
        <v>843</v>
      </c>
      <c r="E3091" s="422">
        <v>9032.86</v>
      </c>
      <c r="F3091" s="422">
        <v>6466.21</v>
      </c>
      <c r="G3091" s="422">
        <v>15499.07</v>
      </c>
    </row>
    <row r="3092" spans="1:7" ht="45">
      <c r="A3092" s="536" t="s">
        <v>7635</v>
      </c>
      <c r="B3092" s="419">
        <v>98077</v>
      </c>
      <c r="C3092" s="420" t="s">
        <v>5461</v>
      </c>
      <c r="D3092" s="421" t="s">
        <v>843</v>
      </c>
      <c r="E3092" s="422">
        <v>10637.179999999998</v>
      </c>
      <c r="F3092" s="422">
        <v>7614.67</v>
      </c>
      <c r="G3092" s="422">
        <v>18251.849999999999</v>
      </c>
    </row>
    <row r="3093" spans="1:7" ht="30">
      <c r="A3093" s="536" t="s">
        <v>7635</v>
      </c>
      <c r="B3093" s="419">
        <v>98062</v>
      </c>
      <c r="C3093" s="420" t="s">
        <v>7640</v>
      </c>
      <c r="D3093" s="421" t="s">
        <v>843</v>
      </c>
      <c r="E3093" s="422">
        <v>2879</v>
      </c>
      <c r="F3093" s="422">
        <v>305.02</v>
      </c>
      <c r="G3093" s="422">
        <v>3184.02</v>
      </c>
    </row>
    <row r="3094" spans="1:7" ht="30">
      <c r="A3094" s="536" t="s">
        <v>7635</v>
      </c>
      <c r="B3094" s="419">
        <v>98063</v>
      </c>
      <c r="C3094" s="420" t="s">
        <v>7641</v>
      </c>
      <c r="D3094" s="421" t="s">
        <v>843</v>
      </c>
      <c r="E3094" s="422">
        <v>4411.05</v>
      </c>
      <c r="F3094" s="422">
        <v>451.21</v>
      </c>
      <c r="G3094" s="422">
        <v>4862.26</v>
      </c>
    </row>
    <row r="3095" spans="1:7" ht="30">
      <c r="A3095" s="536" t="s">
        <v>7635</v>
      </c>
      <c r="B3095" s="419">
        <v>98064</v>
      </c>
      <c r="C3095" s="420" t="s">
        <v>7642</v>
      </c>
      <c r="D3095" s="421" t="s">
        <v>843</v>
      </c>
      <c r="E3095" s="422">
        <v>5161.42</v>
      </c>
      <c r="F3095" s="422">
        <v>472.7</v>
      </c>
      <c r="G3095" s="422">
        <v>5634.12</v>
      </c>
    </row>
    <row r="3096" spans="1:7" ht="30">
      <c r="A3096" s="536" t="s">
        <v>7635</v>
      </c>
      <c r="B3096" s="419">
        <v>98065</v>
      </c>
      <c r="C3096" s="420" t="s">
        <v>7643</v>
      </c>
      <c r="D3096" s="421" t="s">
        <v>843</v>
      </c>
      <c r="E3096" s="422">
        <v>7192.02</v>
      </c>
      <c r="F3096" s="422">
        <v>628.79</v>
      </c>
      <c r="G3096" s="422">
        <v>7820.81</v>
      </c>
    </row>
    <row r="3097" spans="1:7" ht="30">
      <c r="A3097" s="536" t="s">
        <v>7635</v>
      </c>
      <c r="B3097" s="419">
        <v>98094</v>
      </c>
      <c r="C3097" s="420" t="s">
        <v>5478</v>
      </c>
      <c r="D3097" s="421" t="s">
        <v>843</v>
      </c>
      <c r="E3097" s="422">
        <v>1714.72</v>
      </c>
      <c r="F3097" s="422">
        <v>1115.78</v>
      </c>
      <c r="G3097" s="422">
        <v>2830.5</v>
      </c>
    </row>
    <row r="3098" spans="1:7" ht="30">
      <c r="A3098" s="536" t="s">
        <v>7635</v>
      </c>
      <c r="B3098" s="419">
        <v>98099</v>
      </c>
      <c r="C3098" s="420" t="s">
        <v>5479</v>
      </c>
      <c r="D3098" s="421" t="s">
        <v>843</v>
      </c>
      <c r="E3098" s="422">
        <v>2917.98</v>
      </c>
      <c r="F3098" s="422">
        <v>1913.1</v>
      </c>
      <c r="G3098" s="422">
        <v>4831.08</v>
      </c>
    </row>
    <row r="3099" spans="1:7" ht="30">
      <c r="A3099" s="536" t="s">
        <v>7635</v>
      </c>
      <c r="B3099" s="419">
        <v>98100</v>
      </c>
      <c r="C3099" s="420" t="s">
        <v>5480</v>
      </c>
      <c r="D3099" s="421" t="s">
        <v>843</v>
      </c>
      <c r="E3099" s="422">
        <v>3807.8400000000006</v>
      </c>
      <c r="F3099" s="422">
        <v>2522.7199999999998</v>
      </c>
      <c r="G3099" s="422">
        <v>6330.56</v>
      </c>
    </row>
    <row r="3100" spans="1:7" ht="30">
      <c r="A3100" s="536" t="s">
        <v>7635</v>
      </c>
      <c r="B3100" s="419">
        <v>98101</v>
      </c>
      <c r="C3100" s="420" t="s">
        <v>5481</v>
      </c>
      <c r="D3100" s="421" t="s">
        <v>843</v>
      </c>
      <c r="E3100" s="422">
        <v>5611.37</v>
      </c>
      <c r="F3100" s="422">
        <v>3748.71</v>
      </c>
      <c r="G3100" s="422">
        <v>9360.08</v>
      </c>
    </row>
    <row r="3101" spans="1:7" ht="45">
      <c r="A3101" s="536" t="s">
        <v>7635</v>
      </c>
      <c r="B3101" s="419">
        <v>98078</v>
      </c>
      <c r="C3101" s="420" t="s">
        <v>5462</v>
      </c>
      <c r="D3101" s="421" t="s">
        <v>843</v>
      </c>
      <c r="E3101" s="422">
        <v>2772.8</v>
      </c>
      <c r="F3101" s="422">
        <v>1775</v>
      </c>
      <c r="G3101" s="422">
        <v>4547.8</v>
      </c>
    </row>
    <row r="3102" spans="1:7" ht="45">
      <c r="A3102" s="536" t="s">
        <v>7635</v>
      </c>
      <c r="B3102" s="419">
        <v>98079</v>
      </c>
      <c r="C3102" s="420" t="s">
        <v>5463</v>
      </c>
      <c r="D3102" s="421" t="s">
        <v>843</v>
      </c>
      <c r="E3102" s="422">
        <v>4858.66</v>
      </c>
      <c r="F3102" s="422">
        <v>3110.27</v>
      </c>
      <c r="G3102" s="422">
        <v>7968.93</v>
      </c>
    </row>
    <row r="3103" spans="1:7" ht="45">
      <c r="A3103" s="536" t="s">
        <v>7635</v>
      </c>
      <c r="B3103" s="419">
        <v>98080</v>
      </c>
      <c r="C3103" s="420" t="s">
        <v>5464</v>
      </c>
      <c r="D3103" s="421" t="s">
        <v>843</v>
      </c>
      <c r="E3103" s="422">
        <v>6238.74</v>
      </c>
      <c r="F3103" s="422">
        <v>4018.97</v>
      </c>
      <c r="G3103" s="422">
        <v>10257.709999999999</v>
      </c>
    </row>
    <row r="3104" spans="1:7" ht="45">
      <c r="A3104" s="536" t="s">
        <v>7635</v>
      </c>
      <c r="B3104" s="419">
        <v>98081</v>
      </c>
      <c r="C3104" s="420" t="s">
        <v>5465</v>
      </c>
      <c r="D3104" s="421" t="s">
        <v>843</v>
      </c>
      <c r="E3104" s="422">
        <v>9235.4</v>
      </c>
      <c r="F3104" s="422">
        <v>5969.4</v>
      </c>
      <c r="G3104" s="422">
        <v>15204.8</v>
      </c>
    </row>
    <row r="3105" spans="1:7" ht="30">
      <c r="A3105" s="536" t="s">
        <v>7635</v>
      </c>
      <c r="B3105" s="419">
        <v>98052</v>
      </c>
      <c r="C3105" s="420" t="s">
        <v>7644</v>
      </c>
      <c r="D3105" s="421" t="s">
        <v>843</v>
      </c>
      <c r="E3105" s="422">
        <v>1913.0700000000002</v>
      </c>
      <c r="F3105" s="422">
        <v>270.54000000000002</v>
      </c>
      <c r="G3105" s="422">
        <v>2183.61</v>
      </c>
    </row>
    <row r="3106" spans="1:7" ht="30">
      <c r="A3106" s="536" t="s">
        <v>7635</v>
      </c>
      <c r="B3106" s="419">
        <v>98053</v>
      </c>
      <c r="C3106" s="420" t="s">
        <v>7645</v>
      </c>
      <c r="D3106" s="421" t="s">
        <v>843</v>
      </c>
      <c r="E3106" s="422">
        <v>2635.3999999999996</v>
      </c>
      <c r="F3106" s="422">
        <v>365.51</v>
      </c>
      <c r="G3106" s="422">
        <v>3000.91</v>
      </c>
    </row>
    <row r="3107" spans="1:7" ht="30">
      <c r="A3107" s="536" t="s">
        <v>7635</v>
      </c>
      <c r="B3107" s="419">
        <v>98054</v>
      </c>
      <c r="C3107" s="420" t="s">
        <v>7646</v>
      </c>
      <c r="D3107" s="421" t="s">
        <v>843</v>
      </c>
      <c r="E3107" s="422">
        <v>4441.8999999999996</v>
      </c>
      <c r="F3107" s="422">
        <v>382.58</v>
      </c>
      <c r="G3107" s="422">
        <v>4824.4799999999996</v>
      </c>
    </row>
    <row r="3108" spans="1:7" ht="30">
      <c r="A3108" s="536" t="s">
        <v>7635</v>
      </c>
      <c r="B3108" s="419">
        <v>98055</v>
      </c>
      <c r="C3108" s="420" t="s">
        <v>7647</v>
      </c>
      <c r="D3108" s="421" t="s">
        <v>843</v>
      </c>
      <c r="E3108" s="422">
        <v>6021.04</v>
      </c>
      <c r="F3108" s="422">
        <v>527.83000000000004</v>
      </c>
      <c r="G3108" s="422">
        <v>6548.87</v>
      </c>
    </row>
    <row r="3109" spans="1:7" ht="30">
      <c r="A3109" s="536" t="s">
        <v>7635</v>
      </c>
      <c r="B3109" s="419">
        <v>98056</v>
      </c>
      <c r="C3109" s="420" t="s">
        <v>7648</v>
      </c>
      <c r="D3109" s="421" t="s">
        <v>843</v>
      </c>
      <c r="E3109" s="422">
        <v>7093.46</v>
      </c>
      <c r="F3109" s="422">
        <v>563.54999999999995</v>
      </c>
      <c r="G3109" s="422">
        <v>7657.01</v>
      </c>
    </row>
    <row r="3110" spans="1:7" ht="30">
      <c r="A3110" s="536" t="s">
        <v>7635</v>
      </c>
      <c r="B3110" s="419">
        <v>98057</v>
      </c>
      <c r="C3110" s="420" t="s">
        <v>7649</v>
      </c>
      <c r="D3110" s="421" t="s">
        <v>843</v>
      </c>
      <c r="E3110" s="422">
        <v>8393.7099999999991</v>
      </c>
      <c r="F3110" s="422">
        <v>698.26</v>
      </c>
      <c r="G3110" s="422">
        <v>9091.9699999999993</v>
      </c>
    </row>
    <row r="3111" spans="1:7" ht="30">
      <c r="A3111" s="536" t="s">
        <v>7635</v>
      </c>
      <c r="B3111" s="419">
        <v>98082</v>
      </c>
      <c r="C3111" s="420" t="s">
        <v>5466</v>
      </c>
      <c r="D3111" s="421" t="s">
        <v>843</v>
      </c>
      <c r="E3111" s="422">
        <v>2362.3000000000002</v>
      </c>
      <c r="F3111" s="422">
        <v>1639.56</v>
      </c>
      <c r="G3111" s="422">
        <v>4001.86</v>
      </c>
    </row>
    <row r="3112" spans="1:7" ht="30">
      <c r="A3112" s="536" t="s">
        <v>7635</v>
      </c>
      <c r="B3112" s="419">
        <v>98083</v>
      </c>
      <c r="C3112" s="420" t="s">
        <v>5467</v>
      </c>
      <c r="D3112" s="421" t="s">
        <v>843</v>
      </c>
      <c r="E3112" s="422">
        <v>3101.95</v>
      </c>
      <c r="F3112" s="422">
        <v>2179.7600000000002</v>
      </c>
      <c r="G3112" s="422">
        <v>5281.71</v>
      </c>
    </row>
    <row r="3113" spans="1:7" ht="30">
      <c r="A3113" s="536" t="s">
        <v>7635</v>
      </c>
      <c r="B3113" s="419">
        <v>98084</v>
      </c>
      <c r="C3113" s="420" t="s">
        <v>5468</v>
      </c>
      <c r="D3113" s="421" t="s">
        <v>843</v>
      </c>
      <c r="E3113" s="422">
        <v>4330.93</v>
      </c>
      <c r="F3113" s="422">
        <v>3082.5</v>
      </c>
      <c r="G3113" s="422">
        <v>7413.43</v>
      </c>
    </row>
    <row r="3114" spans="1:7" ht="30">
      <c r="A3114" s="536" t="s">
        <v>7635</v>
      </c>
      <c r="B3114" s="419">
        <v>98085</v>
      </c>
      <c r="C3114" s="420" t="s">
        <v>5469</v>
      </c>
      <c r="D3114" s="421" t="s">
        <v>843</v>
      </c>
      <c r="E3114" s="422">
        <v>5855.47</v>
      </c>
      <c r="F3114" s="422">
        <v>4214.12</v>
      </c>
      <c r="G3114" s="422">
        <v>10069.59</v>
      </c>
    </row>
    <row r="3115" spans="1:7" ht="30">
      <c r="A3115" s="536" t="s">
        <v>7635</v>
      </c>
      <c r="B3115" s="419">
        <v>98087</v>
      </c>
      <c r="C3115" s="420" t="s">
        <v>5471</v>
      </c>
      <c r="D3115" s="421" t="s">
        <v>843</v>
      </c>
      <c r="E3115" s="422">
        <v>7034.56</v>
      </c>
      <c r="F3115" s="422">
        <v>5075.2</v>
      </c>
      <c r="G3115" s="422">
        <v>12109.76</v>
      </c>
    </row>
    <row r="3116" spans="1:7" ht="30">
      <c r="A3116" s="536" t="s">
        <v>7635</v>
      </c>
      <c r="B3116" s="419">
        <v>98086</v>
      </c>
      <c r="C3116" s="420" t="s">
        <v>5470</v>
      </c>
      <c r="D3116" s="421" t="s">
        <v>843</v>
      </c>
      <c r="E3116" s="422">
        <v>6600.9100000000008</v>
      </c>
      <c r="F3116" s="422">
        <v>4760.38</v>
      </c>
      <c r="G3116" s="422">
        <v>11361.29</v>
      </c>
    </row>
    <row r="3117" spans="1:7" ht="30">
      <c r="A3117" s="536" t="s">
        <v>7635</v>
      </c>
      <c r="B3117" s="419">
        <v>98066</v>
      </c>
      <c r="C3117" s="420" t="s">
        <v>5450</v>
      </c>
      <c r="D3117" s="421" t="s">
        <v>843</v>
      </c>
      <c r="E3117" s="422">
        <v>2961.2599999999998</v>
      </c>
      <c r="F3117" s="422">
        <v>2076.6</v>
      </c>
      <c r="G3117" s="422">
        <v>5037.8599999999997</v>
      </c>
    </row>
    <row r="3118" spans="1:7" ht="30">
      <c r="A3118" s="536" t="s">
        <v>7635</v>
      </c>
      <c r="B3118" s="419">
        <v>98067</v>
      </c>
      <c r="C3118" s="420" t="s">
        <v>5451</v>
      </c>
      <c r="D3118" s="421" t="s">
        <v>843</v>
      </c>
      <c r="E3118" s="422">
        <v>3939.0399999999995</v>
      </c>
      <c r="F3118" s="422">
        <v>2778.28</v>
      </c>
      <c r="G3118" s="422">
        <v>6717.32</v>
      </c>
    </row>
    <row r="3119" spans="1:7" ht="30">
      <c r="A3119" s="536" t="s">
        <v>7635</v>
      </c>
      <c r="B3119" s="419">
        <v>98068</v>
      </c>
      <c r="C3119" s="420" t="s">
        <v>5452</v>
      </c>
      <c r="D3119" s="421" t="s">
        <v>843</v>
      </c>
      <c r="E3119" s="422">
        <v>5553.68</v>
      </c>
      <c r="F3119" s="422">
        <v>3941.41</v>
      </c>
      <c r="G3119" s="422">
        <v>9495.09</v>
      </c>
    </row>
    <row r="3120" spans="1:7" ht="30">
      <c r="A3120" s="536" t="s">
        <v>7635</v>
      </c>
      <c r="B3120" s="419">
        <v>98069</v>
      </c>
      <c r="C3120" s="420" t="s">
        <v>5453</v>
      </c>
      <c r="D3120" s="421" t="s">
        <v>843</v>
      </c>
      <c r="E3120" s="422">
        <v>7456.99</v>
      </c>
      <c r="F3120" s="422">
        <v>5333.73</v>
      </c>
      <c r="G3120" s="422">
        <v>12790.72</v>
      </c>
    </row>
    <row r="3121" spans="1:7" ht="30">
      <c r="A3121" s="536" t="s">
        <v>7635</v>
      </c>
      <c r="B3121" s="419">
        <v>98071</v>
      </c>
      <c r="C3121" s="420" t="s">
        <v>5455</v>
      </c>
      <c r="D3121" s="421" t="s">
        <v>843</v>
      </c>
      <c r="E3121" s="422">
        <v>9286.4699999999993</v>
      </c>
      <c r="F3121" s="422">
        <v>6615.01</v>
      </c>
      <c r="G3121" s="422">
        <v>15901.48</v>
      </c>
    </row>
    <row r="3122" spans="1:7" ht="30">
      <c r="A3122" s="536" t="s">
        <v>7635</v>
      </c>
      <c r="B3122" s="419">
        <v>98070</v>
      </c>
      <c r="C3122" s="420" t="s">
        <v>5454</v>
      </c>
      <c r="D3122" s="421" t="s">
        <v>843</v>
      </c>
      <c r="E3122" s="422">
        <v>8515.9399999999987</v>
      </c>
      <c r="F3122" s="422">
        <v>6086.14</v>
      </c>
      <c r="G3122" s="422">
        <v>14602.08</v>
      </c>
    </row>
    <row r="3123" spans="1:7" ht="45">
      <c r="A3123" s="536" t="s">
        <v>7650</v>
      </c>
      <c r="B3123" s="419">
        <v>104915</v>
      </c>
      <c r="C3123" s="420" t="s">
        <v>6022</v>
      </c>
      <c r="D3123" s="421" t="s">
        <v>1068</v>
      </c>
      <c r="E3123" s="422">
        <v>9.620000000000001</v>
      </c>
      <c r="F3123" s="422">
        <v>0.45</v>
      </c>
      <c r="G3123" s="422">
        <v>10.07</v>
      </c>
    </row>
    <row r="3124" spans="1:7" ht="45">
      <c r="A3124" s="536" t="s">
        <v>7650</v>
      </c>
      <c r="B3124" s="419">
        <v>96546</v>
      </c>
      <c r="C3124" s="420" t="s">
        <v>6021</v>
      </c>
      <c r="D3124" s="421" t="s">
        <v>1068</v>
      </c>
      <c r="E3124" s="422">
        <v>10.91</v>
      </c>
      <c r="F3124" s="422">
        <v>4.3499999999999996</v>
      </c>
      <c r="G3124" s="422">
        <v>15.26</v>
      </c>
    </row>
    <row r="3125" spans="1:7" ht="45">
      <c r="A3125" s="536" t="s">
        <v>7650</v>
      </c>
      <c r="B3125" s="419">
        <v>96544</v>
      </c>
      <c r="C3125" s="420" t="s">
        <v>6019</v>
      </c>
      <c r="D3125" s="421" t="s">
        <v>1068</v>
      </c>
      <c r="E3125" s="422">
        <v>12.41</v>
      </c>
      <c r="F3125" s="422">
        <v>7.87</v>
      </c>
      <c r="G3125" s="422">
        <v>20.28</v>
      </c>
    </row>
    <row r="3126" spans="1:7" ht="45">
      <c r="A3126" s="536" t="s">
        <v>7650</v>
      </c>
      <c r="B3126" s="419">
        <v>96545</v>
      </c>
      <c r="C3126" s="420" t="s">
        <v>6020</v>
      </c>
      <c r="D3126" s="421" t="s">
        <v>1068</v>
      </c>
      <c r="E3126" s="422">
        <v>11.98</v>
      </c>
      <c r="F3126" s="422">
        <v>5.77</v>
      </c>
      <c r="G3126" s="422">
        <v>17.75</v>
      </c>
    </row>
    <row r="3127" spans="1:7" ht="45">
      <c r="A3127" s="536" t="s">
        <v>7650</v>
      </c>
      <c r="B3127" s="419">
        <v>96543</v>
      </c>
      <c r="C3127" s="420" t="s">
        <v>6012</v>
      </c>
      <c r="D3127" s="421" t="s">
        <v>1068</v>
      </c>
      <c r="E3127" s="422">
        <v>12.6</v>
      </c>
      <c r="F3127" s="422">
        <v>10.69</v>
      </c>
      <c r="G3127" s="422">
        <v>23.29</v>
      </c>
    </row>
    <row r="3128" spans="1:7" ht="45">
      <c r="A3128" s="536" t="s">
        <v>7650</v>
      </c>
      <c r="B3128" s="419">
        <v>104922</v>
      </c>
      <c r="C3128" s="420" t="s">
        <v>6028</v>
      </c>
      <c r="D3128" s="421" t="s">
        <v>1068</v>
      </c>
      <c r="E3128" s="422">
        <v>10</v>
      </c>
      <c r="F3128" s="422">
        <v>1.39</v>
      </c>
      <c r="G3128" s="422">
        <v>11.39</v>
      </c>
    </row>
    <row r="3129" spans="1:7" ht="45">
      <c r="A3129" s="536" t="s">
        <v>7650</v>
      </c>
      <c r="B3129" s="419">
        <v>104920</v>
      </c>
      <c r="C3129" s="420" t="s">
        <v>6026</v>
      </c>
      <c r="D3129" s="421" t="s">
        <v>1068</v>
      </c>
      <c r="E3129" s="422">
        <v>9.02</v>
      </c>
      <c r="F3129" s="422">
        <v>2.4</v>
      </c>
      <c r="G3129" s="422">
        <v>11.42</v>
      </c>
    </row>
    <row r="3130" spans="1:7" ht="45">
      <c r="A3130" s="536" t="s">
        <v>7650</v>
      </c>
      <c r="B3130" s="419">
        <v>104921</v>
      </c>
      <c r="C3130" s="420" t="s">
        <v>6027</v>
      </c>
      <c r="D3130" s="421" t="s">
        <v>1068</v>
      </c>
      <c r="E3130" s="422">
        <v>8.7899999999999991</v>
      </c>
      <c r="F3130" s="422">
        <v>1.79</v>
      </c>
      <c r="G3130" s="422">
        <v>10.58</v>
      </c>
    </row>
    <row r="3131" spans="1:7" ht="45">
      <c r="A3131" s="536" t="s">
        <v>7650</v>
      </c>
      <c r="B3131" s="419">
        <v>104919</v>
      </c>
      <c r="C3131" s="420" t="s">
        <v>6025</v>
      </c>
      <c r="D3131" s="421" t="s">
        <v>1068</v>
      </c>
      <c r="E3131" s="422">
        <v>10.450000000000001</v>
      </c>
      <c r="F3131" s="422">
        <v>3.1</v>
      </c>
      <c r="G3131" s="422">
        <v>13.55</v>
      </c>
    </row>
    <row r="3132" spans="1:7" ht="45">
      <c r="A3132" s="536" t="s">
        <v>7650</v>
      </c>
      <c r="B3132" s="419">
        <v>104917</v>
      </c>
      <c r="C3132" s="420" t="s">
        <v>6023</v>
      </c>
      <c r="D3132" s="421" t="s">
        <v>1068</v>
      </c>
      <c r="E3132" s="422">
        <v>11.55</v>
      </c>
      <c r="F3132" s="422">
        <v>5.56</v>
      </c>
      <c r="G3132" s="422">
        <v>17.11</v>
      </c>
    </row>
    <row r="3133" spans="1:7" ht="45">
      <c r="A3133" s="536" t="s">
        <v>7650</v>
      </c>
      <c r="B3133" s="419">
        <v>104918</v>
      </c>
      <c r="C3133" s="420" t="s">
        <v>6024</v>
      </c>
      <c r="D3133" s="421" t="s">
        <v>1068</v>
      </c>
      <c r="E3133" s="422">
        <v>11.34</v>
      </c>
      <c r="F3133" s="422">
        <v>4.08</v>
      </c>
      <c r="G3133" s="422">
        <v>15.42</v>
      </c>
    </row>
    <row r="3134" spans="1:7" ht="45">
      <c r="A3134" s="536" t="s">
        <v>7650</v>
      </c>
      <c r="B3134" s="419">
        <v>104916</v>
      </c>
      <c r="C3134" s="420" t="s">
        <v>6039</v>
      </c>
      <c r="D3134" s="421" t="s">
        <v>1068</v>
      </c>
      <c r="E3134" s="422">
        <v>11.41</v>
      </c>
      <c r="F3134" s="422">
        <v>7.66</v>
      </c>
      <c r="G3134" s="422">
        <v>19.07</v>
      </c>
    </row>
    <row r="3135" spans="1:7" ht="45">
      <c r="A3135" s="536" t="s">
        <v>7650</v>
      </c>
      <c r="B3135" s="419">
        <v>96557</v>
      </c>
      <c r="C3135" s="420" t="s">
        <v>6031</v>
      </c>
      <c r="D3135" s="421" t="s">
        <v>845</v>
      </c>
      <c r="E3135" s="422">
        <v>644.53</v>
      </c>
      <c r="F3135" s="422">
        <v>18.97</v>
      </c>
      <c r="G3135" s="422">
        <v>663.5</v>
      </c>
    </row>
    <row r="3136" spans="1:7" ht="45">
      <c r="A3136" s="536" t="s">
        <v>7650</v>
      </c>
      <c r="B3136" s="419">
        <v>96555</v>
      </c>
      <c r="C3136" s="420" t="s">
        <v>6029</v>
      </c>
      <c r="D3136" s="421" t="s">
        <v>845</v>
      </c>
      <c r="E3136" s="422">
        <v>537.68000000000006</v>
      </c>
      <c r="F3136" s="422">
        <v>203.64</v>
      </c>
      <c r="G3136" s="422">
        <v>741.32</v>
      </c>
    </row>
    <row r="3137" spans="1:7" ht="45">
      <c r="A3137" s="536" t="s">
        <v>7650</v>
      </c>
      <c r="B3137" s="419">
        <v>104924</v>
      </c>
      <c r="C3137" s="420" t="s">
        <v>6041</v>
      </c>
      <c r="D3137" s="421" t="s">
        <v>845</v>
      </c>
      <c r="E3137" s="422">
        <v>662.53</v>
      </c>
      <c r="F3137" s="422">
        <v>25.02</v>
      </c>
      <c r="G3137" s="422">
        <v>687.55</v>
      </c>
    </row>
    <row r="3138" spans="1:7" ht="45">
      <c r="A3138" s="536" t="s">
        <v>7650</v>
      </c>
      <c r="B3138" s="419">
        <v>104923</v>
      </c>
      <c r="C3138" s="420" t="s">
        <v>6040</v>
      </c>
      <c r="D3138" s="421" t="s">
        <v>845</v>
      </c>
      <c r="E3138" s="422">
        <v>565.61</v>
      </c>
      <c r="F3138" s="422">
        <v>242.98</v>
      </c>
      <c r="G3138" s="422">
        <v>808.59</v>
      </c>
    </row>
    <row r="3139" spans="1:7" ht="45">
      <c r="A3139" s="536" t="s">
        <v>7650</v>
      </c>
      <c r="B3139" s="419">
        <v>96558</v>
      </c>
      <c r="C3139" s="420" t="s">
        <v>6032</v>
      </c>
      <c r="D3139" s="421" t="s">
        <v>845</v>
      </c>
      <c r="E3139" s="422">
        <v>665.96</v>
      </c>
      <c r="F3139" s="422">
        <v>33.43</v>
      </c>
      <c r="G3139" s="422">
        <v>699.39</v>
      </c>
    </row>
    <row r="3140" spans="1:7" ht="45">
      <c r="A3140" s="536" t="s">
        <v>7650</v>
      </c>
      <c r="B3140" s="419">
        <v>96556</v>
      </c>
      <c r="C3140" s="420" t="s">
        <v>6030</v>
      </c>
      <c r="D3140" s="421" t="s">
        <v>845</v>
      </c>
      <c r="E3140" s="422">
        <v>600.6400000000001</v>
      </c>
      <c r="F3140" s="422">
        <v>336.09</v>
      </c>
      <c r="G3140" s="422">
        <v>936.73</v>
      </c>
    </row>
    <row r="3141" spans="1:7" ht="45">
      <c r="A3141" s="536" t="s">
        <v>7650</v>
      </c>
      <c r="B3141" s="419">
        <v>96523</v>
      </c>
      <c r="C3141" s="420" t="s">
        <v>6450</v>
      </c>
      <c r="D3141" s="421" t="s">
        <v>845</v>
      </c>
      <c r="E3141" s="422">
        <v>37.700000000000003</v>
      </c>
      <c r="F3141" s="422">
        <v>87.69</v>
      </c>
      <c r="G3141" s="422">
        <v>125.39</v>
      </c>
    </row>
    <row r="3142" spans="1:7" ht="45">
      <c r="A3142" s="536" t="s">
        <v>7650</v>
      </c>
      <c r="B3142" s="419">
        <v>96522</v>
      </c>
      <c r="C3142" s="420" t="s">
        <v>6449</v>
      </c>
      <c r="D3142" s="421" t="s">
        <v>845</v>
      </c>
      <c r="E3142" s="422">
        <v>56.430000000000007</v>
      </c>
      <c r="F3142" s="422">
        <v>133.18</v>
      </c>
      <c r="G3142" s="422">
        <v>189.61</v>
      </c>
    </row>
    <row r="3143" spans="1:7" ht="45">
      <c r="A3143" s="536" t="s">
        <v>7650</v>
      </c>
      <c r="B3143" s="419">
        <v>96527</v>
      </c>
      <c r="C3143" s="420" t="s">
        <v>6454</v>
      </c>
      <c r="D3143" s="421" t="s">
        <v>845</v>
      </c>
      <c r="E3143" s="422">
        <v>41.610000000000014</v>
      </c>
      <c r="F3143" s="422">
        <v>96.35</v>
      </c>
      <c r="G3143" s="422">
        <v>137.96</v>
      </c>
    </row>
    <row r="3144" spans="1:7" ht="45">
      <c r="A3144" s="536" t="s">
        <v>7650</v>
      </c>
      <c r="B3144" s="419">
        <v>96526</v>
      </c>
      <c r="C3144" s="420" t="s">
        <v>6453</v>
      </c>
      <c r="D3144" s="421" t="s">
        <v>845</v>
      </c>
      <c r="E3144" s="422">
        <v>80.010000000000019</v>
      </c>
      <c r="F3144" s="422">
        <v>191.29</v>
      </c>
      <c r="G3144" s="422">
        <v>271.3</v>
      </c>
    </row>
    <row r="3145" spans="1:7" ht="45">
      <c r="A3145" s="536" t="s">
        <v>7650</v>
      </c>
      <c r="B3145" s="419">
        <v>96521</v>
      </c>
      <c r="C3145" s="420" t="s">
        <v>6448</v>
      </c>
      <c r="D3145" s="421" t="s">
        <v>845</v>
      </c>
      <c r="E3145" s="422">
        <v>33.040000000000006</v>
      </c>
      <c r="F3145" s="422">
        <v>14.23</v>
      </c>
      <c r="G3145" s="422">
        <v>47.27</v>
      </c>
    </row>
    <row r="3146" spans="1:7" ht="45">
      <c r="A3146" s="536" t="s">
        <v>7650</v>
      </c>
      <c r="B3146" s="419">
        <v>96520</v>
      </c>
      <c r="C3146" s="420" t="s">
        <v>6447</v>
      </c>
      <c r="D3146" s="421" t="s">
        <v>845</v>
      </c>
      <c r="E3146" s="422">
        <v>57.570000000000007</v>
      </c>
      <c r="F3146" s="422">
        <v>53.58</v>
      </c>
      <c r="G3146" s="422">
        <v>111.15</v>
      </c>
    </row>
    <row r="3147" spans="1:7" ht="45">
      <c r="A3147" s="536" t="s">
        <v>7650</v>
      </c>
      <c r="B3147" s="419">
        <v>96525</v>
      </c>
      <c r="C3147" s="420" t="s">
        <v>6452</v>
      </c>
      <c r="D3147" s="421" t="s">
        <v>845</v>
      </c>
      <c r="E3147" s="422">
        <v>41.260000000000005</v>
      </c>
      <c r="F3147" s="422">
        <v>18.84</v>
      </c>
      <c r="G3147" s="422">
        <v>60.1</v>
      </c>
    </row>
    <row r="3148" spans="1:7" ht="45">
      <c r="A3148" s="536" t="s">
        <v>7650</v>
      </c>
      <c r="B3148" s="419">
        <v>96524</v>
      </c>
      <c r="C3148" s="420" t="s">
        <v>6451</v>
      </c>
      <c r="D3148" s="421" t="s">
        <v>845</v>
      </c>
      <c r="E3148" s="422">
        <v>84.999999999999986</v>
      </c>
      <c r="F3148" s="422">
        <v>99.54</v>
      </c>
      <c r="G3148" s="422">
        <v>184.54</v>
      </c>
    </row>
    <row r="3149" spans="1:7" ht="45">
      <c r="A3149" s="536" t="s">
        <v>7650</v>
      </c>
      <c r="B3149" s="419">
        <v>96537</v>
      </c>
      <c r="C3149" s="420" t="s">
        <v>6006</v>
      </c>
      <c r="D3149" s="421" t="s">
        <v>96</v>
      </c>
      <c r="E3149" s="422">
        <v>104.98</v>
      </c>
      <c r="F3149" s="422">
        <v>94.36</v>
      </c>
      <c r="G3149" s="422">
        <v>199.34</v>
      </c>
    </row>
    <row r="3150" spans="1:7" ht="45">
      <c r="A3150" s="536" t="s">
        <v>7650</v>
      </c>
      <c r="B3150" s="419">
        <v>96540</v>
      </c>
      <c r="C3150" s="420" t="s">
        <v>6009</v>
      </c>
      <c r="D3150" s="421" t="s">
        <v>96</v>
      </c>
      <c r="E3150" s="422">
        <v>66.88000000000001</v>
      </c>
      <c r="F3150" s="422">
        <v>80.42</v>
      </c>
      <c r="G3150" s="422">
        <v>147.30000000000001</v>
      </c>
    </row>
    <row r="3151" spans="1:7" ht="45">
      <c r="A3151" s="536" t="s">
        <v>7650</v>
      </c>
      <c r="B3151" s="419">
        <v>96528</v>
      </c>
      <c r="C3151" s="420" t="s">
        <v>6455</v>
      </c>
      <c r="D3151" s="421" t="s">
        <v>96</v>
      </c>
      <c r="E3151" s="422">
        <v>99.109999999999985</v>
      </c>
      <c r="F3151" s="422">
        <v>62.93</v>
      </c>
      <c r="G3151" s="422">
        <v>162.04</v>
      </c>
    </row>
    <row r="3152" spans="1:7" ht="45">
      <c r="A3152" s="536" t="s">
        <v>7650</v>
      </c>
      <c r="B3152" s="419">
        <v>96531</v>
      </c>
      <c r="C3152" s="420" t="s">
        <v>6000</v>
      </c>
      <c r="D3152" s="421" t="s">
        <v>96</v>
      </c>
      <c r="E3152" s="422">
        <v>59.640000000000008</v>
      </c>
      <c r="F3152" s="422">
        <v>54.65</v>
      </c>
      <c r="G3152" s="422">
        <v>114.29</v>
      </c>
    </row>
    <row r="3153" spans="1:7" ht="45">
      <c r="A3153" s="536" t="s">
        <v>7650</v>
      </c>
      <c r="B3153" s="419">
        <v>96534</v>
      </c>
      <c r="C3153" s="420" t="s">
        <v>6003</v>
      </c>
      <c r="D3153" s="421" t="s">
        <v>96</v>
      </c>
      <c r="E3153" s="422">
        <v>39.1</v>
      </c>
      <c r="F3153" s="422">
        <v>50.32</v>
      </c>
      <c r="G3153" s="422">
        <v>89.42</v>
      </c>
    </row>
    <row r="3154" spans="1:7" ht="45">
      <c r="A3154" s="536" t="s">
        <v>7650</v>
      </c>
      <c r="B3154" s="419">
        <v>104928</v>
      </c>
      <c r="C3154" s="420" t="s">
        <v>6016</v>
      </c>
      <c r="D3154" s="421" t="s">
        <v>96</v>
      </c>
      <c r="E3154" s="422">
        <v>81.060000000000016</v>
      </c>
      <c r="F3154" s="422">
        <v>83.99</v>
      </c>
      <c r="G3154" s="422">
        <v>165.05</v>
      </c>
    </row>
    <row r="3155" spans="1:7" ht="45">
      <c r="A3155" s="536" t="s">
        <v>7650</v>
      </c>
      <c r="B3155" s="419">
        <v>104929</v>
      </c>
      <c r="C3155" s="420" t="s">
        <v>6017</v>
      </c>
      <c r="D3155" s="421" t="s">
        <v>96</v>
      </c>
      <c r="E3155" s="422">
        <v>46.82</v>
      </c>
      <c r="F3155" s="422">
        <v>56.12</v>
      </c>
      <c r="G3155" s="422">
        <v>102.94</v>
      </c>
    </row>
    <row r="3156" spans="1:7" ht="45">
      <c r="A3156" s="536" t="s">
        <v>7650</v>
      </c>
      <c r="B3156" s="419">
        <v>104925</v>
      </c>
      <c r="C3156" s="420" t="s">
        <v>6013</v>
      </c>
      <c r="D3156" s="421" t="s">
        <v>96</v>
      </c>
      <c r="E3156" s="422">
        <v>104.00999999999999</v>
      </c>
      <c r="F3156" s="422">
        <v>59.13</v>
      </c>
      <c r="G3156" s="422">
        <v>163.13999999999999</v>
      </c>
    </row>
    <row r="3157" spans="1:7" ht="45">
      <c r="A3157" s="536" t="s">
        <v>7650</v>
      </c>
      <c r="B3157" s="419">
        <v>104926</v>
      </c>
      <c r="C3157" s="420" t="s">
        <v>6014</v>
      </c>
      <c r="D3157" s="421" t="s">
        <v>96</v>
      </c>
      <c r="E3157" s="422">
        <v>61.160000000000004</v>
      </c>
      <c r="F3157" s="422">
        <v>48.24</v>
      </c>
      <c r="G3157" s="422">
        <v>109.4</v>
      </c>
    </row>
    <row r="3158" spans="1:7" ht="45">
      <c r="A3158" s="536" t="s">
        <v>7650</v>
      </c>
      <c r="B3158" s="419">
        <v>104927</v>
      </c>
      <c r="C3158" s="420" t="s">
        <v>6015</v>
      </c>
      <c r="D3158" s="421" t="s">
        <v>96</v>
      </c>
      <c r="E3158" s="422">
        <v>38.820000000000007</v>
      </c>
      <c r="F3158" s="422">
        <v>42.61</v>
      </c>
      <c r="G3158" s="422">
        <v>81.430000000000007</v>
      </c>
    </row>
    <row r="3159" spans="1:7" ht="45">
      <c r="A3159" s="536" t="s">
        <v>7650</v>
      </c>
      <c r="B3159" s="419">
        <v>96538</v>
      </c>
      <c r="C3159" s="420" t="s">
        <v>6007</v>
      </c>
      <c r="D3159" s="421" t="s">
        <v>96</v>
      </c>
      <c r="E3159" s="422">
        <v>122.61000000000001</v>
      </c>
      <c r="F3159" s="422">
        <v>157.57</v>
      </c>
      <c r="G3159" s="422">
        <v>280.18</v>
      </c>
    </row>
    <row r="3160" spans="1:7" ht="45">
      <c r="A3160" s="536" t="s">
        <v>7650</v>
      </c>
      <c r="B3160" s="419">
        <v>96541</v>
      </c>
      <c r="C3160" s="420" t="s">
        <v>6010</v>
      </c>
      <c r="D3160" s="421" t="s">
        <v>96</v>
      </c>
      <c r="E3160" s="422">
        <v>82.779999999999973</v>
      </c>
      <c r="F3160" s="422">
        <v>130.11000000000001</v>
      </c>
      <c r="G3160" s="422">
        <v>212.89</v>
      </c>
    </row>
    <row r="3161" spans="1:7" ht="45">
      <c r="A3161" s="536" t="s">
        <v>7650</v>
      </c>
      <c r="B3161" s="419">
        <v>96529</v>
      </c>
      <c r="C3161" s="420" t="s">
        <v>5998</v>
      </c>
      <c r="D3161" s="421" t="s">
        <v>96</v>
      </c>
      <c r="E3161" s="422">
        <v>139.33999999999997</v>
      </c>
      <c r="F3161" s="422">
        <v>145.37</v>
      </c>
      <c r="G3161" s="422">
        <v>284.70999999999998</v>
      </c>
    </row>
    <row r="3162" spans="1:7" ht="45">
      <c r="A3162" s="536" t="s">
        <v>7650</v>
      </c>
      <c r="B3162" s="419">
        <v>96532</v>
      </c>
      <c r="C3162" s="420" t="s">
        <v>6001</v>
      </c>
      <c r="D3162" s="421" t="s">
        <v>96</v>
      </c>
      <c r="E3162" s="422">
        <v>86.61999999999999</v>
      </c>
      <c r="F3162" s="422">
        <v>113.98</v>
      </c>
      <c r="G3162" s="422">
        <v>200.6</v>
      </c>
    </row>
    <row r="3163" spans="1:7" ht="45">
      <c r="A3163" s="536" t="s">
        <v>7650</v>
      </c>
      <c r="B3163" s="419">
        <v>96535</v>
      </c>
      <c r="C3163" s="420" t="s">
        <v>6004</v>
      </c>
      <c r="D3163" s="421" t="s">
        <v>96</v>
      </c>
      <c r="E3163" s="422">
        <v>59.210000000000008</v>
      </c>
      <c r="F3163" s="422">
        <v>97.63</v>
      </c>
      <c r="G3163" s="422">
        <v>156.84</v>
      </c>
    </row>
    <row r="3164" spans="1:7" ht="45">
      <c r="A3164" s="536" t="s">
        <v>7650</v>
      </c>
      <c r="B3164" s="419">
        <v>96539</v>
      </c>
      <c r="C3164" s="420" t="s">
        <v>6008</v>
      </c>
      <c r="D3164" s="421" t="s">
        <v>96</v>
      </c>
      <c r="E3164" s="422">
        <v>71.89</v>
      </c>
      <c r="F3164" s="422">
        <v>72.02</v>
      </c>
      <c r="G3164" s="422">
        <v>143.91</v>
      </c>
    </row>
    <row r="3165" spans="1:7" ht="45">
      <c r="A3165" s="536" t="s">
        <v>7650</v>
      </c>
      <c r="B3165" s="419">
        <v>96542</v>
      </c>
      <c r="C3165" s="420" t="s">
        <v>6011</v>
      </c>
      <c r="D3165" s="421" t="s">
        <v>96</v>
      </c>
      <c r="E3165" s="422">
        <v>47.63000000000001</v>
      </c>
      <c r="F3165" s="422">
        <v>64.239999999999995</v>
      </c>
      <c r="G3165" s="422">
        <v>111.87</v>
      </c>
    </row>
    <row r="3166" spans="1:7" ht="45">
      <c r="A3166" s="536" t="s">
        <v>7650</v>
      </c>
      <c r="B3166" s="419">
        <v>96530</v>
      </c>
      <c r="C3166" s="420" t="s">
        <v>5999</v>
      </c>
      <c r="D3166" s="421" t="s">
        <v>96</v>
      </c>
      <c r="E3166" s="422">
        <v>91.490000000000009</v>
      </c>
      <c r="F3166" s="422">
        <v>55.31</v>
      </c>
      <c r="G3166" s="422">
        <v>146.80000000000001</v>
      </c>
    </row>
    <row r="3167" spans="1:7" ht="45">
      <c r="A3167" s="536" t="s">
        <v>7650</v>
      </c>
      <c r="B3167" s="419">
        <v>96533</v>
      </c>
      <c r="C3167" s="420" t="s">
        <v>6002</v>
      </c>
      <c r="D3167" s="421" t="s">
        <v>96</v>
      </c>
      <c r="E3167" s="422">
        <v>54.35</v>
      </c>
      <c r="F3167" s="422">
        <v>46.29</v>
      </c>
      <c r="G3167" s="422">
        <v>100.64</v>
      </c>
    </row>
    <row r="3168" spans="1:7" ht="45">
      <c r="A3168" s="536" t="s">
        <v>7650</v>
      </c>
      <c r="B3168" s="419">
        <v>96536</v>
      </c>
      <c r="C3168" s="420" t="s">
        <v>6005</v>
      </c>
      <c r="D3168" s="421" t="s">
        <v>96</v>
      </c>
      <c r="E3168" s="422">
        <v>35.029999999999994</v>
      </c>
      <c r="F3168" s="422">
        <v>41.54</v>
      </c>
      <c r="G3168" s="422">
        <v>76.569999999999993</v>
      </c>
    </row>
    <row r="3169" spans="1:7" ht="60">
      <c r="A3169" s="536" t="s">
        <v>7651</v>
      </c>
      <c r="B3169" s="419">
        <v>101793</v>
      </c>
      <c r="C3169" s="420" t="s">
        <v>1346</v>
      </c>
      <c r="D3169" s="421" t="s">
        <v>845</v>
      </c>
      <c r="E3169" s="422">
        <v>17.229999999999997</v>
      </c>
      <c r="F3169" s="422">
        <v>10.130000000000001</v>
      </c>
      <c r="G3169" s="422">
        <v>27.36</v>
      </c>
    </row>
    <row r="3170" spans="1:7" ht="60">
      <c r="A3170" s="536" t="s">
        <v>7651</v>
      </c>
      <c r="B3170" s="419">
        <v>101792</v>
      </c>
      <c r="C3170" s="420" t="s">
        <v>1345</v>
      </c>
      <c r="D3170" s="421" t="s">
        <v>845</v>
      </c>
      <c r="E3170" s="422">
        <v>11.180000000000001</v>
      </c>
      <c r="F3170" s="422">
        <v>7.49</v>
      </c>
      <c r="G3170" s="422">
        <v>18.670000000000002</v>
      </c>
    </row>
    <row r="3171" spans="1:7" ht="60">
      <c r="A3171" s="536" t="s">
        <v>7651</v>
      </c>
      <c r="B3171" s="419">
        <v>92272</v>
      </c>
      <c r="C3171" s="420" t="s">
        <v>1347</v>
      </c>
      <c r="D3171" s="421" t="s">
        <v>844</v>
      </c>
      <c r="E3171" s="422">
        <v>28.720000000000002</v>
      </c>
      <c r="F3171" s="422">
        <v>5.88</v>
      </c>
      <c r="G3171" s="422">
        <v>34.6</v>
      </c>
    </row>
    <row r="3172" spans="1:7" ht="60">
      <c r="A3172" s="536" t="s">
        <v>7651</v>
      </c>
      <c r="B3172" s="419">
        <v>101791</v>
      </c>
      <c r="C3172" s="420" t="s">
        <v>1349</v>
      </c>
      <c r="D3172" s="421" t="s">
        <v>844</v>
      </c>
      <c r="E3172" s="422">
        <v>20.97</v>
      </c>
      <c r="F3172" s="422">
        <v>2.1800000000000002</v>
      </c>
      <c r="G3172" s="422">
        <v>23.15</v>
      </c>
    </row>
    <row r="3173" spans="1:7" ht="60">
      <c r="A3173" s="536" t="s">
        <v>7651</v>
      </c>
      <c r="B3173" s="419">
        <v>92273</v>
      </c>
      <c r="C3173" s="420" t="s">
        <v>1348</v>
      </c>
      <c r="D3173" s="421" t="s">
        <v>844</v>
      </c>
      <c r="E3173" s="422">
        <v>10.84</v>
      </c>
      <c r="F3173" s="422">
        <v>3.91</v>
      </c>
      <c r="G3173" s="422">
        <v>14.75</v>
      </c>
    </row>
    <row r="3174" spans="1:7" ht="60">
      <c r="A3174" s="536" t="s">
        <v>7651</v>
      </c>
      <c r="B3174" s="419">
        <v>92268</v>
      </c>
      <c r="C3174" s="420" t="s">
        <v>1321</v>
      </c>
      <c r="D3174" s="421" t="s">
        <v>96</v>
      </c>
      <c r="E3174" s="422">
        <v>79.03</v>
      </c>
      <c r="F3174" s="422">
        <v>0.95</v>
      </c>
      <c r="G3174" s="422">
        <v>79.98</v>
      </c>
    </row>
    <row r="3175" spans="1:7" ht="60">
      <c r="A3175" s="536" t="s">
        <v>7651</v>
      </c>
      <c r="B3175" s="419">
        <v>92267</v>
      </c>
      <c r="C3175" s="420" t="s">
        <v>1320</v>
      </c>
      <c r="D3175" s="421" t="s">
        <v>96</v>
      </c>
      <c r="E3175" s="422">
        <v>46.8</v>
      </c>
      <c r="F3175" s="422">
        <v>0.95</v>
      </c>
      <c r="G3175" s="422">
        <v>47.75</v>
      </c>
    </row>
    <row r="3176" spans="1:7" ht="60">
      <c r="A3176" s="536" t="s">
        <v>7651</v>
      </c>
      <c r="B3176" s="419">
        <v>92271</v>
      </c>
      <c r="C3176" s="420" t="s">
        <v>1322</v>
      </c>
      <c r="D3176" s="421" t="s">
        <v>96</v>
      </c>
      <c r="E3176" s="422">
        <v>122.51</v>
      </c>
      <c r="F3176" s="422">
        <v>0.49</v>
      </c>
      <c r="G3176" s="422">
        <v>123</v>
      </c>
    </row>
    <row r="3177" spans="1:7" ht="60">
      <c r="A3177" s="536" t="s">
        <v>7651</v>
      </c>
      <c r="B3177" s="419">
        <v>92264</v>
      </c>
      <c r="C3177" s="420" t="s">
        <v>1315</v>
      </c>
      <c r="D3177" s="421" t="s">
        <v>96</v>
      </c>
      <c r="E3177" s="422">
        <v>157.77000000000001</v>
      </c>
      <c r="F3177" s="422">
        <v>46.09</v>
      </c>
      <c r="G3177" s="422">
        <v>203.86</v>
      </c>
    </row>
    <row r="3178" spans="1:7" ht="60">
      <c r="A3178" s="536" t="s">
        <v>7651</v>
      </c>
      <c r="B3178" s="419">
        <v>92263</v>
      </c>
      <c r="C3178" s="420" t="s">
        <v>1314</v>
      </c>
      <c r="D3178" s="421" t="s">
        <v>96</v>
      </c>
      <c r="E3178" s="422">
        <v>116.77</v>
      </c>
      <c r="F3178" s="422">
        <v>46.08</v>
      </c>
      <c r="G3178" s="422">
        <v>162.85</v>
      </c>
    </row>
    <row r="3179" spans="1:7" ht="60">
      <c r="A3179" s="536" t="s">
        <v>7651</v>
      </c>
      <c r="B3179" s="419">
        <v>92269</v>
      </c>
      <c r="C3179" s="420" t="s">
        <v>1316</v>
      </c>
      <c r="D3179" s="421" t="s">
        <v>96</v>
      </c>
      <c r="E3179" s="422">
        <v>96.84</v>
      </c>
      <c r="F3179" s="422">
        <v>26.35</v>
      </c>
      <c r="G3179" s="422">
        <v>123.19</v>
      </c>
    </row>
    <row r="3180" spans="1:7" ht="60">
      <c r="A3180" s="536" t="s">
        <v>7651</v>
      </c>
      <c r="B3180" s="419">
        <v>92270</v>
      </c>
      <c r="C3180" s="420" t="s">
        <v>1319</v>
      </c>
      <c r="D3180" s="421" t="s">
        <v>96</v>
      </c>
      <c r="E3180" s="422">
        <v>164.7</v>
      </c>
      <c r="F3180" s="422">
        <v>32.94</v>
      </c>
      <c r="G3180" s="422">
        <v>197.64</v>
      </c>
    </row>
    <row r="3181" spans="1:7" ht="60">
      <c r="A3181" s="536" t="s">
        <v>7651</v>
      </c>
      <c r="B3181" s="419">
        <v>92266</v>
      </c>
      <c r="C3181" s="420" t="s">
        <v>1318</v>
      </c>
      <c r="D3181" s="421" t="s">
        <v>96</v>
      </c>
      <c r="E3181" s="422">
        <v>119.06</v>
      </c>
      <c r="F3181" s="422">
        <v>36.869999999999997</v>
      </c>
      <c r="G3181" s="422">
        <v>155.93</v>
      </c>
    </row>
    <row r="3182" spans="1:7" ht="60">
      <c r="A3182" s="536" t="s">
        <v>7651</v>
      </c>
      <c r="B3182" s="419">
        <v>92265</v>
      </c>
      <c r="C3182" s="420" t="s">
        <v>1317</v>
      </c>
      <c r="D3182" s="421" t="s">
        <v>96</v>
      </c>
      <c r="E3182" s="422">
        <v>83.88</v>
      </c>
      <c r="F3182" s="422">
        <v>36.869999999999997</v>
      </c>
      <c r="G3182" s="422">
        <v>120.75</v>
      </c>
    </row>
    <row r="3183" spans="1:7" ht="60">
      <c r="A3183" s="536" t="s">
        <v>7651</v>
      </c>
      <c r="B3183" s="419">
        <v>92524</v>
      </c>
      <c r="C3183" s="420" t="s">
        <v>3892</v>
      </c>
      <c r="D3183" s="421" t="s">
        <v>96</v>
      </c>
      <c r="E3183" s="422">
        <v>59.86999999999999</v>
      </c>
      <c r="F3183" s="422">
        <v>27.2</v>
      </c>
      <c r="G3183" s="422">
        <v>87.07</v>
      </c>
    </row>
    <row r="3184" spans="1:7" ht="60">
      <c r="A3184" s="536" t="s">
        <v>7651</v>
      </c>
      <c r="B3184" s="419">
        <v>92528</v>
      </c>
      <c r="C3184" s="420" t="s">
        <v>1298</v>
      </c>
      <c r="D3184" s="421" t="s">
        <v>96</v>
      </c>
      <c r="E3184" s="422">
        <v>58.050000000000011</v>
      </c>
      <c r="F3184" s="422">
        <v>25.13</v>
      </c>
      <c r="G3184" s="422">
        <v>83.18</v>
      </c>
    </row>
    <row r="3185" spans="1:7" ht="60">
      <c r="A3185" s="536" t="s">
        <v>7651</v>
      </c>
      <c r="B3185" s="419">
        <v>92532</v>
      </c>
      <c r="C3185" s="420" t="s">
        <v>1300</v>
      </c>
      <c r="D3185" s="421" t="s">
        <v>96</v>
      </c>
      <c r="E3185" s="422">
        <v>56.540000000000006</v>
      </c>
      <c r="F3185" s="422">
        <v>23.25</v>
      </c>
      <c r="G3185" s="422">
        <v>79.790000000000006</v>
      </c>
    </row>
    <row r="3186" spans="1:7" ht="60">
      <c r="A3186" s="536" t="s">
        <v>7651</v>
      </c>
      <c r="B3186" s="419">
        <v>92536</v>
      </c>
      <c r="C3186" s="420" t="s">
        <v>1302</v>
      </c>
      <c r="D3186" s="421" t="s">
        <v>96</v>
      </c>
      <c r="E3186" s="422">
        <v>53.459999999999994</v>
      </c>
      <c r="F3186" s="422">
        <v>19.86</v>
      </c>
      <c r="G3186" s="422">
        <v>73.319999999999993</v>
      </c>
    </row>
    <row r="3187" spans="1:7" ht="60">
      <c r="A3187" s="536" t="s">
        <v>7651</v>
      </c>
      <c r="B3187" s="419">
        <v>92508</v>
      </c>
      <c r="C3187" s="420" t="s">
        <v>1289</v>
      </c>
      <c r="D3187" s="421" t="s">
        <v>96</v>
      </c>
      <c r="E3187" s="422">
        <v>79.59</v>
      </c>
      <c r="F3187" s="422">
        <v>37.619999999999997</v>
      </c>
      <c r="G3187" s="422">
        <v>117.21</v>
      </c>
    </row>
    <row r="3188" spans="1:7" ht="60">
      <c r="A3188" s="536" t="s">
        <v>7651</v>
      </c>
      <c r="B3188" s="419">
        <v>92512</v>
      </c>
      <c r="C3188" s="420" t="s">
        <v>1291</v>
      </c>
      <c r="D3188" s="421" t="s">
        <v>96</v>
      </c>
      <c r="E3188" s="422">
        <v>67.58</v>
      </c>
      <c r="F3188" s="422">
        <v>34.61</v>
      </c>
      <c r="G3188" s="422">
        <v>102.19</v>
      </c>
    </row>
    <row r="3189" spans="1:7" ht="60">
      <c r="A3189" s="536" t="s">
        <v>7651</v>
      </c>
      <c r="B3189" s="419">
        <v>92515</v>
      </c>
      <c r="C3189" s="420" t="s">
        <v>1293</v>
      </c>
      <c r="D3189" s="421" t="s">
        <v>96</v>
      </c>
      <c r="E3189" s="422">
        <v>62.209999999999994</v>
      </c>
      <c r="F3189" s="422">
        <v>31.92</v>
      </c>
      <c r="G3189" s="422">
        <v>94.13</v>
      </c>
    </row>
    <row r="3190" spans="1:7" ht="60">
      <c r="A3190" s="536" t="s">
        <v>7651</v>
      </c>
      <c r="B3190" s="419">
        <v>92520</v>
      </c>
      <c r="C3190" s="420" t="s">
        <v>1295</v>
      </c>
      <c r="D3190" s="421" t="s">
        <v>96</v>
      </c>
      <c r="E3190" s="422">
        <v>59.039999999999992</v>
      </c>
      <c r="F3190" s="422">
        <v>29.48</v>
      </c>
      <c r="G3190" s="422">
        <v>88.52</v>
      </c>
    </row>
    <row r="3191" spans="1:7" ht="60">
      <c r="A3191" s="536" t="s">
        <v>7651</v>
      </c>
      <c r="B3191" s="419">
        <v>92526</v>
      </c>
      <c r="C3191" s="420" t="s">
        <v>1297</v>
      </c>
      <c r="D3191" s="421" t="s">
        <v>96</v>
      </c>
      <c r="E3191" s="422">
        <v>30.8</v>
      </c>
      <c r="F3191" s="422">
        <v>15.77</v>
      </c>
      <c r="G3191" s="422">
        <v>46.57</v>
      </c>
    </row>
    <row r="3192" spans="1:7" ht="60">
      <c r="A3192" s="536" t="s">
        <v>7651</v>
      </c>
      <c r="B3192" s="419">
        <v>92530</v>
      </c>
      <c r="C3192" s="420" t="s">
        <v>1299</v>
      </c>
      <c r="D3192" s="421" t="s">
        <v>96</v>
      </c>
      <c r="E3192" s="422">
        <v>29.29</v>
      </c>
      <c r="F3192" s="422">
        <v>14.57</v>
      </c>
      <c r="G3192" s="422">
        <v>43.86</v>
      </c>
    </row>
    <row r="3193" spans="1:7" ht="60">
      <c r="A3193" s="536" t="s">
        <v>7651</v>
      </c>
      <c r="B3193" s="419">
        <v>92534</v>
      </c>
      <c r="C3193" s="420" t="s">
        <v>1301</v>
      </c>
      <c r="D3193" s="421" t="s">
        <v>96</v>
      </c>
      <c r="E3193" s="422">
        <v>28.03</v>
      </c>
      <c r="F3193" s="422">
        <v>13.49</v>
      </c>
      <c r="G3193" s="422">
        <v>41.52</v>
      </c>
    </row>
    <row r="3194" spans="1:7" ht="60">
      <c r="A3194" s="536" t="s">
        <v>7651</v>
      </c>
      <c r="B3194" s="419">
        <v>92538</v>
      </c>
      <c r="C3194" s="420" t="s">
        <v>1303</v>
      </c>
      <c r="D3194" s="421" t="s">
        <v>96</v>
      </c>
      <c r="E3194" s="422">
        <v>25.46</v>
      </c>
      <c r="F3194" s="422">
        <v>11.49</v>
      </c>
      <c r="G3194" s="422">
        <v>36.950000000000003</v>
      </c>
    </row>
    <row r="3195" spans="1:7" ht="60">
      <c r="A3195" s="536" t="s">
        <v>7651</v>
      </c>
      <c r="B3195" s="419">
        <v>103760</v>
      </c>
      <c r="C3195" s="420" t="s">
        <v>4377</v>
      </c>
      <c r="D3195" s="421" t="s">
        <v>96</v>
      </c>
      <c r="E3195" s="422">
        <v>93.07</v>
      </c>
      <c r="F3195" s="422">
        <v>35.65</v>
      </c>
      <c r="G3195" s="422">
        <v>128.72</v>
      </c>
    </row>
    <row r="3196" spans="1:7" ht="60">
      <c r="A3196" s="536" t="s">
        <v>7651</v>
      </c>
      <c r="B3196" s="419">
        <v>103761</v>
      </c>
      <c r="C3196" s="420" t="s">
        <v>4378</v>
      </c>
      <c r="D3196" s="421" t="s">
        <v>96</v>
      </c>
      <c r="E3196" s="422">
        <v>55.939999999999991</v>
      </c>
      <c r="F3196" s="422">
        <v>32.880000000000003</v>
      </c>
      <c r="G3196" s="422">
        <v>88.82</v>
      </c>
    </row>
    <row r="3197" spans="1:7" ht="60">
      <c r="A3197" s="536" t="s">
        <v>7651</v>
      </c>
      <c r="B3197" s="419">
        <v>103762</v>
      </c>
      <c r="C3197" s="420" t="s">
        <v>4379</v>
      </c>
      <c r="D3197" s="421" t="s">
        <v>96</v>
      </c>
      <c r="E3197" s="422">
        <v>46.44</v>
      </c>
      <c r="F3197" s="422">
        <v>30.22</v>
      </c>
      <c r="G3197" s="422">
        <v>76.66</v>
      </c>
    </row>
    <row r="3198" spans="1:7" ht="60">
      <c r="A3198" s="536" t="s">
        <v>7651</v>
      </c>
      <c r="B3198" s="419">
        <v>103763</v>
      </c>
      <c r="C3198" s="420" t="s">
        <v>4380</v>
      </c>
      <c r="D3198" s="421" t="s">
        <v>96</v>
      </c>
      <c r="E3198" s="422">
        <v>39.870000000000005</v>
      </c>
      <c r="F3198" s="422">
        <v>27.99</v>
      </c>
      <c r="G3198" s="422">
        <v>67.86</v>
      </c>
    </row>
    <row r="3199" spans="1:7" ht="60">
      <c r="A3199" s="536" t="s">
        <v>7651</v>
      </c>
      <c r="B3199" s="419">
        <v>92510</v>
      </c>
      <c r="C3199" s="420" t="s">
        <v>1290</v>
      </c>
      <c r="D3199" s="421" t="s">
        <v>96</v>
      </c>
      <c r="E3199" s="422">
        <v>49.09</v>
      </c>
      <c r="F3199" s="422">
        <v>21.97</v>
      </c>
      <c r="G3199" s="422">
        <v>71.06</v>
      </c>
    </row>
    <row r="3200" spans="1:7" ht="60">
      <c r="A3200" s="536" t="s">
        <v>7651</v>
      </c>
      <c r="B3200" s="419">
        <v>92514</v>
      </c>
      <c r="C3200" s="420" t="s">
        <v>1292</v>
      </c>
      <c r="D3200" s="421" t="s">
        <v>96</v>
      </c>
      <c r="E3200" s="422">
        <v>37.47</v>
      </c>
      <c r="F3200" s="422">
        <v>20.12</v>
      </c>
      <c r="G3200" s="422">
        <v>57.59</v>
      </c>
    </row>
    <row r="3201" spans="1:7" ht="60">
      <c r="A3201" s="536" t="s">
        <v>7651</v>
      </c>
      <c r="B3201" s="419">
        <v>92518</v>
      </c>
      <c r="C3201" s="420" t="s">
        <v>1294</v>
      </c>
      <c r="D3201" s="421" t="s">
        <v>96</v>
      </c>
      <c r="E3201" s="422">
        <v>32.450000000000003</v>
      </c>
      <c r="F3201" s="422">
        <v>18.559999999999999</v>
      </c>
      <c r="G3201" s="422">
        <v>51.01</v>
      </c>
    </row>
    <row r="3202" spans="1:7" ht="60">
      <c r="A3202" s="536" t="s">
        <v>7651</v>
      </c>
      <c r="B3202" s="419">
        <v>92522</v>
      </c>
      <c r="C3202" s="420" t="s">
        <v>1296</v>
      </c>
      <c r="D3202" s="421" t="s">
        <v>96</v>
      </c>
      <c r="E3202" s="422">
        <v>29.65</v>
      </c>
      <c r="F3202" s="422">
        <v>17.11</v>
      </c>
      <c r="G3202" s="422">
        <v>46.76</v>
      </c>
    </row>
    <row r="3203" spans="1:7" ht="60">
      <c r="A3203" s="536" t="s">
        <v>7651</v>
      </c>
      <c r="B3203" s="419">
        <v>92482</v>
      </c>
      <c r="C3203" s="420" t="s">
        <v>1286</v>
      </c>
      <c r="D3203" s="421" t="s">
        <v>96</v>
      </c>
      <c r="E3203" s="422">
        <v>267.17</v>
      </c>
      <c r="F3203" s="422">
        <v>129.99</v>
      </c>
      <c r="G3203" s="422">
        <v>397.16</v>
      </c>
    </row>
    <row r="3204" spans="1:7" ht="60">
      <c r="A3204" s="536" t="s">
        <v>7651</v>
      </c>
      <c r="B3204" s="419">
        <v>92484</v>
      </c>
      <c r="C3204" s="420" t="s">
        <v>1287</v>
      </c>
      <c r="D3204" s="421" t="s">
        <v>96</v>
      </c>
      <c r="E3204" s="422">
        <v>169.09000000000003</v>
      </c>
      <c r="F3204" s="422">
        <v>107.46</v>
      </c>
      <c r="G3204" s="422">
        <v>276.55</v>
      </c>
    </row>
    <row r="3205" spans="1:7" ht="60">
      <c r="A3205" s="536" t="s">
        <v>7651</v>
      </c>
      <c r="B3205" s="419">
        <v>92486</v>
      </c>
      <c r="C3205" s="420" t="s">
        <v>1288</v>
      </c>
      <c r="D3205" s="421" t="s">
        <v>96</v>
      </c>
      <c r="E3205" s="422">
        <v>110.14</v>
      </c>
      <c r="F3205" s="422">
        <v>88.8</v>
      </c>
      <c r="G3205" s="422">
        <v>198.94</v>
      </c>
    </row>
    <row r="3206" spans="1:7" ht="60">
      <c r="A3206" s="536" t="s">
        <v>7651</v>
      </c>
      <c r="B3206" s="419">
        <v>92492</v>
      </c>
      <c r="C3206" s="420" t="s">
        <v>1306</v>
      </c>
      <c r="D3206" s="421" t="s">
        <v>96</v>
      </c>
      <c r="E3206" s="422">
        <v>75.83</v>
      </c>
      <c r="F3206" s="422">
        <v>44.61</v>
      </c>
      <c r="G3206" s="422">
        <v>120.44</v>
      </c>
    </row>
    <row r="3207" spans="1:7" ht="60">
      <c r="A3207" s="536" t="s">
        <v>7651</v>
      </c>
      <c r="B3207" s="419">
        <v>92496</v>
      </c>
      <c r="C3207" s="420" t="s">
        <v>1308</v>
      </c>
      <c r="D3207" s="421" t="s">
        <v>96</v>
      </c>
      <c r="E3207" s="422">
        <v>73.52</v>
      </c>
      <c r="F3207" s="422">
        <v>41.25</v>
      </c>
      <c r="G3207" s="422">
        <v>114.77</v>
      </c>
    </row>
    <row r="3208" spans="1:7" ht="60">
      <c r="A3208" s="536" t="s">
        <v>7651</v>
      </c>
      <c r="B3208" s="419">
        <v>92500</v>
      </c>
      <c r="C3208" s="420" t="s">
        <v>1310</v>
      </c>
      <c r="D3208" s="421" t="s">
        <v>96</v>
      </c>
      <c r="E3208" s="422">
        <v>71.94</v>
      </c>
      <c r="F3208" s="422">
        <v>38.1</v>
      </c>
      <c r="G3208" s="422">
        <v>110.04</v>
      </c>
    </row>
    <row r="3209" spans="1:7" ht="60">
      <c r="A3209" s="536" t="s">
        <v>7651</v>
      </c>
      <c r="B3209" s="419">
        <v>92504</v>
      </c>
      <c r="C3209" s="420" t="s">
        <v>1312</v>
      </c>
      <c r="D3209" s="421" t="s">
        <v>96</v>
      </c>
      <c r="E3209" s="422">
        <v>68.91</v>
      </c>
      <c r="F3209" s="422">
        <v>32.57</v>
      </c>
      <c r="G3209" s="422">
        <v>101.48</v>
      </c>
    </row>
    <row r="3210" spans="1:7" ht="60">
      <c r="A3210" s="536" t="s">
        <v>7651</v>
      </c>
      <c r="B3210" s="419">
        <v>92488</v>
      </c>
      <c r="C3210" s="420" t="s">
        <v>1304</v>
      </c>
      <c r="D3210" s="421" t="s">
        <v>96</v>
      </c>
      <c r="E3210" s="422">
        <v>78.77</v>
      </c>
      <c r="F3210" s="422">
        <v>48.31</v>
      </c>
      <c r="G3210" s="422">
        <v>127.08</v>
      </c>
    </row>
    <row r="3211" spans="1:7" ht="60">
      <c r="A3211" s="536" t="s">
        <v>7651</v>
      </c>
      <c r="B3211" s="419">
        <v>92494</v>
      </c>
      <c r="C3211" s="420" t="s">
        <v>1307</v>
      </c>
      <c r="D3211" s="421" t="s">
        <v>96</v>
      </c>
      <c r="E3211" s="422">
        <v>46.319999999999993</v>
      </c>
      <c r="F3211" s="422">
        <v>31.92</v>
      </c>
      <c r="G3211" s="422">
        <v>78.239999999999995</v>
      </c>
    </row>
    <row r="3212" spans="1:7" ht="60">
      <c r="A3212" s="536" t="s">
        <v>7651</v>
      </c>
      <c r="B3212" s="419">
        <v>92498</v>
      </c>
      <c r="C3212" s="420" t="s">
        <v>1309</v>
      </c>
      <c r="D3212" s="421" t="s">
        <v>96</v>
      </c>
      <c r="E3212" s="422">
        <v>44.349999999999994</v>
      </c>
      <c r="F3212" s="422">
        <v>29.48</v>
      </c>
      <c r="G3212" s="422">
        <v>73.83</v>
      </c>
    </row>
    <row r="3213" spans="1:7" ht="60">
      <c r="A3213" s="536" t="s">
        <v>7651</v>
      </c>
      <c r="B3213" s="419">
        <v>92502</v>
      </c>
      <c r="C3213" s="420" t="s">
        <v>1311</v>
      </c>
      <c r="D3213" s="421" t="s">
        <v>96</v>
      </c>
      <c r="E3213" s="422">
        <v>43.06</v>
      </c>
      <c r="F3213" s="422">
        <v>27.24</v>
      </c>
      <c r="G3213" s="422">
        <v>70.3</v>
      </c>
    </row>
    <row r="3214" spans="1:7" ht="60">
      <c r="A3214" s="536" t="s">
        <v>7651</v>
      </c>
      <c r="B3214" s="419">
        <v>92506</v>
      </c>
      <c r="C3214" s="420" t="s">
        <v>1313</v>
      </c>
      <c r="D3214" s="421" t="s">
        <v>96</v>
      </c>
      <c r="E3214" s="422">
        <v>40.58</v>
      </c>
      <c r="F3214" s="422">
        <v>23.25</v>
      </c>
      <c r="G3214" s="422">
        <v>63.83</v>
      </c>
    </row>
    <row r="3215" spans="1:7" ht="60">
      <c r="A3215" s="536" t="s">
        <v>7651</v>
      </c>
      <c r="B3215" s="419">
        <v>92490</v>
      </c>
      <c r="C3215" s="420" t="s">
        <v>1305</v>
      </c>
      <c r="D3215" s="421" t="s">
        <v>96</v>
      </c>
      <c r="E3215" s="422">
        <v>48.890000000000008</v>
      </c>
      <c r="F3215" s="422">
        <v>34.54</v>
      </c>
      <c r="G3215" s="422">
        <v>83.43</v>
      </c>
    </row>
    <row r="3216" spans="1:7" ht="60">
      <c r="A3216" s="536" t="s">
        <v>7651</v>
      </c>
      <c r="B3216" s="419">
        <v>92433</v>
      </c>
      <c r="C3216" s="420" t="s">
        <v>1248</v>
      </c>
      <c r="D3216" s="421" t="s">
        <v>96</v>
      </c>
      <c r="E3216" s="422">
        <v>48.1</v>
      </c>
      <c r="F3216" s="422">
        <v>38.770000000000003</v>
      </c>
      <c r="G3216" s="422">
        <v>86.87</v>
      </c>
    </row>
    <row r="3217" spans="1:7" ht="60">
      <c r="A3217" s="536" t="s">
        <v>7651</v>
      </c>
      <c r="B3217" s="419">
        <v>92437</v>
      </c>
      <c r="C3217" s="420" t="s">
        <v>1249</v>
      </c>
      <c r="D3217" s="421" t="s">
        <v>96</v>
      </c>
      <c r="E3217" s="422">
        <v>45.969999999999992</v>
      </c>
      <c r="F3217" s="422">
        <v>37.1</v>
      </c>
      <c r="G3217" s="422">
        <v>83.07</v>
      </c>
    </row>
    <row r="3218" spans="1:7" ht="60">
      <c r="A3218" s="536" t="s">
        <v>7651</v>
      </c>
      <c r="B3218" s="419">
        <v>92441</v>
      </c>
      <c r="C3218" s="420" t="s">
        <v>1250</v>
      </c>
      <c r="D3218" s="421" t="s">
        <v>96</v>
      </c>
      <c r="E3218" s="422">
        <v>44.42</v>
      </c>
      <c r="F3218" s="422">
        <v>35.92</v>
      </c>
      <c r="G3218" s="422">
        <v>80.34</v>
      </c>
    </row>
    <row r="3219" spans="1:7" ht="60">
      <c r="A3219" s="536" t="s">
        <v>7651</v>
      </c>
      <c r="B3219" s="419">
        <v>92445</v>
      </c>
      <c r="C3219" s="420" t="s">
        <v>1251</v>
      </c>
      <c r="D3219" s="421" t="s">
        <v>96</v>
      </c>
      <c r="E3219" s="422">
        <v>41.03</v>
      </c>
      <c r="F3219" s="422">
        <v>33.909999999999997</v>
      </c>
      <c r="G3219" s="422">
        <v>74.94</v>
      </c>
    </row>
    <row r="3220" spans="1:7" ht="60">
      <c r="A3220" s="536" t="s">
        <v>7651</v>
      </c>
      <c r="B3220" s="419">
        <v>92417</v>
      </c>
      <c r="C3220" s="420" t="s">
        <v>1244</v>
      </c>
      <c r="D3220" s="421" t="s">
        <v>96</v>
      </c>
      <c r="E3220" s="422">
        <v>101.05999999999999</v>
      </c>
      <c r="F3220" s="422">
        <v>82.01</v>
      </c>
      <c r="G3220" s="422">
        <v>183.07</v>
      </c>
    </row>
    <row r="3221" spans="1:7" ht="60">
      <c r="A3221" s="536" t="s">
        <v>7651</v>
      </c>
      <c r="B3221" s="419">
        <v>92421</v>
      </c>
      <c r="C3221" s="420" t="s">
        <v>1245</v>
      </c>
      <c r="D3221" s="421" t="s">
        <v>96</v>
      </c>
      <c r="E3221" s="422">
        <v>65.88</v>
      </c>
      <c r="F3221" s="422">
        <v>56.56</v>
      </c>
      <c r="G3221" s="422">
        <v>122.44</v>
      </c>
    </row>
    <row r="3222" spans="1:7" ht="60">
      <c r="A3222" s="536" t="s">
        <v>7651</v>
      </c>
      <c r="B3222" s="419">
        <v>92425</v>
      </c>
      <c r="C3222" s="420" t="s">
        <v>1246</v>
      </c>
      <c r="D3222" s="421" t="s">
        <v>96</v>
      </c>
      <c r="E3222" s="422">
        <v>55.11</v>
      </c>
      <c r="F3222" s="422">
        <v>47.28</v>
      </c>
      <c r="G3222" s="422">
        <v>102.39</v>
      </c>
    </row>
    <row r="3223" spans="1:7" ht="60">
      <c r="A3223" s="536" t="s">
        <v>7651</v>
      </c>
      <c r="B3223" s="419">
        <v>92429</v>
      </c>
      <c r="C3223" s="420" t="s">
        <v>1247</v>
      </c>
      <c r="D3223" s="421" t="s">
        <v>96</v>
      </c>
      <c r="E3223" s="422">
        <v>49.669999999999995</v>
      </c>
      <c r="F3223" s="422">
        <v>42.63</v>
      </c>
      <c r="G3223" s="422">
        <v>92.3</v>
      </c>
    </row>
    <row r="3224" spans="1:7" ht="60">
      <c r="A3224" s="536" t="s">
        <v>7651</v>
      </c>
      <c r="B3224" s="419">
        <v>92431</v>
      </c>
      <c r="C3224" s="420" t="s">
        <v>1240</v>
      </c>
      <c r="D3224" s="421" t="s">
        <v>96</v>
      </c>
      <c r="E3224" s="422">
        <v>43.519999999999996</v>
      </c>
      <c r="F3224" s="422">
        <v>25.45</v>
      </c>
      <c r="G3224" s="422">
        <v>68.97</v>
      </c>
    </row>
    <row r="3225" spans="1:7" ht="60">
      <c r="A3225" s="536" t="s">
        <v>7651</v>
      </c>
      <c r="B3225" s="419">
        <v>92435</v>
      </c>
      <c r="C3225" s="420" t="s">
        <v>1241</v>
      </c>
      <c r="D3225" s="421" t="s">
        <v>96</v>
      </c>
      <c r="E3225" s="422">
        <v>41.53</v>
      </c>
      <c r="F3225" s="422">
        <v>24.24</v>
      </c>
      <c r="G3225" s="422">
        <v>65.77</v>
      </c>
    </row>
    <row r="3226" spans="1:7" ht="60">
      <c r="A3226" s="536" t="s">
        <v>7651</v>
      </c>
      <c r="B3226" s="419">
        <v>92439</v>
      </c>
      <c r="C3226" s="420" t="s">
        <v>1242</v>
      </c>
      <c r="D3226" s="421" t="s">
        <v>96</v>
      </c>
      <c r="E3226" s="422">
        <v>40.090000000000003</v>
      </c>
      <c r="F3226" s="422">
        <v>23.37</v>
      </c>
      <c r="G3226" s="422">
        <v>63.46</v>
      </c>
    </row>
    <row r="3227" spans="1:7" ht="60">
      <c r="A3227" s="536" t="s">
        <v>7651</v>
      </c>
      <c r="B3227" s="419">
        <v>92443</v>
      </c>
      <c r="C3227" s="420" t="s">
        <v>1243</v>
      </c>
      <c r="D3227" s="421" t="s">
        <v>96</v>
      </c>
      <c r="E3227" s="422">
        <v>36.86</v>
      </c>
      <c r="F3227" s="422">
        <v>21.8</v>
      </c>
      <c r="G3227" s="422">
        <v>58.66</v>
      </c>
    </row>
    <row r="3228" spans="1:7" ht="60">
      <c r="A3228" s="536" t="s">
        <v>7651</v>
      </c>
      <c r="B3228" s="419">
        <v>92415</v>
      </c>
      <c r="C3228" s="420" t="s">
        <v>1236</v>
      </c>
      <c r="D3228" s="421" t="s">
        <v>96</v>
      </c>
      <c r="E3228" s="422">
        <v>93.25</v>
      </c>
      <c r="F3228" s="422">
        <v>59.31</v>
      </c>
      <c r="G3228" s="422">
        <v>152.56</v>
      </c>
    </row>
    <row r="3229" spans="1:7" ht="60">
      <c r="A3229" s="536" t="s">
        <v>7651</v>
      </c>
      <c r="B3229" s="419">
        <v>92419</v>
      </c>
      <c r="C3229" s="420" t="s">
        <v>1237</v>
      </c>
      <c r="D3229" s="421" t="s">
        <v>96</v>
      </c>
      <c r="E3229" s="422">
        <v>59.88000000000001</v>
      </c>
      <c r="F3229" s="422">
        <v>39.159999999999997</v>
      </c>
      <c r="G3229" s="422">
        <v>99.04</v>
      </c>
    </row>
    <row r="3230" spans="1:7" ht="60">
      <c r="A3230" s="536" t="s">
        <v>7651</v>
      </c>
      <c r="B3230" s="419">
        <v>92423</v>
      </c>
      <c r="C3230" s="420" t="s">
        <v>1238</v>
      </c>
      <c r="D3230" s="421" t="s">
        <v>96</v>
      </c>
      <c r="E3230" s="422">
        <v>49.919999999999995</v>
      </c>
      <c r="F3230" s="422">
        <v>32.130000000000003</v>
      </c>
      <c r="G3230" s="422">
        <v>82.05</v>
      </c>
    </row>
    <row r="3231" spans="1:7" ht="60">
      <c r="A3231" s="536" t="s">
        <v>7651</v>
      </c>
      <c r="B3231" s="419">
        <v>92427</v>
      </c>
      <c r="C3231" s="420" t="s">
        <v>1239</v>
      </c>
      <c r="D3231" s="421" t="s">
        <v>96</v>
      </c>
      <c r="E3231" s="422">
        <v>44.870000000000005</v>
      </c>
      <c r="F3231" s="422">
        <v>28.58</v>
      </c>
      <c r="G3231" s="422">
        <v>73.45</v>
      </c>
    </row>
    <row r="3232" spans="1:7" ht="60">
      <c r="A3232" s="536" t="s">
        <v>7651</v>
      </c>
      <c r="B3232" s="419">
        <v>92409</v>
      </c>
      <c r="C3232" s="420" t="s">
        <v>1233</v>
      </c>
      <c r="D3232" s="421" t="s">
        <v>96</v>
      </c>
      <c r="E3232" s="422">
        <v>131.82999999999998</v>
      </c>
      <c r="F3232" s="422">
        <v>121.24</v>
      </c>
      <c r="G3232" s="422">
        <v>253.07</v>
      </c>
    </row>
    <row r="3233" spans="1:7" ht="60">
      <c r="A3233" s="536" t="s">
        <v>7651</v>
      </c>
      <c r="B3233" s="419">
        <v>92411</v>
      </c>
      <c r="C3233" s="420" t="s">
        <v>1234</v>
      </c>
      <c r="D3233" s="421" t="s">
        <v>96</v>
      </c>
      <c r="E3233" s="422">
        <v>80.58</v>
      </c>
      <c r="F3233" s="422">
        <v>97.24</v>
      </c>
      <c r="G3233" s="422">
        <v>177.82</v>
      </c>
    </row>
    <row r="3234" spans="1:7" ht="60">
      <c r="A3234" s="536" t="s">
        <v>7651</v>
      </c>
      <c r="B3234" s="419">
        <v>92413</v>
      </c>
      <c r="C3234" s="420" t="s">
        <v>1235</v>
      </c>
      <c r="D3234" s="421" t="s">
        <v>96</v>
      </c>
      <c r="E3234" s="422">
        <v>49.269999999999996</v>
      </c>
      <c r="F3234" s="422">
        <v>71.3</v>
      </c>
      <c r="G3234" s="422">
        <v>120.57</v>
      </c>
    </row>
    <row r="3235" spans="1:7" ht="60">
      <c r="A3235" s="536" t="s">
        <v>7651</v>
      </c>
      <c r="B3235" s="419">
        <v>92465</v>
      </c>
      <c r="C3235" s="420" t="s">
        <v>1274</v>
      </c>
      <c r="D3235" s="421" t="s">
        <v>96</v>
      </c>
      <c r="E3235" s="422">
        <v>103.7</v>
      </c>
      <c r="F3235" s="422">
        <v>56.05</v>
      </c>
      <c r="G3235" s="422">
        <v>159.75</v>
      </c>
    </row>
    <row r="3236" spans="1:7" ht="60">
      <c r="A3236" s="536" t="s">
        <v>7651</v>
      </c>
      <c r="B3236" s="419">
        <v>92469</v>
      </c>
      <c r="C3236" s="420" t="s">
        <v>1275</v>
      </c>
      <c r="D3236" s="421" t="s">
        <v>96</v>
      </c>
      <c r="E3236" s="422">
        <v>94.57</v>
      </c>
      <c r="F3236" s="422">
        <v>51.27</v>
      </c>
      <c r="G3236" s="422">
        <v>145.84</v>
      </c>
    </row>
    <row r="3237" spans="1:7" ht="60">
      <c r="A3237" s="536" t="s">
        <v>7651</v>
      </c>
      <c r="B3237" s="419">
        <v>92473</v>
      </c>
      <c r="C3237" s="420" t="s">
        <v>1276</v>
      </c>
      <c r="D3237" s="421" t="s">
        <v>96</v>
      </c>
      <c r="E3237" s="422">
        <v>87.31</v>
      </c>
      <c r="F3237" s="422">
        <v>47.15</v>
      </c>
      <c r="G3237" s="422">
        <v>134.46</v>
      </c>
    </row>
    <row r="3238" spans="1:7" ht="60">
      <c r="A3238" s="536" t="s">
        <v>7651</v>
      </c>
      <c r="B3238" s="419">
        <v>92477</v>
      </c>
      <c r="C3238" s="420" t="s">
        <v>1277</v>
      </c>
      <c r="D3238" s="421" t="s">
        <v>96</v>
      </c>
      <c r="E3238" s="422">
        <v>71.33</v>
      </c>
      <c r="F3238" s="422">
        <v>39.17</v>
      </c>
      <c r="G3238" s="422">
        <v>110.5</v>
      </c>
    </row>
    <row r="3239" spans="1:7" ht="60">
      <c r="A3239" s="536" t="s">
        <v>7651</v>
      </c>
      <c r="B3239" s="419">
        <v>92449</v>
      </c>
      <c r="C3239" s="420" t="s">
        <v>1270</v>
      </c>
      <c r="D3239" s="421" t="s">
        <v>96</v>
      </c>
      <c r="E3239" s="422">
        <v>190.76</v>
      </c>
      <c r="F3239" s="422">
        <v>96.18</v>
      </c>
      <c r="G3239" s="422">
        <v>286.94</v>
      </c>
    </row>
    <row r="3240" spans="1:7" ht="60">
      <c r="A3240" s="536" t="s">
        <v>7651</v>
      </c>
      <c r="B3240" s="419">
        <v>92453</v>
      </c>
      <c r="C3240" s="420" t="s">
        <v>1271</v>
      </c>
      <c r="D3240" s="421" t="s">
        <v>96</v>
      </c>
      <c r="E3240" s="422">
        <v>162.01</v>
      </c>
      <c r="F3240" s="422">
        <v>83.41</v>
      </c>
      <c r="G3240" s="422">
        <v>245.42</v>
      </c>
    </row>
    <row r="3241" spans="1:7" ht="60">
      <c r="A3241" s="536" t="s">
        <v>7651</v>
      </c>
      <c r="B3241" s="419">
        <v>92457</v>
      </c>
      <c r="C3241" s="420" t="s">
        <v>1272</v>
      </c>
      <c r="D3241" s="421" t="s">
        <v>96</v>
      </c>
      <c r="E3241" s="422">
        <v>140.70000000000002</v>
      </c>
      <c r="F3241" s="422">
        <v>73.38</v>
      </c>
      <c r="G3241" s="422">
        <v>214.08</v>
      </c>
    </row>
    <row r="3242" spans="1:7" ht="60">
      <c r="A3242" s="536" t="s">
        <v>7651</v>
      </c>
      <c r="B3242" s="419">
        <v>92461</v>
      </c>
      <c r="C3242" s="420" t="s">
        <v>1273</v>
      </c>
      <c r="D3242" s="421" t="s">
        <v>96</v>
      </c>
      <c r="E3242" s="422">
        <v>130.49</v>
      </c>
      <c r="F3242" s="422">
        <v>66.98</v>
      </c>
      <c r="G3242" s="422">
        <v>197.47</v>
      </c>
    </row>
    <row r="3243" spans="1:7" ht="60">
      <c r="A3243" s="536" t="s">
        <v>7651</v>
      </c>
      <c r="B3243" s="419">
        <v>92467</v>
      </c>
      <c r="C3243" s="420" t="s">
        <v>1259</v>
      </c>
      <c r="D3243" s="421" t="s">
        <v>96</v>
      </c>
      <c r="E3243" s="422">
        <v>66.33</v>
      </c>
      <c r="F3243" s="422">
        <v>37.69</v>
      </c>
      <c r="G3243" s="422">
        <v>104.02</v>
      </c>
    </row>
    <row r="3244" spans="1:7" ht="60">
      <c r="A3244" s="536" t="s">
        <v>7651</v>
      </c>
      <c r="B3244" s="419">
        <v>92471</v>
      </c>
      <c r="C3244" s="420" t="s">
        <v>1260</v>
      </c>
      <c r="D3244" s="421" t="s">
        <v>96</v>
      </c>
      <c r="E3244" s="422">
        <v>60.57</v>
      </c>
      <c r="F3244" s="422">
        <v>34.51</v>
      </c>
      <c r="G3244" s="422">
        <v>95.08</v>
      </c>
    </row>
    <row r="3245" spans="1:7" ht="60">
      <c r="A3245" s="536" t="s">
        <v>7651</v>
      </c>
      <c r="B3245" s="419">
        <v>92475</v>
      </c>
      <c r="C3245" s="420" t="s">
        <v>1261</v>
      </c>
      <c r="D3245" s="421" t="s">
        <v>96</v>
      </c>
      <c r="E3245" s="422">
        <v>56</v>
      </c>
      <c r="F3245" s="422">
        <v>31.74</v>
      </c>
      <c r="G3245" s="422">
        <v>87.74</v>
      </c>
    </row>
    <row r="3246" spans="1:7" ht="60">
      <c r="A3246" s="536" t="s">
        <v>7651</v>
      </c>
      <c r="B3246" s="419">
        <v>92479</v>
      </c>
      <c r="C3246" s="420" t="s">
        <v>1262</v>
      </c>
      <c r="D3246" s="421" t="s">
        <v>96</v>
      </c>
      <c r="E3246" s="422">
        <v>45.929999999999993</v>
      </c>
      <c r="F3246" s="422">
        <v>26.34</v>
      </c>
      <c r="G3246" s="422">
        <v>72.27</v>
      </c>
    </row>
    <row r="3247" spans="1:7" ht="60">
      <c r="A3247" s="536" t="s">
        <v>7651</v>
      </c>
      <c r="B3247" s="419">
        <v>92451</v>
      </c>
      <c r="C3247" s="420" t="s">
        <v>1255</v>
      </c>
      <c r="D3247" s="421" t="s">
        <v>96</v>
      </c>
      <c r="E3247" s="422">
        <v>127.97999999999999</v>
      </c>
      <c r="F3247" s="422">
        <v>68.72</v>
      </c>
      <c r="G3247" s="422">
        <v>196.7</v>
      </c>
    </row>
    <row r="3248" spans="1:7" ht="60">
      <c r="A3248" s="536" t="s">
        <v>7651</v>
      </c>
      <c r="B3248" s="419">
        <v>92455</v>
      </c>
      <c r="C3248" s="420" t="s">
        <v>1256</v>
      </c>
      <c r="D3248" s="421" t="s">
        <v>96</v>
      </c>
      <c r="E3248" s="422">
        <v>103.63</v>
      </c>
      <c r="F3248" s="422">
        <v>57.75</v>
      </c>
      <c r="G3248" s="422">
        <v>161.38</v>
      </c>
    </row>
    <row r="3249" spans="1:7" ht="60">
      <c r="A3249" s="536" t="s">
        <v>7651</v>
      </c>
      <c r="B3249" s="419">
        <v>92459</v>
      </c>
      <c r="C3249" s="420" t="s">
        <v>1257</v>
      </c>
      <c r="D3249" s="421" t="s">
        <v>96</v>
      </c>
      <c r="E3249" s="422">
        <v>87.87</v>
      </c>
      <c r="F3249" s="422">
        <v>49.93</v>
      </c>
      <c r="G3249" s="422">
        <v>137.80000000000001</v>
      </c>
    </row>
    <row r="3250" spans="1:7" ht="60">
      <c r="A3250" s="536" t="s">
        <v>7651</v>
      </c>
      <c r="B3250" s="419">
        <v>92463</v>
      </c>
      <c r="C3250" s="420" t="s">
        <v>1258</v>
      </c>
      <c r="D3250" s="421" t="s">
        <v>96</v>
      </c>
      <c r="E3250" s="422">
        <v>79.989999999999995</v>
      </c>
      <c r="F3250" s="422">
        <v>45</v>
      </c>
      <c r="G3250" s="422">
        <v>124.99</v>
      </c>
    </row>
    <row r="3251" spans="1:7" ht="60">
      <c r="A3251" s="536" t="s">
        <v>7651</v>
      </c>
      <c r="B3251" s="419">
        <v>92446</v>
      </c>
      <c r="C3251" s="420" t="s">
        <v>1252</v>
      </c>
      <c r="D3251" s="421" t="s">
        <v>96</v>
      </c>
      <c r="E3251" s="422">
        <v>234.07000000000002</v>
      </c>
      <c r="F3251" s="422">
        <v>117.65</v>
      </c>
      <c r="G3251" s="422">
        <v>351.72</v>
      </c>
    </row>
    <row r="3252" spans="1:7" ht="60">
      <c r="A3252" s="536" t="s">
        <v>7651</v>
      </c>
      <c r="B3252" s="419">
        <v>92447</v>
      </c>
      <c r="C3252" s="420" t="s">
        <v>1253</v>
      </c>
      <c r="D3252" s="421" t="s">
        <v>96</v>
      </c>
      <c r="E3252" s="422">
        <v>154.29999999999998</v>
      </c>
      <c r="F3252" s="422">
        <v>90.65</v>
      </c>
      <c r="G3252" s="422">
        <v>244.95</v>
      </c>
    </row>
    <row r="3253" spans="1:7" ht="60">
      <c r="A3253" s="536" t="s">
        <v>7651</v>
      </c>
      <c r="B3253" s="419">
        <v>92448</v>
      </c>
      <c r="C3253" s="420" t="s">
        <v>1254</v>
      </c>
      <c r="D3253" s="421" t="s">
        <v>96</v>
      </c>
      <c r="E3253" s="422">
        <v>116.01</v>
      </c>
      <c r="F3253" s="422">
        <v>73.760000000000005</v>
      </c>
      <c r="G3253" s="422">
        <v>189.77</v>
      </c>
    </row>
    <row r="3254" spans="1:7" ht="60">
      <c r="A3254" s="536" t="s">
        <v>7651</v>
      </c>
      <c r="B3254" s="419">
        <v>92466</v>
      </c>
      <c r="C3254" s="420" t="s">
        <v>1281</v>
      </c>
      <c r="D3254" s="421" t="s">
        <v>96</v>
      </c>
      <c r="E3254" s="422">
        <v>220.22</v>
      </c>
      <c r="F3254" s="422">
        <v>59.78</v>
      </c>
      <c r="G3254" s="422">
        <v>280</v>
      </c>
    </row>
    <row r="3255" spans="1:7" ht="60">
      <c r="A3255" s="536" t="s">
        <v>7651</v>
      </c>
      <c r="B3255" s="419">
        <v>92470</v>
      </c>
      <c r="C3255" s="420" t="s">
        <v>1282</v>
      </c>
      <c r="D3255" s="421" t="s">
        <v>96</v>
      </c>
      <c r="E3255" s="422">
        <v>216.82</v>
      </c>
      <c r="F3255" s="422">
        <v>55.08</v>
      </c>
      <c r="G3255" s="422">
        <v>271.89999999999998</v>
      </c>
    </row>
    <row r="3256" spans="1:7" ht="60">
      <c r="A3256" s="536" t="s">
        <v>7651</v>
      </c>
      <c r="B3256" s="419">
        <v>92474</v>
      </c>
      <c r="C3256" s="420" t="s">
        <v>1283</v>
      </c>
      <c r="D3256" s="421" t="s">
        <v>96</v>
      </c>
      <c r="E3256" s="422">
        <v>213.98000000000002</v>
      </c>
      <c r="F3256" s="422">
        <v>50.87</v>
      </c>
      <c r="G3256" s="422">
        <v>264.85000000000002</v>
      </c>
    </row>
    <row r="3257" spans="1:7" ht="60">
      <c r="A3257" s="536" t="s">
        <v>7651</v>
      </c>
      <c r="B3257" s="419">
        <v>92478</v>
      </c>
      <c r="C3257" s="420" t="s">
        <v>1284</v>
      </c>
      <c r="D3257" s="421" t="s">
        <v>96</v>
      </c>
      <c r="E3257" s="422">
        <v>208.08</v>
      </c>
      <c r="F3257" s="422">
        <v>43.04</v>
      </c>
      <c r="G3257" s="422">
        <v>251.12</v>
      </c>
    </row>
    <row r="3258" spans="1:7" ht="60">
      <c r="A3258" s="536" t="s">
        <v>7651</v>
      </c>
      <c r="B3258" s="419">
        <v>92450</v>
      </c>
      <c r="C3258" s="420" t="s">
        <v>1278</v>
      </c>
      <c r="D3258" s="421" t="s">
        <v>96</v>
      </c>
      <c r="E3258" s="422">
        <v>259.93</v>
      </c>
      <c r="F3258" s="422">
        <v>96.67</v>
      </c>
      <c r="G3258" s="422">
        <v>356.6</v>
      </c>
    </row>
    <row r="3259" spans="1:7" ht="60">
      <c r="A3259" s="536" t="s">
        <v>7651</v>
      </c>
      <c r="B3259" s="419">
        <v>92454</v>
      </c>
      <c r="C3259" s="420" t="s">
        <v>1279</v>
      </c>
      <c r="D3259" s="421" t="s">
        <v>96</v>
      </c>
      <c r="E3259" s="422">
        <v>240.29</v>
      </c>
      <c r="F3259" s="422">
        <v>83.28</v>
      </c>
      <c r="G3259" s="422">
        <v>323.57</v>
      </c>
    </row>
    <row r="3260" spans="1:7" ht="60">
      <c r="A3260" s="536" t="s">
        <v>7651</v>
      </c>
      <c r="B3260" s="419">
        <v>92458</v>
      </c>
      <c r="C3260" s="420" t="s">
        <v>7652</v>
      </c>
      <c r="D3260" s="421" t="s">
        <v>96</v>
      </c>
      <c r="E3260" s="422">
        <v>228.69</v>
      </c>
      <c r="F3260" s="422">
        <v>73.8</v>
      </c>
      <c r="G3260" s="422">
        <v>302.49</v>
      </c>
    </row>
    <row r="3261" spans="1:7" ht="60">
      <c r="A3261" s="536" t="s">
        <v>7651</v>
      </c>
      <c r="B3261" s="419">
        <v>92462</v>
      </c>
      <c r="C3261" s="420" t="s">
        <v>1280</v>
      </c>
      <c r="D3261" s="421" t="s">
        <v>96</v>
      </c>
      <c r="E3261" s="422">
        <v>221.93</v>
      </c>
      <c r="F3261" s="422">
        <v>66.77</v>
      </c>
      <c r="G3261" s="422">
        <v>288.7</v>
      </c>
    </row>
    <row r="3262" spans="1:7" ht="60">
      <c r="A3262" s="536" t="s">
        <v>7651</v>
      </c>
      <c r="B3262" s="419">
        <v>92468</v>
      </c>
      <c r="C3262" s="420" t="s">
        <v>1267</v>
      </c>
      <c r="D3262" s="421" t="s">
        <v>96</v>
      </c>
      <c r="E3262" s="422">
        <v>85.860000000000014</v>
      </c>
      <c r="F3262" s="422">
        <v>46.38</v>
      </c>
      <c r="G3262" s="422">
        <v>132.24</v>
      </c>
    </row>
    <row r="3263" spans="1:7" ht="60">
      <c r="A3263" s="536" t="s">
        <v>7651</v>
      </c>
      <c r="B3263" s="419">
        <v>92472</v>
      </c>
      <c r="C3263" s="420" t="s">
        <v>1268</v>
      </c>
      <c r="D3263" s="421" t="s">
        <v>96</v>
      </c>
      <c r="E3263" s="422">
        <v>82.64</v>
      </c>
      <c r="F3263" s="422">
        <v>42.69</v>
      </c>
      <c r="G3263" s="422">
        <v>125.33</v>
      </c>
    </row>
    <row r="3264" spans="1:7" ht="60">
      <c r="A3264" s="536" t="s">
        <v>7651</v>
      </c>
      <c r="B3264" s="419">
        <v>92476</v>
      </c>
      <c r="C3264" s="420" t="s">
        <v>1269</v>
      </c>
      <c r="D3264" s="421" t="s">
        <v>96</v>
      </c>
      <c r="E3264" s="422">
        <v>80.010000000000005</v>
      </c>
      <c r="F3264" s="422">
        <v>39.39</v>
      </c>
      <c r="G3264" s="422">
        <v>119.4</v>
      </c>
    </row>
    <row r="3265" spans="1:7" ht="60">
      <c r="A3265" s="536" t="s">
        <v>7651</v>
      </c>
      <c r="B3265" s="419">
        <v>92480</v>
      </c>
      <c r="C3265" s="420" t="s">
        <v>1285</v>
      </c>
      <c r="D3265" s="421" t="s">
        <v>96</v>
      </c>
      <c r="E3265" s="422">
        <v>74.449999999999989</v>
      </c>
      <c r="F3265" s="422">
        <v>33.270000000000003</v>
      </c>
      <c r="G3265" s="422">
        <v>107.72</v>
      </c>
    </row>
    <row r="3266" spans="1:7" ht="60">
      <c r="A3266" s="536" t="s">
        <v>7651</v>
      </c>
      <c r="B3266" s="419">
        <v>92452</v>
      </c>
      <c r="C3266" s="420" t="s">
        <v>1263</v>
      </c>
      <c r="D3266" s="421" t="s">
        <v>96</v>
      </c>
      <c r="E3266" s="422">
        <v>127.49</v>
      </c>
      <c r="F3266" s="422">
        <v>78.3</v>
      </c>
      <c r="G3266" s="422">
        <v>205.79</v>
      </c>
    </row>
    <row r="3267" spans="1:7" ht="60">
      <c r="A3267" s="536" t="s">
        <v>7651</v>
      </c>
      <c r="B3267" s="419">
        <v>92456</v>
      </c>
      <c r="C3267" s="420" t="s">
        <v>1264</v>
      </c>
      <c r="D3267" s="421" t="s">
        <v>96</v>
      </c>
      <c r="E3267" s="422">
        <v>106.86</v>
      </c>
      <c r="F3267" s="422">
        <v>66.290000000000006</v>
      </c>
      <c r="G3267" s="422">
        <v>173.15</v>
      </c>
    </row>
    <row r="3268" spans="1:7" ht="60">
      <c r="A3268" s="536" t="s">
        <v>7651</v>
      </c>
      <c r="B3268" s="419">
        <v>92460</v>
      </c>
      <c r="C3268" s="420" t="s">
        <v>1265</v>
      </c>
      <c r="D3268" s="421" t="s">
        <v>96</v>
      </c>
      <c r="E3268" s="422">
        <v>88.73</v>
      </c>
      <c r="F3268" s="422">
        <v>58.11</v>
      </c>
      <c r="G3268" s="422">
        <v>146.84</v>
      </c>
    </row>
    <row r="3269" spans="1:7" ht="60">
      <c r="A3269" s="536" t="s">
        <v>7651</v>
      </c>
      <c r="B3269" s="419">
        <v>92464</v>
      </c>
      <c r="C3269" s="420" t="s">
        <v>1266</v>
      </c>
      <c r="D3269" s="421" t="s">
        <v>96</v>
      </c>
      <c r="E3269" s="422">
        <v>87.789999999999992</v>
      </c>
      <c r="F3269" s="422">
        <v>52.31</v>
      </c>
      <c r="G3269" s="422">
        <v>140.1</v>
      </c>
    </row>
    <row r="3270" spans="1:7" ht="45">
      <c r="A3270" s="536" t="s">
        <v>7653</v>
      </c>
      <c r="B3270" s="419">
        <v>105403</v>
      </c>
      <c r="C3270" s="420" t="s">
        <v>7654</v>
      </c>
      <c r="D3270" s="421" t="s">
        <v>96</v>
      </c>
      <c r="E3270" s="422">
        <v>146.26</v>
      </c>
      <c r="F3270" s="422">
        <v>26.47</v>
      </c>
      <c r="G3270" s="422">
        <v>172.73</v>
      </c>
    </row>
    <row r="3271" spans="1:7" ht="45">
      <c r="A3271" s="536" t="s">
        <v>7653</v>
      </c>
      <c r="B3271" s="419">
        <v>96252</v>
      </c>
      <c r="C3271" s="420" t="s">
        <v>7655</v>
      </c>
      <c r="D3271" s="421" t="s">
        <v>96</v>
      </c>
      <c r="E3271" s="422">
        <v>118.85000000000001</v>
      </c>
      <c r="F3271" s="422">
        <v>24.01</v>
      </c>
      <c r="G3271" s="422">
        <v>142.86000000000001</v>
      </c>
    </row>
    <row r="3272" spans="1:7" ht="45">
      <c r="A3272" s="536" t="s">
        <v>7653</v>
      </c>
      <c r="B3272" s="419">
        <v>105406</v>
      </c>
      <c r="C3272" s="420" t="s">
        <v>7656</v>
      </c>
      <c r="D3272" s="421" t="s">
        <v>96</v>
      </c>
      <c r="E3272" s="422">
        <v>123.41</v>
      </c>
      <c r="F3272" s="422">
        <v>90.35</v>
      </c>
      <c r="G3272" s="422">
        <v>213.76</v>
      </c>
    </row>
    <row r="3273" spans="1:7" ht="45">
      <c r="A3273" s="536" t="s">
        <v>7653</v>
      </c>
      <c r="B3273" s="419">
        <v>96258</v>
      </c>
      <c r="C3273" s="420" t="s">
        <v>7657</v>
      </c>
      <c r="D3273" s="421" t="s">
        <v>96</v>
      </c>
      <c r="E3273" s="422">
        <v>86.94</v>
      </c>
      <c r="F3273" s="422">
        <v>66.849999999999994</v>
      </c>
      <c r="G3273" s="422">
        <v>153.79</v>
      </c>
    </row>
    <row r="3274" spans="1:7" ht="60">
      <c r="A3274" s="536" t="s">
        <v>7658</v>
      </c>
      <c r="B3274" s="419">
        <v>92751</v>
      </c>
      <c r="C3274" s="420" t="s">
        <v>7659</v>
      </c>
      <c r="D3274" s="421" t="s">
        <v>845</v>
      </c>
      <c r="E3274" s="422">
        <v>1954.2499999999998</v>
      </c>
      <c r="F3274" s="422">
        <v>304.99</v>
      </c>
      <c r="G3274" s="422">
        <v>2259.2399999999998</v>
      </c>
    </row>
    <row r="3275" spans="1:7" ht="60">
      <c r="A3275" s="536" t="s">
        <v>7658</v>
      </c>
      <c r="B3275" s="419">
        <v>92752</v>
      </c>
      <c r="C3275" s="420" t="s">
        <v>7660</v>
      </c>
      <c r="D3275" s="421" t="s">
        <v>845</v>
      </c>
      <c r="E3275" s="422">
        <v>2350.63</v>
      </c>
      <c r="F3275" s="422">
        <v>347.21</v>
      </c>
      <c r="G3275" s="422">
        <v>2697.84</v>
      </c>
    </row>
    <row r="3276" spans="1:7" ht="60">
      <c r="A3276" s="536" t="s">
        <v>7658</v>
      </c>
      <c r="B3276" s="419">
        <v>92750</v>
      </c>
      <c r="C3276" s="420" t="s">
        <v>7661</v>
      </c>
      <c r="D3276" s="421" t="s">
        <v>845</v>
      </c>
      <c r="E3276" s="422">
        <v>1556.29</v>
      </c>
      <c r="F3276" s="422">
        <v>261.37</v>
      </c>
      <c r="G3276" s="422">
        <v>1817.66</v>
      </c>
    </row>
    <row r="3277" spans="1:7" ht="60">
      <c r="A3277" s="536" t="s">
        <v>7658</v>
      </c>
      <c r="B3277" s="419">
        <v>92749</v>
      </c>
      <c r="C3277" s="420" t="s">
        <v>7662</v>
      </c>
      <c r="D3277" s="421" t="s">
        <v>845</v>
      </c>
      <c r="E3277" s="422">
        <v>875.37999999999988</v>
      </c>
      <c r="F3277" s="422">
        <v>187.48</v>
      </c>
      <c r="G3277" s="422">
        <v>1062.8599999999999</v>
      </c>
    </row>
    <row r="3278" spans="1:7" ht="60">
      <c r="A3278" s="536" t="s">
        <v>7658</v>
      </c>
      <c r="B3278" s="419">
        <v>92745</v>
      </c>
      <c r="C3278" s="420" t="s">
        <v>7663</v>
      </c>
      <c r="D3278" s="421" t="s">
        <v>845</v>
      </c>
      <c r="E3278" s="422">
        <v>707.08</v>
      </c>
      <c r="F3278" s="422">
        <v>189.66</v>
      </c>
      <c r="G3278" s="422">
        <v>896.74</v>
      </c>
    </row>
    <row r="3279" spans="1:7" ht="60">
      <c r="A3279" s="536" t="s">
        <v>7658</v>
      </c>
      <c r="B3279" s="419">
        <v>92747</v>
      </c>
      <c r="C3279" s="420" t="s">
        <v>7664</v>
      </c>
      <c r="D3279" s="421" t="s">
        <v>845</v>
      </c>
      <c r="E3279" s="422">
        <v>792.78</v>
      </c>
      <c r="F3279" s="422">
        <v>210.23</v>
      </c>
      <c r="G3279" s="422">
        <v>1003.01</v>
      </c>
    </row>
    <row r="3280" spans="1:7" ht="60">
      <c r="A3280" s="536" t="s">
        <v>7658</v>
      </c>
      <c r="B3280" s="419">
        <v>92743</v>
      </c>
      <c r="C3280" s="420" t="s">
        <v>7665</v>
      </c>
      <c r="D3280" s="421" t="s">
        <v>845</v>
      </c>
      <c r="E3280" s="422">
        <v>563.26</v>
      </c>
      <c r="F3280" s="422">
        <v>162.87</v>
      </c>
      <c r="G3280" s="422">
        <v>726.13</v>
      </c>
    </row>
    <row r="3281" spans="1:7" ht="60">
      <c r="A3281" s="536" t="s">
        <v>7658</v>
      </c>
      <c r="B3281" s="419">
        <v>92746</v>
      </c>
      <c r="C3281" s="420" t="s">
        <v>7666</v>
      </c>
      <c r="D3281" s="421" t="s">
        <v>845</v>
      </c>
      <c r="E3281" s="422">
        <v>686.91000000000008</v>
      </c>
      <c r="F3281" s="422">
        <v>122.17</v>
      </c>
      <c r="G3281" s="422">
        <v>809.08</v>
      </c>
    </row>
    <row r="3282" spans="1:7" ht="60">
      <c r="A3282" s="536" t="s">
        <v>7658</v>
      </c>
      <c r="B3282" s="419">
        <v>92748</v>
      </c>
      <c r="C3282" s="420" t="s">
        <v>7667</v>
      </c>
      <c r="D3282" s="421" t="s">
        <v>845</v>
      </c>
      <c r="E3282" s="422">
        <v>749.30000000000007</v>
      </c>
      <c r="F3282" s="422">
        <v>143.04</v>
      </c>
      <c r="G3282" s="422">
        <v>892.34</v>
      </c>
    </row>
    <row r="3283" spans="1:7" ht="60">
      <c r="A3283" s="536" t="s">
        <v>7658</v>
      </c>
      <c r="B3283" s="419">
        <v>92744</v>
      </c>
      <c r="C3283" s="420" t="s">
        <v>7668</v>
      </c>
      <c r="D3283" s="421" t="s">
        <v>845</v>
      </c>
      <c r="E3283" s="422">
        <v>580.72</v>
      </c>
      <c r="F3283" s="422">
        <v>90.55</v>
      </c>
      <c r="G3283" s="422">
        <v>671.27</v>
      </c>
    </row>
    <row r="3284" spans="1:7" ht="60">
      <c r="A3284" s="536" t="s">
        <v>7658</v>
      </c>
      <c r="B3284" s="419">
        <v>92754</v>
      </c>
      <c r="C3284" s="420" t="s">
        <v>7669</v>
      </c>
      <c r="D3284" s="421" t="s">
        <v>845</v>
      </c>
      <c r="E3284" s="422">
        <v>552.86</v>
      </c>
      <c r="F3284" s="422">
        <v>145.46</v>
      </c>
      <c r="G3284" s="422">
        <v>698.32</v>
      </c>
    </row>
    <row r="3285" spans="1:7" ht="60">
      <c r="A3285" s="536" t="s">
        <v>7658</v>
      </c>
      <c r="B3285" s="419">
        <v>92753</v>
      </c>
      <c r="C3285" s="420" t="s">
        <v>7670</v>
      </c>
      <c r="D3285" s="421" t="s">
        <v>845</v>
      </c>
      <c r="E3285" s="422">
        <v>581.9</v>
      </c>
      <c r="F3285" s="422">
        <v>132.34</v>
      </c>
      <c r="G3285" s="422">
        <v>714.24</v>
      </c>
    </row>
    <row r="3286" spans="1:7" ht="60">
      <c r="A3286" s="536" t="s">
        <v>7658</v>
      </c>
      <c r="B3286" s="419">
        <v>92755</v>
      </c>
      <c r="C3286" s="420" t="s">
        <v>7671</v>
      </c>
      <c r="D3286" s="421" t="s">
        <v>96</v>
      </c>
      <c r="E3286" s="422">
        <v>221.16000000000003</v>
      </c>
      <c r="F3286" s="422">
        <v>58.01</v>
      </c>
      <c r="G3286" s="422">
        <v>279.17</v>
      </c>
    </row>
    <row r="3287" spans="1:7" ht="60">
      <c r="A3287" s="536" t="s">
        <v>7658</v>
      </c>
      <c r="B3287" s="419">
        <v>92756</v>
      </c>
      <c r="C3287" s="420" t="s">
        <v>7672</v>
      </c>
      <c r="D3287" s="421" t="s">
        <v>96</v>
      </c>
      <c r="E3287" s="422">
        <v>248.77</v>
      </c>
      <c r="F3287" s="422">
        <v>69.22</v>
      </c>
      <c r="G3287" s="422">
        <v>317.99</v>
      </c>
    </row>
    <row r="3288" spans="1:7" ht="60">
      <c r="A3288" s="536" t="s">
        <v>7658</v>
      </c>
      <c r="B3288" s="419">
        <v>92757</v>
      </c>
      <c r="C3288" s="420" t="s">
        <v>7673</v>
      </c>
      <c r="D3288" s="421" t="s">
        <v>96</v>
      </c>
      <c r="E3288" s="422">
        <v>282.34999999999997</v>
      </c>
      <c r="F3288" s="422">
        <v>82.3</v>
      </c>
      <c r="G3288" s="422">
        <v>364.65</v>
      </c>
    </row>
    <row r="3289" spans="1:7" ht="60">
      <c r="A3289" s="536" t="s">
        <v>7658</v>
      </c>
      <c r="B3289" s="419">
        <v>92758</v>
      </c>
      <c r="C3289" s="420" t="s">
        <v>7674</v>
      </c>
      <c r="D3289" s="421" t="s">
        <v>845</v>
      </c>
      <c r="E3289" s="422">
        <v>669.33</v>
      </c>
      <c r="F3289" s="422">
        <v>79.78</v>
      </c>
      <c r="G3289" s="422">
        <v>749.11</v>
      </c>
    </row>
    <row r="3290" spans="1:7" ht="45">
      <c r="A3290" s="536" t="s">
        <v>7675</v>
      </c>
      <c r="B3290" s="419">
        <v>104491</v>
      </c>
      <c r="C3290" s="420" t="s">
        <v>5728</v>
      </c>
      <c r="D3290" s="421" t="s">
        <v>844</v>
      </c>
      <c r="E3290" s="422">
        <v>4139.91</v>
      </c>
      <c r="F3290" s="422">
        <v>66.459999999999994</v>
      </c>
      <c r="G3290" s="422">
        <v>4206.37</v>
      </c>
    </row>
    <row r="3291" spans="1:7" ht="45">
      <c r="A3291" s="536" t="s">
        <v>7675</v>
      </c>
      <c r="B3291" s="419">
        <v>104492</v>
      </c>
      <c r="C3291" s="420" t="s">
        <v>5729</v>
      </c>
      <c r="D3291" s="421" t="s">
        <v>844</v>
      </c>
      <c r="E3291" s="422">
        <v>5176.88</v>
      </c>
      <c r="F3291" s="422">
        <v>82.03</v>
      </c>
      <c r="G3291" s="422">
        <v>5258.91</v>
      </c>
    </row>
    <row r="3292" spans="1:7" ht="45">
      <c r="A3292" s="536" t="s">
        <v>7675</v>
      </c>
      <c r="B3292" s="419">
        <v>104494</v>
      </c>
      <c r="C3292" s="420" t="s">
        <v>5730</v>
      </c>
      <c r="D3292" s="421" t="s">
        <v>844</v>
      </c>
      <c r="E3292" s="422">
        <v>7004.2000000000007</v>
      </c>
      <c r="F3292" s="422">
        <v>96.57</v>
      </c>
      <c r="G3292" s="422">
        <v>7100.77</v>
      </c>
    </row>
    <row r="3293" spans="1:7" ht="45">
      <c r="A3293" s="536" t="s">
        <v>7675</v>
      </c>
      <c r="B3293" s="419">
        <v>104497</v>
      </c>
      <c r="C3293" s="420" t="s">
        <v>5731</v>
      </c>
      <c r="D3293" s="421" t="s">
        <v>844</v>
      </c>
      <c r="E3293" s="422">
        <v>8382.7800000000007</v>
      </c>
      <c r="F3293" s="422">
        <v>129.38</v>
      </c>
      <c r="G3293" s="422">
        <v>8512.16</v>
      </c>
    </row>
    <row r="3294" spans="1:7" ht="45">
      <c r="A3294" s="536" t="s">
        <v>7675</v>
      </c>
      <c r="B3294" s="419">
        <v>104515</v>
      </c>
      <c r="C3294" s="420" t="s">
        <v>5732</v>
      </c>
      <c r="D3294" s="421" t="s">
        <v>96</v>
      </c>
      <c r="E3294" s="422">
        <v>26.64</v>
      </c>
      <c r="F3294" s="422">
        <v>0.4</v>
      </c>
      <c r="G3294" s="422">
        <v>27.04</v>
      </c>
    </row>
    <row r="3295" spans="1:7" ht="30">
      <c r="A3295" s="536" t="s">
        <v>7676</v>
      </c>
      <c r="B3295" s="419">
        <v>87430</v>
      </c>
      <c r="C3295" s="420" t="s">
        <v>6631</v>
      </c>
      <c r="D3295" s="421" t="s">
        <v>96</v>
      </c>
      <c r="E3295" s="422">
        <v>11.64</v>
      </c>
      <c r="F3295" s="422">
        <v>11.39</v>
      </c>
      <c r="G3295" s="422">
        <v>23.03</v>
      </c>
    </row>
    <row r="3296" spans="1:7" ht="30">
      <c r="A3296" s="536" t="s">
        <v>7676</v>
      </c>
      <c r="B3296" s="419">
        <v>87433</v>
      </c>
      <c r="C3296" s="420" t="s">
        <v>6632</v>
      </c>
      <c r="D3296" s="421" t="s">
        <v>96</v>
      </c>
      <c r="E3296" s="422">
        <v>18.41</v>
      </c>
      <c r="F3296" s="422">
        <v>14.45</v>
      </c>
      <c r="G3296" s="422">
        <v>32.86</v>
      </c>
    </row>
    <row r="3297" spans="1:7" ht="30">
      <c r="A3297" s="536" t="s">
        <v>7676</v>
      </c>
      <c r="B3297" s="419">
        <v>87436</v>
      </c>
      <c r="C3297" s="420" t="s">
        <v>6633</v>
      </c>
      <c r="D3297" s="421" t="s">
        <v>96</v>
      </c>
      <c r="E3297" s="422">
        <v>19.72</v>
      </c>
      <c r="F3297" s="422">
        <v>17.97</v>
      </c>
      <c r="G3297" s="422">
        <v>37.69</v>
      </c>
    </row>
    <row r="3298" spans="1:7" ht="30">
      <c r="A3298" s="536" t="s">
        <v>7676</v>
      </c>
      <c r="B3298" s="419">
        <v>87439</v>
      </c>
      <c r="C3298" s="420" t="s">
        <v>6634</v>
      </c>
      <c r="D3298" s="421" t="s">
        <v>96</v>
      </c>
      <c r="E3298" s="422">
        <v>24.840000000000003</v>
      </c>
      <c r="F3298" s="422">
        <v>21.15</v>
      </c>
      <c r="G3298" s="422">
        <v>45.99</v>
      </c>
    </row>
    <row r="3299" spans="1:7" ht="30">
      <c r="A3299" s="536" t="s">
        <v>7676</v>
      </c>
      <c r="B3299" s="419">
        <v>104633</v>
      </c>
      <c r="C3299" s="420" t="s">
        <v>6642</v>
      </c>
      <c r="D3299" s="421" t="s">
        <v>96</v>
      </c>
      <c r="E3299" s="422">
        <v>14.780000000000001</v>
      </c>
      <c r="F3299" s="422">
        <v>17.350000000000001</v>
      </c>
      <c r="G3299" s="422">
        <v>32.130000000000003</v>
      </c>
    </row>
    <row r="3300" spans="1:7" ht="30">
      <c r="A3300" s="536" t="s">
        <v>7676</v>
      </c>
      <c r="B3300" s="419">
        <v>104634</v>
      </c>
      <c r="C3300" s="420" t="s">
        <v>6643</v>
      </c>
      <c r="D3300" s="421" t="s">
        <v>96</v>
      </c>
      <c r="E3300" s="422">
        <v>23.390000000000004</v>
      </c>
      <c r="F3300" s="422">
        <v>23.49</v>
      </c>
      <c r="G3300" s="422">
        <v>46.88</v>
      </c>
    </row>
    <row r="3301" spans="1:7" ht="30">
      <c r="A3301" s="536" t="s">
        <v>7676</v>
      </c>
      <c r="B3301" s="419">
        <v>87418</v>
      </c>
      <c r="C3301" s="420" t="s">
        <v>6627</v>
      </c>
      <c r="D3301" s="421" t="s">
        <v>96</v>
      </c>
      <c r="E3301" s="422">
        <v>12.24</v>
      </c>
      <c r="F3301" s="422">
        <v>10.62</v>
      </c>
      <c r="G3301" s="422">
        <v>22.86</v>
      </c>
    </row>
    <row r="3302" spans="1:7" ht="30">
      <c r="A3302" s="536" t="s">
        <v>7676</v>
      </c>
      <c r="B3302" s="419">
        <v>87421</v>
      </c>
      <c r="C3302" s="420" t="s">
        <v>6628</v>
      </c>
      <c r="D3302" s="421" t="s">
        <v>96</v>
      </c>
      <c r="E3302" s="422">
        <v>20.019999999999996</v>
      </c>
      <c r="F3302" s="422">
        <v>14.53</v>
      </c>
      <c r="G3302" s="422">
        <v>34.549999999999997</v>
      </c>
    </row>
    <row r="3303" spans="1:7" ht="30">
      <c r="A3303" s="536" t="s">
        <v>7676</v>
      </c>
      <c r="B3303" s="419">
        <v>104628</v>
      </c>
      <c r="C3303" s="420" t="s">
        <v>6637</v>
      </c>
      <c r="D3303" s="421" t="s">
        <v>96</v>
      </c>
      <c r="E3303" s="422">
        <v>16.03</v>
      </c>
      <c r="F3303" s="422">
        <v>20.64</v>
      </c>
      <c r="G3303" s="422">
        <v>36.67</v>
      </c>
    </row>
    <row r="3304" spans="1:7" ht="30">
      <c r="A3304" s="536" t="s">
        <v>7676</v>
      </c>
      <c r="B3304" s="419">
        <v>104631</v>
      </c>
      <c r="C3304" s="420" t="s">
        <v>6640</v>
      </c>
      <c r="D3304" s="421" t="s">
        <v>96</v>
      </c>
      <c r="E3304" s="422">
        <v>24.05</v>
      </c>
      <c r="F3304" s="422">
        <v>25.27</v>
      </c>
      <c r="G3304" s="422">
        <v>49.32</v>
      </c>
    </row>
    <row r="3305" spans="1:7" ht="30">
      <c r="A3305" s="536" t="s">
        <v>7676</v>
      </c>
      <c r="B3305" s="419">
        <v>104627</v>
      </c>
      <c r="C3305" s="420" t="s">
        <v>6636</v>
      </c>
      <c r="D3305" s="421" t="s">
        <v>96</v>
      </c>
      <c r="E3305" s="422">
        <v>12.22</v>
      </c>
      <c r="F3305" s="422">
        <v>10.62</v>
      </c>
      <c r="G3305" s="422">
        <v>22.84</v>
      </c>
    </row>
    <row r="3306" spans="1:7" ht="30">
      <c r="A3306" s="536" t="s">
        <v>7676</v>
      </c>
      <c r="B3306" s="419">
        <v>104630</v>
      </c>
      <c r="C3306" s="420" t="s">
        <v>6639</v>
      </c>
      <c r="D3306" s="421" t="s">
        <v>96</v>
      </c>
      <c r="E3306" s="422">
        <v>20.259999999999998</v>
      </c>
      <c r="F3306" s="422">
        <v>15.24</v>
      </c>
      <c r="G3306" s="422">
        <v>35.5</v>
      </c>
    </row>
    <row r="3307" spans="1:7" ht="30">
      <c r="A3307" s="536" t="s">
        <v>7676</v>
      </c>
      <c r="B3307" s="419">
        <v>104629</v>
      </c>
      <c r="C3307" s="420" t="s">
        <v>6638</v>
      </c>
      <c r="D3307" s="421" t="s">
        <v>96</v>
      </c>
      <c r="E3307" s="422">
        <v>18.190000000000001</v>
      </c>
      <c r="F3307" s="422">
        <v>26.41</v>
      </c>
      <c r="G3307" s="422">
        <v>44.6</v>
      </c>
    </row>
    <row r="3308" spans="1:7" ht="30">
      <c r="A3308" s="536" t="s">
        <v>7676</v>
      </c>
      <c r="B3308" s="419">
        <v>104632</v>
      </c>
      <c r="C3308" s="420" t="s">
        <v>6641</v>
      </c>
      <c r="D3308" s="421" t="s">
        <v>96</v>
      </c>
      <c r="E3308" s="422">
        <v>26.249999999999996</v>
      </c>
      <c r="F3308" s="422">
        <v>31.01</v>
      </c>
      <c r="G3308" s="422">
        <v>57.26</v>
      </c>
    </row>
    <row r="3309" spans="1:7" ht="30">
      <c r="A3309" s="536" t="s">
        <v>7676</v>
      </c>
      <c r="B3309" s="419">
        <v>87412</v>
      </c>
      <c r="C3309" s="420" t="s">
        <v>6622</v>
      </c>
      <c r="D3309" s="421" t="s">
        <v>96</v>
      </c>
      <c r="E3309" s="422">
        <v>14.229999999999999</v>
      </c>
      <c r="F3309" s="422">
        <v>15.9</v>
      </c>
      <c r="G3309" s="422">
        <v>30.13</v>
      </c>
    </row>
    <row r="3310" spans="1:7" ht="30">
      <c r="A3310" s="536" t="s">
        <v>7676</v>
      </c>
      <c r="B3310" s="419">
        <v>87415</v>
      </c>
      <c r="C3310" s="420" t="s">
        <v>6625</v>
      </c>
      <c r="D3310" s="421" t="s">
        <v>96</v>
      </c>
      <c r="E3310" s="422">
        <v>21.86</v>
      </c>
      <c r="F3310" s="422">
        <v>19.47</v>
      </c>
      <c r="G3310" s="422">
        <v>41.33</v>
      </c>
    </row>
    <row r="3311" spans="1:7" ht="30">
      <c r="A3311" s="536" t="s">
        <v>7676</v>
      </c>
      <c r="B3311" s="419">
        <v>87411</v>
      </c>
      <c r="C3311" s="420" t="s">
        <v>6621</v>
      </c>
      <c r="D3311" s="421" t="s">
        <v>96</v>
      </c>
      <c r="E3311" s="422">
        <v>11.31</v>
      </c>
      <c r="F3311" s="422">
        <v>8.17</v>
      </c>
      <c r="G3311" s="422">
        <v>19.48</v>
      </c>
    </row>
    <row r="3312" spans="1:7" ht="30">
      <c r="A3312" s="536" t="s">
        <v>7676</v>
      </c>
      <c r="B3312" s="419">
        <v>87414</v>
      </c>
      <c r="C3312" s="420" t="s">
        <v>6624</v>
      </c>
      <c r="D3312" s="421" t="s">
        <v>96</v>
      </c>
      <c r="E3312" s="422">
        <v>18.939999999999998</v>
      </c>
      <c r="F3312" s="422">
        <v>11.74</v>
      </c>
      <c r="G3312" s="422">
        <v>30.68</v>
      </c>
    </row>
    <row r="3313" spans="1:7" ht="30">
      <c r="A3313" s="536" t="s">
        <v>7676</v>
      </c>
      <c r="B3313" s="419">
        <v>87413</v>
      </c>
      <c r="C3313" s="420" t="s">
        <v>6623</v>
      </c>
      <c r="D3313" s="421" t="s">
        <v>96</v>
      </c>
      <c r="E3313" s="422">
        <v>15.89</v>
      </c>
      <c r="F3313" s="422">
        <v>20.36</v>
      </c>
      <c r="G3313" s="422">
        <v>36.25</v>
      </c>
    </row>
    <row r="3314" spans="1:7" ht="30">
      <c r="A3314" s="536" t="s">
        <v>7676</v>
      </c>
      <c r="B3314" s="419">
        <v>87416</v>
      </c>
      <c r="C3314" s="420" t="s">
        <v>6626</v>
      </c>
      <c r="D3314" s="421" t="s">
        <v>96</v>
      </c>
      <c r="E3314" s="422">
        <v>23.55</v>
      </c>
      <c r="F3314" s="422">
        <v>23.91</v>
      </c>
      <c r="G3314" s="422">
        <v>47.46</v>
      </c>
    </row>
    <row r="3315" spans="1:7" ht="30">
      <c r="A3315" s="536" t="s">
        <v>7676</v>
      </c>
      <c r="B3315" s="419">
        <v>104635</v>
      </c>
      <c r="C3315" s="420" t="s">
        <v>6644</v>
      </c>
      <c r="D3315" s="421" t="s">
        <v>96</v>
      </c>
      <c r="E3315" s="422">
        <v>28.67</v>
      </c>
      <c r="F3315" s="422">
        <v>37.450000000000003</v>
      </c>
      <c r="G3315" s="422">
        <v>66.12</v>
      </c>
    </row>
    <row r="3316" spans="1:7" ht="30">
      <c r="A3316" s="536" t="s">
        <v>7676</v>
      </c>
      <c r="B3316" s="419">
        <v>104636</v>
      </c>
      <c r="C3316" s="420" t="s">
        <v>6645</v>
      </c>
      <c r="D3316" s="421" t="s">
        <v>96</v>
      </c>
      <c r="E3316" s="422">
        <v>34.680000000000007</v>
      </c>
      <c r="F3316" s="422">
        <v>41.72</v>
      </c>
      <c r="G3316" s="422">
        <v>76.400000000000006</v>
      </c>
    </row>
    <row r="3317" spans="1:7" ht="30">
      <c r="A3317" s="536" t="s">
        <v>7676</v>
      </c>
      <c r="B3317" s="419">
        <v>87424</v>
      </c>
      <c r="C3317" s="420" t="s">
        <v>6629</v>
      </c>
      <c r="D3317" s="421" t="s">
        <v>96</v>
      </c>
      <c r="E3317" s="422">
        <v>23.28</v>
      </c>
      <c r="F3317" s="422">
        <v>23.17</v>
      </c>
      <c r="G3317" s="422">
        <v>46.45</v>
      </c>
    </row>
    <row r="3318" spans="1:7" ht="30">
      <c r="A3318" s="536" t="s">
        <v>7676</v>
      </c>
      <c r="B3318" s="419">
        <v>87427</v>
      </c>
      <c r="C3318" s="420" t="s">
        <v>6630</v>
      </c>
      <c r="D3318" s="421" t="s">
        <v>96</v>
      </c>
      <c r="E3318" s="422">
        <v>28.689999999999998</v>
      </c>
      <c r="F3318" s="422">
        <v>25.89</v>
      </c>
      <c r="G3318" s="422">
        <v>54.58</v>
      </c>
    </row>
    <row r="3319" spans="1:7" ht="30">
      <c r="A3319" s="536" t="s">
        <v>7677</v>
      </c>
      <c r="B3319" s="419">
        <v>89998</v>
      </c>
      <c r="C3319" s="420" t="s">
        <v>3895</v>
      </c>
      <c r="D3319" s="421" t="s">
        <v>1068</v>
      </c>
      <c r="E3319" s="422">
        <v>8.4700000000000006</v>
      </c>
      <c r="F3319" s="422">
        <v>2.0099999999999998</v>
      </c>
      <c r="G3319" s="422">
        <v>10.48</v>
      </c>
    </row>
    <row r="3320" spans="1:7" ht="30">
      <c r="A3320" s="536" t="s">
        <v>7677</v>
      </c>
      <c r="B3320" s="419">
        <v>102920</v>
      </c>
      <c r="C3320" s="420" t="s">
        <v>3898</v>
      </c>
      <c r="D3320" s="421" t="s">
        <v>1068</v>
      </c>
      <c r="E3320" s="422">
        <v>7.1900000000000013</v>
      </c>
      <c r="F3320" s="422">
        <v>1.27</v>
      </c>
      <c r="G3320" s="422">
        <v>8.4600000000000009</v>
      </c>
    </row>
    <row r="3321" spans="1:7" ht="30">
      <c r="A3321" s="536" t="s">
        <v>7677</v>
      </c>
      <c r="B3321" s="419">
        <v>102923</v>
      </c>
      <c r="C3321" s="420" t="s">
        <v>3901</v>
      </c>
      <c r="D3321" s="421" t="s">
        <v>1068</v>
      </c>
      <c r="E3321" s="422">
        <v>6.9899999999999993</v>
      </c>
      <c r="F3321" s="422">
        <v>0.78</v>
      </c>
      <c r="G3321" s="422">
        <v>7.77</v>
      </c>
    </row>
    <row r="3322" spans="1:7" ht="30">
      <c r="A3322" s="536" t="s">
        <v>7677</v>
      </c>
      <c r="B3322" s="419">
        <v>90000</v>
      </c>
      <c r="C3322" s="420" t="s">
        <v>3897</v>
      </c>
      <c r="D3322" s="421" t="s">
        <v>1068</v>
      </c>
      <c r="E3322" s="422">
        <v>9.5</v>
      </c>
      <c r="F3322" s="422">
        <v>4.7300000000000004</v>
      </c>
      <c r="G3322" s="422">
        <v>14.23</v>
      </c>
    </row>
    <row r="3323" spans="1:7" ht="30">
      <c r="A3323" s="536" t="s">
        <v>7677</v>
      </c>
      <c r="B3323" s="419">
        <v>103088</v>
      </c>
      <c r="C3323" s="420" t="s">
        <v>3902</v>
      </c>
      <c r="D3323" s="421" t="s">
        <v>1068</v>
      </c>
      <c r="E3323" s="422">
        <v>7.84</v>
      </c>
      <c r="F3323" s="422">
        <v>3.02</v>
      </c>
      <c r="G3323" s="422">
        <v>10.86</v>
      </c>
    </row>
    <row r="3324" spans="1:7" ht="30">
      <c r="A3324" s="536" t="s">
        <v>7677</v>
      </c>
      <c r="B3324" s="419">
        <v>102922</v>
      </c>
      <c r="C3324" s="420" t="s">
        <v>3900</v>
      </c>
      <c r="D3324" s="421" t="s">
        <v>1068</v>
      </c>
      <c r="E3324" s="422">
        <v>7.4</v>
      </c>
      <c r="F3324" s="422">
        <v>1.83</v>
      </c>
      <c r="G3324" s="422">
        <v>9.23</v>
      </c>
    </row>
    <row r="3325" spans="1:7" ht="30">
      <c r="A3325" s="536" t="s">
        <v>7677</v>
      </c>
      <c r="B3325" s="419">
        <v>89999</v>
      </c>
      <c r="C3325" s="420" t="s">
        <v>3896</v>
      </c>
      <c r="D3325" s="421" t="s">
        <v>1068</v>
      </c>
      <c r="E3325" s="422">
        <v>10.959999999999999</v>
      </c>
      <c r="F3325" s="422">
        <v>7.4</v>
      </c>
      <c r="G3325" s="422">
        <v>18.36</v>
      </c>
    </row>
    <row r="3326" spans="1:7" ht="30">
      <c r="A3326" s="536" t="s">
        <v>7677</v>
      </c>
      <c r="B3326" s="419">
        <v>89996</v>
      </c>
      <c r="C3326" s="420" t="s">
        <v>3893</v>
      </c>
      <c r="D3326" s="421" t="s">
        <v>1068</v>
      </c>
      <c r="E3326" s="422">
        <v>8.67</v>
      </c>
      <c r="F3326" s="422">
        <v>2.5299999999999998</v>
      </c>
      <c r="G3326" s="422">
        <v>11.2</v>
      </c>
    </row>
    <row r="3327" spans="1:7" ht="30">
      <c r="A3327" s="536" t="s">
        <v>7677</v>
      </c>
      <c r="B3327" s="419">
        <v>89997</v>
      </c>
      <c r="C3327" s="420" t="s">
        <v>3894</v>
      </c>
      <c r="D3327" s="421" t="s">
        <v>1068</v>
      </c>
      <c r="E3327" s="422">
        <v>7.31</v>
      </c>
      <c r="F3327" s="422">
        <v>1.61</v>
      </c>
      <c r="G3327" s="422">
        <v>8.92</v>
      </c>
    </row>
    <row r="3328" spans="1:7" ht="30">
      <c r="A3328" s="536" t="s">
        <v>7677</v>
      </c>
      <c r="B3328" s="419">
        <v>102921</v>
      </c>
      <c r="C3328" s="420" t="s">
        <v>3899</v>
      </c>
      <c r="D3328" s="421" t="s">
        <v>1068</v>
      </c>
      <c r="E3328" s="422">
        <v>7.080000000000001</v>
      </c>
      <c r="F3328" s="422">
        <v>0.97</v>
      </c>
      <c r="G3328" s="422">
        <v>8.0500000000000007</v>
      </c>
    </row>
    <row r="3329" spans="1:7" ht="30">
      <c r="A3329" s="536" t="s">
        <v>7677</v>
      </c>
      <c r="B3329" s="419">
        <v>90278</v>
      </c>
      <c r="C3329" s="420" t="s">
        <v>3906</v>
      </c>
      <c r="D3329" s="421" t="s">
        <v>845</v>
      </c>
      <c r="E3329" s="422">
        <v>412.52</v>
      </c>
      <c r="F3329" s="422">
        <v>82.04</v>
      </c>
      <c r="G3329" s="422">
        <v>494.56</v>
      </c>
    </row>
    <row r="3330" spans="1:7" ht="30">
      <c r="A3330" s="536" t="s">
        <v>7677</v>
      </c>
      <c r="B3330" s="419">
        <v>90282</v>
      </c>
      <c r="C3330" s="420" t="s">
        <v>3910</v>
      </c>
      <c r="D3330" s="421" t="s">
        <v>845</v>
      </c>
      <c r="E3330" s="422">
        <v>406.34</v>
      </c>
      <c r="F3330" s="422">
        <v>79.3</v>
      </c>
      <c r="G3330" s="422">
        <v>485.64</v>
      </c>
    </row>
    <row r="3331" spans="1:7" ht="30">
      <c r="A3331" s="536" t="s">
        <v>7677</v>
      </c>
      <c r="B3331" s="419">
        <v>90279</v>
      </c>
      <c r="C3331" s="420" t="s">
        <v>3907</v>
      </c>
      <c r="D3331" s="421" t="s">
        <v>845</v>
      </c>
      <c r="E3331" s="422">
        <v>455.75</v>
      </c>
      <c r="F3331" s="422">
        <v>89.86</v>
      </c>
      <c r="G3331" s="422">
        <v>545.61</v>
      </c>
    </row>
    <row r="3332" spans="1:7" ht="30">
      <c r="A3332" s="536" t="s">
        <v>7677</v>
      </c>
      <c r="B3332" s="419">
        <v>90283</v>
      </c>
      <c r="C3332" s="420" t="s">
        <v>3911</v>
      </c>
      <c r="D3332" s="421" t="s">
        <v>845</v>
      </c>
      <c r="E3332" s="422">
        <v>450.37999999999994</v>
      </c>
      <c r="F3332" s="422">
        <v>86.67</v>
      </c>
      <c r="G3332" s="422">
        <v>537.04999999999995</v>
      </c>
    </row>
    <row r="3333" spans="1:7" ht="30">
      <c r="A3333" s="536" t="s">
        <v>7677</v>
      </c>
      <c r="B3333" s="419">
        <v>90280</v>
      </c>
      <c r="C3333" s="420" t="s">
        <v>3908</v>
      </c>
      <c r="D3333" s="421" t="s">
        <v>845</v>
      </c>
      <c r="E3333" s="422">
        <v>510.62</v>
      </c>
      <c r="F3333" s="422">
        <v>89.89</v>
      </c>
      <c r="G3333" s="422">
        <v>600.51</v>
      </c>
    </row>
    <row r="3334" spans="1:7" ht="30">
      <c r="A3334" s="536" t="s">
        <v>7677</v>
      </c>
      <c r="B3334" s="419">
        <v>90284</v>
      </c>
      <c r="C3334" s="420" t="s">
        <v>3912</v>
      </c>
      <c r="D3334" s="421" t="s">
        <v>845</v>
      </c>
      <c r="E3334" s="422">
        <v>508.72999999999996</v>
      </c>
      <c r="F3334" s="422">
        <v>86.69</v>
      </c>
      <c r="G3334" s="422">
        <v>595.41999999999996</v>
      </c>
    </row>
    <row r="3335" spans="1:7" ht="30">
      <c r="A3335" s="536" t="s">
        <v>7677</v>
      </c>
      <c r="B3335" s="419">
        <v>90281</v>
      </c>
      <c r="C3335" s="420" t="s">
        <v>3909</v>
      </c>
      <c r="D3335" s="421" t="s">
        <v>845</v>
      </c>
      <c r="E3335" s="422">
        <v>601.87</v>
      </c>
      <c r="F3335" s="422">
        <v>87.63</v>
      </c>
      <c r="G3335" s="422">
        <v>689.5</v>
      </c>
    </row>
    <row r="3336" spans="1:7" ht="30">
      <c r="A3336" s="536" t="s">
        <v>7677</v>
      </c>
      <c r="B3336" s="419">
        <v>90285</v>
      </c>
      <c r="C3336" s="420" t="s">
        <v>3913</v>
      </c>
      <c r="D3336" s="421" t="s">
        <v>845</v>
      </c>
      <c r="E3336" s="422">
        <v>605.89</v>
      </c>
      <c r="F3336" s="422">
        <v>85.37</v>
      </c>
      <c r="G3336" s="422">
        <v>691.26</v>
      </c>
    </row>
    <row r="3337" spans="1:7" ht="30">
      <c r="A3337" s="536" t="s">
        <v>7677</v>
      </c>
      <c r="B3337" s="419">
        <v>89994</v>
      </c>
      <c r="C3337" s="420" t="s">
        <v>3904</v>
      </c>
      <c r="D3337" s="421" t="s">
        <v>845</v>
      </c>
      <c r="E3337" s="422">
        <v>622.89</v>
      </c>
      <c r="F3337" s="422">
        <v>305.13</v>
      </c>
      <c r="G3337" s="422">
        <v>928.02</v>
      </c>
    </row>
    <row r="3338" spans="1:7" ht="30">
      <c r="A3338" s="536" t="s">
        <v>7677</v>
      </c>
      <c r="B3338" s="419">
        <v>89995</v>
      </c>
      <c r="C3338" s="420" t="s">
        <v>3905</v>
      </c>
      <c r="D3338" s="421" t="s">
        <v>845</v>
      </c>
      <c r="E3338" s="422">
        <v>662.47</v>
      </c>
      <c r="F3338" s="422">
        <v>409.48</v>
      </c>
      <c r="G3338" s="422">
        <v>1071.95</v>
      </c>
    </row>
    <row r="3339" spans="1:7" ht="30">
      <c r="A3339" s="536" t="s">
        <v>7677</v>
      </c>
      <c r="B3339" s="419">
        <v>89993</v>
      </c>
      <c r="C3339" s="420" t="s">
        <v>3903</v>
      </c>
      <c r="D3339" s="421" t="s">
        <v>845</v>
      </c>
      <c r="E3339" s="422">
        <v>676.10000000000014</v>
      </c>
      <c r="F3339" s="422">
        <v>445.31</v>
      </c>
      <c r="G3339" s="422">
        <v>1121.4100000000001</v>
      </c>
    </row>
    <row r="3340" spans="1:7" ht="60">
      <c r="A3340" s="536" t="s">
        <v>7678</v>
      </c>
      <c r="B3340" s="419">
        <v>99857</v>
      </c>
      <c r="C3340" s="420" t="s">
        <v>7679</v>
      </c>
      <c r="D3340" s="421" t="s">
        <v>844</v>
      </c>
      <c r="E3340" s="422">
        <v>56.92</v>
      </c>
      <c r="F3340" s="422">
        <v>59.28</v>
      </c>
      <c r="G3340" s="422">
        <v>116.2</v>
      </c>
    </row>
    <row r="3341" spans="1:7" ht="60">
      <c r="A3341" s="536" t="s">
        <v>7678</v>
      </c>
      <c r="B3341" s="419">
        <v>99855</v>
      </c>
      <c r="C3341" s="420" t="s">
        <v>7680</v>
      </c>
      <c r="D3341" s="421" t="s">
        <v>844</v>
      </c>
      <c r="E3341" s="422">
        <v>77.990000000000009</v>
      </c>
      <c r="F3341" s="422">
        <v>42.23</v>
      </c>
      <c r="G3341" s="422">
        <v>120.22</v>
      </c>
    </row>
    <row r="3342" spans="1:7" ht="60">
      <c r="A3342" s="536" t="s">
        <v>7678</v>
      </c>
      <c r="B3342" s="419">
        <v>99862</v>
      </c>
      <c r="C3342" s="420" t="s">
        <v>1629</v>
      </c>
      <c r="D3342" s="421" t="s">
        <v>96</v>
      </c>
      <c r="E3342" s="422">
        <v>405.64000000000004</v>
      </c>
      <c r="F3342" s="422">
        <v>393.96</v>
      </c>
      <c r="G3342" s="422">
        <v>799.6</v>
      </c>
    </row>
    <row r="3343" spans="1:7" ht="60">
      <c r="A3343" s="536" t="s">
        <v>7678</v>
      </c>
      <c r="B3343" s="419">
        <v>99861</v>
      </c>
      <c r="C3343" s="420" t="s">
        <v>1634</v>
      </c>
      <c r="D3343" s="421" t="s">
        <v>96</v>
      </c>
      <c r="E3343" s="422">
        <v>366.79</v>
      </c>
      <c r="F3343" s="422">
        <v>379.32</v>
      </c>
      <c r="G3343" s="422">
        <v>746.11</v>
      </c>
    </row>
    <row r="3344" spans="1:7" ht="60">
      <c r="A3344" s="536" t="s">
        <v>7678</v>
      </c>
      <c r="B3344" s="419">
        <v>99839</v>
      </c>
      <c r="C3344" s="420" t="s">
        <v>4357</v>
      </c>
      <c r="D3344" s="421" t="s">
        <v>844</v>
      </c>
      <c r="E3344" s="422">
        <v>323.60999999999996</v>
      </c>
      <c r="F3344" s="422">
        <v>257.68</v>
      </c>
      <c r="G3344" s="422">
        <v>581.29</v>
      </c>
    </row>
    <row r="3345" spans="1:7" ht="60">
      <c r="A3345" s="536" t="s">
        <v>7678</v>
      </c>
      <c r="B3345" s="419">
        <v>99837</v>
      </c>
      <c r="C3345" s="420" t="s">
        <v>7681</v>
      </c>
      <c r="D3345" s="421" t="s">
        <v>844</v>
      </c>
      <c r="E3345" s="422">
        <v>428.83000000000004</v>
      </c>
      <c r="F3345" s="422">
        <v>245.64</v>
      </c>
      <c r="G3345" s="422">
        <v>674.47</v>
      </c>
    </row>
    <row r="3346" spans="1:7" ht="60">
      <c r="A3346" s="536" t="s">
        <v>7678</v>
      </c>
      <c r="B3346" s="419">
        <v>99841</v>
      </c>
      <c r="C3346" s="420" t="s">
        <v>4358</v>
      </c>
      <c r="D3346" s="421" t="s">
        <v>844</v>
      </c>
      <c r="E3346" s="422">
        <v>1027.71</v>
      </c>
      <c r="F3346" s="422">
        <v>149.5</v>
      </c>
      <c r="G3346" s="422">
        <v>1177.21</v>
      </c>
    </row>
    <row r="3347" spans="1:7" ht="45">
      <c r="A3347" s="536" t="s">
        <v>7682</v>
      </c>
      <c r="B3347" s="419">
        <v>94276</v>
      </c>
      <c r="C3347" s="420" t="s">
        <v>5965</v>
      </c>
      <c r="D3347" s="421" t="s">
        <v>844</v>
      </c>
      <c r="E3347" s="422">
        <v>35.5</v>
      </c>
      <c r="F3347" s="422">
        <v>12.98</v>
      </c>
      <c r="G3347" s="422">
        <v>48.48</v>
      </c>
    </row>
    <row r="3348" spans="1:7" ht="45">
      <c r="A3348" s="536" t="s">
        <v>7682</v>
      </c>
      <c r="B3348" s="419">
        <v>94274</v>
      </c>
      <c r="C3348" s="420" t="s">
        <v>5963</v>
      </c>
      <c r="D3348" s="421" t="s">
        <v>844</v>
      </c>
      <c r="E3348" s="422">
        <v>39.1</v>
      </c>
      <c r="F3348" s="422">
        <v>13.78</v>
      </c>
      <c r="G3348" s="422">
        <v>52.88</v>
      </c>
    </row>
    <row r="3349" spans="1:7" ht="45">
      <c r="A3349" s="536" t="s">
        <v>7682</v>
      </c>
      <c r="B3349" s="419">
        <v>94280</v>
      </c>
      <c r="C3349" s="420" t="s">
        <v>5969</v>
      </c>
      <c r="D3349" s="421" t="s">
        <v>844</v>
      </c>
      <c r="E3349" s="422">
        <v>38.700000000000003</v>
      </c>
      <c r="F3349" s="422">
        <v>11.9</v>
      </c>
      <c r="G3349" s="422">
        <v>50.6</v>
      </c>
    </row>
    <row r="3350" spans="1:7" ht="45">
      <c r="A3350" s="536" t="s">
        <v>7682</v>
      </c>
      <c r="B3350" s="419">
        <v>94278</v>
      </c>
      <c r="C3350" s="420" t="s">
        <v>5967</v>
      </c>
      <c r="D3350" s="421" t="s">
        <v>844</v>
      </c>
      <c r="E3350" s="422">
        <v>30.989999999999995</v>
      </c>
      <c r="F3350" s="422">
        <v>12.38</v>
      </c>
      <c r="G3350" s="422">
        <v>43.37</v>
      </c>
    </row>
    <row r="3351" spans="1:7" ht="45">
      <c r="A3351" s="536" t="s">
        <v>7682</v>
      </c>
      <c r="B3351" s="419">
        <v>94275</v>
      </c>
      <c r="C3351" s="420" t="s">
        <v>5964</v>
      </c>
      <c r="D3351" s="421" t="s">
        <v>844</v>
      </c>
      <c r="E3351" s="422">
        <v>34.450000000000003</v>
      </c>
      <c r="F3351" s="422">
        <v>10.32</v>
      </c>
      <c r="G3351" s="422">
        <v>44.77</v>
      </c>
    </row>
    <row r="3352" spans="1:7" ht="45">
      <c r="A3352" s="536" t="s">
        <v>7682</v>
      </c>
      <c r="B3352" s="419">
        <v>94273</v>
      </c>
      <c r="C3352" s="420" t="s">
        <v>5962</v>
      </c>
      <c r="D3352" s="421" t="s">
        <v>844</v>
      </c>
      <c r="E3352" s="422">
        <v>38.07</v>
      </c>
      <c r="F3352" s="422">
        <v>11.11</v>
      </c>
      <c r="G3352" s="422">
        <v>49.18</v>
      </c>
    </row>
    <row r="3353" spans="1:7" ht="45">
      <c r="A3353" s="536" t="s">
        <v>7682</v>
      </c>
      <c r="B3353" s="419">
        <v>94279</v>
      </c>
      <c r="C3353" s="420" t="s">
        <v>5968</v>
      </c>
      <c r="D3353" s="421" t="s">
        <v>844</v>
      </c>
      <c r="E3353" s="422">
        <v>37.67</v>
      </c>
      <c r="F3353" s="422">
        <v>9.23</v>
      </c>
      <c r="G3353" s="422">
        <v>46.9</v>
      </c>
    </row>
    <row r="3354" spans="1:7" ht="45">
      <c r="A3354" s="536" t="s">
        <v>7682</v>
      </c>
      <c r="B3354" s="419">
        <v>94277</v>
      </c>
      <c r="C3354" s="420" t="s">
        <v>5966</v>
      </c>
      <c r="D3354" s="421" t="s">
        <v>844</v>
      </c>
      <c r="E3354" s="422">
        <v>29.96</v>
      </c>
      <c r="F3354" s="422">
        <v>9.7200000000000006</v>
      </c>
      <c r="G3354" s="422">
        <v>39.68</v>
      </c>
    </row>
    <row r="3355" spans="1:7">
      <c r="A3355" s="536" t="s">
        <v>7682</v>
      </c>
      <c r="B3355" s="419">
        <v>94294</v>
      </c>
      <c r="C3355" s="420" t="s">
        <v>5983</v>
      </c>
      <c r="D3355" s="421" t="s">
        <v>844</v>
      </c>
      <c r="E3355" s="422">
        <v>5.9799999999999995</v>
      </c>
      <c r="F3355" s="422">
        <v>2.2999999999999998</v>
      </c>
      <c r="G3355" s="422">
        <v>8.2799999999999994</v>
      </c>
    </row>
    <row r="3356" spans="1:7" ht="30">
      <c r="A3356" s="536" t="s">
        <v>7682</v>
      </c>
      <c r="B3356" s="419">
        <v>94288</v>
      </c>
      <c r="C3356" s="420" t="s">
        <v>5977</v>
      </c>
      <c r="D3356" s="421" t="s">
        <v>844</v>
      </c>
      <c r="E3356" s="422">
        <v>26.31</v>
      </c>
      <c r="F3356" s="422">
        <v>17.190000000000001</v>
      </c>
      <c r="G3356" s="422">
        <v>43.5</v>
      </c>
    </row>
    <row r="3357" spans="1:7" ht="30">
      <c r="A3357" s="536" t="s">
        <v>7682</v>
      </c>
      <c r="B3357" s="419">
        <v>94282</v>
      </c>
      <c r="C3357" s="420" t="s">
        <v>5971</v>
      </c>
      <c r="D3357" s="421" t="s">
        <v>844</v>
      </c>
      <c r="E3357" s="422">
        <v>35.86</v>
      </c>
      <c r="F3357" s="422">
        <v>18.8</v>
      </c>
      <c r="G3357" s="422">
        <v>54.66</v>
      </c>
    </row>
    <row r="3358" spans="1:7" ht="30">
      <c r="A3358" s="536" t="s">
        <v>7682</v>
      </c>
      <c r="B3358" s="419">
        <v>94290</v>
      </c>
      <c r="C3358" s="420" t="s">
        <v>5979</v>
      </c>
      <c r="D3358" s="421" t="s">
        <v>844</v>
      </c>
      <c r="E3358" s="422">
        <v>35.44</v>
      </c>
      <c r="F3358" s="422">
        <v>17.45</v>
      </c>
      <c r="G3358" s="422">
        <v>52.89</v>
      </c>
    </row>
    <row r="3359" spans="1:7" ht="30">
      <c r="A3359" s="536" t="s">
        <v>7682</v>
      </c>
      <c r="B3359" s="419">
        <v>94284</v>
      </c>
      <c r="C3359" s="420" t="s">
        <v>5973</v>
      </c>
      <c r="D3359" s="421" t="s">
        <v>844</v>
      </c>
      <c r="E3359" s="422">
        <v>49.669999999999995</v>
      </c>
      <c r="F3359" s="422">
        <v>20.100000000000001</v>
      </c>
      <c r="G3359" s="422">
        <v>69.77</v>
      </c>
    </row>
    <row r="3360" spans="1:7" ht="30">
      <c r="A3360" s="536" t="s">
        <v>7682</v>
      </c>
      <c r="B3360" s="419">
        <v>94292</v>
      </c>
      <c r="C3360" s="420" t="s">
        <v>5981</v>
      </c>
      <c r="D3360" s="421" t="s">
        <v>844</v>
      </c>
      <c r="E3360" s="422">
        <v>44.75</v>
      </c>
      <c r="F3360" s="422">
        <v>18.149999999999999</v>
      </c>
      <c r="G3360" s="422">
        <v>62.9</v>
      </c>
    </row>
    <row r="3361" spans="1:7" ht="30">
      <c r="A3361" s="536" t="s">
        <v>7682</v>
      </c>
      <c r="B3361" s="419">
        <v>94286</v>
      </c>
      <c r="C3361" s="420" t="s">
        <v>5975</v>
      </c>
      <c r="D3361" s="421" t="s">
        <v>844</v>
      </c>
      <c r="E3361" s="422">
        <v>64.34</v>
      </c>
      <c r="F3361" s="422">
        <v>23.57</v>
      </c>
      <c r="G3361" s="422">
        <v>87.91</v>
      </c>
    </row>
    <row r="3362" spans="1:7" ht="30">
      <c r="A3362" s="536" t="s">
        <v>7682</v>
      </c>
      <c r="B3362" s="419">
        <v>94287</v>
      </c>
      <c r="C3362" s="420" t="s">
        <v>5976</v>
      </c>
      <c r="D3362" s="421" t="s">
        <v>844</v>
      </c>
      <c r="E3362" s="422">
        <v>23.85</v>
      </c>
      <c r="F3362" s="422">
        <v>10.96</v>
      </c>
      <c r="G3362" s="422">
        <v>34.81</v>
      </c>
    </row>
    <row r="3363" spans="1:7" ht="30">
      <c r="A3363" s="536" t="s">
        <v>7682</v>
      </c>
      <c r="B3363" s="419">
        <v>94281</v>
      </c>
      <c r="C3363" s="420" t="s">
        <v>5970</v>
      </c>
      <c r="D3363" s="421" t="s">
        <v>844</v>
      </c>
      <c r="E3363" s="422">
        <v>33.11</v>
      </c>
      <c r="F3363" s="422">
        <v>11.78</v>
      </c>
      <c r="G3363" s="422">
        <v>44.89</v>
      </c>
    </row>
    <row r="3364" spans="1:7" ht="30">
      <c r="A3364" s="536" t="s">
        <v>7682</v>
      </c>
      <c r="B3364" s="419">
        <v>94289</v>
      </c>
      <c r="C3364" s="420" t="s">
        <v>5978</v>
      </c>
      <c r="D3364" s="421" t="s">
        <v>844</v>
      </c>
      <c r="E3364" s="422">
        <v>33</v>
      </c>
      <c r="F3364" s="422">
        <v>11.2</v>
      </c>
      <c r="G3364" s="422">
        <v>44.2</v>
      </c>
    </row>
    <row r="3365" spans="1:7" ht="30">
      <c r="A3365" s="536" t="s">
        <v>7682</v>
      </c>
      <c r="B3365" s="419">
        <v>94283</v>
      </c>
      <c r="C3365" s="420" t="s">
        <v>5972</v>
      </c>
      <c r="D3365" s="421" t="s">
        <v>844</v>
      </c>
      <c r="E3365" s="422">
        <v>46.92</v>
      </c>
      <c r="F3365" s="422">
        <v>13.07</v>
      </c>
      <c r="G3365" s="422">
        <v>59.99</v>
      </c>
    </row>
    <row r="3366" spans="1:7" ht="30">
      <c r="A3366" s="536" t="s">
        <v>7682</v>
      </c>
      <c r="B3366" s="419">
        <v>94291</v>
      </c>
      <c r="C3366" s="420" t="s">
        <v>5980</v>
      </c>
      <c r="D3366" s="421" t="s">
        <v>844</v>
      </c>
      <c r="E3366" s="422">
        <v>42.32</v>
      </c>
      <c r="F3366" s="422">
        <v>11.89</v>
      </c>
      <c r="G3366" s="422">
        <v>54.21</v>
      </c>
    </row>
    <row r="3367" spans="1:7" ht="30">
      <c r="A3367" s="536" t="s">
        <v>7682</v>
      </c>
      <c r="B3367" s="419">
        <v>94285</v>
      </c>
      <c r="C3367" s="420" t="s">
        <v>5974</v>
      </c>
      <c r="D3367" s="421" t="s">
        <v>844</v>
      </c>
      <c r="E3367" s="422">
        <v>61.57</v>
      </c>
      <c r="F3367" s="422">
        <v>16.57</v>
      </c>
      <c r="G3367" s="422">
        <v>78.14</v>
      </c>
    </row>
    <row r="3368" spans="1:7" ht="30">
      <c r="A3368" s="536" t="s">
        <v>7682</v>
      </c>
      <c r="B3368" s="419">
        <v>94293</v>
      </c>
      <c r="C3368" s="420" t="s">
        <v>5982</v>
      </c>
      <c r="D3368" s="421" t="s">
        <v>844</v>
      </c>
      <c r="E3368" s="422">
        <v>137.87</v>
      </c>
      <c r="F3368" s="422">
        <v>36.47</v>
      </c>
      <c r="G3368" s="422">
        <v>174.34</v>
      </c>
    </row>
    <row r="3369" spans="1:7" ht="30">
      <c r="A3369" s="536" t="s">
        <v>7682</v>
      </c>
      <c r="B3369" s="419">
        <v>94264</v>
      </c>
      <c r="C3369" s="420" t="s">
        <v>5953</v>
      </c>
      <c r="D3369" s="421" t="s">
        <v>844</v>
      </c>
      <c r="E3369" s="422">
        <v>24.810000000000002</v>
      </c>
      <c r="F3369" s="422">
        <v>19.53</v>
      </c>
      <c r="G3369" s="422">
        <v>44.34</v>
      </c>
    </row>
    <row r="3370" spans="1:7" ht="30">
      <c r="A3370" s="536" t="s">
        <v>7682</v>
      </c>
      <c r="B3370" s="419">
        <v>94266</v>
      </c>
      <c r="C3370" s="420" t="s">
        <v>5955</v>
      </c>
      <c r="D3370" s="421" t="s">
        <v>844</v>
      </c>
      <c r="E3370" s="422">
        <v>35.819999999999993</v>
      </c>
      <c r="F3370" s="422">
        <v>21.3</v>
      </c>
      <c r="G3370" s="422">
        <v>57.12</v>
      </c>
    </row>
    <row r="3371" spans="1:7" ht="30">
      <c r="A3371" s="536" t="s">
        <v>7682</v>
      </c>
      <c r="B3371" s="419">
        <v>94263</v>
      </c>
      <c r="C3371" s="420" t="s">
        <v>5952</v>
      </c>
      <c r="D3371" s="421" t="s">
        <v>844</v>
      </c>
      <c r="E3371" s="422">
        <v>22.800000000000004</v>
      </c>
      <c r="F3371" s="422">
        <v>15.62</v>
      </c>
      <c r="G3371" s="422">
        <v>38.42</v>
      </c>
    </row>
    <row r="3372" spans="1:7" ht="30">
      <c r="A3372" s="536" t="s">
        <v>7682</v>
      </c>
      <c r="B3372" s="419">
        <v>94265</v>
      </c>
      <c r="C3372" s="420" t="s">
        <v>5954</v>
      </c>
      <c r="D3372" s="421" t="s">
        <v>844</v>
      </c>
      <c r="E3372" s="422">
        <v>33.519999999999996</v>
      </c>
      <c r="F3372" s="422">
        <v>16.8</v>
      </c>
      <c r="G3372" s="422">
        <v>50.32</v>
      </c>
    </row>
    <row r="3373" spans="1:7" ht="45">
      <c r="A3373" s="536" t="s">
        <v>7682</v>
      </c>
      <c r="B3373" s="419">
        <v>94268</v>
      </c>
      <c r="C3373" s="420" t="s">
        <v>5957</v>
      </c>
      <c r="D3373" s="421" t="s">
        <v>844</v>
      </c>
      <c r="E3373" s="422">
        <v>44.36</v>
      </c>
      <c r="F3373" s="422">
        <v>22.81</v>
      </c>
      <c r="G3373" s="422">
        <v>67.17</v>
      </c>
    </row>
    <row r="3374" spans="1:7" ht="45">
      <c r="A3374" s="536" t="s">
        <v>7682</v>
      </c>
      <c r="B3374" s="419">
        <v>94272</v>
      </c>
      <c r="C3374" s="420" t="s">
        <v>5961</v>
      </c>
      <c r="D3374" s="421" t="s">
        <v>844</v>
      </c>
      <c r="E3374" s="422">
        <v>80.849999999999994</v>
      </c>
      <c r="F3374" s="422">
        <v>35.49</v>
      </c>
      <c r="G3374" s="422">
        <v>116.34</v>
      </c>
    </row>
    <row r="3375" spans="1:7" ht="45">
      <c r="A3375" s="536" t="s">
        <v>7682</v>
      </c>
      <c r="B3375" s="419">
        <v>94267</v>
      </c>
      <c r="C3375" s="420" t="s">
        <v>5956</v>
      </c>
      <c r="D3375" s="421" t="s">
        <v>844</v>
      </c>
      <c r="E3375" s="422">
        <v>41.82</v>
      </c>
      <c r="F3375" s="422">
        <v>17.86</v>
      </c>
      <c r="G3375" s="422">
        <v>59.68</v>
      </c>
    </row>
    <row r="3376" spans="1:7" ht="45">
      <c r="A3376" s="536" t="s">
        <v>7682</v>
      </c>
      <c r="B3376" s="419">
        <v>94269</v>
      </c>
      <c r="C3376" s="420" t="s">
        <v>5958</v>
      </c>
      <c r="D3376" s="421" t="s">
        <v>844</v>
      </c>
      <c r="E3376" s="422">
        <v>62.209999999999994</v>
      </c>
      <c r="F3376" s="422">
        <v>21.78</v>
      </c>
      <c r="G3376" s="422">
        <v>83.99</v>
      </c>
    </row>
    <row r="3377" spans="1:7" ht="45">
      <c r="A3377" s="536" t="s">
        <v>7682</v>
      </c>
      <c r="B3377" s="419">
        <v>94271</v>
      </c>
      <c r="C3377" s="420" t="s">
        <v>5960</v>
      </c>
      <c r="D3377" s="421" t="s">
        <v>844</v>
      </c>
      <c r="E3377" s="422">
        <v>76.12</v>
      </c>
      <c r="F3377" s="422">
        <v>26.3</v>
      </c>
      <c r="G3377" s="422">
        <v>102.42</v>
      </c>
    </row>
    <row r="3378" spans="1:7" ht="45">
      <c r="A3378" s="536" t="s">
        <v>7682</v>
      </c>
      <c r="B3378" s="419">
        <v>94270</v>
      </c>
      <c r="C3378" s="420" t="s">
        <v>5959</v>
      </c>
      <c r="D3378" s="421" t="s">
        <v>844</v>
      </c>
      <c r="E3378" s="422">
        <v>65.760000000000005</v>
      </c>
      <c r="F3378" s="422">
        <v>28.66</v>
      </c>
      <c r="G3378" s="422">
        <v>94.42</v>
      </c>
    </row>
    <row r="3379" spans="1:7" ht="45">
      <c r="A3379" s="536" t="s">
        <v>7683</v>
      </c>
      <c r="B3379" s="419">
        <v>97605</v>
      </c>
      <c r="C3379" s="420" t="s">
        <v>7684</v>
      </c>
      <c r="D3379" s="421" t="s">
        <v>843</v>
      </c>
      <c r="E3379" s="422">
        <v>74.66</v>
      </c>
      <c r="F3379" s="422">
        <v>13.32</v>
      </c>
      <c r="G3379" s="422">
        <v>87.98</v>
      </c>
    </row>
    <row r="3380" spans="1:7" ht="45">
      <c r="A3380" s="536" t="s">
        <v>7683</v>
      </c>
      <c r="B3380" s="419">
        <v>97607</v>
      </c>
      <c r="C3380" s="420" t="s">
        <v>7685</v>
      </c>
      <c r="D3380" s="421" t="s">
        <v>843</v>
      </c>
      <c r="E3380" s="422">
        <v>92.539999999999992</v>
      </c>
      <c r="F3380" s="422">
        <v>20.03</v>
      </c>
      <c r="G3380" s="422">
        <v>112.57</v>
      </c>
    </row>
    <row r="3381" spans="1:7" ht="45">
      <c r="A3381" s="536" t="s">
        <v>7683</v>
      </c>
      <c r="B3381" s="419">
        <v>97599</v>
      </c>
      <c r="C3381" s="420" t="s">
        <v>7686</v>
      </c>
      <c r="D3381" s="421" t="s">
        <v>843</v>
      </c>
      <c r="E3381" s="422">
        <v>15.740000000000002</v>
      </c>
      <c r="F3381" s="422">
        <v>6.13</v>
      </c>
      <c r="G3381" s="422">
        <v>21.87</v>
      </c>
    </row>
    <row r="3382" spans="1:7" ht="45">
      <c r="A3382" s="536" t="s">
        <v>7683</v>
      </c>
      <c r="B3382" s="419">
        <v>103782</v>
      </c>
      <c r="C3382" s="420" t="s">
        <v>7687</v>
      </c>
      <c r="D3382" s="421" t="s">
        <v>843</v>
      </c>
      <c r="E3382" s="422">
        <v>18.329999999999998</v>
      </c>
      <c r="F3382" s="422">
        <v>16.78</v>
      </c>
      <c r="G3382" s="422">
        <v>35.11</v>
      </c>
    </row>
    <row r="3383" spans="1:7" ht="45">
      <c r="A3383" s="536" t="s">
        <v>7683</v>
      </c>
      <c r="B3383" s="419">
        <v>97610</v>
      </c>
      <c r="C3383" s="420" t="s">
        <v>7688</v>
      </c>
      <c r="D3383" s="421" t="s">
        <v>843</v>
      </c>
      <c r="E3383" s="422">
        <v>10.86</v>
      </c>
      <c r="F3383" s="422">
        <v>5.64</v>
      </c>
      <c r="G3383" s="422">
        <v>16.5</v>
      </c>
    </row>
    <row r="3384" spans="1:7" ht="45">
      <c r="A3384" s="536" t="s">
        <v>7683</v>
      </c>
      <c r="B3384" s="419">
        <v>97609</v>
      </c>
      <c r="C3384" s="420" t="s">
        <v>7689</v>
      </c>
      <c r="D3384" s="421" t="s">
        <v>843</v>
      </c>
      <c r="E3384" s="422">
        <v>10.149999999999999</v>
      </c>
      <c r="F3384" s="422">
        <v>5.64</v>
      </c>
      <c r="G3384" s="422">
        <v>15.79</v>
      </c>
    </row>
    <row r="3385" spans="1:7" ht="45">
      <c r="A3385" s="536" t="s">
        <v>7683</v>
      </c>
      <c r="B3385" s="419">
        <v>105554</v>
      </c>
      <c r="C3385" s="420" t="s">
        <v>7690</v>
      </c>
      <c r="D3385" s="421" t="s">
        <v>843</v>
      </c>
      <c r="E3385" s="422">
        <v>10.169999999999998</v>
      </c>
      <c r="F3385" s="422">
        <v>8.3000000000000007</v>
      </c>
      <c r="G3385" s="422">
        <v>18.47</v>
      </c>
    </row>
    <row r="3386" spans="1:7" ht="45">
      <c r="A3386" s="536" t="s">
        <v>7683</v>
      </c>
      <c r="B3386" s="419">
        <v>100903</v>
      </c>
      <c r="C3386" s="420" t="s">
        <v>7691</v>
      </c>
      <c r="D3386" s="421" t="s">
        <v>843</v>
      </c>
      <c r="E3386" s="422">
        <v>22.17</v>
      </c>
      <c r="F3386" s="422">
        <v>13.9</v>
      </c>
      <c r="G3386" s="422">
        <v>36.07</v>
      </c>
    </row>
    <row r="3387" spans="1:7" ht="45">
      <c r="A3387" s="536" t="s">
        <v>7683</v>
      </c>
      <c r="B3387" s="419">
        <v>100902</v>
      </c>
      <c r="C3387" s="420" t="s">
        <v>7692</v>
      </c>
      <c r="D3387" s="421" t="s">
        <v>843</v>
      </c>
      <c r="E3387" s="422">
        <v>19.04</v>
      </c>
      <c r="F3387" s="422">
        <v>13.89</v>
      </c>
      <c r="G3387" s="422">
        <v>32.93</v>
      </c>
    </row>
    <row r="3388" spans="1:7" ht="45">
      <c r="A3388" s="536" t="s">
        <v>7683</v>
      </c>
      <c r="B3388" s="419">
        <v>97595</v>
      </c>
      <c r="C3388" s="420" t="s">
        <v>7693</v>
      </c>
      <c r="D3388" s="421" t="s">
        <v>843</v>
      </c>
      <c r="E3388" s="422">
        <v>86.02000000000001</v>
      </c>
      <c r="F3388" s="422">
        <v>21.82</v>
      </c>
      <c r="G3388" s="422">
        <v>107.84</v>
      </c>
    </row>
    <row r="3389" spans="1:7" ht="45">
      <c r="A3389" s="536" t="s">
        <v>7683</v>
      </c>
      <c r="B3389" s="419">
        <v>97597</v>
      </c>
      <c r="C3389" s="420" t="s">
        <v>7694</v>
      </c>
      <c r="D3389" s="421" t="s">
        <v>843</v>
      </c>
      <c r="E3389" s="422">
        <v>60.16</v>
      </c>
      <c r="F3389" s="422">
        <v>16.010000000000002</v>
      </c>
      <c r="G3389" s="422">
        <v>76.17</v>
      </c>
    </row>
    <row r="3390" spans="1:7" ht="45">
      <c r="A3390" s="536" t="s">
        <v>7683</v>
      </c>
      <c r="B3390" s="419">
        <v>97596</v>
      </c>
      <c r="C3390" s="420" t="s">
        <v>7695</v>
      </c>
      <c r="D3390" s="421" t="s">
        <v>843</v>
      </c>
      <c r="E3390" s="422">
        <v>56.120000000000005</v>
      </c>
      <c r="F3390" s="422">
        <v>21.83</v>
      </c>
      <c r="G3390" s="422">
        <v>77.95</v>
      </c>
    </row>
    <row r="3391" spans="1:7" ht="45">
      <c r="A3391" s="536" t="s">
        <v>7683</v>
      </c>
      <c r="B3391" s="419">
        <v>97598</v>
      </c>
      <c r="C3391" s="420" t="s">
        <v>7696</v>
      </c>
      <c r="D3391" s="421" t="s">
        <v>843</v>
      </c>
      <c r="E3391" s="422">
        <v>56.339999999999989</v>
      </c>
      <c r="F3391" s="422">
        <v>16.010000000000002</v>
      </c>
      <c r="G3391" s="422">
        <v>72.349999999999994</v>
      </c>
    </row>
    <row r="3392" spans="1:7" ht="75">
      <c r="A3392" s="536" t="s">
        <v>7697</v>
      </c>
      <c r="B3392" s="419">
        <v>98562</v>
      </c>
      <c r="C3392" s="420" t="s">
        <v>6045</v>
      </c>
      <c r="D3392" s="421" t="s">
        <v>96</v>
      </c>
      <c r="E3392" s="422">
        <v>25.93</v>
      </c>
      <c r="F3392" s="422">
        <v>33.880000000000003</v>
      </c>
      <c r="G3392" s="422">
        <v>59.81</v>
      </c>
    </row>
    <row r="3393" spans="1:7" ht="75">
      <c r="A3393" s="536" t="s">
        <v>7697</v>
      </c>
      <c r="B3393" s="419">
        <v>98555</v>
      </c>
      <c r="C3393" s="420" t="s">
        <v>6046</v>
      </c>
      <c r="D3393" s="421" t="s">
        <v>96</v>
      </c>
      <c r="E3393" s="422">
        <v>17.989999999999998</v>
      </c>
      <c r="F3393" s="422">
        <v>19.48</v>
      </c>
      <c r="G3393" s="422">
        <v>37.47</v>
      </c>
    </row>
    <row r="3394" spans="1:7" ht="75">
      <c r="A3394" s="536" t="s">
        <v>7697</v>
      </c>
      <c r="B3394" s="419">
        <v>98556</v>
      </c>
      <c r="C3394" s="420" t="s">
        <v>7698</v>
      </c>
      <c r="D3394" s="421" t="s">
        <v>96</v>
      </c>
      <c r="E3394" s="422">
        <v>36.64</v>
      </c>
      <c r="F3394" s="422">
        <v>31.88</v>
      </c>
      <c r="G3394" s="422">
        <v>68.52</v>
      </c>
    </row>
    <row r="3395" spans="1:7" ht="75">
      <c r="A3395" s="536" t="s">
        <v>7697</v>
      </c>
      <c r="B3395" s="419">
        <v>98557</v>
      </c>
      <c r="C3395" s="420" t="s">
        <v>6053</v>
      </c>
      <c r="D3395" s="421" t="s">
        <v>96</v>
      </c>
      <c r="E3395" s="422">
        <v>32.699999999999996</v>
      </c>
      <c r="F3395" s="422">
        <v>13.85</v>
      </c>
      <c r="G3395" s="422">
        <v>46.55</v>
      </c>
    </row>
    <row r="3396" spans="1:7" ht="75">
      <c r="A3396" s="536" t="s">
        <v>7697</v>
      </c>
      <c r="B3396" s="419">
        <v>98547</v>
      </c>
      <c r="C3396" s="420" t="s">
        <v>6050</v>
      </c>
      <c r="D3396" s="421" t="s">
        <v>96</v>
      </c>
      <c r="E3396" s="422">
        <v>182.85999999999999</v>
      </c>
      <c r="F3396" s="422">
        <v>47.9</v>
      </c>
      <c r="G3396" s="422">
        <v>230.76</v>
      </c>
    </row>
    <row r="3397" spans="1:7" ht="75">
      <c r="A3397" s="536" t="s">
        <v>7697</v>
      </c>
      <c r="B3397" s="419">
        <v>98546</v>
      </c>
      <c r="C3397" s="420" t="s">
        <v>6049</v>
      </c>
      <c r="D3397" s="421" t="s">
        <v>96</v>
      </c>
      <c r="E3397" s="422">
        <v>106.98</v>
      </c>
      <c r="F3397" s="422">
        <v>30.08</v>
      </c>
      <c r="G3397" s="422">
        <v>137.06</v>
      </c>
    </row>
    <row r="3398" spans="1:7" ht="75">
      <c r="A3398" s="536" t="s">
        <v>7697</v>
      </c>
      <c r="B3398" s="419">
        <v>98553</v>
      </c>
      <c r="C3398" s="420" t="s">
        <v>6051</v>
      </c>
      <c r="D3398" s="421" t="s">
        <v>96</v>
      </c>
      <c r="E3398" s="422">
        <v>157.38999999999999</v>
      </c>
      <c r="F3398" s="422">
        <v>16.059999999999999</v>
      </c>
      <c r="G3398" s="422">
        <v>173.45</v>
      </c>
    </row>
    <row r="3399" spans="1:7" ht="75">
      <c r="A3399" s="536" t="s">
        <v>7697</v>
      </c>
      <c r="B3399" s="419">
        <v>98554</v>
      </c>
      <c r="C3399" s="420" t="s">
        <v>6052</v>
      </c>
      <c r="D3399" s="421" t="s">
        <v>96</v>
      </c>
      <c r="E3399" s="422">
        <v>33.61</v>
      </c>
      <c r="F3399" s="422">
        <v>18.38</v>
      </c>
      <c r="G3399" s="422">
        <v>51.99</v>
      </c>
    </row>
    <row r="3400" spans="1:7" ht="75">
      <c r="A3400" s="536" t="s">
        <v>7697</v>
      </c>
      <c r="B3400" s="419">
        <v>98565</v>
      </c>
      <c r="C3400" s="420" t="s">
        <v>6056</v>
      </c>
      <c r="D3400" s="421" t="s">
        <v>96</v>
      </c>
      <c r="E3400" s="422">
        <v>32.630000000000003</v>
      </c>
      <c r="F3400" s="422">
        <v>30.07</v>
      </c>
      <c r="G3400" s="422">
        <v>62.7</v>
      </c>
    </row>
    <row r="3401" spans="1:7" ht="75">
      <c r="A3401" s="536" t="s">
        <v>7697</v>
      </c>
      <c r="B3401" s="419">
        <v>98567</v>
      </c>
      <c r="C3401" s="420" t="s">
        <v>6058</v>
      </c>
      <c r="D3401" s="421" t="s">
        <v>96</v>
      </c>
      <c r="E3401" s="422">
        <v>41.05</v>
      </c>
      <c r="F3401" s="422">
        <v>39.72</v>
      </c>
      <c r="G3401" s="422">
        <v>80.77</v>
      </c>
    </row>
    <row r="3402" spans="1:7" ht="75">
      <c r="A3402" s="536" t="s">
        <v>7697</v>
      </c>
      <c r="B3402" s="419">
        <v>98569</v>
      </c>
      <c r="C3402" s="420" t="s">
        <v>6060</v>
      </c>
      <c r="D3402" s="421" t="s">
        <v>96</v>
      </c>
      <c r="E3402" s="422">
        <v>50.16</v>
      </c>
      <c r="F3402" s="422">
        <v>49.58</v>
      </c>
      <c r="G3402" s="422">
        <v>99.74</v>
      </c>
    </row>
    <row r="3403" spans="1:7" ht="75">
      <c r="A3403" s="536" t="s">
        <v>7697</v>
      </c>
      <c r="B3403" s="419">
        <v>98571</v>
      </c>
      <c r="C3403" s="420" t="s">
        <v>6062</v>
      </c>
      <c r="D3403" s="421" t="s">
        <v>96</v>
      </c>
      <c r="E3403" s="422">
        <v>28.990000000000002</v>
      </c>
      <c r="F3403" s="422">
        <v>21.33</v>
      </c>
      <c r="G3403" s="422">
        <v>50.32</v>
      </c>
    </row>
    <row r="3404" spans="1:7" ht="75">
      <c r="A3404" s="536" t="s">
        <v>7697</v>
      </c>
      <c r="B3404" s="419">
        <v>98572</v>
      </c>
      <c r="C3404" s="420" t="s">
        <v>6063</v>
      </c>
      <c r="D3404" s="421" t="s">
        <v>96</v>
      </c>
      <c r="E3404" s="422">
        <v>35.200000000000003</v>
      </c>
      <c r="F3404" s="422">
        <v>26.65</v>
      </c>
      <c r="G3404" s="422">
        <v>61.85</v>
      </c>
    </row>
    <row r="3405" spans="1:7" ht="75">
      <c r="A3405" s="536" t="s">
        <v>7697</v>
      </c>
      <c r="B3405" s="419">
        <v>98563</v>
      </c>
      <c r="C3405" s="420" t="s">
        <v>6054</v>
      </c>
      <c r="D3405" s="421" t="s">
        <v>96</v>
      </c>
      <c r="E3405" s="422">
        <v>23.55</v>
      </c>
      <c r="F3405" s="422">
        <v>20.2</v>
      </c>
      <c r="G3405" s="422">
        <v>43.75</v>
      </c>
    </row>
    <row r="3406" spans="1:7" ht="75">
      <c r="A3406" s="536" t="s">
        <v>7697</v>
      </c>
      <c r="B3406" s="419">
        <v>98564</v>
      </c>
      <c r="C3406" s="420" t="s">
        <v>6055</v>
      </c>
      <c r="D3406" s="421" t="s">
        <v>96</v>
      </c>
      <c r="E3406" s="422">
        <v>37.29</v>
      </c>
      <c r="F3406" s="422">
        <v>22.17</v>
      </c>
      <c r="G3406" s="422">
        <v>59.46</v>
      </c>
    </row>
    <row r="3407" spans="1:7" ht="75">
      <c r="A3407" s="536" t="s">
        <v>7697</v>
      </c>
      <c r="B3407" s="419">
        <v>98566</v>
      </c>
      <c r="C3407" s="420" t="s">
        <v>6057</v>
      </c>
      <c r="D3407" s="421" t="s">
        <v>96</v>
      </c>
      <c r="E3407" s="422">
        <v>46.37</v>
      </c>
      <c r="F3407" s="422">
        <v>32.04</v>
      </c>
      <c r="G3407" s="422">
        <v>78.41</v>
      </c>
    </row>
    <row r="3408" spans="1:7" ht="75">
      <c r="A3408" s="536" t="s">
        <v>7697</v>
      </c>
      <c r="B3408" s="419">
        <v>98568</v>
      </c>
      <c r="C3408" s="420" t="s">
        <v>6059</v>
      </c>
      <c r="D3408" s="421" t="s">
        <v>96</v>
      </c>
      <c r="E3408" s="422">
        <v>54.8</v>
      </c>
      <c r="F3408" s="422">
        <v>41.69</v>
      </c>
      <c r="G3408" s="422">
        <v>96.49</v>
      </c>
    </row>
    <row r="3409" spans="1:7" ht="75">
      <c r="A3409" s="536" t="s">
        <v>7697</v>
      </c>
      <c r="B3409" s="419">
        <v>98570</v>
      </c>
      <c r="C3409" s="420" t="s">
        <v>6061</v>
      </c>
      <c r="D3409" s="421" t="s">
        <v>96</v>
      </c>
      <c r="E3409" s="422">
        <v>63.910000000000004</v>
      </c>
      <c r="F3409" s="422">
        <v>51.54</v>
      </c>
      <c r="G3409" s="422">
        <v>115.45</v>
      </c>
    </row>
    <row r="3410" spans="1:7" ht="75">
      <c r="A3410" s="536" t="s">
        <v>7697</v>
      </c>
      <c r="B3410" s="419">
        <v>98573</v>
      </c>
      <c r="C3410" s="420" t="s">
        <v>6064</v>
      </c>
      <c r="D3410" s="421" t="s">
        <v>96</v>
      </c>
      <c r="E3410" s="422">
        <v>48.779999999999994</v>
      </c>
      <c r="F3410" s="422">
        <v>28.04</v>
      </c>
      <c r="G3410" s="422">
        <v>76.819999999999993</v>
      </c>
    </row>
    <row r="3411" spans="1:7" ht="75">
      <c r="A3411" s="536" t="s">
        <v>7697</v>
      </c>
      <c r="B3411" s="419">
        <v>98576</v>
      </c>
      <c r="C3411" s="420" t="s">
        <v>6043</v>
      </c>
      <c r="D3411" s="421" t="s">
        <v>844</v>
      </c>
      <c r="E3411" s="422">
        <v>23.95</v>
      </c>
      <c r="F3411" s="422">
        <v>0.91</v>
      </c>
      <c r="G3411" s="422">
        <v>24.86</v>
      </c>
    </row>
    <row r="3412" spans="1:7" ht="75">
      <c r="A3412" s="536" t="s">
        <v>7697</v>
      </c>
      <c r="B3412" s="419">
        <v>98575</v>
      </c>
      <c r="C3412" s="420" t="s">
        <v>6042</v>
      </c>
      <c r="D3412" s="421" t="s">
        <v>844</v>
      </c>
      <c r="E3412" s="422">
        <v>40.460000000000008</v>
      </c>
      <c r="F3412" s="422">
        <v>41.91</v>
      </c>
      <c r="G3412" s="422">
        <v>82.37</v>
      </c>
    </row>
    <row r="3413" spans="1:7" ht="75">
      <c r="A3413" s="536" t="s">
        <v>7697</v>
      </c>
      <c r="B3413" s="419">
        <v>98577</v>
      </c>
      <c r="C3413" s="420" t="s">
        <v>6044</v>
      </c>
      <c r="D3413" s="421" t="s">
        <v>844</v>
      </c>
      <c r="E3413" s="422">
        <v>21.92</v>
      </c>
      <c r="F3413" s="422">
        <v>36.79</v>
      </c>
      <c r="G3413" s="422">
        <v>58.71</v>
      </c>
    </row>
    <row r="3414" spans="1:7" ht="75">
      <c r="A3414" s="536" t="s">
        <v>7697</v>
      </c>
      <c r="B3414" s="419">
        <v>98558</v>
      </c>
      <c r="C3414" s="420" t="s">
        <v>6047</v>
      </c>
      <c r="D3414" s="421" t="s">
        <v>843</v>
      </c>
      <c r="E3414" s="422">
        <v>6.7</v>
      </c>
      <c r="F3414" s="422">
        <v>4.3899999999999997</v>
      </c>
      <c r="G3414" s="422">
        <v>11.09</v>
      </c>
    </row>
    <row r="3415" spans="1:7" ht="75">
      <c r="A3415" s="536" t="s">
        <v>7697</v>
      </c>
      <c r="B3415" s="419">
        <v>98559</v>
      </c>
      <c r="C3415" s="420" t="s">
        <v>6048</v>
      </c>
      <c r="D3415" s="421" t="s">
        <v>844</v>
      </c>
      <c r="E3415" s="422">
        <v>3.85</v>
      </c>
      <c r="F3415" s="422">
        <v>1.94</v>
      </c>
      <c r="G3415" s="422">
        <v>5.79</v>
      </c>
    </row>
    <row r="3416" spans="1:7" ht="105">
      <c r="A3416" s="536" t="s">
        <v>7699</v>
      </c>
      <c r="B3416" s="419">
        <v>91925</v>
      </c>
      <c r="C3416" s="420" t="s">
        <v>6141</v>
      </c>
      <c r="D3416" s="421" t="s">
        <v>844</v>
      </c>
      <c r="E3416" s="422">
        <v>2.8200000000000003</v>
      </c>
      <c r="F3416" s="422">
        <v>1.1299999999999999</v>
      </c>
      <c r="G3416" s="422">
        <v>3.95</v>
      </c>
    </row>
    <row r="3417" spans="1:7" ht="105">
      <c r="A3417" s="536" t="s">
        <v>7699</v>
      </c>
      <c r="B3417" s="419">
        <v>91924</v>
      </c>
      <c r="C3417" s="420" t="s">
        <v>6140</v>
      </c>
      <c r="D3417" s="421" t="s">
        <v>844</v>
      </c>
      <c r="E3417" s="422">
        <v>2.2199999999999998</v>
      </c>
      <c r="F3417" s="422">
        <v>1.1200000000000001</v>
      </c>
      <c r="G3417" s="422">
        <v>3.34</v>
      </c>
    </row>
    <row r="3418" spans="1:7" ht="105">
      <c r="A3418" s="536" t="s">
        <v>7699</v>
      </c>
      <c r="B3418" s="419">
        <v>91933</v>
      </c>
      <c r="C3418" s="420" t="s">
        <v>6149</v>
      </c>
      <c r="D3418" s="421" t="s">
        <v>844</v>
      </c>
      <c r="E3418" s="422">
        <v>13.510000000000002</v>
      </c>
      <c r="F3418" s="422">
        <v>3.75</v>
      </c>
      <c r="G3418" s="422">
        <v>17.260000000000002</v>
      </c>
    </row>
    <row r="3419" spans="1:7" ht="105">
      <c r="A3419" s="536" t="s">
        <v>7699</v>
      </c>
      <c r="B3419" s="419">
        <v>91932</v>
      </c>
      <c r="C3419" s="420" t="s">
        <v>6148</v>
      </c>
      <c r="D3419" s="421" t="s">
        <v>844</v>
      </c>
      <c r="E3419" s="422">
        <v>14.100000000000001</v>
      </c>
      <c r="F3419" s="422">
        <v>3.75</v>
      </c>
      <c r="G3419" s="422">
        <v>17.850000000000001</v>
      </c>
    </row>
    <row r="3420" spans="1:7" ht="105">
      <c r="A3420" s="536" t="s">
        <v>7699</v>
      </c>
      <c r="B3420" s="419">
        <v>91935</v>
      </c>
      <c r="C3420" s="420" t="s">
        <v>6151</v>
      </c>
      <c r="D3420" s="421" t="s">
        <v>844</v>
      </c>
      <c r="E3420" s="422">
        <v>21.36</v>
      </c>
      <c r="F3420" s="422">
        <v>5.63</v>
      </c>
      <c r="G3420" s="422">
        <v>26.99</v>
      </c>
    </row>
    <row r="3421" spans="1:7" ht="105">
      <c r="A3421" s="536" t="s">
        <v>7699</v>
      </c>
      <c r="B3421" s="419">
        <v>91934</v>
      </c>
      <c r="C3421" s="420" t="s">
        <v>6150</v>
      </c>
      <c r="D3421" s="421" t="s">
        <v>844</v>
      </c>
      <c r="E3421" s="422">
        <v>20.239999999999998</v>
      </c>
      <c r="F3421" s="422">
        <v>5.62</v>
      </c>
      <c r="G3421" s="422">
        <v>25.86</v>
      </c>
    </row>
    <row r="3422" spans="1:7" ht="105">
      <c r="A3422" s="536" t="s">
        <v>7699</v>
      </c>
      <c r="B3422" s="419">
        <v>91927</v>
      </c>
      <c r="C3422" s="420" t="s">
        <v>6143</v>
      </c>
      <c r="D3422" s="421" t="s">
        <v>844</v>
      </c>
      <c r="E3422" s="422">
        <v>3.88</v>
      </c>
      <c r="F3422" s="422">
        <v>1.42</v>
      </c>
      <c r="G3422" s="422">
        <v>5.3</v>
      </c>
    </row>
    <row r="3423" spans="1:7" ht="105">
      <c r="A3423" s="536" t="s">
        <v>7699</v>
      </c>
      <c r="B3423" s="419">
        <v>91926</v>
      </c>
      <c r="C3423" s="420" t="s">
        <v>6142</v>
      </c>
      <c r="D3423" s="421" t="s">
        <v>844</v>
      </c>
      <c r="E3423" s="422">
        <v>3.3500000000000005</v>
      </c>
      <c r="F3423" s="422">
        <v>1.43</v>
      </c>
      <c r="G3423" s="422">
        <v>4.78</v>
      </c>
    </row>
    <row r="3424" spans="1:7" ht="105">
      <c r="A3424" s="536" t="s">
        <v>7699</v>
      </c>
      <c r="B3424" s="419">
        <v>91929</v>
      </c>
      <c r="C3424" s="420" t="s">
        <v>6145</v>
      </c>
      <c r="D3424" s="421" t="s">
        <v>844</v>
      </c>
      <c r="E3424" s="422">
        <v>5.8100000000000005</v>
      </c>
      <c r="F3424" s="422">
        <v>1.92</v>
      </c>
      <c r="G3424" s="422">
        <v>7.73</v>
      </c>
    </row>
    <row r="3425" spans="1:7" ht="105">
      <c r="A3425" s="536" t="s">
        <v>7699</v>
      </c>
      <c r="B3425" s="419">
        <v>91928</v>
      </c>
      <c r="C3425" s="420" t="s">
        <v>6144</v>
      </c>
      <c r="D3425" s="421" t="s">
        <v>844</v>
      </c>
      <c r="E3425" s="422">
        <v>5.37</v>
      </c>
      <c r="F3425" s="422">
        <v>1.92</v>
      </c>
      <c r="G3425" s="422">
        <v>7.29</v>
      </c>
    </row>
    <row r="3426" spans="1:7" ht="105">
      <c r="A3426" s="536" t="s">
        <v>7699</v>
      </c>
      <c r="B3426" s="419">
        <v>91931</v>
      </c>
      <c r="C3426" s="420" t="s">
        <v>6147</v>
      </c>
      <c r="D3426" s="421" t="s">
        <v>844</v>
      </c>
      <c r="E3426" s="422">
        <v>8.33</v>
      </c>
      <c r="F3426" s="422">
        <v>2.52</v>
      </c>
      <c r="G3426" s="422">
        <v>10.85</v>
      </c>
    </row>
    <row r="3427" spans="1:7" ht="105">
      <c r="A3427" s="536" t="s">
        <v>7699</v>
      </c>
      <c r="B3427" s="419">
        <v>91930</v>
      </c>
      <c r="C3427" s="420" t="s">
        <v>6146</v>
      </c>
      <c r="D3427" s="421" t="s">
        <v>844</v>
      </c>
      <c r="E3427" s="422">
        <v>7.6099999999999994</v>
      </c>
      <c r="F3427" s="422">
        <v>2.5099999999999998</v>
      </c>
      <c r="G3427" s="422">
        <v>10.119999999999999</v>
      </c>
    </row>
    <row r="3428" spans="1:7" ht="105">
      <c r="A3428" s="536" t="s">
        <v>7699</v>
      </c>
      <c r="B3428" s="419">
        <v>91937</v>
      </c>
      <c r="C3428" s="420" t="s">
        <v>6153</v>
      </c>
      <c r="D3428" s="421" t="s">
        <v>843</v>
      </c>
      <c r="E3428" s="422">
        <v>11.069999999999999</v>
      </c>
      <c r="F3428" s="422">
        <v>10.99</v>
      </c>
      <c r="G3428" s="422">
        <v>22.06</v>
      </c>
    </row>
    <row r="3429" spans="1:7" ht="105">
      <c r="A3429" s="536" t="s">
        <v>7699</v>
      </c>
      <c r="B3429" s="419">
        <v>92865</v>
      </c>
      <c r="C3429" s="420" t="s">
        <v>6160</v>
      </c>
      <c r="D3429" s="421" t="s">
        <v>843</v>
      </c>
      <c r="E3429" s="422">
        <v>7.0600000000000005</v>
      </c>
      <c r="F3429" s="422">
        <v>10.99</v>
      </c>
      <c r="G3429" s="422">
        <v>18.05</v>
      </c>
    </row>
    <row r="3430" spans="1:7" ht="105">
      <c r="A3430" s="536" t="s">
        <v>7699</v>
      </c>
      <c r="B3430" s="419">
        <v>91936</v>
      </c>
      <c r="C3430" s="420" t="s">
        <v>6152</v>
      </c>
      <c r="D3430" s="421" t="s">
        <v>843</v>
      </c>
      <c r="E3430" s="422">
        <v>14.159999999999998</v>
      </c>
      <c r="F3430" s="422">
        <v>10.99</v>
      </c>
      <c r="G3430" s="422">
        <v>25.15</v>
      </c>
    </row>
    <row r="3431" spans="1:7" ht="105">
      <c r="A3431" s="536" t="s">
        <v>7699</v>
      </c>
      <c r="B3431" s="419">
        <v>92867</v>
      </c>
      <c r="C3431" s="420" t="s">
        <v>6162</v>
      </c>
      <c r="D3431" s="421" t="s">
        <v>843</v>
      </c>
      <c r="E3431" s="422">
        <v>12.120000000000001</v>
      </c>
      <c r="F3431" s="422">
        <v>27.38</v>
      </c>
      <c r="G3431" s="422">
        <v>39.5</v>
      </c>
    </row>
    <row r="3432" spans="1:7" ht="105">
      <c r="A3432" s="536" t="s">
        <v>7699</v>
      </c>
      <c r="B3432" s="419">
        <v>91939</v>
      </c>
      <c r="C3432" s="420" t="s">
        <v>6154</v>
      </c>
      <c r="D3432" s="421" t="s">
        <v>843</v>
      </c>
      <c r="E3432" s="422">
        <v>14.620000000000001</v>
      </c>
      <c r="F3432" s="422">
        <v>27.38</v>
      </c>
      <c r="G3432" s="422">
        <v>42</v>
      </c>
    </row>
    <row r="3433" spans="1:7" ht="105">
      <c r="A3433" s="536" t="s">
        <v>7699</v>
      </c>
      <c r="B3433" s="419">
        <v>92869</v>
      </c>
      <c r="C3433" s="420" t="s">
        <v>6164</v>
      </c>
      <c r="D3433" s="421" t="s">
        <v>843</v>
      </c>
      <c r="E3433" s="422">
        <v>4.91</v>
      </c>
      <c r="F3433" s="422">
        <v>8.27</v>
      </c>
      <c r="G3433" s="422">
        <v>13.18</v>
      </c>
    </row>
    <row r="3434" spans="1:7" ht="105">
      <c r="A3434" s="536" t="s">
        <v>7699</v>
      </c>
      <c r="B3434" s="419">
        <v>91941</v>
      </c>
      <c r="C3434" s="420" t="s">
        <v>6156</v>
      </c>
      <c r="D3434" s="421" t="s">
        <v>843</v>
      </c>
      <c r="E3434" s="422">
        <v>7.42</v>
      </c>
      <c r="F3434" s="422">
        <v>8.26</v>
      </c>
      <c r="G3434" s="422">
        <v>15.68</v>
      </c>
    </row>
    <row r="3435" spans="1:7" ht="105">
      <c r="A3435" s="536" t="s">
        <v>7699</v>
      </c>
      <c r="B3435" s="419">
        <v>92868</v>
      </c>
      <c r="C3435" s="420" t="s">
        <v>6163</v>
      </c>
      <c r="D3435" s="421" t="s">
        <v>843</v>
      </c>
      <c r="E3435" s="422">
        <v>7.2799999999999994</v>
      </c>
      <c r="F3435" s="422">
        <v>14.56</v>
      </c>
      <c r="G3435" s="422">
        <v>21.84</v>
      </c>
    </row>
    <row r="3436" spans="1:7" ht="105">
      <c r="A3436" s="536" t="s">
        <v>7699</v>
      </c>
      <c r="B3436" s="419">
        <v>91940</v>
      </c>
      <c r="C3436" s="420" t="s">
        <v>6155</v>
      </c>
      <c r="D3436" s="421" t="s">
        <v>843</v>
      </c>
      <c r="E3436" s="422">
        <v>9.7799999999999994</v>
      </c>
      <c r="F3436" s="422">
        <v>14.56</v>
      </c>
      <c r="G3436" s="422">
        <v>24.34</v>
      </c>
    </row>
    <row r="3437" spans="1:7" ht="105">
      <c r="A3437" s="536" t="s">
        <v>7699</v>
      </c>
      <c r="B3437" s="419">
        <v>92870</v>
      </c>
      <c r="C3437" s="420" t="s">
        <v>6165</v>
      </c>
      <c r="D3437" s="421" t="s">
        <v>843</v>
      </c>
      <c r="E3437" s="422">
        <v>14.169999999999998</v>
      </c>
      <c r="F3437" s="422">
        <v>28.38</v>
      </c>
      <c r="G3437" s="422">
        <v>42.55</v>
      </c>
    </row>
    <row r="3438" spans="1:7" ht="105">
      <c r="A3438" s="536" t="s">
        <v>7699</v>
      </c>
      <c r="B3438" s="419">
        <v>91942</v>
      </c>
      <c r="C3438" s="420" t="s">
        <v>6157</v>
      </c>
      <c r="D3438" s="421" t="s">
        <v>843</v>
      </c>
      <c r="E3438" s="422">
        <v>18.960000000000004</v>
      </c>
      <c r="F3438" s="422">
        <v>28.38</v>
      </c>
      <c r="G3438" s="422">
        <v>47.34</v>
      </c>
    </row>
    <row r="3439" spans="1:7" ht="105">
      <c r="A3439" s="536" t="s">
        <v>7699</v>
      </c>
      <c r="B3439" s="419">
        <v>92872</v>
      </c>
      <c r="C3439" s="420" t="s">
        <v>6167</v>
      </c>
      <c r="D3439" s="421" t="s">
        <v>843</v>
      </c>
      <c r="E3439" s="422">
        <v>6.7099999999999991</v>
      </c>
      <c r="F3439" s="422">
        <v>8.57</v>
      </c>
      <c r="G3439" s="422">
        <v>15.28</v>
      </c>
    </row>
    <row r="3440" spans="1:7" ht="105">
      <c r="A3440" s="536" t="s">
        <v>7699</v>
      </c>
      <c r="B3440" s="419">
        <v>91944</v>
      </c>
      <c r="C3440" s="420" t="s">
        <v>6159</v>
      </c>
      <c r="D3440" s="421" t="s">
        <v>843</v>
      </c>
      <c r="E3440" s="422">
        <v>11.51</v>
      </c>
      <c r="F3440" s="422">
        <v>8.56</v>
      </c>
      <c r="G3440" s="422">
        <v>20.07</v>
      </c>
    </row>
    <row r="3441" spans="1:7" ht="105">
      <c r="A3441" s="536" t="s">
        <v>7699</v>
      </c>
      <c r="B3441" s="419">
        <v>92871</v>
      </c>
      <c r="C3441" s="420" t="s">
        <v>6166</v>
      </c>
      <c r="D3441" s="421" t="s">
        <v>843</v>
      </c>
      <c r="E3441" s="422">
        <v>9.1900000000000013</v>
      </c>
      <c r="F3441" s="422">
        <v>15.09</v>
      </c>
      <c r="G3441" s="422">
        <v>24.28</v>
      </c>
    </row>
    <row r="3442" spans="1:7" ht="105">
      <c r="A3442" s="536" t="s">
        <v>7699</v>
      </c>
      <c r="B3442" s="419">
        <v>91943</v>
      </c>
      <c r="C3442" s="420" t="s">
        <v>6158</v>
      </c>
      <c r="D3442" s="421" t="s">
        <v>843</v>
      </c>
      <c r="E3442" s="422">
        <v>13.98</v>
      </c>
      <c r="F3442" s="422">
        <v>15.09</v>
      </c>
      <c r="G3442" s="422">
        <v>29.07</v>
      </c>
    </row>
    <row r="3443" spans="1:7" ht="105">
      <c r="A3443" s="536" t="s">
        <v>7699</v>
      </c>
      <c r="B3443" s="419">
        <v>92866</v>
      </c>
      <c r="C3443" s="420" t="s">
        <v>6161</v>
      </c>
      <c r="D3443" s="421" t="s">
        <v>843</v>
      </c>
      <c r="E3443" s="422">
        <v>5.4700000000000006</v>
      </c>
      <c r="F3443" s="422">
        <v>10.99</v>
      </c>
      <c r="G3443" s="422">
        <v>16.46</v>
      </c>
    </row>
    <row r="3444" spans="1:7" ht="105">
      <c r="A3444" s="536" t="s">
        <v>7699</v>
      </c>
      <c r="B3444" s="419">
        <v>91987</v>
      </c>
      <c r="C3444" s="420" t="s">
        <v>6209</v>
      </c>
      <c r="D3444" s="421" t="s">
        <v>843</v>
      </c>
      <c r="E3444" s="422">
        <v>34.4</v>
      </c>
      <c r="F3444" s="422">
        <v>24.21</v>
      </c>
      <c r="G3444" s="422">
        <v>58.61</v>
      </c>
    </row>
    <row r="3445" spans="1:7" ht="105">
      <c r="A3445" s="536" t="s">
        <v>7699</v>
      </c>
      <c r="B3445" s="419">
        <v>91986</v>
      </c>
      <c r="C3445" s="420" t="s">
        <v>6208</v>
      </c>
      <c r="D3445" s="421" t="s">
        <v>843</v>
      </c>
      <c r="E3445" s="422">
        <v>27.14</v>
      </c>
      <c r="F3445" s="422">
        <v>17.86</v>
      </c>
      <c r="G3445" s="422">
        <v>45</v>
      </c>
    </row>
    <row r="3446" spans="1:7" ht="105">
      <c r="A3446" s="536" t="s">
        <v>7699</v>
      </c>
      <c r="B3446" s="419">
        <v>97559</v>
      </c>
      <c r="C3446" s="420" t="s">
        <v>6137</v>
      </c>
      <c r="D3446" s="421" t="s">
        <v>843</v>
      </c>
      <c r="E3446" s="422">
        <v>7.9700000000000024</v>
      </c>
      <c r="F3446" s="422">
        <v>10.199999999999999</v>
      </c>
      <c r="G3446" s="422">
        <v>18.170000000000002</v>
      </c>
    </row>
    <row r="3447" spans="1:7" ht="105">
      <c r="A3447" s="536" t="s">
        <v>7699</v>
      </c>
      <c r="B3447" s="419">
        <v>97562</v>
      </c>
      <c r="C3447" s="420" t="s">
        <v>6138</v>
      </c>
      <c r="D3447" s="421" t="s">
        <v>843</v>
      </c>
      <c r="E3447" s="422">
        <v>7.15</v>
      </c>
      <c r="F3447" s="422">
        <v>8.02</v>
      </c>
      <c r="G3447" s="422">
        <v>15.17</v>
      </c>
    </row>
    <row r="3448" spans="1:7" ht="105">
      <c r="A3448" s="536" t="s">
        <v>7699</v>
      </c>
      <c r="B3448" s="419">
        <v>97564</v>
      </c>
      <c r="C3448" s="420" t="s">
        <v>6139</v>
      </c>
      <c r="D3448" s="421" t="s">
        <v>843</v>
      </c>
      <c r="E3448" s="422">
        <v>9.6499999999999986</v>
      </c>
      <c r="F3448" s="422">
        <v>14.59</v>
      </c>
      <c r="G3448" s="422">
        <v>24.24</v>
      </c>
    </row>
    <row r="3449" spans="1:7" ht="105">
      <c r="A3449" s="536" t="s">
        <v>7699</v>
      </c>
      <c r="B3449" s="419">
        <v>91889</v>
      </c>
      <c r="C3449" s="420" t="s">
        <v>6114</v>
      </c>
      <c r="D3449" s="421" t="s">
        <v>843</v>
      </c>
      <c r="E3449" s="422">
        <v>7.3599999999999994</v>
      </c>
      <c r="F3449" s="422">
        <v>9</v>
      </c>
      <c r="G3449" s="422">
        <v>16.36</v>
      </c>
    </row>
    <row r="3450" spans="1:7" ht="105">
      <c r="A3450" s="536" t="s">
        <v>7699</v>
      </c>
      <c r="B3450" s="419">
        <v>91901</v>
      </c>
      <c r="C3450" s="420" t="s">
        <v>6122</v>
      </c>
      <c r="D3450" s="421" t="s">
        <v>843</v>
      </c>
      <c r="E3450" s="422">
        <v>6.5399999999999991</v>
      </c>
      <c r="F3450" s="422">
        <v>6.82</v>
      </c>
      <c r="G3450" s="422">
        <v>13.36</v>
      </c>
    </row>
    <row r="3451" spans="1:7" ht="105">
      <c r="A3451" s="536" t="s">
        <v>7699</v>
      </c>
      <c r="B3451" s="419">
        <v>91913</v>
      </c>
      <c r="C3451" s="420" t="s">
        <v>6130</v>
      </c>
      <c r="D3451" s="421" t="s">
        <v>843</v>
      </c>
      <c r="E3451" s="422">
        <v>9.0299999999999976</v>
      </c>
      <c r="F3451" s="422">
        <v>13.46</v>
      </c>
      <c r="G3451" s="422">
        <v>22.49</v>
      </c>
    </row>
    <row r="3452" spans="1:7" ht="105">
      <c r="A3452" s="536" t="s">
        <v>7699</v>
      </c>
      <c r="B3452" s="419">
        <v>91892</v>
      </c>
      <c r="C3452" s="420" t="s">
        <v>6116</v>
      </c>
      <c r="D3452" s="421" t="s">
        <v>843</v>
      </c>
      <c r="E3452" s="422">
        <v>11.55</v>
      </c>
      <c r="F3452" s="422">
        <v>10.199999999999999</v>
      </c>
      <c r="G3452" s="422">
        <v>21.75</v>
      </c>
    </row>
    <row r="3453" spans="1:7" ht="105">
      <c r="A3453" s="536" t="s">
        <v>7699</v>
      </c>
      <c r="B3453" s="419">
        <v>91904</v>
      </c>
      <c r="C3453" s="420" t="s">
        <v>6124</v>
      </c>
      <c r="D3453" s="421" t="s">
        <v>843</v>
      </c>
      <c r="E3453" s="422">
        <v>10.74</v>
      </c>
      <c r="F3453" s="422">
        <v>8.01</v>
      </c>
      <c r="G3453" s="422">
        <v>18.75</v>
      </c>
    </row>
    <row r="3454" spans="1:7" ht="105">
      <c r="A3454" s="536" t="s">
        <v>7699</v>
      </c>
      <c r="B3454" s="419">
        <v>91916</v>
      </c>
      <c r="C3454" s="420" t="s">
        <v>6132</v>
      </c>
      <c r="D3454" s="421" t="s">
        <v>843</v>
      </c>
      <c r="E3454" s="422">
        <v>13.23</v>
      </c>
      <c r="F3454" s="422">
        <v>14.59</v>
      </c>
      <c r="G3454" s="422">
        <v>27.82</v>
      </c>
    </row>
    <row r="3455" spans="1:7" ht="105">
      <c r="A3455" s="536" t="s">
        <v>7699</v>
      </c>
      <c r="B3455" s="419">
        <v>91895</v>
      </c>
      <c r="C3455" s="420" t="s">
        <v>6118</v>
      </c>
      <c r="D3455" s="421" t="s">
        <v>843</v>
      </c>
      <c r="E3455" s="422">
        <v>14.549999999999999</v>
      </c>
      <c r="F3455" s="422">
        <v>11.88</v>
      </c>
      <c r="G3455" s="422">
        <v>26.43</v>
      </c>
    </row>
    <row r="3456" spans="1:7" ht="105">
      <c r="A3456" s="536" t="s">
        <v>7699</v>
      </c>
      <c r="B3456" s="419">
        <v>91907</v>
      </c>
      <c r="C3456" s="420" t="s">
        <v>6126</v>
      </c>
      <c r="D3456" s="421" t="s">
        <v>843</v>
      </c>
      <c r="E3456" s="422">
        <v>13.73</v>
      </c>
      <c r="F3456" s="422">
        <v>9.6999999999999993</v>
      </c>
      <c r="G3456" s="422">
        <v>23.43</v>
      </c>
    </row>
    <row r="3457" spans="1:7" ht="105">
      <c r="A3457" s="536" t="s">
        <v>7699</v>
      </c>
      <c r="B3457" s="419">
        <v>91919</v>
      </c>
      <c r="C3457" s="420" t="s">
        <v>6134</v>
      </c>
      <c r="D3457" s="421" t="s">
        <v>843</v>
      </c>
      <c r="E3457" s="422">
        <v>16.190000000000001</v>
      </c>
      <c r="F3457" s="422">
        <v>16.239999999999998</v>
      </c>
      <c r="G3457" s="422">
        <v>32.43</v>
      </c>
    </row>
    <row r="3458" spans="1:7" ht="105">
      <c r="A3458" s="536" t="s">
        <v>7699</v>
      </c>
      <c r="B3458" s="419">
        <v>91898</v>
      </c>
      <c r="C3458" s="420" t="s">
        <v>6120</v>
      </c>
      <c r="D3458" s="421" t="s">
        <v>843</v>
      </c>
      <c r="E3458" s="422">
        <v>16.369999999999997</v>
      </c>
      <c r="F3458" s="422">
        <v>13.76</v>
      </c>
      <c r="G3458" s="422">
        <v>30.13</v>
      </c>
    </row>
    <row r="3459" spans="1:7" ht="105">
      <c r="A3459" s="536" t="s">
        <v>7699</v>
      </c>
      <c r="B3459" s="419">
        <v>91910</v>
      </c>
      <c r="C3459" s="420" t="s">
        <v>6128</v>
      </c>
      <c r="D3459" s="421" t="s">
        <v>843</v>
      </c>
      <c r="E3459" s="422">
        <v>15.569999999999999</v>
      </c>
      <c r="F3459" s="422">
        <v>11.63</v>
      </c>
      <c r="G3459" s="422">
        <v>27.2</v>
      </c>
    </row>
    <row r="3460" spans="1:7" ht="105">
      <c r="A3460" s="536" t="s">
        <v>7699</v>
      </c>
      <c r="B3460" s="419">
        <v>91922</v>
      </c>
      <c r="C3460" s="420" t="s">
        <v>6136</v>
      </c>
      <c r="D3460" s="421" t="s">
        <v>843</v>
      </c>
      <c r="E3460" s="422">
        <v>18</v>
      </c>
      <c r="F3460" s="422">
        <v>18.07</v>
      </c>
      <c r="G3460" s="422">
        <v>36.07</v>
      </c>
    </row>
    <row r="3461" spans="1:7" ht="105">
      <c r="A3461" s="536" t="s">
        <v>7699</v>
      </c>
      <c r="B3461" s="419">
        <v>91887</v>
      </c>
      <c r="C3461" s="420" t="s">
        <v>6113</v>
      </c>
      <c r="D3461" s="421" t="s">
        <v>843</v>
      </c>
      <c r="E3461" s="422">
        <v>7.84</v>
      </c>
      <c r="F3461" s="422">
        <v>9</v>
      </c>
      <c r="G3461" s="422">
        <v>16.84</v>
      </c>
    </row>
    <row r="3462" spans="1:7" ht="105">
      <c r="A3462" s="536" t="s">
        <v>7699</v>
      </c>
      <c r="B3462" s="419">
        <v>91899</v>
      </c>
      <c r="C3462" s="420" t="s">
        <v>6121</v>
      </c>
      <c r="D3462" s="421" t="s">
        <v>843</v>
      </c>
      <c r="E3462" s="422">
        <v>7.01</v>
      </c>
      <c r="F3462" s="422">
        <v>6.83</v>
      </c>
      <c r="G3462" s="422">
        <v>13.84</v>
      </c>
    </row>
    <row r="3463" spans="1:7" ht="105">
      <c r="A3463" s="536" t="s">
        <v>7699</v>
      </c>
      <c r="B3463" s="419">
        <v>91911</v>
      </c>
      <c r="C3463" s="420" t="s">
        <v>6129</v>
      </c>
      <c r="D3463" s="421" t="s">
        <v>843</v>
      </c>
      <c r="E3463" s="422">
        <v>9.509999999999998</v>
      </c>
      <c r="F3463" s="422">
        <v>13.46</v>
      </c>
      <c r="G3463" s="422">
        <v>22.97</v>
      </c>
    </row>
    <row r="3464" spans="1:7" ht="105">
      <c r="A3464" s="536" t="s">
        <v>7699</v>
      </c>
      <c r="B3464" s="419">
        <v>91890</v>
      </c>
      <c r="C3464" s="420" t="s">
        <v>6115</v>
      </c>
      <c r="D3464" s="421" t="s">
        <v>843</v>
      </c>
      <c r="E3464" s="422">
        <v>8.3300000000000018</v>
      </c>
      <c r="F3464" s="422">
        <v>10.199999999999999</v>
      </c>
      <c r="G3464" s="422">
        <v>18.53</v>
      </c>
    </row>
    <row r="3465" spans="1:7" ht="105">
      <c r="A3465" s="536" t="s">
        <v>7699</v>
      </c>
      <c r="B3465" s="419">
        <v>91902</v>
      </c>
      <c r="C3465" s="420" t="s">
        <v>6123</v>
      </c>
      <c r="D3465" s="421" t="s">
        <v>843</v>
      </c>
      <c r="E3465" s="422">
        <v>7.52</v>
      </c>
      <c r="F3465" s="422">
        <v>8.01</v>
      </c>
      <c r="G3465" s="422">
        <v>15.53</v>
      </c>
    </row>
    <row r="3466" spans="1:7" ht="105">
      <c r="A3466" s="536" t="s">
        <v>7699</v>
      </c>
      <c r="B3466" s="419">
        <v>91914</v>
      </c>
      <c r="C3466" s="420" t="s">
        <v>6131</v>
      </c>
      <c r="D3466" s="421" t="s">
        <v>843</v>
      </c>
      <c r="E3466" s="422">
        <v>10.000000000000002</v>
      </c>
      <c r="F3466" s="422">
        <v>14.6</v>
      </c>
      <c r="G3466" s="422">
        <v>24.6</v>
      </c>
    </row>
    <row r="3467" spans="1:7" ht="105">
      <c r="A3467" s="536" t="s">
        <v>7699</v>
      </c>
      <c r="B3467" s="419">
        <v>91893</v>
      </c>
      <c r="C3467" s="420" t="s">
        <v>6117</v>
      </c>
      <c r="D3467" s="421" t="s">
        <v>843</v>
      </c>
      <c r="E3467" s="422">
        <v>11.300000000000002</v>
      </c>
      <c r="F3467" s="422">
        <v>11.87</v>
      </c>
      <c r="G3467" s="422">
        <v>23.17</v>
      </c>
    </row>
    <row r="3468" spans="1:7" ht="105">
      <c r="A3468" s="536" t="s">
        <v>7699</v>
      </c>
      <c r="B3468" s="419">
        <v>91905</v>
      </c>
      <c r="C3468" s="420" t="s">
        <v>6125</v>
      </c>
      <c r="D3468" s="421" t="s">
        <v>843</v>
      </c>
      <c r="E3468" s="422">
        <v>10.480000000000002</v>
      </c>
      <c r="F3468" s="422">
        <v>9.69</v>
      </c>
      <c r="G3468" s="422">
        <v>20.170000000000002</v>
      </c>
    </row>
    <row r="3469" spans="1:7" ht="105">
      <c r="A3469" s="536" t="s">
        <v>7699</v>
      </c>
      <c r="B3469" s="419">
        <v>91917</v>
      </c>
      <c r="C3469" s="420" t="s">
        <v>6133</v>
      </c>
      <c r="D3469" s="421" t="s">
        <v>843</v>
      </c>
      <c r="E3469" s="422">
        <v>12.940000000000001</v>
      </c>
      <c r="F3469" s="422">
        <v>16.23</v>
      </c>
      <c r="G3469" s="422">
        <v>29.17</v>
      </c>
    </row>
    <row r="3470" spans="1:7" ht="105">
      <c r="A3470" s="536" t="s">
        <v>7699</v>
      </c>
      <c r="B3470" s="419">
        <v>91896</v>
      </c>
      <c r="C3470" s="420" t="s">
        <v>6119</v>
      </c>
      <c r="D3470" s="421" t="s">
        <v>843</v>
      </c>
      <c r="E3470" s="422">
        <v>12.86</v>
      </c>
      <c r="F3470" s="422">
        <v>13.77</v>
      </c>
      <c r="G3470" s="422">
        <v>26.63</v>
      </c>
    </row>
    <row r="3471" spans="1:7" ht="105">
      <c r="A3471" s="536" t="s">
        <v>7699</v>
      </c>
      <c r="B3471" s="419">
        <v>91908</v>
      </c>
      <c r="C3471" s="420" t="s">
        <v>6127</v>
      </c>
      <c r="D3471" s="421" t="s">
        <v>843</v>
      </c>
      <c r="E3471" s="422">
        <v>12.069999999999999</v>
      </c>
      <c r="F3471" s="422">
        <v>11.63</v>
      </c>
      <c r="G3471" s="422">
        <v>23.7</v>
      </c>
    </row>
    <row r="3472" spans="1:7" ht="105">
      <c r="A3472" s="536" t="s">
        <v>7699</v>
      </c>
      <c r="B3472" s="419">
        <v>91920</v>
      </c>
      <c r="C3472" s="420" t="s">
        <v>6135</v>
      </c>
      <c r="D3472" s="421" t="s">
        <v>843</v>
      </c>
      <c r="E3472" s="422">
        <v>14.5</v>
      </c>
      <c r="F3472" s="422">
        <v>18.07</v>
      </c>
      <c r="G3472" s="422">
        <v>32.57</v>
      </c>
    </row>
    <row r="3473" spans="1:7" ht="105">
      <c r="A3473" s="536" t="s">
        <v>7699</v>
      </c>
      <c r="B3473" s="419">
        <v>91983</v>
      </c>
      <c r="C3473" s="420" t="s">
        <v>6205</v>
      </c>
      <c r="D3473" s="421" t="s">
        <v>843</v>
      </c>
      <c r="E3473" s="422">
        <v>96.33</v>
      </c>
      <c r="F3473" s="422">
        <v>17.809999999999999</v>
      </c>
      <c r="G3473" s="422">
        <v>114.14</v>
      </c>
    </row>
    <row r="3474" spans="1:7" ht="105">
      <c r="A3474" s="536" t="s">
        <v>7699</v>
      </c>
      <c r="B3474" s="419">
        <v>91982</v>
      </c>
      <c r="C3474" s="420" t="s">
        <v>6204</v>
      </c>
      <c r="D3474" s="421" t="s">
        <v>843</v>
      </c>
      <c r="E3474" s="422">
        <v>89.05</v>
      </c>
      <c r="F3474" s="422">
        <v>11.48</v>
      </c>
      <c r="G3474" s="422">
        <v>100.53</v>
      </c>
    </row>
    <row r="3475" spans="1:7" ht="105">
      <c r="A3475" s="536" t="s">
        <v>7699</v>
      </c>
      <c r="B3475" s="419">
        <v>91833</v>
      </c>
      <c r="C3475" s="420" t="s">
        <v>6066</v>
      </c>
      <c r="D3475" s="421" t="s">
        <v>844</v>
      </c>
      <c r="E3475" s="422">
        <v>12.610000000000001</v>
      </c>
      <c r="F3475" s="422">
        <v>10.78</v>
      </c>
      <c r="G3475" s="422">
        <v>23.39</v>
      </c>
    </row>
    <row r="3476" spans="1:7" ht="105">
      <c r="A3476" s="536" t="s">
        <v>7699</v>
      </c>
      <c r="B3476" s="419">
        <v>91843</v>
      </c>
      <c r="C3476" s="420" t="s">
        <v>6074</v>
      </c>
      <c r="D3476" s="421" t="s">
        <v>844</v>
      </c>
      <c r="E3476" s="422">
        <v>6.02</v>
      </c>
      <c r="F3476" s="422">
        <v>3.02</v>
      </c>
      <c r="G3476" s="422">
        <v>9.0399999999999991</v>
      </c>
    </row>
    <row r="3477" spans="1:7" ht="105">
      <c r="A3477" s="536" t="s">
        <v>7699</v>
      </c>
      <c r="B3477" s="419">
        <v>91853</v>
      </c>
      <c r="C3477" s="420" t="s">
        <v>6081</v>
      </c>
      <c r="D3477" s="421" t="s">
        <v>844</v>
      </c>
      <c r="E3477" s="422">
        <v>6.8</v>
      </c>
      <c r="F3477" s="422">
        <v>6.13</v>
      </c>
      <c r="G3477" s="422">
        <v>12.93</v>
      </c>
    </row>
    <row r="3478" spans="1:7" ht="105">
      <c r="A3478" s="536" t="s">
        <v>7699</v>
      </c>
      <c r="B3478" s="419">
        <v>91835</v>
      </c>
      <c r="C3478" s="420" t="s">
        <v>6068</v>
      </c>
      <c r="D3478" s="421" t="s">
        <v>844</v>
      </c>
      <c r="E3478" s="422">
        <v>14.54</v>
      </c>
      <c r="F3478" s="422">
        <v>11.32</v>
      </c>
      <c r="G3478" s="422">
        <v>25.86</v>
      </c>
    </row>
    <row r="3479" spans="1:7" ht="105">
      <c r="A3479" s="536" t="s">
        <v>7699</v>
      </c>
      <c r="B3479" s="419">
        <v>91845</v>
      </c>
      <c r="C3479" s="420" t="s">
        <v>6075</v>
      </c>
      <c r="D3479" s="421" t="s">
        <v>844</v>
      </c>
      <c r="E3479" s="422">
        <v>7.9399999999999995</v>
      </c>
      <c r="F3479" s="422">
        <v>3.5</v>
      </c>
      <c r="G3479" s="422">
        <v>11.44</v>
      </c>
    </row>
    <row r="3480" spans="1:7" ht="105">
      <c r="A3480" s="536" t="s">
        <v>7699</v>
      </c>
      <c r="B3480" s="419">
        <v>91855</v>
      </c>
      <c r="C3480" s="420" t="s">
        <v>6083</v>
      </c>
      <c r="D3480" s="421" t="s">
        <v>844</v>
      </c>
      <c r="E3480" s="422">
        <v>8.57</v>
      </c>
      <c r="F3480" s="422">
        <v>6.63</v>
      </c>
      <c r="G3480" s="422">
        <v>15.2</v>
      </c>
    </row>
    <row r="3481" spans="1:7" ht="105">
      <c r="A3481" s="536" t="s">
        <v>7699</v>
      </c>
      <c r="B3481" s="419">
        <v>91837</v>
      </c>
      <c r="C3481" s="420" t="s">
        <v>6070</v>
      </c>
      <c r="D3481" s="421" t="s">
        <v>844</v>
      </c>
      <c r="E3481" s="422">
        <v>20.87</v>
      </c>
      <c r="F3481" s="422">
        <v>12.02</v>
      </c>
      <c r="G3481" s="422">
        <v>32.89</v>
      </c>
    </row>
    <row r="3482" spans="1:7" ht="105">
      <c r="A3482" s="536" t="s">
        <v>7699</v>
      </c>
      <c r="B3482" s="419">
        <v>91847</v>
      </c>
      <c r="C3482" s="420" t="s">
        <v>6076</v>
      </c>
      <c r="D3482" s="421" t="s">
        <v>844</v>
      </c>
      <c r="E3482" s="422">
        <v>14.31</v>
      </c>
      <c r="F3482" s="422">
        <v>4.24</v>
      </c>
      <c r="G3482" s="422">
        <v>18.55</v>
      </c>
    </row>
    <row r="3483" spans="1:7" ht="105">
      <c r="A3483" s="536" t="s">
        <v>7699</v>
      </c>
      <c r="B3483" s="419">
        <v>91857</v>
      </c>
      <c r="C3483" s="420" t="s">
        <v>6085</v>
      </c>
      <c r="D3483" s="421" t="s">
        <v>844</v>
      </c>
      <c r="E3483" s="422">
        <v>14.45</v>
      </c>
      <c r="F3483" s="422">
        <v>7.38</v>
      </c>
      <c r="G3483" s="422">
        <v>21.83</v>
      </c>
    </row>
    <row r="3484" spans="1:7" ht="105">
      <c r="A3484" s="536" t="s">
        <v>7699</v>
      </c>
      <c r="B3484" s="419">
        <v>91840</v>
      </c>
      <c r="C3484" s="420" t="s">
        <v>6072</v>
      </c>
      <c r="D3484" s="421" t="s">
        <v>844</v>
      </c>
      <c r="E3484" s="422">
        <v>14.270000000000001</v>
      </c>
      <c r="F3484" s="422">
        <v>12.92</v>
      </c>
      <c r="G3484" s="422">
        <v>27.19</v>
      </c>
    </row>
    <row r="3485" spans="1:7" ht="105">
      <c r="A3485" s="536" t="s">
        <v>7699</v>
      </c>
      <c r="B3485" s="419">
        <v>91850</v>
      </c>
      <c r="C3485" s="420" t="s">
        <v>6078</v>
      </c>
      <c r="D3485" s="421" t="s">
        <v>844</v>
      </c>
      <c r="E3485" s="422">
        <v>7.7100000000000009</v>
      </c>
      <c r="F3485" s="422">
        <v>5.09</v>
      </c>
      <c r="G3485" s="422">
        <v>12.8</v>
      </c>
    </row>
    <row r="3486" spans="1:7" ht="105">
      <c r="A3486" s="536" t="s">
        <v>7699</v>
      </c>
      <c r="B3486" s="419">
        <v>91860</v>
      </c>
      <c r="C3486" s="420" t="s">
        <v>6087</v>
      </c>
      <c r="D3486" s="421" t="s">
        <v>844</v>
      </c>
      <c r="E3486" s="422">
        <v>8.39</v>
      </c>
      <c r="F3486" s="422">
        <v>8.2100000000000009</v>
      </c>
      <c r="G3486" s="422">
        <v>16.600000000000001</v>
      </c>
    </row>
    <row r="3487" spans="1:7" ht="105">
      <c r="A3487" s="536" t="s">
        <v>7699</v>
      </c>
      <c r="B3487" s="419">
        <v>91831</v>
      </c>
      <c r="C3487" s="420" t="s">
        <v>6065</v>
      </c>
      <c r="D3487" s="421" t="s">
        <v>844</v>
      </c>
      <c r="E3487" s="422">
        <v>11.730000000000002</v>
      </c>
      <c r="F3487" s="422">
        <v>10.78</v>
      </c>
      <c r="G3487" s="422">
        <v>22.51</v>
      </c>
    </row>
    <row r="3488" spans="1:7" ht="105">
      <c r="A3488" s="536" t="s">
        <v>7699</v>
      </c>
      <c r="B3488" s="419">
        <v>91852</v>
      </c>
      <c r="C3488" s="420" t="s">
        <v>6080</v>
      </c>
      <c r="D3488" s="421" t="s">
        <v>844</v>
      </c>
      <c r="E3488" s="422">
        <v>5.9899999999999993</v>
      </c>
      <c r="F3488" s="422">
        <v>6.13</v>
      </c>
      <c r="G3488" s="422">
        <v>12.12</v>
      </c>
    </row>
    <row r="3489" spans="1:7" ht="105">
      <c r="A3489" s="536" t="s">
        <v>7699</v>
      </c>
      <c r="B3489" s="419">
        <v>91834</v>
      </c>
      <c r="C3489" s="420" t="s">
        <v>6067</v>
      </c>
      <c r="D3489" s="421" t="s">
        <v>844</v>
      </c>
      <c r="E3489" s="422">
        <v>12.270000000000001</v>
      </c>
      <c r="F3489" s="422">
        <v>11.33</v>
      </c>
      <c r="G3489" s="422">
        <v>23.6</v>
      </c>
    </row>
    <row r="3490" spans="1:7" ht="105">
      <c r="A3490" s="536" t="s">
        <v>7699</v>
      </c>
      <c r="B3490" s="419">
        <v>91854</v>
      </c>
      <c r="C3490" s="420" t="s">
        <v>6082</v>
      </c>
      <c r="D3490" s="421" t="s">
        <v>844</v>
      </c>
      <c r="E3490" s="422">
        <v>6.4799999999999995</v>
      </c>
      <c r="F3490" s="422">
        <v>6.62</v>
      </c>
      <c r="G3490" s="422">
        <v>13.1</v>
      </c>
    </row>
    <row r="3491" spans="1:7" ht="105">
      <c r="A3491" s="536" t="s">
        <v>7699</v>
      </c>
      <c r="B3491" s="419">
        <v>91836</v>
      </c>
      <c r="C3491" s="420" t="s">
        <v>6069</v>
      </c>
      <c r="D3491" s="421" t="s">
        <v>844</v>
      </c>
      <c r="E3491" s="422">
        <v>15.600000000000001</v>
      </c>
      <c r="F3491" s="422">
        <v>12.02</v>
      </c>
      <c r="G3491" s="422">
        <v>27.62</v>
      </c>
    </row>
    <row r="3492" spans="1:7" ht="105">
      <c r="A3492" s="536" t="s">
        <v>7699</v>
      </c>
      <c r="B3492" s="419">
        <v>91856</v>
      </c>
      <c r="C3492" s="420" t="s">
        <v>6084</v>
      </c>
      <c r="D3492" s="421" t="s">
        <v>844</v>
      </c>
      <c r="E3492" s="422">
        <v>9.59</v>
      </c>
      <c r="F3492" s="422">
        <v>7.37</v>
      </c>
      <c r="G3492" s="422">
        <v>16.96</v>
      </c>
    </row>
    <row r="3493" spans="1:7" ht="105">
      <c r="A3493" s="536" t="s">
        <v>7699</v>
      </c>
      <c r="B3493" s="419">
        <v>91839</v>
      </c>
      <c r="C3493" s="420" t="s">
        <v>6071</v>
      </c>
      <c r="D3493" s="421" t="s">
        <v>844</v>
      </c>
      <c r="E3493" s="422">
        <v>12.01</v>
      </c>
      <c r="F3493" s="422">
        <v>12.01</v>
      </c>
      <c r="G3493" s="422">
        <v>24.02</v>
      </c>
    </row>
    <row r="3494" spans="1:7" ht="105">
      <c r="A3494" s="536" t="s">
        <v>7699</v>
      </c>
      <c r="B3494" s="419">
        <v>91849</v>
      </c>
      <c r="C3494" s="420" t="s">
        <v>6077</v>
      </c>
      <c r="D3494" s="421" t="s">
        <v>844</v>
      </c>
      <c r="E3494" s="422">
        <v>5.4399999999999995</v>
      </c>
      <c r="F3494" s="422">
        <v>4.24</v>
      </c>
      <c r="G3494" s="422">
        <v>9.68</v>
      </c>
    </row>
    <row r="3495" spans="1:7" ht="105">
      <c r="A3495" s="536" t="s">
        <v>7699</v>
      </c>
      <c r="B3495" s="419">
        <v>91859</v>
      </c>
      <c r="C3495" s="420" t="s">
        <v>6086</v>
      </c>
      <c r="D3495" s="421" t="s">
        <v>844</v>
      </c>
      <c r="E3495" s="422">
        <v>6.2500000000000009</v>
      </c>
      <c r="F3495" s="422">
        <v>7.38</v>
      </c>
      <c r="G3495" s="422">
        <v>13.63</v>
      </c>
    </row>
    <row r="3496" spans="1:7" ht="105">
      <c r="A3496" s="536" t="s">
        <v>7699</v>
      </c>
      <c r="B3496" s="419">
        <v>91841</v>
      </c>
      <c r="C3496" s="420" t="s">
        <v>6073</v>
      </c>
      <c r="D3496" s="421" t="s">
        <v>844</v>
      </c>
      <c r="E3496" s="422">
        <v>13.389999999999999</v>
      </c>
      <c r="F3496" s="422">
        <v>12.92</v>
      </c>
      <c r="G3496" s="422">
        <v>26.31</v>
      </c>
    </row>
    <row r="3497" spans="1:7" ht="105">
      <c r="A3497" s="536" t="s">
        <v>7699</v>
      </c>
      <c r="B3497" s="419">
        <v>91851</v>
      </c>
      <c r="C3497" s="420" t="s">
        <v>6079</v>
      </c>
      <c r="D3497" s="421" t="s">
        <v>844</v>
      </c>
      <c r="E3497" s="422">
        <v>6.82</v>
      </c>
      <c r="F3497" s="422">
        <v>5.0999999999999996</v>
      </c>
      <c r="G3497" s="422">
        <v>11.92</v>
      </c>
    </row>
    <row r="3498" spans="1:7" ht="105">
      <c r="A3498" s="536" t="s">
        <v>7699</v>
      </c>
      <c r="B3498" s="419">
        <v>91861</v>
      </c>
      <c r="C3498" s="420" t="s">
        <v>6088</v>
      </c>
      <c r="D3498" s="421" t="s">
        <v>844</v>
      </c>
      <c r="E3498" s="422">
        <v>7.59</v>
      </c>
      <c r="F3498" s="422">
        <v>8.1999999999999993</v>
      </c>
      <c r="G3498" s="422">
        <v>15.79</v>
      </c>
    </row>
    <row r="3499" spans="1:7" ht="105">
      <c r="A3499" s="536" t="s">
        <v>7699</v>
      </c>
      <c r="B3499" s="419">
        <v>91862</v>
      </c>
      <c r="C3499" s="420" t="s">
        <v>6089</v>
      </c>
      <c r="D3499" s="421" t="s">
        <v>844</v>
      </c>
      <c r="E3499" s="422">
        <v>8.0500000000000007</v>
      </c>
      <c r="F3499" s="422">
        <v>5.19</v>
      </c>
      <c r="G3499" s="422">
        <v>13.24</v>
      </c>
    </row>
    <row r="3500" spans="1:7" ht="105">
      <c r="A3500" s="536" t="s">
        <v>7699</v>
      </c>
      <c r="B3500" s="419">
        <v>91866</v>
      </c>
      <c r="C3500" s="420" t="s">
        <v>6093</v>
      </c>
      <c r="D3500" s="421" t="s">
        <v>844</v>
      </c>
      <c r="E3500" s="422">
        <v>7.6300000000000008</v>
      </c>
      <c r="F3500" s="422">
        <v>3.94</v>
      </c>
      <c r="G3500" s="422">
        <v>11.57</v>
      </c>
    </row>
    <row r="3501" spans="1:7" ht="105">
      <c r="A3501" s="536" t="s">
        <v>7699</v>
      </c>
      <c r="B3501" s="419">
        <v>91870</v>
      </c>
      <c r="C3501" s="420" t="s">
        <v>6097</v>
      </c>
      <c r="D3501" s="421" t="s">
        <v>844</v>
      </c>
      <c r="E3501" s="422">
        <v>9.129999999999999</v>
      </c>
      <c r="F3501" s="422">
        <v>8.07</v>
      </c>
      <c r="G3501" s="422">
        <v>17.2</v>
      </c>
    </row>
    <row r="3502" spans="1:7" ht="105">
      <c r="A3502" s="536" t="s">
        <v>7699</v>
      </c>
      <c r="B3502" s="419">
        <v>91863</v>
      </c>
      <c r="C3502" s="420" t="s">
        <v>6090</v>
      </c>
      <c r="D3502" s="421" t="s">
        <v>844</v>
      </c>
      <c r="E3502" s="422">
        <v>9.8000000000000007</v>
      </c>
      <c r="F3502" s="422">
        <v>5.88</v>
      </c>
      <c r="G3502" s="422">
        <v>15.68</v>
      </c>
    </row>
    <row r="3503" spans="1:7" ht="105">
      <c r="A3503" s="536" t="s">
        <v>7699</v>
      </c>
      <c r="B3503" s="419">
        <v>91867</v>
      </c>
      <c r="C3503" s="420" t="s">
        <v>6094</v>
      </c>
      <c r="D3503" s="421" t="s">
        <v>844</v>
      </c>
      <c r="E3503" s="422">
        <v>9.3699999999999992</v>
      </c>
      <c r="F3503" s="422">
        <v>4.6500000000000004</v>
      </c>
      <c r="G3503" s="422">
        <v>14.02</v>
      </c>
    </row>
    <row r="3504" spans="1:7" ht="105">
      <c r="A3504" s="536" t="s">
        <v>7699</v>
      </c>
      <c r="B3504" s="419">
        <v>91871</v>
      </c>
      <c r="C3504" s="420" t="s">
        <v>6098</v>
      </c>
      <c r="D3504" s="421" t="s">
        <v>844</v>
      </c>
      <c r="E3504" s="422">
        <v>10.89</v>
      </c>
      <c r="F3504" s="422">
        <v>8.75</v>
      </c>
      <c r="G3504" s="422">
        <v>19.64</v>
      </c>
    </row>
    <row r="3505" spans="1:7" ht="105">
      <c r="A3505" s="536" t="s">
        <v>7699</v>
      </c>
      <c r="B3505" s="419">
        <v>91864</v>
      </c>
      <c r="C3505" s="420" t="s">
        <v>6091</v>
      </c>
      <c r="D3505" s="421" t="s">
        <v>844</v>
      </c>
      <c r="E3505" s="422">
        <v>14.45</v>
      </c>
      <c r="F3505" s="422">
        <v>6.87</v>
      </c>
      <c r="G3505" s="422">
        <v>21.32</v>
      </c>
    </row>
    <row r="3506" spans="1:7" ht="105">
      <c r="A3506" s="536" t="s">
        <v>7699</v>
      </c>
      <c r="B3506" s="419">
        <v>91868</v>
      </c>
      <c r="C3506" s="420" t="s">
        <v>6095</v>
      </c>
      <c r="D3506" s="421" t="s">
        <v>844</v>
      </c>
      <c r="E3506" s="422">
        <v>14.05</v>
      </c>
      <c r="F3506" s="422">
        <v>5.62</v>
      </c>
      <c r="G3506" s="422">
        <v>19.670000000000002</v>
      </c>
    </row>
    <row r="3507" spans="1:7" ht="105">
      <c r="A3507" s="536" t="s">
        <v>7699</v>
      </c>
      <c r="B3507" s="419">
        <v>91872</v>
      </c>
      <c r="C3507" s="420" t="s">
        <v>6099</v>
      </c>
      <c r="D3507" s="421" t="s">
        <v>844</v>
      </c>
      <c r="E3507" s="422">
        <v>15.53</v>
      </c>
      <c r="F3507" s="422">
        <v>9.74</v>
      </c>
      <c r="G3507" s="422">
        <v>25.27</v>
      </c>
    </row>
    <row r="3508" spans="1:7" ht="105">
      <c r="A3508" s="536" t="s">
        <v>7699</v>
      </c>
      <c r="B3508" s="419">
        <v>91865</v>
      </c>
      <c r="C3508" s="420" t="s">
        <v>6092</v>
      </c>
      <c r="D3508" s="421" t="s">
        <v>844</v>
      </c>
      <c r="E3508" s="422">
        <v>18.799999999999997</v>
      </c>
      <c r="F3508" s="422">
        <v>8.01</v>
      </c>
      <c r="G3508" s="422">
        <v>26.81</v>
      </c>
    </row>
    <row r="3509" spans="1:7" ht="105">
      <c r="A3509" s="536" t="s">
        <v>7699</v>
      </c>
      <c r="B3509" s="419">
        <v>91869</v>
      </c>
      <c r="C3509" s="420" t="s">
        <v>6096</v>
      </c>
      <c r="D3509" s="421" t="s">
        <v>844</v>
      </c>
      <c r="E3509" s="422">
        <v>18.380000000000003</v>
      </c>
      <c r="F3509" s="422">
        <v>6.72</v>
      </c>
      <c r="G3509" s="422">
        <v>25.1</v>
      </c>
    </row>
    <row r="3510" spans="1:7" ht="105">
      <c r="A3510" s="536" t="s">
        <v>7699</v>
      </c>
      <c r="B3510" s="419">
        <v>91873</v>
      </c>
      <c r="C3510" s="420" t="s">
        <v>6100</v>
      </c>
      <c r="D3510" s="421" t="s">
        <v>844</v>
      </c>
      <c r="E3510" s="422">
        <v>19.86</v>
      </c>
      <c r="F3510" s="422">
        <v>10.84</v>
      </c>
      <c r="G3510" s="422">
        <v>30.7</v>
      </c>
    </row>
    <row r="3511" spans="1:7" ht="105">
      <c r="A3511" s="536" t="s">
        <v>7699</v>
      </c>
      <c r="B3511" s="419">
        <v>91981</v>
      </c>
      <c r="C3511" s="420" t="s">
        <v>6203</v>
      </c>
      <c r="D3511" s="421" t="s">
        <v>843</v>
      </c>
      <c r="E3511" s="422">
        <v>34.489999999999995</v>
      </c>
      <c r="F3511" s="422">
        <v>26.24</v>
      </c>
      <c r="G3511" s="422">
        <v>60.73</v>
      </c>
    </row>
    <row r="3512" spans="1:7" ht="105">
      <c r="A3512" s="536" t="s">
        <v>7699</v>
      </c>
      <c r="B3512" s="419">
        <v>91980</v>
      </c>
      <c r="C3512" s="420" t="s">
        <v>6202</v>
      </c>
      <c r="D3512" s="421" t="s">
        <v>843</v>
      </c>
      <c r="E3512" s="422">
        <v>27.22</v>
      </c>
      <c r="F3512" s="422">
        <v>19.899999999999999</v>
      </c>
      <c r="G3512" s="422">
        <v>47.12</v>
      </c>
    </row>
    <row r="3513" spans="1:7" ht="105">
      <c r="A3513" s="536" t="s">
        <v>7699</v>
      </c>
      <c r="B3513" s="419">
        <v>91979</v>
      </c>
      <c r="C3513" s="420" t="s">
        <v>6201</v>
      </c>
      <c r="D3513" s="421" t="s">
        <v>843</v>
      </c>
      <c r="E3513" s="422">
        <v>35.83</v>
      </c>
      <c r="F3513" s="422">
        <v>26.24</v>
      </c>
      <c r="G3513" s="422">
        <v>62.07</v>
      </c>
    </row>
    <row r="3514" spans="1:7" ht="105">
      <c r="A3514" s="536" t="s">
        <v>7699</v>
      </c>
      <c r="B3514" s="419">
        <v>91978</v>
      </c>
      <c r="C3514" s="420" t="s">
        <v>6200</v>
      </c>
      <c r="D3514" s="421" t="s">
        <v>843</v>
      </c>
      <c r="E3514" s="422">
        <v>28.55</v>
      </c>
      <c r="F3514" s="422">
        <v>19.91</v>
      </c>
      <c r="G3514" s="422">
        <v>48.46</v>
      </c>
    </row>
    <row r="3515" spans="1:7" ht="105">
      <c r="A3515" s="536" t="s">
        <v>7699</v>
      </c>
      <c r="B3515" s="419">
        <v>92029</v>
      </c>
      <c r="C3515" s="420" t="s">
        <v>6251</v>
      </c>
      <c r="D3515" s="421" t="s">
        <v>843</v>
      </c>
      <c r="E3515" s="422">
        <v>36.479999999999997</v>
      </c>
      <c r="F3515" s="422">
        <v>34.68</v>
      </c>
      <c r="G3515" s="422">
        <v>71.16</v>
      </c>
    </row>
    <row r="3516" spans="1:7" ht="105">
      <c r="A3516" s="536" t="s">
        <v>7699</v>
      </c>
      <c r="B3516" s="419">
        <v>92028</v>
      </c>
      <c r="C3516" s="420" t="s">
        <v>6250</v>
      </c>
      <c r="D3516" s="421" t="s">
        <v>843</v>
      </c>
      <c r="E3516" s="422">
        <v>29.22</v>
      </c>
      <c r="F3516" s="422">
        <v>28.33</v>
      </c>
      <c r="G3516" s="422">
        <v>57.55</v>
      </c>
    </row>
    <row r="3517" spans="1:7" ht="105">
      <c r="A3517" s="536" t="s">
        <v>7699</v>
      </c>
      <c r="B3517" s="419">
        <v>92031</v>
      </c>
      <c r="C3517" s="420" t="s">
        <v>6253</v>
      </c>
      <c r="D3517" s="421" t="s">
        <v>843</v>
      </c>
      <c r="E3517" s="422">
        <v>49.89</v>
      </c>
      <c r="F3517" s="422">
        <v>47.25</v>
      </c>
      <c r="G3517" s="422">
        <v>97.14</v>
      </c>
    </row>
    <row r="3518" spans="1:7" ht="105">
      <c r="A3518" s="536" t="s">
        <v>7699</v>
      </c>
      <c r="B3518" s="419">
        <v>92030</v>
      </c>
      <c r="C3518" s="420" t="s">
        <v>6252</v>
      </c>
      <c r="D3518" s="421" t="s">
        <v>843</v>
      </c>
      <c r="E3518" s="422">
        <v>42.61</v>
      </c>
      <c r="F3518" s="422">
        <v>40.92</v>
      </c>
      <c r="G3518" s="422">
        <v>83.53</v>
      </c>
    </row>
    <row r="3519" spans="1:7" ht="105">
      <c r="A3519" s="536" t="s">
        <v>7699</v>
      </c>
      <c r="B3519" s="419">
        <v>91955</v>
      </c>
      <c r="C3519" s="420" t="s">
        <v>6177</v>
      </c>
      <c r="D3519" s="421" t="s">
        <v>843</v>
      </c>
      <c r="E3519" s="422">
        <v>23.08</v>
      </c>
      <c r="F3519" s="422">
        <v>22.04</v>
      </c>
      <c r="G3519" s="422">
        <v>45.12</v>
      </c>
    </row>
    <row r="3520" spans="1:7" ht="105">
      <c r="A3520" s="536" t="s">
        <v>7699</v>
      </c>
      <c r="B3520" s="419">
        <v>91954</v>
      </c>
      <c r="C3520" s="420" t="s">
        <v>6176</v>
      </c>
      <c r="D3520" s="421" t="s">
        <v>843</v>
      </c>
      <c r="E3520" s="422">
        <v>15.810000000000002</v>
      </c>
      <c r="F3520" s="422">
        <v>15.7</v>
      </c>
      <c r="G3520" s="422">
        <v>31.51</v>
      </c>
    </row>
    <row r="3521" spans="1:7" ht="105">
      <c r="A3521" s="536" t="s">
        <v>7699</v>
      </c>
      <c r="B3521" s="419">
        <v>92033</v>
      </c>
      <c r="C3521" s="420" t="s">
        <v>6255</v>
      </c>
      <c r="D3521" s="421" t="s">
        <v>843</v>
      </c>
      <c r="E3521" s="422">
        <v>51.14</v>
      </c>
      <c r="F3521" s="422">
        <v>47.25</v>
      </c>
      <c r="G3521" s="422">
        <v>98.39</v>
      </c>
    </row>
    <row r="3522" spans="1:7" ht="105">
      <c r="A3522" s="536" t="s">
        <v>7699</v>
      </c>
      <c r="B3522" s="419">
        <v>92032</v>
      </c>
      <c r="C3522" s="420" t="s">
        <v>6254</v>
      </c>
      <c r="D3522" s="421" t="s">
        <v>843</v>
      </c>
      <c r="E3522" s="422">
        <v>43.86</v>
      </c>
      <c r="F3522" s="422">
        <v>40.92</v>
      </c>
      <c r="G3522" s="422">
        <v>84.78</v>
      </c>
    </row>
    <row r="3523" spans="1:7" ht="105">
      <c r="A3523" s="536" t="s">
        <v>7699</v>
      </c>
      <c r="B3523" s="419">
        <v>91961</v>
      </c>
      <c r="C3523" s="420" t="s">
        <v>6183</v>
      </c>
      <c r="D3523" s="421" t="s">
        <v>843</v>
      </c>
      <c r="E3523" s="422">
        <v>37.739999999999995</v>
      </c>
      <c r="F3523" s="422">
        <v>34.67</v>
      </c>
      <c r="G3523" s="422">
        <v>72.41</v>
      </c>
    </row>
    <row r="3524" spans="1:7" ht="105">
      <c r="A3524" s="536" t="s">
        <v>7699</v>
      </c>
      <c r="B3524" s="419">
        <v>91960</v>
      </c>
      <c r="C3524" s="420" t="s">
        <v>6182</v>
      </c>
      <c r="D3524" s="421" t="s">
        <v>843</v>
      </c>
      <c r="E3524" s="422">
        <v>30.459999999999997</v>
      </c>
      <c r="F3524" s="422">
        <v>28.34</v>
      </c>
      <c r="G3524" s="422">
        <v>58.8</v>
      </c>
    </row>
    <row r="3525" spans="1:7" ht="105">
      <c r="A3525" s="536" t="s">
        <v>7699</v>
      </c>
      <c r="B3525" s="419">
        <v>91969</v>
      </c>
      <c r="C3525" s="420" t="s">
        <v>6191</v>
      </c>
      <c r="D3525" s="421" t="s">
        <v>843</v>
      </c>
      <c r="E3525" s="422">
        <v>52.39</v>
      </c>
      <c r="F3525" s="422">
        <v>47.25</v>
      </c>
      <c r="G3525" s="422">
        <v>99.64</v>
      </c>
    </row>
    <row r="3526" spans="1:7" ht="105">
      <c r="A3526" s="536" t="s">
        <v>7699</v>
      </c>
      <c r="B3526" s="419">
        <v>91968</v>
      </c>
      <c r="C3526" s="420" t="s">
        <v>6190</v>
      </c>
      <c r="D3526" s="421" t="s">
        <v>843</v>
      </c>
      <c r="E3526" s="422">
        <v>45.120000000000005</v>
      </c>
      <c r="F3526" s="422">
        <v>40.909999999999997</v>
      </c>
      <c r="G3526" s="422">
        <v>86.03</v>
      </c>
    </row>
    <row r="3527" spans="1:7" ht="105">
      <c r="A3527" s="536" t="s">
        <v>7699</v>
      </c>
      <c r="B3527" s="419">
        <v>91985</v>
      </c>
      <c r="C3527" s="420" t="s">
        <v>6207</v>
      </c>
      <c r="D3527" s="421" t="s">
        <v>843</v>
      </c>
      <c r="E3527" s="422">
        <v>17.98</v>
      </c>
      <c r="F3527" s="422">
        <v>17.809999999999999</v>
      </c>
      <c r="G3527" s="422">
        <v>35.79</v>
      </c>
    </row>
    <row r="3528" spans="1:7" ht="105">
      <c r="A3528" s="536" t="s">
        <v>7699</v>
      </c>
      <c r="B3528" s="419">
        <v>91984</v>
      </c>
      <c r="C3528" s="420" t="s">
        <v>6206</v>
      </c>
      <c r="D3528" s="421" t="s">
        <v>843</v>
      </c>
      <c r="E3528" s="422">
        <v>10.7</v>
      </c>
      <c r="F3528" s="422">
        <v>11.48</v>
      </c>
      <c r="G3528" s="422">
        <v>22.18</v>
      </c>
    </row>
    <row r="3529" spans="1:7" ht="105">
      <c r="A3529" s="536" t="s">
        <v>7699</v>
      </c>
      <c r="B3529" s="419">
        <v>91989</v>
      </c>
      <c r="C3529" s="420" t="s">
        <v>6211</v>
      </c>
      <c r="D3529" s="421" t="s">
        <v>843</v>
      </c>
      <c r="E3529" s="422">
        <v>22.460000000000004</v>
      </c>
      <c r="F3529" s="422">
        <v>17.809999999999999</v>
      </c>
      <c r="G3529" s="422">
        <v>40.270000000000003</v>
      </c>
    </row>
    <row r="3530" spans="1:7" ht="105">
      <c r="A3530" s="536" t="s">
        <v>7699</v>
      </c>
      <c r="B3530" s="419">
        <v>91988</v>
      </c>
      <c r="C3530" s="420" t="s">
        <v>6210</v>
      </c>
      <c r="D3530" s="421" t="s">
        <v>843</v>
      </c>
      <c r="E3530" s="422">
        <v>15.19</v>
      </c>
      <c r="F3530" s="422">
        <v>11.47</v>
      </c>
      <c r="G3530" s="422">
        <v>26.66</v>
      </c>
    </row>
    <row r="3531" spans="1:7" ht="105">
      <c r="A3531" s="536" t="s">
        <v>7699</v>
      </c>
      <c r="B3531" s="419">
        <v>92023</v>
      </c>
      <c r="C3531" s="420" t="s">
        <v>6245</v>
      </c>
      <c r="D3531" s="421" t="s">
        <v>843</v>
      </c>
      <c r="E3531" s="422">
        <v>32.590000000000003</v>
      </c>
      <c r="F3531" s="422">
        <v>30.41</v>
      </c>
      <c r="G3531" s="422">
        <v>63</v>
      </c>
    </row>
    <row r="3532" spans="1:7" ht="105">
      <c r="A3532" s="536" t="s">
        <v>7699</v>
      </c>
      <c r="B3532" s="419">
        <v>92022</v>
      </c>
      <c r="C3532" s="420" t="s">
        <v>6244</v>
      </c>
      <c r="D3532" s="421" t="s">
        <v>843</v>
      </c>
      <c r="E3532" s="422">
        <v>25.330000000000002</v>
      </c>
      <c r="F3532" s="422">
        <v>24.06</v>
      </c>
      <c r="G3532" s="422">
        <v>49.39</v>
      </c>
    </row>
    <row r="3533" spans="1:7" ht="105">
      <c r="A3533" s="536" t="s">
        <v>7699</v>
      </c>
      <c r="B3533" s="419">
        <v>92025</v>
      </c>
      <c r="C3533" s="420" t="s">
        <v>6247</v>
      </c>
      <c r="D3533" s="421" t="s">
        <v>843</v>
      </c>
      <c r="E3533" s="422">
        <v>46.01</v>
      </c>
      <c r="F3533" s="422">
        <v>43.04</v>
      </c>
      <c r="G3533" s="422">
        <v>89.05</v>
      </c>
    </row>
    <row r="3534" spans="1:7" ht="105">
      <c r="A3534" s="536" t="s">
        <v>7699</v>
      </c>
      <c r="B3534" s="419">
        <v>92024</v>
      </c>
      <c r="C3534" s="420" t="s">
        <v>6246</v>
      </c>
      <c r="D3534" s="421" t="s">
        <v>843</v>
      </c>
      <c r="E3534" s="422">
        <v>38.739999999999995</v>
      </c>
      <c r="F3534" s="422">
        <v>36.700000000000003</v>
      </c>
      <c r="G3534" s="422">
        <v>75.44</v>
      </c>
    </row>
    <row r="3535" spans="1:7" ht="105">
      <c r="A3535" s="536" t="s">
        <v>7699</v>
      </c>
      <c r="B3535" s="419">
        <v>91957</v>
      </c>
      <c r="C3535" s="420" t="s">
        <v>6179</v>
      </c>
      <c r="D3535" s="421" t="s">
        <v>843</v>
      </c>
      <c r="E3535" s="422">
        <v>33.85</v>
      </c>
      <c r="F3535" s="422">
        <v>30.4</v>
      </c>
      <c r="G3535" s="422">
        <v>64.25</v>
      </c>
    </row>
    <row r="3536" spans="1:7" ht="105">
      <c r="A3536" s="536" t="s">
        <v>7699</v>
      </c>
      <c r="B3536" s="419">
        <v>91956</v>
      </c>
      <c r="C3536" s="420" t="s">
        <v>6178</v>
      </c>
      <c r="D3536" s="421" t="s">
        <v>843</v>
      </c>
      <c r="E3536" s="422">
        <v>26.580000000000002</v>
      </c>
      <c r="F3536" s="422">
        <v>24.06</v>
      </c>
      <c r="G3536" s="422">
        <v>50.64</v>
      </c>
    </row>
    <row r="3537" spans="1:7" ht="105">
      <c r="A3537" s="536" t="s">
        <v>7699</v>
      </c>
      <c r="B3537" s="419">
        <v>91963</v>
      </c>
      <c r="C3537" s="420" t="s">
        <v>6185</v>
      </c>
      <c r="D3537" s="421" t="s">
        <v>843</v>
      </c>
      <c r="E3537" s="422">
        <v>48.51</v>
      </c>
      <c r="F3537" s="422">
        <v>43.04</v>
      </c>
      <c r="G3537" s="422">
        <v>91.55</v>
      </c>
    </row>
    <row r="3538" spans="1:7" ht="105">
      <c r="A3538" s="536" t="s">
        <v>7699</v>
      </c>
      <c r="B3538" s="419">
        <v>91962</v>
      </c>
      <c r="C3538" s="420" t="s">
        <v>6184</v>
      </c>
      <c r="D3538" s="421" t="s">
        <v>843</v>
      </c>
      <c r="E3538" s="422">
        <v>41.239999999999995</v>
      </c>
      <c r="F3538" s="422">
        <v>36.700000000000003</v>
      </c>
      <c r="G3538" s="422">
        <v>77.94</v>
      </c>
    </row>
    <row r="3539" spans="1:7" ht="105">
      <c r="A3539" s="536" t="s">
        <v>7699</v>
      </c>
      <c r="B3539" s="419">
        <v>91953</v>
      </c>
      <c r="C3539" s="420" t="s">
        <v>6175</v>
      </c>
      <c r="D3539" s="421" t="s">
        <v>843</v>
      </c>
      <c r="E3539" s="422">
        <v>19.200000000000003</v>
      </c>
      <c r="F3539" s="422">
        <v>17.82</v>
      </c>
      <c r="G3539" s="422">
        <v>37.020000000000003</v>
      </c>
    </row>
    <row r="3540" spans="1:7" ht="105">
      <c r="A3540" s="536" t="s">
        <v>7699</v>
      </c>
      <c r="B3540" s="419">
        <v>91952</v>
      </c>
      <c r="C3540" s="420" t="s">
        <v>6174</v>
      </c>
      <c r="D3540" s="421" t="s">
        <v>843</v>
      </c>
      <c r="E3540" s="422">
        <v>11.93</v>
      </c>
      <c r="F3540" s="422">
        <v>11.48</v>
      </c>
      <c r="G3540" s="422">
        <v>23.41</v>
      </c>
    </row>
    <row r="3541" spans="1:7" ht="105">
      <c r="A3541" s="536" t="s">
        <v>7699</v>
      </c>
      <c r="B3541" s="419">
        <v>92035</v>
      </c>
      <c r="C3541" s="420" t="s">
        <v>6257</v>
      </c>
      <c r="D3541" s="421" t="s">
        <v>843</v>
      </c>
      <c r="E3541" s="422">
        <v>47.26</v>
      </c>
      <c r="F3541" s="422">
        <v>43.04</v>
      </c>
      <c r="G3541" s="422">
        <v>90.3</v>
      </c>
    </row>
    <row r="3542" spans="1:7" ht="105">
      <c r="A3542" s="536" t="s">
        <v>7699</v>
      </c>
      <c r="B3542" s="419">
        <v>92034</v>
      </c>
      <c r="C3542" s="420" t="s">
        <v>6256</v>
      </c>
      <c r="D3542" s="421" t="s">
        <v>843</v>
      </c>
      <c r="E3542" s="422">
        <v>39.979999999999997</v>
      </c>
      <c r="F3542" s="422">
        <v>36.71</v>
      </c>
      <c r="G3542" s="422">
        <v>76.69</v>
      </c>
    </row>
    <row r="3543" spans="1:7" ht="105">
      <c r="A3543" s="536" t="s">
        <v>7699</v>
      </c>
      <c r="B3543" s="419">
        <v>92027</v>
      </c>
      <c r="C3543" s="420" t="s">
        <v>6249</v>
      </c>
      <c r="D3543" s="421" t="s">
        <v>843</v>
      </c>
      <c r="E3543" s="422">
        <v>43.370000000000005</v>
      </c>
      <c r="F3543" s="422">
        <v>38.83</v>
      </c>
      <c r="G3543" s="422">
        <v>82.2</v>
      </c>
    </row>
    <row r="3544" spans="1:7" ht="105">
      <c r="A3544" s="536" t="s">
        <v>7699</v>
      </c>
      <c r="B3544" s="419">
        <v>92026</v>
      </c>
      <c r="C3544" s="420" t="s">
        <v>6248</v>
      </c>
      <c r="D3544" s="421" t="s">
        <v>843</v>
      </c>
      <c r="E3544" s="422">
        <v>36.1</v>
      </c>
      <c r="F3544" s="422">
        <v>32.49</v>
      </c>
      <c r="G3544" s="422">
        <v>68.59</v>
      </c>
    </row>
    <row r="3545" spans="1:7" ht="105">
      <c r="A3545" s="536" t="s">
        <v>7699</v>
      </c>
      <c r="B3545" s="419">
        <v>91965</v>
      </c>
      <c r="C3545" s="420" t="s">
        <v>6187</v>
      </c>
      <c r="D3545" s="421" t="s">
        <v>843</v>
      </c>
      <c r="E3545" s="422">
        <v>44.63</v>
      </c>
      <c r="F3545" s="422">
        <v>38.82</v>
      </c>
      <c r="G3545" s="422">
        <v>83.45</v>
      </c>
    </row>
    <row r="3546" spans="1:7" ht="105">
      <c r="A3546" s="536" t="s">
        <v>7699</v>
      </c>
      <c r="B3546" s="419">
        <v>91964</v>
      </c>
      <c r="C3546" s="420" t="s">
        <v>6186</v>
      </c>
      <c r="D3546" s="421" t="s">
        <v>843</v>
      </c>
      <c r="E3546" s="422">
        <v>37.360000000000007</v>
      </c>
      <c r="F3546" s="422">
        <v>32.479999999999997</v>
      </c>
      <c r="G3546" s="422">
        <v>69.84</v>
      </c>
    </row>
    <row r="3547" spans="1:7" ht="105">
      <c r="A3547" s="536" t="s">
        <v>7699</v>
      </c>
      <c r="B3547" s="419">
        <v>91973</v>
      </c>
      <c r="C3547" s="420" t="s">
        <v>6195</v>
      </c>
      <c r="D3547" s="421" t="s">
        <v>843</v>
      </c>
      <c r="E3547" s="422">
        <v>64.259999999999991</v>
      </c>
      <c r="F3547" s="422">
        <v>52.93</v>
      </c>
      <c r="G3547" s="422">
        <v>117.19</v>
      </c>
    </row>
    <row r="3548" spans="1:7" ht="105">
      <c r="A3548" s="536" t="s">
        <v>7699</v>
      </c>
      <c r="B3548" s="419">
        <v>91972</v>
      </c>
      <c r="C3548" s="420" t="s">
        <v>6194</v>
      </c>
      <c r="D3548" s="421" t="s">
        <v>843</v>
      </c>
      <c r="E3548" s="422">
        <v>52.170000000000009</v>
      </c>
      <c r="F3548" s="422">
        <v>45.51</v>
      </c>
      <c r="G3548" s="422">
        <v>97.68</v>
      </c>
    </row>
    <row r="3549" spans="1:7" ht="105">
      <c r="A3549" s="536" t="s">
        <v>7699</v>
      </c>
      <c r="B3549" s="419">
        <v>91959</v>
      </c>
      <c r="C3549" s="420" t="s">
        <v>6181</v>
      </c>
      <c r="D3549" s="421" t="s">
        <v>843</v>
      </c>
      <c r="E3549" s="422">
        <v>29.99</v>
      </c>
      <c r="F3549" s="422">
        <v>26.24</v>
      </c>
      <c r="G3549" s="422">
        <v>56.23</v>
      </c>
    </row>
    <row r="3550" spans="1:7" ht="105">
      <c r="A3550" s="536" t="s">
        <v>7699</v>
      </c>
      <c r="B3550" s="419">
        <v>91958</v>
      </c>
      <c r="C3550" s="420" t="s">
        <v>6180</v>
      </c>
      <c r="D3550" s="421" t="s">
        <v>843</v>
      </c>
      <c r="E3550" s="422">
        <v>22.709999999999997</v>
      </c>
      <c r="F3550" s="422">
        <v>19.91</v>
      </c>
      <c r="G3550" s="422">
        <v>42.62</v>
      </c>
    </row>
    <row r="3551" spans="1:7" ht="105">
      <c r="A3551" s="536" t="s">
        <v>7699</v>
      </c>
      <c r="B3551" s="419">
        <v>91971</v>
      </c>
      <c r="C3551" s="420" t="s">
        <v>6193</v>
      </c>
      <c r="D3551" s="421" t="s">
        <v>843</v>
      </c>
      <c r="E3551" s="422">
        <v>60.339999999999996</v>
      </c>
      <c r="F3551" s="422">
        <v>48.68</v>
      </c>
      <c r="G3551" s="422">
        <v>109.02</v>
      </c>
    </row>
    <row r="3552" spans="1:7" ht="105">
      <c r="A3552" s="536" t="s">
        <v>7699</v>
      </c>
      <c r="B3552" s="419">
        <v>91970</v>
      </c>
      <c r="C3552" s="420" t="s">
        <v>6192</v>
      </c>
      <c r="D3552" s="421" t="s">
        <v>843</v>
      </c>
      <c r="E3552" s="422">
        <v>48.24</v>
      </c>
      <c r="F3552" s="422">
        <v>41.27</v>
      </c>
      <c r="G3552" s="422">
        <v>89.51</v>
      </c>
    </row>
    <row r="3553" spans="1:7" ht="105">
      <c r="A3553" s="536" t="s">
        <v>7699</v>
      </c>
      <c r="B3553" s="419">
        <v>91967</v>
      </c>
      <c r="C3553" s="420" t="s">
        <v>6189</v>
      </c>
      <c r="D3553" s="421" t="s">
        <v>843</v>
      </c>
      <c r="E3553" s="422">
        <v>40.75</v>
      </c>
      <c r="F3553" s="422">
        <v>34.67</v>
      </c>
      <c r="G3553" s="422">
        <v>75.42</v>
      </c>
    </row>
    <row r="3554" spans="1:7" ht="105">
      <c r="A3554" s="536" t="s">
        <v>7699</v>
      </c>
      <c r="B3554" s="419">
        <v>91966</v>
      </c>
      <c r="C3554" s="420" t="s">
        <v>6188</v>
      </c>
      <c r="D3554" s="421" t="s">
        <v>843</v>
      </c>
      <c r="E3554" s="422">
        <v>33.480000000000004</v>
      </c>
      <c r="F3554" s="422">
        <v>28.33</v>
      </c>
      <c r="G3554" s="422">
        <v>61.81</v>
      </c>
    </row>
    <row r="3555" spans="1:7" ht="105">
      <c r="A3555" s="536" t="s">
        <v>7699</v>
      </c>
      <c r="B3555" s="419">
        <v>91975</v>
      </c>
      <c r="C3555" s="420" t="s">
        <v>6197</v>
      </c>
      <c r="D3555" s="421" t="s">
        <v>843</v>
      </c>
      <c r="E3555" s="422">
        <v>56.470000000000006</v>
      </c>
      <c r="F3555" s="422">
        <v>44.46</v>
      </c>
      <c r="G3555" s="422">
        <v>100.93</v>
      </c>
    </row>
    <row r="3556" spans="1:7" ht="105">
      <c r="A3556" s="536" t="s">
        <v>7699</v>
      </c>
      <c r="B3556" s="419">
        <v>91974</v>
      </c>
      <c r="C3556" s="420" t="s">
        <v>6196</v>
      </c>
      <c r="D3556" s="421" t="s">
        <v>843</v>
      </c>
      <c r="E3556" s="422">
        <v>44.38</v>
      </c>
      <c r="F3556" s="422">
        <v>37.04</v>
      </c>
      <c r="G3556" s="422">
        <v>81.42</v>
      </c>
    </row>
    <row r="3557" spans="1:7" ht="105">
      <c r="A3557" s="536" t="s">
        <v>7699</v>
      </c>
      <c r="B3557" s="419">
        <v>91977</v>
      </c>
      <c r="C3557" s="420" t="s">
        <v>6199</v>
      </c>
      <c r="D3557" s="421" t="s">
        <v>843</v>
      </c>
      <c r="E3557" s="422">
        <v>78.040000000000006</v>
      </c>
      <c r="F3557" s="422">
        <v>61.36</v>
      </c>
      <c r="G3557" s="422">
        <v>139.4</v>
      </c>
    </row>
    <row r="3558" spans="1:7" ht="105">
      <c r="A3558" s="536" t="s">
        <v>7699</v>
      </c>
      <c r="B3558" s="419">
        <v>91976</v>
      </c>
      <c r="C3558" s="420" t="s">
        <v>6198</v>
      </c>
      <c r="D3558" s="421" t="s">
        <v>843</v>
      </c>
      <c r="E3558" s="422">
        <v>65.94</v>
      </c>
      <c r="F3558" s="422">
        <v>53.95</v>
      </c>
      <c r="G3558" s="422">
        <v>119.89</v>
      </c>
    </row>
    <row r="3559" spans="1:7" ht="105">
      <c r="A3559" s="536" t="s">
        <v>7699</v>
      </c>
      <c r="B3559" s="419">
        <v>91874</v>
      </c>
      <c r="C3559" s="420" t="s">
        <v>6101</v>
      </c>
      <c r="D3559" s="421" t="s">
        <v>843</v>
      </c>
      <c r="E3559" s="422">
        <v>3.5700000000000003</v>
      </c>
      <c r="F3559" s="422">
        <v>5.99</v>
      </c>
      <c r="G3559" s="422">
        <v>9.56</v>
      </c>
    </row>
    <row r="3560" spans="1:7" ht="105">
      <c r="A3560" s="536" t="s">
        <v>7699</v>
      </c>
      <c r="B3560" s="419">
        <v>91878</v>
      </c>
      <c r="C3560" s="420" t="s">
        <v>6105</v>
      </c>
      <c r="D3560" s="421" t="s">
        <v>843</v>
      </c>
      <c r="E3560" s="422">
        <v>3.0300000000000002</v>
      </c>
      <c r="F3560" s="422">
        <v>4.55</v>
      </c>
      <c r="G3560" s="422">
        <v>7.58</v>
      </c>
    </row>
    <row r="3561" spans="1:7" ht="105">
      <c r="A3561" s="536" t="s">
        <v>7699</v>
      </c>
      <c r="B3561" s="419">
        <v>91882</v>
      </c>
      <c r="C3561" s="420" t="s">
        <v>6109</v>
      </c>
      <c r="D3561" s="421" t="s">
        <v>843</v>
      </c>
      <c r="E3561" s="422">
        <v>4.7000000000000011</v>
      </c>
      <c r="F3561" s="422">
        <v>8.9499999999999993</v>
      </c>
      <c r="G3561" s="422">
        <v>13.65</v>
      </c>
    </row>
    <row r="3562" spans="1:7" ht="105">
      <c r="A3562" s="536" t="s">
        <v>7699</v>
      </c>
      <c r="B3562" s="419">
        <v>91875</v>
      </c>
      <c r="C3562" s="420" t="s">
        <v>6102</v>
      </c>
      <c r="D3562" s="421" t="s">
        <v>843</v>
      </c>
      <c r="E3562" s="422">
        <v>4.4899999999999993</v>
      </c>
      <c r="F3562" s="422">
        <v>6.78</v>
      </c>
      <c r="G3562" s="422">
        <v>11.27</v>
      </c>
    </row>
    <row r="3563" spans="1:7" ht="105">
      <c r="A3563" s="536" t="s">
        <v>7699</v>
      </c>
      <c r="B3563" s="419">
        <v>91879</v>
      </c>
      <c r="C3563" s="420" t="s">
        <v>6106</v>
      </c>
      <c r="D3563" s="421" t="s">
        <v>843</v>
      </c>
      <c r="E3563" s="422">
        <v>3.9500000000000011</v>
      </c>
      <c r="F3563" s="422">
        <v>5.35</v>
      </c>
      <c r="G3563" s="422">
        <v>9.3000000000000007</v>
      </c>
    </row>
    <row r="3564" spans="1:7" ht="105">
      <c r="A3564" s="536" t="s">
        <v>7699</v>
      </c>
      <c r="B3564" s="419">
        <v>91884</v>
      </c>
      <c r="C3564" s="420" t="s">
        <v>6110</v>
      </c>
      <c r="D3564" s="421" t="s">
        <v>843</v>
      </c>
      <c r="E3564" s="422">
        <v>5.6199999999999992</v>
      </c>
      <c r="F3564" s="422">
        <v>9.75</v>
      </c>
      <c r="G3564" s="422">
        <v>15.37</v>
      </c>
    </row>
    <row r="3565" spans="1:7" ht="105">
      <c r="A3565" s="536" t="s">
        <v>7699</v>
      </c>
      <c r="B3565" s="419">
        <v>91876</v>
      </c>
      <c r="C3565" s="420" t="s">
        <v>6103</v>
      </c>
      <c r="D3565" s="421" t="s">
        <v>843</v>
      </c>
      <c r="E3565" s="422">
        <v>5.6999999999999993</v>
      </c>
      <c r="F3565" s="422">
        <v>7.91</v>
      </c>
      <c r="G3565" s="422">
        <v>13.61</v>
      </c>
    </row>
    <row r="3566" spans="1:7" ht="105">
      <c r="A3566" s="536" t="s">
        <v>7699</v>
      </c>
      <c r="B3566" s="419">
        <v>91880</v>
      </c>
      <c r="C3566" s="420" t="s">
        <v>6107</v>
      </c>
      <c r="D3566" s="421" t="s">
        <v>843</v>
      </c>
      <c r="E3566" s="422">
        <v>5.1700000000000008</v>
      </c>
      <c r="F3566" s="422">
        <v>6.47</v>
      </c>
      <c r="G3566" s="422">
        <v>11.64</v>
      </c>
    </row>
    <row r="3567" spans="1:7" ht="105">
      <c r="A3567" s="536" t="s">
        <v>7699</v>
      </c>
      <c r="B3567" s="419">
        <v>91885</v>
      </c>
      <c r="C3567" s="420" t="s">
        <v>6111</v>
      </c>
      <c r="D3567" s="421" t="s">
        <v>843</v>
      </c>
      <c r="E3567" s="422">
        <v>6.8100000000000005</v>
      </c>
      <c r="F3567" s="422">
        <v>10.83</v>
      </c>
      <c r="G3567" s="422">
        <v>17.64</v>
      </c>
    </row>
    <row r="3568" spans="1:7" ht="105">
      <c r="A3568" s="536" t="s">
        <v>7699</v>
      </c>
      <c r="B3568" s="419">
        <v>91877</v>
      </c>
      <c r="C3568" s="420" t="s">
        <v>6104</v>
      </c>
      <c r="D3568" s="421" t="s">
        <v>843</v>
      </c>
      <c r="E3568" s="422">
        <v>7.6999999999999993</v>
      </c>
      <c r="F3568" s="422">
        <v>9.1999999999999993</v>
      </c>
      <c r="G3568" s="422">
        <v>16.899999999999999</v>
      </c>
    </row>
    <row r="3569" spans="1:7" ht="105">
      <c r="A3569" s="536" t="s">
        <v>7699</v>
      </c>
      <c r="B3569" s="419">
        <v>91881</v>
      </c>
      <c r="C3569" s="420" t="s">
        <v>6108</v>
      </c>
      <c r="D3569" s="421" t="s">
        <v>843</v>
      </c>
      <c r="E3569" s="422">
        <v>7.15</v>
      </c>
      <c r="F3569" s="422">
        <v>7.77</v>
      </c>
      <c r="G3569" s="422">
        <v>14.92</v>
      </c>
    </row>
    <row r="3570" spans="1:7" ht="105">
      <c r="A3570" s="536" t="s">
        <v>7699</v>
      </c>
      <c r="B3570" s="419">
        <v>91886</v>
      </c>
      <c r="C3570" s="420" t="s">
        <v>6112</v>
      </c>
      <c r="D3570" s="421" t="s">
        <v>843</v>
      </c>
      <c r="E3570" s="422">
        <v>8.7700000000000014</v>
      </c>
      <c r="F3570" s="422">
        <v>12.08</v>
      </c>
      <c r="G3570" s="422">
        <v>20.85</v>
      </c>
    </row>
    <row r="3571" spans="1:7" ht="105">
      <c r="A3571" s="536" t="s">
        <v>7699</v>
      </c>
      <c r="B3571" s="419">
        <v>91945</v>
      </c>
      <c r="C3571" s="420" t="s">
        <v>6168</v>
      </c>
      <c r="D3571" s="421" t="s">
        <v>843</v>
      </c>
      <c r="E3571" s="422">
        <v>8.370000000000001</v>
      </c>
      <c r="F3571" s="422">
        <v>9.25</v>
      </c>
      <c r="G3571" s="422">
        <v>17.62</v>
      </c>
    </row>
    <row r="3572" spans="1:7" ht="105">
      <c r="A3572" s="536" t="s">
        <v>7699</v>
      </c>
      <c r="B3572" s="419">
        <v>91947</v>
      </c>
      <c r="C3572" s="420" t="s">
        <v>6170</v>
      </c>
      <c r="D3572" s="421" t="s">
        <v>843</v>
      </c>
      <c r="E3572" s="422">
        <v>6.59</v>
      </c>
      <c r="F3572" s="422">
        <v>4.5</v>
      </c>
      <c r="G3572" s="422">
        <v>11.09</v>
      </c>
    </row>
    <row r="3573" spans="1:7" ht="105">
      <c r="A3573" s="536" t="s">
        <v>7699</v>
      </c>
      <c r="B3573" s="419">
        <v>91946</v>
      </c>
      <c r="C3573" s="420" t="s">
        <v>6169</v>
      </c>
      <c r="D3573" s="421" t="s">
        <v>843</v>
      </c>
      <c r="E3573" s="422">
        <v>7.2799999999999994</v>
      </c>
      <c r="F3573" s="422">
        <v>6.33</v>
      </c>
      <c r="G3573" s="422">
        <v>13.61</v>
      </c>
    </row>
    <row r="3574" spans="1:7" ht="105">
      <c r="A3574" s="536" t="s">
        <v>7699</v>
      </c>
      <c r="B3574" s="419">
        <v>91949</v>
      </c>
      <c r="C3574" s="420" t="s">
        <v>6171</v>
      </c>
      <c r="D3574" s="421" t="s">
        <v>843</v>
      </c>
      <c r="E3574" s="422">
        <v>13.43</v>
      </c>
      <c r="F3574" s="422">
        <v>10.98</v>
      </c>
      <c r="G3574" s="422">
        <v>24.41</v>
      </c>
    </row>
    <row r="3575" spans="1:7" ht="105">
      <c r="A3575" s="536" t="s">
        <v>7699</v>
      </c>
      <c r="B3575" s="419">
        <v>91951</v>
      </c>
      <c r="C3575" s="420" t="s">
        <v>6173</v>
      </c>
      <c r="D3575" s="421" t="s">
        <v>843</v>
      </c>
      <c r="E3575" s="422">
        <v>11.280000000000001</v>
      </c>
      <c r="F3575" s="422">
        <v>5.29</v>
      </c>
      <c r="G3575" s="422">
        <v>16.57</v>
      </c>
    </row>
    <row r="3576" spans="1:7" ht="105">
      <c r="A3576" s="536" t="s">
        <v>7699</v>
      </c>
      <c r="B3576" s="419">
        <v>91950</v>
      </c>
      <c r="C3576" s="420" t="s">
        <v>6172</v>
      </c>
      <c r="D3576" s="421" t="s">
        <v>843</v>
      </c>
      <c r="E3576" s="422">
        <v>12.100000000000001</v>
      </c>
      <c r="F3576" s="422">
        <v>7.41</v>
      </c>
      <c r="G3576" s="422">
        <v>19.510000000000002</v>
      </c>
    </row>
    <row r="3577" spans="1:7" ht="105">
      <c r="A3577" s="536" t="s">
        <v>7699</v>
      </c>
      <c r="B3577" s="419">
        <v>91992</v>
      </c>
      <c r="C3577" s="420" t="s">
        <v>6214</v>
      </c>
      <c r="D3577" s="421" t="s">
        <v>843</v>
      </c>
      <c r="E3577" s="422">
        <v>25.440000000000005</v>
      </c>
      <c r="F3577" s="422">
        <v>31.65</v>
      </c>
      <c r="G3577" s="422">
        <v>57.09</v>
      </c>
    </row>
    <row r="3578" spans="1:7" ht="105">
      <c r="A3578" s="536" t="s">
        <v>7699</v>
      </c>
      <c r="B3578" s="419">
        <v>91990</v>
      </c>
      <c r="C3578" s="420" t="s">
        <v>6212</v>
      </c>
      <c r="D3578" s="421" t="s">
        <v>843</v>
      </c>
      <c r="E3578" s="422">
        <v>18.179999999999996</v>
      </c>
      <c r="F3578" s="422">
        <v>25.3</v>
      </c>
      <c r="G3578" s="422">
        <v>43.48</v>
      </c>
    </row>
    <row r="3579" spans="1:7" ht="105">
      <c r="A3579" s="536" t="s">
        <v>7699</v>
      </c>
      <c r="B3579" s="419">
        <v>91993</v>
      </c>
      <c r="C3579" s="420" t="s">
        <v>6215</v>
      </c>
      <c r="D3579" s="421" t="s">
        <v>843</v>
      </c>
      <c r="E3579" s="422">
        <v>27.869999999999997</v>
      </c>
      <c r="F3579" s="422">
        <v>31.64</v>
      </c>
      <c r="G3579" s="422">
        <v>59.51</v>
      </c>
    </row>
    <row r="3580" spans="1:7" ht="105">
      <c r="A3580" s="536" t="s">
        <v>7699</v>
      </c>
      <c r="B3580" s="419">
        <v>91991</v>
      </c>
      <c r="C3580" s="420" t="s">
        <v>6213</v>
      </c>
      <c r="D3580" s="421" t="s">
        <v>843</v>
      </c>
      <c r="E3580" s="422">
        <v>20.599999999999998</v>
      </c>
      <c r="F3580" s="422">
        <v>25.3</v>
      </c>
      <c r="G3580" s="422">
        <v>45.9</v>
      </c>
    </row>
    <row r="3581" spans="1:7" ht="105">
      <c r="A3581" s="536" t="s">
        <v>7699</v>
      </c>
      <c r="B3581" s="419">
        <v>92000</v>
      </c>
      <c r="C3581" s="420" t="s">
        <v>6222</v>
      </c>
      <c r="D3581" s="421" t="s">
        <v>843</v>
      </c>
      <c r="E3581" s="422">
        <v>20.439999999999998</v>
      </c>
      <c r="F3581" s="422">
        <v>18.32</v>
      </c>
      <c r="G3581" s="422">
        <v>38.76</v>
      </c>
    </row>
    <row r="3582" spans="1:7" ht="105">
      <c r="A3582" s="536" t="s">
        <v>7699</v>
      </c>
      <c r="B3582" s="419">
        <v>91998</v>
      </c>
      <c r="C3582" s="420" t="s">
        <v>6220</v>
      </c>
      <c r="D3582" s="421" t="s">
        <v>843</v>
      </c>
      <c r="E3582" s="422">
        <v>13.169999999999998</v>
      </c>
      <c r="F3582" s="422">
        <v>11.98</v>
      </c>
      <c r="G3582" s="422">
        <v>25.15</v>
      </c>
    </row>
    <row r="3583" spans="1:7" ht="105">
      <c r="A3583" s="536" t="s">
        <v>7699</v>
      </c>
      <c r="B3583" s="419">
        <v>92001</v>
      </c>
      <c r="C3583" s="420" t="s">
        <v>6223</v>
      </c>
      <c r="D3583" s="421" t="s">
        <v>843</v>
      </c>
      <c r="E3583" s="422">
        <v>22.86</v>
      </c>
      <c r="F3583" s="422">
        <v>18.32</v>
      </c>
      <c r="G3583" s="422">
        <v>41.18</v>
      </c>
    </row>
    <row r="3584" spans="1:7" ht="105">
      <c r="A3584" s="536" t="s">
        <v>7699</v>
      </c>
      <c r="B3584" s="419">
        <v>91999</v>
      </c>
      <c r="C3584" s="420" t="s">
        <v>6221</v>
      </c>
      <c r="D3584" s="421" t="s">
        <v>843</v>
      </c>
      <c r="E3584" s="422">
        <v>15.58</v>
      </c>
      <c r="F3584" s="422">
        <v>11.99</v>
      </c>
      <c r="G3584" s="422">
        <v>27.57</v>
      </c>
    </row>
    <row r="3585" spans="1:7" ht="105">
      <c r="A3585" s="536" t="s">
        <v>7699</v>
      </c>
      <c r="B3585" s="419">
        <v>92008</v>
      </c>
      <c r="C3585" s="420" t="s">
        <v>6230</v>
      </c>
      <c r="D3585" s="421" t="s">
        <v>843</v>
      </c>
      <c r="E3585" s="422">
        <v>32.429999999999993</v>
      </c>
      <c r="F3585" s="422">
        <v>27.19</v>
      </c>
      <c r="G3585" s="422">
        <v>59.62</v>
      </c>
    </row>
    <row r="3586" spans="1:7" ht="105">
      <c r="A3586" s="536" t="s">
        <v>7699</v>
      </c>
      <c r="B3586" s="419">
        <v>92006</v>
      </c>
      <c r="C3586" s="420" t="s">
        <v>6228</v>
      </c>
      <c r="D3586" s="421" t="s">
        <v>843</v>
      </c>
      <c r="E3586" s="422">
        <v>25.159999999999997</v>
      </c>
      <c r="F3586" s="422">
        <v>20.85</v>
      </c>
      <c r="G3586" s="422">
        <v>46.01</v>
      </c>
    </row>
    <row r="3587" spans="1:7" ht="105">
      <c r="A3587" s="536" t="s">
        <v>7699</v>
      </c>
      <c r="B3587" s="419">
        <v>92009</v>
      </c>
      <c r="C3587" s="420" t="s">
        <v>6231</v>
      </c>
      <c r="D3587" s="421" t="s">
        <v>843</v>
      </c>
      <c r="E3587" s="422">
        <v>37.279999999999994</v>
      </c>
      <c r="F3587" s="422">
        <v>27.18</v>
      </c>
      <c r="G3587" s="422">
        <v>64.459999999999994</v>
      </c>
    </row>
    <row r="3588" spans="1:7" ht="105">
      <c r="A3588" s="536" t="s">
        <v>7699</v>
      </c>
      <c r="B3588" s="419">
        <v>92007</v>
      </c>
      <c r="C3588" s="420" t="s">
        <v>6229</v>
      </c>
      <c r="D3588" s="421" t="s">
        <v>843</v>
      </c>
      <c r="E3588" s="422">
        <v>30.01</v>
      </c>
      <c r="F3588" s="422">
        <v>20.84</v>
      </c>
      <c r="G3588" s="422">
        <v>50.85</v>
      </c>
    </row>
    <row r="3589" spans="1:7" ht="105">
      <c r="A3589" s="536" t="s">
        <v>7699</v>
      </c>
      <c r="B3589" s="419">
        <v>92016</v>
      </c>
      <c r="C3589" s="420" t="s">
        <v>6238</v>
      </c>
      <c r="D3589" s="421" t="s">
        <v>843</v>
      </c>
      <c r="E3589" s="422">
        <v>44.44</v>
      </c>
      <c r="F3589" s="422">
        <v>36.049999999999997</v>
      </c>
      <c r="G3589" s="422">
        <v>80.489999999999995</v>
      </c>
    </row>
    <row r="3590" spans="1:7" ht="105">
      <c r="A3590" s="536" t="s">
        <v>7699</v>
      </c>
      <c r="B3590" s="419">
        <v>92014</v>
      </c>
      <c r="C3590" s="420" t="s">
        <v>6236</v>
      </c>
      <c r="D3590" s="421" t="s">
        <v>843</v>
      </c>
      <c r="E3590" s="422">
        <v>37.159999999999997</v>
      </c>
      <c r="F3590" s="422">
        <v>29.72</v>
      </c>
      <c r="G3590" s="422">
        <v>66.88</v>
      </c>
    </row>
    <row r="3591" spans="1:7" ht="105">
      <c r="A3591" s="536" t="s">
        <v>7699</v>
      </c>
      <c r="B3591" s="419">
        <v>92017</v>
      </c>
      <c r="C3591" s="420" t="s">
        <v>6239</v>
      </c>
      <c r="D3591" s="421" t="s">
        <v>843</v>
      </c>
      <c r="E3591" s="422">
        <v>51.7</v>
      </c>
      <c r="F3591" s="422">
        <v>36.049999999999997</v>
      </c>
      <c r="G3591" s="422">
        <v>87.75</v>
      </c>
    </row>
    <row r="3592" spans="1:7" ht="105">
      <c r="A3592" s="536" t="s">
        <v>7699</v>
      </c>
      <c r="B3592" s="419">
        <v>92015</v>
      </c>
      <c r="C3592" s="420" t="s">
        <v>6237</v>
      </c>
      <c r="D3592" s="421" t="s">
        <v>843</v>
      </c>
      <c r="E3592" s="422">
        <v>44.42</v>
      </c>
      <c r="F3592" s="422">
        <v>29.72</v>
      </c>
      <c r="G3592" s="422">
        <v>74.14</v>
      </c>
    </row>
    <row r="3593" spans="1:7" ht="105">
      <c r="A3593" s="536" t="s">
        <v>7699</v>
      </c>
      <c r="B3593" s="419">
        <v>92019</v>
      </c>
      <c r="C3593" s="420" t="s">
        <v>6241</v>
      </c>
      <c r="D3593" s="421" t="s">
        <v>843</v>
      </c>
      <c r="E3593" s="422">
        <v>61.46</v>
      </c>
      <c r="F3593" s="422">
        <v>46.54</v>
      </c>
      <c r="G3593" s="422">
        <v>108</v>
      </c>
    </row>
    <row r="3594" spans="1:7" ht="105">
      <c r="A3594" s="536" t="s">
        <v>7699</v>
      </c>
      <c r="B3594" s="419">
        <v>92018</v>
      </c>
      <c r="C3594" s="420" t="s">
        <v>6240</v>
      </c>
      <c r="D3594" s="421" t="s">
        <v>843</v>
      </c>
      <c r="E3594" s="422">
        <v>49.359999999999992</v>
      </c>
      <c r="F3594" s="422">
        <v>39.130000000000003</v>
      </c>
      <c r="G3594" s="422">
        <v>88.49</v>
      </c>
    </row>
    <row r="3595" spans="1:7" ht="105">
      <c r="A3595" s="536" t="s">
        <v>7699</v>
      </c>
      <c r="B3595" s="419">
        <v>92021</v>
      </c>
      <c r="C3595" s="420" t="s">
        <v>6243</v>
      </c>
      <c r="D3595" s="421" t="s">
        <v>843</v>
      </c>
      <c r="E3595" s="422">
        <v>85.52</v>
      </c>
      <c r="F3595" s="422">
        <v>64.540000000000006</v>
      </c>
      <c r="G3595" s="422">
        <v>150.06</v>
      </c>
    </row>
    <row r="3596" spans="1:7" ht="105">
      <c r="A3596" s="536" t="s">
        <v>7699</v>
      </c>
      <c r="B3596" s="419">
        <v>92020</v>
      </c>
      <c r="C3596" s="420" t="s">
        <v>6242</v>
      </c>
      <c r="D3596" s="421" t="s">
        <v>843</v>
      </c>
      <c r="E3596" s="422">
        <v>73.440000000000012</v>
      </c>
      <c r="F3596" s="422">
        <v>57.11</v>
      </c>
      <c r="G3596" s="422">
        <v>130.55000000000001</v>
      </c>
    </row>
    <row r="3597" spans="1:7" ht="105">
      <c r="A3597" s="536" t="s">
        <v>7699</v>
      </c>
      <c r="B3597" s="419">
        <v>91996</v>
      </c>
      <c r="C3597" s="420" t="s">
        <v>6218</v>
      </c>
      <c r="D3597" s="421" t="s">
        <v>843</v>
      </c>
      <c r="E3597" s="422">
        <v>21.83</v>
      </c>
      <c r="F3597" s="422">
        <v>22.04</v>
      </c>
      <c r="G3597" s="422">
        <v>43.87</v>
      </c>
    </row>
    <row r="3598" spans="1:7" ht="105">
      <c r="A3598" s="536" t="s">
        <v>7699</v>
      </c>
      <c r="B3598" s="419">
        <v>91994</v>
      </c>
      <c r="C3598" s="420" t="s">
        <v>6216</v>
      </c>
      <c r="D3598" s="421" t="s">
        <v>843</v>
      </c>
      <c r="E3598" s="422">
        <v>14.570000000000002</v>
      </c>
      <c r="F3598" s="422">
        <v>15.69</v>
      </c>
      <c r="G3598" s="422">
        <v>30.26</v>
      </c>
    </row>
    <row r="3599" spans="1:7" ht="105">
      <c r="A3599" s="536" t="s">
        <v>7699</v>
      </c>
      <c r="B3599" s="419">
        <v>91997</v>
      </c>
      <c r="C3599" s="420" t="s">
        <v>6219</v>
      </c>
      <c r="D3599" s="421" t="s">
        <v>843</v>
      </c>
      <c r="E3599" s="422">
        <v>24.259999999999998</v>
      </c>
      <c r="F3599" s="422">
        <v>22.03</v>
      </c>
      <c r="G3599" s="422">
        <v>46.29</v>
      </c>
    </row>
    <row r="3600" spans="1:7" ht="105">
      <c r="A3600" s="536" t="s">
        <v>7699</v>
      </c>
      <c r="B3600" s="419">
        <v>91995</v>
      </c>
      <c r="C3600" s="420" t="s">
        <v>6217</v>
      </c>
      <c r="D3600" s="421" t="s">
        <v>843</v>
      </c>
      <c r="E3600" s="422">
        <v>16.990000000000002</v>
      </c>
      <c r="F3600" s="422">
        <v>15.69</v>
      </c>
      <c r="G3600" s="422">
        <v>32.68</v>
      </c>
    </row>
    <row r="3601" spans="1:7" ht="105">
      <c r="A3601" s="536" t="s">
        <v>7699</v>
      </c>
      <c r="B3601" s="419">
        <v>92004</v>
      </c>
      <c r="C3601" s="420" t="s">
        <v>6226</v>
      </c>
      <c r="D3601" s="421" t="s">
        <v>843</v>
      </c>
      <c r="E3601" s="422">
        <v>35.229999999999997</v>
      </c>
      <c r="F3601" s="422">
        <v>34.68</v>
      </c>
      <c r="G3601" s="422">
        <v>69.91</v>
      </c>
    </row>
    <row r="3602" spans="1:7" ht="105">
      <c r="A3602" s="536" t="s">
        <v>7699</v>
      </c>
      <c r="B3602" s="419">
        <v>92002</v>
      </c>
      <c r="C3602" s="420" t="s">
        <v>6224</v>
      </c>
      <c r="D3602" s="421" t="s">
        <v>843</v>
      </c>
      <c r="E3602" s="422">
        <v>27.959999999999997</v>
      </c>
      <c r="F3602" s="422">
        <v>28.34</v>
      </c>
      <c r="G3602" s="422">
        <v>56.3</v>
      </c>
    </row>
    <row r="3603" spans="1:7" ht="105">
      <c r="A3603" s="536" t="s">
        <v>7699</v>
      </c>
      <c r="B3603" s="419">
        <v>92005</v>
      </c>
      <c r="C3603" s="420" t="s">
        <v>6227</v>
      </c>
      <c r="D3603" s="421" t="s">
        <v>843</v>
      </c>
      <c r="E3603" s="422">
        <v>40.08</v>
      </c>
      <c r="F3603" s="422">
        <v>34.67</v>
      </c>
      <c r="G3603" s="422">
        <v>74.75</v>
      </c>
    </row>
    <row r="3604" spans="1:7" ht="105">
      <c r="A3604" s="536" t="s">
        <v>7699</v>
      </c>
      <c r="B3604" s="419">
        <v>92003</v>
      </c>
      <c r="C3604" s="420" t="s">
        <v>6225</v>
      </c>
      <c r="D3604" s="421" t="s">
        <v>843</v>
      </c>
      <c r="E3604" s="422">
        <v>32.81</v>
      </c>
      <c r="F3604" s="422">
        <v>28.33</v>
      </c>
      <c r="G3604" s="422">
        <v>61.14</v>
      </c>
    </row>
    <row r="3605" spans="1:7" ht="105">
      <c r="A3605" s="536" t="s">
        <v>7699</v>
      </c>
      <c r="B3605" s="419">
        <v>92012</v>
      </c>
      <c r="C3605" s="420" t="s">
        <v>6234</v>
      </c>
      <c r="D3605" s="421" t="s">
        <v>843</v>
      </c>
      <c r="E3605" s="422">
        <v>48.63</v>
      </c>
      <c r="F3605" s="422">
        <v>47.26</v>
      </c>
      <c r="G3605" s="422">
        <v>95.89</v>
      </c>
    </row>
    <row r="3606" spans="1:7" ht="105">
      <c r="A3606" s="536" t="s">
        <v>7699</v>
      </c>
      <c r="B3606" s="419">
        <v>92010</v>
      </c>
      <c r="C3606" s="420" t="s">
        <v>6232</v>
      </c>
      <c r="D3606" s="421" t="s">
        <v>843</v>
      </c>
      <c r="E3606" s="422">
        <v>41.370000000000005</v>
      </c>
      <c r="F3606" s="422">
        <v>40.909999999999997</v>
      </c>
      <c r="G3606" s="422">
        <v>82.28</v>
      </c>
    </row>
    <row r="3607" spans="1:7" ht="105">
      <c r="A3607" s="536" t="s">
        <v>7699</v>
      </c>
      <c r="B3607" s="419">
        <v>92013</v>
      </c>
      <c r="C3607" s="420" t="s">
        <v>6235</v>
      </c>
      <c r="D3607" s="421" t="s">
        <v>843</v>
      </c>
      <c r="E3607" s="422">
        <v>55.890000000000008</v>
      </c>
      <c r="F3607" s="422">
        <v>47.26</v>
      </c>
      <c r="G3607" s="422">
        <v>103.15</v>
      </c>
    </row>
    <row r="3608" spans="1:7" ht="105">
      <c r="A3608" s="536" t="s">
        <v>7699</v>
      </c>
      <c r="B3608" s="419">
        <v>92011</v>
      </c>
      <c r="C3608" s="420" t="s">
        <v>6233</v>
      </c>
      <c r="D3608" s="421" t="s">
        <v>843</v>
      </c>
      <c r="E3608" s="422">
        <v>48.63000000000001</v>
      </c>
      <c r="F3608" s="422">
        <v>40.909999999999997</v>
      </c>
      <c r="G3608" s="422">
        <v>89.54</v>
      </c>
    </row>
    <row r="3609" spans="1:7" ht="90">
      <c r="A3609" s="536" t="s">
        <v>7700</v>
      </c>
      <c r="B3609" s="419">
        <v>95777</v>
      </c>
      <c r="C3609" s="420" t="s">
        <v>4473</v>
      </c>
      <c r="D3609" s="421" t="s">
        <v>843</v>
      </c>
      <c r="E3609" s="422">
        <v>19.919999999999998</v>
      </c>
      <c r="F3609" s="422">
        <v>11.39</v>
      </c>
      <c r="G3609" s="422">
        <v>31.31</v>
      </c>
    </row>
    <row r="3610" spans="1:7" ht="90">
      <c r="A3610" s="536" t="s">
        <v>7700</v>
      </c>
      <c r="B3610" s="419">
        <v>95780</v>
      </c>
      <c r="C3610" s="420" t="s">
        <v>4476</v>
      </c>
      <c r="D3610" s="421" t="s">
        <v>843</v>
      </c>
      <c r="E3610" s="422">
        <v>24.700000000000003</v>
      </c>
      <c r="F3610" s="422">
        <v>12.61</v>
      </c>
      <c r="G3610" s="422">
        <v>37.31</v>
      </c>
    </row>
    <row r="3611" spans="1:7" ht="90">
      <c r="A3611" s="536" t="s">
        <v>7700</v>
      </c>
      <c r="B3611" s="419">
        <v>95778</v>
      </c>
      <c r="C3611" s="420" t="s">
        <v>4474</v>
      </c>
      <c r="D3611" s="421" t="s">
        <v>843</v>
      </c>
      <c r="E3611" s="422">
        <v>21.630000000000003</v>
      </c>
      <c r="F3611" s="422">
        <v>13.51</v>
      </c>
      <c r="G3611" s="422">
        <v>35.14</v>
      </c>
    </row>
    <row r="3612" spans="1:7" ht="90">
      <c r="A3612" s="536" t="s">
        <v>7700</v>
      </c>
      <c r="B3612" s="419">
        <v>95781</v>
      </c>
      <c r="C3612" s="420" t="s">
        <v>4477</v>
      </c>
      <c r="D3612" s="421" t="s">
        <v>843</v>
      </c>
      <c r="E3612" s="422">
        <v>26.64</v>
      </c>
      <c r="F3612" s="422">
        <v>15.97</v>
      </c>
      <c r="G3612" s="422">
        <v>42.61</v>
      </c>
    </row>
    <row r="3613" spans="1:7" ht="90">
      <c r="A3613" s="536" t="s">
        <v>7700</v>
      </c>
      <c r="B3613" s="419">
        <v>95782</v>
      </c>
      <c r="C3613" s="420" t="s">
        <v>4478</v>
      </c>
      <c r="D3613" s="421" t="s">
        <v>843</v>
      </c>
      <c r="E3613" s="422">
        <v>27.17</v>
      </c>
      <c r="F3613" s="422">
        <v>12.62</v>
      </c>
      <c r="G3613" s="422">
        <v>39.79</v>
      </c>
    </row>
    <row r="3614" spans="1:7" ht="90">
      <c r="A3614" s="536" t="s">
        <v>7700</v>
      </c>
      <c r="B3614" s="419">
        <v>95779</v>
      </c>
      <c r="C3614" s="420" t="s">
        <v>4475</v>
      </c>
      <c r="D3614" s="421" t="s">
        <v>843</v>
      </c>
      <c r="E3614" s="422">
        <v>17.769999999999996</v>
      </c>
      <c r="F3614" s="422">
        <v>11.38</v>
      </c>
      <c r="G3614" s="422">
        <v>29.15</v>
      </c>
    </row>
    <row r="3615" spans="1:7" ht="90">
      <c r="A3615" s="536" t="s">
        <v>7700</v>
      </c>
      <c r="B3615" s="419">
        <v>95785</v>
      </c>
      <c r="C3615" s="420" t="s">
        <v>4479</v>
      </c>
      <c r="D3615" s="421" t="s">
        <v>843</v>
      </c>
      <c r="E3615" s="422">
        <v>32.81</v>
      </c>
      <c r="F3615" s="422">
        <v>14.34</v>
      </c>
      <c r="G3615" s="422">
        <v>47.15</v>
      </c>
    </row>
    <row r="3616" spans="1:7" ht="90">
      <c r="A3616" s="536" t="s">
        <v>7700</v>
      </c>
      <c r="B3616" s="419">
        <v>95787</v>
      </c>
      <c r="C3616" s="420" t="s">
        <v>4480</v>
      </c>
      <c r="D3616" s="421" t="s">
        <v>843</v>
      </c>
      <c r="E3616" s="422">
        <v>19.79</v>
      </c>
      <c r="F3616" s="422">
        <v>15.61</v>
      </c>
      <c r="G3616" s="422">
        <v>35.4</v>
      </c>
    </row>
    <row r="3617" spans="1:7" ht="90">
      <c r="A3617" s="536" t="s">
        <v>7700</v>
      </c>
      <c r="B3617" s="419">
        <v>95789</v>
      </c>
      <c r="C3617" s="420" t="s">
        <v>4481</v>
      </c>
      <c r="D3617" s="421" t="s">
        <v>843</v>
      </c>
      <c r="E3617" s="422">
        <v>28.96</v>
      </c>
      <c r="F3617" s="422">
        <v>19.32</v>
      </c>
      <c r="G3617" s="422">
        <v>48.28</v>
      </c>
    </row>
    <row r="3618" spans="1:7" ht="90">
      <c r="A3618" s="536" t="s">
        <v>7700</v>
      </c>
      <c r="B3618" s="419">
        <v>95791</v>
      </c>
      <c r="C3618" s="420" t="s">
        <v>4482</v>
      </c>
      <c r="D3618" s="421" t="s">
        <v>843</v>
      </c>
      <c r="E3618" s="422">
        <v>42.61</v>
      </c>
      <c r="F3618" s="422">
        <v>24.51</v>
      </c>
      <c r="G3618" s="422">
        <v>67.12</v>
      </c>
    </row>
    <row r="3619" spans="1:7" ht="90">
      <c r="A3619" s="536" t="s">
        <v>7700</v>
      </c>
      <c r="B3619" s="419">
        <v>95795</v>
      </c>
      <c r="C3619" s="420" t="s">
        <v>4483</v>
      </c>
      <c r="D3619" s="421" t="s">
        <v>843</v>
      </c>
      <c r="E3619" s="422">
        <v>22.669999999999998</v>
      </c>
      <c r="F3619" s="422">
        <v>17.73</v>
      </c>
      <c r="G3619" s="422">
        <v>40.4</v>
      </c>
    </row>
    <row r="3620" spans="1:7" ht="90">
      <c r="A3620" s="536" t="s">
        <v>7700</v>
      </c>
      <c r="B3620" s="419">
        <v>95796</v>
      </c>
      <c r="C3620" s="420" t="s">
        <v>4484</v>
      </c>
      <c r="D3620" s="421" t="s">
        <v>843</v>
      </c>
      <c r="E3620" s="422">
        <v>34.099999999999994</v>
      </c>
      <c r="F3620" s="422">
        <v>22.66</v>
      </c>
      <c r="G3620" s="422">
        <v>56.76</v>
      </c>
    </row>
    <row r="3621" spans="1:7" ht="90">
      <c r="A3621" s="536" t="s">
        <v>7700</v>
      </c>
      <c r="B3621" s="419">
        <v>95797</v>
      </c>
      <c r="C3621" s="420" t="s">
        <v>4485</v>
      </c>
      <c r="D3621" s="421" t="s">
        <v>843</v>
      </c>
      <c r="E3621" s="422">
        <v>48.94</v>
      </c>
      <c r="F3621" s="422">
        <v>29.59</v>
      </c>
      <c r="G3621" s="422">
        <v>78.53</v>
      </c>
    </row>
    <row r="3622" spans="1:7" ht="90">
      <c r="A3622" s="536" t="s">
        <v>7700</v>
      </c>
      <c r="B3622" s="419">
        <v>95801</v>
      </c>
      <c r="C3622" s="420" t="s">
        <v>4486</v>
      </c>
      <c r="D3622" s="421" t="s">
        <v>843</v>
      </c>
      <c r="E3622" s="422">
        <v>28.48</v>
      </c>
      <c r="F3622" s="422">
        <v>19.84</v>
      </c>
      <c r="G3622" s="422">
        <v>48.32</v>
      </c>
    </row>
    <row r="3623" spans="1:7" ht="90">
      <c r="A3623" s="536" t="s">
        <v>7700</v>
      </c>
      <c r="B3623" s="419">
        <v>95802</v>
      </c>
      <c r="C3623" s="420" t="s">
        <v>4487</v>
      </c>
      <c r="D3623" s="421" t="s">
        <v>843</v>
      </c>
      <c r="E3623" s="422">
        <v>34.269999999999996</v>
      </c>
      <c r="F3623" s="422">
        <v>26.02</v>
      </c>
      <c r="G3623" s="422">
        <v>60.29</v>
      </c>
    </row>
    <row r="3624" spans="1:7" ht="90">
      <c r="A3624" s="536" t="s">
        <v>7700</v>
      </c>
      <c r="B3624" s="419">
        <v>95803</v>
      </c>
      <c r="C3624" s="420" t="s">
        <v>4488</v>
      </c>
      <c r="D3624" s="421" t="s">
        <v>843</v>
      </c>
      <c r="E3624" s="422">
        <v>53.030000000000008</v>
      </c>
      <c r="F3624" s="422">
        <v>34.65</v>
      </c>
      <c r="G3624" s="422">
        <v>87.68</v>
      </c>
    </row>
    <row r="3625" spans="1:7" ht="90">
      <c r="A3625" s="536" t="s">
        <v>7700</v>
      </c>
      <c r="B3625" s="419">
        <v>95804</v>
      </c>
      <c r="C3625" s="420" t="s">
        <v>4489</v>
      </c>
      <c r="D3625" s="421" t="s">
        <v>843</v>
      </c>
      <c r="E3625" s="422">
        <v>20.630000000000003</v>
      </c>
      <c r="F3625" s="422">
        <v>10.63</v>
      </c>
      <c r="G3625" s="422">
        <v>31.26</v>
      </c>
    </row>
    <row r="3626" spans="1:7" ht="90">
      <c r="A3626" s="536" t="s">
        <v>7700</v>
      </c>
      <c r="B3626" s="419">
        <v>95805</v>
      </c>
      <c r="C3626" s="420" t="s">
        <v>4490</v>
      </c>
      <c r="D3626" s="421" t="s">
        <v>843</v>
      </c>
      <c r="E3626" s="422">
        <v>21.1</v>
      </c>
      <c r="F3626" s="422">
        <v>11.86</v>
      </c>
      <c r="G3626" s="422">
        <v>32.96</v>
      </c>
    </row>
    <row r="3627" spans="1:7" ht="90">
      <c r="A3627" s="536" t="s">
        <v>7700</v>
      </c>
      <c r="B3627" s="419">
        <v>95806</v>
      </c>
      <c r="C3627" s="420" t="s">
        <v>4491</v>
      </c>
      <c r="D3627" s="421" t="s">
        <v>843</v>
      </c>
      <c r="E3627" s="422">
        <v>22.500000000000004</v>
      </c>
      <c r="F3627" s="422">
        <v>13.59</v>
      </c>
      <c r="G3627" s="422">
        <v>36.090000000000003</v>
      </c>
    </row>
    <row r="3628" spans="1:7" ht="90">
      <c r="A3628" s="536" t="s">
        <v>7700</v>
      </c>
      <c r="B3628" s="419">
        <v>104401</v>
      </c>
      <c r="C3628" s="420" t="s">
        <v>4508</v>
      </c>
      <c r="D3628" s="421" t="s">
        <v>843</v>
      </c>
      <c r="E3628" s="422">
        <v>22.790000000000003</v>
      </c>
      <c r="F3628" s="422">
        <v>11.98</v>
      </c>
      <c r="G3628" s="422">
        <v>34.770000000000003</v>
      </c>
    </row>
    <row r="3629" spans="1:7" ht="90">
      <c r="A3629" s="536" t="s">
        <v>7700</v>
      </c>
      <c r="B3629" s="419">
        <v>104402</v>
      </c>
      <c r="C3629" s="420" t="s">
        <v>4509</v>
      </c>
      <c r="D3629" s="421" t="s">
        <v>843</v>
      </c>
      <c r="E3629" s="422">
        <v>21.729999999999997</v>
      </c>
      <c r="F3629" s="422">
        <v>14.46</v>
      </c>
      <c r="G3629" s="422">
        <v>36.19</v>
      </c>
    </row>
    <row r="3630" spans="1:7" ht="90">
      <c r="A3630" s="536" t="s">
        <v>7700</v>
      </c>
      <c r="B3630" s="419">
        <v>104403</v>
      </c>
      <c r="C3630" s="420" t="s">
        <v>4510</v>
      </c>
      <c r="D3630" s="421" t="s">
        <v>843</v>
      </c>
      <c r="E3630" s="422">
        <v>27.119999999999997</v>
      </c>
      <c r="F3630" s="422">
        <v>17.920000000000002</v>
      </c>
      <c r="G3630" s="422">
        <v>45.04</v>
      </c>
    </row>
    <row r="3631" spans="1:7" ht="90">
      <c r="A3631" s="536" t="s">
        <v>7700</v>
      </c>
      <c r="B3631" s="419">
        <v>104395</v>
      </c>
      <c r="C3631" s="420" t="s">
        <v>4472</v>
      </c>
      <c r="D3631" s="421" t="s">
        <v>843</v>
      </c>
      <c r="E3631" s="422">
        <v>19.89</v>
      </c>
      <c r="F3631" s="422">
        <v>10.63</v>
      </c>
      <c r="G3631" s="422">
        <v>30.52</v>
      </c>
    </row>
    <row r="3632" spans="1:7" ht="90">
      <c r="A3632" s="536" t="s">
        <v>7700</v>
      </c>
      <c r="B3632" s="419">
        <v>104396</v>
      </c>
      <c r="C3632" s="420" t="s">
        <v>4503</v>
      </c>
      <c r="D3632" s="421" t="s">
        <v>843</v>
      </c>
      <c r="E3632" s="422">
        <v>19.100000000000001</v>
      </c>
      <c r="F3632" s="422">
        <v>11.87</v>
      </c>
      <c r="G3632" s="422">
        <v>30.97</v>
      </c>
    </row>
    <row r="3633" spans="1:7" ht="90">
      <c r="A3633" s="536" t="s">
        <v>7700</v>
      </c>
      <c r="B3633" s="419">
        <v>104397</v>
      </c>
      <c r="C3633" s="420" t="s">
        <v>4504</v>
      </c>
      <c r="D3633" s="421" t="s">
        <v>843</v>
      </c>
      <c r="E3633" s="422">
        <v>23.439999999999998</v>
      </c>
      <c r="F3633" s="422">
        <v>13.6</v>
      </c>
      <c r="G3633" s="422">
        <v>37.04</v>
      </c>
    </row>
    <row r="3634" spans="1:7" ht="90">
      <c r="A3634" s="536" t="s">
        <v>7700</v>
      </c>
      <c r="B3634" s="419">
        <v>95810</v>
      </c>
      <c r="C3634" s="420" t="s">
        <v>4495</v>
      </c>
      <c r="D3634" s="421" t="s">
        <v>843</v>
      </c>
      <c r="E3634" s="422">
        <v>19.510000000000002</v>
      </c>
      <c r="F3634" s="422">
        <v>4.0599999999999996</v>
      </c>
      <c r="G3634" s="422">
        <v>23.57</v>
      </c>
    </row>
    <row r="3635" spans="1:7" ht="90">
      <c r="A3635" s="536" t="s">
        <v>7700</v>
      </c>
      <c r="B3635" s="419">
        <v>95811</v>
      </c>
      <c r="C3635" s="420" t="s">
        <v>4496</v>
      </c>
      <c r="D3635" s="421" t="s">
        <v>843</v>
      </c>
      <c r="E3635" s="422">
        <v>20.9</v>
      </c>
      <c r="F3635" s="422">
        <v>7.76</v>
      </c>
      <c r="G3635" s="422">
        <v>28.66</v>
      </c>
    </row>
    <row r="3636" spans="1:7" ht="90">
      <c r="A3636" s="536" t="s">
        <v>7700</v>
      </c>
      <c r="B3636" s="419">
        <v>95812</v>
      </c>
      <c r="C3636" s="420" t="s">
        <v>4497</v>
      </c>
      <c r="D3636" s="421" t="s">
        <v>843</v>
      </c>
      <c r="E3636" s="422">
        <v>25.790000000000003</v>
      </c>
      <c r="F3636" s="422">
        <v>12.95</v>
      </c>
      <c r="G3636" s="422">
        <v>38.74</v>
      </c>
    </row>
    <row r="3637" spans="1:7" ht="90">
      <c r="A3637" s="536" t="s">
        <v>7700</v>
      </c>
      <c r="B3637" s="419">
        <v>95807</v>
      </c>
      <c r="C3637" s="420" t="s">
        <v>4492</v>
      </c>
      <c r="D3637" s="421" t="s">
        <v>843</v>
      </c>
      <c r="E3637" s="422">
        <v>23.309999999999995</v>
      </c>
      <c r="F3637" s="422">
        <v>13.35</v>
      </c>
      <c r="G3637" s="422">
        <v>36.659999999999997</v>
      </c>
    </row>
    <row r="3638" spans="1:7" ht="90">
      <c r="A3638" s="536" t="s">
        <v>7700</v>
      </c>
      <c r="B3638" s="419">
        <v>95808</v>
      </c>
      <c r="C3638" s="420" t="s">
        <v>4493</v>
      </c>
      <c r="D3638" s="421" t="s">
        <v>843</v>
      </c>
      <c r="E3638" s="422">
        <v>24.7</v>
      </c>
      <c r="F3638" s="422">
        <v>17.05</v>
      </c>
      <c r="G3638" s="422">
        <v>41.75</v>
      </c>
    </row>
    <row r="3639" spans="1:7" ht="90">
      <c r="A3639" s="536" t="s">
        <v>7700</v>
      </c>
      <c r="B3639" s="419">
        <v>95809</v>
      </c>
      <c r="C3639" s="420" t="s">
        <v>4494</v>
      </c>
      <c r="D3639" s="421" t="s">
        <v>843</v>
      </c>
      <c r="E3639" s="422">
        <v>29.61</v>
      </c>
      <c r="F3639" s="422">
        <v>22.22</v>
      </c>
      <c r="G3639" s="422">
        <v>51.83</v>
      </c>
    </row>
    <row r="3640" spans="1:7" ht="90">
      <c r="A3640" s="536" t="s">
        <v>7700</v>
      </c>
      <c r="B3640" s="419">
        <v>104398</v>
      </c>
      <c r="C3640" s="420" t="s">
        <v>4505</v>
      </c>
      <c r="D3640" s="421" t="s">
        <v>843</v>
      </c>
      <c r="E3640" s="422">
        <v>23.29</v>
      </c>
      <c r="F3640" s="422">
        <v>13.35</v>
      </c>
      <c r="G3640" s="422">
        <v>36.64</v>
      </c>
    </row>
    <row r="3641" spans="1:7" ht="90">
      <c r="A3641" s="536" t="s">
        <v>7700</v>
      </c>
      <c r="B3641" s="419">
        <v>104399</v>
      </c>
      <c r="C3641" s="420" t="s">
        <v>4506</v>
      </c>
      <c r="D3641" s="421" t="s">
        <v>843</v>
      </c>
      <c r="E3641" s="422">
        <v>22.71</v>
      </c>
      <c r="F3641" s="422">
        <v>17.04</v>
      </c>
      <c r="G3641" s="422">
        <v>39.75</v>
      </c>
    </row>
    <row r="3642" spans="1:7" ht="90">
      <c r="A3642" s="536" t="s">
        <v>7700</v>
      </c>
      <c r="B3642" s="419">
        <v>104400</v>
      </c>
      <c r="C3642" s="420" t="s">
        <v>4507</v>
      </c>
      <c r="D3642" s="421" t="s">
        <v>843</v>
      </c>
      <c r="E3642" s="422">
        <v>28.75</v>
      </c>
      <c r="F3642" s="422">
        <v>22.22</v>
      </c>
      <c r="G3642" s="422">
        <v>50.97</v>
      </c>
    </row>
    <row r="3643" spans="1:7" ht="90">
      <c r="A3643" s="536" t="s">
        <v>7700</v>
      </c>
      <c r="B3643" s="419">
        <v>104404</v>
      </c>
      <c r="C3643" s="420" t="s">
        <v>4511</v>
      </c>
      <c r="D3643" s="421" t="s">
        <v>843</v>
      </c>
      <c r="E3643" s="422">
        <v>26.909999999999997</v>
      </c>
      <c r="F3643" s="422">
        <v>19.64</v>
      </c>
      <c r="G3643" s="422">
        <v>46.55</v>
      </c>
    </row>
    <row r="3644" spans="1:7" ht="90">
      <c r="A3644" s="536" t="s">
        <v>7700</v>
      </c>
      <c r="B3644" s="419">
        <v>104405</v>
      </c>
      <c r="C3644" s="420" t="s">
        <v>4512</v>
      </c>
      <c r="D3644" s="421" t="s">
        <v>843</v>
      </c>
      <c r="E3644" s="422">
        <v>36.459999999999994</v>
      </c>
      <c r="F3644" s="422">
        <v>26.55</v>
      </c>
      <c r="G3644" s="422">
        <v>63.01</v>
      </c>
    </row>
    <row r="3645" spans="1:7" ht="90">
      <c r="A3645" s="536" t="s">
        <v>7700</v>
      </c>
      <c r="B3645" s="419">
        <v>95813</v>
      </c>
      <c r="C3645" s="420" t="s">
        <v>4498</v>
      </c>
      <c r="D3645" s="421" t="s">
        <v>843</v>
      </c>
      <c r="E3645" s="422">
        <v>21.88</v>
      </c>
      <c r="F3645" s="422">
        <v>5.41</v>
      </c>
      <c r="G3645" s="422">
        <v>27.29</v>
      </c>
    </row>
    <row r="3646" spans="1:7" ht="90">
      <c r="A3646" s="536" t="s">
        <v>7700</v>
      </c>
      <c r="B3646" s="419">
        <v>95814</v>
      </c>
      <c r="C3646" s="420" t="s">
        <v>4499</v>
      </c>
      <c r="D3646" s="421" t="s">
        <v>843</v>
      </c>
      <c r="E3646" s="422">
        <v>23.740000000000002</v>
      </c>
      <c r="F3646" s="422">
        <v>10.35</v>
      </c>
      <c r="G3646" s="422">
        <v>34.090000000000003</v>
      </c>
    </row>
    <row r="3647" spans="1:7" ht="90">
      <c r="A3647" s="536" t="s">
        <v>7700</v>
      </c>
      <c r="B3647" s="419">
        <v>95815</v>
      </c>
      <c r="C3647" s="420" t="s">
        <v>4500</v>
      </c>
      <c r="D3647" s="421" t="s">
        <v>843</v>
      </c>
      <c r="E3647" s="422">
        <v>32.650000000000006</v>
      </c>
      <c r="F3647" s="422">
        <v>17.27</v>
      </c>
      <c r="G3647" s="422">
        <v>49.92</v>
      </c>
    </row>
    <row r="3648" spans="1:7" ht="90">
      <c r="A3648" s="536" t="s">
        <v>7700</v>
      </c>
      <c r="B3648" s="419">
        <v>95816</v>
      </c>
      <c r="C3648" s="420" t="s">
        <v>4501</v>
      </c>
      <c r="D3648" s="421" t="s">
        <v>843</v>
      </c>
      <c r="E3648" s="422">
        <v>28.45</v>
      </c>
      <c r="F3648" s="422">
        <v>16.059999999999999</v>
      </c>
      <c r="G3648" s="422">
        <v>44.51</v>
      </c>
    </row>
    <row r="3649" spans="1:7" ht="90">
      <c r="A3649" s="536" t="s">
        <v>7700</v>
      </c>
      <c r="B3649" s="419">
        <v>95817</v>
      </c>
      <c r="C3649" s="420" t="s">
        <v>7701</v>
      </c>
      <c r="D3649" s="421" t="s">
        <v>843</v>
      </c>
      <c r="E3649" s="422">
        <v>30.029999999999998</v>
      </c>
      <c r="F3649" s="422">
        <v>22.23</v>
      </c>
      <c r="G3649" s="422">
        <v>52.26</v>
      </c>
    </row>
    <row r="3650" spans="1:7" ht="90">
      <c r="A3650" s="536" t="s">
        <v>7700</v>
      </c>
      <c r="B3650" s="419">
        <v>95818</v>
      </c>
      <c r="C3650" s="420" t="s">
        <v>4502</v>
      </c>
      <c r="D3650" s="421" t="s">
        <v>843</v>
      </c>
      <c r="E3650" s="422">
        <v>41.819999999999993</v>
      </c>
      <c r="F3650" s="422">
        <v>30.87</v>
      </c>
      <c r="G3650" s="422">
        <v>72.69</v>
      </c>
    </row>
    <row r="3651" spans="1:7" ht="90">
      <c r="A3651" s="536" t="s">
        <v>7700</v>
      </c>
      <c r="B3651" s="419">
        <v>95726</v>
      </c>
      <c r="C3651" s="420" t="s">
        <v>7702</v>
      </c>
      <c r="D3651" s="421" t="s">
        <v>844</v>
      </c>
      <c r="E3651" s="422">
        <v>11.129999999999999</v>
      </c>
      <c r="F3651" s="422">
        <v>9.98</v>
      </c>
      <c r="G3651" s="422">
        <v>21.11</v>
      </c>
    </row>
    <row r="3652" spans="1:7" ht="90">
      <c r="A3652" s="536" t="s">
        <v>7700</v>
      </c>
      <c r="B3652" s="419">
        <v>95727</v>
      </c>
      <c r="C3652" s="420" t="s">
        <v>7703</v>
      </c>
      <c r="D3652" s="421" t="s">
        <v>844</v>
      </c>
      <c r="E3652" s="422">
        <v>13.110000000000001</v>
      </c>
      <c r="F3652" s="422">
        <v>12.87</v>
      </c>
      <c r="G3652" s="422">
        <v>25.98</v>
      </c>
    </row>
    <row r="3653" spans="1:7" ht="90">
      <c r="A3653" s="536" t="s">
        <v>7700</v>
      </c>
      <c r="B3653" s="419">
        <v>95728</v>
      </c>
      <c r="C3653" s="420" t="s">
        <v>7704</v>
      </c>
      <c r="D3653" s="421" t="s">
        <v>844</v>
      </c>
      <c r="E3653" s="422">
        <v>17.139999999999997</v>
      </c>
      <c r="F3653" s="422">
        <v>16.87</v>
      </c>
      <c r="G3653" s="422">
        <v>34.01</v>
      </c>
    </row>
    <row r="3654" spans="1:7" ht="105">
      <c r="A3654" s="536" t="s">
        <v>7705</v>
      </c>
      <c r="B3654" s="419">
        <v>92980</v>
      </c>
      <c r="C3654" s="420" t="s">
        <v>7706</v>
      </c>
      <c r="D3654" s="421" t="s">
        <v>844</v>
      </c>
      <c r="E3654" s="422">
        <v>10.17</v>
      </c>
      <c r="F3654" s="422">
        <v>0.43</v>
      </c>
      <c r="G3654" s="422">
        <v>10.6</v>
      </c>
    </row>
    <row r="3655" spans="1:7" ht="105">
      <c r="A3655" s="536" t="s">
        <v>7705</v>
      </c>
      <c r="B3655" s="419">
        <v>92979</v>
      </c>
      <c r="C3655" s="420" t="s">
        <v>7707</v>
      </c>
      <c r="D3655" s="421" t="s">
        <v>844</v>
      </c>
      <c r="E3655" s="422">
        <v>10.65</v>
      </c>
      <c r="F3655" s="422">
        <v>0.43</v>
      </c>
      <c r="G3655" s="422">
        <v>11.08</v>
      </c>
    </row>
    <row r="3656" spans="1:7" ht="105">
      <c r="A3656" s="536" t="s">
        <v>7705</v>
      </c>
      <c r="B3656" s="419">
        <v>92982</v>
      </c>
      <c r="C3656" s="420" t="s">
        <v>7708</v>
      </c>
      <c r="D3656" s="421" t="s">
        <v>844</v>
      </c>
      <c r="E3656" s="422">
        <v>16.14</v>
      </c>
      <c r="F3656" s="422">
        <v>0.63</v>
      </c>
      <c r="G3656" s="422">
        <v>16.77</v>
      </c>
    </row>
    <row r="3657" spans="1:7" ht="105">
      <c r="A3657" s="536" t="s">
        <v>7705</v>
      </c>
      <c r="B3657" s="419">
        <v>92981</v>
      </c>
      <c r="C3657" s="420" t="s">
        <v>7709</v>
      </c>
      <c r="D3657" s="421" t="s">
        <v>844</v>
      </c>
      <c r="E3657" s="422">
        <v>15.209999999999999</v>
      </c>
      <c r="F3657" s="422">
        <v>0.63</v>
      </c>
      <c r="G3657" s="422">
        <v>15.84</v>
      </c>
    </row>
    <row r="3658" spans="1:7" ht="105">
      <c r="A3658" s="536" t="s">
        <v>7705</v>
      </c>
      <c r="B3658" s="419">
        <v>101885</v>
      </c>
      <c r="C3658" s="420" t="s">
        <v>1802</v>
      </c>
      <c r="D3658" s="421" t="s">
        <v>844</v>
      </c>
      <c r="E3658" s="422">
        <v>10.07</v>
      </c>
      <c r="F3658" s="422">
        <v>0.18</v>
      </c>
      <c r="G3658" s="422">
        <v>10.25</v>
      </c>
    </row>
    <row r="3659" spans="1:7" ht="105">
      <c r="A3659" s="536" t="s">
        <v>7705</v>
      </c>
      <c r="B3659" s="419">
        <v>101884</v>
      </c>
      <c r="C3659" s="420" t="s">
        <v>1799</v>
      </c>
      <c r="D3659" s="421" t="s">
        <v>844</v>
      </c>
      <c r="E3659" s="422">
        <v>10.55</v>
      </c>
      <c r="F3659" s="422">
        <v>0.18</v>
      </c>
      <c r="G3659" s="422">
        <v>10.73</v>
      </c>
    </row>
    <row r="3660" spans="1:7" ht="105">
      <c r="A3660" s="536" t="s">
        <v>7705</v>
      </c>
      <c r="B3660" s="419">
        <v>101887</v>
      </c>
      <c r="C3660" s="420" t="s">
        <v>1803</v>
      </c>
      <c r="D3660" s="421" t="s">
        <v>844</v>
      </c>
      <c r="E3660" s="422">
        <v>16.02</v>
      </c>
      <c r="F3660" s="422">
        <v>0.34</v>
      </c>
      <c r="G3660" s="422">
        <v>16.36</v>
      </c>
    </row>
    <row r="3661" spans="1:7" ht="105">
      <c r="A3661" s="536" t="s">
        <v>7705</v>
      </c>
      <c r="B3661" s="419">
        <v>101886</v>
      </c>
      <c r="C3661" s="420" t="s">
        <v>1800</v>
      </c>
      <c r="D3661" s="421" t="s">
        <v>844</v>
      </c>
      <c r="E3661" s="422">
        <v>15.1</v>
      </c>
      <c r="F3661" s="422">
        <v>0.33</v>
      </c>
      <c r="G3661" s="422">
        <v>15.43</v>
      </c>
    </row>
    <row r="3662" spans="1:7" ht="105">
      <c r="A3662" s="536" t="s">
        <v>7705</v>
      </c>
      <c r="B3662" s="419">
        <v>101889</v>
      </c>
      <c r="C3662" s="420" t="s">
        <v>1804</v>
      </c>
      <c r="D3662" s="421" t="s">
        <v>844</v>
      </c>
      <c r="E3662" s="422">
        <v>24.85</v>
      </c>
      <c r="F3662" s="422">
        <v>0.56999999999999995</v>
      </c>
      <c r="G3662" s="422">
        <v>25.42</v>
      </c>
    </row>
    <row r="3663" spans="1:7" ht="105">
      <c r="A3663" s="536" t="s">
        <v>7705</v>
      </c>
      <c r="B3663" s="419">
        <v>101888</v>
      </c>
      <c r="C3663" s="420" t="s">
        <v>1801</v>
      </c>
      <c r="D3663" s="421" t="s">
        <v>844</v>
      </c>
      <c r="E3663" s="422">
        <v>23.62</v>
      </c>
      <c r="F3663" s="422">
        <v>0.57999999999999996</v>
      </c>
      <c r="G3663" s="422">
        <v>24.2</v>
      </c>
    </row>
    <row r="3664" spans="1:7" ht="105">
      <c r="A3664" s="536" t="s">
        <v>7705</v>
      </c>
      <c r="B3664" s="419">
        <v>101938</v>
      </c>
      <c r="C3664" s="420" t="s">
        <v>1725</v>
      </c>
      <c r="D3664" s="421" t="s">
        <v>843</v>
      </c>
      <c r="E3664" s="422">
        <v>135.79999999999998</v>
      </c>
      <c r="F3664" s="422">
        <v>21.43</v>
      </c>
      <c r="G3664" s="422">
        <v>157.22999999999999</v>
      </c>
    </row>
    <row r="3665" spans="1:7" ht="105">
      <c r="A3665" s="536" t="s">
        <v>7705</v>
      </c>
      <c r="B3665" s="419">
        <v>101904</v>
      </c>
      <c r="C3665" s="420" t="s">
        <v>1766</v>
      </c>
      <c r="D3665" s="421" t="s">
        <v>843</v>
      </c>
      <c r="E3665" s="422">
        <v>1977.93</v>
      </c>
      <c r="F3665" s="422">
        <v>38.71</v>
      </c>
      <c r="G3665" s="422">
        <v>2016.64</v>
      </c>
    </row>
    <row r="3666" spans="1:7" ht="105">
      <c r="A3666" s="536" t="s">
        <v>7705</v>
      </c>
      <c r="B3666" s="419">
        <v>101901</v>
      </c>
      <c r="C3666" s="420" t="s">
        <v>1763</v>
      </c>
      <c r="D3666" s="421" t="s">
        <v>843</v>
      </c>
      <c r="E3666" s="422">
        <v>204.91</v>
      </c>
      <c r="F3666" s="422">
        <v>7.05</v>
      </c>
      <c r="G3666" s="422">
        <v>211.96</v>
      </c>
    </row>
    <row r="3667" spans="1:7" ht="105">
      <c r="A3667" s="536" t="s">
        <v>7705</v>
      </c>
      <c r="B3667" s="419">
        <v>101902</v>
      </c>
      <c r="C3667" s="420" t="s">
        <v>1764</v>
      </c>
      <c r="D3667" s="421" t="s">
        <v>843</v>
      </c>
      <c r="E3667" s="422">
        <v>251.91</v>
      </c>
      <c r="F3667" s="422">
        <v>9.84</v>
      </c>
      <c r="G3667" s="422">
        <v>261.75</v>
      </c>
    </row>
    <row r="3668" spans="1:7" ht="105">
      <c r="A3668" s="536" t="s">
        <v>7705</v>
      </c>
      <c r="B3668" s="419">
        <v>101903</v>
      </c>
      <c r="C3668" s="420" t="s">
        <v>1765</v>
      </c>
      <c r="D3668" s="421" t="s">
        <v>843</v>
      </c>
      <c r="E3668" s="422">
        <v>526.89</v>
      </c>
      <c r="F3668" s="422">
        <v>20.07</v>
      </c>
      <c r="G3668" s="422">
        <v>546.96</v>
      </c>
    </row>
    <row r="3669" spans="1:7" ht="105">
      <c r="A3669" s="536" t="s">
        <v>7705</v>
      </c>
      <c r="B3669" s="419">
        <v>101900</v>
      </c>
      <c r="C3669" s="420" t="s">
        <v>1791</v>
      </c>
      <c r="D3669" s="421" t="s">
        <v>843</v>
      </c>
      <c r="E3669" s="422">
        <v>4808.62</v>
      </c>
      <c r="F3669" s="422">
        <v>65.31</v>
      </c>
      <c r="G3669" s="422">
        <v>4873.93</v>
      </c>
    </row>
    <row r="3670" spans="1:7" ht="105">
      <c r="A3670" s="536" t="s">
        <v>7705</v>
      </c>
      <c r="B3670" s="419">
        <v>93660</v>
      </c>
      <c r="C3670" s="420" t="s">
        <v>1777</v>
      </c>
      <c r="D3670" s="421" t="s">
        <v>843</v>
      </c>
      <c r="E3670" s="422">
        <v>58.6</v>
      </c>
      <c r="F3670" s="422">
        <v>3.48</v>
      </c>
      <c r="G3670" s="422">
        <v>62.08</v>
      </c>
    </row>
    <row r="3671" spans="1:7" ht="105">
      <c r="A3671" s="536" t="s">
        <v>7705</v>
      </c>
      <c r="B3671" s="419">
        <v>93661</v>
      </c>
      <c r="C3671" s="420" t="s">
        <v>1778</v>
      </c>
      <c r="D3671" s="421" t="s">
        <v>843</v>
      </c>
      <c r="E3671" s="422">
        <v>59.08</v>
      </c>
      <c r="F3671" s="422">
        <v>4.7</v>
      </c>
      <c r="G3671" s="422">
        <v>63.78</v>
      </c>
    </row>
    <row r="3672" spans="1:7" ht="105">
      <c r="A3672" s="536" t="s">
        <v>7705</v>
      </c>
      <c r="B3672" s="419">
        <v>93662</v>
      </c>
      <c r="C3672" s="420" t="s">
        <v>1779</v>
      </c>
      <c r="D3672" s="421" t="s">
        <v>843</v>
      </c>
      <c r="E3672" s="422">
        <v>60.44</v>
      </c>
      <c r="F3672" s="422">
        <v>6.55</v>
      </c>
      <c r="G3672" s="422">
        <v>66.989999999999995</v>
      </c>
    </row>
    <row r="3673" spans="1:7" ht="105">
      <c r="A3673" s="536" t="s">
        <v>7705</v>
      </c>
      <c r="B3673" s="419">
        <v>93663</v>
      </c>
      <c r="C3673" s="420" t="s">
        <v>1780</v>
      </c>
      <c r="D3673" s="421" t="s">
        <v>843</v>
      </c>
      <c r="E3673" s="422">
        <v>60.44</v>
      </c>
      <c r="F3673" s="422">
        <v>6.55</v>
      </c>
      <c r="G3673" s="422">
        <v>66.989999999999995</v>
      </c>
    </row>
    <row r="3674" spans="1:7" ht="105">
      <c r="A3674" s="536" t="s">
        <v>7705</v>
      </c>
      <c r="B3674" s="419">
        <v>93664</v>
      </c>
      <c r="C3674" s="420" t="s">
        <v>1781</v>
      </c>
      <c r="D3674" s="421" t="s">
        <v>843</v>
      </c>
      <c r="E3674" s="422">
        <v>61.93</v>
      </c>
      <c r="F3674" s="422">
        <v>9.01</v>
      </c>
      <c r="G3674" s="422">
        <v>70.94</v>
      </c>
    </row>
    <row r="3675" spans="1:7" ht="105">
      <c r="A3675" s="536" t="s">
        <v>7705</v>
      </c>
      <c r="B3675" s="419">
        <v>93665</v>
      </c>
      <c r="C3675" s="420" t="s">
        <v>1782</v>
      </c>
      <c r="D3675" s="421" t="s">
        <v>843</v>
      </c>
      <c r="E3675" s="422">
        <v>62.989999999999995</v>
      </c>
      <c r="F3675" s="422">
        <v>13.39</v>
      </c>
      <c r="G3675" s="422">
        <v>76.38</v>
      </c>
    </row>
    <row r="3676" spans="1:7" ht="105">
      <c r="A3676" s="536" t="s">
        <v>7705</v>
      </c>
      <c r="B3676" s="419">
        <v>93666</v>
      </c>
      <c r="C3676" s="420" t="s">
        <v>1783</v>
      </c>
      <c r="D3676" s="421" t="s">
        <v>843</v>
      </c>
      <c r="E3676" s="422">
        <v>65.72</v>
      </c>
      <c r="F3676" s="422">
        <v>18.739999999999998</v>
      </c>
      <c r="G3676" s="422">
        <v>84.46</v>
      </c>
    </row>
    <row r="3677" spans="1:7" ht="105">
      <c r="A3677" s="536" t="s">
        <v>7705</v>
      </c>
      <c r="B3677" s="419">
        <v>101892</v>
      </c>
      <c r="C3677" s="420" t="s">
        <v>1776</v>
      </c>
      <c r="D3677" s="421" t="s">
        <v>843</v>
      </c>
      <c r="E3677" s="422">
        <v>72.339999999999989</v>
      </c>
      <c r="F3677" s="422">
        <v>6.54</v>
      </c>
      <c r="G3677" s="422">
        <v>78.88</v>
      </c>
    </row>
    <row r="3678" spans="1:7" ht="105">
      <c r="A3678" s="536" t="s">
        <v>7705</v>
      </c>
      <c r="B3678" s="419">
        <v>93653</v>
      </c>
      <c r="C3678" s="420" t="s">
        <v>1769</v>
      </c>
      <c r="D3678" s="421" t="s">
        <v>843</v>
      </c>
      <c r="E3678" s="422">
        <v>11.379999999999999</v>
      </c>
      <c r="F3678" s="422">
        <v>1.73</v>
      </c>
      <c r="G3678" s="422">
        <v>13.11</v>
      </c>
    </row>
    <row r="3679" spans="1:7" ht="105">
      <c r="A3679" s="536" t="s">
        <v>7705</v>
      </c>
      <c r="B3679" s="419">
        <v>93654</v>
      </c>
      <c r="C3679" s="420" t="s">
        <v>1770</v>
      </c>
      <c r="D3679" s="421" t="s">
        <v>843</v>
      </c>
      <c r="E3679" s="422">
        <v>11.6</v>
      </c>
      <c r="F3679" s="422">
        <v>2.35</v>
      </c>
      <c r="G3679" s="422">
        <v>13.95</v>
      </c>
    </row>
    <row r="3680" spans="1:7" ht="105">
      <c r="A3680" s="536" t="s">
        <v>7705</v>
      </c>
      <c r="B3680" s="419">
        <v>93655</v>
      </c>
      <c r="C3680" s="420" t="s">
        <v>1771</v>
      </c>
      <c r="D3680" s="421" t="s">
        <v>843</v>
      </c>
      <c r="E3680" s="422">
        <v>12.280000000000001</v>
      </c>
      <c r="F3680" s="422">
        <v>3.28</v>
      </c>
      <c r="G3680" s="422">
        <v>15.56</v>
      </c>
    </row>
    <row r="3681" spans="1:7" ht="105">
      <c r="A3681" s="536" t="s">
        <v>7705</v>
      </c>
      <c r="B3681" s="419">
        <v>93656</v>
      </c>
      <c r="C3681" s="420" t="s">
        <v>1772</v>
      </c>
      <c r="D3681" s="421" t="s">
        <v>843</v>
      </c>
      <c r="E3681" s="422">
        <v>12.280000000000001</v>
      </c>
      <c r="F3681" s="422">
        <v>3.28</v>
      </c>
      <c r="G3681" s="422">
        <v>15.56</v>
      </c>
    </row>
    <row r="3682" spans="1:7" ht="105">
      <c r="A3682" s="536" t="s">
        <v>7705</v>
      </c>
      <c r="B3682" s="419">
        <v>93657</v>
      </c>
      <c r="C3682" s="420" t="s">
        <v>1773</v>
      </c>
      <c r="D3682" s="421" t="s">
        <v>843</v>
      </c>
      <c r="E3682" s="422">
        <v>13.040000000000001</v>
      </c>
      <c r="F3682" s="422">
        <v>4.49</v>
      </c>
      <c r="G3682" s="422">
        <v>17.53</v>
      </c>
    </row>
    <row r="3683" spans="1:7" ht="105">
      <c r="A3683" s="536" t="s">
        <v>7705</v>
      </c>
      <c r="B3683" s="419">
        <v>93658</v>
      </c>
      <c r="C3683" s="420" t="s">
        <v>1774</v>
      </c>
      <c r="D3683" s="421" t="s">
        <v>843</v>
      </c>
      <c r="E3683" s="422">
        <v>18.64</v>
      </c>
      <c r="F3683" s="422">
        <v>6.68</v>
      </c>
      <c r="G3683" s="422">
        <v>25.32</v>
      </c>
    </row>
    <row r="3684" spans="1:7" ht="105">
      <c r="A3684" s="536" t="s">
        <v>7705</v>
      </c>
      <c r="B3684" s="419">
        <v>93659</v>
      </c>
      <c r="C3684" s="420" t="s">
        <v>1775</v>
      </c>
      <c r="D3684" s="421" t="s">
        <v>843</v>
      </c>
      <c r="E3684" s="422">
        <v>20.009999999999998</v>
      </c>
      <c r="F3684" s="422">
        <v>9.35</v>
      </c>
      <c r="G3684" s="422">
        <v>29.36</v>
      </c>
    </row>
    <row r="3685" spans="1:7" ht="105">
      <c r="A3685" s="536" t="s">
        <v>7705</v>
      </c>
      <c r="B3685" s="419">
        <v>101890</v>
      </c>
      <c r="C3685" s="420" t="s">
        <v>1767</v>
      </c>
      <c r="D3685" s="421" t="s">
        <v>843</v>
      </c>
      <c r="E3685" s="422">
        <v>15.12</v>
      </c>
      <c r="F3685" s="422">
        <v>3.28</v>
      </c>
      <c r="G3685" s="422">
        <v>18.399999999999999</v>
      </c>
    </row>
    <row r="3686" spans="1:7" ht="105">
      <c r="A3686" s="536" t="s">
        <v>7705</v>
      </c>
      <c r="B3686" s="419">
        <v>101891</v>
      </c>
      <c r="C3686" s="420" t="s">
        <v>1768</v>
      </c>
      <c r="D3686" s="421" t="s">
        <v>843</v>
      </c>
      <c r="E3686" s="422">
        <v>25.259999999999998</v>
      </c>
      <c r="F3686" s="422">
        <v>6.69</v>
      </c>
      <c r="G3686" s="422">
        <v>31.95</v>
      </c>
    </row>
    <row r="3687" spans="1:7" ht="105">
      <c r="A3687" s="536" t="s">
        <v>7705</v>
      </c>
      <c r="B3687" s="419">
        <v>101895</v>
      </c>
      <c r="C3687" s="420" t="s">
        <v>1786</v>
      </c>
      <c r="D3687" s="421" t="s">
        <v>843</v>
      </c>
      <c r="E3687" s="422">
        <v>410.70000000000005</v>
      </c>
      <c r="F3687" s="422">
        <v>65.52</v>
      </c>
      <c r="G3687" s="422">
        <v>476.22</v>
      </c>
    </row>
    <row r="3688" spans="1:7" ht="105">
      <c r="A3688" s="536" t="s">
        <v>7705</v>
      </c>
      <c r="B3688" s="419">
        <v>101896</v>
      </c>
      <c r="C3688" s="420" t="s">
        <v>1787</v>
      </c>
      <c r="D3688" s="421" t="s">
        <v>843</v>
      </c>
      <c r="E3688" s="422">
        <v>638.24</v>
      </c>
      <c r="F3688" s="422">
        <v>65.510000000000005</v>
      </c>
      <c r="G3688" s="422">
        <v>703.75</v>
      </c>
    </row>
    <row r="3689" spans="1:7" ht="105">
      <c r="A3689" s="536" t="s">
        <v>7705</v>
      </c>
      <c r="B3689" s="419">
        <v>101897</v>
      </c>
      <c r="C3689" s="420" t="s">
        <v>1788</v>
      </c>
      <c r="D3689" s="421" t="s">
        <v>843</v>
      </c>
      <c r="E3689" s="422">
        <v>1044.74</v>
      </c>
      <c r="F3689" s="422">
        <v>65.5</v>
      </c>
      <c r="G3689" s="422">
        <v>1110.24</v>
      </c>
    </row>
    <row r="3690" spans="1:7" ht="105">
      <c r="A3690" s="536" t="s">
        <v>7705</v>
      </c>
      <c r="B3690" s="419">
        <v>101898</v>
      </c>
      <c r="C3690" s="420" t="s">
        <v>1789</v>
      </c>
      <c r="D3690" s="421" t="s">
        <v>843</v>
      </c>
      <c r="E3690" s="422">
        <v>1411.22</v>
      </c>
      <c r="F3690" s="422">
        <v>65.56</v>
      </c>
      <c r="G3690" s="422">
        <v>1476.78</v>
      </c>
    </row>
    <row r="3691" spans="1:7" ht="105">
      <c r="A3691" s="536" t="s">
        <v>7705</v>
      </c>
      <c r="B3691" s="419">
        <v>101899</v>
      </c>
      <c r="C3691" s="420" t="s">
        <v>1790</v>
      </c>
      <c r="D3691" s="421" t="s">
        <v>843</v>
      </c>
      <c r="E3691" s="422">
        <v>2283.12</v>
      </c>
      <c r="F3691" s="422">
        <v>65.52</v>
      </c>
      <c r="G3691" s="422">
        <v>2348.64</v>
      </c>
    </row>
    <row r="3692" spans="1:7" ht="105">
      <c r="A3692" s="536" t="s">
        <v>7705</v>
      </c>
      <c r="B3692" s="419">
        <v>93667</v>
      </c>
      <c r="C3692" s="420" t="s">
        <v>1792</v>
      </c>
      <c r="D3692" s="421" t="s">
        <v>843</v>
      </c>
      <c r="E3692" s="422">
        <v>72.78</v>
      </c>
      <c r="F3692" s="422">
        <v>5.21</v>
      </c>
      <c r="G3692" s="422">
        <v>77.989999999999995</v>
      </c>
    </row>
    <row r="3693" spans="1:7" ht="105">
      <c r="A3693" s="536" t="s">
        <v>7705</v>
      </c>
      <c r="B3693" s="419">
        <v>93668</v>
      </c>
      <c r="C3693" s="420" t="s">
        <v>1793</v>
      </c>
      <c r="D3693" s="421" t="s">
        <v>843</v>
      </c>
      <c r="E3693" s="422">
        <v>73.47</v>
      </c>
      <c r="F3693" s="422">
        <v>7.06</v>
      </c>
      <c r="G3693" s="422">
        <v>80.53</v>
      </c>
    </row>
    <row r="3694" spans="1:7" ht="105">
      <c r="A3694" s="536" t="s">
        <v>7705</v>
      </c>
      <c r="B3694" s="419">
        <v>93669</v>
      </c>
      <c r="C3694" s="420" t="s">
        <v>1794</v>
      </c>
      <c r="D3694" s="421" t="s">
        <v>843</v>
      </c>
      <c r="E3694" s="422">
        <v>75.510000000000005</v>
      </c>
      <c r="F3694" s="422">
        <v>9.83</v>
      </c>
      <c r="G3694" s="422">
        <v>85.34</v>
      </c>
    </row>
    <row r="3695" spans="1:7" ht="105">
      <c r="A3695" s="536" t="s">
        <v>7705</v>
      </c>
      <c r="B3695" s="419">
        <v>93670</v>
      </c>
      <c r="C3695" s="420" t="s">
        <v>1795</v>
      </c>
      <c r="D3695" s="421" t="s">
        <v>843</v>
      </c>
      <c r="E3695" s="422">
        <v>75.510000000000005</v>
      </c>
      <c r="F3695" s="422">
        <v>9.83</v>
      </c>
      <c r="G3695" s="422">
        <v>85.34</v>
      </c>
    </row>
    <row r="3696" spans="1:7" ht="105">
      <c r="A3696" s="536" t="s">
        <v>7705</v>
      </c>
      <c r="B3696" s="419">
        <v>93671</v>
      </c>
      <c r="C3696" s="420" t="s">
        <v>1796</v>
      </c>
      <c r="D3696" s="421" t="s">
        <v>843</v>
      </c>
      <c r="E3696" s="422">
        <v>77.72999999999999</v>
      </c>
      <c r="F3696" s="422">
        <v>13.54</v>
      </c>
      <c r="G3696" s="422">
        <v>91.27</v>
      </c>
    </row>
    <row r="3697" spans="1:7" ht="105">
      <c r="A3697" s="536" t="s">
        <v>7705</v>
      </c>
      <c r="B3697" s="419">
        <v>93672</v>
      </c>
      <c r="C3697" s="420" t="s">
        <v>1797</v>
      </c>
      <c r="D3697" s="421" t="s">
        <v>843</v>
      </c>
      <c r="E3697" s="422">
        <v>80.61999999999999</v>
      </c>
      <c r="F3697" s="422">
        <v>20.09</v>
      </c>
      <c r="G3697" s="422">
        <v>100.71</v>
      </c>
    </row>
    <row r="3698" spans="1:7" ht="105">
      <c r="A3698" s="536" t="s">
        <v>7705</v>
      </c>
      <c r="B3698" s="419">
        <v>93673</v>
      </c>
      <c r="C3698" s="420" t="s">
        <v>1798</v>
      </c>
      <c r="D3698" s="421" t="s">
        <v>843</v>
      </c>
      <c r="E3698" s="422">
        <v>84.72999999999999</v>
      </c>
      <c r="F3698" s="422">
        <v>28.1</v>
      </c>
      <c r="G3698" s="422">
        <v>112.83</v>
      </c>
    </row>
    <row r="3699" spans="1:7" ht="105">
      <c r="A3699" s="536" t="s">
        <v>7705</v>
      </c>
      <c r="B3699" s="419">
        <v>101893</v>
      </c>
      <c r="C3699" s="420" t="s">
        <v>1784</v>
      </c>
      <c r="D3699" s="421" t="s">
        <v>843</v>
      </c>
      <c r="E3699" s="422">
        <v>91.570000000000007</v>
      </c>
      <c r="F3699" s="422">
        <v>9.83</v>
      </c>
      <c r="G3699" s="422">
        <v>101.4</v>
      </c>
    </row>
    <row r="3700" spans="1:7" ht="105">
      <c r="A3700" s="536" t="s">
        <v>7705</v>
      </c>
      <c r="B3700" s="419">
        <v>101894</v>
      </c>
      <c r="C3700" s="420" t="s">
        <v>1785</v>
      </c>
      <c r="D3700" s="421" t="s">
        <v>843</v>
      </c>
      <c r="E3700" s="422">
        <v>141.47</v>
      </c>
      <c r="F3700" s="422">
        <v>38.79</v>
      </c>
      <c r="G3700" s="422">
        <v>180.26</v>
      </c>
    </row>
    <row r="3701" spans="1:7" ht="105">
      <c r="A3701" s="536" t="s">
        <v>7705</v>
      </c>
      <c r="B3701" s="419">
        <v>101875</v>
      </c>
      <c r="C3701" s="420" t="s">
        <v>1752</v>
      </c>
      <c r="D3701" s="421" t="s">
        <v>843</v>
      </c>
      <c r="E3701" s="422">
        <v>329.05</v>
      </c>
      <c r="F3701" s="422">
        <v>26.37</v>
      </c>
      <c r="G3701" s="422">
        <v>355.42</v>
      </c>
    </row>
    <row r="3702" spans="1:7" ht="105">
      <c r="A3702" s="536" t="s">
        <v>7705</v>
      </c>
      <c r="B3702" s="419">
        <v>101883</v>
      </c>
      <c r="C3702" s="420" t="s">
        <v>1753</v>
      </c>
      <c r="D3702" s="421" t="s">
        <v>843</v>
      </c>
      <c r="E3702" s="422">
        <v>456.94</v>
      </c>
      <c r="F3702" s="422">
        <v>29.37</v>
      </c>
      <c r="G3702" s="422">
        <v>486.31</v>
      </c>
    </row>
    <row r="3703" spans="1:7" ht="105">
      <c r="A3703" s="536" t="s">
        <v>7705</v>
      </c>
      <c r="B3703" s="419">
        <v>101879</v>
      </c>
      <c r="C3703" s="420" t="s">
        <v>1754</v>
      </c>
      <c r="D3703" s="421" t="s">
        <v>843</v>
      </c>
      <c r="E3703" s="422">
        <v>479.87</v>
      </c>
      <c r="F3703" s="422">
        <v>29.65</v>
      </c>
      <c r="G3703" s="422">
        <v>509.52</v>
      </c>
    </row>
    <row r="3704" spans="1:7" ht="105">
      <c r="A3704" s="536" t="s">
        <v>7705</v>
      </c>
      <c r="B3704" s="419">
        <v>101880</v>
      </c>
      <c r="C3704" s="420" t="s">
        <v>1755</v>
      </c>
      <c r="D3704" s="421" t="s">
        <v>843</v>
      </c>
      <c r="E3704" s="422">
        <v>552.09</v>
      </c>
      <c r="F3704" s="422">
        <v>35.61</v>
      </c>
      <c r="G3704" s="422">
        <v>587.70000000000005</v>
      </c>
    </row>
    <row r="3705" spans="1:7" ht="105">
      <c r="A3705" s="536" t="s">
        <v>7705</v>
      </c>
      <c r="B3705" s="419">
        <v>101882</v>
      </c>
      <c r="C3705" s="420" t="s">
        <v>1756</v>
      </c>
      <c r="D3705" s="421" t="s">
        <v>843</v>
      </c>
      <c r="E3705" s="422">
        <v>1141.6999999999998</v>
      </c>
      <c r="F3705" s="422">
        <v>35.67</v>
      </c>
      <c r="G3705" s="422">
        <v>1177.3699999999999</v>
      </c>
    </row>
    <row r="3706" spans="1:7" ht="105">
      <c r="A3706" s="536" t="s">
        <v>7705</v>
      </c>
      <c r="B3706" s="419">
        <v>101881</v>
      </c>
      <c r="C3706" s="420" t="s">
        <v>1757</v>
      </c>
      <c r="D3706" s="421" t="s">
        <v>843</v>
      </c>
      <c r="E3706" s="422">
        <v>799.93000000000006</v>
      </c>
      <c r="F3706" s="422">
        <v>35.76</v>
      </c>
      <c r="G3706" s="422">
        <v>835.69</v>
      </c>
    </row>
    <row r="3707" spans="1:7" ht="105">
      <c r="A3707" s="536" t="s">
        <v>7705</v>
      </c>
      <c r="B3707" s="419">
        <v>101878</v>
      </c>
      <c r="C3707" s="420" t="s">
        <v>1749</v>
      </c>
      <c r="D3707" s="421" t="s">
        <v>843</v>
      </c>
      <c r="E3707" s="422">
        <v>435.73</v>
      </c>
      <c r="F3707" s="422">
        <v>75.44</v>
      </c>
      <c r="G3707" s="422">
        <v>511.17</v>
      </c>
    </row>
    <row r="3708" spans="1:7" ht="105">
      <c r="A3708" s="536" t="s">
        <v>7705</v>
      </c>
      <c r="B3708" s="419">
        <v>101877</v>
      </c>
      <c r="C3708" s="420" t="s">
        <v>1750</v>
      </c>
      <c r="D3708" s="421" t="s">
        <v>843</v>
      </c>
      <c r="E3708" s="422">
        <v>65.45</v>
      </c>
      <c r="F3708" s="422">
        <v>15.17</v>
      </c>
      <c r="G3708" s="422">
        <v>80.62</v>
      </c>
    </row>
    <row r="3709" spans="1:7" ht="105">
      <c r="A3709" s="536" t="s">
        <v>7705</v>
      </c>
      <c r="B3709" s="419">
        <v>101876</v>
      </c>
      <c r="C3709" s="420" t="s">
        <v>1751</v>
      </c>
      <c r="D3709" s="421" t="s">
        <v>843</v>
      </c>
      <c r="E3709" s="422">
        <v>100.39999999999999</v>
      </c>
      <c r="F3709" s="422">
        <v>17.09</v>
      </c>
      <c r="G3709" s="422">
        <v>117.49</v>
      </c>
    </row>
    <row r="3710" spans="1:7" ht="105">
      <c r="A3710" s="536" t="s">
        <v>7705</v>
      </c>
      <c r="B3710" s="419">
        <v>97360</v>
      </c>
      <c r="C3710" s="420" t="s">
        <v>1759</v>
      </c>
      <c r="D3710" s="421" t="s">
        <v>843</v>
      </c>
      <c r="E3710" s="422">
        <v>10025.280000000001</v>
      </c>
      <c r="F3710" s="422">
        <v>271.83999999999997</v>
      </c>
      <c r="G3710" s="422">
        <v>10297.120000000001</v>
      </c>
    </row>
    <row r="3711" spans="1:7" ht="105">
      <c r="A3711" s="536" t="s">
        <v>7705</v>
      </c>
      <c r="B3711" s="419">
        <v>97361</v>
      </c>
      <c r="C3711" s="420" t="s">
        <v>1760</v>
      </c>
      <c r="D3711" s="421" t="s">
        <v>843</v>
      </c>
      <c r="E3711" s="422">
        <v>13367.05</v>
      </c>
      <c r="F3711" s="422">
        <v>362.45</v>
      </c>
      <c r="G3711" s="422">
        <v>13729.5</v>
      </c>
    </row>
    <row r="3712" spans="1:7" ht="105">
      <c r="A3712" s="536" t="s">
        <v>7705</v>
      </c>
      <c r="B3712" s="419">
        <v>97359</v>
      </c>
      <c r="C3712" s="420" t="s">
        <v>1758</v>
      </c>
      <c r="D3712" s="421" t="s">
        <v>843</v>
      </c>
      <c r="E3712" s="422">
        <v>5156.66</v>
      </c>
      <c r="F3712" s="422">
        <v>181.49</v>
      </c>
      <c r="G3712" s="422">
        <v>5338.15</v>
      </c>
    </row>
    <row r="3713" spans="1:7" ht="105">
      <c r="A3713" s="536" t="s">
        <v>7705</v>
      </c>
      <c r="B3713" s="419">
        <v>101946</v>
      </c>
      <c r="C3713" s="420" t="s">
        <v>1762</v>
      </c>
      <c r="D3713" s="421" t="s">
        <v>843</v>
      </c>
      <c r="E3713" s="422">
        <v>153.03</v>
      </c>
      <c r="F3713" s="422">
        <v>75.47</v>
      </c>
      <c r="G3713" s="422">
        <v>228.5</v>
      </c>
    </row>
    <row r="3714" spans="1:7" ht="105">
      <c r="A3714" s="536" t="s">
        <v>7705</v>
      </c>
      <c r="B3714" s="419">
        <v>97362</v>
      </c>
      <c r="C3714" s="420" t="s">
        <v>1761</v>
      </c>
      <c r="D3714" s="421" t="s">
        <v>843</v>
      </c>
      <c r="E3714" s="422">
        <v>1565.98</v>
      </c>
      <c r="F3714" s="422">
        <v>41.96</v>
      </c>
      <c r="G3714" s="422">
        <v>1607.94</v>
      </c>
    </row>
    <row r="3715" spans="1:7" ht="45">
      <c r="A3715" s="536" t="s">
        <v>7710</v>
      </c>
      <c r="B3715" s="419">
        <v>101553</v>
      </c>
      <c r="C3715" s="420" t="s">
        <v>1655</v>
      </c>
      <c r="D3715" s="421" t="s">
        <v>843</v>
      </c>
      <c r="E3715" s="422">
        <v>10.26</v>
      </c>
      <c r="F3715" s="422">
        <v>4.7699999999999996</v>
      </c>
      <c r="G3715" s="422">
        <v>15.03</v>
      </c>
    </row>
    <row r="3716" spans="1:7" ht="45">
      <c r="A3716" s="536" t="s">
        <v>7710</v>
      </c>
      <c r="B3716" s="419">
        <v>101554</v>
      </c>
      <c r="C3716" s="420" t="s">
        <v>1656</v>
      </c>
      <c r="D3716" s="421" t="s">
        <v>843</v>
      </c>
      <c r="E3716" s="422">
        <v>6.84</v>
      </c>
      <c r="F3716" s="422">
        <v>4.76</v>
      </c>
      <c r="G3716" s="422">
        <v>11.6</v>
      </c>
    </row>
    <row r="3717" spans="1:7" ht="45">
      <c r="A3717" s="536" t="s">
        <v>7710</v>
      </c>
      <c r="B3717" s="419">
        <v>101555</v>
      </c>
      <c r="C3717" s="420" t="s">
        <v>1657</v>
      </c>
      <c r="D3717" s="421" t="s">
        <v>843</v>
      </c>
      <c r="E3717" s="422">
        <v>3.7100000000000009</v>
      </c>
      <c r="F3717" s="422">
        <v>4.7699999999999996</v>
      </c>
      <c r="G3717" s="422">
        <v>8.48</v>
      </c>
    </row>
    <row r="3718" spans="1:7" ht="45">
      <c r="A3718" s="536" t="s">
        <v>7710</v>
      </c>
      <c r="B3718" s="419">
        <v>101556</v>
      </c>
      <c r="C3718" s="420" t="s">
        <v>1658</v>
      </c>
      <c r="D3718" s="421" t="s">
        <v>843</v>
      </c>
      <c r="E3718" s="422">
        <v>3.2200000000000006</v>
      </c>
      <c r="F3718" s="422">
        <v>4.76</v>
      </c>
      <c r="G3718" s="422">
        <v>7.98</v>
      </c>
    </row>
    <row r="3719" spans="1:7" ht="45">
      <c r="A3719" s="536" t="s">
        <v>7710</v>
      </c>
      <c r="B3719" s="419">
        <v>101537</v>
      </c>
      <c r="C3719" s="420" t="s">
        <v>1813</v>
      </c>
      <c r="D3719" s="421" t="s">
        <v>843</v>
      </c>
      <c r="E3719" s="422">
        <v>73.58</v>
      </c>
      <c r="F3719" s="422">
        <v>40.549999999999997</v>
      </c>
      <c r="G3719" s="422">
        <v>114.13</v>
      </c>
    </row>
    <row r="3720" spans="1:7" ht="45">
      <c r="A3720" s="536" t="s">
        <v>7710</v>
      </c>
      <c r="B3720" s="419">
        <v>101538</v>
      </c>
      <c r="C3720" s="420" t="s">
        <v>1659</v>
      </c>
      <c r="D3720" s="421" t="s">
        <v>843</v>
      </c>
      <c r="E3720" s="422">
        <v>31.339999999999996</v>
      </c>
      <c r="F3720" s="422">
        <v>11.35</v>
      </c>
      <c r="G3720" s="422">
        <v>42.69</v>
      </c>
    </row>
    <row r="3721" spans="1:7" ht="45">
      <c r="A3721" s="536" t="s">
        <v>7710</v>
      </c>
      <c r="B3721" s="419">
        <v>101542</v>
      </c>
      <c r="C3721" s="420" t="s">
        <v>1663</v>
      </c>
      <c r="D3721" s="421" t="s">
        <v>843</v>
      </c>
      <c r="E3721" s="422">
        <v>23.630000000000003</v>
      </c>
      <c r="F3721" s="422">
        <v>9.4700000000000006</v>
      </c>
      <c r="G3721" s="422">
        <v>33.1</v>
      </c>
    </row>
    <row r="3722" spans="1:7" ht="45">
      <c r="A3722" s="536" t="s">
        <v>7710</v>
      </c>
      <c r="B3722" s="419">
        <v>101539</v>
      </c>
      <c r="C3722" s="420" t="s">
        <v>1660</v>
      </c>
      <c r="D3722" s="421" t="s">
        <v>843</v>
      </c>
      <c r="E3722" s="422">
        <v>50.599999999999994</v>
      </c>
      <c r="F3722" s="422">
        <v>22.73</v>
      </c>
      <c r="G3722" s="422">
        <v>73.33</v>
      </c>
    </row>
    <row r="3723" spans="1:7" ht="45">
      <c r="A3723" s="536" t="s">
        <v>7710</v>
      </c>
      <c r="B3723" s="419">
        <v>101543</v>
      </c>
      <c r="C3723" s="420" t="s">
        <v>1664</v>
      </c>
      <c r="D3723" s="421" t="s">
        <v>843</v>
      </c>
      <c r="E3723" s="422">
        <v>41.430000000000007</v>
      </c>
      <c r="F3723" s="422">
        <v>18.95</v>
      </c>
      <c r="G3723" s="422">
        <v>60.38</v>
      </c>
    </row>
    <row r="3724" spans="1:7" ht="45">
      <c r="A3724" s="536" t="s">
        <v>7710</v>
      </c>
      <c r="B3724" s="419">
        <v>101540</v>
      </c>
      <c r="C3724" s="420" t="s">
        <v>1661</v>
      </c>
      <c r="D3724" s="421" t="s">
        <v>843</v>
      </c>
      <c r="E3724" s="422">
        <v>86.649999999999991</v>
      </c>
      <c r="F3724" s="422">
        <v>34.090000000000003</v>
      </c>
      <c r="G3724" s="422">
        <v>120.74</v>
      </c>
    </row>
    <row r="3725" spans="1:7" ht="45">
      <c r="A3725" s="536" t="s">
        <v>7710</v>
      </c>
      <c r="B3725" s="419">
        <v>101544</v>
      </c>
      <c r="C3725" s="420" t="s">
        <v>1665</v>
      </c>
      <c r="D3725" s="421" t="s">
        <v>843</v>
      </c>
      <c r="E3725" s="422">
        <v>66.77</v>
      </c>
      <c r="F3725" s="422">
        <v>28.44</v>
      </c>
      <c r="G3725" s="422">
        <v>95.21</v>
      </c>
    </row>
    <row r="3726" spans="1:7" ht="45">
      <c r="A3726" s="536" t="s">
        <v>7710</v>
      </c>
      <c r="B3726" s="419">
        <v>101541</v>
      </c>
      <c r="C3726" s="420" t="s">
        <v>1662</v>
      </c>
      <c r="D3726" s="421" t="s">
        <v>843</v>
      </c>
      <c r="E3726" s="422">
        <v>112.69</v>
      </c>
      <c r="F3726" s="422">
        <v>45.47</v>
      </c>
      <c r="G3726" s="422">
        <v>158.16</v>
      </c>
    </row>
    <row r="3727" spans="1:7" ht="45">
      <c r="A3727" s="536" t="s">
        <v>7710</v>
      </c>
      <c r="B3727" s="419">
        <v>101545</v>
      </c>
      <c r="C3727" s="420" t="s">
        <v>1666</v>
      </c>
      <c r="D3727" s="421" t="s">
        <v>843</v>
      </c>
      <c r="E3727" s="422">
        <v>97.829999999999984</v>
      </c>
      <c r="F3727" s="422">
        <v>37.93</v>
      </c>
      <c r="G3727" s="422">
        <v>135.76</v>
      </c>
    </row>
    <row r="3728" spans="1:7" ht="45">
      <c r="A3728" s="536" t="s">
        <v>7710</v>
      </c>
      <c r="B3728" s="419">
        <v>101560</v>
      </c>
      <c r="C3728" s="420" t="s">
        <v>1805</v>
      </c>
      <c r="D3728" s="421" t="s">
        <v>844</v>
      </c>
      <c r="E3728" s="422">
        <v>10.09</v>
      </c>
      <c r="F3728" s="422">
        <v>0.08</v>
      </c>
      <c r="G3728" s="422">
        <v>10.17</v>
      </c>
    </row>
    <row r="3729" spans="1:7" ht="45">
      <c r="A3729" s="536" t="s">
        <v>7710</v>
      </c>
      <c r="B3729" s="419">
        <v>101568</v>
      </c>
      <c r="C3729" s="420" t="s">
        <v>1812</v>
      </c>
      <c r="D3729" s="421" t="s">
        <v>844</v>
      </c>
      <c r="E3729" s="422">
        <v>123.58</v>
      </c>
      <c r="F3729" s="422">
        <v>0.08</v>
      </c>
      <c r="G3729" s="422">
        <v>123.66</v>
      </c>
    </row>
    <row r="3730" spans="1:7" ht="45">
      <c r="A3730" s="536" t="s">
        <v>7710</v>
      </c>
      <c r="B3730" s="419">
        <v>101561</v>
      </c>
      <c r="C3730" s="420" t="s">
        <v>1806</v>
      </c>
      <c r="D3730" s="421" t="s">
        <v>844</v>
      </c>
      <c r="E3730" s="422">
        <v>16.060000000000002</v>
      </c>
      <c r="F3730" s="422">
        <v>0.08</v>
      </c>
      <c r="G3730" s="422">
        <v>16.14</v>
      </c>
    </row>
    <row r="3731" spans="1:7" ht="45">
      <c r="A3731" s="536" t="s">
        <v>7710</v>
      </c>
      <c r="B3731" s="419">
        <v>101562</v>
      </c>
      <c r="C3731" s="420" t="s">
        <v>1807</v>
      </c>
      <c r="D3731" s="421" t="s">
        <v>844</v>
      </c>
      <c r="E3731" s="422">
        <v>24.91</v>
      </c>
      <c r="F3731" s="422">
        <v>7.0000000000000007E-2</v>
      </c>
      <c r="G3731" s="422">
        <v>24.98</v>
      </c>
    </row>
    <row r="3732" spans="1:7" ht="45">
      <c r="A3732" s="536" t="s">
        <v>7710</v>
      </c>
      <c r="B3732" s="419">
        <v>101563</v>
      </c>
      <c r="C3732" s="420" t="s">
        <v>1808</v>
      </c>
      <c r="D3732" s="421" t="s">
        <v>844</v>
      </c>
      <c r="E3732" s="422">
        <v>35.200000000000003</v>
      </c>
      <c r="F3732" s="422">
        <v>0.08</v>
      </c>
      <c r="G3732" s="422">
        <v>35.28</v>
      </c>
    </row>
    <row r="3733" spans="1:7" ht="45">
      <c r="A3733" s="536" t="s">
        <v>7710</v>
      </c>
      <c r="B3733" s="419">
        <v>101564</v>
      </c>
      <c r="C3733" s="420" t="s">
        <v>1809</v>
      </c>
      <c r="D3733" s="421" t="s">
        <v>844</v>
      </c>
      <c r="E3733" s="422">
        <v>52.05</v>
      </c>
      <c r="F3733" s="422">
        <v>7.0000000000000007E-2</v>
      </c>
      <c r="G3733" s="422">
        <v>52.12</v>
      </c>
    </row>
    <row r="3734" spans="1:7" ht="45">
      <c r="A3734" s="536" t="s">
        <v>7710</v>
      </c>
      <c r="B3734" s="419">
        <v>101565</v>
      </c>
      <c r="C3734" s="420" t="s">
        <v>1810</v>
      </c>
      <c r="D3734" s="421" t="s">
        <v>844</v>
      </c>
      <c r="E3734" s="422">
        <v>72.790000000000006</v>
      </c>
      <c r="F3734" s="422">
        <v>0.08</v>
      </c>
      <c r="G3734" s="422">
        <v>72.87</v>
      </c>
    </row>
    <row r="3735" spans="1:7" ht="45">
      <c r="A3735" s="536" t="s">
        <v>7710</v>
      </c>
      <c r="B3735" s="419">
        <v>101567</v>
      </c>
      <c r="C3735" s="420" t="s">
        <v>1811</v>
      </c>
      <c r="D3735" s="421" t="s">
        <v>844</v>
      </c>
      <c r="E3735" s="422">
        <v>94.51</v>
      </c>
      <c r="F3735" s="422">
        <v>7.0000000000000007E-2</v>
      </c>
      <c r="G3735" s="422">
        <v>94.58</v>
      </c>
    </row>
    <row r="3736" spans="1:7" ht="45">
      <c r="A3736" s="536" t="s">
        <v>7710</v>
      </c>
      <c r="B3736" s="419">
        <v>101501</v>
      </c>
      <c r="C3736" s="420" t="s">
        <v>4525</v>
      </c>
      <c r="D3736" s="421" t="s">
        <v>843</v>
      </c>
      <c r="E3736" s="422">
        <v>1463.19</v>
      </c>
      <c r="F3736" s="422">
        <v>448.97</v>
      </c>
      <c r="G3736" s="422">
        <v>1912.16</v>
      </c>
    </row>
    <row r="3737" spans="1:7" ht="45">
      <c r="A3737" s="536" t="s">
        <v>7710</v>
      </c>
      <c r="B3737" s="419">
        <v>101502</v>
      </c>
      <c r="C3737" s="420" t="s">
        <v>4526</v>
      </c>
      <c r="D3737" s="421" t="s">
        <v>843</v>
      </c>
      <c r="E3737" s="422">
        <v>1594.21</v>
      </c>
      <c r="F3737" s="422">
        <v>479.96</v>
      </c>
      <c r="G3737" s="422">
        <v>2074.17</v>
      </c>
    </row>
    <row r="3738" spans="1:7" ht="45">
      <c r="A3738" s="536" t="s">
        <v>7710</v>
      </c>
      <c r="B3738" s="419">
        <v>101503</v>
      </c>
      <c r="C3738" s="420" t="s">
        <v>4527</v>
      </c>
      <c r="D3738" s="421" t="s">
        <v>843</v>
      </c>
      <c r="E3738" s="422">
        <v>1662.34</v>
      </c>
      <c r="F3738" s="422">
        <v>436.3</v>
      </c>
      <c r="G3738" s="422">
        <v>2098.64</v>
      </c>
    </row>
    <row r="3739" spans="1:7" ht="45">
      <c r="A3739" s="536" t="s">
        <v>7710</v>
      </c>
      <c r="B3739" s="419">
        <v>101504</v>
      </c>
      <c r="C3739" s="420" t="s">
        <v>4528</v>
      </c>
      <c r="D3739" s="421" t="s">
        <v>843</v>
      </c>
      <c r="E3739" s="422">
        <v>1863.94</v>
      </c>
      <c r="F3739" s="422">
        <v>454.96</v>
      </c>
      <c r="G3739" s="422">
        <v>2318.9</v>
      </c>
    </row>
    <row r="3740" spans="1:7" ht="45">
      <c r="A3740" s="536" t="s">
        <v>7710</v>
      </c>
      <c r="B3740" s="419">
        <v>101497</v>
      </c>
      <c r="C3740" s="420" t="s">
        <v>4521</v>
      </c>
      <c r="D3740" s="421" t="s">
        <v>843</v>
      </c>
      <c r="E3740" s="422">
        <v>1461.66</v>
      </c>
      <c r="F3740" s="422">
        <v>463.34</v>
      </c>
      <c r="G3740" s="422">
        <v>1925</v>
      </c>
    </row>
    <row r="3741" spans="1:7" ht="45">
      <c r="A3741" s="536" t="s">
        <v>7710</v>
      </c>
      <c r="B3741" s="419">
        <v>101498</v>
      </c>
      <c r="C3741" s="420" t="s">
        <v>4522</v>
      </c>
      <c r="D3741" s="421" t="s">
        <v>843</v>
      </c>
      <c r="E3741" s="422">
        <v>1592.3900000000003</v>
      </c>
      <c r="F3741" s="422">
        <v>494.62</v>
      </c>
      <c r="G3741" s="422">
        <v>2087.0100000000002</v>
      </c>
    </row>
    <row r="3742" spans="1:7" ht="45">
      <c r="A3742" s="536" t="s">
        <v>7710</v>
      </c>
      <c r="B3742" s="419">
        <v>101499</v>
      </c>
      <c r="C3742" s="420" t="s">
        <v>4523</v>
      </c>
      <c r="D3742" s="421" t="s">
        <v>843</v>
      </c>
      <c r="E3742" s="422">
        <v>1660.68</v>
      </c>
      <c r="F3742" s="422">
        <v>450.8</v>
      </c>
      <c r="G3742" s="422">
        <v>2111.48</v>
      </c>
    </row>
    <row r="3743" spans="1:7" ht="45">
      <c r="A3743" s="536" t="s">
        <v>7710</v>
      </c>
      <c r="B3743" s="419">
        <v>101500</v>
      </c>
      <c r="C3743" s="420" t="s">
        <v>4524</v>
      </c>
      <c r="D3743" s="421" t="s">
        <v>843</v>
      </c>
      <c r="E3743" s="422">
        <v>1862.1299999999997</v>
      </c>
      <c r="F3743" s="422">
        <v>469.61</v>
      </c>
      <c r="G3743" s="422">
        <v>2331.7399999999998</v>
      </c>
    </row>
    <row r="3744" spans="1:7" ht="45">
      <c r="A3744" s="536" t="s">
        <v>7710</v>
      </c>
      <c r="B3744" s="419">
        <v>101493</v>
      </c>
      <c r="C3744" s="420" t="s">
        <v>4517</v>
      </c>
      <c r="D3744" s="421" t="s">
        <v>843</v>
      </c>
      <c r="E3744" s="422">
        <v>1166.08</v>
      </c>
      <c r="F3744" s="422">
        <v>414.4</v>
      </c>
      <c r="G3744" s="422">
        <v>1580.48</v>
      </c>
    </row>
    <row r="3745" spans="1:7" ht="45">
      <c r="A3745" s="536" t="s">
        <v>7710</v>
      </c>
      <c r="B3745" s="419">
        <v>101494</v>
      </c>
      <c r="C3745" s="420" t="s">
        <v>4518</v>
      </c>
      <c r="D3745" s="421" t="s">
        <v>843</v>
      </c>
      <c r="E3745" s="422">
        <v>1252.47</v>
      </c>
      <c r="F3745" s="422">
        <v>435.04</v>
      </c>
      <c r="G3745" s="422">
        <v>1687.51</v>
      </c>
    </row>
    <row r="3746" spans="1:7" ht="45">
      <c r="A3746" s="536" t="s">
        <v>7710</v>
      </c>
      <c r="B3746" s="419">
        <v>101495</v>
      </c>
      <c r="C3746" s="420" t="s">
        <v>4519</v>
      </c>
      <c r="D3746" s="421" t="s">
        <v>843</v>
      </c>
      <c r="E3746" s="422">
        <v>1297.7</v>
      </c>
      <c r="F3746" s="422">
        <v>405.98</v>
      </c>
      <c r="G3746" s="422">
        <v>1703.68</v>
      </c>
    </row>
    <row r="3747" spans="1:7" ht="45">
      <c r="A3747" s="536" t="s">
        <v>7710</v>
      </c>
      <c r="B3747" s="419">
        <v>101496</v>
      </c>
      <c r="C3747" s="420" t="s">
        <v>4520</v>
      </c>
      <c r="D3747" s="421" t="s">
        <v>843</v>
      </c>
      <c r="E3747" s="422">
        <v>1441.48</v>
      </c>
      <c r="F3747" s="422">
        <v>422.34</v>
      </c>
      <c r="G3747" s="422">
        <v>1863.82</v>
      </c>
    </row>
    <row r="3748" spans="1:7" ht="45">
      <c r="A3748" s="536" t="s">
        <v>7710</v>
      </c>
      <c r="B3748" s="419">
        <v>101489</v>
      </c>
      <c r="C3748" s="420" t="s">
        <v>4513</v>
      </c>
      <c r="D3748" s="421" t="s">
        <v>843</v>
      </c>
      <c r="E3748" s="422">
        <v>1169.48</v>
      </c>
      <c r="F3748" s="422">
        <v>432.76</v>
      </c>
      <c r="G3748" s="422">
        <v>1602.24</v>
      </c>
    </row>
    <row r="3749" spans="1:7" ht="45">
      <c r="A3749" s="536" t="s">
        <v>7710</v>
      </c>
      <c r="B3749" s="419">
        <v>101490</v>
      </c>
      <c r="C3749" s="420" t="s">
        <v>4514</v>
      </c>
      <c r="D3749" s="421" t="s">
        <v>843</v>
      </c>
      <c r="E3749" s="422">
        <v>1255.81</v>
      </c>
      <c r="F3749" s="422">
        <v>453.46</v>
      </c>
      <c r="G3749" s="422">
        <v>1709.27</v>
      </c>
    </row>
    <row r="3750" spans="1:7" ht="45">
      <c r="A3750" s="536" t="s">
        <v>7710</v>
      </c>
      <c r="B3750" s="419">
        <v>101491</v>
      </c>
      <c r="C3750" s="420" t="s">
        <v>4515</v>
      </c>
      <c r="D3750" s="421" t="s">
        <v>843</v>
      </c>
      <c r="E3750" s="422">
        <v>1300.99</v>
      </c>
      <c r="F3750" s="422">
        <v>424.45</v>
      </c>
      <c r="G3750" s="422">
        <v>1725.44</v>
      </c>
    </row>
    <row r="3751" spans="1:7" ht="45">
      <c r="A3751" s="536" t="s">
        <v>7710</v>
      </c>
      <c r="B3751" s="419">
        <v>101492</v>
      </c>
      <c r="C3751" s="420" t="s">
        <v>4516</v>
      </c>
      <c r="D3751" s="421" t="s">
        <v>843</v>
      </c>
      <c r="E3751" s="422">
        <v>1444.74</v>
      </c>
      <c r="F3751" s="422">
        <v>440.84</v>
      </c>
      <c r="G3751" s="422">
        <v>1885.58</v>
      </c>
    </row>
    <row r="3752" spans="1:7" ht="45">
      <c r="A3752" s="536" t="s">
        <v>7710</v>
      </c>
      <c r="B3752" s="419">
        <v>101509</v>
      </c>
      <c r="C3752" s="420" t="s">
        <v>7711</v>
      </c>
      <c r="D3752" s="421" t="s">
        <v>843</v>
      </c>
      <c r="E3752" s="422">
        <v>1499.45</v>
      </c>
      <c r="F3752" s="422">
        <v>479.76</v>
      </c>
      <c r="G3752" s="422">
        <v>1979.21</v>
      </c>
    </row>
    <row r="3753" spans="1:7" ht="45">
      <c r="A3753" s="536" t="s">
        <v>7710</v>
      </c>
      <c r="B3753" s="419">
        <v>101510</v>
      </c>
      <c r="C3753" s="420" t="s">
        <v>7712</v>
      </c>
      <c r="D3753" s="421" t="s">
        <v>843</v>
      </c>
      <c r="E3753" s="422">
        <v>1674.0700000000002</v>
      </c>
      <c r="F3753" s="422">
        <v>521.14</v>
      </c>
      <c r="G3753" s="422">
        <v>2195.21</v>
      </c>
    </row>
    <row r="3754" spans="1:7" ht="45">
      <c r="A3754" s="536" t="s">
        <v>7710</v>
      </c>
      <c r="B3754" s="419">
        <v>101511</v>
      </c>
      <c r="C3754" s="420" t="s">
        <v>7713</v>
      </c>
      <c r="D3754" s="421" t="s">
        <v>843</v>
      </c>
      <c r="E3754" s="422">
        <v>1764.9099999999999</v>
      </c>
      <c r="F3754" s="422">
        <v>462.94</v>
      </c>
      <c r="G3754" s="422">
        <v>2227.85</v>
      </c>
    </row>
    <row r="3755" spans="1:7" ht="45">
      <c r="A3755" s="536" t="s">
        <v>7710</v>
      </c>
      <c r="B3755" s="419">
        <v>101512</v>
      </c>
      <c r="C3755" s="420" t="s">
        <v>7714</v>
      </c>
      <c r="D3755" s="421" t="s">
        <v>843</v>
      </c>
      <c r="E3755" s="422">
        <v>2023.0299999999997</v>
      </c>
      <c r="F3755" s="422">
        <v>484.13</v>
      </c>
      <c r="G3755" s="422">
        <v>2507.16</v>
      </c>
    </row>
    <row r="3756" spans="1:7" ht="45">
      <c r="A3756" s="536" t="s">
        <v>7710</v>
      </c>
      <c r="B3756" s="419">
        <v>101505</v>
      </c>
      <c r="C3756" s="420" t="s">
        <v>4529</v>
      </c>
      <c r="D3756" s="421" t="s">
        <v>843</v>
      </c>
      <c r="E3756" s="422">
        <v>1555.5300000000002</v>
      </c>
      <c r="F3756" s="422">
        <v>493.64</v>
      </c>
      <c r="G3756" s="422">
        <v>2049.17</v>
      </c>
    </row>
    <row r="3757" spans="1:7" ht="45">
      <c r="A3757" s="536" t="s">
        <v>7710</v>
      </c>
      <c r="B3757" s="419">
        <v>101506</v>
      </c>
      <c r="C3757" s="420" t="s">
        <v>4530</v>
      </c>
      <c r="D3757" s="421" t="s">
        <v>843</v>
      </c>
      <c r="E3757" s="422">
        <v>1729.92</v>
      </c>
      <c r="F3757" s="422">
        <v>535.25</v>
      </c>
      <c r="G3757" s="422">
        <v>2265.17</v>
      </c>
    </row>
    <row r="3758" spans="1:7" ht="45">
      <c r="A3758" s="536" t="s">
        <v>7710</v>
      </c>
      <c r="B3758" s="419">
        <v>101507</v>
      </c>
      <c r="C3758" s="420" t="s">
        <v>4531</v>
      </c>
      <c r="D3758" s="421" t="s">
        <v>843</v>
      </c>
      <c r="E3758" s="422">
        <v>1821.02</v>
      </c>
      <c r="F3758" s="422">
        <v>476.79</v>
      </c>
      <c r="G3758" s="422">
        <v>2297.81</v>
      </c>
    </row>
    <row r="3759" spans="1:7" ht="45">
      <c r="A3759" s="536" t="s">
        <v>7710</v>
      </c>
      <c r="B3759" s="419">
        <v>101508</v>
      </c>
      <c r="C3759" s="420" t="s">
        <v>4532</v>
      </c>
      <c r="D3759" s="421" t="s">
        <v>843</v>
      </c>
      <c r="E3759" s="422">
        <v>2078.9699999999998</v>
      </c>
      <c r="F3759" s="422">
        <v>498.15</v>
      </c>
      <c r="G3759" s="422">
        <v>2577.12</v>
      </c>
    </row>
    <row r="3760" spans="1:7" ht="45">
      <c r="A3760" s="536" t="s">
        <v>7710</v>
      </c>
      <c r="B3760" s="419">
        <v>101525</v>
      </c>
      <c r="C3760" s="420" t="s">
        <v>4545</v>
      </c>
      <c r="D3760" s="421" t="s">
        <v>843</v>
      </c>
      <c r="E3760" s="422">
        <v>991.61</v>
      </c>
      <c r="F3760" s="422">
        <v>211.36</v>
      </c>
      <c r="G3760" s="422">
        <v>1202.97</v>
      </c>
    </row>
    <row r="3761" spans="1:7" ht="45">
      <c r="A3761" s="536" t="s">
        <v>7710</v>
      </c>
      <c r="B3761" s="419">
        <v>101526</v>
      </c>
      <c r="C3761" s="420" t="s">
        <v>4546</v>
      </c>
      <c r="D3761" s="421" t="s">
        <v>843</v>
      </c>
      <c r="E3761" s="422">
        <v>1147.3500000000001</v>
      </c>
      <c r="F3761" s="422">
        <v>248.28</v>
      </c>
      <c r="G3761" s="422">
        <v>1395.63</v>
      </c>
    </row>
    <row r="3762" spans="1:7" ht="45">
      <c r="A3762" s="536" t="s">
        <v>7710</v>
      </c>
      <c r="B3762" s="419">
        <v>101527</v>
      </c>
      <c r="C3762" s="420" t="s">
        <v>4547</v>
      </c>
      <c r="D3762" s="421" t="s">
        <v>843</v>
      </c>
      <c r="E3762" s="422">
        <v>1228.4100000000001</v>
      </c>
      <c r="F3762" s="422">
        <v>196.32</v>
      </c>
      <c r="G3762" s="422">
        <v>1424.73</v>
      </c>
    </row>
    <row r="3763" spans="1:7" ht="45">
      <c r="A3763" s="536" t="s">
        <v>7710</v>
      </c>
      <c r="B3763" s="419">
        <v>101528</v>
      </c>
      <c r="C3763" s="420" t="s">
        <v>4548</v>
      </c>
      <c r="D3763" s="421" t="s">
        <v>843</v>
      </c>
      <c r="E3763" s="422">
        <v>1430.5</v>
      </c>
      <c r="F3763" s="422">
        <v>204.91</v>
      </c>
      <c r="G3763" s="422">
        <v>1635.41</v>
      </c>
    </row>
    <row r="3764" spans="1:7" ht="45">
      <c r="A3764" s="536" t="s">
        <v>7710</v>
      </c>
      <c r="B3764" s="419">
        <v>101521</v>
      </c>
      <c r="C3764" s="420" t="s">
        <v>4541</v>
      </c>
      <c r="D3764" s="421" t="s">
        <v>843</v>
      </c>
      <c r="E3764" s="422">
        <v>989.92</v>
      </c>
      <c r="F3764" s="422">
        <v>225.89</v>
      </c>
      <c r="G3764" s="422">
        <v>1215.81</v>
      </c>
    </row>
    <row r="3765" spans="1:7" ht="45">
      <c r="A3765" s="536" t="s">
        <v>7710</v>
      </c>
      <c r="B3765" s="419">
        <v>101522</v>
      </c>
      <c r="C3765" s="420" t="s">
        <v>4542</v>
      </c>
      <c r="D3765" s="421" t="s">
        <v>843</v>
      </c>
      <c r="E3765" s="422">
        <v>1145.51</v>
      </c>
      <c r="F3765" s="422">
        <v>262.95999999999998</v>
      </c>
      <c r="G3765" s="422">
        <v>1408.47</v>
      </c>
    </row>
    <row r="3766" spans="1:7" ht="45">
      <c r="A3766" s="536" t="s">
        <v>7710</v>
      </c>
      <c r="B3766" s="419">
        <v>101523</v>
      </c>
      <c r="C3766" s="420" t="s">
        <v>4543</v>
      </c>
      <c r="D3766" s="421" t="s">
        <v>843</v>
      </c>
      <c r="E3766" s="422">
        <v>1226.6799999999998</v>
      </c>
      <c r="F3766" s="422">
        <v>210.89</v>
      </c>
      <c r="G3766" s="422">
        <v>1437.57</v>
      </c>
    </row>
    <row r="3767" spans="1:7" ht="45">
      <c r="A3767" s="536" t="s">
        <v>7710</v>
      </c>
      <c r="B3767" s="419">
        <v>101524</v>
      </c>
      <c r="C3767" s="420" t="s">
        <v>4544</v>
      </c>
      <c r="D3767" s="421" t="s">
        <v>843</v>
      </c>
      <c r="E3767" s="422">
        <v>1428.71</v>
      </c>
      <c r="F3767" s="422">
        <v>219.54</v>
      </c>
      <c r="G3767" s="422">
        <v>1648.25</v>
      </c>
    </row>
    <row r="3768" spans="1:7" ht="45">
      <c r="A3768" s="536" t="s">
        <v>7710</v>
      </c>
      <c r="B3768" s="419">
        <v>101517</v>
      </c>
      <c r="C3768" s="420" t="s">
        <v>4537</v>
      </c>
      <c r="D3768" s="421" t="s">
        <v>843</v>
      </c>
      <c r="E3768" s="422">
        <v>681.61</v>
      </c>
      <c r="F3768" s="422">
        <v>173.28</v>
      </c>
      <c r="G3768" s="422">
        <v>854.89</v>
      </c>
    </row>
    <row r="3769" spans="1:7" ht="45">
      <c r="A3769" s="536" t="s">
        <v>7710</v>
      </c>
      <c r="B3769" s="419">
        <v>101518</v>
      </c>
      <c r="C3769" s="420" t="s">
        <v>4538</v>
      </c>
      <c r="D3769" s="421" t="s">
        <v>843</v>
      </c>
      <c r="E3769" s="422">
        <v>785.38000000000011</v>
      </c>
      <c r="F3769" s="422">
        <v>197.94</v>
      </c>
      <c r="G3769" s="422">
        <v>983.32</v>
      </c>
    </row>
    <row r="3770" spans="1:7" ht="45">
      <c r="A3770" s="536" t="s">
        <v>7710</v>
      </c>
      <c r="B3770" s="419">
        <v>101519</v>
      </c>
      <c r="C3770" s="420" t="s">
        <v>4539</v>
      </c>
      <c r="D3770" s="421" t="s">
        <v>843</v>
      </c>
      <c r="E3770" s="422">
        <v>839.49</v>
      </c>
      <c r="F3770" s="422">
        <v>163.24</v>
      </c>
      <c r="G3770" s="422">
        <v>1002.73</v>
      </c>
    </row>
    <row r="3771" spans="1:7" ht="45">
      <c r="A3771" s="536" t="s">
        <v>7710</v>
      </c>
      <c r="B3771" s="419">
        <v>101520</v>
      </c>
      <c r="C3771" s="420" t="s">
        <v>4540</v>
      </c>
      <c r="D3771" s="421" t="s">
        <v>843</v>
      </c>
      <c r="E3771" s="422">
        <v>974.11000000000013</v>
      </c>
      <c r="F3771" s="422">
        <v>169.07</v>
      </c>
      <c r="G3771" s="422">
        <v>1143.18</v>
      </c>
    </row>
    <row r="3772" spans="1:7" ht="45">
      <c r="A3772" s="536" t="s">
        <v>7710</v>
      </c>
      <c r="B3772" s="419">
        <v>101513</v>
      </c>
      <c r="C3772" s="420" t="s">
        <v>4533</v>
      </c>
      <c r="D3772" s="421" t="s">
        <v>843</v>
      </c>
      <c r="E3772" s="422">
        <v>684.93</v>
      </c>
      <c r="F3772" s="422">
        <v>191.72</v>
      </c>
      <c r="G3772" s="422">
        <v>876.65</v>
      </c>
    </row>
    <row r="3773" spans="1:7" ht="45">
      <c r="A3773" s="536" t="s">
        <v>7710</v>
      </c>
      <c r="B3773" s="419">
        <v>101514</v>
      </c>
      <c r="C3773" s="420" t="s">
        <v>4534</v>
      </c>
      <c r="D3773" s="421" t="s">
        <v>843</v>
      </c>
      <c r="E3773" s="422">
        <v>788.69</v>
      </c>
      <c r="F3773" s="422">
        <v>216.39</v>
      </c>
      <c r="G3773" s="422">
        <v>1005.08</v>
      </c>
    </row>
    <row r="3774" spans="1:7" ht="45">
      <c r="A3774" s="536" t="s">
        <v>7710</v>
      </c>
      <c r="B3774" s="419">
        <v>101515</v>
      </c>
      <c r="C3774" s="420" t="s">
        <v>4535</v>
      </c>
      <c r="D3774" s="421" t="s">
        <v>843</v>
      </c>
      <c r="E3774" s="422">
        <v>842.85</v>
      </c>
      <c r="F3774" s="422">
        <v>181.64</v>
      </c>
      <c r="G3774" s="422">
        <v>1024.49</v>
      </c>
    </row>
    <row r="3775" spans="1:7" ht="45">
      <c r="A3775" s="536" t="s">
        <v>7710</v>
      </c>
      <c r="B3775" s="419">
        <v>101516</v>
      </c>
      <c r="C3775" s="420" t="s">
        <v>4536</v>
      </c>
      <c r="D3775" s="421" t="s">
        <v>843</v>
      </c>
      <c r="E3775" s="422">
        <v>977.51</v>
      </c>
      <c r="F3775" s="422">
        <v>187.43</v>
      </c>
      <c r="G3775" s="422">
        <v>1164.94</v>
      </c>
    </row>
    <row r="3776" spans="1:7" ht="45">
      <c r="A3776" s="536" t="s">
        <v>7710</v>
      </c>
      <c r="B3776" s="419">
        <v>101533</v>
      </c>
      <c r="C3776" s="420" t="s">
        <v>7715</v>
      </c>
      <c r="D3776" s="421" t="s">
        <v>843</v>
      </c>
      <c r="E3776" s="422">
        <v>1041.98</v>
      </c>
      <c r="F3776" s="422">
        <v>246.16</v>
      </c>
      <c r="G3776" s="422">
        <v>1288.1400000000001</v>
      </c>
    </row>
    <row r="3777" spans="1:7" ht="45">
      <c r="A3777" s="536" t="s">
        <v>7710</v>
      </c>
      <c r="B3777" s="419">
        <v>101534</v>
      </c>
      <c r="C3777" s="420" t="s">
        <v>7716</v>
      </c>
      <c r="D3777" s="421" t="s">
        <v>843</v>
      </c>
      <c r="E3777" s="422">
        <v>1249.45</v>
      </c>
      <c r="F3777" s="422">
        <v>295.56</v>
      </c>
      <c r="G3777" s="422">
        <v>1545.01</v>
      </c>
    </row>
    <row r="3778" spans="1:7" ht="45">
      <c r="A3778" s="536" t="s">
        <v>7710</v>
      </c>
      <c r="B3778" s="419">
        <v>101535</v>
      </c>
      <c r="C3778" s="420" t="s">
        <v>7717</v>
      </c>
      <c r="D3778" s="421" t="s">
        <v>843</v>
      </c>
      <c r="E3778" s="422">
        <v>1357.81</v>
      </c>
      <c r="F3778" s="422">
        <v>226.01</v>
      </c>
      <c r="G3778" s="422">
        <v>1583.82</v>
      </c>
    </row>
    <row r="3779" spans="1:7" ht="45">
      <c r="A3779" s="536" t="s">
        <v>7710</v>
      </c>
      <c r="B3779" s="419">
        <v>101536</v>
      </c>
      <c r="C3779" s="420" t="s">
        <v>7718</v>
      </c>
      <c r="D3779" s="421" t="s">
        <v>843</v>
      </c>
      <c r="E3779" s="422">
        <v>1626.97</v>
      </c>
      <c r="F3779" s="422">
        <v>237.75</v>
      </c>
      <c r="G3779" s="422">
        <v>1864.72</v>
      </c>
    </row>
    <row r="3780" spans="1:7" ht="45">
      <c r="A3780" s="536" t="s">
        <v>7710</v>
      </c>
      <c r="B3780" s="419">
        <v>101529</v>
      </c>
      <c r="C3780" s="420" t="s">
        <v>4549</v>
      </c>
      <c r="D3780" s="421" t="s">
        <v>843</v>
      </c>
      <c r="E3780" s="422">
        <v>1098.03</v>
      </c>
      <c r="F3780" s="422">
        <v>260.07</v>
      </c>
      <c r="G3780" s="422">
        <v>1358.1</v>
      </c>
    </row>
    <row r="3781" spans="1:7" ht="45">
      <c r="A3781" s="536" t="s">
        <v>7710</v>
      </c>
      <c r="B3781" s="419">
        <v>101530</v>
      </c>
      <c r="C3781" s="420" t="s">
        <v>4550</v>
      </c>
      <c r="D3781" s="421" t="s">
        <v>843</v>
      </c>
      <c r="E3781" s="422">
        <v>1305.55</v>
      </c>
      <c r="F3781" s="422">
        <v>309.42</v>
      </c>
      <c r="G3781" s="422">
        <v>1614.97</v>
      </c>
    </row>
    <row r="3782" spans="1:7" ht="45">
      <c r="A3782" s="536" t="s">
        <v>7710</v>
      </c>
      <c r="B3782" s="419">
        <v>101531</v>
      </c>
      <c r="C3782" s="420" t="s">
        <v>4551</v>
      </c>
      <c r="D3782" s="421" t="s">
        <v>843</v>
      </c>
      <c r="E3782" s="422">
        <v>1413.82</v>
      </c>
      <c r="F3782" s="422">
        <v>239.96</v>
      </c>
      <c r="G3782" s="422">
        <v>1653.78</v>
      </c>
    </row>
    <row r="3783" spans="1:7" ht="45">
      <c r="A3783" s="536" t="s">
        <v>7710</v>
      </c>
      <c r="B3783" s="419">
        <v>101532</v>
      </c>
      <c r="C3783" s="420" t="s">
        <v>4552</v>
      </c>
      <c r="D3783" s="421" t="s">
        <v>843</v>
      </c>
      <c r="E3783" s="422">
        <v>1682.98</v>
      </c>
      <c r="F3783" s="422">
        <v>251.7</v>
      </c>
      <c r="G3783" s="422">
        <v>1934.68</v>
      </c>
    </row>
    <row r="3784" spans="1:7" ht="45">
      <c r="A3784" s="536" t="s">
        <v>7710</v>
      </c>
      <c r="B3784" s="419">
        <v>101549</v>
      </c>
      <c r="C3784" s="420" t="s">
        <v>1654</v>
      </c>
      <c r="D3784" s="421" t="s">
        <v>843</v>
      </c>
      <c r="E3784" s="422">
        <v>12.78</v>
      </c>
      <c r="F3784" s="422">
        <v>6.08</v>
      </c>
      <c r="G3784" s="422">
        <v>18.86</v>
      </c>
    </row>
    <row r="3785" spans="1:7" ht="45">
      <c r="A3785" s="536" t="s">
        <v>7710</v>
      </c>
      <c r="B3785" s="419">
        <v>101547</v>
      </c>
      <c r="C3785" s="420" t="s">
        <v>1677</v>
      </c>
      <c r="D3785" s="421" t="s">
        <v>843</v>
      </c>
      <c r="E3785" s="422">
        <v>97.03</v>
      </c>
      <c r="F3785" s="422">
        <v>1.86</v>
      </c>
      <c r="G3785" s="422">
        <v>98.89</v>
      </c>
    </row>
    <row r="3786" spans="1:7" ht="45">
      <c r="A3786" s="536" t="s">
        <v>7710</v>
      </c>
      <c r="B3786" s="419">
        <v>101546</v>
      </c>
      <c r="C3786" s="420" t="s">
        <v>1676</v>
      </c>
      <c r="D3786" s="421" t="s">
        <v>843</v>
      </c>
      <c r="E3786" s="422">
        <v>30.160000000000004</v>
      </c>
      <c r="F3786" s="422">
        <v>1.86</v>
      </c>
      <c r="G3786" s="422">
        <v>32.020000000000003</v>
      </c>
    </row>
    <row r="3787" spans="1:7" ht="45">
      <c r="A3787" s="536" t="s">
        <v>7710</v>
      </c>
      <c r="B3787" s="419">
        <v>101548</v>
      </c>
      <c r="C3787" s="420" t="s">
        <v>1678</v>
      </c>
      <c r="D3787" s="421" t="s">
        <v>843</v>
      </c>
      <c r="E3787" s="422">
        <v>6.5699999999999994</v>
      </c>
      <c r="F3787" s="422">
        <v>1.86</v>
      </c>
      <c r="G3787" s="422">
        <v>8.43</v>
      </c>
    </row>
    <row r="3788" spans="1:7" ht="75">
      <c r="A3788" s="536" t="s">
        <v>7719</v>
      </c>
      <c r="B3788" s="419">
        <v>94764</v>
      </c>
      <c r="C3788" s="420" t="s">
        <v>7720</v>
      </c>
      <c r="D3788" s="421" t="s">
        <v>843</v>
      </c>
      <c r="E3788" s="422">
        <v>35.309999999999995</v>
      </c>
      <c r="F3788" s="422">
        <v>6.24</v>
      </c>
      <c r="G3788" s="422">
        <v>41.55</v>
      </c>
    </row>
    <row r="3789" spans="1:7" ht="75">
      <c r="A3789" s="536" t="s">
        <v>7719</v>
      </c>
      <c r="B3789" s="419">
        <v>94765</v>
      </c>
      <c r="C3789" s="420" t="s">
        <v>7721</v>
      </c>
      <c r="D3789" s="421" t="s">
        <v>843</v>
      </c>
      <c r="E3789" s="422">
        <v>39.340000000000003</v>
      </c>
      <c r="F3789" s="422">
        <v>6.37</v>
      </c>
      <c r="G3789" s="422">
        <v>45.71</v>
      </c>
    </row>
    <row r="3790" spans="1:7" ht="75">
      <c r="A3790" s="536" t="s">
        <v>7719</v>
      </c>
      <c r="B3790" s="419">
        <v>94766</v>
      </c>
      <c r="C3790" s="420" t="s">
        <v>7722</v>
      </c>
      <c r="D3790" s="421" t="s">
        <v>843</v>
      </c>
      <c r="E3790" s="422">
        <v>44.49</v>
      </c>
      <c r="F3790" s="422">
        <v>6.5</v>
      </c>
      <c r="G3790" s="422">
        <v>50.99</v>
      </c>
    </row>
    <row r="3791" spans="1:7" ht="75">
      <c r="A3791" s="536" t="s">
        <v>7719</v>
      </c>
      <c r="B3791" s="419">
        <v>94767</v>
      </c>
      <c r="C3791" s="420" t="s">
        <v>7723</v>
      </c>
      <c r="D3791" s="421" t="s">
        <v>843</v>
      </c>
      <c r="E3791" s="422">
        <v>68.459999999999994</v>
      </c>
      <c r="F3791" s="422">
        <v>6.67</v>
      </c>
      <c r="G3791" s="422">
        <v>75.13</v>
      </c>
    </row>
    <row r="3792" spans="1:7" ht="75">
      <c r="A3792" s="536" t="s">
        <v>7719</v>
      </c>
      <c r="B3792" s="419">
        <v>94768</v>
      </c>
      <c r="C3792" s="420" t="s">
        <v>7724</v>
      </c>
      <c r="D3792" s="421" t="s">
        <v>843</v>
      </c>
      <c r="E3792" s="422">
        <v>78.099999999999994</v>
      </c>
      <c r="F3792" s="422">
        <v>6.89</v>
      </c>
      <c r="G3792" s="422">
        <v>84.99</v>
      </c>
    </row>
    <row r="3793" spans="1:7" ht="75">
      <c r="A3793" s="536" t="s">
        <v>7719</v>
      </c>
      <c r="B3793" s="419">
        <v>94769</v>
      </c>
      <c r="C3793" s="420" t="s">
        <v>7725</v>
      </c>
      <c r="D3793" s="421" t="s">
        <v>843</v>
      </c>
      <c r="E3793" s="422">
        <v>106.03</v>
      </c>
      <c r="F3793" s="422">
        <v>7.15</v>
      </c>
      <c r="G3793" s="422">
        <v>113.18</v>
      </c>
    </row>
    <row r="3794" spans="1:7" ht="75">
      <c r="A3794" s="536" t="s">
        <v>7719</v>
      </c>
      <c r="B3794" s="419">
        <v>94783</v>
      </c>
      <c r="C3794" s="420" t="s">
        <v>7726</v>
      </c>
      <c r="D3794" s="421" t="s">
        <v>843</v>
      </c>
      <c r="E3794" s="422">
        <v>12.219999999999999</v>
      </c>
      <c r="F3794" s="422">
        <v>6.37</v>
      </c>
      <c r="G3794" s="422">
        <v>18.59</v>
      </c>
    </row>
    <row r="3795" spans="1:7" ht="75">
      <c r="A3795" s="536" t="s">
        <v>7719</v>
      </c>
      <c r="B3795" s="419">
        <v>94703</v>
      </c>
      <c r="C3795" s="420" t="s">
        <v>7727</v>
      </c>
      <c r="D3795" s="421" t="s">
        <v>843</v>
      </c>
      <c r="E3795" s="422">
        <v>13.270000000000001</v>
      </c>
      <c r="F3795" s="422">
        <v>6.49</v>
      </c>
      <c r="G3795" s="422">
        <v>19.760000000000002</v>
      </c>
    </row>
    <row r="3796" spans="1:7" ht="75">
      <c r="A3796" s="536" t="s">
        <v>7719</v>
      </c>
      <c r="B3796" s="419">
        <v>94704</v>
      </c>
      <c r="C3796" s="420" t="s">
        <v>7728</v>
      </c>
      <c r="D3796" s="421" t="s">
        <v>843</v>
      </c>
      <c r="E3796" s="422">
        <v>18.799999999999997</v>
      </c>
      <c r="F3796" s="422">
        <v>6.67</v>
      </c>
      <c r="G3796" s="422">
        <v>25.47</v>
      </c>
    </row>
    <row r="3797" spans="1:7" ht="75">
      <c r="A3797" s="536" t="s">
        <v>7719</v>
      </c>
      <c r="B3797" s="419">
        <v>94705</v>
      </c>
      <c r="C3797" s="420" t="s">
        <v>7729</v>
      </c>
      <c r="D3797" s="421" t="s">
        <v>843</v>
      </c>
      <c r="E3797" s="422">
        <v>26.839999999999996</v>
      </c>
      <c r="F3797" s="422">
        <v>6.89</v>
      </c>
      <c r="G3797" s="422">
        <v>33.729999999999997</v>
      </c>
    </row>
    <row r="3798" spans="1:7" ht="75">
      <c r="A3798" s="536" t="s">
        <v>7719</v>
      </c>
      <c r="B3798" s="419">
        <v>94706</v>
      </c>
      <c r="C3798" s="420" t="s">
        <v>7730</v>
      </c>
      <c r="D3798" s="421" t="s">
        <v>843</v>
      </c>
      <c r="E3798" s="422">
        <v>26.17</v>
      </c>
      <c r="F3798" s="422">
        <v>7.15</v>
      </c>
      <c r="G3798" s="422">
        <v>33.32</v>
      </c>
    </row>
    <row r="3799" spans="1:7" ht="75">
      <c r="A3799" s="536" t="s">
        <v>7719</v>
      </c>
      <c r="B3799" s="419">
        <v>94707</v>
      </c>
      <c r="C3799" s="420" t="s">
        <v>7731</v>
      </c>
      <c r="D3799" s="421" t="s">
        <v>843</v>
      </c>
      <c r="E3799" s="422">
        <v>43.300000000000004</v>
      </c>
      <c r="F3799" s="422">
        <v>7.4</v>
      </c>
      <c r="G3799" s="422">
        <v>50.7</v>
      </c>
    </row>
    <row r="3800" spans="1:7" ht="75">
      <c r="A3800" s="536" t="s">
        <v>7719</v>
      </c>
      <c r="B3800" s="419">
        <v>94715</v>
      </c>
      <c r="C3800" s="420" t="s">
        <v>7732</v>
      </c>
      <c r="D3800" s="421" t="s">
        <v>843</v>
      </c>
      <c r="E3800" s="422">
        <v>235.51000000000002</v>
      </c>
      <c r="F3800" s="422">
        <v>14.79</v>
      </c>
      <c r="G3800" s="422">
        <v>250.3</v>
      </c>
    </row>
    <row r="3801" spans="1:7" ht="75">
      <c r="A3801" s="536" t="s">
        <v>7719</v>
      </c>
      <c r="B3801" s="419">
        <v>94713</v>
      </c>
      <c r="C3801" s="420" t="s">
        <v>7733</v>
      </c>
      <c r="D3801" s="421" t="s">
        <v>843</v>
      </c>
      <c r="E3801" s="422">
        <v>187.76</v>
      </c>
      <c r="F3801" s="422">
        <v>13.24</v>
      </c>
      <c r="G3801" s="422">
        <v>201</v>
      </c>
    </row>
    <row r="3802" spans="1:7" ht="75">
      <c r="A3802" s="536" t="s">
        <v>7719</v>
      </c>
      <c r="B3802" s="419">
        <v>94714</v>
      </c>
      <c r="C3802" s="420" t="s">
        <v>7734</v>
      </c>
      <c r="D3802" s="421" t="s">
        <v>843</v>
      </c>
      <c r="E3802" s="422">
        <v>266.02999999999997</v>
      </c>
      <c r="F3802" s="422">
        <v>13.67</v>
      </c>
      <c r="G3802" s="422">
        <v>279.7</v>
      </c>
    </row>
    <row r="3803" spans="1:7" ht="75">
      <c r="A3803" s="536" t="s">
        <v>7719</v>
      </c>
      <c r="B3803" s="419">
        <v>94656</v>
      </c>
      <c r="C3803" s="420" t="s">
        <v>7735</v>
      </c>
      <c r="D3803" s="421" t="s">
        <v>843</v>
      </c>
      <c r="E3803" s="422">
        <v>2.1</v>
      </c>
      <c r="F3803" s="422">
        <v>1.85</v>
      </c>
      <c r="G3803" s="422">
        <v>3.95</v>
      </c>
    </row>
    <row r="3804" spans="1:7" ht="75">
      <c r="A3804" s="536" t="s">
        <v>7719</v>
      </c>
      <c r="B3804" s="419">
        <v>94670</v>
      </c>
      <c r="C3804" s="420" t="s">
        <v>7736</v>
      </c>
      <c r="D3804" s="421" t="s">
        <v>843</v>
      </c>
      <c r="E3804" s="422">
        <v>48.499999999999993</v>
      </c>
      <c r="F3804" s="422">
        <v>18.21</v>
      </c>
      <c r="G3804" s="422">
        <v>66.709999999999994</v>
      </c>
    </row>
    <row r="3805" spans="1:7" ht="75">
      <c r="A3805" s="536" t="s">
        <v>7719</v>
      </c>
      <c r="B3805" s="419">
        <v>94658</v>
      </c>
      <c r="C3805" s="420" t="s">
        <v>7737</v>
      </c>
      <c r="D3805" s="421" t="s">
        <v>843</v>
      </c>
      <c r="E3805" s="422">
        <v>3.3</v>
      </c>
      <c r="F3805" s="422">
        <v>2.42</v>
      </c>
      <c r="G3805" s="422">
        <v>5.72</v>
      </c>
    </row>
    <row r="3806" spans="1:7" ht="75">
      <c r="A3806" s="536" t="s">
        <v>7719</v>
      </c>
      <c r="B3806" s="419">
        <v>94660</v>
      </c>
      <c r="C3806" s="420" t="s">
        <v>7738</v>
      </c>
      <c r="D3806" s="421" t="s">
        <v>843</v>
      </c>
      <c r="E3806" s="422">
        <v>5.4700000000000006</v>
      </c>
      <c r="F3806" s="422">
        <v>3.24</v>
      </c>
      <c r="G3806" s="422">
        <v>8.7100000000000009</v>
      </c>
    </row>
    <row r="3807" spans="1:7" ht="75">
      <c r="A3807" s="536" t="s">
        <v>7719</v>
      </c>
      <c r="B3807" s="419">
        <v>94662</v>
      </c>
      <c r="C3807" s="420" t="s">
        <v>7739</v>
      </c>
      <c r="D3807" s="421" t="s">
        <v>843</v>
      </c>
      <c r="E3807" s="422">
        <v>7.0799999999999992</v>
      </c>
      <c r="F3807" s="422">
        <v>4.53</v>
      </c>
      <c r="G3807" s="422">
        <v>11.61</v>
      </c>
    </row>
    <row r="3808" spans="1:7" ht="75">
      <c r="A3808" s="536" t="s">
        <v>7719</v>
      </c>
      <c r="B3808" s="419">
        <v>94664</v>
      </c>
      <c r="C3808" s="420" t="s">
        <v>7740</v>
      </c>
      <c r="D3808" s="421" t="s">
        <v>843</v>
      </c>
      <c r="E3808" s="422">
        <v>13.88</v>
      </c>
      <c r="F3808" s="422">
        <v>6.08</v>
      </c>
      <c r="G3808" s="422">
        <v>19.96</v>
      </c>
    </row>
    <row r="3809" spans="1:7" ht="75">
      <c r="A3809" s="536" t="s">
        <v>7719</v>
      </c>
      <c r="B3809" s="419">
        <v>94666</v>
      </c>
      <c r="C3809" s="420" t="s">
        <v>7741</v>
      </c>
      <c r="D3809" s="421" t="s">
        <v>843</v>
      </c>
      <c r="E3809" s="422">
        <v>22.94</v>
      </c>
      <c r="F3809" s="422">
        <v>8.98</v>
      </c>
      <c r="G3809" s="422">
        <v>31.92</v>
      </c>
    </row>
    <row r="3810" spans="1:7" ht="75">
      <c r="A3810" s="536" t="s">
        <v>7719</v>
      </c>
      <c r="B3810" s="419">
        <v>94668</v>
      </c>
      <c r="C3810" s="420" t="s">
        <v>7742</v>
      </c>
      <c r="D3810" s="421" t="s">
        <v>843</v>
      </c>
      <c r="E3810" s="422">
        <v>30.77</v>
      </c>
      <c r="F3810" s="422">
        <v>11.27</v>
      </c>
      <c r="G3810" s="422">
        <v>42.04</v>
      </c>
    </row>
    <row r="3811" spans="1:7" ht="75">
      <c r="A3811" s="536" t="s">
        <v>7719</v>
      </c>
      <c r="B3811" s="419">
        <v>105215</v>
      </c>
      <c r="C3811" s="420" t="s">
        <v>7743</v>
      </c>
      <c r="D3811" s="421" t="s">
        <v>843</v>
      </c>
      <c r="E3811" s="422">
        <v>8.7700000000000014</v>
      </c>
      <c r="F3811" s="422">
        <v>1.86</v>
      </c>
      <c r="G3811" s="422">
        <v>10.63</v>
      </c>
    </row>
    <row r="3812" spans="1:7" ht="75">
      <c r="A3812" s="536" t="s">
        <v>7719</v>
      </c>
      <c r="B3812" s="419">
        <v>105216</v>
      </c>
      <c r="C3812" s="420" t="s">
        <v>7744</v>
      </c>
      <c r="D3812" s="421" t="s">
        <v>843</v>
      </c>
      <c r="E3812" s="422">
        <v>36.65</v>
      </c>
      <c r="F3812" s="422">
        <v>2.4</v>
      </c>
      <c r="G3812" s="422">
        <v>39.049999999999997</v>
      </c>
    </row>
    <row r="3813" spans="1:7" ht="75">
      <c r="A3813" s="536" t="s">
        <v>7719</v>
      </c>
      <c r="B3813" s="419">
        <v>105217</v>
      </c>
      <c r="C3813" s="420" t="s">
        <v>7745</v>
      </c>
      <c r="D3813" s="421" t="s">
        <v>843</v>
      </c>
      <c r="E3813" s="422">
        <v>41.410000000000004</v>
      </c>
      <c r="F3813" s="422">
        <v>2.5499999999999998</v>
      </c>
      <c r="G3813" s="422">
        <v>43.96</v>
      </c>
    </row>
    <row r="3814" spans="1:7" ht="75">
      <c r="A3814" s="536" t="s">
        <v>7719</v>
      </c>
      <c r="B3814" s="419">
        <v>105214</v>
      </c>
      <c r="C3814" s="420" t="s">
        <v>7746</v>
      </c>
      <c r="D3814" s="421" t="s">
        <v>843</v>
      </c>
      <c r="E3814" s="422">
        <v>42.519999999999996</v>
      </c>
      <c r="F3814" s="422">
        <v>3.6</v>
      </c>
      <c r="G3814" s="422">
        <v>46.12</v>
      </c>
    </row>
    <row r="3815" spans="1:7" ht="75">
      <c r="A3815" s="536" t="s">
        <v>7719</v>
      </c>
      <c r="B3815" s="419">
        <v>105218</v>
      </c>
      <c r="C3815" s="420" t="s">
        <v>7747</v>
      </c>
      <c r="D3815" s="421" t="s">
        <v>843</v>
      </c>
      <c r="E3815" s="422">
        <v>72.23</v>
      </c>
      <c r="F3815" s="422">
        <v>3.92</v>
      </c>
      <c r="G3815" s="422">
        <v>76.150000000000006</v>
      </c>
    </row>
    <row r="3816" spans="1:7" ht="75">
      <c r="A3816" s="536" t="s">
        <v>7719</v>
      </c>
      <c r="B3816" s="419">
        <v>105213</v>
      </c>
      <c r="C3816" s="420" t="s">
        <v>7748</v>
      </c>
      <c r="D3816" s="421" t="s">
        <v>843</v>
      </c>
      <c r="E3816" s="422">
        <v>178.37</v>
      </c>
      <c r="F3816" s="422">
        <v>20.23</v>
      </c>
      <c r="G3816" s="422">
        <v>198.6</v>
      </c>
    </row>
    <row r="3817" spans="1:7" ht="75">
      <c r="A3817" s="536" t="s">
        <v>7719</v>
      </c>
      <c r="B3817" s="419">
        <v>105233</v>
      </c>
      <c r="C3817" s="420" t="s">
        <v>7749</v>
      </c>
      <c r="D3817" s="421" t="s">
        <v>843</v>
      </c>
      <c r="E3817" s="422">
        <v>5.61</v>
      </c>
      <c r="F3817" s="422">
        <v>2.5499999999999998</v>
      </c>
      <c r="G3817" s="422">
        <v>8.16</v>
      </c>
    </row>
    <row r="3818" spans="1:7" ht="75">
      <c r="A3818" s="536" t="s">
        <v>7719</v>
      </c>
      <c r="B3818" s="419">
        <v>105234</v>
      </c>
      <c r="C3818" s="420" t="s">
        <v>7750</v>
      </c>
      <c r="D3818" s="421" t="s">
        <v>843</v>
      </c>
      <c r="E3818" s="422">
        <v>6.8599999999999994</v>
      </c>
      <c r="F3818" s="422">
        <v>3.18</v>
      </c>
      <c r="G3818" s="422">
        <v>10.039999999999999</v>
      </c>
    </row>
    <row r="3819" spans="1:7" ht="75">
      <c r="A3819" s="536" t="s">
        <v>7719</v>
      </c>
      <c r="B3819" s="419">
        <v>105228</v>
      </c>
      <c r="C3819" s="420" t="s">
        <v>7751</v>
      </c>
      <c r="D3819" s="421" t="s">
        <v>843</v>
      </c>
      <c r="E3819" s="422">
        <v>8.41</v>
      </c>
      <c r="F3819" s="422">
        <v>3.48</v>
      </c>
      <c r="G3819" s="422">
        <v>11.89</v>
      </c>
    </row>
    <row r="3820" spans="1:7" ht="75">
      <c r="A3820" s="536" t="s">
        <v>7719</v>
      </c>
      <c r="B3820" s="419">
        <v>105138</v>
      </c>
      <c r="C3820" s="420" t="s">
        <v>7752</v>
      </c>
      <c r="D3820" s="421" t="s">
        <v>843</v>
      </c>
      <c r="E3820" s="422">
        <v>12.63</v>
      </c>
      <c r="F3820" s="422">
        <v>3.97</v>
      </c>
      <c r="G3820" s="422">
        <v>16.600000000000001</v>
      </c>
    </row>
    <row r="3821" spans="1:7" ht="75">
      <c r="A3821" s="536" t="s">
        <v>7719</v>
      </c>
      <c r="B3821" s="419">
        <v>105139</v>
      </c>
      <c r="C3821" s="420" t="s">
        <v>7753</v>
      </c>
      <c r="D3821" s="421" t="s">
        <v>843</v>
      </c>
      <c r="E3821" s="422">
        <v>15.02</v>
      </c>
      <c r="F3821" s="422">
        <v>4.2699999999999996</v>
      </c>
      <c r="G3821" s="422">
        <v>19.29</v>
      </c>
    </row>
    <row r="3822" spans="1:7" ht="75">
      <c r="A3822" s="536" t="s">
        <v>7719</v>
      </c>
      <c r="B3822" s="419">
        <v>105140</v>
      </c>
      <c r="C3822" s="420" t="s">
        <v>7754</v>
      </c>
      <c r="D3822" s="421" t="s">
        <v>843</v>
      </c>
      <c r="E3822" s="422">
        <v>19.400000000000002</v>
      </c>
      <c r="F3822" s="422">
        <v>5.31</v>
      </c>
      <c r="G3822" s="422">
        <v>24.71</v>
      </c>
    </row>
    <row r="3823" spans="1:7" ht="75">
      <c r="A3823" s="536" t="s">
        <v>7719</v>
      </c>
      <c r="B3823" s="419">
        <v>105141</v>
      </c>
      <c r="C3823" s="420" t="s">
        <v>7755</v>
      </c>
      <c r="D3823" s="421" t="s">
        <v>843</v>
      </c>
      <c r="E3823" s="422">
        <v>22.92</v>
      </c>
      <c r="F3823" s="422">
        <v>6.75</v>
      </c>
      <c r="G3823" s="422">
        <v>29.67</v>
      </c>
    </row>
    <row r="3824" spans="1:7" ht="75">
      <c r="A3824" s="536" t="s">
        <v>7719</v>
      </c>
      <c r="B3824" s="419">
        <v>105172</v>
      </c>
      <c r="C3824" s="420" t="s">
        <v>7756</v>
      </c>
      <c r="D3824" s="421" t="s">
        <v>843</v>
      </c>
      <c r="E3824" s="422">
        <v>80.84</v>
      </c>
      <c r="F3824" s="422">
        <v>18.100000000000001</v>
      </c>
      <c r="G3824" s="422">
        <v>98.94</v>
      </c>
    </row>
    <row r="3825" spans="1:7" ht="75">
      <c r="A3825" s="536" t="s">
        <v>7719</v>
      </c>
      <c r="B3825" s="419">
        <v>105169</v>
      </c>
      <c r="C3825" s="420" t="s">
        <v>7757</v>
      </c>
      <c r="D3825" s="421" t="s">
        <v>843</v>
      </c>
      <c r="E3825" s="422">
        <v>79.69</v>
      </c>
      <c r="F3825" s="422">
        <v>19.38</v>
      </c>
      <c r="G3825" s="422">
        <v>99.07</v>
      </c>
    </row>
    <row r="3826" spans="1:7" ht="75">
      <c r="A3826" s="536" t="s">
        <v>7719</v>
      </c>
      <c r="B3826" s="419">
        <v>105230</v>
      </c>
      <c r="C3826" s="420" t="s">
        <v>7758</v>
      </c>
      <c r="D3826" s="421" t="s">
        <v>843</v>
      </c>
      <c r="E3826" s="422">
        <v>6.3000000000000007</v>
      </c>
      <c r="F3826" s="422">
        <v>3.41</v>
      </c>
      <c r="G3826" s="422">
        <v>9.7100000000000009</v>
      </c>
    </row>
    <row r="3827" spans="1:7" ht="75">
      <c r="A3827" s="536" t="s">
        <v>7719</v>
      </c>
      <c r="B3827" s="419">
        <v>105231</v>
      </c>
      <c r="C3827" s="420" t="s">
        <v>7759</v>
      </c>
      <c r="D3827" s="421" t="s">
        <v>843</v>
      </c>
      <c r="E3827" s="422">
        <v>7.55</v>
      </c>
      <c r="F3827" s="422">
        <v>3.87</v>
      </c>
      <c r="G3827" s="422">
        <v>11.42</v>
      </c>
    </row>
    <row r="3828" spans="1:7" ht="75">
      <c r="A3828" s="536" t="s">
        <v>7719</v>
      </c>
      <c r="B3828" s="419">
        <v>105232</v>
      </c>
      <c r="C3828" s="420" t="s">
        <v>7760</v>
      </c>
      <c r="D3828" s="421" t="s">
        <v>843</v>
      </c>
      <c r="E3828" s="422">
        <v>17.54</v>
      </c>
      <c r="F3828" s="422">
        <v>4.2699999999999996</v>
      </c>
      <c r="G3828" s="422">
        <v>21.81</v>
      </c>
    </row>
    <row r="3829" spans="1:7" ht="75">
      <c r="A3829" s="536" t="s">
        <v>7719</v>
      </c>
      <c r="B3829" s="419">
        <v>105229</v>
      </c>
      <c r="C3829" s="420" t="s">
        <v>7761</v>
      </c>
      <c r="D3829" s="421" t="s">
        <v>843</v>
      </c>
      <c r="E3829" s="422">
        <v>29.700000000000003</v>
      </c>
      <c r="F3829" s="422">
        <v>4.9000000000000004</v>
      </c>
      <c r="G3829" s="422">
        <v>34.6</v>
      </c>
    </row>
    <row r="3830" spans="1:7" ht="75">
      <c r="A3830" s="536" t="s">
        <v>7719</v>
      </c>
      <c r="B3830" s="419">
        <v>105146</v>
      </c>
      <c r="C3830" s="420" t="s">
        <v>7762</v>
      </c>
      <c r="D3830" s="421" t="s">
        <v>843</v>
      </c>
      <c r="E3830" s="422">
        <v>22.73</v>
      </c>
      <c r="F3830" s="422">
        <v>5.2</v>
      </c>
      <c r="G3830" s="422">
        <v>27.93</v>
      </c>
    </row>
    <row r="3831" spans="1:7" ht="75">
      <c r="A3831" s="536" t="s">
        <v>7719</v>
      </c>
      <c r="B3831" s="419">
        <v>96738</v>
      </c>
      <c r="C3831" s="420" t="s">
        <v>7763</v>
      </c>
      <c r="D3831" s="421" t="s">
        <v>843</v>
      </c>
      <c r="E3831" s="422">
        <v>25.39</v>
      </c>
      <c r="F3831" s="422">
        <v>3.58</v>
      </c>
      <c r="G3831" s="422">
        <v>28.97</v>
      </c>
    </row>
    <row r="3832" spans="1:7" ht="75">
      <c r="A3832" s="536" t="s">
        <v>7719</v>
      </c>
      <c r="B3832" s="419">
        <v>96740</v>
      </c>
      <c r="C3832" s="420" t="s">
        <v>7764</v>
      </c>
      <c r="D3832" s="421" t="s">
        <v>843</v>
      </c>
      <c r="E3832" s="422">
        <v>35.979999999999997</v>
      </c>
      <c r="F3832" s="422">
        <v>4.1399999999999997</v>
      </c>
      <c r="G3832" s="422">
        <v>40.119999999999997</v>
      </c>
    </row>
    <row r="3833" spans="1:7" ht="75">
      <c r="A3833" s="536" t="s">
        <v>7719</v>
      </c>
      <c r="B3833" s="419">
        <v>94738</v>
      </c>
      <c r="C3833" s="420" t="s">
        <v>7765</v>
      </c>
      <c r="D3833" s="421" t="s">
        <v>843</v>
      </c>
      <c r="E3833" s="422">
        <v>1782.62</v>
      </c>
      <c r="F3833" s="422">
        <v>19.46</v>
      </c>
      <c r="G3833" s="422">
        <v>1802.08</v>
      </c>
    </row>
    <row r="3834" spans="1:7" ht="75">
      <c r="A3834" s="536" t="s">
        <v>7719</v>
      </c>
      <c r="B3834" s="419">
        <v>94724</v>
      </c>
      <c r="C3834" s="420" t="s">
        <v>7766</v>
      </c>
      <c r="D3834" s="421" t="s">
        <v>843</v>
      </c>
      <c r="E3834" s="422">
        <v>27.13</v>
      </c>
      <c r="F3834" s="422">
        <v>1.66</v>
      </c>
      <c r="G3834" s="422">
        <v>28.79</v>
      </c>
    </row>
    <row r="3835" spans="1:7" ht="75">
      <c r="A3835" s="536" t="s">
        <v>7719</v>
      </c>
      <c r="B3835" s="419">
        <v>94726</v>
      </c>
      <c r="C3835" s="420" t="s">
        <v>7767</v>
      </c>
      <c r="D3835" s="421" t="s">
        <v>843</v>
      </c>
      <c r="E3835" s="422">
        <v>35</v>
      </c>
      <c r="F3835" s="422">
        <v>2.08</v>
      </c>
      <c r="G3835" s="422">
        <v>37.08</v>
      </c>
    </row>
    <row r="3836" spans="1:7" ht="75">
      <c r="A3836" s="536" t="s">
        <v>7719</v>
      </c>
      <c r="B3836" s="419">
        <v>94728</v>
      </c>
      <c r="C3836" s="420" t="s">
        <v>7768</v>
      </c>
      <c r="D3836" s="421" t="s">
        <v>843</v>
      </c>
      <c r="E3836" s="422">
        <v>55.06</v>
      </c>
      <c r="F3836" s="422">
        <v>2.72</v>
      </c>
      <c r="G3836" s="422">
        <v>57.78</v>
      </c>
    </row>
    <row r="3837" spans="1:7" ht="75">
      <c r="A3837" s="536" t="s">
        <v>7719</v>
      </c>
      <c r="B3837" s="419">
        <v>94730</v>
      </c>
      <c r="C3837" s="420" t="s">
        <v>7769</v>
      </c>
      <c r="D3837" s="421" t="s">
        <v>843</v>
      </c>
      <c r="E3837" s="422">
        <v>67.400000000000006</v>
      </c>
      <c r="F3837" s="422">
        <v>3.47</v>
      </c>
      <c r="G3837" s="422">
        <v>70.87</v>
      </c>
    </row>
    <row r="3838" spans="1:7" ht="75">
      <c r="A3838" s="536" t="s">
        <v>7719</v>
      </c>
      <c r="B3838" s="419">
        <v>94732</v>
      </c>
      <c r="C3838" s="420" t="s">
        <v>7770</v>
      </c>
      <c r="D3838" s="421" t="s">
        <v>843</v>
      </c>
      <c r="E3838" s="422">
        <v>108.42999999999999</v>
      </c>
      <c r="F3838" s="422">
        <v>5.12</v>
      </c>
      <c r="G3838" s="422">
        <v>113.55</v>
      </c>
    </row>
    <row r="3839" spans="1:7" ht="75">
      <c r="A3839" s="536" t="s">
        <v>7719</v>
      </c>
      <c r="B3839" s="419">
        <v>94734</v>
      </c>
      <c r="C3839" s="420" t="s">
        <v>7771</v>
      </c>
      <c r="D3839" s="421" t="s">
        <v>843</v>
      </c>
      <c r="E3839" s="422">
        <v>403.74</v>
      </c>
      <c r="F3839" s="422">
        <v>8.57</v>
      </c>
      <c r="G3839" s="422">
        <v>412.31</v>
      </c>
    </row>
    <row r="3840" spans="1:7" ht="75">
      <c r="A3840" s="536" t="s">
        <v>7719</v>
      </c>
      <c r="B3840" s="419">
        <v>94736</v>
      </c>
      <c r="C3840" s="420" t="s">
        <v>7772</v>
      </c>
      <c r="D3840" s="421" t="s">
        <v>843</v>
      </c>
      <c r="E3840" s="422">
        <v>587.12</v>
      </c>
      <c r="F3840" s="422">
        <v>12.28</v>
      </c>
      <c r="G3840" s="422">
        <v>599.4</v>
      </c>
    </row>
    <row r="3841" spans="1:7" ht="75">
      <c r="A3841" s="536" t="s">
        <v>7719</v>
      </c>
      <c r="B3841" s="419">
        <v>94483</v>
      </c>
      <c r="C3841" s="420" t="s">
        <v>7773</v>
      </c>
      <c r="D3841" s="421" t="s">
        <v>843</v>
      </c>
      <c r="E3841" s="422">
        <v>1027.69</v>
      </c>
      <c r="F3841" s="422">
        <v>426.31</v>
      </c>
      <c r="G3841" s="422">
        <v>1454</v>
      </c>
    </row>
    <row r="3842" spans="1:7" ht="75">
      <c r="A3842" s="536" t="s">
        <v>7719</v>
      </c>
      <c r="B3842" s="419">
        <v>94482</v>
      </c>
      <c r="C3842" s="420" t="s">
        <v>7774</v>
      </c>
      <c r="D3842" s="421" t="s">
        <v>843</v>
      </c>
      <c r="E3842" s="422">
        <v>1279.3799999999999</v>
      </c>
      <c r="F3842" s="422">
        <v>446.24</v>
      </c>
      <c r="G3842" s="422">
        <v>1725.62</v>
      </c>
    </row>
    <row r="3843" spans="1:7" ht="75">
      <c r="A3843" s="536" t="s">
        <v>7719</v>
      </c>
      <c r="B3843" s="419">
        <v>94481</v>
      </c>
      <c r="C3843" s="420" t="s">
        <v>7775</v>
      </c>
      <c r="D3843" s="421" t="s">
        <v>843</v>
      </c>
      <c r="E3843" s="422">
        <v>1714.98</v>
      </c>
      <c r="F3843" s="422">
        <v>470.54</v>
      </c>
      <c r="G3843" s="422">
        <v>2185.52</v>
      </c>
    </row>
    <row r="3844" spans="1:7" ht="75">
      <c r="A3844" s="536" t="s">
        <v>7719</v>
      </c>
      <c r="B3844" s="419">
        <v>94480</v>
      </c>
      <c r="C3844" s="420" t="s">
        <v>7776</v>
      </c>
      <c r="D3844" s="421" t="s">
        <v>843</v>
      </c>
      <c r="E3844" s="422">
        <v>2565.0200000000004</v>
      </c>
      <c r="F3844" s="422">
        <v>504.28</v>
      </c>
      <c r="G3844" s="422">
        <v>3069.3</v>
      </c>
    </row>
    <row r="3845" spans="1:7" ht="75">
      <c r="A3845" s="536" t="s">
        <v>7719</v>
      </c>
      <c r="B3845" s="419">
        <v>94472</v>
      </c>
      <c r="C3845" s="420" t="s">
        <v>7777</v>
      </c>
      <c r="D3845" s="421" t="s">
        <v>843</v>
      </c>
      <c r="E3845" s="422">
        <v>67.06</v>
      </c>
      <c r="F3845" s="422">
        <v>22.82</v>
      </c>
      <c r="G3845" s="422">
        <v>89.88</v>
      </c>
    </row>
    <row r="3846" spans="1:7" ht="75">
      <c r="A3846" s="536" t="s">
        <v>7719</v>
      </c>
      <c r="B3846" s="419">
        <v>94474</v>
      </c>
      <c r="C3846" s="420" t="s">
        <v>7778</v>
      </c>
      <c r="D3846" s="421" t="s">
        <v>843</v>
      </c>
      <c r="E3846" s="422">
        <v>122.96</v>
      </c>
      <c r="F3846" s="422">
        <v>26.67</v>
      </c>
      <c r="G3846" s="422">
        <v>149.63</v>
      </c>
    </row>
    <row r="3847" spans="1:7" ht="75">
      <c r="A3847" s="536" t="s">
        <v>7719</v>
      </c>
      <c r="B3847" s="419">
        <v>94476</v>
      </c>
      <c r="C3847" s="420" t="s">
        <v>7779</v>
      </c>
      <c r="D3847" s="421" t="s">
        <v>843</v>
      </c>
      <c r="E3847" s="422">
        <v>176.82</v>
      </c>
      <c r="F3847" s="422">
        <v>31.49</v>
      </c>
      <c r="G3847" s="422">
        <v>208.31</v>
      </c>
    </row>
    <row r="3848" spans="1:7" ht="75">
      <c r="A3848" s="536" t="s">
        <v>7719</v>
      </c>
      <c r="B3848" s="419">
        <v>94471</v>
      </c>
      <c r="C3848" s="420" t="s">
        <v>7780</v>
      </c>
      <c r="D3848" s="421" t="s">
        <v>843</v>
      </c>
      <c r="E3848" s="422">
        <v>64.509999999999991</v>
      </c>
      <c r="F3848" s="422">
        <v>22.82</v>
      </c>
      <c r="G3848" s="422">
        <v>87.33</v>
      </c>
    </row>
    <row r="3849" spans="1:7" ht="75">
      <c r="A3849" s="536" t="s">
        <v>7719</v>
      </c>
      <c r="B3849" s="419">
        <v>94473</v>
      </c>
      <c r="C3849" s="420" t="s">
        <v>7781</v>
      </c>
      <c r="D3849" s="421" t="s">
        <v>843</v>
      </c>
      <c r="E3849" s="422">
        <v>111.72</v>
      </c>
      <c r="F3849" s="422">
        <v>26.68</v>
      </c>
      <c r="G3849" s="422">
        <v>138.4</v>
      </c>
    </row>
    <row r="3850" spans="1:7" ht="75">
      <c r="A3850" s="536" t="s">
        <v>7719</v>
      </c>
      <c r="B3850" s="419">
        <v>94475</v>
      </c>
      <c r="C3850" s="420" t="s">
        <v>7782</v>
      </c>
      <c r="D3850" s="421" t="s">
        <v>843</v>
      </c>
      <c r="E3850" s="422">
        <v>155.17999999999998</v>
      </c>
      <c r="F3850" s="422">
        <v>31.49</v>
      </c>
      <c r="G3850" s="422">
        <v>186.67</v>
      </c>
    </row>
    <row r="3851" spans="1:7" ht="75">
      <c r="A3851" s="536" t="s">
        <v>7719</v>
      </c>
      <c r="B3851" s="419">
        <v>105194</v>
      </c>
      <c r="C3851" s="420" t="s">
        <v>7783</v>
      </c>
      <c r="D3851" s="421" t="s">
        <v>843</v>
      </c>
      <c r="E3851" s="422">
        <v>74.05</v>
      </c>
      <c r="F3851" s="422">
        <v>22.83</v>
      </c>
      <c r="G3851" s="422">
        <v>96.88</v>
      </c>
    </row>
    <row r="3852" spans="1:7" ht="75">
      <c r="A3852" s="536" t="s">
        <v>7719</v>
      </c>
      <c r="B3852" s="419">
        <v>105195</v>
      </c>
      <c r="C3852" s="420" t="s">
        <v>7784</v>
      </c>
      <c r="D3852" s="421" t="s">
        <v>843</v>
      </c>
      <c r="E3852" s="422">
        <v>213.26</v>
      </c>
      <c r="F3852" s="422">
        <v>31.5</v>
      </c>
      <c r="G3852" s="422">
        <v>244.76</v>
      </c>
    </row>
    <row r="3853" spans="1:7" ht="75">
      <c r="A3853" s="536" t="s">
        <v>7719</v>
      </c>
      <c r="B3853" s="419">
        <v>105178</v>
      </c>
      <c r="C3853" s="420" t="s">
        <v>7785</v>
      </c>
      <c r="D3853" s="421" t="s">
        <v>843</v>
      </c>
      <c r="E3853" s="422">
        <v>129.88</v>
      </c>
      <c r="F3853" s="422">
        <v>24.75</v>
      </c>
      <c r="G3853" s="422">
        <v>154.63</v>
      </c>
    </row>
    <row r="3854" spans="1:7" ht="75">
      <c r="A3854" s="536" t="s">
        <v>7719</v>
      </c>
      <c r="B3854" s="419">
        <v>94620</v>
      </c>
      <c r="C3854" s="420" t="s">
        <v>7786</v>
      </c>
      <c r="D3854" s="421" t="s">
        <v>843</v>
      </c>
      <c r="E3854" s="422">
        <v>866.83999999999992</v>
      </c>
      <c r="F3854" s="422">
        <v>35.08</v>
      </c>
      <c r="G3854" s="422">
        <v>901.92</v>
      </c>
    </row>
    <row r="3855" spans="1:7" ht="75">
      <c r="A3855" s="536" t="s">
        <v>7719</v>
      </c>
      <c r="B3855" s="419">
        <v>94614</v>
      </c>
      <c r="C3855" s="420" t="s">
        <v>7787</v>
      </c>
      <c r="D3855" s="421" t="s">
        <v>843</v>
      </c>
      <c r="E3855" s="422">
        <v>120.25</v>
      </c>
      <c r="F3855" s="422">
        <v>29.72</v>
      </c>
      <c r="G3855" s="422">
        <v>149.97</v>
      </c>
    </row>
    <row r="3856" spans="1:7" ht="75">
      <c r="A3856" s="536" t="s">
        <v>7719</v>
      </c>
      <c r="B3856" s="419">
        <v>94616</v>
      </c>
      <c r="C3856" s="420" t="s">
        <v>7788</v>
      </c>
      <c r="D3856" s="421" t="s">
        <v>843</v>
      </c>
      <c r="E3856" s="422">
        <v>375.26</v>
      </c>
      <c r="F3856" s="422">
        <v>30.99</v>
      </c>
      <c r="G3856" s="422">
        <v>406.25</v>
      </c>
    </row>
    <row r="3857" spans="1:7" ht="75">
      <c r="A3857" s="536" t="s">
        <v>7719</v>
      </c>
      <c r="B3857" s="419">
        <v>94618</v>
      </c>
      <c r="C3857" s="420" t="s">
        <v>7789</v>
      </c>
      <c r="D3857" s="421" t="s">
        <v>843</v>
      </c>
      <c r="E3857" s="422">
        <v>363.09000000000003</v>
      </c>
      <c r="F3857" s="422">
        <v>32.380000000000003</v>
      </c>
      <c r="G3857" s="422">
        <v>395.47</v>
      </c>
    </row>
    <row r="3858" spans="1:7" ht="75">
      <c r="A3858" s="536" t="s">
        <v>7719</v>
      </c>
      <c r="B3858" s="419">
        <v>105193</v>
      </c>
      <c r="C3858" s="420" t="s">
        <v>7790</v>
      </c>
      <c r="D3858" s="421" t="s">
        <v>843</v>
      </c>
      <c r="E3858" s="422">
        <v>142.54999999999998</v>
      </c>
      <c r="F3858" s="422">
        <v>26.68</v>
      </c>
      <c r="G3858" s="422">
        <v>169.23</v>
      </c>
    </row>
    <row r="3859" spans="1:7" ht="75">
      <c r="A3859" s="536" t="s">
        <v>7719</v>
      </c>
      <c r="B3859" s="419">
        <v>105197</v>
      </c>
      <c r="C3859" s="420" t="s">
        <v>7791</v>
      </c>
      <c r="D3859" s="421" t="s">
        <v>843</v>
      </c>
      <c r="E3859" s="422">
        <v>157.12</v>
      </c>
      <c r="F3859" s="422">
        <v>22.83</v>
      </c>
      <c r="G3859" s="422">
        <v>179.95</v>
      </c>
    </row>
    <row r="3860" spans="1:7" ht="75">
      <c r="A3860" s="536" t="s">
        <v>7719</v>
      </c>
      <c r="B3860" s="419">
        <v>105196</v>
      </c>
      <c r="C3860" s="420" t="s">
        <v>7792</v>
      </c>
      <c r="D3860" s="421" t="s">
        <v>843</v>
      </c>
      <c r="E3860" s="422">
        <v>233.8</v>
      </c>
      <c r="F3860" s="422">
        <v>26.67</v>
      </c>
      <c r="G3860" s="422">
        <v>260.47000000000003</v>
      </c>
    </row>
    <row r="3861" spans="1:7" ht="75">
      <c r="A3861" s="536" t="s">
        <v>7719</v>
      </c>
      <c r="B3861" s="419">
        <v>105198</v>
      </c>
      <c r="C3861" s="420" t="s">
        <v>7793</v>
      </c>
      <c r="D3861" s="421" t="s">
        <v>843</v>
      </c>
      <c r="E3861" s="422">
        <v>337.16999999999996</v>
      </c>
      <c r="F3861" s="422">
        <v>31.48</v>
      </c>
      <c r="G3861" s="422">
        <v>368.65</v>
      </c>
    </row>
    <row r="3862" spans="1:7" ht="75">
      <c r="A3862" s="536" t="s">
        <v>7719</v>
      </c>
      <c r="B3862" s="419">
        <v>105200</v>
      </c>
      <c r="C3862" s="420" t="s">
        <v>7794</v>
      </c>
      <c r="D3862" s="421" t="s">
        <v>843</v>
      </c>
      <c r="E3862" s="422">
        <v>119.75</v>
      </c>
      <c r="F3862" s="422">
        <v>22.82</v>
      </c>
      <c r="G3862" s="422">
        <v>142.57</v>
      </c>
    </row>
    <row r="3863" spans="1:7" ht="75">
      <c r="A3863" s="536" t="s">
        <v>7719</v>
      </c>
      <c r="B3863" s="419">
        <v>105199</v>
      </c>
      <c r="C3863" s="420" t="s">
        <v>7795</v>
      </c>
      <c r="D3863" s="421" t="s">
        <v>843</v>
      </c>
      <c r="E3863" s="422">
        <v>210.35</v>
      </c>
      <c r="F3863" s="422">
        <v>26.69</v>
      </c>
      <c r="G3863" s="422">
        <v>237.04</v>
      </c>
    </row>
    <row r="3864" spans="1:7" ht="75">
      <c r="A3864" s="536" t="s">
        <v>7719</v>
      </c>
      <c r="B3864" s="419">
        <v>105201</v>
      </c>
      <c r="C3864" s="420" t="s">
        <v>7796</v>
      </c>
      <c r="D3864" s="421" t="s">
        <v>843</v>
      </c>
      <c r="E3864" s="422">
        <v>292.25</v>
      </c>
      <c r="F3864" s="422">
        <v>31.49</v>
      </c>
      <c r="G3864" s="422">
        <v>323.74</v>
      </c>
    </row>
    <row r="3865" spans="1:7" ht="75">
      <c r="A3865" s="536" t="s">
        <v>7719</v>
      </c>
      <c r="B3865" s="419">
        <v>94741</v>
      </c>
      <c r="C3865" s="420" t="s">
        <v>7797</v>
      </c>
      <c r="D3865" s="421" t="s">
        <v>843</v>
      </c>
      <c r="E3865" s="422">
        <v>11.98</v>
      </c>
      <c r="F3865" s="422">
        <v>2.4900000000000002</v>
      </c>
      <c r="G3865" s="422">
        <v>14.47</v>
      </c>
    </row>
    <row r="3866" spans="1:7" ht="75">
      <c r="A3866" s="536" t="s">
        <v>7719</v>
      </c>
      <c r="B3866" s="419">
        <v>94743</v>
      </c>
      <c r="C3866" s="420" t="s">
        <v>7798</v>
      </c>
      <c r="D3866" s="421" t="s">
        <v>843</v>
      </c>
      <c r="E3866" s="422">
        <v>20.34</v>
      </c>
      <c r="F3866" s="422">
        <v>3.12</v>
      </c>
      <c r="G3866" s="422">
        <v>23.46</v>
      </c>
    </row>
    <row r="3867" spans="1:7" ht="75">
      <c r="A3867" s="536" t="s">
        <v>7719</v>
      </c>
      <c r="B3867" s="419">
        <v>105209</v>
      </c>
      <c r="C3867" s="420" t="s">
        <v>7799</v>
      </c>
      <c r="D3867" s="421" t="s">
        <v>843</v>
      </c>
      <c r="E3867" s="422">
        <v>151.53</v>
      </c>
      <c r="F3867" s="422">
        <v>22.82</v>
      </c>
      <c r="G3867" s="422">
        <v>174.35</v>
      </c>
    </row>
    <row r="3868" spans="1:7" ht="75">
      <c r="A3868" s="536" t="s">
        <v>7719</v>
      </c>
      <c r="B3868" s="419">
        <v>105208</v>
      </c>
      <c r="C3868" s="420" t="s">
        <v>7800</v>
      </c>
      <c r="D3868" s="421" t="s">
        <v>843</v>
      </c>
      <c r="E3868" s="422">
        <v>329.33</v>
      </c>
      <c r="F3868" s="422">
        <v>26.66</v>
      </c>
      <c r="G3868" s="422">
        <v>355.99</v>
      </c>
    </row>
    <row r="3869" spans="1:7" ht="75">
      <c r="A3869" s="536" t="s">
        <v>7719</v>
      </c>
      <c r="B3869" s="419">
        <v>105210</v>
      </c>
      <c r="C3869" s="420" t="s">
        <v>7801</v>
      </c>
      <c r="D3869" s="421" t="s">
        <v>843</v>
      </c>
      <c r="E3869" s="422">
        <v>427.62</v>
      </c>
      <c r="F3869" s="422">
        <v>31.49</v>
      </c>
      <c r="G3869" s="422">
        <v>459.11</v>
      </c>
    </row>
    <row r="3870" spans="1:7" ht="75">
      <c r="A3870" s="536" t="s">
        <v>7719</v>
      </c>
      <c r="B3870" s="419">
        <v>105203</v>
      </c>
      <c r="C3870" s="420" t="s">
        <v>7802</v>
      </c>
      <c r="D3870" s="421" t="s">
        <v>843</v>
      </c>
      <c r="E3870" s="422">
        <v>156.35</v>
      </c>
      <c r="F3870" s="422">
        <v>22.82</v>
      </c>
      <c r="G3870" s="422">
        <v>179.17</v>
      </c>
    </row>
    <row r="3871" spans="1:7" ht="75">
      <c r="A3871" s="536" t="s">
        <v>7719</v>
      </c>
      <c r="B3871" s="419">
        <v>105202</v>
      </c>
      <c r="C3871" s="420" t="s">
        <v>7803</v>
      </c>
      <c r="D3871" s="421" t="s">
        <v>843</v>
      </c>
      <c r="E3871" s="422">
        <v>266.40999999999997</v>
      </c>
      <c r="F3871" s="422">
        <v>26.66</v>
      </c>
      <c r="G3871" s="422">
        <v>293.07</v>
      </c>
    </row>
    <row r="3872" spans="1:7" ht="75">
      <c r="A3872" s="536" t="s">
        <v>7719</v>
      </c>
      <c r="B3872" s="419">
        <v>105204</v>
      </c>
      <c r="C3872" s="420" t="s">
        <v>7804</v>
      </c>
      <c r="D3872" s="421" t="s">
        <v>843</v>
      </c>
      <c r="E3872" s="422">
        <v>357.82</v>
      </c>
      <c r="F3872" s="422">
        <v>31.49</v>
      </c>
      <c r="G3872" s="422">
        <v>389.31</v>
      </c>
    </row>
    <row r="3873" spans="1:7" ht="75">
      <c r="A3873" s="536" t="s">
        <v>7719</v>
      </c>
      <c r="B3873" s="419">
        <v>105206</v>
      </c>
      <c r="C3873" s="420" t="s">
        <v>7805</v>
      </c>
      <c r="D3873" s="421" t="s">
        <v>843</v>
      </c>
      <c r="E3873" s="422">
        <v>148.05000000000001</v>
      </c>
      <c r="F3873" s="422">
        <v>22.82</v>
      </c>
      <c r="G3873" s="422">
        <v>170.87</v>
      </c>
    </row>
    <row r="3874" spans="1:7" ht="75">
      <c r="A3874" s="536" t="s">
        <v>7719</v>
      </c>
      <c r="B3874" s="419">
        <v>105205</v>
      </c>
      <c r="C3874" s="420" t="s">
        <v>7806</v>
      </c>
      <c r="D3874" s="421" t="s">
        <v>843</v>
      </c>
      <c r="E3874" s="422">
        <v>244.27999999999997</v>
      </c>
      <c r="F3874" s="422">
        <v>26.68</v>
      </c>
      <c r="G3874" s="422">
        <v>270.95999999999998</v>
      </c>
    </row>
    <row r="3875" spans="1:7" ht="75">
      <c r="A3875" s="536" t="s">
        <v>7719</v>
      </c>
      <c r="B3875" s="419">
        <v>105207</v>
      </c>
      <c r="C3875" s="420" t="s">
        <v>7807</v>
      </c>
      <c r="D3875" s="421" t="s">
        <v>843</v>
      </c>
      <c r="E3875" s="422">
        <v>346.75</v>
      </c>
      <c r="F3875" s="422">
        <v>31.5</v>
      </c>
      <c r="G3875" s="422">
        <v>378.25</v>
      </c>
    </row>
    <row r="3876" spans="1:7" ht="75">
      <c r="A3876" s="536" t="s">
        <v>7719</v>
      </c>
      <c r="B3876" s="419">
        <v>94673</v>
      </c>
      <c r="C3876" s="420" t="s">
        <v>7808</v>
      </c>
      <c r="D3876" s="421" t="s">
        <v>843</v>
      </c>
      <c r="E3876" s="422">
        <v>4.7</v>
      </c>
      <c r="F3876" s="422">
        <v>2.79</v>
      </c>
      <c r="G3876" s="422">
        <v>7.49</v>
      </c>
    </row>
    <row r="3877" spans="1:7" ht="75">
      <c r="A3877" s="536" t="s">
        <v>7719</v>
      </c>
      <c r="B3877" s="419">
        <v>94687</v>
      </c>
      <c r="C3877" s="420" t="s">
        <v>7809</v>
      </c>
      <c r="D3877" s="421" t="s">
        <v>843</v>
      </c>
      <c r="E3877" s="422">
        <v>174.70000000000002</v>
      </c>
      <c r="F3877" s="422">
        <v>27.35</v>
      </c>
      <c r="G3877" s="422">
        <v>202.05</v>
      </c>
    </row>
    <row r="3878" spans="1:7" ht="75">
      <c r="A3878" s="536" t="s">
        <v>7719</v>
      </c>
      <c r="B3878" s="419">
        <v>94675</v>
      </c>
      <c r="C3878" s="420" t="s">
        <v>7810</v>
      </c>
      <c r="D3878" s="421" t="s">
        <v>843</v>
      </c>
      <c r="E3878" s="422">
        <v>8.370000000000001</v>
      </c>
      <c r="F3878" s="422">
        <v>3.63</v>
      </c>
      <c r="G3878" s="422">
        <v>12</v>
      </c>
    </row>
    <row r="3879" spans="1:7" ht="75">
      <c r="A3879" s="536" t="s">
        <v>7719</v>
      </c>
      <c r="B3879" s="419">
        <v>94677</v>
      </c>
      <c r="C3879" s="420" t="s">
        <v>7811</v>
      </c>
      <c r="D3879" s="421" t="s">
        <v>843</v>
      </c>
      <c r="E3879" s="422">
        <v>13.940000000000001</v>
      </c>
      <c r="F3879" s="422">
        <v>4.8600000000000003</v>
      </c>
      <c r="G3879" s="422">
        <v>18.8</v>
      </c>
    </row>
    <row r="3880" spans="1:7" ht="75">
      <c r="A3880" s="536" t="s">
        <v>7719</v>
      </c>
      <c r="B3880" s="419">
        <v>94679</v>
      </c>
      <c r="C3880" s="420" t="s">
        <v>7812</v>
      </c>
      <c r="D3880" s="421" t="s">
        <v>843</v>
      </c>
      <c r="E3880" s="422">
        <v>16.489999999999998</v>
      </c>
      <c r="F3880" s="422">
        <v>6.8</v>
      </c>
      <c r="G3880" s="422">
        <v>23.29</v>
      </c>
    </row>
    <row r="3881" spans="1:7" ht="75">
      <c r="A3881" s="536" t="s">
        <v>7719</v>
      </c>
      <c r="B3881" s="419">
        <v>94681</v>
      </c>
      <c r="C3881" s="420" t="s">
        <v>7813</v>
      </c>
      <c r="D3881" s="421" t="s">
        <v>843</v>
      </c>
      <c r="E3881" s="422">
        <v>36.1</v>
      </c>
      <c r="F3881" s="422">
        <v>9.15</v>
      </c>
      <c r="G3881" s="422">
        <v>45.25</v>
      </c>
    </row>
    <row r="3882" spans="1:7" ht="75">
      <c r="A3882" s="536" t="s">
        <v>7719</v>
      </c>
      <c r="B3882" s="419">
        <v>94683</v>
      </c>
      <c r="C3882" s="420" t="s">
        <v>7814</v>
      </c>
      <c r="D3882" s="421" t="s">
        <v>843</v>
      </c>
      <c r="E3882" s="422">
        <v>55.07</v>
      </c>
      <c r="F3882" s="422">
        <v>13.49</v>
      </c>
      <c r="G3882" s="422">
        <v>68.56</v>
      </c>
    </row>
    <row r="3883" spans="1:7" ht="75">
      <c r="A3883" s="536" t="s">
        <v>7719</v>
      </c>
      <c r="B3883" s="419">
        <v>94685</v>
      </c>
      <c r="C3883" s="420" t="s">
        <v>7815</v>
      </c>
      <c r="D3883" s="421" t="s">
        <v>843</v>
      </c>
      <c r="E3883" s="422">
        <v>70.22</v>
      </c>
      <c r="F3883" s="422">
        <v>16.91</v>
      </c>
      <c r="G3883" s="422">
        <v>87.13</v>
      </c>
    </row>
    <row r="3884" spans="1:7" ht="75">
      <c r="A3884" s="536" t="s">
        <v>7719</v>
      </c>
      <c r="B3884" s="419">
        <v>94615</v>
      </c>
      <c r="C3884" s="420" t="s">
        <v>7816</v>
      </c>
      <c r="D3884" s="421" t="s">
        <v>843</v>
      </c>
      <c r="E3884" s="422">
        <v>139.47</v>
      </c>
      <c r="F3884" s="422">
        <v>29.72</v>
      </c>
      <c r="G3884" s="422">
        <v>169.19</v>
      </c>
    </row>
    <row r="3885" spans="1:7" ht="75">
      <c r="A3885" s="536" t="s">
        <v>7719</v>
      </c>
      <c r="B3885" s="419">
        <v>94617</v>
      </c>
      <c r="C3885" s="420" t="s">
        <v>7817</v>
      </c>
      <c r="D3885" s="421" t="s">
        <v>843</v>
      </c>
      <c r="E3885" s="422">
        <v>308.44</v>
      </c>
      <c r="F3885" s="422">
        <v>30.98</v>
      </c>
      <c r="G3885" s="422">
        <v>339.42</v>
      </c>
    </row>
    <row r="3886" spans="1:7" ht="75">
      <c r="A3886" s="536" t="s">
        <v>7719</v>
      </c>
      <c r="B3886" s="419">
        <v>105147</v>
      </c>
      <c r="C3886" s="420" t="s">
        <v>7818</v>
      </c>
      <c r="D3886" s="421" t="s">
        <v>843</v>
      </c>
      <c r="E3886" s="422">
        <v>14.54</v>
      </c>
      <c r="F3886" s="422">
        <v>4.8899999999999997</v>
      </c>
      <c r="G3886" s="422">
        <v>19.43</v>
      </c>
    </row>
    <row r="3887" spans="1:7" ht="75">
      <c r="A3887" s="536" t="s">
        <v>7719</v>
      </c>
      <c r="B3887" s="419">
        <v>105148</v>
      </c>
      <c r="C3887" s="420" t="s">
        <v>7819</v>
      </c>
      <c r="D3887" s="421" t="s">
        <v>843</v>
      </c>
      <c r="E3887" s="422">
        <v>22.49</v>
      </c>
      <c r="F3887" s="422">
        <v>5.37</v>
      </c>
      <c r="G3887" s="422">
        <v>27.86</v>
      </c>
    </row>
    <row r="3888" spans="1:7" ht="75">
      <c r="A3888" s="536" t="s">
        <v>7719</v>
      </c>
      <c r="B3888" s="419">
        <v>105154</v>
      </c>
      <c r="C3888" s="420" t="s">
        <v>7820</v>
      </c>
      <c r="D3888" s="421" t="s">
        <v>843</v>
      </c>
      <c r="E3888" s="422">
        <v>4.2699999999999996</v>
      </c>
      <c r="F3888" s="422">
        <v>2.78</v>
      </c>
      <c r="G3888" s="422">
        <v>7.05</v>
      </c>
    </row>
    <row r="3889" spans="1:7" ht="75">
      <c r="A3889" s="536" t="s">
        <v>7719</v>
      </c>
      <c r="B3889" s="419">
        <v>105155</v>
      </c>
      <c r="C3889" s="420" t="s">
        <v>7821</v>
      </c>
      <c r="D3889" s="421" t="s">
        <v>843</v>
      </c>
      <c r="E3889" s="422">
        <v>6.69</v>
      </c>
      <c r="F3889" s="422">
        <v>3.63</v>
      </c>
      <c r="G3889" s="422">
        <v>10.32</v>
      </c>
    </row>
    <row r="3890" spans="1:7" ht="75">
      <c r="A3890" s="536" t="s">
        <v>7719</v>
      </c>
      <c r="B3890" s="419">
        <v>105156</v>
      </c>
      <c r="C3890" s="420" t="s">
        <v>7822</v>
      </c>
      <c r="D3890" s="421" t="s">
        <v>843</v>
      </c>
      <c r="E3890" s="422">
        <v>8.379999999999999</v>
      </c>
      <c r="F3890" s="422">
        <v>4.8600000000000003</v>
      </c>
      <c r="G3890" s="422">
        <v>13.24</v>
      </c>
    </row>
    <row r="3891" spans="1:7" ht="75">
      <c r="A3891" s="536" t="s">
        <v>7719</v>
      </c>
      <c r="B3891" s="419">
        <v>105157</v>
      </c>
      <c r="C3891" s="420" t="s">
        <v>7823</v>
      </c>
      <c r="D3891" s="421" t="s">
        <v>843</v>
      </c>
      <c r="E3891" s="422">
        <v>13.32</v>
      </c>
      <c r="F3891" s="422">
        <v>6.79</v>
      </c>
      <c r="G3891" s="422">
        <v>20.11</v>
      </c>
    </row>
    <row r="3892" spans="1:7" ht="75">
      <c r="A3892" s="536" t="s">
        <v>7719</v>
      </c>
      <c r="B3892" s="419">
        <v>105158</v>
      </c>
      <c r="C3892" s="420" t="s">
        <v>7824</v>
      </c>
      <c r="D3892" s="421" t="s">
        <v>843</v>
      </c>
      <c r="E3892" s="422">
        <v>19.97</v>
      </c>
      <c r="F3892" s="422">
        <v>9.16</v>
      </c>
      <c r="G3892" s="422">
        <v>29.13</v>
      </c>
    </row>
    <row r="3893" spans="1:7" ht="75">
      <c r="A3893" s="536" t="s">
        <v>7719</v>
      </c>
      <c r="B3893" s="419">
        <v>105159</v>
      </c>
      <c r="C3893" s="420" t="s">
        <v>7825</v>
      </c>
      <c r="D3893" s="421" t="s">
        <v>843</v>
      </c>
      <c r="E3893" s="422">
        <v>37.04</v>
      </c>
      <c r="F3893" s="422">
        <v>13.49</v>
      </c>
      <c r="G3893" s="422">
        <v>50.53</v>
      </c>
    </row>
    <row r="3894" spans="1:7" ht="75">
      <c r="A3894" s="536" t="s">
        <v>7719</v>
      </c>
      <c r="B3894" s="419">
        <v>105160</v>
      </c>
      <c r="C3894" s="420" t="s">
        <v>7826</v>
      </c>
      <c r="D3894" s="421" t="s">
        <v>843</v>
      </c>
      <c r="E3894" s="422">
        <v>45.56</v>
      </c>
      <c r="F3894" s="422">
        <v>16.899999999999999</v>
      </c>
      <c r="G3894" s="422">
        <v>62.46</v>
      </c>
    </row>
    <row r="3895" spans="1:7" ht="75">
      <c r="A3895" s="536" t="s">
        <v>7719</v>
      </c>
      <c r="B3895" s="419">
        <v>94672</v>
      </c>
      <c r="C3895" s="420" t="s">
        <v>7827</v>
      </c>
      <c r="D3895" s="421" t="s">
        <v>843</v>
      </c>
      <c r="E3895" s="422">
        <v>3.7199999999999998</v>
      </c>
      <c r="F3895" s="422">
        <v>2.79</v>
      </c>
      <c r="G3895" s="422">
        <v>6.51</v>
      </c>
    </row>
    <row r="3896" spans="1:7" ht="75">
      <c r="A3896" s="536" t="s">
        <v>7719</v>
      </c>
      <c r="B3896" s="419">
        <v>94754</v>
      </c>
      <c r="C3896" s="420" t="s">
        <v>7828</v>
      </c>
      <c r="D3896" s="421" t="s">
        <v>843</v>
      </c>
      <c r="E3896" s="422">
        <v>289.38</v>
      </c>
      <c r="F3896" s="422">
        <v>29.25</v>
      </c>
      <c r="G3896" s="422">
        <v>318.63</v>
      </c>
    </row>
    <row r="3897" spans="1:7" ht="75">
      <c r="A3897" s="536" t="s">
        <v>7719</v>
      </c>
      <c r="B3897" s="419">
        <v>94740</v>
      </c>
      <c r="C3897" s="420" t="s">
        <v>7829</v>
      </c>
      <c r="D3897" s="421" t="s">
        <v>843</v>
      </c>
      <c r="E3897" s="422">
        <v>8.77</v>
      </c>
      <c r="F3897" s="422">
        <v>2.48</v>
      </c>
      <c r="G3897" s="422">
        <v>11.25</v>
      </c>
    </row>
    <row r="3898" spans="1:7" ht="75">
      <c r="A3898" s="536" t="s">
        <v>7719</v>
      </c>
      <c r="B3898" s="419">
        <v>94742</v>
      </c>
      <c r="C3898" s="420" t="s">
        <v>7830</v>
      </c>
      <c r="D3898" s="421" t="s">
        <v>843</v>
      </c>
      <c r="E3898" s="422">
        <v>15.48</v>
      </c>
      <c r="F3898" s="422">
        <v>3.13</v>
      </c>
      <c r="G3898" s="422">
        <v>18.61</v>
      </c>
    </row>
    <row r="3899" spans="1:7" ht="75">
      <c r="A3899" s="536" t="s">
        <v>7719</v>
      </c>
      <c r="B3899" s="419">
        <v>94744</v>
      </c>
      <c r="C3899" s="420" t="s">
        <v>7831</v>
      </c>
      <c r="D3899" s="421" t="s">
        <v>843</v>
      </c>
      <c r="E3899" s="422">
        <v>25.169999999999998</v>
      </c>
      <c r="F3899" s="422">
        <v>4.07</v>
      </c>
      <c r="G3899" s="422">
        <v>29.24</v>
      </c>
    </row>
    <row r="3900" spans="1:7" ht="75">
      <c r="A3900" s="536" t="s">
        <v>7719</v>
      </c>
      <c r="B3900" s="419">
        <v>94746</v>
      </c>
      <c r="C3900" s="420" t="s">
        <v>7832</v>
      </c>
      <c r="D3900" s="421" t="s">
        <v>843</v>
      </c>
      <c r="E3900" s="422">
        <v>36.659999999999997</v>
      </c>
      <c r="F3900" s="422">
        <v>5.23</v>
      </c>
      <c r="G3900" s="422">
        <v>41.89</v>
      </c>
    </row>
    <row r="3901" spans="1:7" ht="75">
      <c r="A3901" s="536" t="s">
        <v>7719</v>
      </c>
      <c r="B3901" s="419">
        <v>94748</v>
      </c>
      <c r="C3901" s="420" t="s">
        <v>7833</v>
      </c>
      <c r="D3901" s="421" t="s">
        <v>843</v>
      </c>
      <c r="E3901" s="422">
        <v>83.759999999999991</v>
      </c>
      <c r="F3901" s="422">
        <v>7.7</v>
      </c>
      <c r="G3901" s="422">
        <v>91.46</v>
      </c>
    </row>
    <row r="3902" spans="1:7" ht="75">
      <c r="A3902" s="536" t="s">
        <v>7719</v>
      </c>
      <c r="B3902" s="419">
        <v>94750</v>
      </c>
      <c r="C3902" s="420" t="s">
        <v>7834</v>
      </c>
      <c r="D3902" s="421" t="s">
        <v>843</v>
      </c>
      <c r="E3902" s="422">
        <v>171.54</v>
      </c>
      <c r="F3902" s="422">
        <v>12.85</v>
      </c>
      <c r="G3902" s="422">
        <v>184.39</v>
      </c>
    </row>
    <row r="3903" spans="1:7" ht="75">
      <c r="A3903" s="536" t="s">
        <v>7719</v>
      </c>
      <c r="B3903" s="419">
        <v>94752</v>
      </c>
      <c r="C3903" s="420" t="s">
        <v>7835</v>
      </c>
      <c r="D3903" s="421" t="s">
        <v>843</v>
      </c>
      <c r="E3903" s="422">
        <v>203.72</v>
      </c>
      <c r="F3903" s="422">
        <v>18.38</v>
      </c>
      <c r="G3903" s="422">
        <v>222.1</v>
      </c>
    </row>
    <row r="3904" spans="1:7" ht="75">
      <c r="A3904" s="536" t="s">
        <v>7719</v>
      </c>
      <c r="B3904" s="419">
        <v>96755</v>
      </c>
      <c r="C3904" s="420" t="s">
        <v>7836</v>
      </c>
      <c r="D3904" s="421" t="s">
        <v>843</v>
      </c>
      <c r="E3904" s="422">
        <v>387.25</v>
      </c>
      <c r="F3904" s="422">
        <v>29.91</v>
      </c>
      <c r="G3904" s="422">
        <v>417.16</v>
      </c>
    </row>
    <row r="3905" spans="1:7" ht="75">
      <c r="A3905" s="536" t="s">
        <v>7719</v>
      </c>
      <c r="B3905" s="419">
        <v>96747</v>
      </c>
      <c r="C3905" s="420" t="s">
        <v>7837</v>
      </c>
      <c r="D3905" s="421" t="s">
        <v>843</v>
      </c>
      <c r="E3905" s="422">
        <v>4.1399999999999997</v>
      </c>
      <c r="F3905" s="422">
        <v>4.88</v>
      </c>
      <c r="G3905" s="422">
        <v>9.02</v>
      </c>
    </row>
    <row r="3906" spans="1:7" ht="75">
      <c r="A3906" s="536" t="s">
        <v>7719</v>
      </c>
      <c r="B3906" s="419">
        <v>96748</v>
      </c>
      <c r="C3906" s="420" t="s">
        <v>7838</v>
      </c>
      <c r="D3906" s="421" t="s">
        <v>843</v>
      </c>
      <c r="E3906" s="422">
        <v>5.1000000000000005</v>
      </c>
      <c r="F3906" s="422">
        <v>5.38</v>
      </c>
      <c r="G3906" s="422">
        <v>10.48</v>
      </c>
    </row>
    <row r="3907" spans="1:7" ht="75">
      <c r="A3907" s="536" t="s">
        <v>7719</v>
      </c>
      <c r="B3907" s="419">
        <v>96749</v>
      </c>
      <c r="C3907" s="420" t="s">
        <v>7839</v>
      </c>
      <c r="D3907" s="421" t="s">
        <v>843</v>
      </c>
      <c r="E3907" s="422">
        <v>7.08</v>
      </c>
      <c r="F3907" s="422">
        <v>6.23</v>
      </c>
      <c r="G3907" s="422">
        <v>13.31</v>
      </c>
    </row>
    <row r="3908" spans="1:7" ht="75">
      <c r="A3908" s="536" t="s">
        <v>7719</v>
      </c>
      <c r="B3908" s="419">
        <v>96750</v>
      </c>
      <c r="C3908" s="420" t="s">
        <v>7840</v>
      </c>
      <c r="D3908" s="421" t="s">
        <v>843</v>
      </c>
      <c r="E3908" s="422">
        <v>13.52</v>
      </c>
      <c r="F3908" s="422">
        <v>7.47</v>
      </c>
      <c r="G3908" s="422">
        <v>20.99</v>
      </c>
    </row>
    <row r="3909" spans="1:7" ht="75">
      <c r="A3909" s="536" t="s">
        <v>7719</v>
      </c>
      <c r="B3909" s="419">
        <v>96751</v>
      </c>
      <c r="C3909" s="420" t="s">
        <v>7841</v>
      </c>
      <c r="D3909" s="421" t="s">
        <v>843</v>
      </c>
      <c r="E3909" s="422">
        <v>21.36</v>
      </c>
      <c r="F3909" s="422">
        <v>9.39</v>
      </c>
      <c r="G3909" s="422">
        <v>30.75</v>
      </c>
    </row>
    <row r="3910" spans="1:7" ht="75">
      <c r="A3910" s="536" t="s">
        <v>7719</v>
      </c>
      <c r="B3910" s="419">
        <v>96752</v>
      </c>
      <c r="C3910" s="420" t="s">
        <v>7842</v>
      </c>
      <c r="D3910" s="421" t="s">
        <v>843</v>
      </c>
      <c r="E3910" s="422">
        <v>33.659999999999997</v>
      </c>
      <c r="F3910" s="422">
        <v>12.52</v>
      </c>
      <c r="G3910" s="422">
        <v>46.18</v>
      </c>
    </row>
    <row r="3911" spans="1:7" ht="75">
      <c r="A3911" s="536" t="s">
        <v>7719</v>
      </c>
      <c r="B3911" s="419">
        <v>96753</v>
      </c>
      <c r="C3911" s="420" t="s">
        <v>7843</v>
      </c>
      <c r="D3911" s="421" t="s">
        <v>843</v>
      </c>
      <c r="E3911" s="422">
        <v>90.32</v>
      </c>
      <c r="F3911" s="422">
        <v>16.07</v>
      </c>
      <c r="G3911" s="422">
        <v>106.39</v>
      </c>
    </row>
    <row r="3912" spans="1:7" ht="75">
      <c r="A3912" s="536" t="s">
        <v>7719</v>
      </c>
      <c r="B3912" s="419">
        <v>96754</v>
      </c>
      <c r="C3912" s="420" t="s">
        <v>7844</v>
      </c>
      <c r="D3912" s="421" t="s">
        <v>843</v>
      </c>
      <c r="E3912" s="422">
        <v>115.1</v>
      </c>
      <c r="F3912" s="422">
        <v>21.37</v>
      </c>
      <c r="G3912" s="422">
        <v>136.47</v>
      </c>
    </row>
    <row r="3913" spans="1:7" ht="75">
      <c r="A3913" s="536" t="s">
        <v>7719</v>
      </c>
      <c r="B3913" s="419">
        <v>94686</v>
      </c>
      <c r="C3913" s="420" t="s">
        <v>7845</v>
      </c>
      <c r="D3913" s="421" t="s">
        <v>843</v>
      </c>
      <c r="E3913" s="422">
        <v>194.29</v>
      </c>
      <c r="F3913" s="422">
        <v>27.34</v>
      </c>
      <c r="G3913" s="422">
        <v>221.63</v>
      </c>
    </row>
    <row r="3914" spans="1:7" ht="75">
      <c r="A3914" s="536" t="s">
        <v>7719</v>
      </c>
      <c r="B3914" s="419">
        <v>94674</v>
      </c>
      <c r="C3914" s="420" t="s">
        <v>7846</v>
      </c>
      <c r="D3914" s="421" t="s">
        <v>843</v>
      </c>
      <c r="E3914" s="422">
        <v>4.9599999999999991</v>
      </c>
      <c r="F3914" s="422">
        <v>3.64</v>
      </c>
      <c r="G3914" s="422">
        <v>8.6</v>
      </c>
    </row>
    <row r="3915" spans="1:7" ht="75">
      <c r="A3915" s="536" t="s">
        <v>7719</v>
      </c>
      <c r="B3915" s="419">
        <v>94676</v>
      </c>
      <c r="C3915" s="420" t="s">
        <v>7847</v>
      </c>
      <c r="D3915" s="421" t="s">
        <v>843</v>
      </c>
      <c r="E3915" s="422">
        <v>8.7800000000000011</v>
      </c>
      <c r="F3915" s="422">
        <v>4.8600000000000003</v>
      </c>
      <c r="G3915" s="422">
        <v>13.64</v>
      </c>
    </row>
    <row r="3916" spans="1:7" ht="75">
      <c r="A3916" s="536" t="s">
        <v>7719</v>
      </c>
      <c r="B3916" s="419">
        <v>94678</v>
      </c>
      <c r="C3916" s="420" t="s">
        <v>7848</v>
      </c>
      <c r="D3916" s="421" t="s">
        <v>843</v>
      </c>
      <c r="E3916" s="422">
        <v>9.7100000000000009</v>
      </c>
      <c r="F3916" s="422">
        <v>6.8</v>
      </c>
      <c r="G3916" s="422">
        <v>16.510000000000002</v>
      </c>
    </row>
    <row r="3917" spans="1:7" ht="75">
      <c r="A3917" s="536" t="s">
        <v>7719</v>
      </c>
      <c r="B3917" s="419">
        <v>94680</v>
      </c>
      <c r="C3917" s="420" t="s">
        <v>7849</v>
      </c>
      <c r="D3917" s="421" t="s">
        <v>843</v>
      </c>
      <c r="E3917" s="422">
        <v>31.759999999999998</v>
      </c>
      <c r="F3917" s="422">
        <v>9.15</v>
      </c>
      <c r="G3917" s="422">
        <v>40.909999999999997</v>
      </c>
    </row>
    <row r="3918" spans="1:7" ht="75">
      <c r="A3918" s="536" t="s">
        <v>7719</v>
      </c>
      <c r="B3918" s="419">
        <v>94682</v>
      </c>
      <c r="C3918" s="420" t="s">
        <v>7850</v>
      </c>
      <c r="D3918" s="421" t="s">
        <v>843</v>
      </c>
      <c r="E3918" s="422">
        <v>82.9</v>
      </c>
      <c r="F3918" s="422">
        <v>13.49</v>
      </c>
      <c r="G3918" s="422">
        <v>96.39</v>
      </c>
    </row>
    <row r="3919" spans="1:7" ht="75">
      <c r="A3919" s="536" t="s">
        <v>7719</v>
      </c>
      <c r="B3919" s="419">
        <v>94684</v>
      </c>
      <c r="C3919" s="420" t="s">
        <v>7851</v>
      </c>
      <c r="D3919" s="421" t="s">
        <v>843</v>
      </c>
      <c r="E3919" s="422">
        <v>99.72</v>
      </c>
      <c r="F3919" s="422">
        <v>16.91</v>
      </c>
      <c r="G3919" s="422">
        <v>116.63</v>
      </c>
    </row>
    <row r="3920" spans="1:7" ht="75">
      <c r="A3920" s="536" t="s">
        <v>7719</v>
      </c>
      <c r="B3920" s="419">
        <v>105219</v>
      </c>
      <c r="C3920" s="420" t="s">
        <v>7852</v>
      </c>
      <c r="D3920" s="421" t="s">
        <v>843</v>
      </c>
      <c r="E3920" s="422">
        <v>10.549999999999999</v>
      </c>
      <c r="F3920" s="422">
        <v>2.4900000000000002</v>
      </c>
      <c r="G3920" s="422">
        <v>13.04</v>
      </c>
    </row>
    <row r="3921" spans="1:7" ht="75">
      <c r="A3921" s="536" t="s">
        <v>7719</v>
      </c>
      <c r="B3921" s="419">
        <v>105220</v>
      </c>
      <c r="C3921" s="420" t="s">
        <v>7853</v>
      </c>
      <c r="D3921" s="421" t="s">
        <v>843</v>
      </c>
      <c r="E3921" s="422">
        <v>14.740000000000002</v>
      </c>
      <c r="F3921" s="422">
        <v>3.13</v>
      </c>
      <c r="G3921" s="422">
        <v>17.87</v>
      </c>
    </row>
    <row r="3922" spans="1:7" ht="75">
      <c r="A3922" s="536" t="s">
        <v>7719</v>
      </c>
      <c r="B3922" s="419">
        <v>105221</v>
      </c>
      <c r="C3922" s="420" t="s">
        <v>7854</v>
      </c>
      <c r="D3922" s="421" t="s">
        <v>843</v>
      </c>
      <c r="E3922" s="422">
        <v>23.33</v>
      </c>
      <c r="F3922" s="422">
        <v>4.07</v>
      </c>
      <c r="G3922" s="422">
        <v>27.4</v>
      </c>
    </row>
    <row r="3923" spans="1:7" ht="75">
      <c r="A3923" s="536" t="s">
        <v>7719</v>
      </c>
      <c r="B3923" s="419">
        <v>105166</v>
      </c>
      <c r="C3923" s="420" t="s">
        <v>7855</v>
      </c>
      <c r="D3923" s="421" t="s">
        <v>843</v>
      </c>
      <c r="E3923" s="422">
        <v>36.22</v>
      </c>
      <c r="F3923" s="422">
        <v>5.22</v>
      </c>
      <c r="G3923" s="422">
        <v>41.44</v>
      </c>
    </row>
    <row r="3924" spans="1:7" ht="75">
      <c r="A3924" s="536" t="s">
        <v>7719</v>
      </c>
      <c r="B3924" s="419">
        <v>105222</v>
      </c>
      <c r="C3924" s="420" t="s">
        <v>7856</v>
      </c>
      <c r="D3924" s="421" t="s">
        <v>843</v>
      </c>
      <c r="E3924" s="422">
        <v>70.39</v>
      </c>
      <c r="F3924" s="422">
        <v>7.69</v>
      </c>
      <c r="G3924" s="422">
        <v>78.08</v>
      </c>
    </row>
    <row r="3925" spans="1:7" ht="75">
      <c r="A3925" s="536" t="s">
        <v>7719</v>
      </c>
      <c r="B3925" s="419">
        <v>105223</v>
      </c>
      <c r="C3925" s="420" t="s">
        <v>7857</v>
      </c>
      <c r="D3925" s="421" t="s">
        <v>843</v>
      </c>
      <c r="E3925" s="422">
        <v>165.49</v>
      </c>
      <c r="F3925" s="422">
        <v>12.85</v>
      </c>
      <c r="G3925" s="422">
        <v>178.34</v>
      </c>
    </row>
    <row r="3926" spans="1:7" ht="75">
      <c r="A3926" s="536" t="s">
        <v>7719</v>
      </c>
      <c r="B3926" s="419">
        <v>105224</v>
      </c>
      <c r="C3926" s="420" t="s">
        <v>7858</v>
      </c>
      <c r="D3926" s="421" t="s">
        <v>843</v>
      </c>
      <c r="E3926" s="422">
        <v>241.36</v>
      </c>
      <c r="F3926" s="422">
        <v>18.39</v>
      </c>
      <c r="G3926" s="422">
        <v>259.75</v>
      </c>
    </row>
    <row r="3927" spans="1:7" ht="75">
      <c r="A3927" s="536" t="s">
        <v>7719</v>
      </c>
      <c r="B3927" s="419">
        <v>105149</v>
      </c>
      <c r="C3927" s="420" t="s">
        <v>7859</v>
      </c>
      <c r="D3927" s="421" t="s">
        <v>843</v>
      </c>
      <c r="E3927" s="422">
        <v>4.4300000000000006</v>
      </c>
      <c r="F3927" s="422">
        <v>4.88</v>
      </c>
      <c r="G3927" s="422">
        <v>9.31</v>
      </c>
    </row>
    <row r="3928" spans="1:7" ht="75">
      <c r="A3928" s="536" t="s">
        <v>7719</v>
      </c>
      <c r="B3928" s="419">
        <v>105150</v>
      </c>
      <c r="C3928" s="420" t="s">
        <v>7860</v>
      </c>
      <c r="D3928" s="421" t="s">
        <v>843</v>
      </c>
      <c r="E3928" s="422">
        <v>5.6000000000000005</v>
      </c>
      <c r="F3928" s="422">
        <v>5.37</v>
      </c>
      <c r="G3928" s="422">
        <v>10.97</v>
      </c>
    </row>
    <row r="3929" spans="1:7" ht="75">
      <c r="A3929" s="536" t="s">
        <v>7719</v>
      </c>
      <c r="B3929" s="419">
        <v>105151</v>
      </c>
      <c r="C3929" s="420" t="s">
        <v>7861</v>
      </c>
      <c r="D3929" s="421" t="s">
        <v>843</v>
      </c>
      <c r="E3929" s="422">
        <v>20.21</v>
      </c>
      <c r="F3929" s="422">
        <v>7.47</v>
      </c>
      <c r="G3929" s="422">
        <v>27.68</v>
      </c>
    </row>
    <row r="3930" spans="1:7" ht="75">
      <c r="A3930" s="536" t="s">
        <v>7719</v>
      </c>
      <c r="B3930" s="419">
        <v>105152</v>
      </c>
      <c r="C3930" s="420" t="s">
        <v>7862</v>
      </c>
      <c r="D3930" s="421" t="s">
        <v>843</v>
      </c>
      <c r="E3930" s="422">
        <v>31.96</v>
      </c>
      <c r="F3930" s="422">
        <v>9.3800000000000008</v>
      </c>
      <c r="G3930" s="422">
        <v>41.34</v>
      </c>
    </row>
    <row r="3931" spans="1:7" ht="75">
      <c r="A3931" s="536" t="s">
        <v>7719</v>
      </c>
      <c r="B3931" s="419">
        <v>105153</v>
      </c>
      <c r="C3931" s="420" t="s">
        <v>7863</v>
      </c>
      <c r="D3931" s="421" t="s">
        <v>843</v>
      </c>
      <c r="E3931" s="422">
        <v>52.570000000000007</v>
      </c>
      <c r="F3931" s="422">
        <v>12.52</v>
      </c>
      <c r="G3931" s="422">
        <v>65.09</v>
      </c>
    </row>
    <row r="3932" spans="1:7" ht="75">
      <c r="A3932" s="536" t="s">
        <v>7719</v>
      </c>
      <c r="B3932" s="419">
        <v>105161</v>
      </c>
      <c r="C3932" s="420" t="s">
        <v>7864</v>
      </c>
      <c r="D3932" s="421" t="s">
        <v>843</v>
      </c>
      <c r="E3932" s="422">
        <v>101.85000000000001</v>
      </c>
      <c r="F3932" s="422">
        <v>16.079999999999998</v>
      </c>
      <c r="G3932" s="422">
        <v>117.93</v>
      </c>
    </row>
    <row r="3933" spans="1:7" ht="75">
      <c r="A3933" s="536" t="s">
        <v>7719</v>
      </c>
      <c r="B3933" s="419">
        <v>105162</v>
      </c>
      <c r="C3933" s="420" t="s">
        <v>7865</v>
      </c>
      <c r="D3933" s="421" t="s">
        <v>843</v>
      </c>
      <c r="E3933" s="422">
        <v>180.49</v>
      </c>
      <c r="F3933" s="422">
        <v>21.37</v>
      </c>
      <c r="G3933" s="422">
        <v>201.86</v>
      </c>
    </row>
    <row r="3934" spans="1:7" ht="75">
      <c r="A3934" s="536" t="s">
        <v>7719</v>
      </c>
      <c r="B3934" s="419">
        <v>105163</v>
      </c>
      <c r="C3934" s="420" t="s">
        <v>7866</v>
      </c>
      <c r="D3934" s="421" t="s">
        <v>843</v>
      </c>
      <c r="E3934" s="422">
        <v>11.200000000000003</v>
      </c>
      <c r="F3934" s="422">
        <v>6.22</v>
      </c>
      <c r="G3934" s="422">
        <v>17.420000000000002</v>
      </c>
    </row>
    <row r="3935" spans="1:7" ht="75">
      <c r="A3935" s="536" t="s">
        <v>7719</v>
      </c>
      <c r="B3935" s="419">
        <v>105170</v>
      </c>
      <c r="C3935" s="420" t="s">
        <v>7867</v>
      </c>
      <c r="D3935" s="421" t="s">
        <v>843</v>
      </c>
      <c r="E3935" s="422">
        <v>3.4600000000000004</v>
      </c>
      <c r="F3935" s="422">
        <v>2.78</v>
      </c>
      <c r="G3935" s="422">
        <v>6.24</v>
      </c>
    </row>
    <row r="3936" spans="1:7" ht="75">
      <c r="A3936" s="536" t="s">
        <v>7719</v>
      </c>
      <c r="B3936" s="419">
        <v>105179</v>
      </c>
      <c r="C3936" s="420" t="s">
        <v>7868</v>
      </c>
      <c r="D3936" s="421" t="s">
        <v>843</v>
      </c>
      <c r="E3936" s="422">
        <v>6.41</v>
      </c>
      <c r="F3936" s="422">
        <v>3.64</v>
      </c>
      <c r="G3936" s="422">
        <v>10.050000000000001</v>
      </c>
    </row>
    <row r="3937" spans="1:7" ht="75">
      <c r="A3937" s="536" t="s">
        <v>7719</v>
      </c>
      <c r="B3937" s="419">
        <v>105180</v>
      </c>
      <c r="C3937" s="420" t="s">
        <v>7869</v>
      </c>
      <c r="D3937" s="421" t="s">
        <v>843</v>
      </c>
      <c r="E3937" s="422">
        <v>8.8299999999999983</v>
      </c>
      <c r="F3937" s="422">
        <v>4.8600000000000003</v>
      </c>
      <c r="G3937" s="422">
        <v>13.69</v>
      </c>
    </row>
    <row r="3938" spans="1:7" ht="75">
      <c r="A3938" s="536" t="s">
        <v>7719</v>
      </c>
      <c r="B3938" s="419">
        <v>105181</v>
      </c>
      <c r="C3938" s="420" t="s">
        <v>7870</v>
      </c>
      <c r="D3938" s="421" t="s">
        <v>843</v>
      </c>
      <c r="E3938" s="422">
        <v>11.809999999999999</v>
      </c>
      <c r="F3938" s="422">
        <v>6.8</v>
      </c>
      <c r="G3938" s="422">
        <v>18.61</v>
      </c>
    </row>
    <row r="3939" spans="1:7" ht="75">
      <c r="A3939" s="536" t="s">
        <v>7719</v>
      </c>
      <c r="B3939" s="419">
        <v>105182</v>
      </c>
      <c r="C3939" s="420" t="s">
        <v>7871</v>
      </c>
      <c r="D3939" s="421" t="s">
        <v>843</v>
      </c>
      <c r="E3939" s="422">
        <v>30.279999999999998</v>
      </c>
      <c r="F3939" s="422">
        <v>9.16</v>
      </c>
      <c r="G3939" s="422">
        <v>39.44</v>
      </c>
    </row>
    <row r="3940" spans="1:7" ht="75">
      <c r="A3940" s="536" t="s">
        <v>7719</v>
      </c>
      <c r="B3940" s="419">
        <v>105183</v>
      </c>
      <c r="C3940" s="420" t="s">
        <v>7872</v>
      </c>
      <c r="D3940" s="421" t="s">
        <v>843</v>
      </c>
      <c r="E3940" s="422">
        <v>65.910000000000011</v>
      </c>
      <c r="F3940" s="422">
        <v>13.49</v>
      </c>
      <c r="G3940" s="422">
        <v>79.400000000000006</v>
      </c>
    </row>
    <row r="3941" spans="1:7" ht="75">
      <c r="A3941" s="536" t="s">
        <v>7719</v>
      </c>
      <c r="B3941" s="419">
        <v>105184</v>
      </c>
      <c r="C3941" s="420" t="s">
        <v>7873</v>
      </c>
      <c r="D3941" s="421" t="s">
        <v>843</v>
      </c>
      <c r="E3941" s="422">
        <v>81.53</v>
      </c>
      <c r="F3941" s="422">
        <v>16.91</v>
      </c>
      <c r="G3941" s="422">
        <v>98.44</v>
      </c>
    </row>
    <row r="3942" spans="1:7" ht="75">
      <c r="A3942" s="536" t="s">
        <v>7719</v>
      </c>
      <c r="B3942" s="419">
        <v>94612</v>
      </c>
      <c r="C3942" s="420" t="s">
        <v>7874</v>
      </c>
      <c r="D3942" s="421" t="s">
        <v>843</v>
      </c>
      <c r="E3942" s="422">
        <v>416.32</v>
      </c>
      <c r="F3942" s="422">
        <v>23.39</v>
      </c>
      <c r="G3942" s="422">
        <v>439.71</v>
      </c>
    </row>
    <row r="3943" spans="1:7" ht="75">
      <c r="A3943" s="536" t="s">
        <v>7719</v>
      </c>
      <c r="B3943" s="419">
        <v>105142</v>
      </c>
      <c r="C3943" s="420" t="s">
        <v>7875</v>
      </c>
      <c r="D3943" s="421" t="s">
        <v>843</v>
      </c>
      <c r="E3943" s="422">
        <v>4.7900000000000009</v>
      </c>
      <c r="F3943" s="422">
        <v>2.15</v>
      </c>
      <c r="G3943" s="422">
        <v>6.94</v>
      </c>
    </row>
    <row r="3944" spans="1:7" ht="75">
      <c r="A3944" s="536" t="s">
        <v>7719</v>
      </c>
      <c r="B3944" s="419">
        <v>105143</v>
      </c>
      <c r="C3944" s="420" t="s">
        <v>7876</v>
      </c>
      <c r="D3944" s="421" t="s">
        <v>843</v>
      </c>
      <c r="E3944" s="422">
        <v>7.3000000000000007</v>
      </c>
      <c r="F3944" s="422">
        <v>2.84</v>
      </c>
      <c r="G3944" s="422">
        <v>10.14</v>
      </c>
    </row>
    <row r="3945" spans="1:7" ht="75">
      <c r="A3945" s="536" t="s">
        <v>7719</v>
      </c>
      <c r="B3945" s="419">
        <v>105144</v>
      </c>
      <c r="C3945" s="420" t="s">
        <v>7877</v>
      </c>
      <c r="D3945" s="421" t="s">
        <v>843</v>
      </c>
      <c r="E3945" s="422">
        <v>15.790000000000003</v>
      </c>
      <c r="F3945" s="422">
        <v>5.31</v>
      </c>
      <c r="G3945" s="422">
        <v>21.1</v>
      </c>
    </row>
    <row r="3946" spans="1:7" ht="75">
      <c r="A3946" s="536" t="s">
        <v>7719</v>
      </c>
      <c r="B3946" s="419">
        <v>105173</v>
      </c>
      <c r="C3946" s="420" t="s">
        <v>7878</v>
      </c>
      <c r="D3946" s="421" t="s">
        <v>843</v>
      </c>
      <c r="E3946" s="422">
        <v>83.009999999999991</v>
      </c>
      <c r="F3946" s="422">
        <v>16.510000000000002</v>
      </c>
      <c r="G3946" s="422">
        <v>99.52</v>
      </c>
    </row>
    <row r="3947" spans="1:7" ht="75">
      <c r="A3947" s="536" t="s">
        <v>7719</v>
      </c>
      <c r="B3947" s="419">
        <v>105175</v>
      </c>
      <c r="C3947" s="420" t="s">
        <v>7879</v>
      </c>
      <c r="D3947" s="421" t="s">
        <v>843</v>
      </c>
      <c r="E3947" s="422">
        <v>123.64999999999999</v>
      </c>
      <c r="F3947" s="422">
        <v>18.11</v>
      </c>
      <c r="G3947" s="422">
        <v>141.76</v>
      </c>
    </row>
    <row r="3948" spans="1:7" ht="75">
      <c r="A3948" s="536" t="s">
        <v>7719</v>
      </c>
      <c r="B3948" s="419">
        <v>105174</v>
      </c>
      <c r="C3948" s="420" t="s">
        <v>7880</v>
      </c>
      <c r="D3948" s="421" t="s">
        <v>843</v>
      </c>
      <c r="E3948" s="422">
        <v>124.20000000000002</v>
      </c>
      <c r="F3948" s="422">
        <v>19.38</v>
      </c>
      <c r="G3948" s="422">
        <v>143.58000000000001</v>
      </c>
    </row>
    <row r="3949" spans="1:7" ht="75">
      <c r="A3949" s="536" t="s">
        <v>7719</v>
      </c>
      <c r="B3949" s="419">
        <v>105145</v>
      </c>
      <c r="C3949" s="420" t="s">
        <v>7881</v>
      </c>
      <c r="D3949" s="421" t="s">
        <v>843</v>
      </c>
      <c r="E3949" s="422">
        <v>8.5300000000000011</v>
      </c>
      <c r="F3949" s="422">
        <v>3.18</v>
      </c>
      <c r="G3949" s="422">
        <v>11.71</v>
      </c>
    </row>
    <row r="3950" spans="1:7" ht="75">
      <c r="A3950" s="536" t="s">
        <v>7719</v>
      </c>
      <c r="B3950" s="419">
        <v>94606</v>
      </c>
      <c r="C3950" s="420" t="s">
        <v>7882</v>
      </c>
      <c r="D3950" s="421" t="s">
        <v>843</v>
      </c>
      <c r="E3950" s="422">
        <v>68.72</v>
      </c>
      <c r="F3950" s="422">
        <v>19.809999999999999</v>
      </c>
      <c r="G3950" s="422">
        <v>88.53</v>
      </c>
    </row>
    <row r="3951" spans="1:7" ht="75">
      <c r="A3951" s="536" t="s">
        <v>7719</v>
      </c>
      <c r="B3951" s="419">
        <v>94608</v>
      </c>
      <c r="C3951" s="420" t="s">
        <v>7883</v>
      </c>
      <c r="D3951" s="421" t="s">
        <v>843</v>
      </c>
      <c r="E3951" s="422">
        <v>193.4</v>
      </c>
      <c r="F3951" s="422">
        <v>20.65</v>
      </c>
      <c r="G3951" s="422">
        <v>214.05</v>
      </c>
    </row>
    <row r="3952" spans="1:7" ht="75">
      <c r="A3952" s="536" t="s">
        <v>7719</v>
      </c>
      <c r="B3952" s="419">
        <v>94610</v>
      </c>
      <c r="C3952" s="420" t="s">
        <v>7884</v>
      </c>
      <c r="D3952" s="421" t="s">
        <v>843</v>
      </c>
      <c r="E3952" s="422">
        <v>289.18</v>
      </c>
      <c r="F3952" s="422">
        <v>21.59</v>
      </c>
      <c r="G3952" s="422">
        <v>310.77</v>
      </c>
    </row>
    <row r="3953" spans="1:7" ht="75">
      <c r="A3953" s="536" t="s">
        <v>7719</v>
      </c>
      <c r="B3953" s="419">
        <v>94657</v>
      </c>
      <c r="C3953" s="420" t="s">
        <v>7885</v>
      </c>
      <c r="D3953" s="421" t="s">
        <v>843</v>
      </c>
      <c r="E3953" s="422">
        <v>2.5500000000000003</v>
      </c>
      <c r="F3953" s="422">
        <v>1.85</v>
      </c>
      <c r="G3953" s="422">
        <v>4.4000000000000004</v>
      </c>
    </row>
    <row r="3954" spans="1:7" ht="75">
      <c r="A3954" s="536" t="s">
        <v>7719</v>
      </c>
      <c r="B3954" s="419">
        <v>94659</v>
      </c>
      <c r="C3954" s="420" t="s">
        <v>7886</v>
      </c>
      <c r="D3954" s="421" t="s">
        <v>843</v>
      </c>
      <c r="E3954" s="422">
        <v>4.18</v>
      </c>
      <c r="F3954" s="422">
        <v>2.41</v>
      </c>
      <c r="G3954" s="422">
        <v>6.59</v>
      </c>
    </row>
    <row r="3955" spans="1:7" ht="75">
      <c r="A3955" s="536" t="s">
        <v>7719</v>
      </c>
      <c r="B3955" s="419">
        <v>94739</v>
      </c>
      <c r="C3955" s="420" t="s">
        <v>7887</v>
      </c>
      <c r="D3955" s="421" t="s">
        <v>843</v>
      </c>
      <c r="E3955" s="422">
        <v>239.82999999999998</v>
      </c>
      <c r="F3955" s="422">
        <v>19.5</v>
      </c>
      <c r="G3955" s="422">
        <v>259.33</v>
      </c>
    </row>
    <row r="3956" spans="1:7" ht="75">
      <c r="A3956" s="536" t="s">
        <v>7719</v>
      </c>
      <c r="B3956" s="419">
        <v>94725</v>
      </c>
      <c r="C3956" s="420" t="s">
        <v>7888</v>
      </c>
      <c r="D3956" s="421" t="s">
        <v>843</v>
      </c>
      <c r="E3956" s="422">
        <v>6.3000000000000007</v>
      </c>
      <c r="F3956" s="422">
        <v>1.65</v>
      </c>
      <c r="G3956" s="422">
        <v>7.95</v>
      </c>
    </row>
    <row r="3957" spans="1:7" ht="75">
      <c r="A3957" s="536" t="s">
        <v>7719</v>
      </c>
      <c r="B3957" s="419">
        <v>94727</v>
      </c>
      <c r="C3957" s="420" t="s">
        <v>7889</v>
      </c>
      <c r="D3957" s="421" t="s">
        <v>843</v>
      </c>
      <c r="E3957" s="422">
        <v>10.79</v>
      </c>
      <c r="F3957" s="422">
        <v>2.0699999999999998</v>
      </c>
      <c r="G3957" s="422">
        <v>12.86</v>
      </c>
    </row>
    <row r="3958" spans="1:7" ht="75">
      <c r="A3958" s="536" t="s">
        <v>7719</v>
      </c>
      <c r="B3958" s="419">
        <v>94729</v>
      </c>
      <c r="C3958" s="420" t="s">
        <v>7890</v>
      </c>
      <c r="D3958" s="421" t="s">
        <v>843</v>
      </c>
      <c r="E3958" s="422">
        <v>19.36</v>
      </c>
      <c r="F3958" s="422">
        <v>2.71</v>
      </c>
      <c r="G3958" s="422">
        <v>22.07</v>
      </c>
    </row>
    <row r="3959" spans="1:7" ht="75">
      <c r="A3959" s="536" t="s">
        <v>7719</v>
      </c>
      <c r="B3959" s="419">
        <v>94731</v>
      </c>
      <c r="C3959" s="420" t="s">
        <v>7891</v>
      </c>
      <c r="D3959" s="421" t="s">
        <v>843</v>
      </c>
      <c r="E3959" s="422">
        <v>25.77</v>
      </c>
      <c r="F3959" s="422">
        <v>3.47</v>
      </c>
      <c r="G3959" s="422">
        <v>29.24</v>
      </c>
    </row>
    <row r="3960" spans="1:7" ht="75">
      <c r="A3960" s="536" t="s">
        <v>7719</v>
      </c>
      <c r="B3960" s="419">
        <v>94733</v>
      </c>
      <c r="C3960" s="420" t="s">
        <v>7892</v>
      </c>
      <c r="D3960" s="421" t="s">
        <v>843</v>
      </c>
      <c r="E3960" s="422">
        <v>46.03</v>
      </c>
      <c r="F3960" s="422">
        <v>5.1100000000000003</v>
      </c>
      <c r="G3960" s="422">
        <v>51.14</v>
      </c>
    </row>
    <row r="3961" spans="1:7" ht="75">
      <c r="A3961" s="536" t="s">
        <v>7719</v>
      </c>
      <c r="B3961" s="419">
        <v>94863</v>
      </c>
      <c r="C3961" s="420" t="s">
        <v>7893</v>
      </c>
      <c r="D3961" s="421" t="s">
        <v>843</v>
      </c>
      <c r="E3961" s="422">
        <v>167.60999999999999</v>
      </c>
      <c r="F3961" s="422">
        <v>8.56</v>
      </c>
      <c r="G3961" s="422">
        <v>176.17</v>
      </c>
    </row>
    <row r="3962" spans="1:7" ht="75">
      <c r="A3962" s="536" t="s">
        <v>7719</v>
      </c>
      <c r="B3962" s="419">
        <v>94737</v>
      </c>
      <c r="C3962" s="420" t="s">
        <v>7894</v>
      </c>
      <c r="D3962" s="421" t="s">
        <v>843</v>
      </c>
      <c r="E3962" s="422">
        <v>198.08</v>
      </c>
      <c r="F3962" s="422">
        <v>12.26</v>
      </c>
      <c r="G3962" s="422">
        <v>210.34</v>
      </c>
    </row>
    <row r="3963" spans="1:7" ht="75">
      <c r="A3963" s="536" t="s">
        <v>7719</v>
      </c>
      <c r="B3963" s="419">
        <v>94465</v>
      </c>
      <c r="C3963" s="420" t="s">
        <v>7895</v>
      </c>
      <c r="D3963" s="421" t="s">
        <v>843</v>
      </c>
      <c r="E3963" s="422">
        <v>45.3</v>
      </c>
      <c r="F3963" s="422">
        <v>15.21</v>
      </c>
      <c r="G3963" s="422">
        <v>60.51</v>
      </c>
    </row>
    <row r="3964" spans="1:7" ht="75">
      <c r="A3964" s="536" t="s">
        <v>7719</v>
      </c>
      <c r="B3964" s="419">
        <v>94467</v>
      </c>
      <c r="C3964" s="420" t="s">
        <v>7896</v>
      </c>
      <c r="D3964" s="421" t="s">
        <v>843</v>
      </c>
      <c r="E3964" s="422">
        <v>78.73</v>
      </c>
      <c r="F3964" s="422">
        <v>17.77</v>
      </c>
      <c r="G3964" s="422">
        <v>96.5</v>
      </c>
    </row>
    <row r="3965" spans="1:7" ht="75">
      <c r="A3965" s="536" t="s">
        <v>7719</v>
      </c>
      <c r="B3965" s="419">
        <v>94469</v>
      </c>
      <c r="C3965" s="420" t="s">
        <v>7897</v>
      </c>
      <c r="D3965" s="421" t="s">
        <v>843</v>
      </c>
      <c r="E3965" s="422">
        <v>116.38000000000001</v>
      </c>
      <c r="F3965" s="422">
        <v>20.99</v>
      </c>
      <c r="G3965" s="422">
        <v>137.37</v>
      </c>
    </row>
    <row r="3966" spans="1:7" ht="75">
      <c r="A3966" s="536" t="s">
        <v>7719</v>
      </c>
      <c r="B3966" s="419">
        <v>96746</v>
      </c>
      <c r="C3966" s="420" t="s">
        <v>7898</v>
      </c>
      <c r="D3966" s="421" t="s">
        <v>843</v>
      </c>
      <c r="E3966" s="422">
        <v>117.48</v>
      </c>
      <c r="F3966" s="422">
        <v>19.95</v>
      </c>
      <c r="G3966" s="422">
        <v>137.43</v>
      </c>
    </row>
    <row r="3967" spans="1:7" ht="75">
      <c r="A3967" s="536" t="s">
        <v>7719</v>
      </c>
      <c r="B3967" s="419">
        <v>96736</v>
      </c>
      <c r="C3967" s="420" t="s">
        <v>7899</v>
      </c>
      <c r="D3967" s="421" t="s">
        <v>843</v>
      </c>
      <c r="E3967" s="422">
        <v>4.1500000000000004</v>
      </c>
      <c r="F3967" s="422">
        <v>3.25</v>
      </c>
      <c r="G3967" s="422">
        <v>7.4</v>
      </c>
    </row>
    <row r="3968" spans="1:7" ht="75">
      <c r="A3968" s="536" t="s">
        <v>7719</v>
      </c>
      <c r="B3968" s="419">
        <v>96737</v>
      </c>
      <c r="C3968" s="420" t="s">
        <v>7900</v>
      </c>
      <c r="D3968" s="421" t="s">
        <v>843</v>
      </c>
      <c r="E3968" s="422">
        <v>4</v>
      </c>
      <c r="F3968" s="422">
        <v>3.58</v>
      </c>
      <c r="G3968" s="422">
        <v>7.58</v>
      </c>
    </row>
    <row r="3969" spans="1:7" ht="75">
      <c r="A3969" s="536" t="s">
        <v>7719</v>
      </c>
      <c r="B3969" s="419">
        <v>96739</v>
      </c>
      <c r="C3969" s="420" t="s">
        <v>7901</v>
      </c>
      <c r="D3969" s="421" t="s">
        <v>843</v>
      </c>
      <c r="E3969" s="422">
        <v>6.36</v>
      </c>
      <c r="F3969" s="422">
        <v>4.1399999999999997</v>
      </c>
      <c r="G3969" s="422">
        <v>10.5</v>
      </c>
    </row>
    <row r="3970" spans="1:7" ht="75">
      <c r="A3970" s="536" t="s">
        <v>7719</v>
      </c>
      <c r="B3970" s="419">
        <v>96741</v>
      </c>
      <c r="C3970" s="420" t="s">
        <v>7902</v>
      </c>
      <c r="D3970" s="421" t="s">
        <v>843</v>
      </c>
      <c r="E3970" s="422">
        <v>15.59</v>
      </c>
      <c r="F3970" s="422">
        <v>4.96</v>
      </c>
      <c r="G3970" s="422">
        <v>20.55</v>
      </c>
    </row>
    <row r="3971" spans="1:7" ht="75">
      <c r="A3971" s="536" t="s">
        <v>7719</v>
      </c>
      <c r="B3971" s="419">
        <v>96742</v>
      </c>
      <c r="C3971" s="420" t="s">
        <v>7903</v>
      </c>
      <c r="D3971" s="421" t="s">
        <v>843</v>
      </c>
      <c r="E3971" s="422">
        <v>18.979999999999997</v>
      </c>
      <c r="F3971" s="422">
        <v>6.24</v>
      </c>
      <c r="G3971" s="422">
        <v>25.22</v>
      </c>
    </row>
    <row r="3972" spans="1:7" ht="75">
      <c r="A3972" s="536" t="s">
        <v>7719</v>
      </c>
      <c r="B3972" s="419">
        <v>96743</v>
      </c>
      <c r="C3972" s="420" t="s">
        <v>7904</v>
      </c>
      <c r="D3972" s="421" t="s">
        <v>843</v>
      </c>
      <c r="E3972" s="422">
        <v>31.080000000000002</v>
      </c>
      <c r="F3972" s="422">
        <v>8.34</v>
      </c>
      <c r="G3972" s="422">
        <v>39.42</v>
      </c>
    </row>
    <row r="3973" spans="1:7" ht="75">
      <c r="A3973" s="536" t="s">
        <v>7719</v>
      </c>
      <c r="B3973" s="419">
        <v>96744</v>
      </c>
      <c r="C3973" s="420" t="s">
        <v>7905</v>
      </c>
      <c r="D3973" s="421" t="s">
        <v>843</v>
      </c>
      <c r="E3973" s="422">
        <v>55.92</v>
      </c>
      <c r="F3973" s="422">
        <v>10.72</v>
      </c>
      <c r="G3973" s="422">
        <v>66.64</v>
      </c>
    </row>
    <row r="3974" spans="1:7" ht="75">
      <c r="A3974" s="536" t="s">
        <v>7719</v>
      </c>
      <c r="B3974" s="419">
        <v>96745</v>
      </c>
      <c r="C3974" s="420" t="s">
        <v>7906</v>
      </c>
      <c r="D3974" s="421" t="s">
        <v>843</v>
      </c>
      <c r="E3974" s="422">
        <v>90.33</v>
      </c>
      <c r="F3974" s="422">
        <v>14.25</v>
      </c>
      <c r="G3974" s="422">
        <v>104.58</v>
      </c>
    </row>
    <row r="3975" spans="1:7" ht="75">
      <c r="A3975" s="536" t="s">
        <v>7719</v>
      </c>
      <c r="B3975" s="419">
        <v>94671</v>
      </c>
      <c r="C3975" s="420" t="s">
        <v>7907</v>
      </c>
      <c r="D3975" s="421" t="s">
        <v>843</v>
      </c>
      <c r="E3975" s="422">
        <v>79.53</v>
      </c>
      <c r="F3975" s="422">
        <v>18.21</v>
      </c>
      <c r="G3975" s="422">
        <v>97.74</v>
      </c>
    </row>
    <row r="3976" spans="1:7" ht="75">
      <c r="A3976" s="536" t="s">
        <v>7719</v>
      </c>
      <c r="B3976" s="419">
        <v>94661</v>
      </c>
      <c r="C3976" s="420" t="s">
        <v>7908</v>
      </c>
      <c r="D3976" s="421" t="s">
        <v>843</v>
      </c>
      <c r="E3976" s="422">
        <v>6.8000000000000007</v>
      </c>
      <c r="F3976" s="422">
        <v>3.25</v>
      </c>
      <c r="G3976" s="422">
        <v>10.050000000000001</v>
      </c>
    </row>
    <row r="3977" spans="1:7" ht="75">
      <c r="A3977" s="536" t="s">
        <v>7719</v>
      </c>
      <c r="B3977" s="419">
        <v>94663</v>
      </c>
      <c r="C3977" s="420" t="s">
        <v>7909</v>
      </c>
      <c r="D3977" s="421" t="s">
        <v>843</v>
      </c>
      <c r="E3977" s="422">
        <v>8.370000000000001</v>
      </c>
      <c r="F3977" s="422">
        <v>4.5199999999999996</v>
      </c>
      <c r="G3977" s="422">
        <v>12.89</v>
      </c>
    </row>
    <row r="3978" spans="1:7" ht="75">
      <c r="A3978" s="536" t="s">
        <v>7719</v>
      </c>
      <c r="B3978" s="419">
        <v>94665</v>
      </c>
      <c r="C3978" s="420" t="s">
        <v>7910</v>
      </c>
      <c r="D3978" s="421" t="s">
        <v>843</v>
      </c>
      <c r="E3978" s="422">
        <v>17.549999999999997</v>
      </c>
      <c r="F3978" s="422">
        <v>6.08</v>
      </c>
      <c r="G3978" s="422">
        <v>23.63</v>
      </c>
    </row>
    <row r="3979" spans="1:7" ht="75">
      <c r="A3979" s="536" t="s">
        <v>7719</v>
      </c>
      <c r="B3979" s="419">
        <v>94667</v>
      </c>
      <c r="C3979" s="420" t="s">
        <v>7911</v>
      </c>
      <c r="D3979" s="421" t="s">
        <v>843</v>
      </c>
      <c r="E3979" s="422">
        <v>25.81</v>
      </c>
      <c r="F3979" s="422">
        <v>8.98</v>
      </c>
      <c r="G3979" s="422">
        <v>34.79</v>
      </c>
    </row>
    <row r="3980" spans="1:7" ht="75">
      <c r="A3980" s="536" t="s">
        <v>7719</v>
      </c>
      <c r="B3980" s="419">
        <v>94669</v>
      </c>
      <c r="C3980" s="420" t="s">
        <v>7912</v>
      </c>
      <c r="D3980" s="421" t="s">
        <v>843</v>
      </c>
      <c r="E3980" s="422">
        <v>48.66</v>
      </c>
      <c r="F3980" s="422">
        <v>11.27</v>
      </c>
      <c r="G3980" s="422">
        <v>59.93</v>
      </c>
    </row>
    <row r="3981" spans="1:7" ht="75">
      <c r="A3981" s="536" t="s">
        <v>7719</v>
      </c>
      <c r="B3981" s="419">
        <v>105177</v>
      </c>
      <c r="C3981" s="420" t="s">
        <v>7913</v>
      </c>
      <c r="D3981" s="421" t="s">
        <v>843</v>
      </c>
      <c r="E3981" s="422">
        <v>141.45999999999998</v>
      </c>
      <c r="F3981" s="422">
        <v>18.11</v>
      </c>
      <c r="G3981" s="422">
        <v>159.57</v>
      </c>
    </row>
    <row r="3982" spans="1:7" ht="75">
      <c r="A3982" s="536" t="s">
        <v>7719</v>
      </c>
      <c r="B3982" s="419">
        <v>105176</v>
      </c>
      <c r="C3982" s="420" t="s">
        <v>7914</v>
      </c>
      <c r="D3982" s="421" t="s">
        <v>843</v>
      </c>
      <c r="E3982" s="422">
        <v>159.76</v>
      </c>
      <c r="F3982" s="422">
        <v>19.38</v>
      </c>
      <c r="G3982" s="422">
        <v>179.14</v>
      </c>
    </row>
    <row r="3983" spans="1:7" ht="75">
      <c r="A3983" s="536" t="s">
        <v>7719</v>
      </c>
      <c r="B3983" s="419">
        <v>94466</v>
      </c>
      <c r="C3983" s="420" t="s">
        <v>7915</v>
      </c>
      <c r="D3983" s="421" t="s">
        <v>843</v>
      </c>
      <c r="E3983" s="422">
        <v>45.33</v>
      </c>
      <c r="F3983" s="422">
        <v>15.21</v>
      </c>
      <c r="G3983" s="422">
        <v>60.54</v>
      </c>
    </row>
    <row r="3984" spans="1:7" ht="75">
      <c r="A3984" s="536" t="s">
        <v>7719</v>
      </c>
      <c r="B3984" s="419">
        <v>94468</v>
      </c>
      <c r="C3984" s="420" t="s">
        <v>7916</v>
      </c>
      <c r="D3984" s="421" t="s">
        <v>843</v>
      </c>
      <c r="E3984" s="422">
        <v>67.260000000000005</v>
      </c>
      <c r="F3984" s="422">
        <v>17.77</v>
      </c>
      <c r="G3984" s="422">
        <v>85.03</v>
      </c>
    </row>
    <row r="3985" spans="1:7" ht="75">
      <c r="A3985" s="536" t="s">
        <v>7719</v>
      </c>
      <c r="B3985" s="419">
        <v>94470</v>
      </c>
      <c r="C3985" s="420" t="s">
        <v>7917</v>
      </c>
      <c r="D3985" s="421" t="s">
        <v>843</v>
      </c>
      <c r="E3985" s="422">
        <v>106.17</v>
      </c>
      <c r="F3985" s="422">
        <v>20.99</v>
      </c>
      <c r="G3985" s="422">
        <v>127.16</v>
      </c>
    </row>
    <row r="3986" spans="1:7" ht="75">
      <c r="A3986" s="536" t="s">
        <v>7719</v>
      </c>
      <c r="B3986" s="419">
        <v>105225</v>
      </c>
      <c r="C3986" s="420" t="s">
        <v>7918</v>
      </c>
      <c r="D3986" s="421" t="s">
        <v>843</v>
      </c>
      <c r="E3986" s="422">
        <v>15.57</v>
      </c>
      <c r="F3986" s="422">
        <v>3.89</v>
      </c>
      <c r="G3986" s="422">
        <v>19.46</v>
      </c>
    </row>
    <row r="3987" spans="1:7" ht="75">
      <c r="A3987" s="536" t="s">
        <v>7719</v>
      </c>
      <c r="B3987" s="419">
        <v>105226</v>
      </c>
      <c r="C3987" s="420" t="s">
        <v>7919</v>
      </c>
      <c r="D3987" s="421" t="s">
        <v>843</v>
      </c>
      <c r="E3987" s="422">
        <v>39.840000000000003</v>
      </c>
      <c r="F3987" s="422">
        <v>5</v>
      </c>
      <c r="G3987" s="422">
        <v>44.84</v>
      </c>
    </row>
    <row r="3988" spans="1:7" ht="75">
      <c r="A3988" s="536" t="s">
        <v>7719</v>
      </c>
      <c r="B3988" s="419">
        <v>105227</v>
      </c>
      <c r="C3988" s="420" t="s">
        <v>7920</v>
      </c>
      <c r="D3988" s="421" t="s">
        <v>843</v>
      </c>
      <c r="E3988" s="422">
        <v>57.61</v>
      </c>
      <c r="F3988" s="422">
        <v>6.45</v>
      </c>
      <c r="G3988" s="422">
        <v>64.06</v>
      </c>
    </row>
    <row r="3989" spans="1:7" ht="75">
      <c r="A3989" s="536" t="s">
        <v>7719</v>
      </c>
      <c r="B3989" s="419">
        <v>105212</v>
      </c>
      <c r="C3989" s="420" t="s">
        <v>7921</v>
      </c>
      <c r="D3989" s="421" t="s">
        <v>843</v>
      </c>
      <c r="E3989" s="422">
        <v>233.52000000000004</v>
      </c>
      <c r="F3989" s="422">
        <v>38.14</v>
      </c>
      <c r="G3989" s="422">
        <v>271.66000000000003</v>
      </c>
    </row>
    <row r="3990" spans="1:7" ht="75">
      <c r="A3990" s="536" t="s">
        <v>7719</v>
      </c>
      <c r="B3990" s="419">
        <v>105211</v>
      </c>
      <c r="C3990" s="420" t="s">
        <v>7922</v>
      </c>
      <c r="D3990" s="421" t="s">
        <v>843</v>
      </c>
      <c r="E3990" s="422">
        <v>234.23</v>
      </c>
      <c r="F3990" s="422">
        <v>39.85</v>
      </c>
      <c r="G3990" s="422">
        <v>274.08</v>
      </c>
    </row>
    <row r="3991" spans="1:7" ht="75">
      <c r="A3991" s="536" t="s">
        <v>7719</v>
      </c>
      <c r="B3991" s="419">
        <v>105189</v>
      </c>
      <c r="C3991" s="420" t="s">
        <v>7923</v>
      </c>
      <c r="D3991" s="421" t="s">
        <v>843</v>
      </c>
      <c r="E3991" s="422">
        <v>14.830000000000002</v>
      </c>
      <c r="F3991" s="422">
        <v>7.29</v>
      </c>
      <c r="G3991" s="422">
        <v>22.12</v>
      </c>
    </row>
    <row r="3992" spans="1:7" ht="75">
      <c r="A3992" s="536" t="s">
        <v>7719</v>
      </c>
      <c r="B3992" s="419">
        <v>105190</v>
      </c>
      <c r="C3992" s="420" t="s">
        <v>7924</v>
      </c>
      <c r="D3992" s="421" t="s">
        <v>843</v>
      </c>
      <c r="E3992" s="422">
        <v>19.09</v>
      </c>
      <c r="F3992" s="422">
        <v>7.66</v>
      </c>
      <c r="G3992" s="422">
        <v>26.75</v>
      </c>
    </row>
    <row r="3993" spans="1:7" ht="75">
      <c r="A3993" s="536" t="s">
        <v>7719</v>
      </c>
      <c r="B3993" s="419">
        <v>94625</v>
      </c>
      <c r="C3993" s="420" t="s">
        <v>7925</v>
      </c>
      <c r="D3993" s="421" t="s">
        <v>843</v>
      </c>
      <c r="E3993" s="422">
        <v>1520.44</v>
      </c>
      <c r="F3993" s="422">
        <v>46.7</v>
      </c>
      <c r="G3993" s="422">
        <v>1567.14</v>
      </c>
    </row>
    <row r="3994" spans="1:7" ht="75">
      <c r="A3994" s="536" t="s">
        <v>7719</v>
      </c>
      <c r="B3994" s="419">
        <v>94622</v>
      </c>
      <c r="C3994" s="420" t="s">
        <v>7926</v>
      </c>
      <c r="D3994" s="421" t="s">
        <v>843</v>
      </c>
      <c r="E3994" s="422">
        <v>178.12</v>
      </c>
      <c r="F3994" s="422">
        <v>39.630000000000003</v>
      </c>
      <c r="G3994" s="422">
        <v>217.75</v>
      </c>
    </row>
    <row r="3995" spans="1:7" ht="75">
      <c r="A3995" s="536" t="s">
        <v>7719</v>
      </c>
      <c r="B3995" s="419">
        <v>94623</v>
      </c>
      <c r="C3995" s="420" t="s">
        <v>7927</v>
      </c>
      <c r="D3995" s="421" t="s">
        <v>843</v>
      </c>
      <c r="E3995" s="422">
        <v>462.61</v>
      </c>
      <c r="F3995" s="422">
        <v>41.32</v>
      </c>
      <c r="G3995" s="422">
        <v>503.93</v>
      </c>
    </row>
    <row r="3996" spans="1:7" ht="75">
      <c r="A3996" s="536" t="s">
        <v>7719</v>
      </c>
      <c r="B3996" s="419">
        <v>94624</v>
      </c>
      <c r="C3996" s="420" t="s">
        <v>7928</v>
      </c>
      <c r="D3996" s="421" t="s">
        <v>843</v>
      </c>
      <c r="E3996" s="422">
        <v>710.68000000000006</v>
      </c>
      <c r="F3996" s="422">
        <v>43.19</v>
      </c>
      <c r="G3996" s="422">
        <v>753.87</v>
      </c>
    </row>
    <row r="3997" spans="1:7" ht="75">
      <c r="A3997" s="536" t="s">
        <v>7719</v>
      </c>
      <c r="B3997" s="419">
        <v>94763</v>
      </c>
      <c r="C3997" s="420" t="s">
        <v>7929</v>
      </c>
      <c r="D3997" s="421" t="s">
        <v>843</v>
      </c>
      <c r="E3997" s="422">
        <v>358.47</v>
      </c>
      <c r="F3997" s="422">
        <v>39.03</v>
      </c>
      <c r="G3997" s="422">
        <v>397.5</v>
      </c>
    </row>
    <row r="3998" spans="1:7" ht="75">
      <c r="A3998" s="536" t="s">
        <v>7719</v>
      </c>
      <c r="B3998" s="419">
        <v>94756</v>
      </c>
      <c r="C3998" s="420" t="s">
        <v>7930</v>
      </c>
      <c r="D3998" s="421" t="s">
        <v>843</v>
      </c>
      <c r="E3998" s="422">
        <v>11.2</v>
      </c>
      <c r="F3998" s="422">
        <v>3.32</v>
      </c>
      <c r="G3998" s="422">
        <v>14.52</v>
      </c>
    </row>
    <row r="3999" spans="1:7" ht="75">
      <c r="A3999" s="536" t="s">
        <v>7719</v>
      </c>
      <c r="B3999" s="419">
        <v>94757</v>
      </c>
      <c r="C3999" s="420" t="s">
        <v>7931</v>
      </c>
      <c r="D3999" s="421" t="s">
        <v>843</v>
      </c>
      <c r="E3999" s="422">
        <v>18.520000000000003</v>
      </c>
      <c r="F3999" s="422">
        <v>4.17</v>
      </c>
      <c r="G3999" s="422">
        <v>22.69</v>
      </c>
    </row>
    <row r="4000" spans="1:7" ht="75">
      <c r="A4000" s="536" t="s">
        <v>7719</v>
      </c>
      <c r="B4000" s="419">
        <v>94758</v>
      </c>
      <c r="C4000" s="420" t="s">
        <v>7932</v>
      </c>
      <c r="D4000" s="421" t="s">
        <v>843</v>
      </c>
      <c r="E4000" s="422">
        <v>51.37</v>
      </c>
      <c r="F4000" s="422">
        <v>5.43</v>
      </c>
      <c r="G4000" s="422">
        <v>56.8</v>
      </c>
    </row>
    <row r="4001" spans="1:7" ht="75">
      <c r="A4001" s="536" t="s">
        <v>7719</v>
      </c>
      <c r="B4001" s="419">
        <v>94759</v>
      </c>
      <c r="C4001" s="420" t="s">
        <v>7933</v>
      </c>
      <c r="D4001" s="421" t="s">
        <v>843</v>
      </c>
      <c r="E4001" s="422">
        <v>65.349999999999994</v>
      </c>
      <c r="F4001" s="422">
        <v>6.97</v>
      </c>
      <c r="G4001" s="422">
        <v>72.319999999999993</v>
      </c>
    </row>
    <row r="4002" spans="1:7" ht="75">
      <c r="A4002" s="536" t="s">
        <v>7719</v>
      </c>
      <c r="B4002" s="419">
        <v>94760</v>
      </c>
      <c r="C4002" s="420" t="s">
        <v>7934</v>
      </c>
      <c r="D4002" s="421" t="s">
        <v>843</v>
      </c>
      <c r="E4002" s="422">
        <v>104.85</v>
      </c>
      <c r="F4002" s="422">
        <v>10.25</v>
      </c>
      <c r="G4002" s="422">
        <v>115.1</v>
      </c>
    </row>
    <row r="4003" spans="1:7" ht="75">
      <c r="A4003" s="536" t="s">
        <v>7719</v>
      </c>
      <c r="B4003" s="419">
        <v>94761</v>
      </c>
      <c r="C4003" s="420" t="s">
        <v>7935</v>
      </c>
      <c r="D4003" s="421" t="s">
        <v>843</v>
      </c>
      <c r="E4003" s="422">
        <v>230.92000000000002</v>
      </c>
      <c r="F4003" s="422">
        <v>17.14</v>
      </c>
      <c r="G4003" s="422">
        <v>248.06</v>
      </c>
    </row>
    <row r="4004" spans="1:7" ht="75">
      <c r="A4004" s="536" t="s">
        <v>7719</v>
      </c>
      <c r="B4004" s="419">
        <v>94762</v>
      </c>
      <c r="C4004" s="420" t="s">
        <v>7936</v>
      </c>
      <c r="D4004" s="421" t="s">
        <v>843</v>
      </c>
      <c r="E4004" s="422">
        <v>277.02999999999997</v>
      </c>
      <c r="F4004" s="422">
        <v>24.54</v>
      </c>
      <c r="G4004" s="422">
        <v>301.57</v>
      </c>
    </row>
    <row r="4005" spans="1:7" ht="75">
      <c r="A4005" s="536" t="s">
        <v>7719</v>
      </c>
      <c r="B4005" s="419">
        <v>94462</v>
      </c>
      <c r="C4005" s="420" t="s">
        <v>7937</v>
      </c>
      <c r="D4005" s="421" t="s">
        <v>844</v>
      </c>
      <c r="E4005" s="422">
        <v>86.01</v>
      </c>
      <c r="F4005" s="422">
        <v>18.38</v>
      </c>
      <c r="G4005" s="422">
        <v>104.39</v>
      </c>
    </row>
    <row r="4006" spans="1:7" ht="75">
      <c r="A4006" s="536" t="s">
        <v>7719</v>
      </c>
      <c r="B4006" s="419">
        <v>94463</v>
      </c>
      <c r="C4006" s="420" t="s">
        <v>7938</v>
      </c>
      <c r="D4006" s="421" t="s">
        <v>844</v>
      </c>
      <c r="E4006" s="422">
        <v>106.27</v>
      </c>
      <c r="F4006" s="422">
        <v>21.47</v>
      </c>
      <c r="G4006" s="422">
        <v>127.74</v>
      </c>
    </row>
    <row r="4007" spans="1:7" ht="75">
      <c r="A4007" s="536" t="s">
        <v>7719</v>
      </c>
      <c r="B4007" s="419">
        <v>94464</v>
      </c>
      <c r="C4007" s="420" t="s">
        <v>7939</v>
      </c>
      <c r="D4007" s="421" t="s">
        <v>844</v>
      </c>
      <c r="E4007" s="422">
        <v>141.72999999999999</v>
      </c>
      <c r="F4007" s="422">
        <v>25.34</v>
      </c>
      <c r="G4007" s="422">
        <v>167.07</v>
      </c>
    </row>
    <row r="4008" spans="1:7" ht="75">
      <c r="A4008" s="536" t="s">
        <v>7719</v>
      </c>
      <c r="B4008" s="419">
        <v>94605</v>
      </c>
      <c r="C4008" s="420" t="s">
        <v>7940</v>
      </c>
      <c r="D4008" s="421" t="s">
        <v>844</v>
      </c>
      <c r="E4008" s="422">
        <v>639.47</v>
      </c>
      <c r="F4008" s="422">
        <v>28.24</v>
      </c>
      <c r="G4008" s="422">
        <v>667.71</v>
      </c>
    </row>
    <row r="4009" spans="1:7" ht="75">
      <c r="A4009" s="536" t="s">
        <v>7719</v>
      </c>
      <c r="B4009" s="419">
        <v>94602</v>
      </c>
      <c r="C4009" s="420" t="s">
        <v>7941</v>
      </c>
      <c r="D4009" s="421" t="s">
        <v>844</v>
      </c>
      <c r="E4009" s="422">
        <v>215.88</v>
      </c>
      <c r="F4009" s="422">
        <v>23.9</v>
      </c>
      <c r="G4009" s="422">
        <v>239.78</v>
      </c>
    </row>
    <row r="4010" spans="1:7" ht="75">
      <c r="A4010" s="536" t="s">
        <v>7719</v>
      </c>
      <c r="B4010" s="419">
        <v>94603</v>
      </c>
      <c r="C4010" s="420" t="s">
        <v>7942</v>
      </c>
      <c r="D4010" s="421" t="s">
        <v>844</v>
      </c>
      <c r="E4010" s="422">
        <v>300.94</v>
      </c>
      <c r="F4010" s="422">
        <v>24.96</v>
      </c>
      <c r="G4010" s="422">
        <v>325.89999999999998</v>
      </c>
    </row>
    <row r="4011" spans="1:7" ht="75">
      <c r="A4011" s="536" t="s">
        <v>7719</v>
      </c>
      <c r="B4011" s="419">
        <v>94604</v>
      </c>
      <c r="C4011" s="420" t="s">
        <v>7943</v>
      </c>
      <c r="D4011" s="421" t="s">
        <v>844</v>
      </c>
      <c r="E4011" s="422">
        <v>436.17</v>
      </c>
      <c r="F4011" s="422">
        <v>26.07</v>
      </c>
      <c r="G4011" s="422">
        <v>462.24</v>
      </c>
    </row>
    <row r="4012" spans="1:7" ht="75">
      <c r="A4012" s="536" t="s">
        <v>7719</v>
      </c>
      <c r="B4012" s="419">
        <v>94723</v>
      </c>
      <c r="C4012" s="420" t="s">
        <v>7944</v>
      </c>
      <c r="D4012" s="421" t="s">
        <v>844</v>
      </c>
      <c r="E4012" s="422">
        <v>482.27</v>
      </c>
      <c r="F4012" s="422">
        <v>23.57</v>
      </c>
      <c r="G4012" s="422">
        <v>505.84</v>
      </c>
    </row>
    <row r="4013" spans="1:7" ht="75">
      <c r="A4013" s="536" t="s">
        <v>7719</v>
      </c>
      <c r="B4013" s="419">
        <v>94716</v>
      </c>
      <c r="C4013" s="420" t="s">
        <v>7945</v>
      </c>
      <c r="D4013" s="421" t="s">
        <v>844</v>
      </c>
      <c r="E4013" s="422">
        <v>22.970000000000002</v>
      </c>
      <c r="F4013" s="422">
        <v>1.99</v>
      </c>
      <c r="G4013" s="422">
        <v>24.96</v>
      </c>
    </row>
    <row r="4014" spans="1:7" ht="75">
      <c r="A4014" s="536" t="s">
        <v>7719</v>
      </c>
      <c r="B4014" s="419">
        <v>94717</v>
      </c>
      <c r="C4014" s="420" t="s">
        <v>7946</v>
      </c>
      <c r="D4014" s="421" t="s">
        <v>844</v>
      </c>
      <c r="E4014" s="422">
        <v>39.25</v>
      </c>
      <c r="F4014" s="422">
        <v>2.5099999999999998</v>
      </c>
      <c r="G4014" s="422">
        <v>41.76</v>
      </c>
    </row>
    <row r="4015" spans="1:7" ht="75">
      <c r="A4015" s="536" t="s">
        <v>7719</v>
      </c>
      <c r="B4015" s="419">
        <v>94718</v>
      </c>
      <c r="C4015" s="420" t="s">
        <v>7947</v>
      </c>
      <c r="D4015" s="421" t="s">
        <v>844</v>
      </c>
      <c r="E4015" s="422">
        <v>51.23</v>
      </c>
      <c r="F4015" s="422">
        <v>3.28</v>
      </c>
      <c r="G4015" s="422">
        <v>54.51</v>
      </c>
    </row>
    <row r="4016" spans="1:7" ht="75">
      <c r="A4016" s="536" t="s">
        <v>7719</v>
      </c>
      <c r="B4016" s="419">
        <v>94719</v>
      </c>
      <c r="C4016" s="420" t="s">
        <v>7948</v>
      </c>
      <c r="D4016" s="421" t="s">
        <v>844</v>
      </c>
      <c r="E4016" s="422">
        <v>68.52</v>
      </c>
      <c r="F4016" s="422">
        <v>4.2</v>
      </c>
      <c r="G4016" s="422">
        <v>72.72</v>
      </c>
    </row>
    <row r="4017" spans="1:7" ht="75">
      <c r="A4017" s="536" t="s">
        <v>7719</v>
      </c>
      <c r="B4017" s="419">
        <v>94720</v>
      </c>
      <c r="C4017" s="420" t="s">
        <v>7949</v>
      </c>
      <c r="D4017" s="421" t="s">
        <v>844</v>
      </c>
      <c r="E4017" s="422">
        <v>100.33000000000001</v>
      </c>
      <c r="F4017" s="422">
        <v>6.18</v>
      </c>
      <c r="G4017" s="422">
        <v>106.51</v>
      </c>
    </row>
    <row r="4018" spans="1:7" ht="75">
      <c r="A4018" s="536" t="s">
        <v>7719</v>
      </c>
      <c r="B4018" s="419">
        <v>94721</v>
      </c>
      <c r="C4018" s="420" t="s">
        <v>7950</v>
      </c>
      <c r="D4018" s="421" t="s">
        <v>844</v>
      </c>
      <c r="E4018" s="422">
        <v>162.34</v>
      </c>
      <c r="F4018" s="422">
        <v>10.34</v>
      </c>
      <c r="G4018" s="422">
        <v>172.68</v>
      </c>
    </row>
    <row r="4019" spans="1:7" ht="75">
      <c r="A4019" s="536" t="s">
        <v>7719</v>
      </c>
      <c r="B4019" s="419">
        <v>94722</v>
      </c>
      <c r="C4019" s="420" t="s">
        <v>7951</v>
      </c>
      <c r="D4019" s="421" t="s">
        <v>844</v>
      </c>
      <c r="E4019" s="422">
        <v>254.29</v>
      </c>
      <c r="F4019" s="422">
        <v>14.79</v>
      </c>
      <c r="G4019" s="422">
        <v>269.08</v>
      </c>
    </row>
    <row r="4020" spans="1:7" ht="75">
      <c r="A4020" s="536" t="s">
        <v>7719</v>
      </c>
      <c r="B4020" s="419">
        <v>96726</v>
      </c>
      <c r="C4020" s="420" t="s">
        <v>7952</v>
      </c>
      <c r="D4020" s="421" t="s">
        <v>844</v>
      </c>
      <c r="E4020" s="422">
        <v>179.51000000000002</v>
      </c>
      <c r="F4020" s="422">
        <v>24.1</v>
      </c>
      <c r="G4020" s="422">
        <v>203.61</v>
      </c>
    </row>
    <row r="4021" spans="1:7" ht="75">
      <c r="A4021" s="536" t="s">
        <v>7719</v>
      </c>
      <c r="B4021" s="419">
        <v>96735</v>
      </c>
      <c r="C4021" s="420" t="s">
        <v>7953</v>
      </c>
      <c r="D4021" s="421" t="s">
        <v>844</v>
      </c>
      <c r="E4021" s="422">
        <v>355.71000000000004</v>
      </c>
      <c r="F4021" s="422">
        <v>29.59</v>
      </c>
      <c r="G4021" s="422">
        <v>385.3</v>
      </c>
    </row>
    <row r="4022" spans="1:7" ht="75">
      <c r="A4022" s="536" t="s">
        <v>7719</v>
      </c>
      <c r="B4022" s="419">
        <v>96718</v>
      </c>
      <c r="C4022" s="420" t="s">
        <v>7954</v>
      </c>
      <c r="D4022" s="421" t="s">
        <v>844</v>
      </c>
      <c r="E4022" s="422">
        <v>14.3</v>
      </c>
      <c r="F4022" s="422">
        <v>3.93</v>
      </c>
      <c r="G4022" s="422">
        <v>18.23</v>
      </c>
    </row>
    <row r="4023" spans="1:7" ht="75">
      <c r="A4023" s="536" t="s">
        <v>7719</v>
      </c>
      <c r="B4023" s="419">
        <v>96727</v>
      </c>
      <c r="C4023" s="420" t="s">
        <v>7955</v>
      </c>
      <c r="D4023" s="421" t="s">
        <v>844</v>
      </c>
      <c r="E4023" s="422">
        <v>15.899999999999999</v>
      </c>
      <c r="F4023" s="422">
        <v>4.84</v>
      </c>
      <c r="G4023" s="422">
        <v>20.74</v>
      </c>
    </row>
    <row r="4024" spans="1:7" ht="75">
      <c r="A4024" s="536" t="s">
        <v>7719</v>
      </c>
      <c r="B4024" s="419">
        <v>96719</v>
      </c>
      <c r="C4024" s="420" t="s">
        <v>7956</v>
      </c>
      <c r="D4024" s="421" t="s">
        <v>844</v>
      </c>
      <c r="E4024" s="422">
        <v>19.02</v>
      </c>
      <c r="F4024" s="422">
        <v>4.32</v>
      </c>
      <c r="G4024" s="422">
        <v>23.34</v>
      </c>
    </row>
    <row r="4025" spans="1:7" ht="75">
      <c r="A4025" s="536" t="s">
        <v>7719</v>
      </c>
      <c r="B4025" s="419">
        <v>96728</v>
      </c>
      <c r="C4025" s="420" t="s">
        <v>7957</v>
      </c>
      <c r="D4025" s="421" t="s">
        <v>844</v>
      </c>
      <c r="E4025" s="422">
        <v>21.490000000000002</v>
      </c>
      <c r="F4025" s="422">
        <v>5.31</v>
      </c>
      <c r="G4025" s="422">
        <v>26.8</v>
      </c>
    </row>
    <row r="4026" spans="1:7" ht="75">
      <c r="A4026" s="536" t="s">
        <v>7719</v>
      </c>
      <c r="B4026" s="419">
        <v>96720</v>
      </c>
      <c r="C4026" s="420" t="s">
        <v>7958</v>
      </c>
      <c r="D4026" s="421" t="s">
        <v>844</v>
      </c>
      <c r="E4026" s="422">
        <v>16.149999999999999</v>
      </c>
      <c r="F4026" s="422">
        <v>5.01</v>
      </c>
      <c r="G4026" s="422">
        <v>21.16</v>
      </c>
    </row>
    <row r="4027" spans="1:7" ht="75">
      <c r="A4027" s="536" t="s">
        <v>7719</v>
      </c>
      <c r="B4027" s="419">
        <v>96729</v>
      </c>
      <c r="C4027" s="420" t="s">
        <v>7959</v>
      </c>
      <c r="D4027" s="421" t="s">
        <v>844</v>
      </c>
      <c r="E4027" s="422">
        <v>28.41</v>
      </c>
      <c r="F4027" s="422">
        <v>6.16</v>
      </c>
      <c r="G4027" s="422">
        <v>34.57</v>
      </c>
    </row>
    <row r="4028" spans="1:7" ht="75">
      <c r="A4028" s="536" t="s">
        <v>7719</v>
      </c>
      <c r="B4028" s="419">
        <v>96721</v>
      </c>
      <c r="C4028" s="420" t="s">
        <v>7960</v>
      </c>
      <c r="D4028" s="421" t="s">
        <v>844</v>
      </c>
      <c r="E4028" s="422">
        <v>21.49</v>
      </c>
      <c r="F4028" s="422">
        <v>6</v>
      </c>
      <c r="G4028" s="422">
        <v>27.49</v>
      </c>
    </row>
    <row r="4029" spans="1:7" ht="75">
      <c r="A4029" s="536" t="s">
        <v>7719</v>
      </c>
      <c r="B4029" s="419">
        <v>96730</v>
      </c>
      <c r="C4029" s="420" t="s">
        <v>7961</v>
      </c>
      <c r="D4029" s="421" t="s">
        <v>844</v>
      </c>
      <c r="E4029" s="422">
        <v>40.450000000000003</v>
      </c>
      <c r="F4029" s="422">
        <v>7.37</v>
      </c>
      <c r="G4029" s="422">
        <v>47.82</v>
      </c>
    </row>
    <row r="4030" spans="1:7" ht="75">
      <c r="A4030" s="536" t="s">
        <v>7719</v>
      </c>
      <c r="B4030" s="419">
        <v>96722</v>
      </c>
      <c r="C4030" s="420" t="s">
        <v>7962</v>
      </c>
      <c r="D4030" s="421" t="s">
        <v>844</v>
      </c>
      <c r="E4030" s="422">
        <v>34.650000000000006</v>
      </c>
      <c r="F4030" s="422">
        <v>7.55</v>
      </c>
      <c r="G4030" s="422">
        <v>42.2</v>
      </c>
    </row>
    <row r="4031" spans="1:7" ht="75">
      <c r="A4031" s="536" t="s">
        <v>7719</v>
      </c>
      <c r="B4031" s="419">
        <v>96731</v>
      </c>
      <c r="C4031" s="420" t="s">
        <v>7963</v>
      </c>
      <c r="D4031" s="421" t="s">
        <v>844</v>
      </c>
      <c r="E4031" s="422">
        <v>63.06</v>
      </c>
      <c r="F4031" s="422">
        <v>9.2799999999999994</v>
      </c>
      <c r="G4031" s="422">
        <v>72.34</v>
      </c>
    </row>
    <row r="4032" spans="1:7" ht="75">
      <c r="A4032" s="536" t="s">
        <v>7719</v>
      </c>
      <c r="B4032" s="419">
        <v>96723</v>
      </c>
      <c r="C4032" s="420" t="s">
        <v>7964</v>
      </c>
      <c r="D4032" s="421" t="s">
        <v>844</v>
      </c>
      <c r="E4032" s="422">
        <v>55.480000000000004</v>
      </c>
      <c r="F4032" s="422">
        <v>10.08</v>
      </c>
      <c r="G4032" s="422">
        <v>65.56</v>
      </c>
    </row>
    <row r="4033" spans="1:7" ht="75">
      <c r="A4033" s="536" t="s">
        <v>7719</v>
      </c>
      <c r="B4033" s="419">
        <v>96732</v>
      </c>
      <c r="C4033" s="420" t="s">
        <v>7965</v>
      </c>
      <c r="D4033" s="421" t="s">
        <v>844</v>
      </c>
      <c r="E4033" s="422">
        <v>109.5</v>
      </c>
      <c r="F4033" s="422">
        <v>12.39</v>
      </c>
      <c r="G4033" s="422">
        <v>121.89</v>
      </c>
    </row>
    <row r="4034" spans="1:7" ht="75">
      <c r="A4034" s="536" t="s">
        <v>7719</v>
      </c>
      <c r="B4034" s="419">
        <v>96724</v>
      </c>
      <c r="C4034" s="420" t="s">
        <v>7966</v>
      </c>
      <c r="D4034" s="421" t="s">
        <v>844</v>
      </c>
      <c r="E4034" s="422">
        <v>71.199999999999989</v>
      </c>
      <c r="F4034" s="422">
        <v>12.93</v>
      </c>
      <c r="G4034" s="422">
        <v>84.13</v>
      </c>
    </row>
    <row r="4035" spans="1:7" ht="75">
      <c r="A4035" s="536" t="s">
        <v>7719</v>
      </c>
      <c r="B4035" s="419">
        <v>96733</v>
      </c>
      <c r="C4035" s="420" t="s">
        <v>7967</v>
      </c>
      <c r="D4035" s="421" t="s">
        <v>844</v>
      </c>
      <c r="E4035" s="422">
        <v>150.16999999999999</v>
      </c>
      <c r="F4035" s="422">
        <v>15.9</v>
      </c>
      <c r="G4035" s="422">
        <v>166.07</v>
      </c>
    </row>
    <row r="4036" spans="1:7" ht="75">
      <c r="A4036" s="536" t="s">
        <v>7719</v>
      </c>
      <c r="B4036" s="419">
        <v>96725</v>
      </c>
      <c r="C4036" s="420" t="s">
        <v>7968</v>
      </c>
      <c r="D4036" s="421" t="s">
        <v>844</v>
      </c>
      <c r="E4036" s="422">
        <v>120.55</v>
      </c>
      <c r="F4036" s="422">
        <v>17.2</v>
      </c>
      <c r="G4036" s="422">
        <v>137.75</v>
      </c>
    </row>
    <row r="4037" spans="1:7" ht="75">
      <c r="A4037" s="536" t="s">
        <v>7719</v>
      </c>
      <c r="B4037" s="419">
        <v>96734</v>
      </c>
      <c r="C4037" s="420" t="s">
        <v>7969</v>
      </c>
      <c r="D4037" s="421" t="s">
        <v>844</v>
      </c>
      <c r="E4037" s="422">
        <v>255.92000000000002</v>
      </c>
      <c r="F4037" s="422">
        <v>21.13</v>
      </c>
      <c r="G4037" s="422">
        <v>277.05</v>
      </c>
    </row>
    <row r="4038" spans="1:7" ht="75">
      <c r="A4038" s="536" t="s">
        <v>7719</v>
      </c>
      <c r="B4038" s="419">
        <v>94648</v>
      </c>
      <c r="C4038" s="420" t="s">
        <v>7970</v>
      </c>
      <c r="D4038" s="421" t="s">
        <v>844</v>
      </c>
      <c r="E4038" s="422">
        <v>4.49</v>
      </c>
      <c r="F4038" s="422">
        <v>2.23</v>
      </c>
      <c r="G4038" s="422">
        <v>6.72</v>
      </c>
    </row>
    <row r="4039" spans="1:7" ht="75">
      <c r="A4039" s="536" t="s">
        <v>7719</v>
      </c>
      <c r="B4039" s="419">
        <v>94655</v>
      </c>
      <c r="C4039" s="420" t="s">
        <v>7971</v>
      </c>
      <c r="D4039" s="421" t="s">
        <v>844</v>
      </c>
      <c r="E4039" s="422">
        <v>88.93</v>
      </c>
      <c r="F4039" s="422">
        <v>22</v>
      </c>
      <c r="G4039" s="422">
        <v>110.93</v>
      </c>
    </row>
    <row r="4040" spans="1:7" ht="75">
      <c r="A4040" s="536" t="s">
        <v>7719</v>
      </c>
      <c r="B4040" s="419">
        <v>94649</v>
      </c>
      <c r="C4040" s="420" t="s">
        <v>7972</v>
      </c>
      <c r="D4040" s="421" t="s">
        <v>844</v>
      </c>
      <c r="E4040" s="422">
        <v>8.98</v>
      </c>
      <c r="F4040" s="422">
        <v>2.92</v>
      </c>
      <c r="G4040" s="422">
        <v>11.9</v>
      </c>
    </row>
    <row r="4041" spans="1:7" ht="75">
      <c r="A4041" s="536" t="s">
        <v>7719</v>
      </c>
      <c r="B4041" s="419">
        <v>94650</v>
      </c>
      <c r="C4041" s="420" t="s">
        <v>7973</v>
      </c>
      <c r="D4041" s="421" t="s">
        <v>844</v>
      </c>
      <c r="E4041" s="422">
        <v>13.85</v>
      </c>
      <c r="F4041" s="422">
        <v>3.92</v>
      </c>
      <c r="G4041" s="422">
        <v>17.77</v>
      </c>
    </row>
    <row r="4042" spans="1:7" ht="75">
      <c r="A4042" s="536" t="s">
        <v>7719</v>
      </c>
      <c r="B4042" s="419">
        <v>94651</v>
      </c>
      <c r="C4042" s="420" t="s">
        <v>7974</v>
      </c>
      <c r="D4042" s="421" t="s">
        <v>844</v>
      </c>
      <c r="E4042" s="422">
        <v>15.620000000000001</v>
      </c>
      <c r="F4042" s="422">
        <v>5.47</v>
      </c>
      <c r="G4042" s="422">
        <v>21.09</v>
      </c>
    </row>
    <row r="4043" spans="1:7" ht="75">
      <c r="A4043" s="536" t="s">
        <v>7719</v>
      </c>
      <c r="B4043" s="419">
        <v>94652</v>
      </c>
      <c r="C4043" s="420" t="s">
        <v>7975</v>
      </c>
      <c r="D4043" s="421" t="s">
        <v>844</v>
      </c>
      <c r="E4043" s="422">
        <v>25.11</v>
      </c>
      <c r="F4043" s="422">
        <v>7.35</v>
      </c>
      <c r="G4043" s="422">
        <v>32.46</v>
      </c>
    </row>
    <row r="4044" spans="1:7" ht="75">
      <c r="A4044" s="536" t="s">
        <v>7719</v>
      </c>
      <c r="B4044" s="419">
        <v>94653</v>
      </c>
      <c r="C4044" s="420" t="s">
        <v>7976</v>
      </c>
      <c r="D4044" s="421" t="s">
        <v>844</v>
      </c>
      <c r="E4044" s="422">
        <v>41.11</v>
      </c>
      <c r="F4044" s="422">
        <v>10.85</v>
      </c>
      <c r="G4044" s="422">
        <v>51.96</v>
      </c>
    </row>
    <row r="4045" spans="1:7" ht="75">
      <c r="A4045" s="536" t="s">
        <v>7719</v>
      </c>
      <c r="B4045" s="419">
        <v>94654</v>
      </c>
      <c r="C4045" s="420" t="s">
        <v>7977</v>
      </c>
      <c r="D4045" s="421" t="s">
        <v>844</v>
      </c>
      <c r="E4045" s="422">
        <v>56.67</v>
      </c>
      <c r="F4045" s="422">
        <v>13.61</v>
      </c>
      <c r="G4045" s="422">
        <v>70.28</v>
      </c>
    </row>
    <row r="4046" spans="1:7" ht="75">
      <c r="A4046" s="536" t="s">
        <v>7719</v>
      </c>
      <c r="B4046" s="419">
        <v>94689</v>
      </c>
      <c r="C4046" s="420" t="s">
        <v>7978</v>
      </c>
      <c r="D4046" s="421" t="s">
        <v>843</v>
      </c>
      <c r="E4046" s="422">
        <v>6.1800000000000006</v>
      </c>
      <c r="F4046" s="422">
        <v>3.71</v>
      </c>
      <c r="G4046" s="422">
        <v>9.89</v>
      </c>
    </row>
    <row r="4047" spans="1:7" ht="75">
      <c r="A4047" s="536" t="s">
        <v>7719</v>
      </c>
      <c r="B4047" s="419">
        <v>94702</v>
      </c>
      <c r="C4047" s="420" t="s">
        <v>7979</v>
      </c>
      <c r="D4047" s="421" t="s">
        <v>843</v>
      </c>
      <c r="E4047" s="422">
        <v>142.42000000000002</v>
      </c>
      <c r="F4047" s="422">
        <v>28.38</v>
      </c>
      <c r="G4047" s="422">
        <v>170.8</v>
      </c>
    </row>
    <row r="4048" spans="1:7" ht="75">
      <c r="A4048" s="536" t="s">
        <v>7719</v>
      </c>
      <c r="B4048" s="419">
        <v>94691</v>
      </c>
      <c r="C4048" s="420" t="s">
        <v>7980</v>
      </c>
      <c r="D4048" s="421" t="s">
        <v>843</v>
      </c>
      <c r="E4048" s="422">
        <v>9.36</v>
      </c>
      <c r="F4048" s="422">
        <v>4.47</v>
      </c>
      <c r="G4048" s="422">
        <v>13.83</v>
      </c>
    </row>
    <row r="4049" spans="1:7" ht="75">
      <c r="A4049" s="536" t="s">
        <v>7719</v>
      </c>
      <c r="B4049" s="419">
        <v>94693</v>
      </c>
      <c r="C4049" s="420" t="s">
        <v>7981</v>
      </c>
      <c r="D4049" s="421" t="s">
        <v>843</v>
      </c>
      <c r="E4049" s="422">
        <v>12.209999999999997</v>
      </c>
      <c r="F4049" s="422">
        <v>5.94</v>
      </c>
      <c r="G4049" s="422">
        <v>18.149999999999999</v>
      </c>
    </row>
    <row r="4050" spans="1:7" ht="75">
      <c r="A4050" s="536" t="s">
        <v>7719</v>
      </c>
      <c r="B4050" s="419">
        <v>94695</v>
      </c>
      <c r="C4050" s="420" t="s">
        <v>7982</v>
      </c>
      <c r="D4050" s="421" t="s">
        <v>843</v>
      </c>
      <c r="E4050" s="422">
        <v>22.27</v>
      </c>
      <c r="F4050" s="422">
        <v>8.1999999999999993</v>
      </c>
      <c r="G4050" s="422">
        <v>30.47</v>
      </c>
    </row>
    <row r="4051" spans="1:7" ht="75">
      <c r="A4051" s="536" t="s">
        <v>7719</v>
      </c>
      <c r="B4051" s="419">
        <v>94698</v>
      </c>
      <c r="C4051" s="420" t="s">
        <v>7983</v>
      </c>
      <c r="D4051" s="421" t="s">
        <v>843</v>
      </c>
      <c r="E4051" s="422">
        <v>48.92</v>
      </c>
      <c r="F4051" s="422">
        <v>15</v>
      </c>
      <c r="G4051" s="422">
        <v>63.92</v>
      </c>
    </row>
    <row r="4052" spans="1:7" ht="75">
      <c r="A4052" s="536" t="s">
        <v>7719</v>
      </c>
      <c r="B4052" s="419">
        <v>94700</v>
      </c>
      <c r="C4052" s="420" t="s">
        <v>7984</v>
      </c>
      <c r="D4052" s="421" t="s">
        <v>843</v>
      </c>
      <c r="E4052" s="422">
        <v>99.47</v>
      </c>
      <c r="F4052" s="422">
        <v>19.11</v>
      </c>
      <c r="G4052" s="422">
        <v>118.58</v>
      </c>
    </row>
    <row r="4053" spans="1:7" ht="75">
      <c r="A4053" s="536" t="s">
        <v>7719</v>
      </c>
      <c r="B4053" s="419">
        <v>94477</v>
      </c>
      <c r="C4053" s="420" t="s">
        <v>7985</v>
      </c>
      <c r="D4053" s="421" t="s">
        <v>843</v>
      </c>
      <c r="E4053" s="422">
        <v>85.89</v>
      </c>
      <c r="F4053" s="422">
        <v>30.45</v>
      </c>
      <c r="G4053" s="422">
        <v>116.34</v>
      </c>
    </row>
    <row r="4054" spans="1:7" ht="75">
      <c r="A4054" s="536" t="s">
        <v>7719</v>
      </c>
      <c r="B4054" s="419">
        <v>94478</v>
      </c>
      <c r="C4054" s="420" t="s">
        <v>7986</v>
      </c>
      <c r="D4054" s="421" t="s">
        <v>843</v>
      </c>
      <c r="E4054" s="422">
        <v>154.57</v>
      </c>
      <c r="F4054" s="422">
        <v>35.57</v>
      </c>
      <c r="G4054" s="422">
        <v>190.14</v>
      </c>
    </row>
    <row r="4055" spans="1:7" ht="75">
      <c r="A4055" s="536" t="s">
        <v>7719</v>
      </c>
      <c r="B4055" s="419">
        <v>94479</v>
      </c>
      <c r="C4055" s="420" t="s">
        <v>7987</v>
      </c>
      <c r="D4055" s="421" t="s">
        <v>843</v>
      </c>
      <c r="E4055" s="422">
        <v>204.76999999999998</v>
      </c>
      <c r="F4055" s="422">
        <v>41.99</v>
      </c>
      <c r="G4055" s="422">
        <v>246.76</v>
      </c>
    </row>
    <row r="4056" spans="1:7" ht="75">
      <c r="A4056" s="536" t="s">
        <v>7719</v>
      </c>
      <c r="B4056" s="419">
        <v>96764</v>
      </c>
      <c r="C4056" s="420" t="s">
        <v>7988</v>
      </c>
      <c r="D4056" s="421" t="s">
        <v>843</v>
      </c>
      <c r="E4056" s="422">
        <v>339.89</v>
      </c>
      <c r="F4056" s="422">
        <v>39.909999999999997</v>
      </c>
      <c r="G4056" s="422">
        <v>379.8</v>
      </c>
    </row>
    <row r="4057" spans="1:7" ht="75">
      <c r="A4057" s="536" t="s">
        <v>7719</v>
      </c>
      <c r="B4057" s="419">
        <v>105164</v>
      </c>
      <c r="C4057" s="420" t="s">
        <v>7989</v>
      </c>
      <c r="D4057" s="421" t="s">
        <v>843</v>
      </c>
      <c r="E4057" s="422">
        <v>6.86</v>
      </c>
      <c r="F4057" s="422">
        <v>6.53</v>
      </c>
      <c r="G4057" s="422">
        <v>13.39</v>
      </c>
    </row>
    <row r="4058" spans="1:7" ht="75">
      <c r="A4058" s="536" t="s">
        <v>7719</v>
      </c>
      <c r="B4058" s="419">
        <v>105165</v>
      </c>
      <c r="C4058" s="420" t="s">
        <v>7990</v>
      </c>
      <c r="D4058" s="421" t="s">
        <v>843</v>
      </c>
      <c r="E4058" s="422">
        <v>6.4700000000000006</v>
      </c>
      <c r="F4058" s="422">
        <v>7.17</v>
      </c>
      <c r="G4058" s="422">
        <v>13.64</v>
      </c>
    </row>
    <row r="4059" spans="1:7" ht="75">
      <c r="A4059" s="536" t="s">
        <v>7719</v>
      </c>
      <c r="B4059" s="419">
        <v>96758</v>
      </c>
      <c r="C4059" s="420" t="s">
        <v>7991</v>
      </c>
      <c r="D4059" s="421" t="s">
        <v>843</v>
      </c>
      <c r="E4059" s="422">
        <v>12.639999999999999</v>
      </c>
      <c r="F4059" s="422">
        <v>8.31</v>
      </c>
      <c r="G4059" s="422">
        <v>20.95</v>
      </c>
    </row>
    <row r="4060" spans="1:7" ht="75">
      <c r="A4060" s="536" t="s">
        <v>7719</v>
      </c>
      <c r="B4060" s="419">
        <v>96759</v>
      </c>
      <c r="C4060" s="420" t="s">
        <v>7992</v>
      </c>
      <c r="D4060" s="421" t="s">
        <v>843</v>
      </c>
      <c r="E4060" s="422">
        <v>21.13</v>
      </c>
      <c r="F4060" s="422">
        <v>9.9600000000000009</v>
      </c>
      <c r="G4060" s="422">
        <v>31.09</v>
      </c>
    </row>
    <row r="4061" spans="1:7" ht="75">
      <c r="A4061" s="536" t="s">
        <v>7719</v>
      </c>
      <c r="B4061" s="419">
        <v>96760</v>
      </c>
      <c r="C4061" s="420" t="s">
        <v>7993</v>
      </c>
      <c r="D4061" s="421" t="s">
        <v>843</v>
      </c>
      <c r="E4061" s="422">
        <v>38.32</v>
      </c>
      <c r="F4061" s="422">
        <v>12.51</v>
      </c>
      <c r="G4061" s="422">
        <v>50.83</v>
      </c>
    </row>
    <row r="4062" spans="1:7" ht="75">
      <c r="A4062" s="536" t="s">
        <v>7719</v>
      </c>
      <c r="B4062" s="419">
        <v>96761</v>
      </c>
      <c r="C4062" s="420" t="s">
        <v>7994</v>
      </c>
      <c r="D4062" s="421" t="s">
        <v>843</v>
      </c>
      <c r="E4062" s="422">
        <v>59.15</v>
      </c>
      <c r="F4062" s="422">
        <v>16.71</v>
      </c>
      <c r="G4062" s="422">
        <v>75.86</v>
      </c>
    </row>
    <row r="4063" spans="1:7" ht="75">
      <c r="A4063" s="536" t="s">
        <v>7719</v>
      </c>
      <c r="B4063" s="419">
        <v>96762</v>
      </c>
      <c r="C4063" s="420" t="s">
        <v>7995</v>
      </c>
      <c r="D4063" s="421" t="s">
        <v>843</v>
      </c>
      <c r="E4063" s="422">
        <v>121.71000000000001</v>
      </c>
      <c r="F4063" s="422">
        <v>21.44</v>
      </c>
      <c r="G4063" s="422">
        <v>143.15</v>
      </c>
    </row>
    <row r="4064" spans="1:7" ht="75">
      <c r="A4064" s="536" t="s">
        <v>7719</v>
      </c>
      <c r="B4064" s="419">
        <v>96763</v>
      </c>
      <c r="C4064" s="420" t="s">
        <v>7996</v>
      </c>
      <c r="D4064" s="421" t="s">
        <v>843</v>
      </c>
      <c r="E4064" s="422">
        <v>163.25</v>
      </c>
      <c r="F4064" s="422">
        <v>28.49</v>
      </c>
      <c r="G4064" s="422">
        <v>191.74</v>
      </c>
    </row>
    <row r="4065" spans="1:7" ht="75">
      <c r="A4065" s="536" t="s">
        <v>7719</v>
      </c>
      <c r="B4065" s="419">
        <v>94688</v>
      </c>
      <c r="C4065" s="420" t="s">
        <v>7997</v>
      </c>
      <c r="D4065" s="421" t="s">
        <v>843</v>
      </c>
      <c r="E4065" s="422">
        <v>4.1199999999999992</v>
      </c>
      <c r="F4065" s="422">
        <v>3.72</v>
      </c>
      <c r="G4065" s="422">
        <v>7.84</v>
      </c>
    </row>
    <row r="4066" spans="1:7" ht="75">
      <c r="A4066" s="536" t="s">
        <v>7719</v>
      </c>
      <c r="B4066" s="419">
        <v>94701</v>
      </c>
      <c r="C4066" s="420" t="s">
        <v>7998</v>
      </c>
      <c r="D4066" s="421" t="s">
        <v>843</v>
      </c>
      <c r="E4066" s="422">
        <v>169.69</v>
      </c>
      <c r="F4066" s="422">
        <v>36.46</v>
      </c>
      <c r="G4066" s="422">
        <v>206.15</v>
      </c>
    </row>
    <row r="4067" spans="1:7" ht="75">
      <c r="A4067" s="536" t="s">
        <v>7719</v>
      </c>
      <c r="B4067" s="419">
        <v>94690</v>
      </c>
      <c r="C4067" s="420" t="s">
        <v>7999</v>
      </c>
      <c r="D4067" s="421" t="s">
        <v>843</v>
      </c>
      <c r="E4067" s="422">
        <v>7.3600000000000012</v>
      </c>
      <c r="F4067" s="422">
        <v>4.8499999999999996</v>
      </c>
      <c r="G4067" s="422">
        <v>12.21</v>
      </c>
    </row>
    <row r="4068" spans="1:7" ht="75">
      <c r="A4068" s="536" t="s">
        <v>7719</v>
      </c>
      <c r="B4068" s="419">
        <v>94692</v>
      </c>
      <c r="C4068" s="420" t="s">
        <v>8000</v>
      </c>
      <c r="D4068" s="421" t="s">
        <v>843</v>
      </c>
      <c r="E4068" s="422">
        <v>13.149999999999999</v>
      </c>
      <c r="F4068" s="422">
        <v>6.5</v>
      </c>
      <c r="G4068" s="422">
        <v>19.649999999999999</v>
      </c>
    </row>
    <row r="4069" spans="1:7" ht="75">
      <c r="A4069" s="536" t="s">
        <v>7719</v>
      </c>
      <c r="B4069" s="419">
        <v>94694</v>
      </c>
      <c r="C4069" s="420" t="s">
        <v>8001</v>
      </c>
      <c r="D4069" s="421" t="s">
        <v>843</v>
      </c>
      <c r="E4069" s="422">
        <v>15.979999999999999</v>
      </c>
      <c r="F4069" s="422">
        <v>9.06</v>
      </c>
      <c r="G4069" s="422">
        <v>25.04</v>
      </c>
    </row>
    <row r="4070" spans="1:7" ht="75">
      <c r="A4070" s="536" t="s">
        <v>7719</v>
      </c>
      <c r="B4070" s="419">
        <v>94696</v>
      </c>
      <c r="C4070" s="420" t="s">
        <v>8002</v>
      </c>
      <c r="D4070" s="421" t="s">
        <v>843</v>
      </c>
      <c r="E4070" s="422">
        <v>36.58</v>
      </c>
      <c r="F4070" s="422">
        <v>12.21</v>
      </c>
      <c r="G4070" s="422">
        <v>48.79</v>
      </c>
    </row>
    <row r="4071" spans="1:7" ht="75">
      <c r="A4071" s="536" t="s">
        <v>7719</v>
      </c>
      <c r="B4071" s="419">
        <v>94697</v>
      </c>
      <c r="C4071" s="420" t="s">
        <v>8003</v>
      </c>
      <c r="D4071" s="421" t="s">
        <v>843</v>
      </c>
      <c r="E4071" s="422">
        <v>64.009999999999991</v>
      </c>
      <c r="F4071" s="422">
        <v>17.98</v>
      </c>
      <c r="G4071" s="422">
        <v>81.99</v>
      </c>
    </row>
    <row r="4072" spans="1:7" ht="75">
      <c r="A4072" s="536" t="s">
        <v>7719</v>
      </c>
      <c r="B4072" s="419">
        <v>94699</v>
      </c>
      <c r="C4072" s="420" t="s">
        <v>8004</v>
      </c>
      <c r="D4072" s="421" t="s">
        <v>843</v>
      </c>
      <c r="E4072" s="422">
        <v>85.37</v>
      </c>
      <c r="F4072" s="422">
        <v>22.55</v>
      </c>
      <c r="G4072" s="422">
        <v>107.92</v>
      </c>
    </row>
    <row r="4073" spans="1:7" ht="75">
      <c r="A4073" s="536" t="s">
        <v>7719</v>
      </c>
      <c r="B4073" s="419">
        <v>105167</v>
      </c>
      <c r="C4073" s="420" t="s">
        <v>8005</v>
      </c>
      <c r="D4073" s="421" t="s">
        <v>843</v>
      </c>
      <c r="E4073" s="422">
        <v>201.86</v>
      </c>
      <c r="F4073" s="422">
        <v>65.709999999999994</v>
      </c>
      <c r="G4073" s="422">
        <v>267.57</v>
      </c>
    </row>
    <row r="4074" spans="1:7" ht="45">
      <c r="A4074" s="536" t="s">
        <v>8006</v>
      </c>
      <c r="B4074" s="419">
        <v>96809</v>
      </c>
      <c r="C4074" s="420" t="s">
        <v>6308</v>
      </c>
      <c r="D4074" s="421" t="s">
        <v>843</v>
      </c>
      <c r="E4074" s="422">
        <v>12.769999999999998</v>
      </c>
      <c r="F4074" s="422">
        <v>8.4700000000000006</v>
      </c>
      <c r="G4074" s="422">
        <v>21.24</v>
      </c>
    </row>
    <row r="4075" spans="1:7" ht="45">
      <c r="A4075" s="536" t="s">
        <v>8006</v>
      </c>
      <c r="B4075" s="419">
        <v>96812</v>
      </c>
      <c r="C4075" s="420" t="s">
        <v>6311</v>
      </c>
      <c r="D4075" s="421" t="s">
        <v>843</v>
      </c>
      <c r="E4075" s="422">
        <v>13.149999999999999</v>
      </c>
      <c r="F4075" s="422">
        <v>9.0500000000000007</v>
      </c>
      <c r="G4075" s="422">
        <v>22.2</v>
      </c>
    </row>
    <row r="4076" spans="1:7" ht="45">
      <c r="A4076" s="536" t="s">
        <v>8006</v>
      </c>
      <c r="B4076" s="419">
        <v>96813</v>
      </c>
      <c r="C4076" s="420" t="s">
        <v>6312</v>
      </c>
      <c r="D4076" s="421" t="s">
        <v>843</v>
      </c>
      <c r="E4076" s="422">
        <v>15.2</v>
      </c>
      <c r="F4076" s="422">
        <v>10.039999999999999</v>
      </c>
      <c r="G4076" s="422">
        <v>25.24</v>
      </c>
    </row>
    <row r="4077" spans="1:7" ht="45">
      <c r="A4077" s="536" t="s">
        <v>8006</v>
      </c>
      <c r="B4077" s="419">
        <v>96817</v>
      </c>
      <c r="C4077" s="420" t="s">
        <v>6316</v>
      </c>
      <c r="D4077" s="421" t="s">
        <v>843</v>
      </c>
      <c r="E4077" s="422">
        <v>25.32</v>
      </c>
      <c r="F4077" s="422">
        <v>11.99</v>
      </c>
      <c r="G4077" s="422">
        <v>37.31</v>
      </c>
    </row>
    <row r="4078" spans="1:7" ht="45">
      <c r="A4078" s="536" t="s">
        <v>8006</v>
      </c>
      <c r="B4078" s="419">
        <v>96816</v>
      </c>
      <c r="C4078" s="420" t="s">
        <v>6315</v>
      </c>
      <c r="D4078" s="421" t="s">
        <v>843</v>
      </c>
      <c r="E4078" s="422">
        <v>17.61</v>
      </c>
      <c r="F4078" s="422">
        <v>10.77</v>
      </c>
      <c r="G4078" s="422">
        <v>28.38</v>
      </c>
    </row>
    <row r="4079" spans="1:7" ht="45">
      <c r="A4079" s="536" t="s">
        <v>8006</v>
      </c>
      <c r="B4079" s="419">
        <v>96821</v>
      </c>
      <c r="C4079" s="420" t="s">
        <v>6320</v>
      </c>
      <c r="D4079" s="421" t="s">
        <v>843</v>
      </c>
      <c r="E4079" s="422">
        <v>28.419999999999998</v>
      </c>
      <c r="F4079" s="422">
        <v>13.02</v>
      </c>
      <c r="G4079" s="422">
        <v>41.44</v>
      </c>
    </row>
    <row r="4080" spans="1:7" ht="45">
      <c r="A4080" s="536" t="s">
        <v>8006</v>
      </c>
      <c r="B4080" s="419">
        <v>96824</v>
      </c>
      <c r="C4080" s="420" t="s">
        <v>6323</v>
      </c>
      <c r="D4080" s="421" t="s">
        <v>843</v>
      </c>
      <c r="E4080" s="422">
        <v>12.309999999999999</v>
      </c>
      <c r="F4080" s="422">
        <v>7.5</v>
      </c>
      <c r="G4080" s="422">
        <v>19.809999999999999</v>
      </c>
    </row>
    <row r="4081" spans="1:7" ht="45">
      <c r="A4081" s="536" t="s">
        <v>8006</v>
      </c>
      <c r="B4081" s="419">
        <v>96827</v>
      </c>
      <c r="C4081" s="420" t="s">
        <v>6325</v>
      </c>
      <c r="D4081" s="421" t="s">
        <v>843</v>
      </c>
      <c r="E4081" s="422">
        <v>13.610000000000001</v>
      </c>
      <c r="F4081" s="422">
        <v>7.92</v>
      </c>
      <c r="G4081" s="422">
        <v>21.53</v>
      </c>
    </row>
    <row r="4082" spans="1:7" ht="45">
      <c r="A4082" s="536" t="s">
        <v>8006</v>
      </c>
      <c r="B4082" s="419">
        <v>96828</v>
      </c>
      <c r="C4082" s="420" t="s">
        <v>6326</v>
      </c>
      <c r="D4082" s="421" t="s">
        <v>843</v>
      </c>
      <c r="E4082" s="422">
        <v>17.450000000000003</v>
      </c>
      <c r="F4082" s="422">
        <v>8.9</v>
      </c>
      <c r="G4082" s="422">
        <v>26.35</v>
      </c>
    </row>
    <row r="4083" spans="1:7" ht="45">
      <c r="A4083" s="536" t="s">
        <v>8006</v>
      </c>
      <c r="B4083" s="419">
        <v>96832</v>
      </c>
      <c r="C4083" s="420" t="s">
        <v>6329</v>
      </c>
      <c r="D4083" s="421" t="s">
        <v>843</v>
      </c>
      <c r="E4083" s="422">
        <v>23.29</v>
      </c>
      <c r="F4083" s="422">
        <v>9.42</v>
      </c>
      <c r="G4083" s="422">
        <v>32.71</v>
      </c>
    </row>
    <row r="4084" spans="1:7" ht="45">
      <c r="A4084" s="536" t="s">
        <v>8006</v>
      </c>
      <c r="B4084" s="419">
        <v>96810</v>
      </c>
      <c r="C4084" s="420" t="s">
        <v>6309</v>
      </c>
      <c r="D4084" s="421" t="s">
        <v>843</v>
      </c>
      <c r="E4084" s="422">
        <v>13.68</v>
      </c>
      <c r="F4084" s="422">
        <v>9.4499999999999993</v>
      </c>
      <c r="G4084" s="422">
        <v>23.13</v>
      </c>
    </row>
    <row r="4085" spans="1:7" ht="45">
      <c r="A4085" s="536" t="s">
        <v>8006</v>
      </c>
      <c r="B4085" s="419">
        <v>96873</v>
      </c>
      <c r="C4085" s="420" t="s">
        <v>6363</v>
      </c>
      <c r="D4085" s="421" t="s">
        <v>843</v>
      </c>
      <c r="E4085" s="422">
        <v>49.899999999999991</v>
      </c>
      <c r="F4085" s="422">
        <v>19.809999999999999</v>
      </c>
      <c r="G4085" s="422">
        <v>69.709999999999994</v>
      </c>
    </row>
    <row r="4086" spans="1:7" ht="45">
      <c r="A4086" s="536" t="s">
        <v>8006</v>
      </c>
      <c r="B4086" s="419">
        <v>96872</v>
      </c>
      <c r="C4086" s="420" t="s">
        <v>6362</v>
      </c>
      <c r="D4086" s="421" t="s">
        <v>843</v>
      </c>
      <c r="E4086" s="422">
        <v>35.36</v>
      </c>
      <c r="F4086" s="422">
        <v>17.61</v>
      </c>
      <c r="G4086" s="422">
        <v>52.97</v>
      </c>
    </row>
    <row r="4087" spans="1:7" ht="45">
      <c r="A4087" s="536" t="s">
        <v>8006</v>
      </c>
      <c r="B4087" s="419">
        <v>96876</v>
      </c>
      <c r="C4087" s="420" t="s">
        <v>6366</v>
      </c>
      <c r="D4087" s="421" t="s">
        <v>843</v>
      </c>
      <c r="E4087" s="422">
        <v>165.74</v>
      </c>
      <c r="F4087" s="422">
        <v>20.98</v>
      </c>
      <c r="G4087" s="422">
        <v>186.72</v>
      </c>
    </row>
    <row r="4088" spans="1:7" ht="45">
      <c r="A4088" s="536" t="s">
        <v>8006</v>
      </c>
      <c r="B4088" s="419">
        <v>96878</v>
      </c>
      <c r="C4088" s="420" t="s">
        <v>6367</v>
      </c>
      <c r="D4088" s="421" t="s">
        <v>843</v>
      </c>
      <c r="E4088" s="422">
        <v>186.51</v>
      </c>
      <c r="F4088" s="422">
        <v>22.81</v>
      </c>
      <c r="G4088" s="422">
        <v>209.32</v>
      </c>
    </row>
    <row r="4089" spans="1:7" ht="45">
      <c r="A4089" s="536" t="s">
        <v>8006</v>
      </c>
      <c r="B4089" s="419">
        <v>96875</v>
      </c>
      <c r="C4089" s="420" t="s">
        <v>6365</v>
      </c>
      <c r="D4089" s="421" t="s">
        <v>843</v>
      </c>
      <c r="E4089" s="422">
        <v>60.36</v>
      </c>
      <c r="F4089" s="422">
        <v>22.97</v>
      </c>
      <c r="G4089" s="422">
        <v>83.33</v>
      </c>
    </row>
    <row r="4090" spans="1:7" ht="45">
      <c r="A4090" s="536" t="s">
        <v>8006</v>
      </c>
      <c r="B4090" s="419">
        <v>96874</v>
      </c>
      <c r="C4090" s="420" t="s">
        <v>6364</v>
      </c>
      <c r="D4090" s="421" t="s">
        <v>843</v>
      </c>
      <c r="E4090" s="422">
        <v>43.5</v>
      </c>
      <c r="F4090" s="422">
        <v>20.77</v>
      </c>
      <c r="G4090" s="422">
        <v>64.27</v>
      </c>
    </row>
    <row r="4091" spans="1:7" ht="45">
      <c r="A4091" s="536" t="s">
        <v>8006</v>
      </c>
      <c r="B4091" s="419">
        <v>96879</v>
      </c>
      <c r="C4091" s="420" t="s">
        <v>6368</v>
      </c>
      <c r="D4091" s="421" t="s">
        <v>843</v>
      </c>
      <c r="E4091" s="422">
        <v>179.94</v>
      </c>
      <c r="F4091" s="422">
        <v>23.19</v>
      </c>
      <c r="G4091" s="422">
        <v>203.13</v>
      </c>
    </row>
    <row r="4092" spans="1:7" ht="45">
      <c r="A4092" s="536" t="s">
        <v>8006</v>
      </c>
      <c r="B4092" s="419">
        <v>96881</v>
      </c>
      <c r="C4092" s="420" t="s">
        <v>6369</v>
      </c>
      <c r="D4092" s="421" t="s">
        <v>843</v>
      </c>
      <c r="E4092" s="422">
        <v>214.41000000000003</v>
      </c>
      <c r="F4092" s="422">
        <v>25.95</v>
      </c>
      <c r="G4092" s="422">
        <v>240.36</v>
      </c>
    </row>
    <row r="4093" spans="1:7" ht="45">
      <c r="A4093" s="536" t="s">
        <v>8006</v>
      </c>
      <c r="B4093" s="419">
        <v>96837</v>
      </c>
      <c r="C4093" s="420" t="s">
        <v>6333</v>
      </c>
      <c r="D4093" s="421" t="s">
        <v>843</v>
      </c>
      <c r="E4093" s="422">
        <v>14.200000000000001</v>
      </c>
      <c r="F4093" s="422">
        <v>9.4700000000000006</v>
      </c>
      <c r="G4093" s="422">
        <v>23.67</v>
      </c>
    </row>
    <row r="4094" spans="1:7" ht="45">
      <c r="A4094" s="536" t="s">
        <v>8006</v>
      </c>
      <c r="B4094" s="419">
        <v>96840</v>
      </c>
      <c r="C4094" s="420" t="s">
        <v>6336</v>
      </c>
      <c r="D4094" s="421" t="s">
        <v>843</v>
      </c>
      <c r="E4094" s="422">
        <v>17.27</v>
      </c>
      <c r="F4094" s="422">
        <v>11.25</v>
      </c>
      <c r="G4094" s="422">
        <v>28.52</v>
      </c>
    </row>
    <row r="4095" spans="1:7" ht="45">
      <c r="A4095" s="536" t="s">
        <v>8006</v>
      </c>
      <c r="B4095" s="419">
        <v>96845</v>
      </c>
      <c r="C4095" s="420" t="s">
        <v>6341</v>
      </c>
      <c r="D4095" s="421" t="s">
        <v>843</v>
      </c>
      <c r="E4095" s="422">
        <v>30.440000000000005</v>
      </c>
      <c r="F4095" s="422">
        <v>13.44</v>
      </c>
      <c r="G4095" s="422">
        <v>43.88</v>
      </c>
    </row>
    <row r="4096" spans="1:7" ht="45">
      <c r="A4096" s="536" t="s">
        <v>8006</v>
      </c>
      <c r="B4096" s="419">
        <v>96848</v>
      </c>
      <c r="C4096" s="420" t="s">
        <v>6344</v>
      </c>
      <c r="D4096" s="421" t="s">
        <v>843</v>
      </c>
      <c r="E4096" s="422">
        <v>41.429999999999993</v>
      </c>
      <c r="F4096" s="422">
        <v>16.510000000000002</v>
      </c>
      <c r="G4096" s="422">
        <v>57.94</v>
      </c>
    </row>
    <row r="4097" spans="1:7" ht="45">
      <c r="A4097" s="536" t="s">
        <v>8006</v>
      </c>
      <c r="B4097" s="419">
        <v>96849</v>
      </c>
      <c r="C4097" s="420" t="s">
        <v>6345</v>
      </c>
      <c r="D4097" s="421" t="s">
        <v>843</v>
      </c>
      <c r="E4097" s="422">
        <v>12.02</v>
      </c>
      <c r="F4097" s="422">
        <v>6.62</v>
      </c>
      <c r="G4097" s="422">
        <v>18.64</v>
      </c>
    </row>
    <row r="4098" spans="1:7" ht="45">
      <c r="A4098" s="536" t="s">
        <v>8006</v>
      </c>
      <c r="B4098" s="419">
        <v>96852</v>
      </c>
      <c r="C4098" s="420" t="s">
        <v>6347</v>
      </c>
      <c r="D4098" s="421" t="s">
        <v>843</v>
      </c>
      <c r="E4098" s="422">
        <v>15.760000000000002</v>
      </c>
      <c r="F4098" s="422">
        <v>7.84</v>
      </c>
      <c r="G4098" s="422">
        <v>23.6</v>
      </c>
    </row>
    <row r="4099" spans="1:7" ht="45">
      <c r="A4099" s="536" t="s">
        <v>8006</v>
      </c>
      <c r="B4099" s="419">
        <v>96855</v>
      </c>
      <c r="C4099" s="420" t="s">
        <v>6350</v>
      </c>
      <c r="D4099" s="421" t="s">
        <v>843</v>
      </c>
      <c r="E4099" s="422">
        <v>26.939999999999998</v>
      </c>
      <c r="F4099" s="422">
        <v>9.3800000000000008</v>
      </c>
      <c r="G4099" s="422">
        <v>36.32</v>
      </c>
    </row>
    <row r="4100" spans="1:7" ht="45">
      <c r="A4100" s="536" t="s">
        <v>8006</v>
      </c>
      <c r="B4100" s="419">
        <v>96838</v>
      </c>
      <c r="C4100" s="420" t="s">
        <v>6334</v>
      </c>
      <c r="D4100" s="421" t="s">
        <v>843</v>
      </c>
      <c r="E4100" s="422">
        <v>16.119999999999997</v>
      </c>
      <c r="F4100" s="422">
        <v>12.69</v>
      </c>
      <c r="G4100" s="422">
        <v>28.81</v>
      </c>
    </row>
    <row r="4101" spans="1:7" ht="45">
      <c r="A4101" s="536" t="s">
        <v>8006</v>
      </c>
      <c r="B4101" s="419">
        <v>96841</v>
      </c>
      <c r="C4101" s="420" t="s">
        <v>6337</v>
      </c>
      <c r="D4101" s="421" t="s">
        <v>843</v>
      </c>
      <c r="E4101" s="422">
        <v>18.29</v>
      </c>
      <c r="F4101" s="422">
        <v>13.58</v>
      </c>
      <c r="G4101" s="422">
        <v>31.87</v>
      </c>
    </row>
    <row r="4102" spans="1:7" ht="45">
      <c r="A4102" s="536" t="s">
        <v>8006</v>
      </c>
      <c r="B4102" s="419">
        <v>96842</v>
      </c>
      <c r="C4102" s="420" t="s">
        <v>6338</v>
      </c>
      <c r="D4102" s="421" t="s">
        <v>843</v>
      </c>
      <c r="E4102" s="422">
        <v>21.309999999999995</v>
      </c>
      <c r="F4102" s="422">
        <v>15.06</v>
      </c>
      <c r="G4102" s="422">
        <v>36.369999999999997</v>
      </c>
    </row>
    <row r="4103" spans="1:7" ht="45">
      <c r="A4103" s="536" t="s">
        <v>8006</v>
      </c>
      <c r="B4103" s="419">
        <v>96846</v>
      </c>
      <c r="C4103" s="420" t="s">
        <v>6342</v>
      </c>
      <c r="D4103" s="421" t="s">
        <v>843</v>
      </c>
      <c r="E4103" s="422">
        <v>25.92</v>
      </c>
      <c r="F4103" s="422">
        <v>16.149999999999999</v>
      </c>
      <c r="G4103" s="422">
        <v>42.07</v>
      </c>
    </row>
    <row r="4104" spans="1:7" ht="45">
      <c r="A4104" s="536" t="s">
        <v>8006</v>
      </c>
      <c r="B4104" s="419">
        <v>96850</v>
      </c>
      <c r="C4104" s="420" t="s">
        <v>6346</v>
      </c>
      <c r="D4104" s="421" t="s">
        <v>843</v>
      </c>
      <c r="E4104" s="422">
        <v>15.47</v>
      </c>
      <c r="F4104" s="422">
        <v>11.26</v>
      </c>
      <c r="G4104" s="422">
        <v>26.73</v>
      </c>
    </row>
    <row r="4105" spans="1:7" ht="45">
      <c r="A4105" s="536" t="s">
        <v>8006</v>
      </c>
      <c r="B4105" s="419">
        <v>96853</v>
      </c>
      <c r="C4105" s="420" t="s">
        <v>6348</v>
      </c>
      <c r="D4105" s="421" t="s">
        <v>843</v>
      </c>
      <c r="E4105" s="422">
        <v>16.79</v>
      </c>
      <c r="F4105" s="422">
        <v>11.88</v>
      </c>
      <c r="G4105" s="422">
        <v>28.67</v>
      </c>
    </row>
    <row r="4106" spans="1:7" ht="45">
      <c r="A4106" s="536" t="s">
        <v>8006</v>
      </c>
      <c r="B4106" s="419">
        <v>96854</v>
      </c>
      <c r="C4106" s="420" t="s">
        <v>6349</v>
      </c>
      <c r="D4106" s="421" t="s">
        <v>843</v>
      </c>
      <c r="E4106" s="422">
        <v>21.659999999999997</v>
      </c>
      <c r="F4106" s="422">
        <v>13.35</v>
      </c>
      <c r="G4106" s="422">
        <v>35.01</v>
      </c>
    </row>
    <row r="4107" spans="1:7" ht="45">
      <c r="A4107" s="536" t="s">
        <v>8006</v>
      </c>
      <c r="B4107" s="419">
        <v>96856</v>
      </c>
      <c r="C4107" s="420" t="s">
        <v>6351</v>
      </c>
      <c r="D4107" s="421" t="s">
        <v>843</v>
      </c>
      <c r="E4107" s="422">
        <v>26.870000000000005</v>
      </c>
      <c r="F4107" s="422">
        <v>12.65</v>
      </c>
      <c r="G4107" s="422">
        <v>39.520000000000003</v>
      </c>
    </row>
    <row r="4108" spans="1:7" ht="45">
      <c r="A4108" s="536" t="s">
        <v>8006</v>
      </c>
      <c r="B4108" s="419">
        <v>96843</v>
      </c>
      <c r="C4108" s="420" t="s">
        <v>6339</v>
      </c>
      <c r="D4108" s="421" t="s">
        <v>843</v>
      </c>
      <c r="E4108" s="422">
        <v>19.459999999999997</v>
      </c>
      <c r="F4108" s="422">
        <v>13.59</v>
      </c>
      <c r="G4108" s="422">
        <v>33.049999999999997</v>
      </c>
    </row>
    <row r="4109" spans="1:7" ht="45">
      <c r="A4109" s="536" t="s">
        <v>8006</v>
      </c>
      <c r="B4109" s="419">
        <v>96847</v>
      </c>
      <c r="C4109" s="420" t="s">
        <v>6343</v>
      </c>
      <c r="D4109" s="421" t="s">
        <v>843</v>
      </c>
      <c r="E4109" s="422">
        <v>25.4</v>
      </c>
      <c r="F4109" s="422">
        <v>16.149999999999999</v>
      </c>
      <c r="G4109" s="422">
        <v>41.55</v>
      </c>
    </row>
    <row r="4110" spans="1:7" ht="45">
      <c r="A4110" s="536" t="s">
        <v>8006</v>
      </c>
      <c r="B4110" s="419">
        <v>96844</v>
      </c>
      <c r="C4110" s="420" t="s">
        <v>6340</v>
      </c>
      <c r="D4110" s="421" t="s">
        <v>843</v>
      </c>
      <c r="E4110" s="422">
        <v>22.849999999999994</v>
      </c>
      <c r="F4110" s="422">
        <v>15.06</v>
      </c>
      <c r="G4110" s="422">
        <v>37.909999999999997</v>
      </c>
    </row>
    <row r="4111" spans="1:7" ht="45">
      <c r="A4111" s="536" t="s">
        <v>8006</v>
      </c>
      <c r="B4111" s="419">
        <v>96839</v>
      </c>
      <c r="C4111" s="420" t="s">
        <v>6335</v>
      </c>
      <c r="D4111" s="421" t="s">
        <v>843</v>
      </c>
      <c r="E4111" s="422">
        <v>16.98</v>
      </c>
      <c r="F4111" s="422">
        <v>12.7</v>
      </c>
      <c r="G4111" s="422">
        <v>29.68</v>
      </c>
    </row>
    <row r="4112" spans="1:7" ht="45">
      <c r="A4112" s="536" t="s">
        <v>8006</v>
      </c>
      <c r="B4112" s="419">
        <v>96805</v>
      </c>
      <c r="C4112" s="420" t="s">
        <v>6304</v>
      </c>
      <c r="D4112" s="421" t="s">
        <v>843</v>
      </c>
      <c r="E4112" s="422">
        <v>201.67</v>
      </c>
      <c r="F4112" s="422">
        <v>25.53</v>
      </c>
      <c r="G4112" s="422">
        <v>227.2</v>
      </c>
    </row>
    <row r="4113" spans="1:7" ht="45">
      <c r="A4113" s="536" t="s">
        <v>8006</v>
      </c>
      <c r="B4113" s="419">
        <v>96802</v>
      </c>
      <c r="C4113" s="420" t="s">
        <v>6301</v>
      </c>
      <c r="D4113" s="421" t="s">
        <v>843</v>
      </c>
      <c r="E4113" s="422">
        <v>413.43</v>
      </c>
      <c r="F4113" s="422">
        <v>19.07</v>
      </c>
      <c r="G4113" s="422">
        <v>432.5</v>
      </c>
    </row>
    <row r="4114" spans="1:7" ht="45">
      <c r="A4114" s="536" t="s">
        <v>8006</v>
      </c>
      <c r="B4114" s="419">
        <v>96806</v>
      </c>
      <c r="C4114" s="420" t="s">
        <v>6305</v>
      </c>
      <c r="D4114" s="421" t="s">
        <v>843</v>
      </c>
      <c r="E4114" s="422">
        <v>68.12</v>
      </c>
      <c r="F4114" s="422">
        <v>22.24</v>
      </c>
      <c r="G4114" s="422">
        <v>90.36</v>
      </c>
    </row>
    <row r="4115" spans="1:7" ht="45">
      <c r="A4115" s="536" t="s">
        <v>8006</v>
      </c>
      <c r="B4115" s="419">
        <v>96803</v>
      </c>
      <c r="C4115" s="420" t="s">
        <v>6302</v>
      </c>
      <c r="D4115" s="421" t="s">
        <v>843</v>
      </c>
      <c r="E4115" s="422">
        <v>65.89</v>
      </c>
      <c r="F4115" s="422">
        <v>15.77</v>
      </c>
      <c r="G4115" s="422">
        <v>81.66</v>
      </c>
    </row>
    <row r="4116" spans="1:7" ht="45">
      <c r="A4116" s="536" t="s">
        <v>8006</v>
      </c>
      <c r="B4116" s="419">
        <v>96807</v>
      </c>
      <c r="C4116" s="420" t="s">
        <v>6306</v>
      </c>
      <c r="D4116" s="421" t="s">
        <v>843</v>
      </c>
      <c r="E4116" s="422">
        <v>103.18</v>
      </c>
      <c r="F4116" s="422">
        <v>43.79</v>
      </c>
      <c r="G4116" s="422">
        <v>146.97</v>
      </c>
    </row>
    <row r="4117" spans="1:7" ht="45">
      <c r="A4117" s="536" t="s">
        <v>8006</v>
      </c>
      <c r="B4117" s="419">
        <v>96804</v>
      </c>
      <c r="C4117" s="420" t="s">
        <v>6303</v>
      </c>
      <c r="D4117" s="421" t="s">
        <v>843</v>
      </c>
      <c r="E4117" s="422">
        <v>96.92</v>
      </c>
      <c r="F4117" s="422">
        <v>37.33</v>
      </c>
      <c r="G4117" s="422">
        <v>134.25</v>
      </c>
    </row>
    <row r="4118" spans="1:7" ht="45">
      <c r="A4118" s="536" t="s">
        <v>8006</v>
      </c>
      <c r="B4118" s="419">
        <v>104581</v>
      </c>
      <c r="C4118" s="420" t="s">
        <v>6375</v>
      </c>
      <c r="D4118" s="421" t="s">
        <v>843</v>
      </c>
      <c r="E4118" s="422">
        <v>10.190000000000001</v>
      </c>
      <c r="F4118" s="422">
        <v>6.32</v>
      </c>
      <c r="G4118" s="422">
        <v>16.510000000000002</v>
      </c>
    </row>
    <row r="4119" spans="1:7" ht="45">
      <c r="A4119" s="536" t="s">
        <v>8006</v>
      </c>
      <c r="B4119" s="419">
        <v>104582</v>
      </c>
      <c r="C4119" s="420" t="s">
        <v>6376</v>
      </c>
      <c r="D4119" s="421" t="s">
        <v>843</v>
      </c>
      <c r="E4119" s="422">
        <v>13.44</v>
      </c>
      <c r="F4119" s="422">
        <v>7.49</v>
      </c>
      <c r="G4119" s="422">
        <v>20.93</v>
      </c>
    </row>
    <row r="4120" spans="1:7" ht="45">
      <c r="A4120" s="536" t="s">
        <v>8006</v>
      </c>
      <c r="B4120" s="419">
        <v>104583</v>
      </c>
      <c r="C4120" s="420" t="s">
        <v>6377</v>
      </c>
      <c r="D4120" s="421" t="s">
        <v>843</v>
      </c>
      <c r="E4120" s="422">
        <v>23.930000000000003</v>
      </c>
      <c r="F4120" s="422">
        <v>8.9499999999999993</v>
      </c>
      <c r="G4120" s="422">
        <v>32.880000000000003</v>
      </c>
    </row>
    <row r="4121" spans="1:7" ht="45">
      <c r="A4121" s="536" t="s">
        <v>8006</v>
      </c>
      <c r="B4121" s="419">
        <v>104584</v>
      </c>
      <c r="C4121" s="420" t="s">
        <v>6378</v>
      </c>
      <c r="D4121" s="421" t="s">
        <v>843</v>
      </c>
      <c r="E4121" s="422">
        <v>28.5</v>
      </c>
      <c r="F4121" s="422">
        <v>11</v>
      </c>
      <c r="G4121" s="422">
        <v>39.5</v>
      </c>
    </row>
    <row r="4122" spans="1:7" ht="45">
      <c r="A4122" s="536" t="s">
        <v>8006</v>
      </c>
      <c r="B4122" s="419">
        <v>96829</v>
      </c>
      <c r="C4122" s="420" t="s">
        <v>6327</v>
      </c>
      <c r="D4122" s="421" t="s">
        <v>843</v>
      </c>
      <c r="E4122" s="422">
        <v>15.130000000000003</v>
      </c>
      <c r="F4122" s="422">
        <v>4.8099999999999996</v>
      </c>
      <c r="G4122" s="422">
        <v>19.940000000000001</v>
      </c>
    </row>
    <row r="4123" spans="1:7" ht="45">
      <c r="A4123" s="536" t="s">
        <v>8006</v>
      </c>
      <c r="B4123" s="419">
        <v>96833</v>
      </c>
      <c r="C4123" s="420" t="s">
        <v>6330</v>
      </c>
      <c r="D4123" s="421" t="s">
        <v>843</v>
      </c>
      <c r="E4123" s="422">
        <v>19.909999999999997</v>
      </c>
      <c r="F4123" s="422">
        <v>5.33</v>
      </c>
      <c r="G4123" s="422">
        <v>25.24</v>
      </c>
    </row>
    <row r="4124" spans="1:7" ht="45">
      <c r="A4124" s="536" t="s">
        <v>8006</v>
      </c>
      <c r="B4124" s="419">
        <v>96836</v>
      </c>
      <c r="C4124" s="420" t="s">
        <v>6332</v>
      </c>
      <c r="D4124" s="421" t="s">
        <v>843</v>
      </c>
      <c r="E4124" s="422">
        <v>29</v>
      </c>
      <c r="F4124" s="422">
        <v>6.96</v>
      </c>
      <c r="G4124" s="422">
        <v>35.96</v>
      </c>
    </row>
    <row r="4125" spans="1:7" ht="45">
      <c r="A4125" s="536" t="s">
        <v>8006</v>
      </c>
      <c r="B4125" s="419">
        <v>104576</v>
      </c>
      <c r="C4125" s="420" t="s">
        <v>6371</v>
      </c>
      <c r="D4125" s="421" t="s">
        <v>843</v>
      </c>
      <c r="E4125" s="422">
        <v>11.18</v>
      </c>
      <c r="F4125" s="422">
        <v>6.89</v>
      </c>
      <c r="G4125" s="422">
        <v>18.07</v>
      </c>
    </row>
    <row r="4126" spans="1:7" ht="45">
      <c r="A4126" s="536" t="s">
        <v>8006</v>
      </c>
      <c r="B4126" s="419">
        <v>104577</v>
      </c>
      <c r="C4126" s="420" t="s">
        <v>6372</v>
      </c>
      <c r="D4126" s="421" t="s">
        <v>843</v>
      </c>
      <c r="E4126" s="422">
        <v>16.28</v>
      </c>
      <c r="F4126" s="422">
        <v>7.64</v>
      </c>
      <c r="G4126" s="422">
        <v>23.92</v>
      </c>
    </row>
    <row r="4127" spans="1:7" ht="45">
      <c r="A4127" s="536" t="s">
        <v>8006</v>
      </c>
      <c r="B4127" s="419">
        <v>104578</v>
      </c>
      <c r="C4127" s="420" t="s">
        <v>6373</v>
      </c>
      <c r="D4127" s="421" t="s">
        <v>843</v>
      </c>
      <c r="E4127" s="422">
        <v>17.419999999999998</v>
      </c>
      <c r="F4127" s="422">
        <v>8.23</v>
      </c>
      <c r="G4127" s="422">
        <v>25.65</v>
      </c>
    </row>
    <row r="4128" spans="1:7" ht="45">
      <c r="A4128" s="536" t="s">
        <v>8006</v>
      </c>
      <c r="B4128" s="419">
        <v>104579</v>
      </c>
      <c r="C4128" s="420" t="s">
        <v>6374</v>
      </c>
      <c r="D4128" s="421" t="s">
        <v>843</v>
      </c>
      <c r="E4128" s="422">
        <v>23.51</v>
      </c>
      <c r="F4128" s="422">
        <v>9.98</v>
      </c>
      <c r="G4128" s="422">
        <v>33.49</v>
      </c>
    </row>
    <row r="4129" spans="1:7" ht="45">
      <c r="A4129" s="536" t="s">
        <v>8006</v>
      </c>
      <c r="B4129" s="419">
        <v>96823</v>
      </c>
      <c r="C4129" s="420" t="s">
        <v>6322</v>
      </c>
      <c r="D4129" s="421" t="s">
        <v>843</v>
      </c>
      <c r="E4129" s="422">
        <v>8.2099999999999991</v>
      </c>
      <c r="F4129" s="422">
        <v>4.4000000000000004</v>
      </c>
      <c r="G4129" s="422">
        <v>12.61</v>
      </c>
    </row>
    <row r="4130" spans="1:7" ht="45">
      <c r="A4130" s="536" t="s">
        <v>8006</v>
      </c>
      <c r="B4130" s="419">
        <v>96826</v>
      </c>
      <c r="C4130" s="420" t="s">
        <v>6324</v>
      </c>
      <c r="D4130" s="421" t="s">
        <v>843</v>
      </c>
      <c r="E4130" s="422">
        <v>9.4400000000000013</v>
      </c>
      <c r="F4130" s="422">
        <v>5.21</v>
      </c>
      <c r="G4130" s="422">
        <v>14.65</v>
      </c>
    </row>
    <row r="4131" spans="1:7" ht="45">
      <c r="A4131" s="536" t="s">
        <v>8006</v>
      </c>
      <c r="B4131" s="419">
        <v>96830</v>
      </c>
      <c r="C4131" s="420" t="s">
        <v>6328</v>
      </c>
      <c r="D4131" s="421" t="s">
        <v>843</v>
      </c>
      <c r="E4131" s="422">
        <v>16.380000000000003</v>
      </c>
      <c r="F4131" s="422">
        <v>6.24</v>
      </c>
      <c r="G4131" s="422">
        <v>22.62</v>
      </c>
    </row>
    <row r="4132" spans="1:7" ht="45">
      <c r="A4132" s="536" t="s">
        <v>8006</v>
      </c>
      <c r="B4132" s="419">
        <v>96834</v>
      </c>
      <c r="C4132" s="420" t="s">
        <v>6331</v>
      </c>
      <c r="D4132" s="421" t="s">
        <v>843</v>
      </c>
      <c r="E4132" s="422">
        <v>22.77</v>
      </c>
      <c r="F4132" s="422">
        <v>7.68</v>
      </c>
      <c r="G4132" s="422">
        <v>30.45</v>
      </c>
    </row>
    <row r="4133" spans="1:7" ht="45">
      <c r="A4133" s="536" t="s">
        <v>8006</v>
      </c>
      <c r="B4133" s="419">
        <v>96798</v>
      </c>
      <c r="C4133" s="420" t="s">
        <v>6297</v>
      </c>
      <c r="D4133" s="421" t="s">
        <v>844</v>
      </c>
      <c r="E4133" s="422">
        <v>5.78</v>
      </c>
      <c r="F4133" s="422">
        <v>2.88</v>
      </c>
      <c r="G4133" s="422">
        <v>8.66</v>
      </c>
    </row>
    <row r="4134" spans="1:7" ht="45">
      <c r="A4134" s="536" t="s">
        <v>8006</v>
      </c>
      <c r="B4134" s="419">
        <v>96799</v>
      </c>
      <c r="C4134" s="420" t="s">
        <v>6298</v>
      </c>
      <c r="D4134" s="421" t="s">
        <v>844</v>
      </c>
      <c r="E4134" s="422">
        <v>7.44</v>
      </c>
      <c r="F4134" s="422">
        <v>3.63</v>
      </c>
      <c r="G4134" s="422">
        <v>11.07</v>
      </c>
    </row>
    <row r="4135" spans="1:7" ht="45">
      <c r="A4135" s="536" t="s">
        <v>8006</v>
      </c>
      <c r="B4135" s="419">
        <v>96800</v>
      </c>
      <c r="C4135" s="420" t="s">
        <v>6299</v>
      </c>
      <c r="D4135" s="421" t="s">
        <v>844</v>
      </c>
      <c r="E4135" s="422">
        <v>10.37</v>
      </c>
      <c r="F4135" s="422">
        <v>4.58</v>
      </c>
      <c r="G4135" s="422">
        <v>14.95</v>
      </c>
    </row>
    <row r="4136" spans="1:7" ht="45">
      <c r="A4136" s="536" t="s">
        <v>8006</v>
      </c>
      <c r="B4136" s="419">
        <v>96801</v>
      </c>
      <c r="C4136" s="420" t="s">
        <v>6300</v>
      </c>
      <c r="D4136" s="421" t="s">
        <v>844</v>
      </c>
      <c r="E4136" s="422">
        <v>16.43</v>
      </c>
      <c r="F4136" s="422">
        <v>5.88</v>
      </c>
      <c r="G4136" s="422">
        <v>22.31</v>
      </c>
    </row>
    <row r="4137" spans="1:7" ht="45">
      <c r="A4137" s="536" t="s">
        <v>8006</v>
      </c>
      <c r="B4137" s="419">
        <v>96860</v>
      </c>
      <c r="C4137" s="420" t="s">
        <v>6352</v>
      </c>
      <c r="D4137" s="421" t="s">
        <v>843</v>
      </c>
      <c r="E4137" s="422">
        <v>21</v>
      </c>
      <c r="F4137" s="422">
        <v>12.64</v>
      </c>
      <c r="G4137" s="422">
        <v>33.64</v>
      </c>
    </row>
    <row r="4138" spans="1:7" ht="45">
      <c r="A4138" s="536" t="s">
        <v>8006</v>
      </c>
      <c r="B4138" s="419">
        <v>96862</v>
      </c>
      <c r="C4138" s="420" t="s">
        <v>6353</v>
      </c>
      <c r="D4138" s="421" t="s">
        <v>843</v>
      </c>
      <c r="E4138" s="422">
        <v>26.21</v>
      </c>
      <c r="F4138" s="422">
        <v>15</v>
      </c>
      <c r="G4138" s="422">
        <v>41.21</v>
      </c>
    </row>
    <row r="4139" spans="1:7" ht="45">
      <c r="A4139" s="536" t="s">
        <v>8006</v>
      </c>
      <c r="B4139" s="419">
        <v>96864</v>
      </c>
      <c r="C4139" s="420" t="s">
        <v>6355</v>
      </c>
      <c r="D4139" s="421" t="s">
        <v>843</v>
      </c>
      <c r="E4139" s="422">
        <v>39.520000000000003</v>
      </c>
      <c r="F4139" s="422">
        <v>17.93</v>
      </c>
      <c r="G4139" s="422">
        <v>57.45</v>
      </c>
    </row>
    <row r="4140" spans="1:7" ht="45">
      <c r="A4140" s="536" t="s">
        <v>8006</v>
      </c>
      <c r="B4140" s="419">
        <v>96866</v>
      </c>
      <c r="C4140" s="420" t="s">
        <v>6357</v>
      </c>
      <c r="D4140" s="421" t="s">
        <v>843</v>
      </c>
      <c r="E4140" s="422">
        <v>52.4</v>
      </c>
      <c r="F4140" s="422">
        <v>22.04</v>
      </c>
      <c r="G4140" s="422">
        <v>74.44</v>
      </c>
    </row>
    <row r="4141" spans="1:7" ht="45">
      <c r="A4141" s="536" t="s">
        <v>8006</v>
      </c>
      <c r="B4141" s="419">
        <v>96868</v>
      </c>
      <c r="C4141" s="420" t="s">
        <v>6358</v>
      </c>
      <c r="D4141" s="421" t="s">
        <v>843</v>
      </c>
      <c r="E4141" s="422">
        <v>13.28</v>
      </c>
      <c r="F4141" s="422">
        <v>8.83</v>
      </c>
      <c r="G4141" s="422">
        <v>22.11</v>
      </c>
    </row>
    <row r="4142" spans="1:7" ht="45">
      <c r="A4142" s="536" t="s">
        <v>8006</v>
      </c>
      <c r="B4142" s="419">
        <v>96869</v>
      </c>
      <c r="C4142" s="420" t="s">
        <v>6359</v>
      </c>
      <c r="D4142" s="421" t="s">
        <v>843</v>
      </c>
      <c r="E4142" s="422">
        <v>22.68</v>
      </c>
      <c r="F4142" s="422">
        <v>10.46</v>
      </c>
      <c r="G4142" s="422">
        <v>33.14</v>
      </c>
    </row>
    <row r="4143" spans="1:7" ht="45">
      <c r="A4143" s="536" t="s">
        <v>8006</v>
      </c>
      <c r="B4143" s="419">
        <v>96870</v>
      </c>
      <c r="C4143" s="420" t="s">
        <v>6360</v>
      </c>
      <c r="D4143" s="421" t="s">
        <v>843</v>
      </c>
      <c r="E4143" s="422">
        <v>36.5</v>
      </c>
      <c r="F4143" s="422">
        <v>12.5</v>
      </c>
      <c r="G4143" s="422">
        <v>49</v>
      </c>
    </row>
    <row r="4144" spans="1:7" ht="45">
      <c r="A4144" s="536" t="s">
        <v>8006</v>
      </c>
      <c r="B4144" s="419">
        <v>96871</v>
      </c>
      <c r="C4144" s="420" t="s">
        <v>6361</v>
      </c>
      <c r="D4144" s="421" t="s">
        <v>843</v>
      </c>
      <c r="E4144" s="422">
        <v>40.9</v>
      </c>
      <c r="F4144" s="422">
        <v>15.38</v>
      </c>
      <c r="G4144" s="422">
        <v>56.28</v>
      </c>
    </row>
    <row r="4145" spans="1:7" ht="45">
      <c r="A4145" s="536" t="s">
        <v>8006</v>
      </c>
      <c r="B4145" s="419">
        <v>96861</v>
      </c>
      <c r="C4145" s="420" t="s">
        <v>8007</v>
      </c>
      <c r="D4145" s="421" t="s">
        <v>843</v>
      </c>
      <c r="E4145" s="422">
        <v>26.9</v>
      </c>
      <c r="F4145" s="422">
        <v>15.5</v>
      </c>
      <c r="G4145" s="422">
        <v>42.4</v>
      </c>
    </row>
    <row r="4146" spans="1:7" ht="45">
      <c r="A4146" s="536" t="s">
        <v>8006</v>
      </c>
      <c r="B4146" s="419">
        <v>96863</v>
      </c>
      <c r="C4146" s="420" t="s">
        <v>6354</v>
      </c>
      <c r="D4146" s="421" t="s">
        <v>843</v>
      </c>
      <c r="E4146" s="422">
        <v>26.65</v>
      </c>
      <c r="F4146" s="422">
        <v>17.079999999999998</v>
      </c>
      <c r="G4146" s="422">
        <v>43.73</v>
      </c>
    </row>
    <row r="4147" spans="1:7" ht="45">
      <c r="A4147" s="536" t="s">
        <v>8006</v>
      </c>
      <c r="B4147" s="419">
        <v>96865</v>
      </c>
      <c r="C4147" s="420" t="s">
        <v>6356</v>
      </c>
      <c r="D4147" s="421" t="s">
        <v>843</v>
      </c>
      <c r="E4147" s="422">
        <v>31.32</v>
      </c>
      <c r="F4147" s="422">
        <v>20.329999999999998</v>
      </c>
      <c r="G4147" s="422">
        <v>51.65</v>
      </c>
    </row>
    <row r="4148" spans="1:7" ht="45">
      <c r="A4148" s="536" t="s">
        <v>8006</v>
      </c>
      <c r="B4148" s="419">
        <v>96814</v>
      </c>
      <c r="C4148" s="420" t="s">
        <v>6313</v>
      </c>
      <c r="D4148" s="421" t="s">
        <v>843</v>
      </c>
      <c r="E4148" s="422">
        <v>11.18</v>
      </c>
      <c r="F4148" s="422">
        <v>6.89</v>
      </c>
      <c r="G4148" s="422">
        <v>18.07</v>
      </c>
    </row>
    <row r="4149" spans="1:7" ht="45">
      <c r="A4149" s="536" t="s">
        <v>8006</v>
      </c>
      <c r="B4149" s="419">
        <v>96818</v>
      </c>
      <c r="C4149" s="420" t="s">
        <v>6317</v>
      </c>
      <c r="D4149" s="421" t="s">
        <v>843</v>
      </c>
      <c r="E4149" s="422">
        <v>16.28</v>
      </c>
      <c r="F4149" s="422">
        <v>7.64</v>
      </c>
      <c r="G4149" s="422">
        <v>23.92</v>
      </c>
    </row>
    <row r="4150" spans="1:7" ht="45">
      <c r="A4150" s="536" t="s">
        <v>8006</v>
      </c>
      <c r="B4150" s="419">
        <v>96819</v>
      </c>
      <c r="C4150" s="420" t="s">
        <v>6318</v>
      </c>
      <c r="D4150" s="421" t="s">
        <v>843</v>
      </c>
      <c r="E4150" s="422">
        <v>17.419999999999998</v>
      </c>
      <c r="F4150" s="422">
        <v>8.23</v>
      </c>
      <c r="G4150" s="422">
        <v>25.65</v>
      </c>
    </row>
    <row r="4151" spans="1:7" ht="45">
      <c r="A4151" s="536" t="s">
        <v>8006</v>
      </c>
      <c r="B4151" s="419">
        <v>96822</v>
      </c>
      <c r="C4151" s="420" t="s">
        <v>6321</v>
      </c>
      <c r="D4151" s="421" t="s">
        <v>843</v>
      </c>
      <c r="E4151" s="422">
        <v>23.51</v>
      </c>
      <c r="F4151" s="422">
        <v>9.98</v>
      </c>
      <c r="G4151" s="422">
        <v>33.49</v>
      </c>
    </row>
    <row r="4152" spans="1:7" ht="45">
      <c r="A4152" s="536" t="s">
        <v>8006</v>
      </c>
      <c r="B4152" s="419">
        <v>96808</v>
      </c>
      <c r="C4152" s="420" t="s">
        <v>6307</v>
      </c>
      <c r="D4152" s="421" t="s">
        <v>843</v>
      </c>
      <c r="E4152" s="422">
        <v>10.97</v>
      </c>
      <c r="F4152" s="422">
        <v>8.4700000000000006</v>
      </c>
      <c r="G4152" s="422">
        <v>19.440000000000001</v>
      </c>
    </row>
    <row r="4153" spans="1:7" ht="45">
      <c r="A4153" s="536" t="s">
        <v>8006</v>
      </c>
      <c r="B4153" s="419">
        <v>96811</v>
      </c>
      <c r="C4153" s="420" t="s">
        <v>6310</v>
      </c>
      <c r="D4153" s="421" t="s">
        <v>843</v>
      </c>
      <c r="E4153" s="422">
        <v>14.36</v>
      </c>
      <c r="F4153" s="422">
        <v>10.039999999999999</v>
      </c>
      <c r="G4153" s="422">
        <v>24.4</v>
      </c>
    </row>
    <row r="4154" spans="1:7" ht="45">
      <c r="A4154" s="536" t="s">
        <v>8006</v>
      </c>
      <c r="B4154" s="419">
        <v>96815</v>
      </c>
      <c r="C4154" s="420" t="s">
        <v>6314</v>
      </c>
      <c r="D4154" s="421" t="s">
        <v>843</v>
      </c>
      <c r="E4154" s="422">
        <v>25.04</v>
      </c>
      <c r="F4154" s="422">
        <v>12</v>
      </c>
      <c r="G4154" s="422">
        <v>37.04</v>
      </c>
    </row>
    <row r="4155" spans="1:7" ht="45">
      <c r="A4155" s="536" t="s">
        <v>8006</v>
      </c>
      <c r="B4155" s="419">
        <v>96820</v>
      </c>
      <c r="C4155" s="420" t="s">
        <v>6319</v>
      </c>
      <c r="D4155" s="421" t="s">
        <v>843</v>
      </c>
      <c r="E4155" s="422">
        <v>29.86</v>
      </c>
      <c r="F4155" s="422">
        <v>14.74</v>
      </c>
      <c r="G4155" s="422">
        <v>44.6</v>
      </c>
    </row>
    <row r="4156" spans="1:7" ht="45">
      <c r="A4156" s="536" t="s">
        <v>8008</v>
      </c>
      <c r="B4156" s="419">
        <v>96702</v>
      </c>
      <c r="C4156" s="420" t="s">
        <v>5240</v>
      </c>
      <c r="D4156" s="421" t="s">
        <v>843</v>
      </c>
      <c r="E4156" s="422">
        <v>8.4200000000000017</v>
      </c>
      <c r="F4156" s="422">
        <v>6.22</v>
      </c>
      <c r="G4156" s="422">
        <v>14.64</v>
      </c>
    </row>
    <row r="4157" spans="1:7" ht="45">
      <c r="A4157" s="536" t="s">
        <v>8008</v>
      </c>
      <c r="B4157" s="419">
        <v>96662</v>
      </c>
      <c r="C4157" s="420" t="s">
        <v>5218</v>
      </c>
      <c r="D4157" s="421" t="s">
        <v>843</v>
      </c>
      <c r="E4157" s="422">
        <v>7.6599999999999993</v>
      </c>
      <c r="F4157" s="422">
        <v>4.1100000000000003</v>
      </c>
      <c r="G4157" s="422">
        <v>11.77</v>
      </c>
    </row>
    <row r="4158" spans="1:7" ht="45">
      <c r="A4158" s="536" t="s">
        <v>8008</v>
      </c>
      <c r="B4158" s="419">
        <v>96704</v>
      </c>
      <c r="C4158" s="420" t="s">
        <v>5242</v>
      </c>
      <c r="D4158" s="421" t="s">
        <v>843</v>
      </c>
      <c r="E4158" s="422">
        <v>18.52</v>
      </c>
      <c r="F4158" s="422">
        <v>6.91</v>
      </c>
      <c r="G4158" s="422">
        <v>25.43</v>
      </c>
    </row>
    <row r="4159" spans="1:7" ht="45">
      <c r="A4159" s="536" t="s">
        <v>8008</v>
      </c>
      <c r="B4159" s="419">
        <v>96664</v>
      </c>
      <c r="C4159" s="420" t="s">
        <v>5220</v>
      </c>
      <c r="D4159" s="421" t="s">
        <v>843</v>
      </c>
      <c r="E4159" s="422">
        <v>17.520000000000003</v>
      </c>
      <c r="F4159" s="422">
        <v>4.24</v>
      </c>
      <c r="G4159" s="422">
        <v>21.76</v>
      </c>
    </row>
    <row r="4160" spans="1:7" ht="45">
      <c r="A4160" s="536" t="s">
        <v>8008</v>
      </c>
      <c r="B4160" s="419">
        <v>104191</v>
      </c>
      <c r="C4160" s="420" t="s">
        <v>5406</v>
      </c>
      <c r="D4160" s="421" t="s">
        <v>843</v>
      </c>
      <c r="E4160" s="422">
        <v>7.2500000000000009</v>
      </c>
      <c r="F4160" s="422">
        <v>5.97</v>
      </c>
      <c r="G4160" s="422">
        <v>13.22</v>
      </c>
    </row>
    <row r="4161" spans="1:7" ht="45">
      <c r="A4161" s="536" t="s">
        <v>8008</v>
      </c>
      <c r="B4161" s="419">
        <v>96658</v>
      </c>
      <c r="C4161" s="420" t="s">
        <v>5216</v>
      </c>
      <c r="D4161" s="421" t="s">
        <v>843</v>
      </c>
      <c r="E4161" s="422">
        <v>14.920000000000002</v>
      </c>
      <c r="F4161" s="422">
        <v>4</v>
      </c>
      <c r="G4161" s="422">
        <v>18.920000000000002</v>
      </c>
    </row>
    <row r="4162" spans="1:7" ht="45">
      <c r="A4162" s="536" t="s">
        <v>8008</v>
      </c>
      <c r="B4162" s="419">
        <v>96641</v>
      </c>
      <c r="C4162" s="420" t="s">
        <v>5205</v>
      </c>
      <c r="D4162" s="421" t="s">
        <v>843</v>
      </c>
      <c r="E4162" s="422">
        <v>15.64</v>
      </c>
      <c r="F4162" s="422">
        <v>5.97</v>
      </c>
      <c r="G4162" s="422">
        <v>21.61</v>
      </c>
    </row>
    <row r="4163" spans="1:7" ht="45">
      <c r="A4163" s="536" t="s">
        <v>8008</v>
      </c>
      <c r="B4163" s="419">
        <v>96700</v>
      </c>
      <c r="C4163" s="420" t="s">
        <v>8009</v>
      </c>
      <c r="D4163" s="421" t="s">
        <v>843</v>
      </c>
      <c r="E4163" s="422">
        <v>15.49</v>
      </c>
      <c r="F4163" s="422">
        <v>5.6</v>
      </c>
      <c r="G4163" s="422">
        <v>21.09</v>
      </c>
    </row>
    <row r="4164" spans="1:7" ht="45">
      <c r="A4164" s="536" t="s">
        <v>8008</v>
      </c>
      <c r="B4164" s="419">
        <v>96661</v>
      </c>
      <c r="C4164" s="420" t="s">
        <v>8010</v>
      </c>
      <c r="D4164" s="421" t="s">
        <v>843</v>
      </c>
      <c r="E4164" s="422">
        <v>35.5</v>
      </c>
      <c r="F4164" s="422">
        <v>4.12</v>
      </c>
      <c r="G4164" s="422">
        <v>39.619999999999997</v>
      </c>
    </row>
    <row r="4165" spans="1:7" ht="45">
      <c r="A4165" s="536" t="s">
        <v>8008</v>
      </c>
      <c r="B4165" s="419">
        <v>96640</v>
      </c>
      <c r="C4165" s="420" t="s">
        <v>5204</v>
      </c>
      <c r="D4165" s="421" t="s">
        <v>843</v>
      </c>
      <c r="E4165" s="422">
        <v>26.209999999999997</v>
      </c>
      <c r="F4165" s="422">
        <v>5.98</v>
      </c>
      <c r="G4165" s="422">
        <v>32.19</v>
      </c>
    </row>
    <row r="4166" spans="1:7" ht="45">
      <c r="A4166" s="536" t="s">
        <v>8008</v>
      </c>
      <c r="B4166" s="419">
        <v>96699</v>
      </c>
      <c r="C4166" s="420" t="s">
        <v>8011</v>
      </c>
      <c r="D4166" s="421" t="s">
        <v>843</v>
      </c>
      <c r="E4166" s="422">
        <v>26.07</v>
      </c>
      <c r="F4166" s="422">
        <v>5.6</v>
      </c>
      <c r="G4166" s="422">
        <v>31.67</v>
      </c>
    </row>
    <row r="4167" spans="1:7" ht="45">
      <c r="A4167" s="536" t="s">
        <v>8008</v>
      </c>
      <c r="B4167" s="419">
        <v>96657</v>
      </c>
      <c r="C4167" s="420" t="s">
        <v>5215</v>
      </c>
      <c r="D4167" s="421" t="s">
        <v>843</v>
      </c>
      <c r="E4167" s="422">
        <v>25.5</v>
      </c>
      <c r="F4167" s="422">
        <v>4</v>
      </c>
      <c r="G4167" s="422">
        <v>29.5</v>
      </c>
    </row>
    <row r="4168" spans="1:7" ht="45">
      <c r="A4168" s="536" t="s">
        <v>8008</v>
      </c>
      <c r="B4168" s="419">
        <v>96660</v>
      </c>
      <c r="C4168" s="420" t="s">
        <v>8012</v>
      </c>
      <c r="D4168" s="421" t="s">
        <v>843</v>
      </c>
      <c r="E4168" s="422">
        <v>35.880000000000003</v>
      </c>
      <c r="F4168" s="422">
        <v>4.12</v>
      </c>
      <c r="G4168" s="422">
        <v>40</v>
      </c>
    </row>
    <row r="4169" spans="1:7" ht="45">
      <c r="A4169" s="536" t="s">
        <v>8008</v>
      </c>
      <c r="B4169" s="419">
        <v>104196</v>
      </c>
      <c r="C4169" s="420" t="s">
        <v>5409</v>
      </c>
      <c r="D4169" s="421" t="s">
        <v>843</v>
      </c>
      <c r="E4169" s="422">
        <v>14.689999999999998</v>
      </c>
      <c r="F4169" s="422">
        <v>5.3</v>
      </c>
      <c r="G4169" s="422">
        <v>19.989999999999998</v>
      </c>
    </row>
    <row r="4170" spans="1:7" ht="45">
      <c r="A4170" s="536" t="s">
        <v>8008</v>
      </c>
      <c r="B4170" s="419">
        <v>104197</v>
      </c>
      <c r="C4170" s="420" t="s">
        <v>5410</v>
      </c>
      <c r="D4170" s="421" t="s">
        <v>843</v>
      </c>
      <c r="E4170" s="422">
        <v>25.14</v>
      </c>
      <c r="F4170" s="422">
        <v>12.64</v>
      </c>
      <c r="G4170" s="422">
        <v>37.78</v>
      </c>
    </row>
    <row r="4171" spans="1:7" ht="45">
      <c r="A4171" s="536" t="s">
        <v>8008</v>
      </c>
      <c r="B4171" s="419">
        <v>104198</v>
      </c>
      <c r="C4171" s="420" t="s">
        <v>5411</v>
      </c>
      <c r="D4171" s="421" t="s">
        <v>843</v>
      </c>
      <c r="E4171" s="422">
        <v>4.5599999999999996</v>
      </c>
      <c r="F4171" s="422">
        <v>5.31</v>
      </c>
      <c r="G4171" s="422">
        <v>9.8699999999999992</v>
      </c>
    </row>
    <row r="4172" spans="1:7" ht="45">
      <c r="A4172" s="536" t="s">
        <v>8008</v>
      </c>
      <c r="B4172" s="419">
        <v>96685</v>
      </c>
      <c r="C4172" s="420" t="s">
        <v>5225</v>
      </c>
      <c r="D4172" s="421" t="s">
        <v>843</v>
      </c>
      <c r="E4172" s="422">
        <v>6.6999999999999993</v>
      </c>
      <c r="F4172" s="422">
        <v>8.41</v>
      </c>
      <c r="G4172" s="422">
        <v>15.11</v>
      </c>
    </row>
    <row r="4173" spans="1:7" ht="45">
      <c r="A4173" s="536" t="s">
        <v>8008</v>
      </c>
      <c r="B4173" s="419">
        <v>96651</v>
      </c>
      <c r="C4173" s="420" t="s">
        <v>5209</v>
      </c>
      <c r="D4173" s="421" t="s">
        <v>843</v>
      </c>
      <c r="E4173" s="422">
        <v>5.84</v>
      </c>
      <c r="F4173" s="422">
        <v>6.01</v>
      </c>
      <c r="G4173" s="422">
        <v>11.85</v>
      </c>
    </row>
    <row r="4174" spans="1:7" ht="45">
      <c r="A4174" s="536" t="s">
        <v>8008</v>
      </c>
      <c r="B4174" s="419">
        <v>96638</v>
      </c>
      <c r="C4174" s="420" t="s">
        <v>5202</v>
      </c>
      <c r="D4174" s="421" t="s">
        <v>843</v>
      </c>
      <c r="E4174" s="422">
        <v>8.25</v>
      </c>
      <c r="F4174" s="422">
        <v>12.64</v>
      </c>
      <c r="G4174" s="422">
        <v>20.89</v>
      </c>
    </row>
    <row r="4175" spans="1:7" ht="45">
      <c r="A4175" s="536" t="s">
        <v>8008</v>
      </c>
      <c r="B4175" s="419">
        <v>96687</v>
      </c>
      <c r="C4175" s="420" t="s">
        <v>5227</v>
      </c>
      <c r="D4175" s="421" t="s">
        <v>843</v>
      </c>
      <c r="E4175" s="422">
        <v>12.649999999999999</v>
      </c>
      <c r="F4175" s="422">
        <v>10.25</v>
      </c>
      <c r="G4175" s="422">
        <v>22.9</v>
      </c>
    </row>
    <row r="4176" spans="1:7" ht="45">
      <c r="A4176" s="536" t="s">
        <v>8008</v>
      </c>
      <c r="B4176" s="419">
        <v>96653</v>
      </c>
      <c r="C4176" s="420" t="s">
        <v>5211</v>
      </c>
      <c r="D4176" s="421" t="s">
        <v>843</v>
      </c>
      <c r="E4176" s="422">
        <v>11.229999999999999</v>
      </c>
      <c r="F4176" s="422">
        <v>6.33</v>
      </c>
      <c r="G4176" s="422">
        <v>17.559999999999999</v>
      </c>
    </row>
    <row r="4177" spans="1:7" ht="45">
      <c r="A4177" s="536" t="s">
        <v>8008</v>
      </c>
      <c r="B4177" s="419">
        <v>96689</v>
      </c>
      <c r="C4177" s="420" t="s">
        <v>5229</v>
      </c>
      <c r="D4177" s="421" t="s">
        <v>843</v>
      </c>
      <c r="E4177" s="422">
        <v>22.009999999999998</v>
      </c>
      <c r="F4177" s="422">
        <v>12.36</v>
      </c>
      <c r="G4177" s="422">
        <v>34.369999999999997</v>
      </c>
    </row>
    <row r="4178" spans="1:7" ht="45">
      <c r="A4178" s="536" t="s">
        <v>8008</v>
      </c>
      <c r="B4178" s="419">
        <v>96655</v>
      </c>
      <c r="C4178" s="420" t="s">
        <v>5213</v>
      </c>
      <c r="D4178" s="421" t="s">
        <v>843</v>
      </c>
      <c r="E4178" s="422">
        <v>19.95</v>
      </c>
      <c r="F4178" s="422">
        <v>6.68</v>
      </c>
      <c r="G4178" s="422">
        <v>26.63</v>
      </c>
    </row>
    <row r="4179" spans="1:7" ht="45">
      <c r="A4179" s="536" t="s">
        <v>8008</v>
      </c>
      <c r="B4179" s="419">
        <v>96691</v>
      </c>
      <c r="C4179" s="420" t="s">
        <v>5231</v>
      </c>
      <c r="D4179" s="421" t="s">
        <v>843</v>
      </c>
      <c r="E4179" s="422">
        <v>34</v>
      </c>
      <c r="F4179" s="422">
        <v>15.01</v>
      </c>
      <c r="G4179" s="422">
        <v>49.01</v>
      </c>
    </row>
    <row r="4180" spans="1:7" ht="45">
      <c r="A4180" s="536" t="s">
        <v>8008</v>
      </c>
      <c r="B4180" s="419">
        <v>96693</v>
      </c>
      <c r="C4180" s="420" t="s">
        <v>5233</v>
      </c>
      <c r="D4180" s="421" t="s">
        <v>843</v>
      </c>
      <c r="E4180" s="422">
        <v>54.72</v>
      </c>
      <c r="F4180" s="422">
        <v>18.440000000000001</v>
      </c>
      <c r="G4180" s="422">
        <v>73.16</v>
      </c>
    </row>
    <row r="4181" spans="1:7" ht="45">
      <c r="A4181" s="536" t="s">
        <v>8008</v>
      </c>
      <c r="B4181" s="419">
        <v>96695</v>
      </c>
      <c r="C4181" s="420" t="s">
        <v>5235</v>
      </c>
      <c r="D4181" s="421" t="s">
        <v>843</v>
      </c>
      <c r="E4181" s="422">
        <v>103.88999999999999</v>
      </c>
      <c r="F4181" s="422">
        <v>21.6</v>
      </c>
      <c r="G4181" s="422">
        <v>125.49</v>
      </c>
    </row>
    <row r="4182" spans="1:7" ht="45">
      <c r="A4182" s="536" t="s">
        <v>8008</v>
      </c>
      <c r="B4182" s="419">
        <v>104193</v>
      </c>
      <c r="C4182" s="420" t="s">
        <v>5408</v>
      </c>
      <c r="D4182" s="421" t="s">
        <v>843</v>
      </c>
      <c r="E4182" s="422">
        <v>182.02</v>
      </c>
      <c r="F4182" s="422">
        <v>25.57</v>
      </c>
      <c r="G4182" s="422">
        <v>207.59</v>
      </c>
    </row>
    <row r="4183" spans="1:7" ht="45">
      <c r="A4183" s="536" t="s">
        <v>8008</v>
      </c>
      <c r="B4183" s="419">
        <v>96697</v>
      </c>
      <c r="C4183" s="420" t="s">
        <v>5237</v>
      </c>
      <c r="D4183" s="421" t="s">
        <v>843</v>
      </c>
      <c r="E4183" s="422">
        <v>387.59000000000003</v>
      </c>
      <c r="F4183" s="422">
        <v>30.83</v>
      </c>
      <c r="G4183" s="422">
        <v>418.42</v>
      </c>
    </row>
    <row r="4184" spans="1:7" ht="45">
      <c r="A4184" s="536" t="s">
        <v>8008</v>
      </c>
      <c r="B4184" s="419">
        <v>104199</v>
      </c>
      <c r="C4184" s="420" t="s">
        <v>5412</v>
      </c>
      <c r="D4184" s="421" t="s">
        <v>843</v>
      </c>
      <c r="E4184" s="422">
        <v>4.2700000000000005</v>
      </c>
      <c r="F4184" s="422">
        <v>5.31</v>
      </c>
      <c r="G4184" s="422">
        <v>9.58</v>
      </c>
    </row>
    <row r="4185" spans="1:7" ht="45">
      <c r="A4185" s="536" t="s">
        <v>8008</v>
      </c>
      <c r="B4185" s="419">
        <v>96684</v>
      </c>
      <c r="C4185" s="420" t="s">
        <v>5224</v>
      </c>
      <c r="D4185" s="421" t="s">
        <v>843</v>
      </c>
      <c r="E4185" s="422">
        <v>6.2199999999999989</v>
      </c>
      <c r="F4185" s="422">
        <v>8.4</v>
      </c>
      <c r="G4185" s="422">
        <v>14.62</v>
      </c>
    </row>
    <row r="4186" spans="1:7" ht="45">
      <c r="A4186" s="536" t="s">
        <v>8008</v>
      </c>
      <c r="B4186" s="419">
        <v>96650</v>
      </c>
      <c r="C4186" s="420" t="s">
        <v>5208</v>
      </c>
      <c r="D4186" s="421" t="s">
        <v>843</v>
      </c>
      <c r="E4186" s="422">
        <v>5.35</v>
      </c>
      <c r="F4186" s="422">
        <v>6.01</v>
      </c>
      <c r="G4186" s="422">
        <v>11.36</v>
      </c>
    </row>
    <row r="4187" spans="1:7" ht="45">
      <c r="A4187" s="536" t="s">
        <v>8008</v>
      </c>
      <c r="B4187" s="419">
        <v>96637</v>
      </c>
      <c r="C4187" s="420" t="s">
        <v>5201</v>
      </c>
      <c r="D4187" s="421" t="s">
        <v>843</v>
      </c>
      <c r="E4187" s="422">
        <v>7.7699999999999978</v>
      </c>
      <c r="F4187" s="422">
        <v>12.63</v>
      </c>
      <c r="G4187" s="422">
        <v>20.399999999999999</v>
      </c>
    </row>
    <row r="4188" spans="1:7" ht="45">
      <c r="A4188" s="536" t="s">
        <v>8008</v>
      </c>
      <c r="B4188" s="419">
        <v>96686</v>
      </c>
      <c r="C4188" s="420" t="s">
        <v>5226</v>
      </c>
      <c r="D4188" s="421" t="s">
        <v>843</v>
      </c>
      <c r="E4188" s="422">
        <v>8.5399999999999991</v>
      </c>
      <c r="F4188" s="422">
        <v>10.25</v>
      </c>
      <c r="G4188" s="422">
        <v>18.79</v>
      </c>
    </row>
    <row r="4189" spans="1:7" ht="45">
      <c r="A4189" s="536" t="s">
        <v>8008</v>
      </c>
      <c r="B4189" s="419">
        <v>96652</v>
      </c>
      <c r="C4189" s="420" t="s">
        <v>5210</v>
      </c>
      <c r="D4189" s="421" t="s">
        <v>843</v>
      </c>
      <c r="E4189" s="422">
        <v>7.1099999999999994</v>
      </c>
      <c r="F4189" s="422">
        <v>6.34</v>
      </c>
      <c r="G4189" s="422">
        <v>13.45</v>
      </c>
    </row>
    <row r="4190" spans="1:7" ht="45">
      <c r="A4190" s="536" t="s">
        <v>8008</v>
      </c>
      <c r="B4190" s="419">
        <v>96688</v>
      </c>
      <c r="C4190" s="420" t="s">
        <v>5228</v>
      </c>
      <c r="D4190" s="421" t="s">
        <v>843</v>
      </c>
      <c r="E4190" s="422">
        <v>15.31</v>
      </c>
      <c r="F4190" s="422">
        <v>12.37</v>
      </c>
      <c r="G4190" s="422">
        <v>27.68</v>
      </c>
    </row>
    <row r="4191" spans="1:7" ht="45">
      <c r="A4191" s="536" t="s">
        <v>8008</v>
      </c>
      <c r="B4191" s="419">
        <v>96654</v>
      </c>
      <c r="C4191" s="420" t="s">
        <v>5212</v>
      </c>
      <c r="D4191" s="421" t="s">
        <v>843</v>
      </c>
      <c r="E4191" s="422">
        <v>13.260000000000002</v>
      </c>
      <c r="F4191" s="422">
        <v>6.68</v>
      </c>
      <c r="G4191" s="422">
        <v>19.940000000000001</v>
      </c>
    </row>
    <row r="4192" spans="1:7" ht="45">
      <c r="A4192" s="536" t="s">
        <v>8008</v>
      </c>
      <c r="B4192" s="419">
        <v>96690</v>
      </c>
      <c r="C4192" s="420" t="s">
        <v>5230</v>
      </c>
      <c r="D4192" s="421" t="s">
        <v>843</v>
      </c>
      <c r="E4192" s="422">
        <v>23.410000000000004</v>
      </c>
      <c r="F4192" s="422">
        <v>15.01</v>
      </c>
      <c r="G4192" s="422">
        <v>38.42</v>
      </c>
    </row>
    <row r="4193" spans="1:7" ht="45">
      <c r="A4193" s="536" t="s">
        <v>8008</v>
      </c>
      <c r="B4193" s="419">
        <v>96692</v>
      </c>
      <c r="C4193" s="420" t="s">
        <v>5232</v>
      </c>
      <c r="D4193" s="421" t="s">
        <v>843</v>
      </c>
      <c r="E4193" s="422">
        <v>35.82</v>
      </c>
      <c r="F4193" s="422">
        <v>18.43</v>
      </c>
      <c r="G4193" s="422">
        <v>54.25</v>
      </c>
    </row>
    <row r="4194" spans="1:7" ht="45">
      <c r="A4194" s="536" t="s">
        <v>8008</v>
      </c>
      <c r="B4194" s="419">
        <v>96694</v>
      </c>
      <c r="C4194" s="420" t="s">
        <v>5234</v>
      </c>
      <c r="D4194" s="421" t="s">
        <v>843</v>
      </c>
      <c r="E4194" s="422">
        <v>92.35</v>
      </c>
      <c r="F4194" s="422">
        <v>21.6</v>
      </c>
      <c r="G4194" s="422">
        <v>113.95</v>
      </c>
    </row>
    <row r="4195" spans="1:7" ht="45">
      <c r="A4195" s="536" t="s">
        <v>8008</v>
      </c>
      <c r="B4195" s="419">
        <v>96696</v>
      </c>
      <c r="C4195" s="420" t="s">
        <v>5236</v>
      </c>
      <c r="D4195" s="421" t="s">
        <v>843</v>
      </c>
      <c r="E4195" s="422">
        <v>116.63999999999999</v>
      </c>
      <c r="F4195" s="422">
        <v>25.56</v>
      </c>
      <c r="G4195" s="422">
        <v>142.19999999999999</v>
      </c>
    </row>
    <row r="4196" spans="1:7" ht="45">
      <c r="A4196" s="536" t="s">
        <v>8008</v>
      </c>
      <c r="B4196" s="419">
        <v>96709</v>
      </c>
      <c r="C4196" s="420" t="s">
        <v>5247</v>
      </c>
      <c r="D4196" s="421" t="s">
        <v>843</v>
      </c>
      <c r="E4196" s="422">
        <v>117.7</v>
      </c>
      <c r="F4196" s="422">
        <v>20.55</v>
      </c>
      <c r="G4196" s="422">
        <v>138.25</v>
      </c>
    </row>
    <row r="4197" spans="1:7" ht="45">
      <c r="A4197" s="536" t="s">
        <v>8008</v>
      </c>
      <c r="B4197" s="419">
        <v>104200</v>
      </c>
      <c r="C4197" s="420" t="s">
        <v>5413</v>
      </c>
      <c r="D4197" s="421" t="s">
        <v>843</v>
      </c>
      <c r="E4197" s="422">
        <v>4.26</v>
      </c>
      <c r="F4197" s="422">
        <v>3.52</v>
      </c>
      <c r="G4197" s="422">
        <v>7.78</v>
      </c>
    </row>
    <row r="4198" spans="1:7" ht="45">
      <c r="A4198" s="536" t="s">
        <v>8008</v>
      </c>
      <c r="B4198" s="419">
        <v>96698</v>
      </c>
      <c r="C4198" s="420" t="s">
        <v>5238</v>
      </c>
      <c r="D4198" s="421" t="s">
        <v>843</v>
      </c>
      <c r="E4198" s="422">
        <v>4.7299999999999995</v>
      </c>
      <c r="F4198" s="422">
        <v>5.61</v>
      </c>
      <c r="G4198" s="422">
        <v>10.34</v>
      </c>
    </row>
    <row r="4199" spans="1:7" ht="45">
      <c r="A4199" s="536" t="s">
        <v>8008</v>
      </c>
      <c r="B4199" s="419">
        <v>96656</v>
      </c>
      <c r="C4199" s="420" t="s">
        <v>5214</v>
      </c>
      <c r="D4199" s="421" t="s">
        <v>843</v>
      </c>
      <c r="E4199" s="422">
        <v>4.17</v>
      </c>
      <c r="F4199" s="422">
        <v>4</v>
      </c>
      <c r="G4199" s="422">
        <v>8.17</v>
      </c>
    </row>
    <row r="4200" spans="1:7" ht="45">
      <c r="A4200" s="536" t="s">
        <v>8008</v>
      </c>
      <c r="B4200" s="419">
        <v>96639</v>
      </c>
      <c r="C4200" s="420" t="s">
        <v>5203</v>
      </c>
      <c r="D4200" s="421" t="s">
        <v>843</v>
      </c>
      <c r="E4200" s="422">
        <v>5.77</v>
      </c>
      <c r="F4200" s="422">
        <v>8.42</v>
      </c>
      <c r="G4200" s="422">
        <v>14.19</v>
      </c>
    </row>
    <row r="4201" spans="1:7" ht="45">
      <c r="A4201" s="536" t="s">
        <v>8008</v>
      </c>
      <c r="B4201" s="419">
        <v>96701</v>
      </c>
      <c r="C4201" s="420" t="s">
        <v>5239</v>
      </c>
      <c r="D4201" s="421" t="s">
        <v>843</v>
      </c>
      <c r="E4201" s="422">
        <v>7.34</v>
      </c>
      <c r="F4201" s="422">
        <v>6.82</v>
      </c>
      <c r="G4201" s="422">
        <v>14.16</v>
      </c>
    </row>
    <row r="4202" spans="1:7" ht="45">
      <c r="A4202" s="536" t="s">
        <v>8008</v>
      </c>
      <c r="B4202" s="419">
        <v>96659</v>
      </c>
      <c r="C4202" s="420" t="s">
        <v>5217</v>
      </c>
      <c r="D4202" s="421" t="s">
        <v>843</v>
      </c>
      <c r="E4202" s="422">
        <v>6.37</v>
      </c>
      <c r="F4202" s="422">
        <v>4.22</v>
      </c>
      <c r="G4202" s="422">
        <v>10.59</v>
      </c>
    </row>
    <row r="4203" spans="1:7" ht="45">
      <c r="A4203" s="536" t="s">
        <v>8008</v>
      </c>
      <c r="B4203" s="419">
        <v>96703</v>
      </c>
      <c r="C4203" s="420" t="s">
        <v>5241</v>
      </c>
      <c r="D4203" s="421" t="s">
        <v>843</v>
      </c>
      <c r="E4203" s="422">
        <v>16.770000000000003</v>
      </c>
      <c r="F4203" s="422">
        <v>8.24</v>
      </c>
      <c r="G4203" s="422">
        <v>25.01</v>
      </c>
    </row>
    <row r="4204" spans="1:7" ht="45">
      <c r="A4204" s="536" t="s">
        <v>8008</v>
      </c>
      <c r="B4204" s="419">
        <v>96663</v>
      </c>
      <c r="C4204" s="420" t="s">
        <v>5219</v>
      </c>
      <c r="D4204" s="421" t="s">
        <v>843</v>
      </c>
      <c r="E4204" s="422">
        <v>15.39</v>
      </c>
      <c r="F4204" s="422">
        <v>4.46</v>
      </c>
      <c r="G4204" s="422">
        <v>19.850000000000001</v>
      </c>
    </row>
    <row r="4205" spans="1:7" ht="45">
      <c r="A4205" s="536" t="s">
        <v>8008</v>
      </c>
      <c r="B4205" s="419">
        <v>96705</v>
      </c>
      <c r="C4205" s="420" t="s">
        <v>5243</v>
      </c>
      <c r="D4205" s="421" t="s">
        <v>843</v>
      </c>
      <c r="E4205" s="422">
        <v>20.329999999999998</v>
      </c>
      <c r="F4205" s="422">
        <v>10</v>
      </c>
      <c r="G4205" s="422">
        <v>30.33</v>
      </c>
    </row>
    <row r="4206" spans="1:7" ht="45">
      <c r="A4206" s="536" t="s">
        <v>8008</v>
      </c>
      <c r="B4206" s="419">
        <v>96706</v>
      </c>
      <c r="C4206" s="420" t="s">
        <v>5244</v>
      </c>
      <c r="D4206" s="421" t="s">
        <v>843</v>
      </c>
      <c r="E4206" s="422">
        <v>32.5</v>
      </c>
      <c r="F4206" s="422">
        <v>12.29</v>
      </c>
      <c r="G4206" s="422">
        <v>44.79</v>
      </c>
    </row>
    <row r="4207" spans="1:7" ht="45">
      <c r="A4207" s="536" t="s">
        <v>8008</v>
      </c>
      <c r="B4207" s="419">
        <v>96707</v>
      </c>
      <c r="C4207" s="420" t="s">
        <v>5245</v>
      </c>
      <c r="D4207" s="421" t="s">
        <v>843</v>
      </c>
      <c r="E4207" s="422">
        <v>57.280000000000008</v>
      </c>
      <c r="F4207" s="422">
        <v>14.4</v>
      </c>
      <c r="G4207" s="422">
        <v>71.680000000000007</v>
      </c>
    </row>
    <row r="4208" spans="1:7" ht="45">
      <c r="A4208" s="536" t="s">
        <v>8008</v>
      </c>
      <c r="B4208" s="419">
        <v>96708</v>
      </c>
      <c r="C4208" s="420" t="s">
        <v>5246</v>
      </c>
      <c r="D4208" s="421" t="s">
        <v>843</v>
      </c>
      <c r="E4208" s="422">
        <v>91.360000000000014</v>
      </c>
      <c r="F4208" s="422">
        <v>17.04</v>
      </c>
      <c r="G4208" s="422">
        <v>108.4</v>
      </c>
    </row>
    <row r="4209" spans="1:7" ht="45">
      <c r="A4209" s="536" t="s">
        <v>8008</v>
      </c>
      <c r="B4209" s="419">
        <v>96675</v>
      </c>
      <c r="C4209" s="420" t="s">
        <v>4664</v>
      </c>
      <c r="D4209" s="421" t="s">
        <v>844</v>
      </c>
      <c r="E4209" s="422">
        <v>176.95000000000002</v>
      </c>
      <c r="F4209" s="422">
        <v>17.13</v>
      </c>
      <c r="G4209" s="422">
        <v>194.08</v>
      </c>
    </row>
    <row r="4210" spans="1:7" ht="45">
      <c r="A4210" s="536" t="s">
        <v>8008</v>
      </c>
      <c r="B4210" s="419">
        <v>96683</v>
      </c>
      <c r="C4210" s="420" t="s">
        <v>4672</v>
      </c>
      <c r="D4210" s="421" t="s">
        <v>844</v>
      </c>
      <c r="E4210" s="422">
        <v>353.39</v>
      </c>
      <c r="F4210" s="422">
        <v>23.39</v>
      </c>
      <c r="G4210" s="422">
        <v>376.78</v>
      </c>
    </row>
    <row r="4211" spans="1:7" ht="45">
      <c r="A4211" s="536" t="s">
        <v>8008</v>
      </c>
      <c r="B4211" s="419">
        <v>104194</v>
      </c>
      <c r="C4211" s="420" t="s">
        <v>4693</v>
      </c>
      <c r="D4211" s="421" t="s">
        <v>844</v>
      </c>
      <c r="E4211" s="422">
        <v>16.86</v>
      </c>
      <c r="F4211" s="422">
        <v>10.97</v>
      </c>
      <c r="G4211" s="422">
        <v>27.83</v>
      </c>
    </row>
    <row r="4212" spans="1:7" ht="45">
      <c r="A4212" s="536" t="s">
        <v>8008</v>
      </c>
      <c r="B4212" s="419">
        <v>104195</v>
      </c>
      <c r="C4212" s="420" t="s">
        <v>4694</v>
      </c>
      <c r="D4212" s="421" t="s">
        <v>844</v>
      </c>
      <c r="E4212" s="422">
        <v>18.260000000000002</v>
      </c>
      <c r="F4212" s="422">
        <v>11.29</v>
      </c>
      <c r="G4212" s="422">
        <v>29.55</v>
      </c>
    </row>
    <row r="4213" spans="1:7" ht="45">
      <c r="A4213" s="536" t="s">
        <v>8008</v>
      </c>
      <c r="B4213" s="419">
        <v>96668</v>
      </c>
      <c r="C4213" s="420" t="s">
        <v>4657</v>
      </c>
      <c r="D4213" s="421" t="s">
        <v>844</v>
      </c>
      <c r="E4213" s="422">
        <v>18.739999999999998</v>
      </c>
      <c r="F4213" s="422">
        <v>3.55</v>
      </c>
      <c r="G4213" s="422">
        <v>22.29</v>
      </c>
    </row>
    <row r="4214" spans="1:7" ht="45">
      <c r="A4214" s="536" t="s">
        <v>8008</v>
      </c>
      <c r="B4214" s="419">
        <v>96644</v>
      </c>
      <c r="C4214" s="420" t="s">
        <v>4651</v>
      </c>
      <c r="D4214" s="421" t="s">
        <v>844</v>
      </c>
      <c r="E4214" s="422">
        <v>20.47</v>
      </c>
      <c r="F4214" s="422">
        <v>8.3000000000000007</v>
      </c>
      <c r="G4214" s="422">
        <v>28.77</v>
      </c>
    </row>
    <row r="4215" spans="1:7" ht="45">
      <c r="A4215" s="536" t="s">
        <v>8008</v>
      </c>
      <c r="B4215" s="419">
        <v>96635</v>
      </c>
      <c r="C4215" s="420" t="s">
        <v>4649</v>
      </c>
      <c r="D4215" s="421" t="s">
        <v>844</v>
      </c>
      <c r="E4215" s="422">
        <v>26.97</v>
      </c>
      <c r="F4215" s="422">
        <v>26.15</v>
      </c>
      <c r="G4215" s="422">
        <v>53.12</v>
      </c>
    </row>
    <row r="4216" spans="1:7" ht="45">
      <c r="A4216" s="536" t="s">
        <v>8008</v>
      </c>
      <c r="B4216" s="419">
        <v>96636</v>
      </c>
      <c r="C4216" s="420" t="s">
        <v>4650</v>
      </c>
      <c r="D4216" s="421" t="s">
        <v>844</v>
      </c>
      <c r="E4216" s="422">
        <v>29.36</v>
      </c>
      <c r="F4216" s="422">
        <v>26.92</v>
      </c>
      <c r="G4216" s="422">
        <v>56.28</v>
      </c>
    </row>
    <row r="4217" spans="1:7" ht="45">
      <c r="A4217" s="536" t="s">
        <v>8008</v>
      </c>
      <c r="B4217" s="419">
        <v>96676</v>
      </c>
      <c r="C4217" s="420" t="s">
        <v>4665</v>
      </c>
      <c r="D4217" s="421" t="s">
        <v>844</v>
      </c>
      <c r="E4217" s="422">
        <v>21.869999999999997</v>
      </c>
      <c r="F4217" s="422">
        <v>6.37</v>
      </c>
      <c r="G4217" s="422">
        <v>28.24</v>
      </c>
    </row>
    <row r="4218" spans="1:7" ht="45">
      <c r="A4218" s="536" t="s">
        <v>8008</v>
      </c>
      <c r="B4218" s="419">
        <v>96647</v>
      </c>
      <c r="C4218" s="420" t="s">
        <v>4654</v>
      </c>
      <c r="D4218" s="421" t="s">
        <v>844</v>
      </c>
      <c r="E4218" s="422">
        <v>22.66</v>
      </c>
      <c r="F4218" s="422">
        <v>8.5500000000000007</v>
      </c>
      <c r="G4218" s="422">
        <v>31.21</v>
      </c>
    </row>
    <row r="4219" spans="1:7" ht="45">
      <c r="A4219" s="536" t="s">
        <v>8008</v>
      </c>
      <c r="B4219" s="419">
        <v>96669</v>
      </c>
      <c r="C4219" s="420" t="s">
        <v>4658</v>
      </c>
      <c r="D4219" s="421" t="s">
        <v>844</v>
      </c>
      <c r="E4219" s="422">
        <v>16.38</v>
      </c>
      <c r="F4219" s="422">
        <v>5.7</v>
      </c>
      <c r="G4219" s="422">
        <v>22.08</v>
      </c>
    </row>
    <row r="4220" spans="1:7" ht="45">
      <c r="A4220" s="536" t="s">
        <v>8008</v>
      </c>
      <c r="B4220" s="419">
        <v>96645</v>
      </c>
      <c r="C4220" s="420" t="s">
        <v>4652</v>
      </c>
      <c r="D4220" s="421" t="s">
        <v>844</v>
      </c>
      <c r="E4220" s="422">
        <v>17.32</v>
      </c>
      <c r="F4220" s="422">
        <v>8.2200000000000006</v>
      </c>
      <c r="G4220" s="422">
        <v>25.54</v>
      </c>
    </row>
    <row r="4221" spans="1:7" ht="45">
      <c r="A4221" s="536" t="s">
        <v>8008</v>
      </c>
      <c r="B4221" s="419">
        <v>96677</v>
      </c>
      <c r="C4221" s="420" t="s">
        <v>4666</v>
      </c>
      <c r="D4221" s="421" t="s">
        <v>844</v>
      </c>
      <c r="E4221" s="422">
        <v>28.99</v>
      </c>
      <c r="F4221" s="422">
        <v>7.77</v>
      </c>
      <c r="G4221" s="422">
        <v>36.76</v>
      </c>
    </row>
    <row r="4222" spans="1:7" ht="45">
      <c r="A4222" s="536" t="s">
        <v>8008</v>
      </c>
      <c r="B4222" s="419">
        <v>96648</v>
      </c>
      <c r="C4222" s="420" t="s">
        <v>4655</v>
      </c>
      <c r="D4222" s="421" t="s">
        <v>844</v>
      </c>
      <c r="E4222" s="422">
        <v>29.42</v>
      </c>
      <c r="F4222" s="422">
        <v>9</v>
      </c>
      <c r="G4222" s="422">
        <v>38.42</v>
      </c>
    </row>
    <row r="4223" spans="1:7" ht="45">
      <c r="A4223" s="536" t="s">
        <v>8008</v>
      </c>
      <c r="B4223" s="419">
        <v>96670</v>
      </c>
      <c r="C4223" s="420" t="s">
        <v>4659</v>
      </c>
      <c r="D4223" s="421" t="s">
        <v>844</v>
      </c>
      <c r="E4223" s="422">
        <v>21.810000000000002</v>
      </c>
      <c r="F4223" s="422">
        <v>6.86</v>
      </c>
      <c r="G4223" s="422">
        <v>28.67</v>
      </c>
    </row>
    <row r="4224" spans="1:7" ht="45">
      <c r="A4224" s="536" t="s">
        <v>8008</v>
      </c>
      <c r="B4224" s="419">
        <v>96646</v>
      </c>
      <c r="C4224" s="420" t="s">
        <v>4653</v>
      </c>
      <c r="D4224" s="421" t="s">
        <v>844</v>
      </c>
      <c r="E4224" s="422">
        <v>22.46</v>
      </c>
      <c r="F4224" s="422">
        <v>8.69</v>
      </c>
      <c r="G4224" s="422">
        <v>31.15</v>
      </c>
    </row>
    <row r="4225" spans="1:7" ht="45">
      <c r="A4225" s="536" t="s">
        <v>8008</v>
      </c>
      <c r="B4225" s="419">
        <v>96678</v>
      </c>
      <c r="C4225" s="420" t="s">
        <v>4667</v>
      </c>
      <c r="D4225" s="421" t="s">
        <v>844</v>
      </c>
      <c r="E4225" s="422">
        <v>41.169999999999995</v>
      </c>
      <c r="F4225" s="422">
        <v>9.3800000000000008</v>
      </c>
      <c r="G4225" s="422">
        <v>50.55</v>
      </c>
    </row>
    <row r="4226" spans="1:7" ht="45">
      <c r="A4226" s="536" t="s">
        <v>8008</v>
      </c>
      <c r="B4226" s="419">
        <v>96649</v>
      </c>
      <c r="C4226" s="420" t="s">
        <v>4656</v>
      </c>
      <c r="D4226" s="421" t="s">
        <v>844</v>
      </c>
      <c r="E4226" s="422">
        <v>41.23</v>
      </c>
      <c r="F4226" s="422">
        <v>9.49</v>
      </c>
      <c r="G4226" s="422">
        <v>50.72</v>
      </c>
    </row>
    <row r="4227" spans="1:7" ht="45">
      <c r="A4227" s="536" t="s">
        <v>8008</v>
      </c>
      <c r="B4227" s="419">
        <v>96671</v>
      </c>
      <c r="C4227" s="420" t="s">
        <v>4660</v>
      </c>
      <c r="D4227" s="421" t="s">
        <v>844</v>
      </c>
      <c r="E4227" s="422">
        <v>34.93</v>
      </c>
      <c r="F4227" s="422">
        <v>8.33</v>
      </c>
      <c r="G4227" s="422">
        <v>43.26</v>
      </c>
    </row>
    <row r="4228" spans="1:7" ht="45">
      <c r="A4228" s="536" t="s">
        <v>8008</v>
      </c>
      <c r="B4228" s="419">
        <v>96679</v>
      </c>
      <c r="C4228" s="420" t="s">
        <v>4668</v>
      </c>
      <c r="D4228" s="421" t="s">
        <v>844</v>
      </c>
      <c r="E4228" s="422">
        <v>63.800000000000004</v>
      </c>
      <c r="F4228" s="422">
        <v>11.37</v>
      </c>
      <c r="G4228" s="422">
        <v>75.17</v>
      </c>
    </row>
    <row r="4229" spans="1:7" ht="45">
      <c r="A4229" s="536" t="s">
        <v>8008</v>
      </c>
      <c r="B4229" s="419">
        <v>96672</v>
      </c>
      <c r="C4229" s="420" t="s">
        <v>4661</v>
      </c>
      <c r="D4229" s="421" t="s">
        <v>844</v>
      </c>
      <c r="E4229" s="422">
        <v>55.54</v>
      </c>
      <c r="F4229" s="422">
        <v>10.24</v>
      </c>
      <c r="G4229" s="422">
        <v>65.78</v>
      </c>
    </row>
    <row r="4230" spans="1:7" ht="45">
      <c r="A4230" s="536" t="s">
        <v>8008</v>
      </c>
      <c r="B4230" s="419">
        <v>96680</v>
      </c>
      <c r="C4230" s="420" t="s">
        <v>4669</v>
      </c>
      <c r="D4230" s="421" t="s">
        <v>844</v>
      </c>
      <c r="E4230" s="422">
        <v>110.07000000000001</v>
      </c>
      <c r="F4230" s="422">
        <v>13.97</v>
      </c>
      <c r="G4230" s="422">
        <v>124.04</v>
      </c>
    </row>
    <row r="4231" spans="1:7" ht="45">
      <c r="A4231" s="536" t="s">
        <v>8008</v>
      </c>
      <c r="B4231" s="419">
        <v>96673</v>
      </c>
      <c r="C4231" s="420" t="s">
        <v>4662</v>
      </c>
      <c r="D4231" s="421" t="s">
        <v>844</v>
      </c>
      <c r="E4231" s="422">
        <v>70.86</v>
      </c>
      <c r="F4231" s="422">
        <v>11.98</v>
      </c>
      <c r="G4231" s="422">
        <v>82.84</v>
      </c>
    </row>
    <row r="4232" spans="1:7" ht="45">
      <c r="A4232" s="536" t="s">
        <v>8008</v>
      </c>
      <c r="B4232" s="419">
        <v>96681</v>
      </c>
      <c r="C4232" s="420" t="s">
        <v>4670</v>
      </c>
      <c r="D4232" s="421" t="s">
        <v>844</v>
      </c>
      <c r="E4232" s="422">
        <v>150.34</v>
      </c>
      <c r="F4232" s="422">
        <v>16.37</v>
      </c>
      <c r="G4232" s="422">
        <v>166.71</v>
      </c>
    </row>
    <row r="4233" spans="1:7" ht="45">
      <c r="A4233" s="536" t="s">
        <v>8008</v>
      </c>
      <c r="B4233" s="419">
        <v>96674</v>
      </c>
      <c r="C4233" s="420" t="s">
        <v>4663</v>
      </c>
      <c r="D4233" s="421" t="s">
        <v>844</v>
      </c>
      <c r="E4233" s="422">
        <v>119.42999999999999</v>
      </c>
      <c r="F4233" s="422">
        <v>14.2</v>
      </c>
      <c r="G4233" s="422">
        <v>133.63</v>
      </c>
    </row>
    <row r="4234" spans="1:7" ht="45">
      <c r="A4234" s="536" t="s">
        <v>8008</v>
      </c>
      <c r="B4234" s="419">
        <v>96682</v>
      </c>
      <c r="C4234" s="420" t="s">
        <v>4671</v>
      </c>
      <c r="D4234" s="421" t="s">
        <v>844</v>
      </c>
      <c r="E4234" s="422">
        <v>255.26</v>
      </c>
      <c r="F4234" s="422">
        <v>19.36</v>
      </c>
      <c r="G4234" s="422">
        <v>274.62</v>
      </c>
    </row>
    <row r="4235" spans="1:7" ht="45">
      <c r="A4235" s="536" t="s">
        <v>8008</v>
      </c>
      <c r="B4235" s="419">
        <v>96643</v>
      </c>
      <c r="C4235" s="420" t="s">
        <v>5207</v>
      </c>
      <c r="D4235" s="421" t="s">
        <v>843</v>
      </c>
      <c r="E4235" s="422">
        <v>44.550000000000004</v>
      </c>
      <c r="F4235" s="422">
        <v>11.97</v>
      </c>
      <c r="G4235" s="422">
        <v>56.52</v>
      </c>
    </row>
    <row r="4236" spans="1:7" ht="45">
      <c r="A4236" s="536" t="s">
        <v>8008</v>
      </c>
      <c r="B4236" s="419">
        <v>104201</v>
      </c>
      <c r="C4236" s="420" t="s">
        <v>5414</v>
      </c>
      <c r="D4236" s="421" t="s">
        <v>843</v>
      </c>
      <c r="E4236" s="422">
        <v>17.649999999999999</v>
      </c>
      <c r="F4236" s="422">
        <v>7.08</v>
      </c>
      <c r="G4236" s="422">
        <v>24.73</v>
      </c>
    </row>
    <row r="4237" spans="1:7" ht="45">
      <c r="A4237" s="536" t="s">
        <v>8008</v>
      </c>
      <c r="B4237" s="419">
        <v>104192</v>
      </c>
      <c r="C4237" s="420" t="s">
        <v>5407</v>
      </c>
      <c r="D4237" s="421" t="s">
        <v>843</v>
      </c>
      <c r="E4237" s="422">
        <v>24.54</v>
      </c>
      <c r="F4237" s="422">
        <v>11.96</v>
      </c>
      <c r="G4237" s="422">
        <v>36.5</v>
      </c>
    </row>
    <row r="4238" spans="1:7" ht="45">
      <c r="A4238" s="536" t="s">
        <v>8008</v>
      </c>
      <c r="B4238" s="419">
        <v>104202</v>
      </c>
      <c r="C4238" s="420" t="s">
        <v>5415</v>
      </c>
      <c r="D4238" s="421" t="s">
        <v>843</v>
      </c>
      <c r="E4238" s="422">
        <v>7.07</v>
      </c>
      <c r="F4238" s="422">
        <v>7.08</v>
      </c>
      <c r="G4238" s="422">
        <v>14.15</v>
      </c>
    </row>
    <row r="4239" spans="1:7" ht="45">
      <c r="A4239" s="536" t="s">
        <v>8008</v>
      </c>
      <c r="B4239" s="419">
        <v>96717</v>
      </c>
      <c r="C4239" s="420" t="s">
        <v>5255</v>
      </c>
      <c r="D4239" s="421" t="s">
        <v>843</v>
      </c>
      <c r="E4239" s="422">
        <v>340.34</v>
      </c>
      <c r="F4239" s="422">
        <v>41.12</v>
      </c>
      <c r="G4239" s="422">
        <v>381.46</v>
      </c>
    </row>
    <row r="4240" spans="1:7" ht="45">
      <c r="A4240" s="536" t="s">
        <v>8008</v>
      </c>
      <c r="B4240" s="419">
        <v>96710</v>
      </c>
      <c r="C4240" s="420" t="s">
        <v>5248</v>
      </c>
      <c r="D4240" s="421" t="s">
        <v>843</v>
      </c>
      <c r="E4240" s="422">
        <v>7.9499999999999993</v>
      </c>
      <c r="F4240" s="422">
        <v>11.21</v>
      </c>
      <c r="G4240" s="422">
        <v>19.16</v>
      </c>
    </row>
    <row r="4241" spans="1:7" ht="45">
      <c r="A4241" s="536" t="s">
        <v>8008</v>
      </c>
      <c r="B4241" s="419">
        <v>96665</v>
      </c>
      <c r="C4241" s="420" t="s">
        <v>5221</v>
      </c>
      <c r="D4241" s="421" t="s">
        <v>843</v>
      </c>
      <c r="E4241" s="422">
        <v>6.8000000000000007</v>
      </c>
      <c r="F4241" s="422">
        <v>8.02</v>
      </c>
      <c r="G4241" s="422">
        <v>14.82</v>
      </c>
    </row>
    <row r="4242" spans="1:7" ht="45">
      <c r="A4242" s="536" t="s">
        <v>8008</v>
      </c>
      <c r="B4242" s="419">
        <v>96642</v>
      </c>
      <c r="C4242" s="420" t="s">
        <v>5206</v>
      </c>
      <c r="D4242" s="421" t="s">
        <v>843</v>
      </c>
      <c r="E4242" s="422">
        <v>9.9899999999999984</v>
      </c>
      <c r="F4242" s="422">
        <v>16.87</v>
      </c>
      <c r="G4242" s="422">
        <v>26.86</v>
      </c>
    </row>
    <row r="4243" spans="1:7" ht="45">
      <c r="A4243" s="536" t="s">
        <v>8008</v>
      </c>
      <c r="B4243" s="419">
        <v>96711</v>
      </c>
      <c r="C4243" s="420" t="s">
        <v>5249</v>
      </c>
      <c r="D4243" s="421" t="s">
        <v>843</v>
      </c>
      <c r="E4243" s="422">
        <v>14.6</v>
      </c>
      <c r="F4243" s="422">
        <v>13.67</v>
      </c>
      <c r="G4243" s="422">
        <v>28.27</v>
      </c>
    </row>
    <row r="4244" spans="1:7" ht="45">
      <c r="A4244" s="536" t="s">
        <v>8008</v>
      </c>
      <c r="B4244" s="419">
        <v>96666</v>
      </c>
      <c r="C4244" s="420" t="s">
        <v>5222</v>
      </c>
      <c r="D4244" s="421" t="s">
        <v>843</v>
      </c>
      <c r="E4244" s="422">
        <v>12.709999999999999</v>
      </c>
      <c r="F4244" s="422">
        <v>8.44</v>
      </c>
      <c r="G4244" s="422">
        <v>21.15</v>
      </c>
    </row>
    <row r="4245" spans="1:7" ht="45">
      <c r="A4245" s="536" t="s">
        <v>8008</v>
      </c>
      <c r="B4245" s="419">
        <v>96712</v>
      </c>
      <c r="C4245" s="420" t="s">
        <v>5250</v>
      </c>
      <c r="D4245" s="421" t="s">
        <v>843</v>
      </c>
      <c r="E4245" s="422">
        <v>23.529999999999998</v>
      </c>
      <c r="F4245" s="422">
        <v>16.48</v>
      </c>
      <c r="G4245" s="422">
        <v>40.01</v>
      </c>
    </row>
    <row r="4246" spans="1:7" ht="45">
      <c r="A4246" s="536" t="s">
        <v>8008</v>
      </c>
      <c r="B4246" s="419">
        <v>96667</v>
      </c>
      <c r="C4246" s="420" t="s">
        <v>5223</v>
      </c>
      <c r="D4246" s="421" t="s">
        <v>843</v>
      </c>
      <c r="E4246" s="422">
        <v>20.77</v>
      </c>
      <c r="F4246" s="422">
        <v>8.93</v>
      </c>
      <c r="G4246" s="422">
        <v>29.7</v>
      </c>
    </row>
    <row r="4247" spans="1:7" ht="45">
      <c r="A4247" s="536" t="s">
        <v>8008</v>
      </c>
      <c r="B4247" s="419">
        <v>96713</v>
      </c>
      <c r="C4247" s="420" t="s">
        <v>5251</v>
      </c>
      <c r="D4247" s="421" t="s">
        <v>843</v>
      </c>
      <c r="E4247" s="422">
        <v>41.039999999999992</v>
      </c>
      <c r="F4247" s="422">
        <v>20.010000000000002</v>
      </c>
      <c r="G4247" s="422">
        <v>61.05</v>
      </c>
    </row>
    <row r="4248" spans="1:7" ht="45">
      <c r="A4248" s="536" t="s">
        <v>8008</v>
      </c>
      <c r="B4248" s="419">
        <v>96714</v>
      </c>
      <c r="C4248" s="420" t="s">
        <v>5252</v>
      </c>
      <c r="D4248" s="421" t="s">
        <v>843</v>
      </c>
      <c r="E4248" s="422">
        <v>62.03</v>
      </c>
      <c r="F4248" s="422">
        <v>24.58</v>
      </c>
      <c r="G4248" s="422">
        <v>86.61</v>
      </c>
    </row>
    <row r="4249" spans="1:7" ht="45">
      <c r="A4249" s="536" t="s">
        <v>8008</v>
      </c>
      <c r="B4249" s="419">
        <v>96715</v>
      </c>
      <c r="C4249" s="420" t="s">
        <v>5253</v>
      </c>
      <c r="D4249" s="421" t="s">
        <v>843</v>
      </c>
      <c r="E4249" s="422">
        <v>124.41</v>
      </c>
      <c r="F4249" s="422">
        <v>28.82</v>
      </c>
      <c r="G4249" s="422">
        <v>153.22999999999999</v>
      </c>
    </row>
    <row r="4250" spans="1:7" ht="45">
      <c r="A4250" s="536" t="s">
        <v>8008</v>
      </c>
      <c r="B4250" s="419">
        <v>96716</v>
      </c>
      <c r="C4250" s="420" t="s">
        <v>5254</v>
      </c>
      <c r="D4250" s="421" t="s">
        <v>843</v>
      </c>
      <c r="E4250" s="422">
        <v>165.29999999999998</v>
      </c>
      <c r="F4250" s="422">
        <v>34.090000000000003</v>
      </c>
      <c r="G4250" s="422">
        <v>199.39</v>
      </c>
    </row>
    <row r="4251" spans="1:7" ht="60">
      <c r="A4251" s="536" t="s">
        <v>8013</v>
      </c>
      <c r="B4251" s="419">
        <v>104328</v>
      </c>
      <c r="C4251" s="420" t="s">
        <v>5448</v>
      </c>
      <c r="D4251" s="421" t="s">
        <v>843</v>
      </c>
      <c r="E4251" s="422">
        <v>56.5</v>
      </c>
      <c r="F4251" s="422">
        <v>20.56</v>
      </c>
      <c r="G4251" s="422">
        <v>77.06</v>
      </c>
    </row>
    <row r="4252" spans="1:7" ht="60">
      <c r="A4252" s="536" t="s">
        <v>8013</v>
      </c>
      <c r="B4252" s="419">
        <v>104329</v>
      </c>
      <c r="C4252" s="420" t="s">
        <v>5449</v>
      </c>
      <c r="D4252" s="421" t="s">
        <v>843</v>
      </c>
      <c r="E4252" s="422">
        <v>65.389999999999986</v>
      </c>
      <c r="F4252" s="422">
        <v>20.57</v>
      </c>
      <c r="G4252" s="422">
        <v>85.96</v>
      </c>
    </row>
    <row r="4253" spans="1:7" ht="60">
      <c r="A4253" s="536" t="s">
        <v>8013</v>
      </c>
      <c r="B4253" s="419">
        <v>89707</v>
      </c>
      <c r="C4253" s="420" t="s">
        <v>5442</v>
      </c>
      <c r="D4253" s="421" t="s">
        <v>843</v>
      </c>
      <c r="E4253" s="422">
        <v>35.900000000000006</v>
      </c>
      <c r="F4253" s="422">
        <v>19.38</v>
      </c>
      <c r="G4253" s="422">
        <v>55.28</v>
      </c>
    </row>
    <row r="4254" spans="1:7" ht="60">
      <c r="A4254" s="536" t="s">
        <v>8013</v>
      </c>
      <c r="B4254" s="419">
        <v>89708</v>
      </c>
      <c r="C4254" s="420" t="s">
        <v>5443</v>
      </c>
      <c r="D4254" s="421" t="s">
        <v>843</v>
      </c>
      <c r="E4254" s="422">
        <v>88.259999999999991</v>
      </c>
      <c r="F4254" s="422">
        <v>23.21</v>
      </c>
      <c r="G4254" s="422">
        <v>111.47</v>
      </c>
    </row>
    <row r="4255" spans="1:7" ht="60">
      <c r="A4255" s="536" t="s">
        <v>8013</v>
      </c>
      <c r="B4255" s="419">
        <v>104326</v>
      </c>
      <c r="C4255" s="420" t="s">
        <v>5446</v>
      </c>
      <c r="D4255" s="421" t="s">
        <v>843</v>
      </c>
      <c r="E4255" s="422">
        <v>14.559999999999999</v>
      </c>
      <c r="F4255" s="422">
        <v>8.02</v>
      </c>
      <c r="G4255" s="422">
        <v>22.58</v>
      </c>
    </row>
    <row r="4256" spans="1:7" ht="60">
      <c r="A4256" s="536" t="s">
        <v>8013</v>
      </c>
      <c r="B4256" s="419">
        <v>89710</v>
      </c>
      <c r="C4256" s="420" t="s">
        <v>5445</v>
      </c>
      <c r="D4256" s="421" t="s">
        <v>843</v>
      </c>
      <c r="E4256" s="422">
        <v>13.02</v>
      </c>
      <c r="F4256" s="422">
        <v>8.02</v>
      </c>
      <c r="G4256" s="422">
        <v>21.04</v>
      </c>
    </row>
    <row r="4257" spans="1:7" ht="60">
      <c r="A4257" s="536" t="s">
        <v>8013</v>
      </c>
      <c r="B4257" s="419">
        <v>104327</v>
      </c>
      <c r="C4257" s="420" t="s">
        <v>5447</v>
      </c>
      <c r="D4257" s="421" t="s">
        <v>843</v>
      </c>
      <c r="E4257" s="422">
        <v>13.650000000000002</v>
      </c>
      <c r="F4257" s="422">
        <v>8.02</v>
      </c>
      <c r="G4257" s="422">
        <v>21.67</v>
      </c>
    </row>
    <row r="4258" spans="1:7" ht="60">
      <c r="A4258" s="536" t="s">
        <v>8013</v>
      </c>
      <c r="B4258" s="419">
        <v>89709</v>
      </c>
      <c r="C4258" s="420" t="s">
        <v>5444</v>
      </c>
      <c r="D4258" s="421" t="s">
        <v>843</v>
      </c>
      <c r="E4258" s="422">
        <v>15.520000000000001</v>
      </c>
      <c r="F4258" s="422">
        <v>8.01</v>
      </c>
      <c r="G4258" s="422">
        <v>23.53</v>
      </c>
    </row>
    <row r="4259" spans="1:7" ht="60">
      <c r="A4259" s="536" t="s">
        <v>8014</v>
      </c>
      <c r="B4259" s="419">
        <v>104341</v>
      </c>
      <c r="C4259" s="420" t="s">
        <v>5424</v>
      </c>
      <c r="D4259" s="421" t="s">
        <v>843</v>
      </c>
      <c r="E4259" s="422">
        <v>7.7599999999999989</v>
      </c>
      <c r="F4259" s="422">
        <v>4.28</v>
      </c>
      <c r="G4259" s="422">
        <v>12.04</v>
      </c>
    </row>
    <row r="4260" spans="1:7" ht="60">
      <c r="A4260" s="536" t="s">
        <v>8014</v>
      </c>
      <c r="B4260" s="419">
        <v>104357</v>
      </c>
      <c r="C4260" s="420" t="s">
        <v>5438</v>
      </c>
      <c r="D4260" s="421" t="s">
        <v>843</v>
      </c>
      <c r="E4260" s="422">
        <v>15.319999999999999</v>
      </c>
      <c r="F4260" s="422">
        <v>4.49</v>
      </c>
      <c r="G4260" s="422">
        <v>19.809999999999999</v>
      </c>
    </row>
    <row r="4261" spans="1:7" ht="60">
      <c r="A4261" s="536" t="s">
        <v>8014</v>
      </c>
      <c r="B4261" s="419">
        <v>89811</v>
      </c>
      <c r="C4261" s="420" t="s">
        <v>5035</v>
      </c>
      <c r="D4261" s="421" t="s">
        <v>843</v>
      </c>
      <c r="E4261" s="422">
        <v>35.059999999999995</v>
      </c>
      <c r="F4261" s="422">
        <v>10.56</v>
      </c>
      <c r="G4261" s="422">
        <v>45.62</v>
      </c>
    </row>
    <row r="4262" spans="1:7" ht="60">
      <c r="A4262" s="536" t="s">
        <v>8014</v>
      </c>
      <c r="B4262" s="419">
        <v>89748</v>
      </c>
      <c r="C4262" s="420" t="s">
        <v>4981</v>
      </c>
      <c r="D4262" s="421" t="s">
        <v>843</v>
      </c>
      <c r="E4262" s="422">
        <v>34.65</v>
      </c>
      <c r="F4262" s="422">
        <v>9.35</v>
      </c>
      <c r="G4262" s="422">
        <v>44</v>
      </c>
    </row>
    <row r="4263" spans="1:7" ht="60">
      <c r="A4263" s="536" t="s">
        <v>8014</v>
      </c>
      <c r="B4263" s="419">
        <v>89852</v>
      </c>
      <c r="C4263" s="420" t="s">
        <v>5072</v>
      </c>
      <c r="D4263" s="421" t="s">
        <v>843</v>
      </c>
      <c r="E4263" s="422">
        <v>36.120000000000005</v>
      </c>
      <c r="F4263" s="422">
        <v>13.47</v>
      </c>
      <c r="G4263" s="422">
        <v>49.59</v>
      </c>
    </row>
    <row r="4264" spans="1:7" ht="60">
      <c r="A4264" s="536" t="s">
        <v>8014</v>
      </c>
      <c r="B4264" s="419">
        <v>89728</v>
      </c>
      <c r="C4264" s="420" t="s">
        <v>4963</v>
      </c>
      <c r="D4264" s="421" t="s">
        <v>843</v>
      </c>
      <c r="E4264" s="422">
        <v>9.0399999999999991</v>
      </c>
      <c r="F4264" s="422">
        <v>6.15</v>
      </c>
      <c r="G4264" s="422">
        <v>15.19</v>
      </c>
    </row>
    <row r="4265" spans="1:7" ht="60">
      <c r="A4265" s="536" t="s">
        <v>8014</v>
      </c>
      <c r="B4265" s="419">
        <v>89803</v>
      </c>
      <c r="C4265" s="420" t="s">
        <v>5027</v>
      </c>
      <c r="D4265" s="421" t="s">
        <v>843</v>
      </c>
      <c r="E4265" s="422">
        <v>16.23</v>
      </c>
      <c r="F4265" s="422">
        <v>1.65</v>
      </c>
      <c r="G4265" s="422">
        <v>17.88</v>
      </c>
    </row>
    <row r="4266" spans="1:7" ht="60">
      <c r="A4266" s="536" t="s">
        <v>8014</v>
      </c>
      <c r="B4266" s="419">
        <v>89733</v>
      </c>
      <c r="C4266" s="420" t="s">
        <v>4968</v>
      </c>
      <c r="D4266" s="421" t="s">
        <v>843</v>
      </c>
      <c r="E4266" s="422">
        <v>18.009999999999998</v>
      </c>
      <c r="F4266" s="422">
        <v>6.69</v>
      </c>
      <c r="G4266" s="422">
        <v>24.7</v>
      </c>
    </row>
    <row r="4267" spans="1:7" ht="60">
      <c r="A4267" s="536" t="s">
        <v>8014</v>
      </c>
      <c r="B4267" s="419">
        <v>89807</v>
      </c>
      <c r="C4267" s="420" t="s">
        <v>5031</v>
      </c>
      <c r="D4267" s="421" t="s">
        <v>843</v>
      </c>
      <c r="E4267" s="422">
        <v>31.990000000000002</v>
      </c>
      <c r="F4267" s="422">
        <v>6.11</v>
      </c>
      <c r="G4267" s="422">
        <v>38.1</v>
      </c>
    </row>
    <row r="4268" spans="1:7" ht="60">
      <c r="A4268" s="536" t="s">
        <v>8014</v>
      </c>
      <c r="B4268" s="419">
        <v>89742</v>
      </c>
      <c r="C4268" s="420" t="s">
        <v>4976</v>
      </c>
      <c r="D4268" s="421" t="s">
        <v>843</v>
      </c>
      <c r="E4268" s="422">
        <v>32.680000000000007</v>
      </c>
      <c r="F4268" s="422">
        <v>8.02</v>
      </c>
      <c r="G4268" s="422">
        <v>40.700000000000003</v>
      </c>
    </row>
    <row r="4269" spans="1:7" ht="60">
      <c r="A4269" s="536" t="s">
        <v>8014</v>
      </c>
      <c r="B4269" s="419">
        <v>89812</v>
      </c>
      <c r="C4269" s="420" t="s">
        <v>5036</v>
      </c>
      <c r="D4269" s="421" t="s">
        <v>843</v>
      </c>
      <c r="E4269" s="422">
        <v>68.78</v>
      </c>
      <c r="F4269" s="422">
        <v>10.56</v>
      </c>
      <c r="G4269" s="422">
        <v>79.34</v>
      </c>
    </row>
    <row r="4270" spans="1:7" ht="60">
      <c r="A4270" s="536" t="s">
        <v>8014</v>
      </c>
      <c r="B4270" s="419">
        <v>89750</v>
      </c>
      <c r="C4270" s="420" t="s">
        <v>4983</v>
      </c>
      <c r="D4270" s="421" t="s">
        <v>843</v>
      </c>
      <c r="E4270" s="422">
        <v>68.37</v>
      </c>
      <c r="F4270" s="422">
        <v>9.35</v>
      </c>
      <c r="G4270" s="422">
        <v>77.72</v>
      </c>
    </row>
    <row r="4271" spans="1:7" ht="60">
      <c r="A4271" s="536" t="s">
        <v>8014</v>
      </c>
      <c r="B4271" s="419">
        <v>89853</v>
      </c>
      <c r="C4271" s="420" t="s">
        <v>5073</v>
      </c>
      <c r="D4271" s="421" t="s">
        <v>843</v>
      </c>
      <c r="E4271" s="422">
        <v>69.84</v>
      </c>
      <c r="F4271" s="422">
        <v>13.47</v>
      </c>
      <c r="G4271" s="422">
        <v>83.31</v>
      </c>
    </row>
    <row r="4272" spans="1:7" ht="60">
      <c r="A4272" s="536" t="s">
        <v>8014</v>
      </c>
      <c r="B4272" s="419">
        <v>89730</v>
      </c>
      <c r="C4272" s="420" t="s">
        <v>4965</v>
      </c>
      <c r="D4272" s="421" t="s">
        <v>843</v>
      </c>
      <c r="E4272" s="422">
        <v>10.87</v>
      </c>
      <c r="F4272" s="422">
        <v>6.15</v>
      </c>
      <c r="G4272" s="422">
        <v>17.02</v>
      </c>
    </row>
    <row r="4273" spans="1:7" ht="60">
      <c r="A4273" s="536" t="s">
        <v>8014</v>
      </c>
      <c r="B4273" s="419">
        <v>89804</v>
      </c>
      <c r="C4273" s="420" t="s">
        <v>5028</v>
      </c>
      <c r="D4273" s="421" t="s">
        <v>843</v>
      </c>
      <c r="E4273" s="422">
        <v>18.32</v>
      </c>
      <c r="F4273" s="422">
        <v>1.66</v>
      </c>
      <c r="G4273" s="422">
        <v>19.98</v>
      </c>
    </row>
    <row r="4274" spans="1:7" ht="60">
      <c r="A4274" s="536" t="s">
        <v>8014</v>
      </c>
      <c r="B4274" s="419">
        <v>89735</v>
      </c>
      <c r="C4274" s="420" t="s">
        <v>4970</v>
      </c>
      <c r="D4274" s="421" t="s">
        <v>843</v>
      </c>
      <c r="E4274" s="422">
        <v>20.12</v>
      </c>
      <c r="F4274" s="422">
        <v>6.68</v>
      </c>
      <c r="G4274" s="422">
        <v>26.8</v>
      </c>
    </row>
    <row r="4275" spans="1:7" ht="60">
      <c r="A4275" s="536" t="s">
        <v>8014</v>
      </c>
      <c r="B4275" s="419">
        <v>89808</v>
      </c>
      <c r="C4275" s="420" t="s">
        <v>5032</v>
      </c>
      <c r="D4275" s="421" t="s">
        <v>843</v>
      </c>
      <c r="E4275" s="422">
        <v>51.809999999999995</v>
      </c>
      <c r="F4275" s="422">
        <v>6.1</v>
      </c>
      <c r="G4275" s="422">
        <v>57.91</v>
      </c>
    </row>
    <row r="4276" spans="1:7" ht="60">
      <c r="A4276" s="536" t="s">
        <v>8014</v>
      </c>
      <c r="B4276" s="419">
        <v>89743</v>
      </c>
      <c r="C4276" s="420" t="s">
        <v>4977</v>
      </c>
      <c r="D4276" s="421" t="s">
        <v>843</v>
      </c>
      <c r="E4276" s="422">
        <v>52.5</v>
      </c>
      <c r="F4276" s="422">
        <v>8.01</v>
      </c>
      <c r="G4276" s="422">
        <v>60.51</v>
      </c>
    </row>
    <row r="4277" spans="1:7" ht="60">
      <c r="A4277" s="536" t="s">
        <v>8014</v>
      </c>
      <c r="B4277" s="419">
        <v>89810</v>
      </c>
      <c r="C4277" s="420" t="s">
        <v>5034</v>
      </c>
      <c r="D4277" s="421" t="s">
        <v>843</v>
      </c>
      <c r="E4277" s="422">
        <v>21.4</v>
      </c>
      <c r="F4277" s="422">
        <v>10.55</v>
      </c>
      <c r="G4277" s="422">
        <v>31.95</v>
      </c>
    </row>
    <row r="4278" spans="1:7" ht="60">
      <c r="A4278" s="536" t="s">
        <v>8014</v>
      </c>
      <c r="B4278" s="419">
        <v>89746</v>
      </c>
      <c r="C4278" s="420" t="s">
        <v>4979</v>
      </c>
      <c r="D4278" s="421" t="s">
        <v>843</v>
      </c>
      <c r="E4278" s="422">
        <v>20.979999999999997</v>
      </c>
      <c r="F4278" s="422">
        <v>9.35</v>
      </c>
      <c r="G4278" s="422">
        <v>30.33</v>
      </c>
    </row>
    <row r="4279" spans="1:7" ht="60">
      <c r="A4279" s="536" t="s">
        <v>8014</v>
      </c>
      <c r="B4279" s="419">
        <v>89851</v>
      </c>
      <c r="C4279" s="420" t="s">
        <v>5071</v>
      </c>
      <c r="D4279" s="421" t="s">
        <v>843</v>
      </c>
      <c r="E4279" s="422">
        <v>22.44</v>
      </c>
      <c r="F4279" s="422">
        <v>13.48</v>
      </c>
      <c r="G4279" s="422">
        <v>35.92</v>
      </c>
    </row>
    <row r="4280" spans="1:7" ht="60">
      <c r="A4280" s="536" t="s">
        <v>8014</v>
      </c>
      <c r="B4280" s="419">
        <v>89855</v>
      </c>
      <c r="C4280" s="420" t="s">
        <v>5075</v>
      </c>
      <c r="D4280" s="421" t="s">
        <v>843</v>
      </c>
      <c r="E4280" s="422">
        <v>93.320000000000007</v>
      </c>
      <c r="F4280" s="422">
        <v>17.52</v>
      </c>
      <c r="G4280" s="422">
        <v>110.84</v>
      </c>
    </row>
    <row r="4281" spans="1:7" ht="60">
      <c r="A4281" s="536" t="s">
        <v>8014</v>
      </c>
      <c r="B4281" s="419">
        <v>89726</v>
      </c>
      <c r="C4281" s="420" t="s">
        <v>4961</v>
      </c>
      <c r="D4281" s="421" t="s">
        <v>843</v>
      </c>
      <c r="E4281" s="422">
        <v>6.4599999999999991</v>
      </c>
      <c r="F4281" s="422">
        <v>6.15</v>
      </c>
      <c r="G4281" s="422">
        <v>12.61</v>
      </c>
    </row>
    <row r="4282" spans="1:7" ht="60">
      <c r="A4282" s="536" t="s">
        <v>8014</v>
      </c>
      <c r="B4282" s="419">
        <v>89802</v>
      </c>
      <c r="C4282" s="420" t="s">
        <v>5026</v>
      </c>
      <c r="D4282" s="421" t="s">
        <v>843</v>
      </c>
      <c r="E4282" s="422">
        <v>8.7899999999999991</v>
      </c>
      <c r="F4282" s="422">
        <v>1.65</v>
      </c>
      <c r="G4282" s="422">
        <v>10.44</v>
      </c>
    </row>
    <row r="4283" spans="1:7" ht="60">
      <c r="A4283" s="536" t="s">
        <v>8014</v>
      </c>
      <c r="B4283" s="419">
        <v>89732</v>
      </c>
      <c r="C4283" s="420" t="s">
        <v>4967</v>
      </c>
      <c r="D4283" s="421" t="s">
        <v>843</v>
      </c>
      <c r="E4283" s="422">
        <v>10.580000000000002</v>
      </c>
      <c r="F4283" s="422">
        <v>6.68</v>
      </c>
      <c r="G4283" s="422">
        <v>17.260000000000002</v>
      </c>
    </row>
    <row r="4284" spans="1:7" ht="60">
      <c r="A4284" s="536" t="s">
        <v>8014</v>
      </c>
      <c r="B4284" s="419">
        <v>89806</v>
      </c>
      <c r="C4284" s="420" t="s">
        <v>5030</v>
      </c>
      <c r="D4284" s="421" t="s">
        <v>843</v>
      </c>
      <c r="E4284" s="422">
        <v>16.509999999999998</v>
      </c>
      <c r="F4284" s="422">
        <v>6.1</v>
      </c>
      <c r="G4284" s="422">
        <v>22.61</v>
      </c>
    </row>
    <row r="4285" spans="1:7" ht="60">
      <c r="A4285" s="536" t="s">
        <v>8014</v>
      </c>
      <c r="B4285" s="419">
        <v>89739</v>
      </c>
      <c r="C4285" s="420" t="s">
        <v>4973</v>
      </c>
      <c r="D4285" s="421" t="s">
        <v>843</v>
      </c>
      <c r="E4285" s="422">
        <v>17.200000000000003</v>
      </c>
      <c r="F4285" s="422">
        <v>8.01</v>
      </c>
      <c r="G4285" s="422">
        <v>25.21</v>
      </c>
    </row>
    <row r="4286" spans="1:7" ht="60">
      <c r="A4286" s="536" t="s">
        <v>8014</v>
      </c>
      <c r="B4286" s="419">
        <v>89809</v>
      </c>
      <c r="C4286" s="420" t="s">
        <v>5033</v>
      </c>
      <c r="D4286" s="421" t="s">
        <v>843</v>
      </c>
      <c r="E4286" s="422">
        <v>20.599999999999998</v>
      </c>
      <c r="F4286" s="422">
        <v>10.55</v>
      </c>
      <c r="G4286" s="422">
        <v>31.15</v>
      </c>
    </row>
    <row r="4287" spans="1:7" ht="60">
      <c r="A4287" s="536" t="s">
        <v>8014</v>
      </c>
      <c r="B4287" s="419">
        <v>89744</v>
      </c>
      <c r="C4287" s="420" t="s">
        <v>4978</v>
      </c>
      <c r="D4287" s="421" t="s">
        <v>843</v>
      </c>
      <c r="E4287" s="422">
        <v>20.170000000000002</v>
      </c>
      <c r="F4287" s="422">
        <v>9.36</v>
      </c>
      <c r="G4287" s="422">
        <v>29.53</v>
      </c>
    </row>
    <row r="4288" spans="1:7" ht="60">
      <c r="A4288" s="536" t="s">
        <v>8014</v>
      </c>
      <c r="B4288" s="419">
        <v>89850</v>
      </c>
      <c r="C4288" s="420" t="s">
        <v>5070</v>
      </c>
      <c r="D4288" s="421" t="s">
        <v>843</v>
      </c>
      <c r="E4288" s="422">
        <v>21.65</v>
      </c>
      <c r="F4288" s="422">
        <v>13.47</v>
      </c>
      <c r="G4288" s="422">
        <v>35.119999999999997</v>
      </c>
    </row>
    <row r="4289" spans="1:7" ht="60">
      <c r="A4289" s="536" t="s">
        <v>8014</v>
      </c>
      <c r="B4289" s="419">
        <v>89854</v>
      </c>
      <c r="C4289" s="420" t="s">
        <v>5074</v>
      </c>
      <c r="D4289" s="421" t="s">
        <v>843</v>
      </c>
      <c r="E4289" s="422">
        <v>88.32</v>
      </c>
      <c r="F4289" s="422">
        <v>17.510000000000002</v>
      </c>
      <c r="G4289" s="422">
        <v>105.83</v>
      </c>
    </row>
    <row r="4290" spans="1:7" ht="60">
      <c r="A4290" s="536" t="s">
        <v>8014</v>
      </c>
      <c r="B4290" s="419">
        <v>89724</v>
      </c>
      <c r="C4290" s="420" t="s">
        <v>4959</v>
      </c>
      <c r="D4290" s="421" t="s">
        <v>843</v>
      </c>
      <c r="E4290" s="422">
        <v>6.23</v>
      </c>
      <c r="F4290" s="422">
        <v>6.16</v>
      </c>
      <c r="G4290" s="422">
        <v>12.39</v>
      </c>
    </row>
    <row r="4291" spans="1:7" ht="60">
      <c r="A4291" s="536" t="s">
        <v>8014</v>
      </c>
      <c r="B4291" s="419">
        <v>89801</v>
      </c>
      <c r="C4291" s="420" t="s">
        <v>5025</v>
      </c>
      <c r="D4291" s="421" t="s">
        <v>843</v>
      </c>
      <c r="E4291" s="422">
        <v>8.09</v>
      </c>
      <c r="F4291" s="422">
        <v>1.65</v>
      </c>
      <c r="G4291" s="422">
        <v>9.74</v>
      </c>
    </row>
    <row r="4292" spans="1:7" ht="60">
      <c r="A4292" s="536" t="s">
        <v>8014</v>
      </c>
      <c r="B4292" s="419">
        <v>89731</v>
      </c>
      <c r="C4292" s="420" t="s">
        <v>4966</v>
      </c>
      <c r="D4292" s="421" t="s">
        <v>843</v>
      </c>
      <c r="E4292" s="422">
        <v>9.8699999999999974</v>
      </c>
      <c r="F4292" s="422">
        <v>6.69</v>
      </c>
      <c r="G4292" s="422">
        <v>16.559999999999999</v>
      </c>
    </row>
    <row r="4293" spans="1:7" ht="60">
      <c r="A4293" s="536" t="s">
        <v>8014</v>
      </c>
      <c r="B4293" s="419">
        <v>89805</v>
      </c>
      <c r="C4293" s="420" t="s">
        <v>5029</v>
      </c>
      <c r="D4293" s="421" t="s">
        <v>843</v>
      </c>
      <c r="E4293" s="422">
        <v>15.560000000000002</v>
      </c>
      <c r="F4293" s="422">
        <v>6.11</v>
      </c>
      <c r="G4293" s="422">
        <v>21.67</v>
      </c>
    </row>
    <row r="4294" spans="1:7" ht="60">
      <c r="A4294" s="536" t="s">
        <v>8014</v>
      </c>
      <c r="B4294" s="419">
        <v>89737</v>
      </c>
      <c r="C4294" s="420" t="s">
        <v>4972</v>
      </c>
      <c r="D4294" s="421" t="s">
        <v>843</v>
      </c>
      <c r="E4294" s="422">
        <v>16.259999999999998</v>
      </c>
      <c r="F4294" s="422">
        <v>8.01</v>
      </c>
      <c r="G4294" s="422">
        <v>24.27</v>
      </c>
    </row>
    <row r="4295" spans="1:7" ht="60">
      <c r="A4295" s="536" t="s">
        <v>8014</v>
      </c>
      <c r="B4295" s="419">
        <v>104355</v>
      </c>
      <c r="C4295" s="420" t="s">
        <v>5436</v>
      </c>
      <c r="D4295" s="421" t="s">
        <v>843</v>
      </c>
      <c r="E4295" s="422">
        <v>37.89</v>
      </c>
      <c r="F4295" s="422">
        <v>12.09</v>
      </c>
      <c r="G4295" s="422">
        <v>49.98</v>
      </c>
    </row>
    <row r="4296" spans="1:7" ht="60">
      <c r="A4296" s="536" t="s">
        <v>8014</v>
      </c>
      <c r="B4296" s="419">
        <v>104347</v>
      </c>
      <c r="C4296" s="420" t="s">
        <v>5429</v>
      </c>
      <c r="D4296" s="421" t="s">
        <v>843</v>
      </c>
      <c r="E4296" s="422">
        <v>37.809999999999995</v>
      </c>
      <c r="F4296" s="422">
        <v>11.88</v>
      </c>
      <c r="G4296" s="422">
        <v>49.69</v>
      </c>
    </row>
    <row r="4297" spans="1:7" ht="60">
      <c r="A4297" s="536" t="s">
        <v>8014</v>
      </c>
      <c r="B4297" s="419">
        <v>104353</v>
      </c>
      <c r="C4297" s="420" t="s">
        <v>5434</v>
      </c>
      <c r="D4297" s="421" t="s">
        <v>843</v>
      </c>
      <c r="E4297" s="422">
        <v>33.1</v>
      </c>
      <c r="F4297" s="422">
        <v>10.119999999999999</v>
      </c>
      <c r="G4297" s="422">
        <v>43.22</v>
      </c>
    </row>
    <row r="4298" spans="1:7" ht="60">
      <c r="A4298" s="536" t="s">
        <v>8014</v>
      </c>
      <c r="B4298" s="419">
        <v>104345</v>
      </c>
      <c r="C4298" s="420" t="s">
        <v>5427</v>
      </c>
      <c r="D4298" s="421" t="s">
        <v>843</v>
      </c>
      <c r="E4298" s="422">
        <v>33.51</v>
      </c>
      <c r="F4298" s="422">
        <v>11.29</v>
      </c>
      <c r="G4298" s="422">
        <v>44.8</v>
      </c>
    </row>
    <row r="4299" spans="1:7" ht="60">
      <c r="A4299" s="536" t="s">
        <v>8014</v>
      </c>
      <c r="B4299" s="419">
        <v>104350</v>
      </c>
      <c r="C4299" s="420" t="s">
        <v>5431</v>
      </c>
      <c r="D4299" s="421" t="s">
        <v>843</v>
      </c>
      <c r="E4299" s="422">
        <v>24.31</v>
      </c>
      <c r="F4299" s="422">
        <v>6.16</v>
      </c>
      <c r="G4299" s="422">
        <v>30.47</v>
      </c>
    </row>
    <row r="4300" spans="1:7" ht="60">
      <c r="A4300" s="536" t="s">
        <v>8014</v>
      </c>
      <c r="B4300" s="419">
        <v>104343</v>
      </c>
      <c r="C4300" s="420" t="s">
        <v>5425</v>
      </c>
      <c r="D4300" s="421" t="s">
        <v>843</v>
      </c>
      <c r="E4300" s="422">
        <v>25.71</v>
      </c>
      <c r="F4300" s="422">
        <v>10.11</v>
      </c>
      <c r="G4300" s="422">
        <v>35.82</v>
      </c>
    </row>
    <row r="4301" spans="1:7" ht="60">
      <c r="A4301" s="536" t="s">
        <v>8014</v>
      </c>
      <c r="B4301" s="419">
        <v>89834</v>
      </c>
      <c r="C4301" s="420" t="s">
        <v>5057</v>
      </c>
      <c r="D4301" s="421" t="s">
        <v>843</v>
      </c>
      <c r="E4301" s="422">
        <v>41.42</v>
      </c>
      <c r="F4301" s="422">
        <v>14.07</v>
      </c>
      <c r="G4301" s="422">
        <v>55.49</v>
      </c>
    </row>
    <row r="4302" spans="1:7" ht="60">
      <c r="A4302" s="536" t="s">
        <v>8014</v>
      </c>
      <c r="B4302" s="419">
        <v>89797</v>
      </c>
      <c r="C4302" s="420" t="s">
        <v>5024</v>
      </c>
      <c r="D4302" s="421" t="s">
        <v>843</v>
      </c>
      <c r="E4302" s="422">
        <v>40.86</v>
      </c>
      <c r="F4302" s="422">
        <v>12.47</v>
      </c>
      <c r="G4302" s="422">
        <v>53.33</v>
      </c>
    </row>
    <row r="4303" spans="1:7" ht="60">
      <c r="A4303" s="536" t="s">
        <v>8014</v>
      </c>
      <c r="B4303" s="419">
        <v>89861</v>
      </c>
      <c r="C4303" s="420" t="s">
        <v>5079</v>
      </c>
      <c r="D4303" s="421" t="s">
        <v>843</v>
      </c>
      <c r="E4303" s="422">
        <v>42.81</v>
      </c>
      <c r="F4303" s="422">
        <v>17.97</v>
      </c>
      <c r="G4303" s="422">
        <v>60.78</v>
      </c>
    </row>
    <row r="4304" spans="1:7" ht="60">
      <c r="A4304" s="536" t="s">
        <v>8014</v>
      </c>
      <c r="B4304" s="419">
        <v>89783</v>
      </c>
      <c r="C4304" s="420" t="s">
        <v>5010</v>
      </c>
      <c r="D4304" s="421" t="s">
        <v>843</v>
      </c>
      <c r="E4304" s="422">
        <v>9.5500000000000007</v>
      </c>
      <c r="F4304" s="422">
        <v>8.23</v>
      </c>
      <c r="G4304" s="422">
        <v>17.78</v>
      </c>
    </row>
    <row r="4305" spans="1:7" ht="60">
      <c r="A4305" s="536" t="s">
        <v>8014</v>
      </c>
      <c r="B4305" s="419">
        <v>89827</v>
      </c>
      <c r="C4305" s="420" t="s">
        <v>5050</v>
      </c>
      <c r="D4305" s="421" t="s">
        <v>843</v>
      </c>
      <c r="E4305" s="422">
        <v>17.11</v>
      </c>
      <c r="F4305" s="422">
        <v>2.2000000000000002</v>
      </c>
      <c r="G4305" s="422">
        <v>19.309999999999999</v>
      </c>
    </row>
    <row r="4306" spans="1:7" ht="60">
      <c r="A4306" s="536" t="s">
        <v>8014</v>
      </c>
      <c r="B4306" s="419">
        <v>89785</v>
      </c>
      <c r="C4306" s="420" t="s">
        <v>5012</v>
      </c>
      <c r="D4306" s="421" t="s">
        <v>843</v>
      </c>
      <c r="E4306" s="422">
        <v>19.5</v>
      </c>
      <c r="F4306" s="422">
        <v>8.92</v>
      </c>
      <c r="G4306" s="422">
        <v>28.42</v>
      </c>
    </row>
    <row r="4307" spans="1:7" ht="60">
      <c r="A4307" s="536" t="s">
        <v>8014</v>
      </c>
      <c r="B4307" s="419">
        <v>89830</v>
      </c>
      <c r="C4307" s="420" t="s">
        <v>5053</v>
      </c>
      <c r="D4307" s="421" t="s">
        <v>843</v>
      </c>
      <c r="E4307" s="422">
        <v>30.96</v>
      </c>
      <c r="F4307" s="422">
        <v>8.14</v>
      </c>
      <c r="G4307" s="422">
        <v>39.1</v>
      </c>
    </row>
    <row r="4308" spans="1:7" ht="60">
      <c r="A4308" s="536" t="s">
        <v>8014</v>
      </c>
      <c r="B4308" s="419">
        <v>89795</v>
      </c>
      <c r="C4308" s="420" t="s">
        <v>5022</v>
      </c>
      <c r="D4308" s="421" t="s">
        <v>843</v>
      </c>
      <c r="E4308" s="422">
        <v>31.870000000000005</v>
      </c>
      <c r="F4308" s="422">
        <v>10.69</v>
      </c>
      <c r="G4308" s="422">
        <v>42.56</v>
      </c>
    </row>
    <row r="4309" spans="1:7" ht="60">
      <c r="A4309" s="536" t="s">
        <v>8014</v>
      </c>
      <c r="B4309" s="419">
        <v>89823</v>
      </c>
      <c r="C4309" s="420" t="s">
        <v>5046</v>
      </c>
      <c r="D4309" s="421" t="s">
        <v>843</v>
      </c>
      <c r="E4309" s="422">
        <v>29.139999999999997</v>
      </c>
      <c r="F4309" s="422">
        <v>7.02</v>
      </c>
      <c r="G4309" s="422">
        <v>36.159999999999997</v>
      </c>
    </row>
    <row r="4310" spans="1:7" ht="60">
      <c r="A4310" s="536" t="s">
        <v>8014</v>
      </c>
      <c r="B4310" s="419">
        <v>89779</v>
      </c>
      <c r="C4310" s="420" t="s">
        <v>5006</v>
      </c>
      <c r="D4310" s="421" t="s">
        <v>843</v>
      </c>
      <c r="E4310" s="422">
        <v>28.849999999999998</v>
      </c>
      <c r="F4310" s="422">
        <v>6.23</v>
      </c>
      <c r="G4310" s="422">
        <v>35.08</v>
      </c>
    </row>
    <row r="4311" spans="1:7" ht="60">
      <c r="A4311" s="536" t="s">
        <v>8014</v>
      </c>
      <c r="B4311" s="419">
        <v>89857</v>
      </c>
      <c r="C4311" s="420" t="s">
        <v>5077</v>
      </c>
      <c r="D4311" s="421" t="s">
        <v>843</v>
      </c>
      <c r="E4311" s="422">
        <v>29.83</v>
      </c>
      <c r="F4311" s="422">
        <v>8.9700000000000006</v>
      </c>
      <c r="G4311" s="422">
        <v>38.799999999999997</v>
      </c>
    </row>
    <row r="4312" spans="1:7" ht="60">
      <c r="A4312" s="536" t="s">
        <v>8014</v>
      </c>
      <c r="B4312" s="419">
        <v>89814</v>
      </c>
      <c r="C4312" s="420" t="s">
        <v>5038</v>
      </c>
      <c r="D4312" s="421" t="s">
        <v>843</v>
      </c>
      <c r="E4312" s="422">
        <v>15.78</v>
      </c>
      <c r="F4312" s="422">
        <v>1.1000000000000001</v>
      </c>
      <c r="G4312" s="422">
        <v>16.88</v>
      </c>
    </row>
    <row r="4313" spans="1:7" ht="60">
      <c r="A4313" s="536" t="s">
        <v>8014</v>
      </c>
      <c r="B4313" s="419">
        <v>89754</v>
      </c>
      <c r="C4313" s="420" t="s">
        <v>4986</v>
      </c>
      <c r="D4313" s="421" t="s">
        <v>843</v>
      </c>
      <c r="E4313" s="422">
        <v>16.990000000000002</v>
      </c>
      <c r="F4313" s="422">
        <v>4.45</v>
      </c>
      <c r="G4313" s="422">
        <v>21.44</v>
      </c>
    </row>
    <row r="4314" spans="1:7" ht="60">
      <c r="A4314" s="536" t="s">
        <v>8014</v>
      </c>
      <c r="B4314" s="419">
        <v>89819</v>
      </c>
      <c r="C4314" s="420" t="s">
        <v>5043</v>
      </c>
      <c r="D4314" s="421" t="s">
        <v>843</v>
      </c>
      <c r="E4314" s="422">
        <v>20.21</v>
      </c>
      <c r="F4314" s="422">
        <v>4.0599999999999996</v>
      </c>
      <c r="G4314" s="422">
        <v>24.27</v>
      </c>
    </row>
    <row r="4315" spans="1:7" ht="60">
      <c r="A4315" s="536" t="s">
        <v>8014</v>
      </c>
      <c r="B4315" s="419">
        <v>89776</v>
      </c>
      <c r="C4315" s="420" t="s">
        <v>5003</v>
      </c>
      <c r="D4315" s="421" t="s">
        <v>843</v>
      </c>
      <c r="E4315" s="422">
        <v>20.65</v>
      </c>
      <c r="F4315" s="422">
        <v>5.35</v>
      </c>
      <c r="G4315" s="422">
        <v>26</v>
      </c>
    </row>
    <row r="4316" spans="1:7" ht="60">
      <c r="A4316" s="536" t="s">
        <v>8014</v>
      </c>
      <c r="B4316" s="419">
        <v>89821</v>
      </c>
      <c r="C4316" s="420" t="s">
        <v>5044</v>
      </c>
      <c r="D4316" s="421" t="s">
        <v>843</v>
      </c>
      <c r="E4316" s="422">
        <v>13.969999999999999</v>
      </c>
      <c r="F4316" s="422">
        <v>7.03</v>
      </c>
      <c r="G4316" s="422">
        <v>21</v>
      </c>
    </row>
    <row r="4317" spans="1:7" ht="60">
      <c r="A4317" s="536" t="s">
        <v>8014</v>
      </c>
      <c r="B4317" s="419">
        <v>89778</v>
      </c>
      <c r="C4317" s="420" t="s">
        <v>5005</v>
      </c>
      <c r="D4317" s="421" t="s">
        <v>843</v>
      </c>
      <c r="E4317" s="422">
        <v>13.690000000000001</v>
      </c>
      <c r="F4317" s="422">
        <v>6.23</v>
      </c>
      <c r="G4317" s="422">
        <v>19.920000000000002</v>
      </c>
    </row>
    <row r="4318" spans="1:7" ht="60">
      <c r="A4318" s="536" t="s">
        <v>8014</v>
      </c>
      <c r="B4318" s="419">
        <v>89856</v>
      </c>
      <c r="C4318" s="420" t="s">
        <v>5076</v>
      </c>
      <c r="D4318" s="421" t="s">
        <v>843</v>
      </c>
      <c r="E4318" s="422">
        <v>14.66</v>
      </c>
      <c r="F4318" s="422">
        <v>8.98</v>
      </c>
      <c r="G4318" s="422">
        <v>23.64</v>
      </c>
    </row>
    <row r="4319" spans="1:7" ht="60">
      <c r="A4319" s="536" t="s">
        <v>8014</v>
      </c>
      <c r="B4319" s="419">
        <v>89752</v>
      </c>
      <c r="C4319" s="420" t="s">
        <v>4984</v>
      </c>
      <c r="D4319" s="421" t="s">
        <v>843</v>
      </c>
      <c r="E4319" s="422">
        <v>5</v>
      </c>
      <c r="F4319" s="422">
        <v>4.09</v>
      </c>
      <c r="G4319" s="422">
        <v>9.09</v>
      </c>
    </row>
    <row r="4320" spans="1:7" ht="60">
      <c r="A4320" s="536" t="s">
        <v>8014</v>
      </c>
      <c r="B4320" s="419">
        <v>89813</v>
      </c>
      <c r="C4320" s="420" t="s">
        <v>5037</v>
      </c>
      <c r="D4320" s="421" t="s">
        <v>843</v>
      </c>
      <c r="E4320" s="422">
        <v>5.0399999999999991</v>
      </c>
      <c r="F4320" s="422">
        <v>1.1000000000000001</v>
      </c>
      <c r="G4320" s="422">
        <v>6.14</v>
      </c>
    </row>
    <row r="4321" spans="1:7" ht="60">
      <c r="A4321" s="536" t="s">
        <v>8014</v>
      </c>
      <c r="B4321" s="419">
        <v>89753</v>
      </c>
      <c r="C4321" s="420" t="s">
        <v>4985</v>
      </c>
      <c r="D4321" s="421" t="s">
        <v>843</v>
      </c>
      <c r="E4321" s="422">
        <v>6.3</v>
      </c>
      <c r="F4321" s="422">
        <v>4.46</v>
      </c>
      <c r="G4321" s="422">
        <v>10.76</v>
      </c>
    </row>
    <row r="4322" spans="1:7" ht="60">
      <c r="A4322" s="536" t="s">
        <v>8014</v>
      </c>
      <c r="B4322" s="419">
        <v>89817</v>
      </c>
      <c r="C4322" s="420" t="s">
        <v>5041</v>
      </c>
      <c r="D4322" s="421" t="s">
        <v>843</v>
      </c>
      <c r="E4322" s="422">
        <v>11.39</v>
      </c>
      <c r="F4322" s="422">
        <v>4.0599999999999996</v>
      </c>
      <c r="G4322" s="422">
        <v>15.45</v>
      </c>
    </row>
    <row r="4323" spans="1:7" ht="60">
      <c r="A4323" s="536" t="s">
        <v>8014</v>
      </c>
      <c r="B4323" s="419">
        <v>89774</v>
      </c>
      <c r="C4323" s="420" t="s">
        <v>5002</v>
      </c>
      <c r="D4323" s="421" t="s">
        <v>843</v>
      </c>
      <c r="E4323" s="422">
        <v>11.860000000000001</v>
      </c>
      <c r="F4323" s="422">
        <v>5.35</v>
      </c>
      <c r="G4323" s="422">
        <v>17.21</v>
      </c>
    </row>
    <row r="4324" spans="1:7" ht="60">
      <c r="A4324" s="536" t="s">
        <v>8014</v>
      </c>
      <c r="B4324" s="419">
        <v>95693</v>
      </c>
      <c r="C4324" s="420" t="s">
        <v>5198</v>
      </c>
      <c r="D4324" s="421" t="s">
        <v>843</v>
      </c>
      <c r="E4324" s="422">
        <v>42.239999999999995</v>
      </c>
      <c r="F4324" s="422">
        <v>11.66</v>
      </c>
      <c r="G4324" s="422">
        <v>53.9</v>
      </c>
    </row>
    <row r="4325" spans="1:7" ht="60">
      <c r="A4325" s="536" t="s">
        <v>8014</v>
      </c>
      <c r="B4325" s="419">
        <v>89833</v>
      </c>
      <c r="C4325" s="420" t="s">
        <v>5056</v>
      </c>
      <c r="D4325" s="421" t="s">
        <v>843</v>
      </c>
      <c r="E4325" s="422">
        <v>33.68</v>
      </c>
      <c r="F4325" s="422">
        <v>14.07</v>
      </c>
      <c r="G4325" s="422">
        <v>47.75</v>
      </c>
    </row>
    <row r="4326" spans="1:7" ht="60">
      <c r="A4326" s="536" t="s">
        <v>8014</v>
      </c>
      <c r="B4326" s="419">
        <v>89796</v>
      </c>
      <c r="C4326" s="420" t="s">
        <v>5023</v>
      </c>
      <c r="D4326" s="421" t="s">
        <v>843</v>
      </c>
      <c r="E4326" s="422">
        <v>33.120000000000005</v>
      </c>
      <c r="F4326" s="422">
        <v>12.47</v>
      </c>
      <c r="G4326" s="422">
        <v>45.59</v>
      </c>
    </row>
    <row r="4327" spans="1:7" ht="60">
      <c r="A4327" s="536" t="s">
        <v>8014</v>
      </c>
      <c r="B4327" s="419">
        <v>89860</v>
      </c>
      <c r="C4327" s="420" t="s">
        <v>5078</v>
      </c>
      <c r="D4327" s="421" t="s">
        <v>843</v>
      </c>
      <c r="E4327" s="422">
        <v>35.08</v>
      </c>
      <c r="F4327" s="422">
        <v>17.96</v>
      </c>
      <c r="G4327" s="422">
        <v>53.04</v>
      </c>
    </row>
    <row r="4328" spans="1:7" ht="60">
      <c r="A4328" s="536" t="s">
        <v>8014</v>
      </c>
      <c r="B4328" s="419">
        <v>89782</v>
      </c>
      <c r="C4328" s="420" t="s">
        <v>5009</v>
      </c>
      <c r="D4328" s="421" t="s">
        <v>843</v>
      </c>
      <c r="E4328" s="422">
        <v>9.4700000000000006</v>
      </c>
      <c r="F4328" s="422">
        <v>8.2200000000000006</v>
      </c>
      <c r="G4328" s="422">
        <v>17.690000000000001</v>
      </c>
    </row>
    <row r="4329" spans="1:7" ht="60">
      <c r="A4329" s="536" t="s">
        <v>8014</v>
      </c>
      <c r="B4329" s="419">
        <v>89825</v>
      </c>
      <c r="C4329" s="420" t="s">
        <v>5048</v>
      </c>
      <c r="D4329" s="421" t="s">
        <v>843</v>
      </c>
      <c r="E4329" s="422">
        <v>14.850000000000001</v>
      </c>
      <c r="F4329" s="422">
        <v>2.2000000000000002</v>
      </c>
      <c r="G4329" s="422">
        <v>17.05</v>
      </c>
    </row>
    <row r="4330" spans="1:7" ht="60">
      <c r="A4330" s="536" t="s">
        <v>8014</v>
      </c>
      <c r="B4330" s="419">
        <v>89784</v>
      </c>
      <c r="C4330" s="420" t="s">
        <v>5011</v>
      </c>
      <c r="D4330" s="421" t="s">
        <v>843</v>
      </c>
      <c r="E4330" s="422">
        <v>17.23</v>
      </c>
      <c r="F4330" s="422">
        <v>8.93</v>
      </c>
      <c r="G4330" s="422">
        <v>26.16</v>
      </c>
    </row>
    <row r="4331" spans="1:7" ht="60">
      <c r="A4331" s="536" t="s">
        <v>8014</v>
      </c>
      <c r="B4331" s="419">
        <v>89829</v>
      </c>
      <c r="C4331" s="420" t="s">
        <v>5052</v>
      </c>
      <c r="D4331" s="421" t="s">
        <v>843</v>
      </c>
      <c r="E4331" s="422">
        <v>28.97</v>
      </c>
      <c r="F4331" s="422">
        <v>8.1300000000000008</v>
      </c>
      <c r="G4331" s="422">
        <v>37.1</v>
      </c>
    </row>
    <row r="4332" spans="1:7" ht="60">
      <c r="A4332" s="536" t="s">
        <v>8014</v>
      </c>
      <c r="B4332" s="419">
        <v>89786</v>
      </c>
      <c r="C4332" s="420" t="s">
        <v>5013</v>
      </c>
      <c r="D4332" s="421" t="s">
        <v>843</v>
      </c>
      <c r="E4332" s="422">
        <v>29.870000000000005</v>
      </c>
      <c r="F4332" s="422">
        <v>10.69</v>
      </c>
      <c r="G4332" s="422">
        <v>40.56</v>
      </c>
    </row>
    <row r="4333" spans="1:7" ht="60">
      <c r="A4333" s="536" t="s">
        <v>8014</v>
      </c>
      <c r="B4333" s="419">
        <v>104352</v>
      </c>
      <c r="C4333" s="420" t="s">
        <v>5433</v>
      </c>
      <c r="D4333" s="421" t="s">
        <v>843</v>
      </c>
      <c r="E4333" s="422">
        <v>31.11</v>
      </c>
      <c r="F4333" s="422">
        <v>10.119999999999999</v>
      </c>
      <c r="G4333" s="422">
        <v>41.23</v>
      </c>
    </row>
    <row r="4334" spans="1:7" ht="60">
      <c r="A4334" s="536" t="s">
        <v>8014</v>
      </c>
      <c r="B4334" s="419">
        <v>104344</v>
      </c>
      <c r="C4334" s="420" t="s">
        <v>5426</v>
      </c>
      <c r="D4334" s="421" t="s">
        <v>843</v>
      </c>
      <c r="E4334" s="422">
        <v>31.51</v>
      </c>
      <c r="F4334" s="422">
        <v>11.3</v>
      </c>
      <c r="G4334" s="422">
        <v>42.81</v>
      </c>
    </row>
    <row r="4335" spans="1:7" ht="60">
      <c r="A4335" s="536" t="s">
        <v>8014</v>
      </c>
      <c r="B4335" s="419">
        <v>104354</v>
      </c>
      <c r="C4335" s="420" t="s">
        <v>5435</v>
      </c>
      <c r="D4335" s="421" t="s">
        <v>843</v>
      </c>
      <c r="E4335" s="422">
        <v>35.33</v>
      </c>
      <c r="F4335" s="422">
        <v>12.08</v>
      </c>
      <c r="G4335" s="422">
        <v>47.41</v>
      </c>
    </row>
    <row r="4336" spans="1:7" ht="60">
      <c r="A4336" s="536" t="s">
        <v>8014</v>
      </c>
      <c r="B4336" s="419">
        <v>104346</v>
      </c>
      <c r="C4336" s="420" t="s">
        <v>5428</v>
      </c>
      <c r="D4336" s="421" t="s">
        <v>843</v>
      </c>
      <c r="E4336" s="422">
        <v>35.25</v>
      </c>
      <c r="F4336" s="422">
        <v>11.87</v>
      </c>
      <c r="G4336" s="422">
        <v>47.12</v>
      </c>
    </row>
    <row r="4337" spans="1:7" ht="60">
      <c r="A4337" s="536" t="s">
        <v>8014</v>
      </c>
      <c r="B4337" s="419">
        <v>104356</v>
      </c>
      <c r="C4337" s="420" t="s">
        <v>5437</v>
      </c>
      <c r="D4337" s="421" t="s">
        <v>843</v>
      </c>
      <c r="E4337" s="422">
        <v>27.55</v>
      </c>
      <c r="F4337" s="422">
        <v>3.5</v>
      </c>
      <c r="G4337" s="422">
        <v>31.05</v>
      </c>
    </row>
    <row r="4338" spans="1:7" ht="60">
      <c r="A4338" s="536" t="s">
        <v>8014</v>
      </c>
      <c r="B4338" s="419">
        <v>104348</v>
      </c>
      <c r="C4338" s="420" t="s">
        <v>5430</v>
      </c>
      <c r="D4338" s="421" t="s">
        <v>843</v>
      </c>
      <c r="E4338" s="422">
        <v>10.45</v>
      </c>
      <c r="F4338" s="422">
        <v>0.55000000000000004</v>
      </c>
      <c r="G4338" s="422">
        <v>11</v>
      </c>
    </row>
    <row r="4339" spans="1:7" ht="60">
      <c r="A4339" s="536" t="s">
        <v>8014</v>
      </c>
      <c r="B4339" s="419">
        <v>104351</v>
      </c>
      <c r="C4339" s="420" t="s">
        <v>5432</v>
      </c>
      <c r="D4339" s="421" t="s">
        <v>843</v>
      </c>
      <c r="E4339" s="422">
        <v>21.099999999999998</v>
      </c>
      <c r="F4339" s="422">
        <v>2.0299999999999998</v>
      </c>
      <c r="G4339" s="422">
        <v>23.13</v>
      </c>
    </row>
    <row r="4340" spans="1:7" ht="60">
      <c r="A4340" s="536" t="s">
        <v>8014</v>
      </c>
      <c r="B4340" s="419">
        <v>89800</v>
      </c>
      <c r="C4340" s="420" t="s">
        <v>4622</v>
      </c>
      <c r="D4340" s="421" t="s">
        <v>844</v>
      </c>
      <c r="E4340" s="422">
        <v>19.72</v>
      </c>
      <c r="F4340" s="422">
        <v>12.78</v>
      </c>
      <c r="G4340" s="422">
        <v>32.5</v>
      </c>
    </row>
    <row r="4341" spans="1:7" ht="60">
      <c r="A4341" s="536" t="s">
        <v>8014</v>
      </c>
      <c r="B4341" s="419">
        <v>89714</v>
      </c>
      <c r="C4341" s="420" t="s">
        <v>4613</v>
      </c>
      <c r="D4341" s="421" t="s">
        <v>844</v>
      </c>
      <c r="E4341" s="422">
        <v>22.87</v>
      </c>
      <c r="F4341" s="422">
        <v>21.59</v>
      </c>
      <c r="G4341" s="422">
        <v>44.46</v>
      </c>
    </row>
    <row r="4342" spans="1:7" ht="60">
      <c r="A4342" s="536" t="s">
        <v>8014</v>
      </c>
      <c r="B4342" s="419">
        <v>89848</v>
      </c>
      <c r="C4342" s="420" t="s">
        <v>4623</v>
      </c>
      <c r="D4342" s="421" t="s">
        <v>844</v>
      </c>
      <c r="E4342" s="422">
        <v>19.309999999999999</v>
      </c>
      <c r="F4342" s="422">
        <v>11.64</v>
      </c>
      <c r="G4342" s="422">
        <v>30.95</v>
      </c>
    </row>
    <row r="4343" spans="1:7" ht="60">
      <c r="A4343" s="536" t="s">
        <v>8014</v>
      </c>
      <c r="B4343" s="419">
        <v>89849</v>
      </c>
      <c r="C4343" s="420" t="s">
        <v>4624</v>
      </c>
      <c r="D4343" s="421" t="s">
        <v>844</v>
      </c>
      <c r="E4343" s="422">
        <v>45.029999999999994</v>
      </c>
      <c r="F4343" s="422">
        <v>15.13</v>
      </c>
      <c r="G4343" s="422">
        <v>60.16</v>
      </c>
    </row>
    <row r="4344" spans="1:7" ht="60">
      <c r="A4344" s="536" t="s">
        <v>8014</v>
      </c>
      <c r="B4344" s="419">
        <v>89711</v>
      </c>
      <c r="C4344" s="420" t="s">
        <v>4610</v>
      </c>
      <c r="D4344" s="421" t="s">
        <v>844</v>
      </c>
      <c r="E4344" s="422">
        <v>11.71</v>
      </c>
      <c r="F4344" s="422">
        <v>14.23</v>
      </c>
      <c r="G4344" s="422">
        <v>25.94</v>
      </c>
    </row>
    <row r="4345" spans="1:7" ht="60">
      <c r="A4345" s="536" t="s">
        <v>8014</v>
      </c>
      <c r="B4345" s="419">
        <v>89798</v>
      </c>
      <c r="C4345" s="420" t="s">
        <v>4620</v>
      </c>
      <c r="D4345" s="421" t="s">
        <v>844</v>
      </c>
      <c r="E4345" s="422">
        <v>11.7</v>
      </c>
      <c r="F4345" s="422">
        <v>2</v>
      </c>
      <c r="G4345" s="422">
        <v>13.7</v>
      </c>
    </row>
    <row r="4346" spans="1:7" ht="60">
      <c r="A4346" s="536" t="s">
        <v>8014</v>
      </c>
      <c r="B4346" s="419">
        <v>89712</v>
      </c>
      <c r="C4346" s="420" t="s">
        <v>4611</v>
      </c>
      <c r="D4346" s="421" t="s">
        <v>844</v>
      </c>
      <c r="E4346" s="422">
        <v>16.45</v>
      </c>
      <c r="F4346" s="422">
        <v>15.46</v>
      </c>
      <c r="G4346" s="422">
        <v>31.91</v>
      </c>
    </row>
    <row r="4347" spans="1:7" ht="60">
      <c r="A4347" s="536" t="s">
        <v>8014</v>
      </c>
      <c r="B4347" s="419">
        <v>89799</v>
      </c>
      <c r="C4347" s="420" t="s">
        <v>4621</v>
      </c>
      <c r="D4347" s="421" t="s">
        <v>844</v>
      </c>
      <c r="E4347" s="422">
        <v>16.989999999999998</v>
      </c>
      <c r="F4347" s="422">
        <v>7.39</v>
      </c>
      <c r="G4347" s="422">
        <v>24.38</v>
      </c>
    </row>
    <row r="4348" spans="1:7" ht="60">
      <c r="A4348" s="536" t="s">
        <v>8014</v>
      </c>
      <c r="B4348" s="419">
        <v>89713</v>
      </c>
      <c r="C4348" s="420" t="s">
        <v>4612</v>
      </c>
      <c r="D4348" s="421" t="s">
        <v>844</v>
      </c>
      <c r="E4348" s="422">
        <v>20.96</v>
      </c>
      <c r="F4348" s="422">
        <v>18.54</v>
      </c>
      <c r="G4348" s="422">
        <v>39.5</v>
      </c>
    </row>
    <row r="4349" spans="1:7" ht="45">
      <c r="A4349" s="536" t="s">
        <v>8015</v>
      </c>
      <c r="B4349" s="419">
        <v>89376</v>
      </c>
      <c r="C4349" s="420" t="s">
        <v>4713</v>
      </c>
      <c r="D4349" s="421" t="s">
        <v>843</v>
      </c>
      <c r="E4349" s="422">
        <v>2.97</v>
      </c>
      <c r="F4349" s="422">
        <v>3.9</v>
      </c>
      <c r="G4349" s="422">
        <v>6.87</v>
      </c>
    </row>
    <row r="4350" spans="1:7" ht="45">
      <c r="A4350" s="536" t="s">
        <v>8015</v>
      </c>
      <c r="B4350" s="419">
        <v>89429</v>
      </c>
      <c r="C4350" s="420" t="s">
        <v>4759</v>
      </c>
      <c r="D4350" s="421" t="s">
        <v>843</v>
      </c>
      <c r="E4350" s="422">
        <v>3.2800000000000002</v>
      </c>
      <c r="F4350" s="422">
        <v>4.08</v>
      </c>
      <c r="G4350" s="422">
        <v>7.36</v>
      </c>
    </row>
    <row r="4351" spans="1:7" ht="45">
      <c r="A4351" s="536" t="s">
        <v>8015</v>
      </c>
      <c r="B4351" s="419">
        <v>89383</v>
      </c>
      <c r="C4351" s="420" t="s">
        <v>4719</v>
      </c>
      <c r="D4351" s="421" t="s">
        <v>843</v>
      </c>
      <c r="E4351" s="422">
        <v>3.4499999999999993</v>
      </c>
      <c r="F4351" s="422">
        <v>4.58</v>
      </c>
      <c r="G4351" s="422">
        <v>8.0299999999999994</v>
      </c>
    </row>
    <row r="4352" spans="1:7" ht="45">
      <c r="A4352" s="536" t="s">
        <v>8015</v>
      </c>
      <c r="B4352" s="419">
        <v>89553</v>
      </c>
      <c r="C4352" s="420" t="s">
        <v>4829</v>
      </c>
      <c r="D4352" s="421" t="s">
        <v>843</v>
      </c>
      <c r="E4352" s="422">
        <v>3.8200000000000003</v>
      </c>
      <c r="F4352" s="422">
        <v>2.54</v>
      </c>
      <c r="G4352" s="422">
        <v>6.36</v>
      </c>
    </row>
    <row r="4353" spans="1:7" ht="45">
      <c r="A4353" s="536" t="s">
        <v>8015</v>
      </c>
      <c r="B4353" s="419">
        <v>89436</v>
      </c>
      <c r="C4353" s="420" t="s">
        <v>4766</v>
      </c>
      <c r="D4353" s="421" t="s">
        <v>843</v>
      </c>
      <c r="E4353" s="422">
        <v>4.68</v>
      </c>
      <c r="F4353" s="422">
        <v>4.82</v>
      </c>
      <c r="G4353" s="422">
        <v>9.5</v>
      </c>
    </row>
    <row r="4354" spans="1:7" ht="45">
      <c r="A4354" s="536" t="s">
        <v>8015</v>
      </c>
      <c r="B4354" s="419">
        <v>89391</v>
      </c>
      <c r="C4354" s="420" t="s">
        <v>4726</v>
      </c>
      <c r="D4354" s="421" t="s">
        <v>843</v>
      </c>
      <c r="E4354" s="422">
        <v>4.8999999999999995</v>
      </c>
      <c r="F4354" s="422">
        <v>5.38</v>
      </c>
      <c r="G4354" s="422">
        <v>10.28</v>
      </c>
    </row>
    <row r="4355" spans="1:7" ht="45">
      <c r="A4355" s="536" t="s">
        <v>8015</v>
      </c>
      <c r="B4355" s="419">
        <v>89570</v>
      </c>
      <c r="C4355" s="420" t="s">
        <v>4846</v>
      </c>
      <c r="D4355" s="421" t="s">
        <v>843</v>
      </c>
      <c r="E4355" s="422">
        <v>8.24</v>
      </c>
      <c r="F4355" s="422">
        <v>3.18</v>
      </c>
      <c r="G4355" s="422">
        <v>11.42</v>
      </c>
    </row>
    <row r="4356" spans="1:7" ht="45">
      <c r="A4356" s="536" t="s">
        <v>8015</v>
      </c>
      <c r="B4356" s="419">
        <v>103994</v>
      </c>
      <c r="C4356" s="420" t="s">
        <v>8016</v>
      </c>
      <c r="D4356" s="421" t="s">
        <v>843</v>
      </c>
      <c r="E4356" s="422">
        <v>9.3500000000000014</v>
      </c>
      <c r="F4356" s="422">
        <v>5.61</v>
      </c>
      <c r="G4356" s="422">
        <v>14.96</v>
      </c>
    </row>
    <row r="4357" spans="1:7" ht="45">
      <c r="A4357" s="536" t="s">
        <v>8015</v>
      </c>
      <c r="B4357" s="419">
        <v>89572</v>
      </c>
      <c r="C4357" s="420" t="s">
        <v>4848</v>
      </c>
      <c r="D4357" s="421" t="s">
        <v>843</v>
      </c>
      <c r="E4357" s="422">
        <v>6.0600000000000005</v>
      </c>
      <c r="F4357" s="422">
        <v>3.07</v>
      </c>
      <c r="G4357" s="422">
        <v>9.1300000000000008</v>
      </c>
    </row>
    <row r="4358" spans="1:7" ht="45">
      <c r="A4358" s="536" t="s">
        <v>8015</v>
      </c>
      <c r="B4358" s="419">
        <v>103992</v>
      </c>
      <c r="C4358" s="420" t="s">
        <v>8017</v>
      </c>
      <c r="D4358" s="421" t="s">
        <v>843</v>
      </c>
      <c r="E4358" s="422">
        <v>7.0499999999999989</v>
      </c>
      <c r="F4358" s="422">
        <v>5.73</v>
      </c>
      <c r="G4358" s="422">
        <v>12.78</v>
      </c>
    </row>
    <row r="4359" spans="1:7" ht="45">
      <c r="A4359" s="536" t="s">
        <v>8015</v>
      </c>
      <c r="B4359" s="419">
        <v>89596</v>
      </c>
      <c r="C4359" s="420" t="s">
        <v>4866</v>
      </c>
      <c r="D4359" s="421" t="s">
        <v>843</v>
      </c>
      <c r="E4359" s="422">
        <v>7.3899999999999988</v>
      </c>
      <c r="F4359" s="422">
        <v>3.56</v>
      </c>
      <c r="G4359" s="422">
        <v>10.95</v>
      </c>
    </row>
    <row r="4360" spans="1:7" ht="45">
      <c r="A4360" s="536" t="s">
        <v>8015</v>
      </c>
      <c r="B4360" s="419">
        <v>104001</v>
      </c>
      <c r="C4360" s="420" t="s">
        <v>8018</v>
      </c>
      <c r="D4360" s="421" t="s">
        <v>843</v>
      </c>
      <c r="E4360" s="422">
        <v>8.7200000000000006</v>
      </c>
      <c r="F4360" s="422">
        <v>6.51</v>
      </c>
      <c r="G4360" s="422">
        <v>15.23</v>
      </c>
    </row>
    <row r="4361" spans="1:7" ht="45">
      <c r="A4361" s="536" t="s">
        <v>8015</v>
      </c>
      <c r="B4361" s="419">
        <v>89595</v>
      </c>
      <c r="C4361" s="420" t="s">
        <v>4865</v>
      </c>
      <c r="D4361" s="421" t="s">
        <v>843</v>
      </c>
      <c r="E4361" s="422">
        <v>10.670000000000002</v>
      </c>
      <c r="F4361" s="422">
        <v>3.46</v>
      </c>
      <c r="G4361" s="422">
        <v>14.13</v>
      </c>
    </row>
    <row r="4362" spans="1:7" ht="45">
      <c r="A4362" s="536" t="s">
        <v>8015</v>
      </c>
      <c r="B4362" s="419">
        <v>104002</v>
      </c>
      <c r="C4362" s="420" t="s">
        <v>8019</v>
      </c>
      <c r="D4362" s="421" t="s">
        <v>843</v>
      </c>
      <c r="E4362" s="422">
        <v>11.760000000000002</v>
      </c>
      <c r="F4362" s="422">
        <v>6.34</v>
      </c>
      <c r="G4362" s="422">
        <v>18.100000000000001</v>
      </c>
    </row>
    <row r="4363" spans="1:7" ht="45">
      <c r="A4363" s="536" t="s">
        <v>8015</v>
      </c>
      <c r="B4363" s="419">
        <v>89610</v>
      </c>
      <c r="C4363" s="420" t="s">
        <v>4873</v>
      </c>
      <c r="D4363" s="421" t="s">
        <v>843</v>
      </c>
      <c r="E4363" s="422">
        <v>14.61</v>
      </c>
      <c r="F4363" s="422">
        <v>4.47</v>
      </c>
      <c r="G4363" s="422">
        <v>19.079999999999998</v>
      </c>
    </row>
    <row r="4364" spans="1:7" ht="45">
      <c r="A4364" s="536" t="s">
        <v>8015</v>
      </c>
      <c r="B4364" s="419">
        <v>89613</v>
      </c>
      <c r="C4364" s="420" t="s">
        <v>8020</v>
      </c>
      <c r="D4364" s="421" t="s">
        <v>843</v>
      </c>
      <c r="E4364" s="422">
        <v>23.419999999999998</v>
      </c>
      <c r="F4364" s="422">
        <v>5.39</v>
      </c>
      <c r="G4364" s="422">
        <v>28.81</v>
      </c>
    </row>
    <row r="4365" spans="1:7" ht="45">
      <c r="A4365" s="536" t="s">
        <v>8015</v>
      </c>
      <c r="B4365" s="419">
        <v>89616</v>
      </c>
      <c r="C4365" s="420" t="s">
        <v>4878</v>
      </c>
      <c r="D4365" s="421" t="s">
        <v>843</v>
      </c>
      <c r="E4365" s="422">
        <v>31.740000000000002</v>
      </c>
      <c r="F4365" s="422">
        <v>6.32</v>
      </c>
      <c r="G4365" s="422">
        <v>38.06</v>
      </c>
    </row>
    <row r="4366" spans="1:7" ht="45">
      <c r="A4366" s="536" t="s">
        <v>8015</v>
      </c>
      <c r="B4366" s="419">
        <v>103967</v>
      </c>
      <c r="C4366" s="420" t="s">
        <v>5352</v>
      </c>
      <c r="D4366" s="421" t="s">
        <v>843</v>
      </c>
      <c r="E4366" s="422">
        <v>8.39</v>
      </c>
      <c r="F4366" s="422">
        <v>3.46</v>
      </c>
      <c r="G4366" s="422">
        <v>11.85</v>
      </c>
    </row>
    <row r="4367" spans="1:7" ht="45">
      <c r="A4367" s="536" t="s">
        <v>8015</v>
      </c>
      <c r="B4367" s="419">
        <v>104003</v>
      </c>
      <c r="C4367" s="420" t="s">
        <v>5376</v>
      </c>
      <c r="D4367" s="421" t="s">
        <v>843</v>
      </c>
      <c r="E4367" s="422">
        <v>9.48</v>
      </c>
      <c r="F4367" s="422">
        <v>6.34</v>
      </c>
      <c r="G4367" s="422">
        <v>15.82</v>
      </c>
    </row>
    <row r="4368" spans="1:7" ht="45">
      <c r="A4368" s="536" t="s">
        <v>8015</v>
      </c>
      <c r="B4368" s="419">
        <v>103952</v>
      </c>
      <c r="C4368" s="420" t="s">
        <v>5341</v>
      </c>
      <c r="D4368" s="421" t="s">
        <v>843</v>
      </c>
      <c r="E4368" s="422">
        <v>3.0300000000000002</v>
      </c>
      <c r="F4368" s="422">
        <v>4.08</v>
      </c>
      <c r="G4368" s="422">
        <v>7.11</v>
      </c>
    </row>
    <row r="4369" spans="1:7" ht="45">
      <c r="A4369" s="536" t="s">
        <v>8015</v>
      </c>
      <c r="B4369" s="419">
        <v>103947</v>
      </c>
      <c r="C4369" s="420" t="s">
        <v>5336</v>
      </c>
      <c r="D4369" s="421" t="s">
        <v>843</v>
      </c>
      <c r="E4369" s="422">
        <v>3.2</v>
      </c>
      <c r="F4369" s="422">
        <v>4.58</v>
      </c>
      <c r="G4369" s="422">
        <v>7.78</v>
      </c>
    </row>
    <row r="4370" spans="1:7" ht="45">
      <c r="A4370" s="536" t="s">
        <v>8015</v>
      </c>
      <c r="B4370" s="419">
        <v>103957</v>
      </c>
      <c r="C4370" s="420" t="s">
        <v>5346</v>
      </c>
      <c r="D4370" s="421" t="s">
        <v>843</v>
      </c>
      <c r="E4370" s="422">
        <v>3.1100000000000003</v>
      </c>
      <c r="F4370" s="422">
        <v>2.54</v>
      </c>
      <c r="G4370" s="422">
        <v>5.65</v>
      </c>
    </row>
    <row r="4371" spans="1:7" ht="45">
      <c r="A4371" s="536" t="s">
        <v>8015</v>
      </c>
      <c r="B4371" s="419">
        <v>103953</v>
      </c>
      <c r="C4371" s="420" t="s">
        <v>5342</v>
      </c>
      <c r="D4371" s="421" t="s">
        <v>843</v>
      </c>
      <c r="E4371" s="422">
        <v>3.9699999999999989</v>
      </c>
      <c r="F4371" s="422">
        <v>4.82</v>
      </c>
      <c r="G4371" s="422">
        <v>8.7899999999999991</v>
      </c>
    </row>
    <row r="4372" spans="1:7" ht="45">
      <c r="A4372" s="536" t="s">
        <v>8015</v>
      </c>
      <c r="B4372" s="419">
        <v>103948</v>
      </c>
      <c r="C4372" s="420" t="s">
        <v>5337</v>
      </c>
      <c r="D4372" s="421" t="s">
        <v>843</v>
      </c>
      <c r="E4372" s="422">
        <v>4.1900000000000004</v>
      </c>
      <c r="F4372" s="422">
        <v>5.38</v>
      </c>
      <c r="G4372" s="422">
        <v>9.57</v>
      </c>
    </row>
    <row r="4373" spans="1:7" ht="45">
      <c r="A4373" s="536" t="s">
        <v>8015</v>
      </c>
      <c r="B4373" s="419">
        <v>103958</v>
      </c>
      <c r="C4373" s="420" t="s">
        <v>5347</v>
      </c>
      <c r="D4373" s="421" t="s">
        <v>843</v>
      </c>
      <c r="E4373" s="422">
        <v>6.98</v>
      </c>
      <c r="F4373" s="422">
        <v>3.74</v>
      </c>
      <c r="G4373" s="422">
        <v>10.72</v>
      </c>
    </row>
    <row r="4374" spans="1:7" ht="45">
      <c r="A4374" s="536" t="s">
        <v>8015</v>
      </c>
      <c r="B4374" s="419">
        <v>104009</v>
      </c>
      <c r="C4374" s="420" t="s">
        <v>5382</v>
      </c>
      <c r="D4374" s="421" t="s">
        <v>843</v>
      </c>
      <c r="E4374" s="422">
        <v>8.14</v>
      </c>
      <c r="F4374" s="422">
        <v>6.82</v>
      </c>
      <c r="G4374" s="422">
        <v>14.96</v>
      </c>
    </row>
    <row r="4375" spans="1:7" ht="45">
      <c r="A4375" s="536" t="s">
        <v>8015</v>
      </c>
      <c r="B4375" s="419">
        <v>103959</v>
      </c>
      <c r="C4375" s="420" t="s">
        <v>5348</v>
      </c>
      <c r="D4375" s="421" t="s">
        <v>843</v>
      </c>
      <c r="E4375" s="422">
        <v>10.940000000000001</v>
      </c>
      <c r="F4375" s="422">
        <v>4.47</v>
      </c>
      <c r="G4375" s="422">
        <v>15.41</v>
      </c>
    </row>
    <row r="4376" spans="1:7" ht="45">
      <c r="A4376" s="536" t="s">
        <v>8015</v>
      </c>
      <c r="B4376" s="419">
        <v>103962</v>
      </c>
      <c r="C4376" s="420" t="s">
        <v>5349</v>
      </c>
      <c r="D4376" s="421" t="s">
        <v>843</v>
      </c>
      <c r="E4376" s="422">
        <v>4.45</v>
      </c>
      <c r="F4376" s="422">
        <v>2.29</v>
      </c>
      <c r="G4376" s="422">
        <v>6.74</v>
      </c>
    </row>
    <row r="4377" spans="1:7" ht="45">
      <c r="A4377" s="536" t="s">
        <v>8015</v>
      </c>
      <c r="B4377" s="419">
        <v>103954</v>
      </c>
      <c r="C4377" s="420" t="s">
        <v>5343</v>
      </c>
      <c r="D4377" s="421" t="s">
        <v>843</v>
      </c>
      <c r="E4377" s="422">
        <v>5.26</v>
      </c>
      <c r="F4377" s="422">
        <v>4.51</v>
      </c>
      <c r="G4377" s="422">
        <v>9.77</v>
      </c>
    </row>
    <row r="4378" spans="1:7" ht="45">
      <c r="A4378" s="536" t="s">
        <v>8015</v>
      </c>
      <c r="B4378" s="419">
        <v>103949</v>
      </c>
      <c r="C4378" s="420" t="s">
        <v>5338</v>
      </c>
      <c r="D4378" s="421" t="s">
        <v>843</v>
      </c>
      <c r="E4378" s="422">
        <v>5.46</v>
      </c>
      <c r="F4378" s="422">
        <v>5.05</v>
      </c>
      <c r="G4378" s="422">
        <v>10.51</v>
      </c>
    </row>
    <row r="4379" spans="1:7" ht="45">
      <c r="A4379" s="536" t="s">
        <v>8015</v>
      </c>
      <c r="B4379" s="419">
        <v>103964</v>
      </c>
      <c r="C4379" s="420" t="s">
        <v>5350</v>
      </c>
      <c r="D4379" s="421" t="s">
        <v>843</v>
      </c>
      <c r="E4379" s="422">
        <v>5.6999999999999993</v>
      </c>
      <c r="F4379" s="422">
        <v>2.82</v>
      </c>
      <c r="G4379" s="422">
        <v>8.52</v>
      </c>
    </row>
    <row r="4380" spans="1:7" ht="45">
      <c r="A4380" s="536" t="s">
        <v>8015</v>
      </c>
      <c r="B4380" s="419">
        <v>104014</v>
      </c>
      <c r="C4380" s="420" t="s">
        <v>5385</v>
      </c>
      <c r="D4380" s="421" t="s">
        <v>843</v>
      </c>
      <c r="E4380" s="422">
        <v>6.64</v>
      </c>
      <c r="F4380" s="422">
        <v>5.3</v>
      </c>
      <c r="G4380" s="422">
        <v>11.94</v>
      </c>
    </row>
    <row r="4381" spans="1:7" ht="45">
      <c r="A4381" s="536" t="s">
        <v>8015</v>
      </c>
      <c r="B4381" s="419">
        <v>103966</v>
      </c>
      <c r="C4381" s="420" t="s">
        <v>5351</v>
      </c>
      <c r="D4381" s="421" t="s">
        <v>843</v>
      </c>
      <c r="E4381" s="422">
        <v>6.8599999999999994</v>
      </c>
      <c r="F4381" s="422">
        <v>3.18</v>
      </c>
      <c r="G4381" s="422">
        <v>10.039999999999999</v>
      </c>
    </row>
    <row r="4382" spans="1:7" ht="45">
      <c r="A4382" s="536" t="s">
        <v>8015</v>
      </c>
      <c r="B4382" s="419">
        <v>103999</v>
      </c>
      <c r="C4382" s="420" t="s">
        <v>5375</v>
      </c>
      <c r="D4382" s="421" t="s">
        <v>843</v>
      </c>
      <c r="E4382" s="422">
        <v>7.8699999999999992</v>
      </c>
      <c r="F4382" s="422">
        <v>5.91</v>
      </c>
      <c r="G4382" s="422">
        <v>13.78</v>
      </c>
    </row>
    <row r="4383" spans="1:7" ht="45">
      <c r="A4383" s="536" t="s">
        <v>8015</v>
      </c>
      <c r="B4383" s="419">
        <v>103968</v>
      </c>
      <c r="C4383" s="420" t="s">
        <v>5353</v>
      </c>
      <c r="D4383" s="421" t="s">
        <v>843</v>
      </c>
      <c r="E4383" s="422">
        <v>12.49</v>
      </c>
      <c r="F4383" s="422">
        <v>3.56</v>
      </c>
      <c r="G4383" s="422">
        <v>16.05</v>
      </c>
    </row>
    <row r="4384" spans="1:7" ht="45">
      <c r="A4384" s="536" t="s">
        <v>8015</v>
      </c>
      <c r="B4384" s="419">
        <v>103969</v>
      </c>
      <c r="C4384" s="420" t="s">
        <v>5354</v>
      </c>
      <c r="D4384" s="421" t="s">
        <v>843</v>
      </c>
      <c r="E4384" s="422">
        <v>14.89</v>
      </c>
      <c r="F4384" s="422">
        <v>3.82</v>
      </c>
      <c r="G4384" s="422">
        <v>18.71</v>
      </c>
    </row>
    <row r="4385" spans="1:7" ht="45">
      <c r="A4385" s="536" t="s">
        <v>8015</v>
      </c>
      <c r="B4385" s="419">
        <v>103971</v>
      </c>
      <c r="C4385" s="420" t="s">
        <v>5355</v>
      </c>
      <c r="D4385" s="421" t="s">
        <v>843</v>
      </c>
      <c r="E4385" s="422">
        <v>19.099999999999998</v>
      </c>
      <c r="F4385" s="422">
        <v>4.4800000000000004</v>
      </c>
      <c r="G4385" s="422">
        <v>23.58</v>
      </c>
    </row>
    <row r="4386" spans="1:7" ht="45">
      <c r="A4386" s="536" t="s">
        <v>8015</v>
      </c>
      <c r="B4386" s="419">
        <v>103972</v>
      </c>
      <c r="C4386" s="420" t="s">
        <v>5356</v>
      </c>
      <c r="D4386" s="421" t="s">
        <v>843</v>
      </c>
      <c r="E4386" s="422">
        <v>22.3</v>
      </c>
      <c r="F4386" s="422">
        <v>5.0199999999999996</v>
      </c>
      <c r="G4386" s="422">
        <v>27.32</v>
      </c>
    </row>
    <row r="4387" spans="1:7" ht="45">
      <c r="A4387" s="536" t="s">
        <v>8015</v>
      </c>
      <c r="B4387" s="419">
        <v>103993</v>
      </c>
      <c r="C4387" s="420" t="s">
        <v>5370</v>
      </c>
      <c r="D4387" s="421" t="s">
        <v>843</v>
      </c>
      <c r="E4387" s="422">
        <v>5.6899999999999995</v>
      </c>
      <c r="F4387" s="422">
        <v>5.74</v>
      </c>
      <c r="G4387" s="422">
        <v>11.43</v>
      </c>
    </row>
    <row r="4388" spans="1:7" ht="45">
      <c r="A4388" s="536" t="s">
        <v>8015</v>
      </c>
      <c r="B4388" s="419">
        <v>89407</v>
      </c>
      <c r="C4388" s="420" t="s">
        <v>4739</v>
      </c>
      <c r="D4388" s="421" t="s">
        <v>843</v>
      </c>
      <c r="E4388" s="422">
        <v>4.76</v>
      </c>
      <c r="F4388" s="422">
        <v>5.68</v>
      </c>
      <c r="G4388" s="422">
        <v>10.44</v>
      </c>
    </row>
    <row r="4389" spans="1:7" ht="45">
      <c r="A4389" s="536" t="s">
        <v>8015</v>
      </c>
      <c r="B4389" s="419">
        <v>89361</v>
      </c>
      <c r="C4389" s="420" t="s">
        <v>4698</v>
      </c>
      <c r="D4389" s="421" t="s">
        <v>843</v>
      </c>
      <c r="E4389" s="422">
        <v>4.9999999999999991</v>
      </c>
      <c r="F4389" s="422">
        <v>6.36</v>
      </c>
      <c r="G4389" s="422">
        <v>11.36</v>
      </c>
    </row>
    <row r="4390" spans="1:7" ht="45">
      <c r="A4390" s="536" t="s">
        <v>8015</v>
      </c>
      <c r="B4390" s="419">
        <v>89490</v>
      </c>
      <c r="C4390" s="420" t="s">
        <v>4778</v>
      </c>
      <c r="D4390" s="421" t="s">
        <v>843</v>
      </c>
      <c r="E4390" s="422">
        <v>4.49</v>
      </c>
      <c r="F4390" s="422">
        <v>3.42</v>
      </c>
      <c r="G4390" s="422">
        <v>7.91</v>
      </c>
    </row>
    <row r="4391" spans="1:7" ht="45">
      <c r="A4391" s="536" t="s">
        <v>8015</v>
      </c>
      <c r="B4391" s="419">
        <v>89411</v>
      </c>
      <c r="C4391" s="420" t="s">
        <v>4743</v>
      </c>
      <c r="D4391" s="421" t="s">
        <v>843</v>
      </c>
      <c r="E4391" s="422">
        <v>5.65</v>
      </c>
      <c r="F4391" s="422">
        <v>6.6</v>
      </c>
      <c r="G4391" s="422">
        <v>12.25</v>
      </c>
    </row>
    <row r="4392" spans="1:7" ht="45">
      <c r="A4392" s="536" t="s">
        <v>8015</v>
      </c>
      <c r="B4392" s="419">
        <v>89365</v>
      </c>
      <c r="C4392" s="420" t="s">
        <v>4702</v>
      </c>
      <c r="D4392" s="421" t="s">
        <v>843</v>
      </c>
      <c r="E4392" s="422">
        <v>5.9300000000000006</v>
      </c>
      <c r="F4392" s="422">
        <v>7.38</v>
      </c>
      <c r="G4392" s="422">
        <v>13.31</v>
      </c>
    </row>
    <row r="4393" spans="1:7" ht="45">
      <c r="A4393" s="536" t="s">
        <v>8015</v>
      </c>
      <c r="B4393" s="419">
        <v>89496</v>
      </c>
      <c r="C4393" s="420" t="s">
        <v>4782</v>
      </c>
      <c r="D4393" s="421" t="s">
        <v>843</v>
      </c>
      <c r="E4393" s="422">
        <v>6.879999999999999</v>
      </c>
      <c r="F4393" s="422">
        <v>4.16</v>
      </c>
      <c r="G4393" s="422">
        <v>11.04</v>
      </c>
    </row>
    <row r="4394" spans="1:7" ht="45">
      <c r="A4394" s="536" t="s">
        <v>8015</v>
      </c>
      <c r="B4394" s="419">
        <v>89416</v>
      </c>
      <c r="C4394" s="420" t="s">
        <v>4748</v>
      </c>
      <c r="D4394" s="421" t="s">
        <v>843</v>
      </c>
      <c r="E4394" s="422">
        <v>8.25</v>
      </c>
      <c r="F4394" s="422">
        <v>7.86</v>
      </c>
      <c r="G4394" s="422">
        <v>16.11</v>
      </c>
    </row>
    <row r="4395" spans="1:7" ht="45">
      <c r="A4395" s="536" t="s">
        <v>8015</v>
      </c>
      <c r="B4395" s="419">
        <v>89370</v>
      </c>
      <c r="C4395" s="420" t="s">
        <v>4707</v>
      </c>
      <c r="D4395" s="421" t="s">
        <v>843</v>
      </c>
      <c r="E4395" s="422">
        <v>8.5799999999999983</v>
      </c>
      <c r="F4395" s="422">
        <v>8.8000000000000007</v>
      </c>
      <c r="G4395" s="422">
        <v>17.38</v>
      </c>
    </row>
    <row r="4396" spans="1:7" ht="45">
      <c r="A4396" s="536" t="s">
        <v>8015</v>
      </c>
      <c r="B4396" s="419">
        <v>89500</v>
      </c>
      <c r="C4396" s="420" t="s">
        <v>4786</v>
      </c>
      <c r="D4396" s="421" t="s">
        <v>843</v>
      </c>
      <c r="E4396" s="422">
        <v>8.4499999999999993</v>
      </c>
      <c r="F4396" s="422">
        <v>5.08</v>
      </c>
      <c r="G4396" s="422">
        <v>13.53</v>
      </c>
    </row>
    <row r="4397" spans="1:7" ht="45">
      <c r="A4397" s="536" t="s">
        <v>8015</v>
      </c>
      <c r="B4397" s="419">
        <v>103983</v>
      </c>
      <c r="C4397" s="420" t="s">
        <v>5363</v>
      </c>
      <c r="D4397" s="421" t="s">
        <v>843</v>
      </c>
      <c r="E4397" s="422">
        <v>10.009999999999998</v>
      </c>
      <c r="F4397" s="422">
        <v>9.32</v>
      </c>
      <c r="G4397" s="422">
        <v>19.329999999999998</v>
      </c>
    </row>
    <row r="4398" spans="1:7" ht="45">
      <c r="A4398" s="536" t="s">
        <v>8015</v>
      </c>
      <c r="B4398" s="419">
        <v>89504</v>
      </c>
      <c r="C4398" s="420" t="s">
        <v>4790</v>
      </c>
      <c r="D4398" s="421" t="s">
        <v>843</v>
      </c>
      <c r="E4398" s="422">
        <v>13.08</v>
      </c>
      <c r="F4398" s="422">
        <v>6.17</v>
      </c>
      <c r="G4398" s="422">
        <v>19.25</v>
      </c>
    </row>
    <row r="4399" spans="1:7" ht="45">
      <c r="A4399" s="536" t="s">
        <v>8015</v>
      </c>
      <c r="B4399" s="419">
        <v>103987</v>
      </c>
      <c r="C4399" s="420" t="s">
        <v>5367</v>
      </c>
      <c r="D4399" s="421" t="s">
        <v>843</v>
      </c>
      <c r="E4399" s="422">
        <v>14.919999999999998</v>
      </c>
      <c r="F4399" s="422">
        <v>11.14</v>
      </c>
      <c r="G4399" s="422">
        <v>26.06</v>
      </c>
    </row>
    <row r="4400" spans="1:7" ht="45">
      <c r="A4400" s="536" t="s">
        <v>8015</v>
      </c>
      <c r="B4400" s="419">
        <v>89510</v>
      </c>
      <c r="C4400" s="420" t="s">
        <v>4794</v>
      </c>
      <c r="D4400" s="421" t="s">
        <v>843</v>
      </c>
      <c r="E4400" s="422">
        <v>19.329999999999998</v>
      </c>
      <c r="F4400" s="422">
        <v>7.3</v>
      </c>
      <c r="G4400" s="422">
        <v>26.63</v>
      </c>
    </row>
    <row r="4401" spans="1:7" ht="45">
      <c r="A4401" s="536" t="s">
        <v>8015</v>
      </c>
      <c r="B4401" s="419">
        <v>89519</v>
      </c>
      <c r="C4401" s="420" t="s">
        <v>4801</v>
      </c>
      <c r="D4401" s="421" t="s">
        <v>843</v>
      </c>
      <c r="E4401" s="422">
        <v>35.42</v>
      </c>
      <c r="F4401" s="422">
        <v>8.9700000000000006</v>
      </c>
      <c r="G4401" s="422">
        <v>44.39</v>
      </c>
    </row>
    <row r="4402" spans="1:7" ht="45">
      <c r="A4402" s="536" t="s">
        <v>8015</v>
      </c>
      <c r="B4402" s="419">
        <v>89527</v>
      </c>
      <c r="C4402" s="420" t="s">
        <v>4809</v>
      </c>
      <c r="D4402" s="421" t="s">
        <v>843</v>
      </c>
      <c r="E4402" s="422">
        <v>43.120000000000005</v>
      </c>
      <c r="F4402" s="422">
        <v>10.050000000000001</v>
      </c>
      <c r="G4402" s="422">
        <v>53.17</v>
      </c>
    </row>
    <row r="4403" spans="1:7" ht="45">
      <c r="A4403" s="536" t="s">
        <v>8015</v>
      </c>
      <c r="B4403" s="419">
        <v>89406</v>
      </c>
      <c r="C4403" s="420" t="s">
        <v>4738</v>
      </c>
      <c r="D4403" s="421" t="s">
        <v>843</v>
      </c>
      <c r="E4403" s="422">
        <v>4.6900000000000004</v>
      </c>
      <c r="F4403" s="422">
        <v>5.69</v>
      </c>
      <c r="G4403" s="422">
        <v>10.38</v>
      </c>
    </row>
    <row r="4404" spans="1:7" ht="45">
      <c r="A4404" s="536" t="s">
        <v>8015</v>
      </c>
      <c r="B4404" s="419">
        <v>89360</v>
      </c>
      <c r="C4404" s="420" t="s">
        <v>4697</v>
      </c>
      <c r="D4404" s="421" t="s">
        <v>843</v>
      </c>
      <c r="E4404" s="422">
        <v>4.9400000000000004</v>
      </c>
      <c r="F4404" s="422">
        <v>6.36</v>
      </c>
      <c r="G4404" s="422">
        <v>11.3</v>
      </c>
    </row>
    <row r="4405" spans="1:7" ht="45">
      <c r="A4405" s="536" t="s">
        <v>8015</v>
      </c>
      <c r="B4405" s="419">
        <v>89489</v>
      </c>
      <c r="C4405" s="420" t="s">
        <v>4777</v>
      </c>
      <c r="D4405" s="421" t="s">
        <v>843</v>
      </c>
      <c r="E4405" s="422">
        <v>4.93</v>
      </c>
      <c r="F4405" s="422">
        <v>3.42</v>
      </c>
      <c r="G4405" s="422">
        <v>8.35</v>
      </c>
    </row>
    <row r="4406" spans="1:7" ht="45">
      <c r="A4406" s="536" t="s">
        <v>8015</v>
      </c>
      <c r="B4406" s="419">
        <v>89410</v>
      </c>
      <c r="C4406" s="420" t="s">
        <v>4742</v>
      </c>
      <c r="D4406" s="421" t="s">
        <v>843</v>
      </c>
      <c r="E4406" s="422">
        <v>6.09</v>
      </c>
      <c r="F4406" s="422">
        <v>6.6</v>
      </c>
      <c r="G4406" s="422">
        <v>12.69</v>
      </c>
    </row>
    <row r="4407" spans="1:7" ht="45">
      <c r="A4407" s="536" t="s">
        <v>8015</v>
      </c>
      <c r="B4407" s="419">
        <v>89364</v>
      </c>
      <c r="C4407" s="420" t="s">
        <v>4701</v>
      </c>
      <c r="D4407" s="421" t="s">
        <v>843</v>
      </c>
      <c r="E4407" s="422">
        <v>6.38</v>
      </c>
      <c r="F4407" s="422">
        <v>7.37</v>
      </c>
      <c r="G4407" s="422">
        <v>13.75</v>
      </c>
    </row>
    <row r="4408" spans="1:7" ht="45">
      <c r="A4408" s="536" t="s">
        <v>8015</v>
      </c>
      <c r="B4408" s="419">
        <v>89494</v>
      </c>
      <c r="C4408" s="420" t="s">
        <v>4781</v>
      </c>
      <c r="D4408" s="421" t="s">
        <v>843</v>
      </c>
      <c r="E4408" s="422">
        <v>8.56</v>
      </c>
      <c r="F4408" s="422">
        <v>4.16</v>
      </c>
      <c r="G4408" s="422">
        <v>12.72</v>
      </c>
    </row>
    <row r="4409" spans="1:7" ht="45">
      <c r="A4409" s="536" t="s">
        <v>8015</v>
      </c>
      <c r="B4409" s="419">
        <v>89415</v>
      </c>
      <c r="C4409" s="420" t="s">
        <v>4747</v>
      </c>
      <c r="D4409" s="421" t="s">
        <v>843</v>
      </c>
      <c r="E4409" s="422">
        <v>9.9199999999999982</v>
      </c>
      <c r="F4409" s="422">
        <v>7.87</v>
      </c>
      <c r="G4409" s="422">
        <v>17.79</v>
      </c>
    </row>
    <row r="4410" spans="1:7" ht="45">
      <c r="A4410" s="536" t="s">
        <v>8015</v>
      </c>
      <c r="B4410" s="419">
        <v>89369</v>
      </c>
      <c r="C4410" s="420" t="s">
        <v>4706</v>
      </c>
      <c r="D4410" s="421" t="s">
        <v>843</v>
      </c>
      <c r="E4410" s="422">
        <v>10.259999999999998</v>
      </c>
      <c r="F4410" s="422">
        <v>8.8000000000000007</v>
      </c>
      <c r="G4410" s="422">
        <v>19.059999999999999</v>
      </c>
    </row>
    <row r="4411" spans="1:7" ht="45">
      <c r="A4411" s="536" t="s">
        <v>8015</v>
      </c>
      <c r="B4411" s="419">
        <v>89499</v>
      </c>
      <c r="C4411" s="420" t="s">
        <v>4785</v>
      </c>
      <c r="D4411" s="421" t="s">
        <v>843</v>
      </c>
      <c r="E4411" s="422">
        <v>14.02</v>
      </c>
      <c r="F4411" s="422">
        <v>5.07</v>
      </c>
      <c r="G4411" s="422">
        <v>19.09</v>
      </c>
    </row>
    <row r="4412" spans="1:7" ht="45">
      <c r="A4412" s="536" t="s">
        <v>8015</v>
      </c>
      <c r="B4412" s="419">
        <v>103982</v>
      </c>
      <c r="C4412" s="420" t="s">
        <v>5362</v>
      </c>
      <c r="D4412" s="421" t="s">
        <v>843</v>
      </c>
      <c r="E4412" s="422">
        <v>15.58</v>
      </c>
      <c r="F4412" s="422">
        <v>9.31</v>
      </c>
      <c r="G4412" s="422">
        <v>24.89</v>
      </c>
    </row>
    <row r="4413" spans="1:7" ht="45">
      <c r="A4413" s="536" t="s">
        <v>8015</v>
      </c>
      <c r="B4413" s="419">
        <v>89503</v>
      </c>
      <c r="C4413" s="420" t="s">
        <v>4789</v>
      </c>
      <c r="D4413" s="421" t="s">
        <v>843</v>
      </c>
      <c r="E4413" s="422">
        <v>16.259999999999998</v>
      </c>
      <c r="F4413" s="422">
        <v>6.17</v>
      </c>
      <c r="G4413" s="422">
        <v>22.43</v>
      </c>
    </row>
    <row r="4414" spans="1:7" ht="45">
      <c r="A4414" s="536" t="s">
        <v>8015</v>
      </c>
      <c r="B4414" s="419">
        <v>103986</v>
      </c>
      <c r="C4414" s="420" t="s">
        <v>5366</v>
      </c>
      <c r="D4414" s="421" t="s">
        <v>843</v>
      </c>
      <c r="E4414" s="422">
        <v>18.099999999999998</v>
      </c>
      <c r="F4414" s="422">
        <v>11.14</v>
      </c>
      <c r="G4414" s="422">
        <v>29.24</v>
      </c>
    </row>
    <row r="4415" spans="1:7" ht="45">
      <c r="A4415" s="536" t="s">
        <v>8015</v>
      </c>
      <c r="B4415" s="419">
        <v>89507</v>
      </c>
      <c r="C4415" s="420" t="s">
        <v>4793</v>
      </c>
      <c r="D4415" s="421" t="s">
        <v>843</v>
      </c>
      <c r="E4415" s="422">
        <v>35.44</v>
      </c>
      <c r="F4415" s="422">
        <v>7.31</v>
      </c>
      <c r="G4415" s="422">
        <v>42.75</v>
      </c>
    </row>
    <row r="4416" spans="1:7" ht="45">
      <c r="A4416" s="536" t="s">
        <v>8015</v>
      </c>
      <c r="B4416" s="419">
        <v>89517</v>
      </c>
      <c r="C4416" s="420" t="s">
        <v>4799</v>
      </c>
      <c r="D4416" s="421" t="s">
        <v>843</v>
      </c>
      <c r="E4416" s="422">
        <v>53.46</v>
      </c>
      <c r="F4416" s="422">
        <v>8.9600000000000009</v>
      </c>
      <c r="G4416" s="422">
        <v>62.42</v>
      </c>
    </row>
    <row r="4417" spans="1:7" ht="45">
      <c r="A4417" s="536" t="s">
        <v>8015</v>
      </c>
      <c r="B4417" s="419">
        <v>89525</v>
      </c>
      <c r="C4417" s="420" t="s">
        <v>4807</v>
      </c>
      <c r="D4417" s="421" t="s">
        <v>843</v>
      </c>
      <c r="E4417" s="422">
        <v>67.790000000000006</v>
      </c>
      <c r="F4417" s="422">
        <v>10.050000000000001</v>
      </c>
      <c r="G4417" s="422">
        <v>77.84</v>
      </c>
    </row>
    <row r="4418" spans="1:7" ht="45">
      <c r="A4418" s="536" t="s">
        <v>8015</v>
      </c>
      <c r="B4418" s="419">
        <v>89423</v>
      </c>
      <c r="C4418" s="420" t="s">
        <v>4753</v>
      </c>
      <c r="D4418" s="421" t="s">
        <v>843</v>
      </c>
      <c r="E4418" s="422">
        <v>6.39</v>
      </c>
      <c r="F4418" s="422">
        <v>3.79</v>
      </c>
      <c r="G4418" s="422">
        <v>10.18</v>
      </c>
    </row>
    <row r="4419" spans="1:7" ht="45">
      <c r="A4419" s="536" t="s">
        <v>8015</v>
      </c>
      <c r="B4419" s="419">
        <v>89377</v>
      </c>
      <c r="C4419" s="420" t="s">
        <v>4714</v>
      </c>
      <c r="D4419" s="421" t="s">
        <v>843</v>
      </c>
      <c r="E4419" s="422">
        <v>6.5499999999999989</v>
      </c>
      <c r="F4419" s="422">
        <v>4.24</v>
      </c>
      <c r="G4419" s="422">
        <v>10.79</v>
      </c>
    </row>
    <row r="4420" spans="1:7" ht="45">
      <c r="A4420" s="536" t="s">
        <v>8015</v>
      </c>
      <c r="B4420" s="419">
        <v>89540</v>
      </c>
      <c r="C4420" s="420" t="s">
        <v>4817</v>
      </c>
      <c r="D4420" s="421" t="s">
        <v>843</v>
      </c>
      <c r="E4420" s="422">
        <v>7.65</v>
      </c>
      <c r="F4420" s="422">
        <v>2.27</v>
      </c>
      <c r="G4420" s="422">
        <v>9.92</v>
      </c>
    </row>
    <row r="4421" spans="1:7" ht="45">
      <c r="A4421" s="536" t="s">
        <v>8015</v>
      </c>
      <c r="B4421" s="419">
        <v>89430</v>
      </c>
      <c r="C4421" s="420" t="s">
        <v>4760</v>
      </c>
      <c r="D4421" s="421" t="s">
        <v>843</v>
      </c>
      <c r="E4421" s="422">
        <v>8.4400000000000013</v>
      </c>
      <c r="F4421" s="422">
        <v>4.3899999999999997</v>
      </c>
      <c r="G4421" s="422">
        <v>12.83</v>
      </c>
    </row>
    <row r="4422" spans="1:7" ht="45">
      <c r="A4422" s="536" t="s">
        <v>8015</v>
      </c>
      <c r="B4422" s="419">
        <v>89384</v>
      </c>
      <c r="C4422" s="420" t="s">
        <v>4720</v>
      </c>
      <c r="D4422" s="421" t="s">
        <v>843</v>
      </c>
      <c r="E4422" s="422">
        <v>8.6399999999999988</v>
      </c>
      <c r="F4422" s="422">
        <v>4.9000000000000004</v>
      </c>
      <c r="G4422" s="422">
        <v>13.54</v>
      </c>
    </row>
    <row r="4423" spans="1:7" ht="45">
      <c r="A4423" s="536" t="s">
        <v>8015</v>
      </c>
      <c r="B4423" s="419">
        <v>89555</v>
      </c>
      <c r="C4423" s="420" t="s">
        <v>4831</v>
      </c>
      <c r="D4423" s="421" t="s">
        <v>843</v>
      </c>
      <c r="E4423" s="422">
        <v>16.54</v>
      </c>
      <c r="F4423" s="422">
        <v>2.78</v>
      </c>
      <c r="G4423" s="422">
        <v>19.32</v>
      </c>
    </row>
    <row r="4424" spans="1:7" ht="45">
      <c r="A4424" s="536" t="s">
        <v>8015</v>
      </c>
      <c r="B4424" s="419">
        <v>89437</v>
      </c>
      <c r="C4424" s="420" t="s">
        <v>4767</v>
      </c>
      <c r="D4424" s="421" t="s">
        <v>843</v>
      </c>
      <c r="E4424" s="422">
        <v>17.46</v>
      </c>
      <c r="F4424" s="422">
        <v>5.23</v>
      </c>
      <c r="G4424" s="422">
        <v>22.69</v>
      </c>
    </row>
    <row r="4425" spans="1:7" ht="45">
      <c r="A4425" s="536" t="s">
        <v>8015</v>
      </c>
      <c r="B4425" s="419">
        <v>89392</v>
      </c>
      <c r="C4425" s="420" t="s">
        <v>4727</v>
      </c>
      <c r="D4425" s="421" t="s">
        <v>843</v>
      </c>
      <c r="E4425" s="422">
        <v>17.689999999999998</v>
      </c>
      <c r="F4425" s="422">
        <v>5.85</v>
      </c>
      <c r="G4425" s="422">
        <v>23.54</v>
      </c>
    </row>
    <row r="4426" spans="1:7" ht="45">
      <c r="A4426" s="536" t="s">
        <v>8015</v>
      </c>
      <c r="B4426" s="419">
        <v>89405</v>
      </c>
      <c r="C4426" s="420" t="s">
        <v>4737</v>
      </c>
      <c r="D4426" s="421" t="s">
        <v>843</v>
      </c>
      <c r="E4426" s="422">
        <v>3.870000000000001</v>
      </c>
      <c r="F4426" s="422">
        <v>5.68</v>
      </c>
      <c r="G4426" s="422">
        <v>9.5500000000000007</v>
      </c>
    </row>
    <row r="4427" spans="1:7" ht="45">
      <c r="A4427" s="536" t="s">
        <v>8015</v>
      </c>
      <c r="B4427" s="419">
        <v>89359</v>
      </c>
      <c r="C4427" s="420" t="s">
        <v>4696</v>
      </c>
      <c r="D4427" s="421" t="s">
        <v>843</v>
      </c>
      <c r="E4427" s="422">
        <v>4.1100000000000003</v>
      </c>
      <c r="F4427" s="422">
        <v>6.36</v>
      </c>
      <c r="G4427" s="422">
        <v>10.47</v>
      </c>
    </row>
    <row r="4428" spans="1:7" ht="45">
      <c r="A4428" s="536" t="s">
        <v>8015</v>
      </c>
      <c r="B4428" s="419">
        <v>89485</v>
      </c>
      <c r="C4428" s="420" t="s">
        <v>4776</v>
      </c>
      <c r="D4428" s="421" t="s">
        <v>843</v>
      </c>
      <c r="E4428" s="422">
        <v>3.6799999999999997</v>
      </c>
      <c r="F4428" s="422">
        <v>3.42</v>
      </c>
      <c r="G4428" s="422">
        <v>7.1</v>
      </c>
    </row>
    <row r="4429" spans="1:7" ht="45">
      <c r="A4429" s="536" t="s">
        <v>8015</v>
      </c>
      <c r="B4429" s="419">
        <v>89409</v>
      </c>
      <c r="C4429" s="420" t="s">
        <v>4741</v>
      </c>
      <c r="D4429" s="421" t="s">
        <v>843</v>
      </c>
      <c r="E4429" s="422">
        <v>4.8499999999999996</v>
      </c>
      <c r="F4429" s="422">
        <v>6.59</v>
      </c>
      <c r="G4429" s="422">
        <v>11.44</v>
      </c>
    </row>
    <row r="4430" spans="1:7" ht="45">
      <c r="A4430" s="536" t="s">
        <v>8015</v>
      </c>
      <c r="B4430" s="419">
        <v>89363</v>
      </c>
      <c r="C4430" s="420" t="s">
        <v>4700</v>
      </c>
      <c r="D4430" s="421" t="s">
        <v>843</v>
      </c>
      <c r="E4430" s="422">
        <v>5.12</v>
      </c>
      <c r="F4430" s="422">
        <v>7.38</v>
      </c>
      <c r="G4430" s="422">
        <v>12.5</v>
      </c>
    </row>
    <row r="4431" spans="1:7" ht="45">
      <c r="A4431" s="536" t="s">
        <v>8015</v>
      </c>
      <c r="B4431" s="419">
        <v>89493</v>
      </c>
      <c r="C4431" s="420" t="s">
        <v>4780</v>
      </c>
      <c r="D4431" s="421" t="s">
        <v>843</v>
      </c>
      <c r="E4431" s="422">
        <v>6.6</v>
      </c>
      <c r="F4431" s="422">
        <v>4.17</v>
      </c>
      <c r="G4431" s="422">
        <v>10.77</v>
      </c>
    </row>
    <row r="4432" spans="1:7" ht="45">
      <c r="A4432" s="536" t="s">
        <v>8015</v>
      </c>
      <c r="B4432" s="419">
        <v>89414</v>
      </c>
      <c r="C4432" s="420" t="s">
        <v>4746</v>
      </c>
      <c r="D4432" s="421" t="s">
        <v>843</v>
      </c>
      <c r="E4432" s="422">
        <v>7.9799999999999995</v>
      </c>
      <c r="F4432" s="422">
        <v>7.86</v>
      </c>
      <c r="G4432" s="422">
        <v>15.84</v>
      </c>
    </row>
    <row r="4433" spans="1:7" ht="45">
      <c r="A4433" s="536" t="s">
        <v>8015</v>
      </c>
      <c r="B4433" s="419">
        <v>89368</v>
      </c>
      <c r="C4433" s="420" t="s">
        <v>4705</v>
      </c>
      <c r="D4433" s="421" t="s">
        <v>843</v>
      </c>
      <c r="E4433" s="422">
        <v>8.3099999999999987</v>
      </c>
      <c r="F4433" s="422">
        <v>8.8000000000000007</v>
      </c>
      <c r="G4433" s="422">
        <v>17.11</v>
      </c>
    </row>
    <row r="4434" spans="1:7" ht="45">
      <c r="A4434" s="536" t="s">
        <v>8015</v>
      </c>
      <c r="B4434" s="419">
        <v>89498</v>
      </c>
      <c r="C4434" s="420" t="s">
        <v>4784</v>
      </c>
      <c r="D4434" s="421" t="s">
        <v>843</v>
      </c>
      <c r="E4434" s="422">
        <v>8.9</v>
      </c>
      <c r="F4434" s="422">
        <v>5.08</v>
      </c>
      <c r="G4434" s="422">
        <v>13.98</v>
      </c>
    </row>
    <row r="4435" spans="1:7" ht="45">
      <c r="A4435" s="536" t="s">
        <v>8015</v>
      </c>
      <c r="B4435" s="419">
        <v>103981</v>
      </c>
      <c r="C4435" s="420" t="s">
        <v>5361</v>
      </c>
      <c r="D4435" s="421" t="s">
        <v>843</v>
      </c>
      <c r="E4435" s="422">
        <v>10.46</v>
      </c>
      <c r="F4435" s="422">
        <v>9.32</v>
      </c>
      <c r="G4435" s="422">
        <v>19.78</v>
      </c>
    </row>
    <row r="4436" spans="1:7" ht="45">
      <c r="A4436" s="536" t="s">
        <v>8015</v>
      </c>
      <c r="B4436" s="419">
        <v>89502</v>
      </c>
      <c r="C4436" s="420" t="s">
        <v>4788</v>
      </c>
      <c r="D4436" s="421" t="s">
        <v>843</v>
      </c>
      <c r="E4436" s="422">
        <v>11.57</v>
      </c>
      <c r="F4436" s="422">
        <v>6.18</v>
      </c>
      <c r="G4436" s="422">
        <v>17.75</v>
      </c>
    </row>
    <row r="4437" spans="1:7" ht="45">
      <c r="A4437" s="536" t="s">
        <v>8015</v>
      </c>
      <c r="B4437" s="419">
        <v>103985</v>
      </c>
      <c r="C4437" s="420" t="s">
        <v>5365</v>
      </c>
      <c r="D4437" s="421" t="s">
        <v>843</v>
      </c>
      <c r="E4437" s="422">
        <v>13.419999999999998</v>
      </c>
      <c r="F4437" s="422">
        <v>11.14</v>
      </c>
      <c r="G4437" s="422">
        <v>24.56</v>
      </c>
    </row>
    <row r="4438" spans="1:7" ht="45">
      <c r="A4438" s="536" t="s">
        <v>8015</v>
      </c>
      <c r="B4438" s="419">
        <v>89506</v>
      </c>
      <c r="C4438" s="420" t="s">
        <v>4792</v>
      </c>
      <c r="D4438" s="421" t="s">
        <v>843</v>
      </c>
      <c r="E4438" s="422">
        <v>29.63</v>
      </c>
      <c r="F4438" s="422">
        <v>7.31</v>
      </c>
      <c r="G4438" s="422">
        <v>36.94</v>
      </c>
    </row>
    <row r="4439" spans="1:7" ht="45">
      <c r="A4439" s="536" t="s">
        <v>8015</v>
      </c>
      <c r="B4439" s="419">
        <v>89515</v>
      </c>
      <c r="C4439" s="420" t="s">
        <v>4797</v>
      </c>
      <c r="D4439" s="421" t="s">
        <v>843</v>
      </c>
      <c r="E4439" s="422">
        <v>64.300000000000011</v>
      </c>
      <c r="F4439" s="422">
        <v>8.9600000000000009</v>
      </c>
      <c r="G4439" s="422">
        <v>73.260000000000005</v>
      </c>
    </row>
    <row r="4440" spans="1:7" ht="45">
      <c r="A4440" s="536" t="s">
        <v>8015</v>
      </c>
      <c r="B4440" s="419">
        <v>89523</v>
      </c>
      <c r="C4440" s="420" t="s">
        <v>4805</v>
      </c>
      <c r="D4440" s="421" t="s">
        <v>843</v>
      </c>
      <c r="E4440" s="422">
        <v>79.100000000000009</v>
      </c>
      <c r="F4440" s="422">
        <v>10.050000000000001</v>
      </c>
      <c r="G4440" s="422">
        <v>89.15</v>
      </c>
    </row>
    <row r="4441" spans="1:7" ht="45">
      <c r="A4441" s="536" t="s">
        <v>8015</v>
      </c>
      <c r="B4441" s="419">
        <v>90373</v>
      </c>
      <c r="C4441" s="420" t="s">
        <v>5086</v>
      </c>
      <c r="D4441" s="421" t="s">
        <v>843</v>
      </c>
      <c r="E4441" s="422">
        <v>7.8400000000000007</v>
      </c>
      <c r="F4441" s="422">
        <v>6.37</v>
      </c>
      <c r="G4441" s="422">
        <v>14.21</v>
      </c>
    </row>
    <row r="4442" spans="1:7" ht="45">
      <c r="A4442" s="536" t="s">
        <v>8015</v>
      </c>
      <c r="B4442" s="419">
        <v>89366</v>
      </c>
      <c r="C4442" s="420" t="s">
        <v>4703</v>
      </c>
      <c r="D4442" s="421" t="s">
        <v>843</v>
      </c>
      <c r="E4442" s="422">
        <v>10.309999999999999</v>
      </c>
      <c r="F4442" s="422">
        <v>6.87</v>
      </c>
      <c r="G4442" s="422">
        <v>17.18</v>
      </c>
    </row>
    <row r="4443" spans="1:7" ht="45">
      <c r="A4443" s="536" t="s">
        <v>8015</v>
      </c>
      <c r="B4443" s="419">
        <v>89404</v>
      </c>
      <c r="C4443" s="420" t="s">
        <v>4736</v>
      </c>
      <c r="D4443" s="421" t="s">
        <v>843</v>
      </c>
      <c r="E4443" s="422">
        <v>3.4099999999999993</v>
      </c>
      <c r="F4443" s="422">
        <v>5.69</v>
      </c>
      <c r="G4443" s="422">
        <v>9.1</v>
      </c>
    </row>
    <row r="4444" spans="1:7" ht="45">
      <c r="A4444" s="536" t="s">
        <v>8015</v>
      </c>
      <c r="B4444" s="419">
        <v>89358</v>
      </c>
      <c r="C4444" s="420" t="s">
        <v>4695</v>
      </c>
      <c r="D4444" s="421" t="s">
        <v>843</v>
      </c>
      <c r="E4444" s="422">
        <v>3.6599999999999993</v>
      </c>
      <c r="F4444" s="422">
        <v>6.36</v>
      </c>
      <c r="G4444" s="422">
        <v>10.02</v>
      </c>
    </row>
    <row r="4445" spans="1:7" ht="45">
      <c r="A4445" s="536" t="s">
        <v>8015</v>
      </c>
      <c r="B4445" s="419">
        <v>89481</v>
      </c>
      <c r="C4445" s="420" t="s">
        <v>4775</v>
      </c>
      <c r="D4445" s="421" t="s">
        <v>843</v>
      </c>
      <c r="E4445" s="422">
        <v>3.04</v>
      </c>
      <c r="F4445" s="422">
        <v>3.41</v>
      </c>
      <c r="G4445" s="422">
        <v>6.45</v>
      </c>
    </row>
    <row r="4446" spans="1:7" ht="45">
      <c r="A4446" s="536" t="s">
        <v>8015</v>
      </c>
      <c r="B4446" s="419">
        <v>89408</v>
      </c>
      <c r="C4446" s="420" t="s">
        <v>4740</v>
      </c>
      <c r="D4446" s="421" t="s">
        <v>843</v>
      </c>
      <c r="E4446" s="422">
        <v>4.1899999999999995</v>
      </c>
      <c r="F4446" s="422">
        <v>6.6</v>
      </c>
      <c r="G4446" s="422">
        <v>10.79</v>
      </c>
    </row>
    <row r="4447" spans="1:7" ht="45">
      <c r="A4447" s="536" t="s">
        <v>8015</v>
      </c>
      <c r="B4447" s="419">
        <v>89362</v>
      </c>
      <c r="C4447" s="420" t="s">
        <v>4699</v>
      </c>
      <c r="D4447" s="421" t="s">
        <v>843</v>
      </c>
      <c r="E4447" s="422">
        <v>4.47</v>
      </c>
      <c r="F4447" s="422">
        <v>7.38</v>
      </c>
      <c r="G4447" s="422">
        <v>11.85</v>
      </c>
    </row>
    <row r="4448" spans="1:7" ht="45">
      <c r="A4448" s="536" t="s">
        <v>8015</v>
      </c>
      <c r="B4448" s="419">
        <v>89412</v>
      </c>
      <c r="C4448" s="420" t="s">
        <v>4744</v>
      </c>
      <c r="D4448" s="421" t="s">
        <v>843</v>
      </c>
      <c r="E4448" s="422">
        <v>5.29</v>
      </c>
      <c r="F4448" s="422">
        <v>6.14</v>
      </c>
      <c r="G4448" s="422">
        <v>11.43</v>
      </c>
    </row>
    <row r="4449" spans="1:7" ht="45">
      <c r="A4449" s="536" t="s">
        <v>8015</v>
      </c>
      <c r="B4449" s="419">
        <v>89492</v>
      </c>
      <c r="C4449" s="420" t="s">
        <v>4779</v>
      </c>
      <c r="D4449" s="421" t="s">
        <v>843</v>
      </c>
      <c r="E4449" s="422">
        <v>5.16</v>
      </c>
      <c r="F4449" s="422">
        <v>4.16</v>
      </c>
      <c r="G4449" s="422">
        <v>9.32</v>
      </c>
    </row>
    <row r="4450" spans="1:7" ht="45">
      <c r="A4450" s="536" t="s">
        <v>8015</v>
      </c>
      <c r="B4450" s="419">
        <v>89413</v>
      </c>
      <c r="C4450" s="420" t="s">
        <v>4745</v>
      </c>
      <c r="D4450" s="421" t="s">
        <v>843</v>
      </c>
      <c r="E4450" s="422">
        <v>6.53</v>
      </c>
      <c r="F4450" s="422">
        <v>7.86</v>
      </c>
      <c r="G4450" s="422">
        <v>14.39</v>
      </c>
    </row>
    <row r="4451" spans="1:7" ht="45">
      <c r="A4451" s="536" t="s">
        <v>8015</v>
      </c>
      <c r="B4451" s="419">
        <v>89367</v>
      </c>
      <c r="C4451" s="420" t="s">
        <v>4704</v>
      </c>
      <c r="D4451" s="421" t="s">
        <v>843</v>
      </c>
      <c r="E4451" s="422">
        <v>6.85</v>
      </c>
      <c r="F4451" s="422">
        <v>8.81</v>
      </c>
      <c r="G4451" s="422">
        <v>15.66</v>
      </c>
    </row>
    <row r="4452" spans="1:7" ht="45">
      <c r="A4452" s="536" t="s">
        <v>8015</v>
      </c>
      <c r="B4452" s="419">
        <v>89497</v>
      </c>
      <c r="C4452" s="420" t="s">
        <v>4783</v>
      </c>
      <c r="D4452" s="421" t="s">
        <v>843</v>
      </c>
      <c r="E4452" s="422">
        <v>8.85</v>
      </c>
      <c r="F4452" s="422">
        <v>5.08</v>
      </c>
      <c r="G4452" s="422">
        <v>13.93</v>
      </c>
    </row>
    <row r="4453" spans="1:7" ht="45">
      <c r="A4453" s="536" t="s">
        <v>8015</v>
      </c>
      <c r="B4453" s="419">
        <v>103980</v>
      </c>
      <c r="C4453" s="420" t="s">
        <v>5360</v>
      </c>
      <c r="D4453" s="421" t="s">
        <v>843</v>
      </c>
      <c r="E4453" s="422">
        <v>10.41</v>
      </c>
      <c r="F4453" s="422">
        <v>9.32</v>
      </c>
      <c r="G4453" s="422">
        <v>19.73</v>
      </c>
    </row>
    <row r="4454" spans="1:7" ht="45">
      <c r="A4454" s="536" t="s">
        <v>8015</v>
      </c>
      <c r="B4454" s="419">
        <v>89501</v>
      </c>
      <c r="C4454" s="420" t="s">
        <v>4787</v>
      </c>
      <c r="D4454" s="421" t="s">
        <v>843</v>
      </c>
      <c r="E4454" s="422">
        <v>9.4700000000000006</v>
      </c>
      <c r="F4454" s="422">
        <v>6.18</v>
      </c>
      <c r="G4454" s="422">
        <v>15.65</v>
      </c>
    </row>
    <row r="4455" spans="1:7" ht="45">
      <c r="A4455" s="536" t="s">
        <v>8015</v>
      </c>
      <c r="B4455" s="419">
        <v>103984</v>
      </c>
      <c r="C4455" s="420" t="s">
        <v>5364</v>
      </c>
      <c r="D4455" s="421" t="s">
        <v>843</v>
      </c>
      <c r="E4455" s="422">
        <v>11.32</v>
      </c>
      <c r="F4455" s="422">
        <v>11.14</v>
      </c>
      <c r="G4455" s="422">
        <v>22.46</v>
      </c>
    </row>
    <row r="4456" spans="1:7" ht="45">
      <c r="A4456" s="536" t="s">
        <v>8015</v>
      </c>
      <c r="B4456" s="419">
        <v>89505</v>
      </c>
      <c r="C4456" s="420" t="s">
        <v>4791</v>
      </c>
      <c r="D4456" s="421" t="s">
        <v>843</v>
      </c>
      <c r="E4456" s="422">
        <v>31.109999999999996</v>
      </c>
      <c r="F4456" s="422">
        <v>7.3</v>
      </c>
      <c r="G4456" s="422">
        <v>38.409999999999997</v>
      </c>
    </row>
    <row r="4457" spans="1:7" ht="45">
      <c r="A4457" s="536" t="s">
        <v>8015</v>
      </c>
      <c r="B4457" s="419">
        <v>89513</v>
      </c>
      <c r="C4457" s="420" t="s">
        <v>4795</v>
      </c>
      <c r="D4457" s="421" t="s">
        <v>843</v>
      </c>
      <c r="E4457" s="422">
        <v>81.28</v>
      </c>
      <c r="F4457" s="422">
        <v>8.9700000000000006</v>
      </c>
      <c r="G4457" s="422">
        <v>90.25</v>
      </c>
    </row>
    <row r="4458" spans="1:7" ht="45">
      <c r="A4458" s="536" t="s">
        <v>8015</v>
      </c>
      <c r="B4458" s="419">
        <v>89521</v>
      </c>
      <c r="C4458" s="420" t="s">
        <v>4803</v>
      </c>
      <c r="D4458" s="421" t="s">
        <v>843</v>
      </c>
      <c r="E4458" s="422">
        <v>97.29</v>
      </c>
      <c r="F4458" s="422">
        <v>10.050000000000001</v>
      </c>
      <c r="G4458" s="422">
        <v>107.34</v>
      </c>
    </row>
    <row r="4459" spans="1:7" ht="45">
      <c r="A4459" s="536" t="s">
        <v>8015</v>
      </c>
      <c r="B4459" s="419">
        <v>103955</v>
      </c>
      <c r="C4459" s="420" t="s">
        <v>5344</v>
      </c>
      <c r="D4459" s="421" t="s">
        <v>843</v>
      </c>
      <c r="E4459" s="422">
        <v>5.56</v>
      </c>
      <c r="F4459" s="422">
        <v>6.13</v>
      </c>
      <c r="G4459" s="422">
        <v>11.69</v>
      </c>
    </row>
    <row r="4460" spans="1:7" ht="45">
      <c r="A4460" s="536" t="s">
        <v>8015</v>
      </c>
      <c r="B4460" s="419">
        <v>103950</v>
      </c>
      <c r="C4460" s="420" t="s">
        <v>5339</v>
      </c>
      <c r="D4460" s="421" t="s">
        <v>843</v>
      </c>
      <c r="E4460" s="422">
        <v>5.8199999999999994</v>
      </c>
      <c r="F4460" s="422">
        <v>6.87</v>
      </c>
      <c r="G4460" s="422">
        <v>12.69</v>
      </c>
    </row>
    <row r="4461" spans="1:7" ht="45">
      <c r="A4461" s="536" t="s">
        <v>8015</v>
      </c>
      <c r="B4461" s="419">
        <v>103974</v>
      </c>
      <c r="C4461" s="420" t="s">
        <v>5357</v>
      </c>
      <c r="D4461" s="421" t="s">
        <v>843</v>
      </c>
      <c r="E4461" s="422">
        <v>7.12</v>
      </c>
      <c r="F4461" s="422">
        <v>3.79</v>
      </c>
      <c r="G4461" s="422">
        <v>10.91</v>
      </c>
    </row>
    <row r="4462" spans="1:7" ht="45">
      <c r="A4462" s="536" t="s">
        <v>8015</v>
      </c>
      <c r="B4462" s="419">
        <v>103956</v>
      </c>
      <c r="C4462" s="420" t="s">
        <v>5345</v>
      </c>
      <c r="D4462" s="421" t="s">
        <v>843</v>
      </c>
      <c r="E4462" s="422">
        <v>8.379999999999999</v>
      </c>
      <c r="F4462" s="422">
        <v>7.23</v>
      </c>
      <c r="G4462" s="422">
        <v>15.61</v>
      </c>
    </row>
    <row r="4463" spans="1:7" ht="45">
      <c r="A4463" s="536" t="s">
        <v>8015</v>
      </c>
      <c r="B4463" s="419">
        <v>103951</v>
      </c>
      <c r="C4463" s="420" t="s">
        <v>5340</v>
      </c>
      <c r="D4463" s="421" t="s">
        <v>843</v>
      </c>
      <c r="E4463" s="422">
        <v>8.7099999999999991</v>
      </c>
      <c r="F4463" s="422">
        <v>8.08</v>
      </c>
      <c r="G4463" s="422">
        <v>16.79</v>
      </c>
    </row>
    <row r="4464" spans="1:7" ht="45">
      <c r="A4464" s="536" t="s">
        <v>8015</v>
      </c>
      <c r="B4464" s="419">
        <v>89374</v>
      </c>
      <c r="C4464" s="420" t="s">
        <v>4711</v>
      </c>
      <c r="D4464" s="421" t="s">
        <v>843</v>
      </c>
      <c r="E4464" s="422">
        <v>6.6499999999999986</v>
      </c>
      <c r="F4464" s="422">
        <v>3.89</v>
      </c>
      <c r="G4464" s="422">
        <v>10.54</v>
      </c>
    </row>
    <row r="4465" spans="1:7" ht="45">
      <c r="A4465" s="536" t="s">
        <v>8015</v>
      </c>
      <c r="B4465" s="419">
        <v>89427</v>
      </c>
      <c r="C4465" s="420" t="s">
        <v>4757</v>
      </c>
      <c r="D4465" s="421" t="s">
        <v>843</v>
      </c>
      <c r="E4465" s="422">
        <v>8.06</v>
      </c>
      <c r="F4465" s="422">
        <v>4.08</v>
      </c>
      <c r="G4465" s="422">
        <v>12.14</v>
      </c>
    </row>
    <row r="4466" spans="1:7" ht="45">
      <c r="A4466" s="536" t="s">
        <v>8015</v>
      </c>
      <c r="B4466" s="419">
        <v>89381</v>
      </c>
      <c r="C4466" s="420" t="s">
        <v>4717</v>
      </c>
      <c r="D4466" s="421" t="s">
        <v>843</v>
      </c>
      <c r="E4466" s="422">
        <v>8.24</v>
      </c>
      <c r="F4466" s="422">
        <v>4.57</v>
      </c>
      <c r="G4466" s="422">
        <v>12.81</v>
      </c>
    </row>
    <row r="4467" spans="1:7" ht="45">
      <c r="A4467" s="536" t="s">
        <v>8015</v>
      </c>
      <c r="B4467" s="419">
        <v>95237</v>
      </c>
      <c r="C4467" s="420" t="s">
        <v>5197</v>
      </c>
      <c r="D4467" s="421" t="s">
        <v>843</v>
      </c>
      <c r="E4467" s="422">
        <v>17.809999999999999</v>
      </c>
      <c r="F4467" s="422">
        <v>4.82</v>
      </c>
      <c r="G4467" s="422">
        <v>22.63</v>
      </c>
    </row>
    <row r="4468" spans="1:7" ht="45">
      <c r="A4468" s="536" t="s">
        <v>8015</v>
      </c>
      <c r="B4468" s="419">
        <v>89979</v>
      </c>
      <c r="C4468" s="420" t="s">
        <v>5084</v>
      </c>
      <c r="D4468" s="421" t="s">
        <v>843</v>
      </c>
      <c r="E4468" s="422">
        <v>18.03</v>
      </c>
      <c r="F4468" s="422">
        <v>5.38</v>
      </c>
      <c r="G4468" s="422">
        <v>23.41</v>
      </c>
    </row>
    <row r="4469" spans="1:7" ht="45">
      <c r="A4469" s="536" t="s">
        <v>8015</v>
      </c>
      <c r="B4469" s="419">
        <v>89564</v>
      </c>
      <c r="C4469" s="420" t="s">
        <v>4840</v>
      </c>
      <c r="D4469" s="421" t="s">
        <v>843</v>
      </c>
      <c r="E4469" s="422">
        <v>11.65</v>
      </c>
      <c r="F4469" s="422">
        <v>3.06</v>
      </c>
      <c r="G4469" s="422">
        <v>14.71</v>
      </c>
    </row>
    <row r="4470" spans="1:7" ht="45">
      <c r="A4470" s="536" t="s">
        <v>8015</v>
      </c>
      <c r="B4470" s="419">
        <v>103991</v>
      </c>
      <c r="C4470" s="420" t="s">
        <v>8021</v>
      </c>
      <c r="D4470" s="421" t="s">
        <v>843</v>
      </c>
      <c r="E4470" s="422">
        <v>12.629999999999999</v>
      </c>
      <c r="F4470" s="422">
        <v>5.73</v>
      </c>
      <c r="G4470" s="422">
        <v>18.36</v>
      </c>
    </row>
    <row r="4471" spans="1:7" ht="45">
      <c r="A4471" s="536" t="s">
        <v>8015</v>
      </c>
      <c r="B4471" s="419">
        <v>89593</v>
      </c>
      <c r="C4471" s="420" t="s">
        <v>4863</v>
      </c>
      <c r="D4471" s="421" t="s">
        <v>843</v>
      </c>
      <c r="E4471" s="422">
        <v>19.03</v>
      </c>
      <c r="F4471" s="422">
        <v>3.56</v>
      </c>
      <c r="G4471" s="422">
        <v>22.59</v>
      </c>
    </row>
    <row r="4472" spans="1:7" ht="45">
      <c r="A4472" s="536" t="s">
        <v>8015</v>
      </c>
      <c r="B4472" s="419">
        <v>104000</v>
      </c>
      <c r="C4472" s="420" t="s">
        <v>8022</v>
      </c>
      <c r="D4472" s="421" t="s">
        <v>843</v>
      </c>
      <c r="E4472" s="422">
        <v>20.36</v>
      </c>
      <c r="F4472" s="422">
        <v>6.51</v>
      </c>
      <c r="G4472" s="422">
        <v>26.87</v>
      </c>
    </row>
    <row r="4473" spans="1:7" ht="45">
      <c r="A4473" s="536" t="s">
        <v>8015</v>
      </c>
      <c r="B4473" s="419">
        <v>89418</v>
      </c>
      <c r="C4473" s="420" t="s">
        <v>4750</v>
      </c>
      <c r="D4473" s="421" t="s">
        <v>843</v>
      </c>
      <c r="E4473" s="422">
        <v>11.180000000000001</v>
      </c>
      <c r="F4473" s="422">
        <v>3.78</v>
      </c>
      <c r="G4473" s="422">
        <v>14.96</v>
      </c>
    </row>
    <row r="4474" spans="1:7" ht="45">
      <c r="A4474" s="536" t="s">
        <v>8015</v>
      </c>
      <c r="B4474" s="419">
        <v>89372</v>
      </c>
      <c r="C4474" s="420" t="s">
        <v>4709</v>
      </c>
      <c r="D4474" s="421" t="s">
        <v>843</v>
      </c>
      <c r="E4474" s="422">
        <v>11.34</v>
      </c>
      <c r="F4474" s="422">
        <v>4.2300000000000004</v>
      </c>
      <c r="G4474" s="422">
        <v>15.57</v>
      </c>
    </row>
    <row r="4475" spans="1:7" ht="45">
      <c r="A4475" s="536" t="s">
        <v>8015</v>
      </c>
      <c r="B4475" s="419">
        <v>89530</v>
      </c>
      <c r="C4475" s="420" t="s">
        <v>4812</v>
      </c>
      <c r="D4475" s="421" t="s">
        <v>843</v>
      </c>
      <c r="E4475" s="422">
        <v>12.42</v>
      </c>
      <c r="F4475" s="422">
        <v>2.27</v>
      </c>
      <c r="G4475" s="422">
        <v>14.69</v>
      </c>
    </row>
    <row r="4476" spans="1:7" ht="45">
      <c r="A4476" s="536" t="s">
        <v>8015</v>
      </c>
      <c r="B4476" s="419">
        <v>89425</v>
      </c>
      <c r="C4476" s="420" t="s">
        <v>4755</v>
      </c>
      <c r="D4476" s="421" t="s">
        <v>843</v>
      </c>
      <c r="E4476" s="422">
        <v>13.200000000000001</v>
      </c>
      <c r="F4476" s="422">
        <v>4.4000000000000004</v>
      </c>
      <c r="G4476" s="422">
        <v>17.600000000000001</v>
      </c>
    </row>
    <row r="4477" spans="1:7" ht="45">
      <c r="A4477" s="536" t="s">
        <v>8015</v>
      </c>
      <c r="B4477" s="419">
        <v>89379</v>
      </c>
      <c r="C4477" s="420" t="s">
        <v>2127</v>
      </c>
      <c r="D4477" s="421" t="s">
        <v>843</v>
      </c>
      <c r="E4477" s="422">
        <v>13.399999999999999</v>
      </c>
      <c r="F4477" s="422">
        <v>4.91</v>
      </c>
      <c r="G4477" s="422">
        <v>18.309999999999999</v>
      </c>
    </row>
    <row r="4478" spans="1:7" ht="45">
      <c r="A4478" s="536" t="s">
        <v>8015</v>
      </c>
      <c r="B4478" s="419">
        <v>89542</v>
      </c>
      <c r="C4478" s="420" t="s">
        <v>4819</v>
      </c>
      <c r="D4478" s="421" t="s">
        <v>843</v>
      </c>
      <c r="E4478" s="422">
        <v>21.099999999999998</v>
      </c>
      <c r="F4478" s="422">
        <v>2.78</v>
      </c>
      <c r="G4478" s="422">
        <v>23.88</v>
      </c>
    </row>
    <row r="4479" spans="1:7" ht="45">
      <c r="A4479" s="536" t="s">
        <v>8015</v>
      </c>
      <c r="B4479" s="419">
        <v>89432</v>
      </c>
      <c r="C4479" s="420" t="s">
        <v>4762</v>
      </c>
      <c r="D4479" s="421" t="s">
        <v>843</v>
      </c>
      <c r="E4479" s="422">
        <v>22.009999999999998</v>
      </c>
      <c r="F4479" s="422">
        <v>5.24</v>
      </c>
      <c r="G4479" s="422">
        <v>27.25</v>
      </c>
    </row>
    <row r="4480" spans="1:7" ht="45">
      <c r="A4480" s="536" t="s">
        <v>8015</v>
      </c>
      <c r="B4480" s="419">
        <v>89387</v>
      </c>
      <c r="C4480" s="420" t="s">
        <v>4723</v>
      </c>
      <c r="D4480" s="421" t="s">
        <v>843</v>
      </c>
      <c r="E4480" s="422">
        <v>22.25</v>
      </c>
      <c r="F4480" s="422">
        <v>5.85</v>
      </c>
      <c r="G4480" s="422">
        <v>28.1</v>
      </c>
    </row>
    <row r="4481" spans="1:7" ht="45">
      <c r="A4481" s="536" t="s">
        <v>8015</v>
      </c>
      <c r="B4481" s="419">
        <v>89560</v>
      </c>
      <c r="C4481" s="420" t="s">
        <v>4836</v>
      </c>
      <c r="D4481" s="421" t="s">
        <v>843</v>
      </c>
      <c r="E4481" s="422">
        <v>27.14</v>
      </c>
      <c r="F4481" s="422">
        <v>3.37</v>
      </c>
      <c r="G4481" s="422">
        <v>30.51</v>
      </c>
    </row>
    <row r="4482" spans="1:7" ht="45">
      <c r="A4482" s="536" t="s">
        <v>8015</v>
      </c>
      <c r="B4482" s="419">
        <v>104159</v>
      </c>
      <c r="C4482" s="420" t="s">
        <v>8023</v>
      </c>
      <c r="D4482" s="421" t="s">
        <v>843</v>
      </c>
      <c r="E4482" s="422">
        <v>28.199999999999996</v>
      </c>
      <c r="F4482" s="422">
        <v>6.21</v>
      </c>
      <c r="G4482" s="422">
        <v>34.409999999999997</v>
      </c>
    </row>
    <row r="4483" spans="1:7" ht="45">
      <c r="A4483" s="536" t="s">
        <v>8015</v>
      </c>
      <c r="B4483" s="419">
        <v>89577</v>
      </c>
      <c r="C4483" s="420" t="s">
        <v>4852</v>
      </c>
      <c r="D4483" s="421" t="s">
        <v>843</v>
      </c>
      <c r="E4483" s="422">
        <v>28.619999999999997</v>
      </c>
      <c r="F4483" s="422">
        <v>4.0999999999999996</v>
      </c>
      <c r="G4483" s="422">
        <v>32.72</v>
      </c>
    </row>
    <row r="4484" spans="1:7" ht="45">
      <c r="A4484" s="536" t="s">
        <v>8015</v>
      </c>
      <c r="B4484" s="419">
        <v>103996</v>
      </c>
      <c r="C4484" s="420" t="s">
        <v>5372</v>
      </c>
      <c r="D4484" s="421" t="s">
        <v>843</v>
      </c>
      <c r="E4484" s="422">
        <v>29.869999999999997</v>
      </c>
      <c r="F4484" s="422">
        <v>7.42</v>
      </c>
      <c r="G4484" s="422">
        <v>37.29</v>
      </c>
    </row>
    <row r="4485" spans="1:7" ht="45">
      <c r="A4485" s="536" t="s">
        <v>8015</v>
      </c>
      <c r="B4485" s="419">
        <v>89598</v>
      </c>
      <c r="C4485" s="420" t="s">
        <v>4868</v>
      </c>
      <c r="D4485" s="421" t="s">
        <v>843</v>
      </c>
      <c r="E4485" s="422">
        <v>38.930000000000007</v>
      </c>
      <c r="F4485" s="422">
        <v>4.84</v>
      </c>
      <c r="G4485" s="422">
        <v>43.77</v>
      </c>
    </row>
    <row r="4486" spans="1:7" ht="45">
      <c r="A4486" s="536" t="s">
        <v>8015</v>
      </c>
      <c r="B4486" s="419">
        <v>89419</v>
      </c>
      <c r="C4486" s="420" t="s">
        <v>4751</v>
      </c>
      <c r="D4486" s="421" t="s">
        <v>843</v>
      </c>
      <c r="E4486" s="422">
        <v>3.71</v>
      </c>
      <c r="F4486" s="422">
        <v>4.08</v>
      </c>
      <c r="G4486" s="422">
        <v>7.79</v>
      </c>
    </row>
    <row r="4487" spans="1:7" ht="45">
      <c r="A4487" s="536" t="s">
        <v>8015</v>
      </c>
      <c r="B4487" s="419">
        <v>89373</v>
      </c>
      <c r="C4487" s="420" t="s">
        <v>4710</v>
      </c>
      <c r="D4487" s="421" t="s">
        <v>843</v>
      </c>
      <c r="E4487" s="422">
        <v>3.8800000000000008</v>
      </c>
      <c r="F4487" s="422">
        <v>4.58</v>
      </c>
      <c r="G4487" s="422">
        <v>8.4600000000000009</v>
      </c>
    </row>
    <row r="4488" spans="1:7" ht="45">
      <c r="A4488" s="536" t="s">
        <v>8015</v>
      </c>
      <c r="B4488" s="419">
        <v>89532</v>
      </c>
      <c r="C4488" s="420" t="s">
        <v>4814</v>
      </c>
      <c r="D4488" s="421" t="s">
        <v>843</v>
      </c>
      <c r="E4488" s="422">
        <v>4.9399999999999995</v>
      </c>
      <c r="F4488" s="422">
        <v>2.5299999999999998</v>
      </c>
      <c r="G4488" s="422">
        <v>7.47</v>
      </c>
    </row>
    <row r="4489" spans="1:7" ht="45">
      <c r="A4489" s="536" t="s">
        <v>8015</v>
      </c>
      <c r="B4489" s="419">
        <v>89426</v>
      </c>
      <c r="C4489" s="420" t="s">
        <v>4756</v>
      </c>
      <c r="D4489" s="421" t="s">
        <v>843</v>
      </c>
      <c r="E4489" s="422">
        <v>5.7899999999999991</v>
      </c>
      <c r="F4489" s="422">
        <v>4.82</v>
      </c>
      <c r="G4489" s="422">
        <v>10.61</v>
      </c>
    </row>
    <row r="4490" spans="1:7" ht="45">
      <c r="A4490" s="536" t="s">
        <v>8015</v>
      </c>
      <c r="B4490" s="419">
        <v>89380</v>
      </c>
      <c r="C4490" s="420" t="s">
        <v>4716</v>
      </c>
      <c r="D4490" s="421" t="s">
        <v>843</v>
      </c>
      <c r="E4490" s="422">
        <v>6.0100000000000007</v>
      </c>
      <c r="F4490" s="422">
        <v>5.38</v>
      </c>
      <c r="G4490" s="422">
        <v>11.39</v>
      </c>
    </row>
    <row r="4491" spans="1:7" ht="45">
      <c r="A4491" s="536" t="s">
        <v>8015</v>
      </c>
      <c r="B4491" s="419">
        <v>89562</v>
      </c>
      <c r="C4491" s="420" t="s">
        <v>4838</v>
      </c>
      <c r="D4491" s="421" t="s">
        <v>843</v>
      </c>
      <c r="E4491" s="422">
        <v>7.41</v>
      </c>
      <c r="F4491" s="422">
        <v>3.06</v>
      </c>
      <c r="G4491" s="422">
        <v>10.47</v>
      </c>
    </row>
    <row r="4492" spans="1:7" ht="45">
      <c r="A4492" s="536" t="s">
        <v>8015</v>
      </c>
      <c r="B4492" s="419">
        <v>89433</v>
      </c>
      <c r="C4492" s="420" t="s">
        <v>4763</v>
      </c>
      <c r="D4492" s="421" t="s">
        <v>843</v>
      </c>
      <c r="E4492" s="422">
        <v>8.3899999999999988</v>
      </c>
      <c r="F4492" s="422">
        <v>5.73</v>
      </c>
      <c r="G4492" s="422">
        <v>14.12</v>
      </c>
    </row>
    <row r="4493" spans="1:7" ht="45">
      <c r="A4493" s="536" t="s">
        <v>8015</v>
      </c>
      <c r="B4493" s="419">
        <v>89579</v>
      </c>
      <c r="C4493" s="420" t="s">
        <v>4853</v>
      </c>
      <c r="D4493" s="421" t="s">
        <v>843</v>
      </c>
      <c r="E4493" s="422">
        <v>8.5300000000000011</v>
      </c>
      <c r="F4493" s="422">
        <v>3.18</v>
      </c>
      <c r="G4493" s="422">
        <v>11.71</v>
      </c>
    </row>
    <row r="4494" spans="1:7" ht="45">
      <c r="A4494" s="536" t="s">
        <v>8015</v>
      </c>
      <c r="B4494" s="419">
        <v>103998</v>
      </c>
      <c r="C4494" s="420" t="s">
        <v>5374</v>
      </c>
      <c r="D4494" s="421" t="s">
        <v>843</v>
      </c>
      <c r="E4494" s="422">
        <v>9.5499999999999989</v>
      </c>
      <c r="F4494" s="422">
        <v>5.9</v>
      </c>
      <c r="G4494" s="422">
        <v>15.45</v>
      </c>
    </row>
    <row r="4495" spans="1:7" ht="45">
      <c r="A4495" s="536" t="s">
        <v>8015</v>
      </c>
      <c r="B4495" s="419">
        <v>89605</v>
      </c>
      <c r="C4495" s="420" t="s">
        <v>4871</v>
      </c>
      <c r="D4495" s="421" t="s">
        <v>843</v>
      </c>
      <c r="E4495" s="422">
        <v>15.5</v>
      </c>
      <c r="F4495" s="422">
        <v>4.47</v>
      </c>
      <c r="G4495" s="422">
        <v>19.97</v>
      </c>
    </row>
    <row r="4496" spans="1:7" ht="45">
      <c r="A4496" s="536" t="s">
        <v>8015</v>
      </c>
      <c r="B4496" s="419">
        <v>89981</v>
      </c>
      <c r="C4496" s="420" t="s">
        <v>5085</v>
      </c>
      <c r="D4496" s="421" t="s">
        <v>843</v>
      </c>
      <c r="E4496" s="422">
        <v>16.959999999999997</v>
      </c>
      <c r="F4496" s="422">
        <v>2.5299999999999998</v>
      </c>
      <c r="G4496" s="422">
        <v>19.489999999999998</v>
      </c>
    </row>
    <row r="4497" spans="1:7" ht="45">
      <c r="A4497" s="536" t="s">
        <v>8015</v>
      </c>
      <c r="B4497" s="419">
        <v>89385</v>
      </c>
      <c r="C4497" s="420" t="s">
        <v>4721</v>
      </c>
      <c r="D4497" s="421" t="s">
        <v>843</v>
      </c>
      <c r="E4497" s="422">
        <v>3.99</v>
      </c>
      <c r="F4497" s="422">
        <v>4.57</v>
      </c>
      <c r="G4497" s="422">
        <v>8.56</v>
      </c>
    </row>
    <row r="4498" spans="1:7" ht="45">
      <c r="A4498" s="536" t="s">
        <v>8015</v>
      </c>
      <c r="B4498" s="419">
        <v>89551</v>
      </c>
      <c r="C4498" s="420" t="s">
        <v>4827</v>
      </c>
      <c r="D4498" s="421" t="s">
        <v>843</v>
      </c>
      <c r="E4498" s="422">
        <v>6.1000000000000005</v>
      </c>
      <c r="F4498" s="422">
        <v>2.54</v>
      </c>
      <c r="G4498" s="422">
        <v>8.64</v>
      </c>
    </row>
    <row r="4499" spans="1:7" ht="45">
      <c r="A4499" s="536" t="s">
        <v>8015</v>
      </c>
      <c r="B4499" s="419">
        <v>89434</v>
      </c>
      <c r="C4499" s="420" t="s">
        <v>4764</v>
      </c>
      <c r="D4499" s="421" t="s">
        <v>843</v>
      </c>
      <c r="E4499" s="422">
        <v>6.9599999999999991</v>
      </c>
      <c r="F4499" s="422">
        <v>4.82</v>
      </c>
      <c r="G4499" s="422">
        <v>11.78</v>
      </c>
    </row>
    <row r="4500" spans="1:7" ht="45">
      <c r="A4500" s="536" t="s">
        <v>8015</v>
      </c>
      <c r="B4500" s="419">
        <v>89389</v>
      </c>
      <c r="C4500" s="420" t="s">
        <v>4724</v>
      </c>
      <c r="D4500" s="421" t="s">
        <v>843</v>
      </c>
      <c r="E4500" s="422">
        <v>7.1800000000000006</v>
      </c>
      <c r="F4500" s="422">
        <v>5.38</v>
      </c>
      <c r="G4500" s="422">
        <v>12.56</v>
      </c>
    </row>
    <row r="4501" spans="1:7" ht="45">
      <c r="A4501" s="536" t="s">
        <v>8015</v>
      </c>
      <c r="B4501" s="419">
        <v>89417</v>
      </c>
      <c r="C4501" s="420" t="s">
        <v>4749</v>
      </c>
      <c r="D4501" s="421" t="s">
        <v>843</v>
      </c>
      <c r="E4501" s="422">
        <v>2.8899999999999997</v>
      </c>
      <c r="F4501" s="422">
        <v>3.79</v>
      </c>
      <c r="G4501" s="422">
        <v>6.68</v>
      </c>
    </row>
    <row r="4502" spans="1:7" ht="45">
      <c r="A4502" s="536" t="s">
        <v>8015</v>
      </c>
      <c r="B4502" s="419">
        <v>89371</v>
      </c>
      <c r="C4502" s="420" t="s">
        <v>4708</v>
      </c>
      <c r="D4502" s="421" t="s">
        <v>843</v>
      </c>
      <c r="E4502" s="422">
        <v>3.0599999999999996</v>
      </c>
      <c r="F4502" s="422">
        <v>4.2300000000000004</v>
      </c>
      <c r="G4502" s="422">
        <v>7.29</v>
      </c>
    </row>
    <row r="4503" spans="1:7" ht="45">
      <c r="A4503" s="536" t="s">
        <v>8015</v>
      </c>
      <c r="B4503" s="419">
        <v>89528</v>
      </c>
      <c r="C4503" s="420" t="s">
        <v>4810</v>
      </c>
      <c r="D4503" s="421" t="s">
        <v>843</v>
      </c>
      <c r="E4503" s="422">
        <v>2.7100000000000004</v>
      </c>
      <c r="F4503" s="422">
        <v>2.27</v>
      </c>
      <c r="G4503" s="422">
        <v>4.9800000000000004</v>
      </c>
    </row>
    <row r="4504" spans="1:7" ht="45">
      <c r="A4504" s="536" t="s">
        <v>8015</v>
      </c>
      <c r="B4504" s="419">
        <v>89424</v>
      </c>
      <c r="C4504" s="420" t="s">
        <v>4754</v>
      </c>
      <c r="D4504" s="421" t="s">
        <v>843</v>
      </c>
      <c r="E4504" s="422">
        <v>3.4899999999999993</v>
      </c>
      <c r="F4504" s="422">
        <v>4.4000000000000004</v>
      </c>
      <c r="G4504" s="422">
        <v>7.89</v>
      </c>
    </row>
    <row r="4505" spans="1:7" ht="45">
      <c r="A4505" s="536" t="s">
        <v>8015</v>
      </c>
      <c r="B4505" s="419">
        <v>89378</v>
      </c>
      <c r="C4505" s="420" t="s">
        <v>4715</v>
      </c>
      <c r="D4505" s="421" t="s">
        <v>843</v>
      </c>
      <c r="E4505" s="422">
        <v>3.6999999999999993</v>
      </c>
      <c r="F4505" s="422">
        <v>4.9000000000000004</v>
      </c>
      <c r="G4505" s="422">
        <v>8.6</v>
      </c>
    </row>
    <row r="4506" spans="1:7" ht="45">
      <c r="A4506" s="536" t="s">
        <v>8015</v>
      </c>
      <c r="B4506" s="419">
        <v>89541</v>
      </c>
      <c r="C4506" s="420" t="s">
        <v>4818</v>
      </c>
      <c r="D4506" s="421" t="s">
        <v>843</v>
      </c>
      <c r="E4506" s="422">
        <v>4.3099999999999996</v>
      </c>
      <c r="F4506" s="422">
        <v>2.79</v>
      </c>
      <c r="G4506" s="422">
        <v>7.1</v>
      </c>
    </row>
    <row r="4507" spans="1:7" ht="45">
      <c r="A4507" s="536" t="s">
        <v>8015</v>
      </c>
      <c r="B4507" s="419">
        <v>89431</v>
      </c>
      <c r="C4507" s="420" t="s">
        <v>4761</v>
      </c>
      <c r="D4507" s="421" t="s">
        <v>843</v>
      </c>
      <c r="E4507" s="422">
        <v>5.23</v>
      </c>
      <c r="F4507" s="422">
        <v>5.24</v>
      </c>
      <c r="G4507" s="422">
        <v>10.47</v>
      </c>
    </row>
    <row r="4508" spans="1:7" ht="45">
      <c r="A4508" s="536" t="s">
        <v>8015</v>
      </c>
      <c r="B4508" s="419">
        <v>89386</v>
      </c>
      <c r="C4508" s="420" t="s">
        <v>4722</v>
      </c>
      <c r="D4508" s="421" t="s">
        <v>843</v>
      </c>
      <c r="E4508" s="422">
        <v>5.46</v>
      </c>
      <c r="F4508" s="422">
        <v>5.86</v>
      </c>
      <c r="G4508" s="422">
        <v>11.32</v>
      </c>
    </row>
    <row r="4509" spans="1:7" ht="45">
      <c r="A4509" s="536" t="s">
        <v>8015</v>
      </c>
      <c r="B4509" s="419">
        <v>89558</v>
      </c>
      <c r="C4509" s="420" t="s">
        <v>4834</v>
      </c>
      <c r="D4509" s="421" t="s">
        <v>843</v>
      </c>
      <c r="E4509" s="422">
        <v>6.8600000000000012</v>
      </c>
      <c r="F4509" s="422">
        <v>3.36</v>
      </c>
      <c r="G4509" s="422">
        <v>10.220000000000001</v>
      </c>
    </row>
    <row r="4510" spans="1:7" ht="45">
      <c r="A4510" s="536" t="s">
        <v>8015</v>
      </c>
      <c r="B4510" s="419">
        <v>103988</v>
      </c>
      <c r="C4510" s="420" t="s">
        <v>5368</v>
      </c>
      <c r="D4510" s="421" t="s">
        <v>843</v>
      </c>
      <c r="E4510" s="422">
        <v>7.919999999999999</v>
      </c>
      <c r="F4510" s="422">
        <v>6.2</v>
      </c>
      <c r="G4510" s="422">
        <v>14.12</v>
      </c>
    </row>
    <row r="4511" spans="1:7" ht="45">
      <c r="A4511" s="536" t="s">
        <v>8015</v>
      </c>
      <c r="B4511" s="419">
        <v>89575</v>
      </c>
      <c r="C4511" s="420" t="s">
        <v>4851</v>
      </c>
      <c r="D4511" s="421" t="s">
        <v>843</v>
      </c>
      <c r="E4511" s="422">
        <v>8.2200000000000006</v>
      </c>
      <c r="F4511" s="422">
        <v>4.0999999999999996</v>
      </c>
      <c r="G4511" s="422">
        <v>12.32</v>
      </c>
    </row>
    <row r="4512" spans="1:7" ht="45">
      <c r="A4512" s="536" t="s">
        <v>8015</v>
      </c>
      <c r="B4512" s="419">
        <v>103995</v>
      </c>
      <c r="C4512" s="420" t="s">
        <v>5371</v>
      </c>
      <c r="D4512" s="421" t="s">
        <v>843</v>
      </c>
      <c r="E4512" s="422">
        <v>9.4700000000000006</v>
      </c>
      <c r="F4512" s="422">
        <v>7.42</v>
      </c>
      <c r="G4512" s="422">
        <v>16.89</v>
      </c>
    </row>
    <row r="4513" spans="1:7" ht="45">
      <c r="A4513" s="536" t="s">
        <v>8015</v>
      </c>
      <c r="B4513" s="419">
        <v>89597</v>
      </c>
      <c r="C4513" s="420" t="s">
        <v>4867</v>
      </c>
      <c r="D4513" s="421" t="s">
        <v>843</v>
      </c>
      <c r="E4513" s="422">
        <v>17.090000000000003</v>
      </c>
      <c r="F4513" s="422">
        <v>4.8499999999999996</v>
      </c>
      <c r="G4513" s="422">
        <v>21.94</v>
      </c>
    </row>
    <row r="4514" spans="1:7" ht="45">
      <c r="A4514" s="536" t="s">
        <v>8015</v>
      </c>
      <c r="B4514" s="419">
        <v>89611</v>
      </c>
      <c r="C4514" s="420" t="s">
        <v>4874</v>
      </c>
      <c r="D4514" s="421" t="s">
        <v>843</v>
      </c>
      <c r="E4514" s="422">
        <v>24.709999999999997</v>
      </c>
      <c r="F4514" s="422">
        <v>5.94</v>
      </c>
      <c r="G4514" s="422">
        <v>30.65</v>
      </c>
    </row>
    <row r="4515" spans="1:7" ht="45">
      <c r="A4515" s="536" t="s">
        <v>8015</v>
      </c>
      <c r="B4515" s="419">
        <v>89614</v>
      </c>
      <c r="C4515" s="420" t="s">
        <v>4876</v>
      </c>
      <c r="D4515" s="421" t="s">
        <v>843</v>
      </c>
      <c r="E4515" s="422">
        <v>47.02</v>
      </c>
      <c r="F4515" s="422">
        <v>6.69</v>
      </c>
      <c r="G4515" s="422">
        <v>53.71</v>
      </c>
    </row>
    <row r="4516" spans="1:7" ht="45">
      <c r="A4516" s="536" t="s">
        <v>8015</v>
      </c>
      <c r="B4516" s="419">
        <v>103975</v>
      </c>
      <c r="C4516" s="420" t="s">
        <v>5358</v>
      </c>
      <c r="D4516" s="421" t="s">
        <v>843</v>
      </c>
      <c r="E4516" s="422">
        <v>12.360000000000001</v>
      </c>
      <c r="F4516" s="422">
        <v>5.92</v>
      </c>
      <c r="G4516" s="422">
        <v>18.28</v>
      </c>
    </row>
    <row r="4517" spans="1:7" ht="45">
      <c r="A4517" s="536" t="s">
        <v>8015</v>
      </c>
      <c r="B4517" s="419">
        <v>104007</v>
      </c>
      <c r="C4517" s="420" t="s">
        <v>5380</v>
      </c>
      <c r="D4517" s="421" t="s">
        <v>843</v>
      </c>
      <c r="E4517" s="422">
        <v>13.87</v>
      </c>
      <c r="F4517" s="422">
        <v>9.94</v>
      </c>
      <c r="G4517" s="422">
        <v>23.81</v>
      </c>
    </row>
    <row r="4518" spans="1:7" ht="45">
      <c r="A4518" s="536" t="s">
        <v>8015</v>
      </c>
      <c r="B4518" s="419">
        <v>103976</v>
      </c>
      <c r="C4518" s="420" t="s">
        <v>5359</v>
      </c>
      <c r="D4518" s="421" t="s">
        <v>843</v>
      </c>
      <c r="E4518" s="422">
        <v>18.48</v>
      </c>
      <c r="F4518" s="422">
        <v>6.91</v>
      </c>
      <c r="G4518" s="422">
        <v>25.39</v>
      </c>
    </row>
    <row r="4519" spans="1:7" ht="45">
      <c r="A4519" s="536" t="s">
        <v>8015</v>
      </c>
      <c r="B4519" s="419">
        <v>104008</v>
      </c>
      <c r="C4519" s="420" t="s">
        <v>5381</v>
      </c>
      <c r="D4519" s="421" t="s">
        <v>843</v>
      </c>
      <c r="E4519" s="422">
        <v>20.61</v>
      </c>
      <c r="F4519" s="422">
        <v>12.67</v>
      </c>
      <c r="G4519" s="422">
        <v>33.28</v>
      </c>
    </row>
    <row r="4520" spans="1:7" ht="45">
      <c r="A4520" s="536" t="s">
        <v>8015</v>
      </c>
      <c r="B4520" s="419">
        <v>89630</v>
      </c>
      <c r="C4520" s="420" t="s">
        <v>4889</v>
      </c>
      <c r="D4520" s="421" t="s">
        <v>843</v>
      </c>
      <c r="E4520" s="422">
        <v>46.39</v>
      </c>
      <c r="F4520" s="422">
        <v>10.1</v>
      </c>
      <c r="G4520" s="422">
        <v>56.49</v>
      </c>
    </row>
    <row r="4521" spans="1:7" ht="45">
      <c r="A4521" s="536" t="s">
        <v>8015</v>
      </c>
      <c r="B4521" s="419">
        <v>89632</v>
      </c>
      <c r="C4521" s="420" t="s">
        <v>4891</v>
      </c>
      <c r="D4521" s="421" t="s">
        <v>843</v>
      </c>
      <c r="E4521" s="422">
        <v>95.91</v>
      </c>
      <c r="F4521" s="422">
        <v>11.57</v>
      </c>
      <c r="G4521" s="422">
        <v>107.48</v>
      </c>
    </row>
    <row r="4522" spans="1:7" ht="45">
      <c r="A4522" s="536" t="s">
        <v>8015</v>
      </c>
      <c r="B4522" s="419">
        <v>89438</v>
      </c>
      <c r="C4522" s="420" t="s">
        <v>4768</v>
      </c>
      <c r="D4522" s="421" t="s">
        <v>843</v>
      </c>
      <c r="E4522" s="422">
        <v>4.9399999999999995</v>
      </c>
      <c r="F4522" s="422">
        <v>7.58</v>
      </c>
      <c r="G4522" s="422">
        <v>12.52</v>
      </c>
    </row>
    <row r="4523" spans="1:7" ht="45">
      <c r="A4523" s="536" t="s">
        <v>8015</v>
      </c>
      <c r="B4523" s="419">
        <v>89393</v>
      </c>
      <c r="C4523" s="420" t="s">
        <v>4728</v>
      </c>
      <c r="D4523" s="421" t="s">
        <v>843</v>
      </c>
      <c r="E4523" s="422">
        <v>5.26</v>
      </c>
      <c r="F4523" s="422">
        <v>8.49</v>
      </c>
      <c r="G4523" s="422">
        <v>13.75</v>
      </c>
    </row>
    <row r="4524" spans="1:7" ht="45">
      <c r="A4524" s="536" t="s">
        <v>8015</v>
      </c>
      <c r="B4524" s="419">
        <v>89617</v>
      </c>
      <c r="C4524" s="420" t="s">
        <v>4879</v>
      </c>
      <c r="D4524" s="421" t="s">
        <v>843</v>
      </c>
      <c r="E4524" s="422">
        <v>4.45</v>
      </c>
      <c r="F4524" s="422">
        <v>4.5599999999999996</v>
      </c>
      <c r="G4524" s="422">
        <v>9.01</v>
      </c>
    </row>
    <row r="4525" spans="1:7" ht="45">
      <c r="A4525" s="536" t="s">
        <v>8015</v>
      </c>
      <c r="B4525" s="419">
        <v>89440</v>
      </c>
      <c r="C4525" s="420" t="s">
        <v>4770</v>
      </c>
      <c r="D4525" s="421" t="s">
        <v>843</v>
      </c>
      <c r="E4525" s="422">
        <v>6</v>
      </c>
      <c r="F4525" s="422">
        <v>8.81</v>
      </c>
      <c r="G4525" s="422">
        <v>14.81</v>
      </c>
    </row>
    <row r="4526" spans="1:7" ht="45">
      <c r="A4526" s="536" t="s">
        <v>8015</v>
      </c>
      <c r="B4526" s="419">
        <v>89395</v>
      </c>
      <c r="C4526" s="420" t="s">
        <v>4730</v>
      </c>
      <c r="D4526" s="421" t="s">
        <v>843</v>
      </c>
      <c r="E4526" s="422">
        <v>6.3900000000000006</v>
      </c>
      <c r="F4526" s="422">
        <v>9.84</v>
      </c>
      <c r="G4526" s="422">
        <v>16.23</v>
      </c>
    </row>
    <row r="4527" spans="1:7" ht="45">
      <c r="A4527" s="536" t="s">
        <v>8015</v>
      </c>
      <c r="B4527" s="419">
        <v>89620</v>
      </c>
      <c r="C4527" s="420" t="s">
        <v>4880</v>
      </c>
      <c r="D4527" s="421" t="s">
        <v>843</v>
      </c>
      <c r="E4527" s="422">
        <v>7.6300000000000008</v>
      </c>
      <c r="F4527" s="422">
        <v>5.59</v>
      </c>
      <c r="G4527" s="422">
        <v>13.22</v>
      </c>
    </row>
    <row r="4528" spans="1:7" ht="45">
      <c r="A4528" s="536" t="s">
        <v>8015</v>
      </c>
      <c r="B4528" s="419">
        <v>89443</v>
      </c>
      <c r="C4528" s="420" t="s">
        <v>4772</v>
      </c>
      <c r="D4528" s="421" t="s">
        <v>843</v>
      </c>
      <c r="E4528" s="422">
        <v>9.44</v>
      </c>
      <c r="F4528" s="422">
        <v>10.49</v>
      </c>
      <c r="G4528" s="422">
        <v>19.93</v>
      </c>
    </row>
    <row r="4529" spans="1:7" ht="45">
      <c r="A4529" s="536" t="s">
        <v>8015</v>
      </c>
      <c r="B4529" s="419">
        <v>89398</v>
      </c>
      <c r="C4529" s="420" t="s">
        <v>4733</v>
      </c>
      <c r="D4529" s="421" t="s">
        <v>843</v>
      </c>
      <c r="E4529" s="422">
        <v>9.8899999999999988</v>
      </c>
      <c r="F4529" s="422">
        <v>11.74</v>
      </c>
      <c r="G4529" s="422">
        <v>21.63</v>
      </c>
    </row>
    <row r="4530" spans="1:7" ht="45">
      <c r="A4530" s="536" t="s">
        <v>8015</v>
      </c>
      <c r="B4530" s="419">
        <v>89623</v>
      </c>
      <c r="C4530" s="420" t="s">
        <v>4882</v>
      </c>
      <c r="D4530" s="421" t="s">
        <v>843</v>
      </c>
      <c r="E4530" s="422">
        <v>13.280000000000001</v>
      </c>
      <c r="F4530" s="422">
        <v>6.79</v>
      </c>
      <c r="G4530" s="422">
        <v>20.07</v>
      </c>
    </row>
    <row r="4531" spans="1:7" ht="45">
      <c r="A4531" s="536" t="s">
        <v>8015</v>
      </c>
      <c r="B4531" s="419">
        <v>104011</v>
      </c>
      <c r="C4531" s="420" t="s">
        <v>5383</v>
      </c>
      <c r="D4531" s="421" t="s">
        <v>843</v>
      </c>
      <c r="E4531" s="422">
        <v>15.350000000000001</v>
      </c>
      <c r="F4531" s="422">
        <v>12.43</v>
      </c>
      <c r="G4531" s="422">
        <v>27.78</v>
      </c>
    </row>
    <row r="4532" spans="1:7" ht="45">
      <c r="A4532" s="536" t="s">
        <v>8015</v>
      </c>
      <c r="B4532" s="419">
        <v>89625</v>
      </c>
      <c r="C4532" s="420" t="s">
        <v>4884</v>
      </c>
      <c r="D4532" s="421" t="s">
        <v>843</v>
      </c>
      <c r="E4532" s="422">
        <v>15.69</v>
      </c>
      <c r="F4532" s="422">
        <v>8.2200000000000006</v>
      </c>
      <c r="G4532" s="422">
        <v>23.91</v>
      </c>
    </row>
    <row r="4533" spans="1:7" ht="45">
      <c r="A4533" s="536" t="s">
        <v>8015</v>
      </c>
      <c r="B4533" s="419">
        <v>104004</v>
      </c>
      <c r="C4533" s="420" t="s">
        <v>5377</v>
      </c>
      <c r="D4533" s="421" t="s">
        <v>843</v>
      </c>
      <c r="E4533" s="422">
        <v>18.14</v>
      </c>
      <c r="F4533" s="422">
        <v>14.87</v>
      </c>
      <c r="G4533" s="422">
        <v>33.01</v>
      </c>
    </row>
    <row r="4534" spans="1:7" ht="45">
      <c r="A4534" s="536" t="s">
        <v>8015</v>
      </c>
      <c r="B4534" s="419">
        <v>89628</v>
      </c>
      <c r="C4534" s="420" t="s">
        <v>4887</v>
      </c>
      <c r="D4534" s="421" t="s">
        <v>843</v>
      </c>
      <c r="E4534" s="422">
        <v>35.71</v>
      </c>
      <c r="F4534" s="422">
        <v>9.7100000000000009</v>
      </c>
      <c r="G4534" s="422">
        <v>45.42</v>
      </c>
    </row>
    <row r="4535" spans="1:7" ht="45">
      <c r="A4535" s="536" t="s">
        <v>8015</v>
      </c>
      <c r="B4535" s="419">
        <v>89629</v>
      </c>
      <c r="C4535" s="420" t="s">
        <v>4888</v>
      </c>
      <c r="D4535" s="421" t="s">
        <v>843</v>
      </c>
      <c r="E4535" s="422">
        <v>61.86</v>
      </c>
      <c r="F4535" s="422">
        <v>11.94</v>
      </c>
      <c r="G4535" s="422">
        <v>73.8</v>
      </c>
    </row>
    <row r="4536" spans="1:7" ht="45">
      <c r="A4536" s="536" t="s">
        <v>8015</v>
      </c>
      <c r="B4536" s="419">
        <v>89631</v>
      </c>
      <c r="C4536" s="420" t="s">
        <v>4890</v>
      </c>
      <c r="D4536" s="421" t="s">
        <v>843</v>
      </c>
      <c r="E4536" s="422">
        <v>82.100000000000009</v>
      </c>
      <c r="F4536" s="422">
        <v>13.44</v>
      </c>
      <c r="G4536" s="422">
        <v>95.54</v>
      </c>
    </row>
    <row r="4537" spans="1:7" ht="45">
      <c r="A4537" s="536" t="s">
        <v>8015</v>
      </c>
      <c r="B4537" s="419">
        <v>89401</v>
      </c>
      <c r="C4537" s="420" t="s">
        <v>8024</v>
      </c>
      <c r="D4537" s="421" t="s">
        <v>844</v>
      </c>
      <c r="E4537" s="422">
        <v>5.6700000000000008</v>
      </c>
      <c r="F4537" s="422">
        <v>6.64</v>
      </c>
      <c r="G4537" s="422">
        <v>12.31</v>
      </c>
    </row>
    <row r="4538" spans="1:7" ht="45">
      <c r="A4538" s="536" t="s">
        <v>8015</v>
      </c>
      <c r="B4538" s="419">
        <v>89355</v>
      </c>
      <c r="C4538" s="420" t="s">
        <v>8025</v>
      </c>
      <c r="D4538" s="421" t="s">
        <v>844</v>
      </c>
      <c r="E4538" s="422">
        <v>9.06</v>
      </c>
      <c r="F4538" s="422">
        <v>15.94</v>
      </c>
      <c r="G4538" s="422">
        <v>25</v>
      </c>
    </row>
    <row r="4539" spans="1:7" ht="45">
      <c r="A4539" s="536" t="s">
        <v>8015</v>
      </c>
      <c r="B4539" s="419">
        <v>89446</v>
      </c>
      <c r="C4539" s="420" t="s">
        <v>8026</v>
      </c>
      <c r="D4539" s="421" t="s">
        <v>844</v>
      </c>
      <c r="E4539" s="422">
        <v>4</v>
      </c>
      <c r="F4539" s="422">
        <v>0.94</v>
      </c>
      <c r="G4539" s="422">
        <v>4.9400000000000004</v>
      </c>
    </row>
    <row r="4540" spans="1:7" ht="45">
      <c r="A4540" s="536" t="s">
        <v>8015</v>
      </c>
      <c r="B4540" s="419">
        <v>89402</v>
      </c>
      <c r="C4540" s="420" t="s">
        <v>8027</v>
      </c>
      <c r="D4540" s="421" t="s">
        <v>844</v>
      </c>
      <c r="E4540" s="422">
        <v>6.4899999999999993</v>
      </c>
      <c r="F4540" s="422">
        <v>7.69</v>
      </c>
      <c r="G4540" s="422">
        <v>14.18</v>
      </c>
    </row>
    <row r="4541" spans="1:7" ht="45">
      <c r="A4541" s="536" t="s">
        <v>8015</v>
      </c>
      <c r="B4541" s="419">
        <v>89356</v>
      </c>
      <c r="C4541" s="420" t="s">
        <v>8028</v>
      </c>
      <c r="D4541" s="421" t="s">
        <v>844</v>
      </c>
      <c r="E4541" s="422">
        <v>10.400000000000002</v>
      </c>
      <c r="F4541" s="422">
        <v>18.47</v>
      </c>
      <c r="G4541" s="422">
        <v>28.87</v>
      </c>
    </row>
    <row r="4542" spans="1:7" ht="45">
      <c r="A4542" s="536" t="s">
        <v>8015</v>
      </c>
      <c r="B4542" s="419">
        <v>89447</v>
      </c>
      <c r="C4542" s="420" t="s">
        <v>8029</v>
      </c>
      <c r="D4542" s="421" t="s">
        <v>844</v>
      </c>
      <c r="E4542" s="422">
        <v>8.3300000000000018</v>
      </c>
      <c r="F4542" s="422">
        <v>1.1299999999999999</v>
      </c>
      <c r="G4542" s="422">
        <v>9.4600000000000009</v>
      </c>
    </row>
    <row r="4543" spans="1:7" ht="45">
      <c r="A4543" s="536" t="s">
        <v>8015</v>
      </c>
      <c r="B4543" s="419">
        <v>89403</v>
      </c>
      <c r="C4543" s="420" t="s">
        <v>8030</v>
      </c>
      <c r="D4543" s="421" t="s">
        <v>844</v>
      </c>
      <c r="E4543" s="422">
        <v>11.27</v>
      </c>
      <c r="F4543" s="422">
        <v>9.18</v>
      </c>
      <c r="G4543" s="422">
        <v>20.45</v>
      </c>
    </row>
    <row r="4544" spans="1:7" ht="45">
      <c r="A4544" s="536" t="s">
        <v>8015</v>
      </c>
      <c r="B4544" s="419">
        <v>89357</v>
      </c>
      <c r="C4544" s="420" t="s">
        <v>8031</v>
      </c>
      <c r="D4544" s="421" t="s">
        <v>844</v>
      </c>
      <c r="E4544" s="422">
        <v>15.959999999999997</v>
      </c>
      <c r="F4544" s="422">
        <v>22.01</v>
      </c>
      <c r="G4544" s="422">
        <v>37.97</v>
      </c>
    </row>
    <row r="4545" spans="1:7" ht="45">
      <c r="A4545" s="536" t="s">
        <v>8015</v>
      </c>
      <c r="B4545" s="419">
        <v>89448</v>
      </c>
      <c r="C4545" s="420" t="s">
        <v>8032</v>
      </c>
      <c r="D4545" s="421" t="s">
        <v>844</v>
      </c>
      <c r="E4545" s="422">
        <v>12.93</v>
      </c>
      <c r="F4545" s="422">
        <v>1.36</v>
      </c>
      <c r="G4545" s="422">
        <v>14.29</v>
      </c>
    </row>
    <row r="4546" spans="1:7" ht="45">
      <c r="A4546" s="536" t="s">
        <v>8015</v>
      </c>
      <c r="B4546" s="419">
        <v>103978</v>
      </c>
      <c r="C4546" s="420" t="s">
        <v>8033</v>
      </c>
      <c r="D4546" s="421" t="s">
        <v>844</v>
      </c>
      <c r="E4546" s="422">
        <v>16.369999999999997</v>
      </c>
      <c r="F4546" s="422">
        <v>10.87</v>
      </c>
      <c r="G4546" s="422">
        <v>27.24</v>
      </c>
    </row>
    <row r="4547" spans="1:7" ht="45">
      <c r="A4547" s="536" t="s">
        <v>8015</v>
      </c>
      <c r="B4547" s="419">
        <v>89449</v>
      </c>
      <c r="C4547" s="420" t="s">
        <v>8034</v>
      </c>
      <c r="D4547" s="421" t="s">
        <v>844</v>
      </c>
      <c r="E4547" s="422">
        <v>14.27</v>
      </c>
      <c r="F4547" s="422">
        <v>1.63</v>
      </c>
      <c r="G4547" s="422">
        <v>15.9</v>
      </c>
    </row>
    <row r="4548" spans="1:7" ht="45">
      <c r="A4548" s="536" t="s">
        <v>8015</v>
      </c>
      <c r="B4548" s="419">
        <v>103979</v>
      </c>
      <c r="C4548" s="420" t="s">
        <v>8035</v>
      </c>
      <c r="D4548" s="421" t="s">
        <v>844</v>
      </c>
      <c r="E4548" s="422">
        <v>18.34</v>
      </c>
      <c r="F4548" s="422">
        <v>13</v>
      </c>
      <c r="G4548" s="422">
        <v>31.34</v>
      </c>
    </row>
    <row r="4549" spans="1:7" ht="45">
      <c r="A4549" s="536" t="s">
        <v>8015</v>
      </c>
      <c r="B4549" s="419">
        <v>89450</v>
      </c>
      <c r="C4549" s="420" t="s">
        <v>8036</v>
      </c>
      <c r="D4549" s="421" t="s">
        <v>844</v>
      </c>
      <c r="E4549" s="422">
        <v>23.139999999999997</v>
      </c>
      <c r="F4549" s="422">
        <v>1.94</v>
      </c>
      <c r="G4549" s="422">
        <v>25.08</v>
      </c>
    </row>
    <row r="4550" spans="1:7" ht="45">
      <c r="A4550" s="536" t="s">
        <v>8015</v>
      </c>
      <c r="B4550" s="419">
        <v>89451</v>
      </c>
      <c r="C4550" s="420" t="s">
        <v>8037</v>
      </c>
      <c r="D4550" s="421" t="s">
        <v>844</v>
      </c>
      <c r="E4550" s="422">
        <v>38.07</v>
      </c>
      <c r="F4550" s="422">
        <v>2.39</v>
      </c>
      <c r="G4550" s="422">
        <v>40.46</v>
      </c>
    </row>
    <row r="4551" spans="1:7" ht="45">
      <c r="A4551" s="536" t="s">
        <v>8015</v>
      </c>
      <c r="B4551" s="419">
        <v>89452</v>
      </c>
      <c r="C4551" s="420" t="s">
        <v>8038</v>
      </c>
      <c r="D4551" s="421" t="s">
        <v>844</v>
      </c>
      <c r="E4551" s="422">
        <v>52.76</v>
      </c>
      <c r="F4551" s="422">
        <v>2.67</v>
      </c>
      <c r="G4551" s="422">
        <v>55.43</v>
      </c>
    </row>
    <row r="4552" spans="1:7" ht="45">
      <c r="A4552" s="536" t="s">
        <v>8015</v>
      </c>
      <c r="B4552" s="419">
        <v>89394</v>
      </c>
      <c r="C4552" s="420" t="s">
        <v>4729</v>
      </c>
      <c r="D4552" s="421" t="s">
        <v>843</v>
      </c>
      <c r="E4552" s="422">
        <v>11.84</v>
      </c>
      <c r="F4552" s="422">
        <v>7.82</v>
      </c>
      <c r="G4552" s="422">
        <v>19.66</v>
      </c>
    </row>
    <row r="4553" spans="1:7" ht="45">
      <c r="A4553" s="536" t="s">
        <v>8015</v>
      </c>
      <c r="B4553" s="419">
        <v>89396</v>
      </c>
      <c r="C4553" s="420" t="s">
        <v>4731</v>
      </c>
      <c r="D4553" s="421" t="s">
        <v>843</v>
      </c>
      <c r="E4553" s="422">
        <v>13.049999999999999</v>
      </c>
      <c r="F4553" s="422">
        <v>8.49</v>
      </c>
      <c r="G4553" s="422">
        <v>21.54</v>
      </c>
    </row>
    <row r="4554" spans="1:7" ht="45">
      <c r="A4554" s="536" t="s">
        <v>8015</v>
      </c>
      <c r="B4554" s="419">
        <v>90374</v>
      </c>
      <c r="C4554" s="420" t="s">
        <v>5087</v>
      </c>
      <c r="D4554" s="421" t="s">
        <v>843</v>
      </c>
      <c r="E4554" s="422">
        <v>14.15</v>
      </c>
      <c r="F4554" s="422">
        <v>9.15</v>
      </c>
      <c r="G4554" s="422">
        <v>23.3</v>
      </c>
    </row>
    <row r="4555" spans="1:7" ht="45">
      <c r="A4555" s="536" t="s">
        <v>8015</v>
      </c>
      <c r="B4555" s="419">
        <v>89444</v>
      </c>
      <c r="C4555" s="420" t="s">
        <v>4773</v>
      </c>
      <c r="D4555" s="421" t="s">
        <v>843</v>
      </c>
      <c r="E4555" s="422">
        <v>15.959999999999999</v>
      </c>
      <c r="F4555" s="422">
        <v>9.0299999999999994</v>
      </c>
      <c r="G4555" s="422">
        <v>24.99</v>
      </c>
    </row>
    <row r="4556" spans="1:7" ht="45">
      <c r="A4556" s="536" t="s">
        <v>8015</v>
      </c>
      <c r="B4556" s="419">
        <v>89399</v>
      </c>
      <c r="C4556" s="420" t="s">
        <v>4734</v>
      </c>
      <c r="D4556" s="421" t="s">
        <v>843</v>
      </c>
      <c r="E4556" s="422">
        <v>16.170000000000002</v>
      </c>
      <c r="F4556" s="422">
        <v>9.6300000000000008</v>
      </c>
      <c r="G4556" s="422">
        <v>25.8</v>
      </c>
    </row>
    <row r="4557" spans="1:7" ht="45">
      <c r="A4557" s="536" t="s">
        <v>8015</v>
      </c>
      <c r="B4557" s="419">
        <v>89442</v>
      </c>
      <c r="C4557" s="420" t="s">
        <v>4771</v>
      </c>
      <c r="D4557" s="421" t="s">
        <v>843</v>
      </c>
      <c r="E4557" s="422">
        <v>7.75</v>
      </c>
      <c r="F4557" s="422">
        <v>8.18</v>
      </c>
      <c r="G4557" s="422">
        <v>15.93</v>
      </c>
    </row>
    <row r="4558" spans="1:7" ht="45">
      <c r="A4558" s="536" t="s">
        <v>8015</v>
      </c>
      <c r="B4558" s="419">
        <v>89397</v>
      </c>
      <c r="C4558" s="420" t="s">
        <v>4732</v>
      </c>
      <c r="D4558" s="421" t="s">
        <v>843</v>
      </c>
      <c r="E4558" s="422">
        <v>8.1</v>
      </c>
      <c r="F4558" s="422">
        <v>9.15</v>
      </c>
      <c r="G4558" s="422">
        <v>17.25</v>
      </c>
    </row>
    <row r="4559" spans="1:7" ht="45">
      <c r="A4559" s="536" t="s">
        <v>8015</v>
      </c>
      <c r="B4559" s="419">
        <v>89622</v>
      </c>
      <c r="C4559" s="420" t="s">
        <v>4881</v>
      </c>
      <c r="D4559" s="421" t="s">
        <v>843</v>
      </c>
      <c r="E4559" s="422">
        <v>9.57</v>
      </c>
      <c r="F4559" s="422">
        <v>5.08</v>
      </c>
      <c r="G4559" s="422">
        <v>14.65</v>
      </c>
    </row>
    <row r="4560" spans="1:7" ht="45">
      <c r="A4560" s="536" t="s">
        <v>8015</v>
      </c>
      <c r="B4560" s="419">
        <v>89445</v>
      </c>
      <c r="C4560" s="420" t="s">
        <v>4774</v>
      </c>
      <c r="D4560" s="421" t="s">
        <v>843</v>
      </c>
      <c r="E4560" s="422">
        <v>11.25</v>
      </c>
      <c r="F4560" s="422">
        <v>9.66</v>
      </c>
      <c r="G4560" s="422">
        <v>20.91</v>
      </c>
    </row>
    <row r="4561" spans="1:7" ht="45">
      <c r="A4561" s="536" t="s">
        <v>8015</v>
      </c>
      <c r="B4561" s="419">
        <v>89400</v>
      </c>
      <c r="C4561" s="420" t="s">
        <v>4735</v>
      </c>
      <c r="D4561" s="421" t="s">
        <v>843</v>
      </c>
      <c r="E4561" s="422">
        <v>11.68</v>
      </c>
      <c r="F4561" s="422">
        <v>10.79</v>
      </c>
      <c r="G4561" s="422">
        <v>22.47</v>
      </c>
    </row>
    <row r="4562" spans="1:7" ht="45">
      <c r="A4562" s="536" t="s">
        <v>8015</v>
      </c>
      <c r="B4562" s="419">
        <v>89624</v>
      </c>
      <c r="C4562" s="420" t="s">
        <v>4883</v>
      </c>
      <c r="D4562" s="421" t="s">
        <v>843</v>
      </c>
      <c r="E4562" s="422">
        <v>12.299999999999997</v>
      </c>
      <c r="F4562" s="422">
        <v>6.19</v>
      </c>
      <c r="G4562" s="422">
        <v>18.489999999999998</v>
      </c>
    </row>
    <row r="4563" spans="1:7" ht="45">
      <c r="A4563" s="536" t="s">
        <v>8015</v>
      </c>
      <c r="B4563" s="419">
        <v>104012</v>
      </c>
      <c r="C4563" s="420" t="s">
        <v>5384</v>
      </c>
      <c r="D4563" s="421" t="s">
        <v>843</v>
      </c>
      <c r="E4563" s="422">
        <v>14.25</v>
      </c>
      <c r="F4563" s="422">
        <v>11.46</v>
      </c>
      <c r="G4563" s="422">
        <v>25.71</v>
      </c>
    </row>
    <row r="4564" spans="1:7" ht="45">
      <c r="A4564" s="536" t="s">
        <v>8015</v>
      </c>
      <c r="B4564" s="419">
        <v>89627</v>
      </c>
      <c r="C4564" s="420" t="s">
        <v>4886</v>
      </c>
      <c r="D4564" s="421" t="s">
        <v>843</v>
      </c>
      <c r="E4564" s="422">
        <v>14.080000000000002</v>
      </c>
      <c r="F4564" s="422">
        <v>6.38</v>
      </c>
      <c r="G4564" s="422">
        <v>20.46</v>
      </c>
    </row>
    <row r="4565" spans="1:7" ht="45">
      <c r="A4565" s="536" t="s">
        <v>8015</v>
      </c>
      <c r="B4565" s="419">
        <v>104006</v>
      </c>
      <c r="C4565" s="420" t="s">
        <v>5379</v>
      </c>
      <c r="D4565" s="421" t="s">
        <v>843</v>
      </c>
      <c r="E4565" s="422">
        <v>15.87</v>
      </c>
      <c r="F4565" s="422">
        <v>11.22</v>
      </c>
      <c r="G4565" s="422">
        <v>27.09</v>
      </c>
    </row>
    <row r="4566" spans="1:7" ht="45">
      <c r="A4566" s="536" t="s">
        <v>8015</v>
      </c>
      <c r="B4566" s="419">
        <v>89626</v>
      </c>
      <c r="C4566" s="420" t="s">
        <v>4885</v>
      </c>
      <c r="D4566" s="421" t="s">
        <v>843</v>
      </c>
      <c r="E4566" s="422">
        <v>21.770000000000003</v>
      </c>
      <c r="F4566" s="422">
        <v>7.51</v>
      </c>
      <c r="G4566" s="422">
        <v>29.28</v>
      </c>
    </row>
    <row r="4567" spans="1:7" ht="45">
      <c r="A4567" s="536" t="s">
        <v>8015</v>
      </c>
      <c r="B4567" s="419">
        <v>104005</v>
      </c>
      <c r="C4567" s="420" t="s">
        <v>5378</v>
      </c>
      <c r="D4567" s="421" t="s">
        <v>843</v>
      </c>
      <c r="E4567" s="422">
        <v>24.050000000000004</v>
      </c>
      <c r="F4567" s="422">
        <v>13.65</v>
      </c>
      <c r="G4567" s="422">
        <v>37.700000000000003</v>
      </c>
    </row>
    <row r="4568" spans="1:7" ht="45">
      <c r="A4568" s="536" t="s">
        <v>8015</v>
      </c>
      <c r="B4568" s="419">
        <v>89439</v>
      </c>
      <c r="C4568" s="420" t="s">
        <v>4769</v>
      </c>
      <c r="D4568" s="421" t="s">
        <v>843</v>
      </c>
      <c r="E4568" s="422">
        <v>6.18</v>
      </c>
      <c r="F4568" s="422">
        <v>7.59</v>
      </c>
      <c r="G4568" s="422">
        <v>13.77</v>
      </c>
    </row>
    <row r="4569" spans="1:7" ht="45">
      <c r="A4569" s="536" t="s">
        <v>8015</v>
      </c>
      <c r="B4569" s="419">
        <v>89421</v>
      </c>
      <c r="C4569" s="420" t="s">
        <v>4752</v>
      </c>
      <c r="D4569" s="421" t="s">
        <v>843</v>
      </c>
      <c r="E4569" s="422">
        <v>7.83</v>
      </c>
      <c r="F4569" s="422">
        <v>3.78</v>
      </c>
      <c r="G4569" s="422">
        <v>11.61</v>
      </c>
    </row>
    <row r="4570" spans="1:7" ht="45">
      <c r="A4570" s="536" t="s">
        <v>8015</v>
      </c>
      <c r="B4570" s="419">
        <v>89375</v>
      </c>
      <c r="C4570" s="420" t="s">
        <v>4712</v>
      </c>
      <c r="D4570" s="421" t="s">
        <v>843</v>
      </c>
      <c r="E4570" s="422">
        <v>7.98</v>
      </c>
      <c r="F4570" s="422">
        <v>4.24</v>
      </c>
      <c r="G4570" s="422">
        <v>12.22</v>
      </c>
    </row>
    <row r="4571" spans="1:7" ht="45">
      <c r="A4571" s="536" t="s">
        <v>8015</v>
      </c>
      <c r="B4571" s="419">
        <v>89536</v>
      </c>
      <c r="C4571" s="420" t="s">
        <v>4816</v>
      </c>
      <c r="D4571" s="421" t="s">
        <v>843</v>
      </c>
      <c r="E4571" s="422">
        <v>8.74</v>
      </c>
      <c r="F4571" s="422">
        <v>2.2799999999999998</v>
      </c>
      <c r="G4571" s="422">
        <v>11.02</v>
      </c>
    </row>
    <row r="4572" spans="1:7" ht="45">
      <c r="A4572" s="536" t="s">
        <v>8015</v>
      </c>
      <c r="B4572" s="419">
        <v>89428</v>
      </c>
      <c r="C4572" s="420" t="s">
        <v>4758</v>
      </c>
      <c r="D4572" s="421" t="s">
        <v>843</v>
      </c>
      <c r="E4572" s="422">
        <v>9.5299999999999994</v>
      </c>
      <c r="F4572" s="422">
        <v>4.4000000000000004</v>
      </c>
      <c r="G4572" s="422">
        <v>13.93</v>
      </c>
    </row>
    <row r="4573" spans="1:7" ht="45">
      <c r="A4573" s="536" t="s">
        <v>8015</v>
      </c>
      <c r="B4573" s="419">
        <v>89382</v>
      </c>
      <c r="C4573" s="420" t="s">
        <v>4718</v>
      </c>
      <c r="D4573" s="421" t="s">
        <v>843</v>
      </c>
      <c r="E4573" s="422">
        <v>9.73</v>
      </c>
      <c r="F4573" s="422">
        <v>4.91</v>
      </c>
      <c r="G4573" s="422">
        <v>14.64</v>
      </c>
    </row>
    <row r="4574" spans="1:7" ht="45">
      <c r="A4574" s="536" t="s">
        <v>8015</v>
      </c>
      <c r="B4574" s="419">
        <v>89552</v>
      </c>
      <c r="C4574" s="420" t="s">
        <v>4828</v>
      </c>
      <c r="D4574" s="421" t="s">
        <v>843</v>
      </c>
      <c r="E4574" s="422">
        <v>13.970000000000002</v>
      </c>
      <c r="F4574" s="422">
        <v>2.79</v>
      </c>
      <c r="G4574" s="422">
        <v>16.760000000000002</v>
      </c>
    </row>
    <row r="4575" spans="1:7" ht="45">
      <c r="A4575" s="536" t="s">
        <v>8015</v>
      </c>
      <c r="B4575" s="419">
        <v>89435</v>
      </c>
      <c r="C4575" s="420" t="s">
        <v>4765</v>
      </c>
      <c r="D4575" s="421" t="s">
        <v>843</v>
      </c>
      <c r="E4575" s="422">
        <v>14.899999999999999</v>
      </c>
      <c r="F4575" s="422">
        <v>5.23</v>
      </c>
      <c r="G4575" s="422">
        <v>20.13</v>
      </c>
    </row>
    <row r="4576" spans="1:7" ht="45">
      <c r="A4576" s="536" t="s">
        <v>8015</v>
      </c>
      <c r="B4576" s="419">
        <v>89390</v>
      </c>
      <c r="C4576" s="420" t="s">
        <v>4725</v>
      </c>
      <c r="D4576" s="421" t="s">
        <v>843</v>
      </c>
      <c r="E4576" s="422">
        <v>15.13</v>
      </c>
      <c r="F4576" s="422">
        <v>5.85</v>
      </c>
      <c r="G4576" s="422">
        <v>20.98</v>
      </c>
    </row>
    <row r="4577" spans="1:7" ht="45">
      <c r="A4577" s="536" t="s">
        <v>8015</v>
      </c>
      <c r="B4577" s="419">
        <v>89568</v>
      </c>
      <c r="C4577" s="420" t="s">
        <v>4844</v>
      </c>
      <c r="D4577" s="421" t="s">
        <v>843</v>
      </c>
      <c r="E4577" s="422">
        <v>25.08</v>
      </c>
      <c r="F4577" s="422">
        <v>3.37</v>
      </c>
      <c r="G4577" s="422">
        <v>28.45</v>
      </c>
    </row>
    <row r="4578" spans="1:7" ht="45">
      <c r="A4578" s="536" t="s">
        <v>8015</v>
      </c>
      <c r="B4578" s="419">
        <v>103990</v>
      </c>
      <c r="C4578" s="420" t="s">
        <v>5369</v>
      </c>
      <c r="D4578" s="421" t="s">
        <v>843</v>
      </c>
      <c r="E4578" s="422">
        <v>26.14</v>
      </c>
      <c r="F4578" s="422">
        <v>6.21</v>
      </c>
      <c r="G4578" s="422">
        <v>32.35</v>
      </c>
    </row>
    <row r="4579" spans="1:7" ht="45">
      <c r="A4579" s="536" t="s">
        <v>8015</v>
      </c>
      <c r="B4579" s="419">
        <v>89594</v>
      </c>
      <c r="C4579" s="420" t="s">
        <v>4864</v>
      </c>
      <c r="D4579" s="421" t="s">
        <v>843</v>
      </c>
      <c r="E4579" s="422">
        <v>27.830000000000002</v>
      </c>
      <c r="F4579" s="422">
        <v>4.1100000000000003</v>
      </c>
      <c r="G4579" s="422">
        <v>31.94</v>
      </c>
    </row>
    <row r="4580" spans="1:7" ht="45">
      <c r="A4580" s="536" t="s">
        <v>8015</v>
      </c>
      <c r="B4580" s="419">
        <v>103997</v>
      </c>
      <c r="C4580" s="420" t="s">
        <v>5373</v>
      </c>
      <c r="D4580" s="421" t="s">
        <v>843</v>
      </c>
      <c r="E4580" s="422">
        <v>29.089999999999996</v>
      </c>
      <c r="F4580" s="422">
        <v>7.42</v>
      </c>
      <c r="G4580" s="422">
        <v>36.51</v>
      </c>
    </row>
    <row r="4581" spans="1:7" ht="45">
      <c r="A4581" s="536" t="s">
        <v>8015</v>
      </c>
      <c r="B4581" s="419">
        <v>89609</v>
      </c>
      <c r="C4581" s="420" t="s">
        <v>4872</v>
      </c>
      <c r="D4581" s="421" t="s">
        <v>843</v>
      </c>
      <c r="E4581" s="422">
        <v>66.44</v>
      </c>
      <c r="F4581" s="422">
        <v>4.84</v>
      </c>
      <c r="G4581" s="422">
        <v>71.28</v>
      </c>
    </row>
    <row r="4582" spans="1:7" ht="45">
      <c r="A4582" s="536" t="s">
        <v>8015</v>
      </c>
      <c r="B4582" s="419">
        <v>89612</v>
      </c>
      <c r="C4582" s="420" t="s">
        <v>4875</v>
      </c>
      <c r="D4582" s="421" t="s">
        <v>843</v>
      </c>
      <c r="E4582" s="422">
        <v>131.65</v>
      </c>
      <c r="F4582" s="422">
        <v>5.94</v>
      </c>
      <c r="G4582" s="422">
        <v>137.59</v>
      </c>
    </row>
    <row r="4583" spans="1:7" ht="45">
      <c r="A4583" s="536" t="s">
        <v>8015</v>
      </c>
      <c r="B4583" s="419">
        <v>89615</v>
      </c>
      <c r="C4583" s="420" t="s">
        <v>4877</v>
      </c>
      <c r="D4583" s="421" t="s">
        <v>843</v>
      </c>
      <c r="E4583" s="422">
        <v>155.76</v>
      </c>
      <c r="F4583" s="422">
        <v>6.69</v>
      </c>
      <c r="G4583" s="422">
        <v>162.44999999999999</v>
      </c>
    </row>
    <row r="4584" spans="1:7" ht="60">
      <c r="A4584" s="536" t="s">
        <v>8039</v>
      </c>
      <c r="B4584" s="419">
        <v>89747</v>
      </c>
      <c r="C4584" s="420" t="s">
        <v>4980</v>
      </c>
      <c r="D4584" s="421" t="s">
        <v>843</v>
      </c>
      <c r="E4584" s="422">
        <v>30.04</v>
      </c>
      <c r="F4584" s="422">
        <v>4.03</v>
      </c>
      <c r="G4584" s="422">
        <v>34.07</v>
      </c>
    </row>
    <row r="4585" spans="1:7" ht="60">
      <c r="A4585" s="536" t="s">
        <v>8039</v>
      </c>
      <c r="B4585" s="419">
        <v>89656</v>
      </c>
      <c r="C4585" s="420" t="s">
        <v>4907</v>
      </c>
      <c r="D4585" s="421" t="s">
        <v>843</v>
      </c>
      <c r="E4585" s="422">
        <v>22.400000000000002</v>
      </c>
      <c r="F4585" s="422">
        <v>3.56</v>
      </c>
      <c r="G4585" s="422">
        <v>25.96</v>
      </c>
    </row>
    <row r="4586" spans="1:7" ht="60">
      <c r="A4586" s="536" t="s">
        <v>8039</v>
      </c>
      <c r="B4586" s="419">
        <v>89663</v>
      </c>
      <c r="C4586" s="420" t="s">
        <v>4914</v>
      </c>
      <c r="D4586" s="421" t="s">
        <v>843</v>
      </c>
      <c r="E4586" s="422">
        <v>30.22</v>
      </c>
      <c r="F4586" s="422">
        <v>4.51</v>
      </c>
      <c r="G4586" s="422">
        <v>34.729999999999997</v>
      </c>
    </row>
    <row r="4587" spans="1:7" ht="60">
      <c r="A4587" s="536" t="s">
        <v>8039</v>
      </c>
      <c r="B4587" s="419">
        <v>89759</v>
      </c>
      <c r="C4587" s="420" t="s">
        <v>4991</v>
      </c>
      <c r="D4587" s="421" t="s">
        <v>843</v>
      </c>
      <c r="E4587" s="422">
        <v>9.6700000000000017</v>
      </c>
      <c r="F4587" s="422">
        <v>4.3899999999999997</v>
      </c>
      <c r="G4587" s="422">
        <v>14.06</v>
      </c>
    </row>
    <row r="4588" spans="1:7" ht="60">
      <c r="A4588" s="536" t="s">
        <v>8039</v>
      </c>
      <c r="B4588" s="419">
        <v>89832</v>
      </c>
      <c r="C4588" s="420" t="s">
        <v>5055</v>
      </c>
      <c r="D4588" s="421" t="s">
        <v>843</v>
      </c>
      <c r="E4588" s="422">
        <v>42.36</v>
      </c>
      <c r="F4588" s="422">
        <v>5.23</v>
      </c>
      <c r="G4588" s="422">
        <v>47.59</v>
      </c>
    </row>
    <row r="4589" spans="1:7" ht="60">
      <c r="A4589" s="536" t="s">
        <v>8039</v>
      </c>
      <c r="B4589" s="419">
        <v>89666</v>
      </c>
      <c r="C4589" s="420" t="s">
        <v>4916</v>
      </c>
      <c r="D4589" s="421" t="s">
        <v>843</v>
      </c>
      <c r="E4589" s="422">
        <v>5.28</v>
      </c>
      <c r="F4589" s="422">
        <v>4.03</v>
      </c>
      <c r="G4589" s="422">
        <v>9.31</v>
      </c>
    </row>
    <row r="4590" spans="1:7" ht="60">
      <c r="A4590" s="536" t="s">
        <v>8039</v>
      </c>
      <c r="B4590" s="419">
        <v>89678</v>
      </c>
      <c r="C4590" s="420" t="s">
        <v>4927</v>
      </c>
      <c r="D4590" s="421" t="s">
        <v>843</v>
      </c>
      <c r="E4590" s="422">
        <v>9.86</v>
      </c>
      <c r="F4590" s="422">
        <v>4.91</v>
      </c>
      <c r="G4590" s="422">
        <v>14.77</v>
      </c>
    </row>
    <row r="4591" spans="1:7" ht="60">
      <c r="A4591" s="536" t="s">
        <v>8039</v>
      </c>
      <c r="B4591" s="419">
        <v>89764</v>
      </c>
      <c r="C4591" s="420" t="s">
        <v>4996</v>
      </c>
      <c r="D4591" s="421" t="s">
        <v>843</v>
      </c>
      <c r="E4591" s="422">
        <v>37.64</v>
      </c>
      <c r="F4591" s="422">
        <v>5.18</v>
      </c>
      <c r="G4591" s="422">
        <v>42.82</v>
      </c>
    </row>
    <row r="4592" spans="1:7" ht="60">
      <c r="A4592" s="536" t="s">
        <v>8039</v>
      </c>
      <c r="B4592" s="419">
        <v>89689</v>
      </c>
      <c r="C4592" s="420" t="s">
        <v>4937</v>
      </c>
      <c r="D4592" s="421" t="s">
        <v>843</v>
      </c>
      <c r="E4592" s="422">
        <v>37.85</v>
      </c>
      <c r="F4592" s="422">
        <v>5.79</v>
      </c>
      <c r="G4592" s="422">
        <v>43.64</v>
      </c>
    </row>
    <row r="4593" spans="1:7" ht="60">
      <c r="A4593" s="536" t="s">
        <v>8039</v>
      </c>
      <c r="B4593" s="419">
        <v>89655</v>
      </c>
      <c r="C4593" s="420" t="s">
        <v>4906</v>
      </c>
      <c r="D4593" s="421" t="s">
        <v>843</v>
      </c>
      <c r="E4593" s="422">
        <v>24.240000000000002</v>
      </c>
      <c r="F4593" s="422">
        <v>3.56</v>
      </c>
      <c r="G4593" s="422">
        <v>27.8</v>
      </c>
    </row>
    <row r="4594" spans="1:7" ht="60">
      <c r="A4594" s="536" t="s">
        <v>8039</v>
      </c>
      <c r="B4594" s="419">
        <v>89662</v>
      </c>
      <c r="C4594" s="420" t="s">
        <v>4913</v>
      </c>
      <c r="D4594" s="421" t="s">
        <v>843</v>
      </c>
      <c r="E4594" s="422">
        <v>31.810000000000002</v>
      </c>
      <c r="F4594" s="422">
        <v>4.04</v>
      </c>
      <c r="G4594" s="422">
        <v>35.85</v>
      </c>
    </row>
    <row r="4595" spans="1:7" ht="60">
      <c r="A4595" s="536" t="s">
        <v>8039</v>
      </c>
      <c r="B4595" s="419">
        <v>89758</v>
      </c>
      <c r="C4595" s="420" t="s">
        <v>4990</v>
      </c>
      <c r="D4595" s="421" t="s">
        <v>843</v>
      </c>
      <c r="E4595" s="422">
        <v>37.800000000000004</v>
      </c>
      <c r="F4595" s="422">
        <v>4.58</v>
      </c>
      <c r="G4595" s="422">
        <v>42.38</v>
      </c>
    </row>
    <row r="4596" spans="1:7" ht="60">
      <c r="A4596" s="536" t="s">
        <v>8039</v>
      </c>
      <c r="B4596" s="419">
        <v>89676</v>
      </c>
      <c r="C4596" s="420" t="s">
        <v>4925</v>
      </c>
      <c r="D4596" s="421" t="s">
        <v>843</v>
      </c>
      <c r="E4596" s="422">
        <v>37.480000000000004</v>
      </c>
      <c r="F4596" s="422">
        <v>5.12</v>
      </c>
      <c r="G4596" s="422">
        <v>42.6</v>
      </c>
    </row>
    <row r="4597" spans="1:7" ht="60">
      <c r="A4597" s="536" t="s">
        <v>8039</v>
      </c>
      <c r="B4597" s="419">
        <v>89818</v>
      </c>
      <c r="C4597" s="420" t="s">
        <v>5042</v>
      </c>
      <c r="D4597" s="421" t="s">
        <v>843</v>
      </c>
      <c r="E4597" s="422">
        <v>57.5</v>
      </c>
      <c r="F4597" s="422">
        <v>2.91</v>
      </c>
      <c r="G4597" s="422">
        <v>60.41</v>
      </c>
    </row>
    <row r="4598" spans="1:7" ht="60">
      <c r="A4598" s="536" t="s">
        <v>8039</v>
      </c>
      <c r="B4598" s="419">
        <v>89763</v>
      </c>
      <c r="C4598" s="420" t="s">
        <v>4995</v>
      </c>
      <c r="D4598" s="421" t="s">
        <v>843</v>
      </c>
      <c r="E4598" s="422">
        <v>58.41</v>
      </c>
      <c r="F4598" s="422">
        <v>5.41</v>
      </c>
      <c r="G4598" s="422">
        <v>63.82</v>
      </c>
    </row>
    <row r="4599" spans="1:7" ht="60">
      <c r="A4599" s="536" t="s">
        <v>8039</v>
      </c>
      <c r="B4599" s="419">
        <v>89686</v>
      </c>
      <c r="C4599" s="420" t="s">
        <v>4935</v>
      </c>
      <c r="D4599" s="421" t="s">
        <v>843</v>
      </c>
      <c r="E4599" s="422">
        <v>58.629999999999995</v>
      </c>
      <c r="F4599" s="422">
        <v>6.06</v>
      </c>
      <c r="G4599" s="422">
        <v>64.69</v>
      </c>
    </row>
    <row r="4600" spans="1:7" ht="60">
      <c r="A4600" s="536" t="s">
        <v>8039</v>
      </c>
      <c r="B4600" s="419">
        <v>89831</v>
      </c>
      <c r="C4600" s="420" t="s">
        <v>5054</v>
      </c>
      <c r="D4600" s="421" t="s">
        <v>843</v>
      </c>
      <c r="E4600" s="422">
        <v>69.67</v>
      </c>
      <c r="F4600" s="422">
        <v>3.28</v>
      </c>
      <c r="G4600" s="422">
        <v>72.95</v>
      </c>
    </row>
    <row r="4601" spans="1:7" ht="60">
      <c r="A4601" s="536" t="s">
        <v>8039</v>
      </c>
      <c r="B4601" s="419">
        <v>104029</v>
      </c>
      <c r="C4601" s="420" t="s">
        <v>8040</v>
      </c>
      <c r="D4601" s="421" t="s">
        <v>843</v>
      </c>
      <c r="E4601" s="422">
        <v>70.64</v>
      </c>
      <c r="F4601" s="422">
        <v>6.04</v>
      </c>
      <c r="G4601" s="422">
        <v>76.680000000000007</v>
      </c>
    </row>
    <row r="4602" spans="1:7" ht="60">
      <c r="A4602" s="536" t="s">
        <v>8039</v>
      </c>
      <c r="B4602" s="419">
        <v>89668</v>
      </c>
      <c r="C4602" s="420" t="s">
        <v>8041</v>
      </c>
      <c r="D4602" s="421" t="s">
        <v>843</v>
      </c>
      <c r="E4602" s="422">
        <v>29.529999999999998</v>
      </c>
      <c r="F4602" s="422">
        <v>4.37</v>
      </c>
      <c r="G4602" s="422">
        <v>33.9</v>
      </c>
    </row>
    <row r="4603" spans="1:7" ht="60">
      <c r="A4603" s="536" t="s">
        <v>8039</v>
      </c>
      <c r="B4603" s="419">
        <v>89639</v>
      </c>
      <c r="C4603" s="420" t="s">
        <v>4894</v>
      </c>
      <c r="D4603" s="421" t="s">
        <v>843</v>
      </c>
      <c r="E4603" s="422">
        <v>9.6</v>
      </c>
      <c r="F4603" s="422">
        <v>5.35</v>
      </c>
      <c r="G4603" s="422">
        <v>14.95</v>
      </c>
    </row>
    <row r="4604" spans="1:7" ht="60">
      <c r="A4604" s="536" t="s">
        <v>8039</v>
      </c>
      <c r="B4604" s="419">
        <v>89721</v>
      </c>
      <c r="C4604" s="420" t="s">
        <v>4957</v>
      </c>
      <c r="D4604" s="421" t="s">
        <v>843</v>
      </c>
      <c r="E4604" s="422">
        <v>13.27</v>
      </c>
      <c r="F4604" s="422">
        <v>6.04</v>
      </c>
      <c r="G4604" s="422">
        <v>19.309999999999999</v>
      </c>
    </row>
    <row r="4605" spans="1:7" ht="60">
      <c r="A4605" s="536" t="s">
        <v>8039</v>
      </c>
      <c r="B4605" s="419">
        <v>89643</v>
      </c>
      <c r="C4605" s="420" t="s">
        <v>4897</v>
      </c>
      <c r="D4605" s="421" t="s">
        <v>843</v>
      </c>
      <c r="E4605" s="422">
        <v>13.510000000000002</v>
      </c>
      <c r="F4605" s="422">
        <v>6.77</v>
      </c>
      <c r="G4605" s="422">
        <v>20.28</v>
      </c>
    </row>
    <row r="4606" spans="1:7" ht="60">
      <c r="A4606" s="536" t="s">
        <v>8039</v>
      </c>
      <c r="B4606" s="419">
        <v>89727</v>
      </c>
      <c r="C4606" s="420" t="s">
        <v>4962</v>
      </c>
      <c r="D4606" s="421" t="s">
        <v>843</v>
      </c>
      <c r="E4606" s="422">
        <v>21.77</v>
      </c>
      <c r="F4606" s="422">
        <v>7.14</v>
      </c>
      <c r="G4606" s="422">
        <v>28.91</v>
      </c>
    </row>
    <row r="4607" spans="1:7" ht="60">
      <c r="A4607" s="536" t="s">
        <v>8039</v>
      </c>
      <c r="B4607" s="419">
        <v>89648</v>
      </c>
      <c r="C4607" s="420" t="s">
        <v>4900</v>
      </c>
      <c r="D4607" s="421" t="s">
        <v>843</v>
      </c>
      <c r="E4607" s="422">
        <v>22.049999999999997</v>
      </c>
      <c r="F4607" s="422">
        <v>7.99</v>
      </c>
      <c r="G4607" s="422">
        <v>30.04</v>
      </c>
    </row>
    <row r="4608" spans="1:7" ht="60">
      <c r="A4608" s="536" t="s">
        <v>8039</v>
      </c>
      <c r="B4608" s="419">
        <v>89749</v>
      </c>
      <c r="C4608" s="420" t="s">
        <v>4982</v>
      </c>
      <c r="D4608" s="421" t="s">
        <v>843</v>
      </c>
      <c r="E4608" s="422">
        <v>15.66</v>
      </c>
      <c r="F4608" s="422">
        <v>4.03</v>
      </c>
      <c r="G4608" s="422">
        <v>19.690000000000001</v>
      </c>
    </row>
    <row r="4609" spans="1:7" ht="60">
      <c r="A4609" s="536" t="s">
        <v>8039</v>
      </c>
      <c r="B4609" s="419">
        <v>89657</v>
      </c>
      <c r="C4609" s="420" t="s">
        <v>4908</v>
      </c>
      <c r="D4609" s="421" t="s">
        <v>843</v>
      </c>
      <c r="E4609" s="422">
        <v>12.870000000000001</v>
      </c>
      <c r="F4609" s="422">
        <v>3.57</v>
      </c>
      <c r="G4609" s="422">
        <v>16.440000000000001</v>
      </c>
    </row>
    <row r="4610" spans="1:7" ht="60">
      <c r="A4610" s="536" t="s">
        <v>8039</v>
      </c>
      <c r="B4610" s="419">
        <v>89664</v>
      </c>
      <c r="C4610" s="420" t="s">
        <v>4915</v>
      </c>
      <c r="D4610" s="421" t="s">
        <v>843</v>
      </c>
      <c r="E4610" s="422">
        <v>15.840000000000002</v>
      </c>
      <c r="F4610" s="422">
        <v>4.51</v>
      </c>
      <c r="G4610" s="422">
        <v>20.350000000000001</v>
      </c>
    </row>
    <row r="4611" spans="1:7" ht="60">
      <c r="A4611" s="536" t="s">
        <v>8039</v>
      </c>
      <c r="B4611" s="419">
        <v>89638</v>
      </c>
      <c r="C4611" s="420" t="s">
        <v>4893</v>
      </c>
      <c r="D4611" s="421" t="s">
        <v>843</v>
      </c>
      <c r="E4611" s="422">
        <v>8.8800000000000008</v>
      </c>
      <c r="F4611" s="422">
        <v>5.35</v>
      </c>
      <c r="G4611" s="422">
        <v>14.23</v>
      </c>
    </row>
    <row r="4612" spans="1:7" ht="60">
      <c r="A4612" s="536" t="s">
        <v>8039</v>
      </c>
      <c r="B4612" s="419">
        <v>89720</v>
      </c>
      <c r="C4612" s="420" t="s">
        <v>4956</v>
      </c>
      <c r="D4612" s="421" t="s">
        <v>843</v>
      </c>
      <c r="E4612" s="422">
        <v>11.829999999999998</v>
      </c>
      <c r="F4612" s="422">
        <v>6.05</v>
      </c>
      <c r="G4612" s="422">
        <v>17.88</v>
      </c>
    </row>
    <row r="4613" spans="1:7" ht="60">
      <c r="A4613" s="536" t="s">
        <v>8039</v>
      </c>
      <c r="B4613" s="419">
        <v>89642</v>
      </c>
      <c r="C4613" s="420" t="s">
        <v>4896</v>
      </c>
      <c r="D4613" s="421" t="s">
        <v>843</v>
      </c>
      <c r="E4613" s="422">
        <v>12.07</v>
      </c>
      <c r="F4613" s="422">
        <v>6.78</v>
      </c>
      <c r="G4613" s="422">
        <v>18.850000000000001</v>
      </c>
    </row>
    <row r="4614" spans="1:7" ht="60">
      <c r="A4614" s="536" t="s">
        <v>8039</v>
      </c>
      <c r="B4614" s="419">
        <v>89725</v>
      </c>
      <c r="C4614" s="420" t="s">
        <v>4960</v>
      </c>
      <c r="D4614" s="421" t="s">
        <v>843</v>
      </c>
      <c r="E4614" s="422">
        <v>16.18</v>
      </c>
      <c r="F4614" s="422">
        <v>7.14</v>
      </c>
      <c r="G4614" s="422">
        <v>23.32</v>
      </c>
    </row>
    <row r="4615" spans="1:7" ht="60">
      <c r="A4615" s="536" t="s">
        <v>8039</v>
      </c>
      <c r="B4615" s="419">
        <v>89647</v>
      </c>
      <c r="C4615" s="420" t="s">
        <v>4899</v>
      </c>
      <c r="D4615" s="421" t="s">
        <v>843</v>
      </c>
      <c r="E4615" s="422">
        <v>16.46</v>
      </c>
      <c r="F4615" s="422">
        <v>7.99</v>
      </c>
      <c r="G4615" s="422">
        <v>24.45</v>
      </c>
    </row>
    <row r="4616" spans="1:7" ht="60">
      <c r="A4616" s="536" t="s">
        <v>8039</v>
      </c>
      <c r="B4616" s="419">
        <v>89780</v>
      </c>
      <c r="C4616" s="420" t="s">
        <v>5007</v>
      </c>
      <c r="D4616" s="421" t="s">
        <v>843</v>
      </c>
      <c r="E4616" s="422">
        <v>23.509999999999998</v>
      </c>
      <c r="F4616" s="422">
        <v>4.49</v>
      </c>
      <c r="G4616" s="422">
        <v>28</v>
      </c>
    </row>
    <row r="4617" spans="1:7" ht="60">
      <c r="A4617" s="536" t="s">
        <v>8039</v>
      </c>
      <c r="B4617" s="419">
        <v>89734</v>
      </c>
      <c r="C4617" s="420" t="s">
        <v>4969</v>
      </c>
      <c r="D4617" s="421" t="s">
        <v>843</v>
      </c>
      <c r="E4617" s="422">
        <v>24.88</v>
      </c>
      <c r="F4617" s="422">
        <v>8.41</v>
      </c>
      <c r="G4617" s="422">
        <v>33.29</v>
      </c>
    </row>
    <row r="4618" spans="1:7" ht="60">
      <c r="A4618" s="536" t="s">
        <v>8039</v>
      </c>
      <c r="B4618" s="419">
        <v>89650</v>
      </c>
      <c r="C4618" s="420" t="s">
        <v>4902</v>
      </c>
      <c r="D4618" s="421" t="s">
        <v>843</v>
      </c>
      <c r="E4618" s="422">
        <v>25.230000000000004</v>
      </c>
      <c r="F4618" s="422">
        <v>9.4</v>
      </c>
      <c r="G4618" s="422">
        <v>34.630000000000003</v>
      </c>
    </row>
    <row r="4619" spans="1:7" ht="60">
      <c r="A4619" s="536" t="s">
        <v>8039</v>
      </c>
      <c r="B4619" s="419">
        <v>89787</v>
      </c>
      <c r="C4619" s="420" t="s">
        <v>5014</v>
      </c>
      <c r="D4619" s="421" t="s">
        <v>843</v>
      </c>
      <c r="E4619" s="422">
        <v>36.239999999999995</v>
      </c>
      <c r="F4619" s="422">
        <v>5.31</v>
      </c>
      <c r="G4619" s="422">
        <v>41.55</v>
      </c>
    </row>
    <row r="4620" spans="1:7" ht="60">
      <c r="A4620" s="536" t="s">
        <v>8039</v>
      </c>
      <c r="B4620" s="419">
        <v>104024</v>
      </c>
      <c r="C4620" s="420" t="s">
        <v>8042</v>
      </c>
      <c r="D4620" s="421" t="s">
        <v>843</v>
      </c>
      <c r="E4620" s="422">
        <v>37.79</v>
      </c>
      <c r="F4620" s="422">
        <v>9.69</v>
      </c>
      <c r="G4620" s="422">
        <v>47.48</v>
      </c>
    </row>
    <row r="4621" spans="1:7" ht="60">
      <c r="A4621" s="536" t="s">
        <v>8039</v>
      </c>
      <c r="B4621" s="419">
        <v>89789</v>
      </c>
      <c r="C4621" s="420" t="s">
        <v>5016</v>
      </c>
      <c r="D4621" s="421" t="s">
        <v>843</v>
      </c>
      <c r="E4621" s="422">
        <v>70.02</v>
      </c>
      <c r="F4621" s="422">
        <v>6.62</v>
      </c>
      <c r="G4621" s="422">
        <v>76.64</v>
      </c>
    </row>
    <row r="4622" spans="1:7" ht="60">
      <c r="A4622" s="536" t="s">
        <v>8039</v>
      </c>
      <c r="B4622" s="419">
        <v>89791</v>
      </c>
      <c r="C4622" s="420" t="s">
        <v>5018</v>
      </c>
      <c r="D4622" s="421" t="s">
        <v>843</v>
      </c>
      <c r="E4622" s="422">
        <v>164.03</v>
      </c>
      <c r="F4622" s="422">
        <v>8.74</v>
      </c>
      <c r="G4622" s="422">
        <v>172.77</v>
      </c>
    </row>
    <row r="4623" spans="1:7" ht="60">
      <c r="A4623" s="536" t="s">
        <v>8039</v>
      </c>
      <c r="B4623" s="419">
        <v>89793</v>
      </c>
      <c r="C4623" s="420" t="s">
        <v>5020</v>
      </c>
      <c r="D4623" s="421" t="s">
        <v>843</v>
      </c>
      <c r="E4623" s="422">
        <v>238.56</v>
      </c>
      <c r="F4623" s="422">
        <v>10.51</v>
      </c>
      <c r="G4623" s="422">
        <v>249.07</v>
      </c>
    </row>
    <row r="4624" spans="1:7" ht="60">
      <c r="A4624" s="536" t="s">
        <v>8039</v>
      </c>
      <c r="B4624" s="419">
        <v>89637</v>
      </c>
      <c r="C4624" s="420" t="s">
        <v>4892</v>
      </c>
      <c r="D4624" s="421" t="s">
        <v>843</v>
      </c>
      <c r="E4624" s="422">
        <v>7.8600000000000012</v>
      </c>
      <c r="F4624" s="422">
        <v>5.35</v>
      </c>
      <c r="G4624" s="422">
        <v>13.21</v>
      </c>
    </row>
    <row r="4625" spans="1:7" ht="60">
      <c r="A4625" s="536" t="s">
        <v>8039</v>
      </c>
      <c r="B4625" s="419">
        <v>89719</v>
      </c>
      <c r="C4625" s="420" t="s">
        <v>4955</v>
      </c>
      <c r="D4625" s="421" t="s">
        <v>843</v>
      </c>
      <c r="E4625" s="422">
        <v>10.050000000000001</v>
      </c>
      <c r="F4625" s="422">
        <v>6.04</v>
      </c>
      <c r="G4625" s="422">
        <v>16.09</v>
      </c>
    </row>
    <row r="4626" spans="1:7" ht="60">
      <c r="A4626" s="536" t="s">
        <v>8039</v>
      </c>
      <c r="B4626" s="419">
        <v>89641</v>
      </c>
      <c r="C4626" s="420" t="s">
        <v>4895</v>
      </c>
      <c r="D4626" s="421" t="s">
        <v>843</v>
      </c>
      <c r="E4626" s="422">
        <v>10.29</v>
      </c>
      <c r="F4626" s="422">
        <v>6.77</v>
      </c>
      <c r="G4626" s="422">
        <v>17.059999999999999</v>
      </c>
    </row>
    <row r="4627" spans="1:7" ht="60">
      <c r="A4627" s="536" t="s">
        <v>8039</v>
      </c>
      <c r="B4627" s="419">
        <v>89723</v>
      </c>
      <c r="C4627" s="420" t="s">
        <v>4958</v>
      </c>
      <c r="D4627" s="421" t="s">
        <v>843</v>
      </c>
      <c r="E4627" s="422">
        <v>16.909999999999997</v>
      </c>
      <c r="F4627" s="422">
        <v>7.15</v>
      </c>
      <c r="G4627" s="422">
        <v>24.06</v>
      </c>
    </row>
    <row r="4628" spans="1:7" ht="60">
      <c r="A4628" s="536" t="s">
        <v>8039</v>
      </c>
      <c r="B4628" s="419">
        <v>89646</v>
      </c>
      <c r="C4628" s="420" t="s">
        <v>4898</v>
      </c>
      <c r="D4628" s="421" t="s">
        <v>843</v>
      </c>
      <c r="E4628" s="422">
        <v>17.200000000000003</v>
      </c>
      <c r="F4628" s="422">
        <v>7.99</v>
      </c>
      <c r="G4628" s="422">
        <v>25.19</v>
      </c>
    </row>
    <row r="4629" spans="1:7" ht="60">
      <c r="A4629" s="536" t="s">
        <v>8039</v>
      </c>
      <c r="B4629" s="419">
        <v>89777</v>
      </c>
      <c r="C4629" s="420" t="s">
        <v>5004</v>
      </c>
      <c r="D4629" s="421" t="s">
        <v>843</v>
      </c>
      <c r="E4629" s="422">
        <v>25.35</v>
      </c>
      <c r="F4629" s="422">
        <v>4.49</v>
      </c>
      <c r="G4629" s="422">
        <v>29.84</v>
      </c>
    </row>
    <row r="4630" spans="1:7" ht="60">
      <c r="A4630" s="536" t="s">
        <v>8039</v>
      </c>
      <c r="B4630" s="419">
        <v>89729</v>
      </c>
      <c r="C4630" s="420" t="s">
        <v>4964</v>
      </c>
      <c r="D4630" s="421" t="s">
        <v>843</v>
      </c>
      <c r="E4630" s="422">
        <v>26.71</v>
      </c>
      <c r="F4630" s="422">
        <v>8.42</v>
      </c>
      <c r="G4630" s="422">
        <v>35.130000000000003</v>
      </c>
    </row>
    <row r="4631" spans="1:7" ht="60">
      <c r="A4631" s="536" t="s">
        <v>8039</v>
      </c>
      <c r="B4631" s="419">
        <v>89649</v>
      </c>
      <c r="C4631" s="420" t="s">
        <v>4901</v>
      </c>
      <c r="D4631" s="421" t="s">
        <v>843</v>
      </c>
      <c r="E4631" s="422">
        <v>27.07</v>
      </c>
      <c r="F4631" s="422">
        <v>9.4</v>
      </c>
      <c r="G4631" s="422">
        <v>36.47</v>
      </c>
    </row>
    <row r="4632" spans="1:7" ht="60">
      <c r="A4632" s="536" t="s">
        <v>8039</v>
      </c>
      <c r="B4632" s="419">
        <v>89781</v>
      </c>
      <c r="C4632" s="420" t="s">
        <v>5008</v>
      </c>
      <c r="D4632" s="421" t="s">
        <v>843</v>
      </c>
      <c r="E4632" s="422">
        <v>36.700000000000003</v>
      </c>
      <c r="F4632" s="422">
        <v>5.3</v>
      </c>
      <c r="G4632" s="422">
        <v>42</v>
      </c>
    </row>
    <row r="4633" spans="1:7" ht="60">
      <c r="A4633" s="536" t="s">
        <v>8039</v>
      </c>
      <c r="B4633" s="419">
        <v>104023</v>
      </c>
      <c r="C4633" s="420" t="s">
        <v>8043</v>
      </c>
      <c r="D4633" s="421" t="s">
        <v>843</v>
      </c>
      <c r="E4633" s="422">
        <v>38.24</v>
      </c>
      <c r="F4633" s="422">
        <v>9.69</v>
      </c>
      <c r="G4633" s="422">
        <v>47.93</v>
      </c>
    </row>
    <row r="4634" spans="1:7" ht="60">
      <c r="A4634" s="536" t="s">
        <v>8039</v>
      </c>
      <c r="B4634" s="419">
        <v>89788</v>
      </c>
      <c r="C4634" s="420" t="s">
        <v>5015</v>
      </c>
      <c r="D4634" s="421" t="s">
        <v>843</v>
      </c>
      <c r="E4634" s="422">
        <v>83.41</v>
      </c>
      <c r="F4634" s="422">
        <v>6.61</v>
      </c>
      <c r="G4634" s="422">
        <v>90.02</v>
      </c>
    </row>
    <row r="4635" spans="1:7" ht="60">
      <c r="A4635" s="536" t="s">
        <v>8039</v>
      </c>
      <c r="B4635" s="419">
        <v>89790</v>
      </c>
      <c r="C4635" s="420" t="s">
        <v>5017</v>
      </c>
      <c r="D4635" s="421" t="s">
        <v>843</v>
      </c>
      <c r="E4635" s="422">
        <v>170.07999999999998</v>
      </c>
      <c r="F4635" s="422">
        <v>8.74</v>
      </c>
      <c r="G4635" s="422">
        <v>178.82</v>
      </c>
    </row>
    <row r="4636" spans="1:7" ht="60">
      <c r="A4636" s="536" t="s">
        <v>8039</v>
      </c>
      <c r="B4636" s="419">
        <v>89792</v>
      </c>
      <c r="C4636" s="420" t="s">
        <v>5019</v>
      </c>
      <c r="D4636" s="421" t="s">
        <v>843</v>
      </c>
      <c r="E4636" s="422">
        <v>200.89999999999998</v>
      </c>
      <c r="F4636" s="422">
        <v>10.52</v>
      </c>
      <c r="G4636" s="422">
        <v>211.42</v>
      </c>
    </row>
    <row r="4637" spans="1:7" ht="60">
      <c r="A4637" s="536" t="s">
        <v>8039</v>
      </c>
      <c r="B4637" s="419">
        <v>89640</v>
      </c>
      <c r="C4637" s="420" t="s">
        <v>8044</v>
      </c>
      <c r="D4637" s="421" t="s">
        <v>843</v>
      </c>
      <c r="E4637" s="422">
        <v>17.350000000000001</v>
      </c>
      <c r="F4637" s="422">
        <v>5.35</v>
      </c>
      <c r="G4637" s="422">
        <v>22.7</v>
      </c>
    </row>
    <row r="4638" spans="1:7" ht="60">
      <c r="A4638" s="536" t="s">
        <v>8039</v>
      </c>
      <c r="B4638" s="419">
        <v>89644</v>
      </c>
      <c r="C4638" s="420" t="s">
        <v>8045</v>
      </c>
      <c r="D4638" s="421" t="s">
        <v>843</v>
      </c>
      <c r="E4638" s="422">
        <v>21.540000000000003</v>
      </c>
      <c r="F4638" s="422">
        <v>6.06</v>
      </c>
      <c r="G4638" s="422">
        <v>27.6</v>
      </c>
    </row>
    <row r="4639" spans="1:7" ht="60">
      <c r="A4639" s="536" t="s">
        <v>8039</v>
      </c>
      <c r="B4639" s="419">
        <v>89645</v>
      </c>
      <c r="C4639" s="420" t="s">
        <v>8046</v>
      </c>
      <c r="D4639" s="421" t="s">
        <v>843</v>
      </c>
      <c r="E4639" s="422">
        <v>31.5</v>
      </c>
      <c r="F4639" s="422">
        <v>6.57</v>
      </c>
      <c r="G4639" s="422">
        <v>38.07</v>
      </c>
    </row>
    <row r="4640" spans="1:7" ht="60">
      <c r="A4640" s="536" t="s">
        <v>8039</v>
      </c>
      <c r="B4640" s="419">
        <v>89652</v>
      </c>
      <c r="C4640" s="420" t="s">
        <v>4904</v>
      </c>
      <c r="D4640" s="421" t="s">
        <v>843</v>
      </c>
      <c r="E4640" s="422">
        <v>11.049999999999999</v>
      </c>
      <c r="F4640" s="422">
        <v>3.57</v>
      </c>
      <c r="G4640" s="422">
        <v>14.62</v>
      </c>
    </row>
    <row r="4641" spans="1:7" ht="60">
      <c r="A4641" s="536" t="s">
        <v>8039</v>
      </c>
      <c r="B4641" s="419">
        <v>89738</v>
      </c>
      <c r="C4641" s="420" t="s">
        <v>2180</v>
      </c>
      <c r="D4641" s="421" t="s">
        <v>843</v>
      </c>
      <c r="E4641" s="422">
        <v>15.75</v>
      </c>
      <c r="F4641" s="422">
        <v>4.0199999999999996</v>
      </c>
      <c r="G4641" s="422">
        <v>19.77</v>
      </c>
    </row>
    <row r="4642" spans="1:7" ht="60">
      <c r="A4642" s="536" t="s">
        <v>8039</v>
      </c>
      <c r="B4642" s="419">
        <v>89659</v>
      </c>
      <c r="C4642" s="420" t="s">
        <v>4910</v>
      </c>
      <c r="D4642" s="421" t="s">
        <v>843</v>
      </c>
      <c r="E4642" s="422">
        <v>15.92</v>
      </c>
      <c r="F4642" s="422">
        <v>4.51</v>
      </c>
      <c r="G4642" s="422">
        <v>20.43</v>
      </c>
    </row>
    <row r="4643" spans="1:7" ht="60">
      <c r="A4643" s="536" t="s">
        <v>8039</v>
      </c>
      <c r="B4643" s="419">
        <v>89756</v>
      </c>
      <c r="C4643" s="420" t="s">
        <v>4988</v>
      </c>
      <c r="D4643" s="421" t="s">
        <v>843</v>
      </c>
      <c r="E4643" s="422">
        <v>22.43</v>
      </c>
      <c r="F4643" s="422">
        <v>4.75</v>
      </c>
      <c r="G4643" s="422">
        <v>27.18</v>
      </c>
    </row>
    <row r="4644" spans="1:7" ht="60">
      <c r="A4644" s="536" t="s">
        <v>8039</v>
      </c>
      <c r="B4644" s="419">
        <v>89672</v>
      </c>
      <c r="C4644" s="420" t="s">
        <v>4921</v>
      </c>
      <c r="D4644" s="421" t="s">
        <v>843</v>
      </c>
      <c r="E4644" s="422">
        <v>22.619999999999997</v>
      </c>
      <c r="F4644" s="422">
        <v>5.33</v>
      </c>
      <c r="G4644" s="422">
        <v>27.95</v>
      </c>
    </row>
    <row r="4645" spans="1:7" ht="60">
      <c r="A4645" s="536" t="s">
        <v>8039</v>
      </c>
      <c r="B4645" s="419">
        <v>89815</v>
      </c>
      <c r="C4645" s="420" t="s">
        <v>5039</v>
      </c>
      <c r="D4645" s="421" t="s">
        <v>843</v>
      </c>
      <c r="E4645" s="422">
        <v>29.56</v>
      </c>
      <c r="F4645" s="422">
        <v>3.02</v>
      </c>
      <c r="G4645" s="422">
        <v>32.58</v>
      </c>
    </row>
    <row r="4646" spans="1:7" ht="60">
      <c r="A4646" s="536" t="s">
        <v>8039</v>
      </c>
      <c r="B4646" s="419">
        <v>89761</v>
      </c>
      <c r="C4646" s="420" t="s">
        <v>4993</v>
      </c>
      <c r="D4646" s="421" t="s">
        <v>843</v>
      </c>
      <c r="E4646" s="422">
        <v>30.47</v>
      </c>
      <c r="F4646" s="422">
        <v>5.61</v>
      </c>
      <c r="G4646" s="422">
        <v>36.08</v>
      </c>
    </row>
    <row r="4647" spans="1:7" ht="60">
      <c r="A4647" s="536" t="s">
        <v>8039</v>
      </c>
      <c r="B4647" s="419">
        <v>89682</v>
      </c>
      <c r="C4647" s="420" t="s">
        <v>4931</v>
      </c>
      <c r="D4647" s="421" t="s">
        <v>843</v>
      </c>
      <c r="E4647" s="422">
        <v>30.7</v>
      </c>
      <c r="F4647" s="422">
        <v>6.27</v>
      </c>
      <c r="G4647" s="422">
        <v>36.97</v>
      </c>
    </row>
    <row r="4648" spans="1:7" ht="60">
      <c r="A4648" s="536" t="s">
        <v>8039</v>
      </c>
      <c r="B4648" s="419">
        <v>89824</v>
      </c>
      <c r="C4648" s="420" t="s">
        <v>5047</v>
      </c>
      <c r="D4648" s="421" t="s">
        <v>843</v>
      </c>
      <c r="E4648" s="422">
        <v>40.61</v>
      </c>
      <c r="F4648" s="422">
        <v>3.53</v>
      </c>
      <c r="G4648" s="422">
        <v>44.14</v>
      </c>
    </row>
    <row r="4649" spans="1:7" ht="60">
      <c r="A4649" s="536" t="s">
        <v>8039</v>
      </c>
      <c r="B4649" s="419">
        <v>104026</v>
      </c>
      <c r="C4649" s="420" t="s">
        <v>8047</v>
      </c>
      <c r="D4649" s="421" t="s">
        <v>843</v>
      </c>
      <c r="E4649" s="422">
        <v>41.65</v>
      </c>
      <c r="F4649" s="422">
        <v>6.46</v>
      </c>
      <c r="G4649" s="422">
        <v>48.11</v>
      </c>
    </row>
    <row r="4650" spans="1:7" ht="60">
      <c r="A4650" s="536" t="s">
        <v>8039</v>
      </c>
      <c r="B4650" s="419">
        <v>89740</v>
      </c>
      <c r="C4650" s="420" t="s">
        <v>4974</v>
      </c>
      <c r="D4650" s="421" t="s">
        <v>843</v>
      </c>
      <c r="E4650" s="422">
        <v>7.1800000000000006</v>
      </c>
      <c r="F4650" s="422">
        <v>4.21</v>
      </c>
      <c r="G4650" s="422">
        <v>11.39</v>
      </c>
    </row>
    <row r="4651" spans="1:7" ht="60">
      <c r="A4651" s="536" t="s">
        <v>8039</v>
      </c>
      <c r="B4651" s="419">
        <v>89836</v>
      </c>
      <c r="C4651" s="420" t="s">
        <v>5059</v>
      </c>
      <c r="D4651" s="421" t="s">
        <v>843</v>
      </c>
      <c r="E4651" s="422">
        <v>219.59</v>
      </c>
      <c r="F4651" s="422">
        <v>4.25</v>
      </c>
      <c r="G4651" s="422">
        <v>223.84</v>
      </c>
    </row>
    <row r="4652" spans="1:7" ht="60">
      <c r="A4652" s="536" t="s">
        <v>8039</v>
      </c>
      <c r="B4652" s="419">
        <v>89653</v>
      </c>
      <c r="C4652" s="420" t="s">
        <v>8048</v>
      </c>
      <c r="D4652" s="421" t="s">
        <v>843</v>
      </c>
      <c r="E4652" s="422">
        <v>16.82</v>
      </c>
      <c r="F4652" s="422">
        <v>3.57</v>
      </c>
      <c r="G4652" s="422">
        <v>20.39</v>
      </c>
    </row>
    <row r="4653" spans="1:7" ht="60">
      <c r="A4653" s="536" t="s">
        <v>8039</v>
      </c>
      <c r="B4653" s="419">
        <v>89660</v>
      </c>
      <c r="C4653" s="420" t="s">
        <v>4911</v>
      </c>
      <c r="D4653" s="421" t="s">
        <v>843</v>
      </c>
      <c r="E4653" s="422">
        <v>7.36</v>
      </c>
      <c r="F4653" s="422">
        <v>4.7</v>
      </c>
      <c r="G4653" s="422">
        <v>12.06</v>
      </c>
    </row>
    <row r="4654" spans="1:7" ht="60">
      <c r="A4654" s="536" t="s">
        <v>8039</v>
      </c>
      <c r="B4654" s="419">
        <v>89826</v>
      </c>
      <c r="C4654" s="420" t="s">
        <v>5049</v>
      </c>
      <c r="D4654" s="421" t="s">
        <v>843</v>
      </c>
      <c r="E4654" s="422">
        <v>139.19999999999999</v>
      </c>
      <c r="F4654" s="422">
        <v>3.27</v>
      </c>
      <c r="G4654" s="422">
        <v>142.47</v>
      </c>
    </row>
    <row r="4655" spans="1:7" ht="60">
      <c r="A4655" s="536" t="s">
        <v>8039</v>
      </c>
      <c r="B4655" s="419">
        <v>104028</v>
      </c>
      <c r="C4655" s="420" t="s">
        <v>8049</v>
      </c>
      <c r="D4655" s="421" t="s">
        <v>843</v>
      </c>
      <c r="E4655" s="422">
        <v>140.16999999999999</v>
      </c>
      <c r="F4655" s="422">
        <v>6.03</v>
      </c>
      <c r="G4655" s="422">
        <v>146.19999999999999</v>
      </c>
    </row>
    <row r="4656" spans="1:7" ht="60">
      <c r="A4656" s="536" t="s">
        <v>8039</v>
      </c>
      <c r="B4656" s="419">
        <v>89651</v>
      </c>
      <c r="C4656" s="420" t="s">
        <v>4903</v>
      </c>
      <c r="D4656" s="421" t="s">
        <v>843</v>
      </c>
      <c r="E4656" s="422">
        <v>5.3599999999999994</v>
      </c>
      <c r="F4656" s="422">
        <v>3.56</v>
      </c>
      <c r="G4656" s="422">
        <v>8.92</v>
      </c>
    </row>
    <row r="4657" spans="1:7" ht="60">
      <c r="A4657" s="536" t="s">
        <v>8039</v>
      </c>
      <c r="B4657" s="419">
        <v>89736</v>
      </c>
      <c r="C4657" s="420" t="s">
        <v>4971</v>
      </c>
      <c r="D4657" s="421" t="s">
        <v>843</v>
      </c>
      <c r="E4657" s="422">
        <v>7.14</v>
      </c>
      <c r="F4657" s="422">
        <v>4.03</v>
      </c>
      <c r="G4657" s="422">
        <v>11.17</v>
      </c>
    </row>
    <row r="4658" spans="1:7" ht="60">
      <c r="A4658" s="536" t="s">
        <v>8039</v>
      </c>
      <c r="B4658" s="419">
        <v>89658</v>
      </c>
      <c r="C4658" s="420" t="s">
        <v>4909</v>
      </c>
      <c r="D4658" s="421" t="s">
        <v>843</v>
      </c>
      <c r="E4658" s="422">
        <v>7.3100000000000005</v>
      </c>
      <c r="F4658" s="422">
        <v>4.5199999999999996</v>
      </c>
      <c r="G4658" s="422">
        <v>11.83</v>
      </c>
    </row>
    <row r="4659" spans="1:7" ht="60">
      <c r="A4659" s="536" t="s">
        <v>8039</v>
      </c>
      <c r="B4659" s="419">
        <v>89755</v>
      </c>
      <c r="C4659" s="420" t="s">
        <v>4987</v>
      </c>
      <c r="D4659" s="421" t="s">
        <v>843</v>
      </c>
      <c r="E4659" s="422">
        <v>11.729999999999999</v>
      </c>
      <c r="F4659" s="422">
        <v>4.76</v>
      </c>
      <c r="G4659" s="422">
        <v>16.489999999999998</v>
      </c>
    </row>
    <row r="4660" spans="1:7" ht="60">
      <c r="A4660" s="536" t="s">
        <v>8039</v>
      </c>
      <c r="B4660" s="419">
        <v>89670</v>
      </c>
      <c r="C4660" s="420" t="s">
        <v>4919</v>
      </c>
      <c r="D4660" s="421" t="s">
        <v>843</v>
      </c>
      <c r="E4660" s="422">
        <v>11.940000000000001</v>
      </c>
      <c r="F4660" s="422">
        <v>5.32</v>
      </c>
      <c r="G4660" s="422">
        <v>17.260000000000002</v>
      </c>
    </row>
    <row r="4661" spans="1:7" ht="60">
      <c r="A4661" s="536" t="s">
        <v>8039</v>
      </c>
      <c r="B4661" s="419">
        <v>89794</v>
      </c>
      <c r="C4661" s="420" t="s">
        <v>5021</v>
      </c>
      <c r="D4661" s="421" t="s">
        <v>843</v>
      </c>
      <c r="E4661" s="422">
        <v>19.47</v>
      </c>
      <c r="F4661" s="422">
        <v>3.02</v>
      </c>
      <c r="G4661" s="422">
        <v>22.49</v>
      </c>
    </row>
    <row r="4662" spans="1:7" ht="60">
      <c r="A4662" s="536" t="s">
        <v>8039</v>
      </c>
      <c r="B4662" s="419">
        <v>89760</v>
      </c>
      <c r="C4662" s="420" t="s">
        <v>4992</v>
      </c>
      <c r="D4662" s="421" t="s">
        <v>843</v>
      </c>
      <c r="E4662" s="422">
        <v>20.38</v>
      </c>
      <c r="F4662" s="422">
        <v>5.61</v>
      </c>
      <c r="G4662" s="422">
        <v>25.99</v>
      </c>
    </row>
    <row r="4663" spans="1:7" ht="60">
      <c r="A4663" s="536" t="s">
        <v>8039</v>
      </c>
      <c r="B4663" s="419">
        <v>89680</v>
      </c>
      <c r="C4663" s="420" t="s">
        <v>4929</v>
      </c>
      <c r="D4663" s="421" t="s">
        <v>843</v>
      </c>
      <c r="E4663" s="422">
        <v>20.61</v>
      </c>
      <c r="F4663" s="422">
        <v>6.27</v>
      </c>
      <c r="G4663" s="422">
        <v>26.88</v>
      </c>
    </row>
    <row r="4664" spans="1:7" ht="60">
      <c r="A4664" s="536" t="s">
        <v>8039</v>
      </c>
      <c r="B4664" s="419">
        <v>89822</v>
      </c>
      <c r="C4664" s="420" t="s">
        <v>5045</v>
      </c>
      <c r="D4664" s="421" t="s">
        <v>843</v>
      </c>
      <c r="E4664" s="422">
        <v>25.79</v>
      </c>
      <c r="F4664" s="422">
        <v>3.52</v>
      </c>
      <c r="G4664" s="422">
        <v>29.31</v>
      </c>
    </row>
    <row r="4665" spans="1:7" ht="60">
      <c r="A4665" s="536" t="s">
        <v>8039</v>
      </c>
      <c r="B4665" s="419">
        <v>104025</v>
      </c>
      <c r="C4665" s="420" t="s">
        <v>8050</v>
      </c>
      <c r="D4665" s="421" t="s">
        <v>843</v>
      </c>
      <c r="E4665" s="422">
        <v>26.830000000000002</v>
      </c>
      <c r="F4665" s="422">
        <v>6.45</v>
      </c>
      <c r="G4665" s="422">
        <v>33.28</v>
      </c>
    </row>
    <row r="4666" spans="1:7" ht="60">
      <c r="A4666" s="536" t="s">
        <v>8039</v>
      </c>
      <c r="B4666" s="419">
        <v>89835</v>
      </c>
      <c r="C4666" s="420" t="s">
        <v>5058</v>
      </c>
      <c r="D4666" s="421" t="s">
        <v>843</v>
      </c>
      <c r="E4666" s="422">
        <v>45.769999999999996</v>
      </c>
      <c r="F4666" s="422">
        <v>4.3899999999999997</v>
      </c>
      <c r="G4666" s="422">
        <v>50.16</v>
      </c>
    </row>
    <row r="4667" spans="1:7" ht="60">
      <c r="A4667" s="536" t="s">
        <v>8039</v>
      </c>
      <c r="B4667" s="419">
        <v>89838</v>
      </c>
      <c r="C4667" s="420" t="s">
        <v>5061</v>
      </c>
      <c r="D4667" s="421" t="s">
        <v>843</v>
      </c>
      <c r="E4667" s="422">
        <v>166.63</v>
      </c>
      <c r="F4667" s="422">
        <v>5.82</v>
      </c>
      <c r="G4667" s="422">
        <v>172.45</v>
      </c>
    </row>
    <row r="4668" spans="1:7" ht="60">
      <c r="A4668" s="536" t="s">
        <v>8039</v>
      </c>
      <c r="B4668" s="419">
        <v>89840</v>
      </c>
      <c r="C4668" s="420" t="s">
        <v>5063</v>
      </c>
      <c r="D4668" s="421" t="s">
        <v>843</v>
      </c>
      <c r="E4668" s="422">
        <v>196.22</v>
      </c>
      <c r="F4668" s="422">
        <v>7.03</v>
      </c>
      <c r="G4668" s="422">
        <v>203.25</v>
      </c>
    </row>
    <row r="4669" spans="1:7" ht="60">
      <c r="A4669" s="536" t="s">
        <v>8039</v>
      </c>
      <c r="B4669" s="419">
        <v>104015</v>
      </c>
      <c r="C4669" s="420" t="s">
        <v>5386</v>
      </c>
      <c r="D4669" s="421" t="s">
        <v>843</v>
      </c>
      <c r="E4669" s="422">
        <v>12.389999999999999</v>
      </c>
      <c r="F4669" s="422">
        <v>8.08</v>
      </c>
      <c r="G4669" s="422">
        <v>20.47</v>
      </c>
    </row>
    <row r="4670" spans="1:7" ht="60">
      <c r="A4670" s="536" t="s">
        <v>8039</v>
      </c>
      <c r="B4670" s="419">
        <v>104018</v>
      </c>
      <c r="C4670" s="420" t="s">
        <v>6370</v>
      </c>
      <c r="D4670" s="421" t="s">
        <v>843</v>
      </c>
      <c r="E4670" s="422">
        <v>17.049999999999997</v>
      </c>
      <c r="F4670" s="422">
        <v>8.81</v>
      </c>
      <c r="G4670" s="422">
        <v>25.86</v>
      </c>
    </row>
    <row r="4671" spans="1:7" ht="60">
      <c r="A4671" s="536" t="s">
        <v>8039</v>
      </c>
      <c r="B4671" s="419">
        <v>104016</v>
      </c>
      <c r="C4671" s="420" t="s">
        <v>5387</v>
      </c>
      <c r="D4671" s="421" t="s">
        <v>843</v>
      </c>
      <c r="E4671" s="422">
        <v>17.43</v>
      </c>
      <c r="F4671" s="422">
        <v>9.85</v>
      </c>
      <c r="G4671" s="422">
        <v>27.28</v>
      </c>
    </row>
    <row r="4672" spans="1:7" ht="60">
      <c r="A4672" s="536" t="s">
        <v>8039</v>
      </c>
      <c r="B4672" s="419">
        <v>104019</v>
      </c>
      <c r="C4672" s="420" t="s">
        <v>5389</v>
      </c>
      <c r="D4672" s="421" t="s">
        <v>843</v>
      </c>
      <c r="E4672" s="422">
        <v>41.47</v>
      </c>
      <c r="F4672" s="422">
        <v>10.38</v>
      </c>
      <c r="G4672" s="422">
        <v>51.85</v>
      </c>
    </row>
    <row r="4673" spans="1:7" ht="60">
      <c r="A4673" s="536" t="s">
        <v>8039</v>
      </c>
      <c r="B4673" s="419">
        <v>104017</v>
      </c>
      <c r="C4673" s="420" t="s">
        <v>5388</v>
      </c>
      <c r="D4673" s="421" t="s">
        <v>843</v>
      </c>
      <c r="E4673" s="422">
        <v>41.91</v>
      </c>
      <c r="F4673" s="422">
        <v>11.59</v>
      </c>
      <c r="G4673" s="422">
        <v>53.5</v>
      </c>
    </row>
    <row r="4674" spans="1:7" ht="60">
      <c r="A4674" s="536" t="s">
        <v>8039</v>
      </c>
      <c r="B4674" s="419">
        <v>104020</v>
      </c>
      <c r="C4674" s="420" t="s">
        <v>5390</v>
      </c>
      <c r="D4674" s="421" t="s">
        <v>843</v>
      </c>
      <c r="E4674" s="422">
        <v>57.4</v>
      </c>
      <c r="F4674" s="422">
        <v>6.56</v>
      </c>
      <c r="G4674" s="422">
        <v>63.96</v>
      </c>
    </row>
    <row r="4675" spans="1:7" ht="60">
      <c r="A4675" s="536" t="s">
        <v>8039</v>
      </c>
      <c r="B4675" s="419">
        <v>104030</v>
      </c>
      <c r="C4675" s="420" t="s">
        <v>5392</v>
      </c>
      <c r="D4675" s="421" t="s">
        <v>843</v>
      </c>
      <c r="E4675" s="422">
        <v>59.35</v>
      </c>
      <c r="F4675" s="422">
        <v>12.07</v>
      </c>
      <c r="G4675" s="422">
        <v>71.42</v>
      </c>
    </row>
    <row r="4676" spans="1:7" ht="60">
      <c r="A4676" s="536" t="s">
        <v>8039</v>
      </c>
      <c r="B4676" s="419">
        <v>89694</v>
      </c>
      <c r="C4676" s="420" t="s">
        <v>4942</v>
      </c>
      <c r="D4676" s="421" t="s">
        <v>843</v>
      </c>
      <c r="E4676" s="422">
        <v>17.27</v>
      </c>
      <c r="F4676" s="422">
        <v>7.13</v>
      </c>
      <c r="G4676" s="422">
        <v>24.4</v>
      </c>
    </row>
    <row r="4677" spans="1:7" ht="60">
      <c r="A4677" s="536" t="s">
        <v>8039</v>
      </c>
      <c r="B4677" s="419">
        <v>89700</v>
      </c>
      <c r="C4677" s="420" t="s">
        <v>4948</v>
      </c>
      <c r="D4677" s="421" t="s">
        <v>843</v>
      </c>
      <c r="E4677" s="422">
        <v>19.809999999999999</v>
      </c>
      <c r="F4677" s="422">
        <v>8.09</v>
      </c>
      <c r="G4677" s="422">
        <v>27.9</v>
      </c>
    </row>
    <row r="4678" spans="1:7" ht="60">
      <c r="A4678" s="536" t="s">
        <v>8039</v>
      </c>
      <c r="B4678" s="419">
        <v>89703</v>
      </c>
      <c r="C4678" s="420" t="s">
        <v>8051</v>
      </c>
      <c r="D4678" s="421" t="s">
        <v>843</v>
      </c>
      <c r="E4678" s="422">
        <v>47.07</v>
      </c>
      <c r="F4678" s="422">
        <v>8.75</v>
      </c>
      <c r="G4678" s="422">
        <v>55.82</v>
      </c>
    </row>
    <row r="4679" spans="1:7" ht="60">
      <c r="A4679" s="536" t="s">
        <v>8039</v>
      </c>
      <c r="B4679" s="419">
        <v>89844</v>
      </c>
      <c r="C4679" s="420" t="s">
        <v>5066</v>
      </c>
      <c r="D4679" s="421" t="s">
        <v>843</v>
      </c>
      <c r="E4679" s="422">
        <v>65.39</v>
      </c>
      <c r="F4679" s="422">
        <v>7.08</v>
      </c>
      <c r="G4679" s="422">
        <v>72.47</v>
      </c>
    </row>
    <row r="4680" spans="1:7" ht="60">
      <c r="A4680" s="536" t="s">
        <v>8039</v>
      </c>
      <c r="B4680" s="419">
        <v>104022</v>
      </c>
      <c r="C4680" s="420" t="s">
        <v>8052</v>
      </c>
      <c r="D4680" s="421" t="s">
        <v>843</v>
      </c>
      <c r="E4680" s="422">
        <v>67.48</v>
      </c>
      <c r="F4680" s="422">
        <v>12.91</v>
      </c>
      <c r="G4680" s="422">
        <v>80.39</v>
      </c>
    </row>
    <row r="4681" spans="1:7" ht="60">
      <c r="A4681" s="536" t="s">
        <v>8039</v>
      </c>
      <c r="B4681" s="419">
        <v>89691</v>
      </c>
      <c r="C4681" s="420" t="s">
        <v>4939</v>
      </c>
      <c r="D4681" s="421" t="s">
        <v>843</v>
      </c>
      <c r="E4681" s="422">
        <v>9.9499999999999993</v>
      </c>
      <c r="F4681" s="422">
        <v>7.14</v>
      </c>
      <c r="G4681" s="422">
        <v>17.09</v>
      </c>
    </row>
    <row r="4682" spans="1:7" ht="60">
      <c r="A4682" s="536" t="s">
        <v>8039</v>
      </c>
      <c r="B4682" s="419">
        <v>89765</v>
      </c>
      <c r="C4682" s="420" t="s">
        <v>4997</v>
      </c>
      <c r="D4682" s="421" t="s">
        <v>843</v>
      </c>
      <c r="E4682" s="422">
        <v>12.9</v>
      </c>
      <c r="F4682" s="422">
        <v>8.06</v>
      </c>
      <c r="G4682" s="422">
        <v>20.96</v>
      </c>
    </row>
    <row r="4683" spans="1:7" ht="60">
      <c r="A4683" s="536" t="s">
        <v>8039</v>
      </c>
      <c r="B4683" s="419">
        <v>89697</v>
      </c>
      <c r="C4683" s="420" t="s">
        <v>4945</v>
      </c>
      <c r="D4683" s="421" t="s">
        <v>843</v>
      </c>
      <c r="E4683" s="422">
        <v>13.230000000000002</v>
      </c>
      <c r="F4683" s="422">
        <v>9.0299999999999994</v>
      </c>
      <c r="G4683" s="422">
        <v>22.26</v>
      </c>
    </row>
    <row r="4684" spans="1:7" ht="60">
      <c r="A4684" s="536" t="s">
        <v>8039</v>
      </c>
      <c r="B4684" s="419">
        <v>89633</v>
      </c>
      <c r="C4684" s="420" t="s">
        <v>4606</v>
      </c>
      <c r="D4684" s="421" t="s">
        <v>844</v>
      </c>
      <c r="E4684" s="422">
        <v>18.690000000000005</v>
      </c>
      <c r="F4684" s="422">
        <v>13.4</v>
      </c>
      <c r="G4684" s="422">
        <v>32.090000000000003</v>
      </c>
    </row>
    <row r="4685" spans="1:7" ht="60">
      <c r="A4685" s="536" t="s">
        <v>8039</v>
      </c>
      <c r="B4685" s="419">
        <v>89716</v>
      </c>
      <c r="C4685" s="420" t="s">
        <v>4614</v>
      </c>
      <c r="D4685" s="421" t="s">
        <v>844</v>
      </c>
      <c r="E4685" s="422">
        <v>24.779999999999998</v>
      </c>
      <c r="F4685" s="422">
        <v>7.05</v>
      </c>
      <c r="G4685" s="422">
        <v>31.83</v>
      </c>
    </row>
    <row r="4686" spans="1:7" ht="60">
      <c r="A4686" s="536" t="s">
        <v>8039</v>
      </c>
      <c r="B4686" s="419">
        <v>89634</v>
      </c>
      <c r="C4686" s="420" t="s">
        <v>4607</v>
      </c>
      <c r="D4686" s="421" t="s">
        <v>844</v>
      </c>
      <c r="E4686" s="422">
        <v>28.279999999999998</v>
      </c>
      <c r="F4686" s="422">
        <v>16.940000000000001</v>
      </c>
      <c r="G4686" s="422">
        <v>45.22</v>
      </c>
    </row>
    <row r="4687" spans="1:7" ht="60">
      <c r="A4687" s="536" t="s">
        <v>8039</v>
      </c>
      <c r="B4687" s="419">
        <v>89717</v>
      </c>
      <c r="C4687" s="420" t="s">
        <v>4615</v>
      </c>
      <c r="D4687" s="421" t="s">
        <v>844</v>
      </c>
      <c r="E4687" s="422">
        <v>41.31</v>
      </c>
      <c r="F4687" s="422">
        <v>8.32</v>
      </c>
      <c r="G4687" s="422">
        <v>49.63</v>
      </c>
    </row>
    <row r="4688" spans="1:7" ht="60">
      <c r="A4688" s="536" t="s">
        <v>8039</v>
      </c>
      <c r="B4688" s="419">
        <v>89635</v>
      </c>
      <c r="C4688" s="420" t="s">
        <v>4608</v>
      </c>
      <c r="D4688" s="421" t="s">
        <v>844</v>
      </c>
      <c r="E4688" s="422">
        <v>45.45</v>
      </c>
      <c r="F4688" s="422">
        <v>19.98</v>
      </c>
      <c r="G4688" s="422">
        <v>65.430000000000007</v>
      </c>
    </row>
    <row r="4689" spans="1:7" ht="60">
      <c r="A4689" s="536" t="s">
        <v>8039</v>
      </c>
      <c r="B4689" s="419">
        <v>89770</v>
      </c>
      <c r="C4689" s="420" t="s">
        <v>4616</v>
      </c>
      <c r="D4689" s="421" t="s">
        <v>844</v>
      </c>
      <c r="E4689" s="422">
        <v>50.5</v>
      </c>
      <c r="F4689" s="422">
        <v>1.19</v>
      </c>
      <c r="G4689" s="422">
        <v>51.69</v>
      </c>
    </row>
    <row r="4690" spans="1:7" ht="60">
      <c r="A4690" s="536" t="s">
        <v>8039</v>
      </c>
      <c r="B4690" s="419">
        <v>89718</v>
      </c>
      <c r="C4690" s="420" t="s">
        <v>4954</v>
      </c>
      <c r="D4690" s="421" t="s">
        <v>844</v>
      </c>
      <c r="E4690" s="422">
        <v>53.57</v>
      </c>
      <c r="F4690" s="422">
        <v>9.81</v>
      </c>
      <c r="G4690" s="422">
        <v>63.38</v>
      </c>
    </row>
    <row r="4691" spans="1:7" ht="60">
      <c r="A4691" s="536" t="s">
        <v>8039</v>
      </c>
      <c r="B4691" s="419">
        <v>89636</v>
      </c>
      <c r="C4691" s="420" t="s">
        <v>4609</v>
      </c>
      <c r="D4691" s="421" t="s">
        <v>844</v>
      </c>
      <c r="E4691" s="422">
        <v>58.43</v>
      </c>
      <c r="F4691" s="422">
        <v>23.54</v>
      </c>
      <c r="G4691" s="422">
        <v>81.97</v>
      </c>
    </row>
    <row r="4692" spans="1:7" ht="60">
      <c r="A4692" s="536" t="s">
        <v>8039</v>
      </c>
      <c r="B4692" s="419">
        <v>89771</v>
      </c>
      <c r="C4692" s="420" t="s">
        <v>4617</v>
      </c>
      <c r="D4692" s="421" t="s">
        <v>844</v>
      </c>
      <c r="E4692" s="422">
        <v>67.53</v>
      </c>
      <c r="F4692" s="422">
        <v>1.42</v>
      </c>
      <c r="G4692" s="422">
        <v>68.95</v>
      </c>
    </row>
    <row r="4693" spans="1:7" ht="60">
      <c r="A4693" s="536" t="s">
        <v>8039</v>
      </c>
      <c r="B4693" s="419">
        <v>104021</v>
      </c>
      <c r="C4693" s="420" t="s">
        <v>4691</v>
      </c>
      <c r="D4693" s="421" t="s">
        <v>844</v>
      </c>
      <c r="E4693" s="422">
        <v>71.05</v>
      </c>
      <c r="F4693" s="422">
        <v>11.3</v>
      </c>
      <c r="G4693" s="422">
        <v>82.35</v>
      </c>
    </row>
    <row r="4694" spans="1:7" ht="60">
      <c r="A4694" s="536" t="s">
        <v>8039</v>
      </c>
      <c r="B4694" s="419">
        <v>89772</v>
      </c>
      <c r="C4694" s="420" t="s">
        <v>5001</v>
      </c>
      <c r="D4694" s="421" t="s">
        <v>844</v>
      </c>
      <c r="E4694" s="422">
        <v>98.77</v>
      </c>
      <c r="F4694" s="422">
        <v>1.75</v>
      </c>
      <c r="G4694" s="422">
        <v>100.52</v>
      </c>
    </row>
    <row r="4695" spans="1:7" ht="60">
      <c r="A4695" s="536" t="s">
        <v>8039</v>
      </c>
      <c r="B4695" s="419">
        <v>89773</v>
      </c>
      <c r="C4695" s="420" t="s">
        <v>4618</v>
      </c>
      <c r="D4695" s="421" t="s">
        <v>844</v>
      </c>
      <c r="E4695" s="422">
        <v>159.48999999999998</v>
      </c>
      <c r="F4695" s="422">
        <v>2.33</v>
      </c>
      <c r="G4695" s="422">
        <v>161.82</v>
      </c>
    </row>
    <row r="4696" spans="1:7" ht="60">
      <c r="A4696" s="536" t="s">
        <v>8039</v>
      </c>
      <c r="B4696" s="419">
        <v>89775</v>
      </c>
      <c r="C4696" s="420" t="s">
        <v>4619</v>
      </c>
      <c r="D4696" s="421" t="s">
        <v>844</v>
      </c>
      <c r="E4696" s="422">
        <v>250.02</v>
      </c>
      <c r="F4696" s="422">
        <v>2.78</v>
      </c>
      <c r="G4696" s="422">
        <v>252.8</v>
      </c>
    </row>
    <row r="4697" spans="1:7" ht="60">
      <c r="A4697" s="536" t="s">
        <v>8039</v>
      </c>
      <c r="B4697" s="419">
        <v>89767</v>
      </c>
      <c r="C4697" s="420" t="s">
        <v>4998</v>
      </c>
      <c r="D4697" s="421" t="s">
        <v>843</v>
      </c>
      <c r="E4697" s="422">
        <v>17.68</v>
      </c>
      <c r="F4697" s="422">
        <v>8.07</v>
      </c>
      <c r="G4697" s="422">
        <v>25.75</v>
      </c>
    </row>
    <row r="4698" spans="1:7" ht="60">
      <c r="A4698" s="536" t="s">
        <v>8039</v>
      </c>
      <c r="B4698" s="419">
        <v>89695</v>
      </c>
      <c r="C4698" s="420" t="s">
        <v>4943</v>
      </c>
      <c r="D4698" s="421" t="s">
        <v>843</v>
      </c>
      <c r="E4698" s="422">
        <v>13.879999999999999</v>
      </c>
      <c r="F4698" s="422">
        <v>7.14</v>
      </c>
      <c r="G4698" s="422">
        <v>21.02</v>
      </c>
    </row>
    <row r="4699" spans="1:7" ht="60">
      <c r="A4699" s="536" t="s">
        <v>8039</v>
      </c>
      <c r="B4699" s="419">
        <v>89702</v>
      </c>
      <c r="C4699" s="420" t="s">
        <v>4950</v>
      </c>
      <c r="D4699" s="421" t="s">
        <v>843</v>
      </c>
      <c r="E4699" s="422">
        <v>18.010000000000002</v>
      </c>
      <c r="F4699" s="422">
        <v>9.0399999999999991</v>
      </c>
      <c r="G4699" s="422">
        <v>27.05</v>
      </c>
    </row>
    <row r="4700" spans="1:7" ht="60">
      <c r="A4700" s="536" t="s">
        <v>8039</v>
      </c>
      <c r="B4700" s="419">
        <v>89768</v>
      </c>
      <c r="C4700" s="420" t="s">
        <v>4999</v>
      </c>
      <c r="D4700" s="421" t="s">
        <v>843</v>
      </c>
      <c r="E4700" s="422">
        <v>20.420000000000002</v>
      </c>
      <c r="F4700" s="422">
        <v>9.5299999999999994</v>
      </c>
      <c r="G4700" s="422">
        <v>29.95</v>
      </c>
    </row>
    <row r="4701" spans="1:7" ht="60">
      <c r="A4701" s="536" t="s">
        <v>8039</v>
      </c>
      <c r="B4701" s="419">
        <v>89842</v>
      </c>
      <c r="C4701" s="420" t="s">
        <v>5065</v>
      </c>
      <c r="D4701" s="421" t="s">
        <v>843</v>
      </c>
      <c r="E4701" s="422">
        <v>51.61</v>
      </c>
      <c r="F4701" s="422">
        <v>6.04</v>
      </c>
      <c r="G4701" s="422">
        <v>57.65</v>
      </c>
    </row>
    <row r="4702" spans="1:7" ht="60">
      <c r="A4702" s="536" t="s">
        <v>8039</v>
      </c>
      <c r="B4702" s="419">
        <v>89845</v>
      </c>
      <c r="C4702" s="420" t="s">
        <v>5067</v>
      </c>
      <c r="D4702" s="421" t="s">
        <v>843</v>
      </c>
      <c r="E4702" s="422">
        <v>104.35</v>
      </c>
      <c r="F4702" s="422">
        <v>8.86</v>
      </c>
      <c r="G4702" s="422">
        <v>113.21</v>
      </c>
    </row>
    <row r="4703" spans="1:7" ht="60">
      <c r="A4703" s="536" t="s">
        <v>8039</v>
      </c>
      <c r="B4703" s="419">
        <v>89846</v>
      </c>
      <c r="C4703" s="420" t="s">
        <v>5068</v>
      </c>
      <c r="D4703" s="421" t="s">
        <v>843</v>
      </c>
      <c r="E4703" s="422">
        <v>228.97</v>
      </c>
      <c r="F4703" s="422">
        <v>11.67</v>
      </c>
      <c r="G4703" s="422">
        <v>240.64</v>
      </c>
    </row>
    <row r="4704" spans="1:7" ht="60">
      <c r="A4704" s="536" t="s">
        <v>8039</v>
      </c>
      <c r="B4704" s="419">
        <v>89847</v>
      </c>
      <c r="C4704" s="420" t="s">
        <v>5069</v>
      </c>
      <c r="D4704" s="421" t="s">
        <v>843</v>
      </c>
      <c r="E4704" s="422">
        <v>273.28000000000003</v>
      </c>
      <c r="F4704" s="422">
        <v>14.02</v>
      </c>
      <c r="G4704" s="422">
        <v>287.3</v>
      </c>
    </row>
    <row r="4705" spans="1:7" ht="60">
      <c r="A4705" s="536" t="s">
        <v>8039</v>
      </c>
      <c r="B4705" s="419">
        <v>89705</v>
      </c>
      <c r="C4705" s="420" t="s">
        <v>4952</v>
      </c>
      <c r="D4705" s="421" t="s">
        <v>843</v>
      </c>
      <c r="E4705" s="422">
        <v>20.83</v>
      </c>
      <c r="F4705" s="422">
        <v>10.64</v>
      </c>
      <c r="G4705" s="422">
        <v>31.47</v>
      </c>
    </row>
    <row r="4706" spans="1:7" ht="60">
      <c r="A4706" s="536" t="s">
        <v>8039</v>
      </c>
      <c r="B4706" s="419">
        <v>89769</v>
      </c>
      <c r="C4706" s="420" t="s">
        <v>5000</v>
      </c>
      <c r="D4706" s="421" t="s">
        <v>843</v>
      </c>
      <c r="E4706" s="422">
        <v>53.430000000000007</v>
      </c>
      <c r="F4706" s="422">
        <v>11.22</v>
      </c>
      <c r="G4706" s="422">
        <v>64.650000000000006</v>
      </c>
    </row>
    <row r="4707" spans="1:7" ht="60">
      <c r="A4707" s="536" t="s">
        <v>8039</v>
      </c>
      <c r="B4707" s="419">
        <v>89706</v>
      </c>
      <c r="C4707" s="420" t="s">
        <v>4953</v>
      </c>
      <c r="D4707" s="421" t="s">
        <v>843</v>
      </c>
      <c r="E4707" s="422">
        <v>53.900000000000006</v>
      </c>
      <c r="F4707" s="422">
        <v>12.55</v>
      </c>
      <c r="G4707" s="422">
        <v>66.45</v>
      </c>
    </row>
    <row r="4708" spans="1:7" ht="60">
      <c r="A4708" s="536" t="s">
        <v>8039</v>
      </c>
      <c r="B4708" s="419">
        <v>89741</v>
      </c>
      <c r="C4708" s="420" t="s">
        <v>4975</v>
      </c>
      <c r="D4708" s="421" t="s">
        <v>843</v>
      </c>
      <c r="E4708" s="422">
        <v>22.79</v>
      </c>
      <c r="F4708" s="422">
        <v>4.03</v>
      </c>
      <c r="G4708" s="422">
        <v>26.82</v>
      </c>
    </row>
    <row r="4709" spans="1:7" ht="60">
      <c r="A4709" s="536" t="s">
        <v>8039</v>
      </c>
      <c r="B4709" s="419">
        <v>89757</v>
      </c>
      <c r="C4709" s="420" t="s">
        <v>4989</v>
      </c>
      <c r="D4709" s="421" t="s">
        <v>843</v>
      </c>
      <c r="E4709" s="422">
        <v>30.15</v>
      </c>
      <c r="F4709" s="422">
        <v>4.76</v>
      </c>
      <c r="G4709" s="422">
        <v>34.909999999999997</v>
      </c>
    </row>
    <row r="4710" spans="1:7" ht="60">
      <c r="A4710" s="536" t="s">
        <v>8039</v>
      </c>
      <c r="B4710" s="419">
        <v>104027</v>
      </c>
      <c r="C4710" s="420" t="s">
        <v>5391</v>
      </c>
      <c r="D4710" s="421" t="s">
        <v>843</v>
      </c>
      <c r="E4710" s="422">
        <v>65.830000000000013</v>
      </c>
      <c r="F4710" s="422">
        <v>6.46</v>
      </c>
      <c r="G4710" s="422">
        <v>72.290000000000006</v>
      </c>
    </row>
    <row r="4711" spans="1:7" ht="60">
      <c r="A4711" s="536" t="s">
        <v>8039</v>
      </c>
      <c r="B4711" s="419">
        <v>89837</v>
      </c>
      <c r="C4711" s="420" t="s">
        <v>5060</v>
      </c>
      <c r="D4711" s="421" t="s">
        <v>843</v>
      </c>
      <c r="E4711" s="422">
        <v>146.01</v>
      </c>
      <c r="F4711" s="422">
        <v>4.4000000000000004</v>
      </c>
      <c r="G4711" s="422">
        <v>150.41</v>
      </c>
    </row>
    <row r="4712" spans="1:7" ht="60">
      <c r="A4712" s="536" t="s">
        <v>8039</v>
      </c>
      <c r="B4712" s="419">
        <v>89839</v>
      </c>
      <c r="C4712" s="420" t="s">
        <v>5062</v>
      </c>
      <c r="D4712" s="421" t="s">
        <v>843</v>
      </c>
      <c r="E4712" s="422">
        <v>189.57</v>
      </c>
      <c r="F4712" s="422">
        <v>5.82</v>
      </c>
      <c r="G4712" s="422">
        <v>195.39</v>
      </c>
    </row>
    <row r="4713" spans="1:7" ht="60">
      <c r="A4713" s="536" t="s">
        <v>8039</v>
      </c>
      <c r="B4713" s="419">
        <v>89841</v>
      </c>
      <c r="C4713" s="420" t="s">
        <v>5064</v>
      </c>
      <c r="D4713" s="421" t="s">
        <v>843</v>
      </c>
      <c r="E4713" s="422">
        <v>289.32</v>
      </c>
      <c r="F4713" s="422">
        <v>7.02</v>
      </c>
      <c r="G4713" s="422">
        <v>296.33999999999997</v>
      </c>
    </row>
    <row r="4714" spans="1:7" ht="60">
      <c r="A4714" s="536" t="s">
        <v>8039</v>
      </c>
      <c r="B4714" s="419">
        <v>89654</v>
      </c>
      <c r="C4714" s="420" t="s">
        <v>4905</v>
      </c>
      <c r="D4714" s="421" t="s">
        <v>843</v>
      </c>
      <c r="E4714" s="422">
        <v>19.91</v>
      </c>
      <c r="F4714" s="422">
        <v>3.56</v>
      </c>
      <c r="G4714" s="422">
        <v>23.47</v>
      </c>
    </row>
    <row r="4715" spans="1:7" ht="60">
      <c r="A4715" s="536" t="s">
        <v>8039</v>
      </c>
      <c r="B4715" s="419">
        <v>89661</v>
      </c>
      <c r="C4715" s="420" t="s">
        <v>4912</v>
      </c>
      <c r="D4715" s="421" t="s">
        <v>843</v>
      </c>
      <c r="E4715" s="422">
        <v>22.96</v>
      </c>
      <c r="F4715" s="422">
        <v>4.5199999999999996</v>
      </c>
      <c r="G4715" s="422">
        <v>27.48</v>
      </c>
    </row>
    <row r="4716" spans="1:7" ht="60">
      <c r="A4716" s="536" t="s">
        <v>8039</v>
      </c>
      <c r="B4716" s="419">
        <v>89674</v>
      </c>
      <c r="C4716" s="420" t="s">
        <v>4923</v>
      </c>
      <c r="D4716" s="421" t="s">
        <v>843</v>
      </c>
      <c r="E4716" s="422">
        <v>30.35</v>
      </c>
      <c r="F4716" s="422">
        <v>5.33</v>
      </c>
      <c r="G4716" s="422">
        <v>35.68</v>
      </c>
    </row>
    <row r="4717" spans="1:7" ht="60">
      <c r="A4717" s="536" t="s">
        <v>8039</v>
      </c>
      <c r="B4717" s="419">
        <v>89816</v>
      </c>
      <c r="C4717" s="420" t="s">
        <v>5040</v>
      </c>
      <c r="D4717" s="421" t="s">
        <v>843</v>
      </c>
      <c r="E4717" s="422">
        <v>44.010000000000005</v>
      </c>
      <c r="F4717" s="422">
        <v>3.01</v>
      </c>
      <c r="G4717" s="422">
        <v>47.02</v>
      </c>
    </row>
    <row r="4718" spans="1:7" ht="60">
      <c r="A4718" s="536" t="s">
        <v>8039</v>
      </c>
      <c r="B4718" s="419">
        <v>89762</v>
      </c>
      <c r="C4718" s="420" t="s">
        <v>4994</v>
      </c>
      <c r="D4718" s="421" t="s">
        <v>843</v>
      </c>
      <c r="E4718" s="422">
        <v>44.92</v>
      </c>
      <c r="F4718" s="422">
        <v>5.6</v>
      </c>
      <c r="G4718" s="422">
        <v>50.52</v>
      </c>
    </row>
    <row r="4719" spans="1:7" ht="60">
      <c r="A4719" s="536" t="s">
        <v>8039</v>
      </c>
      <c r="B4719" s="419">
        <v>89684</v>
      </c>
      <c r="C4719" s="420" t="s">
        <v>4933</v>
      </c>
      <c r="D4719" s="421" t="s">
        <v>843</v>
      </c>
      <c r="E4719" s="422">
        <v>45.14</v>
      </c>
      <c r="F4719" s="422">
        <v>6.27</v>
      </c>
      <c r="G4719" s="422">
        <v>51.41</v>
      </c>
    </row>
    <row r="4720" spans="1:7" ht="60">
      <c r="A4720" s="536" t="s">
        <v>8039</v>
      </c>
      <c r="B4720" s="419">
        <v>89828</v>
      </c>
      <c r="C4720" s="420" t="s">
        <v>5051</v>
      </c>
      <c r="D4720" s="421" t="s">
        <v>843</v>
      </c>
      <c r="E4720" s="422">
        <v>64.789999999999992</v>
      </c>
      <c r="F4720" s="422">
        <v>3.53</v>
      </c>
      <c r="G4720" s="422">
        <v>68.319999999999993</v>
      </c>
    </row>
    <row r="4721" spans="1:7" ht="90">
      <c r="A4721" s="536" t="s">
        <v>8053</v>
      </c>
      <c r="B4721" s="419">
        <v>89546</v>
      </c>
      <c r="C4721" s="420" t="s">
        <v>4822</v>
      </c>
      <c r="D4721" s="421" t="s">
        <v>843</v>
      </c>
      <c r="E4721" s="422">
        <v>9.4700000000000006</v>
      </c>
      <c r="F4721" s="422">
        <v>1.75</v>
      </c>
      <c r="G4721" s="422">
        <v>11.22</v>
      </c>
    </row>
    <row r="4722" spans="1:7" ht="90">
      <c r="A4722" s="536" t="s">
        <v>8053</v>
      </c>
      <c r="B4722" s="419">
        <v>89482</v>
      </c>
      <c r="C4722" s="420" t="s">
        <v>5439</v>
      </c>
      <c r="D4722" s="421" t="s">
        <v>843</v>
      </c>
      <c r="E4722" s="422">
        <v>32.76</v>
      </c>
      <c r="F4722" s="422">
        <v>10.56</v>
      </c>
      <c r="G4722" s="422">
        <v>43.32</v>
      </c>
    </row>
    <row r="4723" spans="1:7" ht="90">
      <c r="A4723" s="536" t="s">
        <v>8053</v>
      </c>
      <c r="B4723" s="419">
        <v>89491</v>
      </c>
      <c r="C4723" s="420" t="s">
        <v>5440</v>
      </c>
      <c r="D4723" s="421" t="s">
        <v>843</v>
      </c>
      <c r="E4723" s="422">
        <v>89.14</v>
      </c>
      <c r="F4723" s="422">
        <v>16.37</v>
      </c>
      <c r="G4723" s="422">
        <v>105.51</v>
      </c>
    </row>
    <row r="4724" spans="1:7" ht="90">
      <c r="A4724" s="536" t="s">
        <v>8053</v>
      </c>
      <c r="B4724" s="419">
        <v>104178</v>
      </c>
      <c r="C4724" s="420" t="s">
        <v>5404</v>
      </c>
      <c r="D4724" s="421" t="s">
        <v>843</v>
      </c>
      <c r="E4724" s="422">
        <v>18.400000000000002</v>
      </c>
      <c r="F4724" s="422">
        <v>3.15</v>
      </c>
      <c r="G4724" s="422">
        <v>21.55</v>
      </c>
    </row>
    <row r="4725" spans="1:7" ht="90">
      <c r="A4725" s="536" t="s">
        <v>8053</v>
      </c>
      <c r="B4725" s="419">
        <v>104179</v>
      </c>
      <c r="C4725" s="420" t="s">
        <v>5405</v>
      </c>
      <c r="D4725" s="421" t="s">
        <v>843</v>
      </c>
      <c r="E4725" s="422">
        <v>74.81</v>
      </c>
      <c r="F4725" s="422">
        <v>4.2</v>
      </c>
      <c r="G4725" s="422">
        <v>79.010000000000005</v>
      </c>
    </row>
    <row r="4726" spans="1:7" ht="90">
      <c r="A4726" s="536" t="s">
        <v>8053</v>
      </c>
      <c r="B4726" s="419">
        <v>89587</v>
      </c>
      <c r="C4726" s="420" t="s">
        <v>4859</v>
      </c>
      <c r="D4726" s="421" t="s">
        <v>843</v>
      </c>
      <c r="E4726" s="422">
        <v>38.42</v>
      </c>
      <c r="F4726" s="422">
        <v>13.26</v>
      </c>
      <c r="G4726" s="422">
        <v>51.68</v>
      </c>
    </row>
    <row r="4727" spans="1:7" ht="90">
      <c r="A4727" s="536" t="s">
        <v>8053</v>
      </c>
      <c r="B4727" s="419">
        <v>89535</v>
      </c>
      <c r="C4727" s="420" t="s">
        <v>4815</v>
      </c>
      <c r="D4727" s="421" t="s">
        <v>843</v>
      </c>
      <c r="E4727" s="422">
        <v>35.93</v>
      </c>
      <c r="F4727" s="422">
        <v>6.24</v>
      </c>
      <c r="G4727" s="422">
        <v>42.17</v>
      </c>
    </row>
    <row r="4728" spans="1:7" ht="90">
      <c r="A4728" s="536" t="s">
        <v>8053</v>
      </c>
      <c r="B4728" s="419">
        <v>89592</v>
      </c>
      <c r="C4728" s="420" t="s">
        <v>4862</v>
      </c>
      <c r="D4728" s="421" t="s">
        <v>843</v>
      </c>
      <c r="E4728" s="422">
        <v>133.01</v>
      </c>
      <c r="F4728" s="422">
        <v>22.9</v>
      </c>
      <c r="G4728" s="422">
        <v>155.91</v>
      </c>
    </row>
    <row r="4729" spans="1:7" ht="90">
      <c r="A4729" s="536" t="s">
        <v>8053</v>
      </c>
      <c r="B4729" s="419">
        <v>104169</v>
      </c>
      <c r="C4729" s="420" t="s">
        <v>5395</v>
      </c>
      <c r="D4729" s="421" t="s">
        <v>843</v>
      </c>
      <c r="E4729" s="422">
        <v>129.37</v>
      </c>
      <c r="F4729" s="422">
        <v>12.63</v>
      </c>
      <c r="G4729" s="422">
        <v>142</v>
      </c>
    </row>
    <row r="4730" spans="1:7" ht="90">
      <c r="A4730" s="536" t="s">
        <v>8053</v>
      </c>
      <c r="B4730" s="419">
        <v>89583</v>
      </c>
      <c r="C4730" s="420" t="s">
        <v>4856</v>
      </c>
      <c r="D4730" s="421" t="s">
        <v>843</v>
      </c>
      <c r="E4730" s="422">
        <v>34.89</v>
      </c>
      <c r="F4730" s="422">
        <v>8.43</v>
      </c>
      <c r="G4730" s="422">
        <v>43.32</v>
      </c>
    </row>
    <row r="4731" spans="1:7" ht="90">
      <c r="A4731" s="536" t="s">
        <v>8053</v>
      </c>
      <c r="B4731" s="419">
        <v>89526</v>
      </c>
      <c r="C4731" s="420" t="s">
        <v>4808</v>
      </c>
      <c r="D4731" s="421" t="s">
        <v>843</v>
      </c>
      <c r="E4731" s="422">
        <v>33.51</v>
      </c>
      <c r="F4731" s="422">
        <v>4.5599999999999996</v>
      </c>
      <c r="G4731" s="422">
        <v>38.07</v>
      </c>
    </row>
    <row r="4732" spans="1:7" ht="90">
      <c r="A4732" s="536" t="s">
        <v>8053</v>
      </c>
      <c r="B4732" s="419">
        <v>95695</v>
      </c>
      <c r="C4732" s="420" t="s">
        <v>5200</v>
      </c>
      <c r="D4732" s="421" t="s">
        <v>843</v>
      </c>
      <c r="E4732" s="422">
        <v>48.68</v>
      </c>
      <c r="F4732" s="422">
        <v>13.25</v>
      </c>
      <c r="G4732" s="422">
        <v>61.93</v>
      </c>
    </row>
    <row r="4733" spans="1:7" ht="90">
      <c r="A4733" s="536" t="s">
        <v>8053</v>
      </c>
      <c r="B4733" s="419">
        <v>95694</v>
      </c>
      <c r="C4733" s="420" t="s">
        <v>5199</v>
      </c>
      <c r="D4733" s="421" t="s">
        <v>843</v>
      </c>
      <c r="E4733" s="422">
        <v>46.18</v>
      </c>
      <c r="F4733" s="422">
        <v>6.24</v>
      </c>
      <c r="G4733" s="422">
        <v>52.42</v>
      </c>
    </row>
    <row r="4734" spans="1:7" ht="90">
      <c r="A4734" s="536" t="s">
        <v>8053</v>
      </c>
      <c r="B4734" s="419">
        <v>89585</v>
      </c>
      <c r="C4734" s="420" t="s">
        <v>4858</v>
      </c>
      <c r="D4734" s="421" t="s">
        <v>843</v>
      </c>
      <c r="E4734" s="422">
        <v>34.19</v>
      </c>
      <c r="F4734" s="422">
        <v>13.25</v>
      </c>
      <c r="G4734" s="422">
        <v>47.44</v>
      </c>
    </row>
    <row r="4735" spans="1:7" ht="90">
      <c r="A4735" s="536" t="s">
        <v>8053</v>
      </c>
      <c r="B4735" s="419">
        <v>89531</v>
      </c>
      <c r="C4735" s="420" t="s">
        <v>4813</v>
      </c>
      <c r="D4735" s="421" t="s">
        <v>843</v>
      </c>
      <c r="E4735" s="422">
        <v>31.68</v>
      </c>
      <c r="F4735" s="422">
        <v>6.25</v>
      </c>
      <c r="G4735" s="422">
        <v>37.93</v>
      </c>
    </row>
    <row r="4736" spans="1:7" ht="90">
      <c r="A4736" s="536" t="s">
        <v>8053</v>
      </c>
      <c r="B4736" s="419">
        <v>89591</v>
      </c>
      <c r="C4736" s="420" t="s">
        <v>4861</v>
      </c>
      <c r="D4736" s="421" t="s">
        <v>843</v>
      </c>
      <c r="E4736" s="422">
        <v>106.44</v>
      </c>
      <c r="F4736" s="422">
        <v>22.9</v>
      </c>
      <c r="G4736" s="422">
        <v>129.34</v>
      </c>
    </row>
    <row r="4737" spans="1:7" ht="90">
      <c r="A4737" s="536" t="s">
        <v>8053</v>
      </c>
      <c r="B4737" s="419">
        <v>104168</v>
      </c>
      <c r="C4737" s="420" t="s">
        <v>5394</v>
      </c>
      <c r="D4737" s="421" t="s">
        <v>843</v>
      </c>
      <c r="E4737" s="422">
        <v>102.80000000000001</v>
      </c>
      <c r="F4737" s="422">
        <v>12.63</v>
      </c>
      <c r="G4737" s="422">
        <v>115.43</v>
      </c>
    </row>
    <row r="4738" spans="1:7" ht="90">
      <c r="A4738" s="536" t="s">
        <v>8053</v>
      </c>
      <c r="B4738" s="419">
        <v>89516</v>
      </c>
      <c r="C4738" s="420" t="s">
        <v>4798</v>
      </c>
      <c r="D4738" s="421" t="s">
        <v>843</v>
      </c>
      <c r="E4738" s="422">
        <v>6.72</v>
      </c>
      <c r="F4738" s="422">
        <v>2.2999999999999998</v>
      </c>
      <c r="G4738" s="422">
        <v>9.02</v>
      </c>
    </row>
    <row r="4739" spans="1:7" ht="90">
      <c r="A4739" s="536" t="s">
        <v>8053</v>
      </c>
      <c r="B4739" s="419">
        <v>89520</v>
      </c>
      <c r="C4739" s="420" t="s">
        <v>4802</v>
      </c>
      <c r="D4739" s="421" t="s">
        <v>843</v>
      </c>
      <c r="E4739" s="422">
        <v>12.989999999999998</v>
      </c>
      <c r="F4739" s="422">
        <v>2.95</v>
      </c>
      <c r="G4739" s="422">
        <v>15.94</v>
      </c>
    </row>
    <row r="4740" spans="1:7" ht="90">
      <c r="A4740" s="536" t="s">
        <v>8053</v>
      </c>
      <c r="B4740" s="419">
        <v>89582</v>
      </c>
      <c r="C4740" s="420" t="s">
        <v>4855</v>
      </c>
      <c r="D4740" s="421" t="s">
        <v>843</v>
      </c>
      <c r="E4740" s="422">
        <v>26.78</v>
      </c>
      <c r="F4740" s="422">
        <v>8.43</v>
      </c>
      <c r="G4740" s="422">
        <v>35.21</v>
      </c>
    </row>
    <row r="4741" spans="1:7" ht="90">
      <c r="A4741" s="536" t="s">
        <v>8053</v>
      </c>
      <c r="B4741" s="419">
        <v>89524</v>
      </c>
      <c r="C4741" s="420" t="s">
        <v>4806</v>
      </c>
      <c r="D4741" s="421" t="s">
        <v>843</v>
      </c>
      <c r="E4741" s="422">
        <v>25.400000000000002</v>
      </c>
      <c r="F4741" s="422">
        <v>4.5599999999999996</v>
      </c>
      <c r="G4741" s="422">
        <v>29.96</v>
      </c>
    </row>
    <row r="4742" spans="1:7" ht="90">
      <c r="A4742" s="536" t="s">
        <v>8053</v>
      </c>
      <c r="B4742" s="419">
        <v>89584</v>
      </c>
      <c r="C4742" s="420" t="s">
        <v>4857</v>
      </c>
      <c r="D4742" s="421" t="s">
        <v>843</v>
      </c>
      <c r="E4742" s="422">
        <v>33.190000000000005</v>
      </c>
      <c r="F4742" s="422">
        <v>13.26</v>
      </c>
      <c r="G4742" s="422">
        <v>46.45</v>
      </c>
    </row>
    <row r="4743" spans="1:7" ht="90">
      <c r="A4743" s="536" t="s">
        <v>8053</v>
      </c>
      <c r="B4743" s="419">
        <v>89529</v>
      </c>
      <c r="C4743" s="420" t="s">
        <v>4811</v>
      </c>
      <c r="D4743" s="421" t="s">
        <v>843</v>
      </c>
      <c r="E4743" s="422">
        <v>30.689999999999998</v>
      </c>
      <c r="F4743" s="422">
        <v>6.25</v>
      </c>
      <c r="G4743" s="422">
        <v>36.94</v>
      </c>
    </row>
    <row r="4744" spans="1:7" ht="90">
      <c r="A4744" s="536" t="s">
        <v>8053</v>
      </c>
      <c r="B4744" s="419">
        <v>89590</v>
      </c>
      <c r="C4744" s="420" t="s">
        <v>4860</v>
      </c>
      <c r="D4744" s="421" t="s">
        <v>843</v>
      </c>
      <c r="E4744" s="422">
        <v>109.47000000000001</v>
      </c>
      <c r="F4744" s="422">
        <v>22.89</v>
      </c>
      <c r="G4744" s="422">
        <v>132.36000000000001</v>
      </c>
    </row>
    <row r="4745" spans="1:7" ht="90">
      <c r="A4745" s="536" t="s">
        <v>8053</v>
      </c>
      <c r="B4745" s="419">
        <v>104167</v>
      </c>
      <c r="C4745" s="420" t="s">
        <v>5393</v>
      </c>
      <c r="D4745" s="421" t="s">
        <v>843</v>
      </c>
      <c r="E4745" s="422">
        <v>105.82000000000001</v>
      </c>
      <c r="F4745" s="422">
        <v>12.63</v>
      </c>
      <c r="G4745" s="422">
        <v>118.45</v>
      </c>
    </row>
    <row r="4746" spans="1:7" ht="90">
      <c r="A4746" s="536" t="s">
        <v>8053</v>
      </c>
      <c r="B4746" s="419">
        <v>89514</v>
      </c>
      <c r="C4746" s="420" t="s">
        <v>4796</v>
      </c>
      <c r="D4746" s="421" t="s">
        <v>843</v>
      </c>
      <c r="E4746" s="422">
        <v>6.64</v>
      </c>
      <c r="F4746" s="422">
        <v>2.2999999999999998</v>
      </c>
      <c r="G4746" s="422">
        <v>8.94</v>
      </c>
    </row>
    <row r="4747" spans="1:7" ht="90">
      <c r="A4747" s="536" t="s">
        <v>8053</v>
      </c>
      <c r="B4747" s="419">
        <v>89518</v>
      </c>
      <c r="C4747" s="420" t="s">
        <v>4800</v>
      </c>
      <c r="D4747" s="421" t="s">
        <v>843</v>
      </c>
      <c r="E4747" s="422">
        <v>12.29</v>
      </c>
      <c r="F4747" s="422">
        <v>2.95</v>
      </c>
      <c r="G4747" s="422">
        <v>15.24</v>
      </c>
    </row>
    <row r="4748" spans="1:7" ht="90">
      <c r="A4748" s="536" t="s">
        <v>8053</v>
      </c>
      <c r="B4748" s="419">
        <v>89581</v>
      </c>
      <c r="C4748" s="420" t="s">
        <v>4854</v>
      </c>
      <c r="D4748" s="421" t="s">
        <v>843</v>
      </c>
      <c r="E4748" s="422">
        <v>26.340000000000003</v>
      </c>
      <c r="F4748" s="422">
        <v>8.43</v>
      </c>
      <c r="G4748" s="422">
        <v>34.770000000000003</v>
      </c>
    </row>
    <row r="4749" spans="1:7" ht="90">
      <c r="A4749" s="536" t="s">
        <v>8053</v>
      </c>
      <c r="B4749" s="419">
        <v>89522</v>
      </c>
      <c r="C4749" s="420" t="s">
        <v>4804</v>
      </c>
      <c r="D4749" s="421" t="s">
        <v>843</v>
      </c>
      <c r="E4749" s="422">
        <v>24.96</v>
      </c>
      <c r="F4749" s="422">
        <v>4.5599999999999996</v>
      </c>
      <c r="G4749" s="422">
        <v>29.52</v>
      </c>
    </row>
    <row r="4750" spans="1:7" ht="90">
      <c r="A4750" s="536" t="s">
        <v>8053</v>
      </c>
      <c r="B4750" s="419">
        <v>89574</v>
      </c>
      <c r="C4750" s="420" t="s">
        <v>4850</v>
      </c>
      <c r="D4750" s="421" t="s">
        <v>843</v>
      </c>
      <c r="E4750" s="422">
        <v>137.03</v>
      </c>
      <c r="F4750" s="422">
        <v>12.51</v>
      </c>
      <c r="G4750" s="422">
        <v>149.54</v>
      </c>
    </row>
    <row r="4751" spans="1:7" ht="90">
      <c r="A4751" s="536" t="s">
        <v>8053</v>
      </c>
      <c r="B4751" s="419">
        <v>89690</v>
      </c>
      <c r="C4751" s="420" t="s">
        <v>4938</v>
      </c>
      <c r="D4751" s="421" t="s">
        <v>843</v>
      </c>
      <c r="E4751" s="422">
        <v>73.16</v>
      </c>
      <c r="F4751" s="422">
        <v>17.670000000000002</v>
      </c>
      <c r="G4751" s="422">
        <v>90.83</v>
      </c>
    </row>
    <row r="4752" spans="1:7" ht="90">
      <c r="A4752" s="536" t="s">
        <v>8053</v>
      </c>
      <c r="B4752" s="419">
        <v>89567</v>
      </c>
      <c r="C4752" s="420" t="s">
        <v>4843</v>
      </c>
      <c r="D4752" s="421" t="s">
        <v>843</v>
      </c>
      <c r="E4752" s="422">
        <v>69.84</v>
      </c>
      <c r="F4752" s="422">
        <v>8.34</v>
      </c>
      <c r="G4752" s="422">
        <v>78.180000000000007</v>
      </c>
    </row>
    <row r="4753" spans="1:7" ht="90">
      <c r="A4753" s="536" t="s">
        <v>8053</v>
      </c>
      <c r="B4753" s="419">
        <v>89692</v>
      </c>
      <c r="C4753" s="420" t="s">
        <v>4940</v>
      </c>
      <c r="D4753" s="421" t="s">
        <v>843</v>
      </c>
      <c r="E4753" s="422">
        <v>85.66</v>
      </c>
      <c r="F4753" s="422">
        <v>15.54</v>
      </c>
      <c r="G4753" s="422">
        <v>101.2</v>
      </c>
    </row>
    <row r="4754" spans="1:7" ht="90">
      <c r="A4754" s="536" t="s">
        <v>8053</v>
      </c>
      <c r="B4754" s="419">
        <v>89569</v>
      </c>
      <c r="C4754" s="420" t="s">
        <v>4845</v>
      </c>
      <c r="D4754" s="421" t="s">
        <v>843</v>
      </c>
      <c r="E4754" s="422">
        <v>82.850000000000009</v>
      </c>
      <c r="F4754" s="422">
        <v>7.58</v>
      </c>
      <c r="G4754" s="422">
        <v>90.43</v>
      </c>
    </row>
    <row r="4755" spans="1:7" ht="90">
      <c r="A4755" s="536" t="s">
        <v>8053</v>
      </c>
      <c r="B4755" s="419">
        <v>89699</v>
      </c>
      <c r="C4755" s="420" t="s">
        <v>4947</v>
      </c>
      <c r="D4755" s="421" t="s">
        <v>843</v>
      </c>
      <c r="E4755" s="422">
        <v>170.13</v>
      </c>
      <c r="F4755" s="422">
        <v>26.25</v>
      </c>
      <c r="G4755" s="422">
        <v>196.38</v>
      </c>
    </row>
    <row r="4756" spans="1:7" ht="90">
      <c r="A4756" s="536" t="s">
        <v>8053</v>
      </c>
      <c r="B4756" s="419">
        <v>104174</v>
      </c>
      <c r="C4756" s="420" t="s">
        <v>5400</v>
      </c>
      <c r="D4756" s="421" t="s">
        <v>843</v>
      </c>
      <c r="E4756" s="422">
        <v>166.29</v>
      </c>
      <c r="F4756" s="422">
        <v>15.44</v>
      </c>
      <c r="G4756" s="422">
        <v>181.73</v>
      </c>
    </row>
    <row r="4757" spans="1:7" ht="90">
      <c r="A4757" s="536" t="s">
        <v>8053</v>
      </c>
      <c r="B4757" s="419">
        <v>89698</v>
      </c>
      <c r="C4757" s="420" t="s">
        <v>4946</v>
      </c>
      <c r="D4757" s="421" t="s">
        <v>843</v>
      </c>
      <c r="E4757" s="422">
        <v>227.57</v>
      </c>
      <c r="F4757" s="422">
        <v>30.56</v>
      </c>
      <c r="G4757" s="422">
        <v>258.13</v>
      </c>
    </row>
    <row r="4758" spans="1:7" ht="90">
      <c r="A4758" s="536" t="s">
        <v>8053</v>
      </c>
      <c r="B4758" s="419">
        <v>104176</v>
      </c>
      <c r="C4758" s="420" t="s">
        <v>5402</v>
      </c>
      <c r="D4758" s="421" t="s">
        <v>843</v>
      </c>
      <c r="E4758" s="422">
        <v>222.72000000000003</v>
      </c>
      <c r="F4758" s="422">
        <v>16.86</v>
      </c>
      <c r="G4758" s="422">
        <v>239.58</v>
      </c>
    </row>
    <row r="4759" spans="1:7" ht="90">
      <c r="A4759" s="536" t="s">
        <v>8053</v>
      </c>
      <c r="B4759" s="419">
        <v>89561</v>
      </c>
      <c r="C4759" s="420" t="s">
        <v>4837</v>
      </c>
      <c r="D4759" s="421" t="s">
        <v>843</v>
      </c>
      <c r="E4759" s="422">
        <v>12.39</v>
      </c>
      <c r="F4759" s="422">
        <v>3.07</v>
      </c>
      <c r="G4759" s="422">
        <v>15.46</v>
      </c>
    </row>
    <row r="4760" spans="1:7" ht="90">
      <c r="A4760" s="536" t="s">
        <v>8053</v>
      </c>
      <c r="B4760" s="419">
        <v>89563</v>
      </c>
      <c r="C4760" s="420" t="s">
        <v>4839</v>
      </c>
      <c r="D4760" s="421" t="s">
        <v>843</v>
      </c>
      <c r="E4760" s="422">
        <v>29.88</v>
      </c>
      <c r="F4760" s="422">
        <v>3.91</v>
      </c>
      <c r="G4760" s="422">
        <v>33.79</v>
      </c>
    </row>
    <row r="4761" spans="1:7" ht="90">
      <c r="A4761" s="536" t="s">
        <v>8053</v>
      </c>
      <c r="B4761" s="419">
        <v>89685</v>
      </c>
      <c r="C4761" s="420" t="s">
        <v>4934</v>
      </c>
      <c r="D4761" s="421" t="s">
        <v>843</v>
      </c>
      <c r="E4761" s="422">
        <v>50.27</v>
      </c>
      <c r="F4761" s="422">
        <v>11.25</v>
      </c>
      <c r="G4761" s="422">
        <v>61.52</v>
      </c>
    </row>
    <row r="4762" spans="1:7" ht="90">
      <c r="A4762" s="536" t="s">
        <v>8053</v>
      </c>
      <c r="B4762" s="419">
        <v>89565</v>
      </c>
      <c r="C4762" s="420" t="s">
        <v>4841</v>
      </c>
      <c r="D4762" s="421" t="s">
        <v>843</v>
      </c>
      <c r="E4762" s="422">
        <v>48.440000000000005</v>
      </c>
      <c r="F4762" s="422">
        <v>6.08</v>
      </c>
      <c r="G4762" s="422">
        <v>54.52</v>
      </c>
    </row>
    <row r="4763" spans="1:7" ht="90">
      <c r="A4763" s="536" t="s">
        <v>8053</v>
      </c>
      <c r="B4763" s="419">
        <v>89671</v>
      </c>
      <c r="C4763" s="420" t="s">
        <v>4920</v>
      </c>
      <c r="D4763" s="421" t="s">
        <v>843</v>
      </c>
      <c r="E4763" s="422">
        <v>36.53</v>
      </c>
      <c r="F4763" s="422">
        <v>8.83</v>
      </c>
      <c r="G4763" s="422">
        <v>45.36</v>
      </c>
    </row>
    <row r="4764" spans="1:7" ht="90">
      <c r="A4764" s="536" t="s">
        <v>8053</v>
      </c>
      <c r="B4764" s="419">
        <v>89556</v>
      </c>
      <c r="C4764" s="420" t="s">
        <v>4832</v>
      </c>
      <c r="D4764" s="421" t="s">
        <v>843</v>
      </c>
      <c r="E4764" s="422">
        <v>34.870000000000005</v>
      </c>
      <c r="F4764" s="422">
        <v>4.16</v>
      </c>
      <c r="G4764" s="422">
        <v>39.03</v>
      </c>
    </row>
    <row r="4765" spans="1:7" ht="90">
      <c r="A4765" s="536" t="s">
        <v>8053</v>
      </c>
      <c r="B4765" s="419">
        <v>89679</v>
      </c>
      <c r="C4765" s="420" t="s">
        <v>4928</v>
      </c>
      <c r="D4765" s="421" t="s">
        <v>843</v>
      </c>
      <c r="E4765" s="422">
        <v>104.59</v>
      </c>
      <c r="F4765" s="422">
        <v>15.27</v>
      </c>
      <c r="G4765" s="422">
        <v>119.86</v>
      </c>
    </row>
    <row r="4766" spans="1:7" ht="90">
      <c r="A4766" s="536" t="s">
        <v>8053</v>
      </c>
      <c r="B4766" s="419">
        <v>104171</v>
      </c>
      <c r="C4766" s="420" t="s">
        <v>5397</v>
      </c>
      <c r="D4766" s="421" t="s">
        <v>843</v>
      </c>
      <c r="E4766" s="422">
        <v>84.93</v>
      </c>
      <c r="F4766" s="422">
        <v>8.41</v>
      </c>
      <c r="G4766" s="422">
        <v>93.34</v>
      </c>
    </row>
    <row r="4767" spans="1:7" ht="90">
      <c r="A4767" s="536" t="s">
        <v>8053</v>
      </c>
      <c r="B4767" s="419">
        <v>89600</v>
      </c>
      <c r="C4767" s="420" t="s">
        <v>4870</v>
      </c>
      <c r="D4767" s="421" t="s">
        <v>843</v>
      </c>
      <c r="E4767" s="422">
        <v>20.45</v>
      </c>
      <c r="F4767" s="422">
        <v>5.62</v>
      </c>
      <c r="G4767" s="422">
        <v>26.07</v>
      </c>
    </row>
    <row r="4768" spans="1:7" ht="90">
      <c r="A4768" s="536" t="s">
        <v>8053</v>
      </c>
      <c r="B4768" s="419">
        <v>89548</v>
      </c>
      <c r="C4768" s="420" t="s">
        <v>4824</v>
      </c>
      <c r="D4768" s="421" t="s">
        <v>843</v>
      </c>
      <c r="E4768" s="422">
        <v>19.53</v>
      </c>
      <c r="F4768" s="422">
        <v>3.04</v>
      </c>
      <c r="G4768" s="422">
        <v>22.57</v>
      </c>
    </row>
    <row r="4769" spans="1:7" ht="90">
      <c r="A4769" s="536" t="s">
        <v>8053</v>
      </c>
      <c r="B4769" s="419">
        <v>89669</v>
      </c>
      <c r="C4769" s="420" t="s">
        <v>4918</v>
      </c>
      <c r="D4769" s="421" t="s">
        <v>843</v>
      </c>
      <c r="E4769" s="422">
        <v>26.35</v>
      </c>
      <c r="F4769" s="422">
        <v>8.83</v>
      </c>
      <c r="G4769" s="422">
        <v>35.18</v>
      </c>
    </row>
    <row r="4770" spans="1:7" ht="90">
      <c r="A4770" s="536" t="s">
        <v>8053</v>
      </c>
      <c r="B4770" s="419">
        <v>89554</v>
      </c>
      <c r="C4770" s="420" t="s">
        <v>4830</v>
      </c>
      <c r="D4770" s="421" t="s">
        <v>843</v>
      </c>
      <c r="E4770" s="422">
        <v>24.67</v>
      </c>
      <c r="F4770" s="422">
        <v>4.1500000000000004</v>
      </c>
      <c r="G4770" s="422">
        <v>28.82</v>
      </c>
    </row>
    <row r="4771" spans="1:7" ht="90">
      <c r="A4771" s="536" t="s">
        <v>8053</v>
      </c>
      <c r="B4771" s="419">
        <v>89677</v>
      </c>
      <c r="C4771" s="420" t="s">
        <v>4926</v>
      </c>
      <c r="D4771" s="421" t="s">
        <v>843</v>
      </c>
      <c r="E4771" s="422">
        <v>63.280000000000008</v>
      </c>
      <c r="F4771" s="422">
        <v>15.26</v>
      </c>
      <c r="G4771" s="422">
        <v>78.540000000000006</v>
      </c>
    </row>
    <row r="4772" spans="1:7" ht="90">
      <c r="A4772" s="536" t="s">
        <v>8053</v>
      </c>
      <c r="B4772" s="419">
        <v>104170</v>
      </c>
      <c r="C4772" s="420" t="s">
        <v>5396</v>
      </c>
      <c r="D4772" s="421" t="s">
        <v>843</v>
      </c>
      <c r="E4772" s="422">
        <v>60.679999999999993</v>
      </c>
      <c r="F4772" s="422">
        <v>8.42</v>
      </c>
      <c r="G4772" s="422">
        <v>69.099999999999994</v>
      </c>
    </row>
    <row r="4773" spans="1:7" ht="90">
      <c r="A4773" s="536" t="s">
        <v>8053</v>
      </c>
      <c r="B4773" s="419">
        <v>89544</v>
      </c>
      <c r="C4773" s="420" t="s">
        <v>4820</v>
      </c>
      <c r="D4773" s="421" t="s">
        <v>843</v>
      </c>
      <c r="E4773" s="422">
        <v>7.3199999999999994</v>
      </c>
      <c r="F4773" s="422">
        <v>1.53</v>
      </c>
      <c r="G4773" s="422">
        <v>8.85</v>
      </c>
    </row>
    <row r="4774" spans="1:7" ht="90">
      <c r="A4774" s="536" t="s">
        <v>8053</v>
      </c>
      <c r="B4774" s="419">
        <v>89545</v>
      </c>
      <c r="C4774" s="420" t="s">
        <v>4821</v>
      </c>
      <c r="D4774" s="421" t="s">
        <v>843</v>
      </c>
      <c r="E4774" s="422">
        <v>14.7</v>
      </c>
      <c r="F4774" s="422">
        <v>1.95</v>
      </c>
      <c r="G4774" s="422">
        <v>16.649999999999999</v>
      </c>
    </row>
    <row r="4775" spans="1:7" ht="90">
      <c r="A4775" s="536" t="s">
        <v>8053</v>
      </c>
      <c r="B4775" s="419">
        <v>89599</v>
      </c>
      <c r="C4775" s="420" t="s">
        <v>4869</v>
      </c>
      <c r="D4775" s="421" t="s">
        <v>843</v>
      </c>
      <c r="E4775" s="422">
        <v>20.420000000000002</v>
      </c>
      <c r="F4775" s="422">
        <v>5.61</v>
      </c>
      <c r="G4775" s="422">
        <v>26.03</v>
      </c>
    </row>
    <row r="4776" spans="1:7" ht="90">
      <c r="A4776" s="536" t="s">
        <v>8053</v>
      </c>
      <c r="B4776" s="419">
        <v>89547</v>
      </c>
      <c r="C4776" s="420" t="s">
        <v>4823</v>
      </c>
      <c r="D4776" s="421" t="s">
        <v>843</v>
      </c>
      <c r="E4776" s="422">
        <v>19.48</v>
      </c>
      <c r="F4776" s="422">
        <v>3.04</v>
      </c>
      <c r="G4776" s="422">
        <v>22.52</v>
      </c>
    </row>
    <row r="4777" spans="1:7" ht="90">
      <c r="A4777" s="536" t="s">
        <v>8053</v>
      </c>
      <c r="B4777" s="419">
        <v>89495</v>
      </c>
      <c r="C4777" s="420" t="s">
        <v>5441</v>
      </c>
      <c r="D4777" s="421" t="s">
        <v>843</v>
      </c>
      <c r="E4777" s="422">
        <v>14.549999999999999</v>
      </c>
      <c r="F4777" s="422">
        <v>5.42</v>
      </c>
      <c r="G4777" s="422">
        <v>19.97</v>
      </c>
    </row>
    <row r="4778" spans="1:7" ht="90">
      <c r="A4778" s="536" t="s">
        <v>8053</v>
      </c>
      <c r="B4778" s="419">
        <v>89673</v>
      </c>
      <c r="C4778" s="420" t="s">
        <v>4922</v>
      </c>
      <c r="D4778" s="421" t="s">
        <v>843</v>
      </c>
      <c r="E4778" s="422">
        <v>28.75</v>
      </c>
      <c r="F4778" s="422">
        <v>7.24</v>
      </c>
      <c r="G4778" s="422">
        <v>35.99</v>
      </c>
    </row>
    <row r="4779" spans="1:7" ht="90">
      <c r="A4779" s="536" t="s">
        <v>8053</v>
      </c>
      <c r="B4779" s="419">
        <v>89557</v>
      </c>
      <c r="C4779" s="420" t="s">
        <v>4833</v>
      </c>
      <c r="D4779" s="421" t="s">
        <v>843</v>
      </c>
      <c r="E4779" s="422">
        <v>27.47</v>
      </c>
      <c r="F4779" s="422">
        <v>3.6</v>
      </c>
      <c r="G4779" s="422">
        <v>31.07</v>
      </c>
    </row>
    <row r="4780" spans="1:7" ht="90">
      <c r="A4780" s="536" t="s">
        <v>8053</v>
      </c>
      <c r="B4780" s="419">
        <v>89681</v>
      </c>
      <c r="C4780" s="420" t="s">
        <v>4930</v>
      </c>
      <c r="D4780" s="421" t="s">
        <v>843</v>
      </c>
      <c r="E4780" s="422">
        <v>75.929999999999993</v>
      </c>
      <c r="F4780" s="422">
        <v>12.06</v>
      </c>
      <c r="G4780" s="422">
        <v>87.99</v>
      </c>
    </row>
    <row r="4781" spans="1:7" ht="90">
      <c r="A4781" s="536" t="s">
        <v>8053</v>
      </c>
      <c r="B4781" s="419">
        <v>104173</v>
      </c>
      <c r="C4781" s="420" t="s">
        <v>5399</v>
      </c>
      <c r="D4781" s="421" t="s">
        <v>843</v>
      </c>
      <c r="E4781" s="422">
        <v>74.27000000000001</v>
      </c>
      <c r="F4781" s="422">
        <v>7.38</v>
      </c>
      <c r="G4781" s="422">
        <v>81.650000000000006</v>
      </c>
    </row>
    <row r="4782" spans="1:7" ht="90">
      <c r="A4782" s="536" t="s">
        <v>8053</v>
      </c>
      <c r="B4782" s="419">
        <v>89549</v>
      </c>
      <c r="C4782" s="420" t="s">
        <v>4825</v>
      </c>
      <c r="D4782" s="421" t="s">
        <v>843</v>
      </c>
      <c r="E4782" s="422">
        <v>16.18</v>
      </c>
      <c r="F4782" s="422">
        <v>2.4900000000000002</v>
      </c>
      <c r="G4782" s="422">
        <v>18.670000000000002</v>
      </c>
    </row>
    <row r="4783" spans="1:7" ht="90">
      <c r="A4783" s="536" t="s">
        <v>8053</v>
      </c>
      <c r="B4783" s="419">
        <v>89578</v>
      </c>
      <c r="C4783" s="420" t="s">
        <v>4604</v>
      </c>
      <c r="D4783" s="421" t="s">
        <v>844</v>
      </c>
      <c r="E4783" s="422">
        <v>29.419999999999998</v>
      </c>
      <c r="F4783" s="422">
        <v>3.66</v>
      </c>
      <c r="G4783" s="422">
        <v>33.08</v>
      </c>
    </row>
    <row r="4784" spans="1:7" ht="90">
      <c r="A4784" s="536" t="s">
        <v>8053</v>
      </c>
      <c r="B4784" s="419">
        <v>89512</v>
      </c>
      <c r="C4784" s="420" t="s">
        <v>4602</v>
      </c>
      <c r="D4784" s="421" t="s">
        <v>844</v>
      </c>
      <c r="E4784" s="422">
        <v>34.989999999999995</v>
      </c>
      <c r="F4784" s="422">
        <v>19.559999999999999</v>
      </c>
      <c r="G4784" s="422">
        <v>54.55</v>
      </c>
    </row>
    <row r="4785" spans="1:7" ht="90">
      <c r="A4785" s="536" t="s">
        <v>8053</v>
      </c>
      <c r="B4785" s="419">
        <v>89580</v>
      </c>
      <c r="C4785" s="420" t="s">
        <v>4605</v>
      </c>
      <c r="D4785" s="421" t="s">
        <v>844</v>
      </c>
      <c r="E4785" s="422">
        <v>61.580000000000005</v>
      </c>
      <c r="F4785" s="422">
        <v>6.35</v>
      </c>
      <c r="G4785" s="422">
        <v>67.930000000000007</v>
      </c>
    </row>
    <row r="4786" spans="1:7" ht="90">
      <c r="A4786" s="536" t="s">
        <v>8053</v>
      </c>
      <c r="B4786" s="419">
        <v>104166</v>
      </c>
      <c r="C4786" s="420" t="s">
        <v>4692</v>
      </c>
      <c r="D4786" s="421" t="s">
        <v>844</v>
      </c>
      <c r="E4786" s="422">
        <v>63.56</v>
      </c>
      <c r="F4786" s="422">
        <v>12.31</v>
      </c>
      <c r="G4786" s="422">
        <v>75.87</v>
      </c>
    </row>
    <row r="4787" spans="1:7" ht="90">
      <c r="A4787" s="536" t="s">
        <v>8053</v>
      </c>
      <c r="B4787" s="419">
        <v>89508</v>
      </c>
      <c r="C4787" s="420" t="s">
        <v>4599</v>
      </c>
      <c r="D4787" s="421" t="s">
        <v>844</v>
      </c>
      <c r="E4787" s="422">
        <v>11.64</v>
      </c>
      <c r="F4787" s="422">
        <v>7.2</v>
      </c>
      <c r="G4787" s="422">
        <v>18.84</v>
      </c>
    </row>
    <row r="4788" spans="1:7" ht="90">
      <c r="A4788" s="536" t="s">
        <v>8053</v>
      </c>
      <c r="B4788" s="419">
        <v>89509</v>
      </c>
      <c r="C4788" s="420" t="s">
        <v>4600</v>
      </c>
      <c r="D4788" s="421" t="s">
        <v>844</v>
      </c>
      <c r="E4788" s="422">
        <v>16.09</v>
      </c>
      <c r="F4788" s="422">
        <v>9.2100000000000009</v>
      </c>
      <c r="G4788" s="422">
        <v>25.3</v>
      </c>
    </row>
    <row r="4789" spans="1:7" ht="90">
      <c r="A4789" s="536" t="s">
        <v>8053</v>
      </c>
      <c r="B4789" s="419">
        <v>89576</v>
      </c>
      <c r="C4789" s="420" t="s">
        <v>4603</v>
      </c>
      <c r="D4789" s="421" t="s">
        <v>844</v>
      </c>
      <c r="E4789" s="422">
        <v>24.090000000000003</v>
      </c>
      <c r="F4789" s="422">
        <v>2.33</v>
      </c>
      <c r="G4789" s="422">
        <v>26.42</v>
      </c>
    </row>
    <row r="4790" spans="1:7" ht="90">
      <c r="A4790" s="536" t="s">
        <v>8053</v>
      </c>
      <c r="B4790" s="419">
        <v>89511</v>
      </c>
      <c r="C4790" s="420" t="s">
        <v>4601</v>
      </c>
      <c r="D4790" s="421" t="s">
        <v>844</v>
      </c>
      <c r="E4790" s="422">
        <v>28.310000000000002</v>
      </c>
      <c r="F4790" s="422">
        <v>14.28</v>
      </c>
      <c r="G4790" s="422">
        <v>42.59</v>
      </c>
    </row>
    <row r="4791" spans="1:7" ht="90">
      <c r="A4791" s="536" t="s">
        <v>8053</v>
      </c>
      <c r="B4791" s="419">
        <v>89675</v>
      </c>
      <c r="C4791" s="420" t="s">
        <v>4924</v>
      </c>
      <c r="D4791" s="421" t="s">
        <v>843</v>
      </c>
      <c r="E4791" s="422">
        <v>61.650000000000006</v>
      </c>
      <c r="F4791" s="422">
        <v>8.83</v>
      </c>
      <c r="G4791" s="422">
        <v>70.48</v>
      </c>
    </row>
    <row r="4792" spans="1:7" ht="90">
      <c r="A4792" s="536" t="s">
        <v>8053</v>
      </c>
      <c r="B4792" s="419">
        <v>89559</v>
      </c>
      <c r="C4792" s="420" t="s">
        <v>4835</v>
      </c>
      <c r="D4792" s="421" t="s">
        <v>843</v>
      </c>
      <c r="E4792" s="422">
        <v>60.000000000000007</v>
      </c>
      <c r="F4792" s="422">
        <v>4.1500000000000004</v>
      </c>
      <c r="G4792" s="422">
        <v>64.150000000000006</v>
      </c>
    </row>
    <row r="4793" spans="1:7" ht="90">
      <c r="A4793" s="536" t="s">
        <v>8053</v>
      </c>
      <c r="B4793" s="419">
        <v>104172</v>
      </c>
      <c r="C4793" s="420" t="s">
        <v>5398</v>
      </c>
      <c r="D4793" s="421" t="s">
        <v>843</v>
      </c>
      <c r="E4793" s="422">
        <v>251.23999999999998</v>
      </c>
      <c r="F4793" s="422">
        <v>8.41</v>
      </c>
      <c r="G4793" s="422">
        <v>259.64999999999998</v>
      </c>
    </row>
    <row r="4794" spans="1:7" ht="90">
      <c r="A4794" s="536" t="s">
        <v>8053</v>
      </c>
      <c r="B4794" s="419">
        <v>89683</v>
      </c>
      <c r="C4794" s="420" t="s">
        <v>4932</v>
      </c>
      <c r="D4794" s="421" t="s">
        <v>843</v>
      </c>
      <c r="E4794" s="422">
        <v>253.65</v>
      </c>
      <c r="F4794" s="422">
        <v>15.27</v>
      </c>
      <c r="G4794" s="422">
        <v>268.92</v>
      </c>
    </row>
    <row r="4795" spans="1:7" ht="90">
      <c r="A4795" s="536" t="s">
        <v>8053</v>
      </c>
      <c r="B4795" s="419">
        <v>89667</v>
      </c>
      <c r="C4795" s="420" t="s">
        <v>4917</v>
      </c>
      <c r="D4795" s="421" t="s">
        <v>843</v>
      </c>
      <c r="E4795" s="422">
        <v>37.450000000000003</v>
      </c>
      <c r="F4795" s="422">
        <v>5.61</v>
      </c>
      <c r="G4795" s="422">
        <v>43.06</v>
      </c>
    </row>
    <row r="4796" spans="1:7" ht="90">
      <c r="A4796" s="536" t="s">
        <v>8053</v>
      </c>
      <c r="B4796" s="419">
        <v>89550</v>
      </c>
      <c r="C4796" s="420" t="s">
        <v>4826</v>
      </c>
      <c r="D4796" s="421" t="s">
        <v>843</v>
      </c>
      <c r="E4796" s="422">
        <v>36.53</v>
      </c>
      <c r="F4796" s="422">
        <v>3.03</v>
      </c>
      <c r="G4796" s="422">
        <v>39.56</v>
      </c>
    </row>
    <row r="4797" spans="1:7" ht="90">
      <c r="A4797" s="536" t="s">
        <v>8053</v>
      </c>
      <c r="B4797" s="419">
        <v>89693</v>
      </c>
      <c r="C4797" s="420" t="s">
        <v>4941</v>
      </c>
      <c r="D4797" s="421" t="s">
        <v>843</v>
      </c>
      <c r="E4797" s="422">
        <v>63.129999999999995</v>
      </c>
      <c r="F4797" s="422">
        <v>17.670000000000002</v>
      </c>
      <c r="G4797" s="422">
        <v>80.8</v>
      </c>
    </row>
    <row r="4798" spans="1:7" ht="90">
      <c r="A4798" s="536" t="s">
        <v>8053</v>
      </c>
      <c r="B4798" s="419">
        <v>89571</v>
      </c>
      <c r="C4798" s="420" t="s">
        <v>4847</v>
      </c>
      <c r="D4798" s="421" t="s">
        <v>843</v>
      </c>
      <c r="E4798" s="422">
        <v>59.81</v>
      </c>
      <c r="F4798" s="422">
        <v>8.34</v>
      </c>
      <c r="G4798" s="422">
        <v>68.150000000000006</v>
      </c>
    </row>
    <row r="4799" spans="1:7" ht="90">
      <c r="A4799" s="536" t="s">
        <v>8053</v>
      </c>
      <c r="B4799" s="419">
        <v>89696</v>
      </c>
      <c r="C4799" s="420" t="s">
        <v>4944</v>
      </c>
      <c r="D4799" s="421" t="s">
        <v>843</v>
      </c>
      <c r="E4799" s="422">
        <v>69.429999999999993</v>
      </c>
      <c r="F4799" s="422">
        <v>15.53</v>
      </c>
      <c r="G4799" s="422">
        <v>84.96</v>
      </c>
    </row>
    <row r="4800" spans="1:7" ht="90">
      <c r="A4800" s="536" t="s">
        <v>8053</v>
      </c>
      <c r="B4800" s="419">
        <v>89573</v>
      </c>
      <c r="C4800" s="420" t="s">
        <v>4849</v>
      </c>
      <c r="D4800" s="421" t="s">
        <v>843</v>
      </c>
      <c r="E4800" s="422">
        <v>66.61</v>
      </c>
      <c r="F4800" s="422">
        <v>7.58</v>
      </c>
      <c r="G4800" s="422">
        <v>74.19</v>
      </c>
    </row>
    <row r="4801" spans="1:7" ht="90">
      <c r="A4801" s="536" t="s">
        <v>8053</v>
      </c>
      <c r="B4801" s="419">
        <v>89704</v>
      </c>
      <c r="C4801" s="420" t="s">
        <v>4951</v>
      </c>
      <c r="D4801" s="421" t="s">
        <v>843</v>
      </c>
      <c r="E4801" s="422">
        <v>124.7</v>
      </c>
      <c r="F4801" s="422">
        <v>26.26</v>
      </c>
      <c r="G4801" s="422">
        <v>150.96</v>
      </c>
    </row>
    <row r="4802" spans="1:7" ht="90">
      <c r="A4802" s="536" t="s">
        <v>8053</v>
      </c>
      <c r="B4802" s="419">
        <v>104175</v>
      </c>
      <c r="C4802" s="420" t="s">
        <v>5401</v>
      </c>
      <c r="D4802" s="421" t="s">
        <v>843</v>
      </c>
      <c r="E4802" s="422">
        <v>120.87</v>
      </c>
      <c r="F4802" s="422">
        <v>15.44</v>
      </c>
      <c r="G4802" s="422">
        <v>136.31</v>
      </c>
    </row>
    <row r="4803" spans="1:7" ht="90">
      <c r="A4803" s="536" t="s">
        <v>8053</v>
      </c>
      <c r="B4803" s="419">
        <v>89701</v>
      </c>
      <c r="C4803" s="420" t="s">
        <v>4949</v>
      </c>
      <c r="D4803" s="421" t="s">
        <v>843</v>
      </c>
      <c r="E4803" s="422">
        <v>163.16</v>
      </c>
      <c r="F4803" s="422">
        <v>30.54</v>
      </c>
      <c r="G4803" s="422">
        <v>193.7</v>
      </c>
    </row>
    <row r="4804" spans="1:7" ht="90">
      <c r="A4804" s="536" t="s">
        <v>8053</v>
      </c>
      <c r="B4804" s="419">
        <v>104177</v>
      </c>
      <c r="C4804" s="420" t="s">
        <v>5403</v>
      </c>
      <c r="D4804" s="421" t="s">
        <v>843</v>
      </c>
      <c r="E4804" s="422">
        <v>158.29000000000002</v>
      </c>
      <c r="F4804" s="422">
        <v>16.86</v>
      </c>
      <c r="G4804" s="422">
        <v>175.15</v>
      </c>
    </row>
    <row r="4805" spans="1:7" ht="90">
      <c r="A4805" s="536" t="s">
        <v>8053</v>
      </c>
      <c r="B4805" s="419">
        <v>89566</v>
      </c>
      <c r="C4805" s="420" t="s">
        <v>4842</v>
      </c>
      <c r="D4805" s="421" t="s">
        <v>843</v>
      </c>
      <c r="E4805" s="422">
        <v>40.47</v>
      </c>
      <c r="F4805" s="422">
        <v>6.08</v>
      </c>
      <c r="G4805" s="422">
        <v>46.55</v>
      </c>
    </row>
    <row r="4806" spans="1:7" ht="90">
      <c r="A4806" s="536" t="s">
        <v>8053</v>
      </c>
      <c r="B4806" s="419">
        <v>89687</v>
      </c>
      <c r="C4806" s="420" t="s">
        <v>4936</v>
      </c>
      <c r="D4806" s="421" t="s">
        <v>843</v>
      </c>
      <c r="E4806" s="422">
        <v>42.3</v>
      </c>
      <c r="F4806" s="422">
        <v>11.25</v>
      </c>
      <c r="G4806" s="422">
        <v>53.55</v>
      </c>
    </row>
    <row r="4807" spans="1:7" ht="45">
      <c r="A4807" s="536" t="s">
        <v>8054</v>
      </c>
      <c r="B4807" s="419">
        <v>102253</v>
      </c>
      <c r="C4807" s="420" t="s">
        <v>1366</v>
      </c>
      <c r="D4807" s="421" t="s">
        <v>96</v>
      </c>
      <c r="E4807" s="422">
        <v>847.68</v>
      </c>
      <c r="F4807" s="422">
        <v>95.33</v>
      </c>
      <c r="G4807" s="422">
        <v>943.01</v>
      </c>
    </row>
    <row r="4808" spans="1:7" ht="45">
      <c r="A4808" s="536" t="s">
        <v>8054</v>
      </c>
      <c r="B4808" s="419">
        <v>102254</v>
      </c>
      <c r="C4808" s="420" t="s">
        <v>1367</v>
      </c>
      <c r="D4808" s="421" t="s">
        <v>96</v>
      </c>
      <c r="E4808" s="422">
        <v>745.41</v>
      </c>
      <c r="F4808" s="422">
        <v>95.34</v>
      </c>
      <c r="G4808" s="422">
        <v>840.75</v>
      </c>
    </row>
    <row r="4809" spans="1:7" ht="45">
      <c r="A4809" s="536" t="s">
        <v>8054</v>
      </c>
      <c r="B4809" s="419">
        <v>102257</v>
      </c>
      <c r="C4809" s="420" t="s">
        <v>1368</v>
      </c>
      <c r="D4809" s="421" t="s">
        <v>96</v>
      </c>
      <c r="E4809" s="422">
        <v>272.01</v>
      </c>
      <c r="F4809" s="422">
        <v>85.84</v>
      </c>
      <c r="G4809" s="422">
        <v>357.85</v>
      </c>
    </row>
    <row r="4810" spans="1:7" ht="45">
      <c r="A4810" s="536" t="s">
        <v>8054</v>
      </c>
      <c r="B4810" s="419">
        <v>102235</v>
      </c>
      <c r="C4810" s="420" t="s">
        <v>6589</v>
      </c>
      <c r="D4810" s="421" t="s">
        <v>96</v>
      </c>
      <c r="E4810" s="422">
        <v>516.88</v>
      </c>
      <c r="F4810" s="422">
        <v>70.209999999999994</v>
      </c>
      <c r="G4810" s="422">
        <v>587.09</v>
      </c>
    </row>
    <row r="4811" spans="1:7" ht="45">
      <c r="A4811" s="536" t="s">
        <v>8054</v>
      </c>
      <c r="B4811" s="419">
        <v>102255</v>
      </c>
      <c r="C4811" s="420" t="s">
        <v>1369</v>
      </c>
      <c r="D4811" s="421" t="s">
        <v>96</v>
      </c>
      <c r="E4811" s="422">
        <v>815.45</v>
      </c>
      <c r="F4811" s="422">
        <v>184.12</v>
      </c>
      <c r="G4811" s="422">
        <v>999.57</v>
      </c>
    </row>
    <row r="4812" spans="1:7" ht="45">
      <c r="A4812" s="536" t="s">
        <v>8054</v>
      </c>
      <c r="B4812" s="419">
        <v>102256</v>
      </c>
      <c r="C4812" s="420" t="s">
        <v>1370</v>
      </c>
      <c r="D4812" s="421" t="s">
        <v>96</v>
      </c>
      <c r="E4812" s="422">
        <v>718.05</v>
      </c>
      <c r="F4812" s="422">
        <v>184.13</v>
      </c>
      <c r="G4812" s="422">
        <v>902.18</v>
      </c>
    </row>
    <row r="4813" spans="1:7" ht="45">
      <c r="A4813" s="536" t="s">
        <v>8054</v>
      </c>
      <c r="B4813" s="419">
        <v>102258</v>
      </c>
      <c r="C4813" s="420" t="s">
        <v>1371</v>
      </c>
      <c r="D4813" s="421" t="s">
        <v>96</v>
      </c>
      <c r="E4813" s="422">
        <v>264.57</v>
      </c>
      <c r="F4813" s="422">
        <v>167.31</v>
      </c>
      <c r="G4813" s="422">
        <v>431.88</v>
      </c>
    </row>
    <row r="4814" spans="1:7" ht="60">
      <c r="A4814" s="536" t="s">
        <v>8055</v>
      </c>
      <c r="B4814" s="419">
        <v>101912</v>
      </c>
      <c r="C4814" s="420" t="s">
        <v>1916</v>
      </c>
      <c r="D4814" s="421" t="s">
        <v>843</v>
      </c>
      <c r="E4814" s="422">
        <v>2095.54</v>
      </c>
      <c r="F4814" s="422">
        <v>157</v>
      </c>
      <c r="G4814" s="422">
        <v>2252.54</v>
      </c>
    </row>
    <row r="4815" spans="1:7" ht="60">
      <c r="A4815" s="536" t="s">
        <v>8055</v>
      </c>
      <c r="B4815" s="419">
        <v>96765</v>
      </c>
      <c r="C4815" s="420" t="s">
        <v>1915</v>
      </c>
      <c r="D4815" s="421" t="s">
        <v>843</v>
      </c>
      <c r="E4815" s="422">
        <v>1753.48</v>
      </c>
      <c r="F4815" s="422">
        <v>147.72</v>
      </c>
      <c r="G4815" s="422">
        <v>1901.2</v>
      </c>
    </row>
    <row r="4816" spans="1:7" ht="60">
      <c r="A4816" s="536" t="s">
        <v>8055</v>
      </c>
      <c r="B4816" s="419">
        <v>97430</v>
      </c>
      <c r="C4816" s="420" t="s">
        <v>2128</v>
      </c>
      <c r="D4816" s="421" t="s">
        <v>843</v>
      </c>
      <c r="E4816" s="422">
        <v>26.869999999999997</v>
      </c>
      <c r="F4816" s="422">
        <v>17.39</v>
      </c>
      <c r="G4816" s="422">
        <v>44.26</v>
      </c>
    </row>
    <row r="4817" spans="1:7" ht="60">
      <c r="A4817" s="536" t="s">
        <v>8055</v>
      </c>
      <c r="B4817" s="419">
        <v>97431</v>
      </c>
      <c r="C4817" s="420" t="s">
        <v>2129</v>
      </c>
      <c r="D4817" s="421" t="s">
        <v>843</v>
      </c>
      <c r="E4817" s="422">
        <v>29.630000000000003</v>
      </c>
      <c r="F4817" s="422">
        <v>20.07</v>
      </c>
      <c r="G4817" s="422">
        <v>49.7</v>
      </c>
    </row>
    <row r="4818" spans="1:7" ht="60">
      <c r="A4818" s="536" t="s">
        <v>8055</v>
      </c>
      <c r="B4818" s="419">
        <v>97432</v>
      </c>
      <c r="C4818" s="420" t="s">
        <v>2130</v>
      </c>
      <c r="D4818" s="421" t="s">
        <v>843</v>
      </c>
      <c r="E4818" s="422">
        <v>33.42</v>
      </c>
      <c r="F4818" s="422">
        <v>22.7</v>
      </c>
      <c r="G4818" s="422">
        <v>56.12</v>
      </c>
    </row>
    <row r="4819" spans="1:7" ht="60">
      <c r="A4819" s="536" t="s">
        <v>8055</v>
      </c>
      <c r="B4819" s="419">
        <v>101913</v>
      </c>
      <c r="C4819" s="420" t="s">
        <v>1918</v>
      </c>
      <c r="D4819" s="421" t="s">
        <v>843</v>
      </c>
      <c r="E4819" s="422">
        <v>480.15000000000003</v>
      </c>
      <c r="F4819" s="422">
        <v>52.58</v>
      </c>
      <c r="G4819" s="422">
        <v>532.73</v>
      </c>
    </row>
    <row r="4820" spans="1:7" ht="60">
      <c r="A4820" s="536" t="s">
        <v>8055</v>
      </c>
      <c r="B4820" s="419">
        <v>101914</v>
      </c>
      <c r="C4820" s="420" t="s">
        <v>1919</v>
      </c>
      <c r="D4820" s="421" t="s">
        <v>843</v>
      </c>
      <c r="E4820" s="422">
        <v>610.38</v>
      </c>
      <c r="F4820" s="422">
        <v>65.86</v>
      </c>
      <c r="G4820" s="422">
        <v>676.24</v>
      </c>
    </row>
    <row r="4821" spans="1:7" ht="60">
      <c r="A4821" s="536" t="s">
        <v>8055</v>
      </c>
      <c r="B4821" s="419">
        <v>101915</v>
      </c>
      <c r="C4821" s="420" t="s">
        <v>1914</v>
      </c>
      <c r="D4821" s="421" t="s">
        <v>843</v>
      </c>
      <c r="E4821" s="422">
        <v>321.45999999999998</v>
      </c>
      <c r="F4821" s="422">
        <v>6.86</v>
      </c>
      <c r="G4821" s="422">
        <v>328.32</v>
      </c>
    </row>
    <row r="4822" spans="1:7" ht="60">
      <c r="A4822" s="536" t="s">
        <v>8055</v>
      </c>
      <c r="B4822" s="419">
        <v>97433</v>
      </c>
      <c r="C4822" s="420" t="s">
        <v>2131</v>
      </c>
      <c r="D4822" s="421" t="s">
        <v>843</v>
      </c>
      <c r="E4822" s="422">
        <v>68.61</v>
      </c>
      <c r="F4822" s="422">
        <v>26.09</v>
      </c>
      <c r="G4822" s="422">
        <v>94.7</v>
      </c>
    </row>
    <row r="4823" spans="1:7" ht="60">
      <c r="A4823" s="536" t="s">
        <v>8055</v>
      </c>
      <c r="B4823" s="419">
        <v>97435</v>
      </c>
      <c r="C4823" s="420" t="s">
        <v>2133</v>
      </c>
      <c r="D4823" s="421" t="s">
        <v>843</v>
      </c>
      <c r="E4823" s="422">
        <v>80.47</v>
      </c>
      <c r="F4823" s="422">
        <v>30.09</v>
      </c>
      <c r="G4823" s="422">
        <v>110.56</v>
      </c>
    </row>
    <row r="4824" spans="1:7" ht="60">
      <c r="A4824" s="536" t="s">
        <v>8055</v>
      </c>
      <c r="B4824" s="419">
        <v>97437</v>
      </c>
      <c r="C4824" s="420" t="s">
        <v>8056</v>
      </c>
      <c r="D4824" s="421" t="s">
        <v>843</v>
      </c>
      <c r="E4824" s="422">
        <v>92.330000000000013</v>
      </c>
      <c r="F4824" s="422">
        <v>34.07</v>
      </c>
      <c r="G4824" s="422">
        <v>126.4</v>
      </c>
    </row>
    <row r="4825" spans="1:7" ht="60">
      <c r="A4825" s="536" t="s">
        <v>8055</v>
      </c>
      <c r="B4825" s="419">
        <v>97546</v>
      </c>
      <c r="C4825" s="420" t="s">
        <v>1883</v>
      </c>
      <c r="D4825" s="421" t="s">
        <v>843</v>
      </c>
      <c r="E4825" s="422">
        <v>25.08</v>
      </c>
      <c r="F4825" s="422">
        <v>13.11</v>
      </c>
      <c r="G4825" s="422">
        <v>38.19</v>
      </c>
    </row>
    <row r="4826" spans="1:7" ht="60">
      <c r="A4826" s="536" t="s">
        <v>8055</v>
      </c>
      <c r="B4826" s="419">
        <v>97548</v>
      </c>
      <c r="C4826" s="420" t="s">
        <v>1885</v>
      </c>
      <c r="D4826" s="421" t="s">
        <v>843</v>
      </c>
      <c r="E4826" s="422">
        <v>35.179999999999993</v>
      </c>
      <c r="F4826" s="422">
        <v>22.44</v>
      </c>
      <c r="G4826" s="422">
        <v>57.62</v>
      </c>
    </row>
    <row r="4827" spans="1:7" ht="60">
      <c r="A4827" s="536" t="s">
        <v>8055</v>
      </c>
      <c r="B4827" s="419">
        <v>97550</v>
      </c>
      <c r="C4827" s="420" t="s">
        <v>1887</v>
      </c>
      <c r="D4827" s="421" t="s">
        <v>843</v>
      </c>
      <c r="E4827" s="422">
        <v>54.220000000000006</v>
      </c>
      <c r="F4827" s="422">
        <v>43.68</v>
      </c>
      <c r="G4827" s="422">
        <v>97.9</v>
      </c>
    </row>
    <row r="4828" spans="1:7" ht="60">
      <c r="A4828" s="536" t="s">
        <v>8055</v>
      </c>
      <c r="B4828" s="419">
        <v>97479</v>
      </c>
      <c r="C4828" s="420" t="s">
        <v>2005</v>
      </c>
      <c r="D4828" s="421" t="s">
        <v>843</v>
      </c>
      <c r="E4828" s="422">
        <v>44.69</v>
      </c>
      <c r="F4828" s="422">
        <v>17.170000000000002</v>
      </c>
      <c r="G4828" s="422">
        <v>61.86</v>
      </c>
    </row>
    <row r="4829" spans="1:7" ht="60">
      <c r="A4829" s="536" t="s">
        <v>8055</v>
      </c>
      <c r="B4829" s="419">
        <v>97517</v>
      </c>
      <c r="C4829" s="420" t="s">
        <v>2093</v>
      </c>
      <c r="D4829" s="421" t="s">
        <v>843</v>
      </c>
      <c r="E4829" s="422">
        <v>43.29</v>
      </c>
      <c r="F4829" s="422">
        <v>13.28</v>
      </c>
      <c r="G4829" s="422">
        <v>56.57</v>
      </c>
    </row>
    <row r="4830" spans="1:7" ht="60">
      <c r="A4830" s="536" t="s">
        <v>8055</v>
      </c>
      <c r="B4830" s="419">
        <v>97481</v>
      </c>
      <c r="C4830" s="420" t="s">
        <v>2007</v>
      </c>
      <c r="D4830" s="421" t="s">
        <v>843</v>
      </c>
      <c r="E4830" s="422">
        <v>66.64</v>
      </c>
      <c r="F4830" s="422">
        <v>21.98</v>
      </c>
      <c r="G4830" s="422">
        <v>88.62</v>
      </c>
    </row>
    <row r="4831" spans="1:7" ht="60">
      <c r="A4831" s="536" t="s">
        <v>8055</v>
      </c>
      <c r="B4831" s="419">
        <v>97519</v>
      </c>
      <c r="C4831" s="420" t="s">
        <v>2095</v>
      </c>
      <c r="D4831" s="421" t="s">
        <v>843</v>
      </c>
      <c r="E4831" s="422">
        <v>64.180000000000007</v>
      </c>
      <c r="F4831" s="422">
        <v>15.11</v>
      </c>
      <c r="G4831" s="422">
        <v>79.290000000000006</v>
      </c>
    </row>
    <row r="4832" spans="1:7" ht="60">
      <c r="A4832" s="536" t="s">
        <v>8055</v>
      </c>
      <c r="B4832" s="419">
        <v>97483</v>
      </c>
      <c r="C4832" s="420" t="s">
        <v>2009</v>
      </c>
      <c r="D4832" s="421" t="s">
        <v>843</v>
      </c>
      <c r="E4832" s="422">
        <v>95.46</v>
      </c>
      <c r="F4832" s="422">
        <v>27.48</v>
      </c>
      <c r="G4832" s="422">
        <v>122.94</v>
      </c>
    </row>
    <row r="4833" spans="1:7" ht="60">
      <c r="A4833" s="536" t="s">
        <v>8055</v>
      </c>
      <c r="B4833" s="419">
        <v>97521</v>
      </c>
      <c r="C4833" s="420" t="s">
        <v>2097</v>
      </c>
      <c r="D4833" s="421" t="s">
        <v>843</v>
      </c>
      <c r="E4833" s="422">
        <v>91.78</v>
      </c>
      <c r="F4833" s="422">
        <v>17.239999999999998</v>
      </c>
      <c r="G4833" s="422">
        <v>109.02</v>
      </c>
    </row>
    <row r="4834" spans="1:7" ht="60">
      <c r="A4834" s="536" t="s">
        <v>8055</v>
      </c>
      <c r="B4834" s="419">
        <v>97452</v>
      </c>
      <c r="C4834" s="420" t="s">
        <v>2145</v>
      </c>
      <c r="D4834" s="421" t="s">
        <v>843</v>
      </c>
      <c r="E4834" s="422">
        <v>142.61000000000001</v>
      </c>
      <c r="F4834" s="422">
        <v>58.5</v>
      </c>
      <c r="G4834" s="422">
        <v>201.11</v>
      </c>
    </row>
    <row r="4835" spans="1:7" ht="60">
      <c r="A4835" s="536" t="s">
        <v>8055</v>
      </c>
      <c r="B4835" s="419">
        <v>97485</v>
      </c>
      <c r="C4835" s="420" t="s">
        <v>2011</v>
      </c>
      <c r="D4835" s="421" t="s">
        <v>843</v>
      </c>
      <c r="E4835" s="422">
        <v>133.93</v>
      </c>
      <c r="F4835" s="422">
        <v>34.36</v>
      </c>
      <c r="G4835" s="422">
        <v>168.29</v>
      </c>
    </row>
    <row r="4836" spans="1:7" ht="60">
      <c r="A4836" s="536" t="s">
        <v>8055</v>
      </c>
      <c r="B4836" s="419">
        <v>97523</v>
      </c>
      <c r="C4836" s="420" t="s">
        <v>2099</v>
      </c>
      <c r="D4836" s="421" t="s">
        <v>843</v>
      </c>
      <c r="E4836" s="422">
        <v>128.74</v>
      </c>
      <c r="F4836" s="422">
        <v>19.920000000000002</v>
      </c>
      <c r="G4836" s="422">
        <v>148.66</v>
      </c>
    </row>
    <row r="4837" spans="1:7" ht="60">
      <c r="A4837" s="536" t="s">
        <v>8055</v>
      </c>
      <c r="B4837" s="419">
        <v>97454</v>
      </c>
      <c r="C4837" s="420" t="s">
        <v>2147</v>
      </c>
      <c r="D4837" s="421" t="s">
        <v>843</v>
      </c>
      <c r="E4837" s="422">
        <v>265.74</v>
      </c>
      <c r="F4837" s="422">
        <v>64.78</v>
      </c>
      <c r="G4837" s="422">
        <v>330.52</v>
      </c>
    </row>
    <row r="4838" spans="1:7" ht="60">
      <c r="A4838" s="536" t="s">
        <v>8055</v>
      </c>
      <c r="B4838" s="419">
        <v>97487</v>
      </c>
      <c r="C4838" s="420" t="s">
        <v>2013</v>
      </c>
      <c r="D4838" s="421" t="s">
        <v>843</v>
      </c>
      <c r="E4838" s="422">
        <v>258.57</v>
      </c>
      <c r="F4838" s="422">
        <v>44.73</v>
      </c>
      <c r="G4838" s="422">
        <v>303.3</v>
      </c>
    </row>
    <row r="4839" spans="1:7" ht="60">
      <c r="A4839" s="536" t="s">
        <v>8055</v>
      </c>
      <c r="B4839" s="419">
        <v>97525</v>
      </c>
      <c r="C4839" s="420" t="s">
        <v>2101</v>
      </c>
      <c r="D4839" s="421" t="s">
        <v>843</v>
      </c>
      <c r="E4839" s="422">
        <v>251.06</v>
      </c>
      <c r="F4839" s="422">
        <v>23.89</v>
      </c>
      <c r="G4839" s="422">
        <v>274.95</v>
      </c>
    </row>
    <row r="4840" spans="1:7" ht="60">
      <c r="A4840" s="536" t="s">
        <v>8055</v>
      </c>
      <c r="B4840" s="419">
        <v>97456</v>
      </c>
      <c r="C4840" s="420" t="s">
        <v>2149</v>
      </c>
      <c r="D4840" s="421" t="s">
        <v>843</v>
      </c>
      <c r="E4840" s="422">
        <v>651.6</v>
      </c>
      <c r="F4840" s="422">
        <v>71.03</v>
      </c>
      <c r="G4840" s="422">
        <v>722.63</v>
      </c>
    </row>
    <row r="4841" spans="1:7" ht="60">
      <c r="A4841" s="536" t="s">
        <v>8055</v>
      </c>
      <c r="B4841" s="419">
        <v>97489</v>
      </c>
      <c r="C4841" s="420" t="s">
        <v>2015</v>
      </c>
      <c r="D4841" s="421" t="s">
        <v>843</v>
      </c>
      <c r="E4841" s="422">
        <v>645.82999999999993</v>
      </c>
      <c r="F4841" s="422">
        <v>55.09</v>
      </c>
      <c r="G4841" s="422">
        <v>700.92</v>
      </c>
    </row>
    <row r="4842" spans="1:7" ht="60">
      <c r="A4842" s="536" t="s">
        <v>8055</v>
      </c>
      <c r="B4842" s="419">
        <v>97527</v>
      </c>
      <c r="C4842" s="420" t="s">
        <v>2103</v>
      </c>
      <c r="D4842" s="421" t="s">
        <v>843</v>
      </c>
      <c r="E4842" s="422">
        <v>636.07000000000005</v>
      </c>
      <c r="F4842" s="422">
        <v>27.88</v>
      </c>
      <c r="G4842" s="422">
        <v>663.95</v>
      </c>
    </row>
    <row r="4843" spans="1:7" ht="60">
      <c r="A4843" s="536" t="s">
        <v>8055</v>
      </c>
      <c r="B4843" s="419">
        <v>97434</v>
      </c>
      <c r="C4843" s="420" t="s">
        <v>2132</v>
      </c>
      <c r="D4843" s="421" t="s">
        <v>843</v>
      </c>
      <c r="E4843" s="422">
        <v>70.139999999999986</v>
      </c>
      <c r="F4843" s="422">
        <v>26.1</v>
      </c>
      <c r="G4843" s="422">
        <v>96.24</v>
      </c>
    </row>
    <row r="4844" spans="1:7" ht="60">
      <c r="A4844" s="536" t="s">
        <v>8055</v>
      </c>
      <c r="B4844" s="419">
        <v>97436</v>
      </c>
      <c r="C4844" s="420" t="s">
        <v>2134</v>
      </c>
      <c r="D4844" s="421" t="s">
        <v>843</v>
      </c>
      <c r="E4844" s="422">
        <v>83.460000000000008</v>
      </c>
      <c r="F4844" s="422">
        <v>30.08</v>
      </c>
      <c r="G4844" s="422">
        <v>113.54</v>
      </c>
    </row>
    <row r="4845" spans="1:7" ht="60">
      <c r="A4845" s="536" t="s">
        <v>8055</v>
      </c>
      <c r="B4845" s="419">
        <v>97438</v>
      </c>
      <c r="C4845" s="420" t="s">
        <v>2135</v>
      </c>
      <c r="D4845" s="421" t="s">
        <v>843</v>
      </c>
      <c r="E4845" s="422">
        <v>95.51</v>
      </c>
      <c r="F4845" s="422">
        <v>34.08</v>
      </c>
      <c r="G4845" s="422">
        <v>129.59</v>
      </c>
    </row>
    <row r="4846" spans="1:7" ht="60">
      <c r="A4846" s="536" t="s">
        <v>8055</v>
      </c>
      <c r="B4846" s="419">
        <v>97547</v>
      </c>
      <c r="C4846" s="420" t="s">
        <v>1884</v>
      </c>
      <c r="D4846" s="421" t="s">
        <v>843</v>
      </c>
      <c r="E4846" s="422">
        <v>25.08</v>
      </c>
      <c r="F4846" s="422">
        <v>13.11</v>
      </c>
      <c r="G4846" s="422">
        <v>38.19</v>
      </c>
    </row>
    <row r="4847" spans="1:7" ht="60">
      <c r="A4847" s="536" t="s">
        <v>8055</v>
      </c>
      <c r="B4847" s="419">
        <v>97549</v>
      </c>
      <c r="C4847" s="420" t="s">
        <v>1886</v>
      </c>
      <c r="D4847" s="421" t="s">
        <v>843</v>
      </c>
      <c r="E4847" s="422">
        <v>35.179999999999993</v>
      </c>
      <c r="F4847" s="422">
        <v>22.44</v>
      </c>
      <c r="G4847" s="422">
        <v>57.62</v>
      </c>
    </row>
    <row r="4848" spans="1:7" ht="60">
      <c r="A4848" s="536" t="s">
        <v>8055</v>
      </c>
      <c r="B4848" s="419">
        <v>97551</v>
      </c>
      <c r="C4848" s="420" t="s">
        <v>1888</v>
      </c>
      <c r="D4848" s="421" t="s">
        <v>843</v>
      </c>
      <c r="E4848" s="422">
        <v>54.220000000000006</v>
      </c>
      <c r="F4848" s="422">
        <v>43.68</v>
      </c>
      <c r="G4848" s="422">
        <v>97.9</v>
      </c>
    </row>
    <row r="4849" spans="1:7" ht="60">
      <c r="A4849" s="536" t="s">
        <v>8055</v>
      </c>
      <c r="B4849" s="419">
        <v>97480</v>
      </c>
      <c r="C4849" s="420" t="s">
        <v>2006</v>
      </c>
      <c r="D4849" s="421" t="s">
        <v>843</v>
      </c>
      <c r="E4849" s="422">
        <v>44.69</v>
      </c>
      <c r="F4849" s="422">
        <v>17.170000000000002</v>
      </c>
      <c r="G4849" s="422">
        <v>61.86</v>
      </c>
    </row>
    <row r="4850" spans="1:7" ht="60">
      <c r="A4850" s="536" t="s">
        <v>8055</v>
      </c>
      <c r="B4850" s="419">
        <v>97518</v>
      </c>
      <c r="C4850" s="420" t="s">
        <v>2094</v>
      </c>
      <c r="D4850" s="421" t="s">
        <v>843</v>
      </c>
      <c r="E4850" s="422">
        <v>43.29</v>
      </c>
      <c r="F4850" s="422">
        <v>13.28</v>
      </c>
      <c r="G4850" s="422">
        <v>56.57</v>
      </c>
    </row>
    <row r="4851" spans="1:7" ht="60">
      <c r="A4851" s="536" t="s">
        <v>8055</v>
      </c>
      <c r="B4851" s="419">
        <v>97482</v>
      </c>
      <c r="C4851" s="420" t="s">
        <v>2008</v>
      </c>
      <c r="D4851" s="421" t="s">
        <v>843</v>
      </c>
      <c r="E4851" s="422">
        <v>66.64</v>
      </c>
      <c r="F4851" s="422">
        <v>21.98</v>
      </c>
      <c r="G4851" s="422">
        <v>88.62</v>
      </c>
    </row>
    <row r="4852" spans="1:7" ht="60">
      <c r="A4852" s="536" t="s">
        <v>8055</v>
      </c>
      <c r="B4852" s="419">
        <v>97520</v>
      </c>
      <c r="C4852" s="420" t="s">
        <v>2096</v>
      </c>
      <c r="D4852" s="421" t="s">
        <v>843</v>
      </c>
      <c r="E4852" s="422">
        <v>64.180000000000007</v>
      </c>
      <c r="F4852" s="422">
        <v>15.11</v>
      </c>
      <c r="G4852" s="422">
        <v>79.290000000000006</v>
      </c>
    </row>
    <row r="4853" spans="1:7" ht="60">
      <c r="A4853" s="536" t="s">
        <v>8055</v>
      </c>
      <c r="B4853" s="419">
        <v>97484</v>
      </c>
      <c r="C4853" s="420" t="s">
        <v>2010</v>
      </c>
      <c r="D4853" s="421" t="s">
        <v>843</v>
      </c>
      <c r="E4853" s="422">
        <v>95.46</v>
      </c>
      <c r="F4853" s="422">
        <v>27.48</v>
      </c>
      <c r="G4853" s="422">
        <v>122.94</v>
      </c>
    </row>
    <row r="4854" spans="1:7" ht="60">
      <c r="A4854" s="536" t="s">
        <v>8055</v>
      </c>
      <c r="B4854" s="419">
        <v>97522</v>
      </c>
      <c r="C4854" s="420" t="s">
        <v>2098</v>
      </c>
      <c r="D4854" s="421" t="s">
        <v>843</v>
      </c>
      <c r="E4854" s="422">
        <v>91.78</v>
      </c>
      <c r="F4854" s="422">
        <v>17.239999999999998</v>
      </c>
      <c r="G4854" s="422">
        <v>109.02</v>
      </c>
    </row>
    <row r="4855" spans="1:7" ht="60">
      <c r="A4855" s="536" t="s">
        <v>8055</v>
      </c>
      <c r="B4855" s="419">
        <v>97453</v>
      </c>
      <c r="C4855" s="420" t="s">
        <v>2146</v>
      </c>
      <c r="D4855" s="421" t="s">
        <v>843</v>
      </c>
      <c r="E4855" s="422">
        <v>153.76</v>
      </c>
      <c r="F4855" s="422">
        <v>58.49</v>
      </c>
      <c r="G4855" s="422">
        <v>212.25</v>
      </c>
    </row>
    <row r="4856" spans="1:7" ht="60">
      <c r="A4856" s="536" t="s">
        <v>8055</v>
      </c>
      <c r="B4856" s="419">
        <v>97486</v>
      </c>
      <c r="C4856" s="420" t="s">
        <v>2012</v>
      </c>
      <c r="D4856" s="421" t="s">
        <v>843</v>
      </c>
      <c r="E4856" s="422">
        <v>145.06</v>
      </c>
      <c r="F4856" s="422">
        <v>34.369999999999997</v>
      </c>
      <c r="G4856" s="422">
        <v>179.43</v>
      </c>
    </row>
    <row r="4857" spans="1:7" ht="60">
      <c r="A4857" s="536" t="s">
        <v>8055</v>
      </c>
      <c r="B4857" s="419">
        <v>97524</v>
      </c>
      <c r="C4857" s="420" t="s">
        <v>2100</v>
      </c>
      <c r="D4857" s="421" t="s">
        <v>843</v>
      </c>
      <c r="E4857" s="422">
        <v>139.88</v>
      </c>
      <c r="F4857" s="422">
        <v>19.920000000000002</v>
      </c>
      <c r="G4857" s="422">
        <v>159.80000000000001</v>
      </c>
    </row>
    <row r="4858" spans="1:7" ht="60">
      <c r="A4858" s="536" t="s">
        <v>8055</v>
      </c>
      <c r="B4858" s="419">
        <v>97455</v>
      </c>
      <c r="C4858" s="420" t="s">
        <v>2148</v>
      </c>
      <c r="D4858" s="421" t="s">
        <v>843</v>
      </c>
      <c r="E4858" s="422">
        <v>283.58</v>
      </c>
      <c r="F4858" s="422">
        <v>64.75</v>
      </c>
      <c r="G4858" s="422">
        <v>348.33</v>
      </c>
    </row>
    <row r="4859" spans="1:7" ht="60">
      <c r="A4859" s="536" t="s">
        <v>8055</v>
      </c>
      <c r="B4859" s="419">
        <v>97488</v>
      </c>
      <c r="C4859" s="420" t="s">
        <v>2014</v>
      </c>
      <c r="D4859" s="421" t="s">
        <v>843</v>
      </c>
      <c r="E4859" s="422">
        <v>276.38</v>
      </c>
      <c r="F4859" s="422">
        <v>44.73</v>
      </c>
      <c r="G4859" s="422">
        <v>321.11</v>
      </c>
    </row>
    <row r="4860" spans="1:7" ht="60">
      <c r="A4860" s="536" t="s">
        <v>8055</v>
      </c>
      <c r="B4860" s="419">
        <v>97526</v>
      </c>
      <c r="C4860" s="420" t="s">
        <v>2102</v>
      </c>
      <c r="D4860" s="421" t="s">
        <v>843</v>
      </c>
      <c r="E4860" s="422">
        <v>268.88</v>
      </c>
      <c r="F4860" s="422">
        <v>23.88</v>
      </c>
      <c r="G4860" s="422">
        <v>292.76</v>
      </c>
    </row>
    <row r="4861" spans="1:7" ht="60">
      <c r="A4861" s="536" t="s">
        <v>8055</v>
      </c>
      <c r="B4861" s="419">
        <v>97457</v>
      </c>
      <c r="C4861" s="420" t="s">
        <v>2150</v>
      </c>
      <c r="D4861" s="421" t="s">
        <v>843</v>
      </c>
      <c r="E4861" s="422">
        <v>571.71</v>
      </c>
      <c r="F4861" s="422">
        <v>71.02</v>
      </c>
      <c r="G4861" s="422">
        <v>642.73</v>
      </c>
    </row>
    <row r="4862" spans="1:7" ht="60">
      <c r="A4862" s="536" t="s">
        <v>8055</v>
      </c>
      <c r="B4862" s="419">
        <v>97490</v>
      </c>
      <c r="C4862" s="420" t="s">
        <v>2016</v>
      </c>
      <c r="D4862" s="421" t="s">
        <v>843</v>
      </c>
      <c r="E4862" s="422">
        <v>565.93999999999994</v>
      </c>
      <c r="F4862" s="422">
        <v>55.08</v>
      </c>
      <c r="G4862" s="422">
        <v>621.02</v>
      </c>
    </row>
    <row r="4863" spans="1:7" ht="60">
      <c r="A4863" s="536" t="s">
        <v>8055</v>
      </c>
      <c r="B4863" s="419">
        <v>97528</v>
      </c>
      <c r="C4863" s="420" t="s">
        <v>2104</v>
      </c>
      <c r="D4863" s="421" t="s">
        <v>843</v>
      </c>
      <c r="E4863" s="422">
        <v>556.19999999999993</v>
      </c>
      <c r="F4863" s="422">
        <v>27.85</v>
      </c>
      <c r="G4863" s="422">
        <v>584.04999999999995</v>
      </c>
    </row>
    <row r="4864" spans="1:7" ht="60">
      <c r="A4864" s="536" t="s">
        <v>8055</v>
      </c>
      <c r="B4864" s="419">
        <v>101906</v>
      </c>
      <c r="C4864" s="420" t="s">
        <v>4557</v>
      </c>
      <c r="D4864" s="421" t="s">
        <v>843</v>
      </c>
      <c r="E4864" s="422">
        <v>618.28</v>
      </c>
      <c r="F4864" s="422">
        <v>22.22</v>
      </c>
      <c r="G4864" s="422">
        <v>640.5</v>
      </c>
    </row>
    <row r="4865" spans="1:7" ht="60">
      <c r="A4865" s="536" t="s">
        <v>8055</v>
      </c>
      <c r="B4865" s="419">
        <v>101907</v>
      </c>
      <c r="C4865" s="420" t="s">
        <v>4558</v>
      </c>
      <c r="D4865" s="421" t="s">
        <v>843</v>
      </c>
      <c r="E4865" s="422">
        <v>669.02</v>
      </c>
      <c r="F4865" s="422">
        <v>22.25</v>
      </c>
      <c r="G4865" s="422">
        <v>691.27</v>
      </c>
    </row>
    <row r="4866" spans="1:7" ht="60">
      <c r="A4866" s="536" t="s">
        <v>8055</v>
      </c>
      <c r="B4866" s="419">
        <v>101911</v>
      </c>
      <c r="C4866" s="420" t="s">
        <v>4562</v>
      </c>
      <c r="D4866" s="421" t="s">
        <v>843</v>
      </c>
      <c r="E4866" s="422">
        <v>313.64999999999998</v>
      </c>
      <c r="F4866" s="422">
        <v>22.23</v>
      </c>
      <c r="G4866" s="422">
        <v>335.88</v>
      </c>
    </row>
    <row r="4867" spans="1:7" ht="60">
      <c r="A4867" s="536" t="s">
        <v>8055</v>
      </c>
      <c r="B4867" s="419">
        <v>101908</v>
      </c>
      <c r="C4867" s="420" t="s">
        <v>4559</v>
      </c>
      <c r="D4867" s="421" t="s">
        <v>843</v>
      </c>
      <c r="E4867" s="422">
        <v>195.2</v>
      </c>
      <c r="F4867" s="422">
        <v>22.22</v>
      </c>
      <c r="G4867" s="422">
        <v>217.42</v>
      </c>
    </row>
    <row r="4868" spans="1:7" ht="60">
      <c r="A4868" s="536" t="s">
        <v>8055</v>
      </c>
      <c r="B4868" s="419">
        <v>101909</v>
      </c>
      <c r="C4868" s="420" t="s">
        <v>4560</v>
      </c>
      <c r="D4868" s="421" t="s">
        <v>843</v>
      </c>
      <c r="E4868" s="422">
        <v>229.04000000000002</v>
      </c>
      <c r="F4868" s="422">
        <v>22.23</v>
      </c>
      <c r="G4868" s="422">
        <v>251.27</v>
      </c>
    </row>
    <row r="4869" spans="1:7" ht="60">
      <c r="A4869" s="536" t="s">
        <v>8055</v>
      </c>
      <c r="B4869" s="419">
        <v>101910</v>
      </c>
      <c r="C4869" s="420" t="s">
        <v>4561</v>
      </c>
      <c r="D4869" s="421" t="s">
        <v>843</v>
      </c>
      <c r="E4869" s="422">
        <v>271.35000000000002</v>
      </c>
      <c r="F4869" s="422">
        <v>22.22</v>
      </c>
      <c r="G4869" s="422">
        <v>293.57</v>
      </c>
    </row>
    <row r="4870" spans="1:7" ht="60">
      <c r="A4870" s="536" t="s">
        <v>8055</v>
      </c>
      <c r="B4870" s="419">
        <v>101905</v>
      </c>
      <c r="C4870" s="420" t="s">
        <v>4556</v>
      </c>
      <c r="D4870" s="421" t="s">
        <v>843</v>
      </c>
      <c r="E4870" s="422">
        <v>201.55</v>
      </c>
      <c r="F4870" s="422">
        <v>22.22</v>
      </c>
      <c r="G4870" s="422">
        <v>223.77</v>
      </c>
    </row>
    <row r="4871" spans="1:7" ht="60">
      <c r="A4871" s="536" t="s">
        <v>8055</v>
      </c>
      <c r="B4871" s="419">
        <v>101916</v>
      </c>
      <c r="C4871" s="420" t="s">
        <v>1917</v>
      </c>
      <c r="D4871" s="421" t="s">
        <v>843</v>
      </c>
      <c r="E4871" s="422">
        <v>3244.54</v>
      </c>
      <c r="F4871" s="422">
        <v>215.93</v>
      </c>
      <c r="G4871" s="422">
        <v>3460.47</v>
      </c>
    </row>
    <row r="4872" spans="1:7" ht="60">
      <c r="A4872" s="536" t="s">
        <v>8055</v>
      </c>
      <c r="B4872" s="419">
        <v>101936</v>
      </c>
      <c r="C4872" s="420" t="s">
        <v>8057</v>
      </c>
      <c r="D4872" s="421" t="s">
        <v>843</v>
      </c>
      <c r="E4872" s="422">
        <v>5894.0500000000011</v>
      </c>
      <c r="F4872" s="422">
        <v>3591.06</v>
      </c>
      <c r="G4872" s="422">
        <v>9485.11</v>
      </c>
    </row>
    <row r="4873" spans="1:7" ht="60">
      <c r="A4873" s="536" t="s">
        <v>8055</v>
      </c>
      <c r="B4873" s="419">
        <v>101937</v>
      </c>
      <c r="C4873" s="420" t="s">
        <v>8058</v>
      </c>
      <c r="D4873" s="421" t="s">
        <v>843</v>
      </c>
      <c r="E4873" s="422">
        <v>9824.58</v>
      </c>
      <c r="F4873" s="422">
        <v>7766.42</v>
      </c>
      <c r="G4873" s="422">
        <v>17591</v>
      </c>
    </row>
    <row r="4874" spans="1:7" ht="60">
      <c r="A4874" s="536" t="s">
        <v>8055</v>
      </c>
      <c r="B4874" s="419">
        <v>92698</v>
      </c>
      <c r="C4874" s="420" t="s">
        <v>1908</v>
      </c>
      <c r="D4874" s="421" t="s">
        <v>843</v>
      </c>
      <c r="E4874" s="422">
        <v>13.930000000000001</v>
      </c>
      <c r="F4874" s="422">
        <v>12.58</v>
      </c>
      <c r="G4874" s="422">
        <v>26.51</v>
      </c>
    </row>
    <row r="4875" spans="1:7" ht="60">
      <c r="A4875" s="536" t="s">
        <v>8055</v>
      </c>
      <c r="B4875" s="419">
        <v>92700</v>
      </c>
      <c r="C4875" s="420" t="s">
        <v>1909</v>
      </c>
      <c r="D4875" s="421" t="s">
        <v>843</v>
      </c>
      <c r="E4875" s="422">
        <v>21.819999999999997</v>
      </c>
      <c r="F4875" s="422">
        <v>21.62</v>
      </c>
      <c r="G4875" s="422">
        <v>43.44</v>
      </c>
    </row>
    <row r="4876" spans="1:7" ht="60">
      <c r="A4876" s="536" t="s">
        <v>8055</v>
      </c>
      <c r="B4876" s="419">
        <v>92702</v>
      </c>
      <c r="C4876" s="420" t="s">
        <v>1910</v>
      </c>
      <c r="D4876" s="421" t="s">
        <v>843</v>
      </c>
      <c r="E4876" s="422">
        <v>33</v>
      </c>
      <c r="F4876" s="422">
        <v>35.19</v>
      </c>
      <c r="G4876" s="422">
        <v>68.19</v>
      </c>
    </row>
    <row r="4877" spans="1:7" ht="60">
      <c r="A4877" s="536" t="s">
        <v>8055</v>
      </c>
      <c r="B4877" s="419">
        <v>92669</v>
      </c>
      <c r="C4877" s="420" t="s">
        <v>2042</v>
      </c>
      <c r="D4877" s="421" t="s">
        <v>843</v>
      </c>
      <c r="E4877" s="422">
        <v>28.28</v>
      </c>
      <c r="F4877" s="422">
        <v>21.93</v>
      </c>
      <c r="G4877" s="422">
        <v>50.21</v>
      </c>
    </row>
    <row r="4878" spans="1:7" ht="60">
      <c r="A4878" s="536" t="s">
        <v>8055</v>
      </c>
      <c r="B4878" s="419">
        <v>92671</v>
      </c>
      <c r="C4878" s="420" t="s">
        <v>2044</v>
      </c>
      <c r="D4878" s="421" t="s">
        <v>843</v>
      </c>
      <c r="E4878" s="422">
        <v>41.429999999999993</v>
      </c>
      <c r="F4878" s="422">
        <v>23.17</v>
      </c>
      <c r="G4878" s="422">
        <v>64.599999999999994</v>
      </c>
    </row>
    <row r="4879" spans="1:7" ht="60">
      <c r="A4879" s="536" t="s">
        <v>8055</v>
      </c>
      <c r="B4879" s="419">
        <v>92673</v>
      </c>
      <c r="C4879" s="420" t="s">
        <v>2046</v>
      </c>
      <c r="D4879" s="421" t="s">
        <v>843</v>
      </c>
      <c r="E4879" s="422">
        <v>49.28</v>
      </c>
      <c r="F4879" s="422">
        <v>24.59</v>
      </c>
      <c r="G4879" s="422">
        <v>73.87</v>
      </c>
    </row>
    <row r="4880" spans="1:7" ht="60">
      <c r="A4880" s="536" t="s">
        <v>8055</v>
      </c>
      <c r="B4880" s="419">
        <v>92675</v>
      </c>
      <c r="C4880" s="420" t="s">
        <v>2048</v>
      </c>
      <c r="D4880" s="421" t="s">
        <v>843</v>
      </c>
      <c r="E4880" s="422">
        <v>68.33</v>
      </c>
      <c r="F4880" s="422">
        <v>26.39</v>
      </c>
      <c r="G4880" s="422">
        <v>94.72</v>
      </c>
    </row>
    <row r="4881" spans="1:7" ht="60">
      <c r="A4881" s="536" t="s">
        <v>8055</v>
      </c>
      <c r="B4881" s="419">
        <v>92677</v>
      </c>
      <c r="C4881" s="420" t="s">
        <v>2050</v>
      </c>
      <c r="D4881" s="421" t="s">
        <v>843</v>
      </c>
      <c r="E4881" s="422">
        <v>123.78</v>
      </c>
      <c r="F4881" s="422">
        <v>29.07</v>
      </c>
      <c r="G4881" s="422">
        <v>152.85</v>
      </c>
    </row>
    <row r="4882" spans="1:7" ht="60">
      <c r="A4882" s="536" t="s">
        <v>8055</v>
      </c>
      <c r="B4882" s="419">
        <v>92635</v>
      </c>
      <c r="C4882" s="420" t="s">
        <v>1978</v>
      </c>
      <c r="D4882" s="421" t="s">
        <v>843</v>
      </c>
      <c r="E4882" s="422">
        <v>187.04</v>
      </c>
      <c r="F4882" s="422">
        <v>60.4</v>
      </c>
      <c r="G4882" s="422">
        <v>247.44</v>
      </c>
    </row>
    <row r="4883" spans="1:7" ht="60">
      <c r="A4883" s="536" t="s">
        <v>8055</v>
      </c>
      <c r="B4883" s="419">
        <v>92679</v>
      </c>
      <c r="C4883" s="420" t="s">
        <v>2052</v>
      </c>
      <c r="D4883" s="421" t="s">
        <v>843</v>
      </c>
      <c r="E4883" s="422">
        <v>176.87</v>
      </c>
      <c r="F4883" s="422">
        <v>31.75</v>
      </c>
      <c r="G4883" s="422">
        <v>208.62</v>
      </c>
    </row>
    <row r="4884" spans="1:7" ht="60">
      <c r="A4884" s="536" t="s">
        <v>8055</v>
      </c>
      <c r="B4884" s="419">
        <v>92381</v>
      </c>
      <c r="C4884" s="420" t="s">
        <v>1968</v>
      </c>
      <c r="D4884" s="421" t="s">
        <v>843</v>
      </c>
      <c r="E4884" s="422">
        <v>33.18</v>
      </c>
      <c r="F4884" s="422">
        <v>35.74</v>
      </c>
      <c r="G4884" s="422">
        <v>68.92</v>
      </c>
    </row>
    <row r="4885" spans="1:7" ht="60">
      <c r="A4885" s="536" t="s">
        <v>8055</v>
      </c>
      <c r="B4885" s="419">
        <v>92383</v>
      </c>
      <c r="C4885" s="420" t="s">
        <v>1970</v>
      </c>
      <c r="D4885" s="421" t="s">
        <v>843</v>
      </c>
      <c r="E4885" s="422">
        <v>46.97</v>
      </c>
      <c r="F4885" s="422">
        <v>38.840000000000003</v>
      </c>
      <c r="G4885" s="422">
        <v>85.81</v>
      </c>
    </row>
    <row r="4886" spans="1:7" ht="60">
      <c r="A4886" s="536" t="s">
        <v>8055</v>
      </c>
      <c r="B4886" s="419">
        <v>92385</v>
      </c>
      <c r="C4886" s="420" t="s">
        <v>1972</v>
      </c>
      <c r="D4886" s="421" t="s">
        <v>843</v>
      </c>
      <c r="E4886" s="422">
        <v>55.61</v>
      </c>
      <c r="F4886" s="422">
        <v>42.44</v>
      </c>
      <c r="G4886" s="422">
        <v>98.05</v>
      </c>
    </row>
    <row r="4887" spans="1:7" ht="60">
      <c r="A4887" s="536" t="s">
        <v>8055</v>
      </c>
      <c r="B4887" s="419">
        <v>92350</v>
      </c>
      <c r="C4887" s="420" t="s">
        <v>2174</v>
      </c>
      <c r="D4887" s="421" t="s">
        <v>843</v>
      </c>
      <c r="E4887" s="422">
        <v>75.63</v>
      </c>
      <c r="F4887" s="422">
        <v>47.02</v>
      </c>
      <c r="G4887" s="422">
        <v>122.65</v>
      </c>
    </row>
    <row r="4888" spans="1:7" ht="60">
      <c r="A4888" s="536" t="s">
        <v>8055</v>
      </c>
      <c r="B4888" s="419">
        <v>92387</v>
      </c>
      <c r="C4888" s="420" t="s">
        <v>1974</v>
      </c>
      <c r="D4888" s="421" t="s">
        <v>843</v>
      </c>
      <c r="E4888" s="422">
        <v>75.599999999999994</v>
      </c>
      <c r="F4888" s="422">
        <v>46.92</v>
      </c>
      <c r="G4888" s="422">
        <v>122.52</v>
      </c>
    </row>
    <row r="4889" spans="1:7" ht="60">
      <c r="A4889" s="536" t="s">
        <v>8055</v>
      </c>
      <c r="B4889" s="419">
        <v>92352</v>
      </c>
      <c r="C4889" s="420" t="s">
        <v>2175</v>
      </c>
      <c r="D4889" s="421" t="s">
        <v>843</v>
      </c>
      <c r="E4889" s="422">
        <v>131.62</v>
      </c>
      <c r="F4889" s="422">
        <v>51.15</v>
      </c>
      <c r="G4889" s="422">
        <v>182.77</v>
      </c>
    </row>
    <row r="4890" spans="1:7" ht="60">
      <c r="A4890" s="536" t="s">
        <v>8055</v>
      </c>
      <c r="B4890" s="419">
        <v>92389</v>
      </c>
      <c r="C4890" s="420" t="s">
        <v>1976</v>
      </c>
      <c r="D4890" s="421" t="s">
        <v>843</v>
      </c>
      <c r="E4890" s="422">
        <v>132.51999999999998</v>
      </c>
      <c r="F4890" s="422">
        <v>53.68</v>
      </c>
      <c r="G4890" s="422">
        <v>186.2</v>
      </c>
    </row>
    <row r="4891" spans="1:7" ht="60">
      <c r="A4891" s="536" t="s">
        <v>8055</v>
      </c>
      <c r="B4891" s="419">
        <v>92354</v>
      </c>
      <c r="C4891" s="420" t="s">
        <v>2176</v>
      </c>
      <c r="D4891" s="421" t="s">
        <v>843</v>
      </c>
      <c r="E4891" s="422">
        <v>185.25</v>
      </c>
      <c r="F4891" s="422">
        <v>55.27</v>
      </c>
      <c r="G4891" s="422">
        <v>240.52</v>
      </c>
    </row>
    <row r="4892" spans="1:7" ht="60">
      <c r="A4892" s="536" t="s">
        <v>8055</v>
      </c>
      <c r="B4892" s="419">
        <v>92699</v>
      </c>
      <c r="C4892" s="420" t="s">
        <v>1911</v>
      </c>
      <c r="D4892" s="421" t="s">
        <v>843</v>
      </c>
      <c r="E4892" s="422">
        <v>12.43</v>
      </c>
      <c r="F4892" s="422">
        <v>12.59</v>
      </c>
      <c r="G4892" s="422">
        <v>25.02</v>
      </c>
    </row>
    <row r="4893" spans="1:7" ht="60">
      <c r="A4893" s="536" t="s">
        <v>8055</v>
      </c>
      <c r="B4893" s="419">
        <v>92701</v>
      </c>
      <c r="C4893" s="420" t="s">
        <v>1912</v>
      </c>
      <c r="D4893" s="421" t="s">
        <v>843</v>
      </c>
      <c r="E4893" s="422">
        <v>19.599999999999998</v>
      </c>
      <c r="F4893" s="422">
        <v>21.62</v>
      </c>
      <c r="G4893" s="422">
        <v>41.22</v>
      </c>
    </row>
    <row r="4894" spans="1:7" ht="60">
      <c r="A4894" s="536" t="s">
        <v>8055</v>
      </c>
      <c r="B4894" s="419">
        <v>92703</v>
      </c>
      <c r="C4894" s="420" t="s">
        <v>1913</v>
      </c>
      <c r="D4894" s="421" t="s">
        <v>843</v>
      </c>
      <c r="E4894" s="422">
        <v>30.260000000000005</v>
      </c>
      <c r="F4894" s="422">
        <v>35.19</v>
      </c>
      <c r="G4894" s="422">
        <v>65.45</v>
      </c>
    </row>
    <row r="4895" spans="1:7" ht="60">
      <c r="A4895" s="536" t="s">
        <v>8055</v>
      </c>
      <c r="B4895" s="419">
        <v>92670</v>
      </c>
      <c r="C4895" s="420" t="s">
        <v>2043</v>
      </c>
      <c r="D4895" s="421" t="s">
        <v>843</v>
      </c>
      <c r="E4895" s="422">
        <v>25.54</v>
      </c>
      <c r="F4895" s="422">
        <v>21.93</v>
      </c>
      <c r="G4895" s="422">
        <v>47.47</v>
      </c>
    </row>
    <row r="4896" spans="1:7" ht="60">
      <c r="A4896" s="536" t="s">
        <v>8055</v>
      </c>
      <c r="B4896" s="419">
        <v>92672</v>
      </c>
      <c r="C4896" s="420" t="s">
        <v>2045</v>
      </c>
      <c r="D4896" s="421" t="s">
        <v>843</v>
      </c>
      <c r="E4896" s="422">
        <v>35.97</v>
      </c>
      <c r="F4896" s="422">
        <v>23.18</v>
      </c>
      <c r="G4896" s="422">
        <v>59.15</v>
      </c>
    </row>
    <row r="4897" spans="1:7" ht="60">
      <c r="A4897" s="536" t="s">
        <v>8055</v>
      </c>
      <c r="B4897" s="419">
        <v>92674</v>
      </c>
      <c r="C4897" s="420" t="s">
        <v>2047</v>
      </c>
      <c r="D4897" s="421" t="s">
        <v>843</v>
      </c>
      <c r="E4897" s="422">
        <v>45.51</v>
      </c>
      <c r="F4897" s="422">
        <v>24.6</v>
      </c>
      <c r="G4897" s="422">
        <v>70.11</v>
      </c>
    </row>
    <row r="4898" spans="1:7" ht="60">
      <c r="A4898" s="536" t="s">
        <v>8055</v>
      </c>
      <c r="B4898" s="419">
        <v>92676</v>
      </c>
      <c r="C4898" s="420" t="s">
        <v>2049</v>
      </c>
      <c r="D4898" s="421" t="s">
        <v>843</v>
      </c>
      <c r="E4898" s="422">
        <v>65.78</v>
      </c>
      <c r="F4898" s="422">
        <v>26.39</v>
      </c>
      <c r="G4898" s="422">
        <v>92.17</v>
      </c>
    </row>
    <row r="4899" spans="1:7" ht="60">
      <c r="A4899" s="536" t="s">
        <v>8055</v>
      </c>
      <c r="B4899" s="419">
        <v>92678</v>
      </c>
      <c r="C4899" s="420" t="s">
        <v>2051</v>
      </c>
      <c r="D4899" s="421" t="s">
        <v>843</v>
      </c>
      <c r="E4899" s="422">
        <v>112.55000000000001</v>
      </c>
      <c r="F4899" s="422">
        <v>29.07</v>
      </c>
      <c r="G4899" s="422">
        <v>141.62</v>
      </c>
    </row>
    <row r="4900" spans="1:7" ht="60">
      <c r="A4900" s="536" t="s">
        <v>8055</v>
      </c>
      <c r="B4900" s="419">
        <v>92636</v>
      </c>
      <c r="C4900" s="420" t="s">
        <v>1979</v>
      </c>
      <c r="D4900" s="421" t="s">
        <v>843</v>
      </c>
      <c r="E4900" s="422">
        <v>165.43</v>
      </c>
      <c r="F4900" s="422">
        <v>60.37</v>
      </c>
      <c r="G4900" s="422">
        <v>225.8</v>
      </c>
    </row>
    <row r="4901" spans="1:7" ht="60">
      <c r="A4901" s="536" t="s">
        <v>8055</v>
      </c>
      <c r="B4901" s="419">
        <v>92680</v>
      </c>
      <c r="C4901" s="420" t="s">
        <v>2053</v>
      </c>
      <c r="D4901" s="421" t="s">
        <v>843</v>
      </c>
      <c r="E4901" s="422">
        <v>155.23999999999998</v>
      </c>
      <c r="F4901" s="422">
        <v>31.74</v>
      </c>
      <c r="G4901" s="422">
        <v>186.98</v>
      </c>
    </row>
    <row r="4902" spans="1:7" ht="60">
      <c r="A4902" s="536" t="s">
        <v>8055</v>
      </c>
      <c r="B4902" s="419">
        <v>92382</v>
      </c>
      <c r="C4902" s="420" t="s">
        <v>1969</v>
      </c>
      <c r="D4902" s="421" t="s">
        <v>843</v>
      </c>
      <c r="E4902" s="422">
        <v>30.45000000000001</v>
      </c>
      <c r="F4902" s="422">
        <v>35.729999999999997</v>
      </c>
      <c r="G4902" s="422">
        <v>66.180000000000007</v>
      </c>
    </row>
    <row r="4903" spans="1:7" ht="60">
      <c r="A4903" s="536" t="s">
        <v>8055</v>
      </c>
      <c r="B4903" s="419">
        <v>92384</v>
      </c>
      <c r="C4903" s="420" t="s">
        <v>1971</v>
      </c>
      <c r="D4903" s="421" t="s">
        <v>843</v>
      </c>
      <c r="E4903" s="422">
        <v>41.519999999999996</v>
      </c>
      <c r="F4903" s="422">
        <v>38.840000000000003</v>
      </c>
      <c r="G4903" s="422">
        <v>80.36</v>
      </c>
    </row>
    <row r="4904" spans="1:7" ht="60">
      <c r="A4904" s="536" t="s">
        <v>8055</v>
      </c>
      <c r="B4904" s="419">
        <v>92386</v>
      </c>
      <c r="C4904" s="420" t="s">
        <v>1973</v>
      </c>
      <c r="D4904" s="421" t="s">
        <v>843</v>
      </c>
      <c r="E4904" s="422">
        <v>51.850000000000009</v>
      </c>
      <c r="F4904" s="422">
        <v>42.44</v>
      </c>
      <c r="G4904" s="422">
        <v>94.29</v>
      </c>
    </row>
    <row r="4905" spans="1:7" ht="60">
      <c r="A4905" s="536" t="s">
        <v>8055</v>
      </c>
      <c r="B4905" s="419">
        <v>92351</v>
      </c>
      <c r="C4905" s="420" t="s">
        <v>2177</v>
      </c>
      <c r="D4905" s="421" t="s">
        <v>843</v>
      </c>
      <c r="E4905" s="422">
        <v>73.09</v>
      </c>
      <c r="F4905" s="422">
        <v>47.01</v>
      </c>
      <c r="G4905" s="422">
        <v>120.1</v>
      </c>
    </row>
    <row r="4906" spans="1:7" ht="60">
      <c r="A4906" s="536" t="s">
        <v>8055</v>
      </c>
      <c r="B4906" s="419">
        <v>92388</v>
      </c>
      <c r="C4906" s="420" t="s">
        <v>1975</v>
      </c>
      <c r="D4906" s="421" t="s">
        <v>843</v>
      </c>
      <c r="E4906" s="422">
        <v>73.05</v>
      </c>
      <c r="F4906" s="422">
        <v>46.92</v>
      </c>
      <c r="G4906" s="422">
        <v>119.97</v>
      </c>
    </row>
    <row r="4907" spans="1:7" ht="60">
      <c r="A4907" s="536" t="s">
        <v>8055</v>
      </c>
      <c r="B4907" s="419">
        <v>92353</v>
      </c>
      <c r="C4907" s="420" t="s">
        <v>2178</v>
      </c>
      <c r="D4907" s="421" t="s">
        <v>843</v>
      </c>
      <c r="E4907" s="422">
        <v>120.38999999999999</v>
      </c>
      <c r="F4907" s="422">
        <v>51.15</v>
      </c>
      <c r="G4907" s="422">
        <v>171.54</v>
      </c>
    </row>
    <row r="4908" spans="1:7" ht="60">
      <c r="A4908" s="536" t="s">
        <v>8055</v>
      </c>
      <c r="B4908" s="419">
        <v>92390</v>
      </c>
      <c r="C4908" s="420" t="s">
        <v>1977</v>
      </c>
      <c r="D4908" s="421" t="s">
        <v>843</v>
      </c>
      <c r="E4908" s="422">
        <v>121.28999999999999</v>
      </c>
      <c r="F4908" s="422">
        <v>53.68</v>
      </c>
      <c r="G4908" s="422">
        <v>174.97</v>
      </c>
    </row>
    <row r="4909" spans="1:7" ht="60">
      <c r="A4909" s="536" t="s">
        <v>8055</v>
      </c>
      <c r="B4909" s="419">
        <v>92355</v>
      </c>
      <c r="C4909" s="420" t="s">
        <v>2179</v>
      </c>
      <c r="D4909" s="421" t="s">
        <v>843</v>
      </c>
      <c r="E4909" s="422">
        <v>163.6</v>
      </c>
      <c r="F4909" s="422">
        <v>55.28</v>
      </c>
      <c r="G4909" s="422">
        <v>218.88</v>
      </c>
    </row>
    <row r="4910" spans="1:7" ht="60">
      <c r="A4910" s="536" t="s">
        <v>8055</v>
      </c>
      <c r="B4910" s="419">
        <v>101925</v>
      </c>
      <c r="C4910" s="420" t="s">
        <v>2125</v>
      </c>
      <c r="D4910" s="421" t="s">
        <v>843</v>
      </c>
      <c r="E4910" s="422">
        <v>294.91999999999996</v>
      </c>
      <c r="F4910" s="422">
        <v>61.17</v>
      </c>
      <c r="G4910" s="422">
        <v>356.09</v>
      </c>
    </row>
    <row r="4911" spans="1:7" ht="60">
      <c r="A4911" s="536" t="s">
        <v>8055</v>
      </c>
      <c r="B4911" s="419">
        <v>101934</v>
      </c>
      <c r="C4911" s="420" t="s">
        <v>1958</v>
      </c>
      <c r="D4911" s="421" t="s">
        <v>843</v>
      </c>
      <c r="E4911" s="422">
        <v>297.93</v>
      </c>
      <c r="F4911" s="422">
        <v>69.61</v>
      </c>
      <c r="G4911" s="422">
        <v>367.54</v>
      </c>
    </row>
    <row r="4912" spans="1:7" ht="60">
      <c r="A4912" s="536" t="s">
        <v>8055</v>
      </c>
      <c r="B4912" s="419">
        <v>97541</v>
      </c>
      <c r="C4912" s="420" t="s">
        <v>1880</v>
      </c>
      <c r="D4912" s="421" t="s">
        <v>843</v>
      </c>
      <c r="E4912" s="422">
        <v>17.799999999999997</v>
      </c>
      <c r="F4912" s="422">
        <v>14.96</v>
      </c>
      <c r="G4912" s="422">
        <v>32.76</v>
      </c>
    </row>
    <row r="4913" spans="1:7" ht="60">
      <c r="A4913" s="536" t="s">
        <v>8055</v>
      </c>
      <c r="B4913" s="419">
        <v>97462</v>
      </c>
      <c r="C4913" s="420" t="s">
        <v>1994</v>
      </c>
      <c r="D4913" s="421" t="s">
        <v>843</v>
      </c>
      <c r="E4913" s="422">
        <v>21.51</v>
      </c>
      <c r="F4913" s="422">
        <v>11.45</v>
      </c>
      <c r="G4913" s="422">
        <v>32.96</v>
      </c>
    </row>
    <row r="4914" spans="1:7" ht="60">
      <c r="A4914" s="536" t="s">
        <v>8055</v>
      </c>
      <c r="B4914" s="419">
        <v>97544</v>
      </c>
      <c r="C4914" s="420" t="s">
        <v>1882</v>
      </c>
      <c r="D4914" s="421" t="s">
        <v>843</v>
      </c>
      <c r="E4914" s="422">
        <v>27.89</v>
      </c>
      <c r="F4914" s="422">
        <v>29.08</v>
      </c>
      <c r="G4914" s="422">
        <v>56.97</v>
      </c>
    </row>
    <row r="4915" spans="1:7" ht="60">
      <c r="A4915" s="536" t="s">
        <v>8055</v>
      </c>
      <c r="B4915" s="419">
        <v>97500</v>
      </c>
      <c r="C4915" s="420" t="s">
        <v>2082</v>
      </c>
      <c r="D4915" s="421" t="s">
        <v>843</v>
      </c>
      <c r="E4915" s="422">
        <v>20.59</v>
      </c>
      <c r="F4915" s="422">
        <v>8.84</v>
      </c>
      <c r="G4915" s="422">
        <v>29.43</v>
      </c>
    </row>
    <row r="4916" spans="1:7" ht="60">
      <c r="A4916" s="536" t="s">
        <v>8055</v>
      </c>
      <c r="B4916" s="419">
        <v>97465</v>
      </c>
      <c r="C4916" s="420" t="s">
        <v>1996</v>
      </c>
      <c r="D4916" s="421" t="s">
        <v>843</v>
      </c>
      <c r="E4916" s="422">
        <v>50.06</v>
      </c>
      <c r="F4916" s="422">
        <v>14.64</v>
      </c>
      <c r="G4916" s="422">
        <v>64.7</v>
      </c>
    </row>
    <row r="4917" spans="1:7" ht="60">
      <c r="A4917" s="536" t="s">
        <v>8055</v>
      </c>
      <c r="B4917" s="419">
        <v>97503</v>
      </c>
      <c r="C4917" s="420" t="s">
        <v>2084</v>
      </c>
      <c r="D4917" s="421" t="s">
        <v>843</v>
      </c>
      <c r="E4917" s="422">
        <v>48.41</v>
      </c>
      <c r="F4917" s="422">
        <v>10.06</v>
      </c>
      <c r="G4917" s="422">
        <v>58.47</v>
      </c>
    </row>
    <row r="4918" spans="1:7" ht="60">
      <c r="A4918" s="536" t="s">
        <v>8055</v>
      </c>
      <c r="B4918" s="419">
        <v>97468</v>
      </c>
      <c r="C4918" s="420" t="s">
        <v>1998</v>
      </c>
      <c r="D4918" s="421" t="s">
        <v>843</v>
      </c>
      <c r="E4918" s="422">
        <v>63.8</v>
      </c>
      <c r="F4918" s="422">
        <v>18.309999999999999</v>
      </c>
      <c r="G4918" s="422">
        <v>82.11</v>
      </c>
    </row>
    <row r="4919" spans="1:7" ht="60">
      <c r="A4919" s="536" t="s">
        <v>8055</v>
      </c>
      <c r="B4919" s="419">
        <v>97506</v>
      </c>
      <c r="C4919" s="420" t="s">
        <v>2086</v>
      </c>
      <c r="D4919" s="421" t="s">
        <v>843</v>
      </c>
      <c r="E4919" s="422">
        <v>61.35</v>
      </c>
      <c r="F4919" s="422">
        <v>11.51</v>
      </c>
      <c r="G4919" s="422">
        <v>72.86</v>
      </c>
    </row>
    <row r="4920" spans="1:7" ht="60">
      <c r="A4920" s="536" t="s">
        <v>8055</v>
      </c>
      <c r="B4920" s="419">
        <v>97444</v>
      </c>
      <c r="C4920" s="420" t="s">
        <v>2140</v>
      </c>
      <c r="D4920" s="421" t="s">
        <v>843</v>
      </c>
      <c r="E4920" s="422">
        <v>104</v>
      </c>
      <c r="F4920" s="422">
        <v>39.01</v>
      </c>
      <c r="G4920" s="422">
        <v>143.01</v>
      </c>
    </row>
    <row r="4921" spans="1:7" ht="60">
      <c r="A4921" s="536" t="s">
        <v>8055</v>
      </c>
      <c r="B4921" s="419">
        <v>97471</v>
      </c>
      <c r="C4921" s="420" t="s">
        <v>2000</v>
      </c>
      <c r="D4921" s="421" t="s">
        <v>843</v>
      </c>
      <c r="E4921" s="422">
        <v>98.199999999999989</v>
      </c>
      <c r="F4921" s="422">
        <v>22.9</v>
      </c>
      <c r="G4921" s="422">
        <v>121.1</v>
      </c>
    </row>
    <row r="4922" spans="1:7" ht="60">
      <c r="A4922" s="536" t="s">
        <v>8055</v>
      </c>
      <c r="B4922" s="419">
        <v>97509</v>
      </c>
      <c r="C4922" s="420" t="s">
        <v>2088</v>
      </c>
      <c r="D4922" s="421" t="s">
        <v>843</v>
      </c>
      <c r="E4922" s="422">
        <v>94.73</v>
      </c>
      <c r="F4922" s="422">
        <v>13.28</v>
      </c>
      <c r="G4922" s="422">
        <v>108.01</v>
      </c>
    </row>
    <row r="4923" spans="1:7" ht="60">
      <c r="A4923" s="536" t="s">
        <v>8055</v>
      </c>
      <c r="B4923" s="419">
        <v>97447</v>
      </c>
      <c r="C4923" s="420" t="s">
        <v>2142</v>
      </c>
      <c r="D4923" s="421" t="s">
        <v>843</v>
      </c>
      <c r="E4923" s="422">
        <v>196.06</v>
      </c>
      <c r="F4923" s="422">
        <v>43.15</v>
      </c>
      <c r="G4923" s="422">
        <v>239.21</v>
      </c>
    </row>
    <row r="4924" spans="1:7" ht="60">
      <c r="A4924" s="536" t="s">
        <v>8055</v>
      </c>
      <c r="B4924" s="419">
        <v>97475</v>
      </c>
      <c r="C4924" s="420" t="s">
        <v>2002</v>
      </c>
      <c r="D4924" s="421" t="s">
        <v>843</v>
      </c>
      <c r="E4924" s="422">
        <v>191.26999999999998</v>
      </c>
      <c r="F4924" s="422">
        <v>29.77</v>
      </c>
      <c r="G4924" s="422">
        <v>221.04</v>
      </c>
    </row>
    <row r="4925" spans="1:7" ht="60">
      <c r="A4925" s="536" t="s">
        <v>8055</v>
      </c>
      <c r="B4925" s="419">
        <v>97512</v>
      </c>
      <c r="C4925" s="420" t="s">
        <v>2090</v>
      </c>
      <c r="D4925" s="421" t="s">
        <v>843</v>
      </c>
      <c r="E4925" s="422">
        <v>186.28</v>
      </c>
      <c r="F4925" s="422">
        <v>15.95</v>
      </c>
      <c r="G4925" s="422">
        <v>202.23</v>
      </c>
    </row>
    <row r="4926" spans="1:7" ht="60">
      <c r="A4926" s="536" t="s">
        <v>8055</v>
      </c>
      <c r="B4926" s="419">
        <v>97450</v>
      </c>
      <c r="C4926" s="420" t="s">
        <v>2144</v>
      </c>
      <c r="D4926" s="421" t="s">
        <v>843</v>
      </c>
      <c r="E4926" s="422">
        <v>261.11</v>
      </c>
      <c r="F4926" s="422">
        <v>47.34</v>
      </c>
      <c r="G4926" s="422">
        <v>308.45</v>
      </c>
    </row>
    <row r="4927" spans="1:7" ht="60">
      <c r="A4927" s="536" t="s">
        <v>8055</v>
      </c>
      <c r="B4927" s="419">
        <v>97478</v>
      </c>
      <c r="C4927" s="420" t="s">
        <v>2004</v>
      </c>
      <c r="D4927" s="421" t="s">
        <v>843</v>
      </c>
      <c r="E4927" s="422">
        <v>257.28999999999996</v>
      </c>
      <c r="F4927" s="422">
        <v>36.72</v>
      </c>
      <c r="G4927" s="422">
        <v>294.01</v>
      </c>
    </row>
    <row r="4928" spans="1:7" ht="60">
      <c r="A4928" s="536" t="s">
        <v>8055</v>
      </c>
      <c r="B4928" s="419">
        <v>97515</v>
      </c>
      <c r="C4928" s="420" t="s">
        <v>2092</v>
      </c>
      <c r="D4928" s="421" t="s">
        <v>843</v>
      </c>
      <c r="E4928" s="422">
        <v>250.74</v>
      </c>
      <c r="F4928" s="422">
        <v>18.55</v>
      </c>
      <c r="G4928" s="422">
        <v>269.29000000000002</v>
      </c>
    </row>
    <row r="4929" spans="1:7" ht="60">
      <c r="A4929" s="536" t="s">
        <v>8055</v>
      </c>
      <c r="B4929" s="419">
        <v>92928</v>
      </c>
      <c r="C4929" s="420" t="s">
        <v>1945</v>
      </c>
      <c r="D4929" s="421" t="s">
        <v>843</v>
      </c>
      <c r="E4929" s="422">
        <v>37.809999999999995</v>
      </c>
      <c r="F4929" s="422">
        <v>28.29</v>
      </c>
      <c r="G4929" s="422">
        <v>66.099999999999994</v>
      </c>
    </row>
    <row r="4930" spans="1:7" ht="60">
      <c r="A4930" s="536" t="s">
        <v>8055</v>
      </c>
      <c r="B4930" s="419">
        <v>92943</v>
      </c>
      <c r="C4930" s="420" t="s">
        <v>2071</v>
      </c>
      <c r="D4930" s="421" t="s">
        <v>843</v>
      </c>
      <c r="E4930" s="422">
        <v>33.58</v>
      </c>
      <c r="F4930" s="422">
        <v>16.37</v>
      </c>
      <c r="G4930" s="422">
        <v>49.95</v>
      </c>
    </row>
    <row r="4931" spans="1:7" ht="60">
      <c r="A4931" s="536" t="s">
        <v>8055</v>
      </c>
      <c r="B4931" s="419">
        <v>92929</v>
      </c>
      <c r="C4931" s="420" t="s">
        <v>1946</v>
      </c>
      <c r="D4931" s="421" t="s">
        <v>843</v>
      </c>
      <c r="E4931" s="422">
        <v>37.809999999999995</v>
      </c>
      <c r="F4931" s="422">
        <v>28.29</v>
      </c>
      <c r="G4931" s="422">
        <v>66.099999999999994</v>
      </c>
    </row>
    <row r="4932" spans="1:7" ht="60">
      <c r="A4932" s="536" t="s">
        <v>8055</v>
      </c>
      <c r="B4932" s="419">
        <v>92944</v>
      </c>
      <c r="C4932" s="420" t="s">
        <v>2072</v>
      </c>
      <c r="D4932" s="421" t="s">
        <v>843</v>
      </c>
      <c r="E4932" s="422">
        <v>33.58</v>
      </c>
      <c r="F4932" s="422">
        <v>16.37</v>
      </c>
      <c r="G4932" s="422">
        <v>49.95</v>
      </c>
    </row>
    <row r="4933" spans="1:7" ht="60">
      <c r="A4933" s="536" t="s">
        <v>8055</v>
      </c>
      <c r="B4933" s="419">
        <v>92930</v>
      </c>
      <c r="C4933" s="420" t="s">
        <v>1947</v>
      </c>
      <c r="D4933" s="421" t="s">
        <v>843</v>
      </c>
      <c r="E4933" s="422">
        <v>37.809999999999995</v>
      </c>
      <c r="F4933" s="422">
        <v>28.29</v>
      </c>
      <c r="G4933" s="422">
        <v>66.099999999999994</v>
      </c>
    </row>
    <row r="4934" spans="1:7" ht="60">
      <c r="A4934" s="536" t="s">
        <v>8055</v>
      </c>
      <c r="B4934" s="419">
        <v>92945</v>
      </c>
      <c r="C4934" s="420" t="s">
        <v>2073</v>
      </c>
      <c r="D4934" s="421" t="s">
        <v>843</v>
      </c>
      <c r="E4934" s="422">
        <v>33.58</v>
      </c>
      <c r="F4934" s="422">
        <v>16.37</v>
      </c>
      <c r="G4934" s="422">
        <v>49.95</v>
      </c>
    </row>
    <row r="4935" spans="1:7" ht="60">
      <c r="A4935" s="536" t="s">
        <v>8055</v>
      </c>
      <c r="B4935" s="419">
        <v>92925</v>
      </c>
      <c r="C4935" s="420" t="s">
        <v>1942</v>
      </c>
      <c r="D4935" s="421" t="s">
        <v>843</v>
      </c>
      <c r="E4935" s="422">
        <v>32.14</v>
      </c>
      <c r="F4935" s="422">
        <v>25.9</v>
      </c>
      <c r="G4935" s="422">
        <v>58.04</v>
      </c>
    </row>
    <row r="4936" spans="1:7" ht="60">
      <c r="A4936" s="536" t="s">
        <v>8055</v>
      </c>
      <c r="B4936" s="419">
        <v>92940</v>
      </c>
      <c r="C4936" s="420" t="s">
        <v>2068</v>
      </c>
      <c r="D4936" s="421" t="s">
        <v>843</v>
      </c>
      <c r="E4936" s="422">
        <v>28.430000000000003</v>
      </c>
      <c r="F4936" s="422">
        <v>15.45</v>
      </c>
      <c r="G4936" s="422">
        <v>43.88</v>
      </c>
    </row>
    <row r="4937" spans="1:7" ht="60">
      <c r="A4937" s="536" t="s">
        <v>8055</v>
      </c>
      <c r="B4937" s="419">
        <v>92926</v>
      </c>
      <c r="C4937" s="420" t="s">
        <v>1943</v>
      </c>
      <c r="D4937" s="421" t="s">
        <v>843</v>
      </c>
      <c r="E4937" s="422">
        <v>32.120000000000005</v>
      </c>
      <c r="F4937" s="422">
        <v>25.91</v>
      </c>
      <c r="G4937" s="422">
        <v>58.03</v>
      </c>
    </row>
    <row r="4938" spans="1:7" ht="60">
      <c r="A4938" s="536" t="s">
        <v>8055</v>
      </c>
      <c r="B4938" s="419">
        <v>92941</v>
      </c>
      <c r="C4938" s="420" t="s">
        <v>2069</v>
      </c>
      <c r="D4938" s="421" t="s">
        <v>843</v>
      </c>
      <c r="E4938" s="422">
        <v>28.419999999999998</v>
      </c>
      <c r="F4938" s="422">
        <v>15.45</v>
      </c>
      <c r="G4938" s="422">
        <v>43.87</v>
      </c>
    </row>
    <row r="4939" spans="1:7" ht="60">
      <c r="A4939" s="536" t="s">
        <v>8055</v>
      </c>
      <c r="B4939" s="419">
        <v>92927</v>
      </c>
      <c r="C4939" s="420" t="s">
        <v>1944</v>
      </c>
      <c r="D4939" s="421" t="s">
        <v>843</v>
      </c>
      <c r="E4939" s="422">
        <v>32.120000000000005</v>
      </c>
      <c r="F4939" s="422">
        <v>25.91</v>
      </c>
      <c r="G4939" s="422">
        <v>58.03</v>
      </c>
    </row>
    <row r="4940" spans="1:7" ht="60">
      <c r="A4940" s="536" t="s">
        <v>8055</v>
      </c>
      <c r="B4940" s="419">
        <v>92942</v>
      </c>
      <c r="C4940" s="420" t="s">
        <v>2070</v>
      </c>
      <c r="D4940" s="421" t="s">
        <v>843</v>
      </c>
      <c r="E4940" s="422">
        <v>28.419999999999998</v>
      </c>
      <c r="F4940" s="422">
        <v>15.45</v>
      </c>
      <c r="G4940" s="422">
        <v>43.87</v>
      </c>
    </row>
    <row r="4941" spans="1:7" ht="60">
      <c r="A4941" s="536" t="s">
        <v>8055</v>
      </c>
      <c r="B4941" s="419">
        <v>92918</v>
      </c>
      <c r="C4941" s="420" t="s">
        <v>1940</v>
      </c>
      <c r="D4941" s="421" t="s">
        <v>843</v>
      </c>
      <c r="E4941" s="422">
        <v>23.63</v>
      </c>
      <c r="F4941" s="422">
        <v>23.81</v>
      </c>
      <c r="G4941" s="422">
        <v>47.44</v>
      </c>
    </row>
    <row r="4942" spans="1:7" ht="60">
      <c r="A4942" s="536" t="s">
        <v>8055</v>
      </c>
      <c r="B4942" s="419">
        <v>92938</v>
      </c>
      <c r="C4942" s="420" t="s">
        <v>2066</v>
      </c>
      <c r="D4942" s="421" t="s">
        <v>843</v>
      </c>
      <c r="E4942" s="422">
        <v>20.36</v>
      </c>
      <c r="F4942" s="422">
        <v>14.62</v>
      </c>
      <c r="G4942" s="422">
        <v>34.979999999999997</v>
      </c>
    </row>
    <row r="4943" spans="1:7" ht="60">
      <c r="A4943" s="536" t="s">
        <v>8055</v>
      </c>
      <c r="B4943" s="419">
        <v>92920</v>
      </c>
      <c r="C4943" s="420" t="s">
        <v>1941</v>
      </c>
      <c r="D4943" s="421" t="s">
        <v>843</v>
      </c>
      <c r="E4943" s="422">
        <v>23.909999999999997</v>
      </c>
      <c r="F4943" s="422">
        <v>23.82</v>
      </c>
      <c r="G4943" s="422">
        <v>47.73</v>
      </c>
    </row>
    <row r="4944" spans="1:7" ht="60">
      <c r="A4944" s="536" t="s">
        <v>8055</v>
      </c>
      <c r="B4944" s="419">
        <v>92939</v>
      </c>
      <c r="C4944" s="420" t="s">
        <v>2067</v>
      </c>
      <c r="D4944" s="421" t="s">
        <v>843</v>
      </c>
      <c r="E4944" s="422">
        <v>20.660000000000004</v>
      </c>
      <c r="F4944" s="422">
        <v>14.61</v>
      </c>
      <c r="G4944" s="422">
        <v>35.270000000000003</v>
      </c>
    </row>
    <row r="4945" spans="1:7" ht="60">
      <c r="A4945" s="536" t="s">
        <v>8055</v>
      </c>
      <c r="B4945" s="419">
        <v>92910</v>
      </c>
      <c r="C4945" s="420" t="s">
        <v>2160</v>
      </c>
      <c r="D4945" s="421" t="s">
        <v>843</v>
      </c>
      <c r="E4945" s="422">
        <v>89.359999999999985</v>
      </c>
      <c r="F4945" s="422">
        <v>34.130000000000003</v>
      </c>
      <c r="G4945" s="422">
        <v>123.49</v>
      </c>
    </row>
    <row r="4946" spans="1:7" ht="60">
      <c r="A4946" s="536" t="s">
        <v>8055</v>
      </c>
      <c r="B4946" s="419">
        <v>92934</v>
      </c>
      <c r="C4946" s="420" t="s">
        <v>1951</v>
      </c>
      <c r="D4946" s="421" t="s">
        <v>843</v>
      </c>
      <c r="E4946" s="422">
        <v>89.95</v>
      </c>
      <c r="F4946" s="422">
        <v>35.78</v>
      </c>
      <c r="G4946" s="422">
        <v>125.73</v>
      </c>
    </row>
    <row r="4947" spans="1:7" ht="60">
      <c r="A4947" s="536" t="s">
        <v>8055</v>
      </c>
      <c r="B4947" s="419">
        <v>92949</v>
      </c>
      <c r="C4947" s="420" t="s">
        <v>2077</v>
      </c>
      <c r="D4947" s="421" t="s">
        <v>843</v>
      </c>
      <c r="E4947" s="422">
        <v>84.11</v>
      </c>
      <c r="F4947" s="422">
        <v>19.34</v>
      </c>
      <c r="G4947" s="422">
        <v>103.45</v>
      </c>
    </row>
    <row r="4948" spans="1:7" ht="60">
      <c r="A4948" s="536" t="s">
        <v>8055</v>
      </c>
      <c r="B4948" s="419">
        <v>92911</v>
      </c>
      <c r="C4948" s="420" t="s">
        <v>2161</v>
      </c>
      <c r="D4948" s="421" t="s">
        <v>843</v>
      </c>
      <c r="E4948" s="422">
        <v>89.359999999999985</v>
      </c>
      <c r="F4948" s="422">
        <v>34.130000000000003</v>
      </c>
      <c r="G4948" s="422">
        <v>123.49</v>
      </c>
    </row>
    <row r="4949" spans="1:7" ht="60">
      <c r="A4949" s="536" t="s">
        <v>8055</v>
      </c>
      <c r="B4949" s="419">
        <v>92935</v>
      </c>
      <c r="C4949" s="420" t="s">
        <v>1952</v>
      </c>
      <c r="D4949" s="421" t="s">
        <v>843</v>
      </c>
      <c r="E4949" s="422">
        <v>89.95</v>
      </c>
      <c r="F4949" s="422">
        <v>35.78</v>
      </c>
      <c r="G4949" s="422">
        <v>125.73</v>
      </c>
    </row>
    <row r="4950" spans="1:7" ht="60">
      <c r="A4950" s="536" t="s">
        <v>8055</v>
      </c>
      <c r="B4950" s="419">
        <v>92950</v>
      </c>
      <c r="C4950" s="420" t="s">
        <v>2078</v>
      </c>
      <c r="D4950" s="421" t="s">
        <v>843</v>
      </c>
      <c r="E4950" s="422">
        <v>84.11</v>
      </c>
      <c r="F4950" s="422">
        <v>19.34</v>
      </c>
      <c r="G4950" s="422">
        <v>103.45</v>
      </c>
    </row>
    <row r="4951" spans="1:7" ht="60">
      <c r="A4951" s="536" t="s">
        <v>8055</v>
      </c>
      <c r="B4951" s="419">
        <v>92907</v>
      </c>
      <c r="C4951" s="420" t="s">
        <v>2157</v>
      </c>
      <c r="D4951" s="421" t="s">
        <v>843</v>
      </c>
      <c r="E4951" s="422">
        <v>55.37</v>
      </c>
      <c r="F4951" s="422">
        <v>31.35</v>
      </c>
      <c r="G4951" s="422">
        <v>86.72</v>
      </c>
    </row>
    <row r="4952" spans="1:7" ht="60">
      <c r="A4952" s="536" t="s">
        <v>8055</v>
      </c>
      <c r="B4952" s="419">
        <v>92931</v>
      </c>
      <c r="C4952" s="420" t="s">
        <v>1948</v>
      </c>
      <c r="D4952" s="421" t="s">
        <v>843</v>
      </c>
      <c r="E4952" s="422">
        <v>55.349999999999994</v>
      </c>
      <c r="F4952" s="422">
        <v>31.31</v>
      </c>
      <c r="G4952" s="422">
        <v>86.66</v>
      </c>
    </row>
    <row r="4953" spans="1:7" ht="60">
      <c r="A4953" s="536" t="s">
        <v>8055</v>
      </c>
      <c r="B4953" s="419">
        <v>92946</v>
      </c>
      <c r="C4953" s="420" t="s">
        <v>2074</v>
      </c>
      <c r="D4953" s="421" t="s">
        <v>843</v>
      </c>
      <c r="E4953" s="422">
        <v>50.489999999999995</v>
      </c>
      <c r="F4953" s="422">
        <v>17.59</v>
      </c>
      <c r="G4953" s="422">
        <v>68.08</v>
      </c>
    </row>
    <row r="4954" spans="1:7" ht="60">
      <c r="A4954" s="536" t="s">
        <v>8055</v>
      </c>
      <c r="B4954" s="419">
        <v>92908</v>
      </c>
      <c r="C4954" s="420" t="s">
        <v>2158</v>
      </c>
      <c r="D4954" s="421" t="s">
        <v>843</v>
      </c>
      <c r="E4954" s="422">
        <v>55.37</v>
      </c>
      <c r="F4954" s="422">
        <v>31.35</v>
      </c>
      <c r="G4954" s="422">
        <v>86.72</v>
      </c>
    </row>
    <row r="4955" spans="1:7" ht="60">
      <c r="A4955" s="536" t="s">
        <v>8055</v>
      </c>
      <c r="B4955" s="419">
        <v>92932</v>
      </c>
      <c r="C4955" s="420" t="s">
        <v>1949</v>
      </c>
      <c r="D4955" s="421" t="s">
        <v>843</v>
      </c>
      <c r="E4955" s="422">
        <v>55.349999999999994</v>
      </c>
      <c r="F4955" s="422">
        <v>31.31</v>
      </c>
      <c r="G4955" s="422">
        <v>86.66</v>
      </c>
    </row>
    <row r="4956" spans="1:7" ht="60">
      <c r="A4956" s="536" t="s">
        <v>8055</v>
      </c>
      <c r="B4956" s="419">
        <v>92947</v>
      </c>
      <c r="C4956" s="420" t="s">
        <v>2075</v>
      </c>
      <c r="D4956" s="421" t="s">
        <v>843</v>
      </c>
      <c r="E4956" s="422">
        <v>50.489999999999995</v>
      </c>
      <c r="F4956" s="422">
        <v>17.59</v>
      </c>
      <c r="G4956" s="422">
        <v>68.08</v>
      </c>
    </row>
    <row r="4957" spans="1:7" ht="60">
      <c r="A4957" s="536" t="s">
        <v>8055</v>
      </c>
      <c r="B4957" s="419">
        <v>92909</v>
      </c>
      <c r="C4957" s="420" t="s">
        <v>2159</v>
      </c>
      <c r="D4957" s="421" t="s">
        <v>843</v>
      </c>
      <c r="E4957" s="422">
        <v>55.37</v>
      </c>
      <c r="F4957" s="422">
        <v>31.35</v>
      </c>
      <c r="G4957" s="422">
        <v>86.72</v>
      </c>
    </row>
    <row r="4958" spans="1:7" ht="60">
      <c r="A4958" s="536" t="s">
        <v>8055</v>
      </c>
      <c r="B4958" s="419">
        <v>92933</v>
      </c>
      <c r="C4958" s="420" t="s">
        <v>1950</v>
      </c>
      <c r="D4958" s="421" t="s">
        <v>843</v>
      </c>
      <c r="E4958" s="422">
        <v>55.349999999999994</v>
      </c>
      <c r="F4958" s="422">
        <v>31.31</v>
      </c>
      <c r="G4958" s="422">
        <v>86.66</v>
      </c>
    </row>
    <row r="4959" spans="1:7" ht="60">
      <c r="A4959" s="536" t="s">
        <v>8055</v>
      </c>
      <c r="B4959" s="419">
        <v>92948</v>
      </c>
      <c r="C4959" s="420" t="s">
        <v>2076</v>
      </c>
      <c r="D4959" s="421" t="s">
        <v>843</v>
      </c>
      <c r="E4959" s="422">
        <v>50.489999999999995</v>
      </c>
      <c r="F4959" s="422">
        <v>17.59</v>
      </c>
      <c r="G4959" s="422">
        <v>68.08</v>
      </c>
    </row>
    <row r="4960" spans="1:7" ht="60">
      <c r="A4960" s="536" t="s">
        <v>8055</v>
      </c>
      <c r="B4960" s="419">
        <v>92912</v>
      </c>
      <c r="C4960" s="420" t="s">
        <v>2162</v>
      </c>
      <c r="D4960" s="421" t="s">
        <v>843</v>
      </c>
      <c r="E4960" s="422">
        <v>129.35</v>
      </c>
      <c r="F4960" s="422">
        <v>34.130000000000003</v>
      </c>
      <c r="G4960" s="422">
        <v>163.47999999999999</v>
      </c>
    </row>
    <row r="4961" spans="1:7" ht="60">
      <c r="A4961" s="536" t="s">
        <v>8055</v>
      </c>
      <c r="B4961" s="419">
        <v>92913</v>
      </c>
      <c r="C4961" s="420" t="s">
        <v>2163</v>
      </c>
      <c r="D4961" s="421" t="s">
        <v>843</v>
      </c>
      <c r="E4961" s="422">
        <v>130.44</v>
      </c>
      <c r="F4961" s="422">
        <v>36.85</v>
      </c>
      <c r="G4961" s="422">
        <v>167.29</v>
      </c>
    </row>
    <row r="4962" spans="1:7" ht="60">
      <c r="A4962" s="536" t="s">
        <v>8055</v>
      </c>
      <c r="B4962" s="419">
        <v>92936</v>
      </c>
      <c r="C4962" s="420" t="s">
        <v>1953</v>
      </c>
      <c r="D4962" s="421" t="s">
        <v>843</v>
      </c>
      <c r="E4962" s="422">
        <v>131.65</v>
      </c>
      <c r="F4962" s="422">
        <v>40.25</v>
      </c>
      <c r="G4962" s="422">
        <v>171.9</v>
      </c>
    </row>
    <row r="4963" spans="1:7" ht="60">
      <c r="A4963" s="536" t="s">
        <v>8055</v>
      </c>
      <c r="B4963" s="419">
        <v>92951</v>
      </c>
      <c r="C4963" s="420" t="s">
        <v>2079</v>
      </c>
      <c r="D4963" s="421" t="s">
        <v>843</v>
      </c>
      <c r="E4963" s="422">
        <v>124.86999999999999</v>
      </c>
      <c r="F4963" s="422">
        <v>21.14</v>
      </c>
      <c r="G4963" s="422">
        <v>146.01</v>
      </c>
    </row>
    <row r="4964" spans="1:7" ht="60">
      <c r="A4964" s="536" t="s">
        <v>8055</v>
      </c>
      <c r="B4964" s="419">
        <v>92914</v>
      </c>
      <c r="C4964" s="420" t="s">
        <v>2164</v>
      </c>
      <c r="D4964" s="421" t="s">
        <v>843</v>
      </c>
      <c r="E4964" s="422">
        <v>130.44</v>
      </c>
      <c r="F4964" s="422">
        <v>36.85</v>
      </c>
      <c r="G4964" s="422">
        <v>167.29</v>
      </c>
    </row>
    <row r="4965" spans="1:7" ht="60">
      <c r="A4965" s="536" t="s">
        <v>8055</v>
      </c>
      <c r="B4965" s="419">
        <v>92937</v>
      </c>
      <c r="C4965" s="420" t="s">
        <v>1954</v>
      </c>
      <c r="D4965" s="421" t="s">
        <v>843</v>
      </c>
      <c r="E4965" s="422">
        <v>131.65</v>
      </c>
      <c r="F4965" s="422">
        <v>40.25</v>
      </c>
      <c r="G4965" s="422">
        <v>171.9</v>
      </c>
    </row>
    <row r="4966" spans="1:7" ht="60">
      <c r="A4966" s="536" t="s">
        <v>8055</v>
      </c>
      <c r="B4966" s="419">
        <v>92952</v>
      </c>
      <c r="C4966" s="420" t="s">
        <v>2080</v>
      </c>
      <c r="D4966" s="421" t="s">
        <v>843</v>
      </c>
      <c r="E4966" s="422">
        <v>124.86999999999999</v>
      </c>
      <c r="F4966" s="422">
        <v>21.14</v>
      </c>
      <c r="G4966" s="422">
        <v>146.01</v>
      </c>
    </row>
    <row r="4967" spans="1:7" ht="60">
      <c r="A4967" s="536" t="s">
        <v>8055</v>
      </c>
      <c r="B4967" s="419">
        <v>92953</v>
      </c>
      <c r="C4967" s="420" t="s">
        <v>1898</v>
      </c>
      <c r="D4967" s="421" t="s">
        <v>843</v>
      </c>
      <c r="E4967" s="422">
        <v>16.149999999999999</v>
      </c>
      <c r="F4967" s="422">
        <v>14.43</v>
      </c>
      <c r="G4967" s="422">
        <v>30.58</v>
      </c>
    </row>
    <row r="4968" spans="1:7" ht="60">
      <c r="A4968" s="536" t="s">
        <v>8055</v>
      </c>
      <c r="B4968" s="419">
        <v>101921</v>
      </c>
      <c r="C4968" s="420" t="s">
        <v>2121</v>
      </c>
      <c r="D4968" s="421" t="s">
        <v>843</v>
      </c>
      <c r="E4968" s="422">
        <v>216.73000000000002</v>
      </c>
      <c r="F4968" s="422">
        <v>40.75</v>
      </c>
      <c r="G4968" s="422">
        <v>257.48</v>
      </c>
    </row>
    <row r="4969" spans="1:7" ht="60">
      <c r="A4969" s="536" t="s">
        <v>8055</v>
      </c>
      <c r="B4969" s="419">
        <v>101930</v>
      </c>
      <c r="C4969" s="420" t="s">
        <v>1955</v>
      </c>
      <c r="D4969" s="421" t="s">
        <v>843</v>
      </c>
      <c r="E4969" s="422">
        <v>218.69</v>
      </c>
      <c r="F4969" s="422">
        <v>46.42</v>
      </c>
      <c r="G4969" s="422">
        <v>265.11</v>
      </c>
    </row>
    <row r="4970" spans="1:7" ht="60">
      <c r="A4970" s="536" t="s">
        <v>8055</v>
      </c>
      <c r="B4970" s="419">
        <v>101922</v>
      </c>
      <c r="C4970" s="420" t="s">
        <v>2122</v>
      </c>
      <c r="D4970" s="421" t="s">
        <v>843</v>
      </c>
      <c r="E4970" s="422">
        <v>216.73000000000002</v>
      </c>
      <c r="F4970" s="422">
        <v>40.75</v>
      </c>
      <c r="G4970" s="422">
        <v>257.48</v>
      </c>
    </row>
    <row r="4971" spans="1:7" ht="60">
      <c r="A4971" s="536" t="s">
        <v>8055</v>
      </c>
      <c r="B4971" s="419">
        <v>101931</v>
      </c>
      <c r="C4971" s="420" t="s">
        <v>1956</v>
      </c>
      <c r="D4971" s="421" t="s">
        <v>843</v>
      </c>
      <c r="E4971" s="422">
        <v>218.69</v>
      </c>
      <c r="F4971" s="422">
        <v>46.42</v>
      </c>
      <c r="G4971" s="422">
        <v>265.11</v>
      </c>
    </row>
    <row r="4972" spans="1:7" ht="60">
      <c r="A4972" s="536" t="s">
        <v>8055</v>
      </c>
      <c r="B4972" s="419">
        <v>101923</v>
      </c>
      <c r="C4972" s="420" t="s">
        <v>2123</v>
      </c>
      <c r="D4972" s="421" t="s">
        <v>843</v>
      </c>
      <c r="E4972" s="422">
        <v>216.73000000000002</v>
      </c>
      <c r="F4972" s="422">
        <v>40.75</v>
      </c>
      <c r="G4972" s="422">
        <v>257.48</v>
      </c>
    </row>
    <row r="4973" spans="1:7" ht="60">
      <c r="A4973" s="536" t="s">
        <v>8055</v>
      </c>
      <c r="B4973" s="419">
        <v>101932</v>
      </c>
      <c r="C4973" s="420" t="s">
        <v>1957</v>
      </c>
      <c r="D4973" s="421" t="s">
        <v>843</v>
      </c>
      <c r="E4973" s="422">
        <v>218.69</v>
      </c>
      <c r="F4973" s="422">
        <v>46.42</v>
      </c>
      <c r="G4973" s="422">
        <v>265.11</v>
      </c>
    </row>
    <row r="4974" spans="1:7" ht="60">
      <c r="A4974" s="536" t="s">
        <v>8055</v>
      </c>
      <c r="B4974" s="419">
        <v>97537</v>
      </c>
      <c r="C4974" s="420" t="s">
        <v>1878</v>
      </c>
      <c r="D4974" s="421" t="s">
        <v>843</v>
      </c>
      <c r="E4974" s="422">
        <v>18.38</v>
      </c>
      <c r="F4974" s="422">
        <v>8.68</v>
      </c>
      <c r="G4974" s="422">
        <v>27.06</v>
      </c>
    </row>
    <row r="4975" spans="1:7" ht="60">
      <c r="A4975" s="536" t="s">
        <v>8055</v>
      </c>
      <c r="B4975" s="419">
        <v>97540</v>
      </c>
      <c r="C4975" s="420" t="s">
        <v>1879</v>
      </c>
      <c r="D4975" s="421" t="s">
        <v>843</v>
      </c>
      <c r="E4975" s="422">
        <v>22.56</v>
      </c>
      <c r="F4975" s="422">
        <v>14.95</v>
      </c>
      <c r="G4975" s="422">
        <v>37.51</v>
      </c>
    </row>
    <row r="4976" spans="1:7" ht="60">
      <c r="A4976" s="536" t="s">
        <v>8055</v>
      </c>
      <c r="B4976" s="419">
        <v>97543</v>
      </c>
      <c r="C4976" s="420" t="s">
        <v>1881</v>
      </c>
      <c r="D4976" s="421" t="s">
        <v>843</v>
      </c>
      <c r="E4976" s="422">
        <v>33.6</v>
      </c>
      <c r="F4976" s="422">
        <v>29.08</v>
      </c>
      <c r="G4976" s="422">
        <v>62.68</v>
      </c>
    </row>
    <row r="4977" spans="1:7" ht="60">
      <c r="A4977" s="536" t="s">
        <v>8055</v>
      </c>
      <c r="B4977" s="419">
        <v>97461</v>
      </c>
      <c r="C4977" s="420" t="s">
        <v>1993</v>
      </c>
      <c r="D4977" s="421" t="s">
        <v>843</v>
      </c>
      <c r="E4977" s="422">
        <v>27.220000000000002</v>
      </c>
      <c r="F4977" s="422">
        <v>11.45</v>
      </c>
      <c r="G4977" s="422">
        <v>38.67</v>
      </c>
    </row>
    <row r="4978" spans="1:7" ht="60">
      <c r="A4978" s="536" t="s">
        <v>8055</v>
      </c>
      <c r="B4978" s="419">
        <v>97499</v>
      </c>
      <c r="C4978" s="420" t="s">
        <v>2081</v>
      </c>
      <c r="D4978" s="421" t="s">
        <v>843</v>
      </c>
      <c r="E4978" s="422">
        <v>26.3</v>
      </c>
      <c r="F4978" s="422">
        <v>8.84</v>
      </c>
      <c r="G4978" s="422">
        <v>35.14</v>
      </c>
    </row>
    <row r="4979" spans="1:7" ht="60">
      <c r="A4979" s="536" t="s">
        <v>8055</v>
      </c>
      <c r="B4979" s="419">
        <v>97464</v>
      </c>
      <c r="C4979" s="420" t="s">
        <v>1995</v>
      </c>
      <c r="D4979" s="421" t="s">
        <v>843</v>
      </c>
      <c r="E4979" s="422">
        <v>40.42</v>
      </c>
      <c r="F4979" s="422">
        <v>14.64</v>
      </c>
      <c r="G4979" s="422">
        <v>55.06</v>
      </c>
    </row>
    <row r="4980" spans="1:7" ht="60">
      <c r="A4980" s="536" t="s">
        <v>8055</v>
      </c>
      <c r="B4980" s="419">
        <v>97502</v>
      </c>
      <c r="C4980" s="420" t="s">
        <v>2083</v>
      </c>
      <c r="D4980" s="421" t="s">
        <v>843</v>
      </c>
      <c r="E4980" s="422">
        <v>38.68</v>
      </c>
      <c r="F4980" s="422">
        <v>9.82</v>
      </c>
      <c r="G4980" s="422">
        <v>48.5</v>
      </c>
    </row>
    <row r="4981" spans="1:7" ht="60">
      <c r="A4981" s="536" t="s">
        <v>8055</v>
      </c>
      <c r="B4981" s="419">
        <v>97467</v>
      </c>
      <c r="C4981" s="420" t="s">
        <v>1997</v>
      </c>
      <c r="D4981" s="421" t="s">
        <v>843</v>
      </c>
      <c r="E4981" s="422">
        <v>51.47</v>
      </c>
      <c r="F4981" s="422">
        <v>18.309999999999999</v>
      </c>
      <c r="G4981" s="422">
        <v>69.78</v>
      </c>
    </row>
    <row r="4982" spans="1:7" ht="60">
      <c r="A4982" s="536" t="s">
        <v>8055</v>
      </c>
      <c r="B4982" s="419">
        <v>97505</v>
      </c>
      <c r="C4982" s="420" t="s">
        <v>2085</v>
      </c>
      <c r="D4982" s="421" t="s">
        <v>843</v>
      </c>
      <c r="E4982" s="422">
        <v>49.02</v>
      </c>
      <c r="F4982" s="422">
        <v>11.51</v>
      </c>
      <c r="G4982" s="422">
        <v>60.53</v>
      </c>
    </row>
    <row r="4983" spans="1:7" ht="60">
      <c r="A4983" s="536" t="s">
        <v>8055</v>
      </c>
      <c r="B4983" s="419">
        <v>97443</v>
      </c>
      <c r="C4983" s="420" t="s">
        <v>2139</v>
      </c>
      <c r="D4983" s="421" t="s">
        <v>843</v>
      </c>
      <c r="E4983" s="422">
        <v>84.47999999999999</v>
      </c>
      <c r="F4983" s="422">
        <v>39.020000000000003</v>
      </c>
      <c r="G4983" s="422">
        <v>123.5</v>
      </c>
    </row>
    <row r="4984" spans="1:7" ht="60">
      <c r="A4984" s="536" t="s">
        <v>8055</v>
      </c>
      <c r="B4984" s="419">
        <v>97470</v>
      </c>
      <c r="C4984" s="420" t="s">
        <v>1999</v>
      </c>
      <c r="D4984" s="421" t="s">
        <v>843</v>
      </c>
      <c r="E4984" s="422">
        <v>78.7</v>
      </c>
      <c r="F4984" s="422">
        <v>22.89</v>
      </c>
      <c r="G4984" s="422">
        <v>101.59</v>
      </c>
    </row>
    <row r="4985" spans="1:7" ht="60">
      <c r="A4985" s="536" t="s">
        <v>8055</v>
      </c>
      <c r="B4985" s="419">
        <v>97508</v>
      </c>
      <c r="C4985" s="420" t="s">
        <v>2087</v>
      </c>
      <c r="D4985" s="421" t="s">
        <v>843</v>
      </c>
      <c r="E4985" s="422">
        <v>75.22</v>
      </c>
      <c r="F4985" s="422">
        <v>13.28</v>
      </c>
      <c r="G4985" s="422">
        <v>88.5</v>
      </c>
    </row>
    <row r="4986" spans="1:7" ht="60">
      <c r="A4986" s="536" t="s">
        <v>8055</v>
      </c>
      <c r="B4986" s="419">
        <v>97446</v>
      </c>
      <c r="C4986" s="420" t="s">
        <v>2141</v>
      </c>
      <c r="D4986" s="421" t="s">
        <v>843</v>
      </c>
      <c r="E4986" s="422">
        <v>196.06</v>
      </c>
      <c r="F4986" s="422">
        <v>43.15</v>
      </c>
      <c r="G4986" s="422">
        <v>239.21</v>
      </c>
    </row>
    <row r="4987" spans="1:7" ht="60">
      <c r="A4987" s="536" t="s">
        <v>8055</v>
      </c>
      <c r="B4987" s="419">
        <v>97474</v>
      </c>
      <c r="C4987" s="420" t="s">
        <v>2001</v>
      </c>
      <c r="D4987" s="421" t="s">
        <v>843</v>
      </c>
      <c r="E4987" s="422">
        <v>151.83000000000001</v>
      </c>
      <c r="F4987" s="422">
        <v>29.78</v>
      </c>
      <c r="G4987" s="422">
        <v>181.61</v>
      </c>
    </row>
    <row r="4988" spans="1:7" ht="60">
      <c r="A4988" s="536" t="s">
        <v>8055</v>
      </c>
      <c r="B4988" s="419">
        <v>97511</v>
      </c>
      <c r="C4988" s="420" t="s">
        <v>2089</v>
      </c>
      <c r="D4988" s="421" t="s">
        <v>843</v>
      </c>
      <c r="E4988" s="422">
        <v>146.85000000000002</v>
      </c>
      <c r="F4988" s="422">
        <v>15.95</v>
      </c>
      <c r="G4988" s="422">
        <v>162.80000000000001</v>
      </c>
    </row>
    <row r="4989" spans="1:7" ht="60">
      <c r="A4989" s="536" t="s">
        <v>8055</v>
      </c>
      <c r="B4989" s="419">
        <v>97449</v>
      </c>
      <c r="C4989" s="420" t="s">
        <v>2143</v>
      </c>
      <c r="D4989" s="421" t="s">
        <v>843</v>
      </c>
      <c r="E4989" s="422">
        <v>208</v>
      </c>
      <c r="F4989" s="422">
        <v>47.33</v>
      </c>
      <c r="G4989" s="422">
        <v>255.33</v>
      </c>
    </row>
    <row r="4990" spans="1:7" ht="60">
      <c r="A4990" s="536" t="s">
        <v>8055</v>
      </c>
      <c r="B4990" s="419">
        <v>97477</v>
      </c>
      <c r="C4990" s="420" t="s">
        <v>2003</v>
      </c>
      <c r="D4990" s="421" t="s">
        <v>843</v>
      </c>
      <c r="E4990" s="422">
        <v>204.16</v>
      </c>
      <c r="F4990" s="422">
        <v>36.729999999999997</v>
      </c>
      <c r="G4990" s="422">
        <v>240.89</v>
      </c>
    </row>
    <row r="4991" spans="1:7" ht="60">
      <c r="A4991" s="536" t="s">
        <v>8055</v>
      </c>
      <c r="B4991" s="419">
        <v>97514</v>
      </c>
      <c r="C4991" s="420" t="s">
        <v>2091</v>
      </c>
      <c r="D4991" s="421" t="s">
        <v>843</v>
      </c>
      <c r="E4991" s="422">
        <v>197.63</v>
      </c>
      <c r="F4991" s="422">
        <v>18.54</v>
      </c>
      <c r="G4991" s="422">
        <v>216.17</v>
      </c>
    </row>
    <row r="4992" spans="1:7" ht="60">
      <c r="A4992" s="536" t="s">
        <v>8055</v>
      </c>
      <c r="B4992" s="419">
        <v>101920</v>
      </c>
      <c r="C4992" s="420" t="s">
        <v>2120</v>
      </c>
      <c r="D4992" s="421" t="s">
        <v>843</v>
      </c>
      <c r="E4992" s="422">
        <v>185.95000000000002</v>
      </c>
      <c r="F4992" s="422">
        <v>40.76</v>
      </c>
      <c r="G4992" s="422">
        <v>226.71</v>
      </c>
    </row>
    <row r="4993" spans="1:7" ht="60">
      <c r="A4993" s="536" t="s">
        <v>8055</v>
      </c>
      <c r="B4993" s="419">
        <v>101929</v>
      </c>
      <c r="C4993" s="420" t="s">
        <v>1937</v>
      </c>
      <c r="D4993" s="421" t="s">
        <v>843</v>
      </c>
      <c r="E4993" s="422">
        <v>187.95</v>
      </c>
      <c r="F4993" s="422">
        <v>46.39</v>
      </c>
      <c r="G4993" s="422">
        <v>234.34</v>
      </c>
    </row>
    <row r="4994" spans="1:7" ht="60">
      <c r="A4994" s="536" t="s">
        <v>8055</v>
      </c>
      <c r="B4994" s="419">
        <v>92693</v>
      </c>
      <c r="C4994" s="420" t="s">
        <v>1895</v>
      </c>
      <c r="D4994" s="421" t="s">
        <v>843</v>
      </c>
      <c r="E4994" s="422">
        <v>9.9899999999999984</v>
      </c>
      <c r="F4994" s="422">
        <v>8.39</v>
      </c>
      <c r="G4994" s="422">
        <v>18.38</v>
      </c>
    </row>
    <row r="4995" spans="1:7" ht="60">
      <c r="A4995" s="536" t="s">
        <v>8055</v>
      </c>
      <c r="B4995" s="419">
        <v>92695</v>
      </c>
      <c r="C4995" s="420" t="s">
        <v>1896</v>
      </c>
      <c r="D4995" s="421" t="s">
        <v>843</v>
      </c>
      <c r="E4995" s="422">
        <v>14.67</v>
      </c>
      <c r="F4995" s="422">
        <v>14.42</v>
      </c>
      <c r="G4995" s="422">
        <v>29.09</v>
      </c>
    </row>
    <row r="4996" spans="1:7" ht="60">
      <c r="A4996" s="536" t="s">
        <v>8055</v>
      </c>
      <c r="B4996" s="419">
        <v>92697</v>
      </c>
      <c r="C4996" s="420" t="s">
        <v>1897</v>
      </c>
      <c r="D4996" s="421" t="s">
        <v>843</v>
      </c>
      <c r="E4996" s="422">
        <v>23.65</v>
      </c>
      <c r="F4996" s="422">
        <v>23.43</v>
      </c>
      <c r="G4996" s="422">
        <v>47.08</v>
      </c>
    </row>
    <row r="4997" spans="1:7" ht="60">
      <c r="A4997" s="536" t="s">
        <v>8055</v>
      </c>
      <c r="B4997" s="419">
        <v>92658</v>
      </c>
      <c r="C4997" s="420" t="s">
        <v>2031</v>
      </c>
      <c r="D4997" s="421" t="s">
        <v>843</v>
      </c>
      <c r="E4997" s="422">
        <v>20.54</v>
      </c>
      <c r="F4997" s="422">
        <v>14.61</v>
      </c>
      <c r="G4997" s="422">
        <v>35.15</v>
      </c>
    </row>
    <row r="4998" spans="1:7" ht="60">
      <c r="A4998" s="536" t="s">
        <v>8055</v>
      </c>
      <c r="B4998" s="419">
        <v>92660</v>
      </c>
      <c r="C4998" s="420" t="s">
        <v>2033</v>
      </c>
      <c r="D4998" s="421" t="s">
        <v>843</v>
      </c>
      <c r="E4998" s="422">
        <v>26.910000000000004</v>
      </c>
      <c r="F4998" s="422">
        <v>15.44</v>
      </c>
      <c r="G4998" s="422">
        <v>42.35</v>
      </c>
    </row>
    <row r="4999" spans="1:7" ht="60">
      <c r="A4999" s="536" t="s">
        <v>8055</v>
      </c>
      <c r="B4999" s="419">
        <v>92662</v>
      </c>
      <c r="C4999" s="420" t="s">
        <v>2035</v>
      </c>
      <c r="D4999" s="421" t="s">
        <v>843</v>
      </c>
      <c r="E4999" s="422">
        <v>31.970000000000002</v>
      </c>
      <c r="F4999" s="422">
        <v>16.38</v>
      </c>
      <c r="G4999" s="422">
        <v>48.35</v>
      </c>
    </row>
    <row r="5000" spans="1:7" ht="60">
      <c r="A5000" s="536" t="s">
        <v>8055</v>
      </c>
      <c r="B5000" s="419">
        <v>92664</v>
      </c>
      <c r="C5000" s="420" t="s">
        <v>2037</v>
      </c>
      <c r="D5000" s="421" t="s">
        <v>843</v>
      </c>
      <c r="E5000" s="422">
        <v>46.17</v>
      </c>
      <c r="F5000" s="422">
        <v>17.579999999999998</v>
      </c>
      <c r="G5000" s="422">
        <v>63.75</v>
      </c>
    </row>
    <row r="5001" spans="1:7" ht="60">
      <c r="A5001" s="536" t="s">
        <v>8055</v>
      </c>
      <c r="B5001" s="419">
        <v>92666</v>
      </c>
      <c r="C5001" s="420" t="s">
        <v>2039</v>
      </c>
      <c r="D5001" s="421" t="s">
        <v>843</v>
      </c>
      <c r="E5001" s="422">
        <v>79.259999999999991</v>
      </c>
      <c r="F5001" s="422">
        <v>19.34</v>
      </c>
      <c r="G5001" s="422">
        <v>98.6</v>
      </c>
    </row>
    <row r="5002" spans="1:7" ht="60">
      <c r="A5002" s="536" t="s">
        <v>8055</v>
      </c>
      <c r="B5002" s="419">
        <v>92668</v>
      </c>
      <c r="C5002" s="420" t="s">
        <v>2041</v>
      </c>
      <c r="D5002" s="421" t="s">
        <v>843</v>
      </c>
      <c r="E5002" s="422">
        <v>116.41000000000001</v>
      </c>
      <c r="F5002" s="422">
        <v>21.14</v>
      </c>
      <c r="G5002" s="422">
        <v>137.55000000000001</v>
      </c>
    </row>
    <row r="5003" spans="1:7" ht="60">
      <c r="A5003" s="536" t="s">
        <v>8055</v>
      </c>
      <c r="B5003" s="419">
        <v>92370</v>
      </c>
      <c r="C5003" s="420" t="s">
        <v>1939</v>
      </c>
      <c r="D5003" s="421" t="s">
        <v>843</v>
      </c>
      <c r="E5003" s="422">
        <v>23.8</v>
      </c>
      <c r="F5003" s="422">
        <v>23.81</v>
      </c>
      <c r="G5003" s="422">
        <v>47.61</v>
      </c>
    </row>
    <row r="5004" spans="1:7" ht="60">
      <c r="A5004" s="536" t="s">
        <v>8055</v>
      </c>
      <c r="B5004" s="419">
        <v>92372</v>
      </c>
      <c r="C5004" s="420" t="s">
        <v>1938</v>
      </c>
      <c r="D5004" s="421" t="s">
        <v>843</v>
      </c>
      <c r="E5004" s="422">
        <v>30.61</v>
      </c>
      <c r="F5004" s="422">
        <v>25.9</v>
      </c>
      <c r="G5004" s="422">
        <v>56.51</v>
      </c>
    </row>
    <row r="5005" spans="1:7" ht="60">
      <c r="A5005" s="536" t="s">
        <v>8055</v>
      </c>
      <c r="B5005" s="419">
        <v>92374</v>
      </c>
      <c r="C5005" s="420" t="s">
        <v>1935</v>
      </c>
      <c r="D5005" s="421" t="s">
        <v>843</v>
      </c>
      <c r="E5005" s="422">
        <v>36.22</v>
      </c>
      <c r="F5005" s="422">
        <v>28.28</v>
      </c>
      <c r="G5005" s="422">
        <v>64.5</v>
      </c>
    </row>
    <row r="5006" spans="1:7" ht="60">
      <c r="A5006" s="536" t="s">
        <v>8055</v>
      </c>
      <c r="B5006" s="419">
        <v>92345</v>
      </c>
      <c r="C5006" s="420" t="s">
        <v>2154</v>
      </c>
      <c r="D5006" s="421" t="s">
        <v>843</v>
      </c>
      <c r="E5006" s="422">
        <v>51.04</v>
      </c>
      <c r="F5006" s="422">
        <v>31.35</v>
      </c>
      <c r="G5006" s="422">
        <v>82.39</v>
      </c>
    </row>
    <row r="5007" spans="1:7" ht="60">
      <c r="A5007" s="536" t="s">
        <v>8055</v>
      </c>
      <c r="B5007" s="419">
        <v>92376</v>
      </c>
      <c r="C5007" s="420" t="s">
        <v>1936</v>
      </c>
      <c r="D5007" s="421" t="s">
        <v>843</v>
      </c>
      <c r="E5007" s="422">
        <v>51.019999999999996</v>
      </c>
      <c r="F5007" s="422">
        <v>31.31</v>
      </c>
      <c r="G5007" s="422">
        <v>82.33</v>
      </c>
    </row>
    <row r="5008" spans="1:7" ht="60">
      <c r="A5008" s="536" t="s">
        <v>8055</v>
      </c>
      <c r="B5008" s="419">
        <v>92347</v>
      </c>
      <c r="C5008" s="420" t="s">
        <v>2155</v>
      </c>
      <c r="D5008" s="421" t="s">
        <v>843</v>
      </c>
      <c r="E5008" s="422">
        <v>84.509999999999991</v>
      </c>
      <c r="F5008" s="422">
        <v>34.130000000000003</v>
      </c>
      <c r="G5008" s="422">
        <v>118.64</v>
      </c>
    </row>
    <row r="5009" spans="1:7" ht="60">
      <c r="A5009" s="536" t="s">
        <v>8055</v>
      </c>
      <c r="B5009" s="419">
        <v>92378</v>
      </c>
      <c r="C5009" s="420" t="s">
        <v>1965</v>
      </c>
      <c r="D5009" s="421" t="s">
        <v>843</v>
      </c>
      <c r="E5009" s="422">
        <v>85.1</v>
      </c>
      <c r="F5009" s="422">
        <v>35.78</v>
      </c>
      <c r="G5009" s="422">
        <v>120.88</v>
      </c>
    </row>
    <row r="5010" spans="1:7" ht="60">
      <c r="A5010" s="536" t="s">
        <v>8055</v>
      </c>
      <c r="B5010" s="419">
        <v>92349</v>
      </c>
      <c r="C5010" s="420" t="s">
        <v>2156</v>
      </c>
      <c r="D5010" s="421" t="s">
        <v>843</v>
      </c>
      <c r="E5010" s="422">
        <v>121.99000000000001</v>
      </c>
      <c r="F5010" s="422">
        <v>36.840000000000003</v>
      </c>
      <c r="G5010" s="422">
        <v>158.83000000000001</v>
      </c>
    </row>
    <row r="5011" spans="1:7" ht="60">
      <c r="A5011" s="536" t="s">
        <v>8055</v>
      </c>
      <c r="B5011" s="419">
        <v>92380</v>
      </c>
      <c r="C5011" s="420" t="s">
        <v>1967</v>
      </c>
      <c r="D5011" s="421" t="s">
        <v>843</v>
      </c>
      <c r="E5011" s="422">
        <v>123.19</v>
      </c>
      <c r="F5011" s="422">
        <v>40.25</v>
      </c>
      <c r="G5011" s="422">
        <v>163.44</v>
      </c>
    </row>
    <row r="5012" spans="1:7" ht="60">
      <c r="A5012" s="536" t="s">
        <v>8055</v>
      </c>
      <c r="B5012" s="419">
        <v>101917</v>
      </c>
      <c r="C5012" s="420" t="s">
        <v>1861</v>
      </c>
      <c r="D5012" s="421" t="s">
        <v>843</v>
      </c>
      <c r="E5012" s="422">
        <v>148.28</v>
      </c>
      <c r="F5012" s="422">
        <v>40.97</v>
      </c>
      <c r="G5012" s="422">
        <v>189.25</v>
      </c>
    </row>
    <row r="5013" spans="1:7" ht="60">
      <c r="A5013" s="536" t="s">
        <v>8055</v>
      </c>
      <c r="B5013" s="419">
        <v>101924</v>
      </c>
      <c r="C5013" s="420" t="s">
        <v>2124</v>
      </c>
      <c r="D5013" s="421" t="s">
        <v>843</v>
      </c>
      <c r="E5013" s="422">
        <v>173.06</v>
      </c>
      <c r="F5013" s="422">
        <v>40.770000000000003</v>
      </c>
      <c r="G5013" s="422">
        <v>213.83</v>
      </c>
    </row>
    <row r="5014" spans="1:7" ht="60">
      <c r="A5014" s="536" t="s">
        <v>8055</v>
      </c>
      <c r="B5014" s="419">
        <v>101933</v>
      </c>
      <c r="C5014" s="420" t="s">
        <v>1959</v>
      </c>
      <c r="D5014" s="421" t="s">
        <v>843</v>
      </c>
      <c r="E5014" s="422">
        <v>175.05</v>
      </c>
      <c r="F5014" s="422">
        <v>46.41</v>
      </c>
      <c r="G5014" s="422">
        <v>221.46</v>
      </c>
    </row>
    <row r="5015" spans="1:7" ht="60">
      <c r="A5015" s="536" t="s">
        <v>8055</v>
      </c>
      <c r="B5015" s="419">
        <v>92692</v>
      </c>
      <c r="C5015" s="420" t="s">
        <v>1899</v>
      </c>
      <c r="D5015" s="421" t="s">
        <v>843</v>
      </c>
      <c r="E5015" s="422">
        <v>9.5200000000000014</v>
      </c>
      <c r="F5015" s="422">
        <v>8.4</v>
      </c>
      <c r="G5015" s="422">
        <v>17.920000000000002</v>
      </c>
    </row>
    <row r="5016" spans="1:7" ht="60">
      <c r="A5016" s="536" t="s">
        <v>8055</v>
      </c>
      <c r="B5016" s="419">
        <v>92694</v>
      </c>
      <c r="C5016" s="420" t="s">
        <v>1900</v>
      </c>
      <c r="D5016" s="421" t="s">
        <v>843</v>
      </c>
      <c r="E5016" s="422">
        <v>14.209999999999999</v>
      </c>
      <c r="F5016" s="422">
        <v>14.42</v>
      </c>
      <c r="G5016" s="422">
        <v>28.63</v>
      </c>
    </row>
    <row r="5017" spans="1:7" ht="60">
      <c r="A5017" s="536" t="s">
        <v>8055</v>
      </c>
      <c r="B5017" s="419">
        <v>92696</v>
      </c>
      <c r="C5017" s="420" t="s">
        <v>1901</v>
      </c>
      <c r="D5017" s="421" t="s">
        <v>843</v>
      </c>
      <c r="E5017" s="422">
        <v>21.6</v>
      </c>
      <c r="F5017" s="422">
        <v>23.42</v>
      </c>
      <c r="G5017" s="422">
        <v>45.02</v>
      </c>
    </row>
    <row r="5018" spans="1:7" ht="60">
      <c r="A5018" s="536" t="s">
        <v>8055</v>
      </c>
      <c r="B5018" s="419">
        <v>92657</v>
      </c>
      <c r="C5018" s="420" t="s">
        <v>2030</v>
      </c>
      <c r="D5018" s="421" t="s">
        <v>843</v>
      </c>
      <c r="E5018" s="422">
        <v>18.480000000000004</v>
      </c>
      <c r="F5018" s="422">
        <v>14.61</v>
      </c>
      <c r="G5018" s="422">
        <v>33.090000000000003</v>
      </c>
    </row>
    <row r="5019" spans="1:7" ht="60">
      <c r="A5019" s="536" t="s">
        <v>8055</v>
      </c>
      <c r="B5019" s="419">
        <v>92659</v>
      </c>
      <c r="C5019" s="420" t="s">
        <v>2032</v>
      </c>
      <c r="D5019" s="421" t="s">
        <v>843</v>
      </c>
      <c r="E5019" s="422">
        <v>24.980000000000004</v>
      </c>
      <c r="F5019" s="422">
        <v>15.44</v>
      </c>
      <c r="G5019" s="422">
        <v>40.42</v>
      </c>
    </row>
    <row r="5020" spans="1:7" ht="60">
      <c r="A5020" s="536" t="s">
        <v>8055</v>
      </c>
      <c r="B5020" s="419">
        <v>92661</v>
      </c>
      <c r="C5020" s="420" t="s">
        <v>2034</v>
      </c>
      <c r="D5020" s="421" t="s">
        <v>843</v>
      </c>
      <c r="E5020" s="422">
        <v>31.599999999999998</v>
      </c>
      <c r="F5020" s="422">
        <v>16.38</v>
      </c>
      <c r="G5020" s="422">
        <v>47.98</v>
      </c>
    </row>
    <row r="5021" spans="1:7" ht="60">
      <c r="A5021" s="536" t="s">
        <v>8055</v>
      </c>
      <c r="B5021" s="419">
        <v>92663</v>
      </c>
      <c r="C5021" s="420" t="s">
        <v>2036</v>
      </c>
      <c r="D5021" s="421" t="s">
        <v>843</v>
      </c>
      <c r="E5021" s="422">
        <v>46.19</v>
      </c>
      <c r="F5021" s="422">
        <v>17.59</v>
      </c>
      <c r="G5021" s="422">
        <v>63.78</v>
      </c>
    </row>
    <row r="5022" spans="1:7" ht="60">
      <c r="A5022" s="536" t="s">
        <v>8055</v>
      </c>
      <c r="B5022" s="419">
        <v>92665</v>
      </c>
      <c r="C5022" s="420" t="s">
        <v>2038</v>
      </c>
      <c r="D5022" s="421" t="s">
        <v>843</v>
      </c>
      <c r="E5022" s="422">
        <v>67.78</v>
      </c>
      <c r="F5022" s="422">
        <v>19.350000000000001</v>
      </c>
      <c r="G5022" s="422">
        <v>87.13</v>
      </c>
    </row>
    <row r="5023" spans="1:7" ht="60">
      <c r="A5023" s="536" t="s">
        <v>8055</v>
      </c>
      <c r="B5023" s="419">
        <v>92667</v>
      </c>
      <c r="C5023" s="420" t="s">
        <v>2040</v>
      </c>
      <c r="D5023" s="421" t="s">
        <v>843</v>
      </c>
      <c r="E5023" s="422">
        <v>106.21000000000001</v>
      </c>
      <c r="F5023" s="422">
        <v>21.13</v>
      </c>
      <c r="G5023" s="422">
        <v>127.34</v>
      </c>
    </row>
    <row r="5024" spans="1:7" ht="60">
      <c r="A5024" s="536" t="s">
        <v>8055</v>
      </c>
      <c r="B5024" s="419">
        <v>92369</v>
      </c>
      <c r="C5024" s="420" t="s">
        <v>1960</v>
      </c>
      <c r="D5024" s="421" t="s">
        <v>843</v>
      </c>
      <c r="E5024" s="422">
        <v>21.74</v>
      </c>
      <c r="F5024" s="422">
        <v>23.81</v>
      </c>
      <c r="G5024" s="422">
        <v>45.55</v>
      </c>
    </row>
    <row r="5025" spans="1:7" ht="60">
      <c r="A5025" s="536" t="s">
        <v>8055</v>
      </c>
      <c r="B5025" s="419">
        <v>92371</v>
      </c>
      <c r="C5025" s="420" t="s">
        <v>1961</v>
      </c>
      <c r="D5025" s="421" t="s">
        <v>843</v>
      </c>
      <c r="E5025" s="422">
        <v>28.68</v>
      </c>
      <c r="F5025" s="422">
        <v>25.9</v>
      </c>
      <c r="G5025" s="422">
        <v>54.58</v>
      </c>
    </row>
    <row r="5026" spans="1:7" ht="60">
      <c r="A5026" s="536" t="s">
        <v>8055</v>
      </c>
      <c r="B5026" s="419">
        <v>92373</v>
      </c>
      <c r="C5026" s="420" t="s">
        <v>1962</v>
      </c>
      <c r="D5026" s="421" t="s">
        <v>843</v>
      </c>
      <c r="E5026" s="422">
        <v>35.849999999999994</v>
      </c>
      <c r="F5026" s="422">
        <v>28.28</v>
      </c>
      <c r="G5026" s="422">
        <v>64.13</v>
      </c>
    </row>
    <row r="5027" spans="1:7" ht="60">
      <c r="A5027" s="536" t="s">
        <v>8055</v>
      </c>
      <c r="B5027" s="419">
        <v>92344</v>
      </c>
      <c r="C5027" s="420" t="s">
        <v>2165</v>
      </c>
      <c r="D5027" s="421" t="s">
        <v>843</v>
      </c>
      <c r="E5027" s="422">
        <v>51.06</v>
      </c>
      <c r="F5027" s="422">
        <v>31.36</v>
      </c>
      <c r="G5027" s="422">
        <v>82.42</v>
      </c>
    </row>
    <row r="5028" spans="1:7" ht="60">
      <c r="A5028" s="536" t="s">
        <v>8055</v>
      </c>
      <c r="B5028" s="419">
        <v>92375</v>
      </c>
      <c r="C5028" s="420" t="s">
        <v>1963</v>
      </c>
      <c r="D5028" s="421" t="s">
        <v>843</v>
      </c>
      <c r="E5028" s="422">
        <v>51.05</v>
      </c>
      <c r="F5028" s="422">
        <v>31.31</v>
      </c>
      <c r="G5028" s="422">
        <v>82.36</v>
      </c>
    </row>
    <row r="5029" spans="1:7" ht="60">
      <c r="A5029" s="536" t="s">
        <v>8055</v>
      </c>
      <c r="B5029" s="419">
        <v>92346</v>
      </c>
      <c r="C5029" s="420" t="s">
        <v>2166</v>
      </c>
      <c r="D5029" s="421" t="s">
        <v>843</v>
      </c>
      <c r="E5029" s="422">
        <v>73.039999999999992</v>
      </c>
      <c r="F5029" s="422">
        <v>34.130000000000003</v>
      </c>
      <c r="G5029" s="422">
        <v>107.17</v>
      </c>
    </row>
    <row r="5030" spans="1:7" ht="60">
      <c r="A5030" s="536" t="s">
        <v>8055</v>
      </c>
      <c r="B5030" s="419">
        <v>92377</v>
      </c>
      <c r="C5030" s="420" t="s">
        <v>1964</v>
      </c>
      <c r="D5030" s="421" t="s">
        <v>843</v>
      </c>
      <c r="E5030" s="422">
        <v>73.639999999999986</v>
      </c>
      <c r="F5030" s="422">
        <v>35.770000000000003</v>
      </c>
      <c r="G5030" s="422">
        <v>109.41</v>
      </c>
    </row>
    <row r="5031" spans="1:7" ht="60">
      <c r="A5031" s="536" t="s">
        <v>8055</v>
      </c>
      <c r="B5031" s="419">
        <v>92348</v>
      </c>
      <c r="C5031" s="420" t="s">
        <v>2167</v>
      </c>
      <c r="D5031" s="421" t="s">
        <v>843</v>
      </c>
      <c r="E5031" s="422">
        <v>111.78</v>
      </c>
      <c r="F5031" s="422">
        <v>36.840000000000003</v>
      </c>
      <c r="G5031" s="422">
        <v>148.62</v>
      </c>
    </row>
    <row r="5032" spans="1:7" ht="60">
      <c r="A5032" s="536" t="s">
        <v>8055</v>
      </c>
      <c r="B5032" s="419">
        <v>92379</v>
      </c>
      <c r="C5032" s="420" t="s">
        <v>1966</v>
      </c>
      <c r="D5032" s="421" t="s">
        <v>843</v>
      </c>
      <c r="E5032" s="422">
        <v>112.97999999999999</v>
      </c>
      <c r="F5032" s="422">
        <v>40.25</v>
      </c>
      <c r="G5032" s="422">
        <v>153.22999999999999</v>
      </c>
    </row>
    <row r="5033" spans="1:7" ht="60">
      <c r="A5033" s="536" t="s">
        <v>8055</v>
      </c>
      <c r="B5033" s="419">
        <v>95696</v>
      </c>
      <c r="C5033" s="420" t="s">
        <v>2029</v>
      </c>
      <c r="D5033" s="421" t="s">
        <v>843</v>
      </c>
      <c r="E5033" s="422">
        <v>75.17</v>
      </c>
      <c r="F5033" s="422">
        <v>3.39</v>
      </c>
      <c r="G5033" s="422">
        <v>78.56</v>
      </c>
    </row>
    <row r="5034" spans="1:7" ht="60">
      <c r="A5034" s="536" t="s">
        <v>8055</v>
      </c>
      <c r="B5034" s="419">
        <v>92335</v>
      </c>
      <c r="C5034" s="420" t="s">
        <v>2112</v>
      </c>
      <c r="D5034" s="421" t="s">
        <v>844</v>
      </c>
      <c r="E5034" s="422">
        <v>84.06</v>
      </c>
      <c r="F5034" s="422">
        <v>12.89</v>
      </c>
      <c r="G5034" s="422">
        <v>96.95</v>
      </c>
    </row>
    <row r="5035" spans="1:7" ht="60">
      <c r="A5035" s="536" t="s">
        <v>8055</v>
      </c>
      <c r="B5035" s="419">
        <v>92336</v>
      </c>
      <c r="C5035" s="420" t="s">
        <v>2113</v>
      </c>
      <c r="D5035" s="421" t="s">
        <v>844</v>
      </c>
      <c r="E5035" s="422">
        <v>103.89999999999999</v>
      </c>
      <c r="F5035" s="422">
        <v>14.87</v>
      </c>
      <c r="G5035" s="422">
        <v>118.77</v>
      </c>
    </row>
    <row r="5036" spans="1:7" ht="60">
      <c r="A5036" s="536" t="s">
        <v>8055</v>
      </c>
      <c r="B5036" s="419">
        <v>92337</v>
      </c>
      <c r="C5036" s="420" t="s">
        <v>2114</v>
      </c>
      <c r="D5036" s="421" t="s">
        <v>844</v>
      </c>
      <c r="E5036" s="422">
        <v>138.69999999999999</v>
      </c>
      <c r="F5036" s="422">
        <v>16.8</v>
      </c>
      <c r="G5036" s="422">
        <v>155.5</v>
      </c>
    </row>
    <row r="5037" spans="1:7" ht="60">
      <c r="A5037" s="536" t="s">
        <v>8055</v>
      </c>
      <c r="B5037" s="419">
        <v>92687</v>
      </c>
      <c r="C5037" s="420" t="s">
        <v>1893</v>
      </c>
      <c r="D5037" s="421" t="s">
        <v>844</v>
      </c>
      <c r="E5037" s="422">
        <v>23.03</v>
      </c>
      <c r="F5037" s="422">
        <v>8.4</v>
      </c>
      <c r="G5037" s="422">
        <v>31.43</v>
      </c>
    </row>
    <row r="5038" spans="1:7" ht="60">
      <c r="A5038" s="536" t="s">
        <v>8055</v>
      </c>
      <c r="B5038" s="419">
        <v>92688</v>
      </c>
      <c r="C5038" s="420" t="s">
        <v>1894</v>
      </c>
      <c r="D5038" s="421" t="s">
        <v>844</v>
      </c>
      <c r="E5038" s="422">
        <v>30.489999999999995</v>
      </c>
      <c r="F5038" s="422">
        <v>14.42</v>
      </c>
      <c r="G5038" s="422">
        <v>44.91</v>
      </c>
    </row>
    <row r="5039" spans="1:7" ht="60">
      <c r="A5039" s="536" t="s">
        <v>8055</v>
      </c>
      <c r="B5039" s="419">
        <v>97536</v>
      </c>
      <c r="C5039" s="420" t="s">
        <v>1892</v>
      </c>
      <c r="D5039" s="421" t="s">
        <v>844</v>
      </c>
      <c r="E5039" s="422">
        <v>45.97</v>
      </c>
      <c r="F5039" s="422">
        <v>23.47</v>
      </c>
      <c r="G5039" s="422">
        <v>69.44</v>
      </c>
    </row>
    <row r="5040" spans="1:7" ht="60">
      <c r="A5040" s="536" t="s">
        <v>8055</v>
      </c>
      <c r="B5040" s="419">
        <v>97535</v>
      </c>
      <c r="C5040" s="420" t="s">
        <v>2023</v>
      </c>
      <c r="D5040" s="421" t="s">
        <v>844</v>
      </c>
      <c r="E5040" s="422">
        <v>42.11</v>
      </c>
      <c r="F5040" s="422">
        <v>12.63</v>
      </c>
      <c r="G5040" s="422">
        <v>54.74</v>
      </c>
    </row>
    <row r="5041" spans="1:7" ht="60">
      <c r="A5041" s="536" t="s">
        <v>8055</v>
      </c>
      <c r="B5041" s="419">
        <v>92652</v>
      </c>
      <c r="C5041" s="420" t="s">
        <v>2024</v>
      </c>
      <c r="D5041" s="421" t="s">
        <v>844</v>
      </c>
      <c r="E5041" s="422">
        <v>52.199999999999996</v>
      </c>
      <c r="F5041" s="422">
        <v>13.35</v>
      </c>
      <c r="G5041" s="422">
        <v>65.55</v>
      </c>
    </row>
    <row r="5042" spans="1:7" ht="60">
      <c r="A5042" s="536" t="s">
        <v>8055</v>
      </c>
      <c r="B5042" s="419">
        <v>92653</v>
      </c>
      <c r="C5042" s="420" t="s">
        <v>2025</v>
      </c>
      <c r="D5042" s="421" t="s">
        <v>844</v>
      </c>
      <c r="E5042" s="422">
        <v>60.15</v>
      </c>
      <c r="F5042" s="422">
        <v>14.18</v>
      </c>
      <c r="G5042" s="422">
        <v>74.33</v>
      </c>
    </row>
    <row r="5043" spans="1:7" ht="60">
      <c r="A5043" s="536" t="s">
        <v>8055</v>
      </c>
      <c r="B5043" s="419">
        <v>92654</v>
      </c>
      <c r="C5043" s="420" t="s">
        <v>2026</v>
      </c>
      <c r="D5043" s="421" t="s">
        <v>844</v>
      </c>
      <c r="E5043" s="422">
        <v>84.87</v>
      </c>
      <c r="F5043" s="422">
        <v>15.22</v>
      </c>
      <c r="G5043" s="422">
        <v>100.09</v>
      </c>
    </row>
    <row r="5044" spans="1:7" ht="60">
      <c r="A5044" s="536" t="s">
        <v>8055</v>
      </c>
      <c r="B5044" s="419">
        <v>92655</v>
      </c>
      <c r="C5044" s="420" t="s">
        <v>2027</v>
      </c>
      <c r="D5044" s="421" t="s">
        <v>844</v>
      </c>
      <c r="E5044" s="422">
        <v>104.58</v>
      </c>
      <c r="F5044" s="422">
        <v>16.760000000000002</v>
      </c>
      <c r="G5044" s="422">
        <v>121.34</v>
      </c>
    </row>
    <row r="5045" spans="1:7" ht="60">
      <c r="A5045" s="536" t="s">
        <v>8055</v>
      </c>
      <c r="B5045" s="419">
        <v>92656</v>
      </c>
      <c r="C5045" s="420" t="s">
        <v>2028</v>
      </c>
      <c r="D5045" s="421" t="s">
        <v>844</v>
      </c>
      <c r="E5045" s="422">
        <v>139.21</v>
      </c>
      <c r="F5045" s="422">
        <v>18.260000000000002</v>
      </c>
      <c r="G5045" s="422">
        <v>157.47</v>
      </c>
    </row>
    <row r="5046" spans="1:7" ht="60">
      <c r="A5046" s="536" t="s">
        <v>8055</v>
      </c>
      <c r="B5046" s="419">
        <v>101918</v>
      </c>
      <c r="C5046" s="420" t="s">
        <v>2118</v>
      </c>
      <c r="D5046" s="421" t="s">
        <v>844</v>
      </c>
      <c r="E5046" s="422">
        <v>193.52</v>
      </c>
      <c r="F5046" s="422">
        <v>30.2</v>
      </c>
      <c r="G5046" s="422">
        <v>223.72</v>
      </c>
    </row>
    <row r="5047" spans="1:7" ht="60">
      <c r="A5047" s="536" t="s">
        <v>8055</v>
      </c>
      <c r="B5047" s="419">
        <v>101927</v>
      </c>
      <c r="C5047" s="420" t="s">
        <v>1933</v>
      </c>
      <c r="D5047" s="421" t="s">
        <v>844</v>
      </c>
      <c r="E5047" s="422">
        <v>188.31</v>
      </c>
      <c r="F5047" s="422">
        <v>15.48</v>
      </c>
      <c r="G5047" s="422">
        <v>203.79</v>
      </c>
    </row>
    <row r="5048" spans="1:7" ht="60">
      <c r="A5048" s="536" t="s">
        <v>8055</v>
      </c>
      <c r="B5048" s="419">
        <v>97498</v>
      </c>
      <c r="C5048" s="420" t="s">
        <v>1927</v>
      </c>
      <c r="D5048" s="421" t="s">
        <v>844</v>
      </c>
      <c r="E5048" s="422">
        <v>40.44</v>
      </c>
      <c r="F5048" s="422">
        <v>7.91</v>
      </c>
      <c r="G5048" s="422">
        <v>48.35</v>
      </c>
    </row>
    <row r="5049" spans="1:7" ht="60">
      <c r="A5049" s="536" t="s">
        <v>8055</v>
      </c>
      <c r="B5049" s="419">
        <v>92364</v>
      </c>
      <c r="C5049" s="420" t="s">
        <v>1928</v>
      </c>
      <c r="D5049" s="421" t="s">
        <v>844</v>
      </c>
      <c r="E5049" s="422">
        <v>50.519999999999996</v>
      </c>
      <c r="F5049" s="422">
        <v>8.64</v>
      </c>
      <c r="G5049" s="422">
        <v>59.16</v>
      </c>
    </row>
    <row r="5050" spans="1:7" ht="60">
      <c r="A5050" s="536" t="s">
        <v>8055</v>
      </c>
      <c r="B5050" s="419">
        <v>92365</v>
      </c>
      <c r="C5050" s="420" t="s">
        <v>1929</v>
      </c>
      <c r="D5050" s="421" t="s">
        <v>844</v>
      </c>
      <c r="E5050" s="422">
        <v>58.45</v>
      </c>
      <c r="F5050" s="422">
        <v>9.42</v>
      </c>
      <c r="G5050" s="422">
        <v>67.87</v>
      </c>
    </row>
    <row r="5051" spans="1:7" ht="60">
      <c r="A5051" s="536" t="s">
        <v>8055</v>
      </c>
      <c r="B5051" s="419">
        <v>92341</v>
      </c>
      <c r="C5051" s="420" t="s">
        <v>2115</v>
      </c>
      <c r="D5051" s="421" t="s">
        <v>844</v>
      </c>
      <c r="E5051" s="422">
        <v>87.710000000000008</v>
      </c>
      <c r="F5051" s="422">
        <v>23.24</v>
      </c>
      <c r="G5051" s="422">
        <v>110.95</v>
      </c>
    </row>
    <row r="5052" spans="1:7" ht="60">
      <c r="A5052" s="536" t="s">
        <v>8055</v>
      </c>
      <c r="B5052" s="419">
        <v>92366</v>
      </c>
      <c r="C5052" s="420" t="s">
        <v>1930</v>
      </c>
      <c r="D5052" s="421" t="s">
        <v>844</v>
      </c>
      <c r="E5052" s="422">
        <v>83.18</v>
      </c>
      <c r="F5052" s="422">
        <v>10.44</v>
      </c>
      <c r="G5052" s="422">
        <v>93.62</v>
      </c>
    </row>
    <row r="5053" spans="1:7" ht="60">
      <c r="A5053" s="536" t="s">
        <v>8055</v>
      </c>
      <c r="B5053" s="419">
        <v>92342</v>
      </c>
      <c r="C5053" s="420" t="s">
        <v>2116</v>
      </c>
      <c r="D5053" s="421" t="s">
        <v>844</v>
      </c>
      <c r="E5053" s="422">
        <v>107.59</v>
      </c>
      <c r="F5053" s="422">
        <v>25.28</v>
      </c>
      <c r="G5053" s="422">
        <v>132.87</v>
      </c>
    </row>
    <row r="5054" spans="1:7" ht="60">
      <c r="A5054" s="536" t="s">
        <v>8055</v>
      </c>
      <c r="B5054" s="419">
        <v>92367</v>
      </c>
      <c r="C5054" s="420" t="s">
        <v>1931</v>
      </c>
      <c r="D5054" s="421" t="s">
        <v>844</v>
      </c>
      <c r="E5054" s="422">
        <v>102.86</v>
      </c>
      <c r="F5054" s="422">
        <v>11.9</v>
      </c>
      <c r="G5054" s="422">
        <v>114.76</v>
      </c>
    </row>
    <row r="5055" spans="1:7" ht="60">
      <c r="A5055" s="536" t="s">
        <v>8055</v>
      </c>
      <c r="B5055" s="419">
        <v>92343</v>
      </c>
      <c r="C5055" s="420" t="s">
        <v>2117</v>
      </c>
      <c r="D5055" s="421" t="s">
        <v>844</v>
      </c>
      <c r="E5055" s="422">
        <v>142.41</v>
      </c>
      <c r="F5055" s="422">
        <v>27.32</v>
      </c>
      <c r="G5055" s="422">
        <v>169.73</v>
      </c>
    </row>
    <row r="5056" spans="1:7" ht="60">
      <c r="A5056" s="536" t="s">
        <v>8055</v>
      </c>
      <c r="B5056" s="419">
        <v>92368</v>
      </c>
      <c r="C5056" s="420" t="s">
        <v>1932</v>
      </c>
      <c r="D5056" s="421" t="s">
        <v>844</v>
      </c>
      <c r="E5056" s="422">
        <v>137.47999999999999</v>
      </c>
      <c r="F5056" s="422">
        <v>13.41</v>
      </c>
      <c r="G5056" s="422">
        <v>150.88999999999999</v>
      </c>
    </row>
    <row r="5057" spans="1:7" ht="60">
      <c r="A5057" s="536" t="s">
        <v>8055</v>
      </c>
      <c r="B5057" s="419">
        <v>92689</v>
      </c>
      <c r="C5057" s="420" t="s">
        <v>1876</v>
      </c>
      <c r="D5057" s="421" t="s">
        <v>844</v>
      </c>
      <c r="E5057" s="422">
        <v>40.86</v>
      </c>
      <c r="F5057" s="422">
        <v>8.68</v>
      </c>
      <c r="G5057" s="422">
        <v>49.54</v>
      </c>
    </row>
    <row r="5058" spans="1:7" ht="60">
      <c r="A5058" s="536" t="s">
        <v>8055</v>
      </c>
      <c r="B5058" s="419">
        <v>92690</v>
      </c>
      <c r="C5058" s="420" t="s">
        <v>1877</v>
      </c>
      <c r="D5058" s="421" t="s">
        <v>844</v>
      </c>
      <c r="E5058" s="422">
        <v>56.86</v>
      </c>
      <c r="F5058" s="422">
        <v>14.95</v>
      </c>
      <c r="G5058" s="422">
        <v>71.81</v>
      </c>
    </row>
    <row r="5059" spans="1:7" ht="60">
      <c r="A5059" s="536" t="s">
        <v>8055</v>
      </c>
      <c r="B5059" s="419">
        <v>92691</v>
      </c>
      <c r="C5059" s="420" t="s">
        <v>1870</v>
      </c>
      <c r="D5059" s="421" t="s">
        <v>844</v>
      </c>
      <c r="E5059" s="422">
        <v>68.42</v>
      </c>
      <c r="F5059" s="422">
        <v>29.16</v>
      </c>
      <c r="G5059" s="422">
        <v>97.58</v>
      </c>
    </row>
    <row r="5060" spans="1:7" ht="60">
      <c r="A5060" s="536" t="s">
        <v>8055</v>
      </c>
      <c r="B5060" s="419">
        <v>92359</v>
      </c>
      <c r="C5060" s="420" t="s">
        <v>1923</v>
      </c>
      <c r="D5060" s="421" t="s">
        <v>844</v>
      </c>
      <c r="E5060" s="422">
        <v>59.300000000000004</v>
      </c>
      <c r="F5060" s="422">
        <v>3.79</v>
      </c>
      <c r="G5060" s="422">
        <v>63.09</v>
      </c>
    </row>
    <row r="5061" spans="1:7" ht="60">
      <c r="A5061" s="536" t="s">
        <v>8055</v>
      </c>
      <c r="B5061" s="419">
        <v>92645</v>
      </c>
      <c r="C5061" s="420" t="s">
        <v>1925</v>
      </c>
      <c r="D5061" s="421" t="s">
        <v>844</v>
      </c>
      <c r="E5061" s="422">
        <v>60.670000000000009</v>
      </c>
      <c r="F5061" s="422">
        <v>7.62</v>
      </c>
      <c r="G5061" s="422">
        <v>68.290000000000006</v>
      </c>
    </row>
    <row r="5062" spans="1:7" ht="60">
      <c r="A5062" s="536" t="s">
        <v>8055</v>
      </c>
      <c r="B5062" s="419">
        <v>92360</v>
      </c>
      <c r="C5062" s="420" t="s">
        <v>1924</v>
      </c>
      <c r="D5062" s="421" t="s">
        <v>844</v>
      </c>
      <c r="E5062" s="422">
        <v>79.39</v>
      </c>
      <c r="F5062" s="422">
        <v>4.87</v>
      </c>
      <c r="G5062" s="422">
        <v>84.26</v>
      </c>
    </row>
    <row r="5063" spans="1:7" ht="60">
      <c r="A5063" s="536" t="s">
        <v>8055</v>
      </c>
      <c r="B5063" s="419">
        <v>92646</v>
      </c>
      <c r="C5063" s="420" t="s">
        <v>1926</v>
      </c>
      <c r="D5063" s="421" t="s">
        <v>844</v>
      </c>
      <c r="E5063" s="422">
        <v>80.75</v>
      </c>
      <c r="F5063" s="422">
        <v>8.69</v>
      </c>
      <c r="G5063" s="422">
        <v>89.44</v>
      </c>
    </row>
    <row r="5064" spans="1:7" ht="60">
      <c r="A5064" s="536" t="s">
        <v>8055</v>
      </c>
      <c r="B5064" s="419">
        <v>95697</v>
      </c>
      <c r="C5064" s="420" t="s">
        <v>1920</v>
      </c>
      <c r="D5064" s="421" t="s">
        <v>844</v>
      </c>
      <c r="E5064" s="422">
        <v>86.78</v>
      </c>
      <c r="F5064" s="422">
        <v>6.1</v>
      </c>
      <c r="G5064" s="422">
        <v>92.88</v>
      </c>
    </row>
    <row r="5065" spans="1:7" ht="60">
      <c r="A5065" s="536" t="s">
        <v>8055</v>
      </c>
      <c r="B5065" s="419">
        <v>92648</v>
      </c>
      <c r="C5065" s="420" t="s">
        <v>1873</v>
      </c>
      <c r="D5065" s="421" t="s">
        <v>844</v>
      </c>
      <c r="E5065" s="422">
        <v>88.17</v>
      </c>
      <c r="F5065" s="422">
        <v>9.91</v>
      </c>
      <c r="G5065" s="422">
        <v>98.08</v>
      </c>
    </row>
    <row r="5066" spans="1:7" ht="60">
      <c r="A5066" s="536" t="s">
        <v>8055</v>
      </c>
      <c r="B5066" s="419">
        <v>92338</v>
      </c>
      <c r="C5066" s="420" t="s">
        <v>1871</v>
      </c>
      <c r="D5066" s="421" t="s">
        <v>844</v>
      </c>
      <c r="E5066" s="422">
        <v>114.19000000000001</v>
      </c>
      <c r="F5066" s="422">
        <v>28.86</v>
      </c>
      <c r="G5066" s="422">
        <v>143.05000000000001</v>
      </c>
    </row>
    <row r="5067" spans="1:7" ht="60">
      <c r="A5067" s="536" t="s">
        <v>8055</v>
      </c>
      <c r="B5067" s="419">
        <v>92361</v>
      </c>
      <c r="C5067" s="420" t="s">
        <v>1921</v>
      </c>
      <c r="D5067" s="421" t="s">
        <v>844</v>
      </c>
      <c r="E5067" s="422">
        <v>106.56</v>
      </c>
      <c r="F5067" s="422">
        <v>7.61</v>
      </c>
      <c r="G5067" s="422">
        <v>114.17</v>
      </c>
    </row>
    <row r="5068" spans="1:7" ht="60">
      <c r="A5068" s="536" t="s">
        <v>8055</v>
      </c>
      <c r="B5068" s="419">
        <v>92649</v>
      </c>
      <c r="C5068" s="420" t="s">
        <v>1874</v>
      </c>
      <c r="D5068" s="421" t="s">
        <v>844</v>
      </c>
      <c r="E5068" s="422">
        <v>107.92</v>
      </c>
      <c r="F5068" s="422">
        <v>11.44</v>
      </c>
      <c r="G5068" s="422">
        <v>119.36</v>
      </c>
    </row>
    <row r="5069" spans="1:7" ht="60">
      <c r="A5069" s="536" t="s">
        <v>8055</v>
      </c>
      <c r="B5069" s="419">
        <v>92339</v>
      </c>
      <c r="C5069" s="420" t="s">
        <v>1872</v>
      </c>
      <c r="D5069" s="421" t="s">
        <v>844</v>
      </c>
      <c r="E5069" s="422">
        <v>179.71</v>
      </c>
      <c r="F5069" s="422">
        <v>31.98</v>
      </c>
      <c r="G5069" s="422">
        <v>211.69</v>
      </c>
    </row>
    <row r="5070" spans="1:7" ht="60">
      <c r="A5070" s="536" t="s">
        <v>8055</v>
      </c>
      <c r="B5070" s="419">
        <v>92362</v>
      </c>
      <c r="C5070" s="420" t="s">
        <v>1922</v>
      </c>
      <c r="D5070" s="421" t="s">
        <v>844</v>
      </c>
      <c r="E5070" s="422">
        <v>171.76</v>
      </c>
      <c r="F5070" s="422">
        <v>9.91</v>
      </c>
      <c r="G5070" s="422">
        <v>181.67</v>
      </c>
    </row>
    <row r="5071" spans="1:7" ht="60">
      <c r="A5071" s="536" t="s">
        <v>8055</v>
      </c>
      <c r="B5071" s="419">
        <v>92650</v>
      </c>
      <c r="C5071" s="420" t="s">
        <v>1875</v>
      </c>
      <c r="D5071" s="421" t="s">
        <v>844</v>
      </c>
      <c r="E5071" s="422">
        <v>173.13000000000002</v>
      </c>
      <c r="F5071" s="422">
        <v>13.73</v>
      </c>
      <c r="G5071" s="422">
        <v>186.86</v>
      </c>
    </row>
    <row r="5072" spans="1:7" ht="60">
      <c r="A5072" s="536" t="s">
        <v>8055</v>
      </c>
      <c r="B5072" s="419">
        <v>97439</v>
      </c>
      <c r="C5072" s="420" t="s">
        <v>2136</v>
      </c>
      <c r="D5072" s="421" t="s">
        <v>843</v>
      </c>
      <c r="E5072" s="422">
        <v>106.29</v>
      </c>
      <c r="F5072" s="422">
        <v>34.799999999999997</v>
      </c>
      <c r="G5072" s="422">
        <v>141.09</v>
      </c>
    </row>
    <row r="5073" spans="1:7" ht="60">
      <c r="A5073" s="536" t="s">
        <v>8055</v>
      </c>
      <c r="B5073" s="419">
        <v>97440</v>
      </c>
      <c r="C5073" s="420" t="s">
        <v>2137</v>
      </c>
      <c r="D5073" s="421" t="s">
        <v>843</v>
      </c>
      <c r="E5073" s="422">
        <v>128.31</v>
      </c>
      <c r="F5073" s="422">
        <v>40.11</v>
      </c>
      <c r="G5073" s="422">
        <v>168.42</v>
      </c>
    </row>
    <row r="5074" spans="1:7" ht="60">
      <c r="A5074" s="536" t="s">
        <v>8055</v>
      </c>
      <c r="B5074" s="419">
        <v>97442</v>
      </c>
      <c r="C5074" s="420" t="s">
        <v>2138</v>
      </c>
      <c r="D5074" s="421" t="s">
        <v>843</v>
      </c>
      <c r="E5074" s="422">
        <v>141.06</v>
      </c>
      <c r="F5074" s="422">
        <v>45.4</v>
      </c>
      <c r="G5074" s="422">
        <v>186.46</v>
      </c>
    </row>
    <row r="5075" spans="1:7" ht="60">
      <c r="A5075" s="536" t="s">
        <v>8055</v>
      </c>
      <c r="B5075" s="419">
        <v>97552</v>
      </c>
      <c r="C5075" s="420" t="s">
        <v>1889</v>
      </c>
      <c r="D5075" s="421" t="s">
        <v>843</v>
      </c>
      <c r="E5075" s="422">
        <v>37.58</v>
      </c>
      <c r="F5075" s="422">
        <v>17.46</v>
      </c>
      <c r="G5075" s="422">
        <v>55.04</v>
      </c>
    </row>
    <row r="5076" spans="1:7" ht="60">
      <c r="A5076" s="536" t="s">
        <v>8055</v>
      </c>
      <c r="B5076" s="419">
        <v>97553</v>
      </c>
      <c r="C5076" s="420" t="s">
        <v>1890</v>
      </c>
      <c r="D5076" s="421" t="s">
        <v>843</v>
      </c>
      <c r="E5076" s="422">
        <v>51.050000000000004</v>
      </c>
      <c r="F5076" s="422">
        <v>29.93</v>
      </c>
      <c r="G5076" s="422">
        <v>80.98</v>
      </c>
    </row>
    <row r="5077" spans="1:7" ht="60">
      <c r="A5077" s="536" t="s">
        <v>8055</v>
      </c>
      <c r="B5077" s="419">
        <v>97554</v>
      </c>
      <c r="C5077" s="420" t="s">
        <v>1891</v>
      </c>
      <c r="D5077" s="421" t="s">
        <v>843</v>
      </c>
      <c r="E5077" s="422">
        <v>84.18</v>
      </c>
      <c r="F5077" s="422">
        <v>58.28</v>
      </c>
      <c r="G5077" s="422">
        <v>142.46</v>
      </c>
    </row>
    <row r="5078" spans="1:7" ht="60">
      <c r="A5078" s="536" t="s">
        <v>8055</v>
      </c>
      <c r="B5078" s="419">
        <v>97491</v>
      </c>
      <c r="C5078" s="420" t="s">
        <v>2017</v>
      </c>
      <c r="D5078" s="421" t="s">
        <v>843</v>
      </c>
      <c r="E5078" s="422">
        <v>71.44</v>
      </c>
      <c r="F5078" s="422">
        <v>22.83</v>
      </c>
      <c r="G5078" s="422">
        <v>94.27</v>
      </c>
    </row>
    <row r="5079" spans="1:7" ht="60">
      <c r="A5079" s="536" t="s">
        <v>8055</v>
      </c>
      <c r="B5079" s="419">
        <v>97529</v>
      </c>
      <c r="C5079" s="420" t="s">
        <v>2105</v>
      </c>
      <c r="D5079" s="421" t="s">
        <v>843</v>
      </c>
      <c r="E5079" s="422">
        <v>69.61999999999999</v>
      </c>
      <c r="F5079" s="422">
        <v>17.7</v>
      </c>
      <c r="G5079" s="422">
        <v>87.32</v>
      </c>
    </row>
    <row r="5080" spans="1:7" ht="60">
      <c r="A5080" s="536" t="s">
        <v>8055</v>
      </c>
      <c r="B5080" s="419">
        <v>97492</v>
      </c>
      <c r="C5080" s="420" t="s">
        <v>2018</v>
      </c>
      <c r="D5080" s="421" t="s">
        <v>843</v>
      </c>
      <c r="E5080" s="422">
        <v>107.52</v>
      </c>
      <c r="F5080" s="422">
        <v>29.3</v>
      </c>
      <c r="G5080" s="422">
        <v>136.82</v>
      </c>
    </row>
    <row r="5081" spans="1:7" ht="60">
      <c r="A5081" s="536" t="s">
        <v>8055</v>
      </c>
      <c r="B5081" s="419">
        <v>97530</v>
      </c>
      <c r="C5081" s="420" t="s">
        <v>2106</v>
      </c>
      <c r="D5081" s="421" t="s">
        <v>843</v>
      </c>
      <c r="E5081" s="422">
        <v>104.21</v>
      </c>
      <c r="F5081" s="422">
        <v>20.14</v>
      </c>
      <c r="G5081" s="422">
        <v>124.35</v>
      </c>
    </row>
    <row r="5082" spans="1:7" ht="60">
      <c r="A5082" s="536" t="s">
        <v>8055</v>
      </c>
      <c r="B5082" s="419">
        <v>97493</v>
      </c>
      <c r="C5082" s="420" t="s">
        <v>2019</v>
      </c>
      <c r="D5082" s="421" t="s">
        <v>843</v>
      </c>
      <c r="E5082" s="422">
        <v>139.38999999999999</v>
      </c>
      <c r="F5082" s="422">
        <v>36.64</v>
      </c>
      <c r="G5082" s="422">
        <v>176.03</v>
      </c>
    </row>
    <row r="5083" spans="1:7" ht="60">
      <c r="A5083" s="536" t="s">
        <v>8055</v>
      </c>
      <c r="B5083" s="419">
        <v>97531</v>
      </c>
      <c r="C5083" s="420" t="s">
        <v>2107</v>
      </c>
      <c r="D5083" s="421" t="s">
        <v>843</v>
      </c>
      <c r="E5083" s="422">
        <v>134.47</v>
      </c>
      <c r="F5083" s="422">
        <v>22.96</v>
      </c>
      <c r="G5083" s="422">
        <v>157.43</v>
      </c>
    </row>
    <row r="5084" spans="1:7" ht="60">
      <c r="A5084" s="536" t="s">
        <v>8055</v>
      </c>
      <c r="B5084" s="419">
        <v>97458</v>
      </c>
      <c r="C5084" s="420" t="s">
        <v>2151</v>
      </c>
      <c r="D5084" s="421" t="s">
        <v>843</v>
      </c>
      <c r="E5084" s="422">
        <v>234.90999999999997</v>
      </c>
      <c r="F5084" s="422">
        <v>78.040000000000006</v>
      </c>
      <c r="G5084" s="422">
        <v>312.95</v>
      </c>
    </row>
    <row r="5085" spans="1:7" ht="60">
      <c r="A5085" s="536" t="s">
        <v>8055</v>
      </c>
      <c r="B5085" s="419">
        <v>97494</v>
      </c>
      <c r="C5085" s="420" t="s">
        <v>2020</v>
      </c>
      <c r="D5085" s="421" t="s">
        <v>843</v>
      </c>
      <c r="E5085" s="422">
        <v>223.29000000000002</v>
      </c>
      <c r="F5085" s="422">
        <v>45.83</v>
      </c>
      <c r="G5085" s="422">
        <v>269.12</v>
      </c>
    </row>
    <row r="5086" spans="1:7" ht="60">
      <c r="A5086" s="536" t="s">
        <v>8055</v>
      </c>
      <c r="B5086" s="419">
        <v>97532</v>
      </c>
      <c r="C5086" s="420" t="s">
        <v>2108</v>
      </c>
      <c r="D5086" s="421" t="s">
        <v>843</v>
      </c>
      <c r="E5086" s="422">
        <v>216.37</v>
      </c>
      <c r="F5086" s="422">
        <v>26.57</v>
      </c>
      <c r="G5086" s="422">
        <v>242.94</v>
      </c>
    </row>
    <row r="5087" spans="1:7" ht="60">
      <c r="A5087" s="536" t="s">
        <v>8055</v>
      </c>
      <c r="B5087" s="419">
        <v>97459</v>
      </c>
      <c r="C5087" s="420" t="s">
        <v>2152</v>
      </c>
      <c r="D5087" s="421" t="s">
        <v>843</v>
      </c>
      <c r="E5087" s="422">
        <v>434.37</v>
      </c>
      <c r="F5087" s="422">
        <v>86.39</v>
      </c>
      <c r="G5087" s="422">
        <v>520.76</v>
      </c>
    </row>
    <row r="5088" spans="1:7" ht="60">
      <c r="A5088" s="536" t="s">
        <v>8055</v>
      </c>
      <c r="B5088" s="419">
        <v>97495</v>
      </c>
      <c r="C5088" s="420" t="s">
        <v>2021</v>
      </c>
      <c r="D5088" s="421" t="s">
        <v>843</v>
      </c>
      <c r="E5088" s="422">
        <v>424.78000000000003</v>
      </c>
      <c r="F5088" s="422">
        <v>59.63</v>
      </c>
      <c r="G5088" s="422">
        <v>484.41</v>
      </c>
    </row>
    <row r="5089" spans="1:7" ht="60">
      <c r="A5089" s="536" t="s">
        <v>8055</v>
      </c>
      <c r="B5089" s="419">
        <v>97533</v>
      </c>
      <c r="C5089" s="420" t="s">
        <v>2109</v>
      </c>
      <c r="D5089" s="421" t="s">
        <v>843</v>
      </c>
      <c r="E5089" s="422">
        <v>416.26</v>
      </c>
      <c r="F5089" s="422">
        <v>35.94</v>
      </c>
      <c r="G5089" s="422">
        <v>452.2</v>
      </c>
    </row>
    <row r="5090" spans="1:7" ht="60">
      <c r="A5090" s="536" t="s">
        <v>8055</v>
      </c>
      <c r="B5090" s="419">
        <v>97460</v>
      </c>
      <c r="C5090" s="420" t="s">
        <v>2153</v>
      </c>
      <c r="D5090" s="421" t="s">
        <v>843</v>
      </c>
      <c r="E5090" s="422">
        <v>692.65</v>
      </c>
      <c r="F5090" s="422">
        <v>94.71</v>
      </c>
      <c r="G5090" s="422">
        <v>787.36</v>
      </c>
    </row>
    <row r="5091" spans="1:7" ht="60">
      <c r="A5091" s="536" t="s">
        <v>8055</v>
      </c>
      <c r="B5091" s="419">
        <v>97496</v>
      </c>
      <c r="C5091" s="420" t="s">
        <v>2022</v>
      </c>
      <c r="D5091" s="421" t="s">
        <v>843</v>
      </c>
      <c r="E5091" s="422">
        <v>684.99</v>
      </c>
      <c r="F5091" s="422">
        <v>73.489999999999995</v>
      </c>
      <c r="G5091" s="422">
        <v>758.48</v>
      </c>
    </row>
    <row r="5092" spans="1:7" ht="60">
      <c r="A5092" s="536" t="s">
        <v>8055</v>
      </c>
      <c r="B5092" s="419">
        <v>97534</v>
      </c>
      <c r="C5092" s="420" t="s">
        <v>2110</v>
      </c>
      <c r="D5092" s="421" t="s">
        <v>843</v>
      </c>
      <c r="E5092" s="422">
        <v>671.99</v>
      </c>
      <c r="F5092" s="422">
        <v>37.15</v>
      </c>
      <c r="G5092" s="422">
        <v>709.14</v>
      </c>
    </row>
    <row r="5093" spans="1:7" ht="60">
      <c r="A5093" s="536" t="s">
        <v>8055</v>
      </c>
      <c r="B5093" s="419">
        <v>101926</v>
      </c>
      <c r="C5093" s="420" t="s">
        <v>2126</v>
      </c>
      <c r="D5093" s="421" t="s">
        <v>843</v>
      </c>
      <c r="E5093" s="422">
        <v>378.13</v>
      </c>
      <c r="F5093" s="422">
        <v>81.540000000000006</v>
      </c>
      <c r="G5093" s="422">
        <v>459.67</v>
      </c>
    </row>
    <row r="5094" spans="1:7" ht="60">
      <c r="A5094" s="536" t="s">
        <v>8055</v>
      </c>
      <c r="B5094" s="419">
        <v>101935</v>
      </c>
      <c r="C5094" s="420" t="s">
        <v>1986</v>
      </c>
      <c r="D5094" s="421" t="s">
        <v>843</v>
      </c>
      <c r="E5094" s="422">
        <v>382.09000000000003</v>
      </c>
      <c r="F5094" s="422">
        <v>92.85</v>
      </c>
      <c r="G5094" s="422">
        <v>474.94</v>
      </c>
    </row>
    <row r="5095" spans="1:7" ht="60">
      <c r="A5095" s="536" t="s">
        <v>8055</v>
      </c>
      <c r="B5095" s="419">
        <v>92704</v>
      </c>
      <c r="C5095" s="420" t="s">
        <v>1902</v>
      </c>
      <c r="D5095" s="421" t="s">
        <v>843</v>
      </c>
      <c r="E5095" s="422">
        <v>16.88</v>
      </c>
      <c r="F5095" s="422">
        <v>16.8</v>
      </c>
      <c r="G5095" s="422">
        <v>33.68</v>
      </c>
    </row>
    <row r="5096" spans="1:7" ht="60">
      <c r="A5096" s="536" t="s">
        <v>8055</v>
      </c>
      <c r="B5096" s="419">
        <v>92705</v>
      </c>
      <c r="C5096" s="420" t="s">
        <v>1903</v>
      </c>
      <c r="D5096" s="421" t="s">
        <v>843</v>
      </c>
      <c r="E5096" s="422">
        <v>25.67</v>
      </c>
      <c r="F5096" s="422">
        <v>28.83</v>
      </c>
      <c r="G5096" s="422">
        <v>54.5</v>
      </c>
    </row>
    <row r="5097" spans="1:7" ht="60">
      <c r="A5097" s="536" t="s">
        <v>8055</v>
      </c>
      <c r="B5097" s="419">
        <v>92706</v>
      </c>
      <c r="C5097" s="420" t="s">
        <v>1904</v>
      </c>
      <c r="D5097" s="421" t="s">
        <v>843</v>
      </c>
      <c r="E5097" s="422">
        <v>41.350000000000009</v>
      </c>
      <c r="F5097" s="422">
        <v>46.91</v>
      </c>
      <c r="G5097" s="422">
        <v>88.26</v>
      </c>
    </row>
    <row r="5098" spans="1:7" ht="60">
      <c r="A5098" s="536" t="s">
        <v>8055</v>
      </c>
      <c r="B5098" s="419">
        <v>92637</v>
      </c>
      <c r="C5098" s="420" t="s">
        <v>1980</v>
      </c>
      <c r="D5098" s="421" t="s">
        <v>843</v>
      </c>
      <c r="E5098" s="422">
        <v>41.61</v>
      </c>
      <c r="F5098" s="422">
        <v>47.64</v>
      </c>
      <c r="G5098" s="422">
        <v>89.25</v>
      </c>
    </row>
    <row r="5099" spans="1:7" ht="60">
      <c r="A5099" s="536" t="s">
        <v>8055</v>
      </c>
      <c r="B5099" s="419">
        <v>92681</v>
      </c>
      <c r="C5099" s="420" t="s">
        <v>2054</v>
      </c>
      <c r="D5099" s="421" t="s">
        <v>843</v>
      </c>
      <c r="E5099" s="422">
        <v>35.06</v>
      </c>
      <c r="F5099" s="422">
        <v>29.22</v>
      </c>
      <c r="G5099" s="422">
        <v>64.28</v>
      </c>
    </row>
    <row r="5100" spans="1:7" ht="60">
      <c r="A5100" s="536" t="s">
        <v>8055</v>
      </c>
      <c r="B5100" s="419">
        <v>92638</v>
      </c>
      <c r="C5100" s="420" t="s">
        <v>1981</v>
      </c>
      <c r="D5100" s="421" t="s">
        <v>843</v>
      </c>
      <c r="E5100" s="422">
        <v>56.019999999999996</v>
      </c>
      <c r="F5100" s="422">
        <v>51.83</v>
      </c>
      <c r="G5100" s="422">
        <v>107.85</v>
      </c>
    </row>
    <row r="5101" spans="1:7" ht="60">
      <c r="A5101" s="536" t="s">
        <v>8055</v>
      </c>
      <c r="B5101" s="419">
        <v>92682</v>
      </c>
      <c r="C5101" s="420" t="s">
        <v>2055</v>
      </c>
      <c r="D5101" s="421" t="s">
        <v>843</v>
      </c>
      <c r="E5101" s="422">
        <v>48.59</v>
      </c>
      <c r="F5101" s="422">
        <v>30.86</v>
      </c>
      <c r="G5101" s="422">
        <v>79.45</v>
      </c>
    </row>
    <row r="5102" spans="1:7" ht="60">
      <c r="A5102" s="536" t="s">
        <v>8055</v>
      </c>
      <c r="B5102" s="419">
        <v>92639</v>
      </c>
      <c r="C5102" s="420" t="s">
        <v>1982</v>
      </c>
      <c r="D5102" s="421" t="s">
        <v>843</v>
      </c>
      <c r="E5102" s="422">
        <v>67.7</v>
      </c>
      <c r="F5102" s="422">
        <v>56.58</v>
      </c>
      <c r="G5102" s="422">
        <v>124.28</v>
      </c>
    </row>
    <row r="5103" spans="1:7" ht="60">
      <c r="A5103" s="536" t="s">
        <v>8055</v>
      </c>
      <c r="B5103" s="419">
        <v>92683</v>
      </c>
      <c r="C5103" s="420" t="s">
        <v>2056</v>
      </c>
      <c r="D5103" s="421" t="s">
        <v>843</v>
      </c>
      <c r="E5103" s="422">
        <v>59.25</v>
      </c>
      <c r="F5103" s="422">
        <v>32.81</v>
      </c>
      <c r="G5103" s="422">
        <v>92.06</v>
      </c>
    </row>
    <row r="5104" spans="1:7" ht="60">
      <c r="A5104" s="536" t="s">
        <v>8055</v>
      </c>
      <c r="B5104" s="419">
        <v>92640</v>
      </c>
      <c r="C5104" s="420" t="s">
        <v>1983</v>
      </c>
      <c r="D5104" s="421" t="s">
        <v>843</v>
      </c>
      <c r="E5104" s="422">
        <v>97.320000000000007</v>
      </c>
      <c r="F5104" s="422">
        <v>62.58</v>
      </c>
      <c r="G5104" s="422">
        <v>159.9</v>
      </c>
    </row>
    <row r="5105" spans="1:7" ht="60">
      <c r="A5105" s="536" t="s">
        <v>8055</v>
      </c>
      <c r="B5105" s="419">
        <v>92684</v>
      </c>
      <c r="C5105" s="420" t="s">
        <v>2057</v>
      </c>
      <c r="D5105" s="421" t="s">
        <v>843</v>
      </c>
      <c r="E5105" s="422">
        <v>87.61</v>
      </c>
      <c r="F5105" s="422">
        <v>35.19</v>
      </c>
      <c r="G5105" s="422">
        <v>122.8</v>
      </c>
    </row>
    <row r="5106" spans="1:7" ht="60">
      <c r="A5106" s="536" t="s">
        <v>8055</v>
      </c>
      <c r="B5106" s="419">
        <v>92642</v>
      </c>
      <c r="C5106" s="420" t="s">
        <v>1984</v>
      </c>
      <c r="D5106" s="421" t="s">
        <v>843</v>
      </c>
      <c r="E5106" s="422">
        <v>167.31</v>
      </c>
      <c r="F5106" s="422">
        <v>71.53</v>
      </c>
      <c r="G5106" s="422">
        <v>238.84</v>
      </c>
    </row>
    <row r="5107" spans="1:7" ht="60">
      <c r="A5107" s="536" t="s">
        <v>8055</v>
      </c>
      <c r="B5107" s="419">
        <v>92685</v>
      </c>
      <c r="C5107" s="420" t="s">
        <v>2058</v>
      </c>
      <c r="D5107" s="421" t="s">
        <v>843</v>
      </c>
      <c r="E5107" s="422">
        <v>155.70000000000002</v>
      </c>
      <c r="F5107" s="422">
        <v>38.729999999999997</v>
      </c>
      <c r="G5107" s="422">
        <v>194.43</v>
      </c>
    </row>
    <row r="5108" spans="1:7" ht="60">
      <c r="A5108" s="536" t="s">
        <v>8055</v>
      </c>
      <c r="B5108" s="419">
        <v>92644</v>
      </c>
      <c r="C5108" s="420" t="s">
        <v>1985</v>
      </c>
      <c r="D5108" s="421" t="s">
        <v>843</v>
      </c>
      <c r="E5108" s="422">
        <v>218.47000000000003</v>
      </c>
      <c r="F5108" s="422">
        <v>80.510000000000005</v>
      </c>
      <c r="G5108" s="422">
        <v>298.98</v>
      </c>
    </row>
    <row r="5109" spans="1:7" ht="60">
      <c r="A5109" s="536" t="s">
        <v>8055</v>
      </c>
      <c r="B5109" s="419">
        <v>92686</v>
      </c>
      <c r="C5109" s="420" t="s">
        <v>2059</v>
      </c>
      <c r="D5109" s="421" t="s">
        <v>843</v>
      </c>
      <c r="E5109" s="422">
        <v>204.9</v>
      </c>
      <c r="F5109" s="422">
        <v>42.29</v>
      </c>
      <c r="G5109" s="422">
        <v>247.19</v>
      </c>
    </row>
    <row r="5110" spans="1:7" ht="60">
      <c r="A5110" s="536" t="s">
        <v>8055</v>
      </c>
      <c r="B5110" s="419">
        <v>92356</v>
      </c>
      <c r="C5110" s="420" t="s">
        <v>2168</v>
      </c>
      <c r="D5110" s="421" t="s">
        <v>843</v>
      </c>
      <c r="E5110" s="422">
        <v>97.37</v>
      </c>
      <c r="F5110" s="422">
        <v>62.72</v>
      </c>
      <c r="G5110" s="422">
        <v>160.09</v>
      </c>
    </row>
    <row r="5111" spans="1:7" ht="60">
      <c r="A5111" s="536" t="s">
        <v>8055</v>
      </c>
      <c r="B5111" s="419">
        <v>92357</v>
      </c>
      <c r="C5111" s="420" t="s">
        <v>2169</v>
      </c>
      <c r="D5111" s="421" t="s">
        <v>843</v>
      </c>
      <c r="E5111" s="422">
        <v>166.17000000000002</v>
      </c>
      <c r="F5111" s="422">
        <v>68.19</v>
      </c>
      <c r="G5111" s="422">
        <v>234.36</v>
      </c>
    </row>
    <row r="5112" spans="1:7" ht="60">
      <c r="A5112" s="536" t="s">
        <v>8055</v>
      </c>
      <c r="B5112" s="419">
        <v>92358</v>
      </c>
      <c r="C5112" s="420" t="s">
        <v>2170</v>
      </c>
      <c r="D5112" s="421" t="s">
        <v>843</v>
      </c>
      <c r="E5112" s="422">
        <v>216.05</v>
      </c>
      <c r="F5112" s="422">
        <v>73.709999999999994</v>
      </c>
      <c r="G5112" s="422">
        <v>289.76</v>
      </c>
    </row>
    <row r="5113" spans="1:7" ht="60">
      <c r="A5113" s="536" t="s">
        <v>8055</v>
      </c>
      <c r="B5113" s="419">
        <v>101919</v>
      </c>
      <c r="C5113" s="420" t="s">
        <v>2119</v>
      </c>
      <c r="D5113" s="421" t="s">
        <v>843</v>
      </c>
      <c r="E5113" s="422">
        <v>424.94</v>
      </c>
      <c r="F5113" s="422">
        <v>40.74</v>
      </c>
      <c r="G5113" s="422">
        <v>465.68</v>
      </c>
    </row>
    <row r="5114" spans="1:7" ht="60">
      <c r="A5114" s="536" t="s">
        <v>8055</v>
      </c>
      <c r="B5114" s="419">
        <v>101928</v>
      </c>
      <c r="C5114" s="420" t="s">
        <v>1934</v>
      </c>
      <c r="D5114" s="421" t="s">
        <v>843</v>
      </c>
      <c r="E5114" s="422">
        <v>426.88</v>
      </c>
      <c r="F5114" s="422">
        <v>46.43</v>
      </c>
      <c r="G5114" s="422">
        <v>473.31</v>
      </c>
    </row>
    <row r="5115" spans="1:7" ht="60">
      <c r="A5115" s="536" t="s">
        <v>8055</v>
      </c>
      <c r="B5115" s="419">
        <v>92904</v>
      </c>
      <c r="C5115" s="420" t="s">
        <v>1905</v>
      </c>
      <c r="D5115" s="421" t="s">
        <v>843</v>
      </c>
      <c r="E5115" s="422">
        <v>30.33</v>
      </c>
      <c r="F5115" s="422">
        <v>8.4</v>
      </c>
      <c r="G5115" s="422">
        <v>38.729999999999997</v>
      </c>
    </row>
    <row r="5116" spans="1:7" ht="60">
      <c r="A5116" s="536" t="s">
        <v>8055</v>
      </c>
      <c r="B5116" s="419">
        <v>92905</v>
      </c>
      <c r="C5116" s="420" t="s">
        <v>1906</v>
      </c>
      <c r="D5116" s="421" t="s">
        <v>843</v>
      </c>
      <c r="E5116" s="422">
        <v>41.37</v>
      </c>
      <c r="F5116" s="422">
        <v>14.42</v>
      </c>
      <c r="G5116" s="422">
        <v>55.79</v>
      </c>
    </row>
    <row r="5117" spans="1:7" ht="60">
      <c r="A5117" s="536" t="s">
        <v>8055</v>
      </c>
      <c r="B5117" s="419">
        <v>92906</v>
      </c>
      <c r="C5117" s="420" t="s">
        <v>1907</v>
      </c>
      <c r="D5117" s="421" t="s">
        <v>843</v>
      </c>
      <c r="E5117" s="422">
        <v>45.83</v>
      </c>
      <c r="F5117" s="422">
        <v>23.42</v>
      </c>
      <c r="G5117" s="422">
        <v>69.25</v>
      </c>
    </row>
    <row r="5118" spans="1:7" ht="60">
      <c r="A5118" s="536" t="s">
        <v>8055</v>
      </c>
      <c r="B5118" s="419">
        <v>92898</v>
      </c>
      <c r="C5118" s="420" t="s">
        <v>2060</v>
      </c>
      <c r="D5118" s="421" t="s">
        <v>843</v>
      </c>
      <c r="E5118" s="422">
        <v>42.7</v>
      </c>
      <c r="F5118" s="422">
        <v>14.62</v>
      </c>
      <c r="G5118" s="422">
        <v>57.32</v>
      </c>
    </row>
    <row r="5119" spans="1:7" ht="60">
      <c r="A5119" s="536" t="s">
        <v>8055</v>
      </c>
      <c r="B5119" s="419">
        <v>92899</v>
      </c>
      <c r="C5119" s="420" t="s">
        <v>2061</v>
      </c>
      <c r="D5119" s="421" t="s">
        <v>843</v>
      </c>
      <c r="E5119" s="422">
        <v>68.11</v>
      </c>
      <c r="F5119" s="422">
        <v>15.45</v>
      </c>
      <c r="G5119" s="422">
        <v>83.56</v>
      </c>
    </row>
    <row r="5120" spans="1:7" ht="60">
      <c r="A5120" s="536" t="s">
        <v>8055</v>
      </c>
      <c r="B5120" s="419">
        <v>92900</v>
      </c>
      <c r="C5120" s="420" t="s">
        <v>2062</v>
      </c>
      <c r="D5120" s="421" t="s">
        <v>843</v>
      </c>
      <c r="E5120" s="422">
        <v>83.69</v>
      </c>
      <c r="F5120" s="422">
        <v>16.38</v>
      </c>
      <c r="G5120" s="422">
        <v>100.07</v>
      </c>
    </row>
    <row r="5121" spans="1:7" ht="60">
      <c r="A5121" s="536" t="s">
        <v>8055</v>
      </c>
      <c r="B5121" s="419">
        <v>92901</v>
      </c>
      <c r="C5121" s="420" t="s">
        <v>2063</v>
      </c>
      <c r="D5121" s="421" t="s">
        <v>843</v>
      </c>
      <c r="E5121" s="422">
        <v>120.66000000000001</v>
      </c>
      <c r="F5121" s="422">
        <v>17.579999999999998</v>
      </c>
      <c r="G5121" s="422">
        <v>138.24</v>
      </c>
    </row>
    <row r="5122" spans="1:7" ht="60">
      <c r="A5122" s="536" t="s">
        <v>8055</v>
      </c>
      <c r="B5122" s="419">
        <v>92902</v>
      </c>
      <c r="C5122" s="420" t="s">
        <v>2064</v>
      </c>
      <c r="D5122" s="421" t="s">
        <v>843</v>
      </c>
      <c r="E5122" s="422">
        <v>195.85</v>
      </c>
      <c r="F5122" s="422">
        <v>19.34</v>
      </c>
      <c r="G5122" s="422">
        <v>215.19</v>
      </c>
    </row>
    <row r="5123" spans="1:7" ht="60">
      <c r="A5123" s="536" t="s">
        <v>8055</v>
      </c>
      <c r="B5123" s="419">
        <v>92903</v>
      </c>
      <c r="C5123" s="420" t="s">
        <v>2065</v>
      </c>
      <c r="D5123" s="421" t="s">
        <v>843</v>
      </c>
      <c r="E5123" s="422">
        <v>299.96999999999997</v>
      </c>
      <c r="F5123" s="422">
        <v>21.12</v>
      </c>
      <c r="G5123" s="422">
        <v>321.08999999999997</v>
      </c>
    </row>
    <row r="5124" spans="1:7" ht="60">
      <c r="A5124" s="536" t="s">
        <v>8055</v>
      </c>
      <c r="B5124" s="419">
        <v>92892</v>
      </c>
      <c r="C5124" s="420" t="s">
        <v>1987</v>
      </c>
      <c r="D5124" s="421" t="s">
        <v>843</v>
      </c>
      <c r="E5124" s="422">
        <v>45.96</v>
      </c>
      <c r="F5124" s="422">
        <v>23.82</v>
      </c>
      <c r="G5124" s="422">
        <v>69.78</v>
      </c>
    </row>
    <row r="5125" spans="1:7" ht="60">
      <c r="A5125" s="536" t="s">
        <v>8055</v>
      </c>
      <c r="B5125" s="419">
        <v>92893</v>
      </c>
      <c r="C5125" s="420" t="s">
        <v>1988</v>
      </c>
      <c r="D5125" s="421" t="s">
        <v>843</v>
      </c>
      <c r="E5125" s="422">
        <v>71.819999999999993</v>
      </c>
      <c r="F5125" s="422">
        <v>25.9</v>
      </c>
      <c r="G5125" s="422">
        <v>97.72</v>
      </c>
    </row>
    <row r="5126" spans="1:7" ht="60">
      <c r="A5126" s="536" t="s">
        <v>8055</v>
      </c>
      <c r="B5126" s="419">
        <v>92894</v>
      </c>
      <c r="C5126" s="420" t="s">
        <v>1989</v>
      </c>
      <c r="D5126" s="421" t="s">
        <v>843</v>
      </c>
      <c r="E5126" s="422">
        <v>87.94</v>
      </c>
      <c r="F5126" s="422">
        <v>28.28</v>
      </c>
      <c r="G5126" s="422">
        <v>116.22</v>
      </c>
    </row>
    <row r="5127" spans="1:7" ht="60">
      <c r="A5127" s="536" t="s">
        <v>8055</v>
      </c>
      <c r="B5127" s="419">
        <v>92889</v>
      </c>
      <c r="C5127" s="420" t="s">
        <v>2171</v>
      </c>
      <c r="D5127" s="421" t="s">
        <v>843</v>
      </c>
      <c r="E5127" s="422">
        <v>125.52</v>
      </c>
      <c r="F5127" s="422">
        <v>31.36</v>
      </c>
      <c r="G5127" s="422">
        <v>156.88</v>
      </c>
    </row>
    <row r="5128" spans="1:7" ht="60">
      <c r="A5128" s="536" t="s">
        <v>8055</v>
      </c>
      <c r="B5128" s="419">
        <v>92895</v>
      </c>
      <c r="C5128" s="420" t="s">
        <v>1990</v>
      </c>
      <c r="D5128" s="421" t="s">
        <v>843</v>
      </c>
      <c r="E5128" s="422">
        <v>125.50999999999999</v>
      </c>
      <c r="F5128" s="422">
        <v>31.31</v>
      </c>
      <c r="G5128" s="422">
        <v>156.82</v>
      </c>
    </row>
    <row r="5129" spans="1:7" ht="60">
      <c r="A5129" s="536" t="s">
        <v>8055</v>
      </c>
      <c r="B5129" s="419">
        <v>92890</v>
      </c>
      <c r="C5129" s="420" t="s">
        <v>2172</v>
      </c>
      <c r="D5129" s="421" t="s">
        <v>843</v>
      </c>
      <c r="E5129" s="422">
        <v>201.1</v>
      </c>
      <c r="F5129" s="422">
        <v>34.130000000000003</v>
      </c>
      <c r="G5129" s="422">
        <v>235.23</v>
      </c>
    </row>
    <row r="5130" spans="1:7" ht="60">
      <c r="A5130" s="536" t="s">
        <v>8055</v>
      </c>
      <c r="B5130" s="419">
        <v>92896</v>
      </c>
      <c r="C5130" s="420" t="s">
        <v>1991</v>
      </c>
      <c r="D5130" s="421" t="s">
        <v>843</v>
      </c>
      <c r="E5130" s="422">
        <v>201.69</v>
      </c>
      <c r="F5130" s="422">
        <v>35.78</v>
      </c>
      <c r="G5130" s="422">
        <v>237.47</v>
      </c>
    </row>
    <row r="5131" spans="1:7" ht="60">
      <c r="A5131" s="536" t="s">
        <v>8055</v>
      </c>
      <c r="B5131" s="419">
        <v>92891</v>
      </c>
      <c r="C5131" s="420" t="s">
        <v>2173</v>
      </c>
      <c r="D5131" s="421" t="s">
        <v>843</v>
      </c>
      <c r="E5131" s="422">
        <v>305.54000000000002</v>
      </c>
      <c r="F5131" s="422">
        <v>36.83</v>
      </c>
      <c r="G5131" s="422">
        <v>342.37</v>
      </c>
    </row>
    <row r="5132" spans="1:7" ht="60">
      <c r="A5132" s="536" t="s">
        <v>8055</v>
      </c>
      <c r="B5132" s="419">
        <v>92897</v>
      </c>
      <c r="C5132" s="420" t="s">
        <v>1992</v>
      </c>
      <c r="D5132" s="421" t="s">
        <v>843</v>
      </c>
      <c r="E5132" s="422">
        <v>306.74</v>
      </c>
      <c r="F5132" s="422">
        <v>40.24</v>
      </c>
      <c r="G5132" s="422">
        <v>346.98</v>
      </c>
    </row>
    <row r="5133" spans="1:7" ht="45">
      <c r="A5133" s="536" t="s">
        <v>8059</v>
      </c>
      <c r="B5133" s="419">
        <v>100788</v>
      </c>
      <c r="C5133" s="420" t="s">
        <v>1860</v>
      </c>
      <c r="D5133" s="421" t="s">
        <v>843</v>
      </c>
      <c r="E5133" s="422">
        <v>595.65000000000009</v>
      </c>
      <c r="F5133" s="422">
        <v>184.29</v>
      </c>
      <c r="G5133" s="422">
        <v>779.94</v>
      </c>
    </row>
    <row r="5134" spans="1:7" ht="45">
      <c r="A5134" s="536" t="s">
        <v>8059</v>
      </c>
      <c r="B5134" s="419">
        <v>100799</v>
      </c>
      <c r="C5134" s="420" t="s">
        <v>3980</v>
      </c>
      <c r="D5134" s="421" t="s">
        <v>844</v>
      </c>
      <c r="E5134" s="422">
        <v>11.750000000000002</v>
      </c>
      <c r="F5134" s="422">
        <v>8.19</v>
      </c>
      <c r="G5134" s="422">
        <v>19.940000000000001</v>
      </c>
    </row>
    <row r="5135" spans="1:7" ht="45">
      <c r="A5135" s="536" t="s">
        <v>8059</v>
      </c>
      <c r="B5135" s="419">
        <v>100807</v>
      </c>
      <c r="C5135" s="420" t="s">
        <v>3984</v>
      </c>
      <c r="D5135" s="421" t="s">
        <v>844</v>
      </c>
      <c r="E5135" s="422">
        <v>13.629999999999999</v>
      </c>
      <c r="F5135" s="422">
        <v>13.91</v>
      </c>
      <c r="G5135" s="422">
        <v>27.54</v>
      </c>
    </row>
    <row r="5136" spans="1:7" ht="45">
      <c r="A5136" s="536" t="s">
        <v>8059</v>
      </c>
      <c r="B5136" s="419">
        <v>100800</v>
      </c>
      <c r="C5136" s="420" t="s">
        <v>3981</v>
      </c>
      <c r="D5136" s="421" t="s">
        <v>844</v>
      </c>
      <c r="E5136" s="422">
        <v>17.96</v>
      </c>
      <c r="F5136" s="422">
        <v>9.64</v>
      </c>
      <c r="G5136" s="422">
        <v>27.6</v>
      </c>
    </row>
    <row r="5137" spans="1:7" ht="45">
      <c r="A5137" s="536" t="s">
        <v>8059</v>
      </c>
      <c r="B5137" s="419">
        <v>100808</v>
      </c>
      <c r="C5137" s="420" t="s">
        <v>3985</v>
      </c>
      <c r="D5137" s="421" t="s">
        <v>844</v>
      </c>
      <c r="E5137" s="422">
        <v>20.21</v>
      </c>
      <c r="F5137" s="422">
        <v>16.420000000000002</v>
      </c>
      <c r="G5137" s="422">
        <v>36.630000000000003</v>
      </c>
    </row>
    <row r="5138" spans="1:7" ht="45">
      <c r="A5138" s="536" t="s">
        <v>8059</v>
      </c>
      <c r="B5138" s="419">
        <v>100801</v>
      </c>
      <c r="C5138" s="420" t="s">
        <v>3982</v>
      </c>
      <c r="D5138" s="421" t="s">
        <v>844</v>
      </c>
      <c r="E5138" s="422">
        <v>24.240000000000002</v>
      </c>
      <c r="F5138" s="422">
        <v>11.43</v>
      </c>
      <c r="G5138" s="422">
        <v>35.67</v>
      </c>
    </row>
    <row r="5139" spans="1:7" ht="45">
      <c r="A5139" s="536" t="s">
        <v>8059</v>
      </c>
      <c r="B5139" s="419">
        <v>100809</v>
      </c>
      <c r="C5139" s="420" t="s">
        <v>3986</v>
      </c>
      <c r="D5139" s="421" t="s">
        <v>844</v>
      </c>
      <c r="E5139" s="422">
        <v>26.91</v>
      </c>
      <c r="F5139" s="422">
        <v>19.55</v>
      </c>
      <c r="G5139" s="422">
        <v>46.46</v>
      </c>
    </row>
    <row r="5140" spans="1:7" ht="45">
      <c r="A5140" s="536" t="s">
        <v>8059</v>
      </c>
      <c r="B5140" s="419">
        <v>100802</v>
      </c>
      <c r="C5140" s="420" t="s">
        <v>3983</v>
      </c>
      <c r="D5140" s="421" t="s">
        <v>844</v>
      </c>
      <c r="E5140" s="422">
        <v>33.14</v>
      </c>
      <c r="F5140" s="422">
        <v>13.94</v>
      </c>
      <c r="G5140" s="422">
        <v>47.08</v>
      </c>
    </row>
    <row r="5141" spans="1:7" ht="45">
      <c r="A5141" s="536" t="s">
        <v>8059</v>
      </c>
      <c r="B5141" s="419">
        <v>100810</v>
      </c>
      <c r="C5141" s="420" t="s">
        <v>3987</v>
      </c>
      <c r="D5141" s="421" t="s">
        <v>844</v>
      </c>
      <c r="E5141" s="422">
        <v>36.44</v>
      </c>
      <c r="F5141" s="422">
        <v>23.92</v>
      </c>
      <c r="G5141" s="422">
        <v>60.36</v>
      </c>
    </row>
    <row r="5142" spans="1:7" ht="45">
      <c r="A5142" s="536" t="s">
        <v>8059</v>
      </c>
      <c r="B5142" s="419">
        <v>100791</v>
      </c>
      <c r="C5142" s="420" t="s">
        <v>1862</v>
      </c>
      <c r="D5142" s="421" t="s">
        <v>844</v>
      </c>
      <c r="E5142" s="422">
        <v>11.579999999999998</v>
      </c>
      <c r="F5142" s="422">
        <v>7.71</v>
      </c>
      <c r="G5142" s="422">
        <v>19.29</v>
      </c>
    </row>
    <row r="5143" spans="1:7" ht="45">
      <c r="A5143" s="536" t="s">
        <v>8059</v>
      </c>
      <c r="B5143" s="419">
        <v>100803</v>
      </c>
      <c r="C5143" s="420" t="s">
        <v>1866</v>
      </c>
      <c r="D5143" s="421" t="s">
        <v>844</v>
      </c>
      <c r="E5143" s="422">
        <v>11.25</v>
      </c>
      <c r="F5143" s="422">
        <v>6.7</v>
      </c>
      <c r="G5143" s="422">
        <v>17.95</v>
      </c>
    </row>
    <row r="5144" spans="1:7" ht="45">
      <c r="A5144" s="536" t="s">
        <v>8059</v>
      </c>
      <c r="B5144" s="419">
        <v>100792</v>
      </c>
      <c r="C5144" s="420" t="s">
        <v>1863</v>
      </c>
      <c r="D5144" s="421" t="s">
        <v>844</v>
      </c>
      <c r="E5144" s="422">
        <v>17.809999999999999</v>
      </c>
      <c r="F5144" s="422">
        <v>9.14</v>
      </c>
      <c r="G5144" s="422">
        <v>26.95</v>
      </c>
    </row>
    <row r="5145" spans="1:7" ht="45">
      <c r="A5145" s="536" t="s">
        <v>8059</v>
      </c>
      <c r="B5145" s="419">
        <v>100804</v>
      </c>
      <c r="C5145" s="420" t="s">
        <v>1867</v>
      </c>
      <c r="D5145" s="421" t="s">
        <v>844</v>
      </c>
      <c r="E5145" s="422">
        <v>17.399999999999999</v>
      </c>
      <c r="F5145" s="422">
        <v>7.96</v>
      </c>
      <c r="G5145" s="422">
        <v>25.36</v>
      </c>
    </row>
    <row r="5146" spans="1:7" ht="45">
      <c r="A5146" s="536" t="s">
        <v>8059</v>
      </c>
      <c r="B5146" s="419">
        <v>100793</v>
      </c>
      <c r="C5146" s="420" t="s">
        <v>1864</v>
      </c>
      <c r="D5146" s="421" t="s">
        <v>844</v>
      </c>
      <c r="E5146" s="422">
        <v>24.06</v>
      </c>
      <c r="F5146" s="422">
        <v>10.95</v>
      </c>
      <c r="G5146" s="422">
        <v>35.01</v>
      </c>
    </row>
    <row r="5147" spans="1:7" ht="45">
      <c r="A5147" s="536" t="s">
        <v>8059</v>
      </c>
      <c r="B5147" s="419">
        <v>100805</v>
      </c>
      <c r="C5147" s="420" t="s">
        <v>1868</v>
      </c>
      <c r="D5147" s="421" t="s">
        <v>844</v>
      </c>
      <c r="E5147" s="422">
        <v>23.61</v>
      </c>
      <c r="F5147" s="422">
        <v>9.51</v>
      </c>
      <c r="G5147" s="422">
        <v>33.119999999999997</v>
      </c>
    </row>
    <row r="5148" spans="1:7" ht="45">
      <c r="A5148" s="536" t="s">
        <v>8059</v>
      </c>
      <c r="B5148" s="419">
        <v>100794</v>
      </c>
      <c r="C5148" s="420" t="s">
        <v>1865</v>
      </c>
      <c r="D5148" s="421" t="s">
        <v>844</v>
      </c>
      <c r="E5148" s="422">
        <v>32.97</v>
      </c>
      <c r="F5148" s="422">
        <v>13.46</v>
      </c>
      <c r="G5148" s="422">
        <v>46.43</v>
      </c>
    </row>
    <row r="5149" spans="1:7" ht="45">
      <c r="A5149" s="536" t="s">
        <v>8059</v>
      </c>
      <c r="B5149" s="419">
        <v>100806</v>
      </c>
      <c r="C5149" s="420" t="s">
        <v>1869</v>
      </c>
      <c r="D5149" s="421" t="s">
        <v>844</v>
      </c>
      <c r="E5149" s="422">
        <v>32.400000000000006</v>
      </c>
      <c r="F5149" s="422">
        <v>11.7</v>
      </c>
      <c r="G5149" s="422">
        <v>44.1</v>
      </c>
    </row>
    <row r="5150" spans="1:7" ht="30">
      <c r="A5150" s="536" t="s">
        <v>8060</v>
      </c>
      <c r="B5150" s="419">
        <v>103247</v>
      </c>
      <c r="C5150" s="420" t="s">
        <v>4566</v>
      </c>
      <c r="D5150" s="421" t="s">
        <v>843</v>
      </c>
      <c r="E5150" s="422">
        <v>2860.39</v>
      </c>
      <c r="F5150" s="422">
        <v>120.11</v>
      </c>
      <c r="G5150" s="422">
        <v>2980.5</v>
      </c>
    </row>
    <row r="5151" spans="1:7" ht="30">
      <c r="A5151" s="536" t="s">
        <v>8060</v>
      </c>
      <c r="B5151" s="419">
        <v>103250</v>
      </c>
      <c r="C5151" s="420" t="s">
        <v>4569</v>
      </c>
      <c r="D5151" s="421" t="s">
        <v>843</v>
      </c>
      <c r="E5151" s="422">
        <v>4197.87</v>
      </c>
      <c r="F5151" s="422">
        <v>129.83000000000001</v>
      </c>
      <c r="G5151" s="422">
        <v>4327.7</v>
      </c>
    </row>
    <row r="5152" spans="1:7" ht="30">
      <c r="A5152" s="536" t="s">
        <v>8060</v>
      </c>
      <c r="B5152" s="419">
        <v>103253</v>
      </c>
      <c r="C5152" s="420" t="s">
        <v>4572</v>
      </c>
      <c r="D5152" s="421" t="s">
        <v>843</v>
      </c>
      <c r="E5152" s="422">
        <v>5761.42</v>
      </c>
      <c r="F5152" s="422">
        <v>135.63</v>
      </c>
      <c r="G5152" s="422">
        <v>5897.05</v>
      </c>
    </row>
    <row r="5153" spans="1:7" ht="30">
      <c r="A5153" s="536" t="s">
        <v>8060</v>
      </c>
      <c r="B5153" s="419">
        <v>103244</v>
      </c>
      <c r="C5153" s="420" t="s">
        <v>4563</v>
      </c>
      <c r="D5153" s="421" t="s">
        <v>843</v>
      </c>
      <c r="E5153" s="422">
        <v>2566.1</v>
      </c>
      <c r="F5153" s="422">
        <v>120.07</v>
      </c>
      <c r="G5153" s="422">
        <v>2686.17</v>
      </c>
    </row>
    <row r="5154" spans="1:7" ht="30">
      <c r="A5154" s="536" t="s">
        <v>8060</v>
      </c>
      <c r="B5154" s="419">
        <v>103256</v>
      </c>
      <c r="C5154" s="420" t="s">
        <v>8061</v>
      </c>
      <c r="D5154" s="421" t="s">
        <v>843</v>
      </c>
      <c r="E5154" s="422">
        <v>10751.62</v>
      </c>
      <c r="F5154" s="422">
        <v>199.3</v>
      </c>
      <c r="G5154" s="422">
        <v>10950.92</v>
      </c>
    </row>
    <row r="5155" spans="1:7" ht="30">
      <c r="A5155" s="536" t="s">
        <v>8060</v>
      </c>
      <c r="B5155" s="419">
        <v>103258</v>
      </c>
      <c r="C5155" s="420" t="s">
        <v>8062</v>
      </c>
      <c r="D5155" s="421" t="s">
        <v>843</v>
      </c>
      <c r="E5155" s="422">
        <v>12037.039999999999</v>
      </c>
      <c r="F5155" s="422">
        <v>204.43</v>
      </c>
      <c r="G5155" s="422">
        <v>12241.47</v>
      </c>
    </row>
    <row r="5156" spans="1:7" ht="30">
      <c r="A5156" s="536" t="s">
        <v>8060</v>
      </c>
      <c r="B5156" s="419">
        <v>103260</v>
      </c>
      <c r="C5156" s="420" t="s">
        <v>8063</v>
      </c>
      <c r="D5156" s="421" t="s">
        <v>843</v>
      </c>
      <c r="E5156" s="422">
        <v>6581.47</v>
      </c>
      <c r="F5156" s="422">
        <v>204.25</v>
      </c>
      <c r="G5156" s="422">
        <v>6785.72</v>
      </c>
    </row>
    <row r="5157" spans="1:7" ht="30">
      <c r="A5157" s="536" t="s">
        <v>8060</v>
      </c>
      <c r="B5157" s="419">
        <v>103261</v>
      </c>
      <c r="C5157" s="420" t="s">
        <v>8064</v>
      </c>
      <c r="D5157" s="421" t="s">
        <v>843</v>
      </c>
      <c r="E5157" s="422">
        <v>13585.789999999999</v>
      </c>
      <c r="F5157" s="422">
        <v>225.11</v>
      </c>
      <c r="G5157" s="422">
        <v>13810.9</v>
      </c>
    </row>
    <row r="5158" spans="1:7" ht="30">
      <c r="A5158" s="536" t="s">
        <v>8060</v>
      </c>
      <c r="B5158" s="419">
        <v>103263</v>
      </c>
      <c r="C5158" s="420" t="s">
        <v>4575</v>
      </c>
      <c r="D5158" s="421" t="s">
        <v>843</v>
      </c>
      <c r="E5158" s="422">
        <v>18872.32</v>
      </c>
      <c r="F5158" s="422">
        <v>299.07</v>
      </c>
      <c r="G5158" s="422">
        <v>19171.39</v>
      </c>
    </row>
    <row r="5159" spans="1:7" ht="30">
      <c r="A5159" s="536" t="s">
        <v>8060</v>
      </c>
      <c r="B5159" s="419">
        <v>103265</v>
      </c>
      <c r="C5159" s="420" t="s">
        <v>4577</v>
      </c>
      <c r="D5159" s="421" t="s">
        <v>843</v>
      </c>
      <c r="E5159" s="422">
        <v>22808.170000000002</v>
      </c>
      <c r="F5159" s="422">
        <v>298.07</v>
      </c>
      <c r="G5159" s="422">
        <v>23106.240000000002</v>
      </c>
    </row>
    <row r="5160" spans="1:7" ht="30">
      <c r="A5160" s="536" t="s">
        <v>8060</v>
      </c>
      <c r="B5160" s="419">
        <v>103268</v>
      </c>
      <c r="C5160" s="420" t="s">
        <v>4580</v>
      </c>
      <c r="D5160" s="421" t="s">
        <v>843</v>
      </c>
      <c r="E5160" s="422">
        <v>7925.07</v>
      </c>
      <c r="F5160" s="422">
        <v>204.04</v>
      </c>
      <c r="G5160" s="422">
        <v>8129.11</v>
      </c>
    </row>
    <row r="5161" spans="1:7" ht="30">
      <c r="A5161" s="536" t="s">
        <v>8060</v>
      </c>
      <c r="B5161" s="419">
        <v>103270</v>
      </c>
      <c r="C5161" s="420" t="s">
        <v>4582</v>
      </c>
      <c r="D5161" s="421" t="s">
        <v>843</v>
      </c>
      <c r="E5161" s="422">
        <v>8524.74</v>
      </c>
      <c r="F5161" s="422">
        <v>212.31</v>
      </c>
      <c r="G5161" s="422">
        <v>8737.0499999999993</v>
      </c>
    </row>
    <row r="5162" spans="1:7" ht="30">
      <c r="A5162" s="536" t="s">
        <v>8060</v>
      </c>
      <c r="B5162" s="419">
        <v>103272</v>
      </c>
      <c r="C5162" s="420" t="s">
        <v>4584</v>
      </c>
      <c r="D5162" s="421" t="s">
        <v>843</v>
      </c>
      <c r="E5162" s="422">
        <v>12536.4</v>
      </c>
      <c r="F5162" s="422">
        <v>244.1</v>
      </c>
      <c r="G5162" s="422">
        <v>12780.5</v>
      </c>
    </row>
    <row r="5163" spans="1:7" ht="30">
      <c r="A5163" s="536" t="s">
        <v>8060</v>
      </c>
      <c r="B5163" s="419">
        <v>103274</v>
      </c>
      <c r="C5163" s="420" t="s">
        <v>4586</v>
      </c>
      <c r="D5163" s="421" t="s">
        <v>843</v>
      </c>
      <c r="E5163" s="422">
        <v>14737.75</v>
      </c>
      <c r="F5163" s="422">
        <v>320.74</v>
      </c>
      <c r="G5163" s="422">
        <v>15058.49</v>
      </c>
    </row>
    <row r="5164" spans="1:7" ht="30">
      <c r="A5164" s="536" t="s">
        <v>8060</v>
      </c>
      <c r="B5164" s="419">
        <v>103276</v>
      </c>
      <c r="C5164" s="420" t="s">
        <v>4588</v>
      </c>
      <c r="D5164" s="421" t="s">
        <v>843</v>
      </c>
      <c r="E5164" s="422">
        <v>15398</v>
      </c>
      <c r="F5164" s="422">
        <v>320.66000000000003</v>
      </c>
      <c r="G5164" s="422">
        <v>15718.66</v>
      </c>
    </row>
    <row r="5165" spans="1:7" ht="30">
      <c r="A5165" s="536" t="s">
        <v>8060</v>
      </c>
      <c r="B5165" s="419">
        <v>103267</v>
      </c>
      <c r="C5165" s="420" t="s">
        <v>4579</v>
      </c>
      <c r="D5165" s="421" t="s">
        <v>843</v>
      </c>
      <c r="E5165" s="422">
        <v>6647.69</v>
      </c>
      <c r="F5165" s="422">
        <v>204.18</v>
      </c>
      <c r="G5165" s="422">
        <v>6851.87</v>
      </c>
    </row>
    <row r="5166" spans="1:7" ht="30">
      <c r="A5166" s="536" t="s">
        <v>8060</v>
      </c>
      <c r="B5166" s="419">
        <v>103269</v>
      </c>
      <c r="C5166" s="420" t="s">
        <v>4581</v>
      </c>
      <c r="D5166" s="421" t="s">
        <v>843</v>
      </c>
      <c r="E5166" s="422">
        <v>8205.84</v>
      </c>
      <c r="F5166" s="422">
        <v>212.13</v>
      </c>
      <c r="G5166" s="422">
        <v>8417.9699999999993</v>
      </c>
    </row>
    <row r="5167" spans="1:7" ht="30">
      <c r="A5167" s="536" t="s">
        <v>8060</v>
      </c>
      <c r="B5167" s="419">
        <v>103271</v>
      </c>
      <c r="C5167" s="420" t="s">
        <v>4583</v>
      </c>
      <c r="D5167" s="421" t="s">
        <v>843</v>
      </c>
      <c r="E5167" s="422">
        <v>12129.73</v>
      </c>
      <c r="F5167" s="422">
        <v>245.01</v>
      </c>
      <c r="G5167" s="422">
        <v>12374.74</v>
      </c>
    </row>
    <row r="5168" spans="1:7" ht="30">
      <c r="A5168" s="536" t="s">
        <v>8060</v>
      </c>
      <c r="B5168" s="419">
        <v>103273</v>
      </c>
      <c r="C5168" s="420" t="s">
        <v>4585</v>
      </c>
      <c r="D5168" s="421" t="s">
        <v>843</v>
      </c>
      <c r="E5168" s="422">
        <v>12829.289999999999</v>
      </c>
      <c r="F5168" s="422">
        <v>320.86</v>
      </c>
      <c r="G5168" s="422">
        <v>13150.15</v>
      </c>
    </row>
    <row r="5169" spans="1:7" ht="30">
      <c r="A5169" s="536" t="s">
        <v>8060</v>
      </c>
      <c r="B5169" s="419">
        <v>103275</v>
      </c>
      <c r="C5169" s="420" t="s">
        <v>4587</v>
      </c>
      <c r="D5169" s="421" t="s">
        <v>843</v>
      </c>
      <c r="E5169" s="422">
        <v>14660</v>
      </c>
      <c r="F5169" s="422">
        <v>320.58</v>
      </c>
      <c r="G5169" s="422">
        <v>14980.58</v>
      </c>
    </row>
    <row r="5170" spans="1:7" ht="30">
      <c r="A5170" s="536" t="s">
        <v>8060</v>
      </c>
      <c r="B5170" s="419">
        <v>103248</v>
      </c>
      <c r="C5170" s="420" t="s">
        <v>4567</v>
      </c>
      <c r="D5170" s="421" t="s">
        <v>843</v>
      </c>
      <c r="E5170" s="422">
        <v>2316.8200000000002</v>
      </c>
      <c r="F5170" s="422">
        <v>120.14</v>
      </c>
      <c r="G5170" s="422">
        <v>2436.96</v>
      </c>
    </row>
    <row r="5171" spans="1:7" ht="30">
      <c r="A5171" s="536" t="s">
        <v>8060</v>
      </c>
      <c r="B5171" s="419">
        <v>103249</v>
      </c>
      <c r="C5171" s="420" t="s">
        <v>4568</v>
      </c>
      <c r="D5171" s="421" t="s">
        <v>843</v>
      </c>
      <c r="E5171" s="422">
        <v>2497.4300000000003</v>
      </c>
      <c r="F5171" s="422">
        <v>120.14</v>
      </c>
      <c r="G5171" s="422">
        <v>2617.5700000000002</v>
      </c>
    </row>
    <row r="5172" spans="1:7" ht="30">
      <c r="A5172" s="536" t="s">
        <v>8060</v>
      </c>
      <c r="B5172" s="419">
        <v>103251</v>
      </c>
      <c r="C5172" s="420" t="s">
        <v>4570</v>
      </c>
      <c r="D5172" s="421" t="s">
        <v>843</v>
      </c>
      <c r="E5172" s="422">
        <v>3289.94</v>
      </c>
      <c r="F5172" s="422">
        <v>129.94999999999999</v>
      </c>
      <c r="G5172" s="422">
        <v>3419.89</v>
      </c>
    </row>
    <row r="5173" spans="1:7" ht="30">
      <c r="A5173" s="536" t="s">
        <v>8060</v>
      </c>
      <c r="B5173" s="419">
        <v>103252</v>
      </c>
      <c r="C5173" s="420" t="s">
        <v>4571</v>
      </c>
      <c r="D5173" s="421" t="s">
        <v>843</v>
      </c>
      <c r="E5173" s="422">
        <v>3656.14</v>
      </c>
      <c r="F5173" s="422">
        <v>129.85</v>
      </c>
      <c r="G5173" s="422">
        <v>3785.99</v>
      </c>
    </row>
    <row r="5174" spans="1:7" ht="30">
      <c r="A5174" s="536" t="s">
        <v>8060</v>
      </c>
      <c r="B5174" s="419">
        <v>103254</v>
      </c>
      <c r="C5174" s="420" t="s">
        <v>4573</v>
      </c>
      <c r="D5174" s="421" t="s">
        <v>843</v>
      </c>
      <c r="E5174" s="422">
        <v>4277.42</v>
      </c>
      <c r="F5174" s="422">
        <v>135.47</v>
      </c>
      <c r="G5174" s="422">
        <v>4412.8900000000003</v>
      </c>
    </row>
    <row r="5175" spans="1:7" ht="30">
      <c r="A5175" s="536" t="s">
        <v>8060</v>
      </c>
      <c r="B5175" s="419">
        <v>103255</v>
      </c>
      <c r="C5175" s="420" t="s">
        <v>4574</v>
      </c>
      <c r="D5175" s="421" t="s">
        <v>843</v>
      </c>
      <c r="E5175" s="422">
        <v>4800.79</v>
      </c>
      <c r="F5175" s="422">
        <v>135.75</v>
      </c>
      <c r="G5175" s="422">
        <v>4936.54</v>
      </c>
    </row>
    <row r="5176" spans="1:7" ht="30">
      <c r="A5176" s="536" t="s">
        <v>8060</v>
      </c>
      <c r="B5176" s="419">
        <v>103245</v>
      </c>
      <c r="C5176" s="420" t="s">
        <v>4564</v>
      </c>
      <c r="D5176" s="421" t="s">
        <v>843</v>
      </c>
      <c r="E5176" s="422">
        <v>2000.27</v>
      </c>
      <c r="F5176" s="422">
        <v>120</v>
      </c>
      <c r="G5176" s="422">
        <v>2120.27</v>
      </c>
    </row>
    <row r="5177" spans="1:7" ht="30">
      <c r="A5177" s="536" t="s">
        <v>8060</v>
      </c>
      <c r="B5177" s="419">
        <v>103246</v>
      </c>
      <c r="C5177" s="420" t="s">
        <v>4565</v>
      </c>
      <c r="D5177" s="421" t="s">
        <v>843</v>
      </c>
      <c r="E5177" s="422">
        <v>2191.6800000000003</v>
      </c>
      <c r="F5177" s="422">
        <v>119.97</v>
      </c>
      <c r="G5177" s="422">
        <v>2311.65</v>
      </c>
    </row>
    <row r="5178" spans="1:7" ht="30">
      <c r="A5178" s="536" t="s">
        <v>8060</v>
      </c>
      <c r="B5178" s="419">
        <v>103257</v>
      </c>
      <c r="C5178" s="420" t="s">
        <v>8065</v>
      </c>
      <c r="D5178" s="421" t="s">
        <v>843</v>
      </c>
      <c r="E5178" s="422">
        <v>6068.5899999999992</v>
      </c>
      <c r="F5178" s="422">
        <v>199.31</v>
      </c>
      <c r="G5178" s="422">
        <v>6267.9</v>
      </c>
    </row>
    <row r="5179" spans="1:7" ht="30">
      <c r="A5179" s="536" t="s">
        <v>8060</v>
      </c>
      <c r="B5179" s="419">
        <v>103259</v>
      </c>
      <c r="C5179" s="420" t="s">
        <v>8066</v>
      </c>
      <c r="D5179" s="421" t="s">
        <v>843</v>
      </c>
      <c r="E5179" s="422">
        <v>6401.61</v>
      </c>
      <c r="F5179" s="422">
        <v>204.79</v>
      </c>
      <c r="G5179" s="422">
        <v>6606.4</v>
      </c>
    </row>
    <row r="5180" spans="1:7" ht="30">
      <c r="A5180" s="536" t="s">
        <v>8060</v>
      </c>
      <c r="B5180" s="419">
        <v>103262</v>
      </c>
      <c r="C5180" s="420" t="s">
        <v>8067</v>
      </c>
      <c r="D5180" s="421" t="s">
        <v>843</v>
      </c>
      <c r="E5180" s="422">
        <v>8451.8700000000008</v>
      </c>
      <c r="F5180" s="422">
        <v>224.72</v>
      </c>
      <c r="G5180" s="422">
        <v>8676.59</v>
      </c>
    </row>
    <row r="5181" spans="1:7" ht="30">
      <c r="A5181" s="536" t="s">
        <v>8060</v>
      </c>
      <c r="B5181" s="419">
        <v>103264</v>
      </c>
      <c r="C5181" s="420" t="s">
        <v>4576</v>
      </c>
      <c r="D5181" s="421" t="s">
        <v>843</v>
      </c>
      <c r="E5181" s="422">
        <v>10466.85</v>
      </c>
      <c r="F5181" s="422">
        <v>298.19</v>
      </c>
      <c r="G5181" s="422">
        <v>10765.04</v>
      </c>
    </row>
    <row r="5182" spans="1:7" ht="30">
      <c r="A5182" s="536" t="s">
        <v>8060</v>
      </c>
      <c r="B5182" s="419">
        <v>103266</v>
      </c>
      <c r="C5182" s="420" t="s">
        <v>4578</v>
      </c>
      <c r="D5182" s="421" t="s">
        <v>843</v>
      </c>
      <c r="E5182" s="422">
        <v>11720.9</v>
      </c>
      <c r="F5182" s="422">
        <v>298.07</v>
      </c>
      <c r="G5182" s="422">
        <v>12018.97</v>
      </c>
    </row>
    <row r="5183" spans="1:7" ht="30">
      <c r="A5183" s="536" t="s">
        <v>8060</v>
      </c>
      <c r="B5183" s="419">
        <v>103277</v>
      </c>
      <c r="C5183" s="420" t="s">
        <v>4589</v>
      </c>
      <c r="D5183" s="421" t="s">
        <v>843</v>
      </c>
      <c r="E5183" s="422">
        <v>28587.66</v>
      </c>
      <c r="F5183" s="422">
        <v>402.96</v>
      </c>
      <c r="G5183" s="422">
        <v>28990.62</v>
      </c>
    </row>
    <row r="5184" spans="1:7" ht="30">
      <c r="A5184" s="536" t="s">
        <v>8060</v>
      </c>
      <c r="B5184" s="419">
        <v>103278</v>
      </c>
      <c r="C5184" s="420" t="s">
        <v>4590</v>
      </c>
      <c r="D5184" s="421" t="s">
        <v>843</v>
      </c>
      <c r="E5184" s="422">
        <v>36689.699999999997</v>
      </c>
      <c r="F5184" s="422">
        <v>411.82</v>
      </c>
      <c r="G5184" s="422">
        <v>37101.519999999997</v>
      </c>
    </row>
    <row r="5185" spans="1:7" ht="30">
      <c r="A5185" s="536" t="s">
        <v>8060</v>
      </c>
      <c r="B5185" s="419">
        <v>103288</v>
      </c>
      <c r="C5185" s="420" t="s">
        <v>3975</v>
      </c>
      <c r="D5185" s="421" t="s">
        <v>843</v>
      </c>
      <c r="E5185" s="422">
        <v>5.9600000000000009</v>
      </c>
      <c r="F5185" s="422">
        <v>13.32</v>
      </c>
      <c r="G5185" s="422">
        <v>19.28</v>
      </c>
    </row>
    <row r="5186" spans="1:7" ht="30">
      <c r="A5186" s="536" t="s">
        <v>8060</v>
      </c>
      <c r="B5186" s="419">
        <v>103291</v>
      </c>
      <c r="C5186" s="420" t="s">
        <v>3978</v>
      </c>
      <c r="D5186" s="421" t="s">
        <v>844</v>
      </c>
      <c r="E5186" s="422">
        <v>58.379999999999995</v>
      </c>
      <c r="F5186" s="422">
        <v>5.27</v>
      </c>
      <c r="G5186" s="422">
        <v>63.65</v>
      </c>
    </row>
    <row r="5187" spans="1:7" ht="30">
      <c r="A5187" s="536" t="s">
        <v>8060</v>
      </c>
      <c r="B5187" s="419">
        <v>103289</v>
      </c>
      <c r="C5187" s="420" t="s">
        <v>3976</v>
      </c>
      <c r="D5187" s="421" t="s">
        <v>844</v>
      </c>
      <c r="E5187" s="422">
        <v>28.58</v>
      </c>
      <c r="F5187" s="422">
        <v>4.68</v>
      </c>
      <c r="G5187" s="422">
        <v>33.26</v>
      </c>
    </row>
    <row r="5188" spans="1:7" ht="30">
      <c r="A5188" s="536" t="s">
        <v>8060</v>
      </c>
      <c r="B5188" s="419">
        <v>103290</v>
      </c>
      <c r="C5188" s="420" t="s">
        <v>3977</v>
      </c>
      <c r="D5188" s="421" t="s">
        <v>844</v>
      </c>
      <c r="E5188" s="422">
        <v>45.78</v>
      </c>
      <c r="F5188" s="422">
        <v>4.9800000000000004</v>
      </c>
      <c r="G5188" s="422">
        <v>50.76</v>
      </c>
    </row>
    <row r="5189" spans="1:7" ht="30">
      <c r="A5189" s="536" t="s">
        <v>8060</v>
      </c>
      <c r="B5189" s="419">
        <v>103292</v>
      </c>
      <c r="C5189" s="420" t="s">
        <v>3979</v>
      </c>
      <c r="D5189" s="421" t="s">
        <v>844</v>
      </c>
      <c r="E5189" s="422">
        <v>71.220000000000013</v>
      </c>
      <c r="F5189" s="422">
        <v>5.46</v>
      </c>
      <c r="G5189" s="422">
        <v>76.680000000000007</v>
      </c>
    </row>
    <row r="5190" spans="1:7" ht="45">
      <c r="A5190" s="536" t="s">
        <v>8068</v>
      </c>
      <c r="B5190" s="419">
        <v>97333</v>
      </c>
      <c r="C5190" s="420" t="s">
        <v>8069</v>
      </c>
      <c r="D5190" s="421" t="s">
        <v>844</v>
      </c>
      <c r="E5190" s="422">
        <v>55.68</v>
      </c>
      <c r="F5190" s="422">
        <v>3.44</v>
      </c>
      <c r="G5190" s="422">
        <v>59.12</v>
      </c>
    </row>
    <row r="5191" spans="1:7" ht="45">
      <c r="A5191" s="536" t="s">
        <v>8068</v>
      </c>
      <c r="B5191" s="419">
        <v>97329</v>
      </c>
      <c r="C5191" s="420" t="s">
        <v>8070</v>
      </c>
      <c r="D5191" s="421" t="s">
        <v>844</v>
      </c>
      <c r="E5191" s="422">
        <v>55.51</v>
      </c>
      <c r="F5191" s="422">
        <v>2.95</v>
      </c>
      <c r="G5191" s="422">
        <v>58.46</v>
      </c>
    </row>
    <row r="5192" spans="1:7" ht="45">
      <c r="A5192" s="536" t="s">
        <v>8068</v>
      </c>
      <c r="B5192" s="419">
        <v>97331</v>
      </c>
      <c r="C5192" s="420" t="s">
        <v>8071</v>
      </c>
      <c r="D5192" s="421" t="s">
        <v>844</v>
      </c>
      <c r="E5192" s="422">
        <v>25.88</v>
      </c>
      <c r="F5192" s="422">
        <v>2.85</v>
      </c>
      <c r="G5192" s="422">
        <v>28.73</v>
      </c>
    </row>
    <row r="5193" spans="1:7" ht="45">
      <c r="A5193" s="536" t="s">
        <v>8068</v>
      </c>
      <c r="B5193" s="419">
        <v>97327</v>
      </c>
      <c r="C5193" s="420" t="s">
        <v>8072</v>
      </c>
      <c r="D5193" s="421" t="s">
        <v>844</v>
      </c>
      <c r="E5193" s="422">
        <v>25.759999999999998</v>
      </c>
      <c r="F5193" s="422">
        <v>2.5099999999999998</v>
      </c>
      <c r="G5193" s="422">
        <v>28.27</v>
      </c>
    </row>
    <row r="5194" spans="1:7" ht="45">
      <c r="A5194" s="536" t="s">
        <v>8068</v>
      </c>
      <c r="B5194" s="419">
        <v>97332</v>
      </c>
      <c r="C5194" s="420" t="s">
        <v>8073</v>
      </c>
      <c r="D5194" s="421" t="s">
        <v>844</v>
      </c>
      <c r="E5194" s="422">
        <v>43.069999999999993</v>
      </c>
      <c r="F5194" s="422">
        <v>3.16</v>
      </c>
      <c r="G5194" s="422">
        <v>46.23</v>
      </c>
    </row>
    <row r="5195" spans="1:7" ht="45">
      <c r="A5195" s="536" t="s">
        <v>8068</v>
      </c>
      <c r="B5195" s="419">
        <v>97328</v>
      </c>
      <c r="C5195" s="420" t="s">
        <v>8074</v>
      </c>
      <c r="D5195" s="421" t="s">
        <v>844</v>
      </c>
      <c r="E5195" s="422">
        <v>42.940000000000005</v>
      </c>
      <c r="F5195" s="422">
        <v>2.76</v>
      </c>
      <c r="G5195" s="422">
        <v>45.7</v>
      </c>
    </row>
    <row r="5196" spans="1:7" ht="45">
      <c r="A5196" s="536" t="s">
        <v>8068</v>
      </c>
      <c r="B5196" s="419">
        <v>97334</v>
      </c>
      <c r="C5196" s="420" t="s">
        <v>8075</v>
      </c>
      <c r="D5196" s="421" t="s">
        <v>844</v>
      </c>
      <c r="E5196" s="422">
        <v>68.510000000000005</v>
      </c>
      <c r="F5196" s="422">
        <v>3.64</v>
      </c>
      <c r="G5196" s="422">
        <v>72.150000000000006</v>
      </c>
    </row>
    <row r="5197" spans="1:7" ht="45">
      <c r="A5197" s="536" t="s">
        <v>8068</v>
      </c>
      <c r="B5197" s="419">
        <v>97330</v>
      </c>
      <c r="C5197" s="420" t="s">
        <v>8076</v>
      </c>
      <c r="D5197" s="421" t="s">
        <v>844</v>
      </c>
      <c r="E5197" s="422">
        <v>68.330000000000013</v>
      </c>
      <c r="F5197" s="422">
        <v>3.1</v>
      </c>
      <c r="G5197" s="422">
        <v>71.430000000000007</v>
      </c>
    </row>
    <row r="5198" spans="1:7" ht="45">
      <c r="A5198" s="536" t="s">
        <v>8077</v>
      </c>
      <c r="B5198" s="419">
        <v>93085</v>
      </c>
      <c r="C5198" s="420" t="s">
        <v>5156</v>
      </c>
      <c r="D5198" s="421" t="s">
        <v>843</v>
      </c>
      <c r="E5198" s="422">
        <v>10.399999999999999</v>
      </c>
      <c r="F5198" s="422">
        <v>7.82</v>
      </c>
      <c r="G5198" s="422">
        <v>18.22</v>
      </c>
    </row>
    <row r="5199" spans="1:7" ht="45">
      <c r="A5199" s="536" t="s">
        <v>8077</v>
      </c>
      <c r="B5199" s="419">
        <v>103892</v>
      </c>
      <c r="C5199" s="420" t="s">
        <v>5324</v>
      </c>
      <c r="D5199" s="421" t="s">
        <v>843</v>
      </c>
      <c r="E5199" s="422">
        <v>10.85</v>
      </c>
      <c r="F5199" s="422">
        <v>8.67</v>
      </c>
      <c r="G5199" s="422">
        <v>19.52</v>
      </c>
    </row>
    <row r="5200" spans="1:7" ht="45">
      <c r="A5200" s="536" t="s">
        <v>8077</v>
      </c>
      <c r="B5200" s="419">
        <v>103823</v>
      </c>
      <c r="C5200" s="420" t="s">
        <v>5271</v>
      </c>
      <c r="D5200" s="421" t="s">
        <v>843</v>
      </c>
      <c r="E5200" s="422">
        <v>11.510000000000002</v>
      </c>
      <c r="F5200" s="422">
        <v>10.68</v>
      </c>
      <c r="G5200" s="422">
        <v>22.19</v>
      </c>
    </row>
    <row r="5201" spans="1:7" ht="45">
      <c r="A5201" s="536" t="s">
        <v>8077</v>
      </c>
      <c r="B5201" s="419">
        <v>103856</v>
      </c>
      <c r="C5201" s="420" t="s">
        <v>5294</v>
      </c>
      <c r="D5201" s="421" t="s">
        <v>843</v>
      </c>
      <c r="E5201" s="422">
        <v>10.860000000000001</v>
      </c>
      <c r="F5201" s="422">
        <v>8.6199999999999992</v>
      </c>
      <c r="G5201" s="422">
        <v>19.48</v>
      </c>
    </row>
    <row r="5202" spans="1:7" ht="45">
      <c r="A5202" s="536" t="s">
        <v>8077</v>
      </c>
      <c r="B5202" s="419">
        <v>93108</v>
      </c>
      <c r="C5202" s="420" t="s">
        <v>5177</v>
      </c>
      <c r="D5202" s="421" t="s">
        <v>843</v>
      </c>
      <c r="E5202" s="422">
        <v>9.879999999999999</v>
      </c>
      <c r="F5202" s="422">
        <v>6.28</v>
      </c>
      <c r="G5202" s="422">
        <v>16.16</v>
      </c>
    </row>
    <row r="5203" spans="1:7" ht="30">
      <c r="A5203" s="536" t="s">
        <v>8077</v>
      </c>
      <c r="B5203" s="419">
        <v>93091</v>
      </c>
      <c r="C5203" s="420" t="s">
        <v>5162</v>
      </c>
      <c r="D5203" s="421" t="s">
        <v>843</v>
      </c>
      <c r="E5203" s="422">
        <v>13.47</v>
      </c>
      <c r="F5203" s="422">
        <v>5.9</v>
      </c>
      <c r="G5203" s="422">
        <v>19.37</v>
      </c>
    </row>
    <row r="5204" spans="1:7" ht="30">
      <c r="A5204" s="536" t="s">
        <v>8077</v>
      </c>
      <c r="B5204" s="419">
        <v>103900</v>
      </c>
      <c r="C5204" s="420" t="s">
        <v>5332</v>
      </c>
      <c r="D5204" s="421" t="s">
        <v>843</v>
      </c>
      <c r="E5204" s="422">
        <v>14.95</v>
      </c>
      <c r="F5204" s="422">
        <v>9.98</v>
      </c>
      <c r="G5204" s="422">
        <v>24.93</v>
      </c>
    </row>
    <row r="5205" spans="1:7" ht="30">
      <c r="A5205" s="536" t="s">
        <v>8077</v>
      </c>
      <c r="B5205" s="419">
        <v>103831</v>
      </c>
      <c r="C5205" s="420" t="s">
        <v>5276</v>
      </c>
      <c r="D5205" s="421" t="s">
        <v>843</v>
      </c>
      <c r="E5205" s="422">
        <v>17.21</v>
      </c>
      <c r="F5205" s="422">
        <v>15.89</v>
      </c>
      <c r="G5205" s="422">
        <v>33.1</v>
      </c>
    </row>
    <row r="5206" spans="1:7" ht="30">
      <c r="A5206" s="536" t="s">
        <v>8077</v>
      </c>
      <c r="B5206" s="419">
        <v>103864</v>
      </c>
      <c r="C5206" s="420" t="s">
        <v>5302</v>
      </c>
      <c r="D5206" s="421" t="s">
        <v>843</v>
      </c>
      <c r="E5206" s="422">
        <v>15.46</v>
      </c>
      <c r="F5206" s="422">
        <v>10.93</v>
      </c>
      <c r="G5206" s="422">
        <v>26.39</v>
      </c>
    </row>
    <row r="5207" spans="1:7" ht="30">
      <c r="A5207" s="536" t="s">
        <v>8077</v>
      </c>
      <c r="B5207" s="419">
        <v>93133</v>
      </c>
      <c r="C5207" s="420" t="s">
        <v>5196</v>
      </c>
      <c r="D5207" s="421" t="s">
        <v>843</v>
      </c>
      <c r="E5207" s="422">
        <v>14.500000000000002</v>
      </c>
      <c r="F5207" s="422">
        <v>8.67</v>
      </c>
      <c r="G5207" s="422">
        <v>23.17</v>
      </c>
    </row>
    <row r="5208" spans="1:7" ht="30">
      <c r="A5208" s="536" t="s">
        <v>8077</v>
      </c>
      <c r="B5208" s="419">
        <v>93057</v>
      </c>
      <c r="C5208" s="420" t="s">
        <v>5129</v>
      </c>
      <c r="D5208" s="421" t="s">
        <v>843</v>
      </c>
      <c r="E5208" s="422">
        <v>12.520000000000001</v>
      </c>
      <c r="F5208" s="422">
        <v>3.28</v>
      </c>
      <c r="G5208" s="422">
        <v>15.8</v>
      </c>
    </row>
    <row r="5209" spans="1:7" ht="30">
      <c r="A5209" s="536" t="s">
        <v>8077</v>
      </c>
      <c r="B5209" s="419">
        <v>93062</v>
      </c>
      <c r="C5209" s="420" t="s">
        <v>5134</v>
      </c>
      <c r="D5209" s="421" t="s">
        <v>843</v>
      </c>
      <c r="E5209" s="422">
        <v>25.63</v>
      </c>
      <c r="F5209" s="422">
        <v>4.1900000000000004</v>
      </c>
      <c r="G5209" s="422">
        <v>29.82</v>
      </c>
    </row>
    <row r="5210" spans="1:7" ht="30">
      <c r="A5210" s="536" t="s">
        <v>8077</v>
      </c>
      <c r="B5210" s="419">
        <v>93065</v>
      </c>
      <c r="C5210" s="420" t="s">
        <v>5137</v>
      </c>
      <c r="D5210" s="421" t="s">
        <v>843</v>
      </c>
      <c r="E5210" s="422">
        <v>43.099999999999994</v>
      </c>
      <c r="F5210" s="422">
        <v>5.16</v>
      </c>
      <c r="G5210" s="422">
        <v>48.26</v>
      </c>
    </row>
    <row r="5211" spans="1:7" ht="30">
      <c r="A5211" s="536" t="s">
        <v>8077</v>
      </c>
      <c r="B5211" s="419">
        <v>93068</v>
      </c>
      <c r="C5211" s="420" t="s">
        <v>5140</v>
      </c>
      <c r="D5211" s="421" t="s">
        <v>843</v>
      </c>
      <c r="E5211" s="422">
        <v>61.230000000000004</v>
      </c>
      <c r="F5211" s="422">
        <v>6.5</v>
      </c>
      <c r="G5211" s="422">
        <v>67.73</v>
      </c>
    </row>
    <row r="5212" spans="1:7" ht="30">
      <c r="A5212" s="536" t="s">
        <v>8077</v>
      </c>
      <c r="B5212" s="419">
        <v>93071</v>
      </c>
      <c r="C5212" s="420" t="s">
        <v>5143</v>
      </c>
      <c r="D5212" s="421" t="s">
        <v>843</v>
      </c>
      <c r="E5212" s="422">
        <v>174.11</v>
      </c>
      <c r="F5212" s="422">
        <v>8.16</v>
      </c>
      <c r="G5212" s="422">
        <v>182.27</v>
      </c>
    </row>
    <row r="5213" spans="1:7" ht="45">
      <c r="A5213" s="536" t="s">
        <v>8077</v>
      </c>
      <c r="B5213" s="419">
        <v>93081</v>
      </c>
      <c r="C5213" s="420" t="s">
        <v>5152</v>
      </c>
      <c r="D5213" s="421" t="s">
        <v>843</v>
      </c>
      <c r="E5213" s="422">
        <v>16.78</v>
      </c>
      <c r="F5213" s="422">
        <v>4.16</v>
      </c>
      <c r="G5213" s="422">
        <v>20.94</v>
      </c>
    </row>
    <row r="5214" spans="1:7" ht="45">
      <c r="A5214" s="536" t="s">
        <v>8077</v>
      </c>
      <c r="B5214" s="419">
        <v>103887</v>
      </c>
      <c r="C5214" s="420" t="s">
        <v>5319</v>
      </c>
      <c r="D5214" s="421" t="s">
        <v>843</v>
      </c>
      <c r="E5214" s="422">
        <v>17.330000000000002</v>
      </c>
      <c r="F5214" s="422">
        <v>5.72</v>
      </c>
      <c r="G5214" s="422">
        <v>23.05</v>
      </c>
    </row>
    <row r="5215" spans="1:7" ht="45">
      <c r="A5215" s="536" t="s">
        <v>8077</v>
      </c>
      <c r="B5215" s="419">
        <v>103818</v>
      </c>
      <c r="C5215" s="420" t="s">
        <v>8078</v>
      </c>
      <c r="D5215" s="421" t="s">
        <v>843</v>
      </c>
      <c r="E5215" s="422">
        <v>17.37</v>
      </c>
      <c r="F5215" s="422">
        <v>5.66</v>
      </c>
      <c r="G5215" s="422">
        <v>23.03</v>
      </c>
    </row>
    <row r="5216" spans="1:7" ht="45">
      <c r="A5216" s="536" t="s">
        <v>8077</v>
      </c>
      <c r="B5216" s="419">
        <v>103851</v>
      </c>
      <c r="C5216" s="420" t="s">
        <v>8079</v>
      </c>
      <c r="D5216" s="421" t="s">
        <v>843</v>
      </c>
      <c r="E5216" s="422">
        <v>17.28</v>
      </c>
      <c r="F5216" s="422">
        <v>5.43</v>
      </c>
      <c r="G5216" s="422">
        <v>22.71</v>
      </c>
    </row>
    <row r="5217" spans="1:7" ht="45">
      <c r="A5217" s="536" t="s">
        <v>8077</v>
      </c>
      <c r="B5217" s="419">
        <v>93104</v>
      </c>
      <c r="C5217" s="420" t="s">
        <v>5173</v>
      </c>
      <c r="D5217" s="421" t="s">
        <v>843</v>
      </c>
      <c r="E5217" s="422">
        <v>16.84</v>
      </c>
      <c r="F5217" s="422">
        <v>4.2300000000000004</v>
      </c>
      <c r="G5217" s="422">
        <v>21.07</v>
      </c>
    </row>
    <row r="5218" spans="1:7" ht="30">
      <c r="A5218" s="536" t="s">
        <v>8077</v>
      </c>
      <c r="B5218" s="419">
        <v>98602</v>
      </c>
      <c r="C5218" s="420" t="s">
        <v>5256</v>
      </c>
      <c r="D5218" s="421" t="s">
        <v>843</v>
      </c>
      <c r="E5218" s="422">
        <v>16.96</v>
      </c>
      <c r="F5218" s="422">
        <v>3.18</v>
      </c>
      <c r="G5218" s="422">
        <v>20.14</v>
      </c>
    </row>
    <row r="5219" spans="1:7" ht="45">
      <c r="A5219" s="536" t="s">
        <v>8077</v>
      </c>
      <c r="B5219" s="419">
        <v>93087</v>
      </c>
      <c r="C5219" s="420" t="s">
        <v>5158</v>
      </c>
      <c r="D5219" s="421" t="s">
        <v>843</v>
      </c>
      <c r="E5219" s="422">
        <v>17.47</v>
      </c>
      <c r="F5219" s="422">
        <v>4.5199999999999996</v>
      </c>
      <c r="G5219" s="422">
        <v>21.99</v>
      </c>
    </row>
    <row r="5220" spans="1:7" ht="45">
      <c r="A5220" s="536" t="s">
        <v>8077</v>
      </c>
      <c r="B5220" s="419">
        <v>103893</v>
      </c>
      <c r="C5220" s="420" t="s">
        <v>5325</v>
      </c>
      <c r="D5220" s="421" t="s">
        <v>843</v>
      </c>
      <c r="E5220" s="422">
        <v>18.149999999999999</v>
      </c>
      <c r="F5220" s="422">
        <v>6.43</v>
      </c>
      <c r="G5220" s="422">
        <v>24.58</v>
      </c>
    </row>
    <row r="5221" spans="1:7" ht="45">
      <c r="A5221" s="536" t="s">
        <v>8077</v>
      </c>
      <c r="B5221" s="419">
        <v>103824</v>
      </c>
      <c r="C5221" s="420" t="s">
        <v>8080</v>
      </c>
      <c r="D5221" s="421" t="s">
        <v>843</v>
      </c>
      <c r="E5221" s="422">
        <v>18.95</v>
      </c>
      <c r="F5221" s="422">
        <v>8.48</v>
      </c>
      <c r="G5221" s="422">
        <v>27.43</v>
      </c>
    </row>
    <row r="5222" spans="1:7" ht="45">
      <c r="A5222" s="536" t="s">
        <v>8077</v>
      </c>
      <c r="B5222" s="419">
        <v>103857</v>
      </c>
      <c r="C5222" s="420" t="s">
        <v>5295</v>
      </c>
      <c r="D5222" s="421" t="s">
        <v>843</v>
      </c>
      <c r="E5222" s="422">
        <v>18.29</v>
      </c>
      <c r="F5222" s="422">
        <v>6.66</v>
      </c>
      <c r="G5222" s="422">
        <v>24.95</v>
      </c>
    </row>
    <row r="5223" spans="1:7" ht="45">
      <c r="A5223" s="536" t="s">
        <v>8077</v>
      </c>
      <c r="B5223" s="419">
        <v>93110</v>
      </c>
      <c r="C5223" s="420" t="s">
        <v>5179</v>
      </c>
      <c r="D5223" s="421" t="s">
        <v>843</v>
      </c>
      <c r="E5223" s="422">
        <v>17.84</v>
      </c>
      <c r="F5223" s="422">
        <v>5.52</v>
      </c>
      <c r="G5223" s="422">
        <v>23.36</v>
      </c>
    </row>
    <row r="5224" spans="1:7" ht="30">
      <c r="A5224" s="536" t="s">
        <v>8077</v>
      </c>
      <c r="B5224" s="419">
        <v>93054</v>
      </c>
      <c r="C5224" s="420" t="s">
        <v>5126</v>
      </c>
      <c r="D5224" s="421" t="s">
        <v>843</v>
      </c>
      <c r="E5224" s="422">
        <v>20.93</v>
      </c>
      <c r="F5224" s="422">
        <v>4.0999999999999996</v>
      </c>
      <c r="G5224" s="422">
        <v>25.03</v>
      </c>
    </row>
    <row r="5225" spans="1:7" ht="45">
      <c r="A5225" s="536" t="s">
        <v>8077</v>
      </c>
      <c r="B5225" s="419">
        <v>93088</v>
      </c>
      <c r="C5225" s="420" t="s">
        <v>5159</v>
      </c>
      <c r="D5225" s="421" t="s">
        <v>843</v>
      </c>
      <c r="E5225" s="422">
        <v>21.75</v>
      </c>
      <c r="F5225" s="422">
        <v>5.46</v>
      </c>
      <c r="G5225" s="422">
        <v>27.21</v>
      </c>
    </row>
    <row r="5226" spans="1:7" ht="45">
      <c r="A5226" s="536" t="s">
        <v>8077</v>
      </c>
      <c r="B5226" s="419">
        <v>103894</v>
      </c>
      <c r="C5226" s="420" t="s">
        <v>5326</v>
      </c>
      <c r="D5226" s="421" t="s">
        <v>843</v>
      </c>
      <c r="E5226" s="422">
        <v>22.11</v>
      </c>
      <c r="F5226" s="422">
        <v>7.35</v>
      </c>
      <c r="G5226" s="422">
        <v>29.46</v>
      </c>
    </row>
    <row r="5227" spans="1:7" ht="45">
      <c r="A5227" s="536" t="s">
        <v>8077</v>
      </c>
      <c r="B5227" s="419">
        <v>103825</v>
      </c>
      <c r="C5227" s="420" t="s">
        <v>8081</v>
      </c>
      <c r="D5227" s="421" t="s">
        <v>843</v>
      </c>
      <c r="E5227" s="422">
        <v>22.9</v>
      </c>
      <c r="F5227" s="422">
        <v>9.42</v>
      </c>
      <c r="G5227" s="422">
        <v>32.32</v>
      </c>
    </row>
    <row r="5228" spans="1:7" ht="45">
      <c r="A5228" s="536" t="s">
        <v>8077</v>
      </c>
      <c r="B5228" s="419">
        <v>103858</v>
      </c>
      <c r="C5228" s="420" t="s">
        <v>5296</v>
      </c>
      <c r="D5228" s="421" t="s">
        <v>843</v>
      </c>
      <c r="E5228" s="422">
        <v>22.229999999999997</v>
      </c>
      <c r="F5228" s="422">
        <v>7.6</v>
      </c>
      <c r="G5228" s="422">
        <v>29.83</v>
      </c>
    </row>
    <row r="5229" spans="1:7" ht="45">
      <c r="A5229" s="536" t="s">
        <v>8077</v>
      </c>
      <c r="B5229" s="419">
        <v>93111</v>
      </c>
      <c r="C5229" s="420" t="s">
        <v>5180</v>
      </c>
      <c r="D5229" s="421" t="s">
        <v>843</v>
      </c>
      <c r="E5229" s="422">
        <v>21.79</v>
      </c>
      <c r="F5229" s="422">
        <v>6.46</v>
      </c>
      <c r="G5229" s="422">
        <v>28.25</v>
      </c>
    </row>
    <row r="5230" spans="1:7" ht="30">
      <c r="A5230" s="536" t="s">
        <v>8077</v>
      </c>
      <c r="B5230" s="419">
        <v>93059</v>
      </c>
      <c r="C5230" s="420" t="s">
        <v>5131</v>
      </c>
      <c r="D5230" s="421" t="s">
        <v>843</v>
      </c>
      <c r="E5230" s="422">
        <v>28.580000000000002</v>
      </c>
      <c r="F5230" s="422">
        <v>3.59</v>
      </c>
      <c r="G5230" s="422">
        <v>32.17</v>
      </c>
    </row>
    <row r="5231" spans="1:7" ht="45">
      <c r="A5231" s="536" t="s">
        <v>8077</v>
      </c>
      <c r="B5231" s="419">
        <v>93093</v>
      </c>
      <c r="C5231" s="420" t="s">
        <v>5164</v>
      </c>
      <c r="D5231" s="421" t="s">
        <v>843</v>
      </c>
      <c r="E5231" s="422">
        <v>29.03</v>
      </c>
      <c r="F5231" s="422">
        <v>4.8499999999999996</v>
      </c>
      <c r="G5231" s="422">
        <v>33.880000000000003</v>
      </c>
    </row>
    <row r="5232" spans="1:7" ht="45">
      <c r="A5232" s="536" t="s">
        <v>8077</v>
      </c>
      <c r="B5232" s="419">
        <v>103899</v>
      </c>
      <c r="C5232" s="420" t="s">
        <v>5331</v>
      </c>
      <c r="D5232" s="421" t="s">
        <v>843</v>
      </c>
      <c r="E5232" s="422">
        <v>29.83</v>
      </c>
      <c r="F5232" s="422">
        <v>7.04</v>
      </c>
      <c r="G5232" s="422">
        <v>36.869999999999997</v>
      </c>
    </row>
    <row r="5233" spans="1:7" ht="45">
      <c r="A5233" s="536" t="s">
        <v>8077</v>
      </c>
      <c r="B5233" s="419">
        <v>103830</v>
      </c>
      <c r="C5233" s="420" t="s">
        <v>8082</v>
      </c>
      <c r="D5233" s="421" t="s">
        <v>843</v>
      </c>
      <c r="E5233" s="422">
        <v>31.04</v>
      </c>
      <c r="F5233" s="422">
        <v>10.9</v>
      </c>
      <c r="G5233" s="422">
        <v>41.94</v>
      </c>
    </row>
    <row r="5234" spans="1:7" ht="45">
      <c r="A5234" s="536" t="s">
        <v>8077</v>
      </c>
      <c r="B5234" s="419">
        <v>103863</v>
      </c>
      <c r="C5234" s="420" t="s">
        <v>5301</v>
      </c>
      <c r="D5234" s="421" t="s">
        <v>843</v>
      </c>
      <c r="E5234" s="422">
        <v>30.110000000000003</v>
      </c>
      <c r="F5234" s="422">
        <v>7.73</v>
      </c>
      <c r="G5234" s="422">
        <v>37.840000000000003</v>
      </c>
    </row>
    <row r="5235" spans="1:7" ht="45">
      <c r="A5235" s="536" t="s">
        <v>8077</v>
      </c>
      <c r="B5235" s="419">
        <v>93114</v>
      </c>
      <c r="C5235" s="420" t="s">
        <v>5183</v>
      </c>
      <c r="D5235" s="421" t="s">
        <v>843</v>
      </c>
      <c r="E5235" s="422">
        <v>29.689999999999998</v>
      </c>
      <c r="F5235" s="422">
        <v>6.64</v>
      </c>
      <c r="G5235" s="422">
        <v>36.33</v>
      </c>
    </row>
    <row r="5236" spans="1:7" ht="45">
      <c r="A5236" s="536" t="s">
        <v>8077</v>
      </c>
      <c r="B5236" s="419">
        <v>93075</v>
      </c>
      <c r="C5236" s="420" t="s">
        <v>5146</v>
      </c>
      <c r="D5236" s="421" t="s">
        <v>843</v>
      </c>
      <c r="E5236" s="422">
        <v>17.119999999999997</v>
      </c>
      <c r="F5236" s="422">
        <v>5.37</v>
      </c>
      <c r="G5236" s="422">
        <v>22.49</v>
      </c>
    </row>
    <row r="5237" spans="1:7" ht="45">
      <c r="A5237" s="536" t="s">
        <v>8077</v>
      </c>
      <c r="B5237" s="419">
        <v>103876</v>
      </c>
      <c r="C5237" s="420" t="s">
        <v>5308</v>
      </c>
      <c r="D5237" s="421" t="s">
        <v>843</v>
      </c>
      <c r="E5237" s="422">
        <v>17.95</v>
      </c>
      <c r="F5237" s="422">
        <v>7.7</v>
      </c>
      <c r="G5237" s="422">
        <v>25.65</v>
      </c>
    </row>
    <row r="5238" spans="1:7" ht="45">
      <c r="A5238" s="536" t="s">
        <v>8077</v>
      </c>
      <c r="B5238" s="419">
        <v>103807</v>
      </c>
      <c r="C5238" s="420" t="s">
        <v>8083</v>
      </c>
      <c r="D5238" s="421" t="s">
        <v>843</v>
      </c>
      <c r="E5238" s="422">
        <v>17.970000000000002</v>
      </c>
      <c r="F5238" s="422">
        <v>7.63</v>
      </c>
      <c r="G5238" s="422">
        <v>25.6</v>
      </c>
    </row>
    <row r="5239" spans="1:7" ht="45">
      <c r="A5239" s="536" t="s">
        <v>8077</v>
      </c>
      <c r="B5239" s="419">
        <v>103840</v>
      </c>
      <c r="C5239" s="420" t="s">
        <v>8084</v>
      </c>
      <c r="D5239" s="421" t="s">
        <v>843</v>
      </c>
      <c r="E5239" s="422">
        <v>17.84</v>
      </c>
      <c r="F5239" s="422">
        <v>7.28</v>
      </c>
      <c r="G5239" s="422">
        <v>25.12</v>
      </c>
    </row>
    <row r="5240" spans="1:7" ht="45">
      <c r="A5240" s="536" t="s">
        <v>8077</v>
      </c>
      <c r="B5240" s="419">
        <v>93098</v>
      </c>
      <c r="C5240" s="420" t="s">
        <v>5167</v>
      </c>
      <c r="D5240" s="421" t="s">
        <v>843</v>
      </c>
      <c r="E5240" s="422">
        <v>17.170000000000002</v>
      </c>
      <c r="F5240" s="422">
        <v>5.49</v>
      </c>
      <c r="G5240" s="422">
        <v>22.66</v>
      </c>
    </row>
    <row r="5241" spans="1:7" ht="45">
      <c r="A5241" s="536" t="s">
        <v>8077</v>
      </c>
      <c r="B5241" s="419">
        <v>93120</v>
      </c>
      <c r="C5241" s="420" t="s">
        <v>5189</v>
      </c>
      <c r="D5241" s="421" t="s">
        <v>843</v>
      </c>
      <c r="E5241" s="422">
        <v>24.68</v>
      </c>
      <c r="F5241" s="422">
        <v>3.89</v>
      </c>
      <c r="G5241" s="422">
        <v>28.57</v>
      </c>
    </row>
    <row r="5242" spans="1:7" ht="45">
      <c r="A5242" s="536" t="s">
        <v>8077</v>
      </c>
      <c r="B5242" s="419">
        <v>93077</v>
      </c>
      <c r="C5242" s="420" t="s">
        <v>5148</v>
      </c>
      <c r="D5242" s="421" t="s">
        <v>843</v>
      </c>
      <c r="E5242" s="422">
        <v>25.4</v>
      </c>
      <c r="F5242" s="422">
        <v>5.93</v>
      </c>
      <c r="G5242" s="422">
        <v>31.33</v>
      </c>
    </row>
    <row r="5243" spans="1:7" ht="45">
      <c r="A5243" s="536" t="s">
        <v>8077</v>
      </c>
      <c r="B5243" s="419">
        <v>103879</v>
      </c>
      <c r="C5243" s="420" t="s">
        <v>5311</v>
      </c>
      <c r="D5243" s="421" t="s">
        <v>843</v>
      </c>
      <c r="E5243" s="422">
        <v>26.430000000000003</v>
      </c>
      <c r="F5243" s="422">
        <v>8.77</v>
      </c>
      <c r="G5243" s="422">
        <v>35.200000000000003</v>
      </c>
    </row>
    <row r="5244" spans="1:7" ht="45">
      <c r="A5244" s="536" t="s">
        <v>8077</v>
      </c>
      <c r="B5244" s="419">
        <v>103810</v>
      </c>
      <c r="C5244" s="420" t="s">
        <v>8085</v>
      </c>
      <c r="D5244" s="421" t="s">
        <v>843</v>
      </c>
      <c r="E5244" s="422">
        <v>27.589999999999996</v>
      </c>
      <c r="F5244" s="422">
        <v>11.85</v>
      </c>
      <c r="G5244" s="422">
        <v>39.44</v>
      </c>
    </row>
    <row r="5245" spans="1:7" ht="45">
      <c r="A5245" s="536" t="s">
        <v>8077</v>
      </c>
      <c r="B5245" s="419">
        <v>103843</v>
      </c>
      <c r="C5245" s="420" t="s">
        <v>8086</v>
      </c>
      <c r="D5245" s="421" t="s">
        <v>843</v>
      </c>
      <c r="E5245" s="422">
        <v>26.6</v>
      </c>
      <c r="F5245" s="422">
        <v>9.14</v>
      </c>
      <c r="G5245" s="422">
        <v>35.74</v>
      </c>
    </row>
    <row r="5246" spans="1:7" ht="45">
      <c r="A5246" s="536" t="s">
        <v>8077</v>
      </c>
      <c r="B5246" s="419">
        <v>93100</v>
      </c>
      <c r="C5246" s="420" t="s">
        <v>5169</v>
      </c>
      <c r="D5246" s="421" t="s">
        <v>843</v>
      </c>
      <c r="E5246" s="422">
        <v>25.950000000000003</v>
      </c>
      <c r="F5246" s="422">
        <v>7.43</v>
      </c>
      <c r="G5246" s="422">
        <v>33.380000000000003</v>
      </c>
    </row>
    <row r="5247" spans="1:7" ht="45">
      <c r="A5247" s="536" t="s">
        <v>8077</v>
      </c>
      <c r="B5247" s="419">
        <v>93121</v>
      </c>
      <c r="C5247" s="420" t="s">
        <v>5190</v>
      </c>
      <c r="D5247" s="421" t="s">
        <v>843</v>
      </c>
      <c r="E5247" s="422">
        <v>27.709999999999997</v>
      </c>
      <c r="F5247" s="422">
        <v>4.84</v>
      </c>
      <c r="G5247" s="422">
        <v>32.549999999999997</v>
      </c>
    </row>
    <row r="5248" spans="1:7" ht="45">
      <c r="A5248" s="536" t="s">
        <v>8077</v>
      </c>
      <c r="B5248" s="419">
        <v>93078</v>
      </c>
      <c r="C5248" s="420" t="s">
        <v>5149</v>
      </c>
      <c r="D5248" s="421" t="s">
        <v>843</v>
      </c>
      <c r="E5248" s="422">
        <v>28.44</v>
      </c>
      <c r="F5248" s="422">
        <v>6.87</v>
      </c>
      <c r="G5248" s="422">
        <v>35.31</v>
      </c>
    </row>
    <row r="5249" spans="1:7" ht="45">
      <c r="A5249" s="536" t="s">
        <v>8077</v>
      </c>
      <c r="B5249" s="419">
        <v>103880</v>
      </c>
      <c r="C5249" s="420" t="s">
        <v>5312</v>
      </c>
      <c r="D5249" s="421" t="s">
        <v>843</v>
      </c>
      <c r="E5249" s="422">
        <v>29.479999999999997</v>
      </c>
      <c r="F5249" s="422">
        <v>9.7100000000000009</v>
      </c>
      <c r="G5249" s="422">
        <v>39.19</v>
      </c>
    </row>
    <row r="5250" spans="1:7" ht="45">
      <c r="A5250" s="536" t="s">
        <v>8077</v>
      </c>
      <c r="B5250" s="419">
        <v>103811</v>
      </c>
      <c r="C5250" s="420" t="s">
        <v>8087</v>
      </c>
      <c r="D5250" s="421" t="s">
        <v>843</v>
      </c>
      <c r="E5250" s="422">
        <v>30.64</v>
      </c>
      <c r="F5250" s="422">
        <v>12.79</v>
      </c>
      <c r="G5250" s="422">
        <v>43.43</v>
      </c>
    </row>
    <row r="5251" spans="1:7" ht="45">
      <c r="A5251" s="536" t="s">
        <v>8077</v>
      </c>
      <c r="B5251" s="419">
        <v>103844</v>
      </c>
      <c r="C5251" s="420" t="s">
        <v>8088</v>
      </c>
      <c r="D5251" s="421" t="s">
        <v>843</v>
      </c>
      <c r="E5251" s="422">
        <v>29.64</v>
      </c>
      <c r="F5251" s="422">
        <v>10.08</v>
      </c>
      <c r="G5251" s="422">
        <v>39.72</v>
      </c>
    </row>
    <row r="5252" spans="1:7" ht="45">
      <c r="A5252" s="536" t="s">
        <v>8077</v>
      </c>
      <c r="B5252" s="419">
        <v>93101</v>
      </c>
      <c r="C5252" s="420" t="s">
        <v>5170</v>
      </c>
      <c r="D5252" s="421" t="s">
        <v>843</v>
      </c>
      <c r="E5252" s="422">
        <v>29.02</v>
      </c>
      <c r="F5252" s="422">
        <v>8.34</v>
      </c>
      <c r="G5252" s="422">
        <v>37.36</v>
      </c>
    </row>
    <row r="5253" spans="1:7" ht="30">
      <c r="A5253" s="536" t="s">
        <v>8077</v>
      </c>
      <c r="B5253" s="419">
        <v>92311</v>
      </c>
      <c r="C5253" s="420" t="s">
        <v>5106</v>
      </c>
      <c r="D5253" s="421" t="s">
        <v>843</v>
      </c>
      <c r="E5253" s="422">
        <v>9.02</v>
      </c>
      <c r="F5253" s="422">
        <v>6.64</v>
      </c>
      <c r="G5253" s="422">
        <v>15.66</v>
      </c>
    </row>
    <row r="5254" spans="1:7" ht="30">
      <c r="A5254" s="536" t="s">
        <v>8077</v>
      </c>
      <c r="B5254" s="419">
        <v>103874</v>
      </c>
      <c r="C5254" s="420" t="s">
        <v>5306</v>
      </c>
      <c r="D5254" s="421" t="s">
        <v>843</v>
      </c>
      <c r="E5254" s="422">
        <v>10.7</v>
      </c>
      <c r="F5254" s="422">
        <v>11.91</v>
      </c>
      <c r="G5254" s="422">
        <v>22.61</v>
      </c>
    </row>
    <row r="5255" spans="1:7" ht="30">
      <c r="A5255" s="536" t="s">
        <v>8077</v>
      </c>
      <c r="B5255" s="419">
        <v>103805</v>
      </c>
      <c r="C5255" s="420" t="s">
        <v>5257</v>
      </c>
      <c r="D5255" s="421" t="s">
        <v>843</v>
      </c>
      <c r="E5255" s="422">
        <v>10.719999999999999</v>
      </c>
      <c r="F5255" s="422">
        <v>11.8</v>
      </c>
      <c r="G5255" s="422">
        <v>22.52</v>
      </c>
    </row>
    <row r="5256" spans="1:7" ht="30">
      <c r="A5256" s="536" t="s">
        <v>8077</v>
      </c>
      <c r="B5256" s="419">
        <v>103838</v>
      </c>
      <c r="C5256" s="420" t="s">
        <v>5280</v>
      </c>
      <c r="D5256" s="421" t="s">
        <v>843</v>
      </c>
      <c r="E5256" s="422">
        <v>10.46</v>
      </c>
      <c r="F5256" s="422">
        <v>11.11</v>
      </c>
      <c r="G5256" s="422">
        <v>21.57</v>
      </c>
    </row>
    <row r="5257" spans="1:7" ht="30">
      <c r="A5257" s="536" t="s">
        <v>8077</v>
      </c>
      <c r="B5257" s="419">
        <v>92326</v>
      </c>
      <c r="C5257" s="420" t="s">
        <v>5115</v>
      </c>
      <c r="D5257" s="421" t="s">
        <v>843</v>
      </c>
      <c r="E5257" s="422">
        <v>9.1300000000000008</v>
      </c>
      <c r="F5257" s="422">
        <v>7.51</v>
      </c>
      <c r="G5257" s="422">
        <v>16.64</v>
      </c>
    </row>
    <row r="5258" spans="1:7" ht="30">
      <c r="A5258" s="536" t="s">
        <v>8077</v>
      </c>
      <c r="B5258" s="419">
        <v>92287</v>
      </c>
      <c r="C5258" s="420" t="s">
        <v>5088</v>
      </c>
      <c r="D5258" s="421" t="s">
        <v>843</v>
      </c>
      <c r="E5258" s="422">
        <v>15.509999999999998</v>
      </c>
      <c r="F5258" s="422">
        <v>4.32</v>
      </c>
      <c r="G5258" s="422">
        <v>19.829999999999998</v>
      </c>
    </row>
    <row r="5259" spans="1:7" ht="30">
      <c r="A5259" s="536" t="s">
        <v>8077</v>
      </c>
      <c r="B5259" s="419">
        <v>92312</v>
      </c>
      <c r="C5259" s="420" t="s">
        <v>5107</v>
      </c>
      <c r="D5259" s="421" t="s">
        <v>843</v>
      </c>
      <c r="E5259" s="422">
        <v>17.010000000000002</v>
      </c>
      <c r="F5259" s="422">
        <v>8.36</v>
      </c>
      <c r="G5259" s="422">
        <v>25.37</v>
      </c>
    </row>
    <row r="5260" spans="1:7" ht="30">
      <c r="A5260" s="536" t="s">
        <v>8077</v>
      </c>
      <c r="B5260" s="419">
        <v>103877</v>
      </c>
      <c r="C5260" s="420" t="s">
        <v>5309</v>
      </c>
      <c r="D5260" s="421" t="s">
        <v>843</v>
      </c>
      <c r="E5260" s="422">
        <v>19.03</v>
      </c>
      <c r="F5260" s="422">
        <v>14.07</v>
      </c>
      <c r="G5260" s="422">
        <v>33.1</v>
      </c>
    </row>
    <row r="5261" spans="1:7" ht="30">
      <c r="A5261" s="536" t="s">
        <v>8077</v>
      </c>
      <c r="B5261" s="419">
        <v>103808</v>
      </c>
      <c r="C5261" s="420" t="s">
        <v>5259</v>
      </c>
      <c r="D5261" s="421" t="s">
        <v>843</v>
      </c>
      <c r="E5261" s="422">
        <v>21.37</v>
      </c>
      <c r="F5261" s="422">
        <v>20.23</v>
      </c>
      <c r="G5261" s="422">
        <v>41.6</v>
      </c>
    </row>
    <row r="5262" spans="1:7" ht="30">
      <c r="A5262" s="536" t="s">
        <v>8077</v>
      </c>
      <c r="B5262" s="419">
        <v>103841</v>
      </c>
      <c r="C5262" s="420" t="s">
        <v>5282</v>
      </c>
      <c r="D5262" s="421" t="s">
        <v>843</v>
      </c>
      <c r="E5262" s="422">
        <v>19.380000000000003</v>
      </c>
      <c r="F5262" s="422">
        <v>14.79</v>
      </c>
      <c r="G5262" s="422">
        <v>34.17</v>
      </c>
    </row>
    <row r="5263" spans="1:7" ht="30">
      <c r="A5263" s="536" t="s">
        <v>8077</v>
      </c>
      <c r="B5263" s="419">
        <v>92327</v>
      </c>
      <c r="C5263" s="420" t="s">
        <v>5116</v>
      </c>
      <c r="D5263" s="421" t="s">
        <v>843</v>
      </c>
      <c r="E5263" s="422">
        <v>18.11</v>
      </c>
      <c r="F5263" s="422">
        <v>11.36</v>
      </c>
      <c r="G5263" s="422">
        <v>29.47</v>
      </c>
    </row>
    <row r="5264" spans="1:7" ht="30">
      <c r="A5264" s="536" t="s">
        <v>8077</v>
      </c>
      <c r="B5264" s="419">
        <v>92288</v>
      </c>
      <c r="C5264" s="420" t="s">
        <v>5089</v>
      </c>
      <c r="D5264" s="421" t="s">
        <v>843</v>
      </c>
      <c r="E5264" s="422">
        <v>25.39</v>
      </c>
      <c r="F5264" s="422">
        <v>5.58</v>
      </c>
      <c r="G5264" s="422">
        <v>30.97</v>
      </c>
    </row>
    <row r="5265" spans="1:7" ht="30">
      <c r="A5265" s="536" t="s">
        <v>8077</v>
      </c>
      <c r="B5265" s="419">
        <v>92313</v>
      </c>
      <c r="C5265" s="420" t="s">
        <v>5108</v>
      </c>
      <c r="D5265" s="421" t="s">
        <v>843</v>
      </c>
      <c r="E5265" s="422">
        <v>26.740000000000002</v>
      </c>
      <c r="F5265" s="422">
        <v>9.33</v>
      </c>
      <c r="G5265" s="422">
        <v>36.07</v>
      </c>
    </row>
    <row r="5266" spans="1:7" ht="30">
      <c r="A5266" s="536" t="s">
        <v>8077</v>
      </c>
      <c r="B5266" s="419">
        <v>103881</v>
      </c>
      <c r="C5266" s="420" t="s">
        <v>5313</v>
      </c>
      <c r="D5266" s="421" t="s">
        <v>843</v>
      </c>
      <c r="E5266" s="422">
        <v>29.1</v>
      </c>
      <c r="F5266" s="422">
        <v>15.93</v>
      </c>
      <c r="G5266" s="422">
        <v>45.03</v>
      </c>
    </row>
    <row r="5267" spans="1:7" ht="30">
      <c r="A5267" s="536" t="s">
        <v>8077</v>
      </c>
      <c r="B5267" s="419">
        <v>103812</v>
      </c>
      <c r="C5267" s="420" t="s">
        <v>5261</v>
      </c>
      <c r="D5267" s="421" t="s">
        <v>843</v>
      </c>
      <c r="E5267" s="422">
        <v>33.43</v>
      </c>
      <c r="F5267" s="422">
        <v>27.46</v>
      </c>
      <c r="G5267" s="422">
        <v>60.89</v>
      </c>
    </row>
    <row r="5268" spans="1:7" ht="30">
      <c r="A5268" s="536" t="s">
        <v>8077</v>
      </c>
      <c r="B5268" s="419">
        <v>103845</v>
      </c>
      <c r="C5268" s="420" t="s">
        <v>5284</v>
      </c>
      <c r="D5268" s="421" t="s">
        <v>843</v>
      </c>
      <c r="E5268" s="422">
        <v>29.93</v>
      </c>
      <c r="F5268" s="422">
        <v>17.97</v>
      </c>
      <c r="G5268" s="422">
        <v>47.9</v>
      </c>
    </row>
    <row r="5269" spans="1:7" ht="30">
      <c r="A5269" s="536" t="s">
        <v>8077</v>
      </c>
      <c r="B5269" s="419">
        <v>92328</v>
      </c>
      <c r="C5269" s="420" t="s">
        <v>5117</v>
      </c>
      <c r="D5269" s="421" t="s">
        <v>843</v>
      </c>
      <c r="E5269" s="422">
        <v>28.71</v>
      </c>
      <c r="F5269" s="422">
        <v>14.67</v>
      </c>
      <c r="G5269" s="422">
        <v>43.38</v>
      </c>
    </row>
    <row r="5270" spans="1:7" ht="30">
      <c r="A5270" s="536" t="s">
        <v>8077</v>
      </c>
      <c r="B5270" s="419">
        <v>92289</v>
      </c>
      <c r="C5270" s="420" t="s">
        <v>5090</v>
      </c>
      <c r="D5270" s="421" t="s">
        <v>843</v>
      </c>
      <c r="E5270" s="422">
        <v>47.1</v>
      </c>
      <c r="F5270" s="422">
        <v>7.03</v>
      </c>
      <c r="G5270" s="422">
        <v>54.13</v>
      </c>
    </row>
    <row r="5271" spans="1:7" ht="30">
      <c r="A5271" s="536" t="s">
        <v>8077</v>
      </c>
      <c r="B5271" s="419">
        <v>92290</v>
      </c>
      <c r="C5271" s="420" t="s">
        <v>5091</v>
      </c>
      <c r="D5271" s="421" t="s">
        <v>843</v>
      </c>
      <c r="E5271" s="422">
        <v>72.97</v>
      </c>
      <c r="F5271" s="422">
        <v>8.48</v>
      </c>
      <c r="G5271" s="422">
        <v>81.45</v>
      </c>
    </row>
    <row r="5272" spans="1:7" ht="30">
      <c r="A5272" s="536" t="s">
        <v>8077</v>
      </c>
      <c r="B5272" s="419">
        <v>92291</v>
      </c>
      <c r="C5272" s="420" t="s">
        <v>5092</v>
      </c>
      <c r="D5272" s="421" t="s">
        <v>843</v>
      </c>
      <c r="E5272" s="422">
        <v>114.66000000000001</v>
      </c>
      <c r="F5272" s="422">
        <v>10.99</v>
      </c>
      <c r="G5272" s="422">
        <v>125.65</v>
      </c>
    </row>
    <row r="5273" spans="1:7" ht="30">
      <c r="A5273" s="536" t="s">
        <v>8077</v>
      </c>
      <c r="B5273" s="419">
        <v>92292</v>
      </c>
      <c r="C5273" s="420" t="s">
        <v>5093</v>
      </c>
      <c r="D5273" s="421" t="s">
        <v>843</v>
      </c>
      <c r="E5273" s="422">
        <v>370.39</v>
      </c>
      <c r="F5273" s="422">
        <v>13.51</v>
      </c>
      <c r="G5273" s="422">
        <v>383.9</v>
      </c>
    </row>
    <row r="5274" spans="1:7" ht="45">
      <c r="A5274" s="536" t="s">
        <v>8077</v>
      </c>
      <c r="B5274" s="419">
        <v>93082</v>
      </c>
      <c r="C5274" s="420" t="s">
        <v>5153</v>
      </c>
      <c r="D5274" s="421" t="s">
        <v>843</v>
      </c>
      <c r="E5274" s="422">
        <v>22.1</v>
      </c>
      <c r="F5274" s="422">
        <v>4.83</v>
      </c>
      <c r="G5274" s="422">
        <v>26.93</v>
      </c>
    </row>
    <row r="5275" spans="1:7" ht="45">
      <c r="A5275" s="536" t="s">
        <v>8077</v>
      </c>
      <c r="B5275" s="419">
        <v>103885</v>
      </c>
      <c r="C5275" s="420" t="s">
        <v>5317</v>
      </c>
      <c r="D5275" s="421" t="s">
        <v>843</v>
      </c>
      <c r="E5275" s="422">
        <v>23.2</v>
      </c>
      <c r="F5275" s="422">
        <v>7.94</v>
      </c>
      <c r="G5275" s="422">
        <v>31.14</v>
      </c>
    </row>
    <row r="5276" spans="1:7" ht="45">
      <c r="A5276" s="536" t="s">
        <v>8077</v>
      </c>
      <c r="B5276" s="419">
        <v>103816</v>
      </c>
      <c r="C5276" s="420" t="s">
        <v>5265</v>
      </c>
      <c r="D5276" s="421" t="s">
        <v>843</v>
      </c>
      <c r="E5276" s="422">
        <v>23.25</v>
      </c>
      <c r="F5276" s="422">
        <v>7.85</v>
      </c>
      <c r="G5276" s="422">
        <v>31.1</v>
      </c>
    </row>
    <row r="5277" spans="1:7" ht="45">
      <c r="A5277" s="536" t="s">
        <v>8077</v>
      </c>
      <c r="B5277" s="419">
        <v>103849</v>
      </c>
      <c r="C5277" s="420" t="s">
        <v>5288</v>
      </c>
      <c r="D5277" s="421" t="s">
        <v>843</v>
      </c>
      <c r="E5277" s="422">
        <v>23.07</v>
      </c>
      <c r="F5277" s="422">
        <v>7.39</v>
      </c>
      <c r="G5277" s="422">
        <v>30.46</v>
      </c>
    </row>
    <row r="5278" spans="1:7" ht="45">
      <c r="A5278" s="536" t="s">
        <v>8077</v>
      </c>
      <c r="B5278" s="419">
        <v>93105</v>
      </c>
      <c r="C5278" s="420" t="s">
        <v>5174</v>
      </c>
      <c r="D5278" s="421" t="s">
        <v>843</v>
      </c>
      <c r="E5278" s="422">
        <v>22.16</v>
      </c>
      <c r="F5278" s="422">
        <v>5</v>
      </c>
      <c r="G5278" s="422">
        <v>27.16</v>
      </c>
    </row>
    <row r="5279" spans="1:7" ht="30">
      <c r="A5279" s="536" t="s">
        <v>8077</v>
      </c>
      <c r="B5279" s="419">
        <v>93055</v>
      </c>
      <c r="C5279" s="420" t="s">
        <v>5127</v>
      </c>
      <c r="D5279" s="421" t="s">
        <v>843</v>
      </c>
      <c r="E5279" s="422">
        <v>45.74</v>
      </c>
      <c r="F5279" s="422">
        <v>2.87</v>
      </c>
      <c r="G5279" s="422">
        <v>48.61</v>
      </c>
    </row>
    <row r="5280" spans="1:7" ht="45">
      <c r="A5280" s="536" t="s">
        <v>8077</v>
      </c>
      <c r="B5280" s="419">
        <v>93089</v>
      </c>
      <c r="C5280" s="420" t="s">
        <v>5160</v>
      </c>
      <c r="D5280" s="421" t="s">
        <v>843</v>
      </c>
      <c r="E5280" s="422">
        <v>46.730000000000004</v>
      </c>
      <c r="F5280" s="422">
        <v>5.58</v>
      </c>
      <c r="G5280" s="422">
        <v>52.31</v>
      </c>
    </row>
    <row r="5281" spans="1:7" ht="45">
      <c r="A5281" s="536" t="s">
        <v>8077</v>
      </c>
      <c r="B5281" s="419">
        <v>103891</v>
      </c>
      <c r="C5281" s="420" t="s">
        <v>5323</v>
      </c>
      <c r="D5281" s="421" t="s">
        <v>843</v>
      </c>
      <c r="E5281" s="422">
        <v>48.1</v>
      </c>
      <c r="F5281" s="422">
        <v>9.3699999999999992</v>
      </c>
      <c r="G5281" s="422">
        <v>57.47</v>
      </c>
    </row>
    <row r="5282" spans="1:7" ht="45">
      <c r="A5282" s="536" t="s">
        <v>8077</v>
      </c>
      <c r="B5282" s="419">
        <v>103822</v>
      </c>
      <c r="C5282" s="420" t="s">
        <v>5270</v>
      </c>
      <c r="D5282" s="421" t="s">
        <v>843</v>
      </c>
      <c r="E5282" s="422">
        <v>49.7</v>
      </c>
      <c r="F5282" s="422">
        <v>13.48</v>
      </c>
      <c r="G5282" s="422">
        <v>63.18</v>
      </c>
    </row>
    <row r="5283" spans="1:7" ht="45">
      <c r="A5283" s="536" t="s">
        <v>8077</v>
      </c>
      <c r="B5283" s="419">
        <v>103855</v>
      </c>
      <c r="C5283" s="420" t="s">
        <v>5293</v>
      </c>
      <c r="D5283" s="421" t="s">
        <v>843</v>
      </c>
      <c r="E5283" s="422">
        <v>48.34</v>
      </c>
      <c r="F5283" s="422">
        <v>9.8699999999999992</v>
      </c>
      <c r="G5283" s="422">
        <v>58.21</v>
      </c>
    </row>
    <row r="5284" spans="1:7" ht="45">
      <c r="A5284" s="536" t="s">
        <v>8077</v>
      </c>
      <c r="B5284" s="419">
        <v>93112</v>
      </c>
      <c r="C5284" s="420" t="s">
        <v>5181</v>
      </c>
      <c r="D5284" s="421" t="s">
        <v>843</v>
      </c>
      <c r="E5284" s="422">
        <v>47.489999999999995</v>
      </c>
      <c r="F5284" s="422">
        <v>7.56</v>
      </c>
      <c r="G5284" s="422">
        <v>55.05</v>
      </c>
    </row>
    <row r="5285" spans="1:7" ht="30">
      <c r="A5285" s="536" t="s">
        <v>8077</v>
      </c>
      <c r="B5285" s="419">
        <v>93060</v>
      </c>
      <c r="C5285" s="420" t="s">
        <v>5132</v>
      </c>
      <c r="D5285" s="421" t="s">
        <v>843</v>
      </c>
      <c r="E5285" s="422">
        <v>81.13</v>
      </c>
      <c r="F5285" s="422">
        <v>3.7</v>
      </c>
      <c r="G5285" s="422">
        <v>84.83</v>
      </c>
    </row>
    <row r="5286" spans="1:7" ht="45">
      <c r="A5286" s="536" t="s">
        <v>8077</v>
      </c>
      <c r="B5286" s="419">
        <v>93094</v>
      </c>
      <c r="C5286" s="420" t="s">
        <v>5165</v>
      </c>
      <c r="D5286" s="421" t="s">
        <v>843</v>
      </c>
      <c r="E5286" s="422">
        <v>82.03</v>
      </c>
      <c r="F5286" s="422">
        <v>6.22</v>
      </c>
      <c r="G5286" s="422">
        <v>88.25</v>
      </c>
    </row>
    <row r="5287" spans="1:7" ht="45">
      <c r="A5287" s="536" t="s">
        <v>8077</v>
      </c>
      <c r="B5287" s="419">
        <v>103897</v>
      </c>
      <c r="C5287" s="420" t="s">
        <v>5329</v>
      </c>
      <c r="D5287" s="421" t="s">
        <v>843</v>
      </c>
      <c r="E5287" s="422">
        <v>83.62</v>
      </c>
      <c r="F5287" s="422">
        <v>10.6</v>
      </c>
      <c r="G5287" s="422">
        <v>94.22</v>
      </c>
    </row>
    <row r="5288" spans="1:7" ht="45">
      <c r="A5288" s="536" t="s">
        <v>8077</v>
      </c>
      <c r="B5288" s="419">
        <v>103828</v>
      </c>
      <c r="C5288" s="420" t="s">
        <v>5274</v>
      </c>
      <c r="D5288" s="421" t="s">
        <v>843</v>
      </c>
      <c r="E5288" s="422">
        <v>86.05</v>
      </c>
      <c r="F5288" s="422">
        <v>18.309999999999999</v>
      </c>
      <c r="G5288" s="422">
        <v>104.36</v>
      </c>
    </row>
    <row r="5289" spans="1:7" ht="45">
      <c r="A5289" s="536" t="s">
        <v>8077</v>
      </c>
      <c r="B5289" s="419">
        <v>103861</v>
      </c>
      <c r="C5289" s="420" t="s">
        <v>5299</v>
      </c>
      <c r="D5289" s="421" t="s">
        <v>843</v>
      </c>
      <c r="E5289" s="422">
        <v>84.2</v>
      </c>
      <c r="F5289" s="422">
        <v>11.97</v>
      </c>
      <c r="G5289" s="422">
        <v>96.17</v>
      </c>
    </row>
    <row r="5290" spans="1:7" ht="45">
      <c r="A5290" s="536" t="s">
        <v>8077</v>
      </c>
      <c r="B5290" s="419">
        <v>93115</v>
      </c>
      <c r="C5290" s="420" t="s">
        <v>5184</v>
      </c>
      <c r="D5290" s="421" t="s">
        <v>843</v>
      </c>
      <c r="E5290" s="422">
        <v>83.37</v>
      </c>
      <c r="F5290" s="422">
        <v>9.77</v>
      </c>
      <c r="G5290" s="422">
        <v>93.14</v>
      </c>
    </row>
    <row r="5291" spans="1:7" ht="30">
      <c r="A5291" s="536" t="s">
        <v>8077</v>
      </c>
      <c r="B5291" s="419">
        <v>93074</v>
      </c>
      <c r="C5291" s="420" t="s">
        <v>5145</v>
      </c>
      <c r="D5291" s="421" t="s">
        <v>843</v>
      </c>
      <c r="E5291" s="422">
        <v>9.02</v>
      </c>
      <c r="F5291" s="422">
        <v>7.25</v>
      </c>
      <c r="G5291" s="422">
        <v>16.27</v>
      </c>
    </row>
    <row r="5292" spans="1:7" ht="30">
      <c r="A5292" s="536" t="s">
        <v>8077</v>
      </c>
      <c r="B5292" s="419">
        <v>103875</v>
      </c>
      <c r="C5292" s="420" t="s">
        <v>5307</v>
      </c>
      <c r="D5292" s="421" t="s">
        <v>843</v>
      </c>
      <c r="E5292" s="422">
        <v>10.669999999999998</v>
      </c>
      <c r="F5292" s="422">
        <v>11.91</v>
      </c>
      <c r="G5292" s="422">
        <v>22.58</v>
      </c>
    </row>
    <row r="5293" spans="1:7" ht="30">
      <c r="A5293" s="536" t="s">
        <v>8077</v>
      </c>
      <c r="B5293" s="419">
        <v>103806</v>
      </c>
      <c r="C5293" s="420" t="s">
        <v>5258</v>
      </c>
      <c r="D5293" s="421" t="s">
        <v>843</v>
      </c>
      <c r="E5293" s="422">
        <v>10.689999999999998</v>
      </c>
      <c r="F5293" s="422">
        <v>11.8</v>
      </c>
      <c r="G5293" s="422">
        <v>22.49</v>
      </c>
    </row>
    <row r="5294" spans="1:7" ht="30">
      <c r="A5294" s="536" t="s">
        <v>8077</v>
      </c>
      <c r="B5294" s="419">
        <v>103839</v>
      </c>
      <c r="C5294" s="420" t="s">
        <v>5281</v>
      </c>
      <c r="D5294" s="421" t="s">
        <v>843</v>
      </c>
      <c r="E5294" s="422">
        <v>10.43</v>
      </c>
      <c r="F5294" s="422">
        <v>11.11</v>
      </c>
      <c r="G5294" s="422">
        <v>21.54</v>
      </c>
    </row>
    <row r="5295" spans="1:7" ht="30">
      <c r="A5295" s="536" t="s">
        <v>8077</v>
      </c>
      <c r="B5295" s="419">
        <v>93097</v>
      </c>
      <c r="C5295" s="420" t="s">
        <v>5166</v>
      </c>
      <c r="D5295" s="421" t="s">
        <v>843</v>
      </c>
      <c r="E5295" s="422">
        <v>9.1000000000000014</v>
      </c>
      <c r="F5295" s="422">
        <v>7.52</v>
      </c>
      <c r="G5295" s="422">
        <v>16.62</v>
      </c>
    </row>
    <row r="5296" spans="1:7" ht="30">
      <c r="A5296" s="536" t="s">
        <v>8077</v>
      </c>
      <c r="B5296" s="419">
        <v>93119</v>
      </c>
      <c r="C5296" s="420" t="s">
        <v>5188</v>
      </c>
      <c r="D5296" s="421" t="s">
        <v>843</v>
      </c>
      <c r="E5296" s="422">
        <v>15.21</v>
      </c>
      <c r="F5296" s="422">
        <v>4.3099999999999996</v>
      </c>
      <c r="G5296" s="422">
        <v>19.52</v>
      </c>
    </row>
    <row r="5297" spans="1:7" ht="30">
      <c r="A5297" s="536" t="s">
        <v>8077</v>
      </c>
      <c r="B5297" s="419">
        <v>93076</v>
      </c>
      <c r="C5297" s="420" t="s">
        <v>5147</v>
      </c>
      <c r="D5297" s="421" t="s">
        <v>843</v>
      </c>
      <c r="E5297" s="422">
        <v>16.689999999999998</v>
      </c>
      <c r="F5297" s="422">
        <v>8.3699999999999992</v>
      </c>
      <c r="G5297" s="422">
        <v>25.06</v>
      </c>
    </row>
    <row r="5298" spans="1:7" ht="30">
      <c r="A5298" s="536" t="s">
        <v>8077</v>
      </c>
      <c r="B5298" s="419">
        <v>103878</v>
      </c>
      <c r="C5298" s="420" t="s">
        <v>5310</v>
      </c>
      <c r="D5298" s="421" t="s">
        <v>843</v>
      </c>
      <c r="E5298" s="422">
        <v>18.72</v>
      </c>
      <c r="F5298" s="422">
        <v>14.07</v>
      </c>
      <c r="G5298" s="422">
        <v>32.79</v>
      </c>
    </row>
    <row r="5299" spans="1:7" ht="30">
      <c r="A5299" s="536" t="s">
        <v>8077</v>
      </c>
      <c r="B5299" s="419">
        <v>103809</v>
      </c>
      <c r="C5299" s="420" t="s">
        <v>5260</v>
      </c>
      <c r="D5299" s="421" t="s">
        <v>843</v>
      </c>
      <c r="E5299" s="422">
        <v>21.07</v>
      </c>
      <c r="F5299" s="422">
        <v>20.22</v>
      </c>
      <c r="G5299" s="422">
        <v>41.29</v>
      </c>
    </row>
    <row r="5300" spans="1:7" ht="30">
      <c r="A5300" s="536" t="s">
        <v>8077</v>
      </c>
      <c r="B5300" s="419">
        <v>103842</v>
      </c>
      <c r="C5300" s="420" t="s">
        <v>5283</v>
      </c>
      <c r="D5300" s="421" t="s">
        <v>843</v>
      </c>
      <c r="E5300" s="422">
        <v>19.059999999999999</v>
      </c>
      <c r="F5300" s="422">
        <v>14.8</v>
      </c>
      <c r="G5300" s="422">
        <v>33.86</v>
      </c>
    </row>
    <row r="5301" spans="1:7" ht="30">
      <c r="A5301" s="536" t="s">
        <v>8077</v>
      </c>
      <c r="B5301" s="419">
        <v>93099</v>
      </c>
      <c r="C5301" s="420" t="s">
        <v>5168</v>
      </c>
      <c r="D5301" s="421" t="s">
        <v>843</v>
      </c>
      <c r="E5301" s="422">
        <v>17.8</v>
      </c>
      <c r="F5301" s="422">
        <v>11.36</v>
      </c>
      <c r="G5301" s="422">
        <v>29.16</v>
      </c>
    </row>
    <row r="5302" spans="1:7" ht="30">
      <c r="A5302" s="536" t="s">
        <v>8077</v>
      </c>
      <c r="B5302" s="419">
        <v>93122</v>
      </c>
      <c r="C5302" s="420" t="s">
        <v>5191</v>
      </c>
      <c r="D5302" s="421" t="s">
        <v>843</v>
      </c>
      <c r="E5302" s="422">
        <v>23.52</v>
      </c>
      <c r="F5302" s="422">
        <v>5.57</v>
      </c>
      <c r="G5302" s="422">
        <v>29.09</v>
      </c>
    </row>
    <row r="5303" spans="1:7" ht="30">
      <c r="A5303" s="536" t="s">
        <v>8077</v>
      </c>
      <c r="B5303" s="419">
        <v>93079</v>
      </c>
      <c r="C5303" s="420" t="s">
        <v>5150</v>
      </c>
      <c r="D5303" s="421" t="s">
        <v>843</v>
      </c>
      <c r="E5303" s="422">
        <v>24.849999999999998</v>
      </c>
      <c r="F5303" s="422">
        <v>9.34</v>
      </c>
      <c r="G5303" s="422">
        <v>34.19</v>
      </c>
    </row>
    <row r="5304" spans="1:7" ht="30">
      <c r="A5304" s="536" t="s">
        <v>8077</v>
      </c>
      <c r="B5304" s="419">
        <v>103882</v>
      </c>
      <c r="C5304" s="420" t="s">
        <v>5314</v>
      </c>
      <c r="D5304" s="421" t="s">
        <v>843</v>
      </c>
      <c r="E5304" s="422">
        <v>27.22</v>
      </c>
      <c r="F5304" s="422">
        <v>15.93</v>
      </c>
      <c r="G5304" s="422">
        <v>43.15</v>
      </c>
    </row>
    <row r="5305" spans="1:7" ht="30">
      <c r="A5305" s="536" t="s">
        <v>8077</v>
      </c>
      <c r="B5305" s="419">
        <v>103813</v>
      </c>
      <c r="C5305" s="420" t="s">
        <v>5262</v>
      </c>
      <c r="D5305" s="421" t="s">
        <v>843</v>
      </c>
      <c r="E5305" s="422">
        <v>31.56</v>
      </c>
      <c r="F5305" s="422">
        <v>27.45</v>
      </c>
      <c r="G5305" s="422">
        <v>59.01</v>
      </c>
    </row>
    <row r="5306" spans="1:7" ht="30">
      <c r="A5306" s="536" t="s">
        <v>8077</v>
      </c>
      <c r="B5306" s="419">
        <v>103846</v>
      </c>
      <c r="C5306" s="420" t="s">
        <v>5285</v>
      </c>
      <c r="D5306" s="421" t="s">
        <v>843</v>
      </c>
      <c r="E5306" s="422">
        <v>28.050000000000004</v>
      </c>
      <c r="F5306" s="422">
        <v>17.97</v>
      </c>
      <c r="G5306" s="422">
        <v>46.02</v>
      </c>
    </row>
    <row r="5307" spans="1:7" ht="30">
      <c r="A5307" s="536" t="s">
        <v>8077</v>
      </c>
      <c r="B5307" s="419">
        <v>93102</v>
      </c>
      <c r="C5307" s="420" t="s">
        <v>5171</v>
      </c>
      <c r="D5307" s="421" t="s">
        <v>843</v>
      </c>
      <c r="E5307" s="422">
        <v>26.83</v>
      </c>
      <c r="F5307" s="422">
        <v>14.67</v>
      </c>
      <c r="G5307" s="422">
        <v>41.5</v>
      </c>
    </row>
    <row r="5308" spans="1:7" ht="30">
      <c r="A5308" s="536" t="s">
        <v>8077</v>
      </c>
      <c r="B5308" s="419">
        <v>93123</v>
      </c>
      <c r="C5308" s="420" t="s">
        <v>5192</v>
      </c>
      <c r="D5308" s="421" t="s">
        <v>843</v>
      </c>
      <c r="E5308" s="422">
        <v>56.349999999999994</v>
      </c>
      <c r="F5308" s="422">
        <v>7.02</v>
      </c>
      <c r="G5308" s="422">
        <v>63.37</v>
      </c>
    </row>
    <row r="5309" spans="1:7" ht="30">
      <c r="A5309" s="536" t="s">
        <v>8077</v>
      </c>
      <c r="B5309" s="419">
        <v>93124</v>
      </c>
      <c r="C5309" s="420" t="s">
        <v>5193</v>
      </c>
      <c r="D5309" s="421" t="s">
        <v>843</v>
      </c>
      <c r="E5309" s="422">
        <v>90.32</v>
      </c>
      <c r="F5309" s="422">
        <v>8.48</v>
      </c>
      <c r="G5309" s="422">
        <v>98.8</v>
      </c>
    </row>
    <row r="5310" spans="1:7" ht="30">
      <c r="A5310" s="536" t="s">
        <v>8077</v>
      </c>
      <c r="B5310" s="419">
        <v>93125</v>
      </c>
      <c r="C5310" s="420" t="s">
        <v>5194</v>
      </c>
      <c r="D5310" s="421" t="s">
        <v>843</v>
      </c>
      <c r="E5310" s="422">
        <v>133.88</v>
      </c>
      <c r="F5310" s="422">
        <v>10.99</v>
      </c>
      <c r="G5310" s="422">
        <v>144.87</v>
      </c>
    </row>
    <row r="5311" spans="1:7" ht="30">
      <c r="A5311" s="536" t="s">
        <v>8077</v>
      </c>
      <c r="B5311" s="419">
        <v>93126</v>
      </c>
      <c r="C5311" s="420" t="s">
        <v>5195</v>
      </c>
      <c r="D5311" s="421" t="s">
        <v>843</v>
      </c>
      <c r="E5311" s="422">
        <v>303.57</v>
      </c>
      <c r="F5311" s="422">
        <v>13.5</v>
      </c>
      <c r="G5311" s="422">
        <v>317.07</v>
      </c>
    </row>
    <row r="5312" spans="1:7" ht="30">
      <c r="A5312" s="536" t="s">
        <v>8077</v>
      </c>
      <c r="B5312" s="419">
        <v>93063</v>
      </c>
      <c r="C5312" s="420" t="s">
        <v>5135</v>
      </c>
      <c r="D5312" s="421" t="s">
        <v>843</v>
      </c>
      <c r="E5312" s="422">
        <v>693.83</v>
      </c>
      <c r="F5312" s="422">
        <v>4.68</v>
      </c>
      <c r="G5312" s="422">
        <v>698.51</v>
      </c>
    </row>
    <row r="5313" spans="1:7" ht="30">
      <c r="A5313" s="536" t="s">
        <v>8077</v>
      </c>
      <c r="B5313" s="419">
        <v>93066</v>
      </c>
      <c r="C5313" s="420" t="s">
        <v>5138</v>
      </c>
      <c r="D5313" s="421" t="s">
        <v>843</v>
      </c>
      <c r="E5313" s="422">
        <v>870.83999999999992</v>
      </c>
      <c r="F5313" s="422">
        <v>5.69</v>
      </c>
      <c r="G5313" s="422">
        <v>876.53</v>
      </c>
    </row>
    <row r="5314" spans="1:7" ht="30">
      <c r="A5314" s="536" t="s">
        <v>8077</v>
      </c>
      <c r="B5314" s="419">
        <v>93069</v>
      </c>
      <c r="C5314" s="420" t="s">
        <v>5141</v>
      </c>
      <c r="D5314" s="421" t="s">
        <v>843</v>
      </c>
      <c r="E5314" s="422">
        <v>1207.5899999999999</v>
      </c>
      <c r="F5314" s="422">
        <v>7.28</v>
      </c>
      <c r="G5314" s="422">
        <v>1214.8699999999999</v>
      </c>
    </row>
    <row r="5315" spans="1:7" ht="30">
      <c r="A5315" s="536" t="s">
        <v>8077</v>
      </c>
      <c r="B5315" s="419">
        <v>93072</v>
      </c>
      <c r="C5315" s="420" t="s">
        <v>5144</v>
      </c>
      <c r="D5315" s="421" t="s">
        <v>843</v>
      </c>
      <c r="E5315" s="422">
        <v>1594.1499999999999</v>
      </c>
      <c r="F5315" s="422">
        <v>8.9700000000000006</v>
      </c>
      <c r="G5315" s="422">
        <v>1603.12</v>
      </c>
    </row>
    <row r="5316" spans="1:7" ht="30">
      <c r="A5316" s="536" t="s">
        <v>8077</v>
      </c>
      <c r="B5316" s="419">
        <v>93083</v>
      </c>
      <c r="C5316" s="420" t="s">
        <v>5154</v>
      </c>
      <c r="D5316" s="421" t="s">
        <v>843</v>
      </c>
      <c r="E5316" s="422">
        <v>475.40999999999997</v>
      </c>
      <c r="F5316" s="422">
        <v>4.8499999999999996</v>
      </c>
      <c r="G5316" s="422">
        <v>480.26</v>
      </c>
    </row>
    <row r="5317" spans="1:7" ht="30">
      <c r="A5317" s="536" t="s">
        <v>8077</v>
      </c>
      <c r="B5317" s="419">
        <v>103886</v>
      </c>
      <c r="C5317" s="420" t="s">
        <v>5318</v>
      </c>
      <c r="D5317" s="421" t="s">
        <v>843</v>
      </c>
      <c r="E5317" s="422">
        <v>476.53000000000003</v>
      </c>
      <c r="F5317" s="422">
        <v>7.94</v>
      </c>
      <c r="G5317" s="422">
        <v>484.47</v>
      </c>
    </row>
    <row r="5318" spans="1:7" ht="30">
      <c r="A5318" s="536" t="s">
        <v>8077</v>
      </c>
      <c r="B5318" s="419">
        <v>103817</v>
      </c>
      <c r="C5318" s="420" t="s">
        <v>5266</v>
      </c>
      <c r="D5318" s="421" t="s">
        <v>843</v>
      </c>
      <c r="E5318" s="422">
        <v>476.59000000000003</v>
      </c>
      <c r="F5318" s="422">
        <v>7.84</v>
      </c>
      <c r="G5318" s="422">
        <v>484.43</v>
      </c>
    </row>
    <row r="5319" spans="1:7" ht="30">
      <c r="A5319" s="536" t="s">
        <v>8077</v>
      </c>
      <c r="B5319" s="419">
        <v>103850</v>
      </c>
      <c r="C5319" s="420" t="s">
        <v>5289</v>
      </c>
      <c r="D5319" s="421" t="s">
        <v>843</v>
      </c>
      <c r="E5319" s="422">
        <v>476.39000000000004</v>
      </c>
      <c r="F5319" s="422">
        <v>7.4</v>
      </c>
      <c r="G5319" s="422">
        <v>483.79</v>
      </c>
    </row>
    <row r="5320" spans="1:7" ht="30">
      <c r="A5320" s="536" t="s">
        <v>8077</v>
      </c>
      <c r="B5320" s="419">
        <v>93106</v>
      </c>
      <c r="C5320" s="420" t="s">
        <v>5175</v>
      </c>
      <c r="D5320" s="421" t="s">
        <v>843</v>
      </c>
      <c r="E5320" s="422">
        <v>475.5</v>
      </c>
      <c r="F5320" s="422">
        <v>4.99</v>
      </c>
      <c r="G5320" s="422">
        <v>480.49</v>
      </c>
    </row>
    <row r="5321" spans="1:7" ht="30">
      <c r="A5321" s="536" t="s">
        <v>8077</v>
      </c>
      <c r="B5321" s="419">
        <v>93052</v>
      </c>
      <c r="C5321" s="420" t="s">
        <v>5125</v>
      </c>
      <c r="D5321" s="421" t="s">
        <v>843</v>
      </c>
      <c r="E5321" s="422">
        <v>550.97</v>
      </c>
      <c r="F5321" s="422">
        <v>2.87</v>
      </c>
      <c r="G5321" s="422">
        <v>553.84</v>
      </c>
    </row>
    <row r="5322" spans="1:7" ht="30">
      <c r="A5322" s="536" t="s">
        <v>8077</v>
      </c>
      <c r="B5322" s="419">
        <v>93086</v>
      </c>
      <c r="C5322" s="420" t="s">
        <v>5157</v>
      </c>
      <c r="D5322" s="421" t="s">
        <v>843</v>
      </c>
      <c r="E5322" s="422">
        <v>551.96999999999991</v>
      </c>
      <c r="F5322" s="422">
        <v>5.57</v>
      </c>
      <c r="G5322" s="422">
        <v>557.54</v>
      </c>
    </row>
    <row r="5323" spans="1:7" ht="30">
      <c r="A5323" s="536" t="s">
        <v>8077</v>
      </c>
      <c r="B5323" s="419">
        <v>103890</v>
      </c>
      <c r="C5323" s="420" t="s">
        <v>5322</v>
      </c>
      <c r="D5323" s="421" t="s">
        <v>843</v>
      </c>
      <c r="E5323" s="422">
        <v>553.31000000000006</v>
      </c>
      <c r="F5323" s="422">
        <v>9.39</v>
      </c>
      <c r="G5323" s="422">
        <v>562.70000000000005</v>
      </c>
    </row>
    <row r="5324" spans="1:7" ht="30">
      <c r="A5324" s="536" t="s">
        <v>8077</v>
      </c>
      <c r="B5324" s="419">
        <v>103821</v>
      </c>
      <c r="C5324" s="420" t="s">
        <v>5269</v>
      </c>
      <c r="D5324" s="421" t="s">
        <v>843</v>
      </c>
      <c r="E5324" s="422">
        <v>554.93999999999994</v>
      </c>
      <c r="F5324" s="422">
        <v>13.47</v>
      </c>
      <c r="G5324" s="422">
        <v>568.41</v>
      </c>
    </row>
    <row r="5325" spans="1:7" ht="30">
      <c r="A5325" s="536" t="s">
        <v>8077</v>
      </c>
      <c r="B5325" s="419">
        <v>103854</v>
      </c>
      <c r="C5325" s="420" t="s">
        <v>5292</v>
      </c>
      <c r="D5325" s="421" t="s">
        <v>843</v>
      </c>
      <c r="E5325" s="422">
        <v>553.58000000000004</v>
      </c>
      <c r="F5325" s="422">
        <v>9.86</v>
      </c>
      <c r="G5325" s="422">
        <v>563.44000000000005</v>
      </c>
    </row>
    <row r="5326" spans="1:7" ht="30">
      <c r="A5326" s="536" t="s">
        <v>8077</v>
      </c>
      <c r="B5326" s="419">
        <v>93109</v>
      </c>
      <c r="C5326" s="420" t="s">
        <v>5178</v>
      </c>
      <c r="D5326" s="421" t="s">
        <v>843</v>
      </c>
      <c r="E5326" s="422">
        <v>552.72</v>
      </c>
      <c r="F5326" s="422">
        <v>7.56</v>
      </c>
      <c r="G5326" s="422">
        <v>560.28</v>
      </c>
    </row>
    <row r="5327" spans="1:7" ht="30">
      <c r="A5327" s="536" t="s">
        <v>8077</v>
      </c>
      <c r="B5327" s="419">
        <v>93058</v>
      </c>
      <c r="C5327" s="420" t="s">
        <v>5130</v>
      </c>
      <c r="D5327" s="421" t="s">
        <v>843</v>
      </c>
      <c r="E5327" s="422">
        <v>605.75</v>
      </c>
      <c r="F5327" s="422">
        <v>3.71</v>
      </c>
      <c r="G5327" s="422">
        <v>609.46</v>
      </c>
    </row>
    <row r="5328" spans="1:7" ht="30">
      <c r="A5328" s="536" t="s">
        <v>8077</v>
      </c>
      <c r="B5328" s="419">
        <v>93092</v>
      </c>
      <c r="C5328" s="420" t="s">
        <v>5163</v>
      </c>
      <c r="D5328" s="421" t="s">
        <v>843</v>
      </c>
      <c r="E5328" s="422">
        <v>606.68999999999994</v>
      </c>
      <c r="F5328" s="422">
        <v>6.19</v>
      </c>
      <c r="G5328" s="422">
        <v>612.88</v>
      </c>
    </row>
    <row r="5329" spans="1:7" ht="30">
      <c r="A5329" s="536" t="s">
        <v>8077</v>
      </c>
      <c r="B5329" s="419">
        <v>103898</v>
      </c>
      <c r="C5329" s="420" t="s">
        <v>5330</v>
      </c>
      <c r="D5329" s="421" t="s">
        <v>843</v>
      </c>
      <c r="E5329" s="422">
        <v>608.27</v>
      </c>
      <c r="F5329" s="422">
        <v>10.58</v>
      </c>
      <c r="G5329" s="422">
        <v>618.85</v>
      </c>
    </row>
    <row r="5330" spans="1:7" ht="30">
      <c r="A5330" s="536" t="s">
        <v>8077</v>
      </c>
      <c r="B5330" s="419">
        <v>103829</v>
      </c>
      <c r="C5330" s="420" t="s">
        <v>5275</v>
      </c>
      <c r="D5330" s="421" t="s">
        <v>843</v>
      </c>
      <c r="E5330" s="422">
        <v>610.69000000000005</v>
      </c>
      <c r="F5330" s="422">
        <v>18.3</v>
      </c>
      <c r="G5330" s="422">
        <v>628.99</v>
      </c>
    </row>
    <row r="5331" spans="1:7" ht="30">
      <c r="A5331" s="536" t="s">
        <v>8077</v>
      </c>
      <c r="B5331" s="419">
        <v>103862</v>
      </c>
      <c r="C5331" s="420" t="s">
        <v>5300</v>
      </c>
      <c r="D5331" s="421" t="s">
        <v>843</v>
      </c>
      <c r="E5331" s="422">
        <v>608.81999999999994</v>
      </c>
      <c r="F5331" s="422">
        <v>11.98</v>
      </c>
      <c r="G5331" s="422">
        <v>620.79999999999995</v>
      </c>
    </row>
    <row r="5332" spans="1:7" ht="30">
      <c r="A5332" s="536" t="s">
        <v>8077</v>
      </c>
      <c r="B5332" s="419">
        <v>93116</v>
      </c>
      <c r="C5332" s="420" t="s">
        <v>5185</v>
      </c>
      <c r="D5332" s="421" t="s">
        <v>843</v>
      </c>
      <c r="E5332" s="422">
        <v>608.01</v>
      </c>
      <c r="F5332" s="422">
        <v>9.76</v>
      </c>
      <c r="G5332" s="422">
        <v>617.77</v>
      </c>
    </row>
    <row r="5333" spans="1:7" ht="30">
      <c r="A5333" s="536" t="s">
        <v>8077</v>
      </c>
      <c r="B5333" s="419">
        <v>92314</v>
      </c>
      <c r="C5333" s="420" t="s">
        <v>5109</v>
      </c>
      <c r="D5333" s="421" t="s">
        <v>843</v>
      </c>
      <c r="E5333" s="422">
        <v>5.76</v>
      </c>
      <c r="F5333" s="422">
        <v>4.83</v>
      </c>
      <c r="G5333" s="422">
        <v>10.59</v>
      </c>
    </row>
    <row r="5334" spans="1:7" ht="30">
      <c r="A5334" s="536" t="s">
        <v>8077</v>
      </c>
      <c r="B5334" s="419">
        <v>103883</v>
      </c>
      <c r="C5334" s="420" t="s">
        <v>5315</v>
      </c>
      <c r="D5334" s="421" t="s">
        <v>843</v>
      </c>
      <c r="E5334" s="422">
        <v>6.86</v>
      </c>
      <c r="F5334" s="422">
        <v>7.94</v>
      </c>
      <c r="G5334" s="422">
        <v>14.8</v>
      </c>
    </row>
    <row r="5335" spans="1:7" ht="30">
      <c r="A5335" s="536" t="s">
        <v>8077</v>
      </c>
      <c r="B5335" s="419">
        <v>103814</v>
      </c>
      <c r="C5335" s="420" t="s">
        <v>5263</v>
      </c>
      <c r="D5335" s="421" t="s">
        <v>843</v>
      </c>
      <c r="E5335" s="422">
        <v>6.91</v>
      </c>
      <c r="F5335" s="422">
        <v>7.85</v>
      </c>
      <c r="G5335" s="422">
        <v>14.76</v>
      </c>
    </row>
    <row r="5336" spans="1:7" ht="30">
      <c r="A5336" s="536" t="s">
        <v>8077</v>
      </c>
      <c r="B5336" s="419">
        <v>103847</v>
      </c>
      <c r="C5336" s="420" t="s">
        <v>5286</v>
      </c>
      <c r="D5336" s="421" t="s">
        <v>843</v>
      </c>
      <c r="E5336" s="422">
        <v>6.7199999999999989</v>
      </c>
      <c r="F5336" s="422">
        <v>7.4</v>
      </c>
      <c r="G5336" s="422">
        <v>14.12</v>
      </c>
    </row>
    <row r="5337" spans="1:7" ht="30">
      <c r="A5337" s="536" t="s">
        <v>8077</v>
      </c>
      <c r="B5337" s="419">
        <v>92329</v>
      </c>
      <c r="C5337" s="420" t="s">
        <v>5118</v>
      </c>
      <c r="D5337" s="421" t="s">
        <v>843</v>
      </c>
      <c r="E5337" s="422">
        <v>5.83</v>
      </c>
      <c r="F5337" s="422">
        <v>4.99</v>
      </c>
      <c r="G5337" s="422">
        <v>10.82</v>
      </c>
    </row>
    <row r="5338" spans="1:7" ht="30">
      <c r="A5338" s="536" t="s">
        <v>8077</v>
      </c>
      <c r="B5338" s="419">
        <v>92293</v>
      </c>
      <c r="C5338" s="420" t="s">
        <v>5094</v>
      </c>
      <c r="D5338" s="421" t="s">
        <v>843</v>
      </c>
      <c r="E5338" s="422">
        <v>8.4899999999999984</v>
      </c>
      <c r="F5338" s="422">
        <v>2.88</v>
      </c>
      <c r="G5338" s="422">
        <v>11.37</v>
      </c>
    </row>
    <row r="5339" spans="1:7" ht="30">
      <c r="A5339" s="536" t="s">
        <v>8077</v>
      </c>
      <c r="B5339" s="419">
        <v>92315</v>
      </c>
      <c r="C5339" s="420" t="s">
        <v>5110</v>
      </c>
      <c r="D5339" s="421" t="s">
        <v>843</v>
      </c>
      <c r="E5339" s="422">
        <v>9.49</v>
      </c>
      <c r="F5339" s="422">
        <v>5.58</v>
      </c>
      <c r="G5339" s="422">
        <v>15.07</v>
      </c>
    </row>
    <row r="5340" spans="1:7" ht="30">
      <c r="A5340" s="536" t="s">
        <v>8077</v>
      </c>
      <c r="B5340" s="419">
        <v>103888</v>
      </c>
      <c r="C5340" s="420" t="s">
        <v>5320</v>
      </c>
      <c r="D5340" s="421" t="s">
        <v>843</v>
      </c>
      <c r="E5340" s="422">
        <v>10.85</v>
      </c>
      <c r="F5340" s="422">
        <v>9.3800000000000008</v>
      </c>
      <c r="G5340" s="422">
        <v>20.23</v>
      </c>
    </row>
    <row r="5341" spans="1:7" ht="30">
      <c r="A5341" s="536" t="s">
        <v>8077</v>
      </c>
      <c r="B5341" s="419">
        <v>103819</v>
      </c>
      <c r="C5341" s="420" t="s">
        <v>5267</v>
      </c>
      <c r="D5341" s="421" t="s">
        <v>843</v>
      </c>
      <c r="E5341" s="422">
        <v>12.46</v>
      </c>
      <c r="F5341" s="422">
        <v>13.48</v>
      </c>
      <c r="G5341" s="422">
        <v>25.94</v>
      </c>
    </row>
    <row r="5342" spans="1:7" ht="30">
      <c r="A5342" s="536" t="s">
        <v>8077</v>
      </c>
      <c r="B5342" s="419">
        <v>103852</v>
      </c>
      <c r="C5342" s="420" t="s">
        <v>5290</v>
      </c>
      <c r="D5342" s="421" t="s">
        <v>843</v>
      </c>
      <c r="E5342" s="422">
        <v>11.1</v>
      </c>
      <c r="F5342" s="422">
        <v>9.8699999999999992</v>
      </c>
      <c r="G5342" s="422">
        <v>20.97</v>
      </c>
    </row>
    <row r="5343" spans="1:7" ht="30">
      <c r="A5343" s="536" t="s">
        <v>8077</v>
      </c>
      <c r="B5343" s="419">
        <v>92330</v>
      </c>
      <c r="C5343" s="420" t="s">
        <v>5119</v>
      </c>
      <c r="D5343" s="421" t="s">
        <v>843</v>
      </c>
      <c r="E5343" s="422">
        <v>10.25</v>
      </c>
      <c r="F5343" s="422">
        <v>7.56</v>
      </c>
      <c r="G5343" s="422">
        <v>17.809999999999999</v>
      </c>
    </row>
    <row r="5344" spans="1:7" ht="30">
      <c r="A5344" s="536" t="s">
        <v>8077</v>
      </c>
      <c r="B5344" s="419">
        <v>92294</v>
      </c>
      <c r="C5344" s="420" t="s">
        <v>5095</v>
      </c>
      <c r="D5344" s="421" t="s">
        <v>843</v>
      </c>
      <c r="E5344" s="422">
        <v>15.239999999999998</v>
      </c>
      <c r="F5344" s="422">
        <v>3.71</v>
      </c>
      <c r="G5344" s="422">
        <v>18.95</v>
      </c>
    </row>
    <row r="5345" spans="1:7" ht="30">
      <c r="A5345" s="536" t="s">
        <v>8077</v>
      </c>
      <c r="B5345" s="419">
        <v>92316</v>
      </c>
      <c r="C5345" s="420" t="s">
        <v>5111</v>
      </c>
      <c r="D5345" s="421" t="s">
        <v>843</v>
      </c>
      <c r="E5345" s="422">
        <v>16.150000000000002</v>
      </c>
      <c r="F5345" s="422">
        <v>6.22</v>
      </c>
      <c r="G5345" s="422">
        <v>22.37</v>
      </c>
    </row>
    <row r="5346" spans="1:7" ht="30">
      <c r="A5346" s="536" t="s">
        <v>8077</v>
      </c>
      <c r="B5346" s="419">
        <v>103895</v>
      </c>
      <c r="C5346" s="420" t="s">
        <v>5327</v>
      </c>
      <c r="D5346" s="421" t="s">
        <v>843</v>
      </c>
      <c r="E5346" s="422">
        <v>17.73</v>
      </c>
      <c r="F5346" s="422">
        <v>10.61</v>
      </c>
      <c r="G5346" s="422">
        <v>28.34</v>
      </c>
    </row>
    <row r="5347" spans="1:7" ht="30">
      <c r="A5347" s="536" t="s">
        <v>8077</v>
      </c>
      <c r="B5347" s="419">
        <v>103826</v>
      </c>
      <c r="C5347" s="420" t="s">
        <v>5272</v>
      </c>
      <c r="D5347" s="421" t="s">
        <v>843</v>
      </c>
      <c r="E5347" s="422">
        <v>20.179999999999996</v>
      </c>
      <c r="F5347" s="422">
        <v>18.3</v>
      </c>
      <c r="G5347" s="422">
        <v>38.479999999999997</v>
      </c>
    </row>
    <row r="5348" spans="1:7" ht="30">
      <c r="A5348" s="536" t="s">
        <v>8077</v>
      </c>
      <c r="B5348" s="419">
        <v>103859</v>
      </c>
      <c r="C5348" s="420" t="s">
        <v>5297</v>
      </c>
      <c r="D5348" s="421" t="s">
        <v>843</v>
      </c>
      <c r="E5348" s="422">
        <v>18.32</v>
      </c>
      <c r="F5348" s="422">
        <v>11.97</v>
      </c>
      <c r="G5348" s="422">
        <v>30.29</v>
      </c>
    </row>
    <row r="5349" spans="1:7" ht="30">
      <c r="A5349" s="536" t="s">
        <v>8077</v>
      </c>
      <c r="B5349" s="419">
        <v>92331</v>
      </c>
      <c r="C5349" s="420" t="s">
        <v>5120</v>
      </c>
      <c r="D5349" s="421" t="s">
        <v>843</v>
      </c>
      <c r="E5349" s="422">
        <v>17.480000000000004</v>
      </c>
      <c r="F5349" s="422">
        <v>9.7799999999999994</v>
      </c>
      <c r="G5349" s="422">
        <v>27.26</v>
      </c>
    </row>
    <row r="5350" spans="1:7" ht="30">
      <c r="A5350" s="536" t="s">
        <v>8077</v>
      </c>
      <c r="B5350" s="419">
        <v>92295</v>
      </c>
      <c r="C5350" s="420" t="s">
        <v>5096</v>
      </c>
      <c r="D5350" s="421" t="s">
        <v>843</v>
      </c>
      <c r="E5350" s="422">
        <v>30.450000000000003</v>
      </c>
      <c r="F5350" s="422">
        <v>4.68</v>
      </c>
      <c r="G5350" s="422">
        <v>35.130000000000003</v>
      </c>
    </row>
    <row r="5351" spans="1:7" ht="30">
      <c r="A5351" s="536" t="s">
        <v>8077</v>
      </c>
      <c r="B5351" s="419">
        <v>92296</v>
      </c>
      <c r="C5351" s="420" t="s">
        <v>5097</v>
      </c>
      <c r="D5351" s="421" t="s">
        <v>843</v>
      </c>
      <c r="E5351" s="422">
        <v>40.739999999999995</v>
      </c>
      <c r="F5351" s="422">
        <v>5.66</v>
      </c>
      <c r="G5351" s="422">
        <v>46.4</v>
      </c>
    </row>
    <row r="5352" spans="1:7" ht="30">
      <c r="A5352" s="536" t="s">
        <v>8077</v>
      </c>
      <c r="B5352" s="419">
        <v>92297</v>
      </c>
      <c r="C5352" s="420" t="s">
        <v>5098</v>
      </c>
      <c r="D5352" s="421" t="s">
        <v>843</v>
      </c>
      <c r="E5352" s="422">
        <v>64.31</v>
      </c>
      <c r="F5352" s="422">
        <v>7.32</v>
      </c>
      <c r="G5352" s="422">
        <v>71.63</v>
      </c>
    </row>
    <row r="5353" spans="1:7" ht="30">
      <c r="A5353" s="536" t="s">
        <v>8077</v>
      </c>
      <c r="B5353" s="419">
        <v>92298</v>
      </c>
      <c r="C5353" s="420" t="s">
        <v>5099</v>
      </c>
      <c r="D5353" s="421" t="s">
        <v>843</v>
      </c>
      <c r="E5353" s="422">
        <v>189.29</v>
      </c>
      <c r="F5353" s="422">
        <v>9</v>
      </c>
      <c r="G5353" s="422">
        <v>198.29</v>
      </c>
    </row>
    <row r="5354" spans="1:7" ht="30">
      <c r="A5354" s="536" t="s">
        <v>8077</v>
      </c>
      <c r="B5354" s="419">
        <v>93080</v>
      </c>
      <c r="C5354" s="420" t="s">
        <v>5151</v>
      </c>
      <c r="D5354" s="421" t="s">
        <v>843</v>
      </c>
      <c r="E5354" s="422">
        <v>5.7899999999999991</v>
      </c>
      <c r="F5354" s="422">
        <v>4.83</v>
      </c>
      <c r="G5354" s="422">
        <v>10.62</v>
      </c>
    </row>
    <row r="5355" spans="1:7" ht="30">
      <c r="A5355" s="536" t="s">
        <v>8077</v>
      </c>
      <c r="B5355" s="419">
        <v>103884</v>
      </c>
      <c r="C5355" s="420" t="s">
        <v>5316</v>
      </c>
      <c r="D5355" s="421" t="s">
        <v>843</v>
      </c>
      <c r="E5355" s="422">
        <v>6.9</v>
      </c>
      <c r="F5355" s="422">
        <v>7.93</v>
      </c>
      <c r="G5355" s="422">
        <v>14.83</v>
      </c>
    </row>
    <row r="5356" spans="1:7" ht="30">
      <c r="A5356" s="536" t="s">
        <v>8077</v>
      </c>
      <c r="B5356" s="419">
        <v>103815</v>
      </c>
      <c r="C5356" s="420" t="s">
        <v>5264</v>
      </c>
      <c r="D5356" s="421" t="s">
        <v>843</v>
      </c>
      <c r="E5356" s="422">
        <v>6.9399999999999995</v>
      </c>
      <c r="F5356" s="422">
        <v>7.85</v>
      </c>
      <c r="G5356" s="422">
        <v>14.79</v>
      </c>
    </row>
    <row r="5357" spans="1:7" ht="30">
      <c r="A5357" s="536" t="s">
        <v>8077</v>
      </c>
      <c r="B5357" s="419">
        <v>103848</v>
      </c>
      <c r="C5357" s="420" t="s">
        <v>5287</v>
      </c>
      <c r="D5357" s="421" t="s">
        <v>843</v>
      </c>
      <c r="E5357" s="422">
        <v>6.75</v>
      </c>
      <c r="F5357" s="422">
        <v>7.4</v>
      </c>
      <c r="G5357" s="422">
        <v>14.15</v>
      </c>
    </row>
    <row r="5358" spans="1:7" ht="30">
      <c r="A5358" s="536" t="s">
        <v>8077</v>
      </c>
      <c r="B5358" s="419">
        <v>93103</v>
      </c>
      <c r="C5358" s="420" t="s">
        <v>5172</v>
      </c>
      <c r="D5358" s="421" t="s">
        <v>843</v>
      </c>
      <c r="E5358" s="422">
        <v>5.8599999999999994</v>
      </c>
      <c r="F5358" s="422">
        <v>4.99</v>
      </c>
      <c r="G5358" s="422">
        <v>10.85</v>
      </c>
    </row>
    <row r="5359" spans="1:7" ht="30">
      <c r="A5359" s="536" t="s">
        <v>8077</v>
      </c>
      <c r="B5359" s="419">
        <v>93050</v>
      </c>
      <c r="C5359" s="420" t="s">
        <v>5124</v>
      </c>
      <c r="D5359" s="421" t="s">
        <v>843</v>
      </c>
      <c r="E5359" s="422">
        <v>9.8999999999999986</v>
      </c>
      <c r="F5359" s="422">
        <v>2.87</v>
      </c>
      <c r="G5359" s="422">
        <v>12.77</v>
      </c>
    </row>
    <row r="5360" spans="1:7" ht="30">
      <c r="A5360" s="536" t="s">
        <v>8077</v>
      </c>
      <c r="B5360" s="419">
        <v>93084</v>
      </c>
      <c r="C5360" s="420" t="s">
        <v>5155</v>
      </c>
      <c r="D5360" s="421" t="s">
        <v>843</v>
      </c>
      <c r="E5360" s="422">
        <v>10.889999999999999</v>
      </c>
      <c r="F5360" s="422">
        <v>5.58</v>
      </c>
      <c r="G5360" s="422">
        <v>16.47</v>
      </c>
    </row>
    <row r="5361" spans="1:7" ht="30">
      <c r="A5361" s="536" t="s">
        <v>8077</v>
      </c>
      <c r="B5361" s="419">
        <v>103889</v>
      </c>
      <c r="C5361" s="420" t="s">
        <v>5321</v>
      </c>
      <c r="D5361" s="421" t="s">
        <v>843</v>
      </c>
      <c r="E5361" s="422">
        <v>12.249999999999998</v>
      </c>
      <c r="F5361" s="422">
        <v>9.3800000000000008</v>
      </c>
      <c r="G5361" s="422">
        <v>21.63</v>
      </c>
    </row>
    <row r="5362" spans="1:7" ht="30">
      <c r="A5362" s="536" t="s">
        <v>8077</v>
      </c>
      <c r="B5362" s="419">
        <v>103820</v>
      </c>
      <c r="C5362" s="420" t="s">
        <v>5268</v>
      </c>
      <c r="D5362" s="421" t="s">
        <v>843</v>
      </c>
      <c r="E5362" s="422">
        <v>13.86</v>
      </c>
      <c r="F5362" s="422">
        <v>13.48</v>
      </c>
      <c r="G5362" s="422">
        <v>27.34</v>
      </c>
    </row>
    <row r="5363" spans="1:7" ht="30">
      <c r="A5363" s="536" t="s">
        <v>8077</v>
      </c>
      <c r="B5363" s="419">
        <v>103853</v>
      </c>
      <c r="C5363" s="420" t="s">
        <v>5291</v>
      </c>
      <c r="D5363" s="421" t="s">
        <v>843</v>
      </c>
      <c r="E5363" s="422">
        <v>12.510000000000002</v>
      </c>
      <c r="F5363" s="422">
        <v>9.86</v>
      </c>
      <c r="G5363" s="422">
        <v>22.37</v>
      </c>
    </row>
    <row r="5364" spans="1:7" ht="30">
      <c r="A5364" s="536" t="s">
        <v>8077</v>
      </c>
      <c r="B5364" s="419">
        <v>93107</v>
      </c>
      <c r="C5364" s="420" t="s">
        <v>5176</v>
      </c>
      <c r="D5364" s="421" t="s">
        <v>843</v>
      </c>
      <c r="E5364" s="422">
        <v>11.64</v>
      </c>
      <c r="F5364" s="422">
        <v>7.57</v>
      </c>
      <c r="G5364" s="422">
        <v>19.21</v>
      </c>
    </row>
    <row r="5365" spans="1:7" ht="30">
      <c r="A5365" s="536" t="s">
        <v>8077</v>
      </c>
      <c r="B5365" s="419">
        <v>93056</v>
      </c>
      <c r="C5365" s="420" t="s">
        <v>5128</v>
      </c>
      <c r="D5365" s="421" t="s">
        <v>843</v>
      </c>
      <c r="E5365" s="422">
        <v>15.239999999999998</v>
      </c>
      <c r="F5365" s="422">
        <v>3.71</v>
      </c>
      <c r="G5365" s="422">
        <v>18.95</v>
      </c>
    </row>
    <row r="5366" spans="1:7" ht="30">
      <c r="A5366" s="536" t="s">
        <v>8077</v>
      </c>
      <c r="B5366" s="419">
        <v>93090</v>
      </c>
      <c r="C5366" s="420" t="s">
        <v>5161</v>
      </c>
      <c r="D5366" s="421" t="s">
        <v>843</v>
      </c>
      <c r="E5366" s="422">
        <v>16.150000000000002</v>
      </c>
      <c r="F5366" s="422">
        <v>6.22</v>
      </c>
      <c r="G5366" s="422">
        <v>22.37</v>
      </c>
    </row>
    <row r="5367" spans="1:7" ht="30">
      <c r="A5367" s="536" t="s">
        <v>8077</v>
      </c>
      <c r="B5367" s="419">
        <v>93113</v>
      </c>
      <c r="C5367" s="420" t="s">
        <v>5182</v>
      </c>
      <c r="D5367" s="421" t="s">
        <v>843</v>
      </c>
      <c r="E5367" s="422">
        <v>17.480000000000004</v>
      </c>
      <c r="F5367" s="422">
        <v>9.7799999999999994</v>
      </c>
      <c r="G5367" s="422">
        <v>27.26</v>
      </c>
    </row>
    <row r="5368" spans="1:7" ht="30">
      <c r="A5368" s="536" t="s">
        <v>8077</v>
      </c>
      <c r="B5368" s="419">
        <v>103896</v>
      </c>
      <c r="C5368" s="420" t="s">
        <v>5328</v>
      </c>
      <c r="D5368" s="421" t="s">
        <v>843</v>
      </c>
      <c r="E5368" s="422">
        <v>17.73</v>
      </c>
      <c r="F5368" s="422">
        <v>10.61</v>
      </c>
      <c r="G5368" s="422">
        <v>28.34</v>
      </c>
    </row>
    <row r="5369" spans="1:7" ht="30">
      <c r="A5369" s="536" t="s">
        <v>8077</v>
      </c>
      <c r="B5369" s="419">
        <v>103827</v>
      </c>
      <c r="C5369" s="420" t="s">
        <v>5273</v>
      </c>
      <c r="D5369" s="421" t="s">
        <v>843</v>
      </c>
      <c r="E5369" s="422">
        <v>20.179999999999996</v>
      </c>
      <c r="F5369" s="422">
        <v>18.3</v>
      </c>
      <c r="G5369" s="422">
        <v>38.479999999999997</v>
      </c>
    </row>
    <row r="5370" spans="1:7" ht="30">
      <c r="A5370" s="536" t="s">
        <v>8077</v>
      </c>
      <c r="B5370" s="419">
        <v>103860</v>
      </c>
      <c r="C5370" s="420" t="s">
        <v>5298</v>
      </c>
      <c r="D5370" s="421" t="s">
        <v>843</v>
      </c>
      <c r="E5370" s="422">
        <v>18.32</v>
      </c>
      <c r="F5370" s="422">
        <v>11.97</v>
      </c>
      <c r="G5370" s="422">
        <v>30.29</v>
      </c>
    </row>
    <row r="5371" spans="1:7" ht="30">
      <c r="A5371" s="536" t="s">
        <v>8077</v>
      </c>
      <c r="B5371" s="419">
        <v>93061</v>
      </c>
      <c r="C5371" s="420" t="s">
        <v>5133</v>
      </c>
      <c r="D5371" s="421" t="s">
        <v>843</v>
      </c>
      <c r="E5371" s="422">
        <v>30.580000000000002</v>
      </c>
      <c r="F5371" s="422">
        <v>4.6900000000000004</v>
      </c>
      <c r="G5371" s="422">
        <v>35.270000000000003</v>
      </c>
    </row>
    <row r="5372" spans="1:7" ht="30">
      <c r="A5372" s="536" t="s">
        <v>8077</v>
      </c>
      <c r="B5372" s="419">
        <v>93064</v>
      </c>
      <c r="C5372" s="420" t="s">
        <v>5136</v>
      </c>
      <c r="D5372" s="421" t="s">
        <v>843</v>
      </c>
      <c r="E5372" s="422">
        <v>48.05</v>
      </c>
      <c r="F5372" s="422">
        <v>5.66</v>
      </c>
      <c r="G5372" s="422">
        <v>53.71</v>
      </c>
    </row>
    <row r="5373" spans="1:7" ht="30">
      <c r="A5373" s="536" t="s">
        <v>8077</v>
      </c>
      <c r="B5373" s="419">
        <v>93067</v>
      </c>
      <c r="C5373" s="420" t="s">
        <v>5139</v>
      </c>
      <c r="D5373" s="421" t="s">
        <v>843</v>
      </c>
      <c r="E5373" s="422">
        <v>72.260000000000005</v>
      </c>
      <c r="F5373" s="422">
        <v>7.33</v>
      </c>
      <c r="G5373" s="422">
        <v>79.59</v>
      </c>
    </row>
    <row r="5374" spans="1:7" ht="30">
      <c r="A5374" s="536" t="s">
        <v>8077</v>
      </c>
      <c r="B5374" s="419">
        <v>93070</v>
      </c>
      <c r="C5374" s="420" t="s">
        <v>5142</v>
      </c>
      <c r="D5374" s="421" t="s">
        <v>843</v>
      </c>
      <c r="E5374" s="422">
        <v>189.29</v>
      </c>
      <c r="F5374" s="422">
        <v>9</v>
      </c>
      <c r="G5374" s="422">
        <v>198.29</v>
      </c>
    </row>
    <row r="5375" spans="1:7" ht="45">
      <c r="A5375" s="536" t="s">
        <v>8077</v>
      </c>
      <c r="B5375" s="419">
        <v>93117</v>
      </c>
      <c r="C5375" s="420" t="s">
        <v>5186</v>
      </c>
      <c r="D5375" s="421" t="s">
        <v>843</v>
      </c>
      <c r="E5375" s="422">
        <v>56.910000000000004</v>
      </c>
      <c r="F5375" s="422">
        <v>6.83</v>
      </c>
      <c r="G5375" s="422">
        <v>63.74</v>
      </c>
    </row>
    <row r="5376" spans="1:7" ht="45">
      <c r="A5376" s="536" t="s">
        <v>8077</v>
      </c>
      <c r="B5376" s="419">
        <v>93118</v>
      </c>
      <c r="C5376" s="420" t="s">
        <v>5187</v>
      </c>
      <c r="D5376" s="421" t="s">
        <v>843</v>
      </c>
      <c r="E5376" s="422">
        <v>83.64</v>
      </c>
      <c r="F5376" s="422">
        <v>10.39</v>
      </c>
      <c r="G5376" s="422">
        <v>94.03</v>
      </c>
    </row>
    <row r="5377" spans="1:7" ht="30">
      <c r="A5377" s="536" t="s">
        <v>8077</v>
      </c>
      <c r="B5377" s="419">
        <v>92317</v>
      </c>
      <c r="C5377" s="420" t="s">
        <v>5112</v>
      </c>
      <c r="D5377" s="421" t="s">
        <v>843</v>
      </c>
      <c r="E5377" s="422">
        <v>12.389999999999999</v>
      </c>
      <c r="F5377" s="422">
        <v>9.67</v>
      </c>
      <c r="G5377" s="422">
        <v>22.06</v>
      </c>
    </row>
    <row r="5378" spans="1:7" ht="30">
      <c r="A5378" s="536" t="s">
        <v>8077</v>
      </c>
      <c r="B5378" s="419">
        <v>92332</v>
      </c>
      <c r="C5378" s="420" t="s">
        <v>5121</v>
      </c>
      <c r="D5378" s="421" t="s">
        <v>843</v>
      </c>
      <c r="E5378" s="422">
        <v>12.51</v>
      </c>
      <c r="F5378" s="422">
        <v>10.01</v>
      </c>
      <c r="G5378" s="422">
        <v>22.52</v>
      </c>
    </row>
    <row r="5379" spans="1:7" ht="30">
      <c r="A5379" s="536" t="s">
        <v>8077</v>
      </c>
      <c r="B5379" s="419">
        <v>92299</v>
      </c>
      <c r="C5379" s="420" t="s">
        <v>5100</v>
      </c>
      <c r="D5379" s="421" t="s">
        <v>843</v>
      </c>
      <c r="E5379" s="422">
        <v>20.37</v>
      </c>
      <c r="F5379" s="422">
        <v>5.75</v>
      </c>
      <c r="G5379" s="422">
        <v>26.12</v>
      </c>
    </row>
    <row r="5380" spans="1:7" ht="30">
      <c r="A5380" s="536" t="s">
        <v>8077</v>
      </c>
      <c r="B5380" s="419">
        <v>92318</v>
      </c>
      <c r="C5380" s="420" t="s">
        <v>5113</v>
      </c>
      <c r="D5380" s="421" t="s">
        <v>843</v>
      </c>
      <c r="E5380" s="422">
        <v>22.360000000000003</v>
      </c>
      <c r="F5380" s="422">
        <v>11.16</v>
      </c>
      <c r="G5380" s="422">
        <v>33.520000000000003</v>
      </c>
    </row>
    <row r="5381" spans="1:7" ht="30">
      <c r="A5381" s="536" t="s">
        <v>8077</v>
      </c>
      <c r="B5381" s="419">
        <v>103833</v>
      </c>
      <c r="C5381" s="420" t="s">
        <v>5278</v>
      </c>
      <c r="D5381" s="421" t="s">
        <v>843</v>
      </c>
      <c r="E5381" s="422">
        <v>28.21</v>
      </c>
      <c r="F5381" s="422">
        <v>26.97</v>
      </c>
      <c r="G5381" s="422">
        <v>55.18</v>
      </c>
    </row>
    <row r="5382" spans="1:7" ht="30">
      <c r="A5382" s="536" t="s">
        <v>8077</v>
      </c>
      <c r="B5382" s="419">
        <v>92333</v>
      </c>
      <c r="C5382" s="420" t="s">
        <v>5122</v>
      </c>
      <c r="D5382" s="421" t="s">
        <v>843</v>
      </c>
      <c r="E5382" s="422">
        <v>23.82</v>
      </c>
      <c r="F5382" s="422">
        <v>15.15</v>
      </c>
      <c r="G5382" s="422">
        <v>38.97</v>
      </c>
    </row>
    <row r="5383" spans="1:7" ht="30">
      <c r="A5383" s="536" t="s">
        <v>8077</v>
      </c>
      <c r="B5383" s="419">
        <v>92300</v>
      </c>
      <c r="C5383" s="420" t="s">
        <v>5101</v>
      </c>
      <c r="D5383" s="421" t="s">
        <v>843</v>
      </c>
      <c r="E5383" s="422">
        <v>32.03</v>
      </c>
      <c r="F5383" s="422">
        <v>7.42</v>
      </c>
      <c r="G5383" s="422">
        <v>39.450000000000003</v>
      </c>
    </row>
    <row r="5384" spans="1:7" ht="30">
      <c r="A5384" s="536" t="s">
        <v>8077</v>
      </c>
      <c r="B5384" s="419">
        <v>92319</v>
      </c>
      <c r="C5384" s="420" t="s">
        <v>5114</v>
      </c>
      <c r="D5384" s="421" t="s">
        <v>843</v>
      </c>
      <c r="E5384" s="422">
        <v>33.840000000000003</v>
      </c>
      <c r="F5384" s="422">
        <v>12.45</v>
      </c>
      <c r="G5384" s="422">
        <v>46.29</v>
      </c>
    </row>
    <row r="5385" spans="1:7" ht="30">
      <c r="A5385" s="536" t="s">
        <v>8077</v>
      </c>
      <c r="B5385" s="419">
        <v>92334</v>
      </c>
      <c r="C5385" s="420" t="s">
        <v>5123</v>
      </c>
      <c r="D5385" s="421" t="s">
        <v>843</v>
      </c>
      <c r="E5385" s="422">
        <v>36.49</v>
      </c>
      <c r="F5385" s="422">
        <v>19.54</v>
      </c>
      <c r="G5385" s="422">
        <v>56.03</v>
      </c>
    </row>
    <row r="5386" spans="1:7" ht="30">
      <c r="A5386" s="536" t="s">
        <v>8077</v>
      </c>
      <c r="B5386" s="419">
        <v>92301</v>
      </c>
      <c r="C5386" s="420" t="s">
        <v>5102</v>
      </c>
      <c r="D5386" s="421" t="s">
        <v>843</v>
      </c>
      <c r="E5386" s="422">
        <v>67.33</v>
      </c>
      <c r="F5386" s="422">
        <v>9.3800000000000008</v>
      </c>
      <c r="G5386" s="422">
        <v>76.709999999999994</v>
      </c>
    </row>
    <row r="5387" spans="1:7" ht="30">
      <c r="A5387" s="536" t="s">
        <v>8077</v>
      </c>
      <c r="B5387" s="419">
        <v>92302</v>
      </c>
      <c r="C5387" s="420" t="s">
        <v>5103</v>
      </c>
      <c r="D5387" s="421" t="s">
        <v>843</v>
      </c>
      <c r="E5387" s="422">
        <v>89.76</v>
      </c>
      <c r="F5387" s="422">
        <v>11.33</v>
      </c>
      <c r="G5387" s="422">
        <v>101.09</v>
      </c>
    </row>
    <row r="5388" spans="1:7" ht="30">
      <c r="A5388" s="536" t="s">
        <v>8077</v>
      </c>
      <c r="B5388" s="419">
        <v>92303</v>
      </c>
      <c r="C5388" s="420" t="s">
        <v>5104</v>
      </c>
      <c r="D5388" s="421" t="s">
        <v>843</v>
      </c>
      <c r="E5388" s="422">
        <v>169.3</v>
      </c>
      <c r="F5388" s="422">
        <v>14.66</v>
      </c>
      <c r="G5388" s="422">
        <v>183.96</v>
      </c>
    </row>
    <row r="5389" spans="1:7" ht="30">
      <c r="A5389" s="536" t="s">
        <v>8077</v>
      </c>
      <c r="B5389" s="419">
        <v>92304</v>
      </c>
      <c r="C5389" s="420" t="s">
        <v>5105</v>
      </c>
      <c r="D5389" s="421" t="s">
        <v>843</v>
      </c>
      <c r="E5389" s="422">
        <v>454.37</v>
      </c>
      <c r="F5389" s="422">
        <v>18.04</v>
      </c>
      <c r="G5389" s="422">
        <v>472.41</v>
      </c>
    </row>
    <row r="5390" spans="1:7" ht="30">
      <c r="A5390" s="536" t="s">
        <v>8077</v>
      </c>
      <c r="B5390" s="419">
        <v>103835</v>
      </c>
      <c r="C5390" s="420" t="s">
        <v>4682</v>
      </c>
      <c r="D5390" s="421" t="s">
        <v>844</v>
      </c>
      <c r="E5390" s="422">
        <v>56.679999999999993</v>
      </c>
      <c r="F5390" s="422">
        <v>14.14</v>
      </c>
      <c r="G5390" s="422">
        <v>70.819999999999993</v>
      </c>
    </row>
    <row r="5391" spans="1:7" ht="30">
      <c r="A5391" s="536" t="s">
        <v>8077</v>
      </c>
      <c r="B5391" s="419">
        <v>92308</v>
      </c>
      <c r="C5391" s="420" t="s">
        <v>4640</v>
      </c>
      <c r="D5391" s="421" t="s">
        <v>844</v>
      </c>
      <c r="E5391" s="422">
        <v>47.620000000000005</v>
      </c>
      <c r="F5391" s="422">
        <v>10.33</v>
      </c>
      <c r="G5391" s="422">
        <v>57.95</v>
      </c>
    </row>
    <row r="5392" spans="1:7" ht="30">
      <c r="A5392" s="536" t="s">
        <v>8077</v>
      </c>
      <c r="B5392" s="419">
        <v>103871</v>
      </c>
      <c r="C5392" s="420" t="s">
        <v>4688</v>
      </c>
      <c r="D5392" s="421" t="s">
        <v>844</v>
      </c>
      <c r="E5392" s="422">
        <v>50.84</v>
      </c>
      <c r="F5392" s="422">
        <v>19.39</v>
      </c>
      <c r="G5392" s="422">
        <v>70.23</v>
      </c>
    </row>
    <row r="5393" spans="1:7" ht="30">
      <c r="A5393" s="536" t="s">
        <v>8077</v>
      </c>
      <c r="B5393" s="419">
        <v>92323</v>
      </c>
      <c r="C5393" s="420" t="s">
        <v>4646</v>
      </c>
      <c r="D5393" s="421" t="s">
        <v>844</v>
      </c>
      <c r="E5393" s="422">
        <v>50.64</v>
      </c>
      <c r="F5393" s="422">
        <v>18.91</v>
      </c>
      <c r="G5393" s="422">
        <v>69.55</v>
      </c>
    </row>
    <row r="5394" spans="1:7" ht="30">
      <c r="A5394" s="536" t="s">
        <v>8077</v>
      </c>
      <c r="B5394" s="419">
        <v>92305</v>
      </c>
      <c r="C5394" s="420" t="s">
        <v>4637</v>
      </c>
      <c r="D5394" s="421" t="s">
        <v>844</v>
      </c>
      <c r="E5394" s="422">
        <v>35.71</v>
      </c>
      <c r="F5394" s="422">
        <v>6.6</v>
      </c>
      <c r="G5394" s="422">
        <v>42.31</v>
      </c>
    </row>
    <row r="5395" spans="1:7" ht="30">
      <c r="A5395" s="536" t="s">
        <v>8077</v>
      </c>
      <c r="B5395" s="419">
        <v>103868</v>
      </c>
      <c r="C5395" s="420" t="s">
        <v>4685</v>
      </c>
      <c r="D5395" s="421" t="s">
        <v>844</v>
      </c>
      <c r="E5395" s="422">
        <v>39.929999999999993</v>
      </c>
      <c r="F5395" s="422">
        <v>18.48</v>
      </c>
      <c r="G5395" s="422">
        <v>58.41</v>
      </c>
    </row>
    <row r="5396" spans="1:7" ht="30">
      <c r="A5396" s="536" t="s">
        <v>8077</v>
      </c>
      <c r="B5396" s="419">
        <v>103802</v>
      </c>
      <c r="C5396" s="420" t="s">
        <v>4679</v>
      </c>
      <c r="D5396" s="421" t="s">
        <v>844</v>
      </c>
      <c r="E5396" s="422">
        <v>36.49</v>
      </c>
      <c r="F5396" s="422">
        <v>8.75</v>
      </c>
      <c r="G5396" s="422">
        <v>45.24</v>
      </c>
    </row>
    <row r="5397" spans="1:7" ht="30">
      <c r="A5397" s="536" t="s">
        <v>8077</v>
      </c>
      <c r="B5397" s="419">
        <v>92320</v>
      </c>
      <c r="C5397" s="420" t="s">
        <v>4643</v>
      </c>
      <c r="D5397" s="421" t="s">
        <v>844</v>
      </c>
      <c r="E5397" s="422">
        <v>39.709999999999994</v>
      </c>
      <c r="F5397" s="422">
        <v>17.87</v>
      </c>
      <c r="G5397" s="422">
        <v>57.58</v>
      </c>
    </row>
    <row r="5398" spans="1:7" ht="30">
      <c r="A5398" s="536" t="s">
        <v>8077</v>
      </c>
      <c r="B5398" s="419">
        <v>97335</v>
      </c>
      <c r="C5398" s="420" t="s">
        <v>4673</v>
      </c>
      <c r="D5398" s="421" t="s">
        <v>844</v>
      </c>
      <c r="E5398" s="422">
        <v>84.37</v>
      </c>
      <c r="F5398" s="422">
        <v>2.11</v>
      </c>
      <c r="G5398" s="422">
        <v>86.48</v>
      </c>
    </row>
    <row r="5399" spans="1:7" ht="30">
      <c r="A5399" s="536" t="s">
        <v>8077</v>
      </c>
      <c r="B5399" s="419">
        <v>103836</v>
      </c>
      <c r="C5399" s="420" t="s">
        <v>4683</v>
      </c>
      <c r="D5399" s="421" t="s">
        <v>844</v>
      </c>
      <c r="E5399" s="422">
        <v>90.28</v>
      </c>
      <c r="F5399" s="422">
        <v>18.84</v>
      </c>
      <c r="G5399" s="422">
        <v>109.12</v>
      </c>
    </row>
    <row r="5400" spans="1:7" ht="30">
      <c r="A5400" s="536" t="s">
        <v>8077</v>
      </c>
      <c r="B5400" s="419">
        <v>92281</v>
      </c>
      <c r="C5400" s="420" t="s">
        <v>4631</v>
      </c>
      <c r="D5400" s="421" t="s">
        <v>844</v>
      </c>
      <c r="E5400" s="422">
        <v>110.72</v>
      </c>
      <c r="F5400" s="422">
        <v>3.14</v>
      </c>
      <c r="G5400" s="422">
        <v>113.86</v>
      </c>
    </row>
    <row r="5401" spans="1:7" ht="30">
      <c r="A5401" s="536" t="s">
        <v>8077</v>
      </c>
      <c r="B5401" s="419">
        <v>92309</v>
      </c>
      <c r="C5401" s="420" t="s">
        <v>4641</v>
      </c>
      <c r="D5401" s="421" t="s">
        <v>844</v>
      </c>
      <c r="E5401" s="422">
        <v>113.64999999999999</v>
      </c>
      <c r="F5401" s="422">
        <v>11.34</v>
      </c>
      <c r="G5401" s="422">
        <v>124.99</v>
      </c>
    </row>
    <row r="5402" spans="1:7" ht="30">
      <c r="A5402" s="536" t="s">
        <v>8077</v>
      </c>
      <c r="B5402" s="419">
        <v>103872</v>
      </c>
      <c r="C5402" s="420" t="s">
        <v>4689</v>
      </c>
      <c r="D5402" s="421" t="s">
        <v>844</v>
      </c>
      <c r="E5402" s="422">
        <v>117.67999999999999</v>
      </c>
      <c r="F5402" s="422">
        <v>22.74</v>
      </c>
      <c r="G5402" s="422">
        <v>140.41999999999999</v>
      </c>
    </row>
    <row r="5403" spans="1:7" ht="30">
      <c r="A5403" s="536" t="s">
        <v>8077</v>
      </c>
      <c r="B5403" s="419">
        <v>92324</v>
      </c>
      <c r="C5403" s="420" t="s">
        <v>4647</v>
      </c>
      <c r="D5403" s="421" t="s">
        <v>844</v>
      </c>
      <c r="E5403" s="422">
        <v>119.56</v>
      </c>
      <c r="F5403" s="422">
        <v>28.06</v>
      </c>
      <c r="G5403" s="422">
        <v>147.62</v>
      </c>
    </row>
    <row r="5404" spans="1:7" ht="30">
      <c r="A5404" s="536" t="s">
        <v>8077</v>
      </c>
      <c r="B5404" s="419">
        <v>92275</v>
      </c>
      <c r="C5404" s="420" t="s">
        <v>4625</v>
      </c>
      <c r="D5404" s="421" t="s">
        <v>844</v>
      </c>
      <c r="E5404" s="422">
        <v>58.17</v>
      </c>
      <c r="F5404" s="422">
        <v>2.12</v>
      </c>
      <c r="G5404" s="422">
        <v>60.29</v>
      </c>
    </row>
    <row r="5405" spans="1:7" ht="30">
      <c r="A5405" s="536" t="s">
        <v>8077</v>
      </c>
      <c r="B5405" s="419">
        <v>92306</v>
      </c>
      <c r="C5405" s="420" t="s">
        <v>4638</v>
      </c>
      <c r="D5405" s="421" t="s">
        <v>844</v>
      </c>
      <c r="E5405" s="422">
        <v>60.11</v>
      </c>
      <c r="F5405" s="422">
        <v>7.61</v>
      </c>
      <c r="G5405" s="422">
        <v>67.72</v>
      </c>
    </row>
    <row r="5406" spans="1:7" ht="30">
      <c r="A5406" s="536" t="s">
        <v>8077</v>
      </c>
      <c r="B5406" s="419">
        <v>103869</v>
      </c>
      <c r="C5406" s="420" t="s">
        <v>4686</v>
      </c>
      <c r="D5406" s="421" t="s">
        <v>844</v>
      </c>
      <c r="E5406" s="422">
        <v>65.179999999999993</v>
      </c>
      <c r="F5406" s="422">
        <v>21.81</v>
      </c>
      <c r="G5406" s="422">
        <v>86.99</v>
      </c>
    </row>
    <row r="5407" spans="1:7" ht="30">
      <c r="A5407" s="536" t="s">
        <v>8077</v>
      </c>
      <c r="B5407" s="419">
        <v>103803</v>
      </c>
      <c r="C5407" s="420" t="s">
        <v>4680</v>
      </c>
      <c r="D5407" s="421" t="s">
        <v>844</v>
      </c>
      <c r="E5407" s="422">
        <v>62.760000000000005</v>
      </c>
      <c r="F5407" s="422">
        <v>15</v>
      </c>
      <c r="G5407" s="422">
        <v>77.760000000000005</v>
      </c>
    </row>
    <row r="5408" spans="1:7" ht="30">
      <c r="A5408" s="536" t="s">
        <v>8077</v>
      </c>
      <c r="B5408" s="419">
        <v>92321</v>
      </c>
      <c r="C5408" s="420" t="s">
        <v>4644</v>
      </c>
      <c r="D5408" s="421" t="s">
        <v>844</v>
      </c>
      <c r="E5408" s="422">
        <v>67.010000000000005</v>
      </c>
      <c r="F5408" s="422">
        <v>27.02</v>
      </c>
      <c r="G5408" s="422">
        <v>94.03</v>
      </c>
    </row>
    <row r="5409" spans="1:7" ht="30">
      <c r="A5409" s="536" t="s">
        <v>8077</v>
      </c>
      <c r="B5409" s="419">
        <v>97336</v>
      </c>
      <c r="C5409" s="420" t="s">
        <v>4674</v>
      </c>
      <c r="D5409" s="421" t="s">
        <v>844</v>
      </c>
      <c r="E5409" s="422">
        <v>107.34</v>
      </c>
      <c r="F5409" s="422">
        <v>2.75</v>
      </c>
      <c r="G5409" s="422">
        <v>110.09</v>
      </c>
    </row>
    <row r="5410" spans="1:7" ht="30">
      <c r="A5410" s="536" t="s">
        <v>8077</v>
      </c>
      <c r="B5410" s="419">
        <v>103837</v>
      </c>
      <c r="C5410" s="420" t="s">
        <v>4684</v>
      </c>
      <c r="D5410" s="421" t="s">
        <v>844</v>
      </c>
      <c r="E5410" s="422">
        <v>114.48000000000002</v>
      </c>
      <c r="F5410" s="422">
        <v>22.88</v>
      </c>
      <c r="G5410" s="422">
        <v>137.36000000000001</v>
      </c>
    </row>
    <row r="5411" spans="1:7" ht="30">
      <c r="A5411" s="536" t="s">
        <v>8077</v>
      </c>
      <c r="B5411" s="419">
        <v>92282</v>
      </c>
      <c r="C5411" s="420" t="s">
        <v>4632</v>
      </c>
      <c r="D5411" s="421" t="s">
        <v>844</v>
      </c>
      <c r="E5411" s="422">
        <v>128.55000000000001</v>
      </c>
      <c r="F5411" s="422">
        <v>3.75</v>
      </c>
      <c r="G5411" s="422">
        <v>132.30000000000001</v>
      </c>
    </row>
    <row r="5412" spans="1:7" ht="30">
      <c r="A5412" s="536" t="s">
        <v>8077</v>
      </c>
      <c r="B5412" s="419">
        <v>92310</v>
      </c>
      <c r="C5412" s="420" t="s">
        <v>4642</v>
      </c>
      <c r="D5412" s="421" t="s">
        <v>844</v>
      </c>
      <c r="E5412" s="422">
        <v>131.56</v>
      </c>
      <c r="F5412" s="422">
        <v>12.22</v>
      </c>
      <c r="G5412" s="422">
        <v>143.78</v>
      </c>
    </row>
    <row r="5413" spans="1:7" ht="30">
      <c r="A5413" s="536" t="s">
        <v>8077</v>
      </c>
      <c r="B5413" s="419">
        <v>103873</v>
      </c>
      <c r="C5413" s="420" t="s">
        <v>4690</v>
      </c>
      <c r="D5413" s="421" t="s">
        <v>844</v>
      </c>
      <c r="E5413" s="422">
        <v>136.32</v>
      </c>
      <c r="F5413" s="422">
        <v>25.61</v>
      </c>
      <c r="G5413" s="422">
        <v>161.93</v>
      </c>
    </row>
    <row r="5414" spans="1:7" ht="30">
      <c r="A5414" s="536" t="s">
        <v>8077</v>
      </c>
      <c r="B5414" s="419">
        <v>92325</v>
      </c>
      <c r="C5414" s="420" t="s">
        <v>4648</v>
      </c>
      <c r="D5414" s="421" t="s">
        <v>844</v>
      </c>
      <c r="E5414" s="422">
        <v>139.96</v>
      </c>
      <c r="F5414" s="422">
        <v>35.909999999999997</v>
      </c>
      <c r="G5414" s="422">
        <v>175.87</v>
      </c>
    </row>
    <row r="5415" spans="1:7" ht="30">
      <c r="A5415" s="536" t="s">
        <v>8077</v>
      </c>
      <c r="B5415" s="419">
        <v>92276</v>
      </c>
      <c r="C5415" s="420" t="s">
        <v>4626</v>
      </c>
      <c r="D5415" s="421" t="s">
        <v>844</v>
      </c>
      <c r="E5415" s="422">
        <v>73.850000000000009</v>
      </c>
      <c r="F5415" s="422">
        <v>2.74</v>
      </c>
      <c r="G5415" s="422">
        <v>76.59</v>
      </c>
    </row>
    <row r="5416" spans="1:7" ht="30">
      <c r="A5416" s="536" t="s">
        <v>8077</v>
      </c>
      <c r="B5416" s="419">
        <v>92307</v>
      </c>
      <c r="C5416" s="420" t="s">
        <v>4639</v>
      </c>
      <c r="D5416" s="421" t="s">
        <v>844</v>
      </c>
      <c r="E5416" s="422">
        <v>75.88</v>
      </c>
      <c r="F5416" s="422">
        <v>8.4700000000000006</v>
      </c>
      <c r="G5416" s="422">
        <v>84.35</v>
      </c>
    </row>
    <row r="5417" spans="1:7" ht="30">
      <c r="A5417" s="536" t="s">
        <v>8077</v>
      </c>
      <c r="B5417" s="419">
        <v>103870</v>
      </c>
      <c r="C5417" s="420" t="s">
        <v>4687</v>
      </c>
      <c r="D5417" s="421" t="s">
        <v>844</v>
      </c>
      <c r="E5417" s="422">
        <v>81.63</v>
      </c>
      <c r="F5417" s="422">
        <v>24.69</v>
      </c>
      <c r="G5417" s="422">
        <v>106.32</v>
      </c>
    </row>
    <row r="5418" spans="1:7" ht="30">
      <c r="A5418" s="536" t="s">
        <v>8077</v>
      </c>
      <c r="B5418" s="419">
        <v>103804</v>
      </c>
      <c r="C5418" s="420" t="s">
        <v>4681</v>
      </c>
      <c r="D5418" s="421" t="s">
        <v>844</v>
      </c>
      <c r="E5418" s="422">
        <v>78.209999999999994</v>
      </c>
      <c r="F5418" s="422">
        <v>15</v>
      </c>
      <c r="G5418" s="422">
        <v>93.21</v>
      </c>
    </row>
    <row r="5419" spans="1:7" ht="30">
      <c r="A5419" s="536" t="s">
        <v>8077</v>
      </c>
      <c r="B5419" s="419">
        <v>92322</v>
      </c>
      <c r="C5419" s="420" t="s">
        <v>4645</v>
      </c>
      <c r="D5419" s="421" t="s">
        <v>844</v>
      </c>
      <c r="E5419" s="422">
        <v>85.25</v>
      </c>
      <c r="F5419" s="422">
        <v>34.86</v>
      </c>
      <c r="G5419" s="422">
        <v>120.11</v>
      </c>
    </row>
    <row r="5420" spans="1:7" ht="30">
      <c r="A5420" s="536" t="s">
        <v>8077</v>
      </c>
      <c r="B5420" s="419">
        <v>97337</v>
      </c>
      <c r="C5420" s="420" t="s">
        <v>4675</v>
      </c>
      <c r="D5420" s="421" t="s">
        <v>844</v>
      </c>
      <c r="E5420" s="422">
        <v>161.89000000000001</v>
      </c>
      <c r="F5420" s="422">
        <v>3.45</v>
      </c>
      <c r="G5420" s="422">
        <v>165.34</v>
      </c>
    </row>
    <row r="5421" spans="1:7" ht="30">
      <c r="A5421" s="536" t="s">
        <v>8077</v>
      </c>
      <c r="B5421" s="419">
        <v>92283</v>
      </c>
      <c r="C5421" s="420" t="s">
        <v>4633</v>
      </c>
      <c r="D5421" s="421" t="s">
        <v>844</v>
      </c>
      <c r="E5421" s="422">
        <v>176.28</v>
      </c>
      <c r="F5421" s="422">
        <v>4.46</v>
      </c>
      <c r="G5421" s="422">
        <v>180.74</v>
      </c>
    </row>
    <row r="5422" spans="1:7" ht="30">
      <c r="A5422" s="536" t="s">
        <v>8077</v>
      </c>
      <c r="B5422" s="419">
        <v>92277</v>
      </c>
      <c r="C5422" s="420" t="s">
        <v>4627</v>
      </c>
      <c r="D5422" s="421" t="s">
        <v>844</v>
      </c>
      <c r="E5422" s="422">
        <v>107.05</v>
      </c>
      <c r="F5422" s="422">
        <v>3.45</v>
      </c>
      <c r="G5422" s="422">
        <v>110.5</v>
      </c>
    </row>
    <row r="5423" spans="1:7" ht="30">
      <c r="A5423" s="536" t="s">
        <v>8077</v>
      </c>
      <c r="B5423" s="419">
        <v>97338</v>
      </c>
      <c r="C5423" s="420" t="s">
        <v>4676</v>
      </c>
      <c r="D5423" s="421" t="s">
        <v>844</v>
      </c>
      <c r="E5423" s="422">
        <v>194.76</v>
      </c>
      <c r="F5423" s="422">
        <v>4.1900000000000004</v>
      </c>
      <c r="G5423" s="422">
        <v>198.95</v>
      </c>
    </row>
    <row r="5424" spans="1:7" ht="30">
      <c r="A5424" s="536" t="s">
        <v>8077</v>
      </c>
      <c r="B5424" s="419">
        <v>92284</v>
      </c>
      <c r="C5424" s="420" t="s">
        <v>4634</v>
      </c>
      <c r="D5424" s="421" t="s">
        <v>844</v>
      </c>
      <c r="E5424" s="422">
        <v>223.34</v>
      </c>
      <c r="F5424" s="422">
        <v>5.18</v>
      </c>
      <c r="G5424" s="422">
        <v>228.52</v>
      </c>
    </row>
    <row r="5425" spans="1:7" ht="30">
      <c r="A5425" s="536" t="s">
        <v>8077</v>
      </c>
      <c r="B5425" s="419">
        <v>92278</v>
      </c>
      <c r="C5425" s="420" t="s">
        <v>4628</v>
      </c>
      <c r="D5425" s="421" t="s">
        <v>844</v>
      </c>
      <c r="E5425" s="422">
        <v>144.38</v>
      </c>
      <c r="F5425" s="422">
        <v>4.18</v>
      </c>
      <c r="G5425" s="422">
        <v>148.56</v>
      </c>
    </row>
    <row r="5426" spans="1:7" ht="30">
      <c r="A5426" s="536" t="s">
        <v>8077</v>
      </c>
      <c r="B5426" s="419">
        <v>97339</v>
      </c>
      <c r="C5426" s="420" t="s">
        <v>4677</v>
      </c>
      <c r="D5426" s="421" t="s">
        <v>844</v>
      </c>
      <c r="E5426" s="422">
        <v>209.15</v>
      </c>
      <c r="F5426" s="422">
        <v>5.42</v>
      </c>
      <c r="G5426" s="422">
        <v>214.57</v>
      </c>
    </row>
    <row r="5427" spans="1:7" ht="30">
      <c r="A5427" s="536" t="s">
        <v>8077</v>
      </c>
      <c r="B5427" s="419">
        <v>92285</v>
      </c>
      <c r="C5427" s="420" t="s">
        <v>4635</v>
      </c>
      <c r="D5427" s="421" t="s">
        <v>844</v>
      </c>
      <c r="E5427" s="422">
        <v>303.55</v>
      </c>
      <c r="F5427" s="422">
        <v>6.44</v>
      </c>
      <c r="G5427" s="422">
        <v>309.99</v>
      </c>
    </row>
    <row r="5428" spans="1:7" ht="30">
      <c r="A5428" s="536" t="s">
        <v>8077</v>
      </c>
      <c r="B5428" s="419">
        <v>92279</v>
      </c>
      <c r="C5428" s="420" t="s">
        <v>4629</v>
      </c>
      <c r="D5428" s="421" t="s">
        <v>844</v>
      </c>
      <c r="E5428" s="422">
        <v>209.15</v>
      </c>
      <c r="F5428" s="422">
        <v>5.42</v>
      </c>
      <c r="G5428" s="422">
        <v>214.57</v>
      </c>
    </row>
    <row r="5429" spans="1:7" ht="30">
      <c r="A5429" s="536" t="s">
        <v>8077</v>
      </c>
      <c r="B5429" s="419">
        <v>97340</v>
      </c>
      <c r="C5429" s="420" t="s">
        <v>4678</v>
      </c>
      <c r="D5429" s="421" t="s">
        <v>844</v>
      </c>
      <c r="E5429" s="422">
        <v>209.59</v>
      </c>
      <c r="F5429" s="422">
        <v>6.66</v>
      </c>
      <c r="G5429" s="422">
        <v>216.25</v>
      </c>
    </row>
    <row r="5430" spans="1:7" ht="30">
      <c r="A5430" s="536" t="s">
        <v>8077</v>
      </c>
      <c r="B5430" s="419">
        <v>92286</v>
      </c>
      <c r="C5430" s="420" t="s">
        <v>4636</v>
      </c>
      <c r="D5430" s="421" t="s">
        <v>844</v>
      </c>
      <c r="E5430" s="422">
        <v>390.03999999999996</v>
      </c>
      <c r="F5430" s="422">
        <v>7.67</v>
      </c>
      <c r="G5430" s="422">
        <v>397.71</v>
      </c>
    </row>
    <row r="5431" spans="1:7" ht="30">
      <c r="A5431" s="536" t="s">
        <v>8077</v>
      </c>
      <c r="B5431" s="419">
        <v>92280</v>
      </c>
      <c r="C5431" s="420" t="s">
        <v>4630</v>
      </c>
      <c r="D5431" s="421" t="s">
        <v>844</v>
      </c>
      <c r="E5431" s="422">
        <v>294.27999999999997</v>
      </c>
      <c r="F5431" s="422">
        <v>6.68</v>
      </c>
      <c r="G5431" s="422">
        <v>300.95999999999998</v>
      </c>
    </row>
    <row r="5432" spans="1:7" ht="30">
      <c r="A5432" s="536" t="s">
        <v>8077</v>
      </c>
      <c r="B5432" s="419">
        <v>103901</v>
      </c>
      <c r="C5432" s="420" t="s">
        <v>5333</v>
      </c>
      <c r="D5432" s="421" t="s">
        <v>843</v>
      </c>
      <c r="E5432" s="422">
        <v>14.599999999999998</v>
      </c>
      <c r="F5432" s="422">
        <v>15.89</v>
      </c>
      <c r="G5432" s="422">
        <v>30.49</v>
      </c>
    </row>
    <row r="5433" spans="1:7" ht="30">
      <c r="A5433" s="536" t="s">
        <v>8077</v>
      </c>
      <c r="B5433" s="419">
        <v>103832</v>
      </c>
      <c r="C5433" s="420" t="s">
        <v>5277</v>
      </c>
      <c r="D5433" s="421" t="s">
        <v>843</v>
      </c>
      <c r="E5433" s="422">
        <v>14.65</v>
      </c>
      <c r="F5433" s="422">
        <v>15.72</v>
      </c>
      <c r="G5433" s="422">
        <v>30.37</v>
      </c>
    </row>
    <row r="5434" spans="1:7" ht="30">
      <c r="A5434" s="536" t="s">
        <v>8077</v>
      </c>
      <c r="B5434" s="419">
        <v>103865</v>
      </c>
      <c r="C5434" s="420" t="s">
        <v>5303</v>
      </c>
      <c r="D5434" s="421" t="s">
        <v>843</v>
      </c>
      <c r="E5434" s="422">
        <v>14.29</v>
      </c>
      <c r="F5434" s="422">
        <v>14.8</v>
      </c>
      <c r="G5434" s="422">
        <v>29.09</v>
      </c>
    </row>
    <row r="5435" spans="1:7" ht="30">
      <c r="A5435" s="536" t="s">
        <v>8077</v>
      </c>
      <c r="B5435" s="419">
        <v>103902</v>
      </c>
      <c r="C5435" s="420" t="s">
        <v>5334</v>
      </c>
      <c r="D5435" s="421" t="s">
        <v>843</v>
      </c>
      <c r="E5435" s="422">
        <v>25.069999999999997</v>
      </c>
      <c r="F5435" s="422">
        <v>18.760000000000002</v>
      </c>
      <c r="G5435" s="422">
        <v>43.83</v>
      </c>
    </row>
    <row r="5436" spans="1:7" ht="30">
      <c r="A5436" s="536" t="s">
        <v>8077</v>
      </c>
      <c r="B5436" s="419">
        <v>103866</v>
      </c>
      <c r="C5436" s="420" t="s">
        <v>5304</v>
      </c>
      <c r="D5436" s="421" t="s">
        <v>843</v>
      </c>
      <c r="E5436" s="422">
        <v>25.52</v>
      </c>
      <c r="F5436" s="422">
        <v>19.73</v>
      </c>
      <c r="G5436" s="422">
        <v>45.25</v>
      </c>
    </row>
    <row r="5437" spans="1:7" ht="30">
      <c r="A5437" s="536" t="s">
        <v>8077</v>
      </c>
      <c r="B5437" s="419">
        <v>103903</v>
      </c>
      <c r="C5437" s="420" t="s">
        <v>5335</v>
      </c>
      <c r="D5437" s="421" t="s">
        <v>843</v>
      </c>
      <c r="E5437" s="422">
        <v>36.989999999999995</v>
      </c>
      <c r="F5437" s="422">
        <v>21.23</v>
      </c>
      <c r="G5437" s="422">
        <v>58.22</v>
      </c>
    </row>
    <row r="5438" spans="1:7" ht="30">
      <c r="A5438" s="536" t="s">
        <v>8077</v>
      </c>
      <c r="B5438" s="419">
        <v>103834</v>
      </c>
      <c r="C5438" s="420" t="s">
        <v>5279</v>
      </c>
      <c r="D5438" s="421" t="s">
        <v>843</v>
      </c>
      <c r="E5438" s="422">
        <v>42.79</v>
      </c>
      <c r="F5438" s="422">
        <v>36.619999999999997</v>
      </c>
      <c r="G5438" s="422">
        <v>79.41</v>
      </c>
    </row>
    <row r="5439" spans="1:7" ht="30">
      <c r="A5439" s="536" t="s">
        <v>8077</v>
      </c>
      <c r="B5439" s="419">
        <v>103867</v>
      </c>
      <c r="C5439" s="420" t="s">
        <v>5305</v>
      </c>
      <c r="D5439" s="421" t="s">
        <v>843</v>
      </c>
      <c r="E5439" s="422">
        <v>38.120000000000005</v>
      </c>
      <c r="F5439" s="422">
        <v>23.95</v>
      </c>
      <c r="G5439" s="422">
        <v>62.07</v>
      </c>
    </row>
    <row r="5440" spans="1:7" ht="45">
      <c r="A5440" s="536" t="s">
        <v>8089</v>
      </c>
      <c r="B5440" s="419">
        <v>105113</v>
      </c>
      <c r="C5440" s="420" t="s">
        <v>8090</v>
      </c>
      <c r="D5440" s="421" t="s">
        <v>843</v>
      </c>
      <c r="E5440" s="422">
        <v>6533.4699999999993</v>
      </c>
      <c r="F5440" s="422">
        <v>2022.67</v>
      </c>
      <c r="G5440" s="422">
        <v>8556.14</v>
      </c>
    </row>
    <row r="5441" spans="1:7" ht="45">
      <c r="A5441" s="536" t="s">
        <v>8089</v>
      </c>
      <c r="B5441" s="419">
        <v>98461</v>
      </c>
      <c r="C5441" s="420" t="s">
        <v>8091</v>
      </c>
      <c r="D5441" s="421" t="s">
        <v>843</v>
      </c>
      <c r="E5441" s="422">
        <v>4944.07</v>
      </c>
      <c r="F5441" s="422">
        <v>1521.3</v>
      </c>
      <c r="G5441" s="422">
        <v>6465.37</v>
      </c>
    </row>
    <row r="5442" spans="1:7" ht="45">
      <c r="A5442" s="536" t="s">
        <v>8089</v>
      </c>
      <c r="B5442" s="419">
        <v>98462</v>
      </c>
      <c r="C5442" s="420" t="s">
        <v>8092</v>
      </c>
      <c r="D5442" s="421" t="s">
        <v>843</v>
      </c>
      <c r="E5442" s="422">
        <v>8458.91</v>
      </c>
      <c r="F5442" s="422">
        <v>2642.01</v>
      </c>
      <c r="G5442" s="422">
        <v>11100.92</v>
      </c>
    </row>
    <row r="5443" spans="1:7" ht="45">
      <c r="A5443" s="536" t="s">
        <v>8089</v>
      </c>
      <c r="B5443" s="419">
        <v>105130</v>
      </c>
      <c r="C5443" s="420" t="s">
        <v>8093</v>
      </c>
      <c r="D5443" s="421" t="s">
        <v>844</v>
      </c>
      <c r="E5443" s="422">
        <v>14.880000000000003</v>
      </c>
      <c r="F5443" s="422">
        <v>17.14</v>
      </c>
      <c r="G5443" s="422">
        <v>32.020000000000003</v>
      </c>
    </row>
    <row r="5444" spans="1:7" ht="45">
      <c r="A5444" s="536" t="s">
        <v>8089</v>
      </c>
      <c r="B5444" s="419">
        <v>105114</v>
      </c>
      <c r="C5444" s="420" t="s">
        <v>8094</v>
      </c>
      <c r="D5444" s="421" t="s">
        <v>845</v>
      </c>
      <c r="E5444" s="422">
        <v>1013.73</v>
      </c>
      <c r="F5444" s="422">
        <v>976.31</v>
      </c>
      <c r="G5444" s="422">
        <v>1990.04</v>
      </c>
    </row>
    <row r="5445" spans="1:7" ht="45">
      <c r="A5445" s="536" t="s">
        <v>8089</v>
      </c>
      <c r="B5445" s="419">
        <v>105127</v>
      </c>
      <c r="C5445" s="420" t="s">
        <v>8095</v>
      </c>
      <c r="D5445" s="421" t="s">
        <v>844</v>
      </c>
      <c r="E5445" s="422">
        <v>30.04</v>
      </c>
      <c r="F5445" s="422">
        <v>4.01</v>
      </c>
      <c r="G5445" s="422">
        <v>34.049999999999997</v>
      </c>
    </row>
    <row r="5446" spans="1:7" ht="45">
      <c r="A5446" s="536" t="s">
        <v>8089</v>
      </c>
      <c r="B5446" s="419">
        <v>105128</v>
      </c>
      <c r="C5446" s="420" t="s">
        <v>8096</v>
      </c>
      <c r="D5446" s="421" t="s">
        <v>844</v>
      </c>
      <c r="E5446" s="422">
        <v>90.570000000000007</v>
      </c>
      <c r="F5446" s="422">
        <v>22.58</v>
      </c>
      <c r="G5446" s="422">
        <v>113.15</v>
      </c>
    </row>
    <row r="5447" spans="1:7" ht="45">
      <c r="A5447" s="536" t="s">
        <v>8089</v>
      </c>
      <c r="B5447" s="419">
        <v>105126</v>
      </c>
      <c r="C5447" s="420" t="s">
        <v>8097</v>
      </c>
      <c r="D5447" s="421" t="s">
        <v>844</v>
      </c>
      <c r="E5447" s="422">
        <v>33.160000000000004</v>
      </c>
      <c r="F5447" s="422">
        <v>4.87</v>
      </c>
      <c r="G5447" s="422">
        <v>38.03</v>
      </c>
    </row>
    <row r="5448" spans="1:7" ht="45">
      <c r="A5448" s="536" t="s">
        <v>8089</v>
      </c>
      <c r="B5448" s="419">
        <v>105116</v>
      </c>
      <c r="C5448" s="420" t="s">
        <v>8098</v>
      </c>
      <c r="D5448" s="421" t="s">
        <v>843</v>
      </c>
      <c r="E5448" s="422">
        <v>4.0599999999999987</v>
      </c>
      <c r="F5448" s="422">
        <v>11.14</v>
      </c>
      <c r="G5448" s="422">
        <v>15.2</v>
      </c>
    </row>
    <row r="5449" spans="1:7" ht="45">
      <c r="A5449" s="536" t="s">
        <v>8089</v>
      </c>
      <c r="B5449" s="419">
        <v>105115</v>
      </c>
      <c r="C5449" s="420" t="s">
        <v>8099</v>
      </c>
      <c r="D5449" s="421" t="s">
        <v>843</v>
      </c>
      <c r="E5449" s="422">
        <v>83.47</v>
      </c>
      <c r="F5449" s="422">
        <v>65.069999999999993</v>
      </c>
      <c r="G5449" s="422">
        <v>148.54</v>
      </c>
    </row>
    <row r="5450" spans="1:7" ht="45">
      <c r="A5450" s="536" t="s">
        <v>8089</v>
      </c>
      <c r="B5450" s="419">
        <v>98453</v>
      </c>
      <c r="C5450" s="420" t="s">
        <v>8100</v>
      </c>
      <c r="D5450" s="421" t="s">
        <v>96</v>
      </c>
      <c r="E5450" s="422">
        <v>103.26999999999998</v>
      </c>
      <c r="F5450" s="422">
        <v>54.27</v>
      </c>
      <c r="G5450" s="422">
        <v>157.54</v>
      </c>
    </row>
    <row r="5451" spans="1:7" ht="45">
      <c r="A5451" s="536" t="s">
        <v>8089</v>
      </c>
      <c r="B5451" s="419">
        <v>98454</v>
      </c>
      <c r="C5451" s="420" t="s">
        <v>8101</v>
      </c>
      <c r="D5451" s="421" t="s">
        <v>96</v>
      </c>
      <c r="E5451" s="422">
        <v>120.75</v>
      </c>
      <c r="F5451" s="422">
        <v>81.599999999999994</v>
      </c>
      <c r="G5451" s="422">
        <v>202.35</v>
      </c>
    </row>
    <row r="5452" spans="1:7" ht="45">
      <c r="A5452" s="536" t="s">
        <v>8089</v>
      </c>
      <c r="B5452" s="419">
        <v>98449</v>
      </c>
      <c r="C5452" s="420" t="s">
        <v>8102</v>
      </c>
      <c r="D5452" s="421" t="s">
        <v>96</v>
      </c>
      <c r="E5452" s="422">
        <v>93.14</v>
      </c>
      <c r="F5452" s="422">
        <v>41.08</v>
      </c>
      <c r="G5452" s="422">
        <v>134.22</v>
      </c>
    </row>
    <row r="5453" spans="1:7" ht="45">
      <c r="A5453" s="536" t="s">
        <v>8089</v>
      </c>
      <c r="B5453" s="419">
        <v>98455</v>
      </c>
      <c r="C5453" s="420" t="s">
        <v>8103</v>
      </c>
      <c r="D5453" s="421" t="s">
        <v>96</v>
      </c>
      <c r="E5453" s="422">
        <v>92.37</v>
      </c>
      <c r="F5453" s="422">
        <v>30.81</v>
      </c>
      <c r="G5453" s="422">
        <v>123.18</v>
      </c>
    </row>
    <row r="5454" spans="1:7" ht="45">
      <c r="A5454" s="536" t="s">
        <v>8089</v>
      </c>
      <c r="B5454" s="419">
        <v>98456</v>
      </c>
      <c r="C5454" s="420" t="s">
        <v>8104</v>
      </c>
      <c r="D5454" s="421" t="s">
        <v>96</v>
      </c>
      <c r="E5454" s="422">
        <v>108.12</v>
      </c>
      <c r="F5454" s="422">
        <v>52.4</v>
      </c>
      <c r="G5454" s="422">
        <v>160.52000000000001</v>
      </c>
    </row>
    <row r="5455" spans="1:7" ht="45">
      <c r="A5455" s="536" t="s">
        <v>8089</v>
      </c>
      <c r="B5455" s="419">
        <v>98451</v>
      </c>
      <c r="C5455" s="420" t="s">
        <v>8105</v>
      </c>
      <c r="D5455" s="421" t="s">
        <v>96</v>
      </c>
      <c r="E5455" s="422">
        <v>83.8</v>
      </c>
      <c r="F5455" s="422">
        <v>21.39</v>
      </c>
      <c r="G5455" s="422">
        <v>105.19</v>
      </c>
    </row>
    <row r="5456" spans="1:7" ht="45">
      <c r="A5456" s="536" t="s">
        <v>8089</v>
      </c>
      <c r="B5456" s="419">
        <v>98445</v>
      </c>
      <c r="C5456" s="420" t="s">
        <v>8106</v>
      </c>
      <c r="D5456" s="421" t="s">
        <v>96</v>
      </c>
      <c r="E5456" s="422">
        <v>70</v>
      </c>
      <c r="F5456" s="422">
        <v>46.35</v>
      </c>
      <c r="G5456" s="422">
        <v>116.35</v>
      </c>
    </row>
    <row r="5457" spans="1:7" ht="45">
      <c r="A5457" s="536" t="s">
        <v>8089</v>
      </c>
      <c r="B5457" s="419">
        <v>98446</v>
      </c>
      <c r="C5457" s="420" t="s">
        <v>8107</v>
      </c>
      <c r="D5457" s="421" t="s">
        <v>96</v>
      </c>
      <c r="E5457" s="422">
        <v>84.64</v>
      </c>
      <c r="F5457" s="422">
        <v>66.709999999999994</v>
      </c>
      <c r="G5457" s="422">
        <v>151.35</v>
      </c>
    </row>
    <row r="5458" spans="1:7" ht="45">
      <c r="A5458" s="536" t="s">
        <v>8089</v>
      </c>
      <c r="B5458" s="419">
        <v>98441</v>
      </c>
      <c r="C5458" s="420" t="s">
        <v>8108</v>
      </c>
      <c r="D5458" s="421" t="s">
        <v>96</v>
      </c>
      <c r="E5458" s="422">
        <v>61.38</v>
      </c>
      <c r="F5458" s="422">
        <v>36.76</v>
      </c>
      <c r="G5458" s="422">
        <v>98.14</v>
      </c>
    </row>
    <row r="5459" spans="1:7" ht="45">
      <c r="A5459" s="536" t="s">
        <v>8089</v>
      </c>
      <c r="B5459" s="419">
        <v>98447</v>
      </c>
      <c r="C5459" s="420" t="s">
        <v>8109</v>
      </c>
      <c r="D5459" s="421" t="s">
        <v>96</v>
      </c>
      <c r="E5459" s="422">
        <v>60.309999999999995</v>
      </c>
      <c r="F5459" s="422">
        <v>26.35</v>
      </c>
      <c r="G5459" s="422">
        <v>86.66</v>
      </c>
    </row>
    <row r="5460" spans="1:7" ht="45">
      <c r="A5460" s="536" t="s">
        <v>8089</v>
      </c>
      <c r="B5460" s="419">
        <v>98448</v>
      </c>
      <c r="C5460" s="420" t="s">
        <v>8110</v>
      </c>
      <c r="D5460" s="421" t="s">
        <v>96</v>
      </c>
      <c r="E5460" s="422">
        <v>73.039999999999992</v>
      </c>
      <c r="F5460" s="422">
        <v>40.630000000000003</v>
      </c>
      <c r="G5460" s="422">
        <v>113.67</v>
      </c>
    </row>
    <row r="5461" spans="1:7" ht="45">
      <c r="A5461" s="536" t="s">
        <v>8089</v>
      </c>
      <c r="B5461" s="419">
        <v>98443</v>
      </c>
      <c r="C5461" s="420" t="s">
        <v>8111</v>
      </c>
      <c r="D5461" s="421" t="s">
        <v>96</v>
      </c>
      <c r="E5461" s="422">
        <v>53.019999999999996</v>
      </c>
      <c r="F5461" s="422">
        <v>19.7</v>
      </c>
      <c r="G5461" s="422">
        <v>72.72</v>
      </c>
    </row>
    <row r="5462" spans="1:7" ht="45">
      <c r="A5462" s="536" t="s">
        <v>8089</v>
      </c>
      <c r="B5462" s="419">
        <v>98460</v>
      </c>
      <c r="C5462" s="420" t="s">
        <v>8112</v>
      </c>
      <c r="D5462" s="421" t="s">
        <v>96</v>
      </c>
      <c r="E5462" s="422">
        <v>44.09</v>
      </c>
      <c r="F5462" s="422">
        <v>21.92</v>
      </c>
      <c r="G5462" s="422">
        <v>66.010000000000005</v>
      </c>
    </row>
    <row r="5463" spans="1:7" ht="45">
      <c r="A5463" s="536" t="s">
        <v>8089</v>
      </c>
      <c r="B5463" s="419">
        <v>98458</v>
      </c>
      <c r="C5463" s="420" t="s">
        <v>8113</v>
      </c>
      <c r="D5463" s="421" t="s">
        <v>96</v>
      </c>
      <c r="E5463" s="422">
        <v>63.24</v>
      </c>
      <c r="F5463" s="422">
        <v>34.35</v>
      </c>
      <c r="G5463" s="422">
        <v>97.59</v>
      </c>
    </row>
    <row r="5464" spans="1:7" ht="45">
      <c r="A5464" s="536" t="s">
        <v>8089</v>
      </c>
      <c r="B5464" s="419">
        <v>98459</v>
      </c>
      <c r="C5464" s="420" t="s">
        <v>8114</v>
      </c>
      <c r="D5464" s="421" t="s">
        <v>96</v>
      </c>
      <c r="E5464" s="422">
        <v>62.819999999999993</v>
      </c>
      <c r="F5464" s="422">
        <v>32.06</v>
      </c>
      <c r="G5464" s="422">
        <v>94.88</v>
      </c>
    </row>
    <row r="5465" spans="1:7" ht="30">
      <c r="A5465" s="536" t="s">
        <v>8115</v>
      </c>
      <c r="B5465" s="419">
        <v>101964</v>
      </c>
      <c r="C5465" s="420" t="s">
        <v>8116</v>
      </c>
      <c r="D5465" s="421" t="s">
        <v>96</v>
      </c>
      <c r="E5465" s="422">
        <v>146.03000000000003</v>
      </c>
      <c r="F5465" s="422">
        <v>33.049999999999997</v>
      </c>
      <c r="G5465" s="422">
        <v>179.08</v>
      </c>
    </row>
    <row r="5466" spans="1:7" ht="30">
      <c r="A5466" s="536" t="s">
        <v>8115</v>
      </c>
      <c r="B5466" s="419">
        <v>101963</v>
      </c>
      <c r="C5466" s="420" t="s">
        <v>8117</v>
      </c>
      <c r="D5466" s="421" t="s">
        <v>96</v>
      </c>
      <c r="E5466" s="422">
        <v>156.20000000000002</v>
      </c>
      <c r="F5466" s="422">
        <v>34.979999999999997</v>
      </c>
      <c r="G5466" s="422">
        <v>191.18</v>
      </c>
    </row>
    <row r="5467" spans="1:7" ht="30">
      <c r="A5467" s="536" t="s">
        <v>8118</v>
      </c>
      <c r="B5467" s="419">
        <v>100323</v>
      </c>
      <c r="C5467" s="420" t="s">
        <v>5996</v>
      </c>
      <c r="D5467" s="421" t="s">
        <v>845</v>
      </c>
      <c r="E5467" s="422">
        <v>162.56</v>
      </c>
      <c r="F5467" s="422">
        <v>55.99</v>
      </c>
      <c r="G5467" s="422">
        <v>218.55</v>
      </c>
    </row>
    <row r="5468" spans="1:7" ht="30">
      <c r="A5468" s="536" t="s">
        <v>8118</v>
      </c>
      <c r="B5468" s="419">
        <v>100324</v>
      </c>
      <c r="C5468" s="420" t="s">
        <v>5997</v>
      </c>
      <c r="D5468" s="421" t="s">
        <v>845</v>
      </c>
      <c r="E5468" s="422">
        <v>96.87</v>
      </c>
      <c r="F5468" s="422">
        <v>55.98</v>
      </c>
      <c r="G5468" s="422">
        <v>152.85</v>
      </c>
    </row>
    <row r="5469" spans="1:7" ht="30">
      <c r="A5469" s="536" t="s">
        <v>8118</v>
      </c>
      <c r="B5469" s="419">
        <v>96624</v>
      </c>
      <c r="C5469" s="420" t="s">
        <v>5994</v>
      </c>
      <c r="D5469" s="421" t="s">
        <v>845</v>
      </c>
      <c r="E5469" s="422">
        <v>97.080000000000013</v>
      </c>
      <c r="F5469" s="422">
        <v>55.98</v>
      </c>
      <c r="G5469" s="422">
        <v>153.06</v>
      </c>
    </row>
    <row r="5470" spans="1:7" ht="30">
      <c r="A5470" s="536" t="s">
        <v>8118</v>
      </c>
      <c r="B5470" s="419">
        <v>100322</v>
      </c>
      <c r="C5470" s="420" t="s">
        <v>5995</v>
      </c>
      <c r="D5470" s="421" t="s">
        <v>845</v>
      </c>
      <c r="E5470" s="422">
        <v>92.480000000000018</v>
      </c>
      <c r="F5470" s="422">
        <v>55.98</v>
      </c>
      <c r="G5470" s="422">
        <v>148.46</v>
      </c>
    </row>
    <row r="5471" spans="1:7" ht="30">
      <c r="A5471" s="536" t="s">
        <v>8118</v>
      </c>
      <c r="B5471" s="419">
        <v>96623</v>
      </c>
      <c r="C5471" s="420" t="s">
        <v>5993</v>
      </c>
      <c r="D5471" s="421" t="s">
        <v>845</v>
      </c>
      <c r="E5471" s="422">
        <v>102.63999999999999</v>
      </c>
      <c r="F5471" s="422">
        <v>69.59</v>
      </c>
      <c r="G5471" s="422">
        <v>172.23</v>
      </c>
    </row>
    <row r="5472" spans="1:7" ht="30">
      <c r="A5472" s="536" t="s">
        <v>8118</v>
      </c>
      <c r="B5472" s="419">
        <v>96622</v>
      </c>
      <c r="C5472" s="420" t="s">
        <v>5992</v>
      </c>
      <c r="D5472" s="421" t="s">
        <v>845</v>
      </c>
      <c r="E5472" s="422">
        <v>113.81</v>
      </c>
      <c r="F5472" s="422">
        <v>68.569999999999993</v>
      </c>
      <c r="G5472" s="422">
        <v>182.38</v>
      </c>
    </row>
    <row r="5473" spans="1:7" ht="30">
      <c r="A5473" s="536" t="s">
        <v>8118</v>
      </c>
      <c r="B5473" s="419">
        <v>96621</v>
      </c>
      <c r="C5473" s="420" t="s">
        <v>5991</v>
      </c>
      <c r="D5473" s="421" t="s">
        <v>845</v>
      </c>
      <c r="E5473" s="422">
        <v>119.37</v>
      </c>
      <c r="F5473" s="422">
        <v>82.19</v>
      </c>
      <c r="G5473" s="422">
        <v>201.56</v>
      </c>
    </row>
    <row r="5474" spans="1:7" ht="30">
      <c r="A5474" s="536" t="s">
        <v>8118</v>
      </c>
      <c r="B5474" s="419">
        <v>96617</v>
      </c>
      <c r="C5474" s="420" t="s">
        <v>5988</v>
      </c>
      <c r="D5474" s="421" t="s">
        <v>96</v>
      </c>
      <c r="E5474" s="422">
        <v>12.88</v>
      </c>
      <c r="F5474" s="422">
        <v>8.65</v>
      </c>
      <c r="G5474" s="422">
        <v>21.53</v>
      </c>
    </row>
    <row r="5475" spans="1:7" ht="30">
      <c r="A5475" s="536" t="s">
        <v>8118</v>
      </c>
      <c r="B5475" s="419">
        <v>96619</v>
      </c>
      <c r="C5475" s="420" t="s">
        <v>5989</v>
      </c>
      <c r="D5475" s="421" t="s">
        <v>96</v>
      </c>
      <c r="E5475" s="422">
        <v>26.06</v>
      </c>
      <c r="F5475" s="422">
        <v>16.87</v>
      </c>
      <c r="G5475" s="422">
        <v>42.93</v>
      </c>
    </row>
    <row r="5476" spans="1:7" ht="30">
      <c r="A5476" s="536" t="s">
        <v>8118</v>
      </c>
      <c r="B5476" s="419">
        <v>96616</v>
      </c>
      <c r="C5476" s="420" t="s">
        <v>5987</v>
      </c>
      <c r="D5476" s="421" t="s">
        <v>845</v>
      </c>
      <c r="E5476" s="422">
        <v>521.07000000000005</v>
      </c>
      <c r="F5476" s="422">
        <v>337.78</v>
      </c>
      <c r="G5476" s="422">
        <v>858.85</v>
      </c>
    </row>
    <row r="5477" spans="1:7" ht="30">
      <c r="A5477" s="536" t="s">
        <v>8118</v>
      </c>
      <c r="B5477" s="419">
        <v>95240</v>
      </c>
      <c r="C5477" s="420" t="s">
        <v>5985</v>
      </c>
      <c r="D5477" s="421" t="s">
        <v>96</v>
      </c>
      <c r="E5477" s="422">
        <v>12.620000000000001</v>
      </c>
      <c r="F5477" s="422">
        <v>7.88</v>
      </c>
      <c r="G5477" s="422">
        <v>20.5</v>
      </c>
    </row>
    <row r="5478" spans="1:7" ht="30">
      <c r="A5478" s="536" t="s">
        <v>8118</v>
      </c>
      <c r="B5478" s="419">
        <v>95241</v>
      </c>
      <c r="C5478" s="420" t="s">
        <v>5986</v>
      </c>
      <c r="D5478" s="421" t="s">
        <v>96</v>
      </c>
      <c r="E5478" s="422">
        <v>24.989999999999995</v>
      </c>
      <c r="F5478" s="422">
        <v>13.92</v>
      </c>
      <c r="G5478" s="422">
        <v>38.909999999999997</v>
      </c>
    </row>
    <row r="5479" spans="1:7">
      <c r="A5479" s="536" t="s">
        <v>8118</v>
      </c>
      <c r="B5479" s="419">
        <v>96620</v>
      </c>
      <c r="C5479" s="420" t="s">
        <v>5990</v>
      </c>
      <c r="D5479" s="421" t="s">
        <v>845</v>
      </c>
      <c r="E5479" s="422">
        <v>499.65999999999997</v>
      </c>
      <c r="F5479" s="422">
        <v>278.86</v>
      </c>
      <c r="G5479" s="422">
        <v>778.52</v>
      </c>
    </row>
    <row r="5480" spans="1:7" ht="45">
      <c r="A5480" s="536" t="s">
        <v>8119</v>
      </c>
      <c r="B5480" s="419">
        <v>104043</v>
      </c>
      <c r="C5480" s="420" t="s">
        <v>5491</v>
      </c>
      <c r="D5480" s="421" t="s">
        <v>843</v>
      </c>
      <c r="E5480" s="422">
        <v>6.0100000000000007</v>
      </c>
      <c r="F5480" s="422">
        <v>2.7</v>
      </c>
      <c r="G5480" s="422">
        <v>8.7100000000000009</v>
      </c>
    </row>
    <row r="5481" spans="1:7" ht="45">
      <c r="A5481" s="536" t="s">
        <v>8119</v>
      </c>
      <c r="B5481" s="419">
        <v>104044</v>
      </c>
      <c r="C5481" s="420" t="s">
        <v>5492</v>
      </c>
      <c r="D5481" s="421" t="s">
        <v>843</v>
      </c>
      <c r="E5481" s="422">
        <v>6.0600000000000005</v>
      </c>
      <c r="F5481" s="422">
        <v>3.19</v>
      </c>
      <c r="G5481" s="422">
        <v>9.25</v>
      </c>
    </row>
    <row r="5482" spans="1:7" ht="45">
      <c r="A5482" s="536" t="s">
        <v>8119</v>
      </c>
      <c r="B5482" s="419">
        <v>104045</v>
      </c>
      <c r="C5482" s="420" t="s">
        <v>5493</v>
      </c>
      <c r="D5482" s="421" t="s">
        <v>843</v>
      </c>
      <c r="E5482" s="422">
        <v>10.870000000000001</v>
      </c>
      <c r="F5482" s="422">
        <v>3.68</v>
      </c>
      <c r="G5482" s="422">
        <v>14.55</v>
      </c>
    </row>
    <row r="5483" spans="1:7" ht="45">
      <c r="A5483" s="536" t="s">
        <v>8119</v>
      </c>
      <c r="B5483" s="419">
        <v>104049</v>
      </c>
      <c r="C5483" s="420" t="s">
        <v>5497</v>
      </c>
      <c r="D5483" s="421" t="s">
        <v>843</v>
      </c>
      <c r="E5483" s="422">
        <v>2.67</v>
      </c>
      <c r="F5483" s="422">
        <v>3.09</v>
      </c>
      <c r="G5483" s="422">
        <v>5.76</v>
      </c>
    </row>
    <row r="5484" spans="1:7" ht="45">
      <c r="A5484" s="536" t="s">
        <v>8119</v>
      </c>
      <c r="B5484" s="419">
        <v>104050</v>
      </c>
      <c r="C5484" s="420" t="s">
        <v>5498</v>
      </c>
      <c r="D5484" s="421" t="s">
        <v>843</v>
      </c>
      <c r="E5484" s="422">
        <v>4.3199999999999994</v>
      </c>
      <c r="F5484" s="422">
        <v>4.2</v>
      </c>
      <c r="G5484" s="422">
        <v>8.52</v>
      </c>
    </row>
    <row r="5485" spans="1:7" ht="45">
      <c r="A5485" s="536" t="s">
        <v>8119</v>
      </c>
      <c r="B5485" s="419">
        <v>104084</v>
      </c>
      <c r="C5485" s="420" t="s">
        <v>5517</v>
      </c>
      <c r="D5485" s="421" t="s">
        <v>843</v>
      </c>
      <c r="E5485" s="422">
        <v>75.02</v>
      </c>
      <c r="F5485" s="422">
        <v>2.68</v>
      </c>
      <c r="G5485" s="422">
        <v>77.7</v>
      </c>
    </row>
    <row r="5486" spans="1:7" ht="45">
      <c r="A5486" s="536" t="s">
        <v>8119</v>
      </c>
      <c r="B5486" s="419">
        <v>104035</v>
      </c>
      <c r="C5486" s="420" t="s">
        <v>5488</v>
      </c>
      <c r="D5486" s="421" t="s">
        <v>843</v>
      </c>
      <c r="E5486" s="422">
        <v>25.22</v>
      </c>
      <c r="F5486" s="422">
        <v>13.83</v>
      </c>
      <c r="G5486" s="422">
        <v>39.049999999999997</v>
      </c>
    </row>
    <row r="5487" spans="1:7" ht="45">
      <c r="A5487" s="536" t="s">
        <v>8119</v>
      </c>
      <c r="B5487" s="419">
        <v>104036</v>
      </c>
      <c r="C5487" s="420" t="s">
        <v>5489</v>
      </c>
      <c r="D5487" s="421" t="s">
        <v>843</v>
      </c>
      <c r="E5487" s="422">
        <v>25.989999999999995</v>
      </c>
      <c r="F5487" s="422">
        <v>14.31</v>
      </c>
      <c r="G5487" s="422">
        <v>40.299999999999997</v>
      </c>
    </row>
    <row r="5488" spans="1:7" ht="45">
      <c r="A5488" s="536" t="s">
        <v>8119</v>
      </c>
      <c r="B5488" s="419">
        <v>104034</v>
      </c>
      <c r="C5488" s="420" t="s">
        <v>5487</v>
      </c>
      <c r="D5488" s="421" t="s">
        <v>843</v>
      </c>
      <c r="E5488" s="422">
        <v>24.229999999999997</v>
      </c>
      <c r="F5488" s="422">
        <v>6.6</v>
      </c>
      <c r="G5488" s="422">
        <v>30.83</v>
      </c>
    </row>
    <row r="5489" spans="1:7" ht="45">
      <c r="A5489" s="536" t="s">
        <v>8119</v>
      </c>
      <c r="B5489" s="419">
        <v>104031</v>
      </c>
      <c r="C5489" s="420" t="s">
        <v>5484</v>
      </c>
      <c r="D5489" s="421" t="s">
        <v>843</v>
      </c>
      <c r="E5489" s="422">
        <v>14.23</v>
      </c>
      <c r="F5489" s="422">
        <v>6.21</v>
      </c>
      <c r="G5489" s="422">
        <v>20.440000000000001</v>
      </c>
    </row>
    <row r="5490" spans="1:7" ht="45">
      <c r="A5490" s="536" t="s">
        <v>8119</v>
      </c>
      <c r="B5490" s="419">
        <v>104032</v>
      </c>
      <c r="C5490" s="420" t="s">
        <v>5485</v>
      </c>
      <c r="D5490" s="421" t="s">
        <v>843</v>
      </c>
      <c r="E5490" s="422">
        <v>19.490000000000002</v>
      </c>
      <c r="F5490" s="422">
        <v>6.36</v>
      </c>
      <c r="G5490" s="422">
        <v>25.85</v>
      </c>
    </row>
    <row r="5491" spans="1:7" ht="45">
      <c r="A5491" s="536" t="s">
        <v>8119</v>
      </c>
      <c r="B5491" s="419">
        <v>104033</v>
      </c>
      <c r="C5491" s="420" t="s">
        <v>5486</v>
      </c>
      <c r="D5491" s="421" t="s">
        <v>843</v>
      </c>
      <c r="E5491" s="422">
        <v>17.080000000000002</v>
      </c>
      <c r="F5491" s="422">
        <v>6.43</v>
      </c>
      <c r="G5491" s="422">
        <v>23.51</v>
      </c>
    </row>
    <row r="5492" spans="1:7" ht="45">
      <c r="A5492" s="536" t="s">
        <v>8119</v>
      </c>
      <c r="B5492" s="419">
        <v>104051</v>
      </c>
      <c r="C5492" s="420" t="s">
        <v>5499</v>
      </c>
      <c r="D5492" s="421" t="s">
        <v>843</v>
      </c>
      <c r="E5492" s="422">
        <v>5.19</v>
      </c>
      <c r="F5492" s="422">
        <v>2.5499999999999998</v>
      </c>
      <c r="G5492" s="422">
        <v>7.74</v>
      </c>
    </row>
    <row r="5493" spans="1:7" ht="45">
      <c r="A5493" s="536" t="s">
        <v>8119</v>
      </c>
      <c r="B5493" s="419">
        <v>104052</v>
      </c>
      <c r="C5493" s="420" t="s">
        <v>5500</v>
      </c>
      <c r="D5493" s="421" t="s">
        <v>843</v>
      </c>
      <c r="E5493" s="422">
        <v>7.3699999999999992</v>
      </c>
      <c r="F5493" s="422">
        <v>3.49</v>
      </c>
      <c r="G5493" s="422">
        <v>10.86</v>
      </c>
    </row>
    <row r="5494" spans="1:7" ht="45">
      <c r="A5494" s="536" t="s">
        <v>8119</v>
      </c>
      <c r="B5494" s="419">
        <v>104046</v>
      </c>
      <c r="C5494" s="420" t="s">
        <v>5494</v>
      </c>
      <c r="D5494" s="421" t="s">
        <v>843</v>
      </c>
      <c r="E5494" s="422">
        <v>5.620000000000001</v>
      </c>
      <c r="F5494" s="422">
        <v>2.69</v>
      </c>
      <c r="G5494" s="422">
        <v>8.31</v>
      </c>
    </row>
    <row r="5495" spans="1:7" ht="45">
      <c r="A5495" s="536" t="s">
        <v>8119</v>
      </c>
      <c r="B5495" s="419">
        <v>104047</v>
      </c>
      <c r="C5495" s="420" t="s">
        <v>5495</v>
      </c>
      <c r="D5495" s="421" t="s">
        <v>843</v>
      </c>
      <c r="E5495" s="422">
        <v>6.44</v>
      </c>
      <c r="F5495" s="422">
        <v>3.2</v>
      </c>
      <c r="G5495" s="422">
        <v>9.64</v>
      </c>
    </row>
    <row r="5496" spans="1:7" ht="45">
      <c r="A5496" s="536" t="s">
        <v>8119</v>
      </c>
      <c r="B5496" s="419">
        <v>104048</v>
      </c>
      <c r="C5496" s="420" t="s">
        <v>5496</v>
      </c>
      <c r="D5496" s="421" t="s">
        <v>843</v>
      </c>
      <c r="E5496" s="422">
        <v>10.51</v>
      </c>
      <c r="F5496" s="422">
        <v>3.69</v>
      </c>
      <c r="G5496" s="422">
        <v>14.2</v>
      </c>
    </row>
    <row r="5497" spans="1:7" ht="45">
      <c r="A5497" s="536" t="s">
        <v>8119</v>
      </c>
      <c r="B5497" s="419">
        <v>104063</v>
      </c>
      <c r="C5497" s="420" t="s">
        <v>5510</v>
      </c>
      <c r="D5497" s="421" t="s">
        <v>843</v>
      </c>
      <c r="E5497" s="422">
        <v>60.63</v>
      </c>
      <c r="F5497" s="422">
        <v>5.15</v>
      </c>
      <c r="G5497" s="422">
        <v>65.78</v>
      </c>
    </row>
    <row r="5498" spans="1:7" ht="45">
      <c r="A5498" s="536" t="s">
        <v>8119</v>
      </c>
      <c r="B5498" s="419">
        <v>104065</v>
      </c>
      <c r="C5498" s="420" t="s">
        <v>5512</v>
      </c>
      <c r="D5498" s="421" t="s">
        <v>843</v>
      </c>
      <c r="E5498" s="422">
        <v>136.20000000000002</v>
      </c>
      <c r="F5498" s="422">
        <v>5.39</v>
      </c>
      <c r="G5498" s="422">
        <v>141.59</v>
      </c>
    </row>
    <row r="5499" spans="1:7" ht="45">
      <c r="A5499" s="536" t="s">
        <v>8119</v>
      </c>
      <c r="B5499" s="419">
        <v>104062</v>
      </c>
      <c r="C5499" s="420" t="s">
        <v>5509</v>
      </c>
      <c r="D5499" s="421" t="s">
        <v>843</v>
      </c>
      <c r="E5499" s="422">
        <v>64.02000000000001</v>
      </c>
      <c r="F5499" s="422">
        <v>5.16</v>
      </c>
      <c r="G5499" s="422">
        <v>69.180000000000007</v>
      </c>
    </row>
    <row r="5500" spans="1:7" ht="45">
      <c r="A5500" s="536" t="s">
        <v>8119</v>
      </c>
      <c r="B5500" s="419">
        <v>104064</v>
      </c>
      <c r="C5500" s="420" t="s">
        <v>5511</v>
      </c>
      <c r="D5500" s="421" t="s">
        <v>843</v>
      </c>
      <c r="E5500" s="422">
        <v>161.77000000000001</v>
      </c>
      <c r="F5500" s="422">
        <v>5.38</v>
      </c>
      <c r="G5500" s="422">
        <v>167.15</v>
      </c>
    </row>
    <row r="5501" spans="1:7" ht="45">
      <c r="A5501" s="536" t="s">
        <v>8119</v>
      </c>
      <c r="B5501" s="419">
        <v>104059</v>
      </c>
      <c r="C5501" s="420" t="s">
        <v>5506</v>
      </c>
      <c r="D5501" s="421" t="s">
        <v>843</v>
      </c>
      <c r="E5501" s="422">
        <v>6.11</v>
      </c>
      <c r="F5501" s="422">
        <v>3.88</v>
      </c>
      <c r="G5501" s="422">
        <v>9.99</v>
      </c>
    </row>
    <row r="5502" spans="1:7" ht="45">
      <c r="A5502" s="536" t="s">
        <v>8119</v>
      </c>
      <c r="B5502" s="419">
        <v>104058</v>
      </c>
      <c r="C5502" s="420" t="s">
        <v>5505</v>
      </c>
      <c r="D5502" s="421" t="s">
        <v>843</v>
      </c>
      <c r="E5502" s="422">
        <v>3</v>
      </c>
      <c r="F5502" s="422">
        <v>4.78</v>
      </c>
      <c r="G5502" s="422">
        <v>7.78</v>
      </c>
    </row>
    <row r="5503" spans="1:7" ht="45">
      <c r="A5503" s="536" t="s">
        <v>8119</v>
      </c>
      <c r="B5503" s="419">
        <v>104082</v>
      </c>
      <c r="C5503" s="420" t="s">
        <v>5515</v>
      </c>
      <c r="D5503" s="421" t="s">
        <v>843</v>
      </c>
      <c r="E5503" s="422">
        <v>25.84</v>
      </c>
      <c r="F5503" s="422">
        <v>2.57</v>
      </c>
      <c r="G5503" s="422">
        <v>28.41</v>
      </c>
    </row>
    <row r="5504" spans="1:7" ht="45">
      <c r="A5504" s="536" t="s">
        <v>8119</v>
      </c>
      <c r="B5504" s="419">
        <v>104083</v>
      </c>
      <c r="C5504" s="420" t="s">
        <v>5516</v>
      </c>
      <c r="D5504" s="421" t="s">
        <v>843</v>
      </c>
      <c r="E5504" s="422">
        <v>65.38</v>
      </c>
      <c r="F5504" s="422">
        <v>2.68</v>
      </c>
      <c r="G5504" s="422">
        <v>68.06</v>
      </c>
    </row>
    <row r="5505" spans="1:7" ht="45">
      <c r="A5505" s="536" t="s">
        <v>8119</v>
      </c>
      <c r="B5505" s="419">
        <v>104056</v>
      </c>
      <c r="C5505" s="420" t="s">
        <v>5504</v>
      </c>
      <c r="D5505" s="421" t="s">
        <v>843</v>
      </c>
      <c r="E5505" s="422">
        <v>23.28</v>
      </c>
      <c r="F5505" s="422">
        <v>2.84</v>
      </c>
      <c r="G5505" s="422">
        <v>26.12</v>
      </c>
    </row>
    <row r="5506" spans="1:7" ht="45">
      <c r="A5506" s="536" t="s">
        <v>8119</v>
      </c>
      <c r="B5506" s="419">
        <v>104055</v>
      </c>
      <c r="C5506" s="420" t="s">
        <v>5503</v>
      </c>
      <c r="D5506" s="421" t="s">
        <v>843</v>
      </c>
      <c r="E5506" s="422">
        <v>14.719999999999999</v>
      </c>
      <c r="F5506" s="422">
        <v>2.5499999999999998</v>
      </c>
      <c r="G5506" s="422">
        <v>17.27</v>
      </c>
    </row>
    <row r="5507" spans="1:7" ht="45">
      <c r="A5507" s="536" t="s">
        <v>8119</v>
      </c>
      <c r="B5507" s="419">
        <v>104076</v>
      </c>
      <c r="C5507" s="420" t="s">
        <v>5514</v>
      </c>
      <c r="D5507" s="421" t="s">
        <v>843</v>
      </c>
      <c r="E5507" s="422">
        <v>36.440000000000005</v>
      </c>
      <c r="F5507" s="422">
        <v>8.08</v>
      </c>
      <c r="G5507" s="422">
        <v>44.52</v>
      </c>
    </row>
    <row r="5508" spans="1:7" ht="45">
      <c r="A5508" s="536" t="s">
        <v>8119</v>
      </c>
      <c r="B5508" s="419">
        <v>104060</v>
      </c>
      <c r="C5508" s="420" t="s">
        <v>5507</v>
      </c>
      <c r="D5508" s="421" t="s">
        <v>844</v>
      </c>
      <c r="E5508" s="422">
        <v>6.4699999999999989</v>
      </c>
      <c r="F5508" s="422">
        <v>2.31</v>
      </c>
      <c r="G5508" s="422">
        <v>8.7799999999999994</v>
      </c>
    </row>
    <row r="5509" spans="1:7" ht="45">
      <c r="A5509" s="536" t="s">
        <v>8119</v>
      </c>
      <c r="B5509" s="419">
        <v>104061</v>
      </c>
      <c r="C5509" s="420" t="s">
        <v>5508</v>
      </c>
      <c r="D5509" s="421" t="s">
        <v>844</v>
      </c>
      <c r="E5509" s="422">
        <v>12.19</v>
      </c>
      <c r="F5509" s="422">
        <v>3.5</v>
      </c>
      <c r="G5509" s="422">
        <v>15.69</v>
      </c>
    </row>
    <row r="5510" spans="1:7" ht="45">
      <c r="A5510" s="536" t="s">
        <v>8119</v>
      </c>
      <c r="B5510" s="419">
        <v>104085</v>
      </c>
      <c r="C5510" s="420" t="s">
        <v>5518</v>
      </c>
      <c r="D5510" s="421" t="s">
        <v>844</v>
      </c>
      <c r="E5510" s="422">
        <v>45.3</v>
      </c>
      <c r="F5510" s="422">
        <v>6.98</v>
      </c>
      <c r="G5510" s="422">
        <v>52.28</v>
      </c>
    </row>
    <row r="5511" spans="1:7" ht="45">
      <c r="A5511" s="536" t="s">
        <v>8119</v>
      </c>
      <c r="B5511" s="419">
        <v>104086</v>
      </c>
      <c r="C5511" s="420" t="s">
        <v>5519</v>
      </c>
      <c r="D5511" s="421" t="s">
        <v>844</v>
      </c>
      <c r="E5511" s="422">
        <v>85.17</v>
      </c>
      <c r="F5511" s="422">
        <v>7.81</v>
      </c>
      <c r="G5511" s="422">
        <v>92.98</v>
      </c>
    </row>
    <row r="5512" spans="1:7" ht="45">
      <c r="A5512" s="536" t="s">
        <v>8119</v>
      </c>
      <c r="B5512" s="419">
        <v>104039</v>
      </c>
      <c r="C5512" s="420" t="s">
        <v>5490</v>
      </c>
      <c r="D5512" s="421" t="s">
        <v>843</v>
      </c>
      <c r="E5512" s="422">
        <v>62.28</v>
      </c>
      <c r="F5512" s="422">
        <v>13.67</v>
      </c>
      <c r="G5512" s="422">
        <v>75.95</v>
      </c>
    </row>
    <row r="5513" spans="1:7" ht="45">
      <c r="A5513" s="536" t="s">
        <v>8119</v>
      </c>
      <c r="B5513" s="419">
        <v>104072</v>
      </c>
      <c r="C5513" s="420" t="s">
        <v>5513</v>
      </c>
      <c r="D5513" s="421" t="s">
        <v>843</v>
      </c>
      <c r="E5513" s="422">
        <v>249.81</v>
      </c>
      <c r="F5513" s="422">
        <v>8.31</v>
      </c>
      <c r="G5513" s="422">
        <v>258.12</v>
      </c>
    </row>
    <row r="5514" spans="1:7" ht="45">
      <c r="A5514" s="536" t="s">
        <v>8119</v>
      </c>
      <c r="B5514" s="419">
        <v>104053</v>
      </c>
      <c r="C5514" s="420" t="s">
        <v>5501</v>
      </c>
      <c r="D5514" s="421" t="s">
        <v>843</v>
      </c>
      <c r="E5514" s="422">
        <v>6.4699999999999989</v>
      </c>
      <c r="F5514" s="422">
        <v>2.56</v>
      </c>
      <c r="G5514" s="422">
        <v>9.0299999999999994</v>
      </c>
    </row>
    <row r="5515" spans="1:7" ht="45">
      <c r="A5515" s="536" t="s">
        <v>8119</v>
      </c>
      <c r="B5515" s="419">
        <v>104054</v>
      </c>
      <c r="C5515" s="420" t="s">
        <v>5502</v>
      </c>
      <c r="D5515" s="421" t="s">
        <v>843</v>
      </c>
      <c r="E5515" s="422">
        <v>14.499999999999998</v>
      </c>
      <c r="F5515" s="422">
        <v>3.49</v>
      </c>
      <c r="G5515" s="422">
        <v>17.989999999999998</v>
      </c>
    </row>
    <row r="5516" spans="1:7" ht="30">
      <c r="A5516" s="536" t="s">
        <v>8120</v>
      </c>
      <c r="B5516" s="419">
        <v>99818</v>
      </c>
      <c r="C5516" s="420" t="s">
        <v>4287</v>
      </c>
      <c r="D5516" s="421" t="s">
        <v>843</v>
      </c>
      <c r="E5516" s="422">
        <v>3.8600000000000003</v>
      </c>
      <c r="F5516" s="422">
        <v>2.42</v>
      </c>
      <c r="G5516" s="422">
        <v>6.28</v>
      </c>
    </row>
    <row r="5517" spans="1:7">
      <c r="A5517" s="536" t="s">
        <v>8120</v>
      </c>
      <c r="B5517" s="419">
        <v>99819</v>
      </c>
      <c r="C5517" s="420" t="s">
        <v>4288</v>
      </c>
      <c r="D5517" s="421" t="s">
        <v>96</v>
      </c>
      <c r="E5517" s="422">
        <v>7.32</v>
      </c>
      <c r="F5517" s="422">
        <v>15.16</v>
      </c>
      <c r="G5517" s="422">
        <v>22.48</v>
      </c>
    </row>
    <row r="5518" spans="1:7">
      <c r="A5518" s="536" t="s">
        <v>8120</v>
      </c>
      <c r="B5518" s="419">
        <v>99811</v>
      </c>
      <c r="C5518" s="420" t="s">
        <v>2544</v>
      </c>
      <c r="D5518" s="421" t="s">
        <v>96</v>
      </c>
      <c r="E5518" s="422">
        <v>1.5100000000000002</v>
      </c>
      <c r="F5518" s="422">
        <v>3.22</v>
      </c>
      <c r="G5518" s="422">
        <v>4.7300000000000004</v>
      </c>
    </row>
    <row r="5519" spans="1:7">
      <c r="A5519" s="536" t="s">
        <v>8120</v>
      </c>
      <c r="B5519" s="419">
        <v>99826</v>
      </c>
      <c r="C5519" s="420" t="s">
        <v>2550</v>
      </c>
      <c r="D5519" s="421" t="s">
        <v>96</v>
      </c>
      <c r="E5519" s="422">
        <v>0.67000000000000015</v>
      </c>
      <c r="F5519" s="422">
        <v>1.39</v>
      </c>
      <c r="G5519" s="422">
        <v>2.06</v>
      </c>
    </row>
    <row r="5520" spans="1:7">
      <c r="A5520" s="536" t="s">
        <v>8120</v>
      </c>
      <c r="B5520" s="419">
        <v>99821</v>
      </c>
      <c r="C5520" s="420" t="s">
        <v>4290</v>
      </c>
      <c r="D5520" s="421" t="s">
        <v>96</v>
      </c>
      <c r="E5520" s="422">
        <v>1.89</v>
      </c>
      <c r="F5520" s="422">
        <v>1.78</v>
      </c>
      <c r="G5520" s="422">
        <v>3.67</v>
      </c>
    </row>
    <row r="5521" spans="1:7">
      <c r="A5521" s="536" t="s">
        <v>8120</v>
      </c>
      <c r="B5521" s="419">
        <v>99820</v>
      </c>
      <c r="C5521" s="420" t="s">
        <v>4289</v>
      </c>
      <c r="D5521" s="421" t="s">
        <v>96</v>
      </c>
      <c r="E5521" s="422">
        <v>1.1700000000000002</v>
      </c>
      <c r="F5521" s="422">
        <v>1.22</v>
      </c>
      <c r="G5521" s="422">
        <v>2.39</v>
      </c>
    </row>
    <row r="5522" spans="1:7">
      <c r="A5522" s="536" t="s">
        <v>8120</v>
      </c>
      <c r="B5522" s="419">
        <v>99812</v>
      </c>
      <c r="C5522" s="420" t="s">
        <v>2547</v>
      </c>
      <c r="D5522" s="421" t="s">
        <v>96</v>
      </c>
      <c r="E5522" s="422">
        <v>0.5</v>
      </c>
      <c r="F5522" s="422">
        <v>1.02</v>
      </c>
      <c r="G5522" s="422">
        <v>1.52</v>
      </c>
    </row>
    <row r="5523" spans="1:7" ht="30">
      <c r="A5523" s="536" t="s">
        <v>8120</v>
      </c>
      <c r="B5523" s="419">
        <v>99817</v>
      </c>
      <c r="C5523" s="420" t="s">
        <v>4286</v>
      </c>
      <c r="D5523" s="421" t="s">
        <v>843</v>
      </c>
      <c r="E5523" s="422">
        <v>3.8600000000000003</v>
      </c>
      <c r="F5523" s="422">
        <v>2.42</v>
      </c>
      <c r="G5523" s="422">
        <v>6.28</v>
      </c>
    </row>
    <row r="5524" spans="1:7" ht="30">
      <c r="A5524" s="536" t="s">
        <v>8120</v>
      </c>
      <c r="B5524" s="419">
        <v>99813</v>
      </c>
      <c r="C5524" s="420" t="s">
        <v>4283</v>
      </c>
      <c r="D5524" s="421" t="s">
        <v>96</v>
      </c>
      <c r="E5524" s="422">
        <v>0.45999999999999996</v>
      </c>
      <c r="F5524" s="422">
        <v>0.81</v>
      </c>
      <c r="G5524" s="422">
        <v>1.27</v>
      </c>
    </row>
    <row r="5525" spans="1:7" ht="30">
      <c r="A5525" s="536" t="s">
        <v>8120</v>
      </c>
      <c r="B5525" s="419">
        <v>99815</v>
      </c>
      <c r="C5525" s="420" t="s">
        <v>4284</v>
      </c>
      <c r="D5525" s="421" t="s">
        <v>843</v>
      </c>
      <c r="E5525" s="422">
        <v>5.23</v>
      </c>
      <c r="F5525" s="422">
        <v>5.32</v>
      </c>
      <c r="G5525" s="422">
        <v>10.55</v>
      </c>
    </row>
    <row r="5526" spans="1:7" ht="30">
      <c r="A5526" s="536" t="s">
        <v>8120</v>
      </c>
      <c r="B5526" s="419">
        <v>99805</v>
      </c>
      <c r="C5526" s="420" t="s">
        <v>2542</v>
      </c>
      <c r="D5526" s="421" t="s">
        <v>96</v>
      </c>
      <c r="E5526" s="422">
        <v>5.18</v>
      </c>
      <c r="F5526" s="422">
        <v>9.61</v>
      </c>
      <c r="G5526" s="422">
        <v>14.79</v>
      </c>
    </row>
    <row r="5527" spans="1:7">
      <c r="A5527" s="536" t="s">
        <v>8120</v>
      </c>
      <c r="B5527" s="419">
        <v>99803</v>
      </c>
      <c r="C5527" s="420" t="s">
        <v>2541</v>
      </c>
      <c r="D5527" s="421" t="s">
        <v>96</v>
      </c>
      <c r="E5527" s="422">
        <v>0.8899999999999999</v>
      </c>
      <c r="F5527" s="422">
        <v>1.89</v>
      </c>
      <c r="G5527" s="422">
        <v>2.78</v>
      </c>
    </row>
    <row r="5528" spans="1:7">
      <c r="A5528" s="536" t="s">
        <v>8120</v>
      </c>
      <c r="B5528" s="419">
        <v>99802</v>
      </c>
      <c r="C5528" s="420" t="s">
        <v>2540</v>
      </c>
      <c r="D5528" s="421" t="s">
        <v>96</v>
      </c>
      <c r="E5528" s="422">
        <v>0.22999999999999998</v>
      </c>
      <c r="F5528" s="422">
        <v>0.48</v>
      </c>
      <c r="G5528" s="422">
        <v>0.71</v>
      </c>
    </row>
    <row r="5529" spans="1:7" ht="30">
      <c r="A5529" s="536" t="s">
        <v>8120</v>
      </c>
      <c r="B5529" s="419">
        <v>99804</v>
      </c>
      <c r="C5529" s="420" t="s">
        <v>4280</v>
      </c>
      <c r="D5529" s="421" t="s">
        <v>96</v>
      </c>
      <c r="E5529" s="422">
        <v>2.3500000000000005</v>
      </c>
      <c r="F5529" s="422">
        <v>4.84</v>
      </c>
      <c r="G5529" s="422">
        <v>7.19</v>
      </c>
    </row>
    <row r="5530" spans="1:7">
      <c r="A5530" s="536" t="s">
        <v>8120</v>
      </c>
      <c r="B5530" s="419">
        <v>99809</v>
      </c>
      <c r="C5530" s="420" t="s">
        <v>2543</v>
      </c>
      <c r="D5530" s="421" t="s">
        <v>96</v>
      </c>
      <c r="E5530" s="422">
        <v>2.54</v>
      </c>
      <c r="F5530" s="422">
        <v>5.38</v>
      </c>
      <c r="G5530" s="422">
        <v>7.92</v>
      </c>
    </row>
    <row r="5531" spans="1:7" ht="30">
      <c r="A5531" s="536" t="s">
        <v>8120</v>
      </c>
      <c r="B5531" s="419">
        <v>99810</v>
      </c>
      <c r="C5531" s="420" t="s">
        <v>4282</v>
      </c>
      <c r="D5531" s="421" t="s">
        <v>96</v>
      </c>
      <c r="E5531" s="422">
        <v>3.2</v>
      </c>
      <c r="F5531" s="422">
        <v>6.63</v>
      </c>
      <c r="G5531" s="422">
        <v>9.83</v>
      </c>
    </row>
    <row r="5532" spans="1:7">
      <c r="A5532" s="536" t="s">
        <v>8120</v>
      </c>
      <c r="B5532" s="419">
        <v>99822</v>
      </c>
      <c r="C5532" s="420" t="s">
        <v>2549</v>
      </c>
      <c r="D5532" s="421" t="s">
        <v>96</v>
      </c>
      <c r="E5532" s="422">
        <v>0.44000000000000006</v>
      </c>
      <c r="F5532" s="422">
        <v>0.9</v>
      </c>
      <c r="G5532" s="422">
        <v>1.34</v>
      </c>
    </row>
    <row r="5533" spans="1:7">
      <c r="A5533" s="536" t="s">
        <v>8120</v>
      </c>
      <c r="B5533" s="419">
        <v>99825</v>
      </c>
      <c r="C5533" s="420" t="s">
        <v>4293</v>
      </c>
      <c r="D5533" s="421" t="s">
        <v>96</v>
      </c>
      <c r="E5533" s="422">
        <v>2.1100000000000003</v>
      </c>
      <c r="F5533" s="422">
        <v>2.25</v>
      </c>
      <c r="G5533" s="422">
        <v>4.3600000000000003</v>
      </c>
    </row>
    <row r="5534" spans="1:7">
      <c r="A5534" s="536" t="s">
        <v>8120</v>
      </c>
      <c r="B5534" s="419">
        <v>99824</v>
      </c>
      <c r="C5534" s="420" t="s">
        <v>4292</v>
      </c>
      <c r="D5534" s="421" t="s">
        <v>96</v>
      </c>
      <c r="E5534" s="422">
        <v>1.37</v>
      </c>
      <c r="F5534" s="422">
        <v>1.81</v>
      </c>
      <c r="G5534" s="422">
        <v>3.18</v>
      </c>
    </row>
    <row r="5535" spans="1:7">
      <c r="A5535" s="536" t="s">
        <v>8120</v>
      </c>
      <c r="B5535" s="419">
        <v>99823</v>
      </c>
      <c r="C5535" s="420" t="s">
        <v>4291</v>
      </c>
      <c r="D5535" s="421" t="s">
        <v>96</v>
      </c>
      <c r="E5535" s="422">
        <v>1.31</v>
      </c>
      <c r="F5535" s="422">
        <v>1.54</v>
      </c>
      <c r="G5535" s="422">
        <v>2.85</v>
      </c>
    </row>
    <row r="5536" spans="1:7">
      <c r="A5536" s="536" t="s">
        <v>8120</v>
      </c>
      <c r="B5536" s="419">
        <v>99806</v>
      </c>
      <c r="C5536" s="420" t="s">
        <v>2545</v>
      </c>
      <c r="D5536" s="421" t="s">
        <v>96</v>
      </c>
      <c r="E5536" s="422">
        <v>0.36999999999999988</v>
      </c>
      <c r="F5536" s="422">
        <v>0.77</v>
      </c>
      <c r="G5536" s="422">
        <v>1.1399999999999999</v>
      </c>
    </row>
    <row r="5537" spans="1:7" ht="30">
      <c r="A5537" s="536" t="s">
        <v>8120</v>
      </c>
      <c r="B5537" s="419">
        <v>99807</v>
      </c>
      <c r="C5537" s="420" t="s">
        <v>4281</v>
      </c>
      <c r="D5537" s="421" t="s">
        <v>96</v>
      </c>
      <c r="E5537" s="422">
        <v>0.75000000000000022</v>
      </c>
      <c r="F5537" s="422">
        <v>1.41</v>
      </c>
      <c r="G5537" s="422">
        <v>2.16</v>
      </c>
    </row>
    <row r="5538" spans="1:7">
      <c r="A5538" s="536" t="s">
        <v>8120</v>
      </c>
      <c r="B5538" s="419">
        <v>99808</v>
      </c>
      <c r="C5538" s="420" t="s">
        <v>2546</v>
      </c>
      <c r="D5538" s="421" t="s">
        <v>96</v>
      </c>
      <c r="E5538" s="422">
        <v>2.06</v>
      </c>
      <c r="F5538" s="422">
        <v>2.97</v>
      </c>
      <c r="G5538" s="422">
        <v>5.03</v>
      </c>
    </row>
    <row r="5539" spans="1:7">
      <c r="A5539" s="536" t="s">
        <v>8120</v>
      </c>
      <c r="B5539" s="419">
        <v>99814</v>
      </c>
      <c r="C5539" s="420" t="s">
        <v>2548</v>
      </c>
      <c r="D5539" s="421" t="s">
        <v>96</v>
      </c>
      <c r="E5539" s="422">
        <v>0.87000000000000011</v>
      </c>
      <c r="F5539" s="422">
        <v>1.73</v>
      </c>
      <c r="G5539" s="422">
        <v>2.6</v>
      </c>
    </row>
    <row r="5540" spans="1:7" ht="30">
      <c r="A5540" s="536" t="s">
        <v>8120</v>
      </c>
      <c r="B5540" s="419">
        <v>99816</v>
      </c>
      <c r="C5540" s="420" t="s">
        <v>4285</v>
      </c>
      <c r="D5540" s="421" t="s">
        <v>843</v>
      </c>
      <c r="E5540" s="422">
        <v>5.47</v>
      </c>
      <c r="F5540" s="422">
        <v>5.8</v>
      </c>
      <c r="G5540" s="422">
        <v>11.27</v>
      </c>
    </row>
    <row r="5541" spans="1:7" ht="45">
      <c r="A5541" s="536" t="s">
        <v>8121</v>
      </c>
      <c r="B5541" s="419">
        <v>88238</v>
      </c>
      <c r="C5541" s="420" t="s">
        <v>707</v>
      </c>
      <c r="D5541" s="421" t="s">
        <v>799</v>
      </c>
      <c r="E5541" s="422">
        <v>9.2899999999999991</v>
      </c>
      <c r="F5541" s="422">
        <v>20.94</v>
      </c>
      <c r="G5541" s="422">
        <v>30.23</v>
      </c>
    </row>
    <row r="5542" spans="1:7" ht="45">
      <c r="A5542" s="536" t="s">
        <v>8121</v>
      </c>
      <c r="B5542" s="419">
        <v>101374</v>
      </c>
      <c r="C5542" s="420" t="s">
        <v>707</v>
      </c>
      <c r="D5542" s="421" t="s">
        <v>4318</v>
      </c>
      <c r="E5542" s="422">
        <v>1752.2200000000003</v>
      </c>
      <c r="F5542" s="422">
        <v>3669.24</v>
      </c>
      <c r="G5542" s="422">
        <v>5421.46</v>
      </c>
    </row>
    <row r="5543" spans="1:7" ht="45">
      <c r="A5543" s="536" t="s">
        <v>8121</v>
      </c>
      <c r="B5543" s="419">
        <v>88239</v>
      </c>
      <c r="C5543" s="420" t="s">
        <v>800</v>
      </c>
      <c r="D5543" s="421" t="s">
        <v>799</v>
      </c>
      <c r="E5543" s="422">
        <v>9.0699999999999967</v>
      </c>
      <c r="F5543" s="422">
        <v>21.01</v>
      </c>
      <c r="G5543" s="422">
        <v>30.08</v>
      </c>
    </row>
    <row r="5544" spans="1:7" ht="45">
      <c r="A5544" s="536" t="s">
        <v>8121</v>
      </c>
      <c r="B5544" s="419">
        <v>101375</v>
      </c>
      <c r="C5544" s="420" t="s">
        <v>708</v>
      </c>
      <c r="D5544" s="421" t="s">
        <v>4318</v>
      </c>
      <c r="E5544" s="422">
        <v>1756.7999999999997</v>
      </c>
      <c r="F5544" s="422">
        <v>3740.07</v>
      </c>
      <c r="G5544" s="422">
        <v>5496.87</v>
      </c>
    </row>
    <row r="5545" spans="1:7" ht="45">
      <c r="A5545" s="536" t="s">
        <v>8121</v>
      </c>
      <c r="B5545" s="419">
        <v>88240</v>
      </c>
      <c r="C5545" s="420" t="s">
        <v>801</v>
      </c>
      <c r="D5545" s="421" t="s">
        <v>799</v>
      </c>
      <c r="E5545" s="422">
        <v>8.0999999999999979</v>
      </c>
      <c r="F5545" s="422">
        <v>20.94</v>
      </c>
      <c r="G5545" s="422">
        <v>29.04</v>
      </c>
    </row>
    <row r="5546" spans="1:7" ht="45">
      <c r="A5546" s="536" t="s">
        <v>8121</v>
      </c>
      <c r="B5546" s="419">
        <v>101376</v>
      </c>
      <c r="C5546" s="420" t="s">
        <v>709</v>
      </c>
      <c r="D5546" s="421" t="s">
        <v>4318</v>
      </c>
      <c r="E5546" s="422">
        <v>1525.0899999999997</v>
      </c>
      <c r="F5546" s="422">
        <v>3669.35</v>
      </c>
      <c r="G5546" s="422">
        <v>5194.4399999999996</v>
      </c>
    </row>
    <row r="5547" spans="1:7" ht="45">
      <c r="A5547" s="536" t="s">
        <v>8121</v>
      </c>
      <c r="B5547" s="419">
        <v>88241</v>
      </c>
      <c r="C5547" s="420" t="s">
        <v>710</v>
      </c>
      <c r="D5547" s="421" t="s">
        <v>799</v>
      </c>
      <c r="E5547" s="422">
        <v>9.2900000000000027</v>
      </c>
      <c r="F5547" s="422">
        <v>20.58</v>
      </c>
      <c r="G5547" s="422">
        <v>29.87</v>
      </c>
    </row>
    <row r="5548" spans="1:7" ht="45">
      <c r="A5548" s="536" t="s">
        <v>8121</v>
      </c>
      <c r="B5548" s="419">
        <v>101377</v>
      </c>
      <c r="C5548" s="420" t="s">
        <v>710</v>
      </c>
      <c r="D5548" s="421" t="s">
        <v>4318</v>
      </c>
      <c r="E5548" s="422">
        <v>1752.5100000000002</v>
      </c>
      <c r="F5548" s="422">
        <v>3601.92</v>
      </c>
      <c r="G5548" s="422">
        <v>5354.43</v>
      </c>
    </row>
    <row r="5549" spans="1:7" ht="45">
      <c r="A5549" s="536" t="s">
        <v>8121</v>
      </c>
      <c r="B5549" s="419">
        <v>88242</v>
      </c>
      <c r="C5549" s="420" t="s">
        <v>802</v>
      </c>
      <c r="D5549" s="421" t="s">
        <v>799</v>
      </c>
      <c r="E5549" s="422">
        <v>9.2899999999999991</v>
      </c>
      <c r="F5549" s="422">
        <v>21.01</v>
      </c>
      <c r="G5549" s="422">
        <v>30.3</v>
      </c>
    </row>
    <row r="5550" spans="1:7" ht="45">
      <c r="A5550" s="536" t="s">
        <v>8121</v>
      </c>
      <c r="B5550" s="419">
        <v>100301</v>
      </c>
      <c r="C5550" s="420" t="s">
        <v>711</v>
      </c>
      <c r="D5550" s="421" t="s">
        <v>799</v>
      </c>
      <c r="E5550" s="422">
        <v>11.099999999999998</v>
      </c>
      <c r="F5550" s="422">
        <v>21.01</v>
      </c>
      <c r="G5550" s="422">
        <v>32.11</v>
      </c>
    </row>
    <row r="5551" spans="1:7" ht="45">
      <c r="A5551" s="536" t="s">
        <v>8121</v>
      </c>
      <c r="B5551" s="419">
        <v>101378</v>
      </c>
      <c r="C5551" s="420" t="s">
        <v>711</v>
      </c>
      <c r="D5551" s="421" t="s">
        <v>4318</v>
      </c>
      <c r="E5551" s="422">
        <v>2093.1700000000005</v>
      </c>
      <c r="F5551" s="422">
        <v>3677.89</v>
      </c>
      <c r="G5551" s="422">
        <v>5771.06</v>
      </c>
    </row>
    <row r="5552" spans="1:7" ht="45">
      <c r="A5552" s="536" t="s">
        <v>8121</v>
      </c>
      <c r="B5552" s="419">
        <v>101379</v>
      </c>
      <c r="C5552" s="420" t="s">
        <v>712</v>
      </c>
      <c r="D5552" s="421" t="s">
        <v>4318</v>
      </c>
      <c r="E5552" s="422">
        <v>1752.2200000000003</v>
      </c>
      <c r="F5552" s="422">
        <v>3669.24</v>
      </c>
      <c r="G5552" s="422">
        <v>5421.46</v>
      </c>
    </row>
    <row r="5553" spans="1:7" ht="45">
      <c r="A5553" s="536" t="s">
        <v>8121</v>
      </c>
      <c r="B5553" s="419">
        <v>88243</v>
      </c>
      <c r="C5553" s="420" t="s">
        <v>713</v>
      </c>
      <c r="D5553" s="421" t="s">
        <v>799</v>
      </c>
      <c r="E5553" s="422">
        <v>9.2000000000000028</v>
      </c>
      <c r="F5553" s="422">
        <v>20.58</v>
      </c>
      <c r="G5553" s="422">
        <v>29.78</v>
      </c>
    </row>
    <row r="5554" spans="1:7" ht="45">
      <c r="A5554" s="536" t="s">
        <v>8121</v>
      </c>
      <c r="B5554" s="419">
        <v>101380</v>
      </c>
      <c r="C5554" s="420" t="s">
        <v>713</v>
      </c>
      <c r="D5554" s="421" t="s">
        <v>4318</v>
      </c>
      <c r="E5554" s="422">
        <v>1734.2499999999995</v>
      </c>
      <c r="F5554" s="422">
        <v>3601.9</v>
      </c>
      <c r="G5554" s="422">
        <v>5336.15</v>
      </c>
    </row>
    <row r="5555" spans="1:7" ht="45">
      <c r="A5555" s="536" t="s">
        <v>8121</v>
      </c>
      <c r="B5555" s="419">
        <v>90766</v>
      </c>
      <c r="C5555" s="420" t="s">
        <v>714</v>
      </c>
      <c r="D5555" s="421" t="s">
        <v>799</v>
      </c>
      <c r="E5555" s="422">
        <v>2.3900000000000006</v>
      </c>
      <c r="F5555" s="422">
        <v>27.18</v>
      </c>
      <c r="G5555" s="422">
        <v>29.57</v>
      </c>
    </row>
    <row r="5556" spans="1:7" ht="45">
      <c r="A5556" s="536" t="s">
        <v>8121</v>
      </c>
      <c r="B5556" s="419">
        <v>93563</v>
      </c>
      <c r="C5556" s="420" t="s">
        <v>714</v>
      </c>
      <c r="D5556" s="421" t="s">
        <v>4318</v>
      </c>
      <c r="E5556" s="422">
        <v>450.69999999999982</v>
      </c>
      <c r="F5556" s="422">
        <v>4765.67</v>
      </c>
      <c r="G5556" s="422">
        <v>5216.37</v>
      </c>
    </row>
    <row r="5557" spans="1:7" ht="45">
      <c r="A5557" s="536" t="s">
        <v>8121</v>
      </c>
      <c r="B5557" s="419">
        <v>90767</v>
      </c>
      <c r="C5557" s="420" t="s">
        <v>715</v>
      </c>
      <c r="D5557" s="421" t="s">
        <v>799</v>
      </c>
      <c r="E5557" s="422">
        <v>2.379999999999999</v>
      </c>
      <c r="F5557" s="422">
        <v>24.36</v>
      </c>
      <c r="G5557" s="422">
        <v>26.74</v>
      </c>
    </row>
    <row r="5558" spans="1:7" ht="45">
      <c r="A5558" s="536" t="s">
        <v>8121</v>
      </c>
      <c r="B5558" s="419">
        <v>93564</v>
      </c>
      <c r="C5558" s="420" t="s">
        <v>715</v>
      </c>
      <c r="D5558" s="421" t="s">
        <v>4318</v>
      </c>
      <c r="E5558" s="422">
        <v>450.48000000000047</v>
      </c>
      <c r="F5558" s="422">
        <v>4256.7299999999996</v>
      </c>
      <c r="G5558" s="422">
        <v>4707.21</v>
      </c>
    </row>
    <row r="5559" spans="1:7" ht="45">
      <c r="A5559" s="536" t="s">
        <v>8121</v>
      </c>
      <c r="B5559" s="419">
        <v>88245</v>
      </c>
      <c r="C5559" s="420" t="s">
        <v>716</v>
      </c>
      <c r="D5559" s="421" t="s">
        <v>799</v>
      </c>
      <c r="E5559" s="422">
        <v>9.2799999999999976</v>
      </c>
      <c r="F5559" s="422">
        <v>27.37</v>
      </c>
      <c r="G5559" s="422">
        <v>36.65</v>
      </c>
    </row>
    <row r="5560" spans="1:7" ht="45">
      <c r="A5560" s="536" t="s">
        <v>8121</v>
      </c>
      <c r="B5560" s="419">
        <v>101381</v>
      </c>
      <c r="C5560" s="420" t="s">
        <v>716</v>
      </c>
      <c r="D5560" s="421" t="s">
        <v>4318</v>
      </c>
      <c r="E5560" s="422">
        <v>1752.3599999999997</v>
      </c>
      <c r="F5560" s="422">
        <v>4788.71</v>
      </c>
      <c r="G5560" s="422">
        <v>6541.07</v>
      </c>
    </row>
    <row r="5561" spans="1:7" ht="45">
      <c r="A5561" s="536" t="s">
        <v>8121</v>
      </c>
      <c r="B5561" s="419">
        <v>90768</v>
      </c>
      <c r="C5561" s="420" t="s">
        <v>803</v>
      </c>
      <c r="D5561" s="421" t="s">
        <v>799</v>
      </c>
      <c r="E5561" s="422">
        <v>2.2900000000000063</v>
      </c>
      <c r="F5561" s="422">
        <v>125.57</v>
      </c>
      <c r="G5561" s="422">
        <v>127.86</v>
      </c>
    </row>
    <row r="5562" spans="1:7" ht="45">
      <c r="A5562" s="536" t="s">
        <v>8121</v>
      </c>
      <c r="B5562" s="419">
        <v>90769</v>
      </c>
      <c r="C5562" s="420" t="s">
        <v>804</v>
      </c>
      <c r="D5562" s="421" t="s">
        <v>799</v>
      </c>
      <c r="E5562" s="422">
        <v>2.289999999999992</v>
      </c>
      <c r="F5562" s="422">
        <v>133.03</v>
      </c>
      <c r="G5562" s="422">
        <v>135.32</v>
      </c>
    </row>
    <row r="5563" spans="1:7" ht="45">
      <c r="A5563" s="536" t="s">
        <v>8121</v>
      </c>
      <c r="B5563" s="419">
        <v>90770</v>
      </c>
      <c r="C5563" s="420" t="s">
        <v>805</v>
      </c>
      <c r="D5563" s="421" t="s">
        <v>799</v>
      </c>
      <c r="E5563" s="422">
        <v>2.3000000000000114</v>
      </c>
      <c r="F5563" s="422">
        <v>139.41</v>
      </c>
      <c r="G5563" s="422">
        <v>141.71</v>
      </c>
    </row>
    <row r="5564" spans="1:7" ht="45">
      <c r="A5564" s="536" t="s">
        <v>8121</v>
      </c>
      <c r="B5564" s="419">
        <v>93569</v>
      </c>
      <c r="C5564" s="420" t="s">
        <v>717</v>
      </c>
      <c r="D5564" s="421" t="s">
        <v>4318</v>
      </c>
      <c r="E5564" s="422">
        <v>434.90000000000146</v>
      </c>
      <c r="F5564" s="422">
        <v>21982.46</v>
      </c>
      <c r="G5564" s="422">
        <v>22417.360000000001</v>
      </c>
    </row>
    <row r="5565" spans="1:7" ht="45">
      <c r="A5565" s="536" t="s">
        <v>8121</v>
      </c>
      <c r="B5565" s="419">
        <v>93570</v>
      </c>
      <c r="C5565" s="420" t="s">
        <v>718</v>
      </c>
      <c r="D5565" s="421" t="s">
        <v>4318</v>
      </c>
      <c r="E5565" s="422">
        <v>434.14000000000306</v>
      </c>
      <c r="F5565" s="422">
        <v>23289.1</v>
      </c>
      <c r="G5565" s="422">
        <v>23723.24</v>
      </c>
    </row>
    <row r="5566" spans="1:7" ht="45">
      <c r="A5566" s="536" t="s">
        <v>8121</v>
      </c>
      <c r="B5566" s="419">
        <v>93571</v>
      </c>
      <c r="C5566" s="420" t="s">
        <v>719</v>
      </c>
      <c r="D5566" s="421" t="s">
        <v>4318</v>
      </c>
      <c r="E5566" s="422">
        <v>434.7400000000016</v>
      </c>
      <c r="F5566" s="422">
        <v>24407.119999999999</v>
      </c>
      <c r="G5566" s="422">
        <v>24841.86</v>
      </c>
    </row>
    <row r="5567" spans="1:7" ht="45">
      <c r="A5567" s="536" t="s">
        <v>8121</v>
      </c>
      <c r="B5567" s="419">
        <v>101382</v>
      </c>
      <c r="C5567" s="420" t="s">
        <v>720</v>
      </c>
      <c r="D5567" s="421" t="s">
        <v>4318</v>
      </c>
      <c r="E5567" s="422">
        <v>1525.1399999999999</v>
      </c>
      <c r="F5567" s="422">
        <v>2494.71</v>
      </c>
      <c r="G5567" s="422">
        <v>4019.85</v>
      </c>
    </row>
    <row r="5568" spans="1:7" ht="45">
      <c r="A5568" s="536" t="s">
        <v>8121</v>
      </c>
      <c r="B5568" s="419">
        <v>88246</v>
      </c>
      <c r="C5568" s="420" t="s">
        <v>806</v>
      </c>
      <c r="D5568" s="421" t="s">
        <v>799</v>
      </c>
      <c r="E5568" s="422">
        <v>8.1000000000000014</v>
      </c>
      <c r="F5568" s="422">
        <v>14.25</v>
      </c>
      <c r="G5568" s="422">
        <v>22.35</v>
      </c>
    </row>
    <row r="5569" spans="1:7" ht="45">
      <c r="A5569" s="536" t="s">
        <v>8121</v>
      </c>
      <c r="B5569" s="419">
        <v>100303</v>
      </c>
      <c r="C5569" s="420" t="s">
        <v>721</v>
      </c>
      <c r="D5569" s="421" t="s">
        <v>799</v>
      </c>
      <c r="E5569" s="422">
        <v>9.2899999999999991</v>
      </c>
      <c r="F5569" s="422">
        <v>19.37</v>
      </c>
      <c r="G5569" s="422">
        <v>28.66</v>
      </c>
    </row>
    <row r="5570" spans="1:7" ht="45">
      <c r="A5570" s="536" t="s">
        <v>8121</v>
      </c>
      <c r="B5570" s="419">
        <v>101383</v>
      </c>
      <c r="C5570" s="420" t="s">
        <v>721</v>
      </c>
      <c r="D5570" s="421" t="s">
        <v>4318</v>
      </c>
      <c r="E5570" s="422">
        <v>1752.0700000000002</v>
      </c>
      <c r="F5570" s="422">
        <v>3388.98</v>
      </c>
      <c r="G5570" s="422">
        <v>5141.05</v>
      </c>
    </row>
    <row r="5571" spans="1:7" ht="45">
      <c r="A5571" s="536" t="s">
        <v>8121</v>
      </c>
      <c r="B5571" s="419">
        <v>88247</v>
      </c>
      <c r="C5571" s="420" t="s">
        <v>807</v>
      </c>
      <c r="D5571" s="421" t="s">
        <v>799</v>
      </c>
      <c r="E5571" s="422">
        <v>9.32</v>
      </c>
      <c r="F5571" s="422">
        <v>21.48</v>
      </c>
      <c r="G5571" s="422">
        <v>30.8</v>
      </c>
    </row>
    <row r="5572" spans="1:7" ht="45">
      <c r="A5572" s="536" t="s">
        <v>8121</v>
      </c>
      <c r="B5572" s="419">
        <v>88248</v>
      </c>
      <c r="C5572" s="420" t="s">
        <v>722</v>
      </c>
      <c r="D5572" s="421" t="s">
        <v>799</v>
      </c>
      <c r="E5572" s="422">
        <v>8.64</v>
      </c>
      <c r="F5572" s="422">
        <v>21.08</v>
      </c>
      <c r="G5572" s="422">
        <v>29.72</v>
      </c>
    </row>
    <row r="5573" spans="1:7" ht="45">
      <c r="A5573" s="536" t="s">
        <v>8121</v>
      </c>
      <c r="B5573" s="419">
        <v>101384</v>
      </c>
      <c r="C5573" s="420" t="s">
        <v>722</v>
      </c>
      <c r="D5573" s="421" t="s">
        <v>4318</v>
      </c>
      <c r="E5573" s="422">
        <v>1628.6999999999998</v>
      </c>
      <c r="F5573" s="422">
        <v>3686.88</v>
      </c>
      <c r="G5573" s="422">
        <v>5315.58</v>
      </c>
    </row>
    <row r="5574" spans="1:7" ht="45">
      <c r="A5574" s="536" t="s">
        <v>8121</v>
      </c>
      <c r="B5574" s="419">
        <v>90772</v>
      </c>
      <c r="C5574" s="420" t="s">
        <v>3586</v>
      </c>
      <c r="D5574" s="421" t="s">
        <v>799</v>
      </c>
      <c r="E5574" s="422">
        <v>2.3900000000000006</v>
      </c>
      <c r="F5574" s="422">
        <v>21.78</v>
      </c>
      <c r="G5574" s="422">
        <v>24.17</v>
      </c>
    </row>
    <row r="5575" spans="1:7" ht="45">
      <c r="A5575" s="536" t="s">
        <v>8121</v>
      </c>
      <c r="B5575" s="419">
        <v>93566</v>
      </c>
      <c r="C5575" s="420" t="s">
        <v>3586</v>
      </c>
      <c r="D5575" s="421" t="s">
        <v>4318</v>
      </c>
      <c r="E5575" s="422">
        <v>450.80000000000018</v>
      </c>
      <c r="F5575" s="422">
        <v>3818.12</v>
      </c>
      <c r="G5575" s="422">
        <v>4268.92</v>
      </c>
    </row>
    <row r="5576" spans="1:7" ht="45">
      <c r="A5576" s="536" t="s">
        <v>8121</v>
      </c>
      <c r="B5576" s="419">
        <v>101385</v>
      </c>
      <c r="C5576" s="420" t="s">
        <v>723</v>
      </c>
      <c r="D5576" s="421" t="s">
        <v>4318</v>
      </c>
      <c r="E5576" s="422">
        <v>450.44000000000051</v>
      </c>
      <c r="F5576" s="422">
        <v>5103.57</v>
      </c>
      <c r="G5576" s="422">
        <v>5554.01</v>
      </c>
    </row>
    <row r="5577" spans="1:7" ht="45">
      <c r="A5577" s="536" t="s">
        <v>8121</v>
      </c>
      <c r="B5577" s="419">
        <v>88249</v>
      </c>
      <c r="C5577" s="420" t="s">
        <v>808</v>
      </c>
      <c r="D5577" s="421" t="s">
        <v>799</v>
      </c>
      <c r="E5577" s="422">
        <v>2.379999999999999</v>
      </c>
      <c r="F5577" s="422">
        <v>29.14</v>
      </c>
      <c r="G5577" s="422">
        <v>31.52</v>
      </c>
    </row>
    <row r="5578" spans="1:7" ht="45">
      <c r="A5578" s="536" t="s">
        <v>8121</v>
      </c>
      <c r="B5578" s="419">
        <v>88250</v>
      </c>
      <c r="C5578" s="420" t="s">
        <v>724</v>
      </c>
      <c r="D5578" s="421" t="s">
        <v>799</v>
      </c>
      <c r="E5578" s="422">
        <v>8.0999999999999979</v>
      </c>
      <c r="F5578" s="422">
        <v>20.94</v>
      </c>
      <c r="G5578" s="422">
        <v>29.04</v>
      </c>
    </row>
    <row r="5579" spans="1:7" ht="45">
      <c r="A5579" s="536" t="s">
        <v>8121</v>
      </c>
      <c r="B5579" s="419">
        <v>101386</v>
      </c>
      <c r="C5579" s="420" t="s">
        <v>724</v>
      </c>
      <c r="D5579" s="421" t="s">
        <v>4318</v>
      </c>
      <c r="E5579" s="422">
        <v>1525.0899999999997</v>
      </c>
      <c r="F5579" s="422">
        <v>3669.35</v>
      </c>
      <c r="G5579" s="422">
        <v>5194.4399999999996</v>
      </c>
    </row>
    <row r="5580" spans="1:7" ht="45">
      <c r="A5580" s="536" t="s">
        <v>8121</v>
      </c>
      <c r="B5580" s="419">
        <v>101387</v>
      </c>
      <c r="C5580" s="420" t="s">
        <v>725</v>
      </c>
      <c r="D5580" s="421" t="s">
        <v>4318</v>
      </c>
      <c r="E5580" s="422">
        <v>1752.3600000000001</v>
      </c>
      <c r="F5580" s="422">
        <v>3677.93</v>
      </c>
      <c r="G5580" s="422">
        <v>5430.29</v>
      </c>
    </row>
    <row r="5581" spans="1:7" ht="45">
      <c r="A5581" s="536" t="s">
        <v>8121</v>
      </c>
      <c r="B5581" s="419">
        <v>88251</v>
      </c>
      <c r="C5581" s="420" t="s">
        <v>809</v>
      </c>
      <c r="D5581" s="421" t="s">
        <v>799</v>
      </c>
      <c r="E5581" s="422">
        <v>9.2899999999999991</v>
      </c>
      <c r="F5581" s="422">
        <v>20.94</v>
      </c>
      <c r="G5581" s="422">
        <v>30.23</v>
      </c>
    </row>
    <row r="5582" spans="1:7" ht="45">
      <c r="A5582" s="536" t="s">
        <v>8121</v>
      </c>
      <c r="B5582" s="419">
        <v>88252</v>
      </c>
      <c r="C5582" s="420" t="s">
        <v>726</v>
      </c>
      <c r="D5582" s="421" t="s">
        <v>799</v>
      </c>
      <c r="E5582" s="422">
        <v>9.1900000000000013</v>
      </c>
      <c r="F5582" s="422">
        <v>19.34</v>
      </c>
      <c r="G5582" s="422">
        <v>28.53</v>
      </c>
    </row>
    <row r="5583" spans="1:7" ht="45">
      <c r="A5583" s="536" t="s">
        <v>8121</v>
      </c>
      <c r="B5583" s="419">
        <v>101388</v>
      </c>
      <c r="C5583" s="420" t="s">
        <v>726</v>
      </c>
      <c r="D5583" s="421" t="s">
        <v>4318</v>
      </c>
      <c r="E5583" s="422">
        <v>1733.9600000000005</v>
      </c>
      <c r="F5583" s="422">
        <v>3383.97</v>
      </c>
      <c r="G5583" s="422">
        <v>5117.93</v>
      </c>
    </row>
    <row r="5584" spans="1:7" ht="45">
      <c r="A5584" s="536" t="s">
        <v>8121</v>
      </c>
      <c r="B5584" s="419">
        <v>88253</v>
      </c>
      <c r="C5584" s="420" t="s">
        <v>727</v>
      </c>
      <c r="D5584" s="421" t="s">
        <v>799</v>
      </c>
      <c r="E5584" s="422">
        <v>2.3100000000000005</v>
      </c>
      <c r="F5584" s="422">
        <v>12.24</v>
      </c>
      <c r="G5584" s="422">
        <v>14.55</v>
      </c>
    </row>
    <row r="5585" spans="1:7" ht="45">
      <c r="A5585" s="536" t="s">
        <v>8121</v>
      </c>
      <c r="B5585" s="419">
        <v>101389</v>
      </c>
      <c r="C5585" s="420" t="s">
        <v>727</v>
      </c>
      <c r="D5585" s="421" t="s">
        <v>4318</v>
      </c>
      <c r="E5585" s="422">
        <v>434.75999999999976</v>
      </c>
      <c r="F5585" s="422">
        <v>2149.98</v>
      </c>
      <c r="G5585" s="422">
        <v>2584.7399999999998</v>
      </c>
    </row>
    <row r="5586" spans="1:7" ht="45">
      <c r="A5586" s="536" t="s">
        <v>8121</v>
      </c>
      <c r="B5586" s="419">
        <v>101390</v>
      </c>
      <c r="C5586" s="420" t="s">
        <v>728</v>
      </c>
      <c r="D5586" s="421" t="s">
        <v>4318</v>
      </c>
      <c r="E5586" s="422">
        <v>433.94000000000051</v>
      </c>
      <c r="F5586" s="422">
        <v>7927.07</v>
      </c>
      <c r="G5586" s="422">
        <v>8361.01</v>
      </c>
    </row>
    <row r="5587" spans="1:7" ht="45">
      <c r="A5587" s="536" t="s">
        <v>8121</v>
      </c>
      <c r="B5587" s="419">
        <v>88255</v>
      </c>
      <c r="C5587" s="420" t="s">
        <v>810</v>
      </c>
      <c r="D5587" s="421" t="s">
        <v>799</v>
      </c>
      <c r="E5587" s="422">
        <v>2.2999999999999972</v>
      </c>
      <c r="F5587" s="422">
        <v>45.25</v>
      </c>
      <c r="G5587" s="422">
        <v>47.55</v>
      </c>
    </row>
    <row r="5588" spans="1:7" ht="45">
      <c r="A5588" s="536" t="s">
        <v>8121</v>
      </c>
      <c r="B5588" s="419">
        <v>101391</v>
      </c>
      <c r="C5588" s="420" t="s">
        <v>729</v>
      </c>
      <c r="D5588" s="421" t="s">
        <v>4318</v>
      </c>
      <c r="E5588" s="422">
        <v>1752.17</v>
      </c>
      <c r="F5588" s="422">
        <v>4800.4399999999996</v>
      </c>
      <c r="G5588" s="422">
        <v>6552.61</v>
      </c>
    </row>
    <row r="5589" spans="1:7" ht="45">
      <c r="A5589" s="536" t="s">
        <v>8121</v>
      </c>
      <c r="B5589" s="419">
        <v>88256</v>
      </c>
      <c r="C5589" s="420" t="s">
        <v>811</v>
      </c>
      <c r="D5589" s="421" t="s">
        <v>799</v>
      </c>
      <c r="E5589" s="422">
        <v>9.2899999999999956</v>
      </c>
      <c r="F5589" s="422">
        <v>27.44</v>
      </c>
      <c r="G5589" s="422">
        <v>36.729999999999997</v>
      </c>
    </row>
    <row r="5590" spans="1:7" ht="45">
      <c r="A5590" s="536" t="s">
        <v>8121</v>
      </c>
      <c r="B5590" s="419">
        <v>88257</v>
      </c>
      <c r="C5590" s="420" t="s">
        <v>812</v>
      </c>
      <c r="D5590" s="421" t="s">
        <v>799</v>
      </c>
      <c r="E5590" s="422">
        <v>8.09</v>
      </c>
      <c r="F5590" s="422">
        <v>30.19</v>
      </c>
      <c r="G5590" s="422">
        <v>38.28</v>
      </c>
    </row>
    <row r="5591" spans="1:7" ht="45">
      <c r="A5591" s="536" t="s">
        <v>8121</v>
      </c>
      <c r="B5591" s="419">
        <v>101392</v>
      </c>
      <c r="C5591" s="420" t="s">
        <v>730</v>
      </c>
      <c r="D5591" s="421" t="s">
        <v>4318</v>
      </c>
      <c r="E5591" s="422">
        <v>1525.46</v>
      </c>
      <c r="F5591" s="422">
        <v>5275.5</v>
      </c>
      <c r="G5591" s="422">
        <v>6800.96</v>
      </c>
    </row>
    <row r="5592" spans="1:7" ht="45">
      <c r="A5592" s="536" t="s">
        <v>8121</v>
      </c>
      <c r="B5592" s="419">
        <v>88260</v>
      </c>
      <c r="C5592" s="420" t="s">
        <v>731</v>
      </c>
      <c r="D5592" s="421" t="s">
        <v>799</v>
      </c>
      <c r="E5592" s="422">
        <v>9.2899999999999991</v>
      </c>
      <c r="F5592" s="422">
        <v>23.22</v>
      </c>
      <c r="G5592" s="422">
        <v>32.51</v>
      </c>
    </row>
    <row r="5593" spans="1:7" ht="45">
      <c r="A5593" s="536" t="s">
        <v>8121</v>
      </c>
      <c r="B5593" s="419">
        <v>101394</v>
      </c>
      <c r="C5593" s="420" t="s">
        <v>731</v>
      </c>
      <c r="D5593" s="421" t="s">
        <v>4318</v>
      </c>
      <c r="E5593" s="422">
        <v>1752.0799999999995</v>
      </c>
      <c r="F5593" s="422">
        <v>4068.78</v>
      </c>
      <c r="G5593" s="422">
        <v>5820.86</v>
      </c>
    </row>
    <row r="5594" spans="1:7" ht="45">
      <c r="A5594" s="536" t="s">
        <v>8121</v>
      </c>
      <c r="B5594" s="419">
        <v>101395</v>
      </c>
      <c r="C5594" s="420" t="s">
        <v>732</v>
      </c>
      <c r="D5594" s="421" t="s">
        <v>4318</v>
      </c>
      <c r="E5594" s="422">
        <v>1710.2000000000003</v>
      </c>
      <c r="F5594" s="422">
        <v>3677.93</v>
      </c>
      <c r="G5594" s="422">
        <v>5388.13</v>
      </c>
    </row>
    <row r="5595" spans="1:7" ht="45">
      <c r="A5595" s="536" t="s">
        <v>8121</v>
      </c>
      <c r="B5595" s="419">
        <v>88261</v>
      </c>
      <c r="C5595" s="420" t="s">
        <v>813</v>
      </c>
      <c r="D5595" s="421" t="s">
        <v>799</v>
      </c>
      <c r="E5595" s="422">
        <v>9.0599999999999952</v>
      </c>
      <c r="F5595" s="422">
        <v>25.85</v>
      </c>
      <c r="G5595" s="422">
        <v>34.909999999999997</v>
      </c>
    </row>
    <row r="5596" spans="1:7" ht="45">
      <c r="A5596" s="536" t="s">
        <v>8121</v>
      </c>
      <c r="B5596" s="419">
        <v>101396</v>
      </c>
      <c r="C5596" s="420" t="s">
        <v>733</v>
      </c>
      <c r="D5596" s="421" t="s">
        <v>4318</v>
      </c>
      <c r="E5596" s="422">
        <v>1710.2400000000007</v>
      </c>
      <c r="F5596" s="422">
        <v>4520.1099999999997</v>
      </c>
      <c r="G5596" s="422">
        <v>6230.35</v>
      </c>
    </row>
    <row r="5597" spans="1:7" ht="45">
      <c r="A5597" s="536" t="s">
        <v>8121</v>
      </c>
      <c r="B5597" s="419">
        <v>88262</v>
      </c>
      <c r="C5597" s="420" t="s">
        <v>734</v>
      </c>
      <c r="D5597" s="421" t="s">
        <v>799</v>
      </c>
      <c r="E5597" s="422">
        <v>9.07</v>
      </c>
      <c r="F5597" s="422">
        <v>27.36</v>
      </c>
      <c r="G5597" s="422">
        <v>36.43</v>
      </c>
    </row>
    <row r="5598" spans="1:7" ht="45">
      <c r="A5598" s="536" t="s">
        <v>8121</v>
      </c>
      <c r="B5598" s="419">
        <v>101397</v>
      </c>
      <c r="C5598" s="420" t="s">
        <v>734</v>
      </c>
      <c r="D5598" s="421" t="s">
        <v>4318</v>
      </c>
      <c r="E5598" s="422">
        <v>1709.87</v>
      </c>
      <c r="F5598" s="422">
        <v>4789.04</v>
      </c>
      <c r="G5598" s="422">
        <v>6498.91</v>
      </c>
    </row>
    <row r="5599" spans="1:7" ht="45">
      <c r="A5599" s="536" t="s">
        <v>8121</v>
      </c>
      <c r="B5599" s="419">
        <v>101398</v>
      </c>
      <c r="C5599" s="420" t="s">
        <v>735</v>
      </c>
      <c r="D5599" s="421" t="s">
        <v>4318</v>
      </c>
      <c r="E5599" s="422">
        <v>1525.1299999999997</v>
      </c>
      <c r="F5599" s="422">
        <v>3813.06</v>
      </c>
      <c r="G5599" s="422">
        <v>5338.19</v>
      </c>
    </row>
    <row r="5600" spans="1:7" ht="45">
      <c r="A5600" s="536" t="s">
        <v>8121</v>
      </c>
      <c r="B5600" s="419">
        <v>88263</v>
      </c>
      <c r="C5600" s="420" t="s">
        <v>814</v>
      </c>
      <c r="D5600" s="421" t="s">
        <v>799</v>
      </c>
      <c r="E5600" s="422">
        <v>8.09</v>
      </c>
      <c r="F5600" s="422">
        <v>21.79</v>
      </c>
      <c r="G5600" s="422">
        <v>29.88</v>
      </c>
    </row>
    <row r="5601" spans="1:7" ht="45">
      <c r="A5601" s="536" t="s">
        <v>8121</v>
      </c>
      <c r="B5601" s="419">
        <v>95408</v>
      </c>
      <c r="C5601" s="420" t="s">
        <v>3570</v>
      </c>
      <c r="D5601" s="421" t="s">
        <v>4318</v>
      </c>
      <c r="E5601" s="422">
        <v>0</v>
      </c>
      <c r="F5601" s="422">
        <v>18.690000000000001</v>
      </c>
      <c r="G5601" s="422">
        <v>18.690000000000001</v>
      </c>
    </row>
    <row r="5602" spans="1:7" ht="45">
      <c r="A5602" s="536" t="s">
        <v>8121</v>
      </c>
      <c r="B5602" s="419">
        <v>95308</v>
      </c>
      <c r="C5602" s="420" t="s">
        <v>3483</v>
      </c>
      <c r="D5602" s="421" t="s">
        <v>799</v>
      </c>
      <c r="E5602" s="422">
        <v>0</v>
      </c>
      <c r="F5602" s="422">
        <v>0.23</v>
      </c>
      <c r="G5602" s="422">
        <v>0.23</v>
      </c>
    </row>
    <row r="5603" spans="1:7" ht="45">
      <c r="A5603" s="536" t="s">
        <v>8121</v>
      </c>
      <c r="B5603" s="419">
        <v>101286</v>
      </c>
      <c r="C5603" s="420" t="s">
        <v>3407</v>
      </c>
      <c r="D5603" s="421" t="s">
        <v>4318</v>
      </c>
      <c r="E5603" s="422">
        <v>0</v>
      </c>
      <c r="F5603" s="422">
        <v>31.61</v>
      </c>
      <c r="G5603" s="422">
        <v>31.61</v>
      </c>
    </row>
    <row r="5604" spans="1:7" ht="45">
      <c r="A5604" s="536" t="s">
        <v>8121</v>
      </c>
      <c r="B5604" s="419">
        <v>95309</v>
      </c>
      <c r="C5604" s="420" t="s">
        <v>3484</v>
      </c>
      <c r="D5604" s="421" t="s">
        <v>799</v>
      </c>
      <c r="E5604" s="422">
        <v>0</v>
      </c>
      <c r="F5604" s="422">
        <v>0.3</v>
      </c>
      <c r="G5604" s="422">
        <v>0.3</v>
      </c>
    </row>
    <row r="5605" spans="1:7" ht="45">
      <c r="A5605" s="536" t="s">
        <v>8121</v>
      </c>
      <c r="B5605" s="419">
        <v>101287</v>
      </c>
      <c r="C5605" s="420" t="s">
        <v>3408</v>
      </c>
      <c r="D5605" s="421" t="s">
        <v>4318</v>
      </c>
      <c r="E5605" s="422">
        <v>0</v>
      </c>
      <c r="F5605" s="422">
        <v>102.25</v>
      </c>
      <c r="G5605" s="422">
        <v>102.25</v>
      </c>
    </row>
    <row r="5606" spans="1:7" ht="45">
      <c r="A5606" s="536" t="s">
        <v>8121</v>
      </c>
      <c r="B5606" s="419">
        <v>95310</v>
      </c>
      <c r="C5606" s="420" t="s">
        <v>3485</v>
      </c>
      <c r="D5606" s="421" t="s">
        <v>799</v>
      </c>
      <c r="E5606" s="422">
        <v>0</v>
      </c>
      <c r="F5606" s="422">
        <v>0.23</v>
      </c>
      <c r="G5606" s="422">
        <v>0.23</v>
      </c>
    </row>
    <row r="5607" spans="1:7" ht="45">
      <c r="A5607" s="536" t="s">
        <v>8121</v>
      </c>
      <c r="B5607" s="419">
        <v>101288</v>
      </c>
      <c r="C5607" s="420" t="s">
        <v>3409</v>
      </c>
      <c r="D5607" s="421" t="s">
        <v>4318</v>
      </c>
      <c r="E5607" s="422">
        <v>0</v>
      </c>
      <c r="F5607" s="422">
        <v>31.61</v>
      </c>
      <c r="G5607" s="422">
        <v>31.61</v>
      </c>
    </row>
    <row r="5608" spans="1:7" ht="45">
      <c r="A5608" s="536" t="s">
        <v>8121</v>
      </c>
      <c r="B5608" s="419">
        <v>95311</v>
      </c>
      <c r="C5608" s="420" t="s">
        <v>3486</v>
      </c>
      <c r="D5608" s="421" t="s">
        <v>799</v>
      </c>
      <c r="E5608" s="422">
        <v>0</v>
      </c>
      <c r="F5608" s="422">
        <v>0.23</v>
      </c>
      <c r="G5608" s="422">
        <v>0.23</v>
      </c>
    </row>
    <row r="5609" spans="1:7" ht="45">
      <c r="A5609" s="536" t="s">
        <v>8121</v>
      </c>
      <c r="B5609" s="419">
        <v>101289</v>
      </c>
      <c r="C5609" s="420" t="s">
        <v>3410</v>
      </c>
      <c r="D5609" s="421" t="s">
        <v>4318</v>
      </c>
      <c r="E5609" s="422">
        <v>0</v>
      </c>
      <c r="F5609" s="422">
        <v>31.03</v>
      </c>
      <c r="G5609" s="422">
        <v>31.03</v>
      </c>
    </row>
    <row r="5610" spans="1:7" ht="45">
      <c r="A5610" s="536" t="s">
        <v>8121</v>
      </c>
      <c r="B5610" s="419">
        <v>95312</v>
      </c>
      <c r="C5610" s="420" t="s">
        <v>3487</v>
      </c>
      <c r="D5610" s="421" t="s">
        <v>799</v>
      </c>
      <c r="E5610" s="422">
        <v>0</v>
      </c>
      <c r="F5610" s="422">
        <v>0.3</v>
      </c>
      <c r="G5610" s="422">
        <v>0.3</v>
      </c>
    </row>
    <row r="5611" spans="1:7" ht="45">
      <c r="A5611" s="536" t="s">
        <v>8121</v>
      </c>
      <c r="B5611" s="419">
        <v>100291</v>
      </c>
      <c r="C5611" s="420" t="s">
        <v>3399</v>
      </c>
      <c r="D5611" s="421" t="s">
        <v>799</v>
      </c>
      <c r="E5611" s="422">
        <v>0</v>
      </c>
      <c r="F5611" s="422">
        <v>0.3</v>
      </c>
      <c r="G5611" s="422">
        <v>0.3</v>
      </c>
    </row>
    <row r="5612" spans="1:7" ht="45">
      <c r="A5612" s="536" t="s">
        <v>8121</v>
      </c>
      <c r="B5612" s="419">
        <v>101290</v>
      </c>
      <c r="C5612" s="420" t="s">
        <v>3411</v>
      </c>
      <c r="D5612" s="421" t="s">
        <v>4318</v>
      </c>
      <c r="E5612" s="422">
        <v>0</v>
      </c>
      <c r="F5612" s="422">
        <v>40.44</v>
      </c>
      <c r="G5612" s="422">
        <v>40.44</v>
      </c>
    </row>
    <row r="5613" spans="1:7" ht="45">
      <c r="A5613" s="536" t="s">
        <v>8121</v>
      </c>
      <c r="B5613" s="419">
        <v>101291</v>
      </c>
      <c r="C5613" s="420" t="s">
        <v>3412</v>
      </c>
      <c r="D5613" s="421" t="s">
        <v>4318</v>
      </c>
      <c r="E5613" s="422">
        <v>0</v>
      </c>
      <c r="F5613" s="422">
        <v>31.61</v>
      </c>
      <c r="G5613" s="422">
        <v>31.61</v>
      </c>
    </row>
    <row r="5614" spans="1:7" ht="45">
      <c r="A5614" s="536" t="s">
        <v>8121</v>
      </c>
      <c r="B5614" s="419">
        <v>95313</v>
      </c>
      <c r="C5614" s="420" t="s">
        <v>3488</v>
      </c>
      <c r="D5614" s="421" t="s">
        <v>799</v>
      </c>
      <c r="E5614" s="422">
        <v>0</v>
      </c>
      <c r="F5614" s="422">
        <v>0.23</v>
      </c>
      <c r="G5614" s="422">
        <v>0.23</v>
      </c>
    </row>
    <row r="5615" spans="1:7" ht="45">
      <c r="A5615" s="536" t="s">
        <v>8121</v>
      </c>
      <c r="B5615" s="419">
        <v>101292</v>
      </c>
      <c r="C5615" s="420" t="s">
        <v>3413</v>
      </c>
      <c r="D5615" s="421" t="s">
        <v>4318</v>
      </c>
      <c r="E5615" s="422">
        <v>0</v>
      </c>
      <c r="F5615" s="422">
        <v>31.03</v>
      </c>
      <c r="G5615" s="422">
        <v>31.03</v>
      </c>
    </row>
    <row r="5616" spans="1:7" ht="45">
      <c r="A5616" s="536" t="s">
        <v>8121</v>
      </c>
      <c r="B5616" s="419">
        <v>95392</v>
      </c>
      <c r="C5616" s="420" t="s">
        <v>3557</v>
      </c>
      <c r="D5616" s="421" t="s">
        <v>799</v>
      </c>
      <c r="E5616" s="422">
        <v>0</v>
      </c>
      <c r="F5616" s="422">
        <v>0.13</v>
      </c>
      <c r="G5616" s="422">
        <v>0.13</v>
      </c>
    </row>
    <row r="5617" spans="1:7" ht="45">
      <c r="A5617" s="536" t="s">
        <v>8121</v>
      </c>
      <c r="B5617" s="419">
        <v>95413</v>
      </c>
      <c r="C5617" s="420" t="s">
        <v>3572</v>
      </c>
      <c r="D5617" s="421" t="s">
        <v>4318</v>
      </c>
      <c r="E5617" s="422">
        <v>0</v>
      </c>
      <c r="F5617" s="422">
        <v>18.18</v>
      </c>
      <c r="G5617" s="422">
        <v>18.18</v>
      </c>
    </row>
    <row r="5618" spans="1:7" ht="45">
      <c r="A5618" s="536" t="s">
        <v>8121</v>
      </c>
      <c r="B5618" s="419">
        <v>95393</v>
      </c>
      <c r="C5618" s="420" t="s">
        <v>3558</v>
      </c>
      <c r="D5618" s="421" t="s">
        <v>799</v>
      </c>
      <c r="E5618" s="422">
        <v>0</v>
      </c>
      <c r="F5618" s="422">
        <v>0.5</v>
      </c>
      <c r="G5618" s="422">
        <v>0.5</v>
      </c>
    </row>
    <row r="5619" spans="1:7" ht="45">
      <c r="A5619" s="536" t="s">
        <v>8121</v>
      </c>
      <c r="B5619" s="419">
        <v>95414</v>
      </c>
      <c r="C5619" s="420" t="s">
        <v>3573</v>
      </c>
      <c r="D5619" s="421" t="s">
        <v>4318</v>
      </c>
      <c r="E5619" s="422">
        <v>0</v>
      </c>
      <c r="F5619" s="422">
        <v>66.900000000000006</v>
      </c>
      <c r="G5619" s="422">
        <v>66.900000000000006</v>
      </c>
    </row>
    <row r="5620" spans="1:7" ht="45">
      <c r="A5620" s="536" t="s">
        <v>8121</v>
      </c>
      <c r="B5620" s="419">
        <v>95314</v>
      </c>
      <c r="C5620" s="420" t="s">
        <v>3489</v>
      </c>
      <c r="D5620" s="421" t="s">
        <v>799</v>
      </c>
      <c r="E5620" s="422">
        <v>0</v>
      </c>
      <c r="F5620" s="422">
        <v>0.31</v>
      </c>
      <c r="G5620" s="422">
        <v>0.31</v>
      </c>
    </row>
    <row r="5621" spans="1:7" ht="45">
      <c r="A5621" s="536" t="s">
        <v>8121</v>
      </c>
      <c r="B5621" s="419">
        <v>101293</v>
      </c>
      <c r="C5621" s="420" t="s">
        <v>3414</v>
      </c>
      <c r="D5621" s="421" t="s">
        <v>4318</v>
      </c>
      <c r="E5621" s="422">
        <v>0</v>
      </c>
      <c r="F5621" s="422">
        <v>41.25</v>
      </c>
      <c r="G5621" s="422">
        <v>41.25</v>
      </c>
    </row>
    <row r="5622" spans="1:7" ht="45">
      <c r="A5622" s="536" t="s">
        <v>8121</v>
      </c>
      <c r="B5622" s="419">
        <v>95394</v>
      </c>
      <c r="C5622" s="420" t="s">
        <v>3559</v>
      </c>
      <c r="D5622" s="421" t="s">
        <v>799</v>
      </c>
      <c r="E5622" s="422">
        <v>0</v>
      </c>
      <c r="F5622" s="422">
        <v>1.03</v>
      </c>
      <c r="G5622" s="422">
        <v>1.03</v>
      </c>
    </row>
    <row r="5623" spans="1:7" ht="45">
      <c r="A5623" s="536" t="s">
        <v>8121</v>
      </c>
      <c r="B5623" s="419">
        <v>95395</v>
      </c>
      <c r="C5623" s="420" t="s">
        <v>3560</v>
      </c>
      <c r="D5623" s="421" t="s">
        <v>799</v>
      </c>
      <c r="E5623" s="422">
        <v>0</v>
      </c>
      <c r="F5623" s="422">
        <v>1.0900000000000001</v>
      </c>
      <c r="G5623" s="422">
        <v>1.0900000000000001</v>
      </c>
    </row>
    <row r="5624" spans="1:7" ht="45">
      <c r="A5624" s="536" t="s">
        <v>8121</v>
      </c>
      <c r="B5624" s="419">
        <v>95396</v>
      </c>
      <c r="C5624" s="420" t="s">
        <v>3561</v>
      </c>
      <c r="D5624" s="421" t="s">
        <v>799</v>
      </c>
      <c r="E5624" s="422">
        <v>0</v>
      </c>
      <c r="F5624" s="422">
        <v>1.1399999999999999</v>
      </c>
      <c r="G5624" s="422">
        <v>1.1399999999999999</v>
      </c>
    </row>
    <row r="5625" spans="1:7" ht="45">
      <c r="A5625" s="536" t="s">
        <v>8121</v>
      </c>
      <c r="B5625" s="419">
        <v>95419</v>
      </c>
      <c r="C5625" s="420" t="s">
        <v>3578</v>
      </c>
      <c r="D5625" s="421" t="s">
        <v>4318</v>
      </c>
      <c r="E5625" s="422">
        <v>0</v>
      </c>
      <c r="F5625" s="422">
        <v>136.75</v>
      </c>
      <c r="G5625" s="422">
        <v>136.75</v>
      </c>
    </row>
    <row r="5626" spans="1:7" ht="45">
      <c r="A5626" s="536" t="s">
        <v>8121</v>
      </c>
      <c r="B5626" s="419">
        <v>95420</v>
      </c>
      <c r="C5626" s="420" t="s">
        <v>3579</v>
      </c>
      <c r="D5626" s="421" t="s">
        <v>4318</v>
      </c>
      <c r="E5626" s="422">
        <v>0</v>
      </c>
      <c r="F5626" s="422">
        <v>144.88</v>
      </c>
      <c r="G5626" s="422">
        <v>144.88</v>
      </c>
    </row>
    <row r="5627" spans="1:7" ht="45">
      <c r="A5627" s="536" t="s">
        <v>8121</v>
      </c>
      <c r="B5627" s="419">
        <v>95421</v>
      </c>
      <c r="C5627" s="420" t="s">
        <v>3580</v>
      </c>
      <c r="D5627" s="421" t="s">
        <v>4318</v>
      </c>
      <c r="E5627" s="422">
        <v>0</v>
      </c>
      <c r="F5627" s="422">
        <v>151.84</v>
      </c>
      <c r="G5627" s="422">
        <v>151.84</v>
      </c>
    </row>
    <row r="5628" spans="1:7" ht="45">
      <c r="A5628" s="536" t="s">
        <v>8121</v>
      </c>
      <c r="B5628" s="419">
        <v>101294</v>
      </c>
      <c r="C5628" s="420" t="s">
        <v>3415</v>
      </c>
      <c r="D5628" s="421" t="s">
        <v>4318</v>
      </c>
      <c r="E5628" s="422">
        <v>0</v>
      </c>
      <c r="F5628" s="422">
        <v>27.43</v>
      </c>
      <c r="G5628" s="422">
        <v>27.43</v>
      </c>
    </row>
    <row r="5629" spans="1:7" ht="45">
      <c r="A5629" s="536" t="s">
        <v>8121</v>
      </c>
      <c r="B5629" s="419">
        <v>95315</v>
      </c>
      <c r="C5629" s="420" t="s">
        <v>3490</v>
      </c>
      <c r="D5629" s="421" t="s">
        <v>799</v>
      </c>
      <c r="E5629" s="422">
        <v>0</v>
      </c>
      <c r="F5629" s="422">
        <v>0.2</v>
      </c>
      <c r="G5629" s="422">
        <v>0.2</v>
      </c>
    </row>
    <row r="5630" spans="1:7" ht="45">
      <c r="A5630" s="536" t="s">
        <v>8121</v>
      </c>
      <c r="B5630" s="419">
        <v>100293</v>
      </c>
      <c r="C5630" s="420" t="s">
        <v>3400</v>
      </c>
      <c r="D5630" s="421" t="s">
        <v>799</v>
      </c>
      <c r="E5630" s="422">
        <v>0</v>
      </c>
      <c r="F5630" s="422">
        <v>0.28000000000000003</v>
      </c>
      <c r="G5630" s="422">
        <v>0.28000000000000003</v>
      </c>
    </row>
    <row r="5631" spans="1:7" ht="45">
      <c r="A5631" s="536" t="s">
        <v>8121</v>
      </c>
      <c r="B5631" s="419">
        <v>101295</v>
      </c>
      <c r="C5631" s="420" t="s">
        <v>3416</v>
      </c>
      <c r="D5631" s="421" t="s">
        <v>4318</v>
      </c>
      <c r="E5631" s="422">
        <v>0</v>
      </c>
      <c r="F5631" s="422">
        <v>37.26</v>
      </c>
      <c r="G5631" s="422">
        <v>37.26</v>
      </c>
    </row>
    <row r="5632" spans="1:7" ht="45">
      <c r="A5632" s="536" t="s">
        <v>8121</v>
      </c>
      <c r="B5632" s="419">
        <v>95316</v>
      </c>
      <c r="C5632" s="420" t="s">
        <v>3491</v>
      </c>
      <c r="D5632" s="421" t="s">
        <v>799</v>
      </c>
      <c r="E5632" s="422">
        <v>0</v>
      </c>
      <c r="F5632" s="422">
        <v>0.77</v>
      </c>
      <c r="G5632" s="422">
        <v>0.77</v>
      </c>
    </row>
    <row r="5633" spans="1:7" ht="45">
      <c r="A5633" s="536" t="s">
        <v>8121</v>
      </c>
      <c r="B5633" s="419">
        <v>95317</v>
      </c>
      <c r="C5633" s="420" t="s">
        <v>3492</v>
      </c>
      <c r="D5633" s="421" t="s">
        <v>799</v>
      </c>
      <c r="E5633" s="422">
        <v>0</v>
      </c>
      <c r="F5633" s="422">
        <v>0.37</v>
      </c>
      <c r="G5633" s="422">
        <v>0.37</v>
      </c>
    </row>
    <row r="5634" spans="1:7" ht="45">
      <c r="A5634" s="536" t="s">
        <v>8121</v>
      </c>
      <c r="B5634" s="419">
        <v>101296</v>
      </c>
      <c r="C5634" s="420" t="s">
        <v>3417</v>
      </c>
      <c r="D5634" s="421" t="s">
        <v>4318</v>
      </c>
      <c r="E5634" s="422">
        <v>0</v>
      </c>
      <c r="F5634" s="422">
        <v>49.25</v>
      </c>
      <c r="G5634" s="422">
        <v>49.25</v>
      </c>
    </row>
    <row r="5635" spans="1:7" ht="45">
      <c r="A5635" s="536" t="s">
        <v>8121</v>
      </c>
      <c r="B5635" s="419">
        <v>95398</v>
      </c>
      <c r="C5635" s="420" t="s">
        <v>3562</v>
      </c>
      <c r="D5635" s="421" t="s">
        <v>799</v>
      </c>
      <c r="E5635" s="422">
        <v>0</v>
      </c>
      <c r="F5635" s="422">
        <v>0.11</v>
      </c>
      <c r="G5635" s="422">
        <v>0.11</v>
      </c>
    </row>
    <row r="5636" spans="1:7" ht="45">
      <c r="A5636" s="536" t="s">
        <v>8121</v>
      </c>
      <c r="B5636" s="419">
        <v>95416</v>
      </c>
      <c r="C5636" s="420" t="s">
        <v>3575</v>
      </c>
      <c r="D5636" s="421" t="s">
        <v>4318</v>
      </c>
      <c r="E5636" s="422">
        <v>0</v>
      </c>
      <c r="F5636" s="422">
        <v>14.56</v>
      </c>
      <c r="G5636" s="422">
        <v>14.56</v>
      </c>
    </row>
    <row r="5637" spans="1:7" ht="45">
      <c r="A5637" s="536" t="s">
        <v>8121</v>
      </c>
      <c r="B5637" s="419">
        <v>101297</v>
      </c>
      <c r="C5637" s="420" t="s">
        <v>3418</v>
      </c>
      <c r="D5637" s="421" t="s">
        <v>4318</v>
      </c>
      <c r="E5637" s="422">
        <v>0</v>
      </c>
      <c r="F5637" s="422">
        <v>31.74</v>
      </c>
      <c r="G5637" s="422">
        <v>31.74</v>
      </c>
    </row>
    <row r="5638" spans="1:7" ht="45">
      <c r="A5638" s="536" t="s">
        <v>8121</v>
      </c>
      <c r="B5638" s="419">
        <v>95318</v>
      </c>
      <c r="C5638" s="420" t="s">
        <v>3493</v>
      </c>
      <c r="D5638" s="421" t="s">
        <v>799</v>
      </c>
      <c r="E5638" s="422">
        <v>0</v>
      </c>
      <c r="F5638" s="422">
        <v>0.24</v>
      </c>
      <c r="G5638" s="422">
        <v>0.24</v>
      </c>
    </row>
    <row r="5639" spans="1:7" ht="45">
      <c r="A5639" s="536" t="s">
        <v>8121</v>
      </c>
      <c r="B5639" s="419">
        <v>101298</v>
      </c>
      <c r="C5639" s="420" t="s">
        <v>3419</v>
      </c>
      <c r="D5639" s="421" t="s">
        <v>4318</v>
      </c>
      <c r="E5639" s="422">
        <v>0</v>
      </c>
      <c r="F5639" s="422">
        <v>31.61</v>
      </c>
      <c r="G5639" s="422">
        <v>31.61</v>
      </c>
    </row>
    <row r="5640" spans="1:7" ht="45">
      <c r="A5640" s="536" t="s">
        <v>8121</v>
      </c>
      <c r="B5640" s="419">
        <v>95319</v>
      </c>
      <c r="C5640" s="420" t="s">
        <v>3494</v>
      </c>
      <c r="D5640" s="421" t="s">
        <v>799</v>
      </c>
      <c r="E5640" s="422">
        <v>0</v>
      </c>
      <c r="F5640" s="422">
        <v>0.23</v>
      </c>
      <c r="G5640" s="422">
        <v>0.23</v>
      </c>
    </row>
    <row r="5641" spans="1:7" ht="45">
      <c r="A5641" s="536" t="s">
        <v>8121</v>
      </c>
      <c r="B5641" s="419">
        <v>101299</v>
      </c>
      <c r="C5641" s="420" t="s">
        <v>3420</v>
      </c>
      <c r="D5641" s="421" t="s">
        <v>4318</v>
      </c>
      <c r="E5641" s="422">
        <v>0</v>
      </c>
      <c r="F5641" s="422">
        <v>40.44</v>
      </c>
      <c r="G5641" s="422">
        <v>40.44</v>
      </c>
    </row>
    <row r="5642" spans="1:7" ht="45">
      <c r="A5642" s="536" t="s">
        <v>8121</v>
      </c>
      <c r="B5642" s="419">
        <v>95320</v>
      </c>
      <c r="C5642" s="420" t="s">
        <v>3495</v>
      </c>
      <c r="D5642" s="421" t="s">
        <v>799</v>
      </c>
      <c r="E5642" s="422">
        <v>0</v>
      </c>
      <c r="F5642" s="422">
        <v>0.23</v>
      </c>
      <c r="G5642" s="422">
        <v>0.23</v>
      </c>
    </row>
    <row r="5643" spans="1:7" ht="45">
      <c r="A5643" s="536" t="s">
        <v>8121</v>
      </c>
      <c r="B5643" s="419">
        <v>95321</v>
      </c>
      <c r="C5643" s="420" t="s">
        <v>3496</v>
      </c>
      <c r="D5643" s="421" t="s">
        <v>799</v>
      </c>
      <c r="E5643" s="422">
        <v>0</v>
      </c>
      <c r="F5643" s="422">
        <v>0.22</v>
      </c>
      <c r="G5643" s="422">
        <v>0.22</v>
      </c>
    </row>
    <row r="5644" spans="1:7" ht="45">
      <c r="A5644" s="536" t="s">
        <v>8121</v>
      </c>
      <c r="B5644" s="419">
        <v>101300</v>
      </c>
      <c r="C5644" s="420" t="s">
        <v>3421</v>
      </c>
      <c r="D5644" s="421" t="s">
        <v>4318</v>
      </c>
      <c r="E5644" s="422">
        <v>0</v>
      </c>
      <c r="F5644" s="422">
        <v>29.15</v>
      </c>
      <c r="G5644" s="422">
        <v>29.15</v>
      </c>
    </row>
    <row r="5645" spans="1:7" ht="45">
      <c r="A5645" s="536" t="s">
        <v>8121</v>
      </c>
      <c r="B5645" s="419">
        <v>95322</v>
      </c>
      <c r="C5645" s="420" t="s">
        <v>3497</v>
      </c>
      <c r="D5645" s="421" t="s">
        <v>799</v>
      </c>
      <c r="E5645" s="422">
        <v>0</v>
      </c>
      <c r="F5645" s="422">
        <v>0.1</v>
      </c>
      <c r="G5645" s="422">
        <v>0.1</v>
      </c>
    </row>
    <row r="5646" spans="1:7" ht="45">
      <c r="A5646" s="536" t="s">
        <v>8121</v>
      </c>
      <c r="B5646" s="419">
        <v>101301</v>
      </c>
      <c r="C5646" s="420" t="s">
        <v>3422</v>
      </c>
      <c r="D5646" s="421" t="s">
        <v>4318</v>
      </c>
      <c r="E5646" s="422">
        <v>0</v>
      </c>
      <c r="F5646" s="422">
        <v>13.37</v>
      </c>
      <c r="G5646" s="422">
        <v>13.37</v>
      </c>
    </row>
    <row r="5647" spans="1:7" ht="45">
      <c r="A5647" s="536" t="s">
        <v>8121</v>
      </c>
      <c r="B5647" s="419">
        <v>95323</v>
      </c>
      <c r="C5647" s="420" t="s">
        <v>3498</v>
      </c>
      <c r="D5647" s="421" t="s">
        <v>799</v>
      </c>
      <c r="E5647" s="422">
        <v>0</v>
      </c>
      <c r="F5647" s="422">
        <v>0.37</v>
      </c>
      <c r="G5647" s="422">
        <v>0.37</v>
      </c>
    </row>
    <row r="5648" spans="1:7" ht="45">
      <c r="A5648" s="536" t="s">
        <v>8121</v>
      </c>
      <c r="B5648" s="419">
        <v>101302</v>
      </c>
      <c r="C5648" s="420" t="s">
        <v>3423</v>
      </c>
      <c r="D5648" s="421" t="s">
        <v>4318</v>
      </c>
      <c r="E5648" s="422">
        <v>0</v>
      </c>
      <c r="F5648" s="422">
        <v>49.31</v>
      </c>
      <c r="G5648" s="422">
        <v>49.31</v>
      </c>
    </row>
    <row r="5649" spans="1:7" ht="45">
      <c r="A5649" s="536" t="s">
        <v>8121</v>
      </c>
      <c r="B5649" s="419">
        <v>95324</v>
      </c>
      <c r="C5649" s="420" t="s">
        <v>3499</v>
      </c>
      <c r="D5649" s="421" t="s">
        <v>799</v>
      </c>
      <c r="E5649" s="422">
        <v>0</v>
      </c>
      <c r="F5649" s="422">
        <v>0.39</v>
      </c>
      <c r="G5649" s="422">
        <v>0.39</v>
      </c>
    </row>
    <row r="5650" spans="1:7" ht="45">
      <c r="A5650" s="536" t="s">
        <v>8121</v>
      </c>
      <c r="B5650" s="419">
        <v>101304</v>
      </c>
      <c r="C5650" s="420" t="s">
        <v>3425</v>
      </c>
      <c r="D5650" s="421" t="s">
        <v>4318</v>
      </c>
      <c r="E5650" s="422">
        <v>0</v>
      </c>
      <c r="F5650" s="422">
        <v>52.79</v>
      </c>
      <c r="G5650" s="422">
        <v>52.79</v>
      </c>
    </row>
    <row r="5651" spans="1:7" ht="45">
      <c r="A5651" s="536" t="s">
        <v>8121</v>
      </c>
      <c r="B5651" s="419">
        <v>95325</v>
      </c>
      <c r="C5651" s="420" t="s">
        <v>3500</v>
      </c>
      <c r="D5651" s="421" t="s">
        <v>799</v>
      </c>
      <c r="E5651" s="422">
        <v>0</v>
      </c>
      <c r="F5651" s="422">
        <v>0.53</v>
      </c>
      <c r="G5651" s="422">
        <v>0.53</v>
      </c>
    </row>
    <row r="5652" spans="1:7" ht="45">
      <c r="A5652" s="536" t="s">
        <v>8121</v>
      </c>
      <c r="B5652" s="419">
        <v>101305</v>
      </c>
      <c r="C5652" s="420" t="s">
        <v>3426</v>
      </c>
      <c r="D5652" s="421" t="s">
        <v>4318</v>
      </c>
      <c r="E5652" s="422">
        <v>0</v>
      </c>
      <c r="F5652" s="422">
        <v>70.47</v>
      </c>
      <c r="G5652" s="422">
        <v>70.47</v>
      </c>
    </row>
    <row r="5653" spans="1:7" ht="45">
      <c r="A5653" s="536" t="s">
        <v>8121</v>
      </c>
      <c r="B5653" s="419">
        <v>95328</v>
      </c>
      <c r="C5653" s="420" t="s">
        <v>3501</v>
      </c>
      <c r="D5653" s="421" t="s">
        <v>799</v>
      </c>
      <c r="E5653" s="422">
        <v>0</v>
      </c>
      <c r="F5653" s="422">
        <v>0.26</v>
      </c>
      <c r="G5653" s="422">
        <v>0.26</v>
      </c>
    </row>
    <row r="5654" spans="1:7" ht="45">
      <c r="A5654" s="536" t="s">
        <v>8121</v>
      </c>
      <c r="B5654" s="419">
        <v>101307</v>
      </c>
      <c r="C5654" s="420" t="s">
        <v>3427</v>
      </c>
      <c r="D5654" s="421" t="s">
        <v>4318</v>
      </c>
      <c r="E5654" s="422">
        <v>0</v>
      </c>
      <c r="F5654" s="422">
        <v>35.049999999999997</v>
      </c>
      <c r="G5654" s="422">
        <v>35.049999999999997</v>
      </c>
    </row>
    <row r="5655" spans="1:7" ht="45">
      <c r="A5655" s="536" t="s">
        <v>8121</v>
      </c>
      <c r="B5655" s="419">
        <v>101309</v>
      </c>
      <c r="C5655" s="420" t="s">
        <v>3429</v>
      </c>
      <c r="D5655" s="421" t="s">
        <v>4318</v>
      </c>
      <c r="E5655" s="422">
        <v>0</v>
      </c>
      <c r="F5655" s="422">
        <v>40.44</v>
      </c>
      <c r="G5655" s="422">
        <v>40.44</v>
      </c>
    </row>
    <row r="5656" spans="1:7" ht="45">
      <c r="A5656" s="536" t="s">
        <v>8121</v>
      </c>
      <c r="B5656" s="419">
        <v>95329</v>
      </c>
      <c r="C5656" s="420" t="s">
        <v>3502</v>
      </c>
      <c r="D5656" s="421" t="s">
        <v>799</v>
      </c>
      <c r="E5656" s="422">
        <v>0</v>
      </c>
      <c r="F5656" s="422">
        <v>0.37</v>
      </c>
      <c r="G5656" s="422">
        <v>0.37</v>
      </c>
    </row>
    <row r="5657" spans="1:7" ht="45">
      <c r="A5657" s="536" t="s">
        <v>8121</v>
      </c>
      <c r="B5657" s="419">
        <v>101310</v>
      </c>
      <c r="C5657" s="420" t="s">
        <v>3430</v>
      </c>
      <c r="D5657" s="421" t="s">
        <v>4318</v>
      </c>
      <c r="E5657" s="422">
        <v>0</v>
      </c>
      <c r="F5657" s="422">
        <v>49.71</v>
      </c>
      <c r="G5657" s="422">
        <v>49.71</v>
      </c>
    </row>
    <row r="5658" spans="1:7" ht="45">
      <c r="A5658" s="536" t="s">
        <v>8121</v>
      </c>
      <c r="B5658" s="419">
        <v>101311</v>
      </c>
      <c r="C5658" s="420" t="s">
        <v>3431</v>
      </c>
      <c r="D5658" s="421" t="s">
        <v>4318</v>
      </c>
      <c r="E5658" s="422">
        <v>0</v>
      </c>
      <c r="F5658" s="422">
        <v>41.25</v>
      </c>
      <c r="G5658" s="422">
        <v>41.25</v>
      </c>
    </row>
    <row r="5659" spans="1:7" ht="45">
      <c r="A5659" s="536" t="s">
        <v>8121</v>
      </c>
      <c r="B5659" s="419">
        <v>95330</v>
      </c>
      <c r="C5659" s="420" t="s">
        <v>3503</v>
      </c>
      <c r="D5659" s="421" t="s">
        <v>799</v>
      </c>
      <c r="E5659" s="422">
        <v>0</v>
      </c>
      <c r="F5659" s="422">
        <v>0.31</v>
      </c>
      <c r="G5659" s="422">
        <v>0.31</v>
      </c>
    </row>
    <row r="5660" spans="1:7" ht="45">
      <c r="A5660" s="536" t="s">
        <v>8121</v>
      </c>
      <c r="B5660" s="419">
        <v>101312</v>
      </c>
      <c r="C5660" s="420" t="s">
        <v>3432</v>
      </c>
      <c r="D5660" s="421" t="s">
        <v>4318</v>
      </c>
      <c r="E5660" s="422">
        <v>0</v>
      </c>
      <c r="F5660" s="422">
        <v>32.840000000000003</v>
      </c>
      <c r="G5660" s="422">
        <v>32.840000000000003</v>
      </c>
    </row>
    <row r="5661" spans="1:7" ht="45">
      <c r="A5661" s="536" t="s">
        <v>8121</v>
      </c>
      <c r="B5661" s="419">
        <v>95331</v>
      </c>
      <c r="C5661" s="420" t="s">
        <v>3504</v>
      </c>
      <c r="D5661" s="421" t="s">
        <v>799</v>
      </c>
      <c r="E5661" s="422">
        <v>0</v>
      </c>
      <c r="F5661" s="422">
        <v>0.24</v>
      </c>
      <c r="G5661" s="422">
        <v>0.24</v>
      </c>
    </row>
    <row r="5662" spans="1:7" ht="45">
      <c r="A5662" s="536" t="s">
        <v>8121</v>
      </c>
      <c r="B5662" s="419">
        <v>95400</v>
      </c>
      <c r="C5662" s="420" t="s">
        <v>3563</v>
      </c>
      <c r="D5662" s="421" t="s">
        <v>799</v>
      </c>
      <c r="E5662" s="422">
        <v>0</v>
      </c>
      <c r="F5662" s="422">
        <v>0.11</v>
      </c>
      <c r="G5662" s="422">
        <v>0.11</v>
      </c>
    </row>
    <row r="5663" spans="1:7" ht="45">
      <c r="A5663" s="536" t="s">
        <v>8121</v>
      </c>
      <c r="B5663" s="419">
        <v>95411</v>
      </c>
      <c r="C5663" s="420" t="s">
        <v>3571</v>
      </c>
      <c r="D5663" s="421" t="s">
        <v>4318</v>
      </c>
      <c r="E5663" s="422">
        <v>0</v>
      </c>
      <c r="F5663" s="422">
        <v>14.9</v>
      </c>
      <c r="G5663" s="422">
        <v>14.9</v>
      </c>
    </row>
    <row r="5664" spans="1:7" ht="45">
      <c r="A5664" s="536" t="s">
        <v>8121</v>
      </c>
      <c r="B5664" s="419">
        <v>95332</v>
      </c>
      <c r="C5664" s="420" t="s">
        <v>3505</v>
      </c>
      <c r="D5664" s="421" t="s">
        <v>799</v>
      </c>
      <c r="E5664" s="422">
        <v>0</v>
      </c>
      <c r="F5664" s="422">
        <v>1</v>
      </c>
      <c r="G5664" s="422">
        <v>1</v>
      </c>
    </row>
    <row r="5665" spans="1:7" ht="45">
      <c r="A5665" s="536" t="s">
        <v>8121</v>
      </c>
      <c r="B5665" s="419">
        <v>101313</v>
      </c>
      <c r="C5665" s="420" t="s">
        <v>3433</v>
      </c>
      <c r="D5665" s="421" t="s">
        <v>4318</v>
      </c>
      <c r="E5665" s="422">
        <v>0</v>
      </c>
      <c r="F5665" s="422">
        <v>133.44999999999999</v>
      </c>
      <c r="G5665" s="422">
        <v>133.44999999999999</v>
      </c>
    </row>
    <row r="5666" spans="1:7" ht="45">
      <c r="A5666" s="536" t="s">
        <v>8121</v>
      </c>
      <c r="B5666" s="419">
        <v>95334</v>
      </c>
      <c r="C5666" s="420" t="s">
        <v>3506</v>
      </c>
      <c r="D5666" s="421" t="s">
        <v>799</v>
      </c>
      <c r="E5666" s="422">
        <v>0</v>
      </c>
      <c r="F5666" s="422">
        <v>1.05</v>
      </c>
      <c r="G5666" s="422">
        <v>1.05</v>
      </c>
    </row>
    <row r="5667" spans="1:7" ht="45">
      <c r="A5667" s="536" t="s">
        <v>8121</v>
      </c>
      <c r="B5667" s="419">
        <v>101315</v>
      </c>
      <c r="C5667" s="420" t="s">
        <v>3434</v>
      </c>
      <c r="D5667" s="421" t="s">
        <v>4318</v>
      </c>
      <c r="E5667" s="422">
        <v>0</v>
      </c>
      <c r="F5667" s="422">
        <v>138.87</v>
      </c>
      <c r="G5667" s="422">
        <v>138.87</v>
      </c>
    </row>
    <row r="5668" spans="1:7" ht="45">
      <c r="A5668" s="536" t="s">
        <v>8121</v>
      </c>
      <c r="B5668" s="419">
        <v>95335</v>
      </c>
      <c r="C5668" s="420" t="s">
        <v>3507</v>
      </c>
      <c r="D5668" s="421" t="s">
        <v>799</v>
      </c>
      <c r="E5668" s="422">
        <v>0</v>
      </c>
      <c r="F5668" s="422">
        <v>0.48</v>
      </c>
      <c r="G5668" s="422">
        <v>0.48</v>
      </c>
    </row>
    <row r="5669" spans="1:7" ht="45">
      <c r="A5669" s="536" t="s">
        <v>8121</v>
      </c>
      <c r="B5669" s="419">
        <v>101316</v>
      </c>
      <c r="C5669" s="420" t="s">
        <v>3435</v>
      </c>
      <c r="D5669" s="421" t="s">
        <v>4318</v>
      </c>
      <c r="E5669" s="422">
        <v>0</v>
      </c>
      <c r="F5669" s="422">
        <v>64.28</v>
      </c>
      <c r="G5669" s="422">
        <v>64.28</v>
      </c>
    </row>
    <row r="5670" spans="1:7" ht="45">
      <c r="A5670" s="536" t="s">
        <v>8121</v>
      </c>
      <c r="B5670" s="419">
        <v>95401</v>
      </c>
      <c r="C5670" s="420" t="s">
        <v>3564</v>
      </c>
      <c r="D5670" s="421" t="s">
        <v>799</v>
      </c>
      <c r="E5670" s="422">
        <v>0</v>
      </c>
      <c r="F5670" s="422">
        <v>0.81</v>
      </c>
      <c r="G5670" s="422">
        <v>0.81</v>
      </c>
    </row>
    <row r="5671" spans="1:7" ht="45">
      <c r="A5671" s="536" t="s">
        <v>8121</v>
      </c>
      <c r="B5671" s="419">
        <v>95422</v>
      </c>
      <c r="C5671" s="420" t="s">
        <v>3581</v>
      </c>
      <c r="D5671" s="421" t="s">
        <v>4318</v>
      </c>
      <c r="E5671" s="422">
        <v>0</v>
      </c>
      <c r="F5671" s="422">
        <v>107.09</v>
      </c>
      <c r="G5671" s="422">
        <v>107.09</v>
      </c>
    </row>
    <row r="5672" spans="1:7" ht="45">
      <c r="A5672" s="536" t="s">
        <v>8121</v>
      </c>
      <c r="B5672" s="419">
        <v>95402</v>
      </c>
      <c r="C5672" s="420" t="s">
        <v>3565</v>
      </c>
      <c r="D5672" s="421" t="s">
        <v>799</v>
      </c>
      <c r="E5672" s="422">
        <v>0</v>
      </c>
      <c r="F5672" s="422">
        <v>1.87</v>
      </c>
      <c r="G5672" s="422">
        <v>1.87</v>
      </c>
    </row>
    <row r="5673" spans="1:7" ht="45">
      <c r="A5673" s="536" t="s">
        <v>8121</v>
      </c>
      <c r="B5673" s="419">
        <v>95415</v>
      </c>
      <c r="C5673" s="420" t="s">
        <v>3574</v>
      </c>
      <c r="D5673" s="421" t="s">
        <v>4318</v>
      </c>
      <c r="E5673" s="422">
        <v>0</v>
      </c>
      <c r="F5673" s="422">
        <v>247.5</v>
      </c>
      <c r="G5673" s="422">
        <v>247.5</v>
      </c>
    </row>
    <row r="5674" spans="1:7" ht="45">
      <c r="A5674" s="536" t="s">
        <v>8121</v>
      </c>
      <c r="B5674" s="419">
        <v>95403</v>
      </c>
      <c r="C5674" s="420" t="s">
        <v>3566</v>
      </c>
      <c r="D5674" s="421" t="s">
        <v>799</v>
      </c>
      <c r="E5674" s="422">
        <v>0</v>
      </c>
      <c r="F5674" s="422">
        <v>2.08</v>
      </c>
      <c r="G5674" s="422">
        <v>2.08</v>
      </c>
    </row>
    <row r="5675" spans="1:7" ht="45">
      <c r="A5675" s="536" t="s">
        <v>8121</v>
      </c>
      <c r="B5675" s="419">
        <v>95417</v>
      </c>
      <c r="C5675" s="420" t="s">
        <v>3576</v>
      </c>
      <c r="D5675" s="421" t="s">
        <v>4318</v>
      </c>
      <c r="E5675" s="422">
        <v>0</v>
      </c>
      <c r="F5675" s="422">
        <v>276.12</v>
      </c>
      <c r="G5675" s="422">
        <v>276.12</v>
      </c>
    </row>
    <row r="5676" spans="1:7" ht="45">
      <c r="A5676" s="536" t="s">
        <v>8121</v>
      </c>
      <c r="B5676" s="419">
        <v>95404</v>
      </c>
      <c r="C5676" s="420" t="s">
        <v>3567</v>
      </c>
      <c r="D5676" s="421" t="s">
        <v>799</v>
      </c>
      <c r="E5676" s="422">
        <v>0</v>
      </c>
      <c r="F5676" s="422">
        <v>2.2999999999999998</v>
      </c>
      <c r="G5676" s="422">
        <v>2.2999999999999998</v>
      </c>
    </row>
    <row r="5677" spans="1:7" ht="45">
      <c r="A5677" s="536" t="s">
        <v>8121</v>
      </c>
      <c r="B5677" s="419">
        <v>95418</v>
      </c>
      <c r="C5677" s="420" t="s">
        <v>3577</v>
      </c>
      <c r="D5677" s="421" t="s">
        <v>4318</v>
      </c>
      <c r="E5677" s="422">
        <v>0</v>
      </c>
      <c r="F5677" s="422">
        <v>305</v>
      </c>
      <c r="G5677" s="422">
        <v>305</v>
      </c>
    </row>
    <row r="5678" spans="1:7" ht="45">
      <c r="A5678" s="536" t="s">
        <v>8121</v>
      </c>
      <c r="B5678" s="419">
        <v>95337</v>
      </c>
      <c r="C5678" s="420" t="s">
        <v>3508</v>
      </c>
      <c r="D5678" s="421" t="s">
        <v>799</v>
      </c>
      <c r="E5678" s="422">
        <v>0</v>
      </c>
      <c r="F5678" s="422">
        <v>0.28999999999999998</v>
      </c>
      <c r="G5678" s="422">
        <v>0.28999999999999998</v>
      </c>
    </row>
    <row r="5679" spans="1:7" ht="45">
      <c r="A5679" s="536" t="s">
        <v>8121</v>
      </c>
      <c r="B5679" s="419">
        <v>101322</v>
      </c>
      <c r="C5679" s="420" t="s">
        <v>3437</v>
      </c>
      <c r="D5679" s="421" t="s">
        <v>4318</v>
      </c>
      <c r="E5679" s="422">
        <v>0</v>
      </c>
      <c r="F5679" s="422">
        <v>39.33</v>
      </c>
      <c r="G5679" s="422">
        <v>39.33</v>
      </c>
    </row>
    <row r="5680" spans="1:7" ht="45">
      <c r="A5680" s="536" t="s">
        <v>8121</v>
      </c>
      <c r="B5680" s="419">
        <v>95338</v>
      </c>
      <c r="C5680" s="420" t="s">
        <v>3509</v>
      </c>
      <c r="D5680" s="421" t="s">
        <v>799</v>
      </c>
      <c r="E5680" s="422">
        <v>0</v>
      </c>
      <c r="F5680" s="422">
        <v>0.56999999999999995</v>
      </c>
      <c r="G5680" s="422">
        <v>0.56999999999999995</v>
      </c>
    </row>
    <row r="5681" spans="1:7" ht="45">
      <c r="A5681" s="536" t="s">
        <v>8121</v>
      </c>
      <c r="B5681" s="419">
        <v>101323</v>
      </c>
      <c r="C5681" s="420" t="s">
        <v>3438</v>
      </c>
      <c r="D5681" s="421" t="s">
        <v>4318</v>
      </c>
      <c r="E5681" s="422">
        <v>0</v>
      </c>
      <c r="F5681" s="422">
        <v>75.81</v>
      </c>
      <c r="G5681" s="422">
        <v>75.81</v>
      </c>
    </row>
    <row r="5682" spans="1:7" ht="45">
      <c r="A5682" s="536" t="s">
        <v>8121</v>
      </c>
      <c r="B5682" s="419">
        <v>101325</v>
      </c>
      <c r="C5682" s="420" t="s">
        <v>3440</v>
      </c>
      <c r="D5682" s="421" t="s">
        <v>4318</v>
      </c>
      <c r="E5682" s="422">
        <v>0</v>
      </c>
      <c r="F5682" s="422">
        <v>56.24</v>
      </c>
      <c r="G5682" s="422">
        <v>56.24</v>
      </c>
    </row>
    <row r="5683" spans="1:7" ht="45">
      <c r="A5683" s="536" t="s">
        <v>8121</v>
      </c>
      <c r="B5683" s="419">
        <v>95390</v>
      </c>
      <c r="C5683" s="420" t="s">
        <v>3556</v>
      </c>
      <c r="D5683" s="421" t="s">
        <v>799</v>
      </c>
      <c r="E5683" s="422">
        <v>0</v>
      </c>
      <c r="F5683" s="422">
        <v>0.1</v>
      </c>
      <c r="G5683" s="422">
        <v>0.1</v>
      </c>
    </row>
    <row r="5684" spans="1:7" ht="45">
      <c r="A5684" s="536" t="s">
        <v>8121</v>
      </c>
      <c r="B5684" s="419">
        <v>101326</v>
      </c>
      <c r="C5684" s="420" t="s">
        <v>3441</v>
      </c>
      <c r="D5684" s="421" t="s">
        <v>4318</v>
      </c>
      <c r="E5684" s="422">
        <v>0</v>
      </c>
      <c r="F5684" s="422">
        <v>13.77</v>
      </c>
      <c r="G5684" s="422">
        <v>13.77</v>
      </c>
    </row>
    <row r="5685" spans="1:7" ht="45">
      <c r="A5685" s="536" t="s">
        <v>8121</v>
      </c>
      <c r="B5685" s="419">
        <v>95340</v>
      </c>
      <c r="C5685" s="420" t="s">
        <v>3511</v>
      </c>
      <c r="D5685" s="421" t="s">
        <v>799</v>
      </c>
      <c r="E5685" s="422">
        <v>0</v>
      </c>
      <c r="F5685" s="422">
        <v>0.36</v>
      </c>
      <c r="G5685" s="422">
        <v>0.36</v>
      </c>
    </row>
    <row r="5686" spans="1:7" ht="45">
      <c r="A5686" s="536" t="s">
        <v>8121</v>
      </c>
      <c r="B5686" s="419">
        <v>101330</v>
      </c>
      <c r="C5686" s="420" t="s">
        <v>3444</v>
      </c>
      <c r="D5686" s="421" t="s">
        <v>4318</v>
      </c>
      <c r="E5686" s="422">
        <v>0</v>
      </c>
      <c r="F5686" s="422">
        <v>48.42</v>
      </c>
      <c r="G5686" s="422">
        <v>48.42</v>
      </c>
    </row>
    <row r="5687" spans="1:7" ht="45">
      <c r="A5687" s="536" t="s">
        <v>8121</v>
      </c>
      <c r="B5687" s="419">
        <v>101331</v>
      </c>
      <c r="C5687" s="420" t="s">
        <v>3445</v>
      </c>
      <c r="D5687" s="421" t="s">
        <v>4318</v>
      </c>
      <c r="E5687" s="422">
        <v>0</v>
      </c>
      <c r="F5687" s="422">
        <v>60</v>
      </c>
      <c r="G5687" s="422">
        <v>60</v>
      </c>
    </row>
    <row r="5688" spans="1:7" ht="45">
      <c r="A5688" s="536" t="s">
        <v>8121</v>
      </c>
      <c r="B5688" s="419">
        <v>95341</v>
      </c>
      <c r="C5688" s="420" t="s">
        <v>3512</v>
      </c>
      <c r="D5688" s="421" t="s">
        <v>799</v>
      </c>
      <c r="E5688" s="422">
        <v>0</v>
      </c>
      <c r="F5688" s="422">
        <v>0.45</v>
      </c>
      <c r="G5688" s="422">
        <v>0.45</v>
      </c>
    </row>
    <row r="5689" spans="1:7" ht="45">
      <c r="A5689" s="536" t="s">
        <v>8121</v>
      </c>
      <c r="B5689" s="419">
        <v>95339</v>
      </c>
      <c r="C5689" s="420" t="s">
        <v>3510</v>
      </c>
      <c r="D5689" s="421" t="s">
        <v>799</v>
      </c>
      <c r="E5689" s="422">
        <v>0</v>
      </c>
      <c r="F5689" s="422">
        <v>0.48</v>
      </c>
      <c r="G5689" s="422">
        <v>0.48</v>
      </c>
    </row>
    <row r="5690" spans="1:7" ht="45">
      <c r="A5690" s="536" t="s">
        <v>8121</v>
      </c>
      <c r="B5690" s="419">
        <v>101329</v>
      </c>
      <c r="C5690" s="420" t="s">
        <v>3443</v>
      </c>
      <c r="D5690" s="421" t="s">
        <v>4318</v>
      </c>
      <c r="E5690" s="422">
        <v>0</v>
      </c>
      <c r="F5690" s="422">
        <v>63.56</v>
      </c>
      <c r="G5690" s="422">
        <v>63.56</v>
      </c>
    </row>
    <row r="5691" spans="1:7" ht="45">
      <c r="A5691" s="536" t="s">
        <v>8121</v>
      </c>
      <c r="B5691" s="419">
        <v>95342</v>
      </c>
      <c r="C5691" s="420" t="s">
        <v>3513</v>
      </c>
      <c r="D5691" s="421" t="s">
        <v>799</v>
      </c>
      <c r="E5691" s="422">
        <v>0</v>
      </c>
      <c r="F5691" s="422">
        <v>0.26</v>
      </c>
      <c r="G5691" s="422">
        <v>0.26</v>
      </c>
    </row>
    <row r="5692" spans="1:7" ht="45">
      <c r="A5692" s="536" t="s">
        <v>8121</v>
      </c>
      <c r="B5692" s="419">
        <v>101333</v>
      </c>
      <c r="C5692" s="420" t="s">
        <v>3447</v>
      </c>
      <c r="D5692" s="421" t="s">
        <v>4318</v>
      </c>
      <c r="E5692" s="422">
        <v>0</v>
      </c>
      <c r="F5692" s="422">
        <v>35.29</v>
      </c>
      <c r="G5692" s="422">
        <v>35.29</v>
      </c>
    </row>
    <row r="5693" spans="1:7" ht="45">
      <c r="A5693" s="536" t="s">
        <v>8121</v>
      </c>
      <c r="B5693" s="419">
        <v>100298</v>
      </c>
      <c r="C5693" s="420" t="s">
        <v>3402</v>
      </c>
      <c r="D5693" s="421" t="s">
        <v>799</v>
      </c>
      <c r="E5693" s="422">
        <v>0</v>
      </c>
      <c r="F5693" s="422">
        <v>0.83</v>
      </c>
      <c r="G5693" s="422">
        <v>0.83</v>
      </c>
    </row>
    <row r="5694" spans="1:7" ht="45">
      <c r="A5694" s="536" t="s">
        <v>8121</v>
      </c>
      <c r="B5694" s="419">
        <v>101334</v>
      </c>
      <c r="C5694" s="420" t="s">
        <v>3448</v>
      </c>
      <c r="D5694" s="421" t="s">
        <v>4318</v>
      </c>
      <c r="E5694" s="422">
        <v>0</v>
      </c>
      <c r="F5694" s="422">
        <v>109.82</v>
      </c>
      <c r="G5694" s="422">
        <v>109.82</v>
      </c>
    </row>
    <row r="5695" spans="1:7" ht="45">
      <c r="A5695" s="536" t="s">
        <v>8121</v>
      </c>
      <c r="B5695" s="419">
        <v>95405</v>
      </c>
      <c r="C5695" s="420" t="s">
        <v>3568</v>
      </c>
      <c r="D5695" s="421" t="s">
        <v>799</v>
      </c>
      <c r="E5695" s="422">
        <v>0</v>
      </c>
      <c r="F5695" s="422">
        <v>1.38</v>
      </c>
      <c r="G5695" s="422">
        <v>1.38</v>
      </c>
    </row>
    <row r="5696" spans="1:7" ht="45">
      <c r="A5696" s="536" t="s">
        <v>8121</v>
      </c>
      <c r="B5696" s="419">
        <v>95423</v>
      </c>
      <c r="C5696" s="420" t="s">
        <v>3582</v>
      </c>
      <c r="D5696" s="421" t="s">
        <v>4318</v>
      </c>
      <c r="E5696" s="422">
        <v>0</v>
      </c>
      <c r="F5696" s="422">
        <v>183.41</v>
      </c>
      <c r="G5696" s="422">
        <v>183.41</v>
      </c>
    </row>
    <row r="5697" spans="1:7" ht="45">
      <c r="A5697" s="536" t="s">
        <v>8121</v>
      </c>
      <c r="B5697" s="419">
        <v>95343</v>
      </c>
      <c r="C5697" s="420" t="s">
        <v>3514</v>
      </c>
      <c r="D5697" s="421" t="s">
        <v>799</v>
      </c>
      <c r="E5697" s="422">
        <v>0</v>
      </c>
      <c r="F5697" s="422">
        <v>0.42</v>
      </c>
      <c r="G5697" s="422">
        <v>0.42</v>
      </c>
    </row>
    <row r="5698" spans="1:7" ht="45">
      <c r="A5698" s="536" t="s">
        <v>8121</v>
      </c>
      <c r="B5698" s="419">
        <v>100295</v>
      </c>
      <c r="C5698" s="420" t="s">
        <v>3401</v>
      </c>
      <c r="D5698" s="421" t="s">
        <v>799</v>
      </c>
      <c r="E5698" s="422">
        <v>0</v>
      </c>
      <c r="F5698" s="422">
        <v>0.7</v>
      </c>
      <c r="G5698" s="422">
        <v>0.7</v>
      </c>
    </row>
    <row r="5699" spans="1:7" ht="45">
      <c r="A5699" s="536" t="s">
        <v>8121</v>
      </c>
      <c r="B5699" s="419">
        <v>101303</v>
      </c>
      <c r="C5699" s="420" t="s">
        <v>3424</v>
      </c>
      <c r="D5699" s="421" t="s">
        <v>4318</v>
      </c>
      <c r="E5699" s="422">
        <v>0</v>
      </c>
      <c r="F5699" s="422">
        <v>93.48</v>
      </c>
      <c r="G5699" s="422">
        <v>93.48</v>
      </c>
    </row>
    <row r="5700" spans="1:7" ht="45">
      <c r="A5700" s="536" t="s">
        <v>8121</v>
      </c>
      <c r="B5700" s="419">
        <v>95344</v>
      </c>
      <c r="C5700" s="420" t="s">
        <v>3515</v>
      </c>
      <c r="D5700" s="421" t="s">
        <v>799</v>
      </c>
      <c r="E5700" s="422">
        <v>0</v>
      </c>
      <c r="F5700" s="422">
        <v>0.27</v>
      </c>
      <c r="G5700" s="422">
        <v>0.27</v>
      </c>
    </row>
    <row r="5701" spans="1:7" ht="45">
      <c r="A5701" s="536" t="s">
        <v>8121</v>
      </c>
      <c r="B5701" s="419">
        <v>101308</v>
      </c>
      <c r="C5701" s="420" t="s">
        <v>3428</v>
      </c>
      <c r="D5701" s="421" t="s">
        <v>4318</v>
      </c>
      <c r="E5701" s="422">
        <v>0</v>
      </c>
      <c r="F5701" s="422">
        <v>36.4</v>
      </c>
      <c r="G5701" s="422">
        <v>36.4</v>
      </c>
    </row>
    <row r="5702" spans="1:7" ht="45">
      <c r="A5702" s="536" t="s">
        <v>8121</v>
      </c>
      <c r="B5702" s="419">
        <v>101320</v>
      </c>
      <c r="C5702" s="420" t="s">
        <v>3436</v>
      </c>
      <c r="D5702" s="421" t="s">
        <v>4318</v>
      </c>
      <c r="E5702" s="422">
        <v>0</v>
      </c>
      <c r="F5702" s="422">
        <v>31.66</v>
      </c>
      <c r="G5702" s="422">
        <v>31.66</v>
      </c>
    </row>
    <row r="5703" spans="1:7" ht="45">
      <c r="A5703" s="536" t="s">
        <v>8121</v>
      </c>
      <c r="B5703" s="419">
        <v>95345</v>
      </c>
      <c r="C5703" s="420" t="s">
        <v>3516</v>
      </c>
      <c r="D5703" s="421" t="s">
        <v>799</v>
      </c>
      <c r="E5703" s="422">
        <v>0</v>
      </c>
      <c r="F5703" s="422">
        <v>0.88</v>
      </c>
      <c r="G5703" s="422">
        <v>0.88</v>
      </c>
    </row>
    <row r="5704" spans="1:7" ht="45">
      <c r="A5704" s="536" t="s">
        <v>8121</v>
      </c>
      <c r="B5704" s="419">
        <v>95346</v>
      </c>
      <c r="C5704" s="420" t="s">
        <v>3517</v>
      </c>
      <c r="D5704" s="421" t="s">
        <v>799</v>
      </c>
      <c r="E5704" s="422">
        <v>0</v>
      </c>
      <c r="F5704" s="422">
        <v>0.14000000000000001</v>
      </c>
      <c r="G5704" s="422">
        <v>0.14000000000000001</v>
      </c>
    </row>
    <row r="5705" spans="1:7" ht="45">
      <c r="A5705" s="536" t="s">
        <v>8121</v>
      </c>
      <c r="B5705" s="419">
        <v>101324</v>
      </c>
      <c r="C5705" s="420" t="s">
        <v>3439</v>
      </c>
      <c r="D5705" s="421" t="s">
        <v>4318</v>
      </c>
      <c r="E5705" s="422">
        <v>0</v>
      </c>
      <c r="F5705" s="422">
        <v>19.420000000000002</v>
      </c>
      <c r="G5705" s="422">
        <v>19.420000000000002</v>
      </c>
    </row>
    <row r="5706" spans="1:7" ht="45">
      <c r="A5706" s="536" t="s">
        <v>8121</v>
      </c>
      <c r="B5706" s="419">
        <v>101328</v>
      </c>
      <c r="C5706" s="420" t="s">
        <v>3442</v>
      </c>
      <c r="D5706" s="421" t="s">
        <v>4318</v>
      </c>
      <c r="E5706" s="422">
        <v>0</v>
      </c>
      <c r="F5706" s="422">
        <v>23.24</v>
      </c>
      <c r="G5706" s="422">
        <v>23.24</v>
      </c>
    </row>
    <row r="5707" spans="1:7" ht="45">
      <c r="A5707" s="536" t="s">
        <v>8121</v>
      </c>
      <c r="B5707" s="419">
        <v>95347</v>
      </c>
      <c r="C5707" s="420" t="s">
        <v>3518</v>
      </c>
      <c r="D5707" s="421" t="s">
        <v>799</v>
      </c>
      <c r="E5707" s="422">
        <v>0</v>
      </c>
      <c r="F5707" s="422">
        <v>0.14000000000000001</v>
      </c>
      <c r="G5707" s="422">
        <v>0.14000000000000001</v>
      </c>
    </row>
    <row r="5708" spans="1:7" ht="45">
      <c r="A5708" s="536" t="s">
        <v>8121</v>
      </c>
      <c r="B5708" s="419">
        <v>95348</v>
      </c>
      <c r="C5708" s="420" t="s">
        <v>3519</v>
      </c>
      <c r="D5708" s="421" t="s">
        <v>799</v>
      </c>
      <c r="E5708" s="422">
        <v>0</v>
      </c>
      <c r="F5708" s="422">
        <v>0.17</v>
      </c>
      <c r="G5708" s="422">
        <v>0.17</v>
      </c>
    </row>
    <row r="5709" spans="1:7" ht="45">
      <c r="A5709" s="536" t="s">
        <v>8121</v>
      </c>
      <c r="B5709" s="419">
        <v>101332</v>
      </c>
      <c r="C5709" s="420" t="s">
        <v>3446</v>
      </c>
      <c r="D5709" s="421" t="s">
        <v>4318</v>
      </c>
      <c r="E5709" s="422">
        <v>0</v>
      </c>
      <c r="F5709" s="422">
        <v>16.600000000000001</v>
      </c>
      <c r="G5709" s="422">
        <v>16.600000000000001</v>
      </c>
    </row>
    <row r="5710" spans="1:7" ht="45">
      <c r="A5710" s="536" t="s">
        <v>8121</v>
      </c>
      <c r="B5710" s="419">
        <v>95349</v>
      </c>
      <c r="C5710" s="420" t="s">
        <v>3520</v>
      </c>
      <c r="D5710" s="421" t="s">
        <v>799</v>
      </c>
      <c r="E5710" s="422">
        <v>0</v>
      </c>
      <c r="F5710" s="422">
        <v>0.12</v>
      </c>
      <c r="G5710" s="422">
        <v>0.12</v>
      </c>
    </row>
    <row r="5711" spans="1:7" ht="45">
      <c r="A5711" s="536" t="s">
        <v>8121</v>
      </c>
      <c r="B5711" s="419">
        <v>101336</v>
      </c>
      <c r="C5711" s="420" t="s">
        <v>3449</v>
      </c>
      <c r="D5711" s="421" t="s">
        <v>4318</v>
      </c>
      <c r="E5711" s="422">
        <v>0</v>
      </c>
      <c r="F5711" s="422">
        <v>67.47</v>
      </c>
      <c r="G5711" s="422">
        <v>67.47</v>
      </c>
    </row>
    <row r="5712" spans="1:7" ht="45">
      <c r="A5712" s="536" t="s">
        <v>8121</v>
      </c>
      <c r="B5712" s="419">
        <v>95351</v>
      </c>
      <c r="C5712" s="420" t="s">
        <v>3521</v>
      </c>
      <c r="D5712" s="421" t="s">
        <v>799</v>
      </c>
      <c r="E5712" s="422">
        <v>0</v>
      </c>
      <c r="F5712" s="422">
        <v>0.51</v>
      </c>
      <c r="G5712" s="422">
        <v>0.51</v>
      </c>
    </row>
    <row r="5713" spans="1:7" ht="45">
      <c r="A5713" s="536" t="s">
        <v>8121</v>
      </c>
      <c r="B5713" s="419">
        <v>95352</v>
      </c>
      <c r="C5713" s="420" t="s">
        <v>3522</v>
      </c>
      <c r="D5713" s="421" t="s">
        <v>799</v>
      </c>
      <c r="E5713" s="422">
        <v>0</v>
      </c>
      <c r="F5713" s="422">
        <v>0.17</v>
      </c>
      <c r="G5713" s="422">
        <v>0.17</v>
      </c>
    </row>
    <row r="5714" spans="1:7" ht="45">
      <c r="A5714" s="536" t="s">
        <v>8121</v>
      </c>
      <c r="B5714" s="419">
        <v>101337</v>
      </c>
      <c r="C5714" s="420" t="s">
        <v>3450</v>
      </c>
      <c r="D5714" s="421" t="s">
        <v>4318</v>
      </c>
      <c r="E5714" s="422">
        <v>0</v>
      </c>
      <c r="F5714" s="422">
        <v>22.77</v>
      </c>
      <c r="G5714" s="422">
        <v>22.77</v>
      </c>
    </row>
    <row r="5715" spans="1:7" ht="45">
      <c r="A5715" s="536" t="s">
        <v>8121</v>
      </c>
      <c r="B5715" s="419">
        <v>101338</v>
      </c>
      <c r="C5715" s="420" t="s">
        <v>3451</v>
      </c>
      <c r="D5715" s="421" t="s">
        <v>4318</v>
      </c>
      <c r="E5715" s="422">
        <v>0</v>
      </c>
      <c r="F5715" s="422">
        <v>29.9</v>
      </c>
      <c r="G5715" s="422">
        <v>29.9</v>
      </c>
    </row>
    <row r="5716" spans="1:7" ht="45">
      <c r="A5716" s="536" t="s">
        <v>8121</v>
      </c>
      <c r="B5716" s="419">
        <v>95354</v>
      </c>
      <c r="C5716" s="420" t="s">
        <v>3523</v>
      </c>
      <c r="D5716" s="421" t="s">
        <v>799</v>
      </c>
      <c r="E5716" s="422">
        <v>0</v>
      </c>
      <c r="F5716" s="422">
        <v>0.21</v>
      </c>
      <c r="G5716" s="422">
        <v>0.21</v>
      </c>
    </row>
    <row r="5717" spans="1:7" ht="45">
      <c r="A5717" s="536" t="s">
        <v>8121</v>
      </c>
      <c r="B5717" s="419">
        <v>101339</v>
      </c>
      <c r="C5717" s="420" t="s">
        <v>3452</v>
      </c>
      <c r="D5717" s="421" t="s">
        <v>4318</v>
      </c>
      <c r="E5717" s="422">
        <v>0</v>
      </c>
      <c r="F5717" s="422">
        <v>28.97</v>
      </c>
      <c r="G5717" s="422">
        <v>28.97</v>
      </c>
    </row>
    <row r="5718" spans="1:7" ht="45">
      <c r="A5718" s="536" t="s">
        <v>8121</v>
      </c>
      <c r="B5718" s="419">
        <v>101340</v>
      </c>
      <c r="C5718" s="420" t="s">
        <v>3453</v>
      </c>
      <c r="D5718" s="421" t="s">
        <v>4318</v>
      </c>
      <c r="E5718" s="422">
        <v>0</v>
      </c>
      <c r="F5718" s="422">
        <v>27.21</v>
      </c>
      <c r="G5718" s="422">
        <v>27.21</v>
      </c>
    </row>
    <row r="5719" spans="1:7" ht="45">
      <c r="A5719" s="536" t="s">
        <v>8121</v>
      </c>
      <c r="B5719" s="419">
        <v>95389</v>
      </c>
      <c r="C5719" s="420" t="s">
        <v>3555</v>
      </c>
      <c r="D5719" s="421" t="s">
        <v>799</v>
      </c>
      <c r="E5719" s="422">
        <v>0</v>
      </c>
      <c r="F5719" s="422">
        <v>0.2</v>
      </c>
      <c r="G5719" s="422">
        <v>0.2</v>
      </c>
    </row>
    <row r="5720" spans="1:7" ht="45">
      <c r="A5720" s="536" t="s">
        <v>8121</v>
      </c>
      <c r="B5720" s="419">
        <v>101341</v>
      </c>
      <c r="C5720" s="420" t="s">
        <v>3454</v>
      </c>
      <c r="D5720" s="421" t="s">
        <v>4318</v>
      </c>
      <c r="E5720" s="422">
        <v>0</v>
      </c>
      <c r="F5720" s="422">
        <v>20.96</v>
      </c>
      <c r="G5720" s="422">
        <v>20.96</v>
      </c>
    </row>
    <row r="5721" spans="1:7" ht="45">
      <c r="A5721" s="536" t="s">
        <v>8121</v>
      </c>
      <c r="B5721" s="419">
        <v>95355</v>
      </c>
      <c r="C5721" s="420" t="s">
        <v>3524</v>
      </c>
      <c r="D5721" s="421" t="s">
        <v>799</v>
      </c>
      <c r="E5721" s="422">
        <v>0</v>
      </c>
      <c r="F5721" s="422">
        <v>0.15</v>
      </c>
      <c r="G5721" s="422">
        <v>0.15</v>
      </c>
    </row>
    <row r="5722" spans="1:7" ht="45">
      <c r="A5722" s="536" t="s">
        <v>8121</v>
      </c>
      <c r="B5722" s="419">
        <v>95356</v>
      </c>
      <c r="C5722" s="420" t="s">
        <v>3525</v>
      </c>
      <c r="D5722" s="421" t="s">
        <v>799</v>
      </c>
      <c r="E5722" s="422">
        <v>0</v>
      </c>
      <c r="F5722" s="422">
        <v>0.21</v>
      </c>
      <c r="G5722" s="422">
        <v>0.21</v>
      </c>
    </row>
    <row r="5723" spans="1:7" ht="45">
      <c r="A5723" s="536" t="s">
        <v>8121</v>
      </c>
      <c r="B5723" s="419">
        <v>101342</v>
      </c>
      <c r="C5723" s="420" t="s">
        <v>3455</v>
      </c>
      <c r="D5723" s="421" t="s">
        <v>4318</v>
      </c>
      <c r="E5723" s="422">
        <v>0</v>
      </c>
      <c r="F5723" s="422">
        <v>28.97</v>
      </c>
      <c r="G5723" s="422">
        <v>28.97</v>
      </c>
    </row>
    <row r="5724" spans="1:7" ht="45">
      <c r="A5724" s="536" t="s">
        <v>8121</v>
      </c>
      <c r="B5724" s="419">
        <v>95357</v>
      </c>
      <c r="C5724" s="420" t="s">
        <v>3526</v>
      </c>
      <c r="D5724" s="421" t="s">
        <v>799</v>
      </c>
      <c r="E5724" s="422">
        <v>0</v>
      </c>
      <c r="F5724" s="422">
        <v>0.32</v>
      </c>
      <c r="G5724" s="422">
        <v>0.32</v>
      </c>
    </row>
    <row r="5725" spans="1:7" ht="45">
      <c r="A5725" s="536" t="s">
        <v>8121</v>
      </c>
      <c r="B5725" s="419">
        <v>101343</v>
      </c>
      <c r="C5725" s="420" t="s">
        <v>3456</v>
      </c>
      <c r="D5725" s="421" t="s">
        <v>4318</v>
      </c>
      <c r="E5725" s="422">
        <v>0</v>
      </c>
      <c r="F5725" s="422">
        <v>42.41</v>
      </c>
      <c r="G5725" s="422">
        <v>42.41</v>
      </c>
    </row>
    <row r="5726" spans="1:7" ht="45">
      <c r="A5726" s="536" t="s">
        <v>8121</v>
      </c>
      <c r="B5726" s="419">
        <v>95358</v>
      </c>
      <c r="C5726" s="420" t="s">
        <v>3527</v>
      </c>
      <c r="D5726" s="421" t="s">
        <v>799</v>
      </c>
      <c r="E5726" s="422">
        <v>0</v>
      </c>
      <c r="F5726" s="422">
        <v>0.42</v>
      </c>
      <c r="G5726" s="422">
        <v>0.42</v>
      </c>
    </row>
    <row r="5727" spans="1:7" ht="45">
      <c r="A5727" s="536" t="s">
        <v>8121</v>
      </c>
      <c r="B5727" s="419">
        <v>101344</v>
      </c>
      <c r="C5727" s="420" t="s">
        <v>3457</v>
      </c>
      <c r="D5727" s="421" t="s">
        <v>4318</v>
      </c>
      <c r="E5727" s="422">
        <v>0</v>
      </c>
      <c r="F5727" s="422">
        <v>55.99</v>
      </c>
      <c r="G5727" s="422">
        <v>55.99</v>
      </c>
    </row>
    <row r="5728" spans="1:7" ht="45">
      <c r="A5728" s="536" t="s">
        <v>8121</v>
      </c>
      <c r="B5728" s="419">
        <v>95359</v>
      </c>
      <c r="C5728" s="420" t="s">
        <v>3528</v>
      </c>
      <c r="D5728" s="421" t="s">
        <v>799</v>
      </c>
      <c r="E5728" s="422">
        <v>0</v>
      </c>
      <c r="F5728" s="422">
        <v>0.57999999999999996</v>
      </c>
      <c r="G5728" s="422">
        <v>0.57999999999999996</v>
      </c>
    </row>
    <row r="5729" spans="1:7" ht="45">
      <c r="A5729" s="536" t="s">
        <v>8121</v>
      </c>
      <c r="B5729" s="419">
        <v>101345</v>
      </c>
      <c r="C5729" s="420" t="s">
        <v>3458</v>
      </c>
      <c r="D5729" s="421" t="s">
        <v>4318</v>
      </c>
      <c r="E5729" s="422">
        <v>0</v>
      </c>
      <c r="F5729" s="422">
        <v>77.760000000000005</v>
      </c>
      <c r="G5729" s="422">
        <v>77.760000000000005</v>
      </c>
    </row>
    <row r="5730" spans="1:7" ht="45">
      <c r="A5730" s="536" t="s">
        <v>8121</v>
      </c>
      <c r="B5730" s="419">
        <v>101346</v>
      </c>
      <c r="C5730" s="420" t="s">
        <v>3459</v>
      </c>
      <c r="D5730" s="421" t="s">
        <v>4318</v>
      </c>
      <c r="E5730" s="422">
        <v>0</v>
      </c>
      <c r="F5730" s="422">
        <v>36.64</v>
      </c>
      <c r="G5730" s="422">
        <v>36.64</v>
      </c>
    </row>
    <row r="5731" spans="1:7" ht="45">
      <c r="A5731" s="536" t="s">
        <v>8121</v>
      </c>
      <c r="B5731" s="419">
        <v>101347</v>
      </c>
      <c r="C5731" s="420" t="s">
        <v>3460</v>
      </c>
      <c r="D5731" s="421" t="s">
        <v>4318</v>
      </c>
      <c r="E5731" s="422">
        <v>0</v>
      </c>
      <c r="F5731" s="422">
        <v>40.57</v>
      </c>
      <c r="G5731" s="422">
        <v>40.57</v>
      </c>
    </row>
    <row r="5732" spans="1:7" ht="45">
      <c r="A5732" s="536" t="s">
        <v>8121</v>
      </c>
      <c r="B5732" s="419">
        <v>95361</v>
      </c>
      <c r="C5732" s="420" t="s">
        <v>3530</v>
      </c>
      <c r="D5732" s="421" t="s">
        <v>799</v>
      </c>
      <c r="E5732" s="422">
        <v>0</v>
      </c>
      <c r="F5732" s="422">
        <v>0.19</v>
      </c>
      <c r="G5732" s="422">
        <v>0.19</v>
      </c>
    </row>
    <row r="5733" spans="1:7" ht="45">
      <c r="A5733" s="536" t="s">
        <v>8121</v>
      </c>
      <c r="B5733" s="419">
        <v>101348</v>
      </c>
      <c r="C5733" s="420" t="s">
        <v>3461</v>
      </c>
      <c r="D5733" s="421" t="s">
        <v>4318</v>
      </c>
      <c r="E5733" s="422">
        <v>0</v>
      </c>
      <c r="F5733" s="422">
        <v>25.95</v>
      </c>
      <c r="G5733" s="422">
        <v>25.95</v>
      </c>
    </row>
    <row r="5734" spans="1:7" ht="45">
      <c r="A5734" s="536" t="s">
        <v>8121</v>
      </c>
      <c r="B5734" s="419">
        <v>101349</v>
      </c>
      <c r="C5734" s="420" t="s">
        <v>3462</v>
      </c>
      <c r="D5734" s="421" t="s">
        <v>4318</v>
      </c>
      <c r="E5734" s="422">
        <v>0</v>
      </c>
      <c r="F5734" s="422">
        <v>37.32</v>
      </c>
      <c r="G5734" s="422">
        <v>37.32</v>
      </c>
    </row>
    <row r="5735" spans="1:7" ht="45">
      <c r="A5735" s="536" t="s">
        <v>8121</v>
      </c>
      <c r="B5735" s="419">
        <v>95362</v>
      </c>
      <c r="C5735" s="420" t="s">
        <v>3531</v>
      </c>
      <c r="D5735" s="421" t="s">
        <v>799</v>
      </c>
      <c r="E5735" s="422">
        <v>0</v>
      </c>
      <c r="F5735" s="422">
        <v>0.28000000000000003</v>
      </c>
      <c r="G5735" s="422">
        <v>0.28000000000000003</v>
      </c>
    </row>
    <row r="5736" spans="1:7" ht="45">
      <c r="A5736" s="536" t="s">
        <v>8121</v>
      </c>
      <c r="B5736" s="419">
        <v>95363</v>
      </c>
      <c r="C5736" s="420" t="s">
        <v>3532</v>
      </c>
      <c r="D5736" s="421" t="s">
        <v>799</v>
      </c>
      <c r="E5736" s="422">
        <v>0</v>
      </c>
      <c r="F5736" s="422">
        <v>0.28000000000000003</v>
      </c>
      <c r="G5736" s="422">
        <v>0.28000000000000003</v>
      </c>
    </row>
    <row r="5737" spans="1:7" ht="45">
      <c r="A5737" s="536" t="s">
        <v>8121</v>
      </c>
      <c r="B5737" s="419">
        <v>101350</v>
      </c>
      <c r="C5737" s="420" t="s">
        <v>3463</v>
      </c>
      <c r="D5737" s="421" t="s">
        <v>4318</v>
      </c>
      <c r="E5737" s="422">
        <v>0</v>
      </c>
      <c r="F5737" s="422">
        <v>37.32</v>
      </c>
      <c r="G5737" s="422">
        <v>37.32</v>
      </c>
    </row>
    <row r="5738" spans="1:7" ht="45">
      <c r="A5738" s="536" t="s">
        <v>8121</v>
      </c>
      <c r="B5738" s="419">
        <v>95360</v>
      </c>
      <c r="C5738" s="420" t="s">
        <v>3529</v>
      </c>
      <c r="D5738" s="421" t="s">
        <v>799</v>
      </c>
      <c r="E5738" s="422">
        <v>0</v>
      </c>
      <c r="F5738" s="422">
        <v>0.3</v>
      </c>
      <c r="G5738" s="422">
        <v>0.3</v>
      </c>
    </row>
    <row r="5739" spans="1:7" ht="45">
      <c r="A5739" s="536" t="s">
        <v>8121</v>
      </c>
      <c r="B5739" s="419">
        <v>101351</v>
      </c>
      <c r="C5739" s="420" t="s">
        <v>3464</v>
      </c>
      <c r="D5739" s="421" t="s">
        <v>4318</v>
      </c>
      <c r="E5739" s="422">
        <v>0</v>
      </c>
      <c r="F5739" s="422">
        <v>28.97</v>
      </c>
      <c r="G5739" s="422">
        <v>28.97</v>
      </c>
    </row>
    <row r="5740" spans="1:7" ht="45">
      <c r="A5740" s="536" t="s">
        <v>8121</v>
      </c>
      <c r="B5740" s="419">
        <v>95365</v>
      </c>
      <c r="C5740" s="420" t="s">
        <v>3534</v>
      </c>
      <c r="D5740" s="421" t="s">
        <v>799</v>
      </c>
      <c r="E5740" s="422">
        <v>0</v>
      </c>
      <c r="F5740" s="422">
        <v>0.21</v>
      </c>
      <c r="G5740" s="422">
        <v>0.21</v>
      </c>
    </row>
    <row r="5741" spans="1:7" ht="45">
      <c r="A5741" s="536" t="s">
        <v>8121</v>
      </c>
      <c r="B5741" s="419">
        <v>101352</v>
      </c>
      <c r="C5741" s="420" t="s">
        <v>3465</v>
      </c>
      <c r="D5741" s="421" t="s">
        <v>4318</v>
      </c>
      <c r="E5741" s="422">
        <v>0</v>
      </c>
      <c r="F5741" s="422">
        <v>28.97</v>
      </c>
      <c r="G5741" s="422">
        <v>28.97</v>
      </c>
    </row>
    <row r="5742" spans="1:7" ht="45">
      <c r="A5742" s="536" t="s">
        <v>8121</v>
      </c>
      <c r="B5742" s="419">
        <v>95364</v>
      </c>
      <c r="C5742" s="420" t="s">
        <v>3533</v>
      </c>
      <c r="D5742" s="421" t="s">
        <v>799</v>
      </c>
      <c r="E5742" s="422">
        <v>0</v>
      </c>
      <c r="F5742" s="422">
        <v>0.21</v>
      </c>
      <c r="G5742" s="422">
        <v>0.21</v>
      </c>
    </row>
    <row r="5743" spans="1:7" ht="45">
      <c r="A5743" s="536" t="s">
        <v>8121</v>
      </c>
      <c r="B5743" s="419">
        <v>95366</v>
      </c>
      <c r="C5743" s="420" t="s">
        <v>3535</v>
      </c>
      <c r="D5743" s="421" t="s">
        <v>799</v>
      </c>
      <c r="E5743" s="422">
        <v>0</v>
      </c>
      <c r="F5743" s="422">
        <v>0.18</v>
      </c>
      <c r="G5743" s="422">
        <v>0.18</v>
      </c>
    </row>
    <row r="5744" spans="1:7" ht="45">
      <c r="A5744" s="536" t="s">
        <v>8121</v>
      </c>
      <c r="B5744" s="419">
        <v>101353</v>
      </c>
      <c r="C5744" s="420" t="s">
        <v>3466</v>
      </c>
      <c r="D5744" s="421" t="s">
        <v>4318</v>
      </c>
      <c r="E5744" s="422">
        <v>0</v>
      </c>
      <c r="F5744" s="422">
        <v>24.08</v>
      </c>
      <c r="G5744" s="422">
        <v>24.08</v>
      </c>
    </row>
    <row r="5745" spans="1:7" ht="45">
      <c r="A5745" s="536" t="s">
        <v>8121</v>
      </c>
      <c r="B5745" s="419">
        <v>95367</v>
      </c>
      <c r="C5745" s="420" t="s">
        <v>3538</v>
      </c>
      <c r="D5745" s="421" t="s">
        <v>799</v>
      </c>
      <c r="E5745" s="422">
        <v>0</v>
      </c>
      <c r="F5745" s="422">
        <v>0.28000000000000003</v>
      </c>
      <c r="G5745" s="422">
        <v>0.28000000000000003</v>
      </c>
    </row>
    <row r="5746" spans="1:7" ht="45">
      <c r="A5746" s="536" t="s">
        <v>8121</v>
      </c>
      <c r="B5746" s="419">
        <v>101355</v>
      </c>
      <c r="C5746" s="420" t="s">
        <v>3467</v>
      </c>
      <c r="D5746" s="421" t="s">
        <v>4318</v>
      </c>
      <c r="E5746" s="422">
        <v>0</v>
      </c>
      <c r="F5746" s="422">
        <v>37.32</v>
      </c>
      <c r="G5746" s="422">
        <v>37.32</v>
      </c>
    </row>
    <row r="5747" spans="1:7" ht="45">
      <c r="A5747" s="536" t="s">
        <v>8121</v>
      </c>
      <c r="B5747" s="419">
        <v>95368</v>
      </c>
      <c r="C5747" s="420" t="s">
        <v>3536</v>
      </c>
      <c r="D5747" s="421" t="s">
        <v>799</v>
      </c>
      <c r="E5747" s="422">
        <v>0</v>
      </c>
      <c r="F5747" s="422">
        <v>0.27</v>
      </c>
      <c r="G5747" s="422">
        <v>0.27</v>
      </c>
    </row>
    <row r="5748" spans="1:7" ht="45">
      <c r="A5748" s="536" t="s">
        <v>8121</v>
      </c>
      <c r="B5748" s="419">
        <v>95369</v>
      </c>
      <c r="C5748" s="420" t="s">
        <v>3537</v>
      </c>
      <c r="D5748" s="421" t="s">
        <v>799</v>
      </c>
      <c r="E5748" s="422">
        <v>0</v>
      </c>
      <c r="F5748" s="422">
        <v>0.22</v>
      </c>
      <c r="G5748" s="422">
        <v>0.22</v>
      </c>
    </row>
    <row r="5749" spans="1:7" ht="45">
      <c r="A5749" s="536" t="s">
        <v>8121</v>
      </c>
      <c r="B5749" s="419">
        <v>95370</v>
      </c>
      <c r="C5749" s="420" t="s">
        <v>3539</v>
      </c>
      <c r="D5749" s="421" t="s">
        <v>799</v>
      </c>
      <c r="E5749" s="422">
        <v>0</v>
      </c>
      <c r="F5749" s="422">
        <v>0.39</v>
      </c>
      <c r="G5749" s="422">
        <v>0.39</v>
      </c>
    </row>
    <row r="5750" spans="1:7" ht="45">
      <c r="A5750" s="536" t="s">
        <v>8121</v>
      </c>
      <c r="B5750" s="419">
        <v>101356</v>
      </c>
      <c r="C5750" s="420" t="s">
        <v>3468</v>
      </c>
      <c r="D5750" s="421" t="s">
        <v>4318</v>
      </c>
      <c r="E5750" s="422">
        <v>0</v>
      </c>
      <c r="F5750" s="422">
        <v>52.79</v>
      </c>
      <c r="G5750" s="422">
        <v>52.79</v>
      </c>
    </row>
    <row r="5751" spans="1:7" ht="45">
      <c r="A5751" s="536" t="s">
        <v>8121</v>
      </c>
      <c r="B5751" s="419">
        <v>95371</v>
      </c>
      <c r="C5751" s="420" t="s">
        <v>3540</v>
      </c>
      <c r="D5751" s="421" t="s">
        <v>799</v>
      </c>
      <c r="E5751" s="422">
        <v>0</v>
      </c>
      <c r="F5751" s="422">
        <v>0.56999999999999995</v>
      </c>
      <c r="G5751" s="422">
        <v>0.56999999999999995</v>
      </c>
    </row>
    <row r="5752" spans="1:7" ht="45">
      <c r="A5752" s="536" t="s">
        <v>8121</v>
      </c>
      <c r="B5752" s="419">
        <v>101357</v>
      </c>
      <c r="C5752" s="420" t="s">
        <v>3469</v>
      </c>
      <c r="D5752" s="421" t="s">
        <v>4318</v>
      </c>
      <c r="E5752" s="422">
        <v>0</v>
      </c>
      <c r="F5752" s="422">
        <v>75.81</v>
      </c>
      <c r="G5752" s="422">
        <v>75.81</v>
      </c>
    </row>
    <row r="5753" spans="1:7" ht="45">
      <c r="A5753" s="536" t="s">
        <v>8121</v>
      </c>
      <c r="B5753" s="419">
        <v>95372</v>
      </c>
      <c r="C5753" s="420" t="s">
        <v>3541</v>
      </c>
      <c r="D5753" s="421" t="s">
        <v>799</v>
      </c>
      <c r="E5753" s="422">
        <v>0</v>
      </c>
      <c r="F5753" s="422">
        <v>0.39</v>
      </c>
      <c r="G5753" s="422">
        <v>0.39</v>
      </c>
    </row>
    <row r="5754" spans="1:7" ht="45">
      <c r="A5754" s="536" t="s">
        <v>8121</v>
      </c>
      <c r="B5754" s="419">
        <v>101358</v>
      </c>
      <c r="C5754" s="420" t="s">
        <v>3470</v>
      </c>
      <c r="D5754" s="421" t="s">
        <v>4318</v>
      </c>
      <c r="E5754" s="422">
        <v>0</v>
      </c>
      <c r="F5754" s="422">
        <v>52.79</v>
      </c>
      <c r="G5754" s="422">
        <v>52.79</v>
      </c>
    </row>
    <row r="5755" spans="1:7" ht="45">
      <c r="A5755" s="536" t="s">
        <v>8121</v>
      </c>
      <c r="B5755" s="419">
        <v>95373</v>
      </c>
      <c r="C5755" s="420" t="s">
        <v>3542</v>
      </c>
      <c r="D5755" s="421" t="s">
        <v>799</v>
      </c>
      <c r="E5755" s="422">
        <v>0</v>
      </c>
      <c r="F5755" s="422">
        <v>0.38</v>
      </c>
      <c r="G5755" s="422">
        <v>0.38</v>
      </c>
    </row>
    <row r="5756" spans="1:7" ht="45">
      <c r="A5756" s="536" t="s">
        <v>8121</v>
      </c>
      <c r="B5756" s="419">
        <v>101359</v>
      </c>
      <c r="C5756" s="420" t="s">
        <v>3471</v>
      </c>
      <c r="D5756" s="421" t="s">
        <v>4318</v>
      </c>
      <c r="E5756" s="422">
        <v>0</v>
      </c>
      <c r="F5756" s="422">
        <v>51.26</v>
      </c>
      <c r="G5756" s="422">
        <v>51.26</v>
      </c>
    </row>
    <row r="5757" spans="1:7" ht="45">
      <c r="A5757" s="536" t="s">
        <v>8121</v>
      </c>
      <c r="B5757" s="419">
        <v>101360</v>
      </c>
      <c r="C5757" s="420" t="s">
        <v>3472</v>
      </c>
      <c r="D5757" s="421" t="s">
        <v>4318</v>
      </c>
      <c r="E5757" s="422">
        <v>0</v>
      </c>
      <c r="F5757" s="422">
        <v>52.79</v>
      </c>
      <c r="G5757" s="422">
        <v>52.79</v>
      </c>
    </row>
    <row r="5758" spans="1:7" ht="45">
      <c r="A5758" s="536" t="s">
        <v>8121</v>
      </c>
      <c r="B5758" s="419">
        <v>95374</v>
      </c>
      <c r="C5758" s="420" t="s">
        <v>3543</v>
      </c>
      <c r="D5758" s="421" t="s">
        <v>799</v>
      </c>
      <c r="E5758" s="422">
        <v>0</v>
      </c>
      <c r="F5758" s="422">
        <v>0.39</v>
      </c>
      <c r="G5758" s="422">
        <v>0.39</v>
      </c>
    </row>
    <row r="5759" spans="1:7" ht="45">
      <c r="A5759" s="536" t="s">
        <v>8121</v>
      </c>
      <c r="B5759" s="419">
        <v>95375</v>
      </c>
      <c r="C5759" s="420" t="s">
        <v>3544</v>
      </c>
      <c r="D5759" s="421" t="s">
        <v>799</v>
      </c>
      <c r="E5759" s="422">
        <v>0</v>
      </c>
      <c r="F5759" s="422">
        <v>0.43</v>
      </c>
      <c r="G5759" s="422">
        <v>0.43</v>
      </c>
    </row>
    <row r="5760" spans="1:7" ht="45">
      <c r="A5760" s="536" t="s">
        <v>8121</v>
      </c>
      <c r="B5760" s="419">
        <v>101361</v>
      </c>
      <c r="C5760" s="420" t="s">
        <v>3473</v>
      </c>
      <c r="D5760" s="421" t="s">
        <v>4318</v>
      </c>
      <c r="E5760" s="422">
        <v>0</v>
      </c>
      <c r="F5760" s="422">
        <v>58.08</v>
      </c>
      <c r="G5760" s="422">
        <v>58.08</v>
      </c>
    </row>
    <row r="5761" spans="1:7" ht="45">
      <c r="A5761" s="536" t="s">
        <v>8121</v>
      </c>
      <c r="B5761" s="419">
        <v>95376</v>
      </c>
      <c r="C5761" s="420" t="s">
        <v>3545</v>
      </c>
      <c r="D5761" s="421" t="s">
        <v>799</v>
      </c>
      <c r="E5761" s="422">
        <v>0</v>
      </c>
      <c r="F5761" s="422">
        <v>0.11</v>
      </c>
      <c r="G5761" s="422">
        <v>0.11</v>
      </c>
    </row>
    <row r="5762" spans="1:7" ht="45">
      <c r="A5762" s="536" t="s">
        <v>8121</v>
      </c>
      <c r="B5762" s="419">
        <v>95377</v>
      </c>
      <c r="C5762" s="420" t="s">
        <v>3546</v>
      </c>
      <c r="D5762" s="421" t="s">
        <v>799</v>
      </c>
      <c r="E5762" s="422">
        <v>0</v>
      </c>
      <c r="F5762" s="422">
        <v>0.31</v>
      </c>
      <c r="G5762" s="422">
        <v>0.31</v>
      </c>
    </row>
    <row r="5763" spans="1:7" ht="45">
      <c r="A5763" s="536" t="s">
        <v>8121</v>
      </c>
      <c r="B5763" s="419">
        <v>101363</v>
      </c>
      <c r="C5763" s="420" t="s">
        <v>3474</v>
      </c>
      <c r="D5763" s="421" t="s">
        <v>4318</v>
      </c>
      <c r="E5763" s="422">
        <v>0</v>
      </c>
      <c r="F5763" s="422">
        <v>41.25</v>
      </c>
      <c r="G5763" s="422">
        <v>41.25</v>
      </c>
    </row>
    <row r="5764" spans="1:7" ht="45">
      <c r="A5764" s="536" t="s">
        <v>8121</v>
      </c>
      <c r="B5764" s="419">
        <v>95378</v>
      </c>
      <c r="C5764" s="420" t="s">
        <v>3547</v>
      </c>
      <c r="D5764" s="421" t="s">
        <v>799</v>
      </c>
      <c r="E5764" s="422">
        <v>0</v>
      </c>
      <c r="F5764" s="422">
        <v>0.4</v>
      </c>
      <c r="G5764" s="422">
        <v>0.4</v>
      </c>
    </row>
    <row r="5765" spans="1:7" ht="45">
      <c r="A5765" s="536" t="s">
        <v>8121</v>
      </c>
      <c r="B5765" s="419">
        <v>101364</v>
      </c>
      <c r="C5765" s="420" t="s">
        <v>3475</v>
      </c>
      <c r="D5765" s="421" t="s">
        <v>4318</v>
      </c>
      <c r="E5765" s="422">
        <v>0</v>
      </c>
      <c r="F5765" s="422">
        <v>53.57</v>
      </c>
      <c r="G5765" s="422">
        <v>53.57</v>
      </c>
    </row>
    <row r="5766" spans="1:7" ht="45">
      <c r="A5766" s="536" t="s">
        <v>8121</v>
      </c>
      <c r="B5766" s="419">
        <v>95379</v>
      </c>
      <c r="C5766" s="420" t="s">
        <v>3548</v>
      </c>
      <c r="D5766" s="421" t="s">
        <v>799</v>
      </c>
      <c r="E5766" s="422">
        <v>0</v>
      </c>
      <c r="F5766" s="422">
        <v>0.31</v>
      </c>
      <c r="G5766" s="422">
        <v>0.31</v>
      </c>
    </row>
    <row r="5767" spans="1:7" ht="45">
      <c r="A5767" s="536" t="s">
        <v>8121</v>
      </c>
      <c r="B5767" s="419">
        <v>101365</v>
      </c>
      <c r="C5767" s="420" t="s">
        <v>3476</v>
      </c>
      <c r="D5767" s="421" t="s">
        <v>4318</v>
      </c>
      <c r="E5767" s="422">
        <v>0</v>
      </c>
      <c r="F5767" s="422">
        <v>41.84</v>
      </c>
      <c r="G5767" s="422">
        <v>41.84</v>
      </c>
    </row>
    <row r="5768" spans="1:7" ht="45">
      <c r="A5768" s="536" t="s">
        <v>8121</v>
      </c>
      <c r="B5768" s="419">
        <v>95380</v>
      </c>
      <c r="C5768" s="420" t="s">
        <v>3549</v>
      </c>
      <c r="D5768" s="421" t="s">
        <v>799</v>
      </c>
      <c r="E5768" s="422">
        <v>0</v>
      </c>
      <c r="F5768" s="422">
        <v>0.25</v>
      </c>
      <c r="G5768" s="422">
        <v>0.25</v>
      </c>
    </row>
    <row r="5769" spans="1:7" ht="45">
      <c r="A5769" s="536" t="s">
        <v>8121</v>
      </c>
      <c r="B5769" s="419">
        <v>101366</v>
      </c>
      <c r="C5769" s="420" t="s">
        <v>3477</v>
      </c>
      <c r="D5769" s="421" t="s">
        <v>4318</v>
      </c>
      <c r="E5769" s="422">
        <v>0</v>
      </c>
      <c r="F5769" s="422">
        <v>33.869999999999997</v>
      </c>
      <c r="G5769" s="422">
        <v>33.869999999999997</v>
      </c>
    </row>
    <row r="5770" spans="1:7" ht="45">
      <c r="A5770" s="536" t="s">
        <v>8121</v>
      </c>
      <c r="B5770" s="419">
        <v>100535</v>
      </c>
      <c r="C5770" s="420" t="s">
        <v>3405</v>
      </c>
      <c r="D5770" s="421" t="s">
        <v>799</v>
      </c>
      <c r="E5770" s="422">
        <v>0</v>
      </c>
      <c r="F5770" s="422">
        <v>0.38</v>
      </c>
      <c r="G5770" s="422">
        <v>0.38</v>
      </c>
    </row>
    <row r="5771" spans="1:7" ht="45">
      <c r="A5771" s="536" t="s">
        <v>8121</v>
      </c>
      <c r="B5771" s="419">
        <v>100536</v>
      </c>
      <c r="C5771" s="420" t="s">
        <v>3406</v>
      </c>
      <c r="D5771" s="421" t="s">
        <v>4318</v>
      </c>
      <c r="E5771" s="422">
        <v>0</v>
      </c>
      <c r="F5771" s="422">
        <v>50.79</v>
      </c>
      <c r="G5771" s="422">
        <v>50.79</v>
      </c>
    </row>
    <row r="5772" spans="1:7" ht="45">
      <c r="A5772" s="536" t="s">
        <v>8121</v>
      </c>
      <c r="B5772" s="419">
        <v>101368</v>
      </c>
      <c r="C5772" s="420" t="s">
        <v>3478</v>
      </c>
      <c r="D5772" s="421" t="s">
        <v>4318</v>
      </c>
      <c r="E5772" s="422">
        <v>0</v>
      </c>
      <c r="F5772" s="422">
        <v>43.47</v>
      </c>
      <c r="G5772" s="422">
        <v>43.47</v>
      </c>
    </row>
    <row r="5773" spans="1:7" ht="45">
      <c r="A5773" s="536" t="s">
        <v>8121</v>
      </c>
      <c r="B5773" s="419">
        <v>101369</v>
      </c>
      <c r="C5773" s="420" t="s">
        <v>3479</v>
      </c>
      <c r="D5773" s="421" t="s">
        <v>4318</v>
      </c>
      <c r="E5773" s="422">
        <v>0</v>
      </c>
      <c r="F5773" s="422">
        <v>41.46</v>
      </c>
      <c r="G5773" s="422">
        <v>41.46</v>
      </c>
    </row>
    <row r="5774" spans="1:7" ht="45">
      <c r="A5774" s="536" t="s">
        <v>8121</v>
      </c>
      <c r="B5774" s="419">
        <v>95385</v>
      </c>
      <c r="C5774" s="420" t="s">
        <v>3552</v>
      </c>
      <c r="D5774" s="421" t="s">
        <v>799</v>
      </c>
      <c r="E5774" s="422">
        <v>0</v>
      </c>
      <c r="F5774" s="422">
        <v>0.3</v>
      </c>
      <c r="G5774" s="422">
        <v>0.3</v>
      </c>
    </row>
    <row r="5775" spans="1:7" ht="45">
      <c r="A5775" s="536" t="s">
        <v>8121</v>
      </c>
      <c r="B5775" s="419">
        <v>101370</v>
      </c>
      <c r="C5775" s="420" t="s">
        <v>3480</v>
      </c>
      <c r="D5775" s="421" t="s">
        <v>4318</v>
      </c>
      <c r="E5775" s="422">
        <v>0</v>
      </c>
      <c r="F5775" s="422">
        <v>40.76</v>
      </c>
      <c r="G5775" s="422">
        <v>40.76</v>
      </c>
    </row>
    <row r="5776" spans="1:7" ht="45">
      <c r="A5776" s="536" t="s">
        <v>8121</v>
      </c>
      <c r="B5776" s="419">
        <v>95406</v>
      </c>
      <c r="C5776" s="420" t="s">
        <v>3569</v>
      </c>
      <c r="D5776" s="421" t="s">
        <v>799</v>
      </c>
      <c r="E5776" s="422">
        <v>0</v>
      </c>
      <c r="F5776" s="422">
        <v>0.22</v>
      </c>
      <c r="G5776" s="422">
        <v>0.22</v>
      </c>
    </row>
    <row r="5777" spans="1:7" ht="45">
      <c r="A5777" s="536" t="s">
        <v>8121</v>
      </c>
      <c r="B5777" s="419">
        <v>95424</v>
      </c>
      <c r="C5777" s="420" t="s">
        <v>3583</v>
      </c>
      <c r="D5777" s="421" t="s">
        <v>4318</v>
      </c>
      <c r="E5777" s="422">
        <v>0</v>
      </c>
      <c r="F5777" s="422">
        <v>29.71</v>
      </c>
      <c r="G5777" s="422">
        <v>29.71</v>
      </c>
    </row>
    <row r="5778" spans="1:7" ht="45">
      <c r="A5778" s="536" t="s">
        <v>8121</v>
      </c>
      <c r="B5778" s="419">
        <v>95386</v>
      </c>
      <c r="C5778" s="420" t="s">
        <v>3553</v>
      </c>
      <c r="D5778" s="421" t="s">
        <v>799</v>
      </c>
      <c r="E5778" s="422">
        <v>0</v>
      </c>
      <c r="F5778" s="422">
        <v>0.3</v>
      </c>
      <c r="G5778" s="422">
        <v>0.3</v>
      </c>
    </row>
    <row r="5779" spans="1:7" ht="45">
      <c r="A5779" s="536" t="s">
        <v>8121</v>
      </c>
      <c r="B5779" s="419">
        <v>95383</v>
      </c>
      <c r="C5779" s="420" t="s">
        <v>3550</v>
      </c>
      <c r="D5779" s="421" t="s">
        <v>799</v>
      </c>
      <c r="E5779" s="422">
        <v>0</v>
      </c>
      <c r="F5779" s="422">
        <v>0.32</v>
      </c>
      <c r="G5779" s="422">
        <v>0.32</v>
      </c>
    </row>
    <row r="5780" spans="1:7" ht="45">
      <c r="A5780" s="536" t="s">
        <v>8121</v>
      </c>
      <c r="B5780" s="419">
        <v>95384</v>
      </c>
      <c r="C5780" s="420" t="s">
        <v>3551</v>
      </c>
      <c r="D5780" s="421" t="s">
        <v>799</v>
      </c>
      <c r="E5780" s="422">
        <v>0</v>
      </c>
      <c r="F5780" s="422">
        <v>0.31</v>
      </c>
      <c r="G5780" s="422">
        <v>0.31</v>
      </c>
    </row>
    <row r="5781" spans="1:7" ht="45">
      <c r="A5781" s="536" t="s">
        <v>8121</v>
      </c>
      <c r="B5781" s="419">
        <v>100299</v>
      </c>
      <c r="C5781" s="420" t="s">
        <v>3403</v>
      </c>
      <c r="D5781" s="421" t="s">
        <v>799</v>
      </c>
      <c r="E5781" s="422">
        <v>0</v>
      </c>
      <c r="F5781" s="422">
        <v>0.64</v>
      </c>
      <c r="G5781" s="422">
        <v>0.64</v>
      </c>
    </row>
    <row r="5782" spans="1:7" ht="45">
      <c r="A5782" s="536" t="s">
        <v>8121</v>
      </c>
      <c r="B5782" s="419">
        <v>100315</v>
      </c>
      <c r="C5782" s="420" t="s">
        <v>3404</v>
      </c>
      <c r="D5782" s="421" t="s">
        <v>4318</v>
      </c>
      <c r="E5782" s="422">
        <v>0</v>
      </c>
      <c r="F5782" s="422">
        <v>85.83</v>
      </c>
      <c r="G5782" s="422">
        <v>85.83</v>
      </c>
    </row>
    <row r="5783" spans="1:7" ht="45">
      <c r="A5783" s="536" t="s">
        <v>8121</v>
      </c>
      <c r="B5783" s="419">
        <v>95387</v>
      </c>
      <c r="C5783" s="420" t="s">
        <v>3554</v>
      </c>
      <c r="D5783" s="421" t="s">
        <v>799</v>
      </c>
      <c r="E5783" s="422">
        <v>0</v>
      </c>
      <c r="F5783" s="422">
        <v>0.4</v>
      </c>
      <c r="G5783" s="422">
        <v>0.4</v>
      </c>
    </row>
    <row r="5784" spans="1:7" ht="45">
      <c r="A5784" s="536" t="s">
        <v>8121</v>
      </c>
      <c r="B5784" s="419">
        <v>101371</v>
      </c>
      <c r="C5784" s="420" t="s">
        <v>3481</v>
      </c>
      <c r="D5784" s="421" t="s">
        <v>4318</v>
      </c>
      <c r="E5784" s="422">
        <v>0</v>
      </c>
      <c r="F5784" s="422">
        <v>53.59</v>
      </c>
      <c r="G5784" s="422">
        <v>53.59</v>
      </c>
    </row>
    <row r="5785" spans="1:7" ht="45">
      <c r="A5785" s="536" t="s">
        <v>8121</v>
      </c>
      <c r="B5785" s="419">
        <v>100288</v>
      </c>
      <c r="C5785" s="420" t="s">
        <v>3398</v>
      </c>
      <c r="D5785" s="421" t="s">
        <v>799</v>
      </c>
      <c r="E5785" s="422">
        <v>0</v>
      </c>
      <c r="F5785" s="422">
        <v>0.1</v>
      </c>
      <c r="G5785" s="422">
        <v>0.1</v>
      </c>
    </row>
    <row r="5786" spans="1:7" ht="45">
      <c r="A5786" s="536" t="s">
        <v>8121</v>
      </c>
      <c r="B5786" s="419">
        <v>101372</v>
      </c>
      <c r="C5786" s="420" t="s">
        <v>3482</v>
      </c>
      <c r="D5786" s="421" t="s">
        <v>4318</v>
      </c>
      <c r="E5786" s="422">
        <v>0</v>
      </c>
      <c r="F5786" s="422">
        <v>14.38</v>
      </c>
      <c r="G5786" s="422">
        <v>14.38</v>
      </c>
    </row>
    <row r="5787" spans="1:7" ht="45">
      <c r="A5787" s="536" t="s">
        <v>8121</v>
      </c>
      <c r="B5787" s="419">
        <v>90775</v>
      </c>
      <c r="C5787" s="420" t="s">
        <v>736</v>
      </c>
      <c r="D5787" s="421" t="s">
        <v>799</v>
      </c>
      <c r="E5787" s="422">
        <v>2.3099999999999987</v>
      </c>
      <c r="F5787" s="422">
        <v>22.27</v>
      </c>
      <c r="G5787" s="422">
        <v>24.58</v>
      </c>
    </row>
    <row r="5788" spans="1:7" ht="45">
      <c r="A5788" s="536" t="s">
        <v>8121</v>
      </c>
      <c r="B5788" s="419">
        <v>93561</v>
      </c>
      <c r="C5788" s="420" t="s">
        <v>736</v>
      </c>
      <c r="D5788" s="421" t="s">
        <v>4318</v>
      </c>
      <c r="E5788" s="422">
        <v>434.65000000000055</v>
      </c>
      <c r="F5788" s="422">
        <v>3907.41</v>
      </c>
      <c r="G5788" s="422">
        <v>4342.0600000000004</v>
      </c>
    </row>
    <row r="5789" spans="1:7" ht="45">
      <c r="A5789" s="536" t="s">
        <v>8121</v>
      </c>
      <c r="B5789" s="419">
        <v>88264</v>
      </c>
      <c r="C5789" s="420" t="s">
        <v>737</v>
      </c>
      <c r="D5789" s="421" t="s">
        <v>799</v>
      </c>
      <c r="E5789" s="422">
        <v>9.3099999999999987</v>
      </c>
      <c r="F5789" s="422">
        <v>28.06</v>
      </c>
      <c r="G5789" s="422">
        <v>37.369999999999997</v>
      </c>
    </row>
    <row r="5790" spans="1:7" ht="45">
      <c r="A5790" s="536" t="s">
        <v>8121</v>
      </c>
      <c r="B5790" s="419">
        <v>101399</v>
      </c>
      <c r="C5790" s="420" t="s">
        <v>737</v>
      </c>
      <c r="D5790" s="421" t="s">
        <v>4318</v>
      </c>
      <c r="E5790" s="422">
        <v>1757.0900000000001</v>
      </c>
      <c r="F5790" s="422">
        <v>4880.95</v>
      </c>
      <c r="G5790" s="422">
        <v>6638.04</v>
      </c>
    </row>
    <row r="5791" spans="1:7" ht="45">
      <c r="A5791" s="536" t="s">
        <v>8121</v>
      </c>
      <c r="B5791" s="419">
        <v>88266</v>
      </c>
      <c r="C5791" s="420" t="s">
        <v>738</v>
      </c>
      <c r="D5791" s="421" t="s">
        <v>799</v>
      </c>
      <c r="E5791" s="422">
        <v>9.3100000000000023</v>
      </c>
      <c r="F5791" s="422">
        <v>35.08</v>
      </c>
      <c r="G5791" s="422">
        <v>44.39</v>
      </c>
    </row>
    <row r="5792" spans="1:7" ht="45">
      <c r="A5792" s="536" t="s">
        <v>8121</v>
      </c>
      <c r="B5792" s="419">
        <v>101401</v>
      </c>
      <c r="C5792" s="420" t="s">
        <v>738</v>
      </c>
      <c r="D5792" s="421" t="s">
        <v>4318</v>
      </c>
      <c r="E5792" s="422">
        <v>1757.1900000000005</v>
      </c>
      <c r="F5792" s="422">
        <v>6111.99</v>
      </c>
      <c r="G5792" s="422">
        <v>7869.18</v>
      </c>
    </row>
    <row r="5793" spans="1:7" ht="45">
      <c r="A5793" s="536" t="s">
        <v>8121</v>
      </c>
      <c r="B5793" s="419">
        <v>88267</v>
      </c>
      <c r="C5793" s="420" t="s">
        <v>739</v>
      </c>
      <c r="D5793" s="421" t="s">
        <v>799</v>
      </c>
      <c r="E5793" s="422">
        <v>8.64</v>
      </c>
      <c r="F5793" s="422">
        <v>27.53</v>
      </c>
      <c r="G5793" s="422">
        <v>36.17</v>
      </c>
    </row>
    <row r="5794" spans="1:7" ht="45">
      <c r="A5794" s="536" t="s">
        <v>8121</v>
      </c>
      <c r="B5794" s="419">
        <v>101402</v>
      </c>
      <c r="C5794" s="420" t="s">
        <v>739</v>
      </c>
      <c r="D5794" s="421" t="s">
        <v>4318</v>
      </c>
      <c r="E5794" s="422">
        <v>1628.83</v>
      </c>
      <c r="F5794" s="422">
        <v>4811.75</v>
      </c>
      <c r="G5794" s="422">
        <v>6440.58</v>
      </c>
    </row>
    <row r="5795" spans="1:7" ht="45">
      <c r="A5795" s="536" t="s">
        <v>8121</v>
      </c>
      <c r="B5795" s="419">
        <v>90776</v>
      </c>
      <c r="C5795" s="420" t="s">
        <v>815</v>
      </c>
      <c r="D5795" s="421" t="s">
        <v>799</v>
      </c>
      <c r="E5795" s="422">
        <v>2.8799999999999955</v>
      </c>
      <c r="F5795" s="422">
        <v>39.03</v>
      </c>
      <c r="G5795" s="422">
        <v>41.91</v>
      </c>
    </row>
    <row r="5796" spans="1:7" ht="45">
      <c r="A5796" s="536" t="s">
        <v>8121</v>
      </c>
      <c r="B5796" s="419">
        <v>93572</v>
      </c>
      <c r="C5796" s="420" t="s">
        <v>740</v>
      </c>
      <c r="D5796" s="421" t="s">
        <v>4318</v>
      </c>
      <c r="E5796" s="422">
        <v>543.63000000000011</v>
      </c>
      <c r="F5796" s="422">
        <v>6812.64</v>
      </c>
      <c r="G5796" s="422">
        <v>7356.27</v>
      </c>
    </row>
    <row r="5797" spans="1:7" ht="45">
      <c r="A5797" s="536" t="s">
        <v>8121</v>
      </c>
      <c r="B5797" s="419">
        <v>90777</v>
      </c>
      <c r="C5797" s="420" t="s">
        <v>741</v>
      </c>
      <c r="D5797" s="421" t="s">
        <v>799</v>
      </c>
      <c r="E5797" s="422">
        <v>2.3000000000000114</v>
      </c>
      <c r="F5797" s="422">
        <v>128.76</v>
      </c>
      <c r="G5797" s="422">
        <v>131.06</v>
      </c>
    </row>
    <row r="5798" spans="1:7" ht="45">
      <c r="A5798" s="536" t="s">
        <v>8121</v>
      </c>
      <c r="B5798" s="419">
        <v>93565</v>
      </c>
      <c r="C5798" s="420" t="s">
        <v>741</v>
      </c>
      <c r="D5798" s="421" t="s">
        <v>4318</v>
      </c>
      <c r="E5798" s="422">
        <v>433.56000000000131</v>
      </c>
      <c r="F5798" s="422">
        <v>22505.93</v>
      </c>
      <c r="G5798" s="422">
        <v>22939.49</v>
      </c>
    </row>
    <row r="5799" spans="1:7" ht="45">
      <c r="A5799" s="536" t="s">
        <v>8121</v>
      </c>
      <c r="B5799" s="419">
        <v>90778</v>
      </c>
      <c r="C5799" s="420" t="s">
        <v>742</v>
      </c>
      <c r="D5799" s="421" t="s">
        <v>799</v>
      </c>
      <c r="E5799" s="422">
        <v>2.3000000000000114</v>
      </c>
      <c r="F5799" s="422">
        <v>143.63999999999999</v>
      </c>
      <c r="G5799" s="422">
        <v>145.94</v>
      </c>
    </row>
    <row r="5800" spans="1:7" ht="45">
      <c r="A5800" s="536" t="s">
        <v>8121</v>
      </c>
      <c r="B5800" s="419">
        <v>93567</v>
      </c>
      <c r="C5800" s="420" t="s">
        <v>742</v>
      </c>
      <c r="D5800" s="421" t="s">
        <v>4318</v>
      </c>
      <c r="E5800" s="422">
        <v>434.20999999999913</v>
      </c>
      <c r="F5800" s="422">
        <v>25107.55</v>
      </c>
      <c r="G5800" s="422">
        <v>25541.759999999998</v>
      </c>
    </row>
    <row r="5801" spans="1:7" ht="45">
      <c r="A5801" s="536" t="s">
        <v>8121</v>
      </c>
      <c r="B5801" s="419">
        <v>90779</v>
      </c>
      <c r="C5801" s="420" t="s">
        <v>743</v>
      </c>
      <c r="D5801" s="421" t="s">
        <v>799</v>
      </c>
      <c r="E5801" s="422">
        <v>2.2900000000000205</v>
      </c>
      <c r="F5801" s="422">
        <v>158.66999999999999</v>
      </c>
      <c r="G5801" s="422">
        <v>160.96</v>
      </c>
    </row>
    <row r="5802" spans="1:7" ht="45">
      <c r="A5802" s="536" t="s">
        <v>8121</v>
      </c>
      <c r="B5802" s="419">
        <v>93568</v>
      </c>
      <c r="C5802" s="420" t="s">
        <v>743</v>
      </c>
      <c r="D5802" s="421" t="s">
        <v>4318</v>
      </c>
      <c r="E5802" s="422">
        <v>433.78999999999724</v>
      </c>
      <c r="F5802" s="422">
        <v>27734.22</v>
      </c>
      <c r="G5802" s="422">
        <v>28168.01</v>
      </c>
    </row>
    <row r="5803" spans="1:7" ht="45">
      <c r="A5803" s="536" t="s">
        <v>8121</v>
      </c>
      <c r="B5803" s="419">
        <v>88269</v>
      </c>
      <c r="C5803" s="420" t="s">
        <v>744</v>
      </c>
      <c r="D5803" s="421" t="s">
        <v>799</v>
      </c>
      <c r="E5803" s="422">
        <v>9.2800000000000011</v>
      </c>
      <c r="F5803" s="422">
        <v>26.08</v>
      </c>
      <c r="G5803" s="422">
        <v>35.36</v>
      </c>
    </row>
    <row r="5804" spans="1:7" ht="45">
      <c r="A5804" s="536" t="s">
        <v>8121</v>
      </c>
      <c r="B5804" s="419">
        <v>101407</v>
      </c>
      <c r="C5804" s="420" t="s">
        <v>744</v>
      </c>
      <c r="D5804" s="421" t="s">
        <v>4318</v>
      </c>
      <c r="E5804" s="422">
        <v>1752.1599999999999</v>
      </c>
      <c r="F5804" s="422">
        <v>4566.47</v>
      </c>
      <c r="G5804" s="422">
        <v>6318.63</v>
      </c>
    </row>
    <row r="5805" spans="1:7" ht="45">
      <c r="A5805" s="536" t="s">
        <v>8121</v>
      </c>
      <c r="B5805" s="419">
        <v>88270</v>
      </c>
      <c r="C5805" s="420" t="s">
        <v>745</v>
      </c>
      <c r="D5805" s="421" t="s">
        <v>799</v>
      </c>
      <c r="E5805" s="422">
        <v>9.2799999999999976</v>
      </c>
      <c r="F5805" s="422">
        <v>27.63</v>
      </c>
      <c r="G5805" s="422">
        <v>36.909999999999997</v>
      </c>
    </row>
    <row r="5806" spans="1:7" ht="45">
      <c r="A5806" s="536" t="s">
        <v>8121</v>
      </c>
      <c r="B5806" s="419">
        <v>101408</v>
      </c>
      <c r="C5806" s="420" t="s">
        <v>745</v>
      </c>
      <c r="D5806" s="421" t="s">
        <v>4318</v>
      </c>
      <c r="E5806" s="422">
        <v>1752.4099999999999</v>
      </c>
      <c r="F5806" s="422">
        <v>4823.22</v>
      </c>
      <c r="G5806" s="422">
        <v>6575.63</v>
      </c>
    </row>
    <row r="5807" spans="1:7" ht="45">
      <c r="A5807" s="536" t="s">
        <v>8121</v>
      </c>
      <c r="B5807" s="419">
        <v>101409</v>
      </c>
      <c r="C5807" s="420" t="s">
        <v>746</v>
      </c>
      <c r="D5807" s="421" t="s">
        <v>4318</v>
      </c>
      <c r="E5807" s="422">
        <v>1525.0200000000004</v>
      </c>
      <c r="F5807" s="422">
        <v>5114.12</v>
      </c>
      <c r="G5807" s="422">
        <v>6639.14</v>
      </c>
    </row>
    <row r="5808" spans="1:7" ht="45">
      <c r="A5808" s="536" t="s">
        <v>8121</v>
      </c>
      <c r="B5808" s="419">
        <v>88441</v>
      </c>
      <c r="C5808" s="420" t="s">
        <v>747</v>
      </c>
      <c r="D5808" s="421" t="s">
        <v>799</v>
      </c>
      <c r="E5808" s="422">
        <v>9.2900000000000027</v>
      </c>
      <c r="F5808" s="422">
        <v>20.58</v>
      </c>
      <c r="G5808" s="422">
        <v>29.87</v>
      </c>
    </row>
    <row r="5809" spans="1:7" ht="45">
      <c r="A5809" s="536" t="s">
        <v>8121</v>
      </c>
      <c r="B5809" s="419">
        <v>101410</v>
      </c>
      <c r="C5809" s="420" t="s">
        <v>747</v>
      </c>
      <c r="D5809" s="421" t="s">
        <v>4318</v>
      </c>
      <c r="E5809" s="422">
        <v>1752.4899999999998</v>
      </c>
      <c r="F5809" s="422">
        <v>3610.08</v>
      </c>
      <c r="G5809" s="422">
        <v>5362.57</v>
      </c>
    </row>
    <row r="5810" spans="1:7" ht="45">
      <c r="A5810" s="536" t="s">
        <v>8121</v>
      </c>
      <c r="B5810" s="419">
        <v>88272</v>
      </c>
      <c r="C5810" s="420" t="s">
        <v>816</v>
      </c>
      <c r="D5810" s="421" t="s">
        <v>799</v>
      </c>
      <c r="E5810" s="422">
        <v>10.220000000000002</v>
      </c>
      <c r="F5810" s="422">
        <v>27.24</v>
      </c>
      <c r="G5810" s="422">
        <v>37.46</v>
      </c>
    </row>
    <row r="5811" spans="1:7" ht="45">
      <c r="A5811" s="536" t="s">
        <v>8121</v>
      </c>
      <c r="B5811" s="419">
        <v>88273</v>
      </c>
      <c r="C5811" s="420" t="s">
        <v>749</v>
      </c>
      <c r="D5811" s="421" t="s">
        <v>799</v>
      </c>
      <c r="E5811" s="422">
        <v>9.0699999999999967</v>
      </c>
      <c r="F5811" s="422">
        <v>25.16</v>
      </c>
      <c r="G5811" s="422">
        <v>34.229999999999997</v>
      </c>
    </row>
    <row r="5812" spans="1:7" ht="45">
      <c r="A5812" s="536" t="s">
        <v>8121</v>
      </c>
      <c r="B5812" s="419">
        <v>101413</v>
      </c>
      <c r="C5812" s="420" t="s">
        <v>749</v>
      </c>
      <c r="D5812" s="421" t="s">
        <v>4318</v>
      </c>
      <c r="E5812" s="422">
        <v>1709.9800000000005</v>
      </c>
      <c r="F5812" s="422">
        <v>4403.6099999999997</v>
      </c>
      <c r="G5812" s="422">
        <v>6113.59</v>
      </c>
    </row>
    <row r="5813" spans="1:7" ht="45">
      <c r="A5813" s="536" t="s">
        <v>8121</v>
      </c>
      <c r="B5813" s="419">
        <v>101414</v>
      </c>
      <c r="C5813" s="420" t="s">
        <v>750</v>
      </c>
      <c r="D5813" s="421" t="s">
        <v>4318</v>
      </c>
      <c r="E5813" s="422">
        <v>1752.2800000000007</v>
      </c>
      <c r="F5813" s="422">
        <v>5455.78</v>
      </c>
      <c r="G5813" s="422">
        <v>7208.06</v>
      </c>
    </row>
    <row r="5814" spans="1:7" ht="45">
      <c r="A5814" s="536" t="s">
        <v>8121</v>
      </c>
      <c r="B5814" s="419">
        <v>88274</v>
      </c>
      <c r="C5814" s="420" t="s">
        <v>817</v>
      </c>
      <c r="D5814" s="421" t="s">
        <v>799</v>
      </c>
      <c r="E5814" s="422">
        <v>9.2799999999999976</v>
      </c>
      <c r="F5814" s="422">
        <v>31.19</v>
      </c>
      <c r="G5814" s="422">
        <v>40.47</v>
      </c>
    </row>
    <row r="5815" spans="1:7" ht="45">
      <c r="A5815" s="536" t="s">
        <v>8121</v>
      </c>
      <c r="B5815" s="419">
        <v>101412</v>
      </c>
      <c r="C5815" s="420" t="s">
        <v>748</v>
      </c>
      <c r="D5815" s="421" t="s">
        <v>4318</v>
      </c>
      <c r="E5815" s="422">
        <v>1929.29</v>
      </c>
      <c r="F5815" s="422">
        <v>4757.99</v>
      </c>
      <c r="G5815" s="422">
        <v>6687.28</v>
      </c>
    </row>
    <row r="5816" spans="1:7" ht="45">
      <c r="A5816" s="536" t="s">
        <v>8121</v>
      </c>
      <c r="B5816" s="419">
        <v>101415</v>
      </c>
      <c r="C5816" s="420" t="s">
        <v>751</v>
      </c>
      <c r="D5816" s="421" t="s">
        <v>4318</v>
      </c>
      <c r="E5816" s="422">
        <v>1525.4400000000005</v>
      </c>
      <c r="F5816" s="422">
        <v>5673.41</v>
      </c>
      <c r="G5816" s="422">
        <v>7198.85</v>
      </c>
    </row>
    <row r="5817" spans="1:7" ht="45">
      <c r="A5817" s="536" t="s">
        <v>8121</v>
      </c>
      <c r="B5817" s="419">
        <v>100308</v>
      </c>
      <c r="C5817" s="420" t="s">
        <v>752</v>
      </c>
      <c r="D5817" s="421" t="s">
        <v>799</v>
      </c>
      <c r="E5817" s="422">
        <v>9.3099999999999987</v>
      </c>
      <c r="F5817" s="422">
        <v>30.88</v>
      </c>
      <c r="G5817" s="422">
        <v>40.19</v>
      </c>
    </row>
    <row r="5818" spans="1:7" ht="45">
      <c r="A5818" s="536" t="s">
        <v>8121</v>
      </c>
      <c r="B5818" s="419">
        <v>101416</v>
      </c>
      <c r="C5818" s="420" t="s">
        <v>752</v>
      </c>
      <c r="D5818" s="421" t="s">
        <v>4318</v>
      </c>
      <c r="E5818" s="422">
        <v>1756.87</v>
      </c>
      <c r="F5818" s="422">
        <v>5384.87</v>
      </c>
      <c r="G5818" s="422">
        <v>7141.74</v>
      </c>
    </row>
    <row r="5819" spans="1:7" ht="45">
      <c r="A5819" s="536" t="s">
        <v>8121</v>
      </c>
      <c r="B5819" s="419">
        <v>88275</v>
      </c>
      <c r="C5819" s="420" t="s">
        <v>3584</v>
      </c>
      <c r="D5819" s="421" t="s">
        <v>799</v>
      </c>
      <c r="E5819" s="422">
        <v>8.0999999999999943</v>
      </c>
      <c r="F5819" s="422">
        <v>32.380000000000003</v>
      </c>
      <c r="G5819" s="422">
        <v>40.479999999999997</v>
      </c>
    </row>
    <row r="5820" spans="1:7" ht="45">
      <c r="A5820" s="536" t="s">
        <v>8121</v>
      </c>
      <c r="B5820" s="419">
        <v>90780</v>
      </c>
      <c r="C5820" s="420" t="s">
        <v>753</v>
      </c>
      <c r="D5820" s="421" t="s">
        <v>799</v>
      </c>
      <c r="E5820" s="422">
        <v>2.8799999999999955</v>
      </c>
      <c r="F5820" s="422">
        <v>66.84</v>
      </c>
      <c r="G5820" s="422">
        <v>69.72</v>
      </c>
    </row>
    <row r="5821" spans="1:7" ht="45">
      <c r="A5821" s="536" t="s">
        <v>8121</v>
      </c>
      <c r="B5821" s="419">
        <v>94295</v>
      </c>
      <c r="C5821" s="420" t="s">
        <v>753</v>
      </c>
      <c r="D5821" s="421" t="s">
        <v>4318</v>
      </c>
      <c r="E5821" s="422">
        <v>543.43000000000029</v>
      </c>
      <c r="F5821" s="422">
        <v>11668.26</v>
      </c>
      <c r="G5821" s="422">
        <v>12211.69</v>
      </c>
    </row>
    <row r="5822" spans="1:7" ht="45">
      <c r="A5822" s="536" t="s">
        <v>8121</v>
      </c>
      <c r="B5822" s="419">
        <v>88277</v>
      </c>
      <c r="C5822" s="420" t="s">
        <v>818</v>
      </c>
      <c r="D5822" s="421" t="s">
        <v>799</v>
      </c>
      <c r="E5822" s="422">
        <v>8.09</v>
      </c>
      <c r="F5822" s="422">
        <v>29.24</v>
      </c>
      <c r="G5822" s="422">
        <v>37.33</v>
      </c>
    </row>
    <row r="5823" spans="1:7" ht="45">
      <c r="A5823" s="536" t="s">
        <v>8121</v>
      </c>
      <c r="B5823" s="419">
        <v>101417</v>
      </c>
      <c r="C5823" s="420" t="s">
        <v>754</v>
      </c>
      <c r="D5823" s="421" t="s">
        <v>4318</v>
      </c>
      <c r="E5823" s="422">
        <v>1757.2699999999995</v>
      </c>
      <c r="F5823" s="422">
        <v>4113.97</v>
      </c>
      <c r="G5823" s="422">
        <v>5871.24</v>
      </c>
    </row>
    <row r="5824" spans="1:7" ht="45">
      <c r="A5824" s="536" t="s">
        <v>8121</v>
      </c>
      <c r="B5824" s="419">
        <v>100307</v>
      </c>
      <c r="C5824" s="420" t="s">
        <v>820</v>
      </c>
      <c r="D5824" s="421" t="s">
        <v>799</v>
      </c>
      <c r="E5824" s="422">
        <v>9.3100000000000023</v>
      </c>
      <c r="F5824" s="422">
        <v>23.61</v>
      </c>
      <c r="G5824" s="422">
        <v>32.92</v>
      </c>
    </row>
    <row r="5825" spans="1:7" ht="45">
      <c r="A5825" s="536" t="s">
        <v>8121</v>
      </c>
      <c r="B5825" s="419">
        <v>88278</v>
      </c>
      <c r="C5825" s="420" t="s">
        <v>819</v>
      </c>
      <c r="D5825" s="421" t="s">
        <v>799</v>
      </c>
      <c r="E5825" s="422">
        <v>8.0999999999999979</v>
      </c>
      <c r="F5825" s="422">
        <v>24.12</v>
      </c>
      <c r="G5825" s="422">
        <v>32.22</v>
      </c>
    </row>
    <row r="5826" spans="1:7" ht="45">
      <c r="A5826" s="536" t="s">
        <v>8121</v>
      </c>
      <c r="B5826" s="419">
        <v>101418</v>
      </c>
      <c r="C5826" s="420" t="s">
        <v>755</v>
      </c>
      <c r="D5826" s="421" t="s">
        <v>4318</v>
      </c>
      <c r="E5826" s="422">
        <v>1525.2299999999996</v>
      </c>
      <c r="F5826" s="422">
        <v>4226</v>
      </c>
      <c r="G5826" s="422">
        <v>5751.23</v>
      </c>
    </row>
    <row r="5827" spans="1:7" ht="45">
      <c r="A5827" s="536" t="s">
        <v>8121</v>
      </c>
      <c r="B5827" s="419">
        <v>101419</v>
      </c>
      <c r="C5827" s="420" t="s">
        <v>756</v>
      </c>
      <c r="D5827" s="421" t="s">
        <v>4318</v>
      </c>
      <c r="E5827" s="422">
        <v>1756.7800000000007</v>
      </c>
      <c r="F5827" s="422">
        <v>5089.57</v>
      </c>
      <c r="G5827" s="422">
        <v>6846.35</v>
      </c>
    </row>
    <row r="5828" spans="1:7" ht="45">
      <c r="A5828" s="536" t="s">
        <v>8121</v>
      </c>
      <c r="B5828" s="419">
        <v>88279</v>
      </c>
      <c r="C5828" s="420" t="s">
        <v>3585</v>
      </c>
      <c r="D5828" s="421" t="s">
        <v>799</v>
      </c>
      <c r="E5828" s="422">
        <v>9.3199999999999967</v>
      </c>
      <c r="F5828" s="422">
        <v>29.69</v>
      </c>
      <c r="G5828" s="422">
        <v>39.01</v>
      </c>
    </row>
    <row r="5829" spans="1:7" ht="45">
      <c r="A5829" s="536" t="s">
        <v>8121</v>
      </c>
      <c r="B5829" s="419">
        <v>88281</v>
      </c>
      <c r="C5829" s="420" t="s">
        <v>821</v>
      </c>
      <c r="D5829" s="421" t="s">
        <v>799</v>
      </c>
      <c r="E5829" s="422">
        <v>8.1000000000000014</v>
      </c>
      <c r="F5829" s="422">
        <v>29.03</v>
      </c>
      <c r="G5829" s="422">
        <v>37.130000000000003</v>
      </c>
    </row>
    <row r="5830" spans="1:7" ht="45">
      <c r="A5830" s="536" t="s">
        <v>8121</v>
      </c>
      <c r="B5830" s="419">
        <v>93558</v>
      </c>
      <c r="C5830" s="420" t="s">
        <v>757</v>
      </c>
      <c r="D5830" s="421" t="s">
        <v>4318</v>
      </c>
      <c r="E5830" s="422">
        <v>1525.1399999999994</v>
      </c>
      <c r="F5830" s="422">
        <v>4899.18</v>
      </c>
      <c r="G5830" s="422">
        <v>6424.32</v>
      </c>
    </row>
    <row r="5831" spans="1:7" ht="45">
      <c r="A5831" s="536" t="s">
        <v>8121</v>
      </c>
      <c r="B5831" s="419">
        <v>101420</v>
      </c>
      <c r="C5831" s="420" t="s">
        <v>758</v>
      </c>
      <c r="D5831" s="421" t="s">
        <v>4318</v>
      </c>
      <c r="E5831" s="422">
        <v>1525.08</v>
      </c>
      <c r="F5831" s="422">
        <v>5091.28</v>
      </c>
      <c r="G5831" s="422">
        <v>6616.36</v>
      </c>
    </row>
    <row r="5832" spans="1:7" ht="45">
      <c r="A5832" s="536" t="s">
        <v>8121</v>
      </c>
      <c r="B5832" s="419">
        <v>101421</v>
      </c>
      <c r="C5832" s="420" t="s">
        <v>759</v>
      </c>
      <c r="D5832" s="421" t="s">
        <v>4318</v>
      </c>
      <c r="E5832" s="422">
        <v>1525.29</v>
      </c>
      <c r="F5832" s="422">
        <v>6093.51</v>
      </c>
      <c r="G5832" s="422">
        <v>7618.8</v>
      </c>
    </row>
    <row r="5833" spans="1:7" ht="45">
      <c r="A5833" s="536" t="s">
        <v>8121</v>
      </c>
      <c r="B5833" s="419">
        <v>88282</v>
      </c>
      <c r="C5833" s="420" t="s">
        <v>822</v>
      </c>
      <c r="D5833" s="421" t="s">
        <v>799</v>
      </c>
      <c r="E5833" s="422">
        <v>8.0899999999999963</v>
      </c>
      <c r="F5833" s="422">
        <v>27.96</v>
      </c>
      <c r="G5833" s="422">
        <v>36.049999999999997</v>
      </c>
    </row>
    <row r="5834" spans="1:7" ht="45">
      <c r="A5834" s="536" t="s">
        <v>8121</v>
      </c>
      <c r="B5834" s="419">
        <v>88283</v>
      </c>
      <c r="C5834" s="420" t="s">
        <v>823</v>
      </c>
      <c r="D5834" s="421" t="s">
        <v>799</v>
      </c>
      <c r="E5834" s="422">
        <v>8.1000000000000014</v>
      </c>
      <c r="F5834" s="422">
        <v>34.75</v>
      </c>
      <c r="G5834" s="422">
        <v>42.85</v>
      </c>
    </row>
    <row r="5835" spans="1:7" ht="45">
      <c r="A5835" s="536" t="s">
        <v>8121</v>
      </c>
      <c r="B5835" s="419">
        <v>101422</v>
      </c>
      <c r="C5835" s="420" t="s">
        <v>760</v>
      </c>
      <c r="D5835" s="421" t="s">
        <v>4318</v>
      </c>
      <c r="E5835" s="422">
        <v>1524.9699999999993</v>
      </c>
      <c r="F5835" s="422">
        <v>4351.6000000000004</v>
      </c>
      <c r="G5835" s="422">
        <v>5876.57</v>
      </c>
    </row>
    <row r="5836" spans="1:7" ht="45">
      <c r="A5836" s="536" t="s">
        <v>8121</v>
      </c>
      <c r="B5836" s="419">
        <v>88284</v>
      </c>
      <c r="C5836" s="420" t="s">
        <v>6728</v>
      </c>
      <c r="D5836" s="421" t="s">
        <v>799</v>
      </c>
      <c r="E5836" s="422">
        <v>8.0899999999999963</v>
      </c>
      <c r="F5836" s="422">
        <v>24.82</v>
      </c>
      <c r="G5836" s="422">
        <v>32.909999999999997</v>
      </c>
    </row>
    <row r="5837" spans="1:7" ht="45">
      <c r="A5837" s="536" t="s">
        <v>8121</v>
      </c>
      <c r="B5837" s="419">
        <v>101424</v>
      </c>
      <c r="C5837" s="420" t="s">
        <v>761</v>
      </c>
      <c r="D5837" s="421" t="s">
        <v>4318</v>
      </c>
      <c r="E5837" s="422">
        <v>1525.4299999999994</v>
      </c>
      <c r="F5837" s="422">
        <v>5540.01</v>
      </c>
      <c r="G5837" s="422">
        <v>7065.44</v>
      </c>
    </row>
    <row r="5838" spans="1:7" ht="45">
      <c r="A5838" s="536" t="s">
        <v>8121</v>
      </c>
      <c r="B5838" s="419">
        <v>88286</v>
      </c>
      <c r="C5838" s="420" t="s">
        <v>824</v>
      </c>
      <c r="D5838" s="421" t="s">
        <v>799</v>
      </c>
      <c r="E5838" s="422">
        <v>8.0999999999999979</v>
      </c>
      <c r="F5838" s="422">
        <v>31.7</v>
      </c>
      <c r="G5838" s="422">
        <v>39.799999999999997</v>
      </c>
    </row>
    <row r="5839" spans="1:7" ht="45">
      <c r="A5839" s="536" t="s">
        <v>8121</v>
      </c>
      <c r="B5839" s="419">
        <v>101425</v>
      </c>
      <c r="C5839" s="420" t="s">
        <v>762</v>
      </c>
      <c r="D5839" s="421" t="s">
        <v>4318</v>
      </c>
      <c r="E5839" s="422">
        <v>434.90999999999985</v>
      </c>
      <c r="F5839" s="422">
        <v>3660.27</v>
      </c>
      <c r="G5839" s="422">
        <v>4095.18</v>
      </c>
    </row>
    <row r="5840" spans="1:7" ht="45">
      <c r="A5840" s="536" t="s">
        <v>8121</v>
      </c>
      <c r="B5840" s="419">
        <v>88288</v>
      </c>
      <c r="C5840" s="420" t="s">
        <v>825</v>
      </c>
      <c r="D5840" s="421" t="s">
        <v>799</v>
      </c>
      <c r="E5840" s="422">
        <v>2.3100000000000023</v>
      </c>
      <c r="F5840" s="422">
        <v>20.88</v>
      </c>
      <c r="G5840" s="422">
        <v>23.19</v>
      </c>
    </row>
    <row r="5841" spans="1:7" ht="45">
      <c r="A5841" s="536" t="s">
        <v>8121</v>
      </c>
      <c r="B5841" s="419">
        <v>101426</v>
      </c>
      <c r="C5841" s="420" t="s">
        <v>763</v>
      </c>
      <c r="D5841" s="421" t="s">
        <v>4318</v>
      </c>
      <c r="E5841" s="422">
        <v>1524.96</v>
      </c>
      <c r="F5841" s="422">
        <v>4807.91</v>
      </c>
      <c r="G5841" s="422">
        <v>6332.87</v>
      </c>
    </row>
    <row r="5842" spans="1:7" ht="45">
      <c r="A5842" s="536" t="s">
        <v>8121</v>
      </c>
      <c r="B5842" s="419">
        <v>88291</v>
      </c>
      <c r="C5842" s="420" t="s">
        <v>764</v>
      </c>
      <c r="D5842" s="421" t="s">
        <v>799</v>
      </c>
      <c r="E5842" s="422">
        <v>8.0900000000000034</v>
      </c>
      <c r="F5842" s="422">
        <v>26.58</v>
      </c>
      <c r="G5842" s="422">
        <v>34.67</v>
      </c>
    </row>
    <row r="5843" spans="1:7" ht="45">
      <c r="A5843" s="536" t="s">
        <v>8121</v>
      </c>
      <c r="B5843" s="419">
        <v>101427</v>
      </c>
      <c r="C5843" s="420" t="s">
        <v>764</v>
      </c>
      <c r="D5843" s="421" t="s">
        <v>4318</v>
      </c>
      <c r="E5843" s="422">
        <v>1525.21</v>
      </c>
      <c r="F5843" s="422">
        <v>4657.21</v>
      </c>
      <c r="G5843" s="422">
        <v>6182.42</v>
      </c>
    </row>
    <row r="5844" spans="1:7" ht="45">
      <c r="A5844" s="536" t="s">
        <v>8121</v>
      </c>
      <c r="B5844" s="419">
        <v>101428</v>
      </c>
      <c r="C5844" s="420" t="s">
        <v>765</v>
      </c>
      <c r="D5844" s="421" t="s">
        <v>4318</v>
      </c>
      <c r="E5844" s="422">
        <v>1525</v>
      </c>
      <c r="F5844" s="422">
        <v>4374.41</v>
      </c>
      <c r="G5844" s="422">
        <v>5899.41</v>
      </c>
    </row>
    <row r="5845" spans="1:7" ht="45">
      <c r="A5845" s="536" t="s">
        <v>8121</v>
      </c>
      <c r="B5845" s="419">
        <v>88377</v>
      </c>
      <c r="C5845" s="420" t="s">
        <v>826</v>
      </c>
      <c r="D5845" s="421" t="s">
        <v>799</v>
      </c>
      <c r="E5845" s="422">
        <v>8.0900000000000034</v>
      </c>
      <c r="F5845" s="422">
        <v>24.97</v>
      </c>
      <c r="G5845" s="422">
        <v>33.06</v>
      </c>
    </row>
    <row r="5846" spans="1:7" ht="45">
      <c r="A5846" s="536" t="s">
        <v>8121</v>
      </c>
      <c r="B5846" s="419">
        <v>101429</v>
      </c>
      <c r="C5846" s="420" t="s">
        <v>766</v>
      </c>
      <c r="D5846" s="421" t="s">
        <v>4318</v>
      </c>
      <c r="E5846" s="422">
        <v>1525.08</v>
      </c>
      <c r="F5846" s="422">
        <v>3370.84</v>
      </c>
      <c r="G5846" s="422">
        <v>4895.92</v>
      </c>
    </row>
    <row r="5847" spans="1:7" ht="45">
      <c r="A5847" s="536" t="s">
        <v>8121</v>
      </c>
      <c r="B5847" s="419">
        <v>88292</v>
      </c>
      <c r="C5847" s="420" t="s">
        <v>827</v>
      </c>
      <c r="D5847" s="421" t="s">
        <v>799</v>
      </c>
      <c r="E5847" s="422">
        <v>8.09</v>
      </c>
      <c r="F5847" s="422">
        <v>19.23</v>
      </c>
      <c r="G5847" s="422">
        <v>27.32</v>
      </c>
    </row>
    <row r="5848" spans="1:7" ht="45">
      <c r="A5848" s="536" t="s">
        <v>8121</v>
      </c>
      <c r="B5848" s="419">
        <v>88293</v>
      </c>
      <c r="C5848" s="420" t="s">
        <v>828</v>
      </c>
      <c r="D5848" s="421" t="s">
        <v>799</v>
      </c>
      <c r="E5848" s="422">
        <v>8.0900000000000034</v>
      </c>
      <c r="F5848" s="422">
        <v>26.58</v>
      </c>
      <c r="G5848" s="422">
        <v>34.67</v>
      </c>
    </row>
    <row r="5849" spans="1:7" ht="45">
      <c r="A5849" s="536" t="s">
        <v>8121</v>
      </c>
      <c r="B5849" s="419">
        <v>101430</v>
      </c>
      <c r="C5849" s="420" t="s">
        <v>767</v>
      </c>
      <c r="D5849" s="421" t="s">
        <v>4318</v>
      </c>
      <c r="E5849" s="422">
        <v>1525.21</v>
      </c>
      <c r="F5849" s="422">
        <v>4657.21</v>
      </c>
      <c r="G5849" s="422">
        <v>6182.42</v>
      </c>
    </row>
    <row r="5850" spans="1:7" ht="45">
      <c r="A5850" s="536" t="s">
        <v>8121</v>
      </c>
      <c r="B5850" s="419">
        <v>88294</v>
      </c>
      <c r="C5850" s="420" t="s">
        <v>768</v>
      </c>
      <c r="D5850" s="421" t="s">
        <v>799</v>
      </c>
      <c r="E5850" s="422">
        <v>8.0999999999999979</v>
      </c>
      <c r="F5850" s="422">
        <v>28.13</v>
      </c>
      <c r="G5850" s="422">
        <v>36.229999999999997</v>
      </c>
    </row>
    <row r="5851" spans="1:7" ht="45">
      <c r="A5851" s="536" t="s">
        <v>8121</v>
      </c>
      <c r="B5851" s="419">
        <v>101431</v>
      </c>
      <c r="C5851" s="420" t="s">
        <v>768</v>
      </c>
      <c r="D5851" s="421" t="s">
        <v>4318</v>
      </c>
      <c r="E5851" s="422">
        <v>1524.9700000000003</v>
      </c>
      <c r="F5851" s="422">
        <v>4923.07</v>
      </c>
      <c r="G5851" s="422">
        <v>6448.04</v>
      </c>
    </row>
    <row r="5852" spans="1:7" ht="45">
      <c r="A5852" s="536" t="s">
        <v>8121</v>
      </c>
      <c r="B5852" s="419">
        <v>88295</v>
      </c>
      <c r="C5852" s="420" t="s">
        <v>829</v>
      </c>
      <c r="D5852" s="421" t="s">
        <v>799</v>
      </c>
      <c r="E5852" s="422">
        <v>8.0900000000000034</v>
      </c>
      <c r="F5852" s="422">
        <v>26.29</v>
      </c>
      <c r="G5852" s="422">
        <v>34.380000000000003</v>
      </c>
    </row>
    <row r="5853" spans="1:7" ht="45">
      <c r="A5853" s="536" t="s">
        <v>8121</v>
      </c>
      <c r="B5853" s="419">
        <v>101432</v>
      </c>
      <c r="C5853" s="420" t="s">
        <v>769</v>
      </c>
      <c r="D5853" s="421" t="s">
        <v>4318</v>
      </c>
      <c r="E5853" s="422">
        <v>1525.1499999999996</v>
      </c>
      <c r="F5853" s="422">
        <v>4597.47</v>
      </c>
      <c r="G5853" s="422">
        <v>6122.62</v>
      </c>
    </row>
    <row r="5854" spans="1:7" ht="45">
      <c r="A5854" s="536" t="s">
        <v>8121</v>
      </c>
      <c r="B5854" s="419">
        <v>88296</v>
      </c>
      <c r="C5854" s="420" t="s">
        <v>770</v>
      </c>
      <c r="D5854" s="421" t="s">
        <v>799</v>
      </c>
      <c r="E5854" s="422">
        <v>8.1000000000000014</v>
      </c>
      <c r="F5854" s="422">
        <v>36.5</v>
      </c>
      <c r="G5854" s="422">
        <v>44.6</v>
      </c>
    </row>
    <row r="5855" spans="1:7" ht="45">
      <c r="A5855" s="536" t="s">
        <v>8121</v>
      </c>
      <c r="B5855" s="419">
        <v>101433</v>
      </c>
      <c r="C5855" s="420" t="s">
        <v>770</v>
      </c>
      <c r="D5855" s="421" t="s">
        <v>4318</v>
      </c>
      <c r="E5855" s="422">
        <v>1525.04</v>
      </c>
      <c r="F5855" s="422">
        <v>6384.87</v>
      </c>
      <c r="G5855" s="422">
        <v>7909.91</v>
      </c>
    </row>
    <row r="5856" spans="1:7" ht="45">
      <c r="A5856" s="536" t="s">
        <v>8121</v>
      </c>
      <c r="B5856" s="419">
        <v>101434</v>
      </c>
      <c r="C5856" s="420" t="s">
        <v>771</v>
      </c>
      <c r="D5856" s="421" t="s">
        <v>4318</v>
      </c>
      <c r="E5856" s="422">
        <v>1525</v>
      </c>
      <c r="F5856" s="422">
        <v>4253.67</v>
      </c>
      <c r="G5856" s="422">
        <v>5778.67</v>
      </c>
    </row>
    <row r="5857" spans="1:7" ht="45">
      <c r="A5857" s="536" t="s">
        <v>8121</v>
      </c>
      <c r="B5857" s="419">
        <v>88298</v>
      </c>
      <c r="C5857" s="420" t="s">
        <v>773</v>
      </c>
      <c r="D5857" s="421" t="s">
        <v>799</v>
      </c>
      <c r="E5857" s="422">
        <v>8.09</v>
      </c>
      <c r="F5857" s="422">
        <v>23.81</v>
      </c>
      <c r="G5857" s="422">
        <v>31.9</v>
      </c>
    </row>
    <row r="5858" spans="1:7" ht="45">
      <c r="A5858" s="536" t="s">
        <v>8121</v>
      </c>
      <c r="B5858" s="419">
        <v>101436</v>
      </c>
      <c r="C5858" s="420" t="s">
        <v>773</v>
      </c>
      <c r="D5858" s="421" t="s">
        <v>4318</v>
      </c>
      <c r="E5858" s="422">
        <v>1525</v>
      </c>
      <c r="F5858" s="422">
        <v>4171.6400000000003</v>
      </c>
      <c r="G5858" s="422">
        <v>5696.64</v>
      </c>
    </row>
    <row r="5859" spans="1:7" ht="45">
      <c r="A5859" s="536" t="s">
        <v>8121</v>
      </c>
      <c r="B5859" s="419">
        <v>101437</v>
      </c>
      <c r="C5859" s="420" t="s">
        <v>774</v>
      </c>
      <c r="D5859" s="421" t="s">
        <v>4318</v>
      </c>
      <c r="E5859" s="422">
        <v>1525.29</v>
      </c>
      <c r="F5859" s="422">
        <v>5999.56</v>
      </c>
      <c r="G5859" s="422">
        <v>7524.85</v>
      </c>
    </row>
    <row r="5860" spans="1:7" ht="45">
      <c r="A5860" s="536" t="s">
        <v>8121</v>
      </c>
      <c r="B5860" s="419">
        <v>88299</v>
      </c>
      <c r="C5860" s="420" t="s">
        <v>831</v>
      </c>
      <c r="D5860" s="421" t="s">
        <v>799</v>
      </c>
      <c r="E5860" s="422">
        <v>8.1000000000000014</v>
      </c>
      <c r="F5860" s="422">
        <v>34.26</v>
      </c>
      <c r="G5860" s="422">
        <v>42.36</v>
      </c>
    </row>
    <row r="5861" spans="1:7" ht="45">
      <c r="A5861" s="536" t="s">
        <v>8121</v>
      </c>
      <c r="B5861" s="419">
        <v>88300</v>
      </c>
      <c r="C5861" s="420" t="s">
        <v>775</v>
      </c>
      <c r="D5861" s="421" t="s">
        <v>799</v>
      </c>
      <c r="E5861" s="422">
        <v>8.1000000000000014</v>
      </c>
      <c r="F5861" s="422">
        <v>34.26</v>
      </c>
      <c r="G5861" s="422">
        <v>42.36</v>
      </c>
    </row>
    <row r="5862" spans="1:7" ht="45">
      <c r="A5862" s="536" t="s">
        <v>8121</v>
      </c>
      <c r="B5862" s="419">
        <v>101438</v>
      </c>
      <c r="C5862" s="420" t="s">
        <v>775</v>
      </c>
      <c r="D5862" s="421" t="s">
        <v>4318</v>
      </c>
      <c r="E5862" s="422">
        <v>1525.29</v>
      </c>
      <c r="F5862" s="422">
        <v>5999.56</v>
      </c>
      <c r="G5862" s="422">
        <v>7524.85</v>
      </c>
    </row>
    <row r="5863" spans="1:7" ht="45">
      <c r="A5863" s="536" t="s">
        <v>8121</v>
      </c>
      <c r="B5863" s="419">
        <v>88297</v>
      </c>
      <c r="C5863" s="420" t="s">
        <v>830</v>
      </c>
      <c r="D5863" s="421" t="s">
        <v>799</v>
      </c>
      <c r="E5863" s="422">
        <v>8.09</v>
      </c>
      <c r="F5863" s="422">
        <v>26.91</v>
      </c>
      <c r="G5863" s="422">
        <v>35</v>
      </c>
    </row>
    <row r="5864" spans="1:7" ht="45">
      <c r="A5864" s="536" t="s">
        <v>8121</v>
      </c>
      <c r="B5864" s="419">
        <v>101435</v>
      </c>
      <c r="C5864" s="420" t="s">
        <v>772</v>
      </c>
      <c r="D5864" s="421" t="s">
        <v>4318</v>
      </c>
      <c r="E5864" s="422">
        <v>1525.12</v>
      </c>
      <c r="F5864" s="422">
        <v>4710</v>
      </c>
      <c r="G5864" s="422">
        <v>6235.12</v>
      </c>
    </row>
    <row r="5865" spans="1:7" ht="45">
      <c r="A5865" s="536" t="s">
        <v>8121</v>
      </c>
      <c r="B5865" s="419">
        <v>101440</v>
      </c>
      <c r="C5865" s="420" t="s">
        <v>777</v>
      </c>
      <c r="D5865" s="421" t="s">
        <v>4318</v>
      </c>
      <c r="E5865" s="422">
        <v>1525.21</v>
      </c>
      <c r="F5865" s="422">
        <v>4657.21</v>
      </c>
      <c r="G5865" s="422">
        <v>6182.42</v>
      </c>
    </row>
    <row r="5866" spans="1:7" ht="45">
      <c r="A5866" s="536" t="s">
        <v>8121</v>
      </c>
      <c r="B5866" s="419">
        <v>88302</v>
      </c>
      <c r="C5866" s="420" t="s">
        <v>832</v>
      </c>
      <c r="D5866" s="421" t="s">
        <v>799</v>
      </c>
      <c r="E5866" s="422">
        <v>8.0900000000000034</v>
      </c>
      <c r="F5866" s="422">
        <v>26.58</v>
      </c>
      <c r="G5866" s="422">
        <v>34.67</v>
      </c>
    </row>
    <row r="5867" spans="1:7" ht="45">
      <c r="A5867" s="536" t="s">
        <v>8121</v>
      </c>
      <c r="B5867" s="419">
        <v>88301</v>
      </c>
      <c r="C5867" s="420" t="s">
        <v>776</v>
      </c>
      <c r="D5867" s="421" t="s">
        <v>799</v>
      </c>
      <c r="E5867" s="422">
        <v>8.0900000000000034</v>
      </c>
      <c r="F5867" s="422">
        <v>26.58</v>
      </c>
      <c r="G5867" s="422">
        <v>34.67</v>
      </c>
    </row>
    <row r="5868" spans="1:7" ht="45">
      <c r="A5868" s="536" t="s">
        <v>8121</v>
      </c>
      <c r="B5868" s="419">
        <v>101439</v>
      </c>
      <c r="C5868" s="420" t="s">
        <v>776</v>
      </c>
      <c r="D5868" s="421" t="s">
        <v>4318</v>
      </c>
      <c r="E5868" s="422">
        <v>1525.21</v>
      </c>
      <c r="F5868" s="422">
        <v>4657.21</v>
      </c>
      <c r="G5868" s="422">
        <v>6182.42</v>
      </c>
    </row>
    <row r="5869" spans="1:7" ht="45">
      <c r="A5869" s="536" t="s">
        <v>8121</v>
      </c>
      <c r="B5869" s="419">
        <v>88303</v>
      </c>
      <c r="C5869" s="420" t="s">
        <v>778</v>
      </c>
      <c r="D5869" s="421" t="s">
        <v>799</v>
      </c>
      <c r="E5869" s="422">
        <v>8.1000000000000014</v>
      </c>
      <c r="F5869" s="422">
        <v>22.08</v>
      </c>
      <c r="G5869" s="422">
        <v>30.18</v>
      </c>
    </row>
    <row r="5870" spans="1:7" ht="45">
      <c r="A5870" s="536" t="s">
        <v>8121</v>
      </c>
      <c r="B5870" s="419">
        <v>101441</v>
      </c>
      <c r="C5870" s="420" t="s">
        <v>778</v>
      </c>
      <c r="D5870" s="421" t="s">
        <v>4318</v>
      </c>
      <c r="E5870" s="422">
        <v>1525.5300000000002</v>
      </c>
      <c r="F5870" s="422">
        <v>3870.73</v>
      </c>
      <c r="G5870" s="422">
        <v>5396.26</v>
      </c>
    </row>
    <row r="5871" spans="1:7" ht="45">
      <c r="A5871" s="536" t="s">
        <v>8121</v>
      </c>
      <c r="B5871" s="419">
        <v>88304</v>
      </c>
      <c r="C5871" s="420" t="s">
        <v>779</v>
      </c>
      <c r="D5871" s="421" t="s">
        <v>799</v>
      </c>
      <c r="E5871" s="422">
        <v>8.1000000000000014</v>
      </c>
      <c r="F5871" s="422">
        <v>34.26</v>
      </c>
      <c r="G5871" s="422">
        <v>42.36</v>
      </c>
    </row>
    <row r="5872" spans="1:7" ht="45">
      <c r="A5872" s="536" t="s">
        <v>8121</v>
      </c>
      <c r="B5872" s="419">
        <v>101443</v>
      </c>
      <c r="C5872" s="420" t="s">
        <v>779</v>
      </c>
      <c r="D5872" s="421" t="s">
        <v>4318</v>
      </c>
      <c r="E5872" s="422">
        <v>1525.29</v>
      </c>
      <c r="F5872" s="422">
        <v>5999.56</v>
      </c>
      <c r="G5872" s="422">
        <v>7524.85</v>
      </c>
    </row>
    <row r="5873" spans="1:7" ht="45">
      <c r="A5873" s="536" t="s">
        <v>8121</v>
      </c>
      <c r="B5873" s="419">
        <v>88306</v>
      </c>
      <c r="C5873" s="420" t="s">
        <v>833</v>
      </c>
      <c r="D5873" s="421" t="s">
        <v>799</v>
      </c>
      <c r="E5873" s="422">
        <v>8.1000000000000014</v>
      </c>
      <c r="F5873" s="422">
        <v>24.29</v>
      </c>
      <c r="G5873" s="422">
        <v>32.39</v>
      </c>
    </row>
    <row r="5874" spans="1:7" ht="45">
      <c r="A5874" s="536" t="s">
        <v>8121</v>
      </c>
      <c r="B5874" s="419">
        <v>88307</v>
      </c>
      <c r="C5874" s="420" t="s">
        <v>834</v>
      </c>
      <c r="D5874" s="421" t="s">
        <v>799</v>
      </c>
      <c r="E5874" s="422">
        <v>8.1000000000000014</v>
      </c>
      <c r="F5874" s="422">
        <v>27.42</v>
      </c>
      <c r="G5874" s="422">
        <v>35.520000000000003</v>
      </c>
    </row>
    <row r="5875" spans="1:7" ht="45">
      <c r="A5875" s="536" t="s">
        <v>8121</v>
      </c>
      <c r="B5875" s="419">
        <v>88308</v>
      </c>
      <c r="C5875" s="420" t="s">
        <v>780</v>
      </c>
      <c r="D5875" s="421" t="s">
        <v>799</v>
      </c>
      <c r="E5875" s="422">
        <v>9.2899999999999956</v>
      </c>
      <c r="F5875" s="422">
        <v>27.44</v>
      </c>
      <c r="G5875" s="422">
        <v>36.729999999999997</v>
      </c>
    </row>
    <row r="5876" spans="1:7" ht="45">
      <c r="A5876" s="536" t="s">
        <v>8121</v>
      </c>
      <c r="B5876" s="419">
        <v>101444</v>
      </c>
      <c r="C5876" s="420" t="s">
        <v>780</v>
      </c>
      <c r="D5876" s="421" t="s">
        <v>4318</v>
      </c>
      <c r="E5876" s="422">
        <v>1752.17</v>
      </c>
      <c r="F5876" s="422">
        <v>4800.4399999999996</v>
      </c>
      <c r="G5876" s="422">
        <v>6552.61</v>
      </c>
    </row>
    <row r="5877" spans="1:7" ht="45">
      <c r="A5877" s="536" t="s">
        <v>8121</v>
      </c>
      <c r="B5877" s="419">
        <v>88309</v>
      </c>
      <c r="C5877" s="420" t="s">
        <v>781</v>
      </c>
      <c r="D5877" s="421" t="s">
        <v>799</v>
      </c>
      <c r="E5877" s="422">
        <v>9.2799999999999976</v>
      </c>
      <c r="F5877" s="422">
        <v>27.63</v>
      </c>
      <c r="G5877" s="422">
        <v>36.909999999999997</v>
      </c>
    </row>
    <row r="5878" spans="1:7" ht="45">
      <c r="A5878" s="536" t="s">
        <v>8121</v>
      </c>
      <c r="B5878" s="419">
        <v>101445</v>
      </c>
      <c r="C5878" s="420" t="s">
        <v>781</v>
      </c>
      <c r="D5878" s="421" t="s">
        <v>4318</v>
      </c>
      <c r="E5878" s="422">
        <v>1752.4099999999999</v>
      </c>
      <c r="F5878" s="422">
        <v>4823.22</v>
      </c>
      <c r="G5878" s="422">
        <v>6575.63</v>
      </c>
    </row>
    <row r="5879" spans="1:7" ht="45">
      <c r="A5879" s="536" t="s">
        <v>8121</v>
      </c>
      <c r="B5879" s="419">
        <v>88310</v>
      </c>
      <c r="C5879" s="420" t="s">
        <v>782</v>
      </c>
      <c r="D5879" s="421" t="s">
        <v>799</v>
      </c>
      <c r="E5879" s="422">
        <v>11.099999999999998</v>
      </c>
      <c r="F5879" s="422">
        <v>27.44</v>
      </c>
      <c r="G5879" s="422">
        <v>38.54</v>
      </c>
    </row>
    <row r="5880" spans="1:7" ht="45">
      <c r="A5880" s="536" t="s">
        <v>8121</v>
      </c>
      <c r="B5880" s="419">
        <v>101446</v>
      </c>
      <c r="C5880" s="420" t="s">
        <v>782</v>
      </c>
      <c r="D5880" s="421" t="s">
        <v>4318</v>
      </c>
      <c r="E5880" s="422">
        <v>2092.84</v>
      </c>
      <c r="F5880" s="422">
        <v>4800.54</v>
      </c>
      <c r="G5880" s="422">
        <v>6893.38</v>
      </c>
    </row>
    <row r="5881" spans="1:7" ht="45">
      <c r="A5881" s="536" t="s">
        <v>8121</v>
      </c>
      <c r="B5881" s="419">
        <v>88311</v>
      </c>
      <c r="C5881" s="420" t="s">
        <v>783</v>
      </c>
      <c r="D5881" s="421" t="s">
        <v>799</v>
      </c>
      <c r="E5881" s="422">
        <v>11.089999999999996</v>
      </c>
      <c r="F5881" s="422">
        <v>26.64</v>
      </c>
      <c r="G5881" s="422">
        <v>37.729999999999997</v>
      </c>
    </row>
    <row r="5882" spans="1:7" ht="45">
      <c r="A5882" s="536" t="s">
        <v>8121</v>
      </c>
      <c r="B5882" s="419">
        <v>101447</v>
      </c>
      <c r="C5882" s="420" t="s">
        <v>783</v>
      </c>
      <c r="D5882" s="421" t="s">
        <v>4318</v>
      </c>
      <c r="E5882" s="422">
        <v>2093.2199999999993</v>
      </c>
      <c r="F5882" s="422">
        <v>4661.2700000000004</v>
      </c>
      <c r="G5882" s="422">
        <v>6754.49</v>
      </c>
    </row>
    <row r="5883" spans="1:7" ht="45">
      <c r="A5883" s="536" t="s">
        <v>8121</v>
      </c>
      <c r="B5883" s="419">
        <v>88312</v>
      </c>
      <c r="C5883" s="420" t="s">
        <v>784</v>
      </c>
      <c r="D5883" s="421" t="s">
        <v>799</v>
      </c>
      <c r="E5883" s="422">
        <v>11.099999999999998</v>
      </c>
      <c r="F5883" s="422">
        <v>27.44</v>
      </c>
      <c r="G5883" s="422">
        <v>38.54</v>
      </c>
    </row>
    <row r="5884" spans="1:7" ht="45">
      <c r="A5884" s="536" t="s">
        <v>8121</v>
      </c>
      <c r="B5884" s="419">
        <v>101448</v>
      </c>
      <c r="C5884" s="420" t="s">
        <v>784</v>
      </c>
      <c r="D5884" s="421" t="s">
        <v>4318</v>
      </c>
      <c r="E5884" s="422">
        <v>2092.84</v>
      </c>
      <c r="F5884" s="422">
        <v>4800.54</v>
      </c>
      <c r="G5884" s="422">
        <v>6893.38</v>
      </c>
    </row>
    <row r="5885" spans="1:7" ht="45">
      <c r="A5885" s="536" t="s">
        <v>8121</v>
      </c>
      <c r="B5885" s="419">
        <v>101449</v>
      </c>
      <c r="C5885" s="420" t="s">
        <v>785</v>
      </c>
      <c r="D5885" s="421" t="s">
        <v>4318</v>
      </c>
      <c r="E5885" s="422">
        <v>1525.5100000000002</v>
      </c>
      <c r="F5885" s="422">
        <v>3695.25</v>
      </c>
      <c r="G5885" s="422">
        <v>5220.76</v>
      </c>
    </row>
    <row r="5886" spans="1:7" ht="45">
      <c r="A5886" s="536" t="s">
        <v>8121</v>
      </c>
      <c r="B5886" s="419">
        <v>88313</v>
      </c>
      <c r="C5886" s="420" t="s">
        <v>835</v>
      </c>
      <c r="D5886" s="421" t="s">
        <v>799</v>
      </c>
      <c r="E5886" s="422">
        <v>8.0999999999999979</v>
      </c>
      <c r="F5886" s="422">
        <v>21.14</v>
      </c>
      <c r="G5886" s="422">
        <v>29.24</v>
      </c>
    </row>
    <row r="5887" spans="1:7" ht="45">
      <c r="A5887" s="536" t="s">
        <v>8121</v>
      </c>
      <c r="B5887" s="419">
        <v>88314</v>
      </c>
      <c r="C5887" s="420" t="s">
        <v>786</v>
      </c>
      <c r="D5887" s="421" t="s">
        <v>799</v>
      </c>
      <c r="E5887" s="422">
        <v>8.0900000000000034</v>
      </c>
      <c r="F5887" s="422">
        <v>23.08</v>
      </c>
      <c r="G5887" s="422">
        <v>31.17</v>
      </c>
    </row>
    <row r="5888" spans="1:7" ht="45">
      <c r="A5888" s="536" t="s">
        <v>8121</v>
      </c>
      <c r="B5888" s="419">
        <v>88315</v>
      </c>
      <c r="C5888" s="420" t="s">
        <v>787</v>
      </c>
      <c r="D5888" s="421" t="s">
        <v>799</v>
      </c>
      <c r="E5888" s="422">
        <v>9.2799999999999976</v>
      </c>
      <c r="F5888" s="422">
        <v>27.37</v>
      </c>
      <c r="G5888" s="422">
        <v>36.65</v>
      </c>
    </row>
    <row r="5889" spans="1:7" ht="45">
      <c r="A5889" s="536" t="s">
        <v>8121</v>
      </c>
      <c r="B5889" s="419">
        <v>101451</v>
      </c>
      <c r="C5889" s="420" t="s">
        <v>787</v>
      </c>
      <c r="D5889" s="421" t="s">
        <v>4318</v>
      </c>
      <c r="E5889" s="422">
        <v>1752.3599999999997</v>
      </c>
      <c r="F5889" s="422">
        <v>4788.71</v>
      </c>
      <c r="G5889" s="422">
        <v>6541.07</v>
      </c>
    </row>
    <row r="5890" spans="1:7" ht="45">
      <c r="A5890" s="536" t="s">
        <v>8121</v>
      </c>
      <c r="B5890" s="419">
        <v>88316</v>
      </c>
      <c r="C5890" s="420" t="s">
        <v>836</v>
      </c>
      <c r="D5890" s="421" t="s">
        <v>799</v>
      </c>
      <c r="E5890" s="422">
        <v>9.1999999999999993</v>
      </c>
      <c r="F5890" s="422">
        <v>19.510000000000002</v>
      </c>
      <c r="G5890" s="422">
        <v>28.71</v>
      </c>
    </row>
    <row r="5891" spans="1:7" ht="45">
      <c r="A5891" s="536" t="s">
        <v>8121</v>
      </c>
      <c r="B5891" s="419">
        <v>101452</v>
      </c>
      <c r="C5891" s="420" t="s">
        <v>788</v>
      </c>
      <c r="D5891" s="421" t="s">
        <v>4318</v>
      </c>
      <c r="E5891" s="422">
        <v>1734.0100000000002</v>
      </c>
      <c r="F5891" s="422">
        <v>3408.34</v>
      </c>
      <c r="G5891" s="422">
        <v>5142.3500000000004</v>
      </c>
    </row>
    <row r="5892" spans="1:7" ht="45">
      <c r="A5892" s="536" t="s">
        <v>8121</v>
      </c>
      <c r="B5892" s="419">
        <v>95967</v>
      </c>
      <c r="C5892" s="420" t="s">
        <v>842</v>
      </c>
      <c r="D5892" s="421" t="s">
        <v>799</v>
      </c>
      <c r="E5892" s="422">
        <v>5.1699999999999875</v>
      </c>
      <c r="F5892" s="422">
        <v>182.68</v>
      </c>
      <c r="G5892" s="422">
        <v>187.85</v>
      </c>
    </row>
    <row r="5893" spans="1:7" ht="45">
      <c r="A5893" s="536" t="s">
        <v>8121</v>
      </c>
      <c r="B5893" s="419">
        <v>88318</v>
      </c>
      <c r="C5893" s="420" t="s">
        <v>837</v>
      </c>
      <c r="D5893" s="421" t="s">
        <v>799</v>
      </c>
      <c r="E5893" s="422">
        <v>10.219999999999999</v>
      </c>
      <c r="F5893" s="422">
        <v>22.47</v>
      </c>
      <c r="G5893" s="422">
        <v>32.69</v>
      </c>
    </row>
    <row r="5894" spans="1:7" ht="45">
      <c r="A5894" s="536" t="s">
        <v>8121</v>
      </c>
      <c r="B5894" s="419">
        <v>88317</v>
      </c>
      <c r="C5894" s="420" t="s">
        <v>789</v>
      </c>
      <c r="D5894" s="421" t="s">
        <v>799</v>
      </c>
      <c r="E5894" s="422">
        <v>10.229999999999997</v>
      </c>
      <c r="F5894" s="422">
        <v>27.75</v>
      </c>
      <c r="G5894" s="422">
        <v>37.979999999999997</v>
      </c>
    </row>
    <row r="5895" spans="1:7" ht="45">
      <c r="A5895" s="536" t="s">
        <v>8121</v>
      </c>
      <c r="B5895" s="419">
        <v>101453</v>
      </c>
      <c r="C5895" s="420" t="s">
        <v>789</v>
      </c>
      <c r="D5895" s="421" t="s">
        <v>4318</v>
      </c>
      <c r="E5895" s="422">
        <v>1928.8000000000002</v>
      </c>
      <c r="F5895" s="422">
        <v>4857.9399999999996</v>
      </c>
      <c r="G5895" s="422">
        <v>6786.74</v>
      </c>
    </row>
    <row r="5896" spans="1:7" ht="45">
      <c r="A5896" s="536" t="s">
        <v>8121</v>
      </c>
      <c r="B5896" s="419">
        <v>101454</v>
      </c>
      <c r="C5896" s="420" t="s">
        <v>790</v>
      </c>
      <c r="D5896" s="421" t="s">
        <v>4318</v>
      </c>
      <c r="E5896" s="422">
        <v>1928.9799999999996</v>
      </c>
      <c r="F5896" s="422">
        <v>3932.38</v>
      </c>
      <c r="G5896" s="422">
        <v>5861.36</v>
      </c>
    </row>
    <row r="5897" spans="1:7" ht="45">
      <c r="A5897" s="536" t="s">
        <v>8121</v>
      </c>
      <c r="B5897" s="419">
        <v>100533</v>
      </c>
      <c r="C5897" s="420" t="s">
        <v>791</v>
      </c>
      <c r="D5897" s="421" t="s">
        <v>799</v>
      </c>
      <c r="E5897" s="422">
        <v>2.3000000000000007</v>
      </c>
      <c r="F5897" s="422">
        <v>21.75</v>
      </c>
      <c r="G5897" s="422">
        <v>24.05</v>
      </c>
    </row>
    <row r="5898" spans="1:7" ht="45">
      <c r="A5898" s="536" t="s">
        <v>8121</v>
      </c>
      <c r="B5898" s="419">
        <v>100534</v>
      </c>
      <c r="C5898" s="420" t="s">
        <v>791</v>
      </c>
      <c r="D5898" s="421" t="s">
        <v>4318</v>
      </c>
      <c r="E5898" s="422">
        <v>450.7800000000002</v>
      </c>
      <c r="F5898" s="422">
        <v>3801.81</v>
      </c>
      <c r="G5898" s="422">
        <v>4252.59</v>
      </c>
    </row>
    <row r="5899" spans="1:7" ht="45">
      <c r="A5899" s="536" t="s">
        <v>8121</v>
      </c>
      <c r="B5899" s="419">
        <v>88323</v>
      </c>
      <c r="C5899" s="420" t="s">
        <v>840</v>
      </c>
      <c r="D5899" s="421" t="s">
        <v>799</v>
      </c>
      <c r="E5899" s="422">
        <v>9.07</v>
      </c>
      <c r="F5899" s="422">
        <v>27.03</v>
      </c>
      <c r="G5899" s="422">
        <v>36.1</v>
      </c>
    </row>
    <row r="5900" spans="1:7" ht="45">
      <c r="A5900" s="536" t="s">
        <v>8121</v>
      </c>
      <c r="B5900" s="419">
        <v>101458</v>
      </c>
      <c r="C5900" s="420" t="s">
        <v>795</v>
      </c>
      <c r="D5900" s="421" t="s">
        <v>4318</v>
      </c>
      <c r="E5900" s="422">
        <v>1710.3499999999995</v>
      </c>
      <c r="F5900" s="422">
        <v>4731.63</v>
      </c>
      <c r="G5900" s="422">
        <v>6441.98</v>
      </c>
    </row>
    <row r="5901" spans="1:7" ht="45">
      <c r="A5901" s="536" t="s">
        <v>8121</v>
      </c>
      <c r="B5901" s="419">
        <v>90781</v>
      </c>
      <c r="C5901" s="420" t="s">
        <v>796</v>
      </c>
      <c r="D5901" s="421" t="s">
        <v>799</v>
      </c>
      <c r="E5901" s="422">
        <v>2.3099999999999987</v>
      </c>
      <c r="F5901" s="422">
        <v>27.27</v>
      </c>
      <c r="G5901" s="422">
        <v>29.58</v>
      </c>
    </row>
    <row r="5902" spans="1:7" ht="45">
      <c r="A5902" s="536" t="s">
        <v>8121</v>
      </c>
      <c r="B5902" s="419">
        <v>94296</v>
      </c>
      <c r="C5902" s="420" t="s">
        <v>796</v>
      </c>
      <c r="D5902" s="421" t="s">
        <v>4318</v>
      </c>
      <c r="E5902" s="422">
        <v>434.69000000000051</v>
      </c>
      <c r="F5902" s="422">
        <v>4777.3999999999996</v>
      </c>
      <c r="G5902" s="422">
        <v>5212.09</v>
      </c>
    </row>
    <row r="5903" spans="1:7" ht="45">
      <c r="A5903" s="536" t="s">
        <v>8121</v>
      </c>
      <c r="B5903" s="419">
        <v>88324</v>
      </c>
      <c r="C5903" s="420" t="s">
        <v>841</v>
      </c>
      <c r="D5903" s="421" t="s">
        <v>799</v>
      </c>
      <c r="E5903" s="422">
        <v>8.09</v>
      </c>
      <c r="F5903" s="422">
        <v>26.91</v>
      </c>
      <c r="G5903" s="422">
        <v>35</v>
      </c>
    </row>
    <row r="5904" spans="1:7" ht="45">
      <c r="A5904" s="536" t="s">
        <v>8121</v>
      </c>
      <c r="B5904" s="419">
        <v>88321</v>
      </c>
      <c r="C5904" s="420" t="s">
        <v>838</v>
      </c>
      <c r="D5904" s="421" t="s">
        <v>799</v>
      </c>
      <c r="E5904" s="422">
        <v>2.3900000000000006</v>
      </c>
      <c r="F5904" s="422">
        <v>39.9</v>
      </c>
      <c r="G5904" s="422">
        <v>42.29</v>
      </c>
    </row>
    <row r="5905" spans="1:7" ht="45">
      <c r="A5905" s="536" t="s">
        <v>8121</v>
      </c>
      <c r="B5905" s="419">
        <v>101456</v>
      </c>
      <c r="C5905" s="420" t="s">
        <v>792</v>
      </c>
      <c r="D5905" s="421" t="s">
        <v>4318</v>
      </c>
      <c r="E5905" s="422">
        <v>450.84000000000015</v>
      </c>
      <c r="F5905" s="422">
        <v>6988.68</v>
      </c>
      <c r="G5905" s="422">
        <v>7439.52</v>
      </c>
    </row>
    <row r="5906" spans="1:7" ht="45">
      <c r="A5906" s="536" t="s">
        <v>8121</v>
      </c>
      <c r="B5906" s="419">
        <v>88322</v>
      </c>
      <c r="C5906" s="420" t="s">
        <v>839</v>
      </c>
      <c r="D5906" s="421" t="s">
        <v>799</v>
      </c>
      <c r="E5906" s="422">
        <v>2.4200000000000017</v>
      </c>
      <c r="F5906" s="422">
        <v>27.49</v>
      </c>
      <c r="G5906" s="422">
        <v>29.91</v>
      </c>
    </row>
    <row r="5907" spans="1:7" ht="45">
      <c r="A5907" s="536" t="s">
        <v>8121</v>
      </c>
      <c r="B5907" s="419">
        <v>100309</v>
      </c>
      <c r="C5907" s="420" t="s">
        <v>793</v>
      </c>
      <c r="D5907" s="421" t="s">
        <v>799</v>
      </c>
      <c r="E5907" s="422">
        <v>2.3900000000000006</v>
      </c>
      <c r="F5907" s="422">
        <v>36.76</v>
      </c>
      <c r="G5907" s="422">
        <v>39.15</v>
      </c>
    </row>
    <row r="5908" spans="1:7" ht="45">
      <c r="A5908" s="536" t="s">
        <v>8121</v>
      </c>
      <c r="B5908" s="419">
        <v>100321</v>
      </c>
      <c r="C5908" s="420" t="s">
        <v>793</v>
      </c>
      <c r="D5908" s="421" t="s">
        <v>4318</v>
      </c>
      <c r="E5908" s="422">
        <v>450.38000000000011</v>
      </c>
      <c r="F5908" s="422">
        <v>6425.61</v>
      </c>
      <c r="G5908" s="422">
        <v>6875.99</v>
      </c>
    </row>
    <row r="5909" spans="1:7" ht="45">
      <c r="A5909" s="536" t="s">
        <v>8121</v>
      </c>
      <c r="B5909" s="419">
        <v>101457</v>
      </c>
      <c r="C5909" s="420" t="s">
        <v>794</v>
      </c>
      <c r="D5909" s="421" t="s">
        <v>4318</v>
      </c>
      <c r="E5909" s="422">
        <v>1524.9800000000005</v>
      </c>
      <c r="F5909" s="422">
        <v>4813.24</v>
      </c>
      <c r="G5909" s="422">
        <v>6338.22</v>
      </c>
    </row>
    <row r="5910" spans="1:7" ht="45">
      <c r="A5910" s="536" t="s">
        <v>8121</v>
      </c>
      <c r="B5910" s="419">
        <v>88325</v>
      </c>
      <c r="C5910" s="420" t="s">
        <v>797</v>
      </c>
      <c r="D5910" s="421" t="s">
        <v>799</v>
      </c>
      <c r="E5910" s="422">
        <v>9.2899999999999991</v>
      </c>
      <c r="F5910" s="422">
        <v>27.86</v>
      </c>
      <c r="G5910" s="422">
        <v>37.15</v>
      </c>
    </row>
    <row r="5911" spans="1:7" ht="45">
      <c r="A5911" s="536" t="s">
        <v>8121</v>
      </c>
      <c r="B5911" s="419">
        <v>101459</v>
      </c>
      <c r="C5911" s="420" t="s">
        <v>797</v>
      </c>
      <c r="D5911" s="421" t="s">
        <v>4318</v>
      </c>
      <c r="E5911" s="422">
        <v>1752.4700000000003</v>
      </c>
      <c r="F5911" s="422">
        <v>4873.1099999999997</v>
      </c>
      <c r="G5911" s="422">
        <v>6625.58</v>
      </c>
    </row>
    <row r="5912" spans="1:7" ht="45">
      <c r="A5912" s="536" t="s">
        <v>8121</v>
      </c>
      <c r="B5912" s="419">
        <v>100289</v>
      </c>
      <c r="C5912" s="420" t="s">
        <v>798</v>
      </c>
      <c r="D5912" s="421" t="s">
        <v>799</v>
      </c>
      <c r="E5912" s="422">
        <v>9.1900000000000013</v>
      </c>
      <c r="F5912" s="422">
        <v>21.49</v>
      </c>
      <c r="G5912" s="422">
        <v>30.68</v>
      </c>
    </row>
    <row r="5913" spans="1:7" ht="45">
      <c r="A5913" s="536" t="s">
        <v>8121</v>
      </c>
      <c r="B5913" s="419">
        <v>101460</v>
      </c>
      <c r="C5913" s="420" t="s">
        <v>798</v>
      </c>
      <c r="D5913" s="421" t="s">
        <v>4318</v>
      </c>
      <c r="E5913" s="422">
        <v>1734.1600000000003</v>
      </c>
      <c r="F5913" s="422">
        <v>3769.35</v>
      </c>
      <c r="G5913" s="422">
        <v>5503.51</v>
      </c>
    </row>
    <row r="5914" spans="1:7" ht="30">
      <c r="A5914" s="536" t="s">
        <v>8122</v>
      </c>
      <c r="B5914" s="419">
        <v>105011</v>
      </c>
      <c r="C5914" s="420" t="s">
        <v>8123</v>
      </c>
      <c r="D5914" s="421" t="s">
        <v>844</v>
      </c>
      <c r="E5914" s="422">
        <v>0.26</v>
      </c>
      <c r="F5914" s="422">
        <v>0.39</v>
      </c>
      <c r="G5914" s="422">
        <v>0.65</v>
      </c>
    </row>
    <row r="5915" spans="1:7" ht="30">
      <c r="A5915" s="536" t="s">
        <v>8122</v>
      </c>
      <c r="B5915" s="419">
        <v>99061</v>
      </c>
      <c r="C5915" s="420" t="s">
        <v>8124</v>
      </c>
      <c r="D5915" s="421" t="s">
        <v>843</v>
      </c>
      <c r="E5915" s="422">
        <v>69.13</v>
      </c>
      <c r="F5915" s="422">
        <v>74.13</v>
      </c>
      <c r="G5915" s="422">
        <v>143.26</v>
      </c>
    </row>
    <row r="5916" spans="1:7" ht="30">
      <c r="A5916" s="536" t="s">
        <v>8122</v>
      </c>
      <c r="B5916" s="419">
        <v>99060</v>
      </c>
      <c r="C5916" s="420" t="s">
        <v>8125</v>
      </c>
      <c r="D5916" s="421" t="s">
        <v>843</v>
      </c>
      <c r="E5916" s="422">
        <v>116.35999999999999</v>
      </c>
      <c r="F5916" s="422">
        <v>115.93</v>
      </c>
      <c r="G5916" s="422">
        <v>232.29</v>
      </c>
    </row>
    <row r="5917" spans="1:7" ht="30">
      <c r="A5917" s="536" t="s">
        <v>8122</v>
      </c>
      <c r="B5917" s="419">
        <v>105009</v>
      </c>
      <c r="C5917" s="420" t="s">
        <v>8126</v>
      </c>
      <c r="D5917" s="421" t="s">
        <v>844</v>
      </c>
      <c r="E5917" s="422">
        <v>48.739999999999995</v>
      </c>
      <c r="F5917" s="422">
        <v>45.95</v>
      </c>
      <c r="G5917" s="422">
        <v>94.69</v>
      </c>
    </row>
    <row r="5918" spans="1:7" ht="30">
      <c r="A5918" s="536" t="s">
        <v>8122</v>
      </c>
      <c r="B5918" s="419">
        <v>99059</v>
      </c>
      <c r="C5918" s="420" t="s">
        <v>8127</v>
      </c>
      <c r="D5918" s="421" t="s">
        <v>844</v>
      </c>
      <c r="E5918" s="422">
        <v>40.290000000000006</v>
      </c>
      <c r="F5918" s="422">
        <v>36.47</v>
      </c>
      <c r="G5918" s="422">
        <v>76.760000000000005</v>
      </c>
    </row>
    <row r="5919" spans="1:7" ht="30">
      <c r="A5919" s="536" t="s">
        <v>8122</v>
      </c>
      <c r="B5919" s="419">
        <v>105007</v>
      </c>
      <c r="C5919" s="420" t="s">
        <v>8128</v>
      </c>
      <c r="D5919" s="421" t="s">
        <v>843</v>
      </c>
      <c r="E5919" s="422">
        <v>14.149999999999999</v>
      </c>
      <c r="F5919" s="422">
        <v>34.78</v>
      </c>
      <c r="G5919" s="422">
        <v>48.93</v>
      </c>
    </row>
    <row r="5920" spans="1:7" ht="30">
      <c r="A5920" s="536" t="s">
        <v>8122</v>
      </c>
      <c r="B5920" s="419">
        <v>99063</v>
      </c>
      <c r="C5920" s="420" t="s">
        <v>8129</v>
      </c>
      <c r="D5920" s="421" t="s">
        <v>844</v>
      </c>
      <c r="E5920" s="422">
        <v>4.7200000000000006</v>
      </c>
      <c r="F5920" s="422">
        <v>6.85</v>
      </c>
      <c r="G5920" s="422">
        <v>11.57</v>
      </c>
    </row>
    <row r="5921" spans="1:7" ht="30">
      <c r="A5921" s="536" t="s">
        <v>8122</v>
      </c>
      <c r="B5921" s="419">
        <v>99062</v>
      </c>
      <c r="C5921" s="420" t="s">
        <v>8130</v>
      </c>
      <c r="D5921" s="421" t="s">
        <v>843</v>
      </c>
      <c r="E5921" s="422">
        <v>0.78000000000000025</v>
      </c>
      <c r="F5921" s="422">
        <v>1.88</v>
      </c>
      <c r="G5921" s="422">
        <v>2.66</v>
      </c>
    </row>
    <row r="5922" spans="1:7">
      <c r="A5922" s="536" t="s">
        <v>8131</v>
      </c>
      <c r="B5922" s="419">
        <v>100857</v>
      </c>
      <c r="C5922" s="420" t="s">
        <v>8132</v>
      </c>
      <c r="D5922" s="421" t="s">
        <v>843</v>
      </c>
      <c r="E5922" s="422">
        <v>474.92</v>
      </c>
      <c r="F5922" s="422">
        <v>11.57</v>
      </c>
      <c r="G5922" s="422">
        <v>486.49</v>
      </c>
    </row>
    <row r="5923" spans="1:7" ht="30">
      <c r="A5923" s="536" t="s">
        <v>8131</v>
      </c>
      <c r="B5923" s="419">
        <v>86905</v>
      </c>
      <c r="C5923" s="420" t="s">
        <v>2340</v>
      </c>
      <c r="D5923" s="421" t="s">
        <v>843</v>
      </c>
      <c r="E5923" s="422">
        <v>362.28</v>
      </c>
      <c r="F5923" s="422">
        <v>15.6</v>
      </c>
      <c r="G5923" s="422">
        <v>377.88</v>
      </c>
    </row>
    <row r="5924" spans="1:7" ht="30">
      <c r="A5924" s="536" t="s">
        <v>8131</v>
      </c>
      <c r="B5924" s="419">
        <v>86908</v>
      </c>
      <c r="C5924" s="420" t="s">
        <v>2341</v>
      </c>
      <c r="D5924" s="421" t="s">
        <v>843</v>
      </c>
      <c r="E5924" s="422">
        <v>439.74</v>
      </c>
      <c r="F5924" s="422">
        <v>7.65</v>
      </c>
      <c r="G5924" s="422">
        <v>447.39</v>
      </c>
    </row>
    <row r="5925" spans="1:7">
      <c r="A5925" s="536" t="s">
        <v>8131</v>
      </c>
      <c r="B5925" s="419">
        <v>100849</v>
      </c>
      <c r="C5925" s="420" t="s">
        <v>2350</v>
      </c>
      <c r="D5925" s="421" t="s">
        <v>843</v>
      </c>
      <c r="E5925" s="422">
        <v>40.76</v>
      </c>
      <c r="F5925" s="422">
        <v>5.17</v>
      </c>
      <c r="G5925" s="422">
        <v>45.93</v>
      </c>
    </row>
    <row r="5926" spans="1:7">
      <c r="A5926" s="536" t="s">
        <v>8131</v>
      </c>
      <c r="B5926" s="419">
        <v>100851</v>
      </c>
      <c r="C5926" s="420" t="s">
        <v>2351</v>
      </c>
      <c r="D5926" s="421" t="s">
        <v>843</v>
      </c>
      <c r="E5926" s="422">
        <v>84.75</v>
      </c>
      <c r="F5926" s="422">
        <v>5.17</v>
      </c>
      <c r="G5926" s="422">
        <v>89.92</v>
      </c>
    </row>
    <row r="5927" spans="1:7" ht="30">
      <c r="A5927" s="536" t="s">
        <v>8131</v>
      </c>
      <c r="B5927" s="419">
        <v>86895</v>
      </c>
      <c r="C5927" s="420" t="s">
        <v>2296</v>
      </c>
      <c r="D5927" s="421" t="s">
        <v>843</v>
      </c>
      <c r="E5927" s="422">
        <v>334.48</v>
      </c>
      <c r="F5927" s="422">
        <v>79.06</v>
      </c>
      <c r="G5927" s="422">
        <v>413.54</v>
      </c>
    </row>
    <row r="5928" spans="1:7" ht="30">
      <c r="A5928" s="536" t="s">
        <v>8131</v>
      </c>
      <c r="B5928" s="419">
        <v>86889</v>
      </c>
      <c r="C5928" s="420" t="s">
        <v>2297</v>
      </c>
      <c r="D5928" s="421" t="s">
        <v>843</v>
      </c>
      <c r="E5928" s="422">
        <v>769.32</v>
      </c>
      <c r="F5928" s="422">
        <v>65.8</v>
      </c>
      <c r="G5928" s="422">
        <v>835.12</v>
      </c>
    </row>
    <row r="5929" spans="1:7" ht="30">
      <c r="A5929" s="536" t="s">
        <v>8131</v>
      </c>
      <c r="B5929" s="419">
        <v>86899</v>
      </c>
      <c r="C5929" s="420" t="s">
        <v>2298</v>
      </c>
      <c r="D5929" s="421" t="s">
        <v>843</v>
      </c>
      <c r="E5929" s="422">
        <v>273.40999999999997</v>
      </c>
      <c r="F5929" s="422">
        <v>79.05</v>
      </c>
      <c r="G5929" s="422">
        <v>352.46</v>
      </c>
    </row>
    <row r="5930" spans="1:7" ht="30">
      <c r="A5930" s="536" t="s">
        <v>8131</v>
      </c>
      <c r="B5930" s="419">
        <v>86893</v>
      </c>
      <c r="C5930" s="420" t="s">
        <v>2300</v>
      </c>
      <c r="D5930" s="421" t="s">
        <v>843</v>
      </c>
      <c r="E5930" s="422">
        <v>606.48</v>
      </c>
      <c r="F5930" s="422">
        <v>65.81</v>
      </c>
      <c r="G5930" s="422">
        <v>672.29</v>
      </c>
    </row>
    <row r="5931" spans="1:7" ht="45">
      <c r="A5931" s="536" t="s">
        <v>8131</v>
      </c>
      <c r="B5931" s="419">
        <v>86934</v>
      </c>
      <c r="C5931" s="420" t="s">
        <v>2302</v>
      </c>
      <c r="D5931" s="421" t="s">
        <v>843</v>
      </c>
      <c r="E5931" s="422">
        <v>413.45</v>
      </c>
      <c r="F5931" s="422">
        <v>46.04</v>
      </c>
      <c r="G5931" s="422">
        <v>459.49</v>
      </c>
    </row>
    <row r="5932" spans="1:7" ht="45">
      <c r="A5932" s="536" t="s">
        <v>8131</v>
      </c>
      <c r="B5932" s="419">
        <v>86933</v>
      </c>
      <c r="C5932" s="420" t="s">
        <v>2303</v>
      </c>
      <c r="D5932" s="421" t="s">
        <v>843</v>
      </c>
      <c r="E5932" s="422">
        <v>421.38</v>
      </c>
      <c r="F5932" s="422">
        <v>47.75</v>
      </c>
      <c r="G5932" s="422">
        <v>469.13</v>
      </c>
    </row>
    <row r="5933" spans="1:7" ht="30">
      <c r="A5933" s="536" t="s">
        <v>8131</v>
      </c>
      <c r="B5933" s="419">
        <v>86894</v>
      </c>
      <c r="C5933" s="420" t="s">
        <v>2301</v>
      </c>
      <c r="D5933" s="421" t="s">
        <v>843</v>
      </c>
      <c r="E5933" s="422">
        <v>305.58999999999997</v>
      </c>
      <c r="F5933" s="422">
        <v>35.119999999999997</v>
      </c>
      <c r="G5933" s="422">
        <v>340.71</v>
      </c>
    </row>
    <row r="5934" spans="1:7" ht="45">
      <c r="A5934" s="536" t="s">
        <v>8131</v>
      </c>
      <c r="B5934" s="419">
        <v>93441</v>
      </c>
      <c r="C5934" s="420" t="s">
        <v>8133</v>
      </c>
      <c r="D5934" s="421" t="s">
        <v>843</v>
      </c>
      <c r="E5934" s="422">
        <v>1193.0700000000002</v>
      </c>
      <c r="F5934" s="422">
        <v>101.35</v>
      </c>
      <c r="G5934" s="422">
        <v>1294.42</v>
      </c>
    </row>
    <row r="5935" spans="1:7" ht="45">
      <c r="A5935" s="536" t="s">
        <v>8131</v>
      </c>
      <c r="B5935" s="419">
        <v>93396</v>
      </c>
      <c r="C5935" s="420" t="s">
        <v>2304</v>
      </c>
      <c r="D5935" s="421" t="s">
        <v>843</v>
      </c>
      <c r="E5935" s="422">
        <v>655.96</v>
      </c>
      <c r="F5935" s="422">
        <v>127.64</v>
      </c>
      <c r="G5935" s="422">
        <v>783.6</v>
      </c>
    </row>
    <row r="5936" spans="1:7" ht="45">
      <c r="A5936" s="536" t="s">
        <v>8131</v>
      </c>
      <c r="B5936" s="419">
        <v>93442</v>
      </c>
      <c r="C5936" s="420" t="s">
        <v>8134</v>
      </c>
      <c r="D5936" s="421" t="s">
        <v>843</v>
      </c>
      <c r="E5936" s="422">
        <v>1356.8400000000001</v>
      </c>
      <c r="F5936" s="422">
        <v>109.38</v>
      </c>
      <c r="G5936" s="422">
        <v>1466.22</v>
      </c>
    </row>
    <row r="5937" spans="1:7" ht="45">
      <c r="A5937" s="536" t="s">
        <v>8131</v>
      </c>
      <c r="B5937" s="419">
        <v>86947</v>
      </c>
      <c r="C5937" s="420" t="s">
        <v>2299</v>
      </c>
      <c r="D5937" s="421" t="s">
        <v>843</v>
      </c>
      <c r="E5937" s="422">
        <v>1323.85</v>
      </c>
      <c r="F5937" s="422">
        <v>151.52000000000001</v>
      </c>
      <c r="G5937" s="422">
        <v>1475.37</v>
      </c>
    </row>
    <row r="5938" spans="1:7" ht="30">
      <c r="A5938" s="536" t="s">
        <v>8131</v>
      </c>
      <c r="B5938" s="419">
        <v>100875</v>
      </c>
      <c r="C5938" s="420" t="s">
        <v>2305</v>
      </c>
      <c r="D5938" s="421" t="s">
        <v>843</v>
      </c>
      <c r="E5938" s="422">
        <v>659.92</v>
      </c>
      <c r="F5938" s="422">
        <v>42.57</v>
      </c>
      <c r="G5938" s="422">
        <v>702.49</v>
      </c>
    </row>
    <row r="5939" spans="1:7" ht="30">
      <c r="A5939" s="536" t="s">
        <v>8131</v>
      </c>
      <c r="B5939" s="419">
        <v>100863</v>
      </c>
      <c r="C5939" s="420" t="s">
        <v>1521</v>
      </c>
      <c r="D5939" s="421" t="s">
        <v>843</v>
      </c>
      <c r="E5939" s="422">
        <v>384.19</v>
      </c>
      <c r="F5939" s="422">
        <v>47.92</v>
      </c>
      <c r="G5939" s="422">
        <v>432.11</v>
      </c>
    </row>
    <row r="5940" spans="1:7" ht="30">
      <c r="A5940" s="536" t="s">
        <v>8131</v>
      </c>
      <c r="B5940" s="419">
        <v>100864</v>
      </c>
      <c r="C5940" s="420" t="s">
        <v>1522</v>
      </c>
      <c r="D5940" s="421" t="s">
        <v>843</v>
      </c>
      <c r="E5940" s="422">
        <v>418.51</v>
      </c>
      <c r="F5940" s="422">
        <v>47.95</v>
      </c>
      <c r="G5940" s="422">
        <v>466.46</v>
      </c>
    </row>
    <row r="5941" spans="1:7" ht="30">
      <c r="A5941" s="536" t="s">
        <v>8131</v>
      </c>
      <c r="B5941" s="419">
        <v>100865</v>
      </c>
      <c r="C5941" s="420" t="s">
        <v>1523</v>
      </c>
      <c r="D5941" s="421" t="s">
        <v>843</v>
      </c>
      <c r="E5941" s="422">
        <v>356.2</v>
      </c>
      <c r="F5941" s="422">
        <v>21.29</v>
      </c>
      <c r="G5941" s="422">
        <v>377.49</v>
      </c>
    </row>
    <row r="5942" spans="1:7" ht="30">
      <c r="A5942" s="536" t="s">
        <v>8131</v>
      </c>
      <c r="B5942" s="419">
        <v>100866</v>
      </c>
      <c r="C5942" s="420" t="s">
        <v>1524</v>
      </c>
      <c r="D5942" s="421" t="s">
        <v>843</v>
      </c>
      <c r="E5942" s="422">
        <v>203.46</v>
      </c>
      <c r="F5942" s="422">
        <v>31.94</v>
      </c>
      <c r="G5942" s="422">
        <v>235.4</v>
      </c>
    </row>
    <row r="5943" spans="1:7" ht="30">
      <c r="A5943" s="536" t="s">
        <v>8131</v>
      </c>
      <c r="B5943" s="419">
        <v>100867</v>
      </c>
      <c r="C5943" s="420" t="s">
        <v>1525</v>
      </c>
      <c r="D5943" s="421" t="s">
        <v>843</v>
      </c>
      <c r="E5943" s="422">
        <v>214.77</v>
      </c>
      <c r="F5943" s="422">
        <v>31.95</v>
      </c>
      <c r="G5943" s="422">
        <v>246.72</v>
      </c>
    </row>
    <row r="5944" spans="1:7" ht="30">
      <c r="A5944" s="536" t="s">
        <v>8131</v>
      </c>
      <c r="B5944" s="419">
        <v>100868</v>
      </c>
      <c r="C5944" s="420" t="s">
        <v>1526</v>
      </c>
      <c r="D5944" s="421" t="s">
        <v>843</v>
      </c>
      <c r="E5944" s="422">
        <v>222.29999999999998</v>
      </c>
      <c r="F5944" s="422">
        <v>31.96</v>
      </c>
      <c r="G5944" s="422">
        <v>254.26</v>
      </c>
    </row>
    <row r="5945" spans="1:7" ht="30">
      <c r="A5945" s="536" t="s">
        <v>8131</v>
      </c>
      <c r="B5945" s="419">
        <v>100869</v>
      </c>
      <c r="C5945" s="420" t="s">
        <v>1527</v>
      </c>
      <c r="D5945" s="421" t="s">
        <v>843</v>
      </c>
      <c r="E5945" s="422">
        <v>228.09000000000003</v>
      </c>
      <c r="F5945" s="422">
        <v>31.95</v>
      </c>
      <c r="G5945" s="422">
        <v>260.04000000000002</v>
      </c>
    </row>
    <row r="5946" spans="1:7" ht="30">
      <c r="A5946" s="536" t="s">
        <v>8131</v>
      </c>
      <c r="B5946" s="419">
        <v>100870</v>
      </c>
      <c r="C5946" s="420" t="s">
        <v>1528</v>
      </c>
      <c r="D5946" s="421" t="s">
        <v>843</v>
      </c>
      <c r="E5946" s="422">
        <v>237.3</v>
      </c>
      <c r="F5946" s="422">
        <v>31.95</v>
      </c>
      <c r="G5946" s="422">
        <v>269.25</v>
      </c>
    </row>
    <row r="5947" spans="1:7" ht="30">
      <c r="A5947" s="536" t="s">
        <v>8131</v>
      </c>
      <c r="B5947" s="419">
        <v>100871</v>
      </c>
      <c r="C5947" s="420" t="s">
        <v>1529</v>
      </c>
      <c r="D5947" s="421" t="s">
        <v>843</v>
      </c>
      <c r="E5947" s="422">
        <v>257.28000000000003</v>
      </c>
      <c r="F5947" s="422">
        <v>31.95</v>
      </c>
      <c r="G5947" s="422">
        <v>289.23</v>
      </c>
    </row>
    <row r="5948" spans="1:7" ht="30">
      <c r="A5948" s="536" t="s">
        <v>8131</v>
      </c>
      <c r="B5948" s="419">
        <v>100872</v>
      </c>
      <c r="C5948" s="420" t="s">
        <v>1530</v>
      </c>
      <c r="D5948" s="421" t="s">
        <v>843</v>
      </c>
      <c r="E5948" s="422">
        <v>270.04000000000002</v>
      </c>
      <c r="F5948" s="422">
        <v>31.95</v>
      </c>
      <c r="G5948" s="422">
        <v>301.99</v>
      </c>
    </row>
    <row r="5949" spans="1:7" ht="30">
      <c r="A5949" s="536" t="s">
        <v>8131</v>
      </c>
      <c r="B5949" s="419">
        <v>100873</v>
      </c>
      <c r="C5949" s="420" t="s">
        <v>1531</v>
      </c>
      <c r="D5949" s="421" t="s">
        <v>843</v>
      </c>
      <c r="E5949" s="422">
        <v>278.01</v>
      </c>
      <c r="F5949" s="422">
        <v>31.95</v>
      </c>
      <c r="G5949" s="422">
        <v>309.95999999999998</v>
      </c>
    </row>
    <row r="5950" spans="1:7" ht="30">
      <c r="A5950" s="536" t="s">
        <v>8131</v>
      </c>
      <c r="B5950" s="419">
        <v>100860</v>
      </c>
      <c r="C5950" s="420" t="s">
        <v>8135</v>
      </c>
      <c r="D5950" s="421" t="s">
        <v>843</v>
      </c>
      <c r="E5950" s="422">
        <v>102.30000000000001</v>
      </c>
      <c r="F5950" s="422">
        <v>15.04</v>
      </c>
      <c r="G5950" s="422">
        <v>117.34</v>
      </c>
    </row>
    <row r="5951" spans="1:7" ht="30">
      <c r="A5951" s="536" t="s">
        <v>8131</v>
      </c>
      <c r="B5951" s="419">
        <v>86936</v>
      </c>
      <c r="C5951" s="420" t="s">
        <v>2324</v>
      </c>
      <c r="D5951" s="421" t="s">
        <v>843</v>
      </c>
      <c r="E5951" s="422">
        <v>627.58000000000004</v>
      </c>
      <c r="F5951" s="422">
        <v>32.89</v>
      </c>
      <c r="G5951" s="422">
        <v>660.47</v>
      </c>
    </row>
    <row r="5952" spans="1:7" ht="30">
      <c r="A5952" s="536" t="s">
        <v>8131</v>
      </c>
      <c r="B5952" s="419">
        <v>86935</v>
      </c>
      <c r="C5952" s="420" t="s">
        <v>2325</v>
      </c>
      <c r="D5952" s="421" t="s">
        <v>843</v>
      </c>
      <c r="E5952" s="422">
        <v>338.94</v>
      </c>
      <c r="F5952" s="422">
        <v>26.49</v>
      </c>
      <c r="G5952" s="422">
        <v>365.43</v>
      </c>
    </row>
    <row r="5953" spans="1:7" ht="30">
      <c r="A5953" s="536" t="s">
        <v>8131</v>
      </c>
      <c r="B5953" s="419">
        <v>86901</v>
      </c>
      <c r="C5953" s="420" t="s">
        <v>2326</v>
      </c>
      <c r="D5953" s="421" t="s">
        <v>843</v>
      </c>
      <c r="E5953" s="422">
        <v>144.01</v>
      </c>
      <c r="F5953" s="422">
        <v>31.58</v>
      </c>
      <c r="G5953" s="422">
        <v>175.59</v>
      </c>
    </row>
    <row r="5954" spans="1:7" ht="30">
      <c r="A5954" s="536" t="s">
        <v>8131</v>
      </c>
      <c r="B5954" s="419">
        <v>86938</v>
      </c>
      <c r="C5954" s="420" t="s">
        <v>2327</v>
      </c>
      <c r="D5954" s="421" t="s">
        <v>843</v>
      </c>
      <c r="E5954" s="422">
        <v>536.58000000000004</v>
      </c>
      <c r="F5954" s="422">
        <v>46.65</v>
      </c>
      <c r="G5954" s="422">
        <v>583.23</v>
      </c>
    </row>
    <row r="5955" spans="1:7" ht="30">
      <c r="A5955" s="536" t="s">
        <v>8131</v>
      </c>
      <c r="B5955" s="419">
        <v>86937</v>
      </c>
      <c r="C5955" s="420" t="s">
        <v>2328</v>
      </c>
      <c r="D5955" s="421" t="s">
        <v>843</v>
      </c>
      <c r="E5955" s="422">
        <v>247.93</v>
      </c>
      <c r="F5955" s="422">
        <v>40.26</v>
      </c>
      <c r="G5955" s="422">
        <v>288.19</v>
      </c>
    </row>
    <row r="5956" spans="1:7" ht="30">
      <c r="A5956" s="536" t="s">
        <v>8131</v>
      </c>
      <c r="B5956" s="419">
        <v>86900</v>
      </c>
      <c r="C5956" s="420" t="s">
        <v>2323</v>
      </c>
      <c r="D5956" s="421" t="s">
        <v>843</v>
      </c>
      <c r="E5956" s="422">
        <v>227.08</v>
      </c>
      <c r="F5956" s="422">
        <v>17.82</v>
      </c>
      <c r="G5956" s="422">
        <v>244.9</v>
      </c>
    </row>
    <row r="5957" spans="1:7" ht="30">
      <c r="A5957" s="536" t="s">
        <v>8131</v>
      </c>
      <c r="B5957" s="419">
        <v>100852</v>
      </c>
      <c r="C5957" s="420" t="s">
        <v>2322</v>
      </c>
      <c r="D5957" s="421" t="s">
        <v>843</v>
      </c>
      <c r="E5957" s="422">
        <v>249.75</v>
      </c>
      <c r="F5957" s="422">
        <v>17.82</v>
      </c>
      <c r="G5957" s="422">
        <v>267.57</v>
      </c>
    </row>
    <row r="5958" spans="1:7">
      <c r="A5958" s="536" t="s">
        <v>8131</v>
      </c>
      <c r="B5958" s="419">
        <v>86886</v>
      </c>
      <c r="C5958" s="420" t="s">
        <v>2337</v>
      </c>
      <c r="D5958" s="421" t="s">
        <v>843</v>
      </c>
      <c r="E5958" s="422">
        <v>69.400000000000006</v>
      </c>
      <c r="F5958" s="422">
        <v>5.1100000000000003</v>
      </c>
      <c r="G5958" s="422">
        <v>74.510000000000005</v>
      </c>
    </row>
    <row r="5959" spans="1:7">
      <c r="A5959" s="536" t="s">
        <v>8131</v>
      </c>
      <c r="B5959" s="419">
        <v>86887</v>
      </c>
      <c r="C5959" s="420" t="s">
        <v>2338</v>
      </c>
      <c r="D5959" s="421" t="s">
        <v>843</v>
      </c>
      <c r="E5959" s="422">
        <v>75.78</v>
      </c>
      <c r="F5959" s="422">
        <v>5.12</v>
      </c>
      <c r="G5959" s="422">
        <v>80.900000000000006</v>
      </c>
    </row>
    <row r="5960" spans="1:7" ht="30">
      <c r="A5960" s="536" t="s">
        <v>8131</v>
      </c>
      <c r="B5960" s="419">
        <v>86884</v>
      </c>
      <c r="C5960" s="420" t="s">
        <v>8136</v>
      </c>
      <c r="D5960" s="421" t="s">
        <v>843</v>
      </c>
      <c r="E5960" s="422">
        <v>6.669999999999999</v>
      </c>
      <c r="F5960" s="422">
        <v>5.1100000000000003</v>
      </c>
      <c r="G5960" s="422">
        <v>11.78</v>
      </c>
    </row>
    <row r="5961" spans="1:7" ht="30">
      <c r="A5961" s="536" t="s">
        <v>8131</v>
      </c>
      <c r="B5961" s="419">
        <v>86885</v>
      </c>
      <c r="C5961" s="420" t="s">
        <v>8137</v>
      </c>
      <c r="D5961" s="421" t="s">
        <v>843</v>
      </c>
      <c r="E5961" s="422">
        <v>7.9099999999999993</v>
      </c>
      <c r="F5961" s="422">
        <v>5.1100000000000003</v>
      </c>
      <c r="G5961" s="422">
        <v>13.02</v>
      </c>
    </row>
    <row r="5962" spans="1:7" ht="30">
      <c r="A5962" s="536" t="s">
        <v>8131</v>
      </c>
      <c r="B5962" s="419">
        <v>95546</v>
      </c>
      <c r="C5962" s="420" t="s">
        <v>2357</v>
      </c>
      <c r="D5962" s="421" t="s">
        <v>843</v>
      </c>
      <c r="E5962" s="422">
        <v>243.04999999999998</v>
      </c>
      <c r="F5962" s="422">
        <v>63.9</v>
      </c>
      <c r="G5962" s="422">
        <v>306.95</v>
      </c>
    </row>
    <row r="5963" spans="1:7" ht="30">
      <c r="A5963" s="536" t="s">
        <v>8131</v>
      </c>
      <c r="B5963" s="419">
        <v>86902</v>
      </c>
      <c r="C5963" s="420" t="s">
        <v>2329</v>
      </c>
      <c r="D5963" s="421" t="s">
        <v>843</v>
      </c>
      <c r="E5963" s="422">
        <v>304.03000000000003</v>
      </c>
      <c r="F5963" s="422">
        <v>32.880000000000003</v>
      </c>
      <c r="G5963" s="422">
        <v>336.91</v>
      </c>
    </row>
    <row r="5964" spans="1:7" ht="45">
      <c r="A5964" s="536" t="s">
        <v>8131</v>
      </c>
      <c r="B5964" s="419">
        <v>86939</v>
      </c>
      <c r="C5964" s="420" t="s">
        <v>2330</v>
      </c>
      <c r="D5964" s="421" t="s">
        <v>843</v>
      </c>
      <c r="E5964" s="422">
        <v>392.83</v>
      </c>
      <c r="F5964" s="422">
        <v>48.2</v>
      </c>
      <c r="G5964" s="422">
        <v>441.03</v>
      </c>
    </row>
    <row r="5965" spans="1:7" ht="30">
      <c r="A5965" s="536" t="s">
        <v>8131</v>
      </c>
      <c r="B5965" s="419">
        <v>86903</v>
      </c>
      <c r="C5965" s="420" t="s">
        <v>2331</v>
      </c>
      <c r="D5965" s="421" t="s">
        <v>843</v>
      </c>
      <c r="E5965" s="422">
        <v>335.35999999999996</v>
      </c>
      <c r="F5965" s="422">
        <v>53.1</v>
      </c>
      <c r="G5965" s="422">
        <v>388.46</v>
      </c>
    </row>
    <row r="5966" spans="1:7" ht="45">
      <c r="A5966" s="536" t="s">
        <v>8131</v>
      </c>
      <c r="B5966" s="419">
        <v>86940</v>
      </c>
      <c r="C5966" s="420" t="s">
        <v>2333</v>
      </c>
      <c r="D5966" s="421" t="s">
        <v>843</v>
      </c>
      <c r="E5966" s="422">
        <v>1241.75</v>
      </c>
      <c r="F5966" s="422">
        <v>94.03</v>
      </c>
      <c r="G5966" s="422">
        <v>1335.78</v>
      </c>
    </row>
    <row r="5967" spans="1:7" ht="45">
      <c r="A5967" s="536" t="s">
        <v>8131</v>
      </c>
      <c r="B5967" s="419">
        <v>86941</v>
      </c>
      <c r="C5967" s="420" t="s">
        <v>2332</v>
      </c>
      <c r="D5967" s="421" t="s">
        <v>843</v>
      </c>
      <c r="E5967" s="422">
        <v>933.23</v>
      </c>
      <c r="F5967" s="422">
        <v>76.540000000000006</v>
      </c>
      <c r="G5967" s="422">
        <v>1009.77</v>
      </c>
    </row>
    <row r="5968" spans="1:7" ht="30">
      <c r="A5968" s="536" t="s">
        <v>8131</v>
      </c>
      <c r="B5968" s="419">
        <v>86904</v>
      </c>
      <c r="C5968" s="420" t="s">
        <v>2334</v>
      </c>
      <c r="D5968" s="421" t="s">
        <v>843</v>
      </c>
      <c r="E5968" s="422">
        <v>148.80000000000001</v>
      </c>
      <c r="F5968" s="422">
        <v>14.32</v>
      </c>
      <c r="G5968" s="422">
        <v>163.12</v>
      </c>
    </row>
    <row r="5969" spans="1:7" ht="45">
      <c r="A5969" s="536" t="s">
        <v>8131</v>
      </c>
      <c r="B5969" s="419">
        <v>86943</v>
      </c>
      <c r="C5969" s="420" t="s">
        <v>2335</v>
      </c>
      <c r="D5969" s="421" t="s">
        <v>843</v>
      </c>
      <c r="E5969" s="422">
        <v>237.61</v>
      </c>
      <c r="F5969" s="422">
        <v>29.63</v>
      </c>
      <c r="G5969" s="422">
        <v>267.24</v>
      </c>
    </row>
    <row r="5970" spans="1:7" ht="45">
      <c r="A5970" s="536" t="s">
        <v>8131</v>
      </c>
      <c r="B5970" s="419">
        <v>86942</v>
      </c>
      <c r="C5970" s="420" t="s">
        <v>2336</v>
      </c>
      <c r="D5970" s="421" t="s">
        <v>843</v>
      </c>
      <c r="E5970" s="422">
        <v>245.51</v>
      </c>
      <c r="F5970" s="422">
        <v>31.37</v>
      </c>
      <c r="G5970" s="422">
        <v>276.88</v>
      </c>
    </row>
    <row r="5971" spans="1:7">
      <c r="A5971" s="536" t="s">
        <v>8131</v>
      </c>
      <c r="B5971" s="419">
        <v>100856</v>
      </c>
      <c r="C5971" s="420" t="s">
        <v>8138</v>
      </c>
      <c r="D5971" s="421" t="s">
        <v>843</v>
      </c>
      <c r="E5971" s="422">
        <v>33.040000000000006</v>
      </c>
      <c r="F5971" s="422">
        <v>3.23</v>
      </c>
      <c r="G5971" s="422">
        <v>36.270000000000003</v>
      </c>
    </row>
    <row r="5972" spans="1:7" ht="30">
      <c r="A5972" s="536" t="s">
        <v>8131</v>
      </c>
      <c r="B5972" s="419">
        <v>100858</v>
      </c>
      <c r="C5972" s="420" t="s">
        <v>8139</v>
      </c>
      <c r="D5972" s="421" t="s">
        <v>843</v>
      </c>
      <c r="E5972" s="422">
        <v>780.76</v>
      </c>
      <c r="F5972" s="422">
        <v>33.97</v>
      </c>
      <c r="G5972" s="422">
        <v>814.73</v>
      </c>
    </row>
    <row r="5973" spans="1:7" ht="30">
      <c r="A5973" s="536" t="s">
        <v>8131</v>
      </c>
      <c r="B5973" s="419">
        <v>100859</v>
      </c>
      <c r="C5973" s="420" t="s">
        <v>8140</v>
      </c>
      <c r="D5973" s="421" t="s">
        <v>843</v>
      </c>
      <c r="E5973" s="422">
        <v>1115.54</v>
      </c>
      <c r="F5973" s="422">
        <v>71.2</v>
      </c>
      <c r="G5973" s="422">
        <v>1186.74</v>
      </c>
    </row>
    <row r="5974" spans="1:7">
      <c r="A5974" s="536" t="s">
        <v>8131</v>
      </c>
      <c r="B5974" s="419">
        <v>95544</v>
      </c>
      <c r="C5974" s="420" t="s">
        <v>2356</v>
      </c>
      <c r="D5974" s="421" t="s">
        <v>843</v>
      </c>
      <c r="E5974" s="422">
        <v>89.72</v>
      </c>
      <c r="F5974" s="422">
        <v>10.63</v>
      </c>
      <c r="G5974" s="422">
        <v>100.35</v>
      </c>
    </row>
    <row r="5975" spans="1:7">
      <c r="A5975" s="536" t="s">
        <v>8131</v>
      </c>
      <c r="B5975" s="419">
        <v>95543</v>
      </c>
      <c r="C5975" s="420" t="s">
        <v>2355</v>
      </c>
      <c r="D5975" s="421" t="s">
        <v>843</v>
      </c>
      <c r="E5975" s="422">
        <v>109.68</v>
      </c>
      <c r="F5975" s="422">
        <v>21.29</v>
      </c>
      <c r="G5975" s="422">
        <v>130.97</v>
      </c>
    </row>
    <row r="5976" spans="1:7">
      <c r="A5976" s="536" t="s">
        <v>8131</v>
      </c>
      <c r="B5976" s="419">
        <v>95542</v>
      </c>
      <c r="C5976" s="420" t="s">
        <v>2354</v>
      </c>
      <c r="D5976" s="421" t="s">
        <v>843</v>
      </c>
      <c r="E5976" s="422">
        <v>69.39</v>
      </c>
      <c r="F5976" s="422">
        <v>10.64</v>
      </c>
      <c r="G5976" s="422">
        <v>80.03</v>
      </c>
    </row>
    <row r="5977" spans="1:7">
      <c r="A5977" s="536" t="s">
        <v>8131</v>
      </c>
      <c r="B5977" s="419">
        <v>100874</v>
      </c>
      <c r="C5977" s="420" t="s">
        <v>1510</v>
      </c>
      <c r="D5977" s="421" t="s">
        <v>843</v>
      </c>
      <c r="E5977" s="422">
        <v>203.46</v>
      </c>
      <c r="F5977" s="422">
        <v>31.94</v>
      </c>
      <c r="G5977" s="422">
        <v>235.4</v>
      </c>
    </row>
    <row r="5978" spans="1:7">
      <c r="A5978" s="536" t="s">
        <v>8131</v>
      </c>
      <c r="B5978" s="419">
        <v>95545</v>
      </c>
      <c r="C5978" s="420" t="s">
        <v>2352</v>
      </c>
      <c r="D5978" s="421" t="s">
        <v>843</v>
      </c>
      <c r="E5978" s="422">
        <v>87.54</v>
      </c>
      <c r="F5978" s="422">
        <v>10.64</v>
      </c>
      <c r="G5978" s="422">
        <v>98.18</v>
      </c>
    </row>
    <row r="5979" spans="1:7" ht="30">
      <c r="A5979" s="536" t="s">
        <v>8131</v>
      </c>
      <c r="B5979" s="419">
        <v>95547</v>
      </c>
      <c r="C5979" s="420" t="s">
        <v>2353</v>
      </c>
      <c r="D5979" s="421" t="s">
        <v>843</v>
      </c>
      <c r="E5979" s="422">
        <v>43.519999999999996</v>
      </c>
      <c r="F5979" s="422">
        <v>10.64</v>
      </c>
      <c r="G5979" s="422">
        <v>54.16</v>
      </c>
    </row>
    <row r="5980" spans="1:7">
      <c r="A5980" s="536" t="s">
        <v>8131</v>
      </c>
      <c r="B5980" s="419">
        <v>86883</v>
      </c>
      <c r="C5980" s="420" t="s">
        <v>2342</v>
      </c>
      <c r="D5980" s="421" t="s">
        <v>843</v>
      </c>
      <c r="E5980" s="422">
        <v>9.06</v>
      </c>
      <c r="F5980" s="422">
        <v>2.82</v>
      </c>
      <c r="G5980" s="422">
        <v>11.88</v>
      </c>
    </row>
    <row r="5981" spans="1:7" ht="30">
      <c r="A5981" s="536" t="s">
        <v>8131</v>
      </c>
      <c r="B5981" s="419">
        <v>86881</v>
      </c>
      <c r="C5981" s="420" t="s">
        <v>8141</v>
      </c>
      <c r="D5981" s="421" t="s">
        <v>843</v>
      </c>
      <c r="E5981" s="422">
        <v>297.72000000000003</v>
      </c>
      <c r="F5981" s="422">
        <v>9.1999999999999993</v>
      </c>
      <c r="G5981" s="422">
        <v>306.92</v>
      </c>
    </row>
    <row r="5982" spans="1:7" ht="30">
      <c r="A5982" s="536" t="s">
        <v>8131</v>
      </c>
      <c r="B5982" s="419">
        <v>86882</v>
      </c>
      <c r="C5982" s="420" t="s">
        <v>8142</v>
      </c>
      <c r="D5982" s="421" t="s">
        <v>843</v>
      </c>
      <c r="E5982" s="422">
        <v>16.96</v>
      </c>
      <c r="F5982" s="422">
        <v>4.5599999999999996</v>
      </c>
      <c r="G5982" s="422">
        <v>21.52</v>
      </c>
    </row>
    <row r="5983" spans="1:7" ht="30">
      <c r="A5983" s="536" t="s">
        <v>8131</v>
      </c>
      <c r="B5983" s="419">
        <v>100862</v>
      </c>
      <c r="C5983" s="420" t="s">
        <v>1636</v>
      </c>
      <c r="D5983" s="421" t="s">
        <v>843</v>
      </c>
      <c r="E5983" s="422">
        <v>27.21</v>
      </c>
      <c r="F5983" s="422">
        <v>15.96</v>
      </c>
      <c r="G5983" s="422">
        <v>43.17</v>
      </c>
    </row>
    <row r="5984" spans="1:7" ht="30">
      <c r="A5984" s="536" t="s">
        <v>8131</v>
      </c>
      <c r="B5984" s="419">
        <v>100861</v>
      </c>
      <c r="C5984" s="420" t="s">
        <v>1635</v>
      </c>
      <c r="D5984" s="421" t="s">
        <v>843</v>
      </c>
      <c r="E5984" s="422">
        <v>23.79</v>
      </c>
      <c r="F5984" s="422">
        <v>15.97</v>
      </c>
      <c r="G5984" s="422">
        <v>39.76</v>
      </c>
    </row>
    <row r="5985" spans="1:7" ht="30">
      <c r="A5985" s="536" t="s">
        <v>8131</v>
      </c>
      <c r="B5985" s="419">
        <v>86872</v>
      </c>
      <c r="C5985" s="420" t="s">
        <v>2306</v>
      </c>
      <c r="D5985" s="421" t="s">
        <v>843</v>
      </c>
      <c r="E5985" s="422">
        <v>757.32</v>
      </c>
      <c r="F5985" s="422">
        <v>62.55</v>
      </c>
      <c r="G5985" s="422">
        <v>819.87</v>
      </c>
    </row>
    <row r="5986" spans="1:7" ht="45">
      <c r="A5986" s="536" t="s">
        <v>8131</v>
      </c>
      <c r="B5986" s="419">
        <v>86919</v>
      </c>
      <c r="C5986" s="420" t="s">
        <v>2308</v>
      </c>
      <c r="D5986" s="421" t="s">
        <v>843</v>
      </c>
      <c r="E5986" s="422">
        <v>948.61</v>
      </c>
      <c r="F5986" s="422">
        <v>76.36</v>
      </c>
      <c r="G5986" s="422">
        <v>1024.97</v>
      </c>
    </row>
    <row r="5987" spans="1:7" ht="45">
      <c r="A5987" s="536" t="s">
        <v>8131</v>
      </c>
      <c r="B5987" s="419">
        <v>86920</v>
      </c>
      <c r="C5987" s="420" t="s">
        <v>2307</v>
      </c>
      <c r="D5987" s="421" t="s">
        <v>843</v>
      </c>
      <c r="E5987" s="422">
        <v>820.06999999999994</v>
      </c>
      <c r="F5987" s="422">
        <v>74.709999999999994</v>
      </c>
      <c r="G5987" s="422">
        <v>894.78</v>
      </c>
    </row>
    <row r="5988" spans="1:7" ht="30">
      <c r="A5988" s="536" t="s">
        <v>8131</v>
      </c>
      <c r="B5988" s="419">
        <v>86921</v>
      </c>
      <c r="C5988" s="420" t="s">
        <v>2309</v>
      </c>
      <c r="D5988" s="421" t="s">
        <v>843</v>
      </c>
      <c r="E5988" s="422">
        <v>789.64</v>
      </c>
      <c r="F5988" s="422">
        <v>74.67</v>
      </c>
      <c r="G5988" s="422">
        <v>864.31</v>
      </c>
    </row>
    <row r="5989" spans="1:7" ht="30">
      <c r="A5989" s="536" t="s">
        <v>8131</v>
      </c>
      <c r="B5989" s="419">
        <v>86874</v>
      </c>
      <c r="C5989" s="420" t="s">
        <v>2310</v>
      </c>
      <c r="D5989" s="421" t="s">
        <v>843</v>
      </c>
      <c r="E5989" s="422">
        <v>543.03</v>
      </c>
      <c r="F5989" s="422">
        <v>29.36</v>
      </c>
      <c r="G5989" s="422">
        <v>572.39</v>
      </c>
    </row>
    <row r="5990" spans="1:7" ht="45">
      <c r="A5990" s="536" t="s">
        <v>8131</v>
      </c>
      <c r="B5990" s="419">
        <v>86922</v>
      </c>
      <c r="C5990" s="420" t="s">
        <v>2312</v>
      </c>
      <c r="D5990" s="421" t="s">
        <v>843</v>
      </c>
      <c r="E5990" s="422">
        <v>1022.98</v>
      </c>
      <c r="F5990" s="422">
        <v>49.55</v>
      </c>
      <c r="G5990" s="422">
        <v>1072.53</v>
      </c>
    </row>
    <row r="5991" spans="1:7" ht="45">
      <c r="A5991" s="536" t="s">
        <v>8131</v>
      </c>
      <c r="B5991" s="419">
        <v>86923</v>
      </c>
      <c r="C5991" s="420" t="s">
        <v>2311</v>
      </c>
      <c r="D5991" s="421" t="s">
        <v>843</v>
      </c>
      <c r="E5991" s="422">
        <v>613.78000000000009</v>
      </c>
      <c r="F5991" s="422">
        <v>43.16</v>
      </c>
      <c r="G5991" s="422">
        <v>656.94</v>
      </c>
    </row>
    <row r="5992" spans="1:7" ht="30">
      <c r="A5992" s="536" t="s">
        <v>8131</v>
      </c>
      <c r="B5992" s="419">
        <v>86924</v>
      </c>
      <c r="C5992" s="420" t="s">
        <v>2313</v>
      </c>
      <c r="D5992" s="421" t="s">
        <v>843</v>
      </c>
      <c r="E5992" s="422">
        <v>583.31000000000006</v>
      </c>
      <c r="F5992" s="422">
        <v>43.16</v>
      </c>
      <c r="G5992" s="422">
        <v>626.47</v>
      </c>
    </row>
    <row r="5993" spans="1:7" ht="30">
      <c r="A5993" s="536" t="s">
        <v>8131</v>
      </c>
      <c r="B5993" s="419">
        <v>86875</v>
      </c>
      <c r="C5993" s="420" t="s">
        <v>2321</v>
      </c>
      <c r="D5993" s="421" t="s">
        <v>843</v>
      </c>
      <c r="E5993" s="422">
        <v>550.54</v>
      </c>
      <c r="F5993" s="422">
        <v>35.51</v>
      </c>
      <c r="G5993" s="422">
        <v>586.04999999999995</v>
      </c>
    </row>
    <row r="5994" spans="1:7" ht="45">
      <c r="A5994" s="536" t="s">
        <v>8131</v>
      </c>
      <c r="B5994" s="419">
        <v>86925</v>
      </c>
      <c r="C5994" s="420" t="s">
        <v>2319</v>
      </c>
      <c r="D5994" s="421" t="s">
        <v>843</v>
      </c>
      <c r="E5994" s="422">
        <v>613.31000000000006</v>
      </c>
      <c r="F5994" s="422">
        <v>47.65</v>
      </c>
      <c r="G5994" s="422">
        <v>660.96</v>
      </c>
    </row>
    <row r="5995" spans="1:7" ht="45">
      <c r="A5995" s="536" t="s">
        <v>8131</v>
      </c>
      <c r="B5995" s="419">
        <v>86926</v>
      </c>
      <c r="C5995" s="420" t="s">
        <v>2320</v>
      </c>
      <c r="D5995" s="421" t="s">
        <v>843</v>
      </c>
      <c r="E5995" s="422">
        <v>582.89</v>
      </c>
      <c r="F5995" s="422">
        <v>47.6</v>
      </c>
      <c r="G5995" s="422">
        <v>630.49</v>
      </c>
    </row>
    <row r="5996" spans="1:7" ht="30">
      <c r="A5996" s="536" t="s">
        <v>8131</v>
      </c>
      <c r="B5996" s="419">
        <v>86876</v>
      </c>
      <c r="C5996" s="420" t="s">
        <v>2314</v>
      </c>
      <c r="D5996" s="421" t="s">
        <v>843</v>
      </c>
      <c r="E5996" s="422">
        <v>307.66999999999996</v>
      </c>
      <c r="F5996" s="422">
        <v>25.73</v>
      </c>
      <c r="G5996" s="422">
        <v>333.4</v>
      </c>
    </row>
    <row r="5997" spans="1:7" ht="45">
      <c r="A5997" s="536" t="s">
        <v>8131</v>
      </c>
      <c r="B5997" s="419">
        <v>86929</v>
      </c>
      <c r="C5997" s="420" t="s">
        <v>2315</v>
      </c>
      <c r="D5997" s="421" t="s">
        <v>843</v>
      </c>
      <c r="E5997" s="422">
        <v>370.46</v>
      </c>
      <c r="F5997" s="422">
        <v>37.85</v>
      </c>
      <c r="G5997" s="422">
        <v>408.31</v>
      </c>
    </row>
    <row r="5998" spans="1:7" ht="30">
      <c r="A5998" s="536" t="s">
        <v>8131</v>
      </c>
      <c r="B5998" s="419">
        <v>86930</v>
      </c>
      <c r="C5998" s="420" t="s">
        <v>2316</v>
      </c>
      <c r="D5998" s="421" t="s">
        <v>843</v>
      </c>
      <c r="E5998" s="422">
        <v>340.02</v>
      </c>
      <c r="F5998" s="422">
        <v>37.82</v>
      </c>
      <c r="G5998" s="422">
        <v>377.84</v>
      </c>
    </row>
    <row r="5999" spans="1:7" ht="45">
      <c r="A5999" s="536" t="s">
        <v>8131</v>
      </c>
      <c r="B5999" s="419">
        <v>86927</v>
      </c>
      <c r="C5999" s="420" t="s">
        <v>2317</v>
      </c>
      <c r="D5999" s="421" t="s">
        <v>843</v>
      </c>
      <c r="E5999" s="422">
        <v>378.38</v>
      </c>
      <c r="F5999" s="422">
        <v>39.57</v>
      </c>
      <c r="G5999" s="422">
        <v>417.95</v>
      </c>
    </row>
    <row r="6000" spans="1:7" ht="45">
      <c r="A6000" s="536" t="s">
        <v>8131</v>
      </c>
      <c r="B6000" s="419">
        <v>86928</v>
      </c>
      <c r="C6000" s="420" t="s">
        <v>2318</v>
      </c>
      <c r="D6000" s="421" t="s">
        <v>843</v>
      </c>
      <c r="E6000" s="422">
        <v>347.92</v>
      </c>
      <c r="F6000" s="422">
        <v>39.56</v>
      </c>
      <c r="G6000" s="422">
        <v>387.48</v>
      </c>
    </row>
    <row r="6001" spans="1:7" ht="30">
      <c r="A6001" s="536" t="s">
        <v>8131</v>
      </c>
      <c r="B6001" s="419">
        <v>86914</v>
      </c>
      <c r="C6001" s="420" t="s">
        <v>8143</v>
      </c>
      <c r="D6001" s="421" t="s">
        <v>843</v>
      </c>
      <c r="E6001" s="422">
        <v>87.38</v>
      </c>
      <c r="F6001" s="422">
        <v>5.12</v>
      </c>
      <c r="G6001" s="422">
        <v>92.5</v>
      </c>
    </row>
    <row r="6002" spans="1:7" ht="30">
      <c r="A6002" s="536" t="s">
        <v>8131</v>
      </c>
      <c r="B6002" s="419">
        <v>86913</v>
      </c>
      <c r="C6002" s="420" t="s">
        <v>8144</v>
      </c>
      <c r="D6002" s="421" t="s">
        <v>843</v>
      </c>
      <c r="E6002" s="422">
        <v>47.55</v>
      </c>
      <c r="F6002" s="422">
        <v>5.1100000000000003</v>
      </c>
      <c r="G6002" s="422">
        <v>52.66</v>
      </c>
    </row>
    <row r="6003" spans="1:7">
      <c r="A6003" s="536" t="s">
        <v>8131</v>
      </c>
      <c r="B6003" s="419">
        <v>100853</v>
      </c>
      <c r="C6003" s="420" t="s">
        <v>4019</v>
      </c>
      <c r="D6003" s="421" t="s">
        <v>843</v>
      </c>
      <c r="E6003" s="422">
        <v>306.64000000000004</v>
      </c>
      <c r="F6003" s="422">
        <v>15.59</v>
      </c>
      <c r="G6003" s="422">
        <v>322.23</v>
      </c>
    </row>
    <row r="6004" spans="1:7">
      <c r="A6004" s="536" t="s">
        <v>8131</v>
      </c>
      <c r="B6004" s="419">
        <v>100854</v>
      </c>
      <c r="C6004" s="420" t="s">
        <v>2339</v>
      </c>
      <c r="D6004" s="421" t="s">
        <v>843</v>
      </c>
      <c r="E6004" s="422">
        <v>1630.01</v>
      </c>
      <c r="F6004" s="422">
        <v>21.8</v>
      </c>
      <c r="G6004" s="422">
        <v>1651.81</v>
      </c>
    </row>
    <row r="6005" spans="1:7" ht="30">
      <c r="A6005" s="536" t="s">
        <v>8131</v>
      </c>
      <c r="B6005" s="419">
        <v>86915</v>
      </c>
      <c r="C6005" s="420" t="s">
        <v>8145</v>
      </c>
      <c r="D6005" s="421" t="s">
        <v>843</v>
      </c>
      <c r="E6005" s="422">
        <v>129.55000000000001</v>
      </c>
      <c r="F6005" s="422">
        <v>3.22</v>
      </c>
      <c r="G6005" s="422">
        <v>132.77000000000001</v>
      </c>
    </row>
    <row r="6006" spans="1:7" ht="30">
      <c r="A6006" s="536" t="s">
        <v>8131</v>
      </c>
      <c r="B6006" s="419">
        <v>86906</v>
      </c>
      <c r="C6006" s="420" t="s">
        <v>8146</v>
      </c>
      <c r="D6006" s="421" t="s">
        <v>843</v>
      </c>
      <c r="E6006" s="422">
        <v>66.86</v>
      </c>
      <c r="F6006" s="422">
        <v>3.23</v>
      </c>
      <c r="G6006" s="422">
        <v>70.09</v>
      </c>
    </row>
    <row r="6007" spans="1:7" ht="30">
      <c r="A6007" s="536" t="s">
        <v>8131</v>
      </c>
      <c r="B6007" s="419">
        <v>86911</v>
      </c>
      <c r="C6007" s="420" t="s">
        <v>8147</v>
      </c>
      <c r="D6007" s="421" t="s">
        <v>843</v>
      </c>
      <c r="E6007" s="422">
        <v>78.19</v>
      </c>
      <c r="F6007" s="422">
        <v>3.9</v>
      </c>
      <c r="G6007" s="422">
        <v>82.09</v>
      </c>
    </row>
    <row r="6008" spans="1:7" ht="30">
      <c r="A6008" s="536" t="s">
        <v>8131</v>
      </c>
      <c r="B6008" s="419">
        <v>86909</v>
      </c>
      <c r="C6008" s="420" t="s">
        <v>8148</v>
      </c>
      <c r="D6008" s="421" t="s">
        <v>843</v>
      </c>
      <c r="E6008" s="422">
        <v>116.08000000000001</v>
      </c>
      <c r="F6008" s="422">
        <v>5.6</v>
      </c>
      <c r="G6008" s="422">
        <v>121.68</v>
      </c>
    </row>
    <row r="6009" spans="1:7" ht="30">
      <c r="A6009" s="536" t="s">
        <v>8131</v>
      </c>
      <c r="B6009" s="419">
        <v>86910</v>
      </c>
      <c r="C6009" s="420" t="s">
        <v>8149</v>
      </c>
      <c r="D6009" s="421" t="s">
        <v>843</v>
      </c>
      <c r="E6009" s="422">
        <v>115.16</v>
      </c>
      <c r="F6009" s="422">
        <v>3.9</v>
      </c>
      <c r="G6009" s="422">
        <v>119.06</v>
      </c>
    </row>
    <row r="6010" spans="1:7">
      <c r="A6010" s="536" t="s">
        <v>8131</v>
      </c>
      <c r="B6010" s="419">
        <v>86916</v>
      </c>
      <c r="C6010" s="420" t="s">
        <v>8150</v>
      </c>
      <c r="D6010" s="421" t="s">
        <v>843</v>
      </c>
      <c r="E6010" s="422">
        <v>17.080000000000002</v>
      </c>
      <c r="F6010" s="422">
        <v>5.1100000000000003</v>
      </c>
      <c r="G6010" s="422">
        <v>22.19</v>
      </c>
    </row>
    <row r="6011" spans="1:7" ht="30">
      <c r="A6011" s="536" t="s">
        <v>8131</v>
      </c>
      <c r="B6011" s="419">
        <v>95469</v>
      </c>
      <c r="C6011" s="420" t="s">
        <v>2347</v>
      </c>
      <c r="D6011" s="421" t="s">
        <v>843</v>
      </c>
      <c r="E6011" s="422">
        <v>312.23</v>
      </c>
      <c r="F6011" s="422">
        <v>20.49</v>
      </c>
      <c r="G6011" s="422">
        <v>332.72</v>
      </c>
    </row>
    <row r="6012" spans="1:7" ht="30">
      <c r="A6012" s="536" t="s">
        <v>8131</v>
      </c>
      <c r="B6012" s="419">
        <v>95470</v>
      </c>
      <c r="C6012" s="420" t="s">
        <v>8151</v>
      </c>
      <c r="D6012" s="421" t="s">
        <v>843</v>
      </c>
      <c r="E6012" s="422">
        <v>321.33</v>
      </c>
      <c r="F6012" s="422">
        <v>20.5</v>
      </c>
      <c r="G6012" s="422">
        <v>341.83</v>
      </c>
    </row>
    <row r="6013" spans="1:7" ht="30">
      <c r="A6013" s="536" t="s">
        <v>8131</v>
      </c>
      <c r="B6013" s="419">
        <v>95471</v>
      </c>
      <c r="C6013" s="420" t="s">
        <v>2348</v>
      </c>
      <c r="D6013" s="421" t="s">
        <v>843</v>
      </c>
      <c r="E6013" s="422">
        <v>845.38</v>
      </c>
      <c r="F6013" s="422">
        <v>42.62</v>
      </c>
      <c r="G6013" s="422">
        <v>888</v>
      </c>
    </row>
    <row r="6014" spans="1:7" ht="45">
      <c r="A6014" s="536" t="s">
        <v>8131</v>
      </c>
      <c r="B6014" s="419">
        <v>95472</v>
      </c>
      <c r="C6014" s="420" t="s">
        <v>2349</v>
      </c>
      <c r="D6014" s="421" t="s">
        <v>843</v>
      </c>
      <c r="E6014" s="422">
        <v>854.5</v>
      </c>
      <c r="F6014" s="422">
        <v>42.61</v>
      </c>
      <c r="G6014" s="422">
        <v>897.11</v>
      </c>
    </row>
    <row r="6015" spans="1:7">
      <c r="A6015" s="536" t="s">
        <v>8131</v>
      </c>
      <c r="B6015" s="419">
        <v>100848</v>
      </c>
      <c r="C6015" s="420" t="s">
        <v>2343</v>
      </c>
      <c r="D6015" s="421" t="s">
        <v>843</v>
      </c>
      <c r="E6015" s="422">
        <v>609.98</v>
      </c>
      <c r="F6015" s="422">
        <v>20.48</v>
      </c>
      <c r="G6015" s="422">
        <v>630.46</v>
      </c>
    </row>
    <row r="6016" spans="1:7" ht="30">
      <c r="A6016" s="536" t="s">
        <v>8131</v>
      </c>
      <c r="B6016" s="419">
        <v>86888</v>
      </c>
      <c r="C6016" s="420" t="s">
        <v>2344</v>
      </c>
      <c r="D6016" s="421" t="s">
        <v>843</v>
      </c>
      <c r="E6016" s="422">
        <v>528.38</v>
      </c>
      <c r="F6016" s="422">
        <v>29.98</v>
      </c>
      <c r="G6016" s="422">
        <v>558.36</v>
      </c>
    </row>
    <row r="6017" spans="1:7" ht="30">
      <c r="A6017" s="536" t="s">
        <v>8131</v>
      </c>
      <c r="B6017" s="419">
        <v>86932</v>
      </c>
      <c r="C6017" s="420" t="s">
        <v>2345</v>
      </c>
      <c r="D6017" s="421" t="s">
        <v>843</v>
      </c>
      <c r="E6017" s="422">
        <v>604.16999999999996</v>
      </c>
      <c r="F6017" s="422">
        <v>35.090000000000003</v>
      </c>
      <c r="G6017" s="422">
        <v>639.26</v>
      </c>
    </row>
    <row r="6018" spans="1:7" ht="30">
      <c r="A6018" s="536" t="s">
        <v>8131</v>
      </c>
      <c r="B6018" s="419">
        <v>86931</v>
      </c>
      <c r="C6018" s="420" t="s">
        <v>2346</v>
      </c>
      <c r="D6018" s="421" t="s">
        <v>843</v>
      </c>
      <c r="E6018" s="422">
        <v>536.25</v>
      </c>
      <c r="F6018" s="422">
        <v>35.130000000000003</v>
      </c>
      <c r="G6018" s="422">
        <v>571.38</v>
      </c>
    </row>
    <row r="6019" spans="1:7" ht="30">
      <c r="A6019" s="536" t="s">
        <v>8131</v>
      </c>
      <c r="B6019" s="419">
        <v>100878</v>
      </c>
      <c r="C6019" s="420" t="s">
        <v>4020</v>
      </c>
      <c r="D6019" s="421" t="s">
        <v>843</v>
      </c>
      <c r="E6019" s="422">
        <v>710.42000000000007</v>
      </c>
      <c r="F6019" s="422">
        <v>47.92</v>
      </c>
      <c r="G6019" s="422">
        <v>758.34</v>
      </c>
    </row>
    <row r="6020" spans="1:7" ht="30">
      <c r="A6020" s="536" t="s">
        <v>8131</v>
      </c>
      <c r="B6020" s="419">
        <v>86877</v>
      </c>
      <c r="C6020" s="420" t="s">
        <v>8152</v>
      </c>
      <c r="D6020" s="421" t="s">
        <v>843</v>
      </c>
      <c r="E6020" s="422">
        <v>94.87</v>
      </c>
      <c r="F6020" s="422">
        <v>5.85</v>
      </c>
      <c r="G6020" s="422">
        <v>100.72</v>
      </c>
    </row>
    <row r="6021" spans="1:7" ht="30">
      <c r="A6021" s="536" t="s">
        <v>8131</v>
      </c>
      <c r="B6021" s="419">
        <v>86878</v>
      </c>
      <c r="C6021" s="420" t="s">
        <v>8153</v>
      </c>
      <c r="D6021" s="421" t="s">
        <v>843</v>
      </c>
      <c r="E6021" s="422">
        <v>102.81</v>
      </c>
      <c r="F6021" s="422">
        <v>5.84</v>
      </c>
      <c r="G6021" s="422">
        <v>108.65</v>
      </c>
    </row>
    <row r="6022" spans="1:7" ht="30">
      <c r="A6022" s="536" t="s">
        <v>8131</v>
      </c>
      <c r="B6022" s="419">
        <v>86879</v>
      </c>
      <c r="C6022" s="420" t="s">
        <v>8154</v>
      </c>
      <c r="D6022" s="421" t="s">
        <v>843</v>
      </c>
      <c r="E6022" s="422">
        <v>6.2399999999999993</v>
      </c>
      <c r="F6022" s="422">
        <v>4.13</v>
      </c>
      <c r="G6022" s="422">
        <v>10.37</v>
      </c>
    </row>
    <row r="6023" spans="1:7" ht="30">
      <c r="A6023" s="536" t="s">
        <v>8131</v>
      </c>
      <c r="B6023" s="419">
        <v>86880</v>
      </c>
      <c r="C6023" s="420" t="s">
        <v>8155</v>
      </c>
      <c r="D6023" s="421" t="s">
        <v>843</v>
      </c>
      <c r="E6023" s="422">
        <v>20.669999999999998</v>
      </c>
      <c r="F6023" s="422">
        <v>4.1399999999999997</v>
      </c>
      <c r="G6023" s="422">
        <v>24.81</v>
      </c>
    </row>
    <row r="6024" spans="1:7" ht="30">
      <c r="A6024" s="536" t="s">
        <v>8156</v>
      </c>
      <c r="B6024" s="419">
        <v>101663</v>
      </c>
      <c r="C6024" s="420" t="s">
        <v>8157</v>
      </c>
      <c r="D6024" s="421" t="s">
        <v>843</v>
      </c>
      <c r="E6024" s="422">
        <v>12.939999999999998</v>
      </c>
      <c r="F6024" s="422">
        <v>15.8</v>
      </c>
      <c r="G6024" s="422">
        <v>28.74</v>
      </c>
    </row>
    <row r="6025" spans="1:7" ht="30">
      <c r="A6025" s="536" t="s">
        <v>8156</v>
      </c>
      <c r="B6025" s="419">
        <v>101664</v>
      </c>
      <c r="C6025" s="420" t="s">
        <v>8158</v>
      </c>
      <c r="D6025" s="421" t="s">
        <v>843</v>
      </c>
      <c r="E6025" s="422">
        <v>13.96</v>
      </c>
      <c r="F6025" s="422">
        <v>15.8</v>
      </c>
      <c r="G6025" s="422">
        <v>29.76</v>
      </c>
    </row>
    <row r="6026" spans="1:7" ht="30">
      <c r="A6026" s="536" t="s">
        <v>8156</v>
      </c>
      <c r="B6026" s="419">
        <v>101665</v>
      </c>
      <c r="C6026" s="420" t="s">
        <v>8159</v>
      </c>
      <c r="D6026" s="421" t="s">
        <v>843</v>
      </c>
      <c r="E6026" s="422">
        <v>18.330000000000002</v>
      </c>
      <c r="F6026" s="422">
        <v>15.8</v>
      </c>
      <c r="G6026" s="422">
        <v>34.130000000000003</v>
      </c>
    </row>
    <row r="6027" spans="1:7" ht="30">
      <c r="A6027" s="536" t="s">
        <v>8156</v>
      </c>
      <c r="B6027" s="419">
        <v>101636</v>
      </c>
      <c r="C6027" s="420" t="s">
        <v>8160</v>
      </c>
      <c r="D6027" s="421" t="s">
        <v>843</v>
      </c>
      <c r="E6027" s="422">
        <v>118.86</v>
      </c>
      <c r="F6027" s="422">
        <v>36.450000000000003</v>
      </c>
      <c r="G6027" s="422">
        <v>155.31</v>
      </c>
    </row>
    <row r="6028" spans="1:7" ht="30">
      <c r="A6028" s="536" t="s">
        <v>8156</v>
      </c>
      <c r="B6028" s="419">
        <v>101637</v>
      </c>
      <c r="C6028" s="420" t="s">
        <v>8161</v>
      </c>
      <c r="D6028" s="421" t="s">
        <v>843</v>
      </c>
      <c r="E6028" s="422">
        <v>113.55999999999999</v>
      </c>
      <c r="F6028" s="422">
        <v>36.450000000000003</v>
      </c>
      <c r="G6028" s="422">
        <v>150.01</v>
      </c>
    </row>
    <row r="6029" spans="1:7" ht="30">
      <c r="A6029" s="536" t="s">
        <v>8156</v>
      </c>
      <c r="B6029" s="419">
        <v>101658</v>
      </c>
      <c r="C6029" s="420" t="s">
        <v>8162</v>
      </c>
      <c r="D6029" s="421" t="s">
        <v>843</v>
      </c>
      <c r="E6029" s="422">
        <v>523.71</v>
      </c>
      <c r="F6029" s="422">
        <v>18.260000000000002</v>
      </c>
      <c r="G6029" s="422">
        <v>541.97</v>
      </c>
    </row>
    <row r="6030" spans="1:7" ht="30">
      <c r="A6030" s="536" t="s">
        <v>8156</v>
      </c>
      <c r="B6030" s="419">
        <v>101659</v>
      </c>
      <c r="C6030" s="420" t="s">
        <v>8163</v>
      </c>
      <c r="D6030" s="421" t="s">
        <v>843</v>
      </c>
      <c r="E6030" s="422">
        <v>598.66</v>
      </c>
      <c r="F6030" s="422">
        <v>18.260000000000002</v>
      </c>
      <c r="G6030" s="422">
        <v>616.91999999999996</v>
      </c>
    </row>
    <row r="6031" spans="1:7" ht="30">
      <c r="A6031" s="536" t="s">
        <v>8156</v>
      </c>
      <c r="B6031" s="419">
        <v>101660</v>
      </c>
      <c r="C6031" s="420" t="s">
        <v>8164</v>
      </c>
      <c r="D6031" s="421" t="s">
        <v>843</v>
      </c>
      <c r="E6031" s="422">
        <v>952.51</v>
      </c>
      <c r="F6031" s="422">
        <v>18.25</v>
      </c>
      <c r="G6031" s="422">
        <v>970.76</v>
      </c>
    </row>
    <row r="6032" spans="1:7" ht="30">
      <c r="A6032" s="536" t="s">
        <v>8156</v>
      </c>
      <c r="B6032" s="419">
        <v>101654</v>
      </c>
      <c r="C6032" s="420" t="s">
        <v>8165</v>
      </c>
      <c r="D6032" s="421" t="s">
        <v>843</v>
      </c>
      <c r="E6032" s="422">
        <v>199.23999999999998</v>
      </c>
      <c r="F6032" s="422">
        <v>18.239999999999998</v>
      </c>
      <c r="G6032" s="422">
        <v>217.48</v>
      </c>
    </row>
    <row r="6033" spans="1:7" ht="30">
      <c r="A6033" s="536" t="s">
        <v>8156</v>
      </c>
      <c r="B6033" s="419">
        <v>101655</v>
      </c>
      <c r="C6033" s="420" t="s">
        <v>8166</v>
      </c>
      <c r="D6033" s="421" t="s">
        <v>843</v>
      </c>
      <c r="E6033" s="422">
        <v>317.08999999999997</v>
      </c>
      <c r="F6033" s="422">
        <v>18.239999999999998</v>
      </c>
      <c r="G6033" s="422">
        <v>335.33</v>
      </c>
    </row>
    <row r="6034" spans="1:7" ht="30">
      <c r="A6034" s="536" t="s">
        <v>8156</v>
      </c>
      <c r="B6034" s="419">
        <v>101656</v>
      </c>
      <c r="C6034" s="420" t="s">
        <v>8167</v>
      </c>
      <c r="D6034" s="421" t="s">
        <v>843</v>
      </c>
      <c r="E6034" s="422">
        <v>344.59</v>
      </c>
      <c r="F6034" s="422">
        <v>18.25</v>
      </c>
      <c r="G6034" s="422">
        <v>362.84</v>
      </c>
    </row>
    <row r="6035" spans="1:7" ht="30">
      <c r="A6035" s="536" t="s">
        <v>8156</v>
      </c>
      <c r="B6035" s="419">
        <v>101657</v>
      </c>
      <c r="C6035" s="420" t="s">
        <v>8168</v>
      </c>
      <c r="D6035" s="421" t="s">
        <v>843</v>
      </c>
      <c r="E6035" s="422">
        <v>403.21</v>
      </c>
      <c r="F6035" s="422">
        <v>18.239999999999998</v>
      </c>
      <c r="G6035" s="422">
        <v>421.45</v>
      </c>
    </row>
    <row r="6036" spans="1:7" ht="30">
      <c r="A6036" s="536" t="s">
        <v>8156</v>
      </c>
      <c r="B6036" s="419">
        <v>101632</v>
      </c>
      <c r="C6036" s="420" t="s">
        <v>8169</v>
      </c>
      <c r="D6036" s="421" t="s">
        <v>843</v>
      </c>
      <c r="E6036" s="422">
        <v>35.849999999999994</v>
      </c>
      <c r="F6036" s="422">
        <v>0.7</v>
      </c>
      <c r="G6036" s="422">
        <v>36.549999999999997</v>
      </c>
    </row>
    <row r="6037" spans="1:7" ht="30">
      <c r="A6037" s="536" t="s">
        <v>8156</v>
      </c>
      <c r="B6037" s="419">
        <v>101661</v>
      </c>
      <c r="C6037" s="420" t="s">
        <v>8170</v>
      </c>
      <c r="D6037" s="421" t="s">
        <v>843</v>
      </c>
      <c r="E6037" s="422">
        <v>78.62</v>
      </c>
      <c r="F6037" s="422">
        <v>68.41</v>
      </c>
      <c r="G6037" s="422">
        <v>147.03</v>
      </c>
    </row>
    <row r="6038" spans="1:7" ht="30">
      <c r="A6038" s="536" t="s">
        <v>8156</v>
      </c>
      <c r="B6038" s="419">
        <v>105924</v>
      </c>
      <c r="C6038" s="420" t="s">
        <v>8171</v>
      </c>
      <c r="D6038" s="421" t="s">
        <v>843</v>
      </c>
      <c r="E6038" s="422">
        <v>4.4800000000000004</v>
      </c>
      <c r="F6038" s="422">
        <v>11.35</v>
      </c>
      <c r="G6038" s="422">
        <v>15.83</v>
      </c>
    </row>
    <row r="6039" spans="1:7" ht="30">
      <c r="A6039" s="536" t="s">
        <v>8156</v>
      </c>
      <c r="B6039" s="419">
        <v>101651</v>
      </c>
      <c r="C6039" s="420" t="s">
        <v>8172</v>
      </c>
      <c r="D6039" s="421" t="s">
        <v>843</v>
      </c>
      <c r="E6039" s="422">
        <v>56.88</v>
      </c>
      <c r="F6039" s="422">
        <v>10.51</v>
      </c>
      <c r="G6039" s="422">
        <v>67.39</v>
      </c>
    </row>
    <row r="6040" spans="1:7" ht="30">
      <c r="A6040" s="536" t="s">
        <v>8156</v>
      </c>
      <c r="B6040" s="419">
        <v>101630</v>
      </c>
      <c r="C6040" s="420" t="s">
        <v>8173</v>
      </c>
      <c r="D6040" s="421" t="s">
        <v>843</v>
      </c>
      <c r="E6040" s="422">
        <v>60.410000000000004</v>
      </c>
      <c r="F6040" s="422">
        <v>19.96</v>
      </c>
      <c r="G6040" s="422">
        <v>80.37</v>
      </c>
    </row>
    <row r="6041" spans="1:7" ht="30">
      <c r="A6041" s="536" t="s">
        <v>8156</v>
      </c>
      <c r="B6041" s="419">
        <v>101633</v>
      </c>
      <c r="C6041" s="420" t="s">
        <v>8174</v>
      </c>
      <c r="D6041" s="421" t="s">
        <v>843</v>
      </c>
      <c r="E6041" s="422">
        <v>91.88</v>
      </c>
      <c r="F6041" s="422">
        <v>9.0399999999999991</v>
      </c>
      <c r="G6041" s="422">
        <v>100.92</v>
      </c>
    </row>
    <row r="6042" spans="1:7" ht="60">
      <c r="A6042" s="536" t="s">
        <v>8175</v>
      </c>
      <c r="B6042" s="419">
        <v>104219</v>
      </c>
      <c r="C6042" s="420" t="s">
        <v>5684</v>
      </c>
      <c r="D6042" s="421" t="s">
        <v>96</v>
      </c>
      <c r="E6042" s="422">
        <v>62.069999999999993</v>
      </c>
      <c r="F6042" s="422">
        <v>29.09</v>
      </c>
      <c r="G6042" s="422">
        <v>91.16</v>
      </c>
    </row>
    <row r="6043" spans="1:7" ht="60">
      <c r="A6043" s="536" t="s">
        <v>8175</v>
      </c>
      <c r="B6043" s="419">
        <v>104223</v>
      </c>
      <c r="C6043" s="420" t="s">
        <v>5688</v>
      </c>
      <c r="D6043" s="421" t="s">
        <v>96</v>
      </c>
      <c r="E6043" s="422">
        <v>81.679999999999993</v>
      </c>
      <c r="F6043" s="422">
        <v>37.450000000000003</v>
      </c>
      <c r="G6043" s="422">
        <v>119.13</v>
      </c>
    </row>
    <row r="6044" spans="1:7" ht="60">
      <c r="A6044" s="536" t="s">
        <v>8175</v>
      </c>
      <c r="B6044" s="419">
        <v>104227</v>
      </c>
      <c r="C6044" s="420" t="s">
        <v>5692</v>
      </c>
      <c r="D6044" s="421" t="s">
        <v>96</v>
      </c>
      <c r="E6044" s="422">
        <v>98.480000000000018</v>
      </c>
      <c r="F6044" s="422">
        <v>38.57</v>
      </c>
      <c r="G6044" s="422">
        <v>137.05000000000001</v>
      </c>
    </row>
    <row r="6045" spans="1:7" ht="60">
      <c r="A6045" s="536" t="s">
        <v>8175</v>
      </c>
      <c r="B6045" s="419">
        <v>104231</v>
      </c>
      <c r="C6045" s="420" t="s">
        <v>5696</v>
      </c>
      <c r="D6045" s="421" t="s">
        <v>96</v>
      </c>
      <c r="E6045" s="422">
        <v>108.26</v>
      </c>
      <c r="F6045" s="422">
        <v>42.92</v>
      </c>
      <c r="G6045" s="422">
        <v>151.18</v>
      </c>
    </row>
    <row r="6046" spans="1:7" ht="60">
      <c r="A6046" s="536" t="s">
        <v>8175</v>
      </c>
      <c r="B6046" s="419">
        <v>104235</v>
      </c>
      <c r="C6046" s="420" t="s">
        <v>5700</v>
      </c>
      <c r="D6046" s="421" t="s">
        <v>96</v>
      </c>
      <c r="E6046" s="422">
        <v>55.12</v>
      </c>
      <c r="F6046" s="422">
        <v>18.600000000000001</v>
      </c>
      <c r="G6046" s="422">
        <v>73.72</v>
      </c>
    </row>
    <row r="6047" spans="1:7" ht="60">
      <c r="A6047" s="536" t="s">
        <v>8175</v>
      </c>
      <c r="B6047" s="419">
        <v>104239</v>
      </c>
      <c r="C6047" s="420" t="s">
        <v>5704</v>
      </c>
      <c r="D6047" s="421" t="s">
        <v>96</v>
      </c>
      <c r="E6047" s="422">
        <v>73.649999999999991</v>
      </c>
      <c r="F6047" s="422">
        <v>26.92</v>
      </c>
      <c r="G6047" s="422">
        <v>100.57</v>
      </c>
    </row>
    <row r="6048" spans="1:7" ht="60">
      <c r="A6048" s="536" t="s">
        <v>8175</v>
      </c>
      <c r="B6048" s="419">
        <v>104243</v>
      </c>
      <c r="C6048" s="420" t="s">
        <v>5708</v>
      </c>
      <c r="D6048" s="421" t="s">
        <v>96</v>
      </c>
      <c r="E6048" s="422">
        <v>89.359999999999985</v>
      </c>
      <c r="F6048" s="422">
        <v>27.96</v>
      </c>
      <c r="G6048" s="422">
        <v>117.32</v>
      </c>
    </row>
    <row r="6049" spans="1:7" ht="60">
      <c r="A6049" s="536" t="s">
        <v>8175</v>
      </c>
      <c r="B6049" s="419">
        <v>104247</v>
      </c>
      <c r="C6049" s="420" t="s">
        <v>5712</v>
      </c>
      <c r="D6049" s="421" t="s">
        <v>96</v>
      </c>
      <c r="E6049" s="422">
        <v>96.98</v>
      </c>
      <c r="F6049" s="422">
        <v>27.94</v>
      </c>
      <c r="G6049" s="422">
        <v>124.92</v>
      </c>
    </row>
    <row r="6050" spans="1:7" ht="45">
      <c r="A6050" s="536" t="s">
        <v>8175</v>
      </c>
      <c r="B6050" s="419">
        <v>87795</v>
      </c>
      <c r="C6050" s="420" t="s">
        <v>5641</v>
      </c>
      <c r="D6050" s="421" t="s">
        <v>96</v>
      </c>
      <c r="E6050" s="422">
        <v>55.92</v>
      </c>
      <c r="F6050" s="422">
        <v>20.63</v>
      </c>
      <c r="G6050" s="422">
        <v>76.55</v>
      </c>
    </row>
    <row r="6051" spans="1:7" ht="45">
      <c r="A6051" s="536" t="s">
        <v>8175</v>
      </c>
      <c r="B6051" s="419">
        <v>87800</v>
      </c>
      <c r="C6051" s="420" t="s">
        <v>5644</v>
      </c>
      <c r="D6051" s="421" t="s">
        <v>96</v>
      </c>
      <c r="E6051" s="422">
        <v>74.8</v>
      </c>
      <c r="F6051" s="422">
        <v>29.84</v>
      </c>
      <c r="G6051" s="422">
        <v>104.64</v>
      </c>
    </row>
    <row r="6052" spans="1:7" ht="45">
      <c r="A6052" s="536" t="s">
        <v>8175</v>
      </c>
      <c r="B6052" s="419">
        <v>87804</v>
      </c>
      <c r="C6052" s="420" t="s">
        <v>5647</v>
      </c>
      <c r="D6052" s="421" t="s">
        <v>96</v>
      </c>
      <c r="E6052" s="422">
        <v>90.5</v>
      </c>
      <c r="F6052" s="422">
        <v>30.89</v>
      </c>
      <c r="G6052" s="422">
        <v>121.39</v>
      </c>
    </row>
    <row r="6053" spans="1:7" ht="60">
      <c r="A6053" s="536" t="s">
        <v>8175</v>
      </c>
      <c r="B6053" s="419">
        <v>87808</v>
      </c>
      <c r="C6053" s="420" t="s">
        <v>5650</v>
      </c>
      <c r="D6053" s="421" t="s">
        <v>96</v>
      </c>
      <c r="E6053" s="422">
        <v>98.089999999999989</v>
      </c>
      <c r="F6053" s="422">
        <v>30.76</v>
      </c>
      <c r="G6053" s="422">
        <v>128.85</v>
      </c>
    </row>
    <row r="6054" spans="1:7" ht="45">
      <c r="A6054" s="536" t="s">
        <v>8175</v>
      </c>
      <c r="B6054" s="419">
        <v>87778</v>
      </c>
      <c r="C6054" s="420" t="s">
        <v>5630</v>
      </c>
      <c r="D6054" s="421" t="s">
        <v>96</v>
      </c>
      <c r="E6054" s="422">
        <v>63.370000000000005</v>
      </c>
      <c r="F6054" s="422">
        <v>32.39</v>
      </c>
      <c r="G6054" s="422">
        <v>95.76</v>
      </c>
    </row>
    <row r="6055" spans="1:7" ht="45">
      <c r="A6055" s="536" t="s">
        <v>8175</v>
      </c>
      <c r="B6055" s="419">
        <v>87783</v>
      </c>
      <c r="C6055" s="420" t="s">
        <v>5633</v>
      </c>
      <c r="D6055" s="421" t="s">
        <v>96</v>
      </c>
      <c r="E6055" s="422">
        <v>83.359999999999985</v>
      </c>
      <c r="F6055" s="422">
        <v>41.74</v>
      </c>
      <c r="G6055" s="422">
        <v>125.1</v>
      </c>
    </row>
    <row r="6056" spans="1:7" ht="45">
      <c r="A6056" s="536" t="s">
        <v>8175</v>
      </c>
      <c r="B6056" s="419">
        <v>87787</v>
      </c>
      <c r="C6056" s="420" t="s">
        <v>5636</v>
      </c>
      <c r="D6056" s="421" t="s">
        <v>96</v>
      </c>
      <c r="E6056" s="422">
        <v>100.16000000000001</v>
      </c>
      <c r="F6056" s="422">
        <v>42.86</v>
      </c>
      <c r="G6056" s="422">
        <v>143.02000000000001</v>
      </c>
    </row>
    <row r="6057" spans="1:7" ht="45">
      <c r="A6057" s="536" t="s">
        <v>8175</v>
      </c>
      <c r="B6057" s="419">
        <v>87791</v>
      </c>
      <c r="C6057" s="420" t="s">
        <v>5638</v>
      </c>
      <c r="D6057" s="421" t="s">
        <v>96</v>
      </c>
      <c r="E6057" s="422">
        <v>110.13</v>
      </c>
      <c r="F6057" s="422">
        <v>47.62</v>
      </c>
      <c r="G6057" s="422">
        <v>157.75</v>
      </c>
    </row>
    <row r="6058" spans="1:7" ht="45">
      <c r="A6058" s="536" t="s">
        <v>8175</v>
      </c>
      <c r="B6058" s="419">
        <v>87832</v>
      </c>
      <c r="C6058" s="420" t="s">
        <v>5667</v>
      </c>
      <c r="D6058" s="421" t="s">
        <v>96</v>
      </c>
      <c r="E6058" s="422">
        <v>95.66</v>
      </c>
      <c r="F6058" s="422">
        <v>56.56</v>
      </c>
      <c r="G6058" s="422">
        <v>152.22</v>
      </c>
    </row>
    <row r="6059" spans="1:7" ht="45">
      <c r="A6059" s="536" t="s">
        <v>8175</v>
      </c>
      <c r="B6059" s="419">
        <v>87812</v>
      </c>
      <c r="C6059" s="420" t="s">
        <v>5653</v>
      </c>
      <c r="D6059" s="421" t="s">
        <v>96</v>
      </c>
      <c r="E6059" s="422">
        <v>66.400000000000006</v>
      </c>
      <c r="F6059" s="422">
        <v>55.18</v>
      </c>
      <c r="G6059" s="422">
        <v>121.58</v>
      </c>
    </row>
    <row r="6060" spans="1:7" ht="45">
      <c r="A6060" s="536" t="s">
        <v>8175</v>
      </c>
      <c r="B6060" s="419">
        <v>87816</v>
      </c>
      <c r="C6060" s="420" t="s">
        <v>5656</v>
      </c>
      <c r="D6060" s="421" t="s">
        <v>96</v>
      </c>
      <c r="E6060" s="422">
        <v>85.3</v>
      </c>
      <c r="F6060" s="422">
        <v>64.45</v>
      </c>
      <c r="G6060" s="422">
        <v>149.75</v>
      </c>
    </row>
    <row r="6061" spans="1:7" ht="45">
      <c r="A6061" s="536" t="s">
        <v>8175</v>
      </c>
      <c r="B6061" s="419">
        <v>87820</v>
      </c>
      <c r="C6061" s="420" t="s">
        <v>5659</v>
      </c>
      <c r="D6061" s="421" t="s">
        <v>96</v>
      </c>
      <c r="E6061" s="422">
        <v>101</v>
      </c>
      <c r="F6061" s="422">
        <v>65.5</v>
      </c>
      <c r="G6061" s="422">
        <v>166.5</v>
      </c>
    </row>
    <row r="6062" spans="1:7" ht="45">
      <c r="A6062" s="536" t="s">
        <v>8175</v>
      </c>
      <c r="B6062" s="419">
        <v>87824</v>
      </c>
      <c r="C6062" s="420" t="s">
        <v>5661</v>
      </c>
      <c r="D6062" s="421" t="s">
        <v>96</v>
      </c>
      <c r="E6062" s="422">
        <v>114.35000000000001</v>
      </c>
      <c r="F6062" s="422">
        <v>80.08</v>
      </c>
      <c r="G6062" s="422">
        <v>194.43</v>
      </c>
    </row>
    <row r="6063" spans="1:7" ht="45">
      <c r="A6063" s="536" t="s">
        <v>8175</v>
      </c>
      <c r="B6063" s="419">
        <v>87828</v>
      </c>
      <c r="C6063" s="420" t="s">
        <v>5664</v>
      </c>
      <c r="D6063" s="421" t="s">
        <v>96</v>
      </c>
      <c r="E6063" s="422">
        <v>73.77</v>
      </c>
      <c r="F6063" s="422">
        <v>48.3</v>
      </c>
      <c r="G6063" s="422">
        <v>122.07</v>
      </c>
    </row>
    <row r="6064" spans="1:7" ht="60">
      <c r="A6064" s="536" t="s">
        <v>8175</v>
      </c>
      <c r="B6064" s="419">
        <v>104251</v>
      </c>
      <c r="C6064" s="420" t="s">
        <v>8176</v>
      </c>
      <c r="D6064" s="421" t="s">
        <v>96</v>
      </c>
      <c r="E6064" s="422">
        <v>64.069999999999993</v>
      </c>
      <c r="F6064" s="422">
        <v>49.24</v>
      </c>
      <c r="G6064" s="422">
        <v>113.31</v>
      </c>
    </row>
    <row r="6065" spans="1:7" ht="60">
      <c r="A6065" s="536" t="s">
        <v>8175</v>
      </c>
      <c r="B6065" s="419">
        <v>104255</v>
      </c>
      <c r="C6065" s="420" t="s">
        <v>8177</v>
      </c>
      <c r="D6065" s="421" t="s">
        <v>96</v>
      </c>
      <c r="E6065" s="422">
        <v>82.6</v>
      </c>
      <c r="F6065" s="422">
        <v>57.56</v>
      </c>
      <c r="G6065" s="422">
        <v>140.16</v>
      </c>
    </row>
    <row r="6066" spans="1:7" ht="60">
      <c r="A6066" s="536" t="s">
        <v>8175</v>
      </c>
      <c r="B6066" s="419">
        <v>104259</v>
      </c>
      <c r="C6066" s="420" t="s">
        <v>8178</v>
      </c>
      <c r="D6066" s="421" t="s">
        <v>96</v>
      </c>
      <c r="E6066" s="422">
        <v>98.289999999999992</v>
      </c>
      <c r="F6066" s="422">
        <v>58.62</v>
      </c>
      <c r="G6066" s="422">
        <v>156.91</v>
      </c>
    </row>
    <row r="6067" spans="1:7" ht="60">
      <c r="A6067" s="536" t="s">
        <v>8175</v>
      </c>
      <c r="B6067" s="419">
        <v>104263</v>
      </c>
      <c r="C6067" s="420" t="s">
        <v>8179</v>
      </c>
      <c r="D6067" s="421" t="s">
        <v>96</v>
      </c>
      <c r="E6067" s="422">
        <v>111.04</v>
      </c>
      <c r="F6067" s="422">
        <v>71.58</v>
      </c>
      <c r="G6067" s="422">
        <v>182.62</v>
      </c>
    </row>
    <row r="6068" spans="1:7" ht="45">
      <c r="A6068" s="536" t="s">
        <v>8175</v>
      </c>
      <c r="B6068" s="419">
        <v>87794</v>
      </c>
      <c r="C6068" s="420" t="s">
        <v>5640</v>
      </c>
      <c r="D6068" s="421" t="s">
        <v>96</v>
      </c>
      <c r="E6068" s="422">
        <v>25.529999999999998</v>
      </c>
      <c r="F6068" s="422">
        <v>25.62</v>
      </c>
      <c r="G6068" s="422">
        <v>51.15</v>
      </c>
    </row>
    <row r="6069" spans="1:7" ht="45">
      <c r="A6069" s="536" t="s">
        <v>8175</v>
      </c>
      <c r="B6069" s="419">
        <v>87799</v>
      </c>
      <c r="C6069" s="420" t="s">
        <v>5643</v>
      </c>
      <c r="D6069" s="421" t="s">
        <v>96</v>
      </c>
      <c r="E6069" s="422">
        <v>34.140000000000008</v>
      </c>
      <c r="F6069" s="422">
        <v>36.79</v>
      </c>
      <c r="G6069" s="422">
        <v>70.930000000000007</v>
      </c>
    </row>
    <row r="6070" spans="1:7" ht="45">
      <c r="A6070" s="536" t="s">
        <v>8175</v>
      </c>
      <c r="B6070" s="419">
        <v>87803</v>
      </c>
      <c r="C6070" s="420" t="s">
        <v>5646</v>
      </c>
      <c r="D6070" s="421" t="s">
        <v>96</v>
      </c>
      <c r="E6070" s="422">
        <v>39.229999999999997</v>
      </c>
      <c r="F6070" s="422">
        <v>38.96</v>
      </c>
      <c r="G6070" s="422">
        <v>78.19</v>
      </c>
    </row>
    <row r="6071" spans="1:7" ht="45">
      <c r="A6071" s="536" t="s">
        <v>8175</v>
      </c>
      <c r="B6071" s="419">
        <v>87807</v>
      </c>
      <c r="C6071" s="420" t="s">
        <v>5649</v>
      </c>
      <c r="D6071" s="421" t="s">
        <v>96</v>
      </c>
      <c r="E6071" s="422">
        <v>42.810000000000009</v>
      </c>
      <c r="F6071" s="422">
        <v>42.62</v>
      </c>
      <c r="G6071" s="422">
        <v>85.43</v>
      </c>
    </row>
    <row r="6072" spans="1:7" ht="45">
      <c r="A6072" s="536" t="s">
        <v>8175</v>
      </c>
      <c r="B6072" s="419">
        <v>104218</v>
      </c>
      <c r="C6072" s="420" t="s">
        <v>5683</v>
      </c>
      <c r="D6072" s="421" t="s">
        <v>96</v>
      </c>
      <c r="E6072" s="422">
        <v>29.770000000000003</v>
      </c>
      <c r="F6072" s="422">
        <v>35.130000000000003</v>
      </c>
      <c r="G6072" s="422">
        <v>64.900000000000006</v>
      </c>
    </row>
    <row r="6073" spans="1:7" ht="45">
      <c r="A6073" s="536" t="s">
        <v>8175</v>
      </c>
      <c r="B6073" s="419">
        <v>87777</v>
      </c>
      <c r="C6073" s="420" t="s">
        <v>5629</v>
      </c>
      <c r="D6073" s="421" t="s">
        <v>96</v>
      </c>
      <c r="E6073" s="422">
        <v>31.209999999999994</v>
      </c>
      <c r="F6073" s="422">
        <v>38.81</v>
      </c>
      <c r="G6073" s="422">
        <v>70.02</v>
      </c>
    </row>
    <row r="6074" spans="1:7" ht="45">
      <c r="A6074" s="536" t="s">
        <v>8175</v>
      </c>
      <c r="B6074" s="419">
        <v>104222</v>
      </c>
      <c r="C6074" s="420" t="s">
        <v>5687</v>
      </c>
      <c r="D6074" s="421" t="s">
        <v>96</v>
      </c>
      <c r="E6074" s="422">
        <v>38.33</v>
      </c>
      <c r="F6074" s="422">
        <v>45.36</v>
      </c>
      <c r="G6074" s="422">
        <v>83.69</v>
      </c>
    </row>
    <row r="6075" spans="1:7" ht="45">
      <c r="A6075" s="536" t="s">
        <v>8175</v>
      </c>
      <c r="B6075" s="419">
        <v>87781</v>
      </c>
      <c r="C6075" s="420" t="s">
        <v>5632</v>
      </c>
      <c r="D6075" s="421" t="s">
        <v>96</v>
      </c>
      <c r="E6075" s="422">
        <v>40.17</v>
      </c>
      <c r="F6075" s="422">
        <v>50.08</v>
      </c>
      <c r="G6075" s="422">
        <v>90.25</v>
      </c>
    </row>
    <row r="6076" spans="1:7" ht="45">
      <c r="A6076" s="536" t="s">
        <v>8175</v>
      </c>
      <c r="B6076" s="419">
        <v>104226</v>
      </c>
      <c r="C6076" s="420" t="s">
        <v>5691</v>
      </c>
      <c r="D6076" s="421" t="s">
        <v>96</v>
      </c>
      <c r="E6076" s="422">
        <v>43.760000000000005</v>
      </c>
      <c r="F6076" s="422">
        <v>47.69</v>
      </c>
      <c r="G6076" s="422">
        <v>91.45</v>
      </c>
    </row>
    <row r="6077" spans="1:7" ht="45">
      <c r="A6077" s="536" t="s">
        <v>8175</v>
      </c>
      <c r="B6077" s="419">
        <v>87786</v>
      </c>
      <c r="C6077" s="420" t="s">
        <v>5635</v>
      </c>
      <c r="D6077" s="421" t="s">
        <v>96</v>
      </c>
      <c r="E6077" s="422">
        <v>45.610000000000007</v>
      </c>
      <c r="F6077" s="422">
        <v>52.4</v>
      </c>
      <c r="G6077" s="422">
        <v>98.01</v>
      </c>
    </row>
    <row r="6078" spans="1:7" ht="45">
      <c r="A6078" s="536" t="s">
        <v>8175</v>
      </c>
      <c r="B6078" s="419">
        <v>104230</v>
      </c>
      <c r="C6078" s="420" t="s">
        <v>5695</v>
      </c>
      <c r="D6078" s="421" t="s">
        <v>96</v>
      </c>
      <c r="E6078" s="422">
        <v>50.029999999999994</v>
      </c>
      <c r="F6078" s="422">
        <v>57.88</v>
      </c>
      <c r="G6078" s="422">
        <v>107.91</v>
      </c>
    </row>
    <row r="6079" spans="1:7" ht="45">
      <c r="A6079" s="536" t="s">
        <v>8175</v>
      </c>
      <c r="B6079" s="419">
        <v>104234</v>
      </c>
      <c r="C6079" s="420" t="s">
        <v>5699</v>
      </c>
      <c r="D6079" s="421" t="s">
        <v>96</v>
      </c>
      <c r="E6079" s="422">
        <v>24.700000000000003</v>
      </c>
      <c r="F6079" s="422">
        <v>23.43</v>
      </c>
      <c r="G6079" s="422">
        <v>48.13</v>
      </c>
    </row>
    <row r="6080" spans="1:7" ht="45">
      <c r="A6080" s="536" t="s">
        <v>8175</v>
      </c>
      <c r="B6080" s="419">
        <v>104238</v>
      </c>
      <c r="C6080" s="420" t="s">
        <v>5703</v>
      </c>
      <c r="D6080" s="421" t="s">
        <v>96</v>
      </c>
      <c r="E6080" s="422">
        <v>32.89</v>
      </c>
      <c r="F6080" s="422">
        <v>33.58</v>
      </c>
      <c r="G6080" s="422">
        <v>66.47</v>
      </c>
    </row>
    <row r="6081" spans="1:7" ht="45">
      <c r="A6081" s="536" t="s">
        <v>8175</v>
      </c>
      <c r="B6081" s="419">
        <v>104242</v>
      </c>
      <c r="C6081" s="420" t="s">
        <v>5707</v>
      </c>
      <c r="D6081" s="421" t="s">
        <v>96</v>
      </c>
      <c r="E6081" s="422">
        <v>37.980000000000004</v>
      </c>
      <c r="F6081" s="422">
        <v>35.75</v>
      </c>
      <c r="G6081" s="422">
        <v>73.73</v>
      </c>
    </row>
    <row r="6082" spans="1:7" ht="45">
      <c r="A6082" s="536" t="s">
        <v>8175</v>
      </c>
      <c r="B6082" s="419">
        <v>104246</v>
      </c>
      <c r="C6082" s="420" t="s">
        <v>5711</v>
      </c>
      <c r="D6082" s="421" t="s">
        <v>96</v>
      </c>
      <c r="E6082" s="422">
        <v>41.410000000000004</v>
      </c>
      <c r="F6082" s="422">
        <v>39.1</v>
      </c>
      <c r="G6082" s="422">
        <v>80.510000000000005</v>
      </c>
    </row>
    <row r="6083" spans="1:7" ht="45">
      <c r="A6083" s="536" t="s">
        <v>8175</v>
      </c>
      <c r="B6083" s="419">
        <v>104250</v>
      </c>
      <c r="C6083" s="420" t="s">
        <v>5715</v>
      </c>
      <c r="D6083" s="421" t="s">
        <v>96</v>
      </c>
      <c r="E6083" s="422">
        <v>34.799999999999997</v>
      </c>
      <c r="F6083" s="422">
        <v>57.06</v>
      </c>
      <c r="G6083" s="422">
        <v>91.86</v>
      </c>
    </row>
    <row r="6084" spans="1:7" ht="45">
      <c r="A6084" s="536" t="s">
        <v>8175</v>
      </c>
      <c r="B6084" s="419">
        <v>87811</v>
      </c>
      <c r="C6084" s="420" t="s">
        <v>5652</v>
      </c>
      <c r="D6084" s="421" t="s">
        <v>96</v>
      </c>
      <c r="E6084" s="422">
        <v>37.39</v>
      </c>
      <c r="F6084" s="422">
        <v>63.66</v>
      </c>
      <c r="G6084" s="422">
        <v>101.05</v>
      </c>
    </row>
    <row r="6085" spans="1:7" ht="45">
      <c r="A6085" s="536" t="s">
        <v>8175</v>
      </c>
      <c r="B6085" s="419">
        <v>104254</v>
      </c>
      <c r="C6085" s="420" t="s">
        <v>5718</v>
      </c>
      <c r="D6085" s="421" t="s">
        <v>96</v>
      </c>
      <c r="E6085" s="422">
        <v>43.010000000000005</v>
      </c>
      <c r="F6085" s="422">
        <v>67.19</v>
      </c>
      <c r="G6085" s="422">
        <v>110.2</v>
      </c>
    </row>
    <row r="6086" spans="1:7" ht="45">
      <c r="A6086" s="536" t="s">
        <v>8175</v>
      </c>
      <c r="B6086" s="419">
        <v>87815</v>
      </c>
      <c r="C6086" s="420" t="s">
        <v>5655</v>
      </c>
      <c r="D6086" s="421" t="s">
        <v>96</v>
      </c>
      <c r="E6086" s="422">
        <v>45.989999999999995</v>
      </c>
      <c r="F6086" s="422">
        <v>74.84</v>
      </c>
      <c r="G6086" s="422">
        <v>120.83</v>
      </c>
    </row>
    <row r="6087" spans="1:7" ht="45">
      <c r="A6087" s="536" t="s">
        <v>8175</v>
      </c>
      <c r="B6087" s="419">
        <v>104258</v>
      </c>
      <c r="C6087" s="420" t="s">
        <v>5721</v>
      </c>
      <c r="D6087" s="421" t="s">
        <v>96</v>
      </c>
      <c r="E6087" s="422">
        <v>48.089999999999989</v>
      </c>
      <c r="F6087" s="422">
        <v>69.37</v>
      </c>
      <c r="G6087" s="422">
        <v>117.46</v>
      </c>
    </row>
    <row r="6088" spans="1:7" ht="45">
      <c r="A6088" s="536" t="s">
        <v>8175</v>
      </c>
      <c r="B6088" s="419">
        <v>87819</v>
      </c>
      <c r="C6088" s="420" t="s">
        <v>5658</v>
      </c>
      <c r="D6088" s="421" t="s">
        <v>96</v>
      </c>
      <c r="E6088" s="422">
        <v>51.09</v>
      </c>
      <c r="F6088" s="422">
        <v>77</v>
      </c>
      <c r="G6088" s="422">
        <v>128.09</v>
      </c>
    </row>
    <row r="6089" spans="1:7" ht="45">
      <c r="A6089" s="536" t="s">
        <v>8175</v>
      </c>
      <c r="B6089" s="419">
        <v>104262</v>
      </c>
      <c r="C6089" s="420" t="s">
        <v>5724</v>
      </c>
      <c r="D6089" s="421" t="s">
        <v>96</v>
      </c>
      <c r="E6089" s="422">
        <v>59.459999999999994</v>
      </c>
      <c r="F6089" s="422">
        <v>92.99</v>
      </c>
      <c r="G6089" s="422">
        <v>152.44999999999999</v>
      </c>
    </row>
    <row r="6090" spans="1:7" ht="45">
      <c r="A6090" s="536" t="s">
        <v>8175</v>
      </c>
      <c r="B6090" s="419">
        <v>87823</v>
      </c>
      <c r="C6090" s="420" t="s">
        <v>6635</v>
      </c>
      <c r="D6090" s="421" t="s">
        <v>96</v>
      </c>
      <c r="E6090" s="422">
        <v>63.550000000000011</v>
      </c>
      <c r="F6090" s="422">
        <v>103.41</v>
      </c>
      <c r="G6090" s="422">
        <v>166.96</v>
      </c>
    </row>
    <row r="6091" spans="1:7" ht="45">
      <c r="A6091" s="536" t="s">
        <v>8175</v>
      </c>
      <c r="B6091" s="419">
        <v>87827</v>
      </c>
      <c r="C6091" s="420" t="s">
        <v>5663</v>
      </c>
      <c r="D6091" s="421" t="s">
        <v>96</v>
      </c>
      <c r="E6091" s="422">
        <v>37.430000000000007</v>
      </c>
      <c r="F6091" s="422">
        <v>56.66</v>
      </c>
      <c r="G6091" s="422">
        <v>94.09</v>
      </c>
    </row>
    <row r="6092" spans="1:7" ht="45">
      <c r="A6092" s="536" t="s">
        <v>8175</v>
      </c>
      <c r="B6092" s="419">
        <v>87831</v>
      </c>
      <c r="C6092" s="420" t="s">
        <v>5666</v>
      </c>
      <c r="D6092" s="421" t="s">
        <v>96</v>
      </c>
      <c r="E6092" s="422">
        <v>46.650000000000006</v>
      </c>
      <c r="F6092" s="422">
        <v>66.989999999999995</v>
      </c>
      <c r="G6092" s="422">
        <v>113.64</v>
      </c>
    </row>
    <row r="6093" spans="1:7" ht="45">
      <c r="A6093" s="536" t="s">
        <v>8175</v>
      </c>
      <c r="B6093" s="419">
        <v>104220</v>
      </c>
      <c r="C6093" s="420" t="s">
        <v>5685</v>
      </c>
      <c r="D6093" s="421" t="s">
        <v>96</v>
      </c>
      <c r="E6093" s="422">
        <v>33.69</v>
      </c>
      <c r="F6093" s="422">
        <v>29.3</v>
      </c>
      <c r="G6093" s="422">
        <v>62.99</v>
      </c>
    </row>
    <row r="6094" spans="1:7" ht="45">
      <c r="A6094" s="536" t="s">
        <v>8175</v>
      </c>
      <c r="B6094" s="419">
        <v>104203</v>
      </c>
      <c r="C6094" s="420" t="s">
        <v>5668</v>
      </c>
      <c r="D6094" s="421" t="s">
        <v>96</v>
      </c>
      <c r="E6094" s="422">
        <v>35.61999999999999</v>
      </c>
      <c r="F6094" s="422">
        <v>32.590000000000003</v>
      </c>
      <c r="G6094" s="422">
        <v>68.209999999999994</v>
      </c>
    </row>
    <row r="6095" spans="1:7" ht="45">
      <c r="A6095" s="536" t="s">
        <v>8175</v>
      </c>
      <c r="B6095" s="419">
        <v>104224</v>
      </c>
      <c r="C6095" s="420" t="s">
        <v>5689</v>
      </c>
      <c r="D6095" s="421" t="s">
        <v>96</v>
      </c>
      <c r="E6095" s="422">
        <v>43.410000000000004</v>
      </c>
      <c r="F6095" s="422">
        <v>37.729999999999997</v>
      </c>
      <c r="G6095" s="422">
        <v>81.14</v>
      </c>
    </row>
    <row r="6096" spans="1:7" ht="45">
      <c r="A6096" s="536" t="s">
        <v>8175</v>
      </c>
      <c r="B6096" s="419">
        <v>104204</v>
      </c>
      <c r="C6096" s="420" t="s">
        <v>5669</v>
      </c>
      <c r="D6096" s="421" t="s">
        <v>96</v>
      </c>
      <c r="E6096" s="422">
        <v>45.910000000000004</v>
      </c>
      <c r="F6096" s="422">
        <v>42.02</v>
      </c>
      <c r="G6096" s="422">
        <v>87.93</v>
      </c>
    </row>
    <row r="6097" spans="1:7" ht="45">
      <c r="A6097" s="536" t="s">
        <v>8175</v>
      </c>
      <c r="B6097" s="419">
        <v>104228</v>
      </c>
      <c r="C6097" s="420" t="s">
        <v>5693</v>
      </c>
      <c r="D6097" s="421" t="s">
        <v>96</v>
      </c>
      <c r="E6097" s="422">
        <v>48.99</v>
      </c>
      <c r="F6097" s="422">
        <v>38.93</v>
      </c>
      <c r="G6097" s="422">
        <v>87.92</v>
      </c>
    </row>
    <row r="6098" spans="1:7" ht="45">
      <c r="A6098" s="536" t="s">
        <v>8175</v>
      </c>
      <c r="B6098" s="419">
        <v>104205</v>
      </c>
      <c r="C6098" s="420" t="s">
        <v>5670</v>
      </c>
      <c r="D6098" s="421" t="s">
        <v>96</v>
      </c>
      <c r="E6098" s="422">
        <v>51.480000000000004</v>
      </c>
      <c r="F6098" s="422">
        <v>43.22</v>
      </c>
      <c r="G6098" s="422">
        <v>94.7</v>
      </c>
    </row>
    <row r="6099" spans="1:7" ht="45">
      <c r="A6099" s="536" t="s">
        <v>8175</v>
      </c>
      <c r="B6099" s="419">
        <v>104232</v>
      </c>
      <c r="C6099" s="420" t="s">
        <v>5697</v>
      </c>
      <c r="D6099" s="421" t="s">
        <v>96</v>
      </c>
      <c r="E6099" s="422">
        <v>53.95</v>
      </c>
      <c r="F6099" s="422">
        <v>43.28</v>
      </c>
      <c r="G6099" s="422">
        <v>97.23</v>
      </c>
    </row>
    <row r="6100" spans="1:7" ht="45">
      <c r="A6100" s="536" t="s">
        <v>8175</v>
      </c>
      <c r="B6100" s="419">
        <v>104206</v>
      </c>
      <c r="C6100" s="420" t="s">
        <v>5671</v>
      </c>
      <c r="D6100" s="421" t="s">
        <v>96</v>
      </c>
      <c r="E6100" s="422">
        <v>56.7</v>
      </c>
      <c r="F6100" s="422">
        <v>48</v>
      </c>
      <c r="G6100" s="422">
        <v>104.7</v>
      </c>
    </row>
    <row r="6101" spans="1:7" ht="45">
      <c r="A6101" s="536" t="s">
        <v>8175</v>
      </c>
      <c r="B6101" s="419">
        <v>104236</v>
      </c>
      <c r="C6101" s="420" t="s">
        <v>5701</v>
      </c>
      <c r="D6101" s="421" t="s">
        <v>96</v>
      </c>
      <c r="E6101" s="422">
        <v>27.130000000000003</v>
      </c>
      <c r="F6101" s="422">
        <v>18.79</v>
      </c>
      <c r="G6101" s="422">
        <v>45.92</v>
      </c>
    </row>
    <row r="6102" spans="1:7" ht="45">
      <c r="A6102" s="536" t="s">
        <v>8175</v>
      </c>
      <c r="B6102" s="419">
        <v>104207</v>
      </c>
      <c r="C6102" s="420" t="s">
        <v>5672</v>
      </c>
      <c r="D6102" s="421" t="s">
        <v>96</v>
      </c>
      <c r="E6102" s="422">
        <v>28.310000000000002</v>
      </c>
      <c r="F6102" s="422">
        <v>20.82</v>
      </c>
      <c r="G6102" s="422">
        <v>49.13</v>
      </c>
    </row>
    <row r="6103" spans="1:7" ht="45">
      <c r="A6103" s="536" t="s">
        <v>8175</v>
      </c>
      <c r="B6103" s="419">
        <v>104240</v>
      </c>
      <c r="C6103" s="420" t="s">
        <v>5705</v>
      </c>
      <c r="D6103" s="421" t="s">
        <v>96</v>
      </c>
      <c r="E6103" s="422">
        <v>36.599999999999994</v>
      </c>
      <c r="F6103" s="422">
        <v>27.16</v>
      </c>
      <c r="G6103" s="422">
        <v>63.76</v>
      </c>
    </row>
    <row r="6104" spans="1:7" ht="45">
      <c r="A6104" s="536" t="s">
        <v>8175</v>
      </c>
      <c r="B6104" s="419">
        <v>104208</v>
      </c>
      <c r="C6104" s="420" t="s">
        <v>5673</v>
      </c>
      <c r="D6104" s="421" t="s">
        <v>96</v>
      </c>
      <c r="E6104" s="422">
        <v>38.299999999999997</v>
      </c>
      <c r="F6104" s="422">
        <v>30.08</v>
      </c>
      <c r="G6104" s="422">
        <v>68.38</v>
      </c>
    </row>
    <row r="6105" spans="1:7" ht="45">
      <c r="A6105" s="536" t="s">
        <v>8175</v>
      </c>
      <c r="B6105" s="419">
        <v>104244</v>
      </c>
      <c r="C6105" s="420" t="s">
        <v>5709</v>
      </c>
      <c r="D6105" s="421" t="s">
        <v>96</v>
      </c>
      <c r="E6105" s="422">
        <v>41.839999999999996</v>
      </c>
      <c r="F6105" s="422">
        <v>28.29</v>
      </c>
      <c r="G6105" s="422">
        <v>70.13</v>
      </c>
    </row>
    <row r="6106" spans="1:7" ht="45">
      <c r="A6106" s="536" t="s">
        <v>8175</v>
      </c>
      <c r="B6106" s="419">
        <v>104209</v>
      </c>
      <c r="C6106" s="420" t="s">
        <v>5674</v>
      </c>
      <c r="D6106" s="421" t="s">
        <v>96</v>
      </c>
      <c r="E6106" s="422">
        <v>43.55</v>
      </c>
      <c r="F6106" s="422">
        <v>31.2</v>
      </c>
      <c r="G6106" s="422">
        <v>74.75</v>
      </c>
    </row>
    <row r="6107" spans="1:7" ht="45">
      <c r="A6107" s="536" t="s">
        <v>8175</v>
      </c>
      <c r="B6107" s="419">
        <v>104248</v>
      </c>
      <c r="C6107" s="420" t="s">
        <v>5713</v>
      </c>
      <c r="D6107" s="421" t="s">
        <v>96</v>
      </c>
      <c r="E6107" s="422">
        <v>44.120000000000005</v>
      </c>
      <c r="F6107" s="422">
        <v>28.3</v>
      </c>
      <c r="G6107" s="422">
        <v>72.42</v>
      </c>
    </row>
    <row r="6108" spans="1:7" ht="45">
      <c r="A6108" s="536" t="s">
        <v>8175</v>
      </c>
      <c r="B6108" s="419">
        <v>104210</v>
      </c>
      <c r="C6108" s="420" t="s">
        <v>5675</v>
      </c>
      <c r="D6108" s="421" t="s">
        <v>96</v>
      </c>
      <c r="E6108" s="422">
        <v>45.760000000000005</v>
      </c>
      <c r="F6108" s="422">
        <v>31.13</v>
      </c>
      <c r="G6108" s="422">
        <v>76.89</v>
      </c>
    </row>
    <row r="6109" spans="1:7" ht="45">
      <c r="A6109" s="536" t="s">
        <v>8175</v>
      </c>
      <c r="B6109" s="419">
        <v>104252</v>
      </c>
      <c r="C6109" s="420" t="s">
        <v>5716</v>
      </c>
      <c r="D6109" s="421" t="s">
        <v>96</v>
      </c>
      <c r="E6109" s="422">
        <v>41.870000000000005</v>
      </c>
      <c r="F6109" s="422">
        <v>49.44</v>
      </c>
      <c r="G6109" s="422">
        <v>91.31</v>
      </c>
    </row>
    <row r="6110" spans="1:7" ht="45">
      <c r="A6110" s="536" t="s">
        <v>8175</v>
      </c>
      <c r="B6110" s="419">
        <v>104211</v>
      </c>
      <c r="C6110" s="420" t="s">
        <v>5676</v>
      </c>
      <c r="D6110" s="421" t="s">
        <v>96</v>
      </c>
      <c r="E6110" s="422">
        <v>45.329999999999991</v>
      </c>
      <c r="F6110" s="422">
        <v>55.38</v>
      </c>
      <c r="G6110" s="422">
        <v>100.71</v>
      </c>
    </row>
    <row r="6111" spans="1:7" ht="45">
      <c r="A6111" s="536" t="s">
        <v>8175</v>
      </c>
      <c r="B6111" s="419">
        <v>104212</v>
      </c>
      <c r="C6111" s="420" t="s">
        <v>5677</v>
      </c>
      <c r="D6111" s="421" t="s">
        <v>96</v>
      </c>
      <c r="E6111" s="422">
        <v>55.36</v>
      </c>
      <c r="F6111" s="422">
        <v>64.69</v>
      </c>
      <c r="G6111" s="422">
        <v>120.05</v>
      </c>
    </row>
    <row r="6112" spans="1:7" ht="45">
      <c r="A6112" s="536" t="s">
        <v>8175</v>
      </c>
      <c r="B6112" s="419">
        <v>104213</v>
      </c>
      <c r="C6112" s="420" t="s">
        <v>5678</v>
      </c>
      <c r="D6112" s="421" t="s">
        <v>96</v>
      </c>
      <c r="E6112" s="422">
        <v>60.61</v>
      </c>
      <c r="F6112" s="422">
        <v>65.81</v>
      </c>
      <c r="G6112" s="422">
        <v>126.42</v>
      </c>
    </row>
    <row r="6113" spans="1:7" ht="45">
      <c r="A6113" s="536" t="s">
        <v>8175</v>
      </c>
      <c r="B6113" s="419">
        <v>104214</v>
      </c>
      <c r="C6113" s="420" t="s">
        <v>5679</v>
      </c>
      <c r="D6113" s="421" t="s">
        <v>96</v>
      </c>
      <c r="E6113" s="422">
        <v>71.37</v>
      </c>
      <c r="F6113" s="422">
        <v>80.44</v>
      </c>
      <c r="G6113" s="422">
        <v>151.81</v>
      </c>
    </row>
    <row r="6114" spans="1:7" ht="45">
      <c r="A6114" s="536" t="s">
        <v>8175</v>
      </c>
      <c r="B6114" s="419">
        <v>104215</v>
      </c>
      <c r="C6114" s="420" t="s">
        <v>5680</v>
      </c>
      <c r="D6114" s="421" t="s">
        <v>96</v>
      </c>
      <c r="E6114" s="422">
        <v>43.93</v>
      </c>
      <c r="F6114" s="422">
        <v>48.52</v>
      </c>
      <c r="G6114" s="422">
        <v>92.45</v>
      </c>
    </row>
    <row r="6115" spans="1:7" ht="45">
      <c r="A6115" s="536" t="s">
        <v>8175</v>
      </c>
      <c r="B6115" s="419">
        <v>104216</v>
      </c>
      <c r="C6115" s="420" t="s">
        <v>5681</v>
      </c>
      <c r="D6115" s="421" t="s">
        <v>96</v>
      </c>
      <c r="E6115" s="422">
        <v>54.220000000000006</v>
      </c>
      <c r="F6115" s="422">
        <v>56.87</v>
      </c>
      <c r="G6115" s="422">
        <v>111.09</v>
      </c>
    </row>
    <row r="6116" spans="1:7" ht="45">
      <c r="A6116" s="536" t="s">
        <v>8175</v>
      </c>
      <c r="B6116" s="419">
        <v>104217</v>
      </c>
      <c r="C6116" s="420" t="s">
        <v>5682</v>
      </c>
      <c r="D6116" s="421" t="s">
        <v>96</v>
      </c>
      <c r="E6116" s="422">
        <v>28.03</v>
      </c>
      <c r="F6116" s="422">
        <v>31.85</v>
      </c>
      <c r="G6116" s="422">
        <v>59.88</v>
      </c>
    </row>
    <row r="6117" spans="1:7" ht="45">
      <c r="A6117" s="536" t="s">
        <v>8175</v>
      </c>
      <c r="B6117" s="419">
        <v>104221</v>
      </c>
      <c r="C6117" s="420" t="s">
        <v>5686</v>
      </c>
      <c r="D6117" s="421" t="s">
        <v>96</v>
      </c>
      <c r="E6117" s="422">
        <v>35.970000000000006</v>
      </c>
      <c r="F6117" s="422">
        <v>40.98</v>
      </c>
      <c r="G6117" s="422">
        <v>76.95</v>
      </c>
    </row>
    <row r="6118" spans="1:7" ht="45">
      <c r="A6118" s="536" t="s">
        <v>8175</v>
      </c>
      <c r="B6118" s="419">
        <v>104225</v>
      </c>
      <c r="C6118" s="420" t="s">
        <v>5690</v>
      </c>
      <c r="D6118" s="421" t="s">
        <v>96</v>
      </c>
      <c r="E6118" s="422">
        <v>40.840000000000003</v>
      </c>
      <c r="F6118" s="422">
        <v>42.17</v>
      </c>
      <c r="G6118" s="422">
        <v>83.01</v>
      </c>
    </row>
    <row r="6119" spans="1:7" ht="45">
      <c r="A6119" s="536" t="s">
        <v>8175</v>
      </c>
      <c r="B6119" s="419">
        <v>104229</v>
      </c>
      <c r="C6119" s="420" t="s">
        <v>5694</v>
      </c>
      <c r="D6119" s="421" t="s">
        <v>96</v>
      </c>
      <c r="E6119" s="422">
        <v>46.800000000000004</v>
      </c>
      <c r="F6119" s="422">
        <v>51.82</v>
      </c>
      <c r="G6119" s="422">
        <v>98.62</v>
      </c>
    </row>
    <row r="6120" spans="1:7" ht="45">
      <c r="A6120" s="536" t="s">
        <v>8175</v>
      </c>
      <c r="B6120" s="419">
        <v>104233</v>
      </c>
      <c r="C6120" s="420" t="s">
        <v>5698</v>
      </c>
      <c r="D6120" s="421" t="s">
        <v>96</v>
      </c>
      <c r="E6120" s="422">
        <v>23.049999999999997</v>
      </c>
      <c r="F6120" s="422">
        <v>20.39</v>
      </c>
      <c r="G6120" s="422">
        <v>43.44</v>
      </c>
    </row>
    <row r="6121" spans="1:7" ht="45">
      <c r="A6121" s="536" t="s">
        <v>8175</v>
      </c>
      <c r="B6121" s="419">
        <v>104237</v>
      </c>
      <c r="C6121" s="420" t="s">
        <v>5702</v>
      </c>
      <c r="D6121" s="421" t="s">
        <v>96</v>
      </c>
      <c r="E6121" s="422">
        <v>30.709999999999997</v>
      </c>
      <c r="F6121" s="422">
        <v>29.48</v>
      </c>
      <c r="G6121" s="422">
        <v>60.19</v>
      </c>
    </row>
    <row r="6122" spans="1:7" ht="45">
      <c r="A6122" s="536" t="s">
        <v>8175</v>
      </c>
      <c r="B6122" s="419">
        <v>104241</v>
      </c>
      <c r="C6122" s="420" t="s">
        <v>5706</v>
      </c>
      <c r="D6122" s="421" t="s">
        <v>96</v>
      </c>
      <c r="E6122" s="422">
        <v>35.249999999999993</v>
      </c>
      <c r="F6122" s="422">
        <v>30.6</v>
      </c>
      <c r="G6122" s="422">
        <v>65.849999999999994</v>
      </c>
    </row>
    <row r="6123" spans="1:7" ht="45">
      <c r="A6123" s="536" t="s">
        <v>8175</v>
      </c>
      <c r="B6123" s="419">
        <v>104245</v>
      </c>
      <c r="C6123" s="420" t="s">
        <v>5710</v>
      </c>
      <c r="D6123" s="421" t="s">
        <v>96</v>
      </c>
      <c r="E6123" s="422">
        <v>38.4</v>
      </c>
      <c r="F6123" s="422">
        <v>33.43</v>
      </c>
      <c r="G6123" s="422">
        <v>71.83</v>
      </c>
    </row>
    <row r="6124" spans="1:7" ht="45">
      <c r="A6124" s="536" t="s">
        <v>8175</v>
      </c>
      <c r="B6124" s="419">
        <v>104249</v>
      </c>
      <c r="C6124" s="420" t="s">
        <v>5714</v>
      </c>
      <c r="D6124" s="421" t="s">
        <v>96</v>
      </c>
      <c r="E6124" s="422">
        <v>33.160000000000004</v>
      </c>
      <c r="F6124" s="422">
        <v>54.01</v>
      </c>
      <c r="G6124" s="422">
        <v>87.17</v>
      </c>
    </row>
    <row r="6125" spans="1:7" ht="45">
      <c r="A6125" s="536" t="s">
        <v>8175</v>
      </c>
      <c r="B6125" s="419">
        <v>104253</v>
      </c>
      <c r="C6125" s="420" t="s">
        <v>5717</v>
      </c>
      <c r="D6125" s="421" t="s">
        <v>96</v>
      </c>
      <c r="E6125" s="422">
        <v>40.82</v>
      </c>
      <c r="F6125" s="422">
        <v>63.1</v>
      </c>
      <c r="G6125" s="422">
        <v>103.92</v>
      </c>
    </row>
    <row r="6126" spans="1:7" ht="45">
      <c r="A6126" s="536" t="s">
        <v>8175</v>
      </c>
      <c r="B6126" s="419">
        <v>104256</v>
      </c>
      <c r="C6126" s="420" t="s">
        <v>5719</v>
      </c>
      <c r="D6126" s="421" t="s">
        <v>96</v>
      </c>
      <c r="E6126" s="422">
        <v>51.34</v>
      </c>
      <c r="F6126" s="422">
        <v>57.81</v>
      </c>
      <c r="G6126" s="422">
        <v>109.15</v>
      </c>
    </row>
    <row r="6127" spans="1:7" ht="45">
      <c r="A6127" s="536" t="s">
        <v>8175</v>
      </c>
      <c r="B6127" s="419">
        <v>104260</v>
      </c>
      <c r="C6127" s="420" t="s">
        <v>5722</v>
      </c>
      <c r="D6127" s="421" t="s">
        <v>96</v>
      </c>
      <c r="E6127" s="422">
        <v>56.589999999999996</v>
      </c>
      <c r="F6127" s="422">
        <v>58.93</v>
      </c>
      <c r="G6127" s="422">
        <v>115.52</v>
      </c>
    </row>
    <row r="6128" spans="1:7" ht="45">
      <c r="A6128" s="536" t="s">
        <v>8175</v>
      </c>
      <c r="B6128" s="419">
        <v>104264</v>
      </c>
      <c r="C6128" s="420" t="s">
        <v>5725</v>
      </c>
      <c r="D6128" s="421" t="s">
        <v>96</v>
      </c>
      <c r="E6128" s="422">
        <v>66.449999999999989</v>
      </c>
      <c r="F6128" s="422">
        <v>71.94</v>
      </c>
      <c r="G6128" s="422">
        <v>138.38999999999999</v>
      </c>
    </row>
    <row r="6129" spans="1:7" ht="45">
      <c r="A6129" s="536" t="s">
        <v>8175</v>
      </c>
      <c r="B6129" s="419">
        <v>87792</v>
      </c>
      <c r="C6129" s="420" t="s">
        <v>5639</v>
      </c>
      <c r="D6129" s="421" t="s">
        <v>96</v>
      </c>
      <c r="E6129" s="422">
        <v>23.89</v>
      </c>
      <c r="F6129" s="422">
        <v>22.57</v>
      </c>
      <c r="G6129" s="422">
        <v>46.46</v>
      </c>
    </row>
    <row r="6130" spans="1:7" ht="45">
      <c r="A6130" s="536" t="s">
        <v>8175</v>
      </c>
      <c r="B6130" s="419">
        <v>87797</v>
      </c>
      <c r="C6130" s="420" t="s">
        <v>5642</v>
      </c>
      <c r="D6130" s="421" t="s">
        <v>96</v>
      </c>
      <c r="E6130" s="422">
        <v>31.970000000000006</v>
      </c>
      <c r="F6130" s="422">
        <v>32.68</v>
      </c>
      <c r="G6130" s="422">
        <v>64.650000000000006</v>
      </c>
    </row>
    <row r="6131" spans="1:7" ht="45">
      <c r="A6131" s="536" t="s">
        <v>8175</v>
      </c>
      <c r="B6131" s="419">
        <v>87801</v>
      </c>
      <c r="C6131" s="420" t="s">
        <v>5645</v>
      </c>
      <c r="D6131" s="421" t="s">
        <v>96</v>
      </c>
      <c r="E6131" s="422">
        <v>36.5</v>
      </c>
      <c r="F6131" s="422">
        <v>33.81</v>
      </c>
      <c r="G6131" s="422">
        <v>70.31</v>
      </c>
    </row>
    <row r="6132" spans="1:7" ht="45">
      <c r="A6132" s="536" t="s">
        <v>8175</v>
      </c>
      <c r="B6132" s="419">
        <v>87805</v>
      </c>
      <c r="C6132" s="420" t="s">
        <v>5648</v>
      </c>
      <c r="D6132" s="421" t="s">
        <v>96</v>
      </c>
      <c r="E6132" s="422">
        <v>39.78</v>
      </c>
      <c r="F6132" s="422">
        <v>36.97</v>
      </c>
      <c r="G6132" s="422">
        <v>76.75</v>
      </c>
    </row>
    <row r="6133" spans="1:7" ht="45">
      <c r="A6133" s="536" t="s">
        <v>8175</v>
      </c>
      <c r="B6133" s="419">
        <v>87775</v>
      </c>
      <c r="C6133" s="420" t="s">
        <v>5628</v>
      </c>
      <c r="D6133" s="421" t="s">
        <v>96</v>
      </c>
      <c r="E6133" s="422">
        <v>29.479999999999997</v>
      </c>
      <c r="F6133" s="422">
        <v>35.520000000000003</v>
      </c>
      <c r="G6133" s="422">
        <v>65</v>
      </c>
    </row>
    <row r="6134" spans="1:7" ht="45">
      <c r="A6134" s="536" t="s">
        <v>8175</v>
      </c>
      <c r="B6134" s="419">
        <v>87779</v>
      </c>
      <c r="C6134" s="420" t="s">
        <v>5631</v>
      </c>
      <c r="D6134" s="421" t="s">
        <v>96</v>
      </c>
      <c r="E6134" s="422">
        <v>37.820000000000007</v>
      </c>
      <c r="F6134" s="422">
        <v>45.69</v>
      </c>
      <c r="G6134" s="422">
        <v>83.51</v>
      </c>
    </row>
    <row r="6135" spans="1:7" ht="45">
      <c r="A6135" s="536" t="s">
        <v>8175</v>
      </c>
      <c r="B6135" s="419">
        <v>87784</v>
      </c>
      <c r="C6135" s="420" t="s">
        <v>5634</v>
      </c>
      <c r="D6135" s="421" t="s">
        <v>96</v>
      </c>
      <c r="E6135" s="422">
        <v>42.679999999999993</v>
      </c>
      <c r="F6135" s="422">
        <v>46.89</v>
      </c>
      <c r="G6135" s="422">
        <v>89.57</v>
      </c>
    </row>
    <row r="6136" spans="1:7" ht="45">
      <c r="A6136" s="536" t="s">
        <v>8175</v>
      </c>
      <c r="B6136" s="419">
        <v>87788</v>
      </c>
      <c r="C6136" s="420" t="s">
        <v>5637</v>
      </c>
      <c r="D6136" s="421" t="s">
        <v>96</v>
      </c>
      <c r="E6136" s="422">
        <v>49.1</v>
      </c>
      <c r="F6136" s="422">
        <v>57.65</v>
      </c>
      <c r="G6136" s="422">
        <v>106.75</v>
      </c>
    </row>
    <row r="6137" spans="1:7" ht="45">
      <c r="A6137" s="536" t="s">
        <v>8175</v>
      </c>
      <c r="B6137" s="419">
        <v>87809</v>
      </c>
      <c r="C6137" s="420" t="s">
        <v>5651</v>
      </c>
      <c r="D6137" s="421" t="s">
        <v>96</v>
      </c>
      <c r="E6137" s="422">
        <v>35.75</v>
      </c>
      <c r="F6137" s="422">
        <v>60.61</v>
      </c>
      <c r="G6137" s="422">
        <v>96.36</v>
      </c>
    </row>
    <row r="6138" spans="1:7" ht="45">
      <c r="A6138" s="536" t="s">
        <v>8175</v>
      </c>
      <c r="B6138" s="419">
        <v>87813</v>
      </c>
      <c r="C6138" s="420" t="s">
        <v>5654</v>
      </c>
      <c r="D6138" s="421" t="s">
        <v>96</v>
      </c>
      <c r="E6138" s="422">
        <v>43.819999999999993</v>
      </c>
      <c r="F6138" s="422">
        <v>70.73</v>
      </c>
      <c r="G6138" s="422">
        <v>114.55</v>
      </c>
    </row>
    <row r="6139" spans="1:7" ht="45">
      <c r="A6139" s="536" t="s">
        <v>8175</v>
      </c>
      <c r="B6139" s="419">
        <v>104257</v>
      </c>
      <c r="C6139" s="420" t="s">
        <v>5720</v>
      </c>
      <c r="D6139" s="421" t="s">
        <v>96</v>
      </c>
      <c r="E6139" s="422">
        <v>45.36</v>
      </c>
      <c r="F6139" s="422">
        <v>64.22</v>
      </c>
      <c r="G6139" s="422">
        <v>109.58</v>
      </c>
    </row>
    <row r="6140" spans="1:7" ht="45">
      <c r="A6140" s="536" t="s">
        <v>8175</v>
      </c>
      <c r="B6140" s="419">
        <v>87817</v>
      </c>
      <c r="C6140" s="420" t="s">
        <v>5657</v>
      </c>
      <c r="D6140" s="421" t="s">
        <v>96</v>
      </c>
      <c r="E6140" s="422">
        <v>48.349999999999994</v>
      </c>
      <c r="F6140" s="422">
        <v>71.86</v>
      </c>
      <c r="G6140" s="422">
        <v>120.21</v>
      </c>
    </row>
    <row r="6141" spans="1:7" ht="45">
      <c r="A6141" s="536" t="s">
        <v>8175</v>
      </c>
      <c r="B6141" s="419">
        <v>104261</v>
      </c>
      <c r="C6141" s="420" t="s">
        <v>5723</v>
      </c>
      <c r="D6141" s="421" t="s">
        <v>96</v>
      </c>
      <c r="E6141" s="422">
        <v>56.450000000000017</v>
      </c>
      <c r="F6141" s="422">
        <v>87.32</v>
      </c>
      <c r="G6141" s="422">
        <v>143.77000000000001</v>
      </c>
    </row>
    <row r="6142" spans="1:7" ht="45">
      <c r="A6142" s="536" t="s">
        <v>8175</v>
      </c>
      <c r="B6142" s="419">
        <v>87821</v>
      </c>
      <c r="C6142" s="420" t="s">
        <v>5660</v>
      </c>
      <c r="D6142" s="421" t="s">
        <v>96</v>
      </c>
      <c r="E6142" s="422">
        <v>60.53</v>
      </c>
      <c r="F6142" s="422">
        <v>97.75</v>
      </c>
      <c r="G6142" s="422">
        <v>158.28</v>
      </c>
    </row>
    <row r="6143" spans="1:7" ht="45">
      <c r="A6143" s="536" t="s">
        <v>8175</v>
      </c>
      <c r="B6143" s="419">
        <v>87825</v>
      </c>
      <c r="C6143" s="420" t="s">
        <v>5662</v>
      </c>
      <c r="D6143" s="421" t="s">
        <v>96</v>
      </c>
      <c r="E6143" s="422">
        <v>35.429999999999993</v>
      </c>
      <c r="F6143" s="422">
        <v>52.92</v>
      </c>
      <c r="G6143" s="422">
        <v>88.35</v>
      </c>
    </row>
    <row r="6144" spans="1:7" ht="45">
      <c r="A6144" s="536" t="s">
        <v>8175</v>
      </c>
      <c r="B6144" s="419">
        <v>87829</v>
      </c>
      <c r="C6144" s="420" t="s">
        <v>5665</v>
      </c>
      <c r="D6144" s="421" t="s">
        <v>96</v>
      </c>
      <c r="E6144" s="422">
        <v>43.980000000000004</v>
      </c>
      <c r="F6144" s="422">
        <v>61.97</v>
      </c>
      <c r="G6144" s="422">
        <v>105.95</v>
      </c>
    </row>
    <row r="6145" spans="1:7" ht="45">
      <c r="A6145" s="536" t="s">
        <v>8180</v>
      </c>
      <c r="B6145" s="419">
        <v>87557</v>
      </c>
      <c r="C6145" s="420" t="s">
        <v>8181</v>
      </c>
      <c r="D6145" s="421" t="s">
        <v>96</v>
      </c>
      <c r="E6145" s="422">
        <v>33.549999999999997</v>
      </c>
      <c r="F6145" s="422">
        <v>10.98</v>
      </c>
      <c r="G6145" s="422">
        <v>44.53</v>
      </c>
    </row>
    <row r="6146" spans="1:7" ht="45">
      <c r="A6146" s="536" t="s">
        <v>8180</v>
      </c>
      <c r="B6146" s="419">
        <v>87539</v>
      </c>
      <c r="C6146" s="420" t="s">
        <v>8182</v>
      </c>
      <c r="D6146" s="421" t="s">
        <v>96</v>
      </c>
      <c r="E6146" s="422">
        <v>51.779999999999994</v>
      </c>
      <c r="F6146" s="422">
        <v>14.96</v>
      </c>
      <c r="G6146" s="422">
        <v>66.739999999999995</v>
      </c>
    </row>
    <row r="6147" spans="1:7" ht="45">
      <c r="A6147" s="536" t="s">
        <v>8180</v>
      </c>
      <c r="B6147" s="419">
        <v>104972</v>
      </c>
      <c r="C6147" s="420" t="s">
        <v>8183</v>
      </c>
      <c r="D6147" s="421" t="s">
        <v>96</v>
      </c>
      <c r="E6147" s="422">
        <v>17.34</v>
      </c>
      <c r="F6147" s="422">
        <v>24.27</v>
      </c>
      <c r="G6147" s="422">
        <v>41.61</v>
      </c>
    </row>
    <row r="6148" spans="1:7" ht="45">
      <c r="A6148" s="536" t="s">
        <v>8180</v>
      </c>
      <c r="B6148" s="419">
        <v>104954</v>
      </c>
      <c r="C6148" s="420" t="s">
        <v>8184</v>
      </c>
      <c r="D6148" s="421" t="s">
        <v>96</v>
      </c>
      <c r="E6148" s="422">
        <v>24.96</v>
      </c>
      <c r="F6148" s="422">
        <v>32.06</v>
      </c>
      <c r="G6148" s="422">
        <v>57.02</v>
      </c>
    </row>
    <row r="6149" spans="1:7" ht="45">
      <c r="A6149" s="536" t="s">
        <v>8180</v>
      </c>
      <c r="B6149" s="419">
        <v>104976</v>
      </c>
      <c r="C6149" s="420" t="s">
        <v>8185</v>
      </c>
      <c r="D6149" s="421" t="s">
        <v>96</v>
      </c>
      <c r="E6149" s="422">
        <v>15.900000000000002</v>
      </c>
      <c r="F6149" s="422">
        <v>20.440000000000001</v>
      </c>
      <c r="G6149" s="422">
        <v>36.340000000000003</v>
      </c>
    </row>
    <row r="6150" spans="1:7" ht="45">
      <c r="A6150" s="536" t="s">
        <v>8180</v>
      </c>
      <c r="B6150" s="419">
        <v>104966</v>
      </c>
      <c r="C6150" s="420" t="s">
        <v>8186</v>
      </c>
      <c r="D6150" s="421" t="s">
        <v>96</v>
      </c>
      <c r="E6150" s="422">
        <v>23.53</v>
      </c>
      <c r="F6150" s="422">
        <v>28.22</v>
      </c>
      <c r="G6150" s="422">
        <v>51.75</v>
      </c>
    </row>
    <row r="6151" spans="1:7" ht="45">
      <c r="A6151" s="536" t="s">
        <v>8180</v>
      </c>
      <c r="B6151" s="419">
        <v>104968</v>
      </c>
      <c r="C6151" s="420" t="s">
        <v>8187</v>
      </c>
      <c r="D6151" s="421" t="s">
        <v>96</v>
      </c>
      <c r="E6151" s="422">
        <v>19.729999999999997</v>
      </c>
      <c r="F6151" s="422">
        <v>30.71</v>
      </c>
      <c r="G6151" s="422">
        <v>50.44</v>
      </c>
    </row>
    <row r="6152" spans="1:7" ht="45">
      <c r="A6152" s="536" t="s">
        <v>8180</v>
      </c>
      <c r="B6152" s="419">
        <v>104962</v>
      </c>
      <c r="C6152" s="420" t="s">
        <v>8188</v>
      </c>
      <c r="D6152" s="421" t="s">
        <v>96</v>
      </c>
      <c r="E6152" s="422">
        <v>27.349999999999994</v>
      </c>
      <c r="F6152" s="422">
        <v>38.5</v>
      </c>
      <c r="G6152" s="422">
        <v>65.849999999999994</v>
      </c>
    </row>
    <row r="6153" spans="1:7" ht="45">
      <c r="A6153" s="536" t="s">
        <v>8180</v>
      </c>
      <c r="B6153" s="419">
        <v>87550</v>
      </c>
      <c r="C6153" s="420" t="s">
        <v>8189</v>
      </c>
      <c r="D6153" s="421" t="s">
        <v>96</v>
      </c>
      <c r="E6153" s="422">
        <v>14.690000000000001</v>
      </c>
      <c r="F6153" s="422">
        <v>17.149999999999999</v>
      </c>
      <c r="G6153" s="422">
        <v>31.84</v>
      </c>
    </row>
    <row r="6154" spans="1:7" ht="45">
      <c r="A6154" s="536" t="s">
        <v>8180</v>
      </c>
      <c r="B6154" s="419">
        <v>87532</v>
      </c>
      <c r="C6154" s="420" t="s">
        <v>8190</v>
      </c>
      <c r="D6154" s="421" t="s">
        <v>96</v>
      </c>
      <c r="E6154" s="422">
        <v>21.58</v>
      </c>
      <c r="F6154" s="422">
        <v>23.03</v>
      </c>
      <c r="G6154" s="422">
        <v>44.61</v>
      </c>
    </row>
    <row r="6155" spans="1:7" ht="45">
      <c r="A6155" s="536" t="s">
        <v>8180</v>
      </c>
      <c r="B6155" s="419">
        <v>87554</v>
      </c>
      <c r="C6155" s="420" t="s">
        <v>8191</v>
      </c>
      <c r="D6155" s="421" t="s">
        <v>96</v>
      </c>
      <c r="E6155" s="422">
        <v>13.760000000000002</v>
      </c>
      <c r="F6155" s="422">
        <v>14.68</v>
      </c>
      <c r="G6155" s="422">
        <v>28.44</v>
      </c>
    </row>
    <row r="6156" spans="1:7" ht="45">
      <c r="A6156" s="536" t="s">
        <v>8180</v>
      </c>
      <c r="B6156" s="419">
        <v>87536</v>
      </c>
      <c r="C6156" s="420" t="s">
        <v>8192</v>
      </c>
      <c r="D6156" s="421" t="s">
        <v>96</v>
      </c>
      <c r="E6156" s="422">
        <v>20.66</v>
      </c>
      <c r="F6156" s="422">
        <v>20.56</v>
      </c>
      <c r="G6156" s="422">
        <v>41.22</v>
      </c>
    </row>
    <row r="6157" spans="1:7" ht="45">
      <c r="A6157" s="536" t="s">
        <v>8180</v>
      </c>
      <c r="B6157" s="419">
        <v>87528</v>
      </c>
      <c r="C6157" s="420" t="s">
        <v>8193</v>
      </c>
      <c r="D6157" s="421" t="s">
        <v>96</v>
      </c>
      <c r="E6157" s="422">
        <v>23.14</v>
      </c>
      <c r="F6157" s="422">
        <v>27.18</v>
      </c>
      <c r="G6157" s="422">
        <v>50.32</v>
      </c>
    </row>
    <row r="6158" spans="1:7" ht="45">
      <c r="A6158" s="536" t="s">
        <v>8180</v>
      </c>
      <c r="B6158" s="419">
        <v>87546</v>
      </c>
      <c r="C6158" s="420" t="s">
        <v>8194</v>
      </c>
      <c r="D6158" s="421" t="s">
        <v>96</v>
      </c>
      <c r="E6158" s="422">
        <v>16.23</v>
      </c>
      <c r="F6158" s="422">
        <v>21.31</v>
      </c>
      <c r="G6158" s="422">
        <v>37.54</v>
      </c>
    </row>
    <row r="6159" spans="1:7" ht="45">
      <c r="A6159" s="536" t="s">
        <v>8180</v>
      </c>
      <c r="B6159" s="419">
        <v>104971</v>
      </c>
      <c r="C6159" s="420" t="s">
        <v>8195</v>
      </c>
      <c r="D6159" s="421" t="s">
        <v>96</v>
      </c>
      <c r="E6159" s="422">
        <v>16.259999999999998</v>
      </c>
      <c r="F6159" s="422">
        <v>22.25</v>
      </c>
      <c r="G6159" s="422">
        <v>38.51</v>
      </c>
    </row>
    <row r="6160" spans="1:7" ht="45">
      <c r="A6160" s="536" t="s">
        <v>8180</v>
      </c>
      <c r="B6160" s="419">
        <v>104965</v>
      </c>
      <c r="C6160" s="420" t="s">
        <v>8196</v>
      </c>
      <c r="D6160" s="421" t="s">
        <v>96</v>
      </c>
      <c r="E6160" s="422">
        <v>23.25</v>
      </c>
      <c r="F6160" s="422">
        <v>28.9</v>
      </c>
      <c r="G6160" s="422">
        <v>52.15</v>
      </c>
    </row>
    <row r="6161" spans="1:7" ht="45">
      <c r="A6161" s="536" t="s">
        <v>8180</v>
      </c>
      <c r="B6161" s="419">
        <v>104975</v>
      </c>
      <c r="C6161" s="420" t="s">
        <v>8197</v>
      </c>
      <c r="D6161" s="421" t="s">
        <v>96</v>
      </c>
      <c r="E6161" s="422">
        <v>14.82</v>
      </c>
      <c r="F6161" s="422">
        <v>18.420000000000002</v>
      </c>
      <c r="G6161" s="422">
        <v>33.24</v>
      </c>
    </row>
    <row r="6162" spans="1:7" ht="45">
      <c r="A6162" s="536" t="s">
        <v>8180</v>
      </c>
      <c r="B6162" s="419">
        <v>104957</v>
      </c>
      <c r="C6162" s="420" t="s">
        <v>8198</v>
      </c>
      <c r="D6162" s="421" t="s">
        <v>96</v>
      </c>
      <c r="E6162" s="422">
        <v>21.820000000000004</v>
      </c>
      <c r="F6162" s="422">
        <v>25.06</v>
      </c>
      <c r="G6162" s="422">
        <v>46.88</v>
      </c>
    </row>
    <row r="6163" spans="1:7" ht="45">
      <c r="A6163" s="536" t="s">
        <v>8180</v>
      </c>
      <c r="B6163" s="419">
        <v>104967</v>
      </c>
      <c r="C6163" s="420" t="s">
        <v>8199</v>
      </c>
      <c r="D6163" s="421" t="s">
        <v>96</v>
      </c>
      <c r="E6163" s="422">
        <v>18.660000000000004</v>
      </c>
      <c r="F6163" s="422">
        <v>28.68</v>
      </c>
      <c r="G6163" s="422">
        <v>47.34</v>
      </c>
    </row>
    <row r="6164" spans="1:7" ht="45">
      <c r="A6164" s="536" t="s">
        <v>8180</v>
      </c>
      <c r="B6164" s="419">
        <v>104961</v>
      </c>
      <c r="C6164" s="420" t="s">
        <v>8200</v>
      </c>
      <c r="D6164" s="421" t="s">
        <v>96</v>
      </c>
      <c r="E6164" s="422">
        <v>25.65</v>
      </c>
      <c r="F6164" s="422">
        <v>35.33</v>
      </c>
      <c r="G6164" s="422">
        <v>60.98</v>
      </c>
    </row>
    <row r="6165" spans="1:7" ht="45">
      <c r="A6165" s="536" t="s">
        <v>8180</v>
      </c>
      <c r="B6165" s="419">
        <v>87549</v>
      </c>
      <c r="C6165" s="420" t="s">
        <v>8201</v>
      </c>
      <c r="D6165" s="421" t="s">
        <v>96</v>
      </c>
      <c r="E6165" s="422">
        <v>13.62</v>
      </c>
      <c r="F6165" s="422">
        <v>15.12</v>
      </c>
      <c r="G6165" s="422">
        <v>28.74</v>
      </c>
    </row>
    <row r="6166" spans="1:7" ht="45">
      <c r="A6166" s="536" t="s">
        <v>8180</v>
      </c>
      <c r="B6166" s="419">
        <v>87531</v>
      </c>
      <c r="C6166" s="420" t="s">
        <v>8202</v>
      </c>
      <c r="D6166" s="421" t="s">
        <v>96</v>
      </c>
      <c r="E6166" s="422">
        <v>19.89</v>
      </c>
      <c r="F6166" s="422">
        <v>19.850000000000001</v>
      </c>
      <c r="G6166" s="422">
        <v>39.74</v>
      </c>
    </row>
    <row r="6167" spans="1:7" ht="45">
      <c r="A6167" s="536" t="s">
        <v>8180</v>
      </c>
      <c r="B6167" s="419">
        <v>87553</v>
      </c>
      <c r="C6167" s="420" t="s">
        <v>8203</v>
      </c>
      <c r="D6167" s="421" t="s">
        <v>96</v>
      </c>
      <c r="E6167" s="422">
        <v>12.7</v>
      </c>
      <c r="F6167" s="422">
        <v>12.64</v>
      </c>
      <c r="G6167" s="422">
        <v>25.34</v>
      </c>
    </row>
    <row r="6168" spans="1:7" ht="45">
      <c r="A6168" s="536" t="s">
        <v>8180</v>
      </c>
      <c r="B6168" s="419">
        <v>87535</v>
      </c>
      <c r="C6168" s="420" t="s">
        <v>8204</v>
      </c>
      <c r="D6168" s="421" t="s">
        <v>96</v>
      </c>
      <c r="E6168" s="422">
        <v>18.970000000000002</v>
      </c>
      <c r="F6168" s="422">
        <v>17.38</v>
      </c>
      <c r="G6168" s="422">
        <v>36.35</v>
      </c>
    </row>
    <row r="6169" spans="1:7" ht="45">
      <c r="A6169" s="536" t="s">
        <v>8180</v>
      </c>
      <c r="B6169" s="419">
        <v>87527</v>
      </c>
      <c r="C6169" s="420" t="s">
        <v>8205</v>
      </c>
      <c r="D6169" s="421" t="s">
        <v>96</v>
      </c>
      <c r="E6169" s="422">
        <v>21.430000000000003</v>
      </c>
      <c r="F6169" s="422">
        <v>24.02</v>
      </c>
      <c r="G6169" s="422">
        <v>45.45</v>
      </c>
    </row>
    <row r="6170" spans="1:7" ht="45">
      <c r="A6170" s="536" t="s">
        <v>8180</v>
      </c>
      <c r="B6170" s="419">
        <v>87545</v>
      </c>
      <c r="C6170" s="420" t="s">
        <v>8206</v>
      </c>
      <c r="D6170" s="421" t="s">
        <v>96</v>
      </c>
      <c r="E6170" s="422">
        <v>15.159999999999997</v>
      </c>
      <c r="F6170" s="422">
        <v>19.28</v>
      </c>
      <c r="G6170" s="422">
        <v>34.44</v>
      </c>
    </row>
    <row r="6171" spans="1:7" ht="45">
      <c r="A6171" s="536" t="s">
        <v>8180</v>
      </c>
      <c r="B6171" s="419">
        <v>104960</v>
      </c>
      <c r="C6171" s="420" t="s">
        <v>8207</v>
      </c>
      <c r="D6171" s="421" t="s">
        <v>96</v>
      </c>
      <c r="E6171" s="422">
        <v>33.03</v>
      </c>
      <c r="F6171" s="422">
        <v>9.48</v>
      </c>
      <c r="G6171" s="422">
        <v>42.51</v>
      </c>
    </row>
    <row r="6172" spans="1:7" ht="45">
      <c r="A6172" s="536" t="s">
        <v>8180</v>
      </c>
      <c r="B6172" s="419">
        <v>87561</v>
      </c>
      <c r="C6172" s="420" t="s">
        <v>8208</v>
      </c>
      <c r="D6172" s="421" t="s">
        <v>96</v>
      </c>
      <c r="E6172" s="422">
        <v>33.36</v>
      </c>
      <c r="F6172" s="422">
        <v>10.43</v>
      </c>
      <c r="G6172" s="422">
        <v>43.79</v>
      </c>
    </row>
    <row r="6173" spans="1:7" ht="45">
      <c r="A6173" s="536" t="s">
        <v>8180</v>
      </c>
      <c r="B6173" s="419">
        <v>104953</v>
      </c>
      <c r="C6173" s="420" t="s">
        <v>8209</v>
      </c>
      <c r="D6173" s="421" t="s">
        <v>96</v>
      </c>
      <c r="E6173" s="422">
        <v>51.28</v>
      </c>
      <c r="F6173" s="422">
        <v>13.45</v>
      </c>
      <c r="G6173" s="422">
        <v>64.73</v>
      </c>
    </row>
    <row r="6174" spans="1:7" ht="45">
      <c r="A6174" s="536" t="s">
        <v>8180</v>
      </c>
      <c r="B6174" s="419">
        <v>87543</v>
      </c>
      <c r="C6174" s="420" t="s">
        <v>8210</v>
      </c>
      <c r="D6174" s="421" t="s">
        <v>96</v>
      </c>
      <c r="E6174" s="422">
        <v>18.59</v>
      </c>
      <c r="F6174" s="422">
        <v>7.64</v>
      </c>
      <c r="G6174" s="422">
        <v>26.23</v>
      </c>
    </row>
    <row r="6175" spans="1:7" ht="45">
      <c r="A6175" s="536" t="s">
        <v>8180</v>
      </c>
      <c r="B6175" s="419">
        <v>104959</v>
      </c>
      <c r="C6175" s="420" t="s">
        <v>8211</v>
      </c>
      <c r="D6175" s="421" t="s">
        <v>96</v>
      </c>
      <c r="E6175" s="422">
        <v>14.01</v>
      </c>
      <c r="F6175" s="422">
        <v>15.28</v>
      </c>
      <c r="G6175" s="422">
        <v>29.29</v>
      </c>
    </row>
    <row r="6176" spans="1:7" ht="45">
      <c r="A6176" s="536" t="s">
        <v>8180</v>
      </c>
      <c r="B6176" s="419">
        <v>104958</v>
      </c>
      <c r="C6176" s="420" t="s">
        <v>8212</v>
      </c>
      <c r="D6176" s="421" t="s">
        <v>96</v>
      </c>
      <c r="E6176" s="422">
        <v>12.940000000000001</v>
      </c>
      <c r="F6176" s="422">
        <v>13.25</v>
      </c>
      <c r="G6176" s="422">
        <v>26.19</v>
      </c>
    </row>
    <row r="6177" spans="1:7" ht="45">
      <c r="A6177" s="536" t="s">
        <v>8180</v>
      </c>
      <c r="B6177" s="419">
        <v>104970</v>
      </c>
      <c r="C6177" s="420" t="s">
        <v>8213</v>
      </c>
      <c r="D6177" s="421" t="s">
        <v>96</v>
      </c>
      <c r="E6177" s="422">
        <v>18.009999999999998</v>
      </c>
      <c r="F6177" s="422">
        <v>26.14</v>
      </c>
      <c r="G6177" s="422">
        <v>44.15</v>
      </c>
    </row>
    <row r="6178" spans="1:7" ht="45">
      <c r="A6178" s="536" t="s">
        <v>8180</v>
      </c>
      <c r="B6178" s="419">
        <v>104964</v>
      </c>
      <c r="C6178" s="420" t="s">
        <v>8214</v>
      </c>
      <c r="D6178" s="421" t="s">
        <v>96</v>
      </c>
      <c r="E6178" s="422">
        <v>25.64</v>
      </c>
      <c r="F6178" s="422">
        <v>33.93</v>
      </c>
      <c r="G6178" s="422">
        <v>59.57</v>
      </c>
    </row>
    <row r="6179" spans="1:7" ht="45">
      <c r="A6179" s="536" t="s">
        <v>8180</v>
      </c>
      <c r="B6179" s="419">
        <v>104956</v>
      </c>
      <c r="C6179" s="420" t="s">
        <v>8215</v>
      </c>
      <c r="D6179" s="421" t="s">
        <v>96</v>
      </c>
      <c r="E6179" s="422">
        <v>23.89</v>
      </c>
      <c r="F6179" s="422">
        <v>29.18</v>
      </c>
      <c r="G6179" s="422">
        <v>53.07</v>
      </c>
    </row>
    <row r="6180" spans="1:7" ht="45">
      <c r="A6180" s="536" t="s">
        <v>8180</v>
      </c>
      <c r="B6180" s="419">
        <v>104974</v>
      </c>
      <c r="C6180" s="420" t="s">
        <v>8216</v>
      </c>
      <c r="D6180" s="421" t="s">
        <v>96</v>
      </c>
      <c r="E6180" s="422">
        <v>16.25</v>
      </c>
      <c r="F6180" s="422">
        <v>21.4</v>
      </c>
      <c r="G6180" s="422">
        <v>37.65</v>
      </c>
    </row>
    <row r="6181" spans="1:7" ht="45">
      <c r="A6181" s="536" t="s">
        <v>8180</v>
      </c>
      <c r="B6181" s="419">
        <v>87548</v>
      </c>
      <c r="C6181" s="420" t="s">
        <v>8217</v>
      </c>
      <c r="D6181" s="421" t="s">
        <v>96</v>
      </c>
      <c r="E6181" s="422">
        <v>15.129999999999995</v>
      </c>
      <c r="F6181" s="422">
        <v>18.350000000000001</v>
      </c>
      <c r="G6181" s="422">
        <v>33.479999999999997</v>
      </c>
    </row>
    <row r="6182" spans="1:7" ht="45">
      <c r="A6182" s="536" t="s">
        <v>8180</v>
      </c>
      <c r="B6182" s="419">
        <v>87530</v>
      </c>
      <c r="C6182" s="420" t="s">
        <v>8218</v>
      </c>
      <c r="D6182" s="421" t="s">
        <v>96</v>
      </c>
      <c r="E6182" s="422">
        <v>22.030000000000005</v>
      </c>
      <c r="F6182" s="422">
        <v>24.24</v>
      </c>
      <c r="G6182" s="422">
        <v>46.27</v>
      </c>
    </row>
    <row r="6183" spans="1:7" ht="45">
      <c r="A6183" s="536" t="s">
        <v>8180</v>
      </c>
      <c r="B6183" s="419">
        <v>104952</v>
      </c>
      <c r="C6183" s="420" t="s">
        <v>8219</v>
      </c>
      <c r="D6183" s="421" t="s">
        <v>96</v>
      </c>
      <c r="E6183" s="422">
        <v>20.9</v>
      </c>
      <c r="F6183" s="422">
        <v>21.17</v>
      </c>
      <c r="G6183" s="422">
        <v>42.07</v>
      </c>
    </row>
    <row r="6184" spans="1:7" ht="45">
      <c r="A6184" s="536" t="s">
        <v>8180</v>
      </c>
      <c r="B6184" s="419">
        <v>104969</v>
      </c>
      <c r="C6184" s="420" t="s">
        <v>8220</v>
      </c>
      <c r="D6184" s="421" t="s">
        <v>96</v>
      </c>
      <c r="E6184" s="422">
        <v>16.949999999999996</v>
      </c>
      <c r="F6184" s="422">
        <v>24.1</v>
      </c>
      <c r="G6184" s="422">
        <v>41.05</v>
      </c>
    </row>
    <row r="6185" spans="1:7" ht="45">
      <c r="A6185" s="536" t="s">
        <v>8180</v>
      </c>
      <c r="B6185" s="419">
        <v>104963</v>
      </c>
      <c r="C6185" s="420" t="s">
        <v>8221</v>
      </c>
      <c r="D6185" s="421" t="s">
        <v>96</v>
      </c>
      <c r="E6185" s="422">
        <v>23.94</v>
      </c>
      <c r="F6185" s="422">
        <v>30.76</v>
      </c>
      <c r="G6185" s="422">
        <v>54.7</v>
      </c>
    </row>
    <row r="6186" spans="1:7" ht="45">
      <c r="A6186" s="536" t="s">
        <v>8180</v>
      </c>
      <c r="B6186" s="419">
        <v>104955</v>
      </c>
      <c r="C6186" s="420" t="s">
        <v>8222</v>
      </c>
      <c r="D6186" s="421" t="s">
        <v>96</v>
      </c>
      <c r="E6186" s="422">
        <v>22.19</v>
      </c>
      <c r="F6186" s="422">
        <v>26.01</v>
      </c>
      <c r="G6186" s="422">
        <v>48.2</v>
      </c>
    </row>
    <row r="6187" spans="1:7" ht="45">
      <c r="A6187" s="536" t="s">
        <v>8180</v>
      </c>
      <c r="B6187" s="419">
        <v>104973</v>
      </c>
      <c r="C6187" s="420" t="s">
        <v>8223</v>
      </c>
      <c r="D6187" s="421" t="s">
        <v>96</v>
      </c>
      <c r="E6187" s="422">
        <v>15.189999999999998</v>
      </c>
      <c r="F6187" s="422">
        <v>19.36</v>
      </c>
      <c r="G6187" s="422">
        <v>34.549999999999997</v>
      </c>
    </row>
    <row r="6188" spans="1:7" ht="45">
      <c r="A6188" s="536" t="s">
        <v>8180</v>
      </c>
      <c r="B6188" s="419">
        <v>87547</v>
      </c>
      <c r="C6188" s="420" t="s">
        <v>8224</v>
      </c>
      <c r="D6188" s="421" t="s">
        <v>96</v>
      </c>
      <c r="E6188" s="422">
        <v>14.059999999999999</v>
      </c>
      <c r="F6188" s="422">
        <v>16.32</v>
      </c>
      <c r="G6188" s="422">
        <v>30.38</v>
      </c>
    </row>
    <row r="6189" spans="1:7" ht="45">
      <c r="A6189" s="536" t="s">
        <v>8180</v>
      </c>
      <c r="B6189" s="419">
        <v>87529</v>
      </c>
      <c r="C6189" s="420" t="s">
        <v>8225</v>
      </c>
      <c r="D6189" s="421" t="s">
        <v>96</v>
      </c>
      <c r="E6189" s="422">
        <v>20.34</v>
      </c>
      <c r="F6189" s="422">
        <v>21.06</v>
      </c>
      <c r="G6189" s="422">
        <v>41.4</v>
      </c>
    </row>
    <row r="6190" spans="1:7" ht="45">
      <c r="A6190" s="536" t="s">
        <v>8180</v>
      </c>
      <c r="B6190" s="419">
        <v>104951</v>
      </c>
      <c r="C6190" s="420" t="s">
        <v>8226</v>
      </c>
      <c r="D6190" s="421" t="s">
        <v>96</v>
      </c>
      <c r="E6190" s="422">
        <v>19.200000000000003</v>
      </c>
      <c r="F6190" s="422">
        <v>18</v>
      </c>
      <c r="G6190" s="422">
        <v>37.200000000000003</v>
      </c>
    </row>
    <row r="6191" spans="1:7" ht="30">
      <c r="A6191" s="536" t="s">
        <v>8180</v>
      </c>
      <c r="B6191" s="419">
        <v>104978</v>
      </c>
      <c r="C6191" s="420" t="s">
        <v>8227</v>
      </c>
      <c r="D6191" s="421" t="s">
        <v>96</v>
      </c>
      <c r="E6191" s="422">
        <v>17.810000000000002</v>
      </c>
      <c r="F6191" s="422">
        <v>26.46</v>
      </c>
      <c r="G6191" s="422">
        <v>44.27</v>
      </c>
    </row>
    <row r="6192" spans="1:7" ht="45">
      <c r="A6192" s="536" t="s">
        <v>8180</v>
      </c>
      <c r="B6192" s="419">
        <v>104977</v>
      </c>
      <c r="C6192" s="420" t="s">
        <v>8228</v>
      </c>
      <c r="D6192" s="421" t="s">
        <v>96</v>
      </c>
      <c r="E6192" s="422">
        <v>24.739999999999995</v>
      </c>
      <c r="F6192" s="422">
        <v>32.950000000000003</v>
      </c>
      <c r="G6192" s="422">
        <v>57.69</v>
      </c>
    </row>
    <row r="6193" spans="1:7" ht="30">
      <c r="A6193" s="536" t="s">
        <v>8180</v>
      </c>
      <c r="B6193" s="419">
        <v>90408</v>
      </c>
      <c r="C6193" s="420" t="s">
        <v>8229</v>
      </c>
      <c r="D6193" s="421" t="s">
        <v>96</v>
      </c>
      <c r="E6193" s="422">
        <v>16.2</v>
      </c>
      <c r="F6193" s="422">
        <v>22.06</v>
      </c>
      <c r="G6193" s="422">
        <v>38.26</v>
      </c>
    </row>
    <row r="6194" spans="1:7" ht="30">
      <c r="A6194" s="536" t="s">
        <v>8180</v>
      </c>
      <c r="B6194" s="419">
        <v>90406</v>
      </c>
      <c r="C6194" s="420" t="s">
        <v>8230</v>
      </c>
      <c r="D6194" s="421" t="s">
        <v>96</v>
      </c>
      <c r="E6194" s="422">
        <v>22.769999999999996</v>
      </c>
      <c r="F6194" s="422">
        <v>27.6</v>
      </c>
      <c r="G6194" s="422">
        <v>50.37</v>
      </c>
    </row>
    <row r="6195" spans="1:7" ht="30">
      <c r="A6195" s="536" t="s">
        <v>8231</v>
      </c>
      <c r="B6195" s="419">
        <v>103304</v>
      </c>
      <c r="C6195" s="420" t="s">
        <v>4313</v>
      </c>
      <c r="D6195" s="421" t="s">
        <v>843</v>
      </c>
      <c r="E6195" s="422">
        <v>1222.81</v>
      </c>
      <c r="F6195" s="422">
        <v>39.380000000000003</v>
      </c>
      <c r="G6195" s="422">
        <v>1262.19</v>
      </c>
    </row>
    <row r="6196" spans="1:7" ht="45">
      <c r="A6196" s="536" t="s">
        <v>8231</v>
      </c>
      <c r="B6196" s="419">
        <v>103307</v>
      </c>
      <c r="C6196" s="420" t="s">
        <v>4314</v>
      </c>
      <c r="D6196" s="421" t="s">
        <v>843</v>
      </c>
      <c r="E6196" s="422">
        <v>1279.3800000000001</v>
      </c>
      <c r="F6196" s="422">
        <v>85.87</v>
      </c>
      <c r="G6196" s="422">
        <v>1365.25</v>
      </c>
    </row>
    <row r="6197" spans="1:7" ht="30">
      <c r="A6197" s="536" t="s">
        <v>8231</v>
      </c>
      <c r="B6197" s="419">
        <v>103310</v>
      </c>
      <c r="C6197" s="420" t="s">
        <v>4315</v>
      </c>
      <c r="D6197" s="421" t="s">
        <v>843</v>
      </c>
      <c r="E6197" s="422">
        <v>1259.83</v>
      </c>
      <c r="F6197" s="422">
        <v>38.020000000000003</v>
      </c>
      <c r="G6197" s="422">
        <v>1297.8499999999999</v>
      </c>
    </row>
    <row r="6198" spans="1:7" ht="30">
      <c r="A6198" s="536" t="s">
        <v>8231</v>
      </c>
      <c r="B6198" s="419">
        <v>103314</v>
      </c>
      <c r="C6198" s="420" t="s">
        <v>4316</v>
      </c>
      <c r="D6198" s="421" t="s">
        <v>96</v>
      </c>
      <c r="E6198" s="422">
        <v>276.01</v>
      </c>
      <c r="F6198" s="422">
        <v>30.32</v>
      </c>
      <c r="G6198" s="422">
        <v>306.33</v>
      </c>
    </row>
    <row r="6199" spans="1:7" ht="30">
      <c r="A6199" s="536" t="s">
        <v>8231</v>
      </c>
      <c r="B6199" s="419">
        <v>103315</v>
      </c>
      <c r="C6199" s="420" t="s">
        <v>4317</v>
      </c>
      <c r="D6199" s="421" t="s">
        <v>96</v>
      </c>
      <c r="E6199" s="422">
        <v>272.45</v>
      </c>
      <c r="F6199" s="422">
        <v>22.88</v>
      </c>
      <c r="G6199" s="422">
        <v>295.33</v>
      </c>
    </row>
    <row r="6200" spans="1:7" ht="45">
      <c r="A6200" s="536" t="s">
        <v>8232</v>
      </c>
      <c r="B6200" s="419">
        <v>105188</v>
      </c>
      <c r="C6200" s="420" t="s">
        <v>8233</v>
      </c>
      <c r="D6200" s="421" t="s">
        <v>96</v>
      </c>
      <c r="E6200" s="422">
        <v>127.32000000000001</v>
      </c>
      <c r="F6200" s="422">
        <v>17.73</v>
      </c>
      <c r="G6200" s="422">
        <v>145.05000000000001</v>
      </c>
    </row>
    <row r="6201" spans="1:7" ht="30">
      <c r="A6201" s="536" t="s">
        <v>8232</v>
      </c>
      <c r="B6201" s="419">
        <v>87841</v>
      </c>
      <c r="C6201" s="420" t="s">
        <v>8234</v>
      </c>
      <c r="D6201" s="421" t="s">
        <v>96</v>
      </c>
      <c r="E6201" s="422">
        <v>115.06</v>
      </c>
      <c r="F6201" s="422">
        <v>16.79</v>
      </c>
      <c r="G6201" s="422">
        <v>131.85</v>
      </c>
    </row>
    <row r="6202" spans="1:7" ht="30">
      <c r="A6202" s="536" t="s">
        <v>8232</v>
      </c>
      <c r="B6202" s="419">
        <v>87853</v>
      </c>
      <c r="C6202" s="420" t="s">
        <v>8235</v>
      </c>
      <c r="D6202" s="421" t="s">
        <v>96</v>
      </c>
      <c r="E6202" s="422">
        <v>128.35000000000002</v>
      </c>
      <c r="F6202" s="422">
        <v>19.48</v>
      </c>
      <c r="G6202" s="422">
        <v>147.83000000000001</v>
      </c>
    </row>
    <row r="6203" spans="1:7" ht="45">
      <c r="A6203" s="536" t="s">
        <v>8232</v>
      </c>
      <c r="B6203" s="419">
        <v>105187</v>
      </c>
      <c r="C6203" s="420" t="s">
        <v>8236</v>
      </c>
      <c r="D6203" s="421" t="s">
        <v>96</v>
      </c>
      <c r="E6203" s="422">
        <v>175.75</v>
      </c>
      <c r="F6203" s="422">
        <v>21.34</v>
      </c>
      <c r="G6203" s="422">
        <v>197.09</v>
      </c>
    </row>
    <row r="6204" spans="1:7" ht="30">
      <c r="A6204" s="536" t="s">
        <v>8232</v>
      </c>
      <c r="B6204" s="419">
        <v>87840</v>
      </c>
      <c r="C6204" s="420" t="s">
        <v>8237</v>
      </c>
      <c r="D6204" s="421" t="s">
        <v>96</v>
      </c>
      <c r="E6204" s="422">
        <v>163.49</v>
      </c>
      <c r="F6204" s="422">
        <v>20.41</v>
      </c>
      <c r="G6204" s="422">
        <v>183.9</v>
      </c>
    </row>
    <row r="6205" spans="1:7" ht="45">
      <c r="A6205" s="536" t="s">
        <v>8232</v>
      </c>
      <c r="B6205" s="419">
        <v>87852</v>
      </c>
      <c r="C6205" s="420" t="s">
        <v>8238</v>
      </c>
      <c r="D6205" s="421" t="s">
        <v>96</v>
      </c>
      <c r="E6205" s="422">
        <v>176.78000000000003</v>
      </c>
      <c r="F6205" s="422">
        <v>23.08</v>
      </c>
      <c r="G6205" s="422">
        <v>199.86</v>
      </c>
    </row>
    <row r="6206" spans="1:7" ht="30">
      <c r="A6206" s="536" t="s">
        <v>8232</v>
      </c>
      <c r="B6206" s="419">
        <v>105186</v>
      </c>
      <c r="C6206" s="420" t="s">
        <v>8239</v>
      </c>
      <c r="D6206" s="421" t="s">
        <v>96</v>
      </c>
      <c r="E6206" s="422">
        <v>129.63</v>
      </c>
      <c r="F6206" s="422">
        <v>22.96</v>
      </c>
      <c r="G6206" s="422">
        <v>152.59</v>
      </c>
    </row>
    <row r="6207" spans="1:7" ht="30">
      <c r="A6207" s="536" t="s">
        <v>8232</v>
      </c>
      <c r="B6207" s="419">
        <v>87839</v>
      </c>
      <c r="C6207" s="420" t="s">
        <v>8240</v>
      </c>
      <c r="D6207" s="421" t="s">
        <v>96</v>
      </c>
      <c r="E6207" s="422">
        <v>117.60000000000001</v>
      </c>
      <c r="F6207" s="422">
        <v>21.99</v>
      </c>
      <c r="G6207" s="422">
        <v>139.59</v>
      </c>
    </row>
    <row r="6208" spans="1:7" ht="30">
      <c r="A6208" s="536" t="s">
        <v>8232</v>
      </c>
      <c r="B6208" s="419">
        <v>87851</v>
      </c>
      <c r="C6208" s="420" t="s">
        <v>8241</v>
      </c>
      <c r="D6208" s="421" t="s">
        <v>96</v>
      </c>
      <c r="E6208" s="422">
        <v>130.94999999999999</v>
      </c>
      <c r="F6208" s="422">
        <v>25.27</v>
      </c>
      <c r="G6208" s="422">
        <v>156.22</v>
      </c>
    </row>
    <row r="6209" spans="1:7" ht="30">
      <c r="A6209" s="536" t="s">
        <v>8232</v>
      </c>
      <c r="B6209" s="419">
        <v>105185</v>
      </c>
      <c r="C6209" s="420" t="s">
        <v>8242</v>
      </c>
      <c r="D6209" s="421" t="s">
        <v>96</v>
      </c>
      <c r="E6209" s="422">
        <v>178.38</v>
      </c>
      <c r="F6209" s="422">
        <v>26.56</v>
      </c>
      <c r="G6209" s="422">
        <v>204.94</v>
      </c>
    </row>
    <row r="6210" spans="1:7" ht="30">
      <c r="A6210" s="536" t="s">
        <v>8232</v>
      </c>
      <c r="B6210" s="419">
        <v>87838</v>
      </c>
      <c r="C6210" s="420" t="s">
        <v>8243</v>
      </c>
      <c r="D6210" s="421" t="s">
        <v>96</v>
      </c>
      <c r="E6210" s="422">
        <v>166.35999999999999</v>
      </c>
      <c r="F6210" s="422">
        <v>25.65</v>
      </c>
      <c r="G6210" s="422">
        <v>192.01</v>
      </c>
    </row>
    <row r="6211" spans="1:7" ht="30">
      <c r="A6211" s="536" t="s">
        <v>8232</v>
      </c>
      <c r="B6211" s="419">
        <v>87850</v>
      </c>
      <c r="C6211" s="420" t="s">
        <v>8244</v>
      </c>
      <c r="D6211" s="421" t="s">
        <v>96</v>
      </c>
      <c r="E6211" s="422">
        <v>179.7</v>
      </c>
      <c r="F6211" s="422">
        <v>28.93</v>
      </c>
      <c r="G6211" s="422">
        <v>208.63</v>
      </c>
    </row>
    <row r="6212" spans="1:7" ht="45">
      <c r="A6212" s="536" t="s">
        <v>8245</v>
      </c>
      <c r="B6212" s="419">
        <v>105110</v>
      </c>
      <c r="C6212" s="420" t="s">
        <v>8246</v>
      </c>
      <c r="D6212" s="421" t="s">
        <v>844</v>
      </c>
      <c r="E6212" s="422">
        <v>67.72</v>
      </c>
      <c r="F6212" s="422">
        <v>174.13</v>
      </c>
      <c r="G6212" s="422">
        <v>241.85</v>
      </c>
    </row>
    <row r="6213" spans="1:7" ht="45">
      <c r="A6213" s="536" t="s">
        <v>8245</v>
      </c>
      <c r="B6213" s="419">
        <v>105105</v>
      </c>
      <c r="C6213" s="420" t="s">
        <v>8247</v>
      </c>
      <c r="D6213" s="421" t="s">
        <v>844</v>
      </c>
      <c r="E6213" s="422">
        <v>21.549999999999997</v>
      </c>
      <c r="F6213" s="422">
        <v>57.33</v>
      </c>
      <c r="G6213" s="422">
        <v>78.88</v>
      </c>
    </row>
    <row r="6214" spans="1:7" ht="45">
      <c r="A6214" s="536" t="s">
        <v>8245</v>
      </c>
      <c r="B6214" s="419">
        <v>105103</v>
      </c>
      <c r="C6214" s="420" t="s">
        <v>8248</v>
      </c>
      <c r="D6214" s="421" t="s">
        <v>844</v>
      </c>
      <c r="E6214" s="422">
        <v>30.679999999999993</v>
      </c>
      <c r="F6214" s="422">
        <v>81.650000000000006</v>
      </c>
      <c r="G6214" s="422">
        <v>112.33</v>
      </c>
    </row>
    <row r="6215" spans="1:7" ht="45">
      <c r="A6215" s="536" t="s">
        <v>8245</v>
      </c>
      <c r="B6215" s="419">
        <v>105112</v>
      </c>
      <c r="C6215" s="420" t="s">
        <v>8249</v>
      </c>
      <c r="D6215" s="421" t="s">
        <v>844</v>
      </c>
      <c r="E6215" s="422">
        <v>56.550000000000011</v>
      </c>
      <c r="F6215" s="422">
        <v>145.41</v>
      </c>
      <c r="G6215" s="422">
        <v>201.96</v>
      </c>
    </row>
    <row r="6216" spans="1:7" ht="45">
      <c r="A6216" s="536" t="s">
        <v>8245</v>
      </c>
      <c r="B6216" s="419">
        <v>105104</v>
      </c>
      <c r="C6216" s="420" t="s">
        <v>8250</v>
      </c>
      <c r="D6216" s="421" t="s">
        <v>843</v>
      </c>
      <c r="E6216" s="422">
        <v>2849.74</v>
      </c>
      <c r="F6216" s="422">
        <v>2325.0100000000002</v>
      </c>
      <c r="G6216" s="422">
        <v>5174.75</v>
      </c>
    </row>
    <row r="6217" spans="1:7" ht="45">
      <c r="A6217" s="536" t="s">
        <v>8245</v>
      </c>
      <c r="B6217" s="419">
        <v>105107</v>
      </c>
      <c r="C6217" s="420" t="s">
        <v>8251</v>
      </c>
      <c r="D6217" s="421" t="s">
        <v>843</v>
      </c>
      <c r="E6217" s="422">
        <v>1031.6099999999997</v>
      </c>
      <c r="F6217" s="422">
        <v>2744.38</v>
      </c>
      <c r="G6217" s="422">
        <v>3775.99</v>
      </c>
    </row>
    <row r="6218" spans="1:7" ht="45">
      <c r="A6218" s="536" t="s">
        <v>8245</v>
      </c>
      <c r="B6218" s="419">
        <v>105106</v>
      </c>
      <c r="C6218" s="420" t="s">
        <v>8252</v>
      </c>
      <c r="D6218" s="421" t="s">
        <v>843</v>
      </c>
      <c r="E6218" s="422">
        <v>698.6400000000001</v>
      </c>
      <c r="F6218" s="422">
        <v>1858.59</v>
      </c>
      <c r="G6218" s="422">
        <v>2557.23</v>
      </c>
    </row>
    <row r="6219" spans="1:7" ht="45">
      <c r="A6219" s="536" t="s">
        <v>8245</v>
      </c>
      <c r="B6219" s="419">
        <v>105111</v>
      </c>
      <c r="C6219" s="420" t="s">
        <v>8253</v>
      </c>
      <c r="D6219" s="421" t="s">
        <v>843</v>
      </c>
      <c r="E6219" s="422">
        <v>12766.55</v>
      </c>
      <c r="F6219" s="422">
        <v>6841.11</v>
      </c>
      <c r="G6219" s="422">
        <v>19607.66</v>
      </c>
    </row>
    <row r="6220" spans="1:7" ht="30">
      <c r="A6220" s="536" t="s">
        <v>8254</v>
      </c>
      <c r="B6220" s="419">
        <v>98520</v>
      </c>
      <c r="C6220" s="420" t="s">
        <v>8255</v>
      </c>
      <c r="D6220" s="421" t="s">
        <v>96</v>
      </c>
      <c r="E6220" s="422">
        <v>4.8100000000000005</v>
      </c>
      <c r="F6220" s="422">
        <v>1.3</v>
      </c>
      <c r="G6220" s="422">
        <v>6.11</v>
      </c>
    </row>
    <row r="6221" spans="1:7" ht="30">
      <c r="A6221" s="536" t="s">
        <v>8254</v>
      </c>
      <c r="B6221" s="419">
        <v>98521</v>
      </c>
      <c r="C6221" s="420" t="s">
        <v>8256</v>
      </c>
      <c r="D6221" s="421" t="s">
        <v>96</v>
      </c>
      <c r="E6221" s="422">
        <v>0.15999999999999998</v>
      </c>
      <c r="F6221" s="422">
        <v>0.25</v>
      </c>
      <c r="G6221" s="422">
        <v>0.41</v>
      </c>
    </row>
    <row r="6222" spans="1:7" ht="30">
      <c r="A6222" s="536" t="s">
        <v>8254</v>
      </c>
      <c r="B6222" s="419">
        <v>105521</v>
      </c>
      <c r="C6222" s="420" t="s">
        <v>8257</v>
      </c>
      <c r="D6222" s="421" t="s">
        <v>96</v>
      </c>
      <c r="E6222" s="422">
        <v>2.9600000000000004</v>
      </c>
      <c r="F6222" s="422">
        <v>1.27</v>
      </c>
      <c r="G6222" s="422">
        <v>4.2300000000000004</v>
      </c>
    </row>
    <row r="6223" spans="1:7" ht="30">
      <c r="A6223" s="536" t="s">
        <v>8254</v>
      </c>
      <c r="B6223" s="419">
        <v>98509</v>
      </c>
      <c r="C6223" s="420" t="s">
        <v>8258</v>
      </c>
      <c r="D6223" s="421" t="s">
        <v>843</v>
      </c>
      <c r="E6223" s="422">
        <v>36.06</v>
      </c>
      <c r="F6223" s="422">
        <v>1.26</v>
      </c>
      <c r="G6223" s="422">
        <v>37.32</v>
      </c>
    </row>
    <row r="6224" spans="1:7" ht="30">
      <c r="A6224" s="536" t="s">
        <v>8254</v>
      </c>
      <c r="B6224" s="419">
        <v>98505</v>
      </c>
      <c r="C6224" s="420" t="s">
        <v>8259</v>
      </c>
      <c r="D6224" s="421" t="s">
        <v>96</v>
      </c>
      <c r="E6224" s="422">
        <v>52.55</v>
      </c>
      <c r="F6224" s="422">
        <v>5.98</v>
      </c>
      <c r="G6224" s="422">
        <v>58.53</v>
      </c>
    </row>
    <row r="6225" spans="1:7" ht="30">
      <c r="A6225" s="536" t="s">
        <v>8254</v>
      </c>
      <c r="B6225" s="419">
        <v>98504</v>
      </c>
      <c r="C6225" s="420" t="s">
        <v>8260</v>
      </c>
      <c r="D6225" s="421" t="s">
        <v>96</v>
      </c>
      <c r="E6225" s="422">
        <v>8.31</v>
      </c>
      <c r="F6225" s="422">
        <v>3.26</v>
      </c>
      <c r="G6225" s="422">
        <v>11.57</v>
      </c>
    </row>
    <row r="6226" spans="1:7" ht="30">
      <c r="A6226" s="536" t="s">
        <v>8254</v>
      </c>
      <c r="B6226" s="419">
        <v>98503</v>
      </c>
      <c r="C6226" s="420" t="s">
        <v>8261</v>
      </c>
      <c r="D6226" s="421" t="s">
        <v>96</v>
      </c>
      <c r="E6226" s="422">
        <v>16.05</v>
      </c>
      <c r="F6226" s="422">
        <v>4.0199999999999996</v>
      </c>
      <c r="G6226" s="422">
        <v>20.07</v>
      </c>
    </row>
    <row r="6227" spans="1:7" ht="30">
      <c r="A6227" s="536" t="s">
        <v>8254</v>
      </c>
      <c r="B6227" s="419">
        <v>103946</v>
      </c>
      <c r="C6227" s="420" t="s">
        <v>8262</v>
      </c>
      <c r="D6227" s="421" t="s">
        <v>96</v>
      </c>
      <c r="E6227" s="422">
        <v>11.03</v>
      </c>
      <c r="F6227" s="422">
        <v>3.26</v>
      </c>
      <c r="G6227" s="422">
        <v>14.29</v>
      </c>
    </row>
    <row r="6228" spans="1:7" ht="30">
      <c r="A6228" s="536" t="s">
        <v>8254</v>
      </c>
      <c r="B6228" s="419">
        <v>98516</v>
      </c>
      <c r="C6228" s="420" t="s">
        <v>8263</v>
      </c>
      <c r="D6228" s="421" t="s">
        <v>843</v>
      </c>
      <c r="E6228" s="422">
        <v>210.64</v>
      </c>
      <c r="F6228" s="422">
        <v>107.92</v>
      </c>
      <c r="G6228" s="422">
        <v>318.56</v>
      </c>
    </row>
    <row r="6229" spans="1:7" ht="30">
      <c r="A6229" s="536" t="s">
        <v>8254</v>
      </c>
      <c r="B6229" s="419">
        <v>98511</v>
      </c>
      <c r="C6229" s="420" t="s">
        <v>8264</v>
      </c>
      <c r="D6229" s="421" t="s">
        <v>843</v>
      </c>
      <c r="E6229" s="422">
        <v>100.28999999999999</v>
      </c>
      <c r="F6229" s="422">
        <v>28.59</v>
      </c>
      <c r="G6229" s="422">
        <v>128.88</v>
      </c>
    </row>
    <row r="6230" spans="1:7" ht="30">
      <c r="A6230" s="536" t="s">
        <v>8254</v>
      </c>
      <c r="B6230" s="419">
        <v>98510</v>
      </c>
      <c r="C6230" s="420" t="s">
        <v>8265</v>
      </c>
      <c r="D6230" s="421" t="s">
        <v>843</v>
      </c>
      <c r="E6230" s="422">
        <v>54.02000000000001</v>
      </c>
      <c r="F6230" s="422">
        <v>24.99</v>
      </c>
      <c r="G6230" s="422">
        <v>79.010000000000005</v>
      </c>
    </row>
    <row r="6231" spans="1:7" ht="30">
      <c r="A6231" s="536" t="s">
        <v>8254</v>
      </c>
      <c r="B6231" s="419">
        <v>98519</v>
      </c>
      <c r="C6231" s="420" t="s">
        <v>8266</v>
      </c>
      <c r="D6231" s="421" t="s">
        <v>96</v>
      </c>
      <c r="E6231" s="422">
        <v>1.5499999999999998</v>
      </c>
      <c r="F6231" s="422">
        <v>3.29</v>
      </c>
      <c r="G6231" s="422">
        <v>4.84</v>
      </c>
    </row>
    <row r="6232" spans="1:7" ht="45">
      <c r="A6232" s="536" t="s">
        <v>8267</v>
      </c>
      <c r="B6232" s="419">
        <v>91599</v>
      </c>
      <c r="C6232" s="420" t="s">
        <v>8268</v>
      </c>
      <c r="D6232" s="421" t="s">
        <v>1068</v>
      </c>
      <c r="E6232" s="422">
        <v>8.879999999999999</v>
      </c>
      <c r="F6232" s="422">
        <v>0.39</v>
      </c>
      <c r="G6232" s="422">
        <v>9.27</v>
      </c>
    </row>
    <row r="6233" spans="1:7" ht="45">
      <c r="A6233" s="536" t="s">
        <v>8267</v>
      </c>
      <c r="B6233" s="419">
        <v>91597</v>
      </c>
      <c r="C6233" s="420" t="s">
        <v>8269</v>
      </c>
      <c r="D6233" s="421" t="s">
        <v>1068</v>
      </c>
      <c r="E6233" s="422">
        <v>8.57</v>
      </c>
      <c r="F6233" s="422">
        <v>0.31</v>
      </c>
      <c r="G6233" s="422">
        <v>8.8800000000000008</v>
      </c>
    </row>
    <row r="6234" spans="1:7" ht="45">
      <c r="A6234" s="536" t="s">
        <v>8267</v>
      </c>
      <c r="B6234" s="419">
        <v>91598</v>
      </c>
      <c r="C6234" s="420" t="s">
        <v>8270</v>
      </c>
      <c r="D6234" s="421" t="s">
        <v>1068</v>
      </c>
      <c r="E6234" s="422">
        <v>11.200000000000001</v>
      </c>
      <c r="F6234" s="422">
        <v>0.37</v>
      </c>
      <c r="G6234" s="422">
        <v>11.57</v>
      </c>
    </row>
    <row r="6235" spans="1:7" ht="45">
      <c r="A6235" s="536" t="s">
        <v>8267</v>
      </c>
      <c r="B6235" s="419">
        <v>91596</v>
      </c>
      <c r="C6235" s="420" t="s">
        <v>8271</v>
      </c>
      <c r="D6235" s="421" t="s">
        <v>1068</v>
      </c>
      <c r="E6235" s="422">
        <v>11.61</v>
      </c>
      <c r="F6235" s="422">
        <v>0.3</v>
      </c>
      <c r="G6235" s="422">
        <v>11.91</v>
      </c>
    </row>
    <row r="6236" spans="1:7" ht="45">
      <c r="A6236" s="536" t="s">
        <v>8267</v>
      </c>
      <c r="B6236" s="419">
        <v>100064</v>
      </c>
      <c r="C6236" s="420" t="s">
        <v>8272</v>
      </c>
      <c r="D6236" s="421" t="s">
        <v>1068</v>
      </c>
      <c r="E6236" s="422">
        <v>11.56</v>
      </c>
      <c r="F6236" s="422">
        <v>0.26</v>
      </c>
      <c r="G6236" s="422">
        <v>11.82</v>
      </c>
    </row>
    <row r="6237" spans="1:7" ht="45">
      <c r="A6237" s="536" t="s">
        <v>8267</v>
      </c>
      <c r="B6237" s="419">
        <v>100066</v>
      </c>
      <c r="C6237" s="420" t="s">
        <v>8273</v>
      </c>
      <c r="D6237" s="421" t="s">
        <v>1068</v>
      </c>
      <c r="E6237" s="422">
        <v>11.629999999999999</v>
      </c>
      <c r="F6237" s="422">
        <v>0.22</v>
      </c>
      <c r="G6237" s="422">
        <v>11.85</v>
      </c>
    </row>
    <row r="6238" spans="1:7" ht="45">
      <c r="A6238" s="536" t="s">
        <v>8267</v>
      </c>
      <c r="B6238" s="419">
        <v>91603</v>
      </c>
      <c r="C6238" s="420" t="s">
        <v>8274</v>
      </c>
      <c r="D6238" s="421" t="s">
        <v>1068</v>
      </c>
      <c r="E6238" s="422">
        <v>9.18</v>
      </c>
      <c r="F6238" s="422">
        <v>0.94</v>
      </c>
      <c r="G6238" s="422">
        <v>10.119999999999999</v>
      </c>
    </row>
    <row r="6239" spans="1:7" ht="45">
      <c r="A6239" s="536" t="s">
        <v>8267</v>
      </c>
      <c r="B6239" s="419">
        <v>100068</v>
      </c>
      <c r="C6239" s="420" t="s">
        <v>8275</v>
      </c>
      <c r="D6239" s="421" t="s">
        <v>1068</v>
      </c>
      <c r="E6239" s="422">
        <v>7.97</v>
      </c>
      <c r="F6239" s="422">
        <v>0.72</v>
      </c>
      <c r="G6239" s="422">
        <v>8.69</v>
      </c>
    </row>
    <row r="6240" spans="1:7" ht="45">
      <c r="A6240" s="536" t="s">
        <v>8267</v>
      </c>
      <c r="B6240" s="419">
        <v>100067</v>
      </c>
      <c r="C6240" s="420" t="s">
        <v>8276</v>
      </c>
      <c r="D6240" s="421" t="s">
        <v>1068</v>
      </c>
      <c r="E6240" s="422">
        <v>9.5100000000000016</v>
      </c>
      <c r="F6240" s="422">
        <v>3.13</v>
      </c>
      <c r="G6240" s="422">
        <v>12.64</v>
      </c>
    </row>
    <row r="6241" spans="1:7" ht="45">
      <c r="A6241" s="536" t="s">
        <v>8267</v>
      </c>
      <c r="B6241" s="419">
        <v>91601</v>
      </c>
      <c r="C6241" s="420" t="s">
        <v>8277</v>
      </c>
      <c r="D6241" s="421" t="s">
        <v>1068</v>
      </c>
      <c r="E6241" s="422">
        <v>10.23</v>
      </c>
      <c r="F6241" s="422">
        <v>2.5099999999999998</v>
      </c>
      <c r="G6241" s="422">
        <v>12.74</v>
      </c>
    </row>
    <row r="6242" spans="1:7" ht="45">
      <c r="A6242" s="536" t="s">
        <v>8267</v>
      </c>
      <c r="B6242" s="419">
        <v>91602</v>
      </c>
      <c r="C6242" s="420" t="s">
        <v>8278</v>
      </c>
      <c r="D6242" s="421" t="s">
        <v>1068</v>
      </c>
      <c r="E6242" s="422">
        <v>9.93</v>
      </c>
      <c r="F6242" s="422">
        <v>1.62</v>
      </c>
      <c r="G6242" s="422">
        <v>11.55</v>
      </c>
    </row>
    <row r="6243" spans="1:7" ht="45">
      <c r="A6243" s="536" t="s">
        <v>8267</v>
      </c>
      <c r="B6243" s="419">
        <v>91593</v>
      </c>
      <c r="C6243" s="420" t="s">
        <v>8279</v>
      </c>
      <c r="D6243" s="421" t="s">
        <v>1068</v>
      </c>
      <c r="E6243" s="422">
        <v>11.52</v>
      </c>
      <c r="F6243" s="422">
        <v>0.48</v>
      </c>
      <c r="G6243" s="422">
        <v>12</v>
      </c>
    </row>
    <row r="6244" spans="1:7" ht="45">
      <c r="A6244" s="536" t="s">
        <v>8267</v>
      </c>
      <c r="B6244" s="419">
        <v>105814</v>
      </c>
      <c r="C6244" s="420" t="s">
        <v>8280</v>
      </c>
      <c r="D6244" s="421" t="s">
        <v>1068</v>
      </c>
      <c r="E6244" s="422">
        <v>11.42</v>
      </c>
      <c r="F6244" s="422">
        <v>0.23</v>
      </c>
      <c r="G6244" s="422">
        <v>11.65</v>
      </c>
    </row>
    <row r="6245" spans="1:7" ht="45">
      <c r="A6245" s="536" t="s">
        <v>8267</v>
      </c>
      <c r="B6245" s="419">
        <v>91594</v>
      </c>
      <c r="C6245" s="420" t="s">
        <v>8281</v>
      </c>
      <c r="D6245" s="421" t="s">
        <v>1068</v>
      </c>
      <c r="E6245" s="422">
        <v>11.56</v>
      </c>
      <c r="F6245" s="422">
        <v>0.44</v>
      </c>
      <c r="G6245" s="422">
        <v>12</v>
      </c>
    </row>
    <row r="6246" spans="1:7" ht="45">
      <c r="A6246" s="536" t="s">
        <v>8267</v>
      </c>
      <c r="B6246" s="419">
        <v>91595</v>
      </c>
      <c r="C6246" s="420" t="s">
        <v>8282</v>
      </c>
      <c r="D6246" s="421" t="s">
        <v>1068</v>
      </c>
      <c r="E6246" s="422">
        <v>11.67</v>
      </c>
      <c r="F6246" s="422">
        <v>0.66</v>
      </c>
      <c r="G6246" s="422">
        <v>12.33</v>
      </c>
    </row>
    <row r="6247" spans="1:7" ht="45">
      <c r="A6247" s="536" t="s">
        <v>8267</v>
      </c>
      <c r="B6247" s="419">
        <v>91600</v>
      </c>
      <c r="C6247" s="420" t="s">
        <v>8283</v>
      </c>
      <c r="D6247" s="421" t="s">
        <v>1068</v>
      </c>
      <c r="E6247" s="422">
        <v>12.07</v>
      </c>
      <c r="F6247" s="422">
        <v>1.41</v>
      </c>
      <c r="G6247" s="422">
        <v>13.48</v>
      </c>
    </row>
    <row r="6248" spans="1:7" ht="45">
      <c r="A6248" s="536" t="s">
        <v>8284</v>
      </c>
      <c r="B6248" s="419">
        <v>99235</v>
      </c>
      <c r="C6248" s="420" t="s">
        <v>8285</v>
      </c>
      <c r="D6248" s="421" t="s">
        <v>845</v>
      </c>
      <c r="E6248" s="422">
        <v>587.11</v>
      </c>
      <c r="F6248" s="422">
        <v>18.149999999999999</v>
      </c>
      <c r="G6248" s="422">
        <v>605.26</v>
      </c>
    </row>
    <row r="6249" spans="1:7" ht="45">
      <c r="A6249" s="536" t="s">
        <v>8284</v>
      </c>
      <c r="B6249" s="419">
        <v>99439</v>
      </c>
      <c r="C6249" s="420" t="s">
        <v>8286</v>
      </c>
      <c r="D6249" s="421" t="s">
        <v>845</v>
      </c>
      <c r="E6249" s="422">
        <v>641.66</v>
      </c>
      <c r="F6249" s="422">
        <v>28.76</v>
      </c>
      <c r="G6249" s="422">
        <v>670.42</v>
      </c>
    </row>
    <row r="6250" spans="1:7" ht="45">
      <c r="A6250" s="536" t="s">
        <v>8284</v>
      </c>
      <c r="B6250" s="419">
        <v>103184</v>
      </c>
      <c r="C6250" s="420" t="s">
        <v>8287</v>
      </c>
      <c r="D6250" s="421" t="s">
        <v>845</v>
      </c>
      <c r="E6250" s="422">
        <v>594.36</v>
      </c>
      <c r="F6250" s="422">
        <v>38.340000000000003</v>
      </c>
      <c r="G6250" s="422">
        <v>632.70000000000005</v>
      </c>
    </row>
    <row r="6251" spans="1:7" ht="45">
      <c r="A6251" s="536" t="s">
        <v>8284</v>
      </c>
      <c r="B6251" s="419">
        <v>103183</v>
      </c>
      <c r="C6251" s="420" t="s">
        <v>8288</v>
      </c>
      <c r="D6251" s="421" t="s">
        <v>845</v>
      </c>
      <c r="E6251" s="422">
        <v>667.94999999999993</v>
      </c>
      <c r="F6251" s="422">
        <v>97.6</v>
      </c>
      <c r="G6251" s="422">
        <v>765.55</v>
      </c>
    </row>
    <row r="6252" spans="1:7" ht="45">
      <c r="A6252" s="536" t="s">
        <v>8284</v>
      </c>
      <c r="B6252" s="419">
        <v>99434</v>
      </c>
      <c r="C6252" s="420" t="s">
        <v>8289</v>
      </c>
      <c r="D6252" s="421" t="s">
        <v>845</v>
      </c>
      <c r="E6252" s="422">
        <v>651.89</v>
      </c>
      <c r="F6252" s="422">
        <v>31.07</v>
      </c>
      <c r="G6252" s="422">
        <v>682.96</v>
      </c>
    </row>
    <row r="6253" spans="1:7" ht="45">
      <c r="A6253" s="536" t="s">
        <v>8284</v>
      </c>
      <c r="B6253" s="419">
        <v>99431</v>
      </c>
      <c r="C6253" s="420" t="s">
        <v>8290</v>
      </c>
      <c r="D6253" s="421" t="s">
        <v>845</v>
      </c>
      <c r="E6253" s="422">
        <v>650.51</v>
      </c>
      <c r="F6253" s="422">
        <v>27.66</v>
      </c>
      <c r="G6253" s="422">
        <v>678.17</v>
      </c>
    </row>
    <row r="6254" spans="1:7" ht="45">
      <c r="A6254" s="536" t="s">
        <v>8284</v>
      </c>
      <c r="B6254" s="419">
        <v>99435</v>
      </c>
      <c r="C6254" s="420" t="s">
        <v>8291</v>
      </c>
      <c r="D6254" s="421" t="s">
        <v>845</v>
      </c>
      <c r="E6254" s="422">
        <v>637.47</v>
      </c>
      <c r="F6254" s="422">
        <v>28.36</v>
      </c>
      <c r="G6254" s="422">
        <v>665.83</v>
      </c>
    </row>
    <row r="6255" spans="1:7" ht="45">
      <c r="A6255" s="536" t="s">
        <v>8284</v>
      </c>
      <c r="B6255" s="419">
        <v>99432</v>
      </c>
      <c r="C6255" s="420" t="s">
        <v>8292</v>
      </c>
      <c r="D6255" s="421" t="s">
        <v>845</v>
      </c>
      <c r="E6255" s="422">
        <v>636.56999999999994</v>
      </c>
      <c r="F6255" s="422">
        <v>25.83</v>
      </c>
      <c r="G6255" s="422">
        <v>662.4</v>
      </c>
    </row>
    <row r="6256" spans="1:7" ht="45">
      <c r="A6256" s="536" t="s">
        <v>8284</v>
      </c>
      <c r="B6256" s="419">
        <v>99438</v>
      </c>
      <c r="C6256" s="420" t="s">
        <v>8293</v>
      </c>
      <c r="D6256" s="421" t="s">
        <v>845</v>
      </c>
      <c r="E6256" s="422">
        <v>624.43000000000006</v>
      </c>
      <c r="F6256" s="422">
        <v>30.03</v>
      </c>
      <c r="G6256" s="422">
        <v>654.46</v>
      </c>
    </row>
    <row r="6257" spans="1:7" ht="45">
      <c r="A6257" s="536" t="s">
        <v>8284</v>
      </c>
      <c r="B6257" s="419">
        <v>99436</v>
      </c>
      <c r="C6257" s="420" t="s">
        <v>8294</v>
      </c>
      <c r="D6257" s="421" t="s">
        <v>845</v>
      </c>
      <c r="E6257" s="422">
        <v>690.09</v>
      </c>
      <c r="F6257" s="422">
        <v>61.39</v>
      </c>
      <c r="G6257" s="422">
        <v>751.48</v>
      </c>
    </row>
    <row r="6258" spans="1:7" ht="45">
      <c r="A6258" s="536" t="s">
        <v>8284</v>
      </c>
      <c r="B6258" s="419">
        <v>99437</v>
      </c>
      <c r="C6258" s="420" t="s">
        <v>8295</v>
      </c>
      <c r="D6258" s="421" t="s">
        <v>845</v>
      </c>
      <c r="E6258" s="422">
        <v>621.98</v>
      </c>
      <c r="F6258" s="422">
        <v>23.42</v>
      </c>
      <c r="G6258" s="422">
        <v>645.4</v>
      </c>
    </row>
    <row r="6259" spans="1:7" ht="45">
      <c r="A6259" s="536" t="s">
        <v>8284</v>
      </c>
      <c r="B6259" s="419">
        <v>99433</v>
      </c>
      <c r="C6259" s="420" t="s">
        <v>8296</v>
      </c>
      <c r="D6259" s="421" t="s">
        <v>845</v>
      </c>
      <c r="E6259" s="422">
        <v>682.52</v>
      </c>
      <c r="F6259" s="422">
        <v>41.63</v>
      </c>
      <c r="G6259" s="422">
        <v>724.15</v>
      </c>
    </row>
    <row r="6260" spans="1:7" ht="45">
      <c r="A6260" s="536" t="s">
        <v>8297</v>
      </c>
      <c r="B6260" s="419">
        <v>104422</v>
      </c>
      <c r="C6260" s="420" t="s">
        <v>8298</v>
      </c>
      <c r="D6260" s="421" t="s">
        <v>96</v>
      </c>
      <c r="E6260" s="422">
        <v>6.02</v>
      </c>
      <c r="F6260" s="422">
        <v>5.68</v>
      </c>
      <c r="G6260" s="422">
        <v>11.7</v>
      </c>
    </row>
    <row r="6261" spans="1:7" ht="45">
      <c r="A6261" s="536" t="s">
        <v>8297</v>
      </c>
      <c r="B6261" s="419">
        <v>105824</v>
      </c>
      <c r="C6261" s="420" t="s">
        <v>8299</v>
      </c>
      <c r="D6261" s="421" t="s">
        <v>96</v>
      </c>
      <c r="E6261" s="422">
        <v>8.98</v>
      </c>
      <c r="F6261" s="422">
        <v>5.67</v>
      </c>
      <c r="G6261" s="422">
        <v>14.65</v>
      </c>
    </row>
    <row r="6262" spans="1:7" ht="45">
      <c r="A6262" s="536" t="s">
        <v>8297</v>
      </c>
      <c r="B6262" s="419">
        <v>105825</v>
      </c>
      <c r="C6262" s="420" t="s">
        <v>8300</v>
      </c>
      <c r="D6262" s="421" t="s">
        <v>96</v>
      </c>
      <c r="E6262" s="422">
        <v>2.5500000000000007</v>
      </c>
      <c r="F6262" s="422">
        <v>5.77</v>
      </c>
      <c r="G6262" s="422">
        <v>8.32</v>
      </c>
    </row>
    <row r="6263" spans="1:7" ht="45">
      <c r="A6263" s="536" t="s">
        <v>8297</v>
      </c>
      <c r="B6263" s="419">
        <v>104421</v>
      </c>
      <c r="C6263" s="420" t="s">
        <v>8301</v>
      </c>
      <c r="D6263" s="421" t="s">
        <v>96</v>
      </c>
      <c r="E6263" s="422">
        <v>7.84</v>
      </c>
      <c r="F6263" s="422">
        <v>10.68</v>
      </c>
      <c r="G6263" s="422">
        <v>18.52</v>
      </c>
    </row>
    <row r="6264" spans="1:7" ht="45">
      <c r="A6264" s="536" t="s">
        <v>8297</v>
      </c>
      <c r="B6264" s="419">
        <v>105822</v>
      </c>
      <c r="C6264" s="420" t="s">
        <v>8302</v>
      </c>
      <c r="D6264" s="421" t="s">
        <v>96</v>
      </c>
      <c r="E6264" s="422">
        <v>10.79</v>
      </c>
      <c r="F6264" s="422">
        <v>10.68</v>
      </c>
      <c r="G6264" s="422">
        <v>21.47</v>
      </c>
    </row>
    <row r="6265" spans="1:7" ht="45">
      <c r="A6265" s="536" t="s">
        <v>8297</v>
      </c>
      <c r="B6265" s="419">
        <v>105823</v>
      </c>
      <c r="C6265" s="420" t="s">
        <v>8303</v>
      </c>
      <c r="D6265" s="421" t="s">
        <v>96</v>
      </c>
      <c r="E6265" s="422">
        <v>4.3500000000000014</v>
      </c>
      <c r="F6265" s="422">
        <v>10.79</v>
      </c>
      <c r="G6265" s="422">
        <v>15.14</v>
      </c>
    </row>
    <row r="6266" spans="1:7" ht="45">
      <c r="A6266" s="536" t="s">
        <v>8297</v>
      </c>
      <c r="B6266" s="419">
        <v>104423</v>
      </c>
      <c r="C6266" s="420" t="s">
        <v>8304</v>
      </c>
      <c r="D6266" s="421" t="s">
        <v>96</v>
      </c>
      <c r="E6266" s="422">
        <v>7.2800000000000011</v>
      </c>
      <c r="F6266" s="422">
        <v>9.1999999999999993</v>
      </c>
      <c r="G6266" s="422">
        <v>16.48</v>
      </c>
    </row>
    <row r="6267" spans="1:7" ht="45">
      <c r="A6267" s="536" t="s">
        <v>8297</v>
      </c>
      <c r="B6267" s="419">
        <v>105826</v>
      </c>
      <c r="C6267" s="420" t="s">
        <v>8305</v>
      </c>
      <c r="D6267" s="421" t="s">
        <v>96</v>
      </c>
      <c r="E6267" s="422">
        <v>10.23</v>
      </c>
      <c r="F6267" s="422">
        <v>9.1999999999999993</v>
      </c>
      <c r="G6267" s="422">
        <v>19.43</v>
      </c>
    </row>
    <row r="6268" spans="1:7" ht="60">
      <c r="A6268" s="536" t="s">
        <v>8297</v>
      </c>
      <c r="B6268" s="419">
        <v>105827</v>
      </c>
      <c r="C6268" s="420" t="s">
        <v>8306</v>
      </c>
      <c r="D6268" s="421" t="s">
        <v>96</v>
      </c>
      <c r="E6268" s="422">
        <v>3.8100000000000005</v>
      </c>
      <c r="F6268" s="422">
        <v>9.2899999999999991</v>
      </c>
      <c r="G6268" s="422">
        <v>13.1</v>
      </c>
    </row>
    <row r="6269" spans="1:7" ht="45">
      <c r="A6269" s="536" t="s">
        <v>8297</v>
      </c>
      <c r="B6269" s="419">
        <v>104425</v>
      </c>
      <c r="C6269" s="420" t="s">
        <v>8307</v>
      </c>
      <c r="D6269" s="421" t="s">
        <v>96</v>
      </c>
      <c r="E6269" s="422">
        <v>5.49</v>
      </c>
      <c r="F6269" s="422">
        <v>4.1500000000000004</v>
      </c>
      <c r="G6269" s="422">
        <v>9.64</v>
      </c>
    </row>
    <row r="6270" spans="1:7" ht="45">
      <c r="A6270" s="536" t="s">
        <v>8297</v>
      </c>
      <c r="B6270" s="419">
        <v>105828</v>
      </c>
      <c r="C6270" s="420" t="s">
        <v>8308</v>
      </c>
      <c r="D6270" s="421" t="s">
        <v>96</v>
      </c>
      <c r="E6270" s="422">
        <v>8.44</v>
      </c>
      <c r="F6270" s="422">
        <v>4.1500000000000004</v>
      </c>
      <c r="G6270" s="422">
        <v>12.59</v>
      </c>
    </row>
    <row r="6271" spans="1:7" ht="45">
      <c r="A6271" s="536" t="s">
        <v>8297</v>
      </c>
      <c r="B6271" s="419">
        <v>105829</v>
      </c>
      <c r="C6271" s="420" t="s">
        <v>8309</v>
      </c>
      <c r="D6271" s="421" t="s">
        <v>96</v>
      </c>
      <c r="E6271" s="422">
        <v>2.0099999999999998</v>
      </c>
      <c r="F6271" s="422">
        <v>4.25</v>
      </c>
      <c r="G6271" s="422">
        <v>6.26</v>
      </c>
    </row>
    <row r="6272" spans="1:7" ht="45">
      <c r="A6272" s="536" t="s">
        <v>8297</v>
      </c>
      <c r="B6272" s="419">
        <v>91525</v>
      </c>
      <c r="C6272" s="420" t="s">
        <v>8310</v>
      </c>
      <c r="D6272" s="421" t="s">
        <v>96</v>
      </c>
      <c r="E6272" s="422">
        <v>3.9800000000000004</v>
      </c>
      <c r="F6272" s="422">
        <v>4.42</v>
      </c>
      <c r="G6272" s="422">
        <v>8.4</v>
      </c>
    </row>
    <row r="6273" spans="1:7" ht="45">
      <c r="A6273" s="536" t="s">
        <v>8297</v>
      </c>
      <c r="B6273" s="419">
        <v>105818</v>
      </c>
      <c r="C6273" s="420" t="s">
        <v>8311</v>
      </c>
      <c r="D6273" s="421" t="s">
        <v>96</v>
      </c>
      <c r="E6273" s="422">
        <v>8.52</v>
      </c>
      <c r="F6273" s="422">
        <v>4.41</v>
      </c>
      <c r="G6273" s="422">
        <v>12.93</v>
      </c>
    </row>
    <row r="6274" spans="1:7" ht="45">
      <c r="A6274" s="536" t="s">
        <v>8297</v>
      </c>
      <c r="B6274" s="419">
        <v>105819</v>
      </c>
      <c r="C6274" s="420" t="s">
        <v>8312</v>
      </c>
      <c r="D6274" s="421" t="s">
        <v>96</v>
      </c>
      <c r="E6274" s="422">
        <v>2.0700000000000003</v>
      </c>
      <c r="F6274" s="422">
        <v>4.5599999999999996</v>
      </c>
      <c r="G6274" s="422">
        <v>6.63</v>
      </c>
    </row>
    <row r="6275" spans="1:7" ht="45">
      <c r="A6275" s="536" t="s">
        <v>8297</v>
      </c>
      <c r="B6275" s="419">
        <v>104414</v>
      </c>
      <c r="C6275" s="420" t="s">
        <v>8313</v>
      </c>
      <c r="D6275" s="421" t="s">
        <v>96</v>
      </c>
      <c r="E6275" s="422">
        <v>3.7100000000000004</v>
      </c>
      <c r="F6275" s="422">
        <v>3.61</v>
      </c>
      <c r="G6275" s="422">
        <v>7.32</v>
      </c>
    </row>
    <row r="6276" spans="1:7" ht="45">
      <c r="A6276" s="536" t="s">
        <v>8297</v>
      </c>
      <c r="B6276" s="419">
        <v>105816</v>
      </c>
      <c r="C6276" s="420" t="s">
        <v>8314</v>
      </c>
      <c r="D6276" s="421" t="s">
        <v>96</v>
      </c>
      <c r="E6276" s="422">
        <v>8.23</v>
      </c>
      <c r="F6276" s="422">
        <v>3.62</v>
      </c>
      <c r="G6276" s="422">
        <v>11.85</v>
      </c>
    </row>
    <row r="6277" spans="1:7" ht="45">
      <c r="A6277" s="536" t="s">
        <v>8297</v>
      </c>
      <c r="B6277" s="419">
        <v>105817</v>
      </c>
      <c r="C6277" s="420" t="s">
        <v>8315</v>
      </c>
      <c r="D6277" s="421" t="s">
        <v>96</v>
      </c>
      <c r="E6277" s="422">
        <v>1.79</v>
      </c>
      <c r="F6277" s="422">
        <v>3.76</v>
      </c>
      <c r="G6277" s="422">
        <v>5.55</v>
      </c>
    </row>
    <row r="6278" spans="1:7" ht="45">
      <c r="A6278" s="536" t="s">
        <v>8297</v>
      </c>
      <c r="B6278" s="419">
        <v>104415</v>
      </c>
      <c r="C6278" s="420" t="s">
        <v>8316</v>
      </c>
      <c r="D6278" s="421" t="s">
        <v>96</v>
      </c>
      <c r="E6278" s="422">
        <v>5.4399999999999995</v>
      </c>
      <c r="F6278" s="422">
        <v>8.59</v>
      </c>
      <c r="G6278" s="422">
        <v>14.03</v>
      </c>
    </row>
    <row r="6279" spans="1:7" ht="45">
      <c r="A6279" s="536" t="s">
        <v>8297</v>
      </c>
      <c r="B6279" s="419">
        <v>105820</v>
      </c>
      <c r="C6279" s="420" t="s">
        <v>8317</v>
      </c>
      <c r="D6279" s="421" t="s">
        <v>96</v>
      </c>
      <c r="E6279" s="422">
        <v>9.9799999999999986</v>
      </c>
      <c r="F6279" s="422">
        <v>8.58</v>
      </c>
      <c r="G6279" s="422">
        <v>18.559999999999999</v>
      </c>
    </row>
    <row r="6280" spans="1:7" ht="45">
      <c r="A6280" s="536" t="s">
        <v>8297</v>
      </c>
      <c r="B6280" s="419">
        <v>105821</v>
      </c>
      <c r="C6280" s="420" t="s">
        <v>8318</v>
      </c>
      <c r="D6280" s="421" t="s">
        <v>96</v>
      </c>
      <c r="E6280" s="422">
        <v>3.5299999999999994</v>
      </c>
      <c r="F6280" s="422">
        <v>8.73</v>
      </c>
      <c r="G6280" s="422">
        <v>12.26</v>
      </c>
    </row>
    <row r="6281" spans="1:7" ht="45">
      <c r="A6281" s="536" t="s">
        <v>8297</v>
      </c>
      <c r="B6281" s="419">
        <v>104418</v>
      </c>
      <c r="C6281" s="420" t="s">
        <v>8319</v>
      </c>
      <c r="D6281" s="421" t="s">
        <v>96</v>
      </c>
      <c r="E6281" s="422">
        <v>1.0299999999999998</v>
      </c>
      <c r="F6281" s="422">
        <v>2.35</v>
      </c>
      <c r="G6281" s="422">
        <v>3.38</v>
      </c>
    </row>
    <row r="6282" spans="1:7" ht="45">
      <c r="A6282" s="536" t="s">
        <v>8297</v>
      </c>
      <c r="B6282" s="419">
        <v>91515</v>
      </c>
      <c r="C6282" s="420" t="s">
        <v>8320</v>
      </c>
      <c r="D6282" s="421" t="s">
        <v>96</v>
      </c>
      <c r="E6282" s="422">
        <v>1.79</v>
      </c>
      <c r="F6282" s="422">
        <v>4.43</v>
      </c>
      <c r="G6282" s="422">
        <v>6.22</v>
      </c>
    </row>
    <row r="6283" spans="1:7" ht="45">
      <c r="A6283" s="536" t="s">
        <v>8297</v>
      </c>
      <c r="B6283" s="419">
        <v>104419</v>
      </c>
      <c r="C6283" s="420" t="s">
        <v>8321</v>
      </c>
      <c r="D6283" s="421" t="s">
        <v>96</v>
      </c>
      <c r="E6283" s="422">
        <v>1.5699999999999998</v>
      </c>
      <c r="F6283" s="422">
        <v>3.81</v>
      </c>
      <c r="G6283" s="422">
        <v>5.38</v>
      </c>
    </row>
    <row r="6284" spans="1:7" ht="45">
      <c r="A6284" s="536" t="s">
        <v>8297</v>
      </c>
      <c r="B6284" s="419">
        <v>91519</v>
      </c>
      <c r="C6284" s="420" t="s">
        <v>8322</v>
      </c>
      <c r="D6284" s="421" t="s">
        <v>96</v>
      </c>
      <c r="E6284" s="422">
        <v>0.82999999999999985</v>
      </c>
      <c r="F6284" s="422">
        <v>1.74</v>
      </c>
      <c r="G6284" s="422">
        <v>2.57</v>
      </c>
    </row>
    <row r="6285" spans="1:7" ht="45">
      <c r="A6285" s="536" t="s">
        <v>8297</v>
      </c>
      <c r="B6285" s="419">
        <v>91520</v>
      </c>
      <c r="C6285" s="420" t="s">
        <v>8323</v>
      </c>
      <c r="D6285" s="421" t="s">
        <v>96</v>
      </c>
      <c r="E6285" s="422">
        <v>0.78</v>
      </c>
      <c r="F6285" s="422">
        <v>1.84</v>
      </c>
      <c r="G6285" s="422">
        <v>2.62</v>
      </c>
    </row>
    <row r="6286" spans="1:7" ht="45">
      <c r="A6286" s="536" t="s">
        <v>8297</v>
      </c>
      <c r="B6286" s="419">
        <v>104416</v>
      </c>
      <c r="C6286" s="420" t="s">
        <v>8324</v>
      </c>
      <c r="D6286" s="421" t="s">
        <v>96</v>
      </c>
      <c r="E6286" s="422">
        <v>0.65000000000000013</v>
      </c>
      <c r="F6286" s="422">
        <v>1.51</v>
      </c>
      <c r="G6286" s="422">
        <v>2.16</v>
      </c>
    </row>
    <row r="6287" spans="1:7" ht="45">
      <c r="A6287" s="536" t="s">
        <v>8297</v>
      </c>
      <c r="B6287" s="419">
        <v>104417</v>
      </c>
      <c r="C6287" s="420" t="s">
        <v>8325</v>
      </c>
      <c r="D6287" s="421" t="s">
        <v>96</v>
      </c>
      <c r="E6287" s="422">
        <v>1.38</v>
      </c>
      <c r="F6287" s="422">
        <v>3.54</v>
      </c>
      <c r="G6287" s="422">
        <v>4.92</v>
      </c>
    </row>
    <row r="6288" spans="1:7" ht="45">
      <c r="A6288" s="536" t="s">
        <v>8297</v>
      </c>
      <c r="B6288" s="419">
        <v>91522</v>
      </c>
      <c r="C6288" s="420" t="s">
        <v>8326</v>
      </c>
      <c r="D6288" s="421" t="s">
        <v>96</v>
      </c>
      <c r="E6288" s="422">
        <v>1.2599999999999998</v>
      </c>
      <c r="F6288" s="422">
        <v>3.17</v>
      </c>
      <c r="G6288" s="422">
        <v>4.43</v>
      </c>
    </row>
    <row r="6289" spans="1:7" ht="45">
      <c r="A6289" s="536" t="s">
        <v>8297</v>
      </c>
      <c r="B6289" s="419">
        <v>104412</v>
      </c>
      <c r="C6289" s="420" t="s">
        <v>8327</v>
      </c>
      <c r="D6289" s="421" t="s">
        <v>96</v>
      </c>
      <c r="E6289" s="422">
        <v>1.1200000000000001</v>
      </c>
      <c r="F6289" s="422">
        <v>2.85</v>
      </c>
      <c r="G6289" s="422">
        <v>3.97</v>
      </c>
    </row>
    <row r="6290" spans="1:7" ht="45">
      <c r="A6290" s="536" t="s">
        <v>8297</v>
      </c>
      <c r="B6290" s="419">
        <v>104413</v>
      </c>
      <c r="C6290" s="420" t="s">
        <v>8328</v>
      </c>
      <c r="D6290" s="421" t="s">
        <v>96</v>
      </c>
      <c r="E6290" s="422">
        <v>1.8599999999999994</v>
      </c>
      <c r="F6290" s="422">
        <v>4.91</v>
      </c>
      <c r="G6290" s="422">
        <v>6.77</v>
      </c>
    </row>
    <row r="6291" spans="1:7" ht="30">
      <c r="A6291" s="536" t="s">
        <v>8329</v>
      </c>
      <c r="B6291" s="419">
        <v>96374</v>
      </c>
      <c r="C6291" s="420" t="s">
        <v>6588</v>
      </c>
      <c r="D6291" s="421" t="s">
        <v>844</v>
      </c>
      <c r="E6291" s="422">
        <v>31.62</v>
      </c>
      <c r="F6291" s="422">
        <v>2.48</v>
      </c>
      <c r="G6291" s="422">
        <v>34.1</v>
      </c>
    </row>
    <row r="6292" spans="1:7" ht="30">
      <c r="A6292" s="536" t="s">
        <v>8329</v>
      </c>
      <c r="B6292" s="419">
        <v>96373</v>
      </c>
      <c r="C6292" s="420" t="s">
        <v>6587</v>
      </c>
      <c r="D6292" s="421" t="s">
        <v>844</v>
      </c>
      <c r="E6292" s="422">
        <v>9.69</v>
      </c>
      <c r="F6292" s="422">
        <v>2.0099999999999998</v>
      </c>
      <c r="G6292" s="422">
        <v>11.7</v>
      </c>
    </row>
    <row r="6293" spans="1:7" ht="30">
      <c r="A6293" s="536" t="s">
        <v>8329</v>
      </c>
      <c r="B6293" s="419">
        <v>96368</v>
      </c>
      <c r="C6293" s="420" t="s">
        <v>6583</v>
      </c>
      <c r="D6293" s="421" t="s">
        <v>96</v>
      </c>
      <c r="E6293" s="422">
        <v>160.49</v>
      </c>
      <c r="F6293" s="422">
        <v>24.42</v>
      </c>
      <c r="G6293" s="422">
        <v>184.91</v>
      </c>
    </row>
    <row r="6294" spans="1:7" ht="45">
      <c r="A6294" s="536" t="s">
        <v>8329</v>
      </c>
      <c r="B6294" s="419">
        <v>96364</v>
      </c>
      <c r="C6294" s="420" t="s">
        <v>6579</v>
      </c>
      <c r="D6294" s="421" t="s">
        <v>96</v>
      </c>
      <c r="E6294" s="422">
        <v>134.82</v>
      </c>
      <c r="F6294" s="422">
        <v>21.58</v>
      </c>
      <c r="G6294" s="422">
        <v>156.4</v>
      </c>
    </row>
    <row r="6295" spans="1:7" ht="45">
      <c r="A6295" s="536" t="s">
        <v>8329</v>
      </c>
      <c r="B6295" s="419">
        <v>96369</v>
      </c>
      <c r="C6295" s="420" t="s">
        <v>6584</v>
      </c>
      <c r="D6295" s="421" t="s">
        <v>96</v>
      </c>
      <c r="E6295" s="422">
        <v>179.88</v>
      </c>
      <c r="F6295" s="422">
        <v>28.91</v>
      </c>
      <c r="G6295" s="422">
        <v>208.79</v>
      </c>
    </row>
    <row r="6296" spans="1:7" ht="45">
      <c r="A6296" s="536" t="s">
        <v>8329</v>
      </c>
      <c r="B6296" s="419">
        <v>104723</v>
      </c>
      <c r="C6296" s="420" t="s">
        <v>6595</v>
      </c>
      <c r="D6296" s="421" t="s">
        <v>96</v>
      </c>
      <c r="E6296" s="422">
        <v>213.09</v>
      </c>
      <c r="F6296" s="422">
        <v>38.19</v>
      </c>
      <c r="G6296" s="422">
        <v>251.28</v>
      </c>
    </row>
    <row r="6297" spans="1:7" ht="45">
      <c r="A6297" s="536" t="s">
        <v>8329</v>
      </c>
      <c r="B6297" s="419">
        <v>96367</v>
      </c>
      <c r="C6297" s="420" t="s">
        <v>6582</v>
      </c>
      <c r="D6297" s="421" t="s">
        <v>96</v>
      </c>
      <c r="E6297" s="422">
        <v>144.38</v>
      </c>
      <c r="F6297" s="422">
        <v>24.91</v>
      </c>
      <c r="G6297" s="422">
        <v>169.29</v>
      </c>
    </row>
    <row r="6298" spans="1:7" ht="45">
      <c r="A6298" s="536" t="s">
        <v>8329</v>
      </c>
      <c r="B6298" s="419">
        <v>104722</v>
      </c>
      <c r="C6298" s="420" t="s">
        <v>6594</v>
      </c>
      <c r="D6298" s="421" t="s">
        <v>96</v>
      </c>
      <c r="E6298" s="422">
        <v>161.94</v>
      </c>
      <c r="F6298" s="422">
        <v>31.97</v>
      </c>
      <c r="G6298" s="422">
        <v>193.91</v>
      </c>
    </row>
    <row r="6299" spans="1:7" ht="30">
      <c r="A6299" s="536" t="s">
        <v>8329</v>
      </c>
      <c r="B6299" s="419">
        <v>96366</v>
      </c>
      <c r="C6299" s="420" t="s">
        <v>6581</v>
      </c>
      <c r="D6299" s="421" t="s">
        <v>96</v>
      </c>
      <c r="E6299" s="422">
        <v>134.28000000000003</v>
      </c>
      <c r="F6299" s="422">
        <v>21.58</v>
      </c>
      <c r="G6299" s="422">
        <v>155.86000000000001</v>
      </c>
    </row>
    <row r="6300" spans="1:7" ht="45">
      <c r="A6300" s="536" t="s">
        <v>8329</v>
      </c>
      <c r="B6300" s="419">
        <v>96361</v>
      </c>
      <c r="C6300" s="420" t="s">
        <v>6576</v>
      </c>
      <c r="D6300" s="421" t="s">
        <v>96</v>
      </c>
      <c r="E6300" s="422">
        <v>128.16999999999999</v>
      </c>
      <c r="F6300" s="422">
        <v>22.12</v>
      </c>
      <c r="G6300" s="422">
        <v>150.29</v>
      </c>
    </row>
    <row r="6301" spans="1:7" ht="45">
      <c r="A6301" s="536" t="s">
        <v>8329</v>
      </c>
      <c r="B6301" s="419">
        <v>104719</v>
      </c>
      <c r="C6301" s="420" t="s">
        <v>6591</v>
      </c>
      <c r="D6301" s="421" t="s">
        <v>96</v>
      </c>
      <c r="E6301" s="422">
        <v>160.59</v>
      </c>
      <c r="F6301" s="422">
        <v>29.21</v>
      </c>
      <c r="G6301" s="422">
        <v>189.8</v>
      </c>
    </row>
    <row r="6302" spans="1:7" ht="30">
      <c r="A6302" s="536" t="s">
        <v>8329</v>
      </c>
      <c r="B6302" s="419">
        <v>96360</v>
      </c>
      <c r="C6302" s="420" t="s">
        <v>6575</v>
      </c>
      <c r="D6302" s="421" t="s">
        <v>96</v>
      </c>
      <c r="E6302" s="422">
        <v>109.17</v>
      </c>
      <c r="F6302" s="422">
        <v>18.75</v>
      </c>
      <c r="G6302" s="422">
        <v>127.92</v>
      </c>
    </row>
    <row r="6303" spans="1:7" ht="45">
      <c r="A6303" s="536" t="s">
        <v>8329</v>
      </c>
      <c r="B6303" s="419">
        <v>96359</v>
      </c>
      <c r="C6303" s="420" t="s">
        <v>6574</v>
      </c>
      <c r="D6303" s="421" t="s">
        <v>96</v>
      </c>
      <c r="E6303" s="422">
        <v>92.669999999999987</v>
      </c>
      <c r="F6303" s="422">
        <v>18.149999999999999</v>
      </c>
      <c r="G6303" s="422">
        <v>110.82</v>
      </c>
    </row>
    <row r="6304" spans="1:7" ht="45">
      <c r="A6304" s="536" t="s">
        <v>8329</v>
      </c>
      <c r="B6304" s="419">
        <v>104718</v>
      </c>
      <c r="C6304" s="420" t="s">
        <v>6590</v>
      </c>
      <c r="D6304" s="421" t="s">
        <v>96</v>
      </c>
      <c r="E6304" s="422">
        <v>109.44</v>
      </c>
      <c r="F6304" s="422">
        <v>23</v>
      </c>
      <c r="G6304" s="422">
        <v>132.44</v>
      </c>
    </row>
    <row r="6305" spans="1:7" ht="30">
      <c r="A6305" s="536" t="s">
        <v>8329</v>
      </c>
      <c r="B6305" s="419">
        <v>96358</v>
      </c>
      <c r="C6305" s="420" t="s">
        <v>6573</v>
      </c>
      <c r="D6305" s="421" t="s">
        <v>96</v>
      </c>
      <c r="E6305" s="422">
        <v>82.97</v>
      </c>
      <c r="F6305" s="422">
        <v>15.91</v>
      </c>
      <c r="G6305" s="422">
        <v>98.88</v>
      </c>
    </row>
    <row r="6306" spans="1:7" ht="45">
      <c r="A6306" s="536" t="s">
        <v>8329</v>
      </c>
      <c r="B6306" s="419">
        <v>96371</v>
      </c>
      <c r="C6306" s="420" t="s">
        <v>6586</v>
      </c>
      <c r="D6306" s="421" t="s">
        <v>96</v>
      </c>
      <c r="E6306" s="422">
        <v>64.510000000000005</v>
      </c>
      <c r="F6306" s="422">
        <v>12.13</v>
      </c>
      <c r="G6306" s="422">
        <v>76.64</v>
      </c>
    </row>
    <row r="6307" spans="1:7" ht="45">
      <c r="A6307" s="536" t="s">
        <v>8329</v>
      </c>
      <c r="B6307" s="419">
        <v>104724</v>
      </c>
      <c r="C6307" s="420" t="s">
        <v>6596</v>
      </c>
      <c r="D6307" s="421" t="s">
        <v>96</v>
      </c>
      <c r="E6307" s="422">
        <v>80.88</v>
      </c>
      <c r="F6307" s="422">
        <v>15.87</v>
      </c>
      <c r="G6307" s="422">
        <v>96.75</v>
      </c>
    </row>
    <row r="6308" spans="1:7" ht="30">
      <c r="A6308" s="536" t="s">
        <v>8329</v>
      </c>
      <c r="B6308" s="419">
        <v>96370</v>
      </c>
      <c r="C6308" s="420" t="s">
        <v>6585</v>
      </c>
      <c r="D6308" s="421" t="s">
        <v>96</v>
      </c>
      <c r="E6308" s="422">
        <v>55.019999999999996</v>
      </c>
      <c r="F6308" s="422">
        <v>10.47</v>
      </c>
      <c r="G6308" s="422">
        <v>65.489999999999995</v>
      </c>
    </row>
    <row r="6309" spans="1:7" ht="45">
      <c r="A6309" s="536" t="s">
        <v>8329</v>
      </c>
      <c r="B6309" s="419">
        <v>96365</v>
      </c>
      <c r="C6309" s="420" t="s">
        <v>6580</v>
      </c>
      <c r="D6309" s="421" t="s">
        <v>96</v>
      </c>
      <c r="E6309" s="422">
        <v>154.01</v>
      </c>
      <c r="F6309" s="422">
        <v>25.53</v>
      </c>
      <c r="G6309" s="422">
        <v>179.54</v>
      </c>
    </row>
    <row r="6310" spans="1:7" ht="45">
      <c r="A6310" s="536" t="s">
        <v>8329</v>
      </c>
      <c r="B6310" s="419">
        <v>104721</v>
      </c>
      <c r="C6310" s="420" t="s">
        <v>6593</v>
      </c>
      <c r="D6310" s="421" t="s">
        <v>96</v>
      </c>
      <c r="E6310" s="422">
        <v>186.85</v>
      </c>
      <c r="F6310" s="422">
        <v>33.69</v>
      </c>
      <c r="G6310" s="422">
        <v>220.54</v>
      </c>
    </row>
    <row r="6311" spans="1:7" ht="45">
      <c r="A6311" s="536" t="s">
        <v>8329</v>
      </c>
      <c r="B6311" s="419">
        <v>96363</v>
      </c>
      <c r="C6311" s="420" t="s">
        <v>6578</v>
      </c>
      <c r="D6311" s="421" t="s">
        <v>96</v>
      </c>
      <c r="E6311" s="422">
        <v>118.53000000000002</v>
      </c>
      <c r="F6311" s="422">
        <v>21.52</v>
      </c>
      <c r="G6311" s="422">
        <v>140.05000000000001</v>
      </c>
    </row>
    <row r="6312" spans="1:7" ht="45">
      <c r="A6312" s="536" t="s">
        <v>8329</v>
      </c>
      <c r="B6312" s="419">
        <v>104720</v>
      </c>
      <c r="C6312" s="420" t="s">
        <v>6592</v>
      </c>
      <c r="D6312" s="421" t="s">
        <v>96</v>
      </c>
      <c r="E6312" s="422">
        <v>135.67999999999998</v>
      </c>
      <c r="F6312" s="422">
        <v>27.49</v>
      </c>
      <c r="G6312" s="422">
        <v>163.16999999999999</v>
      </c>
    </row>
    <row r="6313" spans="1:7" ht="45">
      <c r="A6313" s="536" t="s">
        <v>8329</v>
      </c>
      <c r="B6313" s="419">
        <v>96362</v>
      </c>
      <c r="C6313" s="420" t="s">
        <v>6577</v>
      </c>
      <c r="D6313" s="421" t="s">
        <v>96</v>
      </c>
      <c r="E6313" s="422">
        <v>108.63000000000001</v>
      </c>
      <c r="F6313" s="422">
        <v>18.739999999999998</v>
      </c>
      <c r="G6313" s="422">
        <v>127.37</v>
      </c>
    </row>
    <row r="6314" spans="1:7" ht="60">
      <c r="A6314" s="536" t="s">
        <v>8330</v>
      </c>
      <c r="B6314" s="419">
        <v>103191</v>
      </c>
      <c r="C6314" s="420" t="s">
        <v>4302</v>
      </c>
      <c r="D6314" s="421" t="s">
        <v>843</v>
      </c>
      <c r="E6314" s="422">
        <v>2328.3199999999997</v>
      </c>
      <c r="F6314" s="422">
        <v>71.260000000000005</v>
      </c>
      <c r="G6314" s="422">
        <v>2399.58</v>
      </c>
    </row>
    <row r="6315" spans="1:7" ht="60">
      <c r="A6315" s="536" t="s">
        <v>8330</v>
      </c>
      <c r="B6315" s="419">
        <v>103206</v>
      </c>
      <c r="C6315" s="420" t="s">
        <v>4308</v>
      </c>
      <c r="D6315" s="421" t="s">
        <v>843</v>
      </c>
      <c r="E6315" s="422">
        <v>2328.85</v>
      </c>
      <c r="F6315" s="422">
        <v>94.51</v>
      </c>
      <c r="G6315" s="422">
        <v>2423.36</v>
      </c>
    </row>
    <row r="6316" spans="1:7" ht="60">
      <c r="A6316" s="536" t="s">
        <v>8330</v>
      </c>
      <c r="B6316" s="419">
        <v>103185</v>
      </c>
      <c r="C6316" s="420" t="s">
        <v>4296</v>
      </c>
      <c r="D6316" s="421" t="s">
        <v>843</v>
      </c>
      <c r="E6316" s="422">
        <v>6071.8</v>
      </c>
      <c r="F6316" s="422">
        <v>125.17</v>
      </c>
      <c r="G6316" s="422">
        <v>6196.97</v>
      </c>
    </row>
    <row r="6317" spans="1:7" ht="60">
      <c r="A6317" s="536" t="s">
        <v>8330</v>
      </c>
      <c r="B6317" s="419">
        <v>103186</v>
      </c>
      <c r="C6317" s="420" t="s">
        <v>4297</v>
      </c>
      <c r="D6317" s="421" t="s">
        <v>843</v>
      </c>
      <c r="E6317" s="422">
        <v>6453.24</v>
      </c>
      <c r="F6317" s="422">
        <v>51.38</v>
      </c>
      <c r="G6317" s="422">
        <v>6504.62</v>
      </c>
    </row>
    <row r="6318" spans="1:7" ht="60">
      <c r="A6318" s="536" t="s">
        <v>8330</v>
      </c>
      <c r="B6318" s="419">
        <v>103210</v>
      </c>
      <c r="C6318" s="420" t="s">
        <v>4312</v>
      </c>
      <c r="D6318" s="421" t="s">
        <v>843</v>
      </c>
      <c r="E6318" s="422">
        <v>2182.5100000000002</v>
      </c>
      <c r="F6318" s="422">
        <v>171.1</v>
      </c>
      <c r="G6318" s="422">
        <v>2353.61</v>
      </c>
    </row>
    <row r="6319" spans="1:7" ht="60">
      <c r="A6319" s="536" t="s">
        <v>8330</v>
      </c>
      <c r="B6319" s="419">
        <v>103195</v>
      </c>
      <c r="C6319" s="420" t="s">
        <v>4306</v>
      </c>
      <c r="D6319" s="421" t="s">
        <v>843</v>
      </c>
      <c r="E6319" s="422">
        <v>2142.5299999999997</v>
      </c>
      <c r="F6319" s="422">
        <v>73.11</v>
      </c>
      <c r="G6319" s="422">
        <v>2215.64</v>
      </c>
    </row>
    <row r="6320" spans="1:7" ht="60">
      <c r="A6320" s="536" t="s">
        <v>8330</v>
      </c>
      <c r="B6320" s="419">
        <v>103205</v>
      </c>
      <c r="C6320" s="420" t="s">
        <v>4307</v>
      </c>
      <c r="D6320" s="421" t="s">
        <v>843</v>
      </c>
      <c r="E6320" s="422">
        <v>4021.35</v>
      </c>
      <c r="F6320" s="422">
        <v>110.31</v>
      </c>
      <c r="G6320" s="422">
        <v>4131.66</v>
      </c>
    </row>
    <row r="6321" spans="1:7" ht="60">
      <c r="A6321" s="536" t="s">
        <v>8330</v>
      </c>
      <c r="B6321" s="419">
        <v>103190</v>
      </c>
      <c r="C6321" s="420" t="s">
        <v>4301</v>
      </c>
      <c r="D6321" s="421" t="s">
        <v>843</v>
      </c>
      <c r="E6321" s="422">
        <v>4021.21</v>
      </c>
      <c r="F6321" s="422">
        <v>86.67</v>
      </c>
      <c r="G6321" s="422">
        <v>4107.88</v>
      </c>
    </row>
    <row r="6322" spans="1:7" ht="60">
      <c r="A6322" s="536" t="s">
        <v>8330</v>
      </c>
      <c r="B6322" s="419">
        <v>103207</v>
      </c>
      <c r="C6322" s="420" t="s">
        <v>4309</v>
      </c>
      <c r="D6322" s="421" t="s">
        <v>843</v>
      </c>
      <c r="E6322" s="422">
        <v>2482.4299999999998</v>
      </c>
      <c r="F6322" s="422">
        <v>94.57</v>
      </c>
      <c r="G6322" s="422">
        <v>2577</v>
      </c>
    </row>
    <row r="6323" spans="1:7" ht="60">
      <c r="A6323" s="536" t="s">
        <v>8330</v>
      </c>
      <c r="B6323" s="419">
        <v>103192</v>
      </c>
      <c r="C6323" s="420" t="s">
        <v>4303</v>
      </c>
      <c r="D6323" s="421" t="s">
        <v>843</v>
      </c>
      <c r="E6323" s="422">
        <v>2481.9899999999998</v>
      </c>
      <c r="F6323" s="422">
        <v>71.23</v>
      </c>
      <c r="G6323" s="422">
        <v>2553.2199999999998</v>
      </c>
    </row>
    <row r="6324" spans="1:7" ht="60">
      <c r="A6324" s="536" t="s">
        <v>8330</v>
      </c>
      <c r="B6324" s="419">
        <v>103208</v>
      </c>
      <c r="C6324" s="420" t="s">
        <v>4310</v>
      </c>
      <c r="D6324" s="421" t="s">
        <v>843</v>
      </c>
      <c r="E6324" s="422">
        <v>1901.14</v>
      </c>
      <c r="F6324" s="422">
        <v>94.59</v>
      </c>
      <c r="G6324" s="422">
        <v>1995.73</v>
      </c>
    </row>
    <row r="6325" spans="1:7" ht="60">
      <c r="A6325" s="536" t="s">
        <v>8330</v>
      </c>
      <c r="B6325" s="419">
        <v>103193</v>
      </c>
      <c r="C6325" s="420" t="s">
        <v>4304</v>
      </c>
      <c r="D6325" s="421" t="s">
        <v>843</v>
      </c>
      <c r="E6325" s="422">
        <v>1900.77</v>
      </c>
      <c r="F6325" s="422">
        <v>71.180000000000007</v>
      </c>
      <c r="G6325" s="422">
        <v>1971.95</v>
      </c>
    </row>
    <row r="6326" spans="1:7" ht="60">
      <c r="A6326" s="536" t="s">
        <v>8330</v>
      </c>
      <c r="B6326" s="419">
        <v>103187</v>
      </c>
      <c r="C6326" s="420" t="s">
        <v>4298</v>
      </c>
      <c r="D6326" s="421" t="s">
        <v>843</v>
      </c>
      <c r="E6326" s="422">
        <v>4820.8900000000003</v>
      </c>
      <c r="F6326" s="422">
        <v>85.86</v>
      </c>
      <c r="G6326" s="422">
        <v>4906.75</v>
      </c>
    </row>
    <row r="6327" spans="1:7" ht="60">
      <c r="A6327" s="536" t="s">
        <v>8330</v>
      </c>
      <c r="B6327" s="419">
        <v>103188</v>
      </c>
      <c r="C6327" s="420" t="s">
        <v>4299</v>
      </c>
      <c r="D6327" s="421" t="s">
        <v>843</v>
      </c>
      <c r="E6327" s="422">
        <v>5199.9900000000007</v>
      </c>
      <c r="F6327" s="422">
        <v>65.819999999999993</v>
      </c>
      <c r="G6327" s="422">
        <v>5265.81</v>
      </c>
    </row>
    <row r="6328" spans="1:7" ht="60">
      <c r="A6328" s="536" t="s">
        <v>8330</v>
      </c>
      <c r="B6328" s="419">
        <v>103189</v>
      </c>
      <c r="C6328" s="420" t="s">
        <v>4300</v>
      </c>
      <c r="D6328" s="421" t="s">
        <v>843</v>
      </c>
      <c r="E6328" s="422">
        <v>2598.04</v>
      </c>
      <c r="F6328" s="422">
        <v>46</v>
      </c>
      <c r="G6328" s="422">
        <v>2644.04</v>
      </c>
    </row>
    <row r="6329" spans="1:7" ht="60">
      <c r="A6329" s="536" t="s">
        <v>8330</v>
      </c>
      <c r="B6329" s="419">
        <v>103209</v>
      </c>
      <c r="C6329" s="420" t="s">
        <v>4311</v>
      </c>
      <c r="D6329" s="421" t="s">
        <v>843</v>
      </c>
      <c r="E6329" s="422">
        <v>2759.25</v>
      </c>
      <c r="F6329" s="422">
        <v>94.45</v>
      </c>
      <c r="G6329" s="422">
        <v>2853.7</v>
      </c>
    </row>
    <row r="6330" spans="1:7" ht="60">
      <c r="A6330" s="536" t="s">
        <v>8330</v>
      </c>
      <c r="B6330" s="419">
        <v>103194</v>
      </c>
      <c r="C6330" s="420" t="s">
        <v>4305</v>
      </c>
      <c r="D6330" s="421" t="s">
        <v>843</v>
      </c>
      <c r="E6330" s="422">
        <v>2758.61</v>
      </c>
      <c r="F6330" s="422">
        <v>71.31</v>
      </c>
      <c r="G6330" s="422">
        <v>2829.92</v>
      </c>
    </row>
    <row r="6331" spans="1:7" ht="30">
      <c r="A6331" s="536" t="s">
        <v>8331</v>
      </c>
      <c r="B6331" s="419">
        <v>94992</v>
      </c>
      <c r="C6331" s="420" t="s">
        <v>5596</v>
      </c>
      <c r="D6331" s="421" t="s">
        <v>96</v>
      </c>
      <c r="E6331" s="422">
        <v>66.83</v>
      </c>
      <c r="F6331" s="422">
        <v>18.16</v>
      </c>
      <c r="G6331" s="422">
        <v>84.99</v>
      </c>
    </row>
    <row r="6332" spans="1:7" ht="30">
      <c r="A6332" s="536" t="s">
        <v>8331</v>
      </c>
      <c r="B6332" s="419">
        <v>94994</v>
      </c>
      <c r="C6332" s="420" t="s">
        <v>5598</v>
      </c>
      <c r="D6332" s="421" t="s">
        <v>96</v>
      </c>
      <c r="E6332" s="422">
        <v>77.900000000000006</v>
      </c>
      <c r="F6332" s="422">
        <v>23.77</v>
      </c>
      <c r="G6332" s="422">
        <v>101.67</v>
      </c>
    </row>
    <row r="6333" spans="1:7" ht="30">
      <c r="A6333" s="536" t="s">
        <v>8331</v>
      </c>
      <c r="B6333" s="419">
        <v>94990</v>
      </c>
      <c r="C6333" s="420" t="s">
        <v>5595</v>
      </c>
      <c r="D6333" s="421" t="s">
        <v>845</v>
      </c>
      <c r="E6333" s="422">
        <v>551.91999999999996</v>
      </c>
      <c r="F6333" s="422">
        <v>253.21</v>
      </c>
      <c r="G6333" s="422">
        <v>805.13</v>
      </c>
    </row>
    <row r="6334" spans="1:7" ht="30">
      <c r="A6334" s="536" t="s">
        <v>8331</v>
      </c>
      <c r="B6334" s="419">
        <v>94991</v>
      </c>
      <c r="C6334" s="420" t="s">
        <v>6618</v>
      </c>
      <c r="D6334" s="421" t="s">
        <v>845</v>
      </c>
      <c r="E6334" s="422">
        <v>609.89</v>
      </c>
      <c r="F6334" s="422">
        <v>83.63</v>
      </c>
      <c r="G6334" s="422">
        <v>693.52</v>
      </c>
    </row>
    <row r="6335" spans="1:7" ht="30">
      <c r="A6335" s="536" t="s">
        <v>8331</v>
      </c>
      <c r="B6335" s="419">
        <v>104626</v>
      </c>
      <c r="C6335" s="420" t="s">
        <v>6619</v>
      </c>
      <c r="D6335" s="421" t="s">
        <v>845</v>
      </c>
      <c r="E6335" s="422">
        <v>625.55999999999995</v>
      </c>
      <c r="F6335" s="422">
        <v>83.6</v>
      </c>
      <c r="G6335" s="422">
        <v>709.16</v>
      </c>
    </row>
    <row r="6336" spans="1:7" ht="30">
      <c r="A6336" s="536" t="s">
        <v>8331</v>
      </c>
      <c r="B6336" s="419">
        <v>94993</v>
      </c>
      <c r="C6336" s="420" t="s">
        <v>5597</v>
      </c>
      <c r="D6336" s="421" t="s">
        <v>96</v>
      </c>
      <c r="E6336" s="422">
        <v>70.319999999999993</v>
      </c>
      <c r="F6336" s="422">
        <v>7.98</v>
      </c>
      <c r="G6336" s="422">
        <v>78.3</v>
      </c>
    </row>
    <row r="6337" spans="1:7" ht="30">
      <c r="A6337" s="536" t="s">
        <v>8331</v>
      </c>
      <c r="B6337" s="419">
        <v>94995</v>
      </c>
      <c r="C6337" s="420" t="s">
        <v>5599</v>
      </c>
      <c r="D6337" s="421" t="s">
        <v>96</v>
      </c>
      <c r="E6337" s="422">
        <v>82.53</v>
      </c>
      <c r="F6337" s="422">
        <v>10.210000000000001</v>
      </c>
      <c r="G6337" s="422">
        <v>92.74</v>
      </c>
    </row>
    <row r="6338" spans="1:7" ht="75">
      <c r="A6338" s="536" t="s">
        <v>8332</v>
      </c>
      <c r="B6338" s="419">
        <v>101169</v>
      </c>
      <c r="C6338" s="420" t="s">
        <v>2461</v>
      </c>
      <c r="D6338" s="421" t="s">
        <v>96</v>
      </c>
      <c r="E6338" s="422">
        <v>95.86</v>
      </c>
      <c r="F6338" s="422">
        <v>21.87</v>
      </c>
      <c r="G6338" s="422">
        <v>117.73</v>
      </c>
    </row>
    <row r="6339" spans="1:7" ht="75">
      <c r="A6339" s="536" t="s">
        <v>8332</v>
      </c>
      <c r="B6339" s="419">
        <v>101167</v>
      </c>
      <c r="C6339" s="420" t="s">
        <v>2460</v>
      </c>
      <c r="D6339" s="421" t="s">
        <v>96</v>
      </c>
      <c r="E6339" s="422">
        <v>84.63</v>
      </c>
      <c r="F6339" s="422">
        <v>16.53</v>
      </c>
      <c r="G6339" s="422">
        <v>101.16</v>
      </c>
    </row>
    <row r="6340" spans="1:7" ht="75">
      <c r="A6340" s="536" t="s">
        <v>8332</v>
      </c>
      <c r="B6340" s="419">
        <v>101172</v>
      </c>
      <c r="C6340" s="420" t="s">
        <v>2463</v>
      </c>
      <c r="D6340" s="421" t="s">
        <v>96</v>
      </c>
      <c r="E6340" s="422">
        <v>55.47</v>
      </c>
      <c r="F6340" s="422">
        <v>20.39</v>
      </c>
      <c r="G6340" s="422">
        <v>75.86</v>
      </c>
    </row>
    <row r="6341" spans="1:7" ht="75">
      <c r="A6341" s="536" t="s">
        <v>8332</v>
      </c>
      <c r="B6341" s="419">
        <v>101170</v>
      </c>
      <c r="C6341" s="420" t="s">
        <v>2462</v>
      </c>
      <c r="D6341" s="421" t="s">
        <v>96</v>
      </c>
      <c r="E6341" s="422">
        <v>34.18</v>
      </c>
      <c r="F6341" s="422">
        <v>13.06</v>
      </c>
      <c r="G6341" s="422">
        <v>47.24</v>
      </c>
    </row>
    <row r="6342" spans="1:7" ht="30">
      <c r="A6342" s="536" t="s">
        <v>8333</v>
      </c>
      <c r="B6342" s="419">
        <v>92402</v>
      </c>
      <c r="C6342" s="420" t="s">
        <v>5536</v>
      </c>
      <c r="D6342" s="421" t="s">
        <v>96</v>
      </c>
      <c r="E6342" s="422">
        <v>58.9</v>
      </c>
      <c r="F6342" s="422">
        <v>13.76</v>
      </c>
      <c r="G6342" s="422">
        <v>72.66</v>
      </c>
    </row>
    <row r="6343" spans="1:7" ht="30">
      <c r="A6343" s="536" t="s">
        <v>8333</v>
      </c>
      <c r="B6343" s="419">
        <v>104432</v>
      </c>
      <c r="C6343" s="420" t="s">
        <v>5568</v>
      </c>
      <c r="D6343" s="421" t="s">
        <v>96</v>
      </c>
      <c r="E6343" s="422">
        <v>61.889999999999993</v>
      </c>
      <c r="F6343" s="422">
        <v>18.600000000000001</v>
      </c>
      <c r="G6343" s="422">
        <v>80.489999999999995</v>
      </c>
    </row>
    <row r="6344" spans="1:7" ht="30">
      <c r="A6344" s="536" t="s">
        <v>8333</v>
      </c>
      <c r="B6344" s="419">
        <v>93679</v>
      </c>
      <c r="C6344" s="420" t="s">
        <v>5540</v>
      </c>
      <c r="D6344" s="421" t="s">
        <v>96</v>
      </c>
      <c r="E6344" s="422">
        <v>66.66</v>
      </c>
      <c r="F6344" s="422">
        <v>15.92</v>
      </c>
      <c r="G6344" s="422">
        <v>82.58</v>
      </c>
    </row>
    <row r="6345" spans="1:7" ht="30">
      <c r="A6345" s="536" t="s">
        <v>8333</v>
      </c>
      <c r="B6345" s="419">
        <v>92396</v>
      </c>
      <c r="C6345" s="420" t="s">
        <v>5532</v>
      </c>
      <c r="D6345" s="421" t="s">
        <v>96</v>
      </c>
      <c r="E6345" s="422">
        <v>59.61</v>
      </c>
      <c r="F6345" s="422">
        <v>15.91</v>
      </c>
      <c r="G6345" s="422">
        <v>75.52</v>
      </c>
    </row>
    <row r="6346" spans="1:7" ht="30">
      <c r="A6346" s="536" t="s">
        <v>8333</v>
      </c>
      <c r="B6346" s="419">
        <v>92406</v>
      </c>
      <c r="C6346" s="420" t="s">
        <v>5539</v>
      </c>
      <c r="D6346" s="421" t="s">
        <v>96</v>
      </c>
      <c r="E6346" s="422">
        <v>78.81</v>
      </c>
      <c r="F6346" s="422">
        <v>11.73</v>
      </c>
      <c r="G6346" s="422">
        <v>90.54</v>
      </c>
    </row>
    <row r="6347" spans="1:7" ht="30">
      <c r="A6347" s="536" t="s">
        <v>8333</v>
      </c>
      <c r="B6347" s="419">
        <v>92403</v>
      </c>
      <c r="C6347" s="420" t="s">
        <v>5537</v>
      </c>
      <c r="D6347" s="421" t="s">
        <v>96</v>
      </c>
      <c r="E6347" s="422">
        <v>53.73</v>
      </c>
      <c r="F6347" s="422">
        <v>6.45</v>
      </c>
      <c r="G6347" s="422">
        <v>60.18</v>
      </c>
    </row>
    <row r="6348" spans="1:7" ht="30">
      <c r="A6348" s="536" t="s">
        <v>8333</v>
      </c>
      <c r="B6348" s="419">
        <v>92404</v>
      </c>
      <c r="C6348" s="420" t="s">
        <v>5538</v>
      </c>
      <c r="D6348" s="421" t="s">
        <v>96</v>
      </c>
      <c r="E6348" s="422">
        <v>66.36</v>
      </c>
      <c r="F6348" s="422">
        <v>9.09</v>
      </c>
      <c r="G6348" s="422">
        <v>75.45</v>
      </c>
    </row>
    <row r="6349" spans="1:7" ht="30">
      <c r="A6349" s="536" t="s">
        <v>8333</v>
      </c>
      <c r="B6349" s="419">
        <v>92391</v>
      </c>
      <c r="C6349" s="420" t="s">
        <v>5527</v>
      </c>
      <c r="D6349" s="421" t="s">
        <v>96</v>
      </c>
      <c r="E6349" s="422">
        <v>54.74</v>
      </c>
      <c r="F6349" s="422">
        <v>4.0999999999999996</v>
      </c>
      <c r="G6349" s="422">
        <v>58.84</v>
      </c>
    </row>
    <row r="6350" spans="1:7" ht="30">
      <c r="A6350" s="536" t="s">
        <v>8333</v>
      </c>
      <c r="B6350" s="419">
        <v>92392</v>
      </c>
      <c r="C6350" s="420" t="s">
        <v>5528</v>
      </c>
      <c r="D6350" s="421" t="s">
        <v>96</v>
      </c>
      <c r="E6350" s="422">
        <v>112.46</v>
      </c>
      <c r="F6350" s="422">
        <v>4.62</v>
      </c>
      <c r="G6350" s="422">
        <v>117.08</v>
      </c>
    </row>
    <row r="6351" spans="1:7" ht="30">
      <c r="A6351" s="536" t="s">
        <v>8333</v>
      </c>
      <c r="B6351" s="419">
        <v>104433</v>
      </c>
      <c r="C6351" s="420" t="s">
        <v>5569</v>
      </c>
      <c r="D6351" s="421" t="s">
        <v>96</v>
      </c>
      <c r="E6351" s="422">
        <v>56.42</v>
      </c>
      <c r="F6351" s="422">
        <v>10.41</v>
      </c>
      <c r="G6351" s="422">
        <v>66.83</v>
      </c>
    </row>
    <row r="6352" spans="1:7" ht="30">
      <c r="A6352" s="536" t="s">
        <v>8333</v>
      </c>
      <c r="B6352" s="419">
        <v>93680</v>
      </c>
      <c r="C6352" s="420" t="s">
        <v>5541</v>
      </c>
      <c r="D6352" s="421" t="s">
        <v>96</v>
      </c>
      <c r="E6352" s="422">
        <v>61.570000000000007</v>
      </c>
      <c r="F6352" s="422">
        <v>8.61</v>
      </c>
      <c r="G6352" s="422">
        <v>70.180000000000007</v>
      </c>
    </row>
    <row r="6353" spans="1:7" ht="30">
      <c r="A6353" s="536" t="s">
        <v>8333</v>
      </c>
      <c r="B6353" s="419">
        <v>93681</v>
      </c>
      <c r="C6353" s="420" t="s">
        <v>5542</v>
      </c>
      <c r="D6353" s="421" t="s">
        <v>96</v>
      </c>
      <c r="E6353" s="422">
        <v>72.84</v>
      </c>
      <c r="F6353" s="422">
        <v>11.24</v>
      </c>
      <c r="G6353" s="422">
        <v>84.08</v>
      </c>
    </row>
    <row r="6354" spans="1:7" ht="30">
      <c r="A6354" s="536" t="s">
        <v>8333</v>
      </c>
      <c r="B6354" s="419">
        <v>92397</v>
      </c>
      <c r="C6354" s="420" t="s">
        <v>5533</v>
      </c>
      <c r="D6354" s="421" t="s">
        <v>96</v>
      </c>
      <c r="E6354" s="422">
        <v>54.699999999999996</v>
      </c>
      <c r="F6354" s="422">
        <v>8.6</v>
      </c>
      <c r="G6354" s="422">
        <v>63.3</v>
      </c>
    </row>
    <row r="6355" spans="1:7" ht="30">
      <c r="A6355" s="536" t="s">
        <v>8333</v>
      </c>
      <c r="B6355" s="419">
        <v>92398</v>
      </c>
      <c r="C6355" s="420" t="s">
        <v>5534</v>
      </c>
      <c r="D6355" s="421" t="s">
        <v>96</v>
      </c>
      <c r="E6355" s="422">
        <v>67.349999999999994</v>
      </c>
      <c r="F6355" s="422">
        <v>11.23</v>
      </c>
      <c r="G6355" s="422">
        <v>78.58</v>
      </c>
    </row>
    <row r="6356" spans="1:7" ht="30">
      <c r="A6356" s="536" t="s">
        <v>8333</v>
      </c>
      <c r="B6356" s="419">
        <v>92400</v>
      </c>
      <c r="C6356" s="420" t="s">
        <v>5535</v>
      </c>
      <c r="D6356" s="421" t="s">
        <v>96</v>
      </c>
      <c r="E6356" s="422">
        <v>78.36</v>
      </c>
      <c r="F6356" s="422">
        <v>13.88</v>
      </c>
      <c r="G6356" s="422">
        <v>92.24</v>
      </c>
    </row>
    <row r="6357" spans="1:7" ht="30">
      <c r="A6357" s="536" t="s">
        <v>8333</v>
      </c>
      <c r="B6357" s="419">
        <v>92395</v>
      </c>
      <c r="C6357" s="420" t="s">
        <v>5531</v>
      </c>
      <c r="D6357" s="421" t="s">
        <v>96</v>
      </c>
      <c r="E6357" s="422">
        <v>77.759999999999991</v>
      </c>
      <c r="F6357" s="422">
        <v>9.81</v>
      </c>
      <c r="G6357" s="422">
        <v>87.57</v>
      </c>
    </row>
    <row r="6358" spans="1:7" ht="30">
      <c r="A6358" s="536" t="s">
        <v>8333</v>
      </c>
      <c r="B6358" s="419">
        <v>92393</v>
      </c>
      <c r="C6358" s="420" t="s">
        <v>5529</v>
      </c>
      <c r="D6358" s="421" t="s">
        <v>96</v>
      </c>
      <c r="E6358" s="422">
        <v>53.320000000000007</v>
      </c>
      <c r="F6358" s="422">
        <v>5.27</v>
      </c>
      <c r="G6358" s="422">
        <v>58.59</v>
      </c>
    </row>
    <row r="6359" spans="1:7" ht="30">
      <c r="A6359" s="536" t="s">
        <v>8333</v>
      </c>
      <c r="B6359" s="419">
        <v>92394</v>
      </c>
      <c r="C6359" s="420" t="s">
        <v>5530</v>
      </c>
      <c r="D6359" s="421" t="s">
        <v>96</v>
      </c>
      <c r="E6359" s="422">
        <v>65.539999999999992</v>
      </c>
      <c r="F6359" s="422">
        <v>7.17</v>
      </c>
      <c r="G6359" s="422">
        <v>72.709999999999994</v>
      </c>
    </row>
    <row r="6360" spans="1:7" ht="45">
      <c r="A6360" s="536" t="s">
        <v>8334</v>
      </c>
      <c r="B6360" s="419">
        <v>97115</v>
      </c>
      <c r="C6360" s="420" t="s">
        <v>5553</v>
      </c>
      <c r="D6360" s="421" t="s">
        <v>1068</v>
      </c>
      <c r="E6360" s="422">
        <v>53.070000000000007</v>
      </c>
      <c r="F6360" s="422">
        <v>12.61</v>
      </c>
      <c r="G6360" s="422">
        <v>65.680000000000007</v>
      </c>
    </row>
    <row r="6361" spans="1:7" ht="45">
      <c r="A6361" s="536" t="s">
        <v>8334</v>
      </c>
      <c r="B6361" s="419">
        <v>97113</v>
      </c>
      <c r="C6361" s="420" t="s">
        <v>5551</v>
      </c>
      <c r="D6361" s="421" t="s">
        <v>96</v>
      </c>
      <c r="E6361" s="422">
        <v>2.13</v>
      </c>
      <c r="F6361" s="422">
        <v>0.24</v>
      </c>
      <c r="G6361" s="422">
        <v>2.37</v>
      </c>
    </row>
    <row r="6362" spans="1:7" ht="45">
      <c r="A6362" s="536" t="s">
        <v>8334</v>
      </c>
      <c r="B6362" s="419">
        <v>97120</v>
      </c>
      <c r="C6362" s="420" t="s">
        <v>8335</v>
      </c>
      <c r="D6362" s="421" t="s">
        <v>1068</v>
      </c>
      <c r="E6362" s="422">
        <v>8.32</v>
      </c>
      <c r="F6362" s="422">
        <v>1.49</v>
      </c>
      <c r="G6362" s="422">
        <v>9.81</v>
      </c>
    </row>
    <row r="6363" spans="1:7" ht="45">
      <c r="A6363" s="536" t="s">
        <v>8334</v>
      </c>
      <c r="B6363" s="419">
        <v>97116</v>
      </c>
      <c r="C6363" s="420" t="s">
        <v>8336</v>
      </c>
      <c r="D6363" s="421" t="s">
        <v>1068</v>
      </c>
      <c r="E6363" s="422">
        <v>16.41</v>
      </c>
      <c r="F6363" s="422">
        <v>9.5500000000000007</v>
      </c>
      <c r="G6363" s="422">
        <v>25.96</v>
      </c>
    </row>
    <row r="6364" spans="1:7" ht="45">
      <c r="A6364" s="536" t="s">
        <v>8334</v>
      </c>
      <c r="B6364" s="419">
        <v>97117</v>
      </c>
      <c r="C6364" s="420" t="s">
        <v>8337</v>
      </c>
      <c r="D6364" s="421" t="s">
        <v>1068</v>
      </c>
      <c r="E6364" s="422">
        <v>15.59</v>
      </c>
      <c r="F6364" s="422">
        <v>6.11</v>
      </c>
      <c r="G6364" s="422">
        <v>21.7</v>
      </c>
    </row>
    <row r="6365" spans="1:7" ht="45">
      <c r="A6365" s="536" t="s">
        <v>8334</v>
      </c>
      <c r="B6365" s="419">
        <v>97118</v>
      </c>
      <c r="C6365" s="420" t="s">
        <v>8338</v>
      </c>
      <c r="D6365" s="421" t="s">
        <v>1068</v>
      </c>
      <c r="E6365" s="422">
        <v>13.59</v>
      </c>
      <c r="F6365" s="422">
        <v>3.89</v>
      </c>
      <c r="G6365" s="422">
        <v>17.48</v>
      </c>
    </row>
    <row r="6366" spans="1:7" ht="45">
      <c r="A6366" s="536" t="s">
        <v>8334</v>
      </c>
      <c r="B6366" s="419">
        <v>97119</v>
      </c>
      <c r="C6366" s="420" t="s">
        <v>8339</v>
      </c>
      <c r="D6366" s="421" t="s">
        <v>1068</v>
      </c>
      <c r="E6366" s="422">
        <v>12.879999999999999</v>
      </c>
      <c r="F6366" s="422">
        <v>2.38</v>
      </c>
      <c r="G6366" s="422">
        <v>15.26</v>
      </c>
    </row>
    <row r="6367" spans="1:7" ht="45">
      <c r="A6367" s="536" t="s">
        <v>8334</v>
      </c>
      <c r="B6367" s="419">
        <v>97114</v>
      </c>
      <c r="C6367" s="420" t="s">
        <v>5552</v>
      </c>
      <c r="D6367" s="421" t="s">
        <v>844</v>
      </c>
      <c r="E6367" s="422">
        <v>0.15999999999999998</v>
      </c>
      <c r="F6367" s="422">
        <v>0.34</v>
      </c>
      <c r="G6367" s="422">
        <v>0.5</v>
      </c>
    </row>
    <row r="6368" spans="1:7" ht="45">
      <c r="A6368" s="536" t="s">
        <v>8334</v>
      </c>
      <c r="B6368" s="419">
        <v>97111</v>
      </c>
      <c r="C6368" s="420" t="s">
        <v>5549</v>
      </c>
      <c r="D6368" s="421" t="s">
        <v>96</v>
      </c>
      <c r="E6368" s="422">
        <v>239.85</v>
      </c>
      <c r="F6368" s="422">
        <v>21.22</v>
      </c>
      <c r="G6368" s="422">
        <v>261.07</v>
      </c>
    </row>
    <row r="6369" spans="1:7" ht="45">
      <c r="A6369" s="536" t="s">
        <v>8334</v>
      </c>
      <c r="B6369" s="419">
        <v>97112</v>
      </c>
      <c r="C6369" s="420" t="s">
        <v>5550</v>
      </c>
      <c r="D6369" s="421" t="s">
        <v>96</v>
      </c>
      <c r="E6369" s="422">
        <v>205.96</v>
      </c>
      <c r="F6369" s="422">
        <v>19.79</v>
      </c>
      <c r="G6369" s="422">
        <v>225.75</v>
      </c>
    </row>
    <row r="6370" spans="1:7" ht="45">
      <c r="A6370" s="536" t="s">
        <v>8334</v>
      </c>
      <c r="B6370" s="419">
        <v>103904</v>
      </c>
      <c r="C6370" s="420" t="s">
        <v>5554</v>
      </c>
      <c r="D6370" s="421" t="s">
        <v>96</v>
      </c>
      <c r="E6370" s="422">
        <v>110.31</v>
      </c>
      <c r="F6370" s="422">
        <v>15.97</v>
      </c>
      <c r="G6370" s="422">
        <v>126.28</v>
      </c>
    </row>
    <row r="6371" spans="1:7" ht="45">
      <c r="A6371" s="536" t="s">
        <v>8334</v>
      </c>
      <c r="B6371" s="419">
        <v>103905</v>
      </c>
      <c r="C6371" s="420" t="s">
        <v>5555</v>
      </c>
      <c r="D6371" s="421" t="s">
        <v>96</v>
      </c>
      <c r="E6371" s="422">
        <v>116.68999999999998</v>
      </c>
      <c r="F6371" s="422">
        <v>16.48</v>
      </c>
      <c r="G6371" s="422">
        <v>133.16999999999999</v>
      </c>
    </row>
    <row r="6372" spans="1:7" ht="45">
      <c r="A6372" s="536" t="s">
        <v>8334</v>
      </c>
      <c r="B6372" s="419">
        <v>103907</v>
      </c>
      <c r="C6372" s="420" t="s">
        <v>5557</v>
      </c>
      <c r="D6372" s="421" t="s">
        <v>96</v>
      </c>
      <c r="E6372" s="422">
        <v>123.05999999999999</v>
      </c>
      <c r="F6372" s="422">
        <v>16.920000000000002</v>
      </c>
      <c r="G6372" s="422">
        <v>139.97999999999999</v>
      </c>
    </row>
    <row r="6373" spans="1:7" ht="45">
      <c r="A6373" s="536" t="s">
        <v>8334</v>
      </c>
      <c r="B6373" s="419">
        <v>103911</v>
      </c>
      <c r="C6373" s="420" t="s">
        <v>5560</v>
      </c>
      <c r="D6373" s="421" t="s">
        <v>96</v>
      </c>
      <c r="E6373" s="422">
        <v>183.14</v>
      </c>
      <c r="F6373" s="422">
        <v>20.3</v>
      </c>
      <c r="G6373" s="422">
        <v>203.44</v>
      </c>
    </row>
    <row r="6374" spans="1:7" ht="45">
      <c r="A6374" s="536" t="s">
        <v>8334</v>
      </c>
      <c r="B6374" s="419">
        <v>97104</v>
      </c>
      <c r="C6374" s="420" t="s">
        <v>5543</v>
      </c>
      <c r="D6374" s="421" t="s">
        <v>96</v>
      </c>
      <c r="E6374" s="422">
        <v>113.72</v>
      </c>
      <c r="F6374" s="422">
        <v>15.96</v>
      </c>
      <c r="G6374" s="422">
        <v>129.68</v>
      </c>
    </row>
    <row r="6375" spans="1:7" ht="45">
      <c r="A6375" s="536" t="s">
        <v>8334</v>
      </c>
      <c r="B6375" s="419">
        <v>103906</v>
      </c>
      <c r="C6375" s="420" t="s">
        <v>5556</v>
      </c>
      <c r="D6375" s="421" t="s">
        <v>96</v>
      </c>
      <c r="E6375" s="422">
        <v>143.04</v>
      </c>
      <c r="F6375" s="422">
        <v>21.88</v>
      </c>
      <c r="G6375" s="422">
        <v>164.92</v>
      </c>
    </row>
    <row r="6376" spans="1:7" ht="45">
      <c r="A6376" s="536" t="s">
        <v>8334</v>
      </c>
      <c r="B6376" s="419">
        <v>97105</v>
      </c>
      <c r="C6376" s="420" t="s">
        <v>5544</v>
      </c>
      <c r="D6376" s="421" t="s">
        <v>96</v>
      </c>
      <c r="E6376" s="422">
        <v>129.04</v>
      </c>
      <c r="F6376" s="422">
        <v>17.16</v>
      </c>
      <c r="G6376" s="422">
        <v>146.19999999999999</v>
      </c>
    </row>
    <row r="6377" spans="1:7" ht="45">
      <c r="A6377" s="536" t="s">
        <v>8334</v>
      </c>
      <c r="B6377" s="419">
        <v>97106</v>
      </c>
      <c r="C6377" s="420" t="s">
        <v>5545</v>
      </c>
      <c r="D6377" s="421" t="s">
        <v>96</v>
      </c>
      <c r="E6377" s="422">
        <v>143.55000000000001</v>
      </c>
      <c r="F6377" s="422">
        <v>18.190000000000001</v>
      </c>
      <c r="G6377" s="422">
        <v>161.74</v>
      </c>
    </row>
    <row r="6378" spans="1:7" ht="45">
      <c r="A6378" s="536" t="s">
        <v>8334</v>
      </c>
      <c r="B6378" s="419">
        <v>97107</v>
      </c>
      <c r="C6378" s="420" t="s">
        <v>5546</v>
      </c>
      <c r="D6378" s="421" t="s">
        <v>96</v>
      </c>
      <c r="E6378" s="422">
        <v>164.7</v>
      </c>
      <c r="F6378" s="422">
        <v>19.25</v>
      </c>
      <c r="G6378" s="422">
        <v>183.95</v>
      </c>
    </row>
    <row r="6379" spans="1:7" ht="45">
      <c r="A6379" s="536" t="s">
        <v>8334</v>
      </c>
      <c r="B6379" s="419">
        <v>97108</v>
      </c>
      <c r="C6379" s="420" t="s">
        <v>5547</v>
      </c>
      <c r="D6379" s="421" t="s">
        <v>96</v>
      </c>
      <c r="E6379" s="422">
        <v>188.79999999999998</v>
      </c>
      <c r="F6379" s="422">
        <v>20.3</v>
      </c>
      <c r="G6379" s="422">
        <v>209.1</v>
      </c>
    </row>
    <row r="6380" spans="1:7" ht="45">
      <c r="A6380" s="536" t="s">
        <v>8334</v>
      </c>
      <c r="B6380" s="419">
        <v>97109</v>
      </c>
      <c r="C6380" s="420" t="s">
        <v>5548</v>
      </c>
      <c r="D6380" s="421" t="s">
        <v>96</v>
      </c>
      <c r="E6380" s="422">
        <v>208.76999999999998</v>
      </c>
      <c r="F6380" s="422">
        <v>22.14</v>
      </c>
      <c r="G6380" s="422">
        <v>230.91</v>
      </c>
    </row>
    <row r="6381" spans="1:7" ht="45">
      <c r="A6381" s="536" t="s">
        <v>8334</v>
      </c>
      <c r="B6381" s="419">
        <v>103913</v>
      </c>
      <c r="C6381" s="420" t="s">
        <v>5562</v>
      </c>
      <c r="D6381" s="421" t="s">
        <v>96</v>
      </c>
      <c r="E6381" s="422">
        <v>110.78</v>
      </c>
      <c r="F6381" s="422">
        <v>12.41</v>
      </c>
      <c r="G6381" s="422">
        <v>123.19</v>
      </c>
    </row>
    <row r="6382" spans="1:7" ht="45">
      <c r="A6382" s="536" t="s">
        <v>8334</v>
      </c>
      <c r="B6382" s="419">
        <v>103914</v>
      </c>
      <c r="C6382" s="420" t="s">
        <v>5563</v>
      </c>
      <c r="D6382" s="421" t="s">
        <v>96</v>
      </c>
      <c r="E6382" s="422">
        <v>129.19999999999999</v>
      </c>
      <c r="F6382" s="422">
        <v>13.89</v>
      </c>
      <c r="G6382" s="422">
        <v>143.09</v>
      </c>
    </row>
    <row r="6383" spans="1:7" ht="45">
      <c r="A6383" s="536" t="s">
        <v>8334</v>
      </c>
      <c r="B6383" s="419">
        <v>103915</v>
      </c>
      <c r="C6383" s="420" t="s">
        <v>5564</v>
      </c>
      <c r="D6383" s="421" t="s">
        <v>96</v>
      </c>
      <c r="E6383" s="422">
        <v>141.72</v>
      </c>
      <c r="F6383" s="422">
        <v>14.58</v>
      </c>
      <c r="G6383" s="422">
        <v>156.30000000000001</v>
      </c>
    </row>
    <row r="6384" spans="1:7" ht="45">
      <c r="A6384" s="536" t="s">
        <v>8334</v>
      </c>
      <c r="B6384" s="419">
        <v>103916</v>
      </c>
      <c r="C6384" s="420" t="s">
        <v>5565</v>
      </c>
      <c r="D6384" s="421" t="s">
        <v>96</v>
      </c>
      <c r="E6384" s="422">
        <v>161.97</v>
      </c>
      <c r="F6384" s="422">
        <v>16.25</v>
      </c>
      <c r="G6384" s="422">
        <v>178.22</v>
      </c>
    </row>
    <row r="6385" spans="1:7" ht="45">
      <c r="A6385" s="536" t="s">
        <v>8334</v>
      </c>
      <c r="B6385" s="419">
        <v>103917</v>
      </c>
      <c r="C6385" s="420" t="s">
        <v>5566</v>
      </c>
      <c r="D6385" s="421" t="s">
        <v>96</v>
      </c>
      <c r="E6385" s="422">
        <v>188.11</v>
      </c>
      <c r="F6385" s="422">
        <v>17.47</v>
      </c>
      <c r="G6385" s="422">
        <v>205.58</v>
      </c>
    </row>
    <row r="6386" spans="1:7" ht="45">
      <c r="A6386" s="536" t="s">
        <v>8334</v>
      </c>
      <c r="B6386" s="419">
        <v>103918</v>
      </c>
      <c r="C6386" s="420" t="s">
        <v>5567</v>
      </c>
      <c r="D6386" s="421" t="s">
        <v>96</v>
      </c>
      <c r="E6386" s="422">
        <v>198.63</v>
      </c>
      <c r="F6386" s="422">
        <v>18.3</v>
      </c>
      <c r="G6386" s="422">
        <v>216.93</v>
      </c>
    </row>
    <row r="6387" spans="1:7" ht="45">
      <c r="A6387" s="536" t="s">
        <v>8334</v>
      </c>
      <c r="B6387" s="419">
        <v>103908</v>
      </c>
      <c r="C6387" s="420" t="s">
        <v>5558</v>
      </c>
      <c r="D6387" s="421" t="s">
        <v>96</v>
      </c>
      <c r="E6387" s="422">
        <v>139.02000000000001</v>
      </c>
      <c r="F6387" s="422">
        <v>18.2</v>
      </c>
      <c r="G6387" s="422">
        <v>157.22</v>
      </c>
    </row>
    <row r="6388" spans="1:7" ht="45">
      <c r="A6388" s="536" t="s">
        <v>8334</v>
      </c>
      <c r="B6388" s="419">
        <v>103909</v>
      </c>
      <c r="C6388" s="420" t="s">
        <v>5559</v>
      </c>
      <c r="D6388" s="421" t="s">
        <v>96</v>
      </c>
      <c r="E6388" s="422">
        <v>159.60000000000002</v>
      </c>
      <c r="F6388" s="422">
        <v>19.260000000000002</v>
      </c>
      <c r="G6388" s="422">
        <v>178.86</v>
      </c>
    </row>
    <row r="6389" spans="1:7" ht="45">
      <c r="A6389" s="536" t="s">
        <v>8334</v>
      </c>
      <c r="B6389" s="419">
        <v>103912</v>
      </c>
      <c r="C6389" s="420" t="s">
        <v>5561</v>
      </c>
      <c r="D6389" s="421" t="s">
        <v>96</v>
      </c>
      <c r="E6389" s="422">
        <v>202.56</v>
      </c>
      <c r="F6389" s="422">
        <v>22.13</v>
      </c>
      <c r="G6389" s="422">
        <v>224.69</v>
      </c>
    </row>
    <row r="6390" spans="1:7" ht="30">
      <c r="A6390" s="536" t="s">
        <v>8340</v>
      </c>
      <c r="B6390" s="419">
        <v>101979</v>
      </c>
      <c r="C6390" s="420" t="s">
        <v>2425</v>
      </c>
      <c r="D6390" s="421" t="s">
        <v>844</v>
      </c>
      <c r="E6390" s="422">
        <v>34.869999999999997</v>
      </c>
      <c r="F6390" s="422">
        <v>6.68</v>
      </c>
      <c r="G6390" s="422">
        <v>41.55</v>
      </c>
    </row>
    <row r="6391" spans="1:7" ht="30">
      <c r="A6391" s="536" t="s">
        <v>8340</v>
      </c>
      <c r="B6391" s="419">
        <v>101966</v>
      </c>
      <c r="C6391" s="420" t="s">
        <v>2424</v>
      </c>
      <c r="D6391" s="421" t="s">
        <v>844</v>
      </c>
      <c r="E6391" s="422">
        <v>163.65</v>
      </c>
      <c r="F6391" s="422">
        <v>13.4</v>
      </c>
      <c r="G6391" s="422">
        <v>177.05</v>
      </c>
    </row>
    <row r="6392" spans="1:7" ht="30">
      <c r="A6392" s="536" t="s">
        <v>8340</v>
      </c>
      <c r="B6392" s="419">
        <v>101965</v>
      </c>
      <c r="C6392" s="420" t="s">
        <v>8341</v>
      </c>
      <c r="D6392" s="421" t="s">
        <v>844</v>
      </c>
      <c r="E6392" s="422">
        <v>117.18</v>
      </c>
      <c r="F6392" s="422">
        <v>29.03</v>
      </c>
      <c r="G6392" s="422">
        <v>146.21</v>
      </c>
    </row>
    <row r="6393" spans="1:7" ht="45">
      <c r="A6393" s="536" t="s">
        <v>8342</v>
      </c>
      <c r="B6393" s="419">
        <v>92123</v>
      </c>
      <c r="C6393" s="420" t="s">
        <v>2358</v>
      </c>
      <c r="D6393" s="421" t="s">
        <v>845</v>
      </c>
      <c r="E6393" s="422">
        <v>30.57</v>
      </c>
      <c r="F6393" s="422">
        <v>30.08</v>
      </c>
      <c r="G6393" s="422">
        <v>60.65</v>
      </c>
    </row>
    <row r="6394" spans="1:7" ht="45">
      <c r="A6394" s="536" t="s">
        <v>8342</v>
      </c>
      <c r="B6394" s="419">
        <v>92121</v>
      </c>
      <c r="C6394" s="420" t="s">
        <v>3126</v>
      </c>
      <c r="D6394" s="421" t="s">
        <v>845</v>
      </c>
      <c r="E6394" s="422">
        <v>14.45</v>
      </c>
      <c r="F6394" s="422">
        <v>25.73</v>
      </c>
      <c r="G6394" s="422">
        <v>40.18</v>
      </c>
    </row>
    <row r="6395" spans="1:7" ht="45">
      <c r="A6395" s="536" t="s">
        <v>8342</v>
      </c>
      <c r="B6395" s="419">
        <v>92122</v>
      </c>
      <c r="C6395" s="420" t="s">
        <v>3127</v>
      </c>
      <c r="D6395" s="421" t="s">
        <v>845</v>
      </c>
      <c r="E6395" s="422">
        <v>22.050000000000004</v>
      </c>
      <c r="F6395" s="422">
        <v>46.79</v>
      </c>
      <c r="G6395" s="422">
        <v>68.84</v>
      </c>
    </row>
    <row r="6396" spans="1:7" ht="30">
      <c r="A6396" s="536" t="s">
        <v>8343</v>
      </c>
      <c r="B6396" s="419">
        <v>88412</v>
      </c>
      <c r="C6396" s="420" t="s">
        <v>8344</v>
      </c>
      <c r="D6396" s="421" t="s">
        <v>96</v>
      </c>
      <c r="E6396" s="422">
        <v>2.92</v>
      </c>
      <c r="F6396" s="422">
        <v>0.95</v>
      </c>
      <c r="G6396" s="422">
        <v>3.87</v>
      </c>
    </row>
    <row r="6397" spans="1:7" ht="30">
      <c r="A6397" s="536" t="s">
        <v>8343</v>
      </c>
      <c r="B6397" s="419">
        <v>88411</v>
      </c>
      <c r="C6397" s="420" t="s">
        <v>8345</v>
      </c>
      <c r="D6397" s="421" t="s">
        <v>96</v>
      </c>
      <c r="E6397" s="422">
        <v>3.36</v>
      </c>
      <c r="F6397" s="422">
        <v>1.56</v>
      </c>
      <c r="G6397" s="422">
        <v>4.92</v>
      </c>
    </row>
    <row r="6398" spans="1:7">
      <c r="A6398" s="536" t="s">
        <v>8343</v>
      </c>
      <c r="B6398" s="419">
        <v>88415</v>
      </c>
      <c r="C6398" s="420" t="s">
        <v>8346</v>
      </c>
      <c r="D6398" s="421" t="s">
        <v>96</v>
      </c>
      <c r="E6398" s="422">
        <v>3.3499999999999996</v>
      </c>
      <c r="F6398" s="422">
        <v>1.71</v>
      </c>
      <c r="G6398" s="422">
        <v>5.0599999999999996</v>
      </c>
    </row>
    <row r="6399" spans="1:7" ht="30">
      <c r="A6399" s="536" t="s">
        <v>8343</v>
      </c>
      <c r="B6399" s="419">
        <v>88413</v>
      </c>
      <c r="C6399" s="420" t="s">
        <v>8347</v>
      </c>
      <c r="D6399" s="421" t="s">
        <v>96</v>
      </c>
      <c r="E6399" s="422">
        <v>3.6799999999999997</v>
      </c>
      <c r="F6399" s="422">
        <v>2.75</v>
      </c>
      <c r="G6399" s="422">
        <v>6.43</v>
      </c>
    </row>
    <row r="6400" spans="1:7" ht="30">
      <c r="A6400" s="536" t="s">
        <v>8343</v>
      </c>
      <c r="B6400" s="419">
        <v>88414</v>
      </c>
      <c r="C6400" s="420" t="s">
        <v>8348</v>
      </c>
      <c r="D6400" s="421" t="s">
        <v>96</v>
      </c>
      <c r="E6400" s="422">
        <v>4.42</v>
      </c>
      <c r="F6400" s="422">
        <v>3.18</v>
      </c>
      <c r="G6400" s="422">
        <v>7.6</v>
      </c>
    </row>
    <row r="6401" spans="1:7" ht="30">
      <c r="A6401" s="536" t="s">
        <v>8343</v>
      </c>
      <c r="B6401" s="419">
        <v>96131</v>
      </c>
      <c r="C6401" s="420" t="s">
        <v>8349</v>
      </c>
      <c r="D6401" s="421" t="s">
        <v>96</v>
      </c>
      <c r="E6401" s="422">
        <v>18.580000000000002</v>
      </c>
      <c r="F6401" s="422">
        <v>17.23</v>
      </c>
      <c r="G6401" s="422">
        <v>35.81</v>
      </c>
    </row>
    <row r="6402" spans="1:7" ht="30">
      <c r="A6402" s="536" t="s">
        <v>8343</v>
      </c>
      <c r="B6402" s="419">
        <v>96126</v>
      </c>
      <c r="C6402" s="420" t="s">
        <v>8350</v>
      </c>
      <c r="D6402" s="421" t="s">
        <v>96</v>
      </c>
      <c r="E6402" s="422">
        <v>11.07</v>
      </c>
      <c r="F6402" s="422">
        <v>11.73</v>
      </c>
      <c r="G6402" s="422">
        <v>22.8</v>
      </c>
    </row>
    <row r="6403" spans="1:7" ht="30">
      <c r="A6403" s="536" t="s">
        <v>8343</v>
      </c>
      <c r="B6403" s="419">
        <v>96132</v>
      </c>
      <c r="C6403" s="420" t="s">
        <v>8351</v>
      </c>
      <c r="D6403" s="421" t="s">
        <v>96</v>
      </c>
      <c r="E6403" s="422">
        <v>14.45</v>
      </c>
      <c r="F6403" s="422">
        <v>9.14</v>
      </c>
      <c r="G6403" s="422">
        <v>23.59</v>
      </c>
    </row>
    <row r="6404" spans="1:7" ht="30">
      <c r="A6404" s="536" t="s">
        <v>8343</v>
      </c>
      <c r="B6404" s="419">
        <v>96127</v>
      </c>
      <c r="C6404" s="420" t="s">
        <v>8352</v>
      </c>
      <c r="D6404" s="421" t="s">
        <v>96</v>
      </c>
      <c r="E6404" s="422">
        <v>8.379999999999999</v>
      </c>
      <c r="F6404" s="422">
        <v>6.21</v>
      </c>
      <c r="G6404" s="422">
        <v>14.59</v>
      </c>
    </row>
    <row r="6405" spans="1:7" ht="30">
      <c r="A6405" s="536" t="s">
        <v>8343</v>
      </c>
      <c r="B6405" s="419">
        <v>96135</v>
      </c>
      <c r="C6405" s="420" t="s">
        <v>8353</v>
      </c>
      <c r="D6405" s="421" t="s">
        <v>96</v>
      </c>
      <c r="E6405" s="422">
        <v>19.07</v>
      </c>
      <c r="F6405" s="422">
        <v>19.43</v>
      </c>
      <c r="G6405" s="422">
        <v>38.5</v>
      </c>
    </row>
    <row r="6406" spans="1:7" ht="30">
      <c r="A6406" s="536" t="s">
        <v>8343</v>
      </c>
      <c r="B6406" s="419">
        <v>96130</v>
      </c>
      <c r="C6406" s="420" t="s">
        <v>8354</v>
      </c>
      <c r="D6406" s="421" t="s">
        <v>96</v>
      </c>
      <c r="E6406" s="422">
        <v>11.479999999999999</v>
      </c>
      <c r="F6406" s="422">
        <v>13.22</v>
      </c>
      <c r="G6406" s="422">
        <v>24.7</v>
      </c>
    </row>
    <row r="6407" spans="1:7" ht="30">
      <c r="A6407" s="536" t="s">
        <v>8343</v>
      </c>
      <c r="B6407" s="419">
        <v>96133</v>
      </c>
      <c r="C6407" s="420" t="s">
        <v>8355</v>
      </c>
      <c r="D6407" s="421" t="s">
        <v>96</v>
      </c>
      <c r="E6407" s="422">
        <v>24.43</v>
      </c>
      <c r="F6407" s="422">
        <v>33.4</v>
      </c>
      <c r="G6407" s="422">
        <v>57.83</v>
      </c>
    </row>
    <row r="6408" spans="1:7" ht="30">
      <c r="A6408" s="536" t="s">
        <v>8343</v>
      </c>
      <c r="B6408" s="419">
        <v>96128</v>
      </c>
      <c r="C6408" s="420" t="s">
        <v>8356</v>
      </c>
      <c r="D6408" s="421" t="s">
        <v>96</v>
      </c>
      <c r="E6408" s="422">
        <v>15.179999999999996</v>
      </c>
      <c r="F6408" s="422">
        <v>22.73</v>
      </c>
      <c r="G6408" s="422">
        <v>37.909999999999997</v>
      </c>
    </row>
    <row r="6409" spans="1:7" ht="30">
      <c r="A6409" s="536" t="s">
        <v>8343</v>
      </c>
      <c r="B6409" s="419">
        <v>96134</v>
      </c>
      <c r="C6409" s="420" t="s">
        <v>8357</v>
      </c>
      <c r="D6409" s="421" t="s">
        <v>96</v>
      </c>
      <c r="E6409" s="422">
        <v>29.169999999999995</v>
      </c>
      <c r="F6409" s="422">
        <v>38.9</v>
      </c>
      <c r="G6409" s="422">
        <v>68.069999999999993</v>
      </c>
    </row>
    <row r="6410" spans="1:7" ht="30">
      <c r="A6410" s="536" t="s">
        <v>8343</v>
      </c>
      <c r="B6410" s="419">
        <v>96129</v>
      </c>
      <c r="C6410" s="420" t="s">
        <v>8358</v>
      </c>
      <c r="D6410" s="421" t="s">
        <v>96</v>
      </c>
      <c r="E6410" s="422">
        <v>18.069999999999997</v>
      </c>
      <c r="F6410" s="422">
        <v>26.48</v>
      </c>
      <c r="G6410" s="422">
        <v>44.55</v>
      </c>
    </row>
    <row r="6411" spans="1:7" ht="30">
      <c r="A6411" s="536" t="s">
        <v>8343</v>
      </c>
      <c r="B6411" s="419">
        <v>88432</v>
      </c>
      <c r="C6411" s="420" t="s">
        <v>8359</v>
      </c>
      <c r="D6411" s="421" t="s">
        <v>96</v>
      </c>
      <c r="E6411" s="422">
        <v>20.590000000000003</v>
      </c>
      <c r="F6411" s="422">
        <v>14.72</v>
      </c>
      <c r="G6411" s="422">
        <v>35.31</v>
      </c>
    </row>
    <row r="6412" spans="1:7" ht="45">
      <c r="A6412" s="536" t="s">
        <v>8343</v>
      </c>
      <c r="B6412" s="419">
        <v>88426</v>
      </c>
      <c r="C6412" s="420" t="s">
        <v>8360</v>
      </c>
      <c r="D6412" s="421" t="s">
        <v>96</v>
      </c>
      <c r="E6412" s="422">
        <v>16.18</v>
      </c>
      <c r="F6412" s="422">
        <v>3.97</v>
      </c>
      <c r="G6412" s="422">
        <v>20.149999999999999</v>
      </c>
    </row>
    <row r="6413" spans="1:7" ht="45">
      <c r="A6413" s="536" t="s">
        <v>8343</v>
      </c>
      <c r="B6413" s="419">
        <v>88417</v>
      </c>
      <c r="C6413" s="420" t="s">
        <v>8361</v>
      </c>
      <c r="D6413" s="421" t="s">
        <v>96</v>
      </c>
      <c r="E6413" s="422">
        <v>15.459999999999999</v>
      </c>
      <c r="F6413" s="422">
        <v>2.2200000000000002</v>
      </c>
      <c r="G6413" s="422">
        <v>17.68</v>
      </c>
    </row>
    <row r="6414" spans="1:7" ht="30">
      <c r="A6414" s="536" t="s">
        <v>8343</v>
      </c>
      <c r="B6414" s="419">
        <v>88424</v>
      </c>
      <c r="C6414" s="420" t="s">
        <v>8362</v>
      </c>
      <c r="D6414" s="421" t="s">
        <v>96</v>
      </c>
      <c r="E6414" s="422">
        <v>18.62</v>
      </c>
      <c r="F6414" s="422">
        <v>7.39</v>
      </c>
      <c r="G6414" s="422">
        <v>26.01</v>
      </c>
    </row>
    <row r="6415" spans="1:7" ht="30">
      <c r="A6415" s="536" t="s">
        <v>8343</v>
      </c>
      <c r="B6415" s="419">
        <v>88416</v>
      </c>
      <c r="C6415" s="420" t="s">
        <v>8363</v>
      </c>
      <c r="D6415" s="421" t="s">
        <v>96</v>
      </c>
      <c r="E6415" s="422">
        <v>17.28</v>
      </c>
      <c r="F6415" s="422">
        <v>4.1399999999999997</v>
      </c>
      <c r="G6415" s="422">
        <v>21.42</v>
      </c>
    </row>
    <row r="6416" spans="1:7" ht="30">
      <c r="A6416" s="536" t="s">
        <v>8343</v>
      </c>
      <c r="B6416" s="419">
        <v>88431</v>
      </c>
      <c r="C6416" s="420" t="s">
        <v>8364</v>
      </c>
      <c r="D6416" s="421" t="s">
        <v>96</v>
      </c>
      <c r="E6416" s="422">
        <v>18.479999999999997</v>
      </c>
      <c r="F6416" s="422">
        <v>8.31</v>
      </c>
      <c r="G6416" s="422">
        <v>26.79</v>
      </c>
    </row>
    <row r="6417" spans="1:7" ht="30">
      <c r="A6417" s="536" t="s">
        <v>8343</v>
      </c>
      <c r="B6417" s="419">
        <v>88423</v>
      </c>
      <c r="C6417" s="420" t="s">
        <v>8365</v>
      </c>
      <c r="D6417" s="421" t="s">
        <v>96</v>
      </c>
      <c r="E6417" s="422">
        <v>16.979999999999997</v>
      </c>
      <c r="F6417" s="422">
        <v>4.6500000000000004</v>
      </c>
      <c r="G6417" s="422">
        <v>21.63</v>
      </c>
    </row>
    <row r="6418" spans="1:7" ht="30">
      <c r="A6418" s="536" t="s">
        <v>8343</v>
      </c>
      <c r="B6418" s="419">
        <v>88428</v>
      </c>
      <c r="C6418" s="420" t="s">
        <v>8366</v>
      </c>
      <c r="D6418" s="421" t="s">
        <v>96</v>
      </c>
      <c r="E6418" s="422">
        <v>20.380000000000003</v>
      </c>
      <c r="F6418" s="422">
        <v>14.19</v>
      </c>
      <c r="G6418" s="422">
        <v>34.57</v>
      </c>
    </row>
    <row r="6419" spans="1:7" ht="30">
      <c r="A6419" s="536" t="s">
        <v>8343</v>
      </c>
      <c r="B6419" s="419">
        <v>88420</v>
      </c>
      <c r="C6419" s="420" t="s">
        <v>8367</v>
      </c>
      <c r="D6419" s="421" t="s">
        <v>96</v>
      </c>
      <c r="E6419" s="422">
        <v>17.82</v>
      </c>
      <c r="F6419" s="422">
        <v>7.96</v>
      </c>
      <c r="G6419" s="422">
        <v>25.78</v>
      </c>
    </row>
    <row r="6420" spans="1:7" ht="30">
      <c r="A6420" s="536" t="s">
        <v>8343</v>
      </c>
      <c r="B6420" s="419">
        <v>88429</v>
      </c>
      <c r="C6420" s="420" t="s">
        <v>8368</v>
      </c>
      <c r="D6420" s="421" t="s">
        <v>96</v>
      </c>
      <c r="E6420" s="422">
        <v>24.689999999999998</v>
      </c>
      <c r="F6420" s="422">
        <v>16.5</v>
      </c>
      <c r="G6420" s="422">
        <v>41.19</v>
      </c>
    </row>
    <row r="6421" spans="1:7" ht="30">
      <c r="A6421" s="536" t="s">
        <v>8343</v>
      </c>
      <c r="B6421" s="419">
        <v>88421</v>
      </c>
      <c r="C6421" s="420" t="s">
        <v>8369</v>
      </c>
      <c r="D6421" s="421" t="s">
        <v>96</v>
      </c>
      <c r="E6421" s="422">
        <v>21.700000000000003</v>
      </c>
      <c r="F6421" s="422">
        <v>9.26</v>
      </c>
      <c r="G6421" s="422">
        <v>30.96</v>
      </c>
    </row>
    <row r="6422" spans="1:7" ht="30">
      <c r="A6422" s="536" t="s">
        <v>8343</v>
      </c>
      <c r="B6422" s="419">
        <v>95622</v>
      </c>
      <c r="C6422" s="420" t="s">
        <v>8370</v>
      </c>
      <c r="D6422" s="421" t="s">
        <v>96</v>
      </c>
      <c r="E6422" s="422">
        <v>9.1500000000000021</v>
      </c>
      <c r="F6422" s="422">
        <v>7.79</v>
      </c>
      <c r="G6422" s="422">
        <v>16.940000000000001</v>
      </c>
    </row>
    <row r="6423" spans="1:7" ht="30">
      <c r="A6423" s="536" t="s">
        <v>8343</v>
      </c>
      <c r="B6423" s="419">
        <v>95623</v>
      </c>
      <c r="C6423" s="420" t="s">
        <v>8371</v>
      </c>
      <c r="D6423" s="421" t="s">
        <v>96</v>
      </c>
      <c r="E6423" s="422">
        <v>7.2499999999999991</v>
      </c>
      <c r="F6423" s="422">
        <v>4.12</v>
      </c>
      <c r="G6423" s="422">
        <v>11.37</v>
      </c>
    </row>
    <row r="6424" spans="1:7" ht="30">
      <c r="A6424" s="536" t="s">
        <v>8343</v>
      </c>
      <c r="B6424" s="419">
        <v>95626</v>
      </c>
      <c r="C6424" s="420" t="s">
        <v>8372</v>
      </c>
      <c r="D6424" s="421" t="s">
        <v>96</v>
      </c>
      <c r="E6424" s="422">
        <v>9.3699999999999992</v>
      </c>
      <c r="F6424" s="422">
        <v>8.76</v>
      </c>
      <c r="G6424" s="422">
        <v>18.13</v>
      </c>
    </row>
    <row r="6425" spans="1:7" ht="30">
      <c r="A6425" s="536" t="s">
        <v>8343</v>
      </c>
      <c r="B6425" s="419">
        <v>95624</v>
      </c>
      <c r="C6425" s="420" t="s">
        <v>8373</v>
      </c>
      <c r="D6425" s="421" t="s">
        <v>96</v>
      </c>
      <c r="E6425" s="422">
        <v>11.749999999999998</v>
      </c>
      <c r="F6425" s="422">
        <v>15.08</v>
      </c>
      <c r="G6425" s="422">
        <v>26.83</v>
      </c>
    </row>
    <row r="6426" spans="1:7" ht="30">
      <c r="A6426" s="536" t="s">
        <v>8343</v>
      </c>
      <c r="B6426" s="419">
        <v>95625</v>
      </c>
      <c r="C6426" s="420" t="s">
        <v>8374</v>
      </c>
      <c r="D6426" s="421" t="s">
        <v>96</v>
      </c>
      <c r="E6426" s="422">
        <v>14.080000000000002</v>
      </c>
      <c r="F6426" s="422">
        <v>17.559999999999999</v>
      </c>
      <c r="G6426" s="422">
        <v>31.64</v>
      </c>
    </row>
    <row r="6427" spans="1:7" ht="30">
      <c r="A6427" s="536" t="s">
        <v>8375</v>
      </c>
      <c r="B6427" s="419">
        <v>88497</v>
      </c>
      <c r="C6427" s="420" t="s">
        <v>6605</v>
      </c>
      <c r="D6427" s="421" t="s">
        <v>96</v>
      </c>
      <c r="E6427" s="422">
        <v>11.12</v>
      </c>
      <c r="F6427" s="422">
        <v>12.24</v>
      </c>
      <c r="G6427" s="422">
        <v>23.36</v>
      </c>
    </row>
    <row r="6428" spans="1:7" ht="30">
      <c r="A6428" s="536" t="s">
        <v>8375</v>
      </c>
      <c r="B6428" s="419">
        <v>88495</v>
      </c>
      <c r="C6428" s="420" t="s">
        <v>6603</v>
      </c>
      <c r="D6428" s="421" t="s">
        <v>96</v>
      </c>
      <c r="E6428" s="422">
        <v>6.74</v>
      </c>
      <c r="F6428" s="422">
        <v>8.33</v>
      </c>
      <c r="G6428" s="422">
        <v>15.07</v>
      </c>
    </row>
    <row r="6429" spans="1:7" ht="30">
      <c r="A6429" s="536" t="s">
        <v>8375</v>
      </c>
      <c r="B6429" s="419">
        <v>88496</v>
      </c>
      <c r="C6429" s="420" t="s">
        <v>6604</v>
      </c>
      <c r="D6429" s="421" t="s">
        <v>96</v>
      </c>
      <c r="E6429" s="422">
        <v>16.509999999999998</v>
      </c>
      <c r="F6429" s="422">
        <v>25.17</v>
      </c>
      <c r="G6429" s="422">
        <v>41.68</v>
      </c>
    </row>
    <row r="6430" spans="1:7" ht="30">
      <c r="A6430" s="536" t="s">
        <v>8375</v>
      </c>
      <c r="B6430" s="419">
        <v>88494</v>
      </c>
      <c r="C6430" s="420" t="s">
        <v>6602</v>
      </c>
      <c r="D6430" s="421" t="s">
        <v>96</v>
      </c>
      <c r="E6430" s="422">
        <v>10.41</v>
      </c>
      <c r="F6430" s="422">
        <v>17.14</v>
      </c>
      <c r="G6430" s="422">
        <v>27.55</v>
      </c>
    </row>
    <row r="6431" spans="1:7">
      <c r="A6431" s="536" t="s">
        <v>8375</v>
      </c>
      <c r="B6431" s="419">
        <v>88485</v>
      </c>
      <c r="C6431" s="420" t="s">
        <v>6599</v>
      </c>
      <c r="D6431" s="421" t="s">
        <v>96</v>
      </c>
      <c r="E6431" s="422">
        <v>2.42</v>
      </c>
      <c r="F6431" s="422">
        <v>2.25</v>
      </c>
      <c r="G6431" s="422">
        <v>4.67</v>
      </c>
    </row>
    <row r="6432" spans="1:7">
      <c r="A6432" s="536" t="s">
        <v>8375</v>
      </c>
      <c r="B6432" s="419">
        <v>88484</v>
      </c>
      <c r="C6432" s="420" t="s">
        <v>6598</v>
      </c>
      <c r="D6432" s="421" t="s">
        <v>96</v>
      </c>
      <c r="E6432" s="422">
        <v>2.8</v>
      </c>
      <c r="F6432" s="422">
        <v>3.13</v>
      </c>
      <c r="G6432" s="422">
        <v>5.93</v>
      </c>
    </row>
    <row r="6433" spans="1:7" ht="30">
      <c r="A6433" s="536" t="s">
        <v>8375</v>
      </c>
      <c r="B6433" s="419">
        <v>104641</v>
      </c>
      <c r="C6433" s="420" t="s">
        <v>6610</v>
      </c>
      <c r="D6433" s="421" t="s">
        <v>96</v>
      </c>
      <c r="E6433" s="422">
        <v>5.43</v>
      </c>
      <c r="F6433" s="422">
        <v>5.52</v>
      </c>
      <c r="G6433" s="422">
        <v>10.95</v>
      </c>
    </row>
    <row r="6434" spans="1:7" ht="30">
      <c r="A6434" s="536" t="s">
        <v>8375</v>
      </c>
      <c r="B6434" s="419">
        <v>104639</v>
      </c>
      <c r="C6434" s="420" t="s">
        <v>6608</v>
      </c>
      <c r="D6434" s="421" t="s">
        <v>96</v>
      </c>
      <c r="E6434" s="422">
        <v>6.3299999999999992</v>
      </c>
      <c r="F6434" s="422">
        <v>7.69</v>
      </c>
      <c r="G6434" s="422">
        <v>14.02</v>
      </c>
    </row>
    <row r="6435" spans="1:7" ht="30">
      <c r="A6435" s="536" t="s">
        <v>8375</v>
      </c>
      <c r="B6435" s="419">
        <v>88489</v>
      </c>
      <c r="C6435" s="420" t="s">
        <v>6601</v>
      </c>
      <c r="D6435" s="421" t="s">
        <v>96</v>
      </c>
      <c r="E6435" s="422">
        <v>8.6900000000000013</v>
      </c>
      <c r="F6435" s="422">
        <v>5.53</v>
      </c>
      <c r="G6435" s="422">
        <v>14.22</v>
      </c>
    </row>
    <row r="6436" spans="1:7">
      <c r="A6436" s="536" t="s">
        <v>8375</v>
      </c>
      <c r="B6436" s="419">
        <v>88488</v>
      </c>
      <c r="C6436" s="420" t="s">
        <v>6600</v>
      </c>
      <c r="D6436" s="421" t="s">
        <v>96</v>
      </c>
      <c r="E6436" s="422">
        <v>9.5999999999999979</v>
      </c>
      <c r="F6436" s="422">
        <v>7.69</v>
      </c>
      <c r="G6436" s="422">
        <v>17.29</v>
      </c>
    </row>
    <row r="6437" spans="1:7" ht="30">
      <c r="A6437" s="536" t="s">
        <v>8375</v>
      </c>
      <c r="B6437" s="419">
        <v>104642</v>
      </c>
      <c r="C6437" s="420" t="s">
        <v>6611</v>
      </c>
      <c r="D6437" s="421" t="s">
        <v>96</v>
      </c>
      <c r="E6437" s="422">
        <v>6.63</v>
      </c>
      <c r="F6437" s="422">
        <v>5.53</v>
      </c>
      <c r="G6437" s="422">
        <v>12.16</v>
      </c>
    </row>
    <row r="6438" spans="1:7">
      <c r="A6438" s="536" t="s">
        <v>8375</v>
      </c>
      <c r="B6438" s="419">
        <v>104640</v>
      </c>
      <c r="C6438" s="420" t="s">
        <v>6609</v>
      </c>
      <c r="D6438" s="421" t="s">
        <v>96</v>
      </c>
      <c r="E6438" s="422">
        <v>7.53</v>
      </c>
      <c r="F6438" s="422">
        <v>7.7</v>
      </c>
      <c r="G6438" s="422">
        <v>15.23</v>
      </c>
    </row>
    <row r="6439" spans="1:7">
      <c r="A6439" s="536" t="s">
        <v>8375</v>
      </c>
      <c r="B6439" s="419">
        <v>95305</v>
      </c>
      <c r="C6439" s="420" t="s">
        <v>6606</v>
      </c>
      <c r="D6439" s="421" t="s">
        <v>96</v>
      </c>
      <c r="E6439" s="422">
        <v>9.5399999999999991</v>
      </c>
      <c r="F6439" s="422">
        <v>5.23</v>
      </c>
      <c r="G6439" s="422">
        <v>14.77</v>
      </c>
    </row>
    <row r="6440" spans="1:7">
      <c r="A6440" s="536" t="s">
        <v>8375</v>
      </c>
      <c r="B6440" s="419">
        <v>95306</v>
      </c>
      <c r="C6440" s="420" t="s">
        <v>6607</v>
      </c>
      <c r="D6440" s="421" t="s">
        <v>96</v>
      </c>
      <c r="E6440" s="422">
        <v>10.41</v>
      </c>
      <c r="F6440" s="422">
        <v>7.27</v>
      </c>
      <c r="G6440" s="422">
        <v>17.68</v>
      </c>
    </row>
    <row r="6441" spans="1:7" ht="30">
      <c r="A6441" s="536" t="s">
        <v>8376</v>
      </c>
      <c r="B6441" s="419">
        <v>102201</v>
      </c>
      <c r="C6441" s="420" t="s">
        <v>4201</v>
      </c>
      <c r="D6441" s="421" t="s">
        <v>96</v>
      </c>
      <c r="E6441" s="422">
        <v>12.409999999999998</v>
      </c>
      <c r="F6441" s="422">
        <v>12.4</v>
      </c>
      <c r="G6441" s="422">
        <v>24.81</v>
      </c>
    </row>
    <row r="6442" spans="1:7" ht="30">
      <c r="A6442" s="536" t="s">
        <v>8376</v>
      </c>
      <c r="B6442" s="419">
        <v>102200</v>
      </c>
      <c r="C6442" s="420" t="s">
        <v>2497</v>
      </c>
      <c r="D6442" s="421" t="s">
        <v>96</v>
      </c>
      <c r="E6442" s="422">
        <v>16.579999999999998</v>
      </c>
      <c r="F6442" s="422">
        <v>10.08</v>
      </c>
      <c r="G6442" s="422">
        <v>26.66</v>
      </c>
    </row>
    <row r="6443" spans="1:7" ht="30">
      <c r="A6443" s="536" t="s">
        <v>8376</v>
      </c>
      <c r="B6443" s="419">
        <v>102202</v>
      </c>
      <c r="C6443" s="420" t="s">
        <v>2498</v>
      </c>
      <c r="D6443" s="421" t="s">
        <v>96</v>
      </c>
      <c r="E6443" s="422">
        <v>53.480000000000004</v>
      </c>
      <c r="F6443" s="422">
        <v>10.08</v>
      </c>
      <c r="G6443" s="422">
        <v>63.56</v>
      </c>
    </row>
    <row r="6444" spans="1:7" ht="30">
      <c r="A6444" s="536" t="s">
        <v>8376</v>
      </c>
      <c r="B6444" s="419">
        <v>102193</v>
      </c>
      <c r="C6444" s="420" t="s">
        <v>2495</v>
      </c>
      <c r="D6444" s="421" t="s">
        <v>96</v>
      </c>
      <c r="E6444" s="422">
        <v>1.2</v>
      </c>
      <c r="F6444" s="422">
        <v>1.47</v>
      </c>
      <c r="G6444" s="422">
        <v>2.67</v>
      </c>
    </row>
    <row r="6445" spans="1:7" ht="30">
      <c r="A6445" s="536" t="s">
        <v>8376</v>
      </c>
      <c r="B6445" s="419">
        <v>102194</v>
      </c>
      <c r="C6445" s="420" t="s">
        <v>2496</v>
      </c>
      <c r="D6445" s="421" t="s">
        <v>96</v>
      </c>
      <c r="E6445" s="422">
        <v>3.629999999999999</v>
      </c>
      <c r="F6445" s="422">
        <v>7.15</v>
      </c>
      <c r="G6445" s="422">
        <v>10.78</v>
      </c>
    </row>
    <row r="6446" spans="1:7" ht="30">
      <c r="A6446" s="536" t="s">
        <v>8376</v>
      </c>
      <c r="B6446" s="419">
        <v>102197</v>
      </c>
      <c r="C6446" s="420" t="s">
        <v>2499</v>
      </c>
      <c r="D6446" s="421" t="s">
        <v>96</v>
      </c>
      <c r="E6446" s="422">
        <v>25.709999999999997</v>
      </c>
      <c r="F6446" s="422">
        <v>7.69</v>
      </c>
      <c r="G6446" s="422">
        <v>33.4</v>
      </c>
    </row>
    <row r="6447" spans="1:7" ht="30">
      <c r="A6447" s="536" t="s">
        <v>8376</v>
      </c>
      <c r="B6447" s="419">
        <v>102233</v>
      </c>
      <c r="C6447" s="420" t="s">
        <v>2521</v>
      </c>
      <c r="D6447" s="421" t="s">
        <v>96</v>
      </c>
      <c r="E6447" s="422">
        <v>7.0799999999999992</v>
      </c>
      <c r="F6447" s="422">
        <v>6.2</v>
      </c>
      <c r="G6447" s="422">
        <v>13.28</v>
      </c>
    </row>
    <row r="6448" spans="1:7" ht="30">
      <c r="A6448" s="536" t="s">
        <v>8376</v>
      </c>
      <c r="B6448" s="419">
        <v>102234</v>
      </c>
      <c r="C6448" s="420" t="s">
        <v>2522</v>
      </c>
      <c r="D6448" s="421" t="s">
        <v>96</v>
      </c>
      <c r="E6448" s="422">
        <v>14.15</v>
      </c>
      <c r="F6448" s="422">
        <v>12.42</v>
      </c>
      <c r="G6448" s="422">
        <v>26.57</v>
      </c>
    </row>
    <row r="6449" spans="1:7" ht="30">
      <c r="A6449" s="536" t="s">
        <v>8376</v>
      </c>
      <c r="B6449" s="419">
        <v>102207</v>
      </c>
      <c r="C6449" s="420" t="s">
        <v>2509</v>
      </c>
      <c r="D6449" s="421" t="s">
        <v>96</v>
      </c>
      <c r="E6449" s="422">
        <v>5.1000000000000005</v>
      </c>
      <c r="F6449" s="422">
        <v>5.21</v>
      </c>
      <c r="G6449" s="422">
        <v>10.31</v>
      </c>
    </row>
    <row r="6450" spans="1:7" ht="30">
      <c r="A6450" s="536" t="s">
        <v>8376</v>
      </c>
      <c r="B6450" s="419">
        <v>102217</v>
      </c>
      <c r="C6450" s="420" t="s">
        <v>2510</v>
      </c>
      <c r="D6450" s="421" t="s">
        <v>96</v>
      </c>
      <c r="E6450" s="422">
        <v>10.19</v>
      </c>
      <c r="F6450" s="422">
        <v>10.44</v>
      </c>
      <c r="G6450" s="422">
        <v>20.63</v>
      </c>
    </row>
    <row r="6451" spans="1:7" ht="30">
      <c r="A6451" s="536" t="s">
        <v>8376</v>
      </c>
      <c r="B6451" s="419">
        <v>102227</v>
      </c>
      <c r="C6451" s="420" t="s">
        <v>2511</v>
      </c>
      <c r="D6451" s="421" t="s">
        <v>96</v>
      </c>
      <c r="E6451" s="422">
        <v>15.290000000000001</v>
      </c>
      <c r="F6451" s="422">
        <v>15.65</v>
      </c>
      <c r="G6451" s="422">
        <v>30.94</v>
      </c>
    </row>
    <row r="6452" spans="1:7" ht="30">
      <c r="A6452" s="536" t="s">
        <v>8376</v>
      </c>
      <c r="B6452" s="419">
        <v>102209</v>
      </c>
      <c r="C6452" s="420" t="s">
        <v>2515</v>
      </c>
      <c r="D6452" s="421" t="s">
        <v>96</v>
      </c>
      <c r="E6452" s="422">
        <v>4.95</v>
      </c>
      <c r="F6452" s="422">
        <v>5.22</v>
      </c>
      <c r="G6452" s="422">
        <v>10.17</v>
      </c>
    </row>
    <row r="6453" spans="1:7" ht="30">
      <c r="A6453" s="536" t="s">
        <v>8376</v>
      </c>
      <c r="B6453" s="419">
        <v>102219</v>
      </c>
      <c r="C6453" s="420" t="s">
        <v>2516</v>
      </c>
      <c r="D6453" s="421" t="s">
        <v>96</v>
      </c>
      <c r="E6453" s="422">
        <v>9.92</v>
      </c>
      <c r="F6453" s="422">
        <v>10.44</v>
      </c>
      <c r="G6453" s="422">
        <v>20.36</v>
      </c>
    </row>
    <row r="6454" spans="1:7" ht="30">
      <c r="A6454" s="536" t="s">
        <v>8376</v>
      </c>
      <c r="B6454" s="419">
        <v>102229</v>
      </c>
      <c r="C6454" s="420" t="s">
        <v>2517</v>
      </c>
      <c r="D6454" s="421" t="s">
        <v>96</v>
      </c>
      <c r="E6454" s="422">
        <v>14.879999999999999</v>
      </c>
      <c r="F6454" s="422">
        <v>15.66</v>
      </c>
      <c r="G6454" s="422">
        <v>30.54</v>
      </c>
    </row>
    <row r="6455" spans="1:7" ht="30">
      <c r="A6455" s="536" t="s">
        <v>8376</v>
      </c>
      <c r="B6455" s="419">
        <v>102210</v>
      </c>
      <c r="C6455" s="420" t="s">
        <v>2518</v>
      </c>
      <c r="D6455" s="421" t="s">
        <v>96</v>
      </c>
      <c r="E6455" s="422">
        <v>4.5699999999999994</v>
      </c>
      <c r="F6455" s="422">
        <v>5.22</v>
      </c>
      <c r="G6455" s="422">
        <v>9.7899999999999991</v>
      </c>
    </row>
    <row r="6456" spans="1:7" ht="30">
      <c r="A6456" s="536" t="s">
        <v>8376</v>
      </c>
      <c r="B6456" s="419">
        <v>102220</v>
      </c>
      <c r="C6456" s="420" t="s">
        <v>2519</v>
      </c>
      <c r="D6456" s="421" t="s">
        <v>96</v>
      </c>
      <c r="E6456" s="422">
        <v>9.16</v>
      </c>
      <c r="F6456" s="422">
        <v>10.43</v>
      </c>
      <c r="G6456" s="422">
        <v>19.59</v>
      </c>
    </row>
    <row r="6457" spans="1:7" ht="30">
      <c r="A6457" s="536" t="s">
        <v>8376</v>
      </c>
      <c r="B6457" s="419">
        <v>102230</v>
      </c>
      <c r="C6457" s="420" t="s">
        <v>2520</v>
      </c>
      <c r="D6457" s="421" t="s">
        <v>96</v>
      </c>
      <c r="E6457" s="422">
        <v>13.74</v>
      </c>
      <c r="F6457" s="422">
        <v>15.65</v>
      </c>
      <c r="G6457" s="422">
        <v>29.39</v>
      </c>
    </row>
    <row r="6458" spans="1:7" ht="30">
      <c r="A6458" s="536" t="s">
        <v>8376</v>
      </c>
      <c r="B6458" s="419">
        <v>102208</v>
      </c>
      <c r="C6458" s="420" t="s">
        <v>2512</v>
      </c>
      <c r="D6458" s="421" t="s">
        <v>96</v>
      </c>
      <c r="E6458" s="422">
        <v>4.71</v>
      </c>
      <c r="F6458" s="422">
        <v>5.21</v>
      </c>
      <c r="G6458" s="422">
        <v>9.92</v>
      </c>
    </row>
    <row r="6459" spans="1:7" ht="30">
      <c r="A6459" s="536" t="s">
        <v>8376</v>
      </c>
      <c r="B6459" s="419">
        <v>102218</v>
      </c>
      <c r="C6459" s="420" t="s">
        <v>2513</v>
      </c>
      <c r="D6459" s="421" t="s">
        <v>96</v>
      </c>
      <c r="E6459" s="422">
        <v>9.4200000000000017</v>
      </c>
      <c r="F6459" s="422">
        <v>10.43</v>
      </c>
      <c r="G6459" s="422">
        <v>19.850000000000001</v>
      </c>
    </row>
    <row r="6460" spans="1:7" ht="30">
      <c r="A6460" s="536" t="s">
        <v>8376</v>
      </c>
      <c r="B6460" s="419">
        <v>102228</v>
      </c>
      <c r="C6460" s="420" t="s">
        <v>2514</v>
      </c>
      <c r="D6460" s="421" t="s">
        <v>96</v>
      </c>
      <c r="E6460" s="422">
        <v>14.120000000000001</v>
      </c>
      <c r="F6460" s="422">
        <v>15.66</v>
      </c>
      <c r="G6460" s="422">
        <v>29.78</v>
      </c>
    </row>
    <row r="6461" spans="1:7" ht="30">
      <c r="A6461" s="536" t="s">
        <v>8376</v>
      </c>
      <c r="B6461" s="419">
        <v>102203</v>
      </c>
      <c r="C6461" s="420" t="s">
        <v>2500</v>
      </c>
      <c r="D6461" s="421" t="s">
        <v>96</v>
      </c>
      <c r="E6461" s="422">
        <v>5.88</v>
      </c>
      <c r="F6461" s="422">
        <v>6.47</v>
      </c>
      <c r="G6461" s="422">
        <v>12.35</v>
      </c>
    </row>
    <row r="6462" spans="1:7" ht="30">
      <c r="A6462" s="536" t="s">
        <v>8376</v>
      </c>
      <c r="B6462" s="419">
        <v>102213</v>
      </c>
      <c r="C6462" s="420" t="s">
        <v>2502</v>
      </c>
      <c r="D6462" s="421" t="s">
        <v>96</v>
      </c>
      <c r="E6462" s="422">
        <v>11.760000000000002</v>
      </c>
      <c r="F6462" s="422">
        <v>12.95</v>
      </c>
      <c r="G6462" s="422">
        <v>24.71</v>
      </c>
    </row>
    <row r="6463" spans="1:7" ht="30">
      <c r="A6463" s="536" t="s">
        <v>8376</v>
      </c>
      <c r="B6463" s="419">
        <v>102223</v>
      </c>
      <c r="C6463" s="420" t="s">
        <v>2504</v>
      </c>
      <c r="D6463" s="421" t="s">
        <v>96</v>
      </c>
      <c r="E6463" s="422">
        <v>17.649999999999999</v>
      </c>
      <c r="F6463" s="422">
        <v>19.420000000000002</v>
      </c>
      <c r="G6463" s="422">
        <v>37.07</v>
      </c>
    </row>
    <row r="6464" spans="1:7" ht="30">
      <c r="A6464" s="536" t="s">
        <v>8376</v>
      </c>
      <c r="B6464" s="419">
        <v>102204</v>
      </c>
      <c r="C6464" s="420" t="s">
        <v>2501</v>
      </c>
      <c r="D6464" s="421" t="s">
        <v>96</v>
      </c>
      <c r="E6464" s="422">
        <v>6.1800000000000006</v>
      </c>
      <c r="F6464" s="422">
        <v>6.47</v>
      </c>
      <c r="G6464" s="422">
        <v>12.65</v>
      </c>
    </row>
    <row r="6465" spans="1:7" ht="30">
      <c r="A6465" s="536" t="s">
        <v>8376</v>
      </c>
      <c r="B6465" s="419">
        <v>102214</v>
      </c>
      <c r="C6465" s="420" t="s">
        <v>2503</v>
      </c>
      <c r="D6465" s="421" t="s">
        <v>96</v>
      </c>
      <c r="E6465" s="422">
        <v>12.36</v>
      </c>
      <c r="F6465" s="422">
        <v>12.95</v>
      </c>
      <c r="G6465" s="422">
        <v>25.31</v>
      </c>
    </row>
    <row r="6466" spans="1:7" ht="30">
      <c r="A6466" s="536" t="s">
        <v>8376</v>
      </c>
      <c r="B6466" s="419">
        <v>102224</v>
      </c>
      <c r="C6466" s="420" t="s">
        <v>2505</v>
      </c>
      <c r="D6466" s="421" t="s">
        <v>96</v>
      </c>
      <c r="E6466" s="422">
        <v>18.549999999999997</v>
      </c>
      <c r="F6466" s="422">
        <v>19.420000000000002</v>
      </c>
      <c r="G6466" s="422">
        <v>37.97</v>
      </c>
    </row>
    <row r="6467" spans="1:7" ht="30">
      <c r="A6467" s="536" t="s">
        <v>8376</v>
      </c>
      <c r="B6467" s="419">
        <v>102205</v>
      </c>
      <c r="C6467" s="420" t="s">
        <v>2506</v>
      </c>
      <c r="D6467" s="421" t="s">
        <v>96</v>
      </c>
      <c r="E6467" s="422">
        <v>5.2299999999999995</v>
      </c>
      <c r="F6467" s="422">
        <v>6.47</v>
      </c>
      <c r="G6467" s="422">
        <v>11.7</v>
      </c>
    </row>
    <row r="6468" spans="1:7" ht="30">
      <c r="A6468" s="536" t="s">
        <v>8376</v>
      </c>
      <c r="B6468" s="419">
        <v>102215</v>
      </c>
      <c r="C6468" s="420" t="s">
        <v>2507</v>
      </c>
      <c r="D6468" s="421" t="s">
        <v>96</v>
      </c>
      <c r="E6468" s="422">
        <v>10.46</v>
      </c>
      <c r="F6468" s="422">
        <v>12.95</v>
      </c>
      <c r="G6468" s="422">
        <v>23.41</v>
      </c>
    </row>
    <row r="6469" spans="1:7" ht="30">
      <c r="A6469" s="536" t="s">
        <v>8376</v>
      </c>
      <c r="B6469" s="419">
        <v>102225</v>
      </c>
      <c r="C6469" s="420" t="s">
        <v>2508</v>
      </c>
      <c r="D6469" s="421" t="s">
        <v>96</v>
      </c>
      <c r="E6469" s="422">
        <v>15.699999999999996</v>
      </c>
      <c r="F6469" s="422">
        <v>19.420000000000002</v>
      </c>
      <c r="G6469" s="422">
        <v>35.119999999999997</v>
      </c>
    </row>
    <row r="6470" spans="1:7" ht="45">
      <c r="A6470" s="536" t="s">
        <v>8377</v>
      </c>
      <c r="B6470" s="419">
        <v>100718</v>
      </c>
      <c r="C6470" s="420" t="s">
        <v>2473</v>
      </c>
      <c r="D6470" s="421" t="s">
        <v>844</v>
      </c>
      <c r="E6470" s="422">
        <v>0.61999999999999988</v>
      </c>
      <c r="F6470" s="422">
        <v>1.1200000000000001</v>
      </c>
      <c r="G6470" s="422">
        <v>1.74</v>
      </c>
    </row>
    <row r="6471" spans="1:7" ht="45">
      <c r="A6471" s="536" t="s">
        <v>8377</v>
      </c>
      <c r="B6471" s="419">
        <v>100716</v>
      </c>
      <c r="C6471" s="420" t="s">
        <v>2474</v>
      </c>
      <c r="D6471" s="421" t="s">
        <v>96</v>
      </c>
      <c r="E6471" s="422">
        <v>21.380000000000003</v>
      </c>
      <c r="F6471" s="422">
        <v>3.63</v>
      </c>
      <c r="G6471" s="422">
        <v>25.01</v>
      </c>
    </row>
    <row r="6472" spans="1:7" ht="45">
      <c r="A6472" s="536" t="s">
        <v>8377</v>
      </c>
      <c r="B6472" s="419">
        <v>100717</v>
      </c>
      <c r="C6472" s="420" t="s">
        <v>2475</v>
      </c>
      <c r="D6472" s="421" t="s">
        <v>96</v>
      </c>
      <c r="E6472" s="422">
        <v>4.6500000000000004</v>
      </c>
      <c r="F6472" s="422">
        <v>8.18</v>
      </c>
      <c r="G6472" s="422">
        <v>12.83</v>
      </c>
    </row>
    <row r="6473" spans="1:7" ht="45">
      <c r="A6473" s="536" t="s">
        <v>8377</v>
      </c>
      <c r="B6473" s="419">
        <v>100754</v>
      </c>
      <c r="C6473" s="420" t="s">
        <v>2480</v>
      </c>
      <c r="D6473" s="421" t="s">
        <v>96</v>
      </c>
      <c r="E6473" s="422">
        <v>13.240000000000002</v>
      </c>
      <c r="F6473" s="422">
        <v>24.97</v>
      </c>
      <c r="G6473" s="422">
        <v>38.21</v>
      </c>
    </row>
    <row r="6474" spans="1:7" ht="45">
      <c r="A6474" s="536" t="s">
        <v>8377</v>
      </c>
      <c r="B6474" s="419">
        <v>100736</v>
      </c>
      <c r="C6474" s="420" t="s">
        <v>2479</v>
      </c>
      <c r="D6474" s="421" t="s">
        <v>96</v>
      </c>
      <c r="E6474" s="422">
        <v>6.6300000000000008</v>
      </c>
      <c r="F6474" s="422">
        <v>12.47</v>
      </c>
      <c r="G6474" s="422">
        <v>19.100000000000001</v>
      </c>
    </row>
    <row r="6475" spans="1:7" ht="45">
      <c r="A6475" s="536" t="s">
        <v>8377</v>
      </c>
      <c r="B6475" s="419">
        <v>100753</v>
      </c>
      <c r="C6475" s="420" t="s">
        <v>5589</v>
      </c>
      <c r="D6475" s="421" t="s">
        <v>96</v>
      </c>
      <c r="E6475" s="422">
        <v>11.330000000000002</v>
      </c>
      <c r="F6475" s="422">
        <v>16.649999999999999</v>
      </c>
      <c r="G6475" s="422">
        <v>27.98</v>
      </c>
    </row>
    <row r="6476" spans="1:7" ht="45">
      <c r="A6476" s="536" t="s">
        <v>8377</v>
      </c>
      <c r="B6476" s="419">
        <v>100735</v>
      </c>
      <c r="C6476" s="420" t="s">
        <v>5581</v>
      </c>
      <c r="D6476" s="421" t="s">
        <v>96</v>
      </c>
      <c r="E6476" s="422">
        <v>5.68</v>
      </c>
      <c r="F6476" s="422">
        <v>8.31</v>
      </c>
      <c r="G6476" s="422">
        <v>13.99</v>
      </c>
    </row>
    <row r="6477" spans="1:7" ht="45">
      <c r="A6477" s="536" t="s">
        <v>8377</v>
      </c>
      <c r="B6477" s="419">
        <v>100734</v>
      </c>
      <c r="C6477" s="420" t="s">
        <v>2478</v>
      </c>
      <c r="D6477" s="421" t="s">
        <v>96</v>
      </c>
      <c r="E6477" s="422">
        <v>7.51</v>
      </c>
      <c r="F6477" s="422">
        <v>12.47</v>
      </c>
      <c r="G6477" s="422">
        <v>19.98</v>
      </c>
    </row>
    <row r="6478" spans="1:7" ht="45">
      <c r="A6478" s="536" t="s">
        <v>8377</v>
      </c>
      <c r="B6478" s="419">
        <v>100733</v>
      </c>
      <c r="C6478" s="420" t="s">
        <v>5580</v>
      </c>
      <c r="D6478" s="421" t="s">
        <v>96</v>
      </c>
      <c r="E6478" s="422">
        <v>6.67</v>
      </c>
      <c r="F6478" s="422">
        <v>8.31</v>
      </c>
      <c r="G6478" s="422">
        <v>14.98</v>
      </c>
    </row>
    <row r="6479" spans="1:7" ht="45">
      <c r="A6479" s="536" t="s">
        <v>8377</v>
      </c>
      <c r="B6479" s="419">
        <v>100740</v>
      </c>
      <c r="C6479" s="420" t="s">
        <v>2483</v>
      </c>
      <c r="D6479" s="421" t="s">
        <v>96</v>
      </c>
      <c r="E6479" s="422">
        <v>7.44</v>
      </c>
      <c r="F6479" s="422">
        <v>5.89</v>
      </c>
      <c r="G6479" s="422">
        <v>13.33</v>
      </c>
    </row>
    <row r="6480" spans="1:7" ht="45">
      <c r="A6480" s="536" t="s">
        <v>8377</v>
      </c>
      <c r="B6480" s="419">
        <v>100758</v>
      </c>
      <c r="C6480" s="420" t="s">
        <v>2485</v>
      </c>
      <c r="D6480" s="421" t="s">
        <v>96</v>
      </c>
      <c r="E6480" s="422">
        <v>25.409999999999997</v>
      </c>
      <c r="F6480" s="422">
        <v>37.200000000000003</v>
      </c>
      <c r="G6480" s="422">
        <v>62.61</v>
      </c>
    </row>
    <row r="6481" spans="1:7" ht="45">
      <c r="A6481" s="536" t="s">
        <v>8377</v>
      </c>
      <c r="B6481" s="419">
        <v>100742</v>
      </c>
      <c r="C6481" s="420" t="s">
        <v>2484</v>
      </c>
      <c r="D6481" s="421" t="s">
        <v>96</v>
      </c>
      <c r="E6481" s="422">
        <v>12.7</v>
      </c>
      <c r="F6481" s="422">
        <v>18.59</v>
      </c>
      <c r="G6481" s="422">
        <v>31.29</v>
      </c>
    </row>
    <row r="6482" spans="1:7" ht="45">
      <c r="A6482" s="536" t="s">
        <v>8377</v>
      </c>
      <c r="B6482" s="419">
        <v>100739</v>
      </c>
      <c r="C6482" s="420" t="s">
        <v>5582</v>
      </c>
      <c r="D6482" s="421" t="s">
        <v>96</v>
      </c>
      <c r="E6482" s="422">
        <v>9.36</v>
      </c>
      <c r="F6482" s="422">
        <v>1.74</v>
      </c>
      <c r="G6482" s="422">
        <v>11.1</v>
      </c>
    </row>
    <row r="6483" spans="1:7" ht="45">
      <c r="A6483" s="536" t="s">
        <v>8377</v>
      </c>
      <c r="B6483" s="419">
        <v>100757</v>
      </c>
      <c r="C6483" s="420" t="s">
        <v>5590</v>
      </c>
      <c r="D6483" s="421" t="s">
        <v>96</v>
      </c>
      <c r="E6483" s="422">
        <v>30.1</v>
      </c>
      <c r="F6483" s="422">
        <v>28.89</v>
      </c>
      <c r="G6483" s="422">
        <v>58.99</v>
      </c>
    </row>
    <row r="6484" spans="1:7" ht="45">
      <c r="A6484" s="536" t="s">
        <v>8377</v>
      </c>
      <c r="B6484" s="419">
        <v>100741</v>
      </c>
      <c r="C6484" s="420" t="s">
        <v>5583</v>
      </c>
      <c r="D6484" s="421" t="s">
        <v>96</v>
      </c>
      <c r="E6484" s="422">
        <v>15.04</v>
      </c>
      <c r="F6484" s="422">
        <v>14.45</v>
      </c>
      <c r="G6484" s="422">
        <v>29.49</v>
      </c>
    </row>
    <row r="6485" spans="1:7" ht="45">
      <c r="A6485" s="536" t="s">
        <v>8377</v>
      </c>
      <c r="B6485" s="419">
        <v>100744</v>
      </c>
      <c r="C6485" s="420" t="s">
        <v>2486</v>
      </c>
      <c r="D6485" s="421" t="s">
        <v>96</v>
      </c>
      <c r="E6485" s="422">
        <v>7.29</v>
      </c>
      <c r="F6485" s="422">
        <v>5.88</v>
      </c>
      <c r="G6485" s="422">
        <v>13.17</v>
      </c>
    </row>
    <row r="6486" spans="1:7" ht="45">
      <c r="A6486" s="536" t="s">
        <v>8377</v>
      </c>
      <c r="B6486" s="419">
        <v>100760</v>
      </c>
      <c r="C6486" s="420" t="s">
        <v>2488</v>
      </c>
      <c r="D6486" s="421" t="s">
        <v>96</v>
      </c>
      <c r="E6486" s="422">
        <v>25.08</v>
      </c>
      <c r="F6486" s="422">
        <v>37.21</v>
      </c>
      <c r="G6486" s="422">
        <v>62.29</v>
      </c>
    </row>
    <row r="6487" spans="1:7" ht="45">
      <c r="A6487" s="536" t="s">
        <v>8377</v>
      </c>
      <c r="B6487" s="419">
        <v>100746</v>
      </c>
      <c r="C6487" s="420" t="s">
        <v>2487</v>
      </c>
      <c r="D6487" s="421" t="s">
        <v>96</v>
      </c>
      <c r="E6487" s="422">
        <v>12.529999999999998</v>
      </c>
      <c r="F6487" s="422">
        <v>18.600000000000001</v>
      </c>
      <c r="G6487" s="422">
        <v>31.13</v>
      </c>
    </row>
    <row r="6488" spans="1:7" ht="45">
      <c r="A6488" s="536" t="s">
        <v>8377</v>
      </c>
      <c r="B6488" s="419">
        <v>100743</v>
      </c>
      <c r="C6488" s="420" t="s">
        <v>5584</v>
      </c>
      <c r="D6488" s="421" t="s">
        <v>96</v>
      </c>
      <c r="E6488" s="422">
        <v>9.129999999999999</v>
      </c>
      <c r="F6488" s="422">
        <v>1.73</v>
      </c>
      <c r="G6488" s="422">
        <v>10.86</v>
      </c>
    </row>
    <row r="6489" spans="1:7" ht="45">
      <c r="A6489" s="536" t="s">
        <v>8377</v>
      </c>
      <c r="B6489" s="419">
        <v>100745</v>
      </c>
      <c r="C6489" s="420" t="s">
        <v>5585</v>
      </c>
      <c r="D6489" s="421" t="s">
        <v>96</v>
      </c>
      <c r="E6489" s="422">
        <v>14.79</v>
      </c>
      <c r="F6489" s="422">
        <v>14.45</v>
      </c>
      <c r="G6489" s="422">
        <v>29.24</v>
      </c>
    </row>
    <row r="6490" spans="1:7" ht="45">
      <c r="A6490" s="536" t="s">
        <v>8377</v>
      </c>
      <c r="B6490" s="419">
        <v>100759</v>
      </c>
      <c r="C6490" s="420" t="s">
        <v>5591</v>
      </c>
      <c r="D6490" s="421" t="s">
        <v>96</v>
      </c>
      <c r="E6490" s="422">
        <v>29.58</v>
      </c>
      <c r="F6490" s="422">
        <v>28.9</v>
      </c>
      <c r="G6490" s="422">
        <v>58.48</v>
      </c>
    </row>
    <row r="6491" spans="1:7" ht="45">
      <c r="A6491" s="536" t="s">
        <v>8377</v>
      </c>
      <c r="B6491" s="419">
        <v>100748</v>
      </c>
      <c r="C6491" s="420" t="s">
        <v>2489</v>
      </c>
      <c r="D6491" s="421" t="s">
        <v>96</v>
      </c>
      <c r="E6491" s="422">
        <v>7.3500000000000005</v>
      </c>
      <c r="F6491" s="422">
        <v>5.89</v>
      </c>
      <c r="G6491" s="422">
        <v>13.24</v>
      </c>
    </row>
    <row r="6492" spans="1:7" ht="45">
      <c r="A6492" s="536" t="s">
        <v>8377</v>
      </c>
      <c r="B6492" s="419">
        <v>100762</v>
      </c>
      <c r="C6492" s="420" t="s">
        <v>2491</v>
      </c>
      <c r="D6492" s="421" t="s">
        <v>96</v>
      </c>
      <c r="E6492" s="422">
        <v>25.22</v>
      </c>
      <c r="F6492" s="422">
        <v>37.200000000000003</v>
      </c>
      <c r="G6492" s="422">
        <v>62.42</v>
      </c>
    </row>
    <row r="6493" spans="1:7" ht="45">
      <c r="A6493" s="536" t="s">
        <v>8377</v>
      </c>
      <c r="B6493" s="419">
        <v>100750</v>
      </c>
      <c r="C6493" s="420" t="s">
        <v>2490</v>
      </c>
      <c r="D6493" s="421" t="s">
        <v>96</v>
      </c>
      <c r="E6493" s="422">
        <v>12.599999999999998</v>
      </c>
      <c r="F6493" s="422">
        <v>18.600000000000001</v>
      </c>
      <c r="G6493" s="422">
        <v>31.2</v>
      </c>
    </row>
    <row r="6494" spans="1:7" ht="45">
      <c r="A6494" s="536" t="s">
        <v>8377</v>
      </c>
      <c r="B6494" s="419">
        <v>100747</v>
      </c>
      <c r="C6494" s="420" t="s">
        <v>5586</v>
      </c>
      <c r="D6494" s="421" t="s">
        <v>96</v>
      </c>
      <c r="E6494" s="422">
        <v>9.2200000000000006</v>
      </c>
      <c r="F6494" s="422">
        <v>1.74</v>
      </c>
      <c r="G6494" s="422">
        <v>10.96</v>
      </c>
    </row>
    <row r="6495" spans="1:7" ht="45">
      <c r="A6495" s="536" t="s">
        <v>8377</v>
      </c>
      <c r="B6495" s="419">
        <v>100761</v>
      </c>
      <c r="C6495" s="420" t="s">
        <v>5592</v>
      </c>
      <c r="D6495" s="421" t="s">
        <v>96</v>
      </c>
      <c r="E6495" s="422">
        <v>29.799999999999997</v>
      </c>
      <c r="F6495" s="422">
        <v>28.89</v>
      </c>
      <c r="G6495" s="422">
        <v>58.69</v>
      </c>
    </row>
    <row r="6496" spans="1:7" ht="45">
      <c r="A6496" s="536" t="s">
        <v>8377</v>
      </c>
      <c r="B6496" s="419">
        <v>100749</v>
      </c>
      <c r="C6496" s="420" t="s">
        <v>5587</v>
      </c>
      <c r="D6496" s="421" t="s">
        <v>96</v>
      </c>
      <c r="E6496" s="422">
        <v>14.9</v>
      </c>
      <c r="F6496" s="422">
        <v>14.44</v>
      </c>
      <c r="G6496" s="422">
        <v>29.34</v>
      </c>
    </row>
    <row r="6497" spans="1:7" ht="45">
      <c r="A6497" s="536" t="s">
        <v>8377</v>
      </c>
      <c r="B6497" s="419">
        <v>100720</v>
      </c>
      <c r="C6497" s="420" t="s">
        <v>2476</v>
      </c>
      <c r="D6497" s="421" t="s">
        <v>96</v>
      </c>
      <c r="E6497" s="422">
        <v>6.89</v>
      </c>
      <c r="F6497" s="422">
        <v>5.88</v>
      </c>
      <c r="G6497" s="422">
        <v>12.77</v>
      </c>
    </row>
    <row r="6498" spans="1:7" ht="45">
      <c r="A6498" s="536" t="s">
        <v>8377</v>
      </c>
      <c r="B6498" s="419">
        <v>100722</v>
      </c>
      <c r="C6498" s="420" t="s">
        <v>2477</v>
      </c>
      <c r="D6498" s="421" t="s">
        <v>96</v>
      </c>
      <c r="E6498" s="422">
        <v>12.169999999999998</v>
      </c>
      <c r="F6498" s="422">
        <v>18.600000000000001</v>
      </c>
      <c r="G6498" s="422">
        <v>30.77</v>
      </c>
    </row>
    <row r="6499" spans="1:7" ht="45">
      <c r="A6499" s="536" t="s">
        <v>8377</v>
      </c>
      <c r="B6499" s="419">
        <v>100719</v>
      </c>
      <c r="C6499" s="420" t="s">
        <v>5574</v>
      </c>
      <c r="D6499" s="421" t="s">
        <v>96</v>
      </c>
      <c r="E6499" s="422">
        <v>9.5299999999999994</v>
      </c>
      <c r="F6499" s="422">
        <v>1.73</v>
      </c>
      <c r="G6499" s="422">
        <v>11.26</v>
      </c>
    </row>
    <row r="6500" spans="1:7" ht="45">
      <c r="A6500" s="536" t="s">
        <v>8377</v>
      </c>
      <c r="B6500" s="419">
        <v>100721</v>
      </c>
      <c r="C6500" s="420" t="s">
        <v>5575</v>
      </c>
      <c r="D6500" s="421" t="s">
        <v>96</v>
      </c>
      <c r="E6500" s="422">
        <v>15.42</v>
      </c>
      <c r="F6500" s="422">
        <v>14.44</v>
      </c>
      <c r="G6500" s="422">
        <v>29.86</v>
      </c>
    </row>
    <row r="6501" spans="1:7" ht="45">
      <c r="A6501" s="536" t="s">
        <v>8377</v>
      </c>
      <c r="B6501" s="419">
        <v>100724</v>
      </c>
      <c r="C6501" s="420" t="s">
        <v>2481</v>
      </c>
      <c r="D6501" s="421" t="s">
        <v>96</v>
      </c>
      <c r="E6501" s="422">
        <v>10.050000000000001</v>
      </c>
      <c r="F6501" s="422">
        <v>5.88</v>
      </c>
      <c r="G6501" s="422">
        <v>15.93</v>
      </c>
    </row>
    <row r="6502" spans="1:7" ht="45">
      <c r="A6502" s="536" t="s">
        <v>8377</v>
      </c>
      <c r="B6502" s="419">
        <v>100726</v>
      </c>
      <c r="C6502" s="420" t="s">
        <v>2482</v>
      </c>
      <c r="D6502" s="421" t="s">
        <v>96</v>
      </c>
      <c r="E6502" s="422">
        <v>15.219999999999999</v>
      </c>
      <c r="F6502" s="422">
        <v>18.600000000000001</v>
      </c>
      <c r="G6502" s="422">
        <v>33.82</v>
      </c>
    </row>
    <row r="6503" spans="1:7" ht="45">
      <c r="A6503" s="536" t="s">
        <v>8377</v>
      </c>
      <c r="B6503" s="419">
        <v>100723</v>
      </c>
      <c r="C6503" s="420" t="s">
        <v>5576</v>
      </c>
      <c r="D6503" s="421" t="s">
        <v>96</v>
      </c>
      <c r="E6503" s="422">
        <v>10.309999999999999</v>
      </c>
      <c r="F6503" s="422">
        <v>1.73</v>
      </c>
      <c r="G6503" s="422">
        <v>12.04</v>
      </c>
    </row>
    <row r="6504" spans="1:7" ht="45">
      <c r="A6504" s="536" t="s">
        <v>8377</v>
      </c>
      <c r="B6504" s="419">
        <v>100725</v>
      </c>
      <c r="C6504" s="420" t="s">
        <v>5577</v>
      </c>
      <c r="D6504" s="421" t="s">
        <v>96</v>
      </c>
      <c r="E6504" s="422">
        <v>15.67</v>
      </c>
      <c r="F6504" s="422">
        <v>14.44</v>
      </c>
      <c r="G6504" s="422">
        <v>30.11</v>
      </c>
    </row>
    <row r="6505" spans="1:7" ht="45">
      <c r="A6505" s="536" t="s">
        <v>8377</v>
      </c>
      <c r="B6505" s="419">
        <v>100752</v>
      </c>
      <c r="C6505" s="420" t="s">
        <v>2494</v>
      </c>
      <c r="D6505" s="421" t="s">
        <v>96</v>
      </c>
      <c r="E6505" s="422">
        <v>38.69</v>
      </c>
      <c r="F6505" s="422">
        <v>11.78</v>
      </c>
      <c r="G6505" s="422">
        <v>50.47</v>
      </c>
    </row>
    <row r="6506" spans="1:7" ht="45">
      <c r="A6506" s="536" t="s">
        <v>8377</v>
      </c>
      <c r="B6506" s="419">
        <v>100730</v>
      </c>
      <c r="C6506" s="420" t="s">
        <v>2493</v>
      </c>
      <c r="D6506" s="421" t="s">
        <v>96</v>
      </c>
      <c r="E6506" s="422">
        <v>19.34</v>
      </c>
      <c r="F6506" s="422">
        <v>5.89</v>
      </c>
      <c r="G6506" s="422">
        <v>25.23</v>
      </c>
    </row>
    <row r="6507" spans="1:7" ht="45">
      <c r="A6507" s="536" t="s">
        <v>8377</v>
      </c>
      <c r="B6507" s="419">
        <v>100751</v>
      </c>
      <c r="C6507" s="420" t="s">
        <v>5588</v>
      </c>
      <c r="D6507" s="421" t="s">
        <v>96</v>
      </c>
      <c r="E6507" s="422">
        <v>37.18</v>
      </c>
      <c r="F6507" s="422">
        <v>3.47</v>
      </c>
      <c r="G6507" s="422">
        <v>40.65</v>
      </c>
    </row>
    <row r="6508" spans="1:7" ht="45">
      <c r="A6508" s="536" t="s">
        <v>8377</v>
      </c>
      <c r="B6508" s="419">
        <v>100729</v>
      </c>
      <c r="C6508" s="420" t="s">
        <v>5579</v>
      </c>
      <c r="D6508" s="421" t="s">
        <v>96</v>
      </c>
      <c r="E6508" s="422">
        <v>18.59</v>
      </c>
      <c r="F6508" s="422">
        <v>1.73</v>
      </c>
      <c r="G6508" s="422">
        <v>20.32</v>
      </c>
    </row>
    <row r="6509" spans="1:7" ht="45">
      <c r="A6509" s="536" t="s">
        <v>8377</v>
      </c>
      <c r="B6509" s="419">
        <v>100728</v>
      </c>
      <c r="C6509" s="420" t="s">
        <v>2492</v>
      </c>
      <c r="D6509" s="421" t="s">
        <v>96</v>
      </c>
      <c r="E6509" s="422">
        <v>19.760000000000002</v>
      </c>
      <c r="F6509" s="422">
        <v>5.88</v>
      </c>
      <c r="G6509" s="422">
        <v>25.64</v>
      </c>
    </row>
    <row r="6510" spans="1:7" ht="45">
      <c r="A6510" s="536" t="s">
        <v>8377</v>
      </c>
      <c r="B6510" s="419">
        <v>100727</v>
      </c>
      <c r="C6510" s="420" t="s">
        <v>5578</v>
      </c>
      <c r="D6510" s="421" t="s">
        <v>96</v>
      </c>
      <c r="E6510" s="422">
        <v>24.99</v>
      </c>
      <c r="F6510" s="422">
        <v>1.73</v>
      </c>
      <c r="G6510" s="422">
        <v>26.72</v>
      </c>
    </row>
    <row r="6511" spans="1:7" ht="75">
      <c r="A6511" s="536" t="s">
        <v>8378</v>
      </c>
      <c r="B6511" s="419">
        <v>102499</v>
      </c>
      <c r="C6511" s="420" t="s">
        <v>4210</v>
      </c>
      <c r="D6511" s="421" t="s">
        <v>96</v>
      </c>
      <c r="E6511" s="422">
        <v>2.2599999999999998</v>
      </c>
      <c r="F6511" s="422">
        <v>1.36</v>
      </c>
      <c r="G6511" s="422">
        <v>3.62</v>
      </c>
    </row>
    <row r="6512" spans="1:7" ht="75">
      <c r="A6512" s="536" t="s">
        <v>8378</v>
      </c>
      <c r="B6512" s="419">
        <v>102505</v>
      </c>
      <c r="C6512" s="420" t="s">
        <v>4214</v>
      </c>
      <c r="D6512" s="421" t="s">
        <v>844</v>
      </c>
      <c r="E6512" s="422">
        <v>4.67</v>
      </c>
      <c r="F6512" s="422">
        <v>8.51</v>
      </c>
      <c r="G6512" s="422">
        <v>13.18</v>
      </c>
    </row>
    <row r="6513" spans="1:7" ht="75">
      <c r="A6513" s="536" t="s">
        <v>8378</v>
      </c>
      <c r="B6513" s="419">
        <v>102504</v>
      </c>
      <c r="C6513" s="420" t="s">
        <v>4213</v>
      </c>
      <c r="D6513" s="421" t="s">
        <v>844</v>
      </c>
      <c r="E6513" s="422">
        <v>4.2799999999999994</v>
      </c>
      <c r="F6513" s="422">
        <v>8.51</v>
      </c>
      <c r="G6513" s="422">
        <v>12.79</v>
      </c>
    </row>
    <row r="6514" spans="1:7" ht="75">
      <c r="A6514" s="536" t="s">
        <v>8378</v>
      </c>
      <c r="B6514" s="419">
        <v>102506</v>
      </c>
      <c r="C6514" s="420" t="s">
        <v>4215</v>
      </c>
      <c r="D6514" s="421" t="s">
        <v>844</v>
      </c>
      <c r="E6514" s="422">
        <v>5.25</v>
      </c>
      <c r="F6514" s="422">
        <v>8.51</v>
      </c>
      <c r="G6514" s="422">
        <v>13.76</v>
      </c>
    </row>
    <row r="6515" spans="1:7" ht="75">
      <c r="A6515" s="536" t="s">
        <v>8378</v>
      </c>
      <c r="B6515" s="419">
        <v>102500</v>
      </c>
      <c r="C6515" s="420" t="s">
        <v>4211</v>
      </c>
      <c r="D6515" s="421" t="s">
        <v>844</v>
      </c>
      <c r="E6515" s="422">
        <v>2.3599999999999994</v>
      </c>
      <c r="F6515" s="422">
        <v>2.95</v>
      </c>
      <c r="G6515" s="422">
        <v>5.31</v>
      </c>
    </row>
    <row r="6516" spans="1:7" ht="75">
      <c r="A6516" s="536" t="s">
        <v>8378</v>
      </c>
      <c r="B6516" s="419">
        <v>102507</v>
      </c>
      <c r="C6516" s="420" t="s">
        <v>4216</v>
      </c>
      <c r="D6516" s="421" t="s">
        <v>844</v>
      </c>
      <c r="E6516" s="422">
        <v>4.29</v>
      </c>
      <c r="F6516" s="422">
        <v>2.95</v>
      </c>
      <c r="G6516" s="422">
        <v>7.24</v>
      </c>
    </row>
    <row r="6517" spans="1:7" ht="75">
      <c r="A6517" s="536" t="s">
        <v>8378</v>
      </c>
      <c r="B6517" s="419">
        <v>102512</v>
      </c>
      <c r="C6517" s="420" t="s">
        <v>4219</v>
      </c>
      <c r="D6517" s="421" t="s">
        <v>844</v>
      </c>
      <c r="E6517" s="422">
        <v>4.6500000000000004</v>
      </c>
      <c r="F6517" s="422">
        <v>2.0699999999999998</v>
      </c>
      <c r="G6517" s="422">
        <v>6.72</v>
      </c>
    </row>
    <row r="6518" spans="1:7" ht="75">
      <c r="A6518" s="536" t="s">
        <v>8378</v>
      </c>
      <c r="B6518" s="419">
        <v>102501</v>
      </c>
      <c r="C6518" s="420" t="s">
        <v>4212</v>
      </c>
      <c r="D6518" s="421" t="s">
        <v>96</v>
      </c>
      <c r="E6518" s="422">
        <v>14.52</v>
      </c>
      <c r="F6518" s="422">
        <v>15.36</v>
      </c>
      <c r="G6518" s="422">
        <v>29.88</v>
      </c>
    </row>
    <row r="6519" spans="1:7" ht="75">
      <c r="A6519" s="536" t="s">
        <v>8378</v>
      </c>
      <c r="B6519" s="419">
        <v>102508</v>
      </c>
      <c r="C6519" s="420" t="s">
        <v>4217</v>
      </c>
      <c r="D6519" s="421" t="s">
        <v>96</v>
      </c>
      <c r="E6519" s="422">
        <v>34.26</v>
      </c>
      <c r="F6519" s="422">
        <v>15.36</v>
      </c>
      <c r="G6519" s="422">
        <v>49.62</v>
      </c>
    </row>
    <row r="6520" spans="1:7" ht="75">
      <c r="A6520" s="536" t="s">
        <v>8378</v>
      </c>
      <c r="B6520" s="419">
        <v>102509</v>
      </c>
      <c r="C6520" s="420" t="s">
        <v>4218</v>
      </c>
      <c r="D6520" s="421" t="s">
        <v>96</v>
      </c>
      <c r="E6520" s="422">
        <v>21.93</v>
      </c>
      <c r="F6520" s="422">
        <v>12.92</v>
      </c>
      <c r="G6520" s="422">
        <v>34.85</v>
      </c>
    </row>
    <row r="6521" spans="1:7" ht="75">
      <c r="A6521" s="536" t="s">
        <v>8378</v>
      </c>
      <c r="B6521" s="419">
        <v>102498</v>
      </c>
      <c r="C6521" s="420" t="s">
        <v>4209</v>
      </c>
      <c r="D6521" s="421" t="s">
        <v>844</v>
      </c>
      <c r="E6521" s="422">
        <v>0.69999999999999973</v>
      </c>
      <c r="F6521" s="422">
        <v>1.31</v>
      </c>
      <c r="G6521" s="422">
        <v>2.0099999999999998</v>
      </c>
    </row>
    <row r="6522" spans="1:7" ht="75">
      <c r="A6522" s="536" t="s">
        <v>8378</v>
      </c>
      <c r="B6522" s="419">
        <v>102491</v>
      </c>
      <c r="C6522" s="420" t="s">
        <v>4204</v>
      </c>
      <c r="D6522" s="421" t="s">
        <v>96</v>
      </c>
      <c r="E6522" s="422">
        <v>13.61</v>
      </c>
      <c r="F6522" s="422">
        <v>9.77</v>
      </c>
      <c r="G6522" s="422">
        <v>23.38</v>
      </c>
    </row>
    <row r="6523" spans="1:7" ht="75">
      <c r="A6523" s="536" t="s">
        <v>8378</v>
      </c>
      <c r="B6523" s="419">
        <v>102492</v>
      </c>
      <c r="C6523" s="420" t="s">
        <v>4205</v>
      </c>
      <c r="D6523" s="421" t="s">
        <v>96</v>
      </c>
      <c r="E6523" s="422">
        <v>16.950000000000003</v>
      </c>
      <c r="F6523" s="422">
        <v>12.97</v>
      </c>
      <c r="G6523" s="422">
        <v>29.92</v>
      </c>
    </row>
    <row r="6524" spans="1:7" ht="75">
      <c r="A6524" s="536" t="s">
        <v>8378</v>
      </c>
      <c r="B6524" s="419">
        <v>102494</v>
      </c>
      <c r="C6524" s="420" t="s">
        <v>4206</v>
      </c>
      <c r="D6524" s="421" t="s">
        <v>96</v>
      </c>
      <c r="E6524" s="422">
        <v>55.410000000000011</v>
      </c>
      <c r="F6524" s="422">
        <v>9.77</v>
      </c>
      <c r="G6524" s="422">
        <v>65.180000000000007</v>
      </c>
    </row>
    <row r="6525" spans="1:7" ht="75">
      <c r="A6525" s="536" t="s">
        <v>8378</v>
      </c>
      <c r="B6525" s="419">
        <v>102496</v>
      </c>
      <c r="C6525" s="420" t="s">
        <v>4207</v>
      </c>
      <c r="D6525" s="421" t="s">
        <v>844</v>
      </c>
      <c r="E6525" s="422">
        <v>10.039999999999999</v>
      </c>
      <c r="F6525" s="422">
        <v>4.6100000000000003</v>
      </c>
      <c r="G6525" s="422">
        <v>14.65</v>
      </c>
    </row>
    <row r="6526" spans="1:7" ht="75">
      <c r="A6526" s="536" t="s">
        <v>8378</v>
      </c>
      <c r="B6526" s="419">
        <v>102497</v>
      </c>
      <c r="C6526" s="420" t="s">
        <v>4208</v>
      </c>
      <c r="D6526" s="421" t="s">
        <v>844</v>
      </c>
      <c r="E6526" s="422">
        <v>2.86</v>
      </c>
      <c r="F6526" s="422">
        <v>3.06</v>
      </c>
      <c r="G6526" s="422">
        <v>5.92</v>
      </c>
    </row>
    <row r="6527" spans="1:7" ht="75">
      <c r="A6527" s="536" t="s">
        <v>8378</v>
      </c>
      <c r="B6527" s="419">
        <v>102520</v>
      </c>
      <c r="C6527" s="420" t="s">
        <v>4221</v>
      </c>
      <c r="D6527" s="421" t="s">
        <v>96</v>
      </c>
      <c r="E6527" s="422">
        <v>40.69</v>
      </c>
      <c r="F6527" s="422">
        <v>61.33</v>
      </c>
      <c r="G6527" s="422">
        <v>102.02</v>
      </c>
    </row>
    <row r="6528" spans="1:7" ht="75">
      <c r="A6528" s="536" t="s">
        <v>8378</v>
      </c>
      <c r="B6528" s="419">
        <v>102513</v>
      </c>
      <c r="C6528" s="420" t="s">
        <v>4220</v>
      </c>
      <c r="D6528" s="421" t="s">
        <v>96</v>
      </c>
      <c r="E6528" s="422">
        <v>24.190000000000005</v>
      </c>
      <c r="F6528" s="422">
        <v>34.15</v>
      </c>
      <c r="G6528" s="422">
        <v>58.34</v>
      </c>
    </row>
    <row r="6529" spans="1:7" ht="75">
      <c r="A6529" s="536" t="s">
        <v>8378</v>
      </c>
      <c r="B6529" s="419">
        <v>102489</v>
      </c>
      <c r="C6529" s="420" t="s">
        <v>4203</v>
      </c>
      <c r="D6529" s="421" t="s">
        <v>96</v>
      </c>
      <c r="E6529" s="422">
        <v>19.099999999999998</v>
      </c>
      <c r="F6529" s="422">
        <v>12.8</v>
      </c>
      <c r="G6529" s="422">
        <v>31.9</v>
      </c>
    </row>
    <row r="6530" spans="1:7" ht="75">
      <c r="A6530" s="536" t="s">
        <v>8378</v>
      </c>
      <c r="B6530" s="419">
        <v>102488</v>
      </c>
      <c r="C6530" s="420" t="s">
        <v>4202</v>
      </c>
      <c r="D6530" s="421" t="s">
        <v>96</v>
      </c>
      <c r="E6530" s="422">
        <v>1.3299999999999996</v>
      </c>
      <c r="F6530" s="422">
        <v>3.43</v>
      </c>
      <c r="G6530" s="422">
        <v>4.76</v>
      </c>
    </row>
    <row r="6531" spans="1:7">
      <c r="A6531" s="536" t="s">
        <v>8379</v>
      </c>
      <c r="B6531" s="419">
        <v>101746</v>
      </c>
      <c r="C6531" s="420" t="s">
        <v>2431</v>
      </c>
      <c r="D6531" s="421" t="s">
        <v>96</v>
      </c>
      <c r="E6531" s="422">
        <v>295.02999999999997</v>
      </c>
      <c r="F6531" s="422">
        <v>16.41</v>
      </c>
      <c r="G6531" s="422">
        <v>311.44</v>
      </c>
    </row>
    <row r="6532" spans="1:7" ht="30">
      <c r="A6532" s="536" t="s">
        <v>8379</v>
      </c>
      <c r="B6532" s="419">
        <v>98679</v>
      </c>
      <c r="C6532" s="420" t="s">
        <v>2446</v>
      </c>
      <c r="D6532" s="421" t="s">
        <v>96</v>
      </c>
      <c r="E6532" s="422">
        <v>25.440000000000005</v>
      </c>
      <c r="F6532" s="422">
        <v>16.649999999999999</v>
      </c>
      <c r="G6532" s="422">
        <v>42.09</v>
      </c>
    </row>
    <row r="6533" spans="1:7" ht="30">
      <c r="A6533" s="536" t="s">
        <v>8379</v>
      </c>
      <c r="B6533" s="419">
        <v>98680</v>
      </c>
      <c r="C6533" s="420" t="s">
        <v>2447</v>
      </c>
      <c r="D6533" s="421" t="s">
        <v>96</v>
      </c>
      <c r="E6533" s="422">
        <v>32.96</v>
      </c>
      <c r="F6533" s="422">
        <v>19.29</v>
      </c>
      <c r="G6533" s="422">
        <v>52.25</v>
      </c>
    </row>
    <row r="6534" spans="1:7" ht="30">
      <c r="A6534" s="536" t="s">
        <v>8379</v>
      </c>
      <c r="B6534" s="419">
        <v>101749</v>
      </c>
      <c r="C6534" s="420" t="s">
        <v>2448</v>
      </c>
      <c r="D6534" s="421" t="s">
        <v>96</v>
      </c>
      <c r="E6534" s="422">
        <v>39.11</v>
      </c>
      <c r="F6534" s="422">
        <v>21.45</v>
      </c>
      <c r="G6534" s="422">
        <v>60.56</v>
      </c>
    </row>
    <row r="6535" spans="1:7" ht="30">
      <c r="A6535" s="536" t="s">
        <v>8379</v>
      </c>
      <c r="B6535" s="419">
        <v>98681</v>
      </c>
      <c r="C6535" s="420" t="s">
        <v>2449</v>
      </c>
      <c r="D6535" s="421" t="s">
        <v>96</v>
      </c>
      <c r="E6535" s="422">
        <v>24.33</v>
      </c>
      <c r="F6535" s="422">
        <v>14.54</v>
      </c>
      <c r="G6535" s="422">
        <v>38.869999999999997</v>
      </c>
    </row>
    <row r="6536" spans="1:7" ht="30">
      <c r="A6536" s="536" t="s">
        <v>8379</v>
      </c>
      <c r="B6536" s="419">
        <v>98682</v>
      </c>
      <c r="C6536" s="420" t="s">
        <v>2450</v>
      </c>
      <c r="D6536" s="421" t="s">
        <v>96</v>
      </c>
      <c r="E6536" s="422">
        <v>31.849999999999998</v>
      </c>
      <c r="F6536" s="422">
        <v>17.2</v>
      </c>
      <c r="G6536" s="422">
        <v>49.05</v>
      </c>
    </row>
    <row r="6537" spans="1:7" ht="30">
      <c r="A6537" s="536" t="s">
        <v>8379</v>
      </c>
      <c r="B6537" s="419">
        <v>101750</v>
      </c>
      <c r="C6537" s="420" t="s">
        <v>2451</v>
      </c>
      <c r="D6537" s="421" t="s">
        <v>96</v>
      </c>
      <c r="E6537" s="422">
        <v>37.980000000000004</v>
      </c>
      <c r="F6537" s="422">
        <v>19.37</v>
      </c>
      <c r="G6537" s="422">
        <v>57.35</v>
      </c>
    </row>
    <row r="6538" spans="1:7">
      <c r="A6538" s="536" t="s">
        <v>8379</v>
      </c>
      <c r="B6538" s="419">
        <v>101737</v>
      </c>
      <c r="C6538" s="420" t="s">
        <v>2443</v>
      </c>
      <c r="D6538" s="421" t="s">
        <v>96</v>
      </c>
      <c r="E6538" s="422">
        <v>105.78</v>
      </c>
      <c r="F6538" s="422">
        <v>17.29</v>
      </c>
      <c r="G6538" s="422">
        <v>123.07</v>
      </c>
    </row>
    <row r="6539" spans="1:7">
      <c r="A6539" s="536" t="s">
        <v>8379</v>
      </c>
      <c r="B6539" s="419">
        <v>101735</v>
      </c>
      <c r="C6539" s="420" t="s">
        <v>2441</v>
      </c>
      <c r="D6539" s="421" t="s">
        <v>96</v>
      </c>
      <c r="E6539" s="422">
        <v>374.88</v>
      </c>
      <c r="F6539" s="422">
        <v>26.92</v>
      </c>
      <c r="G6539" s="422">
        <v>401.8</v>
      </c>
    </row>
    <row r="6540" spans="1:7">
      <c r="A6540" s="536" t="s">
        <v>8379</v>
      </c>
      <c r="B6540" s="419">
        <v>101734</v>
      </c>
      <c r="C6540" s="420" t="s">
        <v>2440</v>
      </c>
      <c r="D6540" s="421" t="s">
        <v>96</v>
      </c>
      <c r="E6540" s="422">
        <v>365.46999999999997</v>
      </c>
      <c r="F6540" s="422">
        <v>26.91</v>
      </c>
      <c r="G6540" s="422">
        <v>392.38</v>
      </c>
    </row>
    <row r="6541" spans="1:7" ht="30">
      <c r="A6541" s="536" t="s">
        <v>8379</v>
      </c>
      <c r="B6541" s="419">
        <v>101736</v>
      </c>
      <c r="C6541" s="420" t="s">
        <v>2442</v>
      </c>
      <c r="D6541" s="421" t="s">
        <v>96</v>
      </c>
      <c r="E6541" s="422">
        <v>87.16</v>
      </c>
      <c r="F6541" s="422">
        <v>17.28</v>
      </c>
      <c r="G6541" s="422">
        <v>104.44</v>
      </c>
    </row>
    <row r="6542" spans="1:7" ht="30">
      <c r="A6542" s="536" t="s">
        <v>8379</v>
      </c>
      <c r="B6542" s="419">
        <v>101733</v>
      </c>
      <c r="C6542" s="420" t="s">
        <v>2439</v>
      </c>
      <c r="D6542" s="421" t="s">
        <v>96</v>
      </c>
      <c r="E6542" s="422">
        <v>235.61</v>
      </c>
      <c r="F6542" s="422">
        <v>26.93</v>
      </c>
      <c r="G6542" s="422">
        <v>262.54000000000002</v>
      </c>
    </row>
    <row r="6543" spans="1:7">
      <c r="A6543" s="536" t="s">
        <v>8379</v>
      </c>
      <c r="B6543" s="419">
        <v>98678</v>
      </c>
      <c r="C6543" s="420" t="s">
        <v>2428</v>
      </c>
      <c r="D6543" s="421" t="s">
        <v>96</v>
      </c>
      <c r="E6543" s="422">
        <v>475.32</v>
      </c>
      <c r="F6543" s="422">
        <v>15.25</v>
      </c>
      <c r="G6543" s="422">
        <v>490.57</v>
      </c>
    </row>
    <row r="6544" spans="1:7">
      <c r="A6544" s="536" t="s">
        <v>8379</v>
      </c>
      <c r="B6544" s="419">
        <v>101747</v>
      </c>
      <c r="C6544" s="420" t="s">
        <v>2452</v>
      </c>
      <c r="D6544" s="421" t="s">
        <v>96</v>
      </c>
      <c r="E6544" s="422">
        <v>72.790000000000006</v>
      </c>
      <c r="F6544" s="422">
        <v>3.99</v>
      </c>
      <c r="G6544" s="422">
        <v>76.78</v>
      </c>
    </row>
    <row r="6545" spans="1:7" ht="45">
      <c r="A6545" s="536" t="s">
        <v>8379</v>
      </c>
      <c r="B6545" s="419">
        <v>104162</v>
      </c>
      <c r="C6545" s="420" t="s">
        <v>5594</v>
      </c>
      <c r="D6545" s="421" t="s">
        <v>96</v>
      </c>
      <c r="E6545" s="422">
        <v>66.58</v>
      </c>
      <c r="F6545" s="422">
        <v>43.86</v>
      </c>
      <c r="G6545" s="422">
        <v>110.44</v>
      </c>
    </row>
    <row r="6546" spans="1:7">
      <c r="A6546" s="536" t="s">
        <v>8379</v>
      </c>
      <c r="B6546" s="419">
        <v>98671</v>
      </c>
      <c r="C6546" s="420" t="s">
        <v>2453</v>
      </c>
      <c r="D6546" s="421" t="s">
        <v>96</v>
      </c>
      <c r="E6546" s="422">
        <v>430.88</v>
      </c>
      <c r="F6546" s="422">
        <v>48.62</v>
      </c>
      <c r="G6546" s="422">
        <v>479.5</v>
      </c>
    </row>
    <row r="6547" spans="1:7">
      <c r="A6547" s="536" t="s">
        <v>8379</v>
      </c>
      <c r="B6547" s="419">
        <v>101092</v>
      </c>
      <c r="C6547" s="420" t="s">
        <v>2458</v>
      </c>
      <c r="D6547" s="421" t="s">
        <v>96</v>
      </c>
      <c r="E6547" s="422">
        <v>434.83</v>
      </c>
      <c r="F6547" s="422">
        <v>60.42</v>
      </c>
      <c r="G6547" s="422">
        <v>495.25</v>
      </c>
    </row>
    <row r="6548" spans="1:7">
      <c r="A6548" s="536" t="s">
        <v>8379</v>
      </c>
      <c r="B6548" s="419">
        <v>101091</v>
      </c>
      <c r="C6548" s="420" t="s">
        <v>2434</v>
      </c>
      <c r="D6548" s="421" t="s">
        <v>96</v>
      </c>
      <c r="E6548" s="422">
        <v>95.380000000000024</v>
      </c>
      <c r="F6548" s="422">
        <v>45.98</v>
      </c>
      <c r="G6548" s="422">
        <v>141.36000000000001</v>
      </c>
    </row>
    <row r="6549" spans="1:7" ht="30">
      <c r="A6549" s="536" t="s">
        <v>8379</v>
      </c>
      <c r="B6549" s="419">
        <v>101726</v>
      </c>
      <c r="C6549" s="420" t="s">
        <v>2436</v>
      </c>
      <c r="D6549" s="421" t="s">
        <v>96</v>
      </c>
      <c r="E6549" s="422">
        <v>113.33999999999999</v>
      </c>
      <c r="F6549" s="422">
        <v>81.83</v>
      </c>
      <c r="G6549" s="422">
        <v>195.17</v>
      </c>
    </row>
    <row r="6550" spans="1:7" ht="30">
      <c r="A6550" s="536" t="s">
        <v>8379</v>
      </c>
      <c r="B6550" s="419">
        <v>101725</v>
      </c>
      <c r="C6550" s="420" t="s">
        <v>2435</v>
      </c>
      <c r="D6550" s="421" t="s">
        <v>96</v>
      </c>
      <c r="E6550" s="422">
        <v>146.56</v>
      </c>
      <c r="F6550" s="422">
        <v>170.94</v>
      </c>
      <c r="G6550" s="422">
        <v>317.5</v>
      </c>
    </row>
    <row r="6551" spans="1:7">
      <c r="A6551" s="536" t="s">
        <v>8379</v>
      </c>
      <c r="B6551" s="419">
        <v>98672</v>
      </c>
      <c r="C6551" s="420" t="s">
        <v>2454</v>
      </c>
      <c r="D6551" s="421" t="s">
        <v>96</v>
      </c>
      <c r="E6551" s="422">
        <v>535.74</v>
      </c>
      <c r="F6551" s="422">
        <v>48.61</v>
      </c>
      <c r="G6551" s="422">
        <v>584.35</v>
      </c>
    </row>
    <row r="6552" spans="1:7">
      <c r="A6552" s="536" t="s">
        <v>8379</v>
      </c>
      <c r="B6552" s="419">
        <v>101093</v>
      </c>
      <c r="C6552" s="420" t="s">
        <v>2459</v>
      </c>
      <c r="D6552" s="421" t="s">
        <v>96</v>
      </c>
      <c r="E6552" s="422">
        <v>539.73</v>
      </c>
      <c r="F6552" s="422">
        <v>60.37</v>
      </c>
      <c r="G6552" s="422">
        <v>600.1</v>
      </c>
    </row>
    <row r="6553" spans="1:7">
      <c r="A6553" s="536" t="s">
        <v>8379</v>
      </c>
      <c r="B6553" s="419">
        <v>101731</v>
      </c>
      <c r="C6553" s="420" t="s">
        <v>2456</v>
      </c>
      <c r="D6553" s="421" t="s">
        <v>96</v>
      </c>
      <c r="E6553" s="422">
        <v>311.27</v>
      </c>
      <c r="F6553" s="422">
        <v>50.54</v>
      </c>
      <c r="G6553" s="422">
        <v>361.81</v>
      </c>
    </row>
    <row r="6554" spans="1:7">
      <c r="A6554" s="536" t="s">
        <v>8379</v>
      </c>
      <c r="B6554" s="419">
        <v>101732</v>
      </c>
      <c r="C6554" s="420" t="s">
        <v>2457</v>
      </c>
      <c r="D6554" s="421" t="s">
        <v>96</v>
      </c>
      <c r="E6554" s="422">
        <v>79.050000000000011</v>
      </c>
      <c r="F6554" s="422">
        <v>34.49</v>
      </c>
      <c r="G6554" s="422">
        <v>113.54</v>
      </c>
    </row>
    <row r="6555" spans="1:7" ht="30">
      <c r="A6555" s="536" t="s">
        <v>8379</v>
      </c>
      <c r="B6555" s="419">
        <v>101090</v>
      </c>
      <c r="C6555" s="420" t="s">
        <v>2455</v>
      </c>
      <c r="D6555" s="421" t="s">
        <v>96</v>
      </c>
      <c r="E6555" s="422">
        <v>210.91</v>
      </c>
      <c r="F6555" s="422">
        <v>27.75</v>
      </c>
      <c r="G6555" s="422">
        <v>238.66</v>
      </c>
    </row>
    <row r="6556" spans="1:7">
      <c r="A6556" s="536" t="s">
        <v>8379</v>
      </c>
      <c r="B6556" s="419">
        <v>101751</v>
      </c>
      <c r="C6556" s="420" t="s">
        <v>2430</v>
      </c>
      <c r="D6556" s="421" t="s">
        <v>96</v>
      </c>
      <c r="E6556" s="422">
        <v>191.86</v>
      </c>
      <c r="F6556" s="422">
        <v>20.440000000000001</v>
      </c>
      <c r="G6556" s="422">
        <v>212.3</v>
      </c>
    </row>
    <row r="6557" spans="1:7">
      <c r="A6557" s="536" t="s">
        <v>8379</v>
      </c>
      <c r="B6557" s="419">
        <v>101729</v>
      </c>
      <c r="C6557" s="420" t="s">
        <v>2429</v>
      </c>
      <c r="D6557" s="421" t="s">
        <v>96</v>
      </c>
      <c r="E6557" s="422">
        <v>189.56</v>
      </c>
      <c r="F6557" s="422">
        <v>14.07</v>
      </c>
      <c r="G6557" s="422">
        <v>203.63</v>
      </c>
    </row>
    <row r="6558" spans="1:7" ht="30">
      <c r="A6558" s="536" t="s">
        <v>8379</v>
      </c>
      <c r="B6558" s="419">
        <v>101094</v>
      </c>
      <c r="C6558" s="420" t="s">
        <v>5593</v>
      </c>
      <c r="D6558" s="421" t="s">
        <v>844</v>
      </c>
      <c r="E6558" s="422">
        <v>147.28</v>
      </c>
      <c r="F6558" s="422">
        <v>16.32</v>
      </c>
      <c r="G6558" s="422">
        <v>163.6</v>
      </c>
    </row>
    <row r="6559" spans="1:7" ht="30">
      <c r="A6559" s="536" t="s">
        <v>8379</v>
      </c>
      <c r="B6559" s="419">
        <v>101727</v>
      </c>
      <c r="C6559" s="420" t="s">
        <v>2438</v>
      </c>
      <c r="D6559" s="421" t="s">
        <v>96</v>
      </c>
      <c r="E6559" s="422">
        <v>180.38</v>
      </c>
      <c r="F6559" s="422">
        <v>6.36</v>
      </c>
      <c r="G6559" s="422">
        <v>186.74</v>
      </c>
    </row>
    <row r="6560" spans="1:7">
      <c r="A6560" s="536" t="s">
        <v>8379</v>
      </c>
      <c r="B6560" s="419">
        <v>101748</v>
      </c>
      <c r="C6560" s="420" t="s">
        <v>2427</v>
      </c>
      <c r="D6560" s="421" t="s">
        <v>96</v>
      </c>
      <c r="E6560" s="422">
        <v>1.3900000000000001</v>
      </c>
      <c r="F6560" s="422">
        <v>3.35</v>
      </c>
      <c r="G6560" s="422">
        <v>4.74</v>
      </c>
    </row>
    <row r="6561" spans="1:7">
      <c r="A6561" s="536" t="s">
        <v>8379</v>
      </c>
      <c r="B6561" s="419">
        <v>101742</v>
      </c>
      <c r="C6561" s="420" t="s">
        <v>2444</v>
      </c>
      <c r="D6561" s="421" t="s">
        <v>844</v>
      </c>
      <c r="E6561" s="422">
        <v>41.330000000000005</v>
      </c>
      <c r="F6561" s="422">
        <v>24.68</v>
      </c>
      <c r="G6561" s="422">
        <v>66.010000000000005</v>
      </c>
    </row>
    <row r="6562" spans="1:7">
      <c r="A6562" s="536" t="s">
        <v>8379</v>
      </c>
      <c r="B6562" s="419">
        <v>101740</v>
      </c>
      <c r="C6562" s="420" t="s">
        <v>2464</v>
      </c>
      <c r="D6562" s="421" t="s">
        <v>844</v>
      </c>
      <c r="E6562" s="422">
        <v>30.790000000000003</v>
      </c>
      <c r="F6562" s="422">
        <v>30.52</v>
      </c>
      <c r="G6562" s="422">
        <v>61.31</v>
      </c>
    </row>
    <row r="6563" spans="1:7">
      <c r="A6563" s="536" t="s">
        <v>8379</v>
      </c>
      <c r="B6563" s="419">
        <v>98685</v>
      </c>
      <c r="C6563" s="420" t="s">
        <v>2466</v>
      </c>
      <c r="D6563" s="421" t="s">
        <v>844</v>
      </c>
      <c r="E6563" s="422">
        <v>76.319999999999993</v>
      </c>
      <c r="F6563" s="422">
        <v>12.23</v>
      </c>
      <c r="G6563" s="422">
        <v>88.55</v>
      </c>
    </row>
    <row r="6564" spans="1:7">
      <c r="A6564" s="536" t="s">
        <v>8379</v>
      </c>
      <c r="B6564" s="419">
        <v>98686</v>
      </c>
      <c r="C6564" s="420" t="s">
        <v>2437</v>
      </c>
      <c r="D6564" s="421" t="s">
        <v>844</v>
      </c>
      <c r="E6564" s="422">
        <v>20.339999999999996</v>
      </c>
      <c r="F6564" s="422">
        <v>30.53</v>
      </c>
      <c r="G6564" s="422">
        <v>50.87</v>
      </c>
    </row>
    <row r="6565" spans="1:7">
      <c r="A6565" s="536" t="s">
        <v>8379</v>
      </c>
      <c r="B6565" s="419">
        <v>101739</v>
      </c>
      <c r="C6565" s="420" t="s">
        <v>2433</v>
      </c>
      <c r="D6565" s="421" t="s">
        <v>844</v>
      </c>
      <c r="E6565" s="422">
        <v>22.930000000000003</v>
      </c>
      <c r="F6565" s="422">
        <v>15.02</v>
      </c>
      <c r="G6565" s="422">
        <v>37.950000000000003</v>
      </c>
    </row>
    <row r="6566" spans="1:7">
      <c r="A6566" s="536" t="s">
        <v>8379</v>
      </c>
      <c r="B6566" s="419">
        <v>101738</v>
      </c>
      <c r="C6566" s="420" t="s">
        <v>2432</v>
      </c>
      <c r="D6566" s="421" t="s">
        <v>844</v>
      </c>
      <c r="E6566" s="422">
        <v>21.61</v>
      </c>
      <c r="F6566" s="422">
        <v>12.88</v>
      </c>
      <c r="G6566" s="422">
        <v>34.49</v>
      </c>
    </row>
    <row r="6567" spans="1:7">
      <c r="A6567" s="536" t="s">
        <v>8379</v>
      </c>
      <c r="B6567" s="419">
        <v>101741</v>
      </c>
      <c r="C6567" s="420" t="s">
        <v>2465</v>
      </c>
      <c r="D6567" s="421" t="s">
        <v>844</v>
      </c>
      <c r="E6567" s="422">
        <v>10.039999999999999</v>
      </c>
      <c r="F6567" s="422">
        <v>21.03</v>
      </c>
      <c r="G6567" s="422">
        <v>31.07</v>
      </c>
    </row>
    <row r="6568" spans="1:7">
      <c r="A6568" s="536" t="s">
        <v>8379</v>
      </c>
      <c r="B6568" s="419">
        <v>98697</v>
      </c>
      <c r="C6568" s="420" t="s">
        <v>2467</v>
      </c>
      <c r="D6568" s="421" t="s">
        <v>844</v>
      </c>
      <c r="E6568" s="422">
        <v>59.14</v>
      </c>
      <c r="F6568" s="422">
        <v>12.23</v>
      </c>
      <c r="G6568" s="422">
        <v>71.37</v>
      </c>
    </row>
    <row r="6569" spans="1:7">
      <c r="A6569" s="536" t="s">
        <v>8379</v>
      </c>
      <c r="B6569" s="419">
        <v>98688</v>
      </c>
      <c r="C6569" s="420" t="s">
        <v>2445</v>
      </c>
      <c r="D6569" s="421" t="s">
        <v>844</v>
      </c>
      <c r="E6569" s="422">
        <v>72.5</v>
      </c>
      <c r="F6569" s="422">
        <v>3.84</v>
      </c>
      <c r="G6569" s="422">
        <v>76.34</v>
      </c>
    </row>
    <row r="6570" spans="1:7">
      <c r="A6570" s="536" t="s">
        <v>8379</v>
      </c>
      <c r="B6570" s="419">
        <v>98689</v>
      </c>
      <c r="C6570" s="420" t="s">
        <v>2468</v>
      </c>
      <c r="D6570" s="421" t="s">
        <v>844</v>
      </c>
      <c r="E6570" s="422">
        <v>105.36</v>
      </c>
      <c r="F6570" s="422">
        <v>22.37</v>
      </c>
      <c r="G6570" s="422">
        <v>127.73</v>
      </c>
    </row>
    <row r="6571" spans="1:7">
      <c r="A6571" s="536" t="s">
        <v>8379</v>
      </c>
      <c r="B6571" s="419">
        <v>98695</v>
      </c>
      <c r="C6571" s="420" t="s">
        <v>2469</v>
      </c>
      <c r="D6571" s="421" t="s">
        <v>844</v>
      </c>
      <c r="E6571" s="422">
        <v>86.96</v>
      </c>
      <c r="F6571" s="422">
        <v>22.37</v>
      </c>
      <c r="G6571" s="422">
        <v>109.33</v>
      </c>
    </row>
    <row r="6572" spans="1:7" ht="45">
      <c r="A6572" s="536" t="s">
        <v>8380</v>
      </c>
      <c r="B6572" s="419">
        <v>100606</v>
      </c>
      <c r="C6572" s="420" t="s">
        <v>1707</v>
      </c>
      <c r="D6572" s="421" t="s">
        <v>843</v>
      </c>
      <c r="E6572" s="422">
        <v>1077.54</v>
      </c>
      <c r="F6572" s="422">
        <v>651.5</v>
      </c>
      <c r="G6572" s="422">
        <v>1729.04</v>
      </c>
    </row>
    <row r="6573" spans="1:7" ht="45">
      <c r="A6573" s="536" t="s">
        <v>8380</v>
      </c>
      <c r="B6573" s="419">
        <v>100604</v>
      </c>
      <c r="C6573" s="420" t="s">
        <v>1705</v>
      </c>
      <c r="D6573" s="421" t="s">
        <v>843</v>
      </c>
      <c r="E6573" s="422">
        <v>524.37</v>
      </c>
      <c r="F6573" s="422">
        <v>178.63</v>
      </c>
      <c r="G6573" s="422">
        <v>703</v>
      </c>
    </row>
    <row r="6574" spans="1:7" ht="45">
      <c r="A6574" s="536" t="s">
        <v>8380</v>
      </c>
      <c r="B6574" s="419">
        <v>100605</v>
      </c>
      <c r="C6574" s="420" t="s">
        <v>1706</v>
      </c>
      <c r="D6574" s="421" t="s">
        <v>843</v>
      </c>
      <c r="E6574" s="422">
        <v>753.57999999999993</v>
      </c>
      <c r="F6574" s="422">
        <v>372.17</v>
      </c>
      <c r="G6574" s="422">
        <v>1125.75</v>
      </c>
    </row>
    <row r="6575" spans="1:7" ht="45">
      <c r="A6575" s="536" t="s">
        <v>8380</v>
      </c>
      <c r="B6575" s="419">
        <v>100580</v>
      </c>
      <c r="C6575" s="420" t="s">
        <v>1681</v>
      </c>
      <c r="D6575" s="421" t="s">
        <v>843</v>
      </c>
      <c r="E6575" s="422">
        <v>460.95000000000005</v>
      </c>
      <c r="F6575" s="422">
        <v>198.01</v>
      </c>
      <c r="G6575" s="422">
        <v>658.96</v>
      </c>
    </row>
    <row r="6576" spans="1:7" ht="45">
      <c r="A6576" s="536" t="s">
        <v>8380</v>
      </c>
      <c r="B6576" s="419">
        <v>100579</v>
      </c>
      <c r="C6576" s="420" t="s">
        <v>1680</v>
      </c>
      <c r="D6576" s="421" t="s">
        <v>843</v>
      </c>
      <c r="E6576" s="422">
        <v>442.21000000000004</v>
      </c>
      <c r="F6576" s="422">
        <v>151.99</v>
      </c>
      <c r="G6576" s="422">
        <v>594.20000000000005</v>
      </c>
    </row>
    <row r="6577" spans="1:7" ht="45">
      <c r="A6577" s="536" t="s">
        <v>8380</v>
      </c>
      <c r="B6577" s="419">
        <v>100609</v>
      </c>
      <c r="C6577" s="420" t="s">
        <v>1710</v>
      </c>
      <c r="D6577" s="421" t="s">
        <v>843</v>
      </c>
      <c r="E6577" s="422">
        <v>1099.22</v>
      </c>
      <c r="F6577" s="422">
        <v>666.31</v>
      </c>
      <c r="G6577" s="422">
        <v>1765.53</v>
      </c>
    </row>
    <row r="6578" spans="1:7" ht="45">
      <c r="A6578" s="536" t="s">
        <v>8380</v>
      </c>
      <c r="B6578" s="419">
        <v>100607</v>
      </c>
      <c r="C6578" s="420" t="s">
        <v>1708</v>
      </c>
      <c r="D6578" s="421" t="s">
        <v>843</v>
      </c>
      <c r="E6578" s="422">
        <v>541.15000000000009</v>
      </c>
      <c r="F6578" s="422">
        <v>181.05</v>
      </c>
      <c r="G6578" s="422">
        <v>722.2</v>
      </c>
    </row>
    <row r="6579" spans="1:7" ht="45">
      <c r="A6579" s="536" t="s">
        <v>8380</v>
      </c>
      <c r="B6579" s="419">
        <v>100608</v>
      </c>
      <c r="C6579" s="420" t="s">
        <v>1709</v>
      </c>
      <c r="D6579" s="421" t="s">
        <v>843</v>
      </c>
      <c r="E6579" s="422">
        <v>772.23</v>
      </c>
      <c r="F6579" s="422">
        <v>379.31</v>
      </c>
      <c r="G6579" s="422">
        <v>1151.54</v>
      </c>
    </row>
    <row r="6580" spans="1:7" ht="45">
      <c r="A6580" s="536" t="s">
        <v>8380</v>
      </c>
      <c r="B6580" s="419">
        <v>100582</v>
      </c>
      <c r="C6580" s="420" t="s">
        <v>1683</v>
      </c>
      <c r="D6580" s="421" t="s">
        <v>843</v>
      </c>
      <c r="E6580" s="422">
        <v>495.87</v>
      </c>
      <c r="F6580" s="422">
        <v>240.6</v>
      </c>
      <c r="G6580" s="422">
        <v>736.47</v>
      </c>
    </row>
    <row r="6581" spans="1:7" ht="45">
      <c r="A6581" s="536" t="s">
        <v>8380</v>
      </c>
      <c r="B6581" s="419">
        <v>100581</v>
      </c>
      <c r="C6581" s="420" t="s">
        <v>1682</v>
      </c>
      <c r="D6581" s="421" t="s">
        <v>843</v>
      </c>
      <c r="E6581" s="422">
        <v>462.53</v>
      </c>
      <c r="F6581" s="422">
        <v>157.13999999999999</v>
      </c>
      <c r="G6581" s="422">
        <v>619.66999999999996</v>
      </c>
    </row>
    <row r="6582" spans="1:7" ht="45">
      <c r="A6582" s="536" t="s">
        <v>8380</v>
      </c>
      <c r="B6582" s="419">
        <v>100613</v>
      </c>
      <c r="C6582" s="420" t="s">
        <v>1714</v>
      </c>
      <c r="D6582" s="421" t="s">
        <v>843</v>
      </c>
      <c r="E6582" s="422">
        <v>1120.2</v>
      </c>
      <c r="F6582" s="422">
        <v>681.05</v>
      </c>
      <c r="G6582" s="422">
        <v>1801.25</v>
      </c>
    </row>
    <row r="6583" spans="1:7" ht="45">
      <c r="A6583" s="536" t="s">
        <v>8380</v>
      </c>
      <c r="B6583" s="419">
        <v>100610</v>
      </c>
      <c r="C6583" s="420" t="s">
        <v>1711</v>
      </c>
      <c r="D6583" s="421" t="s">
        <v>843</v>
      </c>
      <c r="E6583" s="422">
        <v>558.04999999999995</v>
      </c>
      <c r="F6583" s="422">
        <v>183.24</v>
      </c>
      <c r="G6583" s="422">
        <v>741.29</v>
      </c>
    </row>
    <row r="6584" spans="1:7" ht="45">
      <c r="A6584" s="536" t="s">
        <v>8380</v>
      </c>
      <c r="B6584" s="419">
        <v>100611</v>
      </c>
      <c r="C6584" s="420" t="s">
        <v>1712</v>
      </c>
      <c r="D6584" s="421" t="s">
        <v>843</v>
      </c>
      <c r="E6584" s="422">
        <v>661.26</v>
      </c>
      <c r="F6584" s="422">
        <v>273.38</v>
      </c>
      <c r="G6584" s="422">
        <v>934.64</v>
      </c>
    </row>
    <row r="6585" spans="1:7" ht="45">
      <c r="A6585" s="536" t="s">
        <v>8380</v>
      </c>
      <c r="B6585" s="419">
        <v>100612</v>
      </c>
      <c r="C6585" s="420" t="s">
        <v>1713</v>
      </c>
      <c r="D6585" s="421" t="s">
        <v>843</v>
      </c>
      <c r="E6585" s="422">
        <v>790.7399999999999</v>
      </c>
      <c r="F6585" s="422">
        <v>386.13</v>
      </c>
      <c r="G6585" s="422">
        <v>1176.8699999999999</v>
      </c>
    </row>
    <row r="6586" spans="1:7" ht="45">
      <c r="A6586" s="536" t="s">
        <v>8380</v>
      </c>
      <c r="B6586" s="419">
        <v>100584</v>
      </c>
      <c r="C6586" s="420" t="s">
        <v>1685</v>
      </c>
      <c r="D6586" s="421" t="s">
        <v>843</v>
      </c>
      <c r="E6586" s="422">
        <v>503.84999999999997</v>
      </c>
      <c r="F6586" s="422">
        <v>213.57</v>
      </c>
      <c r="G6586" s="422">
        <v>717.42</v>
      </c>
    </row>
    <row r="6587" spans="1:7" ht="45">
      <c r="A6587" s="536" t="s">
        <v>8380</v>
      </c>
      <c r="B6587" s="419">
        <v>100583</v>
      </c>
      <c r="C6587" s="420" t="s">
        <v>1684</v>
      </c>
      <c r="D6587" s="421" t="s">
        <v>843</v>
      </c>
      <c r="E6587" s="422">
        <v>483.49</v>
      </c>
      <c r="F6587" s="422">
        <v>163.75</v>
      </c>
      <c r="G6587" s="422">
        <v>647.24</v>
      </c>
    </row>
    <row r="6588" spans="1:7" ht="45">
      <c r="A6588" s="536" t="s">
        <v>8380</v>
      </c>
      <c r="B6588" s="419">
        <v>100616</v>
      </c>
      <c r="C6588" s="420" t="s">
        <v>1717</v>
      </c>
      <c r="D6588" s="421" t="s">
        <v>843</v>
      </c>
      <c r="E6588" s="422">
        <v>1163.69</v>
      </c>
      <c r="F6588" s="422">
        <v>712.92</v>
      </c>
      <c r="G6588" s="422">
        <v>1876.61</v>
      </c>
    </row>
    <row r="6589" spans="1:7" ht="45">
      <c r="A6589" s="536" t="s">
        <v>8380</v>
      </c>
      <c r="B6589" s="419">
        <v>100614</v>
      </c>
      <c r="C6589" s="420" t="s">
        <v>1715</v>
      </c>
      <c r="D6589" s="421" t="s">
        <v>843</v>
      </c>
      <c r="E6589" s="422">
        <v>696.56000000000006</v>
      </c>
      <c r="F6589" s="422">
        <v>281.89</v>
      </c>
      <c r="G6589" s="422">
        <v>978.45</v>
      </c>
    </row>
    <row r="6590" spans="1:7" ht="45">
      <c r="A6590" s="536" t="s">
        <v>8380</v>
      </c>
      <c r="B6590" s="419">
        <v>100615</v>
      </c>
      <c r="C6590" s="420" t="s">
        <v>1716</v>
      </c>
      <c r="D6590" s="421" t="s">
        <v>843</v>
      </c>
      <c r="E6590" s="422">
        <v>827.46</v>
      </c>
      <c r="F6590" s="422">
        <v>399.67</v>
      </c>
      <c r="G6590" s="422">
        <v>1227.1300000000001</v>
      </c>
    </row>
    <row r="6591" spans="1:7" ht="45">
      <c r="A6591" s="536" t="s">
        <v>8380</v>
      </c>
      <c r="B6591" s="419">
        <v>100586</v>
      </c>
      <c r="C6591" s="420" t="s">
        <v>1687</v>
      </c>
      <c r="D6591" s="421" t="s">
        <v>843</v>
      </c>
      <c r="E6591" s="422">
        <v>557.54</v>
      </c>
      <c r="F6591" s="422">
        <v>254.84</v>
      </c>
      <c r="G6591" s="422">
        <v>812.38</v>
      </c>
    </row>
    <row r="6592" spans="1:7" ht="45">
      <c r="A6592" s="536" t="s">
        <v>8380</v>
      </c>
      <c r="B6592" s="419">
        <v>100585</v>
      </c>
      <c r="C6592" s="420" t="s">
        <v>1686</v>
      </c>
      <c r="D6592" s="421" t="s">
        <v>843</v>
      </c>
      <c r="E6592" s="422">
        <v>524.89</v>
      </c>
      <c r="F6592" s="422">
        <v>175.71</v>
      </c>
      <c r="G6592" s="422">
        <v>700.6</v>
      </c>
    </row>
    <row r="6593" spans="1:7" ht="45">
      <c r="A6593" s="536" t="s">
        <v>8380</v>
      </c>
      <c r="B6593" s="419">
        <v>100618</v>
      </c>
      <c r="C6593" s="420" t="s">
        <v>1719</v>
      </c>
      <c r="D6593" s="421" t="s">
        <v>843</v>
      </c>
      <c r="E6593" s="422">
        <v>1213.5</v>
      </c>
      <c r="F6593" s="422">
        <v>742.49</v>
      </c>
      <c r="G6593" s="422">
        <v>1955.99</v>
      </c>
    </row>
    <row r="6594" spans="1:7" ht="45">
      <c r="A6594" s="536" t="s">
        <v>8380</v>
      </c>
      <c r="B6594" s="419">
        <v>100617</v>
      </c>
      <c r="C6594" s="420" t="s">
        <v>1718</v>
      </c>
      <c r="D6594" s="421" t="s">
        <v>843</v>
      </c>
      <c r="E6594" s="422">
        <v>864.06999999999994</v>
      </c>
      <c r="F6594" s="422">
        <v>413.19</v>
      </c>
      <c r="G6594" s="422">
        <v>1277.26</v>
      </c>
    </row>
    <row r="6595" spans="1:7" ht="45">
      <c r="A6595" s="536" t="s">
        <v>8380</v>
      </c>
      <c r="B6595" s="419">
        <v>100588</v>
      </c>
      <c r="C6595" s="420" t="s">
        <v>1689</v>
      </c>
      <c r="D6595" s="421" t="s">
        <v>843</v>
      </c>
      <c r="E6595" s="422">
        <v>592.25</v>
      </c>
      <c r="F6595" s="422">
        <v>250.81</v>
      </c>
      <c r="G6595" s="422">
        <v>843.06</v>
      </c>
    </row>
    <row r="6596" spans="1:7" ht="45">
      <c r="A6596" s="536" t="s">
        <v>8380</v>
      </c>
      <c r="B6596" s="419">
        <v>100587</v>
      </c>
      <c r="C6596" s="420" t="s">
        <v>1688</v>
      </c>
      <c r="D6596" s="421" t="s">
        <v>843</v>
      </c>
      <c r="E6596" s="422">
        <v>566.85</v>
      </c>
      <c r="F6596" s="422">
        <v>189.34</v>
      </c>
      <c r="G6596" s="422">
        <v>756.19</v>
      </c>
    </row>
    <row r="6597" spans="1:7" ht="45">
      <c r="A6597" s="536" t="s">
        <v>8380</v>
      </c>
      <c r="B6597" s="419">
        <v>100590</v>
      </c>
      <c r="C6597" s="420" t="s">
        <v>1691</v>
      </c>
      <c r="D6597" s="421" t="s">
        <v>843</v>
      </c>
      <c r="E6597" s="422">
        <v>628.96</v>
      </c>
      <c r="F6597" s="422">
        <v>301.45</v>
      </c>
      <c r="G6597" s="422">
        <v>930.41</v>
      </c>
    </row>
    <row r="6598" spans="1:7" ht="45">
      <c r="A6598" s="536" t="s">
        <v>8380</v>
      </c>
      <c r="B6598" s="419">
        <v>100589</v>
      </c>
      <c r="C6598" s="420" t="s">
        <v>1690</v>
      </c>
      <c r="D6598" s="421" t="s">
        <v>843</v>
      </c>
      <c r="E6598" s="422">
        <v>604.52</v>
      </c>
      <c r="F6598" s="422">
        <v>239.89</v>
      </c>
      <c r="G6598" s="422">
        <v>844.41</v>
      </c>
    </row>
    <row r="6599" spans="1:7" ht="45">
      <c r="A6599" s="536" t="s">
        <v>8380</v>
      </c>
      <c r="B6599" s="419">
        <v>100592</v>
      </c>
      <c r="C6599" s="420" t="s">
        <v>1693</v>
      </c>
      <c r="D6599" s="421" t="s">
        <v>843</v>
      </c>
      <c r="E6599" s="422">
        <v>636.18000000000006</v>
      </c>
      <c r="F6599" s="422">
        <v>269.54000000000002</v>
      </c>
      <c r="G6599" s="422">
        <v>905.72</v>
      </c>
    </row>
    <row r="6600" spans="1:7" ht="45">
      <c r="A6600" s="536" t="s">
        <v>8380</v>
      </c>
      <c r="B6600" s="419">
        <v>100591</v>
      </c>
      <c r="C6600" s="420" t="s">
        <v>1692</v>
      </c>
      <c r="D6600" s="421" t="s">
        <v>843</v>
      </c>
      <c r="E6600" s="422">
        <v>615.84</v>
      </c>
      <c r="F6600" s="422">
        <v>218.63</v>
      </c>
      <c r="G6600" s="422">
        <v>834.47</v>
      </c>
    </row>
    <row r="6601" spans="1:7" ht="45">
      <c r="A6601" s="536" t="s">
        <v>8380</v>
      </c>
      <c r="B6601" s="419">
        <v>100594</v>
      </c>
      <c r="C6601" s="420" t="s">
        <v>1695</v>
      </c>
      <c r="D6601" s="421" t="s">
        <v>843</v>
      </c>
      <c r="E6601" s="422">
        <v>694.09</v>
      </c>
      <c r="F6601" s="422">
        <v>320.51</v>
      </c>
      <c r="G6601" s="422">
        <v>1014.6</v>
      </c>
    </row>
    <row r="6602" spans="1:7" ht="45">
      <c r="A6602" s="536" t="s">
        <v>8380</v>
      </c>
      <c r="B6602" s="419">
        <v>100593</v>
      </c>
      <c r="C6602" s="420" t="s">
        <v>1694</v>
      </c>
      <c r="D6602" s="421" t="s">
        <v>843</v>
      </c>
      <c r="E6602" s="422">
        <v>658.92</v>
      </c>
      <c r="F6602" s="422">
        <v>235.01</v>
      </c>
      <c r="G6602" s="422">
        <v>893.93</v>
      </c>
    </row>
    <row r="6603" spans="1:7" ht="45">
      <c r="A6603" s="536" t="s">
        <v>8380</v>
      </c>
      <c r="B6603" s="419">
        <v>100596</v>
      </c>
      <c r="C6603" s="420" t="s">
        <v>1697</v>
      </c>
      <c r="D6603" s="421" t="s">
        <v>843</v>
      </c>
      <c r="E6603" s="422">
        <v>835.90999999999985</v>
      </c>
      <c r="F6603" s="422">
        <v>399.18</v>
      </c>
      <c r="G6603" s="422">
        <v>1235.0899999999999</v>
      </c>
    </row>
    <row r="6604" spans="1:7" ht="45">
      <c r="A6604" s="536" t="s">
        <v>8380</v>
      </c>
      <c r="B6604" s="419">
        <v>100595</v>
      </c>
      <c r="C6604" s="420" t="s">
        <v>1696</v>
      </c>
      <c r="D6604" s="421" t="s">
        <v>843</v>
      </c>
      <c r="E6604" s="422">
        <v>788.0100000000001</v>
      </c>
      <c r="F6604" s="422">
        <v>284.39999999999998</v>
      </c>
      <c r="G6604" s="422">
        <v>1072.4100000000001</v>
      </c>
    </row>
    <row r="6605" spans="1:7" ht="45">
      <c r="A6605" s="536" t="s">
        <v>8380</v>
      </c>
      <c r="B6605" s="419">
        <v>100598</v>
      </c>
      <c r="C6605" s="420" t="s">
        <v>1699</v>
      </c>
      <c r="D6605" s="421" t="s">
        <v>843</v>
      </c>
      <c r="E6605" s="422">
        <v>929.7399999999999</v>
      </c>
      <c r="F6605" s="422">
        <v>451.13</v>
      </c>
      <c r="G6605" s="422">
        <v>1380.87</v>
      </c>
    </row>
    <row r="6606" spans="1:7" ht="45">
      <c r="A6606" s="536" t="s">
        <v>8380</v>
      </c>
      <c r="B6606" s="419">
        <v>100597</v>
      </c>
      <c r="C6606" s="420" t="s">
        <v>1698</v>
      </c>
      <c r="D6606" s="421" t="s">
        <v>843</v>
      </c>
      <c r="E6606" s="422">
        <v>890.31999999999994</v>
      </c>
      <c r="F6606" s="422">
        <v>356.44</v>
      </c>
      <c r="G6606" s="422">
        <v>1246.76</v>
      </c>
    </row>
    <row r="6607" spans="1:7" ht="45">
      <c r="A6607" s="536" t="s">
        <v>8380</v>
      </c>
      <c r="B6607" s="419">
        <v>100603</v>
      </c>
      <c r="C6607" s="420" t="s">
        <v>1704</v>
      </c>
      <c r="D6607" s="421" t="s">
        <v>843</v>
      </c>
      <c r="E6607" s="422">
        <v>1036.21</v>
      </c>
      <c r="F6607" s="422">
        <v>624.91</v>
      </c>
      <c r="G6607" s="422">
        <v>1661.12</v>
      </c>
    </row>
    <row r="6608" spans="1:7" ht="45">
      <c r="A6608" s="536" t="s">
        <v>8380</v>
      </c>
      <c r="B6608" s="419">
        <v>100599</v>
      </c>
      <c r="C6608" s="420" t="s">
        <v>1700</v>
      </c>
      <c r="D6608" s="421" t="s">
        <v>843</v>
      </c>
      <c r="E6608" s="422">
        <v>433.96000000000004</v>
      </c>
      <c r="F6608" s="422">
        <v>118.5</v>
      </c>
      <c r="G6608" s="422">
        <v>552.46</v>
      </c>
    </row>
    <row r="6609" spans="1:7" ht="45">
      <c r="A6609" s="536" t="s">
        <v>8380</v>
      </c>
      <c r="B6609" s="419">
        <v>100600</v>
      </c>
      <c r="C6609" s="420" t="s">
        <v>1701</v>
      </c>
      <c r="D6609" s="421" t="s">
        <v>843</v>
      </c>
      <c r="E6609" s="422">
        <v>489.34000000000003</v>
      </c>
      <c r="F6609" s="422">
        <v>173.26</v>
      </c>
      <c r="G6609" s="422">
        <v>662.6</v>
      </c>
    </row>
    <row r="6610" spans="1:7" ht="45">
      <c r="A6610" s="536" t="s">
        <v>8380</v>
      </c>
      <c r="B6610" s="419">
        <v>100601</v>
      </c>
      <c r="C6610" s="420" t="s">
        <v>1702</v>
      </c>
      <c r="D6610" s="421" t="s">
        <v>843</v>
      </c>
      <c r="E6610" s="422">
        <v>590.07000000000005</v>
      </c>
      <c r="F6610" s="422">
        <v>255.29</v>
      </c>
      <c r="G6610" s="422">
        <v>845.36</v>
      </c>
    </row>
    <row r="6611" spans="1:7" ht="45">
      <c r="A6611" s="536" t="s">
        <v>8380</v>
      </c>
      <c r="B6611" s="419">
        <v>100602</v>
      </c>
      <c r="C6611" s="420" t="s">
        <v>1703</v>
      </c>
      <c r="D6611" s="421" t="s">
        <v>843</v>
      </c>
      <c r="E6611" s="422">
        <v>715.63000000000011</v>
      </c>
      <c r="F6611" s="422">
        <v>357.75</v>
      </c>
      <c r="G6611" s="422">
        <v>1073.3800000000001</v>
      </c>
    </row>
    <row r="6612" spans="1:7" ht="45">
      <c r="A6612" s="536" t="s">
        <v>8380</v>
      </c>
      <c r="B6612" s="419">
        <v>100578</v>
      </c>
      <c r="C6612" s="420" t="s">
        <v>1679</v>
      </c>
      <c r="D6612" s="421" t="s">
        <v>843</v>
      </c>
      <c r="E6612" s="422">
        <v>401.35</v>
      </c>
      <c r="F6612" s="422">
        <v>141.38</v>
      </c>
      <c r="G6612" s="422">
        <v>542.73</v>
      </c>
    </row>
    <row r="6613" spans="1:7" ht="45">
      <c r="A6613" s="536" t="s">
        <v>8380</v>
      </c>
      <c r="B6613" s="419">
        <v>100623</v>
      </c>
      <c r="C6613" s="420" t="s">
        <v>1724</v>
      </c>
      <c r="D6613" s="421" t="s">
        <v>843</v>
      </c>
      <c r="E6613" s="422">
        <v>2301.3199999999997</v>
      </c>
      <c r="F6613" s="422">
        <v>162.61000000000001</v>
      </c>
      <c r="G6613" s="422">
        <v>2463.9299999999998</v>
      </c>
    </row>
    <row r="6614" spans="1:7" ht="45">
      <c r="A6614" s="536" t="s">
        <v>8380</v>
      </c>
      <c r="B6614" s="419">
        <v>100621</v>
      </c>
      <c r="C6614" s="420" t="s">
        <v>1722</v>
      </c>
      <c r="D6614" s="421" t="s">
        <v>843</v>
      </c>
      <c r="E6614" s="422">
        <v>2829.44</v>
      </c>
      <c r="F6614" s="422">
        <v>110.54</v>
      </c>
      <c r="G6614" s="422">
        <v>2939.98</v>
      </c>
    </row>
    <row r="6615" spans="1:7" ht="45">
      <c r="A6615" s="536" t="s">
        <v>8380</v>
      </c>
      <c r="B6615" s="419">
        <v>100622</v>
      </c>
      <c r="C6615" s="420" t="s">
        <v>1723</v>
      </c>
      <c r="D6615" s="421" t="s">
        <v>843</v>
      </c>
      <c r="E6615" s="422">
        <v>2148.91</v>
      </c>
      <c r="F6615" s="422">
        <v>130.13</v>
      </c>
      <c r="G6615" s="422">
        <v>2279.04</v>
      </c>
    </row>
    <row r="6616" spans="1:7" ht="45">
      <c r="A6616" s="536" t="s">
        <v>8380</v>
      </c>
      <c r="B6616" s="419">
        <v>100620</v>
      </c>
      <c r="C6616" s="420" t="s">
        <v>1721</v>
      </c>
      <c r="D6616" s="421" t="s">
        <v>843</v>
      </c>
      <c r="E6616" s="422">
        <v>2440.14</v>
      </c>
      <c r="F6616" s="422">
        <v>78.06</v>
      </c>
      <c r="G6616" s="422">
        <v>2518.1999999999998</v>
      </c>
    </row>
    <row r="6617" spans="1:7" ht="45">
      <c r="A6617" s="536" t="s">
        <v>8380</v>
      </c>
      <c r="B6617" s="419">
        <v>100619</v>
      </c>
      <c r="C6617" s="420" t="s">
        <v>1720</v>
      </c>
      <c r="D6617" s="421" t="s">
        <v>843</v>
      </c>
      <c r="E6617" s="422">
        <v>453.02000000000004</v>
      </c>
      <c r="F6617" s="422">
        <v>119.18</v>
      </c>
      <c r="G6617" s="422">
        <v>572.20000000000005</v>
      </c>
    </row>
    <row r="6618" spans="1:7" ht="45">
      <c r="A6618" s="536" t="s">
        <v>8381</v>
      </c>
      <c r="B6618" s="419">
        <v>97985</v>
      </c>
      <c r="C6618" s="420" t="s">
        <v>2289</v>
      </c>
      <c r="D6618" s="421" t="s">
        <v>844</v>
      </c>
      <c r="E6618" s="422">
        <v>902.65</v>
      </c>
      <c r="F6618" s="422">
        <v>729.33</v>
      </c>
      <c r="G6618" s="422">
        <v>1631.98</v>
      </c>
    </row>
    <row r="6619" spans="1:7" ht="45">
      <c r="A6619" s="536" t="s">
        <v>8381</v>
      </c>
      <c r="B6619" s="419">
        <v>97993</v>
      </c>
      <c r="C6619" s="420" t="s">
        <v>2293</v>
      </c>
      <c r="D6619" s="421" t="s">
        <v>844</v>
      </c>
      <c r="E6619" s="422">
        <v>1271.1600000000001</v>
      </c>
      <c r="F6619" s="422">
        <v>1059.53</v>
      </c>
      <c r="G6619" s="422">
        <v>2330.69</v>
      </c>
    </row>
    <row r="6620" spans="1:7" ht="45">
      <c r="A6620" s="536" t="s">
        <v>8381</v>
      </c>
      <c r="B6620" s="419">
        <v>97991</v>
      </c>
      <c r="C6620" s="420" t="s">
        <v>2292</v>
      </c>
      <c r="D6620" s="421" t="s">
        <v>844</v>
      </c>
      <c r="E6620" s="422">
        <v>965.26</v>
      </c>
      <c r="F6620" s="422">
        <v>57.91</v>
      </c>
      <c r="G6620" s="422">
        <v>1023.17</v>
      </c>
    </row>
    <row r="6621" spans="1:7" ht="45">
      <c r="A6621" s="536" t="s">
        <v>8381</v>
      </c>
      <c r="B6621" s="419">
        <v>99283</v>
      </c>
      <c r="C6621" s="420" t="s">
        <v>2393</v>
      </c>
      <c r="D6621" s="421" t="s">
        <v>844</v>
      </c>
      <c r="E6621" s="422">
        <v>686.1400000000001</v>
      </c>
      <c r="F6621" s="422">
        <v>593.24</v>
      </c>
      <c r="G6621" s="422">
        <v>1279.3800000000001</v>
      </c>
    </row>
    <row r="6622" spans="1:7" ht="45">
      <c r="A6622" s="536" t="s">
        <v>8381</v>
      </c>
      <c r="B6622" s="419">
        <v>99293</v>
      </c>
      <c r="C6622" s="420" t="s">
        <v>2395</v>
      </c>
      <c r="D6622" s="421" t="s">
        <v>844</v>
      </c>
      <c r="E6622" s="422">
        <v>824.55</v>
      </c>
      <c r="F6622" s="422">
        <v>724.76</v>
      </c>
      <c r="G6622" s="422">
        <v>1549.31</v>
      </c>
    </row>
    <row r="6623" spans="1:7" ht="45">
      <c r="A6623" s="536" t="s">
        <v>8381</v>
      </c>
      <c r="B6623" s="419">
        <v>99243</v>
      </c>
      <c r="C6623" s="420" t="s">
        <v>2389</v>
      </c>
      <c r="D6623" s="421" t="s">
        <v>844</v>
      </c>
      <c r="E6623" s="422">
        <v>962.91000000000008</v>
      </c>
      <c r="F6623" s="422">
        <v>856.29</v>
      </c>
      <c r="G6623" s="422">
        <v>1819.2</v>
      </c>
    </row>
    <row r="6624" spans="1:7" ht="45">
      <c r="A6624" s="536" t="s">
        <v>8381</v>
      </c>
      <c r="B6624" s="419">
        <v>99249</v>
      </c>
      <c r="C6624" s="420" t="s">
        <v>2391</v>
      </c>
      <c r="D6624" s="421" t="s">
        <v>844</v>
      </c>
      <c r="E6624" s="422">
        <v>1170.55</v>
      </c>
      <c r="F6624" s="422">
        <v>1053.55</v>
      </c>
      <c r="G6624" s="422">
        <v>2224.1</v>
      </c>
    </row>
    <row r="6625" spans="1:7" ht="45">
      <c r="A6625" s="536" t="s">
        <v>8381</v>
      </c>
      <c r="B6625" s="419">
        <v>99278</v>
      </c>
      <c r="C6625" s="420" t="s">
        <v>2392</v>
      </c>
      <c r="D6625" s="421" t="s">
        <v>844</v>
      </c>
      <c r="E6625" s="422">
        <v>392.89</v>
      </c>
      <c r="F6625" s="422">
        <v>32.22</v>
      </c>
      <c r="G6625" s="422">
        <v>425.11</v>
      </c>
    </row>
    <row r="6626" spans="1:7" ht="45">
      <c r="A6626" s="536" t="s">
        <v>8381</v>
      </c>
      <c r="B6626" s="419">
        <v>99288</v>
      </c>
      <c r="C6626" s="420" t="s">
        <v>2394</v>
      </c>
      <c r="D6626" s="421" t="s">
        <v>844</v>
      </c>
      <c r="E6626" s="422">
        <v>521.65000000000009</v>
      </c>
      <c r="F6626" s="422">
        <v>38.42</v>
      </c>
      <c r="G6626" s="422">
        <v>560.07000000000005</v>
      </c>
    </row>
    <row r="6627" spans="1:7" ht="45">
      <c r="A6627" s="536" t="s">
        <v>8381</v>
      </c>
      <c r="B6627" s="419">
        <v>99240</v>
      </c>
      <c r="C6627" s="420" t="s">
        <v>2388</v>
      </c>
      <c r="D6627" s="421" t="s">
        <v>844</v>
      </c>
      <c r="E6627" s="422">
        <v>698.69999999999993</v>
      </c>
      <c r="F6627" s="422">
        <v>45.23</v>
      </c>
      <c r="G6627" s="422">
        <v>743.93</v>
      </c>
    </row>
    <row r="6628" spans="1:7" ht="45">
      <c r="A6628" s="536" t="s">
        <v>8381</v>
      </c>
      <c r="B6628" s="419">
        <v>99246</v>
      </c>
      <c r="C6628" s="420" t="s">
        <v>2390</v>
      </c>
      <c r="D6628" s="421" t="s">
        <v>844</v>
      </c>
      <c r="E6628" s="422">
        <v>960.86</v>
      </c>
      <c r="F6628" s="422">
        <v>57.64</v>
      </c>
      <c r="G6628" s="422">
        <v>1018.5</v>
      </c>
    </row>
    <row r="6629" spans="1:7" ht="45">
      <c r="A6629" s="536" t="s">
        <v>8381</v>
      </c>
      <c r="B6629" s="419">
        <v>97981</v>
      </c>
      <c r="C6629" s="420" t="s">
        <v>2287</v>
      </c>
      <c r="D6629" s="421" t="s">
        <v>844</v>
      </c>
      <c r="E6629" s="422">
        <v>755.24</v>
      </c>
      <c r="F6629" s="422">
        <v>597.25</v>
      </c>
      <c r="G6629" s="422">
        <v>1352.49</v>
      </c>
    </row>
    <row r="6630" spans="1:7" ht="45">
      <c r="A6630" s="536" t="s">
        <v>8381</v>
      </c>
      <c r="B6630" s="419">
        <v>97989</v>
      </c>
      <c r="C6630" s="420" t="s">
        <v>2291</v>
      </c>
      <c r="D6630" s="421" t="s">
        <v>844</v>
      </c>
      <c r="E6630" s="422">
        <v>1050.1500000000001</v>
      </c>
      <c r="F6630" s="422">
        <v>861.29</v>
      </c>
      <c r="G6630" s="422">
        <v>1911.44</v>
      </c>
    </row>
    <row r="6631" spans="1:7" ht="45">
      <c r="A6631" s="536" t="s">
        <v>8381</v>
      </c>
      <c r="B6631" s="419">
        <v>98409</v>
      </c>
      <c r="C6631" s="420" t="s">
        <v>2294</v>
      </c>
      <c r="D6631" s="421" t="s">
        <v>844</v>
      </c>
      <c r="E6631" s="422">
        <v>394.86</v>
      </c>
      <c r="F6631" s="422">
        <v>32.33</v>
      </c>
      <c r="G6631" s="422">
        <v>427.19</v>
      </c>
    </row>
    <row r="6632" spans="1:7" ht="45">
      <c r="A6632" s="536" t="s">
        <v>8381</v>
      </c>
      <c r="B6632" s="419">
        <v>97983</v>
      </c>
      <c r="C6632" s="420" t="s">
        <v>2288</v>
      </c>
      <c r="D6632" s="421" t="s">
        <v>844</v>
      </c>
      <c r="E6632" s="422">
        <v>524.18999999999994</v>
      </c>
      <c r="F6632" s="422">
        <v>38.6</v>
      </c>
      <c r="G6632" s="422">
        <v>562.79</v>
      </c>
    </row>
    <row r="6633" spans="1:7" ht="45">
      <c r="A6633" s="536" t="s">
        <v>8381</v>
      </c>
      <c r="B6633" s="419">
        <v>97987</v>
      </c>
      <c r="C6633" s="420" t="s">
        <v>2290</v>
      </c>
      <c r="D6633" s="421" t="s">
        <v>844</v>
      </c>
      <c r="E6633" s="422">
        <v>701.98</v>
      </c>
      <c r="F6633" s="422">
        <v>45.36</v>
      </c>
      <c r="G6633" s="422">
        <v>747.34</v>
      </c>
    </row>
    <row r="6634" spans="1:7" ht="45">
      <c r="A6634" s="536" t="s">
        <v>8381</v>
      </c>
      <c r="B6634" s="419">
        <v>99241</v>
      </c>
      <c r="C6634" s="420" t="s">
        <v>2396</v>
      </c>
      <c r="D6634" s="421" t="s">
        <v>844</v>
      </c>
      <c r="E6634" s="422">
        <v>1096.6799999999998</v>
      </c>
      <c r="F6634" s="422">
        <v>907.12</v>
      </c>
      <c r="G6634" s="422">
        <v>2003.8</v>
      </c>
    </row>
    <row r="6635" spans="1:7" ht="45">
      <c r="A6635" s="536" t="s">
        <v>8381</v>
      </c>
      <c r="B6635" s="419">
        <v>99247</v>
      </c>
      <c r="C6635" s="420" t="s">
        <v>2397</v>
      </c>
      <c r="D6635" s="421" t="s">
        <v>844</v>
      </c>
      <c r="E6635" s="422">
        <v>1249.4099999999999</v>
      </c>
      <c r="F6635" s="422">
        <v>1035.94</v>
      </c>
      <c r="G6635" s="422">
        <v>2285.35</v>
      </c>
    </row>
    <row r="6636" spans="1:7" ht="45">
      <c r="A6636" s="536" t="s">
        <v>8381</v>
      </c>
      <c r="B6636" s="419">
        <v>99263</v>
      </c>
      <c r="C6636" s="420" t="s">
        <v>2400</v>
      </c>
      <c r="D6636" s="421" t="s">
        <v>844</v>
      </c>
      <c r="E6636" s="422">
        <v>1402.3399999999997</v>
      </c>
      <c r="F6636" s="422">
        <v>1164.6300000000001</v>
      </c>
      <c r="G6636" s="422">
        <v>2566.9699999999998</v>
      </c>
    </row>
    <row r="6637" spans="1:7" ht="45">
      <c r="A6637" s="536" t="s">
        <v>8381</v>
      </c>
      <c r="B6637" s="419">
        <v>99276</v>
      </c>
      <c r="C6637" s="420" t="s">
        <v>2403</v>
      </c>
      <c r="D6637" s="421" t="s">
        <v>844</v>
      </c>
      <c r="E6637" s="422">
        <v>1555.0400000000002</v>
      </c>
      <c r="F6637" s="422">
        <v>1293.53</v>
      </c>
      <c r="G6637" s="422">
        <v>2848.57</v>
      </c>
    </row>
    <row r="6638" spans="1:7" ht="45">
      <c r="A6638" s="536" t="s">
        <v>8381</v>
      </c>
      <c r="B6638" s="419">
        <v>99291</v>
      </c>
      <c r="C6638" s="420" t="s">
        <v>2408</v>
      </c>
      <c r="D6638" s="421" t="s">
        <v>844</v>
      </c>
      <c r="E6638" s="422">
        <v>1707.7900000000002</v>
      </c>
      <c r="F6638" s="422">
        <v>1422.32</v>
      </c>
      <c r="G6638" s="422">
        <v>3130.11</v>
      </c>
    </row>
    <row r="6639" spans="1:7" ht="45">
      <c r="A6639" s="536" t="s">
        <v>8381</v>
      </c>
      <c r="B6639" s="419">
        <v>99297</v>
      </c>
      <c r="C6639" s="420" t="s">
        <v>2410</v>
      </c>
      <c r="D6639" s="421" t="s">
        <v>844</v>
      </c>
      <c r="E6639" s="422">
        <v>1873.9900000000002</v>
      </c>
      <c r="F6639" s="422">
        <v>1561.37</v>
      </c>
      <c r="G6639" s="422">
        <v>3435.36</v>
      </c>
    </row>
    <row r="6640" spans="1:7" ht="45">
      <c r="A6640" s="536" t="s">
        <v>8381</v>
      </c>
      <c r="B6640" s="419">
        <v>99254</v>
      </c>
      <c r="C6640" s="420" t="s">
        <v>2398</v>
      </c>
      <c r="D6640" s="421" t="s">
        <v>844</v>
      </c>
      <c r="E6640" s="422">
        <v>791.06000000000006</v>
      </c>
      <c r="F6640" s="422">
        <v>649.58000000000004</v>
      </c>
      <c r="G6640" s="422">
        <v>1440.64</v>
      </c>
    </row>
    <row r="6641" spans="1:7" ht="45">
      <c r="A6641" s="536" t="s">
        <v>8381</v>
      </c>
      <c r="B6641" s="419">
        <v>99261</v>
      </c>
      <c r="C6641" s="420" t="s">
        <v>2399</v>
      </c>
      <c r="D6641" s="421" t="s">
        <v>844</v>
      </c>
      <c r="E6641" s="422">
        <v>943.7700000000001</v>
      </c>
      <c r="F6641" s="422">
        <v>778.42</v>
      </c>
      <c r="G6641" s="422">
        <v>1722.19</v>
      </c>
    </row>
    <row r="6642" spans="1:7" ht="45">
      <c r="A6642" s="536" t="s">
        <v>8381</v>
      </c>
      <c r="B6642" s="419">
        <v>99266</v>
      </c>
      <c r="C6642" s="420" t="s">
        <v>2401</v>
      </c>
      <c r="D6642" s="421" t="s">
        <v>844</v>
      </c>
      <c r="E6642" s="422">
        <v>1096.6799999999998</v>
      </c>
      <c r="F6642" s="422">
        <v>907.12</v>
      </c>
      <c r="G6642" s="422">
        <v>2003.8</v>
      </c>
    </row>
    <row r="6643" spans="1:7" ht="45">
      <c r="A6643" s="536" t="s">
        <v>8381</v>
      </c>
      <c r="B6643" s="419">
        <v>99269</v>
      </c>
      <c r="C6643" s="420" t="s">
        <v>2402</v>
      </c>
      <c r="D6643" s="421" t="s">
        <v>844</v>
      </c>
      <c r="E6643" s="422">
        <v>1249.4099999999999</v>
      </c>
      <c r="F6643" s="422">
        <v>1035.94</v>
      </c>
      <c r="G6643" s="422">
        <v>2285.35</v>
      </c>
    </row>
    <row r="6644" spans="1:7" ht="45">
      <c r="A6644" s="536" t="s">
        <v>8381</v>
      </c>
      <c r="B6644" s="419">
        <v>99277</v>
      </c>
      <c r="C6644" s="420" t="s">
        <v>2404</v>
      </c>
      <c r="D6644" s="421" t="s">
        <v>844</v>
      </c>
      <c r="E6644" s="422">
        <v>1402.3399999999997</v>
      </c>
      <c r="F6644" s="422">
        <v>1164.6300000000001</v>
      </c>
      <c r="G6644" s="422">
        <v>2566.9699999999998</v>
      </c>
    </row>
    <row r="6645" spans="1:7" ht="45">
      <c r="A6645" s="536" t="s">
        <v>8381</v>
      </c>
      <c r="B6645" s="419">
        <v>99281</v>
      </c>
      <c r="C6645" s="420" t="s">
        <v>2405</v>
      </c>
      <c r="D6645" s="421" t="s">
        <v>844</v>
      </c>
      <c r="E6645" s="422">
        <v>1555.0400000000002</v>
      </c>
      <c r="F6645" s="422">
        <v>1293.53</v>
      </c>
      <c r="G6645" s="422">
        <v>2848.57</v>
      </c>
    </row>
    <row r="6646" spans="1:7" ht="45">
      <c r="A6646" s="536" t="s">
        <v>8381</v>
      </c>
      <c r="B6646" s="419">
        <v>99289</v>
      </c>
      <c r="C6646" s="420" t="s">
        <v>2407</v>
      </c>
      <c r="D6646" s="421" t="s">
        <v>844</v>
      </c>
      <c r="E6646" s="422">
        <v>1707.7900000000002</v>
      </c>
      <c r="F6646" s="422">
        <v>1422.32</v>
      </c>
      <c r="G6646" s="422">
        <v>3130.11</v>
      </c>
    </row>
    <row r="6647" spans="1:7" ht="45">
      <c r="A6647" s="536" t="s">
        <v>8381</v>
      </c>
      <c r="B6647" s="419">
        <v>99282</v>
      </c>
      <c r="C6647" s="420" t="s">
        <v>2406</v>
      </c>
      <c r="D6647" s="421" t="s">
        <v>844</v>
      </c>
      <c r="E6647" s="422">
        <v>1724.0499999999997</v>
      </c>
      <c r="F6647" s="422">
        <v>1434.69</v>
      </c>
      <c r="G6647" s="422">
        <v>3158.74</v>
      </c>
    </row>
    <row r="6648" spans="1:7" ht="45">
      <c r="A6648" s="536" t="s">
        <v>8381</v>
      </c>
      <c r="B6648" s="419">
        <v>99296</v>
      </c>
      <c r="C6648" s="420" t="s">
        <v>2409</v>
      </c>
      <c r="D6648" s="421" t="s">
        <v>844</v>
      </c>
      <c r="E6648" s="422">
        <v>1877.0300000000002</v>
      </c>
      <c r="F6648" s="422">
        <v>1563.27</v>
      </c>
      <c r="G6648" s="422">
        <v>3440.3</v>
      </c>
    </row>
    <row r="6649" spans="1:7" ht="45">
      <c r="A6649" s="536" t="s">
        <v>8381</v>
      </c>
      <c r="B6649" s="419">
        <v>99299</v>
      </c>
      <c r="C6649" s="420" t="s">
        <v>2411</v>
      </c>
      <c r="D6649" s="421" t="s">
        <v>844</v>
      </c>
      <c r="E6649" s="422">
        <v>2029.8600000000001</v>
      </c>
      <c r="F6649" s="422">
        <v>1691.92</v>
      </c>
      <c r="G6649" s="422">
        <v>3721.78</v>
      </c>
    </row>
    <row r="6650" spans="1:7" ht="45">
      <c r="A6650" s="536" t="s">
        <v>8381</v>
      </c>
      <c r="B6650" s="419">
        <v>99302</v>
      </c>
      <c r="C6650" s="420" t="s">
        <v>2412</v>
      </c>
      <c r="D6650" s="421" t="s">
        <v>844</v>
      </c>
      <c r="E6650" s="422">
        <v>2185.3200000000002</v>
      </c>
      <c r="F6650" s="422">
        <v>1822.96</v>
      </c>
      <c r="G6650" s="422">
        <v>4008.28</v>
      </c>
    </row>
    <row r="6651" spans="1:7" ht="45">
      <c r="A6651" s="536" t="s">
        <v>8381</v>
      </c>
      <c r="B6651" s="419">
        <v>99307</v>
      </c>
      <c r="C6651" s="420" t="s">
        <v>2415</v>
      </c>
      <c r="D6651" s="421" t="s">
        <v>844</v>
      </c>
      <c r="E6651" s="422">
        <v>1415.8</v>
      </c>
      <c r="F6651" s="422">
        <v>1174.8599999999999</v>
      </c>
      <c r="G6651" s="422">
        <v>2590.66</v>
      </c>
    </row>
    <row r="6652" spans="1:7" ht="45">
      <c r="A6652" s="536" t="s">
        <v>8381</v>
      </c>
      <c r="B6652" s="419">
        <v>99317</v>
      </c>
      <c r="C6652" s="420" t="s">
        <v>2419</v>
      </c>
      <c r="D6652" s="421" t="s">
        <v>844</v>
      </c>
      <c r="E6652" s="422">
        <v>1568.5099999999998</v>
      </c>
      <c r="F6652" s="422">
        <v>1303.69</v>
      </c>
      <c r="G6652" s="422">
        <v>2872.2</v>
      </c>
    </row>
    <row r="6653" spans="1:7" ht="45">
      <c r="A6653" s="536" t="s">
        <v>8381</v>
      </c>
      <c r="B6653" s="419">
        <v>99321</v>
      </c>
      <c r="C6653" s="420" t="s">
        <v>2420</v>
      </c>
      <c r="D6653" s="421" t="s">
        <v>844</v>
      </c>
      <c r="E6653" s="422">
        <v>1721.3500000000001</v>
      </c>
      <c r="F6653" s="422">
        <v>1432.45</v>
      </c>
      <c r="G6653" s="422">
        <v>3153.8</v>
      </c>
    </row>
    <row r="6654" spans="1:7" ht="45">
      <c r="A6654" s="536" t="s">
        <v>8381</v>
      </c>
      <c r="B6654" s="419">
        <v>99323</v>
      </c>
      <c r="C6654" s="420" t="s">
        <v>2421</v>
      </c>
      <c r="D6654" s="421" t="s">
        <v>844</v>
      </c>
      <c r="E6654" s="422">
        <v>1873.9900000000002</v>
      </c>
      <c r="F6654" s="422">
        <v>1561.37</v>
      </c>
      <c r="G6654" s="422">
        <v>3435.36</v>
      </c>
    </row>
    <row r="6655" spans="1:7" ht="45">
      <c r="A6655" s="536" t="s">
        <v>8381</v>
      </c>
      <c r="B6655" s="419">
        <v>99325</v>
      </c>
      <c r="C6655" s="420" t="s">
        <v>2422</v>
      </c>
      <c r="D6655" s="421" t="s">
        <v>844</v>
      </c>
      <c r="E6655" s="422">
        <v>2029.8600000000001</v>
      </c>
      <c r="F6655" s="422">
        <v>1691.92</v>
      </c>
      <c r="G6655" s="422">
        <v>3721.78</v>
      </c>
    </row>
    <row r="6656" spans="1:7" ht="45">
      <c r="A6656" s="536" t="s">
        <v>8381</v>
      </c>
      <c r="B6656" s="419">
        <v>99311</v>
      </c>
      <c r="C6656" s="420" t="s">
        <v>2417</v>
      </c>
      <c r="D6656" s="421" t="s">
        <v>844</v>
      </c>
      <c r="E6656" s="422">
        <v>2341.1100000000006</v>
      </c>
      <c r="F6656" s="422">
        <v>1953.7</v>
      </c>
      <c r="G6656" s="422">
        <v>4294.8100000000004</v>
      </c>
    </row>
    <row r="6657" spans="1:7" ht="45">
      <c r="A6657" s="536" t="s">
        <v>8381</v>
      </c>
      <c r="B6657" s="419">
        <v>99314</v>
      </c>
      <c r="C6657" s="420" t="s">
        <v>2418</v>
      </c>
      <c r="D6657" s="421" t="s">
        <v>844</v>
      </c>
      <c r="E6657" s="422">
        <v>2496.3600000000006</v>
      </c>
      <c r="F6657" s="422">
        <v>2084.9499999999998</v>
      </c>
      <c r="G6657" s="422">
        <v>4581.3100000000004</v>
      </c>
    </row>
    <row r="6658" spans="1:7" ht="45">
      <c r="A6658" s="536" t="s">
        <v>8381</v>
      </c>
      <c r="B6658" s="419">
        <v>99304</v>
      </c>
      <c r="C6658" s="420" t="s">
        <v>2413</v>
      </c>
      <c r="D6658" s="421" t="s">
        <v>844</v>
      </c>
      <c r="E6658" s="422">
        <v>2032.56</v>
      </c>
      <c r="F6658" s="422">
        <v>1694.17</v>
      </c>
      <c r="G6658" s="422">
        <v>3726.73</v>
      </c>
    </row>
    <row r="6659" spans="1:7" ht="45">
      <c r="A6659" s="536" t="s">
        <v>8381</v>
      </c>
      <c r="B6659" s="419">
        <v>99306</v>
      </c>
      <c r="C6659" s="420" t="s">
        <v>2414</v>
      </c>
      <c r="D6659" s="421" t="s">
        <v>844</v>
      </c>
      <c r="E6659" s="422">
        <v>2185.3200000000002</v>
      </c>
      <c r="F6659" s="422">
        <v>1822.96</v>
      </c>
      <c r="G6659" s="422">
        <v>4008.28</v>
      </c>
    </row>
    <row r="6660" spans="1:7" ht="45">
      <c r="A6660" s="536" t="s">
        <v>8381</v>
      </c>
      <c r="B6660" s="419">
        <v>99309</v>
      </c>
      <c r="C6660" s="420" t="s">
        <v>2416</v>
      </c>
      <c r="D6660" s="421" t="s">
        <v>844</v>
      </c>
      <c r="E6660" s="422">
        <v>2341.1100000000006</v>
      </c>
      <c r="F6660" s="422">
        <v>1953.7</v>
      </c>
      <c r="G6660" s="422">
        <v>4294.8100000000004</v>
      </c>
    </row>
    <row r="6661" spans="1:7" ht="45">
      <c r="A6661" s="536" t="s">
        <v>8381</v>
      </c>
      <c r="B6661" s="419">
        <v>99327</v>
      </c>
      <c r="C6661" s="420" t="s">
        <v>2423</v>
      </c>
      <c r="D6661" s="421" t="s">
        <v>844</v>
      </c>
      <c r="E6661" s="422">
        <v>2624.71</v>
      </c>
      <c r="F6661" s="422">
        <v>2194.8000000000002</v>
      </c>
      <c r="G6661" s="422">
        <v>4819.51</v>
      </c>
    </row>
    <row r="6662" spans="1:7" ht="45">
      <c r="A6662" s="536" t="s">
        <v>8381</v>
      </c>
      <c r="B6662" s="419">
        <v>98009</v>
      </c>
      <c r="C6662" s="420" t="s">
        <v>2266</v>
      </c>
      <c r="D6662" s="421" t="s">
        <v>844</v>
      </c>
      <c r="E6662" s="422">
        <v>1164.3200000000002</v>
      </c>
      <c r="F6662" s="422">
        <v>911.1</v>
      </c>
      <c r="G6662" s="422">
        <v>2075.42</v>
      </c>
    </row>
    <row r="6663" spans="1:7" ht="45">
      <c r="A6663" s="536" t="s">
        <v>8381</v>
      </c>
      <c r="B6663" s="419">
        <v>98011</v>
      </c>
      <c r="C6663" s="420" t="s">
        <v>2267</v>
      </c>
      <c r="D6663" s="421" t="s">
        <v>844</v>
      </c>
      <c r="E6663" s="422">
        <v>1326.9799999999998</v>
      </c>
      <c r="F6663" s="422">
        <v>1040.51</v>
      </c>
      <c r="G6663" s="422">
        <v>2367.4899999999998</v>
      </c>
    </row>
    <row r="6664" spans="1:7" ht="45">
      <c r="A6664" s="536" t="s">
        <v>8381</v>
      </c>
      <c r="B6664" s="419">
        <v>98013</v>
      </c>
      <c r="C6664" s="420" t="s">
        <v>2268</v>
      </c>
      <c r="D6664" s="421" t="s">
        <v>844</v>
      </c>
      <c r="E6664" s="422">
        <v>1489.94</v>
      </c>
      <c r="F6664" s="422">
        <v>1169.71</v>
      </c>
      <c r="G6664" s="422">
        <v>2659.65</v>
      </c>
    </row>
    <row r="6665" spans="1:7" ht="45">
      <c r="A6665" s="536" t="s">
        <v>8381</v>
      </c>
      <c r="B6665" s="419">
        <v>98015</v>
      </c>
      <c r="C6665" s="420" t="s">
        <v>2269</v>
      </c>
      <c r="D6665" s="421" t="s">
        <v>844</v>
      </c>
      <c r="E6665" s="422">
        <v>1652.71</v>
      </c>
      <c r="F6665" s="422">
        <v>1299.08</v>
      </c>
      <c r="G6665" s="422">
        <v>2951.79</v>
      </c>
    </row>
    <row r="6666" spans="1:7" ht="45">
      <c r="A6666" s="536" t="s">
        <v>8381</v>
      </c>
      <c r="B6666" s="419">
        <v>98017</v>
      </c>
      <c r="C6666" s="420" t="s">
        <v>2270</v>
      </c>
      <c r="D6666" s="421" t="s">
        <v>844</v>
      </c>
      <c r="E6666" s="422">
        <v>1815.26</v>
      </c>
      <c r="F6666" s="422">
        <v>1428.59</v>
      </c>
      <c r="G6666" s="422">
        <v>3243.85</v>
      </c>
    </row>
    <row r="6667" spans="1:7" ht="45">
      <c r="A6667" s="536" t="s">
        <v>8381</v>
      </c>
      <c r="B6667" s="419">
        <v>98019</v>
      </c>
      <c r="C6667" s="420" t="s">
        <v>2271</v>
      </c>
      <c r="D6667" s="421" t="s">
        <v>844</v>
      </c>
      <c r="E6667" s="422">
        <v>1994.4600000000003</v>
      </c>
      <c r="F6667" s="422">
        <v>1568.34</v>
      </c>
      <c r="G6667" s="422">
        <v>3562.8</v>
      </c>
    </row>
    <row r="6668" spans="1:7" ht="45">
      <c r="A6668" s="536" t="s">
        <v>8381</v>
      </c>
      <c r="B6668" s="419">
        <v>97995</v>
      </c>
      <c r="C6668" s="420" t="s">
        <v>2259</v>
      </c>
      <c r="D6668" s="421" t="s">
        <v>844</v>
      </c>
      <c r="E6668" s="422">
        <v>838.80000000000007</v>
      </c>
      <c r="F6668" s="422">
        <v>652.4</v>
      </c>
      <c r="G6668" s="422">
        <v>1491.2</v>
      </c>
    </row>
    <row r="6669" spans="1:7" ht="45">
      <c r="A6669" s="536" t="s">
        <v>8381</v>
      </c>
      <c r="B6669" s="419">
        <v>97997</v>
      </c>
      <c r="C6669" s="420" t="s">
        <v>2260</v>
      </c>
      <c r="D6669" s="421" t="s">
        <v>844</v>
      </c>
      <c r="E6669" s="422">
        <v>1001.49</v>
      </c>
      <c r="F6669" s="422">
        <v>781.78</v>
      </c>
      <c r="G6669" s="422">
        <v>1783.27</v>
      </c>
    </row>
    <row r="6670" spans="1:7" ht="45">
      <c r="A6670" s="536" t="s">
        <v>8381</v>
      </c>
      <c r="B6670" s="419">
        <v>97999</v>
      </c>
      <c r="C6670" s="420" t="s">
        <v>2261</v>
      </c>
      <c r="D6670" s="421" t="s">
        <v>844</v>
      </c>
      <c r="E6670" s="422">
        <v>1164.3200000000002</v>
      </c>
      <c r="F6670" s="422">
        <v>911.1</v>
      </c>
      <c r="G6670" s="422">
        <v>2075.42</v>
      </c>
    </row>
    <row r="6671" spans="1:7" ht="45">
      <c r="A6671" s="536" t="s">
        <v>8381</v>
      </c>
      <c r="B6671" s="419">
        <v>98001</v>
      </c>
      <c r="C6671" s="420" t="s">
        <v>2262</v>
      </c>
      <c r="D6671" s="421" t="s">
        <v>844</v>
      </c>
      <c r="E6671" s="422">
        <v>1326.9799999999998</v>
      </c>
      <c r="F6671" s="422">
        <v>1040.51</v>
      </c>
      <c r="G6671" s="422">
        <v>2367.4899999999998</v>
      </c>
    </row>
    <row r="6672" spans="1:7" ht="45">
      <c r="A6672" s="536" t="s">
        <v>8381</v>
      </c>
      <c r="B6672" s="419">
        <v>98003</v>
      </c>
      <c r="C6672" s="420" t="s">
        <v>2263</v>
      </c>
      <c r="D6672" s="421" t="s">
        <v>844</v>
      </c>
      <c r="E6672" s="422">
        <v>1489.94</v>
      </c>
      <c r="F6672" s="422">
        <v>1169.71</v>
      </c>
      <c r="G6672" s="422">
        <v>2659.65</v>
      </c>
    </row>
    <row r="6673" spans="1:7" ht="45">
      <c r="A6673" s="536" t="s">
        <v>8381</v>
      </c>
      <c r="B6673" s="419">
        <v>98005</v>
      </c>
      <c r="C6673" s="420" t="s">
        <v>2264</v>
      </c>
      <c r="D6673" s="421" t="s">
        <v>844</v>
      </c>
      <c r="E6673" s="422">
        <v>1652.71</v>
      </c>
      <c r="F6673" s="422">
        <v>1299.08</v>
      </c>
      <c r="G6673" s="422">
        <v>2951.79</v>
      </c>
    </row>
    <row r="6674" spans="1:7" ht="45">
      <c r="A6674" s="536" t="s">
        <v>8381</v>
      </c>
      <c r="B6674" s="419">
        <v>98007</v>
      </c>
      <c r="C6674" s="420" t="s">
        <v>2265</v>
      </c>
      <c r="D6674" s="421" t="s">
        <v>844</v>
      </c>
      <c r="E6674" s="422">
        <v>1815.26</v>
      </c>
      <c r="F6674" s="422">
        <v>1428.59</v>
      </c>
      <c r="G6674" s="422">
        <v>3243.85</v>
      </c>
    </row>
    <row r="6675" spans="1:7" ht="45">
      <c r="A6675" s="536" t="s">
        <v>8381</v>
      </c>
      <c r="B6675" s="419">
        <v>98031</v>
      </c>
      <c r="C6675" s="420" t="s">
        <v>2277</v>
      </c>
      <c r="D6675" s="421" t="s">
        <v>844</v>
      </c>
      <c r="E6675" s="422">
        <v>1835.4</v>
      </c>
      <c r="F6675" s="422">
        <v>1440.92</v>
      </c>
      <c r="G6675" s="422">
        <v>3276.32</v>
      </c>
    </row>
    <row r="6676" spans="1:7" ht="45">
      <c r="A6676" s="536" t="s">
        <v>8381</v>
      </c>
      <c r="B6676" s="419">
        <v>98033</v>
      </c>
      <c r="C6676" s="420" t="s">
        <v>2278</v>
      </c>
      <c r="D6676" s="421" t="s">
        <v>844</v>
      </c>
      <c r="E6676" s="422">
        <v>1997.95</v>
      </c>
      <c r="F6676" s="422">
        <v>1570.45</v>
      </c>
      <c r="G6676" s="422">
        <v>3568.4</v>
      </c>
    </row>
    <row r="6677" spans="1:7" ht="45">
      <c r="A6677" s="536" t="s">
        <v>8381</v>
      </c>
      <c r="B6677" s="419">
        <v>98035</v>
      </c>
      <c r="C6677" s="420" t="s">
        <v>2279</v>
      </c>
      <c r="D6677" s="421" t="s">
        <v>844</v>
      </c>
      <c r="E6677" s="422">
        <v>2160.6899999999996</v>
      </c>
      <c r="F6677" s="422">
        <v>1699.74</v>
      </c>
      <c r="G6677" s="422">
        <v>3860.43</v>
      </c>
    </row>
    <row r="6678" spans="1:7" ht="45">
      <c r="A6678" s="536" t="s">
        <v>8381</v>
      </c>
      <c r="B6678" s="419">
        <v>98037</v>
      </c>
      <c r="C6678" s="420" t="s">
        <v>2280</v>
      </c>
      <c r="D6678" s="421" t="s">
        <v>844</v>
      </c>
      <c r="E6678" s="422">
        <v>2326.8799999999997</v>
      </c>
      <c r="F6678" s="422">
        <v>1831.23</v>
      </c>
      <c r="G6678" s="422">
        <v>4158.1099999999997</v>
      </c>
    </row>
    <row r="6679" spans="1:7" ht="45">
      <c r="A6679" s="536" t="s">
        <v>8381</v>
      </c>
      <c r="B6679" s="419">
        <v>98021</v>
      </c>
      <c r="C6679" s="420" t="s">
        <v>2272</v>
      </c>
      <c r="D6679" s="421" t="s">
        <v>844</v>
      </c>
      <c r="E6679" s="422">
        <v>1506.3300000000002</v>
      </c>
      <c r="F6679" s="422">
        <v>1180.18</v>
      </c>
      <c r="G6679" s="422">
        <v>2686.51</v>
      </c>
    </row>
    <row r="6680" spans="1:7" ht="45">
      <c r="A6680" s="536" t="s">
        <v>8381</v>
      </c>
      <c r="B6680" s="419">
        <v>98023</v>
      </c>
      <c r="C6680" s="420" t="s">
        <v>2273</v>
      </c>
      <c r="D6680" s="421" t="s">
        <v>844</v>
      </c>
      <c r="E6680" s="422">
        <v>1669.1999999999998</v>
      </c>
      <c r="F6680" s="422">
        <v>1309.3800000000001</v>
      </c>
      <c r="G6680" s="422">
        <v>2978.58</v>
      </c>
    </row>
    <row r="6681" spans="1:7" ht="45">
      <c r="A6681" s="536" t="s">
        <v>8381</v>
      </c>
      <c r="B6681" s="419">
        <v>98025</v>
      </c>
      <c r="C6681" s="420" t="s">
        <v>2274</v>
      </c>
      <c r="D6681" s="421" t="s">
        <v>844</v>
      </c>
      <c r="E6681" s="422">
        <v>1831.9399999999998</v>
      </c>
      <c r="F6681" s="422">
        <v>1438.78</v>
      </c>
      <c r="G6681" s="422">
        <v>3270.72</v>
      </c>
    </row>
    <row r="6682" spans="1:7" ht="45">
      <c r="A6682" s="536" t="s">
        <v>8381</v>
      </c>
      <c r="B6682" s="419">
        <v>98027</v>
      </c>
      <c r="C6682" s="420" t="s">
        <v>2275</v>
      </c>
      <c r="D6682" s="421" t="s">
        <v>844</v>
      </c>
      <c r="E6682" s="422">
        <v>1994.4600000000003</v>
      </c>
      <c r="F6682" s="422">
        <v>1568.34</v>
      </c>
      <c r="G6682" s="422">
        <v>3562.8</v>
      </c>
    </row>
    <row r="6683" spans="1:7" ht="45">
      <c r="A6683" s="536" t="s">
        <v>8381</v>
      </c>
      <c r="B6683" s="419">
        <v>98029</v>
      </c>
      <c r="C6683" s="420" t="s">
        <v>2276</v>
      </c>
      <c r="D6683" s="421" t="s">
        <v>844</v>
      </c>
      <c r="E6683" s="422">
        <v>2160.6899999999996</v>
      </c>
      <c r="F6683" s="422">
        <v>1699.74</v>
      </c>
      <c r="G6683" s="422">
        <v>3860.43</v>
      </c>
    </row>
    <row r="6684" spans="1:7" ht="45">
      <c r="A6684" s="536" t="s">
        <v>8381</v>
      </c>
      <c r="B6684" s="419">
        <v>98045</v>
      </c>
      <c r="C6684" s="420" t="s">
        <v>2284</v>
      </c>
      <c r="D6684" s="421" t="s">
        <v>844</v>
      </c>
      <c r="E6684" s="422">
        <v>2493.04</v>
      </c>
      <c r="F6684" s="422">
        <v>1962.79</v>
      </c>
      <c r="G6684" s="422">
        <v>4455.83</v>
      </c>
    </row>
    <row r="6685" spans="1:7" ht="45">
      <c r="A6685" s="536" t="s">
        <v>8381</v>
      </c>
      <c r="B6685" s="419">
        <v>98047</v>
      </c>
      <c r="C6685" s="420" t="s">
        <v>2285</v>
      </c>
      <c r="D6685" s="421" t="s">
        <v>844</v>
      </c>
      <c r="E6685" s="422">
        <v>2659.1299999999997</v>
      </c>
      <c r="F6685" s="422">
        <v>2094.4</v>
      </c>
      <c r="G6685" s="422">
        <v>4753.53</v>
      </c>
    </row>
    <row r="6686" spans="1:7" ht="45">
      <c r="A6686" s="536" t="s">
        <v>8381</v>
      </c>
      <c r="B6686" s="419">
        <v>98039</v>
      </c>
      <c r="C6686" s="420" t="s">
        <v>2281</v>
      </c>
      <c r="D6686" s="421" t="s">
        <v>844</v>
      </c>
      <c r="E6686" s="422">
        <v>2164.21</v>
      </c>
      <c r="F6686" s="422">
        <v>1701.82</v>
      </c>
      <c r="G6686" s="422">
        <v>3866.03</v>
      </c>
    </row>
    <row r="6687" spans="1:7" ht="45">
      <c r="A6687" s="536" t="s">
        <v>8381</v>
      </c>
      <c r="B6687" s="419">
        <v>98041</v>
      </c>
      <c r="C6687" s="420" t="s">
        <v>2282</v>
      </c>
      <c r="D6687" s="421" t="s">
        <v>844</v>
      </c>
      <c r="E6687" s="422">
        <v>2326.8799999999997</v>
      </c>
      <c r="F6687" s="422">
        <v>1831.23</v>
      </c>
      <c r="G6687" s="422">
        <v>4158.1099999999997</v>
      </c>
    </row>
    <row r="6688" spans="1:7" ht="45">
      <c r="A6688" s="536" t="s">
        <v>8381</v>
      </c>
      <c r="B6688" s="419">
        <v>98043</v>
      </c>
      <c r="C6688" s="420" t="s">
        <v>2283</v>
      </c>
      <c r="D6688" s="421" t="s">
        <v>844</v>
      </c>
      <c r="E6688" s="422">
        <v>2493.04</v>
      </c>
      <c r="F6688" s="422">
        <v>1962.79</v>
      </c>
      <c r="G6688" s="422">
        <v>4455.83</v>
      </c>
    </row>
    <row r="6689" spans="1:7" ht="45">
      <c r="A6689" s="536" t="s">
        <v>8381</v>
      </c>
      <c r="B6689" s="419">
        <v>98049</v>
      </c>
      <c r="C6689" s="420" t="s">
        <v>2286</v>
      </c>
      <c r="D6689" s="421" t="s">
        <v>844</v>
      </c>
      <c r="E6689" s="422">
        <v>2792.03</v>
      </c>
      <c r="F6689" s="422">
        <v>2204.4299999999998</v>
      </c>
      <c r="G6689" s="422">
        <v>4996.46</v>
      </c>
    </row>
    <row r="6690" spans="1:7" ht="45">
      <c r="A6690" s="536" t="s">
        <v>8381</v>
      </c>
      <c r="B6690" s="419">
        <v>101809</v>
      </c>
      <c r="C6690" s="420" t="s">
        <v>8382</v>
      </c>
      <c r="D6690" s="421" t="s">
        <v>843</v>
      </c>
      <c r="E6690" s="422">
        <v>1904.57</v>
      </c>
      <c r="F6690" s="422">
        <v>1123.8399999999999</v>
      </c>
      <c r="G6690" s="422">
        <v>3028.41</v>
      </c>
    </row>
    <row r="6691" spans="1:7" ht="45">
      <c r="A6691" s="536" t="s">
        <v>8381</v>
      </c>
      <c r="B6691" s="419">
        <v>97980</v>
      </c>
      <c r="C6691" s="420" t="s">
        <v>8383</v>
      </c>
      <c r="D6691" s="421" t="s">
        <v>843</v>
      </c>
      <c r="E6691" s="422">
        <v>1352.58</v>
      </c>
      <c r="F6691" s="422">
        <v>914.94</v>
      </c>
      <c r="G6691" s="422">
        <v>2267.52</v>
      </c>
    </row>
    <row r="6692" spans="1:7" ht="45">
      <c r="A6692" s="536" t="s">
        <v>8381</v>
      </c>
      <c r="B6692" s="419">
        <v>98405</v>
      </c>
      <c r="C6692" s="420" t="s">
        <v>8384</v>
      </c>
      <c r="D6692" s="421" t="s">
        <v>843</v>
      </c>
      <c r="E6692" s="422">
        <v>1678.3500000000001</v>
      </c>
      <c r="F6692" s="422">
        <v>1106.82</v>
      </c>
      <c r="G6692" s="422">
        <v>2785.17</v>
      </c>
    </row>
    <row r="6693" spans="1:7" ht="45">
      <c r="A6693" s="536" t="s">
        <v>8381</v>
      </c>
      <c r="B6693" s="419">
        <v>97988</v>
      </c>
      <c r="C6693" s="420" t="s">
        <v>8385</v>
      </c>
      <c r="D6693" s="421" t="s">
        <v>843</v>
      </c>
      <c r="E6693" s="422">
        <v>2010.45</v>
      </c>
      <c r="F6693" s="422">
        <v>1286.99</v>
      </c>
      <c r="G6693" s="422">
        <v>3297.44</v>
      </c>
    </row>
    <row r="6694" spans="1:7" ht="45">
      <c r="A6694" s="536" t="s">
        <v>8381</v>
      </c>
      <c r="B6694" s="419">
        <v>102139</v>
      </c>
      <c r="C6694" s="420" t="s">
        <v>8386</v>
      </c>
      <c r="D6694" s="421" t="s">
        <v>843</v>
      </c>
      <c r="E6694" s="422">
        <v>1443.45</v>
      </c>
      <c r="F6694" s="422">
        <v>352.33</v>
      </c>
      <c r="G6694" s="422">
        <v>1795.78</v>
      </c>
    </row>
    <row r="6695" spans="1:7" ht="45">
      <c r="A6695" s="536" t="s">
        <v>8381</v>
      </c>
      <c r="B6695" s="419">
        <v>102141</v>
      </c>
      <c r="C6695" s="420" t="s">
        <v>8387</v>
      </c>
      <c r="D6695" s="421" t="s">
        <v>843</v>
      </c>
      <c r="E6695" s="422">
        <v>2257.58</v>
      </c>
      <c r="F6695" s="422">
        <v>507.02</v>
      </c>
      <c r="G6695" s="422">
        <v>2764.6</v>
      </c>
    </row>
    <row r="6696" spans="1:7" ht="45">
      <c r="A6696" s="536" t="s">
        <v>8381</v>
      </c>
      <c r="B6696" s="419">
        <v>99280</v>
      </c>
      <c r="C6696" s="420" t="s">
        <v>8388</v>
      </c>
      <c r="D6696" s="421" t="s">
        <v>843</v>
      </c>
      <c r="E6696" s="422">
        <v>1280.04</v>
      </c>
      <c r="F6696" s="422">
        <v>910.68</v>
      </c>
      <c r="G6696" s="422">
        <v>2190.7199999999998</v>
      </c>
    </row>
    <row r="6697" spans="1:7" ht="45">
      <c r="A6697" s="536" t="s">
        <v>8381</v>
      </c>
      <c r="B6697" s="419">
        <v>99292</v>
      </c>
      <c r="C6697" s="420" t="s">
        <v>8389</v>
      </c>
      <c r="D6697" s="421" t="s">
        <v>843</v>
      </c>
      <c r="E6697" s="422">
        <v>1595.63</v>
      </c>
      <c r="F6697" s="422">
        <v>1101.96</v>
      </c>
      <c r="G6697" s="422">
        <v>2697.59</v>
      </c>
    </row>
    <row r="6698" spans="1:7" ht="45">
      <c r="A6698" s="536" t="s">
        <v>8381</v>
      </c>
      <c r="B6698" s="419">
        <v>99242</v>
      </c>
      <c r="C6698" s="420" t="s">
        <v>8390</v>
      </c>
      <c r="D6698" s="421" t="s">
        <v>843</v>
      </c>
      <c r="E6698" s="422">
        <v>1918.1100000000001</v>
      </c>
      <c r="F6698" s="422">
        <v>1281.94</v>
      </c>
      <c r="G6698" s="422">
        <v>3200.05</v>
      </c>
    </row>
    <row r="6699" spans="1:7" ht="45">
      <c r="A6699" s="536" t="s">
        <v>8381</v>
      </c>
      <c r="B6699" s="419">
        <v>99248</v>
      </c>
      <c r="C6699" s="420" t="s">
        <v>8391</v>
      </c>
      <c r="D6699" s="421" t="s">
        <v>843</v>
      </c>
      <c r="E6699" s="422">
        <v>2494.9499999999998</v>
      </c>
      <c r="F6699" s="422">
        <v>1586.42</v>
      </c>
      <c r="G6699" s="422">
        <v>4081.37</v>
      </c>
    </row>
    <row r="6700" spans="1:7" ht="45">
      <c r="A6700" s="536" t="s">
        <v>8381</v>
      </c>
      <c r="B6700" s="419">
        <v>99275</v>
      </c>
      <c r="C6700" s="420" t="s">
        <v>8392</v>
      </c>
      <c r="D6700" s="421" t="s">
        <v>843</v>
      </c>
      <c r="E6700" s="422">
        <v>762.18000000000006</v>
      </c>
      <c r="F6700" s="422">
        <v>260.05</v>
      </c>
      <c r="G6700" s="422">
        <v>1022.23</v>
      </c>
    </row>
    <row r="6701" spans="1:7" ht="45">
      <c r="A6701" s="536" t="s">
        <v>8381</v>
      </c>
      <c r="B6701" s="419">
        <v>99285</v>
      </c>
      <c r="C6701" s="420" t="s">
        <v>8393</v>
      </c>
      <c r="D6701" s="421" t="s">
        <v>843</v>
      </c>
      <c r="E6701" s="422">
        <v>1100.5900000000001</v>
      </c>
      <c r="F6701" s="422">
        <v>312.04000000000002</v>
      </c>
      <c r="G6701" s="422">
        <v>1412.63</v>
      </c>
    </row>
    <row r="6702" spans="1:7" ht="45">
      <c r="A6702" s="536" t="s">
        <v>8381</v>
      </c>
      <c r="B6702" s="419">
        <v>102457</v>
      </c>
      <c r="C6702" s="420" t="s">
        <v>8394</v>
      </c>
      <c r="D6702" s="421" t="s">
        <v>843</v>
      </c>
      <c r="E6702" s="422">
        <v>1428.8700000000001</v>
      </c>
      <c r="F6702" s="422">
        <v>330.81</v>
      </c>
      <c r="G6702" s="422">
        <v>1759.68</v>
      </c>
    </row>
    <row r="6703" spans="1:7" ht="45">
      <c r="A6703" s="536" t="s">
        <v>8381</v>
      </c>
      <c r="B6703" s="419">
        <v>102142</v>
      </c>
      <c r="C6703" s="420" t="s">
        <v>8395</v>
      </c>
      <c r="D6703" s="421" t="s">
        <v>843</v>
      </c>
      <c r="E6703" s="422">
        <v>2221.1299999999997</v>
      </c>
      <c r="F6703" s="422">
        <v>504.84</v>
      </c>
      <c r="G6703" s="422">
        <v>2725.97</v>
      </c>
    </row>
    <row r="6704" spans="1:7" ht="45">
      <c r="A6704" s="536" t="s">
        <v>8381</v>
      </c>
      <c r="B6704" s="419">
        <v>97992</v>
      </c>
      <c r="C6704" s="420" t="s">
        <v>8396</v>
      </c>
      <c r="D6704" s="421" t="s">
        <v>843</v>
      </c>
      <c r="E6704" s="422">
        <v>2605.85</v>
      </c>
      <c r="F6704" s="422">
        <v>1593.06</v>
      </c>
      <c r="G6704" s="422">
        <v>4198.91</v>
      </c>
    </row>
    <row r="6705" spans="1:7" ht="45">
      <c r="A6705" s="536" t="s">
        <v>8381</v>
      </c>
      <c r="B6705" s="419">
        <v>97978</v>
      </c>
      <c r="C6705" s="420" t="s">
        <v>8397</v>
      </c>
      <c r="D6705" s="421" t="s">
        <v>843</v>
      </c>
      <c r="E6705" s="422">
        <v>770.2</v>
      </c>
      <c r="F6705" s="422">
        <v>260.58</v>
      </c>
      <c r="G6705" s="422">
        <v>1030.78</v>
      </c>
    </row>
    <row r="6706" spans="1:7" ht="45">
      <c r="A6706" s="536" t="s">
        <v>8381</v>
      </c>
      <c r="B6706" s="419">
        <v>98410</v>
      </c>
      <c r="C6706" s="420" t="s">
        <v>8398</v>
      </c>
      <c r="D6706" s="421" t="s">
        <v>843</v>
      </c>
      <c r="E6706" s="422">
        <v>1039.3900000000001</v>
      </c>
      <c r="F6706" s="422">
        <v>269.33</v>
      </c>
      <c r="G6706" s="422">
        <v>1308.72</v>
      </c>
    </row>
    <row r="6707" spans="1:7" ht="45">
      <c r="A6707" s="536" t="s">
        <v>8381</v>
      </c>
      <c r="B6707" s="419">
        <v>97994</v>
      </c>
      <c r="C6707" s="420" t="s">
        <v>8399</v>
      </c>
      <c r="D6707" s="421" t="s">
        <v>843</v>
      </c>
      <c r="E6707" s="422">
        <v>1738.21</v>
      </c>
      <c r="F6707" s="422">
        <v>1090.44</v>
      </c>
      <c r="G6707" s="422">
        <v>2828.65</v>
      </c>
    </row>
    <row r="6708" spans="1:7" ht="45">
      <c r="A6708" s="536" t="s">
        <v>8381</v>
      </c>
      <c r="B6708" s="419">
        <v>99290</v>
      </c>
      <c r="C6708" s="420" t="s">
        <v>8400</v>
      </c>
      <c r="D6708" s="421" t="s">
        <v>843</v>
      </c>
      <c r="E6708" s="422">
        <v>2682.7599999999998</v>
      </c>
      <c r="F6708" s="422">
        <v>1630.35</v>
      </c>
      <c r="G6708" s="422">
        <v>4313.1099999999997</v>
      </c>
    </row>
    <row r="6709" spans="1:7" ht="45">
      <c r="A6709" s="536" t="s">
        <v>8381</v>
      </c>
      <c r="B6709" s="419">
        <v>99244</v>
      </c>
      <c r="C6709" s="420" t="s">
        <v>8401</v>
      </c>
      <c r="D6709" s="421" t="s">
        <v>843</v>
      </c>
      <c r="E6709" s="422">
        <v>3303.0699999999997</v>
      </c>
      <c r="F6709" s="422">
        <v>1955.75</v>
      </c>
      <c r="G6709" s="422">
        <v>5258.82</v>
      </c>
    </row>
    <row r="6710" spans="1:7" ht="45">
      <c r="A6710" s="536" t="s">
        <v>8381</v>
      </c>
      <c r="B6710" s="419">
        <v>99256</v>
      </c>
      <c r="C6710" s="420" t="s">
        <v>8402</v>
      </c>
      <c r="D6710" s="421" t="s">
        <v>843</v>
      </c>
      <c r="E6710" s="422">
        <v>3894.94</v>
      </c>
      <c r="F6710" s="422">
        <v>2280.64</v>
      </c>
      <c r="G6710" s="422">
        <v>6175.58</v>
      </c>
    </row>
    <row r="6711" spans="1:7" ht="45">
      <c r="A6711" s="536" t="s">
        <v>8381</v>
      </c>
      <c r="B6711" s="419">
        <v>99271</v>
      </c>
      <c r="C6711" s="420" t="s">
        <v>8403</v>
      </c>
      <c r="D6711" s="421" t="s">
        <v>843</v>
      </c>
      <c r="E6711" s="422">
        <v>4485.83</v>
      </c>
      <c r="F6711" s="422">
        <v>2606.38</v>
      </c>
      <c r="G6711" s="422">
        <v>7092.21</v>
      </c>
    </row>
    <row r="6712" spans="1:7" ht="45">
      <c r="A6712" s="536" t="s">
        <v>8381</v>
      </c>
      <c r="B6712" s="419">
        <v>99284</v>
      </c>
      <c r="C6712" s="420" t="s">
        <v>8404</v>
      </c>
      <c r="D6712" s="421" t="s">
        <v>843</v>
      </c>
      <c r="E6712" s="422">
        <v>5077.71</v>
      </c>
      <c r="F6712" s="422">
        <v>2931.29</v>
      </c>
      <c r="G6712" s="422">
        <v>8009</v>
      </c>
    </row>
    <row r="6713" spans="1:7" ht="45">
      <c r="A6713" s="536" t="s">
        <v>8381</v>
      </c>
      <c r="B6713" s="419">
        <v>99294</v>
      </c>
      <c r="C6713" s="420" t="s">
        <v>8405</v>
      </c>
      <c r="D6713" s="421" t="s">
        <v>843</v>
      </c>
      <c r="E6713" s="422">
        <v>5668.7000000000007</v>
      </c>
      <c r="F6713" s="422">
        <v>3256.98</v>
      </c>
      <c r="G6713" s="422">
        <v>8925.68</v>
      </c>
    </row>
    <row r="6714" spans="1:7" ht="45">
      <c r="A6714" s="536" t="s">
        <v>8381</v>
      </c>
      <c r="B6714" s="419">
        <v>99252</v>
      </c>
      <c r="C6714" s="420" t="s">
        <v>8406</v>
      </c>
      <c r="D6714" s="421" t="s">
        <v>843</v>
      </c>
      <c r="E6714" s="422">
        <v>1680.52</v>
      </c>
      <c r="F6714" s="422">
        <v>1087.1300000000001</v>
      </c>
      <c r="G6714" s="422">
        <v>2767.65</v>
      </c>
    </row>
    <row r="6715" spans="1:7" ht="45">
      <c r="A6715" s="536" t="s">
        <v>8381</v>
      </c>
      <c r="B6715" s="419">
        <v>99259</v>
      </c>
      <c r="C6715" s="420" t="s">
        <v>8407</v>
      </c>
      <c r="D6715" s="421" t="s">
        <v>843</v>
      </c>
      <c r="E6715" s="422">
        <v>2137.58</v>
      </c>
      <c r="F6715" s="422">
        <v>1362.62</v>
      </c>
      <c r="G6715" s="422">
        <v>3500.2</v>
      </c>
    </row>
    <row r="6716" spans="1:7" ht="45">
      <c r="A6716" s="536" t="s">
        <v>8381</v>
      </c>
      <c r="B6716" s="419">
        <v>99265</v>
      </c>
      <c r="C6716" s="420" t="s">
        <v>8408</v>
      </c>
      <c r="D6716" s="421" t="s">
        <v>843</v>
      </c>
      <c r="E6716" s="422">
        <v>2594.63</v>
      </c>
      <c r="F6716" s="422">
        <v>1638.03</v>
      </c>
      <c r="G6716" s="422">
        <v>4232.66</v>
      </c>
    </row>
    <row r="6717" spans="1:7" ht="45">
      <c r="A6717" s="536" t="s">
        <v>8381</v>
      </c>
      <c r="B6717" s="419">
        <v>99267</v>
      </c>
      <c r="C6717" s="420" t="s">
        <v>8409</v>
      </c>
      <c r="D6717" s="421" t="s">
        <v>843</v>
      </c>
      <c r="E6717" s="422">
        <v>3051.62</v>
      </c>
      <c r="F6717" s="422">
        <v>1913.58</v>
      </c>
      <c r="G6717" s="422">
        <v>4965.2</v>
      </c>
    </row>
    <row r="6718" spans="1:7" ht="45">
      <c r="A6718" s="536" t="s">
        <v>8381</v>
      </c>
      <c r="B6718" s="419">
        <v>99274</v>
      </c>
      <c r="C6718" s="420" t="s">
        <v>8410</v>
      </c>
      <c r="D6718" s="421" t="s">
        <v>843</v>
      </c>
      <c r="E6718" s="422">
        <v>3544.99</v>
      </c>
      <c r="F6718" s="422">
        <v>2189.37</v>
      </c>
      <c r="G6718" s="422">
        <v>5734.36</v>
      </c>
    </row>
    <row r="6719" spans="1:7" ht="45">
      <c r="A6719" s="536" t="s">
        <v>8381</v>
      </c>
      <c r="B6719" s="419">
        <v>99279</v>
      </c>
      <c r="C6719" s="420" t="s">
        <v>8411</v>
      </c>
      <c r="D6719" s="421" t="s">
        <v>843</v>
      </c>
      <c r="E6719" s="422">
        <v>4006.47</v>
      </c>
      <c r="F6719" s="422">
        <v>2464.9699999999998</v>
      </c>
      <c r="G6719" s="422">
        <v>6471.44</v>
      </c>
    </row>
    <row r="6720" spans="1:7" ht="45">
      <c r="A6720" s="536" t="s">
        <v>8381</v>
      </c>
      <c r="B6720" s="419">
        <v>99286</v>
      </c>
      <c r="C6720" s="420" t="s">
        <v>8412</v>
      </c>
      <c r="D6720" s="421" t="s">
        <v>843</v>
      </c>
      <c r="E6720" s="422">
        <v>4468.6499999999996</v>
      </c>
      <c r="F6720" s="422">
        <v>2740</v>
      </c>
      <c r="G6720" s="422">
        <v>7208.65</v>
      </c>
    </row>
    <row r="6721" spans="1:7" ht="45">
      <c r="A6721" s="536" t="s">
        <v>8381</v>
      </c>
      <c r="B6721" s="419">
        <v>99326</v>
      </c>
      <c r="C6721" s="420" t="s">
        <v>8413</v>
      </c>
      <c r="D6721" s="421" t="s">
        <v>843</v>
      </c>
      <c r="E6721" s="422">
        <v>5671.9100000000008</v>
      </c>
      <c r="F6721" s="422">
        <v>3056.79</v>
      </c>
      <c r="G6721" s="422">
        <v>8728.7000000000007</v>
      </c>
    </row>
    <row r="6722" spans="1:7" ht="45">
      <c r="A6722" s="536" t="s">
        <v>8381</v>
      </c>
      <c r="B6722" s="419">
        <v>99287</v>
      </c>
      <c r="C6722" s="420" t="s">
        <v>8414</v>
      </c>
      <c r="D6722" s="421" t="s">
        <v>843</v>
      </c>
      <c r="E6722" s="422">
        <v>6550.48</v>
      </c>
      <c r="F6722" s="422">
        <v>3482.41</v>
      </c>
      <c r="G6722" s="422">
        <v>10032.89</v>
      </c>
    </row>
    <row r="6723" spans="1:7" ht="45">
      <c r="A6723" s="536" t="s">
        <v>8381</v>
      </c>
      <c r="B6723" s="419">
        <v>99298</v>
      </c>
      <c r="C6723" s="420" t="s">
        <v>8415</v>
      </c>
      <c r="D6723" s="421" t="s">
        <v>843</v>
      </c>
      <c r="E6723" s="422">
        <v>7429.24</v>
      </c>
      <c r="F6723" s="422">
        <v>3907.91</v>
      </c>
      <c r="G6723" s="422">
        <v>11337.15</v>
      </c>
    </row>
    <row r="6724" spans="1:7" ht="45">
      <c r="A6724" s="536" t="s">
        <v>8381</v>
      </c>
      <c r="B6724" s="419">
        <v>99300</v>
      </c>
      <c r="C6724" s="420" t="s">
        <v>8416</v>
      </c>
      <c r="D6724" s="421" t="s">
        <v>843</v>
      </c>
      <c r="E6724" s="422">
        <v>8307.91</v>
      </c>
      <c r="F6724" s="422">
        <v>4333.46</v>
      </c>
      <c r="G6724" s="422">
        <v>12641.37</v>
      </c>
    </row>
    <row r="6725" spans="1:7" ht="45">
      <c r="A6725" s="536" t="s">
        <v>8381</v>
      </c>
      <c r="B6725" s="419">
        <v>99301</v>
      </c>
      <c r="C6725" s="420" t="s">
        <v>8417</v>
      </c>
      <c r="D6725" s="421" t="s">
        <v>843</v>
      </c>
      <c r="E6725" s="422">
        <v>4004.6800000000003</v>
      </c>
      <c r="F6725" s="422">
        <v>2334.84</v>
      </c>
      <c r="G6725" s="422">
        <v>6339.52</v>
      </c>
    </row>
    <row r="6726" spans="1:7" ht="45">
      <c r="A6726" s="536" t="s">
        <v>8381</v>
      </c>
      <c r="B6726" s="419">
        <v>99312</v>
      </c>
      <c r="C6726" s="420" t="s">
        <v>8418</v>
      </c>
      <c r="D6726" s="421" t="s">
        <v>843</v>
      </c>
      <c r="E6726" s="422">
        <v>4712.9399999999996</v>
      </c>
      <c r="F6726" s="422">
        <v>2710.17</v>
      </c>
      <c r="G6726" s="422">
        <v>7423.11</v>
      </c>
    </row>
    <row r="6727" spans="1:7" ht="45">
      <c r="A6727" s="536" t="s">
        <v>8381</v>
      </c>
      <c r="B6727" s="419">
        <v>99320</v>
      </c>
      <c r="C6727" s="420" t="s">
        <v>8419</v>
      </c>
      <c r="D6727" s="421" t="s">
        <v>843</v>
      </c>
      <c r="E6727" s="422">
        <v>5486.23</v>
      </c>
      <c r="F6727" s="422">
        <v>3084.66</v>
      </c>
      <c r="G6727" s="422">
        <v>8570.89</v>
      </c>
    </row>
    <row r="6728" spans="1:7" ht="45">
      <c r="A6728" s="536" t="s">
        <v>8381</v>
      </c>
      <c r="B6728" s="419">
        <v>99322</v>
      </c>
      <c r="C6728" s="420" t="s">
        <v>8420</v>
      </c>
      <c r="D6728" s="421" t="s">
        <v>843</v>
      </c>
      <c r="E6728" s="422">
        <v>6203.38</v>
      </c>
      <c r="F6728" s="422">
        <v>3459.2</v>
      </c>
      <c r="G6728" s="422">
        <v>9662.58</v>
      </c>
    </row>
    <row r="6729" spans="1:7" ht="45">
      <c r="A6729" s="536" t="s">
        <v>8381</v>
      </c>
      <c r="B6729" s="419">
        <v>99324</v>
      </c>
      <c r="C6729" s="420" t="s">
        <v>8421</v>
      </c>
      <c r="D6729" s="421" t="s">
        <v>843</v>
      </c>
      <c r="E6729" s="422">
        <v>6920.43</v>
      </c>
      <c r="F6729" s="422">
        <v>3833.92</v>
      </c>
      <c r="G6729" s="422">
        <v>10754.35</v>
      </c>
    </row>
    <row r="6730" spans="1:7" ht="45">
      <c r="A6730" s="536" t="s">
        <v>8381</v>
      </c>
      <c r="B6730" s="419">
        <v>99310</v>
      </c>
      <c r="C6730" s="420" t="s">
        <v>8422</v>
      </c>
      <c r="D6730" s="421" t="s">
        <v>843</v>
      </c>
      <c r="E6730" s="422">
        <v>9817.2899999999991</v>
      </c>
      <c r="F6730" s="422">
        <v>4961.1000000000004</v>
      </c>
      <c r="G6730" s="422">
        <v>14778.39</v>
      </c>
    </row>
    <row r="6731" spans="1:7" ht="45">
      <c r="A6731" s="536" t="s">
        <v>8381</v>
      </c>
      <c r="B6731" s="419">
        <v>99313</v>
      </c>
      <c r="C6731" s="420" t="s">
        <v>8423</v>
      </c>
      <c r="D6731" s="421" t="s">
        <v>843</v>
      </c>
      <c r="E6731" s="422">
        <v>10974.49</v>
      </c>
      <c r="F6731" s="422">
        <v>5486.42</v>
      </c>
      <c r="G6731" s="422">
        <v>16460.91</v>
      </c>
    </row>
    <row r="6732" spans="1:7" ht="45">
      <c r="A6732" s="536" t="s">
        <v>8381</v>
      </c>
      <c r="B6732" s="419">
        <v>99303</v>
      </c>
      <c r="C6732" s="420" t="s">
        <v>8424</v>
      </c>
      <c r="D6732" s="421" t="s">
        <v>843</v>
      </c>
      <c r="E6732" s="422">
        <v>7605.8499999999995</v>
      </c>
      <c r="F6732" s="422">
        <v>3958.45</v>
      </c>
      <c r="G6732" s="422">
        <v>11564.3</v>
      </c>
    </row>
    <row r="6733" spans="1:7" ht="45">
      <c r="A6733" s="536" t="s">
        <v>8381</v>
      </c>
      <c r="B6733" s="419">
        <v>99305</v>
      </c>
      <c r="C6733" s="420" t="s">
        <v>8425</v>
      </c>
      <c r="D6733" s="421" t="s">
        <v>843</v>
      </c>
      <c r="E6733" s="422">
        <v>8623.33</v>
      </c>
      <c r="F6733" s="422">
        <v>4434.3999999999996</v>
      </c>
      <c r="G6733" s="422">
        <v>13057.73</v>
      </c>
    </row>
    <row r="6734" spans="1:7" ht="45">
      <c r="A6734" s="536" t="s">
        <v>8381</v>
      </c>
      <c r="B6734" s="419">
        <v>99308</v>
      </c>
      <c r="C6734" s="420" t="s">
        <v>8426</v>
      </c>
      <c r="D6734" s="421" t="s">
        <v>843</v>
      </c>
      <c r="E6734" s="422">
        <v>9641.619999999999</v>
      </c>
      <c r="F6734" s="422">
        <v>4909.5600000000004</v>
      </c>
      <c r="G6734" s="422">
        <v>14551.18</v>
      </c>
    </row>
    <row r="6735" spans="1:7" ht="45">
      <c r="A6735" s="536" t="s">
        <v>8381</v>
      </c>
      <c r="B6735" s="419">
        <v>99315</v>
      </c>
      <c r="C6735" s="420" t="s">
        <v>8427</v>
      </c>
      <c r="D6735" s="421" t="s">
        <v>843</v>
      </c>
      <c r="E6735" s="422">
        <v>12308.38</v>
      </c>
      <c r="F6735" s="422">
        <v>6062.33</v>
      </c>
      <c r="G6735" s="422">
        <v>18370.71</v>
      </c>
    </row>
    <row r="6736" spans="1:7" ht="45">
      <c r="A6736" s="536" t="s">
        <v>8381</v>
      </c>
      <c r="B6736" s="419">
        <v>98008</v>
      </c>
      <c r="C6736" s="420" t="s">
        <v>8428</v>
      </c>
      <c r="D6736" s="421" t="s">
        <v>843</v>
      </c>
      <c r="E6736" s="422">
        <v>2773.71</v>
      </c>
      <c r="F6736" s="422">
        <v>1635.3</v>
      </c>
      <c r="G6736" s="422">
        <v>4409.01</v>
      </c>
    </row>
    <row r="6737" spans="1:7" ht="45">
      <c r="A6737" s="536" t="s">
        <v>8381</v>
      </c>
      <c r="B6737" s="419">
        <v>98010</v>
      </c>
      <c r="C6737" s="420" t="s">
        <v>8429</v>
      </c>
      <c r="D6737" s="421" t="s">
        <v>843</v>
      </c>
      <c r="E6737" s="422">
        <v>3413.66</v>
      </c>
      <c r="F6737" s="422">
        <v>1962.17</v>
      </c>
      <c r="G6737" s="422">
        <v>5375.83</v>
      </c>
    </row>
    <row r="6738" spans="1:7" ht="45">
      <c r="A6738" s="536" t="s">
        <v>8381</v>
      </c>
      <c r="B6738" s="419">
        <v>98012</v>
      </c>
      <c r="C6738" s="420" t="s">
        <v>8430</v>
      </c>
      <c r="D6738" s="421" t="s">
        <v>843</v>
      </c>
      <c r="E6738" s="422">
        <v>4025.61</v>
      </c>
      <c r="F6738" s="422">
        <v>2288.0700000000002</v>
      </c>
      <c r="G6738" s="422">
        <v>6313.68</v>
      </c>
    </row>
    <row r="6739" spans="1:7" ht="45">
      <c r="A6739" s="536" t="s">
        <v>8381</v>
      </c>
      <c r="B6739" s="419">
        <v>98014</v>
      </c>
      <c r="C6739" s="420" t="s">
        <v>8431</v>
      </c>
      <c r="D6739" s="421" t="s">
        <v>843</v>
      </c>
      <c r="E6739" s="422">
        <v>4636.5599999999995</v>
      </c>
      <c r="F6739" s="422">
        <v>2614.86</v>
      </c>
      <c r="G6739" s="422">
        <v>7251.42</v>
      </c>
    </row>
    <row r="6740" spans="1:7" ht="45">
      <c r="A6740" s="536" t="s">
        <v>8381</v>
      </c>
      <c r="B6740" s="419">
        <v>98016</v>
      </c>
      <c r="C6740" s="420" t="s">
        <v>8432</v>
      </c>
      <c r="D6740" s="421" t="s">
        <v>843</v>
      </c>
      <c r="E6740" s="422">
        <v>5247.7199999999993</v>
      </c>
      <c r="F6740" s="422">
        <v>2941.6</v>
      </c>
      <c r="G6740" s="422">
        <v>8189.32</v>
      </c>
    </row>
    <row r="6741" spans="1:7" ht="45">
      <c r="A6741" s="536" t="s">
        <v>8381</v>
      </c>
      <c r="B6741" s="419">
        <v>98018</v>
      </c>
      <c r="C6741" s="420" t="s">
        <v>8433</v>
      </c>
      <c r="D6741" s="421" t="s">
        <v>843</v>
      </c>
      <c r="E6741" s="422">
        <v>5859.6</v>
      </c>
      <c r="F6741" s="422">
        <v>3267.49</v>
      </c>
      <c r="G6741" s="422">
        <v>9127.09</v>
      </c>
    </row>
    <row r="6742" spans="1:7" ht="45">
      <c r="A6742" s="536" t="s">
        <v>8381</v>
      </c>
      <c r="B6742" s="419">
        <v>97996</v>
      </c>
      <c r="C6742" s="420" t="s">
        <v>8434</v>
      </c>
      <c r="D6742" s="421" t="s">
        <v>843</v>
      </c>
      <c r="E6742" s="422">
        <v>2210.87</v>
      </c>
      <c r="F6742" s="422">
        <v>1367.16</v>
      </c>
      <c r="G6742" s="422">
        <v>3578.03</v>
      </c>
    </row>
    <row r="6743" spans="1:7" ht="45">
      <c r="A6743" s="536" t="s">
        <v>8381</v>
      </c>
      <c r="B6743" s="419">
        <v>98407</v>
      </c>
      <c r="C6743" s="420" t="s">
        <v>8435</v>
      </c>
      <c r="D6743" s="421" t="s">
        <v>843</v>
      </c>
      <c r="E6743" s="422">
        <v>2683.8099999999995</v>
      </c>
      <c r="F6743" s="422">
        <v>1643.51</v>
      </c>
      <c r="G6743" s="422">
        <v>4327.32</v>
      </c>
    </row>
    <row r="6744" spans="1:7" ht="45">
      <c r="A6744" s="536" t="s">
        <v>8381</v>
      </c>
      <c r="B6744" s="419">
        <v>98408</v>
      </c>
      <c r="C6744" s="420" t="s">
        <v>8436</v>
      </c>
      <c r="D6744" s="421" t="s">
        <v>843</v>
      </c>
      <c r="E6744" s="422">
        <v>3156.7</v>
      </c>
      <c r="F6744" s="422">
        <v>1920</v>
      </c>
      <c r="G6744" s="422">
        <v>5076.7</v>
      </c>
    </row>
    <row r="6745" spans="1:7" ht="45">
      <c r="A6745" s="536" t="s">
        <v>8381</v>
      </c>
      <c r="B6745" s="419">
        <v>98002</v>
      </c>
      <c r="C6745" s="420" t="s">
        <v>8437</v>
      </c>
      <c r="D6745" s="421" t="s">
        <v>843</v>
      </c>
      <c r="E6745" s="422">
        <v>3666.52</v>
      </c>
      <c r="F6745" s="422">
        <v>2196.15</v>
      </c>
      <c r="G6745" s="422">
        <v>5862.67</v>
      </c>
    </row>
    <row r="6746" spans="1:7" ht="45">
      <c r="A6746" s="536" t="s">
        <v>8381</v>
      </c>
      <c r="B6746" s="419">
        <v>98406</v>
      </c>
      <c r="C6746" s="420" t="s">
        <v>8438</v>
      </c>
      <c r="D6746" s="421" t="s">
        <v>843</v>
      </c>
      <c r="E6746" s="422">
        <v>4143.9800000000005</v>
      </c>
      <c r="F6746" s="422">
        <v>2472.62</v>
      </c>
      <c r="G6746" s="422">
        <v>6616.6</v>
      </c>
    </row>
    <row r="6747" spans="1:7" ht="45">
      <c r="A6747" s="536" t="s">
        <v>8381</v>
      </c>
      <c r="B6747" s="419">
        <v>98006</v>
      </c>
      <c r="C6747" s="420" t="s">
        <v>8439</v>
      </c>
      <c r="D6747" s="421" t="s">
        <v>843</v>
      </c>
      <c r="E6747" s="422">
        <v>4621.38</v>
      </c>
      <c r="F6747" s="422">
        <v>2749.24</v>
      </c>
      <c r="G6747" s="422">
        <v>7370.62</v>
      </c>
    </row>
    <row r="6748" spans="1:7" ht="45">
      <c r="A6748" s="536" t="s">
        <v>8381</v>
      </c>
      <c r="B6748" s="419">
        <v>98030</v>
      </c>
      <c r="C6748" s="420" t="s">
        <v>8440</v>
      </c>
      <c r="D6748" s="421" t="s">
        <v>843</v>
      </c>
      <c r="E6748" s="422">
        <v>5859.0300000000007</v>
      </c>
      <c r="F6748" s="422">
        <v>3068.33</v>
      </c>
      <c r="G6748" s="422">
        <v>8927.36</v>
      </c>
    </row>
    <row r="6749" spans="1:7" ht="45">
      <c r="A6749" s="536" t="s">
        <v>8381</v>
      </c>
      <c r="B6749" s="419">
        <v>98032</v>
      </c>
      <c r="C6749" s="420" t="s">
        <v>8441</v>
      </c>
      <c r="D6749" s="421" t="s">
        <v>843</v>
      </c>
      <c r="E6749" s="422">
        <v>6767.0199999999995</v>
      </c>
      <c r="F6749" s="422">
        <v>3495.37</v>
      </c>
      <c r="G6749" s="422">
        <v>10262.39</v>
      </c>
    </row>
    <row r="6750" spans="1:7" ht="45">
      <c r="A6750" s="536" t="s">
        <v>8381</v>
      </c>
      <c r="B6750" s="419">
        <v>98034</v>
      </c>
      <c r="C6750" s="420" t="s">
        <v>8442</v>
      </c>
      <c r="D6750" s="421" t="s">
        <v>843</v>
      </c>
      <c r="E6750" s="422">
        <v>7675.2199999999993</v>
      </c>
      <c r="F6750" s="422">
        <v>3922.26</v>
      </c>
      <c r="G6750" s="422">
        <v>11597.48</v>
      </c>
    </row>
    <row r="6751" spans="1:7" ht="45">
      <c r="A6751" s="536" t="s">
        <v>8381</v>
      </c>
      <c r="B6751" s="419">
        <v>98036</v>
      </c>
      <c r="C6751" s="420" t="s">
        <v>8443</v>
      </c>
      <c r="D6751" s="421" t="s">
        <v>843</v>
      </c>
      <c r="E6751" s="422">
        <v>8582.0400000000009</v>
      </c>
      <c r="F6751" s="422">
        <v>4350.5</v>
      </c>
      <c r="G6751" s="422">
        <v>12932.54</v>
      </c>
    </row>
    <row r="6752" spans="1:7" ht="45">
      <c r="A6752" s="536" t="s">
        <v>8381</v>
      </c>
      <c r="B6752" s="419">
        <v>98020</v>
      </c>
      <c r="C6752" s="420" t="s">
        <v>8444</v>
      </c>
      <c r="D6752" s="421" t="s">
        <v>843</v>
      </c>
      <c r="E6752" s="422">
        <v>4139.4500000000007</v>
      </c>
      <c r="F6752" s="422">
        <v>2342.61</v>
      </c>
      <c r="G6752" s="422">
        <v>6482.06</v>
      </c>
    </row>
    <row r="6753" spans="1:7" ht="45">
      <c r="A6753" s="536" t="s">
        <v>8381</v>
      </c>
      <c r="B6753" s="419">
        <v>98022</v>
      </c>
      <c r="C6753" s="420" t="s">
        <v>8445</v>
      </c>
      <c r="D6753" s="421" t="s">
        <v>843</v>
      </c>
      <c r="E6753" s="422">
        <v>4871.59</v>
      </c>
      <c r="F6753" s="422">
        <v>2718.91</v>
      </c>
      <c r="G6753" s="422">
        <v>7590.5</v>
      </c>
    </row>
    <row r="6754" spans="1:7" ht="45">
      <c r="A6754" s="536" t="s">
        <v>8381</v>
      </c>
      <c r="B6754" s="419">
        <v>98024</v>
      </c>
      <c r="C6754" s="420" t="s">
        <v>8446</v>
      </c>
      <c r="D6754" s="421" t="s">
        <v>843</v>
      </c>
      <c r="E6754" s="422">
        <v>5668</v>
      </c>
      <c r="F6754" s="422">
        <v>3095.14</v>
      </c>
      <c r="G6754" s="422">
        <v>8763.14</v>
      </c>
    </row>
    <row r="6755" spans="1:7" ht="45">
      <c r="A6755" s="536" t="s">
        <v>8381</v>
      </c>
      <c r="B6755" s="419">
        <v>98026</v>
      </c>
      <c r="C6755" s="420" t="s">
        <v>8447</v>
      </c>
      <c r="D6755" s="421" t="s">
        <v>843</v>
      </c>
      <c r="E6755" s="422">
        <v>6407.9700000000012</v>
      </c>
      <c r="F6755" s="422">
        <v>3471.72</v>
      </c>
      <c r="G6755" s="422">
        <v>9879.69</v>
      </c>
    </row>
    <row r="6756" spans="1:7" ht="45">
      <c r="A6756" s="536" t="s">
        <v>8381</v>
      </c>
      <c r="B6756" s="419">
        <v>98028</v>
      </c>
      <c r="C6756" s="420" t="s">
        <v>8448</v>
      </c>
      <c r="D6756" s="421" t="s">
        <v>843</v>
      </c>
      <c r="E6756" s="422">
        <v>7148.7099999999991</v>
      </c>
      <c r="F6756" s="422">
        <v>3847.61</v>
      </c>
      <c r="G6756" s="422">
        <v>10996.32</v>
      </c>
    </row>
    <row r="6757" spans="1:7" ht="45">
      <c r="A6757" s="536" t="s">
        <v>8381</v>
      </c>
      <c r="B6757" s="419">
        <v>98044</v>
      </c>
      <c r="C6757" s="420" t="s">
        <v>8449</v>
      </c>
      <c r="D6757" s="421" t="s">
        <v>843</v>
      </c>
      <c r="E6757" s="422">
        <v>10141.780000000001</v>
      </c>
      <c r="F6757" s="422">
        <v>4979.3999999999996</v>
      </c>
      <c r="G6757" s="422">
        <v>15121.18</v>
      </c>
    </row>
    <row r="6758" spans="1:7" ht="45">
      <c r="A6758" s="536" t="s">
        <v>8381</v>
      </c>
      <c r="B6758" s="419">
        <v>98046</v>
      </c>
      <c r="C6758" s="420" t="s">
        <v>8450</v>
      </c>
      <c r="D6758" s="421" t="s">
        <v>843</v>
      </c>
      <c r="E6758" s="422">
        <v>11335.689999999999</v>
      </c>
      <c r="F6758" s="422">
        <v>5507.82</v>
      </c>
      <c r="G6758" s="422">
        <v>16843.509999999998</v>
      </c>
    </row>
    <row r="6759" spans="1:7" ht="45">
      <c r="A6759" s="536" t="s">
        <v>8381</v>
      </c>
      <c r="B6759" s="419">
        <v>98038</v>
      </c>
      <c r="C6759" s="420" t="s">
        <v>8451</v>
      </c>
      <c r="D6759" s="421" t="s">
        <v>843</v>
      </c>
      <c r="E6759" s="422">
        <v>7856.6600000000008</v>
      </c>
      <c r="F6759" s="422">
        <v>3973.87</v>
      </c>
      <c r="G6759" s="422">
        <v>11830.53</v>
      </c>
    </row>
    <row r="6760" spans="1:7" ht="45">
      <c r="A6760" s="536" t="s">
        <v>8381</v>
      </c>
      <c r="B6760" s="419">
        <v>98040</v>
      </c>
      <c r="C6760" s="420" t="s">
        <v>8452</v>
      </c>
      <c r="D6760" s="421" t="s">
        <v>843</v>
      </c>
      <c r="E6760" s="422">
        <v>8907.9700000000012</v>
      </c>
      <c r="F6760" s="422">
        <v>4451.3100000000004</v>
      </c>
      <c r="G6760" s="422">
        <v>13359.28</v>
      </c>
    </row>
    <row r="6761" spans="1:7" ht="45">
      <c r="A6761" s="536" t="s">
        <v>8381</v>
      </c>
      <c r="B6761" s="419">
        <v>98042</v>
      </c>
      <c r="C6761" s="420" t="s">
        <v>8453</v>
      </c>
      <c r="D6761" s="421" t="s">
        <v>843</v>
      </c>
      <c r="E6761" s="422">
        <v>9960.119999999999</v>
      </c>
      <c r="F6761" s="422">
        <v>4927.9399999999996</v>
      </c>
      <c r="G6761" s="422">
        <v>14888.06</v>
      </c>
    </row>
    <row r="6762" spans="1:7" ht="45">
      <c r="A6762" s="536" t="s">
        <v>8381</v>
      </c>
      <c r="B6762" s="419">
        <v>98048</v>
      </c>
      <c r="C6762" s="420" t="s">
        <v>8454</v>
      </c>
      <c r="D6762" s="421" t="s">
        <v>843</v>
      </c>
      <c r="E6762" s="422">
        <v>12713.789999999999</v>
      </c>
      <c r="F6762" s="422">
        <v>6085.24</v>
      </c>
      <c r="G6762" s="422">
        <v>18799.03</v>
      </c>
    </row>
    <row r="6763" spans="1:7" ht="45">
      <c r="A6763" s="536" t="s">
        <v>8381</v>
      </c>
      <c r="B6763" s="419">
        <v>97955</v>
      </c>
      <c r="C6763" s="420" t="s">
        <v>2363</v>
      </c>
      <c r="D6763" s="421" t="s">
        <v>843</v>
      </c>
      <c r="E6763" s="422">
        <v>2394.7199999999998</v>
      </c>
      <c r="F6763" s="422">
        <v>835.71</v>
      </c>
      <c r="G6763" s="422">
        <v>3230.43</v>
      </c>
    </row>
    <row r="6764" spans="1:7" ht="45">
      <c r="A6764" s="536" t="s">
        <v>8381</v>
      </c>
      <c r="B6764" s="419">
        <v>97948</v>
      </c>
      <c r="C6764" s="420" t="s">
        <v>2362</v>
      </c>
      <c r="D6764" s="421" t="s">
        <v>843</v>
      </c>
      <c r="E6764" s="422">
        <v>2521.5200000000004</v>
      </c>
      <c r="F6764" s="422">
        <v>1076.53</v>
      </c>
      <c r="G6764" s="422">
        <v>3598.05</v>
      </c>
    </row>
    <row r="6765" spans="1:7" ht="45">
      <c r="A6765" s="536" t="s">
        <v>8381</v>
      </c>
      <c r="B6765" s="419">
        <v>97934</v>
      </c>
      <c r="C6765" s="420" t="s">
        <v>4351</v>
      </c>
      <c r="D6765" s="421" t="s">
        <v>843</v>
      </c>
      <c r="E6765" s="422">
        <v>2002.1100000000001</v>
      </c>
      <c r="F6765" s="422">
        <v>541.54</v>
      </c>
      <c r="G6765" s="422">
        <v>2543.65</v>
      </c>
    </row>
    <row r="6766" spans="1:7" ht="45">
      <c r="A6766" s="536" t="s">
        <v>8381</v>
      </c>
      <c r="B6766" s="419">
        <v>97953</v>
      </c>
      <c r="C6766" s="420" t="s">
        <v>2361</v>
      </c>
      <c r="D6766" s="421" t="s">
        <v>843</v>
      </c>
      <c r="E6766" s="422">
        <v>1097.3499999999999</v>
      </c>
      <c r="F6766" s="422">
        <v>401.76</v>
      </c>
      <c r="G6766" s="422">
        <v>1499.11</v>
      </c>
    </row>
    <row r="6767" spans="1:7" ht="45">
      <c r="A6767" s="536" t="s">
        <v>8381</v>
      </c>
      <c r="B6767" s="419">
        <v>97947</v>
      </c>
      <c r="C6767" s="420" t="s">
        <v>2360</v>
      </c>
      <c r="D6767" s="421" t="s">
        <v>843</v>
      </c>
      <c r="E6767" s="422">
        <v>1356.29</v>
      </c>
      <c r="F6767" s="422">
        <v>592.66999999999996</v>
      </c>
      <c r="G6767" s="422">
        <v>1948.96</v>
      </c>
    </row>
    <row r="6768" spans="1:7" ht="45">
      <c r="A6768" s="536" t="s">
        <v>8381</v>
      </c>
      <c r="B6768" s="419">
        <v>97933</v>
      </c>
      <c r="C6768" s="420" t="s">
        <v>2359</v>
      </c>
      <c r="D6768" s="421" t="s">
        <v>843</v>
      </c>
      <c r="E6768" s="422">
        <v>1124.9199999999998</v>
      </c>
      <c r="F6768" s="422">
        <v>35.14</v>
      </c>
      <c r="G6768" s="422">
        <v>1160.06</v>
      </c>
    </row>
    <row r="6769" spans="1:7" ht="45">
      <c r="A6769" s="536" t="s">
        <v>8381</v>
      </c>
      <c r="B6769" s="419">
        <v>97961</v>
      </c>
      <c r="C6769" s="420" t="s">
        <v>2384</v>
      </c>
      <c r="D6769" s="421" t="s">
        <v>843</v>
      </c>
      <c r="E6769" s="422">
        <v>1790.11</v>
      </c>
      <c r="F6769" s="422">
        <v>829.3</v>
      </c>
      <c r="G6769" s="422">
        <v>2619.41</v>
      </c>
    </row>
    <row r="6770" spans="1:7" ht="45">
      <c r="A6770" s="536" t="s">
        <v>8381</v>
      </c>
      <c r="B6770" s="419">
        <v>97951</v>
      </c>
      <c r="C6770" s="420" t="s">
        <v>2380</v>
      </c>
      <c r="D6770" s="421" t="s">
        <v>843</v>
      </c>
      <c r="E6770" s="422">
        <v>2057.59</v>
      </c>
      <c r="F6770" s="422">
        <v>1093.3900000000001</v>
      </c>
      <c r="G6770" s="422">
        <v>3150.98</v>
      </c>
    </row>
    <row r="6771" spans="1:7" ht="45">
      <c r="A6771" s="536" t="s">
        <v>8381</v>
      </c>
      <c r="B6771" s="419">
        <v>97973</v>
      </c>
      <c r="C6771" s="420" t="s">
        <v>2385</v>
      </c>
      <c r="D6771" s="421" t="s">
        <v>843</v>
      </c>
      <c r="E6771" s="422">
        <v>3385.2800000000007</v>
      </c>
      <c r="F6771" s="422">
        <v>1514.53</v>
      </c>
      <c r="G6771" s="422">
        <v>4899.8100000000004</v>
      </c>
    </row>
    <row r="6772" spans="1:7" ht="45">
      <c r="A6772" s="536" t="s">
        <v>8381</v>
      </c>
      <c r="B6772" s="419">
        <v>97952</v>
      </c>
      <c r="C6772" s="420" t="s">
        <v>2381</v>
      </c>
      <c r="D6772" s="421" t="s">
        <v>843</v>
      </c>
      <c r="E6772" s="422">
        <v>3597.9700000000003</v>
      </c>
      <c r="F6772" s="422">
        <v>1863.42</v>
      </c>
      <c r="G6772" s="422">
        <v>5461.39</v>
      </c>
    </row>
    <row r="6773" spans="1:7" ht="45">
      <c r="A6773" s="536" t="s">
        <v>8381</v>
      </c>
      <c r="B6773" s="419">
        <v>97957</v>
      </c>
      <c r="C6773" s="420" t="s">
        <v>2383</v>
      </c>
      <c r="D6773" s="421" t="s">
        <v>843</v>
      </c>
      <c r="E6773" s="422">
        <v>1755.9299999999998</v>
      </c>
      <c r="F6773" s="422">
        <v>1128.31</v>
      </c>
      <c r="G6773" s="422">
        <v>2884.24</v>
      </c>
    </row>
    <row r="6774" spans="1:7" ht="45">
      <c r="A6774" s="536" t="s">
        <v>8381</v>
      </c>
      <c r="B6774" s="419">
        <v>97950</v>
      </c>
      <c r="C6774" s="420" t="s">
        <v>2379</v>
      </c>
      <c r="D6774" s="421" t="s">
        <v>843</v>
      </c>
      <c r="E6774" s="422">
        <v>2036.2300000000002</v>
      </c>
      <c r="F6774" s="422">
        <v>1430.86</v>
      </c>
      <c r="G6774" s="422">
        <v>3467.09</v>
      </c>
    </row>
    <row r="6775" spans="1:7" ht="45">
      <c r="A6775" s="536" t="s">
        <v>8381</v>
      </c>
      <c r="B6775" s="419">
        <v>97936</v>
      </c>
      <c r="C6775" s="420" t="s">
        <v>2377</v>
      </c>
      <c r="D6775" s="421" t="s">
        <v>843</v>
      </c>
      <c r="E6775" s="422">
        <v>1364.44</v>
      </c>
      <c r="F6775" s="422">
        <v>812.04</v>
      </c>
      <c r="G6775" s="422">
        <v>2176.48</v>
      </c>
    </row>
    <row r="6776" spans="1:7" ht="45">
      <c r="A6776" s="536" t="s">
        <v>8381</v>
      </c>
      <c r="B6776" s="419">
        <v>97956</v>
      </c>
      <c r="C6776" s="420" t="s">
        <v>2382</v>
      </c>
      <c r="D6776" s="421" t="s">
        <v>843</v>
      </c>
      <c r="E6776" s="422">
        <v>993.66</v>
      </c>
      <c r="F6776" s="422">
        <v>612.9</v>
      </c>
      <c r="G6776" s="422">
        <v>1606.56</v>
      </c>
    </row>
    <row r="6777" spans="1:7" ht="45">
      <c r="A6777" s="536" t="s">
        <v>8381</v>
      </c>
      <c r="B6777" s="419">
        <v>97949</v>
      </c>
      <c r="C6777" s="420" t="s">
        <v>2378</v>
      </c>
      <c r="D6777" s="421" t="s">
        <v>843</v>
      </c>
      <c r="E6777" s="422">
        <v>1162.1099999999999</v>
      </c>
      <c r="F6777" s="422">
        <v>804.22</v>
      </c>
      <c r="G6777" s="422">
        <v>1966.33</v>
      </c>
    </row>
    <row r="6778" spans="1:7" ht="45">
      <c r="A6778" s="536" t="s">
        <v>8381</v>
      </c>
      <c r="B6778" s="419">
        <v>97935</v>
      </c>
      <c r="C6778" s="420" t="s">
        <v>2376</v>
      </c>
      <c r="D6778" s="421" t="s">
        <v>843</v>
      </c>
      <c r="E6778" s="422">
        <v>796.76</v>
      </c>
      <c r="F6778" s="422">
        <v>162.84</v>
      </c>
      <c r="G6778" s="422">
        <v>959.6</v>
      </c>
    </row>
    <row r="6779" spans="1:7" ht="45">
      <c r="A6779" s="536" t="s">
        <v>8381</v>
      </c>
      <c r="B6779" s="419">
        <v>99319</v>
      </c>
      <c r="C6779" s="420" t="s">
        <v>2387</v>
      </c>
      <c r="D6779" s="421" t="s">
        <v>844</v>
      </c>
      <c r="E6779" s="422">
        <v>551.54999999999995</v>
      </c>
      <c r="F6779" s="422">
        <v>465.5</v>
      </c>
      <c r="G6779" s="422">
        <v>1017.05</v>
      </c>
    </row>
    <row r="6780" spans="1:7" ht="45">
      <c r="A6780" s="536" t="s">
        <v>8381</v>
      </c>
      <c r="B6780" s="419">
        <v>99318</v>
      </c>
      <c r="C6780" s="420" t="s">
        <v>2386</v>
      </c>
      <c r="D6780" s="421" t="s">
        <v>844</v>
      </c>
      <c r="E6780" s="422">
        <v>290.57</v>
      </c>
      <c r="F6780" s="422">
        <v>19.73</v>
      </c>
      <c r="G6780" s="422">
        <v>310.3</v>
      </c>
    </row>
    <row r="6781" spans="1:7" ht="45">
      <c r="A6781" s="536" t="s">
        <v>8381</v>
      </c>
      <c r="B6781" s="419">
        <v>98051</v>
      </c>
      <c r="C6781" s="420" t="s">
        <v>2258</v>
      </c>
      <c r="D6781" s="421" t="s">
        <v>844</v>
      </c>
      <c r="E6781" s="422">
        <v>609.41000000000008</v>
      </c>
      <c r="F6781" s="422">
        <v>468.8</v>
      </c>
      <c r="G6781" s="422">
        <v>1078.21</v>
      </c>
    </row>
    <row r="6782" spans="1:7" ht="45">
      <c r="A6782" s="536" t="s">
        <v>8381</v>
      </c>
      <c r="B6782" s="419">
        <v>98050</v>
      </c>
      <c r="C6782" s="420" t="s">
        <v>2257</v>
      </c>
      <c r="D6782" s="421" t="s">
        <v>844</v>
      </c>
      <c r="E6782" s="422">
        <v>291.44</v>
      </c>
      <c r="F6782" s="422">
        <v>19.79</v>
      </c>
      <c r="G6782" s="422">
        <v>311.23</v>
      </c>
    </row>
    <row r="6783" spans="1:7" ht="45">
      <c r="A6783" s="536" t="s">
        <v>8381</v>
      </c>
      <c r="B6783" s="419">
        <v>99272</v>
      </c>
      <c r="C6783" s="420" t="s">
        <v>8455</v>
      </c>
      <c r="D6783" s="421" t="s">
        <v>843</v>
      </c>
      <c r="E6783" s="422">
        <v>685.7600000000001</v>
      </c>
      <c r="F6783" s="422">
        <v>497.39</v>
      </c>
      <c r="G6783" s="422">
        <v>1183.1500000000001</v>
      </c>
    </row>
    <row r="6784" spans="1:7" ht="45">
      <c r="A6784" s="536" t="s">
        <v>8381</v>
      </c>
      <c r="B6784" s="419">
        <v>99273</v>
      </c>
      <c r="C6784" s="420" t="s">
        <v>8456</v>
      </c>
      <c r="D6784" s="421" t="s">
        <v>843</v>
      </c>
      <c r="E6784" s="422">
        <v>965.36999999999989</v>
      </c>
      <c r="F6784" s="422">
        <v>731.23</v>
      </c>
      <c r="G6784" s="422">
        <v>1696.6</v>
      </c>
    </row>
    <row r="6785" spans="1:7" ht="45">
      <c r="A6785" s="536" t="s">
        <v>8381</v>
      </c>
      <c r="B6785" s="419">
        <v>99268</v>
      </c>
      <c r="C6785" s="420" t="s">
        <v>8457</v>
      </c>
      <c r="D6785" s="421" t="s">
        <v>843</v>
      </c>
      <c r="E6785" s="422">
        <v>403.21</v>
      </c>
      <c r="F6785" s="422">
        <v>102.82</v>
      </c>
      <c r="G6785" s="422">
        <v>506.03</v>
      </c>
    </row>
    <row r="6786" spans="1:7" ht="45">
      <c r="A6786" s="536" t="s">
        <v>8381</v>
      </c>
      <c r="B6786" s="419">
        <v>99270</v>
      </c>
      <c r="C6786" s="420" t="s">
        <v>8458</v>
      </c>
      <c r="D6786" s="421" t="s">
        <v>843</v>
      </c>
      <c r="E6786" s="422">
        <v>551.12</v>
      </c>
      <c r="F6786" s="422">
        <v>114</v>
      </c>
      <c r="G6786" s="422">
        <v>665.12</v>
      </c>
    </row>
    <row r="6787" spans="1:7" ht="45">
      <c r="A6787" s="536" t="s">
        <v>8381</v>
      </c>
      <c r="B6787" s="419">
        <v>97976</v>
      </c>
      <c r="C6787" s="420" t="s">
        <v>8459</v>
      </c>
      <c r="D6787" s="421" t="s">
        <v>843</v>
      </c>
      <c r="E6787" s="422">
        <v>727.12</v>
      </c>
      <c r="F6787" s="422">
        <v>499.87</v>
      </c>
      <c r="G6787" s="422">
        <v>1226.99</v>
      </c>
    </row>
    <row r="6788" spans="1:7" ht="45">
      <c r="A6788" s="536" t="s">
        <v>8381</v>
      </c>
      <c r="B6788" s="419">
        <v>97977</v>
      </c>
      <c r="C6788" s="420" t="s">
        <v>8460</v>
      </c>
      <c r="D6788" s="421" t="s">
        <v>843</v>
      </c>
      <c r="E6788" s="422">
        <v>1038.8599999999999</v>
      </c>
      <c r="F6788" s="422">
        <v>735.45</v>
      </c>
      <c r="G6788" s="422">
        <v>1774.31</v>
      </c>
    </row>
    <row r="6789" spans="1:7" ht="45">
      <c r="A6789" s="536" t="s">
        <v>8381</v>
      </c>
      <c r="B6789" s="419">
        <v>97974</v>
      </c>
      <c r="C6789" s="420" t="s">
        <v>8461</v>
      </c>
      <c r="D6789" s="421" t="s">
        <v>843</v>
      </c>
      <c r="E6789" s="422">
        <v>407.34999999999997</v>
      </c>
      <c r="F6789" s="422">
        <v>103.04</v>
      </c>
      <c r="G6789" s="422">
        <v>510.39</v>
      </c>
    </row>
    <row r="6790" spans="1:7" ht="45">
      <c r="A6790" s="536" t="s">
        <v>8381</v>
      </c>
      <c r="B6790" s="419">
        <v>97975</v>
      </c>
      <c r="C6790" s="420" t="s">
        <v>8462</v>
      </c>
      <c r="D6790" s="421" t="s">
        <v>843</v>
      </c>
      <c r="E6790" s="422">
        <v>555.95000000000005</v>
      </c>
      <c r="F6790" s="422">
        <v>114.27</v>
      </c>
      <c r="G6790" s="422">
        <v>670.22</v>
      </c>
    </row>
    <row r="6791" spans="1:7" ht="45">
      <c r="A6791" s="536" t="s">
        <v>8381</v>
      </c>
      <c r="B6791" s="419">
        <v>101798</v>
      </c>
      <c r="C6791" s="420" t="s">
        <v>3974</v>
      </c>
      <c r="D6791" s="421" t="s">
        <v>843</v>
      </c>
      <c r="E6791" s="422">
        <v>364.34000000000003</v>
      </c>
      <c r="F6791" s="422">
        <v>43.7</v>
      </c>
      <c r="G6791" s="422">
        <v>408.04</v>
      </c>
    </row>
    <row r="6792" spans="1:7" ht="45">
      <c r="A6792" s="536" t="s">
        <v>8381</v>
      </c>
      <c r="B6792" s="419">
        <v>101799</v>
      </c>
      <c r="C6792" s="420" t="s">
        <v>1743</v>
      </c>
      <c r="D6792" s="421" t="s">
        <v>843</v>
      </c>
      <c r="E6792" s="422">
        <v>907.72</v>
      </c>
      <c r="F6792" s="422">
        <v>72.11</v>
      </c>
      <c r="G6792" s="422">
        <v>979.83</v>
      </c>
    </row>
    <row r="6793" spans="1:7" ht="30">
      <c r="A6793" s="536" t="s">
        <v>8463</v>
      </c>
      <c r="B6793" s="419">
        <v>102487</v>
      </c>
      <c r="C6793" s="420" t="s">
        <v>3942</v>
      </c>
      <c r="D6793" s="421" t="s">
        <v>845</v>
      </c>
      <c r="E6793" s="422">
        <v>387</v>
      </c>
      <c r="F6793" s="422">
        <v>238.49</v>
      </c>
      <c r="G6793" s="422">
        <v>625.49</v>
      </c>
    </row>
    <row r="6794" spans="1:7" ht="30">
      <c r="A6794" s="536" t="s">
        <v>8463</v>
      </c>
      <c r="B6794" s="419">
        <v>102486</v>
      </c>
      <c r="C6794" s="420" t="s">
        <v>3941</v>
      </c>
      <c r="D6794" s="421" t="s">
        <v>845</v>
      </c>
      <c r="E6794" s="422">
        <v>473.92999999999995</v>
      </c>
      <c r="F6794" s="422">
        <v>121.75</v>
      </c>
      <c r="G6794" s="422">
        <v>595.67999999999995</v>
      </c>
    </row>
    <row r="6795" spans="1:7" ht="30">
      <c r="A6795" s="536" t="s">
        <v>8463</v>
      </c>
      <c r="B6795" s="419">
        <v>102474</v>
      </c>
      <c r="C6795" s="420" t="s">
        <v>3929</v>
      </c>
      <c r="D6795" s="421" t="s">
        <v>845</v>
      </c>
      <c r="E6795" s="422">
        <v>445.1</v>
      </c>
      <c r="F6795" s="422">
        <v>83.77</v>
      </c>
      <c r="G6795" s="422">
        <v>528.87</v>
      </c>
    </row>
    <row r="6796" spans="1:7" ht="30">
      <c r="A6796" s="536" t="s">
        <v>8463</v>
      </c>
      <c r="B6796" s="419">
        <v>102480</v>
      </c>
      <c r="C6796" s="420" t="s">
        <v>3935</v>
      </c>
      <c r="D6796" s="421" t="s">
        <v>845</v>
      </c>
      <c r="E6796" s="422">
        <v>444.90999999999997</v>
      </c>
      <c r="F6796" s="422">
        <v>73.150000000000006</v>
      </c>
      <c r="G6796" s="422">
        <v>518.05999999999995</v>
      </c>
    </row>
    <row r="6797" spans="1:7" ht="30">
      <c r="A6797" s="536" t="s">
        <v>8463</v>
      </c>
      <c r="B6797" s="419">
        <v>94975</v>
      </c>
      <c r="C6797" s="420" t="s">
        <v>3927</v>
      </c>
      <c r="D6797" s="421" t="s">
        <v>845</v>
      </c>
      <c r="E6797" s="422">
        <v>380.99</v>
      </c>
      <c r="F6797" s="422">
        <v>121.17</v>
      </c>
      <c r="G6797" s="422">
        <v>502.16</v>
      </c>
    </row>
    <row r="6798" spans="1:7" ht="30">
      <c r="A6798" s="536" t="s">
        <v>8463</v>
      </c>
      <c r="B6798" s="419">
        <v>94963</v>
      </c>
      <c r="C6798" s="420" t="s">
        <v>3915</v>
      </c>
      <c r="D6798" s="421" t="s">
        <v>845</v>
      </c>
      <c r="E6798" s="422">
        <v>353.12</v>
      </c>
      <c r="F6798" s="422">
        <v>82.12</v>
      </c>
      <c r="G6798" s="422">
        <v>435.24</v>
      </c>
    </row>
    <row r="6799" spans="1:7" ht="30">
      <c r="A6799" s="536" t="s">
        <v>8463</v>
      </c>
      <c r="B6799" s="419">
        <v>94969</v>
      </c>
      <c r="C6799" s="420" t="s">
        <v>3921</v>
      </c>
      <c r="D6799" s="421" t="s">
        <v>845</v>
      </c>
      <c r="E6799" s="422">
        <v>352.53000000000003</v>
      </c>
      <c r="F6799" s="422">
        <v>71.58</v>
      </c>
      <c r="G6799" s="422">
        <v>424.11</v>
      </c>
    </row>
    <row r="6800" spans="1:7" ht="30">
      <c r="A6800" s="536" t="s">
        <v>8463</v>
      </c>
      <c r="B6800" s="419">
        <v>102475</v>
      </c>
      <c r="C6800" s="420" t="s">
        <v>3930</v>
      </c>
      <c r="D6800" s="421" t="s">
        <v>845</v>
      </c>
      <c r="E6800" s="422">
        <v>479.58</v>
      </c>
      <c r="F6800" s="422">
        <v>92.3</v>
      </c>
      <c r="G6800" s="422">
        <v>571.88</v>
      </c>
    </row>
    <row r="6801" spans="1:7" ht="30">
      <c r="A6801" s="536" t="s">
        <v>8463</v>
      </c>
      <c r="B6801" s="419">
        <v>102481</v>
      </c>
      <c r="C6801" s="420" t="s">
        <v>3936</v>
      </c>
      <c r="D6801" s="421" t="s">
        <v>845</v>
      </c>
      <c r="E6801" s="422">
        <v>477.56000000000006</v>
      </c>
      <c r="F6801" s="422">
        <v>73.63</v>
      </c>
      <c r="G6801" s="422">
        <v>551.19000000000005</v>
      </c>
    </row>
    <row r="6802" spans="1:7" ht="30">
      <c r="A6802" s="536" t="s">
        <v>8463</v>
      </c>
      <c r="B6802" s="419">
        <v>94964</v>
      </c>
      <c r="C6802" s="420" t="s">
        <v>3916</v>
      </c>
      <c r="D6802" s="421" t="s">
        <v>845</v>
      </c>
      <c r="E6802" s="422">
        <v>384.87</v>
      </c>
      <c r="F6802" s="422">
        <v>89.51</v>
      </c>
      <c r="G6802" s="422">
        <v>474.38</v>
      </c>
    </row>
    <row r="6803" spans="1:7" ht="30">
      <c r="A6803" s="536" t="s">
        <v>8463</v>
      </c>
      <c r="B6803" s="419">
        <v>94970</v>
      </c>
      <c r="C6803" s="420" t="s">
        <v>3922</v>
      </c>
      <c r="D6803" s="421" t="s">
        <v>845</v>
      </c>
      <c r="E6803" s="422">
        <v>382.33000000000004</v>
      </c>
      <c r="F6803" s="422">
        <v>71.41</v>
      </c>
      <c r="G6803" s="422">
        <v>453.74</v>
      </c>
    </row>
    <row r="6804" spans="1:7" ht="30">
      <c r="A6804" s="536" t="s">
        <v>8463</v>
      </c>
      <c r="B6804" s="419">
        <v>102476</v>
      </c>
      <c r="C6804" s="420" t="s">
        <v>3931</v>
      </c>
      <c r="D6804" s="421" t="s">
        <v>845</v>
      </c>
      <c r="E6804" s="422">
        <v>503.11</v>
      </c>
      <c r="F6804" s="422">
        <v>79.39</v>
      </c>
      <c r="G6804" s="422">
        <v>582.5</v>
      </c>
    </row>
    <row r="6805" spans="1:7" ht="30">
      <c r="A6805" s="536" t="s">
        <v>8463</v>
      </c>
      <c r="B6805" s="419">
        <v>102482</v>
      </c>
      <c r="C6805" s="420" t="s">
        <v>3937</v>
      </c>
      <c r="D6805" s="421" t="s">
        <v>845</v>
      </c>
      <c r="E6805" s="422">
        <v>505.15000000000003</v>
      </c>
      <c r="F6805" s="422">
        <v>70.319999999999993</v>
      </c>
      <c r="G6805" s="422">
        <v>575.47</v>
      </c>
    </row>
    <row r="6806" spans="1:7" ht="30">
      <c r="A6806" s="536" t="s">
        <v>8463</v>
      </c>
      <c r="B6806" s="419">
        <v>94965</v>
      </c>
      <c r="C6806" s="420" t="s">
        <v>3917</v>
      </c>
      <c r="D6806" s="421" t="s">
        <v>845</v>
      </c>
      <c r="E6806" s="422">
        <v>405.01</v>
      </c>
      <c r="F6806" s="422">
        <v>81.66</v>
      </c>
      <c r="G6806" s="422">
        <v>486.67</v>
      </c>
    </row>
    <row r="6807" spans="1:7" ht="30">
      <c r="A6807" s="536" t="s">
        <v>8463</v>
      </c>
      <c r="B6807" s="419">
        <v>94971</v>
      </c>
      <c r="C6807" s="420" t="s">
        <v>3923</v>
      </c>
      <c r="D6807" s="421" t="s">
        <v>845</v>
      </c>
      <c r="E6807" s="422">
        <v>405.03</v>
      </c>
      <c r="F6807" s="422">
        <v>69.849999999999994</v>
      </c>
      <c r="G6807" s="422">
        <v>474.88</v>
      </c>
    </row>
    <row r="6808" spans="1:7" ht="30">
      <c r="A6808" s="536" t="s">
        <v>8463</v>
      </c>
      <c r="B6808" s="419">
        <v>102477</v>
      </c>
      <c r="C6808" s="420" t="s">
        <v>3932</v>
      </c>
      <c r="D6808" s="421" t="s">
        <v>845</v>
      </c>
      <c r="E6808" s="422">
        <v>529.99</v>
      </c>
      <c r="F6808" s="422">
        <v>87.57</v>
      </c>
      <c r="G6808" s="422">
        <v>617.55999999999995</v>
      </c>
    </row>
    <row r="6809" spans="1:7" ht="30">
      <c r="A6809" s="536" t="s">
        <v>8463</v>
      </c>
      <c r="B6809" s="419">
        <v>102483</v>
      </c>
      <c r="C6809" s="420" t="s">
        <v>3938</v>
      </c>
      <c r="D6809" s="421" t="s">
        <v>845</v>
      </c>
      <c r="E6809" s="422">
        <v>531.05999999999995</v>
      </c>
      <c r="F6809" s="422">
        <v>72.62</v>
      </c>
      <c r="G6809" s="422">
        <v>603.67999999999995</v>
      </c>
    </row>
    <row r="6810" spans="1:7" ht="30">
      <c r="A6810" s="536" t="s">
        <v>8463</v>
      </c>
      <c r="B6810" s="419">
        <v>94966</v>
      </c>
      <c r="C6810" s="420" t="s">
        <v>3918</v>
      </c>
      <c r="D6810" s="421" t="s">
        <v>845</v>
      </c>
      <c r="E6810" s="422">
        <v>420.5</v>
      </c>
      <c r="F6810" s="422">
        <v>80.989999999999995</v>
      </c>
      <c r="G6810" s="422">
        <v>501.49</v>
      </c>
    </row>
    <row r="6811" spans="1:7" ht="30">
      <c r="A6811" s="536" t="s">
        <v>8463</v>
      </c>
      <c r="B6811" s="419">
        <v>94972</v>
      </c>
      <c r="C6811" s="420" t="s">
        <v>3924</v>
      </c>
      <c r="D6811" s="421" t="s">
        <v>845</v>
      </c>
      <c r="E6811" s="422">
        <v>420.45</v>
      </c>
      <c r="F6811" s="422">
        <v>69.290000000000006</v>
      </c>
      <c r="G6811" s="422">
        <v>489.74</v>
      </c>
    </row>
    <row r="6812" spans="1:7" ht="30">
      <c r="A6812" s="536" t="s">
        <v>8463</v>
      </c>
      <c r="B6812" s="419">
        <v>102478</v>
      </c>
      <c r="C6812" s="420" t="s">
        <v>3933</v>
      </c>
      <c r="D6812" s="421" t="s">
        <v>845</v>
      </c>
      <c r="E6812" s="422">
        <v>582.17999999999995</v>
      </c>
      <c r="F6812" s="422">
        <v>79.38</v>
      </c>
      <c r="G6812" s="422">
        <v>661.56</v>
      </c>
    </row>
    <row r="6813" spans="1:7" ht="30">
      <c r="A6813" s="536" t="s">
        <v>8463</v>
      </c>
      <c r="B6813" s="419">
        <v>102484</v>
      </c>
      <c r="C6813" s="420" t="s">
        <v>3939</v>
      </c>
      <c r="D6813" s="421" t="s">
        <v>845</v>
      </c>
      <c r="E6813" s="422">
        <v>584.76</v>
      </c>
      <c r="F6813" s="422">
        <v>72.64</v>
      </c>
      <c r="G6813" s="422">
        <v>657.4</v>
      </c>
    </row>
    <row r="6814" spans="1:7" ht="30">
      <c r="A6814" s="536" t="s">
        <v>8463</v>
      </c>
      <c r="B6814" s="419">
        <v>94967</v>
      </c>
      <c r="C6814" s="420" t="s">
        <v>3919</v>
      </c>
      <c r="D6814" s="421" t="s">
        <v>845</v>
      </c>
      <c r="E6814" s="422">
        <v>483.57</v>
      </c>
      <c r="F6814" s="422">
        <v>86.07</v>
      </c>
      <c r="G6814" s="422">
        <v>569.64</v>
      </c>
    </row>
    <row r="6815" spans="1:7" ht="30">
      <c r="A6815" s="536" t="s">
        <v>8463</v>
      </c>
      <c r="B6815" s="419">
        <v>94973</v>
      </c>
      <c r="C6815" s="420" t="s">
        <v>3925</v>
      </c>
      <c r="D6815" s="421" t="s">
        <v>845</v>
      </c>
      <c r="E6815" s="422">
        <v>483.34</v>
      </c>
      <c r="F6815" s="422">
        <v>71.45</v>
      </c>
      <c r="G6815" s="422">
        <v>554.79</v>
      </c>
    </row>
    <row r="6816" spans="1:7" ht="30">
      <c r="A6816" s="536" t="s">
        <v>8463</v>
      </c>
      <c r="B6816" s="419">
        <v>94974</v>
      </c>
      <c r="C6816" s="420" t="s">
        <v>3926</v>
      </c>
      <c r="D6816" s="421" t="s">
        <v>845</v>
      </c>
      <c r="E6816" s="422">
        <v>346.34000000000003</v>
      </c>
      <c r="F6816" s="422">
        <v>122.7</v>
      </c>
      <c r="G6816" s="422">
        <v>469.04</v>
      </c>
    </row>
    <row r="6817" spans="1:7" ht="30">
      <c r="A6817" s="536" t="s">
        <v>8463</v>
      </c>
      <c r="B6817" s="419">
        <v>94962</v>
      </c>
      <c r="C6817" s="420" t="s">
        <v>3914</v>
      </c>
      <c r="D6817" s="421" t="s">
        <v>845</v>
      </c>
      <c r="E6817" s="422">
        <v>314.42999999999995</v>
      </c>
      <c r="F6817" s="422">
        <v>82.72</v>
      </c>
      <c r="G6817" s="422">
        <v>397.15</v>
      </c>
    </row>
    <row r="6818" spans="1:7" ht="30">
      <c r="A6818" s="536" t="s">
        <v>8463</v>
      </c>
      <c r="B6818" s="419">
        <v>94968</v>
      </c>
      <c r="C6818" s="420" t="s">
        <v>3920</v>
      </c>
      <c r="D6818" s="421" t="s">
        <v>845</v>
      </c>
      <c r="E6818" s="422">
        <v>315.65000000000003</v>
      </c>
      <c r="F6818" s="422">
        <v>74.319999999999993</v>
      </c>
      <c r="G6818" s="422">
        <v>389.97</v>
      </c>
    </row>
    <row r="6819" spans="1:7" ht="30">
      <c r="A6819" s="536" t="s">
        <v>8463</v>
      </c>
      <c r="B6819" s="419">
        <v>102485</v>
      </c>
      <c r="C6819" s="420" t="s">
        <v>3940</v>
      </c>
      <c r="D6819" s="421" t="s">
        <v>845</v>
      </c>
      <c r="E6819" s="422">
        <v>442.16999999999996</v>
      </c>
      <c r="F6819" s="422">
        <v>122.97</v>
      </c>
      <c r="G6819" s="422">
        <v>565.14</v>
      </c>
    </row>
    <row r="6820" spans="1:7" ht="30">
      <c r="A6820" s="536" t="s">
        <v>8463</v>
      </c>
      <c r="B6820" s="419">
        <v>102473</v>
      </c>
      <c r="C6820" s="420" t="s">
        <v>3928</v>
      </c>
      <c r="D6820" s="421" t="s">
        <v>845</v>
      </c>
      <c r="E6820" s="422">
        <v>408</v>
      </c>
      <c r="F6820" s="422">
        <v>84.27</v>
      </c>
      <c r="G6820" s="422">
        <v>492.27</v>
      </c>
    </row>
    <row r="6821" spans="1:7" ht="30">
      <c r="A6821" s="536" t="s">
        <v>8463</v>
      </c>
      <c r="B6821" s="419">
        <v>102479</v>
      </c>
      <c r="C6821" s="420" t="s">
        <v>3934</v>
      </c>
      <c r="D6821" s="421" t="s">
        <v>845</v>
      </c>
      <c r="E6821" s="422">
        <v>409.66999999999996</v>
      </c>
      <c r="F6821" s="422">
        <v>75.540000000000006</v>
      </c>
      <c r="G6821" s="422">
        <v>485.21</v>
      </c>
    </row>
    <row r="6822" spans="1:7" ht="30">
      <c r="A6822" s="536" t="s">
        <v>8464</v>
      </c>
      <c r="B6822" s="419">
        <v>103769</v>
      </c>
      <c r="C6822" s="420" t="s">
        <v>5726</v>
      </c>
      <c r="D6822" s="421" t="s">
        <v>843</v>
      </c>
      <c r="E6822" s="422">
        <v>2887.16</v>
      </c>
      <c r="F6822" s="422">
        <v>444.05</v>
      </c>
      <c r="G6822" s="422">
        <v>3331.21</v>
      </c>
    </row>
    <row r="6823" spans="1:7" ht="45">
      <c r="A6823" s="536" t="s">
        <v>8465</v>
      </c>
      <c r="B6823" s="419">
        <v>97097</v>
      </c>
      <c r="C6823" s="420" t="s">
        <v>3879</v>
      </c>
      <c r="D6823" s="421" t="s">
        <v>96</v>
      </c>
      <c r="E6823" s="422">
        <v>35.44</v>
      </c>
      <c r="F6823" s="422">
        <v>2.4300000000000002</v>
      </c>
      <c r="G6823" s="422">
        <v>37.869999999999997</v>
      </c>
    </row>
    <row r="6824" spans="1:7" ht="45">
      <c r="A6824" s="536" t="s">
        <v>8465</v>
      </c>
      <c r="B6824" s="419">
        <v>97089</v>
      </c>
      <c r="C6824" s="420" t="s">
        <v>3873</v>
      </c>
      <c r="D6824" s="421" t="s">
        <v>1068</v>
      </c>
      <c r="E6824" s="422">
        <v>15.559999999999999</v>
      </c>
      <c r="F6824" s="422">
        <v>1.25</v>
      </c>
      <c r="G6824" s="422">
        <v>16.809999999999999</v>
      </c>
    </row>
    <row r="6825" spans="1:7" ht="45">
      <c r="A6825" s="536" t="s">
        <v>8465</v>
      </c>
      <c r="B6825" s="419">
        <v>97090</v>
      </c>
      <c r="C6825" s="420" t="s">
        <v>3874</v>
      </c>
      <c r="D6825" s="421" t="s">
        <v>1068</v>
      </c>
      <c r="E6825" s="422">
        <v>15.37</v>
      </c>
      <c r="F6825" s="422">
        <v>1.06</v>
      </c>
      <c r="G6825" s="422">
        <v>16.43</v>
      </c>
    </row>
    <row r="6826" spans="1:7" ht="45">
      <c r="A6826" s="536" t="s">
        <v>8465</v>
      </c>
      <c r="B6826" s="419">
        <v>97091</v>
      </c>
      <c r="C6826" s="420" t="s">
        <v>3875</v>
      </c>
      <c r="D6826" s="421" t="s">
        <v>1068</v>
      </c>
      <c r="E6826" s="422">
        <v>14.940000000000001</v>
      </c>
      <c r="F6826" s="422">
        <v>0.96</v>
      </c>
      <c r="G6826" s="422">
        <v>15.9</v>
      </c>
    </row>
    <row r="6827" spans="1:7" ht="45">
      <c r="A6827" s="536" t="s">
        <v>8465</v>
      </c>
      <c r="B6827" s="419">
        <v>97092</v>
      </c>
      <c r="C6827" s="420" t="s">
        <v>3876</v>
      </c>
      <c r="D6827" s="421" t="s">
        <v>1068</v>
      </c>
      <c r="E6827" s="422">
        <v>14.53</v>
      </c>
      <c r="F6827" s="422">
        <v>0.8</v>
      </c>
      <c r="G6827" s="422">
        <v>15.33</v>
      </c>
    </row>
    <row r="6828" spans="1:7" ht="45">
      <c r="A6828" s="536" t="s">
        <v>8465</v>
      </c>
      <c r="B6828" s="419">
        <v>97093</v>
      </c>
      <c r="C6828" s="420" t="s">
        <v>3877</v>
      </c>
      <c r="D6828" s="421" t="s">
        <v>1068</v>
      </c>
      <c r="E6828" s="422">
        <v>13.7</v>
      </c>
      <c r="F6828" s="422">
        <v>0.63</v>
      </c>
      <c r="G6828" s="422">
        <v>14.33</v>
      </c>
    </row>
    <row r="6829" spans="1:7" ht="45">
      <c r="A6829" s="536" t="s">
        <v>8465</v>
      </c>
      <c r="B6829" s="419">
        <v>97088</v>
      </c>
      <c r="C6829" s="420" t="s">
        <v>3872</v>
      </c>
      <c r="D6829" s="421" t="s">
        <v>1068</v>
      </c>
      <c r="E6829" s="422">
        <v>16.98</v>
      </c>
      <c r="F6829" s="422">
        <v>1.44</v>
      </c>
      <c r="G6829" s="422">
        <v>18.420000000000002</v>
      </c>
    </row>
    <row r="6830" spans="1:7" ht="45">
      <c r="A6830" s="536" t="s">
        <v>8465</v>
      </c>
      <c r="B6830" s="419">
        <v>97087</v>
      </c>
      <c r="C6830" s="420" t="s">
        <v>3871</v>
      </c>
      <c r="D6830" s="421" t="s">
        <v>96</v>
      </c>
      <c r="E6830" s="422">
        <v>2.06</v>
      </c>
      <c r="F6830" s="422">
        <v>0.46</v>
      </c>
      <c r="G6830" s="422">
        <v>2.52</v>
      </c>
    </row>
    <row r="6831" spans="1:7" ht="45">
      <c r="A6831" s="536" t="s">
        <v>8465</v>
      </c>
      <c r="B6831" s="419">
        <v>97083</v>
      </c>
      <c r="C6831" s="420" t="s">
        <v>3868</v>
      </c>
      <c r="D6831" s="421" t="s">
        <v>96</v>
      </c>
      <c r="E6831" s="422">
        <v>1.44</v>
      </c>
      <c r="F6831" s="422">
        <v>2.97</v>
      </c>
      <c r="G6831" s="422">
        <v>4.41</v>
      </c>
    </row>
    <row r="6832" spans="1:7" ht="45">
      <c r="A6832" s="536" t="s">
        <v>8465</v>
      </c>
      <c r="B6832" s="419">
        <v>97084</v>
      </c>
      <c r="C6832" s="420" t="s">
        <v>3869</v>
      </c>
      <c r="D6832" s="421" t="s">
        <v>96</v>
      </c>
      <c r="E6832" s="422">
        <v>0.32000000000000006</v>
      </c>
      <c r="F6832" s="422">
        <v>0.6</v>
      </c>
      <c r="G6832" s="422">
        <v>0.92</v>
      </c>
    </row>
    <row r="6833" spans="1:7" ht="45">
      <c r="A6833" s="536" t="s">
        <v>8465</v>
      </c>
      <c r="B6833" s="419">
        <v>97096</v>
      </c>
      <c r="C6833" s="420" t="s">
        <v>3878</v>
      </c>
      <c r="D6833" s="421" t="s">
        <v>845</v>
      </c>
      <c r="E6833" s="422">
        <v>556.36</v>
      </c>
      <c r="F6833" s="422">
        <v>19.34</v>
      </c>
      <c r="G6833" s="422">
        <v>575.70000000000005</v>
      </c>
    </row>
    <row r="6834" spans="1:7" ht="45">
      <c r="A6834" s="536" t="s">
        <v>8465</v>
      </c>
      <c r="B6834" s="419">
        <v>97082</v>
      </c>
      <c r="C6834" s="420" t="s">
        <v>3867</v>
      </c>
      <c r="D6834" s="421" t="s">
        <v>845</v>
      </c>
      <c r="E6834" s="422">
        <v>26.690000000000005</v>
      </c>
      <c r="F6834" s="422">
        <v>56.68</v>
      </c>
      <c r="G6834" s="422">
        <v>83.37</v>
      </c>
    </row>
    <row r="6835" spans="1:7" ht="45">
      <c r="A6835" s="536" t="s">
        <v>8465</v>
      </c>
      <c r="B6835" s="419">
        <v>103076</v>
      </c>
      <c r="C6835" s="420" t="s">
        <v>3887</v>
      </c>
      <c r="D6835" s="421" t="s">
        <v>96</v>
      </c>
      <c r="E6835" s="422">
        <v>130.44</v>
      </c>
      <c r="F6835" s="422">
        <v>23.03</v>
      </c>
      <c r="G6835" s="422">
        <v>153.47</v>
      </c>
    </row>
    <row r="6836" spans="1:7" ht="45">
      <c r="A6836" s="536" t="s">
        <v>8465</v>
      </c>
      <c r="B6836" s="419">
        <v>103077</v>
      </c>
      <c r="C6836" s="420" t="s">
        <v>3888</v>
      </c>
      <c r="D6836" s="421" t="s">
        <v>96</v>
      </c>
      <c r="E6836" s="422">
        <v>171.22</v>
      </c>
      <c r="F6836" s="422">
        <v>26.1</v>
      </c>
      <c r="G6836" s="422">
        <v>197.32</v>
      </c>
    </row>
    <row r="6837" spans="1:7" ht="45">
      <c r="A6837" s="536" t="s">
        <v>8465</v>
      </c>
      <c r="B6837" s="419">
        <v>103078</v>
      </c>
      <c r="C6837" s="420" t="s">
        <v>3889</v>
      </c>
      <c r="D6837" s="421" t="s">
        <v>96</v>
      </c>
      <c r="E6837" s="422">
        <v>208.14000000000001</v>
      </c>
      <c r="F6837" s="422">
        <v>29.1</v>
      </c>
      <c r="G6837" s="422">
        <v>237.24</v>
      </c>
    </row>
    <row r="6838" spans="1:7" ht="45">
      <c r="A6838" s="536" t="s">
        <v>8465</v>
      </c>
      <c r="B6838" s="419">
        <v>103079</v>
      </c>
      <c r="C6838" s="420" t="s">
        <v>3890</v>
      </c>
      <c r="D6838" s="421" t="s">
        <v>96</v>
      </c>
      <c r="E6838" s="422">
        <v>252.36</v>
      </c>
      <c r="F6838" s="422">
        <v>32.18</v>
      </c>
      <c r="G6838" s="422">
        <v>284.54000000000002</v>
      </c>
    </row>
    <row r="6839" spans="1:7" ht="45">
      <c r="A6839" s="536" t="s">
        <v>8465</v>
      </c>
      <c r="B6839" s="419">
        <v>103080</v>
      </c>
      <c r="C6839" s="420" t="s">
        <v>3891</v>
      </c>
      <c r="D6839" s="421" t="s">
        <v>96</v>
      </c>
      <c r="E6839" s="422">
        <v>314</v>
      </c>
      <c r="F6839" s="422">
        <v>35.659999999999997</v>
      </c>
      <c r="G6839" s="422">
        <v>349.66</v>
      </c>
    </row>
    <row r="6840" spans="1:7" ht="45">
      <c r="A6840" s="536" t="s">
        <v>8465</v>
      </c>
      <c r="B6840" s="419">
        <v>103075</v>
      </c>
      <c r="C6840" s="420" t="s">
        <v>3886</v>
      </c>
      <c r="D6840" s="421" t="s">
        <v>96</v>
      </c>
      <c r="E6840" s="422">
        <v>184.23</v>
      </c>
      <c r="F6840" s="422">
        <v>26.34</v>
      </c>
      <c r="G6840" s="422">
        <v>210.57</v>
      </c>
    </row>
    <row r="6841" spans="1:7" ht="45">
      <c r="A6841" s="536" t="s">
        <v>8465</v>
      </c>
      <c r="B6841" s="419">
        <v>103074</v>
      </c>
      <c r="C6841" s="420" t="s">
        <v>3885</v>
      </c>
      <c r="D6841" s="421" t="s">
        <v>96</v>
      </c>
      <c r="E6841" s="422">
        <v>148.79</v>
      </c>
      <c r="F6841" s="422">
        <v>23.91</v>
      </c>
      <c r="G6841" s="422">
        <v>172.7</v>
      </c>
    </row>
    <row r="6842" spans="1:7" ht="45">
      <c r="A6842" s="536" t="s">
        <v>8465</v>
      </c>
      <c r="B6842" s="419">
        <v>97101</v>
      </c>
      <c r="C6842" s="420" t="s">
        <v>3880</v>
      </c>
      <c r="D6842" s="421" t="s">
        <v>96</v>
      </c>
      <c r="E6842" s="422">
        <v>151.32</v>
      </c>
      <c r="F6842" s="422">
        <v>25.8</v>
      </c>
      <c r="G6842" s="422">
        <v>177.12</v>
      </c>
    </row>
    <row r="6843" spans="1:7" ht="45">
      <c r="A6843" s="536" t="s">
        <v>8465</v>
      </c>
      <c r="B6843" s="419">
        <v>97102</v>
      </c>
      <c r="C6843" s="420" t="s">
        <v>3881</v>
      </c>
      <c r="D6843" s="421" t="s">
        <v>96</v>
      </c>
      <c r="E6843" s="422">
        <v>192.1</v>
      </c>
      <c r="F6843" s="422">
        <v>28.88</v>
      </c>
      <c r="G6843" s="422">
        <v>220.98</v>
      </c>
    </row>
    <row r="6844" spans="1:7" ht="45">
      <c r="A6844" s="536" t="s">
        <v>8465</v>
      </c>
      <c r="B6844" s="419">
        <v>97103</v>
      </c>
      <c r="C6844" s="420" t="s">
        <v>3882</v>
      </c>
      <c r="D6844" s="421" t="s">
        <v>96</v>
      </c>
      <c r="E6844" s="422">
        <v>229.01</v>
      </c>
      <c r="F6844" s="422">
        <v>31.88</v>
      </c>
      <c r="G6844" s="422">
        <v>260.89</v>
      </c>
    </row>
    <row r="6845" spans="1:7" ht="45">
      <c r="A6845" s="536" t="s">
        <v>8465</v>
      </c>
      <c r="B6845" s="419">
        <v>103072</v>
      </c>
      <c r="C6845" s="420" t="s">
        <v>3883</v>
      </c>
      <c r="D6845" s="421" t="s">
        <v>96</v>
      </c>
      <c r="E6845" s="422">
        <v>273.26</v>
      </c>
      <c r="F6845" s="422">
        <v>34.94</v>
      </c>
      <c r="G6845" s="422">
        <v>308.2</v>
      </c>
    </row>
    <row r="6846" spans="1:7" ht="45">
      <c r="A6846" s="536" t="s">
        <v>8465</v>
      </c>
      <c r="B6846" s="419">
        <v>103073</v>
      </c>
      <c r="C6846" s="420" t="s">
        <v>3884</v>
      </c>
      <c r="D6846" s="421" t="s">
        <v>96</v>
      </c>
      <c r="E6846" s="422">
        <v>334.9</v>
      </c>
      <c r="F6846" s="422">
        <v>38.409999999999997</v>
      </c>
      <c r="G6846" s="422">
        <v>373.31</v>
      </c>
    </row>
    <row r="6847" spans="1:7" ht="45">
      <c r="A6847" s="536" t="s">
        <v>8465</v>
      </c>
      <c r="B6847" s="419">
        <v>97086</v>
      </c>
      <c r="C6847" s="420" t="s">
        <v>3870</v>
      </c>
      <c r="D6847" s="421" t="s">
        <v>96</v>
      </c>
      <c r="E6847" s="422">
        <v>69.720000000000013</v>
      </c>
      <c r="F6847" s="422">
        <v>94.86</v>
      </c>
      <c r="G6847" s="422">
        <v>164.58</v>
      </c>
    </row>
    <row r="6848" spans="1:7" ht="30">
      <c r="A6848" s="536" t="s">
        <v>8466</v>
      </c>
      <c r="B6848" s="419">
        <v>104766</v>
      </c>
      <c r="C6848" s="420" t="s">
        <v>6288</v>
      </c>
      <c r="D6848" s="421" t="s">
        <v>844</v>
      </c>
      <c r="E6848" s="422">
        <v>6.9000000000000021</v>
      </c>
      <c r="F6848" s="422">
        <v>12.86</v>
      </c>
      <c r="G6848" s="422">
        <v>19.760000000000002</v>
      </c>
    </row>
    <row r="6849" spans="1:7" ht="30">
      <c r="A6849" s="536" t="s">
        <v>8466</v>
      </c>
      <c r="B6849" s="419">
        <v>90467</v>
      </c>
      <c r="C6849" s="420" t="s">
        <v>6410</v>
      </c>
      <c r="D6849" s="421" t="s">
        <v>844</v>
      </c>
      <c r="E6849" s="422">
        <v>9.9899999999999984</v>
      </c>
      <c r="F6849" s="422">
        <v>18.89</v>
      </c>
      <c r="G6849" s="422">
        <v>28.88</v>
      </c>
    </row>
    <row r="6850" spans="1:7" ht="30">
      <c r="A6850" s="536" t="s">
        <v>8466</v>
      </c>
      <c r="B6850" s="419">
        <v>90466</v>
      </c>
      <c r="C6850" s="420" t="s">
        <v>6409</v>
      </c>
      <c r="D6850" s="421" t="s">
        <v>844</v>
      </c>
      <c r="E6850" s="422">
        <v>6.59</v>
      </c>
      <c r="F6850" s="422">
        <v>12.64</v>
      </c>
      <c r="G6850" s="422">
        <v>19.23</v>
      </c>
    </row>
    <row r="6851" spans="1:7" ht="30">
      <c r="A6851" s="536" t="s">
        <v>8466</v>
      </c>
      <c r="B6851" s="419">
        <v>90469</v>
      </c>
      <c r="C6851" s="420" t="s">
        <v>6412</v>
      </c>
      <c r="D6851" s="421" t="s">
        <v>844</v>
      </c>
      <c r="E6851" s="422">
        <v>6.2299999999999995</v>
      </c>
      <c r="F6851" s="422">
        <v>7.47</v>
      </c>
      <c r="G6851" s="422">
        <v>13.7</v>
      </c>
    </row>
    <row r="6852" spans="1:7" ht="45">
      <c r="A6852" s="536" t="s">
        <v>8466</v>
      </c>
      <c r="B6852" s="419">
        <v>90470</v>
      </c>
      <c r="C6852" s="420" t="s">
        <v>6413</v>
      </c>
      <c r="D6852" s="421" t="s">
        <v>844</v>
      </c>
      <c r="E6852" s="422">
        <v>8.5400000000000009</v>
      </c>
      <c r="F6852" s="422">
        <v>9.5299999999999994</v>
      </c>
      <c r="G6852" s="422">
        <v>18.07</v>
      </c>
    </row>
    <row r="6853" spans="1:7" ht="30">
      <c r="A6853" s="536" t="s">
        <v>8466</v>
      </c>
      <c r="B6853" s="419">
        <v>90468</v>
      </c>
      <c r="C6853" s="420" t="s">
        <v>6411</v>
      </c>
      <c r="D6853" s="421" t="s">
        <v>844</v>
      </c>
      <c r="E6853" s="422">
        <v>4.0699999999999994</v>
      </c>
      <c r="F6853" s="422">
        <v>4.97</v>
      </c>
      <c r="G6853" s="422">
        <v>9.0399999999999991</v>
      </c>
    </row>
    <row r="6854" spans="1:7" ht="30">
      <c r="A6854" s="536" t="s">
        <v>8466</v>
      </c>
      <c r="B6854" s="419">
        <v>91188</v>
      </c>
      <c r="C6854" s="420" t="s">
        <v>6422</v>
      </c>
      <c r="D6854" s="421" t="s">
        <v>843</v>
      </c>
      <c r="E6854" s="422">
        <v>6.3999999999999986</v>
      </c>
      <c r="F6854" s="422">
        <v>9.64</v>
      </c>
      <c r="G6854" s="422">
        <v>16.04</v>
      </c>
    </row>
    <row r="6855" spans="1:7" ht="30">
      <c r="A6855" s="536" t="s">
        <v>8466</v>
      </c>
      <c r="B6855" s="419">
        <v>91189</v>
      </c>
      <c r="C6855" s="420" t="s">
        <v>6423</v>
      </c>
      <c r="D6855" s="421" t="s">
        <v>843</v>
      </c>
      <c r="E6855" s="422">
        <v>43.66</v>
      </c>
      <c r="F6855" s="422">
        <v>40.409999999999997</v>
      </c>
      <c r="G6855" s="422">
        <v>84.07</v>
      </c>
    </row>
    <row r="6856" spans="1:7" ht="30">
      <c r="A6856" s="536" t="s">
        <v>8466</v>
      </c>
      <c r="B6856" s="419">
        <v>91192</v>
      </c>
      <c r="C6856" s="420" t="s">
        <v>6426</v>
      </c>
      <c r="D6856" s="421" t="s">
        <v>843</v>
      </c>
      <c r="E6856" s="422">
        <v>13.860000000000001</v>
      </c>
      <c r="F6856" s="422">
        <v>11.12</v>
      </c>
      <c r="G6856" s="422">
        <v>24.98</v>
      </c>
    </row>
    <row r="6857" spans="1:7" ht="30">
      <c r="A6857" s="536" t="s">
        <v>8466</v>
      </c>
      <c r="B6857" s="419">
        <v>91190</v>
      </c>
      <c r="C6857" s="420" t="s">
        <v>6424</v>
      </c>
      <c r="D6857" s="421" t="s">
        <v>843</v>
      </c>
      <c r="E6857" s="422">
        <v>5.3500000000000005</v>
      </c>
      <c r="F6857" s="422">
        <v>7.45</v>
      </c>
      <c r="G6857" s="422">
        <v>12.8</v>
      </c>
    </row>
    <row r="6858" spans="1:7" ht="30">
      <c r="A6858" s="536" t="s">
        <v>8466</v>
      </c>
      <c r="B6858" s="419">
        <v>91191</v>
      </c>
      <c r="C6858" s="420" t="s">
        <v>6425</v>
      </c>
      <c r="D6858" s="421" t="s">
        <v>843</v>
      </c>
      <c r="E6858" s="422">
        <v>8.4000000000000021</v>
      </c>
      <c r="F6858" s="422">
        <v>8.77</v>
      </c>
      <c r="G6858" s="422">
        <v>17.170000000000002</v>
      </c>
    </row>
    <row r="6859" spans="1:7" ht="30">
      <c r="A6859" s="536" t="s">
        <v>8466</v>
      </c>
      <c r="B6859" s="419">
        <v>95541</v>
      </c>
      <c r="C6859" s="420" t="s">
        <v>6428</v>
      </c>
      <c r="D6859" s="421" t="s">
        <v>843</v>
      </c>
      <c r="E6859" s="422">
        <v>7.879999999999999</v>
      </c>
      <c r="F6859" s="422">
        <v>24.51</v>
      </c>
      <c r="G6859" s="422">
        <v>32.39</v>
      </c>
    </row>
    <row r="6860" spans="1:7" ht="45">
      <c r="A6860" s="536" t="s">
        <v>8466</v>
      </c>
      <c r="B6860" s="419">
        <v>104785</v>
      </c>
      <c r="C6860" s="420" t="s">
        <v>6296</v>
      </c>
      <c r="D6860" s="421" t="s">
        <v>844</v>
      </c>
      <c r="E6860" s="422">
        <v>8.5800000000000018</v>
      </c>
      <c r="F6860" s="422">
        <v>6.39</v>
      </c>
      <c r="G6860" s="422">
        <v>14.97</v>
      </c>
    </row>
    <row r="6861" spans="1:7" ht="45">
      <c r="A6861" s="536" t="s">
        <v>8466</v>
      </c>
      <c r="B6861" s="419">
        <v>91181</v>
      </c>
      <c r="C6861" s="420" t="s">
        <v>6417</v>
      </c>
      <c r="D6861" s="421" t="s">
        <v>844</v>
      </c>
      <c r="E6861" s="422">
        <v>16.79</v>
      </c>
      <c r="F6861" s="422">
        <v>13</v>
      </c>
      <c r="G6861" s="422">
        <v>29.79</v>
      </c>
    </row>
    <row r="6862" spans="1:7" ht="30">
      <c r="A6862" s="536" t="s">
        <v>8466</v>
      </c>
      <c r="B6862" s="419">
        <v>91166</v>
      </c>
      <c r="C6862" s="420" t="s">
        <v>6414</v>
      </c>
      <c r="D6862" s="421" t="s">
        <v>844</v>
      </c>
      <c r="E6862" s="422">
        <v>2.7</v>
      </c>
      <c r="F6862" s="422">
        <v>1.83</v>
      </c>
      <c r="G6862" s="422">
        <v>4.53</v>
      </c>
    </row>
    <row r="6863" spans="1:7" ht="45">
      <c r="A6863" s="536" t="s">
        <v>8466</v>
      </c>
      <c r="B6863" s="419">
        <v>91167</v>
      </c>
      <c r="C6863" s="420" t="s">
        <v>8467</v>
      </c>
      <c r="D6863" s="421" t="s">
        <v>844</v>
      </c>
      <c r="E6863" s="422">
        <v>6.26</v>
      </c>
      <c r="F6863" s="422">
        <v>6.83</v>
      </c>
      <c r="G6863" s="422">
        <v>13.09</v>
      </c>
    </row>
    <row r="6864" spans="1:7" ht="45">
      <c r="A6864" s="536" t="s">
        <v>8466</v>
      </c>
      <c r="B6864" s="419">
        <v>91176</v>
      </c>
      <c r="C6864" s="420" t="s">
        <v>8468</v>
      </c>
      <c r="D6864" s="421" t="s">
        <v>844</v>
      </c>
      <c r="E6864" s="422">
        <v>11.999999999999998</v>
      </c>
      <c r="F6864" s="422">
        <v>8.9700000000000006</v>
      </c>
      <c r="G6864" s="422">
        <v>20.97</v>
      </c>
    </row>
    <row r="6865" spans="1:7" ht="30">
      <c r="A6865" s="536" t="s">
        <v>8466</v>
      </c>
      <c r="B6865" s="419">
        <v>91182</v>
      </c>
      <c r="C6865" s="420" t="s">
        <v>6418</v>
      </c>
      <c r="D6865" s="421" t="s">
        <v>844</v>
      </c>
      <c r="E6865" s="422">
        <v>9.9699999999999989</v>
      </c>
      <c r="F6865" s="422">
        <v>21.12</v>
      </c>
      <c r="G6865" s="422">
        <v>31.09</v>
      </c>
    </row>
    <row r="6866" spans="1:7" ht="45">
      <c r="A6866" s="536" t="s">
        <v>8466</v>
      </c>
      <c r="B6866" s="419">
        <v>91186</v>
      </c>
      <c r="C6866" s="420" t="s">
        <v>6420</v>
      </c>
      <c r="D6866" s="421" t="s">
        <v>844</v>
      </c>
      <c r="E6866" s="422">
        <v>10.879999999999999</v>
      </c>
      <c r="F6866" s="422">
        <v>23.49</v>
      </c>
      <c r="G6866" s="422">
        <v>34.369999999999997</v>
      </c>
    </row>
    <row r="6867" spans="1:7" ht="60">
      <c r="A6867" s="536" t="s">
        <v>8466</v>
      </c>
      <c r="B6867" s="419">
        <v>91171</v>
      </c>
      <c r="C6867" s="420" t="s">
        <v>8469</v>
      </c>
      <c r="D6867" s="421" t="s">
        <v>844</v>
      </c>
      <c r="E6867" s="422">
        <v>11.08</v>
      </c>
      <c r="F6867" s="422">
        <v>10.15</v>
      </c>
      <c r="G6867" s="422">
        <v>21.23</v>
      </c>
    </row>
    <row r="6868" spans="1:7" ht="45">
      <c r="A6868" s="536" t="s">
        <v>8466</v>
      </c>
      <c r="B6868" s="419">
        <v>91187</v>
      </c>
      <c r="C6868" s="420" t="s">
        <v>6421</v>
      </c>
      <c r="D6868" s="421" t="s">
        <v>844</v>
      </c>
      <c r="E6868" s="422">
        <v>9.6300000000000026</v>
      </c>
      <c r="F6868" s="422">
        <v>21.4</v>
      </c>
      <c r="G6868" s="422">
        <v>31.03</v>
      </c>
    </row>
    <row r="6869" spans="1:7" ht="45">
      <c r="A6869" s="536" t="s">
        <v>8466</v>
      </c>
      <c r="B6869" s="419">
        <v>91172</v>
      </c>
      <c r="C6869" s="420" t="s">
        <v>8470</v>
      </c>
      <c r="D6869" s="421" t="s">
        <v>844</v>
      </c>
      <c r="E6869" s="422">
        <v>12.920000000000002</v>
      </c>
      <c r="F6869" s="422">
        <v>11.5</v>
      </c>
      <c r="G6869" s="422">
        <v>24.42</v>
      </c>
    </row>
    <row r="6870" spans="1:7" ht="45">
      <c r="A6870" s="536" t="s">
        <v>8466</v>
      </c>
      <c r="B6870" s="419">
        <v>91185</v>
      </c>
      <c r="C6870" s="420" t="s">
        <v>6419</v>
      </c>
      <c r="D6870" s="421" t="s">
        <v>844</v>
      </c>
      <c r="E6870" s="422">
        <v>9.9699999999999989</v>
      </c>
      <c r="F6870" s="422">
        <v>21.12</v>
      </c>
      <c r="G6870" s="422">
        <v>31.09</v>
      </c>
    </row>
    <row r="6871" spans="1:7" ht="45">
      <c r="A6871" s="536" t="s">
        <v>8466</v>
      </c>
      <c r="B6871" s="419">
        <v>91170</v>
      </c>
      <c r="C6871" s="420" t="s">
        <v>8471</v>
      </c>
      <c r="D6871" s="421" t="s">
        <v>844</v>
      </c>
      <c r="E6871" s="422">
        <v>6.26</v>
      </c>
      <c r="F6871" s="422">
        <v>6.83</v>
      </c>
      <c r="G6871" s="422">
        <v>13.09</v>
      </c>
    </row>
    <row r="6872" spans="1:7" ht="45">
      <c r="A6872" s="536" t="s">
        <v>8466</v>
      </c>
      <c r="B6872" s="419">
        <v>91180</v>
      </c>
      <c r="C6872" s="420" t="s">
        <v>6416</v>
      </c>
      <c r="D6872" s="421" t="s">
        <v>844</v>
      </c>
      <c r="E6872" s="422">
        <v>16.079999999999998</v>
      </c>
      <c r="F6872" s="422">
        <v>12.16</v>
      </c>
      <c r="G6872" s="422">
        <v>28.24</v>
      </c>
    </row>
    <row r="6873" spans="1:7" ht="45">
      <c r="A6873" s="536" t="s">
        <v>8466</v>
      </c>
      <c r="B6873" s="419">
        <v>91179</v>
      </c>
      <c r="C6873" s="420" t="s">
        <v>6415</v>
      </c>
      <c r="D6873" s="421" t="s">
        <v>844</v>
      </c>
      <c r="E6873" s="422">
        <v>11.999999999999998</v>
      </c>
      <c r="F6873" s="422">
        <v>8.9700000000000006</v>
      </c>
      <c r="G6873" s="422">
        <v>20.97</v>
      </c>
    </row>
    <row r="6874" spans="1:7" ht="45">
      <c r="A6874" s="536" t="s">
        <v>8466</v>
      </c>
      <c r="B6874" s="419">
        <v>91174</v>
      </c>
      <c r="C6874" s="420" t="s">
        <v>8472</v>
      </c>
      <c r="D6874" s="421" t="s">
        <v>844</v>
      </c>
      <c r="E6874" s="422">
        <v>4.4300000000000006</v>
      </c>
      <c r="F6874" s="422">
        <v>4.05</v>
      </c>
      <c r="G6874" s="422">
        <v>8.48</v>
      </c>
    </row>
    <row r="6875" spans="1:7" ht="45">
      <c r="A6875" s="536" t="s">
        <v>8466</v>
      </c>
      <c r="B6875" s="419">
        <v>91175</v>
      </c>
      <c r="C6875" s="420" t="s">
        <v>8473</v>
      </c>
      <c r="D6875" s="421" t="s">
        <v>844</v>
      </c>
      <c r="E6875" s="422">
        <v>6.97</v>
      </c>
      <c r="F6875" s="422">
        <v>6.21</v>
      </c>
      <c r="G6875" s="422">
        <v>13.18</v>
      </c>
    </row>
    <row r="6876" spans="1:7" ht="45">
      <c r="A6876" s="536" t="s">
        <v>8466</v>
      </c>
      <c r="B6876" s="419">
        <v>91173</v>
      </c>
      <c r="C6876" s="420" t="s">
        <v>8474</v>
      </c>
      <c r="D6876" s="421" t="s">
        <v>844</v>
      </c>
      <c r="E6876" s="422">
        <v>2.34</v>
      </c>
      <c r="F6876" s="422">
        <v>2.54</v>
      </c>
      <c r="G6876" s="422">
        <v>4.88</v>
      </c>
    </row>
    <row r="6877" spans="1:7" ht="30">
      <c r="A6877" s="536" t="s">
        <v>8466</v>
      </c>
      <c r="B6877" s="419">
        <v>104759</v>
      </c>
      <c r="C6877" s="420" t="s">
        <v>6281</v>
      </c>
      <c r="D6877" s="421" t="s">
        <v>843</v>
      </c>
      <c r="E6877" s="422">
        <v>13.900000000000006</v>
      </c>
      <c r="F6877" s="422">
        <v>39.69</v>
      </c>
      <c r="G6877" s="422">
        <v>53.59</v>
      </c>
    </row>
    <row r="6878" spans="1:7" ht="30">
      <c r="A6878" s="536" t="s">
        <v>8466</v>
      </c>
      <c r="B6878" s="419">
        <v>104760</v>
      </c>
      <c r="C6878" s="420" t="s">
        <v>6282</v>
      </c>
      <c r="D6878" s="421" t="s">
        <v>843</v>
      </c>
      <c r="E6878" s="422">
        <v>20.300000000000004</v>
      </c>
      <c r="F6878" s="422">
        <v>57.98</v>
      </c>
      <c r="G6878" s="422">
        <v>78.28</v>
      </c>
    </row>
    <row r="6879" spans="1:7" ht="30">
      <c r="A6879" s="536" t="s">
        <v>8466</v>
      </c>
      <c r="B6879" s="419">
        <v>104758</v>
      </c>
      <c r="C6879" s="420" t="s">
        <v>6280</v>
      </c>
      <c r="D6879" s="421" t="s">
        <v>843</v>
      </c>
      <c r="E6879" s="422">
        <v>5.2199999999999989</v>
      </c>
      <c r="F6879" s="422">
        <v>14.89</v>
      </c>
      <c r="G6879" s="422">
        <v>20.11</v>
      </c>
    </row>
    <row r="6880" spans="1:7" ht="30">
      <c r="A6880" s="536" t="s">
        <v>8466</v>
      </c>
      <c r="B6880" s="419">
        <v>90437</v>
      </c>
      <c r="C6880" s="420" t="s">
        <v>6386</v>
      </c>
      <c r="D6880" s="421" t="s">
        <v>843</v>
      </c>
      <c r="E6880" s="422">
        <v>12.880000000000003</v>
      </c>
      <c r="F6880" s="422">
        <v>38.96</v>
      </c>
      <c r="G6880" s="422">
        <v>51.84</v>
      </c>
    </row>
    <row r="6881" spans="1:7" ht="30">
      <c r="A6881" s="536" t="s">
        <v>8466</v>
      </c>
      <c r="B6881" s="419">
        <v>90438</v>
      </c>
      <c r="C6881" s="420" t="s">
        <v>6387</v>
      </c>
      <c r="D6881" s="421" t="s">
        <v>843</v>
      </c>
      <c r="E6881" s="422">
        <v>18.810000000000002</v>
      </c>
      <c r="F6881" s="422">
        <v>56.91</v>
      </c>
      <c r="G6881" s="422">
        <v>75.72</v>
      </c>
    </row>
    <row r="6882" spans="1:7" ht="30">
      <c r="A6882" s="536" t="s">
        <v>8466</v>
      </c>
      <c r="B6882" s="419">
        <v>90436</v>
      </c>
      <c r="C6882" s="420" t="s">
        <v>6385</v>
      </c>
      <c r="D6882" s="421" t="s">
        <v>843</v>
      </c>
      <c r="E6882" s="422">
        <v>4.83</v>
      </c>
      <c r="F6882" s="422">
        <v>14.62</v>
      </c>
      <c r="G6882" s="422">
        <v>19.45</v>
      </c>
    </row>
    <row r="6883" spans="1:7" ht="30">
      <c r="A6883" s="536" t="s">
        <v>8466</v>
      </c>
      <c r="B6883" s="419">
        <v>104770</v>
      </c>
      <c r="C6883" s="420" t="s">
        <v>6290</v>
      </c>
      <c r="D6883" s="421" t="s">
        <v>843</v>
      </c>
      <c r="E6883" s="422">
        <v>0.59999999999999987</v>
      </c>
      <c r="F6883" s="422">
        <v>1.66</v>
      </c>
      <c r="G6883" s="422">
        <v>2.2599999999999998</v>
      </c>
    </row>
    <row r="6884" spans="1:7" ht="30">
      <c r="A6884" s="536" t="s">
        <v>8466</v>
      </c>
      <c r="B6884" s="419">
        <v>104772</v>
      </c>
      <c r="C6884" s="420" t="s">
        <v>6291</v>
      </c>
      <c r="D6884" s="421" t="s">
        <v>843</v>
      </c>
      <c r="E6884" s="422">
        <v>0.86999999999999966</v>
      </c>
      <c r="F6884" s="422">
        <v>2.4500000000000002</v>
      </c>
      <c r="G6884" s="422">
        <v>3.32</v>
      </c>
    </row>
    <row r="6885" spans="1:7" ht="30">
      <c r="A6885" s="536" t="s">
        <v>8466</v>
      </c>
      <c r="B6885" s="419">
        <v>104768</v>
      </c>
      <c r="C6885" s="420" t="s">
        <v>6289</v>
      </c>
      <c r="D6885" s="421" t="s">
        <v>843</v>
      </c>
      <c r="E6885" s="422">
        <v>0.21999999999999997</v>
      </c>
      <c r="F6885" s="422">
        <v>0.63</v>
      </c>
      <c r="G6885" s="422">
        <v>0.85</v>
      </c>
    </row>
    <row r="6886" spans="1:7" ht="30">
      <c r="A6886" s="536" t="s">
        <v>8466</v>
      </c>
      <c r="B6886" s="419">
        <v>104769</v>
      </c>
      <c r="C6886" s="420" t="s">
        <v>6434</v>
      </c>
      <c r="D6886" s="421" t="s">
        <v>843</v>
      </c>
      <c r="E6886" s="422">
        <v>0.55000000000000027</v>
      </c>
      <c r="F6886" s="422">
        <v>1.65</v>
      </c>
      <c r="G6886" s="422">
        <v>2.2000000000000002</v>
      </c>
    </row>
    <row r="6887" spans="1:7" ht="30">
      <c r="A6887" s="536" t="s">
        <v>8466</v>
      </c>
      <c r="B6887" s="419">
        <v>104771</v>
      </c>
      <c r="C6887" s="420" t="s">
        <v>6435</v>
      </c>
      <c r="D6887" s="421" t="s">
        <v>843</v>
      </c>
      <c r="E6887" s="422">
        <v>0.79999999999999982</v>
      </c>
      <c r="F6887" s="422">
        <v>2.41</v>
      </c>
      <c r="G6887" s="422">
        <v>3.21</v>
      </c>
    </row>
    <row r="6888" spans="1:7" ht="30">
      <c r="A6888" s="536" t="s">
        <v>8466</v>
      </c>
      <c r="B6888" s="419">
        <v>104767</v>
      </c>
      <c r="C6888" s="420" t="s">
        <v>6433</v>
      </c>
      <c r="D6888" s="421" t="s">
        <v>843</v>
      </c>
      <c r="E6888" s="422">
        <v>0.21999999999999997</v>
      </c>
      <c r="F6888" s="422">
        <v>0.6</v>
      </c>
      <c r="G6888" s="422">
        <v>0.82</v>
      </c>
    </row>
    <row r="6889" spans="1:7" ht="30">
      <c r="A6889" s="536" t="s">
        <v>8466</v>
      </c>
      <c r="B6889" s="419">
        <v>104762</v>
      </c>
      <c r="C6889" s="420" t="s">
        <v>6284</v>
      </c>
      <c r="D6889" s="421" t="s">
        <v>843</v>
      </c>
      <c r="E6889" s="422">
        <v>9.509999999999998</v>
      </c>
      <c r="F6889" s="422">
        <v>23.35</v>
      </c>
      <c r="G6889" s="422">
        <v>32.86</v>
      </c>
    </row>
    <row r="6890" spans="1:7" ht="30">
      <c r="A6890" s="536" t="s">
        <v>8466</v>
      </c>
      <c r="B6890" s="419">
        <v>104763</v>
      </c>
      <c r="C6890" s="420" t="s">
        <v>6285</v>
      </c>
      <c r="D6890" s="421" t="s">
        <v>843</v>
      </c>
      <c r="E6890" s="422">
        <v>13.909999999999997</v>
      </c>
      <c r="F6890" s="422">
        <v>34.090000000000003</v>
      </c>
      <c r="G6890" s="422">
        <v>48</v>
      </c>
    </row>
    <row r="6891" spans="1:7" ht="30">
      <c r="A6891" s="536" t="s">
        <v>8466</v>
      </c>
      <c r="B6891" s="419">
        <v>104761</v>
      </c>
      <c r="C6891" s="420" t="s">
        <v>6283</v>
      </c>
      <c r="D6891" s="421" t="s">
        <v>843</v>
      </c>
      <c r="E6891" s="422">
        <v>3.5700000000000003</v>
      </c>
      <c r="F6891" s="422">
        <v>8.76</v>
      </c>
      <c r="G6891" s="422">
        <v>12.33</v>
      </c>
    </row>
    <row r="6892" spans="1:7" ht="30">
      <c r="A6892" s="536" t="s">
        <v>8466</v>
      </c>
      <c r="B6892" s="419">
        <v>90440</v>
      </c>
      <c r="C6892" s="420" t="s">
        <v>6389</v>
      </c>
      <c r="D6892" s="421" t="s">
        <v>843</v>
      </c>
      <c r="E6892" s="422">
        <v>9.370000000000001</v>
      </c>
      <c r="F6892" s="422">
        <v>23.26</v>
      </c>
      <c r="G6892" s="422">
        <v>32.630000000000003</v>
      </c>
    </row>
    <row r="6893" spans="1:7" ht="30">
      <c r="A6893" s="536" t="s">
        <v>8466</v>
      </c>
      <c r="B6893" s="419">
        <v>90441</v>
      </c>
      <c r="C6893" s="420" t="s">
        <v>6390</v>
      </c>
      <c r="D6893" s="421" t="s">
        <v>843</v>
      </c>
      <c r="E6893" s="422">
        <v>13.689999999999998</v>
      </c>
      <c r="F6893" s="422">
        <v>33.97</v>
      </c>
      <c r="G6893" s="422">
        <v>47.66</v>
      </c>
    </row>
    <row r="6894" spans="1:7" ht="30">
      <c r="A6894" s="536" t="s">
        <v>8466</v>
      </c>
      <c r="B6894" s="419">
        <v>90439</v>
      </c>
      <c r="C6894" s="420" t="s">
        <v>6388</v>
      </c>
      <c r="D6894" s="421" t="s">
        <v>843</v>
      </c>
      <c r="E6894" s="422">
        <v>3.5199999999999996</v>
      </c>
      <c r="F6894" s="422">
        <v>8.7200000000000006</v>
      </c>
      <c r="G6894" s="422">
        <v>12.24</v>
      </c>
    </row>
    <row r="6895" spans="1:7" ht="30">
      <c r="A6895" s="536" t="s">
        <v>8466</v>
      </c>
      <c r="B6895" s="419">
        <v>104776</v>
      </c>
      <c r="C6895" s="420" t="s">
        <v>6293</v>
      </c>
      <c r="D6895" s="421" t="s">
        <v>843</v>
      </c>
      <c r="E6895" s="422">
        <v>2.4500000000000002</v>
      </c>
      <c r="F6895" s="422">
        <v>5.2</v>
      </c>
      <c r="G6895" s="422">
        <v>7.65</v>
      </c>
    </row>
    <row r="6896" spans="1:7" ht="30">
      <c r="A6896" s="536" t="s">
        <v>8466</v>
      </c>
      <c r="B6896" s="419">
        <v>104778</v>
      </c>
      <c r="C6896" s="420" t="s">
        <v>6294</v>
      </c>
      <c r="D6896" s="421" t="s">
        <v>843</v>
      </c>
      <c r="E6896" s="422">
        <v>3.5599999999999996</v>
      </c>
      <c r="F6896" s="422">
        <v>7.62</v>
      </c>
      <c r="G6896" s="422">
        <v>11.18</v>
      </c>
    </row>
    <row r="6897" spans="1:7" ht="30">
      <c r="A6897" s="536" t="s">
        <v>8466</v>
      </c>
      <c r="B6897" s="419">
        <v>104774</v>
      </c>
      <c r="C6897" s="420" t="s">
        <v>6292</v>
      </c>
      <c r="D6897" s="421" t="s">
        <v>843</v>
      </c>
      <c r="E6897" s="422">
        <v>0.91000000000000014</v>
      </c>
      <c r="F6897" s="422">
        <v>1.94</v>
      </c>
      <c r="G6897" s="422">
        <v>2.85</v>
      </c>
    </row>
    <row r="6898" spans="1:7" ht="30">
      <c r="A6898" s="536" t="s">
        <v>8466</v>
      </c>
      <c r="B6898" s="419">
        <v>104775</v>
      </c>
      <c r="C6898" s="420" t="s">
        <v>6437</v>
      </c>
      <c r="D6898" s="421" t="s">
        <v>843</v>
      </c>
      <c r="E6898" s="422">
        <v>2.3199999999999994</v>
      </c>
      <c r="F6898" s="422">
        <v>5.1100000000000003</v>
      </c>
      <c r="G6898" s="422">
        <v>7.43</v>
      </c>
    </row>
    <row r="6899" spans="1:7" ht="30">
      <c r="A6899" s="536" t="s">
        <v>8466</v>
      </c>
      <c r="B6899" s="419">
        <v>104777</v>
      </c>
      <c r="C6899" s="420" t="s">
        <v>6438</v>
      </c>
      <c r="D6899" s="421" t="s">
        <v>843</v>
      </c>
      <c r="E6899" s="422">
        <v>3.37</v>
      </c>
      <c r="F6899" s="422">
        <v>7.47</v>
      </c>
      <c r="G6899" s="422">
        <v>10.84</v>
      </c>
    </row>
    <row r="6900" spans="1:7" ht="30">
      <c r="A6900" s="536" t="s">
        <v>8466</v>
      </c>
      <c r="B6900" s="419">
        <v>104773</v>
      </c>
      <c r="C6900" s="420" t="s">
        <v>6436</v>
      </c>
      <c r="D6900" s="421" t="s">
        <v>843</v>
      </c>
      <c r="E6900" s="422">
        <v>0.8600000000000001</v>
      </c>
      <c r="F6900" s="422">
        <v>1.91</v>
      </c>
      <c r="G6900" s="422">
        <v>2.77</v>
      </c>
    </row>
    <row r="6901" spans="1:7" ht="30">
      <c r="A6901" s="536" t="s">
        <v>8466</v>
      </c>
      <c r="B6901" s="419">
        <v>104782</v>
      </c>
      <c r="C6901" s="420" t="s">
        <v>6441</v>
      </c>
      <c r="D6901" s="421" t="s">
        <v>843</v>
      </c>
      <c r="E6901" s="422">
        <v>52.599999999999994</v>
      </c>
      <c r="F6901" s="422">
        <v>6.88</v>
      </c>
      <c r="G6901" s="422">
        <v>59.48</v>
      </c>
    </row>
    <row r="6902" spans="1:7" ht="30">
      <c r="A6902" s="536" t="s">
        <v>8466</v>
      </c>
      <c r="B6902" s="419">
        <v>90451</v>
      </c>
      <c r="C6902" s="420" t="s">
        <v>6396</v>
      </c>
      <c r="D6902" s="421" t="s">
        <v>843</v>
      </c>
      <c r="E6902" s="422">
        <v>3.5600000000000005</v>
      </c>
      <c r="F6902" s="422">
        <v>4.0599999999999996</v>
      </c>
      <c r="G6902" s="422">
        <v>7.62</v>
      </c>
    </row>
    <row r="6903" spans="1:7" ht="30">
      <c r="A6903" s="536" t="s">
        <v>8466</v>
      </c>
      <c r="B6903" s="419">
        <v>90452</v>
      </c>
      <c r="C6903" s="420" t="s">
        <v>6397</v>
      </c>
      <c r="D6903" s="421" t="s">
        <v>843</v>
      </c>
      <c r="E6903" s="422">
        <v>18.39</v>
      </c>
      <c r="F6903" s="422">
        <v>7.14</v>
      </c>
      <c r="G6903" s="422">
        <v>25.53</v>
      </c>
    </row>
    <row r="6904" spans="1:7" ht="30">
      <c r="A6904" s="536" t="s">
        <v>8466</v>
      </c>
      <c r="B6904" s="419">
        <v>90455</v>
      </c>
      <c r="C6904" s="420" t="s">
        <v>6400</v>
      </c>
      <c r="D6904" s="421" t="s">
        <v>843</v>
      </c>
      <c r="E6904" s="422">
        <v>4.51</v>
      </c>
      <c r="F6904" s="422">
        <v>5.09</v>
      </c>
      <c r="G6904" s="422">
        <v>9.6</v>
      </c>
    </row>
    <row r="6905" spans="1:7" ht="30">
      <c r="A6905" s="536" t="s">
        <v>8466</v>
      </c>
      <c r="B6905" s="419">
        <v>104784</v>
      </c>
      <c r="C6905" s="420" t="s">
        <v>6443</v>
      </c>
      <c r="D6905" s="421" t="s">
        <v>843</v>
      </c>
      <c r="E6905" s="422">
        <v>8.69</v>
      </c>
      <c r="F6905" s="422">
        <v>7.09</v>
      </c>
      <c r="G6905" s="422">
        <v>15.78</v>
      </c>
    </row>
    <row r="6906" spans="1:7" ht="30">
      <c r="A6906" s="536" t="s">
        <v>8466</v>
      </c>
      <c r="B6906" s="419">
        <v>90453</v>
      </c>
      <c r="C6906" s="420" t="s">
        <v>6398</v>
      </c>
      <c r="D6906" s="421" t="s">
        <v>843</v>
      </c>
      <c r="E6906" s="422">
        <v>2.34</v>
      </c>
      <c r="F6906" s="422">
        <v>2.2999999999999998</v>
      </c>
      <c r="G6906" s="422">
        <v>4.6399999999999997</v>
      </c>
    </row>
    <row r="6907" spans="1:7" ht="30">
      <c r="A6907" s="536" t="s">
        <v>8466</v>
      </c>
      <c r="B6907" s="419">
        <v>104783</v>
      </c>
      <c r="C6907" s="420" t="s">
        <v>6442</v>
      </c>
      <c r="D6907" s="421" t="s">
        <v>843</v>
      </c>
      <c r="E6907" s="422">
        <v>3.1</v>
      </c>
      <c r="F6907" s="422">
        <v>2.69</v>
      </c>
      <c r="G6907" s="422">
        <v>5.79</v>
      </c>
    </row>
    <row r="6908" spans="1:7" ht="30">
      <c r="A6908" s="536" t="s">
        <v>8466</v>
      </c>
      <c r="B6908" s="419">
        <v>90454</v>
      </c>
      <c r="C6908" s="420" t="s">
        <v>6399</v>
      </c>
      <c r="D6908" s="421" t="s">
        <v>843</v>
      </c>
      <c r="E6908" s="422">
        <v>3.87</v>
      </c>
      <c r="F6908" s="422">
        <v>3.49</v>
      </c>
      <c r="G6908" s="422">
        <v>7.36</v>
      </c>
    </row>
    <row r="6909" spans="1:7" ht="30">
      <c r="A6909" s="536" t="s">
        <v>8466</v>
      </c>
      <c r="B6909" s="419">
        <v>90459</v>
      </c>
      <c r="C6909" s="420" t="s">
        <v>6404</v>
      </c>
      <c r="D6909" s="421" t="s">
        <v>843</v>
      </c>
      <c r="E6909" s="422">
        <v>15.850000000000001</v>
      </c>
      <c r="F6909" s="422">
        <v>47.93</v>
      </c>
      <c r="G6909" s="422">
        <v>63.78</v>
      </c>
    </row>
    <row r="6910" spans="1:7" ht="30">
      <c r="A6910" s="536" t="s">
        <v>8466</v>
      </c>
      <c r="B6910" s="419">
        <v>90456</v>
      </c>
      <c r="C6910" s="420" t="s">
        <v>6401</v>
      </c>
      <c r="D6910" s="421" t="s">
        <v>843</v>
      </c>
      <c r="E6910" s="422">
        <v>1.8500000000000005</v>
      </c>
      <c r="F6910" s="422">
        <v>5.3</v>
      </c>
      <c r="G6910" s="422">
        <v>7.15</v>
      </c>
    </row>
    <row r="6911" spans="1:7" ht="30">
      <c r="A6911" s="536" t="s">
        <v>8466</v>
      </c>
      <c r="B6911" s="419">
        <v>90458</v>
      </c>
      <c r="C6911" s="420" t="s">
        <v>6403</v>
      </c>
      <c r="D6911" s="421" t="s">
        <v>843</v>
      </c>
      <c r="E6911" s="422">
        <v>12.079999999999998</v>
      </c>
      <c r="F6911" s="422">
        <v>34.5</v>
      </c>
      <c r="G6911" s="422">
        <v>46.58</v>
      </c>
    </row>
    <row r="6912" spans="1:7" ht="30">
      <c r="A6912" s="536" t="s">
        <v>8466</v>
      </c>
      <c r="B6912" s="419">
        <v>90457</v>
      </c>
      <c r="C6912" s="420" t="s">
        <v>6402</v>
      </c>
      <c r="D6912" s="421" t="s">
        <v>843</v>
      </c>
      <c r="E6912" s="422">
        <v>4.2299999999999986</v>
      </c>
      <c r="F6912" s="422">
        <v>12.1</v>
      </c>
      <c r="G6912" s="422">
        <v>16.329999999999998</v>
      </c>
    </row>
    <row r="6913" spans="1:7" ht="30">
      <c r="A6913" s="536" t="s">
        <v>8466</v>
      </c>
      <c r="B6913" s="419">
        <v>90447</v>
      </c>
      <c r="C6913" s="420" t="s">
        <v>6395</v>
      </c>
      <c r="D6913" s="421" t="s">
        <v>844</v>
      </c>
      <c r="E6913" s="422">
        <v>2.8200000000000003</v>
      </c>
      <c r="F6913" s="422">
        <v>7.98</v>
      </c>
      <c r="G6913" s="422">
        <v>10.8</v>
      </c>
    </row>
    <row r="6914" spans="1:7" ht="30">
      <c r="A6914" s="536" t="s">
        <v>8466</v>
      </c>
      <c r="B6914" s="419">
        <v>91222</v>
      </c>
      <c r="C6914" s="420" t="s">
        <v>6427</v>
      </c>
      <c r="D6914" s="421" t="s">
        <v>844</v>
      </c>
      <c r="E6914" s="422">
        <v>2.8899999999999988</v>
      </c>
      <c r="F6914" s="422">
        <v>8.7200000000000006</v>
      </c>
      <c r="G6914" s="422">
        <v>11.61</v>
      </c>
    </row>
    <row r="6915" spans="1:7" ht="30">
      <c r="A6915" s="536" t="s">
        <v>8466</v>
      </c>
      <c r="B6915" s="419">
        <v>90443</v>
      </c>
      <c r="C6915" s="420" t="s">
        <v>6391</v>
      </c>
      <c r="D6915" s="421" t="s">
        <v>844</v>
      </c>
      <c r="E6915" s="422">
        <v>2.5999999999999996</v>
      </c>
      <c r="F6915" s="422">
        <v>7.85</v>
      </c>
      <c r="G6915" s="422">
        <v>10.45</v>
      </c>
    </row>
    <row r="6916" spans="1:7" ht="30">
      <c r="A6916" s="536" t="s">
        <v>8466</v>
      </c>
      <c r="B6916" s="419">
        <v>104780</v>
      </c>
      <c r="C6916" s="420" t="s">
        <v>6295</v>
      </c>
      <c r="D6916" s="421" t="s">
        <v>844</v>
      </c>
      <c r="E6916" s="422">
        <v>1.88</v>
      </c>
      <c r="F6916" s="422">
        <v>5.55</v>
      </c>
      <c r="G6916" s="422">
        <v>7.43</v>
      </c>
    </row>
    <row r="6917" spans="1:7" ht="30">
      <c r="A6917" s="536" t="s">
        <v>8466</v>
      </c>
      <c r="B6917" s="419">
        <v>104781</v>
      </c>
      <c r="C6917" s="420" t="s">
        <v>6440</v>
      </c>
      <c r="D6917" s="421" t="s">
        <v>844</v>
      </c>
      <c r="E6917" s="422">
        <v>2.1499999999999995</v>
      </c>
      <c r="F6917" s="422">
        <v>6.38</v>
      </c>
      <c r="G6917" s="422">
        <v>8.5299999999999994</v>
      </c>
    </row>
    <row r="6918" spans="1:7" ht="30">
      <c r="A6918" s="536" t="s">
        <v>8466</v>
      </c>
      <c r="B6918" s="419">
        <v>104779</v>
      </c>
      <c r="C6918" s="420" t="s">
        <v>6439</v>
      </c>
      <c r="D6918" s="421" t="s">
        <v>844</v>
      </c>
      <c r="E6918" s="422">
        <v>1.8399999999999999</v>
      </c>
      <c r="F6918" s="422">
        <v>5.54</v>
      </c>
      <c r="G6918" s="422">
        <v>7.38</v>
      </c>
    </row>
    <row r="6919" spans="1:7" ht="30">
      <c r="A6919" s="536" t="s">
        <v>8466</v>
      </c>
      <c r="B6919" s="419">
        <v>104787</v>
      </c>
      <c r="C6919" s="420" t="s">
        <v>6445</v>
      </c>
      <c r="D6919" s="421" t="s">
        <v>844</v>
      </c>
      <c r="E6919" s="422">
        <v>3.120000000000001</v>
      </c>
      <c r="F6919" s="422">
        <v>7.68</v>
      </c>
      <c r="G6919" s="422">
        <v>10.8</v>
      </c>
    </row>
    <row r="6920" spans="1:7" ht="30">
      <c r="A6920" s="536" t="s">
        <v>8466</v>
      </c>
      <c r="B6920" s="419">
        <v>104788</v>
      </c>
      <c r="C6920" s="420" t="s">
        <v>6446</v>
      </c>
      <c r="D6920" s="421" t="s">
        <v>844</v>
      </c>
      <c r="E6920" s="422">
        <v>4.1099999999999994</v>
      </c>
      <c r="F6920" s="422">
        <v>10.23</v>
      </c>
      <c r="G6920" s="422">
        <v>14.34</v>
      </c>
    </row>
    <row r="6921" spans="1:7" ht="30">
      <c r="A6921" s="536" t="s">
        <v>8466</v>
      </c>
      <c r="B6921" s="419">
        <v>104786</v>
      </c>
      <c r="C6921" s="420" t="s">
        <v>6444</v>
      </c>
      <c r="D6921" s="421" t="s">
        <v>844</v>
      </c>
      <c r="E6921" s="422">
        <v>2.3500000000000005</v>
      </c>
      <c r="F6921" s="422">
        <v>5.79</v>
      </c>
      <c r="G6921" s="422">
        <v>8.14</v>
      </c>
    </row>
    <row r="6922" spans="1:7" ht="30">
      <c r="A6922" s="536" t="s">
        <v>8466</v>
      </c>
      <c r="B6922" s="419">
        <v>90445</v>
      </c>
      <c r="C6922" s="420" t="s">
        <v>6393</v>
      </c>
      <c r="D6922" s="421" t="s">
        <v>844</v>
      </c>
      <c r="E6922" s="422">
        <v>6.1300000000000026</v>
      </c>
      <c r="F6922" s="422">
        <v>16.29</v>
      </c>
      <c r="G6922" s="422">
        <v>22.42</v>
      </c>
    </row>
    <row r="6923" spans="1:7" ht="30">
      <c r="A6923" s="536" t="s">
        <v>8466</v>
      </c>
      <c r="B6923" s="419">
        <v>90446</v>
      </c>
      <c r="C6923" s="420" t="s">
        <v>6394</v>
      </c>
      <c r="D6923" s="421" t="s">
        <v>844</v>
      </c>
      <c r="E6923" s="422">
        <v>8.110000000000003</v>
      </c>
      <c r="F6923" s="422">
        <v>21.65</v>
      </c>
      <c r="G6923" s="422">
        <v>29.76</v>
      </c>
    </row>
    <row r="6924" spans="1:7" ht="30">
      <c r="A6924" s="536" t="s">
        <v>8466</v>
      </c>
      <c r="B6924" s="419">
        <v>90444</v>
      </c>
      <c r="C6924" s="420" t="s">
        <v>6392</v>
      </c>
      <c r="D6924" s="421" t="s">
        <v>844</v>
      </c>
      <c r="E6924" s="422">
        <v>4.6099999999999994</v>
      </c>
      <c r="F6924" s="422">
        <v>12.29</v>
      </c>
      <c r="G6924" s="422">
        <v>16.899999999999999</v>
      </c>
    </row>
    <row r="6925" spans="1:7" ht="30">
      <c r="A6925" s="536" t="s">
        <v>8466</v>
      </c>
      <c r="B6925" s="419">
        <v>104764</v>
      </c>
      <c r="C6925" s="420" t="s">
        <v>6286</v>
      </c>
      <c r="D6925" s="421" t="s">
        <v>844</v>
      </c>
      <c r="E6925" s="422">
        <v>14.46</v>
      </c>
      <c r="F6925" s="422">
        <v>8.59</v>
      </c>
      <c r="G6925" s="422">
        <v>23.05</v>
      </c>
    </row>
    <row r="6926" spans="1:7" ht="30">
      <c r="A6926" s="536" t="s">
        <v>8466</v>
      </c>
      <c r="B6926" s="419">
        <v>90460</v>
      </c>
      <c r="C6926" s="420" t="s">
        <v>6405</v>
      </c>
      <c r="D6926" s="421" t="s">
        <v>844</v>
      </c>
      <c r="E6926" s="422">
        <v>19.160000000000004</v>
      </c>
      <c r="F6926" s="422">
        <v>8.44</v>
      </c>
      <c r="G6926" s="422">
        <v>27.6</v>
      </c>
    </row>
    <row r="6927" spans="1:7" ht="30">
      <c r="A6927" s="536" t="s">
        <v>8466</v>
      </c>
      <c r="B6927" s="419">
        <v>90462</v>
      </c>
      <c r="C6927" s="420" t="s">
        <v>6407</v>
      </c>
      <c r="D6927" s="421" t="s">
        <v>844</v>
      </c>
      <c r="E6927" s="422">
        <v>3.38</v>
      </c>
      <c r="F6927" s="422">
        <v>1.51</v>
      </c>
      <c r="G6927" s="422">
        <v>4.8899999999999997</v>
      </c>
    </row>
    <row r="6928" spans="1:7" ht="30">
      <c r="A6928" s="536" t="s">
        <v>8466</v>
      </c>
      <c r="B6928" s="419">
        <v>104765</v>
      </c>
      <c r="C6928" s="420" t="s">
        <v>6287</v>
      </c>
      <c r="D6928" s="421" t="s">
        <v>844</v>
      </c>
      <c r="E6928" s="422">
        <v>9.6500000000000021</v>
      </c>
      <c r="F6928" s="422">
        <v>9.9499999999999993</v>
      </c>
      <c r="G6928" s="422">
        <v>19.600000000000001</v>
      </c>
    </row>
    <row r="6929" spans="1:7" ht="30">
      <c r="A6929" s="536" t="s">
        <v>8466</v>
      </c>
      <c r="B6929" s="419">
        <v>90461</v>
      </c>
      <c r="C6929" s="420" t="s">
        <v>6406</v>
      </c>
      <c r="D6929" s="421" t="s">
        <v>844</v>
      </c>
      <c r="E6929" s="422">
        <v>12.059999999999999</v>
      </c>
      <c r="F6929" s="422">
        <v>9.77</v>
      </c>
      <c r="G6929" s="422">
        <v>21.83</v>
      </c>
    </row>
    <row r="6930" spans="1:7" ht="30">
      <c r="A6930" s="536" t="s">
        <v>8466</v>
      </c>
      <c r="B6930" s="419">
        <v>90463</v>
      </c>
      <c r="C6930" s="420" t="s">
        <v>6408</v>
      </c>
      <c r="D6930" s="421" t="s">
        <v>844</v>
      </c>
      <c r="E6930" s="422">
        <v>2.5799999999999996</v>
      </c>
      <c r="F6930" s="422">
        <v>1.73</v>
      </c>
      <c r="G6930" s="422">
        <v>4.3099999999999996</v>
      </c>
    </row>
    <row r="6931" spans="1:7" ht="30">
      <c r="A6931" s="536" t="s">
        <v>8466</v>
      </c>
      <c r="B6931" s="419">
        <v>96560</v>
      </c>
      <c r="C6931" s="420" t="s">
        <v>6430</v>
      </c>
      <c r="D6931" s="421" t="s">
        <v>96</v>
      </c>
      <c r="E6931" s="422">
        <v>22.300000000000004</v>
      </c>
      <c r="F6931" s="422">
        <v>16.72</v>
      </c>
      <c r="G6931" s="422">
        <v>39.020000000000003</v>
      </c>
    </row>
    <row r="6932" spans="1:7" ht="30">
      <c r="A6932" s="536" t="s">
        <v>8466</v>
      </c>
      <c r="B6932" s="419">
        <v>96559</v>
      </c>
      <c r="C6932" s="420" t="s">
        <v>6429</v>
      </c>
      <c r="D6932" s="421" t="s">
        <v>96</v>
      </c>
      <c r="E6932" s="422">
        <v>27.509999999999998</v>
      </c>
      <c r="F6932" s="422">
        <v>11.56</v>
      </c>
      <c r="G6932" s="422">
        <v>39.07</v>
      </c>
    </row>
    <row r="6933" spans="1:7" ht="45">
      <c r="A6933" s="536" t="s">
        <v>8466</v>
      </c>
      <c r="B6933" s="419">
        <v>96562</v>
      </c>
      <c r="C6933" s="420" t="s">
        <v>6431</v>
      </c>
      <c r="D6933" s="421" t="s">
        <v>844</v>
      </c>
      <c r="E6933" s="422">
        <v>34.07</v>
      </c>
      <c r="F6933" s="422">
        <v>24.79</v>
      </c>
      <c r="G6933" s="422">
        <v>58.86</v>
      </c>
    </row>
    <row r="6934" spans="1:7" ht="45">
      <c r="A6934" s="536" t="s">
        <v>8466</v>
      </c>
      <c r="B6934" s="419">
        <v>96563</v>
      </c>
      <c r="C6934" s="420" t="s">
        <v>6432</v>
      </c>
      <c r="D6934" s="421" t="s">
        <v>844</v>
      </c>
      <c r="E6934" s="422">
        <v>40.709999999999994</v>
      </c>
      <c r="F6934" s="422">
        <v>24.78</v>
      </c>
      <c r="G6934" s="422">
        <v>65.489999999999995</v>
      </c>
    </row>
    <row r="6935" spans="1:7" ht="45">
      <c r="A6935" s="536" t="s">
        <v>8475</v>
      </c>
      <c r="B6935" s="419">
        <v>101870</v>
      </c>
      <c r="C6935" s="420" t="s">
        <v>4198</v>
      </c>
      <c r="D6935" s="421" t="s">
        <v>96</v>
      </c>
      <c r="E6935" s="422">
        <v>19.929999999999996</v>
      </c>
      <c r="F6935" s="422">
        <v>29.62</v>
      </c>
      <c r="G6935" s="422">
        <v>49.55</v>
      </c>
    </row>
    <row r="6936" spans="1:7" ht="45">
      <c r="A6936" s="536" t="s">
        <v>8475</v>
      </c>
      <c r="B6936" s="419">
        <v>101866</v>
      </c>
      <c r="C6936" s="420" t="s">
        <v>4194</v>
      </c>
      <c r="D6936" s="421" t="s">
        <v>96</v>
      </c>
      <c r="E6936" s="422">
        <v>17.59</v>
      </c>
      <c r="F6936" s="422">
        <v>24.44</v>
      </c>
      <c r="G6936" s="422">
        <v>42.03</v>
      </c>
    </row>
    <row r="6937" spans="1:7" ht="45">
      <c r="A6937" s="536" t="s">
        <v>8475</v>
      </c>
      <c r="B6937" s="419">
        <v>101867</v>
      </c>
      <c r="C6937" s="420" t="s">
        <v>4195</v>
      </c>
      <c r="D6937" s="421" t="s">
        <v>96</v>
      </c>
      <c r="E6937" s="422">
        <v>19.39</v>
      </c>
      <c r="F6937" s="422">
        <v>28.43</v>
      </c>
      <c r="G6937" s="422">
        <v>47.82</v>
      </c>
    </row>
    <row r="6938" spans="1:7" ht="45">
      <c r="A6938" s="536" t="s">
        <v>8475</v>
      </c>
      <c r="B6938" s="419">
        <v>101868</v>
      </c>
      <c r="C6938" s="420" t="s">
        <v>4196</v>
      </c>
      <c r="D6938" s="421" t="s">
        <v>96</v>
      </c>
      <c r="E6938" s="422">
        <v>16.38</v>
      </c>
      <c r="F6938" s="422">
        <v>21.62</v>
      </c>
      <c r="G6938" s="422">
        <v>38</v>
      </c>
    </row>
    <row r="6939" spans="1:7" ht="45">
      <c r="A6939" s="536" t="s">
        <v>8475</v>
      </c>
      <c r="B6939" s="419">
        <v>101869</v>
      </c>
      <c r="C6939" s="420" t="s">
        <v>4197</v>
      </c>
      <c r="D6939" s="421" t="s">
        <v>96</v>
      </c>
      <c r="E6939" s="422">
        <v>18.169999999999998</v>
      </c>
      <c r="F6939" s="422">
        <v>25.62</v>
      </c>
      <c r="G6939" s="422">
        <v>43.79</v>
      </c>
    </row>
    <row r="6940" spans="1:7" ht="45">
      <c r="A6940" s="536" t="s">
        <v>8475</v>
      </c>
      <c r="B6940" s="419">
        <v>101856</v>
      </c>
      <c r="C6940" s="420" t="s">
        <v>4184</v>
      </c>
      <c r="D6940" s="421" t="s">
        <v>96</v>
      </c>
      <c r="E6940" s="422">
        <v>15.29</v>
      </c>
      <c r="F6940" s="422">
        <v>19.14</v>
      </c>
      <c r="G6940" s="422">
        <v>34.43</v>
      </c>
    </row>
    <row r="6941" spans="1:7" ht="45">
      <c r="A6941" s="536" t="s">
        <v>8475</v>
      </c>
      <c r="B6941" s="419">
        <v>101865</v>
      </c>
      <c r="C6941" s="420" t="s">
        <v>4193</v>
      </c>
      <c r="D6941" s="421" t="s">
        <v>96</v>
      </c>
      <c r="E6941" s="422">
        <v>19.219999999999995</v>
      </c>
      <c r="F6941" s="422">
        <v>28.01</v>
      </c>
      <c r="G6941" s="422">
        <v>47.23</v>
      </c>
    </row>
    <row r="6942" spans="1:7" ht="45">
      <c r="A6942" s="536" t="s">
        <v>8475</v>
      </c>
      <c r="B6942" s="419">
        <v>101861</v>
      </c>
      <c r="C6942" s="420" t="s">
        <v>4189</v>
      </c>
      <c r="D6942" s="421" t="s">
        <v>96</v>
      </c>
      <c r="E6942" s="422">
        <v>17.510000000000002</v>
      </c>
      <c r="F6942" s="422">
        <v>24.24</v>
      </c>
      <c r="G6942" s="422">
        <v>41.75</v>
      </c>
    </row>
    <row r="6943" spans="1:7" ht="45">
      <c r="A6943" s="536" t="s">
        <v>8475</v>
      </c>
      <c r="B6943" s="419">
        <v>101862</v>
      </c>
      <c r="C6943" s="420" t="s">
        <v>4190</v>
      </c>
      <c r="D6943" s="421" t="s">
        <v>96</v>
      </c>
      <c r="E6943" s="422">
        <v>18.670000000000002</v>
      </c>
      <c r="F6943" s="422">
        <v>26.82</v>
      </c>
      <c r="G6943" s="422">
        <v>45.49</v>
      </c>
    </row>
    <row r="6944" spans="1:7" ht="45">
      <c r="A6944" s="536" t="s">
        <v>8475</v>
      </c>
      <c r="B6944" s="419">
        <v>101863</v>
      </c>
      <c r="C6944" s="420" t="s">
        <v>4191</v>
      </c>
      <c r="D6944" s="421" t="s">
        <v>96</v>
      </c>
      <c r="E6944" s="422">
        <v>15.68</v>
      </c>
      <c r="F6944" s="422">
        <v>20</v>
      </c>
      <c r="G6944" s="422">
        <v>35.68</v>
      </c>
    </row>
    <row r="6945" spans="1:7" ht="45">
      <c r="A6945" s="536" t="s">
        <v>8475</v>
      </c>
      <c r="B6945" s="419">
        <v>101864</v>
      </c>
      <c r="C6945" s="420" t="s">
        <v>4192</v>
      </c>
      <c r="D6945" s="421" t="s">
        <v>96</v>
      </c>
      <c r="E6945" s="422">
        <v>17.430000000000003</v>
      </c>
      <c r="F6945" s="422">
        <v>24.02</v>
      </c>
      <c r="G6945" s="422">
        <v>41.45</v>
      </c>
    </row>
    <row r="6946" spans="1:7" ht="45">
      <c r="A6946" s="536" t="s">
        <v>8475</v>
      </c>
      <c r="B6946" s="419">
        <v>101860</v>
      </c>
      <c r="C6946" s="420" t="s">
        <v>4188</v>
      </c>
      <c r="D6946" s="421" t="s">
        <v>96</v>
      </c>
      <c r="E6946" s="422">
        <v>18.419999999999998</v>
      </c>
      <c r="F6946" s="422">
        <v>26.19</v>
      </c>
      <c r="G6946" s="422">
        <v>44.61</v>
      </c>
    </row>
    <row r="6947" spans="1:7" ht="45">
      <c r="A6947" s="536" t="s">
        <v>8475</v>
      </c>
      <c r="B6947" s="419">
        <v>101857</v>
      </c>
      <c r="C6947" s="420" t="s">
        <v>4185</v>
      </c>
      <c r="D6947" s="421" t="s">
        <v>96</v>
      </c>
      <c r="E6947" s="422">
        <v>17.910000000000004</v>
      </c>
      <c r="F6947" s="422">
        <v>25.08</v>
      </c>
      <c r="G6947" s="422">
        <v>42.99</v>
      </c>
    </row>
    <row r="6948" spans="1:7" ht="45">
      <c r="A6948" s="536" t="s">
        <v>8475</v>
      </c>
      <c r="B6948" s="419">
        <v>101858</v>
      </c>
      <c r="C6948" s="420" t="s">
        <v>4186</v>
      </c>
      <c r="D6948" s="421" t="s">
        <v>96</v>
      </c>
      <c r="E6948" s="422">
        <v>15.510000000000002</v>
      </c>
      <c r="F6948" s="422">
        <v>19.66</v>
      </c>
      <c r="G6948" s="422">
        <v>35.17</v>
      </c>
    </row>
    <row r="6949" spans="1:7" ht="45">
      <c r="A6949" s="536" t="s">
        <v>8475</v>
      </c>
      <c r="B6949" s="419">
        <v>101859</v>
      </c>
      <c r="C6949" s="420" t="s">
        <v>4187</v>
      </c>
      <c r="D6949" s="421" t="s">
        <v>96</v>
      </c>
      <c r="E6949" s="422">
        <v>16.640000000000004</v>
      </c>
      <c r="F6949" s="422">
        <v>22.2</v>
      </c>
      <c r="G6949" s="422">
        <v>38.840000000000003</v>
      </c>
    </row>
    <row r="6950" spans="1:7" ht="45">
      <c r="A6950" s="536" t="s">
        <v>8475</v>
      </c>
      <c r="B6950" s="419">
        <v>101852</v>
      </c>
      <c r="C6950" s="420" t="s">
        <v>4181</v>
      </c>
      <c r="D6950" s="421" t="s">
        <v>96</v>
      </c>
      <c r="E6950" s="422">
        <v>50.389999999999993</v>
      </c>
      <c r="F6950" s="422">
        <v>39.07</v>
      </c>
      <c r="G6950" s="422">
        <v>89.46</v>
      </c>
    </row>
    <row r="6951" spans="1:7" ht="45">
      <c r="A6951" s="536" t="s">
        <v>8475</v>
      </c>
      <c r="B6951" s="419">
        <v>101850</v>
      </c>
      <c r="C6951" s="420" t="s">
        <v>4180</v>
      </c>
      <c r="D6951" s="421" t="s">
        <v>96</v>
      </c>
      <c r="E6951" s="422">
        <v>39.190000000000005</v>
      </c>
      <c r="F6951" s="422">
        <v>33.76</v>
      </c>
      <c r="G6951" s="422">
        <v>72.95</v>
      </c>
    </row>
    <row r="6952" spans="1:7" ht="45">
      <c r="A6952" s="536" t="s">
        <v>8475</v>
      </c>
      <c r="B6952" s="419">
        <v>101855</v>
      </c>
      <c r="C6952" s="420" t="s">
        <v>4183</v>
      </c>
      <c r="D6952" s="421" t="s">
        <v>96</v>
      </c>
      <c r="E6952" s="422">
        <v>57.349999999999994</v>
      </c>
      <c r="F6952" s="422">
        <v>34.86</v>
      </c>
      <c r="G6952" s="422">
        <v>92.21</v>
      </c>
    </row>
    <row r="6953" spans="1:7" ht="45">
      <c r="A6953" s="536" t="s">
        <v>8475</v>
      </c>
      <c r="B6953" s="419">
        <v>101853</v>
      </c>
      <c r="C6953" s="420" t="s">
        <v>4182</v>
      </c>
      <c r="D6953" s="421" t="s">
        <v>96</v>
      </c>
      <c r="E6953" s="422">
        <v>36.200000000000003</v>
      </c>
      <c r="F6953" s="422">
        <v>27.54</v>
      </c>
      <c r="G6953" s="422">
        <v>63.74</v>
      </c>
    </row>
    <row r="6954" spans="1:7" ht="30">
      <c r="A6954" s="536" t="s">
        <v>8475</v>
      </c>
      <c r="B6954" s="419">
        <v>101849</v>
      </c>
      <c r="C6954" s="420" t="s">
        <v>4179</v>
      </c>
      <c r="D6954" s="421" t="s">
        <v>845</v>
      </c>
      <c r="E6954" s="422">
        <v>123.65999999999998</v>
      </c>
      <c r="F6954" s="422">
        <v>11.23</v>
      </c>
      <c r="G6954" s="422">
        <v>134.88999999999999</v>
      </c>
    </row>
    <row r="6955" spans="1:7" ht="30">
      <c r="A6955" s="536" t="s">
        <v>8475</v>
      </c>
      <c r="B6955" s="419">
        <v>101841</v>
      </c>
      <c r="C6955" s="420" t="s">
        <v>4171</v>
      </c>
      <c r="D6955" s="421" t="s">
        <v>845</v>
      </c>
      <c r="E6955" s="422">
        <v>73.759999999999991</v>
      </c>
      <c r="F6955" s="422">
        <v>9.2899999999999991</v>
      </c>
      <c r="G6955" s="422">
        <v>83.05</v>
      </c>
    </row>
    <row r="6956" spans="1:7" ht="30">
      <c r="A6956" s="536" t="s">
        <v>8475</v>
      </c>
      <c r="B6956" s="419">
        <v>101843</v>
      </c>
      <c r="C6956" s="420" t="s">
        <v>4173</v>
      </c>
      <c r="D6956" s="421" t="s">
        <v>845</v>
      </c>
      <c r="E6956" s="422">
        <v>134.91999999999999</v>
      </c>
      <c r="F6956" s="422">
        <v>9.2799999999999994</v>
      </c>
      <c r="G6956" s="422">
        <v>144.19999999999999</v>
      </c>
    </row>
    <row r="6957" spans="1:7" ht="30">
      <c r="A6957" s="536" t="s">
        <v>8475</v>
      </c>
      <c r="B6957" s="419">
        <v>101844</v>
      </c>
      <c r="C6957" s="420" t="s">
        <v>4174</v>
      </c>
      <c r="D6957" s="421" t="s">
        <v>845</v>
      </c>
      <c r="E6957" s="422">
        <v>163.53</v>
      </c>
      <c r="F6957" s="422">
        <v>9.2899999999999991</v>
      </c>
      <c r="G6957" s="422">
        <v>172.82</v>
      </c>
    </row>
    <row r="6958" spans="1:7" ht="30">
      <c r="A6958" s="536" t="s">
        <v>8475</v>
      </c>
      <c r="B6958" s="419">
        <v>101845</v>
      </c>
      <c r="C6958" s="420" t="s">
        <v>4175</v>
      </c>
      <c r="D6958" s="421" t="s">
        <v>845</v>
      </c>
      <c r="E6958" s="422">
        <v>191.77</v>
      </c>
      <c r="F6958" s="422">
        <v>9.2799999999999994</v>
      </c>
      <c r="G6958" s="422">
        <v>201.05</v>
      </c>
    </row>
    <row r="6959" spans="1:7" ht="30">
      <c r="A6959" s="536" t="s">
        <v>8475</v>
      </c>
      <c r="B6959" s="419">
        <v>101842</v>
      </c>
      <c r="C6959" s="420" t="s">
        <v>4172</v>
      </c>
      <c r="D6959" s="421" t="s">
        <v>845</v>
      </c>
      <c r="E6959" s="422">
        <v>65</v>
      </c>
      <c r="F6959" s="422">
        <v>9.2899999999999991</v>
      </c>
      <c r="G6959" s="422">
        <v>74.290000000000006</v>
      </c>
    </row>
    <row r="6960" spans="1:7" ht="30">
      <c r="A6960" s="536" t="s">
        <v>8475</v>
      </c>
      <c r="B6960" s="419">
        <v>101846</v>
      </c>
      <c r="C6960" s="420" t="s">
        <v>4176</v>
      </c>
      <c r="D6960" s="421" t="s">
        <v>845</v>
      </c>
      <c r="E6960" s="422">
        <v>126.50999999999999</v>
      </c>
      <c r="F6960" s="422">
        <v>9.2799999999999994</v>
      </c>
      <c r="G6960" s="422">
        <v>135.79</v>
      </c>
    </row>
    <row r="6961" spans="1:7" ht="30">
      <c r="A6961" s="536" t="s">
        <v>8475</v>
      </c>
      <c r="B6961" s="419">
        <v>101847</v>
      </c>
      <c r="C6961" s="420" t="s">
        <v>4177</v>
      </c>
      <c r="D6961" s="421" t="s">
        <v>845</v>
      </c>
      <c r="E6961" s="422">
        <v>155.31</v>
      </c>
      <c r="F6961" s="422">
        <v>9.2799999999999994</v>
      </c>
      <c r="G6961" s="422">
        <v>164.59</v>
      </c>
    </row>
    <row r="6962" spans="1:7" ht="30">
      <c r="A6962" s="536" t="s">
        <v>8475</v>
      </c>
      <c r="B6962" s="419">
        <v>101848</v>
      </c>
      <c r="C6962" s="420" t="s">
        <v>4178</v>
      </c>
      <c r="D6962" s="421" t="s">
        <v>845</v>
      </c>
      <c r="E6962" s="422">
        <v>183.71</v>
      </c>
      <c r="F6962" s="422">
        <v>9.2799999999999994</v>
      </c>
      <c r="G6962" s="422">
        <v>192.99</v>
      </c>
    </row>
    <row r="6963" spans="1:7" ht="30">
      <c r="A6963" s="536" t="s">
        <v>8475</v>
      </c>
      <c r="B6963" s="419">
        <v>101839</v>
      </c>
      <c r="C6963" s="420" t="s">
        <v>4169</v>
      </c>
      <c r="D6963" s="421" t="s">
        <v>845</v>
      </c>
      <c r="E6963" s="422">
        <v>114.13000000000001</v>
      </c>
      <c r="F6963" s="422">
        <v>9.27</v>
      </c>
      <c r="G6963" s="422">
        <v>123.4</v>
      </c>
    </row>
    <row r="6964" spans="1:7" ht="30">
      <c r="A6964" s="536" t="s">
        <v>8475</v>
      </c>
      <c r="B6964" s="419">
        <v>101840</v>
      </c>
      <c r="C6964" s="420" t="s">
        <v>4170</v>
      </c>
      <c r="D6964" s="421" t="s">
        <v>845</v>
      </c>
      <c r="E6964" s="422">
        <v>178.27999999999997</v>
      </c>
      <c r="F6964" s="422">
        <v>30.89</v>
      </c>
      <c r="G6964" s="422">
        <v>209.17</v>
      </c>
    </row>
    <row r="6965" spans="1:7" ht="30">
      <c r="A6965" s="536" t="s">
        <v>8475</v>
      </c>
      <c r="B6965" s="419">
        <v>101837</v>
      </c>
      <c r="C6965" s="420" t="s">
        <v>4167</v>
      </c>
      <c r="D6965" s="421" t="s">
        <v>845</v>
      </c>
      <c r="E6965" s="422">
        <v>53.949999999999996</v>
      </c>
      <c r="F6965" s="422">
        <v>9.2799999999999994</v>
      </c>
      <c r="G6965" s="422">
        <v>63.23</v>
      </c>
    </row>
    <row r="6966" spans="1:7" ht="30">
      <c r="A6966" s="536" t="s">
        <v>8475</v>
      </c>
      <c r="B6966" s="419">
        <v>101838</v>
      </c>
      <c r="C6966" s="420" t="s">
        <v>4168</v>
      </c>
      <c r="D6966" s="421" t="s">
        <v>845</v>
      </c>
      <c r="E6966" s="422">
        <v>84.45</v>
      </c>
      <c r="F6966" s="422">
        <v>9.2799999999999994</v>
      </c>
      <c r="G6966" s="422">
        <v>93.73</v>
      </c>
    </row>
    <row r="6967" spans="1:7" ht="45">
      <c r="A6967" s="536" t="s">
        <v>8475</v>
      </c>
      <c r="B6967" s="419">
        <v>101836</v>
      </c>
      <c r="C6967" s="420" t="s">
        <v>4166</v>
      </c>
      <c r="D6967" s="421" t="s">
        <v>845</v>
      </c>
      <c r="E6967" s="422">
        <v>21.19</v>
      </c>
      <c r="F6967" s="422">
        <v>9.2899999999999991</v>
      </c>
      <c r="G6967" s="422">
        <v>30.48</v>
      </c>
    </row>
    <row r="6968" spans="1:7" ht="30">
      <c r="A6968" s="536" t="s">
        <v>8475</v>
      </c>
      <c r="B6968" s="419">
        <v>101835</v>
      </c>
      <c r="C6968" s="420" t="s">
        <v>4165</v>
      </c>
      <c r="D6968" s="421" t="s">
        <v>845</v>
      </c>
      <c r="E6968" s="422">
        <v>152.31000000000003</v>
      </c>
      <c r="F6968" s="422">
        <v>112.16</v>
      </c>
      <c r="G6968" s="422">
        <v>264.47000000000003</v>
      </c>
    </row>
    <row r="6969" spans="1:7" ht="30">
      <c r="A6969" s="536" t="s">
        <v>8475</v>
      </c>
      <c r="B6969" s="419">
        <v>101827</v>
      </c>
      <c r="C6969" s="420" t="s">
        <v>4157</v>
      </c>
      <c r="D6969" s="421" t="s">
        <v>845</v>
      </c>
      <c r="E6969" s="422">
        <v>102.41</v>
      </c>
      <c r="F6969" s="422">
        <v>110.22</v>
      </c>
      <c r="G6969" s="422">
        <v>212.63</v>
      </c>
    </row>
    <row r="6970" spans="1:7" ht="30">
      <c r="A6970" s="536" t="s">
        <v>8475</v>
      </c>
      <c r="B6970" s="419">
        <v>101829</v>
      </c>
      <c r="C6970" s="420" t="s">
        <v>4159</v>
      </c>
      <c r="D6970" s="421" t="s">
        <v>845</v>
      </c>
      <c r="E6970" s="422">
        <v>163.55999999999997</v>
      </c>
      <c r="F6970" s="422">
        <v>110.22</v>
      </c>
      <c r="G6970" s="422">
        <v>273.77999999999997</v>
      </c>
    </row>
    <row r="6971" spans="1:7" ht="30">
      <c r="A6971" s="536" t="s">
        <v>8475</v>
      </c>
      <c r="B6971" s="419">
        <v>101830</v>
      </c>
      <c r="C6971" s="420" t="s">
        <v>4160</v>
      </c>
      <c r="D6971" s="421" t="s">
        <v>845</v>
      </c>
      <c r="E6971" s="422">
        <v>192.17999999999998</v>
      </c>
      <c r="F6971" s="422">
        <v>110.22</v>
      </c>
      <c r="G6971" s="422">
        <v>302.39999999999998</v>
      </c>
    </row>
    <row r="6972" spans="1:7" ht="30">
      <c r="A6972" s="536" t="s">
        <v>8475</v>
      </c>
      <c r="B6972" s="419">
        <v>101831</v>
      </c>
      <c r="C6972" s="420" t="s">
        <v>4161</v>
      </c>
      <c r="D6972" s="421" t="s">
        <v>845</v>
      </c>
      <c r="E6972" s="422">
        <v>220.39999999999998</v>
      </c>
      <c r="F6972" s="422">
        <v>110.23</v>
      </c>
      <c r="G6972" s="422">
        <v>330.63</v>
      </c>
    </row>
    <row r="6973" spans="1:7" ht="30">
      <c r="A6973" s="536" t="s">
        <v>8475</v>
      </c>
      <c r="B6973" s="419">
        <v>101828</v>
      </c>
      <c r="C6973" s="420" t="s">
        <v>4158</v>
      </c>
      <c r="D6973" s="421" t="s">
        <v>845</v>
      </c>
      <c r="E6973" s="422">
        <v>93.660000000000011</v>
      </c>
      <c r="F6973" s="422">
        <v>110.21</v>
      </c>
      <c r="G6973" s="422">
        <v>203.87</v>
      </c>
    </row>
    <row r="6974" spans="1:7" ht="30">
      <c r="A6974" s="536" t="s">
        <v>8475</v>
      </c>
      <c r="B6974" s="419">
        <v>101832</v>
      </c>
      <c r="C6974" s="420" t="s">
        <v>4162</v>
      </c>
      <c r="D6974" s="421" t="s">
        <v>845</v>
      </c>
      <c r="E6974" s="422">
        <v>155.17000000000002</v>
      </c>
      <c r="F6974" s="422">
        <v>110.2</v>
      </c>
      <c r="G6974" s="422">
        <v>265.37</v>
      </c>
    </row>
    <row r="6975" spans="1:7" ht="30">
      <c r="A6975" s="536" t="s">
        <v>8475</v>
      </c>
      <c r="B6975" s="419">
        <v>101833</v>
      </c>
      <c r="C6975" s="420" t="s">
        <v>4163</v>
      </c>
      <c r="D6975" s="421" t="s">
        <v>845</v>
      </c>
      <c r="E6975" s="422">
        <v>183.95000000000002</v>
      </c>
      <c r="F6975" s="422">
        <v>110.22</v>
      </c>
      <c r="G6975" s="422">
        <v>294.17</v>
      </c>
    </row>
    <row r="6976" spans="1:7" ht="30">
      <c r="A6976" s="536" t="s">
        <v>8475</v>
      </c>
      <c r="B6976" s="419">
        <v>101834</v>
      </c>
      <c r="C6976" s="420" t="s">
        <v>4164</v>
      </c>
      <c r="D6976" s="421" t="s">
        <v>845</v>
      </c>
      <c r="E6976" s="422">
        <v>212.35</v>
      </c>
      <c r="F6976" s="422">
        <v>110.22</v>
      </c>
      <c r="G6976" s="422">
        <v>322.57</v>
      </c>
    </row>
    <row r="6977" spans="1:7" ht="30">
      <c r="A6977" s="536" t="s">
        <v>8475</v>
      </c>
      <c r="B6977" s="419">
        <v>101825</v>
      </c>
      <c r="C6977" s="420" t="s">
        <v>4155</v>
      </c>
      <c r="D6977" s="421" t="s">
        <v>845</v>
      </c>
      <c r="E6977" s="422">
        <v>142.77000000000001</v>
      </c>
      <c r="F6977" s="422">
        <v>110.22</v>
      </c>
      <c r="G6977" s="422">
        <v>252.99</v>
      </c>
    </row>
    <row r="6978" spans="1:7" ht="30">
      <c r="A6978" s="536" t="s">
        <v>8475</v>
      </c>
      <c r="B6978" s="419">
        <v>101826</v>
      </c>
      <c r="C6978" s="420" t="s">
        <v>4156</v>
      </c>
      <c r="D6978" s="421" t="s">
        <v>845</v>
      </c>
      <c r="E6978" s="422">
        <v>172.04999999999998</v>
      </c>
      <c r="F6978" s="422">
        <v>110.22</v>
      </c>
      <c r="G6978" s="422">
        <v>282.27</v>
      </c>
    </row>
    <row r="6979" spans="1:7" ht="30">
      <c r="A6979" s="536" t="s">
        <v>8475</v>
      </c>
      <c r="B6979" s="419">
        <v>101823</v>
      </c>
      <c r="C6979" s="420" t="s">
        <v>4153</v>
      </c>
      <c r="D6979" s="421" t="s">
        <v>845</v>
      </c>
      <c r="E6979" s="422">
        <v>82.59</v>
      </c>
      <c r="F6979" s="422">
        <v>110.22</v>
      </c>
      <c r="G6979" s="422">
        <v>192.81</v>
      </c>
    </row>
    <row r="6980" spans="1:7" ht="30">
      <c r="A6980" s="536" t="s">
        <v>8475</v>
      </c>
      <c r="B6980" s="419">
        <v>101824</v>
      </c>
      <c r="C6980" s="420" t="s">
        <v>4154</v>
      </c>
      <c r="D6980" s="421" t="s">
        <v>845</v>
      </c>
      <c r="E6980" s="422">
        <v>113.09</v>
      </c>
      <c r="F6980" s="422">
        <v>110.22</v>
      </c>
      <c r="G6980" s="422">
        <v>223.31</v>
      </c>
    </row>
    <row r="6981" spans="1:7" ht="45">
      <c r="A6981" s="536" t="s">
        <v>8475</v>
      </c>
      <c r="B6981" s="419">
        <v>101822</v>
      </c>
      <c r="C6981" s="420" t="s">
        <v>4152</v>
      </c>
      <c r="D6981" s="421" t="s">
        <v>845</v>
      </c>
      <c r="E6981" s="422">
        <v>49.850000000000009</v>
      </c>
      <c r="F6981" s="422">
        <v>110.21</v>
      </c>
      <c r="G6981" s="422">
        <v>160.06</v>
      </c>
    </row>
    <row r="6982" spans="1:7" ht="45">
      <c r="A6982" s="536" t="s">
        <v>8475</v>
      </c>
      <c r="B6982" s="419">
        <v>101819</v>
      </c>
      <c r="C6982" s="420" t="s">
        <v>4150</v>
      </c>
      <c r="D6982" s="421" t="s">
        <v>96</v>
      </c>
      <c r="E6982" s="422">
        <v>41.589999999999996</v>
      </c>
      <c r="F6982" s="422">
        <v>38.85</v>
      </c>
      <c r="G6982" s="422">
        <v>80.44</v>
      </c>
    </row>
    <row r="6983" spans="1:7" ht="45">
      <c r="A6983" s="536" t="s">
        <v>8475</v>
      </c>
      <c r="B6983" s="419">
        <v>101817</v>
      </c>
      <c r="C6983" s="420" t="s">
        <v>4149</v>
      </c>
      <c r="D6983" s="421" t="s">
        <v>96</v>
      </c>
      <c r="E6983" s="422">
        <v>30.990000000000002</v>
      </c>
      <c r="F6983" s="422">
        <v>33.130000000000003</v>
      </c>
      <c r="G6983" s="422">
        <v>64.12</v>
      </c>
    </row>
    <row r="6984" spans="1:7" ht="45">
      <c r="A6984" s="536" t="s">
        <v>8475</v>
      </c>
      <c r="B6984" s="419">
        <v>101816</v>
      </c>
      <c r="C6984" s="420" t="s">
        <v>4148</v>
      </c>
      <c r="D6984" s="421" t="s">
        <v>96</v>
      </c>
      <c r="E6984" s="422">
        <v>50.240000000000009</v>
      </c>
      <c r="F6984" s="422">
        <v>34.94</v>
      </c>
      <c r="G6984" s="422">
        <v>85.18</v>
      </c>
    </row>
    <row r="6985" spans="1:7" ht="45">
      <c r="A6985" s="536" t="s">
        <v>8475</v>
      </c>
      <c r="B6985" s="419">
        <v>101820</v>
      </c>
      <c r="C6985" s="420" t="s">
        <v>4151</v>
      </c>
      <c r="D6985" s="421" t="s">
        <v>96</v>
      </c>
      <c r="E6985" s="422">
        <v>22.14</v>
      </c>
      <c r="F6985" s="422">
        <v>32.94</v>
      </c>
      <c r="G6985" s="422">
        <v>55.08</v>
      </c>
    </row>
    <row r="6986" spans="1:7" ht="45">
      <c r="A6986" s="536" t="s">
        <v>8475</v>
      </c>
      <c r="B6986" s="419">
        <v>102988</v>
      </c>
      <c r="C6986" s="420" t="s">
        <v>4200</v>
      </c>
      <c r="D6986" s="421" t="s">
        <v>96</v>
      </c>
      <c r="E6986" s="422">
        <v>28.110000000000007</v>
      </c>
      <c r="F6986" s="422">
        <v>45.43</v>
      </c>
      <c r="G6986" s="422">
        <v>73.540000000000006</v>
      </c>
    </row>
    <row r="6987" spans="1:7" ht="45">
      <c r="A6987" s="536" t="s">
        <v>8475</v>
      </c>
      <c r="B6987" s="419">
        <v>101814</v>
      </c>
      <c r="C6987" s="420" t="s">
        <v>4147</v>
      </c>
      <c r="D6987" s="421" t="s">
        <v>96</v>
      </c>
      <c r="E6987" s="422">
        <v>29.58</v>
      </c>
      <c r="F6987" s="422">
        <v>27.22</v>
      </c>
      <c r="G6987" s="422">
        <v>56.8</v>
      </c>
    </row>
    <row r="6988" spans="1:7" ht="30">
      <c r="A6988" s="536" t="s">
        <v>8475</v>
      </c>
      <c r="B6988" s="419">
        <v>102098</v>
      </c>
      <c r="C6988" s="420" t="s">
        <v>4199</v>
      </c>
      <c r="D6988" s="421" t="s">
        <v>845</v>
      </c>
      <c r="E6988" s="422">
        <v>1774.08</v>
      </c>
      <c r="F6988" s="422">
        <v>282.10000000000002</v>
      </c>
      <c r="G6988" s="422">
        <v>2056.1799999999998</v>
      </c>
    </row>
    <row r="6989" spans="1:7" ht="60">
      <c r="A6989" s="536" t="s">
        <v>8476</v>
      </c>
      <c r="B6989" s="419">
        <v>92994</v>
      </c>
      <c r="C6989" s="420" t="s">
        <v>3967</v>
      </c>
      <c r="D6989" s="421" t="s">
        <v>844</v>
      </c>
      <c r="E6989" s="422">
        <v>123.3</v>
      </c>
      <c r="F6989" s="422">
        <v>7.17</v>
      </c>
      <c r="G6989" s="422">
        <v>130.47</v>
      </c>
    </row>
    <row r="6990" spans="1:7" ht="60">
      <c r="A6990" s="536" t="s">
        <v>8476</v>
      </c>
      <c r="B6990" s="419">
        <v>92996</v>
      </c>
      <c r="C6990" s="420" t="s">
        <v>3968</v>
      </c>
      <c r="D6990" s="421" t="s">
        <v>844</v>
      </c>
      <c r="E6990" s="422">
        <v>149.30000000000001</v>
      </c>
      <c r="F6990" s="422">
        <v>8.48</v>
      </c>
      <c r="G6990" s="422">
        <v>157.78</v>
      </c>
    </row>
    <row r="6991" spans="1:7" ht="60">
      <c r="A6991" s="536" t="s">
        <v>8476</v>
      </c>
      <c r="B6991" s="419">
        <v>92998</v>
      </c>
      <c r="C6991" s="420" t="s">
        <v>3969</v>
      </c>
      <c r="D6991" s="421" t="s">
        <v>844</v>
      </c>
      <c r="E6991" s="422">
        <v>183.22</v>
      </c>
      <c r="F6991" s="422">
        <v>10.02</v>
      </c>
      <c r="G6991" s="422">
        <v>193.24</v>
      </c>
    </row>
    <row r="6992" spans="1:7" ht="60">
      <c r="A6992" s="536" t="s">
        <v>8476</v>
      </c>
      <c r="B6992" s="419">
        <v>93000</v>
      </c>
      <c r="C6992" s="420" t="s">
        <v>3970</v>
      </c>
      <c r="D6992" s="421" t="s">
        <v>844</v>
      </c>
      <c r="E6992" s="422">
        <v>243.14000000000001</v>
      </c>
      <c r="F6992" s="422">
        <v>12.42</v>
      </c>
      <c r="G6992" s="422">
        <v>255.56</v>
      </c>
    </row>
    <row r="6993" spans="1:7" ht="60">
      <c r="A6993" s="536" t="s">
        <v>8476</v>
      </c>
      <c r="B6993" s="419">
        <v>92984</v>
      </c>
      <c r="C6993" s="420" t="s">
        <v>3962</v>
      </c>
      <c r="D6993" s="421" t="s">
        <v>844</v>
      </c>
      <c r="E6993" s="422">
        <v>25.47</v>
      </c>
      <c r="F6993" s="422">
        <v>2.99</v>
      </c>
      <c r="G6993" s="422">
        <v>28.46</v>
      </c>
    </row>
    <row r="6994" spans="1:7" ht="60">
      <c r="A6994" s="536" t="s">
        <v>8476</v>
      </c>
      <c r="B6994" s="419">
        <v>93002</v>
      </c>
      <c r="C6994" s="420" t="s">
        <v>3971</v>
      </c>
      <c r="D6994" s="421" t="s">
        <v>844</v>
      </c>
      <c r="E6994" s="422">
        <v>315.04000000000002</v>
      </c>
      <c r="F6994" s="422">
        <v>15.08</v>
      </c>
      <c r="G6994" s="422">
        <v>330.12</v>
      </c>
    </row>
    <row r="6995" spans="1:7" ht="60">
      <c r="A6995" s="536" t="s">
        <v>8476</v>
      </c>
      <c r="B6995" s="419">
        <v>92986</v>
      </c>
      <c r="C6995" s="420" t="s">
        <v>3963</v>
      </c>
      <c r="D6995" s="421" t="s">
        <v>844</v>
      </c>
      <c r="E6995" s="422">
        <v>35.660000000000004</v>
      </c>
      <c r="F6995" s="422">
        <v>3.44</v>
      </c>
      <c r="G6995" s="422">
        <v>39.1</v>
      </c>
    </row>
    <row r="6996" spans="1:7" ht="60">
      <c r="A6996" s="536" t="s">
        <v>8476</v>
      </c>
      <c r="B6996" s="419">
        <v>92988</v>
      </c>
      <c r="C6996" s="420" t="s">
        <v>3964</v>
      </c>
      <c r="D6996" s="421" t="s">
        <v>844</v>
      </c>
      <c r="E6996" s="422">
        <v>52.36</v>
      </c>
      <c r="F6996" s="422">
        <v>4.09</v>
      </c>
      <c r="G6996" s="422">
        <v>56.45</v>
      </c>
    </row>
    <row r="6997" spans="1:7" ht="60">
      <c r="A6997" s="536" t="s">
        <v>8476</v>
      </c>
      <c r="B6997" s="419">
        <v>92990</v>
      </c>
      <c r="C6997" s="420" t="s">
        <v>3965</v>
      </c>
      <c r="D6997" s="421" t="s">
        <v>844</v>
      </c>
      <c r="E6997" s="422">
        <v>72.930000000000007</v>
      </c>
      <c r="F6997" s="422">
        <v>4.97</v>
      </c>
      <c r="G6997" s="422">
        <v>77.900000000000006</v>
      </c>
    </row>
    <row r="6998" spans="1:7" ht="60">
      <c r="A6998" s="536" t="s">
        <v>8476</v>
      </c>
      <c r="B6998" s="419">
        <v>92992</v>
      </c>
      <c r="C6998" s="420" t="s">
        <v>3966</v>
      </c>
      <c r="D6998" s="421" t="s">
        <v>844</v>
      </c>
      <c r="E6998" s="422">
        <v>94.53</v>
      </c>
      <c r="F6998" s="422">
        <v>6.06</v>
      </c>
      <c r="G6998" s="422">
        <v>100.59</v>
      </c>
    </row>
    <row r="6999" spans="1:7" ht="60">
      <c r="A6999" s="536" t="s">
        <v>8476</v>
      </c>
      <c r="B6999" s="419">
        <v>103491</v>
      </c>
      <c r="C6999" s="420" t="s">
        <v>3973</v>
      </c>
      <c r="D6999" s="421" t="s">
        <v>845</v>
      </c>
      <c r="E6999" s="422">
        <v>385.26</v>
      </c>
      <c r="F6999" s="422">
        <v>259.62</v>
      </c>
      <c r="G6999" s="422">
        <v>644.88</v>
      </c>
    </row>
    <row r="7000" spans="1:7" ht="60">
      <c r="A7000" s="536" t="s">
        <v>8476</v>
      </c>
      <c r="B7000" s="419">
        <v>93026</v>
      </c>
      <c r="C7000" s="420" t="s">
        <v>3961</v>
      </c>
      <c r="D7000" s="421" t="s">
        <v>843</v>
      </c>
      <c r="E7000" s="422">
        <v>89.55</v>
      </c>
      <c r="F7000" s="422">
        <v>31.66</v>
      </c>
      <c r="G7000" s="422">
        <v>121.21</v>
      </c>
    </row>
    <row r="7001" spans="1:7" ht="60">
      <c r="A7001" s="536" t="s">
        <v>8476</v>
      </c>
      <c r="B7001" s="419">
        <v>93018</v>
      </c>
      <c r="C7001" s="420" t="s">
        <v>3957</v>
      </c>
      <c r="D7001" s="421" t="s">
        <v>843</v>
      </c>
      <c r="E7001" s="422">
        <v>15.57</v>
      </c>
      <c r="F7001" s="422">
        <v>16.670000000000002</v>
      </c>
      <c r="G7001" s="422">
        <v>32.24</v>
      </c>
    </row>
    <row r="7002" spans="1:7" ht="60">
      <c r="A7002" s="536" t="s">
        <v>8476</v>
      </c>
      <c r="B7002" s="419">
        <v>93020</v>
      </c>
      <c r="C7002" s="420" t="s">
        <v>3958</v>
      </c>
      <c r="D7002" s="421" t="s">
        <v>843</v>
      </c>
      <c r="E7002" s="422">
        <v>22.330000000000002</v>
      </c>
      <c r="F7002" s="422">
        <v>19.16</v>
      </c>
      <c r="G7002" s="422">
        <v>41.49</v>
      </c>
    </row>
    <row r="7003" spans="1:7" ht="60">
      <c r="A7003" s="536" t="s">
        <v>8476</v>
      </c>
      <c r="B7003" s="419">
        <v>93022</v>
      </c>
      <c r="C7003" s="420" t="s">
        <v>3959</v>
      </c>
      <c r="D7003" s="421" t="s">
        <v>843</v>
      </c>
      <c r="E7003" s="422">
        <v>47.220000000000006</v>
      </c>
      <c r="F7003" s="422">
        <v>22.9</v>
      </c>
      <c r="G7003" s="422">
        <v>70.12</v>
      </c>
    </row>
    <row r="7004" spans="1:7" ht="60">
      <c r="A7004" s="536" t="s">
        <v>8476</v>
      </c>
      <c r="B7004" s="419">
        <v>93024</v>
      </c>
      <c r="C7004" s="420" t="s">
        <v>3960</v>
      </c>
      <c r="D7004" s="421" t="s">
        <v>843</v>
      </c>
      <c r="E7004" s="422">
        <v>48.23</v>
      </c>
      <c r="F7004" s="422">
        <v>25.4</v>
      </c>
      <c r="G7004" s="422">
        <v>73.63</v>
      </c>
    </row>
    <row r="7005" spans="1:7" ht="60">
      <c r="A7005" s="536" t="s">
        <v>8476</v>
      </c>
      <c r="B7005" s="419">
        <v>97670</v>
      </c>
      <c r="C7005" s="420" t="s">
        <v>3951</v>
      </c>
      <c r="D7005" s="421" t="s">
        <v>844</v>
      </c>
      <c r="E7005" s="422">
        <v>21.64</v>
      </c>
      <c r="F7005" s="422">
        <v>8.51</v>
      </c>
      <c r="G7005" s="422">
        <v>30.15</v>
      </c>
    </row>
    <row r="7006" spans="1:7" ht="60">
      <c r="A7006" s="536" t="s">
        <v>8476</v>
      </c>
      <c r="B7006" s="419">
        <v>97667</v>
      </c>
      <c r="C7006" s="420" t="s">
        <v>3948</v>
      </c>
      <c r="D7006" s="421" t="s">
        <v>844</v>
      </c>
      <c r="E7006" s="422">
        <v>7.8100000000000005</v>
      </c>
      <c r="F7006" s="422">
        <v>3.32</v>
      </c>
      <c r="G7006" s="422">
        <v>11.13</v>
      </c>
    </row>
    <row r="7007" spans="1:7" ht="60">
      <c r="A7007" s="536" t="s">
        <v>8476</v>
      </c>
      <c r="B7007" s="419">
        <v>97668</v>
      </c>
      <c r="C7007" s="420" t="s">
        <v>3949</v>
      </c>
      <c r="D7007" s="421" t="s">
        <v>844</v>
      </c>
      <c r="E7007" s="422">
        <v>11.19</v>
      </c>
      <c r="F7007" s="422">
        <v>4.68</v>
      </c>
      <c r="G7007" s="422">
        <v>15.87</v>
      </c>
    </row>
    <row r="7008" spans="1:7" ht="60">
      <c r="A7008" s="536" t="s">
        <v>8476</v>
      </c>
      <c r="B7008" s="419">
        <v>97669</v>
      </c>
      <c r="C7008" s="420" t="s">
        <v>3950</v>
      </c>
      <c r="D7008" s="421" t="s">
        <v>844</v>
      </c>
      <c r="E7008" s="422">
        <v>16.05</v>
      </c>
      <c r="F7008" s="422">
        <v>7.46</v>
      </c>
      <c r="G7008" s="422">
        <v>23.51</v>
      </c>
    </row>
    <row r="7009" spans="1:7" ht="60">
      <c r="A7009" s="536" t="s">
        <v>8476</v>
      </c>
      <c r="B7009" s="419">
        <v>93012</v>
      </c>
      <c r="C7009" s="420" t="s">
        <v>3947</v>
      </c>
      <c r="D7009" s="421" t="s">
        <v>844</v>
      </c>
      <c r="E7009" s="422">
        <v>92.37</v>
      </c>
      <c r="F7009" s="422">
        <v>10.53</v>
      </c>
      <c r="G7009" s="422">
        <v>102.9</v>
      </c>
    </row>
    <row r="7010" spans="1:7" ht="60">
      <c r="A7010" s="536" t="s">
        <v>8476</v>
      </c>
      <c r="B7010" s="419">
        <v>93008</v>
      </c>
      <c r="C7010" s="420" t="s">
        <v>3943</v>
      </c>
      <c r="D7010" s="421" t="s">
        <v>844</v>
      </c>
      <c r="E7010" s="422">
        <v>20.86</v>
      </c>
      <c r="F7010" s="422">
        <v>5.54</v>
      </c>
      <c r="G7010" s="422">
        <v>26.4</v>
      </c>
    </row>
    <row r="7011" spans="1:7" ht="60">
      <c r="A7011" s="536" t="s">
        <v>8476</v>
      </c>
      <c r="B7011" s="419">
        <v>93009</v>
      </c>
      <c r="C7011" s="420" t="s">
        <v>3944</v>
      </c>
      <c r="D7011" s="421" t="s">
        <v>844</v>
      </c>
      <c r="E7011" s="422">
        <v>33.059999999999995</v>
      </c>
      <c r="F7011" s="422">
        <v>6.38</v>
      </c>
      <c r="G7011" s="422">
        <v>39.44</v>
      </c>
    </row>
    <row r="7012" spans="1:7" ht="60">
      <c r="A7012" s="536" t="s">
        <v>8476</v>
      </c>
      <c r="B7012" s="419">
        <v>93010</v>
      </c>
      <c r="C7012" s="420" t="s">
        <v>3945</v>
      </c>
      <c r="D7012" s="421" t="s">
        <v>844</v>
      </c>
      <c r="E7012" s="422">
        <v>47.61</v>
      </c>
      <c r="F7012" s="422">
        <v>7.62</v>
      </c>
      <c r="G7012" s="422">
        <v>55.23</v>
      </c>
    </row>
    <row r="7013" spans="1:7" ht="60">
      <c r="A7013" s="536" t="s">
        <v>8476</v>
      </c>
      <c r="B7013" s="419">
        <v>93011</v>
      </c>
      <c r="C7013" s="420" t="s">
        <v>3946</v>
      </c>
      <c r="D7013" s="421" t="s">
        <v>844</v>
      </c>
      <c r="E7013" s="422">
        <v>59.29</v>
      </c>
      <c r="F7013" s="422">
        <v>8.4600000000000009</v>
      </c>
      <c r="G7013" s="422">
        <v>67.75</v>
      </c>
    </row>
    <row r="7014" spans="1:7" ht="60">
      <c r="A7014" s="536" t="s">
        <v>8476</v>
      </c>
      <c r="B7014" s="419">
        <v>93017</v>
      </c>
      <c r="C7014" s="420" t="s">
        <v>3956</v>
      </c>
      <c r="D7014" s="421" t="s">
        <v>843</v>
      </c>
      <c r="E7014" s="422">
        <v>52.07</v>
      </c>
      <c r="F7014" s="422">
        <v>21.1</v>
      </c>
      <c r="G7014" s="422">
        <v>73.17</v>
      </c>
    </row>
    <row r="7015" spans="1:7" ht="60">
      <c r="A7015" s="536" t="s">
        <v>8476</v>
      </c>
      <c r="B7015" s="419">
        <v>93013</v>
      </c>
      <c r="C7015" s="420" t="s">
        <v>3952</v>
      </c>
      <c r="D7015" s="421" t="s">
        <v>843</v>
      </c>
      <c r="E7015" s="422">
        <v>9.98</v>
      </c>
      <c r="F7015" s="422">
        <v>11.11</v>
      </c>
      <c r="G7015" s="422">
        <v>21.09</v>
      </c>
    </row>
    <row r="7016" spans="1:7" ht="60">
      <c r="A7016" s="536" t="s">
        <v>8476</v>
      </c>
      <c r="B7016" s="419">
        <v>93014</v>
      </c>
      <c r="C7016" s="420" t="s">
        <v>3953</v>
      </c>
      <c r="D7016" s="421" t="s">
        <v>843</v>
      </c>
      <c r="E7016" s="422">
        <v>13.22</v>
      </c>
      <c r="F7016" s="422">
        <v>12.76</v>
      </c>
      <c r="G7016" s="422">
        <v>25.98</v>
      </c>
    </row>
    <row r="7017" spans="1:7" ht="60">
      <c r="A7017" s="536" t="s">
        <v>8476</v>
      </c>
      <c r="B7017" s="419">
        <v>93015</v>
      </c>
      <c r="C7017" s="420" t="s">
        <v>3954</v>
      </c>
      <c r="D7017" s="421" t="s">
        <v>843</v>
      </c>
      <c r="E7017" s="422">
        <v>24.46</v>
      </c>
      <c r="F7017" s="422">
        <v>15.26</v>
      </c>
      <c r="G7017" s="422">
        <v>39.72</v>
      </c>
    </row>
    <row r="7018" spans="1:7" ht="60">
      <c r="A7018" s="536" t="s">
        <v>8476</v>
      </c>
      <c r="B7018" s="419">
        <v>93016</v>
      </c>
      <c r="C7018" s="420" t="s">
        <v>3955</v>
      </c>
      <c r="D7018" s="421" t="s">
        <v>843</v>
      </c>
      <c r="E7018" s="422">
        <v>31.5</v>
      </c>
      <c r="F7018" s="422">
        <v>16.93</v>
      </c>
      <c r="G7018" s="422">
        <v>48.43</v>
      </c>
    </row>
    <row r="7019" spans="1:7" ht="60">
      <c r="A7019" s="536" t="s">
        <v>8476</v>
      </c>
      <c r="B7019" s="419">
        <v>103490</v>
      </c>
      <c r="C7019" s="420" t="s">
        <v>3972</v>
      </c>
      <c r="D7019" s="421" t="s">
        <v>845</v>
      </c>
      <c r="E7019" s="422">
        <v>1635.75</v>
      </c>
      <c r="F7019" s="422">
        <v>2094.58</v>
      </c>
      <c r="G7019" s="422">
        <v>3730.33</v>
      </c>
    </row>
    <row r="7020" spans="1:7" ht="45">
      <c r="A7020" s="536" t="s">
        <v>8477</v>
      </c>
      <c r="B7020" s="419">
        <v>98306</v>
      </c>
      <c r="C7020" s="420" t="s">
        <v>4595</v>
      </c>
      <c r="D7020" s="421" t="s">
        <v>843</v>
      </c>
      <c r="E7020" s="422">
        <v>39.69</v>
      </c>
      <c r="F7020" s="422">
        <v>33.78</v>
      </c>
      <c r="G7020" s="422">
        <v>73.47</v>
      </c>
    </row>
    <row r="7021" spans="1:7" ht="45">
      <c r="A7021" s="536" t="s">
        <v>8477</v>
      </c>
      <c r="B7021" s="419">
        <v>100553</v>
      </c>
      <c r="C7021" s="420" t="s">
        <v>4596</v>
      </c>
      <c r="D7021" s="421" t="s">
        <v>844</v>
      </c>
      <c r="E7021" s="422">
        <v>29</v>
      </c>
      <c r="F7021" s="422">
        <v>3.76</v>
      </c>
      <c r="G7021" s="422">
        <v>32.76</v>
      </c>
    </row>
    <row r="7022" spans="1:7" ht="45">
      <c r="A7022" s="536" t="s">
        <v>8477</v>
      </c>
      <c r="B7022" s="419">
        <v>100554</v>
      </c>
      <c r="C7022" s="420" t="s">
        <v>4597</v>
      </c>
      <c r="D7022" s="421" t="s">
        <v>844</v>
      </c>
      <c r="E7022" s="422">
        <v>3.7800000000000002</v>
      </c>
      <c r="F7022" s="422">
        <v>3.51</v>
      </c>
      <c r="G7022" s="422">
        <v>7.29</v>
      </c>
    </row>
    <row r="7023" spans="1:7" ht="45">
      <c r="A7023" s="536" t="s">
        <v>8477</v>
      </c>
      <c r="B7023" s="419">
        <v>98300</v>
      </c>
      <c r="C7023" s="420" t="s">
        <v>4593</v>
      </c>
      <c r="D7023" s="421" t="s">
        <v>844</v>
      </c>
      <c r="E7023" s="422">
        <v>3.9600000000000004</v>
      </c>
      <c r="F7023" s="422">
        <v>3.69</v>
      </c>
      <c r="G7023" s="422">
        <v>7.65</v>
      </c>
    </row>
    <row r="7024" spans="1:7" ht="45">
      <c r="A7024" s="536" t="s">
        <v>8477</v>
      </c>
      <c r="B7024" s="419">
        <v>98295</v>
      </c>
      <c r="C7024" s="420" t="s">
        <v>1851</v>
      </c>
      <c r="D7024" s="421" t="s">
        <v>844</v>
      </c>
      <c r="E7024" s="422">
        <v>7.51</v>
      </c>
      <c r="F7024" s="422">
        <v>0.12</v>
      </c>
      <c r="G7024" s="422">
        <v>7.63</v>
      </c>
    </row>
    <row r="7025" spans="1:7" ht="45">
      <c r="A7025" s="536" t="s">
        <v>8477</v>
      </c>
      <c r="B7025" s="419">
        <v>98294</v>
      </c>
      <c r="C7025" s="420" t="s">
        <v>1850</v>
      </c>
      <c r="D7025" s="421" t="s">
        <v>844</v>
      </c>
      <c r="E7025" s="422">
        <v>7.7799999999999994</v>
      </c>
      <c r="F7025" s="422">
        <v>0.82</v>
      </c>
      <c r="G7025" s="422">
        <v>8.6</v>
      </c>
    </row>
    <row r="7026" spans="1:7" ht="45">
      <c r="A7026" s="536" t="s">
        <v>8477</v>
      </c>
      <c r="B7026" s="419">
        <v>98297</v>
      </c>
      <c r="C7026" s="420" t="s">
        <v>1853</v>
      </c>
      <c r="D7026" s="421" t="s">
        <v>844</v>
      </c>
      <c r="E7026" s="422">
        <v>10.809999999999999</v>
      </c>
      <c r="F7026" s="422">
        <v>0.21</v>
      </c>
      <c r="G7026" s="422">
        <v>11.02</v>
      </c>
    </row>
    <row r="7027" spans="1:7" ht="45">
      <c r="A7027" s="536" t="s">
        <v>8477</v>
      </c>
      <c r="B7027" s="419">
        <v>98296</v>
      </c>
      <c r="C7027" s="420" t="s">
        <v>1852</v>
      </c>
      <c r="D7027" s="421" t="s">
        <v>844</v>
      </c>
      <c r="E7027" s="422">
        <v>11.23</v>
      </c>
      <c r="F7027" s="422">
        <v>1.32</v>
      </c>
      <c r="G7027" s="422">
        <v>12.55</v>
      </c>
    </row>
    <row r="7028" spans="1:7" ht="45">
      <c r="A7028" s="536" t="s">
        <v>8477</v>
      </c>
      <c r="B7028" s="419">
        <v>98299</v>
      </c>
      <c r="C7028" s="420" t="s">
        <v>4592</v>
      </c>
      <c r="D7028" s="421" t="s">
        <v>844</v>
      </c>
      <c r="E7028" s="422">
        <v>28.349999999999998</v>
      </c>
      <c r="F7028" s="422">
        <v>0.26</v>
      </c>
      <c r="G7028" s="422">
        <v>28.61</v>
      </c>
    </row>
    <row r="7029" spans="1:7" ht="45">
      <c r="A7029" s="536" t="s">
        <v>8477</v>
      </c>
      <c r="B7029" s="419">
        <v>98298</v>
      </c>
      <c r="C7029" s="420" t="s">
        <v>4591</v>
      </c>
      <c r="D7029" s="421" t="s">
        <v>844</v>
      </c>
      <c r="E7029" s="422">
        <v>28.86</v>
      </c>
      <c r="F7029" s="422">
        <v>1.63</v>
      </c>
      <c r="G7029" s="422">
        <v>30.49</v>
      </c>
    </row>
    <row r="7030" spans="1:7" ht="45">
      <c r="A7030" s="536" t="s">
        <v>8477</v>
      </c>
      <c r="B7030" s="419">
        <v>98261</v>
      </c>
      <c r="C7030" s="420" t="s">
        <v>1817</v>
      </c>
      <c r="D7030" s="421" t="s">
        <v>844</v>
      </c>
      <c r="E7030" s="422">
        <v>2.11</v>
      </c>
      <c r="F7030" s="422">
        <v>3.02</v>
      </c>
      <c r="G7030" s="422">
        <v>5.13</v>
      </c>
    </row>
    <row r="7031" spans="1:7" ht="45">
      <c r="A7031" s="536" t="s">
        <v>8477</v>
      </c>
      <c r="B7031" s="419">
        <v>98287</v>
      </c>
      <c r="C7031" s="420" t="s">
        <v>1832</v>
      </c>
      <c r="D7031" s="421" t="s">
        <v>844</v>
      </c>
      <c r="E7031" s="422">
        <v>1.25</v>
      </c>
      <c r="F7031" s="422">
        <v>0.71</v>
      </c>
      <c r="G7031" s="422">
        <v>1.96</v>
      </c>
    </row>
    <row r="7032" spans="1:7" ht="45">
      <c r="A7032" s="536" t="s">
        <v>8477</v>
      </c>
      <c r="B7032" s="419">
        <v>98280</v>
      </c>
      <c r="C7032" s="420" t="s">
        <v>1826</v>
      </c>
      <c r="D7032" s="421" t="s">
        <v>844</v>
      </c>
      <c r="E7032" s="422">
        <v>3.55</v>
      </c>
      <c r="F7032" s="422">
        <v>6.86</v>
      </c>
      <c r="G7032" s="422">
        <v>10.41</v>
      </c>
    </row>
    <row r="7033" spans="1:7" ht="45">
      <c r="A7033" s="536" t="s">
        <v>8477</v>
      </c>
      <c r="B7033" s="419">
        <v>98288</v>
      </c>
      <c r="C7033" s="420" t="s">
        <v>1833</v>
      </c>
      <c r="D7033" s="421" t="s">
        <v>844</v>
      </c>
      <c r="E7033" s="422">
        <v>2.1799999999999997</v>
      </c>
      <c r="F7033" s="422">
        <v>0.85</v>
      </c>
      <c r="G7033" s="422">
        <v>3.03</v>
      </c>
    </row>
    <row r="7034" spans="1:7" ht="45">
      <c r="A7034" s="536" t="s">
        <v>8477</v>
      </c>
      <c r="B7034" s="419">
        <v>98281</v>
      </c>
      <c r="C7034" s="420" t="s">
        <v>1827</v>
      </c>
      <c r="D7034" s="421" t="s">
        <v>844</v>
      </c>
      <c r="E7034" s="422">
        <v>4.4800000000000004</v>
      </c>
      <c r="F7034" s="422">
        <v>7.01</v>
      </c>
      <c r="G7034" s="422">
        <v>11.49</v>
      </c>
    </row>
    <row r="7035" spans="1:7" ht="45">
      <c r="A7035" s="536" t="s">
        <v>8477</v>
      </c>
      <c r="B7035" s="419">
        <v>98262</v>
      </c>
      <c r="C7035" s="420" t="s">
        <v>1818</v>
      </c>
      <c r="D7035" s="421" t="s">
        <v>844</v>
      </c>
      <c r="E7035" s="422">
        <v>3.04</v>
      </c>
      <c r="F7035" s="422">
        <v>3.16</v>
      </c>
      <c r="G7035" s="422">
        <v>6.2</v>
      </c>
    </row>
    <row r="7036" spans="1:7" ht="45">
      <c r="A7036" s="536" t="s">
        <v>8477</v>
      </c>
      <c r="B7036" s="419">
        <v>98289</v>
      </c>
      <c r="C7036" s="420" t="s">
        <v>1834</v>
      </c>
      <c r="D7036" s="421" t="s">
        <v>844</v>
      </c>
      <c r="E7036" s="422">
        <v>2.3200000000000003</v>
      </c>
      <c r="F7036" s="422">
        <v>0.99</v>
      </c>
      <c r="G7036" s="422">
        <v>3.31</v>
      </c>
    </row>
    <row r="7037" spans="1:7" ht="45">
      <c r="A7037" s="536" t="s">
        <v>8477</v>
      </c>
      <c r="B7037" s="419">
        <v>98282</v>
      </c>
      <c r="C7037" s="420" t="s">
        <v>1828</v>
      </c>
      <c r="D7037" s="421" t="s">
        <v>844</v>
      </c>
      <c r="E7037" s="422">
        <v>4.63</v>
      </c>
      <c r="F7037" s="422">
        <v>7.13</v>
      </c>
      <c r="G7037" s="422">
        <v>11.76</v>
      </c>
    </row>
    <row r="7038" spans="1:7" ht="45">
      <c r="A7038" s="536" t="s">
        <v>8477</v>
      </c>
      <c r="B7038" s="419">
        <v>98263</v>
      </c>
      <c r="C7038" s="420" t="s">
        <v>1819</v>
      </c>
      <c r="D7038" s="421" t="s">
        <v>844</v>
      </c>
      <c r="E7038" s="422">
        <v>3.2000000000000006</v>
      </c>
      <c r="F7038" s="422">
        <v>3.28</v>
      </c>
      <c r="G7038" s="422">
        <v>6.48</v>
      </c>
    </row>
    <row r="7039" spans="1:7" ht="45">
      <c r="A7039" s="536" t="s">
        <v>8477</v>
      </c>
      <c r="B7039" s="419">
        <v>98290</v>
      </c>
      <c r="C7039" s="420" t="s">
        <v>1835</v>
      </c>
      <c r="D7039" s="421" t="s">
        <v>844</v>
      </c>
      <c r="E7039" s="422">
        <v>3.3899999999999997</v>
      </c>
      <c r="F7039" s="422">
        <v>1.08</v>
      </c>
      <c r="G7039" s="422">
        <v>4.47</v>
      </c>
    </row>
    <row r="7040" spans="1:7" ht="45">
      <c r="A7040" s="536" t="s">
        <v>8477</v>
      </c>
      <c r="B7040" s="419">
        <v>98283</v>
      </c>
      <c r="C7040" s="420" t="s">
        <v>1829</v>
      </c>
      <c r="D7040" s="421" t="s">
        <v>844</v>
      </c>
      <c r="E7040" s="422">
        <v>5.69</v>
      </c>
      <c r="F7040" s="422">
        <v>7.22</v>
      </c>
      <c r="G7040" s="422">
        <v>12.91</v>
      </c>
    </row>
    <row r="7041" spans="1:7" ht="45">
      <c r="A7041" s="536" t="s">
        <v>8477</v>
      </c>
      <c r="B7041" s="419">
        <v>98264</v>
      </c>
      <c r="C7041" s="420" t="s">
        <v>1820</v>
      </c>
      <c r="D7041" s="421" t="s">
        <v>844</v>
      </c>
      <c r="E7041" s="422">
        <v>4.26</v>
      </c>
      <c r="F7041" s="422">
        <v>3.38</v>
      </c>
      <c r="G7041" s="422">
        <v>7.64</v>
      </c>
    </row>
    <row r="7042" spans="1:7" ht="45">
      <c r="A7042" s="536" t="s">
        <v>8477</v>
      </c>
      <c r="B7042" s="419">
        <v>98273</v>
      </c>
      <c r="C7042" s="420" t="s">
        <v>1823</v>
      </c>
      <c r="D7042" s="421" t="s">
        <v>844</v>
      </c>
      <c r="E7042" s="422">
        <v>3.13</v>
      </c>
      <c r="F7042" s="422">
        <v>0.4</v>
      </c>
      <c r="G7042" s="422">
        <v>3.53</v>
      </c>
    </row>
    <row r="7043" spans="1:7" ht="45">
      <c r="A7043" s="536" t="s">
        <v>8477</v>
      </c>
      <c r="B7043" s="419">
        <v>98291</v>
      </c>
      <c r="C7043" s="420" t="s">
        <v>1836</v>
      </c>
      <c r="D7043" s="421" t="s">
        <v>844</v>
      </c>
      <c r="E7043" s="422">
        <v>4.07</v>
      </c>
      <c r="F7043" s="422">
        <v>1.1599999999999999</v>
      </c>
      <c r="G7043" s="422">
        <v>5.23</v>
      </c>
    </row>
    <row r="7044" spans="1:7" ht="45">
      <c r="A7044" s="536" t="s">
        <v>8477</v>
      </c>
      <c r="B7044" s="419">
        <v>98284</v>
      </c>
      <c r="C7044" s="420" t="s">
        <v>1830</v>
      </c>
      <c r="D7044" s="421" t="s">
        <v>844</v>
      </c>
      <c r="E7044" s="422">
        <v>6.37</v>
      </c>
      <c r="F7044" s="422">
        <v>7.3</v>
      </c>
      <c r="G7044" s="422">
        <v>13.67</v>
      </c>
    </row>
    <row r="7045" spans="1:7" ht="45">
      <c r="A7045" s="536" t="s">
        <v>8477</v>
      </c>
      <c r="B7045" s="419">
        <v>98265</v>
      </c>
      <c r="C7045" s="420" t="s">
        <v>1821</v>
      </c>
      <c r="D7045" s="421" t="s">
        <v>844</v>
      </c>
      <c r="E7045" s="422">
        <v>4.92</v>
      </c>
      <c r="F7045" s="422">
        <v>3.48</v>
      </c>
      <c r="G7045" s="422">
        <v>8.4</v>
      </c>
    </row>
    <row r="7046" spans="1:7" ht="45">
      <c r="A7046" s="536" t="s">
        <v>8477</v>
      </c>
      <c r="B7046" s="419">
        <v>98274</v>
      </c>
      <c r="C7046" s="420" t="s">
        <v>1824</v>
      </c>
      <c r="D7046" s="421" t="s">
        <v>844</v>
      </c>
      <c r="E7046" s="422">
        <v>3.81</v>
      </c>
      <c r="F7046" s="422">
        <v>0.48</v>
      </c>
      <c r="G7046" s="422">
        <v>4.29</v>
      </c>
    </row>
    <row r="7047" spans="1:7" ht="45">
      <c r="A7047" s="536" t="s">
        <v>8477</v>
      </c>
      <c r="B7047" s="419">
        <v>98292</v>
      </c>
      <c r="C7047" s="420" t="s">
        <v>1837</v>
      </c>
      <c r="D7047" s="421" t="s">
        <v>844</v>
      </c>
      <c r="E7047" s="422">
        <v>5.04</v>
      </c>
      <c r="F7047" s="422">
        <v>1.21</v>
      </c>
      <c r="G7047" s="422">
        <v>6.25</v>
      </c>
    </row>
    <row r="7048" spans="1:7" ht="45">
      <c r="A7048" s="536" t="s">
        <v>8477</v>
      </c>
      <c r="B7048" s="419">
        <v>98285</v>
      </c>
      <c r="C7048" s="420" t="s">
        <v>1831</v>
      </c>
      <c r="D7048" s="421" t="s">
        <v>844</v>
      </c>
      <c r="E7048" s="422">
        <v>7.3600000000000012</v>
      </c>
      <c r="F7048" s="422">
        <v>7.35</v>
      </c>
      <c r="G7048" s="422">
        <v>14.71</v>
      </c>
    </row>
    <row r="7049" spans="1:7" ht="45">
      <c r="A7049" s="536" t="s">
        <v>8477</v>
      </c>
      <c r="B7049" s="419">
        <v>98266</v>
      </c>
      <c r="C7049" s="420" t="s">
        <v>1822</v>
      </c>
      <c r="D7049" s="421" t="s">
        <v>844</v>
      </c>
      <c r="E7049" s="422">
        <v>5.92</v>
      </c>
      <c r="F7049" s="422">
        <v>3.5</v>
      </c>
      <c r="G7049" s="422">
        <v>9.42</v>
      </c>
    </row>
    <row r="7050" spans="1:7" ht="45">
      <c r="A7050" s="536" t="s">
        <v>8477</v>
      </c>
      <c r="B7050" s="419">
        <v>98275</v>
      </c>
      <c r="C7050" s="420" t="s">
        <v>1825</v>
      </c>
      <c r="D7050" s="421" t="s">
        <v>844</v>
      </c>
      <c r="E7050" s="422">
        <v>4.8000000000000007</v>
      </c>
      <c r="F7050" s="422">
        <v>0.52</v>
      </c>
      <c r="G7050" s="422">
        <v>5.32</v>
      </c>
    </row>
    <row r="7051" spans="1:7" ht="45">
      <c r="A7051" s="536" t="s">
        <v>8477</v>
      </c>
      <c r="B7051" s="419">
        <v>98293</v>
      </c>
      <c r="C7051" s="420" t="s">
        <v>1849</v>
      </c>
      <c r="D7051" s="421" t="s">
        <v>844</v>
      </c>
      <c r="E7051" s="422">
        <v>9.2799999999999994</v>
      </c>
      <c r="F7051" s="422">
        <v>2.23</v>
      </c>
      <c r="G7051" s="422">
        <v>11.51</v>
      </c>
    </row>
    <row r="7052" spans="1:7" ht="45">
      <c r="A7052" s="536" t="s">
        <v>8477</v>
      </c>
      <c r="B7052" s="419">
        <v>98286</v>
      </c>
      <c r="C7052" s="420" t="s">
        <v>1848</v>
      </c>
      <c r="D7052" s="421" t="s">
        <v>844</v>
      </c>
      <c r="E7052" s="422">
        <v>11.589999999999998</v>
      </c>
      <c r="F7052" s="422">
        <v>8.3800000000000008</v>
      </c>
      <c r="G7052" s="422">
        <v>19.97</v>
      </c>
    </row>
    <row r="7053" spans="1:7" ht="45">
      <c r="A7053" s="536" t="s">
        <v>8477</v>
      </c>
      <c r="B7053" s="419">
        <v>98267</v>
      </c>
      <c r="C7053" s="420" t="s">
        <v>1838</v>
      </c>
      <c r="D7053" s="421" t="s">
        <v>844</v>
      </c>
      <c r="E7053" s="422">
        <v>10.149999999999999</v>
      </c>
      <c r="F7053" s="422">
        <v>4.54</v>
      </c>
      <c r="G7053" s="422">
        <v>14.69</v>
      </c>
    </row>
    <row r="7054" spans="1:7" ht="45">
      <c r="A7054" s="536" t="s">
        <v>8477</v>
      </c>
      <c r="B7054" s="419">
        <v>98276</v>
      </c>
      <c r="C7054" s="420" t="s">
        <v>1844</v>
      </c>
      <c r="D7054" s="421" t="s">
        <v>844</v>
      </c>
      <c r="E7054" s="422">
        <v>9.0399999999999991</v>
      </c>
      <c r="F7054" s="422">
        <v>1.54</v>
      </c>
      <c r="G7054" s="422">
        <v>10.58</v>
      </c>
    </row>
    <row r="7055" spans="1:7" ht="45">
      <c r="A7055" s="536" t="s">
        <v>8477</v>
      </c>
      <c r="B7055" s="419">
        <v>98268</v>
      </c>
      <c r="C7055" s="420" t="s">
        <v>1839</v>
      </c>
      <c r="D7055" s="421" t="s">
        <v>844</v>
      </c>
      <c r="E7055" s="422">
        <v>17.97</v>
      </c>
      <c r="F7055" s="422">
        <v>5.14</v>
      </c>
      <c r="G7055" s="422">
        <v>23.11</v>
      </c>
    </row>
    <row r="7056" spans="1:7" ht="45">
      <c r="A7056" s="536" t="s">
        <v>8477</v>
      </c>
      <c r="B7056" s="419">
        <v>98277</v>
      </c>
      <c r="C7056" s="420" t="s">
        <v>1845</v>
      </c>
      <c r="D7056" s="421" t="s">
        <v>844</v>
      </c>
      <c r="E7056" s="422">
        <v>16.840000000000003</v>
      </c>
      <c r="F7056" s="422">
        <v>2.17</v>
      </c>
      <c r="G7056" s="422">
        <v>19.010000000000002</v>
      </c>
    </row>
    <row r="7057" spans="1:7" ht="45">
      <c r="A7057" s="536" t="s">
        <v>8477</v>
      </c>
      <c r="B7057" s="419">
        <v>98272</v>
      </c>
      <c r="C7057" s="420" t="s">
        <v>1843</v>
      </c>
      <c r="D7057" s="421" t="s">
        <v>844</v>
      </c>
      <c r="E7057" s="422">
        <v>138.07</v>
      </c>
      <c r="F7057" s="422">
        <v>9.39</v>
      </c>
      <c r="G7057" s="422">
        <v>147.46</v>
      </c>
    </row>
    <row r="7058" spans="1:7" ht="45">
      <c r="A7058" s="536" t="s">
        <v>8477</v>
      </c>
      <c r="B7058" s="419">
        <v>98269</v>
      </c>
      <c r="C7058" s="420" t="s">
        <v>1840</v>
      </c>
      <c r="D7058" s="421" t="s">
        <v>844</v>
      </c>
      <c r="E7058" s="422">
        <v>25.59</v>
      </c>
      <c r="F7058" s="422">
        <v>5.64</v>
      </c>
      <c r="G7058" s="422">
        <v>31.23</v>
      </c>
    </row>
    <row r="7059" spans="1:7" ht="45">
      <c r="A7059" s="536" t="s">
        <v>8477</v>
      </c>
      <c r="B7059" s="419">
        <v>98278</v>
      </c>
      <c r="C7059" s="420" t="s">
        <v>1846</v>
      </c>
      <c r="D7059" s="421" t="s">
        <v>844</v>
      </c>
      <c r="E7059" s="422">
        <v>24.450000000000003</v>
      </c>
      <c r="F7059" s="422">
        <v>2.67</v>
      </c>
      <c r="G7059" s="422">
        <v>27.12</v>
      </c>
    </row>
    <row r="7060" spans="1:7" ht="45">
      <c r="A7060" s="536" t="s">
        <v>8477</v>
      </c>
      <c r="B7060" s="419">
        <v>98270</v>
      </c>
      <c r="C7060" s="420" t="s">
        <v>1841</v>
      </c>
      <c r="D7060" s="421" t="s">
        <v>844</v>
      </c>
      <c r="E7060" s="422">
        <v>40.260000000000005</v>
      </c>
      <c r="F7060" s="422">
        <v>6.27</v>
      </c>
      <c r="G7060" s="422">
        <v>46.53</v>
      </c>
    </row>
    <row r="7061" spans="1:7" ht="45">
      <c r="A7061" s="536" t="s">
        <v>8477</v>
      </c>
      <c r="B7061" s="419">
        <v>98279</v>
      </c>
      <c r="C7061" s="420" t="s">
        <v>1847</v>
      </c>
      <c r="D7061" s="421" t="s">
        <v>844</v>
      </c>
      <c r="E7061" s="422">
        <v>39.15</v>
      </c>
      <c r="F7061" s="422">
        <v>3.27</v>
      </c>
      <c r="G7061" s="422">
        <v>42.42</v>
      </c>
    </row>
    <row r="7062" spans="1:7" ht="45">
      <c r="A7062" s="536" t="s">
        <v>8477</v>
      </c>
      <c r="B7062" s="419">
        <v>98271</v>
      </c>
      <c r="C7062" s="420" t="s">
        <v>1842</v>
      </c>
      <c r="D7062" s="421" t="s">
        <v>844</v>
      </c>
      <c r="E7062" s="422">
        <v>58.089999999999996</v>
      </c>
      <c r="F7062" s="422">
        <v>6.87</v>
      </c>
      <c r="G7062" s="422">
        <v>64.959999999999994</v>
      </c>
    </row>
    <row r="7063" spans="1:7" ht="45">
      <c r="A7063" s="536" t="s">
        <v>8477</v>
      </c>
      <c r="B7063" s="419">
        <v>98400</v>
      </c>
      <c r="C7063" s="420" t="s">
        <v>1814</v>
      </c>
      <c r="D7063" s="421" t="s">
        <v>844</v>
      </c>
      <c r="E7063" s="422">
        <v>13.25</v>
      </c>
      <c r="F7063" s="422">
        <v>4.54</v>
      </c>
      <c r="G7063" s="422">
        <v>17.79</v>
      </c>
    </row>
    <row r="7064" spans="1:7" ht="45">
      <c r="A7064" s="536" t="s">
        <v>8477</v>
      </c>
      <c r="B7064" s="419">
        <v>98401</v>
      </c>
      <c r="C7064" s="420" t="s">
        <v>1815</v>
      </c>
      <c r="D7064" s="421" t="s">
        <v>844</v>
      </c>
      <c r="E7064" s="422">
        <v>22.259999999999998</v>
      </c>
      <c r="F7064" s="422">
        <v>5.15</v>
      </c>
      <c r="G7064" s="422">
        <v>27.41</v>
      </c>
    </row>
    <row r="7065" spans="1:7" ht="45">
      <c r="A7065" s="536" t="s">
        <v>8477</v>
      </c>
      <c r="B7065" s="419">
        <v>98402</v>
      </c>
      <c r="C7065" s="420" t="s">
        <v>1816</v>
      </c>
      <c r="D7065" s="421" t="s">
        <v>844</v>
      </c>
      <c r="E7065" s="422">
        <v>26.259999999999998</v>
      </c>
      <c r="F7065" s="422">
        <v>5.64</v>
      </c>
      <c r="G7065" s="422">
        <v>31.9</v>
      </c>
    </row>
    <row r="7066" spans="1:7" ht="45">
      <c r="A7066" s="536" t="s">
        <v>8477</v>
      </c>
      <c r="B7066" s="419">
        <v>100556</v>
      </c>
      <c r="C7066" s="420" t="s">
        <v>1740</v>
      </c>
      <c r="D7066" s="421" t="s">
        <v>843</v>
      </c>
      <c r="E7066" s="422">
        <v>26.209999999999997</v>
      </c>
      <c r="F7066" s="422">
        <v>17.12</v>
      </c>
      <c r="G7066" s="422">
        <v>43.33</v>
      </c>
    </row>
    <row r="7067" spans="1:7" ht="45">
      <c r="A7067" s="536" t="s">
        <v>8477</v>
      </c>
      <c r="B7067" s="419">
        <v>100557</v>
      </c>
      <c r="C7067" s="420" t="s">
        <v>1741</v>
      </c>
      <c r="D7067" s="421" t="s">
        <v>843</v>
      </c>
      <c r="E7067" s="422">
        <v>388.23</v>
      </c>
      <c r="F7067" s="422">
        <v>51.24</v>
      </c>
      <c r="G7067" s="422">
        <v>439.47</v>
      </c>
    </row>
    <row r="7068" spans="1:7" ht="45">
      <c r="A7068" s="536" t="s">
        <v>8477</v>
      </c>
      <c r="B7068" s="419">
        <v>98301</v>
      </c>
      <c r="C7068" s="420" t="s">
        <v>1856</v>
      </c>
      <c r="D7068" s="421" t="s">
        <v>843</v>
      </c>
      <c r="E7068" s="422">
        <v>420.33000000000004</v>
      </c>
      <c r="F7068" s="422">
        <v>307.26</v>
      </c>
      <c r="G7068" s="422">
        <v>727.59</v>
      </c>
    </row>
    <row r="7069" spans="1:7" ht="45">
      <c r="A7069" s="536" t="s">
        <v>8477</v>
      </c>
      <c r="B7069" s="419">
        <v>98302</v>
      </c>
      <c r="C7069" s="420" t="s">
        <v>1857</v>
      </c>
      <c r="D7069" s="421" t="s">
        <v>843</v>
      </c>
      <c r="E7069" s="422">
        <v>932.02</v>
      </c>
      <c r="F7069" s="422">
        <v>307.2</v>
      </c>
      <c r="G7069" s="422">
        <v>1239.22</v>
      </c>
    </row>
    <row r="7070" spans="1:7" ht="45">
      <c r="A7070" s="536" t="s">
        <v>8477</v>
      </c>
      <c r="B7070" s="419">
        <v>98593</v>
      </c>
      <c r="C7070" s="420" t="s">
        <v>1859</v>
      </c>
      <c r="D7070" s="421" t="s">
        <v>843</v>
      </c>
      <c r="E7070" s="422">
        <v>2064.06</v>
      </c>
      <c r="F7070" s="422">
        <v>610.63</v>
      </c>
      <c r="G7070" s="422">
        <v>2674.69</v>
      </c>
    </row>
    <row r="7071" spans="1:7" ht="45">
      <c r="A7071" s="536" t="s">
        <v>8477</v>
      </c>
      <c r="B7071" s="419">
        <v>98304</v>
      </c>
      <c r="C7071" s="420" t="s">
        <v>1858</v>
      </c>
      <c r="D7071" s="421" t="s">
        <v>843</v>
      </c>
      <c r="E7071" s="422">
        <v>3107.44</v>
      </c>
      <c r="F7071" s="422">
        <v>610.48</v>
      </c>
      <c r="G7071" s="422">
        <v>3717.92</v>
      </c>
    </row>
    <row r="7072" spans="1:7" ht="45">
      <c r="A7072" s="536" t="s">
        <v>8477</v>
      </c>
      <c r="B7072" s="419">
        <v>100561</v>
      </c>
      <c r="C7072" s="420" t="s">
        <v>1746</v>
      </c>
      <c r="D7072" s="421" t="s">
        <v>843</v>
      </c>
      <c r="E7072" s="422">
        <v>144.10000000000002</v>
      </c>
      <c r="F7072" s="422">
        <v>50.86</v>
      </c>
      <c r="G7072" s="422">
        <v>194.96</v>
      </c>
    </row>
    <row r="7073" spans="1:7" ht="45">
      <c r="A7073" s="536" t="s">
        <v>8477</v>
      </c>
      <c r="B7073" s="419">
        <v>100562</v>
      </c>
      <c r="C7073" s="420" t="s">
        <v>1747</v>
      </c>
      <c r="D7073" s="421" t="s">
        <v>843</v>
      </c>
      <c r="E7073" s="422">
        <v>231.46</v>
      </c>
      <c r="F7073" s="422">
        <v>58.04</v>
      </c>
      <c r="G7073" s="422">
        <v>289.5</v>
      </c>
    </row>
    <row r="7074" spans="1:7" ht="45">
      <c r="A7074" s="536" t="s">
        <v>8477</v>
      </c>
      <c r="B7074" s="419">
        <v>100560</v>
      </c>
      <c r="C7074" s="420" t="s">
        <v>1745</v>
      </c>
      <c r="D7074" s="421" t="s">
        <v>843</v>
      </c>
      <c r="E7074" s="422">
        <v>72.28</v>
      </c>
      <c r="F7074" s="422">
        <v>44.53</v>
      </c>
      <c r="G7074" s="422">
        <v>116.81</v>
      </c>
    </row>
    <row r="7075" spans="1:7" ht="45">
      <c r="A7075" s="536" t="s">
        <v>8477</v>
      </c>
      <c r="B7075" s="419">
        <v>100563</v>
      </c>
      <c r="C7075" s="420" t="s">
        <v>1748</v>
      </c>
      <c r="D7075" s="421" t="s">
        <v>843</v>
      </c>
      <c r="E7075" s="422">
        <v>340.85</v>
      </c>
      <c r="F7075" s="422">
        <v>66.13</v>
      </c>
      <c r="G7075" s="422">
        <v>406.98</v>
      </c>
    </row>
    <row r="7076" spans="1:7" ht="45">
      <c r="A7076" s="536" t="s">
        <v>8477</v>
      </c>
      <c r="B7076" s="419">
        <v>100555</v>
      </c>
      <c r="C7076" s="420" t="s">
        <v>4598</v>
      </c>
      <c r="D7076" s="421" t="s">
        <v>843</v>
      </c>
      <c r="E7076" s="422">
        <v>1238.49</v>
      </c>
      <c r="F7076" s="422">
        <v>50.79</v>
      </c>
      <c r="G7076" s="422">
        <v>1289.28</v>
      </c>
    </row>
    <row r="7077" spans="1:7" ht="45">
      <c r="A7077" s="536" t="s">
        <v>8477</v>
      </c>
      <c r="B7077" s="419">
        <v>98305</v>
      </c>
      <c r="C7077" s="420" t="s">
        <v>4594</v>
      </c>
      <c r="D7077" s="421" t="s">
        <v>843</v>
      </c>
      <c r="E7077" s="422">
        <v>2500.2999999999997</v>
      </c>
      <c r="F7077" s="422">
        <v>50.76</v>
      </c>
      <c r="G7077" s="422">
        <v>2551.06</v>
      </c>
    </row>
    <row r="7078" spans="1:7" ht="45">
      <c r="A7078" s="536" t="s">
        <v>8477</v>
      </c>
      <c r="B7078" s="419">
        <v>98307</v>
      </c>
      <c r="C7078" s="420" t="s">
        <v>1854</v>
      </c>
      <c r="D7078" s="421" t="s">
        <v>843</v>
      </c>
      <c r="E7078" s="422">
        <v>43.45</v>
      </c>
      <c r="F7078" s="422">
        <v>10.199999999999999</v>
      </c>
      <c r="G7078" s="422">
        <v>53.65</v>
      </c>
    </row>
    <row r="7079" spans="1:7" ht="45">
      <c r="A7079" s="536" t="s">
        <v>8477</v>
      </c>
      <c r="B7079" s="419">
        <v>98308</v>
      </c>
      <c r="C7079" s="420" t="s">
        <v>1855</v>
      </c>
      <c r="D7079" s="421" t="s">
        <v>843</v>
      </c>
      <c r="E7079" s="422">
        <v>26.290000000000003</v>
      </c>
      <c r="F7079" s="422">
        <v>10.199999999999999</v>
      </c>
      <c r="G7079" s="422">
        <v>36.49</v>
      </c>
    </row>
    <row r="7080" spans="1:7" ht="60">
      <c r="A7080" s="536" t="s">
        <v>8478</v>
      </c>
      <c r="B7080" s="419">
        <v>103401</v>
      </c>
      <c r="C7080" s="420" t="s">
        <v>3673</v>
      </c>
      <c r="D7080" s="421" t="s">
        <v>843</v>
      </c>
      <c r="E7080" s="422">
        <v>8.41</v>
      </c>
      <c r="F7080" s="422">
        <v>16.91</v>
      </c>
      <c r="G7080" s="422">
        <v>25.32</v>
      </c>
    </row>
    <row r="7081" spans="1:7" ht="60">
      <c r="A7081" s="536" t="s">
        <v>8478</v>
      </c>
      <c r="B7081" s="419">
        <v>103402</v>
      </c>
      <c r="C7081" s="420" t="s">
        <v>3674</v>
      </c>
      <c r="D7081" s="421" t="s">
        <v>843</v>
      </c>
      <c r="E7081" s="422">
        <v>12.240000000000002</v>
      </c>
      <c r="F7081" s="422">
        <v>24.6</v>
      </c>
      <c r="G7081" s="422">
        <v>36.840000000000003</v>
      </c>
    </row>
    <row r="7082" spans="1:7" ht="60">
      <c r="A7082" s="536" t="s">
        <v>8478</v>
      </c>
      <c r="B7082" s="419">
        <v>103403</v>
      </c>
      <c r="C7082" s="420" t="s">
        <v>3675</v>
      </c>
      <c r="D7082" s="421" t="s">
        <v>843</v>
      </c>
      <c r="E7082" s="422">
        <v>13.759999999999998</v>
      </c>
      <c r="F7082" s="422">
        <v>27.68</v>
      </c>
      <c r="G7082" s="422">
        <v>41.44</v>
      </c>
    </row>
    <row r="7083" spans="1:7" ht="60">
      <c r="A7083" s="536" t="s">
        <v>8478</v>
      </c>
      <c r="B7083" s="419">
        <v>103397</v>
      </c>
      <c r="C7083" s="420" t="s">
        <v>3669</v>
      </c>
      <c r="D7083" s="421" t="s">
        <v>843</v>
      </c>
      <c r="E7083" s="422">
        <v>1.5299999999999998</v>
      </c>
      <c r="F7083" s="422">
        <v>3.06</v>
      </c>
      <c r="G7083" s="422">
        <v>4.59</v>
      </c>
    </row>
    <row r="7084" spans="1:7" ht="60">
      <c r="A7084" s="536" t="s">
        <v>8478</v>
      </c>
      <c r="B7084" s="419">
        <v>103404</v>
      </c>
      <c r="C7084" s="420" t="s">
        <v>3676</v>
      </c>
      <c r="D7084" s="421" t="s">
        <v>843</v>
      </c>
      <c r="E7084" s="422">
        <v>15.289999999999996</v>
      </c>
      <c r="F7084" s="422">
        <v>30.76</v>
      </c>
      <c r="G7084" s="422">
        <v>46.05</v>
      </c>
    </row>
    <row r="7085" spans="1:7" ht="60">
      <c r="A7085" s="536" t="s">
        <v>8478</v>
      </c>
      <c r="B7085" s="419">
        <v>103405</v>
      </c>
      <c r="C7085" s="420" t="s">
        <v>3677</v>
      </c>
      <c r="D7085" s="421" t="s">
        <v>843</v>
      </c>
      <c r="E7085" s="422">
        <v>17.199999999999996</v>
      </c>
      <c r="F7085" s="422">
        <v>34.6</v>
      </c>
      <c r="G7085" s="422">
        <v>51.8</v>
      </c>
    </row>
    <row r="7086" spans="1:7" ht="60">
      <c r="A7086" s="536" t="s">
        <v>8478</v>
      </c>
      <c r="B7086" s="419">
        <v>103406</v>
      </c>
      <c r="C7086" s="420" t="s">
        <v>3678</v>
      </c>
      <c r="D7086" s="421" t="s">
        <v>843</v>
      </c>
      <c r="E7086" s="422">
        <v>19.100000000000001</v>
      </c>
      <c r="F7086" s="422">
        <v>38.46</v>
      </c>
      <c r="G7086" s="422">
        <v>57.56</v>
      </c>
    </row>
    <row r="7087" spans="1:7" ht="60">
      <c r="A7087" s="536" t="s">
        <v>8478</v>
      </c>
      <c r="B7087" s="419">
        <v>103407</v>
      </c>
      <c r="C7087" s="420" t="s">
        <v>3679</v>
      </c>
      <c r="D7087" s="421" t="s">
        <v>843</v>
      </c>
      <c r="E7087" s="422">
        <v>21.4</v>
      </c>
      <c r="F7087" s="422">
        <v>43.07</v>
      </c>
      <c r="G7087" s="422">
        <v>64.47</v>
      </c>
    </row>
    <row r="7088" spans="1:7" ht="60">
      <c r="A7088" s="536" t="s">
        <v>8478</v>
      </c>
      <c r="B7088" s="419">
        <v>103408</v>
      </c>
      <c r="C7088" s="420" t="s">
        <v>3680</v>
      </c>
      <c r="D7088" s="421" t="s">
        <v>843</v>
      </c>
      <c r="E7088" s="422">
        <v>24.08</v>
      </c>
      <c r="F7088" s="422">
        <v>48.45</v>
      </c>
      <c r="G7088" s="422">
        <v>72.53</v>
      </c>
    </row>
    <row r="7089" spans="1:7" ht="60">
      <c r="A7089" s="536" t="s">
        <v>8478</v>
      </c>
      <c r="B7089" s="419">
        <v>103398</v>
      </c>
      <c r="C7089" s="420" t="s">
        <v>3670</v>
      </c>
      <c r="D7089" s="421" t="s">
        <v>843</v>
      </c>
      <c r="E7089" s="422">
        <v>2.46</v>
      </c>
      <c r="F7089" s="422">
        <v>4.9000000000000004</v>
      </c>
      <c r="G7089" s="422">
        <v>7.36</v>
      </c>
    </row>
    <row r="7090" spans="1:7" ht="60">
      <c r="A7090" s="536" t="s">
        <v>8478</v>
      </c>
      <c r="B7090" s="419">
        <v>103409</v>
      </c>
      <c r="C7090" s="420" t="s">
        <v>3681</v>
      </c>
      <c r="D7090" s="421" t="s">
        <v>843</v>
      </c>
      <c r="E7090" s="422">
        <v>27.129999999999995</v>
      </c>
      <c r="F7090" s="422">
        <v>54.61</v>
      </c>
      <c r="G7090" s="422">
        <v>81.739999999999995</v>
      </c>
    </row>
    <row r="7091" spans="1:7" ht="60">
      <c r="A7091" s="536" t="s">
        <v>8478</v>
      </c>
      <c r="B7091" s="419">
        <v>103410</v>
      </c>
      <c r="C7091" s="420" t="s">
        <v>3682</v>
      </c>
      <c r="D7091" s="421" t="s">
        <v>843</v>
      </c>
      <c r="E7091" s="422">
        <v>30.559999999999995</v>
      </c>
      <c r="F7091" s="422">
        <v>61.54</v>
      </c>
      <c r="G7091" s="422">
        <v>92.1</v>
      </c>
    </row>
    <row r="7092" spans="1:7" ht="60">
      <c r="A7092" s="536" t="s">
        <v>8478</v>
      </c>
      <c r="B7092" s="419">
        <v>103399</v>
      </c>
      <c r="C7092" s="420" t="s">
        <v>3671</v>
      </c>
      <c r="D7092" s="421" t="s">
        <v>843</v>
      </c>
      <c r="E7092" s="422">
        <v>4.82</v>
      </c>
      <c r="F7092" s="422">
        <v>9.68</v>
      </c>
      <c r="G7092" s="422">
        <v>14.5</v>
      </c>
    </row>
    <row r="7093" spans="1:7" ht="60">
      <c r="A7093" s="536" t="s">
        <v>8478</v>
      </c>
      <c r="B7093" s="419">
        <v>103400</v>
      </c>
      <c r="C7093" s="420" t="s">
        <v>3672</v>
      </c>
      <c r="D7093" s="421" t="s">
        <v>843</v>
      </c>
      <c r="E7093" s="422">
        <v>6.870000000000001</v>
      </c>
      <c r="F7093" s="422">
        <v>13.84</v>
      </c>
      <c r="G7093" s="422">
        <v>20.71</v>
      </c>
    </row>
    <row r="7094" spans="1:7" ht="60">
      <c r="A7094" s="536" t="s">
        <v>8478</v>
      </c>
      <c r="B7094" s="419">
        <v>103415</v>
      </c>
      <c r="C7094" s="420" t="s">
        <v>3687</v>
      </c>
      <c r="D7094" s="421" t="s">
        <v>843</v>
      </c>
      <c r="E7094" s="422">
        <v>16.82</v>
      </c>
      <c r="F7094" s="422">
        <v>33.83</v>
      </c>
      <c r="G7094" s="422">
        <v>50.65</v>
      </c>
    </row>
    <row r="7095" spans="1:7" ht="60">
      <c r="A7095" s="536" t="s">
        <v>8478</v>
      </c>
      <c r="B7095" s="419">
        <v>103416</v>
      </c>
      <c r="C7095" s="420" t="s">
        <v>3688</v>
      </c>
      <c r="D7095" s="421" t="s">
        <v>843</v>
      </c>
      <c r="E7095" s="422">
        <v>24.45000000000001</v>
      </c>
      <c r="F7095" s="422">
        <v>49.23</v>
      </c>
      <c r="G7095" s="422">
        <v>73.680000000000007</v>
      </c>
    </row>
    <row r="7096" spans="1:7" ht="60">
      <c r="A7096" s="536" t="s">
        <v>8478</v>
      </c>
      <c r="B7096" s="419">
        <v>103417</v>
      </c>
      <c r="C7096" s="420" t="s">
        <v>3689</v>
      </c>
      <c r="D7096" s="421" t="s">
        <v>843</v>
      </c>
      <c r="E7096" s="422">
        <v>27.509999999999998</v>
      </c>
      <c r="F7096" s="422">
        <v>55.38</v>
      </c>
      <c r="G7096" s="422">
        <v>82.89</v>
      </c>
    </row>
    <row r="7097" spans="1:7" ht="60">
      <c r="A7097" s="536" t="s">
        <v>8478</v>
      </c>
      <c r="B7097" s="419">
        <v>103411</v>
      </c>
      <c r="C7097" s="420" t="s">
        <v>3683</v>
      </c>
      <c r="D7097" s="421" t="s">
        <v>843</v>
      </c>
      <c r="E7097" s="422">
        <v>3.0599999999999996</v>
      </c>
      <c r="F7097" s="422">
        <v>6.14</v>
      </c>
      <c r="G7097" s="422">
        <v>9.1999999999999993</v>
      </c>
    </row>
    <row r="7098" spans="1:7" ht="60">
      <c r="A7098" s="536" t="s">
        <v>8478</v>
      </c>
      <c r="B7098" s="419">
        <v>103418</v>
      </c>
      <c r="C7098" s="420" t="s">
        <v>3690</v>
      </c>
      <c r="D7098" s="421" t="s">
        <v>843</v>
      </c>
      <c r="E7098" s="422">
        <v>30.559999999999995</v>
      </c>
      <c r="F7098" s="422">
        <v>61.54</v>
      </c>
      <c r="G7098" s="422">
        <v>92.1</v>
      </c>
    </row>
    <row r="7099" spans="1:7" ht="60">
      <c r="A7099" s="536" t="s">
        <v>8478</v>
      </c>
      <c r="B7099" s="419">
        <v>103419</v>
      </c>
      <c r="C7099" s="420" t="s">
        <v>3691</v>
      </c>
      <c r="D7099" s="421" t="s">
        <v>843</v>
      </c>
      <c r="E7099" s="422">
        <v>34.400000000000006</v>
      </c>
      <c r="F7099" s="422">
        <v>69.22</v>
      </c>
      <c r="G7099" s="422">
        <v>103.62</v>
      </c>
    </row>
    <row r="7100" spans="1:7" ht="60">
      <c r="A7100" s="536" t="s">
        <v>8478</v>
      </c>
      <c r="B7100" s="419">
        <v>103420</v>
      </c>
      <c r="C7100" s="420" t="s">
        <v>3692</v>
      </c>
      <c r="D7100" s="421" t="s">
        <v>843</v>
      </c>
      <c r="E7100" s="422">
        <v>38.209999999999994</v>
      </c>
      <c r="F7100" s="422">
        <v>76.92</v>
      </c>
      <c r="G7100" s="422">
        <v>115.13</v>
      </c>
    </row>
    <row r="7101" spans="1:7" ht="60">
      <c r="A7101" s="536" t="s">
        <v>8478</v>
      </c>
      <c r="B7101" s="419">
        <v>103421</v>
      </c>
      <c r="C7101" s="420" t="s">
        <v>3693</v>
      </c>
      <c r="D7101" s="421" t="s">
        <v>843</v>
      </c>
      <c r="E7101" s="422">
        <v>42.789999999999992</v>
      </c>
      <c r="F7101" s="422">
        <v>86.16</v>
      </c>
      <c r="G7101" s="422">
        <v>128.94999999999999</v>
      </c>
    </row>
    <row r="7102" spans="1:7" ht="60">
      <c r="A7102" s="536" t="s">
        <v>8478</v>
      </c>
      <c r="B7102" s="419">
        <v>103422</v>
      </c>
      <c r="C7102" s="420" t="s">
        <v>3694</v>
      </c>
      <c r="D7102" s="421" t="s">
        <v>843</v>
      </c>
      <c r="E7102" s="422">
        <v>48.14</v>
      </c>
      <c r="F7102" s="422">
        <v>96.92</v>
      </c>
      <c r="G7102" s="422">
        <v>145.06</v>
      </c>
    </row>
    <row r="7103" spans="1:7" ht="60">
      <c r="A7103" s="536" t="s">
        <v>8478</v>
      </c>
      <c r="B7103" s="419">
        <v>103412</v>
      </c>
      <c r="C7103" s="420" t="s">
        <v>3684</v>
      </c>
      <c r="D7103" s="421" t="s">
        <v>843</v>
      </c>
      <c r="E7103" s="422">
        <v>4.9000000000000004</v>
      </c>
      <c r="F7103" s="422">
        <v>9.83</v>
      </c>
      <c r="G7103" s="422">
        <v>14.73</v>
      </c>
    </row>
    <row r="7104" spans="1:7" ht="60">
      <c r="A7104" s="536" t="s">
        <v>8478</v>
      </c>
      <c r="B7104" s="419">
        <v>103423</v>
      </c>
      <c r="C7104" s="420" t="s">
        <v>3695</v>
      </c>
      <c r="D7104" s="421" t="s">
        <v>843</v>
      </c>
      <c r="E7104" s="422">
        <v>54.269999999999996</v>
      </c>
      <c r="F7104" s="422">
        <v>109.23</v>
      </c>
      <c r="G7104" s="422">
        <v>163.5</v>
      </c>
    </row>
    <row r="7105" spans="1:7" ht="60">
      <c r="A7105" s="536" t="s">
        <v>8478</v>
      </c>
      <c r="B7105" s="419">
        <v>103424</v>
      </c>
      <c r="C7105" s="420" t="s">
        <v>3696</v>
      </c>
      <c r="D7105" s="421" t="s">
        <v>843</v>
      </c>
      <c r="E7105" s="422">
        <v>61.13000000000001</v>
      </c>
      <c r="F7105" s="422">
        <v>123.08</v>
      </c>
      <c r="G7105" s="422">
        <v>184.21</v>
      </c>
    </row>
    <row r="7106" spans="1:7" ht="60">
      <c r="A7106" s="536" t="s">
        <v>8478</v>
      </c>
      <c r="B7106" s="419">
        <v>103413</v>
      </c>
      <c r="C7106" s="420" t="s">
        <v>3685</v>
      </c>
      <c r="D7106" s="421" t="s">
        <v>843</v>
      </c>
      <c r="E7106" s="422">
        <v>9.620000000000001</v>
      </c>
      <c r="F7106" s="422">
        <v>19.38</v>
      </c>
      <c r="G7106" s="422">
        <v>29</v>
      </c>
    </row>
    <row r="7107" spans="1:7" ht="60">
      <c r="A7107" s="536" t="s">
        <v>8478</v>
      </c>
      <c r="B7107" s="419">
        <v>103414</v>
      </c>
      <c r="C7107" s="420" t="s">
        <v>3686</v>
      </c>
      <c r="D7107" s="421" t="s">
        <v>843</v>
      </c>
      <c r="E7107" s="422">
        <v>13.759999999999998</v>
      </c>
      <c r="F7107" s="422">
        <v>27.68</v>
      </c>
      <c r="G7107" s="422">
        <v>41.44</v>
      </c>
    </row>
    <row r="7108" spans="1:7" ht="60">
      <c r="A7108" s="536" t="s">
        <v>8478</v>
      </c>
      <c r="B7108" s="419">
        <v>103432</v>
      </c>
      <c r="C7108" s="420" t="s">
        <v>3704</v>
      </c>
      <c r="D7108" s="421" t="s">
        <v>843</v>
      </c>
      <c r="E7108" s="422">
        <v>1507.34</v>
      </c>
      <c r="F7108" s="422">
        <v>30.76</v>
      </c>
      <c r="G7108" s="422">
        <v>1538.1</v>
      </c>
    </row>
    <row r="7109" spans="1:7" ht="60">
      <c r="A7109" s="536" t="s">
        <v>8478</v>
      </c>
      <c r="B7109" s="419">
        <v>103430</v>
      </c>
      <c r="C7109" s="420" t="s">
        <v>3702</v>
      </c>
      <c r="D7109" s="421" t="s">
        <v>843</v>
      </c>
      <c r="E7109" s="422">
        <v>29.27</v>
      </c>
      <c r="F7109" s="422">
        <v>4.91</v>
      </c>
      <c r="G7109" s="422">
        <v>34.18</v>
      </c>
    </row>
    <row r="7110" spans="1:7" ht="60">
      <c r="A7110" s="536" t="s">
        <v>8478</v>
      </c>
      <c r="B7110" s="419">
        <v>103431</v>
      </c>
      <c r="C7110" s="420" t="s">
        <v>3703</v>
      </c>
      <c r="D7110" s="421" t="s">
        <v>843</v>
      </c>
      <c r="E7110" s="422">
        <v>50.6</v>
      </c>
      <c r="F7110" s="422">
        <v>9.68</v>
      </c>
      <c r="G7110" s="422">
        <v>60.28</v>
      </c>
    </row>
    <row r="7111" spans="1:7" ht="60">
      <c r="A7111" s="536" t="s">
        <v>8478</v>
      </c>
      <c r="B7111" s="419">
        <v>103433</v>
      </c>
      <c r="C7111" s="420" t="s">
        <v>3705</v>
      </c>
      <c r="D7111" s="421" t="s">
        <v>843</v>
      </c>
      <c r="E7111" s="422">
        <v>30.119999999999997</v>
      </c>
      <c r="F7111" s="422">
        <v>3.07</v>
      </c>
      <c r="G7111" s="422">
        <v>33.19</v>
      </c>
    </row>
    <row r="7112" spans="1:7" ht="60">
      <c r="A7112" s="536" t="s">
        <v>8478</v>
      </c>
      <c r="B7112" s="419">
        <v>103434</v>
      </c>
      <c r="C7112" s="420" t="s">
        <v>3706</v>
      </c>
      <c r="D7112" s="421" t="s">
        <v>843</v>
      </c>
      <c r="E7112" s="422">
        <v>41.239999999999995</v>
      </c>
      <c r="F7112" s="422">
        <v>4.91</v>
      </c>
      <c r="G7112" s="422">
        <v>46.15</v>
      </c>
    </row>
    <row r="7113" spans="1:7" ht="60">
      <c r="A7113" s="536" t="s">
        <v>8478</v>
      </c>
      <c r="B7113" s="419">
        <v>103435</v>
      </c>
      <c r="C7113" s="420" t="s">
        <v>3707</v>
      </c>
      <c r="D7113" s="421" t="s">
        <v>843</v>
      </c>
      <c r="E7113" s="422">
        <v>76.38</v>
      </c>
      <c r="F7113" s="422">
        <v>9.68</v>
      </c>
      <c r="G7113" s="422">
        <v>86.06</v>
      </c>
    </row>
    <row r="7114" spans="1:7" ht="60">
      <c r="A7114" s="536" t="s">
        <v>8478</v>
      </c>
      <c r="B7114" s="419">
        <v>103436</v>
      </c>
      <c r="C7114" s="420" t="s">
        <v>3708</v>
      </c>
      <c r="D7114" s="421" t="s">
        <v>843</v>
      </c>
      <c r="E7114" s="422">
        <v>2143.2599999999998</v>
      </c>
      <c r="F7114" s="422">
        <v>30.65</v>
      </c>
      <c r="G7114" s="422">
        <v>2173.91</v>
      </c>
    </row>
    <row r="7115" spans="1:7" ht="60">
      <c r="A7115" s="536" t="s">
        <v>8478</v>
      </c>
      <c r="B7115" s="419">
        <v>103425</v>
      </c>
      <c r="C7115" s="420" t="s">
        <v>3697</v>
      </c>
      <c r="D7115" s="421" t="s">
        <v>843</v>
      </c>
      <c r="E7115" s="422">
        <v>13.100000000000001</v>
      </c>
      <c r="F7115" s="422">
        <v>3.07</v>
      </c>
      <c r="G7115" s="422">
        <v>16.170000000000002</v>
      </c>
    </row>
    <row r="7116" spans="1:7" ht="60">
      <c r="A7116" s="536" t="s">
        <v>8478</v>
      </c>
      <c r="B7116" s="419">
        <v>103428</v>
      </c>
      <c r="C7116" s="420" t="s">
        <v>3700</v>
      </c>
      <c r="D7116" s="421" t="s">
        <v>843</v>
      </c>
      <c r="E7116" s="422">
        <v>222.46</v>
      </c>
      <c r="F7116" s="422">
        <v>30.76</v>
      </c>
      <c r="G7116" s="422">
        <v>253.22</v>
      </c>
    </row>
    <row r="7117" spans="1:7" ht="60">
      <c r="A7117" s="536" t="s">
        <v>8478</v>
      </c>
      <c r="B7117" s="419">
        <v>103426</v>
      </c>
      <c r="C7117" s="420" t="s">
        <v>3698</v>
      </c>
      <c r="D7117" s="421" t="s">
        <v>843</v>
      </c>
      <c r="E7117" s="422">
        <v>14.93</v>
      </c>
      <c r="F7117" s="422">
        <v>4.91</v>
      </c>
      <c r="G7117" s="422">
        <v>19.84</v>
      </c>
    </row>
    <row r="7118" spans="1:7" ht="60">
      <c r="A7118" s="536" t="s">
        <v>8478</v>
      </c>
      <c r="B7118" s="419">
        <v>103429</v>
      </c>
      <c r="C7118" s="420" t="s">
        <v>3701</v>
      </c>
      <c r="D7118" s="421" t="s">
        <v>843</v>
      </c>
      <c r="E7118" s="422">
        <v>2650.36</v>
      </c>
      <c r="F7118" s="422">
        <v>61.56</v>
      </c>
      <c r="G7118" s="422">
        <v>2711.92</v>
      </c>
    </row>
    <row r="7119" spans="1:7" ht="60">
      <c r="A7119" s="536" t="s">
        <v>8478</v>
      </c>
      <c r="B7119" s="419">
        <v>103427</v>
      </c>
      <c r="C7119" s="420" t="s">
        <v>3699</v>
      </c>
      <c r="D7119" s="421" t="s">
        <v>843</v>
      </c>
      <c r="E7119" s="422">
        <v>30.03</v>
      </c>
      <c r="F7119" s="422">
        <v>9.67</v>
      </c>
      <c r="G7119" s="422">
        <v>39.700000000000003</v>
      </c>
    </row>
    <row r="7120" spans="1:7" ht="60">
      <c r="A7120" s="536" t="s">
        <v>8478</v>
      </c>
      <c r="B7120" s="419">
        <v>103393</v>
      </c>
      <c r="C7120" s="420" t="s">
        <v>3668</v>
      </c>
      <c r="D7120" s="421" t="s">
        <v>844</v>
      </c>
      <c r="E7120" s="422">
        <v>5061.7299999999996</v>
      </c>
      <c r="F7120" s="422">
        <v>16.75</v>
      </c>
      <c r="G7120" s="422">
        <v>5078.4799999999996</v>
      </c>
    </row>
    <row r="7121" spans="1:7" ht="60">
      <c r="A7121" s="536" t="s">
        <v>8478</v>
      </c>
      <c r="B7121" s="419">
        <v>103376</v>
      </c>
      <c r="C7121" s="420" t="s">
        <v>3659</v>
      </c>
      <c r="D7121" s="421" t="s">
        <v>844</v>
      </c>
      <c r="E7121" s="422">
        <v>123.56</v>
      </c>
      <c r="F7121" s="422">
        <v>0.98</v>
      </c>
      <c r="G7121" s="422">
        <v>124.54</v>
      </c>
    </row>
    <row r="7122" spans="1:7" ht="60">
      <c r="A7122" s="536" t="s">
        <v>8478</v>
      </c>
      <c r="B7122" s="419">
        <v>103377</v>
      </c>
      <c r="C7122" s="420" t="s">
        <v>3660</v>
      </c>
      <c r="D7122" s="421" t="s">
        <v>844</v>
      </c>
      <c r="E7122" s="422">
        <v>264.89</v>
      </c>
      <c r="F7122" s="422">
        <v>1.43</v>
      </c>
      <c r="G7122" s="422">
        <v>266.32</v>
      </c>
    </row>
    <row r="7123" spans="1:7" ht="60">
      <c r="A7123" s="536" t="s">
        <v>8478</v>
      </c>
      <c r="B7123" s="419">
        <v>103372</v>
      </c>
      <c r="C7123" s="420" t="s">
        <v>3657</v>
      </c>
      <c r="D7123" s="421" t="s">
        <v>844</v>
      </c>
      <c r="E7123" s="422">
        <v>5.2</v>
      </c>
      <c r="F7123" s="422">
        <v>0.17</v>
      </c>
      <c r="G7123" s="422">
        <v>5.37</v>
      </c>
    </row>
    <row r="7124" spans="1:7" ht="60">
      <c r="A7124" s="536" t="s">
        <v>8478</v>
      </c>
      <c r="B7124" s="419">
        <v>103379</v>
      </c>
      <c r="C7124" s="420" t="s">
        <v>3661</v>
      </c>
      <c r="D7124" s="421" t="s">
        <v>844</v>
      </c>
      <c r="E7124" s="422">
        <v>412.70000000000005</v>
      </c>
      <c r="F7124" s="422">
        <v>1.78</v>
      </c>
      <c r="G7124" s="422">
        <v>414.48</v>
      </c>
    </row>
    <row r="7125" spans="1:7" ht="60">
      <c r="A7125" s="536" t="s">
        <v>8478</v>
      </c>
      <c r="B7125" s="419">
        <v>103383</v>
      </c>
      <c r="C7125" s="420" t="s">
        <v>3662</v>
      </c>
      <c r="D7125" s="421" t="s">
        <v>844</v>
      </c>
      <c r="E7125" s="422">
        <v>1013.8900000000001</v>
      </c>
      <c r="F7125" s="422">
        <v>1.93</v>
      </c>
      <c r="G7125" s="422">
        <v>1015.82</v>
      </c>
    </row>
    <row r="7126" spans="1:7" ht="60">
      <c r="A7126" s="536" t="s">
        <v>8478</v>
      </c>
      <c r="B7126" s="419">
        <v>103373</v>
      </c>
      <c r="C7126" s="420" t="s">
        <v>3658</v>
      </c>
      <c r="D7126" s="421" t="s">
        <v>844</v>
      </c>
      <c r="E7126" s="422">
        <v>10.25</v>
      </c>
      <c r="F7126" s="422">
        <v>0.27</v>
      </c>
      <c r="G7126" s="422">
        <v>10.52</v>
      </c>
    </row>
    <row r="7127" spans="1:7" ht="60">
      <c r="A7127" s="536" t="s">
        <v>8478</v>
      </c>
      <c r="B7127" s="419">
        <v>103385</v>
      </c>
      <c r="C7127" s="420" t="s">
        <v>3663</v>
      </c>
      <c r="D7127" s="421" t="s">
        <v>844</v>
      </c>
      <c r="E7127" s="422">
        <v>1634.44</v>
      </c>
      <c r="F7127" s="422">
        <v>3.76</v>
      </c>
      <c r="G7127" s="422">
        <v>1638.2</v>
      </c>
    </row>
    <row r="7128" spans="1:7" ht="60">
      <c r="A7128" s="536" t="s">
        <v>8478</v>
      </c>
      <c r="B7128" s="419">
        <v>103387</v>
      </c>
      <c r="C7128" s="420" t="s">
        <v>3664</v>
      </c>
      <c r="D7128" s="421" t="s">
        <v>844</v>
      </c>
      <c r="E7128" s="422">
        <v>2867.5499999999997</v>
      </c>
      <c r="F7128" s="422">
        <v>6.03</v>
      </c>
      <c r="G7128" s="422">
        <v>2873.58</v>
      </c>
    </row>
    <row r="7129" spans="1:7" ht="60">
      <c r="A7129" s="536" t="s">
        <v>8478</v>
      </c>
      <c r="B7129" s="419">
        <v>103389</v>
      </c>
      <c r="C7129" s="420" t="s">
        <v>3665</v>
      </c>
      <c r="D7129" s="421" t="s">
        <v>844</v>
      </c>
      <c r="E7129" s="422">
        <v>4264.45</v>
      </c>
      <c r="F7129" s="422">
        <v>8.9700000000000006</v>
      </c>
      <c r="G7129" s="422">
        <v>4273.42</v>
      </c>
    </row>
    <row r="7130" spans="1:7" ht="60">
      <c r="A7130" s="536" t="s">
        <v>8478</v>
      </c>
      <c r="B7130" s="419">
        <v>103391</v>
      </c>
      <c r="C7130" s="420" t="s">
        <v>3666</v>
      </c>
      <c r="D7130" s="421" t="s">
        <v>844</v>
      </c>
      <c r="E7130" s="422">
        <v>2806.3199999999997</v>
      </c>
      <c r="F7130" s="422">
        <v>12.4</v>
      </c>
      <c r="G7130" s="422">
        <v>2818.72</v>
      </c>
    </row>
    <row r="7131" spans="1:7" ht="60">
      <c r="A7131" s="536" t="s">
        <v>8478</v>
      </c>
      <c r="B7131" s="419">
        <v>103392</v>
      </c>
      <c r="C7131" s="420" t="s">
        <v>3667</v>
      </c>
      <c r="D7131" s="421" t="s">
        <v>844</v>
      </c>
      <c r="E7131" s="422">
        <v>4589.38</v>
      </c>
      <c r="F7131" s="422">
        <v>14.73</v>
      </c>
      <c r="G7131" s="422">
        <v>4604.1099999999997</v>
      </c>
    </row>
    <row r="7132" spans="1:7" ht="60">
      <c r="A7132" s="536" t="s">
        <v>8478</v>
      </c>
      <c r="B7132" s="419">
        <v>103440</v>
      </c>
      <c r="C7132" s="420" t="s">
        <v>3712</v>
      </c>
      <c r="D7132" s="421" t="s">
        <v>843</v>
      </c>
      <c r="E7132" s="422">
        <v>346.63</v>
      </c>
      <c r="F7132" s="422">
        <v>61.55</v>
      </c>
      <c r="G7132" s="422">
        <v>408.18</v>
      </c>
    </row>
    <row r="7133" spans="1:7" ht="60">
      <c r="A7133" s="536" t="s">
        <v>8478</v>
      </c>
      <c r="B7133" s="419">
        <v>103441</v>
      </c>
      <c r="C7133" s="420" t="s">
        <v>3713</v>
      </c>
      <c r="D7133" s="421" t="s">
        <v>843</v>
      </c>
      <c r="E7133" s="422">
        <v>351.57</v>
      </c>
      <c r="F7133" s="422">
        <v>61.55</v>
      </c>
      <c r="G7133" s="422">
        <v>413.12</v>
      </c>
    </row>
    <row r="7134" spans="1:7" ht="60">
      <c r="A7134" s="536" t="s">
        <v>8478</v>
      </c>
      <c r="B7134" s="419">
        <v>103442</v>
      </c>
      <c r="C7134" s="420" t="s">
        <v>3714</v>
      </c>
      <c r="D7134" s="421" t="s">
        <v>843</v>
      </c>
      <c r="E7134" s="422">
        <v>470.88999999999993</v>
      </c>
      <c r="F7134" s="422">
        <v>61.54</v>
      </c>
      <c r="G7134" s="422">
        <v>532.42999999999995</v>
      </c>
    </row>
    <row r="7135" spans="1:7" ht="60">
      <c r="A7135" s="536" t="s">
        <v>8478</v>
      </c>
      <c r="B7135" s="419">
        <v>103437</v>
      </c>
      <c r="C7135" s="420" t="s">
        <v>3709</v>
      </c>
      <c r="D7135" s="421" t="s">
        <v>843</v>
      </c>
      <c r="E7135" s="422">
        <v>158.91</v>
      </c>
      <c r="F7135" s="422">
        <v>19.38</v>
      </c>
      <c r="G7135" s="422">
        <v>178.29</v>
      </c>
    </row>
    <row r="7136" spans="1:7" ht="60">
      <c r="A7136" s="536" t="s">
        <v>8478</v>
      </c>
      <c r="B7136" s="419">
        <v>103438</v>
      </c>
      <c r="C7136" s="420" t="s">
        <v>3710</v>
      </c>
      <c r="D7136" s="421" t="s">
        <v>843</v>
      </c>
      <c r="E7136" s="422">
        <v>158.91</v>
      </c>
      <c r="F7136" s="422">
        <v>19.38</v>
      </c>
      <c r="G7136" s="422">
        <v>178.29</v>
      </c>
    </row>
    <row r="7137" spans="1:7" ht="60">
      <c r="A7137" s="536" t="s">
        <v>8478</v>
      </c>
      <c r="B7137" s="419">
        <v>103439</v>
      </c>
      <c r="C7137" s="420" t="s">
        <v>3711</v>
      </c>
      <c r="D7137" s="421" t="s">
        <v>843</v>
      </c>
      <c r="E7137" s="422">
        <v>189.45</v>
      </c>
      <c r="F7137" s="422">
        <v>19.37</v>
      </c>
      <c r="G7137" s="422">
        <v>208.82</v>
      </c>
    </row>
    <row r="7138" spans="1:7" ht="45">
      <c r="A7138" s="536" t="s">
        <v>8479</v>
      </c>
      <c r="B7138" s="419">
        <v>88789</v>
      </c>
      <c r="C7138" s="420" t="s">
        <v>6649</v>
      </c>
      <c r="D7138" s="421" t="s">
        <v>96</v>
      </c>
      <c r="E7138" s="422">
        <v>459.52000000000004</v>
      </c>
      <c r="F7138" s="422">
        <v>51.39</v>
      </c>
      <c r="G7138" s="422">
        <v>510.91</v>
      </c>
    </row>
    <row r="7139" spans="1:7" ht="45">
      <c r="A7139" s="536" t="s">
        <v>8479</v>
      </c>
      <c r="B7139" s="419">
        <v>88788</v>
      </c>
      <c r="C7139" s="420" t="s">
        <v>6648</v>
      </c>
      <c r="D7139" s="421" t="s">
        <v>96</v>
      </c>
      <c r="E7139" s="422">
        <v>379.79</v>
      </c>
      <c r="F7139" s="422">
        <v>44.5</v>
      </c>
      <c r="G7139" s="422">
        <v>424.29</v>
      </c>
    </row>
    <row r="7140" spans="1:7" ht="45">
      <c r="A7140" s="536" t="s">
        <v>8479</v>
      </c>
      <c r="B7140" s="419">
        <v>87245</v>
      </c>
      <c r="C7140" s="420" t="s">
        <v>6647</v>
      </c>
      <c r="D7140" s="421" t="s">
        <v>96</v>
      </c>
      <c r="E7140" s="422">
        <v>341.61</v>
      </c>
      <c r="F7140" s="422">
        <v>49.96</v>
      </c>
      <c r="G7140" s="422">
        <v>391.57</v>
      </c>
    </row>
    <row r="7141" spans="1:7" ht="45">
      <c r="A7141" s="536" t="s">
        <v>8479</v>
      </c>
      <c r="B7141" s="419">
        <v>87244</v>
      </c>
      <c r="C7141" s="420" t="s">
        <v>6646</v>
      </c>
      <c r="D7141" s="421" t="s">
        <v>96</v>
      </c>
      <c r="E7141" s="422">
        <v>282.71999999999997</v>
      </c>
      <c r="F7141" s="422">
        <v>42.99</v>
      </c>
      <c r="G7141" s="422">
        <v>325.70999999999998</v>
      </c>
    </row>
    <row r="7142" spans="1:7" ht="45">
      <c r="A7142" s="536" t="s">
        <v>8479</v>
      </c>
      <c r="B7142" s="419">
        <v>104589</v>
      </c>
      <c r="C7142" s="420" t="s">
        <v>8480</v>
      </c>
      <c r="D7142" s="421" t="s">
        <v>96</v>
      </c>
      <c r="E7142" s="422">
        <v>274.48</v>
      </c>
      <c r="F7142" s="422">
        <v>49.39</v>
      </c>
      <c r="G7142" s="422">
        <v>323.87</v>
      </c>
    </row>
    <row r="7143" spans="1:7" ht="45">
      <c r="A7143" s="536" t="s">
        <v>8479</v>
      </c>
      <c r="B7143" s="419">
        <v>104588</v>
      </c>
      <c r="C7143" s="420" t="s">
        <v>8481</v>
      </c>
      <c r="D7143" s="421" t="s">
        <v>96</v>
      </c>
      <c r="E7143" s="422">
        <v>227.59999999999997</v>
      </c>
      <c r="F7143" s="422">
        <v>42.42</v>
      </c>
      <c r="G7143" s="422">
        <v>270.02</v>
      </c>
    </row>
    <row r="7144" spans="1:7" ht="45">
      <c r="A7144" s="536" t="s">
        <v>8479</v>
      </c>
      <c r="B7144" s="419">
        <v>104591</v>
      </c>
      <c r="C7144" s="420" t="s">
        <v>8482</v>
      </c>
      <c r="D7144" s="421" t="s">
        <v>96</v>
      </c>
      <c r="E7144" s="422">
        <v>293.85000000000002</v>
      </c>
      <c r="F7144" s="422">
        <v>61.77</v>
      </c>
      <c r="G7144" s="422">
        <v>355.62</v>
      </c>
    </row>
    <row r="7145" spans="1:7" ht="45">
      <c r="A7145" s="536" t="s">
        <v>8479</v>
      </c>
      <c r="B7145" s="419">
        <v>104590</v>
      </c>
      <c r="C7145" s="420" t="s">
        <v>8483</v>
      </c>
      <c r="D7145" s="421" t="s">
        <v>96</v>
      </c>
      <c r="E7145" s="422">
        <v>243.32999999999998</v>
      </c>
      <c r="F7145" s="422">
        <v>54.82</v>
      </c>
      <c r="G7145" s="422">
        <v>298.14999999999998</v>
      </c>
    </row>
    <row r="7146" spans="1:7" ht="45">
      <c r="A7146" s="536" t="s">
        <v>8484</v>
      </c>
      <c r="B7146" s="419">
        <v>87267</v>
      </c>
      <c r="C7146" s="420" t="s">
        <v>8485</v>
      </c>
      <c r="D7146" s="421" t="s">
        <v>96</v>
      </c>
      <c r="E7146" s="422">
        <v>52.169999999999995</v>
      </c>
      <c r="F7146" s="422">
        <v>24.65</v>
      </c>
      <c r="G7146" s="422">
        <v>76.819999999999993</v>
      </c>
    </row>
    <row r="7147" spans="1:7" ht="45">
      <c r="A7147" s="536" t="s">
        <v>8484</v>
      </c>
      <c r="B7147" s="419">
        <v>104614</v>
      </c>
      <c r="C7147" s="420" t="s">
        <v>8486</v>
      </c>
      <c r="D7147" s="421" t="s">
        <v>96</v>
      </c>
      <c r="E7147" s="422">
        <v>54.37</v>
      </c>
      <c r="F7147" s="422">
        <v>28.93</v>
      </c>
      <c r="G7147" s="422">
        <v>83.3</v>
      </c>
    </row>
    <row r="7148" spans="1:7" ht="45">
      <c r="A7148" s="536" t="s">
        <v>8484</v>
      </c>
      <c r="B7148" s="419">
        <v>104613</v>
      </c>
      <c r="C7148" s="420" t="s">
        <v>8487</v>
      </c>
      <c r="D7148" s="421" t="s">
        <v>96</v>
      </c>
      <c r="E7148" s="422">
        <v>51.74</v>
      </c>
      <c r="F7148" s="422">
        <v>22.82</v>
      </c>
      <c r="G7148" s="422">
        <v>74.56</v>
      </c>
    </row>
    <row r="7149" spans="1:7" ht="45">
      <c r="A7149" s="536" t="s">
        <v>8484</v>
      </c>
      <c r="B7149" s="419">
        <v>87265</v>
      </c>
      <c r="C7149" s="420" t="s">
        <v>8488</v>
      </c>
      <c r="D7149" s="421" t="s">
        <v>96</v>
      </c>
      <c r="E7149" s="422">
        <v>50.199999999999996</v>
      </c>
      <c r="F7149" s="422">
        <v>19.899999999999999</v>
      </c>
      <c r="G7149" s="422">
        <v>70.099999999999994</v>
      </c>
    </row>
    <row r="7150" spans="1:7" ht="45">
      <c r="A7150" s="536" t="s">
        <v>8484</v>
      </c>
      <c r="B7150" s="419">
        <v>87271</v>
      </c>
      <c r="C7150" s="420" t="s">
        <v>8489</v>
      </c>
      <c r="D7150" s="421" t="s">
        <v>96</v>
      </c>
      <c r="E7150" s="422">
        <v>53.539999999999992</v>
      </c>
      <c r="F7150" s="422">
        <v>28.51</v>
      </c>
      <c r="G7150" s="422">
        <v>82.05</v>
      </c>
    </row>
    <row r="7151" spans="1:7" ht="45">
      <c r="A7151" s="536" t="s">
        <v>8484</v>
      </c>
      <c r="B7151" s="419">
        <v>87269</v>
      </c>
      <c r="C7151" s="420" t="s">
        <v>8490</v>
      </c>
      <c r="D7151" s="421" t="s">
        <v>96</v>
      </c>
      <c r="E7151" s="422">
        <v>51.6</v>
      </c>
      <c r="F7151" s="422">
        <v>23.65</v>
      </c>
      <c r="G7151" s="422">
        <v>75.25</v>
      </c>
    </row>
    <row r="7152" spans="1:7" ht="45">
      <c r="A7152" s="536" t="s">
        <v>8484</v>
      </c>
      <c r="B7152" s="419">
        <v>87275</v>
      </c>
      <c r="C7152" s="420" t="s">
        <v>8491</v>
      </c>
      <c r="D7152" s="421" t="s">
        <v>96</v>
      </c>
      <c r="E7152" s="422">
        <v>56.3</v>
      </c>
      <c r="F7152" s="422">
        <v>31.53</v>
      </c>
      <c r="G7152" s="422">
        <v>87.83</v>
      </c>
    </row>
    <row r="7153" spans="1:7" ht="45">
      <c r="A7153" s="536" t="s">
        <v>8484</v>
      </c>
      <c r="B7153" s="419">
        <v>87273</v>
      </c>
      <c r="C7153" s="420" t="s">
        <v>8492</v>
      </c>
      <c r="D7153" s="421" t="s">
        <v>96</v>
      </c>
      <c r="E7153" s="422">
        <v>53.56</v>
      </c>
      <c r="F7153" s="422">
        <v>25.25</v>
      </c>
      <c r="G7153" s="422">
        <v>78.81</v>
      </c>
    </row>
    <row r="7154" spans="1:7" ht="45">
      <c r="A7154" s="536" t="s">
        <v>8484</v>
      </c>
      <c r="B7154" s="419">
        <v>104612</v>
      </c>
      <c r="C7154" s="420" t="s">
        <v>8493</v>
      </c>
      <c r="D7154" s="421" t="s">
        <v>96</v>
      </c>
      <c r="E7154" s="422">
        <v>83.509999999999991</v>
      </c>
      <c r="F7154" s="422">
        <v>27.84</v>
      </c>
      <c r="G7154" s="422">
        <v>111.35</v>
      </c>
    </row>
    <row r="7155" spans="1:7" ht="45">
      <c r="A7155" s="536" t="s">
        <v>8484</v>
      </c>
      <c r="B7155" s="419">
        <v>104611</v>
      </c>
      <c r="C7155" s="420" t="s">
        <v>8494</v>
      </c>
      <c r="D7155" s="421" t="s">
        <v>96</v>
      </c>
      <c r="E7155" s="422">
        <v>83.7</v>
      </c>
      <c r="F7155" s="422">
        <v>26.69</v>
      </c>
      <c r="G7155" s="422">
        <v>110.39</v>
      </c>
    </row>
    <row r="7156" spans="1:7" ht="45">
      <c r="A7156" s="536" t="s">
        <v>8484</v>
      </c>
      <c r="B7156" s="419">
        <v>104618</v>
      </c>
      <c r="C7156" s="420" t="s">
        <v>6653</v>
      </c>
      <c r="D7156" s="421" t="s">
        <v>96</v>
      </c>
      <c r="E7156" s="422">
        <v>393.21999999999997</v>
      </c>
      <c r="F7156" s="422">
        <v>46.81</v>
      </c>
      <c r="G7156" s="422">
        <v>440.03</v>
      </c>
    </row>
    <row r="7157" spans="1:7" ht="45">
      <c r="A7157" s="536" t="s">
        <v>8484</v>
      </c>
      <c r="B7157" s="419">
        <v>104616</v>
      </c>
      <c r="C7157" s="420" t="s">
        <v>6651</v>
      </c>
      <c r="D7157" s="421" t="s">
        <v>96</v>
      </c>
      <c r="E7157" s="422">
        <v>389.62</v>
      </c>
      <c r="F7157" s="422">
        <v>36.79</v>
      </c>
      <c r="G7157" s="422">
        <v>426.41</v>
      </c>
    </row>
    <row r="7158" spans="1:7" ht="45">
      <c r="A7158" s="536" t="s">
        <v>8484</v>
      </c>
      <c r="B7158" s="419">
        <v>104617</v>
      </c>
      <c r="C7158" s="420" t="s">
        <v>6652</v>
      </c>
      <c r="D7158" s="421" t="s">
        <v>96</v>
      </c>
      <c r="E7158" s="422">
        <v>291.24</v>
      </c>
      <c r="F7158" s="422">
        <v>46.81</v>
      </c>
      <c r="G7158" s="422">
        <v>338.05</v>
      </c>
    </row>
    <row r="7159" spans="1:7" ht="45">
      <c r="A7159" s="536" t="s">
        <v>8484</v>
      </c>
      <c r="B7159" s="419">
        <v>104615</v>
      </c>
      <c r="C7159" s="420" t="s">
        <v>6650</v>
      </c>
      <c r="D7159" s="421" t="s">
        <v>96</v>
      </c>
      <c r="E7159" s="422">
        <v>287.61</v>
      </c>
      <c r="F7159" s="422">
        <v>36.82</v>
      </c>
      <c r="G7159" s="422">
        <v>324.43</v>
      </c>
    </row>
    <row r="7160" spans="1:7" ht="45">
      <c r="A7160" s="536" t="s">
        <v>8484</v>
      </c>
      <c r="B7160" s="419">
        <v>87247</v>
      </c>
      <c r="C7160" s="420" t="s">
        <v>8495</v>
      </c>
      <c r="D7160" s="421" t="s">
        <v>96</v>
      </c>
      <c r="E7160" s="422">
        <v>54.070000000000007</v>
      </c>
      <c r="F7160" s="422">
        <v>16.13</v>
      </c>
      <c r="G7160" s="422">
        <v>70.2</v>
      </c>
    </row>
    <row r="7161" spans="1:7" ht="45">
      <c r="A7161" s="536" t="s">
        <v>8484</v>
      </c>
      <c r="B7161" s="419">
        <v>87248</v>
      </c>
      <c r="C7161" s="420" t="s">
        <v>8496</v>
      </c>
      <c r="D7161" s="421" t="s">
        <v>96</v>
      </c>
      <c r="E7161" s="422">
        <v>51.440000000000005</v>
      </c>
      <c r="F7161" s="422">
        <v>9.1199999999999992</v>
      </c>
      <c r="G7161" s="422">
        <v>60.56</v>
      </c>
    </row>
    <row r="7162" spans="1:7" ht="45">
      <c r="A7162" s="536" t="s">
        <v>8484</v>
      </c>
      <c r="B7162" s="419">
        <v>87246</v>
      </c>
      <c r="C7162" s="420" t="s">
        <v>8497</v>
      </c>
      <c r="D7162" s="421" t="s">
        <v>96</v>
      </c>
      <c r="E7162" s="422">
        <v>56.97</v>
      </c>
      <c r="F7162" s="422">
        <v>22.34</v>
      </c>
      <c r="G7162" s="422">
        <v>79.31</v>
      </c>
    </row>
    <row r="7163" spans="1:7" ht="45">
      <c r="A7163" s="536" t="s">
        <v>8484</v>
      </c>
      <c r="B7163" s="419">
        <v>104601</v>
      </c>
      <c r="C7163" s="420" t="s">
        <v>8498</v>
      </c>
      <c r="D7163" s="421" t="s">
        <v>96</v>
      </c>
      <c r="E7163" s="422">
        <v>56.59</v>
      </c>
      <c r="F7163" s="422">
        <v>19.940000000000001</v>
      </c>
      <c r="G7163" s="422">
        <v>76.53</v>
      </c>
    </row>
    <row r="7164" spans="1:7" ht="45">
      <c r="A7164" s="536" t="s">
        <v>8484</v>
      </c>
      <c r="B7164" s="419">
        <v>104603</v>
      </c>
      <c r="C7164" s="420" t="s">
        <v>8499</v>
      </c>
      <c r="D7164" s="421" t="s">
        <v>96</v>
      </c>
      <c r="E7164" s="422">
        <v>52.71</v>
      </c>
      <c r="F7164" s="422">
        <v>11</v>
      </c>
      <c r="G7164" s="422">
        <v>63.71</v>
      </c>
    </row>
    <row r="7165" spans="1:7" ht="45">
      <c r="A7165" s="536" t="s">
        <v>8484</v>
      </c>
      <c r="B7165" s="419">
        <v>104599</v>
      </c>
      <c r="C7165" s="420" t="s">
        <v>8500</v>
      </c>
      <c r="D7165" s="421" t="s">
        <v>96</v>
      </c>
      <c r="E7165" s="422">
        <v>63.68</v>
      </c>
      <c r="F7165" s="422">
        <v>32.380000000000003</v>
      </c>
      <c r="G7165" s="422">
        <v>96.06</v>
      </c>
    </row>
    <row r="7166" spans="1:7" ht="45">
      <c r="A7166" s="536" t="s">
        <v>8484</v>
      </c>
      <c r="B7166" s="419">
        <v>87250</v>
      </c>
      <c r="C7166" s="420" t="s">
        <v>8501</v>
      </c>
      <c r="D7166" s="421" t="s">
        <v>96</v>
      </c>
      <c r="E7166" s="422">
        <v>54.62</v>
      </c>
      <c r="F7166" s="422">
        <v>17.350000000000001</v>
      </c>
      <c r="G7166" s="422">
        <v>71.97</v>
      </c>
    </row>
    <row r="7167" spans="1:7" ht="45">
      <c r="A7167" s="536" t="s">
        <v>8484</v>
      </c>
      <c r="B7167" s="419">
        <v>87251</v>
      </c>
      <c r="C7167" s="420" t="s">
        <v>8502</v>
      </c>
      <c r="D7167" s="421" t="s">
        <v>96</v>
      </c>
      <c r="E7167" s="422">
        <v>51.43</v>
      </c>
      <c r="F7167" s="422">
        <v>9.51</v>
      </c>
      <c r="G7167" s="422">
        <v>60.94</v>
      </c>
    </row>
    <row r="7168" spans="1:7" ht="45">
      <c r="A7168" s="536" t="s">
        <v>8484</v>
      </c>
      <c r="B7168" s="419">
        <v>87249</v>
      </c>
      <c r="C7168" s="420" t="s">
        <v>8503</v>
      </c>
      <c r="D7168" s="421" t="s">
        <v>96</v>
      </c>
      <c r="E7168" s="422">
        <v>59.309999999999995</v>
      </c>
      <c r="F7168" s="422">
        <v>26.15</v>
      </c>
      <c r="G7168" s="422">
        <v>85.46</v>
      </c>
    </row>
    <row r="7169" spans="1:7" ht="45">
      <c r="A7169" s="536" t="s">
        <v>8484</v>
      </c>
      <c r="B7169" s="419">
        <v>104606</v>
      </c>
      <c r="C7169" s="420" t="s">
        <v>8504</v>
      </c>
      <c r="D7169" s="421" t="s">
        <v>96</v>
      </c>
      <c r="E7169" s="422">
        <v>58.629999999999995</v>
      </c>
      <c r="F7169" s="422">
        <v>23.37</v>
      </c>
      <c r="G7169" s="422">
        <v>82</v>
      </c>
    </row>
    <row r="7170" spans="1:7" ht="45">
      <c r="A7170" s="536" t="s">
        <v>8484</v>
      </c>
      <c r="B7170" s="419">
        <v>104607</v>
      </c>
      <c r="C7170" s="420" t="s">
        <v>8505</v>
      </c>
      <c r="D7170" s="421" t="s">
        <v>96</v>
      </c>
      <c r="E7170" s="422">
        <v>53.250000000000007</v>
      </c>
      <c r="F7170" s="422">
        <v>12.18</v>
      </c>
      <c r="G7170" s="422">
        <v>65.430000000000007</v>
      </c>
    </row>
    <row r="7171" spans="1:7" ht="45">
      <c r="A7171" s="536" t="s">
        <v>8484</v>
      </c>
      <c r="B7171" s="419">
        <v>104605</v>
      </c>
      <c r="C7171" s="420" t="s">
        <v>8506</v>
      </c>
      <c r="D7171" s="421" t="s">
        <v>96</v>
      </c>
      <c r="E7171" s="422">
        <v>73.45</v>
      </c>
      <c r="F7171" s="422">
        <v>47.45</v>
      </c>
      <c r="G7171" s="422">
        <v>120.9</v>
      </c>
    </row>
    <row r="7172" spans="1:7" ht="45">
      <c r="A7172" s="536" t="s">
        <v>8484</v>
      </c>
      <c r="B7172" s="419">
        <v>87256</v>
      </c>
      <c r="C7172" s="420" t="s">
        <v>8507</v>
      </c>
      <c r="D7172" s="421" t="s">
        <v>96</v>
      </c>
      <c r="E7172" s="422">
        <v>65.900000000000006</v>
      </c>
      <c r="F7172" s="422">
        <v>19.100000000000001</v>
      </c>
      <c r="G7172" s="422">
        <v>85</v>
      </c>
    </row>
    <row r="7173" spans="1:7" ht="45">
      <c r="A7173" s="536" t="s">
        <v>8484</v>
      </c>
      <c r="B7173" s="419">
        <v>87257</v>
      </c>
      <c r="C7173" s="420" t="s">
        <v>8508</v>
      </c>
      <c r="D7173" s="421" t="s">
        <v>96</v>
      </c>
      <c r="E7173" s="422">
        <v>62.080000000000005</v>
      </c>
      <c r="F7173" s="422">
        <v>10.57</v>
      </c>
      <c r="G7173" s="422">
        <v>72.650000000000006</v>
      </c>
    </row>
    <row r="7174" spans="1:7" ht="45">
      <c r="A7174" s="536" t="s">
        <v>8484</v>
      </c>
      <c r="B7174" s="419">
        <v>87255</v>
      </c>
      <c r="C7174" s="420" t="s">
        <v>8509</v>
      </c>
      <c r="D7174" s="421" t="s">
        <v>96</v>
      </c>
      <c r="E7174" s="422">
        <v>71.34</v>
      </c>
      <c r="F7174" s="422">
        <v>28.45</v>
      </c>
      <c r="G7174" s="422">
        <v>99.79</v>
      </c>
    </row>
    <row r="7175" spans="1:7" ht="45">
      <c r="A7175" s="536" t="s">
        <v>8484</v>
      </c>
      <c r="B7175" s="419">
        <v>104594</v>
      </c>
      <c r="C7175" s="420" t="s">
        <v>8510</v>
      </c>
      <c r="D7175" s="421" t="s">
        <v>96</v>
      </c>
      <c r="E7175" s="422">
        <v>66.95</v>
      </c>
      <c r="F7175" s="422">
        <v>20.74</v>
      </c>
      <c r="G7175" s="422">
        <v>87.69</v>
      </c>
    </row>
    <row r="7176" spans="1:7" ht="45">
      <c r="A7176" s="536" t="s">
        <v>8484</v>
      </c>
      <c r="B7176" s="419">
        <v>104595</v>
      </c>
      <c r="C7176" s="420" t="s">
        <v>8511</v>
      </c>
      <c r="D7176" s="421" t="s">
        <v>96</v>
      </c>
      <c r="E7176" s="422">
        <v>62.250000000000007</v>
      </c>
      <c r="F7176" s="422">
        <v>11.01</v>
      </c>
      <c r="G7176" s="422">
        <v>73.260000000000005</v>
      </c>
    </row>
    <row r="7177" spans="1:7" ht="45">
      <c r="A7177" s="536" t="s">
        <v>8484</v>
      </c>
      <c r="B7177" s="419">
        <v>104593</v>
      </c>
      <c r="C7177" s="420" t="s">
        <v>8512</v>
      </c>
      <c r="D7177" s="421" t="s">
        <v>96</v>
      </c>
      <c r="E7177" s="422">
        <v>73.139999999999986</v>
      </c>
      <c r="F7177" s="422">
        <v>31.07</v>
      </c>
      <c r="G7177" s="422">
        <v>104.21</v>
      </c>
    </row>
    <row r="7178" spans="1:7" ht="45">
      <c r="A7178" s="536" t="s">
        <v>8484</v>
      </c>
      <c r="B7178" s="419">
        <v>87262</v>
      </c>
      <c r="C7178" s="420" t="s">
        <v>6613</v>
      </c>
      <c r="D7178" s="421" t="s">
        <v>96</v>
      </c>
      <c r="E7178" s="422">
        <v>116.02000000000001</v>
      </c>
      <c r="F7178" s="422">
        <v>26.07</v>
      </c>
      <c r="G7178" s="422">
        <v>142.09</v>
      </c>
    </row>
    <row r="7179" spans="1:7" ht="45">
      <c r="A7179" s="536" t="s">
        <v>8484</v>
      </c>
      <c r="B7179" s="419">
        <v>87263</v>
      </c>
      <c r="C7179" s="420" t="s">
        <v>6614</v>
      </c>
      <c r="D7179" s="421" t="s">
        <v>96</v>
      </c>
      <c r="E7179" s="422">
        <v>111.66</v>
      </c>
      <c r="F7179" s="422">
        <v>17.54</v>
      </c>
      <c r="G7179" s="422">
        <v>129.19999999999999</v>
      </c>
    </row>
    <row r="7180" spans="1:7" ht="45">
      <c r="A7180" s="536" t="s">
        <v>8484</v>
      </c>
      <c r="B7180" s="419">
        <v>87261</v>
      </c>
      <c r="C7180" s="420" t="s">
        <v>6612</v>
      </c>
      <c r="D7180" s="421" t="s">
        <v>96</v>
      </c>
      <c r="E7180" s="422">
        <v>122.9</v>
      </c>
      <c r="F7180" s="422">
        <v>35.409999999999997</v>
      </c>
      <c r="G7180" s="422">
        <v>158.31</v>
      </c>
    </row>
    <row r="7181" spans="1:7" ht="45">
      <c r="A7181" s="536" t="s">
        <v>8484</v>
      </c>
      <c r="B7181" s="419">
        <v>104597</v>
      </c>
      <c r="C7181" s="420" t="s">
        <v>6616</v>
      </c>
      <c r="D7181" s="421" t="s">
        <v>96</v>
      </c>
      <c r="E7181" s="422">
        <v>117.48999999999998</v>
      </c>
      <c r="F7181" s="422">
        <v>27.71</v>
      </c>
      <c r="G7181" s="422">
        <v>145.19999999999999</v>
      </c>
    </row>
    <row r="7182" spans="1:7" ht="45">
      <c r="A7182" s="536" t="s">
        <v>8484</v>
      </c>
      <c r="B7182" s="419">
        <v>104598</v>
      </c>
      <c r="C7182" s="420" t="s">
        <v>6617</v>
      </c>
      <c r="D7182" s="421" t="s">
        <v>96</v>
      </c>
      <c r="E7182" s="422">
        <v>111.93999999999998</v>
      </c>
      <c r="F7182" s="422">
        <v>17.98</v>
      </c>
      <c r="G7182" s="422">
        <v>129.91999999999999</v>
      </c>
    </row>
    <row r="7183" spans="1:7" ht="45">
      <c r="A7183" s="536" t="s">
        <v>8484</v>
      </c>
      <c r="B7183" s="419">
        <v>104596</v>
      </c>
      <c r="C7183" s="420" t="s">
        <v>6615</v>
      </c>
      <c r="D7183" s="421" t="s">
        <v>96</v>
      </c>
      <c r="E7183" s="422">
        <v>125.35999999999999</v>
      </c>
      <c r="F7183" s="422">
        <v>38.03</v>
      </c>
      <c r="G7183" s="422">
        <v>163.38999999999999</v>
      </c>
    </row>
    <row r="7184" spans="1:7" ht="45">
      <c r="A7184" s="536" t="s">
        <v>8484</v>
      </c>
      <c r="B7184" s="419">
        <v>88648</v>
      </c>
      <c r="C7184" s="420" t="s">
        <v>8513</v>
      </c>
      <c r="D7184" s="421" t="s">
        <v>844</v>
      </c>
      <c r="E7184" s="422">
        <v>6.4600000000000009</v>
      </c>
      <c r="F7184" s="422">
        <v>2.5299999999999998</v>
      </c>
      <c r="G7184" s="422">
        <v>8.99</v>
      </c>
    </row>
    <row r="7185" spans="1:7" ht="45">
      <c r="A7185" s="536" t="s">
        <v>8484</v>
      </c>
      <c r="B7185" s="419">
        <v>88649</v>
      </c>
      <c r="C7185" s="420" t="s">
        <v>8514</v>
      </c>
      <c r="D7185" s="421" t="s">
        <v>844</v>
      </c>
      <c r="E7185" s="422">
        <v>7.5399999999999991</v>
      </c>
      <c r="F7185" s="422">
        <v>2.65</v>
      </c>
      <c r="G7185" s="422">
        <v>10.19</v>
      </c>
    </row>
    <row r="7186" spans="1:7" ht="45">
      <c r="A7186" s="536" t="s">
        <v>8484</v>
      </c>
      <c r="B7186" s="419">
        <v>88650</v>
      </c>
      <c r="C7186" s="420" t="s">
        <v>8515</v>
      </c>
      <c r="D7186" s="421" t="s">
        <v>844</v>
      </c>
      <c r="E7186" s="422">
        <v>10.84</v>
      </c>
      <c r="F7186" s="422">
        <v>3.02</v>
      </c>
      <c r="G7186" s="422">
        <v>13.86</v>
      </c>
    </row>
    <row r="7187" spans="1:7" ht="45">
      <c r="A7187" s="536" t="s">
        <v>8484</v>
      </c>
      <c r="B7187" s="419">
        <v>104619</v>
      </c>
      <c r="C7187" s="420" t="s">
        <v>8516</v>
      </c>
      <c r="D7187" s="421" t="s">
        <v>844</v>
      </c>
      <c r="E7187" s="422">
        <v>13.25</v>
      </c>
      <c r="F7187" s="422">
        <v>3.21</v>
      </c>
      <c r="G7187" s="422">
        <v>16.46</v>
      </c>
    </row>
    <row r="7188" spans="1:7" ht="30">
      <c r="A7188" s="536" t="s">
        <v>8517</v>
      </c>
      <c r="B7188" s="419">
        <v>103689</v>
      </c>
      <c r="C7188" s="420" t="s">
        <v>6597</v>
      </c>
      <c r="D7188" s="421" t="s">
        <v>96</v>
      </c>
      <c r="E7188" s="422">
        <v>432.66999999999996</v>
      </c>
      <c r="F7188" s="422">
        <v>38.229999999999997</v>
      </c>
      <c r="G7188" s="422">
        <v>470.9</v>
      </c>
    </row>
    <row r="7189" spans="1:7" ht="30">
      <c r="A7189" s="536" t="s">
        <v>8517</v>
      </c>
      <c r="B7189" s="419">
        <v>103694</v>
      </c>
      <c r="C7189" s="420" t="s">
        <v>5570</v>
      </c>
      <c r="D7189" s="421" t="s">
        <v>843</v>
      </c>
      <c r="E7189" s="422">
        <v>78.58</v>
      </c>
      <c r="F7189" s="422">
        <v>39.03</v>
      </c>
      <c r="G7189" s="422">
        <v>117.61</v>
      </c>
    </row>
    <row r="7190" spans="1:7" ht="30">
      <c r="A7190" s="536" t="s">
        <v>8517</v>
      </c>
      <c r="B7190" s="419">
        <v>103696</v>
      </c>
      <c r="C7190" s="420" t="s">
        <v>5572</v>
      </c>
      <c r="D7190" s="421" t="s">
        <v>843</v>
      </c>
      <c r="E7190" s="422">
        <v>89.63000000000001</v>
      </c>
      <c r="F7190" s="422">
        <v>64.92</v>
      </c>
      <c r="G7190" s="422">
        <v>154.55000000000001</v>
      </c>
    </row>
    <row r="7191" spans="1:7" ht="30">
      <c r="A7191" s="536" t="s">
        <v>8517</v>
      </c>
      <c r="B7191" s="419">
        <v>103697</v>
      </c>
      <c r="C7191" s="420" t="s">
        <v>5573</v>
      </c>
      <c r="D7191" s="421" t="s">
        <v>843</v>
      </c>
      <c r="E7191" s="422">
        <v>80.52000000000001</v>
      </c>
      <c r="F7191" s="422">
        <v>62.19</v>
      </c>
      <c r="G7191" s="422">
        <v>142.71</v>
      </c>
    </row>
    <row r="7192" spans="1:7" ht="30">
      <c r="A7192" s="536" t="s">
        <v>8517</v>
      </c>
      <c r="B7192" s="419">
        <v>103695</v>
      </c>
      <c r="C7192" s="420" t="s">
        <v>5571</v>
      </c>
      <c r="D7192" s="421" t="s">
        <v>843</v>
      </c>
      <c r="E7192" s="422">
        <v>69.47</v>
      </c>
      <c r="F7192" s="422">
        <v>36.299999999999997</v>
      </c>
      <c r="G7192" s="422">
        <v>105.77</v>
      </c>
    </row>
    <row r="7193" spans="1:7" ht="75">
      <c r="A7193" s="536" t="s">
        <v>8518</v>
      </c>
      <c r="B7193" s="419">
        <v>96987</v>
      </c>
      <c r="C7193" s="420" t="s">
        <v>6268</v>
      </c>
      <c r="D7193" s="421" t="s">
        <v>843</v>
      </c>
      <c r="E7193" s="422">
        <v>87.59</v>
      </c>
      <c r="F7193" s="422">
        <v>58.51</v>
      </c>
      <c r="G7193" s="422">
        <v>146.1</v>
      </c>
    </row>
    <row r="7194" spans="1:7" ht="75">
      <c r="A7194" s="536" t="s">
        <v>8518</v>
      </c>
      <c r="B7194" s="419">
        <v>96989</v>
      </c>
      <c r="C7194" s="420" t="s">
        <v>6270</v>
      </c>
      <c r="D7194" s="421" t="s">
        <v>843</v>
      </c>
      <c r="E7194" s="422">
        <v>146.04999999999998</v>
      </c>
      <c r="F7194" s="422">
        <v>6.65</v>
      </c>
      <c r="G7194" s="422">
        <v>152.69999999999999</v>
      </c>
    </row>
    <row r="7195" spans="1:7" ht="75">
      <c r="A7195" s="536" t="s">
        <v>8518</v>
      </c>
      <c r="B7195" s="419">
        <v>104749</v>
      </c>
      <c r="C7195" s="420" t="s">
        <v>6273</v>
      </c>
      <c r="D7195" s="421" t="s">
        <v>843</v>
      </c>
      <c r="E7195" s="422">
        <v>11.88</v>
      </c>
      <c r="F7195" s="422">
        <v>9.2200000000000006</v>
      </c>
      <c r="G7195" s="422">
        <v>21.1</v>
      </c>
    </row>
    <row r="7196" spans="1:7" ht="75">
      <c r="A7196" s="536" t="s">
        <v>8518</v>
      </c>
      <c r="B7196" s="419">
        <v>104750</v>
      </c>
      <c r="C7196" s="420" t="s">
        <v>6274</v>
      </c>
      <c r="D7196" s="421" t="s">
        <v>843</v>
      </c>
      <c r="E7196" s="422">
        <v>8.6799999999999979</v>
      </c>
      <c r="F7196" s="422">
        <v>9.2200000000000006</v>
      </c>
      <c r="G7196" s="422">
        <v>17.899999999999999</v>
      </c>
    </row>
    <row r="7197" spans="1:7" ht="75">
      <c r="A7197" s="536" t="s">
        <v>8518</v>
      </c>
      <c r="B7197" s="419">
        <v>104751</v>
      </c>
      <c r="C7197" s="420" t="s">
        <v>6275</v>
      </c>
      <c r="D7197" s="421" t="s">
        <v>843</v>
      </c>
      <c r="E7197" s="422">
        <v>14.17</v>
      </c>
      <c r="F7197" s="422">
        <v>9.2200000000000006</v>
      </c>
      <c r="G7197" s="422">
        <v>23.39</v>
      </c>
    </row>
    <row r="7198" spans="1:7" ht="75">
      <c r="A7198" s="536" t="s">
        <v>8518</v>
      </c>
      <c r="B7198" s="419">
        <v>104752</v>
      </c>
      <c r="C7198" s="420" t="s">
        <v>6276</v>
      </c>
      <c r="D7198" s="421" t="s">
        <v>843</v>
      </c>
      <c r="E7198" s="422">
        <v>14.86</v>
      </c>
      <c r="F7198" s="422">
        <v>9.2100000000000009</v>
      </c>
      <c r="G7198" s="422">
        <v>24.07</v>
      </c>
    </row>
    <row r="7199" spans="1:7" ht="75">
      <c r="A7199" s="536" t="s">
        <v>8518</v>
      </c>
      <c r="B7199" s="419">
        <v>104753</v>
      </c>
      <c r="C7199" s="420" t="s">
        <v>6277</v>
      </c>
      <c r="D7199" s="421" t="s">
        <v>843</v>
      </c>
      <c r="E7199" s="422">
        <v>19.45</v>
      </c>
      <c r="F7199" s="422">
        <v>9.2100000000000009</v>
      </c>
      <c r="G7199" s="422">
        <v>28.66</v>
      </c>
    </row>
    <row r="7200" spans="1:7" ht="75">
      <c r="A7200" s="536" t="s">
        <v>8518</v>
      </c>
      <c r="B7200" s="419">
        <v>104754</v>
      </c>
      <c r="C7200" s="420" t="s">
        <v>6278</v>
      </c>
      <c r="D7200" s="421" t="s">
        <v>843</v>
      </c>
      <c r="E7200" s="422">
        <v>27.310000000000002</v>
      </c>
      <c r="F7200" s="422">
        <v>9.2200000000000006</v>
      </c>
      <c r="G7200" s="422">
        <v>36.53</v>
      </c>
    </row>
    <row r="7201" spans="1:7" ht="75">
      <c r="A7201" s="536" t="s">
        <v>8518</v>
      </c>
      <c r="B7201" s="419">
        <v>104755</v>
      </c>
      <c r="C7201" s="420" t="s">
        <v>6279</v>
      </c>
      <c r="D7201" s="421" t="s">
        <v>843</v>
      </c>
      <c r="E7201" s="422">
        <v>39.519999999999996</v>
      </c>
      <c r="F7201" s="422">
        <v>9.2100000000000009</v>
      </c>
      <c r="G7201" s="422">
        <v>48.73</v>
      </c>
    </row>
    <row r="7202" spans="1:7" ht="75">
      <c r="A7202" s="536" t="s">
        <v>8518</v>
      </c>
      <c r="B7202" s="419">
        <v>96973</v>
      </c>
      <c r="C7202" s="420" t="s">
        <v>6258</v>
      </c>
      <c r="D7202" s="421" t="s">
        <v>844</v>
      </c>
      <c r="E7202" s="422">
        <v>54.1</v>
      </c>
      <c r="F7202" s="422">
        <v>22.54</v>
      </c>
      <c r="G7202" s="422">
        <v>76.64</v>
      </c>
    </row>
    <row r="7203" spans="1:7" ht="75">
      <c r="A7203" s="536" t="s">
        <v>8518</v>
      </c>
      <c r="B7203" s="419">
        <v>96977</v>
      </c>
      <c r="C7203" s="420" t="s">
        <v>6262</v>
      </c>
      <c r="D7203" s="421" t="s">
        <v>844</v>
      </c>
      <c r="E7203" s="422">
        <v>55.809999999999995</v>
      </c>
      <c r="F7203" s="422">
        <v>1.63</v>
      </c>
      <c r="G7203" s="422">
        <v>57.44</v>
      </c>
    </row>
    <row r="7204" spans="1:7" ht="75">
      <c r="A7204" s="536" t="s">
        <v>8518</v>
      </c>
      <c r="B7204" s="419">
        <v>96974</v>
      </c>
      <c r="C7204" s="420" t="s">
        <v>6259</v>
      </c>
      <c r="D7204" s="421" t="s">
        <v>844</v>
      </c>
      <c r="E7204" s="422">
        <v>71.86</v>
      </c>
      <c r="F7204" s="422">
        <v>26.03</v>
      </c>
      <c r="G7204" s="422">
        <v>97.89</v>
      </c>
    </row>
    <row r="7205" spans="1:7" ht="75">
      <c r="A7205" s="536" t="s">
        <v>8518</v>
      </c>
      <c r="B7205" s="419">
        <v>96978</v>
      </c>
      <c r="C7205" s="420" t="s">
        <v>6263</v>
      </c>
      <c r="D7205" s="421" t="s">
        <v>844</v>
      </c>
      <c r="E7205" s="422">
        <v>73.680000000000007</v>
      </c>
      <c r="F7205" s="422">
        <v>1.96</v>
      </c>
      <c r="G7205" s="422">
        <v>75.64</v>
      </c>
    </row>
    <row r="7206" spans="1:7" ht="75">
      <c r="A7206" s="536" t="s">
        <v>8518</v>
      </c>
      <c r="B7206" s="419">
        <v>96975</v>
      </c>
      <c r="C7206" s="420" t="s">
        <v>6260</v>
      </c>
      <c r="D7206" s="421" t="s">
        <v>844</v>
      </c>
      <c r="E7206" s="422">
        <v>90.8</v>
      </c>
      <c r="F7206" s="422">
        <v>29.33</v>
      </c>
      <c r="G7206" s="422">
        <v>120.13</v>
      </c>
    </row>
    <row r="7207" spans="1:7" ht="75">
      <c r="A7207" s="536" t="s">
        <v>8518</v>
      </c>
      <c r="B7207" s="419">
        <v>96979</v>
      </c>
      <c r="C7207" s="420" t="s">
        <v>6264</v>
      </c>
      <c r="D7207" s="421" t="s">
        <v>844</v>
      </c>
      <c r="E7207" s="422">
        <v>105.76</v>
      </c>
      <c r="F7207" s="422">
        <v>2.27</v>
      </c>
      <c r="G7207" s="422">
        <v>108.03</v>
      </c>
    </row>
    <row r="7208" spans="1:7" ht="75">
      <c r="A7208" s="536" t="s">
        <v>8518</v>
      </c>
      <c r="B7208" s="419">
        <v>96976</v>
      </c>
      <c r="C7208" s="420" t="s">
        <v>6261</v>
      </c>
      <c r="D7208" s="421" t="s">
        <v>844</v>
      </c>
      <c r="E7208" s="422">
        <v>123.9</v>
      </c>
      <c r="F7208" s="422">
        <v>32.32</v>
      </c>
      <c r="G7208" s="422">
        <v>156.22</v>
      </c>
    </row>
    <row r="7209" spans="1:7" ht="75">
      <c r="A7209" s="536" t="s">
        <v>8518</v>
      </c>
      <c r="B7209" s="419">
        <v>96984</v>
      </c>
      <c r="C7209" s="420" t="s">
        <v>6265</v>
      </c>
      <c r="D7209" s="421" t="s">
        <v>843</v>
      </c>
      <c r="E7209" s="422">
        <v>41.959999999999994</v>
      </c>
      <c r="F7209" s="422">
        <v>36.92</v>
      </c>
      <c r="G7209" s="422">
        <v>78.88</v>
      </c>
    </row>
    <row r="7210" spans="1:7" ht="75">
      <c r="A7210" s="536" t="s">
        <v>8518</v>
      </c>
      <c r="B7210" s="419">
        <v>96986</v>
      </c>
      <c r="C7210" s="420" t="s">
        <v>6267</v>
      </c>
      <c r="D7210" s="421" t="s">
        <v>843</v>
      </c>
      <c r="E7210" s="422">
        <v>88.570000000000007</v>
      </c>
      <c r="F7210" s="422">
        <v>19.22</v>
      </c>
      <c r="G7210" s="422">
        <v>107.79</v>
      </c>
    </row>
    <row r="7211" spans="1:7" ht="75">
      <c r="A7211" s="536" t="s">
        <v>8518</v>
      </c>
      <c r="B7211" s="419">
        <v>96985</v>
      </c>
      <c r="C7211" s="420" t="s">
        <v>6266</v>
      </c>
      <c r="D7211" s="421" t="s">
        <v>843</v>
      </c>
      <c r="E7211" s="422">
        <v>59.600000000000009</v>
      </c>
      <c r="F7211" s="422">
        <v>12.3</v>
      </c>
      <c r="G7211" s="422">
        <v>71.900000000000006</v>
      </c>
    </row>
    <row r="7212" spans="1:7" ht="75">
      <c r="A7212" s="536" t="s">
        <v>8518</v>
      </c>
      <c r="B7212" s="419">
        <v>96988</v>
      </c>
      <c r="C7212" s="420" t="s">
        <v>6269</v>
      </c>
      <c r="D7212" s="421" t="s">
        <v>843</v>
      </c>
      <c r="E7212" s="422">
        <v>174.23</v>
      </c>
      <c r="F7212" s="422">
        <v>8.24</v>
      </c>
      <c r="G7212" s="422">
        <v>182.47</v>
      </c>
    </row>
    <row r="7213" spans="1:7" ht="75">
      <c r="A7213" s="536" t="s">
        <v>8518</v>
      </c>
      <c r="B7213" s="419">
        <v>104746</v>
      </c>
      <c r="C7213" s="420" t="s">
        <v>6272</v>
      </c>
      <c r="D7213" s="421" t="s">
        <v>843</v>
      </c>
      <c r="E7213" s="422">
        <v>21.700000000000003</v>
      </c>
      <c r="F7213" s="422">
        <v>9.42</v>
      </c>
      <c r="G7213" s="422">
        <v>31.12</v>
      </c>
    </row>
    <row r="7214" spans="1:7" ht="75">
      <c r="A7214" s="536" t="s">
        <v>8518</v>
      </c>
      <c r="B7214" s="419">
        <v>98463</v>
      </c>
      <c r="C7214" s="420" t="s">
        <v>6271</v>
      </c>
      <c r="D7214" s="421" t="s">
        <v>843</v>
      </c>
      <c r="E7214" s="422">
        <v>16.060000000000002</v>
      </c>
      <c r="F7214" s="422">
        <v>15.38</v>
      </c>
      <c r="G7214" s="422">
        <v>31.44</v>
      </c>
    </row>
    <row r="7215" spans="1:7" ht="30">
      <c r="A7215" s="536" t="s">
        <v>8519</v>
      </c>
      <c r="B7215" s="419">
        <v>95676</v>
      </c>
      <c r="C7215" s="420" t="s">
        <v>8520</v>
      </c>
      <c r="D7215" s="421" t="s">
        <v>843</v>
      </c>
      <c r="E7215" s="422">
        <v>129.62</v>
      </c>
      <c r="F7215" s="422">
        <v>12.78</v>
      </c>
      <c r="G7215" s="422">
        <v>142.4</v>
      </c>
    </row>
    <row r="7216" spans="1:7" ht="30">
      <c r="A7216" s="536" t="s">
        <v>8519</v>
      </c>
      <c r="B7216" s="419">
        <v>105135</v>
      </c>
      <c r="C7216" s="420" t="s">
        <v>8521</v>
      </c>
      <c r="D7216" s="421" t="s">
        <v>843</v>
      </c>
      <c r="E7216" s="422">
        <v>827.65</v>
      </c>
      <c r="F7216" s="422">
        <v>36.46</v>
      </c>
      <c r="G7216" s="422">
        <v>864.11</v>
      </c>
    </row>
    <row r="7217" spans="1:7" ht="30">
      <c r="A7217" s="536" t="s">
        <v>8519</v>
      </c>
      <c r="B7217" s="419">
        <v>104998</v>
      </c>
      <c r="C7217" s="420" t="s">
        <v>8522</v>
      </c>
      <c r="D7217" s="421" t="s">
        <v>843</v>
      </c>
      <c r="E7217" s="422">
        <v>501.46000000000004</v>
      </c>
      <c r="F7217" s="422">
        <v>31.49</v>
      </c>
      <c r="G7217" s="422">
        <v>532.95000000000005</v>
      </c>
    </row>
    <row r="7218" spans="1:7" ht="30">
      <c r="A7218" s="536" t="s">
        <v>8519</v>
      </c>
      <c r="B7218" s="419">
        <v>104997</v>
      </c>
      <c r="C7218" s="420" t="s">
        <v>8523</v>
      </c>
      <c r="D7218" s="421" t="s">
        <v>843</v>
      </c>
      <c r="E7218" s="422">
        <v>370.33</v>
      </c>
      <c r="F7218" s="422">
        <v>31.5</v>
      </c>
      <c r="G7218" s="422">
        <v>401.83</v>
      </c>
    </row>
    <row r="7219" spans="1:7" ht="30">
      <c r="A7219" s="536" t="s">
        <v>8519</v>
      </c>
      <c r="B7219" s="419">
        <v>95673</v>
      </c>
      <c r="C7219" s="420" t="s">
        <v>8524</v>
      </c>
      <c r="D7219" s="421" t="s">
        <v>843</v>
      </c>
      <c r="E7219" s="422">
        <v>101.5</v>
      </c>
      <c r="F7219" s="422">
        <v>20.97</v>
      </c>
      <c r="G7219" s="422">
        <v>122.47</v>
      </c>
    </row>
    <row r="7220" spans="1:7" ht="30">
      <c r="A7220" s="536" t="s">
        <v>8519</v>
      </c>
      <c r="B7220" s="419">
        <v>95674</v>
      </c>
      <c r="C7220" s="420" t="s">
        <v>8525</v>
      </c>
      <c r="D7220" s="421" t="s">
        <v>843</v>
      </c>
      <c r="E7220" s="422">
        <v>108.39</v>
      </c>
      <c r="F7220" s="422">
        <v>20.98</v>
      </c>
      <c r="G7220" s="422">
        <v>129.37</v>
      </c>
    </row>
    <row r="7221" spans="1:7" ht="30">
      <c r="A7221" s="536" t="s">
        <v>8519</v>
      </c>
      <c r="B7221" s="419">
        <v>104992</v>
      </c>
      <c r="C7221" s="420" t="s">
        <v>8526</v>
      </c>
      <c r="D7221" s="421" t="s">
        <v>843</v>
      </c>
      <c r="E7221" s="422">
        <v>1160.74</v>
      </c>
      <c r="F7221" s="422">
        <v>41.47</v>
      </c>
      <c r="G7221" s="422">
        <v>1202.21</v>
      </c>
    </row>
    <row r="7222" spans="1:7" ht="30">
      <c r="A7222" s="536" t="s">
        <v>8519</v>
      </c>
      <c r="B7222" s="419">
        <v>95675</v>
      </c>
      <c r="C7222" s="420" t="s">
        <v>8527</v>
      </c>
      <c r="D7222" s="421" t="s">
        <v>843</v>
      </c>
      <c r="E7222" s="422">
        <v>133.68</v>
      </c>
      <c r="F7222" s="422">
        <v>25.97</v>
      </c>
      <c r="G7222" s="422">
        <v>159.65</v>
      </c>
    </row>
    <row r="7223" spans="1:7" ht="30">
      <c r="A7223" s="536" t="s">
        <v>8519</v>
      </c>
      <c r="B7223" s="419">
        <v>95648</v>
      </c>
      <c r="C7223" s="420" t="s">
        <v>8528</v>
      </c>
      <c r="D7223" s="421" t="s">
        <v>843</v>
      </c>
      <c r="E7223" s="422">
        <v>582.97</v>
      </c>
      <c r="F7223" s="422">
        <v>79.87</v>
      </c>
      <c r="G7223" s="422">
        <v>662.84</v>
      </c>
    </row>
    <row r="7224" spans="1:7" ht="30">
      <c r="A7224" s="536" t="s">
        <v>8519</v>
      </c>
      <c r="B7224" s="419">
        <v>95649</v>
      </c>
      <c r="C7224" s="420" t="s">
        <v>8529</v>
      </c>
      <c r="D7224" s="421" t="s">
        <v>843</v>
      </c>
      <c r="E7224" s="422">
        <v>1003.9499999999999</v>
      </c>
      <c r="F7224" s="422">
        <v>139.63</v>
      </c>
      <c r="G7224" s="422">
        <v>1143.58</v>
      </c>
    </row>
    <row r="7225" spans="1:7" ht="30">
      <c r="A7225" s="536" t="s">
        <v>8519</v>
      </c>
      <c r="B7225" s="419">
        <v>95650</v>
      </c>
      <c r="C7225" s="420" t="s">
        <v>8530</v>
      </c>
      <c r="D7225" s="421" t="s">
        <v>843</v>
      </c>
      <c r="E7225" s="422">
        <v>1464.23</v>
      </c>
      <c r="F7225" s="422">
        <v>206.5</v>
      </c>
      <c r="G7225" s="422">
        <v>1670.73</v>
      </c>
    </row>
    <row r="7226" spans="1:7" ht="30">
      <c r="A7226" s="536" t="s">
        <v>8519</v>
      </c>
      <c r="B7226" s="419">
        <v>95651</v>
      </c>
      <c r="C7226" s="420" t="s">
        <v>8531</v>
      </c>
      <c r="D7226" s="421" t="s">
        <v>843</v>
      </c>
      <c r="E7226" s="422">
        <v>1901.6999999999998</v>
      </c>
      <c r="F7226" s="422">
        <v>268.44</v>
      </c>
      <c r="G7226" s="422">
        <v>2170.14</v>
      </c>
    </row>
    <row r="7227" spans="1:7" ht="30">
      <c r="A7227" s="536" t="s">
        <v>8519</v>
      </c>
      <c r="B7227" s="419">
        <v>95652</v>
      </c>
      <c r="C7227" s="420" t="s">
        <v>8532</v>
      </c>
      <c r="D7227" s="421" t="s">
        <v>843</v>
      </c>
      <c r="E7227" s="422">
        <v>727.71</v>
      </c>
      <c r="F7227" s="422">
        <v>89.11</v>
      </c>
      <c r="G7227" s="422">
        <v>816.82</v>
      </c>
    </row>
    <row r="7228" spans="1:7" ht="45">
      <c r="A7228" s="536" t="s">
        <v>8519</v>
      </c>
      <c r="B7228" s="419">
        <v>95653</v>
      </c>
      <c r="C7228" s="420" t="s">
        <v>8533</v>
      </c>
      <c r="D7228" s="421" t="s">
        <v>843</v>
      </c>
      <c r="E7228" s="422">
        <v>1291.48</v>
      </c>
      <c r="F7228" s="422">
        <v>157.99</v>
      </c>
      <c r="G7228" s="422">
        <v>1449.47</v>
      </c>
    </row>
    <row r="7229" spans="1:7" ht="45">
      <c r="A7229" s="536" t="s">
        <v>8519</v>
      </c>
      <c r="B7229" s="419">
        <v>95654</v>
      </c>
      <c r="C7229" s="420" t="s">
        <v>8534</v>
      </c>
      <c r="D7229" s="421" t="s">
        <v>843</v>
      </c>
      <c r="E7229" s="422">
        <v>1900.2199999999998</v>
      </c>
      <c r="F7229" s="422">
        <v>234.61</v>
      </c>
      <c r="G7229" s="422">
        <v>2134.83</v>
      </c>
    </row>
    <row r="7230" spans="1:7" ht="45">
      <c r="A7230" s="536" t="s">
        <v>8519</v>
      </c>
      <c r="B7230" s="419">
        <v>95655</v>
      </c>
      <c r="C7230" s="420" t="s">
        <v>8535</v>
      </c>
      <c r="D7230" s="421" t="s">
        <v>843</v>
      </c>
      <c r="E7230" s="422">
        <v>2479.25</v>
      </c>
      <c r="F7230" s="422">
        <v>305.48</v>
      </c>
      <c r="G7230" s="422">
        <v>2784.73</v>
      </c>
    </row>
    <row r="7231" spans="1:7" ht="30">
      <c r="A7231" s="536" t="s">
        <v>8519</v>
      </c>
      <c r="B7231" s="419">
        <v>95657</v>
      </c>
      <c r="C7231" s="420" t="s">
        <v>8536</v>
      </c>
      <c r="D7231" s="421" t="s">
        <v>843</v>
      </c>
      <c r="E7231" s="422">
        <v>270</v>
      </c>
      <c r="F7231" s="422">
        <v>113.57</v>
      </c>
      <c r="G7231" s="422">
        <v>383.57</v>
      </c>
    </row>
    <row r="7232" spans="1:7" ht="45">
      <c r="A7232" s="536" t="s">
        <v>8519</v>
      </c>
      <c r="B7232" s="419">
        <v>95658</v>
      </c>
      <c r="C7232" s="420" t="s">
        <v>8537</v>
      </c>
      <c r="D7232" s="421" t="s">
        <v>843</v>
      </c>
      <c r="E7232" s="422">
        <v>496.59</v>
      </c>
      <c r="F7232" s="422">
        <v>199.69</v>
      </c>
      <c r="G7232" s="422">
        <v>696.28</v>
      </c>
    </row>
    <row r="7233" spans="1:7" ht="45">
      <c r="A7233" s="536" t="s">
        <v>8519</v>
      </c>
      <c r="B7233" s="419">
        <v>95659</v>
      </c>
      <c r="C7233" s="420" t="s">
        <v>8538</v>
      </c>
      <c r="D7233" s="421" t="s">
        <v>843</v>
      </c>
      <c r="E7233" s="422">
        <v>740.83999999999992</v>
      </c>
      <c r="F7233" s="422">
        <v>295.01</v>
      </c>
      <c r="G7233" s="422">
        <v>1035.8499999999999</v>
      </c>
    </row>
    <row r="7234" spans="1:7" ht="45">
      <c r="A7234" s="536" t="s">
        <v>8519</v>
      </c>
      <c r="B7234" s="419">
        <v>95660</v>
      </c>
      <c r="C7234" s="420" t="s">
        <v>8539</v>
      </c>
      <c r="D7234" s="421" t="s">
        <v>843</v>
      </c>
      <c r="E7234" s="422">
        <v>972.98</v>
      </c>
      <c r="F7234" s="422">
        <v>384.03</v>
      </c>
      <c r="G7234" s="422">
        <v>1357.01</v>
      </c>
    </row>
    <row r="7235" spans="1:7" ht="30">
      <c r="A7235" s="536" t="s">
        <v>8519</v>
      </c>
      <c r="B7235" s="419">
        <v>95661</v>
      </c>
      <c r="C7235" s="420" t="s">
        <v>8540</v>
      </c>
      <c r="D7235" s="421" t="s">
        <v>843</v>
      </c>
      <c r="E7235" s="422">
        <v>345.19</v>
      </c>
      <c r="F7235" s="422">
        <v>126.7</v>
      </c>
      <c r="G7235" s="422">
        <v>471.89</v>
      </c>
    </row>
    <row r="7236" spans="1:7" ht="30">
      <c r="A7236" s="536" t="s">
        <v>8519</v>
      </c>
      <c r="B7236" s="419">
        <v>95662</v>
      </c>
      <c r="C7236" s="420" t="s">
        <v>8541</v>
      </c>
      <c r="D7236" s="421" t="s">
        <v>843</v>
      </c>
      <c r="E7236" s="422">
        <v>645.61</v>
      </c>
      <c r="F7236" s="422">
        <v>225.54</v>
      </c>
      <c r="G7236" s="422">
        <v>871.15</v>
      </c>
    </row>
    <row r="7237" spans="1:7" ht="30">
      <c r="A7237" s="536" t="s">
        <v>8519</v>
      </c>
      <c r="B7237" s="419">
        <v>95663</v>
      </c>
      <c r="C7237" s="420" t="s">
        <v>8542</v>
      </c>
      <c r="D7237" s="421" t="s">
        <v>843</v>
      </c>
      <c r="E7237" s="422">
        <v>967.84999999999991</v>
      </c>
      <c r="F7237" s="422">
        <v>334.77</v>
      </c>
      <c r="G7237" s="422">
        <v>1302.6199999999999</v>
      </c>
    </row>
    <row r="7238" spans="1:7" ht="30">
      <c r="A7238" s="536" t="s">
        <v>8519</v>
      </c>
      <c r="B7238" s="419">
        <v>95664</v>
      </c>
      <c r="C7238" s="420" t="s">
        <v>8543</v>
      </c>
      <c r="D7238" s="421" t="s">
        <v>843</v>
      </c>
      <c r="E7238" s="422">
        <v>1272.9599999999998</v>
      </c>
      <c r="F7238" s="422">
        <v>436.16</v>
      </c>
      <c r="G7238" s="422">
        <v>1709.12</v>
      </c>
    </row>
    <row r="7239" spans="1:7" ht="30">
      <c r="A7239" s="536" t="s">
        <v>8519</v>
      </c>
      <c r="B7239" s="419">
        <v>95665</v>
      </c>
      <c r="C7239" s="420" t="s">
        <v>8544</v>
      </c>
      <c r="D7239" s="421" t="s">
        <v>843</v>
      </c>
      <c r="E7239" s="422">
        <v>303.99</v>
      </c>
      <c r="F7239" s="422">
        <v>121.64</v>
      </c>
      <c r="G7239" s="422">
        <v>425.63</v>
      </c>
    </row>
    <row r="7240" spans="1:7" ht="45">
      <c r="A7240" s="536" t="s">
        <v>8519</v>
      </c>
      <c r="B7240" s="419">
        <v>95666</v>
      </c>
      <c r="C7240" s="420" t="s">
        <v>8545</v>
      </c>
      <c r="D7240" s="421" t="s">
        <v>843</v>
      </c>
      <c r="E7240" s="422">
        <v>538.08000000000004</v>
      </c>
      <c r="F7240" s="422">
        <v>212.79</v>
      </c>
      <c r="G7240" s="422">
        <v>750.87</v>
      </c>
    </row>
    <row r="7241" spans="1:7" ht="45">
      <c r="A7241" s="536" t="s">
        <v>8519</v>
      </c>
      <c r="B7241" s="419">
        <v>95667</v>
      </c>
      <c r="C7241" s="420" t="s">
        <v>8546</v>
      </c>
      <c r="D7241" s="421" t="s">
        <v>843</v>
      </c>
      <c r="E7241" s="422">
        <v>796.82</v>
      </c>
      <c r="F7241" s="422">
        <v>314.64999999999998</v>
      </c>
      <c r="G7241" s="422">
        <v>1111.47</v>
      </c>
    </row>
    <row r="7242" spans="1:7" ht="45">
      <c r="A7242" s="536" t="s">
        <v>8519</v>
      </c>
      <c r="B7242" s="419">
        <v>95668</v>
      </c>
      <c r="C7242" s="420" t="s">
        <v>8547</v>
      </c>
      <c r="D7242" s="421" t="s">
        <v>843</v>
      </c>
      <c r="E7242" s="422">
        <v>1042.1999999999998</v>
      </c>
      <c r="F7242" s="422">
        <v>408.92</v>
      </c>
      <c r="G7242" s="422">
        <v>1451.12</v>
      </c>
    </row>
    <row r="7243" spans="1:7" ht="30">
      <c r="A7243" s="536" t="s">
        <v>8519</v>
      </c>
      <c r="B7243" s="419">
        <v>95669</v>
      </c>
      <c r="C7243" s="420" t="s">
        <v>8548</v>
      </c>
      <c r="D7243" s="421" t="s">
        <v>843</v>
      </c>
      <c r="E7243" s="422">
        <v>373.27</v>
      </c>
      <c r="F7243" s="422">
        <v>135.82</v>
      </c>
      <c r="G7243" s="422">
        <v>509.09</v>
      </c>
    </row>
    <row r="7244" spans="1:7" ht="30">
      <c r="A7244" s="536" t="s">
        <v>8519</v>
      </c>
      <c r="B7244" s="419">
        <v>95670</v>
      </c>
      <c r="C7244" s="420" t="s">
        <v>8549</v>
      </c>
      <c r="D7244" s="421" t="s">
        <v>843</v>
      </c>
      <c r="E7244" s="422">
        <v>675.56</v>
      </c>
      <c r="F7244" s="422">
        <v>240.69</v>
      </c>
      <c r="G7244" s="422">
        <v>916.25</v>
      </c>
    </row>
    <row r="7245" spans="1:7" ht="30">
      <c r="A7245" s="536" t="s">
        <v>8519</v>
      </c>
      <c r="B7245" s="419">
        <v>95671</v>
      </c>
      <c r="C7245" s="420" t="s">
        <v>8550</v>
      </c>
      <c r="D7245" s="421" t="s">
        <v>843</v>
      </c>
      <c r="E7245" s="422">
        <v>1005.8899999999999</v>
      </c>
      <c r="F7245" s="422">
        <v>357.47</v>
      </c>
      <c r="G7245" s="422">
        <v>1363.36</v>
      </c>
    </row>
    <row r="7246" spans="1:7" ht="30">
      <c r="A7246" s="536" t="s">
        <v>8519</v>
      </c>
      <c r="B7246" s="419">
        <v>95672</v>
      </c>
      <c r="C7246" s="420" t="s">
        <v>8551</v>
      </c>
      <c r="D7246" s="421" t="s">
        <v>843</v>
      </c>
      <c r="E7246" s="422">
        <v>1318.66</v>
      </c>
      <c r="F7246" s="422">
        <v>465.24</v>
      </c>
      <c r="G7246" s="422">
        <v>1783.9</v>
      </c>
    </row>
    <row r="7247" spans="1:7" ht="30">
      <c r="A7247" s="536" t="s">
        <v>8519</v>
      </c>
      <c r="B7247" s="419">
        <v>97741</v>
      </c>
      <c r="C7247" s="420" t="s">
        <v>8552</v>
      </c>
      <c r="D7247" s="421" t="s">
        <v>843</v>
      </c>
      <c r="E7247" s="422">
        <v>110.58</v>
      </c>
      <c r="F7247" s="422">
        <v>74.209999999999994</v>
      </c>
      <c r="G7247" s="422">
        <v>184.79</v>
      </c>
    </row>
    <row r="7248" spans="1:7" ht="30">
      <c r="A7248" s="536" t="s">
        <v>8519</v>
      </c>
      <c r="B7248" s="419">
        <v>95641</v>
      </c>
      <c r="C7248" s="420" t="s">
        <v>8553</v>
      </c>
      <c r="D7248" s="421" t="s">
        <v>843</v>
      </c>
      <c r="E7248" s="422">
        <v>199.82999999999998</v>
      </c>
      <c r="F7248" s="422">
        <v>129.81</v>
      </c>
      <c r="G7248" s="422">
        <v>329.64</v>
      </c>
    </row>
    <row r="7249" spans="1:7" ht="30">
      <c r="A7249" s="536" t="s">
        <v>8519</v>
      </c>
      <c r="B7249" s="419">
        <v>95642</v>
      </c>
      <c r="C7249" s="420" t="s">
        <v>8554</v>
      </c>
      <c r="D7249" s="421" t="s">
        <v>843</v>
      </c>
      <c r="E7249" s="422">
        <v>295.83999999999997</v>
      </c>
      <c r="F7249" s="422">
        <v>191.94</v>
      </c>
      <c r="G7249" s="422">
        <v>487.78</v>
      </c>
    </row>
    <row r="7250" spans="1:7" ht="30">
      <c r="A7250" s="536" t="s">
        <v>8519</v>
      </c>
      <c r="B7250" s="419">
        <v>95643</v>
      </c>
      <c r="C7250" s="420" t="s">
        <v>8555</v>
      </c>
      <c r="D7250" s="421" t="s">
        <v>843</v>
      </c>
      <c r="E7250" s="422">
        <v>388.15</v>
      </c>
      <c r="F7250" s="422">
        <v>249.51</v>
      </c>
      <c r="G7250" s="422">
        <v>637.66</v>
      </c>
    </row>
    <row r="7251" spans="1:7" ht="30">
      <c r="A7251" s="536" t="s">
        <v>8519</v>
      </c>
      <c r="B7251" s="419">
        <v>95644</v>
      </c>
      <c r="C7251" s="420" t="s">
        <v>8556</v>
      </c>
      <c r="D7251" s="421" t="s">
        <v>843</v>
      </c>
      <c r="E7251" s="422">
        <v>152.59</v>
      </c>
      <c r="F7251" s="422">
        <v>82.85</v>
      </c>
      <c r="G7251" s="422">
        <v>235.44</v>
      </c>
    </row>
    <row r="7252" spans="1:7" ht="30">
      <c r="A7252" s="536" t="s">
        <v>8519</v>
      </c>
      <c r="B7252" s="419">
        <v>95645</v>
      </c>
      <c r="C7252" s="420" t="s">
        <v>8557</v>
      </c>
      <c r="D7252" s="421" t="s">
        <v>843</v>
      </c>
      <c r="E7252" s="422">
        <v>283.14999999999998</v>
      </c>
      <c r="F7252" s="422">
        <v>146.83000000000001</v>
      </c>
      <c r="G7252" s="422">
        <v>429.98</v>
      </c>
    </row>
    <row r="7253" spans="1:7" ht="30">
      <c r="A7253" s="536" t="s">
        <v>8519</v>
      </c>
      <c r="B7253" s="419">
        <v>95646</v>
      </c>
      <c r="C7253" s="420" t="s">
        <v>8558</v>
      </c>
      <c r="D7253" s="421" t="s">
        <v>843</v>
      </c>
      <c r="E7253" s="422">
        <v>422.6</v>
      </c>
      <c r="F7253" s="422">
        <v>218.09</v>
      </c>
      <c r="G7253" s="422">
        <v>640.69000000000005</v>
      </c>
    </row>
    <row r="7254" spans="1:7" ht="30">
      <c r="A7254" s="536" t="s">
        <v>8519</v>
      </c>
      <c r="B7254" s="419">
        <v>95647</v>
      </c>
      <c r="C7254" s="420" t="s">
        <v>8559</v>
      </c>
      <c r="D7254" s="421" t="s">
        <v>843</v>
      </c>
      <c r="E7254" s="422">
        <v>555.76</v>
      </c>
      <c r="F7254" s="422">
        <v>283.88</v>
      </c>
      <c r="G7254" s="422">
        <v>839.64</v>
      </c>
    </row>
    <row r="7255" spans="1:7" ht="30">
      <c r="A7255" s="536" t="s">
        <v>8519</v>
      </c>
      <c r="B7255" s="419">
        <v>95636</v>
      </c>
      <c r="C7255" s="420" t="s">
        <v>8560</v>
      </c>
      <c r="D7255" s="421" t="s">
        <v>843</v>
      </c>
      <c r="E7255" s="422">
        <v>286.64999999999998</v>
      </c>
      <c r="F7255" s="422">
        <v>172.65</v>
      </c>
      <c r="G7255" s="422">
        <v>459.3</v>
      </c>
    </row>
    <row r="7256" spans="1:7" ht="30">
      <c r="A7256" s="536" t="s">
        <v>8519</v>
      </c>
      <c r="B7256" s="419">
        <v>95637</v>
      </c>
      <c r="C7256" s="420" t="s">
        <v>8561</v>
      </c>
      <c r="D7256" s="421" t="s">
        <v>843</v>
      </c>
      <c r="E7256" s="422">
        <v>398.39</v>
      </c>
      <c r="F7256" s="422">
        <v>205.86</v>
      </c>
      <c r="G7256" s="422">
        <v>604.25</v>
      </c>
    </row>
    <row r="7257" spans="1:7" ht="30">
      <c r="A7257" s="536" t="s">
        <v>8519</v>
      </c>
      <c r="B7257" s="419">
        <v>95638</v>
      </c>
      <c r="C7257" s="420" t="s">
        <v>8562</v>
      </c>
      <c r="D7257" s="421" t="s">
        <v>843</v>
      </c>
      <c r="E7257" s="422">
        <v>500.52</v>
      </c>
      <c r="F7257" s="422">
        <v>243.74</v>
      </c>
      <c r="G7257" s="422">
        <v>744.26</v>
      </c>
    </row>
    <row r="7258" spans="1:7" ht="30">
      <c r="A7258" s="536" t="s">
        <v>8519</v>
      </c>
      <c r="B7258" s="419">
        <v>95639</v>
      </c>
      <c r="C7258" s="420" t="s">
        <v>8563</v>
      </c>
      <c r="D7258" s="421" t="s">
        <v>843</v>
      </c>
      <c r="E7258" s="422">
        <v>721.21</v>
      </c>
      <c r="F7258" s="422">
        <v>291.14999999999998</v>
      </c>
      <c r="G7258" s="422">
        <v>1012.36</v>
      </c>
    </row>
    <row r="7259" spans="1:7" ht="30">
      <c r="A7259" s="536" t="s">
        <v>8519</v>
      </c>
      <c r="B7259" s="419">
        <v>95634</v>
      </c>
      <c r="C7259" s="420" t="s">
        <v>8564</v>
      </c>
      <c r="D7259" s="421" t="s">
        <v>843</v>
      </c>
      <c r="E7259" s="422">
        <v>140.91</v>
      </c>
      <c r="F7259" s="422">
        <v>62.53</v>
      </c>
      <c r="G7259" s="422">
        <v>203.44</v>
      </c>
    </row>
    <row r="7260" spans="1:7" ht="30">
      <c r="A7260" s="536" t="s">
        <v>8519</v>
      </c>
      <c r="B7260" s="419">
        <v>95635</v>
      </c>
      <c r="C7260" s="420" t="s">
        <v>8565</v>
      </c>
      <c r="D7260" s="421" t="s">
        <v>843</v>
      </c>
      <c r="E7260" s="422">
        <v>144.90000000000003</v>
      </c>
      <c r="F7260" s="422">
        <v>72.459999999999994</v>
      </c>
      <c r="G7260" s="422">
        <v>217.36</v>
      </c>
    </row>
    <row r="7261" spans="1:7" ht="45">
      <c r="A7261" s="536" t="s">
        <v>8566</v>
      </c>
      <c r="B7261" s="419">
        <v>98751</v>
      </c>
      <c r="C7261" s="420" t="s">
        <v>2764</v>
      </c>
      <c r="D7261" s="421" t="s">
        <v>844</v>
      </c>
      <c r="E7261" s="422">
        <v>112.65</v>
      </c>
      <c r="F7261" s="422">
        <v>49.69</v>
      </c>
      <c r="G7261" s="422">
        <v>162.34</v>
      </c>
    </row>
    <row r="7262" spans="1:7" ht="45">
      <c r="A7262" s="536" t="s">
        <v>8566</v>
      </c>
      <c r="B7262" s="419">
        <v>98746</v>
      </c>
      <c r="C7262" s="420" t="s">
        <v>2761</v>
      </c>
      <c r="D7262" s="421" t="s">
        <v>844</v>
      </c>
      <c r="E7262" s="422">
        <v>40.460000000000008</v>
      </c>
      <c r="F7262" s="422">
        <v>43.3</v>
      </c>
      <c r="G7262" s="422">
        <v>83.76</v>
      </c>
    </row>
    <row r="7263" spans="1:7" ht="45">
      <c r="A7263" s="536" t="s">
        <v>8566</v>
      </c>
      <c r="B7263" s="419">
        <v>98753</v>
      </c>
      <c r="C7263" s="420" t="s">
        <v>2766</v>
      </c>
      <c r="D7263" s="421" t="s">
        <v>844</v>
      </c>
      <c r="E7263" s="422">
        <v>230.46</v>
      </c>
      <c r="F7263" s="422">
        <v>55.79</v>
      </c>
      <c r="G7263" s="422">
        <v>286.25</v>
      </c>
    </row>
    <row r="7264" spans="1:7" ht="45">
      <c r="A7264" s="536" t="s">
        <v>8566</v>
      </c>
      <c r="B7264" s="419">
        <v>98750</v>
      </c>
      <c r="C7264" s="420" t="s">
        <v>2763</v>
      </c>
      <c r="D7264" s="421" t="s">
        <v>844</v>
      </c>
      <c r="E7264" s="422">
        <v>69.86999999999999</v>
      </c>
      <c r="F7264" s="422">
        <v>46.34</v>
      </c>
      <c r="G7264" s="422">
        <v>116.21</v>
      </c>
    </row>
    <row r="7265" spans="1:7" ht="45">
      <c r="A7265" s="536" t="s">
        <v>8566</v>
      </c>
      <c r="B7265" s="419">
        <v>98749</v>
      </c>
      <c r="C7265" s="420" t="s">
        <v>2762</v>
      </c>
      <c r="D7265" s="421" t="s">
        <v>844</v>
      </c>
      <c r="E7265" s="422">
        <v>53.550000000000004</v>
      </c>
      <c r="F7265" s="422">
        <v>44.96</v>
      </c>
      <c r="G7265" s="422">
        <v>98.51</v>
      </c>
    </row>
    <row r="7266" spans="1:7" ht="45">
      <c r="A7266" s="536" t="s">
        <v>8566</v>
      </c>
      <c r="B7266" s="419">
        <v>98752</v>
      </c>
      <c r="C7266" s="420" t="s">
        <v>2765</v>
      </c>
      <c r="D7266" s="421" t="s">
        <v>844</v>
      </c>
      <c r="E7266" s="422">
        <v>164.92000000000002</v>
      </c>
      <c r="F7266" s="422">
        <v>52.73</v>
      </c>
      <c r="G7266" s="422">
        <v>217.65</v>
      </c>
    </row>
    <row r="7267" spans="1:7" ht="30">
      <c r="A7267" s="536" t="s">
        <v>8567</v>
      </c>
      <c r="B7267" s="419">
        <v>98529</v>
      </c>
      <c r="C7267" s="420" t="s">
        <v>8568</v>
      </c>
      <c r="D7267" s="421" t="s">
        <v>843</v>
      </c>
      <c r="E7267" s="422">
        <v>30.64</v>
      </c>
      <c r="F7267" s="422">
        <v>66.06</v>
      </c>
      <c r="G7267" s="422">
        <v>96.7</v>
      </c>
    </row>
    <row r="7268" spans="1:7" ht="30">
      <c r="A7268" s="536" t="s">
        <v>8567</v>
      </c>
      <c r="B7268" s="419">
        <v>98530</v>
      </c>
      <c r="C7268" s="420" t="s">
        <v>8569</v>
      </c>
      <c r="D7268" s="421" t="s">
        <v>843</v>
      </c>
      <c r="E7268" s="422">
        <v>60.120000000000005</v>
      </c>
      <c r="F7268" s="422">
        <v>129.69</v>
      </c>
      <c r="G7268" s="422">
        <v>189.81</v>
      </c>
    </row>
    <row r="7269" spans="1:7" ht="30">
      <c r="A7269" s="536" t="s">
        <v>8567</v>
      </c>
      <c r="B7269" s="419">
        <v>98531</v>
      </c>
      <c r="C7269" s="420" t="s">
        <v>8570</v>
      </c>
      <c r="D7269" s="421" t="s">
        <v>843</v>
      </c>
      <c r="E7269" s="422">
        <v>229.68</v>
      </c>
      <c r="F7269" s="422">
        <v>236.01</v>
      </c>
      <c r="G7269" s="422">
        <v>465.69</v>
      </c>
    </row>
    <row r="7270" spans="1:7" ht="30">
      <c r="A7270" s="536" t="s">
        <v>8567</v>
      </c>
      <c r="B7270" s="419">
        <v>98524</v>
      </c>
      <c r="C7270" s="420" t="s">
        <v>8571</v>
      </c>
      <c r="D7270" s="421" t="s">
        <v>96</v>
      </c>
      <c r="E7270" s="422">
        <v>1.9699999999999998</v>
      </c>
      <c r="F7270" s="422">
        <v>4.1500000000000004</v>
      </c>
      <c r="G7270" s="422">
        <v>6.12</v>
      </c>
    </row>
    <row r="7271" spans="1:7" ht="30">
      <c r="A7271" s="536" t="s">
        <v>8567</v>
      </c>
      <c r="B7271" s="419">
        <v>98525</v>
      </c>
      <c r="C7271" s="420" t="s">
        <v>8572</v>
      </c>
      <c r="D7271" s="421" t="s">
        <v>96</v>
      </c>
      <c r="E7271" s="422">
        <v>0.52</v>
      </c>
      <c r="F7271" s="422">
        <v>0.2</v>
      </c>
      <c r="G7271" s="422">
        <v>0.72</v>
      </c>
    </row>
    <row r="7272" spans="1:7" ht="30">
      <c r="A7272" s="536" t="s">
        <v>8567</v>
      </c>
      <c r="B7272" s="419">
        <v>98533</v>
      </c>
      <c r="C7272" s="420" t="s">
        <v>8573</v>
      </c>
      <c r="D7272" s="421" t="s">
        <v>843</v>
      </c>
      <c r="E7272" s="422">
        <v>76.349999999999994</v>
      </c>
      <c r="F7272" s="422">
        <v>61.93</v>
      </c>
      <c r="G7272" s="422">
        <v>138.28</v>
      </c>
    </row>
    <row r="7273" spans="1:7" ht="30">
      <c r="A7273" s="536" t="s">
        <v>8567</v>
      </c>
      <c r="B7273" s="419">
        <v>98534</v>
      </c>
      <c r="C7273" s="420" t="s">
        <v>8574</v>
      </c>
      <c r="D7273" s="421" t="s">
        <v>843</v>
      </c>
      <c r="E7273" s="422">
        <v>212.97000000000003</v>
      </c>
      <c r="F7273" s="422">
        <v>168.75</v>
      </c>
      <c r="G7273" s="422">
        <v>381.72</v>
      </c>
    </row>
    <row r="7274" spans="1:7" ht="30">
      <c r="A7274" s="536" t="s">
        <v>8567</v>
      </c>
      <c r="B7274" s="419">
        <v>98535</v>
      </c>
      <c r="C7274" s="420" t="s">
        <v>8575</v>
      </c>
      <c r="D7274" s="421" t="s">
        <v>843</v>
      </c>
      <c r="E7274" s="422">
        <v>428.45</v>
      </c>
      <c r="F7274" s="422">
        <v>379.18</v>
      </c>
      <c r="G7274" s="422">
        <v>807.63</v>
      </c>
    </row>
    <row r="7275" spans="1:7" ht="30">
      <c r="A7275" s="536" t="s">
        <v>8567</v>
      </c>
      <c r="B7275" s="419">
        <v>98532</v>
      </c>
      <c r="C7275" s="420" t="s">
        <v>8576</v>
      </c>
      <c r="D7275" s="421" t="s">
        <v>843</v>
      </c>
      <c r="E7275" s="422">
        <v>22.07</v>
      </c>
      <c r="F7275" s="422">
        <v>13.78</v>
      </c>
      <c r="G7275" s="422">
        <v>35.85</v>
      </c>
    </row>
    <row r="7276" spans="1:7" ht="30">
      <c r="A7276" s="536" t="s">
        <v>8567</v>
      </c>
      <c r="B7276" s="419">
        <v>98526</v>
      </c>
      <c r="C7276" s="420" t="s">
        <v>8577</v>
      </c>
      <c r="D7276" s="421" t="s">
        <v>843</v>
      </c>
      <c r="E7276" s="422">
        <v>82.62</v>
      </c>
      <c r="F7276" s="422">
        <v>72.44</v>
      </c>
      <c r="G7276" s="422">
        <v>155.06</v>
      </c>
    </row>
    <row r="7277" spans="1:7" ht="30">
      <c r="A7277" s="536" t="s">
        <v>8567</v>
      </c>
      <c r="B7277" s="419">
        <v>98527</v>
      </c>
      <c r="C7277" s="420" t="s">
        <v>8578</v>
      </c>
      <c r="D7277" s="421" t="s">
        <v>843</v>
      </c>
      <c r="E7277" s="422">
        <v>137.07999999999998</v>
      </c>
      <c r="F7277" s="422">
        <v>120.25</v>
      </c>
      <c r="G7277" s="422">
        <v>257.33</v>
      </c>
    </row>
    <row r="7278" spans="1:7" ht="30">
      <c r="A7278" s="536" t="s">
        <v>8567</v>
      </c>
      <c r="B7278" s="419">
        <v>98528</v>
      </c>
      <c r="C7278" s="420" t="s">
        <v>8579</v>
      </c>
      <c r="D7278" s="421" t="s">
        <v>843</v>
      </c>
      <c r="E7278" s="422">
        <v>180.68000000000004</v>
      </c>
      <c r="F7278" s="422">
        <v>158.47999999999999</v>
      </c>
      <c r="G7278" s="422">
        <v>339.16</v>
      </c>
    </row>
    <row r="7279" spans="1:7" ht="30">
      <c r="A7279" s="536" t="s">
        <v>8580</v>
      </c>
      <c r="B7279" s="419">
        <v>94232</v>
      </c>
      <c r="C7279" s="420" t="s">
        <v>1478</v>
      </c>
      <c r="D7279" s="421" t="s">
        <v>843</v>
      </c>
      <c r="E7279" s="422">
        <v>1.0899999999999999</v>
      </c>
      <c r="F7279" s="422">
        <v>2.77</v>
      </c>
      <c r="G7279" s="422">
        <v>3.86</v>
      </c>
    </row>
    <row r="7280" spans="1:7" ht="45">
      <c r="A7280" s="536" t="s">
        <v>8580</v>
      </c>
      <c r="B7280" s="419">
        <v>100434</v>
      </c>
      <c r="C7280" s="420" t="s">
        <v>1492</v>
      </c>
      <c r="D7280" s="421" t="s">
        <v>844</v>
      </c>
      <c r="E7280" s="422">
        <v>149.41999999999999</v>
      </c>
      <c r="F7280" s="422">
        <v>9.9</v>
      </c>
      <c r="G7280" s="422">
        <v>159.32</v>
      </c>
    </row>
    <row r="7281" spans="1:7" ht="30">
      <c r="A7281" s="536" t="s">
        <v>8580</v>
      </c>
      <c r="B7281" s="419">
        <v>94229</v>
      </c>
      <c r="C7281" s="420" t="s">
        <v>1495</v>
      </c>
      <c r="D7281" s="421" t="s">
        <v>844</v>
      </c>
      <c r="E7281" s="422">
        <v>139.16999999999999</v>
      </c>
      <c r="F7281" s="422">
        <v>27.74</v>
      </c>
      <c r="G7281" s="422">
        <v>166.91</v>
      </c>
    </row>
    <row r="7282" spans="1:7" ht="30">
      <c r="A7282" s="536" t="s">
        <v>8580</v>
      </c>
      <c r="B7282" s="419">
        <v>94227</v>
      </c>
      <c r="C7282" s="420" t="s">
        <v>1493</v>
      </c>
      <c r="D7282" s="421" t="s">
        <v>844</v>
      </c>
      <c r="E7282" s="422">
        <v>52.21</v>
      </c>
      <c r="F7282" s="422">
        <v>11.39</v>
      </c>
      <c r="G7282" s="422">
        <v>63.6</v>
      </c>
    </row>
    <row r="7283" spans="1:7" ht="30">
      <c r="A7283" s="536" t="s">
        <v>8580</v>
      </c>
      <c r="B7283" s="419">
        <v>94228</v>
      </c>
      <c r="C7283" s="420" t="s">
        <v>1494</v>
      </c>
      <c r="D7283" s="421" t="s">
        <v>844</v>
      </c>
      <c r="E7283" s="422">
        <v>71.27000000000001</v>
      </c>
      <c r="F7283" s="422">
        <v>15.54</v>
      </c>
      <c r="G7283" s="422">
        <v>86.81</v>
      </c>
    </row>
    <row r="7284" spans="1:7" ht="45">
      <c r="A7284" s="536" t="s">
        <v>8580</v>
      </c>
      <c r="B7284" s="419">
        <v>94219</v>
      </c>
      <c r="C7284" s="420" t="s">
        <v>1479</v>
      </c>
      <c r="D7284" s="421" t="s">
        <v>844</v>
      </c>
      <c r="E7284" s="422">
        <v>23.230000000000004</v>
      </c>
      <c r="F7284" s="422">
        <v>16.86</v>
      </c>
      <c r="G7284" s="422">
        <v>40.090000000000003</v>
      </c>
    </row>
    <row r="7285" spans="1:7" ht="45">
      <c r="A7285" s="536" t="s">
        <v>8580</v>
      </c>
      <c r="B7285" s="419">
        <v>94220</v>
      </c>
      <c r="C7285" s="420" t="s">
        <v>1483</v>
      </c>
      <c r="D7285" s="421" t="s">
        <v>844</v>
      </c>
      <c r="E7285" s="422">
        <v>40.319999999999993</v>
      </c>
      <c r="F7285" s="422">
        <v>16.87</v>
      </c>
      <c r="G7285" s="422">
        <v>57.19</v>
      </c>
    </row>
    <row r="7286" spans="1:7" ht="30">
      <c r="A7286" s="536" t="s">
        <v>8580</v>
      </c>
      <c r="B7286" s="419">
        <v>94221</v>
      </c>
      <c r="C7286" s="420" t="s">
        <v>1480</v>
      </c>
      <c r="D7286" s="421" t="s">
        <v>844</v>
      </c>
      <c r="E7286" s="422">
        <v>20.66</v>
      </c>
      <c r="F7286" s="422">
        <v>10.3</v>
      </c>
      <c r="G7286" s="422">
        <v>30.96</v>
      </c>
    </row>
    <row r="7287" spans="1:7" ht="30">
      <c r="A7287" s="536" t="s">
        <v>8580</v>
      </c>
      <c r="B7287" s="419">
        <v>94222</v>
      </c>
      <c r="C7287" s="420" t="s">
        <v>1484</v>
      </c>
      <c r="D7287" s="421" t="s">
        <v>844</v>
      </c>
      <c r="E7287" s="422">
        <v>37.770000000000003</v>
      </c>
      <c r="F7287" s="422">
        <v>10.29</v>
      </c>
      <c r="G7287" s="422">
        <v>48.06</v>
      </c>
    </row>
    <row r="7288" spans="1:7" ht="30">
      <c r="A7288" s="536" t="s">
        <v>8580</v>
      </c>
      <c r="B7288" s="419">
        <v>94451</v>
      </c>
      <c r="C7288" s="420" t="s">
        <v>1488</v>
      </c>
      <c r="D7288" s="421" t="s">
        <v>844</v>
      </c>
      <c r="E7288" s="422">
        <v>81.83</v>
      </c>
      <c r="F7288" s="422">
        <v>3.19</v>
      </c>
      <c r="G7288" s="422">
        <v>85.02</v>
      </c>
    </row>
    <row r="7289" spans="1:7" ht="30">
      <c r="A7289" s="536" t="s">
        <v>8580</v>
      </c>
      <c r="B7289" s="419">
        <v>94223</v>
      </c>
      <c r="C7289" s="420" t="s">
        <v>1487</v>
      </c>
      <c r="D7289" s="421" t="s">
        <v>844</v>
      </c>
      <c r="E7289" s="422">
        <v>72.72</v>
      </c>
      <c r="F7289" s="422">
        <v>3.14</v>
      </c>
      <c r="G7289" s="422">
        <v>75.86</v>
      </c>
    </row>
    <row r="7290" spans="1:7" ht="30">
      <c r="A7290" s="536" t="s">
        <v>8580</v>
      </c>
      <c r="B7290" s="419">
        <v>100325</v>
      </c>
      <c r="C7290" s="420" t="s">
        <v>1489</v>
      </c>
      <c r="D7290" s="421" t="s">
        <v>844</v>
      </c>
      <c r="E7290" s="422">
        <v>79.88</v>
      </c>
      <c r="F7290" s="422">
        <v>2.2599999999999998</v>
      </c>
      <c r="G7290" s="422">
        <v>82.14</v>
      </c>
    </row>
    <row r="7291" spans="1:7" ht="30">
      <c r="A7291" s="536" t="s">
        <v>8580</v>
      </c>
      <c r="B7291" s="419">
        <v>94224</v>
      </c>
      <c r="C7291" s="420" t="s">
        <v>2426</v>
      </c>
      <c r="D7291" s="421" t="s">
        <v>844</v>
      </c>
      <c r="E7291" s="422">
        <v>12.020000000000003</v>
      </c>
      <c r="F7291" s="422">
        <v>21.29</v>
      </c>
      <c r="G7291" s="422">
        <v>33.31</v>
      </c>
    </row>
    <row r="7292" spans="1:7" ht="30">
      <c r="A7292" s="536" t="s">
        <v>8580</v>
      </c>
      <c r="B7292" s="419">
        <v>100330</v>
      </c>
      <c r="C7292" s="420" t="s">
        <v>1382</v>
      </c>
      <c r="D7292" s="421" t="s">
        <v>96</v>
      </c>
      <c r="E7292" s="422">
        <v>12.96</v>
      </c>
      <c r="F7292" s="422">
        <v>10.96</v>
      </c>
      <c r="G7292" s="422">
        <v>23.92</v>
      </c>
    </row>
    <row r="7293" spans="1:7" ht="30">
      <c r="A7293" s="536" t="s">
        <v>8580</v>
      </c>
      <c r="B7293" s="419">
        <v>100331</v>
      </c>
      <c r="C7293" s="420" t="s">
        <v>1383</v>
      </c>
      <c r="D7293" s="421" t="s">
        <v>96</v>
      </c>
      <c r="E7293" s="422">
        <v>15.189999999999998</v>
      </c>
      <c r="F7293" s="422">
        <v>16.64</v>
      </c>
      <c r="G7293" s="422">
        <v>31.83</v>
      </c>
    </row>
    <row r="7294" spans="1:7" ht="30">
      <c r="A7294" s="536" t="s">
        <v>8580</v>
      </c>
      <c r="B7294" s="419">
        <v>100328</v>
      </c>
      <c r="C7294" s="420" t="s">
        <v>1380</v>
      </c>
      <c r="D7294" s="421" t="s">
        <v>96</v>
      </c>
      <c r="E7294" s="422">
        <v>9.5299999999999994</v>
      </c>
      <c r="F7294" s="422">
        <v>8.1300000000000008</v>
      </c>
      <c r="G7294" s="422">
        <v>17.66</v>
      </c>
    </row>
    <row r="7295" spans="1:7" ht="30">
      <c r="A7295" s="536" t="s">
        <v>8580</v>
      </c>
      <c r="B7295" s="419">
        <v>100329</v>
      </c>
      <c r="C7295" s="420" t="s">
        <v>1381</v>
      </c>
      <c r="D7295" s="421" t="s">
        <v>96</v>
      </c>
      <c r="E7295" s="422">
        <v>10.84</v>
      </c>
      <c r="F7295" s="422">
        <v>11.46</v>
      </c>
      <c r="G7295" s="422">
        <v>22.3</v>
      </c>
    </row>
    <row r="7296" spans="1:7" ht="30">
      <c r="A7296" s="536" t="s">
        <v>8580</v>
      </c>
      <c r="B7296" s="419">
        <v>94231</v>
      </c>
      <c r="C7296" s="420" t="s">
        <v>1498</v>
      </c>
      <c r="D7296" s="421" t="s">
        <v>844</v>
      </c>
      <c r="E7296" s="422">
        <v>43.46</v>
      </c>
      <c r="F7296" s="422">
        <v>7.88</v>
      </c>
      <c r="G7296" s="422">
        <v>51.34</v>
      </c>
    </row>
    <row r="7297" spans="1:7" ht="30">
      <c r="A7297" s="536" t="s">
        <v>8580</v>
      </c>
      <c r="B7297" s="419">
        <v>100435</v>
      </c>
      <c r="C7297" s="420" t="s">
        <v>1496</v>
      </c>
      <c r="D7297" s="421" t="s">
        <v>844</v>
      </c>
      <c r="E7297" s="422">
        <v>56.42</v>
      </c>
      <c r="F7297" s="422">
        <v>6.61</v>
      </c>
      <c r="G7297" s="422">
        <v>63.03</v>
      </c>
    </row>
    <row r="7298" spans="1:7" ht="30">
      <c r="A7298" s="536" t="s">
        <v>8580</v>
      </c>
      <c r="B7298" s="419">
        <v>100327</v>
      </c>
      <c r="C7298" s="420" t="s">
        <v>1497</v>
      </c>
      <c r="D7298" s="421" t="s">
        <v>844</v>
      </c>
      <c r="E7298" s="422">
        <v>49.07</v>
      </c>
      <c r="F7298" s="422">
        <v>9.4</v>
      </c>
      <c r="G7298" s="422">
        <v>58.47</v>
      </c>
    </row>
    <row r="7299" spans="1:7" ht="30">
      <c r="A7299" s="536" t="s">
        <v>8580</v>
      </c>
      <c r="B7299" s="419">
        <v>94226</v>
      </c>
      <c r="C7299" s="420" t="s">
        <v>1463</v>
      </c>
      <c r="D7299" s="421" t="s">
        <v>96</v>
      </c>
      <c r="E7299" s="422">
        <v>11.73</v>
      </c>
      <c r="F7299" s="422">
        <v>8.52</v>
      </c>
      <c r="G7299" s="422">
        <v>20.25</v>
      </c>
    </row>
    <row r="7300" spans="1:7" ht="30">
      <c r="A7300" s="536" t="s">
        <v>8580</v>
      </c>
      <c r="B7300" s="419">
        <v>94201</v>
      </c>
      <c r="C7300" s="420" t="s">
        <v>1468</v>
      </c>
      <c r="D7300" s="421" t="s">
        <v>96</v>
      </c>
      <c r="E7300" s="422">
        <v>48.35</v>
      </c>
      <c r="F7300" s="422">
        <v>13.69</v>
      </c>
      <c r="G7300" s="422">
        <v>62.04</v>
      </c>
    </row>
    <row r="7301" spans="1:7" ht="30">
      <c r="A7301" s="536" t="s">
        <v>8580</v>
      </c>
      <c r="B7301" s="419">
        <v>94204</v>
      </c>
      <c r="C7301" s="420" t="s">
        <v>1469</v>
      </c>
      <c r="D7301" s="421" t="s">
        <v>96</v>
      </c>
      <c r="E7301" s="422">
        <v>50.56</v>
      </c>
      <c r="F7301" s="422">
        <v>19.34</v>
      </c>
      <c r="G7301" s="422">
        <v>69.900000000000006</v>
      </c>
    </row>
    <row r="7302" spans="1:7" ht="30">
      <c r="A7302" s="536" t="s">
        <v>8580</v>
      </c>
      <c r="B7302" s="419">
        <v>94447</v>
      </c>
      <c r="C7302" s="420" t="s">
        <v>1476</v>
      </c>
      <c r="D7302" s="421" t="s">
        <v>96</v>
      </c>
      <c r="E7302" s="422">
        <v>48.35</v>
      </c>
      <c r="F7302" s="422">
        <v>13.69</v>
      </c>
      <c r="G7302" s="422">
        <v>62.04</v>
      </c>
    </row>
    <row r="7303" spans="1:7" ht="30">
      <c r="A7303" s="536" t="s">
        <v>8580</v>
      </c>
      <c r="B7303" s="419">
        <v>94448</v>
      </c>
      <c r="C7303" s="420" t="s">
        <v>1477</v>
      </c>
      <c r="D7303" s="421" t="s">
        <v>96</v>
      </c>
      <c r="E7303" s="422">
        <v>50.56</v>
      </c>
      <c r="F7303" s="422">
        <v>19.34</v>
      </c>
      <c r="G7303" s="422">
        <v>69.900000000000006</v>
      </c>
    </row>
    <row r="7304" spans="1:7" ht="30">
      <c r="A7304" s="536" t="s">
        <v>8580</v>
      </c>
      <c r="B7304" s="419">
        <v>94445</v>
      </c>
      <c r="C7304" s="420" t="s">
        <v>1474</v>
      </c>
      <c r="D7304" s="421" t="s">
        <v>96</v>
      </c>
      <c r="E7304" s="422">
        <v>48.35</v>
      </c>
      <c r="F7304" s="422">
        <v>13.69</v>
      </c>
      <c r="G7304" s="422">
        <v>62.04</v>
      </c>
    </row>
    <row r="7305" spans="1:7" ht="30">
      <c r="A7305" s="536" t="s">
        <v>8580</v>
      </c>
      <c r="B7305" s="419">
        <v>94446</v>
      </c>
      <c r="C7305" s="420" t="s">
        <v>1475</v>
      </c>
      <c r="D7305" s="421" t="s">
        <v>96</v>
      </c>
      <c r="E7305" s="422">
        <v>50.56</v>
      </c>
      <c r="F7305" s="422">
        <v>19.34</v>
      </c>
      <c r="G7305" s="422">
        <v>69.900000000000006</v>
      </c>
    </row>
    <row r="7306" spans="1:7" ht="30">
      <c r="A7306" s="536" t="s">
        <v>8580</v>
      </c>
      <c r="B7306" s="419">
        <v>94440</v>
      </c>
      <c r="C7306" s="420" t="s">
        <v>1470</v>
      </c>
      <c r="D7306" s="421" t="s">
        <v>96</v>
      </c>
      <c r="E7306" s="422">
        <v>34.65</v>
      </c>
      <c r="F7306" s="422">
        <v>8.6300000000000008</v>
      </c>
      <c r="G7306" s="422">
        <v>43.28</v>
      </c>
    </row>
    <row r="7307" spans="1:7" ht="30">
      <c r="A7307" s="536" t="s">
        <v>8580</v>
      </c>
      <c r="B7307" s="419">
        <v>94441</v>
      </c>
      <c r="C7307" s="420" t="s">
        <v>1471</v>
      </c>
      <c r="D7307" s="421" t="s">
        <v>96</v>
      </c>
      <c r="E7307" s="422">
        <v>35.949999999999996</v>
      </c>
      <c r="F7307" s="422">
        <v>11.96</v>
      </c>
      <c r="G7307" s="422">
        <v>47.91</v>
      </c>
    </row>
    <row r="7308" spans="1:7" ht="30">
      <c r="A7308" s="536" t="s">
        <v>8580</v>
      </c>
      <c r="B7308" s="419">
        <v>94195</v>
      </c>
      <c r="C7308" s="420" t="s">
        <v>1466</v>
      </c>
      <c r="D7308" s="421" t="s">
        <v>96</v>
      </c>
      <c r="E7308" s="422">
        <v>34.65</v>
      </c>
      <c r="F7308" s="422">
        <v>8.6300000000000008</v>
      </c>
      <c r="G7308" s="422">
        <v>43.28</v>
      </c>
    </row>
    <row r="7309" spans="1:7" ht="30">
      <c r="A7309" s="536" t="s">
        <v>8580</v>
      </c>
      <c r="B7309" s="419">
        <v>94198</v>
      </c>
      <c r="C7309" s="420" t="s">
        <v>1467</v>
      </c>
      <c r="D7309" s="421" t="s">
        <v>96</v>
      </c>
      <c r="E7309" s="422">
        <v>35.949999999999996</v>
      </c>
      <c r="F7309" s="422">
        <v>11.96</v>
      </c>
      <c r="G7309" s="422">
        <v>47.91</v>
      </c>
    </row>
    <row r="7310" spans="1:7" ht="30">
      <c r="A7310" s="536" t="s">
        <v>8580</v>
      </c>
      <c r="B7310" s="419">
        <v>94442</v>
      </c>
      <c r="C7310" s="420" t="s">
        <v>1472</v>
      </c>
      <c r="D7310" s="421" t="s">
        <v>96</v>
      </c>
      <c r="E7310" s="422">
        <v>34.65</v>
      </c>
      <c r="F7310" s="422">
        <v>8.6300000000000008</v>
      </c>
      <c r="G7310" s="422">
        <v>43.28</v>
      </c>
    </row>
    <row r="7311" spans="1:7" ht="30">
      <c r="A7311" s="536" t="s">
        <v>8580</v>
      </c>
      <c r="B7311" s="419">
        <v>94443</v>
      </c>
      <c r="C7311" s="420" t="s">
        <v>1473</v>
      </c>
      <c r="D7311" s="421" t="s">
        <v>96</v>
      </c>
      <c r="E7311" s="422">
        <v>35.949999999999996</v>
      </c>
      <c r="F7311" s="422">
        <v>11.96</v>
      </c>
      <c r="G7311" s="422">
        <v>47.91</v>
      </c>
    </row>
    <row r="7312" spans="1:7" ht="30">
      <c r="A7312" s="536" t="s">
        <v>8580</v>
      </c>
      <c r="B7312" s="419">
        <v>94213</v>
      </c>
      <c r="C7312" s="420" t="s">
        <v>1464</v>
      </c>
      <c r="D7312" s="421" t="s">
        <v>96</v>
      </c>
      <c r="E7312" s="422">
        <v>66.75</v>
      </c>
      <c r="F7312" s="422">
        <v>4.3899999999999997</v>
      </c>
      <c r="G7312" s="422">
        <v>71.14</v>
      </c>
    </row>
    <row r="7313" spans="1:7" ht="30">
      <c r="A7313" s="536" t="s">
        <v>8580</v>
      </c>
      <c r="B7313" s="419">
        <v>94189</v>
      </c>
      <c r="C7313" s="420" t="s">
        <v>1481</v>
      </c>
      <c r="D7313" s="421" t="s">
        <v>96</v>
      </c>
      <c r="E7313" s="422">
        <v>33.019999999999996</v>
      </c>
      <c r="F7313" s="422">
        <v>5.0599999999999996</v>
      </c>
      <c r="G7313" s="422">
        <v>38.08</v>
      </c>
    </row>
    <row r="7314" spans="1:7" ht="30">
      <c r="A7314" s="536" t="s">
        <v>8580</v>
      </c>
      <c r="B7314" s="419">
        <v>94192</v>
      </c>
      <c r="C7314" s="420" t="s">
        <v>1482</v>
      </c>
      <c r="D7314" s="421" t="s">
        <v>96</v>
      </c>
      <c r="E7314" s="422">
        <v>34</v>
      </c>
      <c r="F7314" s="422">
        <v>7.58</v>
      </c>
      <c r="G7314" s="422">
        <v>41.58</v>
      </c>
    </row>
    <row r="7315" spans="1:7" ht="30">
      <c r="A7315" s="536" t="s">
        <v>8580</v>
      </c>
      <c r="B7315" s="419">
        <v>94444</v>
      </c>
      <c r="C7315" s="420" t="s">
        <v>1491</v>
      </c>
      <c r="D7315" s="421" t="s">
        <v>96</v>
      </c>
      <c r="E7315" s="422">
        <v>520.45000000000005</v>
      </c>
      <c r="F7315" s="422">
        <v>8.6199999999999992</v>
      </c>
      <c r="G7315" s="422">
        <v>529.07000000000005</v>
      </c>
    </row>
    <row r="7316" spans="1:7" ht="30">
      <c r="A7316" s="536" t="s">
        <v>8580</v>
      </c>
      <c r="B7316" s="419">
        <v>94218</v>
      </c>
      <c r="C7316" s="420" t="s">
        <v>4337</v>
      </c>
      <c r="D7316" s="421" t="s">
        <v>96</v>
      </c>
      <c r="E7316" s="422">
        <v>113.49000000000001</v>
      </c>
      <c r="F7316" s="422">
        <v>6.94</v>
      </c>
      <c r="G7316" s="422">
        <v>120.43</v>
      </c>
    </row>
    <row r="7317" spans="1:7" ht="30">
      <c r="A7317" s="536" t="s">
        <v>8580</v>
      </c>
      <c r="B7317" s="419">
        <v>94216</v>
      </c>
      <c r="C7317" s="420" t="s">
        <v>1465</v>
      </c>
      <c r="D7317" s="421" t="s">
        <v>96</v>
      </c>
      <c r="E7317" s="422">
        <v>201.42</v>
      </c>
      <c r="F7317" s="422">
        <v>2.77</v>
      </c>
      <c r="G7317" s="422">
        <v>204.19</v>
      </c>
    </row>
    <row r="7318" spans="1:7" ht="30">
      <c r="A7318" s="536" t="s">
        <v>8580</v>
      </c>
      <c r="B7318" s="419">
        <v>94449</v>
      </c>
      <c r="C7318" s="420" t="s">
        <v>1490</v>
      </c>
      <c r="D7318" s="421" t="s">
        <v>96</v>
      </c>
      <c r="E7318" s="422">
        <v>70</v>
      </c>
      <c r="F7318" s="422">
        <v>6.32</v>
      </c>
      <c r="G7318" s="422">
        <v>76.319999999999993</v>
      </c>
    </row>
    <row r="7319" spans="1:7" ht="45">
      <c r="A7319" s="536" t="s">
        <v>8580</v>
      </c>
      <c r="B7319" s="419">
        <v>94210</v>
      </c>
      <c r="C7319" s="420" t="s">
        <v>1486</v>
      </c>
      <c r="D7319" s="421" t="s">
        <v>96</v>
      </c>
      <c r="E7319" s="422">
        <v>43.2</v>
      </c>
      <c r="F7319" s="422">
        <v>7.02</v>
      </c>
      <c r="G7319" s="422">
        <v>50.22</v>
      </c>
    </row>
    <row r="7320" spans="1:7" ht="45">
      <c r="A7320" s="536" t="s">
        <v>8580</v>
      </c>
      <c r="B7320" s="419">
        <v>94207</v>
      </c>
      <c r="C7320" s="420" t="s">
        <v>1485</v>
      </c>
      <c r="D7320" s="421" t="s">
        <v>96</v>
      </c>
      <c r="E7320" s="422">
        <v>40.75</v>
      </c>
      <c r="F7320" s="422">
        <v>6.33</v>
      </c>
      <c r="G7320" s="422">
        <v>47.08</v>
      </c>
    </row>
    <row r="7321" spans="1:7" ht="30">
      <c r="A7321" s="536" t="s">
        <v>8581</v>
      </c>
      <c r="B7321" s="419">
        <v>102109</v>
      </c>
      <c r="C7321" s="420" t="s">
        <v>1667</v>
      </c>
      <c r="D7321" s="421" t="s">
        <v>843</v>
      </c>
      <c r="E7321" s="422">
        <v>37.49</v>
      </c>
      <c r="F7321" s="422">
        <v>21.97</v>
      </c>
      <c r="G7321" s="422">
        <v>59.46</v>
      </c>
    </row>
    <row r="7322" spans="1:7" ht="30">
      <c r="A7322" s="536" t="s">
        <v>8581</v>
      </c>
      <c r="B7322" s="419">
        <v>102110</v>
      </c>
      <c r="C7322" s="420" t="s">
        <v>1668</v>
      </c>
      <c r="D7322" s="421" t="s">
        <v>843</v>
      </c>
      <c r="E7322" s="422">
        <v>135.72</v>
      </c>
      <c r="F7322" s="422">
        <v>21.96</v>
      </c>
      <c r="G7322" s="422">
        <v>157.68</v>
      </c>
    </row>
    <row r="7323" spans="1:7" ht="45">
      <c r="A7323" s="536" t="s">
        <v>8581</v>
      </c>
      <c r="B7323" s="419">
        <v>103656</v>
      </c>
      <c r="C7323" s="420" t="s">
        <v>4555</v>
      </c>
      <c r="D7323" s="421" t="s">
        <v>843</v>
      </c>
      <c r="E7323" s="422">
        <v>123691.17</v>
      </c>
      <c r="F7323" s="422">
        <v>696.57</v>
      </c>
      <c r="G7323" s="422">
        <v>124387.74</v>
      </c>
    </row>
    <row r="7324" spans="1:7" ht="45">
      <c r="A7324" s="536" t="s">
        <v>8581</v>
      </c>
      <c r="B7324" s="419">
        <v>102105</v>
      </c>
      <c r="C7324" s="420" t="s">
        <v>1672</v>
      </c>
      <c r="D7324" s="421" t="s">
        <v>843</v>
      </c>
      <c r="E7324" s="422">
        <v>19312.359999999997</v>
      </c>
      <c r="F7324" s="422">
        <v>470.83</v>
      </c>
      <c r="G7324" s="422">
        <v>19783.189999999999</v>
      </c>
    </row>
    <row r="7325" spans="1:7" ht="45">
      <c r="A7325" s="536" t="s">
        <v>8581</v>
      </c>
      <c r="B7325" s="419">
        <v>102106</v>
      </c>
      <c r="C7325" s="420" t="s">
        <v>1673</v>
      </c>
      <c r="D7325" s="421" t="s">
        <v>843</v>
      </c>
      <c r="E7325" s="422">
        <v>24303.31</v>
      </c>
      <c r="F7325" s="422">
        <v>478.28</v>
      </c>
      <c r="G7325" s="422">
        <v>24781.59</v>
      </c>
    </row>
    <row r="7326" spans="1:7" ht="45">
      <c r="A7326" s="536" t="s">
        <v>8581</v>
      </c>
      <c r="B7326" s="419">
        <v>102107</v>
      </c>
      <c r="C7326" s="420" t="s">
        <v>1674</v>
      </c>
      <c r="D7326" s="421" t="s">
        <v>843</v>
      </c>
      <c r="E7326" s="422">
        <v>34024.080000000002</v>
      </c>
      <c r="F7326" s="422">
        <v>507.61</v>
      </c>
      <c r="G7326" s="422">
        <v>34531.69</v>
      </c>
    </row>
    <row r="7327" spans="1:7" ht="45">
      <c r="A7327" s="536" t="s">
        <v>8581</v>
      </c>
      <c r="B7327" s="419">
        <v>102102</v>
      </c>
      <c r="C7327" s="420" t="s">
        <v>1669</v>
      </c>
      <c r="D7327" s="421" t="s">
        <v>843</v>
      </c>
      <c r="E7327" s="422">
        <v>10888.59</v>
      </c>
      <c r="F7327" s="422">
        <v>437.17</v>
      </c>
      <c r="G7327" s="422">
        <v>11325.76</v>
      </c>
    </row>
    <row r="7328" spans="1:7" ht="45">
      <c r="A7328" s="536" t="s">
        <v>8581</v>
      </c>
      <c r="B7328" s="419">
        <v>102108</v>
      </c>
      <c r="C7328" s="420" t="s">
        <v>1675</v>
      </c>
      <c r="D7328" s="421" t="s">
        <v>843</v>
      </c>
      <c r="E7328" s="422">
        <v>39670.07</v>
      </c>
      <c r="F7328" s="422">
        <v>522.5</v>
      </c>
      <c r="G7328" s="422">
        <v>40192.57</v>
      </c>
    </row>
    <row r="7329" spans="1:7" ht="45">
      <c r="A7329" s="536" t="s">
        <v>8581</v>
      </c>
      <c r="B7329" s="419">
        <v>102103</v>
      </c>
      <c r="C7329" s="420" t="s">
        <v>1670</v>
      </c>
      <c r="D7329" s="421" t="s">
        <v>843</v>
      </c>
      <c r="E7329" s="422">
        <v>12147.18</v>
      </c>
      <c r="F7329" s="422">
        <v>444.48</v>
      </c>
      <c r="G7329" s="422">
        <v>12591.66</v>
      </c>
    </row>
    <row r="7330" spans="1:7" ht="45">
      <c r="A7330" s="536" t="s">
        <v>8581</v>
      </c>
      <c r="B7330" s="419">
        <v>103654</v>
      </c>
      <c r="C7330" s="420" t="s">
        <v>4553</v>
      </c>
      <c r="D7330" s="421" t="s">
        <v>843</v>
      </c>
      <c r="E7330" s="422">
        <v>64464.44</v>
      </c>
      <c r="F7330" s="422">
        <v>526.41999999999996</v>
      </c>
      <c r="G7330" s="422">
        <v>64990.86</v>
      </c>
    </row>
    <row r="7331" spans="1:7" ht="45">
      <c r="A7331" s="536" t="s">
        <v>8581</v>
      </c>
      <c r="B7331" s="419">
        <v>102104</v>
      </c>
      <c r="C7331" s="420" t="s">
        <v>1671</v>
      </c>
      <c r="D7331" s="421" t="s">
        <v>843</v>
      </c>
      <c r="E7331" s="422">
        <v>15660.9</v>
      </c>
      <c r="F7331" s="422">
        <v>457.77</v>
      </c>
      <c r="G7331" s="422">
        <v>16118.67</v>
      </c>
    </row>
    <row r="7332" spans="1:7" ht="45">
      <c r="A7332" s="536" t="s">
        <v>8581</v>
      </c>
      <c r="B7332" s="419">
        <v>103655</v>
      </c>
      <c r="C7332" s="420" t="s">
        <v>4554</v>
      </c>
      <c r="D7332" s="421" t="s">
        <v>843</v>
      </c>
      <c r="E7332" s="422">
        <v>88384.69</v>
      </c>
      <c r="F7332" s="422">
        <v>614.09</v>
      </c>
      <c r="G7332" s="422">
        <v>88998.78</v>
      </c>
    </row>
    <row r="7333" spans="1:7" ht="60">
      <c r="A7333" s="536" t="s">
        <v>8582</v>
      </c>
      <c r="B7333" s="419">
        <v>100207</v>
      </c>
      <c r="C7333" s="420" t="s">
        <v>1096</v>
      </c>
      <c r="D7333" s="421" t="s">
        <v>846</v>
      </c>
      <c r="E7333" s="422">
        <v>373.23</v>
      </c>
      <c r="F7333" s="422">
        <v>181.51</v>
      </c>
      <c r="G7333" s="422">
        <v>554.74</v>
      </c>
    </row>
    <row r="7334" spans="1:7" ht="60">
      <c r="A7334" s="536" t="s">
        <v>8582</v>
      </c>
      <c r="B7334" s="419">
        <v>100211</v>
      </c>
      <c r="C7334" s="420" t="s">
        <v>1107</v>
      </c>
      <c r="D7334" s="421" t="s">
        <v>1085</v>
      </c>
      <c r="E7334" s="422">
        <v>2.9600000000000009</v>
      </c>
      <c r="F7334" s="422">
        <v>6.26</v>
      </c>
      <c r="G7334" s="422">
        <v>9.2200000000000006</v>
      </c>
    </row>
    <row r="7335" spans="1:7" ht="60">
      <c r="A7335" s="536" t="s">
        <v>8582</v>
      </c>
      <c r="B7335" s="419">
        <v>100210</v>
      </c>
      <c r="C7335" s="420" t="s">
        <v>1106</v>
      </c>
      <c r="D7335" s="421" t="s">
        <v>1085</v>
      </c>
      <c r="E7335" s="422">
        <v>7.66</v>
      </c>
      <c r="F7335" s="422">
        <v>16.239999999999998</v>
      </c>
      <c r="G7335" s="422">
        <v>23.9</v>
      </c>
    </row>
    <row r="7336" spans="1:7" ht="60">
      <c r="A7336" s="536" t="s">
        <v>8582</v>
      </c>
      <c r="B7336" s="419">
        <v>100221</v>
      </c>
      <c r="C7336" s="420" t="s">
        <v>1108</v>
      </c>
      <c r="D7336" s="421" t="s">
        <v>1088</v>
      </c>
      <c r="E7336" s="422">
        <v>13.530000000000001</v>
      </c>
      <c r="F7336" s="422">
        <v>28.71</v>
      </c>
      <c r="G7336" s="422">
        <v>42.24</v>
      </c>
    </row>
    <row r="7337" spans="1:7" ht="60">
      <c r="A7337" s="536" t="s">
        <v>8582</v>
      </c>
      <c r="B7337" s="419">
        <v>100203</v>
      </c>
      <c r="C7337" s="420" t="s">
        <v>1105</v>
      </c>
      <c r="D7337" s="421" t="s">
        <v>1081</v>
      </c>
      <c r="E7337" s="422">
        <v>0.48</v>
      </c>
      <c r="F7337" s="422">
        <v>1</v>
      </c>
      <c r="G7337" s="422">
        <v>1.48</v>
      </c>
    </row>
    <row r="7338" spans="1:7" ht="60">
      <c r="A7338" s="536" t="s">
        <v>8582</v>
      </c>
      <c r="B7338" s="419">
        <v>100202</v>
      </c>
      <c r="C7338" s="420" t="s">
        <v>1104</v>
      </c>
      <c r="D7338" s="421" t="s">
        <v>1081</v>
      </c>
      <c r="E7338" s="422">
        <v>0.4</v>
      </c>
      <c r="F7338" s="422">
        <v>0.85</v>
      </c>
      <c r="G7338" s="422">
        <v>1.25</v>
      </c>
    </row>
    <row r="7339" spans="1:7" ht="60">
      <c r="A7339" s="536" t="s">
        <v>8582</v>
      </c>
      <c r="B7339" s="419">
        <v>100201</v>
      </c>
      <c r="C7339" s="420" t="s">
        <v>1103</v>
      </c>
      <c r="D7339" s="421" t="s">
        <v>1081</v>
      </c>
      <c r="E7339" s="422">
        <v>0.35000000000000009</v>
      </c>
      <c r="F7339" s="422">
        <v>0.72</v>
      </c>
      <c r="G7339" s="422">
        <v>1.07</v>
      </c>
    </row>
    <row r="7340" spans="1:7" ht="60">
      <c r="A7340" s="536" t="s">
        <v>8582</v>
      </c>
      <c r="B7340" s="419">
        <v>100216</v>
      </c>
      <c r="C7340" s="420" t="s">
        <v>1099</v>
      </c>
      <c r="D7340" s="421" t="s">
        <v>1085</v>
      </c>
      <c r="E7340" s="422">
        <v>0.41000000000000003</v>
      </c>
      <c r="F7340" s="422">
        <v>0.88</v>
      </c>
      <c r="G7340" s="422">
        <v>1.29</v>
      </c>
    </row>
    <row r="7341" spans="1:7" ht="60">
      <c r="A7341" s="536" t="s">
        <v>8582</v>
      </c>
      <c r="B7341" s="419">
        <v>100215</v>
      </c>
      <c r="C7341" s="420" t="s">
        <v>1098</v>
      </c>
      <c r="D7341" s="421" t="s">
        <v>1085</v>
      </c>
      <c r="E7341" s="422">
        <v>1.5499999999999998</v>
      </c>
      <c r="F7341" s="422">
        <v>3.26</v>
      </c>
      <c r="G7341" s="422">
        <v>4.8099999999999996</v>
      </c>
    </row>
    <row r="7342" spans="1:7" ht="60">
      <c r="A7342" s="536" t="s">
        <v>8582</v>
      </c>
      <c r="B7342" s="419">
        <v>100214</v>
      </c>
      <c r="C7342" s="420" t="s">
        <v>1097</v>
      </c>
      <c r="D7342" s="421" t="s">
        <v>1085</v>
      </c>
      <c r="E7342" s="422">
        <v>1.8000000000000003</v>
      </c>
      <c r="F7342" s="422">
        <v>3.81</v>
      </c>
      <c r="G7342" s="422">
        <v>5.61</v>
      </c>
    </row>
    <row r="7343" spans="1:7" ht="60">
      <c r="A7343" s="536" t="s">
        <v>8582</v>
      </c>
      <c r="B7343" s="419">
        <v>100223</v>
      </c>
      <c r="C7343" s="420" t="s">
        <v>1100</v>
      </c>
      <c r="D7343" s="421" t="s">
        <v>1088</v>
      </c>
      <c r="E7343" s="422">
        <v>2.4000000000000004</v>
      </c>
      <c r="F7343" s="422">
        <v>5.09</v>
      </c>
      <c r="G7343" s="422">
        <v>7.49</v>
      </c>
    </row>
    <row r="7344" spans="1:7" ht="60">
      <c r="A7344" s="536" t="s">
        <v>8582</v>
      </c>
      <c r="B7344" s="419">
        <v>100280</v>
      </c>
      <c r="C7344" s="420" t="s">
        <v>1092</v>
      </c>
      <c r="D7344" s="421" t="s">
        <v>1085</v>
      </c>
      <c r="E7344" s="422">
        <v>7.8599999999999994</v>
      </c>
      <c r="F7344" s="422">
        <v>16.7</v>
      </c>
      <c r="G7344" s="422">
        <v>24.56</v>
      </c>
    </row>
    <row r="7345" spans="1:7" ht="60">
      <c r="A7345" s="536" t="s">
        <v>8582</v>
      </c>
      <c r="B7345" s="419">
        <v>100270</v>
      </c>
      <c r="C7345" s="420" t="s">
        <v>1091</v>
      </c>
      <c r="D7345" s="421" t="s">
        <v>1085</v>
      </c>
      <c r="E7345" s="422">
        <v>26.830000000000005</v>
      </c>
      <c r="F7345" s="422">
        <v>56.98</v>
      </c>
      <c r="G7345" s="422">
        <v>83.81</v>
      </c>
    </row>
    <row r="7346" spans="1:7" ht="60">
      <c r="A7346" s="536" t="s">
        <v>8582</v>
      </c>
      <c r="B7346" s="419">
        <v>100286</v>
      </c>
      <c r="C7346" s="420" t="s">
        <v>1094</v>
      </c>
      <c r="D7346" s="421" t="s">
        <v>1095</v>
      </c>
      <c r="E7346" s="422">
        <v>5.879999999999999</v>
      </c>
      <c r="F7346" s="422">
        <v>12.46</v>
      </c>
      <c r="G7346" s="422">
        <v>18.34</v>
      </c>
    </row>
    <row r="7347" spans="1:7" ht="60">
      <c r="A7347" s="536" t="s">
        <v>8582</v>
      </c>
      <c r="B7347" s="419">
        <v>100213</v>
      </c>
      <c r="C7347" s="420" t="s">
        <v>1086</v>
      </c>
      <c r="D7347" s="421" t="s">
        <v>1085</v>
      </c>
      <c r="E7347" s="422">
        <v>1.1800000000000002</v>
      </c>
      <c r="F7347" s="422">
        <v>2.48</v>
      </c>
      <c r="G7347" s="422">
        <v>3.66</v>
      </c>
    </row>
    <row r="7348" spans="1:7" ht="60">
      <c r="A7348" s="536" t="s">
        <v>8582</v>
      </c>
      <c r="B7348" s="419">
        <v>100212</v>
      </c>
      <c r="C7348" s="420" t="s">
        <v>1084</v>
      </c>
      <c r="D7348" s="421" t="s">
        <v>1085</v>
      </c>
      <c r="E7348" s="422">
        <v>3.26</v>
      </c>
      <c r="F7348" s="422">
        <v>6.92</v>
      </c>
      <c r="G7348" s="422">
        <v>10.18</v>
      </c>
    </row>
    <row r="7349" spans="1:7" ht="60">
      <c r="A7349" s="536" t="s">
        <v>8582</v>
      </c>
      <c r="B7349" s="419">
        <v>100222</v>
      </c>
      <c r="C7349" s="420" t="s">
        <v>1087</v>
      </c>
      <c r="D7349" s="421" t="s">
        <v>1088</v>
      </c>
      <c r="E7349" s="422">
        <v>5.1199999999999992</v>
      </c>
      <c r="F7349" s="422">
        <v>10.88</v>
      </c>
      <c r="G7349" s="422">
        <v>16</v>
      </c>
    </row>
    <row r="7350" spans="1:7" ht="60">
      <c r="A7350" s="536" t="s">
        <v>8582</v>
      </c>
      <c r="B7350" s="419">
        <v>100226</v>
      </c>
      <c r="C7350" s="420" t="s">
        <v>1089</v>
      </c>
      <c r="D7350" s="421" t="s">
        <v>1090</v>
      </c>
      <c r="E7350" s="422">
        <v>0.31000000000000005</v>
      </c>
      <c r="F7350" s="422">
        <v>0.61</v>
      </c>
      <c r="G7350" s="422">
        <v>0.92</v>
      </c>
    </row>
    <row r="7351" spans="1:7" ht="60">
      <c r="A7351" s="536" t="s">
        <v>8582</v>
      </c>
      <c r="B7351" s="419">
        <v>100200</v>
      </c>
      <c r="C7351" s="420" t="s">
        <v>1083</v>
      </c>
      <c r="D7351" s="421" t="s">
        <v>1081</v>
      </c>
      <c r="E7351" s="422">
        <v>0.18000000000000005</v>
      </c>
      <c r="F7351" s="422">
        <v>0.35</v>
      </c>
      <c r="G7351" s="422">
        <v>0.53</v>
      </c>
    </row>
    <row r="7352" spans="1:7" ht="60">
      <c r="A7352" s="536" t="s">
        <v>8582</v>
      </c>
      <c r="B7352" s="419">
        <v>100199</v>
      </c>
      <c r="C7352" s="420" t="s">
        <v>1082</v>
      </c>
      <c r="D7352" s="421" t="s">
        <v>1081</v>
      </c>
      <c r="E7352" s="422">
        <v>0.15000000000000002</v>
      </c>
      <c r="F7352" s="422">
        <v>0.28999999999999998</v>
      </c>
      <c r="G7352" s="422">
        <v>0.44</v>
      </c>
    </row>
    <row r="7353" spans="1:7" ht="60">
      <c r="A7353" s="536" t="s">
        <v>8582</v>
      </c>
      <c r="B7353" s="419">
        <v>100198</v>
      </c>
      <c r="C7353" s="420" t="s">
        <v>1080</v>
      </c>
      <c r="D7353" s="421" t="s">
        <v>1081</v>
      </c>
      <c r="E7353" s="422">
        <v>0.12</v>
      </c>
      <c r="F7353" s="422">
        <v>0.24</v>
      </c>
      <c r="G7353" s="422">
        <v>0.36</v>
      </c>
    </row>
    <row r="7354" spans="1:7" ht="60">
      <c r="A7354" s="536" t="s">
        <v>8582</v>
      </c>
      <c r="B7354" s="419">
        <v>100283</v>
      </c>
      <c r="C7354" s="420" t="s">
        <v>1093</v>
      </c>
      <c r="D7354" s="421" t="s">
        <v>1088</v>
      </c>
      <c r="E7354" s="422">
        <v>10.830000000000002</v>
      </c>
      <c r="F7354" s="422">
        <v>23.01</v>
      </c>
      <c r="G7354" s="422">
        <v>33.840000000000003</v>
      </c>
    </row>
    <row r="7355" spans="1:7" ht="60">
      <c r="A7355" s="536" t="s">
        <v>8582</v>
      </c>
      <c r="B7355" s="419">
        <v>100227</v>
      </c>
      <c r="C7355" s="420" t="s">
        <v>1109</v>
      </c>
      <c r="D7355" s="421" t="s">
        <v>1090</v>
      </c>
      <c r="E7355" s="422">
        <v>0.44000000000000006</v>
      </c>
      <c r="F7355" s="422">
        <v>0.92</v>
      </c>
      <c r="G7355" s="422">
        <v>1.36</v>
      </c>
    </row>
    <row r="7356" spans="1:7" ht="60">
      <c r="A7356" s="536" t="s">
        <v>8582</v>
      </c>
      <c r="B7356" s="419">
        <v>100205</v>
      </c>
      <c r="C7356" s="420" t="s">
        <v>1101</v>
      </c>
      <c r="D7356" s="421" t="s">
        <v>846</v>
      </c>
      <c r="E7356" s="422">
        <v>627.74</v>
      </c>
      <c r="F7356" s="422">
        <v>1333.33</v>
      </c>
      <c r="G7356" s="422">
        <v>1961.07</v>
      </c>
    </row>
    <row r="7357" spans="1:7" ht="60">
      <c r="A7357" s="536" t="s">
        <v>8582</v>
      </c>
      <c r="B7357" s="419">
        <v>100206</v>
      </c>
      <c r="C7357" s="420" t="s">
        <v>1102</v>
      </c>
      <c r="D7357" s="421" t="s">
        <v>846</v>
      </c>
      <c r="E7357" s="422">
        <v>453.75</v>
      </c>
      <c r="F7357" s="422">
        <v>963.77</v>
      </c>
      <c r="G7357" s="422">
        <v>1417.52</v>
      </c>
    </row>
    <row r="7358" spans="1:7" ht="60">
      <c r="A7358" s="536" t="s">
        <v>8582</v>
      </c>
      <c r="B7358" s="419">
        <v>100281</v>
      </c>
      <c r="C7358" s="420" t="s">
        <v>1157</v>
      </c>
      <c r="D7358" s="421" t="s">
        <v>1085</v>
      </c>
      <c r="E7358" s="422">
        <v>3.2700000000000005</v>
      </c>
      <c r="F7358" s="422">
        <v>1.18</v>
      </c>
      <c r="G7358" s="422">
        <v>4.45</v>
      </c>
    </row>
    <row r="7359" spans="1:7" ht="60">
      <c r="A7359" s="536" t="s">
        <v>8582</v>
      </c>
      <c r="B7359" s="419">
        <v>100219</v>
      </c>
      <c r="C7359" s="420" t="s">
        <v>1161</v>
      </c>
      <c r="D7359" s="421" t="s">
        <v>1085</v>
      </c>
      <c r="E7359" s="422">
        <v>0.42000000000000004</v>
      </c>
      <c r="F7359" s="422">
        <v>0.13</v>
      </c>
      <c r="G7359" s="422">
        <v>0.55000000000000004</v>
      </c>
    </row>
    <row r="7360" spans="1:7" ht="60">
      <c r="A7360" s="536" t="s">
        <v>8582</v>
      </c>
      <c r="B7360" s="419">
        <v>100218</v>
      </c>
      <c r="C7360" s="420" t="s">
        <v>1160</v>
      </c>
      <c r="D7360" s="421" t="s">
        <v>1085</v>
      </c>
      <c r="E7360" s="422">
        <v>1.83</v>
      </c>
      <c r="F7360" s="422">
        <v>0.66</v>
      </c>
      <c r="G7360" s="422">
        <v>2.4900000000000002</v>
      </c>
    </row>
    <row r="7361" spans="1:7" ht="60">
      <c r="A7361" s="536" t="s">
        <v>8582</v>
      </c>
      <c r="B7361" s="419">
        <v>100217</v>
      </c>
      <c r="C7361" s="420" t="s">
        <v>1159</v>
      </c>
      <c r="D7361" s="421" t="s">
        <v>1085</v>
      </c>
      <c r="E7361" s="422">
        <v>2.67</v>
      </c>
      <c r="F7361" s="422">
        <v>0.97</v>
      </c>
      <c r="G7361" s="422">
        <v>3.64</v>
      </c>
    </row>
    <row r="7362" spans="1:7" ht="60">
      <c r="A7362" s="536" t="s">
        <v>8582</v>
      </c>
      <c r="B7362" s="419">
        <v>100224</v>
      </c>
      <c r="C7362" s="420" t="s">
        <v>1162</v>
      </c>
      <c r="D7362" s="421" t="s">
        <v>1088</v>
      </c>
      <c r="E7362" s="422">
        <v>2.67</v>
      </c>
      <c r="F7362" s="422">
        <v>0.97</v>
      </c>
      <c r="G7362" s="422">
        <v>3.64</v>
      </c>
    </row>
    <row r="7363" spans="1:7" ht="60">
      <c r="A7363" s="536" t="s">
        <v>8582</v>
      </c>
      <c r="B7363" s="419">
        <v>100228</v>
      </c>
      <c r="C7363" s="420" t="s">
        <v>1163</v>
      </c>
      <c r="D7363" s="421" t="s">
        <v>1090</v>
      </c>
      <c r="E7363" s="422">
        <v>0.28999999999999998</v>
      </c>
      <c r="F7363" s="422">
        <v>7.0000000000000007E-2</v>
      </c>
      <c r="G7363" s="422">
        <v>0.36</v>
      </c>
    </row>
    <row r="7364" spans="1:7" ht="60">
      <c r="A7364" s="536" t="s">
        <v>8582</v>
      </c>
      <c r="B7364" s="419">
        <v>100204</v>
      </c>
      <c r="C7364" s="420" t="s">
        <v>1158</v>
      </c>
      <c r="D7364" s="421" t="s">
        <v>1081</v>
      </c>
      <c r="E7364" s="422">
        <v>0.11000000000000001</v>
      </c>
      <c r="F7364" s="422">
        <v>0.03</v>
      </c>
      <c r="G7364" s="422">
        <v>0.14000000000000001</v>
      </c>
    </row>
    <row r="7365" spans="1:7" ht="60">
      <c r="A7365" s="536" t="s">
        <v>8582</v>
      </c>
      <c r="B7365" s="419">
        <v>100284</v>
      </c>
      <c r="C7365" s="420" t="s">
        <v>1164</v>
      </c>
      <c r="D7365" s="421" t="s">
        <v>1088</v>
      </c>
      <c r="E7365" s="422">
        <v>9.5399999999999991</v>
      </c>
      <c r="F7365" s="422">
        <v>3.48</v>
      </c>
      <c r="G7365" s="422">
        <v>13.02</v>
      </c>
    </row>
    <row r="7366" spans="1:7" ht="60">
      <c r="A7366" s="536" t="s">
        <v>8582</v>
      </c>
      <c r="B7366" s="419">
        <v>100277</v>
      </c>
      <c r="C7366" s="420" t="s">
        <v>1156</v>
      </c>
      <c r="D7366" s="421" t="s">
        <v>1088</v>
      </c>
      <c r="E7366" s="422">
        <v>1.73</v>
      </c>
      <c r="F7366" s="422">
        <v>0.6</v>
      </c>
      <c r="G7366" s="422">
        <v>2.33</v>
      </c>
    </row>
    <row r="7367" spans="1:7" ht="60">
      <c r="A7367" s="536" t="s">
        <v>8582</v>
      </c>
      <c r="B7367" s="419">
        <v>100278</v>
      </c>
      <c r="C7367" s="420" t="s">
        <v>1152</v>
      </c>
      <c r="D7367" s="421" t="s">
        <v>1085</v>
      </c>
      <c r="E7367" s="422">
        <v>17.130000000000003</v>
      </c>
      <c r="F7367" s="422">
        <v>36.36</v>
      </c>
      <c r="G7367" s="422">
        <v>53.49</v>
      </c>
    </row>
    <row r="7368" spans="1:7" ht="60">
      <c r="A7368" s="536" t="s">
        <v>8582</v>
      </c>
      <c r="B7368" s="419">
        <v>100268</v>
      </c>
      <c r="C7368" s="420" t="s">
        <v>1147</v>
      </c>
      <c r="D7368" s="421" t="s">
        <v>1085</v>
      </c>
      <c r="E7368" s="422">
        <v>35.799999999999997</v>
      </c>
      <c r="F7368" s="422">
        <v>76.010000000000005</v>
      </c>
      <c r="G7368" s="422">
        <v>111.81</v>
      </c>
    </row>
    <row r="7369" spans="1:7" ht="60">
      <c r="A7369" s="536" t="s">
        <v>8582</v>
      </c>
      <c r="B7369" s="419">
        <v>100285</v>
      </c>
      <c r="C7369" s="420" t="s">
        <v>1154</v>
      </c>
      <c r="D7369" s="421" t="s">
        <v>1095</v>
      </c>
      <c r="E7369" s="422">
        <v>18.03</v>
      </c>
      <c r="F7369" s="422">
        <v>38.25</v>
      </c>
      <c r="G7369" s="422">
        <v>56.28</v>
      </c>
    </row>
    <row r="7370" spans="1:7" ht="60">
      <c r="A7370" s="536" t="s">
        <v>8582</v>
      </c>
      <c r="B7370" s="419">
        <v>100209</v>
      </c>
      <c r="C7370" s="420" t="s">
        <v>1114</v>
      </c>
      <c r="D7370" s="421" t="s">
        <v>1085</v>
      </c>
      <c r="E7370" s="422">
        <v>4.16</v>
      </c>
      <c r="F7370" s="422">
        <v>8.81</v>
      </c>
      <c r="G7370" s="422">
        <v>12.97</v>
      </c>
    </row>
    <row r="7371" spans="1:7" ht="60">
      <c r="A7371" s="536" t="s">
        <v>8582</v>
      </c>
      <c r="B7371" s="419">
        <v>100208</v>
      </c>
      <c r="C7371" s="420" t="s">
        <v>1113</v>
      </c>
      <c r="D7371" s="421" t="s">
        <v>1085</v>
      </c>
      <c r="E7371" s="422">
        <v>8.3100000000000023</v>
      </c>
      <c r="F7371" s="422">
        <v>17.63</v>
      </c>
      <c r="G7371" s="422">
        <v>25.94</v>
      </c>
    </row>
    <row r="7372" spans="1:7" ht="60">
      <c r="A7372" s="536" t="s">
        <v>8582</v>
      </c>
      <c r="B7372" s="419">
        <v>100256</v>
      </c>
      <c r="C7372" s="420" t="s">
        <v>1137</v>
      </c>
      <c r="D7372" s="421" t="s">
        <v>1095</v>
      </c>
      <c r="E7372" s="422">
        <v>3.8100000000000005</v>
      </c>
      <c r="F7372" s="422">
        <v>8.07</v>
      </c>
      <c r="G7372" s="422">
        <v>11.88</v>
      </c>
    </row>
    <row r="7373" spans="1:7" ht="60">
      <c r="A7373" s="536" t="s">
        <v>8582</v>
      </c>
      <c r="B7373" s="419">
        <v>100220</v>
      </c>
      <c r="C7373" s="420" t="s">
        <v>1115</v>
      </c>
      <c r="D7373" s="421" t="s">
        <v>1088</v>
      </c>
      <c r="E7373" s="422">
        <v>11.940000000000005</v>
      </c>
      <c r="F7373" s="422">
        <v>25.33</v>
      </c>
      <c r="G7373" s="422">
        <v>37.270000000000003</v>
      </c>
    </row>
    <row r="7374" spans="1:7" ht="60">
      <c r="A7374" s="536" t="s">
        <v>8582</v>
      </c>
      <c r="B7374" s="419">
        <v>100287</v>
      </c>
      <c r="C7374" s="420" t="s">
        <v>8583</v>
      </c>
      <c r="D7374" s="421" t="s">
        <v>1095</v>
      </c>
      <c r="E7374" s="422">
        <v>5.6199999999999992</v>
      </c>
      <c r="F7374" s="422">
        <v>11.94</v>
      </c>
      <c r="G7374" s="422">
        <v>17.559999999999999</v>
      </c>
    </row>
    <row r="7375" spans="1:7" ht="60">
      <c r="A7375" s="536" t="s">
        <v>8582</v>
      </c>
      <c r="B7375" s="419">
        <v>100274</v>
      </c>
      <c r="C7375" s="420" t="s">
        <v>1149</v>
      </c>
      <c r="D7375" s="421" t="s">
        <v>1088</v>
      </c>
      <c r="E7375" s="422">
        <v>11.95</v>
      </c>
      <c r="F7375" s="422">
        <v>25.34</v>
      </c>
      <c r="G7375" s="422">
        <v>37.29</v>
      </c>
    </row>
    <row r="7376" spans="1:7" ht="60">
      <c r="A7376" s="536" t="s">
        <v>8582</v>
      </c>
      <c r="B7376" s="419">
        <v>100264</v>
      </c>
      <c r="C7376" s="420" t="s">
        <v>1145</v>
      </c>
      <c r="D7376" s="421" t="s">
        <v>1088</v>
      </c>
      <c r="E7376" s="422">
        <v>16.850000000000001</v>
      </c>
      <c r="F7376" s="422">
        <v>35.76</v>
      </c>
      <c r="G7376" s="422">
        <v>52.61</v>
      </c>
    </row>
    <row r="7377" spans="1:7" ht="60">
      <c r="A7377" s="536" t="s">
        <v>8582</v>
      </c>
      <c r="B7377" s="419">
        <v>100225</v>
      </c>
      <c r="C7377" s="420" t="s">
        <v>1116</v>
      </c>
      <c r="D7377" s="421" t="s">
        <v>1090</v>
      </c>
      <c r="E7377" s="422">
        <v>0.94</v>
      </c>
      <c r="F7377" s="422">
        <v>1.98</v>
      </c>
      <c r="G7377" s="422">
        <v>2.92</v>
      </c>
    </row>
    <row r="7378" spans="1:7" ht="60">
      <c r="A7378" s="536" t="s">
        <v>8582</v>
      </c>
      <c r="B7378" s="419">
        <v>100266</v>
      </c>
      <c r="C7378" s="420" t="s">
        <v>1146</v>
      </c>
      <c r="D7378" s="421" t="s">
        <v>1085</v>
      </c>
      <c r="E7378" s="422">
        <v>35.799999999999997</v>
      </c>
      <c r="F7378" s="422">
        <v>76.010000000000005</v>
      </c>
      <c r="G7378" s="422">
        <v>111.81</v>
      </c>
    </row>
    <row r="7379" spans="1:7" ht="60">
      <c r="A7379" s="536" t="s">
        <v>8582</v>
      </c>
      <c r="B7379" s="419">
        <v>100257</v>
      </c>
      <c r="C7379" s="420" t="s">
        <v>1138</v>
      </c>
      <c r="D7379" s="421" t="s">
        <v>1095</v>
      </c>
      <c r="E7379" s="422">
        <v>2.29</v>
      </c>
      <c r="F7379" s="422">
        <v>4.84</v>
      </c>
      <c r="G7379" s="422">
        <v>7.13</v>
      </c>
    </row>
    <row r="7380" spans="1:7" ht="60">
      <c r="A7380" s="536" t="s">
        <v>8582</v>
      </c>
      <c r="B7380" s="419">
        <v>100197</v>
      </c>
      <c r="C7380" s="420" t="s">
        <v>1112</v>
      </c>
      <c r="D7380" s="421" t="s">
        <v>1081</v>
      </c>
      <c r="E7380" s="422">
        <v>0.84999999999999987</v>
      </c>
      <c r="F7380" s="422">
        <v>1.78</v>
      </c>
      <c r="G7380" s="422">
        <v>2.63</v>
      </c>
    </row>
    <row r="7381" spans="1:7" ht="60">
      <c r="A7381" s="536" t="s">
        <v>8582</v>
      </c>
      <c r="B7381" s="419">
        <v>100196</v>
      </c>
      <c r="C7381" s="420" t="s">
        <v>1111</v>
      </c>
      <c r="D7381" s="421" t="s">
        <v>1081</v>
      </c>
      <c r="E7381" s="422">
        <v>0.56000000000000005</v>
      </c>
      <c r="F7381" s="422">
        <v>1.19</v>
      </c>
      <c r="G7381" s="422">
        <v>1.75</v>
      </c>
    </row>
    <row r="7382" spans="1:7" ht="60">
      <c r="A7382" s="536" t="s">
        <v>8582</v>
      </c>
      <c r="B7382" s="419">
        <v>100195</v>
      </c>
      <c r="C7382" s="420" t="s">
        <v>1110</v>
      </c>
      <c r="D7382" s="421" t="s">
        <v>1081</v>
      </c>
      <c r="E7382" s="422">
        <v>0.34000000000000008</v>
      </c>
      <c r="F7382" s="422">
        <v>0.71</v>
      </c>
      <c r="G7382" s="422">
        <v>1.05</v>
      </c>
    </row>
    <row r="7383" spans="1:7" ht="60">
      <c r="A7383" s="536" t="s">
        <v>8582</v>
      </c>
      <c r="B7383" s="419">
        <v>100273</v>
      </c>
      <c r="C7383" s="420" t="s">
        <v>1148</v>
      </c>
      <c r="D7383" s="421" t="s">
        <v>1081</v>
      </c>
      <c r="E7383" s="422">
        <v>1.4100000000000001</v>
      </c>
      <c r="F7383" s="422">
        <v>2.96</v>
      </c>
      <c r="G7383" s="422">
        <v>4.37</v>
      </c>
    </row>
    <row r="7384" spans="1:7" ht="60">
      <c r="A7384" s="536" t="s">
        <v>8582</v>
      </c>
      <c r="B7384" s="419">
        <v>100282</v>
      </c>
      <c r="C7384" s="420" t="s">
        <v>1153</v>
      </c>
      <c r="D7384" s="421" t="s">
        <v>1088</v>
      </c>
      <c r="E7384" s="422">
        <v>67.06</v>
      </c>
      <c r="F7384" s="422">
        <v>142.41999999999999</v>
      </c>
      <c r="G7384" s="422">
        <v>209.48</v>
      </c>
    </row>
    <row r="7385" spans="1:7" ht="60">
      <c r="A7385" s="536" t="s">
        <v>8582</v>
      </c>
      <c r="B7385" s="419">
        <v>100276</v>
      </c>
      <c r="C7385" s="420" t="s">
        <v>1151</v>
      </c>
      <c r="D7385" s="421" t="s">
        <v>1088</v>
      </c>
      <c r="E7385" s="422">
        <v>14.090000000000003</v>
      </c>
      <c r="F7385" s="422">
        <v>29.9</v>
      </c>
      <c r="G7385" s="422">
        <v>43.99</v>
      </c>
    </row>
    <row r="7386" spans="1:7" ht="60">
      <c r="A7386" s="536" t="s">
        <v>8582</v>
      </c>
      <c r="B7386" s="419">
        <v>100275</v>
      </c>
      <c r="C7386" s="420" t="s">
        <v>1150</v>
      </c>
      <c r="D7386" s="421" t="s">
        <v>1088</v>
      </c>
      <c r="E7386" s="422">
        <v>7.73</v>
      </c>
      <c r="F7386" s="422">
        <v>16.38</v>
      </c>
      <c r="G7386" s="422">
        <v>24.11</v>
      </c>
    </row>
    <row r="7387" spans="1:7" ht="60">
      <c r="A7387" s="536" t="s">
        <v>8582</v>
      </c>
      <c r="B7387" s="419">
        <v>100254</v>
      </c>
      <c r="C7387" s="420" t="s">
        <v>1135</v>
      </c>
      <c r="D7387" s="421" t="s">
        <v>1095</v>
      </c>
      <c r="E7387" s="422">
        <v>16.879999999999995</v>
      </c>
      <c r="F7387" s="422">
        <v>35.81</v>
      </c>
      <c r="G7387" s="422">
        <v>52.69</v>
      </c>
    </row>
    <row r="7388" spans="1:7" ht="60">
      <c r="A7388" s="536" t="s">
        <v>8582</v>
      </c>
      <c r="B7388" s="419">
        <v>100250</v>
      </c>
      <c r="C7388" s="420" t="s">
        <v>1131</v>
      </c>
      <c r="D7388" s="421" t="s">
        <v>1095</v>
      </c>
      <c r="E7388" s="422">
        <v>1.9100000000000001</v>
      </c>
      <c r="F7388" s="422">
        <v>4.03</v>
      </c>
      <c r="G7388" s="422">
        <v>5.94</v>
      </c>
    </row>
    <row r="7389" spans="1:7" ht="60">
      <c r="A7389" s="536" t="s">
        <v>8582</v>
      </c>
      <c r="B7389" s="419">
        <v>100251</v>
      </c>
      <c r="C7389" s="420" t="s">
        <v>1132</v>
      </c>
      <c r="D7389" s="421" t="s">
        <v>1095</v>
      </c>
      <c r="E7389" s="422">
        <v>5.6199999999999992</v>
      </c>
      <c r="F7389" s="422">
        <v>11.94</v>
      </c>
      <c r="G7389" s="422">
        <v>17.559999999999999</v>
      </c>
    </row>
    <row r="7390" spans="1:7" ht="60">
      <c r="A7390" s="536" t="s">
        <v>8582</v>
      </c>
      <c r="B7390" s="419">
        <v>100252</v>
      </c>
      <c r="C7390" s="420" t="s">
        <v>1133</v>
      </c>
      <c r="D7390" s="421" t="s">
        <v>1095</v>
      </c>
      <c r="E7390" s="422">
        <v>8.43</v>
      </c>
      <c r="F7390" s="422">
        <v>17.91</v>
      </c>
      <c r="G7390" s="422">
        <v>26.34</v>
      </c>
    </row>
    <row r="7391" spans="1:7" ht="60">
      <c r="A7391" s="536" t="s">
        <v>8582</v>
      </c>
      <c r="B7391" s="419">
        <v>100253</v>
      </c>
      <c r="C7391" s="420" t="s">
        <v>1134</v>
      </c>
      <c r="D7391" s="421" t="s">
        <v>1095</v>
      </c>
      <c r="E7391" s="422">
        <v>11.239999999999998</v>
      </c>
      <c r="F7391" s="422">
        <v>23.88</v>
      </c>
      <c r="G7391" s="422">
        <v>35.119999999999997</v>
      </c>
    </row>
    <row r="7392" spans="1:7" ht="60">
      <c r="A7392" s="536" t="s">
        <v>8582</v>
      </c>
      <c r="B7392" s="419">
        <v>100249</v>
      </c>
      <c r="C7392" s="420" t="s">
        <v>1130</v>
      </c>
      <c r="D7392" s="421" t="s">
        <v>1095</v>
      </c>
      <c r="E7392" s="422">
        <v>1.1400000000000001</v>
      </c>
      <c r="F7392" s="422">
        <v>2.42</v>
      </c>
      <c r="G7392" s="422">
        <v>3.56</v>
      </c>
    </row>
    <row r="7393" spans="1:7" ht="60">
      <c r="A7393" s="536" t="s">
        <v>8582</v>
      </c>
      <c r="B7393" s="419">
        <v>100244</v>
      </c>
      <c r="C7393" s="420" t="s">
        <v>1125</v>
      </c>
      <c r="D7393" s="421" t="s">
        <v>1095</v>
      </c>
      <c r="E7393" s="422">
        <v>1.71</v>
      </c>
      <c r="F7393" s="422">
        <v>3.63</v>
      </c>
      <c r="G7393" s="422">
        <v>5.34</v>
      </c>
    </row>
    <row r="7394" spans="1:7" ht="60">
      <c r="A7394" s="536" t="s">
        <v>8582</v>
      </c>
      <c r="B7394" s="419">
        <v>100245</v>
      </c>
      <c r="C7394" s="420" t="s">
        <v>1126</v>
      </c>
      <c r="D7394" s="421" t="s">
        <v>1095</v>
      </c>
      <c r="E7394" s="422">
        <v>3.4399999999999995</v>
      </c>
      <c r="F7394" s="422">
        <v>7.26</v>
      </c>
      <c r="G7394" s="422">
        <v>10.7</v>
      </c>
    </row>
    <row r="7395" spans="1:7" ht="60">
      <c r="A7395" s="536" t="s">
        <v>8582</v>
      </c>
      <c r="B7395" s="419">
        <v>100243</v>
      </c>
      <c r="C7395" s="420" t="s">
        <v>1124</v>
      </c>
      <c r="D7395" s="421" t="s">
        <v>1095</v>
      </c>
      <c r="E7395" s="422">
        <v>1.3800000000000003</v>
      </c>
      <c r="F7395" s="422">
        <v>2.9</v>
      </c>
      <c r="G7395" s="422">
        <v>4.28</v>
      </c>
    </row>
    <row r="7396" spans="1:7" ht="60">
      <c r="A7396" s="536" t="s">
        <v>8582</v>
      </c>
      <c r="B7396" s="419">
        <v>100239</v>
      </c>
      <c r="C7396" s="420" t="s">
        <v>1120</v>
      </c>
      <c r="D7396" s="421" t="s">
        <v>1095</v>
      </c>
      <c r="E7396" s="422">
        <v>2.8600000000000003</v>
      </c>
      <c r="F7396" s="422">
        <v>6.05</v>
      </c>
      <c r="G7396" s="422">
        <v>8.91</v>
      </c>
    </row>
    <row r="7397" spans="1:7" ht="60">
      <c r="A7397" s="536" t="s">
        <v>8582</v>
      </c>
      <c r="B7397" s="419">
        <v>100238</v>
      </c>
      <c r="C7397" s="420" t="s">
        <v>1119</v>
      </c>
      <c r="D7397" s="421" t="s">
        <v>1095</v>
      </c>
      <c r="E7397" s="422">
        <v>2.29</v>
      </c>
      <c r="F7397" s="422">
        <v>4.84</v>
      </c>
      <c r="G7397" s="422">
        <v>7.13</v>
      </c>
    </row>
    <row r="7398" spans="1:7" ht="60">
      <c r="A7398" s="536" t="s">
        <v>8582</v>
      </c>
      <c r="B7398" s="419">
        <v>100241</v>
      </c>
      <c r="C7398" s="420" t="s">
        <v>1122</v>
      </c>
      <c r="D7398" s="421" t="s">
        <v>1095</v>
      </c>
      <c r="E7398" s="422">
        <v>2.8600000000000003</v>
      </c>
      <c r="F7398" s="422">
        <v>6.05</v>
      </c>
      <c r="G7398" s="422">
        <v>8.91</v>
      </c>
    </row>
    <row r="7399" spans="1:7" ht="60">
      <c r="A7399" s="536" t="s">
        <v>8582</v>
      </c>
      <c r="B7399" s="419">
        <v>100242</v>
      </c>
      <c r="C7399" s="420" t="s">
        <v>1123</v>
      </c>
      <c r="D7399" s="421" t="s">
        <v>1095</v>
      </c>
      <c r="E7399" s="422">
        <v>8.43</v>
      </c>
      <c r="F7399" s="422">
        <v>17.91</v>
      </c>
      <c r="G7399" s="422">
        <v>26.34</v>
      </c>
    </row>
    <row r="7400" spans="1:7" ht="60">
      <c r="A7400" s="536" t="s">
        <v>8582</v>
      </c>
      <c r="B7400" s="419">
        <v>100240</v>
      </c>
      <c r="C7400" s="420" t="s">
        <v>1121</v>
      </c>
      <c r="D7400" s="421" t="s">
        <v>1095</v>
      </c>
      <c r="E7400" s="422">
        <v>1.71</v>
      </c>
      <c r="F7400" s="422">
        <v>3.63</v>
      </c>
      <c r="G7400" s="422">
        <v>5.34</v>
      </c>
    </row>
    <row r="7401" spans="1:7" ht="60">
      <c r="A7401" s="536" t="s">
        <v>8582</v>
      </c>
      <c r="B7401" s="419">
        <v>100237</v>
      </c>
      <c r="C7401" s="420" t="s">
        <v>1118</v>
      </c>
      <c r="D7401" s="421" t="s">
        <v>1095</v>
      </c>
      <c r="E7401" s="422">
        <v>1.4200000000000004</v>
      </c>
      <c r="F7401" s="422">
        <v>3.03</v>
      </c>
      <c r="G7401" s="422">
        <v>4.45</v>
      </c>
    </row>
    <row r="7402" spans="1:7" ht="60">
      <c r="A7402" s="536" t="s">
        <v>8582</v>
      </c>
      <c r="B7402" s="419">
        <v>100236</v>
      </c>
      <c r="C7402" s="420" t="s">
        <v>1117</v>
      </c>
      <c r="D7402" s="421" t="s">
        <v>1095</v>
      </c>
      <c r="E7402" s="422">
        <v>1.2000000000000002</v>
      </c>
      <c r="F7402" s="422">
        <v>2.5099999999999998</v>
      </c>
      <c r="G7402" s="422">
        <v>3.71</v>
      </c>
    </row>
    <row r="7403" spans="1:7" ht="60">
      <c r="A7403" s="536" t="s">
        <v>8582</v>
      </c>
      <c r="B7403" s="419">
        <v>100248</v>
      </c>
      <c r="C7403" s="420" t="s">
        <v>1129</v>
      </c>
      <c r="D7403" s="421" t="s">
        <v>1095</v>
      </c>
      <c r="E7403" s="422">
        <v>5.6199999999999992</v>
      </c>
      <c r="F7403" s="422">
        <v>11.94</v>
      </c>
      <c r="G7403" s="422">
        <v>17.559999999999999</v>
      </c>
    </row>
    <row r="7404" spans="1:7" ht="60">
      <c r="A7404" s="536" t="s">
        <v>8582</v>
      </c>
      <c r="B7404" s="419">
        <v>100247</v>
      </c>
      <c r="C7404" s="420" t="s">
        <v>1128</v>
      </c>
      <c r="D7404" s="421" t="s">
        <v>1095</v>
      </c>
      <c r="E7404" s="422">
        <v>1.4200000000000004</v>
      </c>
      <c r="F7404" s="422">
        <v>3.03</v>
      </c>
      <c r="G7404" s="422">
        <v>4.45</v>
      </c>
    </row>
    <row r="7405" spans="1:7" ht="60">
      <c r="A7405" s="536" t="s">
        <v>8582</v>
      </c>
      <c r="B7405" s="419">
        <v>100246</v>
      </c>
      <c r="C7405" s="420" t="s">
        <v>1127</v>
      </c>
      <c r="D7405" s="421" t="s">
        <v>1095</v>
      </c>
      <c r="E7405" s="422">
        <v>1.1400000000000001</v>
      </c>
      <c r="F7405" s="422">
        <v>2.42</v>
      </c>
      <c r="G7405" s="422">
        <v>3.56</v>
      </c>
    </row>
    <row r="7406" spans="1:7" ht="60">
      <c r="A7406" s="536" t="s">
        <v>8582</v>
      </c>
      <c r="B7406" s="419">
        <v>100255</v>
      </c>
      <c r="C7406" s="420" t="s">
        <v>1136</v>
      </c>
      <c r="D7406" s="421" t="s">
        <v>1095</v>
      </c>
      <c r="E7406" s="422">
        <v>5.7099999999999991</v>
      </c>
      <c r="F7406" s="422">
        <v>12.12</v>
      </c>
      <c r="G7406" s="422">
        <v>17.829999999999998</v>
      </c>
    </row>
    <row r="7407" spans="1:7" ht="60">
      <c r="A7407" s="536" t="s">
        <v>8582</v>
      </c>
      <c r="B7407" s="419">
        <v>100263</v>
      </c>
      <c r="C7407" s="420" t="s">
        <v>1144</v>
      </c>
      <c r="D7407" s="421" t="s">
        <v>1081</v>
      </c>
      <c r="E7407" s="422">
        <v>0.94000000000000017</v>
      </c>
      <c r="F7407" s="422">
        <v>1.95</v>
      </c>
      <c r="G7407" s="422">
        <v>2.89</v>
      </c>
    </row>
    <row r="7408" spans="1:7" ht="60">
      <c r="A7408" s="536" t="s">
        <v>8582</v>
      </c>
      <c r="B7408" s="419">
        <v>100260</v>
      </c>
      <c r="C7408" s="420" t="s">
        <v>1141</v>
      </c>
      <c r="D7408" s="421" t="s">
        <v>1081</v>
      </c>
      <c r="E7408" s="422">
        <v>3.71</v>
      </c>
      <c r="F7408" s="422">
        <v>7.86</v>
      </c>
      <c r="G7408" s="422">
        <v>11.57</v>
      </c>
    </row>
    <row r="7409" spans="1:7" ht="60">
      <c r="A7409" s="536" t="s">
        <v>8582</v>
      </c>
      <c r="B7409" s="419">
        <v>100261</v>
      </c>
      <c r="C7409" s="420" t="s">
        <v>1142</v>
      </c>
      <c r="D7409" s="421" t="s">
        <v>1081</v>
      </c>
      <c r="E7409" s="422">
        <v>2.34</v>
      </c>
      <c r="F7409" s="422">
        <v>4.93</v>
      </c>
      <c r="G7409" s="422">
        <v>7.27</v>
      </c>
    </row>
    <row r="7410" spans="1:7" ht="60">
      <c r="A7410" s="536" t="s">
        <v>8582</v>
      </c>
      <c r="B7410" s="419">
        <v>100262</v>
      </c>
      <c r="C7410" s="420" t="s">
        <v>1143</v>
      </c>
      <c r="D7410" s="421" t="s">
        <v>1081</v>
      </c>
      <c r="E7410" s="422">
        <v>1.4499999999999997</v>
      </c>
      <c r="F7410" s="422">
        <v>3.06</v>
      </c>
      <c r="G7410" s="422">
        <v>4.51</v>
      </c>
    </row>
    <row r="7411" spans="1:7" ht="60">
      <c r="A7411" s="536" t="s">
        <v>8582</v>
      </c>
      <c r="B7411" s="419">
        <v>100271</v>
      </c>
      <c r="C7411" s="420" t="s">
        <v>1155</v>
      </c>
      <c r="D7411" s="421" t="s">
        <v>1088</v>
      </c>
      <c r="E7411" s="422">
        <v>26.86</v>
      </c>
      <c r="F7411" s="422">
        <v>57</v>
      </c>
      <c r="G7411" s="422">
        <v>83.86</v>
      </c>
    </row>
    <row r="7412" spans="1:7" ht="60">
      <c r="A7412" s="536" t="s">
        <v>8582</v>
      </c>
      <c r="B7412" s="419">
        <v>100258</v>
      </c>
      <c r="C7412" s="420" t="s">
        <v>1139</v>
      </c>
      <c r="D7412" s="421" t="s">
        <v>1095</v>
      </c>
      <c r="E7412" s="422">
        <v>5.7099999999999991</v>
      </c>
      <c r="F7412" s="422">
        <v>12.12</v>
      </c>
      <c r="G7412" s="422">
        <v>17.829999999999998</v>
      </c>
    </row>
    <row r="7413" spans="1:7" ht="60">
      <c r="A7413" s="536" t="s">
        <v>8582</v>
      </c>
      <c r="B7413" s="419">
        <v>100259</v>
      </c>
      <c r="C7413" s="420" t="s">
        <v>1140</v>
      </c>
      <c r="D7413" s="421" t="s">
        <v>1095</v>
      </c>
      <c r="E7413" s="422">
        <v>11.239999999999998</v>
      </c>
      <c r="F7413" s="422">
        <v>23.88</v>
      </c>
      <c r="G7413" s="422">
        <v>35.119999999999997</v>
      </c>
    </row>
    <row r="7414" spans="1:7" ht="60">
      <c r="A7414" s="536" t="s">
        <v>8582</v>
      </c>
      <c r="B7414" s="419">
        <v>100279</v>
      </c>
      <c r="C7414" s="420" t="s">
        <v>1078</v>
      </c>
      <c r="D7414" s="421" t="s">
        <v>843</v>
      </c>
      <c r="E7414" s="422">
        <v>0.34000000000000008</v>
      </c>
      <c r="F7414" s="422">
        <v>0.69</v>
      </c>
      <c r="G7414" s="422">
        <v>1.03</v>
      </c>
    </row>
    <row r="7415" spans="1:7" ht="60">
      <c r="A7415" s="536" t="s">
        <v>8582</v>
      </c>
      <c r="B7415" s="419">
        <v>100233</v>
      </c>
      <c r="C7415" s="420" t="s">
        <v>1072</v>
      </c>
      <c r="D7415" s="421" t="s">
        <v>843</v>
      </c>
      <c r="E7415" s="422">
        <v>7.9999999999999988E-2</v>
      </c>
      <c r="F7415" s="422">
        <v>0.16</v>
      </c>
      <c r="G7415" s="422">
        <v>0.24</v>
      </c>
    </row>
    <row r="7416" spans="1:7" ht="60">
      <c r="A7416" s="536" t="s">
        <v>8582</v>
      </c>
      <c r="B7416" s="419">
        <v>100232</v>
      </c>
      <c r="C7416" s="420" t="s">
        <v>1071</v>
      </c>
      <c r="D7416" s="421" t="s">
        <v>843</v>
      </c>
      <c r="E7416" s="422">
        <v>0.15999999999999998</v>
      </c>
      <c r="F7416" s="422">
        <v>0.33</v>
      </c>
      <c r="G7416" s="422">
        <v>0.49</v>
      </c>
    </row>
    <row r="7417" spans="1:7" ht="60">
      <c r="A7417" s="536" t="s">
        <v>8582</v>
      </c>
      <c r="B7417" s="419">
        <v>100234</v>
      </c>
      <c r="C7417" s="420" t="s">
        <v>1073</v>
      </c>
      <c r="D7417" s="421" t="s">
        <v>96</v>
      </c>
      <c r="E7417" s="422">
        <v>0.24</v>
      </c>
      <c r="F7417" s="422">
        <v>0.49</v>
      </c>
      <c r="G7417" s="422">
        <v>0.73</v>
      </c>
    </row>
    <row r="7418" spans="1:7" ht="60">
      <c r="A7418" s="536" t="s">
        <v>8582</v>
      </c>
      <c r="B7418" s="419">
        <v>100265</v>
      </c>
      <c r="C7418" s="420" t="s">
        <v>1075</v>
      </c>
      <c r="D7418" s="421" t="s">
        <v>96</v>
      </c>
      <c r="E7418" s="422">
        <v>0.3600000000000001</v>
      </c>
      <c r="F7418" s="422">
        <v>0.74</v>
      </c>
      <c r="G7418" s="422">
        <v>1.1000000000000001</v>
      </c>
    </row>
    <row r="7419" spans="1:7" ht="60">
      <c r="A7419" s="536" t="s">
        <v>8582</v>
      </c>
      <c r="B7419" s="419">
        <v>100235</v>
      </c>
      <c r="C7419" s="420" t="s">
        <v>1074</v>
      </c>
      <c r="D7419" s="421" t="s">
        <v>201</v>
      </c>
      <c r="E7419" s="422">
        <v>2.0000000000000004E-2</v>
      </c>
      <c r="F7419" s="422">
        <v>0.03</v>
      </c>
      <c r="G7419" s="422">
        <v>0.05</v>
      </c>
    </row>
    <row r="7420" spans="1:7" ht="60">
      <c r="A7420" s="536" t="s">
        <v>8582</v>
      </c>
      <c r="B7420" s="419">
        <v>100267</v>
      </c>
      <c r="C7420" s="420" t="s">
        <v>1076</v>
      </c>
      <c r="D7420" s="421" t="s">
        <v>843</v>
      </c>
      <c r="E7420" s="422">
        <v>0.72</v>
      </c>
      <c r="F7420" s="422">
        <v>1.49</v>
      </c>
      <c r="G7420" s="422">
        <v>2.21</v>
      </c>
    </row>
    <row r="7421" spans="1:7" ht="60">
      <c r="A7421" s="536" t="s">
        <v>8582</v>
      </c>
      <c r="B7421" s="419">
        <v>100231</v>
      </c>
      <c r="C7421" s="420" t="s">
        <v>1070</v>
      </c>
      <c r="D7421" s="421" t="s">
        <v>1068</v>
      </c>
      <c r="E7421" s="422">
        <v>2.0000000000000004E-2</v>
      </c>
      <c r="F7421" s="422">
        <v>0.03</v>
      </c>
      <c r="G7421" s="422">
        <v>0.05</v>
      </c>
    </row>
    <row r="7422" spans="1:7" ht="60">
      <c r="A7422" s="536" t="s">
        <v>8582</v>
      </c>
      <c r="B7422" s="419">
        <v>100230</v>
      </c>
      <c r="C7422" s="420" t="s">
        <v>1069</v>
      </c>
      <c r="D7422" s="421" t="s">
        <v>1068</v>
      </c>
      <c r="E7422" s="422">
        <v>9.9999999999999985E-3</v>
      </c>
      <c r="F7422" s="422">
        <v>0.02</v>
      </c>
      <c r="G7422" s="422">
        <v>0.03</v>
      </c>
    </row>
    <row r="7423" spans="1:7" ht="60">
      <c r="A7423" s="536" t="s">
        <v>8582</v>
      </c>
      <c r="B7423" s="419">
        <v>100229</v>
      </c>
      <c r="C7423" s="420" t="s">
        <v>1067</v>
      </c>
      <c r="D7423" s="421" t="s">
        <v>1068</v>
      </c>
      <c r="E7423" s="422">
        <v>0.01</v>
      </c>
      <c r="F7423" s="422">
        <v>0.01</v>
      </c>
      <c r="G7423" s="422">
        <v>0.02</v>
      </c>
    </row>
    <row r="7424" spans="1:7" ht="60">
      <c r="A7424" s="536" t="s">
        <v>8582</v>
      </c>
      <c r="B7424" s="419">
        <v>100272</v>
      </c>
      <c r="C7424" s="420" t="s">
        <v>1077</v>
      </c>
      <c r="D7424" s="421" t="s">
        <v>96</v>
      </c>
      <c r="E7424" s="422">
        <v>0.53999999999999981</v>
      </c>
      <c r="F7424" s="422">
        <v>1.1200000000000001</v>
      </c>
      <c r="G7424" s="422">
        <v>1.66</v>
      </c>
    </row>
    <row r="7425" spans="1:7" ht="60">
      <c r="A7425" s="536" t="s">
        <v>8582</v>
      </c>
      <c r="B7425" s="419">
        <v>100269</v>
      </c>
      <c r="C7425" s="420" t="s">
        <v>1079</v>
      </c>
      <c r="D7425" s="421" t="s">
        <v>843</v>
      </c>
      <c r="E7425" s="422">
        <v>0.72</v>
      </c>
      <c r="F7425" s="422">
        <v>1.49</v>
      </c>
      <c r="G7425" s="422">
        <v>2.21</v>
      </c>
    </row>
    <row r="7426" spans="1:7" ht="45">
      <c r="A7426" s="536" t="s">
        <v>8584</v>
      </c>
      <c r="B7426" s="419">
        <v>100986</v>
      </c>
      <c r="C7426" s="420" t="s">
        <v>975</v>
      </c>
      <c r="D7426" s="421" t="s">
        <v>845</v>
      </c>
      <c r="E7426" s="422">
        <v>8.370000000000001</v>
      </c>
      <c r="F7426" s="422">
        <v>1.35</v>
      </c>
      <c r="G7426" s="422">
        <v>9.7200000000000006</v>
      </c>
    </row>
    <row r="7427" spans="1:7" ht="45">
      <c r="A7427" s="536" t="s">
        <v>8584</v>
      </c>
      <c r="B7427" s="419">
        <v>101002</v>
      </c>
      <c r="C7427" s="420" t="s">
        <v>979</v>
      </c>
      <c r="D7427" s="421" t="s">
        <v>852</v>
      </c>
      <c r="E7427" s="422">
        <v>5.58</v>
      </c>
      <c r="F7427" s="422">
        <v>0.89</v>
      </c>
      <c r="G7427" s="422">
        <v>6.47</v>
      </c>
    </row>
    <row r="7428" spans="1:7" ht="45">
      <c r="A7428" s="536" t="s">
        <v>8584</v>
      </c>
      <c r="B7428" s="419">
        <v>100987</v>
      </c>
      <c r="C7428" s="420" t="s">
        <v>976</v>
      </c>
      <c r="D7428" s="421" t="s">
        <v>845</v>
      </c>
      <c r="E7428" s="422">
        <v>9.61</v>
      </c>
      <c r="F7428" s="422">
        <v>1.24</v>
      </c>
      <c r="G7428" s="422">
        <v>10.85</v>
      </c>
    </row>
    <row r="7429" spans="1:7" ht="45">
      <c r="A7429" s="536" t="s">
        <v>8584</v>
      </c>
      <c r="B7429" s="419">
        <v>101003</v>
      </c>
      <c r="C7429" s="420" t="s">
        <v>980</v>
      </c>
      <c r="D7429" s="421" t="s">
        <v>852</v>
      </c>
      <c r="E7429" s="422">
        <v>6.39</v>
      </c>
      <c r="F7429" s="422">
        <v>0.83</v>
      </c>
      <c r="G7429" s="422">
        <v>7.22</v>
      </c>
    </row>
    <row r="7430" spans="1:7" ht="45">
      <c r="A7430" s="536" t="s">
        <v>8584</v>
      </c>
      <c r="B7430" s="419">
        <v>100988</v>
      </c>
      <c r="C7430" s="420" t="s">
        <v>977</v>
      </c>
      <c r="D7430" s="421" t="s">
        <v>845</v>
      </c>
      <c r="E7430" s="422">
        <v>10.3</v>
      </c>
      <c r="F7430" s="422">
        <v>1.18</v>
      </c>
      <c r="G7430" s="422">
        <v>11.48</v>
      </c>
    </row>
    <row r="7431" spans="1:7" ht="45">
      <c r="A7431" s="536" t="s">
        <v>8584</v>
      </c>
      <c r="B7431" s="419">
        <v>101004</v>
      </c>
      <c r="C7431" s="420" t="s">
        <v>981</v>
      </c>
      <c r="D7431" s="421" t="s">
        <v>852</v>
      </c>
      <c r="E7431" s="422">
        <v>6.87</v>
      </c>
      <c r="F7431" s="422">
        <v>0.78</v>
      </c>
      <c r="G7431" s="422">
        <v>7.65</v>
      </c>
    </row>
    <row r="7432" spans="1:7" ht="45">
      <c r="A7432" s="536" t="s">
        <v>8584</v>
      </c>
      <c r="B7432" s="419">
        <v>100985</v>
      </c>
      <c r="C7432" s="420" t="s">
        <v>974</v>
      </c>
      <c r="D7432" s="421" t="s">
        <v>845</v>
      </c>
      <c r="E7432" s="422">
        <v>6.58</v>
      </c>
      <c r="F7432" s="422">
        <v>1.59</v>
      </c>
      <c r="G7432" s="422">
        <v>8.17</v>
      </c>
    </row>
    <row r="7433" spans="1:7" ht="45">
      <c r="A7433" s="536" t="s">
        <v>8584</v>
      </c>
      <c r="B7433" s="419">
        <v>101001</v>
      </c>
      <c r="C7433" s="420" t="s">
        <v>978</v>
      </c>
      <c r="D7433" s="421" t="s">
        <v>852</v>
      </c>
      <c r="E7433" s="422">
        <v>4.3900000000000006</v>
      </c>
      <c r="F7433" s="422">
        <v>1.06</v>
      </c>
      <c r="G7433" s="422">
        <v>5.45</v>
      </c>
    </row>
    <row r="7434" spans="1:7" ht="45">
      <c r="A7434" s="536" t="s">
        <v>8584</v>
      </c>
      <c r="B7434" s="419">
        <v>101008</v>
      </c>
      <c r="C7434" s="420" t="s">
        <v>971</v>
      </c>
      <c r="D7434" s="421" t="s">
        <v>845</v>
      </c>
      <c r="E7434" s="422">
        <v>5.26</v>
      </c>
      <c r="F7434" s="422">
        <v>0.63</v>
      </c>
      <c r="G7434" s="422">
        <v>5.89</v>
      </c>
    </row>
    <row r="7435" spans="1:7" ht="45">
      <c r="A7435" s="536" t="s">
        <v>8584</v>
      </c>
      <c r="B7435" s="419">
        <v>101007</v>
      </c>
      <c r="C7435" s="420" t="s">
        <v>970</v>
      </c>
      <c r="D7435" s="421" t="s">
        <v>845</v>
      </c>
      <c r="E7435" s="422">
        <v>5.0999999999999996</v>
      </c>
      <c r="F7435" s="422">
        <v>0.75</v>
      </c>
      <c r="G7435" s="422">
        <v>5.85</v>
      </c>
    </row>
    <row r="7436" spans="1:7" ht="45">
      <c r="A7436" s="536" t="s">
        <v>8584</v>
      </c>
      <c r="B7436" s="419">
        <v>100982</v>
      </c>
      <c r="C7436" s="420" t="s">
        <v>848</v>
      </c>
      <c r="D7436" s="421" t="s">
        <v>845</v>
      </c>
      <c r="E7436" s="422">
        <v>8.23</v>
      </c>
      <c r="F7436" s="422">
        <v>1.49</v>
      </c>
      <c r="G7436" s="422">
        <v>9.7200000000000006</v>
      </c>
    </row>
    <row r="7437" spans="1:7" ht="45">
      <c r="A7437" s="536" t="s">
        <v>8584</v>
      </c>
      <c r="B7437" s="419">
        <v>100998</v>
      </c>
      <c r="C7437" s="420" t="s">
        <v>853</v>
      </c>
      <c r="D7437" s="421" t="s">
        <v>852</v>
      </c>
      <c r="E7437" s="422">
        <v>5.5200000000000005</v>
      </c>
      <c r="F7437" s="422">
        <v>0.97</v>
      </c>
      <c r="G7437" s="422">
        <v>6.49</v>
      </c>
    </row>
    <row r="7438" spans="1:7" ht="45">
      <c r="A7438" s="536" t="s">
        <v>8584</v>
      </c>
      <c r="B7438" s="419">
        <v>100983</v>
      </c>
      <c r="C7438" s="420" t="s">
        <v>849</v>
      </c>
      <c r="D7438" s="421" t="s">
        <v>845</v>
      </c>
      <c r="E7438" s="422">
        <v>8.2799999999999994</v>
      </c>
      <c r="F7438" s="422">
        <v>1.26</v>
      </c>
      <c r="G7438" s="422">
        <v>9.5399999999999991</v>
      </c>
    </row>
    <row r="7439" spans="1:7" ht="45">
      <c r="A7439" s="536" t="s">
        <v>8584</v>
      </c>
      <c r="B7439" s="419">
        <v>100999</v>
      </c>
      <c r="C7439" s="420" t="s">
        <v>854</v>
      </c>
      <c r="D7439" s="421" t="s">
        <v>852</v>
      </c>
      <c r="E7439" s="422">
        <v>5.57</v>
      </c>
      <c r="F7439" s="422">
        <v>0.83</v>
      </c>
      <c r="G7439" s="422">
        <v>6.4</v>
      </c>
    </row>
    <row r="7440" spans="1:7" ht="45">
      <c r="A7440" s="536" t="s">
        <v>8584</v>
      </c>
      <c r="B7440" s="419">
        <v>100984</v>
      </c>
      <c r="C7440" s="420" t="s">
        <v>850</v>
      </c>
      <c r="D7440" s="421" t="s">
        <v>845</v>
      </c>
      <c r="E7440" s="422">
        <v>8.19</v>
      </c>
      <c r="F7440" s="422">
        <v>1.1399999999999999</v>
      </c>
      <c r="G7440" s="422">
        <v>9.33</v>
      </c>
    </row>
    <row r="7441" spans="1:7" ht="45">
      <c r="A7441" s="536" t="s">
        <v>8584</v>
      </c>
      <c r="B7441" s="419">
        <v>101000</v>
      </c>
      <c r="C7441" s="420" t="s">
        <v>855</v>
      </c>
      <c r="D7441" s="421" t="s">
        <v>852</v>
      </c>
      <c r="E7441" s="422">
        <v>5.47</v>
      </c>
      <c r="F7441" s="422">
        <v>0.75</v>
      </c>
      <c r="G7441" s="422">
        <v>6.22</v>
      </c>
    </row>
    <row r="7442" spans="1:7" ht="45">
      <c r="A7442" s="536" t="s">
        <v>8584</v>
      </c>
      <c r="B7442" s="419">
        <v>100981</v>
      </c>
      <c r="C7442" s="420" t="s">
        <v>847</v>
      </c>
      <c r="D7442" s="421" t="s">
        <v>845</v>
      </c>
      <c r="E7442" s="422">
        <v>8.24</v>
      </c>
      <c r="F7442" s="422">
        <v>1.99</v>
      </c>
      <c r="G7442" s="422">
        <v>10.23</v>
      </c>
    </row>
    <row r="7443" spans="1:7" ht="45">
      <c r="A7443" s="536" t="s">
        <v>8584</v>
      </c>
      <c r="B7443" s="419">
        <v>100997</v>
      </c>
      <c r="C7443" s="420" t="s">
        <v>851</v>
      </c>
      <c r="D7443" s="421" t="s">
        <v>852</v>
      </c>
      <c r="E7443" s="422">
        <v>5.52</v>
      </c>
      <c r="F7443" s="422">
        <v>1.32</v>
      </c>
      <c r="G7443" s="422">
        <v>6.84</v>
      </c>
    </row>
    <row r="7444" spans="1:7" ht="45">
      <c r="A7444" s="536" t="s">
        <v>8584</v>
      </c>
      <c r="B7444" s="419">
        <v>101010</v>
      </c>
      <c r="C7444" s="420" t="s">
        <v>973</v>
      </c>
      <c r="D7444" s="421" t="s">
        <v>852</v>
      </c>
      <c r="E7444" s="422">
        <v>25.35</v>
      </c>
      <c r="F7444" s="422">
        <v>3.99</v>
      </c>
      <c r="G7444" s="422">
        <v>29.34</v>
      </c>
    </row>
    <row r="7445" spans="1:7" ht="45">
      <c r="A7445" s="536" t="s">
        <v>8584</v>
      </c>
      <c r="B7445" s="419">
        <v>101009</v>
      </c>
      <c r="C7445" s="420" t="s">
        <v>972</v>
      </c>
      <c r="D7445" s="421" t="s">
        <v>852</v>
      </c>
      <c r="E7445" s="422">
        <v>40.230000000000004</v>
      </c>
      <c r="F7445" s="422">
        <v>6.37</v>
      </c>
      <c r="G7445" s="422">
        <v>46.6</v>
      </c>
    </row>
    <row r="7446" spans="1:7" ht="45">
      <c r="A7446" s="536" t="s">
        <v>8584</v>
      </c>
      <c r="B7446" s="419">
        <v>100978</v>
      </c>
      <c r="C7446" s="420" t="s">
        <v>987</v>
      </c>
      <c r="D7446" s="421" t="s">
        <v>845</v>
      </c>
      <c r="E7446" s="422">
        <v>6.4</v>
      </c>
      <c r="F7446" s="422">
        <v>1.1399999999999999</v>
      </c>
      <c r="G7446" s="422">
        <v>7.54</v>
      </c>
    </row>
    <row r="7447" spans="1:7" ht="45">
      <c r="A7447" s="536" t="s">
        <v>8584</v>
      </c>
      <c r="B7447" s="419">
        <v>100994</v>
      </c>
      <c r="C7447" s="420" t="s">
        <v>995</v>
      </c>
      <c r="D7447" s="421" t="s">
        <v>852</v>
      </c>
      <c r="E7447" s="422">
        <v>4.24</v>
      </c>
      <c r="F7447" s="422">
        <v>0.75</v>
      </c>
      <c r="G7447" s="422">
        <v>4.99</v>
      </c>
    </row>
    <row r="7448" spans="1:7" ht="45">
      <c r="A7448" s="536" t="s">
        <v>8584</v>
      </c>
      <c r="B7448" s="419">
        <v>100974</v>
      </c>
      <c r="C7448" s="420" t="s">
        <v>983</v>
      </c>
      <c r="D7448" s="421" t="s">
        <v>845</v>
      </c>
      <c r="E7448" s="422">
        <v>7.9200000000000008</v>
      </c>
      <c r="F7448" s="422">
        <v>1.46</v>
      </c>
      <c r="G7448" s="422">
        <v>9.3800000000000008</v>
      </c>
    </row>
    <row r="7449" spans="1:7" ht="45">
      <c r="A7449" s="536" t="s">
        <v>8584</v>
      </c>
      <c r="B7449" s="419">
        <v>100990</v>
      </c>
      <c r="C7449" s="420" t="s">
        <v>991</v>
      </c>
      <c r="D7449" s="421" t="s">
        <v>852</v>
      </c>
      <c r="E7449" s="422">
        <v>5.3</v>
      </c>
      <c r="F7449" s="422">
        <v>0.96</v>
      </c>
      <c r="G7449" s="422">
        <v>6.26</v>
      </c>
    </row>
    <row r="7450" spans="1:7" ht="45">
      <c r="A7450" s="536" t="s">
        <v>8584</v>
      </c>
      <c r="B7450" s="419">
        <v>100979</v>
      </c>
      <c r="C7450" s="420" t="s">
        <v>988</v>
      </c>
      <c r="D7450" s="421" t="s">
        <v>845</v>
      </c>
      <c r="E7450" s="422">
        <v>6.16</v>
      </c>
      <c r="F7450" s="422">
        <v>0.91</v>
      </c>
      <c r="G7450" s="422">
        <v>7.07</v>
      </c>
    </row>
    <row r="7451" spans="1:7" ht="45">
      <c r="A7451" s="536" t="s">
        <v>8584</v>
      </c>
      <c r="B7451" s="419">
        <v>100995</v>
      </c>
      <c r="C7451" s="420" t="s">
        <v>996</v>
      </c>
      <c r="D7451" s="421" t="s">
        <v>852</v>
      </c>
      <c r="E7451" s="422">
        <v>4.12</v>
      </c>
      <c r="F7451" s="422">
        <v>0.6</v>
      </c>
      <c r="G7451" s="422">
        <v>4.72</v>
      </c>
    </row>
    <row r="7452" spans="1:7" ht="45">
      <c r="A7452" s="536" t="s">
        <v>8584</v>
      </c>
      <c r="B7452" s="419">
        <v>100975</v>
      </c>
      <c r="C7452" s="420" t="s">
        <v>984</v>
      </c>
      <c r="D7452" s="421" t="s">
        <v>845</v>
      </c>
      <c r="E7452" s="422">
        <v>7.98</v>
      </c>
      <c r="F7452" s="422">
        <v>1.23</v>
      </c>
      <c r="G7452" s="422">
        <v>9.2100000000000009</v>
      </c>
    </row>
    <row r="7453" spans="1:7" ht="45">
      <c r="A7453" s="536" t="s">
        <v>8584</v>
      </c>
      <c r="B7453" s="419">
        <v>100991</v>
      </c>
      <c r="C7453" s="420" t="s">
        <v>992</v>
      </c>
      <c r="D7453" s="421" t="s">
        <v>852</v>
      </c>
      <c r="E7453" s="422">
        <v>5.3599999999999994</v>
      </c>
      <c r="F7453" s="422">
        <v>0.82</v>
      </c>
      <c r="G7453" s="422">
        <v>6.18</v>
      </c>
    </row>
    <row r="7454" spans="1:7" ht="45">
      <c r="A7454" s="536" t="s">
        <v>8584</v>
      </c>
      <c r="B7454" s="419">
        <v>100980</v>
      </c>
      <c r="C7454" s="420" t="s">
        <v>989</v>
      </c>
      <c r="D7454" s="421" t="s">
        <v>845</v>
      </c>
      <c r="E7454" s="422">
        <v>5.88</v>
      </c>
      <c r="F7454" s="422">
        <v>0.8</v>
      </c>
      <c r="G7454" s="422">
        <v>6.68</v>
      </c>
    </row>
    <row r="7455" spans="1:7" ht="45">
      <c r="A7455" s="536" t="s">
        <v>8584</v>
      </c>
      <c r="B7455" s="419">
        <v>100996</v>
      </c>
      <c r="C7455" s="420" t="s">
        <v>997</v>
      </c>
      <c r="D7455" s="421" t="s">
        <v>852</v>
      </c>
      <c r="E7455" s="422">
        <v>3.9300000000000006</v>
      </c>
      <c r="F7455" s="422">
        <v>0.51</v>
      </c>
      <c r="G7455" s="422">
        <v>4.4400000000000004</v>
      </c>
    </row>
    <row r="7456" spans="1:7" ht="45">
      <c r="A7456" s="536" t="s">
        <v>8584</v>
      </c>
      <c r="B7456" s="419">
        <v>100976</v>
      </c>
      <c r="C7456" s="420" t="s">
        <v>985</v>
      </c>
      <c r="D7456" s="421" t="s">
        <v>845</v>
      </c>
      <c r="E7456" s="422">
        <v>7.8999999999999995</v>
      </c>
      <c r="F7456" s="422">
        <v>1.1100000000000001</v>
      </c>
      <c r="G7456" s="422">
        <v>9.01</v>
      </c>
    </row>
    <row r="7457" spans="1:7" ht="45">
      <c r="A7457" s="536" t="s">
        <v>8584</v>
      </c>
      <c r="B7457" s="419">
        <v>100992</v>
      </c>
      <c r="C7457" s="420" t="s">
        <v>993</v>
      </c>
      <c r="D7457" s="421" t="s">
        <v>852</v>
      </c>
      <c r="E7457" s="422">
        <v>5.2799999999999994</v>
      </c>
      <c r="F7457" s="422">
        <v>0.73</v>
      </c>
      <c r="G7457" s="422">
        <v>6.01</v>
      </c>
    </row>
    <row r="7458" spans="1:7" ht="45">
      <c r="A7458" s="536" t="s">
        <v>8584</v>
      </c>
      <c r="B7458" s="419">
        <v>100977</v>
      </c>
      <c r="C7458" s="420" t="s">
        <v>986</v>
      </c>
      <c r="D7458" s="421" t="s">
        <v>845</v>
      </c>
      <c r="E7458" s="422">
        <v>6.7799999999999994</v>
      </c>
      <c r="F7458" s="422">
        <v>1.66</v>
      </c>
      <c r="G7458" s="422">
        <v>8.44</v>
      </c>
    </row>
    <row r="7459" spans="1:7" ht="45">
      <c r="A7459" s="536" t="s">
        <v>8584</v>
      </c>
      <c r="B7459" s="419">
        <v>100993</v>
      </c>
      <c r="C7459" s="420" t="s">
        <v>994</v>
      </c>
      <c r="D7459" s="421" t="s">
        <v>852</v>
      </c>
      <c r="E7459" s="422">
        <v>4.53</v>
      </c>
      <c r="F7459" s="422">
        <v>1.0900000000000001</v>
      </c>
      <c r="G7459" s="422">
        <v>5.62</v>
      </c>
    </row>
    <row r="7460" spans="1:7" ht="45">
      <c r="A7460" s="536" t="s">
        <v>8584</v>
      </c>
      <c r="B7460" s="419">
        <v>100973</v>
      </c>
      <c r="C7460" s="420" t="s">
        <v>982</v>
      </c>
      <c r="D7460" s="421" t="s">
        <v>845</v>
      </c>
      <c r="E7460" s="422">
        <v>7.89</v>
      </c>
      <c r="F7460" s="422">
        <v>1.97</v>
      </c>
      <c r="G7460" s="422">
        <v>9.86</v>
      </c>
    </row>
    <row r="7461" spans="1:7" ht="45">
      <c r="A7461" s="536" t="s">
        <v>8584</v>
      </c>
      <c r="B7461" s="419">
        <v>100989</v>
      </c>
      <c r="C7461" s="420" t="s">
        <v>990</v>
      </c>
      <c r="D7461" s="421" t="s">
        <v>852</v>
      </c>
      <c r="E7461" s="422">
        <v>5.28</v>
      </c>
      <c r="F7461" s="422">
        <v>1.3</v>
      </c>
      <c r="G7461" s="422">
        <v>6.58</v>
      </c>
    </row>
    <row r="7462" spans="1:7" ht="45">
      <c r="A7462" s="536" t="s">
        <v>8584</v>
      </c>
      <c r="B7462" s="419">
        <v>101467</v>
      </c>
      <c r="C7462" s="420" t="s">
        <v>956</v>
      </c>
      <c r="D7462" s="421" t="s">
        <v>852</v>
      </c>
      <c r="E7462" s="422">
        <v>15.399999999999999</v>
      </c>
      <c r="F7462" s="422">
        <v>4.96</v>
      </c>
      <c r="G7462" s="422">
        <v>20.36</v>
      </c>
    </row>
    <row r="7463" spans="1:7" ht="45">
      <c r="A7463" s="536" t="s">
        <v>8584</v>
      </c>
      <c r="B7463" s="419">
        <v>101468</v>
      </c>
      <c r="C7463" s="420" t="s">
        <v>957</v>
      </c>
      <c r="D7463" s="421" t="s">
        <v>852</v>
      </c>
      <c r="E7463" s="422">
        <v>14.07</v>
      </c>
      <c r="F7463" s="422">
        <v>4.55</v>
      </c>
      <c r="G7463" s="422">
        <v>18.62</v>
      </c>
    </row>
    <row r="7464" spans="1:7" ht="45">
      <c r="A7464" s="536" t="s">
        <v>8584</v>
      </c>
      <c r="B7464" s="419">
        <v>101014</v>
      </c>
      <c r="C7464" s="420" t="s">
        <v>947</v>
      </c>
      <c r="D7464" s="421" t="s">
        <v>852</v>
      </c>
      <c r="E7464" s="422">
        <v>35.150000000000006</v>
      </c>
      <c r="F7464" s="422">
        <v>11.37</v>
      </c>
      <c r="G7464" s="422">
        <v>46.52</v>
      </c>
    </row>
    <row r="7465" spans="1:7" ht="45">
      <c r="A7465" s="536" t="s">
        <v>8584</v>
      </c>
      <c r="B7465" s="419">
        <v>101015</v>
      </c>
      <c r="C7465" s="420" t="s">
        <v>948</v>
      </c>
      <c r="D7465" s="421" t="s">
        <v>852</v>
      </c>
      <c r="E7465" s="422">
        <v>28.88</v>
      </c>
      <c r="F7465" s="422">
        <v>9.34</v>
      </c>
      <c r="G7465" s="422">
        <v>38.22</v>
      </c>
    </row>
    <row r="7466" spans="1:7" ht="45">
      <c r="A7466" s="536" t="s">
        <v>8584</v>
      </c>
      <c r="B7466" s="419">
        <v>101463</v>
      </c>
      <c r="C7466" s="420" t="s">
        <v>952</v>
      </c>
      <c r="D7466" s="421" t="s">
        <v>852</v>
      </c>
      <c r="E7466" s="422">
        <v>38.51</v>
      </c>
      <c r="F7466" s="422">
        <v>12.43</v>
      </c>
      <c r="G7466" s="422">
        <v>50.94</v>
      </c>
    </row>
    <row r="7467" spans="1:7" ht="45">
      <c r="A7467" s="536" t="s">
        <v>8584</v>
      </c>
      <c r="B7467" s="419">
        <v>101464</v>
      </c>
      <c r="C7467" s="420" t="s">
        <v>953</v>
      </c>
      <c r="D7467" s="421" t="s">
        <v>852</v>
      </c>
      <c r="E7467" s="422">
        <v>29.559999999999995</v>
      </c>
      <c r="F7467" s="422">
        <v>9.56</v>
      </c>
      <c r="G7467" s="422">
        <v>39.119999999999997</v>
      </c>
    </row>
    <row r="7468" spans="1:7" ht="45">
      <c r="A7468" s="536" t="s">
        <v>8584</v>
      </c>
      <c r="B7468" s="419">
        <v>101465</v>
      </c>
      <c r="C7468" s="420" t="s">
        <v>954</v>
      </c>
      <c r="D7468" s="421" t="s">
        <v>852</v>
      </c>
      <c r="E7468" s="422">
        <v>22.61</v>
      </c>
      <c r="F7468" s="422">
        <v>7.3</v>
      </c>
      <c r="G7468" s="422">
        <v>29.91</v>
      </c>
    </row>
    <row r="7469" spans="1:7" ht="45">
      <c r="A7469" s="536" t="s">
        <v>8584</v>
      </c>
      <c r="B7469" s="419">
        <v>101466</v>
      </c>
      <c r="C7469" s="420" t="s">
        <v>955</v>
      </c>
      <c r="D7469" s="421" t="s">
        <v>852</v>
      </c>
      <c r="E7469" s="422">
        <v>18.41</v>
      </c>
      <c r="F7469" s="422">
        <v>5.93</v>
      </c>
      <c r="G7469" s="422">
        <v>24.34</v>
      </c>
    </row>
    <row r="7470" spans="1:7" ht="45">
      <c r="A7470" s="536" t="s">
        <v>8584</v>
      </c>
      <c r="B7470" s="419">
        <v>101013</v>
      </c>
      <c r="C7470" s="420" t="s">
        <v>946</v>
      </c>
      <c r="D7470" s="421" t="s">
        <v>852</v>
      </c>
      <c r="E7470" s="422">
        <v>38.39</v>
      </c>
      <c r="F7470" s="422">
        <v>12.4</v>
      </c>
      <c r="G7470" s="422">
        <v>50.79</v>
      </c>
    </row>
    <row r="7471" spans="1:7" ht="45">
      <c r="A7471" s="536" t="s">
        <v>8584</v>
      </c>
      <c r="B7471" s="419">
        <v>101477</v>
      </c>
      <c r="C7471" s="420" t="s">
        <v>966</v>
      </c>
      <c r="D7471" s="421" t="s">
        <v>852</v>
      </c>
      <c r="E7471" s="422">
        <v>11.15</v>
      </c>
      <c r="F7471" s="422">
        <v>3.6</v>
      </c>
      <c r="G7471" s="422">
        <v>14.75</v>
      </c>
    </row>
    <row r="7472" spans="1:7" ht="45">
      <c r="A7472" s="536" t="s">
        <v>8584</v>
      </c>
      <c r="B7472" s="419">
        <v>101478</v>
      </c>
      <c r="C7472" s="420" t="s">
        <v>967</v>
      </c>
      <c r="D7472" s="421" t="s">
        <v>852</v>
      </c>
      <c r="E7472" s="422">
        <v>9.5</v>
      </c>
      <c r="F7472" s="422">
        <v>3.05</v>
      </c>
      <c r="G7472" s="422">
        <v>12.55</v>
      </c>
    </row>
    <row r="7473" spans="1:7" ht="45">
      <c r="A7473" s="536" t="s">
        <v>8584</v>
      </c>
      <c r="B7473" s="419">
        <v>101017</v>
      </c>
      <c r="C7473" s="420" t="s">
        <v>950</v>
      </c>
      <c r="D7473" s="421" t="s">
        <v>852</v>
      </c>
      <c r="E7473" s="422">
        <v>25.34</v>
      </c>
      <c r="F7473" s="422">
        <v>8.1999999999999993</v>
      </c>
      <c r="G7473" s="422">
        <v>33.54</v>
      </c>
    </row>
    <row r="7474" spans="1:7" ht="45">
      <c r="A7474" s="536" t="s">
        <v>8584</v>
      </c>
      <c r="B7474" s="419">
        <v>101018</v>
      </c>
      <c r="C7474" s="420" t="s">
        <v>951</v>
      </c>
      <c r="D7474" s="421" t="s">
        <v>852</v>
      </c>
      <c r="E7474" s="422">
        <v>20.83</v>
      </c>
      <c r="F7474" s="422">
        <v>6.73</v>
      </c>
      <c r="G7474" s="422">
        <v>27.56</v>
      </c>
    </row>
    <row r="7475" spans="1:7" ht="45">
      <c r="A7475" s="536" t="s">
        <v>8584</v>
      </c>
      <c r="B7475" s="419">
        <v>101469</v>
      </c>
      <c r="C7475" s="420" t="s">
        <v>958</v>
      </c>
      <c r="D7475" s="421" t="s">
        <v>852</v>
      </c>
      <c r="E7475" s="422">
        <v>31.52</v>
      </c>
      <c r="F7475" s="422">
        <v>10.16</v>
      </c>
      <c r="G7475" s="422">
        <v>41.68</v>
      </c>
    </row>
    <row r="7476" spans="1:7" ht="45">
      <c r="A7476" s="536" t="s">
        <v>8584</v>
      </c>
      <c r="B7476" s="419">
        <v>101470</v>
      </c>
      <c r="C7476" s="420" t="s">
        <v>959</v>
      </c>
      <c r="D7476" s="421" t="s">
        <v>852</v>
      </c>
      <c r="E7476" s="422">
        <v>25.020000000000003</v>
      </c>
      <c r="F7476" s="422">
        <v>8.07</v>
      </c>
      <c r="G7476" s="422">
        <v>33.090000000000003</v>
      </c>
    </row>
    <row r="7477" spans="1:7" ht="45">
      <c r="A7477" s="536" t="s">
        <v>8584</v>
      </c>
      <c r="B7477" s="419">
        <v>101471</v>
      </c>
      <c r="C7477" s="420" t="s">
        <v>960</v>
      </c>
      <c r="D7477" s="421" t="s">
        <v>852</v>
      </c>
      <c r="E7477" s="422">
        <v>21.45</v>
      </c>
      <c r="F7477" s="422">
        <v>6.93</v>
      </c>
      <c r="G7477" s="422">
        <v>28.38</v>
      </c>
    </row>
    <row r="7478" spans="1:7" ht="45">
      <c r="A7478" s="536" t="s">
        <v>8584</v>
      </c>
      <c r="B7478" s="419">
        <v>101472</v>
      </c>
      <c r="C7478" s="420" t="s">
        <v>961</v>
      </c>
      <c r="D7478" s="421" t="s">
        <v>852</v>
      </c>
      <c r="E7478" s="422">
        <v>16.71</v>
      </c>
      <c r="F7478" s="422">
        <v>5.38</v>
      </c>
      <c r="G7478" s="422">
        <v>22.09</v>
      </c>
    </row>
    <row r="7479" spans="1:7" ht="45">
      <c r="A7479" s="536" t="s">
        <v>8584</v>
      </c>
      <c r="B7479" s="419">
        <v>101473</v>
      </c>
      <c r="C7479" s="420" t="s">
        <v>962</v>
      </c>
      <c r="D7479" s="421" t="s">
        <v>852</v>
      </c>
      <c r="E7479" s="422">
        <v>24.04</v>
      </c>
      <c r="F7479" s="422">
        <v>7.77</v>
      </c>
      <c r="G7479" s="422">
        <v>31.81</v>
      </c>
    </row>
    <row r="7480" spans="1:7" ht="45">
      <c r="A7480" s="536" t="s">
        <v>8584</v>
      </c>
      <c r="B7480" s="419">
        <v>101474</v>
      </c>
      <c r="C7480" s="420" t="s">
        <v>963</v>
      </c>
      <c r="D7480" s="421" t="s">
        <v>852</v>
      </c>
      <c r="E7480" s="422">
        <v>17.220000000000002</v>
      </c>
      <c r="F7480" s="422">
        <v>5.54</v>
      </c>
      <c r="G7480" s="422">
        <v>22.76</v>
      </c>
    </row>
    <row r="7481" spans="1:7" ht="45">
      <c r="A7481" s="536" t="s">
        <v>8584</v>
      </c>
      <c r="B7481" s="419">
        <v>101475</v>
      </c>
      <c r="C7481" s="420" t="s">
        <v>964</v>
      </c>
      <c r="D7481" s="421" t="s">
        <v>852</v>
      </c>
      <c r="E7481" s="422">
        <v>15.260000000000002</v>
      </c>
      <c r="F7481" s="422">
        <v>4.93</v>
      </c>
      <c r="G7481" s="422">
        <v>20.190000000000001</v>
      </c>
    </row>
    <row r="7482" spans="1:7" ht="45">
      <c r="A7482" s="536" t="s">
        <v>8584</v>
      </c>
      <c r="B7482" s="419">
        <v>101476</v>
      </c>
      <c r="C7482" s="420" t="s">
        <v>965</v>
      </c>
      <c r="D7482" s="421" t="s">
        <v>852</v>
      </c>
      <c r="E7482" s="422">
        <v>13.620000000000001</v>
      </c>
      <c r="F7482" s="422">
        <v>4.3899999999999997</v>
      </c>
      <c r="G7482" s="422">
        <v>18.010000000000002</v>
      </c>
    </row>
    <row r="7483" spans="1:7" ht="45">
      <c r="A7483" s="536" t="s">
        <v>8584</v>
      </c>
      <c r="B7483" s="419">
        <v>101016</v>
      </c>
      <c r="C7483" s="420" t="s">
        <v>949</v>
      </c>
      <c r="D7483" s="421" t="s">
        <v>852</v>
      </c>
      <c r="E7483" s="422">
        <v>33.44</v>
      </c>
      <c r="F7483" s="422">
        <v>10.81</v>
      </c>
      <c r="G7483" s="422">
        <v>44.25</v>
      </c>
    </row>
    <row r="7484" spans="1:7" ht="45">
      <c r="A7484" s="536" t="s">
        <v>8584</v>
      </c>
      <c r="B7484" s="419">
        <v>101487</v>
      </c>
      <c r="C7484" s="420" t="s">
        <v>944</v>
      </c>
      <c r="D7484" s="421" t="s">
        <v>852</v>
      </c>
      <c r="E7484" s="422">
        <v>82.800000000000011</v>
      </c>
      <c r="F7484" s="422">
        <v>26.79</v>
      </c>
      <c r="G7484" s="422">
        <v>109.59</v>
      </c>
    </row>
    <row r="7485" spans="1:7" ht="45">
      <c r="A7485" s="536" t="s">
        <v>8584</v>
      </c>
      <c r="B7485" s="419">
        <v>101488</v>
      </c>
      <c r="C7485" s="420" t="s">
        <v>945</v>
      </c>
      <c r="D7485" s="421" t="s">
        <v>852</v>
      </c>
      <c r="E7485" s="422">
        <v>71.67</v>
      </c>
      <c r="F7485" s="422">
        <v>23.16</v>
      </c>
      <c r="G7485" s="422">
        <v>94.83</v>
      </c>
    </row>
    <row r="7486" spans="1:7" ht="45">
      <c r="A7486" s="536" t="s">
        <v>8584</v>
      </c>
      <c r="B7486" s="419">
        <v>101480</v>
      </c>
      <c r="C7486" s="420" t="s">
        <v>938</v>
      </c>
      <c r="D7486" s="421" t="s">
        <v>852</v>
      </c>
      <c r="E7486" s="422">
        <v>56.33</v>
      </c>
      <c r="F7486" s="422">
        <v>18.22</v>
      </c>
      <c r="G7486" s="422">
        <v>74.55</v>
      </c>
    </row>
    <row r="7487" spans="1:7" ht="45">
      <c r="A7487" s="536" t="s">
        <v>8584</v>
      </c>
      <c r="B7487" s="419">
        <v>101481</v>
      </c>
      <c r="C7487" s="420" t="s">
        <v>939</v>
      </c>
      <c r="D7487" s="421" t="s">
        <v>852</v>
      </c>
      <c r="E7487" s="422">
        <v>40.69</v>
      </c>
      <c r="F7487" s="422">
        <v>13.16</v>
      </c>
      <c r="G7487" s="422">
        <v>53.85</v>
      </c>
    </row>
    <row r="7488" spans="1:7" ht="45">
      <c r="A7488" s="536" t="s">
        <v>8584</v>
      </c>
      <c r="B7488" s="419">
        <v>101482</v>
      </c>
      <c r="C7488" s="420" t="s">
        <v>4295</v>
      </c>
      <c r="D7488" s="421" t="s">
        <v>852</v>
      </c>
      <c r="E7488" s="422">
        <v>30.43</v>
      </c>
      <c r="F7488" s="422">
        <v>9.82</v>
      </c>
      <c r="G7488" s="422">
        <v>40.25</v>
      </c>
    </row>
    <row r="7489" spans="1:7" ht="45">
      <c r="A7489" s="536" t="s">
        <v>8584</v>
      </c>
      <c r="B7489" s="419">
        <v>101483</v>
      </c>
      <c r="C7489" s="420" t="s">
        <v>940</v>
      </c>
      <c r="D7489" s="421" t="s">
        <v>852</v>
      </c>
      <c r="E7489" s="422">
        <v>31.570000000000004</v>
      </c>
      <c r="F7489" s="422">
        <v>10.199999999999999</v>
      </c>
      <c r="G7489" s="422">
        <v>41.77</v>
      </c>
    </row>
    <row r="7490" spans="1:7" ht="45">
      <c r="A7490" s="536" t="s">
        <v>8584</v>
      </c>
      <c r="B7490" s="419">
        <v>101484</v>
      </c>
      <c r="C7490" s="420" t="s">
        <v>941</v>
      </c>
      <c r="D7490" s="421" t="s">
        <v>852</v>
      </c>
      <c r="E7490" s="422">
        <v>163.54000000000002</v>
      </c>
      <c r="F7490" s="422">
        <v>52.92</v>
      </c>
      <c r="G7490" s="422">
        <v>216.46</v>
      </c>
    </row>
    <row r="7491" spans="1:7" ht="45">
      <c r="A7491" s="536" t="s">
        <v>8584</v>
      </c>
      <c r="B7491" s="419">
        <v>101485</v>
      </c>
      <c r="C7491" s="420" t="s">
        <v>942</v>
      </c>
      <c r="D7491" s="421" t="s">
        <v>852</v>
      </c>
      <c r="E7491" s="422">
        <v>125.53999999999999</v>
      </c>
      <c r="F7491" s="422">
        <v>40.619999999999997</v>
      </c>
      <c r="G7491" s="422">
        <v>166.16</v>
      </c>
    </row>
    <row r="7492" spans="1:7" ht="45">
      <c r="A7492" s="536" t="s">
        <v>8584</v>
      </c>
      <c r="B7492" s="419">
        <v>101486</v>
      </c>
      <c r="C7492" s="420" t="s">
        <v>943</v>
      </c>
      <c r="D7492" s="421" t="s">
        <v>852</v>
      </c>
      <c r="E7492" s="422">
        <v>113.09</v>
      </c>
      <c r="F7492" s="422">
        <v>36.590000000000003</v>
      </c>
      <c r="G7492" s="422">
        <v>149.68</v>
      </c>
    </row>
    <row r="7493" spans="1:7" ht="45">
      <c r="A7493" s="536" t="s">
        <v>8584</v>
      </c>
      <c r="B7493" s="419">
        <v>101006</v>
      </c>
      <c r="C7493" s="420" t="s">
        <v>969</v>
      </c>
      <c r="D7493" s="421" t="s">
        <v>845</v>
      </c>
      <c r="E7493" s="422">
        <v>19.91</v>
      </c>
      <c r="F7493" s="422">
        <v>2.37</v>
      </c>
      <c r="G7493" s="422">
        <v>22.28</v>
      </c>
    </row>
    <row r="7494" spans="1:7" ht="45">
      <c r="A7494" s="536" t="s">
        <v>8584</v>
      </c>
      <c r="B7494" s="419">
        <v>101005</v>
      </c>
      <c r="C7494" s="420" t="s">
        <v>968</v>
      </c>
      <c r="D7494" s="421" t="s">
        <v>845</v>
      </c>
      <c r="E7494" s="422">
        <v>17.53</v>
      </c>
      <c r="F7494" s="422">
        <v>2.64</v>
      </c>
      <c r="G7494" s="422">
        <v>20.170000000000002</v>
      </c>
    </row>
    <row r="7495" spans="1:7" ht="45">
      <c r="A7495" s="536" t="s">
        <v>8584</v>
      </c>
      <c r="B7495" s="419">
        <v>102568</v>
      </c>
      <c r="C7495" s="420" t="s">
        <v>4294</v>
      </c>
      <c r="D7495" s="421" t="s">
        <v>852</v>
      </c>
      <c r="E7495" s="422">
        <v>222.35000000000002</v>
      </c>
      <c r="F7495" s="422">
        <v>105.26</v>
      </c>
      <c r="G7495" s="422">
        <v>327.61</v>
      </c>
    </row>
    <row r="7496" spans="1:7" ht="45">
      <c r="A7496" s="536" t="s">
        <v>8584</v>
      </c>
      <c r="B7496" s="419">
        <v>101479</v>
      </c>
      <c r="C7496" s="420" t="s">
        <v>937</v>
      </c>
      <c r="D7496" s="421" t="s">
        <v>852</v>
      </c>
      <c r="E7496" s="422">
        <v>130.53</v>
      </c>
      <c r="F7496" s="422">
        <v>61.78</v>
      </c>
      <c r="G7496" s="422">
        <v>192.31</v>
      </c>
    </row>
    <row r="7497" spans="1:7" ht="45">
      <c r="A7497" s="536" t="s">
        <v>8584</v>
      </c>
      <c r="B7497" s="419">
        <v>101019</v>
      </c>
      <c r="C7497" s="420" t="s">
        <v>936</v>
      </c>
      <c r="D7497" s="421" t="s">
        <v>852</v>
      </c>
      <c r="E7497" s="422">
        <v>447.99</v>
      </c>
      <c r="F7497" s="422">
        <v>212.08</v>
      </c>
      <c r="G7497" s="422">
        <v>660.07</v>
      </c>
    </row>
    <row r="7498" spans="1:7" ht="45">
      <c r="A7498" s="536" t="s">
        <v>8584</v>
      </c>
      <c r="B7498" s="419">
        <v>100938</v>
      </c>
      <c r="C7498" s="420" t="s">
        <v>1019</v>
      </c>
      <c r="D7498" s="421" t="s">
        <v>846</v>
      </c>
      <c r="E7498" s="422">
        <v>6.9799999999999995</v>
      </c>
      <c r="F7498" s="422">
        <v>1.03</v>
      </c>
      <c r="G7498" s="422">
        <v>8.01</v>
      </c>
    </row>
    <row r="7499" spans="1:7" ht="45">
      <c r="A7499" s="536" t="s">
        <v>8584</v>
      </c>
      <c r="B7499" s="419">
        <v>100942</v>
      </c>
      <c r="C7499" s="420" t="s">
        <v>1020</v>
      </c>
      <c r="D7499" s="421" t="s">
        <v>1000</v>
      </c>
      <c r="E7499" s="422">
        <v>4.67</v>
      </c>
      <c r="F7499" s="422">
        <v>0.67</v>
      </c>
      <c r="G7499" s="422">
        <v>5.34</v>
      </c>
    </row>
    <row r="7500" spans="1:7" ht="45">
      <c r="A7500" s="536" t="s">
        <v>8584</v>
      </c>
      <c r="B7500" s="419">
        <v>93588</v>
      </c>
      <c r="C7500" s="420" t="s">
        <v>1024</v>
      </c>
      <c r="D7500" s="421" t="s">
        <v>846</v>
      </c>
      <c r="E7500" s="422">
        <v>2.9299999999999997</v>
      </c>
      <c r="F7500" s="422">
        <v>0.43</v>
      </c>
      <c r="G7500" s="422">
        <v>3.36</v>
      </c>
    </row>
    <row r="7501" spans="1:7" ht="45">
      <c r="A7501" s="536" t="s">
        <v>8584</v>
      </c>
      <c r="B7501" s="419">
        <v>93594</v>
      </c>
      <c r="C7501" s="420" t="s">
        <v>1028</v>
      </c>
      <c r="D7501" s="421" t="s">
        <v>1000</v>
      </c>
      <c r="E7501" s="422">
        <v>1.95</v>
      </c>
      <c r="F7501" s="422">
        <v>0.28000000000000003</v>
      </c>
      <c r="G7501" s="422">
        <v>2.23</v>
      </c>
    </row>
    <row r="7502" spans="1:7" ht="45">
      <c r="A7502" s="536" t="s">
        <v>8584</v>
      </c>
      <c r="B7502" s="419">
        <v>93589</v>
      </c>
      <c r="C7502" s="420" t="s">
        <v>1023</v>
      </c>
      <c r="D7502" s="421" t="s">
        <v>846</v>
      </c>
      <c r="E7502" s="422">
        <v>2.5099999999999998</v>
      </c>
      <c r="F7502" s="422">
        <v>0.37</v>
      </c>
      <c r="G7502" s="422">
        <v>2.88</v>
      </c>
    </row>
    <row r="7503" spans="1:7" ht="45">
      <c r="A7503" s="536" t="s">
        <v>8584</v>
      </c>
      <c r="B7503" s="419">
        <v>93595</v>
      </c>
      <c r="C7503" s="420" t="s">
        <v>1027</v>
      </c>
      <c r="D7503" s="421" t="s">
        <v>1000</v>
      </c>
      <c r="E7503" s="422">
        <v>1.71</v>
      </c>
      <c r="F7503" s="422">
        <v>0.24</v>
      </c>
      <c r="G7503" s="422">
        <v>1.95</v>
      </c>
    </row>
    <row r="7504" spans="1:7" ht="45">
      <c r="A7504" s="536" t="s">
        <v>8584</v>
      </c>
      <c r="B7504" s="419">
        <v>93590</v>
      </c>
      <c r="C7504" s="420" t="s">
        <v>1021</v>
      </c>
      <c r="D7504" s="421" t="s">
        <v>846</v>
      </c>
      <c r="E7504" s="422">
        <v>0.93</v>
      </c>
      <c r="F7504" s="422">
        <v>0.12</v>
      </c>
      <c r="G7504" s="422">
        <v>1.05</v>
      </c>
    </row>
    <row r="7505" spans="1:7" ht="45">
      <c r="A7505" s="536" t="s">
        <v>8584</v>
      </c>
      <c r="B7505" s="419">
        <v>93596</v>
      </c>
      <c r="C7505" s="420" t="s">
        <v>1025</v>
      </c>
      <c r="D7505" s="421" t="s">
        <v>1000</v>
      </c>
      <c r="E7505" s="422">
        <v>0.62</v>
      </c>
      <c r="F7505" s="422">
        <v>0.08</v>
      </c>
      <c r="G7505" s="422">
        <v>0.7</v>
      </c>
    </row>
    <row r="7506" spans="1:7" ht="45">
      <c r="A7506" s="536" t="s">
        <v>8584</v>
      </c>
      <c r="B7506" s="419">
        <v>95875</v>
      </c>
      <c r="C7506" s="420" t="s">
        <v>1022</v>
      </c>
      <c r="D7506" s="421" t="s">
        <v>846</v>
      </c>
      <c r="E7506" s="422">
        <v>2.3199999999999998</v>
      </c>
      <c r="F7506" s="422">
        <v>0.33</v>
      </c>
      <c r="G7506" s="422">
        <v>2.65</v>
      </c>
    </row>
    <row r="7507" spans="1:7" ht="45">
      <c r="A7507" s="536" t="s">
        <v>8584</v>
      </c>
      <c r="B7507" s="419">
        <v>95878</v>
      </c>
      <c r="C7507" s="420" t="s">
        <v>1026</v>
      </c>
      <c r="D7507" s="421" t="s">
        <v>1000</v>
      </c>
      <c r="E7507" s="422">
        <v>1.56</v>
      </c>
      <c r="F7507" s="422">
        <v>0.22</v>
      </c>
      <c r="G7507" s="422">
        <v>1.78</v>
      </c>
    </row>
    <row r="7508" spans="1:7" ht="45">
      <c r="A7508" s="536" t="s">
        <v>8584</v>
      </c>
      <c r="B7508" s="419">
        <v>100943</v>
      </c>
      <c r="C7508" s="420" t="s">
        <v>1010</v>
      </c>
      <c r="D7508" s="421" t="s">
        <v>1000</v>
      </c>
      <c r="E7508" s="422">
        <v>4.07</v>
      </c>
      <c r="F7508" s="422">
        <v>0.47</v>
      </c>
      <c r="G7508" s="422">
        <v>4.54</v>
      </c>
    </row>
    <row r="7509" spans="1:7" ht="45">
      <c r="A7509" s="536" t="s">
        <v>8584</v>
      </c>
      <c r="B7509" s="419">
        <v>100939</v>
      </c>
      <c r="C7509" s="420" t="s">
        <v>1009</v>
      </c>
      <c r="D7509" s="421" t="s">
        <v>846</v>
      </c>
      <c r="E7509" s="422">
        <v>6.12</v>
      </c>
      <c r="F7509" s="422">
        <v>0.72</v>
      </c>
      <c r="G7509" s="422">
        <v>6.84</v>
      </c>
    </row>
    <row r="7510" spans="1:7" ht="45">
      <c r="A7510" s="536" t="s">
        <v>8584</v>
      </c>
      <c r="B7510" s="419">
        <v>93591</v>
      </c>
      <c r="C7510" s="420" t="s">
        <v>1014</v>
      </c>
      <c r="D7510" s="421" t="s">
        <v>846</v>
      </c>
      <c r="E7510" s="422">
        <v>2.5500000000000003</v>
      </c>
      <c r="F7510" s="422">
        <v>0.3</v>
      </c>
      <c r="G7510" s="422">
        <v>2.85</v>
      </c>
    </row>
    <row r="7511" spans="1:7" ht="45">
      <c r="A7511" s="536" t="s">
        <v>8584</v>
      </c>
      <c r="B7511" s="419">
        <v>93597</v>
      </c>
      <c r="C7511" s="420" t="s">
        <v>1018</v>
      </c>
      <c r="D7511" s="421" t="s">
        <v>1000</v>
      </c>
      <c r="E7511" s="422">
        <v>1.7</v>
      </c>
      <c r="F7511" s="422">
        <v>0.2</v>
      </c>
      <c r="G7511" s="422">
        <v>1.9</v>
      </c>
    </row>
    <row r="7512" spans="1:7" ht="45">
      <c r="A7512" s="536" t="s">
        <v>8584</v>
      </c>
      <c r="B7512" s="419">
        <v>93592</v>
      </c>
      <c r="C7512" s="420" t="s">
        <v>1013</v>
      </c>
      <c r="D7512" s="421" t="s">
        <v>846</v>
      </c>
      <c r="E7512" s="422">
        <v>2.21</v>
      </c>
      <c r="F7512" s="422">
        <v>0.26</v>
      </c>
      <c r="G7512" s="422">
        <v>2.4700000000000002</v>
      </c>
    </row>
    <row r="7513" spans="1:7" ht="45">
      <c r="A7513" s="536" t="s">
        <v>8584</v>
      </c>
      <c r="B7513" s="419">
        <v>93598</v>
      </c>
      <c r="C7513" s="420" t="s">
        <v>1017</v>
      </c>
      <c r="D7513" s="421" t="s">
        <v>1000</v>
      </c>
      <c r="E7513" s="422">
        <v>1.47</v>
      </c>
      <c r="F7513" s="422">
        <v>0.17</v>
      </c>
      <c r="G7513" s="422">
        <v>1.64</v>
      </c>
    </row>
    <row r="7514" spans="1:7" ht="45">
      <c r="A7514" s="536" t="s">
        <v>8584</v>
      </c>
      <c r="B7514" s="419">
        <v>93593</v>
      </c>
      <c r="C7514" s="420" t="s">
        <v>1011</v>
      </c>
      <c r="D7514" s="421" t="s">
        <v>846</v>
      </c>
      <c r="E7514" s="422">
        <v>0.84000000000000008</v>
      </c>
      <c r="F7514" s="422">
        <v>7.0000000000000007E-2</v>
      </c>
      <c r="G7514" s="422">
        <v>0.91</v>
      </c>
    </row>
    <row r="7515" spans="1:7" ht="45">
      <c r="A7515" s="536" t="s">
        <v>8584</v>
      </c>
      <c r="B7515" s="419">
        <v>93599</v>
      </c>
      <c r="C7515" s="420" t="s">
        <v>1015</v>
      </c>
      <c r="D7515" s="421" t="s">
        <v>1000</v>
      </c>
      <c r="E7515" s="422">
        <v>0.54</v>
      </c>
      <c r="F7515" s="422">
        <v>0.06</v>
      </c>
      <c r="G7515" s="422">
        <v>0.6</v>
      </c>
    </row>
    <row r="7516" spans="1:7" ht="45">
      <c r="A7516" s="536" t="s">
        <v>8584</v>
      </c>
      <c r="B7516" s="419">
        <v>95876</v>
      </c>
      <c r="C7516" s="420" t="s">
        <v>1012</v>
      </c>
      <c r="D7516" s="421" t="s">
        <v>846</v>
      </c>
      <c r="E7516" s="422">
        <v>2.0099999999999998</v>
      </c>
      <c r="F7516" s="422">
        <v>0.24</v>
      </c>
      <c r="G7516" s="422">
        <v>2.25</v>
      </c>
    </row>
    <row r="7517" spans="1:7" ht="45">
      <c r="A7517" s="536" t="s">
        <v>8584</v>
      </c>
      <c r="B7517" s="419">
        <v>95879</v>
      </c>
      <c r="C7517" s="420" t="s">
        <v>1016</v>
      </c>
      <c r="D7517" s="421" t="s">
        <v>1000</v>
      </c>
      <c r="E7517" s="422">
        <v>1.37</v>
      </c>
      <c r="F7517" s="422">
        <v>0.15</v>
      </c>
      <c r="G7517" s="422">
        <v>1.52</v>
      </c>
    </row>
    <row r="7518" spans="1:7" ht="45">
      <c r="A7518" s="536" t="s">
        <v>8584</v>
      </c>
      <c r="B7518" s="419">
        <v>100940</v>
      </c>
      <c r="C7518" s="420" t="s">
        <v>998</v>
      </c>
      <c r="D7518" s="421" t="s">
        <v>846</v>
      </c>
      <c r="E7518" s="422">
        <v>5.26</v>
      </c>
      <c r="F7518" s="422">
        <v>0.56000000000000005</v>
      </c>
      <c r="G7518" s="422">
        <v>5.82</v>
      </c>
    </row>
    <row r="7519" spans="1:7" ht="45">
      <c r="A7519" s="536" t="s">
        <v>8584</v>
      </c>
      <c r="B7519" s="419">
        <v>100944</v>
      </c>
      <c r="C7519" s="420" t="s">
        <v>999</v>
      </c>
      <c r="D7519" s="421" t="s">
        <v>1000</v>
      </c>
      <c r="E7519" s="422">
        <v>3.5100000000000002</v>
      </c>
      <c r="F7519" s="422">
        <v>0.38</v>
      </c>
      <c r="G7519" s="422">
        <v>3.89</v>
      </c>
    </row>
    <row r="7520" spans="1:7" ht="45">
      <c r="A7520" s="536" t="s">
        <v>8584</v>
      </c>
      <c r="B7520" s="419">
        <v>95425</v>
      </c>
      <c r="C7520" s="420" t="s">
        <v>1004</v>
      </c>
      <c r="D7520" s="421" t="s">
        <v>846</v>
      </c>
      <c r="E7520" s="422">
        <v>2.1999999999999997</v>
      </c>
      <c r="F7520" s="422">
        <v>0.22</v>
      </c>
      <c r="G7520" s="422">
        <v>2.42</v>
      </c>
    </row>
    <row r="7521" spans="1:7" ht="45">
      <c r="A7521" s="536" t="s">
        <v>8584</v>
      </c>
      <c r="B7521" s="419">
        <v>95428</v>
      </c>
      <c r="C7521" s="420" t="s">
        <v>1008</v>
      </c>
      <c r="D7521" s="421" t="s">
        <v>1000</v>
      </c>
      <c r="E7521" s="422">
        <v>1.4899999999999998</v>
      </c>
      <c r="F7521" s="422">
        <v>0.14000000000000001</v>
      </c>
      <c r="G7521" s="422">
        <v>1.63</v>
      </c>
    </row>
    <row r="7522" spans="1:7" ht="45">
      <c r="A7522" s="536" t="s">
        <v>8584</v>
      </c>
      <c r="B7522" s="419">
        <v>95426</v>
      </c>
      <c r="C7522" s="420" t="s">
        <v>1003</v>
      </c>
      <c r="D7522" s="421" t="s">
        <v>846</v>
      </c>
      <c r="E7522" s="422">
        <v>1.9100000000000001</v>
      </c>
      <c r="F7522" s="422">
        <v>0.19</v>
      </c>
      <c r="G7522" s="422">
        <v>2.1</v>
      </c>
    </row>
    <row r="7523" spans="1:7" ht="45">
      <c r="A7523" s="536" t="s">
        <v>8584</v>
      </c>
      <c r="B7523" s="419">
        <v>95429</v>
      </c>
      <c r="C7523" s="420" t="s">
        <v>1007</v>
      </c>
      <c r="D7523" s="421" t="s">
        <v>1000</v>
      </c>
      <c r="E7523" s="422">
        <v>1.2799999999999998</v>
      </c>
      <c r="F7523" s="422">
        <v>0.13</v>
      </c>
      <c r="G7523" s="422">
        <v>1.41</v>
      </c>
    </row>
    <row r="7524" spans="1:7" ht="45">
      <c r="A7524" s="536" t="s">
        <v>8584</v>
      </c>
      <c r="B7524" s="419">
        <v>95427</v>
      </c>
      <c r="C7524" s="420" t="s">
        <v>1001</v>
      </c>
      <c r="D7524" s="421" t="s">
        <v>846</v>
      </c>
      <c r="E7524" s="422">
        <v>0.72</v>
      </c>
      <c r="F7524" s="422">
        <v>0.06</v>
      </c>
      <c r="G7524" s="422">
        <v>0.78</v>
      </c>
    </row>
    <row r="7525" spans="1:7" ht="45">
      <c r="A7525" s="536" t="s">
        <v>8584</v>
      </c>
      <c r="B7525" s="419">
        <v>95430</v>
      </c>
      <c r="C7525" s="420" t="s">
        <v>1005</v>
      </c>
      <c r="D7525" s="421" t="s">
        <v>1000</v>
      </c>
      <c r="E7525" s="422">
        <v>0.45999999999999996</v>
      </c>
      <c r="F7525" s="422">
        <v>0.03</v>
      </c>
      <c r="G7525" s="422">
        <v>0.49</v>
      </c>
    </row>
    <row r="7526" spans="1:7" ht="45">
      <c r="A7526" s="536" t="s">
        <v>8584</v>
      </c>
      <c r="B7526" s="419">
        <v>95877</v>
      </c>
      <c r="C7526" s="420" t="s">
        <v>1002</v>
      </c>
      <c r="D7526" s="421" t="s">
        <v>846</v>
      </c>
      <c r="E7526" s="422">
        <v>1.75</v>
      </c>
      <c r="F7526" s="422">
        <v>0.18</v>
      </c>
      <c r="G7526" s="422">
        <v>1.93</v>
      </c>
    </row>
    <row r="7527" spans="1:7" ht="45">
      <c r="A7527" s="536" t="s">
        <v>8584</v>
      </c>
      <c r="B7527" s="419">
        <v>95880</v>
      </c>
      <c r="C7527" s="420" t="s">
        <v>1006</v>
      </c>
      <c r="D7527" s="421" t="s">
        <v>1000</v>
      </c>
      <c r="E7527" s="422">
        <v>1.18</v>
      </c>
      <c r="F7527" s="422">
        <v>0.11</v>
      </c>
      <c r="G7527" s="422">
        <v>1.29</v>
      </c>
    </row>
    <row r="7528" spans="1:7" ht="45">
      <c r="A7528" s="536" t="s">
        <v>8584</v>
      </c>
      <c r="B7528" s="419">
        <v>100937</v>
      </c>
      <c r="C7528" s="420" t="s">
        <v>1029</v>
      </c>
      <c r="D7528" s="421" t="s">
        <v>846</v>
      </c>
      <c r="E7528" s="422">
        <v>7.94</v>
      </c>
      <c r="F7528" s="422">
        <v>1.72</v>
      </c>
      <c r="G7528" s="422">
        <v>9.66</v>
      </c>
    </row>
    <row r="7529" spans="1:7" ht="45">
      <c r="A7529" s="536" t="s">
        <v>8584</v>
      </c>
      <c r="B7529" s="419">
        <v>100941</v>
      </c>
      <c r="C7529" s="420" t="s">
        <v>1030</v>
      </c>
      <c r="D7529" s="421" t="s">
        <v>1000</v>
      </c>
      <c r="E7529" s="422">
        <v>5.29</v>
      </c>
      <c r="F7529" s="422">
        <v>1.1399999999999999</v>
      </c>
      <c r="G7529" s="422">
        <v>6.43</v>
      </c>
    </row>
    <row r="7530" spans="1:7" ht="45">
      <c r="A7530" s="536" t="s">
        <v>8584</v>
      </c>
      <c r="B7530" s="419">
        <v>97912</v>
      </c>
      <c r="C7530" s="420" t="s">
        <v>1031</v>
      </c>
      <c r="D7530" s="421" t="s">
        <v>846</v>
      </c>
      <c r="E7530" s="422">
        <v>3.3499999999999996</v>
      </c>
      <c r="F7530" s="422">
        <v>0.7</v>
      </c>
      <c r="G7530" s="422">
        <v>4.05</v>
      </c>
    </row>
    <row r="7531" spans="1:7" ht="45">
      <c r="A7531" s="536" t="s">
        <v>8584</v>
      </c>
      <c r="B7531" s="419">
        <v>97916</v>
      </c>
      <c r="C7531" s="420" t="s">
        <v>1035</v>
      </c>
      <c r="D7531" s="421" t="s">
        <v>1000</v>
      </c>
      <c r="E7531" s="422">
        <v>2.2300000000000004</v>
      </c>
      <c r="F7531" s="422">
        <v>0.47</v>
      </c>
      <c r="G7531" s="422">
        <v>2.7</v>
      </c>
    </row>
    <row r="7532" spans="1:7" ht="45">
      <c r="A7532" s="536" t="s">
        <v>8584</v>
      </c>
      <c r="B7532" s="419">
        <v>97913</v>
      </c>
      <c r="C7532" s="420" t="s">
        <v>1032</v>
      </c>
      <c r="D7532" s="421" t="s">
        <v>846</v>
      </c>
      <c r="E7532" s="422">
        <v>2.91</v>
      </c>
      <c r="F7532" s="422">
        <v>0.61</v>
      </c>
      <c r="G7532" s="422">
        <v>3.52</v>
      </c>
    </row>
    <row r="7533" spans="1:7" ht="45">
      <c r="A7533" s="536" t="s">
        <v>8584</v>
      </c>
      <c r="B7533" s="419">
        <v>97917</v>
      </c>
      <c r="C7533" s="420" t="s">
        <v>1036</v>
      </c>
      <c r="D7533" s="421" t="s">
        <v>1000</v>
      </c>
      <c r="E7533" s="422">
        <v>1.9200000000000002</v>
      </c>
      <c r="F7533" s="422">
        <v>0.41</v>
      </c>
      <c r="G7533" s="422">
        <v>2.33</v>
      </c>
    </row>
    <row r="7534" spans="1:7" ht="45">
      <c r="A7534" s="536" t="s">
        <v>8584</v>
      </c>
      <c r="B7534" s="419">
        <v>97915</v>
      </c>
      <c r="C7534" s="420" t="s">
        <v>1034</v>
      </c>
      <c r="D7534" s="421" t="s">
        <v>846</v>
      </c>
      <c r="E7534" s="422">
        <v>1.08</v>
      </c>
      <c r="F7534" s="422">
        <v>0.21</v>
      </c>
      <c r="G7534" s="422">
        <v>1.29</v>
      </c>
    </row>
    <row r="7535" spans="1:7" ht="45">
      <c r="A7535" s="536" t="s">
        <v>8584</v>
      </c>
      <c r="B7535" s="419">
        <v>97919</v>
      </c>
      <c r="C7535" s="420" t="s">
        <v>1038</v>
      </c>
      <c r="D7535" s="421" t="s">
        <v>1000</v>
      </c>
      <c r="E7535" s="422">
        <v>0.72</v>
      </c>
      <c r="F7535" s="422">
        <v>0.13</v>
      </c>
      <c r="G7535" s="422">
        <v>0.85</v>
      </c>
    </row>
    <row r="7536" spans="1:7" ht="45">
      <c r="A7536" s="536" t="s">
        <v>8584</v>
      </c>
      <c r="B7536" s="419">
        <v>97914</v>
      </c>
      <c r="C7536" s="420" t="s">
        <v>1033</v>
      </c>
      <c r="D7536" s="421" t="s">
        <v>846</v>
      </c>
      <c r="E7536" s="422">
        <v>2.64</v>
      </c>
      <c r="F7536" s="422">
        <v>0.56999999999999995</v>
      </c>
      <c r="G7536" s="422">
        <v>3.21</v>
      </c>
    </row>
    <row r="7537" spans="1:7" ht="45">
      <c r="A7537" s="536" t="s">
        <v>8584</v>
      </c>
      <c r="B7537" s="419">
        <v>97918</v>
      </c>
      <c r="C7537" s="420" t="s">
        <v>1037</v>
      </c>
      <c r="D7537" s="421" t="s">
        <v>1000</v>
      </c>
      <c r="E7537" s="422">
        <v>1.7799999999999998</v>
      </c>
      <c r="F7537" s="422">
        <v>0.37</v>
      </c>
      <c r="G7537" s="422">
        <v>2.15</v>
      </c>
    </row>
    <row r="7538" spans="1:7" ht="45">
      <c r="A7538" s="536" t="s">
        <v>8584</v>
      </c>
      <c r="B7538" s="419">
        <v>100949</v>
      </c>
      <c r="C7538" s="420" t="s">
        <v>1048</v>
      </c>
      <c r="D7538" s="421" t="s">
        <v>1000</v>
      </c>
      <c r="E7538" s="422">
        <v>6.17</v>
      </c>
      <c r="F7538" s="422">
        <v>1.0900000000000001</v>
      </c>
      <c r="G7538" s="422">
        <v>7.26</v>
      </c>
    </row>
    <row r="7539" spans="1:7" ht="45">
      <c r="A7539" s="536" t="s">
        <v>8584</v>
      </c>
      <c r="B7539" s="419">
        <v>100945</v>
      </c>
      <c r="C7539" s="420" t="s">
        <v>1044</v>
      </c>
      <c r="D7539" s="421" t="s">
        <v>1000</v>
      </c>
      <c r="E7539" s="422">
        <v>2.61</v>
      </c>
      <c r="F7539" s="422">
        <v>0.44</v>
      </c>
      <c r="G7539" s="422">
        <v>3.05</v>
      </c>
    </row>
    <row r="7540" spans="1:7" ht="45">
      <c r="A7540" s="536" t="s">
        <v>8584</v>
      </c>
      <c r="B7540" s="419">
        <v>100946</v>
      </c>
      <c r="C7540" s="420" t="s">
        <v>1045</v>
      </c>
      <c r="D7540" s="421" t="s">
        <v>1000</v>
      </c>
      <c r="E7540" s="422">
        <v>2.23</v>
      </c>
      <c r="F7540" s="422">
        <v>0.4</v>
      </c>
      <c r="G7540" s="422">
        <v>2.63</v>
      </c>
    </row>
    <row r="7541" spans="1:7" ht="45">
      <c r="A7541" s="536" t="s">
        <v>8584</v>
      </c>
      <c r="B7541" s="419">
        <v>100948</v>
      </c>
      <c r="C7541" s="420" t="s">
        <v>1047</v>
      </c>
      <c r="D7541" s="421" t="s">
        <v>1000</v>
      </c>
      <c r="E7541" s="422">
        <v>0.83</v>
      </c>
      <c r="F7541" s="422">
        <v>0.13</v>
      </c>
      <c r="G7541" s="422">
        <v>0.96</v>
      </c>
    </row>
    <row r="7542" spans="1:7" ht="45">
      <c r="A7542" s="536" t="s">
        <v>8584</v>
      </c>
      <c r="B7542" s="419">
        <v>100947</v>
      </c>
      <c r="C7542" s="420" t="s">
        <v>1046</v>
      </c>
      <c r="D7542" s="421" t="s">
        <v>1000</v>
      </c>
      <c r="E7542" s="422">
        <v>2.0499999999999998</v>
      </c>
      <c r="F7542" s="422">
        <v>0.37</v>
      </c>
      <c r="G7542" s="422">
        <v>2.42</v>
      </c>
    </row>
    <row r="7543" spans="1:7" ht="45">
      <c r="A7543" s="536" t="s">
        <v>8584</v>
      </c>
      <c r="B7543" s="419">
        <v>100954</v>
      </c>
      <c r="C7543" s="420" t="s">
        <v>1043</v>
      </c>
      <c r="D7543" s="421" t="s">
        <v>1000</v>
      </c>
      <c r="E7543" s="422">
        <v>7.9499999999999993</v>
      </c>
      <c r="F7543" s="422">
        <v>1.25</v>
      </c>
      <c r="G7543" s="422">
        <v>9.1999999999999993</v>
      </c>
    </row>
    <row r="7544" spans="1:7" ht="45">
      <c r="A7544" s="536" t="s">
        <v>8584</v>
      </c>
      <c r="B7544" s="419">
        <v>100950</v>
      </c>
      <c r="C7544" s="420" t="s">
        <v>1039</v>
      </c>
      <c r="D7544" s="421" t="s">
        <v>1000</v>
      </c>
      <c r="E7544" s="422">
        <v>3.3499999999999996</v>
      </c>
      <c r="F7544" s="422">
        <v>0.51</v>
      </c>
      <c r="G7544" s="422">
        <v>3.86</v>
      </c>
    </row>
    <row r="7545" spans="1:7" ht="45">
      <c r="A7545" s="536" t="s">
        <v>8584</v>
      </c>
      <c r="B7545" s="419">
        <v>100951</v>
      </c>
      <c r="C7545" s="420" t="s">
        <v>1040</v>
      </c>
      <c r="D7545" s="421" t="s">
        <v>1000</v>
      </c>
      <c r="E7545" s="422">
        <v>2.9</v>
      </c>
      <c r="F7545" s="422">
        <v>0.44</v>
      </c>
      <c r="G7545" s="422">
        <v>3.34</v>
      </c>
    </row>
    <row r="7546" spans="1:7" ht="45">
      <c r="A7546" s="536" t="s">
        <v>8584</v>
      </c>
      <c r="B7546" s="419">
        <v>100953</v>
      </c>
      <c r="C7546" s="420" t="s">
        <v>1042</v>
      </c>
      <c r="D7546" s="421" t="s">
        <v>1000</v>
      </c>
      <c r="E7546" s="422">
        <v>1.07</v>
      </c>
      <c r="F7546" s="422">
        <v>0.15</v>
      </c>
      <c r="G7546" s="422">
        <v>1.22</v>
      </c>
    </row>
    <row r="7547" spans="1:7" ht="45">
      <c r="A7547" s="536" t="s">
        <v>8584</v>
      </c>
      <c r="B7547" s="419">
        <v>100952</v>
      </c>
      <c r="C7547" s="420" t="s">
        <v>1041</v>
      </c>
      <c r="D7547" s="421" t="s">
        <v>1000</v>
      </c>
      <c r="E7547" s="422">
        <v>2.6599999999999997</v>
      </c>
      <c r="F7547" s="422">
        <v>0.41</v>
      </c>
      <c r="G7547" s="422">
        <v>3.07</v>
      </c>
    </row>
    <row r="7548" spans="1:7" ht="45">
      <c r="A7548" s="536" t="s">
        <v>8584</v>
      </c>
      <c r="B7548" s="419">
        <v>100964</v>
      </c>
      <c r="C7548" s="420" t="s">
        <v>1058</v>
      </c>
      <c r="D7548" s="421" t="s">
        <v>846</v>
      </c>
      <c r="E7548" s="422">
        <v>8.41</v>
      </c>
      <c r="F7548" s="422">
        <v>0.98</v>
      </c>
      <c r="G7548" s="422">
        <v>9.39</v>
      </c>
    </row>
    <row r="7549" spans="1:7" ht="45">
      <c r="A7549" s="536" t="s">
        <v>8584</v>
      </c>
      <c r="B7549" s="419">
        <v>100960</v>
      </c>
      <c r="C7549" s="420" t="s">
        <v>1054</v>
      </c>
      <c r="D7549" s="421" t="s">
        <v>846</v>
      </c>
      <c r="E7549" s="422">
        <v>3.5</v>
      </c>
      <c r="F7549" s="422">
        <v>0.41</v>
      </c>
      <c r="G7549" s="422">
        <v>3.91</v>
      </c>
    </row>
    <row r="7550" spans="1:7" ht="45">
      <c r="A7550" s="536" t="s">
        <v>8584</v>
      </c>
      <c r="B7550" s="419">
        <v>100961</v>
      </c>
      <c r="C7550" s="420" t="s">
        <v>1055</v>
      </c>
      <c r="D7550" s="421" t="s">
        <v>846</v>
      </c>
      <c r="E7550" s="422">
        <v>3.03</v>
      </c>
      <c r="F7550" s="422">
        <v>0.35</v>
      </c>
      <c r="G7550" s="422">
        <v>3.38</v>
      </c>
    </row>
    <row r="7551" spans="1:7" ht="45">
      <c r="A7551" s="536" t="s">
        <v>8584</v>
      </c>
      <c r="B7551" s="419">
        <v>100963</v>
      </c>
      <c r="C7551" s="420" t="s">
        <v>1057</v>
      </c>
      <c r="D7551" s="421" t="s">
        <v>846</v>
      </c>
      <c r="E7551" s="422">
        <v>1.1000000000000001</v>
      </c>
      <c r="F7551" s="422">
        <v>0.12</v>
      </c>
      <c r="G7551" s="422">
        <v>1.22</v>
      </c>
    </row>
    <row r="7552" spans="1:7" ht="45">
      <c r="A7552" s="536" t="s">
        <v>8584</v>
      </c>
      <c r="B7552" s="419">
        <v>100962</v>
      </c>
      <c r="C7552" s="420" t="s">
        <v>1056</v>
      </c>
      <c r="D7552" s="421" t="s">
        <v>846</v>
      </c>
      <c r="E7552" s="422">
        <v>2.76</v>
      </c>
      <c r="F7552" s="422">
        <v>0.33</v>
      </c>
      <c r="G7552" s="422">
        <v>3.09</v>
      </c>
    </row>
    <row r="7553" spans="1:7" ht="45">
      <c r="A7553" s="536" t="s">
        <v>8584</v>
      </c>
      <c r="B7553" s="419">
        <v>100959</v>
      </c>
      <c r="C7553" s="420" t="s">
        <v>1053</v>
      </c>
      <c r="D7553" s="421" t="s">
        <v>846</v>
      </c>
      <c r="E7553" s="422">
        <v>11</v>
      </c>
      <c r="F7553" s="422">
        <v>1.65</v>
      </c>
      <c r="G7553" s="422">
        <v>12.65</v>
      </c>
    </row>
    <row r="7554" spans="1:7" ht="45">
      <c r="A7554" s="536" t="s">
        <v>8584</v>
      </c>
      <c r="B7554" s="419">
        <v>100955</v>
      </c>
      <c r="C7554" s="420" t="s">
        <v>1049</v>
      </c>
      <c r="D7554" s="421" t="s">
        <v>846</v>
      </c>
      <c r="E7554" s="422">
        <v>4.63</v>
      </c>
      <c r="F7554" s="422">
        <v>0.67</v>
      </c>
      <c r="G7554" s="422">
        <v>5.3</v>
      </c>
    </row>
    <row r="7555" spans="1:7" ht="45">
      <c r="A7555" s="536" t="s">
        <v>8584</v>
      </c>
      <c r="B7555" s="419">
        <v>100956</v>
      </c>
      <c r="C7555" s="420" t="s">
        <v>1050</v>
      </c>
      <c r="D7555" s="421" t="s">
        <v>846</v>
      </c>
      <c r="E7555" s="422">
        <v>4.01</v>
      </c>
      <c r="F7555" s="422">
        <v>0.59</v>
      </c>
      <c r="G7555" s="422">
        <v>4.5999999999999996</v>
      </c>
    </row>
    <row r="7556" spans="1:7" ht="45">
      <c r="A7556" s="536" t="s">
        <v>8584</v>
      </c>
      <c r="B7556" s="419">
        <v>100958</v>
      </c>
      <c r="C7556" s="420" t="s">
        <v>1052</v>
      </c>
      <c r="D7556" s="421" t="s">
        <v>846</v>
      </c>
      <c r="E7556" s="422">
        <v>1.48</v>
      </c>
      <c r="F7556" s="422">
        <v>0.21</v>
      </c>
      <c r="G7556" s="422">
        <v>1.69</v>
      </c>
    </row>
    <row r="7557" spans="1:7" ht="45">
      <c r="A7557" s="536" t="s">
        <v>8584</v>
      </c>
      <c r="B7557" s="419">
        <v>100957</v>
      </c>
      <c r="C7557" s="420" t="s">
        <v>1051</v>
      </c>
      <c r="D7557" s="421" t="s">
        <v>846</v>
      </c>
      <c r="E7557" s="422">
        <v>3.67</v>
      </c>
      <c r="F7557" s="422">
        <v>0.54</v>
      </c>
      <c r="G7557" s="422">
        <v>4.21</v>
      </c>
    </row>
    <row r="7558" spans="1:7" ht="45">
      <c r="A7558" s="536" t="s">
        <v>8584</v>
      </c>
      <c r="B7558" s="419">
        <v>100970</v>
      </c>
      <c r="C7558" s="420" t="s">
        <v>1062</v>
      </c>
      <c r="D7558" s="421" t="s">
        <v>1000</v>
      </c>
      <c r="E7558" s="422">
        <v>1.88</v>
      </c>
      <c r="F7558" s="422">
        <v>0.21</v>
      </c>
      <c r="G7558" s="422">
        <v>2.09</v>
      </c>
    </row>
    <row r="7559" spans="1:7" ht="45">
      <c r="A7559" s="536" t="s">
        <v>8584</v>
      </c>
      <c r="B7559" s="419">
        <v>100969</v>
      </c>
      <c r="C7559" s="420" t="s">
        <v>1061</v>
      </c>
      <c r="D7559" s="421" t="s">
        <v>1000</v>
      </c>
      <c r="E7559" s="422">
        <v>2.2400000000000002</v>
      </c>
      <c r="F7559" s="422">
        <v>0.24</v>
      </c>
      <c r="G7559" s="422">
        <v>2.48</v>
      </c>
    </row>
    <row r="7560" spans="1:7" ht="45">
      <c r="A7560" s="536" t="s">
        <v>8584</v>
      </c>
      <c r="B7560" s="419">
        <v>102333</v>
      </c>
      <c r="C7560" s="420" t="s">
        <v>1066</v>
      </c>
      <c r="D7560" s="421" t="s">
        <v>1000</v>
      </c>
      <c r="E7560" s="422">
        <v>0.73</v>
      </c>
      <c r="F7560" s="422">
        <v>0.06</v>
      </c>
      <c r="G7560" s="422">
        <v>0.79</v>
      </c>
    </row>
    <row r="7561" spans="1:7" ht="45">
      <c r="A7561" s="536" t="s">
        <v>8584</v>
      </c>
      <c r="B7561" s="419">
        <v>102332</v>
      </c>
      <c r="C7561" s="420" t="s">
        <v>1065</v>
      </c>
      <c r="D7561" s="421" t="s">
        <v>1000</v>
      </c>
      <c r="E7561" s="422">
        <v>1.75</v>
      </c>
      <c r="F7561" s="422">
        <v>0.2</v>
      </c>
      <c r="G7561" s="422">
        <v>1.95</v>
      </c>
    </row>
    <row r="7562" spans="1:7" ht="45">
      <c r="A7562" s="536" t="s">
        <v>8584</v>
      </c>
      <c r="B7562" s="419">
        <v>100965</v>
      </c>
      <c r="C7562" s="420" t="s">
        <v>1059</v>
      </c>
      <c r="D7562" s="421" t="s">
        <v>1000</v>
      </c>
      <c r="E7562" s="422">
        <v>1.7100000000000002</v>
      </c>
      <c r="F7562" s="422">
        <v>0.16</v>
      </c>
      <c r="G7562" s="422">
        <v>1.87</v>
      </c>
    </row>
    <row r="7563" spans="1:7" ht="45">
      <c r="A7563" s="536" t="s">
        <v>8584</v>
      </c>
      <c r="B7563" s="419">
        <v>100966</v>
      </c>
      <c r="C7563" s="420" t="s">
        <v>1060</v>
      </c>
      <c r="D7563" s="421" t="s">
        <v>1000</v>
      </c>
      <c r="E7563" s="422">
        <v>1.46</v>
      </c>
      <c r="F7563" s="422">
        <v>0.14000000000000001</v>
      </c>
      <c r="G7563" s="422">
        <v>1.6</v>
      </c>
    </row>
    <row r="7564" spans="1:7" ht="45">
      <c r="A7564" s="536" t="s">
        <v>8584</v>
      </c>
      <c r="B7564" s="419">
        <v>102331</v>
      </c>
      <c r="C7564" s="420" t="s">
        <v>1064</v>
      </c>
      <c r="D7564" s="421" t="s">
        <v>1000</v>
      </c>
      <c r="E7564" s="422">
        <v>0.54999999999999993</v>
      </c>
      <c r="F7564" s="422">
        <v>0.04</v>
      </c>
      <c r="G7564" s="422">
        <v>0.59</v>
      </c>
    </row>
    <row r="7565" spans="1:7" ht="45">
      <c r="A7565" s="536" t="s">
        <v>8584</v>
      </c>
      <c r="B7565" s="419">
        <v>102330</v>
      </c>
      <c r="C7565" s="420" t="s">
        <v>1063</v>
      </c>
      <c r="D7565" s="421" t="s">
        <v>1000</v>
      </c>
      <c r="E7565" s="422">
        <v>1.37</v>
      </c>
      <c r="F7565" s="422">
        <v>0.12</v>
      </c>
      <c r="G7565" s="422">
        <v>1.49</v>
      </c>
    </row>
    <row r="7566" spans="1:7" ht="45">
      <c r="A7566" s="536" t="s">
        <v>8585</v>
      </c>
      <c r="B7566" s="419">
        <v>103138</v>
      </c>
      <c r="C7566" s="420" t="s">
        <v>3642</v>
      </c>
      <c r="D7566" s="421" t="s">
        <v>843</v>
      </c>
      <c r="E7566" s="422">
        <v>29.020000000000003</v>
      </c>
      <c r="F7566" s="422">
        <v>14.5</v>
      </c>
      <c r="G7566" s="422">
        <v>43.52</v>
      </c>
    </row>
    <row r="7567" spans="1:7" ht="45">
      <c r="A7567" s="536" t="s">
        <v>8585</v>
      </c>
      <c r="B7567" s="419">
        <v>103151</v>
      </c>
      <c r="C7567" s="420" t="s">
        <v>3655</v>
      </c>
      <c r="D7567" s="421" t="s">
        <v>843</v>
      </c>
      <c r="E7567" s="422">
        <v>242.9</v>
      </c>
      <c r="F7567" s="422">
        <v>182.48</v>
      </c>
      <c r="G7567" s="422">
        <v>425.38</v>
      </c>
    </row>
    <row r="7568" spans="1:7" ht="45">
      <c r="A7568" s="536" t="s">
        <v>8585</v>
      </c>
      <c r="B7568" s="419">
        <v>103152</v>
      </c>
      <c r="C7568" s="420" t="s">
        <v>3656</v>
      </c>
      <c r="D7568" s="421" t="s">
        <v>843</v>
      </c>
      <c r="E7568" s="422">
        <v>288.77999999999997</v>
      </c>
      <c r="F7568" s="422">
        <v>218.55</v>
      </c>
      <c r="G7568" s="422">
        <v>507.33</v>
      </c>
    </row>
    <row r="7569" spans="1:7" ht="45">
      <c r="A7569" s="536" t="s">
        <v>8585</v>
      </c>
      <c r="B7569" s="419">
        <v>103139</v>
      </c>
      <c r="C7569" s="420" t="s">
        <v>3643</v>
      </c>
      <c r="D7569" s="421" t="s">
        <v>843</v>
      </c>
      <c r="E7569" s="422">
        <v>36.840000000000003</v>
      </c>
      <c r="F7569" s="422">
        <v>20.62</v>
      </c>
      <c r="G7569" s="422">
        <v>57.46</v>
      </c>
    </row>
    <row r="7570" spans="1:7" ht="45">
      <c r="A7570" s="536" t="s">
        <v>8585</v>
      </c>
      <c r="B7570" s="419">
        <v>103140</v>
      </c>
      <c r="C7570" s="420" t="s">
        <v>3644</v>
      </c>
      <c r="D7570" s="421" t="s">
        <v>843</v>
      </c>
      <c r="E7570" s="422">
        <v>44.61999999999999</v>
      </c>
      <c r="F7570" s="422">
        <v>26.76</v>
      </c>
      <c r="G7570" s="422">
        <v>71.38</v>
      </c>
    </row>
    <row r="7571" spans="1:7" ht="45">
      <c r="A7571" s="536" t="s">
        <v>8585</v>
      </c>
      <c r="B7571" s="419">
        <v>103141</v>
      </c>
      <c r="C7571" s="420" t="s">
        <v>3645</v>
      </c>
      <c r="D7571" s="421" t="s">
        <v>843</v>
      </c>
      <c r="E7571" s="422">
        <v>67.13000000000001</v>
      </c>
      <c r="F7571" s="422">
        <v>44.41</v>
      </c>
      <c r="G7571" s="422">
        <v>111.54</v>
      </c>
    </row>
    <row r="7572" spans="1:7" ht="45">
      <c r="A7572" s="536" t="s">
        <v>8585</v>
      </c>
      <c r="B7572" s="419">
        <v>103142</v>
      </c>
      <c r="C7572" s="420" t="s">
        <v>3646</v>
      </c>
      <c r="D7572" s="421" t="s">
        <v>843</v>
      </c>
      <c r="E7572" s="422">
        <v>74.929999999999993</v>
      </c>
      <c r="F7572" s="422">
        <v>50.53</v>
      </c>
      <c r="G7572" s="422">
        <v>125.46</v>
      </c>
    </row>
    <row r="7573" spans="1:7" ht="45">
      <c r="A7573" s="536" t="s">
        <v>8585</v>
      </c>
      <c r="B7573" s="419">
        <v>103143</v>
      </c>
      <c r="C7573" s="420" t="s">
        <v>3647</v>
      </c>
      <c r="D7573" s="421" t="s">
        <v>843</v>
      </c>
      <c r="E7573" s="422">
        <v>97.420000000000016</v>
      </c>
      <c r="F7573" s="422">
        <v>68.19</v>
      </c>
      <c r="G7573" s="422">
        <v>165.61</v>
      </c>
    </row>
    <row r="7574" spans="1:7" ht="45">
      <c r="A7574" s="536" t="s">
        <v>8585</v>
      </c>
      <c r="B7574" s="419">
        <v>103144</v>
      </c>
      <c r="C7574" s="420" t="s">
        <v>3648</v>
      </c>
      <c r="D7574" s="421" t="s">
        <v>843</v>
      </c>
      <c r="E7574" s="422">
        <v>105.22</v>
      </c>
      <c r="F7574" s="422">
        <v>74.319999999999993</v>
      </c>
      <c r="G7574" s="422">
        <v>179.54</v>
      </c>
    </row>
    <row r="7575" spans="1:7" ht="45">
      <c r="A7575" s="536" t="s">
        <v>8585</v>
      </c>
      <c r="B7575" s="419">
        <v>103145</v>
      </c>
      <c r="C7575" s="420" t="s">
        <v>3649</v>
      </c>
      <c r="D7575" s="421" t="s">
        <v>843</v>
      </c>
      <c r="E7575" s="422">
        <v>127.7</v>
      </c>
      <c r="F7575" s="422">
        <v>91.98</v>
      </c>
      <c r="G7575" s="422">
        <v>219.68</v>
      </c>
    </row>
    <row r="7576" spans="1:7" ht="45">
      <c r="A7576" s="536" t="s">
        <v>8585</v>
      </c>
      <c r="B7576" s="419">
        <v>103146</v>
      </c>
      <c r="C7576" s="420" t="s">
        <v>3650</v>
      </c>
      <c r="D7576" s="421" t="s">
        <v>843</v>
      </c>
      <c r="E7576" s="422">
        <v>135.49</v>
      </c>
      <c r="F7576" s="422">
        <v>98.1</v>
      </c>
      <c r="G7576" s="422">
        <v>233.59</v>
      </c>
    </row>
    <row r="7577" spans="1:7" ht="45">
      <c r="A7577" s="536" t="s">
        <v>8585</v>
      </c>
      <c r="B7577" s="419">
        <v>103147</v>
      </c>
      <c r="C7577" s="420" t="s">
        <v>3651</v>
      </c>
      <c r="D7577" s="421" t="s">
        <v>843</v>
      </c>
      <c r="E7577" s="422">
        <v>151.11000000000001</v>
      </c>
      <c r="F7577" s="422">
        <v>110.37</v>
      </c>
      <c r="G7577" s="422">
        <v>261.48</v>
      </c>
    </row>
    <row r="7578" spans="1:7" ht="45">
      <c r="A7578" s="536" t="s">
        <v>8585</v>
      </c>
      <c r="B7578" s="419">
        <v>103148</v>
      </c>
      <c r="C7578" s="420" t="s">
        <v>3652</v>
      </c>
      <c r="D7578" s="421" t="s">
        <v>843</v>
      </c>
      <c r="E7578" s="422">
        <v>181.38000000000002</v>
      </c>
      <c r="F7578" s="422">
        <v>134.16999999999999</v>
      </c>
      <c r="G7578" s="422">
        <v>315.55</v>
      </c>
    </row>
    <row r="7579" spans="1:7" ht="45">
      <c r="A7579" s="536" t="s">
        <v>8585</v>
      </c>
      <c r="B7579" s="419">
        <v>103137</v>
      </c>
      <c r="C7579" s="420" t="s">
        <v>3641</v>
      </c>
      <c r="D7579" s="421" t="s">
        <v>843</v>
      </c>
      <c r="E7579" s="422">
        <v>25.92</v>
      </c>
      <c r="F7579" s="422">
        <v>12.03</v>
      </c>
      <c r="G7579" s="422">
        <v>37.950000000000003</v>
      </c>
    </row>
    <row r="7580" spans="1:7" ht="45">
      <c r="A7580" s="536" t="s">
        <v>8585</v>
      </c>
      <c r="B7580" s="419">
        <v>103149</v>
      </c>
      <c r="C7580" s="420" t="s">
        <v>3653</v>
      </c>
      <c r="D7580" s="421" t="s">
        <v>843</v>
      </c>
      <c r="E7580" s="422">
        <v>197</v>
      </c>
      <c r="F7580" s="422">
        <v>146.44</v>
      </c>
      <c r="G7580" s="422">
        <v>343.44</v>
      </c>
    </row>
    <row r="7581" spans="1:7" ht="45">
      <c r="A7581" s="536" t="s">
        <v>8585</v>
      </c>
      <c r="B7581" s="419">
        <v>103150</v>
      </c>
      <c r="C7581" s="420" t="s">
        <v>3654</v>
      </c>
      <c r="D7581" s="421" t="s">
        <v>843</v>
      </c>
      <c r="E7581" s="422">
        <v>227.23</v>
      </c>
      <c r="F7581" s="422">
        <v>170.22</v>
      </c>
      <c r="G7581" s="422">
        <v>397.45</v>
      </c>
    </row>
    <row r="7582" spans="1:7" ht="45">
      <c r="A7582" s="536" t="s">
        <v>8585</v>
      </c>
      <c r="B7582" s="419">
        <v>103106</v>
      </c>
      <c r="C7582" s="420" t="s">
        <v>3610</v>
      </c>
      <c r="D7582" s="421" t="s">
        <v>843</v>
      </c>
      <c r="E7582" s="422">
        <v>42.259999999999991</v>
      </c>
      <c r="F7582" s="422">
        <v>24.87</v>
      </c>
      <c r="G7582" s="422">
        <v>67.13</v>
      </c>
    </row>
    <row r="7583" spans="1:7" ht="45">
      <c r="A7583" s="536" t="s">
        <v>8585</v>
      </c>
      <c r="B7583" s="419">
        <v>103119</v>
      </c>
      <c r="C7583" s="420" t="s">
        <v>3623</v>
      </c>
      <c r="D7583" s="421" t="s">
        <v>843</v>
      </c>
      <c r="E7583" s="422">
        <v>470.02000000000004</v>
      </c>
      <c r="F7583" s="422">
        <v>360.84</v>
      </c>
      <c r="G7583" s="422">
        <v>830.86</v>
      </c>
    </row>
    <row r="7584" spans="1:7" ht="45">
      <c r="A7584" s="536" t="s">
        <v>8585</v>
      </c>
      <c r="B7584" s="419">
        <v>103120</v>
      </c>
      <c r="C7584" s="420" t="s">
        <v>3624</v>
      </c>
      <c r="D7584" s="421" t="s">
        <v>843</v>
      </c>
      <c r="E7584" s="422">
        <v>561.84999999999991</v>
      </c>
      <c r="F7584" s="422">
        <v>432.91</v>
      </c>
      <c r="G7584" s="422">
        <v>994.76</v>
      </c>
    </row>
    <row r="7585" spans="1:7" ht="45">
      <c r="A7585" s="536" t="s">
        <v>8585</v>
      </c>
      <c r="B7585" s="419">
        <v>103107</v>
      </c>
      <c r="C7585" s="420" t="s">
        <v>3611</v>
      </c>
      <c r="D7585" s="421" t="s">
        <v>843</v>
      </c>
      <c r="E7585" s="422">
        <v>57.879999999999995</v>
      </c>
      <c r="F7585" s="422">
        <v>37.14</v>
      </c>
      <c r="G7585" s="422">
        <v>95.02</v>
      </c>
    </row>
    <row r="7586" spans="1:7" ht="45">
      <c r="A7586" s="536" t="s">
        <v>8585</v>
      </c>
      <c r="B7586" s="419">
        <v>103108</v>
      </c>
      <c r="C7586" s="420" t="s">
        <v>3612</v>
      </c>
      <c r="D7586" s="421" t="s">
        <v>843</v>
      </c>
      <c r="E7586" s="422">
        <v>73.48</v>
      </c>
      <c r="F7586" s="422">
        <v>49.41</v>
      </c>
      <c r="G7586" s="422">
        <v>122.89</v>
      </c>
    </row>
    <row r="7587" spans="1:7" ht="45">
      <c r="A7587" s="536" t="s">
        <v>8585</v>
      </c>
      <c r="B7587" s="419">
        <v>103109</v>
      </c>
      <c r="C7587" s="420" t="s">
        <v>3613</v>
      </c>
      <c r="D7587" s="421" t="s">
        <v>843</v>
      </c>
      <c r="E7587" s="422">
        <v>118.45</v>
      </c>
      <c r="F7587" s="422">
        <v>84.71</v>
      </c>
      <c r="G7587" s="422">
        <v>203.16</v>
      </c>
    </row>
    <row r="7588" spans="1:7" ht="45">
      <c r="A7588" s="536" t="s">
        <v>8585</v>
      </c>
      <c r="B7588" s="419">
        <v>103110</v>
      </c>
      <c r="C7588" s="420" t="s">
        <v>3614</v>
      </c>
      <c r="D7588" s="421" t="s">
        <v>843</v>
      </c>
      <c r="E7588" s="422">
        <v>134.05000000000001</v>
      </c>
      <c r="F7588" s="422">
        <v>96.99</v>
      </c>
      <c r="G7588" s="422">
        <v>231.04</v>
      </c>
    </row>
    <row r="7589" spans="1:7" ht="45">
      <c r="A7589" s="536" t="s">
        <v>8585</v>
      </c>
      <c r="B7589" s="419">
        <v>103111</v>
      </c>
      <c r="C7589" s="420" t="s">
        <v>3615</v>
      </c>
      <c r="D7589" s="421" t="s">
        <v>843</v>
      </c>
      <c r="E7589" s="422">
        <v>179.00000000000003</v>
      </c>
      <c r="F7589" s="422">
        <v>132.29</v>
      </c>
      <c r="G7589" s="422">
        <v>311.29000000000002</v>
      </c>
    </row>
    <row r="7590" spans="1:7" ht="45">
      <c r="A7590" s="536" t="s">
        <v>8585</v>
      </c>
      <c r="B7590" s="419">
        <v>103112</v>
      </c>
      <c r="C7590" s="420" t="s">
        <v>3616</v>
      </c>
      <c r="D7590" s="421" t="s">
        <v>843</v>
      </c>
      <c r="E7590" s="422">
        <v>194.62</v>
      </c>
      <c r="F7590" s="422">
        <v>144.55000000000001</v>
      </c>
      <c r="G7590" s="422">
        <v>339.17</v>
      </c>
    </row>
    <row r="7591" spans="1:7" ht="45">
      <c r="A7591" s="536" t="s">
        <v>8585</v>
      </c>
      <c r="B7591" s="419">
        <v>103113</v>
      </c>
      <c r="C7591" s="420" t="s">
        <v>3617</v>
      </c>
      <c r="D7591" s="421" t="s">
        <v>843</v>
      </c>
      <c r="E7591" s="422">
        <v>239.59</v>
      </c>
      <c r="F7591" s="422">
        <v>179.85</v>
      </c>
      <c r="G7591" s="422">
        <v>419.44</v>
      </c>
    </row>
    <row r="7592" spans="1:7" ht="45">
      <c r="A7592" s="536" t="s">
        <v>8585</v>
      </c>
      <c r="B7592" s="419">
        <v>103114</v>
      </c>
      <c r="C7592" s="420" t="s">
        <v>3618</v>
      </c>
      <c r="D7592" s="421" t="s">
        <v>843</v>
      </c>
      <c r="E7592" s="422">
        <v>255.2</v>
      </c>
      <c r="F7592" s="422">
        <v>192.12</v>
      </c>
      <c r="G7592" s="422">
        <v>447.32</v>
      </c>
    </row>
    <row r="7593" spans="1:7" ht="45">
      <c r="A7593" s="536" t="s">
        <v>8585</v>
      </c>
      <c r="B7593" s="419">
        <v>103115</v>
      </c>
      <c r="C7593" s="420" t="s">
        <v>3619</v>
      </c>
      <c r="D7593" s="421" t="s">
        <v>843</v>
      </c>
      <c r="E7593" s="422">
        <v>286.39999999999998</v>
      </c>
      <c r="F7593" s="422">
        <v>216.67</v>
      </c>
      <c r="G7593" s="422">
        <v>503.07</v>
      </c>
    </row>
    <row r="7594" spans="1:7" ht="45">
      <c r="A7594" s="536" t="s">
        <v>8585</v>
      </c>
      <c r="B7594" s="419">
        <v>103116</v>
      </c>
      <c r="C7594" s="420" t="s">
        <v>3620</v>
      </c>
      <c r="D7594" s="421" t="s">
        <v>843</v>
      </c>
      <c r="E7594" s="422">
        <v>346.99</v>
      </c>
      <c r="F7594" s="422">
        <v>264.22000000000003</v>
      </c>
      <c r="G7594" s="422">
        <v>611.21</v>
      </c>
    </row>
    <row r="7595" spans="1:7" ht="45">
      <c r="A7595" s="536" t="s">
        <v>8585</v>
      </c>
      <c r="B7595" s="419">
        <v>103105</v>
      </c>
      <c r="C7595" s="420" t="s">
        <v>3609</v>
      </c>
      <c r="D7595" s="421" t="s">
        <v>843</v>
      </c>
      <c r="E7595" s="422">
        <v>36.019999999999996</v>
      </c>
      <c r="F7595" s="422">
        <v>19.96</v>
      </c>
      <c r="G7595" s="422">
        <v>55.98</v>
      </c>
    </row>
    <row r="7596" spans="1:7" ht="45">
      <c r="A7596" s="536" t="s">
        <v>8585</v>
      </c>
      <c r="B7596" s="419">
        <v>103117</v>
      </c>
      <c r="C7596" s="420" t="s">
        <v>3621</v>
      </c>
      <c r="D7596" s="421" t="s">
        <v>843</v>
      </c>
      <c r="E7596" s="422">
        <v>378.18</v>
      </c>
      <c r="F7596" s="422">
        <v>288.79000000000002</v>
      </c>
      <c r="G7596" s="422">
        <v>666.97</v>
      </c>
    </row>
    <row r="7597" spans="1:7" ht="45">
      <c r="A7597" s="536" t="s">
        <v>8585</v>
      </c>
      <c r="B7597" s="419">
        <v>103118</v>
      </c>
      <c r="C7597" s="420" t="s">
        <v>3622</v>
      </c>
      <c r="D7597" s="421" t="s">
        <v>843</v>
      </c>
      <c r="E7597" s="422">
        <v>438.79</v>
      </c>
      <c r="F7597" s="422">
        <v>336.32</v>
      </c>
      <c r="G7597" s="422">
        <v>775.11</v>
      </c>
    </row>
    <row r="7598" spans="1:7" ht="45">
      <c r="A7598" s="536" t="s">
        <v>8585</v>
      </c>
      <c r="B7598" s="419">
        <v>103122</v>
      </c>
      <c r="C7598" s="420" t="s">
        <v>3626</v>
      </c>
      <c r="D7598" s="421" t="s">
        <v>843</v>
      </c>
      <c r="E7598" s="422">
        <v>55.5</v>
      </c>
      <c r="F7598" s="422">
        <v>35.25</v>
      </c>
      <c r="G7598" s="422">
        <v>90.75</v>
      </c>
    </row>
    <row r="7599" spans="1:7" ht="45">
      <c r="A7599" s="536" t="s">
        <v>8585</v>
      </c>
      <c r="B7599" s="419">
        <v>103135</v>
      </c>
      <c r="C7599" s="420" t="s">
        <v>3639</v>
      </c>
      <c r="D7599" s="421" t="s">
        <v>843</v>
      </c>
      <c r="E7599" s="422">
        <v>697.06999999999994</v>
      </c>
      <c r="F7599" s="422">
        <v>539.29999999999995</v>
      </c>
      <c r="G7599" s="422">
        <v>1236.3699999999999</v>
      </c>
    </row>
    <row r="7600" spans="1:7" ht="45">
      <c r="A7600" s="536" t="s">
        <v>8585</v>
      </c>
      <c r="B7600" s="419">
        <v>103136</v>
      </c>
      <c r="C7600" s="420" t="s">
        <v>3640</v>
      </c>
      <c r="D7600" s="421" t="s">
        <v>843</v>
      </c>
      <c r="E7600" s="422">
        <v>834.79000000000008</v>
      </c>
      <c r="F7600" s="422">
        <v>647.41999999999996</v>
      </c>
      <c r="G7600" s="422">
        <v>1482.21</v>
      </c>
    </row>
    <row r="7601" spans="1:7" ht="45">
      <c r="A7601" s="536" t="s">
        <v>8585</v>
      </c>
      <c r="B7601" s="419">
        <v>103123</v>
      </c>
      <c r="C7601" s="420" t="s">
        <v>3627</v>
      </c>
      <c r="D7601" s="421" t="s">
        <v>843</v>
      </c>
      <c r="E7601" s="422">
        <v>78.900000000000006</v>
      </c>
      <c r="F7601" s="422">
        <v>53.68</v>
      </c>
      <c r="G7601" s="422">
        <v>132.58000000000001</v>
      </c>
    </row>
    <row r="7602" spans="1:7" ht="45">
      <c r="A7602" s="536" t="s">
        <v>8585</v>
      </c>
      <c r="B7602" s="419">
        <v>103124</v>
      </c>
      <c r="C7602" s="420" t="s">
        <v>3628</v>
      </c>
      <c r="D7602" s="421" t="s">
        <v>843</v>
      </c>
      <c r="E7602" s="422">
        <v>102.32</v>
      </c>
      <c r="F7602" s="422">
        <v>72.069999999999993</v>
      </c>
      <c r="G7602" s="422">
        <v>174.39</v>
      </c>
    </row>
    <row r="7603" spans="1:7" ht="45">
      <c r="A7603" s="536" t="s">
        <v>8585</v>
      </c>
      <c r="B7603" s="419">
        <v>103125</v>
      </c>
      <c r="C7603" s="420" t="s">
        <v>3629</v>
      </c>
      <c r="D7603" s="421" t="s">
        <v>843</v>
      </c>
      <c r="E7603" s="422">
        <v>169.75</v>
      </c>
      <c r="F7603" s="422">
        <v>125.05</v>
      </c>
      <c r="G7603" s="422">
        <v>294.8</v>
      </c>
    </row>
    <row r="7604" spans="1:7" ht="45">
      <c r="A7604" s="536" t="s">
        <v>8585</v>
      </c>
      <c r="B7604" s="419">
        <v>103126</v>
      </c>
      <c r="C7604" s="420" t="s">
        <v>3630</v>
      </c>
      <c r="D7604" s="421" t="s">
        <v>843</v>
      </c>
      <c r="E7604" s="422">
        <v>193.18000000000004</v>
      </c>
      <c r="F7604" s="422">
        <v>143.41999999999999</v>
      </c>
      <c r="G7604" s="422">
        <v>336.6</v>
      </c>
    </row>
    <row r="7605" spans="1:7" ht="45">
      <c r="A7605" s="536" t="s">
        <v>8585</v>
      </c>
      <c r="B7605" s="419">
        <v>103127</v>
      </c>
      <c r="C7605" s="420" t="s">
        <v>3631</v>
      </c>
      <c r="D7605" s="421" t="s">
        <v>843</v>
      </c>
      <c r="E7605" s="422">
        <v>260.64</v>
      </c>
      <c r="F7605" s="422">
        <v>196.37</v>
      </c>
      <c r="G7605" s="422">
        <v>457.01</v>
      </c>
    </row>
    <row r="7606" spans="1:7" ht="45">
      <c r="A7606" s="536" t="s">
        <v>8585</v>
      </c>
      <c r="B7606" s="419">
        <v>103128</v>
      </c>
      <c r="C7606" s="420" t="s">
        <v>3632</v>
      </c>
      <c r="D7606" s="421" t="s">
        <v>843</v>
      </c>
      <c r="E7606" s="422">
        <v>284.02999999999997</v>
      </c>
      <c r="F7606" s="422">
        <v>214.78</v>
      </c>
      <c r="G7606" s="422">
        <v>498.81</v>
      </c>
    </row>
    <row r="7607" spans="1:7" ht="45">
      <c r="A7607" s="536" t="s">
        <v>8585</v>
      </c>
      <c r="B7607" s="419">
        <v>103129</v>
      </c>
      <c r="C7607" s="420" t="s">
        <v>3633</v>
      </c>
      <c r="D7607" s="421" t="s">
        <v>843</v>
      </c>
      <c r="E7607" s="422">
        <v>351.47</v>
      </c>
      <c r="F7607" s="422">
        <v>267.75</v>
      </c>
      <c r="G7607" s="422">
        <v>619.22</v>
      </c>
    </row>
    <row r="7608" spans="1:7" ht="45">
      <c r="A7608" s="536" t="s">
        <v>8585</v>
      </c>
      <c r="B7608" s="419">
        <v>103130</v>
      </c>
      <c r="C7608" s="420" t="s">
        <v>3634</v>
      </c>
      <c r="D7608" s="421" t="s">
        <v>843</v>
      </c>
      <c r="E7608" s="422">
        <v>374.87</v>
      </c>
      <c r="F7608" s="422">
        <v>286.14999999999998</v>
      </c>
      <c r="G7608" s="422">
        <v>661.02</v>
      </c>
    </row>
    <row r="7609" spans="1:7" ht="45">
      <c r="A7609" s="536" t="s">
        <v>8585</v>
      </c>
      <c r="B7609" s="419">
        <v>103131</v>
      </c>
      <c r="C7609" s="420" t="s">
        <v>3635</v>
      </c>
      <c r="D7609" s="421" t="s">
        <v>843</v>
      </c>
      <c r="E7609" s="422">
        <v>421.71</v>
      </c>
      <c r="F7609" s="422">
        <v>322.95</v>
      </c>
      <c r="G7609" s="422">
        <v>744.66</v>
      </c>
    </row>
    <row r="7610" spans="1:7" ht="45">
      <c r="A7610" s="536" t="s">
        <v>8585</v>
      </c>
      <c r="B7610" s="419">
        <v>103132</v>
      </c>
      <c r="C7610" s="420" t="s">
        <v>3636</v>
      </c>
      <c r="D7610" s="421" t="s">
        <v>843</v>
      </c>
      <c r="E7610" s="422">
        <v>512.56999999999994</v>
      </c>
      <c r="F7610" s="422">
        <v>394.3</v>
      </c>
      <c r="G7610" s="422">
        <v>906.87</v>
      </c>
    </row>
    <row r="7611" spans="1:7" ht="45">
      <c r="A7611" s="536" t="s">
        <v>8585</v>
      </c>
      <c r="B7611" s="419">
        <v>103121</v>
      </c>
      <c r="C7611" s="420" t="s">
        <v>3625</v>
      </c>
      <c r="D7611" s="421" t="s">
        <v>843</v>
      </c>
      <c r="E7611" s="422">
        <v>46.1</v>
      </c>
      <c r="F7611" s="422">
        <v>27.93</v>
      </c>
      <c r="G7611" s="422">
        <v>74.03</v>
      </c>
    </row>
    <row r="7612" spans="1:7" ht="45">
      <c r="A7612" s="536" t="s">
        <v>8585</v>
      </c>
      <c r="B7612" s="419">
        <v>103133</v>
      </c>
      <c r="C7612" s="420" t="s">
        <v>3637</v>
      </c>
      <c r="D7612" s="421" t="s">
        <v>843</v>
      </c>
      <c r="E7612" s="422">
        <v>559.44000000000005</v>
      </c>
      <c r="F7612" s="422">
        <v>431.06</v>
      </c>
      <c r="G7612" s="422">
        <v>990.5</v>
      </c>
    </row>
    <row r="7613" spans="1:7" ht="45">
      <c r="A7613" s="536" t="s">
        <v>8585</v>
      </c>
      <c r="B7613" s="419">
        <v>103134</v>
      </c>
      <c r="C7613" s="420" t="s">
        <v>3638</v>
      </c>
      <c r="D7613" s="421" t="s">
        <v>843</v>
      </c>
      <c r="E7613" s="422">
        <v>650.25</v>
      </c>
      <c r="F7613" s="422">
        <v>502.47</v>
      </c>
      <c r="G7613" s="422">
        <v>1152.72</v>
      </c>
    </row>
    <row r="7614" spans="1:7" ht="45">
      <c r="A7614" s="536" t="s">
        <v>8585</v>
      </c>
      <c r="B7614" s="419">
        <v>103090</v>
      </c>
      <c r="C7614" s="420" t="s">
        <v>3594</v>
      </c>
      <c r="D7614" s="421" t="s">
        <v>844</v>
      </c>
      <c r="E7614" s="422">
        <v>9.3000000000000007</v>
      </c>
      <c r="F7614" s="422">
        <v>7.05</v>
      </c>
      <c r="G7614" s="422">
        <v>16.350000000000001</v>
      </c>
    </row>
    <row r="7615" spans="1:7" ht="45">
      <c r="A7615" s="536" t="s">
        <v>8585</v>
      </c>
      <c r="B7615" s="419">
        <v>103103</v>
      </c>
      <c r="C7615" s="420" t="s">
        <v>3607</v>
      </c>
      <c r="D7615" s="421" t="s">
        <v>844</v>
      </c>
      <c r="E7615" s="422">
        <v>87.95</v>
      </c>
      <c r="F7615" s="422">
        <v>73.98</v>
      </c>
      <c r="G7615" s="422">
        <v>161.93</v>
      </c>
    </row>
    <row r="7616" spans="1:7" ht="45">
      <c r="A7616" s="536" t="s">
        <v>8585</v>
      </c>
      <c r="B7616" s="419">
        <v>103104</v>
      </c>
      <c r="C7616" s="420" t="s">
        <v>3608</v>
      </c>
      <c r="D7616" s="421" t="s">
        <v>844</v>
      </c>
      <c r="E7616" s="422">
        <v>105.13000000000001</v>
      </c>
      <c r="F7616" s="422">
        <v>88.58</v>
      </c>
      <c r="G7616" s="422">
        <v>193.71</v>
      </c>
    </row>
    <row r="7617" spans="1:7" ht="45">
      <c r="A7617" s="536" t="s">
        <v>8585</v>
      </c>
      <c r="B7617" s="419">
        <v>103091</v>
      </c>
      <c r="C7617" s="420" t="s">
        <v>3595</v>
      </c>
      <c r="D7617" s="421" t="s">
        <v>844</v>
      </c>
      <c r="E7617" s="422">
        <v>12.88</v>
      </c>
      <c r="F7617" s="422">
        <v>10.17</v>
      </c>
      <c r="G7617" s="422">
        <v>23.05</v>
      </c>
    </row>
    <row r="7618" spans="1:7" ht="45">
      <c r="A7618" s="536" t="s">
        <v>8585</v>
      </c>
      <c r="B7618" s="419">
        <v>103092</v>
      </c>
      <c r="C7618" s="420" t="s">
        <v>3596</v>
      </c>
      <c r="D7618" s="421" t="s">
        <v>844</v>
      </c>
      <c r="E7618" s="422">
        <v>16.470000000000002</v>
      </c>
      <c r="F7618" s="422">
        <v>13.29</v>
      </c>
      <c r="G7618" s="422">
        <v>29.76</v>
      </c>
    </row>
    <row r="7619" spans="1:7" ht="45">
      <c r="A7619" s="536" t="s">
        <v>8585</v>
      </c>
      <c r="B7619" s="419">
        <v>103093</v>
      </c>
      <c r="C7619" s="420" t="s">
        <v>3597</v>
      </c>
      <c r="D7619" s="421" t="s">
        <v>844</v>
      </c>
      <c r="E7619" s="422">
        <v>25.13</v>
      </c>
      <c r="F7619" s="422">
        <v>20.38</v>
      </c>
      <c r="G7619" s="422">
        <v>45.51</v>
      </c>
    </row>
    <row r="7620" spans="1:7" ht="45">
      <c r="A7620" s="536" t="s">
        <v>8585</v>
      </c>
      <c r="B7620" s="419">
        <v>103094</v>
      </c>
      <c r="C7620" s="420" t="s">
        <v>3598</v>
      </c>
      <c r="D7620" s="421" t="s">
        <v>844</v>
      </c>
      <c r="E7620" s="422">
        <v>28.759999999999998</v>
      </c>
      <c r="F7620" s="422">
        <v>23.5</v>
      </c>
      <c r="G7620" s="422">
        <v>52.26</v>
      </c>
    </row>
    <row r="7621" spans="1:7" ht="45">
      <c r="A7621" s="536" t="s">
        <v>8585</v>
      </c>
      <c r="B7621" s="419">
        <v>103095</v>
      </c>
      <c r="C7621" s="420" t="s">
        <v>3599</v>
      </c>
      <c r="D7621" s="421" t="s">
        <v>844</v>
      </c>
      <c r="E7621" s="422">
        <v>37.409999999999997</v>
      </c>
      <c r="F7621" s="422">
        <v>30.58</v>
      </c>
      <c r="G7621" s="422">
        <v>67.989999999999995</v>
      </c>
    </row>
    <row r="7622" spans="1:7" ht="45">
      <c r="A7622" s="536" t="s">
        <v>8585</v>
      </c>
      <c r="B7622" s="419">
        <v>103096</v>
      </c>
      <c r="C7622" s="420" t="s">
        <v>3600</v>
      </c>
      <c r="D7622" s="421" t="s">
        <v>844</v>
      </c>
      <c r="E7622" s="422">
        <v>41.02</v>
      </c>
      <c r="F7622" s="422">
        <v>33.71</v>
      </c>
      <c r="G7622" s="422">
        <v>74.73</v>
      </c>
    </row>
    <row r="7623" spans="1:7" ht="45">
      <c r="A7623" s="536" t="s">
        <v>8585</v>
      </c>
      <c r="B7623" s="419">
        <v>103097</v>
      </c>
      <c r="C7623" s="420" t="s">
        <v>3601</v>
      </c>
      <c r="D7623" s="421" t="s">
        <v>844</v>
      </c>
      <c r="E7623" s="422">
        <v>49.690000000000005</v>
      </c>
      <c r="F7623" s="422">
        <v>40.79</v>
      </c>
      <c r="G7623" s="422">
        <v>90.48</v>
      </c>
    </row>
    <row r="7624" spans="1:7" ht="45">
      <c r="A7624" s="536" t="s">
        <v>8585</v>
      </c>
      <c r="B7624" s="419">
        <v>103098</v>
      </c>
      <c r="C7624" s="420" t="s">
        <v>3602</v>
      </c>
      <c r="D7624" s="421" t="s">
        <v>844</v>
      </c>
      <c r="E7624" s="422">
        <v>53.309999999999995</v>
      </c>
      <c r="F7624" s="422">
        <v>43.9</v>
      </c>
      <c r="G7624" s="422">
        <v>97.21</v>
      </c>
    </row>
    <row r="7625" spans="1:7" ht="45">
      <c r="A7625" s="536" t="s">
        <v>8585</v>
      </c>
      <c r="B7625" s="419">
        <v>103099</v>
      </c>
      <c r="C7625" s="420" t="s">
        <v>3603</v>
      </c>
      <c r="D7625" s="421" t="s">
        <v>844</v>
      </c>
      <c r="E7625" s="422">
        <v>60.52</v>
      </c>
      <c r="F7625" s="422">
        <v>50.13</v>
      </c>
      <c r="G7625" s="422">
        <v>110.65</v>
      </c>
    </row>
    <row r="7626" spans="1:7" ht="45">
      <c r="A7626" s="536" t="s">
        <v>8585</v>
      </c>
      <c r="B7626" s="419">
        <v>103100</v>
      </c>
      <c r="C7626" s="420" t="s">
        <v>3604</v>
      </c>
      <c r="D7626" s="421" t="s">
        <v>844</v>
      </c>
      <c r="E7626" s="422">
        <v>64.38</v>
      </c>
      <c r="F7626" s="422">
        <v>53.76</v>
      </c>
      <c r="G7626" s="422">
        <v>118.14</v>
      </c>
    </row>
    <row r="7627" spans="1:7" ht="45">
      <c r="A7627" s="536" t="s">
        <v>8585</v>
      </c>
      <c r="B7627" s="419">
        <v>103089</v>
      </c>
      <c r="C7627" s="420" t="s">
        <v>3593</v>
      </c>
      <c r="D7627" s="421" t="s">
        <v>844</v>
      </c>
      <c r="E7627" s="422">
        <v>7.83</v>
      </c>
      <c r="F7627" s="422">
        <v>5.82</v>
      </c>
      <c r="G7627" s="422">
        <v>13.65</v>
      </c>
    </row>
    <row r="7628" spans="1:7" ht="45">
      <c r="A7628" s="536" t="s">
        <v>8585</v>
      </c>
      <c r="B7628" s="419">
        <v>103101</v>
      </c>
      <c r="C7628" s="420" t="s">
        <v>3605</v>
      </c>
      <c r="D7628" s="421" t="s">
        <v>844</v>
      </c>
      <c r="E7628" s="422">
        <v>70.81</v>
      </c>
      <c r="F7628" s="422">
        <v>59.37</v>
      </c>
      <c r="G7628" s="422">
        <v>130.18</v>
      </c>
    </row>
    <row r="7629" spans="1:7" ht="45">
      <c r="A7629" s="536" t="s">
        <v>8585</v>
      </c>
      <c r="B7629" s="419">
        <v>103102</v>
      </c>
      <c r="C7629" s="420" t="s">
        <v>3606</v>
      </c>
      <c r="D7629" s="421" t="s">
        <v>844</v>
      </c>
      <c r="E7629" s="422">
        <v>81.56</v>
      </c>
      <c r="F7629" s="422">
        <v>68.349999999999994</v>
      </c>
      <c r="G7629" s="422">
        <v>149.91</v>
      </c>
    </row>
    <row r="7630" spans="1:7" ht="30">
      <c r="A7630" s="536" t="s">
        <v>8586</v>
      </c>
      <c r="B7630" s="419">
        <v>101112</v>
      </c>
      <c r="C7630" s="420" t="s">
        <v>1176</v>
      </c>
      <c r="D7630" s="421" t="s">
        <v>845</v>
      </c>
      <c r="E7630" s="422">
        <v>592.88000000000011</v>
      </c>
      <c r="F7630" s="422">
        <v>376.34</v>
      </c>
      <c r="G7630" s="422">
        <v>969.22</v>
      </c>
    </row>
    <row r="7631" spans="1:7" ht="45">
      <c r="A7631" s="536" t="s">
        <v>8586</v>
      </c>
      <c r="B7631" s="419">
        <v>101113</v>
      </c>
      <c r="C7631" s="420" t="s">
        <v>5984</v>
      </c>
      <c r="D7631" s="421" t="s">
        <v>845</v>
      </c>
      <c r="E7631" s="422">
        <v>676.3</v>
      </c>
      <c r="F7631" s="422">
        <v>264.05</v>
      </c>
      <c r="G7631" s="422">
        <v>940.35</v>
      </c>
    </row>
    <row r="7632" spans="1:7" ht="30">
      <c r="A7632" s="536" t="s">
        <v>8586</v>
      </c>
      <c r="B7632" s="419">
        <v>101098</v>
      </c>
      <c r="C7632" s="420" t="s">
        <v>8587</v>
      </c>
      <c r="D7632" s="421" t="s">
        <v>845</v>
      </c>
      <c r="E7632" s="422">
        <v>723.54</v>
      </c>
      <c r="F7632" s="422">
        <v>461.8</v>
      </c>
      <c r="G7632" s="422">
        <v>1185.3399999999999</v>
      </c>
    </row>
    <row r="7633" spans="1:7" ht="45">
      <c r="A7633" s="536" t="s">
        <v>8586</v>
      </c>
      <c r="B7633" s="419">
        <v>101106</v>
      </c>
      <c r="C7633" s="420" t="s">
        <v>8588</v>
      </c>
      <c r="D7633" s="421" t="s">
        <v>845</v>
      </c>
      <c r="E7633" s="422">
        <v>801.06999999999994</v>
      </c>
      <c r="F7633" s="422">
        <v>352.54</v>
      </c>
      <c r="G7633" s="422">
        <v>1153.6099999999999</v>
      </c>
    </row>
    <row r="7634" spans="1:7" ht="45">
      <c r="A7634" s="536" t="s">
        <v>8586</v>
      </c>
      <c r="B7634" s="419">
        <v>101102</v>
      </c>
      <c r="C7634" s="420" t="s">
        <v>8589</v>
      </c>
      <c r="D7634" s="421" t="s">
        <v>845</v>
      </c>
      <c r="E7634" s="422">
        <v>723.4</v>
      </c>
      <c r="F7634" s="422">
        <v>172.11</v>
      </c>
      <c r="G7634" s="422">
        <v>895.51</v>
      </c>
    </row>
    <row r="7635" spans="1:7" ht="45">
      <c r="A7635" s="536" t="s">
        <v>8586</v>
      </c>
      <c r="B7635" s="419">
        <v>101110</v>
      </c>
      <c r="C7635" s="420" t="s">
        <v>8590</v>
      </c>
      <c r="D7635" s="421" t="s">
        <v>845</v>
      </c>
      <c r="E7635" s="422">
        <v>800.62</v>
      </c>
      <c r="F7635" s="422">
        <v>57.49</v>
      </c>
      <c r="G7635" s="422">
        <v>858.11</v>
      </c>
    </row>
    <row r="7636" spans="1:7" ht="30">
      <c r="A7636" s="536" t="s">
        <v>8586</v>
      </c>
      <c r="B7636" s="419">
        <v>101099</v>
      </c>
      <c r="C7636" s="420" t="s">
        <v>8591</v>
      </c>
      <c r="D7636" s="421" t="s">
        <v>845</v>
      </c>
      <c r="E7636" s="422">
        <v>678.51</v>
      </c>
      <c r="F7636" s="422">
        <v>402.94</v>
      </c>
      <c r="G7636" s="422">
        <v>1081.45</v>
      </c>
    </row>
    <row r="7637" spans="1:7" ht="45">
      <c r="A7637" s="536" t="s">
        <v>8586</v>
      </c>
      <c r="B7637" s="419">
        <v>101107</v>
      </c>
      <c r="C7637" s="420" t="s">
        <v>8592</v>
      </c>
      <c r="D7637" s="421" t="s">
        <v>845</v>
      </c>
      <c r="E7637" s="422">
        <v>753.54000000000008</v>
      </c>
      <c r="F7637" s="422">
        <v>297.85000000000002</v>
      </c>
      <c r="G7637" s="422">
        <v>1051.3900000000001</v>
      </c>
    </row>
    <row r="7638" spans="1:7" ht="45">
      <c r="A7638" s="536" t="s">
        <v>8586</v>
      </c>
      <c r="B7638" s="419">
        <v>101103</v>
      </c>
      <c r="C7638" s="420" t="s">
        <v>8593</v>
      </c>
      <c r="D7638" s="421" t="s">
        <v>845</v>
      </c>
      <c r="E7638" s="422">
        <v>681.92000000000007</v>
      </c>
      <c r="F7638" s="422">
        <v>160.78</v>
      </c>
      <c r="G7638" s="422">
        <v>842.7</v>
      </c>
    </row>
    <row r="7639" spans="1:7" ht="45">
      <c r="A7639" s="536" t="s">
        <v>8586</v>
      </c>
      <c r="B7639" s="419">
        <v>101111</v>
      </c>
      <c r="C7639" s="420" t="s">
        <v>8594</v>
      </c>
      <c r="D7639" s="421" t="s">
        <v>845</v>
      </c>
      <c r="E7639" s="422">
        <v>756.78</v>
      </c>
      <c r="F7639" s="422">
        <v>50.96</v>
      </c>
      <c r="G7639" s="422">
        <v>807.74</v>
      </c>
    </row>
    <row r="7640" spans="1:7" ht="30">
      <c r="A7640" s="536" t="s">
        <v>8586</v>
      </c>
      <c r="B7640" s="419">
        <v>101096</v>
      </c>
      <c r="C7640" s="420" t="s">
        <v>8595</v>
      </c>
      <c r="D7640" s="421" t="s">
        <v>845</v>
      </c>
      <c r="E7640" s="422">
        <v>760.33</v>
      </c>
      <c r="F7640" s="422">
        <v>614.08000000000004</v>
      </c>
      <c r="G7640" s="422">
        <v>1374.41</v>
      </c>
    </row>
    <row r="7641" spans="1:7" ht="45">
      <c r="A7641" s="536" t="s">
        <v>8586</v>
      </c>
      <c r="B7641" s="419">
        <v>101104</v>
      </c>
      <c r="C7641" s="420" t="s">
        <v>8596</v>
      </c>
      <c r="D7641" s="421" t="s">
        <v>845</v>
      </c>
      <c r="E7641" s="422">
        <v>840.72</v>
      </c>
      <c r="F7641" s="422">
        <v>499.28</v>
      </c>
      <c r="G7641" s="422">
        <v>1340</v>
      </c>
    </row>
    <row r="7642" spans="1:7" ht="30">
      <c r="A7642" s="536" t="s">
        <v>8586</v>
      </c>
      <c r="B7642" s="419">
        <v>101100</v>
      </c>
      <c r="C7642" s="420" t="s">
        <v>8597</v>
      </c>
      <c r="D7642" s="421" t="s">
        <v>845</v>
      </c>
      <c r="E7642" s="422">
        <v>750.99</v>
      </c>
      <c r="F7642" s="422">
        <v>197.82</v>
      </c>
      <c r="G7642" s="422">
        <v>948.81</v>
      </c>
    </row>
    <row r="7643" spans="1:7" ht="45">
      <c r="A7643" s="536" t="s">
        <v>8586</v>
      </c>
      <c r="B7643" s="419">
        <v>101108</v>
      </c>
      <c r="C7643" s="420" t="s">
        <v>8598</v>
      </c>
      <c r="D7643" s="421" t="s">
        <v>845</v>
      </c>
      <c r="E7643" s="422">
        <v>831.01</v>
      </c>
      <c r="F7643" s="422">
        <v>76.599999999999994</v>
      </c>
      <c r="G7643" s="422">
        <v>907.61</v>
      </c>
    </row>
    <row r="7644" spans="1:7" ht="30">
      <c r="A7644" s="536" t="s">
        <v>8586</v>
      </c>
      <c r="B7644" s="419">
        <v>101097</v>
      </c>
      <c r="C7644" s="420" t="s">
        <v>8599</v>
      </c>
      <c r="D7644" s="421" t="s">
        <v>845</v>
      </c>
      <c r="E7644" s="422">
        <v>742.05</v>
      </c>
      <c r="F7644" s="422">
        <v>550.49</v>
      </c>
      <c r="G7644" s="422">
        <v>1292.54</v>
      </c>
    </row>
    <row r="7645" spans="1:7" ht="45">
      <c r="A7645" s="536" t="s">
        <v>8586</v>
      </c>
      <c r="B7645" s="419">
        <v>101105</v>
      </c>
      <c r="C7645" s="420" t="s">
        <v>8600</v>
      </c>
      <c r="D7645" s="421" t="s">
        <v>845</v>
      </c>
      <c r="E7645" s="422">
        <v>821.22</v>
      </c>
      <c r="F7645" s="422">
        <v>437.73</v>
      </c>
      <c r="G7645" s="422">
        <v>1258.95</v>
      </c>
    </row>
    <row r="7646" spans="1:7" ht="45">
      <c r="A7646" s="536" t="s">
        <v>8586</v>
      </c>
      <c r="B7646" s="419">
        <v>101101</v>
      </c>
      <c r="C7646" s="420" t="s">
        <v>8601</v>
      </c>
      <c r="D7646" s="421" t="s">
        <v>845</v>
      </c>
      <c r="E7646" s="422">
        <v>736.29</v>
      </c>
      <c r="F7646" s="422">
        <v>187.76</v>
      </c>
      <c r="G7646" s="422">
        <v>924.05</v>
      </c>
    </row>
    <row r="7647" spans="1:7" ht="45">
      <c r="A7647" s="536" t="s">
        <v>8586</v>
      </c>
      <c r="B7647" s="419">
        <v>101109</v>
      </c>
      <c r="C7647" s="420" t="s">
        <v>8602</v>
      </c>
      <c r="D7647" s="421" t="s">
        <v>845</v>
      </c>
      <c r="E7647" s="422">
        <v>815.17</v>
      </c>
      <c r="F7647" s="422">
        <v>68.86</v>
      </c>
      <c r="G7647" s="422">
        <v>884.03</v>
      </c>
    </row>
    <row r="7648" spans="1:7">
      <c r="A7648" s="536" t="s">
        <v>8603</v>
      </c>
      <c r="B7648" s="419">
        <v>96393</v>
      </c>
      <c r="C7648" s="420" t="s">
        <v>2691</v>
      </c>
      <c r="D7648" s="421" t="s">
        <v>845</v>
      </c>
      <c r="E7648" s="422">
        <v>102.47</v>
      </c>
      <c r="F7648" s="422">
        <v>1.94</v>
      </c>
      <c r="G7648" s="422">
        <v>104.41</v>
      </c>
    </row>
    <row r="7649" spans="1:7">
      <c r="A7649" s="536" t="s">
        <v>8603</v>
      </c>
      <c r="B7649" s="419">
        <v>96394</v>
      </c>
      <c r="C7649" s="420" t="s">
        <v>2692</v>
      </c>
      <c r="D7649" s="421" t="s">
        <v>845</v>
      </c>
      <c r="E7649" s="422">
        <v>160.21</v>
      </c>
      <c r="F7649" s="422">
        <v>1.94</v>
      </c>
      <c r="G7649" s="422">
        <v>162.15</v>
      </c>
    </row>
    <row r="7650" spans="1:7">
      <c r="A7650" s="536" t="s">
        <v>8603</v>
      </c>
      <c r="B7650" s="419">
        <v>96395</v>
      </c>
      <c r="C7650" s="420" t="s">
        <v>2693</v>
      </c>
      <c r="D7650" s="421" t="s">
        <v>845</v>
      </c>
      <c r="E7650" s="422">
        <v>238.66</v>
      </c>
      <c r="F7650" s="422">
        <v>3.26</v>
      </c>
      <c r="G7650" s="422">
        <v>241.92</v>
      </c>
    </row>
    <row r="7651" spans="1:7" ht="60">
      <c r="A7651" s="536" t="s">
        <v>8604</v>
      </c>
      <c r="B7651" s="419">
        <v>105034</v>
      </c>
      <c r="C7651" s="420" t="s">
        <v>8605</v>
      </c>
      <c r="D7651" s="421" t="s">
        <v>844</v>
      </c>
      <c r="E7651" s="422">
        <v>29.130000000000003</v>
      </c>
      <c r="F7651" s="422">
        <v>12.97</v>
      </c>
      <c r="G7651" s="422">
        <v>42.1</v>
      </c>
    </row>
    <row r="7652" spans="1:7" ht="60">
      <c r="A7652" s="536" t="s">
        <v>8604</v>
      </c>
      <c r="B7652" s="419">
        <v>105033</v>
      </c>
      <c r="C7652" s="420" t="s">
        <v>8606</v>
      </c>
      <c r="D7652" s="421" t="s">
        <v>844</v>
      </c>
      <c r="E7652" s="422">
        <v>40.35</v>
      </c>
      <c r="F7652" s="422">
        <v>18.04</v>
      </c>
      <c r="G7652" s="422">
        <v>58.39</v>
      </c>
    </row>
    <row r="7653" spans="1:7" ht="60">
      <c r="A7653" s="536" t="s">
        <v>8604</v>
      </c>
      <c r="B7653" s="419">
        <v>93205</v>
      </c>
      <c r="C7653" s="420" t="s">
        <v>8607</v>
      </c>
      <c r="D7653" s="421" t="s">
        <v>844</v>
      </c>
      <c r="E7653" s="422">
        <v>48.17</v>
      </c>
      <c r="F7653" s="422">
        <v>22.25</v>
      </c>
      <c r="G7653" s="422">
        <v>70.42</v>
      </c>
    </row>
    <row r="7654" spans="1:7" ht="60">
      <c r="A7654" s="536" t="s">
        <v>8604</v>
      </c>
      <c r="B7654" s="419">
        <v>105032</v>
      </c>
      <c r="C7654" s="420" t="s">
        <v>8608</v>
      </c>
      <c r="D7654" s="421" t="s">
        <v>844</v>
      </c>
      <c r="E7654" s="422">
        <v>24.619999999999997</v>
      </c>
      <c r="F7654" s="422">
        <v>7.1</v>
      </c>
      <c r="G7654" s="422">
        <v>31.72</v>
      </c>
    </row>
    <row r="7655" spans="1:7" ht="60">
      <c r="A7655" s="536" t="s">
        <v>8604</v>
      </c>
      <c r="B7655" s="419">
        <v>105031</v>
      </c>
      <c r="C7655" s="420" t="s">
        <v>8609</v>
      </c>
      <c r="D7655" s="421" t="s">
        <v>844</v>
      </c>
      <c r="E7655" s="422">
        <v>35.42</v>
      </c>
      <c r="F7655" s="422">
        <v>11.07</v>
      </c>
      <c r="G7655" s="422">
        <v>46.49</v>
      </c>
    </row>
    <row r="7656" spans="1:7" ht="60">
      <c r="A7656" s="536" t="s">
        <v>8604</v>
      </c>
      <c r="B7656" s="419">
        <v>93199</v>
      </c>
      <c r="C7656" s="420" t="s">
        <v>8610</v>
      </c>
      <c r="D7656" s="421" t="s">
        <v>844</v>
      </c>
      <c r="E7656" s="422">
        <v>36.120000000000005</v>
      </c>
      <c r="F7656" s="422">
        <v>14.19</v>
      </c>
      <c r="G7656" s="422">
        <v>50.31</v>
      </c>
    </row>
    <row r="7657" spans="1:7" ht="60">
      <c r="A7657" s="536" t="s">
        <v>8604</v>
      </c>
      <c r="B7657" s="419">
        <v>105030</v>
      </c>
      <c r="C7657" s="420" t="s">
        <v>8611</v>
      </c>
      <c r="D7657" s="421" t="s">
        <v>844</v>
      </c>
      <c r="E7657" s="422">
        <v>32.269999999999996</v>
      </c>
      <c r="F7657" s="422">
        <v>12.71</v>
      </c>
      <c r="G7657" s="422">
        <v>44.98</v>
      </c>
    </row>
    <row r="7658" spans="1:7" ht="60">
      <c r="A7658" s="536" t="s">
        <v>8604</v>
      </c>
      <c r="B7658" s="419">
        <v>105029</v>
      </c>
      <c r="C7658" s="420" t="s">
        <v>8612</v>
      </c>
      <c r="D7658" s="421" t="s">
        <v>844</v>
      </c>
      <c r="E7658" s="422">
        <v>37.340000000000003</v>
      </c>
      <c r="F7658" s="422">
        <v>15.98</v>
      </c>
      <c r="G7658" s="422">
        <v>53.32</v>
      </c>
    </row>
    <row r="7659" spans="1:7" ht="60">
      <c r="A7659" s="536" t="s">
        <v>8604</v>
      </c>
      <c r="B7659" s="419">
        <v>93197</v>
      </c>
      <c r="C7659" s="420" t="s">
        <v>8613</v>
      </c>
      <c r="D7659" s="421" t="s">
        <v>844</v>
      </c>
      <c r="E7659" s="422">
        <v>42.430000000000007</v>
      </c>
      <c r="F7659" s="422">
        <v>19.239999999999998</v>
      </c>
      <c r="G7659" s="422">
        <v>61.67</v>
      </c>
    </row>
    <row r="7660" spans="1:7" ht="60">
      <c r="A7660" s="536" t="s">
        <v>8604</v>
      </c>
      <c r="B7660" s="419">
        <v>105040</v>
      </c>
      <c r="C7660" s="420" t="s">
        <v>8614</v>
      </c>
      <c r="D7660" s="421" t="s">
        <v>844</v>
      </c>
      <c r="E7660" s="422">
        <v>16.88</v>
      </c>
      <c r="F7660" s="422">
        <v>20.94</v>
      </c>
      <c r="G7660" s="422">
        <v>37.82</v>
      </c>
    </row>
    <row r="7661" spans="1:7" ht="60">
      <c r="A7661" s="536" t="s">
        <v>8604</v>
      </c>
      <c r="B7661" s="419">
        <v>105039</v>
      </c>
      <c r="C7661" s="420" t="s">
        <v>8615</v>
      </c>
      <c r="D7661" s="421" t="s">
        <v>844</v>
      </c>
      <c r="E7661" s="422">
        <v>24.98</v>
      </c>
      <c r="F7661" s="422">
        <v>30.91</v>
      </c>
      <c r="G7661" s="422">
        <v>55.89</v>
      </c>
    </row>
    <row r="7662" spans="1:7" ht="60">
      <c r="A7662" s="536" t="s">
        <v>8604</v>
      </c>
      <c r="B7662" s="419">
        <v>105038</v>
      </c>
      <c r="C7662" s="420" t="s">
        <v>8616</v>
      </c>
      <c r="D7662" s="421" t="s">
        <v>844</v>
      </c>
      <c r="E7662" s="422">
        <v>34.709999999999994</v>
      </c>
      <c r="F7662" s="422">
        <v>42.89</v>
      </c>
      <c r="G7662" s="422">
        <v>77.599999999999994</v>
      </c>
    </row>
    <row r="7663" spans="1:7" ht="60">
      <c r="A7663" s="536" t="s">
        <v>8604</v>
      </c>
      <c r="B7663" s="419">
        <v>105028</v>
      </c>
      <c r="C7663" s="420" t="s">
        <v>8617</v>
      </c>
      <c r="D7663" s="421" t="s">
        <v>844</v>
      </c>
      <c r="E7663" s="422">
        <v>17.54</v>
      </c>
      <c r="F7663" s="422">
        <v>5.28</v>
      </c>
      <c r="G7663" s="422">
        <v>22.82</v>
      </c>
    </row>
    <row r="7664" spans="1:7" ht="60">
      <c r="A7664" s="536" t="s">
        <v>8604</v>
      </c>
      <c r="B7664" s="419">
        <v>105027</v>
      </c>
      <c r="C7664" s="420" t="s">
        <v>8618</v>
      </c>
      <c r="D7664" s="421" t="s">
        <v>844</v>
      </c>
      <c r="E7664" s="422">
        <v>19.82</v>
      </c>
      <c r="F7664" s="422">
        <v>6.05</v>
      </c>
      <c r="G7664" s="422">
        <v>25.87</v>
      </c>
    </row>
    <row r="7665" spans="1:7" ht="60">
      <c r="A7665" s="536" t="s">
        <v>8604</v>
      </c>
      <c r="B7665" s="419">
        <v>93194</v>
      </c>
      <c r="C7665" s="420" t="s">
        <v>8619</v>
      </c>
      <c r="D7665" s="421" t="s">
        <v>844</v>
      </c>
      <c r="E7665" s="422">
        <v>22.400000000000002</v>
      </c>
      <c r="F7665" s="422">
        <v>6.88</v>
      </c>
      <c r="G7665" s="422">
        <v>29.28</v>
      </c>
    </row>
    <row r="7666" spans="1:7" ht="60">
      <c r="A7666" s="536" t="s">
        <v>8604</v>
      </c>
      <c r="B7666" s="419">
        <v>93200</v>
      </c>
      <c r="C7666" s="420" t="s">
        <v>8620</v>
      </c>
      <c r="D7666" s="421" t="s">
        <v>844</v>
      </c>
      <c r="E7666" s="422">
        <v>4.9500000000000011</v>
      </c>
      <c r="F7666" s="422">
        <v>9.52</v>
      </c>
      <c r="G7666" s="422">
        <v>14.47</v>
      </c>
    </row>
    <row r="7667" spans="1:7" ht="60">
      <c r="A7667" s="536" t="s">
        <v>8604</v>
      </c>
      <c r="B7667" s="419">
        <v>93203</v>
      </c>
      <c r="C7667" s="420" t="s">
        <v>8621</v>
      </c>
      <c r="D7667" s="421" t="s">
        <v>844</v>
      </c>
      <c r="E7667" s="422">
        <v>11.82</v>
      </c>
      <c r="F7667" s="422">
        <v>1.59</v>
      </c>
      <c r="G7667" s="422">
        <v>13.41</v>
      </c>
    </row>
    <row r="7668" spans="1:7" ht="60">
      <c r="A7668" s="536" t="s">
        <v>8604</v>
      </c>
      <c r="B7668" s="419">
        <v>93202</v>
      </c>
      <c r="C7668" s="420" t="s">
        <v>8622</v>
      </c>
      <c r="D7668" s="421" t="s">
        <v>844</v>
      </c>
      <c r="E7668" s="422">
        <v>14.720000000000002</v>
      </c>
      <c r="F7668" s="422">
        <v>18.05</v>
      </c>
      <c r="G7668" s="422">
        <v>32.770000000000003</v>
      </c>
    </row>
    <row r="7669" spans="1:7" ht="60">
      <c r="A7669" s="536" t="s">
        <v>8604</v>
      </c>
      <c r="B7669" s="419">
        <v>105026</v>
      </c>
      <c r="C7669" s="420" t="s">
        <v>8623</v>
      </c>
      <c r="D7669" s="421" t="s">
        <v>844</v>
      </c>
      <c r="E7669" s="422">
        <v>31.120000000000005</v>
      </c>
      <c r="F7669" s="422">
        <v>10.9</v>
      </c>
      <c r="G7669" s="422">
        <v>42.02</v>
      </c>
    </row>
    <row r="7670" spans="1:7" ht="60">
      <c r="A7670" s="536" t="s">
        <v>8604</v>
      </c>
      <c r="B7670" s="419">
        <v>105025</v>
      </c>
      <c r="C7670" s="420" t="s">
        <v>8624</v>
      </c>
      <c r="D7670" s="421" t="s">
        <v>844</v>
      </c>
      <c r="E7670" s="422">
        <v>42.629999999999995</v>
      </c>
      <c r="F7670" s="422">
        <v>16.7</v>
      </c>
      <c r="G7670" s="422">
        <v>59.33</v>
      </c>
    </row>
    <row r="7671" spans="1:7" ht="60">
      <c r="A7671" s="536" t="s">
        <v>8604</v>
      </c>
      <c r="B7671" s="419">
        <v>93191</v>
      </c>
      <c r="C7671" s="420" t="s">
        <v>8625</v>
      </c>
      <c r="D7671" s="421" t="s">
        <v>844</v>
      </c>
      <c r="E7671" s="422">
        <v>50.59</v>
      </c>
      <c r="F7671" s="422">
        <v>21.31</v>
      </c>
      <c r="G7671" s="422">
        <v>71.900000000000006</v>
      </c>
    </row>
    <row r="7672" spans="1:7" ht="60">
      <c r="A7672" s="536" t="s">
        <v>8604</v>
      </c>
      <c r="B7672" s="419">
        <v>105024</v>
      </c>
      <c r="C7672" s="420" t="s">
        <v>8626</v>
      </c>
      <c r="D7672" s="421" t="s">
        <v>844</v>
      </c>
      <c r="E7672" s="422">
        <v>39.090000000000003</v>
      </c>
      <c r="F7672" s="422">
        <v>19.899999999999999</v>
      </c>
      <c r="G7672" s="422">
        <v>58.99</v>
      </c>
    </row>
    <row r="7673" spans="1:7" ht="60">
      <c r="A7673" s="536" t="s">
        <v>8604</v>
      </c>
      <c r="B7673" s="419">
        <v>105023</v>
      </c>
      <c r="C7673" s="420" t="s">
        <v>8627</v>
      </c>
      <c r="D7673" s="421" t="s">
        <v>844</v>
      </c>
      <c r="E7673" s="422">
        <v>46.519999999999996</v>
      </c>
      <c r="F7673" s="422">
        <v>25.39</v>
      </c>
      <c r="G7673" s="422">
        <v>71.91</v>
      </c>
    </row>
    <row r="7674" spans="1:7" ht="60">
      <c r="A7674" s="536" t="s">
        <v>8604</v>
      </c>
      <c r="B7674" s="419">
        <v>93187</v>
      </c>
      <c r="C7674" s="420" t="s">
        <v>8628</v>
      </c>
      <c r="D7674" s="421" t="s">
        <v>844</v>
      </c>
      <c r="E7674" s="422">
        <v>53.94</v>
      </c>
      <c r="F7674" s="422">
        <v>30.83</v>
      </c>
      <c r="G7674" s="422">
        <v>84.77</v>
      </c>
    </row>
    <row r="7675" spans="1:7" ht="60">
      <c r="A7675" s="536" t="s">
        <v>8604</v>
      </c>
      <c r="B7675" s="419">
        <v>105037</v>
      </c>
      <c r="C7675" s="420" t="s">
        <v>8629</v>
      </c>
      <c r="D7675" s="421" t="s">
        <v>844</v>
      </c>
      <c r="E7675" s="422">
        <v>16.940000000000001</v>
      </c>
      <c r="F7675" s="422">
        <v>21.09</v>
      </c>
      <c r="G7675" s="422">
        <v>38.03</v>
      </c>
    </row>
    <row r="7676" spans="1:7" ht="60">
      <c r="A7676" s="536" t="s">
        <v>8604</v>
      </c>
      <c r="B7676" s="419">
        <v>105036</v>
      </c>
      <c r="C7676" s="420" t="s">
        <v>8630</v>
      </c>
      <c r="D7676" s="421" t="s">
        <v>844</v>
      </c>
      <c r="E7676" s="422">
        <v>25.04</v>
      </c>
      <c r="F7676" s="422">
        <v>31.11</v>
      </c>
      <c r="G7676" s="422">
        <v>56.15</v>
      </c>
    </row>
    <row r="7677" spans="1:7" ht="60">
      <c r="A7677" s="536" t="s">
        <v>8604</v>
      </c>
      <c r="B7677" s="419">
        <v>105035</v>
      </c>
      <c r="C7677" s="420" t="s">
        <v>8631</v>
      </c>
      <c r="D7677" s="421" t="s">
        <v>844</v>
      </c>
      <c r="E7677" s="422">
        <v>34.770000000000003</v>
      </c>
      <c r="F7677" s="422">
        <v>43.07</v>
      </c>
      <c r="G7677" s="422">
        <v>77.84</v>
      </c>
    </row>
    <row r="7678" spans="1:7" ht="60">
      <c r="A7678" s="536" t="s">
        <v>8604</v>
      </c>
      <c r="B7678" s="419">
        <v>105022</v>
      </c>
      <c r="C7678" s="420" t="s">
        <v>8632</v>
      </c>
      <c r="D7678" s="421" t="s">
        <v>844</v>
      </c>
      <c r="E7678" s="422">
        <v>17.75</v>
      </c>
      <c r="F7678" s="422">
        <v>5.47</v>
      </c>
      <c r="G7678" s="422">
        <v>23.22</v>
      </c>
    </row>
    <row r="7679" spans="1:7" ht="60">
      <c r="A7679" s="536" t="s">
        <v>8604</v>
      </c>
      <c r="B7679" s="419">
        <v>105021</v>
      </c>
      <c r="C7679" s="420" t="s">
        <v>8633</v>
      </c>
      <c r="D7679" s="421" t="s">
        <v>844</v>
      </c>
      <c r="E7679" s="422">
        <v>20.059999999999999</v>
      </c>
      <c r="F7679" s="422">
        <v>6.25</v>
      </c>
      <c r="G7679" s="422">
        <v>26.31</v>
      </c>
    </row>
    <row r="7680" spans="1:7" ht="60">
      <c r="A7680" s="536" t="s">
        <v>8604</v>
      </c>
      <c r="B7680" s="419">
        <v>93184</v>
      </c>
      <c r="C7680" s="420" t="s">
        <v>8634</v>
      </c>
      <c r="D7680" s="421" t="s">
        <v>844</v>
      </c>
      <c r="E7680" s="422">
        <v>22.979999999999997</v>
      </c>
      <c r="F7680" s="422">
        <v>7.17</v>
      </c>
      <c r="G7680" s="422">
        <v>30.15</v>
      </c>
    </row>
    <row r="7681" spans="1:7" ht="30">
      <c r="A7681" s="536" t="s">
        <v>8635</v>
      </c>
      <c r="B7681" s="419">
        <v>102171</v>
      </c>
      <c r="C7681" s="420" t="s">
        <v>4369</v>
      </c>
      <c r="D7681" s="421" t="s">
        <v>96</v>
      </c>
      <c r="E7681" s="422">
        <v>468.5</v>
      </c>
      <c r="F7681" s="422">
        <v>29.37</v>
      </c>
      <c r="G7681" s="422">
        <v>497.87</v>
      </c>
    </row>
    <row r="7682" spans="1:7" ht="30">
      <c r="A7682" s="536" t="s">
        <v>8635</v>
      </c>
      <c r="B7682" s="419">
        <v>102172</v>
      </c>
      <c r="C7682" s="420" t="s">
        <v>4370</v>
      </c>
      <c r="D7682" s="421" t="s">
        <v>96</v>
      </c>
      <c r="E7682" s="422">
        <v>456.59999999999997</v>
      </c>
      <c r="F7682" s="422">
        <v>22.41</v>
      </c>
      <c r="G7682" s="422">
        <v>479.01</v>
      </c>
    </row>
    <row r="7683" spans="1:7" ht="30">
      <c r="A7683" s="536" t="s">
        <v>8635</v>
      </c>
      <c r="B7683" s="419">
        <v>102170</v>
      </c>
      <c r="C7683" s="420" t="s">
        <v>4368</v>
      </c>
      <c r="D7683" s="421" t="s">
        <v>96</v>
      </c>
      <c r="E7683" s="422">
        <v>250.94</v>
      </c>
      <c r="F7683" s="422">
        <v>36.67</v>
      </c>
      <c r="G7683" s="422">
        <v>287.61</v>
      </c>
    </row>
    <row r="7684" spans="1:7" ht="30">
      <c r="A7684" s="536" t="s">
        <v>8635</v>
      </c>
      <c r="B7684" s="419">
        <v>102160</v>
      </c>
      <c r="C7684" s="420" t="s">
        <v>1653</v>
      </c>
      <c r="D7684" s="421" t="s">
        <v>96</v>
      </c>
      <c r="E7684" s="422">
        <v>145.74</v>
      </c>
      <c r="F7684" s="422">
        <v>30.25</v>
      </c>
      <c r="G7684" s="422">
        <v>175.99</v>
      </c>
    </row>
    <row r="7685" spans="1:7" ht="30">
      <c r="A7685" s="536" t="s">
        <v>8635</v>
      </c>
      <c r="B7685" s="419">
        <v>102177</v>
      </c>
      <c r="C7685" s="420" t="s">
        <v>4372</v>
      </c>
      <c r="D7685" s="421" t="s">
        <v>96</v>
      </c>
      <c r="E7685" s="422">
        <v>1694.36</v>
      </c>
      <c r="F7685" s="422">
        <v>70.959999999999994</v>
      </c>
      <c r="G7685" s="422">
        <v>1765.32</v>
      </c>
    </row>
    <row r="7686" spans="1:7" ht="30">
      <c r="A7686" s="536" t="s">
        <v>8635</v>
      </c>
      <c r="B7686" s="419">
        <v>102178</v>
      </c>
      <c r="C7686" s="420" t="s">
        <v>4373</v>
      </c>
      <c r="D7686" s="421" t="s">
        <v>96</v>
      </c>
      <c r="E7686" s="422">
        <v>1947.46</v>
      </c>
      <c r="F7686" s="422">
        <v>65</v>
      </c>
      <c r="G7686" s="422">
        <v>2012.46</v>
      </c>
    </row>
    <row r="7687" spans="1:7" ht="30">
      <c r="A7687" s="536" t="s">
        <v>8635</v>
      </c>
      <c r="B7687" s="419">
        <v>102176</v>
      </c>
      <c r="C7687" s="420" t="s">
        <v>4371</v>
      </c>
      <c r="D7687" s="421" t="s">
        <v>96</v>
      </c>
      <c r="E7687" s="422">
        <v>834.71</v>
      </c>
      <c r="F7687" s="422">
        <v>78.040000000000006</v>
      </c>
      <c r="G7687" s="422">
        <v>912.75</v>
      </c>
    </row>
    <row r="7688" spans="1:7" ht="30">
      <c r="A7688" s="536" t="s">
        <v>8635</v>
      </c>
      <c r="B7688" s="419">
        <v>102163</v>
      </c>
      <c r="C7688" s="420" t="s">
        <v>4361</v>
      </c>
      <c r="D7688" s="421" t="s">
        <v>96</v>
      </c>
      <c r="E7688" s="422">
        <v>323.46000000000004</v>
      </c>
      <c r="F7688" s="422">
        <v>36.65</v>
      </c>
      <c r="G7688" s="422">
        <v>360.11</v>
      </c>
    </row>
    <row r="7689" spans="1:7" ht="30">
      <c r="A7689" s="536" t="s">
        <v>8635</v>
      </c>
      <c r="B7689" s="419">
        <v>102153</v>
      </c>
      <c r="C7689" s="420" t="s">
        <v>1647</v>
      </c>
      <c r="D7689" s="421" t="s">
        <v>96</v>
      </c>
      <c r="E7689" s="422">
        <v>218.25</v>
      </c>
      <c r="F7689" s="422">
        <v>30.24</v>
      </c>
      <c r="G7689" s="422">
        <v>248.49</v>
      </c>
    </row>
    <row r="7690" spans="1:7" ht="30">
      <c r="A7690" s="536" t="s">
        <v>8635</v>
      </c>
      <c r="B7690" s="419">
        <v>102165</v>
      </c>
      <c r="C7690" s="420" t="s">
        <v>4363</v>
      </c>
      <c r="D7690" s="421" t="s">
        <v>96</v>
      </c>
      <c r="E7690" s="422">
        <v>314.73</v>
      </c>
      <c r="F7690" s="422">
        <v>29.34</v>
      </c>
      <c r="G7690" s="422">
        <v>344.07</v>
      </c>
    </row>
    <row r="7691" spans="1:7" ht="30">
      <c r="A7691" s="536" t="s">
        <v>8635</v>
      </c>
      <c r="B7691" s="419">
        <v>102155</v>
      </c>
      <c r="C7691" s="420" t="s">
        <v>1648</v>
      </c>
      <c r="D7691" s="421" t="s">
        <v>96</v>
      </c>
      <c r="E7691" s="422">
        <v>228.84</v>
      </c>
      <c r="F7691" s="422">
        <v>24.16</v>
      </c>
      <c r="G7691" s="422">
        <v>253</v>
      </c>
    </row>
    <row r="7692" spans="1:7" ht="30">
      <c r="A7692" s="536" t="s">
        <v>8635</v>
      </c>
      <c r="B7692" s="419">
        <v>102167</v>
      </c>
      <c r="C7692" s="420" t="s">
        <v>4365</v>
      </c>
      <c r="D7692" s="421" t="s">
        <v>96</v>
      </c>
      <c r="E7692" s="422">
        <v>371.99</v>
      </c>
      <c r="F7692" s="422">
        <v>22.44</v>
      </c>
      <c r="G7692" s="422">
        <v>394.43</v>
      </c>
    </row>
    <row r="7693" spans="1:7" ht="30">
      <c r="A7693" s="536" t="s">
        <v>8635</v>
      </c>
      <c r="B7693" s="419">
        <v>102157</v>
      </c>
      <c r="C7693" s="420" t="s">
        <v>1650</v>
      </c>
      <c r="D7693" s="421" t="s">
        <v>96</v>
      </c>
      <c r="E7693" s="422">
        <v>305.46000000000004</v>
      </c>
      <c r="F7693" s="422">
        <v>18.46</v>
      </c>
      <c r="G7693" s="422">
        <v>323.92</v>
      </c>
    </row>
    <row r="7694" spans="1:7" ht="30">
      <c r="A7694" s="536" t="s">
        <v>8635</v>
      </c>
      <c r="B7694" s="419">
        <v>102169</v>
      </c>
      <c r="C7694" s="420" t="s">
        <v>4367</v>
      </c>
      <c r="D7694" s="421" t="s">
        <v>96</v>
      </c>
      <c r="E7694" s="422">
        <v>415.5</v>
      </c>
      <c r="F7694" s="422">
        <v>14.57</v>
      </c>
      <c r="G7694" s="422">
        <v>430.07</v>
      </c>
    </row>
    <row r="7695" spans="1:7" ht="30">
      <c r="A7695" s="536" t="s">
        <v>8635</v>
      </c>
      <c r="B7695" s="419">
        <v>102159</v>
      </c>
      <c r="C7695" s="420" t="s">
        <v>1652</v>
      </c>
      <c r="D7695" s="421" t="s">
        <v>96</v>
      </c>
      <c r="E7695" s="422">
        <v>372.54</v>
      </c>
      <c r="F7695" s="422">
        <v>12.03</v>
      </c>
      <c r="G7695" s="422">
        <v>384.57</v>
      </c>
    </row>
    <row r="7696" spans="1:7" ht="30">
      <c r="A7696" s="536" t="s">
        <v>8635</v>
      </c>
      <c r="B7696" s="419">
        <v>102161</v>
      </c>
      <c r="C7696" s="420" t="s">
        <v>4359</v>
      </c>
      <c r="D7696" s="421" t="s">
        <v>96</v>
      </c>
      <c r="E7696" s="422">
        <v>256.97999999999996</v>
      </c>
      <c r="F7696" s="422">
        <v>36.67</v>
      </c>
      <c r="G7696" s="422">
        <v>293.64999999999998</v>
      </c>
    </row>
    <row r="7697" spans="1:7" ht="30">
      <c r="A7697" s="536" t="s">
        <v>8635</v>
      </c>
      <c r="B7697" s="419">
        <v>102151</v>
      </c>
      <c r="C7697" s="420" t="s">
        <v>1644</v>
      </c>
      <c r="D7697" s="421" t="s">
        <v>96</v>
      </c>
      <c r="E7697" s="422">
        <v>151.78</v>
      </c>
      <c r="F7697" s="422">
        <v>30.25</v>
      </c>
      <c r="G7697" s="422">
        <v>182.03</v>
      </c>
    </row>
    <row r="7698" spans="1:7" ht="30">
      <c r="A7698" s="536" t="s">
        <v>8635</v>
      </c>
      <c r="B7698" s="419">
        <v>102162</v>
      </c>
      <c r="C7698" s="420" t="s">
        <v>4360</v>
      </c>
      <c r="D7698" s="421" t="s">
        <v>96</v>
      </c>
      <c r="E7698" s="422">
        <v>275.12</v>
      </c>
      <c r="F7698" s="422">
        <v>36.659999999999997</v>
      </c>
      <c r="G7698" s="422">
        <v>311.77999999999997</v>
      </c>
    </row>
    <row r="7699" spans="1:7" ht="30">
      <c r="A7699" s="536" t="s">
        <v>8635</v>
      </c>
      <c r="B7699" s="419">
        <v>102164</v>
      </c>
      <c r="C7699" s="420" t="s">
        <v>4362</v>
      </c>
      <c r="D7699" s="421" t="s">
        <v>96</v>
      </c>
      <c r="E7699" s="422">
        <v>275.17999999999995</v>
      </c>
      <c r="F7699" s="422">
        <v>29.35</v>
      </c>
      <c r="G7699" s="422">
        <v>304.52999999999997</v>
      </c>
    </row>
    <row r="7700" spans="1:7" ht="30">
      <c r="A7700" s="536" t="s">
        <v>8635</v>
      </c>
      <c r="B7700" s="419">
        <v>102154</v>
      </c>
      <c r="C7700" s="420" t="s">
        <v>1646</v>
      </c>
      <c r="D7700" s="421" t="s">
        <v>96</v>
      </c>
      <c r="E7700" s="422">
        <v>189.3</v>
      </c>
      <c r="F7700" s="422">
        <v>24.16</v>
      </c>
      <c r="G7700" s="422">
        <v>213.46</v>
      </c>
    </row>
    <row r="7701" spans="1:7" ht="30">
      <c r="A7701" s="536" t="s">
        <v>8635</v>
      </c>
      <c r="B7701" s="419">
        <v>102166</v>
      </c>
      <c r="C7701" s="420" t="s">
        <v>4364</v>
      </c>
      <c r="D7701" s="421" t="s">
        <v>96</v>
      </c>
      <c r="E7701" s="422">
        <v>287.40999999999997</v>
      </c>
      <c r="F7701" s="422">
        <v>22.43</v>
      </c>
      <c r="G7701" s="422">
        <v>309.83999999999997</v>
      </c>
    </row>
    <row r="7702" spans="1:7" ht="30">
      <c r="A7702" s="536" t="s">
        <v>8635</v>
      </c>
      <c r="B7702" s="419">
        <v>102156</v>
      </c>
      <c r="C7702" s="420" t="s">
        <v>1649</v>
      </c>
      <c r="D7702" s="421" t="s">
        <v>96</v>
      </c>
      <c r="E7702" s="422">
        <v>220.88000000000002</v>
      </c>
      <c r="F7702" s="422">
        <v>18.45</v>
      </c>
      <c r="G7702" s="422">
        <v>239.33</v>
      </c>
    </row>
    <row r="7703" spans="1:7" ht="30">
      <c r="A7703" s="536" t="s">
        <v>8635</v>
      </c>
      <c r="B7703" s="419">
        <v>102168</v>
      </c>
      <c r="C7703" s="420" t="s">
        <v>4366</v>
      </c>
      <c r="D7703" s="421" t="s">
        <v>96</v>
      </c>
      <c r="E7703" s="422">
        <v>360.46</v>
      </c>
      <c r="F7703" s="422">
        <v>16.66</v>
      </c>
      <c r="G7703" s="422">
        <v>377.12</v>
      </c>
    </row>
    <row r="7704" spans="1:7" ht="30">
      <c r="A7704" s="536" t="s">
        <v>8635</v>
      </c>
      <c r="B7704" s="419">
        <v>102158</v>
      </c>
      <c r="C7704" s="420" t="s">
        <v>1651</v>
      </c>
      <c r="D7704" s="421" t="s">
        <v>96</v>
      </c>
      <c r="E7704" s="422">
        <v>311.18</v>
      </c>
      <c r="F7704" s="422">
        <v>13.7</v>
      </c>
      <c r="G7704" s="422">
        <v>324.88</v>
      </c>
    </row>
    <row r="7705" spans="1:7" ht="30">
      <c r="A7705" s="536" t="s">
        <v>8635</v>
      </c>
      <c r="B7705" s="419">
        <v>102152</v>
      </c>
      <c r="C7705" s="420" t="s">
        <v>1645</v>
      </c>
      <c r="D7705" s="421" t="s">
        <v>96</v>
      </c>
      <c r="E7705" s="422">
        <v>169.92</v>
      </c>
      <c r="F7705" s="422">
        <v>30.24</v>
      </c>
      <c r="G7705" s="422">
        <v>200.16</v>
      </c>
    </row>
    <row r="7706" spans="1:7" ht="30">
      <c r="A7706" s="536" t="s">
        <v>8635</v>
      </c>
      <c r="B7706" s="419">
        <v>102181</v>
      </c>
      <c r="C7706" s="420" t="s">
        <v>4376</v>
      </c>
      <c r="D7706" s="421" t="s">
        <v>96</v>
      </c>
      <c r="E7706" s="422">
        <v>555.72</v>
      </c>
      <c r="F7706" s="422">
        <v>66.37</v>
      </c>
      <c r="G7706" s="422">
        <v>622.09</v>
      </c>
    </row>
    <row r="7707" spans="1:7" ht="30">
      <c r="A7707" s="536" t="s">
        <v>8635</v>
      </c>
      <c r="B7707" s="419">
        <v>102179</v>
      </c>
      <c r="C7707" s="420" t="s">
        <v>4374</v>
      </c>
      <c r="D7707" s="421" t="s">
        <v>96</v>
      </c>
      <c r="E7707" s="422">
        <v>381.44000000000005</v>
      </c>
      <c r="F7707" s="422">
        <v>74.28</v>
      </c>
      <c r="G7707" s="422">
        <v>455.72</v>
      </c>
    </row>
    <row r="7708" spans="1:7" ht="30">
      <c r="A7708" s="536" t="s">
        <v>8635</v>
      </c>
      <c r="B7708" s="419">
        <v>102180</v>
      </c>
      <c r="C7708" s="420" t="s">
        <v>4375</v>
      </c>
      <c r="D7708" s="421" t="s">
        <v>96</v>
      </c>
      <c r="E7708" s="422">
        <v>455.75</v>
      </c>
      <c r="F7708" s="422">
        <v>70.760000000000005</v>
      </c>
      <c r="G7708" s="422">
        <v>526.51</v>
      </c>
    </row>
    <row r="7709" spans="1:7" ht="45">
      <c r="A7709" s="536" t="s">
        <v>8635</v>
      </c>
      <c r="B7709" s="419">
        <v>102189</v>
      </c>
      <c r="C7709" s="420" t="s">
        <v>1514</v>
      </c>
      <c r="D7709" s="421" t="s">
        <v>843</v>
      </c>
      <c r="E7709" s="422">
        <v>194.11</v>
      </c>
      <c r="F7709" s="422">
        <v>94.52</v>
      </c>
      <c r="G7709" s="422">
        <v>288.63</v>
      </c>
    </row>
    <row r="7710" spans="1:7" ht="30">
      <c r="A7710" s="536" t="s">
        <v>8635</v>
      </c>
      <c r="B7710" s="419">
        <v>102188</v>
      </c>
      <c r="C7710" s="420" t="s">
        <v>1520</v>
      </c>
      <c r="D7710" s="421" t="s">
        <v>843</v>
      </c>
      <c r="E7710" s="422">
        <v>880.69</v>
      </c>
      <c r="F7710" s="422">
        <v>85.18</v>
      </c>
      <c r="G7710" s="422">
        <v>965.87</v>
      </c>
    </row>
    <row r="7711" spans="1:7" ht="30">
      <c r="A7711" s="536" t="s">
        <v>8635</v>
      </c>
      <c r="B7711" s="419">
        <v>102185</v>
      </c>
      <c r="C7711" s="420" t="s">
        <v>1643</v>
      </c>
      <c r="D7711" s="421" t="s">
        <v>843</v>
      </c>
      <c r="E7711" s="422">
        <v>4065.4700000000003</v>
      </c>
      <c r="F7711" s="422">
        <v>316.83999999999997</v>
      </c>
      <c r="G7711" s="422">
        <v>4382.3100000000004</v>
      </c>
    </row>
    <row r="7712" spans="1:7" ht="30">
      <c r="A7712" s="536" t="s">
        <v>8635</v>
      </c>
      <c r="B7712" s="419">
        <v>102184</v>
      </c>
      <c r="C7712" s="420" t="s">
        <v>1642</v>
      </c>
      <c r="D7712" s="421" t="s">
        <v>843</v>
      </c>
      <c r="E7712" s="422">
        <v>2030.54</v>
      </c>
      <c r="F7712" s="422">
        <v>152.36000000000001</v>
      </c>
      <c r="G7712" s="422">
        <v>2182.9</v>
      </c>
    </row>
    <row r="7713" spans="1:7" ht="30">
      <c r="A7713" s="536" t="s">
        <v>8635</v>
      </c>
      <c r="B7713" s="419">
        <v>102183</v>
      </c>
      <c r="C7713" s="420" t="s">
        <v>1641</v>
      </c>
      <c r="D7713" s="421" t="s">
        <v>843</v>
      </c>
      <c r="E7713" s="422">
        <v>2322.06</v>
      </c>
      <c r="F7713" s="422">
        <v>192.08</v>
      </c>
      <c r="G7713" s="422">
        <v>2514.14</v>
      </c>
    </row>
    <row r="7714" spans="1:7" ht="30">
      <c r="A7714" s="536" t="s">
        <v>8635</v>
      </c>
      <c r="B7714" s="419">
        <v>102182</v>
      </c>
      <c r="C7714" s="420" t="s">
        <v>1640</v>
      </c>
      <c r="D7714" s="421" t="s">
        <v>843</v>
      </c>
      <c r="E7714" s="422">
        <v>1158.6999999999998</v>
      </c>
      <c r="F7714" s="422">
        <v>89.89</v>
      </c>
      <c r="G7714" s="422">
        <v>1248.5899999999999</v>
      </c>
    </row>
    <row r="7715" spans="1:7" ht="30">
      <c r="A7715" s="536" t="s">
        <v>8635</v>
      </c>
      <c r="B7715" s="419">
        <v>102191</v>
      </c>
      <c r="C7715" s="420" t="s">
        <v>1638</v>
      </c>
      <c r="D7715" s="421" t="s">
        <v>96</v>
      </c>
      <c r="E7715" s="422">
        <v>8.8800000000000026</v>
      </c>
      <c r="F7715" s="422">
        <v>22.81</v>
      </c>
      <c r="G7715" s="422">
        <v>31.69</v>
      </c>
    </row>
    <row r="7716" spans="1:7" ht="30">
      <c r="A7716" s="536" t="s">
        <v>8635</v>
      </c>
      <c r="B7716" s="419">
        <v>102190</v>
      </c>
      <c r="C7716" s="420" t="s">
        <v>1637</v>
      </c>
      <c r="D7716" s="421" t="s">
        <v>96</v>
      </c>
      <c r="E7716" s="422">
        <v>7.2999999999999972</v>
      </c>
      <c r="F7716" s="422">
        <v>18.78</v>
      </c>
      <c r="G7716" s="422">
        <v>26.08</v>
      </c>
    </row>
    <row r="7717" spans="1:7" ht="30">
      <c r="A7717" s="536" t="s">
        <v>8635</v>
      </c>
      <c r="B7717" s="419">
        <v>102192</v>
      </c>
      <c r="C7717" s="420" t="s">
        <v>1639</v>
      </c>
      <c r="D7717" s="421" t="s">
        <v>96</v>
      </c>
      <c r="E7717" s="422">
        <v>6.3500000000000014</v>
      </c>
      <c r="F7717" s="422">
        <v>16.27</v>
      </c>
      <c r="G7717" s="422">
        <v>22.62</v>
      </c>
    </row>
    <row r="7718" spans="1:7" ht="60">
      <c r="A7718" s="536" t="s">
        <v>8636</v>
      </c>
      <c r="B7718" s="419">
        <v>89354</v>
      </c>
      <c r="C7718" s="420" t="s">
        <v>4025</v>
      </c>
      <c r="D7718" s="421" t="s">
        <v>843</v>
      </c>
      <c r="E7718" s="422">
        <v>482.03000000000003</v>
      </c>
      <c r="F7718" s="422">
        <v>30.05</v>
      </c>
      <c r="G7718" s="422">
        <v>512.08000000000004</v>
      </c>
    </row>
    <row r="7719" spans="1:7" ht="60">
      <c r="A7719" s="536" t="s">
        <v>8636</v>
      </c>
      <c r="B7719" s="419">
        <v>103041</v>
      </c>
      <c r="C7719" s="420" t="s">
        <v>4093</v>
      </c>
      <c r="D7719" s="421" t="s">
        <v>843</v>
      </c>
      <c r="E7719" s="422">
        <v>19.579999999999998</v>
      </c>
      <c r="F7719" s="422">
        <v>3.48</v>
      </c>
      <c r="G7719" s="422">
        <v>23.06</v>
      </c>
    </row>
    <row r="7720" spans="1:7" ht="60">
      <c r="A7720" s="536" t="s">
        <v>8636</v>
      </c>
      <c r="B7720" s="419">
        <v>103042</v>
      </c>
      <c r="C7720" s="420" t="s">
        <v>4094</v>
      </c>
      <c r="D7720" s="421" t="s">
        <v>843</v>
      </c>
      <c r="E7720" s="422">
        <v>23.450000000000003</v>
      </c>
      <c r="F7720" s="422">
        <v>5.35</v>
      </c>
      <c r="G7720" s="422">
        <v>28.8</v>
      </c>
    </row>
    <row r="7721" spans="1:7" ht="60">
      <c r="A7721" s="536" t="s">
        <v>8636</v>
      </c>
      <c r="B7721" s="419">
        <v>103043</v>
      </c>
      <c r="C7721" s="420" t="s">
        <v>4095</v>
      </c>
      <c r="D7721" s="421" t="s">
        <v>843</v>
      </c>
      <c r="E7721" s="422">
        <v>22.97</v>
      </c>
      <c r="F7721" s="422">
        <v>3.49</v>
      </c>
      <c r="G7721" s="422">
        <v>26.46</v>
      </c>
    </row>
    <row r="7722" spans="1:7" ht="60">
      <c r="A7722" s="536" t="s">
        <v>8636</v>
      </c>
      <c r="B7722" s="419">
        <v>103044</v>
      </c>
      <c r="C7722" s="420" t="s">
        <v>4096</v>
      </c>
      <c r="D7722" s="421" t="s">
        <v>843</v>
      </c>
      <c r="E7722" s="422">
        <v>30.54</v>
      </c>
      <c r="F7722" s="422">
        <v>5.35</v>
      </c>
      <c r="G7722" s="422">
        <v>35.89</v>
      </c>
    </row>
    <row r="7723" spans="1:7" ht="60">
      <c r="A7723" s="536" t="s">
        <v>8636</v>
      </c>
      <c r="B7723" s="419">
        <v>103039</v>
      </c>
      <c r="C7723" s="420" t="s">
        <v>4091</v>
      </c>
      <c r="D7723" s="421" t="s">
        <v>843</v>
      </c>
      <c r="E7723" s="422">
        <v>66.77</v>
      </c>
      <c r="F7723" s="422">
        <v>12.8</v>
      </c>
      <c r="G7723" s="422">
        <v>79.569999999999993</v>
      </c>
    </row>
    <row r="7724" spans="1:7" ht="60">
      <c r="A7724" s="536" t="s">
        <v>8636</v>
      </c>
      <c r="B7724" s="419">
        <v>103038</v>
      </c>
      <c r="C7724" s="420" t="s">
        <v>4090</v>
      </c>
      <c r="D7724" s="421" t="s">
        <v>843</v>
      </c>
      <c r="E7724" s="422">
        <v>62.71</v>
      </c>
      <c r="F7724" s="422">
        <v>9.82</v>
      </c>
      <c r="G7724" s="422">
        <v>72.53</v>
      </c>
    </row>
    <row r="7725" spans="1:7" ht="60">
      <c r="A7725" s="536" t="s">
        <v>8636</v>
      </c>
      <c r="B7725" s="419">
        <v>103037</v>
      </c>
      <c r="C7725" s="420" t="s">
        <v>4089</v>
      </c>
      <c r="D7725" s="421" t="s">
        <v>843</v>
      </c>
      <c r="E7725" s="422">
        <v>46.949999999999996</v>
      </c>
      <c r="F7725" s="422">
        <v>7.2</v>
      </c>
      <c r="G7725" s="422">
        <v>54.15</v>
      </c>
    </row>
    <row r="7726" spans="1:7" ht="60">
      <c r="A7726" s="536" t="s">
        <v>8636</v>
      </c>
      <c r="B7726" s="419">
        <v>103036</v>
      </c>
      <c r="C7726" s="420" t="s">
        <v>4088</v>
      </c>
      <c r="D7726" s="421" t="s">
        <v>843</v>
      </c>
      <c r="E7726" s="422">
        <v>23.97</v>
      </c>
      <c r="F7726" s="422">
        <v>3.49</v>
      </c>
      <c r="G7726" s="422">
        <v>27.46</v>
      </c>
    </row>
    <row r="7727" spans="1:7" ht="60">
      <c r="A7727" s="536" t="s">
        <v>8636</v>
      </c>
      <c r="B7727" s="419">
        <v>103040</v>
      </c>
      <c r="C7727" s="420" t="s">
        <v>4092</v>
      </c>
      <c r="D7727" s="421" t="s">
        <v>843</v>
      </c>
      <c r="E7727" s="422">
        <v>101</v>
      </c>
      <c r="F7727" s="422">
        <v>16.510000000000002</v>
      </c>
      <c r="G7727" s="422">
        <v>117.51</v>
      </c>
    </row>
    <row r="7728" spans="1:7" ht="60">
      <c r="A7728" s="536" t="s">
        <v>8636</v>
      </c>
      <c r="B7728" s="419">
        <v>90371</v>
      </c>
      <c r="C7728" s="420" t="s">
        <v>4030</v>
      </c>
      <c r="D7728" s="421" t="s">
        <v>843</v>
      </c>
      <c r="E7728" s="422">
        <v>29.150000000000002</v>
      </c>
      <c r="F7728" s="422">
        <v>5.34</v>
      </c>
      <c r="G7728" s="422">
        <v>34.49</v>
      </c>
    </row>
    <row r="7729" spans="1:7" ht="60">
      <c r="A7729" s="536" t="s">
        <v>8636</v>
      </c>
      <c r="B7729" s="419">
        <v>103047</v>
      </c>
      <c r="C7729" s="420" t="s">
        <v>4099</v>
      </c>
      <c r="D7729" s="421" t="s">
        <v>843</v>
      </c>
      <c r="E7729" s="422">
        <v>24.05</v>
      </c>
      <c r="F7729" s="422">
        <v>4.16</v>
      </c>
      <c r="G7729" s="422">
        <v>28.21</v>
      </c>
    </row>
    <row r="7730" spans="1:7" ht="60">
      <c r="A7730" s="536" t="s">
        <v>8636</v>
      </c>
      <c r="B7730" s="419">
        <v>94489</v>
      </c>
      <c r="C7730" s="420" t="s">
        <v>4031</v>
      </c>
      <c r="D7730" s="421" t="s">
        <v>843</v>
      </c>
      <c r="E7730" s="422">
        <v>30.559999999999995</v>
      </c>
      <c r="F7730" s="422">
        <v>3.85</v>
      </c>
      <c r="G7730" s="422">
        <v>34.409999999999997</v>
      </c>
    </row>
    <row r="7731" spans="1:7" ht="60">
      <c r="A7731" s="536" t="s">
        <v>8636</v>
      </c>
      <c r="B7731" s="419">
        <v>94490</v>
      </c>
      <c r="C7731" s="420" t="s">
        <v>4032</v>
      </c>
      <c r="D7731" s="421" t="s">
        <v>843</v>
      </c>
      <c r="E7731" s="422">
        <v>46.680000000000007</v>
      </c>
      <c r="F7731" s="422">
        <v>3.84</v>
      </c>
      <c r="G7731" s="422">
        <v>50.52</v>
      </c>
    </row>
    <row r="7732" spans="1:7" ht="60">
      <c r="A7732" s="536" t="s">
        <v>8636</v>
      </c>
      <c r="B7732" s="419">
        <v>94491</v>
      </c>
      <c r="C7732" s="420" t="s">
        <v>4033</v>
      </c>
      <c r="D7732" s="421" t="s">
        <v>843</v>
      </c>
      <c r="E7732" s="422">
        <v>63.419999999999995</v>
      </c>
      <c r="F7732" s="422">
        <v>5.49</v>
      </c>
      <c r="G7732" s="422">
        <v>68.91</v>
      </c>
    </row>
    <row r="7733" spans="1:7" ht="60">
      <c r="A7733" s="536" t="s">
        <v>8636</v>
      </c>
      <c r="B7733" s="419">
        <v>94492</v>
      </c>
      <c r="C7733" s="420" t="s">
        <v>4034</v>
      </c>
      <c r="D7733" s="421" t="s">
        <v>843</v>
      </c>
      <c r="E7733" s="422">
        <v>65.319999999999993</v>
      </c>
      <c r="F7733" s="422">
        <v>5.5</v>
      </c>
      <c r="G7733" s="422">
        <v>70.819999999999993</v>
      </c>
    </row>
    <row r="7734" spans="1:7" ht="60">
      <c r="A7734" s="536" t="s">
        <v>8636</v>
      </c>
      <c r="B7734" s="419">
        <v>94493</v>
      </c>
      <c r="C7734" s="420" t="s">
        <v>4035</v>
      </c>
      <c r="D7734" s="421" t="s">
        <v>843</v>
      </c>
      <c r="E7734" s="422">
        <v>120.49</v>
      </c>
      <c r="F7734" s="422">
        <v>8.92</v>
      </c>
      <c r="G7734" s="422">
        <v>129.41</v>
      </c>
    </row>
    <row r="7735" spans="1:7" ht="60">
      <c r="A7735" s="536" t="s">
        <v>8636</v>
      </c>
      <c r="B7735" s="419">
        <v>94497</v>
      </c>
      <c r="C7735" s="420" t="s">
        <v>4038</v>
      </c>
      <c r="D7735" s="421" t="s">
        <v>843</v>
      </c>
      <c r="E7735" s="422">
        <v>95.08</v>
      </c>
      <c r="F7735" s="422">
        <v>12.8</v>
      </c>
      <c r="G7735" s="422">
        <v>107.88</v>
      </c>
    </row>
    <row r="7736" spans="1:7" ht="60">
      <c r="A7736" s="536" t="s">
        <v>8636</v>
      </c>
      <c r="B7736" s="419">
        <v>94794</v>
      </c>
      <c r="C7736" s="420" t="s">
        <v>4045</v>
      </c>
      <c r="D7736" s="421" t="s">
        <v>843</v>
      </c>
      <c r="E7736" s="422">
        <v>151.02000000000001</v>
      </c>
      <c r="F7736" s="422">
        <v>18.190000000000001</v>
      </c>
      <c r="G7736" s="422">
        <v>169.21</v>
      </c>
    </row>
    <row r="7737" spans="1:7" ht="60">
      <c r="A7737" s="536" t="s">
        <v>8636</v>
      </c>
      <c r="B7737" s="419">
        <v>94496</v>
      </c>
      <c r="C7737" s="420" t="s">
        <v>4037</v>
      </c>
      <c r="D7737" s="421" t="s">
        <v>843</v>
      </c>
      <c r="E7737" s="422">
        <v>75.22</v>
      </c>
      <c r="F7737" s="422">
        <v>9.82</v>
      </c>
      <c r="G7737" s="422">
        <v>85.04</v>
      </c>
    </row>
    <row r="7738" spans="1:7" ht="60">
      <c r="A7738" s="536" t="s">
        <v>8636</v>
      </c>
      <c r="B7738" s="419">
        <v>94793</v>
      </c>
      <c r="C7738" s="420" t="s">
        <v>4044</v>
      </c>
      <c r="D7738" s="421" t="s">
        <v>843</v>
      </c>
      <c r="E7738" s="422">
        <v>143.59</v>
      </c>
      <c r="F7738" s="422">
        <v>15.21</v>
      </c>
      <c r="G7738" s="422">
        <v>158.80000000000001</v>
      </c>
    </row>
    <row r="7739" spans="1:7" ht="60">
      <c r="A7739" s="536" t="s">
        <v>8636</v>
      </c>
      <c r="B7739" s="419">
        <v>94495</v>
      </c>
      <c r="C7739" s="420" t="s">
        <v>4036</v>
      </c>
      <c r="D7739" s="421" t="s">
        <v>843</v>
      </c>
      <c r="E7739" s="422">
        <v>55.23</v>
      </c>
      <c r="F7739" s="422">
        <v>7.21</v>
      </c>
      <c r="G7739" s="422">
        <v>62.44</v>
      </c>
    </row>
    <row r="7740" spans="1:7" ht="60">
      <c r="A7740" s="536" t="s">
        <v>8636</v>
      </c>
      <c r="B7740" s="419">
        <v>94792</v>
      </c>
      <c r="C7740" s="420" t="s">
        <v>4043</v>
      </c>
      <c r="D7740" s="421" t="s">
        <v>843</v>
      </c>
      <c r="E7740" s="422">
        <v>103.89</v>
      </c>
      <c r="F7740" s="422">
        <v>12.6</v>
      </c>
      <c r="G7740" s="422">
        <v>116.49</v>
      </c>
    </row>
    <row r="7741" spans="1:7" ht="60">
      <c r="A7741" s="536" t="s">
        <v>8636</v>
      </c>
      <c r="B7741" s="419">
        <v>89352</v>
      </c>
      <c r="C7741" s="420" t="s">
        <v>4023</v>
      </c>
      <c r="D7741" s="421" t="s">
        <v>843</v>
      </c>
      <c r="E7741" s="422">
        <v>32.869999999999997</v>
      </c>
      <c r="F7741" s="422">
        <v>3.49</v>
      </c>
      <c r="G7741" s="422">
        <v>36.36</v>
      </c>
    </row>
    <row r="7742" spans="1:7" ht="60">
      <c r="A7742" s="536" t="s">
        <v>8636</v>
      </c>
      <c r="B7742" s="419">
        <v>89986</v>
      </c>
      <c r="C7742" s="420" t="s">
        <v>4028</v>
      </c>
      <c r="D7742" s="421" t="s">
        <v>843</v>
      </c>
      <c r="E7742" s="422">
        <v>75.13</v>
      </c>
      <c r="F7742" s="422">
        <v>8.8699999999999992</v>
      </c>
      <c r="G7742" s="422">
        <v>84</v>
      </c>
    </row>
    <row r="7743" spans="1:7" ht="60">
      <c r="A7743" s="536" t="s">
        <v>8636</v>
      </c>
      <c r="B7743" s="419">
        <v>94499</v>
      </c>
      <c r="C7743" s="420" t="s">
        <v>4040</v>
      </c>
      <c r="D7743" s="421" t="s">
        <v>843</v>
      </c>
      <c r="E7743" s="422">
        <v>268.93</v>
      </c>
      <c r="F7743" s="422">
        <v>22.08</v>
      </c>
      <c r="G7743" s="422">
        <v>291.01</v>
      </c>
    </row>
    <row r="7744" spans="1:7" ht="60">
      <c r="A7744" s="536" t="s">
        <v>8636</v>
      </c>
      <c r="B7744" s="419">
        <v>94498</v>
      </c>
      <c r="C7744" s="420" t="s">
        <v>4039</v>
      </c>
      <c r="D7744" s="421" t="s">
        <v>843</v>
      </c>
      <c r="E7744" s="422">
        <v>131.94</v>
      </c>
      <c r="F7744" s="422">
        <v>16.5</v>
      </c>
      <c r="G7744" s="422">
        <v>148.44</v>
      </c>
    </row>
    <row r="7745" spans="1:7" ht="60">
      <c r="A7745" s="536" t="s">
        <v>8636</v>
      </c>
      <c r="B7745" s="419">
        <v>94500</v>
      </c>
      <c r="C7745" s="420" t="s">
        <v>4041</v>
      </c>
      <c r="D7745" s="421" t="s">
        <v>843</v>
      </c>
      <c r="E7745" s="422">
        <v>325.87</v>
      </c>
      <c r="F7745" s="422">
        <v>27.68</v>
      </c>
      <c r="G7745" s="422">
        <v>353.55</v>
      </c>
    </row>
    <row r="7746" spans="1:7" ht="60">
      <c r="A7746" s="536" t="s">
        <v>8636</v>
      </c>
      <c r="B7746" s="419">
        <v>89353</v>
      </c>
      <c r="C7746" s="420" t="s">
        <v>4024</v>
      </c>
      <c r="D7746" s="421" t="s">
        <v>843</v>
      </c>
      <c r="E7746" s="422">
        <v>35.31</v>
      </c>
      <c r="F7746" s="422">
        <v>5.34</v>
      </c>
      <c r="G7746" s="422">
        <v>40.65</v>
      </c>
    </row>
    <row r="7747" spans="1:7" ht="60">
      <c r="A7747" s="536" t="s">
        <v>8636</v>
      </c>
      <c r="B7747" s="419">
        <v>89987</v>
      </c>
      <c r="C7747" s="420" t="s">
        <v>4029</v>
      </c>
      <c r="D7747" s="421" t="s">
        <v>843</v>
      </c>
      <c r="E7747" s="422">
        <v>85.03</v>
      </c>
      <c r="F7747" s="422">
        <v>10.74</v>
      </c>
      <c r="G7747" s="422">
        <v>95.77</v>
      </c>
    </row>
    <row r="7748" spans="1:7" ht="60">
      <c r="A7748" s="536" t="s">
        <v>8636</v>
      </c>
      <c r="B7748" s="419">
        <v>94501</v>
      </c>
      <c r="C7748" s="420" t="s">
        <v>4042</v>
      </c>
      <c r="D7748" s="421" t="s">
        <v>843</v>
      </c>
      <c r="E7748" s="422">
        <v>670.44</v>
      </c>
      <c r="F7748" s="422">
        <v>35.130000000000003</v>
      </c>
      <c r="G7748" s="422">
        <v>705.57</v>
      </c>
    </row>
    <row r="7749" spans="1:7" ht="60">
      <c r="A7749" s="536" t="s">
        <v>8636</v>
      </c>
      <c r="B7749" s="419">
        <v>89351</v>
      </c>
      <c r="C7749" s="420" t="s">
        <v>4022</v>
      </c>
      <c r="D7749" s="421" t="s">
        <v>843</v>
      </c>
      <c r="E7749" s="422">
        <v>28.729999999999997</v>
      </c>
      <c r="F7749" s="422">
        <v>5.35</v>
      </c>
      <c r="G7749" s="422">
        <v>34.08</v>
      </c>
    </row>
    <row r="7750" spans="1:7" ht="60">
      <c r="A7750" s="536" t="s">
        <v>8636</v>
      </c>
      <c r="B7750" s="419">
        <v>89349</v>
      </c>
      <c r="C7750" s="420" t="s">
        <v>4021</v>
      </c>
      <c r="D7750" s="421" t="s">
        <v>843</v>
      </c>
      <c r="E7750" s="422">
        <v>23.72</v>
      </c>
      <c r="F7750" s="422">
        <v>3.48</v>
      </c>
      <c r="G7750" s="422">
        <v>27.2</v>
      </c>
    </row>
    <row r="7751" spans="1:7" ht="60">
      <c r="A7751" s="536" t="s">
        <v>8636</v>
      </c>
      <c r="B7751" s="419">
        <v>89984</v>
      </c>
      <c r="C7751" s="420" t="s">
        <v>4026</v>
      </c>
      <c r="D7751" s="421" t="s">
        <v>843</v>
      </c>
      <c r="E7751" s="422">
        <v>77.22999999999999</v>
      </c>
      <c r="F7751" s="422">
        <v>8.8699999999999992</v>
      </c>
      <c r="G7751" s="422">
        <v>86.1</v>
      </c>
    </row>
    <row r="7752" spans="1:7" ht="60">
      <c r="A7752" s="536" t="s">
        <v>8636</v>
      </c>
      <c r="B7752" s="419">
        <v>89985</v>
      </c>
      <c r="C7752" s="420" t="s">
        <v>4027</v>
      </c>
      <c r="D7752" s="421" t="s">
        <v>843</v>
      </c>
      <c r="E7752" s="422">
        <v>80.42</v>
      </c>
      <c r="F7752" s="422">
        <v>10.74</v>
      </c>
      <c r="G7752" s="422">
        <v>91.16</v>
      </c>
    </row>
    <row r="7753" spans="1:7" ht="60">
      <c r="A7753" s="536" t="s">
        <v>8636</v>
      </c>
      <c r="B7753" s="419">
        <v>103045</v>
      </c>
      <c r="C7753" s="420" t="s">
        <v>4097</v>
      </c>
      <c r="D7753" s="421" t="s">
        <v>843</v>
      </c>
      <c r="E7753" s="422">
        <v>8.3899999999999988</v>
      </c>
      <c r="F7753" s="422">
        <v>3.48</v>
      </c>
      <c r="G7753" s="422">
        <v>11.87</v>
      </c>
    </row>
    <row r="7754" spans="1:7" ht="60">
      <c r="A7754" s="536" t="s">
        <v>8636</v>
      </c>
      <c r="B7754" s="419">
        <v>103046</v>
      </c>
      <c r="C7754" s="420" t="s">
        <v>4098</v>
      </c>
      <c r="D7754" s="421" t="s">
        <v>843</v>
      </c>
      <c r="E7754" s="422">
        <v>22.020000000000003</v>
      </c>
      <c r="F7754" s="422">
        <v>5.35</v>
      </c>
      <c r="G7754" s="422">
        <v>27.37</v>
      </c>
    </row>
    <row r="7755" spans="1:7" ht="60">
      <c r="A7755" s="536" t="s">
        <v>8636</v>
      </c>
      <c r="B7755" s="419">
        <v>103048</v>
      </c>
      <c r="C7755" s="420" t="s">
        <v>4100</v>
      </c>
      <c r="D7755" s="421" t="s">
        <v>843</v>
      </c>
      <c r="E7755" s="422">
        <v>17.29</v>
      </c>
      <c r="F7755" s="422">
        <v>4.16</v>
      </c>
      <c r="G7755" s="422">
        <v>21.45</v>
      </c>
    </row>
    <row r="7756" spans="1:7" ht="60">
      <c r="A7756" s="536" t="s">
        <v>8636</v>
      </c>
      <c r="B7756" s="419">
        <v>103049</v>
      </c>
      <c r="C7756" s="420" t="s">
        <v>4101</v>
      </c>
      <c r="D7756" s="421" t="s">
        <v>843</v>
      </c>
      <c r="E7756" s="422">
        <v>19.309999999999999</v>
      </c>
      <c r="F7756" s="422">
        <v>3.84</v>
      </c>
      <c r="G7756" s="422">
        <v>23.15</v>
      </c>
    </row>
    <row r="7757" spans="1:7" ht="60">
      <c r="A7757" s="536" t="s">
        <v>8636</v>
      </c>
      <c r="B7757" s="419">
        <v>103029</v>
      </c>
      <c r="C7757" s="420" t="s">
        <v>4087</v>
      </c>
      <c r="D7757" s="421" t="s">
        <v>843</v>
      </c>
      <c r="E7757" s="422">
        <v>40.78</v>
      </c>
      <c r="F7757" s="422">
        <v>5.35</v>
      </c>
      <c r="G7757" s="422">
        <v>46.13</v>
      </c>
    </row>
    <row r="7758" spans="1:7" ht="60">
      <c r="A7758" s="536" t="s">
        <v>8636</v>
      </c>
      <c r="B7758" s="419">
        <v>103019</v>
      </c>
      <c r="C7758" s="420" t="s">
        <v>4086</v>
      </c>
      <c r="D7758" s="421" t="s">
        <v>843</v>
      </c>
      <c r="E7758" s="422">
        <v>288.45999999999998</v>
      </c>
      <c r="F7758" s="422">
        <v>22.07</v>
      </c>
      <c r="G7758" s="422">
        <v>310.52999999999997</v>
      </c>
    </row>
    <row r="7759" spans="1:7" ht="60">
      <c r="A7759" s="536" t="s">
        <v>8636</v>
      </c>
      <c r="B7759" s="419">
        <v>103050</v>
      </c>
      <c r="C7759" s="420" t="s">
        <v>4102</v>
      </c>
      <c r="D7759" s="421" t="s">
        <v>843</v>
      </c>
      <c r="E7759" s="422">
        <v>12</v>
      </c>
      <c r="F7759" s="422">
        <v>18.98</v>
      </c>
      <c r="G7759" s="422">
        <v>30.98</v>
      </c>
    </row>
    <row r="7760" spans="1:7" ht="60">
      <c r="A7760" s="536" t="s">
        <v>8636</v>
      </c>
      <c r="B7760" s="419">
        <v>103051</v>
      </c>
      <c r="C7760" s="420" t="s">
        <v>4103</v>
      </c>
      <c r="D7760" s="421" t="s">
        <v>843</v>
      </c>
      <c r="E7760" s="422">
        <v>14.45</v>
      </c>
      <c r="F7760" s="422">
        <v>23.12</v>
      </c>
      <c r="G7760" s="422">
        <v>37.57</v>
      </c>
    </row>
    <row r="7761" spans="1:7" ht="60">
      <c r="A7761" s="536" t="s">
        <v>8636</v>
      </c>
      <c r="B7761" s="419">
        <v>103052</v>
      </c>
      <c r="C7761" s="420" t="s">
        <v>4104</v>
      </c>
      <c r="D7761" s="421" t="s">
        <v>843</v>
      </c>
      <c r="E7761" s="422">
        <v>20.63</v>
      </c>
      <c r="F7761" s="422">
        <v>28.66</v>
      </c>
      <c r="G7761" s="422">
        <v>49.29</v>
      </c>
    </row>
    <row r="7762" spans="1:7" ht="60">
      <c r="A7762" s="536" t="s">
        <v>8636</v>
      </c>
      <c r="B7762" s="419">
        <v>94799</v>
      </c>
      <c r="C7762" s="420" t="s">
        <v>4050</v>
      </c>
      <c r="D7762" s="421" t="s">
        <v>843</v>
      </c>
      <c r="E7762" s="422">
        <v>168.18</v>
      </c>
      <c r="F7762" s="422">
        <v>22.11</v>
      </c>
      <c r="G7762" s="422">
        <v>190.29</v>
      </c>
    </row>
    <row r="7763" spans="1:7" ht="60">
      <c r="A7763" s="536" t="s">
        <v>8636</v>
      </c>
      <c r="B7763" s="419">
        <v>94798</v>
      </c>
      <c r="C7763" s="420" t="s">
        <v>4049</v>
      </c>
      <c r="D7763" s="421" t="s">
        <v>843</v>
      </c>
      <c r="E7763" s="422">
        <v>137.57999999999998</v>
      </c>
      <c r="F7763" s="422">
        <v>16.96</v>
      </c>
      <c r="G7763" s="422">
        <v>154.54</v>
      </c>
    </row>
    <row r="7764" spans="1:7" ht="60">
      <c r="A7764" s="536" t="s">
        <v>8636</v>
      </c>
      <c r="B7764" s="419">
        <v>94797</v>
      </c>
      <c r="C7764" s="420" t="s">
        <v>4048</v>
      </c>
      <c r="D7764" s="421" t="s">
        <v>843</v>
      </c>
      <c r="E7764" s="422">
        <v>81.7</v>
      </c>
      <c r="F7764" s="422">
        <v>12.45</v>
      </c>
      <c r="G7764" s="422">
        <v>94.15</v>
      </c>
    </row>
    <row r="7765" spans="1:7" ht="60">
      <c r="A7765" s="536" t="s">
        <v>8636</v>
      </c>
      <c r="B7765" s="419">
        <v>94795</v>
      </c>
      <c r="C7765" s="420" t="s">
        <v>4046</v>
      </c>
      <c r="D7765" s="421" t="s">
        <v>843</v>
      </c>
      <c r="E7765" s="422">
        <v>33.99</v>
      </c>
      <c r="F7765" s="422">
        <v>6.03</v>
      </c>
      <c r="G7765" s="422">
        <v>40.020000000000003</v>
      </c>
    </row>
    <row r="7766" spans="1:7" ht="60">
      <c r="A7766" s="536" t="s">
        <v>8636</v>
      </c>
      <c r="B7766" s="419">
        <v>94800</v>
      </c>
      <c r="C7766" s="420" t="s">
        <v>4051</v>
      </c>
      <c r="D7766" s="421" t="s">
        <v>843</v>
      </c>
      <c r="E7766" s="422">
        <v>215.86</v>
      </c>
      <c r="F7766" s="422">
        <v>28.51</v>
      </c>
      <c r="G7766" s="422">
        <v>244.37</v>
      </c>
    </row>
    <row r="7767" spans="1:7" ht="60">
      <c r="A7767" s="536" t="s">
        <v>8636</v>
      </c>
      <c r="B7767" s="419">
        <v>94796</v>
      </c>
      <c r="C7767" s="420" t="s">
        <v>4047</v>
      </c>
      <c r="D7767" s="421" t="s">
        <v>843</v>
      </c>
      <c r="E7767" s="422">
        <v>37.68</v>
      </c>
      <c r="F7767" s="422">
        <v>9.24</v>
      </c>
      <c r="G7767" s="422">
        <v>46.92</v>
      </c>
    </row>
    <row r="7768" spans="1:7" ht="60">
      <c r="A7768" s="536" t="s">
        <v>8636</v>
      </c>
      <c r="B7768" s="419">
        <v>99635</v>
      </c>
      <c r="C7768" s="420" t="s">
        <v>4074</v>
      </c>
      <c r="D7768" s="421" t="s">
        <v>843</v>
      </c>
      <c r="E7768" s="422">
        <v>368.78</v>
      </c>
      <c r="F7768" s="422">
        <v>44.97</v>
      </c>
      <c r="G7768" s="422">
        <v>413.75</v>
      </c>
    </row>
    <row r="7769" spans="1:7" ht="60">
      <c r="A7769" s="536" t="s">
        <v>8636</v>
      </c>
      <c r="B7769" s="419">
        <v>103018</v>
      </c>
      <c r="C7769" s="420" t="s">
        <v>4085</v>
      </c>
      <c r="D7769" s="421" t="s">
        <v>843</v>
      </c>
      <c r="E7769" s="422">
        <v>299.7</v>
      </c>
      <c r="F7769" s="422">
        <v>39.01</v>
      </c>
      <c r="G7769" s="422">
        <v>338.71</v>
      </c>
    </row>
    <row r="7770" spans="1:7" ht="60">
      <c r="A7770" s="536" t="s">
        <v>8636</v>
      </c>
      <c r="B7770" s="419">
        <v>95252</v>
      </c>
      <c r="C7770" s="420" t="s">
        <v>4056</v>
      </c>
      <c r="D7770" s="421" t="s">
        <v>843</v>
      </c>
      <c r="E7770" s="422">
        <v>136.97</v>
      </c>
      <c r="F7770" s="422">
        <v>12.8</v>
      </c>
      <c r="G7770" s="422">
        <v>149.77000000000001</v>
      </c>
    </row>
    <row r="7771" spans="1:7" ht="60">
      <c r="A7771" s="536" t="s">
        <v>8636</v>
      </c>
      <c r="B7771" s="419">
        <v>95251</v>
      </c>
      <c r="C7771" s="420" t="s">
        <v>4055</v>
      </c>
      <c r="D7771" s="421" t="s">
        <v>843</v>
      </c>
      <c r="E7771" s="422">
        <v>113.39999999999999</v>
      </c>
      <c r="F7771" s="422">
        <v>9.81</v>
      </c>
      <c r="G7771" s="422">
        <v>123.21</v>
      </c>
    </row>
    <row r="7772" spans="1:7" ht="60">
      <c r="A7772" s="536" t="s">
        <v>8636</v>
      </c>
      <c r="B7772" s="419">
        <v>95250</v>
      </c>
      <c r="C7772" s="420" t="s">
        <v>4054</v>
      </c>
      <c r="D7772" s="421" t="s">
        <v>843</v>
      </c>
      <c r="E7772" s="422">
        <v>76.350000000000009</v>
      </c>
      <c r="F7772" s="422">
        <v>7.21</v>
      </c>
      <c r="G7772" s="422">
        <v>83.56</v>
      </c>
    </row>
    <row r="7773" spans="1:7" ht="60">
      <c r="A7773" s="536" t="s">
        <v>8636</v>
      </c>
      <c r="B7773" s="419">
        <v>95248</v>
      </c>
      <c r="C7773" s="420" t="s">
        <v>4052</v>
      </c>
      <c r="D7773" s="421" t="s">
        <v>843</v>
      </c>
      <c r="E7773" s="422">
        <v>48.59</v>
      </c>
      <c r="F7773" s="422">
        <v>3.48</v>
      </c>
      <c r="G7773" s="422">
        <v>52.07</v>
      </c>
    </row>
    <row r="7774" spans="1:7" ht="60">
      <c r="A7774" s="536" t="s">
        <v>8636</v>
      </c>
      <c r="B7774" s="419">
        <v>95253</v>
      </c>
      <c r="C7774" s="420" t="s">
        <v>4057</v>
      </c>
      <c r="D7774" s="421" t="s">
        <v>843</v>
      </c>
      <c r="E7774" s="422">
        <v>209.97</v>
      </c>
      <c r="F7774" s="422">
        <v>16.510000000000002</v>
      </c>
      <c r="G7774" s="422">
        <v>226.48</v>
      </c>
    </row>
    <row r="7775" spans="1:7" ht="60">
      <c r="A7775" s="536" t="s">
        <v>8636</v>
      </c>
      <c r="B7775" s="419">
        <v>95249</v>
      </c>
      <c r="C7775" s="420" t="s">
        <v>4053</v>
      </c>
      <c r="D7775" s="421" t="s">
        <v>843</v>
      </c>
      <c r="E7775" s="422">
        <v>56.569999999999993</v>
      </c>
      <c r="F7775" s="422">
        <v>5.34</v>
      </c>
      <c r="G7775" s="422">
        <v>61.91</v>
      </c>
    </row>
    <row r="7776" spans="1:7" ht="60">
      <c r="A7776" s="536" t="s">
        <v>8636</v>
      </c>
      <c r="B7776" s="419">
        <v>99622</v>
      </c>
      <c r="C7776" s="420" t="s">
        <v>4061</v>
      </c>
      <c r="D7776" s="421" t="s">
        <v>843</v>
      </c>
      <c r="E7776" s="422">
        <v>301.08</v>
      </c>
      <c r="F7776" s="422">
        <v>12.8</v>
      </c>
      <c r="G7776" s="422">
        <v>313.88</v>
      </c>
    </row>
    <row r="7777" spans="1:7" ht="60">
      <c r="A7777" s="536" t="s">
        <v>8636</v>
      </c>
      <c r="B7777" s="419">
        <v>99621</v>
      </c>
      <c r="C7777" s="420" t="s">
        <v>4060</v>
      </c>
      <c r="D7777" s="421" t="s">
        <v>843</v>
      </c>
      <c r="E7777" s="422">
        <v>268.83</v>
      </c>
      <c r="F7777" s="422">
        <v>9.8000000000000007</v>
      </c>
      <c r="G7777" s="422">
        <v>278.63</v>
      </c>
    </row>
    <row r="7778" spans="1:7" ht="60">
      <c r="A7778" s="536" t="s">
        <v>8636</v>
      </c>
      <c r="B7778" s="419">
        <v>99620</v>
      </c>
      <c r="C7778" s="420" t="s">
        <v>4059</v>
      </c>
      <c r="D7778" s="421" t="s">
        <v>843</v>
      </c>
      <c r="E7778" s="422">
        <v>179.86</v>
      </c>
      <c r="F7778" s="422">
        <v>7.2</v>
      </c>
      <c r="G7778" s="422">
        <v>187.06</v>
      </c>
    </row>
    <row r="7779" spans="1:7" ht="60">
      <c r="A7779" s="536" t="s">
        <v>8636</v>
      </c>
      <c r="B7779" s="419">
        <v>103008</v>
      </c>
      <c r="C7779" s="420" t="s">
        <v>4075</v>
      </c>
      <c r="D7779" s="421" t="s">
        <v>843</v>
      </c>
      <c r="E7779" s="422">
        <v>108.88000000000001</v>
      </c>
      <c r="F7779" s="422">
        <v>3.49</v>
      </c>
      <c r="G7779" s="422">
        <v>112.37</v>
      </c>
    </row>
    <row r="7780" spans="1:7" ht="60">
      <c r="A7780" s="536" t="s">
        <v>8636</v>
      </c>
      <c r="B7780" s="419">
        <v>99624</v>
      </c>
      <c r="C7780" s="420" t="s">
        <v>4063</v>
      </c>
      <c r="D7780" s="421" t="s">
        <v>843</v>
      </c>
      <c r="E7780" s="422">
        <v>601.81999999999994</v>
      </c>
      <c r="F7780" s="422">
        <v>22.08</v>
      </c>
      <c r="G7780" s="422">
        <v>623.9</v>
      </c>
    </row>
    <row r="7781" spans="1:7" ht="60">
      <c r="A7781" s="536" t="s">
        <v>8636</v>
      </c>
      <c r="B7781" s="419">
        <v>99623</v>
      </c>
      <c r="C7781" s="420" t="s">
        <v>4062</v>
      </c>
      <c r="D7781" s="421" t="s">
        <v>843</v>
      </c>
      <c r="E7781" s="422">
        <v>421.28</v>
      </c>
      <c r="F7781" s="422">
        <v>16.5</v>
      </c>
      <c r="G7781" s="422">
        <v>437.78</v>
      </c>
    </row>
    <row r="7782" spans="1:7" ht="60">
      <c r="A7782" s="536" t="s">
        <v>8636</v>
      </c>
      <c r="B7782" s="419">
        <v>99625</v>
      </c>
      <c r="C7782" s="420" t="s">
        <v>4064</v>
      </c>
      <c r="D7782" s="421" t="s">
        <v>843</v>
      </c>
      <c r="E7782" s="422">
        <v>830.06</v>
      </c>
      <c r="F7782" s="422">
        <v>27.7</v>
      </c>
      <c r="G7782" s="422">
        <v>857.76</v>
      </c>
    </row>
    <row r="7783" spans="1:7" ht="60">
      <c r="A7783" s="536" t="s">
        <v>8636</v>
      </c>
      <c r="B7783" s="419">
        <v>99619</v>
      </c>
      <c r="C7783" s="420" t="s">
        <v>4058</v>
      </c>
      <c r="D7783" s="421" t="s">
        <v>843</v>
      </c>
      <c r="E7783" s="422">
        <v>132.35</v>
      </c>
      <c r="F7783" s="422">
        <v>5.35</v>
      </c>
      <c r="G7783" s="422">
        <v>137.69999999999999</v>
      </c>
    </row>
    <row r="7784" spans="1:7" ht="60">
      <c r="A7784" s="536" t="s">
        <v>8636</v>
      </c>
      <c r="B7784" s="419">
        <v>99626</v>
      </c>
      <c r="C7784" s="420" t="s">
        <v>4065</v>
      </c>
      <c r="D7784" s="421" t="s">
        <v>843</v>
      </c>
      <c r="E7784" s="422">
        <v>1284.5300000000002</v>
      </c>
      <c r="F7784" s="422">
        <v>35.1</v>
      </c>
      <c r="G7784" s="422">
        <v>1319.63</v>
      </c>
    </row>
    <row r="7785" spans="1:7" ht="60">
      <c r="A7785" s="536" t="s">
        <v>8636</v>
      </c>
      <c r="B7785" s="419">
        <v>99631</v>
      </c>
      <c r="C7785" s="420" t="s">
        <v>4070</v>
      </c>
      <c r="D7785" s="421" t="s">
        <v>843</v>
      </c>
      <c r="E7785" s="422">
        <v>162.57999999999998</v>
      </c>
      <c r="F7785" s="422">
        <v>12.8</v>
      </c>
      <c r="G7785" s="422">
        <v>175.38</v>
      </c>
    </row>
    <row r="7786" spans="1:7" ht="60">
      <c r="A7786" s="536" t="s">
        <v>8636</v>
      </c>
      <c r="B7786" s="419">
        <v>99630</v>
      </c>
      <c r="C7786" s="420" t="s">
        <v>4069</v>
      </c>
      <c r="D7786" s="421" t="s">
        <v>843</v>
      </c>
      <c r="E7786" s="422">
        <v>140.66</v>
      </c>
      <c r="F7786" s="422">
        <v>9.82</v>
      </c>
      <c r="G7786" s="422">
        <v>150.47999999999999</v>
      </c>
    </row>
    <row r="7787" spans="1:7" ht="60">
      <c r="A7787" s="536" t="s">
        <v>8636</v>
      </c>
      <c r="B7787" s="419">
        <v>99629</v>
      </c>
      <c r="C7787" s="420" t="s">
        <v>4068</v>
      </c>
      <c r="D7787" s="421" t="s">
        <v>843</v>
      </c>
      <c r="E7787" s="422">
        <v>94.06</v>
      </c>
      <c r="F7787" s="422">
        <v>7.2</v>
      </c>
      <c r="G7787" s="422">
        <v>101.26</v>
      </c>
    </row>
    <row r="7788" spans="1:7" ht="60">
      <c r="A7788" s="536" t="s">
        <v>8636</v>
      </c>
      <c r="B7788" s="419">
        <v>99627</v>
      </c>
      <c r="C7788" s="420" t="s">
        <v>4066</v>
      </c>
      <c r="D7788" s="421" t="s">
        <v>843</v>
      </c>
      <c r="E7788" s="422">
        <v>79.64</v>
      </c>
      <c r="F7788" s="422">
        <v>3.49</v>
      </c>
      <c r="G7788" s="422">
        <v>83.13</v>
      </c>
    </row>
    <row r="7789" spans="1:7" ht="60">
      <c r="A7789" s="536" t="s">
        <v>8636</v>
      </c>
      <c r="B7789" s="419">
        <v>103009</v>
      </c>
      <c r="C7789" s="420" t="s">
        <v>4076</v>
      </c>
      <c r="D7789" s="421" t="s">
        <v>843</v>
      </c>
      <c r="E7789" s="422">
        <v>376.58000000000004</v>
      </c>
      <c r="F7789" s="422">
        <v>22.08</v>
      </c>
      <c r="G7789" s="422">
        <v>398.66</v>
      </c>
    </row>
    <row r="7790" spans="1:7" ht="60">
      <c r="A7790" s="536" t="s">
        <v>8636</v>
      </c>
      <c r="B7790" s="419">
        <v>99632</v>
      </c>
      <c r="C7790" s="420" t="s">
        <v>4071</v>
      </c>
      <c r="D7790" s="421" t="s">
        <v>843</v>
      </c>
      <c r="E7790" s="422">
        <v>236.07000000000002</v>
      </c>
      <c r="F7790" s="422">
        <v>16.510000000000002</v>
      </c>
      <c r="G7790" s="422">
        <v>252.58</v>
      </c>
    </row>
    <row r="7791" spans="1:7" ht="60">
      <c r="A7791" s="536" t="s">
        <v>8636</v>
      </c>
      <c r="B7791" s="419">
        <v>99633</v>
      </c>
      <c r="C7791" s="420" t="s">
        <v>4072</v>
      </c>
      <c r="D7791" s="421" t="s">
        <v>843</v>
      </c>
      <c r="E7791" s="422">
        <v>513.20999999999992</v>
      </c>
      <c r="F7791" s="422">
        <v>27.69</v>
      </c>
      <c r="G7791" s="422">
        <v>540.9</v>
      </c>
    </row>
    <row r="7792" spans="1:7" ht="60">
      <c r="A7792" s="536" t="s">
        <v>8636</v>
      </c>
      <c r="B7792" s="419">
        <v>99628</v>
      </c>
      <c r="C7792" s="420" t="s">
        <v>4067</v>
      </c>
      <c r="D7792" s="421" t="s">
        <v>843</v>
      </c>
      <c r="E7792" s="422">
        <v>85.61</v>
      </c>
      <c r="F7792" s="422">
        <v>5.34</v>
      </c>
      <c r="G7792" s="422">
        <v>90.95</v>
      </c>
    </row>
    <row r="7793" spans="1:7" ht="60">
      <c r="A7793" s="536" t="s">
        <v>8636</v>
      </c>
      <c r="B7793" s="419">
        <v>99634</v>
      </c>
      <c r="C7793" s="420" t="s">
        <v>4073</v>
      </c>
      <c r="D7793" s="421" t="s">
        <v>843</v>
      </c>
      <c r="E7793" s="422">
        <v>885.87</v>
      </c>
      <c r="F7793" s="422">
        <v>35.08</v>
      </c>
      <c r="G7793" s="422">
        <v>920.95</v>
      </c>
    </row>
    <row r="7794" spans="1:7" ht="60">
      <c r="A7794" s="536" t="s">
        <v>8636</v>
      </c>
      <c r="B7794" s="419">
        <v>103013</v>
      </c>
      <c r="C7794" s="420" t="s">
        <v>4080</v>
      </c>
      <c r="D7794" s="421" t="s">
        <v>843</v>
      </c>
      <c r="E7794" s="422">
        <v>155.09</v>
      </c>
      <c r="F7794" s="422">
        <v>6.39</v>
      </c>
      <c r="G7794" s="422">
        <v>161.47999999999999</v>
      </c>
    </row>
    <row r="7795" spans="1:7" ht="60">
      <c r="A7795" s="536" t="s">
        <v>8636</v>
      </c>
      <c r="B7795" s="419">
        <v>103012</v>
      </c>
      <c r="C7795" s="420" t="s">
        <v>4079</v>
      </c>
      <c r="D7795" s="421" t="s">
        <v>843</v>
      </c>
      <c r="E7795" s="422">
        <v>144.94</v>
      </c>
      <c r="F7795" s="422">
        <v>4.91</v>
      </c>
      <c r="G7795" s="422">
        <v>149.85</v>
      </c>
    </row>
    <row r="7796" spans="1:7" ht="60">
      <c r="A7796" s="536" t="s">
        <v>8636</v>
      </c>
      <c r="B7796" s="419">
        <v>103011</v>
      </c>
      <c r="C7796" s="420" t="s">
        <v>4078</v>
      </c>
      <c r="D7796" s="421" t="s">
        <v>843</v>
      </c>
      <c r="E7796" s="422">
        <v>91.51</v>
      </c>
      <c r="F7796" s="422">
        <v>3.6</v>
      </c>
      <c r="G7796" s="422">
        <v>95.11</v>
      </c>
    </row>
    <row r="7797" spans="1:7" ht="60">
      <c r="A7797" s="536" t="s">
        <v>8636</v>
      </c>
      <c r="B7797" s="419">
        <v>103015</v>
      </c>
      <c r="C7797" s="420" t="s">
        <v>4082</v>
      </c>
      <c r="D7797" s="421" t="s">
        <v>843</v>
      </c>
      <c r="E7797" s="422">
        <v>417.40999999999997</v>
      </c>
      <c r="F7797" s="422">
        <v>11.05</v>
      </c>
      <c r="G7797" s="422">
        <v>428.46</v>
      </c>
    </row>
    <row r="7798" spans="1:7" ht="60">
      <c r="A7798" s="536" t="s">
        <v>8636</v>
      </c>
      <c r="B7798" s="419">
        <v>103014</v>
      </c>
      <c r="C7798" s="420" t="s">
        <v>4081</v>
      </c>
      <c r="D7798" s="421" t="s">
        <v>843</v>
      </c>
      <c r="E7798" s="422">
        <v>234.39</v>
      </c>
      <c r="F7798" s="422">
        <v>8.24</v>
      </c>
      <c r="G7798" s="422">
        <v>242.63</v>
      </c>
    </row>
    <row r="7799" spans="1:7" ht="60">
      <c r="A7799" s="536" t="s">
        <v>8636</v>
      </c>
      <c r="B7799" s="419">
        <v>103016</v>
      </c>
      <c r="C7799" s="420" t="s">
        <v>4083</v>
      </c>
      <c r="D7799" s="421" t="s">
        <v>843</v>
      </c>
      <c r="E7799" s="422">
        <v>571.73</v>
      </c>
      <c r="F7799" s="422">
        <v>13.81</v>
      </c>
      <c r="G7799" s="422">
        <v>585.54</v>
      </c>
    </row>
    <row r="7800" spans="1:7" ht="60">
      <c r="A7800" s="536" t="s">
        <v>8636</v>
      </c>
      <c r="B7800" s="419">
        <v>103010</v>
      </c>
      <c r="C7800" s="420" t="s">
        <v>4077</v>
      </c>
      <c r="D7800" s="421" t="s">
        <v>843</v>
      </c>
      <c r="E7800" s="422">
        <v>82.55</v>
      </c>
      <c r="F7800" s="422">
        <v>2.66</v>
      </c>
      <c r="G7800" s="422">
        <v>85.21</v>
      </c>
    </row>
    <row r="7801" spans="1:7" ht="60">
      <c r="A7801" s="536" t="s">
        <v>8636</v>
      </c>
      <c r="B7801" s="419">
        <v>103017</v>
      </c>
      <c r="C7801" s="420" t="s">
        <v>4084</v>
      </c>
      <c r="D7801" s="421" t="s">
        <v>843</v>
      </c>
      <c r="E7801" s="422">
        <v>1003.5600000000001</v>
      </c>
      <c r="F7801" s="422">
        <v>17.559999999999999</v>
      </c>
      <c r="G7801" s="422">
        <v>1021.12</v>
      </c>
    </row>
  </sheetData>
  <sheetProtection algorithmName="SHA-512" hashValue="Jx+Te6i95JmTGnpjXp9vE5oko3kx0aTg1joyrqy7v4A42l9facmfKYxl7BaZSfnyWppiG6PywmVgQltqntTsKg==" saltValue="W0Qo80feavhgoBccNvPrMg==" spinCount="100000" sheet="1" autoFilter="0"/>
  <autoFilter ref="A4:G7801" xr:uid="{00000000-0009-0000-0000-000005000000}"/>
  <sortState xmlns:xlrd2="http://schemas.microsoft.com/office/spreadsheetml/2017/richdata2" ref="B1809:K1822">
    <sortCondition ref="B1809:B1822"/>
  </sortState>
  <mergeCells count="5">
    <mergeCell ref="B2:B3"/>
    <mergeCell ref="C2:C3"/>
    <mergeCell ref="D2:D3"/>
    <mergeCell ref="E2:G2"/>
    <mergeCell ref="A2:A3"/>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9"/>
  <dimension ref="A1:D3382"/>
  <sheetViews>
    <sheetView view="pageBreakPreview" zoomScaleNormal="85" zoomScaleSheetLayoutView="100" workbookViewId="0">
      <pane ySplit="2" topLeftCell="A1210" activePane="bottomLeft" state="frozen"/>
      <selection activeCell="D37" sqref="D37"/>
      <selection pane="bottomLeft" activeCell="B1221" sqref="B1221"/>
    </sheetView>
  </sheetViews>
  <sheetFormatPr defaultColWidth="8.7109375" defaultRowHeight="15"/>
  <cols>
    <col min="1" max="1" width="10.28515625" style="88" customWidth="1"/>
    <col min="2" max="2" width="86.85546875" style="18" customWidth="1"/>
    <col min="3" max="3" width="9.140625" style="19" customWidth="1"/>
    <col min="4" max="4" width="11.85546875" style="27" customWidth="1"/>
    <col min="5" max="16384" width="8.7109375" style="18"/>
  </cols>
  <sheetData>
    <row r="1" spans="1:4" s="493" customFormat="1" ht="60.75" customHeight="1" thickBot="1">
      <c r="A1" s="494"/>
      <c r="B1" s="491" t="s">
        <v>12036</v>
      </c>
      <c r="C1" s="19"/>
      <c r="D1" s="491"/>
    </row>
    <row r="2" spans="1:4" s="17" customFormat="1" ht="30">
      <c r="A2" s="223" t="s">
        <v>87</v>
      </c>
      <c r="B2" s="83" t="s">
        <v>12028</v>
      </c>
      <c r="C2" s="83" t="s">
        <v>90</v>
      </c>
      <c r="D2" s="83" t="s">
        <v>64</v>
      </c>
    </row>
    <row r="3" spans="1:4" s="26" customFormat="1">
      <c r="A3" s="323">
        <v>11270</v>
      </c>
      <c r="B3" s="324" t="s">
        <v>8638</v>
      </c>
      <c r="C3" s="325" t="s">
        <v>843</v>
      </c>
      <c r="D3" s="326">
        <v>2.34</v>
      </c>
    </row>
    <row r="4" spans="1:4" s="26" customFormat="1">
      <c r="A4" s="323">
        <v>412</v>
      </c>
      <c r="B4" s="324" t="s">
        <v>8639</v>
      </c>
      <c r="C4" s="325" t="s">
        <v>843</v>
      </c>
      <c r="D4" s="326">
        <v>1.02</v>
      </c>
    </row>
    <row r="5" spans="1:4" s="26" customFormat="1">
      <c r="A5" s="323">
        <v>414</v>
      </c>
      <c r="B5" s="324" t="s">
        <v>8640</v>
      </c>
      <c r="C5" s="325" t="s">
        <v>843</v>
      </c>
      <c r="D5" s="326">
        <v>0.06</v>
      </c>
    </row>
    <row r="6" spans="1:4" s="26" customFormat="1">
      <c r="A6" s="323">
        <v>410</v>
      </c>
      <c r="B6" s="324" t="s">
        <v>8641</v>
      </c>
      <c r="C6" s="325" t="s">
        <v>843</v>
      </c>
      <c r="D6" s="326">
        <v>0.15</v>
      </c>
    </row>
    <row r="7" spans="1:4">
      <c r="A7" s="323">
        <v>411</v>
      </c>
      <c r="B7" s="324" t="s">
        <v>8642</v>
      </c>
      <c r="C7" s="325" t="s">
        <v>843</v>
      </c>
      <c r="D7" s="326">
        <v>0.2</v>
      </c>
    </row>
    <row r="8" spans="1:4">
      <c r="A8" s="323">
        <v>408</v>
      </c>
      <c r="B8" s="324" t="s">
        <v>8643</v>
      </c>
      <c r="C8" s="325" t="s">
        <v>843</v>
      </c>
      <c r="D8" s="326">
        <v>0.99</v>
      </c>
    </row>
    <row r="9" spans="1:4" ht="30">
      <c r="A9" s="323">
        <v>39131</v>
      </c>
      <c r="B9" s="324" t="s">
        <v>8644</v>
      </c>
      <c r="C9" s="325" t="s">
        <v>843</v>
      </c>
      <c r="D9" s="326">
        <v>4.59</v>
      </c>
    </row>
    <row r="10" spans="1:4" ht="30">
      <c r="A10" s="323">
        <v>394</v>
      </c>
      <c r="B10" s="324" t="s">
        <v>8645</v>
      </c>
      <c r="C10" s="325" t="s">
        <v>843</v>
      </c>
      <c r="D10" s="326">
        <v>4.6500000000000004</v>
      </c>
    </row>
    <row r="11" spans="1:4" ht="30">
      <c r="A11" s="323">
        <v>39130</v>
      </c>
      <c r="B11" s="324" t="s">
        <v>8646</v>
      </c>
      <c r="C11" s="325" t="s">
        <v>843</v>
      </c>
      <c r="D11" s="326">
        <v>4.1900000000000004</v>
      </c>
    </row>
    <row r="12" spans="1:4" ht="30">
      <c r="A12" s="323">
        <v>395</v>
      </c>
      <c r="B12" s="324" t="s">
        <v>8647</v>
      </c>
      <c r="C12" s="325" t="s">
        <v>843</v>
      </c>
      <c r="D12" s="326">
        <v>4.4800000000000004</v>
      </c>
    </row>
    <row r="13" spans="1:4" ht="30">
      <c r="A13" s="323">
        <v>39129</v>
      </c>
      <c r="B13" s="324" t="s">
        <v>8648</v>
      </c>
      <c r="C13" s="325" t="s">
        <v>843</v>
      </c>
      <c r="D13" s="326">
        <v>2.58</v>
      </c>
    </row>
    <row r="14" spans="1:4" ht="30">
      <c r="A14" s="323">
        <v>393</v>
      </c>
      <c r="B14" s="324" t="s">
        <v>8649</v>
      </c>
      <c r="C14" s="325" t="s">
        <v>843</v>
      </c>
      <c r="D14" s="326">
        <v>2.7</v>
      </c>
    </row>
    <row r="15" spans="1:4" ht="30">
      <c r="A15" s="323">
        <v>39127</v>
      </c>
      <c r="B15" s="324" t="s">
        <v>8650</v>
      </c>
      <c r="C15" s="325" t="s">
        <v>843</v>
      </c>
      <c r="D15" s="326">
        <v>2.21</v>
      </c>
    </row>
    <row r="16" spans="1:4" ht="30">
      <c r="A16" s="323">
        <v>392</v>
      </c>
      <c r="B16" s="324" t="s">
        <v>8651</v>
      </c>
      <c r="C16" s="325" t="s">
        <v>843</v>
      </c>
      <c r="D16" s="326">
        <v>2.2599999999999998</v>
      </c>
    </row>
    <row r="17" spans="1:4" ht="30">
      <c r="A17" s="323">
        <v>39133</v>
      </c>
      <c r="B17" s="324" t="s">
        <v>8652</v>
      </c>
      <c r="C17" s="325" t="s">
        <v>843</v>
      </c>
      <c r="D17" s="326">
        <v>6.03</v>
      </c>
    </row>
    <row r="18" spans="1:4" ht="30">
      <c r="A18" s="323">
        <v>397</v>
      </c>
      <c r="B18" s="324" t="s">
        <v>8653</v>
      </c>
      <c r="C18" s="325" t="s">
        <v>843</v>
      </c>
      <c r="D18" s="326">
        <v>6.66</v>
      </c>
    </row>
    <row r="19" spans="1:4" ht="30">
      <c r="A19" s="323">
        <v>39132</v>
      </c>
      <c r="B19" s="324" t="s">
        <v>8654</v>
      </c>
      <c r="C19" s="325" t="s">
        <v>843</v>
      </c>
      <c r="D19" s="326">
        <v>4.82</v>
      </c>
    </row>
    <row r="20" spans="1:4" ht="30">
      <c r="A20" s="323">
        <v>396</v>
      </c>
      <c r="B20" s="324" t="s">
        <v>8655</v>
      </c>
      <c r="C20" s="325" t="s">
        <v>843</v>
      </c>
      <c r="D20" s="326">
        <v>5.17</v>
      </c>
    </row>
    <row r="21" spans="1:4" ht="30">
      <c r="A21" s="323">
        <v>39135</v>
      </c>
      <c r="B21" s="324" t="s">
        <v>8656</v>
      </c>
      <c r="C21" s="325" t="s">
        <v>843</v>
      </c>
      <c r="D21" s="326">
        <v>9.65</v>
      </c>
    </row>
    <row r="22" spans="1:4" ht="30">
      <c r="A22" s="323">
        <v>39134</v>
      </c>
      <c r="B22" s="324" t="s">
        <v>8657</v>
      </c>
      <c r="C22" s="325" t="s">
        <v>843</v>
      </c>
      <c r="D22" s="326">
        <v>8.0399999999999991</v>
      </c>
    </row>
    <row r="23" spans="1:4" ht="30">
      <c r="A23" s="323">
        <v>398</v>
      </c>
      <c r="B23" s="324" t="s">
        <v>8658</v>
      </c>
      <c r="C23" s="325" t="s">
        <v>843</v>
      </c>
      <c r="D23" s="326">
        <v>7.41</v>
      </c>
    </row>
    <row r="24" spans="1:4" ht="30">
      <c r="A24" s="323">
        <v>39128</v>
      </c>
      <c r="B24" s="324" t="s">
        <v>8659</v>
      </c>
      <c r="C24" s="325" t="s">
        <v>843</v>
      </c>
      <c r="D24" s="326">
        <v>2.41</v>
      </c>
    </row>
    <row r="25" spans="1:4" ht="30">
      <c r="A25" s="323">
        <v>400</v>
      </c>
      <c r="B25" s="324" t="s">
        <v>8660</v>
      </c>
      <c r="C25" s="325" t="s">
        <v>843</v>
      </c>
      <c r="D25" s="326">
        <v>2.35</v>
      </c>
    </row>
    <row r="26" spans="1:4" ht="30">
      <c r="A26" s="323">
        <v>39125</v>
      </c>
      <c r="B26" s="324" t="s">
        <v>8661</v>
      </c>
      <c r="C26" s="325" t="s">
        <v>843</v>
      </c>
      <c r="D26" s="326">
        <v>2.41</v>
      </c>
    </row>
    <row r="27" spans="1:4" ht="30">
      <c r="A27" s="323">
        <v>39126</v>
      </c>
      <c r="B27" s="324" t="s">
        <v>8662</v>
      </c>
      <c r="C27" s="325" t="s">
        <v>843</v>
      </c>
      <c r="D27" s="326">
        <v>10.85</v>
      </c>
    </row>
    <row r="28" spans="1:4" ht="30">
      <c r="A28" s="323">
        <v>399</v>
      </c>
      <c r="B28" s="324" t="s">
        <v>8663</v>
      </c>
      <c r="C28" s="325" t="s">
        <v>843</v>
      </c>
      <c r="D28" s="326">
        <v>9.56</v>
      </c>
    </row>
    <row r="29" spans="1:4" ht="30">
      <c r="A29" s="323">
        <v>39158</v>
      </c>
      <c r="B29" s="324" t="s">
        <v>8664</v>
      </c>
      <c r="C29" s="325" t="s">
        <v>843</v>
      </c>
      <c r="D29" s="326">
        <v>25.67</v>
      </c>
    </row>
    <row r="30" spans="1:4">
      <c r="A30" s="323">
        <v>39141</v>
      </c>
      <c r="B30" s="324" t="s">
        <v>8665</v>
      </c>
      <c r="C30" s="325" t="s">
        <v>843</v>
      </c>
      <c r="D30" s="326">
        <v>1.86</v>
      </c>
    </row>
    <row r="31" spans="1:4">
      <c r="A31" s="323">
        <v>39140</v>
      </c>
      <c r="B31" s="324" t="s">
        <v>8666</v>
      </c>
      <c r="C31" s="325" t="s">
        <v>843</v>
      </c>
      <c r="D31" s="326">
        <v>1.69</v>
      </c>
    </row>
    <row r="32" spans="1:4">
      <c r="A32" s="323">
        <v>39139</v>
      </c>
      <c r="B32" s="324" t="s">
        <v>8667</v>
      </c>
      <c r="C32" s="325" t="s">
        <v>843</v>
      </c>
      <c r="D32" s="326">
        <v>1.4</v>
      </c>
    </row>
    <row r="33" spans="1:4">
      <c r="A33" s="323">
        <v>39137</v>
      </c>
      <c r="B33" s="324" t="s">
        <v>8668</v>
      </c>
      <c r="C33" s="325" t="s">
        <v>843</v>
      </c>
      <c r="D33" s="326">
        <v>0.97</v>
      </c>
    </row>
    <row r="34" spans="1:4">
      <c r="A34" s="323">
        <v>39143</v>
      </c>
      <c r="B34" s="324" t="s">
        <v>8669</v>
      </c>
      <c r="C34" s="325" t="s">
        <v>843</v>
      </c>
      <c r="D34" s="326">
        <v>3.84</v>
      </c>
    </row>
    <row r="35" spans="1:4">
      <c r="A35" s="323">
        <v>39142</v>
      </c>
      <c r="B35" s="324" t="s">
        <v>8670</v>
      </c>
      <c r="C35" s="325" t="s">
        <v>843</v>
      </c>
      <c r="D35" s="326">
        <v>2.75</v>
      </c>
    </row>
    <row r="36" spans="1:4">
      <c r="A36" s="323">
        <v>39144</v>
      </c>
      <c r="B36" s="324" t="s">
        <v>8671</v>
      </c>
      <c r="C36" s="325" t="s">
        <v>843</v>
      </c>
      <c r="D36" s="326">
        <v>4.4800000000000004</v>
      </c>
    </row>
    <row r="37" spans="1:4">
      <c r="A37" s="323">
        <v>39138</v>
      </c>
      <c r="B37" s="324" t="s">
        <v>8672</v>
      </c>
      <c r="C37" s="325" t="s">
        <v>843</v>
      </c>
      <c r="D37" s="326">
        <v>1.03</v>
      </c>
    </row>
    <row r="38" spans="1:4">
      <c r="A38" s="323">
        <v>39136</v>
      </c>
      <c r="B38" s="324" t="s">
        <v>8673</v>
      </c>
      <c r="C38" s="325" t="s">
        <v>843</v>
      </c>
      <c r="D38" s="326">
        <v>0.68</v>
      </c>
    </row>
    <row r="39" spans="1:4">
      <c r="A39" s="323">
        <v>39145</v>
      </c>
      <c r="B39" s="324" t="s">
        <v>8674</v>
      </c>
      <c r="C39" s="325" t="s">
        <v>843</v>
      </c>
      <c r="D39" s="326">
        <v>7.38</v>
      </c>
    </row>
    <row r="40" spans="1:4" ht="30">
      <c r="A40" s="323">
        <v>12615</v>
      </c>
      <c r="B40" s="324" t="s">
        <v>8675</v>
      </c>
      <c r="C40" s="325" t="s">
        <v>843</v>
      </c>
      <c r="D40" s="326">
        <v>12.06</v>
      </c>
    </row>
    <row r="41" spans="1:4" ht="30">
      <c r="A41" s="323">
        <v>11927</v>
      </c>
      <c r="B41" s="324" t="s">
        <v>8676</v>
      </c>
      <c r="C41" s="325" t="s">
        <v>843</v>
      </c>
      <c r="D41" s="326">
        <v>6.98</v>
      </c>
    </row>
    <row r="42" spans="1:4" ht="30">
      <c r="A42" s="323">
        <v>11928</v>
      </c>
      <c r="B42" s="324" t="s">
        <v>8677</v>
      </c>
      <c r="C42" s="325" t="s">
        <v>843</v>
      </c>
      <c r="D42" s="326">
        <v>8</v>
      </c>
    </row>
    <row r="43" spans="1:4" ht="30">
      <c r="A43" s="323">
        <v>11929</v>
      </c>
      <c r="B43" s="324" t="s">
        <v>8678</v>
      </c>
      <c r="C43" s="325" t="s">
        <v>843</v>
      </c>
      <c r="D43" s="326">
        <v>12.37</v>
      </c>
    </row>
    <row r="44" spans="1:4">
      <c r="A44" s="323">
        <v>36801</v>
      </c>
      <c r="B44" s="324" t="s">
        <v>8679</v>
      </c>
      <c r="C44" s="325" t="s">
        <v>843</v>
      </c>
      <c r="D44" s="326">
        <v>31.94</v>
      </c>
    </row>
    <row r="45" spans="1:4" ht="30">
      <c r="A45" s="323">
        <v>36246</v>
      </c>
      <c r="B45" s="324" t="s">
        <v>8680</v>
      </c>
      <c r="C45" s="325" t="s">
        <v>844</v>
      </c>
      <c r="D45" s="326">
        <v>4.9000000000000004</v>
      </c>
    </row>
    <row r="46" spans="1:4" ht="30">
      <c r="A46" s="323">
        <v>1</v>
      </c>
      <c r="B46" s="324" t="s">
        <v>8681</v>
      </c>
      <c r="C46" s="325" t="s">
        <v>1068</v>
      </c>
      <c r="D46" s="326">
        <v>100</v>
      </c>
    </row>
    <row r="47" spans="1:4">
      <c r="A47" s="323">
        <v>3</v>
      </c>
      <c r="B47" s="324" t="s">
        <v>8682</v>
      </c>
      <c r="C47" s="325" t="s">
        <v>201</v>
      </c>
      <c r="D47" s="326">
        <v>14.73</v>
      </c>
    </row>
    <row r="48" spans="1:4">
      <c r="A48" s="323">
        <v>43054</v>
      </c>
      <c r="B48" s="324" t="s">
        <v>8683</v>
      </c>
      <c r="C48" s="325" t="s">
        <v>1068</v>
      </c>
      <c r="D48" s="326">
        <v>8.3000000000000007</v>
      </c>
    </row>
    <row r="49" spans="1:4">
      <c r="A49" s="323">
        <v>42402</v>
      </c>
      <c r="B49" s="324" t="s">
        <v>8684</v>
      </c>
      <c r="C49" s="325" t="s">
        <v>1068</v>
      </c>
      <c r="D49" s="326">
        <v>7.93</v>
      </c>
    </row>
    <row r="50" spans="1:4">
      <c r="A50" s="323">
        <v>42403</v>
      </c>
      <c r="B50" s="324" t="s">
        <v>8685</v>
      </c>
      <c r="C50" s="325" t="s">
        <v>1068</v>
      </c>
      <c r="D50" s="326">
        <v>10.17</v>
      </c>
    </row>
    <row r="51" spans="1:4">
      <c r="A51" s="323">
        <v>42404</v>
      </c>
      <c r="B51" s="324" t="s">
        <v>8686</v>
      </c>
      <c r="C51" s="325" t="s">
        <v>1068</v>
      </c>
      <c r="D51" s="326">
        <v>10.11</v>
      </c>
    </row>
    <row r="52" spans="1:4">
      <c r="A52" s="323">
        <v>42405</v>
      </c>
      <c r="B52" s="324" t="s">
        <v>8687</v>
      </c>
      <c r="C52" s="325" t="s">
        <v>1068</v>
      </c>
      <c r="D52" s="326">
        <v>10.77</v>
      </c>
    </row>
    <row r="53" spans="1:4">
      <c r="A53" s="323">
        <v>34341</v>
      </c>
      <c r="B53" s="324" t="s">
        <v>8688</v>
      </c>
      <c r="C53" s="325" t="s">
        <v>1068</v>
      </c>
      <c r="D53" s="326">
        <v>9.35</v>
      </c>
    </row>
    <row r="54" spans="1:4">
      <c r="A54" s="323">
        <v>43053</v>
      </c>
      <c r="B54" s="324" t="s">
        <v>8689</v>
      </c>
      <c r="C54" s="325" t="s">
        <v>1068</v>
      </c>
      <c r="D54" s="326">
        <v>7.41</v>
      </c>
    </row>
    <row r="55" spans="1:4">
      <c r="A55" s="323">
        <v>43058</v>
      </c>
      <c r="B55" s="324" t="s">
        <v>8690</v>
      </c>
      <c r="C55" s="325" t="s">
        <v>1068</v>
      </c>
      <c r="D55" s="326">
        <v>7.68</v>
      </c>
    </row>
    <row r="56" spans="1:4">
      <c r="A56" s="323">
        <v>34</v>
      </c>
      <c r="B56" s="324" t="s">
        <v>8691</v>
      </c>
      <c r="C56" s="325" t="s">
        <v>1068</v>
      </c>
      <c r="D56" s="326">
        <v>7.72</v>
      </c>
    </row>
    <row r="57" spans="1:4">
      <c r="A57" s="323">
        <v>43055</v>
      </c>
      <c r="B57" s="324" t="s">
        <v>8692</v>
      </c>
      <c r="C57" s="325" t="s">
        <v>1068</v>
      </c>
      <c r="D57" s="326">
        <v>6.69</v>
      </c>
    </row>
    <row r="58" spans="1:4">
      <c r="A58" s="323">
        <v>43056</v>
      </c>
      <c r="B58" s="324" t="s">
        <v>8693</v>
      </c>
      <c r="C58" s="325" t="s">
        <v>1068</v>
      </c>
      <c r="D58" s="326">
        <v>7.71</v>
      </c>
    </row>
    <row r="59" spans="1:4">
      <c r="A59" s="323">
        <v>43057</v>
      </c>
      <c r="B59" s="324" t="s">
        <v>8694</v>
      </c>
      <c r="C59" s="325" t="s">
        <v>1068</v>
      </c>
      <c r="D59" s="326">
        <v>8.48</v>
      </c>
    </row>
    <row r="60" spans="1:4">
      <c r="A60" s="323">
        <v>34449</v>
      </c>
      <c r="B60" s="324" t="s">
        <v>8695</v>
      </c>
      <c r="C60" s="325" t="s">
        <v>1068</v>
      </c>
      <c r="D60" s="326">
        <v>9.06</v>
      </c>
    </row>
    <row r="61" spans="1:4">
      <c r="A61" s="323">
        <v>32</v>
      </c>
      <c r="B61" s="324" t="s">
        <v>8696</v>
      </c>
      <c r="C61" s="325" t="s">
        <v>1068</v>
      </c>
      <c r="D61" s="326">
        <v>8.15</v>
      </c>
    </row>
    <row r="62" spans="1:4">
      <c r="A62" s="323">
        <v>33</v>
      </c>
      <c r="B62" s="324" t="s">
        <v>8697</v>
      </c>
      <c r="C62" s="325" t="s">
        <v>1068</v>
      </c>
      <c r="D62" s="326">
        <v>8.19</v>
      </c>
    </row>
    <row r="63" spans="1:4">
      <c r="A63" s="323">
        <v>43061</v>
      </c>
      <c r="B63" s="324" t="s">
        <v>8698</v>
      </c>
      <c r="C63" s="325" t="s">
        <v>1068</v>
      </c>
      <c r="D63" s="326">
        <v>7.66</v>
      </c>
    </row>
    <row r="64" spans="1:4">
      <c r="A64" s="323">
        <v>43059</v>
      </c>
      <c r="B64" s="324" t="s">
        <v>8699</v>
      </c>
      <c r="C64" s="325" t="s">
        <v>1068</v>
      </c>
      <c r="D64" s="326">
        <v>7.31</v>
      </c>
    </row>
    <row r="65" spans="1:4">
      <c r="A65" s="323">
        <v>43062</v>
      </c>
      <c r="B65" s="324" t="s">
        <v>8700</v>
      </c>
      <c r="C65" s="325" t="s">
        <v>1068</v>
      </c>
      <c r="D65" s="326">
        <v>8.1</v>
      </c>
    </row>
    <row r="66" spans="1:4">
      <c r="A66" s="323">
        <v>43060</v>
      </c>
      <c r="B66" s="324" t="s">
        <v>8701</v>
      </c>
      <c r="C66" s="325" t="s">
        <v>1068</v>
      </c>
      <c r="D66" s="326">
        <v>6.36</v>
      </c>
    </row>
    <row r="67" spans="1:4" ht="30">
      <c r="A67" s="323">
        <v>44254</v>
      </c>
      <c r="B67" s="324" t="s">
        <v>8702</v>
      </c>
      <c r="C67" s="325" t="s">
        <v>843</v>
      </c>
      <c r="D67" s="326">
        <v>32.090000000000003</v>
      </c>
    </row>
    <row r="68" spans="1:4" ht="30">
      <c r="A68" s="323">
        <v>44255</v>
      </c>
      <c r="B68" s="324" t="s">
        <v>8703</v>
      </c>
      <c r="C68" s="325" t="s">
        <v>843</v>
      </c>
      <c r="D68" s="326">
        <v>35.57</v>
      </c>
    </row>
    <row r="69" spans="1:4" ht="30">
      <c r="A69" s="323">
        <v>44256</v>
      </c>
      <c r="B69" s="324" t="s">
        <v>8704</v>
      </c>
      <c r="C69" s="325" t="s">
        <v>843</v>
      </c>
      <c r="D69" s="326">
        <v>40.18</v>
      </c>
    </row>
    <row r="70" spans="1:4" ht="30">
      <c r="A70" s="323">
        <v>44257</v>
      </c>
      <c r="B70" s="324" t="s">
        <v>8705</v>
      </c>
      <c r="C70" s="325" t="s">
        <v>843</v>
      </c>
      <c r="D70" s="326">
        <v>63.56</v>
      </c>
    </row>
    <row r="71" spans="1:4" ht="30">
      <c r="A71" s="323">
        <v>44258</v>
      </c>
      <c r="B71" s="324" t="s">
        <v>8706</v>
      </c>
      <c r="C71" s="325" t="s">
        <v>843</v>
      </c>
      <c r="D71" s="326">
        <v>72.64</v>
      </c>
    </row>
    <row r="72" spans="1:4" ht="30">
      <c r="A72" s="323">
        <v>44259</v>
      </c>
      <c r="B72" s="324" t="s">
        <v>8707</v>
      </c>
      <c r="C72" s="325" t="s">
        <v>843</v>
      </c>
      <c r="D72" s="326">
        <v>99.71</v>
      </c>
    </row>
    <row r="73" spans="1:4">
      <c r="A73" s="323">
        <v>37997</v>
      </c>
      <c r="B73" s="324" t="s">
        <v>8708</v>
      </c>
      <c r="C73" s="325" t="s">
        <v>843</v>
      </c>
      <c r="D73" s="326">
        <v>19.12</v>
      </c>
    </row>
    <row r="74" spans="1:4">
      <c r="A74" s="323">
        <v>37998</v>
      </c>
      <c r="B74" s="324" t="s">
        <v>8709</v>
      </c>
      <c r="C74" s="325" t="s">
        <v>843</v>
      </c>
      <c r="D74" s="326">
        <v>25.59</v>
      </c>
    </row>
    <row r="75" spans="1:4" ht="30">
      <c r="A75" s="323">
        <v>10899</v>
      </c>
      <c r="B75" s="324" t="s">
        <v>8710</v>
      </c>
      <c r="C75" s="325" t="s">
        <v>843</v>
      </c>
      <c r="D75" s="326">
        <v>122.66</v>
      </c>
    </row>
    <row r="76" spans="1:4" ht="30">
      <c r="A76" s="323">
        <v>10900</v>
      </c>
      <c r="B76" s="324" t="s">
        <v>8711</v>
      </c>
      <c r="C76" s="325" t="s">
        <v>843</v>
      </c>
      <c r="D76" s="326">
        <v>95.99</v>
      </c>
    </row>
    <row r="77" spans="1:4">
      <c r="A77" s="323">
        <v>103</v>
      </c>
      <c r="B77" s="324" t="s">
        <v>8712</v>
      </c>
      <c r="C77" s="325" t="s">
        <v>843</v>
      </c>
      <c r="D77" s="326">
        <v>36.450000000000003</v>
      </c>
    </row>
    <row r="78" spans="1:4">
      <c r="A78" s="323">
        <v>107</v>
      </c>
      <c r="B78" s="324" t="s">
        <v>8713</v>
      </c>
      <c r="C78" s="325" t="s">
        <v>843</v>
      </c>
      <c r="D78" s="326">
        <v>0.68</v>
      </c>
    </row>
    <row r="79" spans="1:4">
      <c r="A79" s="323">
        <v>65</v>
      </c>
      <c r="B79" s="324" t="s">
        <v>8714</v>
      </c>
      <c r="C79" s="325" t="s">
        <v>843</v>
      </c>
      <c r="D79" s="326">
        <v>0.75</v>
      </c>
    </row>
    <row r="80" spans="1:4">
      <c r="A80" s="323">
        <v>108</v>
      </c>
      <c r="B80" s="324" t="s">
        <v>8715</v>
      </c>
      <c r="C80" s="325" t="s">
        <v>843</v>
      </c>
      <c r="D80" s="326">
        <v>1.51</v>
      </c>
    </row>
    <row r="81" spans="1:4">
      <c r="A81" s="323">
        <v>110</v>
      </c>
      <c r="B81" s="324" t="s">
        <v>8716</v>
      </c>
      <c r="C81" s="325" t="s">
        <v>843</v>
      </c>
      <c r="D81" s="326">
        <v>5.24</v>
      </c>
    </row>
    <row r="82" spans="1:4">
      <c r="A82" s="323">
        <v>109</v>
      </c>
      <c r="B82" s="324" t="s">
        <v>8717</v>
      </c>
      <c r="C82" s="325" t="s">
        <v>843</v>
      </c>
      <c r="D82" s="326">
        <v>3.12</v>
      </c>
    </row>
    <row r="83" spans="1:4">
      <c r="A83" s="323">
        <v>111</v>
      </c>
      <c r="B83" s="324" t="s">
        <v>8718</v>
      </c>
      <c r="C83" s="325" t="s">
        <v>843</v>
      </c>
      <c r="D83" s="326">
        <v>7.09</v>
      </c>
    </row>
    <row r="84" spans="1:4">
      <c r="A84" s="323">
        <v>112</v>
      </c>
      <c r="B84" s="324" t="s">
        <v>8719</v>
      </c>
      <c r="C84" s="325" t="s">
        <v>843</v>
      </c>
      <c r="D84" s="326">
        <v>3.76</v>
      </c>
    </row>
    <row r="85" spans="1:4">
      <c r="A85" s="323">
        <v>113</v>
      </c>
      <c r="B85" s="324" t="s">
        <v>8720</v>
      </c>
      <c r="C85" s="325" t="s">
        <v>843</v>
      </c>
      <c r="D85" s="326">
        <v>9.41</v>
      </c>
    </row>
    <row r="86" spans="1:4">
      <c r="A86" s="323">
        <v>104</v>
      </c>
      <c r="B86" s="324" t="s">
        <v>8721</v>
      </c>
      <c r="C86" s="325" t="s">
        <v>843</v>
      </c>
      <c r="D86" s="326">
        <v>16.38</v>
      </c>
    </row>
    <row r="87" spans="1:4">
      <c r="A87" s="323">
        <v>102</v>
      </c>
      <c r="B87" s="324" t="s">
        <v>8722</v>
      </c>
      <c r="C87" s="325" t="s">
        <v>843</v>
      </c>
      <c r="D87" s="326">
        <v>22.59</v>
      </c>
    </row>
    <row r="88" spans="1:4" ht="30">
      <c r="A88" s="323">
        <v>95</v>
      </c>
      <c r="B88" s="324" t="s">
        <v>8723</v>
      </c>
      <c r="C88" s="325" t="s">
        <v>843</v>
      </c>
      <c r="D88" s="326">
        <v>9.5399999999999991</v>
      </c>
    </row>
    <row r="89" spans="1:4" ht="30">
      <c r="A89" s="323">
        <v>96</v>
      </c>
      <c r="B89" s="324" t="s">
        <v>8724</v>
      </c>
      <c r="C89" s="325" t="s">
        <v>843</v>
      </c>
      <c r="D89" s="326">
        <v>10.38</v>
      </c>
    </row>
    <row r="90" spans="1:4" ht="30">
      <c r="A90" s="323">
        <v>97</v>
      </c>
      <c r="B90" s="324" t="s">
        <v>8725</v>
      </c>
      <c r="C90" s="325" t="s">
        <v>843</v>
      </c>
      <c r="D90" s="326">
        <v>15.62</v>
      </c>
    </row>
    <row r="91" spans="1:4" ht="30">
      <c r="A91" s="323">
        <v>98</v>
      </c>
      <c r="B91" s="324" t="s">
        <v>8726</v>
      </c>
      <c r="C91" s="325" t="s">
        <v>843</v>
      </c>
      <c r="D91" s="326">
        <v>23.38</v>
      </c>
    </row>
    <row r="92" spans="1:4" ht="30">
      <c r="A92" s="323">
        <v>99</v>
      </c>
      <c r="B92" s="324" t="s">
        <v>8727</v>
      </c>
      <c r="C92" s="325" t="s">
        <v>843</v>
      </c>
      <c r="D92" s="326">
        <v>22.1</v>
      </c>
    </row>
    <row r="93" spans="1:4">
      <c r="A93" s="323">
        <v>72</v>
      </c>
      <c r="B93" s="324" t="s">
        <v>8728</v>
      </c>
      <c r="C93" s="325" t="s">
        <v>843</v>
      </c>
      <c r="D93" s="326">
        <v>42.38</v>
      </c>
    </row>
    <row r="94" spans="1:4">
      <c r="A94" s="323">
        <v>71</v>
      </c>
      <c r="B94" s="324" t="s">
        <v>8729</v>
      </c>
      <c r="C94" s="325" t="s">
        <v>843</v>
      </c>
      <c r="D94" s="326">
        <v>26.18</v>
      </c>
    </row>
    <row r="95" spans="1:4">
      <c r="A95" s="323">
        <v>67</v>
      </c>
      <c r="B95" s="324" t="s">
        <v>8730</v>
      </c>
      <c r="C95" s="325" t="s">
        <v>843</v>
      </c>
      <c r="D95" s="326">
        <v>13.7</v>
      </c>
    </row>
    <row r="96" spans="1:4">
      <c r="A96" s="323">
        <v>73</v>
      </c>
      <c r="B96" s="324" t="s">
        <v>8731</v>
      </c>
      <c r="C96" s="325" t="s">
        <v>843</v>
      </c>
      <c r="D96" s="326">
        <v>13.11</v>
      </c>
    </row>
    <row r="97" spans="1:4" ht="30">
      <c r="A97" s="323">
        <v>100</v>
      </c>
      <c r="B97" s="324" t="s">
        <v>8732</v>
      </c>
      <c r="C97" s="325" t="s">
        <v>843</v>
      </c>
      <c r="D97" s="326">
        <v>38.61</v>
      </c>
    </row>
    <row r="98" spans="1:4">
      <c r="A98" s="323">
        <v>75</v>
      </c>
      <c r="B98" s="324" t="s">
        <v>8733</v>
      </c>
      <c r="C98" s="325" t="s">
        <v>843</v>
      </c>
      <c r="D98" s="326">
        <v>225.12</v>
      </c>
    </row>
    <row r="99" spans="1:4">
      <c r="A99" s="323">
        <v>83</v>
      </c>
      <c r="B99" s="324" t="s">
        <v>8734</v>
      </c>
      <c r="C99" s="325" t="s">
        <v>843</v>
      </c>
      <c r="D99" s="326">
        <v>179.98</v>
      </c>
    </row>
    <row r="100" spans="1:4">
      <c r="A100" s="323">
        <v>74</v>
      </c>
      <c r="B100" s="324" t="s">
        <v>8735</v>
      </c>
      <c r="C100" s="325" t="s">
        <v>843</v>
      </c>
      <c r="D100" s="326">
        <v>257.32</v>
      </c>
    </row>
    <row r="101" spans="1:4">
      <c r="A101" s="323">
        <v>106</v>
      </c>
      <c r="B101" s="324" t="s">
        <v>8736</v>
      </c>
      <c r="C101" s="325" t="s">
        <v>843</v>
      </c>
      <c r="D101" s="326">
        <v>325.39</v>
      </c>
    </row>
    <row r="102" spans="1:4">
      <c r="A102" s="323">
        <v>88</v>
      </c>
      <c r="B102" s="324" t="s">
        <v>8737</v>
      </c>
      <c r="C102" s="325" t="s">
        <v>843</v>
      </c>
      <c r="D102" s="326">
        <v>9.14</v>
      </c>
    </row>
    <row r="103" spans="1:4" ht="30">
      <c r="A103" s="323">
        <v>82</v>
      </c>
      <c r="B103" s="324" t="s">
        <v>8738</v>
      </c>
      <c r="C103" s="325" t="s">
        <v>843</v>
      </c>
      <c r="D103" s="326">
        <v>171.23</v>
      </c>
    </row>
    <row r="104" spans="1:4">
      <c r="A104" s="323">
        <v>105</v>
      </c>
      <c r="B104" s="324" t="s">
        <v>8739</v>
      </c>
      <c r="C104" s="325" t="s">
        <v>843</v>
      </c>
      <c r="D104" s="326">
        <v>242.63</v>
      </c>
    </row>
    <row r="105" spans="1:4" ht="30">
      <c r="A105" s="323">
        <v>39719</v>
      </c>
      <c r="B105" s="324" t="s">
        <v>8740</v>
      </c>
      <c r="C105" s="325" t="s">
        <v>201</v>
      </c>
      <c r="D105" s="326">
        <v>192.15</v>
      </c>
    </row>
    <row r="106" spans="1:4">
      <c r="A106" s="323">
        <v>3410</v>
      </c>
      <c r="B106" s="324" t="s">
        <v>8741</v>
      </c>
      <c r="C106" s="325" t="s">
        <v>1068</v>
      </c>
      <c r="D106" s="326">
        <v>43.22</v>
      </c>
    </row>
    <row r="107" spans="1:4">
      <c r="A107" s="323">
        <v>4791</v>
      </c>
      <c r="B107" s="324" t="s">
        <v>8742</v>
      </c>
      <c r="C107" s="325" t="s">
        <v>1068</v>
      </c>
      <c r="D107" s="326">
        <v>38.299999999999997</v>
      </c>
    </row>
    <row r="108" spans="1:4" ht="30">
      <c r="A108" s="323">
        <v>157</v>
      </c>
      <c r="B108" s="324" t="s">
        <v>8743</v>
      </c>
      <c r="C108" s="325" t="s">
        <v>1068</v>
      </c>
      <c r="D108" s="326">
        <v>146.12</v>
      </c>
    </row>
    <row r="109" spans="1:4">
      <c r="A109" s="323">
        <v>156</v>
      </c>
      <c r="B109" s="324" t="s">
        <v>8744</v>
      </c>
      <c r="C109" s="325" t="s">
        <v>1068</v>
      </c>
      <c r="D109" s="326">
        <v>52.03</v>
      </c>
    </row>
    <row r="110" spans="1:4">
      <c r="A110" s="323">
        <v>131</v>
      </c>
      <c r="B110" s="324" t="s">
        <v>8745</v>
      </c>
      <c r="C110" s="325" t="s">
        <v>1068</v>
      </c>
      <c r="D110" s="326">
        <v>44.49</v>
      </c>
    </row>
    <row r="111" spans="1:4">
      <c r="A111" s="323">
        <v>21114</v>
      </c>
      <c r="B111" s="324" t="s">
        <v>8746</v>
      </c>
      <c r="C111" s="325" t="s">
        <v>843</v>
      </c>
      <c r="D111" s="326">
        <v>37.869999999999997</v>
      </c>
    </row>
    <row r="112" spans="1:4">
      <c r="A112" s="323">
        <v>119</v>
      </c>
      <c r="B112" s="324" t="s">
        <v>8747</v>
      </c>
      <c r="C112" s="325" t="s">
        <v>843</v>
      </c>
      <c r="D112" s="326">
        <v>9.6</v>
      </c>
    </row>
    <row r="113" spans="1:4">
      <c r="A113" s="323">
        <v>122</v>
      </c>
      <c r="B113" s="324" t="s">
        <v>8748</v>
      </c>
      <c r="C113" s="325" t="s">
        <v>843</v>
      </c>
      <c r="D113" s="326">
        <v>73.86</v>
      </c>
    </row>
    <row r="114" spans="1:4">
      <c r="A114" s="323">
        <v>20080</v>
      </c>
      <c r="B114" s="324" t="s">
        <v>8749</v>
      </c>
      <c r="C114" s="325" t="s">
        <v>843</v>
      </c>
      <c r="D114" s="326">
        <v>24.11</v>
      </c>
    </row>
    <row r="115" spans="1:4" ht="30">
      <c r="A115" s="323">
        <v>124</v>
      </c>
      <c r="B115" s="324" t="s">
        <v>8750</v>
      </c>
      <c r="C115" s="325" t="s">
        <v>201</v>
      </c>
      <c r="D115" s="326">
        <v>17.16</v>
      </c>
    </row>
    <row r="116" spans="1:4">
      <c r="A116" s="323">
        <v>7334</v>
      </c>
      <c r="B116" s="324" t="s">
        <v>8751</v>
      </c>
      <c r="C116" s="325" t="s">
        <v>201</v>
      </c>
      <c r="D116" s="326">
        <v>15.01</v>
      </c>
    </row>
    <row r="117" spans="1:4">
      <c r="A117" s="323">
        <v>45146</v>
      </c>
      <c r="B117" s="324" t="s">
        <v>8752</v>
      </c>
      <c r="C117" s="325" t="s">
        <v>1068</v>
      </c>
      <c r="D117" s="326">
        <v>32.9</v>
      </c>
    </row>
    <row r="118" spans="1:4" ht="30">
      <c r="A118" s="323">
        <v>123</v>
      </c>
      <c r="B118" s="324" t="s">
        <v>8753</v>
      </c>
      <c r="C118" s="325" t="s">
        <v>201</v>
      </c>
      <c r="D118" s="326">
        <v>7.02</v>
      </c>
    </row>
    <row r="119" spans="1:4">
      <c r="A119" s="323">
        <v>127</v>
      </c>
      <c r="B119" s="324" t="s">
        <v>8754</v>
      </c>
      <c r="C119" s="325" t="s">
        <v>201</v>
      </c>
      <c r="D119" s="326">
        <v>16.760000000000002</v>
      </c>
    </row>
    <row r="120" spans="1:4" ht="30">
      <c r="A120" s="323">
        <v>133</v>
      </c>
      <c r="B120" s="324" t="s">
        <v>8755</v>
      </c>
      <c r="C120" s="325" t="s">
        <v>201</v>
      </c>
      <c r="D120" s="326">
        <v>6.96</v>
      </c>
    </row>
    <row r="121" spans="1:4" ht="30">
      <c r="A121" s="323">
        <v>43617</v>
      </c>
      <c r="B121" s="324" t="s">
        <v>8756</v>
      </c>
      <c r="C121" s="325" t="s">
        <v>201</v>
      </c>
      <c r="D121" s="326">
        <v>7.77</v>
      </c>
    </row>
    <row r="122" spans="1:4" ht="30">
      <c r="A122" s="323">
        <v>132</v>
      </c>
      <c r="B122" s="324" t="s">
        <v>8757</v>
      </c>
      <c r="C122" s="325" t="s">
        <v>201</v>
      </c>
      <c r="D122" s="326">
        <v>7.21</v>
      </c>
    </row>
    <row r="123" spans="1:4" ht="30">
      <c r="A123" s="323">
        <v>43618</v>
      </c>
      <c r="B123" s="324" t="s">
        <v>8758</v>
      </c>
      <c r="C123" s="325" t="s">
        <v>1068</v>
      </c>
      <c r="D123" s="326">
        <v>18.16</v>
      </c>
    </row>
    <row r="124" spans="1:4">
      <c r="A124" s="323">
        <v>4319</v>
      </c>
      <c r="B124" s="324" t="s">
        <v>8759</v>
      </c>
      <c r="C124" s="325" t="s">
        <v>843</v>
      </c>
      <c r="D124" s="326">
        <v>1.28</v>
      </c>
    </row>
    <row r="125" spans="1:4">
      <c r="A125" s="323">
        <v>42409</v>
      </c>
      <c r="B125" s="324" t="s">
        <v>8760</v>
      </c>
      <c r="C125" s="325" t="s">
        <v>1068</v>
      </c>
      <c r="D125" s="326">
        <v>11.44</v>
      </c>
    </row>
    <row r="126" spans="1:4">
      <c r="A126" s="323">
        <v>40553</v>
      </c>
      <c r="B126" s="324" t="s">
        <v>8761</v>
      </c>
      <c r="C126" s="325" t="s">
        <v>845</v>
      </c>
      <c r="D126" s="326">
        <v>39</v>
      </c>
    </row>
    <row r="127" spans="1:4">
      <c r="A127" s="323">
        <v>6114</v>
      </c>
      <c r="B127" s="324" t="s">
        <v>8762</v>
      </c>
      <c r="C127" s="325" t="s">
        <v>799</v>
      </c>
      <c r="D127" s="326">
        <v>20.72</v>
      </c>
    </row>
    <row r="128" spans="1:4">
      <c r="A128" s="323">
        <v>40912</v>
      </c>
      <c r="B128" s="324" t="s">
        <v>8763</v>
      </c>
      <c r="C128" s="325" t="s">
        <v>4318</v>
      </c>
      <c r="D128" s="326">
        <v>3637.57</v>
      </c>
    </row>
    <row r="129" spans="1:4">
      <c r="A129" s="323">
        <v>247</v>
      </c>
      <c r="B129" s="324" t="s">
        <v>8764</v>
      </c>
      <c r="C129" s="325" t="s">
        <v>799</v>
      </c>
      <c r="D129" s="326">
        <v>20.72</v>
      </c>
    </row>
    <row r="130" spans="1:4">
      <c r="A130" s="323">
        <v>40919</v>
      </c>
      <c r="B130" s="324" t="s">
        <v>8765</v>
      </c>
      <c r="C130" s="325" t="s">
        <v>4318</v>
      </c>
      <c r="D130" s="326">
        <v>3637.57</v>
      </c>
    </row>
    <row r="131" spans="1:4">
      <c r="A131" s="323">
        <v>44499</v>
      </c>
      <c r="B131" s="324" t="s">
        <v>8766</v>
      </c>
      <c r="C131" s="325" t="s">
        <v>799</v>
      </c>
      <c r="D131" s="326">
        <v>20.72</v>
      </c>
    </row>
    <row r="132" spans="1:4">
      <c r="A132" s="323">
        <v>40984</v>
      </c>
      <c r="B132" s="324" t="s">
        <v>8767</v>
      </c>
      <c r="C132" s="325" t="s">
        <v>4318</v>
      </c>
      <c r="D132" s="326">
        <v>3637.57</v>
      </c>
    </row>
    <row r="133" spans="1:4">
      <c r="A133" s="323">
        <v>248</v>
      </c>
      <c r="B133" s="324" t="s">
        <v>8768</v>
      </c>
      <c r="C133" s="325" t="s">
        <v>799</v>
      </c>
      <c r="D133" s="326">
        <v>20.36</v>
      </c>
    </row>
    <row r="134" spans="1:4">
      <c r="A134" s="323">
        <v>41086</v>
      </c>
      <c r="B134" s="324" t="s">
        <v>8769</v>
      </c>
      <c r="C134" s="325" t="s">
        <v>4318</v>
      </c>
      <c r="D134" s="326">
        <v>3571.12</v>
      </c>
    </row>
    <row r="135" spans="1:4">
      <c r="A135" s="323">
        <v>34466</v>
      </c>
      <c r="B135" s="324" t="s">
        <v>8770</v>
      </c>
      <c r="C135" s="325" t="s">
        <v>799</v>
      </c>
      <c r="D135" s="326">
        <v>20.72</v>
      </c>
    </row>
    <row r="136" spans="1:4">
      <c r="A136" s="323">
        <v>41083</v>
      </c>
      <c r="B136" s="324" t="s">
        <v>8771</v>
      </c>
      <c r="C136" s="325" t="s">
        <v>4318</v>
      </c>
      <c r="D136" s="326">
        <v>3637.57</v>
      </c>
    </row>
    <row r="137" spans="1:4">
      <c r="A137" s="323">
        <v>252</v>
      </c>
      <c r="B137" s="324" t="s">
        <v>8772</v>
      </c>
      <c r="C137" s="325" t="s">
        <v>799</v>
      </c>
      <c r="D137" s="326">
        <v>20.72</v>
      </c>
    </row>
    <row r="138" spans="1:4">
      <c r="A138" s="323">
        <v>40909</v>
      </c>
      <c r="B138" s="324" t="s">
        <v>8773</v>
      </c>
      <c r="C138" s="325" t="s">
        <v>4318</v>
      </c>
      <c r="D138" s="326">
        <v>3637.57</v>
      </c>
    </row>
    <row r="139" spans="1:4">
      <c r="A139" s="323">
        <v>242</v>
      </c>
      <c r="B139" s="324" t="s">
        <v>8774</v>
      </c>
      <c r="C139" s="325" t="s">
        <v>799</v>
      </c>
      <c r="D139" s="326">
        <v>20.36</v>
      </c>
    </row>
    <row r="140" spans="1:4">
      <c r="A140" s="323">
        <v>41085</v>
      </c>
      <c r="B140" s="324" t="s">
        <v>8775</v>
      </c>
      <c r="C140" s="325" t="s">
        <v>4318</v>
      </c>
      <c r="D140" s="326">
        <v>3571.12</v>
      </c>
    </row>
    <row r="141" spans="1:4" ht="30">
      <c r="A141" s="323">
        <v>427</v>
      </c>
      <c r="B141" s="324" t="s">
        <v>8776</v>
      </c>
      <c r="C141" s="325" t="s">
        <v>843</v>
      </c>
      <c r="D141" s="326">
        <v>5.9</v>
      </c>
    </row>
    <row r="142" spans="1:4" ht="30">
      <c r="A142" s="323">
        <v>417</v>
      </c>
      <c r="B142" s="324" t="s">
        <v>8777</v>
      </c>
      <c r="C142" s="325" t="s">
        <v>843</v>
      </c>
      <c r="D142" s="326">
        <v>2.78</v>
      </c>
    </row>
    <row r="143" spans="1:4" ht="30">
      <c r="A143" s="323">
        <v>11273</v>
      </c>
      <c r="B143" s="324" t="s">
        <v>8778</v>
      </c>
      <c r="C143" s="325" t="s">
        <v>843</v>
      </c>
      <c r="D143" s="326">
        <v>8.64</v>
      </c>
    </row>
    <row r="144" spans="1:4" ht="30">
      <c r="A144" s="323">
        <v>11272</v>
      </c>
      <c r="B144" s="324" t="s">
        <v>8779</v>
      </c>
      <c r="C144" s="325" t="s">
        <v>843</v>
      </c>
      <c r="D144" s="326">
        <v>5.21</v>
      </c>
    </row>
    <row r="145" spans="1:4" ht="30">
      <c r="A145" s="323">
        <v>11275</v>
      </c>
      <c r="B145" s="324" t="s">
        <v>8780</v>
      </c>
      <c r="C145" s="325" t="s">
        <v>843</v>
      </c>
      <c r="D145" s="326">
        <v>2.09</v>
      </c>
    </row>
    <row r="146" spans="1:4" ht="30">
      <c r="A146" s="323">
        <v>11274</v>
      </c>
      <c r="B146" s="324" t="s">
        <v>8781</v>
      </c>
      <c r="C146" s="325" t="s">
        <v>843</v>
      </c>
      <c r="D146" s="326">
        <v>1.59</v>
      </c>
    </row>
    <row r="147" spans="1:4">
      <c r="A147" s="323">
        <v>38470</v>
      </c>
      <c r="B147" s="324" t="s">
        <v>8782</v>
      </c>
      <c r="C147" s="325" t="s">
        <v>843</v>
      </c>
      <c r="D147" s="326">
        <v>39.92</v>
      </c>
    </row>
    <row r="148" spans="1:4">
      <c r="A148" s="323">
        <v>38547</v>
      </c>
      <c r="B148" s="324" t="s">
        <v>8783</v>
      </c>
      <c r="C148" s="325" t="s">
        <v>843</v>
      </c>
      <c r="D148" s="326">
        <v>108.93</v>
      </c>
    </row>
    <row r="149" spans="1:4">
      <c r="A149" s="323">
        <v>38467</v>
      </c>
      <c r="B149" s="324" t="s">
        <v>8784</v>
      </c>
      <c r="C149" s="325" t="s">
        <v>843</v>
      </c>
      <c r="D149" s="326">
        <v>65.91</v>
      </c>
    </row>
    <row r="150" spans="1:4">
      <c r="A150" s="323">
        <v>38468</v>
      </c>
      <c r="B150" s="324" t="s">
        <v>8785</v>
      </c>
      <c r="C150" s="325" t="s">
        <v>843</v>
      </c>
      <c r="D150" s="326">
        <v>72.52</v>
      </c>
    </row>
    <row r="151" spans="1:4">
      <c r="A151" s="323">
        <v>38469</v>
      </c>
      <c r="B151" s="324" t="s">
        <v>8786</v>
      </c>
      <c r="C151" s="325" t="s">
        <v>843</v>
      </c>
      <c r="D151" s="326">
        <v>117.13</v>
      </c>
    </row>
    <row r="152" spans="1:4">
      <c r="A152" s="323">
        <v>38471</v>
      </c>
      <c r="B152" s="324" t="s">
        <v>8787</v>
      </c>
      <c r="C152" s="325" t="s">
        <v>843</v>
      </c>
      <c r="D152" s="326">
        <v>94.18</v>
      </c>
    </row>
    <row r="153" spans="1:4">
      <c r="A153" s="323">
        <v>37370</v>
      </c>
      <c r="B153" s="324" t="s">
        <v>8788</v>
      </c>
      <c r="C153" s="325" t="s">
        <v>799</v>
      </c>
      <c r="D153" s="326">
        <v>4.76</v>
      </c>
    </row>
    <row r="154" spans="1:4">
      <c r="A154" s="323">
        <v>40862</v>
      </c>
      <c r="B154" s="324" t="s">
        <v>8789</v>
      </c>
      <c r="C154" s="325" t="s">
        <v>4318</v>
      </c>
      <c r="D154" s="326">
        <v>897.94</v>
      </c>
    </row>
    <row r="155" spans="1:4">
      <c r="A155" s="323">
        <v>253</v>
      </c>
      <c r="B155" s="324" t="s">
        <v>8790</v>
      </c>
      <c r="C155" s="325" t="s">
        <v>799</v>
      </c>
      <c r="D155" s="326">
        <v>27.06</v>
      </c>
    </row>
    <row r="156" spans="1:4">
      <c r="A156" s="323">
        <v>40809</v>
      </c>
      <c r="B156" s="324" t="s">
        <v>8791</v>
      </c>
      <c r="C156" s="325" t="s">
        <v>4318</v>
      </c>
      <c r="D156" s="326">
        <v>4747.54</v>
      </c>
    </row>
    <row r="157" spans="1:4">
      <c r="A157" s="323">
        <v>301</v>
      </c>
      <c r="B157" s="324" t="s">
        <v>8792</v>
      </c>
      <c r="C157" s="325" t="s">
        <v>843</v>
      </c>
      <c r="D157" s="326">
        <v>2.67</v>
      </c>
    </row>
    <row r="158" spans="1:4">
      <c r="A158" s="323">
        <v>296</v>
      </c>
      <c r="B158" s="324" t="s">
        <v>8793</v>
      </c>
      <c r="C158" s="325" t="s">
        <v>843</v>
      </c>
      <c r="D158" s="326">
        <v>1.51</v>
      </c>
    </row>
    <row r="159" spans="1:4">
      <c r="A159" s="323">
        <v>297</v>
      </c>
      <c r="B159" s="324" t="s">
        <v>8794</v>
      </c>
      <c r="C159" s="325" t="s">
        <v>843</v>
      </c>
      <c r="D159" s="326">
        <v>2.21</v>
      </c>
    </row>
    <row r="160" spans="1:4">
      <c r="A160" s="323">
        <v>299</v>
      </c>
      <c r="B160" s="324" t="s">
        <v>8795</v>
      </c>
      <c r="C160" s="325" t="s">
        <v>843</v>
      </c>
      <c r="D160" s="326">
        <v>3.13</v>
      </c>
    </row>
    <row r="161" spans="1:4">
      <c r="A161" s="323">
        <v>300</v>
      </c>
      <c r="B161" s="324" t="s">
        <v>8796</v>
      </c>
      <c r="C161" s="325" t="s">
        <v>843</v>
      </c>
      <c r="D161" s="326">
        <v>10.84</v>
      </c>
    </row>
    <row r="162" spans="1:4">
      <c r="A162" s="323">
        <v>20085</v>
      </c>
      <c r="B162" s="324" t="s">
        <v>8797</v>
      </c>
      <c r="C162" s="325" t="s">
        <v>843</v>
      </c>
      <c r="D162" s="326">
        <v>1.98</v>
      </c>
    </row>
    <row r="163" spans="1:4">
      <c r="A163" s="323">
        <v>298</v>
      </c>
      <c r="B163" s="324" t="s">
        <v>8798</v>
      </c>
      <c r="C163" s="325" t="s">
        <v>843</v>
      </c>
      <c r="D163" s="326">
        <v>2.41</v>
      </c>
    </row>
    <row r="164" spans="1:4">
      <c r="A164" s="323">
        <v>311</v>
      </c>
      <c r="B164" s="324" t="s">
        <v>8799</v>
      </c>
      <c r="C164" s="325" t="s">
        <v>843</v>
      </c>
      <c r="D164" s="326">
        <v>8.94</v>
      </c>
    </row>
    <row r="165" spans="1:4">
      <c r="A165" s="323">
        <v>318</v>
      </c>
      <c r="B165" s="324" t="s">
        <v>8800</v>
      </c>
      <c r="C165" s="325" t="s">
        <v>843</v>
      </c>
      <c r="D165" s="326">
        <v>18</v>
      </c>
    </row>
    <row r="166" spans="1:4">
      <c r="A166" s="323">
        <v>319</v>
      </c>
      <c r="B166" s="324" t="s">
        <v>8801</v>
      </c>
      <c r="C166" s="325" t="s">
        <v>843</v>
      </c>
      <c r="D166" s="326">
        <v>28.22</v>
      </c>
    </row>
    <row r="167" spans="1:4">
      <c r="A167" s="323">
        <v>303</v>
      </c>
      <c r="B167" s="324" t="s">
        <v>8802</v>
      </c>
      <c r="C167" s="325" t="s">
        <v>843</v>
      </c>
      <c r="D167" s="326">
        <v>2.95</v>
      </c>
    </row>
    <row r="168" spans="1:4">
      <c r="A168" s="323">
        <v>305</v>
      </c>
      <c r="B168" s="324" t="s">
        <v>8803</v>
      </c>
      <c r="C168" s="325" t="s">
        <v>843</v>
      </c>
      <c r="D168" s="326">
        <v>9.3000000000000007</v>
      </c>
    </row>
    <row r="169" spans="1:4">
      <c r="A169" s="323">
        <v>306</v>
      </c>
      <c r="B169" s="324" t="s">
        <v>8804</v>
      </c>
      <c r="C169" s="325" t="s">
        <v>843</v>
      </c>
      <c r="D169" s="326">
        <v>14.11</v>
      </c>
    </row>
    <row r="170" spans="1:4">
      <c r="A170" s="323">
        <v>307</v>
      </c>
      <c r="B170" s="324" t="s">
        <v>8805</v>
      </c>
      <c r="C170" s="325" t="s">
        <v>843</v>
      </c>
      <c r="D170" s="326">
        <v>35.65</v>
      </c>
    </row>
    <row r="171" spans="1:4">
      <c r="A171" s="323">
        <v>309</v>
      </c>
      <c r="B171" s="324" t="s">
        <v>8806</v>
      </c>
      <c r="C171" s="325" t="s">
        <v>843</v>
      </c>
      <c r="D171" s="326">
        <v>58.4</v>
      </c>
    </row>
    <row r="172" spans="1:4">
      <c r="A172" s="323">
        <v>310</v>
      </c>
      <c r="B172" s="324" t="s">
        <v>8807</v>
      </c>
      <c r="C172" s="325" t="s">
        <v>843</v>
      </c>
      <c r="D172" s="326">
        <v>80.94</v>
      </c>
    </row>
    <row r="173" spans="1:4">
      <c r="A173" s="323">
        <v>308</v>
      </c>
      <c r="B173" s="324" t="s">
        <v>8808</v>
      </c>
      <c r="C173" s="325" t="s">
        <v>843</v>
      </c>
      <c r="D173" s="326">
        <v>79.569999999999993</v>
      </c>
    </row>
    <row r="174" spans="1:4">
      <c r="A174" s="323">
        <v>328</v>
      </c>
      <c r="B174" s="324" t="s">
        <v>8809</v>
      </c>
      <c r="C174" s="325" t="s">
        <v>843</v>
      </c>
      <c r="D174" s="326">
        <v>7.07</v>
      </c>
    </row>
    <row r="175" spans="1:4">
      <c r="A175" s="323">
        <v>325</v>
      </c>
      <c r="B175" s="324" t="s">
        <v>8810</v>
      </c>
      <c r="C175" s="325" t="s">
        <v>843</v>
      </c>
      <c r="D175" s="326">
        <v>2.09</v>
      </c>
    </row>
    <row r="176" spans="1:4">
      <c r="A176" s="323">
        <v>20326</v>
      </c>
      <c r="B176" s="324" t="s">
        <v>8811</v>
      </c>
      <c r="C176" s="325" t="s">
        <v>843</v>
      </c>
      <c r="D176" s="326">
        <v>3.82</v>
      </c>
    </row>
    <row r="177" spans="1:4">
      <c r="A177" s="323">
        <v>329</v>
      </c>
      <c r="B177" s="324" t="s">
        <v>8812</v>
      </c>
      <c r="C177" s="325" t="s">
        <v>843</v>
      </c>
      <c r="D177" s="326">
        <v>5.91</v>
      </c>
    </row>
    <row r="178" spans="1:4" ht="30">
      <c r="A178" s="323">
        <v>39642</v>
      </c>
      <c r="B178" s="324" t="s">
        <v>8813</v>
      </c>
      <c r="C178" s="325" t="s">
        <v>843</v>
      </c>
      <c r="D178" s="326">
        <v>2.62</v>
      </c>
    </row>
    <row r="179" spans="1:4" ht="30">
      <c r="A179" s="323">
        <v>39641</v>
      </c>
      <c r="B179" s="324" t="s">
        <v>8814</v>
      </c>
      <c r="C179" s="325" t="s">
        <v>843</v>
      </c>
      <c r="D179" s="326">
        <v>2.2999999999999998</v>
      </c>
    </row>
    <row r="180" spans="1:4" ht="30">
      <c r="A180" s="323">
        <v>39643</v>
      </c>
      <c r="B180" s="324" t="s">
        <v>8815</v>
      </c>
      <c r="C180" s="325" t="s">
        <v>843</v>
      </c>
      <c r="D180" s="326">
        <v>3.08</v>
      </c>
    </row>
    <row r="181" spans="1:4" ht="30">
      <c r="A181" s="323">
        <v>39644</v>
      </c>
      <c r="B181" s="324" t="s">
        <v>8816</v>
      </c>
      <c r="C181" s="325" t="s">
        <v>843</v>
      </c>
      <c r="D181" s="326">
        <v>4.7699999999999996</v>
      </c>
    </row>
    <row r="182" spans="1:4" ht="30">
      <c r="A182" s="323">
        <v>39645</v>
      </c>
      <c r="B182" s="324" t="s">
        <v>8817</v>
      </c>
      <c r="C182" s="325" t="s">
        <v>843</v>
      </c>
      <c r="D182" s="326">
        <v>5.23</v>
      </c>
    </row>
    <row r="183" spans="1:4">
      <c r="A183" s="323">
        <v>11789</v>
      </c>
      <c r="B183" s="324" t="s">
        <v>8818</v>
      </c>
      <c r="C183" s="325" t="s">
        <v>843</v>
      </c>
      <c r="D183" s="326">
        <v>0.78</v>
      </c>
    </row>
    <row r="184" spans="1:4" ht="30">
      <c r="A184" s="323">
        <v>20975</v>
      </c>
      <c r="B184" s="324" t="s">
        <v>8819</v>
      </c>
      <c r="C184" s="325" t="s">
        <v>843</v>
      </c>
      <c r="D184" s="326">
        <v>19.23</v>
      </c>
    </row>
    <row r="185" spans="1:4" ht="30">
      <c r="A185" s="323">
        <v>20976</v>
      </c>
      <c r="B185" s="324" t="s">
        <v>8820</v>
      </c>
      <c r="C185" s="325" t="s">
        <v>843</v>
      </c>
      <c r="D185" s="326">
        <v>29.06</v>
      </c>
    </row>
    <row r="186" spans="1:4">
      <c r="A186" s="323">
        <v>6138</v>
      </c>
      <c r="B186" s="324" t="s">
        <v>8821</v>
      </c>
      <c r="C186" s="325" t="s">
        <v>843</v>
      </c>
      <c r="D186" s="326">
        <v>11.14</v>
      </c>
    </row>
    <row r="187" spans="1:4">
      <c r="A187" s="323">
        <v>40340</v>
      </c>
      <c r="B187" s="324" t="s">
        <v>8822</v>
      </c>
      <c r="C187" s="325" t="s">
        <v>843</v>
      </c>
      <c r="D187" s="326">
        <v>19.64</v>
      </c>
    </row>
    <row r="188" spans="1:4">
      <c r="A188" s="323">
        <v>40341</v>
      </c>
      <c r="B188" s="324" t="s">
        <v>8823</v>
      </c>
      <c r="C188" s="325" t="s">
        <v>843</v>
      </c>
      <c r="D188" s="326">
        <v>23.44</v>
      </c>
    </row>
    <row r="189" spans="1:4">
      <c r="A189" s="323">
        <v>40342</v>
      </c>
      <c r="B189" s="324" t="s">
        <v>8824</v>
      </c>
      <c r="C189" s="325" t="s">
        <v>843</v>
      </c>
      <c r="D189" s="326">
        <v>27.95</v>
      </c>
    </row>
    <row r="190" spans="1:4">
      <c r="A190" s="323">
        <v>40343</v>
      </c>
      <c r="B190" s="324" t="s">
        <v>8825</v>
      </c>
      <c r="C190" s="325" t="s">
        <v>843</v>
      </c>
      <c r="D190" s="326">
        <v>33.159999999999997</v>
      </c>
    </row>
    <row r="191" spans="1:4">
      <c r="A191" s="323">
        <v>40344</v>
      </c>
      <c r="B191" s="324" t="s">
        <v>8826</v>
      </c>
      <c r="C191" s="325" t="s">
        <v>843</v>
      </c>
      <c r="D191" s="326">
        <v>45.2</v>
      </c>
    </row>
    <row r="192" spans="1:4">
      <c r="A192" s="323">
        <v>40345</v>
      </c>
      <c r="B192" s="324" t="s">
        <v>8827</v>
      </c>
      <c r="C192" s="325" t="s">
        <v>843</v>
      </c>
      <c r="D192" s="326">
        <v>55.7</v>
      </c>
    </row>
    <row r="193" spans="1:4">
      <c r="A193" s="323">
        <v>40346</v>
      </c>
      <c r="B193" s="324" t="s">
        <v>8828</v>
      </c>
      <c r="C193" s="325" t="s">
        <v>843</v>
      </c>
      <c r="D193" s="326">
        <v>64.61</v>
      </c>
    </row>
    <row r="194" spans="1:4">
      <c r="A194" s="323">
        <v>40347</v>
      </c>
      <c r="B194" s="324" t="s">
        <v>8829</v>
      </c>
      <c r="C194" s="325" t="s">
        <v>843</v>
      </c>
      <c r="D194" s="326">
        <v>81.180000000000007</v>
      </c>
    </row>
    <row r="195" spans="1:4" ht="30">
      <c r="A195" s="323">
        <v>13761</v>
      </c>
      <c r="B195" s="324" t="s">
        <v>8830</v>
      </c>
      <c r="C195" s="325" t="s">
        <v>843</v>
      </c>
      <c r="D195" s="326">
        <v>2592.4499999999998</v>
      </c>
    </row>
    <row r="196" spans="1:4" ht="30">
      <c r="A196" s="323">
        <v>4814</v>
      </c>
      <c r="B196" s="324" t="s">
        <v>8831</v>
      </c>
      <c r="C196" s="325" t="s">
        <v>843</v>
      </c>
      <c r="D196" s="326">
        <v>59.8</v>
      </c>
    </row>
    <row r="197" spans="1:4">
      <c r="A197" s="323">
        <v>6122</v>
      </c>
      <c r="B197" s="324" t="s">
        <v>8832</v>
      </c>
      <c r="C197" s="325" t="s">
        <v>799</v>
      </c>
      <c r="D197" s="326">
        <v>23.86</v>
      </c>
    </row>
    <row r="198" spans="1:4">
      <c r="A198" s="323">
        <v>40810</v>
      </c>
      <c r="B198" s="324" t="s">
        <v>8833</v>
      </c>
      <c r="C198" s="325" t="s">
        <v>4318</v>
      </c>
      <c r="D198" s="326">
        <v>4189.66</v>
      </c>
    </row>
    <row r="199" spans="1:4">
      <c r="A199" s="323">
        <v>21100</v>
      </c>
      <c r="B199" s="324" t="s">
        <v>8834</v>
      </c>
      <c r="C199" s="325" t="s">
        <v>843</v>
      </c>
      <c r="D199" s="326">
        <v>3845.1</v>
      </c>
    </row>
    <row r="200" spans="1:4" ht="30">
      <c r="A200" s="323">
        <v>11811</v>
      </c>
      <c r="B200" s="324" t="s">
        <v>8835</v>
      </c>
      <c r="C200" s="325" t="s">
        <v>843</v>
      </c>
      <c r="D200" s="326">
        <v>5550.48</v>
      </c>
    </row>
    <row r="201" spans="1:4" ht="30">
      <c r="A201" s="323">
        <v>11816</v>
      </c>
      <c r="B201" s="324" t="s">
        <v>8836</v>
      </c>
      <c r="C201" s="325" t="s">
        <v>843</v>
      </c>
      <c r="D201" s="326">
        <v>4100</v>
      </c>
    </row>
    <row r="202" spans="1:4" ht="30">
      <c r="A202" s="323">
        <v>11814</v>
      </c>
      <c r="B202" s="324" t="s">
        <v>8837</v>
      </c>
      <c r="C202" s="325" t="s">
        <v>843</v>
      </c>
      <c r="D202" s="326">
        <v>8924.67</v>
      </c>
    </row>
    <row r="203" spans="1:4" ht="30">
      <c r="A203" s="323">
        <v>14186</v>
      </c>
      <c r="B203" s="324" t="s">
        <v>8838</v>
      </c>
      <c r="C203" s="325" t="s">
        <v>843</v>
      </c>
      <c r="D203" s="326">
        <v>11206.13</v>
      </c>
    </row>
    <row r="204" spans="1:4" ht="30">
      <c r="A204" s="323">
        <v>14185</v>
      </c>
      <c r="B204" s="324" t="s">
        <v>8839</v>
      </c>
      <c r="C204" s="325" t="s">
        <v>843</v>
      </c>
      <c r="D204" s="326">
        <v>14516.3</v>
      </c>
    </row>
    <row r="205" spans="1:4" ht="30">
      <c r="A205" s="323">
        <v>42425</v>
      </c>
      <c r="B205" s="324" t="s">
        <v>8840</v>
      </c>
      <c r="C205" s="325" t="s">
        <v>843</v>
      </c>
      <c r="D205" s="326">
        <v>2753.02</v>
      </c>
    </row>
    <row r="206" spans="1:4" ht="30">
      <c r="A206" s="323">
        <v>42422</v>
      </c>
      <c r="B206" s="324" t="s">
        <v>8841</v>
      </c>
      <c r="C206" s="325" t="s">
        <v>843</v>
      </c>
      <c r="D206" s="326">
        <v>4086.95</v>
      </c>
    </row>
    <row r="207" spans="1:4" ht="30">
      <c r="A207" s="323">
        <v>43184</v>
      </c>
      <c r="B207" s="324" t="s">
        <v>8842</v>
      </c>
      <c r="C207" s="325" t="s">
        <v>843</v>
      </c>
      <c r="D207" s="326">
        <v>5648.56</v>
      </c>
    </row>
    <row r="208" spans="1:4" ht="30">
      <c r="A208" s="323">
        <v>42424</v>
      </c>
      <c r="B208" s="324" t="s">
        <v>8843</v>
      </c>
      <c r="C208" s="325" t="s">
        <v>843</v>
      </c>
      <c r="D208" s="326">
        <v>2458.69</v>
      </c>
    </row>
    <row r="209" spans="1:4" ht="30">
      <c r="A209" s="323">
        <v>42416</v>
      </c>
      <c r="B209" s="324" t="s">
        <v>8844</v>
      </c>
      <c r="C209" s="325" t="s">
        <v>843</v>
      </c>
      <c r="D209" s="326">
        <v>10599.11</v>
      </c>
    </row>
    <row r="210" spans="1:4" ht="30">
      <c r="A210" s="323">
        <v>42417</v>
      </c>
      <c r="B210" s="324" t="s">
        <v>8845</v>
      </c>
      <c r="C210" s="325" t="s">
        <v>843</v>
      </c>
      <c r="D210" s="326">
        <v>11882.47</v>
      </c>
    </row>
    <row r="211" spans="1:4" ht="30">
      <c r="A211" s="323">
        <v>42419</v>
      </c>
      <c r="B211" s="324" t="s">
        <v>8846</v>
      </c>
      <c r="C211" s="325" t="s">
        <v>843</v>
      </c>
      <c r="D211" s="326">
        <v>13424.67</v>
      </c>
    </row>
    <row r="212" spans="1:4" ht="30">
      <c r="A212" s="323">
        <v>42420</v>
      </c>
      <c r="B212" s="324" t="s">
        <v>8847</v>
      </c>
      <c r="C212" s="325" t="s">
        <v>843</v>
      </c>
      <c r="D212" s="326">
        <v>18451.22</v>
      </c>
    </row>
    <row r="213" spans="1:4" ht="45">
      <c r="A213" s="323">
        <v>42421</v>
      </c>
      <c r="B213" s="324" t="s">
        <v>8848</v>
      </c>
      <c r="C213" s="325" t="s">
        <v>843</v>
      </c>
      <c r="D213" s="326">
        <v>22386.07</v>
      </c>
    </row>
    <row r="214" spans="1:4" ht="30">
      <c r="A214" s="323">
        <v>39556</v>
      </c>
      <c r="B214" s="324" t="s">
        <v>8849</v>
      </c>
      <c r="C214" s="325" t="s">
        <v>843</v>
      </c>
      <c r="D214" s="326">
        <v>7774.18</v>
      </c>
    </row>
    <row r="215" spans="1:4" ht="30">
      <c r="A215" s="323">
        <v>39557</v>
      </c>
      <c r="B215" s="324" t="s">
        <v>8850</v>
      </c>
      <c r="C215" s="325" t="s">
        <v>843</v>
      </c>
      <c r="D215" s="326">
        <v>8371.1</v>
      </c>
    </row>
    <row r="216" spans="1:4" ht="30">
      <c r="A216" s="323">
        <v>39559</v>
      </c>
      <c r="B216" s="324" t="s">
        <v>8851</v>
      </c>
      <c r="C216" s="325" t="s">
        <v>843</v>
      </c>
      <c r="D216" s="326">
        <v>12370.87</v>
      </c>
    </row>
    <row r="217" spans="1:4" ht="30">
      <c r="A217" s="323">
        <v>39560</v>
      </c>
      <c r="B217" s="324" t="s">
        <v>8852</v>
      </c>
      <c r="C217" s="325" t="s">
        <v>843</v>
      </c>
      <c r="D217" s="326">
        <v>14311.89</v>
      </c>
    </row>
    <row r="218" spans="1:4" ht="30">
      <c r="A218" s="323">
        <v>39561</v>
      </c>
      <c r="B218" s="324" t="s">
        <v>8853</v>
      </c>
      <c r="C218" s="325" t="s">
        <v>843</v>
      </c>
      <c r="D218" s="326">
        <v>14972.06</v>
      </c>
    </row>
    <row r="219" spans="1:4" ht="30">
      <c r="A219" s="323">
        <v>43195</v>
      </c>
      <c r="B219" s="324" t="s">
        <v>8854</v>
      </c>
      <c r="C219" s="325" t="s">
        <v>843</v>
      </c>
      <c r="D219" s="326">
        <v>6496.94</v>
      </c>
    </row>
    <row r="220" spans="1:4" ht="30">
      <c r="A220" s="323">
        <v>43196</v>
      </c>
      <c r="B220" s="324" t="s">
        <v>8855</v>
      </c>
      <c r="C220" s="325" t="s">
        <v>843</v>
      </c>
      <c r="D220" s="326">
        <v>8052.02</v>
      </c>
    </row>
    <row r="221" spans="1:4" ht="30">
      <c r="A221" s="323">
        <v>43198</v>
      </c>
      <c r="B221" s="324" t="s">
        <v>8856</v>
      </c>
      <c r="C221" s="325" t="s">
        <v>843</v>
      </c>
      <c r="D221" s="326">
        <v>11965.11</v>
      </c>
    </row>
    <row r="222" spans="1:4" ht="30">
      <c r="A222" s="323">
        <v>43199</v>
      </c>
      <c r="B222" s="324" t="s">
        <v>8857</v>
      </c>
      <c r="C222" s="325" t="s">
        <v>843</v>
      </c>
      <c r="D222" s="326">
        <v>12403.55</v>
      </c>
    </row>
    <row r="223" spans="1:4" ht="30">
      <c r="A223" s="323">
        <v>43200</v>
      </c>
      <c r="B223" s="324" t="s">
        <v>8858</v>
      </c>
      <c r="C223" s="325" t="s">
        <v>843</v>
      </c>
      <c r="D223" s="326">
        <v>14233.98</v>
      </c>
    </row>
    <row r="224" spans="1:4" ht="30">
      <c r="A224" s="323">
        <v>43190</v>
      </c>
      <c r="B224" s="324" t="s">
        <v>8859</v>
      </c>
      <c r="C224" s="325" t="s">
        <v>843</v>
      </c>
      <c r="D224" s="326">
        <v>2209.48</v>
      </c>
    </row>
    <row r="225" spans="1:4" ht="30">
      <c r="A225" s="323">
        <v>39555</v>
      </c>
      <c r="B225" s="324" t="s">
        <v>8860</v>
      </c>
      <c r="C225" s="325" t="s">
        <v>843</v>
      </c>
      <c r="D225" s="326">
        <v>2390.09</v>
      </c>
    </row>
    <row r="226" spans="1:4" ht="30">
      <c r="A226" s="323">
        <v>43191</v>
      </c>
      <c r="B226" s="324" t="s">
        <v>8861</v>
      </c>
      <c r="C226" s="325" t="s">
        <v>843</v>
      </c>
      <c r="D226" s="326">
        <v>3179.14</v>
      </c>
    </row>
    <row r="227" spans="1:4" ht="30">
      <c r="A227" s="323">
        <v>39548</v>
      </c>
      <c r="B227" s="324" t="s">
        <v>8862</v>
      </c>
      <c r="C227" s="325" t="s">
        <v>843</v>
      </c>
      <c r="D227" s="326">
        <v>3545.24</v>
      </c>
    </row>
    <row r="228" spans="1:4" ht="30">
      <c r="A228" s="323">
        <v>43192</v>
      </c>
      <c r="B228" s="324" t="s">
        <v>8863</v>
      </c>
      <c r="C228" s="325" t="s">
        <v>843</v>
      </c>
      <c r="D228" s="326">
        <v>4164.3999999999996</v>
      </c>
    </row>
    <row r="229" spans="1:4" ht="30">
      <c r="A229" s="323">
        <v>39554</v>
      </c>
      <c r="B229" s="324" t="s">
        <v>8864</v>
      </c>
      <c r="C229" s="325" t="s">
        <v>843</v>
      </c>
      <c r="D229" s="326">
        <v>4688.05</v>
      </c>
    </row>
    <row r="230" spans="1:4" ht="30">
      <c r="A230" s="323">
        <v>43194</v>
      </c>
      <c r="B230" s="324" t="s">
        <v>8865</v>
      </c>
      <c r="C230" s="325" t="s">
        <v>843</v>
      </c>
      <c r="D230" s="326">
        <v>1892.79</v>
      </c>
    </row>
    <row r="231" spans="1:4" ht="30">
      <c r="A231" s="323">
        <v>39551</v>
      </c>
      <c r="B231" s="324" t="s">
        <v>8866</v>
      </c>
      <c r="C231" s="325" t="s">
        <v>843</v>
      </c>
      <c r="D231" s="326">
        <v>2084.17</v>
      </c>
    </row>
    <row r="232" spans="1:4" ht="30">
      <c r="A232" s="323">
        <v>43185</v>
      </c>
      <c r="B232" s="324" t="s">
        <v>8867</v>
      </c>
      <c r="C232" s="325" t="s">
        <v>843</v>
      </c>
      <c r="D232" s="326">
        <v>5922.84</v>
      </c>
    </row>
    <row r="233" spans="1:4" ht="30">
      <c r="A233" s="323">
        <v>43186</v>
      </c>
      <c r="B233" s="324" t="s">
        <v>8868</v>
      </c>
      <c r="C233" s="325" t="s">
        <v>843</v>
      </c>
      <c r="D233" s="326">
        <v>6247.4</v>
      </c>
    </row>
    <row r="234" spans="1:4" ht="30">
      <c r="A234" s="323">
        <v>43187</v>
      </c>
      <c r="B234" s="324" t="s">
        <v>8869</v>
      </c>
      <c r="C234" s="325" t="s">
        <v>843</v>
      </c>
      <c r="D234" s="326">
        <v>8290.36</v>
      </c>
    </row>
    <row r="235" spans="1:4" ht="30">
      <c r="A235" s="323">
        <v>43188</v>
      </c>
      <c r="B235" s="324" t="s">
        <v>8870</v>
      </c>
      <c r="C235" s="325" t="s">
        <v>843</v>
      </c>
      <c r="D235" s="326">
        <v>10044.870000000001</v>
      </c>
    </row>
    <row r="236" spans="1:4" ht="30">
      <c r="A236" s="323">
        <v>43189</v>
      </c>
      <c r="B236" s="324" t="s">
        <v>8871</v>
      </c>
      <c r="C236" s="325" t="s">
        <v>843</v>
      </c>
      <c r="D236" s="326">
        <v>11298.8</v>
      </c>
    </row>
    <row r="237" spans="1:4">
      <c r="A237" s="323">
        <v>39580</v>
      </c>
      <c r="B237" s="324" t="s">
        <v>8872</v>
      </c>
      <c r="C237" s="325" t="s">
        <v>843</v>
      </c>
      <c r="D237" s="326">
        <v>89039.19</v>
      </c>
    </row>
    <row r="238" spans="1:4">
      <c r="A238" s="323">
        <v>39577</v>
      </c>
      <c r="B238" s="324" t="s">
        <v>8873</v>
      </c>
      <c r="C238" s="325" t="s">
        <v>843</v>
      </c>
      <c r="D238" s="326">
        <v>27869.08</v>
      </c>
    </row>
    <row r="239" spans="1:4">
      <c r="A239" s="323">
        <v>39578</v>
      </c>
      <c r="B239" s="324" t="s">
        <v>8874</v>
      </c>
      <c r="C239" s="325" t="s">
        <v>843</v>
      </c>
      <c r="D239" s="326">
        <v>35965.589999999997</v>
      </c>
    </row>
    <row r="240" spans="1:4">
      <c r="A240" s="323">
        <v>39579</v>
      </c>
      <c r="B240" s="324" t="s">
        <v>8875</v>
      </c>
      <c r="C240" s="325" t="s">
        <v>843</v>
      </c>
      <c r="D240" s="326">
        <v>52327.12</v>
      </c>
    </row>
    <row r="241" spans="1:4" ht="30">
      <c r="A241" s="323">
        <v>39826</v>
      </c>
      <c r="B241" s="324" t="s">
        <v>8876</v>
      </c>
      <c r="C241" s="325" t="s">
        <v>843</v>
      </c>
      <c r="D241" s="326">
        <v>6426.72</v>
      </c>
    </row>
    <row r="242" spans="1:4">
      <c r="A242" s="323">
        <v>346</v>
      </c>
      <c r="B242" s="324" t="s">
        <v>8877</v>
      </c>
      <c r="C242" s="325" t="s">
        <v>1068</v>
      </c>
      <c r="D242" s="326">
        <v>31.33</v>
      </c>
    </row>
    <row r="243" spans="1:4">
      <c r="A243" s="323">
        <v>3312</v>
      </c>
      <c r="B243" s="324" t="s">
        <v>8878</v>
      </c>
      <c r="C243" s="325" t="s">
        <v>1068</v>
      </c>
      <c r="D243" s="326">
        <v>27.75</v>
      </c>
    </row>
    <row r="244" spans="1:4">
      <c r="A244" s="323">
        <v>339</v>
      </c>
      <c r="B244" s="324" t="s">
        <v>8879</v>
      </c>
      <c r="C244" s="325" t="s">
        <v>844</v>
      </c>
      <c r="D244" s="326">
        <v>1.61</v>
      </c>
    </row>
    <row r="245" spans="1:4">
      <c r="A245" s="323">
        <v>340</v>
      </c>
      <c r="B245" s="324" t="s">
        <v>8880</v>
      </c>
      <c r="C245" s="325" t="s">
        <v>844</v>
      </c>
      <c r="D245" s="326">
        <v>1.46</v>
      </c>
    </row>
    <row r="246" spans="1:4" ht="30">
      <c r="A246" s="323">
        <v>43130</v>
      </c>
      <c r="B246" s="324" t="s">
        <v>8881</v>
      </c>
      <c r="C246" s="325" t="s">
        <v>1068</v>
      </c>
      <c r="D246" s="326">
        <v>26.45</v>
      </c>
    </row>
    <row r="247" spans="1:4">
      <c r="A247" s="323">
        <v>344</v>
      </c>
      <c r="B247" s="324" t="s">
        <v>8882</v>
      </c>
      <c r="C247" s="325" t="s">
        <v>1068</v>
      </c>
      <c r="D247" s="326">
        <v>34.770000000000003</v>
      </c>
    </row>
    <row r="248" spans="1:4">
      <c r="A248" s="323">
        <v>345</v>
      </c>
      <c r="B248" s="324" t="s">
        <v>8883</v>
      </c>
      <c r="C248" s="325" t="s">
        <v>1068</v>
      </c>
      <c r="D248" s="326">
        <v>37.729999999999997</v>
      </c>
    </row>
    <row r="249" spans="1:4" ht="30">
      <c r="A249" s="323">
        <v>43131</v>
      </c>
      <c r="B249" s="324" t="s">
        <v>8884</v>
      </c>
      <c r="C249" s="325" t="s">
        <v>1068</v>
      </c>
      <c r="D249" s="326">
        <v>30.72</v>
      </c>
    </row>
    <row r="250" spans="1:4">
      <c r="A250" s="323">
        <v>3313</v>
      </c>
      <c r="B250" s="324" t="s">
        <v>8885</v>
      </c>
      <c r="C250" s="325" t="s">
        <v>1068</v>
      </c>
      <c r="D250" s="326">
        <v>35.71</v>
      </c>
    </row>
    <row r="251" spans="1:4">
      <c r="A251" s="323">
        <v>43132</v>
      </c>
      <c r="B251" s="324" t="s">
        <v>8886</v>
      </c>
      <c r="C251" s="325" t="s">
        <v>1068</v>
      </c>
      <c r="D251" s="326">
        <v>26.45</v>
      </c>
    </row>
    <row r="252" spans="1:4">
      <c r="A252" s="323">
        <v>366</v>
      </c>
      <c r="B252" s="324" t="s">
        <v>8887</v>
      </c>
      <c r="C252" s="325" t="s">
        <v>845</v>
      </c>
      <c r="D252" s="326">
        <v>119.08</v>
      </c>
    </row>
    <row r="253" spans="1:4">
      <c r="A253" s="323">
        <v>367</v>
      </c>
      <c r="B253" s="324" t="s">
        <v>8888</v>
      </c>
      <c r="C253" s="325" t="s">
        <v>845</v>
      </c>
      <c r="D253" s="326">
        <v>120.63</v>
      </c>
    </row>
    <row r="254" spans="1:4">
      <c r="A254" s="323">
        <v>370</v>
      </c>
      <c r="B254" s="324" t="s">
        <v>8889</v>
      </c>
      <c r="C254" s="325" t="s">
        <v>845</v>
      </c>
      <c r="D254" s="326">
        <v>119.08</v>
      </c>
    </row>
    <row r="255" spans="1:4">
      <c r="A255" s="323">
        <v>368</v>
      </c>
      <c r="B255" s="324" t="s">
        <v>8890</v>
      </c>
      <c r="C255" s="325" t="s">
        <v>845</v>
      </c>
      <c r="D255" s="326">
        <v>59.54</v>
      </c>
    </row>
    <row r="256" spans="1:4" ht="30">
      <c r="A256" s="323">
        <v>11075</v>
      </c>
      <c r="B256" s="324" t="s">
        <v>8891</v>
      </c>
      <c r="C256" s="325" t="s">
        <v>845</v>
      </c>
      <c r="D256" s="326">
        <v>1366.67</v>
      </c>
    </row>
    <row r="257" spans="1:4">
      <c r="A257" s="323">
        <v>1381</v>
      </c>
      <c r="B257" s="324" t="s">
        <v>8892</v>
      </c>
      <c r="C257" s="325" t="s">
        <v>1068</v>
      </c>
      <c r="D257" s="326">
        <v>0.75</v>
      </c>
    </row>
    <row r="258" spans="1:4">
      <c r="A258" s="323">
        <v>34353</v>
      </c>
      <c r="B258" s="324" t="s">
        <v>8893</v>
      </c>
      <c r="C258" s="325" t="s">
        <v>1068</v>
      </c>
      <c r="D258" s="326">
        <v>1.39</v>
      </c>
    </row>
    <row r="259" spans="1:4">
      <c r="A259" s="323">
        <v>37595</v>
      </c>
      <c r="B259" s="324" t="s">
        <v>8894</v>
      </c>
      <c r="C259" s="325" t="s">
        <v>1068</v>
      </c>
      <c r="D259" s="326">
        <v>2.2999999999999998</v>
      </c>
    </row>
    <row r="260" spans="1:4">
      <c r="A260" s="323">
        <v>37596</v>
      </c>
      <c r="B260" s="324" t="s">
        <v>8895</v>
      </c>
      <c r="C260" s="325" t="s">
        <v>1068</v>
      </c>
      <c r="D260" s="326">
        <v>2.64</v>
      </c>
    </row>
    <row r="261" spans="1:4" ht="30">
      <c r="A261" s="323">
        <v>371</v>
      </c>
      <c r="B261" s="324" t="s">
        <v>8896</v>
      </c>
      <c r="C261" s="325" t="s">
        <v>1068</v>
      </c>
      <c r="D261" s="326">
        <v>0.81</v>
      </c>
    </row>
    <row r="262" spans="1:4">
      <c r="A262" s="323">
        <v>37553</v>
      </c>
      <c r="B262" s="324" t="s">
        <v>8897</v>
      </c>
      <c r="C262" s="325" t="s">
        <v>1068</v>
      </c>
      <c r="D262" s="326">
        <v>1.53</v>
      </c>
    </row>
    <row r="263" spans="1:4">
      <c r="A263" s="323">
        <v>37552</v>
      </c>
      <c r="B263" s="324" t="s">
        <v>8898</v>
      </c>
      <c r="C263" s="325" t="s">
        <v>1068</v>
      </c>
      <c r="D263" s="326">
        <v>2.46</v>
      </c>
    </row>
    <row r="264" spans="1:4">
      <c r="A264" s="323">
        <v>36880</v>
      </c>
      <c r="B264" s="324" t="s">
        <v>8899</v>
      </c>
      <c r="C264" s="325" t="s">
        <v>1068</v>
      </c>
      <c r="D264" s="326">
        <v>2.5</v>
      </c>
    </row>
    <row r="265" spans="1:4">
      <c r="A265" s="323">
        <v>34355</v>
      </c>
      <c r="B265" s="324" t="s">
        <v>8900</v>
      </c>
      <c r="C265" s="325" t="s">
        <v>1068</v>
      </c>
      <c r="D265" s="326">
        <v>2.15</v>
      </c>
    </row>
    <row r="266" spans="1:4">
      <c r="A266" s="323">
        <v>130</v>
      </c>
      <c r="B266" s="324" t="s">
        <v>8901</v>
      </c>
      <c r="C266" s="325" t="s">
        <v>1068</v>
      </c>
      <c r="D266" s="326">
        <v>4</v>
      </c>
    </row>
    <row r="267" spans="1:4" ht="30">
      <c r="A267" s="323">
        <v>135</v>
      </c>
      <c r="B267" s="324" t="s">
        <v>8902</v>
      </c>
      <c r="C267" s="325" t="s">
        <v>1068</v>
      </c>
      <c r="D267" s="326">
        <v>3.22</v>
      </c>
    </row>
    <row r="268" spans="1:4">
      <c r="A268" s="323">
        <v>36886</v>
      </c>
      <c r="B268" s="324" t="s">
        <v>8903</v>
      </c>
      <c r="C268" s="325" t="s">
        <v>1068</v>
      </c>
      <c r="D268" s="326">
        <v>0.77</v>
      </c>
    </row>
    <row r="269" spans="1:4" ht="30">
      <c r="A269" s="323">
        <v>38546</v>
      </c>
      <c r="B269" s="324" t="s">
        <v>8904</v>
      </c>
      <c r="C269" s="325" t="s">
        <v>845</v>
      </c>
      <c r="D269" s="326">
        <v>491.92</v>
      </c>
    </row>
    <row r="270" spans="1:4" ht="30">
      <c r="A270" s="323">
        <v>1091</v>
      </c>
      <c r="B270" s="324" t="s">
        <v>8905</v>
      </c>
      <c r="C270" s="325" t="s">
        <v>843</v>
      </c>
      <c r="D270" s="326">
        <v>23.52</v>
      </c>
    </row>
    <row r="271" spans="1:4" ht="30">
      <c r="A271" s="323">
        <v>1094</v>
      </c>
      <c r="B271" s="324" t="s">
        <v>8906</v>
      </c>
      <c r="C271" s="325" t="s">
        <v>843</v>
      </c>
      <c r="D271" s="326">
        <v>16.45</v>
      </c>
    </row>
    <row r="272" spans="1:4" ht="30">
      <c r="A272" s="323">
        <v>1095</v>
      </c>
      <c r="B272" s="324" t="s">
        <v>8907</v>
      </c>
      <c r="C272" s="325" t="s">
        <v>843</v>
      </c>
      <c r="D272" s="326">
        <v>34.97</v>
      </c>
    </row>
    <row r="273" spans="1:4" ht="30">
      <c r="A273" s="323">
        <v>1092</v>
      </c>
      <c r="B273" s="324" t="s">
        <v>8908</v>
      </c>
      <c r="C273" s="325" t="s">
        <v>843</v>
      </c>
      <c r="D273" s="326">
        <v>27.06</v>
      </c>
    </row>
    <row r="274" spans="1:4" ht="30">
      <c r="A274" s="323">
        <v>1093</v>
      </c>
      <c r="B274" s="324" t="s">
        <v>8909</v>
      </c>
      <c r="C274" s="325" t="s">
        <v>843</v>
      </c>
      <c r="D274" s="326">
        <v>63.19</v>
      </c>
    </row>
    <row r="275" spans="1:4" ht="30">
      <c r="A275" s="323">
        <v>1090</v>
      </c>
      <c r="B275" s="324" t="s">
        <v>8910</v>
      </c>
      <c r="C275" s="325" t="s">
        <v>843</v>
      </c>
      <c r="D275" s="326">
        <v>45.24</v>
      </c>
    </row>
    <row r="276" spans="1:4" ht="30">
      <c r="A276" s="323">
        <v>1096</v>
      </c>
      <c r="B276" s="324" t="s">
        <v>8911</v>
      </c>
      <c r="C276" s="325" t="s">
        <v>843</v>
      </c>
      <c r="D276" s="326">
        <v>81.42</v>
      </c>
    </row>
    <row r="277" spans="1:4" ht="30">
      <c r="A277" s="323">
        <v>1097</v>
      </c>
      <c r="B277" s="324" t="s">
        <v>8912</v>
      </c>
      <c r="C277" s="325" t="s">
        <v>843</v>
      </c>
      <c r="D277" s="326">
        <v>69.12</v>
      </c>
    </row>
    <row r="278" spans="1:4">
      <c r="A278" s="323">
        <v>378</v>
      </c>
      <c r="B278" s="324" t="s">
        <v>8913</v>
      </c>
      <c r="C278" s="325" t="s">
        <v>799</v>
      </c>
      <c r="D278" s="326">
        <v>27.06</v>
      </c>
    </row>
    <row r="279" spans="1:4">
      <c r="A279" s="323">
        <v>40911</v>
      </c>
      <c r="B279" s="324" t="s">
        <v>8914</v>
      </c>
      <c r="C279" s="325" t="s">
        <v>4318</v>
      </c>
      <c r="D279" s="326">
        <v>4747.54</v>
      </c>
    </row>
    <row r="280" spans="1:4">
      <c r="A280" s="323">
        <v>33939</v>
      </c>
      <c r="B280" s="324" t="s">
        <v>8915</v>
      </c>
      <c r="C280" s="325" t="s">
        <v>799</v>
      </c>
      <c r="D280" s="326">
        <v>124.54</v>
      </c>
    </row>
    <row r="281" spans="1:4">
      <c r="A281" s="323">
        <v>40815</v>
      </c>
      <c r="B281" s="324" t="s">
        <v>8916</v>
      </c>
      <c r="C281" s="325" t="s">
        <v>4318</v>
      </c>
      <c r="D281" s="326">
        <v>21846.29</v>
      </c>
    </row>
    <row r="282" spans="1:4">
      <c r="A282" s="323">
        <v>33952</v>
      </c>
      <c r="B282" s="324" t="s">
        <v>8917</v>
      </c>
      <c r="C282" s="325" t="s">
        <v>799</v>
      </c>
      <c r="D282" s="326">
        <v>131.94</v>
      </c>
    </row>
    <row r="283" spans="1:4">
      <c r="A283" s="323">
        <v>40816</v>
      </c>
      <c r="B283" s="324" t="s">
        <v>8918</v>
      </c>
      <c r="C283" s="325" t="s">
        <v>4318</v>
      </c>
      <c r="D283" s="326">
        <v>23144.04</v>
      </c>
    </row>
    <row r="284" spans="1:4">
      <c r="A284" s="323">
        <v>33953</v>
      </c>
      <c r="B284" s="324" t="s">
        <v>8919</v>
      </c>
      <c r="C284" s="325" t="s">
        <v>799</v>
      </c>
      <c r="D284" s="326">
        <v>138.28</v>
      </c>
    </row>
    <row r="285" spans="1:4">
      <c r="A285" s="323">
        <v>40817</v>
      </c>
      <c r="B285" s="324" t="s">
        <v>8920</v>
      </c>
      <c r="C285" s="325" t="s">
        <v>4318</v>
      </c>
      <c r="D285" s="326">
        <v>24255.7</v>
      </c>
    </row>
    <row r="286" spans="1:4">
      <c r="A286" s="323">
        <v>39212</v>
      </c>
      <c r="B286" s="324" t="s">
        <v>8921</v>
      </c>
      <c r="C286" s="325" t="s">
        <v>843</v>
      </c>
      <c r="D286" s="326">
        <v>2.2400000000000002</v>
      </c>
    </row>
    <row r="287" spans="1:4">
      <c r="A287" s="323">
        <v>39211</v>
      </c>
      <c r="B287" s="324" t="s">
        <v>8922</v>
      </c>
      <c r="C287" s="325" t="s">
        <v>843</v>
      </c>
      <c r="D287" s="326">
        <v>2.0099999999999998</v>
      </c>
    </row>
    <row r="288" spans="1:4">
      <c r="A288" s="323">
        <v>39210</v>
      </c>
      <c r="B288" s="324" t="s">
        <v>8923</v>
      </c>
      <c r="C288" s="325" t="s">
        <v>843</v>
      </c>
      <c r="D288" s="326">
        <v>1.1200000000000001</v>
      </c>
    </row>
    <row r="289" spans="1:4">
      <c r="A289" s="323">
        <v>39208</v>
      </c>
      <c r="B289" s="324" t="s">
        <v>8924</v>
      </c>
      <c r="C289" s="325" t="s">
        <v>843</v>
      </c>
      <c r="D289" s="326">
        <v>0.61</v>
      </c>
    </row>
    <row r="290" spans="1:4">
      <c r="A290" s="323">
        <v>39214</v>
      </c>
      <c r="B290" s="324" t="s">
        <v>8925</v>
      </c>
      <c r="C290" s="325" t="s">
        <v>843</v>
      </c>
      <c r="D290" s="326">
        <v>4.1500000000000004</v>
      </c>
    </row>
    <row r="291" spans="1:4">
      <c r="A291" s="323">
        <v>39213</v>
      </c>
      <c r="B291" s="324" t="s">
        <v>8926</v>
      </c>
      <c r="C291" s="325" t="s">
        <v>843</v>
      </c>
      <c r="D291" s="326">
        <v>2.93</v>
      </c>
    </row>
    <row r="292" spans="1:4">
      <c r="A292" s="323">
        <v>39215</v>
      </c>
      <c r="B292" s="324" t="s">
        <v>8927</v>
      </c>
      <c r="C292" s="325" t="s">
        <v>843</v>
      </c>
      <c r="D292" s="326">
        <v>7.56</v>
      </c>
    </row>
    <row r="293" spans="1:4">
      <c r="A293" s="323">
        <v>39209</v>
      </c>
      <c r="B293" s="324" t="s">
        <v>8928</v>
      </c>
      <c r="C293" s="325" t="s">
        <v>843</v>
      </c>
      <c r="D293" s="326">
        <v>0.73</v>
      </c>
    </row>
    <row r="294" spans="1:4">
      <c r="A294" s="323">
        <v>39207</v>
      </c>
      <c r="B294" s="324" t="s">
        <v>8929</v>
      </c>
      <c r="C294" s="325" t="s">
        <v>843</v>
      </c>
      <c r="D294" s="326">
        <v>1.1200000000000001</v>
      </c>
    </row>
    <row r="295" spans="1:4">
      <c r="A295" s="323">
        <v>39216</v>
      </c>
      <c r="B295" s="324" t="s">
        <v>8930</v>
      </c>
      <c r="C295" s="325" t="s">
        <v>843</v>
      </c>
      <c r="D295" s="326">
        <v>10.55</v>
      </c>
    </row>
    <row r="296" spans="1:4" ht="30">
      <c r="A296" s="323">
        <v>510</v>
      </c>
      <c r="B296" s="324" t="s">
        <v>8931</v>
      </c>
      <c r="C296" s="325" t="s">
        <v>1068</v>
      </c>
      <c r="D296" s="326">
        <v>13.31</v>
      </c>
    </row>
    <row r="297" spans="1:4" ht="30">
      <c r="A297" s="323">
        <v>516</v>
      </c>
      <c r="B297" s="324" t="s">
        <v>8932</v>
      </c>
      <c r="C297" s="325" t="s">
        <v>1068</v>
      </c>
      <c r="D297" s="326">
        <v>15.77</v>
      </c>
    </row>
    <row r="298" spans="1:4" ht="30">
      <c r="A298" s="323">
        <v>509</v>
      </c>
      <c r="B298" s="324" t="s">
        <v>8933</v>
      </c>
      <c r="C298" s="325" t="s">
        <v>1068</v>
      </c>
      <c r="D298" s="326">
        <v>17.690000000000001</v>
      </c>
    </row>
    <row r="299" spans="1:4">
      <c r="A299" s="323">
        <v>40331</v>
      </c>
      <c r="B299" s="324" t="s">
        <v>8934</v>
      </c>
      <c r="C299" s="325" t="s">
        <v>799</v>
      </c>
      <c r="D299" s="326">
        <v>14.06</v>
      </c>
    </row>
    <row r="300" spans="1:4">
      <c r="A300" s="323">
        <v>40930</v>
      </c>
      <c r="B300" s="324" t="s">
        <v>8935</v>
      </c>
      <c r="C300" s="325" t="s">
        <v>4318</v>
      </c>
      <c r="D300" s="326">
        <v>2467.16</v>
      </c>
    </row>
    <row r="301" spans="1:4">
      <c r="A301" s="323">
        <v>377</v>
      </c>
      <c r="B301" s="324" t="s">
        <v>8936</v>
      </c>
      <c r="C301" s="325" t="s">
        <v>843</v>
      </c>
      <c r="D301" s="326">
        <v>39</v>
      </c>
    </row>
    <row r="302" spans="1:4">
      <c r="A302" s="323">
        <v>11761</v>
      </c>
      <c r="B302" s="324" t="s">
        <v>8937</v>
      </c>
      <c r="C302" s="325" t="s">
        <v>843</v>
      </c>
      <c r="D302" s="326">
        <v>82.99</v>
      </c>
    </row>
    <row r="303" spans="1:4">
      <c r="A303" s="323">
        <v>7588</v>
      </c>
      <c r="B303" s="324" t="s">
        <v>8938</v>
      </c>
      <c r="C303" s="325" t="s">
        <v>843</v>
      </c>
      <c r="D303" s="326">
        <v>46.16</v>
      </c>
    </row>
    <row r="304" spans="1:4">
      <c r="A304" s="323">
        <v>34551</v>
      </c>
      <c r="B304" s="324" t="s">
        <v>8939</v>
      </c>
      <c r="C304" s="325" t="s">
        <v>799</v>
      </c>
      <c r="D304" s="326">
        <v>19.100000000000001</v>
      </c>
    </row>
    <row r="305" spans="1:4">
      <c r="A305" s="323">
        <v>41078</v>
      </c>
      <c r="B305" s="324" t="s">
        <v>8940</v>
      </c>
      <c r="C305" s="325" t="s">
        <v>4318</v>
      </c>
      <c r="D305" s="326">
        <v>3351.51</v>
      </c>
    </row>
    <row r="306" spans="1:4">
      <c r="A306" s="323">
        <v>246</v>
      </c>
      <c r="B306" s="324" t="s">
        <v>8941</v>
      </c>
      <c r="C306" s="325" t="s">
        <v>799</v>
      </c>
      <c r="D306" s="326">
        <v>20.72</v>
      </c>
    </row>
    <row r="307" spans="1:4">
      <c r="A307" s="323">
        <v>40927</v>
      </c>
      <c r="B307" s="324" t="s">
        <v>8942</v>
      </c>
      <c r="C307" s="325" t="s">
        <v>4318</v>
      </c>
      <c r="D307" s="326">
        <v>3637.57</v>
      </c>
    </row>
    <row r="308" spans="1:4">
      <c r="A308" s="323">
        <v>2350</v>
      </c>
      <c r="B308" s="324" t="s">
        <v>8943</v>
      </c>
      <c r="C308" s="325" t="s">
        <v>799</v>
      </c>
      <c r="D308" s="326">
        <v>21.68</v>
      </c>
    </row>
    <row r="309" spans="1:4">
      <c r="A309" s="323">
        <v>40812</v>
      </c>
      <c r="B309" s="324" t="s">
        <v>8944</v>
      </c>
      <c r="C309" s="325" t="s">
        <v>4318</v>
      </c>
      <c r="D309" s="326">
        <v>3803.71</v>
      </c>
    </row>
    <row r="310" spans="1:4">
      <c r="A310" s="323">
        <v>245</v>
      </c>
      <c r="B310" s="324" t="s">
        <v>8945</v>
      </c>
      <c r="C310" s="325" t="s">
        <v>799</v>
      </c>
      <c r="D310" s="326">
        <v>28.9</v>
      </c>
    </row>
    <row r="311" spans="1:4">
      <c r="A311" s="323">
        <v>41090</v>
      </c>
      <c r="B311" s="324" t="s">
        <v>8946</v>
      </c>
      <c r="C311" s="325" t="s">
        <v>4318</v>
      </c>
      <c r="D311" s="326">
        <v>5071.62</v>
      </c>
    </row>
    <row r="312" spans="1:4">
      <c r="A312" s="323">
        <v>251</v>
      </c>
      <c r="B312" s="324" t="s">
        <v>8947</v>
      </c>
      <c r="C312" s="325" t="s">
        <v>799</v>
      </c>
      <c r="D312" s="326">
        <v>20.72</v>
      </c>
    </row>
    <row r="313" spans="1:4">
      <c r="A313" s="323">
        <v>40975</v>
      </c>
      <c r="B313" s="324" t="s">
        <v>8948</v>
      </c>
      <c r="C313" s="325" t="s">
        <v>4318</v>
      </c>
      <c r="D313" s="326">
        <v>3637.57</v>
      </c>
    </row>
    <row r="314" spans="1:4">
      <c r="A314" s="323">
        <v>6127</v>
      </c>
      <c r="B314" s="324" t="s">
        <v>8949</v>
      </c>
      <c r="C314" s="325" t="s">
        <v>799</v>
      </c>
      <c r="D314" s="326">
        <v>20.72</v>
      </c>
    </row>
    <row r="315" spans="1:4">
      <c r="A315" s="323">
        <v>41072</v>
      </c>
      <c r="B315" s="324" t="s">
        <v>8950</v>
      </c>
      <c r="C315" s="325" t="s">
        <v>4318</v>
      </c>
      <c r="D315" s="326">
        <v>3637.57</v>
      </c>
    </row>
    <row r="316" spans="1:4">
      <c r="A316" s="323">
        <v>6121</v>
      </c>
      <c r="B316" s="324" t="s">
        <v>8951</v>
      </c>
      <c r="C316" s="325" t="s">
        <v>799</v>
      </c>
      <c r="D316" s="326">
        <v>19.12</v>
      </c>
    </row>
    <row r="317" spans="1:4">
      <c r="A317" s="323">
        <v>41071</v>
      </c>
      <c r="B317" s="324" t="s">
        <v>8952</v>
      </c>
      <c r="C317" s="325" t="s">
        <v>4318</v>
      </c>
      <c r="D317" s="326">
        <v>3354.78</v>
      </c>
    </row>
    <row r="318" spans="1:4">
      <c r="A318" s="323">
        <v>244</v>
      </c>
      <c r="B318" s="324" t="s">
        <v>8953</v>
      </c>
      <c r="C318" s="325" t="s">
        <v>799</v>
      </c>
      <c r="D318" s="326">
        <v>12.15</v>
      </c>
    </row>
    <row r="319" spans="1:4">
      <c r="A319" s="323">
        <v>41093</v>
      </c>
      <c r="B319" s="324" t="s">
        <v>8954</v>
      </c>
      <c r="C319" s="325" t="s">
        <v>4318</v>
      </c>
      <c r="D319" s="326">
        <v>2136.5300000000002</v>
      </c>
    </row>
    <row r="320" spans="1:4">
      <c r="A320" s="323">
        <v>532</v>
      </c>
      <c r="B320" s="324" t="s">
        <v>8955</v>
      </c>
      <c r="C320" s="325" t="s">
        <v>799</v>
      </c>
      <c r="D320" s="326">
        <v>44.89</v>
      </c>
    </row>
    <row r="321" spans="1:4">
      <c r="A321" s="323">
        <v>40931</v>
      </c>
      <c r="B321" s="324" t="s">
        <v>8956</v>
      </c>
      <c r="C321" s="325" t="s">
        <v>4318</v>
      </c>
      <c r="D321" s="326">
        <v>7877.38</v>
      </c>
    </row>
    <row r="322" spans="1:4">
      <c r="A322" s="323">
        <v>36150</v>
      </c>
      <c r="B322" s="324" t="s">
        <v>8957</v>
      </c>
      <c r="C322" s="325" t="s">
        <v>843</v>
      </c>
      <c r="D322" s="326">
        <v>47.22</v>
      </c>
    </row>
    <row r="323" spans="1:4">
      <c r="A323" s="323">
        <v>4760</v>
      </c>
      <c r="B323" s="324" t="s">
        <v>8958</v>
      </c>
      <c r="C323" s="325" t="s">
        <v>799</v>
      </c>
      <c r="D323" s="326">
        <v>27.06</v>
      </c>
    </row>
    <row r="324" spans="1:4">
      <c r="A324" s="323">
        <v>41069</v>
      </c>
      <c r="B324" s="324" t="s">
        <v>8959</v>
      </c>
      <c r="C324" s="325" t="s">
        <v>4318</v>
      </c>
      <c r="D324" s="326">
        <v>4747.54</v>
      </c>
    </row>
    <row r="325" spans="1:4" ht="30">
      <c r="A325" s="323">
        <v>10422</v>
      </c>
      <c r="B325" s="324" t="s">
        <v>8960</v>
      </c>
      <c r="C325" s="325" t="s">
        <v>843</v>
      </c>
      <c r="D325" s="326">
        <v>457.77</v>
      </c>
    </row>
    <row r="326" spans="1:4" ht="30">
      <c r="A326" s="323">
        <v>44019</v>
      </c>
      <c r="B326" s="324" t="s">
        <v>8961</v>
      </c>
      <c r="C326" s="325" t="s">
        <v>843</v>
      </c>
      <c r="D326" s="326">
        <v>633.66</v>
      </c>
    </row>
    <row r="327" spans="1:4" ht="30">
      <c r="A327" s="323">
        <v>36520</v>
      </c>
      <c r="B327" s="324" t="s">
        <v>8962</v>
      </c>
      <c r="C327" s="325" t="s">
        <v>843</v>
      </c>
      <c r="D327" s="326">
        <v>770.46</v>
      </c>
    </row>
    <row r="328" spans="1:4" ht="30">
      <c r="A328" s="323">
        <v>42319</v>
      </c>
      <c r="B328" s="324" t="s">
        <v>8963</v>
      </c>
      <c r="C328" s="325" t="s">
        <v>843</v>
      </c>
      <c r="D328" s="326">
        <v>690.38</v>
      </c>
    </row>
    <row r="329" spans="1:4" ht="30">
      <c r="A329" s="323">
        <v>10420</v>
      </c>
      <c r="B329" s="324" t="s">
        <v>8964</v>
      </c>
      <c r="C329" s="325" t="s">
        <v>843</v>
      </c>
      <c r="D329" s="326">
        <v>244.9</v>
      </c>
    </row>
    <row r="330" spans="1:4" ht="30">
      <c r="A330" s="323">
        <v>10421</v>
      </c>
      <c r="B330" s="324" t="s">
        <v>8965</v>
      </c>
      <c r="C330" s="325" t="s">
        <v>843</v>
      </c>
      <c r="D330" s="326">
        <v>269.11</v>
      </c>
    </row>
    <row r="331" spans="1:4">
      <c r="A331" s="323">
        <v>11786</v>
      </c>
      <c r="B331" s="324" t="s">
        <v>8966</v>
      </c>
      <c r="C331" s="325" t="s">
        <v>843</v>
      </c>
      <c r="D331" s="326">
        <v>542.64</v>
      </c>
    </row>
    <row r="332" spans="1:4">
      <c r="A332" s="323">
        <v>4815</v>
      </c>
      <c r="B332" s="324" t="s">
        <v>8967</v>
      </c>
      <c r="C332" s="325" t="s">
        <v>843</v>
      </c>
      <c r="D332" s="326">
        <v>6.67</v>
      </c>
    </row>
    <row r="333" spans="1:4">
      <c r="A333" s="323">
        <v>541</v>
      </c>
      <c r="B333" s="324" t="s">
        <v>8968</v>
      </c>
      <c r="C333" s="325" t="s">
        <v>843</v>
      </c>
      <c r="D333" s="326">
        <v>239</v>
      </c>
    </row>
    <row r="334" spans="1:4">
      <c r="A334" s="323">
        <v>542</v>
      </c>
      <c r="B334" s="324" t="s">
        <v>8969</v>
      </c>
      <c r="C334" s="325" t="s">
        <v>843</v>
      </c>
      <c r="D334" s="326">
        <v>299.58999999999997</v>
      </c>
    </row>
    <row r="335" spans="1:4">
      <c r="A335" s="323">
        <v>540</v>
      </c>
      <c r="B335" s="324" t="s">
        <v>8970</v>
      </c>
      <c r="C335" s="325" t="s">
        <v>843</v>
      </c>
      <c r="D335" s="326">
        <v>675.12</v>
      </c>
    </row>
    <row r="336" spans="1:4" ht="30">
      <c r="A336" s="323">
        <v>38364</v>
      </c>
      <c r="B336" s="324" t="s">
        <v>8971</v>
      </c>
      <c r="C336" s="325" t="s">
        <v>843</v>
      </c>
      <c r="D336" s="326">
        <v>943.39</v>
      </c>
    </row>
    <row r="337" spans="1:4" ht="30">
      <c r="A337" s="323">
        <v>11692</v>
      </c>
      <c r="B337" s="324" t="s">
        <v>8972</v>
      </c>
      <c r="C337" s="325" t="s">
        <v>96</v>
      </c>
      <c r="D337" s="326">
        <v>517.22</v>
      </c>
    </row>
    <row r="338" spans="1:4" ht="30">
      <c r="A338" s="323">
        <v>1746</v>
      </c>
      <c r="B338" s="324" t="s">
        <v>8973</v>
      </c>
      <c r="C338" s="325" t="s">
        <v>843</v>
      </c>
      <c r="D338" s="326">
        <v>290.58</v>
      </c>
    </row>
    <row r="339" spans="1:4" ht="30">
      <c r="A339" s="323">
        <v>1748</v>
      </c>
      <c r="B339" s="324" t="s">
        <v>8974</v>
      </c>
      <c r="C339" s="325" t="s">
        <v>843</v>
      </c>
      <c r="D339" s="326">
        <v>386.4</v>
      </c>
    </row>
    <row r="340" spans="1:4" ht="30">
      <c r="A340" s="323">
        <v>1749</v>
      </c>
      <c r="B340" s="324" t="s">
        <v>8975</v>
      </c>
      <c r="C340" s="325" t="s">
        <v>843</v>
      </c>
      <c r="D340" s="326">
        <v>559.83000000000004</v>
      </c>
    </row>
    <row r="341" spans="1:4" ht="30">
      <c r="A341" s="323">
        <v>37412</v>
      </c>
      <c r="B341" s="324" t="s">
        <v>8976</v>
      </c>
      <c r="C341" s="325" t="s">
        <v>843</v>
      </c>
      <c r="D341" s="326">
        <v>284.04000000000002</v>
      </c>
    </row>
    <row r="342" spans="1:4" ht="30">
      <c r="A342" s="323">
        <v>1745</v>
      </c>
      <c r="B342" s="324" t="s">
        <v>8977</v>
      </c>
      <c r="C342" s="325" t="s">
        <v>843</v>
      </c>
      <c r="D342" s="326">
        <v>337.76</v>
      </c>
    </row>
    <row r="343" spans="1:4" ht="30">
      <c r="A343" s="323">
        <v>1750</v>
      </c>
      <c r="B343" s="324" t="s">
        <v>8978</v>
      </c>
      <c r="C343" s="325" t="s">
        <v>843</v>
      </c>
      <c r="D343" s="326">
        <v>789.3</v>
      </c>
    </row>
    <row r="344" spans="1:4" ht="30">
      <c r="A344" s="323">
        <v>11687</v>
      </c>
      <c r="B344" s="324" t="s">
        <v>8979</v>
      </c>
      <c r="C344" s="325" t="s">
        <v>844</v>
      </c>
      <c r="D344" s="326">
        <v>1257.5999999999999</v>
      </c>
    </row>
    <row r="345" spans="1:4" ht="30">
      <c r="A345" s="323">
        <v>11689</v>
      </c>
      <c r="B345" s="324" t="s">
        <v>8980</v>
      </c>
      <c r="C345" s="325" t="s">
        <v>844</v>
      </c>
      <c r="D345" s="326">
        <v>1575.7</v>
      </c>
    </row>
    <row r="346" spans="1:4">
      <c r="A346" s="323">
        <v>11693</v>
      </c>
      <c r="B346" s="324" t="s">
        <v>8981</v>
      </c>
      <c r="C346" s="325" t="s">
        <v>96</v>
      </c>
      <c r="D346" s="326">
        <v>265</v>
      </c>
    </row>
    <row r="347" spans="1:4">
      <c r="A347" s="323">
        <v>36215</v>
      </c>
      <c r="B347" s="324" t="s">
        <v>8982</v>
      </c>
      <c r="C347" s="325" t="s">
        <v>843</v>
      </c>
      <c r="D347" s="326">
        <v>525.15</v>
      </c>
    </row>
    <row r="348" spans="1:4">
      <c r="A348" s="323">
        <v>38381</v>
      </c>
      <c r="B348" s="324" t="s">
        <v>8983</v>
      </c>
      <c r="C348" s="325" t="s">
        <v>843</v>
      </c>
      <c r="D348" s="326">
        <v>9.1</v>
      </c>
    </row>
    <row r="349" spans="1:4">
      <c r="A349" s="323">
        <v>39621</v>
      </c>
      <c r="B349" s="324" t="s">
        <v>8984</v>
      </c>
      <c r="C349" s="325" t="s">
        <v>8985</v>
      </c>
      <c r="D349" s="326">
        <v>1185.43</v>
      </c>
    </row>
    <row r="350" spans="1:4">
      <c r="A350" s="323">
        <v>39624</v>
      </c>
      <c r="B350" s="324" t="s">
        <v>8986</v>
      </c>
      <c r="C350" s="325" t="s">
        <v>8985</v>
      </c>
      <c r="D350" s="326">
        <v>1307.6600000000001</v>
      </c>
    </row>
    <row r="351" spans="1:4">
      <c r="A351" s="323">
        <v>39615</v>
      </c>
      <c r="B351" s="324" t="s">
        <v>8987</v>
      </c>
      <c r="C351" s="325" t="s">
        <v>843</v>
      </c>
      <c r="D351" s="326">
        <v>528.41999999999996</v>
      </c>
    </row>
    <row r="352" spans="1:4">
      <c r="A352" s="323">
        <v>39620</v>
      </c>
      <c r="B352" s="324" t="s">
        <v>8988</v>
      </c>
      <c r="C352" s="325" t="s">
        <v>843</v>
      </c>
      <c r="D352" s="326">
        <v>807.03</v>
      </c>
    </row>
    <row r="353" spans="1:4">
      <c r="A353" s="323">
        <v>39623</v>
      </c>
      <c r="B353" s="324" t="s">
        <v>8989</v>
      </c>
      <c r="C353" s="325" t="s">
        <v>843</v>
      </c>
      <c r="D353" s="326">
        <v>864.4</v>
      </c>
    </row>
    <row r="354" spans="1:4">
      <c r="A354" s="323">
        <v>546</v>
      </c>
      <c r="B354" s="324" t="s">
        <v>8990</v>
      </c>
      <c r="C354" s="325" t="s">
        <v>1068</v>
      </c>
      <c r="D354" s="326">
        <v>9.73</v>
      </c>
    </row>
    <row r="355" spans="1:4">
      <c r="A355" s="323">
        <v>566</v>
      </c>
      <c r="B355" s="324" t="s">
        <v>8991</v>
      </c>
      <c r="C355" s="325" t="s">
        <v>844</v>
      </c>
      <c r="D355" s="326">
        <v>4.6100000000000003</v>
      </c>
    </row>
    <row r="356" spans="1:4">
      <c r="A356" s="323">
        <v>565</v>
      </c>
      <c r="B356" s="324" t="s">
        <v>8992</v>
      </c>
      <c r="C356" s="325" t="s">
        <v>844</v>
      </c>
      <c r="D356" s="326">
        <v>16.829999999999998</v>
      </c>
    </row>
    <row r="357" spans="1:4">
      <c r="A357" s="323">
        <v>555</v>
      </c>
      <c r="B357" s="324" t="s">
        <v>8993</v>
      </c>
      <c r="C357" s="325" t="s">
        <v>844</v>
      </c>
      <c r="D357" s="326">
        <v>11.93</v>
      </c>
    </row>
    <row r="358" spans="1:4">
      <c r="A358" s="323">
        <v>557</v>
      </c>
      <c r="B358" s="324" t="s">
        <v>8994</v>
      </c>
      <c r="C358" s="325" t="s">
        <v>844</v>
      </c>
      <c r="D358" s="326">
        <v>37.44</v>
      </c>
    </row>
    <row r="359" spans="1:4">
      <c r="A359" s="323">
        <v>552</v>
      </c>
      <c r="B359" s="324" t="s">
        <v>8995</v>
      </c>
      <c r="C359" s="325" t="s">
        <v>844</v>
      </c>
      <c r="D359" s="326">
        <v>18.57</v>
      </c>
    </row>
    <row r="360" spans="1:4">
      <c r="A360" s="323">
        <v>563</v>
      </c>
      <c r="B360" s="324" t="s">
        <v>8996</v>
      </c>
      <c r="C360" s="325" t="s">
        <v>844</v>
      </c>
      <c r="D360" s="326">
        <v>27.91</v>
      </c>
    </row>
    <row r="361" spans="1:4">
      <c r="A361" s="323">
        <v>549</v>
      </c>
      <c r="B361" s="324" t="s">
        <v>8997</v>
      </c>
      <c r="C361" s="325" t="s">
        <v>844</v>
      </c>
      <c r="D361" s="326">
        <v>50.23</v>
      </c>
    </row>
    <row r="362" spans="1:4">
      <c r="A362" s="323">
        <v>551</v>
      </c>
      <c r="B362" s="324" t="s">
        <v>8998</v>
      </c>
      <c r="C362" s="325" t="s">
        <v>844</v>
      </c>
      <c r="D362" s="326">
        <v>99.47</v>
      </c>
    </row>
    <row r="363" spans="1:4">
      <c r="A363" s="323">
        <v>559</v>
      </c>
      <c r="B363" s="324" t="s">
        <v>8999</v>
      </c>
      <c r="C363" s="325" t="s">
        <v>844</v>
      </c>
      <c r="D363" s="326">
        <v>24.86</v>
      </c>
    </row>
    <row r="364" spans="1:4">
      <c r="A364" s="323">
        <v>560</v>
      </c>
      <c r="B364" s="324" t="s">
        <v>9000</v>
      </c>
      <c r="C364" s="325" t="s">
        <v>844</v>
      </c>
      <c r="D364" s="326">
        <v>31.11</v>
      </c>
    </row>
    <row r="365" spans="1:4">
      <c r="A365" s="323">
        <v>547</v>
      </c>
      <c r="B365" s="324" t="s">
        <v>9001</v>
      </c>
      <c r="C365" s="325" t="s">
        <v>844</v>
      </c>
      <c r="D365" s="326">
        <v>37.25</v>
      </c>
    </row>
    <row r="366" spans="1:4">
      <c r="A366" s="323">
        <v>36207</v>
      </c>
      <c r="B366" s="324" t="s">
        <v>9002</v>
      </c>
      <c r="C366" s="325" t="s">
        <v>843</v>
      </c>
      <c r="D366" s="326">
        <v>232.6</v>
      </c>
    </row>
    <row r="367" spans="1:4">
      <c r="A367" s="323">
        <v>36209</v>
      </c>
      <c r="B367" s="324" t="s">
        <v>9003</v>
      </c>
      <c r="C367" s="325" t="s">
        <v>843</v>
      </c>
      <c r="D367" s="326">
        <v>266.95</v>
      </c>
    </row>
    <row r="368" spans="1:4" ht="30">
      <c r="A368" s="323">
        <v>36210</v>
      </c>
      <c r="B368" s="324" t="s">
        <v>9004</v>
      </c>
      <c r="C368" s="325" t="s">
        <v>843</v>
      </c>
      <c r="D368" s="326">
        <v>288.83</v>
      </c>
    </row>
    <row r="369" spans="1:4">
      <c r="A369" s="323">
        <v>36204</v>
      </c>
      <c r="B369" s="324" t="s">
        <v>9005</v>
      </c>
      <c r="C369" s="325" t="s">
        <v>843</v>
      </c>
      <c r="D369" s="326">
        <v>102.41</v>
      </c>
    </row>
    <row r="370" spans="1:4">
      <c r="A370" s="323">
        <v>36205</v>
      </c>
      <c r="B370" s="324" t="s">
        <v>9006</v>
      </c>
      <c r="C370" s="325" t="s">
        <v>843</v>
      </c>
      <c r="D370" s="326">
        <v>113.73</v>
      </c>
    </row>
    <row r="371" spans="1:4">
      <c r="A371" s="323">
        <v>36081</v>
      </c>
      <c r="B371" s="324" t="s">
        <v>9007</v>
      </c>
      <c r="C371" s="325" t="s">
        <v>843</v>
      </c>
      <c r="D371" s="326">
        <v>121.27</v>
      </c>
    </row>
    <row r="372" spans="1:4" ht="30">
      <c r="A372" s="323">
        <v>36206</v>
      </c>
      <c r="B372" s="324" t="s">
        <v>9008</v>
      </c>
      <c r="C372" s="325" t="s">
        <v>843</v>
      </c>
      <c r="D372" s="326">
        <v>127.05</v>
      </c>
    </row>
    <row r="373" spans="1:4">
      <c r="A373" s="323">
        <v>36218</v>
      </c>
      <c r="B373" s="324" t="s">
        <v>9009</v>
      </c>
      <c r="C373" s="325" t="s">
        <v>843</v>
      </c>
      <c r="D373" s="326">
        <v>136.26</v>
      </c>
    </row>
    <row r="374" spans="1:4">
      <c r="A374" s="323">
        <v>36220</v>
      </c>
      <c r="B374" s="324" t="s">
        <v>9010</v>
      </c>
      <c r="C374" s="325" t="s">
        <v>843</v>
      </c>
      <c r="D374" s="326">
        <v>156.24</v>
      </c>
    </row>
    <row r="375" spans="1:4">
      <c r="A375" s="323">
        <v>36080</v>
      </c>
      <c r="B375" s="324" t="s">
        <v>9011</v>
      </c>
      <c r="C375" s="325" t="s">
        <v>843</v>
      </c>
      <c r="D375" s="326">
        <v>169</v>
      </c>
    </row>
    <row r="376" spans="1:4">
      <c r="A376" s="323">
        <v>36223</v>
      </c>
      <c r="B376" s="324" t="s">
        <v>9012</v>
      </c>
      <c r="C376" s="325" t="s">
        <v>843</v>
      </c>
      <c r="D376" s="326">
        <v>176.97</v>
      </c>
    </row>
    <row r="377" spans="1:4" ht="30">
      <c r="A377" s="323">
        <v>38127</v>
      </c>
      <c r="B377" s="324" t="s">
        <v>9013</v>
      </c>
      <c r="C377" s="325" t="s">
        <v>843</v>
      </c>
      <c r="D377" s="326">
        <v>406.69</v>
      </c>
    </row>
    <row r="378" spans="1:4">
      <c r="A378" s="323">
        <v>44172</v>
      </c>
      <c r="B378" s="324" t="s">
        <v>9014</v>
      </c>
      <c r="C378" s="325" t="s">
        <v>843</v>
      </c>
      <c r="D378" s="326">
        <v>7</v>
      </c>
    </row>
    <row r="379" spans="1:4" ht="60">
      <c r="A379" s="323">
        <v>183</v>
      </c>
      <c r="B379" s="324" t="s">
        <v>9015</v>
      </c>
      <c r="C379" s="325" t="s">
        <v>9016</v>
      </c>
      <c r="D379" s="326">
        <v>279.89999999999998</v>
      </c>
    </row>
    <row r="380" spans="1:4" ht="45">
      <c r="A380" s="323">
        <v>184</v>
      </c>
      <c r="B380" s="324" t="s">
        <v>9017</v>
      </c>
      <c r="C380" s="325" t="s">
        <v>9016</v>
      </c>
      <c r="D380" s="326">
        <v>173.35</v>
      </c>
    </row>
    <row r="381" spans="1:4" ht="60">
      <c r="A381" s="323">
        <v>181</v>
      </c>
      <c r="B381" s="324" t="s">
        <v>9018</v>
      </c>
      <c r="C381" s="325" t="s">
        <v>9016</v>
      </c>
      <c r="D381" s="326">
        <v>373.8</v>
      </c>
    </row>
    <row r="382" spans="1:4" ht="45">
      <c r="A382" s="323">
        <v>20001</v>
      </c>
      <c r="B382" s="324" t="s">
        <v>9019</v>
      </c>
      <c r="C382" s="325" t="s">
        <v>9016</v>
      </c>
      <c r="D382" s="326">
        <v>216.69</v>
      </c>
    </row>
    <row r="383" spans="1:4" ht="30">
      <c r="A383" s="323">
        <v>39837</v>
      </c>
      <c r="B383" s="324" t="s">
        <v>9020</v>
      </c>
      <c r="C383" s="325" t="s">
        <v>9016</v>
      </c>
      <c r="D383" s="326">
        <v>453.14</v>
      </c>
    </row>
    <row r="384" spans="1:4" ht="30">
      <c r="A384" s="323">
        <v>10535</v>
      </c>
      <c r="B384" s="324" t="s">
        <v>9021</v>
      </c>
      <c r="C384" s="325" t="s">
        <v>843</v>
      </c>
      <c r="D384" s="326">
        <v>4799.99</v>
      </c>
    </row>
    <row r="385" spans="1:4" ht="30">
      <c r="A385" s="323">
        <v>10537</v>
      </c>
      <c r="B385" s="324" t="s">
        <v>9022</v>
      </c>
      <c r="C385" s="325" t="s">
        <v>843</v>
      </c>
      <c r="D385" s="326">
        <v>6545.88</v>
      </c>
    </row>
    <row r="386" spans="1:4" ht="30">
      <c r="A386" s="323">
        <v>13891</v>
      </c>
      <c r="B386" s="324" t="s">
        <v>9023</v>
      </c>
      <c r="C386" s="325" t="s">
        <v>843</v>
      </c>
      <c r="D386" s="326">
        <v>6004.05</v>
      </c>
    </row>
    <row r="387" spans="1:4" ht="30">
      <c r="A387" s="323">
        <v>44492</v>
      </c>
      <c r="B387" s="324" t="s">
        <v>9024</v>
      </c>
      <c r="C387" s="325" t="s">
        <v>843</v>
      </c>
      <c r="D387" s="326">
        <v>26115.19</v>
      </c>
    </row>
    <row r="388" spans="1:4" ht="30">
      <c r="A388" s="323">
        <v>36396</v>
      </c>
      <c r="B388" s="324" t="s">
        <v>9025</v>
      </c>
      <c r="C388" s="325" t="s">
        <v>843</v>
      </c>
      <c r="D388" s="326">
        <v>5491.51</v>
      </c>
    </row>
    <row r="389" spans="1:4" ht="30">
      <c r="A389" s="323">
        <v>36397</v>
      </c>
      <c r="B389" s="324" t="s">
        <v>9026</v>
      </c>
      <c r="C389" s="325" t="s">
        <v>843</v>
      </c>
      <c r="D389" s="326">
        <v>19525.38</v>
      </c>
    </row>
    <row r="390" spans="1:4" ht="30">
      <c r="A390" s="323">
        <v>36398</v>
      </c>
      <c r="B390" s="324" t="s">
        <v>9027</v>
      </c>
      <c r="C390" s="325" t="s">
        <v>843</v>
      </c>
      <c r="D390" s="326">
        <v>23731.47</v>
      </c>
    </row>
    <row r="391" spans="1:4">
      <c r="A391" s="323">
        <v>647</v>
      </c>
      <c r="B391" s="324" t="s">
        <v>9028</v>
      </c>
      <c r="C391" s="325" t="s">
        <v>799</v>
      </c>
      <c r="D391" s="326">
        <v>29.66</v>
      </c>
    </row>
    <row r="392" spans="1:4">
      <c r="A392" s="323">
        <v>40920</v>
      </c>
      <c r="B392" s="324" t="s">
        <v>9029</v>
      </c>
      <c r="C392" s="325" t="s">
        <v>4318</v>
      </c>
      <c r="D392" s="326">
        <v>5205.2299999999996</v>
      </c>
    </row>
    <row r="393" spans="1:4">
      <c r="A393" s="323">
        <v>715</v>
      </c>
      <c r="B393" s="324" t="s">
        <v>9030</v>
      </c>
      <c r="C393" s="325" t="s">
        <v>843</v>
      </c>
      <c r="D393" s="326">
        <v>15.9</v>
      </c>
    </row>
    <row r="394" spans="1:4">
      <c r="A394" s="323">
        <v>716</v>
      </c>
      <c r="B394" s="324" t="s">
        <v>9031</v>
      </c>
      <c r="C394" s="325" t="s">
        <v>843</v>
      </c>
      <c r="D394" s="326">
        <v>17.98</v>
      </c>
    </row>
    <row r="395" spans="1:4" ht="30">
      <c r="A395" s="323">
        <v>7270</v>
      </c>
      <c r="B395" s="324" t="s">
        <v>9032</v>
      </c>
      <c r="C395" s="325" t="s">
        <v>843</v>
      </c>
      <c r="D395" s="326">
        <v>0.75</v>
      </c>
    </row>
    <row r="396" spans="1:4" ht="30">
      <c r="A396" s="323">
        <v>44460</v>
      </c>
      <c r="B396" s="324" t="s">
        <v>9033</v>
      </c>
      <c r="C396" s="325" t="s">
        <v>843</v>
      </c>
      <c r="D396" s="326">
        <v>1.25</v>
      </c>
    </row>
    <row r="397" spans="1:4" ht="30">
      <c r="A397" s="323">
        <v>44461</v>
      </c>
      <c r="B397" s="324" t="s">
        <v>9034</v>
      </c>
      <c r="C397" s="325" t="s">
        <v>843</v>
      </c>
      <c r="D397" s="326">
        <v>1.71</v>
      </c>
    </row>
    <row r="398" spans="1:4" ht="30">
      <c r="A398" s="323">
        <v>7267</v>
      </c>
      <c r="B398" s="324" t="s">
        <v>9035</v>
      </c>
      <c r="C398" s="325" t="s">
        <v>843</v>
      </c>
      <c r="D398" s="326">
        <v>0.63</v>
      </c>
    </row>
    <row r="399" spans="1:4" ht="30">
      <c r="A399" s="323">
        <v>44458</v>
      </c>
      <c r="B399" s="324" t="s">
        <v>9036</v>
      </c>
      <c r="C399" s="325" t="s">
        <v>843</v>
      </c>
      <c r="D399" s="326">
        <v>0.76</v>
      </c>
    </row>
    <row r="400" spans="1:4" ht="30">
      <c r="A400" s="323">
        <v>44457</v>
      </c>
      <c r="B400" s="324" t="s">
        <v>9037</v>
      </c>
      <c r="C400" s="325" t="s">
        <v>843</v>
      </c>
      <c r="D400" s="326">
        <v>1.48</v>
      </c>
    </row>
    <row r="401" spans="1:4" ht="30">
      <c r="A401" s="323">
        <v>7271</v>
      </c>
      <c r="B401" s="324" t="s">
        <v>9038</v>
      </c>
      <c r="C401" s="325" t="s">
        <v>843</v>
      </c>
      <c r="D401" s="326">
        <v>0.8</v>
      </c>
    </row>
    <row r="402" spans="1:4" ht="30">
      <c r="A402" s="323">
        <v>7268</v>
      </c>
      <c r="B402" s="324" t="s">
        <v>9039</v>
      </c>
      <c r="C402" s="325" t="s">
        <v>843</v>
      </c>
      <c r="D402" s="326">
        <v>1.24</v>
      </c>
    </row>
    <row r="403" spans="1:4" ht="30">
      <c r="A403" s="323">
        <v>44459</v>
      </c>
      <c r="B403" s="324" t="s">
        <v>9040</v>
      </c>
      <c r="C403" s="325" t="s">
        <v>843</v>
      </c>
      <c r="D403" s="326">
        <v>0.8</v>
      </c>
    </row>
    <row r="404" spans="1:4" ht="30">
      <c r="A404" s="323">
        <v>44462</v>
      </c>
      <c r="B404" s="324" t="s">
        <v>9041</v>
      </c>
      <c r="C404" s="325" t="s">
        <v>843</v>
      </c>
      <c r="D404" s="326">
        <v>1.42</v>
      </c>
    </row>
    <row r="405" spans="1:4" ht="30">
      <c r="A405" s="323">
        <v>44463</v>
      </c>
      <c r="B405" s="324" t="s">
        <v>9042</v>
      </c>
      <c r="C405" s="325" t="s">
        <v>843</v>
      </c>
      <c r="D405" s="326">
        <v>1.84</v>
      </c>
    </row>
    <row r="406" spans="1:4" ht="30">
      <c r="A406" s="323">
        <v>44464</v>
      </c>
      <c r="B406" s="324" t="s">
        <v>9043</v>
      </c>
      <c r="C406" s="325" t="s">
        <v>843</v>
      </c>
      <c r="D406" s="326">
        <v>1.9</v>
      </c>
    </row>
    <row r="407" spans="1:4" ht="30">
      <c r="A407" s="323">
        <v>44465</v>
      </c>
      <c r="B407" s="324" t="s">
        <v>9044</v>
      </c>
      <c r="C407" s="325" t="s">
        <v>843</v>
      </c>
      <c r="D407" s="326">
        <v>2.61</v>
      </c>
    </row>
    <row r="408" spans="1:4" ht="30">
      <c r="A408" s="323">
        <v>38783</v>
      </c>
      <c r="B408" s="324" t="s">
        <v>9045</v>
      </c>
      <c r="C408" s="325" t="s">
        <v>843</v>
      </c>
      <c r="D408" s="326">
        <v>0.91</v>
      </c>
    </row>
    <row r="409" spans="1:4" ht="30">
      <c r="A409" s="323">
        <v>44466</v>
      </c>
      <c r="B409" s="324" t="s">
        <v>9046</v>
      </c>
      <c r="C409" s="325" t="s">
        <v>843</v>
      </c>
      <c r="D409" s="326">
        <v>1.85</v>
      </c>
    </row>
    <row r="410" spans="1:4" ht="30">
      <c r="A410" s="323">
        <v>44467</v>
      </c>
      <c r="B410" s="324" t="s">
        <v>9047</v>
      </c>
      <c r="C410" s="325" t="s">
        <v>843</v>
      </c>
      <c r="D410" s="326">
        <v>2.23</v>
      </c>
    </row>
    <row r="411" spans="1:4" ht="30">
      <c r="A411" s="323">
        <v>44468</v>
      </c>
      <c r="B411" s="324" t="s">
        <v>9048</v>
      </c>
      <c r="C411" s="325" t="s">
        <v>843</v>
      </c>
      <c r="D411" s="326">
        <v>1.94</v>
      </c>
    </row>
    <row r="412" spans="1:4" ht="30">
      <c r="A412" s="323">
        <v>37593</v>
      </c>
      <c r="B412" s="324" t="s">
        <v>9049</v>
      </c>
      <c r="C412" s="325" t="s">
        <v>843</v>
      </c>
      <c r="D412" s="326">
        <v>2.4900000000000002</v>
      </c>
    </row>
    <row r="413" spans="1:4" ht="30">
      <c r="A413" s="323">
        <v>37594</v>
      </c>
      <c r="B413" s="324" t="s">
        <v>9050</v>
      </c>
      <c r="C413" s="325" t="s">
        <v>843</v>
      </c>
      <c r="D413" s="326">
        <v>2.96</v>
      </c>
    </row>
    <row r="414" spans="1:4" ht="30">
      <c r="A414" s="323">
        <v>37592</v>
      </c>
      <c r="B414" s="324" t="s">
        <v>9051</v>
      </c>
      <c r="C414" s="325" t="s">
        <v>843</v>
      </c>
      <c r="D414" s="326">
        <v>1.97</v>
      </c>
    </row>
    <row r="415" spans="1:4">
      <c r="A415" s="323">
        <v>34556</v>
      </c>
      <c r="B415" s="324" t="s">
        <v>9052</v>
      </c>
      <c r="C415" s="325" t="s">
        <v>843</v>
      </c>
      <c r="D415" s="326">
        <v>4.03</v>
      </c>
    </row>
    <row r="416" spans="1:4">
      <c r="A416" s="323">
        <v>37873</v>
      </c>
      <c r="B416" s="324" t="s">
        <v>9053</v>
      </c>
      <c r="C416" s="325" t="s">
        <v>843</v>
      </c>
      <c r="D416" s="326">
        <v>4.0999999999999996</v>
      </c>
    </row>
    <row r="417" spans="1:4">
      <c r="A417" s="323">
        <v>34564</v>
      </c>
      <c r="B417" s="324" t="s">
        <v>9054</v>
      </c>
      <c r="C417" s="325" t="s">
        <v>843</v>
      </c>
      <c r="D417" s="326">
        <v>4.29</v>
      </c>
    </row>
    <row r="418" spans="1:4">
      <c r="A418" s="323">
        <v>34565</v>
      </c>
      <c r="B418" s="324" t="s">
        <v>9055</v>
      </c>
      <c r="C418" s="325" t="s">
        <v>843</v>
      </c>
      <c r="D418" s="326">
        <v>4.54</v>
      </c>
    </row>
    <row r="419" spans="1:4">
      <c r="A419" s="323">
        <v>38590</v>
      </c>
      <c r="B419" s="324" t="s">
        <v>9056</v>
      </c>
      <c r="C419" s="325" t="s">
        <v>843</v>
      </c>
      <c r="D419" s="326">
        <v>3.36</v>
      </c>
    </row>
    <row r="420" spans="1:4">
      <c r="A420" s="323">
        <v>34566</v>
      </c>
      <c r="B420" s="324" t="s">
        <v>9057</v>
      </c>
      <c r="C420" s="325" t="s">
        <v>843</v>
      </c>
      <c r="D420" s="326">
        <v>3.52</v>
      </c>
    </row>
    <row r="421" spans="1:4">
      <c r="A421" s="323">
        <v>34567</v>
      </c>
      <c r="B421" s="324" t="s">
        <v>9058</v>
      </c>
      <c r="C421" s="325" t="s">
        <v>843</v>
      </c>
      <c r="D421" s="326">
        <v>3.74</v>
      </c>
    </row>
    <row r="422" spans="1:4">
      <c r="A422" s="323">
        <v>38591</v>
      </c>
      <c r="B422" s="324" t="s">
        <v>9059</v>
      </c>
      <c r="C422" s="325" t="s">
        <v>843</v>
      </c>
      <c r="D422" s="326">
        <v>3.39</v>
      </c>
    </row>
    <row r="423" spans="1:4">
      <c r="A423" s="323">
        <v>34568</v>
      </c>
      <c r="B423" s="324" t="s">
        <v>9060</v>
      </c>
      <c r="C423" s="325" t="s">
        <v>843</v>
      </c>
      <c r="D423" s="326">
        <v>4.42</v>
      </c>
    </row>
    <row r="424" spans="1:4">
      <c r="A424" s="323">
        <v>34569</v>
      </c>
      <c r="B424" s="324" t="s">
        <v>9061</v>
      </c>
      <c r="C424" s="325" t="s">
        <v>843</v>
      </c>
      <c r="D424" s="326">
        <v>4.54</v>
      </c>
    </row>
    <row r="425" spans="1:4">
      <c r="A425" s="323">
        <v>34570</v>
      </c>
      <c r="B425" s="324" t="s">
        <v>9062</v>
      </c>
      <c r="C425" s="325" t="s">
        <v>843</v>
      </c>
      <c r="D425" s="326">
        <v>4.93</v>
      </c>
    </row>
    <row r="426" spans="1:4">
      <c r="A426" s="323">
        <v>25070</v>
      </c>
      <c r="B426" s="324" t="s">
        <v>9063</v>
      </c>
      <c r="C426" s="325" t="s">
        <v>843</v>
      </c>
      <c r="D426" s="326">
        <v>3.71</v>
      </c>
    </row>
    <row r="427" spans="1:4">
      <c r="A427" s="323">
        <v>34571</v>
      </c>
      <c r="B427" s="324" t="s">
        <v>9064</v>
      </c>
      <c r="C427" s="325" t="s">
        <v>843</v>
      </c>
      <c r="D427" s="326">
        <v>3.74</v>
      </c>
    </row>
    <row r="428" spans="1:4">
      <c r="A428" s="323">
        <v>34573</v>
      </c>
      <c r="B428" s="324" t="s">
        <v>9065</v>
      </c>
      <c r="C428" s="325" t="s">
        <v>843</v>
      </c>
      <c r="D428" s="326">
        <v>3.94</v>
      </c>
    </row>
    <row r="429" spans="1:4">
      <c r="A429" s="323">
        <v>37107</v>
      </c>
      <c r="B429" s="324" t="s">
        <v>9066</v>
      </c>
      <c r="C429" s="325" t="s">
        <v>843</v>
      </c>
      <c r="D429" s="326">
        <v>5.2</v>
      </c>
    </row>
    <row r="430" spans="1:4">
      <c r="A430" s="323">
        <v>34576</v>
      </c>
      <c r="B430" s="324" t="s">
        <v>9067</v>
      </c>
      <c r="C430" s="325" t="s">
        <v>843</v>
      </c>
      <c r="D430" s="326">
        <v>5.74</v>
      </c>
    </row>
    <row r="431" spans="1:4">
      <c r="A431" s="323">
        <v>34577</v>
      </c>
      <c r="B431" s="324" t="s">
        <v>9068</v>
      </c>
      <c r="C431" s="325" t="s">
        <v>843</v>
      </c>
      <c r="D431" s="326">
        <v>5.99</v>
      </c>
    </row>
    <row r="432" spans="1:4">
      <c r="A432" s="323">
        <v>34578</v>
      </c>
      <c r="B432" s="324" t="s">
        <v>9069</v>
      </c>
      <c r="C432" s="325" t="s">
        <v>843</v>
      </c>
      <c r="D432" s="326">
        <v>6.5</v>
      </c>
    </row>
    <row r="433" spans="1:4">
      <c r="A433" s="323">
        <v>34579</v>
      </c>
      <c r="B433" s="324" t="s">
        <v>9070</v>
      </c>
      <c r="C433" s="325" t="s">
        <v>843</v>
      </c>
      <c r="D433" s="326">
        <v>6.93</v>
      </c>
    </row>
    <row r="434" spans="1:4">
      <c r="A434" s="323">
        <v>25067</v>
      </c>
      <c r="B434" s="324" t="s">
        <v>9071</v>
      </c>
      <c r="C434" s="325" t="s">
        <v>843</v>
      </c>
      <c r="D434" s="326">
        <v>4.6399999999999997</v>
      </c>
    </row>
    <row r="435" spans="1:4">
      <c r="A435" s="323">
        <v>34580</v>
      </c>
      <c r="B435" s="324" t="s">
        <v>9072</v>
      </c>
      <c r="C435" s="325" t="s">
        <v>843</v>
      </c>
      <c r="D435" s="326">
        <v>5.18</v>
      </c>
    </row>
    <row r="436" spans="1:4">
      <c r="A436" s="323">
        <v>25071</v>
      </c>
      <c r="B436" s="324" t="s">
        <v>9073</v>
      </c>
      <c r="C436" s="325" t="s">
        <v>843</v>
      </c>
      <c r="D436" s="326">
        <v>2.58</v>
      </c>
    </row>
    <row r="437" spans="1:4">
      <c r="A437" s="323">
        <v>44171</v>
      </c>
      <c r="B437" s="324" t="s">
        <v>9074</v>
      </c>
      <c r="C437" s="325" t="s">
        <v>843</v>
      </c>
      <c r="D437" s="326">
        <v>19.98</v>
      </c>
    </row>
    <row r="438" spans="1:4">
      <c r="A438" s="323">
        <v>38395</v>
      </c>
      <c r="B438" s="324" t="s">
        <v>9075</v>
      </c>
      <c r="C438" s="325" t="s">
        <v>843</v>
      </c>
      <c r="D438" s="326">
        <v>7.6</v>
      </c>
    </row>
    <row r="439" spans="1:4">
      <c r="A439" s="323">
        <v>34583</v>
      </c>
      <c r="B439" s="324" t="s">
        <v>9076</v>
      </c>
      <c r="C439" s="325" t="s">
        <v>96</v>
      </c>
      <c r="D439" s="326">
        <v>61.35</v>
      </c>
    </row>
    <row r="440" spans="1:4">
      <c r="A440" s="323">
        <v>34584</v>
      </c>
      <c r="B440" s="324" t="s">
        <v>9077</v>
      </c>
      <c r="C440" s="325" t="s">
        <v>96</v>
      </c>
      <c r="D440" s="326">
        <v>44.99</v>
      </c>
    </row>
    <row r="441" spans="1:4">
      <c r="A441" s="323">
        <v>34592</v>
      </c>
      <c r="B441" s="324" t="s">
        <v>9078</v>
      </c>
      <c r="C441" s="325" t="s">
        <v>843</v>
      </c>
      <c r="D441" s="326">
        <v>2.95</v>
      </c>
    </row>
    <row r="442" spans="1:4">
      <c r="A442" s="323">
        <v>34599</v>
      </c>
      <c r="B442" s="324" t="s">
        <v>9079</v>
      </c>
      <c r="C442" s="325" t="s">
        <v>843</v>
      </c>
      <c r="D442" s="326">
        <v>2.65</v>
      </c>
    </row>
    <row r="443" spans="1:4">
      <c r="A443" s="323">
        <v>651</v>
      </c>
      <c r="B443" s="324" t="s">
        <v>9080</v>
      </c>
      <c r="C443" s="325" t="s">
        <v>843</v>
      </c>
      <c r="D443" s="326">
        <v>3.25</v>
      </c>
    </row>
    <row r="444" spans="1:4">
      <c r="A444" s="323">
        <v>654</v>
      </c>
      <c r="B444" s="324" t="s">
        <v>9081</v>
      </c>
      <c r="C444" s="325" t="s">
        <v>843</v>
      </c>
      <c r="D444" s="326">
        <v>4.03</v>
      </c>
    </row>
    <row r="445" spans="1:4">
      <c r="A445" s="323">
        <v>37103</v>
      </c>
      <c r="B445" s="324" t="s">
        <v>9082</v>
      </c>
      <c r="C445" s="325" t="s">
        <v>843</v>
      </c>
      <c r="D445" s="326">
        <v>3.37</v>
      </c>
    </row>
    <row r="446" spans="1:4">
      <c r="A446" s="323">
        <v>34555</v>
      </c>
      <c r="B446" s="324" t="s">
        <v>9083</v>
      </c>
      <c r="C446" s="325" t="s">
        <v>843</v>
      </c>
      <c r="D446" s="326">
        <v>4.28</v>
      </c>
    </row>
    <row r="447" spans="1:4">
      <c r="A447" s="323">
        <v>650</v>
      </c>
      <c r="B447" s="324" t="s">
        <v>9084</v>
      </c>
      <c r="C447" s="325" t="s">
        <v>843</v>
      </c>
      <c r="D447" s="326">
        <v>2.6</v>
      </c>
    </row>
    <row r="448" spans="1:4">
      <c r="A448" s="323">
        <v>718</v>
      </c>
      <c r="B448" s="324" t="s">
        <v>9085</v>
      </c>
      <c r="C448" s="325" t="s">
        <v>843</v>
      </c>
      <c r="D448" s="326">
        <v>15.71</v>
      </c>
    </row>
    <row r="449" spans="1:4">
      <c r="A449" s="323">
        <v>11981</v>
      </c>
      <c r="B449" s="324" t="s">
        <v>9086</v>
      </c>
      <c r="C449" s="325" t="s">
        <v>843</v>
      </c>
      <c r="D449" s="326">
        <v>15.26</v>
      </c>
    </row>
    <row r="450" spans="1:4">
      <c r="A450" s="323">
        <v>34586</v>
      </c>
      <c r="B450" s="324" t="s">
        <v>9087</v>
      </c>
      <c r="C450" s="325" t="s">
        <v>843</v>
      </c>
      <c r="D450" s="326">
        <v>1.97</v>
      </c>
    </row>
    <row r="451" spans="1:4">
      <c r="A451" s="323">
        <v>38603</v>
      </c>
      <c r="B451" s="324" t="s">
        <v>9088</v>
      </c>
      <c r="C451" s="325" t="s">
        <v>843</v>
      </c>
      <c r="D451" s="326">
        <v>2.34</v>
      </c>
    </row>
    <row r="452" spans="1:4">
      <c r="A452" s="323">
        <v>34588</v>
      </c>
      <c r="B452" s="324" t="s">
        <v>9089</v>
      </c>
      <c r="C452" s="325" t="s">
        <v>843</v>
      </c>
      <c r="D452" s="326">
        <v>2.66</v>
      </c>
    </row>
    <row r="453" spans="1:4">
      <c r="A453" s="323">
        <v>34590</v>
      </c>
      <c r="B453" s="324" t="s">
        <v>9090</v>
      </c>
      <c r="C453" s="325" t="s">
        <v>843</v>
      </c>
      <c r="D453" s="326">
        <v>2.64</v>
      </c>
    </row>
    <row r="454" spans="1:4">
      <c r="A454" s="323">
        <v>34591</v>
      </c>
      <c r="B454" s="324" t="s">
        <v>9091</v>
      </c>
      <c r="C454" s="325" t="s">
        <v>843</v>
      </c>
      <c r="D454" s="326">
        <v>3.22</v>
      </c>
    </row>
    <row r="455" spans="1:4" ht="30">
      <c r="A455" s="323">
        <v>40517</v>
      </c>
      <c r="B455" s="324" t="s">
        <v>9092</v>
      </c>
      <c r="C455" s="325" t="s">
        <v>96</v>
      </c>
      <c r="D455" s="326">
        <v>45.78</v>
      </c>
    </row>
    <row r="456" spans="1:4" ht="45">
      <c r="A456" s="323">
        <v>40515</v>
      </c>
      <c r="B456" s="324" t="s">
        <v>9093</v>
      </c>
      <c r="C456" s="325" t="s">
        <v>96</v>
      </c>
      <c r="D456" s="326">
        <v>103.02</v>
      </c>
    </row>
    <row r="457" spans="1:4" ht="45">
      <c r="A457" s="323">
        <v>40524</v>
      </c>
      <c r="B457" s="324" t="s">
        <v>9094</v>
      </c>
      <c r="C457" s="325" t="s">
        <v>96</v>
      </c>
      <c r="D457" s="326">
        <v>64.39</v>
      </c>
    </row>
    <row r="458" spans="1:4" ht="45">
      <c r="A458" s="323">
        <v>40529</v>
      </c>
      <c r="B458" s="324" t="s">
        <v>9095</v>
      </c>
      <c r="C458" s="325" t="s">
        <v>96</v>
      </c>
      <c r="D458" s="326">
        <v>65.819999999999993</v>
      </c>
    </row>
    <row r="459" spans="1:4" ht="45">
      <c r="A459" s="323">
        <v>36156</v>
      </c>
      <c r="B459" s="324" t="s">
        <v>9096</v>
      </c>
      <c r="C459" s="325" t="s">
        <v>96</v>
      </c>
      <c r="D459" s="326">
        <v>50.08</v>
      </c>
    </row>
    <row r="460" spans="1:4" ht="45">
      <c r="A460" s="323">
        <v>36155</v>
      </c>
      <c r="B460" s="324" t="s">
        <v>9097</v>
      </c>
      <c r="C460" s="325" t="s">
        <v>96</v>
      </c>
      <c r="D460" s="326">
        <v>43.23</v>
      </c>
    </row>
    <row r="461" spans="1:4" ht="45">
      <c r="A461" s="323">
        <v>36154</v>
      </c>
      <c r="B461" s="324" t="s">
        <v>9098</v>
      </c>
      <c r="C461" s="325" t="s">
        <v>96</v>
      </c>
      <c r="D461" s="326">
        <v>60.09</v>
      </c>
    </row>
    <row r="462" spans="1:4" ht="45">
      <c r="A462" s="323">
        <v>36170</v>
      </c>
      <c r="B462" s="324" t="s">
        <v>9099</v>
      </c>
      <c r="C462" s="325" t="s">
        <v>96</v>
      </c>
      <c r="D462" s="326">
        <v>54.61</v>
      </c>
    </row>
    <row r="463" spans="1:4" ht="30">
      <c r="A463" s="323">
        <v>695</v>
      </c>
      <c r="B463" s="324" t="s">
        <v>9100</v>
      </c>
      <c r="C463" s="325" t="s">
        <v>96</v>
      </c>
      <c r="D463" s="326">
        <v>44.14</v>
      </c>
    </row>
    <row r="464" spans="1:4" ht="30">
      <c r="A464" s="323">
        <v>679</v>
      </c>
      <c r="B464" s="324" t="s">
        <v>9101</v>
      </c>
      <c r="C464" s="325" t="s">
        <v>96</v>
      </c>
      <c r="D464" s="326">
        <v>65.819999999999993</v>
      </c>
    </row>
    <row r="465" spans="1:4" ht="30">
      <c r="A465" s="323">
        <v>711</v>
      </c>
      <c r="B465" s="324" t="s">
        <v>9102</v>
      </c>
      <c r="C465" s="325" t="s">
        <v>96</v>
      </c>
      <c r="D465" s="326">
        <v>43.54</v>
      </c>
    </row>
    <row r="466" spans="1:4" ht="30">
      <c r="A466" s="323">
        <v>712</v>
      </c>
      <c r="B466" s="324" t="s">
        <v>9103</v>
      </c>
      <c r="C466" s="325" t="s">
        <v>96</v>
      </c>
      <c r="D466" s="326">
        <v>54.84</v>
      </c>
    </row>
    <row r="467" spans="1:4" ht="30">
      <c r="A467" s="323">
        <v>12614</v>
      </c>
      <c r="B467" s="324" t="s">
        <v>9104</v>
      </c>
      <c r="C467" s="325" t="s">
        <v>843</v>
      </c>
      <c r="D467" s="326">
        <v>52.02</v>
      </c>
    </row>
    <row r="468" spans="1:4">
      <c r="A468" s="323">
        <v>6140</v>
      </c>
      <c r="B468" s="324" t="s">
        <v>9105</v>
      </c>
      <c r="C468" s="325" t="s">
        <v>843</v>
      </c>
      <c r="D468" s="326">
        <v>4.1900000000000004</v>
      </c>
    </row>
    <row r="469" spans="1:4">
      <c r="A469" s="323">
        <v>38399</v>
      </c>
      <c r="B469" s="324" t="s">
        <v>9106</v>
      </c>
      <c r="C469" s="325" t="s">
        <v>843</v>
      </c>
      <c r="D469" s="326">
        <v>185.23</v>
      </c>
    </row>
    <row r="470" spans="1:4" ht="30">
      <c r="A470" s="323">
        <v>729</v>
      </c>
      <c r="B470" s="324" t="s">
        <v>9107</v>
      </c>
      <c r="C470" s="325" t="s">
        <v>843</v>
      </c>
      <c r="D470" s="326">
        <v>815.5</v>
      </c>
    </row>
    <row r="471" spans="1:4" ht="30">
      <c r="A471" s="323">
        <v>39925</v>
      </c>
      <c r="B471" s="324" t="s">
        <v>9108</v>
      </c>
      <c r="C471" s="325" t="s">
        <v>843</v>
      </c>
      <c r="D471" s="326">
        <v>11783.9</v>
      </c>
    </row>
    <row r="472" spans="1:4" ht="30">
      <c r="A472" s="323">
        <v>731</v>
      </c>
      <c r="B472" s="324" t="s">
        <v>9109</v>
      </c>
      <c r="C472" s="325" t="s">
        <v>843</v>
      </c>
      <c r="D472" s="326">
        <v>793.68</v>
      </c>
    </row>
    <row r="473" spans="1:4" ht="45">
      <c r="A473" s="323">
        <v>10575</v>
      </c>
      <c r="B473" s="324" t="s">
        <v>9110</v>
      </c>
      <c r="C473" s="325" t="s">
        <v>843</v>
      </c>
      <c r="D473" s="326">
        <v>1238.5999999999999</v>
      </c>
    </row>
    <row r="474" spans="1:4" ht="45">
      <c r="A474" s="323">
        <v>733</v>
      </c>
      <c r="B474" s="324" t="s">
        <v>9111</v>
      </c>
      <c r="C474" s="325" t="s">
        <v>843</v>
      </c>
      <c r="D474" s="326">
        <v>1356.12</v>
      </c>
    </row>
    <row r="475" spans="1:4" ht="30">
      <c r="A475" s="323">
        <v>732</v>
      </c>
      <c r="B475" s="324" t="s">
        <v>9112</v>
      </c>
      <c r="C475" s="325" t="s">
        <v>843</v>
      </c>
      <c r="D475" s="326">
        <v>1337.88</v>
      </c>
    </row>
    <row r="476" spans="1:4" ht="45">
      <c r="A476" s="323">
        <v>735</v>
      </c>
      <c r="B476" s="324" t="s">
        <v>9113</v>
      </c>
      <c r="C476" s="325" t="s">
        <v>843</v>
      </c>
      <c r="D476" s="326">
        <v>2380.0300000000002</v>
      </c>
    </row>
    <row r="477" spans="1:4" ht="30">
      <c r="A477" s="323">
        <v>737</v>
      </c>
      <c r="B477" s="324" t="s">
        <v>9114</v>
      </c>
      <c r="C477" s="325" t="s">
        <v>843</v>
      </c>
      <c r="D477" s="326">
        <v>7502.47</v>
      </c>
    </row>
    <row r="478" spans="1:4" ht="30">
      <c r="A478" s="323">
        <v>736</v>
      </c>
      <c r="B478" s="324" t="s">
        <v>9115</v>
      </c>
      <c r="C478" s="325" t="s">
        <v>843</v>
      </c>
      <c r="D478" s="326">
        <v>2001.17</v>
      </c>
    </row>
    <row r="479" spans="1:4" ht="30">
      <c r="A479" s="323">
        <v>738</v>
      </c>
      <c r="B479" s="324" t="s">
        <v>9116</v>
      </c>
      <c r="C479" s="325" t="s">
        <v>843</v>
      </c>
      <c r="D479" s="326">
        <v>3478.84</v>
      </c>
    </row>
    <row r="480" spans="1:4" ht="45">
      <c r="A480" s="323">
        <v>740</v>
      </c>
      <c r="B480" s="324" t="s">
        <v>9117</v>
      </c>
      <c r="C480" s="325" t="s">
        <v>843</v>
      </c>
      <c r="D480" s="326">
        <v>7057.84</v>
      </c>
    </row>
    <row r="481" spans="1:4" ht="30">
      <c r="A481" s="323">
        <v>734</v>
      </c>
      <c r="B481" s="324" t="s">
        <v>9118</v>
      </c>
      <c r="C481" s="325" t="s">
        <v>843</v>
      </c>
      <c r="D481" s="326">
        <v>1434.21</v>
      </c>
    </row>
    <row r="482" spans="1:4">
      <c r="A482" s="323">
        <v>39008</v>
      </c>
      <c r="B482" s="324" t="s">
        <v>9119</v>
      </c>
      <c r="C482" s="325" t="s">
        <v>843</v>
      </c>
      <c r="D482" s="326">
        <v>58513.34</v>
      </c>
    </row>
    <row r="483" spans="1:4">
      <c r="A483" s="323">
        <v>39009</v>
      </c>
      <c r="B483" s="324" t="s">
        <v>9120</v>
      </c>
      <c r="C483" s="325" t="s">
        <v>843</v>
      </c>
      <c r="D483" s="326">
        <v>62689.79</v>
      </c>
    </row>
    <row r="484" spans="1:4" ht="45">
      <c r="A484" s="323">
        <v>10587</v>
      </c>
      <c r="B484" s="324" t="s">
        <v>9121</v>
      </c>
      <c r="C484" s="325" t="s">
        <v>843</v>
      </c>
      <c r="D484" s="326">
        <v>4680.5200000000004</v>
      </c>
    </row>
    <row r="485" spans="1:4" ht="45">
      <c r="A485" s="323">
        <v>759</v>
      </c>
      <c r="B485" s="324" t="s">
        <v>9122</v>
      </c>
      <c r="C485" s="325" t="s">
        <v>843</v>
      </c>
      <c r="D485" s="326">
        <v>6729.67</v>
      </c>
    </row>
    <row r="486" spans="1:4" ht="45">
      <c r="A486" s="323">
        <v>761</v>
      </c>
      <c r="B486" s="324" t="s">
        <v>9123</v>
      </c>
      <c r="C486" s="325" t="s">
        <v>843</v>
      </c>
      <c r="D486" s="326">
        <v>11407.35</v>
      </c>
    </row>
    <row r="487" spans="1:4" ht="45">
      <c r="A487" s="323">
        <v>750</v>
      </c>
      <c r="B487" s="324" t="s">
        <v>9124</v>
      </c>
      <c r="C487" s="325" t="s">
        <v>843</v>
      </c>
      <c r="D487" s="326">
        <v>10830.37</v>
      </c>
    </row>
    <row r="488" spans="1:4" ht="45">
      <c r="A488" s="323">
        <v>755</v>
      </c>
      <c r="B488" s="324" t="s">
        <v>9125</v>
      </c>
      <c r="C488" s="325" t="s">
        <v>843</v>
      </c>
      <c r="D488" s="326">
        <v>44442.59</v>
      </c>
    </row>
    <row r="489" spans="1:4" ht="45">
      <c r="A489" s="323">
        <v>749</v>
      </c>
      <c r="B489" s="324" t="s">
        <v>9126</v>
      </c>
      <c r="C489" s="325" t="s">
        <v>843</v>
      </c>
      <c r="D489" s="326">
        <v>16345.16</v>
      </c>
    </row>
    <row r="490" spans="1:4" ht="45">
      <c r="A490" s="323">
        <v>756</v>
      </c>
      <c r="B490" s="324" t="s">
        <v>9127</v>
      </c>
      <c r="C490" s="325" t="s">
        <v>843</v>
      </c>
      <c r="D490" s="326">
        <v>48470.6</v>
      </c>
    </row>
    <row r="491" spans="1:4" ht="45">
      <c r="A491" s="323">
        <v>10588</v>
      </c>
      <c r="B491" s="324" t="s">
        <v>9128</v>
      </c>
      <c r="C491" s="325" t="s">
        <v>843</v>
      </c>
      <c r="D491" s="326">
        <v>4858.9799999999996</v>
      </c>
    </row>
    <row r="492" spans="1:4" ht="45">
      <c r="A492" s="323">
        <v>10592</v>
      </c>
      <c r="B492" s="324" t="s">
        <v>9129</v>
      </c>
      <c r="C492" s="325" t="s">
        <v>843</v>
      </c>
      <c r="D492" s="326">
        <v>5869</v>
      </c>
    </row>
    <row r="493" spans="1:4" ht="45">
      <c r="A493" s="323">
        <v>10589</v>
      </c>
      <c r="B493" s="324" t="s">
        <v>9130</v>
      </c>
      <c r="C493" s="325" t="s">
        <v>843</v>
      </c>
      <c r="D493" s="326">
        <v>7884.63</v>
      </c>
    </row>
    <row r="494" spans="1:4" ht="30">
      <c r="A494" s="323">
        <v>760</v>
      </c>
      <c r="B494" s="324" t="s">
        <v>9131</v>
      </c>
      <c r="C494" s="325" t="s">
        <v>843</v>
      </c>
      <c r="D494" s="326">
        <v>44017.5</v>
      </c>
    </row>
    <row r="495" spans="1:4" ht="45">
      <c r="A495" s="323">
        <v>751</v>
      </c>
      <c r="B495" s="324" t="s">
        <v>9132</v>
      </c>
      <c r="C495" s="325" t="s">
        <v>843</v>
      </c>
      <c r="D495" s="326">
        <v>6932.75</v>
      </c>
    </row>
    <row r="496" spans="1:4" ht="45">
      <c r="A496" s="323">
        <v>754</v>
      </c>
      <c r="B496" s="324" t="s">
        <v>9133</v>
      </c>
      <c r="C496" s="325" t="s">
        <v>843</v>
      </c>
      <c r="D496" s="326">
        <v>11004.37</v>
      </c>
    </row>
    <row r="497" spans="1:4" ht="30">
      <c r="A497" s="323">
        <v>757</v>
      </c>
      <c r="B497" s="324" t="s">
        <v>9134</v>
      </c>
      <c r="C497" s="325" t="s">
        <v>843</v>
      </c>
      <c r="D497" s="326">
        <v>22008.75</v>
      </c>
    </row>
    <row r="498" spans="1:4">
      <c r="A498" s="323">
        <v>44489</v>
      </c>
      <c r="B498" s="324" t="s">
        <v>9135</v>
      </c>
      <c r="C498" s="325" t="s">
        <v>843</v>
      </c>
      <c r="D498" s="326">
        <v>202732.93</v>
      </c>
    </row>
    <row r="499" spans="1:4" ht="30">
      <c r="A499" s="323">
        <v>39917</v>
      </c>
      <c r="B499" s="324" t="s">
        <v>9136</v>
      </c>
      <c r="C499" s="325" t="s">
        <v>843</v>
      </c>
      <c r="D499" s="326">
        <v>89880.71</v>
      </c>
    </row>
    <row r="500" spans="1:4">
      <c r="A500" s="323">
        <v>38167</v>
      </c>
      <c r="B500" s="324" t="s">
        <v>9137</v>
      </c>
      <c r="C500" s="325" t="s">
        <v>8985</v>
      </c>
      <c r="D500" s="326">
        <v>26.57</v>
      </c>
    </row>
    <row r="501" spans="1:4">
      <c r="A501" s="323">
        <v>36145</v>
      </c>
      <c r="B501" s="324" t="s">
        <v>9138</v>
      </c>
      <c r="C501" s="325" t="s">
        <v>8985</v>
      </c>
      <c r="D501" s="326">
        <v>45.79</v>
      </c>
    </row>
    <row r="502" spans="1:4">
      <c r="A502" s="323">
        <v>12893</v>
      </c>
      <c r="B502" s="324" t="s">
        <v>9139</v>
      </c>
      <c r="C502" s="325" t="s">
        <v>8985</v>
      </c>
      <c r="D502" s="326">
        <v>76.319999999999993</v>
      </c>
    </row>
    <row r="503" spans="1:4">
      <c r="A503" s="323">
        <v>11685</v>
      </c>
      <c r="B503" s="324" t="s">
        <v>9140</v>
      </c>
      <c r="C503" s="325" t="s">
        <v>843</v>
      </c>
      <c r="D503" s="326">
        <v>47.6</v>
      </c>
    </row>
    <row r="504" spans="1:4">
      <c r="A504" s="323">
        <v>11680</v>
      </c>
      <c r="B504" s="324" t="s">
        <v>9141</v>
      </c>
      <c r="C504" s="325" t="s">
        <v>843</v>
      </c>
      <c r="D504" s="326">
        <v>17.059999999999999</v>
      </c>
    </row>
    <row r="505" spans="1:4">
      <c r="A505" s="323">
        <v>11679</v>
      </c>
      <c r="B505" s="324" t="s">
        <v>9142</v>
      </c>
      <c r="C505" s="325" t="s">
        <v>843</v>
      </c>
      <c r="D505" s="326">
        <v>23.13</v>
      </c>
    </row>
    <row r="506" spans="1:4">
      <c r="A506" s="323">
        <v>4374</v>
      </c>
      <c r="B506" s="324" t="s">
        <v>9143</v>
      </c>
      <c r="C506" s="325" t="s">
        <v>843</v>
      </c>
      <c r="D506" s="326">
        <v>0.28999999999999998</v>
      </c>
    </row>
    <row r="507" spans="1:4" ht="30">
      <c r="A507" s="323">
        <v>7568</v>
      </c>
      <c r="B507" s="324" t="s">
        <v>9144</v>
      </c>
      <c r="C507" s="325" t="s">
        <v>843</v>
      </c>
      <c r="D507" s="326">
        <v>0.49</v>
      </c>
    </row>
    <row r="508" spans="1:4" ht="30">
      <c r="A508" s="323">
        <v>7584</v>
      </c>
      <c r="B508" s="324" t="s">
        <v>9145</v>
      </c>
      <c r="C508" s="325" t="s">
        <v>843</v>
      </c>
      <c r="D508" s="326">
        <v>0.74</v>
      </c>
    </row>
    <row r="509" spans="1:4">
      <c r="A509" s="323">
        <v>11945</v>
      </c>
      <c r="B509" s="324" t="s">
        <v>9146</v>
      </c>
      <c r="C509" s="325" t="s">
        <v>843</v>
      </c>
      <c r="D509" s="326">
        <v>0.04</v>
      </c>
    </row>
    <row r="510" spans="1:4">
      <c r="A510" s="323">
        <v>11946</v>
      </c>
      <c r="B510" s="324" t="s">
        <v>9147</v>
      </c>
      <c r="C510" s="325" t="s">
        <v>843</v>
      </c>
      <c r="D510" s="326">
        <v>0.05</v>
      </c>
    </row>
    <row r="511" spans="1:4">
      <c r="A511" s="323">
        <v>4375</v>
      </c>
      <c r="B511" s="324" t="s">
        <v>9148</v>
      </c>
      <c r="C511" s="325" t="s">
        <v>843</v>
      </c>
      <c r="D511" s="326">
        <v>0.08</v>
      </c>
    </row>
    <row r="512" spans="1:4" ht="30">
      <c r="A512" s="323">
        <v>11950</v>
      </c>
      <c r="B512" s="324" t="s">
        <v>9149</v>
      </c>
      <c r="C512" s="325" t="s">
        <v>843</v>
      </c>
      <c r="D512" s="326">
        <v>0.16</v>
      </c>
    </row>
    <row r="513" spans="1:4">
      <c r="A513" s="323">
        <v>4376</v>
      </c>
      <c r="B513" s="324" t="s">
        <v>9150</v>
      </c>
      <c r="C513" s="325" t="s">
        <v>843</v>
      </c>
      <c r="D513" s="326">
        <v>0.15</v>
      </c>
    </row>
    <row r="514" spans="1:4" ht="30">
      <c r="A514" s="323">
        <v>7583</v>
      </c>
      <c r="B514" s="324" t="s">
        <v>9151</v>
      </c>
      <c r="C514" s="325" t="s">
        <v>843</v>
      </c>
      <c r="D514" s="326">
        <v>0.33</v>
      </c>
    </row>
    <row r="515" spans="1:4" ht="30">
      <c r="A515" s="323">
        <v>4350</v>
      </c>
      <c r="B515" s="324" t="s">
        <v>9152</v>
      </c>
      <c r="C515" s="325" t="s">
        <v>843</v>
      </c>
      <c r="D515" s="326">
        <v>0.56999999999999995</v>
      </c>
    </row>
    <row r="516" spans="1:4">
      <c r="A516" s="323">
        <v>44400</v>
      </c>
      <c r="B516" s="324" t="s">
        <v>9153</v>
      </c>
      <c r="C516" s="325" t="s">
        <v>843</v>
      </c>
      <c r="D516" s="326">
        <v>35.44</v>
      </c>
    </row>
    <row r="517" spans="1:4">
      <c r="A517" s="323">
        <v>828</v>
      </c>
      <c r="B517" s="324" t="s">
        <v>9154</v>
      </c>
      <c r="C517" s="325" t="s">
        <v>843</v>
      </c>
      <c r="D517" s="326">
        <v>0.5</v>
      </c>
    </row>
    <row r="518" spans="1:4">
      <c r="A518" s="323">
        <v>829</v>
      </c>
      <c r="B518" s="324" t="s">
        <v>9155</v>
      </c>
      <c r="C518" s="325" t="s">
        <v>843</v>
      </c>
      <c r="D518" s="326">
        <v>0.8</v>
      </c>
    </row>
    <row r="519" spans="1:4">
      <c r="A519" s="323">
        <v>812</v>
      </c>
      <c r="B519" s="324" t="s">
        <v>9156</v>
      </c>
      <c r="C519" s="325" t="s">
        <v>843</v>
      </c>
      <c r="D519" s="326">
        <v>1.77</v>
      </c>
    </row>
    <row r="520" spans="1:4">
      <c r="A520" s="323">
        <v>819</v>
      </c>
      <c r="B520" s="324" t="s">
        <v>9157</v>
      </c>
      <c r="C520" s="325" t="s">
        <v>843</v>
      </c>
      <c r="D520" s="326">
        <v>3.08</v>
      </c>
    </row>
    <row r="521" spans="1:4">
      <c r="A521" s="323">
        <v>818</v>
      </c>
      <c r="B521" s="324" t="s">
        <v>9158</v>
      </c>
      <c r="C521" s="325" t="s">
        <v>843</v>
      </c>
      <c r="D521" s="326">
        <v>5.74</v>
      </c>
    </row>
    <row r="522" spans="1:4">
      <c r="A522" s="323">
        <v>20086</v>
      </c>
      <c r="B522" s="324" t="s">
        <v>9159</v>
      </c>
      <c r="C522" s="325" t="s">
        <v>843</v>
      </c>
      <c r="D522" s="326">
        <v>2.97</v>
      </c>
    </row>
    <row r="523" spans="1:4">
      <c r="A523" s="323">
        <v>832</v>
      </c>
      <c r="B523" s="324" t="s">
        <v>9160</v>
      </c>
      <c r="C523" s="325" t="s">
        <v>843</v>
      </c>
      <c r="D523" s="326">
        <v>2.37</v>
      </c>
    </row>
    <row r="524" spans="1:4">
      <c r="A524" s="323">
        <v>834</v>
      </c>
      <c r="B524" s="324" t="s">
        <v>9161</v>
      </c>
      <c r="C524" s="325" t="s">
        <v>843</v>
      </c>
      <c r="D524" s="326">
        <v>3.07</v>
      </c>
    </row>
    <row r="525" spans="1:4">
      <c r="A525" s="323">
        <v>813</v>
      </c>
      <c r="B525" s="324" t="s">
        <v>9162</v>
      </c>
      <c r="C525" s="325" t="s">
        <v>843</v>
      </c>
      <c r="D525" s="326">
        <v>3.57</v>
      </c>
    </row>
    <row r="526" spans="1:4">
      <c r="A526" s="323">
        <v>820</v>
      </c>
      <c r="B526" s="324" t="s">
        <v>9163</v>
      </c>
      <c r="C526" s="325" t="s">
        <v>843</v>
      </c>
      <c r="D526" s="326">
        <v>4.8099999999999996</v>
      </c>
    </row>
    <row r="527" spans="1:4">
      <c r="A527" s="323">
        <v>816</v>
      </c>
      <c r="B527" s="324" t="s">
        <v>9164</v>
      </c>
      <c r="C527" s="325" t="s">
        <v>843</v>
      </c>
      <c r="D527" s="326">
        <v>8.57</v>
      </c>
    </row>
    <row r="528" spans="1:4">
      <c r="A528" s="323">
        <v>814</v>
      </c>
      <c r="B528" s="324" t="s">
        <v>9165</v>
      </c>
      <c r="C528" s="325" t="s">
        <v>843</v>
      </c>
      <c r="D528" s="326">
        <v>10.65</v>
      </c>
    </row>
    <row r="529" spans="1:4">
      <c r="A529" s="323">
        <v>822</v>
      </c>
      <c r="B529" s="324" t="s">
        <v>9166</v>
      </c>
      <c r="C529" s="325" t="s">
        <v>843</v>
      </c>
      <c r="D529" s="326">
        <v>13.91</v>
      </c>
    </row>
    <row r="530" spans="1:4">
      <c r="A530" s="323">
        <v>821</v>
      </c>
      <c r="B530" s="324" t="s">
        <v>9167</v>
      </c>
      <c r="C530" s="325" t="s">
        <v>843</v>
      </c>
      <c r="D530" s="326">
        <v>15.9</v>
      </c>
    </row>
    <row r="531" spans="1:4">
      <c r="A531" s="323">
        <v>39191</v>
      </c>
      <c r="B531" s="324" t="s">
        <v>9168</v>
      </c>
      <c r="C531" s="325" t="s">
        <v>843</v>
      </c>
      <c r="D531" s="326">
        <v>23.57</v>
      </c>
    </row>
    <row r="532" spans="1:4">
      <c r="A532" s="323">
        <v>39190</v>
      </c>
      <c r="B532" s="324" t="s">
        <v>9169</v>
      </c>
      <c r="C532" s="325" t="s">
        <v>843</v>
      </c>
      <c r="D532" s="326">
        <v>24.62</v>
      </c>
    </row>
    <row r="533" spans="1:4">
      <c r="A533" s="323">
        <v>39189</v>
      </c>
      <c r="B533" s="324" t="s">
        <v>9170</v>
      </c>
      <c r="C533" s="325" t="s">
        <v>843</v>
      </c>
      <c r="D533" s="326">
        <v>26.06</v>
      </c>
    </row>
    <row r="534" spans="1:4">
      <c r="A534" s="323">
        <v>39188</v>
      </c>
      <c r="B534" s="324" t="s">
        <v>9171</v>
      </c>
      <c r="C534" s="325" t="s">
        <v>843</v>
      </c>
      <c r="D534" s="326">
        <v>19.190000000000001</v>
      </c>
    </row>
    <row r="535" spans="1:4">
      <c r="A535" s="323">
        <v>39186</v>
      </c>
      <c r="B535" s="324" t="s">
        <v>9172</v>
      </c>
      <c r="C535" s="325" t="s">
        <v>843</v>
      </c>
      <c r="D535" s="326">
        <v>23.32</v>
      </c>
    </row>
    <row r="536" spans="1:4">
      <c r="A536" s="323">
        <v>39187</v>
      </c>
      <c r="B536" s="324" t="s">
        <v>9173</v>
      </c>
      <c r="C536" s="325" t="s">
        <v>843</v>
      </c>
      <c r="D536" s="326">
        <v>20.11</v>
      </c>
    </row>
    <row r="537" spans="1:4">
      <c r="A537" s="323">
        <v>39184</v>
      </c>
      <c r="B537" s="324" t="s">
        <v>9174</v>
      </c>
      <c r="C537" s="325" t="s">
        <v>843</v>
      </c>
      <c r="D537" s="326">
        <v>7.56</v>
      </c>
    </row>
    <row r="538" spans="1:4">
      <c r="A538" s="323">
        <v>39185</v>
      </c>
      <c r="B538" s="324" t="s">
        <v>9175</v>
      </c>
      <c r="C538" s="325" t="s">
        <v>843</v>
      </c>
      <c r="D538" s="326">
        <v>6.9</v>
      </c>
    </row>
    <row r="539" spans="1:4">
      <c r="A539" s="323">
        <v>39198</v>
      </c>
      <c r="B539" s="324" t="s">
        <v>9176</v>
      </c>
      <c r="C539" s="325" t="s">
        <v>843</v>
      </c>
      <c r="D539" s="326">
        <v>77.33</v>
      </c>
    </row>
    <row r="540" spans="1:4">
      <c r="A540" s="323">
        <v>39197</v>
      </c>
      <c r="B540" s="324" t="s">
        <v>9177</v>
      </c>
      <c r="C540" s="325" t="s">
        <v>843</v>
      </c>
      <c r="D540" s="326">
        <v>80.78</v>
      </c>
    </row>
    <row r="541" spans="1:4">
      <c r="A541" s="323">
        <v>39196</v>
      </c>
      <c r="B541" s="324" t="s">
        <v>9178</v>
      </c>
      <c r="C541" s="325" t="s">
        <v>843</v>
      </c>
      <c r="D541" s="326">
        <v>83.31</v>
      </c>
    </row>
    <row r="542" spans="1:4">
      <c r="A542" s="323">
        <v>39199</v>
      </c>
      <c r="B542" s="324" t="s">
        <v>9179</v>
      </c>
      <c r="C542" s="325" t="s">
        <v>843</v>
      </c>
      <c r="D542" s="326">
        <v>74.42</v>
      </c>
    </row>
    <row r="543" spans="1:4">
      <c r="A543" s="323">
        <v>39195</v>
      </c>
      <c r="B543" s="324" t="s">
        <v>9180</v>
      </c>
      <c r="C543" s="325" t="s">
        <v>843</v>
      </c>
      <c r="D543" s="326">
        <v>42.96</v>
      </c>
    </row>
    <row r="544" spans="1:4">
      <c r="A544" s="323">
        <v>39194</v>
      </c>
      <c r="B544" s="324" t="s">
        <v>9181</v>
      </c>
      <c r="C544" s="325" t="s">
        <v>843</v>
      </c>
      <c r="D544" s="326">
        <v>45.97</v>
      </c>
    </row>
    <row r="545" spans="1:4">
      <c r="A545" s="323">
        <v>39193</v>
      </c>
      <c r="B545" s="324" t="s">
        <v>9182</v>
      </c>
      <c r="C545" s="325" t="s">
        <v>843</v>
      </c>
      <c r="D545" s="326">
        <v>50.38</v>
      </c>
    </row>
    <row r="546" spans="1:4">
      <c r="A546" s="323">
        <v>39192</v>
      </c>
      <c r="B546" s="324" t="s">
        <v>9183</v>
      </c>
      <c r="C546" s="325" t="s">
        <v>843</v>
      </c>
      <c r="D546" s="326">
        <v>52.41</v>
      </c>
    </row>
    <row r="547" spans="1:4">
      <c r="A547" s="323">
        <v>39201</v>
      </c>
      <c r="B547" s="324" t="s">
        <v>9184</v>
      </c>
      <c r="C547" s="325" t="s">
        <v>843</v>
      </c>
      <c r="D547" s="326">
        <v>92.46</v>
      </c>
    </row>
    <row r="548" spans="1:4">
      <c r="A548" s="323">
        <v>39200</v>
      </c>
      <c r="B548" s="324" t="s">
        <v>9185</v>
      </c>
      <c r="C548" s="325" t="s">
        <v>843</v>
      </c>
      <c r="D548" s="326">
        <v>93.2</v>
      </c>
    </row>
    <row r="549" spans="1:4">
      <c r="A549" s="323">
        <v>39203</v>
      </c>
      <c r="B549" s="324" t="s">
        <v>9186</v>
      </c>
      <c r="C549" s="325" t="s">
        <v>843</v>
      </c>
      <c r="D549" s="326">
        <v>75.260000000000005</v>
      </c>
    </row>
    <row r="550" spans="1:4">
      <c r="A550" s="323">
        <v>39202</v>
      </c>
      <c r="B550" s="324" t="s">
        <v>9187</v>
      </c>
      <c r="C550" s="325" t="s">
        <v>843</v>
      </c>
      <c r="D550" s="326">
        <v>88.4</v>
      </c>
    </row>
    <row r="551" spans="1:4">
      <c r="A551" s="323">
        <v>39920</v>
      </c>
      <c r="B551" s="324" t="s">
        <v>9188</v>
      </c>
      <c r="C551" s="325" t="s">
        <v>843</v>
      </c>
      <c r="D551" s="326">
        <v>6.34</v>
      </c>
    </row>
    <row r="552" spans="1:4">
      <c r="A552" s="323">
        <v>39205</v>
      </c>
      <c r="B552" s="324" t="s">
        <v>9189</v>
      </c>
      <c r="C552" s="325" t="s">
        <v>843</v>
      </c>
      <c r="D552" s="326">
        <v>147.49</v>
      </c>
    </row>
    <row r="553" spans="1:4">
      <c r="A553" s="323">
        <v>39204</v>
      </c>
      <c r="B553" s="324" t="s">
        <v>9190</v>
      </c>
      <c r="C553" s="325" t="s">
        <v>843</v>
      </c>
      <c r="D553" s="326">
        <v>151.06</v>
      </c>
    </row>
    <row r="554" spans="1:4">
      <c r="A554" s="323">
        <v>39206</v>
      </c>
      <c r="B554" s="324" t="s">
        <v>9191</v>
      </c>
      <c r="C554" s="325" t="s">
        <v>843</v>
      </c>
      <c r="D554" s="326">
        <v>143.31</v>
      </c>
    </row>
    <row r="555" spans="1:4">
      <c r="A555" s="323">
        <v>798</v>
      </c>
      <c r="B555" s="324" t="s">
        <v>9192</v>
      </c>
      <c r="C555" s="325" t="s">
        <v>843</v>
      </c>
      <c r="D555" s="326">
        <v>0.99</v>
      </c>
    </row>
    <row r="556" spans="1:4">
      <c r="A556" s="323">
        <v>797</v>
      </c>
      <c r="B556" s="324" t="s">
        <v>9193</v>
      </c>
      <c r="C556" s="325" t="s">
        <v>843</v>
      </c>
      <c r="D556" s="326">
        <v>7.2</v>
      </c>
    </row>
    <row r="557" spans="1:4">
      <c r="A557" s="323">
        <v>796</v>
      </c>
      <c r="B557" s="324" t="s">
        <v>9194</v>
      </c>
      <c r="C557" s="325" t="s">
        <v>843</v>
      </c>
      <c r="D557" s="326">
        <v>6.12</v>
      </c>
    </row>
    <row r="558" spans="1:4">
      <c r="A558" s="323">
        <v>799</v>
      </c>
      <c r="B558" s="324" t="s">
        <v>9195</v>
      </c>
      <c r="C558" s="325" t="s">
        <v>843</v>
      </c>
      <c r="D558" s="326">
        <v>2.96</v>
      </c>
    </row>
    <row r="559" spans="1:4">
      <c r="A559" s="323">
        <v>792</v>
      </c>
      <c r="B559" s="324" t="s">
        <v>9196</v>
      </c>
      <c r="C559" s="325" t="s">
        <v>843</v>
      </c>
      <c r="D559" s="326">
        <v>2.86</v>
      </c>
    </row>
    <row r="560" spans="1:4">
      <c r="A560" s="323">
        <v>38001</v>
      </c>
      <c r="B560" s="324" t="s">
        <v>9197</v>
      </c>
      <c r="C560" s="325" t="s">
        <v>843</v>
      </c>
      <c r="D560" s="326">
        <v>1.31</v>
      </c>
    </row>
    <row r="561" spans="1:4">
      <c r="A561" s="323">
        <v>38002</v>
      </c>
      <c r="B561" s="324" t="s">
        <v>9198</v>
      </c>
      <c r="C561" s="325" t="s">
        <v>843</v>
      </c>
      <c r="D561" s="326">
        <v>4.57</v>
      </c>
    </row>
    <row r="562" spans="1:4">
      <c r="A562" s="323">
        <v>38003</v>
      </c>
      <c r="B562" s="324" t="s">
        <v>9199</v>
      </c>
      <c r="C562" s="325" t="s">
        <v>843</v>
      </c>
      <c r="D562" s="326">
        <v>31.25</v>
      </c>
    </row>
    <row r="563" spans="1:4">
      <c r="A563" s="323">
        <v>38004</v>
      </c>
      <c r="B563" s="324" t="s">
        <v>9200</v>
      </c>
      <c r="C563" s="325" t="s">
        <v>843</v>
      </c>
      <c r="D563" s="326">
        <v>35.94</v>
      </c>
    </row>
    <row r="564" spans="1:4">
      <c r="A564" s="323">
        <v>44263</v>
      </c>
      <c r="B564" s="324" t="s">
        <v>9201</v>
      </c>
      <c r="C564" s="325" t="s">
        <v>843</v>
      </c>
      <c r="D564" s="326">
        <v>64.52</v>
      </c>
    </row>
    <row r="565" spans="1:4">
      <c r="A565" s="323">
        <v>36327</v>
      </c>
      <c r="B565" s="324" t="s">
        <v>9202</v>
      </c>
      <c r="C565" s="325" t="s">
        <v>843</v>
      </c>
      <c r="D565" s="326">
        <v>5.0599999999999996</v>
      </c>
    </row>
    <row r="566" spans="1:4">
      <c r="A566" s="323">
        <v>38992</v>
      </c>
      <c r="B566" s="324" t="s">
        <v>9203</v>
      </c>
      <c r="C566" s="325" t="s">
        <v>843</v>
      </c>
      <c r="D566" s="326">
        <v>6.15</v>
      </c>
    </row>
    <row r="567" spans="1:4">
      <c r="A567" s="323">
        <v>38993</v>
      </c>
      <c r="B567" s="324" t="s">
        <v>9204</v>
      </c>
      <c r="C567" s="325" t="s">
        <v>843</v>
      </c>
      <c r="D567" s="326">
        <v>15.99</v>
      </c>
    </row>
    <row r="568" spans="1:4">
      <c r="A568" s="323">
        <v>44175</v>
      </c>
      <c r="B568" s="324" t="s">
        <v>9205</v>
      </c>
      <c r="C568" s="325" t="s">
        <v>843</v>
      </c>
      <c r="D568" s="326">
        <v>27.89</v>
      </c>
    </row>
    <row r="569" spans="1:4">
      <c r="A569" s="323">
        <v>44177</v>
      </c>
      <c r="B569" s="324" t="s">
        <v>9206</v>
      </c>
      <c r="C569" s="325" t="s">
        <v>843</v>
      </c>
      <c r="D569" s="326">
        <v>20.84</v>
      </c>
    </row>
    <row r="570" spans="1:4">
      <c r="A570" s="323">
        <v>38418</v>
      </c>
      <c r="B570" s="324" t="s">
        <v>9207</v>
      </c>
      <c r="C570" s="325" t="s">
        <v>843</v>
      </c>
      <c r="D570" s="326">
        <v>5.1100000000000003</v>
      </c>
    </row>
    <row r="571" spans="1:4">
      <c r="A571" s="323">
        <v>39178</v>
      </c>
      <c r="B571" s="324" t="s">
        <v>9208</v>
      </c>
      <c r="C571" s="325" t="s">
        <v>843</v>
      </c>
      <c r="D571" s="326">
        <v>2.5499999999999998</v>
      </c>
    </row>
    <row r="572" spans="1:4">
      <c r="A572" s="323">
        <v>39177</v>
      </c>
      <c r="B572" s="324" t="s">
        <v>9209</v>
      </c>
      <c r="C572" s="325" t="s">
        <v>843</v>
      </c>
      <c r="D572" s="326">
        <v>2.2999999999999998</v>
      </c>
    </row>
    <row r="573" spans="1:4">
      <c r="A573" s="323">
        <v>39176</v>
      </c>
      <c r="B573" s="324" t="s">
        <v>9210</v>
      </c>
      <c r="C573" s="325" t="s">
        <v>843</v>
      </c>
      <c r="D573" s="326">
        <v>1.51</v>
      </c>
    </row>
    <row r="574" spans="1:4">
      <c r="A574" s="323">
        <v>39174</v>
      </c>
      <c r="B574" s="324" t="s">
        <v>9211</v>
      </c>
      <c r="C574" s="325" t="s">
        <v>843</v>
      </c>
      <c r="D574" s="326">
        <v>1.1499999999999999</v>
      </c>
    </row>
    <row r="575" spans="1:4">
      <c r="A575" s="323">
        <v>39180</v>
      </c>
      <c r="B575" s="324" t="s">
        <v>9212</v>
      </c>
      <c r="C575" s="325" t="s">
        <v>843</v>
      </c>
      <c r="D575" s="326">
        <v>6.92</v>
      </c>
    </row>
    <row r="576" spans="1:4">
      <c r="A576" s="323">
        <v>39179</v>
      </c>
      <c r="B576" s="324" t="s">
        <v>9213</v>
      </c>
      <c r="C576" s="325" t="s">
        <v>843</v>
      </c>
      <c r="D576" s="326">
        <v>6.13</v>
      </c>
    </row>
    <row r="577" spans="1:4">
      <c r="A577" s="323">
        <v>39181</v>
      </c>
      <c r="B577" s="324" t="s">
        <v>9214</v>
      </c>
      <c r="C577" s="325" t="s">
        <v>843</v>
      </c>
      <c r="D577" s="326">
        <v>9.2799999999999994</v>
      </c>
    </row>
    <row r="578" spans="1:4">
      <c r="A578" s="323">
        <v>39175</v>
      </c>
      <c r="B578" s="324" t="s">
        <v>9215</v>
      </c>
      <c r="C578" s="325" t="s">
        <v>843</v>
      </c>
      <c r="D578" s="326">
        <v>1.41</v>
      </c>
    </row>
    <row r="579" spans="1:4">
      <c r="A579" s="323">
        <v>39217</v>
      </c>
      <c r="B579" s="324" t="s">
        <v>9216</v>
      </c>
      <c r="C579" s="325" t="s">
        <v>843</v>
      </c>
      <c r="D579" s="326">
        <v>1.0900000000000001</v>
      </c>
    </row>
    <row r="580" spans="1:4">
      <c r="A580" s="323">
        <v>39182</v>
      </c>
      <c r="B580" s="324" t="s">
        <v>9217</v>
      </c>
      <c r="C580" s="325" t="s">
        <v>843</v>
      </c>
      <c r="D580" s="326">
        <v>13.05</v>
      </c>
    </row>
    <row r="581" spans="1:4" ht="30">
      <c r="A581" s="323">
        <v>12616</v>
      </c>
      <c r="B581" s="324" t="s">
        <v>9218</v>
      </c>
      <c r="C581" s="325" t="s">
        <v>843</v>
      </c>
      <c r="D581" s="326">
        <v>15.78</v>
      </c>
    </row>
    <row r="582" spans="1:4" ht="45">
      <c r="A582" s="323">
        <v>1049</v>
      </c>
      <c r="B582" s="324" t="s">
        <v>9219</v>
      </c>
      <c r="C582" s="325" t="s">
        <v>843</v>
      </c>
      <c r="D582" s="326">
        <v>10.92</v>
      </c>
    </row>
    <row r="583" spans="1:4" ht="45">
      <c r="A583" s="323">
        <v>1099</v>
      </c>
      <c r="B583" s="324" t="s">
        <v>9220</v>
      </c>
      <c r="C583" s="325" t="s">
        <v>843</v>
      </c>
      <c r="D583" s="326">
        <v>8.36</v>
      </c>
    </row>
    <row r="584" spans="1:4" ht="45">
      <c r="A584" s="323">
        <v>1050</v>
      </c>
      <c r="B584" s="324" t="s">
        <v>9221</v>
      </c>
      <c r="C584" s="325" t="s">
        <v>843</v>
      </c>
      <c r="D584" s="326">
        <v>5.72</v>
      </c>
    </row>
    <row r="585" spans="1:4" ht="45">
      <c r="A585" s="323">
        <v>39678</v>
      </c>
      <c r="B585" s="324" t="s">
        <v>9222</v>
      </c>
      <c r="C585" s="325" t="s">
        <v>843</v>
      </c>
      <c r="D585" s="326">
        <v>3.37</v>
      </c>
    </row>
    <row r="586" spans="1:4" ht="45">
      <c r="A586" s="323">
        <v>1101</v>
      </c>
      <c r="B586" s="324" t="s">
        <v>9223</v>
      </c>
      <c r="C586" s="325" t="s">
        <v>843</v>
      </c>
      <c r="D586" s="326">
        <v>36.04</v>
      </c>
    </row>
    <row r="587" spans="1:4" ht="45">
      <c r="A587" s="323">
        <v>1100</v>
      </c>
      <c r="B587" s="324" t="s">
        <v>9224</v>
      </c>
      <c r="C587" s="325" t="s">
        <v>843</v>
      </c>
      <c r="D587" s="326">
        <v>18.600000000000001</v>
      </c>
    </row>
    <row r="588" spans="1:4" ht="45">
      <c r="A588" s="323">
        <v>39679</v>
      </c>
      <c r="B588" s="324" t="s">
        <v>9225</v>
      </c>
      <c r="C588" s="325" t="s">
        <v>843</v>
      </c>
      <c r="D588" s="326">
        <v>71.83</v>
      </c>
    </row>
    <row r="589" spans="1:4" ht="45">
      <c r="A589" s="323">
        <v>1102</v>
      </c>
      <c r="B589" s="324" t="s">
        <v>9226</v>
      </c>
      <c r="C589" s="325" t="s">
        <v>843</v>
      </c>
      <c r="D589" s="326">
        <v>53.74</v>
      </c>
    </row>
    <row r="590" spans="1:4" ht="45">
      <c r="A590" s="323">
        <v>1098</v>
      </c>
      <c r="B590" s="324" t="s">
        <v>9227</v>
      </c>
      <c r="C590" s="325" t="s">
        <v>843</v>
      </c>
      <c r="D590" s="326">
        <v>4.46</v>
      </c>
    </row>
    <row r="591" spans="1:4" ht="45">
      <c r="A591" s="323">
        <v>1051</v>
      </c>
      <c r="B591" s="324" t="s">
        <v>9228</v>
      </c>
      <c r="C591" s="325" t="s">
        <v>843</v>
      </c>
      <c r="D591" s="326">
        <v>78.12</v>
      </c>
    </row>
    <row r="592" spans="1:4">
      <c r="A592" s="323">
        <v>37399</v>
      </c>
      <c r="B592" s="324" t="s">
        <v>9229</v>
      </c>
      <c r="C592" s="325" t="s">
        <v>843</v>
      </c>
      <c r="D592" s="326">
        <v>56.99</v>
      </c>
    </row>
    <row r="593" spans="1:4">
      <c r="A593" s="323">
        <v>43834</v>
      </c>
      <c r="B593" s="324" t="s">
        <v>9230</v>
      </c>
      <c r="C593" s="325" t="s">
        <v>844</v>
      </c>
      <c r="D593" s="326">
        <v>26.27</v>
      </c>
    </row>
    <row r="594" spans="1:4">
      <c r="A594" s="323">
        <v>43835</v>
      </c>
      <c r="B594" s="324" t="s">
        <v>9231</v>
      </c>
      <c r="C594" s="325" t="s">
        <v>844</v>
      </c>
      <c r="D594" s="326">
        <v>2.35</v>
      </c>
    </row>
    <row r="595" spans="1:4">
      <c r="A595" s="323">
        <v>43833</v>
      </c>
      <c r="B595" s="324" t="s">
        <v>9232</v>
      </c>
      <c r="C595" s="325" t="s">
        <v>844</v>
      </c>
      <c r="D595" s="326">
        <v>2.44</v>
      </c>
    </row>
    <row r="596" spans="1:4" ht="30">
      <c r="A596" s="323">
        <v>41955</v>
      </c>
      <c r="B596" s="324" t="s">
        <v>9233</v>
      </c>
      <c r="C596" s="325" t="s">
        <v>1068</v>
      </c>
      <c r="D596" s="326">
        <v>88.52</v>
      </c>
    </row>
    <row r="597" spans="1:4">
      <c r="A597" s="323">
        <v>41953</v>
      </c>
      <c r="B597" s="324" t="s">
        <v>9234</v>
      </c>
      <c r="C597" s="325" t="s">
        <v>1068</v>
      </c>
      <c r="D597" s="326">
        <v>84.48</v>
      </c>
    </row>
    <row r="598" spans="1:4">
      <c r="A598" s="323">
        <v>41954</v>
      </c>
      <c r="B598" s="324" t="s">
        <v>9235</v>
      </c>
      <c r="C598" s="325" t="s">
        <v>1068</v>
      </c>
      <c r="D598" s="326">
        <v>83.68</v>
      </c>
    </row>
    <row r="599" spans="1:4">
      <c r="A599" s="323">
        <v>25004</v>
      </c>
      <c r="B599" s="324" t="s">
        <v>9236</v>
      </c>
      <c r="C599" s="325" t="s">
        <v>1068</v>
      </c>
      <c r="D599" s="326">
        <v>48.58</v>
      </c>
    </row>
    <row r="600" spans="1:4">
      <c r="A600" s="323">
        <v>25002</v>
      </c>
      <c r="B600" s="324" t="s">
        <v>9237</v>
      </c>
      <c r="C600" s="325" t="s">
        <v>1068</v>
      </c>
      <c r="D600" s="326">
        <v>48.58</v>
      </c>
    </row>
    <row r="601" spans="1:4">
      <c r="A601" s="323">
        <v>37409</v>
      </c>
      <c r="B601" s="324" t="s">
        <v>9238</v>
      </c>
      <c r="C601" s="325" t="s">
        <v>1068</v>
      </c>
      <c r="D601" s="326">
        <v>48.58</v>
      </c>
    </row>
    <row r="602" spans="1:4">
      <c r="A602" s="323">
        <v>841</v>
      </c>
      <c r="B602" s="324" t="s">
        <v>9239</v>
      </c>
      <c r="C602" s="325" t="s">
        <v>1068</v>
      </c>
      <c r="D602" s="326">
        <v>49.17</v>
      </c>
    </row>
    <row r="603" spans="1:4">
      <c r="A603" s="323">
        <v>25005</v>
      </c>
      <c r="B603" s="324" t="s">
        <v>9240</v>
      </c>
      <c r="C603" s="325" t="s">
        <v>1068</v>
      </c>
      <c r="D603" s="326">
        <v>53.31</v>
      </c>
    </row>
    <row r="604" spans="1:4">
      <c r="A604" s="323">
        <v>25003</v>
      </c>
      <c r="B604" s="324" t="s">
        <v>9241</v>
      </c>
      <c r="C604" s="325" t="s">
        <v>1068</v>
      </c>
      <c r="D604" s="326">
        <v>54.11</v>
      </c>
    </row>
    <row r="605" spans="1:4">
      <c r="A605" s="323">
        <v>37410</v>
      </c>
      <c r="B605" s="324" t="s">
        <v>9242</v>
      </c>
      <c r="C605" s="325" t="s">
        <v>1068</v>
      </c>
      <c r="D605" s="326">
        <v>53.31</v>
      </c>
    </row>
    <row r="606" spans="1:4">
      <c r="A606" s="323">
        <v>842</v>
      </c>
      <c r="B606" s="324" t="s">
        <v>9243</v>
      </c>
      <c r="C606" s="325" t="s">
        <v>1068</v>
      </c>
      <c r="D606" s="326">
        <v>54.07</v>
      </c>
    </row>
    <row r="607" spans="1:4" ht="30">
      <c r="A607" s="323">
        <v>44391</v>
      </c>
      <c r="B607" s="324" t="s">
        <v>9244</v>
      </c>
      <c r="C607" s="325" t="s">
        <v>844</v>
      </c>
      <c r="D607" s="326">
        <v>115.21</v>
      </c>
    </row>
    <row r="608" spans="1:4" ht="30">
      <c r="A608" s="323">
        <v>44388</v>
      </c>
      <c r="B608" s="324" t="s">
        <v>9245</v>
      </c>
      <c r="C608" s="325" t="s">
        <v>844</v>
      </c>
      <c r="D608" s="326">
        <v>2.4900000000000002</v>
      </c>
    </row>
    <row r="609" spans="1:4" ht="30">
      <c r="A609" s="323">
        <v>44392</v>
      </c>
      <c r="B609" s="324" t="s">
        <v>9246</v>
      </c>
      <c r="C609" s="325" t="s">
        <v>844</v>
      </c>
      <c r="D609" s="326">
        <v>229.39</v>
      </c>
    </row>
    <row r="610" spans="1:4" ht="30">
      <c r="A610" s="323">
        <v>44390</v>
      </c>
      <c r="B610" s="324" t="s">
        <v>9247</v>
      </c>
      <c r="C610" s="325" t="s">
        <v>844</v>
      </c>
      <c r="D610" s="326">
        <v>48.6</v>
      </c>
    </row>
    <row r="611" spans="1:4" ht="30">
      <c r="A611" s="323">
        <v>44389</v>
      </c>
      <c r="B611" s="324" t="s">
        <v>9248</v>
      </c>
      <c r="C611" s="325" t="s">
        <v>844</v>
      </c>
      <c r="D611" s="326">
        <v>5.74</v>
      </c>
    </row>
    <row r="612" spans="1:4">
      <c r="A612" s="323">
        <v>862</v>
      </c>
      <c r="B612" s="324" t="s">
        <v>9249</v>
      </c>
      <c r="C612" s="325" t="s">
        <v>844</v>
      </c>
      <c r="D612" s="326">
        <v>10.51</v>
      </c>
    </row>
    <row r="613" spans="1:4">
      <c r="A613" s="323">
        <v>866</v>
      </c>
      <c r="B613" s="324" t="s">
        <v>9250</v>
      </c>
      <c r="C613" s="325" t="s">
        <v>844</v>
      </c>
      <c r="D613" s="326">
        <v>133.57</v>
      </c>
    </row>
    <row r="614" spans="1:4">
      <c r="A614" s="323">
        <v>892</v>
      </c>
      <c r="B614" s="324" t="s">
        <v>9251</v>
      </c>
      <c r="C614" s="325" t="s">
        <v>844</v>
      </c>
      <c r="D614" s="326">
        <v>161.69</v>
      </c>
    </row>
    <row r="615" spans="1:4">
      <c r="A615" s="323">
        <v>857</v>
      </c>
      <c r="B615" s="324" t="s">
        <v>9252</v>
      </c>
      <c r="C615" s="325" t="s">
        <v>844</v>
      </c>
      <c r="D615" s="326">
        <v>17.579999999999998</v>
      </c>
    </row>
    <row r="616" spans="1:4">
      <c r="A616" s="323">
        <v>37404</v>
      </c>
      <c r="B616" s="324" t="s">
        <v>9253</v>
      </c>
      <c r="C616" s="325" t="s">
        <v>844</v>
      </c>
      <c r="D616" s="326">
        <v>187.07</v>
      </c>
    </row>
    <row r="617" spans="1:4">
      <c r="A617" s="323">
        <v>868</v>
      </c>
      <c r="B617" s="324" t="s">
        <v>9254</v>
      </c>
      <c r="C617" s="325" t="s">
        <v>844</v>
      </c>
      <c r="D617" s="326">
        <v>25.06</v>
      </c>
    </row>
    <row r="618" spans="1:4">
      <c r="A618" s="323">
        <v>863</v>
      </c>
      <c r="B618" s="324" t="s">
        <v>9255</v>
      </c>
      <c r="C618" s="325" t="s">
        <v>844</v>
      </c>
      <c r="D618" s="326">
        <v>36.909999999999997</v>
      </c>
    </row>
    <row r="619" spans="1:4">
      <c r="A619" s="323">
        <v>867</v>
      </c>
      <c r="B619" s="324" t="s">
        <v>9256</v>
      </c>
      <c r="C619" s="325" t="s">
        <v>844</v>
      </c>
      <c r="D619" s="326">
        <v>52.58</v>
      </c>
    </row>
    <row r="620" spans="1:4">
      <c r="A620" s="323">
        <v>864</v>
      </c>
      <c r="B620" s="324" t="s">
        <v>9257</v>
      </c>
      <c r="C620" s="325" t="s">
        <v>844</v>
      </c>
      <c r="D620" s="326">
        <v>69.45</v>
      </c>
    </row>
    <row r="621" spans="1:4">
      <c r="A621" s="323">
        <v>865</v>
      </c>
      <c r="B621" s="324" t="s">
        <v>9258</v>
      </c>
      <c r="C621" s="325" t="s">
        <v>844</v>
      </c>
      <c r="D621" s="326">
        <v>99.9</v>
      </c>
    </row>
    <row r="622" spans="1:4" ht="30">
      <c r="A622" s="323">
        <v>39251</v>
      </c>
      <c r="B622" s="324" t="s">
        <v>9259</v>
      </c>
      <c r="C622" s="325" t="s">
        <v>844</v>
      </c>
      <c r="D622" s="326">
        <v>0.65</v>
      </c>
    </row>
    <row r="623" spans="1:4" ht="30">
      <c r="A623" s="323">
        <v>1011</v>
      </c>
      <c r="B623" s="324" t="s">
        <v>9260</v>
      </c>
      <c r="C623" s="325" t="s">
        <v>844</v>
      </c>
      <c r="D623" s="326">
        <v>0.89</v>
      </c>
    </row>
    <row r="624" spans="1:4" ht="30">
      <c r="A624" s="323">
        <v>39252</v>
      </c>
      <c r="B624" s="324" t="s">
        <v>9261</v>
      </c>
      <c r="C624" s="325" t="s">
        <v>844</v>
      </c>
      <c r="D624" s="326">
        <v>1.17</v>
      </c>
    </row>
    <row r="625" spans="1:4" ht="30">
      <c r="A625" s="323">
        <v>1013</v>
      </c>
      <c r="B625" s="324" t="s">
        <v>9262</v>
      </c>
      <c r="C625" s="325" t="s">
        <v>844</v>
      </c>
      <c r="D625" s="326">
        <v>1.41</v>
      </c>
    </row>
    <row r="626" spans="1:4" ht="30">
      <c r="A626" s="323">
        <v>980</v>
      </c>
      <c r="B626" s="324" t="s">
        <v>9263</v>
      </c>
      <c r="C626" s="325" t="s">
        <v>844</v>
      </c>
      <c r="D626" s="326">
        <v>10.16</v>
      </c>
    </row>
    <row r="627" spans="1:4" ht="30">
      <c r="A627" s="323">
        <v>39237</v>
      </c>
      <c r="B627" s="324" t="s">
        <v>9264</v>
      </c>
      <c r="C627" s="325" t="s">
        <v>844</v>
      </c>
      <c r="D627" s="326">
        <v>108.14</v>
      </c>
    </row>
    <row r="628" spans="1:4" ht="30">
      <c r="A628" s="323">
        <v>39238</v>
      </c>
      <c r="B628" s="324" t="s">
        <v>9265</v>
      </c>
      <c r="C628" s="325" t="s">
        <v>844</v>
      </c>
      <c r="D628" s="326">
        <v>136.38</v>
      </c>
    </row>
    <row r="629" spans="1:4" ht="30">
      <c r="A629" s="323">
        <v>979</v>
      </c>
      <c r="B629" s="324" t="s">
        <v>9266</v>
      </c>
      <c r="C629" s="325" t="s">
        <v>844</v>
      </c>
      <c r="D629" s="326">
        <v>14.52</v>
      </c>
    </row>
    <row r="630" spans="1:4" ht="30">
      <c r="A630" s="323">
        <v>39239</v>
      </c>
      <c r="B630" s="324" t="s">
        <v>9267</v>
      </c>
      <c r="C630" s="325" t="s">
        <v>844</v>
      </c>
      <c r="D630" s="326">
        <v>164.76</v>
      </c>
    </row>
    <row r="631" spans="1:4" ht="30">
      <c r="A631" s="323">
        <v>1014</v>
      </c>
      <c r="B631" s="324" t="s">
        <v>9268</v>
      </c>
      <c r="C631" s="325" t="s">
        <v>844</v>
      </c>
      <c r="D631" s="326">
        <v>2.23</v>
      </c>
    </row>
    <row r="632" spans="1:4" ht="30">
      <c r="A632" s="323">
        <v>39240</v>
      </c>
      <c r="B632" s="324" t="s">
        <v>9269</v>
      </c>
      <c r="C632" s="325" t="s">
        <v>844</v>
      </c>
      <c r="D632" s="326">
        <v>216.71</v>
      </c>
    </row>
    <row r="633" spans="1:4" ht="30">
      <c r="A633" s="323">
        <v>39232</v>
      </c>
      <c r="B633" s="324" t="s">
        <v>9270</v>
      </c>
      <c r="C633" s="325" t="s">
        <v>844</v>
      </c>
      <c r="D633" s="326">
        <v>22.74</v>
      </c>
    </row>
    <row r="634" spans="1:4" ht="30">
      <c r="A634" s="323">
        <v>39233</v>
      </c>
      <c r="B634" s="324" t="s">
        <v>9271</v>
      </c>
      <c r="C634" s="325" t="s">
        <v>844</v>
      </c>
      <c r="D634" s="326">
        <v>33.15</v>
      </c>
    </row>
    <row r="635" spans="1:4" ht="30">
      <c r="A635" s="323">
        <v>981</v>
      </c>
      <c r="B635" s="324" t="s">
        <v>9272</v>
      </c>
      <c r="C635" s="325" t="s">
        <v>844</v>
      </c>
      <c r="D635" s="326">
        <v>3.7</v>
      </c>
    </row>
    <row r="636" spans="1:4" ht="30">
      <c r="A636" s="323">
        <v>39234</v>
      </c>
      <c r="B636" s="324" t="s">
        <v>9273</v>
      </c>
      <c r="C636" s="325" t="s">
        <v>844</v>
      </c>
      <c r="D636" s="326">
        <v>46.14</v>
      </c>
    </row>
    <row r="637" spans="1:4" ht="30">
      <c r="A637" s="323">
        <v>982</v>
      </c>
      <c r="B637" s="324" t="s">
        <v>9274</v>
      </c>
      <c r="C637" s="325" t="s">
        <v>844</v>
      </c>
      <c r="D637" s="326">
        <v>5.32</v>
      </c>
    </row>
    <row r="638" spans="1:4" ht="30">
      <c r="A638" s="323">
        <v>39235</v>
      </c>
      <c r="B638" s="324" t="s">
        <v>9275</v>
      </c>
      <c r="C638" s="325" t="s">
        <v>844</v>
      </c>
      <c r="D638" s="326">
        <v>68.06</v>
      </c>
    </row>
    <row r="639" spans="1:4" ht="30">
      <c r="A639" s="323">
        <v>39236</v>
      </c>
      <c r="B639" s="324" t="s">
        <v>9276</v>
      </c>
      <c r="C639" s="325" t="s">
        <v>844</v>
      </c>
      <c r="D639" s="326">
        <v>90.19</v>
      </c>
    </row>
    <row r="640" spans="1:4" ht="30">
      <c r="A640" s="323">
        <v>993</v>
      </c>
      <c r="B640" s="324" t="s">
        <v>9277</v>
      </c>
      <c r="C640" s="325" t="s">
        <v>844</v>
      </c>
      <c r="D640" s="326">
        <v>1.9</v>
      </c>
    </row>
    <row r="641" spans="1:4" ht="30">
      <c r="A641" s="323">
        <v>1020</v>
      </c>
      <c r="B641" s="324" t="s">
        <v>9278</v>
      </c>
      <c r="C641" s="325" t="s">
        <v>844</v>
      </c>
      <c r="D641" s="326">
        <v>9.69</v>
      </c>
    </row>
    <row r="642" spans="1:4" ht="30">
      <c r="A642" s="323">
        <v>1017</v>
      </c>
      <c r="B642" s="324" t="s">
        <v>9279</v>
      </c>
      <c r="C642" s="325" t="s">
        <v>844</v>
      </c>
      <c r="D642" s="326">
        <v>118.78</v>
      </c>
    </row>
    <row r="643" spans="1:4" ht="30">
      <c r="A643" s="323">
        <v>999</v>
      </c>
      <c r="B643" s="324" t="s">
        <v>9280</v>
      </c>
      <c r="C643" s="325" t="s">
        <v>844</v>
      </c>
      <c r="D643" s="326">
        <v>143.91</v>
      </c>
    </row>
    <row r="644" spans="1:4" ht="30">
      <c r="A644" s="323">
        <v>995</v>
      </c>
      <c r="B644" s="324" t="s">
        <v>9281</v>
      </c>
      <c r="C644" s="325" t="s">
        <v>844</v>
      </c>
      <c r="D644" s="326">
        <v>15.43</v>
      </c>
    </row>
    <row r="645" spans="1:4" ht="30">
      <c r="A645" s="323">
        <v>1000</v>
      </c>
      <c r="B645" s="324" t="s">
        <v>9282</v>
      </c>
      <c r="C645" s="325" t="s">
        <v>844</v>
      </c>
      <c r="D645" s="326">
        <v>176.76</v>
      </c>
    </row>
    <row r="646" spans="1:4" ht="30">
      <c r="A646" s="323">
        <v>1022</v>
      </c>
      <c r="B646" s="324" t="s">
        <v>9283</v>
      </c>
      <c r="C646" s="325" t="s">
        <v>844</v>
      </c>
      <c r="D646" s="326">
        <v>2.65</v>
      </c>
    </row>
    <row r="647" spans="1:4" ht="30">
      <c r="A647" s="323">
        <v>1015</v>
      </c>
      <c r="B647" s="324" t="s">
        <v>9284</v>
      </c>
      <c r="C647" s="325" t="s">
        <v>844</v>
      </c>
      <c r="D647" s="326">
        <v>234.89</v>
      </c>
    </row>
    <row r="648" spans="1:4" ht="30">
      <c r="A648" s="323">
        <v>996</v>
      </c>
      <c r="B648" s="324" t="s">
        <v>9285</v>
      </c>
      <c r="C648" s="325" t="s">
        <v>844</v>
      </c>
      <c r="D648" s="326">
        <v>23.93</v>
      </c>
    </row>
    <row r="649" spans="1:4" ht="30">
      <c r="A649" s="323">
        <v>1001</v>
      </c>
      <c r="B649" s="324" t="s">
        <v>9286</v>
      </c>
      <c r="C649" s="325" t="s">
        <v>844</v>
      </c>
      <c r="D649" s="326">
        <v>304.77</v>
      </c>
    </row>
    <row r="650" spans="1:4" ht="30">
      <c r="A650" s="323">
        <v>1019</v>
      </c>
      <c r="B650" s="324" t="s">
        <v>9287</v>
      </c>
      <c r="C650" s="325" t="s">
        <v>844</v>
      </c>
      <c r="D650" s="326">
        <v>33.82</v>
      </c>
    </row>
    <row r="651" spans="1:4" ht="30">
      <c r="A651" s="323">
        <v>1021</v>
      </c>
      <c r="B651" s="324" t="s">
        <v>9288</v>
      </c>
      <c r="C651" s="325" t="s">
        <v>844</v>
      </c>
      <c r="D651" s="326">
        <v>4.0599999999999996</v>
      </c>
    </row>
    <row r="652" spans="1:4" ht="30">
      <c r="A652" s="323">
        <v>39249</v>
      </c>
      <c r="B652" s="324" t="s">
        <v>9289</v>
      </c>
      <c r="C652" s="325" t="s">
        <v>844</v>
      </c>
      <c r="D652" s="326">
        <v>409.78</v>
      </c>
    </row>
    <row r="653" spans="1:4" ht="30">
      <c r="A653" s="323">
        <v>1018</v>
      </c>
      <c r="B653" s="324" t="s">
        <v>9290</v>
      </c>
      <c r="C653" s="325" t="s">
        <v>844</v>
      </c>
      <c r="D653" s="326">
        <v>50.01</v>
      </c>
    </row>
    <row r="654" spans="1:4" ht="30">
      <c r="A654" s="323">
        <v>39250</v>
      </c>
      <c r="B654" s="324" t="s">
        <v>9291</v>
      </c>
      <c r="C654" s="325" t="s">
        <v>844</v>
      </c>
      <c r="D654" s="326">
        <v>490.19</v>
      </c>
    </row>
    <row r="655" spans="1:4" ht="30">
      <c r="A655" s="323">
        <v>994</v>
      </c>
      <c r="B655" s="324" t="s">
        <v>9292</v>
      </c>
      <c r="C655" s="325" t="s">
        <v>844</v>
      </c>
      <c r="D655" s="326">
        <v>5.91</v>
      </c>
    </row>
    <row r="656" spans="1:4" ht="30">
      <c r="A656" s="323">
        <v>977</v>
      </c>
      <c r="B656" s="324" t="s">
        <v>9293</v>
      </c>
      <c r="C656" s="325" t="s">
        <v>844</v>
      </c>
      <c r="D656" s="326">
        <v>69.959999999999994</v>
      </c>
    </row>
    <row r="657" spans="1:4" ht="30">
      <c r="A657" s="323">
        <v>998</v>
      </c>
      <c r="B657" s="324" t="s">
        <v>9294</v>
      </c>
      <c r="C657" s="325" t="s">
        <v>844</v>
      </c>
      <c r="D657" s="326">
        <v>90.83</v>
      </c>
    </row>
    <row r="658" spans="1:4" ht="30">
      <c r="A658" s="323">
        <v>1006</v>
      </c>
      <c r="B658" s="324" t="s">
        <v>9295</v>
      </c>
      <c r="C658" s="325" t="s">
        <v>844</v>
      </c>
      <c r="D658" s="326">
        <v>120.36</v>
      </c>
    </row>
    <row r="659" spans="1:4" ht="30">
      <c r="A659" s="323">
        <v>990</v>
      </c>
      <c r="B659" s="324" t="s">
        <v>9296</v>
      </c>
      <c r="C659" s="325" t="s">
        <v>844</v>
      </c>
      <c r="D659" s="326">
        <v>160.04</v>
      </c>
    </row>
    <row r="660" spans="1:4" ht="30">
      <c r="A660" s="323">
        <v>39241</v>
      </c>
      <c r="B660" s="324" t="s">
        <v>9297</v>
      </c>
      <c r="C660" s="325" t="s">
        <v>844</v>
      </c>
      <c r="D660" s="326">
        <v>15.75</v>
      </c>
    </row>
    <row r="661" spans="1:4" ht="30">
      <c r="A661" s="323">
        <v>1005</v>
      </c>
      <c r="B661" s="324" t="s">
        <v>9298</v>
      </c>
      <c r="C661" s="325" t="s">
        <v>844</v>
      </c>
      <c r="D661" s="326">
        <v>199.26</v>
      </c>
    </row>
    <row r="662" spans="1:4" ht="30">
      <c r="A662" s="323">
        <v>991</v>
      </c>
      <c r="B662" s="324" t="s">
        <v>9299</v>
      </c>
      <c r="C662" s="325" t="s">
        <v>844</v>
      </c>
      <c r="D662" s="326">
        <v>260.98</v>
      </c>
    </row>
    <row r="663" spans="1:4" ht="30">
      <c r="A663" s="323">
        <v>986</v>
      </c>
      <c r="B663" s="324" t="s">
        <v>9300</v>
      </c>
      <c r="C663" s="325" t="s">
        <v>844</v>
      </c>
      <c r="D663" s="326">
        <v>24.89</v>
      </c>
    </row>
    <row r="664" spans="1:4" ht="30">
      <c r="A664" s="323">
        <v>987</v>
      </c>
      <c r="B664" s="324" t="s">
        <v>9301</v>
      </c>
      <c r="C664" s="325" t="s">
        <v>844</v>
      </c>
      <c r="D664" s="326">
        <v>34.08</v>
      </c>
    </row>
    <row r="665" spans="1:4" ht="30">
      <c r="A665" s="323">
        <v>1007</v>
      </c>
      <c r="B665" s="324" t="s">
        <v>9302</v>
      </c>
      <c r="C665" s="325" t="s">
        <v>844</v>
      </c>
      <c r="D665" s="326">
        <v>47.17</v>
      </c>
    </row>
    <row r="666" spans="1:4" ht="30">
      <c r="A666" s="323">
        <v>1008</v>
      </c>
      <c r="B666" s="324" t="s">
        <v>9303</v>
      </c>
      <c r="C666" s="325" t="s">
        <v>844</v>
      </c>
      <c r="D666" s="326">
        <v>5.99</v>
      </c>
    </row>
    <row r="667" spans="1:4" ht="30">
      <c r="A667" s="323">
        <v>988</v>
      </c>
      <c r="B667" s="324" t="s">
        <v>9304</v>
      </c>
      <c r="C667" s="325" t="s">
        <v>844</v>
      </c>
      <c r="D667" s="326">
        <v>65.040000000000006</v>
      </c>
    </row>
    <row r="668" spans="1:4" ht="30">
      <c r="A668" s="323">
        <v>989</v>
      </c>
      <c r="B668" s="324" t="s">
        <v>9305</v>
      </c>
      <c r="C668" s="325" t="s">
        <v>844</v>
      </c>
      <c r="D668" s="326">
        <v>89.78</v>
      </c>
    </row>
    <row r="669" spans="1:4" ht="30">
      <c r="A669" s="323">
        <v>43972</v>
      </c>
      <c r="B669" s="324" t="s">
        <v>9306</v>
      </c>
      <c r="C669" s="325" t="s">
        <v>844</v>
      </c>
      <c r="D669" s="326">
        <v>5.01</v>
      </c>
    </row>
    <row r="670" spans="1:4" ht="30">
      <c r="A670" s="323">
        <v>43971</v>
      </c>
      <c r="B670" s="324" t="s">
        <v>9307</v>
      </c>
      <c r="C670" s="325" t="s">
        <v>844</v>
      </c>
      <c r="D670" s="326">
        <v>3.83</v>
      </c>
    </row>
    <row r="671" spans="1:4" ht="30">
      <c r="A671" s="323">
        <v>39598</v>
      </c>
      <c r="B671" s="324" t="s">
        <v>9308</v>
      </c>
      <c r="C671" s="325" t="s">
        <v>844</v>
      </c>
      <c r="D671" s="326">
        <v>7.1</v>
      </c>
    </row>
    <row r="672" spans="1:4">
      <c r="A672" s="323">
        <v>43973</v>
      </c>
      <c r="B672" s="324" t="s">
        <v>9309</v>
      </c>
      <c r="C672" s="325" t="s">
        <v>844</v>
      </c>
      <c r="D672" s="326">
        <v>5.24</v>
      </c>
    </row>
    <row r="673" spans="1:4">
      <c r="A673" s="323">
        <v>39599</v>
      </c>
      <c r="B673" s="324" t="s">
        <v>9310</v>
      </c>
      <c r="C673" s="325" t="s">
        <v>844</v>
      </c>
      <c r="D673" s="326">
        <v>10.220000000000001</v>
      </c>
    </row>
    <row r="674" spans="1:4">
      <c r="A674" s="323">
        <v>43832</v>
      </c>
      <c r="B674" s="324" t="s">
        <v>9311</v>
      </c>
      <c r="C674" s="325" t="s">
        <v>844</v>
      </c>
      <c r="D674" s="326">
        <v>26.91</v>
      </c>
    </row>
    <row r="675" spans="1:4">
      <c r="A675" s="323">
        <v>34602</v>
      </c>
      <c r="B675" s="324" t="s">
        <v>9312</v>
      </c>
      <c r="C675" s="325" t="s">
        <v>844</v>
      </c>
      <c r="D675" s="326">
        <v>4.12</v>
      </c>
    </row>
    <row r="676" spans="1:4">
      <c r="A676" s="323">
        <v>34607</v>
      </c>
      <c r="B676" s="324" t="s">
        <v>9313</v>
      </c>
      <c r="C676" s="325" t="s">
        <v>844</v>
      </c>
      <c r="D676" s="326">
        <v>10.09</v>
      </c>
    </row>
    <row r="677" spans="1:4">
      <c r="A677" s="323">
        <v>34609</v>
      </c>
      <c r="B677" s="324" t="s">
        <v>9314</v>
      </c>
      <c r="C677" s="325" t="s">
        <v>844</v>
      </c>
      <c r="D677" s="326">
        <v>14.68</v>
      </c>
    </row>
    <row r="678" spans="1:4">
      <c r="A678" s="323">
        <v>34618</v>
      </c>
      <c r="B678" s="324" t="s">
        <v>9315</v>
      </c>
      <c r="C678" s="325" t="s">
        <v>844</v>
      </c>
      <c r="D678" s="326">
        <v>5.61</v>
      </c>
    </row>
    <row r="679" spans="1:4">
      <c r="A679" s="323">
        <v>34621</v>
      </c>
      <c r="B679" s="324" t="s">
        <v>9316</v>
      </c>
      <c r="C679" s="325" t="s">
        <v>844</v>
      </c>
      <c r="D679" s="326">
        <v>13.91</v>
      </c>
    </row>
    <row r="680" spans="1:4">
      <c r="A680" s="323">
        <v>34622</v>
      </c>
      <c r="B680" s="324" t="s">
        <v>9317</v>
      </c>
      <c r="C680" s="325" t="s">
        <v>844</v>
      </c>
      <c r="D680" s="326">
        <v>20.67</v>
      </c>
    </row>
    <row r="681" spans="1:4">
      <c r="A681" s="323">
        <v>34624</v>
      </c>
      <c r="B681" s="324" t="s">
        <v>9318</v>
      </c>
      <c r="C681" s="325" t="s">
        <v>844</v>
      </c>
      <c r="D681" s="326">
        <v>7.49</v>
      </c>
    </row>
    <row r="682" spans="1:4">
      <c r="A682" s="323">
        <v>34627</v>
      </c>
      <c r="B682" s="324" t="s">
        <v>9319</v>
      </c>
      <c r="C682" s="325" t="s">
        <v>844</v>
      </c>
      <c r="D682" s="326">
        <v>18.07</v>
      </c>
    </row>
    <row r="683" spans="1:4">
      <c r="A683" s="323">
        <v>34629</v>
      </c>
      <c r="B683" s="324" t="s">
        <v>9320</v>
      </c>
      <c r="C683" s="325" t="s">
        <v>844</v>
      </c>
      <c r="D683" s="326">
        <v>27.61</v>
      </c>
    </row>
    <row r="684" spans="1:4" ht="30">
      <c r="A684" s="323">
        <v>39257</v>
      </c>
      <c r="B684" s="324" t="s">
        <v>9321</v>
      </c>
      <c r="C684" s="325" t="s">
        <v>844</v>
      </c>
      <c r="D684" s="326">
        <v>5.62</v>
      </c>
    </row>
    <row r="685" spans="1:4" ht="30">
      <c r="A685" s="323">
        <v>39261</v>
      </c>
      <c r="B685" s="324" t="s">
        <v>9322</v>
      </c>
      <c r="C685" s="325" t="s">
        <v>844</v>
      </c>
      <c r="D685" s="326">
        <v>32.17</v>
      </c>
    </row>
    <row r="686" spans="1:4" ht="30">
      <c r="A686" s="323">
        <v>39268</v>
      </c>
      <c r="B686" s="324" t="s">
        <v>9323</v>
      </c>
      <c r="C686" s="325" t="s">
        <v>844</v>
      </c>
      <c r="D686" s="326">
        <v>502.91</v>
      </c>
    </row>
    <row r="687" spans="1:4" ht="30">
      <c r="A687" s="323">
        <v>39262</v>
      </c>
      <c r="B687" s="324" t="s">
        <v>9324</v>
      </c>
      <c r="C687" s="325" t="s">
        <v>844</v>
      </c>
      <c r="D687" s="326">
        <v>51.23</v>
      </c>
    </row>
    <row r="688" spans="1:4" ht="30">
      <c r="A688" s="323">
        <v>39258</v>
      </c>
      <c r="B688" s="324" t="s">
        <v>9325</v>
      </c>
      <c r="C688" s="325" t="s">
        <v>844</v>
      </c>
      <c r="D688" s="326">
        <v>8.4700000000000006</v>
      </c>
    </row>
    <row r="689" spans="1:4" ht="30">
      <c r="A689" s="323">
        <v>39263</v>
      </c>
      <c r="B689" s="324" t="s">
        <v>9326</v>
      </c>
      <c r="C689" s="325" t="s">
        <v>844</v>
      </c>
      <c r="D689" s="326">
        <v>88.59</v>
      </c>
    </row>
    <row r="690" spans="1:4" ht="30">
      <c r="A690" s="323">
        <v>39264</v>
      </c>
      <c r="B690" s="324" t="s">
        <v>9327</v>
      </c>
      <c r="C690" s="325" t="s">
        <v>844</v>
      </c>
      <c r="D690" s="326">
        <v>122.73</v>
      </c>
    </row>
    <row r="691" spans="1:4" ht="30">
      <c r="A691" s="323">
        <v>39259</v>
      </c>
      <c r="B691" s="324" t="s">
        <v>9328</v>
      </c>
      <c r="C691" s="325" t="s">
        <v>844</v>
      </c>
      <c r="D691" s="326">
        <v>13.04</v>
      </c>
    </row>
    <row r="692" spans="1:4" ht="30">
      <c r="A692" s="323">
        <v>39265</v>
      </c>
      <c r="B692" s="324" t="s">
        <v>9329</v>
      </c>
      <c r="C692" s="325" t="s">
        <v>844</v>
      </c>
      <c r="D692" s="326">
        <v>166.62</v>
      </c>
    </row>
    <row r="693" spans="1:4" ht="30">
      <c r="A693" s="323">
        <v>39260</v>
      </c>
      <c r="B693" s="324" t="s">
        <v>9330</v>
      </c>
      <c r="C693" s="325" t="s">
        <v>844</v>
      </c>
      <c r="D693" s="326">
        <v>19.97</v>
      </c>
    </row>
    <row r="694" spans="1:4" ht="30">
      <c r="A694" s="323">
        <v>39266</v>
      </c>
      <c r="B694" s="324" t="s">
        <v>9331</v>
      </c>
      <c r="C694" s="325" t="s">
        <v>844</v>
      </c>
      <c r="D694" s="326">
        <v>251.43</v>
      </c>
    </row>
    <row r="695" spans="1:4" ht="30">
      <c r="A695" s="323">
        <v>39267</v>
      </c>
      <c r="B695" s="324" t="s">
        <v>9332</v>
      </c>
      <c r="C695" s="325" t="s">
        <v>844</v>
      </c>
      <c r="D695" s="326">
        <v>314.36</v>
      </c>
    </row>
    <row r="696" spans="1:4">
      <c r="A696" s="323">
        <v>11901</v>
      </c>
      <c r="B696" s="324" t="s">
        <v>9333</v>
      </c>
      <c r="C696" s="325" t="s">
        <v>844</v>
      </c>
      <c r="D696" s="326">
        <v>0.92</v>
      </c>
    </row>
    <row r="697" spans="1:4">
      <c r="A697" s="323">
        <v>11902</v>
      </c>
      <c r="B697" s="324" t="s">
        <v>9334</v>
      </c>
      <c r="C697" s="325" t="s">
        <v>844</v>
      </c>
      <c r="D697" s="326">
        <v>1.76</v>
      </c>
    </row>
    <row r="698" spans="1:4">
      <c r="A698" s="323">
        <v>11903</v>
      </c>
      <c r="B698" s="324" t="s">
        <v>9335</v>
      </c>
      <c r="C698" s="325" t="s">
        <v>844</v>
      </c>
      <c r="D698" s="326">
        <v>1.86</v>
      </c>
    </row>
    <row r="699" spans="1:4">
      <c r="A699" s="323">
        <v>11904</v>
      </c>
      <c r="B699" s="324" t="s">
        <v>9336</v>
      </c>
      <c r="C699" s="325" t="s">
        <v>844</v>
      </c>
      <c r="D699" s="326">
        <v>2.83</v>
      </c>
    </row>
    <row r="700" spans="1:4">
      <c r="A700" s="323">
        <v>11905</v>
      </c>
      <c r="B700" s="324" t="s">
        <v>9337</v>
      </c>
      <c r="C700" s="325" t="s">
        <v>844</v>
      </c>
      <c r="D700" s="326">
        <v>3.45</v>
      </c>
    </row>
    <row r="701" spans="1:4">
      <c r="A701" s="323">
        <v>11906</v>
      </c>
      <c r="B701" s="324" t="s">
        <v>9338</v>
      </c>
      <c r="C701" s="325" t="s">
        <v>844</v>
      </c>
      <c r="D701" s="326">
        <v>4.38</v>
      </c>
    </row>
    <row r="702" spans="1:4">
      <c r="A702" s="323">
        <v>11919</v>
      </c>
      <c r="B702" s="324" t="s">
        <v>9339</v>
      </c>
      <c r="C702" s="325" t="s">
        <v>844</v>
      </c>
      <c r="D702" s="326">
        <v>8.0299999999999994</v>
      </c>
    </row>
    <row r="703" spans="1:4">
      <c r="A703" s="323">
        <v>11920</v>
      </c>
      <c r="B703" s="324" t="s">
        <v>9340</v>
      </c>
      <c r="C703" s="325" t="s">
        <v>844</v>
      </c>
      <c r="D703" s="326">
        <v>15.26</v>
      </c>
    </row>
    <row r="704" spans="1:4">
      <c r="A704" s="323">
        <v>11924</v>
      </c>
      <c r="B704" s="324" t="s">
        <v>9341</v>
      </c>
      <c r="C704" s="325" t="s">
        <v>844</v>
      </c>
      <c r="D704" s="326">
        <v>128.13</v>
      </c>
    </row>
    <row r="705" spans="1:4">
      <c r="A705" s="323">
        <v>11921</v>
      </c>
      <c r="B705" s="324" t="s">
        <v>9342</v>
      </c>
      <c r="C705" s="325" t="s">
        <v>844</v>
      </c>
      <c r="D705" s="326">
        <v>22.33</v>
      </c>
    </row>
    <row r="706" spans="1:4">
      <c r="A706" s="323">
        <v>11922</v>
      </c>
      <c r="B706" s="324" t="s">
        <v>9343</v>
      </c>
      <c r="C706" s="325" t="s">
        <v>844</v>
      </c>
      <c r="D706" s="326">
        <v>36.11</v>
      </c>
    </row>
    <row r="707" spans="1:4">
      <c r="A707" s="323">
        <v>11923</v>
      </c>
      <c r="B707" s="324" t="s">
        <v>9344</v>
      </c>
      <c r="C707" s="325" t="s">
        <v>844</v>
      </c>
      <c r="D707" s="326">
        <v>52.87</v>
      </c>
    </row>
    <row r="708" spans="1:4">
      <c r="A708" s="323">
        <v>11916</v>
      </c>
      <c r="B708" s="324" t="s">
        <v>9345</v>
      </c>
      <c r="C708" s="325" t="s">
        <v>844</v>
      </c>
      <c r="D708" s="326">
        <v>10.99</v>
      </c>
    </row>
    <row r="709" spans="1:4">
      <c r="A709" s="323">
        <v>11914</v>
      </c>
      <c r="B709" s="324" t="s">
        <v>9346</v>
      </c>
      <c r="C709" s="325" t="s">
        <v>844</v>
      </c>
      <c r="D709" s="326">
        <v>79.2</v>
      </c>
    </row>
    <row r="710" spans="1:4">
      <c r="A710" s="323">
        <v>11917</v>
      </c>
      <c r="B710" s="324" t="s">
        <v>9347</v>
      </c>
      <c r="C710" s="325" t="s">
        <v>844</v>
      </c>
      <c r="D710" s="326">
        <v>19.36</v>
      </c>
    </row>
    <row r="711" spans="1:4">
      <c r="A711" s="323">
        <v>11918</v>
      </c>
      <c r="B711" s="324" t="s">
        <v>9348</v>
      </c>
      <c r="C711" s="325" t="s">
        <v>844</v>
      </c>
      <c r="D711" s="326">
        <v>22.97</v>
      </c>
    </row>
    <row r="712" spans="1:4" ht="30">
      <c r="A712" s="323">
        <v>37734</v>
      </c>
      <c r="B712" s="324" t="s">
        <v>9349</v>
      </c>
      <c r="C712" s="325" t="s">
        <v>843</v>
      </c>
      <c r="D712" s="326">
        <v>72890.66</v>
      </c>
    </row>
    <row r="713" spans="1:4" ht="30">
      <c r="A713" s="323">
        <v>42251</v>
      </c>
      <c r="B713" s="324" t="s">
        <v>9350</v>
      </c>
      <c r="C713" s="325" t="s">
        <v>843</v>
      </c>
      <c r="D713" s="326">
        <v>82771.789999999994</v>
      </c>
    </row>
    <row r="714" spans="1:4" ht="30">
      <c r="A714" s="323">
        <v>37733</v>
      </c>
      <c r="B714" s="324" t="s">
        <v>9351</v>
      </c>
      <c r="C714" s="325" t="s">
        <v>843</v>
      </c>
      <c r="D714" s="326">
        <v>54653.14</v>
      </c>
    </row>
    <row r="715" spans="1:4" ht="30">
      <c r="A715" s="323">
        <v>37735</v>
      </c>
      <c r="B715" s="324" t="s">
        <v>9352</v>
      </c>
      <c r="C715" s="325" t="s">
        <v>843</v>
      </c>
      <c r="D715" s="326">
        <v>65857.039999999994</v>
      </c>
    </row>
    <row r="716" spans="1:4" ht="45">
      <c r="A716" s="323">
        <v>5090</v>
      </c>
      <c r="B716" s="324" t="s">
        <v>9353</v>
      </c>
      <c r="C716" s="325" t="s">
        <v>843</v>
      </c>
      <c r="D716" s="326">
        <v>19.5</v>
      </c>
    </row>
    <row r="717" spans="1:4" ht="45">
      <c r="A717" s="323">
        <v>5085</v>
      </c>
      <c r="B717" s="324" t="s">
        <v>9354</v>
      </c>
      <c r="C717" s="325" t="s">
        <v>843</v>
      </c>
      <c r="D717" s="326">
        <v>29.03</v>
      </c>
    </row>
    <row r="718" spans="1:4" ht="45">
      <c r="A718" s="323">
        <v>43603</v>
      </c>
      <c r="B718" s="324" t="s">
        <v>9355</v>
      </c>
      <c r="C718" s="325" t="s">
        <v>843</v>
      </c>
      <c r="D718" s="326">
        <v>41.47</v>
      </c>
    </row>
    <row r="719" spans="1:4">
      <c r="A719" s="323">
        <v>38374</v>
      </c>
      <c r="B719" s="324" t="s">
        <v>9356</v>
      </c>
      <c r="C719" s="325" t="s">
        <v>843</v>
      </c>
      <c r="D719" s="326">
        <v>1147.9000000000001</v>
      </c>
    </row>
    <row r="720" spans="1:4">
      <c r="A720" s="323">
        <v>4513</v>
      </c>
      <c r="B720" s="324" t="s">
        <v>9357</v>
      </c>
      <c r="C720" s="325" t="s">
        <v>844</v>
      </c>
      <c r="D720" s="326">
        <v>4.92</v>
      </c>
    </row>
    <row r="721" spans="1:4" ht="30">
      <c r="A721" s="323">
        <v>20212</v>
      </c>
      <c r="B721" s="324" t="s">
        <v>9358</v>
      </c>
      <c r="C721" s="325" t="s">
        <v>844</v>
      </c>
      <c r="D721" s="326">
        <v>26.3</v>
      </c>
    </row>
    <row r="722" spans="1:4" ht="30">
      <c r="A722" s="323">
        <v>20209</v>
      </c>
      <c r="B722" s="324" t="s">
        <v>9359</v>
      </c>
      <c r="C722" s="325" t="s">
        <v>844</v>
      </c>
      <c r="D722" s="326">
        <v>31.41</v>
      </c>
    </row>
    <row r="723" spans="1:4" ht="30">
      <c r="A723" s="323">
        <v>4430</v>
      </c>
      <c r="B723" s="324" t="s">
        <v>9360</v>
      </c>
      <c r="C723" s="325" t="s">
        <v>844</v>
      </c>
      <c r="D723" s="326">
        <v>15.39</v>
      </c>
    </row>
    <row r="724" spans="1:4" ht="30">
      <c r="A724" s="323">
        <v>4433</v>
      </c>
      <c r="B724" s="324" t="s">
        <v>9361</v>
      </c>
      <c r="C724" s="325" t="s">
        <v>844</v>
      </c>
      <c r="D724" s="326">
        <v>30.09</v>
      </c>
    </row>
    <row r="725" spans="1:4" ht="30">
      <c r="A725" s="323">
        <v>4400</v>
      </c>
      <c r="B725" s="324" t="s">
        <v>9362</v>
      </c>
      <c r="C725" s="325" t="s">
        <v>844</v>
      </c>
      <c r="D725" s="326">
        <v>24.49</v>
      </c>
    </row>
    <row r="726" spans="1:4" ht="30">
      <c r="A726" s="323">
        <v>2729</v>
      </c>
      <c r="B726" s="324" t="s">
        <v>9363</v>
      </c>
      <c r="C726" s="325" t="s">
        <v>843</v>
      </c>
      <c r="D726" s="326">
        <v>37.43</v>
      </c>
    </row>
    <row r="727" spans="1:4" ht="30">
      <c r="A727" s="323">
        <v>37106</v>
      </c>
      <c r="B727" s="324" t="s">
        <v>9364</v>
      </c>
      <c r="C727" s="325" t="s">
        <v>843</v>
      </c>
      <c r="D727" s="326">
        <v>5417.37</v>
      </c>
    </row>
    <row r="728" spans="1:4" ht="30">
      <c r="A728" s="323">
        <v>11869</v>
      </c>
      <c r="B728" s="324" t="s">
        <v>9365</v>
      </c>
      <c r="C728" s="325" t="s">
        <v>843</v>
      </c>
      <c r="D728" s="326">
        <v>1083.47</v>
      </c>
    </row>
    <row r="729" spans="1:4" ht="30">
      <c r="A729" s="323">
        <v>43981</v>
      </c>
      <c r="B729" s="324" t="s">
        <v>9366</v>
      </c>
      <c r="C729" s="325" t="s">
        <v>843</v>
      </c>
      <c r="D729" s="326">
        <v>8163.93</v>
      </c>
    </row>
    <row r="730" spans="1:4" ht="30">
      <c r="A730" s="323">
        <v>37104</v>
      </c>
      <c r="B730" s="324" t="s">
        <v>9367</v>
      </c>
      <c r="C730" s="325" t="s">
        <v>843</v>
      </c>
      <c r="D730" s="326">
        <v>1359.78</v>
      </c>
    </row>
    <row r="731" spans="1:4" ht="30">
      <c r="A731" s="323">
        <v>43982</v>
      </c>
      <c r="B731" s="324" t="s">
        <v>9368</v>
      </c>
      <c r="C731" s="325" t="s">
        <v>843</v>
      </c>
      <c r="D731" s="326">
        <v>12896.96</v>
      </c>
    </row>
    <row r="732" spans="1:4" ht="30">
      <c r="A732" s="323">
        <v>43978</v>
      </c>
      <c r="B732" s="324" t="s">
        <v>9369</v>
      </c>
      <c r="C732" s="325" t="s">
        <v>843</v>
      </c>
      <c r="D732" s="326">
        <v>2015.17</v>
      </c>
    </row>
    <row r="733" spans="1:4" ht="30">
      <c r="A733" s="323">
        <v>11871</v>
      </c>
      <c r="B733" s="324" t="s">
        <v>9370</v>
      </c>
      <c r="C733" s="325" t="s">
        <v>843</v>
      </c>
      <c r="D733" s="326">
        <v>505.06</v>
      </c>
    </row>
    <row r="734" spans="1:4" ht="30">
      <c r="A734" s="323">
        <v>37105</v>
      </c>
      <c r="B734" s="324" t="s">
        <v>9371</v>
      </c>
      <c r="C734" s="325" t="s">
        <v>843</v>
      </c>
      <c r="D734" s="326">
        <v>3107.62</v>
      </c>
    </row>
    <row r="735" spans="1:4" ht="30">
      <c r="A735" s="323">
        <v>43980</v>
      </c>
      <c r="B735" s="324" t="s">
        <v>9372</v>
      </c>
      <c r="C735" s="325" t="s">
        <v>843</v>
      </c>
      <c r="D735" s="326">
        <v>3870.21</v>
      </c>
    </row>
    <row r="736" spans="1:4" ht="30">
      <c r="A736" s="323">
        <v>43979</v>
      </c>
      <c r="B736" s="324" t="s">
        <v>9373</v>
      </c>
      <c r="C736" s="325" t="s">
        <v>843</v>
      </c>
      <c r="D736" s="326">
        <v>727.17</v>
      </c>
    </row>
    <row r="737" spans="1:4" ht="30">
      <c r="A737" s="323">
        <v>11868</v>
      </c>
      <c r="B737" s="324" t="s">
        <v>9374</v>
      </c>
      <c r="C737" s="325" t="s">
        <v>843</v>
      </c>
      <c r="D737" s="326">
        <v>703.25</v>
      </c>
    </row>
    <row r="738" spans="1:4">
      <c r="A738" s="323">
        <v>34636</v>
      </c>
      <c r="B738" s="324" t="s">
        <v>9375</v>
      </c>
      <c r="C738" s="325" t="s">
        <v>843</v>
      </c>
      <c r="D738" s="326">
        <v>499.4</v>
      </c>
    </row>
    <row r="739" spans="1:4">
      <c r="A739" s="323">
        <v>34639</v>
      </c>
      <c r="B739" s="324" t="s">
        <v>9376</v>
      </c>
      <c r="C739" s="325" t="s">
        <v>843</v>
      </c>
      <c r="D739" s="326">
        <v>1152.7</v>
      </c>
    </row>
    <row r="740" spans="1:4">
      <c r="A740" s="323">
        <v>34640</v>
      </c>
      <c r="B740" s="324" t="s">
        <v>9377</v>
      </c>
      <c r="C740" s="325" t="s">
        <v>843</v>
      </c>
      <c r="D740" s="326">
        <v>1307.56</v>
      </c>
    </row>
    <row r="741" spans="1:4">
      <c r="A741" s="323">
        <v>43977</v>
      </c>
      <c r="B741" s="324" t="s">
        <v>9378</v>
      </c>
      <c r="C741" s="325" t="s">
        <v>843</v>
      </c>
      <c r="D741" s="326">
        <v>2254.16</v>
      </c>
    </row>
    <row r="742" spans="1:4">
      <c r="A742" s="323">
        <v>34637</v>
      </c>
      <c r="B742" s="324" t="s">
        <v>9379</v>
      </c>
      <c r="C742" s="325" t="s">
        <v>843</v>
      </c>
      <c r="D742" s="326">
        <v>302.01</v>
      </c>
    </row>
    <row r="743" spans="1:4">
      <c r="A743" s="323">
        <v>34638</v>
      </c>
      <c r="B743" s="324" t="s">
        <v>9380</v>
      </c>
      <c r="C743" s="325" t="s">
        <v>843</v>
      </c>
      <c r="D743" s="326">
        <v>467.15</v>
      </c>
    </row>
    <row r="744" spans="1:4" ht="30">
      <c r="A744" s="323">
        <v>43094</v>
      </c>
      <c r="B744" s="324" t="s">
        <v>9381</v>
      </c>
      <c r="C744" s="325" t="s">
        <v>843</v>
      </c>
      <c r="D744" s="326">
        <v>400.73</v>
      </c>
    </row>
    <row r="745" spans="1:4" ht="30">
      <c r="A745" s="323">
        <v>43093</v>
      </c>
      <c r="B745" s="324" t="s">
        <v>9382</v>
      </c>
      <c r="C745" s="325" t="s">
        <v>843</v>
      </c>
      <c r="D745" s="326">
        <v>425.85</v>
      </c>
    </row>
    <row r="746" spans="1:4" ht="30">
      <c r="A746" s="323">
        <v>11694</v>
      </c>
      <c r="B746" s="324" t="s">
        <v>9383</v>
      </c>
      <c r="C746" s="325" t="s">
        <v>843</v>
      </c>
      <c r="D746" s="326">
        <v>1065.03</v>
      </c>
    </row>
    <row r="747" spans="1:4" ht="30">
      <c r="A747" s="323">
        <v>1030</v>
      </c>
      <c r="B747" s="324" t="s">
        <v>9384</v>
      </c>
      <c r="C747" s="325" t="s">
        <v>843</v>
      </c>
      <c r="D747" s="326">
        <v>48.18</v>
      </c>
    </row>
    <row r="748" spans="1:4" ht="30">
      <c r="A748" s="323">
        <v>35277</v>
      </c>
      <c r="B748" s="324" t="s">
        <v>9385</v>
      </c>
      <c r="C748" s="325" t="s">
        <v>843</v>
      </c>
      <c r="D748" s="326">
        <v>365.8</v>
      </c>
    </row>
    <row r="749" spans="1:4" ht="45">
      <c r="A749" s="323">
        <v>10521</v>
      </c>
      <c r="B749" s="324" t="s">
        <v>9386</v>
      </c>
      <c r="C749" s="325" t="s">
        <v>843</v>
      </c>
      <c r="D749" s="326">
        <v>448.63</v>
      </c>
    </row>
    <row r="750" spans="1:4" ht="45">
      <c r="A750" s="323">
        <v>10885</v>
      </c>
      <c r="B750" s="324" t="s">
        <v>9387</v>
      </c>
      <c r="C750" s="325" t="s">
        <v>843</v>
      </c>
      <c r="D750" s="326">
        <v>567.47</v>
      </c>
    </row>
    <row r="751" spans="1:4" ht="45">
      <c r="A751" s="323">
        <v>20962</v>
      </c>
      <c r="B751" s="324" t="s">
        <v>9388</v>
      </c>
      <c r="C751" s="325" t="s">
        <v>843</v>
      </c>
      <c r="D751" s="326">
        <v>470</v>
      </c>
    </row>
    <row r="752" spans="1:4" ht="45">
      <c r="A752" s="323">
        <v>20963</v>
      </c>
      <c r="B752" s="324" t="s">
        <v>9389</v>
      </c>
      <c r="C752" s="325" t="s">
        <v>843</v>
      </c>
      <c r="D752" s="326">
        <v>574.14</v>
      </c>
    </row>
    <row r="753" spans="1:4" ht="30">
      <c r="A753" s="323">
        <v>34643</v>
      </c>
      <c r="B753" s="324" t="s">
        <v>9390</v>
      </c>
      <c r="C753" s="325" t="s">
        <v>843</v>
      </c>
      <c r="D753" s="326">
        <v>42.13</v>
      </c>
    </row>
    <row r="754" spans="1:4">
      <c r="A754" s="323">
        <v>41480</v>
      </c>
      <c r="B754" s="324" t="s">
        <v>9391</v>
      </c>
      <c r="C754" s="325" t="s">
        <v>843</v>
      </c>
      <c r="D754" s="326">
        <v>48.84</v>
      </c>
    </row>
    <row r="755" spans="1:4">
      <c r="A755" s="323">
        <v>41474</v>
      </c>
      <c r="B755" s="324" t="s">
        <v>9392</v>
      </c>
      <c r="C755" s="325" t="s">
        <v>843</v>
      </c>
      <c r="D755" s="326">
        <v>78.03</v>
      </c>
    </row>
    <row r="756" spans="1:4">
      <c r="A756" s="323">
        <v>41475</v>
      </c>
      <c r="B756" s="324" t="s">
        <v>9393</v>
      </c>
      <c r="C756" s="325" t="s">
        <v>843</v>
      </c>
      <c r="D756" s="326">
        <v>66.569999999999993</v>
      </c>
    </row>
    <row r="757" spans="1:4">
      <c r="A757" s="323">
        <v>41476</v>
      </c>
      <c r="B757" s="324" t="s">
        <v>9394</v>
      </c>
      <c r="C757" s="325" t="s">
        <v>843</v>
      </c>
      <c r="D757" s="326">
        <v>145.78</v>
      </c>
    </row>
    <row r="758" spans="1:4" ht="30">
      <c r="A758" s="323">
        <v>39810</v>
      </c>
      <c r="B758" s="324" t="s">
        <v>9395</v>
      </c>
      <c r="C758" s="325" t="s">
        <v>843</v>
      </c>
      <c r="D758" s="326">
        <v>54.08</v>
      </c>
    </row>
    <row r="759" spans="1:4" ht="30">
      <c r="A759" s="323">
        <v>39811</v>
      </c>
      <c r="B759" s="324" t="s">
        <v>9396</v>
      </c>
      <c r="C759" s="325" t="s">
        <v>843</v>
      </c>
      <c r="D759" s="326">
        <v>66.150000000000006</v>
      </c>
    </row>
    <row r="760" spans="1:4" ht="30">
      <c r="A760" s="323">
        <v>39812</v>
      </c>
      <c r="B760" s="324" t="s">
        <v>9397</v>
      </c>
      <c r="C760" s="325" t="s">
        <v>843</v>
      </c>
      <c r="D760" s="326">
        <v>108.76</v>
      </c>
    </row>
    <row r="761" spans="1:4" ht="30">
      <c r="A761" s="323">
        <v>43096</v>
      </c>
      <c r="B761" s="324" t="s">
        <v>9398</v>
      </c>
      <c r="C761" s="325" t="s">
        <v>843</v>
      </c>
      <c r="D761" s="326">
        <v>360.53</v>
      </c>
    </row>
    <row r="762" spans="1:4" ht="30">
      <c r="A762" s="323">
        <v>43102</v>
      </c>
      <c r="B762" s="324" t="s">
        <v>9399</v>
      </c>
      <c r="C762" s="325" t="s">
        <v>843</v>
      </c>
      <c r="D762" s="326">
        <v>219.22</v>
      </c>
    </row>
    <row r="763" spans="1:4" ht="30">
      <c r="A763" s="323">
        <v>43103</v>
      </c>
      <c r="B763" s="324" t="s">
        <v>9400</v>
      </c>
      <c r="C763" s="325" t="s">
        <v>843</v>
      </c>
      <c r="D763" s="326">
        <v>322.81</v>
      </c>
    </row>
    <row r="764" spans="1:4" ht="30">
      <c r="A764" s="323">
        <v>43098</v>
      </c>
      <c r="B764" s="324" t="s">
        <v>9401</v>
      </c>
      <c r="C764" s="325" t="s">
        <v>843</v>
      </c>
      <c r="D764" s="326">
        <v>122.12</v>
      </c>
    </row>
    <row r="765" spans="1:4" ht="30">
      <c r="A765" s="323">
        <v>43097</v>
      </c>
      <c r="B765" s="324" t="s">
        <v>9402</v>
      </c>
      <c r="C765" s="325" t="s">
        <v>843</v>
      </c>
      <c r="D765" s="326">
        <v>72.349999999999994</v>
      </c>
    </row>
    <row r="766" spans="1:4">
      <c r="A766" s="323">
        <v>43104</v>
      </c>
      <c r="B766" s="324" t="s">
        <v>9403</v>
      </c>
      <c r="C766" s="325" t="s">
        <v>843</v>
      </c>
      <c r="D766" s="326">
        <v>855.84</v>
      </c>
    </row>
    <row r="767" spans="1:4">
      <c r="A767" s="323">
        <v>1872</v>
      </c>
      <c r="B767" s="324" t="s">
        <v>9404</v>
      </c>
      <c r="C767" s="325" t="s">
        <v>843</v>
      </c>
      <c r="D767" s="326">
        <v>3.88</v>
      </c>
    </row>
    <row r="768" spans="1:4">
      <c r="A768" s="323">
        <v>1873</v>
      </c>
      <c r="B768" s="324" t="s">
        <v>9405</v>
      </c>
      <c r="C768" s="325" t="s">
        <v>843</v>
      </c>
      <c r="D768" s="326">
        <v>7.72</v>
      </c>
    </row>
    <row r="769" spans="1:4" ht="30">
      <c r="A769" s="323">
        <v>43095</v>
      </c>
      <c r="B769" s="324" t="s">
        <v>9406</v>
      </c>
      <c r="C769" s="325" t="s">
        <v>843</v>
      </c>
      <c r="D769" s="326">
        <v>237.57</v>
      </c>
    </row>
    <row r="770" spans="1:4" ht="30">
      <c r="A770" s="323">
        <v>1871</v>
      </c>
      <c r="B770" s="324" t="s">
        <v>9407</v>
      </c>
      <c r="C770" s="325" t="s">
        <v>843</v>
      </c>
      <c r="D770" s="326">
        <v>6.94</v>
      </c>
    </row>
    <row r="771" spans="1:4" ht="30">
      <c r="A771" s="323">
        <v>12001</v>
      </c>
      <c r="B771" s="324" t="s">
        <v>9408</v>
      </c>
      <c r="C771" s="325" t="s">
        <v>843</v>
      </c>
      <c r="D771" s="326">
        <v>10.029999999999999</v>
      </c>
    </row>
    <row r="772" spans="1:4" ht="30">
      <c r="A772" s="323">
        <v>39808</v>
      </c>
      <c r="B772" s="324" t="s">
        <v>9409</v>
      </c>
      <c r="C772" s="325" t="s">
        <v>843</v>
      </c>
      <c r="D772" s="326">
        <v>124.03</v>
      </c>
    </row>
    <row r="773" spans="1:4" ht="30">
      <c r="A773" s="323">
        <v>39809</v>
      </c>
      <c r="B773" s="324" t="s">
        <v>9410</v>
      </c>
      <c r="C773" s="325" t="s">
        <v>843</v>
      </c>
      <c r="D773" s="326">
        <v>294.18</v>
      </c>
    </row>
    <row r="774" spans="1:4">
      <c r="A774" s="323">
        <v>5103</v>
      </c>
      <c r="B774" s="324" t="s">
        <v>9411</v>
      </c>
      <c r="C774" s="325" t="s">
        <v>843</v>
      </c>
      <c r="D774" s="326">
        <v>23.16</v>
      </c>
    </row>
    <row r="775" spans="1:4">
      <c r="A775" s="323">
        <v>11880</v>
      </c>
      <c r="B775" s="324" t="s">
        <v>9412</v>
      </c>
      <c r="C775" s="325" t="s">
        <v>843</v>
      </c>
      <c r="D775" s="326">
        <v>97.4</v>
      </c>
    </row>
    <row r="776" spans="1:4">
      <c r="A776" s="323">
        <v>11714</v>
      </c>
      <c r="B776" s="324" t="s">
        <v>9413</v>
      </c>
      <c r="C776" s="325" t="s">
        <v>843</v>
      </c>
      <c r="D776" s="326">
        <v>66.349999999999994</v>
      </c>
    </row>
    <row r="777" spans="1:4">
      <c r="A777" s="323">
        <v>11712</v>
      </c>
      <c r="B777" s="324" t="s">
        <v>9414</v>
      </c>
      <c r="C777" s="325" t="s">
        <v>843</v>
      </c>
      <c r="D777" s="326">
        <v>43.33</v>
      </c>
    </row>
    <row r="778" spans="1:4">
      <c r="A778" s="323">
        <v>11717</v>
      </c>
      <c r="B778" s="324" t="s">
        <v>9415</v>
      </c>
      <c r="C778" s="325" t="s">
        <v>843</v>
      </c>
      <c r="D778" s="326">
        <v>52.23</v>
      </c>
    </row>
    <row r="779" spans="1:4">
      <c r="A779" s="323">
        <v>1106</v>
      </c>
      <c r="B779" s="324" t="s">
        <v>9416</v>
      </c>
      <c r="C779" s="325" t="s">
        <v>1068</v>
      </c>
      <c r="D779" s="326">
        <v>0.82</v>
      </c>
    </row>
    <row r="780" spans="1:4">
      <c r="A780" s="323">
        <v>11161</v>
      </c>
      <c r="B780" s="324" t="s">
        <v>9417</v>
      </c>
      <c r="C780" s="325" t="s">
        <v>1068</v>
      </c>
      <c r="D780" s="326">
        <v>1.37</v>
      </c>
    </row>
    <row r="781" spans="1:4">
      <c r="A781" s="323">
        <v>1107</v>
      </c>
      <c r="B781" s="324" t="s">
        <v>9418</v>
      </c>
      <c r="C781" s="325" t="s">
        <v>1068</v>
      </c>
      <c r="D781" s="326">
        <v>0.69</v>
      </c>
    </row>
    <row r="782" spans="1:4">
      <c r="A782" s="323">
        <v>44479</v>
      </c>
      <c r="B782" s="324" t="s">
        <v>9419</v>
      </c>
      <c r="C782" s="325" t="s">
        <v>1068</v>
      </c>
      <c r="D782" s="326">
        <v>0.09</v>
      </c>
    </row>
    <row r="783" spans="1:4">
      <c r="A783" s="323">
        <v>4759</v>
      </c>
      <c r="B783" s="324" t="s">
        <v>9420</v>
      </c>
      <c r="C783" s="325" t="s">
        <v>799</v>
      </c>
      <c r="D783" s="326">
        <v>22.97</v>
      </c>
    </row>
    <row r="784" spans="1:4">
      <c r="A784" s="323">
        <v>41068</v>
      </c>
      <c r="B784" s="324" t="s">
        <v>9421</v>
      </c>
      <c r="C784" s="325" t="s">
        <v>4318</v>
      </c>
      <c r="D784" s="326">
        <v>4033.53</v>
      </c>
    </row>
    <row r="785" spans="1:4" ht="30">
      <c r="A785" s="323">
        <v>12618</v>
      </c>
      <c r="B785" s="324" t="s">
        <v>9422</v>
      </c>
      <c r="C785" s="325" t="s">
        <v>843</v>
      </c>
      <c r="D785" s="326">
        <v>160.99</v>
      </c>
    </row>
    <row r="786" spans="1:4" ht="30">
      <c r="A786" s="323">
        <v>13115</v>
      </c>
      <c r="B786" s="324" t="s">
        <v>9423</v>
      </c>
      <c r="C786" s="325" t="s">
        <v>844</v>
      </c>
      <c r="D786" s="326">
        <v>12.77</v>
      </c>
    </row>
    <row r="787" spans="1:4" ht="30">
      <c r="A787" s="323">
        <v>10541</v>
      </c>
      <c r="B787" s="324" t="s">
        <v>9424</v>
      </c>
      <c r="C787" s="325" t="s">
        <v>844</v>
      </c>
      <c r="D787" s="326">
        <v>15.6</v>
      </c>
    </row>
    <row r="788" spans="1:4" ht="30">
      <c r="A788" s="323">
        <v>10542</v>
      </c>
      <c r="B788" s="324" t="s">
        <v>9425</v>
      </c>
      <c r="C788" s="325" t="s">
        <v>844</v>
      </c>
      <c r="D788" s="326">
        <v>20.399999999999999</v>
      </c>
    </row>
    <row r="789" spans="1:4" ht="30">
      <c r="A789" s="323">
        <v>10543</v>
      </c>
      <c r="B789" s="324" t="s">
        <v>9426</v>
      </c>
      <c r="C789" s="325" t="s">
        <v>844</v>
      </c>
      <c r="D789" s="326">
        <v>33.1</v>
      </c>
    </row>
    <row r="790" spans="1:4" ht="30">
      <c r="A790" s="323">
        <v>10544</v>
      </c>
      <c r="B790" s="324" t="s">
        <v>9427</v>
      </c>
      <c r="C790" s="325" t="s">
        <v>844</v>
      </c>
      <c r="D790" s="326">
        <v>42.82</v>
      </c>
    </row>
    <row r="791" spans="1:4" ht="30">
      <c r="A791" s="323">
        <v>10545</v>
      </c>
      <c r="B791" s="324" t="s">
        <v>9428</v>
      </c>
      <c r="C791" s="325" t="s">
        <v>844</v>
      </c>
      <c r="D791" s="326">
        <v>80.02</v>
      </c>
    </row>
    <row r="792" spans="1:4">
      <c r="A792" s="323">
        <v>38365</v>
      </c>
      <c r="B792" s="324" t="s">
        <v>9429</v>
      </c>
      <c r="C792" s="325" t="s">
        <v>96</v>
      </c>
      <c r="D792" s="326">
        <v>2.31</v>
      </c>
    </row>
    <row r="793" spans="1:4">
      <c r="A793" s="323">
        <v>1159</v>
      </c>
      <c r="B793" s="324" t="s">
        <v>9430</v>
      </c>
      <c r="C793" s="325" t="s">
        <v>843</v>
      </c>
      <c r="D793" s="326">
        <v>265433.83</v>
      </c>
    </row>
    <row r="794" spans="1:4">
      <c r="A794" s="323">
        <v>12114</v>
      </c>
      <c r="B794" s="324" t="s">
        <v>9431</v>
      </c>
      <c r="C794" s="325" t="s">
        <v>843</v>
      </c>
      <c r="D794" s="326">
        <v>150.12</v>
      </c>
    </row>
    <row r="795" spans="1:4">
      <c r="A795" s="323">
        <v>38106</v>
      </c>
      <c r="B795" s="324" t="s">
        <v>9432</v>
      </c>
      <c r="C795" s="325" t="s">
        <v>843</v>
      </c>
      <c r="D795" s="326">
        <v>20.399999999999999</v>
      </c>
    </row>
    <row r="796" spans="1:4" ht="30">
      <c r="A796" s="323">
        <v>38085</v>
      </c>
      <c r="B796" s="324" t="s">
        <v>9433</v>
      </c>
      <c r="C796" s="325" t="s">
        <v>843</v>
      </c>
      <c r="D796" s="326">
        <v>24.1</v>
      </c>
    </row>
    <row r="797" spans="1:4">
      <c r="A797" s="323">
        <v>659</v>
      </c>
      <c r="B797" s="324" t="s">
        <v>9434</v>
      </c>
      <c r="C797" s="325" t="s">
        <v>843</v>
      </c>
      <c r="D797" s="326">
        <v>2.4</v>
      </c>
    </row>
    <row r="798" spans="1:4">
      <c r="A798" s="323">
        <v>660</v>
      </c>
      <c r="B798" s="324" t="s">
        <v>9435</v>
      </c>
      <c r="C798" s="325" t="s">
        <v>843</v>
      </c>
      <c r="D798" s="326">
        <v>2.88</v>
      </c>
    </row>
    <row r="799" spans="1:4">
      <c r="A799" s="323">
        <v>658</v>
      </c>
      <c r="B799" s="324" t="s">
        <v>9436</v>
      </c>
      <c r="C799" s="325" t="s">
        <v>843</v>
      </c>
      <c r="D799" s="326">
        <v>1.62</v>
      </c>
    </row>
    <row r="800" spans="1:4">
      <c r="A800" s="323">
        <v>38599</v>
      </c>
      <c r="B800" s="324" t="s">
        <v>9437</v>
      </c>
      <c r="C800" s="325" t="s">
        <v>843</v>
      </c>
      <c r="D800" s="326">
        <v>5</v>
      </c>
    </row>
    <row r="801" spans="1:4">
      <c r="A801" s="323">
        <v>38596</v>
      </c>
      <c r="B801" s="324" t="s">
        <v>9438</v>
      </c>
      <c r="C801" s="325" t="s">
        <v>843</v>
      </c>
      <c r="D801" s="326">
        <v>4.1500000000000004</v>
      </c>
    </row>
    <row r="802" spans="1:4">
      <c r="A802" s="323">
        <v>38600</v>
      </c>
      <c r="B802" s="324" t="s">
        <v>9439</v>
      </c>
      <c r="C802" s="325" t="s">
        <v>843</v>
      </c>
      <c r="D802" s="326">
        <v>5.3</v>
      </c>
    </row>
    <row r="803" spans="1:4">
      <c r="A803" s="323">
        <v>38597</v>
      </c>
      <c r="B803" s="324" t="s">
        <v>9440</v>
      </c>
      <c r="C803" s="325" t="s">
        <v>843</v>
      </c>
      <c r="D803" s="326">
        <v>4.18</v>
      </c>
    </row>
    <row r="804" spans="1:4">
      <c r="A804" s="323">
        <v>38548</v>
      </c>
      <c r="B804" s="324" t="s">
        <v>9441</v>
      </c>
      <c r="C804" s="325" t="s">
        <v>843</v>
      </c>
      <c r="D804" s="326">
        <v>1.79</v>
      </c>
    </row>
    <row r="805" spans="1:4">
      <c r="A805" s="323">
        <v>34649</v>
      </c>
      <c r="B805" s="324" t="s">
        <v>9442</v>
      </c>
      <c r="C805" s="325" t="s">
        <v>843</v>
      </c>
      <c r="D805" s="326">
        <v>2.63</v>
      </c>
    </row>
    <row r="806" spans="1:4">
      <c r="A806" s="323">
        <v>34655</v>
      </c>
      <c r="B806" s="324" t="s">
        <v>9443</v>
      </c>
      <c r="C806" s="325" t="s">
        <v>843</v>
      </c>
      <c r="D806" s="326">
        <v>3.86</v>
      </c>
    </row>
    <row r="807" spans="1:4">
      <c r="A807" s="323">
        <v>40607</v>
      </c>
      <c r="B807" s="324" t="s">
        <v>9444</v>
      </c>
      <c r="C807" s="325" t="s">
        <v>843</v>
      </c>
      <c r="D807" s="326">
        <v>10.38</v>
      </c>
    </row>
    <row r="808" spans="1:4">
      <c r="A808" s="323">
        <v>567</v>
      </c>
      <c r="B808" s="324" t="s">
        <v>9445</v>
      </c>
      <c r="C808" s="325" t="s">
        <v>844</v>
      </c>
      <c r="D808" s="326">
        <v>12.34</v>
      </c>
    </row>
    <row r="809" spans="1:4">
      <c r="A809" s="323">
        <v>574</v>
      </c>
      <c r="B809" s="324" t="s">
        <v>9446</v>
      </c>
      <c r="C809" s="325" t="s">
        <v>844</v>
      </c>
      <c r="D809" s="326">
        <v>32.44</v>
      </c>
    </row>
    <row r="810" spans="1:4">
      <c r="A810" s="323">
        <v>568</v>
      </c>
      <c r="B810" s="324" t="s">
        <v>9447</v>
      </c>
      <c r="C810" s="325" t="s">
        <v>844</v>
      </c>
      <c r="D810" s="326">
        <v>68.349999999999994</v>
      </c>
    </row>
    <row r="811" spans="1:4" ht="30">
      <c r="A811" s="323">
        <v>592</v>
      </c>
      <c r="B811" s="324" t="s">
        <v>9448</v>
      </c>
      <c r="C811" s="325" t="s">
        <v>1068</v>
      </c>
      <c r="D811" s="326">
        <v>49.39</v>
      </c>
    </row>
    <row r="812" spans="1:4" ht="30">
      <c r="A812" s="323">
        <v>586</v>
      </c>
      <c r="B812" s="324" t="s">
        <v>9449</v>
      </c>
      <c r="C812" s="325" t="s">
        <v>844</v>
      </c>
      <c r="D812" s="326">
        <v>29.04</v>
      </c>
    </row>
    <row r="813" spans="1:4" ht="30">
      <c r="A813" s="323">
        <v>588</v>
      </c>
      <c r="B813" s="324" t="s">
        <v>9450</v>
      </c>
      <c r="C813" s="325" t="s">
        <v>844</v>
      </c>
      <c r="D813" s="326">
        <v>45.93</v>
      </c>
    </row>
    <row r="814" spans="1:4" ht="30">
      <c r="A814" s="323">
        <v>591</v>
      </c>
      <c r="B814" s="324" t="s">
        <v>9451</v>
      </c>
      <c r="C814" s="325" t="s">
        <v>1068</v>
      </c>
      <c r="D814" s="326">
        <v>46.09</v>
      </c>
    </row>
    <row r="815" spans="1:4" ht="30">
      <c r="A815" s="323">
        <v>584</v>
      </c>
      <c r="B815" s="324" t="s">
        <v>9452</v>
      </c>
      <c r="C815" s="325" t="s">
        <v>844</v>
      </c>
      <c r="D815" s="326">
        <v>49.06</v>
      </c>
    </row>
    <row r="816" spans="1:4" ht="30">
      <c r="A816" s="323">
        <v>589</v>
      </c>
      <c r="B816" s="324" t="s">
        <v>9453</v>
      </c>
      <c r="C816" s="325" t="s">
        <v>844</v>
      </c>
      <c r="D816" s="326">
        <v>77.64</v>
      </c>
    </row>
    <row r="817" spans="1:4">
      <c r="A817" s="323">
        <v>36331</v>
      </c>
      <c r="B817" s="324" t="s">
        <v>9454</v>
      </c>
      <c r="C817" s="325" t="s">
        <v>843</v>
      </c>
      <c r="D817" s="326">
        <v>2.99</v>
      </c>
    </row>
    <row r="818" spans="1:4">
      <c r="A818" s="323">
        <v>36346</v>
      </c>
      <c r="B818" s="324" t="s">
        <v>9455</v>
      </c>
      <c r="C818" s="325" t="s">
        <v>843</v>
      </c>
      <c r="D818" s="326">
        <v>4.4800000000000004</v>
      </c>
    </row>
    <row r="819" spans="1:4">
      <c r="A819" s="323">
        <v>1202</v>
      </c>
      <c r="B819" s="324" t="s">
        <v>9456</v>
      </c>
      <c r="C819" s="325" t="s">
        <v>843</v>
      </c>
      <c r="D819" s="326">
        <v>4.1900000000000004</v>
      </c>
    </row>
    <row r="820" spans="1:4">
      <c r="A820" s="323">
        <v>1197</v>
      </c>
      <c r="B820" s="324" t="s">
        <v>9457</v>
      </c>
      <c r="C820" s="325" t="s">
        <v>843</v>
      </c>
      <c r="D820" s="326">
        <v>1.48</v>
      </c>
    </row>
    <row r="821" spans="1:4">
      <c r="A821" s="323">
        <v>1198</v>
      </c>
      <c r="B821" s="324" t="s">
        <v>9458</v>
      </c>
      <c r="C821" s="325" t="s">
        <v>843</v>
      </c>
      <c r="D821" s="326">
        <v>1.93</v>
      </c>
    </row>
    <row r="822" spans="1:4">
      <c r="A822" s="323">
        <v>20088</v>
      </c>
      <c r="B822" s="324" t="s">
        <v>9459</v>
      </c>
      <c r="C822" s="325" t="s">
        <v>843</v>
      </c>
      <c r="D822" s="326">
        <v>12.39</v>
      </c>
    </row>
    <row r="823" spans="1:4">
      <c r="A823" s="323">
        <v>20089</v>
      </c>
      <c r="B823" s="324" t="s">
        <v>9460</v>
      </c>
      <c r="C823" s="325" t="s">
        <v>843</v>
      </c>
      <c r="D823" s="326">
        <v>60.72</v>
      </c>
    </row>
    <row r="824" spans="1:4">
      <c r="A824" s="323">
        <v>20087</v>
      </c>
      <c r="B824" s="324" t="s">
        <v>9461</v>
      </c>
      <c r="C824" s="325" t="s">
        <v>843</v>
      </c>
      <c r="D824" s="326">
        <v>10.25</v>
      </c>
    </row>
    <row r="825" spans="1:4">
      <c r="A825" s="323">
        <v>1191</v>
      </c>
      <c r="B825" s="324" t="s">
        <v>9462</v>
      </c>
      <c r="C825" s="325" t="s">
        <v>843</v>
      </c>
      <c r="D825" s="326">
        <v>1.05</v>
      </c>
    </row>
    <row r="826" spans="1:4">
      <c r="A826" s="323">
        <v>1185</v>
      </c>
      <c r="B826" s="324" t="s">
        <v>9463</v>
      </c>
      <c r="C826" s="325" t="s">
        <v>843</v>
      </c>
      <c r="D826" s="326">
        <v>1.05</v>
      </c>
    </row>
    <row r="827" spans="1:4">
      <c r="A827" s="323">
        <v>1189</v>
      </c>
      <c r="B827" s="324" t="s">
        <v>9464</v>
      </c>
      <c r="C827" s="325" t="s">
        <v>843</v>
      </c>
      <c r="D827" s="326">
        <v>1.72</v>
      </c>
    </row>
    <row r="828" spans="1:4">
      <c r="A828" s="323">
        <v>1193</v>
      </c>
      <c r="B828" s="324" t="s">
        <v>9465</v>
      </c>
      <c r="C828" s="325" t="s">
        <v>843</v>
      </c>
      <c r="D828" s="326">
        <v>3.31</v>
      </c>
    </row>
    <row r="829" spans="1:4">
      <c r="A829" s="323">
        <v>1194</v>
      </c>
      <c r="B829" s="324" t="s">
        <v>9466</v>
      </c>
      <c r="C829" s="325" t="s">
        <v>843</v>
      </c>
      <c r="D829" s="326">
        <v>5.98</v>
      </c>
    </row>
    <row r="830" spans="1:4">
      <c r="A830" s="323">
        <v>1195</v>
      </c>
      <c r="B830" s="324" t="s">
        <v>9467</v>
      </c>
      <c r="C830" s="325" t="s">
        <v>843</v>
      </c>
      <c r="D830" s="326">
        <v>10.06</v>
      </c>
    </row>
    <row r="831" spans="1:4">
      <c r="A831" s="323">
        <v>1204</v>
      </c>
      <c r="B831" s="324" t="s">
        <v>9468</v>
      </c>
      <c r="C831" s="325" t="s">
        <v>843</v>
      </c>
      <c r="D831" s="326">
        <v>17.600000000000001</v>
      </c>
    </row>
    <row r="832" spans="1:4">
      <c r="A832" s="323">
        <v>1200</v>
      </c>
      <c r="B832" s="324" t="s">
        <v>9469</v>
      </c>
      <c r="C832" s="325" t="s">
        <v>843</v>
      </c>
      <c r="D832" s="326">
        <v>9.31</v>
      </c>
    </row>
    <row r="833" spans="1:4">
      <c r="A833" s="323">
        <v>12909</v>
      </c>
      <c r="B833" s="324" t="s">
        <v>9470</v>
      </c>
      <c r="C833" s="325" t="s">
        <v>843</v>
      </c>
      <c r="D833" s="326">
        <v>4.32</v>
      </c>
    </row>
    <row r="834" spans="1:4">
      <c r="A834" s="323">
        <v>12910</v>
      </c>
      <c r="B834" s="324" t="s">
        <v>9471</v>
      </c>
      <c r="C834" s="325" t="s">
        <v>843</v>
      </c>
      <c r="D834" s="326">
        <v>7.76</v>
      </c>
    </row>
    <row r="835" spans="1:4">
      <c r="A835" s="323">
        <v>42685</v>
      </c>
      <c r="B835" s="324" t="s">
        <v>9472</v>
      </c>
      <c r="C835" s="325" t="s">
        <v>843</v>
      </c>
      <c r="D835" s="326">
        <v>62.93</v>
      </c>
    </row>
    <row r="836" spans="1:4">
      <c r="A836" s="323">
        <v>42686</v>
      </c>
      <c r="B836" s="324" t="s">
        <v>9473</v>
      </c>
      <c r="C836" s="325" t="s">
        <v>843</v>
      </c>
      <c r="D836" s="326">
        <v>69.31</v>
      </c>
    </row>
    <row r="837" spans="1:4">
      <c r="A837" s="323">
        <v>12894</v>
      </c>
      <c r="B837" s="324" t="s">
        <v>9474</v>
      </c>
      <c r="C837" s="325" t="s">
        <v>843</v>
      </c>
      <c r="D837" s="326">
        <v>20.67</v>
      </c>
    </row>
    <row r="838" spans="1:4" ht="30">
      <c r="A838" s="323">
        <v>12895</v>
      </c>
      <c r="B838" s="324" t="s">
        <v>9475</v>
      </c>
      <c r="C838" s="325" t="s">
        <v>843</v>
      </c>
      <c r="D838" s="326">
        <v>15.9</v>
      </c>
    </row>
    <row r="839" spans="1:4" ht="30">
      <c r="A839" s="323">
        <v>1631</v>
      </c>
      <c r="B839" s="324" t="s">
        <v>9476</v>
      </c>
      <c r="C839" s="325" t="s">
        <v>843</v>
      </c>
      <c r="D839" s="326">
        <v>232.59</v>
      </c>
    </row>
    <row r="840" spans="1:4" ht="30">
      <c r="A840" s="323">
        <v>1633</v>
      </c>
      <c r="B840" s="324" t="s">
        <v>9477</v>
      </c>
      <c r="C840" s="325" t="s">
        <v>843</v>
      </c>
      <c r="D840" s="326">
        <v>395.19</v>
      </c>
    </row>
    <row r="841" spans="1:4">
      <c r="A841" s="323">
        <v>10818</v>
      </c>
      <c r="B841" s="324" t="s">
        <v>9478</v>
      </c>
      <c r="C841" s="325" t="s">
        <v>1068</v>
      </c>
      <c r="D841" s="326">
        <v>31.21</v>
      </c>
    </row>
    <row r="842" spans="1:4">
      <c r="A842" s="323">
        <v>10710</v>
      </c>
      <c r="B842" s="324" t="s">
        <v>9479</v>
      </c>
      <c r="C842" s="325" t="s">
        <v>96</v>
      </c>
      <c r="D842" s="326">
        <v>220</v>
      </c>
    </row>
    <row r="843" spans="1:4" ht="30">
      <c r="A843" s="323">
        <v>10709</v>
      </c>
      <c r="B843" s="324" t="s">
        <v>9480</v>
      </c>
      <c r="C843" s="325" t="s">
        <v>96</v>
      </c>
      <c r="D843" s="326">
        <v>270.27999999999997</v>
      </c>
    </row>
    <row r="844" spans="1:4" ht="30">
      <c r="A844" s="323">
        <v>39636</v>
      </c>
      <c r="B844" s="324" t="s">
        <v>9481</v>
      </c>
      <c r="C844" s="325" t="s">
        <v>96</v>
      </c>
      <c r="D844" s="326">
        <v>276</v>
      </c>
    </row>
    <row r="845" spans="1:4" ht="30">
      <c r="A845" s="323">
        <v>10708</v>
      </c>
      <c r="B845" s="324" t="s">
        <v>9482</v>
      </c>
      <c r="C845" s="325" t="s">
        <v>96</v>
      </c>
      <c r="D845" s="326">
        <v>85.17</v>
      </c>
    </row>
    <row r="846" spans="1:4" ht="30">
      <c r="A846" s="323">
        <v>39635</v>
      </c>
      <c r="B846" s="324" t="s">
        <v>9483</v>
      </c>
      <c r="C846" s="325" t="s">
        <v>96</v>
      </c>
      <c r="D846" s="326">
        <v>144.99</v>
      </c>
    </row>
    <row r="847" spans="1:4">
      <c r="A847" s="323">
        <v>6117</v>
      </c>
      <c r="B847" s="324" t="s">
        <v>9484</v>
      </c>
      <c r="C847" s="325" t="s">
        <v>799</v>
      </c>
      <c r="D847" s="326">
        <v>20.72</v>
      </c>
    </row>
    <row r="848" spans="1:4">
      <c r="A848" s="323">
        <v>40913</v>
      </c>
      <c r="B848" s="324" t="s">
        <v>9485</v>
      </c>
      <c r="C848" s="325" t="s">
        <v>4318</v>
      </c>
      <c r="D848" s="326">
        <v>3637.57</v>
      </c>
    </row>
    <row r="849" spans="1:4">
      <c r="A849" s="323">
        <v>1214</v>
      </c>
      <c r="B849" s="324" t="s">
        <v>9486</v>
      </c>
      <c r="C849" s="325" t="s">
        <v>799</v>
      </c>
      <c r="D849" s="326">
        <v>25.48</v>
      </c>
    </row>
    <row r="850" spans="1:4">
      <c r="A850" s="323">
        <v>40915</v>
      </c>
      <c r="B850" s="324" t="s">
        <v>9487</v>
      </c>
      <c r="C850" s="325" t="s">
        <v>4318</v>
      </c>
      <c r="D850" s="326">
        <v>4470.5200000000004</v>
      </c>
    </row>
    <row r="851" spans="1:4">
      <c r="A851" s="323">
        <v>40914</v>
      </c>
      <c r="B851" s="324" t="s">
        <v>9488</v>
      </c>
      <c r="C851" s="325" t="s">
        <v>4318</v>
      </c>
      <c r="D851" s="326">
        <v>4747.54</v>
      </c>
    </row>
    <row r="852" spans="1:4">
      <c r="A852" s="323">
        <v>1213</v>
      </c>
      <c r="B852" s="324" t="s">
        <v>9489</v>
      </c>
      <c r="C852" s="325" t="s">
        <v>799</v>
      </c>
      <c r="D852" s="326">
        <v>27.06</v>
      </c>
    </row>
    <row r="853" spans="1:4" ht="30">
      <c r="A853" s="323">
        <v>5091</v>
      </c>
      <c r="B853" s="324" t="s">
        <v>9490</v>
      </c>
      <c r="C853" s="325" t="s">
        <v>843</v>
      </c>
      <c r="D853" s="326">
        <v>19.04</v>
      </c>
    </row>
    <row r="854" spans="1:4">
      <c r="A854" s="323">
        <v>2711</v>
      </c>
      <c r="B854" s="324" t="s">
        <v>9491</v>
      </c>
      <c r="C854" s="325" t="s">
        <v>843</v>
      </c>
      <c r="D854" s="326">
        <v>149.9</v>
      </c>
    </row>
    <row r="855" spans="1:4" ht="30">
      <c r="A855" s="323">
        <v>37727</v>
      </c>
      <c r="B855" s="324" t="s">
        <v>9492</v>
      </c>
      <c r="C855" s="325" t="s">
        <v>843</v>
      </c>
      <c r="D855" s="326">
        <v>16990</v>
      </c>
    </row>
    <row r="856" spans="1:4" ht="30">
      <c r="A856" s="323">
        <v>37728</v>
      </c>
      <c r="B856" s="324" t="s">
        <v>9493</v>
      </c>
      <c r="C856" s="325" t="s">
        <v>843</v>
      </c>
      <c r="D856" s="326">
        <v>23049.37</v>
      </c>
    </row>
    <row r="857" spans="1:4" ht="30">
      <c r="A857" s="323">
        <v>37729</v>
      </c>
      <c r="B857" s="324" t="s">
        <v>9494</v>
      </c>
      <c r="C857" s="325" t="s">
        <v>843</v>
      </c>
      <c r="D857" s="326">
        <v>24950.35</v>
      </c>
    </row>
    <row r="858" spans="1:4" ht="30">
      <c r="A858" s="323">
        <v>37730</v>
      </c>
      <c r="B858" s="324" t="s">
        <v>9495</v>
      </c>
      <c r="C858" s="325" t="s">
        <v>843</v>
      </c>
      <c r="D858" s="326">
        <v>26851.32</v>
      </c>
    </row>
    <row r="859" spans="1:4" ht="30">
      <c r="A859" s="323">
        <v>37731</v>
      </c>
      <c r="B859" s="324" t="s">
        <v>9496</v>
      </c>
      <c r="C859" s="325" t="s">
        <v>843</v>
      </c>
      <c r="D859" s="326">
        <v>28752.3</v>
      </c>
    </row>
    <row r="860" spans="1:4" ht="30">
      <c r="A860" s="323">
        <v>37732</v>
      </c>
      <c r="B860" s="324" t="s">
        <v>9497</v>
      </c>
      <c r="C860" s="325" t="s">
        <v>843</v>
      </c>
      <c r="D860" s="326">
        <v>32791.879999999997</v>
      </c>
    </row>
    <row r="861" spans="1:4" ht="45">
      <c r="A861" s="323">
        <v>37762</v>
      </c>
      <c r="B861" s="324" t="s">
        <v>9498</v>
      </c>
      <c r="C861" s="325" t="s">
        <v>843</v>
      </c>
      <c r="D861" s="326">
        <v>708321.63</v>
      </c>
    </row>
    <row r="862" spans="1:4" ht="45">
      <c r="A862" s="323">
        <v>37763</v>
      </c>
      <c r="B862" s="324" t="s">
        <v>9499</v>
      </c>
      <c r="C862" s="325" t="s">
        <v>843</v>
      </c>
      <c r="D862" s="326">
        <v>716924.61</v>
      </c>
    </row>
    <row r="863" spans="1:4" ht="45">
      <c r="A863" s="323">
        <v>41992</v>
      </c>
      <c r="B863" s="324" t="s">
        <v>9500</v>
      </c>
      <c r="C863" s="325" t="s">
        <v>843</v>
      </c>
      <c r="D863" s="326">
        <v>815000</v>
      </c>
    </row>
    <row r="864" spans="1:4" ht="45">
      <c r="A864" s="323">
        <v>10630</v>
      </c>
      <c r="B864" s="324" t="s">
        <v>9501</v>
      </c>
      <c r="C864" s="325" t="s">
        <v>843</v>
      </c>
      <c r="D864" s="326">
        <v>825897.12</v>
      </c>
    </row>
    <row r="865" spans="1:4" ht="45">
      <c r="A865" s="323">
        <v>13215</v>
      </c>
      <c r="B865" s="324" t="s">
        <v>9502</v>
      </c>
      <c r="C865" s="325" t="s">
        <v>843</v>
      </c>
      <c r="D865" s="326">
        <v>999392.93</v>
      </c>
    </row>
    <row r="866" spans="1:4">
      <c r="A866" s="323">
        <v>4235</v>
      </c>
      <c r="B866" s="324" t="s">
        <v>9503</v>
      </c>
      <c r="C866" s="325" t="s">
        <v>799</v>
      </c>
      <c r="D866" s="326">
        <v>21.55</v>
      </c>
    </row>
    <row r="867" spans="1:4">
      <c r="A867" s="323">
        <v>40976</v>
      </c>
      <c r="B867" s="324" t="s">
        <v>9504</v>
      </c>
      <c r="C867" s="325" t="s">
        <v>4318</v>
      </c>
      <c r="D867" s="326">
        <v>3780.09</v>
      </c>
    </row>
    <row r="868" spans="1:4" ht="45">
      <c r="A868" s="323">
        <v>43091</v>
      </c>
      <c r="B868" s="324" t="s">
        <v>9505</v>
      </c>
      <c r="C868" s="325" t="s">
        <v>843</v>
      </c>
      <c r="D868" s="326">
        <v>9922.85</v>
      </c>
    </row>
    <row r="869" spans="1:4" ht="45">
      <c r="A869" s="323">
        <v>43092</v>
      </c>
      <c r="B869" s="324" t="s">
        <v>9506</v>
      </c>
      <c r="C869" s="325" t="s">
        <v>843</v>
      </c>
      <c r="D869" s="326">
        <v>13230.47</v>
      </c>
    </row>
    <row r="870" spans="1:4" ht="45">
      <c r="A870" s="323">
        <v>43089</v>
      </c>
      <c r="B870" s="324" t="s">
        <v>9507</v>
      </c>
      <c r="C870" s="325" t="s">
        <v>843</v>
      </c>
      <c r="D870" s="326">
        <v>2305.79</v>
      </c>
    </row>
    <row r="871" spans="1:4" ht="45">
      <c r="A871" s="323">
        <v>43090</v>
      </c>
      <c r="B871" s="324" t="s">
        <v>9508</v>
      </c>
      <c r="C871" s="325" t="s">
        <v>843</v>
      </c>
      <c r="D871" s="326">
        <v>5088.6400000000003</v>
      </c>
    </row>
    <row r="872" spans="1:4">
      <c r="A872" s="323">
        <v>41967</v>
      </c>
      <c r="B872" s="324" t="s">
        <v>9509</v>
      </c>
      <c r="C872" s="325" t="s">
        <v>201</v>
      </c>
      <c r="D872" s="326">
        <v>20.25</v>
      </c>
    </row>
    <row r="873" spans="1:4" ht="30">
      <c r="A873" s="323">
        <v>12760</v>
      </c>
      <c r="B873" s="324" t="s">
        <v>9510</v>
      </c>
      <c r="C873" s="325" t="s">
        <v>96</v>
      </c>
      <c r="D873" s="326">
        <v>1689.72</v>
      </c>
    </row>
    <row r="874" spans="1:4" ht="30">
      <c r="A874" s="323">
        <v>12759</v>
      </c>
      <c r="B874" s="324" t="s">
        <v>9511</v>
      </c>
      <c r="C874" s="325" t="s">
        <v>96</v>
      </c>
      <c r="D874" s="326">
        <v>1126.46</v>
      </c>
    </row>
    <row r="875" spans="1:4" ht="30">
      <c r="A875" s="323">
        <v>1345</v>
      </c>
      <c r="B875" s="324" t="s">
        <v>9512</v>
      </c>
      <c r="C875" s="325" t="s">
        <v>96</v>
      </c>
      <c r="D875" s="326">
        <v>74.959999999999994</v>
      </c>
    </row>
    <row r="876" spans="1:4" ht="30">
      <c r="A876" s="323">
        <v>1346</v>
      </c>
      <c r="B876" s="324" t="s">
        <v>9513</v>
      </c>
      <c r="C876" s="325" t="s">
        <v>96</v>
      </c>
      <c r="D876" s="326">
        <v>43.6</v>
      </c>
    </row>
    <row r="877" spans="1:4" ht="30">
      <c r="A877" s="323">
        <v>1347</v>
      </c>
      <c r="B877" s="324" t="s">
        <v>9514</v>
      </c>
      <c r="C877" s="325" t="s">
        <v>96</v>
      </c>
      <c r="D877" s="326">
        <v>54.03</v>
      </c>
    </row>
    <row r="878" spans="1:4" ht="30">
      <c r="A878" s="323">
        <v>43678</v>
      </c>
      <c r="B878" s="324" t="s">
        <v>9515</v>
      </c>
      <c r="C878" s="325" t="s">
        <v>96</v>
      </c>
      <c r="D878" s="326">
        <v>62.67</v>
      </c>
    </row>
    <row r="879" spans="1:4" ht="30">
      <c r="A879" s="323">
        <v>43680</v>
      </c>
      <c r="B879" s="324" t="s">
        <v>9516</v>
      </c>
      <c r="C879" s="325" t="s">
        <v>96</v>
      </c>
      <c r="D879" s="326">
        <v>90.28</v>
      </c>
    </row>
    <row r="880" spans="1:4" ht="30">
      <c r="A880" s="323">
        <v>43679</v>
      </c>
      <c r="B880" s="324" t="s">
        <v>9517</v>
      </c>
      <c r="C880" s="325" t="s">
        <v>96</v>
      </c>
      <c r="D880" s="326">
        <v>31.68</v>
      </c>
    </row>
    <row r="881" spans="1:4" ht="30">
      <c r="A881" s="323">
        <v>1355</v>
      </c>
      <c r="B881" s="324" t="s">
        <v>9518</v>
      </c>
      <c r="C881" s="325" t="s">
        <v>96</v>
      </c>
      <c r="D881" s="326">
        <v>36.06</v>
      </c>
    </row>
    <row r="882" spans="1:4" ht="30">
      <c r="A882" s="323">
        <v>1358</v>
      </c>
      <c r="B882" s="324" t="s">
        <v>9519</v>
      </c>
      <c r="C882" s="325" t="s">
        <v>96</v>
      </c>
      <c r="D882" s="326">
        <v>44.26</v>
      </c>
    </row>
    <row r="883" spans="1:4" ht="30">
      <c r="A883" s="323">
        <v>43677</v>
      </c>
      <c r="B883" s="324" t="s">
        <v>9520</v>
      </c>
      <c r="C883" s="325" t="s">
        <v>96</v>
      </c>
      <c r="D883" s="326">
        <v>54.92</v>
      </c>
    </row>
    <row r="884" spans="1:4" ht="30">
      <c r="A884" s="323">
        <v>43682</v>
      </c>
      <c r="B884" s="324" t="s">
        <v>9521</v>
      </c>
      <c r="C884" s="325" t="s">
        <v>96</v>
      </c>
      <c r="D884" s="326">
        <v>16.829999999999998</v>
      </c>
    </row>
    <row r="885" spans="1:4" ht="30">
      <c r="A885" s="323">
        <v>43681</v>
      </c>
      <c r="B885" s="324" t="s">
        <v>9522</v>
      </c>
      <c r="C885" s="325" t="s">
        <v>96</v>
      </c>
      <c r="D885" s="326">
        <v>27.89</v>
      </c>
    </row>
    <row r="886" spans="1:4" ht="30">
      <c r="A886" s="323">
        <v>20971</v>
      </c>
      <c r="B886" s="324" t="s">
        <v>9523</v>
      </c>
      <c r="C886" s="325" t="s">
        <v>843</v>
      </c>
      <c r="D886" s="326">
        <v>26.66</v>
      </c>
    </row>
    <row r="887" spans="1:4" ht="30">
      <c r="A887" s="323">
        <v>39746</v>
      </c>
      <c r="B887" s="324" t="s">
        <v>9524</v>
      </c>
      <c r="C887" s="325" t="s">
        <v>843</v>
      </c>
      <c r="D887" s="326">
        <v>73.66</v>
      </c>
    </row>
    <row r="888" spans="1:4">
      <c r="A888" s="323">
        <v>13279</v>
      </c>
      <c r="B888" s="324" t="s">
        <v>9525</v>
      </c>
      <c r="C888" s="325" t="s">
        <v>1068</v>
      </c>
      <c r="D888" s="326">
        <v>18.649999999999999</v>
      </c>
    </row>
    <row r="889" spans="1:4">
      <c r="A889" s="323">
        <v>11977</v>
      </c>
      <c r="B889" s="324" t="s">
        <v>9526</v>
      </c>
      <c r="C889" s="325" t="s">
        <v>843</v>
      </c>
      <c r="D889" s="326">
        <v>9.66</v>
      </c>
    </row>
    <row r="890" spans="1:4">
      <c r="A890" s="323">
        <v>11976</v>
      </c>
      <c r="B890" s="324" t="s">
        <v>9527</v>
      </c>
      <c r="C890" s="325" t="s">
        <v>843</v>
      </c>
      <c r="D890" s="326">
        <v>1.08</v>
      </c>
    </row>
    <row r="891" spans="1:4">
      <c r="A891" s="323">
        <v>11975</v>
      </c>
      <c r="B891" s="324" t="s">
        <v>9528</v>
      </c>
      <c r="C891" s="325" t="s">
        <v>843</v>
      </c>
      <c r="D891" s="326">
        <v>21.17</v>
      </c>
    </row>
    <row r="892" spans="1:4">
      <c r="A892" s="323">
        <v>1368</v>
      </c>
      <c r="B892" s="324" t="s">
        <v>9529</v>
      </c>
      <c r="C892" s="325" t="s">
        <v>843</v>
      </c>
      <c r="D892" s="326">
        <v>97.05</v>
      </c>
    </row>
    <row r="893" spans="1:4">
      <c r="A893" s="323">
        <v>1367</v>
      </c>
      <c r="B893" s="324" t="s">
        <v>9530</v>
      </c>
      <c r="C893" s="325" t="s">
        <v>843</v>
      </c>
      <c r="D893" s="326">
        <v>313.93</v>
      </c>
    </row>
    <row r="894" spans="1:4">
      <c r="A894" s="323">
        <v>1380</v>
      </c>
      <c r="B894" s="324" t="s">
        <v>9531</v>
      </c>
      <c r="C894" s="325" t="s">
        <v>1068</v>
      </c>
      <c r="D894" s="326">
        <v>4.55</v>
      </c>
    </row>
    <row r="895" spans="1:4">
      <c r="A895" s="323">
        <v>1375</v>
      </c>
      <c r="B895" s="324" t="s">
        <v>9532</v>
      </c>
      <c r="C895" s="325" t="s">
        <v>1068</v>
      </c>
      <c r="D895" s="326">
        <v>16.53</v>
      </c>
    </row>
    <row r="896" spans="1:4">
      <c r="A896" s="323">
        <v>1379</v>
      </c>
      <c r="B896" s="324" t="s">
        <v>9533</v>
      </c>
      <c r="C896" s="325" t="s">
        <v>1068</v>
      </c>
      <c r="D896" s="326">
        <v>0.68</v>
      </c>
    </row>
    <row r="897" spans="1:4">
      <c r="A897" s="323">
        <v>13284</v>
      </c>
      <c r="B897" s="324" t="s">
        <v>9534</v>
      </c>
      <c r="C897" s="325" t="s">
        <v>1068</v>
      </c>
      <c r="D897" s="326">
        <v>0.61</v>
      </c>
    </row>
    <row r="898" spans="1:4">
      <c r="A898" s="323">
        <v>44528</v>
      </c>
      <c r="B898" s="324" t="s">
        <v>9535</v>
      </c>
      <c r="C898" s="325" t="s">
        <v>1068</v>
      </c>
      <c r="D898" s="326">
        <v>3.62</v>
      </c>
    </row>
    <row r="899" spans="1:4">
      <c r="A899" s="323">
        <v>34753</v>
      </c>
      <c r="B899" s="324" t="s">
        <v>9536</v>
      </c>
      <c r="C899" s="325" t="s">
        <v>1068</v>
      </c>
      <c r="D899" s="326">
        <v>0.66</v>
      </c>
    </row>
    <row r="900" spans="1:4" ht="30">
      <c r="A900" s="323">
        <v>420</v>
      </c>
      <c r="B900" s="324" t="s">
        <v>9537</v>
      </c>
      <c r="C900" s="325" t="s">
        <v>843</v>
      </c>
      <c r="D900" s="326">
        <v>24.54</v>
      </c>
    </row>
    <row r="901" spans="1:4" ht="30">
      <c r="A901" s="323">
        <v>12327</v>
      </c>
      <c r="B901" s="324" t="s">
        <v>9538</v>
      </c>
      <c r="C901" s="325" t="s">
        <v>843</v>
      </c>
      <c r="D901" s="326">
        <v>29.23</v>
      </c>
    </row>
    <row r="902" spans="1:4" ht="30">
      <c r="A902" s="323">
        <v>36148</v>
      </c>
      <c r="B902" s="324" t="s">
        <v>9539</v>
      </c>
      <c r="C902" s="325" t="s">
        <v>843</v>
      </c>
      <c r="D902" s="326">
        <v>76.319999999999993</v>
      </c>
    </row>
    <row r="903" spans="1:4">
      <c r="A903" s="323">
        <v>12329</v>
      </c>
      <c r="B903" s="324" t="s">
        <v>9540</v>
      </c>
      <c r="C903" s="325" t="s">
        <v>1068</v>
      </c>
      <c r="D903" s="326">
        <v>127.11</v>
      </c>
    </row>
    <row r="904" spans="1:4">
      <c r="A904" s="323">
        <v>44396</v>
      </c>
      <c r="B904" s="324" t="s">
        <v>9541</v>
      </c>
      <c r="C904" s="325" t="s">
        <v>1068</v>
      </c>
      <c r="D904" s="326">
        <v>34.619999999999997</v>
      </c>
    </row>
    <row r="905" spans="1:4">
      <c r="A905" s="323">
        <v>44327</v>
      </c>
      <c r="B905" s="324" t="s">
        <v>9542</v>
      </c>
      <c r="C905" s="325" t="s">
        <v>201</v>
      </c>
      <c r="D905" s="326">
        <v>117.73</v>
      </c>
    </row>
    <row r="906" spans="1:4" ht="30">
      <c r="A906" s="323">
        <v>11134</v>
      </c>
      <c r="B906" s="324" t="s">
        <v>9543</v>
      </c>
      <c r="C906" s="325" t="s">
        <v>96</v>
      </c>
      <c r="D906" s="326">
        <v>62.12</v>
      </c>
    </row>
    <row r="907" spans="1:4" ht="30">
      <c r="A907" s="323">
        <v>11135</v>
      </c>
      <c r="B907" s="324" t="s">
        <v>9544</v>
      </c>
      <c r="C907" s="325" t="s">
        <v>96</v>
      </c>
      <c r="D907" s="326">
        <v>67.069999999999993</v>
      </c>
    </row>
    <row r="908" spans="1:4" ht="30">
      <c r="A908" s="323">
        <v>11136</v>
      </c>
      <c r="B908" s="324" t="s">
        <v>9545</v>
      </c>
      <c r="C908" s="325" t="s">
        <v>96</v>
      </c>
      <c r="D908" s="326">
        <v>76.8</v>
      </c>
    </row>
    <row r="909" spans="1:4" ht="30">
      <c r="A909" s="323">
        <v>34743</v>
      </c>
      <c r="B909" s="324" t="s">
        <v>9546</v>
      </c>
      <c r="C909" s="325" t="s">
        <v>96</v>
      </c>
      <c r="D909" s="326">
        <v>92.66</v>
      </c>
    </row>
    <row r="910" spans="1:4" ht="30">
      <c r="A910" s="323">
        <v>11137</v>
      </c>
      <c r="B910" s="324" t="s">
        <v>9547</v>
      </c>
      <c r="C910" s="325" t="s">
        <v>96</v>
      </c>
      <c r="D910" s="326">
        <v>105.24</v>
      </c>
    </row>
    <row r="911" spans="1:4" ht="30">
      <c r="A911" s="323">
        <v>34745</v>
      </c>
      <c r="B911" s="324" t="s">
        <v>9548</v>
      </c>
      <c r="C911" s="325" t="s">
        <v>96</v>
      </c>
      <c r="D911" s="326">
        <v>125.15</v>
      </c>
    </row>
    <row r="912" spans="1:4" ht="30">
      <c r="A912" s="323">
        <v>34746</v>
      </c>
      <c r="B912" s="324" t="s">
        <v>9549</v>
      </c>
      <c r="C912" s="325" t="s">
        <v>96</v>
      </c>
      <c r="D912" s="326">
        <v>34.130000000000003</v>
      </c>
    </row>
    <row r="913" spans="1:4" ht="30">
      <c r="A913" s="323">
        <v>1360</v>
      </c>
      <c r="B913" s="324" t="s">
        <v>9550</v>
      </c>
      <c r="C913" s="325" t="s">
        <v>96</v>
      </c>
      <c r="D913" s="326">
        <v>39.82</v>
      </c>
    </row>
    <row r="914" spans="1:4" ht="30">
      <c r="A914" s="323">
        <v>34348</v>
      </c>
      <c r="B914" s="324" t="s">
        <v>9551</v>
      </c>
      <c r="C914" s="325" t="s">
        <v>844</v>
      </c>
      <c r="D914" s="326">
        <v>27.7</v>
      </c>
    </row>
    <row r="915" spans="1:4" ht="30">
      <c r="A915" s="323">
        <v>34347</v>
      </c>
      <c r="B915" s="324" t="s">
        <v>9552</v>
      </c>
      <c r="C915" s="325" t="s">
        <v>844</v>
      </c>
      <c r="D915" s="326">
        <v>19.8</v>
      </c>
    </row>
    <row r="916" spans="1:4" ht="30">
      <c r="A916" s="323">
        <v>11146</v>
      </c>
      <c r="B916" s="324" t="s">
        <v>9553</v>
      </c>
      <c r="C916" s="325" t="s">
        <v>845</v>
      </c>
      <c r="D916" s="326">
        <v>507.29</v>
      </c>
    </row>
    <row r="917" spans="1:4" ht="30">
      <c r="A917" s="323">
        <v>11147</v>
      </c>
      <c r="B917" s="324" t="s">
        <v>9554</v>
      </c>
      <c r="C917" s="325" t="s">
        <v>845</v>
      </c>
      <c r="D917" s="326">
        <v>527.15</v>
      </c>
    </row>
    <row r="918" spans="1:4" ht="30">
      <c r="A918" s="323">
        <v>34872</v>
      </c>
      <c r="B918" s="324" t="s">
        <v>9555</v>
      </c>
      <c r="C918" s="325" t="s">
        <v>845</v>
      </c>
      <c r="D918" s="326">
        <v>533.07000000000005</v>
      </c>
    </row>
    <row r="919" spans="1:4" ht="30">
      <c r="A919" s="323">
        <v>34491</v>
      </c>
      <c r="B919" s="324" t="s">
        <v>9556</v>
      </c>
      <c r="C919" s="325" t="s">
        <v>845</v>
      </c>
      <c r="D919" s="326">
        <v>548.51</v>
      </c>
    </row>
    <row r="920" spans="1:4" ht="30">
      <c r="A920" s="323">
        <v>34770</v>
      </c>
      <c r="B920" s="324" t="s">
        <v>9557</v>
      </c>
      <c r="C920" s="325" t="s">
        <v>852</v>
      </c>
      <c r="D920" s="326">
        <v>524.77</v>
      </c>
    </row>
    <row r="921" spans="1:4" ht="30">
      <c r="A921" s="323">
        <v>1518</v>
      </c>
      <c r="B921" s="324" t="s">
        <v>9558</v>
      </c>
      <c r="C921" s="325" t="s">
        <v>852</v>
      </c>
      <c r="D921" s="326">
        <v>535</v>
      </c>
    </row>
    <row r="922" spans="1:4" ht="30">
      <c r="A922" s="323">
        <v>41965</v>
      </c>
      <c r="B922" s="324" t="s">
        <v>9559</v>
      </c>
      <c r="C922" s="325" t="s">
        <v>852</v>
      </c>
      <c r="D922" s="326">
        <v>469.1</v>
      </c>
    </row>
    <row r="923" spans="1:4" ht="30">
      <c r="A923" s="323">
        <v>1524</v>
      </c>
      <c r="B923" s="324" t="s">
        <v>9560</v>
      </c>
      <c r="C923" s="325" t="s">
        <v>845</v>
      </c>
      <c r="D923" s="326">
        <v>486.71</v>
      </c>
    </row>
    <row r="924" spans="1:4" ht="30">
      <c r="A924" s="323">
        <v>34492</v>
      </c>
      <c r="B924" s="324" t="s">
        <v>9561</v>
      </c>
      <c r="C924" s="325" t="s">
        <v>845</v>
      </c>
      <c r="D924" s="326">
        <v>450.83</v>
      </c>
    </row>
    <row r="925" spans="1:4" ht="30">
      <c r="A925" s="323">
        <v>38404</v>
      </c>
      <c r="B925" s="324" t="s">
        <v>9562</v>
      </c>
      <c r="C925" s="325" t="s">
        <v>845</v>
      </c>
      <c r="D925" s="326">
        <v>466.97</v>
      </c>
    </row>
    <row r="926" spans="1:4" ht="45">
      <c r="A926" s="323">
        <v>39849</v>
      </c>
      <c r="B926" s="324" t="s">
        <v>9563</v>
      </c>
      <c r="C926" s="325" t="s">
        <v>845</v>
      </c>
      <c r="D926" s="326">
        <v>535.15</v>
      </c>
    </row>
    <row r="927" spans="1:4" ht="45">
      <c r="A927" s="323">
        <v>38464</v>
      </c>
      <c r="B927" s="324" t="s">
        <v>9564</v>
      </c>
      <c r="C927" s="325" t="s">
        <v>845</v>
      </c>
      <c r="D927" s="326">
        <v>542.91999999999996</v>
      </c>
    </row>
    <row r="928" spans="1:4" ht="30">
      <c r="A928" s="323">
        <v>1527</v>
      </c>
      <c r="B928" s="324" t="s">
        <v>9565</v>
      </c>
      <c r="C928" s="325" t="s">
        <v>845</v>
      </c>
      <c r="D928" s="326">
        <v>502.16</v>
      </c>
    </row>
    <row r="929" spans="1:4" ht="30">
      <c r="A929" s="323">
        <v>34493</v>
      </c>
      <c r="B929" s="324" t="s">
        <v>9566</v>
      </c>
      <c r="C929" s="325" t="s">
        <v>845</v>
      </c>
      <c r="D929" s="326">
        <v>463.53</v>
      </c>
    </row>
    <row r="930" spans="1:4" ht="30">
      <c r="A930" s="323">
        <v>38405</v>
      </c>
      <c r="B930" s="324" t="s">
        <v>9567</v>
      </c>
      <c r="C930" s="325" t="s">
        <v>845</v>
      </c>
      <c r="D930" s="326">
        <v>481.37</v>
      </c>
    </row>
    <row r="931" spans="1:4" ht="30">
      <c r="A931" s="323">
        <v>38408</v>
      </c>
      <c r="B931" s="324" t="s">
        <v>9568</v>
      </c>
      <c r="C931" s="325" t="s">
        <v>845</v>
      </c>
      <c r="D931" s="326">
        <v>532.83000000000004</v>
      </c>
    </row>
    <row r="932" spans="1:4" ht="30">
      <c r="A932" s="323">
        <v>1525</v>
      </c>
      <c r="B932" s="324" t="s">
        <v>9569</v>
      </c>
      <c r="C932" s="325" t="s">
        <v>845</v>
      </c>
      <c r="D932" s="326">
        <v>517.61</v>
      </c>
    </row>
    <row r="933" spans="1:4" ht="30">
      <c r="A933" s="323">
        <v>34494</v>
      </c>
      <c r="B933" s="324" t="s">
        <v>9570</v>
      </c>
      <c r="C933" s="325" t="s">
        <v>845</v>
      </c>
      <c r="D933" s="326">
        <v>478.99</v>
      </c>
    </row>
    <row r="934" spans="1:4" ht="30">
      <c r="A934" s="323">
        <v>38406</v>
      </c>
      <c r="B934" s="324" t="s">
        <v>9571</v>
      </c>
      <c r="C934" s="325" t="s">
        <v>845</v>
      </c>
      <c r="D934" s="326">
        <v>508.3</v>
      </c>
    </row>
    <row r="935" spans="1:4" ht="30">
      <c r="A935" s="323">
        <v>38409</v>
      </c>
      <c r="B935" s="324" t="s">
        <v>9572</v>
      </c>
      <c r="C935" s="325" t="s">
        <v>845</v>
      </c>
      <c r="D935" s="326">
        <v>536.46</v>
      </c>
    </row>
    <row r="936" spans="1:4" ht="30">
      <c r="A936" s="323">
        <v>43360</v>
      </c>
      <c r="B936" s="324" t="s">
        <v>9573</v>
      </c>
      <c r="C936" s="325" t="s">
        <v>845</v>
      </c>
      <c r="D936" s="326">
        <v>559.38</v>
      </c>
    </row>
    <row r="937" spans="1:4" ht="30">
      <c r="A937" s="323">
        <v>11145</v>
      </c>
      <c r="B937" s="324" t="s">
        <v>9574</v>
      </c>
      <c r="C937" s="325" t="s">
        <v>845</v>
      </c>
      <c r="D937" s="326">
        <v>533.07000000000005</v>
      </c>
    </row>
    <row r="938" spans="1:4" ht="30">
      <c r="A938" s="323">
        <v>34495</v>
      </c>
      <c r="B938" s="324" t="s">
        <v>9575</v>
      </c>
      <c r="C938" s="325" t="s">
        <v>845</v>
      </c>
      <c r="D938" s="326">
        <v>494.43</v>
      </c>
    </row>
    <row r="939" spans="1:4" ht="30">
      <c r="A939" s="323">
        <v>34479</v>
      </c>
      <c r="B939" s="324" t="s">
        <v>9576</v>
      </c>
      <c r="C939" s="325" t="s">
        <v>845</v>
      </c>
      <c r="D939" s="326">
        <v>548.51</v>
      </c>
    </row>
    <row r="940" spans="1:4" ht="30">
      <c r="A940" s="323">
        <v>34496</v>
      </c>
      <c r="B940" s="324" t="s">
        <v>9577</v>
      </c>
      <c r="C940" s="325" t="s">
        <v>845</v>
      </c>
      <c r="D940" s="326">
        <v>515.78</v>
      </c>
    </row>
    <row r="941" spans="1:4" ht="30">
      <c r="A941" s="323">
        <v>34481</v>
      </c>
      <c r="B941" s="324" t="s">
        <v>9578</v>
      </c>
      <c r="C941" s="325" t="s">
        <v>845</v>
      </c>
      <c r="D941" s="326">
        <v>573.13</v>
      </c>
    </row>
    <row r="942" spans="1:4" ht="30">
      <c r="A942" s="323">
        <v>34483</v>
      </c>
      <c r="B942" s="324" t="s">
        <v>9579</v>
      </c>
      <c r="C942" s="325" t="s">
        <v>845</v>
      </c>
      <c r="D942" s="326">
        <v>612.35</v>
      </c>
    </row>
    <row r="943" spans="1:4" ht="45">
      <c r="A943" s="323">
        <v>34485</v>
      </c>
      <c r="B943" s="324" t="s">
        <v>9580</v>
      </c>
      <c r="C943" s="325" t="s">
        <v>845</v>
      </c>
      <c r="D943" s="326">
        <v>654.84</v>
      </c>
    </row>
    <row r="944" spans="1:4" ht="30">
      <c r="A944" s="323">
        <v>14041</v>
      </c>
      <c r="B944" s="324" t="s">
        <v>9581</v>
      </c>
      <c r="C944" s="325" t="s">
        <v>845</v>
      </c>
      <c r="D944" s="326">
        <v>425.68</v>
      </c>
    </row>
    <row r="945" spans="1:4" ht="30">
      <c r="A945" s="323">
        <v>1523</v>
      </c>
      <c r="B945" s="324" t="s">
        <v>9582</v>
      </c>
      <c r="C945" s="325" t="s">
        <v>845</v>
      </c>
      <c r="D945" s="326">
        <v>432.63</v>
      </c>
    </row>
    <row r="946" spans="1:4">
      <c r="A946" s="323">
        <v>14054</v>
      </c>
      <c r="B946" s="324" t="s">
        <v>9583</v>
      </c>
      <c r="C946" s="325" t="s">
        <v>843</v>
      </c>
      <c r="D946" s="326">
        <v>19.62</v>
      </c>
    </row>
    <row r="947" spans="1:4">
      <c r="A947" s="323">
        <v>14052</v>
      </c>
      <c r="B947" s="324" t="s">
        <v>9584</v>
      </c>
      <c r="C947" s="325" t="s">
        <v>843</v>
      </c>
      <c r="D947" s="326">
        <v>15.09</v>
      </c>
    </row>
    <row r="948" spans="1:4">
      <c r="A948" s="323">
        <v>14053</v>
      </c>
      <c r="B948" s="324" t="s">
        <v>9585</v>
      </c>
      <c r="C948" s="325" t="s">
        <v>843</v>
      </c>
      <c r="D948" s="326">
        <v>15.32</v>
      </c>
    </row>
    <row r="949" spans="1:4">
      <c r="A949" s="323">
        <v>2560</v>
      </c>
      <c r="B949" s="324" t="s">
        <v>9586</v>
      </c>
      <c r="C949" s="325" t="s">
        <v>843</v>
      </c>
      <c r="D949" s="326">
        <v>20.309999999999999</v>
      </c>
    </row>
    <row r="950" spans="1:4">
      <c r="A950" s="323">
        <v>2558</v>
      </c>
      <c r="B950" s="324" t="s">
        <v>9587</v>
      </c>
      <c r="C950" s="325" t="s">
        <v>843</v>
      </c>
      <c r="D950" s="326">
        <v>11.54</v>
      </c>
    </row>
    <row r="951" spans="1:4">
      <c r="A951" s="323">
        <v>2559</v>
      </c>
      <c r="B951" s="324" t="s">
        <v>9588</v>
      </c>
      <c r="C951" s="325" t="s">
        <v>843</v>
      </c>
      <c r="D951" s="326">
        <v>16.239999999999998</v>
      </c>
    </row>
    <row r="952" spans="1:4">
      <c r="A952" s="323">
        <v>2592</v>
      </c>
      <c r="B952" s="324" t="s">
        <v>9589</v>
      </c>
      <c r="C952" s="325" t="s">
        <v>843</v>
      </c>
      <c r="D952" s="326">
        <v>269.22000000000003</v>
      </c>
    </row>
    <row r="953" spans="1:4">
      <c r="A953" s="323">
        <v>2589</v>
      </c>
      <c r="B953" s="324" t="s">
        <v>9590</v>
      </c>
      <c r="C953" s="325" t="s">
        <v>843</v>
      </c>
      <c r="D953" s="326">
        <v>36.01</v>
      </c>
    </row>
    <row r="954" spans="1:4">
      <c r="A954" s="323">
        <v>2566</v>
      </c>
      <c r="B954" s="324" t="s">
        <v>9591</v>
      </c>
      <c r="C954" s="325" t="s">
        <v>843</v>
      </c>
      <c r="D954" s="326">
        <v>27.09</v>
      </c>
    </row>
    <row r="955" spans="1:4">
      <c r="A955" s="323">
        <v>2590</v>
      </c>
      <c r="B955" s="324" t="s">
        <v>9592</v>
      </c>
      <c r="C955" s="325" t="s">
        <v>843</v>
      </c>
      <c r="D955" s="326">
        <v>22.1</v>
      </c>
    </row>
    <row r="956" spans="1:4">
      <c r="A956" s="323">
        <v>2591</v>
      </c>
      <c r="B956" s="324" t="s">
        <v>9593</v>
      </c>
      <c r="C956" s="325" t="s">
        <v>843</v>
      </c>
      <c r="D956" s="326">
        <v>13.13</v>
      </c>
    </row>
    <row r="957" spans="1:4">
      <c r="A957" s="323">
        <v>2567</v>
      </c>
      <c r="B957" s="324" t="s">
        <v>9594</v>
      </c>
      <c r="C957" s="325" t="s">
        <v>843</v>
      </c>
      <c r="D957" s="326">
        <v>52.82</v>
      </c>
    </row>
    <row r="958" spans="1:4">
      <c r="A958" s="323">
        <v>2568</v>
      </c>
      <c r="B958" s="324" t="s">
        <v>9595</v>
      </c>
      <c r="C958" s="325" t="s">
        <v>843</v>
      </c>
      <c r="D958" s="326">
        <v>146.68</v>
      </c>
    </row>
    <row r="959" spans="1:4">
      <c r="A959" s="323">
        <v>2565</v>
      </c>
      <c r="B959" s="324" t="s">
        <v>9596</v>
      </c>
      <c r="C959" s="325" t="s">
        <v>843</v>
      </c>
      <c r="D959" s="326">
        <v>13.16</v>
      </c>
    </row>
    <row r="960" spans="1:4">
      <c r="A960" s="323">
        <v>2594</v>
      </c>
      <c r="B960" s="324" t="s">
        <v>9597</v>
      </c>
      <c r="C960" s="325" t="s">
        <v>843</v>
      </c>
      <c r="D960" s="326">
        <v>244.36</v>
      </c>
    </row>
    <row r="961" spans="1:4">
      <c r="A961" s="323">
        <v>2587</v>
      </c>
      <c r="B961" s="324" t="s">
        <v>9598</v>
      </c>
      <c r="C961" s="325" t="s">
        <v>843</v>
      </c>
      <c r="D961" s="326">
        <v>41.64</v>
      </c>
    </row>
    <row r="962" spans="1:4">
      <c r="A962" s="323">
        <v>2588</v>
      </c>
      <c r="B962" s="324" t="s">
        <v>9599</v>
      </c>
      <c r="C962" s="325" t="s">
        <v>843</v>
      </c>
      <c r="D962" s="326">
        <v>33.08</v>
      </c>
    </row>
    <row r="963" spans="1:4">
      <c r="A963" s="323">
        <v>2570</v>
      </c>
      <c r="B963" s="324" t="s">
        <v>9600</v>
      </c>
      <c r="C963" s="325" t="s">
        <v>843</v>
      </c>
      <c r="D963" s="326">
        <v>21.37</v>
      </c>
    </row>
    <row r="964" spans="1:4">
      <c r="A964" s="323">
        <v>2569</v>
      </c>
      <c r="B964" s="324" t="s">
        <v>9601</v>
      </c>
      <c r="C964" s="325" t="s">
        <v>843</v>
      </c>
      <c r="D964" s="326">
        <v>12.75</v>
      </c>
    </row>
    <row r="965" spans="1:4">
      <c r="A965" s="323">
        <v>2571</v>
      </c>
      <c r="B965" s="324" t="s">
        <v>9602</v>
      </c>
      <c r="C965" s="325" t="s">
        <v>843</v>
      </c>
      <c r="D965" s="326">
        <v>63.43</v>
      </c>
    </row>
    <row r="966" spans="1:4">
      <c r="A966" s="323">
        <v>2572</v>
      </c>
      <c r="B966" s="324" t="s">
        <v>9603</v>
      </c>
      <c r="C966" s="325" t="s">
        <v>843</v>
      </c>
      <c r="D966" s="326">
        <v>187.58</v>
      </c>
    </row>
    <row r="967" spans="1:4">
      <c r="A967" s="323">
        <v>2593</v>
      </c>
      <c r="B967" s="324" t="s">
        <v>9604</v>
      </c>
      <c r="C967" s="325" t="s">
        <v>843</v>
      </c>
      <c r="D967" s="326">
        <v>13.59</v>
      </c>
    </row>
    <row r="968" spans="1:4">
      <c r="A968" s="323">
        <v>2595</v>
      </c>
      <c r="B968" s="324" t="s">
        <v>9605</v>
      </c>
      <c r="C968" s="325" t="s">
        <v>843</v>
      </c>
      <c r="D968" s="326">
        <v>292.66000000000003</v>
      </c>
    </row>
    <row r="969" spans="1:4">
      <c r="A969" s="323">
        <v>2576</v>
      </c>
      <c r="B969" s="324" t="s">
        <v>9606</v>
      </c>
      <c r="C969" s="325" t="s">
        <v>843</v>
      </c>
      <c r="D969" s="326">
        <v>49.89</v>
      </c>
    </row>
    <row r="970" spans="1:4">
      <c r="A970" s="323">
        <v>2575</v>
      </c>
      <c r="B970" s="324" t="s">
        <v>9607</v>
      </c>
      <c r="C970" s="325" t="s">
        <v>843</v>
      </c>
      <c r="D970" s="326">
        <v>37.5</v>
      </c>
    </row>
    <row r="971" spans="1:4">
      <c r="A971" s="323">
        <v>2586</v>
      </c>
      <c r="B971" s="324" t="s">
        <v>9608</v>
      </c>
      <c r="C971" s="325" t="s">
        <v>843</v>
      </c>
      <c r="D971" s="326">
        <v>25.24</v>
      </c>
    </row>
    <row r="972" spans="1:4">
      <c r="A972" s="323">
        <v>2573</v>
      </c>
      <c r="B972" s="324" t="s">
        <v>9609</v>
      </c>
      <c r="C972" s="325" t="s">
        <v>843</v>
      </c>
      <c r="D972" s="326">
        <v>15.57</v>
      </c>
    </row>
    <row r="973" spans="1:4">
      <c r="A973" s="323">
        <v>2577</v>
      </c>
      <c r="B973" s="324" t="s">
        <v>9610</v>
      </c>
      <c r="C973" s="325" t="s">
        <v>843</v>
      </c>
      <c r="D973" s="326">
        <v>67.599999999999994</v>
      </c>
    </row>
    <row r="974" spans="1:4">
      <c r="A974" s="323">
        <v>2578</v>
      </c>
      <c r="B974" s="324" t="s">
        <v>9611</v>
      </c>
      <c r="C974" s="325" t="s">
        <v>843</v>
      </c>
      <c r="D974" s="326">
        <v>211.06</v>
      </c>
    </row>
    <row r="975" spans="1:4">
      <c r="A975" s="323">
        <v>2574</v>
      </c>
      <c r="B975" s="324" t="s">
        <v>9612</v>
      </c>
      <c r="C975" s="325" t="s">
        <v>843</v>
      </c>
      <c r="D975" s="326">
        <v>15.68</v>
      </c>
    </row>
    <row r="976" spans="1:4">
      <c r="A976" s="323">
        <v>2585</v>
      </c>
      <c r="B976" s="324" t="s">
        <v>9613</v>
      </c>
      <c r="C976" s="325" t="s">
        <v>843</v>
      </c>
      <c r="D976" s="326">
        <v>289.62</v>
      </c>
    </row>
    <row r="977" spans="1:4">
      <c r="A977" s="323">
        <v>12008</v>
      </c>
      <c r="B977" s="324" t="s">
        <v>9614</v>
      </c>
      <c r="C977" s="325" t="s">
        <v>843</v>
      </c>
      <c r="D977" s="326">
        <v>155.38999999999999</v>
      </c>
    </row>
    <row r="978" spans="1:4">
      <c r="A978" s="323">
        <v>2582</v>
      </c>
      <c r="B978" s="324" t="s">
        <v>9615</v>
      </c>
      <c r="C978" s="325" t="s">
        <v>843</v>
      </c>
      <c r="D978" s="326">
        <v>46.27</v>
      </c>
    </row>
    <row r="979" spans="1:4">
      <c r="A979" s="323">
        <v>2597</v>
      </c>
      <c r="B979" s="324" t="s">
        <v>9616</v>
      </c>
      <c r="C979" s="325" t="s">
        <v>843</v>
      </c>
      <c r="D979" s="326">
        <v>39.659999999999997</v>
      </c>
    </row>
    <row r="980" spans="1:4">
      <c r="A980" s="323">
        <v>2581</v>
      </c>
      <c r="B980" s="324" t="s">
        <v>9617</v>
      </c>
      <c r="C980" s="325" t="s">
        <v>843</v>
      </c>
      <c r="D980" s="326">
        <v>24.16</v>
      </c>
    </row>
    <row r="981" spans="1:4">
      <c r="A981" s="323">
        <v>2579</v>
      </c>
      <c r="B981" s="324" t="s">
        <v>9618</v>
      </c>
      <c r="C981" s="325" t="s">
        <v>843</v>
      </c>
      <c r="D981" s="326">
        <v>18.88</v>
      </c>
    </row>
    <row r="982" spans="1:4">
      <c r="A982" s="323">
        <v>2596</v>
      </c>
      <c r="B982" s="324" t="s">
        <v>9619</v>
      </c>
      <c r="C982" s="325" t="s">
        <v>843</v>
      </c>
      <c r="D982" s="326">
        <v>71.459999999999994</v>
      </c>
    </row>
    <row r="983" spans="1:4">
      <c r="A983" s="323">
        <v>2583</v>
      </c>
      <c r="B983" s="324" t="s">
        <v>9620</v>
      </c>
      <c r="C983" s="325" t="s">
        <v>843</v>
      </c>
      <c r="D983" s="326">
        <v>173.8</v>
      </c>
    </row>
    <row r="984" spans="1:4">
      <c r="A984" s="323">
        <v>2580</v>
      </c>
      <c r="B984" s="324" t="s">
        <v>9621</v>
      </c>
      <c r="C984" s="325" t="s">
        <v>843</v>
      </c>
      <c r="D984" s="326">
        <v>20.69</v>
      </c>
    </row>
    <row r="985" spans="1:4">
      <c r="A985" s="323">
        <v>2584</v>
      </c>
      <c r="B985" s="324" t="s">
        <v>9622</v>
      </c>
      <c r="C985" s="325" t="s">
        <v>843</v>
      </c>
      <c r="D985" s="326">
        <v>289.33</v>
      </c>
    </row>
    <row r="986" spans="1:4">
      <c r="A986" s="323">
        <v>39329</v>
      </c>
      <c r="B986" s="324" t="s">
        <v>9623</v>
      </c>
      <c r="C986" s="325" t="s">
        <v>843</v>
      </c>
      <c r="D986" s="326">
        <v>17.059999999999999</v>
      </c>
    </row>
    <row r="987" spans="1:4">
      <c r="A987" s="323">
        <v>12010</v>
      </c>
      <c r="B987" s="324" t="s">
        <v>9624</v>
      </c>
      <c r="C987" s="325" t="s">
        <v>843</v>
      </c>
      <c r="D987" s="326">
        <v>16.309999999999999</v>
      </c>
    </row>
    <row r="988" spans="1:4">
      <c r="A988" s="323">
        <v>39332</v>
      </c>
      <c r="B988" s="324" t="s">
        <v>9625</v>
      </c>
      <c r="C988" s="325" t="s">
        <v>843</v>
      </c>
      <c r="D988" s="326">
        <v>20.059999999999999</v>
      </c>
    </row>
    <row r="989" spans="1:4">
      <c r="A989" s="323">
        <v>39330</v>
      </c>
      <c r="B989" s="324" t="s">
        <v>9626</v>
      </c>
      <c r="C989" s="325" t="s">
        <v>843</v>
      </c>
      <c r="D989" s="326">
        <v>17.95</v>
      </c>
    </row>
    <row r="990" spans="1:4">
      <c r="A990" s="323">
        <v>39331</v>
      </c>
      <c r="B990" s="324" t="s">
        <v>9627</v>
      </c>
      <c r="C990" s="325" t="s">
        <v>843</v>
      </c>
      <c r="D990" s="326">
        <v>15.97</v>
      </c>
    </row>
    <row r="991" spans="1:4">
      <c r="A991" s="323">
        <v>39335</v>
      </c>
      <c r="B991" s="324" t="s">
        <v>9628</v>
      </c>
      <c r="C991" s="325" t="s">
        <v>843</v>
      </c>
      <c r="D991" s="326">
        <v>18.010000000000002</v>
      </c>
    </row>
    <row r="992" spans="1:4">
      <c r="A992" s="323">
        <v>39333</v>
      </c>
      <c r="B992" s="324" t="s">
        <v>9629</v>
      </c>
      <c r="C992" s="325" t="s">
        <v>843</v>
      </c>
      <c r="D992" s="326">
        <v>15.57</v>
      </c>
    </row>
    <row r="993" spans="1:4">
      <c r="A993" s="323">
        <v>39334</v>
      </c>
      <c r="B993" s="324" t="s">
        <v>9630</v>
      </c>
      <c r="C993" s="325" t="s">
        <v>843</v>
      </c>
      <c r="D993" s="326">
        <v>14.32</v>
      </c>
    </row>
    <row r="994" spans="1:4">
      <c r="A994" s="323">
        <v>12015</v>
      </c>
      <c r="B994" s="324" t="s">
        <v>9631</v>
      </c>
      <c r="C994" s="325" t="s">
        <v>843</v>
      </c>
      <c r="D994" s="326">
        <v>20.92</v>
      </c>
    </row>
    <row r="995" spans="1:4">
      <c r="A995" s="323">
        <v>12016</v>
      </c>
      <c r="B995" s="324" t="s">
        <v>9632</v>
      </c>
      <c r="C995" s="325" t="s">
        <v>843</v>
      </c>
      <c r="D995" s="326">
        <v>17.97</v>
      </c>
    </row>
    <row r="996" spans="1:4">
      <c r="A996" s="323">
        <v>12019</v>
      </c>
      <c r="B996" s="324" t="s">
        <v>9633</v>
      </c>
      <c r="C996" s="325" t="s">
        <v>843</v>
      </c>
      <c r="D996" s="326">
        <v>20.92</v>
      </c>
    </row>
    <row r="997" spans="1:4">
      <c r="A997" s="323">
        <v>12020</v>
      </c>
      <c r="B997" s="324" t="s">
        <v>9634</v>
      </c>
      <c r="C997" s="325" t="s">
        <v>843</v>
      </c>
      <c r="D997" s="326">
        <v>17.97</v>
      </c>
    </row>
    <row r="998" spans="1:4">
      <c r="A998" s="323">
        <v>39338</v>
      </c>
      <c r="B998" s="324" t="s">
        <v>9635</v>
      </c>
      <c r="C998" s="325" t="s">
        <v>843</v>
      </c>
      <c r="D998" s="326">
        <v>20.059999999999999</v>
      </c>
    </row>
    <row r="999" spans="1:4">
      <c r="A999" s="323">
        <v>39336</v>
      </c>
      <c r="B999" s="324" t="s">
        <v>9636</v>
      </c>
      <c r="C999" s="325" t="s">
        <v>843</v>
      </c>
      <c r="D999" s="326">
        <v>17.95</v>
      </c>
    </row>
    <row r="1000" spans="1:4">
      <c r="A1000" s="323">
        <v>39337</v>
      </c>
      <c r="B1000" s="324" t="s">
        <v>9637</v>
      </c>
      <c r="C1000" s="325" t="s">
        <v>843</v>
      </c>
      <c r="D1000" s="326">
        <v>15.97</v>
      </c>
    </row>
    <row r="1001" spans="1:4">
      <c r="A1001" s="323">
        <v>39341</v>
      </c>
      <c r="B1001" s="324" t="s">
        <v>9638</v>
      </c>
      <c r="C1001" s="325" t="s">
        <v>843</v>
      </c>
      <c r="D1001" s="326">
        <v>26.15</v>
      </c>
    </row>
    <row r="1002" spans="1:4">
      <c r="A1002" s="323">
        <v>39340</v>
      </c>
      <c r="B1002" s="324" t="s">
        <v>9639</v>
      </c>
      <c r="C1002" s="325" t="s">
        <v>843</v>
      </c>
      <c r="D1002" s="326">
        <v>19.2</v>
      </c>
    </row>
    <row r="1003" spans="1:4">
      <c r="A1003" s="323">
        <v>39342</v>
      </c>
      <c r="B1003" s="324" t="s">
        <v>9640</v>
      </c>
      <c r="C1003" s="325" t="s">
        <v>843</v>
      </c>
      <c r="D1003" s="326">
        <v>26.15</v>
      </c>
    </row>
    <row r="1004" spans="1:4">
      <c r="A1004" s="323">
        <v>12025</v>
      </c>
      <c r="B1004" s="324" t="s">
        <v>9641</v>
      </c>
      <c r="C1004" s="325" t="s">
        <v>843</v>
      </c>
      <c r="D1004" s="326">
        <v>19.829999999999998</v>
      </c>
    </row>
    <row r="1005" spans="1:4">
      <c r="A1005" s="323">
        <v>39345</v>
      </c>
      <c r="B1005" s="324" t="s">
        <v>9642</v>
      </c>
      <c r="C1005" s="325" t="s">
        <v>843</v>
      </c>
      <c r="D1005" s="326">
        <v>29.88</v>
      </c>
    </row>
    <row r="1006" spans="1:4">
      <c r="A1006" s="323">
        <v>39343</v>
      </c>
      <c r="B1006" s="324" t="s">
        <v>9643</v>
      </c>
      <c r="C1006" s="325" t="s">
        <v>843</v>
      </c>
      <c r="D1006" s="326">
        <v>22.08</v>
      </c>
    </row>
    <row r="1007" spans="1:4">
      <c r="A1007" s="323">
        <v>39344</v>
      </c>
      <c r="B1007" s="324" t="s">
        <v>9644</v>
      </c>
      <c r="C1007" s="325" t="s">
        <v>843</v>
      </c>
      <c r="D1007" s="326">
        <v>21.35</v>
      </c>
    </row>
    <row r="1008" spans="1:4" ht="30">
      <c r="A1008" s="323">
        <v>12623</v>
      </c>
      <c r="B1008" s="324" t="s">
        <v>9645</v>
      </c>
      <c r="C1008" s="325" t="s">
        <v>844</v>
      </c>
      <c r="D1008" s="326">
        <v>42.44</v>
      </c>
    </row>
    <row r="1009" spans="1:4">
      <c r="A1009" s="323">
        <v>34498</v>
      </c>
      <c r="B1009" s="324" t="s">
        <v>9646</v>
      </c>
      <c r="C1009" s="325" t="s">
        <v>843</v>
      </c>
      <c r="D1009" s="326">
        <v>86.87</v>
      </c>
    </row>
    <row r="1010" spans="1:4">
      <c r="A1010" s="323">
        <v>13244</v>
      </c>
      <c r="B1010" s="324" t="s">
        <v>9647</v>
      </c>
      <c r="C1010" s="325" t="s">
        <v>843</v>
      </c>
      <c r="D1010" s="326">
        <v>36.57</v>
      </c>
    </row>
    <row r="1011" spans="1:4" ht="30">
      <c r="A1011" s="323">
        <v>38998</v>
      </c>
      <c r="B1011" s="324" t="s">
        <v>9648</v>
      </c>
      <c r="C1011" s="325" t="s">
        <v>843</v>
      </c>
      <c r="D1011" s="326">
        <v>13.45</v>
      </c>
    </row>
    <row r="1012" spans="1:4" ht="30">
      <c r="A1012" s="323">
        <v>38999</v>
      </c>
      <c r="B1012" s="324" t="s">
        <v>9649</v>
      </c>
      <c r="C1012" s="325" t="s">
        <v>843</v>
      </c>
      <c r="D1012" s="326">
        <v>34</v>
      </c>
    </row>
    <row r="1013" spans="1:4" ht="30">
      <c r="A1013" s="323">
        <v>38996</v>
      </c>
      <c r="B1013" s="324" t="s">
        <v>9650</v>
      </c>
      <c r="C1013" s="325" t="s">
        <v>843</v>
      </c>
      <c r="D1013" s="326">
        <v>24.03</v>
      </c>
    </row>
    <row r="1014" spans="1:4" ht="30">
      <c r="A1014" s="323">
        <v>44173</v>
      </c>
      <c r="B1014" s="324" t="s">
        <v>9651</v>
      </c>
      <c r="C1014" s="325" t="s">
        <v>843</v>
      </c>
      <c r="D1014" s="326">
        <v>23.37</v>
      </c>
    </row>
    <row r="1015" spans="1:4" ht="30">
      <c r="A1015" s="323">
        <v>44174</v>
      </c>
      <c r="B1015" s="324" t="s">
        <v>9652</v>
      </c>
      <c r="C1015" s="325" t="s">
        <v>843</v>
      </c>
      <c r="D1015" s="326">
        <v>38.25</v>
      </c>
    </row>
    <row r="1016" spans="1:4" ht="30">
      <c r="A1016" s="323">
        <v>38997</v>
      </c>
      <c r="B1016" s="324" t="s">
        <v>9653</v>
      </c>
      <c r="C1016" s="325" t="s">
        <v>843</v>
      </c>
      <c r="D1016" s="326">
        <v>34.380000000000003</v>
      </c>
    </row>
    <row r="1017" spans="1:4">
      <c r="A1017" s="323">
        <v>39600</v>
      </c>
      <c r="B1017" s="324" t="s">
        <v>9654</v>
      </c>
      <c r="C1017" s="325" t="s">
        <v>843</v>
      </c>
      <c r="D1017" s="326">
        <v>20.079999999999998</v>
      </c>
    </row>
    <row r="1018" spans="1:4">
      <c r="A1018" s="323">
        <v>39601</v>
      </c>
      <c r="B1018" s="324" t="s">
        <v>9655</v>
      </c>
      <c r="C1018" s="325" t="s">
        <v>843</v>
      </c>
      <c r="D1018" s="326">
        <v>42.6</v>
      </c>
    </row>
    <row r="1019" spans="1:4" ht="30">
      <c r="A1019" s="323">
        <v>2517</v>
      </c>
      <c r="B1019" s="324" t="s">
        <v>9656</v>
      </c>
      <c r="C1019" s="325" t="s">
        <v>843</v>
      </c>
      <c r="D1019" s="326">
        <v>28.83</v>
      </c>
    </row>
    <row r="1020" spans="1:4" ht="30">
      <c r="A1020" s="323">
        <v>2522</v>
      </c>
      <c r="B1020" s="324" t="s">
        <v>9657</v>
      </c>
      <c r="C1020" s="325" t="s">
        <v>843</v>
      </c>
      <c r="D1020" s="326">
        <v>18.63</v>
      </c>
    </row>
    <row r="1021" spans="1:4" ht="30">
      <c r="A1021" s="323">
        <v>2516</v>
      </c>
      <c r="B1021" s="324" t="s">
        <v>9658</v>
      </c>
      <c r="C1021" s="325" t="s">
        <v>843</v>
      </c>
      <c r="D1021" s="326">
        <v>14.96</v>
      </c>
    </row>
    <row r="1022" spans="1:4" ht="30">
      <c r="A1022" s="323">
        <v>2548</v>
      </c>
      <c r="B1022" s="324" t="s">
        <v>9659</v>
      </c>
      <c r="C1022" s="325" t="s">
        <v>843</v>
      </c>
      <c r="D1022" s="326">
        <v>11.46</v>
      </c>
    </row>
    <row r="1023" spans="1:4" ht="30">
      <c r="A1023" s="323">
        <v>2518</v>
      </c>
      <c r="B1023" s="324" t="s">
        <v>9660</v>
      </c>
      <c r="C1023" s="325" t="s">
        <v>843</v>
      </c>
      <c r="D1023" s="326">
        <v>137.21</v>
      </c>
    </row>
    <row r="1024" spans="1:4" ht="30">
      <c r="A1024" s="323">
        <v>2521</v>
      </c>
      <c r="B1024" s="324" t="s">
        <v>9661</v>
      </c>
      <c r="C1024" s="325" t="s">
        <v>843</v>
      </c>
      <c r="D1024" s="326">
        <v>58.41</v>
      </c>
    </row>
    <row r="1025" spans="1:4" ht="30">
      <c r="A1025" s="323">
        <v>2519</v>
      </c>
      <c r="B1025" s="324" t="s">
        <v>9662</v>
      </c>
      <c r="C1025" s="325" t="s">
        <v>843</v>
      </c>
      <c r="D1025" s="326">
        <v>165.45</v>
      </c>
    </row>
    <row r="1026" spans="1:4" ht="30">
      <c r="A1026" s="323">
        <v>2515</v>
      </c>
      <c r="B1026" s="324" t="s">
        <v>9663</v>
      </c>
      <c r="C1026" s="325" t="s">
        <v>843</v>
      </c>
      <c r="D1026" s="326">
        <v>12.45</v>
      </c>
    </row>
    <row r="1027" spans="1:4" ht="30">
      <c r="A1027" s="323">
        <v>2520</v>
      </c>
      <c r="B1027" s="324" t="s">
        <v>9664</v>
      </c>
      <c r="C1027" s="325" t="s">
        <v>843</v>
      </c>
      <c r="D1027" s="326">
        <v>304.52</v>
      </c>
    </row>
    <row r="1028" spans="1:4" ht="30">
      <c r="A1028" s="323">
        <v>1602</v>
      </c>
      <c r="B1028" s="324" t="s">
        <v>9665</v>
      </c>
      <c r="C1028" s="325" t="s">
        <v>843</v>
      </c>
      <c r="D1028" s="326">
        <v>55.08</v>
      </c>
    </row>
    <row r="1029" spans="1:4" ht="30">
      <c r="A1029" s="323">
        <v>1601</v>
      </c>
      <c r="B1029" s="324" t="s">
        <v>9666</v>
      </c>
      <c r="C1029" s="325" t="s">
        <v>843</v>
      </c>
      <c r="D1029" s="326">
        <v>49.09</v>
      </c>
    </row>
    <row r="1030" spans="1:4" ht="30">
      <c r="A1030" s="323">
        <v>1600</v>
      </c>
      <c r="B1030" s="324" t="s">
        <v>9667</v>
      </c>
      <c r="C1030" s="325" t="s">
        <v>843</v>
      </c>
      <c r="D1030" s="326">
        <v>21.44</v>
      </c>
    </row>
    <row r="1031" spans="1:4" ht="30">
      <c r="A1031" s="323">
        <v>1598</v>
      </c>
      <c r="B1031" s="324" t="s">
        <v>9668</v>
      </c>
      <c r="C1031" s="325" t="s">
        <v>843</v>
      </c>
      <c r="D1031" s="326">
        <v>14.53</v>
      </c>
    </row>
    <row r="1032" spans="1:4" ht="30">
      <c r="A1032" s="323">
        <v>1603</v>
      </c>
      <c r="B1032" s="324" t="s">
        <v>9669</v>
      </c>
      <c r="C1032" s="325" t="s">
        <v>843</v>
      </c>
      <c r="D1032" s="326">
        <v>83.16</v>
      </c>
    </row>
    <row r="1033" spans="1:4" ht="30">
      <c r="A1033" s="323">
        <v>1599</v>
      </c>
      <c r="B1033" s="324" t="s">
        <v>9670</v>
      </c>
      <c r="C1033" s="325" t="s">
        <v>843</v>
      </c>
      <c r="D1033" s="326">
        <v>16.86</v>
      </c>
    </row>
    <row r="1034" spans="1:4" ht="30">
      <c r="A1034" s="323">
        <v>1597</v>
      </c>
      <c r="B1034" s="324" t="s">
        <v>9671</v>
      </c>
      <c r="C1034" s="325" t="s">
        <v>843</v>
      </c>
      <c r="D1034" s="326">
        <v>13.66</v>
      </c>
    </row>
    <row r="1035" spans="1:4">
      <c r="A1035" s="323">
        <v>39602</v>
      </c>
      <c r="B1035" s="324" t="s">
        <v>9672</v>
      </c>
      <c r="C1035" s="325" t="s">
        <v>843</v>
      </c>
      <c r="D1035" s="326">
        <v>2.13</v>
      </c>
    </row>
    <row r="1036" spans="1:4">
      <c r="A1036" s="323">
        <v>39603</v>
      </c>
      <c r="B1036" s="324" t="s">
        <v>9673</v>
      </c>
      <c r="C1036" s="325" t="s">
        <v>843</v>
      </c>
      <c r="D1036" s="326">
        <v>4.54</v>
      </c>
    </row>
    <row r="1037" spans="1:4" ht="30">
      <c r="A1037" s="323">
        <v>11821</v>
      </c>
      <c r="B1037" s="324" t="s">
        <v>9674</v>
      </c>
      <c r="C1037" s="325" t="s">
        <v>843</v>
      </c>
      <c r="D1037" s="326">
        <v>11.22</v>
      </c>
    </row>
    <row r="1038" spans="1:4" ht="30">
      <c r="A1038" s="323">
        <v>1562</v>
      </c>
      <c r="B1038" s="324" t="s">
        <v>9675</v>
      </c>
      <c r="C1038" s="325" t="s">
        <v>843</v>
      </c>
      <c r="D1038" s="326">
        <v>18.37</v>
      </c>
    </row>
    <row r="1039" spans="1:4" ht="30">
      <c r="A1039" s="323">
        <v>1563</v>
      </c>
      <c r="B1039" s="324" t="s">
        <v>9676</v>
      </c>
      <c r="C1039" s="325" t="s">
        <v>843</v>
      </c>
      <c r="D1039" s="326">
        <v>24.65</v>
      </c>
    </row>
    <row r="1040" spans="1:4">
      <c r="A1040" s="323">
        <v>11856</v>
      </c>
      <c r="B1040" s="324" t="s">
        <v>9677</v>
      </c>
      <c r="C1040" s="325" t="s">
        <v>843</v>
      </c>
      <c r="D1040" s="326">
        <v>7.35</v>
      </c>
    </row>
    <row r="1041" spans="1:4">
      <c r="A1041" s="323">
        <v>11857</v>
      </c>
      <c r="B1041" s="324" t="s">
        <v>9678</v>
      </c>
      <c r="C1041" s="325" t="s">
        <v>843</v>
      </c>
      <c r="D1041" s="326">
        <v>38.68</v>
      </c>
    </row>
    <row r="1042" spans="1:4">
      <c r="A1042" s="323">
        <v>11858</v>
      </c>
      <c r="B1042" s="324" t="s">
        <v>9679</v>
      </c>
      <c r="C1042" s="325" t="s">
        <v>843</v>
      </c>
      <c r="D1042" s="326">
        <v>48.01</v>
      </c>
    </row>
    <row r="1043" spans="1:4">
      <c r="A1043" s="323">
        <v>1539</v>
      </c>
      <c r="B1043" s="324" t="s">
        <v>9680</v>
      </c>
      <c r="C1043" s="325" t="s">
        <v>843</v>
      </c>
      <c r="D1043" s="326">
        <v>8.64</v>
      </c>
    </row>
    <row r="1044" spans="1:4">
      <c r="A1044" s="323">
        <v>11859</v>
      </c>
      <c r="B1044" s="324" t="s">
        <v>9681</v>
      </c>
      <c r="C1044" s="325" t="s">
        <v>843</v>
      </c>
      <c r="D1044" s="326">
        <v>65.319999999999993</v>
      </c>
    </row>
    <row r="1045" spans="1:4">
      <c r="A1045" s="323">
        <v>1550</v>
      </c>
      <c r="B1045" s="324" t="s">
        <v>9682</v>
      </c>
      <c r="C1045" s="325" t="s">
        <v>843</v>
      </c>
      <c r="D1045" s="326">
        <v>9.11</v>
      </c>
    </row>
    <row r="1046" spans="1:4">
      <c r="A1046" s="323">
        <v>11854</v>
      </c>
      <c r="B1046" s="324" t="s">
        <v>9683</v>
      </c>
      <c r="C1046" s="325" t="s">
        <v>843</v>
      </c>
      <c r="D1046" s="326">
        <v>11.38</v>
      </c>
    </row>
    <row r="1047" spans="1:4">
      <c r="A1047" s="323">
        <v>11862</v>
      </c>
      <c r="B1047" s="324" t="s">
        <v>9684</v>
      </c>
      <c r="C1047" s="325" t="s">
        <v>843</v>
      </c>
      <c r="D1047" s="326">
        <v>15.97</v>
      </c>
    </row>
    <row r="1048" spans="1:4">
      <c r="A1048" s="323">
        <v>11863</v>
      </c>
      <c r="B1048" s="324" t="s">
        <v>9685</v>
      </c>
      <c r="C1048" s="325" t="s">
        <v>843</v>
      </c>
      <c r="D1048" s="326">
        <v>6.45</v>
      </c>
    </row>
    <row r="1049" spans="1:4">
      <c r="A1049" s="323">
        <v>11855</v>
      </c>
      <c r="B1049" s="324" t="s">
        <v>9686</v>
      </c>
      <c r="C1049" s="325" t="s">
        <v>843</v>
      </c>
      <c r="D1049" s="326">
        <v>23.84</v>
      </c>
    </row>
    <row r="1050" spans="1:4">
      <c r="A1050" s="323">
        <v>11864</v>
      </c>
      <c r="B1050" s="324" t="s">
        <v>9687</v>
      </c>
      <c r="C1050" s="325" t="s">
        <v>843</v>
      </c>
      <c r="D1050" s="326">
        <v>36.04</v>
      </c>
    </row>
    <row r="1051" spans="1:4" ht="30">
      <c r="A1051" s="323">
        <v>2527</v>
      </c>
      <c r="B1051" s="324" t="s">
        <v>9688</v>
      </c>
      <c r="C1051" s="325" t="s">
        <v>843</v>
      </c>
      <c r="D1051" s="326">
        <v>10.32</v>
      </c>
    </row>
    <row r="1052" spans="1:4" ht="30">
      <c r="A1052" s="323">
        <v>2526</v>
      </c>
      <c r="B1052" s="324" t="s">
        <v>9689</v>
      </c>
      <c r="C1052" s="325" t="s">
        <v>843</v>
      </c>
      <c r="D1052" s="326">
        <v>6.61</v>
      </c>
    </row>
    <row r="1053" spans="1:4" ht="30">
      <c r="A1053" s="323">
        <v>2483</v>
      </c>
      <c r="B1053" s="324" t="s">
        <v>9690</v>
      </c>
      <c r="C1053" s="325" t="s">
        <v>843</v>
      </c>
      <c r="D1053" s="326">
        <v>4.71</v>
      </c>
    </row>
    <row r="1054" spans="1:4" ht="30">
      <c r="A1054" s="323">
        <v>2487</v>
      </c>
      <c r="B1054" s="324" t="s">
        <v>9691</v>
      </c>
      <c r="C1054" s="325" t="s">
        <v>843</v>
      </c>
      <c r="D1054" s="326">
        <v>2.25</v>
      </c>
    </row>
    <row r="1055" spans="1:4" ht="30">
      <c r="A1055" s="323">
        <v>2528</v>
      </c>
      <c r="B1055" s="324" t="s">
        <v>9692</v>
      </c>
      <c r="C1055" s="325" t="s">
        <v>843</v>
      </c>
      <c r="D1055" s="326">
        <v>25.96</v>
      </c>
    </row>
    <row r="1056" spans="1:4" ht="30">
      <c r="A1056" s="323">
        <v>2489</v>
      </c>
      <c r="B1056" s="324" t="s">
        <v>9693</v>
      </c>
      <c r="C1056" s="325" t="s">
        <v>843</v>
      </c>
      <c r="D1056" s="326">
        <v>11.43</v>
      </c>
    </row>
    <row r="1057" spans="1:4" ht="30">
      <c r="A1057" s="323">
        <v>2484</v>
      </c>
      <c r="B1057" s="324" t="s">
        <v>9694</v>
      </c>
      <c r="C1057" s="325" t="s">
        <v>843</v>
      </c>
      <c r="D1057" s="326">
        <v>37.71</v>
      </c>
    </row>
    <row r="1058" spans="1:4" ht="30">
      <c r="A1058" s="323">
        <v>2488</v>
      </c>
      <c r="B1058" s="324" t="s">
        <v>9695</v>
      </c>
      <c r="C1058" s="325" t="s">
        <v>843</v>
      </c>
      <c r="D1058" s="326">
        <v>2.64</v>
      </c>
    </row>
    <row r="1059" spans="1:4" ht="30">
      <c r="A1059" s="323">
        <v>2485</v>
      </c>
      <c r="B1059" s="324" t="s">
        <v>9696</v>
      </c>
      <c r="C1059" s="325" t="s">
        <v>843</v>
      </c>
      <c r="D1059" s="326">
        <v>59.1</v>
      </c>
    </row>
    <row r="1060" spans="1:4">
      <c r="A1060" s="323">
        <v>44247</v>
      </c>
      <c r="B1060" s="324" t="s">
        <v>9697</v>
      </c>
      <c r="C1060" s="325" t="s">
        <v>843</v>
      </c>
      <c r="D1060" s="326">
        <v>1762.6</v>
      </c>
    </row>
    <row r="1061" spans="1:4">
      <c r="A1061" s="323">
        <v>38005</v>
      </c>
      <c r="B1061" s="324" t="s">
        <v>9698</v>
      </c>
      <c r="C1061" s="325" t="s">
        <v>843</v>
      </c>
      <c r="D1061" s="326">
        <v>20.96</v>
      </c>
    </row>
    <row r="1062" spans="1:4">
      <c r="A1062" s="323">
        <v>38006</v>
      </c>
      <c r="B1062" s="324" t="s">
        <v>9699</v>
      </c>
      <c r="C1062" s="325" t="s">
        <v>843</v>
      </c>
      <c r="D1062" s="326">
        <v>27.85</v>
      </c>
    </row>
    <row r="1063" spans="1:4">
      <c r="A1063" s="323">
        <v>38428</v>
      </c>
      <c r="B1063" s="324" t="s">
        <v>9700</v>
      </c>
      <c r="C1063" s="325" t="s">
        <v>843</v>
      </c>
      <c r="D1063" s="326">
        <v>24.94</v>
      </c>
    </row>
    <row r="1064" spans="1:4">
      <c r="A1064" s="323">
        <v>38007</v>
      </c>
      <c r="B1064" s="324" t="s">
        <v>9701</v>
      </c>
      <c r="C1064" s="325" t="s">
        <v>843</v>
      </c>
      <c r="D1064" s="326">
        <v>32.130000000000003</v>
      </c>
    </row>
    <row r="1065" spans="1:4">
      <c r="A1065" s="323">
        <v>38008</v>
      </c>
      <c r="B1065" s="324" t="s">
        <v>9702</v>
      </c>
      <c r="C1065" s="325" t="s">
        <v>843</v>
      </c>
      <c r="D1065" s="326">
        <v>51.42</v>
      </c>
    </row>
    <row r="1066" spans="1:4">
      <c r="A1066" s="323">
        <v>38009</v>
      </c>
      <c r="B1066" s="324" t="s">
        <v>9703</v>
      </c>
      <c r="C1066" s="325" t="s">
        <v>843</v>
      </c>
      <c r="D1066" s="326">
        <v>62.95</v>
      </c>
    </row>
    <row r="1067" spans="1:4">
      <c r="A1067" s="323">
        <v>44248</v>
      </c>
      <c r="B1067" s="324" t="s">
        <v>9704</v>
      </c>
      <c r="C1067" s="325" t="s">
        <v>843</v>
      </c>
      <c r="D1067" s="326">
        <v>102.6</v>
      </c>
    </row>
    <row r="1068" spans="1:4">
      <c r="A1068" s="323">
        <v>44249</v>
      </c>
      <c r="B1068" s="324" t="s">
        <v>9705</v>
      </c>
      <c r="C1068" s="325" t="s">
        <v>843</v>
      </c>
      <c r="D1068" s="326">
        <v>395.86</v>
      </c>
    </row>
    <row r="1069" spans="1:4">
      <c r="A1069" s="323">
        <v>44250</v>
      </c>
      <c r="B1069" s="324" t="s">
        <v>9706</v>
      </c>
      <c r="C1069" s="325" t="s">
        <v>843</v>
      </c>
      <c r="D1069" s="326">
        <v>574.87</v>
      </c>
    </row>
    <row r="1070" spans="1:4" ht="60">
      <c r="A1070" s="323">
        <v>3104</v>
      </c>
      <c r="B1070" s="324" t="s">
        <v>9707</v>
      </c>
      <c r="C1070" s="325" t="s">
        <v>9708</v>
      </c>
      <c r="D1070" s="326">
        <v>157.28</v>
      </c>
    </row>
    <row r="1071" spans="1:4" ht="30">
      <c r="A1071" s="323">
        <v>1607</v>
      </c>
      <c r="B1071" s="324" t="s">
        <v>9709</v>
      </c>
      <c r="C1071" s="325" t="s">
        <v>9708</v>
      </c>
      <c r="D1071" s="326">
        <v>0.19</v>
      </c>
    </row>
    <row r="1072" spans="1:4" ht="30">
      <c r="A1072" s="323">
        <v>38169</v>
      </c>
      <c r="B1072" s="324" t="s">
        <v>9710</v>
      </c>
      <c r="C1072" s="325" t="s">
        <v>9708</v>
      </c>
      <c r="D1072" s="326">
        <v>77.069999999999993</v>
      </c>
    </row>
    <row r="1073" spans="1:4" ht="30">
      <c r="A1073" s="323">
        <v>6142</v>
      </c>
      <c r="B1073" s="324" t="s">
        <v>9711</v>
      </c>
      <c r="C1073" s="325" t="s">
        <v>843</v>
      </c>
      <c r="D1073" s="326">
        <v>9.11</v>
      </c>
    </row>
    <row r="1074" spans="1:4" ht="30">
      <c r="A1074" s="323">
        <v>11686</v>
      </c>
      <c r="B1074" s="324" t="s">
        <v>9712</v>
      </c>
      <c r="C1074" s="325" t="s">
        <v>843</v>
      </c>
      <c r="D1074" s="326">
        <v>12.65</v>
      </c>
    </row>
    <row r="1075" spans="1:4" ht="30">
      <c r="A1075" s="323">
        <v>10667</v>
      </c>
      <c r="B1075" s="324" t="s">
        <v>9713</v>
      </c>
      <c r="C1075" s="325" t="s">
        <v>843</v>
      </c>
      <c r="D1075" s="326">
        <v>18000</v>
      </c>
    </row>
    <row r="1076" spans="1:4" ht="30">
      <c r="A1076" s="323">
        <v>1613</v>
      </c>
      <c r="B1076" s="324" t="s">
        <v>9714</v>
      </c>
      <c r="C1076" s="325" t="s">
        <v>843</v>
      </c>
      <c r="D1076" s="326">
        <v>2334.4299999999998</v>
      </c>
    </row>
    <row r="1077" spans="1:4" ht="30">
      <c r="A1077" s="323">
        <v>1626</v>
      </c>
      <c r="B1077" s="324" t="s">
        <v>9715</v>
      </c>
      <c r="C1077" s="325" t="s">
        <v>843</v>
      </c>
      <c r="D1077" s="326">
        <v>3491.43</v>
      </c>
    </row>
    <row r="1078" spans="1:4" ht="30">
      <c r="A1078" s="323">
        <v>1625</v>
      </c>
      <c r="B1078" s="324" t="s">
        <v>9716</v>
      </c>
      <c r="C1078" s="325" t="s">
        <v>843</v>
      </c>
      <c r="D1078" s="326">
        <v>243.86</v>
      </c>
    </row>
    <row r="1079" spans="1:4" ht="30">
      <c r="A1079" s="323">
        <v>1622</v>
      </c>
      <c r="B1079" s="324" t="s">
        <v>9717</v>
      </c>
      <c r="C1079" s="325" t="s">
        <v>843</v>
      </c>
      <c r="D1079" s="326">
        <v>7878.72</v>
      </c>
    </row>
    <row r="1080" spans="1:4" ht="30">
      <c r="A1080" s="323">
        <v>1620</v>
      </c>
      <c r="B1080" s="324" t="s">
        <v>9718</v>
      </c>
      <c r="C1080" s="325" t="s">
        <v>843</v>
      </c>
      <c r="D1080" s="326">
        <v>513.70000000000005</v>
      </c>
    </row>
    <row r="1081" spans="1:4" ht="30">
      <c r="A1081" s="323">
        <v>1629</v>
      </c>
      <c r="B1081" s="324" t="s">
        <v>9719</v>
      </c>
      <c r="C1081" s="325" t="s">
        <v>843</v>
      </c>
      <c r="D1081" s="326">
        <v>19174.919999999998</v>
      </c>
    </row>
    <row r="1082" spans="1:4" ht="30">
      <c r="A1082" s="323">
        <v>1627</v>
      </c>
      <c r="B1082" s="324" t="s">
        <v>9720</v>
      </c>
      <c r="C1082" s="325" t="s">
        <v>843</v>
      </c>
      <c r="D1082" s="326">
        <v>981.93</v>
      </c>
    </row>
    <row r="1083" spans="1:4" ht="30">
      <c r="A1083" s="323">
        <v>1623</v>
      </c>
      <c r="B1083" s="324" t="s">
        <v>9721</v>
      </c>
      <c r="C1083" s="325" t="s">
        <v>843</v>
      </c>
      <c r="D1083" s="326">
        <v>198.88</v>
      </c>
    </row>
    <row r="1084" spans="1:4" ht="30">
      <c r="A1084" s="323">
        <v>1619</v>
      </c>
      <c r="B1084" s="324" t="s">
        <v>9722</v>
      </c>
      <c r="C1084" s="325" t="s">
        <v>843</v>
      </c>
      <c r="D1084" s="326">
        <v>273.57</v>
      </c>
    </row>
    <row r="1085" spans="1:4" ht="30">
      <c r="A1085" s="323">
        <v>1630</v>
      </c>
      <c r="B1085" s="324" t="s">
        <v>9723</v>
      </c>
      <c r="C1085" s="325" t="s">
        <v>843</v>
      </c>
      <c r="D1085" s="326">
        <v>6023.44</v>
      </c>
    </row>
    <row r="1086" spans="1:4" ht="30">
      <c r="A1086" s="323">
        <v>1616</v>
      </c>
      <c r="B1086" s="324" t="s">
        <v>9724</v>
      </c>
      <c r="C1086" s="325" t="s">
        <v>843</v>
      </c>
      <c r="D1086" s="326">
        <v>9264.16</v>
      </c>
    </row>
    <row r="1087" spans="1:4" ht="30">
      <c r="A1087" s="323">
        <v>1614</v>
      </c>
      <c r="B1087" s="324" t="s">
        <v>9725</v>
      </c>
      <c r="C1087" s="325" t="s">
        <v>843</v>
      </c>
      <c r="D1087" s="326">
        <v>423.4</v>
      </c>
    </row>
    <row r="1088" spans="1:4" ht="30">
      <c r="A1088" s="323">
        <v>1617</v>
      </c>
      <c r="B1088" s="324" t="s">
        <v>9726</v>
      </c>
      <c r="C1088" s="325" t="s">
        <v>843</v>
      </c>
      <c r="D1088" s="326">
        <v>11059.4</v>
      </c>
    </row>
    <row r="1089" spans="1:4" ht="30">
      <c r="A1089" s="323">
        <v>1621</v>
      </c>
      <c r="B1089" s="324" t="s">
        <v>9727</v>
      </c>
      <c r="C1089" s="325" t="s">
        <v>843</v>
      </c>
      <c r="D1089" s="326">
        <v>757.25</v>
      </c>
    </row>
    <row r="1090" spans="1:4" ht="30">
      <c r="A1090" s="323">
        <v>1624</v>
      </c>
      <c r="B1090" s="324" t="s">
        <v>9728</v>
      </c>
      <c r="C1090" s="325" t="s">
        <v>843</v>
      </c>
      <c r="D1090" s="326">
        <v>27184.55</v>
      </c>
    </row>
    <row r="1091" spans="1:4" ht="30">
      <c r="A1091" s="323">
        <v>1615</v>
      </c>
      <c r="B1091" s="324" t="s">
        <v>9729</v>
      </c>
      <c r="C1091" s="325" t="s">
        <v>843</v>
      </c>
      <c r="D1091" s="326">
        <v>1421.99</v>
      </c>
    </row>
    <row r="1092" spans="1:4" ht="30">
      <c r="A1092" s="323">
        <v>1612</v>
      </c>
      <c r="B1092" s="324" t="s">
        <v>9730</v>
      </c>
      <c r="C1092" s="325" t="s">
        <v>843</v>
      </c>
      <c r="D1092" s="326">
        <v>187.29</v>
      </c>
    </row>
    <row r="1093" spans="1:4" ht="30">
      <c r="A1093" s="323">
        <v>1618</v>
      </c>
      <c r="B1093" s="324" t="s">
        <v>9731</v>
      </c>
      <c r="C1093" s="325" t="s">
        <v>843</v>
      </c>
      <c r="D1093" s="326">
        <v>1954.03</v>
      </c>
    </row>
    <row r="1094" spans="1:4">
      <c r="A1094" s="323">
        <v>14211</v>
      </c>
      <c r="B1094" s="324" t="s">
        <v>9732</v>
      </c>
      <c r="C1094" s="325" t="s">
        <v>843</v>
      </c>
      <c r="D1094" s="326">
        <v>40.35</v>
      </c>
    </row>
    <row r="1095" spans="1:4" ht="30">
      <c r="A1095" s="323">
        <v>43657</v>
      </c>
      <c r="B1095" s="324" t="s">
        <v>9733</v>
      </c>
      <c r="C1095" s="325" t="s">
        <v>844</v>
      </c>
      <c r="D1095" s="326">
        <v>14.37</v>
      </c>
    </row>
    <row r="1096" spans="1:4">
      <c r="A1096" s="323">
        <v>38200</v>
      </c>
      <c r="B1096" s="324" t="s">
        <v>9734</v>
      </c>
      <c r="C1096" s="325" t="s">
        <v>9735</v>
      </c>
      <c r="D1096" s="326">
        <v>678.65</v>
      </c>
    </row>
    <row r="1097" spans="1:4" ht="30">
      <c r="A1097" s="323">
        <v>39269</v>
      </c>
      <c r="B1097" s="324" t="s">
        <v>9736</v>
      </c>
      <c r="C1097" s="325" t="s">
        <v>844</v>
      </c>
      <c r="D1097" s="326">
        <v>1.34</v>
      </c>
    </row>
    <row r="1098" spans="1:4" ht="30">
      <c r="A1098" s="323">
        <v>11889</v>
      </c>
      <c r="B1098" s="324" t="s">
        <v>9737</v>
      </c>
      <c r="C1098" s="325" t="s">
        <v>844</v>
      </c>
      <c r="D1098" s="326">
        <v>1.84</v>
      </c>
    </row>
    <row r="1099" spans="1:4" ht="30">
      <c r="A1099" s="323">
        <v>39270</v>
      </c>
      <c r="B1099" s="324" t="s">
        <v>9738</v>
      </c>
      <c r="C1099" s="325" t="s">
        <v>844</v>
      </c>
      <c r="D1099" s="326">
        <v>2.39</v>
      </c>
    </row>
    <row r="1100" spans="1:4" ht="30">
      <c r="A1100" s="323">
        <v>11890</v>
      </c>
      <c r="B1100" s="324" t="s">
        <v>9739</v>
      </c>
      <c r="C1100" s="325" t="s">
        <v>844</v>
      </c>
      <c r="D1100" s="326">
        <v>3.25</v>
      </c>
    </row>
    <row r="1101" spans="1:4" ht="30">
      <c r="A1101" s="323">
        <v>11891</v>
      </c>
      <c r="B1101" s="324" t="s">
        <v>9740</v>
      </c>
      <c r="C1101" s="325" t="s">
        <v>844</v>
      </c>
      <c r="D1101" s="326">
        <v>5.27</v>
      </c>
    </row>
    <row r="1102" spans="1:4" ht="30">
      <c r="A1102" s="323">
        <v>11892</v>
      </c>
      <c r="B1102" s="324" t="s">
        <v>9741</v>
      </c>
      <c r="C1102" s="325" t="s">
        <v>844</v>
      </c>
      <c r="D1102" s="326">
        <v>8.6199999999999992</v>
      </c>
    </row>
    <row r="1103" spans="1:4">
      <c r="A1103" s="323">
        <v>44274</v>
      </c>
      <c r="B1103" s="324" t="s">
        <v>9742</v>
      </c>
      <c r="C1103" s="325" t="s">
        <v>843</v>
      </c>
      <c r="D1103" s="326">
        <v>743.49</v>
      </c>
    </row>
    <row r="1104" spans="1:4" ht="30">
      <c r="A1104" s="323">
        <v>5086</v>
      </c>
      <c r="B1104" s="324" t="s">
        <v>9743</v>
      </c>
      <c r="C1104" s="325" t="s">
        <v>1068</v>
      </c>
      <c r="D1104" s="326">
        <v>31.9</v>
      </c>
    </row>
    <row r="1105" spans="1:4" ht="30">
      <c r="A1105" s="323">
        <v>11280</v>
      </c>
      <c r="B1105" s="324" t="s">
        <v>9744</v>
      </c>
      <c r="C1105" s="325" t="s">
        <v>843</v>
      </c>
      <c r="D1105" s="326">
        <v>12081.7</v>
      </c>
    </row>
    <row r="1106" spans="1:4" ht="30">
      <c r="A1106" s="323">
        <v>40519</v>
      </c>
      <c r="B1106" s="324" t="s">
        <v>9745</v>
      </c>
      <c r="C1106" s="325" t="s">
        <v>843</v>
      </c>
      <c r="D1106" s="326">
        <v>99597.46</v>
      </c>
    </row>
    <row r="1107" spans="1:4" ht="30">
      <c r="A1107" s="323">
        <v>43590</v>
      </c>
      <c r="B1107" s="324" t="s">
        <v>9746</v>
      </c>
      <c r="C1107" s="325" t="s">
        <v>843</v>
      </c>
      <c r="D1107" s="326">
        <v>148.33000000000001</v>
      </c>
    </row>
    <row r="1108" spans="1:4" ht="30">
      <c r="A1108" s="323">
        <v>43589</v>
      </c>
      <c r="B1108" s="324" t="s">
        <v>9747</v>
      </c>
      <c r="C1108" s="325" t="s">
        <v>843</v>
      </c>
      <c r="D1108" s="326">
        <v>26.83</v>
      </c>
    </row>
    <row r="1109" spans="1:4" ht="30">
      <c r="A1109" s="323">
        <v>10510</v>
      </c>
      <c r="B1109" s="324" t="s">
        <v>9748</v>
      </c>
      <c r="C1109" s="325" t="s">
        <v>843</v>
      </c>
      <c r="D1109" s="326">
        <v>193.82</v>
      </c>
    </row>
    <row r="1110" spans="1:4">
      <c r="A1110" s="323">
        <v>1744</v>
      </c>
      <c r="B1110" s="324" t="s">
        <v>9749</v>
      </c>
      <c r="C1110" s="325" t="s">
        <v>843</v>
      </c>
      <c r="D1110" s="326">
        <v>160.55000000000001</v>
      </c>
    </row>
    <row r="1111" spans="1:4">
      <c r="A1111" s="323">
        <v>1743</v>
      </c>
      <c r="B1111" s="324" t="s">
        <v>9750</v>
      </c>
      <c r="C1111" s="325" t="s">
        <v>843</v>
      </c>
      <c r="D1111" s="326">
        <v>210.83</v>
      </c>
    </row>
    <row r="1112" spans="1:4">
      <c r="A1112" s="323">
        <v>1747</v>
      </c>
      <c r="B1112" s="324" t="s">
        <v>9751</v>
      </c>
      <c r="C1112" s="325" t="s">
        <v>843</v>
      </c>
      <c r="D1112" s="326">
        <v>231.79</v>
      </c>
    </row>
    <row r="1113" spans="1:4" ht="30">
      <c r="A1113" s="323">
        <v>39640</v>
      </c>
      <c r="B1113" s="324" t="s">
        <v>9752</v>
      </c>
      <c r="C1113" s="325" t="s">
        <v>843</v>
      </c>
      <c r="D1113" s="326">
        <v>12.26</v>
      </c>
    </row>
    <row r="1114" spans="1:4" ht="30">
      <c r="A1114" s="323">
        <v>7216</v>
      </c>
      <c r="B1114" s="324" t="s">
        <v>9753</v>
      </c>
      <c r="C1114" s="325" t="s">
        <v>843</v>
      </c>
      <c r="D1114" s="326">
        <v>65.86</v>
      </c>
    </row>
    <row r="1115" spans="1:4" ht="30">
      <c r="A1115" s="323">
        <v>20235</v>
      </c>
      <c r="B1115" s="324" t="s">
        <v>9754</v>
      </c>
      <c r="C1115" s="325" t="s">
        <v>843</v>
      </c>
      <c r="D1115" s="326">
        <v>52.95</v>
      </c>
    </row>
    <row r="1116" spans="1:4" ht="30">
      <c r="A1116" s="323">
        <v>7181</v>
      </c>
      <c r="B1116" s="324" t="s">
        <v>9755</v>
      </c>
      <c r="C1116" s="325" t="s">
        <v>843</v>
      </c>
      <c r="D1116" s="326">
        <v>4.0199999999999996</v>
      </c>
    </row>
    <row r="1117" spans="1:4" ht="30">
      <c r="A1117" s="323">
        <v>40742</v>
      </c>
      <c r="B1117" s="324" t="s">
        <v>9756</v>
      </c>
      <c r="C1117" s="325" t="s">
        <v>843</v>
      </c>
      <c r="D1117" s="326">
        <v>9.7200000000000006</v>
      </c>
    </row>
    <row r="1118" spans="1:4" ht="30">
      <c r="A1118" s="323">
        <v>7214</v>
      </c>
      <c r="B1118" s="324" t="s">
        <v>9757</v>
      </c>
      <c r="C1118" s="325" t="s">
        <v>843</v>
      </c>
      <c r="D1118" s="326">
        <v>64.319999999999993</v>
      </c>
    </row>
    <row r="1119" spans="1:4" ht="30">
      <c r="A1119" s="323">
        <v>7219</v>
      </c>
      <c r="B1119" s="324" t="s">
        <v>9758</v>
      </c>
      <c r="C1119" s="325" t="s">
        <v>843</v>
      </c>
      <c r="D1119" s="326">
        <v>57.05</v>
      </c>
    </row>
    <row r="1120" spans="1:4" ht="30">
      <c r="A1120" s="323">
        <v>2628</v>
      </c>
      <c r="B1120" s="324" t="s">
        <v>9759</v>
      </c>
      <c r="C1120" s="325" t="s">
        <v>843</v>
      </c>
      <c r="D1120" s="326">
        <v>222.31</v>
      </c>
    </row>
    <row r="1121" spans="1:4" ht="30">
      <c r="A1121" s="323">
        <v>2622</v>
      </c>
      <c r="B1121" s="324" t="s">
        <v>9760</v>
      </c>
      <c r="C1121" s="325" t="s">
        <v>843</v>
      </c>
      <c r="D1121" s="326">
        <v>5.28</v>
      </c>
    </row>
    <row r="1122" spans="1:4" ht="30">
      <c r="A1122" s="323">
        <v>2623</v>
      </c>
      <c r="B1122" s="324" t="s">
        <v>9761</v>
      </c>
      <c r="C1122" s="325" t="s">
        <v>843</v>
      </c>
      <c r="D1122" s="326">
        <v>6.35</v>
      </c>
    </row>
    <row r="1123" spans="1:4" ht="30">
      <c r="A1123" s="323">
        <v>2624</v>
      </c>
      <c r="B1123" s="324" t="s">
        <v>9762</v>
      </c>
      <c r="C1123" s="325" t="s">
        <v>843</v>
      </c>
      <c r="D1123" s="326">
        <v>10.1</v>
      </c>
    </row>
    <row r="1124" spans="1:4" ht="30">
      <c r="A1124" s="323">
        <v>2625</v>
      </c>
      <c r="B1124" s="324" t="s">
        <v>9763</v>
      </c>
      <c r="C1124" s="325" t="s">
        <v>843</v>
      </c>
      <c r="D1124" s="326">
        <v>21.33</v>
      </c>
    </row>
    <row r="1125" spans="1:4" ht="30">
      <c r="A1125" s="323">
        <v>2626</v>
      </c>
      <c r="B1125" s="324" t="s">
        <v>9764</v>
      </c>
      <c r="C1125" s="325" t="s">
        <v>843</v>
      </c>
      <c r="D1125" s="326">
        <v>31.25</v>
      </c>
    </row>
    <row r="1126" spans="1:4" ht="30">
      <c r="A1126" s="323">
        <v>2630</v>
      </c>
      <c r="B1126" s="324" t="s">
        <v>9765</v>
      </c>
      <c r="C1126" s="325" t="s">
        <v>843</v>
      </c>
      <c r="D1126" s="326">
        <v>47.54</v>
      </c>
    </row>
    <row r="1127" spans="1:4" ht="30">
      <c r="A1127" s="323">
        <v>2627</v>
      </c>
      <c r="B1127" s="324" t="s">
        <v>9766</v>
      </c>
      <c r="C1127" s="325" t="s">
        <v>843</v>
      </c>
      <c r="D1127" s="326">
        <v>83.73</v>
      </c>
    </row>
    <row r="1128" spans="1:4" ht="30">
      <c r="A1128" s="323">
        <v>2629</v>
      </c>
      <c r="B1128" s="324" t="s">
        <v>9767</v>
      </c>
      <c r="C1128" s="325" t="s">
        <v>843</v>
      </c>
      <c r="D1128" s="326">
        <v>113.25</v>
      </c>
    </row>
    <row r="1129" spans="1:4">
      <c r="A1129" s="323">
        <v>1880</v>
      </c>
      <c r="B1129" s="324" t="s">
        <v>9768</v>
      </c>
      <c r="C1129" s="325" t="s">
        <v>843</v>
      </c>
      <c r="D1129" s="326">
        <v>5.34</v>
      </c>
    </row>
    <row r="1130" spans="1:4">
      <c r="A1130" s="323">
        <v>39274</v>
      </c>
      <c r="B1130" s="324" t="s">
        <v>9769</v>
      </c>
      <c r="C1130" s="325" t="s">
        <v>843</v>
      </c>
      <c r="D1130" s="326">
        <v>4.1399999999999997</v>
      </c>
    </row>
    <row r="1131" spans="1:4">
      <c r="A1131" s="323">
        <v>12033</v>
      </c>
      <c r="B1131" s="324" t="s">
        <v>9770</v>
      </c>
      <c r="C1131" s="325" t="s">
        <v>843</v>
      </c>
      <c r="D1131" s="326">
        <v>17.03</v>
      </c>
    </row>
    <row r="1132" spans="1:4">
      <c r="A1132" s="323">
        <v>40408</v>
      </c>
      <c r="B1132" s="324" t="s">
        <v>9771</v>
      </c>
      <c r="C1132" s="325" t="s">
        <v>843</v>
      </c>
      <c r="D1132" s="326">
        <v>11.19</v>
      </c>
    </row>
    <row r="1133" spans="1:4">
      <c r="A1133" s="323">
        <v>39276</v>
      </c>
      <c r="B1133" s="324" t="s">
        <v>9772</v>
      </c>
      <c r="C1133" s="325" t="s">
        <v>843</v>
      </c>
      <c r="D1133" s="326">
        <v>10.08</v>
      </c>
    </row>
    <row r="1134" spans="1:4">
      <c r="A1134" s="323">
        <v>40409</v>
      </c>
      <c r="B1134" s="324" t="s">
        <v>9773</v>
      </c>
      <c r="C1134" s="325" t="s">
        <v>843</v>
      </c>
      <c r="D1134" s="326">
        <v>3.96</v>
      </c>
    </row>
    <row r="1135" spans="1:4">
      <c r="A1135" s="323">
        <v>39277</v>
      </c>
      <c r="B1135" s="324" t="s">
        <v>9774</v>
      </c>
      <c r="C1135" s="325" t="s">
        <v>843</v>
      </c>
      <c r="D1135" s="326">
        <v>27.23</v>
      </c>
    </row>
    <row r="1136" spans="1:4">
      <c r="A1136" s="323">
        <v>12034</v>
      </c>
      <c r="B1136" s="324" t="s">
        <v>9775</v>
      </c>
      <c r="C1136" s="325" t="s">
        <v>843</v>
      </c>
      <c r="D1136" s="326">
        <v>7.72</v>
      </c>
    </row>
    <row r="1137" spans="1:4" ht="30">
      <c r="A1137" s="323">
        <v>2609</v>
      </c>
      <c r="B1137" s="324" t="s">
        <v>9776</v>
      </c>
      <c r="C1137" s="325" t="s">
        <v>843</v>
      </c>
      <c r="D1137" s="326">
        <v>4.96</v>
      </c>
    </row>
    <row r="1138" spans="1:4" ht="30">
      <c r="A1138" s="323">
        <v>2634</v>
      </c>
      <c r="B1138" s="324" t="s">
        <v>9777</v>
      </c>
      <c r="C1138" s="325" t="s">
        <v>843</v>
      </c>
      <c r="D1138" s="326">
        <v>6.51</v>
      </c>
    </row>
    <row r="1139" spans="1:4" ht="30">
      <c r="A1139" s="323">
        <v>2611</v>
      </c>
      <c r="B1139" s="324" t="s">
        <v>9778</v>
      </c>
      <c r="C1139" s="325" t="s">
        <v>843</v>
      </c>
      <c r="D1139" s="326">
        <v>18.36</v>
      </c>
    </row>
    <row r="1140" spans="1:4">
      <c r="A1140" s="323">
        <v>34359</v>
      </c>
      <c r="B1140" s="324" t="s">
        <v>9779</v>
      </c>
      <c r="C1140" s="325" t="s">
        <v>843</v>
      </c>
      <c r="D1140" s="326">
        <v>14.65</v>
      </c>
    </row>
    <row r="1141" spans="1:4" ht="30">
      <c r="A1141" s="323">
        <v>2621</v>
      </c>
      <c r="B1141" s="324" t="s">
        <v>9780</v>
      </c>
      <c r="C1141" s="325" t="s">
        <v>843</v>
      </c>
      <c r="D1141" s="326">
        <v>157.07</v>
      </c>
    </row>
    <row r="1142" spans="1:4" ht="30">
      <c r="A1142" s="323">
        <v>2616</v>
      </c>
      <c r="B1142" s="324" t="s">
        <v>9781</v>
      </c>
      <c r="C1142" s="325" t="s">
        <v>843</v>
      </c>
      <c r="D1142" s="326">
        <v>4.4400000000000004</v>
      </c>
    </row>
    <row r="1143" spans="1:4" ht="30">
      <c r="A1143" s="323">
        <v>2633</v>
      </c>
      <c r="B1143" s="324" t="s">
        <v>9782</v>
      </c>
      <c r="C1143" s="325" t="s">
        <v>843</v>
      </c>
      <c r="D1143" s="326">
        <v>5.03</v>
      </c>
    </row>
    <row r="1144" spans="1:4" ht="30">
      <c r="A1144" s="323">
        <v>2617</v>
      </c>
      <c r="B1144" s="324" t="s">
        <v>9783</v>
      </c>
      <c r="C1144" s="325" t="s">
        <v>843</v>
      </c>
      <c r="D1144" s="326">
        <v>6.83</v>
      </c>
    </row>
    <row r="1145" spans="1:4" ht="30">
      <c r="A1145" s="323">
        <v>2618</v>
      </c>
      <c r="B1145" s="324" t="s">
        <v>9784</v>
      </c>
      <c r="C1145" s="325" t="s">
        <v>843</v>
      </c>
      <c r="D1145" s="326">
        <v>15.56</v>
      </c>
    </row>
    <row r="1146" spans="1:4" ht="30">
      <c r="A1146" s="323">
        <v>2632</v>
      </c>
      <c r="B1146" s="324" t="s">
        <v>9785</v>
      </c>
      <c r="C1146" s="325" t="s">
        <v>843</v>
      </c>
      <c r="D1146" s="326">
        <v>18.97</v>
      </c>
    </row>
    <row r="1147" spans="1:4" ht="30">
      <c r="A1147" s="323">
        <v>2631</v>
      </c>
      <c r="B1147" s="324" t="s">
        <v>9786</v>
      </c>
      <c r="C1147" s="325" t="s">
        <v>843</v>
      </c>
      <c r="D1147" s="326">
        <v>27.86</v>
      </c>
    </row>
    <row r="1148" spans="1:4" ht="30">
      <c r="A1148" s="323">
        <v>2619</v>
      </c>
      <c r="B1148" s="324" t="s">
        <v>9787</v>
      </c>
      <c r="C1148" s="325" t="s">
        <v>843</v>
      </c>
      <c r="D1148" s="326">
        <v>70.540000000000006</v>
      </c>
    </row>
    <row r="1149" spans="1:4" ht="30">
      <c r="A1149" s="323">
        <v>2620</v>
      </c>
      <c r="B1149" s="324" t="s">
        <v>9788</v>
      </c>
      <c r="C1149" s="325" t="s">
        <v>843</v>
      </c>
      <c r="D1149" s="326">
        <v>92.61</v>
      </c>
    </row>
    <row r="1150" spans="1:4">
      <c r="A1150" s="323">
        <v>39273</v>
      </c>
      <c r="B1150" s="324" t="s">
        <v>9789</v>
      </c>
      <c r="C1150" s="325" t="s">
        <v>843</v>
      </c>
      <c r="D1150" s="326">
        <v>5.82</v>
      </c>
    </row>
    <row r="1151" spans="1:4">
      <c r="A1151" s="323">
        <v>39271</v>
      </c>
      <c r="B1151" s="324" t="s">
        <v>9790</v>
      </c>
      <c r="C1151" s="325" t="s">
        <v>843</v>
      </c>
      <c r="D1151" s="326">
        <v>3.43</v>
      </c>
    </row>
    <row r="1152" spans="1:4">
      <c r="A1152" s="323">
        <v>39272</v>
      </c>
      <c r="B1152" s="324" t="s">
        <v>9791</v>
      </c>
      <c r="C1152" s="325" t="s">
        <v>843</v>
      </c>
      <c r="D1152" s="326">
        <v>4.22</v>
      </c>
    </row>
    <row r="1153" spans="1:4">
      <c r="A1153" s="323">
        <v>1875</v>
      </c>
      <c r="B1153" s="324" t="s">
        <v>9792</v>
      </c>
      <c r="C1153" s="325" t="s">
        <v>843</v>
      </c>
      <c r="D1153" s="326">
        <v>9.31</v>
      </c>
    </row>
    <row r="1154" spans="1:4">
      <c r="A1154" s="323">
        <v>1874</v>
      </c>
      <c r="B1154" s="324" t="s">
        <v>9793</v>
      </c>
      <c r="C1154" s="325" t="s">
        <v>843</v>
      </c>
      <c r="D1154" s="326">
        <v>7.69</v>
      </c>
    </row>
    <row r="1155" spans="1:4">
      <c r="A1155" s="323">
        <v>1884</v>
      </c>
      <c r="B1155" s="324" t="s">
        <v>9794</v>
      </c>
      <c r="C1155" s="325" t="s">
        <v>843</v>
      </c>
      <c r="D1155" s="326">
        <v>6.82</v>
      </c>
    </row>
    <row r="1156" spans="1:4">
      <c r="A1156" s="323">
        <v>1870</v>
      </c>
      <c r="B1156" s="324" t="s">
        <v>9795</v>
      </c>
      <c r="C1156" s="325" t="s">
        <v>843</v>
      </c>
      <c r="D1156" s="326">
        <v>4.4400000000000004</v>
      </c>
    </row>
    <row r="1157" spans="1:4">
      <c r="A1157" s="323">
        <v>1887</v>
      </c>
      <c r="B1157" s="324" t="s">
        <v>9796</v>
      </c>
      <c r="C1157" s="325" t="s">
        <v>843</v>
      </c>
      <c r="D1157" s="326">
        <v>38.6</v>
      </c>
    </row>
    <row r="1158" spans="1:4">
      <c r="A1158" s="323">
        <v>1876</v>
      </c>
      <c r="B1158" s="324" t="s">
        <v>9797</v>
      </c>
      <c r="C1158" s="325" t="s">
        <v>843</v>
      </c>
      <c r="D1158" s="326">
        <v>15.13</v>
      </c>
    </row>
    <row r="1159" spans="1:4">
      <c r="A1159" s="323">
        <v>1877</v>
      </c>
      <c r="B1159" s="324" t="s">
        <v>9798</v>
      </c>
      <c r="C1159" s="325" t="s">
        <v>843</v>
      </c>
      <c r="D1159" s="326">
        <v>38.659999999999997</v>
      </c>
    </row>
    <row r="1160" spans="1:4">
      <c r="A1160" s="323">
        <v>1879</v>
      </c>
      <c r="B1160" s="324" t="s">
        <v>9799</v>
      </c>
      <c r="C1160" s="325" t="s">
        <v>843</v>
      </c>
      <c r="D1160" s="326">
        <v>4.5</v>
      </c>
    </row>
    <row r="1161" spans="1:4">
      <c r="A1161" s="323">
        <v>1878</v>
      </c>
      <c r="B1161" s="324" t="s">
        <v>9800</v>
      </c>
      <c r="C1161" s="325" t="s">
        <v>843</v>
      </c>
      <c r="D1161" s="326">
        <v>77.66</v>
      </c>
    </row>
    <row r="1162" spans="1:4">
      <c r="A1162" s="323">
        <v>37971</v>
      </c>
      <c r="B1162" s="324" t="s">
        <v>9801</v>
      </c>
      <c r="C1162" s="325" t="s">
        <v>843</v>
      </c>
      <c r="D1162" s="326">
        <v>5.69</v>
      </c>
    </row>
    <row r="1163" spans="1:4">
      <c r="A1163" s="323">
        <v>37972</v>
      </c>
      <c r="B1163" s="324" t="s">
        <v>9802</v>
      </c>
      <c r="C1163" s="325" t="s">
        <v>843</v>
      </c>
      <c r="D1163" s="326">
        <v>8.08</v>
      </c>
    </row>
    <row r="1164" spans="1:4">
      <c r="A1164" s="323">
        <v>37973</v>
      </c>
      <c r="B1164" s="324" t="s">
        <v>9803</v>
      </c>
      <c r="C1164" s="325" t="s">
        <v>843</v>
      </c>
      <c r="D1164" s="326">
        <v>15.18</v>
      </c>
    </row>
    <row r="1165" spans="1:4">
      <c r="A1165" s="323">
        <v>1926</v>
      </c>
      <c r="B1165" s="324" t="s">
        <v>9804</v>
      </c>
      <c r="C1165" s="325" t="s">
        <v>843</v>
      </c>
      <c r="D1165" s="326">
        <v>1.84</v>
      </c>
    </row>
    <row r="1166" spans="1:4">
      <c r="A1166" s="323">
        <v>1927</v>
      </c>
      <c r="B1166" s="324" t="s">
        <v>9805</v>
      </c>
      <c r="C1166" s="325" t="s">
        <v>843</v>
      </c>
      <c r="D1166" s="326">
        <v>2.0699999999999998</v>
      </c>
    </row>
    <row r="1167" spans="1:4">
      <c r="A1167" s="323">
        <v>1923</v>
      </c>
      <c r="B1167" s="324" t="s">
        <v>9806</v>
      </c>
      <c r="C1167" s="325" t="s">
        <v>843</v>
      </c>
      <c r="D1167" s="326">
        <v>3.76</v>
      </c>
    </row>
    <row r="1168" spans="1:4">
      <c r="A1168" s="323">
        <v>1929</v>
      </c>
      <c r="B1168" s="324" t="s">
        <v>9807</v>
      </c>
      <c r="C1168" s="325" t="s">
        <v>843</v>
      </c>
      <c r="D1168" s="326">
        <v>4.57</v>
      </c>
    </row>
    <row r="1169" spans="1:4">
      <c r="A1169" s="323">
        <v>1930</v>
      </c>
      <c r="B1169" s="324" t="s">
        <v>9808</v>
      </c>
      <c r="C1169" s="325" t="s">
        <v>843</v>
      </c>
      <c r="D1169" s="326">
        <v>7.81</v>
      </c>
    </row>
    <row r="1170" spans="1:4">
      <c r="A1170" s="323">
        <v>1924</v>
      </c>
      <c r="B1170" s="324" t="s">
        <v>9809</v>
      </c>
      <c r="C1170" s="325" t="s">
        <v>843</v>
      </c>
      <c r="D1170" s="326">
        <v>12.61</v>
      </c>
    </row>
    <row r="1171" spans="1:4">
      <c r="A1171" s="323">
        <v>1922</v>
      </c>
      <c r="B1171" s="324" t="s">
        <v>9810</v>
      </c>
      <c r="C1171" s="325" t="s">
        <v>843</v>
      </c>
      <c r="D1171" s="326">
        <v>26.09</v>
      </c>
    </row>
    <row r="1172" spans="1:4">
      <c r="A1172" s="323">
        <v>1953</v>
      </c>
      <c r="B1172" s="380" t="s">
        <v>9811</v>
      </c>
      <c r="C1172" s="325" t="s">
        <v>843</v>
      </c>
      <c r="D1172" s="326">
        <v>31.85</v>
      </c>
    </row>
    <row r="1173" spans="1:4">
      <c r="A1173" s="323">
        <v>1962</v>
      </c>
      <c r="B1173" s="324" t="s">
        <v>9812</v>
      </c>
      <c r="C1173" s="325" t="s">
        <v>843</v>
      </c>
      <c r="D1173" s="326">
        <v>154.72</v>
      </c>
    </row>
    <row r="1174" spans="1:4">
      <c r="A1174" s="323">
        <v>1955</v>
      </c>
      <c r="B1174" s="324" t="s">
        <v>9813</v>
      </c>
      <c r="C1174" s="325" t="s">
        <v>843</v>
      </c>
      <c r="D1174" s="326">
        <v>1.78</v>
      </c>
    </row>
    <row r="1175" spans="1:4">
      <c r="A1175" s="323">
        <v>1956</v>
      </c>
      <c r="B1175" s="324" t="s">
        <v>9814</v>
      </c>
      <c r="C1175" s="325" t="s">
        <v>843</v>
      </c>
      <c r="D1175" s="326">
        <v>2.5099999999999998</v>
      </c>
    </row>
    <row r="1176" spans="1:4">
      <c r="A1176" s="323">
        <v>1957</v>
      </c>
      <c r="B1176" s="324" t="s">
        <v>9815</v>
      </c>
      <c r="C1176" s="325" t="s">
        <v>843</v>
      </c>
      <c r="D1176" s="326">
        <v>5.44</v>
      </c>
    </row>
    <row r="1177" spans="1:4">
      <c r="A1177" s="323">
        <v>1958</v>
      </c>
      <c r="B1177" s="324" t="s">
        <v>9816</v>
      </c>
      <c r="C1177" s="325" t="s">
        <v>843</v>
      </c>
      <c r="D1177" s="326">
        <v>10.130000000000001</v>
      </c>
    </row>
    <row r="1178" spans="1:4">
      <c r="A1178" s="323">
        <v>1959</v>
      </c>
      <c r="B1178" s="324" t="s">
        <v>9817</v>
      </c>
      <c r="C1178" s="325" t="s">
        <v>843</v>
      </c>
      <c r="D1178" s="326">
        <v>10.99</v>
      </c>
    </row>
    <row r="1179" spans="1:4">
      <c r="A1179" s="323">
        <v>1925</v>
      </c>
      <c r="B1179" s="324" t="s">
        <v>9818</v>
      </c>
      <c r="C1179" s="325" t="s">
        <v>843</v>
      </c>
      <c r="D1179" s="326">
        <v>28.73</v>
      </c>
    </row>
    <row r="1180" spans="1:4">
      <c r="A1180" s="323">
        <v>1960</v>
      </c>
      <c r="B1180" s="324" t="s">
        <v>9819</v>
      </c>
      <c r="C1180" s="325" t="s">
        <v>843</v>
      </c>
      <c r="D1180" s="326">
        <v>44.12</v>
      </c>
    </row>
    <row r="1181" spans="1:4">
      <c r="A1181" s="323">
        <v>1961</v>
      </c>
      <c r="B1181" s="324" t="s">
        <v>9820</v>
      </c>
      <c r="C1181" s="325" t="s">
        <v>843</v>
      </c>
      <c r="D1181" s="326">
        <v>56.52</v>
      </c>
    </row>
    <row r="1182" spans="1:4">
      <c r="A1182" s="323">
        <v>38423</v>
      </c>
      <c r="B1182" s="324" t="s">
        <v>9821</v>
      </c>
      <c r="C1182" s="325" t="s">
        <v>843</v>
      </c>
      <c r="D1182" s="326">
        <v>34.19</v>
      </c>
    </row>
    <row r="1183" spans="1:4">
      <c r="A1183" s="323">
        <v>37999</v>
      </c>
      <c r="B1183" s="324" t="s">
        <v>9822</v>
      </c>
      <c r="C1183" s="325" t="s">
        <v>843</v>
      </c>
      <c r="D1183" s="326">
        <v>9.6</v>
      </c>
    </row>
    <row r="1184" spans="1:4">
      <c r="A1184" s="323">
        <v>38000</v>
      </c>
      <c r="B1184" s="324" t="s">
        <v>9823</v>
      </c>
      <c r="C1184" s="325" t="s">
        <v>843</v>
      </c>
      <c r="D1184" s="326">
        <v>11.21</v>
      </c>
    </row>
    <row r="1185" spans="1:4">
      <c r="A1185" s="323">
        <v>38129</v>
      </c>
      <c r="B1185" s="324" t="s">
        <v>9824</v>
      </c>
      <c r="C1185" s="325" t="s">
        <v>843</v>
      </c>
      <c r="D1185" s="326">
        <v>4.1500000000000004</v>
      </c>
    </row>
    <row r="1186" spans="1:4">
      <c r="A1186" s="323">
        <v>38025</v>
      </c>
      <c r="B1186" s="324" t="s">
        <v>9825</v>
      </c>
      <c r="C1186" s="325" t="s">
        <v>843</v>
      </c>
      <c r="D1186" s="326">
        <v>5.63</v>
      </c>
    </row>
    <row r="1187" spans="1:4">
      <c r="A1187" s="323">
        <v>38026</v>
      </c>
      <c r="B1187" s="324" t="s">
        <v>9826</v>
      </c>
      <c r="C1187" s="325" t="s">
        <v>843</v>
      </c>
      <c r="D1187" s="326">
        <v>13.9</v>
      </c>
    </row>
    <row r="1188" spans="1:4">
      <c r="A1188" s="323">
        <v>1858</v>
      </c>
      <c r="B1188" s="324" t="s">
        <v>9827</v>
      </c>
      <c r="C1188" s="325" t="s">
        <v>843</v>
      </c>
      <c r="D1188" s="326">
        <v>52.98</v>
      </c>
    </row>
    <row r="1189" spans="1:4">
      <c r="A1189" s="323">
        <v>1844</v>
      </c>
      <c r="B1189" s="324" t="s">
        <v>9828</v>
      </c>
      <c r="C1189" s="325" t="s">
        <v>843</v>
      </c>
      <c r="D1189" s="326">
        <v>121.34</v>
      </c>
    </row>
    <row r="1190" spans="1:4">
      <c r="A1190" s="323">
        <v>1863</v>
      </c>
      <c r="B1190" s="324" t="s">
        <v>9829</v>
      </c>
      <c r="C1190" s="325" t="s">
        <v>843</v>
      </c>
      <c r="D1190" s="326">
        <v>56.38</v>
      </c>
    </row>
    <row r="1191" spans="1:4">
      <c r="A1191" s="323">
        <v>1865</v>
      </c>
      <c r="B1191" s="324" t="s">
        <v>9830</v>
      </c>
      <c r="C1191" s="325" t="s">
        <v>843</v>
      </c>
      <c r="D1191" s="326">
        <v>146.9</v>
      </c>
    </row>
    <row r="1192" spans="1:4">
      <c r="A1192" s="323">
        <v>36355</v>
      </c>
      <c r="B1192" s="324" t="s">
        <v>9831</v>
      </c>
      <c r="C1192" s="325" t="s">
        <v>843</v>
      </c>
      <c r="D1192" s="326">
        <v>12.76</v>
      </c>
    </row>
    <row r="1193" spans="1:4">
      <c r="A1193" s="323">
        <v>36356</v>
      </c>
      <c r="B1193" s="324" t="s">
        <v>9832</v>
      </c>
      <c r="C1193" s="325" t="s">
        <v>843</v>
      </c>
      <c r="D1193" s="326">
        <v>20.53</v>
      </c>
    </row>
    <row r="1194" spans="1:4">
      <c r="A1194" s="323">
        <v>1940</v>
      </c>
      <c r="B1194" s="324" t="s">
        <v>9833</v>
      </c>
      <c r="C1194" s="325" t="s">
        <v>843</v>
      </c>
      <c r="D1194" s="326">
        <v>28.07</v>
      </c>
    </row>
    <row r="1195" spans="1:4">
      <c r="A1195" s="323">
        <v>1939</v>
      </c>
      <c r="B1195" s="324" t="s">
        <v>9834</v>
      </c>
      <c r="C1195" s="325" t="s">
        <v>843</v>
      </c>
      <c r="D1195" s="326">
        <v>7.7</v>
      </c>
    </row>
    <row r="1196" spans="1:4">
      <c r="A1196" s="323">
        <v>1937</v>
      </c>
      <c r="B1196" s="324" t="s">
        <v>9835</v>
      </c>
      <c r="C1196" s="325" t="s">
        <v>843</v>
      </c>
      <c r="D1196" s="326">
        <v>4.74</v>
      </c>
    </row>
    <row r="1197" spans="1:4">
      <c r="A1197" s="323">
        <v>1938</v>
      </c>
      <c r="B1197" s="324" t="s">
        <v>9836</v>
      </c>
      <c r="C1197" s="325" t="s">
        <v>843</v>
      </c>
      <c r="D1197" s="326">
        <v>5.39</v>
      </c>
    </row>
    <row r="1198" spans="1:4">
      <c r="A1198" s="323">
        <v>1966</v>
      </c>
      <c r="B1198" s="324" t="s">
        <v>9837</v>
      </c>
      <c r="C1198" s="325" t="s">
        <v>843</v>
      </c>
      <c r="D1198" s="326">
        <v>22.48</v>
      </c>
    </row>
    <row r="1199" spans="1:4">
      <c r="A1199" s="323">
        <v>1933</v>
      </c>
      <c r="B1199" s="324" t="s">
        <v>9838</v>
      </c>
      <c r="C1199" s="325" t="s">
        <v>843</v>
      </c>
      <c r="D1199" s="326">
        <v>4.84</v>
      </c>
    </row>
    <row r="1200" spans="1:4">
      <c r="A1200" s="323">
        <v>1932</v>
      </c>
      <c r="B1200" s="324" t="s">
        <v>9839</v>
      </c>
      <c r="C1200" s="325" t="s">
        <v>843</v>
      </c>
      <c r="D1200" s="326">
        <v>11.09</v>
      </c>
    </row>
    <row r="1201" spans="1:4">
      <c r="A1201" s="323">
        <v>1951</v>
      </c>
      <c r="B1201" s="324" t="s">
        <v>9840</v>
      </c>
      <c r="C1201" s="325" t="s">
        <v>843</v>
      </c>
      <c r="D1201" s="326">
        <v>23.13</v>
      </c>
    </row>
    <row r="1202" spans="1:4">
      <c r="A1202" s="323">
        <v>1970</v>
      </c>
      <c r="B1202" s="324" t="s">
        <v>9841</v>
      </c>
      <c r="C1202" s="325" t="s">
        <v>843</v>
      </c>
      <c r="D1202" s="326">
        <v>56.2</v>
      </c>
    </row>
    <row r="1203" spans="1:4">
      <c r="A1203" s="323">
        <v>1967</v>
      </c>
      <c r="B1203" s="324" t="s">
        <v>9842</v>
      </c>
      <c r="C1203" s="325" t="s">
        <v>843</v>
      </c>
      <c r="D1203" s="326">
        <v>6.67</v>
      </c>
    </row>
    <row r="1204" spans="1:4">
      <c r="A1204" s="323">
        <v>1968</v>
      </c>
      <c r="B1204" s="324" t="s">
        <v>9843</v>
      </c>
      <c r="C1204" s="325" t="s">
        <v>843</v>
      </c>
      <c r="D1204" s="326">
        <v>13.19</v>
      </c>
    </row>
    <row r="1205" spans="1:4">
      <c r="A1205" s="323">
        <v>1969</v>
      </c>
      <c r="B1205" s="324" t="s">
        <v>9844</v>
      </c>
      <c r="C1205" s="325" t="s">
        <v>843</v>
      </c>
      <c r="D1205" s="326">
        <v>42.94</v>
      </c>
    </row>
    <row r="1206" spans="1:4" ht="30">
      <c r="A1206" s="323">
        <v>42693</v>
      </c>
      <c r="B1206" s="324" t="s">
        <v>9845</v>
      </c>
      <c r="C1206" s="325" t="s">
        <v>843</v>
      </c>
      <c r="D1206" s="326">
        <v>412.68</v>
      </c>
    </row>
    <row r="1207" spans="1:4" ht="30">
      <c r="A1207" s="323">
        <v>42695</v>
      </c>
      <c r="B1207" s="324" t="s">
        <v>9846</v>
      </c>
      <c r="C1207" s="325" t="s">
        <v>843</v>
      </c>
      <c r="D1207" s="326">
        <v>288.32</v>
      </c>
    </row>
    <row r="1208" spans="1:4" ht="30">
      <c r="A1208" s="323">
        <v>42694</v>
      </c>
      <c r="B1208" s="324" t="s">
        <v>9847</v>
      </c>
      <c r="C1208" s="325" t="s">
        <v>843</v>
      </c>
      <c r="D1208" s="326">
        <v>552.25</v>
      </c>
    </row>
    <row r="1209" spans="1:4" ht="30">
      <c r="A1209" s="323">
        <v>20097</v>
      </c>
      <c r="B1209" s="324" t="s">
        <v>9848</v>
      </c>
      <c r="C1209" s="325" t="s">
        <v>843</v>
      </c>
      <c r="D1209" s="326">
        <v>23.94</v>
      </c>
    </row>
    <row r="1210" spans="1:4" ht="30">
      <c r="A1210" s="323">
        <v>20098</v>
      </c>
      <c r="B1210" s="324" t="s">
        <v>9849</v>
      </c>
      <c r="C1210" s="325" t="s">
        <v>843</v>
      </c>
      <c r="D1210" s="326">
        <v>97.86</v>
      </c>
    </row>
    <row r="1211" spans="1:4" ht="30">
      <c r="A1211" s="323">
        <v>20096</v>
      </c>
      <c r="B1211" s="324" t="s">
        <v>9850</v>
      </c>
      <c r="C1211" s="325" t="s">
        <v>843</v>
      </c>
      <c r="D1211" s="326">
        <v>24.78</v>
      </c>
    </row>
    <row r="1212" spans="1:4" ht="30">
      <c r="A1212" s="323">
        <v>38369</v>
      </c>
      <c r="B1212" s="324" t="s">
        <v>9851</v>
      </c>
      <c r="C1212" s="325" t="s">
        <v>843</v>
      </c>
      <c r="D1212" s="326">
        <v>15</v>
      </c>
    </row>
    <row r="1213" spans="1:4">
      <c r="A1213" s="323">
        <v>38370</v>
      </c>
      <c r="B1213" s="324" t="s">
        <v>9852</v>
      </c>
      <c r="C1213" s="325" t="s">
        <v>843</v>
      </c>
      <c r="D1213" s="326">
        <v>15</v>
      </c>
    </row>
    <row r="1214" spans="1:4">
      <c r="A1214" s="323">
        <v>38372</v>
      </c>
      <c r="B1214" s="324" t="s">
        <v>9853</v>
      </c>
      <c r="C1214" s="325" t="s">
        <v>843</v>
      </c>
      <c r="D1214" s="326">
        <v>18.440000000000001</v>
      </c>
    </row>
    <row r="1215" spans="1:4">
      <c r="A1215" s="323">
        <v>2358</v>
      </c>
      <c r="B1215" s="324" t="s">
        <v>9854</v>
      </c>
      <c r="C1215" s="325" t="s">
        <v>799</v>
      </c>
      <c r="D1215" s="326">
        <v>22.17</v>
      </c>
    </row>
    <row r="1216" spans="1:4">
      <c r="A1216" s="323">
        <v>40807</v>
      </c>
      <c r="B1216" s="324" t="s">
        <v>9855</v>
      </c>
      <c r="C1216" s="325" t="s">
        <v>4318</v>
      </c>
      <c r="D1216" s="326">
        <v>3892.32</v>
      </c>
    </row>
    <row r="1217" spans="1:4">
      <c r="A1217" s="323">
        <v>44330</v>
      </c>
      <c r="B1217" s="324" t="s">
        <v>9856</v>
      </c>
      <c r="C1217" s="325" t="s">
        <v>201</v>
      </c>
      <c r="D1217" s="326">
        <v>9.15</v>
      </c>
    </row>
    <row r="1218" spans="1:4">
      <c r="A1218" s="323">
        <v>43144</v>
      </c>
      <c r="B1218" s="324" t="s">
        <v>9857</v>
      </c>
      <c r="C1218" s="325" t="s">
        <v>1068</v>
      </c>
      <c r="D1218" s="326">
        <v>36.68</v>
      </c>
    </row>
    <row r="1219" spans="1:4">
      <c r="A1219" s="323">
        <v>39397</v>
      </c>
      <c r="B1219" s="324" t="s">
        <v>9858</v>
      </c>
      <c r="C1219" s="325" t="s">
        <v>201</v>
      </c>
      <c r="D1219" s="326">
        <v>16.72</v>
      </c>
    </row>
    <row r="1220" spans="1:4" ht="30">
      <c r="A1220" s="323">
        <v>2692</v>
      </c>
      <c r="B1220" s="324" t="s">
        <v>9859</v>
      </c>
      <c r="C1220" s="325" t="s">
        <v>201</v>
      </c>
      <c r="D1220" s="326">
        <v>6.74</v>
      </c>
    </row>
    <row r="1221" spans="1:4">
      <c r="A1221" s="323">
        <v>44329</v>
      </c>
      <c r="B1221" s="324" t="s">
        <v>9860</v>
      </c>
      <c r="C1221" s="325" t="s">
        <v>201</v>
      </c>
      <c r="D1221" s="326">
        <v>12</v>
      </c>
    </row>
    <row r="1222" spans="1:4">
      <c r="A1222" s="323">
        <v>5318</v>
      </c>
      <c r="B1222" s="324" t="s">
        <v>9861</v>
      </c>
      <c r="C1222" s="325" t="s">
        <v>201</v>
      </c>
      <c r="D1222" s="326">
        <v>19.399999999999999</v>
      </c>
    </row>
    <row r="1223" spans="1:4">
      <c r="A1223" s="323">
        <v>5330</v>
      </c>
      <c r="B1223" s="324" t="s">
        <v>9862</v>
      </c>
      <c r="C1223" s="325" t="s">
        <v>201</v>
      </c>
      <c r="D1223" s="326">
        <v>44.22</v>
      </c>
    </row>
    <row r="1224" spans="1:4">
      <c r="A1224" s="323">
        <v>44532</v>
      </c>
      <c r="B1224" s="324" t="s">
        <v>9863</v>
      </c>
      <c r="C1224" s="325" t="s">
        <v>843</v>
      </c>
      <c r="D1224" s="326">
        <v>27.24</v>
      </c>
    </row>
    <row r="1225" spans="1:4">
      <c r="A1225" s="323">
        <v>44531</v>
      </c>
      <c r="B1225" s="324" t="s">
        <v>9864</v>
      </c>
      <c r="C1225" s="325" t="s">
        <v>843</v>
      </c>
      <c r="D1225" s="326">
        <v>86.59</v>
      </c>
    </row>
    <row r="1226" spans="1:4" ht="30">
      <c r="A1226" s="323">
        <v>13887</v>
      </c>
      <c r="B1226" s="324" t="s">
        <v>9865</v>
      </c>
      <c r="C1226" s="325" t="s">
        <v>843</v>
      </c>
      <c r="D1226" s="326">
        <v>497.19</v>
      </c>
    </row>
    <row r="1227" spans="1:4">
      <c r="A1227" s="323">
        <v>38140</v>
      </c>
      <c r="B1227" s="324" t="s">
        <v>9866</v>
      </c>
      <c r="C1227" s="325" t="s">
        <v>843</v>
      </c>
      <c r="D1227" s="326">
        <v>21</v>
      </c>
    </row>
    <row r="1228" spans="1:4">
      <c r="A1228" s="323">
        <v>44495</v>
      </c>
      <c r="B1228" s="324" t="s">
        <v>9867</v>
      </c>
      <c r="C1228" s="325" t="s">
        <v>843</v>
      </c>
      <c r="D1228" s="326">
        <v>22.13</v>
      </c>
    </row>
    <row r="1229" spans="1:4" ht="30">
      <c r="A1229" s="323">
        <v>44533</v>
      </c>
      <c r="B1229" s="324" t="s">
        <v>9868</v>
      </c>
      <c r="C1229" s="325" t="s">
        <v>843</v>
      </c>
      <c r="D1229" s="326">
        <v>20.9</v>
      </c>
    </row>
    <row r="1230" spans="1:4">
      <c r="A1230" s="323">
        <v>44534</v>
      </c>
      <c r="B1230" s="324" t="s">
        <v>9869</v>
      </c>
      <c r="C1230" s="325" t="s">
        <v>843</v>
      </c>
      <c r="D1230" s="326">
        <v>5.44</v>
      </c>
    </row>
    <row r="1231" spans="1:4" ht="30">
      <c r="A1231" s="323">
        <v>34729</v>
      </c>
      <c r="B1231" s="324" t="s">
        <v>9870</v>
      </c>
      <c r="C1231" s="325" t="s">
        <v>843</v>
      </c>
      <c r="D1231" s="326">
        <v>1250.6199999999999</v>
      </c>
    </row>
    <row r="1232" spans="1:4" ht="30">
      <c r="A1232" s="323">
        <v>34734</v>
      </c>
      <c r="B1232" s="324" t="s">
        <v>9871</v>
      </c>
      <c r="C1232" s="325" t="s">
        <v>843</v>
      </c>
      <c r="D1232" s="326">
        <v>1936.36</v>
      </c>
    </row>
    <row r="1233" spans="1:4" ht="30">
      <c r="A1233" s="323">
        <v>34738</v>
      </c>
      <c r="B1233" s="324" t="s">
        <v>9872</v>
      </c>
      <c r="C1233" s="325" t="s">
        <v>843</v>
      </c>
      <c r="D1233" s="326">
        <v>4523.95</v>
      </c>
    </row>
    <row r="1234" spans="1:4">
      <c r="A1234" s="323">
        <v>34623</v>
      </c>
      <c r="B1234" s="324" t="s">
        <v>9873</v>
      </c>
      <c r="C1234" s="325" t="s">
        <v>843</v>
      </c>
      <c r="D1234" s="326">
        <v>54.21</v>
      </c>
    </row>
    <row r="1235" spans="1:4">
      <c r="A1235" s="323">
        <v>34616</v>
      </c>
      <c r="B1235" s="324" t="s">
        <v>9874</v>
      </c>
      <c r="C1235" s="325" t="s">
        <v>843</v>
      </c>
      <c r="D1235" s="326">
        <v>55.06</v>
      </c>
    </row>
    <row r="1236" spans="1:4">
      <c r="A1236" s="323">
        <v>34628</v>
      </c>
      <c r="B1236" s="324" t="s">
        <v>9875</v>
      </c>
      <c r="C1236" s="325" t="s">
        <v>843</v>
      </c>
      <c r="D1236" s="326">
        <v>77.650000000000006</v>
      </c>
    </row>
    <row r="1237" spans="1:4">
      <c r="A1237" s="323">
        <v>34686</v>
      </c>
      <c r="B1237" s="324" t="s">
        <v>9876</v>
      </c>
      <c r="C1237" s="325" t="s">
        <v>843</v>
      </c>
      <c r="D1237" s="326">
        <v>14.24</v>
      </c>
    </row>
    <row r="1238" spans="1:4">
      <c r="A1238" s="323">
        <v>34653</v>
      </c>
      <c r="B1238" s="324" t="s">
        <v>9877</v>
      </c>
      <c r="C1238" s="325" t="s">
        <v>843</v>
      </c>
      <c r="D1238" s="326">
        <v>9.6</v>
      </c>
    </row>
    <row r="1239" spans="1:4">
      <c r="A1239" s="323">
        <v>34688</v>
      </c>
      <c r="B1239" s="324" t="s">
        <v>9878</v>
      </c>
      <c r="C1239" s="325" t="s">
        <v>843</v>
      </c>
      <c r="D1239" s="326">
        <v>17.399999999999999</v>
      </c>
    </row>
    <row r="1240" spans="1:4">
      <c r="A1240" s="323">
        <v>34709</v>
      </c>
      <c r="B1240" s="324" t="s">
        <v>9879</v>
      </c>
      <c r="C1240" s="325" t="s">
        <v>843</v>
      </c>
      <c r="D1240" s="326">
        <v>67.45</v>
      </c>
    </row>
    <row r="1241" spans="1:4">
      <c r="A1241" s="323">
        <v>34714</v>
      </c>
      <c r="B1241" s="324" t="s">
        <v>9880</v>
      </c>
      <c r="C1241" s="325" t="s">
        <v>843</v>
      </c>
      <c r="D1241" s="326">
        <v>80.569999999999993</v>
      </c>
    </row>
    <row r="1242" spans="1:4">
      <c r="A1242" s="323">
        <v>2391</v>
      </c>
      <c r="B1242" s="324" t="s">
        <v>9881</v>
      </c>
      <c r="C1242" s="325" t="s">
        <v>843</v>
      </c>
      <c r="D1242" s="326">
        <v>367.94</v>
      </c>
    </row>
    <row r="1243" spans="1:4">
      <c r="A1243" s="323">
        <v>2374</v>
      </c>
      <c r="B1243" s="324" t="s">
        <v>9882</v>
      </c>
      <c r="C1243" s="325" t="s">
        <v>843</v>
      </c>
      <c r="D1243" s="326">
        <v>417.42</v>
      </c>
    </row>
    <row r="1244" spans="1:4">
      <c r="A1244" s="323">
        <v>2377</v>
      </c>
      <c r="B1244" s="324" t="s">
        <v>9883</v>
      </c>
      <c r="C1244" s="325" t="s">
        <v>843</v>
      </c>
      <c r="D1244" s="326">
        <v>585.80999999999995</v>
      </c>
    </row>
    <row r="1245" spans="1:4">
      <c r="A1245" s="323">
        <v>2393</v>
      </c>
      <c r="B1245" s="324" t="s">
        <v>9884</v>
      </c>
      <c r="C1245" s="325" t="s">
        <v>843</v>
      </c>
      <c r="D1245" s="326">
        <v>981.02</v>
      </c>
    </row>
    <row r="1246" spans="1:4">
      <c r="A1246" s="323">
        <v>34705</v>
      </c>
      <c r="B1246" s="324" t="s">
        <v>9885</v>
      </c>
      <c r="C1246" s="325" t="s">
        <v>843</v>
      </c>
      <c r="D1246" s="326">
        <v>858.04</v>
      </c>
    </row>
    <row r="1247" spans="1:4">
      <c r="A1247" s="323">
        <v>34707</v>
      </c>
      <c r="B1247" s="324" t="s">
        <v>9886</v>
      </c>
      <c r="C1247" s="325" t="s">
        <v>843</v>
      </c>
      <c r="D1247" s="326">
        <v>1589.96</v>
      </c>
    </row>
    <row r="1248" spans="1:4">
      <c r="A1248" s="323">
        <v>34544</v>
      </c>
      <c r="B1248" s="324" t="s">
        <v>9887</v>
      </c>
      <c r="C1248" s="325" t="s">
        <v>843</v>
      </c>
      <c r="D1248" s="326">
        <v>1589.8</v>
      </c>
    </row>
    <row r="1249" spans="1:4">
      <c r="A1249" s="323">
        <v>2378</v>
      </c>
      <c r="B1249" s="324" t="s">
        <v>9888</v>
      </c>
      <c r="C1249" s="325" t="s">
        <v>843</v>
      </c>
      <c r="D1249" s="326">
        <v>1347.56</v>
      </c>
    </row>
    <row r="1250" spans="1:4">
      <c r="A1250" s="323">
        <v>2379</v>
      </c>
      <c r="B1250" s="324" t="s">
        <v>9889</v>
      </c>
      <c r="C1250" s="325" t="s">
        <v>843</v>
      </c>
      <c r="D1250" s="326">
        <v>1347.56</v>
      </c>
    </row>
    <row r="1251" spans="1:4">
      <c r="A1251" s="323">
        <v>2376</v>
      </c>
      <c r="B1251" s="324" t="s">
        <v>9890</v>
      </c>
      <c r="C1251" s="325" t="s">
        <v>843</v>
      </c>
      <c r="D1251" s="326">
        <v>2219.42</v>
      </c>
    </row>
    <row r="1252" spans="1:4">
      <c r="A1252" s="323">
        <v>2394</v>
      </c>
      <c r="B1252" s="324" t="s">
        <v>9891</v>
      </c>
      <c r="C1252" s="325" t="s">
        <v>843</v>
      </c>
      <c r="D1252" s="326">
        <v>4744.71</v>
      </c>
    </row>
    <row r="1253" spans="1:4">
      <c r="A1253" s="323">
        <v>2388</v>
      </c>
      <c r="B1253" s="324" t="s">
        <v>9892</v>
      </c>
      <c r="C1253" s="325" t="s">
        <v>843</v>
      </c>
      <c r="D1253" s="326">
        <v>66.95</v>
      </c>
    </row>
    <row r="1254" spans="1:4">
      <c r="A1254" s="323">
        <v>34606</v>
      </c>
      <c r="B1254" s="324" t="s">
        <v>9893</v>
      </c>
      <c r="C1254" s="325" t="s">
        <v>843</v>
      </c>
      <c r="D1254" s="326">
        <v>102.7</v>
      </c>
    </row>
    <row r="1255" spans="1:4">
      <c r="A1255" s="323">
        <v>2370</v>
      </c>
      <c r="B1255" s="324" t="s">
        <v>9894</v>
      </c>
      <c r="C1255" s="325" t="s">
        <v>843</v>
      </c>
      <c r="D1255" s="326">
        <v>12.44</v>
      </c>
    </row>
    <row r="1256" spans="1:4">
      <c r="A1256" s="323">
        <v>2386</v>
      </c>
      <c r="B1256" s="324" t="s">
        <v>9895</v>
      </c>
      <c r="C1256" s="325" t="s">
        <v>843</v>
      </c>
      <c r="D1256" s="326">
        <v>20.87</v>
      </c>
    </row>
    <row r="1257" spans="1:4">
      <c r="A1257" s="323">
        <v>34689</v>
      </c>
      <c r="B1257" s="324" t="s">
        <v>9896</v>
      </c>
      <c r="C1257" s="325" t="s">
        <v>843</v>
      </c>
      <c r="D1257" s="326">
        <v>32.69</v>
      </c>
    </row>
    <row r="1258" spans="1:4">
      <c r="A1258" s="323">
        <v>2392</v>
      </c>
      <c r="B1258" s="324" t="s">
        <v>9897</v>
      </c>
      <c r="C1258" s="325" t="s">
        <v>843</v>
      </c>
      <c r="D1258" s="326">
        <v>83.51</v>
      </c>
    </row>
    <row r="1259" spans="1:4">
      <c r="A1259" s="323">
        <v>2373</v>
      </c>
      <c r="B1259" s="324" t="s">
        <v>9898</v>
      </c>
      <c r="C1259" s="325" t="s">
        <v>843</v>
      </c>
      <c r="D1259" s="326">
        <v>117.65</v>
      </c>
    </row>
    <row r="1260" spans="1:4" ht="30">
      <c r="A1260" s="323">
        <v>39465</v>
      </c>
      <c r="B1260" s="324" t="s">
        <v>9899</v>
      </c>
      <c r="C1260" s="325" t="s">
        <v>843</v>
      </c>
      <c r="D1260" s="326">
        <v>71.87</v>
      </c>
    </row>
    <row r="1261" spans="1:4" ht="30">
      <c r="A1261" s="323">
        <v>39466</v>
      </c>
      <c r="B1261" s="324" t="s">
        <v>9900</v>
      </c>
      <c r="C1261" s="325" t="s">
        <v>843</v>
      </c>
      <c r="D1261" s="326">
        <v>80.86</v>
      </c>
    </row>
    <row r="1262" spans="1:4" ht="30">
      <c r="A1262" s="323">
        <v>39467</v>
      </c>
      <c r="B1262" s="324" t="s">
        <v>9901</v>
      </c>
      <c r="C1262" s="325" t="s">
        <v>843</v>
      </c>
      <c r="D1262" s="326">
        <v>103.43</v>
      </c>
    </row>
    <row r="1263" spans="1:4" ht="30">
      <c r="A1263" s="323">
        <v>39468</v>
      </c>
      <c r="B1263" s="324" t="s">
        <v>9902</v>
      </c>
      <c r="C1263" s="325" t="s">
        <v>843</v>
      </c>
      <c r="D1263" s="326">
        <v>183.84</v>
      </c>
    </row>
    <row r="1264" spans="1:4" ht="30">
      <c r="A1264" s="323">
        <v>39469</v>
      </c>
      <c r="B1264" s="324" t="s">
        <v>9903</v>
      </c>
      <c r="C1264" s="325" t="s">
        <v>843</v>
      </c>
      <c r="D1264" s="326">
        <v>74.88</v>
      </c>
    </row>
    <row r="1265" spans="1:4" ht="30">
      <c r="A1265" s="323">
        <v>39470</v>
      </c>
      <c r="B1265" s="324" t="s">
        <v>9904</v>
      </c>
      <c r="C1265" s="325" t="s">
        <v>843</v>
      </c>
      <c r="D1265" s="326">
        <v>92.01</v>
      </c>
    </row>
    <row r="1266" spans="1:4" ht="30">
      <c r="A1266" s="323">
        <v>39471</v>
      </c>
      <c r="B1266" s="324" t="s">
        <v>9905</v>
      </c>
      <c r="C1266" s="325" t="s">
        <v>843</v>
      </c>
      <c r="D1266" s="326">
        <v>110.57</v>
      </c>
    </row>
    <row r="1267" spans="1:4" ht="30">
      <c r="A1267" s="323">
        <v>39472</v>
      </c>
      <c r="B1267" s="324" t="s">
        <v>9906</v>
      </c>
      <c r="C1267" s="325" t="s">
        <v>843</v>
      </c>
      <c r="D1267" s="326">
        <v>192.12</v>
      </c>
    </row>
    <row r="1268" spans="1:4" ht="30">
      <c r="A1268" s="323">
        <v>39473</v>
      </c>
      <c r="B1268" s="324" t="s">
        <v>9907</v>
      </c>
      <c r="C1268" s="325" t="s">
        <v>843</v>
      </c>
      <c r="D1268" s="326">
        <v>124.11</v>
      </c>
    </row>
    <row r="1269" spans="1:4" ht="30">
      <c r="A1269" s="323">
        <v>39474</v>
      </c>
      <c r="B1269" s="324" t="s">
        <v>9908</v>
      </c>
      <c r="C1269" s="325" t="s">
        <v>843</v>
      </c>
      <c r="D1269" s="326">
        <v>132.31</v>
      </c>
    </row>
    <row r="1270" spans="1:4" ht="30">
      <c r="A1270" s="323">
        <v>39475</v>
      </c>
      <c r="B1270" s="324" t="s">
        <v>9909</v>
      </c>
      <c r="C1270" s="325" t="s">
        <v>843</v>
      </c>
      <c r="D1270" s="326">
        <v>150.12</v>
      </c>
    </row>
    <row r="1271" spans="1:4" ht="30">
      <c r="A1271" s="323">
        <v>39476</v>
      </c>
      <c r="B1271" s="324" t="s">
        <v>9910</v>
      </c>
      <c r="C1271" s="325" t="s">
        <v>843</v>
      </c>
      <c r="D1271" s="326">
        <v>282.58999999999997</v>
      </c>
    </row>
    <row r="1272" spans="1:4" ht="30">
      <c r="A1272" s="323">
        <v>39477</v>
      </c>
      <c r="B1272" s="324" t="s">
        <v>9911</v>
      </c>
      <c r="C1272" s="325" t="s">
        <v>843</v>
      </c>
      <c r="D1272" s="326">
        <v>138.46</v>
      </c>
    </row>
    <row r="1273" spans="1:4" ht="30">
      <c r="A1273" s="323">
        <v>39478</v>
      </c>
      <c r="B1273" s="324" t="s">
        <v>9912</v>
      </c>
      <c r="C1273" s="325" t="s">
        <v>843</v>
      </c>
      <c r="D1273" s="326">
        <v>142.74</v>
      </c>
    </row>
    <row r="1274" spans="1:4" ht="30">
      <c r="A1274" s="323">
        <v>39479</v>
      </c>
      <c r="B1274" s="324" t="s">
        <v>9913</v>
      </c>
      <c r="C1274" s="325" t="s">
        <v>843</v>
      </c>
      <c r="D1274" s="326">
        <v>168.18</v>
      </c>
    </row>
    <row r="1275" spans="1:4" ht="30">
      <c r="A1275" s="323">
        <v>39480</v>
      </c>
      <c r="B1275" s="324" t="s">
        <v>9914</v>
      </c>
      <c r="C1275" s="325" t="s">
        <v>843</v>
      </c>
      <c r="D1275" s="326">
        <v>347.04</v>
      </c>
    </row>
    <row r="1276" spans="1:4">
      <c r="A1276" s="323">
        <v>39459</v>
      </c>
      <c r="B1276" s="324" t="s">
        <v>9915</v>
      </c>
      <c r="C1276" s="325" t="s">
        <v>843</v>
      </c>
      <c r="D1276" s="326">
        <v>294.55</v>
      </c>
    </row>
    <row r="1277" spans="1:4">
      <c r="A1277" s="323">
        <v>39445</v>
      </c>
      <c r="B1277" s="324" t="s">
        <v>9916</v>
      </c>
      <c r="C1277" s="325" t="s">
        <v>843</v>
      </c>
      <c r="D1277" s="326">
        <v>147.88999999999999</v>
      </c>
    </row>
    <row r="1278" spans="1:4">
      <c r="A1278" s="323">
        <v>39446</v>
      </c>
      <c r="B1278" s="324" t="s">
        <v>9917</v>
      </c>
      <c r="C1278" s="325" t="s">
        <v>843</v>
      </c>
      <c r="D1278" s="326">
        <v>150.53</v>
      </c>
    </row>
    <row r="1279" spans="1:4">
      <c r="A1279" s="323">
        <v>39447</v>
      </c>
      <c r="B1279" s="324" t="s">
        <v>9918</v>
      </c>
      <c r="C1279" s="325" t="s">
        <v>843</v>
      </c>
      <c r="D1279" s="326">
        <v>160.97</v>
      </c>
    </row>
    <row r="1280" spans="1:4">
      <c r="A1280" s="323">
        <v>39448</v>
      </c>
      <c r="B1280" s="324" t="s">
        <v>9919</v>
      </c>
      <c r="C1280" s="325" t="s">
        <v>843</v>
      </c>
      <c r="D1280" s="326">
        <v>274.48</v>
      </c>
    </row>
    <row r="1281" spans="1:4">
      <c r="A1281" s="323">
        <v>39450</v>
      </c>
      <c r="B1281" s="324" t="s">
        <v>9920</v>
      </c>
      <c r="C1281" s="325" t="s">
        <v>843</v>
      </c>
      <c r="D1281" s="326">
        <v>167.47</v>
      </c>
    </row>
    <row r="1282" spans="1:4">
      <c r="A1282" s="323">
        <v>39451</v>
      </c>
      <c r="B1282" s="324" t="s">
        <v>9921</v>
      </c>
      <c r="C1282" s="325" t="s">
        <v>843</v>
      </c>
      <c r="D1282" s="326">
        <v>182.66</v>
      </c>
    </row>
    <row r="1283" spans="1:4">
      <c r="A1283" s="323">
        <v>39452</v>
      </c>
      <c r="B1283" s="324" t="s">
        <v>9922</v>
      </c>
      <c r="C1283" s="325" t="s">
        <v>843</v>
      </c>
      <c r="D1283" s="326">
        <v>183.75</v>
      </c>
    </row>
    <row r="1284" spans="1:4">
      <c r="A1284" s="323">
        <v>39523</v>
      </c>
      <c r="B1284" s="324" t="s">
        <v>9923</v>
      </c>
      <c r="C1284" s="325" t="s">
        <v>843</v>
      </c>
      <c r="D1284" s="326">
        <v>307.5</v>
      </c>
    </row>
    <row r="1285" spans="1:4">
      <c r="A1285" s="323">
        <v>39449</v>
      </c>
      <c r="B1285" s="324" t="s">
        <v>9924</v>
      </c>
      <c r="C1285" s="325" t="s">
        <v>843</v>
      </c>
      <c r="D1285" s="326">
        <v>340.53</v>
      </c>
    </row>
    <row r="1286" spans="1:4">
      <c r="A1286" s="323">
        <v>39455</v>
      </c>
      <c r="B1286" s="324" t="s">
        <v>9925</v>
      </c>
      <c r="C1286" s="325" t="s">
        <v>843</v>
      </c>
      <c r="D1286" s="326">
        <v>168.5</v>
      </c>
    </row>
    <row r="1287" spans="1:4">
      <c r="A1287" s="323">
        <v>39456</v>
      </c>
      <c r="B1287" s="324" t="s">
        <v>9926</v>
      </c>
      <c r="C1287" s="325" t="s">
        <v>843</v>
      </c>
      <c r="D1287" s="326">
        <v>168.63</v>
      </c>
    </row>
    <row r="1288" spans="1:4">
      <c r="A1288" s="323">
        <v>39457</v>
      </c>
      <c r="B1288" s="324" t="s">
        <v>9927</v>
      </c>
      <c r="C1288" s="325" t="s">
        <v>843</v>
      </c>
      <c r="D1288" s="326">
        <v>183.83</v>
      </c>
    </row>
    <row r="1289" spans="1:4">
      <c r="A1289" s="323">
        <v>39458</v>
      </c>
      <c r="B1289" s="324" t="s">
        <v>9928</v>
      </c>
      <c r="C1289" s="325" t="s">
        <v>843</v>
      </c>
      <c r="D1289" s="326">
        <v>343.04</v>
      </c>
    </row>
    <row r="1290" spans="1:4">
      <c r="A1290" s="323">
        <v>39464</v>
      </c>
      <c r="B1290" s="324" t="s">
        <v>9929</v>
      </c>
      <c r="C1290" s="325" t="s">
        <v>843</v>
      </c>
      <c r="D1290" s="326">
        <v>551.64</v>
      </c>
    </row>
    <row r="1291" spans="1:4">
      <c r="A1291" s="323">
        <v>39460</v>
      </c>
      <c r="B1291" s="324" t="s">
        <v>9930</v>
      </c>
      <c r="C1291" s="325" t="s">
        <v>843</v>
      </c>
      <c r="D1291" s="326">
        <v>209.22</v>
      </c>
    </row>
    <row r="1292" spans="1:4">
      <c r="A1292" s="323">
        <v>39461</v>
      </c>
      <c r="B1292" s="324" t="s">
        <v>9931</v>
      </c>
      <c r="C1292" s="325" t="s">
        <v>843</v>
      </c>
      <c r="D1292" s="326">
        <v>245.16</v>
      </c>
    </row>
    <row r="1293" spans="1:4">
      <c r="A1293" s="323">
        <v>39462</v>
      </c>
      <c r="B1293" s="324" t="s">
        <v>9932</v>
      </c>
      <c r="C1293" s="325" t="s">
        <v>843</v>
      </c>
      <c r="D1293" s="326">
        <v>236.27</v>
      </c>
    </row>
    <row r="1294" spans="1:4">
      <c r="A1294" s="323">
        <v>39463</v>
      </c>
      <c r="B1294" s="324" t="s">
        <v>9933</v>
      </c>
      <c r="C1294" s="325" t="s">
        <v>843</v>
      </c>
      <c r="D1294" s="326">
        <v>547.36</v>
      </c>
    </row>
    <row r="1295" spans="1:4" ht="30">
      <c r="A1295" s="323">
        <v>44476</v>
      </c>
      <c r="B1295" s="324" t="s">
        <v>9934</v>
      </c>
      <c r="C1295" s="325" t="s">
        <v>96</v>
      </c>
      <c r="D1295" s="326">
        <v>752.83</v>
      </c>
    </row>
    <row r="1296" spans="1:4">
      <c r="A1296" s="323">
        <v>10629</v>
      </c>
      <c r="B1296" s="324" t="s">
        <v>9935</v>
      </c>
      <c r="C1296" s="325" t="s">
        <v>96</v>
      </c>
      <c r="D1296" s="326">
        <v>655.44</v>
      </c>
    </row>
    <row r="1297" spans="1:4" ht="30">
      <c r="A1297" s="323">
        <v>40521</v>
      </c>
      <c r="B1297" s="324" t="s">
        <v>9936</v>
      </c>
      <c r="C1297" s="325" t="s">
        <v>843</v>
      </c>
      <c r="D1297" s="326">
        <v>105557.29</v>
      </c>
    </row>
    <row r="1298" spans="1:4" ht="30">
      <c r="A1298" s="323">
        <v>2432</v>
      </c>
      <c r="B1298" s="324" t="s">
        <v>9937</v>
      </c>
      <c r="C1298" s="325" t="s">
        <v>843</v>
      </c>
      <c r="D1298" s="326">
        <v>28.67</v>
      </c>
    </row>
    <row r="1299" spans="1:4" ht="30">
      <c r="A1299" s="323">
        <v>2418</v>
      </c>
      <c r="B1299" s="324" t="s">
        <v>9938</v>
      </c>
      <c r="C1299" s="325" t="s">
        <v>843</v>
      </c>
      <c r="D1299" s="326">
        <v>13.3</v>
      </c>
    </row>
    <row r="1300" spans="1:4" ht="30">
      <c r="A1300" s="323">
        <v>2433</v>
      </c>
      <c r="B1300" s="324" t="s">
        <v>9939</v>
      </c>
      <c r="C1300" s="325" t="s">
        <v>843</v>
      </c>
      <c r="D1300" s="326">
        <v>9.7100000000000009</v>
      </c>
    </row>
    <row r="1301" spans="1:4" ht="30">
      <c r="A1301" s="323">
        <v>2420</v>
      </c>
      <c r="B1301" s="324" t="s">
        <v>9940</v>
      </c>
      <c r="C1301" s="325" t="s">
        <v>843</v>
      </c>
      <c r="D1301" s="326">
        <v>16.68</v>
      </c>
    </row>
    <row r="1302" spans="1:4" ht="30">
      <c r="A1302" s="323">
        <v>11447</v>
      </c>
      <c r="B1302" s="324" t="s">
        <v>9941</v>
      </c>
      <c r="C1302" s="325" t="s">
        <v>843</v>
      </c>
      <c r="D1302" s="326">
        <v>32.96</v>
      </c>
    </row>
    <row r="1303" spans="1:4">
      <c r="A1303" s="323">
        <v>11451</v>
      </c>
      <c r="B1303" s="324" t="s">
        <v>9942</v>
      </c>
      <c r="C1303" s="325" t="s">
        <v>843</v>
      </c>
      <c r="D1303" s="326">
        <v>88.38</v>
      </c>
    </row>
    <row r="1304" spans="1:4" ht="30">
      <c r="A1304" s="323">
        <v>11116</v>
      </c>
      <c r="B1304" s="324" t="s">
        <v>9943</v>
      </c>
      <c r="C1304" s="325" t="s">
        <v>843</v>
      </c>
      <c r="D1304" s="326">
        <v>796.02</v>
      </c>
    </row>
    <row r="1305" spans="1:4">
      <c r="A1305" s="323">
        <v>38411</v>
      </c>
      <c r="B1305" s="324" t="s">
        <v>9944</v>
      </c>
      <c r="C1305" s="325" t="s">
        <v>843</v>
      </c>
      <c r="D1305" s="326">
        <v>1590.28</v>
      </c>
    </row>
    <row r="1306" spans="1:4">
      <c r="A1306" s="323">
        <v>38189</v>
      </c>
      <c r="B1306" s="324" t="s">
        <v>9945</v>
      </c>
      <c r="C1306" s="325" t="s">
        <v>843</v>
      </c>
      <c r="D1306" s="326">
        <v>158.53</v>
      </c>
    </row>
    <row r="1307" spans="1:4">
      <c r="A1307" s="323">
        <v>38190</v>
      </c>
      <c r="B1307" s="324" t="s">
        <v>9946</v>
      </c>
      <c r="C1307" s="325" t="s">
        <v>843</v>
      </c>
      <c r="D1307" s="326">
        <v>333.98</v>
      </c>
    </row>
    <row r="1308" spans="1:4" ht="30">
      <c r="A1308" s="323">
        <v>7608</v>
      </c>
      <c r="B1308" s="324" t="s">
        <v>9947</v>
      </c>
      <c r="C1308" s="325" t="s">
        <v>843</v>
      </c>
      <c r="D1308" s="326">
        <v>11.85</v>
      </c>
    </row>
    <row r="1309" spans="1:4">
      <c r="A1309" s="323">
        <v>1370</v>
      </c>
      <c r="B1309" s="324" t="s">
        <v>9948</v>
      </c>
      <c r="C1309" s="325" t="s">
        <v>843</v>
      </c>
      <c r="D1309" s="326">
        <v>132.16</v>
      </c>
    </row>
    <row r="1310" spans="1:4" ht="30">
      <c r="A1310" s="323">
        <v>34777</v>
      </c>
      <c r="B1310" s="324" t="s">
        <v>9949</v>
      </c>
      <c r="C1310" s="325" t="s">
        <v>843</v>
      </c>
      <c r="D1310" s="326">
        <v>2.95</v>
      </c>
    </row>
    <row r="1311" spans="1:4" ht="30">
      <c r="A1311" s="323">
        <v>7272</v>
      </c>
      <c r="B1311" s="324" t="s">
        <v>9950</v>
      </c>
      <c r="C1311" s="325" t="s">
        <v>843</v>
      </c>
      <c r="D1311" s="326">
        <v>2.2200000000000002</v>
      </c>
    </row>
    <row r="1312" spans="1:4">
      <c r="A1312" s="323">
        <v>10605</v>
      </c>
      <c r="B1312" s="324" t="s">
        <v>9951</v>
      </c>
      <c r="C1312" s="325" t="s">
        <v>843</v>
      </c>
      <c r="D1312" s="326">
        <v>4.55</v>
      </c>
    </row>
    <row r="1313" spans="1:4">
      <c r="A1313" s="323">
        <v>10604</v>
      </c>
      <c r="B1313" s="324" t="s">
        <v>9952</v>
      </c>
      <c r="C1313" s="325" t="s">
        <v>843</v>
      </c>
      <c r="D1313" s="326">
        <v>10.61</v>
      </c>
    </row>
    <row r="1314" spans="1:4">
      <c r="A1314" s="323">
        <v>672</v>
      </c>
      <c r="B1314" s="324" t="s">
        <v>9953</v>
      </c>
      <c r="C1314" s="325" t="s">
        <v>843</v>
      </c>
      <c r="D1314" s="326">
        <v>14.59</v>
      </c>
    </row>
    <row r="1315" spans="1:4">
      <c r="A1315" s="323">
        <v>668</v>
      </c>
      <c r="B1315" s="324" t="s">
        <v>9954</v>
      </c>
      <c r="C1315" s="325" t="s">
        <v>843</v>
      </c>
      <c r="D1315" s="326">
        <v>17.61</v>
      </c>
    </row>
    <row r="1316" spans="1:4">
      <c r="A1316" s="323">
        <v>10578</v>
      </c>
      <c r="B1316" s="324" t="s">
        <v>9955</v>
      </c>
      <c r="C1316" s="325" t="s">
        <v>843</v>
      </c>
      <c r="D1316" s="326">
        <v>20.51</v>
      </c>
    </row>
    <row r="1317" spans="1:4">
      <c r="A1317" s="323">
        <v>666</v>
      </c>
      <c r="B1317" s="324" t="s">
        <v>9956</v>
      </c>
      <c r="C1317" s="325" t="s">
        <v>843</v>
      </c>
      <c r="D1317" s="326">
        <v>22.81</v>
      </c>
    </row>
    <row r="1318" spans="1:4">
      <c r="A1318" s="323">
        <v>665</v>
      </c>
      <c r="B1318" s="324" t="s">
        <v>9957</v>
      </c>
      <c r="C1318" s="325" t="s">
        <v>843</v>
      </c>
      <c r="D1318" s="326">
        <v>30.51</v>
      </c>
    </row>
    <row r="1319" spans="1:4">
      <c r="A1319" s="323">
        <v>10577</v>
      </c>
      <c r="B1319" s="324" t="s">
        <v>9958</v>
      </c>
      <c r="C1319" s="325" t="s">
        <v>843</v>
      </c>
      <c r="D1319" s="326">
        <v>27.06</v>
      </c>
    </row>
    <row r="1320" spans="1:4">
      <c r="A1320" s="323">
        <v>10583</v>
      </c>
      <c r="B1320" s="324" t="s">
        <v>9959</v>
      </c>
      <c r="C1320" s="325" t="s">
        <v>843</v>
      </c>
      <c r="D1320" s="326">
        <v>14.06</v>
      </c>
    </row>
    <row r="1321" spans="1:4">
      <c r="A1321" s="323">
        <v>10579</v>
      </c>
      <c r="B1321" s="324" t="s">
        <v>9960</v>
      </c>
      <c r="C1321" s="325" t="s">
        <v>843</v>
      </c>
      <c r="D1321" s="326">
        <v>24.5</v>
      </c>
    </row>
    <row r="1322" spans="1:4">
      <c r="A1322" s="323">
        <v>10582</v>
      </c>
      <c r="B1322" s="324" t="s">
        <v>9961</v>
      </c>
      <c r="C1322" s="325" t="s">
        <v>843</v>
      </c>
      <c r="D1322" s="326">
        <v>12.38</v>
      </c>
    </row>
    <row r="1323" spans="1:4">
      <c r="A1323" s="323">
        <v>2436</v>
      </c>
      <c r="B1323" s="324" t="s">
        <v>9962</v>
      </c>
      <c r="C1323" s="325" t="s">
        <v>799</v>
      </c>
      <c r="D1323" s="326">
        <v>27.06</v>
      </c>
    </row>
    <row r="1324" spans="1:4">
      <c r="A1324" s="323">
        <v>40918</v>
      </c>
      <c r="B1324" s="324" t="s">
        <v>9963</v>
      </c>
      <c r="C1324" s="325" t="s">
        <v>4318</v>
      </c>
      <c r="D1324" s="326">
        <v>4747.54</v>
      </c>
    </row>
    <row r="1325" spans="1:4">
      <c r="A1325" s="323">
        <v>10998</v>
      </c>
      <c r="B1325" s="324" t="s">
        <v>9964</v>
      </c>
      <c r="C1325" s="325" t="s">
        <v>1068</v>
      </c>
      <c r="D1325" s="326">
        <v>41.57</v>
      </c>
    </row>
    <row r="1326" spans="1:4">
      <c r="A1326" s="323">
        <v>11002</v>
      </c>
      <c r="B1326" s="324" t="s">
        <v>9965</v>
      </c>
      <c r="C1326" s="325" t="s">
        <v>1068</v>
      </c>
      <c r="D1326" s="326">
        <v>38.08</v>
      </c>
    </row>
    <row r="1327" spans="1:4">
      <c r="A1327" s="323">
        <v>10999</v>
      </c>
      <c r="B1327" s="324" t="s">
        <v>9966</v>
      </c>
      <c r="C1327" s="325" t="s">
        <v>1068</v>
      </c>
      <c r="D1327" s="326">
        <v>36.590000000000003</v>
      </c>
    </row>
    <row r="1328" spans="1:4">
      <c r="A1328" s="323">
        <v>10997</v>
      </c>
      <c r="B1328" s="324" t="s">
        <v>9967</v>
      </c>
      <c r="C1328" s="325" t="s">
        <v>1068</v>
      </c>
      <c r="D1328" s="326">
        <v>39.659999999999997</v>
      </c>
    </row>
    <row r="1329" spans="1:4">
      <c r="A1329" s="323">
        <v>2685</v>
      </c>
      <c r="B1329" s="324" t="s">
        <v>9968</v>
      </c>
      <c r="C1329" s="325" t="s">
        <v>844</v>
      </c>
      <c r="D1329" s="326">
        <v>11.66</v>
      </c>
    </row>
    <row r="1330" spans="1:4">
      <c r="A1330" s="323">
        <v>2680</v>
      </c>
      <c r="B1330" s="324" t="s">
        <v>9969</v>
      </c>
      <c r="C1330" s="325" t="s">
        <v>844</v>
      </c>
      <c r="D1330" s="326">
        <v>17.059999999999999</v>
      </c>
    </row>
    <row r="1331" spans="1:4">
      <c r="A1331" s="323">
        <v>2684</v>
      </c>
      <c r="B1331" s="324" t="s">
        <v>9970</v>
      </c>
      <c r="C1331" s="325" t="s">
        <v>844</v>
      </c>
      <c r="D1331" s="326">
        <v>15.52</v>
      </c>
    </row>
    <row r="1332" spans="1:4">
      <c r="A1332" s="323">
        <v>2673</v>
      </c>
      <c r="B1332" s="324" t="s">
        <v>9971</v>
      </c>
      <c r="C1332" s="325" t="s">
        <v>844</v>
      </c>
      <c r="D1332" s="326">
        <v>5.99</v>
      </c>
    </row>
    <row r="1333" spans="1:4">
      <c r="A1333" s="323">
        <v>2681</v>
      </c>
      <c r="B1333" s="324" t="s">
        <v>9972</v>
      </c>
      <c r="C1333" s="325" t="s">
        <v>844</v>
      </c>
      <c r="D1333" s="326">
        <v>27.87</v>
      </c>
    </row>
    <row r="1334" spans="1:4">
      <c r="A1334" s="323">
        <v>2682</v>
      </c>
      <c r="B1334" s="324" t="s">
        <v>9973</v>
      </c>
      <c r="C1334" s="325" t="s">
        <v>844</v>
      </c>
      <c r="D1334" s="326">
        <v>40.67</v>
      </c>
    </row>
    <row r="1335" spans="1:4">
      <c r="A1335" s="323">
        <v>2686</v>
      </c>
      <c r="B1335" s="324" t="s">
        <v>9974</v>
      </c>
      <c r="C1335" s="325" t="s">
        <v>844</v>
      </c>
      <c r="D1335" s="326">
        <v>51</v>
      </c>
    </row>
    <row r="1336" spans="1:4">
      <c r="A1336" s="323">
        <v>2674</v>
      </c>
      <c r="B1336" s="324" t="s">
        <v>9975</v>
      </c>
      <c r="C1336" s="325" t="s">
        <v>844</v>
      </c>
      <c r="D1336" s="326">
        <v>7.46</v>
      </c>
    </row>
    <row r="1337" spans="1:4">
      <c r="A1337" s="323">
        <v>2683</v>
      </c>
      <c r="B1337" s="324" t="s">
        <v>9976</v>
      </c>
      <c r="C1337" s="325" t="s">
        <v>844</v>
      </c>
      <c r="D1337" s="326">
        <v>80.36</v>
      </c>
    </row>
    <row r="1338" spans="1:4">
      <c r="A1338" s="323">
        <v>2676</v>
      </c>
      <c r="B1338" s="324" t="s">
        <v>9977</v>
      </c>
      <c r="C1338" s="325" t="s">
        <v>844</v>
      </c>
      <c r="D1338" s="326">
        <v>3.48</v>
      </c>
    </row>
    <row r="1339" spans="1:4">
      <c r="A1339" s="323">
        <v>2678</v>
      </c>
      <c r="B1339" s="324" t="s">
        <v>9978</v>
      </c>
      <c r="C1339" s="325" t="s">
        <v>844</v>
      </c>
      <c r="D1339" s="326">
        <v>4.3600000000000003</v>
      </c>
    </row>
    <row r="1340" spans="1:4">
      <c r="A1340" s="323">
        <v>2679</v>
      </c>
      <c r="B1340" s="324" t="s">
        <v>9979</v>
      </c>
      <c r="C1340" s="325" t="s">
        <v>844</v>
      </c>
      <c r="D1340" s="326">
        <v>6.73</v>
      </c>
    </row>
    <row r="1341" spans="1:4">
      <c r="A1341" s="323">
        <v>12070</v>
      </c>
      <c r="B1341" s="324" t="s">
        <v>9980</v>
      </c>
      <c r="C1341" s="325" t="s">
        <v>844</v>
      </c>
      <c r="D1341" s="326">
        <v>9.36</v>
      </c>
    </row>
    <row r="1342" spans="1:4">
      <c r="A1342" s="323">
        <v>2675</v>
      </c>
      <c r="B1342" s="324" t="s">
        <v>9981</v>
      </c>
      <c r="C1342" s="325" t="s">
        <v>844</v>
      </c>
      <c r="D1342" s="326">
        <v>12.17</v>
      </c>
    </row>
    <row r="1343" spans="1:4">
      <c r="A1343" s="323">
        <v>12067</v>
      </c>
      <c r="B1343" s="324" t="s">
        <v>9982</v>
      </c>
      <c r="C1343" s="325" t="s">
        <v>844</v>
      </c>
      <c r="D1343" s="326">
        <v>16.510000000000002</v>
      </c>
    </row>
    <row r="1344" spans="1:4">
      <c r="A1344" s="323">
        <v>21128</v>
      </c>
      <c r="B1344" s="324" t="s">
        <v>9983</v>
      </c>
      <c r="C1344" s="325" t="s">
        <v>844</v>
      </c>
      <c r="D1344" s="326">
        <v>10.29</v>
      </c>
    </row>
    <row r="1345" spans="1:4">
      <c r="A1345" s="323">
        <v>40400</v>
      </c>
      <c r="B1345" s="324" t="s">
        <v>9984</v>
      </c>
      <c r="C1345" s="325" t="s">
        <v>844</v>
      </c>
      <c r="D1345" s="326">
        <v>2.33</v>
      </c>
    </row>
    <row r="1346" spans="1:4">
      <c r="A1346" s="323">
        <v>40401</v>
      </c>
      <c r="B1346" s="324" t="s">
        <v>9985</v>
      </c>
      <c r="C1346" s="325" t="s">
        <v>844</v>
      </c>
      <c r="D1346" s="326">
        <v>3.44</v>
      </c>
    </row>
    <row r="1347" spans="1:4">
      <c r="A1347" s="323">
        <v>40402</v>
      </c>
      <c r="B1347" s="324" t="s">
        <v>9986</v>
      </c>
      <c r="C1347" s="325" t="s">
        <v>844</v>
      </c>
      <c r="D1347" s="326">
        <v>4.41</v>
      </c>
    </row>
    <row r="1348" spans="1:4" ht="30">
      <c r="A1348" s="323">
        <v>21137</v>
      </c>
      <c r="B1348" s="324" t="s">
        <v>9987</v>
      </c>
      <c r="C1348" s="325" t="s">
        <v>844</v>
      </c>
      <c r="D1348" s="326">
        <v>10.53</v>
      </c>
    </row>
    <row r="1349" spans="1:4" ht="30">
      <c r="A1349" s="323">
        <v>2504</v>
      </c>
      <c r="B1349" s="324" t="s">
        <v>9988</v>
      </c>
      <c r="C1349" s="325" t="s">
        <v>844</v>
      </c>
      <c r="D1349" s="326">
        <v>11.42</v>
      </c>
    </row>
    <row r="1350" spans="1:4" ht="30">
      <c r="A1350" s="323">
        <v>2501</v>
      </c>
      <c r="B1350" s="324" t="s">
        <v>9989</v>
      </c>
      <c r="C1350" s="325" t="s">
        <v>844</v>
      </c>
      <c r="D1350" s="326">
        <v>14.97</v>
      </c>
    </row>
    <row r="1351" spans="1:4" ht="30">
      <c r="A1351" s="323">
        <v>2502</v>
      </c>
      <c r="B1351" s="324" t="s">
        <v>9990</v>
      </c>
      <c r="C1351" s="325" t="s">
        <v>844</v>
      </c>
      <c r="D1351" s="326">
        <v>22.59</v>
      </c>
    </row>
    <row r="1352" spans="1:4" ht="30">
      <c r="A1352" s="323">
        <v>2503</v>
      </c>
      <c r="B1352" s="324" t="s">
        <v>9991</v>
      </c>
      <c r="C1352" s="325" t="s">
        <v>844</v>
      </c>
      <c r="D1352" s="326">
        <v>29.07</v>
      </c>
    </row>
    <row r="1353" spans="1:4" ht="30">
      <c r="A1353" s="323">
        <v>2500</v>
      </c>
      <c r="B1353" s="324" t="s">
        <v>9992</v>
      </c>
      <c r="C1353" s="325" t="s">
        <v>844</v>
      </c>
      <c r="D1353" s="326">
        <v>38.729999999999997</v>
      </c>
    </row>
    <row r="1354" spans="1:4" ht="30">
      <c r="A1354" s="323">
        <v>2505</v>
      </c>
      <c r="B1354" s="324" t="s">
        <v>9993</v>
      </c>
      <c r="C1354" s="325" t="s">
        <v>844</v>
      </c>
      <c r="D1354" s="326">
        <v>60.36</v>
      </c>
    </row>
    <row r="1355" spans="1:4" ht="30">
      <c r="A1355" s="323">
        <v>12056</v>
      </c>
      <c r="B1355" s="324" t="s">
        <v>9994</v>
      </c>
      <c r="C1355" s="325" t="s">
        <v>844</v>
      </c>
      <c r="D1355" s="326">
        <v>24.39</v>
      </c>
    </row>
    <row r="1356" spans="1:4" ht="30">
      <c r="A1356" s="323">
        <v>12057</v>
      </c>
      <c r="B1356" s="324" t="s">
        <v>9995</v>
      </c>
      <c r="C1356" s="325" t="s">
        <v>844</v>
      </c>
      <c r="D1356" s="326">
        <v>20.71</v>
      </c>
    </row>
    <row r="1357" spans="1:4" ht="30">
      <c r="A1357" s="323">
        <v>12058</v>
      </c>
      <c r="B1357" s="324" t="s">
        <v>9996</v>
      </c>
      <c r="C1357" s="325" t="s">
        <v>844</v>
      </c>
      <c r="D1357" s="326">
        <v>12.91</v>
      </c>
    </row>
    <row r="1358" spans="1:4" ht="30">
      <c r="A1358" s="323">
        <v>12059</v>
      </c>
      <c r="B1358" s="324" t="s">
        <v>9997</v>
      </c>
      <c r="C1358" s="325" t="s">
        <v>844</v>
      </c>
      <c r="D1358" s="326">
        <v>7.27</v>
      </c>
    </row>
    <row r="1359" spans="1:4" ht="30">
      <c r="A1359" s="323">
        <v>12060</v>
      </c>
      <c r="B1359" s="324" t="s">
        <v>9998</v>
      </c>
      <c r="C1359" s="325" t="s">
        <v>844</v>
      </c>
      <c r="D1359" s="326">
        <v>53.82</v>
      </c>
    </row>
    <row r="1360" spans="1:4" ht="30">
      <c r="A1360" s="323">
        <v>12061</v>
      </c>
      <c r="B1360" s="324" t="s">
        <v>9999</v>
      </c>
      <c r="C1360" s="325" t="s">
        <v>844</v>
      </c>
      <c r="D1360" s="326">
        <v>32.86</v>
      </c>
    </row>
    <row r="1361" spans="1:4" ht="30">
      <c r="A1361" s="323">
        <v>12062</v>
      </c>
      <c r="B1361" s="324" t="s">
        <v>10000</v>
      </c>
      <c r="C1361" s="325" t="s">
        <v>844</v>
      </c>
      <c r="D1361" s="326">
        <v>60.6</v>
      </c>
    </row>
    <row r="1362" spans="1:4">
      <c r="A1362" s="323">
        <v>2687</v>
      </c>
      <c r="B1362" s="324" t="s">
        <v>10001</v>
      </c>
      <c r="C1362" s="325" t="s">
        <v>844</v>
      </c>
      <c r="D1362" s="326">
        <v>3.04</v>
      </c>
    </row>
    <row r="1363" spans="1:4">
      <c r="A1363" s="323">
        <v>2689</v>
      </c>
      <c r="B1363" s="324" t="s">
        <v>10002</v>
      </c>
      <c r="C1363" s="325" t="s">
        <v>844</v>
      </c>
      <c r="D1363" s="326">
        <v>3.62</v>
      </c>
    </row>
    <row r="1364" spans="1:4">
      <c r="A1364" s="323">
        <v>2688</v>
      </c>
      <c r="B1364" s="324" t="s">
        <v>10003</v>
      </c>
      <c r="C1364" s="325" t="s">
        <v>844</v>
      </c>
      <c r="D1364" s="326">
        <v>3.92</v>
      </c>
    </row>
    <row r="1365" spans="1:4">
      <c r="A1365" s="323">
        <v>2690</v>
      </c>
      <c r="B1365" s="324" t="s">
        <v>10004</v>
      </c>
      <c r="C1365" s="325" t="s">
        <v>844</v>
      </c>
      <c r="D1365" s="326">
        <v>6.71</v>
      </c>
    </row>
    <row r="1366" spans="1:4" ht="30">
      <c r="A1366" s="323">
        <v>39243</v>
      </c>
      <c r="B1366" s="324" t="s">
        <v>10005</v>
      </c>
      <c r="C1366" s="325" t="s">
        <v>844</v>
      </c>
      <c r="D1366" s="326">
        <v>4.42</v>
      </c>
    </row>
    <row r="1367" spans="1:4" ht="30">
      <c r="A1367" s="323">
        <v>39244</v>
      </c>
      <c r="B1367" s="324" t="s">
        <v>10006</v>
      </c>
      <c r="C1367" s="325" t="s">
        <v>844</v>
      </c>
      <c r="D1367" s="326">
        <v>5.98</v>
      </c>
    </row>
    <row r="1368" spans="1:4" ht="30">
      <c r="A1368" s="323">
        <v>39245</v>
      </c>
      <c r="B1368" s="324" t="s">
        <v>10007</v>
      </c>
      <c r="C1368" s="325" t="s">
        <v>844</v>
      </c>
      <c r="D1368" s="326">
        <v>11.5</v>
      </c>
    </row>
    <row r="1369" spans="1:4" ht="30">
      <c r="A1369" s="323">
        <v>39255</v>
      </c>
      <c r="B1369" s="324" t="s">
        <v>10008</v>
      </c>
      <c r="C1369" s="325" t="s">
        <v>844</v>
      </c>
      <c r="D1369" s="326">
        <v>31.83</v>
      </c>
    </row>
    <row r="1370" spans="1:4" ht="30">
      <c r="A1370" s="323">
        <v>39254</v>
      </c>
      <c r="B1370" s="324" t="s">
        <v>10009</v>
      </c>
      <c r="C1370" s="325" t="s">
        <v>844</v>
      </c>
      <c r="D1370" s="326">
        <v>17.2</v>
      </c>
    </row>
    <row r="1371" spans="1:4" ht="30">
      <c r="A1371" s="323">
        <v>39253</v>
      </c>
      <c r="B1371" s="324" t="s">
        <v>10010</v>
      </c>
      <c r="C1371" s="325" t="s">
        <v>844</v>
      </c>
      <c r="D1371" s="326">
        <v>21.92</v>
      </c>
    </row>
    <row r="1372" spans="1:4" ht="30">
      <c r="A1372" s="323">
        <v>39246</v>
      </c>
      <c r="B1372" s="324" t="s">
        <v>10011</v>
      </c>
      <c r="C1372" s="325" t="s">
        <v>844</v>
      </c>
      <c r="D1372" s="326">
        <v>5.97</v>
      </c>
    </row>
    <row r="1373" spans="1:4" ht="30">
      <c r="A1373" s="323">
        <v>39247</v>
      </c>
      <c r="B1373" s="324" t="s">
        <v>10012</v>
      </c>
      <c r="C1373" s="325" t="s">
        <v>844</v>
      </c>
      <c r="D1373" s="326">
        <v>5.21</v>
      </c>
    </row>
    <row r="1374" spans="1:4" ht="30">
      <c r="A1374" s="323">
        <v>2446</v>
      </c>
      <c r="B1374" s="324" t="s">
        <v>10013</v>
      </c>
      <c r="C1374" s="325" t="s">
        <v>844</v>
      </c>
      <c r="D1374" s="326">
        <v>8.58</v>
      </c>
    </row>
    <row r="1375" spans="1:4" ht="30">
      <c r="A1375" s="323">
        <v>2442</v>
      </c>
      <c r="B1375" s="324" t="s">
        <v>10014</v>
      </c>
      <c r="C1375" s="325" t="s">
        <v>844</v>
      </c>
      <c r="D1375" s="326">
        <v>12.02</v>
      </c>
    </row>
    <row r="1376" spans="1:4" ht="30">
      <c r="A1376" s="323">
        <v>39248</v>
      </c>
      <c r="B1376" s="324" t="s">
        <v>10015</v>
      </c>
      <c r="C1376" s="325" t="s">
        <v>844</v>
      </c>
      <c r="D1376" s="326">
        <v>16.75</v>
      </c>
    </row>
    <row r="1377" spans="1:4">
      <c r="A1377" s="323">
        <v>2438</v>
      </c>
      <c r="B1377" s="324" t="s">
        <v>10016</v>
      </c>
      <c r="C1377" s="325" t="s">
        <v>799</v>
      </c>
      <c r="D1377" s="326">
        <v>34.03</v>
      </c>
    </row>
    <row r="1378" spans="1:4">
      <c r="A1378" s="323">
        <v>40922</v>
      </c>
      <c r="B1378" s="324" t="s">
        <v>10017</v>
      </c>
      <c r="C1378" s="325" t="s">
        <v>4318</v>
      </c>
      <c r="D1378" s="326">
        <v>5973.26</v>
      </c>
    </row>
    <row r="1379" spans="1:4" ht="30">
      <c r="A1379" s="323">
        <v>12624</v>
      </c>
      <c r="B1379" s="324" t="s">
        <v>10018</v>
      </c>
      <c r="C1379" s="325" t="s">
        <v>843</v>
      </c>
      <c r="D1379" s="326">
        <v>30.91</v>
      </c>
    </row>
    <row r="1380" spans="1:4">
      <c r="A1380" s="323">
        <v>517</v>
      </c>
      <c r="B1380" s="324" t="s">
        <v>10019</v>
      </c>
      <c r="C1380" s="325" t="s">
        <v>201</v>
      </c>
      <c r="D1380" s="326">
        <v>9.19</v>
      </c>
    </row>
    <row r="1381" spans="1:4">
      <c r="A1381" s="323">
        <v>2696</v>
      </c>
      <c r="B1381" s="324" t="s">
        <v>10020</v>
      </c>
      <c r="C1381" s="325" t="s">
        <v>799</v>
      </c>
      <c r="D1381" s="326">
        <v>27.06</v>
      </c>
    </row>
    <row r="1382" spans="1:4">
      <c r="A1382" s="323">
        <v>40928</v>
      </c>
      <c r="B1382" s="324" t="s">
        <v>10021</v>
      </c>
      <c r="C1382" s="325" t="s">
        <v>4318</v>
      </c>
      <c r="D1382" s="326">
        <v>4747.54</v>
      </c>
    </row>
    <row r="1383" spans="1:4">
      <c r="A1383" s="323">
        <v>4083</v>
      </c>
      <c r="B1383" s="324" t="s">
        <v>10022</v>
      </c>
      <c r="C1383" s="325" t="s">
        <v>799</v>
      </c>
      <c r="D1383" s="326">
        <v>38.229999999999997</v>
      </c>
    </row>
    <row r="1384" spans="1:4">
      <c r="A1384" s="323">
        <v>40818</v>
      </c>
      <c r="B1384" s="324" t="s">
        <v>10023</v>
      </c>
      <c r="C1384" s="325" t="s">
        <v>4318</v>
      </c>
      <c r="D1384" s="326">
        <v>6705.76</v>
      </c>
    </row>
    <row r="1385" spans="1:4">
      <c r="A1385" s="323">
        <v>43146</v>
      </c>
      <c r="B1385" s="324" t="s">
        <v>10024</v>
      </c>
      <c r="C1385" s="325" t="s">
        <v>1068</v>
      </c>
      <c r="D1385" s="326">
        <v>8.64</v>
      </c>
    </row>
    <row r="1386" spans="1:4">
      <c r="A1386" s="323">
        <v>2705</v>
      </c>
      <c r="B1386" s="324" t="s">
        <v>10025</v>
      </c>
      <c r="C1386" s="325" t="s">
        <v>10026</v>
      </c>
      <c r="D1386" s="326">
        <v>0.71</v>
      </c>
    </row>
    <row r="1387" spans="1:4" ht="30">
      <c r="A1387" s="323">
        <v>14250</v>
      </c>
      <c r="B1387" s="324" t="s">
        <v>10027</v>
      </c>
      <c r="C1387" s="325" t="s">
        <v>10026</v>
      </c>
      <c r="D1387" s="326">
        <v>0.73</v>
      </c>
    </row>
    <row r="1388" spans="1:4">
      <c r="A1388" s="323">
        <v>11683</v>
      </c>
      <c r="B1388" s="324" t="s">
        <v>10028</v>
      </c>
      <c r="C1388" s="325" t="s">
        <v>843</v>
      </c>
      <c r="D1388" s="326">
        <v>67.510000000000005</v>
      </c>
    </row>
    <row r="1389" spans="1:4">
      <c r="A1389" s="323">
        <v>11684</v>
      </c>
      <c r="B1389" s="324" t="s">
        <v>10029</v>
      </c>
      <c r="C1389" s="325" t="s">
        <v>843</v>
      </c>
      <c r="D1389" s="326">
        <v>73.900000000000006</v>
      </c>
    </row>
    <row r="1390" spans="1:4">
      <c r="A1390" s="323">
        <v>6141</v>
      </c>
      <c r="B1390" s="324" t="s">
        <v>10030</v>
      </c>
      <c r="C1390" s="325" t="s">
        <v>843</v>
      </c>
      <c r="D1390" s="326">
        <v>4.78</v>
      </c>
    </row>
    <row r="1391" spans="1:4">
      <c r="A1391" s="323">
        <v>11681</v>
      </c>
      <c r="B1391" s="324" t="s">
        <v>10031</v>
      </c>
      <c r="C1391" s="325" t="s">
        <v>843</v>
      </c>
      <c r="D1391" s="326">
        <v>6.02</v>
      </c>
    </row>
    <row r="1392" spans="1:4">
      <c r="A1392" s="323">
        <v>2706</v>
      </c>
      <c r="B1392" s="324" t="s">
        <v>10032</v>
      </c>
      <c r="C1392" s="325" t="s">
        <v>799</v>
      </c>
      <c r="D1392" s="326">
        <v>126.9</v>
      </c>
    </row>
    <row r="1393" spans="1:4">
      <c r="A1393" s="323">
        <v>40811</v>
      </c>
      <c r="B1393" s="324" t="s">
        <v>10033</v>
      </c>
      <c r="C1393" s="325" t="s">
        <v>4318</v>
      </c>
      <c r="D1393" s="326">
        <v>22257.67</v>
      </c>
    </row>
    <row r="1394" spans="1:4">
      <c r="A1394" s="323">
        <v>2707</v>
      </c>
      <c r="B1394" s="324" t="s">
        <v>10034</v>
      </c>
      <c r="C1394" s="325" t="s">
        <v>799</v>
      </c>
      <c r="D1394" s="326">
        <v>141.57</v>
      </c>
    </row>
    <row r="1395" spans="1:4">
      <c r="A1395" s="323">
        <v>40813</v>
      </c>
      <c r="B1395" s="324" t="s">
        <v>10035</v>
      </c>
      <c r="C1395" s="325" t="s">
        <v>4318</v>
      </c>
      <c r="D1395" s="326">
        <v>24831.32</v>
      </c>
    </row>
    <row r="1396" spans="1:4">
      <c r="A1396" s="323">
        <v>2708</v>
      </c>
      <c r="B1396" s="324" t="s">
        <v>10036</v>
      </c>
      <c r="C1396" s="325" t="s">
        <v>799</v>
      </c>
      <c r="D1396" s="326">
        <v>156.37</v>
      </c>
    </row>
    <row r="1397" spans="1:4">
      <c r="A1397" s="323">
        <v>40814</v>
      </c>
      <c r="B1397" s="324" t="s">
        <v>10037</v>
      </c>
      <c r="C1397" s="325" t="s">
        <v>4318</v>
      </c>
      <c r="D1397" s="326">
        <v>27428.69</v>
      </c>
    </row>
    <row r="1398" spans="1:4">
      <c r="A1398" s="323">
        <v>38403</v>
      </c>
      <c r="B1398" s="324" t="s">
        <v>10038</v>
      </c>
      <c r="C1398" s="325" t="s">
        <v>843</v>
      </c>
      <c r="D1398" s="326">
        <v>37.130000000000003</v>
      </c>
    </row>
    <row r="1399" spans="1:4">
      <c r="A1399" s="323">
        <v>43482</v>
      </c>
      <c r="B1399" s="324" t="s">
        <v>10039</v>
      </c>
      <c r="C1399" s="325" t="s">
        <v>799</v>
      </c>
      <c r="D1399" s="326">
        <v>0.81</v>
      </c>
    </row>
    <row r="1400" spans="1:4">
      <c r="A1400" s="323">
        <v>43494</v>
      </c>
      <c r="B1400" s="324" t="s">
        <v>10040</v>
      </c>
      <c r="C1400" s="325" t="s">
        <v>4318</v>
      </c>
      <c r="D1400" s="326">
        <v>153.54</v>
      </c>
    </row>
    <row r="1401" spans="1:4" ht="30">
      <c r="A1401" s="323">
        <v>43483</v>
      </c>
      <c r="B1401" s="324" t="s">
        <v>10041</v>
      </c>
      <c r="C1401" s="325" t="s">
        <v>799</v>
      </c>
      <c r="D1401" s="326">
        <v>1.43</v>
      </c>
    </row>
    <row r="1402" spans="1:4" ht="30">
      <c r="A1402" s="323">
        <v>43495</v>
      </c>
      <c r="B1402" s="324" t="s">
        <v>10042</v>
      </c>
      <c r="C1402" s="325" t="s">
        <v>4318</v>
      </c>
      <c r="D1402" s="326">
        <v>270.51</v>
      </c>
    </row>
    <row r="1403" spans="1:4">
      <c r="A1403" s="323">
        <v>43484</v>
      </c>
      <c r="B1403" s="324" t="s">
        <v>10043</v>
      </c>
      <c r="C1403" s="325" t="s">
        <v>799</v>
      </c>
      <c r="D1403" s="326">
        <v>1.26</v>
      </c>
    </row>
    <row r="1404" spans="1:4">
      <c r="A1404" s="323">
        <v>43496</v>
      </c>
      <c r="B1404" s="324" t="s">
        <v>10044</v>
      </c>
      <c r="C1404" s="325" t="s">
        <v>4318</v>
      </c>
      <c r="D1404" s="326">
        <v>238.02</v>
      </c>
    </row>
    <row r="1405" spans="1:4">
      <c r="A1405" s="323">
        <v>43485</v>
      </c>
      <c r="B1405" s="324" t="s">
        <v>10045</v>
      </c>
      <c r="C1405" s="325" t="s">
        <v>799</v>
      </c>
      <c r="D1405" s="326">
        <v>1.1299999999999999</v>
      </c>
    </row>
    <row r="1406" spans="1:4">
      <c r="A1406" s="323">
        <v>43497</v>
      </c>
      <c r="B1406" s="324" t="s">
        <v>10046</v>
      </c>
      <c r="C1406" s="325" t="s">
        <v>4318</v>
      </c>
      <c r="D1406" s="326">
        <v>212.45</v>
      </c>
    </row>
    <row r="1407" spans="1:4" ht="30">
      <c r="A1407" s="323">
        <v>43487</v>
      </c>
      <c r="B1407" s="324" t="s">
        <v>10047</v>
      </c>
      <c r="C1407" s="325" t="s">
        <v>799</v>
      </c>
      <c r="D1407" s="326">
        <v>1.28</v>
      </c>
    </row>
    <row r="1408" spans="1:4" ht="30">
      <c r="A1408" s="323">
        <v>43499</v>
      </c>
      <c r="B1408" s="324" t="s">
        <v>10048</v>
      </c>
      <c r="C1408" s="325" t="s">
        <v>4318</v>
      </c>
      <c r="D1408" s="326">
        <v>241.99</v>
      </c>
    </row>
    <row r="1409" spans="1:4" ht="30">
      <c r="A1409" s="323">
        <v>43486</v>
      </c>
      <c r="B1409" s="324" t="s">
        <v>10049</v>
      </c>
      <c r="C1409" s="325" t="s">
        <v>799</v>
      </c>
      <c r="D1409" s="326">
        <v>0.77</v>
      </c>
    </row>
    <row r="1410" spans="1:4" ht="30">
      <c r="A1410" s="323">
        <v>43498</v>
      </c>
      <c r="B1410" s="324" t="s">
        <v>10050</v>
      </c>
      <c r="C1410" s="325" t="s">
        <v>4318</v>
      </c>
      <c r="D1410" s="326">
        <v>146</v>
      </c>
    </row>
    <row r="1411" spans="1:4" ht="30">
      <c r="A1411" s="323">
        <v>43488</v>
      </c>
      <c r="B1411" s="324" t="s">
        <v>10051</v>
      </c>
      <c r="C1411" s="325" t="s">
        <v>799</v>
      </c>
      <c r="D1411" s="326">
        <v>0.89</v>
      </c>
    </row>
    <row r="1412" spans="1:4" ht="30">
      <c r="A1412" s="323">
        <v>43500</v>
      </c>
      <c r="B1412" s="324" t="s">
        <v>10052</v>
      </c>
      <c r="C1412" s="325" t="s">
        <v>4318</v>
      </c>
      <c r="D1412" s="326">
        <v>167.95</v>
      </c>
    </row>
    <row r="1413" spans="1:4">
      <c r="A1413" s="323">
        <v>43489</v>
      </c>
      <c r="B1413" s="324" t="s">
        <v>10053</v>
      </c>
      <c r="C1413" s="325" t="s">
        <v>799</v>
      </c>
      <c r="D1413" s="326">
        <v>1.31</v>
      </c>
    </row>
    <row r="1414" spans="1:4">
      <c r="A1414" s="323">
        <v>43501</v>
      </c>
      <c r="B1414" s="324" t="s">
        <v>10054</v>
      </c>
      <c r="C1414" s="325" t="s">
        <v>4318</v>
      </c>
      <c r="D1414" s="326">
        <v>247.11</v>
      </c>
    </row>
    <row r="1415" spans="1:4">
      <c r="A1415" s="323">
        <v>43490</v>
      </c>
      <c r="B1415" s="324" t="s">
        <v>10055</v>
      </c>
      <c r="C1415" s="325" t="s">
        <v>799</v>
      </c>
      <c r="D1415" s="326">
        <v>1.85</v>
      </c>
    </row>
    <row r="1416" spans="1:4">
      <c r="A1416" s="323">
        <v>43502</v>
      </c>
      <c r="B1416" s="324" t="s">
        <v>10056</v>
      </c>
      <c r="C1416" s="325" t="s">
        <v>4318</v>
      </c>
      <c r="D1416" s="326">
        <v>348.39</v>
      </c>
    </row>
    <row r="1417" spans="1:4">
      <c r="A1417" s="323">
        <v>43491</v>
      </c>
      <c r="B1417" s="324" t="s">
        <v>10057</v>
      </c>
      <c r="C1417" s="325" t="s">
        <v>799</v>
      </c>
      <c r="D1417" s="326">
        <v>1.39</v>
      </c>
    </row>
    <row r="1418" spans="1:4">
      <c r="A1418" s="323">
        <v>43503</v>
      </c>
      <c r="B1418" s="324" t="s">
        <v>10058</v>
      </c>
      <c r="C1418" s="325" t="s">
        <v>4318</v>
      </c>
      <c r="D1418" s="326">
        <v>261.93</v>
      </c>
    </row>
    <row r="1419" spans="1:4">
      <c r="A1419" s="323">
        <v>43492</v>
      </c>
      <c r="B1419" s="324" t="s">
        <v>10059</v>
      </c>
      <c r="C1419" s="325" t="s">
        <v>799</v>
      </c>
      <c r="D1419" s="326">
        <v>1.82</v>
      </c>
    </row>
    <row r="1420" spans="1:4">
      <c r="A1420" s="323">
        <v>43504</v>
      </c>
      <c r="B1420" s="324" t="s">
        <v>10060</v>
      </c>
      <c r="C1420" s="325" t="s">
        <v>4318</v>
      </c>
      <c r="D1420" s="326">
        <v>342.83</v>
      </c>
    </row>
    <row r="1421" spans="1:4">
      <c r="A1421" s="323">
        <v>43493</v>
      </c>
      <c r="B1421" s="324" t="s">
        <v>10061</v>
      </c>
      <c r="C1421" s="325" t="s">
        <v>799</v>
      </c>
      <c r="D1421" s="326">
        <v>0.74</v>
      </c>
    </row>
    <row r="1422" spans="1:4">
      <c r="A1422" s="323">
        <v>43505</v>
      </c>
      <c r="B1422" s="324" t="s">
        <v>10062</v>
      </c>
      <c r="C1422" s="325" t="s">
        <v>4318</v>
      </c>
      <c r="D1422" s="326">
        <v>138.97999999999999</v>
      </c>
    </row>
    <row r="1423" spans="1:4" ht="60">
      <c r="A1423" s="323">
        <v>38629</v>
      </c>
      <c r="B1423" s="324" t="s">
        <v>10063</v>
      </c>
      <c r="C1423" s="325" t="s">
        <v>843</v>
      </c>
      <c r="D1423" s="326">
        <v>2588320.31</v>
      </c>
    </row>
    <row r="1424" spans="1:4" ht="45">
      <c r="A1424" s="323">
        <v>38630</v>
      </c>
      <c r="B1424" s="324" t="s">
        <v>10064</v>
      </c>
      <c r="C1424" s="325" t="s">
        <v>843</v>
      </c>
      <c r="D1424" s="326">
        <v>1738820.31</v>
      </c>
    </row>
    <row r="1425" spans="1:4" ht="30">
      <c r="A1425" s="323">
        <v>38476</v>
      </c>
      <c r="B1425" s="324" t="s">
        <v>10065</v>
      </c>
      <c r="C1425" s="325" t="s">
        <v>843</v>
      </c>
      <c r="D1425" s="326">
        <v>279.08999999999997</v>
      </c>
    </row>
    <row r="1426" spans="1:4" ht="30">
      <c r="A1426" s="323">
        <v>38477</v>
      </c>
      <c r="B1426" s="324" t="s">
        <v>10066</v>
      </c>
      <c r="C1426" s="325" t="s">
        <v>843</v>
      </c>
      <c r="D1426" s="326">
        <v>790.38</v>
      </c>
    </row>
    <row r="1427" spans="1:4" ht="30">
      <c r="A1427" s="323">
        <v>45112</v>
      </c>
      <c r="B1427" s="324" t="s">
        <v>10067</v>
      </c>
      <c r="C1427" s="325" t="s">
        <v>843</v>
      </c>
      <c r="D1427" s="326">
        <v>1171351.3500000001</v>
      </c>
    </row>
    <row r="1428" spans="1:4" ht="30">
      <c r="A1428" s="323">
        <v>14525</v>
      </c>
      <c r="B1428" s="324" t="s">
        <v>10068</v>
      </c>
      <c r="C1428" s="325" t="s">
        <v>843</v>
      </c>
      <c r="D1428" s="326">
        <v>1018378.35</v>
      </c>
    </row>
    <row r="1429" spans="1:4" ht="30">
      <c r="A1429" s="323">
        <v>36408</v>
      </c>
      <c r="B1429" s="324" t="s">
        <v>10069</v>
      </c>
      <c r="C1429" s="325" t="s">
        <v>843</v>
      </c>
      <c r="D1429" s="326">
        <v>1243243.26</v>
      </c>
    </row>
    <row r="1430" spans="1:4" ht="30">
      <c r="A1430" s="323">
        <v>2723</v>
      </c>
      <c r="B1430" s="324" t="s">
        <v>10070</v>
      </c>
      <c r="C1430" s="325" t="s">
        <v>843</v>
      </c>
      <c r="D1430" s="326">
        <v>756756.72</v>
      </c>
    </row>
    <row r="1431" spans="1:4" ht="30">
      <c r="A1431" s="323">
        <v>10685</v>
      </c>
      <c r="B1431" s="324" t="s">
        <v>10071</v>
      </c>
      <c r="C1431" s="325" t="s">
        <v>843</v>
      </c>
      <c r="D1431" s="326">
        <v>900000</v>
      </c>
    </row>
    <row r="1432" spans="1:4" ht="45">
      <c r="A1432" s="323">
        <v>40636</v>
      </c>
      <c r="B1432" s="324" t="s">
        <v>10072</v>
      </c>
      <c r="C1432" s="325" t="s">
        <v>843</v>
      </c>
      <c r="D1432" s="326">
        <v>1246273.83</v>
      </c>
    </row>
    <row r="1433" spans="1:4">
      <c r="A1433" s="323">
        <v>4111</v>
      </c>
      <c r="B1433" s="324" t="s">
        <v>10073</v>
      </c>
      <c r="C1433" s="325" t="s">
        <v>843</v>
      </c>
      <c r="D1433" s="326">
        <v>51.56</v>
      </c>
    </row>
    <row r="1434" spans="1:4" ht="30">
      <c r="A1434" s="323">
        <v>44538</v>
      </c>
      <c r="B1434" s="324" t="s">
        <v>10074</v>
      </c>
      <c r="C1434" s="325" t="s">
        <v>843</v>
      </c>
      <c r="D1434" s="326">
        <v>50.31</v>
      </c>
    </row>
    <row r="1435" spans="1:4">
      <c r="A1435" s="323">
        <v>12</v>
      </c>
      <c r="B1435" s="324" t="s">
        <v>10075</v>
      </c>
      <c r="C1435" s="325" t="s">
        <v>843</v>
      </c>
      <c r="D1435" s="326">
        <v>13.9</v>
      </c>
    </row>
    <row r="1436" spans="1:4" ht="30">
      <c r="A1436" s="323">
        <v>37554</v>
      </c>
      <c r="B1436" s="324" t="s">
        <v>10076</v>
      </c>
      <c r="C1436" s="325" t="s">
        <v>843</v>
      </c>
      <c r="D1436" s="326">
        <v>328.82</v>
      </c>
    </row>
    <row r="1437" spans="1:4" ht="30">
      <c r="A1437" s="323">
        <v>37555</v>
      </c>
      <c r="B1437" s="324" t="s">
        <v>10077</v>
      </c>
      <c r="C1437" s="325" t="s">
        <v>843</v>
      </c>
      <c r="D1437" s="326">
        <v>399.99</v>
      </c>
    </row>
    <row r="1438" spans="1:4" ht="30">
      <c r="A1438" s="323">
        <v>10902</v>
      </c>
      <c r="B1438" s="324" t="s">
        <v>10078</v>
      </c>
      <c r="C1438" s="325" t="s">
        <v>843</v>
      </c>
      <c r="D1438" s="326">
        <v>100.37</v>
      </c>
    </row>
    <row r="1439" spans="1:4" ht="30">
      <c r="A1439" s="323">
        <v>20965</v>
      </c>
      <c r="B1439" s="324" t="s">
        <v>10079</v>
      </c>
      <c r="C1439" s="325" t="s">
        <v>843</v>
      </c>
      <c r="D1439" s="326">
        <v>101.3</v>
      </c>
    </row>
    <row r="1440" spans="1:4" ht="30">
      <c r="A1440" s="323">
        <v>20966</v>
      </c>
      <c r="B1440" s="324" t="s">
        <v>10080</v>
      </c>
      <c r="C1440" s="325" t="s">
        <v>843</v>
      </c>
      <c r="D1440" s="326">
        <v>109.07</v>
      </c>
    </row>
    <row r="1441" spans="1:4" ht="30">
      <c r="A1441" s="323">
        <v>10903</v>
      </c>
      <c r="B1441" s="324" t="s">
        <v>10081</v>
      </c>
      <c r="C1441" s="325" t="s">
        <v>843</v>
      </c>
      <c r="D1441" s="326">
        <v>165.33</v>
      </c>
    </row>
    <row r="1442" spans="1:4" ht="30">
      <c r="A1442" s="323">
        <v>20967</v>
      </c>
      <c r="B1442" s="324" t="s">
        <v>10082</v>
      </c>
      <c r="C1442" s="325" t="s">
        <v>843</v>
      </c>
      <c r="D1442" s="326">
        <v>165.33</v>
      </c>
    </row>
    <row r="1443" spans="1:4" ht="30">
      <c r="A1443" s="323">
        <v>20968</v>
      </c>
      <c r="B1443" s="324" t="s">
        <v>10083</v>
      </c>
      <c r="C1443" s="325" t="s">
        <v>843</v>
      </c>
      <c r="D1443" s="326">
        <v>181.33</v>
      </c>
    </row>
    <row r="1444" spans="1:4" ht="30">
      <c r="A1444" s="323">
        <v>11359</v>
      </c>
      <c r="B1444" s="324" t="s">
        <v>10084</v>
      </c>
      <c r="C1444" s="325" t="s">
        <v>843</v>
      </c>
      <c r="D1444" s="326">
        <v>874.5</v>
      </c>
    </row>
    <row r="1445" spans="1:4">
      <c r="A1445" s="323">
        <v>38368</v>
      </c>
      <c r="B1445" s="324" t="s">
        <v>10085</v>
      </c>
      <c r="C1445" s="325" t="s">
        <v>843</v>
      </c>
      <c r="D1445" s="326">
        <v>7.17</v>
      </c>
    </row>
    <row r="1446" spans="1:4">
      <c r="A1446" s="323">
        <v>38367</v>
      </c>
      <c r="B1446" s="324" t="s">
        <v>10086</v>
      </c>
      <c r="C1446" s="325" t="s">
        <v>843</v>
      </c>
      <c r="D1446" s="326">
        <v>14.99</v>
      </c>
    </row>
    <row r="1447" spans="1:4">
      <c r="A1447" s="323">
        <v>38091</v>
      </c>
      <c r="B1447" s="324" t="s">
        <v>10087</v>
      </c>
      <c r="C1447" s="325" t="s">
        <v>843</v>
      </c>
      <c r="D1447" s="326">
        <v>2.68</v>
      </c>
    </row>
    <row r="1448" spans="1:4">
      <c r="A1448" s="323">
        <v>38095</v>
      </c>
      <c r="B1448" s="324" t="s">
        <v>10088</v>
      </c>
      <c r="C1448" s="325" t="s">
        <v>843</v>
      </c>
      <c r="D1448" s="326">
        <v>5.68</v>
      </c>
    </row>
    <row r="1449" spans="1:4">
      <c r="A1449" s="323">
        <v>38092</v>
      </c>
      <c r="B1449" s="324" t="s">
        <v>10089</v>
      </c>
      <c r="C1449" s="325" t="s">
        <v>843</v>
      </c>
      <c r="D1449" s="326">
        <v>2.54</v>
      </c>
    </row>
    <row r="1450" spans="1:4">
      <c r="A1450" s="323">
        <v>38093</v>
      </c>
      <c r="B1450" s="324" t="s">
        <v>10090</v>
      </c>
      <c r="C1450" s="325" t="s">
        <v>843</v>
      </c>
      <c r="D1450" s="326">
        <v>2.63</v>
      </c>
    </row>
    <row r="1451" spans="1:4">
      <c r="A1451" s="323">
        <v>38096</v>
      </c>
      <c r="B1451" s="324" t="s">
        <v>10091</v>
      </c>
      <c r="C1451" s="325" t="s">
        <v>843</v>
      </c>
      <c r="D1451" s="326">
        <v>6.11</v>
      </c>
    </row>
    <row r="1452" spans="1:4">
      <c r="A1452" s="323">
        <v>38094</v>
      </c>
      <c r="B1452" s="324" t="s">
        <v>10092</v>
      </c>
      <c r="C1452" s="325" t="s">
        <v>843</v>
      </c>
      <c r="D1452" s="326">
        <v>3.22</v>
      </c>
    </row>
    <row r="1453" spans="1:4">
      <c r="A1453" s="323">
        <v>38097</v>
      </c>
      <c r="B1453" s="324" t="s">
        <v>10093</v>
      </c>
      <c r="C1453" s="325" t="s">
        <v>843</v>
      </c>
      <c r="D1453" s="326">
        <v>6.55</v>
      </c>
    </row>
    <row r="1454" spans="1:4">
      <c r="A1454" s="323">
        <v>38098</v>
      </c>
      <c r="B1454" s="324" t="s">
        <v>10094</v>
      </c>
      <c r="C1454" s="325" t="s">
        <v>843</v>
      </c>
      <c r="D1454" s="326">
        <v>6.55</v>
      </c>
    </row>
    <row r="1455" spans="1:4">
      <c r="A1455" s="323">
        <v>11186</v>
      </c>
      <c r="B1455" s="324" t="s">
        <v>10095</v>
      </c>
      <c r="C1455" s="325" t="s">
        <v>96</v>
      </c>
      <c r="D1455" s="326">
        <v>415.66</v>
      </c>
    </row>
    <row r="1456" spans="1:4" ht="30">
      <c r="A1456" s="323">
        <v>11558</v>
      </c>
      <c r="B1456" s="324" t="s">
        <v>10096</v>
      </c>
      <c r="C1456" s="325" t="s">
        <v>8985</v>
      </c>
      <c r="D1456" s="326">
        <v>13.98</v>
      </c>
    </row>
    <row r="1457" spans="1:4" ht="30">
      <c r="A1457" s="323">
        <v>11557</v>
      </c>
      <c r="B1457" s="324" t="s">
        <v>10097</v>
      </c>
      <c r="C1457" s="325" t="s">
        <v>8985</v>
      </c>
      <c r="D1457" s="326">
        <v>35.39</v>
      </c>
    </row>
    <row r="1458" spans="1:4">
      <c r="A1458" s="323">
        <v>38124</v>
      </c>
      <c r="B1458" s="324" t="s">
        <v>10098</v>
      </c>
      <c r="C1458" s="325" t="s">
        <v>843</v>
      </c>
      <c r="D1458" s="326">
        <v>27.5</v>
      </c>
    </row>
    <row r="1459" spans="1:4">
      <c r="A1459" s="323">
        <v>38380</v>
      </c>
      <c r="B1459" s="324" t="s">
        <v>10099</v>
      </c>
      <c r="C1459" s="325" t="s">
        <v>843</v>
      </c>
      <c r="D1459" s="326">
        <v>23.82</v>
      </c>
    </row>
    <row r="1460" spans="1:4">
      <c r="A1460" s="323">
        <v>38384</v>
      </c>
      <c r="B1460" s="324" t="s">
        <v>10100</v>
      </c>
      <c r="C1460" s="325" t="s">
        <v>843</v>
      </c>
      <c r="D1460" s="326">
        <v>18.579999999999998</v>
      </c>
    </row>
    <row r="1461" spans="1:4">
      <c r="A1461" s="323">
        <v>13</v>
      </c>
      <c r="B1461" s="324" t="s">
        <v>10101</v>
      </c>
      <c r="C1461" s="325" t="s">
        <v>1068</v>
      </c>
      <c r="D1461" s="326">
        <v>21.4</v>
      </c>
    </row>
    <row r="1462" spans="1:4" ht="30">
      <c r="A1462" s="323">
        <v>21142</v>
      </c>
      <c r="B1462" s="324" t="s">
        <v>10102</v>
      </c>
      <c r="C1462" s="325" t="s">
        <v>843</v>
      </c>
      <c r="D1462" s="326">
        <v>23.57</v>
      </c>
    </row>
    <row r="1463" spans="1:4">
      <c r="A1463" s="323">
        <v>4223</v>
      </c>
      <c r="B1463" s="324" t="s">
        <v>10103</v>
      </c>
      <c r="C1463" s="325" t="s">
        <v>201</v>
      </c>
      <c r="D1463" s="326">
        <v>4.59</v>
      </c>
    </row>
    <row r="1464" spans="1:4">
      <c r="A1464" s="323">
        <v>37372</v>
      </c>
      <c r="B1464" s="324" t="s">
        <v>10104</v>
      </c>
      <c r="C1464" s="325" t="s">
        <v>799</v>
      </c>
      <c r="D1464" s="326">
        <v>1.43</v>
      </c>
    </row>
    <row r="1465" spans="1:4">
      <c r="A1465" s="323">
        <v>40863</v>
      </c>
      <c r="B1465" s="324" t="s">
        <v>10105</v>
      </c>
      <c r="C1465" s="325" t="s">
        <v>4318</v>
      </c>
      <c r="D1465" s="326">
        <v>270.51</v>
      </c>
    </row>
    <row r="1466" spans="1:4">
      <c r="A1466" s="323">
        <v>38475</v>
      </c>
      <c r="B1466" s="324" t="s">
        <v>10106</v>
      </c>
      <c r="C1466" s="325" t="s">
        <v>843</v>
      </c>
      <c r="D1466" s="326">
        <v>30.09</v>
      </c>
    </row>
    <row r="1467" spans="1:4">
      <c r="A1467" s="323">
        <v>38474</v>
      </c>
      <c r="B1467" s="324" t="s">
        <v>10107</v>
      </c>
      <c r="C1467" s="325" t="s">
        <v>843</v>
      </c>
      <c r="D1467" s="326">
        <v>37.200000000000003</v>
      </c>
    </row>
    <row r="1468" spans="1:4">
      <c r="A1468" s="323">
        <v>10886</v>
      </c>
      <c r="B1468" s="324" t="s">
        <v>10108</v>
      </c>
      <c r="C1468" s="325" t="s">
        <v>843</v>
      </c>
      <c r="D1468" s="326">
        <v>192.5</v>
      </c>
    </row>
    <row r="1469" spans="1:4">
      <c r="A1469" s="323">
        <v>10888</v>
      </c>
      <c r="B1469" s="324" t="s">
        <v>10109</v>
      </c>
      <c r="C1469" s="325" t="s">
        <v>843</v>
      </c>
      <c r="D1469" s="326">
        <v>609.23</v>
      </c>
    </row>
    <row r="1470" spans="1:4">
      <c r="A1470" s="323">
        <v>10889</v>
      </c>
      <c r="B1470" s="324" t="s">
        <v>10110</v>
      </c>
      <c r="C1470" s="325" t="s">
        <v>843</v>
      </c>
      <c r="D1470" s="326">
        <v>660</v>
      </c>
    </row>
    <row r="1471" spans="1:4" ht="30">
      <c r="A1471" s="323">
        <v>10890</v>
      </c>
      <c r="B1471" s="324" t="s">
        <v>10111</v>
      </c>
      <c r="C1471" s="325" t="s">
        <v>843</v>
      </c>
      <c r="D1471" s="326">
        <v>304.61</v>
      </c>
    </row>
    <row r="1472" spans="1:4">
      <c r="A1472" s="323">
        <v>10891</v>
      </c>
      <c r="B1472" s="324" t="s">
        <v>10112</v>
      </c>
      <c r="C1472" s="325" t="s">
        <v>843</v>
      </c>
      <c r="D1472" s="326">
        <v>186.15</v>
      </c>
    </row>
    <row r="1473" spans="1:4">
      <c r="A1473" s="323">
        <v>10892</v>
      </c>
      <c r="B1473" s="324" t="s">
        <v>10113</v>
      </c>
      <c r="C1473" s="325" t="s">
        <v>843</v>
      </c>
      <c r="D1473" s="326">
        <v>220</v>
      </c>
    </row>
    <row r="1474" spans="1:4">
      <c r="A1474" s="323">
        <v>20977</v>
      </c>
      <c r="B1474" s="324" t="s">
        <v>10114</v>
      </c>
      <c r="C1474" s="325" t="s">
        <v>843</v>
      </c>
      <c r="D1474" s="326">
        <v>262.3</v>
      </c>
    </row>
    <row r="1475" spans="1:4" ht="30">
      <c r="A1475" s="323">
        <v>11480</v>
      </c>
      <c r="B1475" s="324" t="s">
        <v>10115</v>
      </c>
      <c r="C1475" s="325" t="s">
        <v>9708</v>
      </c>
      <c r="D1475" s="326">
        <v>126.21</v>
      </c>
    </row>
    <row r="1476" spans="1:4" ht="30">
      <c r="A1476" s="323">
        <v>43612</v>
      </c>
      <c r="B1476" s="324" t="s">
        <v>10116</v>
      </c>
      <c r="C1476" s="325" t="s">
        <v>9708</v>
      </c>
      <c r="D1476" s="326">
        <v>99.34</v>
      </c>
    </row>
    <row r="1477" spans="1:4" ht="30">
      <c r="A1477" s="323">
        <v>43613</v>
      </c>
      <c r="B1477" s="324" t="s">
        <v>10117</v>
      </c>
      <c r="C1477" s="325" t="s">
        <v>9708</v>
      </c>
      <c r="D1477" s="326">
        <v>82.24</v>
      </c>
    </row>
    <row r="1478" spans="1:4" ht="45">
      <c r="A1478" s="323">
        <v>11469</v>
      </c>
      <c r="B1478" s="324" t="s">
        <v>10118</v>
      </c>
      <c r="C1478" s="325" t="s">
        <v>843</v>
      </c>
      <c r="D1478" s="326">
        <v>13.47</v>
      </c>
    </row>
    <row r="1479" spans="1:4" ht="30">
      <c r="A1479" s="323">
        <v>11468</v>
      </c>
      <c r="B1479" s="324" t="s">
        <v>10119</v>
      </c>
      <c r="C1479" s="325" t="s">
        <v>843</v>
      </c>
      <c r="D1479" s="326">
        <v>13.48</v>
      </c>
    </row>
    <row r="1480" spans="1:4" ht="30">
      <c r="A1480" s="323">
        <v>11484</v>
      </c>
      <c r="B1480" s="324" t="s">
        <v>10120</v>
      </c>
      <c r="C1480" s="325" t="s">
        <v>843</v>
      </c>
      <c r="D1480" s="326">
        <v>59.21</v>
      </c>
    </row>
    <row r="1481" spans="1:4" ht="30">
      <c r="A1481" s="323">
        <v>38155</v>
      </c>
      <c r="B1481" s="324" t="s">
        <v>10121</v>
      </c>
      <c r="C1481" s="325" t="s">
        <v>843</v>
      </c>
      <c r="D1481" s="326">
        <v>91.93</v>
      </c>
    </row>
    <row r="1482" spans="1:4" ht="30">
      <c r="A1482" s="323">
        <v>11467</v>
      </c>
      <c r="B1482" s="324" t="s">
        <v>10122</v>
      </c>
      <c r="C1482" s="325" t="s">
        <v>843</v>
      </c>
      <c r="D1482" s="326">
        <v>21</v>
      </c>
    </row>
    <row r="1483" spans="1:4" ht="45">
      <c r="A1483" s="323">
        <v>38153</v>
      </c>
      <c r="B1483" s="324" t="s">
        <v>10123</v>
      </c>
      <c r="C1483" s="325" t="s">
        <v>9708</v>
      </c>
      <c r="D1483" s="326">
        <v>53.66</v>
      </c>
    </row>
    <row r="1484" spans="1:4" ht="45">
      <c r="A1484" s="323">
        <v>43607</v>
      </c>
      <c r="B1484" s="324" t="s">
        <v>10124</v>
      </c>
      <c r="C1484" s="325" t="s">
        <v>9708</v>
      </c>
      <c r="D1484" s="326">
        <v>101.49</v>
      </c>
    </row>
    <row r="1485" spans="1:4" ht="45">
      <c r="A1485" s="323">
        <v>3080</v>
      </c>
      <c r="B1485" s="324" t="s">
        <v>10125</v>
      </c>
      <c r="C1485" s="325" t="s">
        <v>9708</v>
      </c>
      <c r="D1485" s="326">
        <v>68.239999999999995</v>
      </c>
    </row>
    <row r="1486" spans="1:4" ht="45">
      <c r="A1486" s="323">
        <v>3081</v>
      </c>
      <c r="B1486" s="324" t="s">
        <v>10126</v>
      </c>
      <c r="C1486" s="325" t="s">
        <v>9708</v>
      </c>
      <c r="D1486" s="326">
        <v>135.01</v>
      </c>
    </row>
    <row r="1487" spans="1:4" ht="45">
      <c r="A1487" s="323">
        <v>3090</v>
      </c>
      <c r="B1487" s="324" t="s">
        <v>10127</v>
      </c>
      <c r="C1487" s="325" t="s">
        <v>9708</v>
      </c>
      <c r="D1487" s="326">
        <v>60.91</v>
      </c>
    </row>
    <row r="1488" spans="1:4" ht="45">
      <c r="A1488" s="323">
        <v>43611</v>
      </c>
      <c r="B1488" s="324" t="s">
        <v>10128</v>
      </c>
      <c r="C1488" s="325" t="s">
        <v>9708</v>
      </c>
      <c r="D1488" s="326">
        <v>101.07</v>
      </c>
    </row>
    <row r="1489" spans="1:4" ht="45">
      <c r="A1489" s="323">
        <v>3103</v>
      </c>
      <c r="B1489" s="324" t="s">
        <v>10129</v>
      </c>
      <c r="C1489" s="325" t="s">
        <v>843</v>
      </c>
      <c r="D1489" s="326">
        <v>50.5</v>
      </c>
    </row>
    <row r="1490" spans="1:4" ht="45">
      <c r="A1490" s="323">
        <v>3097</v>
      </c>
      <c r="B1490" s="324" t="s">
        <v>10130</v>
      </c>
      <c r="C1490" s="325" t="s">
        <v>9708</v>
      </c>
      <c r="D1490" s="326">
        <v>76.400000000000006</v>
      </c>
    </row>
    <row r="1491" spans="1:4" ht="45">
      <c r="A1491" s="323">
        <v>3099</v>
      </c>
      <c r="B1491" s="324" t="s">
        <v>10131</v>
      </c>
      <c r="C1491" s="325" t="s">
        <v>9708</v>
      </c>
      <c r="D1491" s="326">
        <v>122.34</v>
      </c>
    </row>
    <row r="1492" spans="1:4" ht="45">
      <c r="A1492" s="323">
        <v>38151</v>
      </c>
      <c r="B1492" s="324" t="s">
        <v>10132</v>
      </c>
      <c r="C1492" s="325" t="s">
        <v>9708</v>
      </c>
      <c r="D1492" s="326">
        <v>88.69</v>
      </c>
    </row>
    <row r="1493" spans="1:4" ht="45">
      <c r="A1493" s="323">
        <v>38152</v>
      </c>
      <c r="B1493" s="324" t="s">
        <v>10133</v>
      </c>
      <c r="C1493" s="325" t="s">
        <v>9708</v>
      </c>
      <c r="D1493" s="326">
        <v>143.07</v>
      </c>
    </row>
    <row r="1494" spans="1:4" ht="60">
      <c r="A1494" s="323">
        <v>43610</v>
      </c>
      <c r="B1494" s="324" t="s">
        <v>10134</v>
      </c>
      <c r="C1494" s="325" t="s">
        <v>9708</v>
      </c>
      <c r="D1494" s="326">
        <v>75.81</v>
      </c>
    </row>
    <row r="1495" spans="1:4" ht="45">
      <c r="A1495" s="323">
        <v>3093</v>
      </c>
      <c r="B1495" s="324" t="s">
        <v>10135</v>
      </c>
      <c r="C1495" s="325" t="s">
        <v>9708</v>
      </c>
      <c r="D1495" s="326">
        <v>122.34</v>
      </c>
    </row>
    <row r="1496" spans="1:4" ht="30">
      <c r="A1496" s="323">
        <v>38165</v>
      </c>
      <c r="B1496" s="324" t="s">
        <v>10136</v>
      </c>
      <c r="C1496" s="325" t="s">
        <v>9708</v>
      </c>
      <c r="D1496" s="326">
        <v>67.239999999999995</v>
      </c>
    </row>
    <row r="1497" spans="1:4" ht="30">
      <c r="A1497" s="323">
        <v>38177</v>
      </c>
      <c r="B1497" s="324" t="s">
        <v>10137</v>
      </c>
      <c r="C1497" s="325" t="s">
        <v>843</v>
      </c>
      <c r="D1497" s="326">
        <v>19.98</v>
      </c>
    </row>
    <row r="1498" spans="1:4" ht="30">
      <c r="A1498" s="323">
        <v>11458</v>
      </c>
      <c r="B1498" s="324" t="s">
        <v>10138</v>
      </c>
      <c r="C1498" s="325" t="s">
        <v>843</v>
      </c>
      <c r="D1498" s="326">
        <v>23.86</v>
      </c>
    </row>
    <row r="1499" spans="1:4" ht="45">
      <c r="A1499" s="323">
        <v>3108</v>
      </c>
      <c r="B1499" s="324" t="s">
        <v>10139</v>
      </c>
      <c r="C1499" s="325" t="s">
        <v>843</v>
      </c>
      <c r="D1499" s="326">
        <v>101.41</v>
      </c>
    </row>
    <row r="1500" spans="1:4" ht="45">
      <c r="A1500" s="323">
        <v>3105</v>
      </c>
      <c r="B1500" s="324" t="s">
        <v>10140</v>
      </c>
      <c r="C1500" s="325" t="s">
        <v>843</v>
      </c>
      <c r="D1500" s="326">
        <v>132.63999999999999</v>
      </c>
    </row>
    <row r="1501" spans="1:4" ht="45">
      <c r="A1501" s="323">
        <v>38178</v>
      </c>
      <c r="B1501" s="324" t="s">
        <v>10141</v>
      </c>
      <c r="C1501" s="325" t="s">
        <v>843</v>
      </c>
      <c r="D1501" s="326">
        <v>21.98</v>
      </c>
    </row>
    <row r="1502" spans="1:4" ht="45">
      <c r="A1502" s="323">
        <v>43575</v>
      </c>
      <c r="B1502" s="324" t="s">
        <v>10142</v>
      </c>
      <c r="C1502" s="325" t="s">
        <v>843</v>
      </c>
      <c r="D1502" s="326">
        <v>47.63</v>
      </c>
    </row>
    <row r="1503" spans="1:4" ht="45">
      <c r="A1503" s="323">
        <v>43577</v>
      </c>
      <c r="B1503" s="324" t="s">
        <v>10143</v>
      </c>
      <c r="C1503" s="325" t="s">
        <v>843</v>
      </c>
      <c r="D1503" s="326">
        <v>82.82</v>
      </c>
    </row>
    <row r="1504" spans="1:4" ht="30">
      <c r="A1504" s="323">
        <v>43458</v>
      </c>
      <c r="B1504" s="324" t="s">
        <v>10144</v>
      </c>
      <c r="C1504" s="325" t="s">
        <v>799</v>
      </c>
      <c r="D1504" s="326">
        <v>0.06</v>
      </c>
    </row>
    <row r="1505" spans="1:4" ht="30">
      <c r="A1505" s="323">
        <v>43470</v>
      </c>
      <c r="B1505" s="324" t="s">
        <v>10145</v>
      </c>
      <c r="C1505" s="325" t="s">
        <v>4318</v>
      </c>
      <c r="D1505" s="326">
        <v>11.14</v>
      </c>
    </row>
    <row r="1506" spans="1:4" ht="30">
      <c r="A1506" s="323">
        <v>43459</v>
      </c>
      <c r="B1506" s="324" t="s">
        <v>10146</v>
      </c>
      <c r="C1506" s="325" t="s">
        <v>799</v>
      </c>
      <c r="D1506" s="326">
        <v>0.44</v>
      </c>
    </row>
    <row r="1507" spans="1:4" ht="30">
      <c r="A1507" s="323">
        <v>43471</v>
      </c>
      <c r="B1507" s="324" t="s">
        <v>10147</v>
      </c>
      <c r="C1507" s="325" t="s">
        <v>4318</v>
      </c>
      <c r="D1507" s="326">
        <v>82.31</v>
      </c>
    </row>
    <row r="1508" spans="1:4" ht="30">
      <c r="A1508" s="323">
        <v>43460</v>
      </c>
      <c r="B1508" s="324" t="s">
        <v>10148</v>
      </c>
      <c r="C1508" s="325" t="s">
        <v>799</v>
      </c>
      <c r="D1508" s="326">
        <v>0.86</v>
      </c>
    </row>
    <row r="1509" spans="1:4" ht="30">
      <c r="A1509" s="323">
        <v>43472</v>
      </c>
      <c r="B1509" s="324" t="s">
        <v>10149</v>
      </c>
      <c r="C1509" s="325" t="s">
        <v>4318</v>
      </c>
      <c r="D1509" s="326">
        <v>161.72999999999999</v>
      </c>
    </row>
    <row r="1510" spans="1:4" ht="30">
      <c r="A1510" s="323">
        <v>43461</v>
      </c>
      <c r="B1510" s="324" t="s">
        <v>10150</v>
      </c>
      <c r="C1510" s="325" t="s">
        <v>799</v>
      </c>
      <c r="D1510" s="326">
        <v>0.31</v>
      </c>
    </row>
    <row r="1511" spans="1:4" ht="30">
      <c r="A1511" s="323">
        <v>43473</v>
      </c>
      <c r="B1511" s="324" t="s">
        <v>10151</v>
      </c>
      <c r="C1511" s="325" t="s">
        <v>4318</v>
      </c>
      <c r="D1511" s="326">
        <v>59.01</v>
      </c>
    </row>
    <row r="1512" spans="1:4" ht="30">
      <c r="A1512" s="323">
        <v>43463</v>
      </c>
      <c r="B1512" s="324" t="s">
        <v>10152</v>
      </c>
      <c r="C1512" s="325" t="s">
        <v>799</v>
      </c>
      <c r="D1512" s="326">
        <v>0.08</v>
      </c>
    </row>
    <row r="1513" spans="1:4" ht="30">
      <c r="A1513" s="323">
        <v>43475</v>
      </c>
      <c r="B1513" s="324" t="s">
        <v>10153</v>
      </c>
      <c r="C1513" s="325" t="s">
        <v>4318</v>
      </c>
      <c r="D1513" s="326">
        <v>15.46</v>
      </c>
    </row>
    <row r="1514" spans="1:4" ht="30">
      <c r="A1514" s="323">
        <v>43462</v>
      </c>
      <c r="B1514" s="324" t="s">
        <v>10154</v>
      </c>
      <c r="C1514" s="325" t="s">
        <v>799</v>
      </c>
      <c r="D1514" s="326">
        <v>0.01</v>
      </c>
    </row>
    <row r="1515" spans="1:4" ht="30">
      <c r="A1515" s="323">
        <v>43474</v>
      </c>
      <c r="B1515" s="324" t="s">
        <v>10155</v>
      </c>
      <c r="C1515" s="325" t="s">
        <v>4318</v>
      </c>
      <c r="D1515" s="326">
        <v>2.35</v>
      </c>
    </row>
    <row r="1516" spans="1:4" ht="30">
      <c r="A1516" s="323">
        <v>43464</v>
      </c>
      <c r="B1516" s="324" t="s">
        <v>10156</v>
      </c>
      <c r="C1516" s="325" t="s">
        <v>799</v>
      </c>
      <c r="D1516" s="326">
        <v>0.01</v>
      </c>
    </row>
    <row r="1517" spans="1:4" ht="30">
      <c r="A1517" s="323">
        <v>43476</v>
      </c>
      <c r="B1517" s="324" t="s">
        <v>10157</v>
      </c>
      <c r="C1517" s="325" t="s">
        <v>4318</v>
      </c>
      <c r="D1517" s="326">
        <v>0.01</v>
      </c>
    </row>
    <row r="1518" spans="1:4" ht="30">
      <c r="A1518" s="323">
        <v>43465</v>
      </c>
      <c r="B1518" s="324" t="s">
        <v>10158</v>
      </c>
      <c r="C1518" s="325" t="s">
        <v>799</v>
      </c>
      <c r="D1518" s="326">
        <v>0.78</v>
      </c>
    </row>
    <row r="1519" spans="1:4" ht="30">
      <c r="A1519" s="323">
        <v>43477</v>
      </c>
      <c r="B1519" s="324" t="s">
        <v>10159</v>
      </c>
      <c r="C1519" s="325" t="s">
        <v>4318</v>
      </c>
      <c r="D1519" s="326">
        <v>147.87</v>
      </c>
    </row>
    <row r="1520" spans="1:4" ht="30">
      <c r="A1520" s="323">
        <v>43466</v>
      </c>
      <c r="B1520" s="324" t="s">
        <v>10160</v>
      </c>
      <c r="C1520" s="325" t="s">
        <v>799</v>
      </c>
      <c r="D1520" s="326">
        <v>2.0499999999999998</v>
      </c>
    </row>
    <row r="1521" spans="1:4" ht="30">
      <c r="A1521" s="323">
        <v>43478</v>
      </c>
      <c r="B1521" s="324" t="s">
        <v>10161</v>
      </c>
      <c r="C1521" s="325" t="s">
        <v>4318</v>
      </c>
      <c r="D1521" s="326">
        <v>387.36</v>
      </c>
    </row>
    <row r="1522" spans="1:4" ht="30">
      <c r="A1522" s="323">
        <v>43467</v>
      </c>
      <c r="B1522" s="324" t="s">
        <v>10162</v>
      </c>
      <c r="C1522" s="325" t="s">
        <v>799</v>
      </c>
      <c r="D1522" s="326">
        <v>0.61</v>
      </c>
    </row>
    <row r="1523" spans="1:4" ht="30">
      <c r="A1523" s="323">
        <v>43479</v>
      </c>
      <c r="B1523" s="324" t="s">
        <v>10163</v>
      </c>
      <c r="C1523" s="325" t="s">
        <v>4318</v>
      </c>
      <c r="D1523" s="326">
        <v>114.77</v>
      </c>
    </row>
    <row r="1524" spans="1:4" ht="30">
      <c r="A1524" s="323">
        <v>43468</v>
      </c>
      <c r="B1524" s="324" t="s">
        <v>10164</v>
      </c>
      <c r="C1524" s="325" t="s">
        <v>799</v>
      </c>
      <c r="D1524" s="326">
        <v>1.21</v>
      </c>
    </row>
    <row r="1525" spans="1:4" ht="30">
      <c r="A1525" s="323">
        <v>43480</v>
      </c>
      <c r="B1525" s="324" t="s">
        <v>10165</v>
      </c>
      <c r="C1525" s="325" t="s">
        <v>4318</v>
      </c>
      <c r="D1525" s="326">
        <v>228.92</v>
      </c>
    </row>
    <row r="1526" spans="1:4" ht="30">
      <c r="A1526" s="323">
        <v>43469</v>
      </c>
      <c r="B1526" s="324" t="s">
        <v>10166</v>
      </c>
      <c r="C1526" s="325" t="s">
        <v>799</v>
      </c>
      <c r="D1526" s="326">
        <v>0.05</v>
      </c>
    </row>
    <row r="1527" spans="1:4" ht="30">
      <c r="A1527" s="323">
        <v>43481</v>
      </c>
      <c r="B1527" s="324" t="s">
        <v>10167</v>
      </c>
      <c r="C1527" s="325" t="s">
        <v>4318</v>
      </c>
      <c r="D1527" s="326">
        <v>9.89</v>
      </c>
    </row>
    <row r="1528" spans="1:4" ht="45">
      <c r="A1528" s="323">
        <v>3119</v>
      </c>
      <c r="B1528" s="324" t="s">
        <v>10168</v>
      </c>
      <c r="C1528" s="325" t="s">
        <v>843</v>
      </c>
      <c r="D1528" s="326">
        <v>2.58</v>
      </c>
    </row>
    <row r="1529" spans="1:4" ht="30">
      <c r="A1529" s="323">
        <v>3122</v>
      </c>
      <c r="B1529" s="324" t="s">
        <v>10169</v>
      </c>
      <c r="C1529" s="325" t="s">
        <v>843</v>
      </c>
      <c r="D1529" s="326">
        <v>5.25</v>
      </c>
    </row>
    <row r="1530" spans="1:4" ht="30">
      <c r="A1530" s="323">
        <v>3121</v>
      </c>
      <c r="B1530" s="324" t="s">
        <v>10170</v>
      </c>
      <c r="C1530" s="325" t="s">
        <v>843</v>
      </c>
      <c r="D1530" s="326">
        <v>5.95</v>
      </c>
    </row>
    <row r="1531" spans="1:4" ht="30">
      <c r="A1531" s="323">
        <v>3120</v>
      </c>
      <c r="B1531" s="324" t="s">
        <v>10171</v>
      </c>
      <c r="C1531" s="325" t="s">
        <v>843</v>
      </c>
      <c r="D1531" s="326">
        <v>11.29</v>
      </c>
    </row>
    <row r="1532" spans="1:4" ht="30">
      <c r="A1532" s="323">
        <v>11455</v>
      </c>
      <c r="B1532" s="324" t="s">
        <v>10172</v>
      </c>
      <c r="C1532" s="325" t="s">
        <v>843</v>
      </c>
      <c r="D1532" s="326">
        <v>16.329999999999998</v>
      </c>
    </row>
    <row r="1533" spans="1:4" ht="30">
      <c r="A1533" s="323">
        <v>11456</v>
      </c>
      <c r="B1533" s="324" t="s">
        <v>10173</v>
      </c>
      <c r="C1533" s="325" t="s">
        <v>843</v>
      </c>
      <c r="D1533" s="326">
        <v>19.52</v>
      </c>
    </row>
    <row r="1534" spans="1:4" ht="45">
      <c r="A1534" s="323">
        <v>3107</v>
      </c>
      <c r="B1534" s="324" t="s">
        <v>10174</v>
      </c>
      <c r="C1534" s="325" t="s">
        <v>843</v>
      </c>
      <c r="D1534" s="326">
        <v>8.23</v>
      </c>
    </row>
    <row r="1535" spans="1:4" ht="45">
      <c r="A1535" s="323">
        <v>43583</v>
      </c>
      <c r="B1535" s="324" t="s">
        <v>10175</v>
      </c>
      <c r="C1535" s="325" t="s">
        <v>843</v>
      </c>
      <c r="D1535" s="326">
        <v>9.2899999999999991</v>
      </c>
    </row>
    <row r="1536" spans="1:4" ht="45">
      <c r="A1536" s="323">
        <v>43586</v>
      </c>
      <c r="B1536" s="324" t="s">
        <v>10176</v>
      </c>
      <c r="C1536" s="325" t="s">
        <v>843</v>
      </c>
      <c r="D1536" s="326">
        <v>9.52</v>
      </c>
    </row>
    <row r="1537" spans="1:4" ht="45">
      <c r="A1537" s="323">
        <v>11461</v>
      </c>
      <c r="B1537" s="324" t="s">
        <v>10177</v>
      </c>
      <c r="C1537" s="325" t="s">
        <v>843</v>
      </c>
      <c r="D1537" s="326">
        <v>10.37</v>
      </c>
    </row>
    <row r="1538" spans="1:4" ht="45">
      <c r="A1538" s="323">
        <v>43587</v>
      </c>
      <c r="B1538" s="324" t="s">
        <v>10178</v>
      </c>
      <c r="C1538" s="325" t="s">
        <v>843</v>
      </c>
      <c r="D1538" s="326">
        <v>11.97</v>
      </c>
    </row>
    <row r="1539" spans="1:4" ht="45">
      <c r="A1539" s="323">
        <v>3106</v>
      </c>
      <c r="B1539" s="324" t="s">
        <v>10179</v>
      </c>
      <c r="C1539" s="325" t="s">
        <v>843</v>
      </c>
      <c r="D1539" s="326">
        <v>15.18</v>
      </c>
    </row>
    <row r="1540" spans="1:4">
      <c r="A1540" s="323">
        <v>44539</v>
      </c>
      <c r="B1540" s="324" t="s">
        <v>10180</v>
      </c>
      <c r="C1540" s="325" t="s">
        <v>1068</v>
      </c>
      <c r="D1540" s="326">
        <v>2.99</v>
      </c>
    </row>
    <row r="1541" spans="1:4">
      <c r="A1541" s="323">
        <v>3123</v>
      </c>
      <c r="B1541" s="324" t="s">
        <v>10181</v>
      </c>
      <c r="C1541" s="325" t="s">
        <v>1068</v>
      </c>
      <c r="D1541" s="326">
        <v>2.79</v>
      </c>
    </row>
    <row r="1542" spans="1:4">
      <c r="A1542" s="323">
        <v>38125</v>
      </c>
      <c r="B1542" s="324" t="s">
        <v>10182</v>
      </c>
      <c r="C1542" s="325" t="s">
        <v>1068</v>
      </c>
      <c r="D1542" s="326">
        <v>1.45</v>
      </c>
    </row>
    <row r="1543" spans="1:4" ht="30">
      <c r="A1543" s="323">
        <v>39014</v>
      </c>
      <c r="B1543" s="324" t="s">
        <v>10183</v>
      </c>
      <c r="C1543" s="325" t="s">
        <v>1068</v>
      </c>
      <c r="D1543" s="326">
        <v>10.68</v>
      </c>
    </row>
    <row r="1544" spans="1:4" ht="30">
      <c r="A1544" s="323">
        <v>39365</v>
      </c>
      <c r="B1544" s="324" t="s">
        <v>10184</v>
      </c>
      <c r="C1544" s="325" t="s">
        <v>843</v>
      </c>
      <c r="D1544" s="326">
        <v>2141.5500000000002</v>
      </c>
    </row>
    <row r="1545" spans="1:4" ht="30">
      <c r="A1545" s="323">
        <v>39366</v>
      </c>
      <c r="B1545" s="324" t="s">
        <v>10185</v>
      </c>
      <c r="C1545" s="325" t="s">
        <v>843</v>
      </c>
      <c r="D1545" s="326">
        <v>3249.09</v>
      </c>
    </row>
    <row r="1546" spans="1:4" ht="30">
      <c r="A1546" s="323">
        <v>39367</v>
      </c>
      <c r="B1546" s="324" t="s">
        <v>10186</v>
      </c>
      <c r="C1546" s="325" t="s">
        <v>843</v>
      </c>
      <c r="D1546" s="326">
        <v>5567.09</v>
      </c>
    </row>
    <row r="1547" spans="1:4" ht="30">
      <c r="A1547" s="323">
        <v>938</v>
      </c>
      <c r="B1547" s="324" t="s">
        <v>10187</v>
      </c>
      <c r="C1547" s="325" t="s">
        <v>844</v>
      </c>
      <c r="D1547" s="326">
        <v>1.54</v>
      </c>
    </row>
    <row r="1548" spans="1:4" ht="30">
      <c r="A1548" s="323">
        <v>937</v>
      </c>
      <c r="B1548" s="324" t="s">
        <v>10188</v>
      </c>
      <c r="C1548" s="325" t="s">
        <v>844</v>
      </c>
      <c r="D1548" s="326">
        <v>8.98</v>
      </c>
    </row>
    <row r="1549" spans="1:4" ht="30">
      <c r="A1549" s="323">
        <v>939</v>
      </c>
      <c r="B1549" s="324" t="s">
        <v>10189</v>
      </c>
      <c r="C1549" s="325" t="s">
        <v>844</v>
      </c>
      <c r="D1549" s="326">
        <v>2.4900000000000002</v>
      </c>
    </row>
    <row r="1550" spans="1:4" ht="30">
      <c r="A1550" s="323">
        <v>944</v>
      </c>
      <c r="B1550" s="324" t="s">
        <v>10190</v>
      </c>
      <c r="C1550" s="325" t="s">
        <v>844</v>
      </c>
      <c r="D1550" s="326">
        <v>3.94</v>
      </c>
    </row>
    <row r="1551" spans="1:4" ht="30">
      <c r="A1551" s="323">
        <v>940</v>
      </c>
      <c r="B1551" s="324" t="s">
        <v>10191</v>
      </c>
      <c r="C1551" s="325" t="s">
        <v>844</v>
      </c>
      <c r="D1551" s="326">
        <v>5.68</v>
      </c>
    </row>
    <row r="1552" spans="1:4">
      <c r="A1552" s="323">
        <v>44397</v>
      </c>
      <c r="B1552" s="324" t="s">
        <v>10192</v>
      </c>
      <c r="C1552" s="325" t="s">
        <v>844</v>
      </c>
      <c r="D1552" s="326">
        <v>3.04</v>
      </c>
    </row>
    <row r="1553" spans="1:4">
      <c r="A1553" s="323">
        <v>406</v>
      </c>
      <c r="B1553" s="324" t="s">
        <v>10193</v>
      </c>
      <c r="C1553" s="325" t="s">
        <v>843</v>
      </c>
      <c r="D1553" s="326">
        <v>100.16</v>
      </c>
    </row>
    <row r="1554" spans="1:4">
      <c r="A1554" s="323">
        <v>42529</v>
      </c>
      <c r="B1554" s="324" t="s">
        <v>10194</v>
      </c>
      <c r="C1554" s="325" t="s">
        <v>844</v>
      </c>
      <c r="D1554" s="326">
        <v>0.94</v>
      </c>
    </row>
    <row r="1555" spans="1:4" ht="30">
      <c r="A1555" s="323">
        <v>39634</v>
      </c>
      <c r="B1555" s="324" t="s">
        <v>10195</v>
      </c>
      <c r="C1555" s="325" t="s">
        <v>844</v>
      </c>
      <c r="D1555" s="326">
        <v>10.23</v>
      </c>
    </row>
    <row r="1556" spans="1:4">
      <c r="A1556" s="323">
        <v>39701</v>
      </c>
      <c r="B1556" s="324" t="s">
        <v>10196</v>
      </c>
      <c r="C1556" s="325" t="s">
        <v>843</v>
      </c>
      <c r="D1556" s="326">
        <v>106.97</v>
      </c>
    </row>
    <row r="1557" spans="1:4">
      <c r="A1557" s="323">
        <v>12815</v>
      </c>
      <c r="B1557" s="324" t="s">
        <v>10197</v>
      </c>
      <c r="C1557" s="325" t="s">
        <v>843</v>
      </c>
      <c r="D1557" s="326">
        <v>8.18</v>
      </c>
    </row>
    <row r="1558" spans="1:4" ht="30">
      <c r="A1558" s="323">
        <v>39431</v>
      </c>
      <c r="B1558" s="324" t="s">
        <v>10198</v>
      </c>
      <c r="C1558" s="325" t="s">
        <v>844</v>
      </c>
      <c r="D1558" s="326">
        <v>0.33</v>
      </c>
    </row>
    <row r="1559" spans="1:4" ht="30">
      <c r="A1559" s="323">
        <v>39432</v>
      </c>
      <c r="B1559" s="324" t="s">
        <v>10199</v>
      </c>
      <c r="C1559" s="325" t="s">
        <v>844</v>
      </c>
      <c r="D1559" s="326">
        <v>2.97</v>
      </c>
    </row>
    <row r="1560" spans="1:4">
      <c r="A1560" s="323">
        <v>20111</v>
      </c>
      <c r="B1560" s="324" t="s">
        <v>10200</v>
      </c>
      <c r="C1560" s="325" t="s">
        <v>843</v>
      </c>
      <c r="D1560" s="326">
        <v>13.95</v>
      </c>
    </row>
    <row r="1561" spans="1:4">
      <c r="A1561" s="323">
        <v>21127</v>
      </c>
      <c r="B1561" s="324" t="s">
        <v>10201</v>
      </c>
      <c r="C1561" s="325" t="s">
        <v>843</v>
      </c>
      <c r="D1561" s="326">
        <v>5.27</v>
      </c>
    </row>
    <row r="1562" spans="1:4">
      <c r="A1562" s="323">
        <v>404</v>
      </c>
      <c r="B1562" s="324" t="s">
        <v>10202</v>
      </c>
      <c r="C1562" s="325" t="s">
        <v>844</v>
      </c>
      <c r="D1562" s="326">
        <v>1.9</v>
      </c>
    </row>
    <row r="1563" spans="1:4">
      <c r="A1563" s="323">
        <v>3143</v>
      </c>
      <c r="B1563" s="324" t="s">
        <v>10203</v>
      </c>
      <c r="C1563" s="325" t="s">
        <v>843</v>
      </c>
      <c r="D1563" s="326">
        <v>11.94</v>
      </c>
    </row>
    <row r="1564" spans="1:4">
      <c r="A1564" s="323">
        <v>3146</v>
      </c>
      <c r="B1564" s="324" t="s">
        <v>10204</v>
      </c>
      <c r="C1564" s="325" t="s">
        <v>843</v>
      </c>
      <c r="D1564" s="326">
        <v>5.25</v>
      </c>
    </row>
    <row r="1565" spans="1:4">
      <c r="A1565" s="323">
        <v>3148</v>
      </c>
      <c r="B1565" s="324" t="s">
        <v>10205</v>
      </c>
      <c r="C1565" s="325" t="s">
        <v>843</v>
      </c>
      <c r="D1565" s="326">
        <v>19.36</v>
      </c>
    </row>
    <row r="1566" spans="1:4" ht="30">
      <c r="A1566" s="323">
        <v>4310</v>
      </c>
      <c r="B1566" s="324" t="s">
        <v>10206</v>
      </c>
      <c r="C1566" s="325" t="s">
        <v>843</v>
      </c>
      <c r="D1566" s="326">
        <v>2.25</v>
      </c>
    </row>
    <row r="1567" spans="1:4">
      <c r="A1567" s="323">
        <v>4311</v>
      </c>
      <c r="B1567" s="324" t="s">
        <v>10207</v>
      </c>
      <c r="C1567" s="325" t="s">
        <v>843</v>
      </c>
      <c r="D1567" s="326">
        <v>1.58</v>
      </c>
    </row>
    <row r="1568" spans="1:4">
      <c r="A1568" s="323">
        <v>4312</v>
      </c>
      <c r="B1568" s="324" t="s">
        <v>10208</v>
      </c>
      <c r="C1568" s="325" t="s">
        <v>843</v>
      </c>
      <c r="D1568" s="326">
        <v>2.2200000000000002</v>
      </c>
    </row>
    <row r="1569" spans="1:4">
      <c r="A1569" s="323">
        <v>13261</v>
      </c>
      <c r="B1569" s="324" t="s">
        <v>10209</v>
      </c>
      <c r="C1569" s="325" t="s">
        <v>843</v>
      </c>
      <c r="D1569" s="326">
        <v>3.29</v>
      </c>
    </row>
    <row r="1570" spans="1:4" ht="30">
      <c r="A1570" s="323">
        <v>3275</v>
      </c>
      <c r="B1570" s="324" t="s">
        <v>10210</v>
      </c>
      <c r="C1570" s="325" t="s">
        <v>96</v>
      </c>
      <c r="D1570" s="326">
        <v>146.1</v>
      </c>
    </row>
    <row r="1571" spans="1:4" ht="30">
      <c r="A1571" s="323">
        <v>3286</v>
      </c>
      <c r="B1571" s="324" t="s">
        <v>10211</v>
      </c>
      <c r="C1571" s="325" t="s">
        <v>96</v>
      </c>
      <c r="D1571" s="326">
        <v>99.26</v>
      </c>
    </row>
    <row r="1572" spans="1:4" ht="30">
      <c r="A1572" s="323">
        <v>3287</v>
      </c>
      <c r="B1572" s="324" t="s">
        <v>10212</v>
      </c>
      <c r="C1572" s="325" t="s">
        <v>96</v>
      </c>
      <c r="D1572" s="326">
        <v>150</v>
      </c>
    </row>
    <row r="1573" spans="1:4" ht="30">
      <c r="A1573" s="323">
        <v>3283</v>
      </c>
      <c r="B1573" s="324" t="s">
        <v>10213</v>
      </c>
      <c r="C1573" s="325" t="s">
        <v>96</v>
      </c>
      <c r="D1573" s="326">
        <v>31.51</v>
      </c>
    </row>
    <row r="1574" spans="1:4" ht="30">
      <c r="A1574" s="323">
        <v>11587</v>
      </c>
      <c r="B1574" s="324" t="s">
        <v>10214</v>
      </c>
      <c r="C1574" s="325" t="s">
        <v>96</v>
      </c>
      <c r="D1574" s="326">
        <v>100.18</v>
      </c>
    </row>
    <row r="1575" spans="1:4" ht="30">
      <c r="A1575" s="323">
        <v>36225</v>
      </c>
      <c r="B1575" s="324" t="s">
        <v>10215</v>
      </c>
      <c r="C1575" s="325" t="s">
        <v>96</v>
      </c>
      <c r="D1575" s="326">
        <v>40.700000000000003</v>
      </c>
    </row>
    <row r="1576" spans="1:4" ht="30">
      <c r="A1576" s="323">
        <v>36230</v>
      </c>
      <c r="B1576" s="324" t="s">
        <v>10216</v>
      </c>
      <c r="C1576" s="325" t="s">
        <v>96</v>
      </c>
      <c r="D1576" s="326">
        <v>29.9</v>
      </c>
    </row>
    <row r="1577" spans="1:4" ht="30">
      <c r="A1577" s="323">
        <v>36238</v>
      </c>
      <c r="B1577" s="324" t="s">
        <v>10217</v>
      </c>
      <c r="C1577" s="325" t="s">
        <v>96</v>
      </c>
      <c r="D1577" s="326">
        <v>29.22</v>
      </c>
    </row>
    <row r="1578" spans="1:4" ht="45">
      <c r="A1578" s="323">
        <v>39363</v>
      </c>
      <c r="B1578" s="324" t="s">
        <v>10218</v>
      </c>
      <c r="C1578" s="325" t="s">
        <v>843</v>
      </c>
      <c r="D1578" s="326">
        <v>6312.56</v>
      </c>
    </row>
    <row r="1579" spans="1:4" ht="45">
      <c r="A1579" s="323">
        <v>39361</v>
      </c>
      <c r="B1579" s="324" t="s">
        <v>10219</v>
      </c>
      <c r="C1579" s="325" t="s">
        <v>843</v>
      </c>
      <c r="D1579" s="326">
        <v>1928.53</v>
      </c>
    </row>
    <row r="1580" spans="1:4" ht="45">
      <c r="A1580" s="323">
        <v>39362</v>
      </c>
      <c r="B1580" s="324" t="s">
        <v>10220</v>
      </c>
      <c r="C1580" s="325" t="s">
        <v>843</v>
      </c>
      <c r="D1580" s="326">
        <v>3406.85</v>
      </c>
    </row>
    <row r="1581" spans="1:4" ht="45">
      <c r="A1581" s="323">
        <v>39364</v>
      </c>
      <c r="B1581" s="324" t="s">
        <v>10221</v>
      </c>
      <c r="C1581" s="325" t="s">
        <v>843</v>
      </c>
      <c r="D1581" s="326">
        <v>13314.87</v>
      </c>
    </row>
    <row r="1582" spans="1:4">
      <c r="A1582" s="323">
        <v>7307</v>
      </c>
      <c r="B1582" s="324" t="s">
        <v>10222</v>
      </c>
      <c r="C1582" s="325" t="s">
        <v>201</v>
      </c>
      <c r="D1582" s="326">
        <v>40.450000000000003</v>
      </c>
    </row>
    <row r="1583" spans="1:4">
      <c r="A1583" s="323">
        <v>38122</v>
      </c>
      <c r="B1583" s="324" t="s">
        <v>10223</v>
      </c>
      <c r="C1583" s="325" t="s">
        <v>201</v>
      </c>
      <c r="D1583" s="326">
        <v>15.91</v>
      </c>
    </row>
    <row r="1584" spans="1:4">
      <c r="A1584" s="323">
        <v>43653</v>
      </c>
      <c r="B1584" s="324" t="s">
        <v>10224</v>
      </c>
      <c r="C1584" s="325" t="s">
        <v>201</v>
      </c>
      <c r="D1584" s="326">
        <v>43.28</v>
      </c>
    </row>
    <row r="1585" spans="1:4" ht="30">
      <c r="A1585" s="323">
        <v>34802</v>
      </c>
      <c r="B1585" s="324" t="s">
        <v>10225</v>
      </c>
      <c r="C1585" s="325" t="s">
        <v>843</v>
      </c>
      <c r="D1585" s="326">
        <v>1542.15</v>
      </c>
    </row>
    <row r="1586" spans="1:4" ht="30">
      <c r="A1586" s="323">
        <v>11588</v>
      </c>
      <c r="B1586" s="324" t="s">
        <v>10226</v>
      </c>
      <c r="C1586" s="325" t="s">
        <v>843</v>
      </c>
      <c r="D1586" s="326">
        <v>1663.73</v>
      </c>
    </row>
    <row r="1587" spans="1:4" ht="30">
      <c r="A1587" s="323">
        <v>34383</v>
      </c>
      <c r="B1587" s="324" t="s">
        <v>10227</v>
      </c>
      <c r="C1587" s="325" t="s">
        <v>843</v>
      </c>
      <c r="D1587" s="326">
        <v>1830.22</v>
      </c>
    </row>
    <row r="1588" spans="1:4" ht="30">
      <c r="A1588" s="323">
        <v>40451</v>
      </c>
      <c r="B1588" s="324" t="s">
        <v>10228</v>
      </c>
      <c r="C1588" s="325" t="s">
        <v>96</v>
      </c>
      <c r="D1588" s="326">
        <v>147.94</v>
      </c>
    </row>
    <row r="1589" spans="1:4" ht="30">
      <c r="A1589" s="323">
        <v>40453</v>
      </c>
      <c r="B1589" s="324" t="s">
        <v>10229</v>
      </c>
      <c r="C1589" s="325" t="s">
        <v>96</v>
      </c>
      <c r="D1589" s="326">
        <v>160.07</v>
      </c>
    </row>
    <row r="1590" spans="1:4" ht="30">
      <c r="A1590" s="323">
        <v>40452</v>
      </c>
      <c r="B1590" s="324" t="s">
        <v>10230</v>
      </c>
      <c r="C1590" s="325" t="s">
        <v>96</v>
      </c>
      <c r="D1590" s="326">
        <v>175.58</v>
      </c>
    </row>
    <row r="1591" spans="1:4" ht="30">
      <c r="A1591" s="323">
        <v>11594</v>
      </c>
      <c r="B1591" s="324" t="s">
        <v>10231</v>
      </c>
      <c r="C1591" s="325" t="s">
        <v>843</v>
      </c>
      <c r="D1591" s="326">
        <v>530.28</v>
      </c>
    </row>
    <row r="1592" spans="1:4" ht="30">
      <c r="A1592" s="323">
        <v>3311</v>
      </c>
      <c r="B1592" s="324" t="s">
        <v>10232</v>
      </c>
      <c r="C1592" s="325" t="s">
        <v>845</v>
      </c>
      <c r="D1592" s="326">
        <v>530.28</v>
      </c>
    </row>
    <row r="1593" spans="1:4">
      <c r="A1593" s="323">
        <v>11599</v>
      </c>
      <c r="B1593" s="324" t="s">
        <v>10233</v>
      </c>
      <c r="C1593" s="325" t="s">
        <v>843</v>
      </c>
      <c r="D1593" s="326">
        <v>705.21</v>
      </c>
    </row>
    <row r="1594" spans="1:4" ht="30">
      <c r="A1594" s="323">
        <v>11593</v>
      </c>
      <c r="B1594" s="324" t="s">
        <v>10234</v>
      </c>
      <c r="C1594" s="325" t="s">
        <v>843</v>
      </c>
      <c r="D1594" s="326">
        <v>988.66</v>
      </c>
    </row>
    <row r="1595" spans="1:4" ht="30">
      <c r="A1595" s="323">
        <v>3314</v>
      </c>
      <c r="B1595" s="324" t="s">
        <v>10235</v>
      </c>
      <c r="C1595" s="325" t="s">
        <v>845</v>
      </c>
      <c r="D1595" s="326">
        <v>707.09</v>
      </c>
    </row>
    <row r="1596" spans="1:4" ht="30">
      <c r="A1596" s="323">
        <v>11597</v>
      </c>
      <c r="B1596" s="324" t="s">
        <v>10236</v>
      </c>
      <c r="C1596" s="325" t="s">
        <v>843</v>
      </c>
      <c r="D1596" s="326">
        <v>822.26</v>
      </c>
    </row>
    <row r="1597" spans="1:4">
      <c r="A1597" s="323">
        <v>3309</v>
      </c>
      <c r="B1597" s="324" t="s">
        <v>10237</v>
      </c>
      <c r="C1597" s="325" t="s">
        <v>845</v>
      </c>
      <c r="D1597" s="326">
        <v>561.53</v>
      </c>
    </row>
    <row r="1598" spans="1:4" ht="30">
      <c r="A1598" s="323">
        <v>40440</v>
      </c>
      <c r="B1598" s="324" t="s">
        <v>10238</v>
      </c>
      <c r="C1598" s="325" t="s">
        <v>845</v>
      </c>
      <c r="D1598" s="326">
        <v>736.51</v>
      </c>
    </row>
    <row r="1599" spans="1:4" ht="30">
      <c r="A1599" s="323">
        <v>40441</v>
      </c>
      <c r="B1599" s="324" t="s">
        <v>10239</v>
      </c>
      <c r="C1599" s="325" t="s">
        <v>845</v>
      </c>
      <c r="D1599" s="326">
        <v>470.22</v>
      </c>
    </row>
    <row r="1600" spans="1:4" ht="45">
      <c r="A1600" s="323">
        <v>34612</v>
      </c>
      <c r="B1600" s="324" t="s">
        <v>10240</v>
      </c>
      <c r="C1600" s="325" t="s">
        <v>843</v>
      </c>
      <c r="D1600" s="326">
        <v>1016.99</v>
      </c>
    </row>
    <row r="1601" spans="1:4" ht="45">
      <c r="A1601" s="323">
        <v>34635</v>
      </c>
      <c r="B1601" s="324" t="s">
        <v>10241</v>
      </c>
      <c r="C1601" s="325" t="s">
        <v>843</v>
      </c>
      <c r="D1601" s="326">
        <v>1307.81</v>
      </c>
    </row>
    <row r="1602" spans="1:4" ht="45">
      <c r="A1602" s="323">
        <v>34633</v>
      </c>
      <c r="B1602" s="324" t="s">
        <v>10242</v>
      </c>
      <c r="C1602" s="325" t="s">
        <v>843</v>
      </c>
      <c r="D1602" s="326">
        <v>1441.55</v>
      </c>
    </row>
    <row r="1603" spans="1:4" ht="45">
      <c r="A1603" s="323">
        <v>40449</v>
      </c>
      <c r="B1603" s="324" t="s">
        <v>10243</v>
      </c>
      <c r="C1603" s="325" t="s">
        <v>845</v>
      </c>
      <c r="D1603" s="326">
        <v>395.3</v>
      </c>
    </row>
    <row r="1604" spans="1:4" ht="30">
      <c r="A1604" s="323">
        <v>11592</v>
      </c>
      <c r="B1604" s="324" t="s">
        <v>10244</v>
      </c>
      <c r="C1604" s="325" t="s">
        <v>843</v>
      </c>
      <c r="D1604" s="326">
        <v>707.09</v>
      </c>
    </row>
    <row r="1605" spans="1:4" ht="30">
      <c r="A1605" s="323">
        <v>34800</v>
      </c>
      <c r="B1605" s="324" t="s">
        <v>10245</v>
      </c>
      <c r="C1605" s="325" t="s">
        <v>845</v>
      </c>
      <c r="D1605" s="326">
        <v>494.32</v>
      </c>
    </row>
    <row r="1606" spans="1:4" ht="30">
      <c r="A1606" s="323">
        <v>11596</v>
      </c>
      <c r="B1606" s="324" t="s">
        <v>10246</v>
      </c>
      <c r="C1606" s="325" t="s">
        <v>843</v>
      </c>
      <c r="D1606" s="326">
        <v>561.53</v>
      </c>
    </row>
    <row r="1607" spans="1:4" ht="30">
      <c r="A1607" s="323">
        <v>40438</v>
      </c>
      <c r="B1607" s="324" t="s">
        <v>10247</v>
      </c>
      <c r="C1607" s="325" t="s">
        <v>845</v>
      </c>
      <c r="D1607" s="326">
        <v>329.33</v>
      </c>
    </row>
    <row r="1608" spans="1:4" ht="30">
      <c r="A1608" s="323">
        <v>40436</v>
      </c>
      <c r="B1608" s="324" t="s">
        <v>10248</v>
      </c>
      <c r="C1608" s="325" t="s">
        <v>845</v>
      </c>
      <c r="D1608" s="326">
        <v>410.64</v>
      </c>
    </row>
    <row r="1609" spans="1:4" ht="30">
      <c r="A1609" s="323">
        <v>4315</v>
      </c>
      <c r="B1609" s="324" t="s">
        <v>10249</v>
      </c>
      <c r="C1609" s="325" t="s">
        <v>843</v>
      </c>
      <c r="D1609" s="326">
        <v>1.63</v>
      </c>
    </row>
    <row r="1610" spans="1:4">
      <c r="A1610" s="323">
        <v>402</v>
      </c>
      <c r="B1610" s="324" t="s">
        <v>10250</v>
      </c>
      <c r="C1610" s="325" t="s">
        <v>843</v>
      </c>
      <c r="D1610" s="326">
        <v>10.93</v>
      </c>
    </row>
    <row r="1611" spans="1:4">
      <c r="A1611" s="323">
        <v>4226</v>
      </c>
      <c r="B1611" s="324" t="s">
        <v>10251</v>
      </c>
      <c r="C1611" s="325" t="s">
        <v>1068</v>
      </c>
      <c r="D1611" s="326">
        <v>7.87</v>
      </c>
    </row>
    <row r="1612" spans="1:4">
      <c r="A1612" s="323">
        <v>4222</v>
      </c>
      <c r="B1612" s="324" t="s">
        <v>10252</v>
      </c>
      <c r="C1612" s="325" t="s">
        <v>201</v>
      </c>
      <c r="D1612" s="326">
        <v>6.68</v>
      </c>
    </row>
    <row r="1613" spans="1:4" ht="30">
      <c r="A1613" s="323">
        <v>34804</v>
      </c>
      <c r="B1613" s="324" t="s">
        <v>10253</v>
      </c>
      <c r="C1613" s="325" t="s">
        <v>96</v>
      </c>
      <c r="D1613" s="326">
        <v>59.69</v>
      </c>
    </row>
    <row r="1614" spans="1:4" ht="30">
      <c r="A1614" s="323">
        <v>4013</v>
      </c>
      <c r="B1614" s="324" t="s">
        <v>10254</v>
      </c>
      <c r="C1614" s="325" t="s">
        <v>96</v>
      </c>
      <c r="D1614" s="326">
        <v>7.54</v>
      </c>
    </row>
    <row r="1615" spans="1:4" ht="30">
      <c r="A1615" s="323">
        <v>4011</v>
      </c>
      <c r="B1615" s="324" t="s">
        <v>10255</v>
      </c>
      <c r="C1615" s="325" t="s">
        <v>96</v>
      </c>
      <c r="D1615" s="326">
        <v>8.43</v>
      </c>
    </row>
    <row r="1616" spans="1:4" ht="30">
      <c r="A1616" s="323">
        <v>4021</v>
      </c>
      <c r="B1616" s="324" t="s">
        <v>10256</v>
      </c>
      <c r="C1616" s="325" t="s">
        <v>96</v>
      </c>
      <c r="D1616" s="326">
        <v>10.51</v>
      </c>
    </row>
    <row r="1617" spans="1:4" ht="30">
      <c r="A1617" s="323">
        <v>4019</v>
      </c>
      <c r="B1617" s="324" t="s">
        <v>10257</v>
      </c>
      <c r="C1617" s="325" t="s">
        <v>96</v>
      </c>
      <c r="D1617" s="326">
        <v>12.62</v>
      </c>
    </row>
    <row r="1618" spans="1:4" ht="30">
      <c r="A1618" s="323">
        <v>4012</v>
      </c>
      <c r="B1618" s="324" t="s">
        <v>10258</v>
      </c>
      <c r="C1618" s="325" t="s">
        <v>96</v>
      </c>
      <c r="D1618" s="326">
        <v>16.899999999999999</v>
      </c>
    </row>
    <row r="1619" spans="1:4" ht="30">
      <c r="A1619" s="323">
        <v>4020</v>
      </c>
      <c r="B1619" s="324" t="s">
        <v>10259</v>
      </c>
      <c r="C1619" s="325" t="s">
        <v>96</v>
      </c>
      <c r="D1619" s="326">
        <v>21.17</v>
      </c>
    </row>
    <row r="1620" spans="1:4" ht="30">
      <c r="A1620" s="323">
        <v>4018</v>
      </c>
      <c r="B1620" s="324" t="s">
        <v>10260</v>
      </c>
      <c r="C1620" s="325" t="s">
        <v>96</v>
      </c>
      <c r="D1620" s="326">
        <v>25.36</v>
      </c>
    </row>
    <row r="1621" spans="1:4" ht="30">
      <c r="A1621" s="323">
        <v>36498</v>
      </c>
      <c r="B1621" s="324" t="s">
        <v>10261</v>
      </c>
      <c r="C1621" s="325" t="s">
        <v>843</v>
      </c>
      <c r="D1621" s="326">
        <v>6792.77</v>
      </c>
    </row>
    <row r="1622" spans="1:4">
      <c r="A1622" s="323">
        <v>12872</v>
      </c>
      <c r="B1622" s="324" t="s">
        <v>10262</v>
      </c>
      <c r="C1622" s="325" t="s">
        <v>799</v>
      </c>
      <c r="D1622" s="326">
        <v>25.79</v>
      </c>
    </row>
    <row r="1623" spans="1:4">
      <c r="A1623" s="323">
        <v>41075</v>
      </c>
      <c r="B1623" s="324" t="s">
        <v>10263</v>
      </c>
      <c r="C1623" s="325" t="s">
        <v>4318</v>
      </c>
      <c r="D1623" s="326">
        <v>4527.0200000000004</v>
      </c>
    </row>
    <row r="1624" spans="1:4">
      <c r="A1624" s="323">
        <v>44324</v>
      </c>
      <c r="B1624" s="324" t="s">
        <v>10264</v>
      </c>
      <c r="C1624" s="325" t="s">
        <v>1068</v>
      </c>
      <c r="D1624" s="326">
        <v>2.94</v>
      </c>
    </row>
    <row r="1625" spans="1:4">
      <c r="A1625" s="323">
        <v>3315</v>
      </c>
      <c r="B1625" s="324" t="s">
        <v>10265</v>
      </c>
      <c r="C1625" s="325" t="s">
        <v>1068</v>
      </c>
      <c r="D1625" s="326">
        <v>0.85</v>
      </c>
    </row>
    <row r="1626" spans="1:4">
      <c r="A1626" s="323">
        <v>36870</v>
      </c>
      <c r="B1626" s="324" t="s">
        <v>10266</v>
      </c>
      <c r="C1626" s="325" t="s">
        <v>1068</v>
      </c>
      <c r="D1626" s="326">
        <v>0.66</v>
      </c>
    </row>
    <row r="1627" spans="1:4" ht="30">
      <c r="A1627" s="323">
        <v>5092</v>
      </c>
      <c r="B1627" s="324" t="s">
        <v>10267</v>
      </c>
      <c r="C1627" s="325" t="s">
        <v>8985</v>
      </c>
      <c r="D1627" s="326">
        <v>17.11</v>
      </c>
    </row>
    <row r="1628" spans="1:4">
      <c r="A1628" s="323">
        <v>11462</v>
      </c>
      <c r="B1628" s="324" t="s">
        <v>10268</v>
      </c>
      <c r="C1628" s="325" t="s">
        <v>8985</v>
      </c>
      <c r="D1628" s="326">
        <v>17.489999999999998</v>
      </c>
    </row>
    <row r="1629" spans="1:4">
      <c r="A1629" s="323">
        <v>3324</v>
      </c>
      <c r="B1629" s="324" t="s">
        <v>10269</v>
      </c>
      <c r="C1629" s="325" t="s">
        <v>96</v>
      </c>
      <c r="D1629" s="326">
        <v>6.78</v>
      </c>
    </row>
    <row r="1630" spans="1:4">
      <c r="A1630" s="323">
        <v>3322</v>
      </c>
      <c r="B1630" s="324" t="s">
        <v>10270</v>
      </c>
      <c r="C1630" s="325" t="s">
        <v>96</v>
      </c>
      <c r="D1630" s="326">
        <v>9.5</v>
      </c>
    </row>
    <row r="1631" spans="1:4">
      <c r="A1631" s="323">
        <v>5076</v>
      </c>
      <c r="B1631" s="324" t="s">
        <v>10271</v>
      </c>
      <c r="C1631" s="325" t="s">
        <v>1068</v>
      </c>
      <c r="D1631" s="326">
        <v>16.23</v>
      </c>
    </row>
    <row r="1632" spans="1:4">
      <c r="A1632" s="323">
        <v>5077</v>
      </c>
      <c r="B1632" s="324" t="s">
        <v>10272</v>
      </c>
      <c r="C1632" s="325" t="s">
        <v>1068</v>
      </c>
      <c r="D1632" s="326">
        <v>17.940000000000001</v>
      </c>
    </row>
    <row r="1633" spans="1:4" ht="30">
      <c r="A1633" s="323">
        <v>11837</v>
      </c>
      <c r="B1633" s="324" t="s">
        <v>10273</v>
      </c>
      <c r="C1633" s="325" t="s">
        <v>843</v>
      </c>
      <c r="D1633" s="326">
        <v>56.04</v>
      </c>
    </row>
    <row r="1634" spans="1:4" ht="30">
      <c r="A1634" s="323">
        <v>415</v>
      </c>
      <c r="B1634" s="324" t="s">
        <v>10274</v>
      </c>
      <c r="C1634" s="325" t="s">
        <v>843</v>
      </c>
      <c r="D1634" s="326">
        <v>22.98</v>
      </c>
    </row>
    <row r="1635" spans="1:4" ht="30">
      <c r="A1635" s="323">
        <v>38055</v>
      </c>
      <c r="B1635" s="324" t="s">
        <v>10275</v>
      </c>
      <c r="C1635" s="325" t="s">
        <v>843</v>
      </c>
      <c r="D1635" s="326">
        <v>5.08</v>
      </c>
    </row>
    <row r="1636" spans="1:4" ht="30">
      <c r="A1636" s="323">
        <v>416</v>
      </c>
      <c r="B1636" s="324" t="s">
        <v>10276</v>
      </c>
      <c r="C1636" s="325" t="s">
        <v>843</v>
      </c>
      <c r="D1636" s="326">
        <v>8.41</v>
      </c>
    </row>
    <row r="1637" spans="1:4" ht="30">
      <c r="A1637" s="323">
        <v>425</v>
      </c>
      <c r="B1637" s="324" t="s">
        <v>10277</v>
      </c>
      <c r="C1637" s="325" t="s">
        <v>843</v>
      </c>
      <c r="D1637" s="326">
        <v>5.21</v>
      </c>
    </row>
    <row r="1638" spans="1:4" ht="30">
      <c r="A1638" s="323">
        <v>426</v>
      </c>
      <c r="B1638" s="324" t="s">
        <v>10278</v>
      </c>
      <c r="C1638" s="325" t="s">
        <v>843</v>
      </c>
      <c r="D1638" s="326">
        <v>28.72</v>
      </c>
    </row>
    <row r="1639" spans="1:4" ht="30">
      <c r="A1639" s="323">
        <v>38056</v>
      </c>
      <c r="B1639" s="324" t="s">
        <v>10279</v>
      </c>
      <c r="C1639" s="325" t="s">
        <v>843</v>
      </c>
      <c r="D1639" s="326">
        <v>28.04</v>
      </c>
    </row>
    <row r="1640" spans="1:4">
      <c r="A1640" s="323">
        <v>1564</v>
      </c>
      <c r="B1640" s="324" t="s">
        <v>10280</v>
      </c>
      <c r="C1640" s="325" t="s">
        <v>843</v>
      </c>
      <c r="D1640" s="326">
        <v>10.7</v>
      </c>
    </row>
    <row r="1641" spans="1:4">
      <c r="A1641" s="323">
        <v>11032</v>
      </c>
      <c r="B1641" s="324" t="s">
        <v>10281</v>
      </c>
      <c r="C1641" s="325" t="s">
        <v>843</v>
      </c>
      <c r="D1641" s="326">
        <v>9.1999999999999993</v>
      </c>
    </row>
    <row r="1642" spans="1:4" ht="30">
      <c r="A1642" s="323">
        <v>4824</v>
      </c>
      <c r="B1642" s="324" t="s">
        <v>10282</v>
      </c>
      <c r="C1642" s="325" t="s">
        <v>1068</v>
      </c>
      <c r="D1642" s="326">
        <v>0.61</v>
      </c>
    </row>
    <row r="1643" spans="1:4" ht="30">
      <c r="A1643" s="323">
        <v>11795</v>
      </c>
      <c r="B1643" s="324" t="s">
        <v>10283</v>
      </c>
      <c r="C1643" s="325" t="s">
        <v>96</v>
      </c>
      <c r="D1643" s="326">
        <v>679.24</v>
      </c>
    </row>
    <row r="1644" spans="1:4">
      <c r="A1644" s="323">
        <v>134</v>
      </c>
      <c r="B1644" s="324" t="s">
        <v>10284</v>
      </c>
      <c r="C1644" s="325" t="s">
        <v>1068</v>
      </c>
      <c r="D1644" s="326">
        <v>1.65</v>
      </c>
    </row>
    <row r="1645" spans="1:4" ht="30">
      <c r="A1645" s="323">
        <v>4229</v>
      </c>
      <c r="B1645" s="324" t="s">
        <v>10285</v>
      </c>
      <c r="C1645" s="325" t="s">
        <v>1068</v>
      </c>
      <c r="D1645" s="326">
        <v>47.14</v>
      </c>
    </row>
    <row r="1646" spans="1:4">
      <c r="A1646" s="323">
        <v>11731</v>
      </c>
      <c r="B1646" s="324" t="s">
        <v>10286</v>
      </c>
      <c r="C1646" s="325" t="s">
        <v>843</v>
      </c>
      <c r="D1646" s="326">
        <v>9.89</v>
      </c>
    </row>
    <row r="1647" spans="1:4">
      <c r="A1647" s="323">
        <v>11732</v>
      </c>
      <c r="B1647" s="324" t="s">
        <v>10287</v>
      </c>
      <c r="C1647" s="325" t="s">
        <v>843</v>
      </c>
      <c r="D1647" s="326">
        <v>25.93</v>
      </c>
    </row>
    <row r="1648" spans="1:4">
      <c r="A1648" s="323">
        <v>11244</v>
      </c>
      <c r="B1648" s="324" t="s">
        <v>10288</v>
      </c>
      <c r="C1648" s="325" t="s">
        <v>843</v>
      </c>
      <c r="D1648" s="326">
        <v>299.38</v>
      </c>
    </row>
    <row r="1649" spans="1:4">
      <c r="A1649" s="323">
        <v>11235</v>
      </c>
      <c r="B1649" s="324" t="s">
        <v>10289</v>
      </c>
      <c r="C1649" s="325" t="s">
        <v>843</v>
      </c>
      <c r="D1649" s="326">
        <v>228.46</v>
      </c>
    </row>
    <row r="1650" spans="1:4">
      <c r="A1650" s="323">
        <v>11236</v>
      </c>
      <c r="B1650" s="324" t="s">
        <v>10290</v>
      </c>
      <c r="C1650" s="325" t="s">
        <v>843</v>
      </c>
      <c r="D1650" s="326">
        <v>290.33999999999997</v>
      </c>
    </row>
    <row r="1651" spans="1:4" ht="30">
      <c r="A1651" s="323">
        <v>11245</v>
      </c>
      <c r="B1651" s="324" t="s">
        <v>10291</v>
      </c>
      <c r="C1651" s="325" t="s">
        <v>843</v>
      </c>
      <c r="D1651" s="326">
        <v>414.09</v>
      </c>
    </row>
    <row r="1652" spans="1:4" ht="30">
      <c r="A1652" s="323">
        <v>36499</v>
      </c>
      <c r="B1652" s="324" t="s">
        <v>10292</v>
      </c>
      <c r="C1652" s="325" t="s">
        <v>843</v>
      </c>
      <c r="D1652" s="326">
        <v>3668.09</v>
      </c>
    </row>
    <row r="1653" spans="1:4" ht="45">
      <c r="A1653" s="323">
        <v>13533</v>
      </c>
      <c r="B1653" s="324" t="s">
        <v>10293</v>
      </c>
      <c r="C1653" s="325" t="s">
        <v>843</v>
      </c>
      <c r="D1653" s="326">
        <v>168147.22</v>
      </c>
    </row>
    <row r="1654" spans="1:4" ht="45">
      <c r="A1654" s="323">
        <v>13333</v>
      </c>
      <c r="B1654" s="324" t="s">
        <v>10294</v>
      </c>
      <c r="C1654" s="325" t="s">
        <v>843</v>
      </c>
      <c r="D1654" s="326">
        <v>188107.51999999999</v>
      </c>
    </row>
    <row r="1655" spans="1:4" ht="30">
      <c r="A1655" s="323">
        <v>39585</v>
      </c>
      <c r="B1655" s="324" t="s">
        <v>10295</v>
      </c>
      <c r="C1655" s="325" t="s">
        <v>843</v>
      </c>
      <c r="D1655" s="326">
        <v>121461.02</v>
      </c>
    </row>
    <row r="1656" spans="1:4" ht="30">
      <c r="A1656" s="323">
        <v>39586</v>
      </c>
      <c r="B1656" s="324" t="s">
        <v>10296</v>
      </c>
      <c r="C1656" s="325" t="s">
        <v>843</v>
      </c>
      <c r="D1656" s="326">
        <v>142465.54999999999</v>
      </c>
    </row>
    <row r="1657" spans="1:4" ht="30">
      <c r="A1657" s="323">
        <v>39587</v>
      </c>
      <c r="B1657" s="324" t="s">
        <v>10297</v>
      </c>
      <c r="C1657" s="325" t="s">
        <v>843</v>
      </c>
      <c r="D1657" s="326">
        <v>173515.74</v>
      </c>
    </row>
    <row r="1658" spans="1:4" ht="30">
      <c r="A1658" s="323">
        <v>39588</v>
      </c>
      <c r="B1658" s="324" t="s">
        <v>10298</v>
      </c>
      <c r="C1658" s="325" t="s">
        <v>843</v>
      </c>
      <c r="D1658" s="326">
        <v>200912.95</v>
      </c>
    </row>
    <row r="1659" spans="1:4" ht="30">
      <c r="A1659" s="323">
        <v>39584</v>
      </c>
      <c r="B1659" s="324" t="s">
        <v>10299</v>
      </c>
      <c r="C1659" s="325" t="s">
        <v>843</v>
      </c>
      <c r="D1659" s="326">
        <v>108164.23</v>
      </c>
    </row>
    <row r="1660" spans="1:4" ht="30">
      <c r="A1660" s="323">
        <v>39590</v>
      </c>
      <c r="B1660" s="324" t="s">
        <v>10300</v>
      </c>
      <c r="C1660" s="325" t="s">
        <v>843</v>
      </c>
      <c r="D1660" s="326">
        <v>105570.63</v>
      </c>
    </row>
    <row r="1661" spans="1:4" ht="30">
      <c r="A1661" s="323">
        <v>39592</v>
      </c>
      <c r="B1661" s="324" t="s">
        <v>10301</v>
      </c>
      <c r="C1661" s="325" t="s">
        <v>843</v>
      </c>
      <c r="D1661" s="326">
        <v>151707.54</v>
      </c>
    </row>
    <row r="1662" spans="1:4" ht="30">
      <c r="A1662" s="323">
        <v>39593</v>
      </c>
      <c r="B1662" s="324" t="s">
        <v>10302</v>
      </c>
      <c r="C1662" s="325" t="s">
        <v>843</v>
      </c>
      <c r="D1662" s="326">
        <v>173515.74</v>
      </c>
    </row>
    <row r="1663" spans="1:4" ht="30">
      <c r="A1663" s="323">
        <v>14254</v>
      </c>
      <c r="B1663" s="324" t="s">
        <v>10303</v>
      </c>
      <c r="C1663" s="325" t="s">
        <v>843</v>
      </c>
      <c r="D1663" s="326">
        <v>98630</v>
      </c>
    </row>
    <row r="1664" spans="1:4">
      <c r="A1664" s="323">
        <v>44494</v>
      </c>
      <c r="B1664" s="324" t="s">
        <v>10304</v>
      </c>
      <c r="C1664" s="325" t="s">
        <v>843</v>
      </c>
      <c r="D1664" s="326">
        <v>82363.92</v>
      </c>
    </row>
    <row r="1665" spans="1:4">
      <c r="A1665" s="323">
        <v>25019</v>
      </c>
      <c r="B1665" s="324" t="s">
        <v>10305</v>
      </c>
      <c r="C1665" s="325" t="s">
        <v>843</v>
      </c>
      <c r="D1665" s="326">
        <v>141180.96</v>
      </c>
    </row>
    <row r="1666" spans="1:4">
      <c r="A1666" s="323">
        <v>36501</v>
      </c>
      <c r="B1666" s="324" t="s">
        <v>10306</v>
      </c>
      <c r="C1666" s="325" t="s">
        <v>843</v>
      </c>
      <c r="D1666" s="326">
        <v>125699.71</v>
      </c>
    </row>
    <row r="1667" spans="1:4">
      <c r="A1667" s="323">
        <v>44493</v>
      </c>
      <c r="B1667" s="324" t="s">
        <v>10307</v>
      </c>
      <c r="C1667" s="325" t="s">
        <v>843</v>
      </c>
      <c r="D1667" s="326">
        <v>151115.13</v>
      </c>
    </row>
    <row r="1668" spans="1:4">
      <c r="A1668" s="323">
        <v>36500</v>
      </c>
      <c r="B1668" s="324" t="s">
        <v>10308</v>
      </c>
      <c r="C1668" s="325" t="s">
        <v>843</v>
      </c>
      <c r="D1668" s="326">
        <v>88828.55</v>
      </c>
    </row>
    <row r="1669" spans="1:4" ht="45">
      <c r="A1669" s="323">
        <v>20017</v>
      </c>
      <c r="B1669" s="324" t="s">
        <v>10309</v>
      </c>
      <c r="C1669" s="325" t="s">
        <v>844</v>
      </c>
      <c r="D1669" s="326">
        <v>10.18</v>
      </c>
    </row>
    <row r="1670" spans="1:4" ht="30">
      <c r="A1670" s="323">
        <v>20007</v>
      </c>
      <c r="B1670" s="324" t="s">
        <v>10310</v>
      </c>
      <c r="C1670" s="325" t="s">
        <v>844</v>
      </c>
      <c r="D1670" s="326">
        <v>6.07</v>
      </c>
    </row>
    <row r="1671" spans="1:4" ht="30">
      <c r="A1671" s="323">
        <v>39831</v>
      </c>
      <c r="B1671" s="324" t="s">
        <v>10311</v>
      </c>
      <c r="C1671" s="325" t="s">
        <v>9016</v>
      </c>
      <c r="D1671" s="326">
        <v>354.65</v>
      </c>
    </row>
    <row r="1672" spans="1:4" ht="30">
      <c r="A1672" s="323">
        <v>36888</v>
      </c>
      <c r="B1672" s="324" t="s">
        <v>10312</v>
      </c>
      <c r="C1672" s="325" t="s">
        <v>844</v>
      </c>
      <c r="D1672" s="326">
        <v>54.77</v>
      </c>
    </row>
    <row r="1673" spans="1:4" ht="45">
      <c r="A1673" s="323">
        <v>39836</v>
      </c>
      <c r="B1673" s="324" t="s">
        <v>10313</v>
      </c>
      <c r="C1673" s="325" t="s">
        <v>9016</v>
      </c>
      <c r="D1673" s="326">
        <v>311.63</v>
      </c>
    </row>
    <row r="1674" spans="1:4" ht="30">
      <c r="A1674" s="323">
        <v>39830</v>
      </c>
      <c r="B1674" s="324" t="s">
        <v>10314</v>
      </c>
      <c r="C1674" s="325" t="s">
        <v>9016</v>
      </c>
      <c r="D1674" s="326">
        <v>355.41</v>
      </c>
    </row>
    <row r="1675" spans="1:4">
      <c r="A1675" s="323">
        <v>7569</v>
      </c>
      <c r="B1675" s="324" t="s">
        <v>10315</v>
      </c>
      <c r="C1675" s="325" t="s">
        <v>843</v>
      </c>
      <c r="D1675" s="326">
        <v>51.04</v>
      </c>
    </row>
    <row r="1676" spans="1:4" ht="30">
      <c r="A1676" s="323">
        <v>3378</v>
      </c>
      <c r="B1676" s="324" t="s">
        <v>10316</v>
      </c>
      <c r="C1676" s="325" t="s">
        <v>843</v>
      </c>
      <c r="D1676" s="326">
        <v>81.34</v>
      </c>
    </row>
    <row r="1677" spans="1:4" ht="30">
      <c r="A1677" s="323">
        <v>3380</v>
      </c>
      <c r="B1677" s="324" t="s">
        <v>10317</v>
      </c>
      <c r="C1677" s="325" t="s">
        <v>843</v>
      </c>
      <c r="D1677" s="326">
        <v>56.94</v>
      </c>
    </row>
    <row r="1678" spans="1:4" ht="30">
      <c r="A1678" s="323">
        <v>3379</v>
      </c>
      <c r="B1678" s="324" t="s">
        <v>10318</v>
      </c>
      <c r="C1678" s="325" t="s">
        <v>843</v>
      </c>
      <c r="D1678" s="326">
        <v>54.97</v>
      </c>
    </row>
    <row r="1679" spans="1:4" ht="30">
      <c r="A1679" s="323">
        <v>11991</v>
      </c>
      <c r="B1679" s="324" t="s">
        <v>10319</v>
      </c>
      <c r="C1679" s="325" t="s">
        <v>843</v>
      </c>
      <c r="D1679" s="326">
        <v>63.83</v>
      </c>
    </row>
    <row r="1680" spans="1:4">
      <c r="A1680" s="323">
        <v>44305</v>
      </c>
      <c r="B1680" s="324" t="s">
        <v>10320</v>
      </c>
      <c r="C1680" s="325" t="s">
        <v>843</v>
      </c>
      <c r="D1680" s="326">
        <v>2023.83</v>
      </c>
    </row>
    <row r="1681" spans="1:4" ht="30">
      <c r="A1681" s="323">
        <v>34349</v>
      </c>
      <c r="B1681" s="324" t="s">
        <v>10321</v>
      </c>
      <c r="C1681" s="325" t="s">
        <v>843</v>
      </c>
      <c r="D1681" s="326">
        <v>33.909999999999997</v>
      </c>
    </row>
    <row r="1682" spans="1:4" ht="30">
      <c r="A1682" s="323">
        <v>11029</v>
      </c>
      <c r="B1682" s="324" t="s">
        <v>10322</v>
      </c>
      <c r="C1682" s="325" t="s">
        <v>9708</v>
      </c>
      <c r="D1682" s="326">
        <v>1.41</v>
      </c>
    </row>
    <row r="1683" spans="1:4" ht="30">
      <c r="A1683" s="323">
        <v>4316</v>
      </c>
      <c r="B1683" s="324" t="s">
        <v>10323</v>
      </c>
      <c r="C1683" s="325" t="s">
        <v>843</v>
      </c>
      <c r="D1683" s="326">
        <v>1.42</v>
      </c>
    </row>
    <row r="1684" spans="1:4" ht="30">
      <c r="A1684" s="323">
        <v>4313</v>
      </c>
      <c r="B1684" s="324" t="s">
        <v>10324</v>
      </c>
      <c r="C1684" s="325" t="s">
        <v>9708</v>
      </c>
      <c r="D1684" s="326">
        <v>2.04</v>
      </c>
    </row>
    <row r="1685" spans="1:4" ht="30">
      <c r="A1685" s="323">
        <v>4317</v>
      </c>
      <c r="B1685" s="324" t="s">
        <v>10325</v>
      </c>
      <c r="C1685" s="325" t="s">
        <v>843</v>
      </c>
      <c r="D1685" s="326">
        <v>2.33</v>
      </c>
    </row>
    <row r="1686" spans="1:4" ht="30">
      <c r="A1686" s="323">
        <v>4314</v>
      </c>
      <c r="B1686" s="324" t="s">
        <v>10326</v>
      </c>
      <c r="C1686" s="325" t="s">
        <v>9708</v>
      </c>
      <c r="D1686" s="326">
        <v>2.73</v>
      </c>
    </row>
    <row r="1687" spans="1:4">
      <c r="A1687" s="323">
        <v>12873</v>
      </c>
      <c r="B1687" s="324" t="s">
        <v>10327</v>
      </c>
      <c r="C1687" s="325" t="s">
        <v>799</v>
      </c>
      <c r="D1687" s="326">
        <v>27.06</v>
      </c>
    </row>
    <row r="1688" spans="1:4">
      <c r="A1688" s="323">
        <v>41076</v>
      </c>
      <c r="B1688" s="324" t="s">
        <v>10328</v>
      </c>
      <c r="C1688" s="325" t="s">
        <v>4318</v>
      </c>
      <c r="D1688" s="326">
        <v>4747.54</v>
      </c>
    </row>
    <row r="1689" spans="1:4">
      <c r="A1689" s="323">
        <v>140</v>
      </c>
      <c r="B1689" s="324" t="s">
        <v>10329</v>
      </c>
      <c r="C1689" s="325" t="s">
        <v>1068</v>
      </c>
      <c r="D1689" s="326">
        <v>18.45</v>
      </c>
    </row>
    <row r="1690" spans="1:4" ht="30">
      <c r="A1690" s="323">
        <v>151</v>
      </c>
      <c r="B1690" s="324" t="s">
        <v>10330</v>
      </c>
      <c r="C1690" s="325" t="s">
        <v>201</v>
      </c>
      <c r="D1690" s="326">
        <v>27.24</v>
      </c>
    </row>
    <row r="1691" spans="1:4">
      <c r="A1691" s="323">
        <v>7340</v>
      </c>
      <c r="B1691" s="324" t="s">
        <v>10331</v>
      </c>
      <c r="C1691" s="325" t="s">
        <v>201</v>
      </c>
      <c r="D1691" s="326">
        <v>28.03</v>
      </c>
    </row>
    <row r="1692" spans="1:4">
      <c r="A1692" s="323">
        <v>40929</v>
      </c>
      <c r="B1692" s="324" t="s">
        <v>10332</v>
      </c>
      <c r="C1692" s="325" t="s">
        <v>4318</v>
      </c>
      <c r="D1692" s="326">
        <v>5057.6400000000003</v>
      </c>
    </row>
    <row r="1693" spans="1:4">
      <c r="A1693" s="323">
        <v>2701</v>
      </c>
      <c r="B1693" s="324" t="s">
        <v>10333</v>
      </c>
      <c r="C1693" s="325" t="s">
        <v>799</v>
      </c>
      <c r="D1693" s="326">
        <v>28.82</v>
      </c>
    </row>
    <row r="1694" spans="1:4" ht="30">
      <c r="A1694" s="323">
        <v>38064</v>
      </c>
      <c r="B1694" s="324" t="s">
        <v>10334</v>
      </c>
      <c r="C1694" s="325" t="s">
        <v>843</v>
      </c>
      <c r="D1694" s="326">
        <v>22.05</v>
      </c>
    </row>
    <row r="1695" spans="1:4">
      <c r="A1695" s="323">
        <v>38114</v>
      </c>
      <c r="B1695" s="324" t="s">
        <v>10335</v>
      </c>
      <c r="C1695" s="325" t="s">
        <v>843</v>
      </c>
      <c r="D1695" s="326">
        <v>19.72</v>
      </c>
    </row>
    <row r="1696" spans="1:4">
      <c r="A1696" s="323">
        <v>38115</v>
      </c>
      <c r="B1696" s="324" t="s">
        <v>10336</v>
      </c>
      <c r="C1696" s="325" t="s">
        <v>843</v>
      </c>
      <c r="D1696" s="326">
        <v>21.06</v>
      </c>
    </row>
    <row r="1697" spans="1:4" ht="30">
      <c r="A1697" s="323">
        <v>38065</v>
      </c>
      <c r="B1697" s="324" t="s">
        <v>10337</v>
      </c>
      <c r="C1697" s="325" t="s">
        <v>843</v>
      </c>
      <c r="D1697" s="326">
        <v>31.29</v>
      </c>
    </row>
    <row r="1698" spans="1:4" ht="30">
      <c r="A1698" s="323">
        <v>38078</v>
      </c>
      <c r="B1698" s="324" t="s">
        <v>10338</v>
      </c>
      <c r="C1698" s="325" t="s">
        <v>843</v>
      </c>
      <c r="D1698" s="326">
        <v>18.25</v>
      </c>
    </row>
    <row r="1699" spans="1:4">
      <c r="A1699" s="323">
        <v>38113</v>
      </c>
      <c r="B1699" s="324" t="s">
        <v>10339</v>
      </c>
      <c r="C1699" s="325" t="s">
        <v>843</v>
      </c>
      <c r="D1699" s="326">
        <v>9.91</v>
      </c>
    </row>
    <row r="1700" spans="1:4" ht="30">
      <c r="A1700" s="323">
        <v>38063</v>
      </c>
      <c r="B1700" s="324" t="s">
        <v>10340</v>
      </c>
      <c r="C1700" s="325" t="s">
        <v>843</v>
      </c>
      <c r="D1700" s="326">
        <v>10.64</v>
      </c>
    </row>
    <row r="1701" spans="1:4" ht="30">
      <c r="A1701" s="323">
        <v>38073</v>
      </c>
      <c r="B1701" s="324" t="s">
        <v>10341</v>
      </c>
      <c r="C1701" s="325" t="s">
        <v>843</v>
      </c>
      <c r="D1701" s="326">
        <v>25.81</v>
      </c>
    </row>
    <row r="1702" spans="1:4" ht="30">
      <c r="A1702" s="323">
        <v>38080</v>
      </c>
      <c r="B1702" s="324" t="s">
        <v>10342</v>
      </c>
      <c r="C1702" s="325" t="s">
        <v>843</v>
      </c>
      <c r="D1702" s="326">
        <v>31.7</v>
      </c>
    </row>
    <row r="1703" spans="1:4" ht="30">
      <c r="A1703" s="323">
        <v>38069</v>
      </c>
      <c r="B1703" s="324" t="s">
        <v>10343</v>
      </c>
      <c r="C1703" s="325" t="s">
        <v>843</v>
      </c>
      <c r="D1703" s="326">
        <v>17.34</v>
      </c>
    </row>
    <row r="1704" spans="1:4" ht="30">
      <c r="A1704" s="323">
        <v>38077</v>
      </c>
      <c r="B1704" s="324" t="s">
        <v>10344</v>
      </c>
      <c r="C1704" s="325" t="s">
        <v>843</v>
      </c>
      <c r="D1704" s="326">
        <v>16.940000000000001</v>
      </c>
    </row>
    <row r="1705" spans="1:4">
      <c r="A1705" s="323">
        <v>38112</v>
      </c>
      <c r="B1705" s="324" t="s">
        <v>10345</v>
      </c>
      <c r="C1705" s="325" t="s">
        <v>843</v>
      </c>
      <c r="D1705" s="326">
        <v>7.61</v>
      </c>
    </row>
    <row r="1706" spans="1:4" ht="30">
      <c r="A1706" s="323">
        <v>38062</v>
      </c>
      <c r="B1706" s="324" t="s">
        <v>10346</v>
      </c>
      <c r="C1706" s="325" t="s">
        <v>843</v>
      </c>
      <c r="D1706" s="326">
        <v>7.81</v>
      </c>
    </row>
    <row r="1707" spans="1:4" ht="30">
      <c r="A1707" s="323">
        <v>12129</v>
      </c>
      <c r="B1707" s="324" t="s">
        <v>10347</v>
      </c>
      <c r="C1707" s="325" t="s">
        <v>843</v>
      </c>
      <c r="D1707" s="326">
        <v>13.8</v>
      </c>
    </row>
    <row r="1708" spans="1:4" ht="30">
      <c r="A1708" s="323">
        <v>12128</v>
      </c>
      <c r="B1708" s="324" t="s">
        <v>10348</v>
      </c>
      <c r="C1708" s="325" t="s">
        <v>843</v>
      </c>
      <c r="D1708" s="326">
        <v>10.44</v>
      </c>
    </row>
    <row r="1709" spans="1:4" ht="30">
      <c r="A1709" s="323">
        <v>38081</v>
      </c>
      <c r="B1709" s="324" t="s">
        <v>10349</v>
      </c>
      <c r="C1709" s="325" t="s">
        <v>843</v>
      </c>
      <c r="D1709" s="326">
        <v>26.89</v>
      </c>
    </row>
    <row r="1710" spans="1:4" ht="30">
      <c r="A1710" s="323">
        <v>38070</v>
      </c>
      <c r="B1710" s="324" t="s">
        <v>10350</v>
      </c>
      <c r="C1710" s="325" t="s">
        <v>843</v>
      </c>
      <c r="D1710" s="326">
        <v>18.53</v>
      </c>
    </row>
    <row r="1711" spans="1:4" ht="30">
      <c r="A1711" s="323">
        <v>38074</v>
      </c>
      <c r="B1711" s="324" t="s">
        <v>10351</v>
      </c>
      <c r="C1711" s="325" t="s">
        <v>843</v>
      </c>
      <c r="D1711" s="326">
        <v>28.17</v>
      </c>
    </row>
    <row r="1712" spans="1:4" ht="30">
      <c r="A1712" s="323">
        <v>38072</v>
      </c>
      <c r="B1712" s="324" t="s">
        <v>10352</v>
      </c>
      <c r="C1712" s="325" t="s">
        <v>843</v>
      </c>
      <c r="D1712" s="326">
        <v>23.24</v>
      </c>
    </row>
    <row r="1713" spans="1:4" ht="30">
      <c r="A1713" s="323">
        <v>38079</v>
      </c>
      <c r="B1713" s="324" t="s">
        <v>10353</v>
      </c>
      <c r="C1713" s="325" t="s">
        <v>843</v>
      </c>
      <c r="D1713" s="326">
        <v>24.18</v>
      </c>
    </row>
    <row r="1714" spans="1:4" ht="30">
      <c r="A1714" s="323">
        <v>38068</v>
      </c>
      <c r="B1714" s="324" t="s">
        <v>10354</v>
      </c>
      <c r="C1714" s="325" t="s">
        <v>843</v>
      </c>
      <c r="D1714" s="326">
        <v>16.04</v>
      </c>
    </row>
    <row r="1715" spans="1:4" ht="30">
      <c r="A1715" s="323">
        <v>38071</v>
      </c>
      <c r="B1715" s="324" t="s">
        <v>10355</v>
      </c>
      <c r="C1715" s="325" t="s">
        <v>843</v>
      </c>
      <c r="D1715" s="326">
        <v>19.18</v>
      </c>
    </row>
    <row r="1716" spans="1:4" ht="30">
      <c r="A1716" s="323">
        <v>38412</v>
      </c>
      <c r="B1716" s="324" t="s">
        <v>10356</v>
      </c>
      <c r="C1716" s="325" t="s">
        <v>843</v>
      </c>
      <c r="D1716" s="326">
        <v>986.32</v>
      </c>
    </row>
    <row r="1717" spans="1:4" ht="30">
      <c r="A1717" s="323">
        <v>3405</v>
      </c>
      <c r="B1717" s="324" t="s">
        <v>10357</v>
      </c>
      <c r="C1717" s="325" t="s">
        <v>843</v>
      </c>
      <c r="D1717" s="326">
        <v>96.37</v>
      </c>
    </row>
    <row r="1718" spans="1:4">
      <c r="A1718" s="323">
        <v>3394</v>
      </c>
      <c r="B1718" s="324" t="s">
        <v>10358</v>
      </c>
      <c r="C1718" s="325" t="s">
        <v>843</v>
      </c>
      <c r="D1718" s="326">
        <v>508.74</v>
      </c>
    </row>
    <row r="1719" spans="1:4">
      <c r="A1719" s="323">
        <v>3393</v>
      </c>
      <c r="B1719" s="324" t="s">
        <v>10359</v>
      </c>
      <c r="C1719" s="325" t="s">
        <v>843</v>
      </c>
      <c r="D1719" s="326">
        <v>866.18</v>
      </c>
    </row>
    <row r="1720" spans="1:4">
      <c r="A1720" s="323">
        <v>3406</v>
      </c>
      <c r="B1720" s="324" t="s">
        <v>10360</v>
      </c>
      <c r="C1720" s="325" t="s">
        <v>843</v>
      </c>
      <c r="D1720" s="326">
        <v>29.5</v>
      </c>
    </row>
    <row r="1721" spans="1:4">
      <c r="A1721" s="323">
        <v>3395</v>
      </c>
      <c r="B1721" s="324" t="s">
        <v>10361</v>
      </c>
      <c r="C1721" s="325" t="s">
        <v>843</v>
      </c>
      <c r="D1721" s="326">
        <v>124.44</v>
      </c>
    </row>
    <row r="1722" spans="1:4" ht="30">
      <c r="A1722" s="323">
        <v>3398</v>
      </c>
      <c r="B1722" s="324" t="s">
        <v>10362</v>
      </c>
      <c r="C1722" s="325" t="s">
        <v>843</v>
      </c>
      <c r="D1722" s="326">
        <v>5.91</v>
      </c>
    </row>
    <row r="1723" spans="1:4" ht="45">
      <c r="A1723" s="323">
        <v>40662</v>
      </c>
      <c r="B1723" s="324" t="s">
        <v>10363</v>
      </c>
      <c r="C1723" s="325" t="s">
        <v>843</v>
      </c>
      <c r="D1723" s="326">
        <v>221.62</v>
      </c>
    </row>
    <row r="1724" spans="1:4" ht="45">
      <c r="A1724" s="323">
        <v>3437</v>
      </c>
      <c r="B1724" s="324" t="s">
        <v>10364</v>
      </c>
      <c r="C1724" s="325" t="s">
        <v>96</v>
      </c>
      <c r="D1724" s="326">
        <v>615.63</v>
      </c>
    </row>
    <row r="1725" spans="1:4" ht="45">
      <c r="A1725" s="323">
        <v>34377</v>
      </c>
      <c r="B1725" s="324" t="s">
        <v>10365</v>
      </c>
      <c r="C1725" s="325" t="s">
        <v>843</v>
      </c>
      <c r="D1725" s="326">
        <v>385.62</v>
      </c>
    </row>
    <row r="1726" spans="1:4" ht="60">
      <c r="A1726" s="323">
        <v>40659</v>
      </c>
      <c r="B1726" s="324" t="s">
        <v>10366</v>
      </c>
      <c r="C1726" s="325" t="s">
        <v>96</v>
      </c>
      <c r="D1726" s="326">
        <v>871.03</v>
      </c>
    </row>
    <row r="1727" spans="1:4" ht="60">
      <c r="A1727" s="323">
        <v>40660</v>
      </c>
      <c r="B1727" s="324" t="s">
        <v>10367</v>
      </c>
      <c r="C1727" s="325" t="s">
        <v>96</v>
      </c>
      <c r="D1727" s="326">
        <v>1103.93</v>
      </c>
    </row>
    <row r="1728" spans="1:4" ht="60">
      <c r="A1728" s="323">
        <v>40661</v>
      </c>
      <c r="B1728" s="324" t="s">
        <v>10368</v>
      </c>
      <c r="C1728" s="325" t="s">
        <v>96</v>
      </c>
      <c r="D1728" s="326">
        <v>678.73</v>
      </c>
    </row>
    <row r="1729" spans="1:4" ht="60">
      <c r="A1729" s="323">
        <v>3428</v>
      </c>
      <c r="B1729" s="324" t="s">
        <v>10369</v>
      </c>
      <c r="C1729" s="325" t="s">
        <v>96</v>
      </c>
      <c r="D1729" s="326">
        <v>913.19</v>
      </c>
    </row>
    <row r="1730" spans="1:4" ht="60">
      <c r="A1730" s="323">
        <v>3429</v>
      </c>
      <c r="B1730" s="324" t="s">
        <v>10370</v>
      </c>
      <c r="C1730" s="325" t="s">
        <v>96</v>
      </c>
      <c r="D1730" s="326">
        <v>521.74</v>
      </c>
    </row>
    <row r="1731" spans="1:4" ht="45">
      <c r="A1731" s="323">
        <v>36896</v>
      </c>
      <c r="B1731" s="324" t="s">
        <v>10371</v>
      </c>
      <c r="C1731" s="325" t="s">
        <v>843</v>
      </c>
      <c r="D1731" s="326">
        <v>746.87</v>
      </c>
    </row>
    <row r="1732" spans="1:4" ht="45">
      <c r="A1732" s="323">
        <v>34367</v>
      </c>
      <c r="B1732" s="324" t="s">
        <v>10372</v>
      </c>
      <c r="C1732" s="325" t="s">
        <v>843</v>
      </c>
      <c r="D1732" s="326">
        <v>962.6</v>
      </c>
    </row>
    <row r="1733" spans="1:4" ht="45">
      <c r="A1733" s="323">
        <v>36897</v>
      </c>
      <c r="B1733" s="324" t="s">
        <v>10373</v>
      </c>
      <c r="C1733" s="325" t="s">
        <v>843</v>
      </c>
      <c r="D1733" s="326">
        <v>1165.48</v>
      </c>
    </row>
    <row r="1734" spans="1:4" ht="45">
      <c r="A1734" s="323">
        <v>34369</v>
      </c>
      <c r="B1734" s="324" t="s">
        <v>10374</v>
      </c>
      <c r="C1734" s="325" t="s">
        <v>843</v>
      </c>
      <c r="D1734" s="326">
        <v>1341.24</v>
      </c>
    </row>
    <row r="1735" spans="1:4" ht="45">
      <c r="A1735" s="323">
        <v>34364</v>
      </c>
      <c r="B1735" s="324" t="s">
        <v>10375</v>
      </c>
      <c r="C1735" s="325" t="s">
        <v>843</v>
      </c>
      <c r="D1735" s="326">
        <v>1265.31</v>
      </c>
    </row>
    <row r="1736" spans="1:4" ht="60">
      <c r="A1736" s="323">
        <v>3421</v>
      </c>
      <c r="B1736" s="324" t="s">
        <v>10376</v>
      </c>
      <c r="C1736" s="325" t="s">
        <v>96</v>
      </c>
      <c r="D1736" s="326">
        <v>683.92</v>
      </c>
    </row>
    <row r="1737" spans="1:4" ht="30">
      <c r="A1737" s="323">
        <v>599</v>
      </c>
      <c r="B1737" s="324" t="s">
        <v>10377</v>
      </c>
      <c r="C1737" s="325" t="s">
        <v>96</v>
      </c>
      <c r="D1737" s="326">
        <v>1362.13</v>
      </c>
    </row>
    <row r="1738" spans="1:4" ht="45">
      <c r="A1738" s="323">
        <v>44053</v>
      </c>
      <c r="B1738" s="324" t="s">
        <v>10378</v>
      </c>
      <c r="C1738" s="325" t="s">
        <v>843</v>
      </c>
      <c r="D1738" s="326">
        <v>3023.29</v>
      </c>
    </row>
    <row r="1739" spans="1:4" ht="45">
      <c r="A1739" s="323">
        <v>3423</v>
      </c>
      <c r="B1739" s="324" t="s">
        <v>10379</v>
      </c>
      <c r="C1739" s="325" t="s">
        <v>96</v>
      </c>
      <c r="D1739" s="326">
        <v>964.49</v>
      </c>
    </row>
    <row r="1740" spans="1:4" ht="30">
      <c r="A1740" s="323">
        <v>34381</v>
      </c>
      <c r="B1740" s="324" t="s">
        <v>10380</v>
      </c>
      <c r="C1740" s="325" t="s">
        <v>843</v>
      </c>
      <c r="D1740" s="326">
        <v>550</v>
      </c>
    </row>
    <row r="1741" spans="1:4" ht="45">
      <c r="A1741" s="323">
        <v>44054</v>
      </c>
      <c r="B1741" s="324" t="s">
        <v>10381</v>
      </c>
      <c r="C1741" s="325" t="s">
        <v>843</v>
      </c>
      <c r="D1741" s="326">
        <v>1084.57</v>
      </c>
    </row>
    <row r="1742" spans="1:4" ht="45">
      <c r="A1742" s="323">
        <v>44399</v>
      </c>
      <c r="B1742" s="324" t="s">
        <v>10382</v>
      </c>
      <c r="C1742" s="325" t="s">
        <v>843</v>
      </c>
      <c r="D1742" s="326">
        <v>1481.88</v>
      </c>
    </row>
    <row r="1743" spans="1:4">
      <c r="A1743" s="323">
        <v>44503</v>
      </c>
      <c r="B1743" s="324" t="s">
        <v>10383</v>
      </c>
      <c r="C1743" s="325" t="s">
        <v>799</v>
      </c>
      <c r="D1743" s="326">
        <v>20.49</v>
      </c>
    </row>
    <row r="1744" spans="1:4">
      <c r="A1744" s="323">
        <v>41077</v>
      </c>
      <c r="B1744" s="324" t="s">
        <v>10384</v>
      </c>
      <c r="C1744" s="325" t="s">
        <v>4318</v>
      </c>
      <c r="D1744" s="326">
        <v>3596.52</v>
      </c>
    </row>
    <row r="1745" spans="1:4">
      <c r="A1745" s="323">
        <v>37963</v>
      </c>
      <c r="B1745" s="324" t="s">
        <v>10385</v>
      </c>
      <c r="C1745" s="325" t="s">
        <v>843</v>
      </c>
      <c r="D1745" s="326">
        <v>4.97</v>
      </c>
    </row>
    <row r="1746" spans="1:4">
      <c r="A1746" s="323">
        <v>37964</v>
      </c>
      <c r="B1746" s="324" t="s">
        <v>10386</v>
      </c>
      <c r="C1746" s="325" t="s">
        <v>843</v>
      </c>
      <c r="D1746" s="326">
        <v>6.65</v>
      </c>
    </row>
    <row r="1747" spans="1:4">
      <c r="A1747" s="323">
        <v>37965</v>
      </c>
      <c r="B1747" s="324" t="s">
        <v>10387</v>
      </c>
      <c r="C1747" s="325" t="s">
        <v>843</v>
      </c>
      <c r="D1747" s="326">
        <v>9.59</v>
      </c>
    </row>
    <row r="1748" spans="1:4">
      <c r="A1748" s="323">
        <v>37966</v>
      </c>
      <c r="B1748" s="324" t="s">
        <v>10388</v>
      </c>
      <c r="C1748" s="325" t="s">
        <v>843</v>
      </c>
      <c r="D1748" s="326">
        <v>16.84</v>
      </c>
    </row>
    <row r="1749" spans="1:4">
      <c r="A1749" s="323">
        <v>37967</v>
      </c>
      <c r="B1749" s="324" t="s">
        <v>10389</v>
      </c>
      <c r="C1749" s="325" t="s">
        <v>843</v>
      </c>
      <c r="D1749" s="326">
        <v>28.3</v>
      </c>
    </row>
    <row r="1750" spans="1:4">
      <c r="A1750" s="323">
        <v>37968</v>
      </c>
      <c r="B1750" s="324" t="s">
        <v>10390</v>
      </c>
      <c r="C1750" s="325" t="s">
        <v>843</v>
      </c>
      <c r="D1750" s="326">
        <v>60.09</v>
      </c>
    </row>
    <row r="1751" spans="1:4">
      <c r="A1751" s="323">
        <v>37969</v>
      </c>
      <c r="B1751" s="324" t="s">
        <v>10391</v>
      </c>
      <c r="C1751" s="325" t="s">
        <v>843</v>
      </c>
      <c r="D1751" s="326">
        <v>151.84</v>
      </c>
    </row>
    <row r="1752" spans="1:4">
      <c r="A1752" s="323">
        <v>37970</v>
      </c>
      <c r="B1752" s="324" t="s">
        <v>10392</v>
      </c>
      <c r="C1752" s="325" t="s">
        <v>843</v>
      </c>
      <c r="D1752" s="326">
        <v>219.67</v>
      </c>
    </row>
    <row r="1753" spans="1:4">
      <c r="A1753" s="323">
        <v>44251</v>
      </c>
      <c r="B1753" s="324" t="s">
        <v>10393</v>
      </c>
      <c r="C1753" s="325" t="s">
        <v>843</v>
      </c>
      <c r="D1753" s="326">
        <v>253.74</v>
      </c>
    </row>
    <row r="1754" spans="1:4">
      <c r="A1754" s="323">
        <v>21118</v>
      </c>
      <c r="B1754" s="324" t="s">
        <v>10394</v>
      </c>
      <c r="C1754" s="325" t="s">
        <v>843</v>
      </c>
      <c r="D1754" s="326">
        <v>3.95</v>
      </c>
    </row>
    <row r="1755" spans="1:4">
      <c r="A1755" s="323">
        <v>37956</v>
      </c>
      <c r="B1755" s="324" t="s">
        <v>10395</v>
      </c>
      <c r="C1755" s="325" t="s">
        <v>843</v>
      </c>
      <c r="D1755" s="326">
        <v>4.8600000000000003</v>
      </c>
    </row>
    <row r="1756" spans="1:4">
      <c r="A1756" s="323">
        <v>37957</v>
      </c>
      <c r="B1756" s="324" t="s">
        <v>10396</v>
      </c>
      <c r="C1756" s="325" t="s">
        <v>843</v>
      </c>
      <c r="D1756" s="326">
        <v>10.33</v>
      </c>
    </row>
    <row r="1757" spans="1:4">
      <c r="A1757" s="323">
        <v>37958</v>
      </c>
      <c r="B1757" s="324" t="s">
        <v>10397</v>
      </c>
      <c r="C1757" s="325" t="s">
        <v>843</v>
      </c>
      <c r="D1757" s="326">
        <v>18.68</v>
      </c>
    </row>
    <row r="1758" spans="1:4">
      <c r="A1758" s="323">
        <v>37959</v>
      </c>
      <c r="B1758" s="324" t="s">
        <v>10398</v>
      </c>
      <c r="C1758" s="325" t="s">
        <v>843</v>
      </c>
      <c r="D1758" s="326">
        <v>28.75</v>
      </c>
    </row>
    <row r="1759" spans="1:4">
      <c r="A1759" s="323">
        <v>37960</v>
      </c>
      <c r="B1759" s="324" t="s">
        <v>10399</v>
      </c>
      <c r="C1759" s="325" t="s">
        <v>843</v>
      </c>
      <c r="D1759" s="326">
        <v>73.47</v>
      </c>
    </row>
    <row r="1760" spans="1:4">
      <c r="A1760" s="323">
        <v>37961</v>
      </c>
      <c r="B1760" s="324" t="s">
        <v>10400</v>
      </c>
      <c r="C1760" s="325" t="s">
        <v>843</v>
      </c>
      <c r="D1760" s="326">
        <v>157.88999999999999</v>
      </c>
    </row>
    <row r="1761" spans="1:4">
      <c r="A1761" s="323">
        <v>37962</v>
      </c>
      <c r="B1761" s="324" t="s">
        <v>10401</v>
      </c>
      <c r="C1761" s="325" t="s">
        <v>843</v>
      </c>
      <c r="D1761" s="326">
        <v>182.02</v>
      </c>
    </row>
    <row r="1762" spans="1:4" ht="30">
      <c r="A1762" s="323">
        <v>3533</v>
      </c>
      <c r="B1762" s="324" t="s">
        <v>10402</v>
      </c>
      <c r="C1762" s="325" t="s">
        <v>843</v>
      </c>
      <c r="D1762" s="326">
        <v>2.2999999999999998</v>
      </c>
    </row>
    <row r="1763" spans="1:4" ht="30">
      <c r="A1763" s="323">
        <v>3538</v>
      </c>
      <c r="B1763" s="324" t="s">
        <v>10403</v>
      </c>
      <c r="C1763" s="325" t="s">
        <v>843</v>
      </c>
      <c r="D1763" s="326">
        <v>4.3600000000000003</v>
      </c>
    </row>
    <row r="1764" spans="1:4" ht="30">
      <c r="A1764" s="323">
        <v>3498</v>
      </c>
      <c r="B1764" s="324" t="s">
        <v>10404</v>
      </c>
      <c r="C1764" s="325" t="s">
        <v>843</v>
      </c>
      <c r="D1764" s="326">
        <v>4.2300000000000004</v>
      </c>
    </row>
    <row r="1765" spans="1:4" ht="30">
      <c r="A1765" s="323">
        <v>3496</v>
      </c>
      <c r="B1765" s="324" t="s">
        <v>10405</v>
      </c>
      <c r="C1765" s="325" t="s">
        <v>843</v>
      </c>
      <c r="D1765" s="326">
        <v>2.83</v>
      </c>
    </row>
    <row r="1766" spans="1:4">
      <c r="A1766" s="323">
        <v>38429</v>
      </c>
      <c r="B1766" s="324" t="s">
        <v>10406</v>
      </c>
      <c r="C1766" s="325" t="s">
        <v>843</v>
      </c>
      <c r="D1766" s="326">
        <v>13.44</v>
      </c>
    </row>
    <row r="1767" spans="1:4">
      <c r="A1767" s="323">
        <v>38431</v>
      </c>
      <c r="B1767" s="324" t="s">
        <v>10407</v>
      </c>
      <c r="C1767" s="325" t="s">
        <v>843</v>
      </c>
      <c r="D1767" s="326">
        <v>16.86</v>
      </c>
    </row>
    <row r="1768" spans="1:4">
      <c r="A1768" s="323">
        <v>38430</v>
      </c>
      <c r="B1768" s="324" t="s">
        <v>10408</v>
      </c>
      <c r="C1768" s="325" t="s">
        <v>843</v>
      </c>
      <c r="D1768" s="326">
        <v>26.14</v>
      </c>
    </row>
    <row r="1769" spans="1:4">
      <c r="A1769" s="323">
        <v>36348</v>
      </c>
      <c r="B1769" s="324" t="s">
        <v>10409</v>
      </c>
      <c r="C1769" s="325" t="s">
        <v>843</v>
      </c>
      <c r="D1769" s="326">
        <v>2.64</v>
      </c>
    </row>
    <row r="1770" spans="1:4">
      <c r="A1770" s="323">
        <v>36349</v>
      </c>
      <c r="B1770" s="324" t="s">
        <v>10410</v>
      </c>
      <c r="C1770" s="325" t="s">
        <v>843</v>
      </c>
      <c r="D1770" s="326">
        <v>3.64</v>
      </c>
    </row>
    <row r="1771" spans="1:4">
      <c r="A1771" s="323">
        <v>38987</v>
      </c>
      <c r="B1771" s="324" t="s">
        <v>10411</v>
      </c>
      <c r="C1771" s="325" t="s">
        <v>843</v>
      </c>
      <c r="D1771" s="326">
        <v>17.510000000000002</v>
      </c>
    </row>
    <row r="1772" spans="1:4">
      <c r="A1772" s="323">
        <v>38988</v>
      </c>
      <c r="B1772" s="324" t="s">
        <v>10412</v>
      </c>
      <c r="C1772" s="325" t="s">
        <v>843</v>
      </c>
      <c r="D1772" s="326">
        <v>28.53</v>
      </c>
    </row>
    <row r="1773" spans="1:4">
      <c r="A1773" s="323">
        <v>38989</v>
      </c>
      <c r="B1773" s="324" t="s">
        <v>10413</v>
      </c>
      <c r="C1773" s="325" t="s">
        <v>843</v>
      </c>
      <c r="D1773" s="326">
        <v>48.01</v>
      </c>
    </row>
    <row r="1774" spans="1:4">
      <c r="A1774" s="323">
        <v>38990</v>
      </c>
      <c r="B1774" s="324" t="s">
        <v>10414</v>
      </c>
      <c r="C1774" s="325" t="s">
        <v>843</v>
      </c>
      <c r="D1774" s="326">
        <v>95.94</v>
      </c>
    </row>
    <row r="1775" spans="1:4">
      <c r="A1775" s="323">
        <v>38991</v>
      </c>
      <c r="B1775" s="324" t="s">
        <v>10415</v>
      </c>
      <c r="C1775" s="325" t="s">
        <v>843</v>
      </c>
      <c r="D1775" s="326">
        <v>172.64</v>
      </c>
    </row>
    <row r="1776" spans="1:4">
      <c r="A1776" s="323">
        <v>38433</v>
      </c>
      <c r="B1776" s="324" t="s">
        <v>10416</v>
      </c>
      <c r="C1776" s="325" t="s">
        <v>843</v>
      </c>
      <c r="D1776" s="326">
        <v>8.92</v>
      </c>
    </row>
    <row r="1777" spans="1:4">
      <c r="A1777" s="323">
        <v>38440</v>
      </c>
      <c r="B1777" s="324" t="s">
        <v>10417</v>
      </c>
      <c r="C1777" s="325" t="s">
        <v>843</v>
      </c>
      <c r="D1777" s="326">
        <v>376.24</v>
      </c>
    </row>
    <row r="1778" spans="1:4">
      <c r="A1778" s="323">
        <v>36359</v>
      </c>
      <c r="B1778" s="324" t="s">
        <v>10418</v>
      </c>
      <c r="C1778" s="325" t="s">
        <v>843</v>
      </c>
      <c r="D1778" s="326">
        <v>2.35</v>
      </c>
    </row>
    <row r="1779" spans="1:4">
      <c r="A1779" s="323">
        <v>36360</v>
      </c>
      <c r="B1779" s="324" t="s">
        <v>10419</v>
      </c>
      <c r="C1779" s="325" t="s">
        <v>843</v>
      </c>
      <c r="D1779" s="326">
        <v>3.15</v>
      </c>
    </row>
    <row r="1780" spans="1:4">
      <c r="A1780" s="323">
        <v>38434</v>
      </c>
      <c r="B1780" s="324" t="s">
        <v>10420</v>
      </c>
      <c r="C1780" s="325" t="s">
        <v>843</v>
      </c>
      <c r="D1780" s="326">
        <v>4.8099999999999996</v>
      </c>
    </row>
    <row r="1781" spans="1:4">
      <c r="A1781" s="323">
        <v>38435</v>
      </c>
      <c r="B1781" s="324" t="s">
        <v>10421</v>
      </c>
      <c r="C1781" s="325" t="s">
        <v>843</v>
      </c>
      <c r="D1781" s="326">
        <v>10.82</v>
      </c>
    </row>
    <row r="1782" spans="1:4">
      <c r="A1782" s="323">
        <v>38436</v>
      </c>
      <c r="B1782" s="324" t="s">
        <v>10422</v>
      </c>
      <c r="C1782" s="325" t="s">
        <v>843</v>
      </c>
      <c r="D1782" s="326">
        <v>17.940000000000001</v>
      </c>
    </row>
    <row r="1783" spans="1:4">
      <c r="A1783" s="323">
        <v>38437</v>
      </c>
      <c r="B1783" s="324" t="s">
        <v>10423</v>
      </c>
      <c r="C1783" s="325" t="s">
        <v>843</v>
      </c>
      <c r="D1783" s="326">
        <v>29.1</v>
      </c>
    </row>
    <row r="1784" spans="1:4">
      <c r="A1784" s="323">
        <v>38438</v>
      </c>
      <c r="B1784" s="324" t="s">
        <v>10424</v>
      </c>
      <c r="C1784" s="325" t="s">
        <v>843</v>
      </c>
      <c r="D1784" s="326">
        <v>84.4</v>
      </c>
    </row>
    <row r="1785" spans="1:4">
      <c r="A1785" s="323">
        <v>38439</v>
      </c>
      <c r="B1785" s="324" t="s">
        <v>10425</v>
      </c>
      <c r="C1785" s="325" t="s">
        <v>843</v>
      </c>
      <c r="D1785" s="326">
        <v>107.25</v>
      </c>
    </row>
    <row r="1786" spans="1:4">
      <c r="A1786" s="323">
        <v>10836</v>
      </c>
      <c r="B1786" s="324" t="s">
        <v>10426</v>
      </c>
      <c r="C1786" s="325" t="s">
        <v>843</v>
      </c>
      <c r="D1786" s="326">
        <v>19.579999999999998</v>
      </c>
    </row>
    <row r="1787" spans="1:4">
      <c r="A1787" s="323">
        <v>3510</v>
      </c>
      <c r="B1787" s="324" t="s">
        <v>10427</v>
      </c>
      <c r="C1787" s="325" t="s">
        <v>843</v>
      </c>
      <c r="D1787" s="326">
        <v>10.62</v>
      </c>
    </row>
    <row r="1788" spans="1:4" ht="30">
      <c r="A1788" s="323">
        <v>10835</v>
      </c>
      <c r="B1788" s="324" t="s">
        <v>10428</v>
      </c>
      <c r="C1788" s="325" t="s">
        <v>843</v>
      </c>
      <c r="D1788" s="326">
        <v>5.46</v>
      </c>
    </row>
    <row r="1789" spans="1:4">
      <c r="A1789" s="323">
        <v>3485</v>
      </c>
      <c r="B1789" s="324" t="s">
        <v>10429</v>
      </c>
      <c r="C1789" s="325" t="s">
        <v>843</v>
      </c>
      <c r="D1789" s="326">
        <v>11.17</v>
      </c>
    </row>
    <row r="1790" spans="1:4">
      <c r="A1790" s="323">
        <v>3475</v>
      </c>
      <c r="B1790" s="324" t="s">
        <v>10430</v>
      </c>
      <c r="C1790" s="325" t="s">
        <v>843</v>
      </c>
      <c r="D1790" s="326">
        <v>4.04</v>
      </c>
    </row>
    <row r="1791" spans="1:4">
      <c r="A1791" s="323">
        <v>3534</v>
      </c>
      <c r="B1791" s="324" t="s">
        <v>10431</v>
      </c>
      <c r="C1791" s="325" t="s">
        <v>843</v>
      </c>
      <c r="D1791" s="326">
        <v>6.4</v>
      </c>
    </row>
    <row r="1792" spans="1:4">
      <c r="A1792" s="323">
        <v>3482</v>
      </c>
      <c r="B1792" s="324" t="s">
        <v>10432</v>
      </c>
      <c r="C1792" s="325" t="s">
        <v>843</v>
      </c>
      <c r="D1792" s="326">
        <v>4.58</v>
      </c>
    </row>
    <row r="1793" spans="1:4">
      <c r="A1793" s="323">
        <v>3543</v>
      </c>
      <c r="B1793" s="324" t="s">
        <v>10433</v>
      </c>
      <c r="C1793" s="325" t="s">
        <v>843</v>
      </c>
      <c r="D1793" s="326">
        <v>1.48</v>
      </c>
    </row>
    <row r="1794" spans="1:4">
      <c r="A1794" s="323">
        <v>3505</v>
      </c>
      <c r="B1794" s="324" t="s">
        <v>10434</v>
      </c>
      <c r="C1794" s="325" t="s">
        <v>843</v>
      </c>
      <c r="D1794" s="326">
        <v>2.21</v>
      </c>
    </row>
    <row r="1795" spans="1:4" ht="30">
      <c r="A1795" s="323">
        <v>3521</v>
      </c>
      <c r="B1795" s="324" t="s">
        <v>10435</v>
      </c>
      <c r="C1795" s="325" t="s">
        <v>843</v>
      </c>
      <c r="D1795" s="326">
        <v>1.66</v>
      </c>
    </row>
    <row r="1796" spans="1:4" ht="30">
      <c r="A1796" s="323">
        <v>3531</v>
      </c>
      <c r="B1796" s="324" t="s">
        <v>10436</v>
      </c>
      <c r="C1796" s="325" t="s">
        <v>843</v>
      </c>
      <c r="D1796" s="326">
        <v>3.17</v>
      </c>
    </row>
    <row r="1797" spans="1:4" ht="30">
      <c r="A1797" s="323">
        <v>3522</v>
      </c>
      <c r="B1797" s="324" t="s">
        <v>10437</v>
      </c>
      <c r="C1797" s="325" t="s">
        <v>843</v>
      </c>
      <c r="D1797" s="326">
        <v>2.04</v>
      </c>
    </row>
    <row r="1798" spans="1:4" ht="30">
      <c r="A1798" s="323">
        <v>3527</v>
      </c>
      <c r="B1798" s="324" t="s">
        <v>10438</v>
      </c>
      <c r="C1798" s="325" t="s">
        <v>843</v>
      </c>
      <c r="D1798" s="326">
        <v>10.76</v>
      </c>
    </row>
    <row r="1799" spans="1:4">
      <c r="A1799" s="323">
        <v>3530</v>
      </c>
      <c r="B1799" s="324" t="s">
        <v>10439</v>
      </c>
      <c r="C1799" s="325" t="s">
        <v>843</v>
      </c>
      <c r="D1799" s="326">
        <v>174.3</v>
      </c>
    </row>
    <row r="1800" spans="1:4">
      <c r="A1800" s="323">
        <v>3542</v>
      </c>
      <c r="B1800" s="324" t="s">
        <v>10440</v>
      </c>
      <c r="C1800" s="325" t="s">
        <v>843</v>
      </c>
      <c r="D1800" s="326">
        <v>0.5</v>
      </c>
    </row>
    <row r="1801" spans="1:4">
      <c r="A1801" s="323">
        <v>3529</v>
      </c>
      <c r="B1801" s="324" t="s">
        <v>10441</v>
      </c>
      <c r="C1801" s="325" t="s">
        <v>843</v>
      </c>
      <c r="D1801" s="326">
        <v>0.61</v>
      </c>
    </row>
    <row r="1802" spans="1:4">
      <c r="A1802" s="323">
        <v>3536</v>
      </c>
      <c r="B1802" s="324" t="s">
        <v>10442</v>
      </c>
      <c r="C1802" s="325" t="s">
        <v>843</v>
      </c>
      <c r="D1802" s="326">
        <v>2.04</v>
      </c>
    </row>
    <row r="1803" spans="1:4">
      <c r="A1803" s="323">
        <v>3535</v>
      </c>
      <c r="B1803" s="324" t="s">
        <v>10443</v>
      </c>
      <c r="C1803" s="325" t="s">
        <v>843</v>
      </c>
      <c r="D1803" s="326">
        <v>4.97</v>
      </c>
    </row>
    <row r="1804" spans="1:4">
      <c r="A1804" s="323">
        <v>3540</v>
      </c>
      <c r="B1804" s="324" t="s">
        <v>10444</v>
      </c>
      <c r="C1804" s="325" t="s">
        <v>843</v>
      </c>
      <c r="D1804" s="326">
        <v>4.21</v>
      </c>
    </row>
    <row r="1805" spans="1:4">
      <c r="A1805" s="323">
        <v>3539</v>
      </c>
      <c r="B1805" s="324" t="s">
        <v>10445</v>
      </c>
      <c r="C1805" s="325" t="s">
        <v>843</v>
      </c>
      <c r="D1805" s="326">
        <v>24.39</v>
      </c>
    </row>
    <row r="1806" spans="1:4">
      <c r="A1806" s="323">
        <v>3513</v>
      </c>
      <c r="B1806" s="324" t="s">
        <v>10446</v>
      </c>
      <c r="C1806" s="325" t="s">
        <v>843</v>
      </c>
      <c r="D1806" s="326">
        <v>86.02</v>
      </c>
    </row>
    <row r="1807" spans="1:4">
      <c r="A1807" s="323">
        <v>3516</v>
      </c>
      <c r="B1807" s="324" t="s">
        <v>10447</v>
      </c>
      <c r="C1807" s="325" t="s">
        <v>843</v>
      </c>
      <c r="D1807" s="326">
        <v>2.2599999999999998</v>
      </c>
    </row>
    <row r="1808" spans="1:4" ht="30">
      <c r="A1808" s="323">
        <v>3517</v>
      </c>
      <c r="B1808" s="324" t="s">
        <v>10448</v>
      </c>
      <c r="C1808" s="325" t="s">
        <v>843</v>
      </c>
      <c r="D1808" s="326">
        <v>2.04</v>
      </c>
    </row>
    <row r="1809" spans="1:4" ht="30">
      <c r="A1809" s="323">
        <v>3515</v>
      </c>
      <c r="B1809" s="324" t="s">
        <v>10449</v>
      </c>
      <c r="C1809" s="325" t="s">
        <v>843</v>
      </c>
      <c r="D1809" s="326">
        <v>5.49</v>
      </c>
    </row>
    <row r="1810" spans="1:4" ht="30">
      <c r="A1810" s="323">
        <v>20147</v>
      </c>
      <c r="B1810" s="324" t="s">
        <v>10450</v>
      </c>
      <c r="C1810" s="325" t="s">
        <v>843</v>
      </c>
      <c r="D1810" s="326">
        <v>4.51</v>
      </c>
    </row>
    <row r="1811" spans="1:4" ht="30">
      <c r="A1811" s="323">
        <v>3524</v>
      </c>
      <c r="B1811" s="324" t="s">
        <v>10451</v>
      </c>
      <c r="C1811" s="325" t="s">
        <v>843</v>
      </c>
      <c r="D1811" s="326">
        <v>6.79</v>
      </c>
    </row>
    <row r="1812" spans="1:4" ht="30">
      <c r="A1812" s="323">
        <v>3532</v>
      </c>
      <c r="B1812" s="324" t="s">
        <v>10452</v>
      </c>
      <c r="C1812" s="325" t="s">
        <v>843</v>
      </c>
      <c r="D1812" s="326">
        <v>15.7</v>
      </c>
    </row>
    <row r="1813" spans="1:4">
      <c r="A1813" s="323">
        <v>3528</v>
      </c>
      <c r="B1813" s="324" t="s">
        <v>10453</v>
      </c>
      <c r="C1813" s="325" t="s">
        <v>843</v>
      </c>
      <c r="D1813" s="326">
        <v>8.81</v>
      </c>
    </row>
    <row r="1814" spans="1:4">
      <c r="A1814" s="323">
        <v>37952</v>
      </c>
      <c r="B1814" s="324" t="s">
        <v>10454</v>
      </c>
      <c r="C1814" s="325" t="s">
        <v>843</v>
      </c>
      <c r="D1814" s="326">
        <v>63.17</v>
      </c>
    </row>
    <row r="1815" spans="1:4">
      <c r="A1815" s="323">
        <v>37951</v>
      </c>
      <c r="B1815" s="324" t="s">
        <v>10455</v>
      </c>
      <c r="C1815" s="325" t="s">
        <v>843</v>
      </c>
      <c r="D1815" s="326">
        <v>2.37</v>
      </c>
    </row>
    <row r="1816" spans="1:4">
      <c r="A1816" s="323">
        <v>3518</v>
      </c>
      <c r="B1816" s="324" t="s">
        <v>10456</v>
      </c>
      <c r="C1816" s="325" t="s">
        <v>843</v>
      </c>
      <c r="D1816" s="326">
        <v>3.65</v>
      </c>
    </row>
    <row r="1817" spans="1:4">
      <c r="A1817" s="323">
        <v>3519</v>
      </c>
      <c r="B1817" s="324" t="s">
        <v>10457</v>
      </c>
      <c r="C1817" s="325" t="s">
        <v>843</v>
      </c>
      <c r="D1817" s="326">
        <v>7.64</v>
      </c>
    </row>
    <row r="1818" spans="1:4">
      <c r="A1818" s="323">
        <v>3520</v>
      </c>
      <c r="B1818" s="324" t="s">
        <v>10458</v>
      </c>
      <c r="C1818" s="325" t="s">
        <v>843</v>
      </c>
      <c r="D1818" s="326">
        <v>8.01</v>
      </c>
    </row>
    <row r="1819" spans="1:4">
      <c r="A1819" s="323">
        <v>37950</v>
      </c>
      <c r="B1819" s="324" t="s">
        <v>10459</v>
      </c>
      <c r="C1819" s="325" t="s">
        <v>843</v>
      </c>
      <c r="D1819" s="326">
        <v>58.16</v>
      </c>
    </row>
    <row r="1820" spans="1:4">
      <c r="A1820" s="323">
        <v>37949</v>
      </c>
      <c r="B1820" s="324" t="s">
        <v>10460</v>
      </c>
      <c r="C1820" s="325" t="s">
        <v>843</v>
      </c>
      <c r="D1820" s="326">
        <v>2.14</v>
      </c>
    </row>
    <row r="1821" spans="1:4">
      <c r="A1821" s="323">
        <v>3526</v>
      </c>
      <c r="B1821" s="324" t="s">
        <v>10461</v>
      </c>
      <c r="C1821" s="325" t="s">
        <v>843</v>
      </c>
      <c r="D1821" s="326">
        <v>2.95</v>
      </c>
    </row>
    <row r="1822" spans="1:4">
      <c r="A1822" s="323">
        <v>3509</v>
      </c>
      <c r="B1822" s="324" t="s">
        <v>10462</v>
      </c>
      <c r="C1822" s="325" t="s">
        <v>843</v>
      </c>
      <c r="D1822" s="326">
        <v>6.7</v>
      </c>
    </row>
    <row r="1823" spans="1:4">
      <c r="A1823" s="323">
        <v>20151</v>
      </c>
      <c r="B1823" s="324" t="s">
        <v>10463</v>
      </c>
      <c r="C1823" s="325" t="s">
        <v>843</v>
      </c>
      <c r="D1823" s="326">
        <v>19.7</v>
      </c>
    </row>
    <row r="1824" spans="1:4">
      <c r="A1824" s="323">
        <v>20152</v>
      </c>
      <c r="B1824" s="324" t="s">
        <v>10464</v>
      </c>
      <c r="C1824" s="325" t="s">
        <v>843</v>
      </c>
      <c r="D1824" s="326">
        <v>71.290000000000006</v>
      </c>
    </row>
    <row r="1825" spans="1:4">
      <c r="A1825" s="323">
        <v>20148</v>
      </c>
      <c r="B1825" s="324" t="s">
        <v>10465</v>
      </c>
      <c r="C1825" s="325" t="s">
        <v>843</v>
      </c>
      <c r="D1825" s="326">
        <v>3.87</v>
      </c>
    </row>
    <row r="1826" spans="1:4">
      <c r="A1826" s="323">
        <v>20149</v>
      </c>
      <c r="B1826" s="324" t="s">
        <v>10466</v>
      </c>
      <c r="C1826" s="325" t="s">
        <v>843</v>
      </c>
      <c r="D1826" s="326">
        <v>6.47</v>
      </c>
    </row>
    <row r="1827" spans="1:4">
      <c r="A1827" s="323">
        <v>20150</v>
      </c>
      <c r="B1827" s="324" t="s">
        <v>10467</v>
      </c>
      <c r="C1827" s="325" t="s">
        <v>843</v>
      </c>
      <c r="D1827" s="326">
        <v>16.670000000000002</v>
      </c>
    </row>
    <row r="1828" spans="1:4">
      <c r="A1828" s="323">
        <v>20157</v>
      </c>
      <c r="B1828" s="324" t="s">
        <v>10468</v>
      </c>
      <c r="C1828" s="325" t="s">
        <v>843</v>
      </c>
      <c r="D1828" s="326">
        <v>18.71</v>
      </c>
    </row>
    <row r="1829" spans="1:4">
      <c r="A1829" s="323">
        <v>20158</v>
      </c>
      <c r="B1829" s="324" t="s">
        <v>10469</v>
      </c>
      <c r="C1829" s="325" t="s">
        <v>843</v>
      </c>
      <c r="D1829" s="326">
        <v>74.31</v>
      </c>
    </row>
    <row r="1830" spans="1:4">
      <c r="A1830" s="323">
        <v>20154</v>
      </c>
      <c r="B1830" s="324" t="s">
        <v>10470</v>
      </c>
      <c r="C1830" s="325" t="s">
        <v>843</v>
      </c>
      <c r="D1830" s="326">
        <v>3.79</v>
      </c>
    </row>
    <row r="1831" spans="1:4">
      <c r="A1831" s="323">
        <v>20155</v>
      </c>
      <c r="B1831" s="324" t="s">
        <v>10471</v>
      </c>
      <c r="C1831" s="325" t="s">
        <v>843</v>
      </c>
      <c r="D1831" s="326">
        <v>5.77</v>
      </c>
    </row>
    <row r="1832" spans="1:4">
      <c r="A1832" s="323">
        <v>20156</v>
      </c>
      <c r="B1832" s="324" t="s">
        <v>10472</v>
      </c>
      <c r="C1832" s="325" t="s">
        <v>843</v>
      </c>
      <c r="D1832" s="326">
        <v>16.23</v>
      </c>
    </row>
    <row r="1833" spans="1:4">
      <c r="A1833" s="323">
        <v>3499</v>
      </c>
      <c r="B1833" s="324" t="s">
        <v>10473</v>
      </c>
      <c r="C1833" s="325" t="s">
        <v>843</v>
      </c>
      <c r="D1833" s="326">
        <v>0.95</v>
      </c>
    </row>
    <row r="1834" spans="1:4">
      <c r="A1834" s="323">
        <v>3500</v>
      </c>
      <c r="B1834" s="324" t="s">
        <v>10474</v>
      </c>
      <c r="C1834" s="325" t="s">
        <v>843</v>
      </c>
      <c r="D1834" s="326">
        <v>1.26</v>
      </c>
    </row>
    <row r="1835" spans="1:4">
      <c r="A1835" s="323">
        <v>3501</v>
      </c>
      <c r="B1835" s="324" t="s">
        <v>10475</v>
      </c>
      <c r="C1835" s="325" t="s">
        <v>843</v>
      </c>
      <c r="D1835" s="326">
        <v>3.49</v>
      </c>
    </row>
    <row r="1836" spans="1:4">
      <c r="A1836" s="323">
        <v>3502</v>
      </c>
      <c r="B1836" s="324" t="s">
        <v>10476</v>
      </c>
      <c r="C1836" s="325" t="s">
        <v>843</v>
      </c>
      <c r="D1836" s="326">
        <v>5.0199999999999996</v>
      </c>
    </row>
    <row r="1837" spans="1:4">
      <c r="A1837" s="323">
        <v>3503</v>
      </c>
      <c r="B1837" s="324" t="s">
        <v>10477</v>
      </c>
      <c r="C1837" s="325" t="s">
        <v>843</v>
      </c>
      <c r="D1837" s="326">
        <v>6.31</v>
      </c>
    </row>
    <row r="1838" spans="1:4">
      <c r="A1838" s="323">
        <v>3477</v>
      </c>
      <c r="B1838" s="324" t="s">
        <v>10478</v>
      </c>
      <c r="C1838" s="325" t="s">
        <v>843</v>
      </c>
      <c r="D1838" s="326">
        <v>22.92</v>
      </c>
    </row>
    <row r="1839" spans="1:4">
      <c r="A1839" s="323">
        <v>3478</v>
      </c>
      <c r="B1839" s="324" t="s">
        <v>10479</v>
      </c>
      <c r="C1839" s="325" t="s">
        <v>843</v>
      </c>
      <c r="D1839" s="326">
        <v>54.96</v>
      </c>
    </row>
    <row r="1840" spans="1:4">
      <c r="A1840" s="323">
        <v>3525</v>
      </c>
      <c r="B1840" s="324" t="s">
        <v>10480</v>
      </c>
      <c r="C1840" s="325" t="s">
        <v>843</v>
      </c>
      <c r="D1840" s="326">
        <v>67.83</v>
      </c>
    </row>
    <row r="1841" spans="1:4">
      <c r="A1841" s="323">
        <v>3511</v>
      </c>
      <c r="B1841" s="324" t="s">
        <v>10481</v>
      </c>
      <c r="C1841" s="325" t="s">
        <v>843</v>
      </c>
      <c r="D1841" s="326">
        <v>71.95</v>
      </c>
    </row>
    <row r="1842" spans="1:4" ht="30">
      <c r="A1842" s="323">
        <v>12032</v>
      </c>
      <c r="B1842" s="324" t="s">
        <v>10482</v>
      </c>
      <c r="C1842" s="325" t="s">
        <v>9016</v>
      </c>
      <c r="D1842" s="326">
        <v>53.25</v>
      </c>
    </row>
    <row r="1843" spans="1:4" ht="30">
      <c r="A1843" s="323">
        <v>12030</v>
      </c>
      <c r="B1843" s="324" t="s">
        <v>10483</v>
      </c>
      <c r="C1843" s="325" t="s">
        <v>9016</v>
      </c>
      <c r="D1843" s="326">
        <v>50.03</v>
      </c>
    </row>
    <row r="1844" spans="1:4" ht="30">
      <c r="A1844" s="323">
        <v>10908</v>
      </c>
      <c r="B1844" s="324" t="s">
        <v>10484</v>
      </c>
      <c r="C1844" s="325" t="s">
        <v>843</v>
      </c>
      <c r="D1844" s="326">
        <v>18.39</v>
      </c>
    </row>
    <row r="1845" spans="1:4" ht="30">
      <c r="A1845" s="323">
        <v>10909</v>
      </c>
      <c r="B1845" s="324" t="s">
        <v>10485</v>
      </c>
      <c r="C1845" s="325" t="s">
        <v>843</v>
      </c>
      <c r="D1845" s="326">
        <v>21.4</v>
      </c>
    </row>
    <row r="1846" spans="1:4" ht="30">
      <c r="A1846" s="323">
        <v>3669</v>
      </c>
      <c r="B1846" s="324" t="s">
        <v>10486</v>
      </c>
      <c r="C1846" s="325" t="s">
        <v>843</v>
      </c>
      <c r="D1846" s="326">
        <v>13.14</v>
      </c>
    </row>
    <row r="1847" spans="1:4">
      <c r="A1847" s="323">
        <v>20139</v>
      </c>
      <c r="B1847" s="324" t="s">
        <v>10487</v>
      </c>
      <c r="C1847" s="325" t="s">
        <v>843</v>
      </c>
      <c r="D1847" s="326">
        <v>113.05</v>
      </c>
    </row>
    <row r="1848" spans="1:4">
      <c r="A1848" s="323">
        <v>3668</v>
      </c>
      <c r="B1848" s="324" t="s">
        <v>10488</v>
      </c>
      <c r="C1848" s="325" t="s">
        <v>843</v>
      </c>
      <c r="D1848" s="326">
        <v>40.380000000000003</v>
      </c>
    </row>
    <row r="1849" spans="1:4">
      <c r="A1849" s="323">
        <v>10911</v>
      </c>
      <c r="B1849" s="324" t="s">
        <v>10489</v>
      </c>
      <c r="C1849" s="325" t="s">
        <v>843</v>
      </c>
      <c r="D1849" s="326">
        <v>17.7</v>
      </c>
    </row>
    <row r="1850" spans="1:4">
      <c r="A1850" s="323">
        <v>3659</v>
      </c>
      <c r="B1850" s="324" t="s">
        <v>10490</v>
      </c>
      <c r="C1850" s="325" t="s">
        <v>843</v>
      </c>
      <c r="D1850" s="326">
        <v>18.04</v>
      </c>
    </row>
    <row r="1851" spans="1:4">
      <c r="A1851" s="323">
        <v>3660</v>
      </c>
      <c r="B1851" s="324" t="s">
        <v>10491</v>
      </c>
      <c r="C1851" s="325" t="s">
        <v>843</v>
      </c>
      <c r="D1851" s="326">
        <v>23.32</v>
      </c>
    </row>
    <row r="1852" spans="1:4">
      <c r="A1852" s="323">
        <v>20144</v>
      </c>
      <c r="B1852" s="324" t="s">
        <v>10492</v>
      </c>
      <c r="C1852" s="325" t="s">
        <v>843</v>
      </c>
      <c r="D1852" s="326">
        <v>52.23</v>
      </c>
    </row>
    <row r="1853" spans="1:4">
      <c r="A1853" s="323">
        <v>20143</v>
      </c>
      <c r="B1853" s="324" t="s">
        <v>10493</v>
      </c>
      <c r="C1853" s="325" t="s">
        <v>843</v>
      </c>
      <c r="D1853" s="326">
        <v>66.83</v>
      </c>
    </row>
    <row r="1854" spans="1:4">
      <c r="A1854" s="323">
        <v>20145</v>
      </c>
      <c r="B1854" s="324" t="s">
        <v>10494</v>
      </c>
      <c r="C1854" s="325" t="s">
        <v>843</v>
      </c>
      <c r="D1854" s="326">
        <v>128.91</v>
      </c>
    </row>
    <row r="1855" spans="1:4">
      <c r="A1855" s="323">
        <v>20146</v>
      </c>
      <c r="B1855" s="324" t="s">
        <v>10495</v>
      </c>
      <c r="C1855" s="325" t="s">
        <v>843</v>
      </c>
      <c r="D1855" s="326">
        <v>176.22</v>
      </c>
    </row>
    <row r="1856" spans="1:4">
      <c r="A1856" s="323">
        <v>20140</v>
      </c>
      <c r="B1856" s="324" t="s">
        <v>10496</v>
      </c>
      <c r="C1856" s="325" t="s">
        <v>843</v>
      </c>
      <c r="D1856" s="326">
        <v>8.26</v>
      </c>
    </row>
    <row r="1857" spans="1:4">
      <c r="A1857" s="323">
        <v>20141</v>
      </c>
      <c r="B1857" s="324" t="s">
        <v>10497</v>
      </c>
      <c r="C1857" s="325" t="s">
        <v>843</v>
      </c>
      <c r="D1857" s="326">
        <v>20.25</v>
      </c>
    </row>
    <row r="1858" spans="1:4">
      <c r="A1858" s="323">
        <v>20142</v>
      </c>
      <c r="B1858" s="324" t="s">
        <v>10498</v>
      </c>
      <c r="C1858" s="325" t="s">
        <v>843</v>
      </c>
      <c r="D1858" s="326">
        <v>35.619999999999997</v>
      </c>
    </row>
    <row r="1859" spans="1:4">
      <c r="A1859" s="323">
        <v>3670</v>
      </c>
      <c r="B1859" s="324" t="s">
        <v>10499</v>
      </c>
      <c r="C1859" s="325" t="s">
        <v>843</v>
      </c>
      <c r="D1859" s="326">
        <v>23.16</v>
      </c>
    </row>
    <row r="1860" spans="1:4">
      <c r="A1860" s="323">
        <v>3666</v>
      </c>
      <c r="B1860" s="324" t="s">
        <v>10500</v>
      </c>
      <c r="C1860" s="325" t="s">
        <v>843</v>
      </c>
      <c r="D1860" s="326">
        <v>3.64</v>
      </c>
    </row>
    <row r="1861" spans="1:4">
      <c r="A1861" s="323">
        <v>3662</v>
      </c>
      <c r="B1861" s="324" t="s">
        <v>10501</v>
      </c>
      <c r="C1861" s="325" t="s">
        <v>843</v>
      </c>
      <c r="D1861" s="326">
        <v>9.5</v>
      </c>
    </row>
    <row r="1862" spans="1:4">
      <c r="A1862" s="323">
        <v>3658</v>
      </c>
      <c r="B1862" s="324" t="s">
        <v>10502</v>
      </c>
      <c r="C1862" s="325" t="s">
        <v>843</v>
      </c>
      <c r="D1862" s="326">
        <v>18.010000000000002</v>
      </c>
    </row>
    <row r="1863" spans="1:4" ht="30">
      <c r="A1863" s="323">
        <v>42696</v>
      </c>
      <c r="B1863" s="324" t="s">
        <v>10503</v>
      </c>
      <c r="C1863" s="325" t="s">
        <v>843</v>
      </c>
      <c r="D1863" s="326">
        <v>142.80000000000001</v>
      </c>
    </row>
    <row r="1864" spans="1:4" ht="30">
      <c r="A1864" s="323">
        <v>38394</v>
      </c>
      <c r="B1864" s="324" t="s">
        <v>10504</v>
      </c>
      <c r="C1864" s="325" t="s">
        <v>843</v>
      </c>
      <c r="D1864" s="326">
        <v>293.26</v>
      </c>
    </row>
    <row r="1865" spans="1:4">
      <c r="A1865" s="323">
        <v>3729</v>
      </c>
      <c r="B1865" s="324" t="s">
        <v>10505</v>
      </c>
      <c r="C1865" s="325" t="s">
        <v>843</v>
      </c>
      <c r="D1865" s="326">
        <v>116.87</v>
      </c>
    </row>
    <row r="1866" spans="1:4">
      <c r="A1866" s="323">
        <v>39398</v>
      </c>
      <c r="B1866" s="324" t="s">
        <v>10506</v>
      </c>
      <c r="C1866" s="325" t="s">
        <v>843</v>
      </c>
      <c r="D1866" s="326">
        <v>221.19</v>
      </c>
    </row>
    <row r="1867" spans="1:4" ht="30">
      <c r="A1867" s="323">
        <v>13343</v>
      </c>
      <c r="B1867" s="324" t="s">
        <v>10507</v>
      </c>
      <c r="C1867" s="325" t="s">
        <v>843</v>
      </c>
      <c r="D1867" s="326">
        <v>40.18</v>
      </c>
    </row>
    <row r="1868" spans="1:4" ht="30">
      <c r="A1868" s="323">
        <v>12118</v>
      </c>
      <c r="B1868" s="324" t="s">
        <v>10508</v>
      </c>
      <c r="C1868" s="325" t="s">
        <v>843</v>
      </c>
      <c r="D1868" s="326">
        <v>25.06</v>
      </c>
    </row>
    <row r="1869" spans="1:4" ht="60">
      <c r="A1869" s="323">
        <v>39482</v>
      </c>
      <c r="B1869" s="324" t="s">
        <v>10509</v>
      </c>
      <c r="C1869" s="325" t="s">
        <v>843</v>
      </c>
      <c r="D1869" s="326">
        <v>718.33</v>
      </c>
    </row>
    <row r="1870" spans="1:4" ht="60">
      <c r="A1870" s="323">
        <v>39486</v>
      </c>
      <c r="B1870" s="324" t="s">
        <v>10510</v>
      </c>
      <c r="C1870" s="325" t="s">
        <v>843</v>
      </c>
      <c r="D1870" s="326">
        <v>586.26</v>
      </c>
    </row>
    <row r="1871" spans="1:4" ht="45">
      <c r="A1871" s="323">
        <v>39484</v>
      </c>
      <c r="B1871" s="324" t="s">
        <v>10511</v>
      </c>
      <c r="C1871" s="325" t="s">
        <v>843</v>
      </c>
      <c r="D1871" s="326">
        <v>718.33</v>
      </c>
    </row>
    <row r="1872" spans="1:4" ht="45">
      <c r="A1872" s="323">
        <v>39488</v>
      </c>
      <c r="B1872" s="324" t="s">
        <v>10512</v>
      </c>
      <c r="C1872" s="325" t="s">
        <v>843</v>
      </c>
      <c r="D1872" s="326">
        <v>595.86</v>
      </c>
    </row>
    <row r="1873" spans="1:4" ht="45">
      <c r="A1873" s="323">
        <v>39485</v>
      </c>
      <c r="B1873" s="324" t="s">
        <v>10513</v>
      </c>
      <c r="C1873" s="325" t="s">
        <v>843</v>
      </c>
      <c r="D1873" s="326">
        <v>718.33</v>
      </c>
    </row>
    <row r="1874" spans="1:4" ht="45">
      <c r="A1874" s="323">
        <v>39489</v>
      </c>
      <c r="B1874" s="324" t="s">
        <v>10514</v>
      </c>
      <c r="C1874" s="325" t="s">
        <v>843</v>
      </c>
      <c r="D1874" s="326">
        <v>605.96</v>
      </c>
    </row>
    <row r="1875" spans="1:4" ht="60">
      <c r="A1875" s="323">
        <v>39490</v>
      </c>
      <c r="B1875" s="324" t="s">
        <v>10515</v>
      </c>
      <c r="C1875" s="325" t="s">
        <v>843</v>
      </c>
      <c r="D1875" s="326">
        <v>902.96</v>
      </c>
    </row>
    <row r="1876" spans="1:4" ht="60">
      <c r="A1876" s="323">
        <v>39494</v>
      </c>
      <c r="B1876" s="324" t="s">
        <v>10516</v>
      </c>
      <c r="C1876" s="325" t="s">
        <v>843</v>
      </c>
      <c r="D1876" s="326">
        <v>648.4</v>
      </c>
    </row>
    <row r="1877" spans="1:4" ht="60">
      <c r="A1877" s="323">
        <v>39495</v>
      </c>
      <c r="B1877" s="324" t="s">
        <v>10517</v>
      </c>
      <c r="C1877" s="325" t="s">
        <v>843</v>
      </c>
      <c r="D1877" s="326">
        <v>730.66</v>
      </c>
    </row>
    <row r="1878" spans="1:4" ht="60">
      <c r="A1878" s="323">
        <v>39496</v>
      </c>
      <c r="B1878" s="324" t="s">
        <v>10518</v>
      </c>
      <c r="C1878" s="325" t="s">
        <v>843</v>
      </c>
      <c r="D1878" s="326">
        <v>803.72</v>
      </c>
    </row>
    <row r="1879" spans="1:4" ht="60">
      <c r="A1879" s="323">
        <v>39492</v>
      </c>
      <c r="B1879" s="324" t="s">
        <v>10519</v>
      </c>
      <c r="C1879" s="325" t="s">
        <v>843</v>
      </c>
      <c r="D1879" s="326">
        <v>930.49</v>
      </c>
    </row>
    <row r="1880" spans="1:4" ht="60">
      <c r="A1880" s="323">
        <v>39497</v>
      </c>
      <c r="B1880" s="324" t="s">
        <v>10520</v>
      </c>
      <c r="C1880" s="325" t="s">
        <v>843</v>
      </c>
      <c r="D1880" s="326">
        <v>840.48</v>
      </c>
    </row>
    <row r="1881" spans="1:4" ht="60">
      <c r="A1881" s="323">
        <v>39493</v>
      </c>
      <c r="B1881" s="324" t="s">
        <v>10521</v>
      </c>
      <c r="C1881" s="325" t="s">
        <v>843</v>
      </c>
      <c r="D1881" s="326">
        <v>998.04</v>
      </c>
    </row>
    <row r="1882" spans="1:4" ht="45">
      <c r="A1882" s="323">
        <v>43628</v>
      </c>
      <c r="B1882" s="324" t="s">
        <v>10522</v>
      </c>
      <c r="C1882" s="325" t="s">
        <v>843</v>
      </c>
      <c r="D1882" s="326">
        <v>1058.5999999999999</v>
      </c>
    </row>
    <row r="1883" spans="1:4" ht="45">
      <c r="A1883" s="323">
        <v>39500</v>
      </c>
      <c r="B1883" s="324" t="s">
        <v>10523</v>
      </c>
      <c r="C1883" s="325" t="s">
        <v>843</v>
      </c>
      <c r="D1883" s="326">
        <v>1088.95</v>
      </c>
    </row>
    <row r="1884" spans="1:4" ht="60">
      <c r="A1884" s="323">
        <v>39498</v>
      </c>
      <c r="B1884" s="324" t="s">
        <v>10524</v>
      </c>
      <c r="C1884" s="325" t="s">
        <v>843</v>
      </c>
      <c r="D1884" s="326">
        <v>1343.03</v>
      </c>
    </row>
    <row r="1885" spans="1:4" ht="45">
      <c r="A1885" s="323">
        <v>43621</v>
      </c>
      <c r="B1885" s="324" t="s">
        <v>10525</v>
      </c>
      <c r="C1885" s="325" t="s">
        <v>843</v>
      </c>
      <c r="D1885" s="326">
        <v>1124.76</v>
      </c>
    </row>
    <row r="1886" spans="1:4" ht="45">
      <c r="A1886" s="323">
        <v>39501</v>
      </c>
      <c r="B1886" s="324" t="s">
        <v>10526</v>
      </c>
      <c r="C1886" s="325" t="s">
        <v>843</v>
      </c>
      <c r="D1886" s="326">
        <v>1118.44</v>
      </c>
    </row>
    <row r="1887" spans="1:4" ht="60">
      <c r="A1887" s="323">
        <v>39499</v>
      </c>
      <c r="B1887" s="380" t="s">
        <v>10527</v>
      </c>
      <c r="C1887" s="325" t="s">
        <v>843</v>
      </c>
      <c r="D1887" s="326">
        <v>1362.1</v>
      </c>
    </row>
    <row r="1888" spans="1:4" ht="30">
      <c r="A1888" s="323">
        <v>3733</v>
      </c>
      <c r="B1888" s="324" t="s">
        <v>10528</v>
      </c>
      <c r="C1888" s="325" t="s">
        <v>96</v>
      </c>
      <c r="D1888" s="326">
        <v>56.56</v>
      </c>
    </row>
    <row r="1889" spans="1:4">
      <c r="A1889" s="323">
        <v>3731</v>
      </c>
      <c r="B1889" s="324" t="s">
        <v>10529</v>
      </c>
      <c r="C1889" s="325" t="s">
        <v>96</v>
      </c>
      <c r="D1889" s="326">
        <v>52.5</v>
      </c>
    </row>
    <row r="1890" spans="1:4">
      <c r="A1890" s="323">
        <v>38137</v>
      </c>
      <c r="B1890" s="324" t="s">
        <v>10530</v>
      </c>
      <c r="C1890" s="325" t="s">
        <v>96</v>
      </c>
      <c r="D1890" s="326">
        <v>52.81</v>
      </c>
    </row>
    <row r="1891" spans="1:4">
      <c r="A1891" s="323">
        <v>38138</v>
      </c>
      <c r="B1891" s="324" t="s">
        <v>10531</v>
      </c>
      <c r="C1891" s="325" t="s">
        <v>96</v>
      </c>
      <c r="D1891" s="326">
        <v>51.86</v>
      </c>
    </row>
    <row r="1892" spans="1:4" ht="30">
      <c r="A1892" s="323">
        <v>3745</v>
      </c>
      <c r="B1892" s="324" t="s">
        <v>10532</v>
      </c>
      <c r="C1892" s="325" t="s">
        <v>96</v>
      </c>
      <c r="D1892" s="326">
        <v>55.92</v>
      </c>
    </row>
    <row r="1893" spans="1:4" ht="30">
      <c r="A1893" s="323">
        <v>3736</v>
      </c>
      <c r="B1893" s="324" t="s">
        <v>10533</v>
      </c>
      <c r="C1893" s="325" t="s">
        <v>96</v>
      </c>
      <c r="D1893" s="326">
        <v>49.75</v>
      </c>
    </row>
    <row r="1894" spans="1:4" ht="30">
      <c r="A1894" s="323">
        <v>3741</v>
      </c>
      <c r="B1894" s="324" t="s">
        <v>10534</v>
      </c>
      <c r="C1894" s="325" t="s">
        <v>96</v>
      </c>
      <c r="D1894" s="326">
        <v>51.86</v>
      </c>
    </row>
    <row r="1895" spans="1:4" ht="30">
      <c r="A1895" s="323">
        <v>3747</v>
      </c>
      <c r="B1895" s="324" t="s">
        <v>10535</v>
      </c>
      <c r="C1895" s="325" t="s">
        <v>96</v>
      </c>
      <c r="D1895" s="326">
        <v>56.88</v>
      </c>
    </row>
    <row r="1896" spans="1:4" ht="30">
      <c r="A1896" s="323">
        <v>3743</v>
      </c>
      <c r="B1896" s="324" t="s">
        <v>10536</v>
      </c>
      <c r="C1896" s="325" t="s">
        <v>96</v>
      </c>
      <c r="D1896" s="326">
        <v>51.67</v>
      </c>
    </row>
    <row r="1897" spans="1:4" ht="30">
      <c r="A1897" s="323">
        <v>3744</v>
      </c>
      <c r="B1897" s="324" t="s">
        <v>10537</v>
      </c>
      <c r="C1897" s="325" t="s">
        <v>96</v>
      </c>
      <c r="D1897" s="326">
        <v>56.88</v>
      </c>
    </row>
    <row r="1898" spans="1:4" ht="30">
      <c r="A1898" s="323">
        <v>3739</v>
      </c>
      <c r="B1898" s="324" t="s">
        <v>10538</v>
      </c>
      <c r="C1898" s="325" t="s">
        <v>96</v>
      </c>
      <c r="D1898" s="326">
        <v>59.77</v>
      </c>
    </row>
    <row r="1899" spans="1:4" ht="30">
      <c r="A1899" s="323">
        <v>3737</v>
      </c>
      <c r="B1899" s="324" t="s">
        <v>10539</v>
      </c>
      <c r="C1899" s="325" t="s">
        <v>96</v>
      </c>
      <c r="D1899" s="326">
        <v>62.66</v>
      </c>
    </row>
    <row r="1900" spans="1:4" ht="30">
      <c r="A1900" s="323">
        <v>3738</v>
      </c>
      <c r="B1900" s="324" t="s">
        <v>10540</v>
      </c>
      <c r="C1900" s="325" t="s">
        <v>96</v>
      </c>
      <c r="D1900" s="326">
        <v>72.31</v>
      </c>
    </row>
    <row r="1901" spans="1:4" ht="30">
      <c r="A1901" s="323">
        <v>11649</v>
      </c>
      <c r="B1901" s="324" t="s">
        <v>10541</v>
      </c>
      <c r="C1901" s="325" t="s">
        <v>843</v>
      </c>
      <c r="D1901" s="326">
        <v>412.65</v>
      </c>
    </row>
    <row r="1902" spans="1:4" ht="30">
      <c r="A1902" s="323">
        <v>11650</v>
      </c>
      <c r="B1902" s="324" t="s">
        <v>10542</v>
      </c>
      <c r="C1902" s="325" t="s">
        <v>843</v>
      </c>
      <c r="D1902" s="326">
        <v>703.34</v>
      </c>
    </row>
    <row r="1903" spans="1:4" ht="30">
      <c r="A1903" s="323">
        <v>3742</v>
      </c>
      <c r="B1903" s="324" t="s">
        <v>10543</v>
      </c>
      <c r="C1903" s="325" t="s">
        <v>96</v>
      </c>
      <c r="D1903" s="326">
        <v>75.010000000000005</v>
      </c>
    </row>
    <row r="1904" spans="1:4" ht="30">
      <c r="A1904" s="323">
        <v>3746</v>
      </c>
      <c r="B1904" s="324" t="s">
        <v>10544</v>
      </c>
      <c r="C1904" s="325" t="s">
        <v>96</v>
      </c>
      <c r="D1904" s="326">
        <v>87.58</v>
      </c>
    </row>
    <row r="1905" spans="1:4">
      <c r="A1905" s="323">
        <v>38194</v>
      </c>
      <c r="B1905" s="324" t="s">
        <v>10545</v>
      </c>
      <c r="C1905" s="325" t="s">
        <v>843</v>
      </c>
      <c r="D1905" s="326">
        <v>5.41</v>
      </c>
    </row>
    <row r="1906" spans="1:4">
      <c r="A1906" s="323">
        <v>38193</v>
      </c>
      <c r="B1906" s="324" t="s">
        <v>10546</v>
      </c>
      <c r="C1906" s="325" t="s">
        <v>843</v>
      </c>
      <c r="D1906" s="326">
        <v>4.7</v>
      </c>
    </row>
    <row r="1907" spans="1:4">
      <c r="A1907" s="323">
        <v>39388</v>
      </c>
      <c r="B1907" s="324" t="s">
        <v>10547</v>
      </c>
      <c r="C1907" s="325" t="s">
        <v>843</v>
      </c>
      <c r="D1907" s="326">
        <v>6.65</v>
      </c>
    </row>
    <row r="1908" spans="1:4">
      <c r="A1908" s="323">
        <v>39387</v>
      </c>
      <c r="B1908" s="324" t="s">
        <v>10548</v>
      </c>
      <c r="C1908" s="325" t="s">
        <v>843</v>
      </c>
      <c r="D1908" s="326">
        <v>10.37</v>
      </c>
    </row>
    <row r="1909" spans="1:4">
      <c r="A1909" s="323">
        <v>39386</v>
      </c>
      <c r="B1909" s="324" t="s">
        <v>10549</v>
      </c>
      <c r="C1909" s="325" t="s">
        <v>843</v>
      </c>
      <c r="D1909" s="326">
        <v>7.23</v>
      </c>
    </row>
    <row r="1910" spans="1:4" ht="45">
      <c r="A1910" s="323">
        <v>746</v>
      </c>
      <c r="B1910" s="324" t="s">
        <v>10550</v>
      </c>
      <c r="C1910" s="325" t="s">
        <v>843</v>
      </c>
      <c r="D1910" s="326">
        <v>2551.21</v>
      </c>
    </row>
    <row r="1911" spans="1:4" ht="30">
      <c r="A1911" s="323">
        <v>20269</v>
      </c>
      <c r="B1911" s="324" t="s">
        <v>10551</v>
      </c>
      <c r="C1911" s="325" t="s">
        <v>843</v>
      </c>
      <c r="D1911" s="326">
        <v>115.21</v>
      </c>
    </row>
    <row r="1912" spans="1:4" ht="30">
      <c r="A1912" s="323">
        <v>20270</v>
      </c>
      <c r="B1912" s="324" t="s">
        <v>10552</v>
      </c>
      <c r="C1912" s="325" t="s">
        <v>843</v>
      </c>
      <c r="D1912" s="326">
        <v>127.31</v>
      </c>
    </row>
    <row r="1913" spans="1:4" ht="30">
      <c r="A1913" s="323">
        <v>11696</v>
      </c>
      <c r="B1913" s="324" t="s">
        <v>10553</v>
      </c>
      <c r="C1913" s="325" t="s">
        <v>843</v>
      </c>
      <c r="D1913" s="326">
        <v>203.79</v>
      </c>
    </row>
    <row r="1914" spans="1:4" ht="30">
      <c r="A1914" s="323">
        <v>10427</v>
      </c>
      <c r="B1914" s="324" t="s">
        <v>10554</v>
      </c>
      <c r="C1914" s="325" t="s">
        <v>843</v>
      </c>
      <c r="D1914" s="326">
        <v>570.29</v>
      </c>
    </row>
    <row r="1915" spans="1:4" ht="30">
      <c r="A1915" s="323">
        <v>10428</v>
      </c>
      <c r="B1915" s="324" t="s">
        <v>10555</v>
      </c>
      <c r="C1915" s="325" t="s">
        <v>843</v>
      </c>
      <c r="D1915" s="326">
        <v>587.58000000000004</v>
      </c>
    </row>
    <row r="1916" spans="1:4" ht="30">
      <c r="A1916" s="323">
        <v>36521</v>
      </c>
      <c r="B1916" s="324" t="s">
        <v>10556</v>
      </c>
      <c r="C1916" s="325" t="s">
        <v>843</v>
      </c>
      <c r="D1916" s="326">
        <v>183.33</v>
      </c>
    </row>
    <row r="1917" spans="1:4">
      <c r="A1917" s="323">
        <v>36794</v>
      </c>
      <c r="B1917" s="324" t="s">
        <v>10557</v>
      </c>
      <c r="C1917" s="325" t="s">
        <v>843</v>
      </c>
      <c r="D1917" s="326">
        <v>195.17</v>
      </c>
    </row>
    <row r="1918" spans="1:4">
      <c r="A1918" s="323">
        <v>10426</v>
      </c>
      <c r="B1918" s="324" t="s">
        <v>10558</v>
      </c>
      <c r="C1918" s="325" t="s">
        <v>843</v>
      </c>
      <c r="D1918" s="326">
        <v>218.55</v>
      </c>
    </row>
    <row r="1919" spans="1:4">
      <c r="A1919" s="323">
        <v>10425</v>
      </c>
      <c r="B1919" s="324" t="s">
        <v>10559</v>
      </c>
      <c r="C1919" s="325" t="s">
        <v>843</v>
      </c>
      <c r="D1919" s="326">
        <v>110.87</v>
      </c>
    </row>
    <row r="1920" spans="1:4">
      <c r="A1920" s="323">
        <v>10431</v>
      </c>
      <c r="B1920" s="324" t="s">
        <v>10560</v>
      </c>
      <c r="C1920" s="325" t="s">
        <v>843</v>
      </c>
      <c r="D1920" s="326">
        <v>379.6</v>
      </c>
    </row>
    <row r="1921" spans="1:4">
      <c r="A1921" s="323">
        <v>10429</v>
      </c>
      <c r="B1921" s="324" t="s">
        <v>10561</v>
      </c>
      <c r="C1921" s="325" t="s">
        <v>843</v>
      </c>
      <c r="D1921" s="326">
        <v>187.26</v>
      </c>
    </row>
    <row r="1922" spans="1:4">
      <c r="A1922" s="323">
        <v>10853</v>
      </c>
      <c r="B1922" s="324" t="s">
        <v>10562</v>
      </c>
      <c r="C1922" s="325" t="s">
        <v>843</v>
      </c>
      <c r="D1922" s="326">
        <v>118.36</v>
      </c>
    </row>
    <row r="1923" spans="1:4">
      <c r="A1923" s="323">
        <v>5093</v>
      </c>
      <c r="B1923" s="324" t="s">
        <v>10563</v>
      </c>
      <c r="C1923" s="325" t="s">
        <v>8985</v>
      </c>
      <c r="D1923" s="326">
        <v>16.920000000000002</v>
      </c>
    </row>
    <row r="1924" spans="1:4">
      <c r="A1924" s="323">
        <v>44331</v>
      </c>
      <c r="B1924" s="324" t="s">
        <v>10564</v>
      </c>
      <c r="C1924" s="325" t="s">
        <v>201</v>
      </c>
      <c r="D1924" s="326">
        <v>47.79</v>
      </c>
    </row>
    <row r="1925" spans="1:4">
      <c r="A1925" s="323">
        <v>38382</v>
      </c>
      <c r="B1925" s="324" t="s">
        <v>10565</v>
      </c>
      <c r="C1925" s="325" t="s">
        <v>843</v>
      </c>
      <c r="D1925" s="326">
        <v>10.67</v>
      </c>
    </row>
    <row r="1926" spans="1:4">
      <c r="A1926" s="323">
        <v>38383</v>
      </c>
      <c r="B1926" s="324" t="s">
        <v>10566</v>
      </c>
      <c r="C1926" s="325" t="s">
        <v>843</v>
      </c>
      <c r="D1926" s="326">
        <v>1.99</v>
      </c>
    </row>
    <row r="1927" spans="1:4">
      <c r="A1927" s="323">
        <v>3768</v>
      </c>
      <c r="B1927" s="324" t="s">
        <v>10567</v>
      </c>
      <c r="C1927" s="325" t="s">
        <v>843</v>
      </c>
      <c r="D1927" s="326">
        <v>4.4400000000000004</v>
      </c>
    </row>
    <row r="1928" spans="1:4">
      <c r="A1928" s="323">
        <v>3767</v>
      </c>
      <c r="B1928" s="324" t="s">
        <v>10568</v>
      </c>
      <c r="C1928" s="325" t="s">
        <v>843</v>
      </c>
      <c r="D1928" s="326">
        <v>1.48</v>
      </c>
    </row>
    <row r="1929" spans="1:4" ht="30">
      <c r="A1929" s="323">
        <v>13192</v>
      </c>
      <c r="B1929" s="324" t="s">
        <v>10569</v>
      </c>
      <c r="C1929" s="325" t="s">
        <v>843</v>
      </c>
      <c r="D1929" s="326">
        <v>5451.52</v>
      </c>
    </row>
    <row r="1930" spans="1:4" ht="30">
      <c r="A1930" s="323">
        <v>38413</v>
      </c>
      <c r="B1930" s="324" t="s">
        <v>10570</v>
      </c>
      <c r="C1930" s="325" t="s">
        <v>843</v>
      </c>
      <c r="D1930" s="326">
        <v>901.6</v>
      </c>
    </row>
    <row r="1931" spans="1:4" ht="45">
      <c r="A1931" s="323">
        <v>20193</v>
      </c>
      <c r="B1931" s="324" t="s">
        <v>10571</v>
      </c>
      <c r="C1931" s="325" t="s">
        <v>706</v>
      </c>
      <c r="D1931" s="326">
        <v>21</v>
      </c>
    </row>
    <row r="1932" spans="1:4" ht="60">
      <c r="A1932" s="323">
        <v>10527</v>
      </c>
      <c r="B1932" s="324" t="s">
        <v>10572</v>
      </c>
      <c r="C1932" s="325" t="s">
        <v>10573</v>
      </c>
      <c r="D1932" s="326">
        <v>28</v>
      </c>
    </row>
    <row r="1933" spans="1:4" ht="30">
      <c r="A1933" s="323">
        <v>41805</v>
      </c>
      <c r="B1933" s="324" t="s">
        <v>10574</v>
      </c>
      <c r="C1933" s="325" t="s">
        <v>4318</v>
      </c>
      <c r="D1933" s="326">
        <v>805</v>
      </c>
    </row>
    <row r="1934" spans="1:4" ht="30">
      <c r="A1934" s="323">
        <v>40271</v>
      </c>
      <c r="B1934" s="324" t="s">
        <v>10575</v>
      </c>
      <c r="C1934" s="325" t="s">
        <v>5727</v>
      </c>
      <c r="D1934" s="326">
        <v>21.43</v>
      </c>
    </row>
    <row r="1935" spans="1:4" ht="30">
      <c r="A1935" s="323">
        <v>40287</v>
      </c>
      <c r="B1935" s="380" t="s">
        <v>10576</v>
      </c>
      <c r="C1935" s="325" t="s">
        <v>4318</v>
      </c>
      <c r="D1935" s="326">
        <v>8.25</v>
      </c>
    </row>
    <row r="1936" spans="1:4" ht="45">
      <c r="A1936" s="323">
        <v>4084</v>
      </c>
      <c r="B1936" s="380" t="s">
        <v>10577</v>
      </c>
      <c r="C1936" s="325" t="s">
        <v>799</v>
      </c>
      <c r="D1936" s="326">
        <v>1.62</v>
      </c>
    </row>
    <row r="1937" spans="1:4" ht="45">
      <c r="A1937" s="323">
        <v>743</v>
      </c>
      <c r="B1937" s="380" t="s">
        <v>10578</v>
      </c>
      <c r="C1937" s="325" t="s">
        <v>799</v>
      </c>
      <c r="D1937" s="326">
        <v>1.62</v>
      </c>
    </row>
    <row r="1938" spans="1:4" ht="45">
      <c r="A1938" s="323">
        <v>40293</v>
      </c>
      <c r="B1938" s="380" t="s">
        <v>10579</v>
      </c>
      <c r="C1938" s="325" t="s">
        <v>799</v>
      </c>
      <c r="D1938" s="326">
        <v>1.94</v>
      </c>
    </row>
    <row r="1939" spans="1:4" ht="45">
      <c r="A1939" s="323">
        <v>40294</v>
      </c>
      <c r="B1939" s="324" t="s">
        <v>10580</v>
      </c>
      <c r="C1939" s="325" t="s">
        <v>799</v>
      </c>
      <c r="D1939" s="326">
        <v>1.62</v>
      </c>
    </row>
    <row r="1940" spans="1:4" ht="45">
      <c r="A1940" s="323">
        <v>4085</v>
      </c>
      <c r="B1940" s="324" t="s">
        <v>10581</v>
      </c>
      <c r="C1940" s="325" t="s">
        <v>799</v>
      </c>
      <c r="D1940" s="326">
        <v>2.2599999999999998</v>
      </c>
    </row>
    <row r="1941" spans="1:4" ht="30">
      <c r="A1941" s="323">
        <v>10779</v>
      </c>
      <c r="B1941" s="324" t="s">
        <v>10582</v>
      </c>
      <c r="C1941" s="325" t="s">
        <v>4318</v>
      </c>
      <c r="D1941" s="326">
        <v>962.5</v>
      </c>
    </row>
    <row r="1942" spans="1:4" ht="30">
      <c r="A1942" s="323">
        <v>10777</v>
      </c>
      <c r="B1942" s="324" t="s">
        <v>10583</v>
      </c>
      <c r="C1942" s="325" t="s">
        <v>4318</v>
      </c>
      <c r="D1942" s="326">
        <v>874.27</v>
      </c>
    </row>
    <row r="1943" spans="1:4" ht="30">
      <c r="A1943" s="323">
        <v>10775</v>
      </c>
      <c r="B1943" s="324" t="s">
        <v>10584</v>
      </c>
      <c r="C1943" s="325" t="s">
        <v>4318</v>
      </c>
      <c r="D1943" s="326">
        <v>770</v>
      </c>
    </row>
    <row r="1944" spans="1:4" ht="30">
      <c r="A1944" s="323">
        <v>10776</v>
      </c>
      <c r="B1944" s="324" t="s">
        <v>10585</v>
      </c>
      <c r="C1944" s="325" t="s">
        <v>4318</v>
      </c>
      <c r="D1944" s="326">
        <v>601.55999999999995</v>
      </c>
    </row>
    <row r="1945" spans="1:4" ht="30">
      <c r="A1945" s="323">
        <v>10778</v>
      </c>
      <c r="B1945" s="324" t="s">
        <v>10586</v>
      </c>
      <c r="C1945" s="325" t="s">
        <v>4318</v>
      </c>
      <c r="D1945" s="326">
        <v>962.5</v>
      </c>
    </row>
    <row r="1946" spans="1:4" ht="30">
      <c r="A1946" s="323">
        <v>40339</v>
      </c>
      <c r="B1946" s="324" t="s">
        <v>10587</v>
      </c>
      <c r="C1946" s="325" t="s">
        <v>5727</v>
      </c>
      <c r="D1946" s="326">
        <v>7.51</v>
      </c>
    </row>
    <row r="1947" spans="1:4" ht="30">
      <c r="A1947" s="323">
        <v>10749</v>
      </c>
      <c r="B1947" s="324" t="s">
        <v>10588</v>
      </c>
      <c r="C1947" s="325" t="s">
        <v>5727</v>
      </c>
      <c r="D1947" s="326">
        <v>24.85</v>
      </c>
    </row>
    <row r="1948" spans="1:4">
      <c r="A1948" s="323">
        <v>40290</v>
      </c>
      <c r="B1948" s="324" t="s">
        <v>10589</v>
      </c>
      <c r="C1948" s="325" t="s">
        <v>5727</v>
      </c>
      <c r="D1948" s="326">
        <v>13.44</v>
      </c>
    </row>
    <row r="1949" spans="1:4" ht="30">
      <c r="A1949" s="323">
        <v>40291</v>
      </c>
      <c r="B1949" s="324" t="s">
        <v>10590</v>
      </c>
      <c r="C1949" s="325" t="s">
        <v>5727</v>
      </c>
      <c r="D1949" s="326">
        <v>700</v>
      </c>
    </row>
    <row r="1950" spans="1:4" ht="30">
      <c r="A1950" s="323">
        <v>40275</v>
      </c>
      <c r="B1950" s="324" t="s">
        <v>10591</v>
      </c>
      <c r="C1950" s="325" t="s">
        <v>5727</v>
      </c>
      <c r="D1950" s="326">
        <v>22.4</v>
      </c>
    </row>
    <row r="1951" spans="1:4">
      <c r="A1951" s="323">
        <v>42408</v>
      </c>
      <c r="B1951" s="324" t="s">
        <v>10592</v>
      </c>
      <c r="C1951" s="325" t="s">
        <v>96</v>
      </c>
      <c r="D1951" s="326">
        <v>1.8</v>
      </c>
    </row>
    <row r="1952" spans="1:4">
      <c r="A1952" s="323">
        <v>3777</v>
      </c>
      <c r="B1952" s="324" t="s">
        <v>10593</v>
      </c>
      <c r="C1952" s="325" t="s">
        <v>96</v>
      </c>
      <c r="D1952" s="326">
        <v>1.3</v>
      </c>
    </row>
    <row r="1953" spans="1:4" ht="30">
      <c r="A1953" s="323">
        <v>44699</v>
      </c>
      <c r="B1953" s="324" t="s">
        <v>10594</v>
      </c>
      <c r="C1953" s="325" t="s">
        <v>1068</v>
      </c>
      <c r="D1953" s="326">
        <v>50.54</v>
      </c>
    </row>
    <row r="1954" spans="1:4" ht="30">
      <c r="A1954" s="323">
        <v>38774</v>
      </c>
      <c r="B1954" s="324" t="s">
        <v>10595</v>
      </c>
      <c r="C1954" s="325" t="s">
        <v>843</v>
      </c>
      <c r="D1954" s="326">
        <v>13.59</v>
      </c>
    </row>
    <row r="1955" spans="1:4" ht="30">
      <c r="A1955" s="323">
        <v>42247</v>
      </c>
      <c r="B1955" s="324" t="s">
        <v>10596</v>
      </c>
      <c r="C1955" s="325" t="s">
        <v>843</v>
      </c>
      <c r="D1955" s="326">
        <v>463.9</v>
      </c>
    </row>
    <row r="1956" spans="1:4" ht="30">
      <c r="A1956" s="323">
        <v>42248</v>
      </c>
      <c r="B1956" s="324" t="s">
        <v>10597</v>
      </c>
      <c r="C1956" s="325" t="s">
        <v>843</v>
      </c>
      <c r="D1956" s="326">
        <v>538.85</v>
      </c>
    </row>
    <row r="1957" spans="1:4" ht="30">
      <c r="A1957" s="323">
        <v>42249</v>
      </c>
      <c r="B1957" s="324" t="s">
        <v>10598</v>
      </c>
      <c r="C1957" s="325" t="s">
        <v>843</v>
      </c>
      <c r="D1957" s="326">
        <v>892.69</v>
      </c>
    </row>
    <row r="1958" spans="1:4" ht="30">
      <c r="A1958" s="323">
        <v>42244</v>
      </c>
      <c r="B1958" s="324" t="s">
        <v>10599</v>
      </c>
      <c r="C1958" s="325" t="s">
        <v>843</v>
      </c>
      <c r="D1958" s="326">
        <v>139.41</v>
      </c>
    </row>
    <row r="1959" spans="1:4" ht="30">
      <c r="A1959" s="323">
        <v>42245</v>
      </c>
      <c r="B1959" s="324" t="s">
        <v>10600</v>
      </c>
      <c r="C1959" s="325" t="s">
        <v>843</v>
      </c>
      <c r="D1959" s="326">
        <v>257.26</v>
      </c>
    </row>
    <row r="1960" spans="1:4" ht="30">
      <c r="A1960" s="323">
        <v>42246</v>
      </c>
      <c r="B1960" s="324" t="s">
        <v>10601</v>
      </c>
      <c r="C1960" s="325" t="s">
        <v>843</v>
      </c>
      <c r="D1960" s="326">
        <v>284.77</v>
      </c>
    </row>
    <row r="1961" spans="1:4" ht="30">
      <c r="A1961" s="323">
        <v>42243</v>
      </c>
      <c r="B1961" s="324" t="s">
        <v>10602</v>
      </c>
      <c r="C1961" s="325" t="s">
        <v>843</v>
      </c>
      <c r="D1961" s="326">
        <v>343.38</v>
      </c>
    </row>
    <row r="1962" spans="1:4">
      <c r="A1962" s="323">
        <v>39385</v>
      </c>
      <c r="B1962" s="380" t="s">
        <v>10603</v>
      </c>
      <c r="C1962" s="325" t="s">
        <v>843</v>
      </c>
      <c r="D1962" s="326">
        <v>12.43</v>
      </c>
    </row>
    <row r="1963" spans="1:4">
      <c r="A1963" s="323">
        <v>39389</v>
      </c>
      <c r="B1963" s="380" t="s">
        <v>10604</v>
      </c>
      <c r="C1963" s="325" t="s">
        <v>843</v>
      </c>
      <c r="D1963" s="326">
        <v>13.48</v>
      </c>
    </row>
    <row r="1964" spans="1:4">
      <c r="A1964" s="323">
        <v>39390</v>
      </c>
      <c r="B1964" s="380" t="s">
        <v>10605</v>
      </c>
      <c r="C1964" s="325" t="s">
        <v>843</v>
      </c>
      <c r="D1964" s="326">
        <v>28.27</v>
      </c>
    </row>
    <row r="1965" spans="1:4">
      <c r="A1965" s="323">
        <v>39391</v>
      </c>
      <c r="B1965" s="380" t="s">
        <v>10606</v>
      </c>
      <c r="C1965" s="325" t="s">
        <v>843</v>
      </c>
      <c r="D1965" s="326">
        <v>31.74</v>
      </c>
    </row>
    <row r="1966" spans="1:4" ht="60">
      <c r="A1966" s="323">
        <v>43265</v>
      </c>
      <c r="B1966" s="324" t="s">
        <v>10607</v>
      </c>
      <c r="C1966" s="325" t="s">
        <v>843</v>
      </c>
      <c r="D1966" s="326">
        <v>38.869999999999997</v>
      </c>
    </row>
    <row r="1967" spans="1:4">
      <c r="A1967" s="323">
        <v>44252</v>
      </c>
      <c r="B1967" s="324" t="s">
        <v>10608</v>
      </c>
      <c r="C1967" s="325" t="s">
        <v>843</v>
      </c>
      <c r="D1967" s="326">
        <v>207.66</v>
      </c>
    </row>
    <row r="1968" spans="1:4">
      <c r="A1968" s="323">
        <v>21119</v>
      </c>
      <c r="B1968" s="324" t="s">
        <v>10609</v>
      </c>
      <c r="C1968" s="325" t="s">
        <v>843</v>
      </c>
      <c r="D1968" s="326">
        <v>2.08</v>
      </c>
    </row>
    <row r="1969" spans="1:4">
      <c r="A1969" s="323">
        <v>37974</v>
      </c>
      <c r="B1969" s="324" t="s">
        <v>10610</v>
      </c>
      <c r="C1969" s="325" t="s">
        <v>843</v>
      </c>
      <c r="D1969" s="326">
        <v>2.69</v>
      </c>
    </row>
    <row r="1970" spans="1:4">
      <c r="A1970" s="323">
        <v>37975</v>
      </c>
      <c r="B1970" s="324" t="s">
        <v>10611</v>
      </c>
      <c r="C1970" s="325" t="s">
        <v>843</v>
      </c>
      <c r="D1970" s="326">
        <v>6</v>
      </c>
    </row>
    <row r="1971" spans="1:4">
      <c r="A1971" s="323">
        <v>37976</v>
      </c>
      <c r="B1971" s="324" t="s">
        <v>10612</v>
      </c>
      <c r="C1971" s="325" t="s">
        <v>843</v>
      </c>
      <c r="D1971" s="326">
        <v>13.35</v>
      </c>
    </row>
    <row r="1972" spans="1:4">
      <c r="A1972" s="323">
        <v>37977</v>
      </c>
      <c r="B1972" s="324" t="s">
        <v>10613</v>
      </c>
      <c r="C1972" s="325" t="s">
        <v>843</v>
      </c>
      <c r="D1972" s="326">
        <v>18.47</v>
      </c>
    </row>
    <row r="1973" spans="1:4">
      <c r="A1973" s="323">
        <v>37978</v>
      </c>
      <c r="B1973" s="324" t="s">
        <v>10614</v>
      </c>
      <c r="C1973" s="325" t="s">
        <v>843</v>
      </c>
      <c r="D1973" s="326">
        <v>36.630000000000003</v>
      </c>
    </row>
    <row r="1974" spans="1:4">
      <c r="A1974" s="323">
        <v>37979</v>
      </c>
      <c r="B1974" s="324" t="s">
        <v>10615</v>
      </c>
      <c r="C1974" s="325" t="s">
        <v>843</v>
      </c>
      <c r="D1974" s="326">
        <v>155.47</v>
      </c>
    </row>
    <row r="1975" spans="1:4">
      <c r="A1975" s="323">
        <v>37980</v>
      </c>
      <c r="B1975" s="324" t="s">
        <v>10616</v>
      </c>
      <c r="C1975" s="325" t="s">
        <v>843</v>
      </c>
      <c r="D1975" s="326">
        <v>178.58</v>
      </c>
    </row>
    <row r="1976" spans="1:4" ht="30">
      <c r="A1976" s="323">
        <v>36147</v>
      </c>
      <c r="B1976" s="324" t="s">
        <v>10617</v>
      </c>
      <c r="C1976" s="325" t="s">
        <v>8985</v>
      </c>
      <c r="D1976" s="326">
        <v>411.43</v>
      </c>
    </row>
    <row r="1977" spans="1:4">
      <c r="A1977" s="323">
        <v>3900</v>
      </c>
      <c r="B1977" s="324" t="s">
        <v>10618</v>
      </c>
      <c r="C1977" s="325" t="s">
        <v>843</v>
      </c>
      <c r="D1977" s="326">
        <v>39.29</v>
      </c>
    </row>
    <row r="1978" spans="1:4">
      <c r="A1978" s="323">
        <v>3846</v>
      </c>
      <c r="B1978" s="324" t="s">
        <v>10619</v>
      </c>
      <c r="C1978" s="325" t="s">
        <v>843</v>
      </c>
      <c r="D1978" s="326">
        <v>11.81</v>
      </c>
    </row>
    <row r="1979" spans="1:4">
      <c r="A1979" s="323">
        <v>3886</v>
      </c>
      <c r="B1979" s="324" t="s">
        <v>10620</v>
      </c>
      <c r="C1979" s="325" t="s">
        <v>843</v>
      </c>
      <c r="D1979" s="326">
        <v>15.67</v>
      </c>
    </row>
    <row r="1980" spans="1:4">
      <c r="A1980" s="323">
        <v>3854</v>
      </c>
      <c r="B1980" s="324" t="s">
        <v>10621</v>
      </c>
      <c r="C1980" s="325" t="s">
        <v>843</v>
      </c>
      <c r="D1980" s="326">
        <v>8.93</v>
      </c>
    </row>
    <row r="1981" spans="1:4">
      <c r="A1981" s="323">
        <v>3873</v>
      </c>
      <c r="B1981" s="324" t="s">
        <v>10622</v>
      </c>
      <c r="C1981" s="325" t="s">
        <v>843</v>
      </c>
      <c r="D1981" s="326">
        <v>10.4</v>
      </c>
    </row>
    <row r="1982" spans="1:4">
      <c r="A1982" s="323">
        <v>38021</v>
      </c>
      <c r="B1982" s="324" t="s">
        <v>10623</v>
      </c>
      <c r="C1982" s="325" t="s">
        <v>843</v>
      </c>
      <c r="D1982" s="326">
        <v>18.46</v>
      </c>
    </row>
    <row r="1983" spans="1:4">
      <c r="A1983" s="323">
        <v>43838</v>
      </c>
      <c r="B1983" s="324" t="s">
        <v>10624</v>
      </c>
      <c r="C1983" s="325" t="s">
        <v>843</v>
      </c>
      <c r="D1983" s="326">
        <v>23.87</v>
      </c>
    </row>
    <row r="1984" spans="1:4">
      <c r="A1984" s="323">
        <v>3847</v>
      </c>
      <c r="B1984" s="324" t="s">
        <v>10625</v>
      </c>
      <c r="C1984" s="325" t="s">
        <v>843</v>
      </c>
      <c r="D1984" s="326">
        <v>24.07</v>
      </c>
    </row>
    <row r="1985" spans="1:4">
      <c r="A1985" s="323">
        <v>38022</v>
      </c>
      <c r="B1985" s="324" t="s">
        <v>10626</v>
      </c>
      <c r="C1985" s="325" t="s">
        <v>843</v>
      </c>
      <c r="D1985" s="326">
        <v>33.08</v>
      </c>
    </row>
    <row r="1986" spans="1:4">
      <c r="A1986" s="323">
        <v>3830</v>
      </c>
      <c r="B1986" s="324" t="s">
        <v>10627</v>
      </c>
      <c r="C1986" s="325" t="s">
        <v>843</v>
      </c>
      <c r="D1986" s="326">
        <v>190.6</v>
      </c>
    </row>
    <row r="1987" spans="1:4">
      <c r="A1987" s="323">
        <v>37981</v>
      </c>
      <c r="B1987" s="324" t="s">
        <v>10628</v>
      </c>
      <c r="C1987" s="325" t="s">
        <v>843</v>
      </c>
      <c r="D1987" s="326">
        <v>7.78</v>
      </c>
    </row>
    <row r="1988" spans="1:4">
      <c r="A1988" s="323">
        <v>37982</v>
      </c>
      <c r="B1988" s="324" t="s">
        <v>10629</v>
      </c>
      <c r="C1988" s="325" t="s">
        <v>843</v>
      </c>
      <c r="D1988" s="326">
        <v>11.29</v>
      </c>
    </row>
    <row r="1989" spans="1:4">
      <c r="A1989" s="323">
        <v>37983</v>
      </c>
      <c r="B1989" s="324" t="s">
        <v>10630</v>
      </c>
      <c r="C1989" s="325" t="s">
        <v>843</v>
      </c>
      <c r="D1989" s="326">
        <v>16.690000000000001</v>
      </c>
    </row>
    <row r="1990" spans="1:4">
      <c r="A1990" s="323">
        <v>37984</v>
      </c>
      <c r="B1990" s="324" t="s">
        <v>10631</v>
      </c>
      <c r="C1990" s="325" t="s">
        <v>843</v>
      </c>
      <c r="D1990" s="326">
        <v>23.44</v>
      </c>
    </row>
    <row r="1991" spans="1:4">
      <c r="A1991" s="323">
        <v>37985</v>
      </c>
      <c r="B1991" s="324" t="s">
        <v>10632</v>
      </c>
      <c r="C1991" s="325" t="s">
        <v>843</v>
      </c>
      <c r="D1991" s="326">
        <v>33.299999999999997</v>
      </c>
    </row>
    <row r="1992" spans="1:4">
      <c r="A1992" s="323">
        <v>20165</v>
      </c>
      <c r="B1992" s="324" t="s">
        <v>10633</v>
      </c>
      <c r="C1992" s="325" t="s">
        <v>843</v>
      </c>
      <c r="D1992" s="326">
        <v>23.63</v>
      </c>
    </row>
    <row r="1993" spans="1:4">
      <c r="A1993" s="323">
        <v>20166</v>
      </c>
      <c r="B1993" s="324" t="s">
        <v>10634</v>
      </c>
      <c r="C1993" s="325" t="s">
        <v>843</v>
      </c>
      <c r="D1993" s="326">
        <v>72.16</v>
      </c>
    </row>
    <row r="1994" spans="1:4">
      <c r="A1994" s="323">
        <v>20164</v>
      </c>
      <c r="B1994" s="324" t="s">
        <v>10635</v>
      </c>
      <c r="C1994" s="325" t="s">
        <v>843</v>
      </c>
      <c r="D1994" s="326">
        <v>11.35</v>
      </c>
    </row>
    <row r="1995" spans="1:4">
      <c r="A1995" s="323">
        <v>3893</v>
      </c>
      <c r="B1995" s="324" t="s">
        <v>10636</v>
      </c>
      <c r="C1995" s="325" t="s">
        <v>843</v>
      </c>
      <c r="D1995" s="326">
        <v>17.79</v>
      </c>
    </row>
    <row r="1996" spans="1:4">
      <c r="A1996" s="323">
        <v>3848</v>
      </c>
      <c r="B1996" s="324" t="s">
        <v>10637</v>
      </c>
      <c r="C1996" s="325" t="s">
        <v>843</v>
      </c>
      <c r="D1996" s="326">
        <v>10.85</v>
      </c>
    </row>
    <row r="1997" spans="1:4">
      <c r="A1997" s="323">
        <v>3895</v>
      </c>
      <c r="B1997" s="324" t="s">
        <v>10638</v>
      </c>
      <c r="C1997" s="325" t="s">
        <v>843</v>
      </c>
      <c r="D1997" s="326">
        <v>12.05</v>
      </c>
    </row>
    <row r="1998" spans="1:4">
      <c r="A1998" s="323">
        <v>1904</v>
      </c>
      <c r="B1998" s="324" t="s">
        <v>10639</v>
      </c>
      <c r="C1998" s="325" t="s">
        <v>843</v>
      </c>
      <c r="D1998" s="326">
        <v>1.54</v>
      </c>
    </row>
    <row r="1999" spans="1:4">
      <c r="A1999" s="323">
        <v>1899</v>
      </c>
      <c r="B1999" s="324" t="s">
        <v>10640</v>
      </c>
      <c r="C1999" s="325" t="s">
        <v>843</v>
      </c>
      <c r="D1999" s="326">
        <v>1.75</v>
      </c>
    </row>
    <row r="2000" spans="1:4">
      <c r="A2000" s="323">
        <v>1900</v>
      </c>
      <c r="B2000" s="324" t="s">
        <v>10641</v>
      </c>
      <c r="C2000" s="325" t="s">
        <v>843</v>
      </c>
      <c r="D2000" s="326">
        <v>2.83</v>
      </c>
    </row>
    <row r="2001" spans="1:4">
      <c r="A2001" s="323">
        <v>3907</v>
      </c>
      <c r="B2001" s="324" t="s">
        <v>10642</v>
      </c>
      <c r="C2001" s="325" t="s">
        <v>843</v>
      </c>
      <c r="D2001" s="326">
        <v>4.5199999999999996</v>
      </c>
    </row>
    <row r="2002" spans="1:4">
      <c r="A2002" s="323">
        <v>3889</v>
      </c>
      <c r="B2002" s="324" t="s">
        <v>10643</v>
      </c>
      <c r="C2002" s="325" t="s">
        <v>843</v>
      </c>
      <c r="D2002" s="326">
        <v>3.22</v>
      </c>
    </row>
    <row r="2003" spans="1:4">
      <c r="A2003" s="323">
        <v>3868</v>
      </c>
      <c r="B2003" s="324" t="s">
        <v>10644</v>
      </c>
      <c r="C2003" s="325" t="s">
        <v>843</v>
      </c>
      <c r="D2003" s="326">
        <v>1.18</v>
      </c>
    </row>
    <row r="2004" spans="1:4">
      <c r="A2004" s="323">
        <v>3869</v>
      </c>
      <c r="B2004" s="324" t="s">
        <v>10645</v>
      </c>
      <c r="C2004" s="325" t="s">
        <v>843</v>
      </c>
      <c r="D2004" s="326">
        <v>2.62</v>
      </c>
    </row>
    <row r="2005" spans="1:4">
      <c r="A2005" s="323">
        <v>3872</v>
      </c>
      <c r="B2005" s="324" t="s">
        <v>10646</v>
      </c>
      <c r="C2005" s="325" t="s">
        <v>843</v>
      </c>
      <c r="D2005" s="326">
        <v>4.46</v>
      </c>
    </row>
    <row r="2006" spans="1:4">
      <c r="A2006" s="323">
        <v>3850</v>
      </c>
      <c r="B2006" s="324" t="s">
        <v>10647</v>
      </c>
      <c r="C2006" s="325" t="s">
        <v>843</v>
      </c>
      <c r="D2006" s="326">
        <v>10.3</v>
      </c>
    </row>
    <row r="2007" spans="1:4">
      <c r="A2007" s="323">
        <v>38023</v>
      </c>
      <c r="B2007" s="324" t="s">
        <v>10648</v>
      </c>
      <c r="C2007" s="325" t="s">
        <v>843</v>
      </c>
      <c r="D2007" s="326">
        <v>5.24</v>
      </c>
    </row>
    <row r="2008" spans="1:4">
      <c r="A2008" s="323">
        <v>37986</v>
      </c>
      <c r="B2008" s="324" t="s">
        <v>10649</v>
      </c>
      <c r="C2008" s="325" t="s">
        <v>843</v>
      </c>
      <c r="D2008" s="326">
        <v>2.65</v>
      </c>
    </row>
    <row r="2009" spans="1:4">
      <c r="A2009" s="323">
        <v>21120</v>
      </c>
      <c r="B2009" s="324" t="s">
        <v>10650</v>
      </c>
      <c r="C2009" s="325" t="s">
        <v>843</v>
      </c>
      <c r="D2009" s="326">
        <v>13.55</v>
      </c>
    </row>
    <row r="2010" spans="1:4">
      <c r="A2010" s="323">
        <v>39318</v>
      </c>
      <c r="B2010" s="324" t="s">
        <v>10651</v>
      </c>
      <c r="C2010" s="325" t="s">
        <v>843</v>
      </c>
      <c r="D2010" s="326">
        <v>12.6</v>
      </c>
    </row>
    <row r="2011" spans="1:4">
      <c r="A2011" s="323">
        <v>37987</v>
      </c>
      <c r="B2011" s="324" t="s">
        <v>10652</v>
      </c>
      <c r="C2011" s="325" t="s">
        <v>843</v>
      </c>
      <c r="D2011" s="326">
        <v>132.47</v>
      </c>
    </row>
    <row r="2012" spans="1:4">
      <c r="A2012" s="323">
        <v>37988</v>
      </c>
      <c r="B2012" s="324" t="s">
        <v>10653</v>
      </c>
      <c r="C2012" s="325" t="s">
        <v>843</v>
      </c>
      <c r="D2012" s="326">
        <v>210.5</v>
      </c>
    </row>
    <row r="2013" spans="1:4">
      <c r="A2013" s="323">
        <v>1893</v>
      </c>
      <c r="B2013" s="324" t="s">
        <v>10654</v>
      </c>
      <c r="C2013" s="325" t="s">
        <v>843</v>
      </c>
      <c r="D2013" s="326">
        <v>5.81</v>
      </c>
    </row>
    <row r="2014" spans="1:4">
      <c r="A2014" s="323">
        <v>1902</v>
      </c>
      <c r="B2014" s="324" t="s">
        <v>10655</v>
      </c>
      <c r="C2014" s="325" t="s">
        <v>843</v>
      </c>
      <c r="D2014" s="326">
        <v>4.2300000000000004</v>
      </c>
    </row>
    <row r="2015" spans="1:4">
      <c r="A2015" s="323">
        <v>1892</v>
      </c>
      <c r="B2015" s="324" t="s">
        <v>10656</v>
      </c>
      <c r="C2015" s="325" t="s">
        <v>843</v>
      </c>
      <c r="D2015" s="326">
        <v>2.72</v>
      </c>
    </row>
    <row r="2016" spans="1:4">
      <c r="A2016" s="323">
        <v>1901</v>
      </c>
      <c r="B2016" s="324" t="s">
        <v>10657</v>
      </c>
      <c r="C2016" s="325" t="s">
        <v>843</v>
      </c>
      <c r="D2016" s="326">
        <v>1.32</v>
      </c>
    </row>
    <row r="2017" spans="1:4">
      <c r="A2017" s="323">
        <v>1907</v>
      </c>
      <c r="B2017" s="324" t="s">
        <v>10658</v>
      </c>
      <c r="C2017" s="325" t="s">
        <v>843</v>
      </c>
      <c r="D2017" s="326">
        <v>18.71</v>
      </c>
    </row>
    <row r="2018" spans="1:4">
      <c r="A2018" s="323">
        <v>1894</v>
      </c>
      <c r="B2018" s="324" t="s">
        <v>10659</v>
      </c>
      <c r="C2018" s="325" t="s">
        <v>843</v>
      </c>
      <c r="D2018" s="326">
        <v>8.41</v>
      </c>
    </row>
    <row r="2019" spans="1:4">
      <c r="A2019" s="323">
        <v>1896</v>
      </c>
      <c r="B2019" s="324" t="s">
        <v>10660</v>
      </c>
      <c r="C2019" s="325" t="s">
        <v>843</v>
      </c>
      <c r="D2019" s="326">
        <v>25.12</v>
      </c>
    </row>
    <row r="2020" spans="1:4">
      <c r="A2020" s="323">
        <v>1891</v>
      </c>
      <c r="B2020" s="324" t="s">
        <v>10661</v>
      </c>
      <c r="C2020" s="325" t="s">
        <v>843</v>
      </c>
      <c r="D2020" s="326">
        <v>1.95</v>
      </c>
    </row>
    <row r="2021" spans="1:4">
      <c r="A2021" s="323">
        <v>1895</v>
      </c>
      <c r="B2021" s="324" t="s">
        <v>10662</v>
      </c>
      <c r="C2021" s="325" t="s">
        <v>843</v>
      </c>
      <c r="D2021" s="326">
        <v>44.14</v>
      </c>
    </row>
    <row r="2022" spans="1:4" ht="30">
      <c r="A2022" s="323">
        <v>2641</v>
      </c>
      <c r="B2022" s="324" t="s">
        <v>10663</v>
      </c>
      <c r="C2022" s="325" t="s">
        <v>843</v>
      </c>
      <c r="D2022" s="326">
        <v>27.65</v>
      </c>
    </row>
    <row r="2023" spans="1:4" ht="30">
      <c r="A2023" s="323">
        <v>2636</v>
      </c>
      <c r="B2023" s="324" t="s">
        <v>10664</v>
      </c>
      <c r="C2023" s="325" t="s">
        <v>843</v>
      </c>
      <c r="D2023" s="326">
        <v>1.78</v>
      </c>
    </row>
    <row r="2024" spans="1:4" ht="30">
      <c r="A2024" s="323">
        <v>2637</v>
      </c>
      <c r="B2024" s="324" t="s">
        <v>10665</v>
      </c>
      <c r="C2024" s="325" t="s">
        <v>843</v>
      </c>
      <c r="D2024" s="326">
        <v>1.89</v>
      </c>
    </row>
    <row r="2025" spans="1:4" ht="30">
      <c r="A2025" s="323">
        <v>2638</v>
      </c>
      <c r="B2025" s="324" t="s">
        <v>10666</v>
      </c>
      <c r="C2025" s="325" t="s">
        <v>843</v>
      </c>
      <c r="D2025" s="326">
        <v>2.2000000000000002</v>
      </c>
    </row>
    <row r="2026" spans="1:4" ht="30">
      <c r="A2026" s="323">
        <v>2639</v>
      </c>
      <c r="B2026" s="324" t="s">
        <v>10667</v>
      </c>
      <c r="C2026" s="325" t="s">
        <v>843</v>
      </c>
      <c r="D2026" s="326">
        <v>3.91</v>
      </c>
    </row>
    <row r="2027" spans="1:4" ht="30">
      <c r="A2027" s="323">
        <v>2644</v>
      </c>
      <c r="B2027" s="324" t="s">
        <v>10668</v>
      </c>
      <c r="C2027" s="325" t="s">
        <v>843</v>
      </c>
      <c r="D2027" s="326">
        <v>5.65</v>
      </c>
    </row>
    <row r="2028" spans="1:4" ht="30">
      <c r="A2028" s="323">
        <v>2640</v>
      </c>
      <c r="B2028" s="324" t="s">
        <v>10669</v>
      </c>
      <c r="C2028" s="325" t="s">
        <v>843</v>
      </c>
      <c r="D2028" s="326">
        <v>11.51</v>
      </c>
    </row>
    <row r="2029" spans="1:4" ht="30">
      <c r="A2029" s="323">
        <v>2642</v>
      </c>
      <c r="B2029" s="324" t="s">
        <v>10670</v>
      </c>
      <c r="C2029" s="325" t="s">
        <v>843</v>
      </c>
      <c r="D2029" s="326">
        <v>17.52</v>
      </c>
    </row>
    <row r="2030" spans="1:4" ht="30">
      <c r="A2030" s="323">
        <v>2643</v>
      </c>
      <c r="B2030" s="324" t="s">
        <v>10671</v>
      </c>
      <c r="C2030" s="325" t="s">
        <v>843</v>
      </c>
      <c r="D2030" s="326">
        <v>7.88</v>
      </c>
    </row>
    <row r="2031" spans="1:4">
      <c r="A2031" s="323">
        <v>44281</v>
      </c>
      <c r="B2031" s="324" t="s">
        <v>10672</v>
      </c>
      <c r="C2031" s="325" t="s">
        <v>843</v>
      </c>
      <c r="D2031" s="326">
        <v>288.36</v>
      </c>
    </row>
    <row r="2032" spans="1:4">
      <c r="A2032" s="323">
        <v>3867</v>
      </c>
      <c r="B2032" s="324" t="s">
        <v>10673</v>
      </c>
      <c r="C2032" s="325" t="s">
        <v>843</v>
      </c>
      <c r="D2032" s="326">
        <v>62.76</v>
      </c>
    </row>
    <row r="2033" spans="1:4">
      <c r="A2033" s="323">
        <v>3861</v>
      </c>
      <c r="B2033" s="324" t="s">
        <v>10674</v>
      </c>
      <c r="C2033" s="325" t="s">
        <v>843</v>
      </c>
      <c r="D2033" s="326">
        <v>0.65</v>
      </c>
    </row>
    <row r="2034" spans="1:4">
      <c r="A2034" s="323">
        <v>3904</v>
      </c>
      <c r="B2034" s="324" t="s">
        <v>10675</v>
      </c>
      <c r="C2034" s="325" t="s">
        <v>843</v>
      </c>
      <c r="D2034" s="326">
        <v>0.69</v>
      </c>
    </row>
    <row r="2035" spans="1:4">
      <c r="A2035" s="323">
        <v>3903</v>
      </c>
      <c r="B2035" s="324" t="s">
        <v>10676</v>
      </c>
      <c r="C2035" s="325" t="s">
        <v>843</v>
      </c>
      <c r="D2035" s="326">
        <v>1.68</v>
      </c>
    </row>
    <row r="2036" spans="1:4">
      <c r="A2036" s="323">
        <v>3862</v>
      </c>
      <c r="B2036" s="324" t="s">
        <v>10677</v>
      </c>
      <c r="C2036" s="325" t="s">
        <v>843</v>
      </c>
      <c r="D2036" s="326">
        <v>3.58</v>
      </c>
    </row>
    <row r="2037" spans="1:4">
      <c r="A2037" s="323">
        <v>3863</v>
      </c>
      <c r="B2037" s="324" t="s">
        <v>10678</v>
      </c>
      <c r="C2037" s="325" t="s">
        <v>843</v>
      </c>
      <c r="D2037" s="326">
        <v>3.67</v>
      </c>
    </row>
    <row r="2038" spans="1:4">
      <c r="A2038" s="323">
        <v>3864</v>
      </c>
      <c r="B2038" s="324" t="s">
        <v>10679</v>
      </c>
      <c r="C2038" s="325" t="s">
        <v>843</v>
      </c>
      <c r="D2038" s="326">
        <v>11.25</v>
      </c>
    </row>
    <row r="2039" spans="1:4">
      <c r="A2039" s="323">
        <v>3865</v>
      </c>
      <c r="B2039" s="324" t="s">
        <v>10680</v>
      </c>
      <c r="C2039" s="325" t="s">
        <v>843</v>
      </c>
      <c r="D2039" s="326">
        <v>16.46</v>
      </c>
    </row>
    <row r="2040" spans="1:4">
      <c r="A2040" s="323">
        <v>3866</v>
      </c>
      <c r="B2040" s="324" t="s">
        <v>10681</v>
      </c>
      <c r="C2040" s="325" t="s">
        <v>843</v>
      </c>
      <c r="D2040" s="326">
        <v>36.96</v>
      </c>
    </row>
    <row r="2041" spans="1:4">
      <c r="A2041" s="323">
        <v>3878</v>
      </c>
      <c r="B2041" s="324" t="s">
        <v>10682</v>
      </c>
      <c r="C2041" s="325" t="s">
        <v>843</v>
      </c>
      <c r="D2041" s="326">
        <v>10.08</v>
      </c>
    </row>
    <row r="2042" spans="1:4">
      <c r="A2042" s="323">
        <v>3876</v>
      </c>
      <c r="B2042" s="324" t="s">
        <v>10683</v>
      </c>
      <c r="C2042" s="325" t="s">
        <v>843</v>
      </c>
      <c r="D2042" s="326">
        <v>4.01</v>
      </c>
    </row>
    <row r="2043" spans="1:4">
      <c r="A2043" s="323">
        <v>3883</v>
      </c>
      <c r="B2043" s="324" t="s">
        <v>10684</v>
      </c>
      <c r="C2043" s="325" t="s">
        <v>843</v>
      </c>
      <c r="D2043" s="326">
        <v>1.29</v>
      </c>
    </row>
    <row r="2044" spans="1:4">
      <c r="A2044" s="323">
        <v>3884</v>
      </c>
      <c r="B2044" s="324" t="s">
        <v>10685</v>
      </c>
      <c r="C2044" s="325" t="s">
        <v>843</v>
      </c>
      <c r="D2044" s="326">
        <v>2.04</v>
      </c>
    </row>
    <row r="2045" spans="1:4">
      <c r="A2045" s="323">
        <v>12892</v>
      </c>
      <c r="B2045" s="324" t="s">
        <v>10686</v>
      </c>
      <c r="C2045" s="325" t="s">
        <v>8985</v>
      </c>
      <c r="D2045" s="326">
        <v>14.31</v>
      </c>
    </row>
    <row r="2046" spans="1:4">
      <c r="A2046" s="323">
        <v>38447</v>
      </c>
      <c r="B2046" s="324" t="s">
        <v>10687</v>
      </c>
      <c r="C2046" s="325" t="s">
        <v>843</v>
      </c>
      <c r="D2046" s="326">
        <v>110.14</v>
      </c>
    </row>
    <row r="2047" spans="1:4">
      <c r="A2047" s="323">
        <v>36320</v>
      </c>
      <c r="B2047" s="324" t="s">
        <v>10688</v>
      </c>
      <c r="C2047" s="325" t="s">
        <v>843</v>
      </c>
      <c r="D2047" s="326">
        <v>2.96</v>
      </c>
    </row>
    <row r="2048" spans="1:4">
      <c r="A2048" s="323">
        <v>36324</v>
      </c>
      <c r="B2048" s="324" t="s">
        <v>10689</v>
      </c>
      <c r="C2048" s="325" t="s">
        <v>843</v>
      </c>
      <c r="D2048" s="326">
        <v>2.7</v>
      </c>
    </row>
    <row r="2049" spans="1:4">
      <c r="A2049" s="323">
        <v>38441</v>
      </c>
      <c r="B2049" s="324" t="s">
        <v>10690</v>
      </c>
      <c r="C2049" s="325" t="s">
        <v>843</v>
      </c>
      <c r="D2049" s="326">
        <v>4.84</v>
      </c>
    </row>
    <row r="2050" spans="1:4">
      <c r="A2050" s="323">
        <v>38442</v>
      </c>
      <c r="B2050" s="324" t="s">
        <v>10691</v>
      </c>
      <c r="C2050" s="325" t="s">
        <v>843</v>
      </c>
      <c r="D2050" s="326">
        <v>13.77</v>
      </c>
    </row>
    <row r="2051" spans="1:4">
      <c r="A2051" s="323">
        <v>38443</v>
      </c>
      <c r="B2051" s="324" t="s">
        <v>10692</v>
      </c>
      <c r="C2051" s="325" t="s">
        <v>843</v>
      </c>
      <c r="D2051" s="326">
        <v>16.7</v>
      </c>
    </row>
    <row r="2052" spans="1:4">
      <c r="A2052" s="323">
        <v>38444</v>
      </c>
      <c r="B2052" s="324" t="s">
        <v>10693</v>
      </c>
      <c r="C2052" s="325" t="s">
        <v>843</v>
      </c>
      <c r="D2052" s="326">
        <v>28.04</v>
      </c>
    </row>
    <row r="2053" spans="1:4">
      <c r="A2053" s="323">
        <v>38445</v>
      </c>
      <c r="B2053" s="324" t="s">
        <v>10694</v>
      </c>
      <c r="C2053" s="325" t="s">
        <v>843</v>
      </c>
      <c r="D2053" s="326">
        <v>52</v>
      </c>
    </row>
    <row r="2054" spans="1:4">
      <c r="A2054" s="323">
        <v>38446</v>
      </c>
      <c r="B2054" s="324" t="s">
        <v>10695</v>
      </c>
      <c r="C2054" s="325" t="s">
        <v>843</v>
      </c>
      <c r="D2054" s="326">
        <v>85.1</v>
      </c>
    </row>
    <row r="2055" spans="1:4">
      <c r="A2055" s="323">
        <v>20170</v>
      </c>
      <c r="B2055" s="324" t="s">
        <v>10696</v>
      </c>
      <c r="C2055" s="325" t="s">
        <v>843</v>
      </c>
      <c r="D2055" s="326">
        <v>13.09</v>
      </c>
    </row>
    <row r="2056" spans="1:4">
      <c r="A2056" s="323">
        <v>20171</v>
      </c>
      <c r="B2056" s="324" t="s">
        <v>10697</v>
      </c>
      <c r="C2056" s="325" t="s">
        <v>843</v>
      </c>
      <c r="D2056" s="326">
        <v>37.74</v>
      </c>
    </row>
    <row r="2057" spans="1:4">
      <c r="A2057" s="323">
        <v>20167</v>
      </c>
      <c r="B2057" s="324" t="s">
        <v>10698</v>
      </c>
      <c r="C2057" s="325" t="s">
        <v>843</v>
      </c>
      <c r="D2057" s="326">
        <v>4.75</v>
      </c>
    </row>
    <row r="2058" spans="1:4">
      <c r="A2058" s="323">
        <v>20168</v>
      </c>
      <c r="B2058" s="324" t="s">
        <v>10699</v>
      </c>
      <c r="C2058" s="325" t="s">
        <v>843</v>
      </c>
      <c r="D2058" s="326">
        <v>9.77</v>
      </c>
    </row>
    <row r="2059" spans="1:4">
      <c r="A2059" s="323">
        <v>20169</v>
      </c>
      <c r="B2059" s="324" t="s">
        <v>10700</v>
      </c>
      <c r="C2059" s="325" t="s">
        <v>843</v>
      </c>
      <c r="D2059" s="326">
        <v>11.4</v>
      </c>
    </row>
    <row r="2060" spans="1:4">
      <c r="A2060" s="323">
        <v>3899</v>
      </c>
      <c r="B2060" s="324" t="s">
        <v>10701</v>
      </c>
      <c r="C2060" s="325" t="s">
        <v>843</v>
      </c>
      <c r="D2060" s="326">
        <v>6.32</v>
      </c>
    </row>
    <row r="2061" spans="1:4">
      <c r="A2061" s="323">
        <v>38676</v>
      </c>
      <c r="B2061" s="324" t="s">
        <v>10702</v>
      </c>
      <c r="C2061" s="325" t="s">
        <v>843</v>
      </c>
      <c r="D2061" s="326">
        <v>31.62</v>
      </c>
    </row>
    <row r="2062" spans="1:4">
      <c r="A2062" s="323">
        <v>3897</v>
      </c>
      <c r="B2062" s="324" t="s">
        <v>10703</v>
      </c>
      <c r="C2062" s="325" t="s">
        <v>843</v>
      </c>
      <c r="D2062" s="326">
        <v>1.54</v>
      </c>
    </row>
    <row r="2063" spans="1:4">
      <c r="A2063" s="323">
        <v>3875</v>
      </c>
      <c r="B2063" s="324" t="s">
        <v>10704</v>
      </c>
      <c r="C2063" s="325" t="s">
        <v>843</v>
      </c>
      <c r="D2063" s="326">
        <v>3.19</v>
      </c>
    </row>
    <row r="2064" spans="1:4">
      <c r="A2064" s="323">
        <v>3898</v>
      </c>
      <c r="B2064" s="324" t="s">
        <v>10705</v>
      </c>
      <c r="C2064" s="325" t="s">
        <v>843</v>
      </c>
      <c r="D2064" s="326">
        <v>6.47</v>
      </c>
    </row>
    <row r="2065" spans="1:4">
      <c r="A2065" s="323">
        <v>3855</v>
      </c>
      <c r="B2065" s="324" t="s">
        <v>10706</v>
      </c>
      <c r="C2065" s="325" t="s">
        <v>843</v>
      </c>
      <c r="D2065" s="326">
        <v>4.3499999999999996</v>
      </c>
    </row>
    <row r="2066" spans="1:4">
      <c r="A2066" s="323">
        <v>3874</v>
      </c>
      <c r="B2066" s="324" t="s">
        <v>10707</v>
      </c>
      <c r="C2066" s="325" t="s">
        <v>843</v>
      </c>
      <c r="D2066" s="326">
        <v>5.04</v>
      </c>
    </row>
    <row r="2067" spans="1:4">
      <c r="A2067" s="323">
        <v>3870</v>
      </c>
      <c r="B2067" s="324" t="s">
        <v>10708</v>
      </c>
      <c r="C2067" s="325" t="s">
        <v>843</v>
      </c>
      <c r="D2067" s="326">
        <v>5.53</v>
      </c>
    </row>
    <row r="2068" spans="1:4">
      <c r="A2068" s="323">
        <v>38678</v>
      </c>
      <c r="B2068" s="324" t="s">
        <v>10709</v>
      </c>
      <c r="C2068" s="325" t="s">
        <v>843</v>
      </c>
      <c r="D2068" s="326">
        <v>14.64</v>
      </c>
    </row>
    <row r="2069" spans="1:4">
      <c r="A2069" s="323">
        <v>3859</v>
      </c>
      <c r="B2069" s="324" t="s">
        <v>10710</v>
      </c>
      <c r="C2069" s="325" t="s">
        <v>843</v>
      </c>
      <c r="D2069" s="326">
        <v>1.1100000000000001</v>
      </c>
    </row>
    <row r="2070" spans="1:4">
      <c r="A2070" s="323">
        <v>3856</v>
      </c>
      <c r="B2070" s="324" t="s">
        <v>10711</v>
      </c>
      <c r="C2070" s="325" t="s">
        <v>843</v>
      </c>
      <c r="D2070" s="326">
        <v>1.54</v>
      </c>
    </row>
    <row r="2071" spans="1:4">
      <c r="A2071" s="323">
        <v>3906</v>
      </c>
      <c r="B2071" s="324" t="s">
        <v>10712</v>
      </c>
      <c r="C2071" s="325" t="s">
        <v>843</v>
      </c>
      <c r="D2071" s="326">
        <v>1.28</v>
      </c>
    </row>
    <row r="2072" spans="1:4">
      <c r="A2072" s="323">
        <v>3860</v>
      </c>
      <c r="B2072" s="324" t="s">
        <v>10713</v>
      </c>
      <c r="C2072" s="325" t="s">
        <v>843</v>
      </c>
      <c r="D2072" s="326">
        <v>3.79</v>
      </c>
    </row>
    <row r="2073" spans="1:4">
      <c r="A2073" s="323">
        <v>3905</v>
      </c>
      <c r="B2073" s="324" t="s">
        <v>10714</v>
      </c>
      <c r="C2073" s="325" t="s">
        <v>843</v>
      </c>
      <c r="D2073" s="326">
        <v>8.6999999999999993</v>
      </c>
    </row>
    <row r="2074" spans="1:4">
      <c r="A2074" s="323">
        <v>3871</v>
      </c>
      <c r="B2074" s="324" t="s">
        <v>10715</v>
      </c>
      <c r="C2074" s="325" t="s">
        <v>843</v>
      </c>
      <c r="D2074" s="326">
        <v>15.4</v>
      </c>
    </row>
    <row r="2075" spans="1:4" ht="30">
      <c r="A2075" s="323">
        <v>11519</v>
      </c>
      <c r="B2075" s="324" t="s">
        <v>10716</v>
      </c>
      <c r="C2075" s="325" t="s">
        <v>8985</v>
      </c>
      <c r="D2075" s="326">
        <v>51.07</v>
      </c>
    </row>
    <row r="2076" spans="1:4" ht="30">
      <c r="A2076" s="323">
        <v>11520</v>
      </c>
      <c r="B2076" s="324" t="s">
        <v>10717</v>
      </c>
      <c r="C2076" s="325" t="s">
        <v>8985</v>
      </c>
      <c r="D2076" s="326">
        <v>23.61</v>
      </c>
    </row>
    <row r="2077" spans="1:4">
      <c r="A2077" s="323">
        <v>11518</v>
      </c>
      <c r="B2077" s="324" t="s">
        <v>10718</v>
      </c>
      <c r="C2077" s="325" t="s">
        <v>8985</v>
      </c>
      <c r="D2077" s="326">
        <v>85.85</v>
      </c>
    </row>
    <row r="2078" spans="1:4">
      <c r="A2078" s="323">
        <v>38473</v>
      </c>
      <c r="B2078" s="324" t="s">
        <v>10719</v>
      </c>
      <c r="C2078" s="325" t="s">
        <v>843</v>
      </c>
      <c r="D2078" s="326">
        <v>125.23</v>
      </c>
    </row>
    <row r="2079" spans="1:4">
      <c r="A2079" s="323">
        <v>4244</v>
      </c>
      <c r="B2079" s="324" t="s">
        <v>10720</v>
      </c>
      <c r="C2079" s="325" t="s">
        <v>799</v>
      </c>
      <c r="D2079" s="326">
        <v>26.76</v>
      </c>
    </row>
    <row r="2080" spans="1:4">
      <c r="A2080" s="323">
        <v>40977</v>
      </c>
      <c r="B2080" s="324" t="s">
        <v>10721</v>
      </c>
      <c r="C2080" s="325" t="s">
        <v>4318</v>
      </c>
      <c r="D2080" s="326">
        <v>4694.67</v>
      </c>
    </row>
    <row r="2081" spans="1:4" ht="30">
      <c r="A2081" s="323">
        <v>4115</v>
      </c>
      <c r="B2081" s="324" t="s">
        <v>10722</v>
      </c>
      <c r="C2081" s="325" t="s">
        <v>844</v>
      </c>
      <c r="D2081" s="326">
        <v>36.630000000000003</v>
      </c>
    </row>
    <row r="2082" spans="1:4" ht="30">
      <c r="A2082" s="323">
        <v>4119</v>
      </c>
      <c r="B2082" s="324" t="s">
        <v>10723</v>
      </c>
      <c r="C2082" s="325" t="s">
        <v>844</v>
      </c>
      <c r="D2082" s="326">
        <v>73.97</v>
      </c>
    </row>
    <row r="2083" spans="1:4" ht="30">
      <c r="A2083" s="323">
        <v>2794</v>
      </c>
      <c r="B2083" s="324" t="s">
        <v>10724</v>
      </c>
      <c r="C2083" s="325" t="s">
        <v>844</v>
      </c>
      <c r="D2083" s="326">
        <v>196.24</v>
      </c>
    </row>
    <row r="2084" spans="1:4" ht="30">
      <c r="A2084" s="323">
        <v>2788</v>
      </c>
      <c r="B2084" s="324" t="s">
        <v>10725</v>
      </c>
      <c r="C2084" s="325" t="s">
        <v>844</v>
      </c>
      <c r="D2084" s="326">
        <v>285.88</v>
      </c>
    </row>
    <row r="2085" spans="1:4">
      <c r="A2085" s="323">
        <v>4006</v>
      </c>
      <c r="B2085" s="324" t="s">
        <v>10726</v>
      </c>
      <c r="C2085" s="325" t="s">
        <v>845</v>
      </c>
      <c r="D2085" s="326">
        <v>1574.6</v>
      </c>
    </row>
    <row r="2086" spans="1:4">
      <c r="A2086" s="323">
        <v>36151</v>
      </c>
      <c r="B2086" s="324" t="s">
        <v>10727</v>
      </c>
      <c r="C2086" s="325" t="s">
        <v>843</v>
      </c>
      <c r="D2086" s="326">
        <v>31.8</v>
      </c>
    </row>
    <row r="2087" spans="1:4" ht="30">
      <c r="A2087" s="323">
        <v>37461</v>
      </c>
      <c r="B2087" s="324" t="s">
        <v>10728</v>
      </c>
      <c r="C2087" s="325" t="s">
        <v>844</v>
      </c>
      <c r="D2087" s="326">
        <v>22.18</v>
      </c>
    </row>
    <row r="2088" spans="1:4" ht="30">
      <c r="A2088" s="323">
        <v>37460</v>
      </c>
      <c r="B2088" s="324" t="s">
        <v>10729</v>
      </c>
      <c r="C2088" s="325" t="s">
        <v>844</v>
      </c>
      <c r="D2088" s="326">
        <v>30.3</v>
      </c>
    </row>
    <row r="2089" spans="1:4">
      <c r="A2089" s="323">
        <v>37458</v>
      </c>
      <c r="B2089" s="324" t="s">
        <v>10730</v>
      </c>
      <c r="C2089" s="325" t="s">
        <v>844</v>
      </c>
      <c r="D2089" s="326">
        <v>8.8800000000000008</v>
      </c>
    </row>
    <row r="2090" spans="1:4">
      <c r="A2090" s="323">
        <v>37454</v>
      </c>
      <c r="B2090" s="324" t="s">
        <v>10731</v>
      </c>
      <c r="C2090" s="325" t="s">
        <v>844</v>
      </c>
      <c r="D2090" s="326">
        <v>2.33</v>
      </c>
    </row>
    <row r="2091" spans="1:4">
      <c r="A2091" s="323">
        <v>37455</v>
      </c>
      <c r="B2091" s="324" t="s">
        <v>10732</v>
      </c>
      <c r="C2091" s="325" t="s">
        <v>844</v>
      </c>
      <c r="D2091" s="326">
        <v>3.92</v>
      </c>
    </row>
    <row r="2092" spans="1:4">
      <c r="A2092" s="323">
        <v>37459</v>
      </c>
      <c r="B2092" s="324" t="s">
        <v>10733</v>
      </c>
      <c r="C2092" s="325" t="s">
        <v>844</v>
      </c>
      <c r="D2092" s="326">
        <v>12.47</v>
      </c>
    </row>
    <row r="2093" spans="1:4">
      <c r="A2093" s="323">
        <v>37457</v>
      </c>
      <c r="B2093" s="324" t="s">
        <v>10734</v>
      </c>
      <c r="C2093" s="325" t="s">
        <v>844</v>
      </c>
      <c r="D2093" s="326">
        <v>5.98</v>
      </c>
    </row>
    <row r="2094" spans="1:4">
      <c r="A2094" s="323">
        <v>37456</v>
      </c>
      <c r="B2094" s="324" t="s">
        <v>10735</v>
      </c>
      <c r="C2094" s="325" t="s">
        <v>844</v>
      </c>
      <c r="D2094" s="326">
        <v>3.15</v>
      </c>
    </row>
    <row r="2095" spans="1:4" ht="30">
      <c r="A2095" s="323">
        <v>21029</v>
      </c>
      <c r="B2095" s="324" t="s">
        <v>10736</v>
      </c>
      <c r="C2095" s="325" t="s">
        <v>843</v>
      </c>
      <c r="D2095" s="326">
        <v>319</v>
      </c>
    </row>
    <row r="2096" spans="1:4" ht="30">
      <c r="A2096" s="323">
        <v>21030</v>
      </c>
      <c r="B2096" s="324" t="s">
        <v>10737</v>
      </c>
      <c r="C2096" s="325" t="s">
        <v>843</v>
      </c>
      <c r="D2096" s="326">
        <v>393.22</v>
      </c>
    </row>
    <row r="2097" spans="1:4" ht="30">
      <c r="A2097" s="323">
        <v>21031</v>
      </c>
      <c r="B2097" s="324" t="s">
        <v>10738</v>
      </c>
      <c r="C2097" s="325" t="s">
        <v>843</v>
      </c>
      <c r="D2097" s="326">
        <v>489.55</v>
      </c>
    </row>
    <row r="2098" spans="1:4" ht="30">
      <c r="A2098" s="323">
        <v>21032</v>
      </c>
      <c r="B2098" s="324" t="s">
        <v>10739</v>
      </c>
      <c r="C2098" s="325" t="s">
        <v>843</v>
      </c>
      <c r="D2098" s="326">
        <v>522.71</v>
      </c>
    </row>
    <row r="2099" spans="1:4" ht="30">
      <c r="A2099" s="323">
        <v>37527</v>
      </c>
      <c r="B2099" s="324" t="s">
        <v>10740</v>
      </c>
      <c r="C2099" s="325" t="s">
        <v>843</v>
      </c>
      <c r="D2099" s="326">
        <v>472.18</v>
      </c>
    </row>
    <row r="2100" spans="1:4" ht="30">
      <c r="A2100" s="323">
        <v>37528</v>
      </c>
      <c r="B2100" s="324" t="s">
        <v>10741</v>
      </c>
      <c r="C2100" s="325" t="s">
        <v>843</v>
      </c>
      <c r="D2100" s="326">
        <v>562.98</v>
      </c>
    </row>
    <row r="2101" spans="1:4" ht="30">
      <c r="A2101" s="323">
        <v>37529</v>
      </c>
      <c r="B2101" s="324" t="s">
        <v>10742</v>
      </c>
      <c r="C2101" s="325" t="s">
        <v>843</v>
      </c>
      <c r="D2101" s="326">
        <v>568.51</v>
      </c>
    </row>
    <row r="2102" spans="1:4" ht="30">
      <c r="A2102" s="323">
        <v>37530</v>
      </c>
      <c r="B2102" s="324" t="s">
        <v>10743</v>
      </c>
      <c r="C2102" s="325" t="s">
        <v>843</v>
      </c>
      <c r="D2102" s="326">
        <v>742.22</v>
      </c>
    </row>
    <row r="2103" spans="1:4" ht="30">
      <c r="A2103" s="323">
        <v>21034</v>
      </c>
      <c r="B2103" s="324" t="s">
        <v>10744</v>
      </c>
      <c r="C2103" s="325" t="s">
        <v>843</v>
      </c>
      <c r="D2103" s="326">
        <v>633.26</v>
      </c>
    </row>
    <row r="2104" spans="1:4" ht="30">
      <c r="A2104" s="323">
        <v>37531</v>
      </c>
      <c r="B2104" s="324" t="s">
        <v>10745</v>
      </c>
      <c r="C2104" s="325" t="s">
        <v>843</v>
      </c>
      <c r="D2104" s="326">
        <v>797.5</v>
      </c>
    </row>
    <row r="2105" spans="1:4" ht="30">
      <c r="A2105" s="323">
        <v>21036</v>
      </c>
      <c r="B2105" s="324" t="s">
        <v>10746</v>
      </c>
      <c r="C2105" s="325" t="s">
        <v>843</v>
      </c>
      <c r="D2105" s="326">
        <v>969.63</v>
      </c>
    </row>
    <row r="2106" spans="1:4" ht="30">
      <c r="A2106" s="323">
        <v>21037</v>
      </c>
      <c r="B2106" s="324" t="s">
        <v>10747</v>
      </c>
      <c r="C2106" s="325" t="s">
        <v>843</v>
      </c>
      <c r="D2106" s="326">
        <v>1105.44</v>
      </c>
    </row>
    <row r="2107" spans="1:4" ht="30">
      <c r="A2107" s="323">
        <v>20185</v>
      </c>
      <c r="B2107" s="324" t="s">
        <v>10748</v>
      </c>
      <c r="C2107" s="325" t="s">
        <v>844</v>
      </c>
      <c r="D2107" s="326">
        <v>36.07</v>
      </c>
    </row>
    <row r="2108" spans="1:4" ht="30">
      <c r="A2108" s="323">
        <v>20260</v>
      </c>
      <c r="B2108" s="324" t="s">
        <v>10749</v>
      </c>
      <c r="C2108" s="325" t="s">
        <v>843</v>
      </c>
      <c r="D2108" s="326">
        <v>29.01</v>
      </c>
    </row>
    <row r="2109" spans="1:4">
      <c r="A2109" s="323">
        <v>39699</v>
      </c>
      <c r="B2109" s="324" t="s">
        <v>10750</v>
      </c>
      <c r="C2109" s="325" t="s">
        <v>96</v>
      </c>
      <c r="D2109" s="326">
        <v>15.42</v>
      </c>
    </row>
    <row r="2110" spans="1:4">
      <c r="A2110" s="323">
        <v>39696</v>
      </c>
      <c r="B2110" s="324" t="s">
        <v>10751</v>
      </c>
      <c r="C2110" s="325" t="s">
        <v>96</v>
      </c>
      <c r="D2110" s="326">
        <v>4.5</v>
      </c>
    </row>
    <row r="2111" spans="1:4">
      <c r="A2111" s="323">
        <v>42528</v>
      </c>
      <c r="B2111" s="324" t="s">
        <v>10752</v>
      </c>
      <c r="C2111" s="325" t="s">
        <v>96</v>
      </c>
      <c r="D2111" s="326">
        <v>6.4</v>
      </c>
    </row>
    <row r="2112" spans="1:4">
      <c r="A2112" s="323">
        <v>39700</v>
      </c>
      <c r="B2112" s="324" t="s">
        <v>10753</v>
      </c>
      <c r="C2112" s="325" t="s">
        <v>96</v>
      </c>
      <c r="D2112" s="326">
        <v>28.98</v>
      </c>
    </row>
    <row r="2113" spans="1:4" ht="30">
      <c r="A2113" s="323">
        <v>4014</v>
      </c>
      <c r="B2113" s="324" t="s">
        <v>10754</v>
      </c>
      <c r="C2113" s="325" t="s">
        <v>96</v>
      </c>
      <c r="D2113" s="326">
        <v>59.67</v>
      </c>
    </row>
    <row r="2114" spans="1:4" ht="30">
      <c r="A2114" s="323">
        <v>4015</v>
      </c>
      <c r="B2114" s="324" t="s">
        <v>10755</v>
      </c>
      <c r="C2114" s="325" t="s">
        <v>96</v>
      </c>
      <c r="D2114" s="326">
        <v>73.27</v>
      </c>
    </row>
    <row r="2115" spans="1:4" ht="30">
      <c r="A2115" s="323">
        <v>4017</v>
      </c>
      <c r="B2115" s="324" t="s">
        <v>10756</v>
      </c>
      <c r="C2115" s="325" t="s">
        <v>96</v>
      </c>
      <c r="D2115" s="326">
        <v>106.61</v>
      </c>
    </row>
    <row r="2116" spans="1:4" ht="30">
      <c r="A2116" s="323">
        <v>11621</v>
      </c>
      <c r="B2116" s="324" t="s">
        <v>10757</v>
      </c>
      <c r="C2116" s="325" t="s">
        <v>96</v>
      </c>
      <c r="D2116" s="326">
        <v>57.67</v>
      </c>
    </row>
    <row r="2117" spans="1:4" ht="30">
      <c r="A2117" s="323">
        <v>4016</v>
      </c>
      <c r="B2117" s="324" t="s">
        <v>10758</v>
      </c>
      <c r="C2117" s="325" t="s">
        <v>96</v>
      </c>
      <c r="D2117" s="326">
        <v>42.11</v>
      </c>
    </row>
    <row r="2118" spans="1:4">
      <c r="A2118" s="323">
        <v>38544</v>
      </c>
      <c r="B2118" s="324" t="s">
        <v>10759</v>
      </c>
      <c r="C2118" s="325" t="s">
        <v>96</v>
      </c>
      <c r="D2118" s="326">
        <v>10.8</v>
      </c>
    </row>
    <row r="2119" spans="1:4">
      <c r="A2119" s="323">
        <v>38545</v>
      </c>
      <c r="B2119" s="324" t="s">
        <v>10760</v>
      </c>
      <c r="C2119" s="325" t="s">
        <v>96</v>
      </c>
      <c r="D2119" s="326">
        <v>6.94</v>
      </c>
    </row>
    <row r="2120" spans="1:4" ht="30">
      <c r="A2120" s="323">
        <v>42527</v>
      </c>
      <c r="B2120" s="324" t="s">
        <v>10761</v>
      </c>
      <c r="C2120" s="325" t="s">
        <v>96</v>
      </c>
      <c r="D2120" s="326">
        <v>16.91</v>
      </c>
    </row>
    <row r="2121" spans="1:4" ht="30">
      <c r="A2121" s="323">
        <v>39323</v>
      </c>
      <c r="B2121" s="324" t="s">
        <v>10762</v>
      </c>
      <c r="C2121" s="325" t="s">
        <v>96</v>
      </c>
      <c r="D2121" s="326">
        <v>26.49</v>
      </c>
    </row>
    <row r="2122" spans="1:4" ht="45">
      <c r="A2122" s="323">
        <v>626</v>
      </c>
      <c r="B2122" s="324" t="s">
        <v>10763</v>
      </c>
      <c r="C2122" s="325" t="s">
        <v>1068</v>
      </c>
      <c r="D2122" s="326">
        <v>18.54</v>
      </c>
    </row>
    <row r="2123" spans="1:4">
      <c r="A2123" s="323">
        <v>11479</v>
      </c>
      <c r="B2123" s="324" t="s">
        <v>10764</v>
      </c>
      <c r="C2123" s="325" t="s">
        <v>843</v>
      </c>
      <c r="D2123" s="326">
        <v>35.86</v>
      </c>
    </row>
    <row r="2124" spans="1:4">
      <c r="A2124" s="323">
        <v>11481</v>
      </c>
      <c r="B2124" s="324" t="s">
        <v>10765</v>
      </c>
      <c r="C2124" s="325" t="s">
        <v>843</v>
      </c>
      <c r="D2124" s="326">
        <v>32.44</v>
      </c>
    </row>
    <row r="2125" spans="1:4">
      <c r="A2125" s="323">
        <v>43609</v>
      </c>
      <c r="B2125" s="324" t="s">
        <v>10766</v>
      </c>
      <c r="C2125" s="325" t="s">
        <v>843</v>
      </c>
      <c r="D2125" s="326">
        <v>32.44</v>
      </c>
    </row>
    <row r="2126" spans="1:4">
      <c r="A2126" s="323">
        <v>11478</v>
      </c>
      <c r="B2126" s="324" t="s">
        <v>10767</v>
      </c>
      <c r="C2126" s="325" t="s">
        <v>843</v>
      </c>
      <c r="D2126" s="326">
        <v>61.53</v>
      </c>
    </row>
    <row r="2127" spans="1:4">
      <c r="A2127" s="323">
        <v>43608</v>
      </c>
      <c r="B2127" s="324" t="s">
        <v>10768</v>
      </c>
      <c r="C2127" s="325" t="s">
        <v>843</v>
      </c>
      <c r="D2127" s="326">
        <v>46.95</v>
      </c>
    </row>
    <row r="2128" spans="1:4">
      <c r="A2128" s="323">
        <v>11476</v>
      </c>
      <c r="B2128" s="324" t="s">
        <v>10769</v>
      </c>
      <c r="C2128" s="325" t="s">
        <v>843</v>
      </c>
      <c r="D2128" s="326">
        <v>46.95</v>
      </c>
    </row>
    <row r="2129" spans="1:4" ht="30">
      <c r="A2129" s="323">
        <v>14619</v>
      </c>
      <c r="B2129" s="324" t="s">
        <v>10770</v>
      </c>
      <c r="C2129" s="325" t="s">
        <v>843</v>
      </c>
      <c r="D2129" s="326">
        <v>15409.96</v>
      </c>
    </row>
    <row r="2130" spans="1:4">
      <c r="A2130" s="323">
        <v>12868</v>
      </c>
      <c r="B2130" s="324" t="s">
        <v>10771</v>
      </c>
      <c r="C2130" s="325" t="s">
        <v>799</v>
      </c>
      <c r="D2130" s="326">
        <v>24.81</v>
      </c>
    </row>
    <row r="2131" spans="1:4">
      <c r="A2131" s="323">
        <v>40916</v>
      </c>
      <c r="B2131" s="324" t="s">
        <v>10772</v>
      </c>
      <c r="C2131" s="325" t="s">
        <v>4318</v>
      </c>
      <c r="D2131" s="326">
        <v>4355.05</v>
      </c>
    </row>
    <row r="2132" spans="1:4">
      <c r="A2132" s="323">
        <v>4755</v>
      </c>
      <c r="B2132" s="324" t="s">
        <v>10773</v>
      </c>
      <c r="C2132" s="325" t="s">
        <v>799</v>
      </c>
      <c r="D2132" s="326">
        <v>30.74</v>
      </c>
    </row>
    <row r="2133" spans="1:4">
      <c r="A2133" s="323">
        <v>41067</v>
      </c>
      <c r="B2133" s="324" t="s">
        <v>10774</v>
      </c>
      <c r="C2133" s="325" t="s">
        <v>4318</v>
      </c>
      <c r="D2133" s="326">
        <v>5395.78</v>
      </c>
    </row>
    <row r="2134" spans="1:4">
      <c r="A2134" s="323">
        <v>38463</v>
      </c>
      <c r="B2134" s="324" t="s">
        <v>10775</v>
      </c>
      <c r="C2134" s="325" t="s">
        <v>843</v>
      </c>
      <c r="D2134" s="326">
        <v>30.42</v>
      </c>
    </row>
    <row r="2135" spans="1:4" ht="30">
      <c r="A2135" s="323">
        <v>40703</v>
      </c>
      <c r="B2135" s="324" t="s">
        <v>10776</v>
      </c>
      <c r="C2135" s="325" t="s">
        <v>843</v>
      </c>
      <c r="D2135" s="326">
        <v>10891.89</v>
      </c>
    </row>
    <row r="2136" spans="1:4">
      <c r="A2136" s="323">
        <v>14531</v>
      </c>
      <c r="B2136" s="324" t="s">
        <v>10777</v>
      </c>
      <c r="C2136" s="325" t="s">
        <v>843</v>
      </c>
      <c r="D2136" s="326">
        <v>20306.59</v>
      </c>
    </row>
    <row r="2137" spans="1:4">
      <c r="A2137" s="323">
        <v>36533</v>
      </c>
      <c r="B2137" s="324" t="s">
        <v>10778</v>
      </c>
      <c r="C2137" s="325" t="s">
        <v>843</v>
      </c>
      <c r="D2137" s="326">
        <v>23367.69</v>
      </c>
    </row>
    <row r="2138" spans="1:4">
      <c r="A2138" s="323">
        <v>11616</v>
      </c>
      <c r="B2138" s="324" t="s">
        <v>10779</v>
      </c>
      <c r="C2138" s="325" t="s">
        <v>843</v>
      </c>
      <c r="D2138" s="326">
        <v>22070.43</v>
      </c>
    </row>
    <row r="2139" spans="1:4">
      <c r="A2139" s="323">
        <v>41898</v>
      </c>
      <c r="B2139" s="324" t="s">
        <v>10780</v>
      </c>
      <c r="C2139" s="325" t="s">
        <v>843</v>
      </c>
      <c r="D2139" s="326">
        <v>24832.240000000002</v>
      </c>
    </row>
    <row r="2140" spans="1:4" ht="30">
      <c r="A2140" s="323">
        <v>13447</v>
      </c>
      <c r="B2140" s="324" t="s">
        <v>10781</v>
      </c>
      <c r="C2140" s="325" t="s">
        <v>843</v>
      </c>
      <c r="D2140" s="326">
        <v>45693.03</v>
      </c>
    </row>
    <row r="2141" spans="1:4">
      <c r="A2141" s="323">
        <v>14529</v>
      </c>
      <c r="B2141" s="324" t="s">
        <v>10782</v>
      </c>
      <c r="C2141" s="325" t="s">
        <v>843</v>
      </c>
      <c r="D2141" s="326">
        <v>25554.95</v>
      </c>
    </row>
    <row r="2142" spans="1:4">
      <c r="A2142" s="323">
        <v>10747</v>
      </c>
      <c r="B2142" s="324" t="s">
        <v>10783</v>
      </c>
      <c r="C2142" s="325" t="s">
        <v>843</v>
      </c>
      <c r="D2142" s="326">
        <v>25073.31</v>
      </c>
    </row>
    <row r="2143" spans="1:4" ht="30">
      <c r="A2143" s="323">
        <v>36141</v>
      </c>
      <c r="B2143" s="324" t="s">
        <v>10784</v>
      </c>
      <c r="C2143" s="325" t="s">
        <v>843</v>
      </c>
      <c r="D2143" s="326">
        <v>42.93</v>
      </c>
    </row>
    <row r="2144" spans="1:4">
      <c r="A2144" s="323">
        <v>43651</v>
      </c>
      <c r="B2144" s="324" t="s">
        <v>10785</v>
      </c>
      <c r="C2144" s="325" t="s">
        <v>1068</v>
      </c>
      <c r="D2144" s="326">
        <v>7.91</v>
      </c>
    </row>
    <row r="2145" spans="1:4">
      <c r="A2145" s="323">
        <v>43626</v>
      </c>
      <c r="B2145" s="324" t="s">
        <v>10786</v>
      </c>
      <c r="C2145" s="325" t="s">
        <v>1068</v>
      </c>
      <c r="D2145" s="326">
        <v>4.4000000000000004</v>
      </c>
    </row>
    <row r="2146" spans="1:4" ht="30">
      <c r="A2146" s="323">
        <v>39434</v>
      </c>
      <c r="B2146" s="324" t="s">
        <v>10787</v>
      </c>
      <c r="C2146" s="325" t="s">
        <v>1068</v>
      </c>
      <c r="D2146" s="326">
        <v>3.72</v>
      </c>
    </row>
    <row r="2147" spans="1:4" ht="30">
      <c r="A2147" s="323">
        <v>39433</v>
      </c>
      <c r="B2147" s="324" t="s">
        <v>10788</v>
      </c>
      <c r="C2147" s="325" t="s">
        <v>1068</v>
      </c>
      <c r="D2147" s="326">
        <v>2.96</v>
      </c>
    </row>
    <row r="2148" spans="1:4">
      <c r="A2148" s="323">
        <v>4049</v>
      </c>
      <c r="B2148" s="324" t="s">
        <v>10789</v>
      </c>
      <c r="C2148" s="325" t="s">
        <v>201</v>
      </c>
      <c r="D2148" s="326">
        <v>88.31</v>
      </c>
    </row>
    <row r="2149" spans="1:4">
      <c r="A2149" s="323">
        <v>38120</v>
      </c>
      <c r="B2149" s="324" t="s">
        <v>10790</v>
      </c>
      <c r="C2149" s="325" t="s">
        <v>1068</v>
      </c>
      <c r="D2149" s="326">
        <v>131.94</v>
      </c>
    </row>
    <row r="2150" spans="1:4">
      <c r="A2150" s="323">
        <v>43652</v>
      </c>
      <c r="B2150" s="324" t="s">
        <v>10791</v>
      </c>
      <c r="C2150" s="325" t="s">
        <v>1068</v>
      </c>
      <c r="D2150" s="326">
        <v>17.73</v>
      </c>
    </row>
    <row r="2151" spans="1:4">
      <c r="A2151" s="323">
        <v>10498</v>
      </c>
      <c r="B2151" s="324" t="s">
        <v>10792</v>
      </c>
      <c r="C2151" s="325" t="s">
        <v>1068</v>
      </c>
      <c r="D2151" s="326">
        <v>9.23</v>
      </c>
    </row>
    <row r="2152" spans="1:4">
      <c r="A2152" s="323">
        <v>4823</v>
      </c>
      <c r="B2152" s="324" t="s">
        <v>10793</v>
      </c>
      <c r="C2152" s="325" t="s">
        <v>1068</v>
      </c>
      <c r="D2152" s="326">
        <v>35.119999999999997</v>
      </c>
    </row>
    <row r="2153" spans="1:4">
      <c r="A2153" s="323">
        <v>38877</v>
      </c>
      <c r="B2153" s="324" t="s">
        <v>10794</v>
      </c>
      <c r="C2153" s="325" t="s">
        <v>1068</v>
      </c>
      <c r="D2153" s="326">
        <v>6.66</v>
      </c>
    </row>
    <row r="2154" spans="1:4" ht="30">
      <c r="A2154" s="323">
        <v>34546</v>
      </c>
      <c r="B2154" s="324" t="s">
        <v>10795</v>
      </c>
      <c r="C2154" s="325" t="s">
        <v>1068</v>
      </c>
      <c r="D2154" s="326">
        <v>6.85</v>
      </c>
    </row>
    <row r="2155" spans="1:4">
      <c r="A2155" s="323">
        <v>4058</v>
      </c>
      <c r="B2155" s="324" t="s">
        <v>10796</v>
      </c>
      <c r="C2155" s="325" t="s">
        <v>799</v>
      </c>
      <c r="D2155" s="326">
        <v>32.130000000000003</v>
      </c>
    </row>
    <row r="2156" spans="1:4">
      <c r="A2156" s="323">
        <v>40974</v>
      </c>
      <c r="B2156" s="324" t="s">
        <v>10797</v>
      </c>
      <c r="C2156" s="325" t="s">
        <v>4318</v>
      </c>
      <c r="D2156" s="326">
        <v>5638.3</v>
      </c>
    </row>
    <row r="2157" spans="1:4">
      <c r="A2157" s="323">
        <v>34794</v>
      </c>
      <c r="B2157" s="324" t="s">
        <v>10798</v>
      </c>
      <c r="C2157" s="325" t="s">
        <v>799</v>
      </c>
      <c r="D2157" s="326">
        <v>30.05</v>
      </c>
    </row>
    <row r="2158" spans="1:4">
      <c r="A2158" s="323">
        <v>40925</v>
      </c>
      <c r="B2158" s="324" t="s">
        <v>10799</v>
      </c>
      <c r="C2158" s="325" t="s">
        <v>4318</v>
      </c>
      <c r="D2158" s="326">
        <v>5274.87</v>
      </c>
    </row>
    <row r="2159" spans="1:4">
      <c r="A2159" s="323">
        <v>13741</v>
      </c>
      <c r="B2159" s="324" t="s">
        <v>10800</v>
      </c>
      <c r="C2159" s="325" t="s">
        <v>843</v>
      </c>
      <c r="D2159" s="326">
        <v>2460.1</v>
      </c>
    </row>
    <row r="2160" spans="1:4" ht="30">
      <c r="A2160" s="323">
        <v>3288</v>
      </c>
      <c r="B2160" s="324" t="s">
        <v>10801</v>
      </c>
      <c r="C2160" s="325" t="s">
        <v>844</v>
      </c>
      <c r="D2160" s="326">
        <v>7.5</v>
      </c>
    </row>
    <row r="2161" spans="1:4" ht="30">
      <c r="A2161" s="323">
        <v>13587</v>
      </c>
      <c r="B2161" s="324" t="s">
        <v>10802</v>
      </c>
      <c r="C2161" s="325" t="s">
        <v>844</v>
      </c>
      <c r="D2161" s="326">
        <v>4.53</v>
      </c>
    </row>
    <row r="2162" spans="1:4">
      <c r="A2162" s="323">
        <v>38598</v>
      </c>
      <c r="B2162" s="324" t="s">
        <v>10803</v>
      </c>
      <c r="C2162" s="325" t="s">
        <v>843</v>
      </c>
      <c r="D2162" s="326">
        <v>2.95</v>
      </c>
    </row>
    <row r="2163" spans="1:4">
      <c r="A2163" s="323">
        <v>38595</v>
      </c>
      <c r="B2163" s="324" t="s">
        <v>10804</v>
      </c>
      <c r="C2163" s="325" t="s">
        <v>843</v>
      </c>
      <c r="D2163" s="326">
        <v>2.5</v>
      </c>
    </row>
    <row r="2164" spans="1:4">
      <c r="A2164" s="323">
        <v>38592</v>
      </c>
      <c r="B2164" s="324" t="s">
        <v>10805</v>
      </c>
      <c r="C2164" s="325" t="s">
        <v>843</v>
      </c>
      <c r="D2164" s="326">
        <v>2.52</v>
      </c>
    </row>
    <row r="2165" spans="1:4">
      <c r="A2165" s="323">
        <v>38588</v>
      </c>
      <c r="B2165" s="324" t="s">
        <v>10806</v>
      </c>
      <c r="C2165" s="325" t="s">
        <v>843</v>
      </c>
      <c r="D2165" s="326">
        <v>2.02</v>
      </c>
    </row>
    <row r="2166" spans="1:4">
      <c r="A2166" s="323">
        <v>38593</v>
      </c>
      <c r="B2166" s="324" t="s">
        <v>10807</v>
      </c>
      <c r="C2166" s="325" t="s">
        <v>843</v>
      </c>
      <c r="D2166" s="326">
        <v>2.79</v>
      </c>
    </row>
    <row r="2167" spans="1:4">
      <c r="A2167" s="323">
        <v>38589</v>
      </c>
      <c r="B2167" s="324" t="s">
        <v>10808</v>
      </c>
      <c r="C2167" s="325" t="s">
        <v>843</v>
      </c>
      <c r="D2167" s="326">
        <v>2.12</v>
      </c>
    </row>
    <row r="2168" spans="1:4">
      <c r="A2168" s="323">
        <v>38594</v>
      </c>
      <c r="B2168" s="324" t="s">
        <v>10809</v>
      </c>
      <c r="C2168" s="325" t="s">
        <v>843</v>
      </c>
      <c r="D2168" s="326">
        <v>4.4000000000000004</v>
      </c>
    </row>
    <row r="2169" spans="1:4">
      <c r="A2169" s="323">
        <v>34774</v>
      </c>
      <c r="B2169" s="324" t="s">
        <v>10810</v>
      </c>
      <c r="C2169" s="325" t="s">
        <v>843</v>
      </c>
      <c r="D2169" s="326">
        <v>1.98</v>
      </c>
    </row>
    <row r="2170" spans="1:4">
      <c r="A2170" s="323">
        <v>34771</v>
      </c>
      <c r="B2170" s="324" t="s">
        <v>10811</v>
      </c>
      <c r="C2170" s="325" t="s">
        <v>843</v>
      </c>
      <c r="D2170" s="326">
        <v>2.38</v>
      </c>
    </row>
    <row r="2171" spans="1:4">
      <c r="A2171" s="323">
        <v>34764</v>
      </c>
      <c r="B2171" s="324" t="s">
        <v>10812</v>
      </c>
      <c r="C2171" s="325" t="s">
        <v>843</v>
      </c>
      <c r="D2171" s="326">
        <v>1.56</v>
      </c>
    </row>
    <row r="2172" spans="1:4">
      <c r="A2172" s="323">
        <v>34773</v>
      </c>
      <c r="B2172" s="324" t="s">
        <v>10813</v>
      </c>
      <c r="C2172" s="325" t="s">
        <v>843</v>
      </c>
      <c r="D2172" s="326">
        <v>2.08</v>
      </c>
    </row>
    <row r="2173" spans="1:4">
      <c r="A2173" s="323">
        <v>34769</v>
      </c>
      <c r="B2173" s="324" t="s">
        <v>10814</v>
      </c>
      <c r="C2173" s="325" t="s">
        <v>843</v>
      </c>
      <c r="D2173" s="326">
        <v>2.58</v>
      </c>
    </row>
    <row r="2174" spans="1:4">
      <c r="A2174" s="323">
        <v>34763</v>
      </c>
      <c r="B2174" s="324" t="s">
        <v>10815</v>
      </c>
      <c r="C2174" s="325" t="s">
        <v>843</v>
      </c>
      <c r="D2174" s="326">
        <v>1.59</v>
      </c>
    </row>
    <row r="2175" spans="1:4">
      <c r="A2175" s="323">
        <v>34788</v>
      </c>
      <c r="B2175" s="324" t="s">
        <v>10816</v>
      </c>
      <c r="C2175" s="325" t="s">
        <v>843</v>
      </c>
      <c r="D2175" s="326">
        <v>1.21</v>
      </c>
    </row>
    <row r="2176" spans="1:4">
      <c r="A2176" s="323">
        <v>34781</v>
      </c>
      <c r="B2176" s="324" t="s">
        <v>10817</v>
      </c>
      <c r="C2176" s="325" t="s">
        <v>843</v>
      </c>
      <c r="D2176" s="326">
        <v>1.67</v>
      </c>
    </row>
    <row r="2177" spans="1:4">
      <c r="A2177" s="323">
        <v>41682</v>
      </c>
      <c r="B2177" s="324" t="s">
        <v>10818</v>
      </c>
      <c r="C2177" s="325" t="s">
        <v>843</v>
      </c>
      <c r="D2177" s="326">
        <v>31.93</v>
      </c>
    </row>
    <row r="2178" spans="1:4">
      <c r="A2178" s="323">
        <v>41683</v>
      </c>
      <c r="B2178" s="324" t="s">
        <v>10819</v>
      </c>
      <c r="C2178" s="325" t="s">
        <v>843</v>
      </c>
      <c r="D2178" s="326">
        <v>23.49</v>
      </c>
    </row>
    <row r="2179" spans="1:4">
      <c r="A2179" s="323">
        <v>41680</v>
      </c>
      <c r="B2179" s="324" t="s">
        <v>10820</v>
      </c>
      <c r="C2179" s="325" t="s">
        <v>843</v>
      </c>
      <c r="D2179" s="326">
        <v>12.65</v>
      </c>
    </row>
    <row r="2180" spans="1:4">
      <c r="A2180" s="323">
        <v>41679</v>
      </c>
      <c r="B2180" s="324" t="s">
        <v>10821</v>
      </c>
      <c r="C2180" s="325" t="s">
        <v>843</v>
      </c>
      <c r="D2180" s="326">
        <v>28.91</v>
      </c>
    </row>
    <row r="2181" spans="1:4">
      <c r="A2181" s="323">
        <v>41681</v>
      </c>
      <c r="B2181" s="324" t="s">
        <v>10822</v>
      </c>
      <c r="C2181" s="325" t="s">
        <v>843</v>
      </c>
      <c r="D2181" s="326">
        <v>19.78</v>
      </c>
    </row>
    <row r="2182" spans="1:4" ht="30">
      <c r="A2182" s="323">
        <v>43386</v>
      </c>
      <c r="B2182" s="324" t="s">
        <v>10823</v>
      </c>
      <c r="C2182" s="325" t="s">
        <v>843</v>
      </c>
      <c r="D2182" s="326">
        <v>45.18</v>
      </c>
    </row>
    <row r="2183" spans="1:4">
      <c r="A2183" s="323">
        <v>4059</v>
      </c>
      <c r="B2183" s="324" t="s">
        <v>10824</v>
      </c>
      <c r="C2183" s="325" t="s">
        <v>844</v>
      </c>
      <c r="D2183" s="326">
        <v>31.93</v>
      </c>
    </row>
    <row r="2184" spans="1:4">
      <c r="A2184" s="323">
        <v>4062</v>
      </c>
      <c r="B2184" s="324" t="s">
        <v>10825</v>
      </c>
      <c r="C2184" s="325" t="s">
        <v>843</v>
      </c>
      <c r="D2184" s="326">
        <v>31.93</v>
      </c>
    </row>
    <row r="2185" spans="1:4">
      <c r="A2185" s="323">
        <v>4061</v>
      </c>
      <c r="B2185" s="324" t="s">
        <v>10826</v>
      </c>
      <c r="C2185" s="325" t="s">
        <v>843</v>
      </c>
      <c r="D2185" s="326">
        <v>39.75</v>
      </c>
    </row>
    <row r="2186" spans="1:4">
      <c r="A2186" s="323">
        <v>41315</v>
      </c>
      <c r="B2186" s="324" t="s">
        <v>10827</v>
      </c>
      <c r="C2186" s="325" t="s">
        <v>1068</v>
      </c>
      <c r="D2186" s="326">
        <v>86.02</v>
      </c>
    </row>
    <row r="2187" spans="1:4">
      <c r="A2187" s="323">
        <v>43148</v>
      </c>
      <c r="B2187" s="324" t="s">
        <v>10828</v>
      </c>
      <c r="C2187" s="325" t="s">
        <v>1068</v>
      </c>
      <c r="D2187" s="326">
        <v>58.39</v>
      </c>
    </row>
    <row r="2188" spans="1:4">
      <c r="A2188" s="323">
        <v>43147</v>
      </c>
      <c r="B2188" s="324" t="s">
        <v>10829</v>
      </c>
      <c r="C2188" s="325" t="s">
        <v>1068</v>
      </c>
      <c r="D2188" s="326">
        <v>22.61</v>
      </c>
    </row>
    <row r="2189" spans="1:4">
      <c r="A2189" s="323">
        <v>4069</v>
      </c>
      <c r="B2189" s="324" t="s">
        <v>10830</v>
      </c>
      <c r="C2189" s="325" t="s">
        <v>799</v>
      </c>
      <c r="D2189" s="326">
        <v>65.47</v>
      </c>
    </row>
    <row r="2190" spans="1:4">
      <c r="A2190" s="323">
        <v>40819</v>
      </c>
      <c r="B2190" s="324" t="s">
        <v>10831</v>
      </c>
      <c r="C2190" s="325" t="s">
        <v>4318</v>
      </c>
      <c r="D2190" s="326">
        <v>11484.86</v>
      </c>
    </row>
    <row r="2191" spans="1:4">
      <c r="A2191" s="323">
        <v>34361</v>
      </c>
      <c r="B2191" s="324" t="s">
        <v>10832</v>
      </c>
      <c r="C2191" s="325" t="s">
        <v>1068</v>
      </c>
      <c r="D2191" s="326">
        <v>16.46</v>
      </c>
    </row>
    <row r="2192" spans="1:4" ht="30">
      <c r="A2192" s="323">
        <v>44478</v>
      </c>
      <c r="B2192" s="324" t="s">
        <v>10833</v>
      </c>
      <c r="C2192" s="325" t="s">
        <v>1068</v>
      </c>
      <c r="D2192" s="326">
        <v>12.08</v>
      </c>
    </row>
    <row r="2193" spans="1:4" ht="30">
      <c r="A2193" s="323">
        <v>44477</v>
      </c>
      <c r="B2193" s="324" t="s">
        <v>10834</v>
      </c>
      <c r="C2193" s="325" t="s">
        <v>1068</v>
      </c>
      <c r="D2193" s="326">
        <v>12.08</v>
      </c>
    </row>
    <row r="2194" spans="1:4">
      <c r="A2194" s="323">
        <v>11697</v>
      </c>
      <c r="B2194" s="324" t="s">
        <v>10835</v>
      </c>
      <c r="C2194" s="325" t="s">
        <v>843</v>
      </c>
      <c r="D2194" s="326">
        <v>809.82</v>
      </c>
    </row>
    <row r="2195" spans="1:4">
      <c r="A2195" s="323">
        <v>11698</v>
      </c>
      <c r="B2195" s="324" t="s">
        <v>10836</v>
      </c>
      <c r="C2195" s="325" t="s">
        <v>843</v>
      </c>
      <c r="D2195" s="326">
        <v>966.07</v>
      </c>
    </row>
    <row r="2196" spans="1:4">
      <c r="A2196" s="323">
        <v>11699</v>
      </c>
      <c r="B2196" s="324" t="s">
        <v>10837</v>
      </c>
      <c r="C2196" s="325" t="s">
        <v>843</v>
      </c>
      <c r="D2196" s="326">
        <v>1067.72</v>
      </c>
    </row>
    <row r="2197" spans="1:4">
      <c r="A2197" s="323">
        <v>10432</v>
      </c>
      <c r="B2197" s="324" t="s">
        <v>10838</v>
      </c>
      <c r="C2197" s="325" t="s">
        <v>843</v>
      </c>
      <c r="D2197" s="326">
        <v>426.39</v>
      </c>
    </row>
    <row r="2198" spans="1:4" ht="30">
      <c r="A2198" s="323">
        <v>44020</v>
      </c>
      <c r="B2198" s="324" t="s">
        <v>10839</v>
      </c>
      <c r="C2198" s="325" t="s">
        <v>843</v>
      </c>
      <c r="D2198" s="326">
        <v>1051.95</v>
      </c>
    </row>
    <row r="2199" spans="1:4" ht="30">
      <c r="A2199" s="323">
        <v>37546</v>
      </c>
      <c r="B2199" s="324" t="s">
        <v>10840</v>
      </c>
      <c r="C2199" s="325" t="s">
        <v>843</v>
      </c>
      <c r="D2199" s="326">
        <v>12028.63</v>
      </c>
    </row>
    <row r="2200" spans="1:4" ht="30">
      <c r="A2200" s="323">
        <v>37544</v>
      </c>
      <c r="B2200" s="324" t="s">
        <v>10841</v>
      </c>
      <c r="C2200" s="325" t="s">
        <v>843</v>
      </c>
      <c r="D2200" s="326">
        <v>12722.3</v>
      </c>
    </row>
    <row r="2201" spans="1:4" ht="30">
      <c r="A2201" s="323">
        <v>37545</v>
      </c>
      <c r="B2201" s="324" t="s">
        <v>10842</v>
      </c>
      <c r="C2201" s="325" t="s">
        <v>843</v>
      </c>
      <c r="D2201" s="326">
        <v>15137.83</v>
      </c>
    </row>
    <row r="2202" spans="1:4">
      <c r="A2202" s="323">
        <v>36793</v>
      </c>
      <c r="B2202" s="324" t="s">
        <v>10843</v>
      </c>
      <c r="C2202" s="325" t="s">
        <v>843</v>
      </c>
      <c r="D2202" s="326">
        <v>807.21</v>
      </c>
    </row>
    <row r="2203" spans="1:4">
      <c r="A2203" s="323">
        <v>11769</v>
      </c>
      <c r="B2203" s="324" t="s">
        <v>10844</v>
      </c>
      <c r="C2203" s="325" t="s">
        <v>843</v>
      </c>
      <c r="D2203" s="326">
        <v>356.72</v>
      </c>
    </row>
    <row r="2204" spans="1:4" ht="30">
      <c r="A2204" s="323">
        <v>11771</v>
      </c>
      <c r="B2204" s="324" t="s">
        <v>10845</v>
      </c>
      <c r="C2204" s="325" t="s">
        <v>843</v>
      </c>
      <c r="D2204" s="326">
        <v>436.94</v>
      </c>
    </row>
    <row r="2205" spans="1:4" ht="45">
      <c r="A2205" s="323">
        <v>39919</v>
      </c>
      <c r="B2205" s="324" t="s">
        <v>10846</v>
      </c>
      <c r="C2205" s="325" t="s">
        <v>843</v>
      </c>
      <c r="D2205" s="326">
        <v>60209.95</v>
      </c>
    </row>
    <row r="2206" spans="1:4" ht="30">
      <c r="A2206" s="323">
        <v>38385</v>
      </c>
      <c r="B2206" s="324" t="s">
        <v>10847</v>
      </c>
      <c r="C2206" s="325" t="s">
        <v>843</v>
      </c>
      <c r="D2206" s="326">
        <v>43.73</v>
      </c>
    </row>
    <row r="2207" spans="1:4" ht="30">
      <c r="A2207" s="323">
        <v>36800</v>
      </c>
      <c r="B2207" s="324" t="s">
        <v>10848</v>
      </c>
      <c r="C2207" s="325" t="s">
        <v>843</v>
      </c>
      <c r="D2207" s="326">
        <v>214.35</v>
      </c>
    </row>
    <row r="2208" spans="1:4" ht="30">
      <c r="A2208" s="323">
        <v>37587</v>
      </c>
      <c r="B2208" s="324" t="s">
        <v>10849</v>
      </c>
      <c r="C2208" s="325" t="s">
        <v>843</v>
      </c>
      <c r="D2208" s="326">
        <v>470.92</v>
      </c>
    </row>
    <row r="2209" spans="1:4" ht="30">
      <c r="A2209" s="323">
        <v>11561</v>
      </c>
      <c r="B2209" s="324" t="s">
        <v>10850</v>
      </c>
      <c r="C2209" s="325" t="s">
        <v>843</v>
      </c>
      <c r="D2209" s="326">
        <v>225.8</v>
      </c>
    </row>
    <row r="2210" spans="1:4" ht="30">
      <c r="A2210" s="323">
        <v>43604</v>
      </c>
      <c r="B2210" s="324" t="s">
        <v>10851</v>
      </c>
      <c r="C2210" s="325" t="s">
        <v>843</v>
      </c>
      <c r="D2210" s="326">
        <v>120.38</v>
      </c>
    </row>
    <row r="2211" spans="1:4" ht="30">
      <c r="A2211" s="323">
        <v>11560</v>
      </c>
      <c r="B2211" s="324" t="s">
        <v>10852</v>
      </c>
      <c r="C2211" s="325" t="s">
        <v>843</v>
      </c>
      <c r="D2211" s="326">
        <v>174.28</v>
      </c>
    </row>
    <row r="2212" spans="1:4" ht="30">
      <c r="A2212" s="323">
        <v>11499</v>
      </c>
      <c r="B2212" s="324" t="s">
        <v>10853</v>
      </c>
      <c r="C2212" s="325" t="s">
        <v>843</v>
      </c>
      <c r="D2212" s="326">
        <v>847.61</v>
      </c>
    </row>
    <row r="2213" spans="1:4">
      <c r="A2213" s="323">
        <v>34761</v>
      </c>
      <c r="B2213" s="324" t="s">
        <v>10854</v>
      </c>
      <c r="C2213" s="325" t="s">
        <v>799</v>
      </c>
      <c r="D2213" s="326">
        <v>22.91</v>
      </c>
    </row>
    <row r="2214" spans="1:4">
      <c r="A2214" s="323">
        <v>40924</v>
      </c>
      <c r="B2214" s="324" t="s">
        <v>10855</v>
      </c>
      <c r="C2214" s="325" t="s">
        <v>4318</v>
      </c>
      <c r="D2214" s="326">
        <v>4020.71</v>
      </c>
    </row>
    <row r="2215" spans="1:4">
      <c r="A2215" s="323">
        <v>40983</v>
      </c>
      <c r="B2215" s="324" t="s">
        <v>10856</v>
      </c>
      <c r="C2215" s="325" t="s">
        <v>4318</v>
      </c>
      <c r="D2215" s="326">
        <v>4189.57</v>
      </c>
    </row>
    <row r="2216" spans="1:4">
      <c r="A2216" s="323">
        <v>44497</v>
      </c>
      <c r="B2216" s="324" t="s">
        <v>10857</v>
      </c>
      <c r="C2216" s="325" t="s">
        <v>799</v>
      </c>
      <c r="D2216" s="326">
        <v>23.86</v>
      </c>
    </row>
    <row r="2217" spans="1:4">
      <c r="A2217" s="323">
        <v>2437</v>
      </c>
      <c r="B2217" s="324" t="s">
        <v>10858</v>
      </c>
      <c r="C2217" s="325" t="s">
        <v>799</v>
      </c>
      <c r="D2217" s="326">
        <v>28.82</v>
      </c>
    </row>
    <row r="2218" spans="1:4">
      <c r="A2218" s="323">
        <v>40921</v>
      </c>
      <c r="B2218" s="324" t="s">
        <v>10859</v>
      </c>
      <c r="C2218" s="325" t="s">
        <v>4318</v>
      </c>
      <c r="D2218" s="326">
        <v>5057.6400000000003</v>
      </c>
    </row>
    <row r="2219" spans="1:4" ht="30">
      <c r="A2219" s="323">
        <v>14252</v>
      </c>
      <c r="B2219" s="324" t="s">
        <v>10860</v>
      </c>
      <c r="C2219" s="325" t="s">
        <v>843</v>
      </c>
      <c r="D2219" s="326">
        <v>2698.45</v>
      </c>
    </row>
    <row r="2220" spans="1:4" ht="30">
      <c r="A2220" s="323">
        <v>730</v>
      </c>
      <c r="B2220" s="324" t="s">
        <v>10861</v>
      </c>
      <c r="C2220" s="325" t="s">
        <v>843</v>
      </c>
      <c r="D2220" s="326">
        <v>7209.76</v>
      </c>
    </row>
    <row r="2221" spans="1:4" ht="30">
      <c r="A2221" s="323">
        <v>723</v>
      </c>
      <c r="B2221" s="324" t="s">
        <v>10862</v>
      </c>
      <c r="C2221" s="325" t="s">
        <v>843</v>
      </c>
      <c r="D2221" s="326">
        <v>3583.5</v>
      </c>
    </row>
    <row r="2222" spans="1:4" ht="30">
      <c r="A2222" s="323">
        <v>36502</v>
      </c>
      <c r="B2222" s="324" t="s">
        <v>10863</v>
      </c>
      <c r="C2222" s="325" t="s">
        <v>843</v>
      </c>
      <c r="D2222" s="326">
        <v>3368.06</v>
      </c>
    </row>
    <row r="2223" spans="1:4" ht="30">
      <c r="A2223" s="323">
        <v>36503</v>
      </c>
      <c r="B2223" s="324" t="s">
        <v>10864</v>
      </c>
      <c r="C2223" s="325" t="s">
        <v>843</v>
      </c>
      <c r="D2223" s="326">
        <v>4153.22</v>
      </c>
    </row>
    <row r="2224" spans="1:4" ht="30">
      <c r="A2224" s="323">
        <v>4090</v>
      </c>
      <c r="B2224" s="324" t="s">
        <v>10865</v>
      </c>
      <c r="C2224" s="325" t="s">
        <v>843</v>
      </c>
      <c r="D2224" s="326">
        <v>1450000</v>
      </c>
    </row>
    <row r="2225" spans="1:4" ht="30">
      <c r="A2225" s="323">
        <v>13227</v>
      </c>
      <c r="B2225" s="324" t="s">
        <v>10866</v>
      </c>
      <c r="C2225" s="325" t="s">
        <v>843</v>
      </c>
      <c r="D2225" s="326">
        <v>1801805.81</v>
      </c>
    </row>
    <row r="2226" spans="1:4" ht="30">
      <c r="A2226" s="323">
        <v>10597</v>
      </c>
      <c r="B2226" s="324" t="s">
        <v>10867</v>
      </c>
      <c r="C2226" s="325" t="s">
        <v>843</v>
      </c>
      <c r="D2226" s="326">
        <v>1896633.06</v>
      </c>
    </row>
    <row r="2227" spans="1:4">
      <c r="A2227" s="323">
        <v>4093</v>
      </c>
      <c r="B2227" s="324" t="s">
        <v>10868</v>
      </c>
      <c r="C2227" s="325" t="s">
        <v>799</v>
      </c>
      <c r="D2227" s="326">
        <v>27.82</v>
      </c>
    </row>
    <row r="2228" spans="1:4">
      <c r="A2228" s="323">
        <v>10512</v>
      </c>
      <c r="B2228" s="324" t="s">
        <v>10869</v>
      </c>
      <c r="C2228" s="325" t="s">
        <v>4318</v>
      </c>
      <c r="D2228" s="326">
        <v>4880.37</v>
      </c>
    </row>
    <row r="2229" spans="1:4">
      <c r="A2229" s="323">
        <v>4243</v>
      </c>
      <c r="B2229" s="324" t="s">
        <v>10870</v>
      </c>
      <c r="C2229" s="325" t="s">
        <v>799</v>
      </c>
      <c r="D2229" s="326">
        <v>26.37</v>
      </c>
    </row>
    <row r="2230" spans="1:4">
      <c r="A2230" s="323">
        <v>20020</v>
      </c>
      <c r="B2230" s="324" t="s">
        <v>10871</v>
      </c>
      <c r="C2230" s="325" t="s">
        <v>799</v>
      </c>
      <c r="D2230" s="326">
        <v>28.9</v>
      </c>
    </row>
    <row r="2231" spans="1:4">
      <c r="A2231" s="323">
        <v>41038</v>
      </c>
      <c r="B2231" s="324" t="s">
        <v>10872</v>
      </c>
      <c r="C2231" s="325" t="s">
        <v>4318</v>
      </c>
      <c r="D2231" s="326">
        <v>5071.68</v>
      </c>
    </row>
    <row r="2232" spans="1:4">
      <c r="A2232" s="323">
        <v>4094</v>
      </c>
      <c r="B2232" s="324" t="s">
        <v>10873</v>
      </c>
      <c r="C2232" s="325" t="s">
        <v>799</v>
      </c>
      <c r="D2232" s="326">
        <v>34.590000000000003</v>
      </c>
    </row>
    <row r="2233" spans="1:4">
      <c r="A2233" s="323">
        <v>40988</v>
      </c>
      <c r="B2233" s="324" t="s">
        <v>10874</v>
      </c>
      <c r="C2233" s="325" t="s">
        <v>4318</v>
      </c>
      <c r="D2233" s="326">
        <v>6070.3</v>
      </c>
    </row>
    <row r="2234" spans="1:4">
      <c r="A2234" s="323">
        <v>4095</v>
      </c>
      <c r="B2234" s="324" t="s">
        <v>10875</v>
      </c>
      <c r="C2234" s="325" t="s">
        <v>799</v>
      </c>
      <c r="D2234" s="326">
        <v>24.7</v>
      </c>
    </row>
    <row r="2235" spans="1:4">
      <c r="A2235" s="323">
        <v>40990</v>
      </c>
      <c r="B2235" s="324" t="s">
        <v>10876</v>
      </c>
      <c r="C2235" s="325" t="s">
        <v>4318</v>
      </c>
      <c r="D2235" s="326">
        <v>4334.71</v>
      </c>
    </row>
    <row r="2236" spans="1:4">
      <c r="A2236" s="323">
        <v>4096</v>
      </c>
      <c r="B2236" s="324" t="s">
        <v>10877</v>
      </c>
      <c r="C2236" s="325" t="s">
        <v>799</v>
      </c>
      <c r="D2236" s="326">
        <v>31.2</v>
      </c>
    </row>
    <row r="2237" spans="1:4">
      <c r="A2237" s="323">
        <v>40992</v>
      </c>
      <c r="B2237" s="324" t="s">
        <v>10878</v>
      </c>
      <c r="C2237" s="325" t="s">
        <v>4318</v>
      </c>
      <c r="D2237" s="326">
        <v>5472.71</v>
      </c>
    </row>
    <row r="2238" spans="1:4" ht="30">
      <c r="A2238" s="323">
        <v>4114</v>
      </c>
      <c r="B2238" s="324" t="s">
        <v>10879</v>
      </c>
      <c r="C2238" s="325" t="s">
        <v>843</v>
      </c>
      <c r="D2238" s="326">
        <v>73.19</v>
      </c>
    </row>
    <row r="2239" spans="1:4">
      <c r="A2239" s="323">
        <v>36797</v>
      </c>
      <c r="B2239" s="324" t="s">
        <v>10880</v>
      </c>
      <c r="C2239" s="325" t="s">
        <v>843</v>
      </c>
      <c r="D2239" s="326">
        <v>65.16</v>
      </c>
    </row>
    <row r="2240" spans="1:4">
      <c r="A2240" s="323">
        <v>4107</v>
      </c>
      <c r="B2240" s="324" t="s">
        <v>10881</v>
      </c>
      <c r="C2240" s="325" t="s">
        <v>843</v>
      </c>
      <c r="D2240" s="326">
        <v>61.44</v>
      </c>
    </row>
    <row r="2241" spans="1:4">
      <c r="A2241" s="323">
        <v>4102</v>
      </c>
      <c r="B2241" s="324" t="s">
        <v>10882</v>
      </c>
      <c r="C2241" s="325" t="s">
        <v>843</v>
      </c>
      <c r="D2241" s="326">
        <v>75</v>
      </c>
    </row>
    <row r="2242" spans="1:4">
      <c r="A2242" s="323">
        <v>36799</v>
      </c>
      <c r="B2242" s="324" t="s">
        <v>10883</v>
      </c>
      <c r="C2242" s="325" t="s">
        <v>843</v>
      </c>
      <c r="D2242" s="326">
        <v>63.25</v>
      </c>
    </row>
    <row r="2243" spans="1:4" ht="30">
      <c r="A2243" s="323">
        <v>2747</v>
      </c>
      <c r="B2243" s="324" t="s">
        <v>10884</v>
      </c>
      <c r="C2243" s="325" t="s">
        <v>844</v>
      </c>
      <c r="D2243" s="326">
        <v>41.51</v>
      </c>
    </row>
    <row r="2244" spans="1:4" ht="30">
      <c r="A2244" s="323">
        <v>21138</v>
      </c>
      <c r="B2244" s="324" t="s">
        <v>10885</v>
      </c>
      <c r="C2244" s="325" t="s">
        <v>844</v>
      </c>
      <c r="D2244" s="326">
        <v>13.16</v>
      </c>
    </row>
    <row r="2245" spans="1:4" ht="30">
      <c r="A2245" s="323">
        <v>10826</v>
      </c>
      <c r="B2245" s="324" t="s">
        <v>10886</v>
      </c>
      <c r="C2245" s="325" t="s">
        <v>843</v>
      </c>
      <c r="D2245" s="326">
        <v>57.18</v>
      </c>
    </row>
    <row r="2246" spans="1:4" ht="30">
      <c r="A2246" s="323">
        <v>365</v>
      </c>
      <c r="B2246" s="324" t="s">
        <v>10887</v>
      </c>
      <c r="C2246" s="325" t="s">
        <v>843</v>
      </c>
      <c r="D2246" s="326">
        <v>35.450000000000003</v>
      </c>
    </row>
    <row r="2247" spans="1:4">
      <c r="A2247" s="323">
        <v>38639</v>
      </c>
      <c r="B2247" s="324" t="s">
        <v>10888</v>
      </c>
      <c r="C2247" s="325" t="s">
        <v>843</v>
      </c>
      <c r="D2247" s="326">
        <v>137.24</v>
      </c>
    </row>
    <row r="2248" spans="1:4">
      <c r="A2248" s="323">
        <v>38640</v>
      </c>
      <c r="B2248" s="324" t="s">
        <v>10889</v>
      </c>
      <c r="C2248" s="325" t="s">
        <v>843</v>
      </c>
      <c r="D2248" s="326">
        <v>2.0499999999999998</v>
      </c>
    </row>
    <row r="2249" spans="1:4" ht="30">
      <c r="A2249" s="323">
        <v>358</v>
      </c>
      <c r="B2249" s="324" t="s">
        <v>10890</v>
      </c>
      <c r="C2249" s="325" t="s">
        <v>843</v>
      </c>
      <c r="D2249" s="326">
        <v>42.31</v>
      </c>
    </row>
    <row r="2250" spans="1:4" ht="30">
      <c r="A2250" s="323">
        <v>359</v>
      </c>
      <c r="B2250" s="324" t="s">
        <v>10891</v>
      </c>
      <c r="C2250" s="325" t="s">
        <v>843</v>
      </c>
      <c r="D2250" s="326">
        <v>86.91</v>
      </c>
    </row>
    <row r="2251" spans="1:4">
      <c r="A2251" s="323">
        <v>38641</v>
      </c>
      <c r="B2251" s="324" t="s">
        <v>10892</v>
      </c>
      <c r="C2251" s="325" t="s">
        <v>843</v>
      </c>
      <c r="D2251" s="326">
        <v>85.77</v>
      </c>
    </row>
    <row r="2252" spans="1:4" ht="30">
      <c r="A2252" s="323">
        <v>360</v>
      </c>
      <c r="B2252" s="324" t="s">
        <v>10893</v>
      </c>
      <c r="C2252" s="325" t="s">
        <v>843</v>
      </c>
      <c r="D2252" s="326">
        <v>1.99</v>
      </c>
    </row>
    <row r="2253" spans="1:4">
      <c r="A2253" s="323">
        <v>7595</v>
      </c>
      <c r="B2253" s="324" t="s">
        <v>10894</v>
      </c>
      <c r="C2253" s="325" t="s">
        <v>799</v>
      </c>
      <c r="D2253" s="326">
        <v>20.72</v>
      </c>
    </row>
    <row r="2254" spans="1:4">
      <c r="A2254" s="323">
        <v>41094</v>
      </c>
      <c r="B2254" s="324" t="s">
        <v>10895</v>
      </c>
      <c r="C2254" s="325" t="s">
        <v>4318</v>
      </c>
      <c r="D2254" s="326">
        <v>3637.57</v>
      </c>
    </row>
    <row r="2255" spans="1:4" ht="30">
      <c r="A2255" s="323">
        <v>38175</v>
      </c>
      <c r="B2255" s="324" t="s">
        <v>10896</v>
      </c>
      <c r="C2255" s="325" t="s">
        <v>843</v>
      </c>
      <c r="D2255" s="326">
        <v>4.53</v>
      </c>
    </row>
    <row r="2256" spans="1:4" ht="30">
      <c r="A2256" s="323">
        <v>38176</v>
      </c>
      <c r="B2256" s="324" t="s">
        <v>10897</v>
      </c>
      <c r="C2256" s="325" t="s">
        <v>843</v>
      </c>
      <c r="D2256" s="326">
        <v>13.32</v>
      </c>
    </row>
    <row r="2257" spans="1:4" ht="30">
      <c r="A2257" s="323">
        <v>36152</v>
      </c>
      <c r="B2257" s="324" t="s">
        <v>10898</v>
      </c>
      <c r="C2257" s="325" t="s">
        <v>843</v>
      </c>
      <c r="D2257" s="326">
        <v>6.2</v>
      </c>
    </row>
    <row r="2258" spans="1:4">
      <c r="A2258" s="323">
        <v>4221</v>
      </c>
      <c r="B2258" s="324" t="s">
        <v>10899</v>
      </c>
      <c r="C2258" s="325" t="s">
        <v>201</v>
      </c>
      <c r="D2258" s="326">
        <v>6.33</v>
      </c>
    </row>
    <row r="2259" spans="1:4" ht="30">
      <c r="A2259" s="323">
        <v>4227</v>
      </c>
      <c r="B2259" s="324" t="s">
        <v>10900</v>
      </c>
      <c r="C2259" s="325" t="s">
        <v>201</v>
      </c>
      <c r="D2259" s="326">
        <v>29.52</v>
      </c>
    </row>
    <row r="2260" spans="1:4" ht="30">
      <c r="A2260" s="323">
        <v>38170</v>
      </c>
      <c r="B2260" s="324" t="s">
        <v>10901</v>
      </c>
      <c r="C2260" s="325" t="s">
        <v>843</v>
      </c>
      <c r="D2260" s="326">
        <v>19.79</v>
      </c>
    </row>
    <row r="2261" spans="1:4">
      <c r="A2261" s="323">
        <v>4252</v>
      </c>
      <c r="B2261" s="324" t="s">
        <v>10902</v>
      </c>
      <c r="C2261" s="325" t="s">
        <v>799</v>
      </c>
      <c r="D2261" s="326">
        <v>27.21</v>
      </c>
    </row>
    <row r="2262" spans="1:4">
      <c r="A2262" s="323">
        <v>40980</v>
      </c>
      <c r="B2262" s="324" t="s">
        <v>10903</v>
      </c>
      <c r="C2262" s="325" t="s">
        <v>4318</v>
      </c>
      <c r="D2262" s="326">
        <v>4777.71</v>
      </c>
    </row>
    <row r="2263" spans="1:4">
      <c r="A2263" s="323">
        <v>41031</v>
      </c>
      <c r="B2263" s="324" t="s">
        <v>10904</v>
      </c>
      <c r="C2263" s="325" t="s">
        <v>4318</v>
      </c>
      <c r="D2263" s="326">
        <v>4628.1899999999996</v>
      </c>
    </row>
    <row r="2264" spans="1:4">
      <c r="A2264" s="323">
        <v>37666</v>
      </c>
      <c r="B2264" s="324" t="s">
        <v>10905</v>
      </c>
      <c r="C2264" s="325" t="s">
        <v>799</v>
      </c>
      <c r="D2264" s="326">
        <v>24.77</v>
      </c>
    </row>
    <row r="2265" spans="1:4">
      <c r="A2265" s="323">
        <v>40986</v>
      </c>
      <c r="B2265" s="324" t="s">
        <v>10906</v>
      </c>
      <c r="C2265" s="325" t="s">
        <v>4318</v>
      </c>
      <c r="D2265" s="326">
        <v>4346.9399999999996</v>
      </c>
    </row>
    <row r="2266" spans="1:4">
      <c r="A2266" s="323">
        <v>4250</v>
      </c>
      <c r="B2266" s="324" t="s">
        <v>10907</v>
      </c>
      <c r="C2266" s="325" t="s">
        <v>799</v>
      </c>
      <c r="D2266" s="326">
        <v>19.079999999999998</v>
      </c>
    </row>
    <row r="2267" spans="1:4">
      <c r="A2267" s="323">
        <v>40978</v>
      </c>
      <c r="B2267" s="324" t="s">
        <v>10908</v>
      </c>
      <c r="C2267" s="325" t="s">
        <v>4318</v>
      </c>
      <c r="D2267" s="326">
        <v>3349.7</v>
      </c>
    </row>
    <row r="2268" spans="1:4">
      <c r="A2268" s="323">
        <v>44501</v>
      </c>
      <c r="B2268" s="324" t="s">
        <v>10909</v>
      </c>
      <c r="C2268" s="325" t="s">
        <v>799</v>
      </c>
      <c r="D2268" s="326">
        <v>26.37</v>
      </c>
    </row>
    <row r="2269" spans="1:4">
      <c r="A2269" s="323">
        <v>41043</v>
      </c>
      <c r="B2269" s="324" t="s">
        <v>10910</v>
      </c>
      <c r="C2269" s="325" t="s">
        <v>4318</v>
      </c>
      <c r="D2269" s="326">
        <v>4628.1899999999996</v>
      </c>
    </row>
    <row r="2270" spans="1:4">
      <c r="A2270" s="323">
        <v>4234</v>
      </c>
      <c r="B2270" s="324" t="s">
        <v>10911</v>
      </c>
      <c r="C2270" s="325" t="s">
        <v>799</v>
      </c>
      <c r="D2270" s="326">
        <v>27.82</v>
      </c>
    </row>
    <row r="2271" spans="1:4">
      <c r="A2271" s="323">
        <v>40987</v>
      </c>
      <c r="B2271" s="324" t="s">
        <v>10912</v>
      </c>
      <c r="C2271" s="325" t="s">
        <v>4318</v>
      </c>
      <c r="D2271" s="326">
        <v>4880.37</v>
      </c>
    </row>
    <row r="2272" spans="1:4">
      <c r="A2272" s="323">
        <v>4253</v>
      </c>
      <c r="B2272" s="324" t="s">
        <v>10913</v>
      </c>
      <c r="C2272" s="325" t="s">
        <v>799</v>
      </c>
      <c r="D2272" s="326">
        <v>25.87</v>
      </c>
    </row>
    <row r="2273" spans="1:4">
      <c r="A2273" s="323">
        <v>40981</v>
      </c>
      <c r="B2273" s="324" t="s">
        <v>10914</v>
      </c>
      <c r="C2273" s="325" t="s">
        <v>4318</v>
      </c>
      <c r="D2273" s="326">
        <v>4541.37</v>
      </c>
    </row>
    <row r="2274" spans="1:4">
      <c r="A2274" s="323">
        <v>4254</v>
      </c>
      <c r="B2274" s="324" t="s">
        <v>10915</v>
      </c>
      <c r="C2274" s="325" t="s">
        <v>799</v>
      </c>
      <c r="D2274" s="326">
        <v>35.93</v>
      </c>
    </row>
    <row r="2275" spans="1:4">
      <c r="A2275" s="323">
        <v>41036</v>
      </c>
      <c r="B2275" s="324" t="s">
        <v>10916</v>
      </c>
      <c r="C2275" s="325" t="s">
        <v>4318</v>
      </c>
      <c r="D2275" s="326">
        <v>6306.89</v>
      </c>
    </row>
    <row r="2276" spans="1:4">
      <c r="A2276" s="323">
        <v>4251</v>
      </c>
      <c r="B2276" s="324" t="s">
        <v>10917</v>
      </c>
      <c r="C2276" s="325" t="s">
        <v>799</v>
      </c>
      <c r="D2276" s="326">
        <v>24.03</v>
      </c>
    </row>
    <row r="2277" spans="1:4">
      <c r="A2277" s="323">
        <v>40979</v>
      </c>
      <c r="B2277" s="324" t="s">
        <v>10918</v>
      </c>
      <c r="C2277" s="325" t="s">
        <v>4318</v>
      </c>
      <c r="D2277" s="326">
        <v>4216.7700000000004</v>
      </c>
    </row>
    <row r="2278" spans="1:4">
      <c r="A2278" s="323">
        <v>4230</v>
      </c>
      <c r="B2278" s="324" t="s">
        <v>10919</v>
      </c>
      <c r="C2278" s="325" t="s">
        <v>799</v>
      </c>
      <c r="D2278" s="326">
        <v>26.61</v>
      </c>
    </row>
    <row r="2279" spans="1:4">
      <c r="A2279" s="323">
        <v>40998</v>
      </c>
      <c r="B2279" s="324" t="s">
        <v>10920</v>
      </c>
      <c r="C2279" s="325" t="s">
        <v>4318</v>
      </c>
      <c r="D2279" s="326">
        <v>4669.29</v>
      </c>
    </row>
    <row r="2280" spans="1:4">
      <c r="A2280" s="323">
        <v>4257</v>
      </c>
      <c r="B2280" s="324" t="s">
        <v>10921</v>
      </c>
      <c r="C2280" s="325" t="s">
        <v>799</v>
      </c>
      <c r="D2280" s="326">
        <v>23.62</v>
      </c>
    </row>
    <row r="2281" spans="1:4">
      <c r="A2281" s="323">
        <v>40982</v>
      </c>
      <c r="B2281" s="324" t="s">
        <v>10922</v>
      </c>
      <c r="C2281" s="325" t="s">
        <v>4318</v>
      </c>
      <c r="D2281" s="326">
        <v>4145.43</v>
      </c>
    </row>
    <row r="2282" spans="1:4">
      <c r="A2282" s="323">
        <v>4240</v>
      </c>
      <c r="B2282" s="324" t="s">
        <v>10923</v>
      </c>
      <c r="C2282" s="325" t="s">
        <v>799</v>
      </c>
      <c r="D2282" s="326">
        <v>33.99</v>
      </c>
    </row>
    <row r="2283" spans="1:4">
      <c r="A2283" s="323">
        <v>41026</v>
      </c>
      <c r="B2283" s="324" t="s">
        <v>10924</v>
      </c>
      <c r="C2283" s="325" t="s">
        <v>4318</v>
      </c>
      <c r="D2283" s="326">
        <v>5962.27</v>
      </c>
    </row>
    <row r="2284" spans="1:4">
      <c r="A2284" s="323">
        <v>4239</v>
      </c>
      <c r="B2284" s="324" t="s">
        <v>10925</v>
      </c>
      <c r="C2284" s="325" t="s">
        <v>799</v>
      </c>
      <c r="D2284" s="326">
        <v>33.99</v>
      </c>
    </row>
    <row r="2285" spans="1:4">
      <c r="A2285" s="323">
        <v>41024</v>
      </c>
      <c r="B2285" s="324" t="s">
        <v>10926</v>
      </c>
      <c r="C2285" s="325" t="s">
        <v>4318</v>
      </c>
      <c r="D2285" s="326">
        <v>5962.27</v>
      </c>
    </row>
    <row r="2286" spans="1:4">
      <c r="A2286" s="323">
        <v>4248</v>
      </c>
      <c r="B2286" s="324" t="s">
        <v>10927</v>
      </c>
      <c r="C2286" s="325" t="s">
        <v>799</v>
      </c>
      <c r="D2286" s="326">
        <v>26.37</v>
      </c>
    </row>
    <row r="2287" spans="1:4">
      <c r="A2287" s="323">
        <v>41033</v>
      </c>
      <c r="B2287" s="324" t="s">
        <v>10928</v>
      </c>
      <c r="C2287" s="325" t="s">
        <v>4318</v>
      </c>
      <c r="D2287" s="326">
        <v>4628.1899999999996</v>
      </c>
    </row>
    <row r="2288" spans="1:4">
      <c r="A2288" s="323">
        <v>44500</v>
      </c>
      <c r="B2288" s="324" t="s">
        <v>10929</v>
      </c>
      <c r="C2288" s="325" t="s">
        <v>799</v>
      </c>
      <c r="D2288" s="326">
        <v>26.37</v>
      </c>
    </row>
    <row r="2289" spans="1:4">
      <c r="A2289" s="323">
        <v>41040</v>
      </c>
      <c r="B2289" s="324" t="s">
        <v>10930</v>
      </c>
      <c r="C2289" s="325" t="s">
        <v>4318</v>
      </c>
      <c r="D2289" s="326">
        <v>4628.1899999999996</v>
      </c>
    </row>
    <row r="2290" spans="1:4">
      <c r="A2290" s="323">
        <v>4238</v>
      </c>
      <c r="B2290" s="324" t="s">
        <v>10931</v>
      </c>
      <c r="C2290" s="325" t="s">
        <v>799</v>
      </c>
      <c r="D2290" s="326">
        <v>21.91</v>
      </c>
    </row>
    <row r="2291" spans="1:4">
      <c r="A2291" s="323">
        <v>41012</v>
      </c>
      <c r="B2291" s="324" t="s">
        <v>10932</v>
      </c>
      <c r="C2291" s="325" t="s">
        <v>4318</v>
      </c>
      <c r="D2291" s="326">
        <v>3846.92</v>
      </c>
    </row>
    <row r="2292" spans="1:4">
      <c r="A2292" s="323">
        <v>4233</v>
      </c>
      <c r="B2292" s="324" t="s">
        <v>10933</v>
      </c>
      <c r="C2292" s="325" t="s">
        <v>799</v>
      </c>
      <c r="D2292" s="326">
        <v>33.99</v>
      </c>
    </row>
    <row r="2293" spans="1:4">
      <c r="A2293" s="323">
        <v>41001</v>
      </c>
      <c r="B2293" s="324" t="s">
        <v>10934</v>
      </c>
      <c r="C2293" s="325" t="s">
        <v>4318</v>
      </c>
      <c r="D2293" s="326">
        <v>5962.27</v>
      </c>
    </row>
    <row r="2294" spans="1:4">
      <c r="A2294" s="323">
        <v>2</v>
      </c>
      <c r="B2294" s="324" t="s">
        <v>10935</v>
      </c>
      <c r="C2294" s="325" t="s">
        <v>845</v>
      </c>
      <c r="D2294" s="326">
        <v>21.91</v>
      </c>
    </row>
    <row r="2295" spans="1:4" ht="30">
      <c r="A2295" s="323">
        <v>14221</v>
      </c>
      <c r="B2295" s="324" t="s">
        <v>10936</v>
      </c>
      <c r="C2295" s="325" t="s">
        <v>843</v>
      </c>
      <c r="D2295" s="326">
        <v>755953.97</v>
      </c>
    </row>
    <row r="2296" spans="1:4" ht="30">
      <c r="A2296" s="323">
        <v>36517</v>
      </c>
      <c r="B2296" s="324" t="s">
        <v>10937</v>
      </c>
      <c r="C2296" s="325" t="s">
        <v>843</v>
      </c>
      <c r="D2296" s="326">
        <v>728604</v>
      </c>
    </row>
    <row r="2297" spans="1:4" ht="30">
      <c r="A2297" s="323">
        <v>4262</v>
      </c>
      <c r="B2297" s="324" t="s">
        <v>10938</v>
      </c>
      <c r="C2297" s="325" t="s">
        <v>843</v>
      </c>
      <c r="D2297" s="326">
        <v>820500</v>
      </c>
    </row>
    <row r="2298" spans="1:4" ht="30">
      <c r="A2298" s="323">
        <v>4263</v>
      </c>
      <c r="B2298" s="324" t="s">
        <v>10939</v>
      </c>
      <c r="C2298" s="325" t="s">
        <v>843</v>
      </c>
      <c r="D2298" s="326">
        <v>1137759.94</v>
      </c>
    </row>
    <row r="2299" spans="1:4" ht="30">
      <c r="A2299" s="323">
        <v>36518</v>
      </c>
      <c r="B2299" s="324" t="s">
        <v>10940</v>
      </c>
      <c r="C2299" s="325" t="s">
        <v>843</v>
      </c>
      <c r="D2299" s="326">
        <v>1295295.94</v>
      </c>
    </row>
    <row r="2300" spans="1:4">
      <c r="A2300" s="323">
        <v>38402</v>
      </c>
      <c r="B2300" s="324" t="s">
        <v>10941</v>
      </c>
      <c r="C2300" s="325" t="s">
        <v>843</v>
      </c>
      <c r="D2300" s="326">
        <v>13.46</v>
      </c>
    </row>
    <row r="2301" spans="1:4" ht="30">
      <c r="A2301" s="323">
        <v>39637</v>
      </c>
      <c r="B2301" s="324" t="s">
        <v>10942</v>
      </c>
      <c r="C2301" s="325" t="s">
        <v>96</v>
      </c>
      <c r="D2301" s="326">
        <v>94</v>
      </c>
    </row>
    <row r="2302" spans="1:4" ht="30">
      <c r="A2302" s="323">
        <v>39638</v>
      </c>
      <c r="B2302" s="324" t="s">
        <v>10943</v>
      </c>
      <c r="C2302" s="325" t="s">
        <v>96</v>
      </c>
      <c r="D2302" s="326">
        <v>106.36</v>
      </c>
    </row>
    <row r="2303" spans="1:4" ht="30">
      <c r="A2303" s="323">
        <v>39639</v>
      </c>
      <c r="B2303" s="324" t="s">
        <v>10944</v>
      </c>
      <c r="C2303" s="325" t="s">
        <v>96</v>
      </c>
      <c r="D2303" s="326">
        <v>160.47999999999999</v>
      </c>
    </row>
    <row r="2304" spans="1:4">
      <c r="A2304" s="323">
        <v>38366</v>
      </c>
      <c r="B2304" s="324" t="s">
        <v>10945</v>
      </c>
      <c r="C2304" s="325" t="s">
        <v>96</v>
      </c>
      <c r="D2304" s="326">
        <v>6.12</v>
      </c>
    </row>
    <row r="2305" spans="1:4">
      <c r="A2305" s="323">
        <v>11703</v>
      </c>
      <c r="B2305" s="324" t="s">
        <v>10946</v>
      </c>
      <c r="C2305" s="325" t="s">
        <v>843</v>
      </c>
      <c r="D2305" s="326">
        <v>86.07</v>
      </c>
    </row>
    <row r="2306" spans="1:4">
      <c r="A2306" s="323">
        <v>37400</v>
      </c>
      <c r="B2306" s="324" t="s">
        <v>10947</v>
      </c>
      <c r="C2306" s="325" t="s">
        <v>843</v>
      </c>
      <c r="D2306" s="326">
        <v>41.52</v>
      </c>
    </row>
    <row r="2307" spans="1:4" ht="30">
      <c r="A2307" s="323">
        <v>25400</v>
      </c>
      <c r="B2307" s="324" t="s">
        <v>10948</v>
      </c>
      <c r="C2307" s="325" t="s">
        <v>843</v>
      </c>
      <c r="D2307" s="326">
        <v>2723.4</v>
      </c>
    </row>
    <row r="2308" spans="1:4" ht="30">
      <c r="A2308" s="323">
        <v>39438</v>
      </c>
      <c r="B2308" s="324" t="s">
        <v>10949</v>
      </c>
      <c r="C2308" s="325" t="s">
        <v>843</v>
      </c>
      <c r="D2308" s="326">
        <v>0.23</v>
      </c>
    </row>
    <row r="2309" spans="1:4" ht="30">
      <c r="A2309" s="323">
        <v>4379</v>
      </c>
      <c r="B2309" s="324" t="s">
        <v>10950</v>
      </c>
      <c r="C2309" s="325" t="s">
        <v>843</v>
      </c>
      <c r="D2309" s="326">
        <v>0.04</v>
      </c>
    </row>
    <row r="2310" spans="1:4" ht="30">
      <c r="A2310" s="323">
        <v>4377</v>
      </c>
      <c r="B2310" s="324" t="s">
        <v>10951</v>
      </c>
      <c r="C2310" s="325" t="s">
        <v>843</v>
      </c>
      <c r="D2310" s="326">
        <v>0.16</v>
      </c>
    </row>
    <row r="2311" spans="1:4" ht="30">
      <c r="A2311" s="323">
        <v>4356</v>
      </c>
      <c r="B2311" s="324" t="s">
        <v>10952</v>
      </c>
      <c r="C2311" s="325" t="s">
        <v>843</v>
      </c>
      <c r="D2311" s="326">
        <v>0.23</v>
      </c>
    </row>
    <row r="2312" spans="1:4" ht="30">
      <c r="A2312" s="323">
        <v>13246</v>
      </c>
      <c r="B2312" s="324" t="s">
        <v>10953</v>
      </c>
      <c r="C2312" s="325" t="s">
        <v>843</v>
      </c>
      <c r="D2312" s="326">
        <v>0.4</v>
      </c>
    </row>
    <row r="2313" spans="1:4" ht="30">
      <c r="A2313" s="323">
        <v>13294</v>
      </c>
      <c r="B2313" s="324" t="s">
        <v>10954</v>
      </c>
      <c r="C2313" s="325" t="s">
        <v>843</v>
      </c>
      <c r="D2313" s="326">
        <v>1.35</v>
      </c>
    </row>
    <row r="2314" spans="1:4" ht="30">
      <c r="A2314" s="323">
        <v>11963</v>
      </c>
      <c r="B2314" s="324" t="s">
        <v>10955</v>
      </c>
      <c r="C2314" s="325" t="s">
        <v>843</v>
      </c>
      <c r="D2314" s="326">
        <v>8.52</v>
      </c>
    </row>
    <row r="2315" spans="1:4" ht="30">
      <c r="A2315" s="323">
        <v>11964</v>
      </c>
      <c r="B2315" s="324" t="s">
        <v>10956</v>
      </c>
      <c r="C2315" s="325" t="s">
        <v>843</v>
      </c>
      <c r="D2315" s="326">
        <v>2.15</v>
      </c>
    </row>
    <row r="2316" spans="1:4" ht="30">
      <c r="A2316" s="323">
        <v>4346</v>
      </c>
      <c r="B2316" s="324" t="s">
        <v>10957</v>
      </c>
      <c r="C2316" s="325" t="s">
        <v>843</v>
      </c>
      <c r="D2316" s="326">
        <v>9.1300000000000008</v>
      </c>
    </row>
    <row r="2317" spans="1:4" ht="30">
      <c r="A2317" s="323">
        <v>11955</v>
      </c>
      <c r="B2317" s="324" t="s">
        <v>10958</v>
      </c>
      <c r="C2317" s="325" t="s">
        <v>843</v>
      </c>
      <c r="D2317" s="326">
        <v>4</v>
      </c>
    </row>
    <row r="2318" spans="1:4" ht="30">
      <c r="A2318" s="323">
        <v>11960</v>
      </c>
      <c r="B2318" s="324" t="s">
        <v>10959</v>
      </c>
      <c r="C2318" s="325" t="s">
        <v>843</v>
      </c>
      <c r="D2318" s="326">
        <v>0.13</v>
      </c>
    </row>
    <row r="2319" spans="1:4" ht="30">
      <c r="A2319" s="323">
        <v>4333</v>
      </c>
      <c r="B2319" s="324" t="s">
        <v>10960</v>
      </c>
      <c r="C2319" s="325" t="s">
        <v>843</v>
      </c>
      <c r="D2319" s="326">
        <v>0.23</v>
      </c>
    </row>
    <row r="2320" spans="1:4" ht="30">
      <c r="A2320" s="323">
        <v>4358</v>
      </c>
      <c r="B2320" s="324" t="s">
        <v>10961</v>
      </c>
      <c r="C2320" s="325" t="s">
        <v>843</v>
      </c>
      <c r="D2320" s="326">
        <v>1.83</v>
      </c>
    </row>
    <row r="2321" spans="1:4" ht="30">
      <c r="A2321" s="323">
        <v>39435</v>
      </c>
      <c r="B2321" s="324" t="s">
        <v>10962</v>
      </c>
      <c r="C2321" s="325" t="s">
        <v>843</v>
      </c>
      <c r="D2321" s="326">
        <v>0.09</v>
      </c>
    </row>
    <row r="2322" spans="1:4" ht="30">
      <c r="A2322" s="323">
        <v>39436</v>
      </c>
      <c r="B2322" s="324" t="s">
        <v>10963</v>
      </c>
      <c r="C2322" s="325" t="s">
        <v>843</v>
      </c>
      <c r="D2322" s="326">
        <v>0.15</v>
      </c>
    </row>
    <row r="2323" spans="1:4" ht="30">
      <c r="A2323" s="323">
        <v>39437</v>
      </c>
      <c r="B2323" s="324" t="s">
        <v>10964</v>
      </c>
      <c r="C2323" s="325" t="s">
        <v>843</v>
      </c>
      <c r="D2323" s="326">
        <v>0.2</v>
      </c>
    </row>
    <row r="2324" spans="1:4" ht="30">
      <c r="A2324" s="323">
        <v>39439</v>
      </c>
      <c r="B2324" s="324" t="s">
        <v>10965</v>
      </c>
      <c r="C2324" s="325" t="s">
        <v>843</v>
      </c>
      <c r="D2324" s="326">
        <v>0.14000000000000001</v>
      </c>
    </row>
    <row r="2325" spans="1:4" ht="30">
      <c r="A2325" s="323">
        <v>39440</v>
      </c>
      <c r="B2325" s="324" t="s">
        <v>10966</v>
      </c>
      <c r="C2325" s="325" t="s">
        <v>843</v>
      </c>
      <c r="D2325" s="326">
        <v>0.18</v>
      </c>
    </row>
    <row r="2326" spans="1:4" ht="30">
      <c r="A2326" s="323">
        <v>39441</v>
      </c>
      <c r="B2326" s="324" t="s">
        <v>10967</v>
      </c>
      <c r="C2326" s="325" t="s">
        <v>843</v>
      </c>
      <c r="D2326" s="326">
        <v>0.23</v>
      </c>
    </row>
    <row r="2327" spans="1:4" ht="30">
      <c r="A2327" s="323">
        <v>39442</v>
      </c>
      <c r="B2327" s="324" t="s">
        <v>10968</v>
      </c>
      <c r="C2327" s="325" t="s">
        <v>843</v>
      </c>
      <c r="D2327" s="326">
        <v>0.16</v>
      </c>
    </row>
    <row r="2328" spans="1:4" ht="30">
      <c r="A2328" s="323">
        <v>39443</v>
      </c>
      <c r="B2328" s="324" t="s">
        <v>10969</v>
      </c>
      <c r="C2328" s="325" t="s">
        <v>843</v>
      </c>
      <c r="D2328" s="326">
        <v>0.21</v>
      </c>
    </row>
    <row r="2329" spans="1:4" ht="30">
      <c r="A2329" s="323">
        <v>4329</v>
      </c>
      <c r="B2329" s="324" t="s">
        <v>10970</v>
      </c>
      <c r="C2329" s="325" t="s">
        <v>843</v>
      </c>
      <c r="D2329" s="326">
        <v>1.95</v>
      </c>
    </row>
    <row r="2330" spans="1:4" ht="30">
      <c r="A2330" s="323">
        <v>4383</v>
      </c>
      <c r="B2330" s="324" t="s">
        <v>10971</v>
      </c>
      <c r="C2330" s="325" t="s">
        <v>843</v>
      </c>
      <c r="D2330" s="326">
        <v>17.63</v>
      </c>
    </row>
    <row r="2331" spans="1:4" ht="30">
      <c r="A2331" s="323">
        <v>4344</v>
      </c>
      <c r="B2331" s="324" t="s">
        <v>10972</v>
      </c>
      <c r="C2331" s="325" t="s">
        <v>843</v>
      </c>
      <c r="D2331" s="326">
        <v>18.48</v>
      </c>
    </row>
    <row r="2332" spans="1:4" ht="30">
      <c r="A2332" s="323">
        <v>4335</v>
      </c>
      <c r="B2332" s="324" t="s">
        <v>10973</v>
      </c>
      <c r="C2332" s="325" t="s">
        <v>843</v>
      </c>
      <c r="D2332" s="326">
        <v>12.41</v>
      </c>
    </row>
    <row r="2333" spans="1:4" ht="30">
      <c r="A2333" s="323">
        <v>4334</v>
      </c>
      <c r="B2333" s="324" t="s">
        <v>10974</v>
      </c>
      <c r="C2333" s="325" t="s">
        <v>843</v>
      </c>
      <c r="D2333" s="326">
        <v>17.02</v>
      </c>
    </row>
    <row r="2334" spans="1:4">
      <c r="A2334" s="323">
        <v>11953</v>
      </c>
      <c r="B2334" s="324" t="s">
        <v>10975</v>
      </c>
      <c r="C2334" s="325" t="s">
        <v>843</v>
      </c>
      <c r="D2334" s="326">
        <v>2.93</v>
      </c>
    </row>
    <row r="2335" spans="1:4">
      <c r="A2335" s="323">
        <v>4343</v>
      </c>
      <c r="B2335" s="324" t="s">
        <v>10976</v>
      </c>
      <c r="C2335" s="325" t="s">
        <v>843</v>
      </c>
      <c r="D2335" s="326">
        <v>4.18</v>
      </c>
    </row>
    <row r="2336" spans="1:4" ht="30">
      <c r="A2336" s="323">
        <v>4351</v>
      </c>
      <c r="B2336" s="324" t="s">
        <v>10977</v>
      </c>
      <c r="C2336" s="325" t="s">
        <v>843</v>
      </c>
      <c r="D2336" s="326">
        <v>15.02</v>
      </c>
    </row>
    <row r="2337" spans="1:4" ht="30">
      <c r="A2337" s="323">
        <v>4384</v>
      </c>
      <c r="B2337" s="324" t="s">
        <v>10978</v>
      </c>
      <c r="C2337" s="325" t="s">
        <v>843</v>
      </c>
      <c r="D2337" s="326">
        <v>20.260000000000002</v>
      </c>
    </row>
    <row r="2338" spans="1:4">
      <c r="A2338" s="323">
        <v>11054</v>
      </c>
      <c r="B2338" s="324" t="s">
        <v>10979</v>
      </c>
      <c r="C2338" s="325" t="s">
        <v>843</v>
      </c>
      <c r="D2338" s="326">
        <v>0.03</v>
      </c>
    </row>
    <row r="2339" spans="1:4">
      <c r="A2339" s="323">
        <v>11055</v>
      </c>
      <c r="B2339" s="324" t="s">
        <v>10980</v>
      </c>
      <c r="C2339" s="325" t="s">
        <v>843</v>
      </c>
      <c r="D2339" s="326">
        <v>0.05</v>
      </c>
    </row>
    <row r="2340" spans="1:4">
      <c r="A2340" s="323">
        <v>11056</v>
      </c>
      <c r="B2340" s="324" t="s">
        <v>10981</v>
      </c>
      <c r="C2340" s="325" t="s">
        <v>843</v>
      </c>
      <c r="D2340" s="326">
        <v>0.06</v>
      </c>
    </row>
    <row r="2341" spans="1:4">
      <c r="A2341" s="323">
        <v>11057</v>
      </c>
      <c r="B2341" s="324" t="s">
        <v>10982</v>
      </c>
      <c r="C2341" s="325" t="s">
        <v>843</v>
      </c>
      <c r="D2341" s="326">
        <v>0.12</v>
      </c>
    </row>
    <row r="2342" spans="1:4">
      <c r="A2342" s="323">
        <v>11059</v>
      </c>
      <c r="B2342" s="324" t="s">
        <v>10983</v>
      </c>
      <c r="C2342" s="325" t="s">
        <v>843</v>
      </c>
      <c r="D2342" s="326">
        <v>0.24</v>
      </c>
    </row>
    <row r="2343" spans="1:4">
      <c r="A2343" s="323">
        <v>11058</v>
      </c>
      <c r="B2343" s="324" t="s">
        <v>10984</v>
      </c>
      <c r="C2343" s="325" t="s">
        <v>843</v>
      </c>
      <c r="D2343" s="326">
        <v>0.31</v>
      </c>
    </row>
    <row r="2344" spans="1:4" ht="30">
      <c r="A2344" s="323">
        <v>4320</v>
      </c>
      <c r="B2344" s="324" t="s">
        <v>10985</v>
      </c>
      <c r="C2344" s="325" t="s">
        <v>843</v>
      </c>
      <c r="D2344" s="326">
        <v>2.52</v>
      </c>
    </row>
    <row r="2345" spans="1:4" ht="30">
      <c r="A2345" s="323">
        <v>4318</v>
      </c>
      <c r="B2345" s="324" t="s">
        <v>10986</v>
      </c>
      <c r="C2345" s="325" t="s">
        <v>843</v>
      </c>
      <c r="D2345" s="326">
        <v>1.23</v>
      </c>
    </row>
    <row r="2346" spans="1:4">
      <c r="A2346" s="323">
        <v>4380</v>
      </c>
      <c r="B2346" s="324" t="s">
        <v>10987</v>
      </c>
      <c r="C2346" s="325" t="s">
        <v>843</v>
      </c>
      <c r="D2346" s="326">
        <v>1.06</v>
      </c>
    </row>
    <row r="2347" spans="1:4" ht="30">
      <c r="A2347" s="323">
        <v>4299</v>
      </c>
      <c r="B2347" s="324" t="s">
        <v>10988</v>
      </c>
      <c r="C2347" s="325" t="s">
        <v>843</v>
      </c>
      <c r="D2347" s="326">
        <v>1</v>
      </c>
    </row>
    <row r="2348" spans="1:4" ht="30">
      <c r="A2348" s="323">
        <v>4304</v>
      </c>
      <c r="B2348" s="324" t="s">
        <v>10989</v>
      </c>
      <c r="C2348" s="325" t="s">
        <v>843</v>
      </c>
      <c r="D2348" s="326">
        <v>1.36</v>
      </c>
    </row>
    <row r="2349" spans="1:4" ht="30">
      <c r="A2349" s="323">
        <v>4305</v>
      </c>
      <c r="B2349" s="324" t="s">
        <v>10990</v>
      </c>
      <c r="C2349" s="325" t="s">
        <v>843</v>
      </c>
      <c r="D2349" s="326">
        <v>1.58</v>
      </c>
    </row>
    <row r="2350" spans="1:4" ht="30">
      <c r="A2350" s="323">
        <v>4306</v>
      </c>
      <c r="B2350" s="324" t="s">
        <v>10991</v>
      </c>
      <c r="C2350" s="325" t="s">
        <v>843</v>
      </c>
      <c r="D2350" s="326">
        <v>1.84</v>
      </c>
    </row>
    <row r="2351" spans="1:4" ht="30">
      <c r="A2351" s="323">
        <v>4308</v>
      </c>
      <c r="B2351" s="324" t="s">
        <v>10992</v>
      </c>
      <c r="C2351" s="325" t="s">
        <v>843</v>
      </c>
      <c r="D2351" s="326">
        <v>3.8</v>
      </c>
    </row>
    <row r="2352" spans="1:4" ht="30">
      <c r="A2352" s="323">
        <v>4302</v>
      </c>
      <c r="B2352" s="324" t="s">
        <v>10993</v>
      </c>
      <c r="C2352" s="325" t="s">
        <v>843</v>
      </c>
      <c r="D2352" s="326">
        <v>2.85</v>
      </c>
    </row>
    <row r="2353" spans="1:4" ht="30">
      <c r="A2353" s="323">
        <v>4300</v>
      </c>
      <c r="B2353" s="324" t="s">
        <v>10994</v>
      </c>
      <c r="C2353" s="325" t="s">
        <v>843</v>
      </c>
      <c r="D2353" s="326">
        <v>0.68</v>
      </c>
    </row>
    <row r="2354" spans="1:4" ht="30">
      <c r="A2354" s="323">
        <v>4301</v>
      </c>
      <c r="B2354" s="324" t="s">
        <v>10995</v>
      </c>
      <c r="C2354" s="325" t="s">
        <v>843</v>
      </c>
      <c r="D2354" s="326">
        <v>0.83</v>
      </c>
    </row>
    <row r="2355" spans="1:4">
      <c r="A2355" s="323">
        <v>40547</v>
      </c>
      <c r="B2355" s="324" t="s">
        <v>10996</v>
      </c>
      <c r="C2355" s="325" t="s">
        <v>10997</v>
      </c>
      <c r="D2355" s="326">
        <v>24.62</v>
      </c>
    </row>
    <row r="2356" spans="1:4">
      <c r="A2356" s="323">
        <v>11962</v>
      </c>
      <c r="B2356" s="324" t="s">
        <v>10998</v>
      </c>
      <c r="C2356" s="325" t="s">
        <v>843</v>
      </c>
      <c r="D2356" s="326">
        <v>0.2</v>
      </c>
    </row>
    <row r="2357" spans="1:4">
      <c r="A2357" s="323">
        <v>4332</v>
      </c>
      <c r="B2357" s="324" t="s">
        <v>10999</v>
      </c>
      <c r="C2357" s="325" t="s">
        <v>843</v>
      </c>
      <c r="D2357" s="326">
        <v>0.98</v>
      </c>
    </row>
    <row r="2358" spans="1:4" ht="30">
      <c r="A2358" s="323">
        <v>4331</v>
      </c>
      <c r="B2358" s="324" t="s">
        <v>11000</v>
      </c>
      <c r="C2358" s="325" t="s">
        <v>843</v>
      </c>
      <c r="D2358" s="326">
        <v>3.69</v>
      </c>
    </row>
    <row r="2359" spans="1:4" ht="30">
      <c r="A2359" s="323">
        <v>4336</v>
      </c>
      <c r="B2359" s="324" t="s">
        <v>11001</v>
      </c>
      <c r="C2359" s="325" t="s">
        <v>843</v>
      </c>
      <c r="D2359" s="326">
        <v>4.7300000000000004</v>
      </c>
    </row>
    <row r="2360" spans="1:4" ht="30">
      <c r="A2360" s="323">
        <v>11948</v>
      </c>
      <c r="B2360" s="324" t="s">
        <v>11002</v>
      </c>
      <c r="C2360" s="325" t="s">
        <v>843</v>
      </c>
      <c r="D2360" s="326">
        <v>0.61</v>
      </c>
    </row>
    <row r="2361" spans="1:4" ht="30">
      <c r="A2361" s="323">
        <v>4382</v>
      </c>
      <c r="B2361" s="324" t="s">
        <v>11003</v>
      </c>
      <c r="C2361" s="325" t="s">
        <v>843</v>
      </c>
      <c r="D2361" s="326">
        <v>1.01</v>
      </c>
    </row>
    <row r="2362" spans="1:4" ht="30">
      <c r="A2362" s="323">
        <v>4354</v>
      </c>
      <c r="B2362" s="324" t="s">
        <v>11004</v>
      </c>
      <c r="C2362" s="325" t="s">
        <v>843</v>
      </c>
      <c r="D2362" s="326">
        <v>42.39</v>
      </c>
    </row>
    <row r="2363" spans="1:4" ht="30">
      <c r="A2363" s="323">
        <v>40839</v>
      </c>
      <c r="B2363" s="324" t="s">
        <v>11005</v>
      </c>
      <c r="C2363" s="325" t="s">
        <v>10997</v>
      </c>
      <c r="D2363" s="326">
        <v>102</v>
      </c>
    </row>
    <row r="2364" spans="1:4" ht="30">
      <c r="A2364" s="323">
        <v>40552</v>
      </c>
      <c r="B2364" s="324" t="s">
        <v>11006</v>
      </c>
      <c r="C2364" s="325" t="s">
        <v>10997</v>
      </c>
      <c r="D2364" s="326">
        <v>42.2</v>
      </c>
    </row>
    <row r="2365" spans="1:4" ht="30">
      <c r="A2365" s="323">
        <v>40549</v>
      </c>
      <c r="B2365" s="324" t="s">
        <v>11007</v>
      </c>
      <c r="C2365" s="325" t="s">
        <v>10997</v>
      </c>
      <c r="D2365" s="326">
        <v>167.07</v>
      </c>
    </row>
    <row r="2366" spans="1:4" ht="30">
      <c r="A2366" s="323">
        <v>4385</v>
      </c>
      <c r="B2366" s="324" t="s">
        <v>11008</v>
      </c>
      <c r="C2366" s="325" t="s">
        <v>11009</v>
      </c>
      <c r="D2366" s="326">
        <v>1746.14</v>
      </c>
    </row>
    <row r="2367" spans="1:4" ht="30">
      <c r="A2367" s="323">
        <v>20078</v>
      </c>
      <c r="B2367" s="324" t="s">
        <v>11010</v>
      </c>
      <c r="C2367" s="325" t="s">
        <v>843</v>
      </c>
      <c r="D2367" s="326">
        <v>30.48</v>
      </c>
    </row>
    <row r="2368" spans="1:4" ht="30">
      <c r="A2368" s="323">
        <v>118</v>
      </c>
      <c r="B2368" s="324" t="s">
        <v>11011</v>
      </c>
      <c r="C2368" s="325" t="s">
        <v>843</v>
      </c>
      <c r="D2368" s="326">
        <v>64.45</v>
      </c>
    </row>
    <row r="2369" spans="1:4" ht="30">
      <c r="A2369" s="323">
        <v>4396</v>
      </c>
      <c r="B2369" s="324" t="s">
        <v>11012</v>
      </c>
      <c r="C2369" s="325" t="s">
        <v>96</v>
      </c>
      <c r="D2369" s="326">
        <v>321.27999999999997</v>
      </c>
    </row>
    <row r="2370" spans="1:4" ht="30">
      <c r="A2370" s="323">
        <v>36881</v>
      </c>
      <c r="B2370" s="324" t="s">
        <v>11013</v>
      </c>
      <c r="C2370" s="325" t="s">
        <v>96</v>
      </c>
      <c r="D2370" s="326">
        <v>234.55</v>
      </c>
    </row>
    <row r="2371" spans="1:4" ht="30">
      <c r="A2371" s="323">
        <v>4397</v>
      </c>
      <c r="B2371" s="324" t="s">
        <v>11014</v>
      </c>
      <c r="C2371" s="325" t="s">
        <v>96</v>
      </c>
      <c r="D2371" s="326">
        <v>326.63</v>
      </c>
    </row>
    <row r="2372" spans="1:4" ht="30">
      <c r="A2372" s="323">
        <v>36882</v>
      </c>
      <c r="B2372" s="324" t="s">
        <v>11015</v>
      </c>
      <c r="C2372" s="325" t="s">
        <v>96</v>
      </c>
      <c r="D2372" s="326">
        <v>239.16</v>
      </c>
    </row>
    <row r="2373" spans="1:4">
      <c r="A2373" s="323">
        <v>4751</v>
      </c>
      <c r="B2373" s="324" t="s">
        <v>11016</v>
      </c>
      <c r="C2373" s="325" t="s">
        <v>799</v>
      </c>
      <c r="D2373" s="326">
        <v>27.06</v>
      </c>
    </row>
    <row r="2374" spans="1:4">
      <c r="A2374" s="323">
        <v>41066</v>
      </c>
      <c r="B2374" s="324" t="s">
        <v>11017</v>
      </c>
      <c r="C2374" s="325" t="s">
        <v>4318</v>
      </c>
      <c r="D2374" s="326">
        <v>4747.54</v>
      </c>
    </row>
    <row r="2375" spans="1:4" ht="30">
      <c r="A2375" s="323">
        <v>39604</v>
      </c>
      <c r="B2375" s="324" t="s">
        <v>11018</v>
      </c>
      <c r="C2375" s="325" t="s">
        <v>843</v>
      </c>
      <c r="D2375" s="326">
        <v>16.97</v>
      </c>
    </row>
    <row r="2376" spans="1:4" ht="30">
      <c r="A2376" s="323">
        <v>39605</v>
      </c>
      <c r="B2376" s="324" t="s">
        <v>11019</v>
      </c>
      <c r="C2376" s="325" t="s">
        <v>843</v>
      </c>
      <c r="D2376" s="326">
        <v>18.440000000000001</v>
      </c>
    </row>
    <row r="2377" spans="1:4" ht="30">
      <c r="A2377" s="323">
        <v>39606</v>
      </c>
      <c r="B2377" s="324" t="s">
        <v>11020</v>
      </c>
      <c r="C2377" s="325" t="s">
        <v>843</v>
      </c>
      <c r="D2377" s="326">
        <v>32.29</v>
      </c>
    </row>
    <row r="2378" spans="1:4" ht="30">
      <c r="A2378" s="323">
        <v>39607</v>
      </c>
      <c r="B2378" s="324" t="s">
        <v>11021</v>
      </c>
      <c r="C2378" s="325" t="s">
        <v>843</v>
      </c>
      <c r="D2378" s="326">
        <v>43.68</v>
      </c>
    </row>
    <row r="2379" spans="1:4">
      <c r="A2379" s="323">
        <v>39594</v>
      </c>
      <c r="B2379" s="324" t="s">
        <v>11022</v>
      </c>
      <c r="C2379" s="325" t="s">
        <v>843</v>
      </c>
      <c r="D2379" s="326">
        <v>304.89</v>
      </c>
    </row>
    <row r="2380" spans="1:4">
      <c r="A2380" s="323">
        <v>39596</v>
      </c>
      <c r="B2380" s="324" t="s">
        <v>11023</v>
      </c>
      <c r="C2380" s="325" t="s">
        <v>843</v>
      </c>
      <c r="D2380" s="326">
        <v>816.52</v>
      </c>
    </row>
    <row r="2381" spans="1:4">
      <c r="A2381" s="323">
        <v>39595</v>
      </c>
      <c r="B2381" s="324" t="s">
        <v>11024</v>
      </c>
      <c r="C2381" s="325" t="s">
        <v>843</v>
      </c>
      <c r="D2381" s="326">
        <v>1834.6</v>
      </c>
    </row>
    <row r="2382" spans="1:4">
      <c r="A2382" s="323">
        <v>39597</v>
      </c>
      <c r="B2382" s="324" t="s">
        <v>11025</v>
      </c>
      <c r="C2382" s="325" t="s">
        <v>843</v>
      </c>
      <c r="D2382" s="326">
        <v>2877.83</v>
      </c>
    </row>
    <row r="2383" spans="1:4">
      <c r="A2383" s="323">
        <v>4720</v>
      </c>
      <c r="B2383" s="324" t="s">
        <v>11026</v>
      </c>
      <c r="C2383" s="325" t="s">
        <v>845</v>
      </c>
      <c r="D2383" s="326">
        <v>73.56</v>
      </c>
    </row>
    <row r="2384" spans="1:4">
      <c r="A2384" s="323">
        <v>4721</v>
      </c>
      <c r="B2384" s="324" t="s">
        <v>11027</v>
      </c>
      <c r="C2384" s="325" t="s">
        <v>845</v>
      </c>
      <c r="D2384" s="326">
        <v>63.71</v>
      </c>
    </row>
    <row r="2385" spans="1:4">
      <c r="A2385" s="323">
        <v>4718</v>
      </c>
      <c r="B2385" s="324" t="s">
        <v>11028</v>
      </c>
      <c r="C2385" s="325" t="s">
        <v>845</v>
      </c>
      <c r="D2385" s="326">
        <v>64.05</v>
      </c>
    </row>
    <row r="2386" spans="1:4">
      <c r="A2386" s="323">
        <v>4722</v>
      </c>
      <c r="B2386" s="324" t="s">
        <v>11029</v>
      </c>
      <c r="C2386" s="325" t="s">
        <v>845</v>
      </c>
      <c r="D2386" s="326">
        <v>60.18</v>
      </c>
    </row>
    <row r="2387" spans="1:4" ht="30">
      <c r="A2387" s="323">
        <v>4730</v>
      </c>
      <c r="B2387" s="324" t="s">
        <v>11030</v>
      </c>
      <c r="C2387" s="325" t="s">
        <v>845</v>
      </c>
      <c r="D2387" s="326">
        <v>59.88</v>
      </c>
    </row>
    <row r="2388" spans="1:4" ht="30">
      <c r="A2388" s="323">
        <v>13186</v>
      </c>
      <c r="B2388" s="324" t="s">
        <v>11031</v>
      </c>
      <c r="C2388" s="325" t="s">
        <v>845</v>
      </c>
      <c r="D2388" s="326">
        <v>69.099999999999994</v>
      </c>
    </row>
    <row r="2389" spans="1:4">
      <c r="A2389" s="323">
        <v>4750</v>
      </c>
      <c r="B2389" s="324" t="s">
        <v>11032</v>
      </c>
      <c r="C2389" s="325" t="s">
        <v>799</v>
      </c>
      <c r="D2389" s="326">
        <v>27.06</v>
      </c>
    </row>
    <row r="2390" spans="1:4">
      <c r="A2390" s="323">
        <v>41065</v>
      </c>
      <c r="B2390" s="324" t="s">
        <v>11033</v>
      </c>
      <c r="C2390" s="325" t="s">
        <v>4318</v>
      </c>
      <c r="D2390" s="326">
        <v>4747.54</v>
      </c>
    </row>
    <row r="2391" spans="1:4">
      <c r="A2391" s="323">
        <v>34747</v>
      </c>
      <c r="B2391" s="324" t="s">
        <v>11034</v>
      </c>
      <c r="C2391" s="325" t="s">
        <v>844</v>
      </c>
      <c r="D2391" s="326">
        <v>101.54</v>
      </c>
    </row>
    <row r="2392" spans="1:4">
      <c r="A2392" s="323">
        <v>4826</v>
      </c>
      <c r="B2392" s="324" t="s">
        <v>11035</v>
      </c>
      <c r="C2392" s="325" t="s">
        <v>844</v>
      </c>
      <c r="D2392" s="326">
        <v>109.19</v>
      </c>
    </row>
    <row r="2393" spans="1:4" ht="30">
      <c r="A2393" s="323">
        <v>4825</v>
      </c>
      <c r="B2393" s="324" t="s">
        <v>11036</v>
      </c>
      <c r="C2393" s="325" t="s">
        <v>844</v>
      </c>
      <c r="D2393" s="326">
        <v>151.13</v>
      </c>
    </row>
    <row r="2394" spans="1:4" ht="30">
      <c r="A2394" s="323">
        <v>39430</v>
      </c>
      <c r="B2394" s="324" t="s">
        <v>11037</v>
      </c>
      <c r="C2394" s="325" t="s">
        <v>843</v>
      </c>
      <c r="D2394" s="326">
        <v>1.98</v>
      </c>
    </row>
    <row r="2395" spans="1:4" ht="30">
      <c r="A2395" s="323">
        <v>39573</v>
      </c>
      <c r="B2395" s="324" t="s">
        <v>11038</v>
      </c>
      <c r="C2395" s="325" t="s">
        <v>843</v>
      </c>
      <c r="D2395" s="326">
        <v>1.95</v>
      </c>
    </row>
    <row r="2396" spans="1:4" ht="30">
      <c r="A2396" s="323">
        <v>38410</v>
      </c>
      <c r="B2396" s="324" t="s">
        <v>11039</v>
      </c>
      <c r="C2396" s="325" t="s">
        <v>843</v>
      </c>
      <c r="D2396" s="326">
        <v>14085.36</v>
      </c>
    </row>
    <row r="2397" spans="1:4" ht="30">
      <c r="A2397" s="323">
        <v>39427</v>
      </c>
      <c r="B2397" s="324" t="s">
        <v>11040</v>
      </c>
      <c r="C2397" s="325" t="s">
        <v>844</v>
      </c>
      <c r="D2397" s="326">
        <v>5.26</v>
      </c>
    </row>
    <row r="2398" spans="1:4">
      <c r="A2398" s="323">
        <v>39424</v>
      </c>
      <c r="B2398" s="324" t="s">
        <v>11041</v>
      </c>
      <c r="C2398" s="325" t="s">
        <v>844</v>
      </c>
      <c r="D2398" s="326">
        <v>3.13</v>
      </c>
    </row>
    <row r="2399" spans="1:4" ht="30">
      <c r="A2399" s="323">
        <v>39425</v>
      </c>
      <c r="B2399" s="324" t="s">
        <v>11042</v>
      </c>
      <c r="C2399" s="325" t="s">
        <v>844</v>
      </c>
      <c r="D2399" s="326">
        <v>3.09</v>
      </c>
    </row>
    <row r="2400" spans="1:4">
      <c r="A2400" s="323">
        <v>34360</v>
      </c>
      <c r="B2400" s="324" t="s">
        <v>11043</v>
      </c>
      <c r="C2400" s="325" t="s">
        <v>1068</v>
      </c>
      <c r="D2400" s="326">
        <v>57.62</v>
      </c>
    </row>
    <row r="2401" spans="1:4" ht="30">
      <c r="A2401" s="323">
        <v>11552</v>
      </c>
      <c r="B2401" s="324" t="s">
        <v>11044</v>
      </c>
      <c r="C2401" s="325" t="s">
        <v>844</v>
      </c>
      <c r="D2401" s="326">
        <v>6.98</v>
      </c>
    </row>
    <row r="2402" spans="1:4" ht="30">
      <c r="A2402" s="323">
        <v>585</v>
      </c>
      <c r="B2402" s="324" t="s">
        <v>11045</v>
      </c>
      <c r="C2402" s="325" t="s">
        <v>1068</v>
      </c>
      <c r="D2402" s="326">
        <v>46.09</v>
      </c>
    </row>
    <row r="2403" spans="1:4" ht="30">
      <c r="A2403" s="323">
        <v>39418</v>
      </c>
      <c r="B2403" s="324" t="s">
        <v>11046</v>
      </c>
      <c r="C2403" s="325" t="s">
        <v>844</v>
      </c>
      <c r="D2403" s="326">
        <v>5.86</v>
      </c>
    </row>
    <row r="2404" spans="1:4" ht="30">
      <c r="A2404" s="323">
        <v>39419</v>
      </c>
      <c r="B2404" s="324" t="s">
        <v>11047</v>
      </c>
      <c r="C2404" s="325" t="s">
        <v>844</v>
      </c>
      <c r="D2404" s="326">
        <v>7.15</v>
      </c>
    </row>
    <row r="2405" spans="1:4" ht="30">
      <c r="A2405" s="323">
        <v>39420</v>
      </c>
      <c r="B2405" s="324" t="s">
        <v>11048</v>
      </c>
      <c r="C2405" s="325" t="s">
        <v>844</v>
      </c>
      <c r="D2405" s="326">
        <v>7.89</v>
      </c>
    </row>
    <row r="2406" spans="1:4" ht="30">
      <c r="A2406" s="323">
        <v>39571</v>
      </c>
      <c r="B2406" s="324" t="s">
        <v>11049</v>
      </c>
      <c r="C2406" s="325" t="s">
        <v>844</v>
      </c>
      <c r="D2406" s="326">
        <v>4.7699999999999996</v>
      </c>
    </row>
    <row r="2407" spans="1:4" ht="30">
      <c r="A2407" s="323">
        <v>39421</v>
      </c>
      <c r="B2407" s="324" t="s">
        <v>11050</v>
      </c>
      <c r="C2407" s="325" t="s">
        <v>844</v>
      </c>
      <c r="D2407" s="326">
        <v>6.94</v>
      </c>
    </row>
    <row r="2408" spans="1:4" ht="30">
      <c r="A2408" s="323">
        <v>39422</v>
      </c>
      <c r="B2408" s="324" t="s">
        <v>11051</v>
      </c>
      <c r="C2408" s="325" t="s">
        <v>844</v>
      </c>
      <c r="D2408" s="326">
        <v>8.11</v>
      </c>
    </row>
    <row r="2409" spans="1:4" ht="30">
      <c r="A2409" s="323">
        <v>39423</v>
      </c>
      <c r="B2409" s="324" t="s">
        <v>11052</v>
      </c>
      <c r="C2409" s="325" t="s">
        <v>844</v>
      </c>
      <c r="D2409" s="326">
        <v>9.41</v>
      </c>
    </row>
    <row r="2410" spans="1:4" ht="30">
      <c r="A2410" s="323">
        <v>39426</v>
      </c>
      <c r="B2410" s="324" t="s">
        <v>11053</v>
      </c>
      <c r="C2410" s="325" t="s">
        <v>844</v>
      </c>
      <c r="D2410" s="326">
        <v>21.17</v>
      </c>
    </row>
    <row r="2411" spans="1:4" ht="30">
      <c r="A2411" s="323">
        <v>39429</v>
      </c>
      <c r="B2411" s="324" t="s">
        <v>11054</v>
      </c>
      <c r="C2411" s="325" t="s">
        <v>844</v>
      </c>
      <c r="D2411" s="326">
        <v>6.67</v>
      </c>
    </row>
    <row r="2412" spans="1:4" ht="30">
      <c r="A2412" s="323">
        <v>39428</v>
      </c>
      <c r="B2412" s="324" t="s">
        <v>11055</v>
      </c>
      <c r="C2412" s="325" t="s">
        <v>844</v>
      </c>
      <c r="D2412" s="326">
        <v>5.0999999999999996</v>
      </c>
    </row>
    <row r="2413" spans="1:4" ht="30">
      <c r="A2413" s="323">
        <v>39572</v>
      </c>
      <c r="B2413" s="324" t="s">
        <v>11056</v>
      </c>
      <c r="C2413" s="325" t="s">
        <v>844</v>
      </c>
      <c r="D2413" s="326">
        <v>4.41</v>
      </c>
    </row>
    <row r="2414" spans="1:4" ht="30">
      <c r="A2414" s="323">
        <v>39570</v>
      </c>
      <c r="B2414" s="324" t="s">
        <v>11057</v>
      </c>
      <c r="C2414" s="325" t="s">
        <v>844</v>
      </c>
      <c r="D2414" s="326">
        <v>4.68</v>
      </c>
    </row>
    <row r="2415" spans="1:4" ht="30">
      <c r="A2415" s="323">
        <v>39569</v>
      </c>
      <c r="B2415" s="324" t="s">
        <v>11058</v>
      </c>
      <c r="C2415" s="325" t="s">
        <v>844</v>
      </c>
      <c r="D2415" s="326">
        <v>4.63</v>
      </c>
    </row>
    <row r="2416" spans="1:4">
      <c r="A2416" s="323">
        <v>39328</v>
      </c>
      <c r="B2416" s="324" t="s">
        <v>11059</v>
      </c>
      <c r="C2416" s="325" t="s">
        <v>844</v>
      </c>
      <c r="D2416" s="326">
        <v>4.78</v>
      </c>
    </row>
    <row r="2417" spans="1:4">
      <c r="A2417" s="323">
        <v>39029</v>
      </c>
      <c r="B2417" s="324" t="s">
        <v>11060</v>
      </c>
      <c r="C2417" s="325" t="s">
        <v>844</v>
      </c>
      <c r="D2417" s="326">
        <v>14.94</v>
      </c>
    </row>
    <row r="2418" spans="1:4">
      <c r="A2418" s="323">
        <v>39028</v>
      </c>
      <c r="B2418" s="324" t="s">
        <v>11061</v>
      </c>
      <c r="C2418" s="325" t="s">
        <v>844</v>
      </c>
      <c r="D2418" s="326">
        <v>8.6999999999999993</v>
      </c>
    </row>
    <row r="2419" spans="1:4" ht="45">
      <c r="A2419" s="323">
        <v>38541</v>
      </c>
      <c r="B2419" s="324" t="s">
        <v>11062</v>
      </c>
      <c r="C2419" s="325" t="s">
        <v>843</v>
      </c>
      <c r="D2419" s="326">
        <v>4864864.8600000003</v>
      </c>
    </row>
    <row r="2420" spans="1:4" ht="45">
      <c r="A2420" s="323">
        <v>38542</v>
      </c>
      <c r="B2420" s="324" t="s">
        <v>11063</v>
      </c>
      <c r="C2420" s="325" t="s">
        <v>843</v>
      </c>
      <c r="D2420" s="326">
        <v>7459459.4699999997</v>
      </c>
    </row>
    <row r="2421" spans="1:4" ht="30">
      <c r="A2421" s="323">
        <v>45080</v>
      </c>
      <c r="B2421" s="324" t="s">
        <v>11064</v>
      </c>
      <c r="C2421" s="325" t="s">
        <v>843</v>
      </c>
      <c r="D2421" s="326">
        <v>16154.82</v>
      </c>
    </row>
    <row r="2422" spans="1:4" ht="45">
      <c r="A2422" s="323">
        <v>38543</v>
      </c>
      <c r="B2422" s="324" t="s">
        <v>11065</v>
      </c>
      <c r="C2422" s="325" t="s">
        <v>843</v>
      </c>
      <c r="D2422" s="326">
        <v>1518925.14</v>
      </c>
    </row>
    <row r="2423" spans="1:4" ht="30">
      <c r="A2423" s="323">
        <v>44002</v>
      </c>
      <c r="B2423" s="324" t="s">
        <v>11066</v>
      </c>
      <c r="C2423" s="325" t="s">
        <v>843</v>
      </c>
      <c r="D2423" s="326">
        <v>7094810.79</v>
      </c>
    </row>
    <row r="2424" spans="1:4" ht="30">
      <c r="A2424" s="323">
        <v>43886</v>
      </c>
      <c r="B2424" s="324" t="s">
        <v>11067</v>
      </c>
      <c r="C2424" s="325" t="s">
        <v>843</v>
      </c>
      <c r="D2424" s="326">
        <v>3443246.46</v>
      </c>
    </row>
    <row r="2425" spans="1:4" ht="30">
      <c r="A2425" s="323">
        <v>40406</v>
      </c>
      <c r="B2425" s="324" t="s">
        <v>11068</v>
      </c>
      <c r="C2425" s="325" t="s">
        <v>843</v>
      </c>
      <c r="D2425" s="326">
        <v>73348.53</v>
      </c>
    </row>
    <row r="2426" spans="1:4" ht="30">
      <c r="A2426" s="323">
        <v>40789</v>
      </c>
      <c r="B2426" s="324" t="s">
        <v>11069</v>
      </c>
      <c r="C2426" s="325" t="s">
        <v>843</v>
      </c>
      <c r="D2426" s="326">
        <v>10570.27</v>
      </c>
    </row>
    <row r="2427" spans="1:4" ht="30">
      <c r="A2427" s="323">
        <v>40791</v>
      </c>
      <c r="B2427" s="324" t="s">
        <v>11070</v>
      </c>
      <c r="C2427" s="325" t="s">
        <v>843</v>
      </c>
      <c r="D2427" s="326">
        <v>33089.56</v>
      </c>
    </row>
    <row r="2428" spans="1:4" ht="30">
      <c r="A2428" s="323">
        <v>44003</v>
      </c>
      <c r="B2428" s="324" t="s">
        <v>11071</v>
      </c>
      <c r="C2428" s="325" t="s">
        <v>843</v>
      </c>
      <c r="D2428" s="326">
        <v>9859459.5</v>
      </c>
    </row>
    <row r="2429" spans="1:4" ht="45">
      <c r="A2429" s="323">
        <v>44548</v>
      </c>
      <c r="B2429" s="324" t="s">
        <v>11072</v>
      </c>
      <c r="C2429" s="325" t="s">
        <v>843</v>
      </c>
      <c r="D2429" s="326">
        <v>3015254.07</v>
      </c>
    </row>
    <row r="2430" spans="1:4" ht="45">
      <c r="A2430" s="323">
        <v>44550</v>
      </c>
      <c r="B2430" s="324" t="s">
        <v>11073</v>
      </c>
      <c r="C2430" s="325" t="s">
        <v>843</v>
      </c>
      <c r="D2430" s="326">
        <v>9459891.9000000004</v>
      </c>
    </row>
    <row r="2431" spans="1:4" ht="45">
      <c r="A2431" s="323">
        <v>44549</v>
      </c>
      <c r="B2431" s="324" t="s">
        <v>11074</v>
      </c>
      <c r="C2431" s="325" t="s">
        <v>843</v>
      </c>
      <c r="D2431" s="326">
        <v>6917545.9800000004</v>
      </c>
    </row>
    <row r="2432" spans="1:4" ht="30">
      <c r="A2432" s="323">
        <v>11651</v>
      </c>
      <c r="B2432" s="324" t="s">
        <v>11075</v>
      </c>
      <c r="C2432" s="325" t="s">
        <v>843</v>
      </c>
      <c r="D2432" s="326">
        <v>18097.150000000001</v>
      </c>
    </row>
    <row r="2433" spans="1:4" ht="30">
      <c r="A2433" s="323">
        <v>41982</v>
      </c>
      <c r="B2433" s="324" t="s">
        <v>11076</v>
      </c>
      <c r="C2433" s="325" t="s">
        <v>843</v>
      </c>
      <c r="D2433" s="326">
        <v>1837837.8</v>
      </c>
    </row>
    <row r="2434" spans="1:4" ht="30">
      <c r="A2434" s="323">
        <v>39012</v>
      </c>
      <c r="B2434" s="324" t="s">
        <v>11077</v>
      </c>
      <c r="C2434" s="325" t="s">
        <v>843</v>
      </c>
      <c r="D2434" s="326">
        <v>1078378.3799999999</v>
      </c>
    </row>
    <row r="2435" spans="1:4" ht="30">
      <c r="A2435" s="323">
        <v>40435</v>
      </c>
      <c r="B2435" s="324" t="s">
        <v>11078</v>
      </c>
      <c r="C2435" s="325" t="s">
        <v>843</v>
      </c>
      <c r="D2435" s="326">
        <v>1088925.3899999999</v>
      </c>
    </row>
    <row r="2436" spans="1:4" ht="30">
      <c r="A2436" s="323">
        <v>13617</v>
      </c>
      <c r="B2436" s="324" t="s">
        <v>11079</v>
      </c>
      <c r="C2436" s="325" t="s">
        <v>843</v>
      </c>
      <c r="D2436" s="326">
        <v>97258.93</v>
      </c>
    </row>
    <row r="2437" spans="1:4" ht="30">
      <c r="A2437" s="323">
        <v>35274</v>
      </c>
      <c r="B2437" s="324" t="s">
        <v>11080</v>
      </c>
      <c r="C2437" s="325" t="s">
        <v>844</v>
      </c>
      <c r="D2437" s="326">
        <v>58.57</v>
      </c>
    </row>
    <row r="2438" spans="1:4" ht="30">
      <c r="A2438" s="323">
        <v>35275</v>
      </c>
      <c r="B2438" s="324" t="s">
        <v>11081</v>
      </c>
      <c r="C2438" s="325" t="s">
        <v>844</v>
      </c>
      <c r="D2438" s="326">
        <v>124.33</v>
      </c>
    </row>
    <row r="2439" spans="1:4" ht="30">
      <c r="A2439" s="323">
        <v>35276</v>
      </c>
      <c r="B2439" s="324" t="s">
        <v>11082</v>
      </c>
      <c r="C2439" s="325" t="s">
        <v>844</v>
      </c>
      <c r="D2439" s="326">
        <v>216.33</v>
      </c>
    </row>
    <row r="2440" spans="1:4" ht="30">
      <c r="A2440" s="323">
        <v>11091</v>
      </c>
      <c r="B2440" s="324" t="s">
        <v>11083</v>
      </c>
      <c r="C2440" s="325" t="s">
        <v>843</v>
      </c>
      <c r="D2440" s="326">
        <v>1.22</v>
      </c>
    </row>
    <row r="2441" spans="1:4">
      <c r="A2441" s="323">
        <v>43606</v>
      </c>
      <c r="B2441" s="324" t="s">
        <v>11084</v>
      </c>
      <c r="C2441" s="325" t="s">
        <v>843</v>
      </c>
      <c r="D2441" s="326">
        <v>8.3699999999999992</v>
      </c>
    </row>
    <row r="2442" spans="1:4" ht="30">
      <c r="A2442" s="323">
        <v>444</v>
      </c>
      <c r="B2442" s="324" t="s">
        <v>11085</v>
      </c>
      <c r="C2442" s="325" t="s">
        <v>843</v>
      </c>
      <c r="D2442" s="326">
        <v>21.64</v>
      </c>
    </row>
    <row r="2443" spans="1:4" ht="30">
      <c r="A2443" s="323">
        <v>445</v>
      </c>
      <c r="B2443" s="324" t="s">
        <v>11086</v>
      </c>
      <c r="C2443" s="325" t="s">
        <v>843</v>
      </c>
      <c r="D2443" s="326">
        <v>29.63</v>
      </c>
    </row>
    <row r="2444" spans="1:4">
      <c r="A2444" s="323">
        <v>4783</v>
      </c>
      <c r="B2444" s="324" t="s">
        <v>11087</v>
      </c>
      <c r="C2444" s="325" t="s">
        <v>799</v>
      </c>
      <c r="D2444" s="326">
        <v>27.06</v>
      </c>
    </row>
    <row r="2445" spans="1:4">
      <c r="A2445" s="323">
        <v>41079</v>
      </c>
      <c r="B2445" s="324" t="s">
        <v>11088</v>
      </c>
      <c r="C2445" s="325" t="s">
        <v>4318</v>
      </c>
      <c r="D2445" s="326">
        <v>4747.54</v>
      </c>
    </row>
    <row r="2446" spans="1:4">
      <c r="A2446" s="323">
        <v>12874</v>
      </c>
      <c r="B2446" s="324" t="s">
        <v>11089</v>
      </c>
      <c r="C2446" s="325" t="s">
        <v>799</v>
      </c>
      <c r="D2446" s="326">
        <v>26.26</v>
      </c>
    </row>
    <row r="2447" spans="1:4">
      <c r="A2447" s="323">
        <v>41082</v>
      </c>
      <c r="B2447" s="324" t="s">
        <v>11090</v>
      </c>
      <c r="C2447" s="325" t="s">
        <v>4318</v>
      </c>
      <c r="D2447" s="326">
        <v>4610.18</v>
      </c>
    </row>
    <row r="2448" spans="1:4">
      <c r="A2448" s="323">
        <v>4785</v>
      </c>
      <c r="B2448" s="324" t="s">
        <v>11091</v>
      </c>
      <c r="C2448" s="325" t="s">
        <v>799</v>
      </c>
      <c r="D2448" s="326">
        <v>27.06</v>
      </c>
    </row>
    <row r="2449" spans="1:4">
      <c r="A2449" s="323">
        <v>41081</v>
      </c>
      <c r="B2449" s="324" t="s">
        <v>11092</v>
      </c>
      <c r="C2449" s="325" t="s">
        <v>4318</v>
      </c>
      <c r="D2449" s="326">
        <v>4747.54</v>
      </c>
    </row>
    <row r="2450" spans="1:4">
      <c r="A2450" s="323">
        <v>4801</v>
      </c>
      <c r="B2450" s="324" t="s">
        <v>11093</v>
      </c>
      <c r="C2450" s="325" t="s">
        <v>96</v>
      </c>
      <c r="D2450" s="326">
        <v>73.47</v>
      </c>
    </row>
    <row r="2451" spans="1:4">
      <c r="A2451" s="323">
        <v>4794</v>
      </c>
      <c r="B2451" s="324" t="s">
        <v>11094</v>
      </c>
      <c r="C2451" s="325" t="s">
        <v>96</v>
      </c>
      <c r="D2451" s="326">
        <v>334.64</v>
      </c>
    </row>
    <row r="2452" spans="1:4" ht="30">
      <c r="A2452" s="323">
        <v>4796</v>
      </c>
      <c r="B2452" s="324" t="s">
        <v>11095</v>
      </c>
      <c r="C2452" s="325" t="s">
        <v>96</v>
      </c>
      <c r="D2452" s="326">
        <v>203.26</v>
      </c>
    </row>
    <row r="2453" spans="1:4">
      <c r="A2453" s="323">
        <v>4800</v>
      </c>
      <c r="B2453" s="324" t="s">
        <v>11096</v>
      </c>
      <c r="C2453" s="325" t="s">
        <v>96</v>
      </c>
      <c r="D2453" s="326">
        <v>55.89</v>
      </c>
    </row>
    <row r="2454" spans="1:4">
      <c r="A2454" s="323">
        <v>4795</v>
      </c>
      <c r="B2454" s="324" t="s">
        <v>11097</v>
      </c>
      <c r="C2454" s="325" t="s">
        <v>96</v>
      </c>
      <c r="D2454" s="326">
        <v>325.75</v>
      </c>
    </row>
    <row r="2455" spans="1:4" ht="45">
      <c r="A2455" s="323">
        <v>39694</v>
      </c>
      <c r="B2455" s="324" t="s">
        <v>11098</v>
      </c>
      <c r="C2455" s="325" t="s">
        <v>96</v>
      </c>
      <c r="D2455" s="326">
        <v>469.63</v>
      </c>
    </row>
    <row r="2456" spans="1:4" ht="30">
      <c r="A2456" s="323">
        <v>1292</v>
      </c>
      <c r="B2456" s="324" t="s">
        <v>11099</v>
      </c>
      <c r="C2456" s="325" t="s">
        <v>96</v>
      </c>
      <c r="D2456" s="326">
        <v>47.41</v>
      </c>
    </row>
    <row r="2457" spans="1:4" ht="30">
      <c r="A2457" s="323">
        <v>1287</v>
      </c>
      <c r="B2457" s="324" t="s">
        <v>11100</v>
      </c>
      <c r="C2457" s="325" t="s">
        <v>96</v>
      </c>
      <c r="D2457" s="326">
        <v>37.950000000000003</v>
      </c>
    </row>
    <row r="2458" spans="1:4" ht="30">
      <c r="A2458" s="323">
        <v>10840</v>
      </c>
      <c r="B2458" s="324" t="s">
        <v>11101</v>
      </c>
      <c r="C2458" s="325" t="s">
        <v>96</v>
      </c>
      <c r="D2458" s="326">
        <v>450</v>
      </c>
    </row>
    <row r="2459" spans="1:4" ht="30">
      <c r="A2459" s="323">
        <v>10841</v>
      </c>
      <c r="B2459" s="324" t="s">
        <v>11102</v>
      </c>
      <c r="C2459" s="325" t="s">
        <v>96</v>
      </c>
      <c r="D2459" s="326">
        <v>339.62</v>
      </c>
    </row>
    <row r="2460" spans="1:4" ht="30">
      <c r="A2460" s="323">
        <v>44540</v>
      </c>
      <c r="B2460" s="324" t="s">
        <v>11103</v>
      </c>
      <c r="C2460" s="325" t="s">
        <v>96</v>
      </c>
      <c r="D2460" s="326">
        <v>433.96</v>
      </c>
    </row>
    <row r="2461" spans="1:4" ht="30">
      <c r="A2461" s="323">
        <v>10842</v>
      </c>
      <c r="B2461" s="324" t="s">
        <v>11104</v>
      </c>
      <c r="C2461" s="325" t="s">
        <v>96</v>
      </c>
      <c r="D2461" s="326">
        <v>490.56</v>
      </c>
    </row>
    <row r="2462" spans="1:4" ht="30">
      <c r="A2462" s="323">
        <v>45190</v>
      </c>
      <c r="B2462" s="324" t="s">
        <v>11105</v>
      </c>
      <c r="C2462" s="325" t="s">
        <v>96</v>
      </c>
      <c r="D2462" s="326">
        <v>78.28</v>
      </c>
    </row>
    <row r="2463" spans="1:4" ht="30">
      <c r="A2463" s="323">
        <v>45191</v>
      </c>
      <c r="B2463" s="324" t="s">
        <v>11106</v>
      </c>
      <c r="C2463" s="325" t="s">
        <v>96</v>
      </c>
      <c r="D2463" s="326">
        <v>132.80000000000001</v>
      </c>
    </row>
    <row r="2464" spans="1:4">
      <c r="A2464" s="323">
        <v>38180</v>
      </c>
      <c r="B2464" s="324" t="s">
        <v>11107</v>
      </c>
      <c r="C2464" s="325" t="s">
        <v>96</v>
      </c>
      <c r="D2464" s="326">
        <v>163.63999999999999</v>
      </c>
    </row>
    <row r="2465" spans="1:4" ht="30">
      <c r="A2465" s="323">
        <v>38135</v>
      </c>
      <c r="B2465" s="324" t="s">
        <v>11108</v>
      </c>
      <c r="C2465" s="325" t="s">
        <v>96</v>
      </c>
      <c r="D2465" s="326">
        <v>66.94</v>
      </c>
    </row>
    <row r="2466" spans="1:4" ht="30">
      <c r="A2466" s="323">
        <v>36178</v>
      </c>
      <c r="B2466" s="324" t="s">
        <v>11109</v>
      </c>
      <c r="C2466" s="325" t="s">
        <v>843</v>
      </c>
      <c r="D2466" s="326">
        <v>11.44</v>
      </c>
    </row>
    <row r="2467" spans="1:4" ht="30">
      <c r="A2467" s="323">
        <v>38181</v>
      </c>
      <c r="B2467" s="380" t="s">
        <v>11110</v>
      </c>
      <c r="C2467" s="325" t="s">
        <v>96</v>
      </c>
      <c r="D2467" s="326">
        <v>223.4</v>
      </c>
    </row>
    <row r="2468" spans="1:4">
      <c r="A2468" s="323">
        <v>38182</v>
      </c>
      <c r="B2468" s="324" t="s">
        <v>11111</v>
      </c>
      <c r="C2468" s="325" t="s">
        <v>96</v>
      </c>
      <c r="D2468" s="326">
        <v>212.8</v>
      </c>
    </row>
    <row r="2469" spans="1:4" ht="30">
      <c r="A2469" s="323">
        <v>38186</v>
      </c>
      <c r="B2469" s="324" t="s">
        <v>11112</v>
      </c>
      <c r="C2469" s="325" t="s">
        <v>96</v>
      </c>
      <c r="D2469" s="326">
        <v>553.13</v>
      </c>
    </row>
    <row r="2470" spans="1:4" ht="30">
      <c r="A2470" s="323">
        <v>38185</v>
      </c>
      <c r="B2470" s="324" t="s">
        <v>11113</v>
      </c>
      <c r="C2470" s="325" t="s">
        <v>96</v>
      </c>
      <c r="D2470" s="326">
        <v>492.48</v>
      </c>
    </row>
    <row r="2471" spans="1:4" ht="30">
      <c r="A2471" s="323">
        <v>44541</v>
      </c>
      <c r="B2471" s="324" t="s">
        <v>11114</v>
      </c>
      <c r="C2471" s="325" t="s">
        <v>96</v>
      </c>
      <c r="D2471" s="326">
        <v>358.49</v>
      </c>
    </row>
    <row r="2472" spans="1:4" ht="30">
      <c r="A2472" s="323">
        <v>4822</v>
      </c>
      <c r="B2472" s="324" t="s">
        <v>11115</v>
      </c>
      <c r="C2472" s="325" t="s">
        <v>96</v>
      </c>
      <c r="D2472" s="326">
        <v>418.34</v>
      </c>
    </row>
    <row r="2473" spans="1:4" ht="30">
      <c r="A2473" s="323">
        <v>4818</v>
      </c>
      <c r="B2473" s="324" t="s">
        <v>11116</v>
      </c>
      <c r="C2473" s="325" t="s">
        <v>96</v>
      </c>
      <c r="D2473" s="326">
        <v>430</v>
      </c>
    </row>
    <row r="2474" spans="1:4" ht="45">
      <c r="A2474" s="323">
        <v>39567</v>
      </c>
      <c r="B2474" s="324" t="s">
        <v>11117</v>
      </c>
      <c r="C2474" s="325" t="s">
        <v>96</v>
      </c>
      <c r="D2474" s="326">
        <v>45.03</v>
      </c>
    </row>
    <row r="2475" spans="1:4" ht="45">
      <c r="A2475" s="323">
        <v>39566</v>
      </c>
      <c r="B2475" s="324" t="s">
        <v>11118</v>
      </c>
      <c r="C2475" s="325" t="s">
        <v>96</v>
      </c>
      <c r="D2475" s="326">
        <v>47.66</v>
      </c>
    </row>
    <row r="2476" spans="1:4" ht="30">
      <c r="A2476" s="323">
        <v>39416</v>
      </c>
      <c r="B2476" s="324" t="s">
        <v>11119</v>
      </c>
      <c r="C2476" s="325" t="s">
        <v>96</v>
      </c>
      <c r="D2476" s="326">
        <v>29.05</v>
      </c>
    </row>
    <row r="2477" spans="1:4" ht="30">
      <c r="A2477" s="323">
        <v>39417</v>
      </c>
      <c r="B2477" s="324" t="s">
        <v>11120</v>
      </c>
      <c r="C2477" s="325" t="s">
        <v>96</v>
      </c>
      <c r="D2477" s="326">
        <v>28.33</v>
      </c>
    </row>
    <row r="2478" spans="1:4" ht="30">
      <c r="A2478" s="323">
        <v>43742</v>
      </c>
      <c r="B2478" s="324" t="s">
        <v>11121</v>
      </c>
      <c r="C2478" s="325" t="s">
        <v>96</v>
      </c>
      <c r="D2478" s="326">
        <v>30.56</v>
      </c>
    </row>
    <row r="2479" spans="1:4" ht="30">
      <c r="A2479" s="323">
        <v>39414</v>
      </c>
      <c r="B2479" s="324" t="s">
        <v>11122</v>
      </c>
      <c r="C2479" s="325" t="s">
        <v>96</v>
      </c>
      <c r="D2479" s="326">
        <v>27.51</v>
      </c>
    </row>
    <row r="2480" spans="1:4" ht="30">
      <c r="A2480" s="323">
        <v>39415</v>
      </c>
      <c r="B2480" s="324" t="s">
        <v>11123</v>
      </c>
      <c r="C2480" s="325" t="s">
        <v>96</v>
      </c>
      <c r="D2480" s="326">
        <v>23.71</v>
      </c>
    </row>
    <row r="2481" spans="1:4" ht="30">
      <c r="A2481" s="323">
        <v>43740</v>
      </c>
      <c r="B2481" s="324" t="s">
        <v>11124</v>
      </c>
      <c r="C2481" s="325" t="s">
        <v>96</v>
      </c>
      <c r="D2481" s="326">
        <v>28.96</v>
      </c>
    </row>
    <row r="2482" spans="1:4" ht="30">
      <c r="A2482" s="323">
        <v>39412</v>
      </c>
      <c r="B2482" s="324" t="s">
        <v>11125</v>
      </c>
      <c r="C2482" s="325" t="s">
        <v>96</v>
      </c>
      <c r="D2482" s="326">
        <v>19.86</v>
      </c>
    </row>
    <row r="2483" spans="1:4" ht="30">
      <c r="A2483" s="323">
        <v>39413</v>
      </c>
      <c r="B2483" s="324" t="s">
        <v>11126</v>
      </c>
      <c r="C2483" s="325" t="s">
        <v>96</v>
      </c>
      <c r="D2483" s="326">
        <v>21.47</v>
      </c>
    </row>
    <row r="2484" spans="1:4" ht="30">
      <c r="A2484" s="323">
        <v>43741</v>
      </c>
      <c r="B2484" s="324" t="s">
        <v>11127</v>
      </c>
      <c r="C2484" s="325" t="s">
        <v>96</v>
      </c>
      <c r="D2484" s="326">
        <v>22.89</v>
      </c>
    </row>
    <row r="2485" spans="1:4">
      <c r="A2485" s="323">
        <v>11062</v>
      </c>
      <c r="B2485" s="324" t="s">
        <v>11128</v>
      </c>
      <c r="C2485" s="325" t="s">
        <v>96</v>
      </c>
      <c r="D2485" s="326">
        <v>48.92</v>
      </c>
    </row>
    <row r="2486" spans="1:4">
      <c r="A2486" s="323">
        <v>11063</v>
      </c>
      <c r="B2486" s="324" t="s">
        <v>11129</v>
      </c>
      <c r="C2486" s="325" t="s">
        <v>96</v>
      </c>
      <c r="D2486" s="326">
        <v>29.94</v>
      </c>
    </row>
    <row r="2487" spans="1:4" ht="30">
      <c r="A2487" s="323">
        <v>10851</v>
      </c>
      <c r="B2487" s="324" t="s">
        <v>11130</v>
      </c>
      <c r="C2487" s="325" t="s">
        <v>843</v>
      </c>
      <c r="D2487" s="326">
        <v>78.41</v>
      </c>
    </row>
    <row r="2488" spans="1:4">
      <c r="A2488" s="323">
        <v>4812</v>
      </c>
      <c r="B2488" s="324" t="s">
        <v>11131</v>
      </c>
      <c r="C2488" s="325" t="s">
        <v>96</v>
      </c>
      <c r="D2488" s="326">
        <v>11.91</v>
      </c>
    </row>
    <row r="2489" spans="1:4" ht="45">
      <c r="A2489" s="323">
        <v>37560</v>
      </c>
      <c r="B2489" s="324" t="s">
        <v>11132</v>
      </c>
      <c r="C2489" s="325" t="s">
        <v>843</v>
      </c>
      <c r="D2489" s="326">
        <v>24.6</v>
      </c>
    </row>
    <row r="2490" spans="1:4" ht="45">
      <c r="A2490" s="323">
        <v>37557</v>
      </c>
      <c r="B2490" s="324" t="s">
        <v>11133</v>
      </c>
      <c r="C2490" s="325" t="s">
        <v>843</v>
      </c>
      <c r="D2490" s="326">
        <v>7.47</v>
      </c>
    </row>
    <row r="2491" spans="1:4" ht="45">
      <c r="A2491" s="323">
        <v>37556</v>
      </c>
      <c r="B2491" s="324" t="s">
        <v>11134</v>
      </c>
      <c r="C2491" s="325" t="s">
        <v>843</v>
      </c>
      <c r="D2491" s="326">
        <v>14.45</v>
      </c>
    </row>
    <row r="2492" spans="1:4" ht="45">
      <c r="A2492" s="323">
        <v>37559</v>
      </c>
      <c r="B2492" s="324" t="s">
        <v>11135</v>
      </c>
      <c r="C2492" s="325" t="s">
        <v>843</v>
      </c>
      <c r="D2492" s="326">
        <v>17.73</v>
      </c>
    </row>
    <row r="2493" spans="1:4" ht="45">
      <c r="A2493" s="323">
        <v>37539</v>
      </c>
      <c r="B2493" s="324" t="s">
        <v>11136</v>
      </c>
      <c r="C2493" s="325" t="s">
        <v>843</v>
      </c>
      <c r="D2493" s="326">
        <v>12.5</v>
      </c>
    </row>
    <row r="2494" spans="1:4" ht="45">
      <c r="A2494" s="323">
        <v>37558</v>
      </c>
      <c r="B2494" s="324" t="s">
        <v>11137</v>
      </c>
      <c r="C2494" s="325" t="s">
        <v>843</v>
      </c>
      <c r="D2494" s="326">
        <v>23.3</v>
      </c>
    </row>
    <row r="2495" spans="1:4">
      <c r="A2495" s="323">
        <v>4309</v>
      </c>
      <c r="B2495" s="324" t="s">
        <v>11138</v>
      </c>
      <c r="C2495" s="325" t="s">
        <v>843</v>
      </c>
      <c r="D2495" s="326">
        <v>5.47</v>
      </c>
    </row>
    <row r="2496" spans="1:4">
      <c r="A2496" s="323">
        <v>4307</v>
      </c>
      <c r="B2496" s="324" t="s">
        <v>11139</v>
      </c>
      <c r="C2496" s="325" t="s">
        <v>843</v>
      </c>
      <c r="D2496" s="326">
        <v>9.36</v>
      </c>
    </row>
    <row r="2497" spans="1:4">
      <c r="A2497" s="323">
        <v>4792</v>
      </c>
      <c r="B2497" s="324" t="s">
        <v>11140</v>
      </c>
      <c r="C2497" s="325" t="s">
        <v>96</v>
      </c>
      <c r="D2497" s="326">
        <v>157.09</v>
      </c>
    </row>
    <row r="2498" spans="1:4" ht="30">
      <c r="A2498" s="323">
        <v>4790</v>
      </c>
      <c r="B2498" s="324" t="s">
        <v>11141</v>
      </c>
      <c r="C2498" s="325" t="s">
        <v>96</v>
      </c>
      <c r="D2498" s="326">
        <v>94.45</v>
      </c>
    </row>
    <row r="2499" spans="1:4" ht="30">
      <c r="A2499" s="323">
        <v>40671</v>
      </c>
      <c r="B2499" s="324" t="s">
        <v>11142</v>
      </c>
      <c r="C2499" s="325" t="s">
        <v>96</v>
      </c>
      <c r="D2499" s="326">
        <v>75.12</v>
      </c>
    </row>
    <row r="2500" spans="1:4">
      <c r="A2500" s="323">
        <v>7552</v>
      </c>
      <c r="B2500" s="324" t="s">
        <v>11143</v>
      </c>
      <c r="C2500" s="325" t="s">
        <v>843</v>
      </c>
      <c r="D2500" s="326">
        <v>25.72</v>
      </c>
    </row>
    <row r="2501" spans="1:4">
      <c r="A2501" s="323">
        <v>4907</v>
      </c>
      <c r="B2501" s="324" t="s">
        <v>11144</v>
      </c>
      <c r="C2501" s="325" t="s">
        <v>843</v>
      </c>
      <c r="D2501" s="326">
        <v>20.54</v>
      </c>
    </row>
    <row r="2502" spans="1:4">
      <c r="A2502" s="323">
        <v>4902</v>
      </c>
      <c r="B2502" s="324" t="s">
        <v>11145</v>
      </c>
      <c r="C2502" s="325" t="s">
        <v>843</v>
      </c>
      <c r="D2502" s="326">
        <v>53.29</v>
      </c>
    </row>
    <row r="2503" spans="1:4">
      <c r="A2503" s="323">
        <v>4741</v>
      </c>
      <c r="B2503" s="324" t="s">
        <v>11146</v>
      </c>
      <c r="C2503" s="325" t="s">
        <v>845</v>
      </c>
      <c r="D2503" s="326">
        <v>60.18</v>
      </c>
    </row>
    <row r="2504" spans="1:4">
      <c r="A2504" s="323">
        <v>4752</v>
      </c>
      <c r="B2504" s="324" t="s">
        <v>11147</v>
      </c>
      <c r="C2504" s="325" t="s">
        <v>799</v>
      </c>
      <c r="D2504" s="326">
        <v>20.72</v>
      </c>
    </row>
    <row r="2505" spans="1:4">
      <c r="A2505" s="323">
        <v>41091</v>
      </c>
      <c r="B2505" s="324" t="s">
        <v>11148</v>
      </c>
      <c r="C2505" s="325" t="s">
        <v>4318</v>
      </c>
      <c r="D2505" s="326">
        <v>3637.42</v>
      </c>
    </row>
    <row r="2506" spans="1:4">
      <c r="A2506" s="323">
        <v>4491</v>
      </c>
      <c r="B2506" s="324" t="s">
        <v>11149</v>
      </c>
      <c r="C2506" s="325" t="s">
        <v>844</v>
      </c>
      <c r="D2506" s="326">
        <v>6.99</v>
      </c>
    </row>
    <row r="2507" spans="1:4" ht="30">
      <c r="A2507" s="323">
        <v>2745</v>
      </c>
      <c r="B2507" s="324" t="s">
        <v>11150</v>
      </c>
      <c r="C2507" s="325" t="s">
        <v>844</v>
      </c>
      <c r="D2507" s="326">
        <v>4.84</v>
      </c>
    </row>
    <row r="2508" spans="1:4" ht="30">
      <c r="A2508" s="323">
        <v>14439</v>
      </c>
      <c r="B2508" s="324" t="s">
        <v>11151</v>
      </c>
      <c r="C2508" s="325" t="s">
        <v>844</v>
      </c>
      <c r="D2508" s="326">
        <v>6</v>
      </c>
    </row>
    <row r="2509" spans="1:4" ht="30">
      <c r="A2509" s="323">
        <v>44496</v>
      </c>
      <c r="B2509" s="324" t="s">
        <v>11152</v>
      </c>
      <c r="C2509" s="325" t="s">
        <v>843</v>
      </c>
      <c r="D2509" s="326">
        <v>139.72</v>
      </c>
    </row>
    <row r="2510" spans="1:4">
      <c r="A2510" s="323">
        <v>12362</v>
      </c>
      <c r="B2510" s="324" t="s">
        <v>11153</v>
      </c>
      <c r="C2510" s="325" t="s">
        <v>843</v>
      </c>
      <c r="D2510" s="326">
        <v>11.76</v>
      </c>
    </row>
    <row r="2511" spans="1:4">
      <c r="A2511" s="323">
        <v>4341</v>
      </c>
      <c r="B2511" s="324" t="s">
        <v>11154</v>
      </c>
      <c r="C2511" s="325" t="s">
        <v>843</v>
      </c>
      <c r="D2511" s="326">
        <v>0.91</v>
      </c>
    </row>
    <row r="2512" spans="1:4">
      <c r="A2512" s="323">
        <v>4337</v>
      </c>
      <c r="B2512" s="324" t="s">
        <v>11155</v>
      </c>
      <c r="C2512" s="325" t="s">
        <v>843</v>
      </c>
      <c r="D2512" s="326">
        <v>2.2999999999999998</v>
      </c>
    </row>
    <row r="2513" spans="1:4">
      <c r="A2513" s="323">
        <v>11971</v>
      </c>
      <c r="B2513" s="324" t="s">
        <v>11156</v>
      </c>
      <c r="C2513" s="325" t="s">
        <v>843</v>
      </c>
      <c r="D2513" s="326">
        <v>3.81</v>
      </c>
    </row>
    <row r="2514" spans="1:4">
      <c r="A2514" s="323">
        <v>4339</v>
      </c>
      <c r="B2514" s="324" t="s">
        <v>11157</v>
      </c>
      <c r="C2514" s="325" t="s">
        <v>843</v>
      </c>
      <c r="D2514" s="326">
        <v>0.49</v>
      </c>
    </row>
    <row r="2515" spans="1:4">
      <c r="A2515" s="323">
        <v>39997</v>
      </c>
      <c r="B2515" s="324" t="s">
        <v>11158</v>
      </c>
      <c r="C2515" s="325" t="s">
        <v>843</v>
      </c>
      <c r="D2515" s="326">
        <v>0.27</v>
      </c>
    </row>
    <row r="2516" spans="1:4">
      <c r="A2516" s="323">
        <v>4342</v>
      </c>
      <c r="B2516" s="324" t="s">
        <v>11159</v>
      </c>
      <c r="C2516" s="325" t="s">
        <v>843</v>
      </c>
      <c r="D2516" s="326">
        <v>0.2</v>
      </c>
    </row>
    <row r="2517" spans="1:4">
      <c r="A2517" s="323">
        <v>4330</v>
      </c>
      <c r="B2517" s="324" t="s">
        <v>11160</v>
      </c>
      <c r="C2517" s="325" t="s">
        <v>843</v>
      </c>
      <c r="D2517" s="326">
        <v>0.13</v>
      </c>
    </row>
    <row r="2518" spans="1:4">
      <c r="A2518" s="323">
        <v>4340</v>
      </c>
      <c r="B2518" s="324" t="s">
        <v>11161</v>
      </c>
      <c r="C2518" s="325" t="s">
        <v>843</v>
      </c>
      <c r="D2518" s="326">
        <v>1.06</v>
      </c>
    </row>
    <row r="2519" spans="1:4">
      <c r="A2519" s="323">
        <v>5088</v>
      </c>
      <c r="B2519" s="324" t="s">
        <v>11162</v>
      </c>
      <c r="C2519" s="325" t="s">
        <v>843</v>
      </c>
      <c r="D2519" s="326">
        <v>6.53</v>
      </c>
    </row>
    <row r="2520" spans="1:4" ht="45">
      <c r="A2520" s="323">
        <v>11154</v>
      </c>
      <c r="B2520" s="324" t="s">
        <v>11163</v>
      </c>
      <c r="C2520" s="325" t="s">
        <v>843</v>
      </c>
      <c r="D2520" s="326">
        <v>2718.05</v>
      </c>
    </row>
    <row r="2521" spans="1:4" ht="45">
      <c r="A2521" s="323">
        <v>4989</v>
      </c>
      <c r="B2521" s="324" t="s">
        <v>11164</v>
      </c>
      <c r="C2521" s="325" t="s">
        <v>843</v>
      </c>
      <c r="D2521" s="326">
        <v>379.64</v>
      </c>
    </row>
    <row r="2522" spans="1:4" ht="45">
      <c r="A2522" s="323">
        <v>4982</v>
      </c>
      <c r="B2522" s="324" t="s">
        <v>11165</v>
      </c>
      <c r="C2522" s="325" t="s">
        <v>843</v>
      </c>
      <c r="D2522" s="326">
        <v>356.09</v>
      </c>
    </row>
    <row r="2523" spans="1:4" ht="45">
      <c r="A2523" s="323">
        <v>4962</v>
      </c>
      <c r="B2523" s="324" t="s">
        <v>11166</v>
      </c>
      <c r="C2523" s="325" t="s">
        <v>843</v>
      </c>
      <c r="D2523" s="326">
        <v>280.82</v>
      </c>
    </row>
    <row r="2524" spans="1:4" ht="45">
      <c r="A2524" s="323">
        <v>4981</v>
      </c>
      <c r="B2524" s="324" t="s">
        <v>11167</v>
      </c>
      <c r="C2524" s="325" t="s">
        <v>843</v>
      </c>
      <c r="D2524" s="326">
        <v>250</v>
      </c>
    </row>
    <row r="2525" spans="1:4" ht="45">
      <c r="A2525" s="323">
        <v>4964</v>
      </c>
      <c r="B2525" s="324" t="s">
        <v>11168</v>
      </c>
      <c r="C2525" s="325" t="s">
        <v>843</v>
      </c>
      <c r="D2525" s="326">
        <v>317.16000000000003</v>
      </c>
    </row>
    <row r="2526" spans="1:4" ht="45">
      <c r="A2526" s="323">
        <v>4992</v>
      </c>
      <c r="B2526" s="324" t="s">
        <v>11169</v>
      </c>
      <c r="C2526" s="325" t="s">
        <v>843</v>
      </c>
      <c r="D2526" s="326">
        <v>309.8</v>
      </c>
    </row>
    <row r="2527" spans="1:4" ht="45">
      <c r="A2527" s="323">
        <v>4987</v>
      </c>
      <c r="B2527" s="324" t="s">
        <v>11170</v>
      </c>
      <c r="C2527" s="325" t="s">
        <v>843</v>
      </c>
      <c r="D2527" s="326">
        <v>354.44</v>
      </c>
    </row>
    <row r="2528" spans="1:4" ht="30">
      <c r="A2528" s="323">
        <v>4930</v>
      </c>
      <c r="B2528" s="324" t="s">
        <v>11171</v>
      </c>
      <c r="C2528" s="325" t="s">
        <v>96</v>
      </c>
      <c r="D2528" s="326">
        <v>1151.27</v>
      </c>
    </row>
    <row r="2529" spans="1:4" ht="45">
      <c r="A2529" s="323">
        <v>4998</v>
      </c>
      <c r="B2529" s="324" t="s">
        <v>11172</v>
      </c>
      <c r="C2529" s="325" t="s">
        <v>96</v>
      </c>
      <c r="D2529" s="326">
        <v>738.99</v>
      </c>
    </row>
    <row r="2530" spans="1:4" ht="45">
      <c r="A2530" s="323">
        <v>39021</v>
      </c>
      <c r="B2530" s="324" t="s">
        <v>11173</v>
      </c>
      <c r="C2530" s="325" t="s">
        <v>843</v>
      </c>
      <c r="D2530" s="326">
        <v>1224.0899999999999</v>
      </c>
    </row>
    <row r="2531" spans="1:4" ht="45">
      <c r="A2531" s="323">
        <v>39022</v>
      </c>
      <c r="B2531" s="324" t="s">
        <v>11174</v>
      </c>
      <c r="C2531" s="325" t="s">
        <v>843</v>
      </c>
      <c r="D2531" s="326">
        <v>1096.45</v>
      </c>
    </row>
    <row r="2532" spans="1:4" ht="30">
      <c r="A2532" s="323">
        <v>39024</v>
      </c>
      <c r="B2532" s="324" t="s">
        <v>11175</v>
      </c>
      <c r="C2532" s="325" t="s">
        <v>843</v>
      </c>
      <c r="D2532" s="326">
        <v>1196.1300000000001</v>
      </c>
    </row>
    <row r="2533" spans="1:4" ht="30">
      <c r="A2533" s="323">
        <v>4914</v>
      </c>
      <c r="B2533" s="324" t="s">
        <v>11176</v>
      </c>
      <c r="C2533" s="325" t="s">
        <v>96</v>
      </c>
      <c r="D2533" s="326">
        <v>969.85</v>
      </c>
    </row>
    <row r="2534" spans="1:4" ht="30">
      <c r="A2534" s="323">
        <v>4917</v>
      </c>
      <c r="B2534" s="324" t="s">
        <v>11177</v>
      </c>
      <c r="C2534" s="325" t="s">
        <v>96</v>
      </c>
      <c r="D2534" s="326">
        <v>669.79</v>
      </c>
    </row>
    <row r="2535" spans="1:4" ht="30">
      <c r="A2535" s="323">
        <v>39025</v>
      </c>
      <c r="B2535" s="324" t="s">
        <v>11178</v>
      </c>
      <c r="C2535" s="325" t="s">
        <v>843</v>
      </c>
      <c r="D2535" s="326">
        <v>1226.51</v>
      </c>
    </row>
    <row r="2536" spans="1:4" ht="30">
      <c r="A2536" s="323">
        <v>4922</v>
      </c>
      <c r="B2536" s="324" t="s">
        <v>11179</v>
      </c>
      <c r="C2536" s="325" t="s">
        <v>96</v>
      </c>
      <c r="D2536" s="326">
        <v>621.29</v>
      </c>
    </row>
    <row r="2537" spans="1:4" ht="30">
      <c r="A2537" s="323">
        <v>5002</v>
      </c>
      <c r="B2537" s="324" t="s">
        <v>11180</v>
      </c>
      <c r="C2537" s="325" t="s">
        <v>96</v>
      </c>
      <c r="D2537" s="326">
        <v>538.71</v>
      </c>
    </row>
    <row r="2538" spans="1:4">
      <c r="A2538" s="323">
        <v>4977</v>
      </c>
      <c r="B2538" s="324" t="s">
        <v>11181</v>
      </c>
      <c r="C2538" s="325" t="s">
        <v>96</v>
      </c>
      <c r="D2538" s="326">
        <v>363.65</v>
      </c>
    </row>
    <row r="2539" spans="1:4" ht="30">
      <c r="A2539" s="323">
        <v>11364</v>
      </c>
      <c r="B2539" s="324" t="s">
        <v>11182</v>
      </c>
      <c r="C2539" s="325" t="s">
        <v>843</v>
      </c>
      <c r="D2539" s="326">
        <v>214.77</v>
      </c>
    </row>
    <row r="2540" spans="1:4" ht="30">
      <c r="A2540" s="323">
        <v>11365</v>
      </c>
      <c r="B2540" s="324" t="s">
        <v>11183</v>
      </c>
      <c r="C2540" s="325" t="s">
        <v>843</v>
      </c>
      <c r="D2540" s="326">
        <v>222.88</v>
      </c>
    </row>
    <row r="2541" spans="1:4" ht="30">
      <c r="A2541" s="323">
        <v>11366</v>
      </c>
      <c r="B2541" s="324" t="s">
        <v>11184</v>
      </c>
      <c r="C2541" s="325" t="s">
        <v>843</v>
      </c>
      <c r="D2541" s="326">
        <v>236.92</v>
      </c>
    </row>
    <row r="2542" spans="1:4" ht="30">
      <c r="A2542" s="323">
        <v>43777</v>
      </c>
      <c r="B2542" s="324" t="s">
        <v>11185</v>
      </c>
      <c r="C2542" s="325" t="s">
        <v>843</v>
      </c>
      <c r="D2542" s="326">
        <v>278.3</v>
      </c>
    </row>
    <row r="2543" spans="1:4" ht="45">
      <c r="A2543" s="323">
        <v>20322</v>
      </c>
      <c r="B2543" s="324" t="s">
        <v>11186</v>
      </c>
      <c r="C2543" s="325" t="s">
        <v>843</v>
      </c>
      <c r="D2543" s="326">
        <v>258.33999999999997</v>
      </c>
    </row>
    <row r="2544" spans="1:4" ht="45">
      <c r="A2544" s="323">
        <v>10553</v>
      </c>
      <c r="B2544" s="324" t="s">
        <v>11187</v>
      </c>
      <c r="C2544" s="325" t="s">
        <v>843</v>
      </c>
      <c r="D2544" s="326">
        <v>234.58</v>
      </c>
    </row>
    <row r="2545" spans="1:4" ht="45">
      <c r="A2545" s="323">
        <v>5020</v>
      </c>
      <c r="B2545" s="324" t="s">
        <v>11188</v>
      </c>
      <c r="C2545" s="325" t="s">
        <v>843</v>
      </c>
      <c r="D2545" s="326">
        <v>247.32</v>
      </c>
    </row>
    <row r="2546" spans="1:4" ht="45">
      <c r="A2546" s="323">
        <v>10554</v>
      </c>
      <c r="B2546" s="324" t="s">
        <v>11189</v>
      </c>
      <c r="C2546" s="325" t="s">
        <v>843</v>
      </c>
      <c r="D2546" s="326">
        <v>236.66</v>
      </c>
    </row>
    <row r="2547" spans="1:4" ht="45">
      <c r="A2547" s="323">
        <v>10555</v>
      </c>
      <c r="B2547" s="324" t="s">
        <v>11190</v>
      </c>
      <c r="C2547" s="325" t="s">
        <v>843</v>
      </c>
      <c r="D2547" s="326">
        <v>258.08</v>
      </c>
    </row>
    <row r="2548" spans="1:4" ht="45">
      <c r="A2548" s="323">
        <v>10556</v>
      </c>
      <c r="B2548" s="324" t="s">
        <v>11191</v>
      </c>
      <c r="C2548" s="325" t="s">
        <v>843</v>
      </c>
      <c r="D2548" s="326">
        <v>343.15</v>
      </c>
    </row>
    <row r="2549" spans="1:4" ht="45">
      <c r="A2549" s="323">
        <v>39502</v>
      </c>
      <c r="B2549" s="324" t="s">
        <v>11192</v>
      </c>
      <c r="C2549" s="325" t="s">
        <v>843</v>
      </c>
      <c r="D2549" s="326">
        <v>481.86</v>
      </c>
    </row>
    <row r="2550" spans="1:4" ht="30">
      <c r="A2550" s="323">
        <v>39504</v>
      </c>
      <c r="B2550" s="324" t="s">
        <v>11193</v>
      </c>
      <c r="C2550" s="325" t="s">
        <v>843</v>
      </c>
      <c r="D2550" s="326">
        <v>532.85</v>
      </c>
    </row>
    <row r="2551" spans="1:4" ht="45">
      <c r="A2551" s="323">
        <v>39503</v>
      </c>
      <c r="B2551" s="324" t="s">
        <v>11194</v>
      </c>
      <c r="C2551" s="325" t="s">
        <v>843</v>
      </c>
      <c r="D2551" s="326">
        <v>560.79999999999995</v>
      </c>
    </row>
    <row r="2552" spans="1:4" ht="30">
      <c r="A2552" s="323">
        <v>39505</v>
      </c>
      <c r="B2552" s="324" t="s">
        <v>11195</v>
      </c>
      <c r="C2552" s="325" t="s">
        <v>843</v>
      </c>
      <c r="D2552" s="326">
        <v>604.34</v>
      </c>
    </row>
    <row r="2553" spans="1:4" ht="30">
      <c r="A2553" s="323">
        <v>5028</v>
      </c>
      <c r="B2553" s="324" t="s">
        <v>11196</v>
      </c>
      <c r="C2553" s="325" t="s">
        <v>96</v>
      </c>
      <c r="D2553" s="326">
        <v>889.79</v>
      </c>
    </row>
    <row r="2554" spans="1:4" ht="30">
      <c r="A2554" s="323">
        <v>4969</v>
      </c>
      <c r="B2554" s="380" t="s">
        <v>11197</v>
      </c>
      <c r="C2554" s="325" t="s">
        <v>96</v>
      </c>
      <c r="D2554" s="326">
        <v>514.30999999999995</v>
      </c>
    </row>
    <row r="2555" spans="1:4">
      <c r="A2555" s="323">
        <v>21102</v>
      </c>
      <c r="B2555" s="324" t="s">
        <v>11198</v>
      </c>
      <c r="C2555" s="325" t="s">
        <v>843</v>
      </c>
      <c r="D2555" s="326">
        <v>102.39</v>
      </c>
    </row>
    <row r="2556" spans="1:4">
      <c r="A2556" s="323">
        <v>21101</v>
      </c>
      <c r="B2556" s="324" t="s">
        <v>11199</v>
      </c>
      <c r="C2556" s="325" t="s">
        <v>843</v>
      </c>
      <c r="D2556" s="326">
        <v>65.75</v>
      </c>
    </row>
    <row r="2557" spans="1:4" ht="30">
      <c r="A2557" s="323">
        <v>34713</v>
      </c>
      <c r="B2557" s="324" t="s">
        <v>11200</v>
      </c>
      <c r="C2557" s="325" t="s">
        <v>96</v>
      </c>
      <c r="D2557" s="326">
        <v>484.72</v>
      </c>
    </row>
    <row r="2558" spans="1:4" ht="30">
      <c r="A2558" s="323">
        <v>37563</v>
      </c>
      <c r="B2558" s="324" t="s">
        <v>11201</v>
      </c>
      <c r="C2558" s="325" t="s">
        <v>96</v>
      </c>
      <c r="D2558" s="326">
        <v>1266.82</v>
      </c>
    </row>
    <row r="2559" spans="1:4" ht="30">
      <c r="A2559" s="323">
        <v>4948</v>
      </c>
      <c r="B2559" s="324" t="s">
        <v>11202</v>
      </c>
      <c r="C2559" s="325" t="s">
        <v>96</v>
      </c>
      <c r="D2559" s="326">
        <v>1102.1600000000001</v>
      </c>
    </row>
    <row r="2560" spans="1:4" ht="30">
      <c r="A2560" s="323">
        <v>37561</v>
      </c>
      <c r="B2560" s="324" t="s">
        <v>11203</v>
      </c>
      <c r="C2560" s="325" t="s">
        <v>96</v>
      </c>
      <c r="D2560" s="326">
        <v>1027.92</v>
      </c>
    </row>
    <row r="2561" spans="1:4" ht="30">
      <c r="A2561" s="323">
        <v>37562</v>
      </c>
      <c r="B2561" s="324" t="s">
        <v>11204</v>
      </c>
      <c r="C2561" s="325" t="s">
        <v>96</v>
      </c>
      <c r="D2561" s="326">
        <v>1347.71</v>
      </c>
    </row>
    <row r="2562" spans="1:4" ht="30">
      <c r="A2562" s="323">
        <v>2731</v>
      </c>
      <c r="B2562" s="324" t="s">
        <v>11205</v>
      </c>
      <c r="C2562" s="325" t="s">
        <v>844</v>
      </c>
      <c r="D2562" s="326">
        <v>138.29</v>
      </c>
    </row>
    <row r="2563" spans="1:4">
      <c r="A2563" s="323">
        <v>44537</v>
      </c>
      <c r="B2563" s="324" t="s">
        <v>11206</v>
      </c>
      <c r="C2563" s="325" t="s">
        <v>852</v>
      </c>
      <c r="D2563" s="326">
        <v>341.88</v>
      </c>
    </row>
    <row r="2564" spans="1:4" ht="30">
      <c r="A2564" s="323">
        <v>11844</v>
      </c>
      <c r="B2564" s="324" t="s">
        <v>11207</v>
      </c>
      <c r="C2564" s="325" t="s">
        <v>844</v>
      </c>
      <c r="D2564" s="326">
        <v>61.34</v>
      </c>
    </row>
    <row r="2565" spans="1:4" ht="30">
      <c r="A2565" s="323">
        <v>4465</v>
      </c>
      <c r="B2565" s="324" t="s">
        <v>11208</v>
      </c>
      <c r="C2565" s="325" t="s">
        <v>844</v>
      </c>
      <c r="D2565" s="326">
        <v>50.97</v>
      </c>
    </row>
    <row r="2566" spans="1:4" ht="30">
      <c r="A2566" s="323">
        <v>35273</v>
      </c>
      <c r="B2566" s="324" t="s">
        <v>11209</v>
      </c>
      <c r="C2566" s="325" t="s">
        <v>844</v>
      </c>
      <c r="D2566" s="326">
        <v>61.13</v>
      </c>
    </row>
    <row r="2567" spans="1:4" ht="30">
      <c r="A2567" s="323">
        <v>4470</v>
      </c>
      <c r="B2567" s="324" t="s">
        <v>11210</v>
      </c>
      <c r="C2567" s="325" t="s">
        <v>844</v>
      </c>
      <c r="D2567" s="326">
        <v>141.08000000000001</v>
      </c>
    </row>
    <row r="2568" spans="1:4" ht="30">
      <c r="A2568" s="323">
        <v>20204</v>
      </c>
      <c r="B2568" s="324" t="s">
        <v>11211</v>
      </c>
      <c r="C2568" s="325" t="s">
        <v>844</v>
      </c>
      <c r="D2568" s="326">
        <v>94.05</v>
      </c>
    </row>
    <row r="2569" spans="1:4" ht="30">
      <c r="A2569" s="323">
        <v>20208</v>
      </c>
      <c r="B2569" s="324" t="s">
        <v>11212</v>
      </c>
      <c r="C2569" s="325" t="s">
        <v>844</v>
      </c>
      <c r="D2569" s="326">
        <v>126.97</v>
      </c>
    </row>
    <row r="2570" spans="1:4" ht="30">
      <c r="A2570" s="323">
        <v>4437</v>
      </c>
      <c r="B2570" s="324" t="s">
        <v>11213</v>
      </c>
      <c r="C2570" s="325" t="s">
        <v>844</v>
      </c>
      <c r="D2570" s="326">
        <v>105.81</v>
      </c>
    </row>
    <row r="2571" spans="1:4" ht="30">
      <c r="A2571" s="323">
        <v>14580</v>
      </c>
      <c r="B2571" s="324" t="s">
        <v>11214</v>
      </c>
      <c r="C2571" s="325" t="s">
        <v>844</v>
      </c>
      <c r="D2571" s="326">
        <v>105.81</v>
      </c>
    </row>
    <row r="2572" spans="1:4">
      <c r="A2572" s="323">
        <v>5065</v>
      </c>
      <c r="B2572" s="324" t="s">
        <v>11215</v>
      </c>
      <c r="C2572" s="325" t="s">
        <v>1068</v>
      </c>
      <c r="D2572" s="326">
        <v>30.57</v>
      </c>
    </row>
    <row r="2573" spans="1:4">
      <c r="A2573" s="323">
        <v>5072</v>
      </c>
      <c r="B2573" s="324" t="s">
        <v>11216</v>
      </c>
      <c r="C2573" s="325" t="s">
        <v>1068</v>
      </c>
      <c r="D2573" s="326">
        <v>28.28</v>
      </c>
    </row>
    <row r="2574" spans="1:4">
      <c r="A2574" s="323">
        <v>5066</v>
      </c>
      <c r="B2574" s="324" t="s">
        <v>11217</v>
      </c>
      <c r="C2574" s="325" t="s">
        <v>1068</v>
      </c>
      <c r="D2574" s="326">
        <v>21.18</v>
      </c>
    </row>
    <row r="2575" spans="1:4">
      <c r="A2575" s="323">
        <v>5063</v>
      </c>
      <c r="B2575" s="324" t="s">
        <v>11218</v>
      </c>
      <c r="C2575" s="325" t="s">
        <v>1068</v>
      </c>
      <c r="D2575" s="326">
        <v>19.18</v>
      </c>
    </row>
    <row r="2576" spans="1:4">
      <c r="A2576" s="323">
        <v>20247</v>
      </c>
      <c r="B2576" s="324" t="s">
        <v>11219</v>
      </c>
      <c r="C2576" s="325" t="s">
        <v>1068</v>
      </c>
      <c r="D2576" s="326">
        <v>17.79</v>
      </c>
    </row>
    <row r="2577" spans="1:4">
      <c r="A2577" s="323">
        <v>5074</v>
      </c>
      <c r="B2577" s="324" t="s">
        <v>11220</v>
      </c>
      <c r="C2577" s="325" t="s">
        <v>1068</v>
      </c>
      <c r="D2577" s="326">
        <v>18.010000000000002</v>
      </c>
    </row>
    <row r="2578" spans="1:4">
      <c r="A2578" s="323">
        <v>5067</v>
      </c>
      <c r="B2578" s="324" t="s">
        <v>11221</v>
      </c>
      <c r="C2578" s="325" t="s">
        <v>1068</v>
      </c>
      <c r="D2578" s="326">
        <v>17.13</v>
      </c>
    </row>
    <row r="2579" spans="1:4">
      <c r="A2579" s="323">
        <v>5078</v>
      </c>
      <c r="B2579" s="324" t="s">
        <v>11222</v>
      </c>
      <c r="C2579" s="325" t="s">
        <v>1068</v>
      </c>
      <c r="D2579" s="326">
        <v>16.93</v>
      </c>
    </row>
    <row r="2580" spans="1:4">
      <c r="A2580" s="323">
        <v>5068</v>
      </c>
      <c r="B2580" s="324" t="s">
        <v>11223</v>
      </c>
      <c r="C2580" s="325" t="s">
        <v>1068</v>
      </c>
      <c r="D2580" s="326">
        <v>16.07</v>
      </c>
    </row>
    <row r="2581" spans="1:4">
      <c r="A2581" s="323">
        <v>5073</v>
      </c>
      <c r="B2581" s="324" t="s">
        <v>11224</v>
      </c>
      <c r="C2581" s="325" t="s">
        <v>1068</v>
      </c>
      <c r="D2581" s="326">
        <v>16.38</v>
      </c>
    </row>
    <row r="2582" spans="1:4">
      <c r="A2582" s="323">
        <v>5069</v>
      </c>
      <c r="B2582" s="324" t="s">
        <v>11225</v>
      </c>
      <c r="C2582" s="325" t="s">
        <v>1068</v>
      </c>
      <c r="D2582" s="326">
        <v>16.38</v>
      </c>
    </row>
    <row r="2583" spans="1:4">
      <c r="A2583" s="323">
        <v>5070</v>
      </c>
      <c r="B2583" s="324" t="s">
        <v>11226</v>
      </c>
      <c r="C2583" s="325" t="s">
        <v>1068</v>
      </c>
      <c r="D2583" s="326">
        <v>16.559999999999999</v>
      </c>
    </row>
    <row r="2584" spans="1:4">
      <c r="A2584" s="323">
        <v>5071</v>
      </c>
      <c r="B2584" s="324" t="s">
        <v>11227</v>
      </c>
      <c r="C2584" s="325" t="s">
        <v>1068</v>
      </c>
      <c r="D2584" s="326">
        <v>16.07</v>
      </c>
    </row>
    <row r="2585" spans="1:4">
      <c r="A2585" s="323">
        <v>5061</v>
      </c>
      <c r="B2585" s="324" t="s">
        <v>11228</v>
      </c>
      <c r="C2585" s="325" t="s">
        <v>1068</v>
      </c>
      <c r="D2585" s="326">
        <v>15.8</v>
      </c>
    </row>
    <row r="2586" spans="1:4">
      <c r="A2586" s="323">
        <v>5075</v>
      </c>
      <c r="B2586" s="324" t="s">
        <v>11229</v>
      </c>
      <c r="C2586" s="325" t="s">
        <v>1068</v>
      </c>
      <c r="D2586" s="326">
        <v>16.07</v>
      </c>
    </row>
    <row r="2587" spans="1:4">
      <c r="A2587" s="323">
        <v>39027</v>
      </c>
      <c r="B2587" s="324" t="s">
        <v>11230</v>
      </c>
      <c r="C2587" s="325" t="s">
        <v>1068</v>
      </c>
      <c r="D2587" s="326">
        <v>16.059999999999999</v>
      </c>
    </row>
    <row r="2588" spans="1:4">
      <c r="A2588" s="323">
        <v>5062</v>
      </c>
      <c r="B2588" s="324" t="s">
        <v>11231</v>
      </c>
      <c r="C2588" s="325" t="s">
        <v>1068</v>
      </c>
      <c r="D2588" s="326">
        <v>16.28</v>
      </c>
    </row>
    <row r="2589" spans="1:4">
      <c r="A2589" s="323">
        <v>40568</v>
      </c>
      <c r="B2589" s="324" t="s">
        <v>11232</v>
      </c>
      <c r="C2589" s="325" t="s">
        <v>1068</v>
      </c>
      <c r="D2589" s="326">
        <v>16.190000000000001</v>
      </c>
    </row>
    <row r="2590" spans="1:4">
      <c r="A2590" s="323">
        <v>40304</v>
      </c>
      <c r="B2590" s="324" t="s">
        <v>11233</v>
      </c>
      <c r="C2590" s="325" t="s">
        <v>1068</v>
      </c>
      <c r="D2590" s="326">
        <v>19.84</v>
      </c>
    </row>
    <row r="2591" spans="1:4">
      <c r="A2591" s="323">
        <v>39026</v>
      </c>
      <c r="B2591" s="324" t="s">
        <v>11234</v>
      </c>
      <c r="C2591" s="325" t="s">
        <v>1068</v>
      </c>
      <c r="D2591" s="326">
        <v>18.07</v>
      </c>
    </row>
    <row r="2592" spans="1:4">
      <c r="A2592" s="323">
        <v>44074</v>
      </c>
      <c r="B2592" s="324" t="s">
        <v>11235</v>
      </c>
      <c r="C2592" s="325" t="s">
        <v>201</v>
      </c>
      <c r="D2592" s="326">
        <v>546.09</v>
      </c>
    </row>
    <row r="2593" spans="1:4">
      <c r="A2593" s="323">
        <v>44072</v>
      </c>
      <c r="B2593" s="324" t="s">
        <v>11236</v>
      </c>
      <c r="C2593" s="325" t="s">
        <v>201</v>
      </c>
      <c r="D2593" s="326">
        <v>116.49</v>
      </c>
    </row>
    <row r="2594" spans="1:4" ht="30">
      <c r="A2594" s="323">
        <v>511</v>
      </c>
      <c r="B2594" s="324" t="s">
        <v>11237</v>
      </c>
      <c r="C2594" s="325" t="s">
        <v>201</v>
      </c>
      <c r="D2594" s="326">
        <v>19.48</v>
      </c>
    </row>
    <row r="2595" spans="1:4" ht="30">
      <c r="A2595" s="323">
        <v>37540</v>
      </c>
      <c r="B2595" s="324" t="s">
        <v>11238</v>
      </c>
      <c r="C2595" s="325" t="s">
        <v>843</v>
      </c>
      <c r="D2595" s="326">
        <v>78265.460000000006</v>
      </c>
    </row>
    <row r="2596" spans="1:4" ht="30">
      <c r="A2596" s="323">
        <v>37548</v>
      </c>
      <c r="B2596" s="324" t="s">
        <v>11239</v>
      </c>
      <c r="C2596" s="325" t="s">
        <v>843</v>
      </c>
      <c r="D2596" s="326">
        <v>103740.48</v>
      </c>
    </row>
    <row r="2597" spans="1:4" ht="30">
      <c r="A2597" s="323">
        <v>39828</v>
      </c>
      <c r="B2597" s="324" t="s">
        <v>11240</v>
      </c>
      <c r="C2597" s="325" t="s">
        <v>843</v>
      </c>
      <c r="D2597" s="326">
        <v>622.34</v>
      </c>
    </row>
    <row r="2598" spans="1:4" ht="30">
      <c r="A2598" s="323">
        <v>38392</v>
      </c>
      <c r="B2598" s="324" t="s">
        <v>11241</v>
      </c>
      <c r="C2598" s="325" t="s">
        <v>843</v>
      </c>
      <c r="D2598" s="326">
        <v>51.77</v>
      </c>
    </row>
    <row r="2599" spans="1:4" ht="30">
      <c r="A2599" s="323">
        <v>11735</v>
      </c>
      <c r="B2599" s="324" t="s">
        <v>11242</v>
      </c>
      <c r="C2599" s="325" t="s">
        <v>843</v>
      </c>
      <c r="D2599" s="326">
        <v>9.11</v>
      </c>
    </row>
    <row r="2600" spans="1:4" ht="30">
      <c r="A2600" s="323">
        <v>11737</v>
      </c>
      <c r="B2600" s="324" t="s">
        <v>11243</v>
      </c>
      <c r="C2600" s="325" t="s">
        <v>843</v>
      </c>
      <c r="D2600" s="326">
        <v>12.92</v>
      </c>
    </row>
    <row r="2601" spans="1:4" ht="30">
      <c r="A2601" s="323">
        <v>11738</v>
      </c>
      <c r="B2601" s="324" t="s">
        <v>11244</v>
      </c>
      <c r="C2601" s="325" t="s">
        <v>843</v>
      </c>
      <c r="D2601" s="326">
        <v>16.29</v>
      </c>
    </row>
    <row r="2602" spans="1:4">
      <c r="A2602" s="323">
        <v>36143</v>
      </c>
      <c r="B2602" s="324" t="s">
        <v>11245</v>
      </c>
      <c r="C2602" s="325" t="s">
        <v>843</v>
      </c>
      <c r="D2602" s="326">
        <v>32.590000000000003</v>
      </c>
    </row>
    <row r="2603" spans="1:4">
      <c r="A2603" s="323">
        <v>36142</v>
      </c>
      <c r="B2603" s="324" t="s">
        <v>11246</v>
      </c>
      <c r="C2603" s="325" t="s">
        <v>843</v>
      </c>
      <c r="D2603" s="326">
        <v>2.38</v>
      </c>
    </row>
    <row r="2604" spans="1:4">
      <c r="A2604" s="323">
        <v>36146</v>
      </c>
      <c r="B2604" s="324" t="s">
        <v>11247</v>
      </c>
      <c r="C2604" s="325" t="s">
        <v>843</v>
      </c>
      <c r="D2604" s="326">
        <v>270.3</v>
      </c>
    </row>
    <row r="2605" spans="1:4" ht="30">
      <c r="A2605" s="323">
        <v>38377</v>
      </c>
      <c r="B2605" s="324" t="s">
        <v>11248</v>
      </c>
      <c r="C2605" s="325" t="s">
        <v>843</v>
      </c>
      <c r="D2605" s="326">
        <v>30.13</v>
      </c>
    </row>
    <row r="2606" spans="1:4">
      <c r="A2606" s="323">
        <v>38376</v>
      </c>
      <c r="B2606" s="324" t="s">
        <v>11249</v>
      </c>
      <c r="C2606" s="325" t="s">
        <v>843</v>
      </c>
      <c r="D2606" s="326">
        <v>34.36</v>
      </c>
    </row>
    <row r="2607" spans="1:4">
      <c r="A2607" s="323">
        <v>38116</v>
      </c>
      <c r="B2607" s="324" t="s">
        <v>11250</v>
      </c>
      <c r="C2607" s="325" t="s">
        <v>843</v>
      </c>
      <c r="D2607" s="326">
        <v>6.38</v>
      </c>
    </row>
    <row r="2608" spans="1:4" ht="30">
      <c r="A2608" s="323">
        <v>38066</v>
      </c>
      <c r="B2608" s="324" t="s">
        <v>11251</v>
      </c>
      <c r="C2608" s="325" t="s">
        <v>843</v>
      </c>
      <c r="D2608" s="326">
        <v>10.53</v>
      </c>
    </row>
    <row r="2609" spans="1:4">
      <c r="A2609" s="323">
        <v>38117</v>
      </c>
      <c r="B2609" s="324" t="s">
        <v>11252</v>
      </c>
      <c r="C2609" s="325" t="s">
        <v>843</v>
      </c>
      <c r="D2609" s="326">
        <v>10.86</v>
      </c>
    </row>
    <row r="2610" spans="1:4" ht="30">
      <c r="A2610" s="323">
        <v>38067</v>
      </c>
      <c r="B2610" s="324" t="s">
        <v>11253</v>
      </c>
      <c r="C2610" s="325" t="s">
        <v>843</v>
      </c>
      <c r="D2610" s="326">
        <v>14.82</v>
      </c>
    </row>
    <row r="2611" spans="1:4">
      <c r="A2611" s="323">
        <v>44313</v>
      </c>
      <c r="B2611" s="324" t="s">
        <v>11254</v>
      </c>
      <c r="C2611" s="325" t="s">
        <v>843</v>
      </c>
      <c r="D2611" s="326">
        <v>1033.83</v>
      </c>
    </row>
    <row r="2612" spans="1:4" ht="30">
      <c r="A2612" s="323">
        <v>11522</v>
      </c>
      <c r="B2612" s="324" t="s">
        <v>11255</v>
      </c>
      <c r="C2612" s="325" t="s">
        <v>843</v>
      </c>
      <c r="D2612" s="326">
        <v>12.65</v>
      </c>
    </row>
    <row r="2613" spans="1:4" ht="30">
      <c r="A2613" s="323">
        <v>43600</v>
      </c>
      <c r="B2613" s="324" t="s">
        <v>11256</v>
      </c>
      <c r="C2613" s="325" t="s">
        <v>843</v>
      </c>
      <c r="D2613" s="326">
        <v>50.72</v>
      </c>
    </row>
    <row r="2614" spans="1:4" ht="30">
      <c r="A2614" s="323">
        <v>5080</v>
      </c>
      <c r="B2614" s="324" t="s">
        <v>11257</v>
      </c>
      <c r="C2614" s="325" t="s">
        <v>843</v>
      </c>
      <c r="D2614" s="326">
        <v>19.78</v>
      </c>
    </row>
    <row r="2615" spans="1:4" ht="30">
      <c r="A2615" s="323">
        <v>38168</v>
      </c>
      <c r="B2615" s="324" t="s">
        <v>11258</v>
      </c>
      <c r="C2615" s="325" t="s">
        <v>843</v>
      </c>
      <c r="D2615" s="326">
        <v>138.08000000000001</v>
      </c>
    </row>
    <row r="2616" spans="1:4" ht="30">
      <c r="A2616" s="323">
        <v>43601</v>
      </c>
      <c r="B2616" s="324" t="s">
        <v>11259</v>
      </c>
      <c r="C2616" s="325" t="s">
        <v>843</v>
      </c>
      <c r="D2616" s="326">
        <v>69.040000000000006</v>
      </c>
    </row>
    <row r="2617" spans="1:4" ht="30">
      <c r="A2617" s="323">
        <v>39805</v>
      </c>
      <c r="B2617" s="324" t="s">
        <v>11260</v>
      </c>
      <c r="C2617" s="325" t="s">
        <v>843</v>
      </c>
      <c r="D2617" s="326">
        <v>225.74</v>
      </c>
    </row>
    <row r="2618" spans="1:4" ht="30">
      <c r="A2618" s="323">
        <v>39806</v>
      </c>
      <c r="B2618" s="324" t="s">
        <v>11261</v>
      </c>
      <c r="C2618" s="325" t="s">
        <v>843</v>
      </c>
      <c r="D2618" s="326">
        <v>418.23</v>
      </c>
    </row>
    <row r="2619" spans="1:4" ht="30">
      <c r="A2619" s="323">
        <v>39807</v>
      </c>
      <c r="B2619" s="324" t="s">
        <v>11262</v>
      </c>
      <c r="C2619" s="325" t="s">
        <v>843</v>
      </c>
      <c r="D2619" s="326">
        <v>906.41</v>
      </c>
    </row>
    <row r="2620" spans="1:4" ht="30">
      <c r="A2620" s="323">
        <v>43100</v>
      </c>
      <c r="B2620" s="324" t="s">
        <v>11263</v>
      </c>
      <c r="C2620" s="325" t="s">
        <v>843</v>
      </c>
      <c r="D2620" s="326">
        <v>708.62</v>
      </c>
    </row>
    <row r="2621" spans="1:4" ht="30">
      <c r="A2621" s="323">
        <v>39804</v>
      </c>
      <c r="B2621" s="324" t="s">
        <v>11264</v>
      </c>
      <c r="C2621" s="325" t="s">
        <v>843</v>
      </c>
      <c r="D2621" s="326">
        <v>132.55000000000001</v>
      </c>
    </row>
    <row r="2622" spans="1:4" ht="30">
      <c r="A2622" s="323">
        <v>39796</v>
      </c>
      <c r="B2622" s="324" t="s">
        <v>11265</v>
      </c>
      <c r="C2622" s="325" t="s">
        <v>843</v>
      </c>
      <c r="D2622" s="326">
        <v>137.29</v>
      </c>
    </row>
    <row r="2623" spans="1:4" ht="30">
      <c r="A2623" s="323">
        <v>39797</v>
      </c>
      <c r="B2623" s="324" t="s">
        <v>11266</v>
      </c>
      <c r="C2623" s="325" t="s">
        <v>843</v>
      </c>
      <c r="D2623" s="326">
        <v>215.52</v>
      </c>
    </row>
    <row r="2624" spans="1:4" ht="30">
      <c r="A2624" s="323">
        <v>39798</v>
      </c>
      <c r="B2624" s="324" t="s">
        <v>11267</v>
      </c>
      <c r="C2624" s="325" t="s">
        <v>843</v>
      </c>
      <c r="D2624" s="326">
        <v>369.69</v>
      </c>
    </row>
    <row r="2625" spans="1:4" ht="30">
      <c r="A2625" s="323">
        <v>39794</v>
      </c>
      <c r="B2625" s="324" t="s">
        <v>11268</v>
      </c>
      <c r="C2625" s="325" t="s">
        <v>843</v>
      </c>
      <c r="D2625" s="326">
        <v>58.28</v>
      </c>
    </row>
    <row r="2626" spans="1:4" ht="30">
      <c r="A2626" s="323">
        <v>39795</v>
      </c>
      <c r="B2626" s="324" t="s">
        <v>11269</v>
      </c>
      <c r="C2626" s="325" t="s">
        <v>843</v>
      </c>
      <c r="D2626" s="326">
        <v>92.07</v>
      </c>
    </row>
    <row r="2627" spans="1:4" ht="30">
      <c r="A2627" s="323">
        <v>39801</v>
      </c>
      <c r="B2627" s="324" t="s">
        <v>11270</v>
      </c>
      <c r="C2627" s="325" t="s">
        <v>843</v>
      </c>
      <c r="D2627" s="326">
        <v>194.41</v>
      </c>
    </row>
    <row r="2628" spans="1:4" ht="30">
      <c r="A2628" s="323">
        <v>39802</v>
      </c>
      <c r="B2628" s="324" t="s">
        <v>11271</v>
      </c>
      <c r="C2628" s="325" t="s">
        <v>843</v>
      </c>
      <c r="D2628" s="326">
        <v>284.98</v>
      </c>
    </row>
    <row r="2629" spans="1:4" ht="30">
      <c r="A2629" s="323">
        <v>39803</v>
      </c>
      <c r="B2629" s="324" t="s">
        <v>11272</v>
      </c>
      <c r="C2629" s="325" t="s">
        <v>843</v>
      </c>
      <c r="D2629" s="326">
        <v>397.55</v>
      </c>
    </row>
    <row r="2630" spans="1:4" ht="30">
      <c r="A2630" s="323">
        <v>39799</v>
      </c>
      <c r="B2630" s="324" t="s">
        <v>11273</v>
      </c>
      <c r="C2630" s="325" t="s">
        <v>843</v>
      </c>
      <c r="D2630" s="326">
        <v>67.930000000000007</v>
      </c>
    </row>
    <row r="2631" spans="1:4" ht="30">
      <c r="A2631" s="323">
        <v>39800</v>
      </c>
      <c r="B2631" s="324" t="s">
        <v>11274</v>
      </c>
      <c r="C2631" s="325" t="s">
        <v>843</v>
      </c>
      <c r="D2631" s="326">
        <v>115.71</v>
      </c>
    </row>
    <row r="2632" spans="1:4">
      <c r="A2632" s="323">
        <v>43837</v>
      </c>
      <c r="B2632" s="324" t="s">
        <v>11275</v>
      </c>
      <c r="C2632" s="325" t="s">
        <v>843</v>
      </c>
      <c r="D2632" s="326">
        <v>1219.3399999999999</v>
      </c>
    </row>
    <row r="2633" spans="1:4">
      <c r="A2633" s="323">
        <v>43836</v>
      </c>
      <c r="B2633" s="324" t="s">
        <v>11276</v>
      </c>
      <c r="C2633" s="325" t="s">
        <v>843</v>
      </c>
      <c r="D2633" s="326">
        <v>2481.14</v>
      </c>
    </row>
    <row r="2634" spans="1:4">
      <c r="A2634" s="323">
        <v>21059</v>
      </c>
      <c r="B2634" s="324" t="s">
        <v>11277</v>
      </c>
      <c r="C2634" s="325" t="s">
        <v>843</v>
      </c>
      <c r="D2634" s="326">
        <v>65.680000000000007</v>
      </c>
    </row>
    <row r="2635" spans="1:4">
      <c r="A2635" s="323">
        <v>11234</v>
      </c>
      <c r="B2635" s="324" t="s">
        <v>11278</v>
      </c>
      <c r="C2635" s="325" t="s">
        <v>843</v>
      </c>
      <c r="D2635" s="326">
        <v>99</v>
      </c>
    </row>
    <row r="2636" spans="1:4">
      <c r="A2636" s="323">
        <v>21060</v>
      </c>
      <c r="B2636" s="324" t="s">
        <v>11279</v>
      </c>
      <c r="C2636" s="325" t="s">
        <v>843</v>
      </c>
      <c r="D2636" s="326">
        <v>121.84</v>
      </c>
    </row>
    <row r="2637" spans="1:4">
      <c r="A2637" s="323">
        <v>21061</v>
      </c>
      <c r="B2637" s="324" t="s">
        <v>11280</v>
      </c>
      <c r="C2637" s="325" t="s">
        <v>843</v>
      </c>
      <c r="D2637" s="326">
        <v>152.31</v>
      </c>
    </row>
    <row r="2638" spans="1:4">
      <c r="A2638" s="323">
        <v>21062</v>
      </c>
      <c r="B2638" s="324" t="s">
        <v>11281</v>
      </c>
      <c r="C2638" s="325" t="s">
        <v>843</v>
      </c>
      <c r="D2638" s="326">
        <v>239.88</v>
      </c>
    </row>
    <row r="2639" spans="1:4">
      <c r="A2639" s="323">
        <v>11708</v>
      </c>
      <c r="B2639" s="324" t="s">
        <v>11282</v>
      </c>
      <c r="C2639" s="325" t="s">
        <v>843</v>
      </c>
      <c r="D2639" s="326">
        <v>26.17</v>
      </c>
    </row>
    <row r="2640" spans="1:4">
      <c r="A2640" s="323">
        <v>11709</v>
      </c>
      <c r="B2640" s="324" t="s">
        <v>11283</v>
      </c>
      <c r="C2640" s="325" t="s">
        <v>843</v>
      </c>
      <c r="D2640" s="326">
        <v>61.49</v>
      </c>
    </row>
    <row r="2641" spans="1:4">
      <c r="A2641" s="323">
        <v>11710</v>
      </c>
      <c r="B2641" s="324" t="s">
        <v>11284</v>
      </c>
      <c r="C2641" s="325" t="s">
        <v>843</v>
      </c>
      <c r="D2641" s="326">
        <v>141.36000000000001</v>
      </c>
    </row>
    <row r="2642" spans="1:4">
      <c r="A2642" s="323">
        <v>11707</v>
      </c>
      <c r="B2642" s="324" t="s">
        <v>11285</v>
      </c>
      <c r="C2642" s="325" t="s">
        <v>843</v>
      </c>
      <c r="D2642" s="326">
        <v>19.600000000000001</v>
      </c>
    </row>
    <row r="2643" spans="1:4" ht="30">
      <c r="A2643" s="323">
        <v>5102</v>
      </c>
      <c r="B2643" s="324" t="s">
        <v>11286</v>
      </c>
      <c r="C2643" s="325" t="s">
        <v>843</v>
      </c>
      <c r="D2643" s="326">
        <v>12.8</v>
      </c>
    </row>
    <row r="2644" spans="1:4">
      <c r="A2644" s="323">
        <v>11711</v>
      </c>
      <c r="B2644" s="324" t="s">
        <v>11287</v>
      </c>
      <c r="C2644" s="325" t="s">
        <v>843</v>
      </c>
      <c r="D2644" s="326">
        <v>10.66</v>
      </c>
    </row>
    <row r="2645" spans="1:4">
      <c r="A2645" s="323">
        <v>11739</v>
      </c>
      <c r="B2645" s="324" t="s">
        <v>11288</v>
      </c>
      <c r="C2645" s="325" t="s">
        <v>843</v>
      </c>
      <c r="D2645" s="326">
        <v>9.1199999999999992</v>
      </c>
    </row>
    <row r="2646" spans="1:4">
      <c r="A2646" s="323">
        <v>11741</v>
      </c>
      <c r="B2646" s="324" t="s">
        <v>11289</v>
      </c>
      <c r="C2646" s="325" t="s">
        <v>843</v>
      </c>
      <c r="D2646" s="326">
        <v>11.61</v>
      </c>
    </row>
    <row r="2647" spans="1:4" ht="30">
      <c r="A2647" s="323">
        <v>11745</v>
      </c>
      <c r="B2647" s="324" t="s">
        <v>11290</v>
      </c>
      <c r="C2647" s="325" t="s">
        <v>843</v>
      </c>
      <c r="D2647" s="326">
        <v>15.3</v>
      </c>
    </row>
    <row r="2648" spans="1:4">
      <c r="A2648" s="323">
        <v>11743</v>
      </c>
      <c r="B2648" s="324" t="s">
        <v>11291</v>
      </c>
      <c r="C2648" s="325" t="s">
        <v>843</v>
      </c>
      <c r="D2648" s="326">
        <v>9.75</v>
      </c>
    </row>
    <row r="2649" spans="1:4" ht="30">
      <c r="A2649" s="323">
        <v>5104</v>
      </c>
      <c r="B2649" s="324" t="s">
        <v>11292</v>
      </c>
      <c r="C2649" s="325" t="s">
        <v>1068</v>
      </c>
      <c r="D2649" s="326">
        <v>93.93</v>
      </c>
    </row>
    <row r="2650" spans="1:4">
      <c r="A2650" s="323">
        <v>44530</v>
      </c>
      <c r="B2650" s="324" t="s">
        <v>11293</v>
      </c>
      <c r="C2650" s="325" t="s">
        <v>843</v>
      </c>
      <c r="D2650" s="326">
        <v>49.63</v>
      </c>
    </row>
    <row r="2651" spans="1:4">
      <c r="A2651" s="323">
        <v>2710</v>
      </c>
      <c r="B2651" s="324" t="s">
        <v>11294</v>
      </c>
      <c r="C2651" s="325" t="s">
        <v>843</v>
      </c>
      <c r="D2651" s="326">
        <v>39.64</v>
      </c>
    </row>
    <row r="2652" spans="1:4">
      <c r="A2652" s="323">
        <v>20043</v>
      </c>
      <c r="B2652" s="324" t="s">
        <v>11295</v>
      </c>
      <c r="C2652" s="325" t="s">
        <v>843</v>
      </c>
      <c r="D2652" s="326">
        <v>8.65</v>
      </c>
    </row>
    <row r="2653" spans="1:4">
      <c r="A2653" s="323">
        <v>20044</v>
      </c>
      <c r="B2653" s="324" t="s">
        <v>11296</v>
      </c>
      <c r="C2653" s="325" t="s">
        <v>843</v>
      </c>
      <c r="D2653" s="326">
        <v>10.029999999999999</v>
      </c>
    </row>
    <row r="2654" spans="1:4">
      <c r="A2654" s="323">
        <v>20042</v>
      </c>
      <c r="B2654" s="324" t="s">
        <v>11297</v>
      </c>
      <c r="C2654" s="325" t="s">
        <v>843</v>
      </c>
      <c r="D2654" s="326">
        <v>7.5</v>
      </c>
    </row>
    <row r="2655" spans="1:4">
      <c r="A2655" s="323">
        <v>20046</v>
      </c>
      <c r="B2655" s="324" t="s">
        <v>11298</v>
      </c>
      <c r="C2655" s="325" t="s">
        <v>843</v>
      </c>
      <c r="D2655" s="326">
        <v>17.760000000000002</v>
      </c>
    </row>
    <row r="2656" spans="1:4">
      <c r="A2656" s="323">
        <v>20047</v>
      </c>
      <c r="B2656" s="324" t="s">
        <v>11299</v>
      </c>
      <c r="C2656" s="325" t="s">
        <v>843</v>
      </c>
      <c r="D2656" s="326">
        <v>53.27</v>
      </c>
    </row>
    <row r="2657" spans="1:4">
      <c r="A2657" s="323">
        <v>20045</v>
      </c>
      <c r="B2657" s="324" t="s">
        <v>11300</v>
      </c>
      <c r="C2657" s="325" t="s">
        <v>843</v>
      </c>
      <c r="D2657" s="326">
        <v>8.99</v>
      </c>
    </row>
    <row r="2658" spans="1:4" ht="30">
      <c r="A2658" s="323">
        <v>20972</v>
      </c>
      <c r="B2658" s="324" t="s">
        <v>11301</v>
      </c>
      <c r="C2658" s="325" t="s">
        <v>843</v>
      </c>
      <c r="D2658" s="326">
        <v>199.99</v>
      </c>
    </row>
    <row r="2659" spans="1:4">
      <c r="A2659" s="323">
        <v>6034</v>
      </c>
      <c r="B2659" s="324" t="s">
        <v>11302</v>
      </c>
      <c r="C2659" s="325" t="s">
        <v>843</v>
      </c>
      <c r="D2659" s="326">
        <v>13.34</v>
      </c>
    </row>
    <row r="2660" spans="1:4">
      <c r="A2660" s="323">
        <v>6036</v>
      </c>
      <c r="B2660" s="324" t="s">
        <v>11303</v>
      </c>
      <c r="C2660" s="325" t="s">
        <v>843</v>
      </c>
      <c r="D2660" s="326">
        <v>18.170000000000002</v>
      </c>
    </row>
    <row r="2661" spans="1:4">
      <c r="A2661" s="323">
        <v>6031</v>
      </c>
      <c r="B2661" s="324" t="s">
        <v>11304</v>
      </c>
      <c r="C2661" s="325" t="s">
        <v>843</v>
      </c>
      <c r="D2661" s="326">
        <v>21.35</v>
      </c>
    </row>
    <row r="2662" spans="1:4">
      <c r="A2662" s="323">
        <v>6029</v>
      </c>
      <c r="B2662" s="324" t="s">
        <v>11305</v>
      </c>
      <c r="C2662" s="325" t="s">
        <v>843</v>
      </c>
      <c r="D2662" s="326">
        <v>21.57</v>
      </c>
    </row>
    <row r="2663" spans="1:4">
      <c r="A2663" s="323">
        <v>6033</v>
      </c>
      <c r="B2663" s="324" t="s">
        <v>11306</v>
      </c>
      <c r="C2663" s="325" t="s">
        <v>843</v>
      </c>
      <c r="D2663" s="326">
        <v>28.44</v>
      </c>
    </row>
    <row r="2664" spans="1:4">
      <c r="A2664" s="323">
        <v>11672</v>
      </c>
      <c r="B2664" s="324" t="s">
        <v>11307</v>
      </c>
      <c r="C2664" s="325" t="s">
        <v>843</v>
      </c>
      <c r="D2664" s="326">
        <v>61.86</v>
      </c>
    </row>
    <row r="2665" spans="1:4">
      <c r="A2665" s="323">
        <v>11669</v>
      </c>
      <c r="B2665" s="324" t="s">
        <v>11308</v>
      </c>
      <c r="C2665" s="325" t="s">
        <v>843</v>
      </c>
      <c r="D2665" s="326">
        <v>58.91</v>
      </c>
    </row>
    <row r="2666" spans="1:4">
      <c r="A2666" s="323">
        <v>20055</v>
      </c>
      <c r="B2666" s="324" t="s">
        <v>11309</v>
      </c>
      <c r="C2666" s="325" t="s">
        <v>843</v>
      </c>
      <c r="D2666" s="326">
        <v>44.12</v>
      </c>
    </row>
    <row r="2667" spans="1:4">
      <c r="A2667" s="323">
        <v>11670</v>
      </c>
      <c r="B2667" s="324" t="s">
        <v>11310</v>
      </c>
      <c r="C2667" s="325" t="s">
        <v>843</v>
      </c>
      <c r="D2667" s="326">
        <v>22.57</v>
      </c>
    </row>
    <row r="2668" spans="1:4">
      <c r="A2668" s="323">
        <v>11671</v>
      </c>
      <c r="B2668" s="324" t="s">
        <v>11311</v>
      </c>
      <c r="C2668" s="325" t="s">
        <v>843</v>
      </c>
      <c r="D2668" s="326">
        <v>94.67</v>
      </c>
    </row>
    <row r="2669" spans="1:4">
      <c r="A2669" s="323">
        <v>6032</v>
      </c>
      <c r="B2669" s="324" t="s">
        <v>11312</v>
      </c>
      <c r="C2669" s="325" t="s">
        <v>843</v>
      </c>
      <c r="D2669" s="326">
        <v>27.04</v>
      </c>
    </row>
    <row r="2670" spans="1:4">
      <c r="A2670" s="323">
        <v>11673</v>
      </c>
      <c r="B2670" s="324" t="s">
        <v>11313</v>
      </c>
      <c r="C2670" s="325" t="s">
        <v>843</v>
      </c>
      <c r="D2670" s="326">
        <v>21.29</v>
      </c>
    </row>
    <row r="2671" spans="1:4">
      <c r="A2671" s="323">
        <v>11674</v>
      </c>
      <c r="B2671" s="324" t="s">
        <v>11314</v>
      </c>
      <c r="C2671" s="325" t="s">
        <v>843</v>
      </c>
      <c r="D2671" s="326">
        <v>27.42</v>
      </c>
    </row>
    <row r="2672" spans="1:4">
      <c r="A2672" s="323">
        <v>11675</v>
      </c>
      <c r="B2672" s="324" t="s">
        <v>11315</v>
      </c>
      <c r="C2672" s="325" t="s">
        <v>843</v>
      </c>
      <c r="D2672" s="326">
        <v>43.53</v>
      </c>
    </row>
    <row r="2673" spans="1:4">
      <c r="A2673" s="323">
        <v>11676</v>
      </c>
      <c r="B2673" s="324" t="s">
        <v>11316</v>
      </c>
      <c r="C2673" s="325" t="s">
        <v>843</v>
      </c>
      <c r="D2673" s="326">
        <v>58.22</v>
      </c>
    </row>
    <row r="2674" spans="1:4">
      <c r="A2674" s="323">
        <v>11677</v>
      </c>
      <c r="B2674" s="324" t="s">
        <v>11317</v>
      </c>
      <c r="C2674" s="325" t="s">
        <v>843</v>
      </c>
      <c r="D2674" s="326">
        <v>60.13</v>
      </c>
    </row>
    <row r="2675" spans="1:4">
      <c r="A2675" s="323">
        <v>11678</v>
      </c>
      <c r="B2675" s="324" t="s">
        <v>11318</v>
      </c>
      <c r="C2675" s="325" t="s">
        <v>843</v>
      </c>
      <c r="D2675" s="326">
        <v>110.13</v>
      </c>
    </row>
    <row r="2676" spans="1:4">
      <c r="A2676" s="323">
        <v>6038</v>
      </c>
      <c r="B2676" s="324" t="s">
        <v>11319</v>
      </c>
      <c r="C2676" s="325" t="s">
        <v>843</v>
      </c>
      <c r="D2676" s="326">
        <v>6.98</v>
      </c>
    </row>
    <row r="2677" spans="1:4">
      <c r="A2677" s="323">
        <v>11718</v>
      </c>
      <c r="B2677" s="324" t="s">
        <v>11320</v>
      </c>
      <c r="C2677" s="325" t="s">
        <v>843</v>
      </c>
      <c r="D2677" s="326">
        <v>19.920000000000002</v>
      </c>
    </row>
    <row r="2678" spans="1:4">
      <c r="A2678" s="323">
        <v>6037</v>
      </c>
      <c r="B2678" s="324" t="s">
        <v>11321</v>
      </c>
      <c r="C2678" s="325" t="s">
        <v>843</v>
      </c>
      <c r="D2678" s="326">
        <v>14.53</v>
      </c>
    </row>
    <row r="2679" spans="1:4">
      <c r="A2679" s="323">
        <v>11719</v>
      </c>
      <c r="B2679" s="324" t="s">
        <v>11322</v>
      </c>
      <c r="C2679" s="325" t="s">
        <v>843</v>
      </c>
      <c r="D2679" s="326">
        <v>16.16</v>
      </c>
    </row>
    <row r="2680" spans="1:4">
      <c r="A2680" s="323">
        <v>6010</v>
      </c>
      <c r="B2680" s="324" t="s">
        <v>11323</v>
      </c>
      <c r="C2680" s="325" t="s">
        <v>843</v>
      </c>
      <c r="D2680" s="326">
        <v>90.17</v>
      </c>
    </row>
    <row r="2681" spans="1:4">
      <c r="A2681" s="323">
        <v>6017</v>
      </c>
      <c r="B2681" s="324" t="s">
        <v>11324</v>
      </c>
      <c r="C2681" s="325" t="s">
        <v>843</v>
      </c>
      <c r="D2681" s="326">
        <v>71.42</v>
      </c>
    </row>
    <row r="2682" spans="1:4">
      <c r="A2682" s="323">
        <v>6019</v>
      </c>
      <c r="B2682" s="324" t="s">
        <v>11325</v>
      </c>
      <c r="C2682" s="325" t="s">
        <v>843</v>
      </c>
      <c r="D2682" s="326">
        <v>52.41</v>
      </c>
    </row>
    <row r="2683" spans="1:4">
      <c r="A2683" s="323">
        <v>6020</v>
      </c>
      <c r="B2683" s="324" t="s">
        <v>11326</v>
      </c>
      <c r="C2683" s="325" t="s">
        <v>843</v>
      </c>
      <c r="D2683" s="326">
        <v>31.47</v>
      </c>
    </row>
    <row r="2684" spans="1:4">
      <c r="A2684" s="323">
        <v>6011</v>
      </c>
      <c r="B2684" s="324" t="s">
        <v>11327</v>
      </c>
      <c r="C2684" s="325" t="s">
        <v>843</v>
      </c>
      <c r="D2684" s="326">
        <v>260.48</v>
      </c>
    </row>
    <row r="2685" spans="1:4">
      <c r="A2685" s="323">
        <v>6028</v>
      </c>
      <c r="B2685" s="324" t="s">
        <v>11328</v>
      </c>
      <c r="C2685" s="325" t="s">
        <v>843</v>
      </c>
      <c r="D2685" s="326">
        <v>125.6</v>
      </c>
    </row>
    <row r="2686" spans="1:4">
      <c r="A2686" s="323">
        <v>6012</v>
      </c>
      <c r="B2686" s="324" t="s">
        <v>11329</v>
      </c>
      <c r="C2686" s="325" t="s">
        <v>843</v>
      </c>
      <c r="D2686" s="326">
        <v>315.36</v>
      </c>
    </row>
    <row r="2687" spans="1:4">
      <c r="A2687" s="323">
        <v>6016</v>
      </c>
      <c r="B2687" s="324" t="s">
        <v>11330</v>
      </c>
      <c r="C2687" s="325" t="s">
        <v>843</v>
      </c>
      <c r="D2687" s="326">
        <v>33.200000000000003</v>
      </c>
    </row>
    <row r="2688" spans="1:4">
      <c r="A2688" s="323">
        <v>6027</v>
      </c>
      <c r="B2688" s="324" t="s">
        <v>11331</v>
      </c>
      <c r="C2688" s="325" t="s">
        <v>843</v>
      </c>
      <c r="D2688" s="326">
        <v>657.1</v>
      </c>
    </row>
    <row r="2689" spans="1:4">
      <c r="A2689" s="323">
        <v>6015</v>
      </c>
      <c r="B2689" s="324" t="s">
        <v>11332</v>
      </c>
      <c r="C2689" s="325" t="s">
        <v>843</v>
      </c>
      <c r="D2689" s="326">
        <v>144.19</v>
      </c>
    </row>
    <row r="2690" spans="1:4">
      <c r="A2690" s="323">
        <v>6014</v>
      </c>
      <c r="B2690" s="324" t="s">
        <v>11333</v>
      </c>
      <c r="C2690" s="325" t="s">
        <v>843</v>
      </c>
      <c r="D2690" s="326">
        <v>137.86000000000001</v>
      </c>
    </row>
    <row r="2691" spans="1:4">
      <c r="A2691" s="323">
        <v>6013</v>
      </c>
      <c r="B2691" s="324" t="s">
        <v>11334</v>
      </c>
      <c r="C2691" s="325" t="s">
        <v>843</v>
      </c>
      <c r="D2691" s="326">
        <v>99.15</v>
      </c>
    </row>
    <row r="2692" spans="1:4">
      <c r="A2692" s="323">
        <v>6006</v>
      </c>
      <c r="B2692" s="324" t="s">
        <v>11335</v>
      </c>
      <c r="C2692" s="325" t="s">
        <v>843</v>
      </c>
      <c r="D2692" s="326">
        <v>71.8</v>
      </c>
    </row>
    <row r="2693" spans="1:4">
      <c r="A2693" s="323">
        <v>6005</v>
      </c>
      <c r="B2693" s="324" t="s">
        <v>11336</v>
      </c>
      <c r="C2693" s="325" t="s">
        <v>843</v>
      </c>
      <c r="D2693" s="326">
        <v>81</v>
      </c>
    </row>
    <row r="2694" spans="1:4">
      <c r="A2694" s="323">
        <v>11756</v>
      </c>
      <c r="B2694" s="324" t="s">
        <v>11337</v>
      </c>
      <c r="C2694" s="325" t="s">
        <v>843</v>
      </c>
      <c r="D2694" s="326">
        <v>38.68</v>
      </c>
    </row>
    <row r="2695" spans="1:4" ht="45">
      <c r="A2695" s="323">
        <v>10904</v>
      </c>
      <c r="B2695" s="324" t="s">
        <v>11338</v>
      </c>
      <c r="C2695" s="325" t="s">
        <v>843</v>
      </c>
      <c r="D2695" s="326">
        <v>280</v>
      </c>
    </row>
    <row r="2696" spans="1:4">
      <c r="A2696" s="323">
        <v>11752</v>
      </c>
      <c r="B2696" s="324" t="s">
        <v>11339</v>
      </c>
      <c r="C2696" s="325" t="s">
        <v>843</v>
      </c>
      <c r="D2696" s="326">
        <v>22.31</v>
      </c>
    </row>
    <row r="2697" spans="1:4">
      <c r="A2697" s="323">
        <v>11753</v>
      </c>
      <c r="B2697" s="324" t="s">
        <v>11340</v>
      </c>
      <c r="C2697" s="325" t="s">
        <v>843</v>
      </c>
      <c r="D2697" s="326">
        <v>26.63</v>
      </c>
    </row>
    <row r="2698" spans="1:4">
      <c r="A2698" s="323">
        <v>6021</v>
      </c>
      <c r="B2698" s="324" t="s">
        <v>11341</v>
      </c>
      <c r="C2698" s="325" t="s">
        <v>843</v>
      </c>
      <c r="D2698" s="326">
        <v>73.900000000000006</v>
      </c>
    </row>
    <row r="2699" spans="1:4">
      <c r="A2699" s="323">
        <v>6024</v>
      </c>
      <c r="B2699" s="324" t="s">
        <v>11342</v>
      </c>
      <c r="C2699" s="325" t="s">
        <v>843</v>
      </c>
      <c r="D2699" s="326">
        <v>76.39</v>
      </c>
    </row>
    <row r="2700" spans="1:4">
      <c r="A2700" s="323">
        <v>38379</v>
      </c>
      <c r="B2700" s="324" t="s">
        <v>11343</v>
      </c>
      <c r="C2700" s="325" t="s">
        <v>844</v>
      </c>
      <c r="D2700" s="326">
        <v>40.31</v>
      </c>
    </row>
    <row r="2701" spans="1:4">
      <c r="A2701" s="323">
        <v>34357</v>
      </c>
      <c r="B2701" s="324" t="s">
        <v>11344</v>
      </c>
      <c r="C2701" s="325" t="s">
        <v>1068</v>
      </c>
      <c r="D2701" s="326">
        <v>4.4000000000000004</v>
      </c>
    </row>
    <row r="2702" spans="1:4">
      <c r="A2702" s="323">
        <v>37329</v>
      </c>
      <c r="B2702" s="324" t="s">
        <v>11345</v>
      </c>
      <c r="C2702" s="325" t="s">
        <v>1068</v>
      </c>
      <c r="D2702" s="326">
        <v>92.75</v>
      </c>
    </row>
    <row r="2703" spans="1:4" ht="30">
      <c r="A2703" s="323">
        <v>12359</v>
      </c>
      <c r="B2703" s="324" t="s">
        <v>11346</v>
      </c>
      <c r="C2703" s="325" t="s">
        <v>843</v>
      </c>
      <c r="D2703" s="326">
        <v>202.45</v>
      </c>
    </row>
    <row r="2704" spans="1:4">
      <c r="A2704" s="323">
        <v>7353</v>
      </c>
      <c r="B2704" s="324" t="s">
        <v>11347</v>
      </c>
      <c r="C2704" s="325" t="s">
        <v>201</v>
      </c>
      <c r="D2704" s="326">
        <v>30.95</v>
      </c>
    </row>
    <row r="2705" spans="1:4">
      <c r="A2705" s="323">
        <v>36144</v>
      </c>
      <c r="B2705" s="324" t="s">
        <v>11348</v>
      </c>
      <c r="C2705" s="325" t="s">
        <v>843</v>
      </c>
      <c r="D2705" s="326">
        <v>1.78</v>
      </c>
    </row>
    <row r="2706" spans="1:4" ht="45">
      <c r="A2706" s="323">
        <v>36530</v>
      </c>
      <c r="B2706" s="324" t="s">
        <v>11349</v>
      </c>
      <c r="C2706" s="325" t="s">
        <v>843</v>
      </c>
      <c r="D2706" s="326">
        <v>469273.16</v>
      </c>
    </row>
    <row r="2707" spans="1:4" ht="60">
      <c r="A2707" s="323">
        <v>6046</v>
      </c>
      <c r="B2707" s="324" t="s">
        <v>11350</v>
      </c>
      <c r="C2707" s="325" t="s">
        <v>843</v>
      </c>
      <c r="D2707" s="326">
        <v>509000</v>
      </c>
    </row>
    <row r="2708" spans="1:4" ht="45">
      <c r="A2708" s="323">
        <v>36531</v>
      </c>
      <c r="B2708" s="324" t="s">
        <v>11351</v>
      </c>
      <c r="C2708" s="325" t="s">
        <v>843</v>
      </c>
      <c r="D2708" s="326">
        <v>527621.91</v>
      </c>
    </row>
    <row r="2709" spans="1:4" ht="30">
      <c r="A2709" s="323">
        <v>44954</v>
      </c>
      <c r="B2709" s="324" t="s">
        <v>11352</v>
      </c>
      <c r="C2709" s="325" t="s">
        <v>96</v>
      </c>
      <c r="D2709" s="326">
        <v>126.26</v>
      </c>
    </row>
    <row r="2710" spans="1:4" ht="30">
      <c r="A2710" s="323">
        <v>44955</v>
      </c>
      <c r="B2710" s="324" t="s">
        <v>11353</v>
      </c>
      <c r="C2710" s="325" t="s">
        <v>96</v>
      </c>
      <c r="D2710" s="326">
        <v>184.5</v>
      </c>
    </row>
    <row r="2711" spans="1:4">
      <c r="A2711" s="323">
        <v>10515</v>
      </c>
      <c r="B2711" s="324" t="s">
        <v>11354</v>
      </c>
      <c r="C2711" s="325" t="s">
        <v>96</v>
      </c>
      <c r="D2711" s="326">
        <v>62.68</v>
      </c>
    </row>
    <row r="2712" spans="1:4">
      <c r="A2712" s="323">
        <v>153</v>
      </c>
      <c r="B2712" s="324" t="s">
        <v>11355</v>
      </c>
      <c r="C2712" s="325" t="s">
        <v>201</v>
      </c>
      <c r="D2712" s="326">
        <v>94.69</v>
      </c>
    </row>
    <row r="2713" spans="1:4" ht="30">
      <c r="A2713" s="323">
        <v>536</v>
      </c>
      <c r="B2713" s="324" t="s">
        <v>11356</v>
      </c>
      <c r="C2713" s="325" t="s">
        <v>96</v>
      </c>
      <c r="D2713" s="326">
        <v>35.299999999999997</v>
      </c>
    </row>
    <row r="2714" spans="1:4" ht="30">
      <c r="A2714" s="323">
        <v>20205</v>
      </c>
      <c r="B2714" s="324" t="s">
        <v>11357</v>
      </c>
      <c r="C2714" s="325" t="s">
        <v>844</v>
      </c>
      <c r="D2714" s="326">
        <v>3.92</v>
      </c>
    </row>
    <row r="2715" spans="1:4" ht="30">
      <c r="A2715" s="323">
        <v>4412</v>
      </c>
      <c r="B2715" s="324" t="s">
        <v>11358</v>
      </c>
      <c r="C2715" s="325" t="s">
        <v>844</v>
      </c>
      <c r="D2715" s="326">
        <v>2.35</v>
      </c>
    </row>
    <row r="2716" spans="1:4" ht="30">
      <c r="A2716" s="323">
        <v>4408</v>
      </c>
      <c r="B2716" s="324" t="s">
        <v>11359</v>
      </c>
      <c r="C2716" s="325" t="s">
        <v>844</v>
      </c>
      <c r="D2716" s="326">
        <v>2.93</v>
      </c>
    </row>
    <row r="2717" spans="1:4">
      <c r="A2717" s="323">
        <v>36250</v>
      </c>
      <c r="B2717" s="324" t="s">
        <v>11360</v>
      </c>
      <c r="C2717" s="325" t="s">
        <v>844</v>
      </c>
      <c r="D2717" s="326">
        <v>5.56</v>
      </c>
    </row>
    <row r="2718" spans="1:4">
      <c r="A2718" s="323">
        <v>4803</v>
      </c>
      <c r="B2718" s="324" t="s">
        <v>11361</v>
      </c>
      <c r="C2718" s="325" t="s">
        <v>844</v>
      </c>
      <c r="D2718" s="326">
        <v>29.87</v>
      </c>
    </row>
    <row r="2719" spans="1:4" ht="30">
      <c r="A2719" s="323">
        <v>6186</v>
      </c>
      <c r="B2719" s="324" t="s">
        <v>11362</v>
      </c>
      <c r="C2719" s="325" t="s">
        <v>844</v>
      </c>
      <c r="D2719" s="326">
        <v>15</v>
      </c>
    </row>
    <row r="2720" spans="1:4">
      <c r="A2720" s="323">
        <v>4829</v>
      </c>
      <c r="B2720" s="324" t="s">
        <v>11363</v>
      </c>
      <c r="C2720" s="325" t="s">
        <v>844</v>
      </c>
      <c r="D2720" s="326">
        <v>51.19</v>
      </c>
    </row>
    <row r="2721" spans="1:4">
      <c r="A2721" s="323">
        <v>39829</v>
      </c>
      <c r="B2721" s="324" t="s">
        <v>11364</v>
      </c>
      <c r="C2721" s="325" t="s">
        <v>844</v>
      </c>
      <c r="D2721" s="326">
        <v>43.6</v>
      </c>
    </row>
    <row r="2722" spans="1:4" ht="30">
      <c r="A2722" s="323">
        <v>20231</v>
      </c>
      <c r="B2722" s="324" t="s">
        <v>11365</v>
      </c>
      <c r="C2722" s="325" t="s">
        <v>844</v>
      </c>
      <c r="D2722" s="326">
        <v>66.98</v>
      </c>
    </row>
    <row r="2723" spans="1:4">
      <c r="A2723" s="323">
        <v>4804</v>
      </c>
      <c r="B2723" s="324" t="s">
        <v>11366</v>
      </c>
      <c r="C2723" s="325" t="s">
        <v>844</v>
      </c>
      <c r="D2723" s="326">
        <v>22.93</v>
      </c>
    </row>
    <row r="2724" spans="1:4" ht="30">
      <c r="A2724" s="323">
        <v>11573</v>
      </c>
      <c r="B2724" s="324" t="s">
        <v>11367</v>
      </c>
      <c r="C2724" s="325" t="s">
        <v>843</v>
      </c>
      <c r="D2724" s="326">
        <v>5.66</v>
      </c>
    </row>
    <row r="2725" spans="1:4">
      <c r="A2725" s="323">
        <v>38401</v>
      </c>
      <c r="B2725" s="324" t="s">
        <v>11368</v>
      </c>
      <c r="C2725" s="325" t="s">
        <v>843</v>
      </c>
      <c r="D2725" s="326">
        <v>16.010000000000002</v>
      </c>
    </row>
    <row r="2726" spans="1:4" ht="30">
      <c r="A2726" s="323">
        <v>11575</v>
      </c>
      <c r="B2726" s="324" t="s">
        <v>11369</v>
      </c>
      <c r="C2726" s="325" t="s">
        <v>843</v>
      </c>
      <c r="D2726" s="326">
        <v>54.62</v>
      </c>
    </row>
    <row r="2727" spans="1:4" ht="30">
      <c r="A2727" s="323">
        <v>38179</v>
      </c>
      <c r="B2727" s="324" t="s">
        <v>11370</v>
      </c>
      <c r="C2727" s="325" t="s">
        <v>843</v>
      </c>
      <c r="D2727" s="326">
        <v>45.16</v>
      </c>
    </row>
    <row r="2728" spans="1:4" ht="30">
      <c r="A2728" s="323">
        <v>20256</v>
      </c>
      <c r="B2728" s="324" t="s">
        <v>11371</v>
      </c>
      <c r="C2728" s="325" t="s">
        <v>843</v>
      </c>
      <c r="D2728" s="326">
        <v>0.41</v>
      </c>
    </row>
    <row r="2729" spans="1:4">
      <c r="A2729" s="323">
        <v>38393</v>
      </c>
      <c r="B2729" s="324" t="s">
        <v>11372</v>
      </c>
      <c r="C2729" s="325" t="s">
        <v>843</v>
      </c>
      <c r="D2729" s="326">
        <v>14.5</v>
      </c>
    </row>
    <row r="2730" spans="1:4">
      <c r="A2730" s="323">
        <v>38390</v>
      </c>
      <c r="B2730" s="324" t="s">
        <v>11373</v>
      </c>
      <c r="C2730" s="325" t="s">
        <v>843</v>
      </c>
      <c r="D2730" s="326">
        <v>32.159999999999997</v>
      </c>
    </row>
    <row r="2731" spans="1:4" ht="30">
      <c r="A2731" s="323">
        <v>11578</v>
      </c>
      <c r="B2731" s="324" t="s">
        <v>11374</v>
      </c>
      <c r="C2731" s="325" t="s">
        <v>843</v>
      </c>
      <c r="D2731" s="326">
        <v>11.79</v>
      </c>
    </row>
    <row r="2732" spans="1:4" ht="30">
      <c r="A2732" s="323">
        <v>11577</v>
      </c>
      <c r="B2732" s="324" t="s">
        <v>11375</v>
      </c>
      <c r="C2732" s="325" t="s">
        <v>843</v>
      </c>
      <c r="D2732" s="326">
        <v>11.25</v>
      </c>
    </row>
    <row r="2733" spans="1:4">
      <c r="A2733" s="323">
        <v>20214</v>
      </c>
      <c r="B2733" s="324" t="s">
        <v>11376</v>
      </c>
      <c r="C2733" s="325" t="s">
        <v>843</v>
      </c>
      <c r="D2733" s="326">
        <v>54.87</v>
      </c>
    </row>
    <row r="2734" spans="1:4" ht="30">
      <c r="A2734" s="323">
        <v>7237</v>
      </c>
      <c r="B2734" s="324" t="s">
        <v>11377</v>
      </c>
      <c r="C2734" s="325" t="s">
        <v>843</v>
      </c>
      <c r="D2734" s="326">
        <v>53.72</v>
      </c>
    </row>
    <row r="2735" spans="1:4">
      <c r="A2735" s="323">
        <v>11757</v>
      </c>
      <c r="B2735" s="324" t="s">
        <v>11378</v>
      </c>
      <c r="C2735" s="325" t="s">
        <v>843</v>
      </c>
      <c r="D2735" s="326">
        <v>83.9</v>
      </c>
    </row>
    <row r="2736" spans="1:4" ht="30">
      <c r="A2736" s="323">
        <v>11758</v>
      </c>
      <c r="B2736" s="324" t="s">
        <v>11379</v>
      </c>
      <c r="C2736" s="325" t="s">
        <v>843</v>
      </c>
      <c r="D2736" s="326">
        <v>39.880000000000003</v>
      </c>
    </row>
    <row r="2737" spans="1:4">
      <c r="A2737" s="323">
        <v>37526</v>
      </c>
      <c r="B2737" s="324" t="s">
        <v>11380</v>
      </c>
      <c r="C2737" s="325" t="s">
        <v>843</v>
      </c>
      <c r="D2737" s="326">
        <v>3.19</v>
      </c>
    </row>
    <row r="2738" spans="1:4">
      <c r="A2738" s="323">
        <v>7581</v>
      </c>
      <c r="B2738" s="324" t="s">
        <v>11381</v>
      </c>
      <c r="C2738" s="325" t="s">
        <v>843</v>
      </c>
      <c r="D2738" s="326">
        <v>3.1</v>
      </c>
    </row>
    <row r="2739" spans="1:4">
      <c r="A2739" s="323">
        <v>4509</v>
      </c>
      <c r="B2739" s="324" t="s">
        <v>11382</v>
      </c>
      <c r="C2739" s="325" t="s">
        <v>844</v>
      </c>
      <c r="D2739" s="326">
        <v>3.55</v>
      </c>
    </row>
    <row r="2740" spans="1:4">
      <c r="A2740" s="323">
        <v>4512</v>
      </c>
      <c r="B2740" s="324" t="s">
        <v>11383</v>
      </c>
      <c r="C2740" s="325" t="s">
        <v>844</v>
      </c>
      <c r="D2740" s="326">
        <v>1.69</v>
      </c>
    </row>
    <row r="2741" spans="1:4">
      <c r="A2741" s="323">
        <v>4517</v>
      </c>
      <c r="B2741" s="324" t="s">
        <v>11384</v>
      </c>
      <c r="C2741" s="325" t="s">
        <v>844</v>
      </c>
      <c r="D2741" s="326">
        <v>2.44</v>
      </c>
    </row>
    <row r="2742" spans="1:4" ht="30">
      <c r="A2742" s="323">
        <v>20206</v>
      </c>
      <c r="B2742" s="324" t="s">
        <v>11385</v>
      </c>
      <c r="C2742" s="325" t="s">
        <v>844</v>
      </c>
      <c r="D2742" s="326">
        <v>10.58</v>
      </c>
    </row>
    <row r="2743" spans="1:4" ht="30">
      <c r="A2743" s="323">
        <v>4460</v>
      </c>
      <c r="B2743" s="324" t="s">
        <v>11386</v>
      </c>
      <c r="C2743" s="325" t="s">
        <v>844</v>
      </c>
      <c r="D2743" s="326">
        <v>10.86</v>
      </c>
    </row>
    <row r="2744" spans="1:4" ht="30">
      <c r="A2744" s="323">
        <v>4415</v>
      </c>
      <c r="B2744" s="324" t="s">
        <v>11387</v>
      </c>
      <c r="C2744" s="325" t="s">
        <v>844</v>
      </c>
      <c r="D2744" s="326">
        <v>5.81</v>
      </c>
    </row>
    <row r="2745" spans="1:4" ht="30">
      <c r="A2745" s="323">
        <v>4417</v>
      </c>
      <c r="B2745" s="324" t="s">
        <v>11388</v>
      </c>
      <c r="C2745" s="325" t="s">
        <v>844</v>
      </c>
      <c r="D2745" s="326">
        <v>8.3699999999999992</v>
      </c>
    </row>
    <row r="2746" spans="1:4">
      <c r="A2746" s="323">
        <v>37373</v>
      </c>
      <c r="B2746" s="324" t="s">
        <v>11389</v>
      </c>
      <c r="C2746" s="325" t="s">
        <v>799</v>
      </c>
      <c r="D2746" s="326">
        <v>0.08</v>
      </c>
    </row>
    <row r="2747" spans="1:4">
      <c r="A2747" s="323">
        <v>40864</v>
      </c>
      <c r="B2747" s="324" t="s">
        <v>11390</v>
      </c>
      <c r="C2747" s="325" t="s">
        <v>4318</v>
      </c>
      <c r="D2747" s="326">
        <v>15.46</v>
      </c>
    </row>
    <row r="2748" spans="1:4">
      <c r="A2748" s="323">
        <v>4734</v>
      </c>
      <c r="B2748" s="324" t="s">
        <v>11391</v>
      </c>
      <c r="C2748" s="325" t="s">
        <v>845</v>
      </c>
      <c r="D2748" s="326">
        <v>209.44</v>
      </c>
    </row>
    <row r="2749" spans="1:4">
      <c r="A2749" s="323">
        <v>6085</v>
      </c>
      <c r="B2749" s="324" t="s">
        <v>11392</v>
      </c>
      <c r="C2749" s="325" t="s">
        <v>201</v>
      </c>
      <c r="D2749" s="326">
        <v>8.89</v>
      </c>
    </row>
    <row r="2750" spans="1:4">
      <c r="A2750" s="323">
        <v>38396</v>
      </c>
      <c r="B2750" s="324" t="s">
        <v>11393</v>
      </c>
      <c r="C2750" s="325" t="s">
        <v>843</v>
      </c>
      <c r="D2750" s="326">
        <v>513.66</v>
      </c>
    </row>
    <row r="2751" spans="1:4">
      <c r="A2751" s="323">
        <v>11622</v>
      </c>
      <c r="B2751" s="324" t="s">
        <v>11394</v>
      </c>
      <c r="C2751" s="325" t="s">
        <v>1068</v>
      </c>
      <c r="D2751" s="326">
        <v>71.349999999999994</v>
      </c>
    </row>
    <row r="2752" spans="1:4" ht="30">
      <c r="A2752" s="323">
        <v>43143</v>
      </c>
      <c r="B2752" s="324" t="s">
        <v>11395</v>
      </c>
      <c r="C2752" s="325" t="s">
        <v>201</v>
      </c>
      <c r="D2752" s="326">
        <v>26.95</v>
      </c>
    </row>
    <row r="2753" spans="1:4">
      <c r="A2753" s="323">
        <v>7317</v>
      </c>
      <c r="B2753" s="324" t="s">
        <v>11396</v>
      </c>
      <c r="C2753" s="325" t="s">
        <v>1068</v>
      </c>
      <c r="D2753" s="326">
        <v>39.07</v>
      </c>
    </row>
    <row r="2754" spans="1:4" ht="30">
      <c r="A2754" s="323">
        <v>142</v>
      </c>
      <c r="B2754" s="324" t="s">
        <v>11397</v>
      </c>
      <c r="C2754" s="325" t="s">
        <v>11398</v>
      </c>
      <c r="D2754" s="326">
        <v>33.659999999999997</v>
      </c>
    </row>
    <row r="2755" spans="1:4" ht="30">
      <c r="A2755" s="323">
        <v>43142</v>
      </c>
      <c r="B2755" s="324" t="s">
        <v>11399</v>
      </c>
      <c r="C2755" s="325" t="s">
        <v>201</v>
      </c>
      <c r="D2755" s="326">
        <v>152.91999999999999</v>
      </c>
    </row>
    <row r="2756" spans="1:4">
      <c r="A2756" s="323">
        <v>38123</v>
      </c>
      <c r="B2756" s="324" t="s">
        <v>11400</v>
      </c>
      <c r="C2756" s="325" t="s">
        <v>1068</v>
      </c>
      <c r="D2756" s="326">
        <v>56.2</v>
      </c>
    </row>
    <row r="2757" spans="1:4" ht="30">
      <c r="A2757" s="323">
        <v>42699</v>
      </c>
      <c r="B2757" s="324" t="s">
        <v>11401</v>
      </c>
      <c r="C2757" s="325" t="s">
        <v>843</v>
      </c>
      <c r="D2757" s="326">
        <v>31.13</v>
      </c>
    </row>
    <row r="2758" spans="1:4" ht="30">
      <c r="A2758" s="323">
        <v>37743</v>
      </c>
      <c r="B2758" s="324" t="s">
        <v>11402</v>
      </c>
      <c r="C2758" s="325" t="s">
        <v>843</v>
      </c>
      <c r="D2758" s="326">
        <v>212196.78</v>
      </c>
    </row>
    <row r="2759" spans="1:4" ht="30">
      <c r="A2759" s="323">
        <v>37744</v>
      </c>
      <c r="B2759" s="324" t="s">
        <v>11403</v>
      </c>
      <c r="C2759" s="325" t="s">
        <v>843</v>
      </c>
      <c r="D2759" s="326">
        <v>249503.49</v>
      </c>
    </row>
    <row r="2760" spans="1:4" ht="30">
      <c r="A2760" s="323">
        <v>37741</v>
      </c>
      <c r="B2760" s="324" t="s">
        <v>11404</v>
      </c>
      <c r="C2760" s="325" t="s">
        <v>843</v>
      </c>
      <c r="D2760" s="326">
        <v>192949.37</v>
      </c>
    </row>
    <row r="2761" spans="1:4" ht="30">
      <c r="A2761" s="323">
        <v>14618</v>
      </c>
      <c r="B2761" s="324" t="s">
        <v>11405</v>
      </c>
      <c r="C2761" s="325" t="s">
        <v>843</v>
      </c>
      <c r="D2761" s="326">
        <v>1315.88</v>
      </c>
    </row>
    <row r="2762" spans="1:4" ht="30">
      <c r="A2762" s="323">
        <v>40269</v>
      </c>
      <c r="B2762" s="324" t="s">
        <v>11406</v>
      </c>
      <c r="C2762" s="325" t="s">
        <v>843</v>
      </c>
      <c r="D2762" s="326">
        <v>5301.6</v>
      </c>
    </row>
    <row r="2763" spans="1:4">
      <c r="A2763" s="323">
        <v>6110</v>
      </c>
      <c r="B2763" s="324" t="s">
        <v>11407</v>
      </c>
      <c r="C2763" s="325" t="s">
        <v>799</v>
      </c>
      <c r="D2763" s="326">
        <v>27.06</v>
      </c>
    </row>
    <row r="2764" spans="1:4">
      <c r="A2764" s="323">
        <v>40910</v>
      </c>
      <c r="B2764" s="324" t="s">
        <v>11408</v>
      </c>
      <c r="C2764" s="325" t="s">
        <v>4318</v>
      </c>
      <c r="D2764" s="326">
        <v>4747.54</v>
      </c>
    </row>
    <row r="2765" spans="1:4">
      <c r="A2765" s="323">
        <v>6111</v>
      </c>
      <c r="B2765" s="324" t="s">
        <v>11409</v>
      </c>
      <c r="C2765" s="325" t="s">
        <v>799</v>
      </c>
      <c r="D2765" s="326">
        <v>19.12</v>
      </c>
    </row>
    <row r="2766" spans="1:4">
      <c r="A2766" s="323">
        <v>41084</v>
      </c>
      <c r="B2766" s="324" t="s">
        <v>11410</v>
      </c>
      <c r="C2766" s="325" t="s">
        <v>4318</v>
      </c>
      <c r="D2766" s="326">
        <v>3354.78</v>
      </c>
    </row>
    <row r="2767" spans="1:4" ht="30">
      <c r="A2767" s="323">
        <v>44535</v>
      </c>
      <c r="B2767" s="324" t="s">
        <v>11411</v>
      </c>
      <c r="C2767" s="325" t="s">
        <v>845</v>
      </c>
      <c r="D2767" s="326">
        <v>46.35</v>
      </c>
    </row>
    <row r="2768" spans="1:4" ht="30">
      <c r="A2768" s="323">
        <v>44945</v>
      </c>
      <c r="B2768" s="324" t="s">
        <v>11412</v>
      </c>
      <c r="C2768" s="325" t="s">
        <v>843</v>
      </c>
      <c r="D2768" s="326">
        <v>7.9</v>
      </c>
    </row>
    <row r="2769" spans="1:4">
      <c r="A2769" s="323">
        <v>38637</v>
      </c>
      <c r="B2769" s="324" t="s">
        <v>11413</v>
      </c>
      <c r="C2769" s="325" t="s">
        <v>843</v>
      </c>
      <c r="D2769" s="326">
        <v>370.01</v>
      </c>
    </row>
    <row r="2770" spans="1:4">
      <c r="A2770" s="323">
        <v>6150</v>
      </c>
      <c r="B2770" s="324" t="s">
        <v>11414</v>
      </c>
      <c r="C2770" s="325" t="s">
        <v>843</v>
      </c>
      <c r="D2770" s="326">
        <v>374.53</v>
      </c>
    </row>
    <row r="2771" spans="1:4">
      <c r="A2771" s="323">
        <v>6136</v>
      </c>
      <c r="B2771" s="324" t="s">
        <v>11415</v>
      </c>
      <c r="C2771" s="325" t="s">
        <v>843</v>
      </c>
      <c r="D2771" s="326">
        <v>294.39999999999998</v>
      </c>
    </row>
    <row r="2772" spans="1:4">
      <c r="A2772" s="323">
        <v>38638</v>
      </c>
      <c r="B2772" s="324" t="s">
        <v>11416</v>
      </c>
      <c r="C2772" s="325" t="s">
        <v>843</v>
      </c>
      <c r="D2772" s="326">
        <v>311.79000000000002</v>
      </c>
    </row>
    <row r="2773" spans="1:4">
      <c r="A2773" s="323">
        <v>20262</v>
      </c>
      <c r="B2773" s="324" t="s">
        <v>11417</v>
      </c>
      <c r="C2773" s="325" t="s">
        <v>843</v>
      </c>
      <c r="D2773" s="326">
        <v>14.47</v>
      </c>
    </row>
    <row r="2774" spans="1:4">
      <c r="A2774" s="323">
        <v>6145</v>
      </c>
      <c r="B2774" s="324" t="s">
        <v>11418</v>
      </c>
      <c r="C2774" s="325" t="s">
        <v>843</v>
      </c>
      <c r="D2774" s="326">
        <v>15.98</v>
      </c>
    </row>
    <row r="2775" spans="1:4">
      <c r="A2775" s="323">
        <v>6149</v>
      </c>
      <c r="B2775" s="324" t="s">
        <v>11419</v>
      </c>
      <c r="C2775" s="325" t="s">
        <v>843</v>
      </c>
      <c r="D2775" s="326">
        <v>10.56</v>
      </c>
    </row>
    <row r="2776" spans="1:4">
      <c r="A2776" s="323">
        <v>6146</v>
      </c>
      <c r="B2776" s="324" t="s">
        <v>11420</v>
      </c>
      <c r="C2776" s="325" t="s">
        <v>843</v>
      </c>
      <c r="D2776" s="326">
        <v>15.18</v>
      </c>
    </row>
    <row r="2777" spans="1:4">
      <c r="A2777" s="323">
        <v>44536</v>
      </c>
      <c r="B2777" s="324" t="s">
        <v>11421</v>
      </c>
      <c r="C2777" s="325" t="s">
        <v>1068</v>
      </c>
      <c r="D2777" s="326">
        <v>2.83</v>
      </c>
    </row>
    <row r="2778" spans="1:4">
      <c r="A2778" s="323">
        <v>39961</v>
      </c>
      <c r="B2778" s="324" t="s">
        <v>11422</v>
      </c>
      <c r="C2778" s="325" t="s">
        <v>843</v>
      </c>
      <c r="D2778" s="326">
        <v>22.24</v>
      </c>
    </row>
    <row r="2779" spans="1:4">
      <c r="A2779" s="323">
        <v>20250</v>
      </c>
      <c r="B2779" s="324" t="s">
        <v>11423</v>
      </c>
      <c r="C2779" s="325" t="s">
        <v>1068</v>
      </c>
      <c r="D2779" s="326">
        <v>14.4</v>
      </c>
    </row>
    <row r="2780" spans="1:4">
      <c r="A2780" s="323">
        <v>13388</v>
      </c>
      <c r="B2780" s="324" t="s">
        <v>11424</v>
      </c>
      <c r="C2780" s="325" t="s">
        <v>1068</v>
      </c>
      <c r="D2780" s="326">
        <v>193</v>
      </c>
    </row>
    <row r="2781" spans="1:4">
      <c r="A2781" s="323">
        <v>6160</v>
      </c>
      <c r="B2781" s="324" t="s">
        <v>11425</v>
      </c>
      <c r="C2781" s="325" t="s">
        <v>799</v>
      </c>
      <c r="D2781" s="326">
        <v>27.45</v>
      </c>
    </row>
    <row r="2782" spans="1:4">
      <c r="A2782" s="323">
        <v>41087</v>
      </c>
      <c r="B2782" s="324" t="s">
        <v>11426</v>
      </c>
      <c r="C2782" s="325" t="s">
        <v>4318</v>
      </c>
      <c r="D2782" s="326">
        <v>4815.8500000000004</v>
      </c>
    </row>
    <row r="2783" spans="1:4">
      <c r="A2783" s="323">
        <v>6166</v>
      </c>
      <c r="B2783" s="324" t="s">
        <v>11427</v>
      </c>
      <c r="C2783" s="325" t="s">
        <v>799</v>
      </c>
      <c r="D2783" s="326">
        <v>22.22</v>
      </c>
    </row>
    <row r="2784" spans="1:4">
      <c r="A2784" s="323">
        <v>41088</v>
      </c>
      <c r="B2784" s="324" t="s">
        <v>11428</v>
      </c>
      <c r="C2784" s="325" t="s">
        <v>4318</v>
      </c>
      <c r="D2784" s="326">
        <v>3898.44</v>
      </c>
    </row>
    <row r="2785" spans="1:4" ht="30">
      <c r="A2785" s="323">
        <v>20232</v>
      </c>
      <c r="B2785" s="324" t="s">
        <v>11429</v>
      </c>
      <c r="C2785" s="325" t="s">
        <v>844</v>
      </c>
      <c r="D2785" s="326">
        <v>94.81</v>
      </c>
    </row>
    <row r="2786" spans="1:4" ht="30">
      <c r="A2786" s="323">
        <v>4828</v>
      </c>
      <c r="B2786" s="324" t="s">
        <v>11430</v>
      </c>
      <c r="C2786" s="325" t="s">
        <v>844</v>
      </c>
      <c r="D2786" s="326">
        <v>76.41</v>
      </c>
    </row>
    <row r="2787" spans="1:4">
      <c r="A2787" s="323">
        <v>20249</v>
      </c>
      <c r="B2787" s="324" t="s">
        <v>11431</v>
      </c>
      <c r="C2787" s="325" t="s">
        <v>844</v>
      </c>
      <c r="D2787" s="326">
        <v>41.84</v>
      </c>
    </row>
    <row r="2788" spans="1:4">
      <c r="A2788" s="323">
        <v>11609</v>
      </c>
      <c r="B2788" s="324" t="s">
        <v>11432</v>
      </c>
      <c r="C2788" s="325" t="s">
        <v>201</v>
      </c>
      <c r="D2788" s="326">
        <v>11.85</v>
      </c>
    </row>
    <row r="2789" spans="1:4">
      <c r="A2789" s="323">
        <v>20083</v>
      </c>
      <c r="B2789" s="324" t="s">
        <v>11433</v>
      </c>
      <c r="C2789" s="325" t="s">
        <v>843</v>
      </c>
      <c r="D2789" s="326">
        <v>83.68</v>
      </c>
    </row>
    <row r="2790" spans="1:4">
      <c r="A2790" s="323">
        <v>12295</v>
      </c>
      <c r="B2790" s="324" t="s">
        <v>11434</v>
      </c>
      <c r="C2790" s="325" t="s">
        <v>843</v>
      </c>
      <c r="D2790" s="326">
        <v>3.45</v>
      </c>
    </row>
    <row r="2791" spans="1:4">
      <c r="A2791" s="323">
        <v>12296</v>
      </c>
      <c r="B2791" s="324" t="s">
        <v>11435</v>
      </c>
      <c r="C2791" s="325" t="s">
        <v>843</v>
      </c>
      <c r="D2791" s="326">
        <v>4.47</v>
      </c>
    </row>
    <row r="2792" spans="1:4">
      <c r="A2792" s="323">
        <v>12294</v>
      </c>
      <c r="B2792" s="324" t="s">
        <v>11436</v>
      </c>
      <c r="C2792" s="325" t="s">
        <v>843</v>
      </c>
      <c r="D2792" s="326">
        <v>10.74</v>
      </c>
    </row>
    <row r="2793" spans="1:4">
      <c r="A2793" s="323">
        <v>14543</v>
      </c>
      <c r="B2793" s="324" t="s">
        <v>11437</v>
      </c>
      <c r="C2793" s="325" t="s">
        <v>843</v>
      </c>
      <c r="D2793" s="326">
        <v>7.66</v>
      </c>
    </row>
    <row r="2794" spans="1:4">
      <c r="A2794" s="323">
        <v>13329</v>
      </c>
      <c r="B2794" s="324" t="s">
        <v>11438</v>
      </c>
      <c r="C2794" s="325" t="s">
        <v>843</v>
      </c>
      <c r="D2794" s="326">
        <v>4.5</v>
      </c>
    </row>
    <row r="2795" spans="1:4" ht="30">
      <c r="A2795" s="323">
        <v>21047</v>
      </c>
      <c r="B2795" s="324" t="s">
        <v>11439</v>
      </c>
      <c r="C2795" s="325" t="s">
        <v>843</v>
      </c>
      <c r="D2795" s="326">
        <v>95.67</v>
      </c>
    </row>
    <row r="2796" spans="1:4" ht="30">
      <c r="A2796" s="323">
        <v>21042</v>
      </c>
      <c r="B2796" s="324" t="s">
        <v>11440</v>
      </c>
      <c r="C2796" s="325" t="s">
        <v>843</v>
      </c>
      <c r="D2796" s="326">
        <v>73.739999999999995</v>
      </c>
    </row>
    <row r="2797" spans="1:4" ht="30">
      <c r="A2797" s="323">
        <v>21043</v>
      </c>
      <c r="B2797" s="324" t="s">
        <v>11441</v>
      </c>
      <c r="C2797" s="325" t="s">
        <v>843</v>
      </c>
      <c r="D2797" s="326">
        <v>93.15</v>
      </c>
    </row>
    <row r="2798" spans="1:4" ht="30">
      <c r="A2798" s="323">
        <v>21044</v>
      </c>
      <c r="B2798" s="324" t="s">
        <v>11442</v>
      </c>
      <c r="C2798" s="325" t="s">
        <v>843</v>
      </c>
      <c r="D2798" s="326">
        <v>64.89</v>
      </c>
    </row>
    <row r="2799" spans="1:4" ht="30">
      <c r="A2799" s="323">
        <v>21045</v>
      </c>
      <c r="B2799" s="324" t="s">
        <v>11443</v>
      </c>
      <c r="C2799" s="325" t="s">
        <v>843</v>
      </c>
      <c r="D2799" s="326">
        <v>88.88</v>
      </c>
    </row>
    <row r="2800" spans="1:4" ht="30">
      <c r="A2800" s="323">
        <v>21041</v>
      </c>
      <c r="B2800" s="324" t="s">
        <v>11444</v>
      </c>
      <c r="C2800" s="325" t="s">
        <v>843</v>
      </c>
      <c r="D2800" s="326">
        <v>76.650000000000006</v>
      </c>
    </row>
    <row r="2801" spans="1:4" ht="30">
      <c r="A2801" s="323">
        <v>21040</v>
      </c>
      <c r="B2801" s="324" t="s">
        <v>11445</v>
      </c>
      <c r="C2801" s="325" t="s">
        <v>843</v>
      </c>
      <c r="D2801" s="326">
        <v>63.5</v>
      </c>
    </row>
    <row r="2802" spans="1:4" ht="30">
      <c r="A2802" s="323">
        <v>38099</v>
      </c>
      <c r="B2802" s="324" t="s">
        <v>11446</v>
      </c>
      <c r="C2802" s="325" t="s">
        <v>843</v>
      </c>
      <c r="D2802" s="326">
        <v>1.67</v>
      </c>
    </row>
    <row r="2803" spans="1:4" ht="30">
      <c r="A2803" s="323">
        <v>38100</v>
      </c>
      <c r="B2803" s="324" t="s">
        <v>11447</v>
      </c>
      <c r="C2803" s="325" t="s">
        <v>843</v>
      </c>
      <c r="D2803" s="326">
        <v>2.74</v>
      </c>
    </row>
    <row r="2804" spans="1:4" ht="30">
      <c r="A2804" s="323">
        <v>7576</v>
      </c>
      <c r="B2804" s="324" t="s">
        <v>11448</v>
      </c>
      <c r="C2804" s="325" t="s">
        <v>843</v>
      </c>
      <c r="D2804" s="326">
        <v>127.45</v>
      </c>
    </row>
    <row r="2805" spans="1:4">
      <c r="A2805" s="323">
        <v>3384</v>
      </c>
      <c r="B2805" s="324" t="s">
        <v>11449</v>
      </c>
      <c r="C2805" s="325" t="s">
        <v>843</v>
      </c>
      <c r="D2805" s="326">
        <v>6.52</v>
      </c>
    </row>
    <row r="2806" spans="1:4" ht="30">
      <c r="A2806" s="323">
        <v>12626</v>
      </c>
      <c r="B2806" s="324" t="s">
        <v>11450</v>
      </c>
      <c r="C2806" s="325" t="s">
        <v>843</v>
      </c>
      <c r="D2806" s="326">
        <v>39.380000000000003</v>
      </c>
    </row>
    <row r="2807" spans="1:4">
      <c r="A2807" s="323">
        <v>11033</v>
      </c>
      <c r="B2807" s="324" t="s">
        <v>11451</v>
      </c>
      <c r="C2807" s="325" t="s">
        <v>843</v>
      </c>
      <c r="D2807" s="326">
        <v>5.23</v>
      </c>
    </row>
    <row r="2808" spans="1:4">
      <c r="A2808" s="323">
        <v>6194</v>
      </c>
      <c r="B2808" s="324" t="s">
        <v>11452</v>
      </c>
      <c r="C2808" s="325" t="s">
        <v>844</v>
      </c>
      <c r="D2808" s="326">
        <v>4.99</v>
      </c>
    </row>
    <row r="2809" spans="1:4">
      <c r="A2809" s="323">
        <v>10567</v>
      </c>
      <c r="B2809" s="324" t="s">
        <v>11453</v>
      </c>
      <c r="C2809" s="325" t="s">
        <v>844</v>
      </c>
      <c r="D2809" s="326">
        <v>7.9</v>
      </c>
    </row>
    <row r="2810" spans="1:4">
      <c r="A2810" s="323">
        <v>6212</v>
      </c>
      <c r="B2810" s="324" t="s">
        <v>11454</v>
      </c>
      <c r="C2810" s="325" t="s">
        <v>844</v>
      </c>
      <c r="D2810" s="326">
        <v>11.6</v>
      </c>
    </row>
    <row r="2811" spans="1:4" ht="30">
      <c r="A2811" s="323">
        <v>3993</v>
      </c>
      <c r="B2811" s="324" t="s">
        <v>11455</v>
      </c>
      <c r="C2811" s="325" t="s">
        <v>96</v>
      </c>
      <c r="D2811" s="326">
        <v>140.57</v>
      </c>
    </row>
    <row r="2812" spans="1:4" ht="30">
      <c r="A2812" s="323">
        <v>3990</v>
      </c>
      <c r="B2812" s="324" t="s">
        <v>11456</v>
      </c>
      <c r="C2812" s="325" t="s">
        <v>844</v>
      </c>
      <c r="D2812" s="326">
        <v>26.45</v>
      </c>
    </row>
    <row r="2813" spans="1:4" ht="30">
      <c r="A2813" s="323">
        <v>3992</v>
      </c>
      <c r="B2813" s="324" t="s">
        <v>11457</v>
      </c>
      <c r="C2813" s="325" t="s">
        <v>844</v>
      </c>
      <c r="D2813" s="326">
        <v>35.71</v>
      </c>
    </row>
    <row r="2814" spans="1:4" ht="30">
      <c r="A2814" s="323">
        <v>6178</v>
      </c>
      <c r="B2814" s="324" t="s">
        <v>11458</v>
      </c>
      <c r="C2814" s="325" t="s">
        <v>96</v>
      </c>
      <c r="D2814" s="326">
        <v>250.17</v>
      </c>
    </row>
    <row r="2815" spans="1:4" ht="30">
      <c r="A2815" s="323">
        <v>6180</v>
      </c>
      <c r="B2815" s="324" t="s">
        <v>11459</v>
      </c>
      <c r="C2815" s="325" t="s">
        <v>96</v>
      </c>
      <c r="D2815" s="326">
        <v>270</v>
      </c>
    </row>
    <row r="2816" spans="1:4" ht="30">
      <c r="A2816" s="323">
        <v>6182</v>
      </c>
      <c r="B2816" s="324" t="s">
        <v>11460</v>
      </c>
      <c r="C2816" s="325" t="s">
        <v>96</v>
      </c>
      <c r="D2816" s="326">
        <v>335.13</v>
      </c>
    </row>
    <row r="2817" spans="1:4" ht="30">
      <c r="A2817" s="323">
        <v>43614</v>
      </c>
      <c r="B2817" s="324" t="s">
        <v>11461</v>
      </c>
      <c r="C2817" s="325" t="s">
        <v>844</v>
      </c>
      <c r="D2817" s="326">
        <v>17.87</v>
      </c>
    </row>
    <row r="2818" spans="1:4" ht="30">
      <c r="A2818" s="323">
        <v>6193</v>
      </c>
      <c r="B2818" s="324" t="s">
        <v>11462</v>
      </c>
      <c r="C2818" s="325" t="s">
        <v>844</v>
      </c>
      <c r="D2818" s="326">
        <v>21.75</v>
      </c>
    </row>
    <row r="2819" spans="1:4" ht="30">
      <c r="A2819" s="323">
        <v>6189</v>
      </c>
      <c r="B2819" s="324" t="s">
        <v>11463</v>
      </c>
      <c r="C2819" s="325" t="s">
        <v>844</v>
      </c>
      <c r="D2819" s="326">
        <v>31.74</v>
      </c>
    </row>
    <row r="2820" spans="1:4">
      <c r="A2820" s="323">
        <v>6214</v>
      </c>
      <c r="B2820" s="324" t="s">
        <v>11464</v>
      </c>
      <c r="C2820" s="325" t="s">
        <v>96</v>
      </c>
      <c r="D2820" s="326">
        <v>156.71</v>
      </c>
    </row>
    <row r="2821" spans="1:4" ht="30">
      <c r="A2821" s="323">
        <v>36153</v>
      </c>
      <c r="B2821" s="324" t="s">
        <v>11465</v>
      </c>
      <c r="C2821" s="325" t="s">
        <v>843</v>
      </c>
      <c r="D2821" s="326">
        <v>212.66</v>
      </c>
    </row>
    <row r="2822" spans="1:4">
      <c r="A2822" s="323">
        <v>38465</v>
      </c>
      <c r="B2822" s="324" t="s">
        <v>11466</v>
      </c>
      <c r="C2822" s="325" t="s">
        <v>843</v>
      </c>
      <c r="D2822" s="326">
        <v>31.02</v>
      </c>
    </row>
    <row r="2823" spans="1:4">
      <c r="A2823" s="323">
        <v>7543</v>
      </c>
      <c r="B2823" s="324" t="s">
        <v>11467</v>
      </c>
      <c r="C2823" s="325" t="s">
        <v>843</v>
      </c>
      <c r="D2823" s="326">
        <v>8.75</v>
      </c>
    </row>
    <row r="2824" spans="1:4">
      <c r="A2824" s="323">
        <v>39346</v>
      </c>
      <c r="B2824" s="324" t="s">
        <v>11468</v>
      </c>
      <c r="C2824" s="325" t="s">
        <v>843</v>
      </c>
      <c r="D2824" s="326">
        <v>5.4</v>
      </c>
    </row>
    <row r="2825" spans="1:4">
      <c r="A2825" s="323">
        <v>39350</v>
      </c>
      <c r="B2825" s="324" t="s">
        <v>11469</v>
      </c>
      <c r="C2825" s="325" t="s">
        <v>843</v>
      </c>
      <c r="D2825" s="326">
        <v>5.81</v>
      </c>
    </row>
    <row r="2826" spans="1:4">
      <c r="A2826" s="323">
        <v>39351</v>
      </c>
      <c r="B2826" s="324" t="s">
        <v>11470</v>
      </c>
      <c r="C2826" s="325" t="s">
        <v>843</v>
      </c>
      <c r="D2826" s="326">
        <v>6.73</v>
      </c>
    </row>
    <row r="2827" spans="1:4">
      <c r="A2827" s="323">
        <v>39352</v>
      </c>
      <c r="B2827" s="324" t="s">
        <v>11471</v>
      </c>
      <c r="C2827" s="325" t="s">
        <v>843</v>
      </c>
      <c r="D2827" s="326">
        <v>5.4</v>
      </c>
    </row>
    <row r="2828" spans="1:4" ht="30">
      <c r="A2828" s="323">
        <v>2666</v>
      </c>
      <c r="B2828" s="324" t="s">
        <v>11472</v>
      </c>
      <c r="C2828" s="325" t="s">
        <v>843</v>
      </c>
      <c r="D2828" s="326">
        <v>8.66</v>
      </c>
    </row>
    <row r="2829" spans="1:4" ht="30">
      <c r="A2829" s="323">
        <v>2668</v>
      </c>
      <c r="B2829" s="324" t="s">
        <v>11473</v>
      </c>
      <c r="C2829" s="325" t="s">
        <v>843</v>
      </c>
      <c r="D2829" s="326">
        <v>9.89</v>
      </c>
    </row>
    <row r="2830" spans="1:4" ht="30">
      <c r="A2830" s="323">
        <v>2664</v>
      </c>
      <c r="B2830" s="324" t="s">
        <v>11474</v>
      </c>
      <c r="C2830" s="325" t="s">
        <v>843</v>
      </c>
      <c r="D2830" s="326">
        <v>14.58</v>
      </c>
    </row>
    <row r="2831" spans="1:4" ht="30">
      <c r="A2831" s="323">
        <v>2662</v>
      </c>
      <c r="B2831" s="324" t="s">
        <v>11475</v>
      </c>
      <c r="C2831" s="325" t="s">
        <v>843</v>
      </c>
      <c r="D2831" s="326">
        <v>17.89</v>
      </c>
    </row>
    <row r="2832" spans="1:4" ht="30">
      <c r="A2832" s="323">
        <v>20964</v>
      </c>
      <c r="B2832" s="324" t="s">
        <v>11476</v>
      </c>
      <c r="C2832" s="325" t="s">
        <v>843</v>
      </c>
      <c r="D2832" s="326">
        <v>109.33</v>
      </c>
    </row>
    <row r="2833" spans="1:4" ht="30">
      <c r="A2833" s="323">
        <v>10905</v>
      </c>
      <c r="B2833" s="324" t="s">
        <v>11477</v>
      </c>
      <c r="C2833" s="325" t="s">
        <v>843</v>
      </c>
      <c r="D2833" s="326">
        <v>146.66</v>
      </c>
    </row>
    <row r="2834" spans="1:4" ht="30">
      <c r="A2834" s="323">
        <v>11289</v>
      </c>
      <c r="B2834" s="324" t="s">
        <v>11478</v>
      </c>
      <c r="C2834" s="325" t="s">
        <v>843</v>
      </c>
      <c r="D2834" s="326">
        <v>106.61</v>
      </c>
    </row>
    <row r="2835" spans="1:4" ht="30">
      <c r="A2835" s="323">
        <v>11241</v>
      </c>
      <c r="B2835" s="324" t="s">
        <v>11479</v>
      </c>
      <c r="C2835" s="325" t="s">
        <v>843</v>
      </c>
      <c r="D2835" s="326">
        <v>266.54000000000002</v>
      </c>
    </row>
    <row r="2836" spans="1:4" ht="30">
      <c r="A2836" s="323">
        <v>11301</v>
      </c>
      <c r="B2836" s="324" t="s">
        <v>11480</v>
      </c>
      <c r="C2836" s="325" t="s">
        <v>843</v>
      </c>
      <c r="D2836" s="326">
        <v>675.87</v>
      </c>
    </row>
    <row r="2837" spans="1:4" ht="30">
      <c r="A2837" s="323">
        <v>21090</v>
      </c>
      <c r="B2837" s="324" t="s">
        <v>11481</v>
      </c>
      <c r="C2837" s="325" t="s">
        <v>843</v>
      </c>
      <c r="D2837" s="326">
        <v>828.18</v>
      </c>
    </row>
    <row r="2838" spans="1:4" ht="30">
      <c r="A2838" s="323">
        <v>11315</v>
      </c>
      <c r="B2838" s="324" t="s">
        <v>11482</v>
      </c>
      <c r="C2838" s="325" t="s">
        <v>843</v>
      </c>
      <c r="D2838" s="326">
        <v>161.82</v>
      </c>
    </row>
    <row r="2839" spans="1:4" ht="30">
      <c r="A2839" s="323">
        <v>21071</v>
      </c>
      <c r="B2839" s="324" t="s">
        <v>11483</v>
      </c>
      <c r="C2839" s="325" t="s">
        <v>843</v>
      </c>
      <c r="D2839" s="326">
        <v>247.5</v>
      </c>
    </row>
    <row r="2840" spans="1:4" ht="30">
      <c r="A2840" s="323">
        <v>14112</v>
      </c>
      <c r="B2840" s="324" t="s">
        <v>11484</v>
      </c>
      <c r="C2840" s="325" t="s">
        <v>843</v>
      </c>
      <c r="D2840" s="326">
        <v>345.55</v>
      </c>
    </row>
    <row r="2841" spans="1:4" ht="30">
      <c r="A2841" s="323">
        <v>11316</v>
      </c>
      <c r="B2841" s="324" t="s">
        <v>11485</v>
      </c>
      <c r="C2841" s="325" t="s">
        <v>843</v>
      </c>
      <c r="D2841" s="326">
        <v>533.08000000000004</v>
      </c>
    </row>
    <row r="2842" spans="1:4" ht="30">
      <c r="A2842" s="323">
        <v>6243</v>
      </c>
      <c r="B2842" s="324" t="s">
        <v>11486</v>
      </c>
      <c r="C2842" s="325" t="s">
        <v>843</v>
      </c>
      <c r="D2842" s="326">
        <v>614</v>
      </c>
    </row>
    <row r="2843" spans="1:4" ht="30">
      <c r="A2843" s="323">
        <v>6240</v>
      </c>
      <c r="B2843" s="324" t="s">
        <v>11487</v>
      </c>
      <c r="C2843" s="325" t="s">
        <v>843</v>
      </c>
      <c r="D2843" s="326">
        <v>812.95</v>
      </c>
    </row>
    <row r="2844" spans="1:4" ht="30">
      <c r="A2844" s="323">
        <v>11296</v>
      </c>
      <c r="B2844" s="324" t="s">
        <v>11488</v>
      </c>
      <c r="C2844" s="325" t="s">
        <v>843</v>
      </c>
      <c r="D2844" s="326">
        <v>2590.2199999999998</v>
      </c>
    </row>
    <row r="2845" spans="1:4" ht="30">
      <c r="A2845" s="323">
        <v>11299</v>
      </c>
      <c r="B2845" s="324" t="s">
        <v>11489</v>
      </c>
      <c r="C2845" s="325" t="s">
        <v>843</v>
      </c>
      <c r="D2845" s="326">
        <v>876.73</v>
      </c>
    </row>
    <row r="2846" spans="1:4">
      <c r="A2846" s="323">
        <v>11688</v>
      </c>
      <c r="B2846" s="324" t="s">
        <v>11490</v>
      </c>
      <c r="C2846" s="325" t="s">
        <v>843</v>
      </c>
      <c r="D2846" s="326">
        <v>579.82000000000005</v>
      </c>
    </row>
    <row r="2847" spans="1:4">
      <c r="A2847" s="323">
        <v>20271</v>
      </c>
      <c r="B2847" s="324" t="s">
        <v>11491</v>
      </c>
      <c r="C2847" s="325" t="s">
        <v>843</v>
      </c>
      <c r="D2847" s="326">
        <v>638.85</v>
      </c>
    </row>
    <row r="2848" spans="1:4">
      <c r="A2848" s="323">
        <v>10423</v>
      </c>
      <c r="B2848" s="324" t="s">
        <v>11492</v>
      </c>
      <c r="C2848" s="325" t="s">
        <v>843</v>
      </c>
      <c r="D2848" s="326">
        <v>469.06</v>
      </c>
    </row>
    <row r="2849" spans="1:4">
      <c r="A2849" s="323">
        <v>36790</v>
      </c>
      <c r="B2849" s="324" t="s">
        <v>11493</v>
      </c>
      <c r="C2849" s="325" t="s">
        <v>843</v>
      </c>
      <c r="D2849" s="326">
        <v>359.84</v>
      </c>
    </row>
    <row r="2850" spans="1:4">
      <c r="A2850" s="323">
        <v>37589</v>
      </c>
      <c r="B2850" s="324" t="s">
        <v>11494</v>
      </c>
      <c r="C2850" s="325" t="s">
        <v>843</v>
      </c>
      <c r="D2850" s="326">
        <v>440.9</v>
      </c>
    </row>
    <row r="2851" spans="1:4" ht="30">
      <c r="A2851" s="323">
        <v>11690</v>
      </c>
      <c r="B2851" s="324" t="s">
        <v>11495</v>
      </c>
      <c r="C2851" s="325" t="s">
        <v>843</v>
      </c>
      <c r="D2851" s="326">
        <v>234.22</v>
      </c>
    </row>
    <row r="2852" spans="1:4">
      <c r="A2852" s="323">
        <v>20234</v>
      </c>
      <c r="B2852" s="324" t="s">
        <v>11496</v>
      </c>
      <c r="C2852" s="325" t="s">
        <v>843</v>
      </c>
      <c r="D2852" s="326">
        <v>296.41000000000003</v>
      </c>
    </row>
    <row r="2853" spans="1:4">
      <c r="A2853" s="323">
        <v>44480</v>
      </c>
      <c r="B2853" s="324" t="s">
        <v>11497</v>
      </c>
      <c r="C2853" s="325" t="s">
        <v>845</v>
      </c>
      <c r="D2853" s="326">
        <v>13.81</v>
      </c>
    </row>
    <row r="2854" spans="1:4" ht="30">
      <c r="A2854" s="323">
        <v>11457</v>
      </c>
      <c r="B2854" s="324" t="s">
        <v>11498</v>
      </c>
      <c r="C2854" s="325" t="s">
        <v>843</v>
      </c>
      <c r="D2854" s="326">
        <v>44.65</v>
      </c>
    </row>
    <row r="2855" spans="1:4" ht="30">
      <c r="A2855" s="323">
        <v>44073</v>
      </c>
      <c r="B2855" s="324" t="s">
        <v>11499</v>
      </c>
      <c r="C2855" s="325" t="s">
        <v>844</v>
      </c>
      <c r="D2855" s="326">
        <v>0.68</v>
      </c>
    </row>
    <row r="2856" spans="1:4">
      <c r="A2856" s="323">
        <v>44253</v>
      </c>
      <c r="B2856" s="324" t="s">
        <v>11500</v>
      </c>
      <c r="C2856" s="325" t="s">
        <v>843</v>
      </c>
      <c r="D2856" s="326">
        <v>306.76</v>
      </c>
    </row>
    <row r="2857" spans="1:4">
      <c r="A2857" s="323">
        <v>21121</v>
      </c>
      <c r="B2857" s="324" t="s">
        <v>11501</v>
      </c>
      <c r="C2857" s="325" t="s">
        <v>843</v>
      </c>
      <c r="D2857" s="326">
        <v>4.4000000000000004</v>
      </c>
    </row>
    <row r="2858" spans="1:4">
      <c r="A2858" s="323">
        <v>38010</v>
      </c>
      <c r="B2858" s="324" t="s">
        <v>11502</v>
      </c>
      <c r="C2858" s="325" t="s">
        <v>843</v>
      </c>
      <c r="D2858" s="326">
        <v>5.48</v>
      </c>
    </row>
    <row r="2859" spans="1:4">
      <c r="A2859" s="323">
        <v>38011</v>
      </c>
      <c r="B2859" s="324" t="s">
        <v>11503</v>
      </c>
      <c r="C2859" s="325" t="s">
        <v>843</v>
      </c>
      <c r="D2859" s="326">
        <v>10.98</v>
      </c>
    </row>
    <row r="2860" spans="1:4">
      <c r="A2860" s="323">
        <v>38012</v>
      </c>
      <c r="B2860" s="324" t="s">
        <v>11504</v>
      </c>
      <c r="C2860" s="325" t="s">
        <v>843</v>
      </c>
      <c r="D2860" s="326">
        <v>41.87</v>
      </c>
    </row>
    <row r="2861" spans="1:4">
      <c r="A2861" s="323">
        <v>38013</v>
      </c>
      <c r="B2861" s="324" t="s">
        <v>11505</v>
      </c>
      <c r="C2861" s="325" t="s">
        <v>843</v>
      </c>
      <c r="D2861" s="326">
        <v>53.79</v>
      </c>
    </row>
    <row r="2862" spans="1:4">
      <c r="A2862" s="323">
        <v>38014</v>
      </c>
      <c r="B2862" s="324" t="s">
        <v>11506</v>
      </c>
      <c r="C2862" s="325" t="s">
        <v>843</v>
      </c>
      <c r="D2862" s="326">
        <v>89.84</v>
      </c>
    </row>
    <row r="2863" spans="1:4">
      <c r="A2863" s="323">
        <v>38015</v>
      </c>
      <c r="B2863" s="324" t="s">
        <v>11507</v>
      </c>
      <c r="C2863" s="325" t="s">
        <v>843</v>
      </c>
      <c r="D2863" s="326">
        <v>211.2</v>
      </c>
    </row>
    <row r="2864" spans="1:4">
      <c r="A2864" s="323">
        <v>38016</v>
      </c>
      <c r="B2864" s="324" t="s">
        <v>11508</v>
      </c>
      <c r="C2864" s="325" t="s">
        <v>843</v>
      </c>
      <c r="D2864" s="326">
        <v>245.6</v>
      </c>
    </row>
    <row r="2865" spans="1:4">
      <c r="A2865" s="323">
        <v>7105</v>
      </c>
      <c r="B2865" s="324" t="s">
        <v>11509</v>
      </c>
      <c r="C2865" s="325" t="s">
        <v>843</v>
      </c>
      <c r="D2865" s="326">
        <v>39.57</v>
      </c>
    </row>
    <row r="2866" spans="1:4">
      <c r="A2866" s="323">
        <v>20183</v>
      </c>
      <c r="B2866" s="324" t="s">
        <v>11510</v>
      </c>
      <c r="C2866" s="325" t="s">
        <v>843</v>
      </c>
      <c r="D2866" s="326">
        <v>48.75</v>
      </c>
    </row>
    <row r="2867" spans="1:4">
      <c r="A2867" s="323">
        <v>38448</v>
      </c>
      <c r="B2867" s="324" t="s">
        <v>11511</v>
      </c>
      <c r="C2867" s="325" t="s">
        <v>843</v>
      </c>
      <c r="D2867" s="326">
        <v>221.22</v>
      </c>
    </row>
    <row r="2868" spans="1:4">
      <c r="A2868" s="323">
        <v>20182</v>
      </c>
      <c r="B2868" s="324" t="s">
        <v>11512</v>
      </c>
      <c r="C2868" s="325" t="s">
        <v>843</v>
      </c>
      <c r="D2868" s="326">
        <v>28.34</v>
      </c>
    </row>
    <row r="2869" spans="1:4">
      <c r="A2869" s="323">
        <v>7119</v>
      </c>
      <c r="B2869" s="324" t="s">
        <v>11513</v>
      </c>
      <c r="C2869" s="325" t="s">
        <v>843</v>
      </c>
      <c r="D2869" s="326">
        <v>9.5</v>
      </c>
    </row>
    <row r="2870" spans="1:4">
      <c r="A2870" s="323">
        <v>7126</v>
      </c>
      <c r="B2870" s="324" t="s">
        <v>11514</v>
      </c>
      <c r="C2870" s="325" t="s">
        <v>843</v>
      </c>
      <c r="D2870" s="326">
        <v>19.39</v>
      </c>
    </row>
    <row r="2871" spans="1:4">
      <c r="A2871" s="323">
        <v>7120</v>
      </c>
      <c r="B2871" s="324" t="s">
        <v>11515</v>
      </c>
      <c r="C2871" s="325" t="s">
        <v>843</v>
      </c>
      <c r="D2871" s="326">
        <v>7.29</v>
      </c>
    </row>
    <row r="2872" spans="1:4">
      <c r="A2872" s="323">
        <v>39324</v>
      </c>
      <c r="B2872" s="324" t="s">
        <v>11516</v>
      </c>
      <c r="C2872" s="325" t="s">
        <v>843</v>
      </c>
      <c r="D2872" s="326">
        <v>5.73</v>
      </c>
    </row>
    <row r="2873" spans="1:4">
      <c r="A2873" s="323">
        <v>39325</v>
      </c>
      <c r="B2873" s="324" t="s">
        <v>11517</v>
      </c>
      <c r="C2873" s="325" t="s">
        <v>843</v>
      </c>
      <c r="D2873" s="326">
        <v>8.6300000000000008</v>
      </c>
    </row>
    <row r="2874" spans="1:4">
      <c r="A2874" s="323">
        <v>39326</v>
      </c>
      <c r="B2874" s="324" t="s">
        <v>11518</v>
      </c>
      <c r="C2874" s="325" t="s">
        <v>843</v>
      </c>
      <c r="D2874" s="326">
        <v>30.97</v>
      </c>
    </row>
    <row r="2875" spans="1:4">
      <c r="A2875" s="323">
        <v>39327</v>
      </c>
      <c r="B2875" s="324" t="s">
        <v>11519</v>
      </c>
      <c r="C2875" s="325" t="s">
        <v>843</v>
      </c>
      <c r="D2875" s="326">
        <v>46.72</v>
      </c>
    </row>
    <row r="2876" spans="1:4">
      <c r="A2876" s="323">
        <v>7106</v>
      </c>
      <c r="B2876" s="324" t="s">
        <v>11520</v>
      </c>
      <c r="C2876" s="325" t="s">
        <v>843</v>
      </c>
      <c r="D2876" s="326">
        <v>120</v>
      </c>
    </row>
    <row r="2877" spans="1:4">
      <c r="A2877" s="323">
        <v>7104</v>
      </c>
      <c r="B2877" s="324" t="s">
        <v>11521</v>
      </c>
      <c r="C2877" s="325" t="s">
        <v>843</v>
      </c>
      <c r="D2877" s="326">
        <v>3.23</v>
      </c>
    </row>
    <row r="2878" spans="1:4">
      <c r="A2878" s="323">
        <v>7136</v>
      </c>
      <c r="B2878" s="324" t="s">
        <v>11522</v>
      </c>
      <c r="C2878" s="325" t="s">
        <v>843</v>
      </c>
      <c r="D2878" s="326">
        <v>5.63</v>
      </c>
    </row>
    <row r="2879" spans="1:4">
      <c r="A2879" s="323">
        <v>7128</v>
      </c>
      <c r="B2879" s="324" t="s">
        <v>11523</v>
      </c>
      <c r="C2879" s="325" t="s">
        <v>843</v>
      </c>
      <c r="D2879" s="326">
        <v>7.31</v>
      </c>
    </row>
    <row r="2880" spans="1:4">
      <c r="A2880" s="323">
        <v>7108</v>
      </c>
      <c r="B2880" s="324" t="s">
        <v>11524</v>
      </c>
      <c r="C2880" s="325" t="s">
        <v>843</v>
      </c>
      <c r="D2880" s="326">
        <v>7.29</v>
      </c>
    </row>
    <row r="2881" spans="1:4">
      <c r="A2881" s="323">
        <v>7129</v>
      </c>
      <c r="B2881" s="324" t="s">
        <v>11525</v>
      </c>
      <c r="C2881" s="325" t="s">
        <v>843</v>
      </c>
      <c r="D2881" s="326">
        <v>8.58</v>
      </c>
    </row>
    <row r="2882" spans="1:4">
      <c r="A2882" s="323">
        <v>7130</v>
      </c>
      <c r="B2882" s="324" t="s">
        <v>11526</v>
      </c>
      <c r="C2882" s="325" t="s">
        <v>843</v>
      </c>
      <c r="D2882" s="326">
        <v>12.46</v>
      </c>
    </row>
    <row r="2883" spans="1:4">
      <c r="A2883" s="323">
        <v>7131</v>
      </c>
      <c r="B2883" s="324" t="s">
        <v>11527</v>
      </c>
      <c r="C2883" s="325" t="s">
        <v>843</v>
      </c>
      <c r="D2883" s="326">
        <v>15.24</v>
      </c>
    </row>
    <row r="2884" spans="1:4">
      <c r="A2884" s="323">
        <v>7132</v>
      </c>
      <c r="B2884" s="324" t="s">
        <v>11528</v>
      </c>
      <c r="C2884" s="325" t="s">
        <v>843</v>
      </c>
      <c r="D2884" s="326">
        <v>35.89</v>
      </c>
    </row>
    <row r="2885" spans="1:4">
      <c r="A2885" s="323">
        <v>7133</v>
      </c>
      <c r="B2885" s="324" t="s">
        <v>11529</v>
      </c>
      <c r="C2885" s="325" t="s">
        <v>843</v>
      </c>
      <c r="D2885" s="326">
        <v>82.94</v>
      </c>
    </row>
    <row r="2886" spans="1:4">
      <c r="A2886" s="323">
        <v>38017</v>
      </c>
      <c r="B2886" s="324" t="s">
        <v>11530</v>
      </c>
      <c r="C2886" s="325" t="s">
        <v>843</v>
      </c>
      <c r="D2886" s="326">
        <v>11.71</v>
      </c>
    </row>
    <row r="2887" spans="1:4">
      <c r="A2887" s="323">
        <v>38018</v>
      </c>
      <c r="B2887" s="324" t="s">
        <v>11531</v>
      </c>
      <c r="C2887" s="325" t="s">
        <v>843</v>
      </c>
      <c r="D2887" s="326">
        <v>13.16</v>
      </c>
    </row>
    <row r="2888" spans="1:4" ht="30">
      <c r="A2888" s="323">
        <v>39000</v>
      </c>
      <c r="B2888" s="324" t="s">
        <v>11532</v>
      </c>
      <c r="C2888" s="325" t="s">
        <v>843</v>
      </c>
      <c r="D2888" s="326">
        <v>40.19</v>
      </c>
    </row>
    <row r="2889" spans="1:4">
      <c r="A2889" s="323">
        <v>38674</v>
      </c>
      <c r="B2889" s="324" t="s">
        <v>11533</v>
      </c>
      <c r="C2889" s="325" t="s">
        <v>843</v>
      </c>
      <c r="D2889" s="326">
        <v>39.4</v>
      </c>
    </row>
    <row r="2890" spans="1:4">
      <c r="A2890" s="323">
        <v>38019</v>
      </c>
      <c r="B2890" s="324" t="s">
        <v>11534</v>
      </c>
      <c r="C2890" s="325" t="s">
        <v>843</v>
      </c>
      <c r="D2890" s="326">
        <v>8.33</v>
      </c>
    </row>
    <row r="2891" spans="1:4">
      <c r="A2891" s="323">
        <v>38020</v>
      </c>
      <c r="B2891" s="324" t="s">
        <v>11535</v>
      </c>
      <c r="C2891" s="325" t="s">
        <v>843</v>
      </c>
      <c r="D2891" s="326">
        <v>10.27</v>
      </c>
    </row>
    <row r="2892" spans="1:4">
      <c r="A2892" s="323">
        <v>38454</v>
      </c>
      <c r="B2892" s="324" t="s">
        <v>11536</v>
      </c>
      <c r="C2892" s="325" t="s">
        <v>843</v>
      </c>
      <c r="D2892" s="326">
        <v>15.07</v>
      </c>
    </row>
    <row r="2893" spans="1:4">
      <c r="A2893" s="323">
        <v>38455</v>
      </c>
      <c r="B2893" s="324" t="s">
        <v>11537</v>
      </c>
      <c r="C2893" s="325" t="s">
        <v>843</v>
      </c>
      <c r="D2893" s="326">
        <v>20.170000000000002</v>
      </c>
    </row>
    <row r="2894" spans="1:4" ht="30">
      <c r="A2894" s="323">
        <v>38462</v>
      </c>
      <c r="B2894" s="324" t="s">
        <v>11538</v>
      </c>
      <c r="C2894" s="325" t="s">
        <v>843</v>
      </c>
      <c r="D2894" s="326">
        <v>325.22000000000003</v>
      </c>
    </row>
    <row r="2895" spans="1:4" ht="30">
      <c r="A2895" s="323">
        <v>36362</v>
      </c>
      <c r="B2895" s="324" t="s">
        <v>11539</v>
      </c>
      <c r="C2895" s="325" t="s">
        <v>843</v>
      </c>
      <c r="D2895" s="326">
        <v>4.49</v>
      </c>
    </row>
    <row r="2896" spans="1:4" ht="30">
      <c r="A2896" s="323">
        <v>36298</v>
      </c>
      <c r="B2896" s="324" t="s">
        <v>11540</v>
      </c>
      <c r="C2896" s="325" t="s">
        <v>843</v>
      </c>
      <c r="D2896" s="326">
        <v>3.86</v>
      </c>
    </row>
    <row r="2897" spans="1:4" ht="30">
      <c r="A2897" s="323">
        <v>38456</v>
      </c>
      <c r="B2897" s="324" t="s">
        <v>11541</v>
      </c>
      <c r="C2897" s="325" t="s">
        <v>843</v>
      </c>
      <c r="D2897" s="326">
        <v>9.6199999999999992</v>
      </c>
    </row>
    <row r="2898" spans="1:4" ht="30">
      <c r="A2898" s="323">
        <v>38457</v>
      </c>
      <c r="B2898" s="324" t="s">
        <v>11542</v>
      </c>
      <c r="C2898" s="325" t="s">
        <v>843</v>
      </c>
      <c r="D2898" s="326">
        <v>17.52</v>
      </c>
    </row>
    <row r="2899" spans="1:4" ht="30">
      <c r="A2899" s="323">
        <v>38458</v>
      </c>
      <c r="B2899" s="324" t="s">
        <v>11543</v>
      </c>
      <c r="C2899" s="325" t="s">
        <v>843</v>
      </c>
      <c r="D2899" s="326">
        <v>33.76</v>
      </c>
    </row>
    <row r="2900" spans="1:4" ht="30">
      <c r="A2900" s="323">
        <v>38459</v>
      </c>
      <c r="B2900" s="324" t="s">
        <v>11544</v>
      </c>
      <c r="C2900" s="325" t="s">
        <v>843</v>
      </c>
      <c r="D2900" s="326">
        <v>53.07</v>
      </c>
    </row>
    <row r="2901" spans="1:4" ht="30">
      <c r="A2901" s="323">
        <v>38460</v>
      </c>
      <c r="B2901" s="324" t="s">
        <v>11545</v>
      </c>
      <c r="C2901" s="325" t="s">
        <v>843</v>
      </c>
      <c r="D2901" s="326">
        <v>113.84</v>
      </c>
    </row>
    <row r="2902" spans="1:4" ht="30">
      <c r="A2902" s="323">
        <v>38461</v>
      </c>
      <c r="B2902" s="324" t="s">
        <v>11546</v>
      </c>
      <c r="C2902" s="325" t="s">
        <v>843</v>
      </c>
      <c r="D2902" s="326">
        <v>152.77000000000001</v>
      </c>
    </row>
    <row r="2903" spans="1:4">
      <c r="A2903" s="323">
        <v>7094</v>
      </c>
      <c r="B2903" s="324" t="s">
        <v>11547</v>
      </c>
      <c r="C2903" s="325" t="s">
        <v>843</v>
      </c>
      <c r="D2903" s="326">
        <v>10.56</v>
      </c>
    </row>
    <row r="2904" spans="1:4">
      <c r="A2904" s="323">
        <v>7116</v>
      </c>
      <c r="B2904" s="324" t="s">
        <v>11548</v>
      </c>
      <c r="C2904" s="325" t="s">
        <v>843</v>
      </c>
      <c r="D2904" s="326">
        <v>3.55</v>
      </c>
    </row>
    <row r="2905" spans="1:4">
      <c r="A2905" s="323">
        <v>7118</v>
      </c>
      <c r="B2905" s="324" t="s">
        <v>11549</v>
      </c>
      <c r="C2905" s="325" t="s">
        <v>843</v>
      </c>
      <c r="D2905" s="326">
        <v>21.71</v>
      </c>
    </row>
    <row r="2906" spans="1:4">
      <c r="A2906" s="323">
        <v>7098</v>
      </c>
      <c r="B2906" s="324" t="s">
        <v>11550</v>
      </c>
      <c r="C2906" s="325" t="s">
        <v>843</v>
      </c>
      <c r="D2906" s="326">
        <v>3.23</v>
      </c>
    </row>
    <row r="2907" spans="1:4">
      <c r="A2907" s="323">
        <v>7110</v>
      </c>
      <c r="B2907" s="324" t="s">
        <v>11551</v>
      </c>
      <c r="C2907" s="325" t="s">
        <v>843</v>
      </c>
      <c r="D2907" s="326">
        <v>41.28</v>
      </c>
    </row>
    <row r="2908" spans="1:4">
      <c r="A2908" s="323">
        <v>7123</v>
      </c>
      <c r="B2908" s="324" t="s">
        <v>11552</v>
      </c>
      <c r="C2908" s="325" t="s">
        <v>843</v>
      </c>
      <c r="D2908" s="326">
        <v>3.9</v>
      </c>
    </row>
    <row r="2909" spans="1:4" ht="30">
      <c r="A2909" s="323">
        <v>7121</v>
      </c>
      <c r="B2909" s="324" t="s">
        <v>11553</v>
      </c>
      <c r="C2909" s="325" t="s">
        <v>843</v>
      </c>
      <c r="D2909" s="326">
        <v>7.72</v>
      </c>
    </row>
    <row r="2910" spans="1:4" ht="30">
      <c r="A2910" s="323">
        <v>7137</v>
      </c>
      <c r="B2910" s="324" t="s">
        <v>11554</v>
      </c>
      <c r="C2910" s="325" t="s">
        <v>843</v>
      </c>
      <c r="D2910" s="326">
        <v>8.43</v>
      </c>
    </row>
    <row r="2911" spans="1:4" ht="30">
      <c r="A2911" s="323">
        <v>7122</v>
      </c>
      <c r="B2911" s="324" t="s">
        <v>11555</v>
      </c>
      <c r="C2911" s="325" t="s">
        <v>843</v>
      </c>
      <c r="D2911" s="326">
        <v>9.2799999999999994</v>
      </c>
    </row>
    <row r="2912" spans="1:4" ht="30">
      <c r="A2912" s="323">
        <v>7114</v>
      </c>
      <c r="B2912" s="324" t="s">
        <v>11556</v>
      </c>
      <c r="C2912" s="325" t="s">
        <v>843</v>
      </c>
      <c r="D2912" s="326">
        <v>10.79</v>
      </c>
    </row>
    <row r="2913" spans="1:4" ht="30">
      <c r="A2913" s="323">
        <v>7109</v>
      </c>
      <c r="B2913" s="324" t="s">
        <v>11557</v>
      </c>
      <c r="C2913" s="325" t="s">
        <v>843</v>
      </c>
      <c r="D2913" s="326">
        <v>2.14</v>
      </c>
    </row>
    <row r="2914" spans="1:4" ht="30">
      <c r="A2914" s="323">
        <v>7135</v>
      </c>
      <c r="B2914" s="324" t="s">
        <v>11558</v>
      </c>
      <c r="C2914" s="325" t="s">
        <v>843</v>
      </c>
      <c r="D2914" s="326">
        <v>4.38</v>
      </c>
    </row>
    <row r="2915" spans="1:4" ht="30">
      <c r="A2915" s="323">
        <v>37947</v>
      </c>
      <c r="B2915" s="324" t="s">
        <v>11559</v>
      </c>
      <c r="C2915" s="325" t="s">
        <v>843</v>
      </c>
      <c r="D2915" s="326">
        <v>3.56</v>
      </c>
    </row>
    <row r="2916" spans="1:4" ht="30">
      <c r="A2916" s="323">
        <v>7103</v>
      </c>
      <c r="B2916" s="324" t="s">
        <v>11560</v>
      </c>
      <c r="C2916" s="325" t="s">
        <v>843</v>
      </c>
      <c r="D2916" s="326">
        <v>11.61</v>
      </c>
    </row>
    <row r="2917" spans="1:4">
      <c r="A2917" s="323">
        <v>11655</v>
      </c>
      <c r="B2917" s="324" t="s">
        <v>11561</v>
      </c>
      <c r="C2917" s="325" t="s">
        <v>843</v>
      </c>
      <c r="D2917" s="326">
        <v>16.399999999999999</v>
      </c>
    </row>
    <row r="2918" spans="1:4">
      <c r="A2918" s="323">
        <v>11656</v>
      </c>
      <c r="B2918" s="324" t="s">
        <v>11562</v>
      </c>
      <c r="C2918" s="325" t="s">
        <v>843</v>
      </c>
      <c r="D2918" s="326">
        <v>18.829999999999998</v>
      </c>
    </row>
    <row r="2919" spans="1:4">
      <c r="A2919" s="323">
        <v>7091</v>
      </c>
      <c r="B2919" s="324" t="s">
        <v>11563</v>
      </c>
      <c r="C2919" s="325" t="s">
        <v>843</v>
      </c>
      <c r="D2919" s="326">
        <v>15.42</v>
      </c>
    </row>
    <row r="2920" spans="1:4">
      <c r="A2920" s="323">
        <v>37948</v>
      </c>
      <c r="B2920" s="324" t="s">
        <v>11564</v>
      </c>
      <c r="C2920" s="325" t="s">
        <v>843</v>
      </c>
      <c r="D2920" s="326">
        <v>3.57</v>
      </c>
    </row>
    <row r="2921" spans="1:4">
      <c r="A2921" s="323">
        <v>7097</v>
      </c>
      <c r="B2921" s="324" t="s">
        <v>11565</v>
      </c>
      <c r="C2921" s="325" t="s">
        <v>843</v>
      </c>
      <c r="D2921" s="326">
        <v>7.24</v>
      </c>
    </row>
    <row r="2922" spans="1:4">
      <c r="A2922" s="323">
        <v>11658</v>
      </c>
      <c r="B2922" s="324" t="s">
        <v>11566</v>
      </c>
      <c r="C2922" s="325" t="s">
        <v>843</v>
      </c>
      <c r="D2922" s="326">
        <v>16.010000000000002</v>
      </c>
    </row>
    <row r="2923" spans="1:4">
      <c r="A2923" s="323">
        <v>7146</v>
      </c>
      <c r="B2923" s="324" t="s">
        <v>11567</v>
      </c>
      <c r="C2923" s="325" t="s">
        <v>843</v>
      </c>
      <c r="D2923" s="326">
        <v>141.31</v>
      </c>
    </row>
    <row r="2924" spans="1:4">
      <c r="A2924" s="323">
        <v>7138</v>
      </c>
      <c r="B2924" s="324" t="s">
        <v>11568</v>
      </c>
      <c r="C2924" s="325" t="s">
        <v>843</v>
      </c>
      <c r="D2924" s="326">
        <v>0.89</v>
      </c>
    </row>
    <row r="2925" spans="1:4">
      <c r="A2925" s="323">
        <v>7139</v>
      </c>
      <c r="B2925" s="324" t="s">
        <v>11569</v>
      </c>
      <c r="C2925" s="325" t="s">
        <v>843</v>
      </c>
      <c r="D2925" s="326">
        <v>1.01</v>
      </c>
    </row>
    <row r="2926" spans="1:4">
      <c r="A2926" s="323">
        <v>7140</v>
      </c>
      <c r="B2926" s="324" t="s">
        <v>11570</v>
      </c>
      <c r="C2926" s="325" t="s">
        <v>843</v>
      </c>
      <c r="D2926" s="326">
        <v>3.18</v>
      </c>
    </row>
    <row r="2927" spans="1:4">
      <c r="A2927" s="323">
        <v>7141</v>
      </c>
      <c r="B2927" s="324" t="s">
        <v>11571</v>
      </c>
      <c r="C2927" s="325" t="s">
        <v>843</v>
      </c>
      <c r="D2927" s="326">
        <v>7.77</v>
      </c>
    </row>
    <row r="2928" spans="1:4">
      <c r="A2928" s="323">
        <v>7143</v>
      </c>
      <c r="B2928" s="324" t="s">
        <v>11572</v>
      </c>
      <c r="C2928" s="325" t="s">
        <v>843</v>
      </c>
      <c r="D2928" s="326">
        <v>26.09</v>
      </c>
    </row>
    <row r="2929" spans="1:4">
      <c r="A2929" s="323">
        <v>7144</v>
      </c>
      <c r="B2929" s="324" t="s">
        <v>11573</v>
      </c>
      <c r="C2929" s="325" t="s">
        <v>843</v>
      </c>
      <c r="D2929" s="326">
        <v>48.4</v>
      </c>
    </row>
    <row r="2930" spans="1:4">
      <c r="A2930" s="323">
        <v>7145</v>
      </c>
      <c r="B2930" s="324" t="s">
        <v>11574</v>
      </c>
      <c r="C2930" s="325" t="s">
        <v>843</v>
      </c>
      <c r="D2930" s="326">
        <v>65.81</v>
      </c>
    </row>
    <row r="2931" spans="1:4">
      <c r="A2931" s="323">
        <v>7142</v>
      </c>
      <c r="B2931" s="324" t="s">
        <v>11575</v>
      </c>
      <c r="C2931" s="325" t="s">
        <v>843</v>
      </c>
      <c r="D2931" s="326">
        <v>8.1300000000000008</v>
      </c>
    </row>
    <row r="2932" spans="1:4">
      <c r="A2932" s="323">
        <v>7070</v>
      </c>
      <c r="B2932" s="324" t="s">
        <v>11576</v>
      </c>
      <c r="C2932" s="325" t="s">
        <v>843</v>
      </c>
      <c r="D2932" s="326">
        <v>198.42</v>
      </c>
    </row>
    <row r="2933" spans="1:4">
      <c r="A2933" s="323">
        <v>20179</v>
      </c>
      <c r="B2933" s="324" t="s">
        <v>11577</v>
      </c>
      <c r="C2933" s="325" t="s">
        <v>843</v>
      </c>
      <c r="D2933" s="326">
        <v>42.2</v>
      </c>
    </row>
    <row r="2934" spans="1:4">
      <c r="A2934" s="323">
        <v>20178</v>
      </c>
      <c r="B2934" s="324" t="s">
        <v>11578</v>
      </c>
      <c r="C2934" s="325" t="s">
        <v>843</v>
      </c>
      <c r="D2934" s="326">
        <v>50.59</v>
      </c>
    </row>
    <row r="2935" spans="1:4">
      <c r="A2935" s="323">
        <v>20180</v>
      </c>
      <c r="B2935" s="324" t="s">
        <v>11579</v>
      </c>
      <c r="C2935" s="325" t="s">
        <v>843</v>
      </c>
      <c r="D2935" s="326">
        <v>83.49</v>
      </c>
    </row>
    <row r="2936" spans="1:4">
      <c r="A2936" s="323">
        <v>20181</v>
      </c>
      <c r="B2936" s="324" t="s">
        <v>11580</v>
      </c>
      <c r="C2936" s="325" t="s">
        <v>843</v>
      </c>
      <c r="D2936" s="326">
        <v>111.79</v>
      </c>
    </row>
    <row r="2937" spans="1:4">
      <c r="A2937" s="323">
        <v>20177</v>
      </c>
      <c r="B2937" s="324" t="s">
        <v>11581</v>
      </c>
      <c r="C2937" s="325" t="s">
        <v>843</v>
      </c>
      <c r="D2937" s="326">
        <v>27.65</v>
      </c>
    </row>
    <row r="2938" spans="1:4">
      <c r="A2938" s="323">
        <v>40945</v>
      </c>
      <c r="B2938" s="324" t="s">
        <v>11582</v>
      </c>
      <c r="C2938" s="325" t="s">
        <v>799</v>
      </c>
      <c r="D2938" s="326">
        <v>21.37</v>
      </c>
    </row>
    <row r="2939" spans="1:4">
      <c r="A2939" s="323">
        <v>40946</v>
      </c>
      <c r="B2939" s="324" t="s">
        <v>11583</v>
      </c>
      <c r="C2939" s="325" t="s">
        <v>4318</v>
      </c>
      <c r="D2939" s="326">
        <v>3751.15</v>
      </c>
    </row>
    <row r="2940" spans="1:4">
      <c r="A2940" s="323">
        <v>7153</v>
      </c>
      <c r="B2940" s="324" t="s">
        <v>11584</v>
      </c>
      <c r="C2940" s="325" t="s">
        <v>799</v>
      </c>
      <c r="D2940" s="326">
        <v>39.590000000000003</v>
      </c>
    </row>
    <row r="2941" spans="1:4">
      <c r="A2941" s="323">
        <v>41089</v>
      </c>
      <c r="B2941" s="324" t="s">
        <v>11585</v>
      </c>
      <c r="C2941" s="325" t="s">
        <v>4318</v>
      </c>
      <c r="D2941" s="326">
        <v>6945.4</v>
      </c>
    </row>
    <row r="2942" spans="1:4">
      <c r="A2942" s="323">
        <v>40943</v>
      </c>
      <c r="B2942" s="324" t="s">
        <v>11586</v>
      </c>
      <c r="C2942" s="325" t="s">
        <v>799</v>
      </c>
      <c r="D2942" s="326">
        <v>36.130000000000003</v>
      </c>
    </row>
    <row r="2943" spans="1:4">
      <c r="A2943" s="323">
        <v>40944</v>
      </c>
      <c r="B2943" s="324" t="s">
        <v>11587</v>
      </c>
      <c r="C2943" s="325" t="s">
        <v>4318</v>
      </c>
      <c r="D2943" s="326">
        <v>6339.51</v>
      </c>
    </row>
    <row r="2944" spans="1:4">
      <c r="A2944" s="323">
        <v>6175</v>
      </c>
      <c r="B2944" s="324" t="s">
        <v>11588</v>
      </c>
      <c r="C2944" s="325" t="s">
        <v>799</v>
      </c>
      <c r="D2944" s="326">
        <v>27.19</v>
      </c>
    </row>
    <row r="2945" spans="1:4">
      <c r="A2945" s="323">
        <v>41092</v>
      </c>
      <c r="B2945" s="324" t="s">
        <v>11589</v>
      </c>
      <c r="C2945" s="325" t="s">
        <v>4318</v>
      </c>
      <c r="D2945" s="326">
        <v>4771.5</v>
      </c>
    </row>
    <row r="2946" spans="1:4" ht="30">
      <c r="A2946" s="323">
        <v>37712</v>
      </c>
      <c r="B2946" s="324" t="s">
        <v>11590</v>
      </c>
      <c r="C2946" s="325" t="s">
        <v>96</v>
      </c>
      <c r="D2946" s="326">
        <v>80.8</v>
      </c>
    </row>
    <row r="2947" spans="1:4" ht="30">
      <c r="A2947" s="323">
        <v>34558</v>
      </c>
      <c r="B2947" s="324" t="s">
        <v>11591</v>
      </c>
      <c r="C2947" s="325" t="s">
        <v>844</v>
      </c>
      <c r="D2947" s="326">
        <v>3.41</v>
      </c>
    </row>
    <row r="2948" spans="1:4" ht="30">
      <c r="A2948" s="323">
        <v>34547</v>
      </c>
      <c r="B2948" s="324" t="s">
        <v>11592</v>
      </c>
      <c r="C2948" s="325" t="s">
        <v>844</v>
      </c>
      <c r="D2948" s="326">
        <v>4.1900000000000004</v>
      </c>
    </row>
    <row r="2949" spans="1:4" ht="30">
      <c r="A2949" s="323">
        <v>34548</v>
      </c>
      <c r="B2949" s="324" t="s">
        <v>11593</v>
      </c>
      <c r="C2949" s="325" t="s">
        <v>844</v>
      </c>
      <c r="D2949" s="326">
        <v>6.88</v>
      </c>
    </row>
    <row r="2950" spans="1:4" ht="30">
      <c r="A2950" s="323">
        <v>34550</v>
      </c>
      <c r="B2950" s="324" t="s">
        <v>11594</v>
      </c>
      <c r="C2950" s="325" t="s">
        <v>844</v>
      </c>
      <c r="D2950" s="326">
        <v>1.81</v>
      </c>
    </row>
    <row r="2951" spans="1:4" ht="30">
      <c r="A2951" s="323">
        <v>34557</v>
      </c>
      <c r="B2951" s="324" t="s">
        <v>11595</v>
      </c>
      <c r="C2951" s="325" t="s">
        <v>844</v>
      </c>
      <c r="D2951" s="326">
        <v>2.65</v>
      </c>
    </row>
    <row r="2952" spans="1:4" ht="30">
      <c r="A2952" s="323">
        <v>37411</v>
      </c>
      <c r="B2952" s="324" t="s">
        <v>11596</v>
      </c>
      <c r="C2952" s="325" t="s">
        <v>96</v>
      </c>
      <c r="D2952" s="326">
        <v>19.41</v>
      </c>
    </row>
    <row r="2953" spans="1:4" ht="30">
      <c r="A2953" s="323">
        <v>39508</v>
      </c>
      <c r="B2953" s="324" t="s">
        <v>11597</v>
      </c>
      <c r="C2953" s="325" t="s">
        <v>96</v>
      </c>
      <c r="D2953" s="326">
        <v>10.9</v>
      </c>
    </row>
    <row r="2954" spans="1:4" ht="30">
      <c r="A2954" s="323">
        <v>39507</v>
      </c>
      <c r="B2954" s="324" t="s">
        <v>11598</v>
      </c>
      <c r="C2954" s="325" t="s">
        <v>96</v>
      </c>
      <c r="D2954" s="326">
        <v>16.27</v>
      </c>
    </row>
    <row r="2955" spans="1:4" ht="30">
      <c r="A2955" s="323">
        <v>7155</v>
      </c>
      <c r="B2955" s="324" t="s">
        <v>11599</v>
      </c>
      <c r="C2955" s="325" t="s">
        <v>96</v>
      </c>
      <c r="D2955" s="326">
        <v>20.88</v>
      </c>
    </row>
    <row r="2956" spans="1:4" ht="30">
      <c r="A2956" s="323">
        <v>42406</v>
      </c>
      <c r="B2956" s="324" t="s">
        <v>11600</v>
      </c>
      <c r="C2956" s="325" t="s">
        <v>96</v>
      </c>
      <c r="D2956" s="326">
        <v>23.94</v>
      </c>
    </row>
    <row r="2957" spans="1:4" ht="30">
      <c r="A2957" s="323">
        <v>7156</v>
      </c>
      <c r="B2957" s="324" t="s">
        <v>11601</v>
      </c>
      <c r="C2957" s="325" t="s">
        <v>96</v>
      </c>
      <c r="D2957" s="326">
        <v>29.96</v>
      </c>
    </row>
    <row r="2958" spans="1:4" ht="30">
      <c r="A2958" s="323">
        <v>43127</v>
      </c>
      <c r="B2958" s="324" t="s">
        <v>11602</v>
      </c>
      <c r="C2958" s="325" t="s">
        <v>96</v>
      </c>
      <c r="D2958" s="326">
        <v>42.87</v>
      </c>
    </row>
    <row r="2959" spans="1:4" ht="30">
      <c r="A2959" s="323">
        <v>10917</v>
      </c>
      <c r="B2959" s="324" t="s">
        <v>11603</v>
      </c>
      <c r="C2959" s="325" t="s">
        <v>96</v>
      </c>
      <c r="D2959" s="326">
        <v>9.0500000000000007</v>
      </c>
    </row>
    <row r="2960" spans="1:4" ht="30">
      <c r="A2960" s="323">
        <v>21141</v>
      </c>
      <c r="B2960" s="324" t="s">
        <v>11604</v>
      </c>
      <c r="C2960" s="325" t="s">
        <v>96</v>
      </c>
      <c r="D2960" s="326">
        <v>14.01</v>
      </c>
    </row>
    <row r="2961" spans="1:4" ht="30">
      <c r="A2961" s="323">
        <v>39509</v>
      </c>
      <c r="B2961" s="324" t="s">
        <v>11605</v>
      </c>
      <c r="C2961" s="325" t="s">
        <v>96</v>
      </c>
      <c r="D2961" s="326">
        <v>13.48</v>
      </c>
    </row>
    <row r="2962" spans="1:4">
      <c r="A2962" s="323">
        <v>44529</v>
      </c>
      <c r="B2962" s="324" t="s">
        <v>11606</v>
      </c>
      <c r="C2962" s="325" t="s">
        <v>96</v>
      </c>
      <c r="D2962" s="326">
        <v>12.93</v>
      </c>
    </row>
    <row r="2963" spans="1:4" ht="30">
      <c r="A2963" s="323">
        <v>7167</v>
      </c>
      <c r="B2963" s="324" t="s">
        <v>11607</v>
      </c>
      <c r="C2963" s="325" t="s">
        <v>96</v>
      </c>
      <c r="D2963" s="326">
        <v>29.35</v>
      </c>
    </row>
    <row r="2964" spans="1:4" ht="30">
      <c r="A2964" s="323">
        <v>10928</v>
      </c>
      <c r="B2964" s="324" t="s">
        <v>11608</v>
      </c>
      <c r="C2964" s="325" t="s">
        <v>96</v>
      </c>
      <c r="D2964" s="326">
        <v>16.86</v>
      </c>
    </row>
    <row r="2965" spans="1:4" ht="30">
      <c r="A2965" s="323">
        <v>10933</v>
      </c>
      <c r="B2965" s="324" t="s">
        <v>11609</v>
      </c>
      <c r="C2965" s="325" t="s">
        <v>96</v>
      </c>
      <c r="D2965" s="326">
        <v>25.43</v>
      </c>
    </row>
    <row r="2966" spans="1:4" ht="30">
      <c r="A2966" s="323">
        <v>7158</v>
      </c>
      <c r="B2966" s="324" t="s">
        <v>11610</v>
      </c>
      <c r="C2966" s="325" t="s">
        <v>96</v>
      </c>
      <c r="D2966" s="326">
        <v>43.14</v>
      </c>
    </row>
    <row r="2967" spans="1:4" ht="30">
      <c r="A2967" s="323">
        <v>10927</v>
      </c>
      <c r="B2967" s="324" t="s">
        <v>11611</v>
      </c>
      <c r="C2967" s="325" t="s">
        <v>96</v>
      </c>
      <c r="D2967" s="326">
        <v>27.59</v>
      </c>
    </row>
    <row r="2968" spans="1:4" ht="30">
      <c r="A2968" s="323">
        <v>7162</v>
      </c>
      <c r="B2968" s="324" t="s">
        <v>11612</v>
      </c>
      <c r="C2968" s="325" t="s">
        <v>96</v>
      </c>
      <c r="D2968" s="326">
        <v>67.510000000000005</v>
      </c>
    </row>
    <row r="2969" spans="1:4" ht="30">
      <c r="A2969" s="323">
        <v>10932</v>
      </c>
      <c r="B2969" s="324" t="s">
        <v>11613</v>
      </c>
      <c r="C2969" s="325" t="s">
        <v>96</v>
      </c>
      <c r="D2969" s="326">
        <v>117.42</v>
      </c>
    </row>
    <row r="2970" spans="1:4" ht="30">
      <c r="A2970" s="323">
        <v>10937</v>
      </c>
      <c r="B2970" s="324" t="s">
        <v>11614</v>
      </c>
      <c r="C2970" s="325" t="s">
        <v>96</v>
      </c>
      <c r="D2970" s="326">
        <v>30.18</v>
      </c>
    </row>
    <row r="2971" spans="1:4" ht="30">
      <c r="A2971" s="323">
        <v>10935</v>
      </c>
      <c r="B2971" s="324" t="s">
        <v>11615</v>
      </c>
      <c r="C2971" s="325" t="s">
        <v>96</v>
      </c>
      <c r="D2971" s="326">
        <v>52.34</v>
      </c>
    </row>
    <row r="2972" spans="1:4">
      <c r="A2972" s="323">
        <v>10931</v>
      </c>
      <c r="B2972" s="324" t="s">
        <v>11616</v>
      </c>
      <c r="C2972" s="325" t="s">
        <v>96</v>
      </c>
      <c r="D2972" s="326">
        <v>14.72</v>
      </c>
    </row>
    <row r="2973" spans="1:4">
      <c r="A2973" s="323">
        <v>7164</v>
      </c>
      <c r="B2973" s="324" t="s">
        <v>11617</v>
      </c>
      <c r="C2973" s="325" t="s">
        <v>96</v>
      </c>
      <c r="D2973" s="326">
        <v>48.72</v>
      </c>
    </row>
    <row r="2974" spans="1:4">
      <c r="A2974" s="323">
        <v>36887</v>
      </c>
      <c r="B2974" s="324" t="s">
        <v>11618</v>
      </c>
      <c r="C2974" s="325" t="s">
        <v>96</v>
      </c>
      <c r="D2974" s="326">
        <v>9.06</v>
      </c>
    </row>
    <row r="2975" spans="1:4" ht="45">
      <c r="A2975" s="323">
        <v>34630</v>
      </c>
      <c r="B2975" s="324" t="s">
        <v>11619</v>
      </c>
      <c r="C2975" s="325" t="s">
        <v>843</v>
      </c>
      <c r="D2975" s="326">
        <v>1313.19</v>
      </c>
    </row>
    <row r="2976" spans="1:4">
      <c r="A2976" s="323">
        <v>7161</v>
      </c>
      <c r="B2976" s="324" t="s">
        <v>11620</v>
      </c>
      <c r="C2976" s="325" t="s">
        <v>96</v>
      </c>
      <c r="D2976" s="326">
        <v>6.06</v>
      </c>
    </row>
    <row r="2977" spans="1:4" ht="30">
      <c r="A2977" s="323">
        <v>7170</v>
      </c>
      <c r="B2977" s="324" t="s">
        <v>11621</v>
      </c>
      <c r="C2977" s="325" t="s">
        <v>96</v>
      </c>
      <c r="D2977" s="326">
        <v>2.19</v>
      </c>
    </row>
    <row r="2978" spans="1:4" ht="30">
      <c r="A2978" s="323">
        <v>37524</v>
      </c>
      <c r="B2978" s="324" t="s">
        <v>11622</v>
      </c>
      <c r="C2978" s="325" t="s">
        <v>844</v>
      </c>
      <c r="D2978" s="326">
        <v>2</v>
      </c>
    </row>
    <row r="2979" spans="1:4" ht="30">
      <c r="A2979" s="323">
        <v>37525</v>
      </c>
      <c r="B2979" s="324" t="s">
        <v>11623</v>
      </c>
      <c r="C2979" s="325" t="s">
        <v>844</v>
      </c>
      <c r="D2979" s="326">
        <v>2.73</v>
      </c>
    </row>
    <row r="2980" spans="1:4" ht="30">
      <c r="A2980" s="323">
        <v>36789</v>
      </c>
      <c r="B2980" s="324" t="s">
        <v>11624</v>
      </c>
      <c r="C2980" s="325" t="s">
        <v>843</v>
      </c>
      <c r="D2980" s="326">
        <v>2.4</v>
      </c>
    </row>
    <row r="2981" spans="1:4" ht="30">
      <c r="A2981" s="323">
        <v>7173</v>
      </c>
      <c r="B2981" s="324" t="s">
        <v>11625</v>
      </c>
      <c r="C2981" s="325" t="s">
        <v>11009</v>
      </c>
      <c r="D2981" s="326">
        <v>1552.28</v>
      </c>
    </row>
    <row r="2982" spans="1:4" ht="30">
      <c r="A2982" s="323">
        <v>7175</v>
      </c>
      <c r="B2982" s="324" t="s">
        <v>11626</v>
      </c>
      <c r="C2982" s="325" t="s">
        <v>843</v>
      </c>
      <c r="D2982" s="326">
        <v>1.75</v>
      </c>
    </row>
    <row r="2983" spans="1:4" ht="30">
      <c r="A2983" s="323">
        <v>40741</v>
      </c>
      <c r="B2983" s="324" t="s">
        <v>11627</v>
      </c>
      <c r="C2983" s="325" t="s">
        <v>843</v>
      </c>
      <c r="D2983" s="326">
        <v>2.69</v>
      </c>
    </row>
    <row r="2984" spans="1:4" ht="30">
      <c r="A2984" s="323">
        <v>7184</v>
      </c>
      <c r="B2984" s="324" t="s">
        <v>11628</v>
      </c>
      <c r="C2984" s="325" t="s">
        <v>96</v>
      </c>
      <c r="D2984" s="326">
        <v>49.9</v>
      </c>
    </row>
    <row r="2985" spans="1:4">
      <c r="A2985" s="323">
        <v>34458</v>
      </c>
      <c r="B2985" s="324" t="s">
        <v>11629</v>
      </c>
      <c r="C2985" s="325" t="s">
        <v>843</v>
      </c>
      <c r="D2985" s="326">
        <v>149.86000000000001</v>
      </c>
    </row>
    <row r="2986" spans="1:4">
      <c r="A2986" s="323">
        <v>34464</v>
      </c>
      <c r="B2986" s="324" t="s">
        <v>11630</v>
      </c>
      <c r="C2986" s="325" t="s">
        <v>843</v>
      </c>
      <c r="D2986" s="326">
        <v>223.08</v>
      </c>
    </row>
    <row r="2987" spans="1:4">
      <c r="A2987" s="323">
        <v>34468</v>
      </c>
      <c r="B2987" s="324" t="s">
        <v>11631</v>
      </c>
      <c r="C2987" s="325" t="s">
        <v>843</v>
      </c>
      <c r="D2987" s="326">
        <v>281.25</v>
      </c>
    </row>
    <row r="2988" spans="1:4">
      <c r="A2988" s="323">
        <v>34473</v>
      </c>
      <c r="B2988" s="324" t="s">
        <v>11632</v>
      </c>
      <c r="C2988" s="325" t="s">
        <v>843</v>
      </c>
      <c r="D2988" s="326">
        <v>170.61</v>
      </c>
    </row>
    <row r="2989" spans="1:4">
      <c r="A2989" s="323">
        <v>34480</v>
      </c>
      <c r="B2989" s="324" t="s">
        <v>11633</v>
      </c>
      <c r="C2989" s="325" t="s">
        <v>843</v>
      </c>
      <c r="D2989" s="326">
        <v>315.29000000000002</v>
      </c>
    </row>
    <row r="2990" spans="1:4">
      <c r="A2990" s="323">
        <v>34486</v>
      </c>
      <c r="B2990" s="324" t="s">
        <v>11634</v>
      </c>
      <c r="C2990" s="325" t="s">
        <v>843</v>
      </c>
      <c r="D2990" s="326">
        <v>373.3</v>
      </c>
    </row>
    <row r="2991" spans="1:4">
      <c r="A2991" s="323">
        <v>7190</v>
      </c>
      <c r="B2991" s="324" t="s">
        <v>11635</v>
      </c>
      <c r="C2991" s="325" t="s">
        <v>843</v>
      </c>
      <c r="D2991" s="326">
        <v>12.46</v>
      </c>
    </row>
    <row r="2992" spans="1:4">
      <c r="A2992" s="323">
        <v>34417</v>
      </c>
      <c r="B2992" s="324" t="s">
        <v>11636</v>
      </c>
      <c r="C2992" s="325" t="s">
        <v>843</v>
      </c>
      <c r="D2992" s="326">
        <v>19.940000000000001</v>
      </c>
    </row>
    <row r="2993" spans="1:4">
      <c r="A2993" s="323">
        <v>7213</v>
      </c>
      <c r="B2993" s="324" t="s">
        <v>11637</v>
      </c>
      <c r="C2993" s="325" t="s">
        <v>96</v>
      </c>
      <c r="D2993" s="326">
        <v>18.29</v>
      </c>
    </row>
    <row r="2994" spans="1:4">
      <c r="A2994" s="323">
        <v>7195</v>
      </c>
      <c r="B2994" s="324" t="s">
        <v>11638</v>
      </c>
      <c r="C2994" s="325" t="s">
        <v>843</v>
      </c>
      <c r="D2994" s="326">
        <v>53.7</v>
      </c>
    </row>
    <row r="2995" spans="1:4">
      <c r="A2995" s="323">
        <v>7186</v>
      </c>
      <c r="B2995" s="324" t="s">
        <v>11639</v>
      </c>
      <c r="C2995" s="325" t="s">
        <v>843</v>
      </c>
      <c r="D2995" s="326">
        <v>58.5</v>
      </c>
    </row>
    <row r="2996" spans="1:4">
      <c r="A2996" s="323">
        <v>7194</v>
      </c>
      <c r="B2996" s="324" t="s">
        <v>11640</v>
      </c>
      <c r="C2996" s="325" t="s">
        <v>96</v>
      </c>
      <c r="D2996" s="326">
        <v>26.97</v>
      </c>
    </row>
    <row r="2997" spans="1:4">
      <c r="A2997" s="323">
        <v>7197</v>
      </c>
      <c r="B2997" s="324" t="s">
        <v>11641</v>
      </c>
      <c r="C2997" s="325" t="s">
        <v>843</v>
      </c>
      <c r="D2997" s="326">
        <v>113.84</v>
      </c>
    </row>
    <row r="2998" spans="1:4">
      <c r="A2998" s="323">
        <v>7192</v>
      </c>
      <c r="B2998" s="324" t="s">
        <v>11642</v>
      </c>
      <c r="C2998" s="325" t="s">
        <v>843</v>
      </c>
      <c r="D2998" s="326">
        <v>101.99</v>
      </c>
    </row>
    <row r="2999" spans="1:4">
      <c r="A2999" s="323">
        <v>7193</v>
      </c>
      <c r="B2999" s="324" t="s">
        <v>11643</v>
      </c>
      <c r="C2999" s="325" t="s">
        <v>843</v>
      </c>
      <c r="D2999" s="326">
        <v>114.83</v>
      </c>
    </row>
    <row r="3000" spans="1:4">
      <c r="A3000" s="323">
        <v>7189</v>
      </c>
      <c r="B3000" s="324" t="s">
        <v>11644</v>
      </c>
      <c r="C3000" s="325" t="s">
        <v>843</v>
      </c>
      <c r="D3000" s="326">
        <v>133.44</v>
      </c>
    </row>
    <row r="3001" spans="1:4">
      <c r="A3001" s="323">
        <v>34402</v>
      </c>
      <c r="B3001" s="324" t="s">
        <v>11645</v>
      </c>
      <c r="C3001" s="325" t="s">
        <v>843</v>
      </c>
      <c r="D3001" s="326">
        <v>188.39</v>
      </c>
    </row>
    <row r="3002" spans="1:4">
      <c r="A3002" s="323">
        <v>7245</v>
      </c>
      <c r="B3002" s="324" t="s">
        <v>11646</v>
      </c>
      <c r="C3002" s="325" t="s">
        <v>843</v>
      </c>
      <c r="D3002" s="326">
        <v>29.12</v>
      </c>
    </row>
    <row r="3003" spans="1:4">
      <c r="A3003" s="323">
        <v>34425</v>
      </c>
      <c r="B3003" s="324" t="s">
        <v>11647</v>
      </c>
      <c r="C3003" s="325" t="s">
        <v>843</v>
      </c>
      <c r="D3003" s="326">
        <v>121.02</v>
      </c>
    </row>
    <row r="3004" spans="1:4">
      <c r="A3004" s="323">
        <v>7223</v>
      </c>
      <c r="B3004" s="324" t="s">
        <v>11648</v>
      </c>
      <c r="C3004" s="325" t="s">
        <v>843</v>
      </c>
      <c r="D3004" s="326">
        <v>134.87</v>
      </c>
    </row>
    <row r="3005" spans="1:4">
      <c r="A3005" s="323">
        <v>7234</v>
      </c>
      <c r="B3005" s="324" t="s">
        <v>11649</v>
      </c>
      <c r="C3005" s="325" t="s">
        <v>843</v>
      </c>
      <c r="D3005" s="326">
        <v>203.51</v>
      </c>
    </row>
    <row r="3006" spans="1:4">
      <c r="A3006" s="323">
        <v>7224</v>
      </c>
      <c r="B3006" s="324" t="s">
        <v>11650</v>
      </c>
      <c r="C3006" s="325" t="s">
        <v>843</v>
      </c>
      <c r="D3006" s="326">
        <v>247.93</v>
      </c>
    </row>
    <row r="3007" spans="1:4">
      <c r="A3007" s="323">
        <v>7225</v>
      </c>
      <c r="B3007" s="324" t="s">
        <v>11651</v>
      </c>
      <c r="C3007" s="325" t="s">
        <v>843</v>
      </c>
      <c r="D3007" s="326">
        <v>265.85000000000002</v>
      </c>
    </row>
    <row r="3008" spans="1:4">
      <c r="A3008" s="323">
        <v>7226</v>
      </c>
      <c r="B3008" s="324" t="s">
        <v>11652</v>
      </c>
      <c r="C3008" s="325" t="s">
        <v>843</v>
      </c>
      <c r="D3008" s="326">
        <v>283.7</v>
      </c>
    </row>
    <row r="3009" spans="1:4">
      <c r="A3009" s="323">
        <v>7227</v>
      </c>
      <c r="B3009" s="324" t="s">
        <v>11653</v>
      </c>
      <c r="C3009" s="325" t="s">
        <v>843</v>
      </c>
      <c r="D3009" s="326">
        <v>322.92</v>
      </c>
    </row>
    <row r="3010" spans="1:4">
      <c r="A3010" s="323">
        <v>7212</v>
      </c>
      <c r="B3010" s="324" t="s">
        <v>11654</v>
      </c>
      <c r="C3010" s="325" t="s">
        <v>843</v>
      </c>
      <c r="D3010" s="326">
        <v>354.81</v>
      </c>
    </row>
    <row r="3011" spans="1:4">
      <c r="A3011" s="323">
        <v>7229</v>
      </c>
      <c r="B3011" s="324" t="s">
        <v>11655</v>
      </c>
      <c r="C3011" s="325" t="s">
        <v>843</v>
      </c>
      <c r="D3011" s="326">
        <v>224.9</v>
      </c>
    </row>
    <row r="3012" spans="1:4">
      <c r="A3012" s="323">
        <v>7230</v>
      </c>
      <c r="B3012" s="324" t="s">
        <v>11656</v>
      </c>
      <c r="C3012" s="325" t="s">
        <v>843</v>
      </c>
      <c r="D3012" s="326">
        <v>374.42</v>
      </c>
    </row>
    <row r="3013" spans="1:4">
      <c r="A3013" s="323">
        <v>7231</v>
      </c>
      <c r="B3013" s="324" t="s">
        <v>11657</v>
      </c>
      <c r="C3013" s="325" t="s">
        <v>843</v>
      </c>
      <c r="D3013" s="326">
        <v>531.15</v>
      </c>
    </row>
    <row r="3014" spans="1:4">
      <c r="A3014" s="323">
        <v>7220</v>
      </c>
      <c r="B3014" s="324" t="s">
        <v>11658</v>
      </c>
      <c r="C3014" s="325" t="s">
        <v>843</v>
      </c>
      <c r="D3014" s="326">
        <v>655.65</v>
      </c>
    </row>
    <row r="3015" spans="1:4">
      <c r="A3015" s="323">
        <v>34447</v>
      </c>
      <c r="B3015" s="324" t="s">
        <v>11659</v>
      </c>
      <c r="C3015" s="325" t="s">
        <v>843</v>
      </c>
      <c r="D3015" s="326">
        <v>733.11</v>
      </c>
    </row>
    <row r="3016" spans="1:4">
      <c r="A3016" s="323">
        <v>7233</v>
      </c>
      <c r="B3016" s="324" t="s">
        <v>11660</v>
      </c>
      <c r="C3016" s="325" t="s">
        <v>843</v>
      </c>
      <c r="D3016" s="326">
        <v>841</v>
      </c>
    </row>
    <row r="3017" spans="1:4">
      <c r="A3017" s="323">
        <v>7246</v>
      </c>
      <c r="B3017" s="324" t="s">
        <v>11661</v>
      </c>
      <c r="C3017" s="325" t="s">
        <v>843</v>
      </c>
      <c r="D3017" s="326">
        <v>32.159999999999997</v>
      </c>
    </row>
    <row r="3018" spans="1:4">
      <c r="A3018" s="323">
        <v>12869</v>
      </c>
      <c r="B3018" s="324" t="s">
        <v>11662</v>
      </c>
      <c r="C3018" s="325" t="s">
        <v>799</v>
      </c>
      <c r="D3018" s="326">
        <v>26.74</v>
      </c>
    </row>
    <row r="3019" spans="1:4">
      <c r="A3019" s="323">
        <v>41097</v>
      </c>
      <c r="B3019" s="324" t="s">
        <v>11663</v>
      </c>
      <c r="C3019" s="325" t="s">
        <v>4318</v>
      </c>
      <c r="D3019" s="326">
        <v>4691.1000000000004</v>
      </c>
    </row>
    <row r="3020" spans="1:4" ht="30">
      <c r="A3020" s="323">
        <v>1574</v>
      </c>
      <c r="B3020" s="324" t="s">
        <v>11664</v>
      </c>
      <c r="C3020" s="325" t="s">
        <v>843</v>
      </c>
      <c r="D3020" s="326">
        <v>1.87</v>
      </c>
    </row>
    <row r="3021" spans="1:4" ht="30">
      <c r="A3021" s="323">
        <v>1581</v>
      </c>
      <c r="B3021" s="324" t="s">
        <v>11665</v>
      </c>
      <c r="C3021" s="325" t="s">
        <v>843</v>
      </c>
      <c r="D3021" s="326">
        <v>13.01</v>
      </c>
    </row>
    <row r="3022" spans="1:4" ht="30">
      <c r="A3022" s="323">
        <v>1575</v>
      </c>
      <c r="B3022" s="324" t="s">
        <v>11666</v>
      </c>
      <c r="C3022" s="325" t="s">
        <v>843</v>
      </c>
      <c r="D3022" s="326">
        <v>2.23</v>
      </c>
    </row>
    <row r="3023" spans="1:4" ht="30">
      <c r="A3023" s="323">
        <v>1570</v>
      </c>
      <c r="B3023" s="324" t="s">
        <v>11667</v>
      </c>
      <c r="C3023" s="325" t="s">
        <v>843</v>
      </c>
      <c r="D3023" s="326">
        <v>1.1200000000000001</v>
      </c>
    </row>
    <row r="3024" spans="1:4" ht="30">
      <c r="A3024" s="323">
        <v>1576</v>
      </c>
      <c r="B3024" s="324" t="s">
        <v>11668</v>
      </c>
      <c r="C3024" s="325" t="s">
        <v>843</v>
      </c>
      <c r="D3024" s="326">
        <v>3.08</v>
      </c>
    </row>
    <row r="3025" spans="1:4" ht="30">
      <c r="A3025" s="323">
        <v>1577</v>
      </c>
      <c r="B3025" s="324" t="s">
        <v>11669</v>
      </c>
      <c r="C3025" s="325" t="s">
        <v>843</v>
      </c>
      <c r="D3025" s="326">
        <v>3.47</v>
      </c>
    </row>
    <row r="3026" spans="1:4" ht="30">
      <c r="A3026" s="323">
        <v>1571</v>
      </c>
      <c r="B3026" s="324" t="s">
        <v>11670</v>
      </c>
      <c r="C3026" s="325" t="s">
        <v>843</v>
      </c>
      <c r="D3026" s="326">
        <v>1.45</v>
      </c>
    </row>
    <row r="3027" spans="1:4" ht="30">
      <c r="A3027" s="323">
        <v>1578</v>
      </c>
      <c r="B3027" s="324" t="s">
        <v>11671</v>
      </c>
      <c r="C3027" s="325" t="s">
        <v>843</v>
      </c>
      <c r="D3027" s="326">
        <v>6.03</v>
      </c>
    </row>
    <row r="3028" spans="1:4" ht="30">
      <c r="A3028" s="323">
        <v>1573</v>
      </c>
      <c r="B3028" s="324" t="s">
        <v>11672</v>
      </c>
      <c r="C3028" s="325" t="s">
        <v>843</v>
      </c>
      <c r="D3028" s="326">
        <v>1.73</v>
      </c>
    </row>
    <row r="3029" spans="1:4" ht="30">
      <c r="A3029" s="323">
        <v>1579</v>
      </c>
      <c r="B3029" s="324" t="s">
        <v>11673</v>
      </c>
      <c r="C3029" s="325" t="s">
        <v>843</v>
      </c>
      <c r="D3029" s="326">
        <v>7.51</v>
      </c>
    </row>
    <row r="3030" spans="1:4" ht="30">
      <c r="A3030" s="323">
        <v>1580</v>
      </c>
      <c r="B3030" s="324" t="s">
        <v>11674</v>
      </c>
      <c r="C3030" s="325" t="s">
        <v>843</v>
      </c>
      <c r="D3030" s="326">
        <v>9.25</v>
      </c>
    </row>
    <row r="3031" spans="1:4">
      <c r="A3031" s="323">
        <v>39321</v>
      </c>
      <c r="B3031" s="324" t="s">
        <v>11675</v>
      </c>
      <c r="C3031" s="325" t="s">
        <v>843</v>
      </c>
      <c r="D3031" s="326">
        <v>21.14</v>
      </c>
    </row>
    <row r="3032" spans="1:4">
      <c r="A3032" s="323">
        <v>39319</v>
      </c>
      <c r="B3032" s="324" t="s">
        <v>11676</v>
      </c>
      <c r="C3032" s="325" t="s">
        <v>843</v>
      </c>
      <c r="D3032" s="326">
        <v>8.8000000000000007</v>
      </c>
    </row>
    <row r="3033" spans="1:4">
      <c r="A3033" s="323">
        <v>39320</v>
      </c>
      <c r="B3033" s="324" t="s">
        <v>11677</v>
      </c>
      <c r="C3033" s="325" t="s">
        <v>843</v>
      </c>
      <c r="D3033" s="326">
        <v>16.920000000000002</v>
      </c>
    </row>
    <row r="3034" spans="1:4" ht="30">
      <c r="A3034" s="323">
        <v>1542</v>
      </c>
      <c r="B3034" s="324" t="s">
        <v>11678</v>
      </c>
      <c r="C3034" s="325" t="s">
        <v>843</v>
      </c>
      <c r="D3034" s="326">
        <v>25.64</v>
      </c>
    </row>
    <row r="3035" spans="1:4">
      <c r="A3035" s="323">
        <v>1591</v>
      </c>
      <c r="B3035" s="324" t="s">
        <v>11679</v>
      </c>
      <c r="C3035" s="325" t="s">
        <v>843</v>
      </c>
      <c r="D3035" s="326">
        <v>28.69</v>
      </c>
    </row>
    <row r="3036" spans="1:4" ht="30">
      <c r="A3036" s="323">
        <v>1547</v>
      </c>
      <c r="B3036" s="324" t="s">
        <v>11680</v>
      </c>
      <c r="C3036" s="325" t="s">
        <v>843</v>
      </c>
      <c r="D3036" s="326">
        <v>150.36000000000001</v>
      </c>
    </row>
    <row r="3037" spans="1:4">
      <c r="A3037" s="323">
        <v>38196</v>
      </c>
      <c r="B3037" s="324" t="s">
        <v>11681</v>
      </c>
      <c r="C3037" s="325" t="s">
        <v>843</v>
      </c>
      <c r="D3037" s="326">
        <v>29.28</v>
      </c>
    </row>
    <row r="3038" spans="1:4">
      <c r="A3038" s="323">
        <v>1543</v>
      </c>
      <c r="B3038" s="324" t="s">
        <v>11682</v>
      </c>
      <c r="C3038" s="325" t="s">
        <v>843</v>
      </c>
      <c r="D3038" s="326">
        <v>31.12</v>
      </c>
    </row>
    <row r="3039" spans="1:4">
      <c r="A3039" s="323">
        <v>1585</v>
      </c>
      <c r="B3039" s="324" t="s">
        <v>11683</v>
      </c>
      <c r="C3039" s="325" t="s">
        <v>843</v>
      </c>
      <c r="D3039" s="326">
        <v>6.03</v>
      </c>
    </row>
    <row r="3040" spans="1:4">
      <c r="A3040" s="323">
        <v>1593</v>
      </c>
      <c r="B3040" s="324" t="s">
        <v>11684</v>
      </c>
      <c r="C3040" s="325" t="s">
        <v>843</v>
      </c>
      <c r="D3040" s="326">
        <v>32</v>
      </c>
    </row>
    <row r="3041" spans="1:4">
      <c r="A3041" s="323">
        <v>11838</v>
      </c>
      <c r="B3041" s="324" t="s">
        <v>11685</v>
      </c>
      <c r="C3041" s="325" t="s">
        <v>843</v>
      </c>
      <c r="D3041" s="326">
        <v>42.23</v>
      </c>
    </row>
    <row r="3042" spans="1:4">
      <c r="A3042" s="323">
        <v>1594</v>
      </c>
      <c r="B3042" s="324" t="s">
        <v>11686</v>
      </c>
      <c r="C3042" s="325" t="s">
        <v>843</v>
      </c>
      <c r="D3042" s="326">
        <v>42.69</v>
      </c>
    </row>
    <row r="3043" spans="1:4">
      <c r="A3043" s="323">
        <v>1586</v>
      </c>
      <c r="B3043" s="324" t="s">
        <v>11687</v>
      </c>
      <c r="C3043" s="325" t="s">
        <v>843</v>
      </c>
      <c r="D3043" s="326">
        <v>7.63</v>
      </c>
    </row>
    <row r="3044" spans="1:4">
      <c r="A3044" s="323">
        <v>11839</v>
      </c>
      <c r="B3044" s="324" t="s">
        <v>11688</v>
      </c>
      <c r="C3044" s="325" t="s">
        <v>843</v>
      </c>
      <c r="D3044" s="326">
        <v>61.45</v>
      </c>
    </row>
    <row r="3045" spans="1:4">
      <c r="A3045" s="323">
        <v>1587</v>
      </c>
      <c r="B3045" s="324" t="s">
        <v>11689</v>
      </c>
      <c r="C3045" s="325" t="s">
        <v>843</v>
      </c>
      <c r="D3045" s="326">
        <v>7.77</v>
      </c>
    </row>
    <row r="3046" spans="1:4">
      <c r="A3046" s="323">
        <v>1545</v>
      </c>
      <c r="B3046" s="324" t="s">
        <v>11690</v>
      </c>
      <c r="C3046" s="325" t="s">
        <v>843</v>
      </c>
      <c r="D3046" s="326">
        <v>73.73</v>
      </c>
    </row>
    <row r="3047" spans="1:4">
      <c r="A3047" s="323">
        <v>1588</v>
      </c>
      <c r="B3047" s="324" t="s">
        <v>11691</v>
      </c>
      <c r="C3047" s="325" t="s">
        <v>843</v>
      </c>
      <c r="D3047" s="326">
        <v>10.66</v>
      </c>
    </row>
    <row r="3048" spans="1:4">
      <c r="A3048" s="323">
        <v>1535</v>
      </c>
      <c r="B3048" s="324" t="s">
        <v>11692</v>
      </c>
      <c r="C3048" s="325" t="s">
        <v>843</v>
      </c>
      <c r="D3048" s="326">
        <v>6.14</v>
      </c>
    </row>
    <row r="3049" spans="1:4">
      <c r="A3049" s="323">
        <v>1589</v>
      </c>
      <c r="B3049" s="324" t="s">
        <v>11693</v>
      </c>
      <c r="C3049" s="325" t="s">
        <v>843</v>
      </c>
      <c r="D3049" s="326">
        <v>10.99</v>
      </c>
    </row>
    <row r="3050" spans="1:4">
      <c r="A3050" s="323">
        <v>1546</v>
      </c>
      <c r="B3050" s="324" t="s">
        <v>11694</v>
      </c>
      <c r="C3050" s="325" t="s">
        <v>843</v>
      </c>
      <c r="D3050" s="326">
        <v>124.43</v>
      </c>
    </row>
    <row r="3051" spans="1:4">
      <c r="A3051" s="323">
        <v>1590</v>
      </c>
      <c r="B3051" s="324" t="s">
        <v>11695</v>
      </c>
      <c r="C3051" s="325" t="s">
        <v>843</v>
      </c>
      <c r="D3051" s="326">
        <v>19.350000000000001</v>
      </c>
    </row>
    <row r="3052" spans="1:4" ht="30">
      <c r="A3052" s="323">
        <v>38415</v>
      </c>
      <c r="B3052" s="324" t="s">
        <v>11696</v>
      </c>
      <c r="C3052" s="325" t="s">
        <v>843</v>
      </c>
      <c r="D3052" s="326">
        <v>975.78</v>
      </c>
    </row>
    <row r="3053" spans="1:4" ht="30">
      <c r="A3053" s="323">
        <v>38414</v>
      </c>
      <c r="B3053" s="324" t="s">
        <v>11697</v>
      </c>
      <c r="C3053" s="325" t="s">
        <v>843</v>
      </c>
      <c r="D3053" s="326">
        <v>1369.52</v>
      </c>
    </row>
    <row r="3054" spans="1:4">
      <c r="A3054" s="323">
        <v>38128</v>
      </c>
      <c r="B3054" s="324" t="s">
        <v>11698</v>
      </c>
      <c r="C3054" s="325" t="s">
        <v>1068</v>
      </c>
      <c r="D3054" s="326">
        <v>0.85</v>
      </c>
    </row>
    <row r="3055" spans="1:4">
      <c r="A3055" s="323">
        <v>7253</v>
      </c>
      <c r="B3055" s="324" t="s">
        <v>11699</v>
      </c>
      <c r="C3055" s="325" t="s">
        <v>845</v>
      </c>
      <c r="D3055" s="326">
        <v>182.14</v>
      </c>
    </row>
    <row r="3056" spans="1:4">
      <c r="A3056" s="323">
        <v>4806</v>
      </c>
      <c r="B3056" s="324" t="s">
        <v>11700</v>
      </c>
      <c r="C3056" s="325" t="s">
        <v>844</v>
      </c>
      <c r="D3056" s="326">
        <v>17.34</v>
      </c>
    </row>
    <row r="3057" spans="1:4">
      <c r="A3057" s="323">
        <v>34401</v>
      </c>
      <c r="B3057" s="324" t="s">
        <v>11701</v>
      </c>
      <c r="C3057" s="325" t="s">
        <v>843</v>
      </c>
      <c r="D3057" s="326">
        <v>1.56</v>
      </c>
    </row>
    <row r="3058" spans="1:4">
      <c r="A3058" s="323">
        <v>7256</v>
      </c>
      <c r="B3058" s="324" t="s">
        <v>11702</v>
      </c>
      <c r="C3058" s="325" t="s">
        <v>843</v>
      </c>
      <c r="D3058" s="326">
        <v>1.1100000000000001</v>
      </c>
    </row>
    <row r="3059" spans="1:4">
      <c r="A3059" s="323">
        <v>7260</v>
      </c>
      <c r="B3059" s="324" t="s">
        <v>11703</v>
      </c>
      <c r="C3059" s="325" t="s">
        <v>843</v>
      </c>
      <c r="D3059" s="326">
        <v>2.11</v>
      </c>
    </row>
    <row r="3060" spans="1:4">
      <c r="A3060" s="323">
        <v>7258</v>
      </c>
      <c r="B3060" s="324" t="s">
        <v>11704</v>
      </c>
      <c r="C3060" s="325" t="s">
        <v>843</v>
      </c>
      <c r="D3060" s="326">
        <v>0.54</v>
      </c>
    </row>
    <row r="3061" spans="1:4">
      <c r="A3061" s="323">
        <v>34400</v>
      </c>
      <c r="B3061" s="324" t="s">
        <v>11705</v>
      </c>
      <c r="C3061" s="325" t="s">
        <v>843</v>
      </c>
      <c r="D3061" s="326">
        <v>4.3499999999999996</v>
      </c>
    </row>
    <row r="3062" spans="1:4">
      <c r="A3062" s="323">
        <v>10617</v>
      </c>
      <c r="B3062" s="324" t="s">
        <v>11706</v>
      </c>
      <c r="C3062" s="325" t="s">
        <v>843</v>
      </c>
      <c r="D3062" s="326">
        <v>5.6</v>
      </c>
    </row>
    <row r="3063" spans="1:4">
      <c r="A3063" s="323">
        <v>44261</v>
      </c>
      <c r="B3063" s="324" t="s">
        <v>11707</v>
      </c>
      <c r="C3063" s="325" t="s">
        <v>843</v>
      </c>
      <c r="D3063" s="326">
        <v>140.49</v>
      </c>
    </row>
    <row r="3064" spans="1:4">
      <c r="A3064" s="323">
        <v>7274</v>
      </c>
      <c r="B3064" s="324" t="s">
        <v>11708</v>
      </c>
      <c r="C3064" s="325" t="s">
        <v>843</v>
      </c>
      <c r="D3064" s="326">
        <v>68.010000000000005</v>
      </c>
    </row>
    <row r="3065" spans="1:4">
      <c r="A3065" s="323">
        <v>44326</v>
      </c>
      <c r="B3065" s="324" t="s">
        <v>11709</v>
      </c>
      <c r="C3065" s="325" t="s">
        <v>843</v>
      </c>
      <c r="D3065" s="326">
        <v>1468.96</v>
      </c>
    </row>
    <row r="3066" spans="1:4">
      <c r="A3066" s="323">
        <v>154</v>
      </c>
      <c r="B3066" s="324" t="s">
        <v>11710</v>
      </c>
      <c r="C3066" s="325" t="s">
        <v>201</v>
      </c>
      <c r="D3066" s="326">
        <v>71.180000000000007</v>
      </c>
    </row>
    <row r="3067" spans="1:4" ht="30">
      <c r="A3067" s="323">
        <v>38121</v>
      </c>
      <c r="B3067" s="324" t="s">
        <v>11711</v>
      </c>
      <c r="C3067" s="325" t="s">
        <v>201</v>
      </c>
      <c r="D3067" s="326">
        <v>18.59</v>
      </c>
    </row>
    <row r="3068" spans="1:4">
      <c r="A3068" s="323">
        <v>43776</v>
      </c>
      <c r="B3068" s="324" t="s">
        <v>11712</v>
      </c>
      <c r="C3068" s="325" t="s">
        <v>201</v>
      </c>
      <c r="D3068" s="326">
        <v>26.11</v>
      </c>
    </row>
    <row r="3069" spans="1:4">
      <c r="A3069" s="323">
        <v>7343</v>
      </c>
      <c r="B3069" s="324" t="s">
        <v>11713</v>
      </c>
      <c r="C3069" s="325" t="s">
        <v>201</v>
      </c>
      <c r="D3069" s="326">
        <v>27.35</v>
      </c>
    </row>
    <row r="3070" spans="1:4">
      <c r="A3070" s="323">
        <v>7348</v>
      </c>
      <c r="B3070" s="324" t="s">
        <v>11714</v>
      </c>
      <c r="C3070" s="325" t="s">
        <v>201</v>
      </c>
      <c r="D3070" s="326">
        <v>18.73</v>
      </c>
    </row>
    <row r="3071" spans="1:4" ht="30">
      <c r="A3071" s="323">
        <v>7313</v>
      </c>
      <c r="B3071" s="324" t="s">
        <v>11715</v>
      </c>
      <c r="C3071" s="325" t="s">
        <v>201</v>
      </c>
      <c r="D3071" s="326">
        <v>20.63</v>
      </c>
    </row>
    <row r="3072" spans="1:4">
      <c r="A3072" s="323">
        <v>7319</v>
      </c>
      <c r="B3072" s="324" t="s">
        <v>11716</v>
      </c>
      <c r="C3072" s="325" t="s">
        <v>201</v>
      </c>
      <c r="D3072" s="326">
        <v>11.81</v>
      </c>
    </row>
    <row r="3073" spans="1:4">
      <c r="A3073" s="323">
        <v>7314</v>
      </c>
      <c r="B3073" s="324" t="s">
        <v>11717</v>
      </c>
      <c r="C3073" s="325" t="s">
        <v>201</v>
      </c>
      <c r="D3073" s="326">
        <v>65</v>
      </c>
    </row>
    <row r="3074" spans="1:4">
      <c r="A3074" s="323">
        <v>7304</v>
      </c>
      <c r="B3074" s="324" t="s">
        <v>11718</v>
      </c>
      <c r="C3074" s="325" t="s">
        <v>201</v>
      </c>
      <c r="D3074" s="326">
        <v>77.36</v>
      </c>
    </row>
    <row r="3075" spans="1:4">
      <c r="A3075" s="323">
        <v>43649</v>
      </c>
      <c r="B3075" s="324" t="s">
        <v>11719</v>
      </c>
      <c r="C3075" s="325" t="s">
        <v>201</v>
      </c>
      <c r="D3075" s="326">
        <v>40.01</v>
      </c>
    </row>
    <row r="3076" spans="1:4">
      <c r="A3076" s="323">
        <v>43650</v>
      </c>
      <c r="B3076" s="324" t="s">
        <v>11720</v>
      </c>
      <c r="C3076" s="325" t="s">
        <v>201</v>
      </c>
      <c r="D3076" s="326">
        <v>37.81</v>
      </c>
    </row>
    <row r="3077" spans="1:4">
      <c r="A3077" s="323">
        <v>7311</v>
      </c>
      <c r="B3077" s="324" t="s">
        <v>11721</v>
      </c>
      <c r="C3077" s="325" t="s">
        <v>201</v>
      </c>
      <c r="D3077" s="326">
        <v>38.729999999999997</v>
      </c>
    </row>
    <row r="3078" spans="1:4">
      <c r="A3078" s="323">
        <v>7292</v>
      </c>
      <c r="B3078" s="324" t="s">
        <v>11722</v>
      </c>
      <c r="C3078" s="325" t="s">
        <v>201</v>
      </c>
      <c r="D3078" s="326">
        <v>37.5</v>
      </c>
    </row>
    <row r="3079" spans="1:4" ht="30">
      <c r="A3079" s="323">
        <v>7293</v>
      </c>
      <c r="B3079" s="324" t="s">
        <v>11723</v>
      </c>
      <c r="C3079" s="325" t="s">
        <v>201</v>
      </c>
      <c r="D3079" s="326">
        <v>41.48</v>
      </c>
    </row>
    <row r="3080" spans="1:4">
      <c r="A3080" s="323">
        <v>7306</v>
      </c>
      <c r="B3080" s="324" t="s">
        <v>11724</v>
      </c>
      <c r="C3080" s="325" t="s">
        <v>201</v>
      </c>
      <c r="D3080" s="326">
        <v>45.78</v>
      </c>
    </row>
    <row r="3081" spans="1:4">
      <c r="A3081" s="323">
        <v>7288</v>
      </c>
      <c r="B3081" s="324" t="s">
        <v>11725</v>
      </c>
      <c r="C3081" s="325" t="s">
        <v>201</v>
      </c>
      <c r="D3081" s="326">
        <v>38.01</v>
      </c>
    </row>
    <row r="3082" spans="1:4">
      <c r="A3082" s="323">
        <v>43625</v>
      </c>
      <c r="B3082" s="324" t="s">
        <v>11726</v>
      </c>
      <c r="C3082" s="325" t="s">
        <v>201</v>
      </c>
      <c r="D3082" s="326">
        <v>30.69</v>
      </c>
    </row>
    <row r="3083" spans="1:4">
      <c r="A3083" s="323">
        <v>43647</v>
      </c>
      <c r="B3083" s="324" t="s">
        <v>11727</v>
      </c>
      <c r="C3083" s="325" t="s">
        <v>201</v>
      </c>
      <c r="D3083" s="326">
        <v>27.88</v>
      </c>
    </row>
    <row r="3084" spans="1:4">
      <c r="A3084" s="323">
        <v>43648</v>
      </c>
      <c r="B3084" s="324" t="s">
        <v>11728</v>
      </c>
      <c r="C3084" s="325" t="s">
        <v>201</v>
      </c>
      <c r="D3084" s="326">
        <v>26.9</v>
      </c>
    </row>
    <row r="3085" spans="1:4">
      <c r="A3085" s="323">
        <v>35693</v>
      </c>
      <c r="B3085" s="324" t="s">
        <v>11729</v>
      </c>
      <c r="C3085" s="325" t="s">
        <v>201</v>
      </c>
      <c r="D3085" s="326">
        <v>11.65</v>
      </c>
    </row>
    <row r="3086" spans="1:4">
      <c r="A3086" s="323">
        <v>7356</v>
      </c>
      <c r="B3086" s="324" t="s">
        <v>11730</v>
      </c>
      <c r="C3086" s="325" t="s">
        <v>201</v>
      </c>
      <c r="D3086" s="326">
        <v>27.93</v>
      </c>
    </row>
    <row r="3087" spans="1:4">
      <c r="A3087" s="323">
        <v>35692</v>
      </c>
      <c r="B3087" s="324" t="s">
        <v>11731</v>
      </c>
      <c r="C3087" s="325" t="s">
        <v>201</v>
      </c>
      <c r="D3087" s="326">
        <v>18.28</v>
      </c>
    </row>
    <row r="3088" spans="1:4">
      <c r="A3088" s="323">
        <v>43624</v>
      </c>
      <c r="B3088" s="324" t="s">
        <v>11732</v>
      </c>
      <c r="C3088" s="325" t="s">
        <v>201</v>
      </c>
      <c r="D3088" s="326">
        <v>34.04</v>
      </c>
    </row>
    <row r="3089" spans="1:4">
      <c r="A3089" s="323">
        <v>7342</v>
      </c>
      <c r="B3089" s="324" t="s">
        <v>11733</v>
      </c>
      <c r="C3089" s="325" t="s">
        <v>1068</v>
      </c>
      <c r="D3089" s="326">
        <v>2.2599999999999998</v>
      </c>
    </row>
    <row r="3090" spans="1:4">
      <c r="A3090" s="323">
        <v>7350</v>
      </c>
      <c r="B3090" s="324" t="s">
        <v>11734</v>
      </c>
      <c r="C3090" s="325" t="s">
        <v>201</v>
      </c>
      <c r="D3090" s="326">
        <v>40.31</v>
      </c>
    </row>
    <row r="3091" spans="1:4" ht="30">
      <c r="A3091" s="323">
        <v>39574</v>
      </c>
      <c r="B3091" s="324" t="s">
        <v>11735</v>
      </c>
      <c r="C3091" s="325" t="s">
        <v>843</v>
      </c>
      <c r="D3091" s="326">
        <v>4.45</v>
      </c>
    </row>
    <row r="3092" spans="1:4" ht="30">
      <c r="A3092" s="323">
        <v>11060</v>
      </c>
      <c r="B3092" s="324" t="s">
        <v>11736</v>
      </c>
      <c r="C3092" s="325" t="s">
        <v>843</v>
      </c>
      <c r="D3092" s="326">
        <v>31.03</v>
      </c>
    </row>
    <row r="3093" spans="1:4">
      <c r="A3093" s="323">
        <v>37401</v>
      </c>
      <c r="B3093" s="324" t="s">
        <v>11737</v>
      </c>
      <c r="C3093" s="325" t="s">
        <v>843</v>
      </c>
      <c r="D3093" s="326">
        <v>41.52</v>
      </c>
    </row>
    <row r="3094" spans="1:4">
      <c r="A3094" s="323">
        <v>38101</v>
      </c>
      <c r="B3094" s="324" t="s">
        <v>11738</v>
      </c>
      <c r="C3094" s="325" t="s">
        <v>843</v>
      </c>
      <c r="D3094" s="326">
        <v>8.66</v>
      </c>
    </row>
    <row r="3095" spans="1:4" ht="30">
      <c r="A3095" s="323">
        <v>7528</v>
      </c>
      <c r="B3095" s="324" t="s">
        <v>11739</v>
      </c>
      <c r="C3095" s="325" t="s">
        <v>843</v>
      </c>
      <c r="D3095" s="326">
        <v>10.18</v>
      </c>
    </row>
    <row r="3096" spans="1:4">
      <c r="A3096" s="323">
        <v>12147</v>
      </c>
      <c r="B3096" s="324" t="s">
        <v>11740</v>
      </c>
      <c r="C3096" s="325" t="s">
        <v>843</v>
      </c>
      <c r="D3096" s="326">
        <v>15.52</v>
      </c>
    </row>
    <row r="3097" spans="1:4" ht="30">
      <c r="A3097" s="323">
        <v>38075</v>
      </c>
      <c r="B3097" s="324" t="s">
        <v>11741</v>
      </c>
      <c r="C3097" s="325" t="s">
        <v>843</v>
      </c>
      <c r="D3097" s="326">
        <v>17.63</v>
      </c>
    </row>
    <row r="3098" spans="1:4">
      <c r="A3098" s="323">
        <v>38102</v>
      </c>
      <c r="B3098" s="324" t="s">
        <v>11742</v>
      </c>
      <c r="C3098" s="325" t="s">
        <v>843</v>
      </c>
      <c r="D3098" s="326">
        <v>11.08</v>
      </c>
    </row>
    <row r="3099" spans="1:4">
      <c r="A3099" s="323">
        <v>7525</v>
      </c>
      <c r="B3099" s="324" t="s">
        <v>11743</v>
      </c>
      <c r="C3099" s="325" t="s">
        <v>843</v>
      </c>
      <c r="D3099" s="326">
        <v>50.12</v>
      </c>
    </row>
    <row r="3100" spans="1:4">
      <c r="A3100" s="323">
        <v>7524</v>
      </c>
      <c r="B3100" s="324" t="s">
        <v>11744</v>
      </c>
      <c r="C3100" s="325" t="s">
        <v>843</v>
      </c>
      <c r="D3100" s="326">
        <v>47.23</v>
      </c>
    </row>
    <row r="3101" spans="1:4">
      <c r="A3101" s="323">
        <v>38105</v>
      </c>
      <c r="B3101" s="324" t="s">
        <v>11745</v>
      </c>
      <c r="C3101" s="325" t="s">
        <v>843</v>
      </c>
      <c r="D3101" s="326">
        <v>12.13</v>
      </c>
    </row>
    <row r="3102" spans="1:4" ht="30">
      <c r="A3102" s="323">
        <v>38084</v>
      </c>
      <c r="B3102" s="324" t="s">
        <v>11746</v>
      </c>
      <c r="C3102" s="325" t="s">
        <v>843</v>
      </c>
      <c r="D3102" s="326">
        <v>17.23</v>
      </c>
    </row>
    <row r="3103" spans="1:4">
      <c r="A3103" s="323">
        <v>38103</v>
      </c>
      <c r="B3103" s="324" t="s">
        <v>11747</v>
      </c>
      <c r="C3103" s="325" t="s">
        <v>843</v>
      </c>
      <c r="D3103" s="326">
        <v>18.21</v>
      </c>
    </row>
    <row r="3104" spans="1:4" ht="30">
      <c r="A3104" s="323">
        <v>38082</v>
      </c>
      <c r="B3104" s="324" t="s">
        <v>11748</v>
      </c>
      <c r="C3104" s="325" t="s">
        <v>843</v>
      </c>
      <c r="D3104" s="326">
        <v>22.44</v>
      </c>
    </row>
    <row r="3105" spans="1:4">
      <c r="A3105" s="323">
        <v>38104</v>
      </c>
      <c r="B3105" s="324" t="s">
        <v>11749</v>
      </c>
      <c r="C3105" s="325" t="s">
        <v>843</v>
      </c>
      <c r="D3105" s="326">
        <v>35.659999999999997</v>
      </c>
    </row>
    <row r="3106" spans="1:4" ht="30">
      <c r="A3106" s="323">
        <v>38083</v>
      </c>
      <c r="B3106" s="324" t="s">
        <v>11750</v>
      </c>
      <c r="C3106" s="325" t="s">
        <v>843</v>
      </c>
      <c r="D3106" s="326">
        <v>39.6</v>
      </c>
    </row>
    <row r="3107" spans="1:4" ht="30">
      <c r="A3107" s="323">
        <v>38076</v>
      </c>
      <c r="B3107" s="324" t="s">
        <v>11751</v>
      </c>
      <c r="C3107" s="325" t="s">
        <v>843</v>
      </c>
      <c r="D3107" s="326">
        <v>19.77</v>
      </c>
    </row>
    <row r="3108" spans="1:4">
      <c r="A3108" s="323">
        <v>7592</v>
      </c>
      <c r="B3108" s="324" t="s">
        <v>11752</v>
      </c>
      <c r="C3108" s="325" t="s">
        <v>799</v>
      </c>
      <c r="D3108" s="326">
        <v>27.06</v>
      </c>
    </row>
    <row r="3109" spans="1:4">
      <c r="A3109" s="323">
        <v>40820</v>
      </c>
      <c r="B3109" s="324" t="s">
        <v>11753</v>
      </c>
      <c r="C3109" s="325" t="s">
        <v>4318</v>
      </c>
      <c r="D3109" s="326">
        <v>4747.54</v>
      </c>
    </row>
    <row r="3110" spans="1:4" ht="30">
      <c r="A3110" s="323">
        <v>11826</v>
      </c>
      <c r="B3110" s="324" t="s">
        <v>11754</v>
      </c>
      <c r="C3110" s="325" t="s">
        <v>843</v>
      </c>
      <c r="D3110" s="326">
        <v>60.98</v>
      </c>
    </row>
    <row r="3111" spans="1:4" ht="30">
      <c r="A3111" s="323">
        <v>7606</v>
      </c>
      <c r="B3111" s="324" t="s">
        <v>11755</v>
      </c>
      <c r="C3111" s="325" t="s">
        <v>843</v>
      </c>
      <c r="D3111" s="326">
        <v>73.33</v>
      </c>
    </row>
    <row r="3112" spans="1:4" ht="30">
      <c r="A3112" s="323">
        <v>11825</v>
      </c>
      <c r="B3112" s="324" t="s">
        <v>11756</v>
      </c>
      <c r="C3112" s="325" t="s">
        <v>843</v>
      </c>
      <c r="D3112" s="326">
        <v>77.14</v>
      </c>
    </row>
    <row r="3113" spans="1:4" ht="30">
      <c r="A3113" s="323">
        <v>11767</v>
      </c>
      <c r="B3113" s="324" t="s">
        <v>11757</v>
      </c>
      <c r="C3113" s="325" t="s">
        <v>843</v>
      </c>
      <c r="D3113" s="326">
        <v>205.47</v>
      </c>
    </row>
    <row r="3114" spans="1:4" ht="30">
      <c r="A3114" s="323">
        <v>11763</v>
      </c>
      <c r="B3114" s="324" t="s">
        <v>11758</v>
      </c>
      <c r="C3114" s="325" t="s">
        <v>843</v>
      </c>
      <c r="D3114" s="326">
        <v>160.15</v>
      </c>
    </row>
    <row r="3115" spans="1:4" ht="30">
      <c r="A3115" s="323">
        <v>11764</v>
      </c>
      <c r="B3115" s="324" t="s">
        <v>11759</v>
      </c>
      <c r="C3115" s="325" t="s">
        <v>843</v>
      </c>
      <c r="D3115" s="326">
        <v>131.38999999999999</v>
      </c>
    </row>
    <row r="3116" spans="1:4" ht="30">
      <c r="A3116" s="323">
        <v>11829</v>
      </c>
      <c r="B3116" s="324" t="s">
        <v>11760</v>
      </c>
      <c r="C3116" s="325" t="s">
        <v>843</v>
      </c>
      <c r="D3116" s="326">
        <v>31.76</v>
      </c>
    </row>
    <row r="3117" spans="1:4" ht="30">
      <c r="A3117" s="323">
        <v>11830</v>
      </c>
      <c r="B3117" s="324" t="s">
        <v>11761</v>
      </c>
      <c r="C3117" s="325" t="s">
        <v>843</v>
      </c>
      <c r="D3117" s="326">
        <v>34.29</v>
      </c>
    </row>
    <row r="3118" spans="1:4" ht="30">
      <c r="A3118" s="323">
        <v>11765</v>
      </c>
      <c r="B3118" s="324" t="s">
        <v>11762</v>
      </c>
      <c r="C3118" s="325" t="s">
        <v>843</v>
      </c>
      <c r="D3118" s="326">
        <v>87.56</v>
      </c>
    </row>
    <row r="3119" spans="1:4" ht="30">
      <c r="A3119" s="323">
        <v>11766</v>
      </c>
      <c r="B3119" s="324" t="s">
        <v>11763</v>
      </c>
      <c r="C3119" s="325" t="s">
        <v>843</v>
      </c>
      <c r="D3119" s="326">
        <v>47.9</v>
      </c>
    </row>
    <row r="3120" spans="1:4" ht="30">
      <c r="A3120" s="323">
        <v>11824</v>
      </c>
      <c r="B3120" s="324" t="s">
        <v>11764</v>
      </c>
      <c r="C3120" s="325" t="s">
        <v>843</v>
      </c>
      <c r="D3120" s="326">
        <v>56.34</v>
      </c>
    </row>
    <row r="3121" spans="1:4" ht="30">
      <c r="A3121" s="323">
        <v>44045</v>
      </c>
      <c r="B3121" s="324" t="s">
        <v>11765</v>
      </c>
      <c r="C3121" s="325" t="s">
        <v>843</v>
      </c>
      <c r="D3121" s="326">
        <v>301.08999999999997</v>
      </c>
    </row>
    <row r="3122" spans="1:4" ht="30">
      <c r="A3122" s="323">
        <v>39702</v>
      </c>
      <c r="B3122" s="324" t="s">
        <v>11766</v>
      </c>
      <c r="C3122" s="325" t="s">
        <v>843</v>
      </c>
      <c r="D3122" s="326">
        <v>1999.64</v>
      </c>
    </row>
    <row r="3123" spans="1:4" ht="30">
      <c r="A3123" s="323">
        <v>13415</v>
      </c>
      <c r="B3123" s="324" t="s">
        <v>11767</v>
      </c>
      <c r="C3123" s="325" t="s">
        <v>843</v>
      </c>
      <c r="D3123" s="326">
        <v>65.650000000000006</v>
      </c>
    </row>
    <row r="3124" spans="1:4" ht="30">
      <c r="A3124" s="323">
        <v>7602</v>
      </c>
      <c r="B3124" s="324" t="s">
        <v>11768</v>
      </c>
      <c r="C3124" s="325" t="s">
        <v>843</v>
      </c>
      <c r="D3124" s="326">
        <v>41.89</v>
      </c>
    </row>
    <row r="3125" spans="1:4" ht="30">
      <c r="A3125" s="323">
        <v>7603</v>
      </c>
      <c r="B3125" s="324" t="s">
        <v>11769</v>
      </c>
      <c r="C3125" s="325" t="s">
        <v>843</v>
      </c>
      <c r="D3125" s="326">
        <v>35.54</v>
      </c>
    </row>
    <row r="3126" spans="1:4">
      <c r="A3126" s="323">
        <v>11777</v>
      </c>
      <c r="B3126" s="324" t="s">
        <v>11770</v>
      </c>
      <c r="C3126" s="325" t="s">
        <v>843</v>
      </c>
      <c r="D3126" s="326">
        <v>210.44</v>
      </c>
    </row>
    <row r="3127" spans="1:4" ht="30">
      <c r="A3127" s="323">
        <v>13417</v>
      </c>
      <c r="B3127" s="324" t="s">
        <v>11771</v>
      </c>
      <c r="C3127" s="325" t="s">
        <v>843</v>
      </c>
      <c r="D3127" s="326">
        <v>85.5</v>
      </c>
    </row>
    <row r="3128" spans="1:4">
      <c r="A3128" s="323">
        <v>36791</v>
      </c>
      <c r="B3128" s="324" t="s">
        <v>11772</v>
      </c>
      <c r="C3128" s="325" t="s">
        <v>843</v>
      </c>
      <c r="D3128" s="326">
        <v>128.33000000000001</v>
      </c>
    </row>
    <row r="3129" spans="1:4" ht="30">
      <c r="A3129" s="323">
        <v>36795</v>
      </c>
      <c r="B3129" s="324" t="s">
        <v>11773</v>
      </c>
      <c r="C3129" s="325" t="s">
        <v>843</v>
      </c>
      <c r="D3129" s="326">
        <v>1622.53</v>
      </c>
    </row>
    <row r="3130" spans="1:4" ht="30">
      <c r="A3130" s="323">
        <v>36796</v>
      </c>
      <c r="B3130" s="324" t="s">
        <v>11774</v>
      </c>
      <c r="C3130" s="325" t="s">
        <v>843</v>
      </c>
      <c r="D3130" s="326">
        <v>134.83000000000001</v>
      </c>
    </row>
    <row r="3131" spans="1:4" ht="30">
      <c r="A3131" s="323">
        <v>36792</v>
      </c>
      <c r="B3131" s="324" t="s">
        <v>11775</v>
      </c>
      <c r="C3131" s="325" t="s">
        <v>843</v>
      </c>
      <c r="D3131" s="326">
        <v>170.79</v>
      </c>
    </row>
    <row r="3132" spans="1:4" ht="30">
      <c r="A3132" s="323">
        <v>11773</v>
      </c>
      <c r="B3132" s="324" t="s">
        <v>11776</v>
      </c>
      <c r="C3132" s="325" t="s">
        <v>843</v>
      </c>
      <c r="D3132" s="326">
        <v>113.69</v>
      </c>
    </row>
    <row r="3133" spans="1:4" ht="30">
      <c r="A3133" s="323">
        <v>11762</v>
      </c>
      <c r="B3133" s="324" t="s">
        <v>11777</v>
      </c>
      <c r="C3133" s="325" t="s">
        <v>843</v>
      </c>
      <c r="D3133" s="326">
        <v>53.93</v>
      </c>
    </row>
    <row r="3134" spans="1:4" ht="30">
      <c r="A3134" s="323">
        <v>7604</v>
      </c>
      <c r="B3134" s="324" t="s">
        <v>11778</v>
      </c>
      <c r="C3134" s="325" t="s">
        <v>843</v>
      </c>
      <c r="D3134" s="326">
        <v>45.66</v>
      </c>
    </row>
    <row r="3135" spans="1:4" ht="30">
      <c r="A3135" s="323">
        <v>13984</v>
      </c>
      <c r="B3135" s="324" t="s">
        <v>11779</v>
      </c>
      <c r="C3135" s="325" t="s">
        <v>843</v>
      </c>
      <c r="D3135" s="326">
        <v>66.36</v>
      </c>
    </row>
    <row r="3136" spans="1:4" ht="30">
      <c r="A3136" s="323">
        <v>11772</v>
      </c>
      <c r="B3136" s="324" t="s">
        <v>11780</v>
      </c>
      <c r="C3136" s="325" t="s">
        <v>843</v>
      </c>
      <c r="D3136" s="326">
        <v>114.05</v>
      </c>
    </row>
    <row r="3137" spans="1:4" ht="30">
      <c r="A3137" s="323">
        <v>13983</v>
      </c>
      <c r="B3137" s="324" t="s">
        <v>11781</v>
      </c>
      <c r="C3137" s="325" t="s">
        <v>843</v>
      </c>
      <c r="D3137" s="326">
        <v>86.37</v>
      </c>
    </row>
    <row r="3138" spans="1:4" ht="30">
      <c r="A3138" s="323">
        <v>13416</v>
      </c>
      <c r="B3138" s="324" t="s">
        <v>11782</v>
      </c>
      <c r="C3138" s="325" t="s">
        <v>843</v>
      </c>
      <c r="D3138" s="326">
        <v>76.72</v>
      </c>
    </row>
    <row r="3139" spans="1:4" ht="30">
      <c r="A3139" s="323">
        <v>40329</v>
      </c>
      <c r="B3139" s="324" t="s">
        <v>11783</v>
      </c>
      <c r="C3139" s="325" t="s">
        <v>843</v>
      </c>
      <c r="D3139" s="326">
        <v>19.899999999999999</v>
      </c>
    </row>
    <row r="3140" spans="1:4" ht="30">
      <c r="A3140" s="323">
        <v>11823</v>
      </c>
      <c r="B3140" s="324" t="s">
        <v>11784</v>
      </c>
      <c r="C3140" s="325" t="s">
        <v>843</v>
      </c>
      <c r="D3140" s="326">
        <v>8.3800000000000008</v>
      </c>
    </row>
    <row r="3141" spans="1:4">
      <c r="A3141" s="323">
        <v>11822</v>
      </c>
      <c r="B3141" s="324" t="s">
        <v>11785</v>
      </c>
      <c r="C3141" s="325" t="s">
        <v>843</v>
      </c>
      <c r="D3141" s="326">
        <v>25.11</v>
      </c>
    </row>
    <row r="3142" spans="1:4">
      <c r="A3142" s="323">
        <v>11831</v>
      </c>
      <c r="B3142" s="324" t="s">
        <v>11786</v>
      </c>
      <c r="C3142" s="325" t="s">
        <v>843</v>
      </c>
      <c r="D3142" s="326">
        <v>15.11</v>
      </c>
    </row>
    <row r="3143" spans="1:4">
      <c r="A3143" s="323">
        <v>37371</v>
      </c>
      <c r="B3143" s="324" t="s">
        <v>11787</v>
      </c>
      <c r="C3143" s="325" t="s">
        <v>799</v>
      </c>
      <c r="D3143" s="326">
        <v>0.92</v>
      </c>
    </row>
    <row r="3144" spans="1:4">
      <c r="A3144" s="323">
        <v>40861</v>
      </c>
      <c r="B3144" s="324" t="s">
        <v>11788</v>
      </c>
      <c r="C3144" s="325" t="s">
        <v>4318</v>
      </c>
      <c r="D3144" s="326">
        <v>173.39</v>
      </c>
    </row>
    <row r="3145" spans="1:4" ht="30">
      <c r="A3145" s="323">
        <v>36509</v>
      </c>
      <c r="B3145" s="324" t="s">
        <v>11789</v>
      </c>
      <c r="C3145" s="325" t="s">
        <v>843</v>
      </c>
      <c r="D3145" s="326">
        <v>1122201.76</v>
      </c>
    </row>
    <row r="3146" spans="1:4" ht="30">
      <c r="A3146" s="323">
        <v>36510</v>
      </c>
      <c r="B3146" s="324" t="s">
        <v>11790</v>
      </c>
      <c r="C3146" s="325" t="s">
        <v>843</v>
      </c>
      <c r="D3146" s="326">
        <v>1105198.73</v>
      </c>
    </row>
    <row r="3147" spans="1:4" ht="30">
      <c r="A3147" s="323">
        <v>25020</v>
      </c>
      <c r="B3147" s="324" t="s">
        <v>11791</v>
      </c>
      <c r="C3147" s="325" t="s">
        <v>843</v>
      </c>
      <c r="D3147" s="326">
        <v>4553029.92</v>
      </c>
    </row>
    <row r="3148" spans="1:4" ht="30">
      <c r="A3148" s="323">
        <v>7622</v>
      </c>
      <c r="B3148" s="324" t="s">
        <v>11792</v>
      </c>
      <c r="C3148" s="325" t="s">
        <v>843</v>
      </c>
      <c r="D3148" s="326">
        <v>1072204.3</v>
      </c>
    </row>
    <row r="3149" spans="1:4" ht="30">
      <c r="A3149" s="323">
        <v>7624</v>
      </c>
      <c r="B3149" s="324" t="s">
        <v>11793</v>
      </c>
      <c r="C3149" s="325" t="s">
        <v>843</v>
      </c>
      <c r="D3149" s="326">
        <v>1390000</v>
      </c>
    </row>
    <row r="3150" spans="1:4" ht="30">
      <c r="A3150" s="323">
        <v>7625</v>
      </c>
      <c r="B3150" s="324" t="s">
        <v>11794</v>
      </c>
      <c r="C3150" s="325" t="s">
        <v>843</v>
      </c>
      <c r="D3150" s="326">
        <v>1381498.34</v>
      </c>
    </row>
    <row r="3151" spans="1:4" ht="30">
      <c r="A3151" s="323">
        <v>7623</v>
      </c>
      <c r="B3151" s="324" t="s">
        <v>11795</v>
      </c>
      <c r="C3151" s="325" t="s">
        <v>843</v>
      </c>
      <c r="D3151" s="326">
        <v>4553029.92</v>
      </c>
    </row>
    <row r="3152" spans="1:4" ht="30">
      <c r="A3152" s="323">
        <v>36508</v>
      </c>
      <c r="B3152" s="324" t="s">
        <v>11796</v>
      </c>
      <c r="C3152" s="325" t="s">
        <v>843</v>
      </c>
      <c r="D3152" s="326">
        <v>2047678.22</v>
      </c>
    </row>
    <row r="3153" spans="1:4">
      <c r="A3153" s="323">
        <v>11572</v>
      </c>
      <c r="B3153" s="324" t="s">
        <v>11797</v>
      </c>
      <c r="C3153" s="325" t="s">
        <v>843</v>
      </c>
      <c r="D3153" s="326">
        <v>30.35</v>
      </c>
    </row>
    <row r="3154" spans="1:4" ht="30">
      <c r="A3154" s="323">
        <v>36149</v>
      </c>
      <c r="B3154" s="324" t="s">
        <v>11798</v>
      </c>
      <c r="C3154" s="325" t="s">
        <v>843</v>
      </c>
      <c r="D3154" s="326">
        <v>186.82</v>
      </c>
    </row>
    <row r="3155" spans="1:4" ht="30">
      <c r="A3155" s="323">
        <v>42407</v>
      </c>
      <c r="B3155" s="324" t="s">
        <v>11799</v>
      </c>
      <c r="C3155" s="325" t="s">
        <v>844</v>
      </c>
      <c r="D3155" s="326">
        <v>6.83</v>
      </c>
    </row>
    <row r="3156" spans="1:4" ht="30">
      <c r="A3156" s="323">
        <v>11581</v>
      </c>
      <c r="B3156" s="324" t="s">
        <v>11800</v>
      </c>
      <c r="C3156" s="325" t="s">
        <v>844</v>
      </c>
      <c r="D3156" s="326">
        <v>20.03</v>
      </c>
    </row>
    <row r="3157" spans="1:4" ht="30">
      <c r="A3157" s="323">
        <v>43605</v>
      </c>
      <c r="B3157" s="324" t="s">
        <v>11801</v>
      </c>
      <c r="C3157" s="325" t="s">
        <v>844</v>
      </c>
      <c r="D3157" s="326">
        <v>40.99</v>
      </c>
    </row>
    <row r="3158" spans="1:4" ht="30">
      <c r="A3158" s="323">
        <v>11580</v>
      </c>
      <c r="B3158" s="324" t="s">
        <v>11802</v>
      </c>
      <c r="C3158" s="325" t="s">
        <v>844</v>
      </c>
      <c r="D3158" s="326">
        <v>8.0299999999999994</v>
      </c>
    </row>
    <row r="3159" spans="1:4">
      <c r="A3159" s="323">
        <v>38386</v>
      </c>
      <c r="B3159" s="324" t="s">
        <v>11803</v>
      </c>
      <c r="C3159" s="325" t="s">
        <v>843</v>
      </c>
      <c r="D3159" s="326">
        <v>4.6900000000000004</v>
      </c>
    </row>
    <row r="3160" spans="1:4">
      <c r="A3160" s="323">
        <v>36365</v>
      </c>
      <c r="B3160" s="324" t="s">
        <v>11804</v>
      </c>
      <c r="C3160" s="325" t="s">
        <v>844</v>
      </c>
      <c r="D3160" s="326">
        <v>38.700000000000003</v>
      </c>
    </row>
    <row r="3161" spans="1:4">
      <c r="A3161" s="323">
        <v>41930</v>
      </c>
      <c r="B3161" s="324" t="s">
        <v>11805</v>
      </c>
      <c r="C3161" s="325" t="s">
        <v>844</v>
      </c>
      <c r="D3161" s="326">
        <v>128.9</v>
      </c>
    </row>
    <row r="3162" spans="1:4">
      <c r="A3162" s="323">
        <v>41931</v>
      </c>
      <c r="B3162" s="324" t="s">
        <v>11806</v>
      </c>
      <c r="C3162" s="325" t="s">
        <v>844</v>
      </c>
      <c r="D3162" s="326">
        <v>201.89</v>
      </c>
    </row>
    <row r="3163" spans="1:4">
      <c r="A3163" s="323">
        <v>41932</v>
      </c>
      <c r="B3163" s="324" t="s">
        <v>11807</v>
      </c>
      <c r="C3163" s="325" t="s">
        <v>844</v>
      </c>
      <c r="D3163" s="326">
        <v>310.74</v>
      </c>
    </row>
    <row r="3164" spans="1:4">
      <c r="A3164" s="323">
        <v>41933</v>
      </c>
      <c r="B3164" s="324" t="s">
        <v>11808</v>
      </c>
      <c r="C3164" s="325" t="s">
        <v>844</v>
      </c>
      <c r="D3164" s="326">
        <v>439.15</v>
      </c>
    </row>
    <row r="3165" spans="1:4">
      <c r="A3165" s="323">
        <v>41934</v>
      </c>
      <c r="B3165" s="324" t="s">
        <v>11809</v>
      </c>
      <c r="C3165" s="325" t="s">
        <v>844</v>
      </c>
      <c r="D3165" s="326">
        <v>511.45</v>
      </c>
    </row>
    <row r="3166" spans="1:4">
      <c r="A3166" s="323">
        <v>41936</v>
      </c>
      <c r="B3166" s="324" t="s">
        <v>11810</v>
      </c>
      <c r="C3166" s="325" t="s">
        <v>844</v>
      </c>
      <c r="D3166" s="326">
        <v>75.900000000000006</v>
      </c>
    </row>
    <row r="3167" spans="1:4" ht="30">
      <c r="A3167" s="323">
        <v>44812</v>
      </c>
      <c r="B3167" s="324" t="s">
        <v>11811</v>
      </c>
      <c r="C3167" s="325" t="s">
        <v>844</v>
      </c>
      <c r="D3167" s="326">
        <v>598.22</v>
      </c>
    </row>
    <row r="3168" spans="1:4" ht="30">
      <c r="A3168" s="323">
        <v>41785</v>
      </c>
      <c r="B3168" s="324" t="s">
        <v>11812</v>
      </c>
      <c r="C3168" s="325" t="s">
        <v>844</v>
      </c>
      <c r="D3168" s="326">
        <v>2216.9699999999998</v>
      </c>
    </row>
    <row r="3169" spans="1:4" ht="30">
      <c r="A3169" s="323">
        <v>41781</v>
      </c>
      <c r="B3169" s="324" t="s">
        <v>11813</v>
      </c>
      <c r="C3169" s="325" t="s">
        <v>844</v>
      </c>
      <c r="D3169" s="326">
        <v>400.31</v>
      </c>
    </row>
    <row r="3170" spans="1:4" ht="30">
      <c r="A3170" s="323">
        <v>41783</v>
      </c>
      <c r="B3170" s="324" t="s">
        <v>11814</v>
      </c>
      <c r="C3170" s="325" t="s">
        <v>844</v>
      </c>
      <c r="D3170" s="326">
        <v>1439.14</v>
      </c>
    </row>
    <row r="3171" spans="1:4" ht="30">
      <c r="A3171" s="323">
        <v>41786</v>
      </c>
      <c r="B3171" s="324" t="s">
        <v>11815</v>
      </c>
      <c r="C3171" s="325" t="s">
        <v>844</v>
      </c>
      <c r="D3171" s="326">
        <v>3063.99</v>
      </c>
    </row>
    <row r="3172" spans="1:4" ht="30">
      <c r="A3172" s="323">
        <v>41779</v>
      </c>
      <c r="B3172" s="324" t="s">
        <v>11816</v>
      </c>
      <c r="C3172" s="325" t="s">
        <v>844</v>
      </c>
      <c r="D3172" s="326">
        <v>157.65</v>
      </c>
    </row>
    <row r="3173" spans="1:4" ht="30">
      <c r="A3173" s="323">
        <v>41780</v>
      </c>
      <c r="B3173" s="324" t="s">
        <v>11817</v>
      </c>
      <c r="C3173" s="325" t="s">
        <v>844</v>
      </c>
      <c r="D3173" s="326">
        <v>247</v>
      </c>
    </row>
    <row r="3174" spans="1:4" ht="30">
      <c r="A3174" s="323">
        <v>41782</v>
      </c>
      <c r="B3174" s="324" t="s">
        <v>11818</v>
      </c>
      <c r="C3174" s="325" t="s">
        <v>844</v>
      </c>
      <c r="D3174" s="326">
        <v>884.79</v>
      </c>
    </row>
    <row r="3175" spans="1:4">
      <c r="A3175" s="323">
        <v>38130</v>
      </c>
      <c r="B3175" s="324" t="s">
        <v>11819</v>
      </c>
      <c r="C3175" s="325" t="s">
        <v>844</v>
      </c>
      <c r="D3175" s="326">
        <v>47.72</v>
      </c>
    </row>
    <row r="3176" spans="1:4">
      <c r="A3176" s="323">
        <v>44260</v>
      </c>
      <c r="B3176" s="324" t="s">
        <v>11820</v>
      </c>
      <c r="C3176" s="325" t="s">
        <v>844</v>
      </c>
      <c r="D3176" s="326">
        <v>451.66</v>
      </c>
    </row>
    <row r="3177" spans="1:4">
      <c r="A3177" s="323">
        <v>21123</v>
      </c>
      <c r="B3177" s="324" t="s">
        <v>11821</v>
      </c>
      <c r="C3177" s="325" t="s">
        <v>844</v>
      </c>
      <c r="D3177" s="326">
        <v>13.28</v>
      </c>
    </row>
    <row r="3178" spans="1:4">
      <c r="A3178" s="323">
        <v>21124</v>
      </c>
      <c r="B3178" s="324" t="s">
        <v>11822</v>
      </c>
      <c r="C3178" s="325" t="s">
        <v>844</v>
      </c>
      <c r="D3178" s="326">
        <v>21.21</v>
      </c>
    </row>
    <row r="3179" spans="1:4">
      <c r="A3179" s="323">
        <v>21125</v>
      </c>
      <c r="B3179" s="324" t="s">
        <v>11823</v>
      </c>
      <c r="C3179" s="325" t="s">
        <v>844</v>
      </c>
      <c r="D3179" s="326">
        <v>36.54</v>
      </c>
    </row>
    <row r="3180" spans="1:4">
      <c r="A3180" s="323">
        <v>38028</v>
      </c>
      <c r="B3180" s="324" t="s">
        <v>11824</v>
      </c>
      <c r="C3180" s="325" t="s">
        <v>844</v>
      </c>
      <c r="D3180" s="326">
        <v>63.88</v>
      </c>
    </row>
    <row r="3181" spans="1:4">
      <c r="A3181" s="323">
        <v>38029</v>
      </c>
      <c r="B3181" s="324" t="s">
        <v>11825</v>
      </c>
      <c r="C3181" s="325" t="s">
        <v>844</v>
      </c>
      <c r="D3181" s="326">
        <v>93.51</v>
      </c>
    </row>
    <row r="3182" spans="1:4">
      <c r="A3182" s="323">
        <v>38030</v>
      </c>
      <c r="B3182" s="324" t="s">
        <v>11826</v>
      </c>
      <c r="C3182" s="325" t="s">
        <v>844</v>
      </c>
      <c r="D3182" s="326">
        <v>151.19999999999999</v>
      </c>
    </row>
    <row r="3183" spans="1:4">
      <c r="A3183" s="323">
        <v>38031</v>
      </c>
      <c r="B3183" s="324" t="s">
        <v>11827</v>
      </c>
      <c r="C3183" s="325" t="s">
        <v>844</v>
      </c>
      <c r="D3183" s="326">
        <v>237.32</v>
      </c>
    </row>
    <row r="3184" spans="1:4" ht="45">
      <c r="A3184" s="323">
        <v>39735</v>
      </c>
      <c r="B3184" s="324" t="s">
        <v>11828</v>
      </c>
      <c r="C3184" s="325" t="s">
        <v>844</v>
      </c>
      <c r="D3184" s="326">
        <v>56.79</v>
      </c>
    </row>
    <row r="3185" spans="1:4" ht="45">
      <c r="A3185" s="323">
        <v>39734</v>
      </c>
      <c r="B3185" s="324" t="s">
        <v>11829</v>
      </c>
      <c r="C3185" s="325" t="s">
        <v>844</v>
      </c>
      <c r="D3185" s="326">
        <v>67.36</v>
      </c>
    </row>
    <row r="3186" spans="1:4" ht="45">
      <c r="A3186" s="323">
        <v>39736</v>
      </c>
      <c r="B3186" s="324" t="s">
        <v>11830</v>
      </c>
      <c r="C3186" s="325" t="s">
        <v>844</v>
      </c>
      <c r="D3186" s="326">
        <v>76.87</v>
      </c>
    </row>
    <row r="3187" spans="1:4" ht="45">
      <c r="A3187" s="323">
        <v>39739</v>
      </c>
      <c r="B3187" s="324" t="s">
        <v>11831</v>
      </c>
      <c r="C3187" s="325" t="s">
        <v>844</v>
      </c>
      <c r="D3187" s="326">
        <v>53.16</v>
      </c>
    </row>
    <row r="3188" spans="1:4" ht="45">
      <c r="A3188" s="323">
        <v>39737</v>
      </c>
      <c r="B3188" s="324" t="s">
        <v>11832</v>
      </c>
      <c r="C3188" s="325" t="s">
        <v>844</v>
      </c>
      <c r="D3188" s="326">
        <v>10.34</v>
      </c>
    </row>
    <row r="3189" spans="1:4" ht="45">
      <c r="A3189" s="323">
        <v>39738</v>
      </c>
      <c r="B3189" s="324" t="s">
        <v>11833</v>
      </c>
      <c r="C3189" s="325" t="s">
        <v>844</v>
      </c>
      <c r="D3189" s="326">
        <v>3.74</v>
      </c>
    </row>
    <row r="3190" spans="1:4" ht="45">
      <c r="A3190" s="323">
        <v>39733</v>
      </c>
      <c r="B3190" s="324" t="s">
        <v>11834</v>
      </c>
      <c r="C3190" s="325" t="s">
        <v>844</v>
      </c>
      <c r="D3190" s="326">
        <v>91.99</v>
      </c>
    </row>
    <row r="3191" spans="1:4" ht="45">
      <c r="A3191" s="323">
        <v>39854</v>
      </c>
      <c r="B3191" s="324" t="s">
        <v>11835</v>
      </c>
      <c r="C3191" s="325" t="s">
        <v>844</v>
      </c>
      <c r="D3191" s="326">
        <v>93.3</v>
      </c>
    </row>
    <row r="3192" spans="1:4" ht="45">
      <c r="A3192" s="323">
        <v>39740</v>
      </c>
      <c r="B3192" s="324" t="s">
        <v>11836</v>
      </c>
      <c r="C3192" s="325" t="s">
        <v>844</v>
      </c>
      <c r="D3192" s="326">
        <v>51.05</v>
      </c>
    </row>
    <row r="3193" spans="1:4" ht="45">
      <c r="A3193" s="323">
        <v>39741</v>
      </c>
      <c r="B3193" s="324" t="s">
        <v>11837</v>
      </c>
      <c r="C3193" s="325" t="s">
        <v>844</v>
      </c>
      <c r="D3193" s="326">
        <v>9.4</v>
      </c>
    </row>
    <row r="3194" spans="1:4" ht="45">
      <c r="A3194" s="323">
        <v>39853</v>
      </c>
      <c r="B3194" s="324" t="s">
        <v>11838</v>
      </c>
      <c r="C3194" s="325" t="s">
        <v>844</v>
      </c>
      <c r="D3194" s="326">
        <v>12.35</v>
      </c>
    </row>
    <row r="3195" spans="1:4" ht="45">
      <c r="A3195" s="323">
        <v>39742</v>
      </c>
      <c r="B3195" s="324" t="s">
        <v>11839</v>
      </c>
      <c r="C3195" s="325" t="s">
        <v>844</v>
      </c>
      <c r="D3195" s="326">
        <v>41.03</v>
      </c>
    </row>
    <row r="3196" spans="1:4" ht="30">
      <c r="A3196" s="323">
        <v>37449</v>
      </c>
      <c r="B3196" s="324" t="s">
        <v>11840</v>
      </c>
      <c r="C3196" s="325" t="s">
        <v>844</v>
      </c>
      <c r="D3196" s="326">
        <v>18.72</v>
      </c>
    </row>
    <row r="3197" spans="1:4" ht="30">
      <c r="A3197" s="323">
        <v>37450</v>
      </c>
      <c r="B3197" s="324" t="s">
        <v>11841</v>
      </c>
      <c r="C3197" s="325" t="s">
        <v>844</v>
      </c>
      <c r="D3197" s="326">
        <v>26.22</v>
      </c>
    </row>
    <row r="3198" spans="1:4" ht="30">
      <c r="A3198" s="323">
        <v>37451</v>
      </c>
      <c r="B3198" s="324" t="s">
        <v>11842</v>
      </c>
      <c r="C3198" s="325" t="s">
        <v>844</v>
      </c>
      <c r="D3198" s="326">
        <v>36.6</v>
      </c>
    </row>
    <row r="3199" spans="1:4" ht="30">
      <c r="A3199" s="323">
        <v>37452</v>
      </c>
      <c r="B3199" s="324" t="s">
        <v>11843</v>
      </c>
      <c r="C3199" s="325" t="s">
        <v>844</v>
      </c>
      <c r="D3199" s="326">
        <v>53.2</v>
      </c>
    </row>
    <row r="3200" spans="1:4" ht="30">
      <c r="A3200" s="323">
        <v>37453</v>
      </c>
      <c r="B3200" s="324" t="s">
        <v>11844</v>
      </c>
      <c r="C3200" s="325" t="s">
        <v>844</v>
      </c>
      <c r="D3200" s="326">
        <v>61.27</v>
      </c>
    </row>
    <row r="3201" spans="1:4" ht="30">
      <c r="A3201" s="323">
        <v>7778</v>
      </c>
      <c r="B3201" s="324" t="s">
        <v>11845</v>
      </c>
      <c r="C3201" s="325" t="s">
        <v>844</v>
      </c>
      <c r="D3201" s="326">
        <v>22.98</v>
      </c>
    </row>
    <row r="3202" spans="1:4" ht="30">
      <c r="A3202" s="323">
        <v>7796</v>
      </c>
      <c r="B3202" s="324" t="s">
        <v>11846</v>
      </c>
      <c r="C3202" s="325" t="s">
        <v>844</v>
      </c>
      <c r="D3202" s="326">
        <v>31.5</v>
      </c>
    </row>
    <row r="3203" spans="1:4" ht="30">
      <c r="A3203" s="323">
        <v>7781</v>
      </c>
      <c r="B3203" s="324" t="s">
        <v>11847</v>
      </c>
      <c r="C3203" s="325" t="s">
        <v>844</v>
      </c>
      <c r="D3203" s="326">
        <v>37.22</v>
      </c>
    </row>
    <row r="3204" spans="1:4" ht="30">
      <c r="A3204" s="323">
        <v>7795</v>
      </c>
      <c r="B3204" s="324" t="s">
        <v>11848</v>
      </c>
      <c r="C3204" s="325" t="s">
        <v>844</v>
      </c>
      <c r="D3204" s="326">
        <v>55.4</v>
      </c>
    </row>
    <row r="3205" spans="1:4" ht="30">
      <c r="A3205" s="323">
        <v>7791</v>
      </c>
      <c r="B3205" s="324" t="s">
        <v>11849</v>
      </c>
      <c r="C3205" s="325" t="s">
        <v>844</v>
      </c>
      <c r="D3205" s="326">
        <v>66.319999999999993</v>
      </c>
    </row>
    <row r="3206" spans="1:4" ht="30">
      <c r="A3206" s="323">
        <v>7783</v>
      </c>
      <c r="B3206" s="324" t="s">
        <v>11850</v>
      </c>
      <c r="C3206" s="325" t="s">
        <v>844</v>
      </c>
      <c r="D3206" s="326">
        <v>23.5</v>
      </c>
    </row>
    <row r="3207" spans="1:4" ht="30">
      <c r="A3207" s="323">
        <v>7790</v>
      </c>
      <c r="B3207" s="324" t="s">
        <v>11851</v>
      </c>
      <c r="C3207" s="325" t="s">
        <v>844</v>
      </c>
      <c r="D3207" s="326">
        <v>37.03</v>
      </c>
    </row>
    <row r="3208" spans="1:4" ht="30">
      <c r="A3208" s="323">
        <v>7785</v>
      </c>
      <c r="B3208" s="324" t="s">
        <v>11852</v>
      </c>
      <c r="C3208" s="325" t="s">
        <v>844</v>
      </c>
      <c r="D3208" s="326">
        <v>40.86</v>
      </c>
    </row>
    <row r="3209" spans="1:4" ht="30">
      <c r="A3209" s="323">
        <v>7792</v>
      </c>
      <c r="B3209" s="324" t="s">
        <v>11853</v>
      </c>
      <c r="C3209" s="325" t="s">
        <v>844</v>
      </c>
      <c r="D3209" s="326">
        <v>57.95</v>
      </c>
    </row>
    <row r="3210" spans="1:4" ht="30">
      <c r="A3210" s="323">
        <v>7793</v>
      </c>
      <c r="B3210" s="324" t="s">
        <v>11854</v>
      </c>
      <c r="C3210" s="325" t="s">
        <v>844</v>
      </c>
      <c r="D3210" s="326">
        <v>68.44</v>
      </c>
    </row>
    <row r="3211" spans="1:4" ht="30">
      <c r="A3211" s="323">
        <v>13159</v>
      </c>
      <c r="B3211" s="324" t="s">
        <v>11855</v>
      </c>
      <c r="C3211" s="325" t="s">
        <v>844</v>
      </c>
      <c r="D3211" s="326">
        <v>59.59</v>
      </c>
    </row>
    <row r="3212" spans="1:4" ht="30">
      <c r="A3212" s="323">
        <v>13168</v>
      </c>
      <c r="B3212" s="324" t="s">
        <v>11856</v>
      </c>
      <c r="C3212" s="325" t="s">
        <v>844</v>
      </c>
      <c r="D3212" s="326">
        <v>72.36</v>
      </c>
    </row>
    <row r="3213" spans="1:4" ht="30">
      <c r="A3213" s="323">
        <v>13173</v>
      </c>
      <c r="B3213" s="324" t="s">
        <v>11857</v>
      </c>
      <c r="C3213" s="325" t="s">
        <v>844</v>
      </c>
      <c r="D3213" s="326">
        <v>97.9</v>
      </c>
    </row>
    <row r="3214" spans="1:4" ht="30">
      <c r="A3214" s="323">
        <v>12583</v>
      </c>
      <c r="B3214" s="324" t="s">
        <v>11858</v>
      </c>
      <c r="C3214" s="325" t="s">
        <v>844</v>
      </c>
      <c r="D3214" s="326">
        <v>19.579999999999998</v>
      </c>
    </row>
    <row r="3215" spans="1:4" ht="30">
      <c r="A3215" s="323">
        <v>12584</v>
      </c>
      <c r="B3215" s="324" t="s">
        <v>11859</v>
      </c>
      <c r="C3215" s="325" t="s">
        <v>844</v>
      </c>
      <c r="D3215" s="326">
        <v>25.54</v>
      </c>
    </row>
    <row r="3216" spans="1:4" ht="30">
      <c r="A3216" s="323">
        <v>12613</v>
      </c>
      <c r="B3216" s="380" t="s">
        <v>11860</v>
      </c>
      <c r="C3216" s="325" t="s">
        <v>843</v>
      </c>
      <c r="D3216" s="326">
        <v>19.47</v>
      </c>
    </row>
    <row r="3217" spans="1:4" ht="30">
      <c r="A3217" s="323">
        <v>1031</v>
      </c>
      <c r="B3217" s="380" t="s">
        <v>11861</v>
      </c>
      <c r="C3217" s="325" t="s">
        <v>843</v>
      </c>
      <c r="D3217" s="326">
        <v>14.6</v>
      </c>
    </row>
    <row r="3218" spans="1:4" ht="30">
      <c r="A3218" s="323">
        <v>39707</v>
      </c>
      <c r="B3218" s="324" t="s">
        <v>11862</v>
      </c>
      <c r="C3218" s="325" t="s">
        <v>844</v>
      </c>
      <c r="D3218" s="326">
        <v>4.54</v>
      </c>
    </row>
    <row r="3219" spans="1:4" ht="30">
      <c r="A3219" s="323">
        <v>39708</v>
      </c>
      <c r="B3219" s="324" t="s">
        <v>11863</v>
      </c>
      <c r="C3219" s="325" t="s">
        <v>844</v>
      </c>
      <c r="D3219" s="326">
        <v>4.4000000000000004</v>
      </c>
    </row>
    <row r="3220" spans="1:4" ht="30">
      <c r="A3220" s="323">
        <v>39710</v>
      </c>
      <c r="B3220" s="324" t="s">
        <v>11864</v>
      </c>
      <c r="C3220" s="325" t="s">
        <v>844</v>
      </c>
      <c r="D3220" s="326">
        <v>3.09</v>
      </c>
    </row>
    <row r="3221" spans="1:4" ht="30">
      <c r="A3221" s="323">
        <v>39709</v>
      </c>
      <c r="B3221" s="324" t="s">
        <v>11865</v>
      </c>
      <c r="C3221" s="325" t="s">
        <v>844</v>
      </c>
      <c r="D3221" s="326">
        <v>4.29</v>
      </c>
    </row>
    <row r="3222" spans="1:4" ht="30">
      <c r="A3222" s="323">
        <v>39711</v>
      </c>
      <c r="B3222" s="324" t="s">
        <v>11866</v>
      </c>
      <c r="C3222" s="325" t="s">
        <v>844</v>
      </c>
      <c r="D3222" s="326">
        <v>4.82</v>
      </c>
    </row>
    <row r="3223" spans="1:4" ht="30">
      <c r="A3223" s="323">
        <v>39714</v>
      </c>
      <c r="B3223" s="324" t="s">
        <v>11867</v>
      </c>
      <c r="C3223" s="325" t="s">
        <v>844</v>
      </c>
      <c r="D3223" s="326">
        <v>3.06</v>
      </c>
    </row>
    <row r="3224" spans="1:4" ht="30">
      <c r="A3224" s="323">
        <v>39712</v>
      </c>
      <c r="B3224" s="324" t="s">
        <v>11868</v>
      </c>
      <c r="C3224" s="325" t="s">
        <v>844</v>
      </c>
      <c r="D3224" s="326">
        <v>1.69</v>
      </c>
    </row>
    <row r="3225" spans="1:4" ht="30">
      <c r="A3225" s="323">
        <v>39713</v>
      </c>
      <c r="B3225" s="324" t="s">
        <v>11869</v>
      </c>
      <c r="C3225" s="325" t="s">
        <v>844</v>
      </c>
      <c r="D3225" s="326">
        <v>1.33</v>
      </c>
    </row>
    <row r="3226" spans="1:4" ht="30">
      <c r="A3226" s="323">
        <v>39715</v>
      </c>
      <c r="B3226" s="324" t="s">
        <v>11870</v>
      </c>
      <c r="C3226" s="325" t="s">
        <v>844</v>
      </c>
      <c r="D3226" s="326">
        <v>2.1800000000000002</v>
      </c>
    </row>
    <row r="3227" spans="1:4" ht="30">
      <c r="A3227" s="323">
        <v>39716</v>
      </c>
      <c r="B3227" s="324" t="s">
        <v>11871</v>
      </c>
      <c r="C3227" s="325" t="s">
        <v>844</v>
      </c>
      <c r="D3227" s="326">
        <v>1.65</v>
      </c>
    </row>
    <row r="3228" spans="1:4" ht="30">
      <c r="A3228" s="323">
        <v>39718</v>
      </c>
      <c r="B3228" s="324" t="s">
        <v>11872</v>
      </c>
      <c r="C3228" s="325" t="s">
        <v>844</v>
      </c>
      <c r="D3228" s="326">
        <v>2.81</v>
      </c>
    </row>
    <row r="3229" spans="1:4">
      <c r="A3229" s="323">
        <v>9877</v>
      </c>
      <c r="B3229" s="324" t="s">
        <v>11873</v>
      </c>
      <c r="C3229" s="325" t="s">
        <v>844</v>
      </c>
      <c r="D3229" s="326">
        <v>119.24</v>
      </c>
    </row>
    <row r="3230" spans="1:4">
      <c r="A3230" s="323">
        <v>9878</v>
      </c>
      <c r="B3230" s="324" t="s">
        <v>11874</v>
      </c>
      <c r="C3230" s="325" t="s">
        <v>844</v>
      </c>
      <c r="D3230" s="326">
        <v>146.79</v>
      </c>
    </row>
    <row r="3231" spans="1:4">
      <c r="A3231" s="323">
        <v>36274</v>
      </c>
      <c r="B3231" s="324" t="s">
        <v>11875</v>
      </c>
      <c r="C3231" s="325" t="s">
        <v>844</v>
      </c>
      <c r="D3231" s="326">
        <v>12.06</v>
      </c>
    </row>
    <row r="3232" spans="1:4">
      <c r="A3232" s="323">
        <v>36278</v>
      </c>
      <c r="B3232" s="324" t="s">
        <v>11876</v>
      </c>
      <c r="C3232" s="325" t="s">
        <v>844</v>
      </c>
      <c r="D3232" s="326">
        <v>16.350000000000001</v>
      </c>
    </row>
    <row r="3233" spans="1:4">
      <c r="A3233" s="323">
        <v>38977</v>
      </c>
      <c r="B3233" s="324" t="s">
        <v>11877</v>
      </c>
      <c r="C3233" s="325" t="s">
        <v>844</v>
      </c>
      <c r="D3233" s="326">
        <v>159.99</v>
      </c>
    </row>
    <row r="3234" spans="1:4">
      <c r="A3234" s="323">
        <v>38971</v>
      </c>
      <c r="B3234" s="324" t="s">
        <v>11878</v>
      </c>
      <c r="C3234" s="325" t="s">
        <v>844</v>
      </c>
      <c r="D3234" s="326">
        <v>13.43</v>
      </c>
    </row>
    <row r="3235" spans="1:4">
      <c r="A3235" s="323">
        <v>38972</v>
      </c>
      <c r="B3235" s="324" t="s">
        <v>11879</v>
      </c>
      <c r="C3235" s="325" t="s">
        <v>844</v>
      </c>
      <c r="D3235" s="326">
        <v>18.100000000000001</v>
      </c>
    </row>
    <row r="3236" spans="1:4">
      <c r="A3236" s="323">
        <v>38973</v>
      </c>
      <c r="B3236" s="324" t="s">
        <v>11880</v>
      </c>
      <c r="C3236" s="325" t="s">
        <v>844</v>
      </c>
      <c r="D3236" s="326">
        <v>29.91</v>
      </c>
    </row>
    <row r="3237" spans="1:4">
      <c r="A3237" s="323">
        <v>38974</v>
      </c>
      <c r="B3237" s="324" t="s">
        <v>11881</v>
      </c>
      <c r="C3237" s="325" t="s">
        <v>844</v>
      </c>
      <c r="D3237" s="326">
        <v>48.58</v>
      </c>
    </row>
    <row r="3238" spans="1:4">
      <c r="A3238" s="323">
        <v>38975</v>
      </c>
      <c r="B3238" s="324" t="s">
        <v>11882</v>
      </c>
      <c r="C3238" s="325" t="s">
        <v>844</v>
      </c>
      <c r="D3238" s="326">
        <v>62.29</v>
      </c>
    </row>
    <row r="3239" spans="1:4">
      <c r="A3239" s="323">
        <v>38976</v>
      </c>
      <c r="B3239" s="324" t="s">
        <v>11883</v>
      </c>
      <c r="C3239" s="325" t="s">
        <v>844</v>
      </c>
      <c r="D3239" s="326">
        <v>107.08</v>
      </c>
    </row>
    <row r="3240" spans="1:4">
      <c r="A3240" s="323">
        <v>44176</v>
      </c>
      <c r="B3240" s="324" t="s">
        <v>11884</v>
      </c>
      <c r="C3240" s="325" t="s">
        <v>844</v>
      </c>
      <c r="D3240" s="326">
        <v>24.61</v>
      </c>
    </row>
    <row r="3241" spans="1:4">
      <c r="A3241" s="323">
        <v>38986</v>
      </c>
      <c r="B3241" s="324" t="s">
        <v>11885</v>
      </c>
      <c r="C3241" s="325" t="s">
        <v>844</v>
      </c>
      <c r="D3241" s="326">
        <v>323.25</v>
      </c>
    </row>
    <row r="3242" spans="1:4">
      <c r="A3242" s="323">
        <v>38978</v>
      </c>
      <c r="B3242" s="324" t="s">
        <v>11886</v>
      </c>
      <c r="C3242" s="325" t="s">
        <v>844</v>
      </c>
      <c r="D3242" s="326">
        <v>13.26</v>
      </c>
    </row>
    <row r="3243" spans="1:4">
      <c r="A3243" s="323">
        <v>38979</v>
      </c>
      <c r="B3243" s="324" t="s">
        <v>11887</v>
      </c>
      <c r="C3243" s="325" t="s">
        <v>844</v>
      </c>
      <c r="D3243" s="326">
        <v>18.329999999999998</v>
      </c>
    </row>
    <row r="3244" spans="1:4">
      <c r="A3244" s="323">
        <v>38980</v>
      </c>
      <c r="B3244" s="324" t="s">
        <v>11888</v>
      </c>
      <c r="C3244" s="325" t="s">
        <v>844</v>
      </c>
      <c r="D3244" s="326">
        <v>24.53</v>
      </c>
    </row>
    <row r="3245" spans="1:4">
      <c r="A3245" s="323">
        <v>38981</v>
      </c>
      <c r="B3245" s="324" t="s">
        <v>11889</v>
      </c>
      <c r="C3245" s="325" t="s">
        <v>844</v>
      </c>
      <c r="D3245" s="326">
        <v>35.4</v>
      </c>
    </row>
    <row r="3246" spans="1:4">
      <c r="A3246" s="323">
        <v>38982</v>
      </c>
      <c r="B3246" s="324" t="s">
        <v>11890</v>
      </c>
      <c r="C3246" s="325" t="s">
        <v>844</v>
      </c>
      <c r="D3246" s="326">
        <v>55.94</v>
      </c>
    </row>
    <row r="3247" spans="1:4">
      <c r="A3247" s="323">
        <v>38983</v>
      </c>
      <c r="B3247" s="324" t="s">
        <v>11891</v>
      </c>
      <c r="C3247" s="325" t="s">
        <v>844</v>
      </c>
      <c r="D3247" s="326">
        <v>98.42</v>
      </c>
    </row>
    <row r="3248" spans="1:4">
      <c r="A3248" s="323">
        <v>38984</v>
      </c>
      <c r="B3248" s="324" t="s">
        <v>11892</v>
      </c>
      <c r="C3248" s="325" t="s">
        <v>844</v>
      </c>
      <c r="D3248" s="326">
        <v>135.30000000000001</v>
      </c>
    </row>
    <row r="3249" spans="1:4">
      <c r="A3249" s="323">
        <v>38985</v>
      </c>
      <c r="B3249" s="324" t="s">
        <v>11893</v>
      </c>
      <c r="C3249" s="325" t="s">
        <v>844</v>
      </c>
      <c r="D3249" s="326">
        <v>232.62</v>
      </c>
    </row>
    <row r="3250" spans="1:4">
      <c r="A3250" s="323">
        <v>38032</v>
      </c>
      <c r="B3250" s="324" t="s">
        <v>11894</v>
      </c>
      <c r="C3250" s="325" t="s">
        <v>844</v>
      </c>
      <c r="D3250" s="326">
        <v>56.78</v>
      </c>
    </row>
    <row r="3251" spans="1:4">
      <c r="A3251" s="323">
        <v>38033</v>
      </c>
      <c r="B3251" s="324" t="s">
        <v>11895</v>
      </c>
      <c r="C3251" s="325" t="s">
        <v>844</v>
      </c>
      <c r="D3251" s="326">
        <v>96.52</v>
      </c>
    </row>
    <row r="3252" spans="1:4">
      <c r="A3252" s="323">
        <v>38034</v>
      </c>
      <c r="B3252" s="324" t="s">
        <v>11896</v>
      </c>
      <c r="C3252" s="325" t="s">
        <v>844</v>
      </c>
      <c r="D3252" s="326">
        <v>151.19999999999999</v>
      </c>
    </row>
    <row r="3253" spans="1:4">
      <c r="A3253" s="323">
        <v>38035</v>
      </c>
      <c r="B3253" s="324" t="s">
        <v>11897</v>
      </c>
      <c r="C3253" s="325" t="s">
        <v>844</v>
      </c>
      <c r="D3253" s="326">
        <v>222.43</v>
      </c>
    </row>
    <row r="3254" spans="1:4">
      <c r="A3254" s="323">
        <v>38036</v>
      </c>
      <c r="B3254" s="324" t="s">
        <v>11898</v>
      </c>
      <c r="C3254" s="325" t="s">
        <v>844</v>
      </c>
      <c r="D3254" s="326">
        <v>299.64999999999998</v>
      </c>
    </row>
    <row r="3255" spans="1:4">
      <c r="A3255" s="323">
        <v>38037</v>
      </c>
      <c r="B3255" s="324" t="s">
        <v>11899</v>
      </c>
      <c r="C3255" s="325" t="s">
        <v>844</v>
      </c>
      <c r="D3255" s="326">
        <v>395.8</v>
      </c>
    </row>
    <row r="3256" spans="1:4">
      <c r="A3256" s="323">
        <v>9859</v>
      </c>
      <c r="B3256" s="324" t="s">
        <v>11900</v>
      </c>
      <c r="C3256" s="325" t="s">
        <v>844</v>
      </c>
      <c r="D3256" s="326">
        <v>8.57</v>
      </c>
    </row>
    <row r="3257" spans="1:4">
      <c r="A3257" s="323">
        <v>9836</v>
      </c>
      <c r="B3257" s="324" t="s">
        <v>11901</v>
      </c>
      <c r="C3257" s="325" t="s">
        <v>844</v>
      </c>
      <c r="D3257" s="326">
        <v>14.37</v>
      </c>
    </row>
    <row r="3258" spans="1:4">
      <c r="A3258" s="323">
        <v>20065</v>
      </c>
      <c r="B3258" s="324" t="s">
        <v>11902</v>
      </c>
      <c r="C3258" s="325" t="s">
        <v>844</v>
      </c>
      <c r="D3258" s="326">
        <v>37.56</v>
      </c>
    </row>
    <row r="3259" spans="1:4">
      <c r="A3259" s="323">
        <v>9835</v>
      </c>
      <c r="B3259" s="324" t="s">
        <v>11903</v>
      </c>
      <c r="C3259" s="325" t="s">
        <v>844</v>
      </c>
      <c r="D3259" s="326">
        <v>6.28</v>
      </c>
    </row>
    <row r="3260" spans="1:4">
      <c r="A3260" s="323">
        <v>9838</v>
      </c>
      <c r="B3260" s="324" t="s">
        <v>11904</v>
      </c>
      <c r="C3260" s="325" t="s">
        <v>844</v>
      </c>
      <c r="D3260" s="326">
        <v>10.37</v>
      </c>
    </row>
    <row r="3261" spans="1:4">
      <c r="A3261" s="323">
        <v>9837</v>
      </c>
      <c r="B3261" s="324" t="s">
        <v>11905</v>
      </c>
      <c r="C3261" s="325" t="s">
        <v>844</v>
      </c>
      <c r="D3261" s="326">
        <v>13.6</v>
      </c>
    </row>
    <row r="3262" spans="1:4" ht="30">
      <c r="A3262" s="323">
        <v>44315</v>
      </c>
      <c r="B3262" s="324" t="s">
        <v>11906</v>
      </c>
      <c r="C3262" s="325" t="s">
        <v>844</v>
      </c>
      <c r="D3262" s="326">
        <v>56.26</v>
      </c>
    </row>
    <row r="3263" spans="1:4">
      <c r="A3263" s="323">
        <v>9862</v>
      </c>
      <c r="B3263" s="324" t="s">
        <v>11907</v>
      </c>
      <c r="C3263" s="325" t="s">
        <v>844</v>
      </c>
      <c r="D3263" s="326">
        <v>26.41</v>
      </c>
    </row>
    <row r="3264" spans="1:4">
      <c r="A3264" s="323">
        <v>9861</v>
      </c>
      <c r="B3264" s="324" t="s">
        <v>11908</v>
      </c>
      <c r="C3264" s="325" t="s">
        <v>844</v>
      </c>
      <c r="D3264" s="326">
        <v>20.74</v>
      </c>
    </row>
    <row r="3265" spans="1:4">
      <c r="A3265" s="323">
        <v>9866</v>
      </c>
      <c r="B3265" s="324" t="s">
        <v>11909</v>
      </c>
      <c r="C3265" s="325" t="s">
        <v>844</v>
      </c>
      <c r="D3265" s="326">
        <v>17.899999999999999</v>
      </c>
    </row>
    <row r="3266" spans="1:4">
      <c r="A3266" s="323">
        <v>9856</v>
      </c>
      <c r="B3266" s="324" t="s">
        <v>11910</v>
      </c>
      <c r="C3266" s="325" t="s">
        <v>844</v>
      </c>
      <c r="D3266" s="326">
        <v>6.69</v>
      </c>
    </row>
    <row r="3267" spans="1:4">
      <c r="A3267" s="323">
        <v>9863</v>
      </c>
      <c r="B3267" s="324" t="s">
        <v>11911</v>
      </c>
      <c r="C3267" s="325" t="s">
        <v>844</v>
      </c>
      <c r="D3267" s="326">
        <v>51.77</v>
      </c>
    </row>
    <row r="3268" spans="1:4">
      <c r="A3268" s="323">
        <v>9860</v>
      </c>
      <c r="B3268" s="324" t="s">
        <v>11912</v>
      </c>
      <c r="C3268" s="325" t="s">
        <v>844</v>
      </c>
      <c r="D3268" s="326">
        <v>37.79</v>
      </c>
    </row>
    <row r="3269" spans="1:4">
      <c r="A3269" s="323">
        <v>9841</v>
      </c>
      <c r="B3269" s="324" t="s">
        <v>11913</v>
      </c>
      <c r="C3269" s="325" t="s">
        <v>844</v>
      </c>
      <c r="D3269" s="326">
        <v>27.06</v>
      </c>
    </row>
    <row r="3270" spans="1:4">
      <c r="A3270" s="323">
        <v>9840</v>
      </c>
      <c r="B3270" s="324" t="s">
        <v>11914</v>
      </c>
      <c r="C3270" s="325" t="s">
        <v>844</v>
      </c>
      <c r="D3270" s="326">
        <v>57.16</v>
      </c>
    </row>
    <row r="3271" spans="1:4">
      <c r="A3271" s="323">
        <v>20067</v>
      </c>
      <c r="B3271" s="324" t="s">
        <v>11915</v>
      </c>
      <c r="C3271" s="325" t="s">
        <v>844</v>
      </c>
      <c r="D3271" s="326">
        <v>8.77</v>
      </c>
    </row>
    <row r="3272" spans="1:4">
      <c r="A3272" s="323">
        <v>20068</v>
      </c>
      <c r="B3272" s="324" t="s">
        <v>11916</v>
      </c>
      <c r="C3272" s="325" t="s">
        <v>844</v>
      </c>
      <c r="D3272" s="326">
        <v>12.36</v>
      </c>
    </row>
    <row r="3273" spans="1:4">
      <c r="A3273" s="323">
        <v>9839</v>
      </c>
      <c r="B3273" s="324" t="s">
        <v>11917</v>
      </c>
      <c r="C3273" s="325" t="s">
        <v>844</v>
      </c>
      <c r="D3273" s="326">
        <v>22.41</v>
      </c>
    </row>
    <row r="3274" spans="1:4">
      <c r="A3274" s="323">
        <v>9870</v>
      </c>
      <c r="B3274" s="324" t="s">
        <v>11918</v>
      </c>
      <c r="C3274" s="325" t="s">
        <v>844</v>
      </c>
      <c r="D3274" s="326">
        <v>77.209999999999994</v>
      </c>
    </row>
    <row r="3275" spans="1:4">
      <c r="A3275" s="323">
        <v>9867</v>
      </c>
      <c r="B3275" s="324" t="s">
        <v>11919</v>
      </c>
      <c r="C3275" s="325" t="s">
        <v>844</v>
      </c>
      <c r="D3275" s="326">
        <v>3.1</v>
      </c>
    </row>
    <row r="3276" spans="1:4">
      <c r="A3276" s="323">
        <v>9868</v>
      </c>
      <c r="B3276" s="324" t="s">
        <v>11920</v>
      </c>
      <c r="C3276" s="325" t="s">
        <v>844</v>
      </c>
      <c r="D3276" s="326">
        <v>3.5</v>
      </c>
    </row>
    <row r="3277" spans="1:4">
      <c r="A3277" s="323">
        <v>9869</v>
      </c>
      <c r="B3277" s="324" t="s">
        <v>11921</v>
      </c>
      <c r="C3277" s="325" t="s">
        <v>844</v>
      </c>
      <c r="D3277" s="326">
        <v>7.55</v>
      </c>
    </row>
    <row r="3278" spans="1:4">
      <c r="A3278" s="323">
        <v>9874</v>
      </c>
      <c r="B3278" s="324" t="s">
        <v>11922</v>
      </c>
      <c r="C3278" s="325" t="s">
        <v>844</v>
      </c>
      <c r="D3278" s="326">
        <v>11.86</v>
      </c>
    </row>
    <row r="3279" spans="1:4">
      <c r="A3279" s="323">
        <v>9875</v>
      </c>
      <c r="B3279" s="324" t="s">
        <v>11923</v>
      </c>
      <c r="C3279" s="325" t="s">
        <v>844</v>
      </c>
      <c r="D3279" s="326">
        <v>13.01</v>
      </c>
    </row>
    <row r="3280" spans="1:4">
      <c r="A3280" s="323">
        <v>9873</v>
      </c>
      <c r="B3280" s="324" t="s">
        <v>11924</v>
      </c>
      <c r="C3280" s="325" t="s">
        <v>844</v>
      </c>
      <c r="D3280" s="326">
        <v>21.4</v>
      </c>
    </row>
    <row r="3281" spans="1:4">
      <c r="A3281" s="323">
        <v>9871</v>
      </c>
      <c r="B3281" s="324" t="s">
        <v>11925</v>
      </c>
      <c r="C3281" s="325" t="s">
        <v>844</v>
      </c>
      <c r="D3281" s="326">
        <v>35.46</v>
      </c>
    </row>
    <row r="3282" spans="1:4">
      <c r="A3282" s="323">
        <v>9872</v>
      </c>
      <c r="B3282" s="324" t="s">
        <v>11926</v>
      </c>
      <c r="C3282" s="325" t="s">
        <v>844</v>
      </c>
      <c r="D3282" s="326">
        <v>49.34</v>
      </c>
    </row>
    <row r="3283" spans="1:4">
      <c r="A3283" s="323">
        <v>36357</v>
      </c>
      <c r="B3283" s="324" t="s">
        <v>11927</v>
      </c>
      <c r="C3283" s="325" t="s">
        <v>843</v>
      </c>
      <c r="D3283" s="326">
        <v>178.51</v>
      </c>
    </row>
    <row r="3284" spans="1:4">
      <c r="A3284" s="323">
        <v>36316</v>
      </c>
      <c r="B3284" s="324" t="s">
        <v>11928</v>
      </c>
      <c r="C3284" s="325" t="s">
        <v>843</v>
      </c>
      <c r="D3284" s="326">
        <v>29.09</v>
      </c>
    </row>
    <row r="3285" spans="1:4">
      <c r="A3285" s="323">
        <v>36313</v>
      </c>
      <c r="B3285" s="324" t="s">
        <v>11929</v>
      </c>
      <c r="C3285" s="325" t="s">
        <v>843</v>
      </c>
      <c r="D3285" s="326">
        <v>18.68</v>
      </c>
    </row>
    <row r="3286" spans="1:4">
      <c r="A3286" s="323">
        <v>9892</v>
      </c>
      <c r="B3286" s="324" t="s">
        <v>11930</v>
      </c>
      <c r="C3286" s="325" t="s">
        <v>843</v>
      </c>
      <c r="D3286" s="326">
        <v>5.68</v>
      </c>
    </row>
    <row r="3287" spans="1:4">
      <c r="A3287" s="323">
        <v>9901</v>
      </c>
      <c r="B3287" s="324" t="s">
        <v>11931</v>
      </c>
      <c r="C3287" s="325" t="s">
        <v>843</v>
      </c>
      <c r="D3287" s="326">
        <v>27.48</v>
      </c>
    </row>
    <row r="3288" spans="1:4">
      <c r="A3288" s="323">
        <v>9900</v>
      </c>
      <c r="B3288" s="324" t="s">
        <v>11932</v>
      </c>
      <c r="C3288" s="325" t="s">
        <v>843</v>
      </c>
      <c r="D3288" s="326">
        <v>15.92</v>
      </c>
    </row>
    <row r="3289" spans="1:4">
      <c r="A3289" s="323">
        <v>9899</v>
      </c>
      <c r="B3289" s="324" t="s">
        <v>11933</v>
      </c>
      <c r="C3289" s="325" t="s">
        <v>843</v>
      </c>
      <c r="D3289" s="326">
        <v>7.14</v>
      </c>
    </row>
    <row r="3290" spans="1:4">
      <c r="A3290" s="323">
        <v>9908</v>
      </c>
      <c r="B3290" s="324" t="s">
        <v>11934</v>
      </c>
      <c r="C3290" s="325" t="s">
        <v>843</v>
      </c>
      <c r="D3290" s="326">
        <v>321</v>
      </c>
    </row>
    <row r="3291" spans="1:4">
      <c r="A3291" s="323">
        <v>9905</v>
      </c>
      <c r="B3291" s="324" t="s">
        <v>11935</v>
      </c>
      <c r="C3291" s="325" t="s">
        <v>843</v>
      </c>
      <c r="D3291" s="326">
        <v>5.58</v>
      </c>
    </row>
    <row r="3292" spans="1:4">
      <c r="A3292" s="323">
        <v>9906</v>
      </c>
      <c r="B3292" s="324" t="s">
        <v>11936</v>
      </c>
      <c r="C3292" s="325" t="s">
        <v>843</v>
      </c>
      <c r="D3292" s="326">
        <v>6.73</v>
      </c>
    </row>
    <row r="3293" spans="1:4">
      <c r="A3293" s="323">
        <v>9895</v>
      </c>
      <c r="B3293" s="324" t="s">
        <v>11937</v>
      </c>
      <c r="C3293" s="325" t="s">
        <v>843</v>
      </c>
      <c r="D3293" s="326">
        <v>11.34</v>
      </c>
    </row>
    <row r="3294" spans="1:4">
      <c r="A3294" s="323">
        <v>9894</v>
      </c>
      <c r="B3294" s="324" t="s">
        <v>11938</v>
      </c>
      <c r="C3294" s="325" t="s">
        <v>843</v>
      </c>
      <c r="D3294" s="326">
        <v>21.81</v>
      </c>
    </row>
    <row r="3295" spans="1:4">
      <c r="A3295" s="323">
        <v>9897</v>
      </c>
      <c r="B3295" s="324" t="s">
        <v>11939</v>
      </c>
      <c r="C3295" s="325" t="s">
        <v>843</v>
      </c>
      <c r="D3295" s="326">
        <v>23.29</v>
      </c>
    </row>
    <row r="3296" spans="1:4">
      <c r="A3296" s="323">
        <v>9910</v>
      </c>
      <c r="B3296" s="324" t="s">
        <v>11940</v>
      </c>
      <c r="C3296" s="325" t="s">
        <v>843</v>
      </c>
      <c r="D3296" s="326">
        <v>60.59</v>
      </c>
    </row>
    <row r="3297" spans="1:4">
      <c r="A3297" s="323">
        <v>9909</v>
      </c>
      <c r="B3297" s="324" t="s">
        <v>11941</v>
      </c>
      <c r="C3297" s="325" t="s">
        <v>843</v>
      </c>
      <c r="D3297" s="326">
        <v>123.4</v>
      </c>
    </row>
    <row r="3298" spans="1:4">
      <c r="A3298" s="323">
        <v>9907</v>
      </c>
      <c r="B3298" s="324" t="s">
        <v>11942</v>
      </c>
      <c r="C3298" s="325" t="s">
        <v>843</v>
      </c>
      <c r="D3298" s="326">
        <v>145.69999999999999</v>
      </c>
    </row>
    <row r="3299" spans="1:4" ht="30">
      <c r="A3299" s="323">
        <v>20973</v>
      </c>
      <c r="B3299" s="324" t="s">
        <v>11943</v>
      </c>
      <c r="C3299" s="325" t="s">
        <v>843</v>
      </c>
      <c r="D3299" s="326">
        <v>171.47</v>
      </c>
    </row>
    <row r="3300" spans="1:4" ht="30">
      <c r="A3300" s="323">
        <v>20974</v>
      </c>
      <c r="B3300" s="324" t="s">
        <v>11944</v>
      </c>
      <c r="C3300" s="325" t="s">
        <v>843</v>
      </c>
      <c r="D3300" s="326">
        <v>245.33</v>
      </c>
    </row>
    <row r="3301" spans="1:4">
      <c r="A3301" s="323">
        <v>37989</v>
      </c>
      <c r="B3301" s="324" t="s">
        <v>11945</v>
      </c>
      <c r="C3301" s="325" t="s">
        <v>843</v>
      </c>
      <c r="D3301" s="326">
        <v>16.63</v>
      </c>
    </row>
    <row r="3302" spans="1:4">
      <c r="A3302" s="323">
        <v>37990</v>
      </c>
      <c r="B3302" s="324" t="s">
        <v>11946</v>
      </c>
      <c r="C3302" s="325" t="s">
        <v>843</v>
      </c>
      <c r="D3302" s="326">
        <v>18.34</v>
      </c>
    </row>
    <row r="3303" spans="1:4">
      <c r="A3303" s="323">
        <v>37991</v>
      </c>
      <c r="B3303" s="324" t="s">
        <v>11947</v>
      </c>
      <c r="C3303" s="325" t="s">
        <v>843</v>
      </c>
      <c r="D3303" s="326">
        <v>24.42</v>
      </c>
    </row>
    <row r="3304" spans="1:4">
      <c r="A3304" s="323">
        <v>37992</v>
      </c>
      <c r="B3304" s="324" t="s">
        <v>11948</v>
      </c>
      <c r="C3304" s="325" t="s">
        <v>843</v>
      </c>
      <c r="D3304" s="326">
        <v>37.880000000000003</v>
      </c>
    </row>
    <row r="3305" spans="1:4">
      <c r="A3305" s="323">
        <v>37993</v>
      </c>
      <c r="B3305" s="324" t="s">
        <v>11949</v>
      </c>
      <c r="C3305" s="325" t="s">
        <v>843</v>
      </c>
      <c r="D3305" s="326">
        <v>57.48</v>
      </c>
    </row>
    <row r="3306" spans="1:4">
      <c r="A3306" s="323">
        <v>37994</v>
      </c>
      <c r="B3306" s="324" t="s">
        <v>11950</v>
      </c>
      <c r="C3306" s="325" t="s">
        <v>843</v>
      </c>
      <c r="D3306" s="326">
        <v>136.88</v>
      </c>
    </row>
    <row r="3307" spans="1:4">
      <c r="A3307" s="323">
        <v>37995</v>
      </c>
      <c r="B3307" s="324" t="s">
        <v>11951</v>
      </c>
      <c r="C3307" s="325" t="s">
        <v>843</v>
      </c>
      <c r="D3307" s="326">
        <v>178.41</v>
      </c>
    </row>
    <row r="3308" spans="1:4">
      <c r="A3308" s="323">
        <v>37996</v>
      </c>
      <c r="B3308" s="324" t="s">
        <v>11952</v>
      </c>
      <c r="C3308" s="325" t="s">
        <v>843</v>
      </c>
      <c r="D3308" s="326">
        <v>271.67</v>
      </c>
    </row>
    <row r="3309" spans="1:4" ht="30">
      <c r="A3309" s="323">
        <v>21112</v>
      </c>
      <c r="B3309" s="324" t="s">
        <v>11953</v>
      </c>
      <c r="C3309" s="325" t="s">
        <v>843</v>
      </c>
      <c r="D3309" s="326">
        <v>303.39</v>
      </c>
    </row>
    <row r="3310" spans="1:4">
      <c r="A3310" s="323">
        <v>10228</v>
      </c>
      <c r="B3310" s="324" t="s">
        <v>11954</v>
      </c>
      <c r="C3310" s="325" t="s">
        <v>843</v>
      </c>
      <c r="D3310" s="326">
        <v>352.45</v>
      </c>
    </row>
    <row r="3311" spans="1:4">
      <c r="A3311" s="323">
        <v>11781</v>
      </c>
      <c r="B3311" s="324" t="s">
        <v>11955</v>
      </c>
      <c r="C3311" s="325" t="s">
        <v>843</v>
      </c>
      <c r="D3311" s="326">
        <v>285.52999999999997</v>
      </c>
    </row>
    <row r="3312" spans="1:4" ht="30">
      <c r="A3312" s="323">
        <v>37588</v>
      </c>
      <c r="B3312" s="324" t="s">
        <v>11956</v>
      </c>
      <c r="C3312" s="325" t="s">
        <v>843</v>
      </c>
      <c r="D3312" s="326">
        <v>92.61</v>
      </c>
    </row>
    <row r="3313" spans="1:4">
      <c r="A3313" s="323">
        <v>11751</v>
      </c>
      <c r="B3313" s="324" t="s">
        <v>11957</v>
      </c>
      <c r="C3313" s="325" t="s">
        <v>843</v>
      </c>
      <c r="D3313" s="326">
        <v>132.06</v>
      </c>
    </row>
    <row r="3314" spans="1:4">
      <c r="A3314" s="323">
        <v>11750</v>
      </c>
      <c r="B3314" s="324" t="s">
        <v>11958</v>
      </c>
      <c r="C3314" s="325" t="s">
        <v>843</v>
      </c>
      <c r="D3314" s="326">
        <v>109.59</v>
      </c>
    </row>
    <row r="3315" spans="1:4">
      <c r="A3315" s="323">
        <v>11746</v>
      </c>
      <c r="B3315" s="324" t="s">
        <v>11959</v>
      </c>
      <c r="C3315" s="325" t="s">
        <v>843</v>
      </c>
      <c r="D3315" s="326">
        <v>73.53</v>
      </c>
    </row>
    <row r="3316" spans="1:4">
      <c r="A3316" s="323">
        <v>11748</v>
      </c>
      <c r="B3316" s="324" t="s">
        <v>11960</v>
      </c>
      <c r="C3316" s="325" t="s">
        <v>843</v>
      </c>
      <c r="D3316" s="326">
        <v>47.18</v>
      </c>
    </row>
    <row r="3317" spans="1:4">
      <c r="A3317" s="323">
        <v>11747</v>
      </c>
      <c r="B3317" s="324" t="s">
        <v>11961</v>
      </c>
      <c r="C3317" s="325" t="s">
        <v>843</v>
      </c>
      <c r="D3317" s="326">
        <v>203.64</v>
      </c>
    </row>
    <row r="3318" spans="1:4">
      <c r="A3318" s="323">
        <v>11749</v>
      </c>
      <c r="B3318" s="324" t="s">
        <v>11962</v>
      </c>
      <c r="C3318" s="325" t="s">
        <v>843</v>
      </c>
      <c r="D3318" s="326">
        <v>54.46</v>
      </c>
    </row>
    <row r="3319" spans="1:4">
      <c r="A3319" s="323">
        <v>38643</v>
      </c>
      <c r="B3319" s="324" t="s">
        <v>11963</v>
      </c>
      <c r="C3319" s="325" t="s">
        <v>843</v>
      </c>
      <c r="D3319" s="326">
        <v>73.599999999999994</v>
      </c>
    </row>
    <row r="3320" spans="1:4">
      <c r="A3320" s="323">
        <v>6157</v>
      </c>
      <c r="B3320" s="324" t="s">
        <v>11964</v>
      </c>
      <c r="C3320" s="325" t="s">
        <v>843</v>
      </c>
      <c r="D3320" s="326">
        <v>100.54</v>
      </c>
    </row>
    <row r="3321" spans="1:4">
      <c r="A3321" s="323">
        <v>6158</v>
      </c>
      <c r="B3321" s="324" t="s">
        <v>11965</v>
      </c>
      <c r="C3321" s="325" t="s">
        <v>843</v>
      </c>
      <c r="D3321" s="326">
        <v>6.75</v>
      </c>
    </row>
    <row r="3322" spans="1:4">
      <c r="A3322" s="323">
        <v>6156</v>
      </c>
      <c r="B3322" s="324" t="s">
        <v>11966</v>
      </c>
      <c r="C3322" s="325" t="s">
        <v>843</v>
      </c>
      <c r="D3322" s="326">
        <v>5.79</v>
      </c>
    </row>
    <row r="3323" spans="1:4">
      <c r="A3323" s="323">
        <v>6153</v>
      </c>
      <c r="B3323" s="324" t="s">
        <v>11967</v>
      </c>
      <c r="C3323" s="325" t="s">
        <v>843</v>
      </c>
      <c r="D3323" s="326">
        <v>4.6399999999999997</v>
      </c>
    </row>
    <row r="3324" spans="1:4">
      <c r="A3324" s="323">
        <v>6154</v>
      </c>
      <c r="B3324" s="324" t="s">
        <v>11968</v>
      </c>
      <c r="C3324" s="325" t="s">
        <v>843</v>
      </c>
      <c r="D3324" s="326">
        <v>8.25</v>
      </c>
    </row>
    <row r="3325" spans="1:4" ht="30">
      <c r="A3325" s="323">
        <v>6155</v>
      </c>
      <c r="B3325" s="324" t="s">
        <v>11969</v>
      </c>
      <c r="C3325" s="325" t="s">
        <v>843</v>
      </c>
      <c r="D3325" s="326">
        <v>19</v>
      </c>
    </row>
    <row r="3326" spans="1:4" ht="30">
      <c r="A3326" s="323">
        <v>43595</v>
      </c>
      <c r="B3326" s="324" t="s">
        <v>11970</v>
      </c>
      <c r="C3326" s="325" t="s">
        <v>843</v>
      </c>
      <c r="D3326" s="326">
        <v>18.149999999999999</v>
      </c>
    </row>
    <row r="3327" spans="1:4" ht="30">
      <c r="A3327" s="323">
        <v>43596</v>
      </c>
      <c r="B3327" s="324" t="s">
        <v>11971</v>
      </c>
      <c r="C3327" s="325" t="s">
        <v>843</v>
      </c>
      <c r="D3327" s="326">
        <v>20.98</v>
      </c>
    </row>
    <row r="3328" spans="1:4">
      <c r="A3328" s="323">
        <v>38108</v>
      </c>
      <c r="B3328" s="324" t="s">
        <v>11972</v>
      </c>
      <c r="C3328" s="325" t="s">
        <v>843</v>
      </c>
      <c r="D3328" s="326">
        <v>53.02</v>
      </c>
    </row>
    <row r="3329" spans="1:4" ht="30">
      <c r="A3329" s="323">
        <v>38087</v>
      </c>
      <c r="B3329" s="324" t="s">
        <v>11973</v>
      </c>
      <c r="C3329" s="325" t="s">
        <v>843</v>
      </c>
      <c r="D3329" s="326">
        <v>68.19</v>
      </c>
    </row>
    <row r="3330" spans="1:4">
      <c r="A3330" s="323">
        <v>38109</v>
      </c>
      <c r="B3330" s="324" t="s">
        <v>11974</v>
      </c>
      <c r="C3330" s="325" t="s">
        <v>843</v>
      </c>
      <c r="D3330" s="326">
        <v>84.73</v>
      </c>
    </row>
    <row r="3331" spans="1:4" ht="30">
      <c r="A3331" s="323">
        <v>38088</v>
      </c>
      <c r="B3331" s="324" t="s">
        <v>11975</v>
      </c>
      <c r="C3331" s="325" t="s">
        <v>843</v>
      </c>
      <c r="D3331" s="326">
        <v>89.09</v>
      </c>
    </row>
    <row r="3332" spans="1:4">
      <c r="A3332" s="323">
        <v>38110</v>
      </c>
      <c r="B3332" s="324" t="s">
        <v>11976</v>
      </c>
      <c r="C3332" s="325" t="s">
        <v>843</v>
      </c>
      <c r="D3332" s="326">
        <v>32.590000000000003</v>
      </c>
    </row>
    <row r="3333" spans="1:4" ht="45">
      <c r="A3333" s="323">
        <v>38089</v>
      </c>
      <c r="B3333" s="324" t="s">
        <v>11977</v>
      </c>
      <c r="C3333" s="325" t="s">
        <v>843</v>
      </c>
      <c r="D3333" s="326">
        <v>56.79</v>
      </c>
    </row>
    <row r="3334" spans="1:4">
      <c r="A3334" s="323">
        <v>38111</v>
      </c>
      <c r="B3334" s="324" t="s">
        <v>11978</v>
      </c>
      <c r="C3334" s="325" t="s">
        <v>843</v>
      </c>
      <c r="D3334" s="326">
        <v>36.450000000000003</v>
      </c>
    </row>
    <row r="3335" spans="1:4" ht="45">
      <c r="A3335" s="323">
        <v>38090</v>
      </c>
      <c r="B3335" s="324" t="s">
        <v>11979</v>
      </c>
      <c r="C3335" s="325" t="s">
        <v>843</v>
      </c>
      <c r="D3335" s="326">
        <v>58.7</v>
      </c>
    </row>
    <row r="3336" spans="1:4">
      <c r="A3336" s="323">
        <v>38400</v>
      </c>
      <c r="B3336" s="324" t="s">
        <v>11980</v>
      </c>
      <c r="C3336" s="325" t="s">
        <v>843</v>
      </c>
      <c r="D3336" s="326">
        <v>22.41</v>
      </c>
    </row>
    <row r="3337" spans="1:4" ht="30">
      <c r="A3337" s="323">
        <v>12627</v>
      </c>
      <c r="B3337" s="324" t="s">
        <v>11981</v>
      </c>
      <c r="C3337" s="325" t="s">
        <v>843</v>
      </c>
      <c r="D3337" s="326">
        <v>1.24</v>
      </c>
    </row>
    <row r="3338" spans="1:4">
      <c r="A3338" s="323">
        <v>39996</v>
      </c>
      <c r="B3338" s="324" t="s">
        <v>11982</v>
      </c>
      <c r="C3338" s="325" t="s">
        <v>844</v>
      </c>
      <c r="D3338" s="326">
        <v>3.34</v>
      </c>
    </row>
    <row r="3339" spans="1:4" ht="30">
      <c r="A3339" s="323">
        <v>10478</v>
      </c>
      <c r="B3339" s="324" t="s">
        <v>11983</v>
      </c>
      <c r="C3339" s="325" t="s">
        <v>201</v>
      </c>
      <c r="D3339" s="326">
        <v>37.5</v>
      </c>
    </row>
    <row r="3340" spans="1:4" ht="30">
      <c r="A3340" s="323">
        <v>10481</v>
      </c>
      <c r="B3340" s="324" t="s">
        <v>11984</v>
      </c>
      <c r="C3340" s="325" t="s">
        <v>201</v>
      </c>
      <c r="D3340" s="326">
        <v>33.35</v>
      </c>
    </row>
    <row r="3341" spans="1:4">
      <c r="A3341" s="323">
        <v>10475</v>
      </c>
      <c r="B3341" s="324" t="s">
        <v>11985</v>
      </c>
      <c r="C3341" s="325" t="s">
        <v>201</v>
      </c>
      <c r="D3341" s="326">
        <v>32.270000000000003</v>
      </c>
    </row>
    <row r="3342" spans="1:4">
      <c r="A3342" s="323">
        <v>4030</v>
      </c>
      <c r="B3342" s="324" t="s">
        <v>11986</v>
      </c>
      <c r="C3342" s="325" t="s">
        <v>96</v>
      </c>
      <c r="D3342" s="326">
        <v>7.82</v>
      </c>
    </row>
    <row r="3343" spans="1:4">
      <c r="A3343" s="323">
        <v>4031</v>
      </c>
      <c r="B3343" s="324" t="s">
        <v>11987</v>
      </c>
      <c r="C3343" s="325" t="s">
        <v>96</v>
      </c>
      <c r="D3343" s="326">
        <v>36.76</v>
      </c>
    </row>
    <row r="3344" spans="1:4">
      <c r="A3344" s="323">
        <v>10489</v>
      </c>
      <c r="B3344" s="324" t="s">
        <v>11988</v>
      </c>
      <c r="C3344" s="325" t="s">
        <v>799</v>
      </c>
      <c r="D3344" s="326">
        <v>27.47</v>
      </c>
    </row>
    <row r="3345" spans="1:4">
      <c r="A3345" s="323">
        <v>41073</v>
      </c>
      <c r="B3345" s="324" t="s">
        <v>11989</v>
      </c>
      <c r="C3345" s="325" t="s">
        <v>4318</v>
      </c>
      <c r="D3345" s="326">
        <v>4819.71</v>
      </c>
    </row>
    <row r="3346" spans="1:4" ht="30">
      <c r="A3346" s="323">
        <v>34391</v>
      </c>
      <c r="B3346" s="324" t="s">
        <v>11990</v>
      </c>
      <c r="C3346" s="325" t="s">
        <v>96</v>
      </c>
      <c r="D3346" s="326">
        <v>694.18</v>
      </c>
    </row>
    <row r="3347" spans="1:4" ht="30">
      <c r="A3347" s="323">
        <v>10496</v>
      </c>
      <c r="B3347" s="324" t="s">
        <v>11991</v>
      </c>
      <c r="C3347" s="325" t="s">
        <v>96</v>
      </c>
      <c r="D3347" s="326">
        <v>604.16</v>
      </c>
    </row>
    <row r="3348" spans="1:4" ht="30">
      <c r="A3348" s="323">
        <v>10497</v>
      </c>
      <c r="B3348" s="324" t="s">
        <v>11992</v>
      </c>
      <c r="C3348" s="325" t="s">
        <v>96</v>
      </c>
      <c r="D3348" s="326">
        <v>1570.83</v>
      </c>
    </row>
    <row r="3349" spans="1:4" ht="30">
      <c r="A3349" s="323">
        <v>10504</v>
      </c>
      <c r="B3349" s="324" t="s">
        <v>11993</v>
      </c>
      <c r="C3349" s="325" t="s">
        <v>96</v>
      </c>
      <c r="D3349" s="326">
        <v>1836.66</v>
      </c>
    </row>
    <row r="3350" spans="1:4">
      <c r="A3350" s="323">
        <v>34390</v>
      </c>
      <c r="B3350" s="324" t="s">
        <v>11994</v>
      </c>
      <c r="C3350" s="325" t="s">
        <v>96</v>
      </c>
      <c r="D3350" s="326">
        <v>541.33000000000004</v>
      </c>
    </row>
    <row r="3351" spans="1:4">
      <c r="A3351" s="323">
        <v>34389</v>
      </c>
      <c r="B3351" s="324" t="s">
        <v>11995</v>
      </c>
      <c r="C3351" s="325" t="s">
        <v>96</v>
      </c>
      <c r="D3351" s="326">
        <v>169.16</v>
      </c>
    </row>
    <row r="3352" spans="1:4">
      <c r="A3352" s="323">
        <v>34388</v>
      </c>
      <c r="B3352" s="324" t="s">
        <v>11996</v>
      </c>
      <c r="C3352" s="325" t="s">
        <v>96</v>
      </c>
      <c r="D3352" s="326">
        <v>240.43</v>
      </c>
    </row>
    <row r="3353" spans="1:4">
      <c r="A3353" s="323">
        <v>34387</v>
      </c>
      <c r="B3353" s="324" t="s">
        <v>11997</v>
      </c>
      <c r="C3353" s="325" t="s">
        <v>96</v>
      </c>
      <c r="D3353" s="326">
        <v>390.29</v>
      </c>
    </row>
    <row r="3354" spans="1:4">
      <c r="A3354" s="323">
        <v>11188</v>
      </c>
      <c r="B3354" s="324" t="s">
        <v>11998</v>
      </c>
      <c r="C3354" s="325" t="s">
        <v>96</v>
      </c>
      <c r="D3354" s="326">
        <v>193.33</v>
      </c>
    </row>
    <row r="3355" spans="1:4">
      <c r="A3355" s="323">
        <v>11189</v>
      </c>
      <c r="B3355" s="324" t="s">
        <v>11999</v>
      </c>
      <c r="C3355" s="325" t="s">
        <v>96</v>
      </c>
      <c r="D3355" s="326">
        <v>290</v>
      </c>
    </row>
    <row r="3356" spans="1:4">
      <c r="A3356" s="323">
        <v>21107</v>
      </c>
      <c r="B3356" s="324" t="s">
        <v>12000</v>
      </c>
      <c r="C3356" s="325" t="s">
        <v>96</v>
      </c>
      <c r="D3356" s="326">
        <v>208.7</v>
      </c>
    </row>
    <row r="3357" spans="1:4">
      <c r="A3357" s="323">
        <v>34386</v>
      </c>
      <c r="B3357" s="324" t="s">
        <v>12001</v>
      </c>
      <c r="C3357" s="325" t="s">
        <v>96</v>
      </c>
      <c r="D3357" s="326">
        <v>362.5</v>
      </c>
    </row>
    <row r="3358" spans="1:4">
      <c r="A3358" s="323">
        <v>10490</v>
      </c>
      <c r="B3358" s="324" t="s">
        <v>12002</v>
      </c>
      <c r="C3358" s="325" t="s">
        <v>96</v>
      </c>
      <c r="D3358" s="326">
        <v>126.87</v>
      </c>
    </row>
    <row r="3359" spans="1:4">
      <c r="A3359" s="323">
        <v>10492</v>
      </c>
      <c r="B3359" s="324" t="s">
        <v>12003</v>
      </c>
      <c r="C3359" s="325" t="s">
        <v>96</v>
      </c>
      <c r="D3359" s="326">
        <v>145</v>
      </c>
    </row>
    <row r="3360" spans="1:4">
      <c r="A3360" s="323">
        <v>10493</v>
      </c>
      <c r="B3360" s="324" t="s">
        <v>12004</v>
      </c>
      <c r="C3360" s="325" t="s">
        <v>96</v>
      </c>
      <c r="D3360" s="326">
        <v>169.16</v>
      </c>
    </row>
    <row r="3361" spans="1:4">
      <c r="A3361" s="323">
        <v>10491</v>
      </c>
      <c r="B3361" s="324" t="s">
        <v>12005</v>
      </c>
      <c r="C3361" s="325" t="s">
        <v>96</v>
      </c>
      <c r="D3361" s="326">
        <v>205.41</v>
      </c>
    </row>
    <row r="3362" spans="1:4">
      <c r="A3362" s="323">
        <v>34385</v>
      </c>
      <c r="B3362" s="324" t="s">
        <v>12006</v>
      </c>
      <c r="C3362" s="325" t="s">
        <v>96</v>
      </c>
      <c r="D3362" s="326">
        <v>299.66000000000003</v>
      </c>
    </row>
    <row r="3363" spans="1:4">
      <c r="A3363" s="323">
        <v>10499</v>
      </c>
      <c r="B3363" s="324" t="s">
        <v>12007</v>
      </c>
      <c r="C3363" s="325" t="s">
        <v>96</v>
      </c>
      <c r="D3363" s="326">
        <v>120.83</v>
      </c>
    </row>
    <row r="3364" spans="1:4">
      <c r="A3364" s="323">
        <v>34384</v>
      </c>
      <c r="B3364" s="324" t="s">
        <v>12008</v>
      </c>
      <c r="C3364" s="325" t="s">
        <v>96</v>
      </c>
      <c r="D3364" s="326">
        <v>362.5</v>
      </c>
    </row>
    <row r="3365" spans="1:4">
      <c r="A3365" s="323">
        <v>11185</v>
      </c>
      <c r="B3365" s="324" t="s">
        <v>12009</v>
      </c>
      <c r="C3365" s="325" t="s">
        <v>96</v>
      </c>
      <c r="D3365" s="326">
        <v>374.58</v>
      </c>
    </row>
    <row r="3366" spans="1:4">
      <c r="A3366" s="323">
        <v>10507</v>
      </c>
      <c r="B3366" s="324" t="s">
        <v>12010</v>
      </c>
      <c r="C3366" s="325" t="s">
        <v>96</v>
      </c>
      <c r="D3366" s="326">
        <v>472.74</v>
      </c>
    </row>
    <row r="3367" spans="1:4">
      <c r="A3367" s="323">
        <v>10505</v>
      </c>
      <c r="B3367" s="324" t="s">
        <v>12011</v>
      </c>
      <c r="C3367" s="325" t="s">
        <v>96</v>
      </c>
      <c r="D3367" s="326">
        <v>278.95</v>
      </c>
    </row>
    <row r="3368" spans="1:4">
      <c r="A3368" s="323">
        <v>10506</v>
      </c>
      <c r="B3368" s="324" t="s">
        <v>12012</v>
      </c>
      <c r="C3368" s="325" t="s">
        <v>96</v>
      </c>
      <c r="D3368" s="326">
        <v>364.15</v>
      </c>
    </row>
    <row r="3369" spans="1:4" ht="30">
      <c r="A3369" s="323">
        <v>5031</v>
      </c>
      <c r="B3369" s="324" t="s">
        <v>12013</v>
      </c>
      <c r="C3369" s="325" t="s">
        <v>96</v>
      </c>
      <c r="D3369" s="326">
        <v>511.32</v>
      </c>
    </row>
    <row r="3370" spans="1:4">
      <c r="A3370" s="323">
        <v>10502</v>
      </c>
      <c r="B3370" s="324" t="s">
        <v>12014</v>
      </c>
      <c r="C3370" s="325" t="s">
        <v>96</v>
      </c>
      <c r="D3370" s="326">
        <v>595.80999999999995</v>
      </c>
    </row>
    <row r="3371" spans="1:4">
      <c r="A3371" s="323">
        <v>10501</v>
      </c>
      <c r="B3371" s="324" t="s">
        <v>12015</v>
      </c>
      <c r="C3371" s="325" t="s">
        <v>96</v>
      </c>
      <c r="D3371" s="326">
        <v>336.61</v>
      </c>
    </row>
    <row r="3372" spans="1:4">
      <c r="A3372" s="323">
        <v>10503</v>
      </c>
      <c r="B3372" s="324" t="s">
        <v>12016</v>
      </c>
      <c r="C3372" s="325" t="s">
        <v>96</v>
      </c>
      <c r="D3372" s="326">
        <v>454.76</v>
      </c>
    </row>
    <row r="3373" spans="1:4">
      <c r="A3373" s="323">
        <v>4500</v>
      </c>
      <c r="B3373" s="324" t="s">
        <v>12017</v>
      </c>
      <c r="C3373" s="325" t="s">
        <v>844</v>
      </c>
      <c r="D3373" s="326">
        <v>13.48</v>
      </c>
    </row>
    <row r="3374" spans="1:4">
      <c r="A3374" s="323">
        <v>4448</v>
      </c>
      <c r="B3374" s="324" t="s">
        <v>12018</v>
      </c>
      <c r="C3374" s="325" t="s">
        <v>844</v>
      </c>
      <c r="D3374" s="326">
        <v>18.52</v>
      </c>
    </row>
    <row r="3375" spans="1:4" ht="30">
      <c r="A3375" s="323">
        <v>20213</v>
      </c>
      <c r="B3375" s="324" t="s">
        <v>12019</v>
      </c>
      <c r="C3375" s="325" t="s">
        <v>844</v>
      </c>
      <c r="D3375" s="326">
        <v>29.74</v>
      </c>
    </row>
    <row r="3376" spans="1:4" ht="30">
      <c r="A3376" s="323">
        <v>20211</v>
      </c>
      <c r="B3376" s="324" t="s">
        <v>12020</v>
      </c>
      <c r="C3376" s="325" t="s">
        <v>844</v>
      </c>
      <c r="D3376" s="326">
        <v>39.380000000000003</v>
      </c>
    </row>
    <row r="3377" spans="1:4" ht="30">
      <c r="A3377" s="323">
        <v>4425</v>
      </c>
      <c r="B3377" s="324" t="s">
        <v>12021</v>
      </c>
      <c r="C3377" s="325" t="s">
        <v>844</v>
      </c>
      <c r="D3377" s="326">
        <v>32.549999999999997</v>
      </c>
    </row>
    <row r="3378" spans="1:4" ht="30">
      <c r="A3378" s="323">
        <v>4472</v>
      </c>
      <c r="B3378" s="324" t="s">
        <v>12022</v>
      </c>
      <c r="C3378" s="325" t="s">
        <v>844</v>
      </c>
      <c r="D3378" s="326">
        <v>40.659999999999997</v>
      </c>
    </row>
    <row r="3379" spans="1:4" ht="30">
      <c r="A3379" s="323">
        <v>35272</v>
      </c>
      <c r="B3379" s="324" t="s">
        <v>12023</v>
      </c>
      <c r="C3379" s="325" t="s">
        <v>844</v>
      </c>
      <c r="D3379" s="326">
        <v>58.78</v>
      </c>
    </row>
    <row r="3380" spans="1:4" ht="30">
      <c r="A3380" s="323">
        <v>4481</v>
      </c>
      <c r="B3380" s="324" t="s">
        <v>12024</v>
      </c>
      <c r="C3380" s="325" t="s">
        <v>844</v>
      </c>
      <c r="D3380" s="326">
        <v>62.92</v>
      </c>
    </row>
    <row r="3381" spans="1:4">
      <c r="A3381" s="323">
        <v>34345</v>
      </c>
      <c r="B3381" s="324" t="s">
        <v>12025</v>
      </c>
      <c r="C3381" s="325" t="s">
        <v>799</v>
      </c>
      <c r="D3381" s="326">
        <v>21.39</v>
      </c>
    </row>
    <row r="3382" spans="1:4">
      <c r="A3382" s="323">
        <v>41096</v>
      </c>
      <c r="B3382" s="324" t="s">
        <v>12026</v>
      </c>
      <c r="C3382" s="325" t="s">
        <v>4318</v>
      </c>
      <c r="D3382" s="326">
        <v>3755.13</v>
      </c>
    </row>
  </sheetData>
  <sheetProtection algorithmName="SHA-512" hashValue="3upksUV/n5MHDQmt+D+7HT0dmvX4s9ByZu8yshoTsvXq195kwqwkBPgiE/0pTOKCQlIoBhuRZdvx2iX2nd9LVA==" saltValue="B7TeT41MQ6K+mcAHkANCKg==" spinCount="100000" sheet="1" autoFilter="0"/>
  <autoFilter ref="A2:D3382" xr:uid="{00000000-0009-0000-0000-000006000000}"/>
  <sortState xmlns:xlrd2="http://schemas.microsoft.com/office/spreadsheetml/2017/richdata2" ref="A3:D5217">
    <sortCondition ref="B3:B5217"/>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10">
    <pageSetUpPr fitToPage="1"/>
  </sheetPr>
  <dimension ref="A1:AL1000"/>
  <sheetViews>
    <sheetView view="pageBreakPreview" zoomScaleNormal="100" zoomScaleSheetLayoutView="100" workbookViewId="0">
      <pane ySplit="10" topLeftCell="A11" activePane="bottomLeft" state="frozen"/>
      <selection activeCell="D37" sqref="D37"/>
      <selection pane="bottomLeft" activeCell="C17" sqref="C17"/>
    </sheetView>
  </sheetViews>
  <sheetFormatPr defaultColWidth="10.42578125" defaultRowHeight="15"/>
  <cols>
    <col min="1" max="1" width="9.42578125" style="119" customWidth="1"/>
    <col min="2" max="2" width="8.85546875" style="251" customWidth="1"/>
    <col min="3" max="3" width="77.7109375" style="116" customWidth="1"/>
    <col min="4" max="4" width="9.5703125" style="113" customWidth="1"/>
    <col min="5" max="5" width="12.28515625" style="114" bestFit="1" customWidth="1"/>
    <col min="6" max="6" width="10.85546875" style="120" customWidth="1"/>
    <col min="7" max="7" width="14.42578125" style="118" customWidth="1"/>
    <col min="8" max="8" width="11.28515625" style="120" bestFit="1" customWidth="1"/>
    <col min="9" max="9" width="11.42578125" style="121" customWidth="1"/>
    <col min="10" max="10" width="12.85546875" style="121" customWidth="1"/>
    <col min="11" max="11" width="13.5703125" style="120" customWidth="1"/>
    <col min="12" max="12" width="13.28515625" style="115" customWidth="1"/>
    <col min="13" max="13" width="17.7109375" style="112" customWidth="1"/>
    <col min="14" max="36" width="10.42578125" style="112" customWidth="1"/>
    <col min="37" max="16384" width="10.42578125" style="112"/>
  </cols>
  <sheetData>
    <row r="1" spans="1:38">
      <c r="A1" s="765" t="s">
        <v>270</v>
      </c>
      <c r="B1" s="765"/>
      <c r="C1" s="765"/>
      <c r="D1" s="765"/>
      <c r="E1" s="765"/>
      <c r="F1" s="765"/>
      <c r="G1" s="765"/>
      <c r="H1" s="765"/>
      <c r="I1" s="765"/>
      <c r="J1" s="765"/>
      <c r="K1" s="765"/>
      <c r="L1" s="765"/>
    </row>
    <row r="2" spans="1:38">
      <c r="A2" s="765"/>
      <c r="B2" s="765"/>
      <c r="C2" s="765"/>
      <c r="D2" s="765"/>
      <c r="E2" s="765"/>
      <c r="F2" s="765"/>
      <c r="G2" s="765"/>
      <c r="H2" s="765"/>
      <c r="I2" s="765"/>
      <c r="J2" s="765"/>
      <c r="K2" s="765"/>
      <c r="L2" s="765"/>
    </row>
    <row r="3" spans="1:38" s="495" customFormat="1" ht="17.25">
      <c r="A3" s="769" t="s">
        <v>265</v>
      </c>
      <c r="B3" s="770"/>
      <c r="C3" s="770"/>
      <c r="D3" s="770"/>
      <c r="E3" s="770"/>
      <c r="F3" s="770"/>
      <c r="G3" s="770"/>
      <c r="H3" s="770"/>
      <c r="I3" s="770"/>
      <c r="J3" s="770"/>
      <c r="K3" s="770"/>
      <c r="L3" s="770"/>
    </row>
    <row r="4" spans="1:38" s="495" customFormat="1" ht="12.75">
      <c r="A4" s="478"/>
      <c r="B4" s="473"/>
      <c r="C4" s="377" t="s">
        <v>5738</v>
      </c>
      <c r="D4" s="496"/>
      <c r="E4" s="497"/>
      <c r="F4" s="275"/>
      <c r="G4" s="275"/>
      <c r="H4" s="275"/>
      <c r="I4" s="275" t="s">
        <v>130</v>
      </c>
      <c r="J4" s="766" t="str">
        <f>IF('FOLHA FECHAMENTO'!K12&lt;&gt;"",'FOLHA FECHAMENTO'!K12," ")</f>
        <v>24.007.094-4</v>
      </c>
      <c r="K4" s="766"/>
      <c r="L4" s="498"/>
    </row>
    <row r="5" spans="1:38" s="501" customFormat="1" ht="12.75" customHeight="1">
      <c r="A5" s="482"/>
      <c r="B5" s="473"/>
      <c r="C5" s="433" t="s">
        <v>5739</v>
      </c>
      <c r="D5" s="499" t="s">
        <v>131</v>
      </c>
      <c r="E5" s="766" t="str">
        <f>IF(DADOS!D14&lt;&gt;"",DADOS!D14," ")</f>
        <v>BR467, KM 110 - 6 - Canadá, Cascavel - PR, 85813-450</v>
      </c>
      <c r="F5" s="766"/>
      <c r="G5" s="766"/>
      <c r="H5" s="766"/>
      <c r="I5" s="275" t="s">
        <v>80</v>
      </c>
      <c r="J5" s="767" t="str">
        <f>IF(DADOS!M12&lt;&gt;"",DADOS!M12," ")</f>
        <v>CEASA</v>
      </c>
      <c r="K5" s="767"/>
      <c r="L5" s="500"/>
    </row>
    <row r="6" spans="1:38" s="495" customFormat="1" ht="12.75" customHeight="1">
      <c r="A6" s="478"/>
      <c r="B6" s="473"/>
      <c r="C6" s="433"/>
      <c r="D6" s="499" t="s">
        <v>133</v>
      </c>
      <c r="E6" s="766" t="str">
        <f>IF(DADOS!$D$16&lt;&gt;"",DADOS!$D$16," ")</f>
        <v>CASCAVEL</v>
      </c>
      <c r="F6" s="766"/>
      <c r="G6" s="766"/>
      <c r="H6" s="502"/>
      <c r="I6" s="275" t="s">
        <v>694</v>
      </c>
      <c r="J6" s="768" t="str">
        <f>IF('FOLHA FECHAMENTO'!K10&lt;&gt;"",'FOLHA FECHAMENTO'!K10," ")</f>
        <v>AMPLIAÇÃO</v>
      </c>
      <c r="K6" s="768"/>
      <c r="L6" s="499"/>
    </row>
    <row r="7" spans="1:38" s="495" customFormat="1" ht="12" customHeight="1">
      <c r="A7" s="478"/>
      <c r="B7" s="473"/>
      <c r="C7" s="363" t="s">
        <v>12027</v>
      </c>
      <c r="D7" s="771" t="s">
        <v>134</v>
      </c>
      <c r="E7" s="771"/>
      <c r="F7" s="772" t="str">
        <f>IF('FOLHA FECHAMENTO'!C15&lt;&gt;"",'FOLHA FECHAMENTO'!C15," ")</f>
        <v xml:space="preserve"> </v>
      </c>
      <c r="G7" s="772"/>
      <c r="H7" s="772"/>
      <c r="I7" s="503" t="s">
        <v>128</v>
      </c>
      <c r="J7" s="773" t="str">
        <f>IF(DADOS!D30&lt;&gt;"",DADOS!D30," ")</f>
        <v xml:space="preserve"> </v>
      </c>
      <c r="K7" s="773"/>
      <c r="L7" s="504"/>
    </row>
    <row r="8" spans="1:38" s="495" customFormat="1" ht="25.5">
      <c r="A8" s="478"/>
      <c r="B8" s="473"/>
      <c r="C8" s="505" t="str">
        <f>IF(DADOS!D12&lt;&gt;"",DADOS!D12," ")</f>
        <v>INSTALAÇÃO DE GRADIL EM TODA UNIDADE, REBOCO E PINTURA EM PAREDE DO PAVILHÃO B -  NA UNIDADE ATACADISTA DE CASCAVEL</v>
      </c>
      <c r="D8" s="774" t="s">
        <v>136</v>
      </c>
      <c r="E8" s="774"/>
      <c r="F8" s="775" t="str">
        <f>IF(DADOS!D24&lt;&gt;"",DADOS!D24," ")</f>
        <v>Rafael Gomes da Silva</v>
      </c>
      <c r="G8" s="775"/>
      <c r="H8" s="775"/>
      <c r="I8" s="506" t="s">
        <v>137</v>
      </c>
      <c r="J8" s="775" t="str">
        <f>IF(DADOS!D28&lt;&gt;"",DADOS!D28," ")</f>
        <v>SP-5070214991/D</v>
      </c>
      <c r="K8" s="775"/>
      <c r="L8" s="507"/>
    </row>
    <row r="9" spans="1:38" s="495" customFormat="1" ht="12.75">
      <c r="A9" s="478"/>
      <c r="B9" s="473"/>
      <c r="C9" s="508"/>
      <c r="D9" s="496"/>
      <c r="E9" s="509"/>
      <c r="F9" s="275"/>
      <c r="G9" s="275"/>
      <c r="H9" s="275"/>
      <c r="I9" s="275"/>
      <c r="J9" s="275"/>
      <c r="K9" s="275"/>
      <c r="L9" s="510"/>
    </row>
    <row r="10" spans="1:38" s="122" customFormat="1" ht="51">
      <c r="A10" s="367"/>
      <c r="B10" s="367" t="s">
        <v>139</v>
      </c>
      <c r="C10" s="366" t="s">
        <v>140</v>
      </c>
      <c r="D10" s="367" t="s">
        <v>141</v>
      </c>
      <c r="E10" s="367" t="s">
        <v>267</v>
      </c>
      <c r="F10" s="367" t="s">
        <v>145</v>
      </c>
      <c r="G10" s="367" t="s">
        <v>273</v>
      </c>
      <c r="H10" s="367" t="s">
        <v>272</v>
      </c>
      <c r="I10" s="367" t="s">
        <v>268</v>
      </c>
      <c r="J10" s="367" t="s">
        <v>266</v>
      </c>
      <c r="K10" s="367" t="s">
        <v>269</v>
      </c>
      <c r="L10" s="367" t="s">
        <v>138</v>
      </c>
    </row>
    <row r="11" spans="1:38" s="236" customFormat="1">
      <c r="A11" s="222"/>
      <c r="B11" s="249"/>
      <c r="C11" s="281"/>
      <c r="D11" s="278"/>
      <c r="E11" s="278"/>
      <c r="F11" s="279"/>
      <c r="G11" s="279"/>
      <c r="H11" s="279"/>
      <c r="I11" s="280"/>
      <c r="J11" s="280"/>
      <c r="K11" s="278"/>
      <c r="L11" s="222"/>
      <c r="AK11" s="237"/>
      <c r="AL11" s="237"/>
    </row>
    <row r="12" spans="1:38" s="236" customFormat="1">
      <c r="A12" s="222"/>
      <c r="B12" s="249"/>
      <c r="C12" s="281"/>
      <c r="D12" s="278"/>
      <c r="E12" s="278"/>
      <c r="F12" s="279"/>
      <c r="G12" s="279"/>
      <c r="H12" s="279"/>
      <c r="I12" s="280"/>
      <c r="J12" s="280"/>
      <c r="K12" s="278"/>
      <c r="L12" s="222"/>
      <c r="AK12" s="237"/>
      <c r="AL12" s="237"/>
    </row>
    <row r="13" spans="1:38" s="236" customFormat="1">
      <c r="A13" s="222"/>
      <c r="B13" s="249"/>
      <c r="C13" s="281"/>
      <c r="D13" s="278"/>
      <c r="E13" s="278"/>
      <c r="F13" s="279"/>
      <c r="G13" s="279"/>
      <c r="H13" s="279"/>
      <c r="I13" s="280"/>
      <c r="J13" s="280"/>
      <c r="K13" s="278"/>
      <c r="L13" s="222"/>
      <c r="AK13" s="237"/>
      <c r="AL13" s="237"/>
    </row>
    <row r="14" spans="1:38" s="236" customFormat="1">
      <c r="A14" s="277"/>
      <c r="B14" s="249"/>
      <c r="C14" s="281"/>
      <c r="D14" s="278"/>
      <c r="E14" s="278"/>
      <c r="F14" s="279"/>
      <c r="G14" s="279"/>
      <c r="H14" s="279"/>
      <c r="I14" s="280"/>
      <c r="J14" s="280"/>
      <c r="K14" s="278"/>
      <c r="L14" s="222"/>
      <c r="AK14" s="237"/>
      <c r="AL14" s="237"/>
    </row>
    <row r="15" spans="1:38" s="236" customFormat="1">
      <c r="A15" s="222"/>
      <c r="B15" s="249"/>
      <c r="C15" s="281"/>
      <c r="D15" s="278"/>
      <c r="E15" s="278"/>
      <c r="F15" s="279"/>
      <c r="G15" s="279"/>
      <c r="H15" s="279"/>
      <c r="I15" s="280"/>
      <c r="J15" s="280"/>
      <c r="K15" s="278"/>
      <c r="L15" s="222"/>
      <c r="AK15" s="237"/>
      <c r="AL15" s="237"/>
    </row>
    <row r="16" spans="1:38" s="236" customFormat="1">
      <c r="A16" s="222"/>
      <c r="B16" s="249"/>
      <c r="C16" s="281"/>
      <c r="D16" s="278"/>
      <c r="E16" s="278"/>
      <c r="F16" s="279"/>
      <c r="G16" s="279"/>
      <c r="H16" s="279"/>
      <c r="I16" s="280"/>
      <c r="J16" s="280"/>
      <c r="K16" s="278"/>
      <c r="L16" s="222"/>
      <c r="AK16" s="237"/>
      <c r="AL16" s="237"/>
    </row>
    <row r="17" spans="1:38" s="236" customFormat="1">
      <c r="A17" s="222"/>
      <c r="B17" s="249"/>
      <c r="C17" s="281"/>
      <c r="D17" s="278"/>
      <c r="E17" s="278"/>
      <c r="F17" s="279"/>
      <c r="G17" s="279"/>
      <c r="H17" s="279"/>
      <c r="I17" s="280"/>
      <c r="J17" s="280"/>
      <c r="K17" s="278"/>
      <c r="L17" s="129"/>
      <c r="AK17" s="237"/>
      <c r="AL17" s="237"/>
    </row>
    <row r="18" spans="1:38" s="236" customFormat="1">
      <c r="A18" s="222"/>
      <c r="B18" s="249"/>
      <c r="C18" s="281"/>
      <c r="D18" s="278"/>
      <c r="E18" s="278"/>
      <c r="F18" s="279"/>
      <c r="G18" s="279"/>
      <c r="H18" s="279"/>
      <c r="I18" s="280"/>
      <c r="J18" s="280"/>
      <c r="K18" s="278"/>
      <c r="L18" s="129"/>
      <c r="AK18" s="237"/>
      <c r="AL18" s="237"/>
    </row>
    <row r="19" spans="1:38" s="236" customFormat="1">
      <c r="A19" s="222"/>
      <c r="B19" s="249"/>
      <c r="C19" s="281"/>
      <c r="D19" s="278"/>
      <c r="E19" s="278"/>
      <c r="F19" s="279"/>
      <c r="G19" s="279"/>
      <c r="H19" s="279"/>
      <c r="I19" s="280"/>
      <c r="J19" s="280"/>
      <c r="K19" s="278"/>
      <c r="L19" s="222"/>
      <c r="AK19" s="237"/>
      <c r="AL19" s="237"/>
    </row>
    <row r="20" spans="1:38" s="236" customFormat="1">
      <c r="A20" s="222"/>
      <c r="B20" s="249"/>
      <c r="C20" s="281"/>
      <c r="D20" s="278"/>
      <c r="E20" s="278"/>
      <c r="F20" s="279"/>
      <c r="G20" s="279"/>
      <c r="H20" s="279"/>
      <c r="I20" s="280"/>
      <c r="J20" s="280"/>
      <c r="K20" s="278"/>
      <c r="L20" s="222"/>
      <c r="AK20" s="237"/>
      <c r="AL20" s="237"/>
    </row>
    <row r="21" spans="1:38" s="236" customFormat="1">
      <c r="A21" s="222"/>
      <c r="B21" s="249"/>
      <c r="C21" s="281"/>
      <c r="D21" s="278"/>
      <c r="E21" s="278"/>
      <c r="F21" s="279"/>
      <c r="G21" s="279"/>
      <c r="H21" s="279"/>
      <c r="I21" s="280"/>
      <c r="J21" s="280"/>
      <c r="K21" s="278"/>
      <c r="L21" s="129"/>
      <c r="AK21" s="237"/>
      <c r="AL21" s="237"/>
    </row>
    <row r="22" spans="1:38" s="236" customFormat="1">
      <c r="A22" s="222"/>
      <c r="B22" s="249"/>
      <c r="C22" s="281"/>
      <c r="D22" s="278"/>
      <c r="E22" s="278"/>
      <c r="F22" s="279"/>
      <c r="G22" s="279"/>
      <c r="H22" s="279"/>
      <c r="I22" s="280"/>
      <c r="J22" s="280"/>
      <c r="K22" s="278"/>
      <c r="L22" s="129"/>
      <c r="AK22" s="237"/>
      <c r="AL22" s="237"/>
    </row>
    <row r="23" spans="1:38" s="236" customFormat="1">
      <c r="A23" s="222"/>
      <c r="B23" s="249"/>
      <c r="C23" s="281"/>
      <c r="D23" s="278"/>
      <c r="E23" s="278"/>
      <c r="F23" s="279"/>
      <c r="G23" s="279"/>
      <c r="H23" s="279"/>
      <c r="I23" s="280"/>
      <c r="J23" s="280"/>
      <c r="K23" s="278"/>
      <c r="L23" s="129"/>
      <c r="AK23" s="237"/>
      <c r="AL23" s="237"/>
    </row>
    <row r="24" spans="1:38" s="236" customFormat="1">
      <c r="A24" s="222"/>
      <c r="B24" s="249"/>
      <c r="C24" s="281"/>
      <c r="D24" s="278"/>
      <c r="E24" s="278"/>
      <c r="F24" s="279"/>
      <c r="G24" s="279"/>
      <c r="H24" s="279"/>
      <c r="I24" s="280"/>
      <c r="J24" s="280"/>
      <c r="K24" s="278"/>
      <c r="L24" s="222"/>
      <c r="AK24" s="237"/>
      <c r="AL24" s="237"/>
    </row>
    <row r="25" spans="1:38" s="236" customFormat="1">
      <c r="A25" s="222"/>
      <c r="B25" s="249"/>
      <c r="C25" s="281"/>
      <c r="D25" s="278"/>
      <c r="E25" s="278"/>
      <c r="F25" s="279"/>
      <c r="G25" s="279"/>
      <c r="H25" s="279"/>
      <c r="I25" s="280"/>
      <c r="J25" s="280"/>
      <c r="K25" s="278"/>
      <c r="L25" s="129"/>
      <c r="AK25" s="237"/>
      <c r="AL25" s="237"/>
    </row>
    <row r="26" spans="1:38" s="236" customFormat="1">
      <c r="A26" s="222"/>
      <c r="B26" s="249"/>
      <c r="C26" s="281"/>
      <c r="D26" s="278"/>
      <c r="E26" s="278"/>
      <c r="F26" s="279"/>
      <c r="G26" s="279"/>
      <c r="H26" s="279"/>
      <c r="I26" s="280"/>
      <c r="J26" s="280"/>
      <c r="K26" s="278"/>
      <c r="L26" s="129"/>
      <c r="AK26" s="237"/>
      <c r="AL26" s="237"/>
    </row>
    <row r="27" spans="1:38" s="236" customFormat="1">
      <c r="A27" s="222"/>
      <c r="B27" s="249"/>
      <c r="C27" s="281"/>
      <c r="D27" s="278"/>
      <c r="E27" s="278"/>
      <c r="F27" s="279"/>
      <c r="G27" s="279"/>
      <c r="H27" s="279"/>
      <c r="I27" s="280"/>
      <c r="J27" s="280"/>
      <c r="K27" s="278"/>
      <c r="L27" s="222"/>
      <c r="AK27" s="237"/>
      <c r="AL27" s="237"/>
    </row>
    <row r="28" spans="1:38" s="236" customFormat="1">
      <c r="A28" s="222"/>
      <c r="B28" s="249"/>
      <c r="C28" s="281"/>
      <c r="D28" s="278"/>
      <c r="E28" s="278"/>
      <c r="F28" s="279"/>
      <c r="G28" s="279"/>
      <c r="H28" s="279"/>
      <c r="I28" s="280"/>
      <c r="J28" s="280"/>
      <c r="K28" s="278"/>
      <c r="L28" s="222"/>
      <c r="AK28" s="237"/>
      <c r="AL28" s="237"/>
    </row>
    <row r="29" spans="1:38" s="236" customFormat="1">
      <c r="A29" s="277"/>
      <c r="B29" s="249"/>
      <c r="C29" s="281"/>
      <c r="D29" s="278"/>
      <c r="E29" s="278"/>
      <c r="F29" s="279"/>
      <c r="G29" s="279"/>
      <c r="H29" s="279"/>
      <c r="I29" s="280"/>
      <c r="J29" s="280"/>
      <c r="K29" s="278"/>
      <c r="L29" s="222"/>
      <c r="AK29" s="237"/>
      <c r="AL29" s="237"/>
    </row>
    <row r="30" spans="1:38" s="236" customFormat="1">
      <c r="A30" s="222"/>
      <c r="B30" s="249"/>
      <c r="C30" s="281"/>
      <c r="D30" s="278"/>
      <c r="E30" s="278"/>
      <c r="F30" s="279"/>
      <c r="G30" s="279"/>
      <c r="H30" s="279"/>
      <c r="I30" s="280"/>
      <c r="J30" s="280"/>
      <c r="K30" s="278"/>
      <c r="L30" s="222"/>
      <c r="AK30" s="237"/>
      <c r="AL30" s="237"/>
    </row>
    <row r="31" spans="1:38" s="236" customFormat="1">
      <c r="A31" s="222"/>
      <c r="B31" s="249"/>
      <c r="C31" s="281"/>
      <c r="D31" s="278"/>
      <c r="E31" s="278"/>
      <c r="F31" s="279"/>
      <c r="G31" s="279"/>
      <c r="H31" s="279"/>
      <c r="I31" s="280"/>
      <c r="J31" s="280"/>
      <c r="K31" s="278"/>
      <c r="L31" s="222"/>
      <c r="AK31" s="237"/>
      <c r="AL31" s="237"/>
    </row>
    <row r="32" spans="1:38" s="236" customFormat="1">
      <c r="A32" s="222"/>
      <c r="B32" s="249"/>
      <c r="C32" s="281"/>
      <c r="D32" s="278"/>
      <c r="E32" s="278"/>
      <c r="F32" s="279"/>
      <c r="G32" s="279"/>
      <c r="H32" s="279"/>
      <c r="I32" s="280"/>
      <c r="J32" s="280"/>
      <c r="K32" s="278"/>
      <c r="L32" s="222"/>
      <c r="AK32" s="237"/>
      <c r="AL32" s="237"/>
    </row>
    <row r="33" spans="1:38" s="236" customFormat="1">
      <c r="A33" s="222"/>
      <c r="B33" s="249"/>
      <c r="C33" s="281"/>
      <c r="D33" s="278"/>
      <c r="E33" s="278"/>
      <c r="F33" s="279"/>
      <c r="G33" s="279"/>
      <c r="H33" s="279"/>
      <c r="I33" s="280"/>
      <c r="J33" s="280"/>
      <c r="K33" s="278"/>
      <c r="L33" s="222"/>
      <c r="AK33" s="237"/>
      <c r="AL33" s="237"/>
    </row>
    <row r="34" spans="1:38" s="236" customFormat="1">
      <c r="A34" s="222"/>
      <c r="B34" s="249"/>
      <c r="C34" s="281"/>
      <c r="D34" s="278"/>
      <c r="E34" s="278"/>
      <c r="F34" s="279"/>
      <c r="G34" s="279"/>
      <c r="H34" s="279"/>
      <c r="I34" s="280"/>
      <c r="J34" s="280"/>
      <c r="K34" s="278"/>
      <c r="L34" s="222"/>
      <c r="AK34" s="237"/>
      <c r="AL34" s="237"/>
    </row>
    <row r="35" spans="1:38" s="236" customFormat="1">
      <c r="A35" s="222"/>
      <c r="B35" s="249"/>
      <c r="C35" s="281"/>
      <c r="D35" s="278"/>
      <c r="E35" s="278"/>
      <c r="F35" s="279"/>
      <c r="G35" s="279"/>
      <c r="H35" s="279"/>
      <c r="I35" s="280"/>
      <c r="J35" s="280"/>
      <c r="K35" s="278"/>
      <c r="L35" s="129"/>
      <c r="AK35" s="237"/>
      <c r="AL35" s="237"/>
    </row>
    <row r="36" spans="1:38" s="236" customFormat="1">
      <c r="A36" s="222"/>
      <c r="B36" s="249"/>
      <c r="C36" s="281"/>
      <c r="D36" s="278"/>
      <c r="E36" s="278"/>
      <c r="F36" s="279"/>
      <c r="G36" s="279"/>
      <c r="H36" s="279"/>
      <c r="I36" s="280"/>
      <c r="J36" s="280"/>
      <c r="K36" s="278"/>
      <c r="L36" s="129"/>
      <c r="AK36" s="237"/>
      <c r="AL36" s="237"/>
    </row>
    <row r="37" spans="1:38" s="236" customFormat="1">
      <c r="A37" s="222"/>
      <c r="B37" s="249"/>
      <c r="C37" s="281"/>
      <c r="D37" s="278"/>
      <c r="E37" s="278"/>
      <c r="F37" s="279"/>
      <c r="G37" s="279"/>
      <c r="H37" s="279"/>
      <c r="I37" s="280"/>
      <c r="J37" s="280"/>
      <c r="K37" s="278"/>
      <c r="L37" s="129"/>
      <c r="AK37" s="237"/>
      <c r="AL37" s="237"/>
    </row>
    <row r="38" spans="1:38" s="236" customFormat="1">
      <c r="A38" s="222"/>
      <c r="B38" s="249"/>
      <c r="C38" s="281"/>
      <c r="D38" s="278"/>
      <c r="E38" s="278"/>
      <c r="F38" s="279"/>
      <c r="G38" s="279"/>
      <c r="H38" s="279"/>
      <c r="I38" s="280"/>
      <c r="J38" s="280"/>
      <c r="K38" s="278"/>
      <c r="L38" s="129"/>
      <c r="AK38" s="237"/>
      <c r="AL38" s="237"/>
    </row>
    <row r="39" spans="1:38" s="236" customFormat="1">
      <c r="A39" s="222"/>
      <c r="B39" s="249"/>
      <c r="C39" s="281"/>
      <c r="D39" s="278"/>
      <c r="E39" s="278"/>
      <c r="F39" s="279"/>
      <c r="G39" s="279"/>
      <c r="H39" s="279"/>
      <c r="I39" s="280"/>
      <c r="J39" s="280"/>
      <c r="K39" s="278"/>
      <c r="L39" s="129"/>
      <c r="AK39" s="237"/>
      <c r="AL39" s="237"/>
    </row>
    <row r="40" spans="1:38" s="236" customFormat="1">
      <c r="A40" s="222"/>
      <c r="B40" s="249"/>
      <c r="C40" s="281"/>
      <c r="D40" s="278"/>
      <c r="E40" s="278"/>
      <c r="F40" s="279"/>
      <c r="G40" s="279"/>
      <c r="H40" s="279"/>
      <c r="I40" s="280"/>
      <c r="J40" s="280"/>
      <c r="K40" s="278"/>
      <c r="L40" s="129"/>
      <c r="AK40" s="237"/>
      <c r="AL40" s="237"/>
    </row>
    <row r="41" spans="1:38" s="236" customFormat="1">
      <c r="A41" s="222"/>
      <c r="B41" s="249"/>
      <c r="C41" s="281"/>
      <c r="D41" s="278"/>
      <c r="E41" s="278"/>
      <c r="F41" s="279"/>
      <c r="G41" s="279"/>
      <c r="H41" s="279"/>
      <c r="I41" s="280"/>
      <c r="J41" s="280"/>
      <c r="K41" s="278"/>
      <c r="L41" s="129"/>
      <c r="AK41" s="237"/>
      <c r="AL41" s="237"/>
    </row>
    <row r="42" spans="1:38" s="236" customFormat="1">
      <c r="A42" s="222"/>
      <c r="B42" s="249"/>
      <c r="C42" s="281"/>
      <c r="D42" s="278"/>
      <c r="E42" s="278"/>
      <c r="F42" s="279"/>
      <c r="G42" s="279"/>
      <c r="H42" s="279"/>
      <c r="I42" s="280"/>
      <c r="J42" s="280"/>
      <c r="K42" s="278"/>
      <c r="L42" s="129"/>
      <c r="AK42" s="237"/>
      <c r="AL42" s="237"/>
    </row>
    <row r="43" spans="1:38" s="236" customFormat="1">
      <c r="A43" s="222"/>
      <c r="B43" s="249"/>
      <c r="C43" s="281"/>
      <c r="D43" s="278"/>
      <c r="E43" s="278"/>
      <c r="F43" s="279"/>
      <c r="G43" s="279"/>
      <c r="H43" s="279"/>
      <c r="I43" s="280"/>
      <c r="J43" s="280"/>
      <c r="K43" s="278"/>
      <c r="L43" s="129"/>
      <c r="AK43" s="237"/>
      <c r="AL43" s="237"/>
    </row>
    <row r="44" spans="1:38" s="236" customFormat="1">
      <c r="A44" s="222"/>
      <c r="B44" s="249"/>
      <c r="C44" s="281"/>
      <c r="D44" s="278"/>
      <c r="E44" s="278"/>
      <c r="F44" s="279"/>
      <c r="G44" s="279"/>
      <c r="H44" s="279"/>
      <c r="I44" s="280"/>
      <c r="J44" s="280"/>
      <c r="K44" s="278"/>
      <c r="L44" s="129"/>
      <c r="AK44" s="237"/>
      <c r="AL44" s="237"/>
    </row>
    <row r="45" spans="1:38" s="236" customFormat="1">
      <c r="A45" s="222"/>
      <c r="B45" s="249"/>
      <c r="C45" s="281"/>
      <c r="D45" s="278"/>
      <c r="E45" s="278"/>
      <c r="F45" s="279"/>
      <c r="G45" s="279"/>
      <c r="H45" s="279"/>
      <c r="I45" s="280"/>
      <c r="J45" s="280"/>
      <c r="K45" s="278"/>
      <c r="L45" s="129"/>
      <c r="AK45" s="237"/>
      <c r="AL45" s="237"/>
    </row>
    <row r="46" spans="1:38" s="236" customFormat="1">
      <c r="A46" s="222"/>
      <c r="B46" s="249"/>
      <c r="C46" s="281"/>
      <c r="D46" s="278"/>
      <c r="E46" s="278"/>
      <c r="F46" s="279"/>
      <c r="G46" s="279"/>
      <c r="H46" s="279"/>
      <c r="I46" s="280"/>
      <c r="J46" s="280"/>
      <c r="K46" s="278"/>
      <c r="L46" s="129"/>
      <c r="AK46" s="237"/>
      <c r="AL46" s="237"/>
    </row>
    <row r="47" spans="1:38" s="236" customFormat="1">
      <c r="A47" s="222"/>
      <c r="B47" s="249"/>
      <c r="C47" s="281"/>
      <c r="D47" s="278"/>
      <c r="E47" s="278"/>
      <c r="F47" s="279"/>
      <c r="G47" s="279"/>
      <c r="H47" s="279"/>
      <c r="I47" s="280"/>
      <c r="J47" s="280"/>
      <c r="K47" s="278"/>
      <c r="L47" s="129"/>
      <c r="AK47" s="237"/>
      <c r="AL47" s="237"/>
    </row>
    <row r="48" spans="1:38" s="236" customFormat="1">
      <c r="A48" s="222"/>
      <c r="B48" s="249"/>
      <c r="C48" s="281"/>
      <c r="D48" s="278"/>
      <c r="E48" s="278"/>
      <c r="F48" s="279"/>
      <c r="G48" s="279"/>
      <c r="H48" s="279"/>
      <c r="I48" s="280"/>
      <c r="J48" s="280"/>
      <c r="K48" s="278"/>
      <c r="L48" s="129"/>
      <c r="AK48" s="237"/>
      <c r="AL48" s="237"/>
    </row>
    <row r="49" spans="1:38" s="236" customFormat="1">
      <c r="A49" s="222"/>
      <c r="B49" s="249"/>
      <c r="C49" s="281"/>
      <c r="D49" s="278"/>
      <c r="E49" s="278"/>
      <c r="F49" s="279"/>
      <c r="G49" s="279"/>
      <c r="H49" s="279"/>
      <c r="I49" s="280"/>
      <c r="J49" s="280"/>
      <c r="K49" s="278"/>
      <c r="L49" s="129"/>
      <c r="AK49" s="237"/>
      <c r="AL49" s="237"/>
    </row>
    <row r="50" spans="1:38" s="236" customFormat="1">
      <c r="A50" s="222"/>
      <c r="B50" s="249"/>
      <c r="C50" s="281"/>
      <c r="D50" s="278"/>
      <c r="E50" s="278"/>
      <c r="F50" s="279"/>
      <c r="G50" s="279"/>
      <c r="H50" s="279"/>
      <c r="I50" s="280"/>
      <c r="J50" s="280"/>
      <c r="K50" s="278"/>
      <c r="L50" s="129"/>
      <c r="AK50" s="237"/>
      <c r="AL50" s="237"/>
    </row>
    <row r="51" spans="1:38" s="236" customFormat="1">
      <c r="A51" s="222"/>
      <c r="B51" s="249"/>
      <c r="C51" s="281"/>
      <c r="D51" s="278"/>
      <c r="E51" s="278"/>
      <c r="F51" s="279"/>
      <c r="G51" s="279"/>
      <c r="H51" s="279"/>
      <c r="I51" s="280"/>
      <c r="J51" s="280"/>
      <c r="K51" s="278"/>
      <c r="L51" s="129"/>
      <c r="AK51" s="237"/>
      <c r="AL51" s="237"/>
    </row>
    <row r="52" spans="1:38" s="236" customFormat="1">
      <c r="A52" s="222"/>
      <c r="B52" s="249"/>
      <c r="C52" s="281"/>
      <c r="D52" s="278"/>
      <c r="E52" s="278"/>
      <c r="F52" s="279"/>
      <c r="G52" s="279"/>
      <c r="H52" s="279"/>
      <c r="I52" s="280"/>
      <c r="J52" s="280"/>
      <c r="K52" s="278"/>
      <c r="L52" s="129"/>
      <c r="AK52" s="237"/>
      <c r="AL52" s="237"/>
    </row>
    <row r="53" spans="1:38" s="236" customFormat="1">
      <c r="A53" s="222"/>
      <c r="B53" s="249"/>
      <c r="C53" s="281"/>
      <c r="D53" s="278"/>
      <c r="E53" s="278"/>
      <c r="F53" s="279"/>
      <c r="G53" s="279"/>
      <c r="H53" s="279"/>
      <c r="I53" s="280"/>
      <c r="J53" s="280"/>
      <c r="K53" s="278"/>
      <c r="L53" s="129"/>
      <c r="AK53" s="237"/>
      <c r="AL53" s="237"/>
    </row>
    <row r="54" spans="1:38" s="236" customFormat="1">
      <c r="A54" s="222"/>
      <c r="B54" s="249"/>
      <c r="C54" s="281"/>
      <c r="D54" s="278"/>
      <c r="E54" s="278"/>
      <c r="F54" s="279"/>
      <c r="G54" s="279"/>
      <c r="H54" s="279"/>
      <c r="I54" s="280"/>
      <c r="J54" s="280"/>
      <c r="K54" s="278"/>
      <c r="L54" s="129"/>
      <c r="AK54" s="237"/>
      <c r="AL54" s="237"/>
    </row>
    <row r="55" spans="1:38" s="236" customFormat="1">
      <c r="A55" s="222"/>
      <c r="B55" s="249"/>
      <c r="C55" s="281"/>
      <c r="D55" s="278"/>
      <c r="E55" s="278"/>
      <c r="F55" s="279"/>
      <c r="G55" s="279"/>
      <c r="H55" s="279"/>
      <c r="I55" s="280"/>
      <c r="J55" s="280"/>
      <c r="K55" s="278"/>
      <c r="L55" s="129"/>
      <c r="AK55" s="237"/>
      <c r="AL55" s="237"/>
    </row>
    <row r="56" spans="1:38" s="236" customFormat="1">
      <c r="A56" s="222"/>
      <c r="B56" s="249"/>
      <c r="C56" s="281"/>
      <c r="D56" s="278"/>
      <c r="E56" s="278"/>
      <c r="F56" s="279"/>
      <c r="G56" s="279"/>
      <c r="H56" s="279"/>
      <c r="I56" s="280"/>
      <c r="J56" s="280"/>
      <c r="K56" s="278"/>
      <c r="L56" s="129"/>
      <c r="AK56" s="237"/>
      <c r="AL56" s="237"/>
    </row>
    <row r="57" spans="1:38" s="236" customFormat="1">
      <c r="A57" s="222"/>
      <c r="B57" s="249"/>
      <c r="C57" s="281"/>
      <c r="D57" s="278"/>
      <c r="E57" s="278"/>
      <c r="F57" s="279"/>
      <c r="G57" s="279"/>
      <c r="H57" s="279"/>
      <c r="I57" s="280"/>
      <c r="J57" s="280"/>
      <c r="K57" s="278"/>
      <c r="L57" s="129"/>
      <c r="AK57" s="237"/>
      <c r="AL57" s="237"/>
    </row>
    <row r="58" spans="1:38" s="236" customFormat="1">
      <c r="A58" s="222"/>
      <c r="B58" s="249"/>
      <c r="C58" s="281"/>
      <c r="D58" s="278"/>
      <c r="E58" s="278"/>
      <c r="F58" s="279"/>
      <c r="G58" s="279"/>
      <c r="H58" s="279"/>
      <c r="I58" s="280"/>
      <c r="J58" s="280"/>
      <c r="K58" s="278"/>
      <c r="L58" s="129"/>
      <c r="AK58" s="237"/>
      <c r="AL58" s="237"/>
    </row>
    <row r="59" spans="1:38" s="236" customFormat="1">
      <c r="A59" s="222"/>
      <c r="B59" s="249"/>
      <c r="C59" s="281"/>
      <c r="D59" s="278"/>
      <c r="E59" s="278"/>
      <c r="F59" s="279"/>
      <c r="G59" s="279"/>
      <c r="H59" s="279"/>
      <c r="I59" s="280"/>
      <c r="J59" s="280"/>
      <c r="K59" s="278"/>
      <c r="L59" s="129"/>
      <c r="AK59" s="237"/>
      <c r="AL59" s="237"/>
    </row>
    <row r="60" spans="1:38" s="236" customFormat="1">
      <c r="A60" s="222"/>
      <c r="B60" s="249"/>
      <c r="C60" s="281"/>
      <c r="D60" s="278"/>
      <c r="E60" s="278"/>
      <c r="F60" s="279"/>
      <c r="G60" s="279"/>
      <c r="H60" s="279"/>
      <c r="I60" s="280"/>
      <c r="J60" s="280"/>
      <c r="K60" s="278"/>
      <c r="L60" s="129"/>
      <c r="AK60" s="237"/>
      <c r="AL60" s="237"/>
    </row>
    <row r="61" spans="1:38" s="236" customFormat="1">
      <c r="A61" s="222"/>
      <c r="B61" s="249"/>
      <c r="C61" s="281"/>
      <c r="D61" s="278"/>
      <c r="E61" s="278"/>
      <c r="F61" s="279"/>
      <c r="G61" s="279"/>
      <c r="H61" s="279"/>
      <c r="I61" s="280"/>
      <c r="J61" s="280"/>
      <c r="K61" s="278"/>
      <c r="L61" s="129"/>
      <c r="AK61" s="237"/>
      <c r="AL61" s="237"/>
    </row>
    <row r="62" spans="1:38" s="236" customFormat="1">
      <c r="A62" s="222"/>
      <c r="B62" s="249"/>
      <c r="C62" s="281"/>
      <c r="D62" s="278"/>
      <c r="E62" s="278"/>
      <c r="F62" s="279"/>
      <c r="G62" s="279"/>
      <c r="H62" s="279"/>
      <c r="I62" s="280"/>
      <c r="J62" s="280"/>
      <c r="K62" s="278"/>
      <c r="L62" s="129"/>
      <c r="AK62" s="237"/>
      <c r="AL62" s="237"/>
    </row>
    <row r="63" spans="1:38" s="236" customFormat="1">
      <c r="A63" s="222"/>
      <c r="B63" s="249"/>
      <c r="C63" s="281"/>
      <c r="D63" s="278"/>
      <c r="E63" s="278"/>
      <c r="F63" s="279"/>
      <c r="G63" s="279"/>
      <c r="H63" s="279"/>
      <c r="I63" s="280"/>
      <c r="J63" s="280"/>
      <c r="K63" s="278"/>
      <c r="L63" s="129"/>
      <c r="AK63" s="237"/>
      <c r="AL63" s="237"/>
    </row>
    <row r="64" spans="1:38" s="236" customFormat="1">
      <c r="A64" s="222"/>
      <c r="B64" s="249"/>
      <c r="C64" s="281"/>
      <c r="D64" s="278"/>
      <c r="E64" s="278"/>
      <c r="F64" s="279"/>
      <c r="G64" s="279"/>
      <c r="H64" s="279"/>
      <c r="I64" s="280"/>
      <c r="J64" s="280"/>
      <c r="K64" s="278"/>
      <c r="L64" s="129"/>
      <c r="AK64" s="237"/>
      <c r="AL64" s="237"/>
    </row>
    <row r="65" spans="1:38" s="236" customFormat="1">
      <c r="A65" s="222"/>
      <c r="B65" s="249"/>
      <c r="C65" s="281"/>
      <c r="D65" s="278"/>
      <c r="E65" s="278"/>
      <c r="F65" s="279"/>
      <c r="G65" s="279"/>
      <c r="H65" s="279"/>
      <c r="I65" s="280"/>
      <c r="J65" s="280"/>
      <c r="K65" s="278"/>
      <c r="L65" s="129"/>
      <c r="AK65" s="237"/>
      <c r="AL65" s="237"/>
    </row>
    <row r="66" spans="1:38" s="236" customFormat="1">
      <c r="A66" s="222"/>
      <c r="B66" s="249"/>
      <c r="C66" s="281"/>
      <c r="D66" s="278"/>
      <c r="E66" s="278"/>
      <c r="F66" s="279"/>
      <c r="G66" s="279"/>
      <c r="H66" s="279"/>
      <c r="I66" s="280"/>
      <c r="J66" s="280"/>
      <c r="K66" s="278"/>
      <c r="L66" s="129"/>
      <c r="AK66" s="237"/>
      <c r="AL66" s="237"/>
    </row>
    <row r="67" spans="1:38" s="236" customFormat="1">
      <c r="A67" s="222"/>
      <c r="B67" s="249"/>
      <c r="C67" s="281"/>
      <c r="D67" s="278"/>
      <c r="E67" s="278"/>
      <c r="F67" s="279"/>
      <c r="G67" s="279"/>
      <c r="H67" s="279"/>
      <c r="I67" s="280"/>
      <c r="J67" s="280"/>
      <c r="K67" s="278"/>
      <c r="L67" s="129"/>
      <c r="AK67" s="237"/>
      <c r="AL67" s="237"/>
    </row>
    <row r="68" spans="1:38" s="236" customFormat="1">
      <c r="A68" s="222"/>
      <c r="B68" s="249"/>
      <c r="C68" s="281"/>
      <c r="D68" s="278"/>
      <c r="E68" s="278"/>
      <c r="F68" s="279"/>
      <c r="G68" s="279"/>
      <c r="H68" s="279"/>
      <c r="I68" s="280"/>
      <c r="J68" s="280"/>
      <c r="K68" s="278"/>
      <c r="L68" s="129"/>
      <c r="AK68" s="237"/>
      <c r="AL68" s="237"/>
    </row>
    <row r="69" spans="1:38" s="236" customFormat="1">
      <c r="A69" s="222"/>
      <c r="B69" s="249"/>
      <c r="C69" s="281"/>
      <c r="D69" s="278"/>
      <c r="E69" s="278"/>
      <c r="F69" s="279"/>
      <c r="G69" s="279"/>
      <c r="H69" s="279"/>
      <c r="I69" s="280"/>
      <c r="J69" s="280"/>
      <c r="K69" s="278"/>
      <c r="L69" s="129"/>
      <c r="AK69" s="237"/>
      <c r="AL69" s="237"/>
    </row>
    <row r="70" spans="1:38" s="236" customFormat="1">
      <c r="A70" s="222"/>
      <c r="B70" s="249"/>
      <c r="C70" s="281"/>
      <c r="D70" s="278"/>
      <c r="E70" s="278"/>
      <c r="F70" s="279"/>
      <c r="G70" s="279"/>
      <c r="H70" s="279"/>
      <c r="I70" s="280"/>
      <c r="J70" s="280"/>
      <c r="K70" s="278"/>
      <c r="L70" s="129"/>
      <c r="AK70" s="237"/>
      <c r="AL70" s="237"/>
    </row>
    <row r="71" spans="1:38" s="236" customFormat="1">
      <c r="A71" s="222"/>
      <c r="B71" s="249"/>
      <c r="C71" s="281"/>
      <c r="D71" s="278"/>
      <c r="E71" s="278"/>
      <c r="F71" s="279"/>
      <c r="G71" s="279"/>
      <c r="H71" s="279"/>
      <c r="I71" s="280"/>
      <c r="J71" s="280"/>
      <c r="K71" s="278"/>
      <c r="L71" s="129"/>
      <c r="AK71" s="237"/>
      <c r="AL71" s="237"/>
    </row>
    <row r="72" spans="1:38" s="236" customFormat="1">
      <c r="A72" s="222"/>
      <c r="B72" s="249"/>
      <c r="C72" s="281"/>
      <c r="D72" s="278"/>
      <c r="E72" s="278"/>
      <c r="F72" s="279"/>
      <c r="G72" s="279"/>
      <c r="H72" s="279"/>
      <c r="I72" s="280"/>
      <c r="J72" s="280"/>
      <c r="K72" s="278"/>
      <c r="L72" s="129"/>
      <c r="AK72" s="237"/>
      <c r="AL72" s="237"/>
    </row>
    <row r="73" spans="1:38" s="236" customFormat="1">
      <c r="A73" s="222"/>
      <c r="B73" s="249"/>
      <c r="C73" s="281"/>
      <c r="D73" s="278"/>
      <c r="E73" s="278"/>
      <c r="F73" s="279"/>
      <c r="G73" s="279"/>
      <c r="H73" s="279"/>
      <c r="I73" s="280"/>
      <c r="J73" s="280"/>
      <c r="K73" s="278"/>
      <c r="L73" s="129"/>
      <c r="AK73" s="237"/>
      <c r="AL73" s="237"/>
    </row>
    <row r="74" spans="1:38" s="236" customFormat="1">
      <c r="A74" s="222"/>
      <c r="B74" s="249"/>
      <c r="C74" s="281"/>
      <c r="D74" s="278"/>
      <c r="E74" s="278"/>
      <c r="F74" s="279"/>
      <c r="G74" s="279"/>
      <c r="H74" s="279"/>
      <c r="I74" s="280"/>
      <c r="J74" s="280"/>
      <c r="K74" s="278"/>
      <c r="L74" s="129"/>
      <c r="AK74" s="237"/>
      <c r="AL74" s="237"/>
    </row>
    <row r="75" spans="1:38" s="236" customFormat="1">
      <c r="A75" s="222"/>
      <c r="B75" s="249"/>
      <c r="C75" s="281"/>
      <c r="D75" s="278"/>
      <c r="E75" s="278"/>
      <c r="F75" s="279"/>
      <c r="G75" s="279"/>
      <c r="H75" s="279"/>
      <c r="I75" s="280"/>
      <c r="J75" s="280"/>
      <c r="K75" s="278"/>
      <c r="L75" s="129"/>
      <c r="AK75" s="237"/>
      <c r="AL75" s="237"/>
    </row>
    <row r="76" spans="1:38" s="236" customFormat="1">
      <c r="A76" s="222"/>
      <c r="B76" s="249"/>
      <c r="C76" s="281"/>
      <c r="D76" s="278"/>
      <c r="E76" s="278"/>
      <c r="F76" s="279"/>
      <c r="G76" s="279"/>
      <c r="H76" s="279"/>
      <c r="I76" s="280"/>
      <c r="J76" s="280"/>
      <c r="K76" s="278"/>
      <c r="L76" s="129"/>
      <c r="AK76" s="237"/>
      <c r="AL76" s="237"/>
    </row>
    <row r="77" spans="1:38" s="236" customFormat="1">
      <c r="A77" s="222"/>
      <c r="B77" s="249"/>
      <c r="C77" s="281"/>
      <c r="D77" s="278"/>
      <c r="E77" s="278"/>
      <c r="F77" s="279"/>
      <c r="G77" s="279"/>
      <c r="H77" s="279"/>
      <c r="I77" s="280"/>
      <c r="J77" s="280"/>
      <c r="K77" s="278"/>
      <c r="L77" s="129"/>
      <c r="AK77" s="237"/>
      <c r="AL77" s="237"/>
    </row>
    <row r="78" spans="1:38" s="236" customFormat="1">
      <c r="A78" s="222"/>
      <c r="B78" s="249"/>
      <c r="C78" s="281"/>
      <c r="D78" s="278"/>
      <c r="E78" s="278"/>
      <c r="F78" s="279"/>
      <c r="G78" s="279"/>
      <c r="H78" s="279"/>
      <c r="I78" s="280"/>
      <c r="J78" s="280"/>
      <c r="K78" s="278"/>
      <c r="L78" s="129"/>
      <c r="AK78" s="237"/>
      <c r="AL78" s="237"/>
    </row>
    <row r="79" spans="1:38" s="236" customFormat="1">
      <c r="A79" s="222"/>
      <c r="B79" s="249"/>
      <c r="C79" s="281"/>
      <c r="D79" s="278"/>
      <c r="E79" s="278"/>
      <c r="F79" s="279"/>
      <c r="G79" s="279"/>
      <c r="H79" s="279"/>
      <c r="I79" s="280"/>
      <c r="J79" s="280"/>
      <c r="K79" s="278"/>
      <c r="L79" s="129"/>
      <c r="AK79" s="237"/>
      <c r="AL79" s="237"/>
    </row>
    <row r="80" spans="1:38" s="236" customFormat="1">
      <c r="A80" s="222"/>
      <c r="B80" s="249"/>
      <c r="C80" s="281"/>
      <c r="D80" s="278"/>
      <c r="E80" s="278"/>
      <c r="F80" s="279"/>
      <c r="G80" s="279"/>
      <c r="H80" s="279"/>
      <c r="I80" s="280"/>
      <c r="J80" s="280"/>
      <c r="K80" s="278"/>
      <c r="L80" s="129"/>
      <c r="AK80" s="237"/>
      <c r="AL80" s="237"/>
    </row>
    <row r="81" spans="1:38" s="236" customFormat="1">
      <c r="A81" s="222"/>
      <c r="B81" s="249"/>
      <c r="C81" s="281"/>
      <c r="D81" s="278"/>
      <c r="E81" s="278"/>
      <c r="F81" s="279"/>
      <c r="G81" s="279"/>
      <c r="H81" s="279"/>
      <c r="I81" s="280"/>
      <c r="J81" s="280"/>
      <c r="K81" s="278"/>
      <c r="L81" s="129"/>
      <c r="AK81" s="237"/>
      <c r="AL81" s="237"/>
    </row>
    <row r="82" spans="1:38" s="236" customFormat="1">
      <c r="A82" s="222"/>
      <c r="B82" s="249"/>
      <c r="C82" s="281"/>
      <c r="D82" s="278"/>
      <c r="E82" s="278"/>
      <c r="F82" s="279"/>
      <c r="G82" s="279"/>
      <c r="H82" s="279"/>
      <c r="I82" s="280"/>
      <c r="J82" s="280"/>
      <c r="K82" s="278"/>
      <c r="L82" s="129"/>
      <c r="AK82" s="237"/>
      <c r="AL82" s="237"/>
    </row>
    <row r="83" spans="1:38" s="236" customFormat="1">
      <c r="A83" s="222"/>
      <c r="B83" s="249"/>
      <c r="C83" s="281"/>
      <c r="D83" s="278"/>
      <c r="E83" s="278"/>
      <c r="F83" s="279"/>
      <c r="G83" s="279"/>
      <c r="H83" s="279"/>
      <c r="I83" s="280"/>
      <c r="J83" s="280"/>
      <c r="K83" s="278"/>
      <c r="L83" s="129"/>
      <c r="AK83" s="237"/>
      <c r="AL83" s="237"/>
    </row>
    <row r="84" spans="1:38" s="236" customFormat="1">
      <c r="A84" s="222"/>
      <c r="B84" s="249"/>
      <c r="C84" s="281"/>
      <c r="D84" s="278"/>
      <c r="E84" s="278"/>
      <c r="F84" s="279"/>
      <c r="G84" s="279"/>
      <c r="H84" s="279"/>
      <c r="I84" s="280"/>
      <c r="J84" s="280"/>
      <c r="K84" s="278"/>
      <c r="L84" s="129"/>
      <c r="AK84" s="237"/>
      <c r="AL84" s="237"/>
    </row>
    <row r="85" spans="1:38" s="236" customFormat="1">
      <c r="A85" s="222"/>
      <c r="B85" s="249"/>
      <c r="C85" s="281"/>
      <c r="D85" s="278"/>
      <c r="E85" s="278"/>
      <c r="F85" s="279"/>
      <c r="G85" s="279"/>
      <c r="H85" s="279"/>
      <c r="I85" s="280"/>
      <c r="J85" s="280"/>
      <c r="K85" s="278"/>
      <c r="L85" s="129"/>
      <c r="AK85" s="237"/>
      <c r="AL85" s="237"/>
    </row>
    <row r="86" spans="1:38" s="236" customFormat="1">
      <c r="A86" s="222"/>
      <c r="B86" s="249"/>
      <c r="C86" s="281"/>
      <c r="D86" s="278"/>
      <c r="E86" s="278"/>
      <c r="F86" s="279"/>
      <c r="G86" s="279"/>
      <c r="H86" s="279"/>
      <c r="I86" s="280"/>
      <c r="J86" s="280"/>
      <c r="K86" s="278"/>
      <c r="L86" s="129"/>
      <c r="AK86" s="237"/>
      <c r="AL86" s="237"/>
    </row>
    <row r="87" spans="1:38" s="236" customFormat="1">
      <c r="A87" s="222"/>
      <c r="B87" s="249"/>
      <c r="C87" s="281"/>
      <c r="D87" s="278"/>
      <c r="E87" s="278"/>
      <c r="F87" s="279"/>
      <c r="G87" s="279"/>
      <c r="H87" s="279"/>
      <c r="I87" s="280"/>
      <c r="J87" s="280"/>
      <c r="K87" s="278"/>
      <c r="L87" s="129"/>
      <c r="AK87" s="237"/>
      <c r="AL87" s="237"/>
    </row>
    <row r="88" spans="1:38" s="236" customFormat="1">
      <c r="A88" s="222"/>
      <c r="B88" s="249"/>
      <c r="C88" s="281"/>
      <c r="D88" s="278"/>
      <c r="E88" s="278"/>
      <c r="F88" s="279"/>
      <c r="G88" s="279"/>
      <c r="H88" s="279"/>
      <c r="I88" s="280"/>
      <c r="J88" s="280"/>
      <c r="K88" s="278"/>
      <c r="L88" s="129"/>
      <c r="AK88" s="237"/>
      <c r="AL88" s="237"/>
    </row>
    <row r="89" spans="1:38" s="236" customFormat="1">
      <c r="A89" s="222"/>
      <c r="B89" s="249"/>
      <c r="C89" s="281"/>
      <c r="D89" s="278"/>
      <c r="E89" s="278"/>
      <c r="F89" s="279"/>
      <c r="G89" s="279"/>
      <c r="H89" s="279"/>
      <c r="I89" s="280"/>
      <c r="J89" s="280"/>
      <c r="K89" s="278"/>
      <c r="L89" s="129"/>
      <c r="AK89" s="237"/>
      <c r="AL89" s="237"/>
    </row>
    <row r="90" spans="1:38" s="236" customFormat="1">
      <c r="A90" s="222"/>
      <c r="B90" s="249"/>
      <c r="C90" s="281"/>
      <c r="D90" s="278"/>
      <c r="E90" s="278"/>
      <c r="F90" s="279"/>
      <c r="G90" s="279"/>
      <c r="H90" s="279"/>
      <c r="I90" s="280"/>
      <c r="J90" s="280"/>
      <c r="K90" s="278"/>
      <c r="L90" s="129"/>
      <c r="AK90" s="237"/>
      <c r="AL90" s="237"/>
    </row>
    <row r="91" spans="1:38" s="236" customFormat="1">
      <c r="A91" s="222"/>
      <c r="B91" s="249"/>
      <c r="C91" s="281"/>
      <c r="D91" s="278"/>
      <c r="E91" s="278"/>
      <c r="F91" s="279"/>
      <c r="G91" s="279"/>
      <c r="H91" s="279"/>
      <c r="I91" s="280"/>
      <c r="J91" s="280"/>
      <c r="K91" s="278"/>
      <c r="L91" s="129"/>
      <c r="AK91" s="237"/>
      <c r="AL91" s="237"/>
    </row>
    <row r="92" spans="1:38" s="236" customFormat="1">
      <c r="A92" s="222"/>
      <c r="B92" s="249"/>
      <c r="C92" s="281"/>
      <c r="D92" s="278"/>
      <c r="E92" s="278"/>
      <c r="F92" s="279"/>
      <c r="G92" s="279"/>
      <c r="H92" s="279"/>
      <c r="I92" s="280"/>
      <c r="J92" s="280"/>
      <c r="K92" s="278"/>
      <c r="L92" s="129"/>
      <c r="AK92" s="237"/>
      <c r="AL92" s="237"/>
    </row>
    <row r="93" spans="1:38" s="236" customFormat="1">
      <c r="A93" s="222"/>
      <c r="B93" s="249"/>
      <c r="C93" s="281"/>
      <c r="D93" s="278"/>
      <c r="E93" s="278"/>
      <c r="F93" s="279"/>
      <c r="G93" s="279"/>
      <c r="H93" s="279"/>
      <c r="I93" s="280"/>
      <c r="J93" s="280"/>
      <c r="K93" s="278"/>
      <c r="L93" s="129"/>
      <c r="AK93" s="237"/>
      <c r="AL93" s="237"/>
    </row>
    <row r="94" spans="1:38" s="236" customFormat="1">
      <c r="A94" s="222"/>
      <c r="B94" s="249"/>
      <c r="C94" s="281"/>
      <c r="D94" s="278"/>
      <c r="E94" s="278"/>
      <c r="F94" s="279"/>
      <c r="G94" s="279"/>
      <c r="H94" s="279"/>
      <c r="I94" s="280"/>
      <c r="J94" s="280"/>
      <c r="K94" s="278"/>
      <c r="L94" s="129"/>
      <c r="AK94" s="237"/>
      <c r="AL94" s="237"/>
    </row>
    <row r="95" spans="1:38" s="236" customFormat="1">
      <c r="A95" s="222"/>
      <c r="B95" s="249"/>
      <c r="C95" s="281"/>
      <c r="D95" s="278"/>
      <c r="E95" s="278"/>
      <c r="F95" s="279"/>
      <c r="G95" s="279"/>
      <c r="H95" s="279"/>
      <c r="I95" s="280"/>
      <c r="J95" s="280"/>
      <c r="K95" s="278"/>
      <c r="L95" s="129"/>
      <c r="AK95" s="237"/>
      <c r="AL95" s="237"/>
    </row>
    <row r="96" spans="1:38" s="236" customFormat="1">
      <c r="A96" s="222"/>
      <c r="B96" s="249"/>
      <c r="C96" s="281"/>
      <c r="D96" s="278"/>
      <c r="E96" s="278"/>
      <c r="F96" s="279"/>
      <c r="G96" s="279"/>
      <c r="H96" s="279"/>
      <c r="I96" s="280"/>
      <c r="J96" s="280"/>
      <c r="K96" s="278"/>
      <c r="L96" s="129"/>
      <c r="AK96" s="237"/>
      <c r="AL96" s="237"/>
    </row>
    <row r="97" spans="1:38" s="236" customFormat="1">
      <c r="A97" s="222"/>
      <c r="B97" s="249"/>
      <c r="C97" s="281"/>
      <c r="D97" s="278"/>
      <c r="E97" s="278"/>
      <c r="F97" s="279"/>
      <c r="G97" s="279"/>
      <c r="H97" s="279"/>
      <c r="I97" s="280"/>
      <c r="J97" s="280"/>
      <c r="K97" s="278"/>
      <c r="L97" s="129"/>
      <c r="AK97" s="237"/>
      <c r="AL97" s="237"/>
    </row>
    <row r="98" spans="1:38" s="236" customFormat="1">
      <c r="A98" s="222"/>
      <c r="B98" s="249"/>
      <c r="C98" s="281"/>
      <c r="D98" s="278"/>
      <c r="E98" s="278"/>
      <c r="F98" s="279"/>
      <c r="G98" s="279"/>
      <c r="H98" s="279"/>
      <c r="I98" s="280"/>
      <c r="J98" s="280"/>
      <c r="K98" s="278"/>
      <c r="L98" s="129"/>
      <c r="AK98" s="237"/>
      <c r="AL98" s="237"/>
    </row>
    <row r="99" spans="1:38" s="236" customFormat="1">
      <c r="A99" s="222"/>
      <c r="B99" s="249"/>
      <c r="C99" s="281"/>
      <c r="D99" s="278"/>
      <c r="E99" s="278"/>
      <c r="F99" s="279"/>
      <c r="G99" s="279"/>
      <c r="H99" s="279"/>
      <c r="I99" s="280"/>
      <c r="J99" s="280"/>
      <c r="K99" s="278"/>
      <c r="L99" s="129"/>
      <c r="AK99" s="237"/>
      <c r="AL99" s="237"/>
    </row>
    <row r="100" spans="1:38" s="236" customFormat="1">
      <c r="A100" s="222"/>
      <c r="B100" s="249"/>
      <c r="C100" s="281"/>
      <c r="D100" s="278"/>
      <c r="E100" s="278"/>
      <c r="F100" s="279"/>
      <c r="G100" s="279"/>
      <c r="H100" s="279"/>
      <c r="I100" s="280"/>
      <c r="J100" s="280"/>
      <c r="K100" s="278"/>
      <c r="L100" s="129"/>
      <c r="AK100" s="237"/>
      <c r="AL100" s="237"/>
    </row>
    <row r="101" spans="1:38" s="236" customFormat="1">
      <c r="A101" s="222"/>
      <c r="B101" s="249"/>
      <c r="C101" s="281"/>
      <c r="D101" s="278"/>
      <c r="E101" s="278"/>
      <c r="F101" s="279"/>
      <c r="G101" s="279"/>
      <c r="H101" s="279"/>
      <c r="I101" s="280"/>
      <c r="J101" s="280"/>
      <c r="K101" s="278"/>
      <c r="L101" s="129"/>
      <c r="AK101" s="237"/>
      <c r="AL101" s="237"/>
    </row>
    <row r="102" spans="1:38" s="236" customFormat="1">
      <c r="A102" s="222"/>
      <c r="B102" s="249"/>
      <c r="C102" s="281"/>
      <c r="D102" s="278"/>
      <c r="E102" s="278"/>
      <c r="F102" s="279"/>
      <c r="G102" s="279"/>
      <c r="H102" s="279"/>
      <c r="I102" s="280"/>
      <c r="J102" s="280"/>
      <c r="K102" s="278"/>
      <c r="L102" s="129"/>
      <c r="AK102" s="237"/>
      <c r="AL102" s="237"/>
    </row>
    <row r="103" spans="1:38" s="236" customFormat="1">
      <c r="A103" s="222"/>
      <c r="B103" s="249"/>
      <c r="C103" s="281"/>
      <c r="D103" s="278"/>
      <c r="E103" s="278"/>
      <c r="F103" s="279"/>
      <c r="G103" s="279"/>
      <c r="H103" s="279"/>
      <c r="I103" s="280"/>
      <c r="J103" s="280"/>
      <c r="K103" s="278"/>
      <c r="L103" s="129"/>
      <c r="AK103" s="237"/>
      <c r="AL103" s="237"/>
    </row>
    <row r="104" spans="1:38" s="236" customFormat="1">
      <c r="A104" s="222"/>
      <c r="B104" s="249"/>
      <c r="C104" s="281"/>
      <c r="D104" s="278"/>
      <c r="E104" s="278"/>
      <c r="F104" s="279"/>
      <c r="G104" s="279"/>
      <c r="H104" s="279"/>
      <c r="I104" s="280"/>
      <c r="J104" s="280"/>
      <c r="K104" s="278"/>
      <c r="L104" s="129"/>
      <c r="AK104" s="237"/>
      <c r="AL104" s="237"/>
    </row>
    <row r="105" spans="1:38" s="236" customFormat="1">
      <c r="A105" s="222"/>
      <c r="B105" s="249"/>
      <c r="C105" s="281"/>
      <c r="D105" s="278"/>
      <c r="E105" s="278"/>
      <c r="F105" s="279"/>
      <c r="G105" s="279"/>
      <c r="H105" s="279"/>
      <c r="I105" s="280"/>
      <c r="J105" s="280"/>
      <c r="K105" s="278"/>
      <c r="L105" s="129"/>
      <c r="AK105" s="237"/>
      <c r="AL105" s="237"/>
    </row>
    <row r="106" spans="1:38" s="236" customFormat="1">
      <c r="A106" s="222"/>
      <c r="B106" s="249"/>
      <c r="C106" s="281"/>
      <c r="D106" s="278"/>
      <c r="E106" s="278"/>
      <c r="F106" s="279"/>
      <c r="G106" s="279"/>
      <c r="H106" s="279"/>
      <c r="I106" s="280"/>
      <c r="J106" s="280"/>
      <c r="K106" s="278"/>
      <c r="L106" s="129"/>
      <c r="AK106" s="237"/>
      <c r="AL106" s="237"/>
    </row>
    <row r="107" spans="1:38" s="236" customFormat="1">
      <c r="A107" s="222"/>
      <c r="B107" s="249"/>
      <c r="C107" s="281"/>
      <c r="D107" s="278"/>
      <c r="E107" s="278"/>
      <c r="F107" s="279"/>
      <c r="G107" s="279"/>
      <c r="H107" s="279"/>
      <c r="I107" s="280"/>
      <c r="J107" s="280"/>
      <c r="K107" s="278"/>
      <c r="L107" s="129"/>
      <c r="AK107" s="237"/>
      <c r="AL107" s="237"/>
    </row>
    <row r="108" spans="1:38" s="236" customFormat="1">
      <c r="A108" s="222"/>
      <c r="B108" s="249"/>
      <c r="C108" s="281"/>
      <c r="D108" s="278"/>
      <c r="E108" s="278"/>
      <c r="F108" s="279"/>
      <c r="G108" s="279"/>
      <c r="H108" s="279"/>
      <c r="I108" s="280"/>
      <c r="J108" s="280"/>
      <c r="K108" s="278"/>
      <c r="L108" s="129"/>
      <c r="AK108" s="237"/>
      <c r="AL108" s="237"/>
    </row>
    <row r="109" spans="1:38" s="236" customFormat="1">
      <c r="A109" s="222"/>
      <c r="B109" s="249"/>
      <c r="C109" s="281"/>
      <c r="D109" s="278"/>
      <c r="E109" s="278"/>
      <c r="F109" s="279"/>
      <c r="G109" s="279"/>
      <c r="H109" s="279"/>
      <c r="I109" s="280"/>
      <c r="J109" s="280"/>
      <c r="K109" s="278"/>
      <c r="L109" s="129"/>
      <c r="AK109" s="237"/>
      <c r="AL109" s="237"/>
    </row>
    <row r="110" spans="1:38" s="236" customFormat="1">
      <c r="A110" s="222"/>
      <c r="B110" s="249"/>
      <c r="C110" s="281"/>
      <c r="D110" s="278"/>
      <c r="E110" s="278"/>
      <c r="F110" s="279"/>
      <c r="G110" s="279"/>
      <c r="H110" s="279"/>
      <c r="I110" s="280"/>
      <c r="J110" s="280"/>
      <c r="K110" s="278"/>
      <c r="L110" s="129"/>
      <c r="AK110" s="237"/>
      <c r="AL110" s="237"/>
    </row>
    <row r="111" spans="1:38" s="236" customFormat="1">
      <c r="A111" s="222"/>
      <c r="B111" s="249"/>
      <c r="C111" s="281"/>
      <c r="D111" s="278"/>
      <c r="E111" s="278"/>
      <c r="F111" s="279"/>
      <c r="G111" s="279"/>
      <c r="H111" s="279"/>
      <c r="I111" s="280"/>
      <c r="J111" s="280"/>
      <c r="K111" s="278"/>
      <c r="L111" s="129"/>
      <c r="AK111" s="237"/>
      <c r="AL111" s="237"/>
    </row>
    <row r="112" spans="1:38" s="236" customFormat="1">
      <c r="A112" s="222"/>
      <c r="B112" s="249"/>
      <c r="C112" s="281"/>
      <c r="D112" s="278"/>
      <c r="E112" s="278"/>
      <c r="F112" s="279"/>
      <c r="G112" s="279"/>
      <c r="H112" s="279"/>
      <c r="I112" s="280"/>
      <c r="J112" s="280"/>
      <c r="K112" s="278"/>
      <c r="L112" s="129"/>
      <c r="AK112" s="237"/>
      <c r="AL112" s="237"/>
    </row>
    <row r="113" spans="1:38" s="236" customFormat="1">
      <c r="A113" s="222"/>
      <c r="B113" s="249"/>
      <c r="C113" s="281"/>
      <c r="D113" s="278"/>
      <c r="E113" s="278"/>
      <c r="F113" s="279"/>
      <c r="G113" s="279"/>
      <c r="H113" s="279"/>
      <c r="I113" s="280"/>
      <c r="J113" s="280"/>
      <c r="K113" s="278"/>
      <c r="L113" s="129"/>
      <c r="AK113" s="237"/>
      <c r="AL113" s="237"/>
    </row>
    <row r="114" spans="1:38" s="236" customFormat="1">
      <c r="A114" s="222"/>
      <c r="B114" s="249"/>
      <c r="C114" s="281"/>
      <c r="D114" s="278"/>
      <c r="E114" s="278"/>
      <c r="F114" s="279"/>
      <c r="G114" s="279"/>
      <c r="H114" s="279"/>
      <c r="I114" s="280"/>
      <c r="J114" s="280"/>
      <c r="K114" s="278"/>
      <c r="L114" s="129"/>
      <c r="AK114" s="237"/>
      <c r="AL114" s="237"/>
    </row>
    <row r="115" spans="1:38" s="236" customFormat="1">
      <c r="A115" s="222"/>
      <c r="B115" s="249"/>
      <c r="C115" s="281"/>
      <c r="D115" s="278"/>
      <c r="E115" s="278"/>
      <c r="F115" s="279"/>
      <c r="G115" s="279"/>
      <c r="H115" s="279"/>
      <c r="I115" s="280"/>
      <c r="J115" s="280"/>
      <c r="K115" s="278"/>
      <c r="L115" s="129"/>
      <c r="AK115" s="237"/>
      <c r="AL115" s="237"/>
    </row>
    <row r="116" spans="1:38" s="236" customFormat="1">
      <c r="A116" s="222"/>
      <c r="B116" s="249"/>
      <c r="C116" s="281"/>
      <c r="D116" s="278"/>
      <c r="E116" s="278"/>
      <c r="F116" s="279"/>
      <c r="G116" s="279"/>
      <c r="H116" s="279"/>
      <c r="I116" s="280"/>
      <c r="J116" s="280"/>
      <c r="K116" s="278"/>
      <c r="L116" s="129"/>
      <c r="AK116" s="237"/>
      <c r="AL116" s="237"/>
    </row>
    <row r="117" spans="1:38" s="236" customFormat="1">
      <c r="A117" s="222"/>
      <c r="B117" s="249"/>
      <c r="C117" s="281"/>
      <c r="D117" s="278"/>
      <c r="E117" s="278"/>
      <c r="F117" s="279"/>
      <c r="G117" s="279"/>
      <c r="H117" s="279"/>
      <c r="I117" s="280"/>
      <c r="J117" s="280"/>
      <c r="K117" s="278"/>
      <c r="L117" s="129"/>
      <c r="AK117" s="237"/>
      <c r="AL117" s="237"/>
    </row>
    <row r="118" spans="1:38" s="236" customFormat="1">
      <c r="A118" s="222"/>
      <c r="B118" s="249"/>
      <c r="C118" s="281"/>
      <c r="D118" s="278"/>
      <c r="E118" s="278"/>
      <c r="F118" s="279"/>
      <c r="G118" s="279"/>
      <c r="H118" s="279"/>
      <c r="I118" s="280"/>
      <c r="J118" s="280"/>
      <c r="K118" s="278"/>
      <c r="L118" s="129"/>
      <c r="AK118" s="237"/>
      <c r="AL118" s="237"/>
    </row>
    <row r="119" spans="1:38" s="236" customFormat="1">
      <c r="A119" s="222"/>
      <c r="B119" s="249"/>
      <c r="C119" s="281"/>
      <c r="D119" s="278"/>
      <c r="E119" s="278"/>
      <c r="F119" s="279"/>
      <c r="G119" s="279"/>
      <c r="H119" s="279"/>
      <c r="I119" s="280"/>
      <c r="J119" s="280"/>
      <c r="K119" s="278"/>
      <c r="L119" s="129"/>
      <c r="AK119" s="237"/>
      <c r="AL119" s="237"/>
    </row>
    <row r="120" spans="1:38" s="236" customFormat="1">
      <c r="A120" s="222"/>
      <c r="B120" s="249"/>
      <c r="C120" s="281"/>
      <c r="D120" s="278"/>
      <c r="E120" s="278"/>
      <c r="F120" s="279"/>
      <c r="G120" s="279"/>
      <c r="H120" s="279"/>
      <c r="I120" s="280"/>
      <c r="J120" s="280"/>
      <c r="K120" s="278"/>
      <c r="L120" s="129"/>
      <c r="AK120" s="237"/>
      <c r="AL120" s="237"/>
    </row>
    <row r="121" spans="1:38" s="236" customFormat="1">
      <c r="A121" s="222"/>
      <c r="B121" s="249"/>
      <c r="C121" s="281"/>
      <c r="D121" s="278"/>
      <c r="E121" s="278"/>
      <c r="F121" s="279"/>
      <c r="G121" s="279"/>
      <c r="H121" s="279"/>
      <c r="I121" s="280"/>
      <c r="J121" s="280"/>
      <c r="K121" s="278"/>
      <c r="L121" s="129"/>
      <c r="AK121" s="237"/>
      <c r="AL121" s="237"/>
    </row>
    <row r="122" spans="1:38" s="236" customFormat="1">
      <c r="A122" s="222"/>
      <c r="B122" s="249"/>
      <c r="C122" s="281"/>
      <c r="D122" s="278"/>
      <c r="E122" s="278"/>
      <c r="F122" s="279"/>
      <c r="G122" s="279"/>
      <c r="H122" s="279"/>
      <c r="I122" s="280"/>
      <c r="J122" s="280"/>
      <c r="K122" s="278"/>
      <c r="L122" s="129"/>
      <c r="AK122" s="237"/>
      <c r="AL122" s="237"/>
    </row>
    <row r="123" spans="1:38" s="236" customFormat="1">
      <c r="A123" s="222"/>
      <c r="B123" s="249"/>
      <c r="C123" s="281"/>
      <c r="D123" s="278"/>
      <c r="E123" s="278"/>
      <c r="F123" s="279"/>
      <c r="G123" s="279"/>
      <c r="H123" s="279"/>
      <c r="I123" s="280"/>
      <c r="J123" s="280"/>
      <c r="K123" s="278"/>
      <c r="L123" s="129"/>
      <c r="AK123" s="237"/>
      <c r="AL123" s="237"/>
    </row>
    <row r="124" spans="1:38" s="236" customFormat="1">
      <c r="A124" s="222"/>
      <c r="B124" s="249"/>
      <c r="C124" s="281"/>
      <c r="D124" s="278"/>
      <c r="E124" s="278"/>
      <c r="F124" s="279"/>
      <c r="G124" s="279"/>
      <c r="H124" s="279"/>
      <c r="I124" s="280"/>
      <c r="J124" s="280"/>
      <c r="K124" s="278"/>
      <c r="L124" s="129"/>
      <c r="AK124" s="237"/>
      <c r="AL124" s="237"/>
    </row>
    <row r="125" spans="1:38" s="236" customFormat="1">
      <c r="A125" s="222"/>
      <c r="B125" s="249"/>
      <c r="C125" s="281"/>
      <c r="D125" s="278"/>
      <c r="E125" s="278"/>
      <c r="F125" s="279"/>
      <c r="G125" s="279"/>
      <c r="H125" s="279"/>
      <c r="I125" s="280"/>
      <c r="J125" s="280"/>
      <c r="K125" s="278"/>
      <c r="L125" s="129"/>
      <c r="AK125" s="237"/>
      <c r="AL125" s="237"/>
    </row>
    <row r="126" spans="1:38" s="236" customFormat="1">
      <c r="A126" s="222"/>
      <c r="B126" s="249"/>
      <c r="C126" s="281"/>
      <c r="D126" s="278"/>
      <c r="E126" s="278"/>
      <c r="F126" s="279"/>
      <c r="G126" s="279"/>
      <c r="H126" s="279"/>
      <c r="I126" s="280"/>
      <c r="J126" s="280"/>
      <c r="K126" s="278"/>
      <c r="L126" s="129"/>
      <c r="AK126" s="237"/>
      <c r="AL126" s="237"/>
    </row>
    <row r="127" spans="1:38" s="236" customFormat="1">
      <c r="A127" s="222"/>
      <c r="B127" s="249"/>
      <c r="C127" s="281"/>
      <c r="D127" s="278"/>
      <c r="E127" s="278"/>
      <c r="F127" s="279"/>
      <c r="G127" s="279"/>
      <c r="H127" s="279"/>
      <c r="I127" s="280"/>
      <c r="J127" s="280"/>
      <c r="K127" s="278"/>
      <c r="L127" s="129"/>
      <c r="AK127" s="237"/>
      <c r="AL127" s="237"/>
    </row>
    <row r="128" spans="1:38" s="236" customFormat="1">
      <c r="A128" s="222"/>
      <c r="B128" s="249"/>
      <c r="C128" s="281"/>
      <c r="D128" s="278"/>
      <c r="E128" s="278"/>
      <c r="F128" s="279"/>
      <c r="G128" s="279"/>
      <c r="H128" s="279"/>
      <c r="I128" s="280"/>
      <c r="J128" s="280"/>
      <c r="K128" s="278"/>
      <c r="L128" s="129"/>
      <c r="AK128" s="237"/>
      <c r="AL128" s="237"/>
    </row>
    <row r="129" spans="1:38" s="236" customFormat="1">
      <c r="A129" s="222"/>
      <c r="B129" s="249"/>
      <c r="C129" s="281"/>
      <c r="D129" s="278"/>
      <c r="E129" s="278"/>
      <c r="F129" s="279"/>
      <c r="G129" s="279"/>
      <c r="H129" s="279"/>
      <c r="I129" s="280"/>
      <c r="J129" s="280"/>
      <c r="K129" s="278"/>
      <c r="L129" s="129"/>
      <c r="AK129" s="237"/>
      <c r="AL129" s="237"/>
    </row>
    <row r="130" spans="1:38" s="236" customFormat="1">
      <c r="A130" s="222"/>
      <c r="B130" s="249"/>
      <c r="C130" s="281"/>
      <c r="D130" s="278"/>
      <c r="E130" s="278"/>
      <c r="F130" s="279"/>
      <c r="G130" s="279"/>
      <c r="H130" s="279"/>
      <c r="I130" s="280"/>
      <c r="J130" s="280"/>
      <c r="K130" s="278"/>
      <c r="L130" s="129"/>
      <c r="AK130" s="237"/>
      <c r="AL130" s="237"/>
    </row>
    <row r="131" spans="1:38" s="236" customFormat="1">
      <c r="A131" s="222"/>
      <c r="B131" s="249"/>
      <c r="C131" s="281"/>
      <c r="D131" s="278"/>
      <c r="E131" s="278"/>
      <c r="F131" s="279"/>
      <c r="G131" s="279"/>
      <c r="H131" s="279"/>
      <c r="I131" s="280"/>
      <c r="J131" s="280"/>
      <c r="K131" s="278"/>
      <c r="L131" s="129"/>
      <c r="AK131" s="237"/>
      <c r="AL131" s="237"/>
    </row>
    <row r="132" spans="1:38" s="236" customFormat="1">
      <c r="A132" s="222"/>
      <c r="B132" s="249"/>
      <c r="C132" s="281"/>
      <c r="D132" s="278"/>
      <c r="E132" s="278"/>
      <c r="F132" s="279"/>
      <c r="G132" s="279"/>
      <c r="H132" s="279"/>
      <c r="I132" s="280"/>
      <c r="J132" s="280"/>
      <c r="K132" s="278"/>
      <c r="L132" s="129"/>
      <c r="AK132" s="237"/>
      <c r="AL132" s="237"/>
    </row>
    <row r="133" spans="1:38" s="236" customFormat="1">
      <c r="A133" s="222"/>
      <c r="B133" s="249"/>
      <c r="C133" s="281"/>
      <c r="D133" s="278"/>
      <c r="E133" s="278"/>
      <c r="F133" s="279"/>
      <c r="G133" s="279"/>
      <c r="H133" s="279"/>
      <c r="I133" s="280"/>
      <c r="J133" s="280"/>
      <c r="K133" s="278"/>
      <c r="L133" s="129"/>
      <c r="AK133" s="237"/>
      <c r="AL133" s="237"/>
    </row>
    <row r="134" spans="1:38" s="236" customFormat="1">
      <c r="A134" s="222"/>
      <c r="B134" s="249"/>
      <c r="C134" s="281"/>
      <c r="D134" s="278"/>
      <c r="E134" s="278"/>
      <c r="F134" s="279"/>
      <c r="G134" s="279"/>
      <c r="H134" s="279"/>
      <c r="I134" s="280"/>
      <c r="J134" s="280"/>
      <c r="K134" s="278"/>
      <c r="L134" s="129"/>
      <c r="AK134" s="237"/>
      <c r="AL134" s="237"/>
    </row>
    <row r="135" spans="1:38" s="236" customFormat="1">
      <c r="A135" s="222"/>
      <c r="B135" s="249"/>
      <c r="C135" s="281"/>
      <c r="D135" s="278"/>
      <c r="E135" s="278"/>
      <c r="F135" s="279"/>
      <c r="G135" s="279"/>
      <c r="H135" s="279"/>
      <c r="I135" s="280"/>
      <c r="J135" s="280"/>
      <c r="K135" s="278"/>
      <c r="L135" s="129"/>
      <c r="AK135" s="237"/>
      <c r="AL135" s="237"/>
    </row>
    <row r="136" spans="1:38" s="236" customFormat="1">
      <c r="A136" s="222"/>
      <c r="B136" s="249"/>
      <c r="C136" s="281"/>
      <c r="D136" s="278"/>
      <c r="E136" s="278"/>
      <c r="F136" s="279"/>
      <c r="G136" s="279"/>
      <c r="H136" s="279"/>
      <c r="I136" s="280"/>
      <c r="J136" s="280"/>
      <c r="K136" s="278"/>
      <c r="L136" s="129"/>
      <c r="AK136" s="237"/>
      <c r="AL136" s="237"/>
    </row>
    <row r="137" spans="1:38" s="236" customFormat="1">
      <c r="A137" s="222"/>
      <c r="B137" s="249"/>
      <c r="C137" s="281"/>
      <c r="D137" s="278"/>
      <c r="E137" s="278"/>
      <c r="F137" s="279"/>
      <c r="G137" s="279"/>
      <c r="H137" s="279"/>
      <c r="I137" s="280"/>
      <c r="J137" s="280"/>
      <c r="K137" s="278"/>
      <c r="L137" s="129"/>
      <c r="AK137" s="237"/>
      <c r="AL137" s="237"/>
    </row>
    <row r="138" spans="1:38" s="236" customFormat="1">
      <c r="A138" s="222"/>
      <c r="B138" s="249"/>
      <c r="C138" s="281"/>
      <c r="D138" s="278"/>
      <c r="E138" s="278"/>
      <c r="F138" s="279"/>
      <c r="G138" s="279"/>
      <c r="H138" s="279"/>
      <c r="I138" s="280"/>
      <c r="J138" s="280"/>
      <c r="K138" s="278"/>
      <c r="L138" s="129"/>
      <c r="AK138" s="237"/>
      <c r="AL138" s="237"/>
    </row>
    <row r="139" spans="1:38" s="236" customFormat="1">
      <c r="A139" s="222"/>
      <c r="B139" s="249"/>
      <c r="C139" s="281"/>
      <c r="D139" s="278"/>
      <c r="E139" s="278"/>
      <c r="F139" s="279"/>
      <c r="G139" s="279"/>
      <c r="H139" s="279"/>
      <c r="I139" s="280"/>
      <c r="J139" s="280"/>
      <c r="K139" s="278"/>
      <c r="L139" s="129"/>
      <c r="AK139" s="237"/>
      <c r="AL139" s="237"/>
    </row>
    <row r="140" spans="1:38" s="236" customFormat="1">
      <c r="A140" s="222"/>
      <c r="B140" s="249"/>
      <c r="C140" s="281"/>
      <c r="D140" s="278"/>
      <c r="E140" s="278"/>
      <c r="F140" s="279"/>
      <c r="G140" s="279"/>
      <c r="H140" s="279"/>
      <c r="I140" s="280"/>
      <c r="J140" s="280"/>
      <c r="K140" s="278"/>
      <c r="L140" s="129"/>
      <c r="AK140" s="237"/>
      <c r="AL140" s="237"/>
    </row>
    <row r="141" spans="1:38" s="236" customFormat="1">
      <c r="A141" s="222"/>
      <c r="B141" s="249"/>
      <c r="C141" s="281"/>
      <c r="D141" s="278"/>
      <c r="E141" s="278"/>
      <c r="F141" s="279"/>
      <c r="G141" s="279"/>
      <c r="H141" s="279"/>
      <c r="I141" s="280"/>
      <c r="J141" s="280"/>
      <c r="K141" s="278"/>
      <c r="L141" s="129"/>
      <c r="AK141" s="237"/>
      <c r="AL141" s="237"/>
    </row>
    <row r="142" spans="1:38" s="236" customFormat="1">
      <c r="A142" s="222"/>
      <c r="B142" s="249"/>
      <c r="C142" s="281"/>
      <c r="D142" s="278"/>
      <c r="E142" s="278"/>
      <c r="F142" s="279"/>
      <c r="G142" s="279"/>
      <c r="H142" s="279"/>
      <c r="I142" s="280"/>
      <c r="J142" s="280"/>
      <c r="K142" s="278"/>
      <c r="L142" s="129"/>
      <c r="AK142" s="237"/>
      <c r="AL142" s="237"/>
    </row>
    <row r="143" spans="1:38" s="236" customFormat="1">
      <c r="A143" s="222"/>
      <c r="B143" s="249"/>
      <c r="C143" s="281"/>
      <c r="D143" s="278"/>
      <c r="E143" s="278"/>
      <c r="F143" s="279"/>
      <c r="G143" s="279"/>
      <c r="H143" s="279"/>
      <c r="I143" s="280"/>
      <c r="J143" s="280"/>
      <c r="K143" s="278"/>
      <c r="L143" s="129"/>
      <c r="AK143" s="237"/>
      <c r="AL143" s="237"/>
    </row>
    <row r="144" spans="1:38" s="236" customFormat="1">
      <c r="A144" s="222"/>
      <c r="B144" s="249"/>
      <c r="C144" s="281"/>
      <c r="D144" s="278"/>
      <c r="E144" s="278"/>
      <c r="F144" s="279"/>
      <c r="G144" s="279"/>
      <c r="H144" s="279"/>
      <c r="I144" s="280"/>
      <c r="J144" s="280"/>
      <c r="K144" s="278"/>
      <c r="L144" s="129"/>
      <c r="AK144" s="237"/>
      <c r="AL144" s="237"/>
    </row>
    <row r="145" spans="1:38" s="236" customFormat="1">
      <c r="A145" s="222"/>
      <c r="B145" s="249"/>
      <c r="C145" s="281"/>
      <c r="D145" s="278"/>
      <c r="E145" s="278"/>
      <c r="F145" s="279"/>
      <c r="G145" s="279"/>
      <c r="H145" s="279"/>
      <c r="I145" s="280"/>
      <c r="J145" s="280"/>
      <c r="K145" s="278"/>
      <c r="L145" s="129"/>
      <c r="AK145" s="237"/>
      <c r="AL145" s="237"/>
    </row>
    <row r="146" spans="1:38" s="236" customFormat="1">
      <c r="A146" s="222"/>
      <c r="B146" s="249"/>
      <c r="C146" s="281"/>
      <c r="D146" s="278"/>
      <c r="E146" s="278"/>
      <c r="F146" s="279"/>
      <c r="G146" s="279"/>
      <c r="H146" s="279"/>
      <c r="I146" s="280"/>
      <c r="J146" s="280"/>
      <c r="K146" s="278"/>
      <c r="L146" s="129"/>
      <c r="AK146" s="237"/>
      <c r="AL146" s="237"/>
    </row>
    <row r="147" spans="1:38" s="236" customFormat="1">
      <c r="A147" s="222"/>
      <c r="B147" s="249"/>
      <c r="C147" s="281"/>
      <c r="D147" s="278"/>
      <c r="E147" s="278"/>
      <c r="F147" s="279"/>
      <c r="G147" s="279"/>
      <c r="H147" s="279"/>
      <c r="I147" s="280"/>
      <c r="J147" s="280"/>
      <c r="K147" s="278"/>
      <c r="L147" s="129"/>
      <c r="AK147" s="237"/>
      <c r="AL147" s="237"/>
    </row>
    <row r="148" spans="1:38" s="236" customFormat="1">
      <c r="A148" s="222"/>
      <c r="B148" s="249"/>
      <c r="C148" s="281"/>
      <c r="D148" s="278"/>
      <c r="E148" s="278"/>
      <c r="F148" s="279"/>
      <c r="G148" s="279"/>
      <c r="H148" s="279"/>
      <c r="I148" s="280"/>
      <c r="J148" s="280"/>
      <c r="K148" s="278"/>
      <c r="L148" s="129"/>
      <c r="AK148" s="237"/>
      <c r="AL148" s="237"/>
    </row>
    <row r="149" spans="1:38" s="236" customFormat="1">
      <c r="A149" s="222"/>
      <c r="B149" s="249"/>
      <c r="C149" s="281"/>
      <c r="D149" s="278"/>
      <c r="E149" s="278"/>
      <c r="F149" s="279"/>
      <c r="G149" s="279"/>
      <c r="H149" s="279"/>
      <c r="I149" s="280"/>
      <c r="J149" s="280"/>
      <c r="K149" s="278"/>
      <c r="L149" s="129"/>
      <c r="AK149" s="237"/>
      <c r="AL149" s="237"/>
    </row>
    <row r="150" spans="1:38" s="236" customFormat="1">
      <c r="A150" s="222"/>
      <c r="B150" s="249"/>
      <c r="C150" s="281"/>
      <c r="D150" s="278"/>
      <c r="E150" s="278"/>
      <c r="F150" s="279"/>
      <c r="G150" s="279"/>
      <c r="H150" s="279"/>
      <c r="I150" s="280"/>
      <c r="J150" s="280"/>
      <c r="K150" s="278"/>
      <c r="L150" s="129"/>
      <c r="AK150" s="237"/>
      <c r="AL150" s="237"/>
    </row>
    <row r="151" spans="1:38" s="236" customFormat="1">
      <c r="A151" s="222"/>
      <c r="B151" s="249"/>
      <c r="C151" s="281"/>
      <c r="D151" s="278"/>
      <c r="E151" s="278"/>
      <c r="F151" s="279"/>
      <c r="G151" s="279"/>
      <c r="H151" s="279"/>
      <c r="I151" s="280"/>
      <c r="J151" s="280"/>
      <c r="K151" s="278"/>
      <c r="L151" s="129"/>
      <c r="AK151" s="237"/>
      <c r="AL151" s="237"/>
    </row>
    <row r="152" spans="1:38" s="236" customFormat="1">
      <c r="A152" s="222"/>
      <c r="B152" s="249"/>
      <c r="C152" s="281"/>
      <c r="D152" s="278"/>
      <c r="E152" s="278"/>
      <c r="F152" s="279"/>
      <c r="G152" s="279"/>
      <c r="H152" s="279"/>
      <c r="I152" s="280"/>
      <c r="J152" s="280"/>
      <c r="K152" s="278"/>
      <c r="L152" s="129"/>
      <c r="AK152" s="237"/>
      <c r="AL152" s="237"/>
    </row>
    <row r="153" spans="1:38" s="236" customFormat="1">
      <c r="A153" s="222"/>
      <c r="B153" s="249"/>
      <c r="C153" s="281"/>
      <c r="D153" s="278"/>
      <c r="E153" s="278"/>
      <c r="F153" s="279"/>
      <c r="G153" s="279"/>
      <c r="H153" s="279"/>
      <c r="I153" s="280"/>
      <c r="J153" s="280"/>
      <c r="K153" s="278"/>
      <c r="L153" s="129"/>
      <c r="AK153" s="237"/>
      <c r="AL153" s="237"/>
    </row>
    <row r="154" spans="1:38" s="236" customFormat="1">
      <c r="A154" s="222"/>
      <c r="B154" s="249"/>
      <c r="C154" s="281"/>
      <c r="D154" s="278"/>
      <c r="E154" s="278"/>
      <c r="F154" s="279"/>
      <c r="G154" s="279"/>
      <c r="H154" s="279"/>
      <c r="I154" s="280"/>
      <c r="J154" s="280"/>
      <c r="K154" s="278"/>
      <c r="L154" s="129"/>
      <c r="AK154" s="237"/>
      <c r="AL154" s="237"/>
    </row>
    <row r="155" spans="1:38" s="236" customFormat="1">
      <c r="A155" s="222"/>
      <c r="B155" s="249"/>
      <c r="C155" s="281"/>
      <c r="D155" s="278"/>
      <c r="E155" s="278"/>
      <c r="F155" s="279"/>
      <c r="G155" s="279"/>
      <c r="H155" s="279"/>
      <c r="I155" s="280"/>
      <c r="J155" s="280"/>
      <c r="K155" s="278"/>
      <c r="L155" s="129"/>
      <c r="AK155" s="237"/>
      <c r="AL155" s="237"/>
    </row>
    <row r="156" spans="1:38" s="236" customFormat="1">
      <c r="A156" s="222"/>
      <c r="B156" s="249"/>
      <c r="C156" s="281"/>
      <c r="D156" s="278"/>
      <c r="E156" s="278"/>
      <c r="F156" s="279"/>
      <c r="G156" s="279"/>
      <c r="H156" s="279"/>
      <c r="I156" s="280"/>
      <c r="J156" s="280"/>
      <c r="K156" s="278"/>
      <c r="L156" s="129"/>
      <c r="AK156" s="237"/>
      <c r="AL156" s="237"/>
    </row>
    <row r="157" spans="1:38" s="236" customFormat="1">
      <c r="A157" s="222"/>
      <c r="B157" s="249"/>
      <c r="C157" s="281"/>
      <c r="D157" s="278"/>
      <c r="E157" s="278"/>
      <c r="F157" s="279"/>
      <c r="G157" s="279"/>
      <c r="H157" s="279"/>
      <c r="I157" s="280"/>
      <c r="J157" s="280"/>
      <c r="K157" s="278"/>
      <c r="L157" s="129"/>
      <c r="AK157" s="237"/>
      <c r="AL157" s="237"/>
    </row>
    <row r="158" spans="1:38" s="236" customFormat="1">
      <c r="A158" s="222"/>
      <c r="B158" s="249"/>
      <c r="C158" s="281"/>
      <c r="D158" s="278"/>
      <c r="E158" s="278"/>
      <c r="F158" s="279"/>
      <c r="G158" s="279"/>
      <c r="H158" s="279"/>
      <c r="I158" s="280"/>
      <c r="J158" s="280"/>
      <c r="K158" s="278"/>
      <c r="L158" s="129"/>
      <c r="AK158" s="237"/>
      <c r="AL158" s="237"/>
    </row>
    <row r="159" spans="1:38" s="236" customFormat="1">
      <c r="A159" s="222"/>
      <c r="B159" s="249"/>
      <c r="C159" s="281"/>
      <c r="D159" s="278"/>
      <c r="E159" s="278"/>
      <c r="F159" s="279"/>
      <c r="G159" s="279"/>
      <c r="H159" s="279"/>
      <c r="I159" s="280"/>
      <c r="J159" s="280"/>
      <c r="K159" s="278"/>
      <c r="L159" s="129"/>
      <c r="AK159" s="237"/>
      <c r="AL159" s="237"/>
    </row>
    <row r="160" spans="1:38" s="236" customFormat="1">
      <c r="A160" s="222"/>
      <c r="B160" s="249"/>
      <c r="C160" s="281"/>
      <c r="D160" s="278"/>
      <c r="E160" s="278"/>
      <c r="F160" s="279"/>
      <c r="G160" s="279"/>
      <c r="H160" s="279"/>
      <c r="I160" s="280"/>
      <c r="J160" s="280"/>
      <c r="K160" s="278"/>
      <c r="L160" s="129"/>
      <c r="AK160" s="237"/>
      <c r="AL160" s="237"/>
    </row>
    <row r="161" spans="1:38" s="236" customFormat="1">
      <c r="A161" s="222"/>
      <c r="B161" s="249"/>
      <c r="C161" s="281"/>
      <c r="D161" s="278"/>
      <c r="E161" s="278"/>
      <c r="F161" s="279"/>
      <c r="G161" s="279"/>
      <c r="H161" s="279"/>
      <c r="I161" s="280"/>
      <c r="J161" s="280"/>
      <c r="K161" s="278"/>
      <c r="L161" s="129"/>
      <c r="AK161" s="237"/>
      <c r="AL161" s="237"/>
    </row>
    <row r="162" spans="1:38" s="236" customFormat="1">
      <c r="A162" s="222"/>
      <c r="B162" s="249"/>
      <c r="C162" s="281"/>
      <c r="D162" s="278"/>
      <c r="E162" s="278"/>
      <c r="F162" s="279"/>
      <c r="G162" s="279"/>
      <c r="H162" s="279"/>
      <c r="I162" s="280"/>
      <c r="J162" s="280"/>
      <c r="K162" s="278"/>
      <c r="L162" s="129"/>
      <c r="AK162" s="237"/>
      <c r="AL162" s="237"/>
    </row>
    <row r="163" spans="1:38" s="236" customFormat="1">
      <c r="A163" s="222"/>
      <c r="B163" s="249"/>
      <c r="C163" s="281"/>
      <c r="D163" s="278"/>
      <c r="E163" s="278"/>
      <c r="F163" s="279"/>
      <c r="G163" s="279"/>
      <c r="H163" s="279"/>
      <c r="I163" s="280"/>
      <c r="J163" s="280"/>
      <c r="K163" s="278"/>
      <c r="L163" s="129"/>
      <c r="AK163" s="237"/>
      <c r="AL163" s="237"/>
    </row>
    <row r="164" spans="1:38" s="236" customFormat="1">
      <c r="A164" s="222"/>
      <c r="B164" s="249"/>
      <c r="C164" s="281"/>
      <c r="D164" s="278"/>
      <c r="E164" s="278"/>
      <c r="F164" s="279"/>
      <c r="G164" s="279"/>
      <c r="H164" s="279"/>
      <c r="I164" s="280"/>
      <c r="J164" s="280"/>
      <c r="K164" s="278"/>
      <c r="L164" s="129"/>
      <c r="AK164" s="237"/>
      <c r="AL164" s="237"/>
    </row>
    <row r="165" spans="1:38" s="236" customFormat="1">
      <c r="A165" s="222"/>
      <c r="B165" s="249"/>
      <c r="C165" s="281"/>
      <c r="D165" s="278"/>
      <c r="E165" s="278"/>
      <c r="F165" s="279"/>
      <c r="G165" s="279"/>
      <c r="H165" s="279"/>
      <c r="I165" s="280"/>
      <c r="J165" s="280"/>
      <c r="K165" s="278"/>
      <c r="L165" s="129"/>
      <c r="AK165" s="237"/>
      <c r="AL165" s="237"/>
    </row>
    <row r="166" spans="1:38" s="236" customFormat="1">
      <c r="A166" s="222"/>
      <c r="B166" s="249"/>
      <c r="C166" s="281"/>
      <c r="D166" s="278"/>
      <c r="E166" s="278"/>
      <c r="F166" s="279"/>
      <c r="G166" s="279"/>
      <c r="H166" s="279"/>
      <c r="I166" s="280"/>
      <c r="J166" s="280"/>
      <c r="K166" s="278"/>
      <c r="L166" s="129"/>
      <c r="AK166" s="237"/>
      <c r="AL166" s="237"/>
    </row>
    <row r="167" spans="1:38" s="236" customFormat="1">
      <c r="A167" s="222"/>
      <c r="B167" s="249"/>
      <c r="C167" s="281"/>
      <c r="D167" s="278"/>
      <c r="E167" s="278"/>
      <c r="F167" s="279"/>
      <c r="G167" s="279"/>
      <c r="H167" s="279"/>
      <c r="I167" s="280"/>
      <c r="J167" s="280"/>
      <c r="K167" s="278"/>
      <c r="L167" s="129"/>
      <c r="AK167" s="237"/>
      <c r="AL167" s="237"/>
    </row>
    <row r="168" spans="1:38" s="236" customFormat="1">
      <c r="A168" s="222"/>
      <c r="B168" s="249"/>
      <c r="C168" s="281"/>
      <c r="D168" s="278"/>
      <c r="E168" s="278"/>
      <c r="F168" s="279"/>
      <c r="G168" s="279"/>
      <c r="H168" s="279"/>
      <c r="I168" s="280"/>
      <c r="J168" s="280"/>
      <c r="K168" s="278"/>
      <c r="L168" s="129"/>
      <c r="AK168" s="237"/>
      <c r="AL168" s="237"/>
    </row>
    <row r="169" spans="1:38" s="236" customFormat="1">
      <c r="A169" s="222"/>
      <c r="B169" s="249"/>
      <c r="C169" s="281"/>
      <c r="D169" s="278"/>
      <c r="E169" s="278"/>
      <c r="F169" s="279"/>
      <c r="G169" s="279"/>
      <c r="H169" s="279"/>
      <c r="I169" s="280"/>
      <c r="J169" s="280"/>
      <c r="K169" s="278"/>
      <c r="L169" s="129"/>
      <c r="AK169" s="237"/>
      <c r="AL169" s="237"/>
    </row>
    <row r="170" spans="1:38" s="236" customFormat="1">
      <c r="A170" s="222"/>
      <c r="B170" s="249"/>
      <c r="C170" s="281"/>
      <c r="D170" s="278"/>
      <c r="E170" s="278"/>
      <c r="F170" s="279"/>
      <c r="G170" s="279"/>
      <c r="H170" s="279"/>
      <c r="I170" s="280"/>
      <c r="J170" s="280"/>
      <c r="K170" s="278"/>
      <c r="L170" s="129"/>
      <c r="AK170" s="237"/>
      <c r="AL170" s="237"/>
    </row>
    <row r="171" spans="1:38" s="236" customFormat="1">
      <c r="A171" s="222"/>
      <c r="B171" s="249"/>
      <c r="C171" s="281"/>
      <c r="D171" s="278"/>
      <c r="E171" s="278"/>
      <c r="F171" s="279"/>
      <c r="G171" s="279"/>
      <c r="H171" s="279"/>
      <c r="I171" s="280"/>
      <c r="J171" s="280"/>
      <c r="K171" s="278"/>
      <c r="L171" s="129"/>
      <c r="AK171" s="237"/>
      <c r="AL171" s="237"/>
    </row>
    <row r="172" spans="1:38" s="236" customFormat="1">
      <c r="A172" s="222"/>
      <c r="B172" s="249"/>
      <c r="C172" s="281"/>
      <c r="D172" s="278"/>
      <c r="E172" s="278"/>
      <c r="F172" s="279"/>
      <c r="G172" s="279"/>
      <c r="H172" s="279"/>
      <c r="I172" s="280"/>
      <c r="J172" s="280"/>
      <c r="K172" s="278"/>
      <c r="L172" s="129"/>
      <c r="AK172" s="237"/>
      <c r="AL172" s="237"/>
    </row>
    <row r="173" spans="1:38" s="236" customFormat="1">
      <c r="A173" s="222"/>
      <c r="B173" s="249"/>
      <c r="C173" s="281"/>
      <c r="D173" s="278"/>
      <c r="E173" s="278"/>
      <c r="F173" s="279"/>
      <c r="G173" s="279"/>
      <c r="H173" s="279"/>
      <c r="I173" s="280"/>
      <c r="J173" s="280"/>
      <c r="K173" s="278"/>
      <c r="L173" s="129"/>
      <c r="AK173" s="237"/>
      <c r="AL173" s="237"/>
    </row>
    <row r="174" spans="1:38" s="236" customFormat="1">
      <c r="A174" s="222"/>
      <c r="B174" s="249"/>
      <c r="C174" s="281"/>
      <c r="D174" s="278"/>
      <c r="E174" s="278"/>
      <c r="F174" s="279"/>
      <c r="G174" s="279"/>
      <c r="H174" s="279"/>
      <c r="I174" s="280"/>
      <c r="J174" s="280"/>
      <c r="K174" s="278"/>
      <c r="L174" s="129"/>
      <c r="AK174" s="237"/>
      <c r="AL174" s="237"/>
    </row>
    <row r="175" spans="1:38" s="236" customFormat="1">
      <c r="A175" s="222"/>
      <c r="B175" s="249"/>
      <c r="C175" s="281"/>
      <c r="D175" s="278"/>
      <c r="E175" s="278"/>
      <c r="F175" s="279"/>
      <c r="G175" s="279"/>
      <c r="H175" s="279"/>
      <c r="I175" s="280"/>
      <c r="J175" s="280"/>
      <c r="K175" s="278"/>
      <c r="L175" s="129"/>
      <c r="AK175" s="237"/>
      <c r="AL175" s="237"/>
    </row>
    <row r="176" spans="1:38" s="236" customFormat="1">
      <c r="A176" s="222"/>
      <c r="B176" s="249"/>
      <c r="C176" s="281"/>
      <c r="D176" s="278"/>
      <c r="E176" s="278"/>
      <c r="F176" s="279"/>
      <c r="G176" s="279"/>
      <c r="H176" s="279"/>
      <c r="I176" s="280"/>
      <c r="J176" s="280"/>
      <c r="K176" s="278"/>
      <c r="L176" s="129"/>
      <c r="AK176" s="237"/>
      <c r="AL176" s="237"/>
    </row>
    <row r="177" spans="1:38" s="236" customFormat="1">
      <c r="A177" s="222"/>
      <c r="B177" s="249"/>
      <c r="C177" s="281"/>
      <c r="D177" s="278"/>
      <c r="E177" s="278"/>
      <c r="F177" s="279"/>
      <c r="G177" s="279"/>
      <c r="H177" s="279"/>
      <c r="I177" s="280"/>
      <c r="J177" s="280"/>
      <c r="K177" s="278"/>
      <c r="L177" s="129"/>
      <c r="AK177" s="237"/>
      <c r="AL177" s="237"/>
    </row>
    <row r="178" spans="1:38" s="236" customFormat="1">
      <c r="A178" s="222"/>
      <c r="B178" s="249"/>
      <c r="C178" s="281"/>
      <c r="D178" s="278"/>
      <c r="E178" s="278"/>
      <c r="F178" s="279"/>
      <c r="G178" s="279"/>
      <c r="H178" s="279"/>
      <c r="I178" s="280"/>
      <c r="J178" s="280"/>
      <c r="K178" s="278"/>
      <c r="L178" s="129"/>
      <c r="AK178" s="237"/>
      <c r="AL178" s="237"/>
    </row>
    <row r="179" spans="1:38" s="236" customFormat="1">
      <c r="A179" s="222"/>
      <c r="B179" s="249"/>
      <c r="C179" s="281"/>
      <c r="D179" s="278"/>
      <c r="E179" s="278"/>
      <c r="F179" s="279"/>
      <c r="G179" s="279"/>
      <c r="H179" s="279"/>
      <c r="I179" s="280"/>
      <c r="J179" s="280"/>
      <c r="K179" s="278"/>
      <c r="L179" s="129"/>
      <c r="AK179" s="237"/>
      <c r="AL179" s="237"/>
    </row>
    <row r="180" spans="1:38" s="236" customFormat="1">
      <c r="A180" s="222"/>
      <c r="B180" s="249"/>
      <c r="C180" s="281"/>
      <c r="D180" s="278"/>
      <c r="E180" s="278"/>
      <c r="F180" s="279"/>
      <c r="G180" s="279"/>
      <c r="H180" s="279"/>
      <c r="I180" s="280"/>
      <c r="J180" s="280"/>
      <c r="K180" s="278"/>
      <c r="L180" s="129"/>
      <c r="AK180" s="237"/>
      <c r="AL180" s="237"/>
    </row>
    <row r="181" spans="1:38" s="236" customFormat="1">
      <c r="A181" s="222"/>
      <c r="B181" s="249"/>
      <c r="C181" s="281"/>
      <c r="D181" s="278"/>
      <c r="E181" s="278"/>
      <c r="F181" s="279"/>
      <c r="G181" s="279"/>
      <c r="H181" s="279"/>
      <c r="I181" s="280"/>
      <c r="J181" s="280"/>
      <c r="K181" s="278"/>
      <c r="L181" s="129"/>
      <c r="AK181" s="237"/>
      <c r="AL181" s="237"/>
    </row>
    <row r="182" spans="1:38" s="236" customFormat="1">
      <c r="A182" s="222"/>
      <c r="B182" s="249"/>
      <c r="C182" s="281"/>
      <c r="D182" s="278"/>
      <c r="E182" s="278"/>
      <c r="F182" s="279"/>
      <c r="G182" s="279"/>
      <c r="H182" s="279"/>
      <c r="I182" s="280"/>
      <c r="J182" s="280"/>
      <c r="K182" s="278"/>
      <c r="L182" s="129"/>
      <c r="AK182" s="237"/>
      <c r="AL182" s="237"/>
    </row>
    <row r="183" spans="1:38" s="236" customFormat="1">
      <c r="A183" s="222"/>
      <c r="B183" s="249"/>
      <c r="C183" s="281"/>
      <c r="D183" s="278"/>
      <c r="E183" s="278"/>
      <c r="F183" s="279"/>
      <c r="G183" s="279"/>
      <c r="H183" s="279"/>
      <c r="I183" s="280"/>
      <c r="J183" s="280"/>
      <c r="K183" s="278"/>
      <c r="L183" s="129"/>
      <c r="AK183" s="237"/>
      <c r="AL183" s="237"/>
    </row>
    <row r="184" spans="1:38" s="236" customFormat="1">
      <c r="A184" s="222"/>
      <c r="B184" s="249"/>
      <c r="C184" s="281"/>
      <c r="D184" s="278"/>
      <c r="E184" s="278"/>
      <c r="F184" s="279"/>
      <c r="G184" s="279"/>
      <c r="H184" s="279"/>
      <c r="I184" s="280"/>
      <c r="J184" s="280"/>
      <c r="K184" s="278"/>
      <c r="L184" s="129"/>
      <c r="AK184" s="237"/>
      <c r="AL184" s="237"/>
    </row>
    <row r="185" spans="1:38" s="236" customFormat="1">
      <c r="A185" s="222"/>
      <c r="B185" s="249"/>
      <c r="C185" s="281"/>
      <c r="D185" s="278"/>
      <c r="E185" s="278"/>
      <c r="F185" s="279"/>
      <c r="G185" s="279"/>
      <c r="H185" s="279"/>
      <c r="I185" s="280"/>
      <c r="J185" s="280"/>
      <c r="K185" s="278"/>
      <c r="L185" s="129"/>
      <c r="AK185" s="237"/>
      <c r="AL185" s="237"/>
    </row>
    <row r="186" spans="1:38" s="236" customFormat="1">
      <c r="A186" s="222"/>
      <c r="B186" s="249"/>
      <c r="C186" s="281"/>
      <c r="D186" s="278"/>
      <c r="E186" s="278"/>
      <c r="F186" s="279"/>
      <c r="G186" s="279"/>
      <c r="H186" s="279"/>
      <c r="I186" s="280"/>
      <c r="J186" s="280"/>
      <c r="K186" s="278"/>
      <c r="L186" s="129"/>
      <c r="AK186" s="237"/>
      <c r="AL186" s="237"/>
    </row>
    <row r="187" spans="1:38" s="236" customFormat="1">
      <c r="A187" s="222"/>
      <c r="B187" s="249"/>
      <c r="C187" s="281"/>
      <c r="D187" s="278"/>
      <c r="E187" s="278"/>
      <c r="F187" s="279"/>
      <c r="G187" s="279"/>
      <c r="H187" s="279"/>
      <c r="I187" s="280"/>
      <c r="J187" s="280"/>
      <c r="K187" s="278"/>
      <c r="L187" s="129"/>
      <c r="AK187" s="237"/>
      <c r="AL187" s="237"/>
    </row>
    <row r="188" spans="1:38" s="236" customFormat="1">
      <c r="A188" s="222"/>
      <c r="B188" s="249"/>
      <c r="C188" s="281"/>
      <c r="D188" s="278"/>
      <c r="E188" s="278"/>
      <c r="F188" s="279"/>
      <c r="G188" s="279"/>
      <c r="H188" s="279"/>
      <c r="I188" s="280"/>
      <c r="J188" s="280"/>
      <c r="K188" s="278"/>
      <c r="L188" s="129"/>
      <c r="AK188" s="237"/>
      <c r="AL188" s="237"/>
    </row>
    <row r="189" spans="1:38" s="236" customFormat="1">
      <c r="A189" s="222"/>
      <c r="B189" s="249"/>
      <c r="C189" s="281"/>
      <c r="D189" s="278"/>
      <c r="E189" s="278"/>
      <c r="F189" s="279"/>
      <c r="G189" s="279"/>
      <c r="H189" s="279"/>
      <c r="I189" s="280"/>
      <c r="J189" s="280"/>
      <c r="K189" s="278"/>
      <c r="L189" s="129"/>
      <c r="AK189" s="237"/>
      <c r="AL189" s="237"/>
    </row>
    <row r="190" spans="1:38" s="236" customFormat="1">
      <c r="A190" s="222"/>
      <c r="B190" s="249"/>
      <c r="C190" s="281"/>
      <c r="D190" s="278"/>
      <c r="E190" s="278"/>
      <c r="F190" s="279"/>
      <c r="G190" s="279"/>
      <c r="H190" s="279"/>
      <c r="I190" s="280"/>
      <c r="J190" s="280"/>
      <c r="K190" s="278"/>
      <c r="L190" s="129"/>
      <c r="AK190" s="237"/>
      <c r="AL190" s="237"/>
    </row>
    <row r="191" spans="1:38" s="236" customFormat="1">
      <c r="A191" s="222"/>
      <c r="B191" s="249"/>
      <c r="C191" s="281"/>
      <c r="D191" s="278"/>
      <c r="E191" s="278"/>
      <c r="F191" s="279"/>
      <c r="G191" s="279"/>
      <c r="H191" s="279"/>
      <c r="I191" s="280"/>
      <c r="J191" s="280"/>
      <c r="K191" s="278"/>
      <c r="L191" s="129"/>
      <c r="AK191" s="237"/>
      <c r="AL191" s="237"/>
    </row>
    <row r="192" spans="1:38" s="236" customFormat="1">
      <c r="A192" s="222"/>
      <c r="B192" s="249"/>
      <c r="C192" s="281"/>
      <c r="D192" s="278"/>
      <c r="E192" s="278"/>
      <c r="F192" s="279"/>
      <c r="G192" s="279"/>
      <c r="H192" s="279"/>
      <c r="I192" s="280"/>
      <c r="J192" s="280"/>
      <c r="K192" s="278"/>
      <c r="L192" s="129"/>
      <c r="AK192" s="237"/>
      <c r="AL192" s="237"/>
    </row>
    <row r="193" spans="1:38" s="236" customFormat="1">
      <c r="A193" s="222"/>
      <c r="B193" s="249"/>
      <c r="C193" s="281"/>
      <c r="D193" s="278"/>
      <c r="E193" s="278"/>
      <c r="F193" s="279"/>
      <c r="G193" s="279"/>
      <c r="H193" s="279"/>
      <c r="I193" s="280"/>
      <c r="J193" s="280"/>
      <c r="K193" s="278"/>
      <c r="L193" s="129"/>
      <c r="AK193" s="237"/>
      <c r="AL193" s="237"/>
    </row>
    <row r="194" spans="1:38" s="236" customFormat="1">
      <c r="A194" s="222"/>
      <c r="B194" s="249"/>
      <c r="C194" s="281"/>
      <c r="D194" s="278"/>
      <c r="E194" s="278"/>
      <c r="F194" s="279"/>
      <c r="G194" s="279"/>
      <c r="H194" s="279"/>
      <c r="I194" s="280"/>
      <c r="J194" s="280"/>
      <c r="K194" s="278"/>
      <c r="L194" s="129"/>
      <c r="AK194" s="237"/>
      <c r="AL194" s="237"/>
    </row>
    <row r="195" spans="1:38" s="236" customFormat="1">
      <c r="A195" s="222"/>
      <c r="B195" s="249"/>
      <c r="C195" s="281"/>
      <c r="D195" s="278"/>
      <c r="E195" s="278"/>
      <c r="F195" s="279"/>
      <c r="G195" s="279"/>
      <c r="H195" s="279"/>
      <c r="I195" s="280"/>
      <c r="J195" s="280"/>
      <c r="K195" s="278"/>
      <c r="L195" s="129"/>
      <c r="AK195" s="237"/>
      <c r="AL195" s="237"/>
    </row>
    <row r="196" spans="1:38" s="236" customFormat="1">
      <c r="A196" s="222"/>
      <c r="B196" s="249"/>
      <c r="C196" s="281"/>
      <c r="D196" s="278"/>
      <c r="E196" s="278"/>
      <c r="F196" s="279"/>
      <c r="G196" s="279"/>
      <c r="H196" s="279"/>
      <c r="I196" s="280"/>
      <c r="J196" s="280"/>
      <c r="K196" s="278"/>
      <c r="L196" s="129"/>
      <c r="AK196" s="237"/>
      <c r="AL196" s="237"/>
    </row>
    <row r="197" spans="1:38" s="236" customFormat="1">
      <c r="A197" s="222"/>
      <c r="B197" s="249"/>
      <c r="C197" s="281"/>
      <c r="D197" s="278"/>
      <c r="E197" s="278"/>
      <c r="F197" s="279"/>
      <c r="G197" s="279"/>
      <c r="H197" s="279"/>
      <c r="I197" s="280"/>
      <c r="J197" s="280"/>
      <c r="K197" s="278"/>
      <c r="L197" s="129"/>
      <c r="AK197" s="237"/>
      <c r="AL197" s="237"/>
    </row>
    <row r="198" spans="1:38" s="236" customFormat="1">
      <c r="A198" s="222"/>
      <c r="B198" s="249"/>
      <c r="C198" s="281"/>
      <c r="D198" s="278"/>
      <c r="E198" s="278"/>
      <c r="F198" s="279"/>
      <c r="G198" s="279"/>
      <c r="H198" s="279"/>
      <c r="I198" s="280"/>
      <c r="J198" s="280"/>
      <c r="K198" s="278"/>
      <c r="L198" s="129"/>
      <c r="AK198" s="237"/>
      <c r="AL198" s="237"/>
    </row>
    <row r="199" spans="1:38" s="236" customFormat="1">
      <c r="A199" s="222"/>
      <c r="B199" s="249"/>
      <c r="C199" s="281"/>
      <c r="D199" s="278"/>
      <c r="E199" s="278"/>
      <c r="F199" s="279"/>
      <c r="G199" s="279"/>
      <c r="H199" s="279"/>
      <c r="I199" s="280"/>
      <c r="J199" s="280"/>
      <c r="K199" s="278"/>
      <c r="L199" s="129"/>
      <c r="AK199" s="237"/>
      <c r="AL199" s="237"/>
    </row>
    <row r="200" spans="1:38" s="236" customFormat="1">
      <c r="A200" s="222"/>
      <c r="B200" s="249"/>
      <c r="C200" s="281"/>
      <c r="D200" s="278"/>
      <c r="E200" s="278"/>
      <c r="F200" s="279"/>
      <c r="G200" s="279"/>
      <c r="H200" s="279"/>
      <c r="I200" s="280"/>
      <c r="J200" s="280"/>
      <c r="K200" s="278"/>
      <c r="L200" s="129"/>
      <c r="AK200" s="237"/>
      <c r="AL200" s="237"/>
    </row>
    <row r="201" spans="1:38" s="236" customFormat="1">
      <c r="A201" s="222"/>
      <c r="B201" s="249"/>
      <c r="C201" s="281"/>
      <c r="D201" s="278"/>
      <c r="E201" s="278"/>
      <c r="F201" s="279"/>
      <c r="G201" s="279"/>
      <c r="H201" s="279"/>
      <c r="I201" s="280"/>
      <c r="J201" s="280"/>
      <c r="K201" s="278"/>
      <c r="L201" s="129"/>
      <c r="AK201" s="237"/>
      <c r="AL201" s="237"/>
    </row>
    <row r="202" spans="1:38" s="236" customFormat="1">
      <c r="A202" s="222"/>
      <c r="B202" s="249"/>
      <c r="C202" s="281"/>
      <c r="D202" s="278"/>
      <c r="E202" s="278"/>
      <c r="F202" s="279"/>
      <c r="G202" s="279"/>
      <c r="H202" s="279"/>
      <c r="I202" s="280"/>
      <c r="J202" s="280"/>
      <c r="K202" s="278"/>
      <c r="L202" s="129"/>
      <c r="AK202" s="237"/>
      <c r="AL202" s="237"/>
    </row>
    <row r="203" spans="1:38" s="236" customFormat="1">
      <c r="A203" s="222"/>
      <c r="B203" s="249"/>
      <c r="C203" s="281"/>
      <c r="D203" s="278"/>
      <c r="E203" s="278"/>
      <c r="F203" s="279"/>
      <c r="G203" s="279"/>
      <c r="H203" s="279"/>
      <c r="I203" s="280"/>
      <c r="J203" s="280"/>
      <c r="K203" s="278"/>
      <c r="L203" s="129"/>
      <c r="AK203" s="237"/>
      <c r="AL203" s="237"/>
    </row>
    <row r="204" spans="1:38" s="236" customFormat="1">
      <c r="A204" s="222"/>
      <c r="B204" s="249"/>
      <c r="C204" s="281"/>
      <c r="D204" s="278"/>
      <c r="E204" s="278"/>
      <c r="F204" s="279"/>
      <c r="G204" s="279"/>
      <c r="H204" s="279"/>
      <c r="I204" s="280"/>
      <c r="J204" s="280"/>
      <c r="K204" s="278"/>
      <c r="L204" s="129"/>
      <c r="AK204" s="237"/>
      <c r="AL204" s="237"/>
    </row>
    <row r="205" spans="1:38" s="236" customFormat="1">
      <c r="A205" s="222"/>
      <c r="B205" s="249"/>
      <c r="C205" s="281"/>
      <c r="D205" s="278"/>
      <c r="E205" s="278"/>
      <c r="F205" s="279"/>
      <c r="G205" s="279"/>
      <c r="H205" s="279"/>
      <c r="I205" s="280"/>
      <c r="J205" s="280"/>
      <c r="K205" s="278"/>
      <c r="L205" s="129"/>
      <c r="AK205" s="237"/>
      <c r="AL205" s="237"/>
    </row>
    <row r="206" spans="1:38" s="236" customFormat="1">
      <c r="A206" s="222"/>
      <c r="B206" s="249"/>
      <c r="C206" s="281"/>
      <c r="D206" s="278"/>
      <c r="E206" s="278"/>
      <c r="F206" s="279"/>
      <c r="G206" s="279"/>
      <c r="H206" s="279"/>
      <c r="I206" s="280"/>
      <c r="J206" s="280"/>
      <c r="K206" s="278"/>
      <c r="L206" s="129"/>
      <c r="AK206" s="237"/>
      <c r="AL206" s="237"/>
    </row>
    <row r="207" spans="1:38" s="236" customFormat="1">
      <c r="A207" s="222"/>
      <c r="B207" s="249"/>
      <c r="C207" s="281"/>
      <c r="D207" s="278"/>
      <c r="E207" s="278"/>
      <c r="F207" s="279"/>
      <c r="G207" s="279"/>
      <c r="H207" s="279"/>
      <c r="I207" s="280"/>
      <c r="J207" s="280"/>
      <c r="K207" s="278"/>
      <c r="L207" s="129"/>
      <c r="AK207" s="237"/>
      <c r="AL207" s="237"/>
    </row>
    <row r="208" spans="1:38" s="236" customFormat="1">
      <c r="A208" s="222"/>
      <c r="B208" s="249"/>
      <c r="C208" s="281"/>
      <c r="D208" s="278"/>
      <c r="E208" s="278"/>
      <c r="F208" s="279"/>
      <c r="G208" s="279"/>
      <c r="H208" s="279"/>
      <c r="I208" s="280"/>
      <c r="J208" s="280"/>
      <c r="K208" s="278"/>
      <c r="L208" s="129"/>
      <c r="AK208" s="237"/>
      <c r="AL208" s="237"/>
    </row>
    <row r="209" spans="1:38" s="236" customFormat="1">
      <c r="A209" s="222"/>
      <c r="B209" s="249"/>
      <c r="C209" s="281"/>
      <c r="D209" s="278"/>
      <c r="E209" s="278"/>
      <c r="F209" s="279"/>
      <c r="G209" s="279"/>
      <c r="H209" s="279"/>
      <c r="I209" s="280"/>
      <c r="J209" s="280"/>
      <c r="K209" s="278"/>
      <c r="L209" s="129"/>
      <c r="AK209" s="237"/>
      <c r="AL209" s="237"/>
    </row>
    <row r="210" spans="1:38" s="236" customFormat="1">
      <c r="A210" s="222"/>
      <c r="B210" s="249"/>
      <c r="C210" s="281"/>
      <c r="D210" s="278"/>
      <c r="E210" s="278"/>
      <c r="F210" s="279"/>
      <c r="G210" s="279"/>
      <c r="H210" s="279"/>
      <c r="I210" s="280"/>
      <c r="J210" s="280"/>
      <c r="K210" s="278"/>
      <c r="L210" s="129"/>
      <c r="AK210" s="237"/>
      <c r="AL210" s="237"/>
    </row>
    <row r="211" spans="1:38" s="236" customFormat="1">
      <c r="A211" s="222"/>
      <c r="B211" s="249"/>
      <c r="C211" s="281"/>
      <c r="D211" s="278"/>
      <c r="E211" s="278"/>
      <c r="F211" s="279"/>
      <c r="G211" s="279"/>
      <c r="H211" s="279"/>
      <c r="I211" s="280"/>
      <c r="J211" s="280"/>
      <c r="K211" s="278"/>
      <c r="L211" s="129"/>
      <c r="AK211" s="237"/>
      <c r="AL211" s="237"/>
    </row>
    <row r="212" spans="1:38" s="236" customFormat="1">
      <c r="A212" s="222"/>
      <c r="B212" s="249"/>
      <c r="C212" s="281"/>
      <c r="D212" s="278"/>
      <c r="E212" s="278"/>
      <c r="F212" s="279"/>
      <c r="G212" s="279"/>
      <c r="H212" s="279"/>
      <c r="I212" s="280"/>
      <c r="J212" s="280"/>
      <c r="K212" s="278"/>
      <c r="L212" s="129"/>
      <c r="AK212" s="237"/>
      <c r="AL212" s="237"/>
    </row>
    <row r="213" spans="1:38" s="236" customFormat="1">
      <c r="A213" s="222"/>
      <c r="B213" s="249"/>
      <c r="C213" s="281"/>
      <c r="D213" s="278"/>
      <c r="E213" s="278"/>
      <c r="F213" s="279"/>
      <c r="G213" s="279"/>
      <c r="H213" s="279"/>
      <c r="I213" s="280"/>
      <c r="J213" s="280"/>
      <c r="K213" s="278"/>
      <c r="L213" s="129"/>
      <c r="AK213" s="237"/>
      <c r="AL213" s="237"/>
    </row>
    <row r="214" spans="1:38" s="236" customFormat="1">
      <c r="A214" s="222"/>
      <c r="B214" s="249"/>
      <c r="C214" s="281"/>
      <c r="D214" s="278"/>
      <c r="E214" s="278"/>
      <c r="F214" s="279"/>
      <c r="G214" s="279"/>
      <c r="H214" s="279"/>
      <c r="I214" s="280"/>
      <c r="J214" s="280"/>
      <c r="K214" s="278"/>
      <c r="L214" s="129"/>
      <c r="AK214" s="237"/>
      <c r="AL214" s="237"/>
    </row>
    <row r="215" spans="1:38" s="236" customFormat="1">
      <c r="A215" s="222"/>
      <c r="B215" s="249"/>
      <c r="C215" s="281"/>
      <c r="D215" s="278"/>
      <c r="E215" s="278"/>
      <c r="F215" s="279"/>
      <c r="G215" s="279"/>
      <c r="H215" s="279"/>
      <c r="I215" s="280"/>
      <c r="J215" s="280"/>
      <c r="K215" s="278"/>
      <c r="L215" s="129"/>
      <c r="AK215" s="237"/>
      <c r="AL215" s="237"/>
    </row>
    <row r="216" spans="1:38" s="236" customFormat="1">
      <c r="A216" s="222"/>
      <c r="B216" s="249"/>
      <c r="C216" s="281"/>
      <c r="D216" s="278"/>
      <c r="E216" s="278"/>
      <c r="F216" s="279"/>
      <c r="G216" s="279"/>
      <c r="H216" s="279"/>
      <c r="I216" s="280"/>
      <c r="J216" s="280"/>
      <c r="K216" s="278"/>
      <c r="L216" s="129"/>
      <c r="AK216" s="237"/>
      <c r="AL216" s="237"/>
    </row>
    <row r="217" spans="1:38" s="236" customFormat="1">
      <c r="A217" s="222"/>
      <c r="B217" s="249"/>
      <c r="C217" s="281"/>
      <c r="D217" s="278"/>
      <c r="E217" s="278"/>
      <c r="F217" s="279"/>
      <c r="G217" s="279"/>
      <c r="H217" s="279"/>
      <c r="I217" s="280"/>
      <c r="J217" s="280"/>
      <c r="K217" s="278"/>
      <c r="L217" s="129"/>
      <c r="AK217" s="237"/>
      <c r="AL217" s="237"/>
    </row>
    <row r="218" spans="1:38" s="236" customFormat="1">
      <c r="A218" s="222"/>
      <c r="B218" s="249"/>
      <c r="C218" s="281"/>
      <c r="D218" s="278"/>
      <c r="E218" s="278"/>
      <c r="F218" s="279"/>
      <c r="G218" s="279"/>
      <c r="H218" s="279"/>
      <c r="I218" s="280"/>
      <c r="J218" s="280"/>
      <c r="K218" s="278"/>
      <c r="L218" s="129"/>
      <c r="AK218" s="237"/>
      <c r="AL218" s="237"/>
    </row>
    <row r="219" spans="1:38" s="236" customFormat="1">
      <c r="A219" s="222"/>
      <c r="B219" s="249"/>
      <c r="C219" s="281"/>
      <c r="D219" s="278"/>
      <c r="E219" s="278"/>
      <c r="F219" s="279"/>
      <c r="G219" s="279"/>
      <c r="H219" s="279"/>
      <c r="I219" s="280"/>
      <c r="J219" s="280"/>
      <c r="K219" s="278"/>
      <c r="L219" s="129"/>
      <c r="AK219" s="237"/>
      <c r="AL219" s="237"/>
    </row>
    <row r="220" spans="1:38" s="236" customFormat="1">
      <c r="A220" s="222"/>
      <c r="B220" s="249"/>
      <c r="C220" s="281"/>
      <c r="D220" s="278"/>
      <c r="E220" s="278"/>
      <c r="F220" s="279"/>
      <c r="G220" s="279"/>
      <c r="H220" s="279"/>
      <c r="I220" s="280"/>
      <c r="J220" s="280"/>
      <c r="K220" s="278"/>
      <c r="L220" s="129"/>
      <c r="AK220" s="237"/>
      <c r="AL220" s="237"/>
    </row>
    <row r="221" spans="1:38" s="236" customFormat="1">
      <c r="A221" s="222"/>
      <c r="B221" s="249"/>
      <c r="C221" s="281"/>
      <c r="D221" s="278"/>
      <c r="E221" s="278"/>
      <c r="F221" s="279"/>
      <c r="G221" s="279"/>
      <c r="H221" s="279"/>
      <c r="I221" s="280"/>
      <c r="J221" s="280"/>
      <c r="K221" s="278"/>
      <c r="L221" s="129"/>
      <c r="AK221" s="237"/>
      <c r="AL221" s="237"/>
    </row>
    <row r="222" spans="1:38" s="236" customFormat="1">
      <c r="A222" s="222"/>
      <c r="B222" s="249"/>
      <c r="C222" s="281"/>
      <c r="D222" s="278"/>
      <c r="E222" s="278"/>
      <c r="F222" s="279"/>
      <c r="G222" s="279"/>
      <c r="H222" s="279"/>
      <c r="I222" s="280"/>
      <c r="J222" s="280"/>
      <c r="K222" s="278"/>
      <c r="L222" s="129"/>
      <c r="AK222" s="237"/>
      <c r="AL222" s="237"/>
    </row>
    <row r="223" spans="1:38" s="236" customFormat="1">
      <c r="A223" s="222"/>
      <c r="B223" s="249"/>
      <c r="C223" s="281"/>
      <c r="D223" s="278"/>
      <c r="E223" s="278"/>
      <c r="F223" s="279"/>
      <c r="G223" s="279"/>
      <c r="H223" s="279"/>
      <c r="I223" s="280"/>
      <c r="J223" s="280"/>
      <c r="K223" s="278"/>
      <c r="L223" s="129"/>
      <c r="AK223" s="237"/>
      <c r="AL223" s="237"/>
    </row>
    <row r="224" spans="1:38" s="236" customFormat="1">
      <c r="A224" s="222"/>
      <c r="B224" s="249"/>
      <c r="C224" s="281"/>
      <c r="D224" s="278"/>
      <c r="E224" s="278"/>
      <c r="F224" s="279"/>
      <c r="G224" s="279"/>
      <c r="H224" s="279"/>
      <c r="I224" s="280"/>
      <c r="J224" s="280"/>
      <c r="K224" s="278"/>
      <c r="L224" s="129"/>
      <c r="AK224" s="237"/>
      <c r="AL224" s="237"/>
    </row>
    <row r="225" spans="1:38" s="236" customFormat="1">
      <c r="A225" s="222"/>
      <c r="B225" s="249"/>
      <c r="C225" s="281"/>
      <c r="D225" s="278"/>
      <c r="E225" s="278"/>
      <c r="F225" s="279"/>
      <c r="G225" s="279"/>
      <c r="H225" s="279"/>
      <c r="I225" s="280"/>
      <c r="J225" s="280"/>
      <c r="K225" s="278"/>
      <c r="L225" s="129"/>
      <c r="AK225" s="237"/>
      <c r="AL225" s="237"/>
    </row>
    <row r="226" spans="1:38" s="236" customFormat="1">
      <c r="A226" s="222"/>
      <c r="B226" s="249"/>
      <c r="C226" s="281"/>
      <c r="D226" s="278"/>
      <c r="E226" s="278"/>
      <c r="F226" s="279"/>
      <c r="G226" s="279"/>
      <c r="H226" s="279"/>
      <c r="I226" s="280"/>
      <c r="J226" s="280"/>
      <c r="K226" s="278"/>
      <c r="L226" s="129"/>
      <c r="AK226" s="237"/>
      <c r="AL226" s="237"/>
    </row>
    <row r="227" spans="1:38" s="236" customFormat="1">
      <c r="A227" s="222"/>
      <c r="B227" s="249"/>
      <c r="C227" s="281"/>
      <c r="D227" s="278"/>
      <c r="E227" s="278"/>
      <c r="F227" s="279"/>
      <c r="G227" s="279"/>
      <c r="H227" s="279"/>
      <c r="I227" s="280"/>
      <c r="J227" s="280"/>
      <c r="K227" s="278"/>
      <c r="L227" s="129"/>
      <c r="AK227" s="237"/>
      <c r="AL227" s="237"/>
    </row>
    <row r="228" spans="1:38" s="236" customFormat="1">
      <c r="A228" s="222"/>
      <c r="B228" s="249"/>
      <c r="C228" s="281"/>
      <c r="D228" s="278"/>
      <c r="E228" s="278"/>
      <c r="F228" s="279"/>
      <c r="G228" s="279"/>
      <c r="H228" s="279"/>
      <c r="I228" s="280"/>
      <c r="J228" s="280"/>
      <c r="K228" s="278"/>
      <c r="L228" s="129"/>
      <c r="AK228" s="237"/>
      <c r="AL228" s="237"/>
    </row>
    <row r="229" spans="1:38" s="236" customFormat="1">
      <c r="A229" s="222"/>
      <c r="B229" s="249"/>
      <c r="C229" s="281"/>
      <c r="D229" s="278"/>
      <c r="E229" s="278"/>
      <c r="F229" s="279"/>
      <c r="G229" s="279"/>
      <c r="H229" s="279"/>
      <c r="I229" s="280"/>
      <c r="J229" s="280"/>
      <c r="K229" s="278"/>
      <c r="L229" s="129"/>
      <c r="AK229" s="237"/>
      <c r="AL229" s="237"/>
    </row>
    <row r="230" spans="1:38" s="236" customFormat="1">
      <c r="A230" s="222"/>
      <c r="B230" s="249"/>
      <c r="C230" s="281"/>
      <c r="D230" s="278"/>
      <c r="E230" s="278"/>
      <c r="F230" s="279"/>
      <c r="G230" s="279"/>
      <c r="H230" s="279"/>
      <c r="I230" s="280"/>
      <c r="J230" s="280"/>
      <c r="K230" s="278"/>
      <c r="L230" s="129"/>
      <c r="AK230" s="237"/>
      <c r="AL230" s="237"/>
    </row>
    <row r="231" spans="1:38" s="236" customFormat="1">
      <c r="A231" s="222"/>
      <c r="B231" s="249"/>
      <c r="C231" s="281"/>
      <c r="D231" s="278"/>
      <c r="E231" s="278"/>
      <c r="F231" s="279"/>
      <c r="G231" s="279"/>
      <c r="H231" s="279"/>
      <c r="I231" s="280"/>
      <c r="J231" s="280"/>
      <c r="K231" s="278"/>
      <c r="L231" s="129"/>
      <c r="AK231" s="237"/>
      <c r="AL231" s="237"/>
    </row>
    <row r="232" spans="1:38" s="236" customFormat="1">
      <c r="A232" s="222"/>
      <c r="B232" s="249"/>
      <c r="C232" s="281"/>
      <c r="D232" s="278"/>
      <c r="E232" s="278"/>
      <c r="F232" s="279"/>
      <c r="G232" s="279"/>
      <c r="H232" s="279"/>
      <c r="I232" s="280"/>
      <c r="J232" s="280"/>
      <c r="K232" s="278"/>
      <c r="L232" s="129"/>
      <c r="AK232" s="237"/>
      <c r="AL232" s="237"/>
    </row>
    <row r="233" spans="1:38" s="236" customFormat="1">
      <c r="A233" s="222"/>
      <c r="B233" s="249"/>
      <c r="C233" s="281"/>
      <c r="D233" s="278"/>
      <c r="E233" s="278"/>
      <c r="F233" s="279"/>
      <c r="G233" s="279"/>
      <c r="H233" s="279"/>
      <c r="I233" s="280"/>
      <c r="J233" s="280"/>
      <c r="K233" s="278"/>
      <c r="L233" s="129"/>
      <c r="AK233" s="237"/>
      <c r="AL233" s="237"/>
    </row>
    <row r="234" spans="1:38" s="236" customFormat="1">
      <c r="A234" s="222"/>
      <c r="B234" s="249"/>
      <c r="C234" s="281"/>
      <c r="D234" s="278"/>
      <c r="E234" s="278"/>
      <c r="F234" s="279"/>
      <c r="G234" s="279"/>
      <c r="H234" s="279"/>
      <c r="I234" s="280"/>
      <c r="J234" s="280"/>
      <c r="K234" s="278"/>
      <c r="L234" s="129"/>
      <c r="AK234" s="237"/>
      <c r="AL234" s="237"/>
    </row>
    <row r="235" spans="1:38" s="236" customFormat="1">
      <c r="A235" s="222"/>
      <c r="B235" s="249"/>
      <c r="C235" s="281"/>
      <c r="D235" s="278"/>
      <c r="E235" s="278"/>
      <c r="F235" s="279"/>
      <c r="G235" s="279"/>
      <c r="H235" s="279"/>
      <c r="I235" s="280"/>
      <c r="J235" s="280"/>
      <c r="K235" s="278"/>
      <c r="L235" s="129"/>
      <c r="AK235" s="237"/>
      <c r="AL235" s="237"/>
    </row>
    <row r="236" spans="1:38" s="236" customFormat="1">
      <c r="A236" s="222"/>
      <c r="B236" s="249"/>
      <c r="C236" s="281"/>
      <c r="D236" s="278"/>
      <c r="E236" s="278"/>
      <c r="F236" s="279"/>
      <c r="G236" s="279"/>
      <c r="H236" s="279"/>
      <c r="I236" s="280"/>
      <c r="J236" s="280"/>
      <c r="K236" s="278"/>
      <c r="L236" s="129"/>
      <c r="AK236" s="237"/>
      <c r="AL236" s="237"/>
    </row>
    <row r="237" spans="1:38" s="236" customFormat="1">
      <c r="A237" s="222"/>
      <c r="B237" s="249"/>
      <c r="C237" s="281"/>
      <c r="D237" s="278"/>
      <c r="E237" s="278"/>
      <c r="F237" s="279"/>
      <c r="G237" s="279"/>
      <c r="H237" s="279"/>
      <c r="I237" s="280"/>
      <c r="J237" s="280"/>
      <c r="K237" s="278"/>
      <c r="L237" s="129"/>
      <c r="AK237" s="237"/>
      <c r="AL237" s="237"/>
    </row>
    <row r="238" spans="1:38" s="236" customFormat="1">
      <c r="A238" s="222"/>
      <c r="B238" s="249"/>
      <c r="C238" s="281"/>
      <c r="D238" s="278"/>
      <c r="E238" s="278"/>
      <c r="F238" s="279"/>
      <c r="G238" s="279"/>
      <c r="H238" s="279"/>
      <c r="I238" s="280"/>
      <c r="J238" s="280"/>
      <c r="K238" s="278"/>
      <c r="L238" s="129"/>
      <c r="AK238" s="237"/>
      <c r="AL238" s="237"/>
    </row>
    <row r="239" spans="1:38" s="236" customFormat="1">
      <c r="A239" s="222"/>
      <c r="B239" s="249"/>
      <c r="C239" s="281"/>
      <c r="D239" s="278"/>
      <c r="E239" s="278"/>
      <c r="F239" s="279"/>
      <c r="G239" s="279"/>
      <c r="H239" s="279"/>
      <c r="I239" s="280"/>
      <c r="J239" s="280"/>
      <c r="K239" s="278"/>
      <c r="L239" s="129"/>
      <c r="AK239" s="237"/>
      <c r="AL239" s="237"/>
    </row>
    <row r="240" spans="1:38" s="236" customFormat="1">
      <c r="A240" s="222"/>
      <c r="B240" s="249"/>
      <c r="C240" s="281"/>
      <c r="D240" s="278"/>
      <c r="E240" s="278"/>
      <c r="F240" s="279"/>
      <c r="G240" s="279"/>
      <c r="H240" s="279"/>
      <c r="I240" s="280"/>
      <c r="J240" s="280"/>
      <c r="K240" s="278"/>
      <c r="L240" s="129"/>
      <c r="AK240" s="237"/>
      <c r="AL240" s="237"/>
    </row>
    <row r="241" spans="1:38" s="236" customFormat="1">
      <c r="A241" s="222"/>
      <c r="B241" s="249"/>
      <c r="C241" s="281"/>
      <c r="D241" s="278"/>
      <c r="E241" s="278"/>
      <c r="F241" s="279"/>
      <c r="G241" s="279"/>
      <c r="H241" s="279"/>
      <c r="I241" s="280"/>
      <c r="J241" s="280"/>
      <c r="K241" s="278"/>
      <c r="L241" s="129"/>
      <c r="AK241" s="237"/>
      <c r="AL241" s="237"/>
    </row>
    <row r="242" spans="1:38" s="236" customFormat="1">
      <c r="A242" s="222"/>
      <c r="B242" s="249"/>
      <c r="C242" s="281"/>
      <c r="D242" s="278"/>
      <c r="E242" s="278"/>
      <c r="F242" s="279"/>
      <c r="G242" s="279"/>
      <c r="H242" s="279"/>
      <c r="I242" s="280"/>
      <c r="J242" s="280"/>
      <c r="K242" s="278"/>
      <c r="L242" s="129"/>
      <c r="AK242" s="237"/>
      <c r="AL242" s="237"/>
    </row>
    <row r="243" spans="1:38" s="236" customFormat="1">
      <c r="A243" s="222"/>
      <c r="B243" s="249"/>
      <c r="C243" s="281"/>
      <c r="D243" s="278"/>
      <c r="E243" s="278"/>
      <c r="F243" s="279"/>
      <c r="G243" s="279"/>
      <c r="H243" s="279"/>
      <c r="I243" s="280"/>
      <c r="J243" s="280"/>
      <c r="K243" s="278"/>
      <c r="L243" s="129"/>
      <c r="AK243" s="237"/>
      <c r="AL243" s="237"/>
    </row>
    <row r="244" spans="1:38" s="236" customFormat="1">
      <c r="A244" s="222"/>
      <c r="B244" s="249"/>
      <c r="C244" s="281"/>
      <c r="D244" s="278"/>
      <c r="E244" s="278"/>
      <c r="F244" s="279"/>
      <c r="G244" s="279"/>
      <c r="H244" s="279"/>
      <c r="I244" s="280"/>
      <c r="J244" s="280"/>
      <c r="K244" s="278"/>
      <c r="L244" s="129"/>
      <c r="AK244" s="237"/>
      <c r="AL244" s="237"/>
    </row>
    <row r="245" spans="1:38" s="236" customFormat="1">
      <c r="A245" s="222"/>
      <c r="B245" s="249"/>
      <c r="C245" s="281"/>
      <c r="D245" s="278"/>
      <c r="E245" s="278"/>
      <c r="F245" s="279"/>
      <c r="G245" s="279"/>
      <c r="H245" s="279"/>
      <c r="I245" s="280"/>
      <c r="J245" s="280"/>
      <c r="K245" s="278"/>
      <c r="L245" s="129"/>
      <c r="AK245" s="237"/>
      <c r="AL245" s="237"/>
    </row>
    <row r="246" spans="1:38" s="236" customFormat="1">
      <c r="A246" s="222"/>
      <c r="B246" s="249"/>
      <c r="C246" s="281"/>
      <c r="D246" s="278"/>
      <c r="E246" s="278"/>
      <c r="F246" s="279"/>
      <c r="G246" s="279"/>
      <c r="H246" s="279"/>
      <c r="I246" s="280"/>
      <c r="J246" s="280"/>
      <c r="K246" s="278"/>
      <c r="L246" s="129"/>
      <c r="AK246" s="237"/>
      <c r="AL246" s="237"/>
    </row>
    <row r="247" spans="1:38" s="236" customFormat="1">
      <c r="A247" s="222"/>
      <c r="B247" s="249"/>
      <c r="C247" s="281"/>
      <c r="D247" s="278"/>
      <c r="E247" s="278"/>
      <c r="F247" s="279"/>
      <c r="G247" s="279"/>
      <c r="H247" s="279"/>
      <c r="I247" s="280"/>
      <c r="J247" s="280"/>
      <c r="K247" s="278"/>
      <c r="L247" s="129"/>
      <c r="AK247" s="237"/>
      <c r="AL247" s="237"/>
    </row>
    <row r="248" spans="1:38" s="236" customFormat="1">
      <c r="A248" s="222"/>
      <c r="B248" s="249"/>
      <c r="C248" s="281"/>
      <c r="D248" s="278"/>
      <c r="E248" s="278"/>
      <c r="F248" s="279"/>
      <c r="G248" s="279"/>
      <c r="H248" s="279"/>
      <c r="I248" s="280"/>
      <c r="J248" s="280"/>
      <c r="K248" s="278"/>
      <c r="L248" s="129"/>
      <c r="AK248" s="237"/>
      <c r="AL248" s="237"/>
    </row>
    <row r="249" spans="1:38" s="236" customFormat="1">
      <c r="A249" s="222"/>
      <c r="B249" s="249"/>
      <c r="C249" s="281"/>
      <c r="D249" s="278"/>
      <c r="E249" s="278"/>
      <c r="F249" s="279"/>
      <c r="G249" s="279"/>
      <c r="H249" s="279"/>
      <c r="I249" s="280"/>
      <c r="J249" s="280"/>
      <c r="K249" s="278"/>
      <c r="L249" s="129"/>
      <c r="AK249" s="237"/>
      <c r="AL249" s="237"/>
    </row>
    <row r="250" spans="1:38" s="236" customFormat="1">
      <c r="A250" s="222"/>
      <c r="B250" s="249"/>
      <c r="C250" s="281"/>
      <c r="D250" s="278"/>
      <c r="E250" s="278"/>
      <c r="F250" s="279"/>
      <c r="G250" s="279"/>
      <c r="H250" s="279"/>
      <c r="I250" s="280"/>
      <c r="J250" s="280"/>
      <c r="K250" s="278"/>
      <c r="L250" s="129"/>
      <c r="AK250" s="237"/>
      <c r="AL250" s="237"/>
    </row>
    <row r="251" spans="1:38" s="236" customFormat="1">
      <c r="A251" s="222"/>
      <c r="B251" s="249"/>
      <c r="C251" s="281"/>
      <c r="D251" s="278"/>
      <c r="E251" s="278"/>
      <c r="F251" s="279"/>
      <c r="G251" s="279"/>
      <c r="H251" s="279"/>
      <c r="I251" s="280"/>
      <c r="J251" s="280"/>
      <c r="K251" s="278"/>
      <c r="L251" s="129"/>
      <c r="AK251" s="237"/>
      <c r="AL251" s="237"/>
    </row>
    <row r="252" spans="1:38" s="236" customFormat="1">
      <c r="A252" s="222"/>
      <c r="B252" s="249"/>
      <c r="C252" s="281"/>
      <c r="D252" s="278"/>
      <c r="E252" s="278"/>
      <c r="F252" s="279"/>
      <c r="G252" s="279"/>
      <c r="H252" s="279"/>
      <c r="I252" s="280"/>
      <c r="J252" s="280"/>
      <c r="K252" s="278"/>
      <c r="L252" s="129"/>
      <c r="AK252" s="237"/>
      <c r="AL252" s="237"/>
    </row>
    <row r="253" spans="1:38" s="236" customFormat="1">
      <c r="A253" s="222"/>
      <c r="B253" s="249"/>
      <c r="C253" s="281"/>
      <c r="D253" s="278"/>
      <c r="E253" s="278"/>
      <c r="F253" s="279"/>
      <c r="G253" s="279"/>
      <c r="H253" s="279"/>
      <c r="I253" s="280"/>
      <c r="J253" s="280"/>
      <c r="K253" s="278"/>
      <c r="L253" s="129"/>
      <c r="AK253" s="237"/>
      <c r="AL253" s="237"/>
    </row>
    <row r="254" spans="1:38" s="236" customFormat="1">
      <c r="A254" s="222"/>
      <c r="B254" s="249"/>
      <c r="C254" s="281"/>
      <c r="D254" s="278"/>
      <c r="E254" s="278"/>
      <c r="F254" s="279"/>
      <c r="G254" s="279"/>
      <c r="H254" s="279"/>
      <c r="I254" s="280"/>
      <c r="J254" s="280"/>
      <c r="K254" s="278"/>
      <c r="L254" s="129"/>
      <c r="AK254" s="237"/>
      <c r="AL254" s="237"/>
    </row>
    <row r="255" spans="1:38" s="236" customFormat="1">
      <c r="A255" s="222"/>
      <c r="B255" s="249"/>
      <c r="C255" s="281"/>
      <c r="D255" s="278"/>
      <c r="E255" s="278"/>
      <c r="F255" s="279"/>
      <c r="G255" s="279"/>
      <c r="H255" s="279"/>
      <c r="I255" s="280"/>
      <c r="J255" s="280"/>
      <c r="K255" s="278"/>
      <c r="L255" s="129"/>
      <c r="AK255" s="237"/>
      <c r="AL255" s="237"/>
    </row>
    <row r="256" spans="1:38" s="236" customFormat="1">
      <c r="A256" s="222"/>
      <c r="B256" s="249"/>
      <c r="C256" s="281"/>
      <c r="D256" s="278"/>
      <c r="E256" s="278"/>
      <c r="F256" s="279"/>
      <c r="G256" s="279"/>
      <c r="H256" s="279"/>
      <c r="I256" s="280"/>
      <c r="J256" s="280"/>
      <c r="K256" s="278"/>
      <c r="L256" s="129"/>
      <c r="AK256" s="237"/>
      <c r="AL256" s="237"/>
    </row>
    <row r="257" spans="1:38" s="236" customFormat="1">
      <c r="A257" s="222"/>
      <c r="B257" s="249"/>
      <c r="C257" s="281"/>
      <c r="D257" s="278"/>
      <c r="E257" s="278"/>
      <c r="F257" s="279"/>
      <c r="G257" s="279"/>
      <c r="H257" s="279"/>
      <c r="I257" s="280"/>
      <c r="J257" s="280"/>
      <c r="K257" s="278"/>
      <c r="L257" s="129"/>
      <c r="AK257" s="237"/>
      <c r="AL257" s="237"/>
    </row>
    <row r="258" spans="1:38" s="236" customFormat="1">
      <c r="A258" s="222"/>
      <c r="B258" s="249"/>
      <c r="C258" s="281"/>
      <c r="D258" s="278"/>
      <c r="E258" s="278"/>
      <c r="F258" s="279"/>
      <c r="G258" s="279"/>
      <c r="H258" s="279"/>
      <c r="I258" s="280"/>
      <c r="J258" s="280"/>
      <c r="K258" s="278"/>
      <c r="L258" s="129"/>
      <c r="AK258" s="237"/>
      <c r="AL258" s="237"/>
    </row>
    <row r="259" spans="1:38" s="236" customFormat="1">
      <c r="A259" s="222"/>
      <c r="B259" s="249"/>
      <c r="C259" s="281"/>
      <c r="D259" s="278"/>
      <c r="E259" s="278"/>
      <c r="F259" s="279"/>
      <c r="G259" s="279"/>
      <c r="H259" s="279"/>
      <c r="I259" s="280"/>
      <c r="J259" s="280"/>
      <c r="K259" s="278"/>
      <c r="L259" s="129"/>
      <c r="AK259" s="237"/>
      <c r="AL259" s="237"/>
    </row>
    <row r="260" spans="1:38" s="236" customFormat="1">
      <c r="A260" s="222"/>
      <c r="B260" s="249"/>
      <c r="C260" s="281"/>
      <c r="D260" s="278"/>
      <c r="E260" s="278"/>
      <c r="F260" s="279"/>
      <c r="G260" s="279"/>
      <c r="H260" s="279"/>
      <c r="I260" s="280"/>
      <c r="J260" s="280"/>
      <c r="K260" s="278"/>
      <c r="L260" s="129"/>
      <c r="AK260" s="237"/>
      <c r="AL260" s="237"/>
    </row>
    <row r="261" spans="1:38" s="236" customFormat="1">
      <c r="A261" s="222"/>
      <c r="B261" s="249"/>
      <c r="C261" s="281"/>
      <c r="D261" s="278"/>
      <c r="E261" s="278"/>
      <c r="F261" s="279"/>
      <c r="G261" s="279"/>
      <c r="H261" s="279"/>
      <c r="I261" s="280"/>
      <c r="J261" s="280"/>
      <c r="K261" s="278"/>
      <c r="L261" s="129"/>
      <c r="AK261" s="237"/>
      <c r="AL261" s="237"/>
    </row>
    <row r="262" spans="1:38" s="236" customFormat="1">
      <c r="A262" s="222"/>
      <c r="B262" s="249"/>
      <c r="C262" s="281"/>
      <c r="D262" s="278"/>
      <c r="E262" s="278"/>
      <c r="F262" s="279"/>
      <c r="G262" s="279"/>
      <c r="H262" s="279"/>
      <c r="I262" s="280"/>
      <c r="J262" s="280"/>
      <c r="K262" s="278"/>
      <c r="L262" s="129"/>
      <c r="AK262" s="237"/>
      <c r="AL262" s="237"/>
    </row>
    <row r="263" spans="1:38" s="236" customFormat="1">
      <c r="A263" s="222"/>
      <c r="B263" s="249"/>
      <c r="C263" s="281"/>
      <c r="D263" s="278"/>
      <c r="E263" s="278"/>
      <c r="F263" s="279"/>
      <c r="G263" s="279"/>
      <c r="H263" s="279"/>
      <c r="I263" s="280"/>
      <c r="J263" s="280"/>
      <c r="K263" s="278"/>
      <c r="L263" s="129"/>
      <c r="AK263" s="237"/>
      <c r="AL263" s="237"/>
    </row>
    <row r="264" spans="1:38" s="236" customFormat="1">
      <c r="A264" s="222"/>
      <c r="B264" s="249"/>
      <c r="C264" s="281"/>
      <c r="D264" s="278"/>
      <c r="E264" s="278"/>
      <c r="F264" s="279"/>
      <c r="G264" s="279"/>
      <c r="H264" s="279"/>
      <c r="I264" s="280"/>
      <c r="J264" s="280"/>
      <c r="K264" s="278"/>
      <c r="L264" s="129"/>
      <c r="AK264" s="237"/>
      <c r="AL264" s="237"/>
    </row>
    <row r="265" spans="1:38" s="236" customFormat="1">
      <c r="A265" s="222"/>
      <c r="B265" s="249"/>
      <c r="C265" s="281"/>
      <c r="D265" s="278"/>
      <c r="E265" s="278"/>
      <c r="F265" s="279"/>
      <c r="G265" s="279"/>
      <c r="H265" s="279"/>
      <c r="I265" s="280"/>
      <c r="J265" s="280"/>
      <c r="K265" s="278"/>
      <c r="L265" s="129"/>
      <c r="AK265" s="237"/>
      <c r="AL265" s="237"/>
    </row>
    <row r="266" spans="1:38" s="236" customFormat="1">
      <c r="A266" s="222"/>
      <c r="B266" s="249"/>
      <c r="C266" s="281"/>
      <c r="D266" s="278"/>
      <c r="E266" s="278"/>
      <c r="F266" s="279"/>
      <c r="G266" s="279"/>
      <c r="H266" s="279"/>
      <c r="I266" s="280"/>
      <c r="J266" s="280"/>
      <c r="K266" s="278"/>
      <c r="L266" s="129"/>
      <c r="AK266" s="237"/>
      <c r="AL266" s="237"/>
    </row>
    <row r="267" spans="1:38" s="236" customFormat="1">
      <c r="A267" s="222"/>
      <c r="B267" s="249"/>
      <c r="C267" s="281"/>
      <c r="D267" s="278"/>
      <c r="E267" s="278"/>
      <c r="F267" s="279"/>
      <c r="G267" s="279"/>
      <c r="H267" s="279"/>
      <c r="I267" s="280"/>
      <c r="J267" s="280"/>
      <c r="K267" s="278"/>
      <c r="L267" s="129"/>
      <c r="AK267" s="237"/>
      <c r="AL267" s="237"/>
    </row>
    <row r="268" spans="1:38" s="236" customFormat="1">
      <c r="A268" s="222"/>
      <c r="B268" s="249"/>
      <c r="C268" s="281"/>
      <c r="D268" s="278"/>
      <c r="E268" s="278"/>
      <c r="F268" s="279"/>
      <c r="G268" s="279"/>
      <c r="H268" s="279"/>
      <c r="I268" s="280"/>
      <c r="J268" s="280"/>
      <c r="K268" s="278"/>
      <c r="L268" s="129"/>
      <c r="AK268" s="237"/>
      <c r="AL268" s="237"/>
    </row>
    <row r="269" spans="1:38" s="236" customFormat="1">
      <c r="A269" s="222"/>
      <c r="B269" s="249"/>
      <c r="C269" s="281"/>
      <c r="D269" s="278"/>
      <c r="E269" s="278"/>
      <c r="F269" s="279"/>
      <c r="G269" s="279"/>
      <c r="H269" s="279"/>
      <c r="I269" s="280"/>
      <c r="J269" s="280"/>
      <c r="K269" s="278"/>
      <c r="L269" s="129"/>
      <c r="AK269" s="237"/>
      <c r="AL269" s="237"/>
    </row>
    <row r="270" spans="1:38" s="236" customFormat="1">
      <c r="A270" s="222"/>
      <c r="B270" s="249"/>
      <c r="C270" s="281"/>
      <c r="D270" s="278"/>
      <c r="E270" s="278"/>
      <c r="F270" s="279"/>
      <c r="G270" s="279"/>
      <c r="H270" s="279"/>
      <c r="I270" s="280"/>
      <c r="J270" s="280"/>
      <c r="K270" s="278"/>
      <c r="L270" s="129"/>
      <c r="AK270" s="237"/>
      <c r="AL270" s="237"/>
    </row>
    <row r="271" spans="1:38" s="236" customFormat="1">
      <c r="A271" s="222"/>
      <c r="B271" s="249"/>
      <c r="C271" s="281"/>
      <c r="D271" s="278"/>
      <c r="E271" s="278"/>
      <c r="F271" s="279"/>
      <c r="G271" s="279"/>
      <c r="H271" s="279"/>
      <c r="I271" s="280"/>
      <c r="J271" s="280"/>
      <c r="K271" s="278"/>
      <c r="L271" s="129"/>
      <c r="AK271" s="237"/>
      <c r="AL271" s="237"/>
    </row>
    <row r="272" spans="1:38" s="236" customFormat="1">
      <c r="A272" s="222"/>
      <c r="B272" s="249"/>
      <c r="C272" s="281"/>
      <c r="D272" s="278"/>
      <c r="E272" s="278"/>
      <c r="F272" s="279"/>
      <c r="G272" s="279"/>
      <c r="H272" s="279"/>
      <c r="I272" s="280"/>
      <c r="J272" s="280"/>
      <c r="K272" s="278"/>
      <c r="L272" s="129"/>
      <c r="AK272" s="237"/>
      <c r="AL272" s="237"/>
    </row>
    <row r="273" spans="1:38" s="236" customFormat="1">
      <c r="A273" s="222"/>
      <c r="B273" s="249"/>
      <c r="C273" s="281"/>
      <c r="D273" s="278"/>
      <c r="E273" s="278"/>
      <c r="F273" s="279"/>
      <c r="G273" s="279"/>
      <c r="H273" s="279"/>
      <c r="I273" s="280"/>
      <c r="J273" s="280"/>
      <c r="K273" s="278"/>
      <c r="L273" s="129"/>
      <c r="AK273" s="237"/>
      <c r="AL273" s="237"/>
    </row>
    <row r="274" spans="1:38" s="236" customFormat="1">
      <c r="A274" s="222"/>
      <c r="B274" s="249"/>
      <c r="C274" s="281"/>
      <c r="D274" s="278"/>
      <c r="E274" s="278"/>
      <c r="F274" s="279"/>
      <c r="G274" s="279"/>
      <c r="H274" s="279"/>
      <c r="I274" s="280"/>
      <c r="J274" s="280"/>
      <c r="K274" s="278"/>
      <c r="L274" s="129"/>
      <c r="AK274" s="237"/>
      <c r="AL274" s="237"/>
    </row>
    <row r="275" spans="1:38" s="236" customFormat="1">
      <c r="A275" s="222"/>
      <c r="B275" s="249"/>
      <c r="C275" s="281"/>
      <c r="D275" s="278"/>
      <c r="E275" s="278"/>
      <c r="F275" s="279"/>
      <c r="G275" s="279"/>
      <c r="H275" s="279"/>
      <c r="I275" s="280"/>
      <c r="J275" s="280"/>
      <c r="K275" s="278"/>
      <c r="L275" s="129"/>
      <c r="AK275" s="237"/>
      <c r="AL275" s="237"/>
    </row>
    <row r="276" spans="1:38" s="236" customFormat="1">
      <c r="A276" s="222"/>
      <c r="B276" s="249"/>
      <c r="C276" s="281"/>
      <c r="D276" s="278"/>
      <c r="E276" s="278"/>
      <c r="F276" s="279"/>
      <c r="G276" s="279"/>
      <c r="H276" s="279"/>
      <c r="I276" s="280"/>
      <c r="J276" s="280"/>
      <c r="K276" s="278"/>
      <c r="L276" s="129"/>
      <c r="AK276" s="237"/>
      <c r="AL276" s="237"/>
    </row>
    <row r="277" spans="1:38" s="236" customFormat="1">
      <c r="A277" s="222"/>
      <c r="B277" s="249"/>
      <c r="C277" s="281"/>
      <c r="D277" s="278"/>
      <c r="E277" s="278"/>
      <c r="F277" s="279"/>
      <c r="G277" s="279"/>
      <c r="H277" s="279"/>
      <c r="I277" s="280"/>
      <c r="J277" s="280"/>
      <c r="K277" s="278"/>
      <c r="L277" s="129"/>
      <c r="AK277" s="237"/>
      <c r="AL277" s="237"/>
    </row>
    <row r="278" spans="1:38" s="236" customFormat="1">
      <c r="A278" s="222"/>
      <c r="B278" s="249"/>
      <c r="C278" s="281"/>
      <c r="D278" s="278"/>
      <c r="E278" s="278"/>
      <c r="F278" s="279"/>
      <c r="G278" s="279"/>
      <c r="H278" s="279"/>
      <c r="I278" s="280"/>
      <c r="J278" s="280"/>
      <c r="K278" s="278"/>
      <c r="L278" s="129"/>
      <c r="AK278" s="237"/>
      <c r="AL278" s="237"/>
    </row>
    <row r="279" spans="1:38" s="236" customFormat="1">
      <c r="A279" s="222"/>
      <c r="B279" s="249"/>
      <c r="C279" s="281"/>
      <c r="D279" s="278"/>
      <c r="E279" s="278"/>
      <c r="F279" s="279"/>
      <c r="G279" s="279"/>
      <c r="H279" s="279"/>
      <c r="I279" s="280"/>
      <c r="J279" s="280"/>
      <c r="K279" s="278"/>
      <c r="L279" s="129"/>
      <c r="AK279" s="237"/>
      <c r="AL279" s="237"/>
    </row>
    <row r="280" spans="1:38" s="236" customFormat="1">
      <c r="A280" s="222"/>
      <c r="B280" s="249"/>
      <c r="C280" s="281"/>
      <c r="D280" s="278"/>
      <c r="E280" s="278"/>
      <c r="F280" s="279"/>
      <c r="G280" s="279"/>
      <c r="H280" s="279"/>
      <c r="I280" s="280"/>
      <c r="J280" s="280"/>
      <c r="K280" s="278"/>
      <c r="L280" s="129"/>
      <c r="AK280" s="237"/>
      <c r="AL280" s="237"/>
    </row>
    <row r="281" spans="1:38" s="236" customFormat="1">
      <c r="A281" s="222"/>
      <c r="B281" s="249"/>
      <c r="C281" s="281"/>
      <c r="D281" s="278"/>
      <c r="E281" s="278"/>
      <c r="F281" s="279"/>
      <c r="G281" s="279"/>
      <c r="H281" s="279"/>
      <c r="I281" s="280"/>
      <c r="J281" s="280"/>
      <c r="K281" s="278"/>
      <c r="L281" s="129"/>
      <c r="AK281" s="237"/>
      <c r="AL281" s="237"/>
    </row>
    <row r="282" spans="1:38" s="236" customFormat="1">
      <c r="A282" s="222"/>
      <c r="B282" s="249"/>
      <c r="C282" s="281"/>
      <c r="D282" s="278"/>
      <c r="E282" s="278"/>
      <c r="F282" s="279"/>
      <c r="G282" s="279"/>
      <c r="H282" s="279"/>
      <c r="I282" s="280"/>
      <c r="J282" s="280"/>
      <c r="K282" s="278"/>
      <c r="L282" s="129"/>
      <c r="AK282" s="237"/>
      <c r="AL282" s="237"/>
    </row>
    <row r="283" spans="1:38" s="236" customFormat="1">
      <c r="A283" s="222"/>
      <c r="B283" s="249"/>
      <c r="C283" s="281"/>
      <c r="D283" s="278"/>
      <c r="E283" s="278"/>
      <c r="F283" s="279"/>
      <c r="G283" s="279"/>
      <c r="H283" s="279"/>
      <c r="I283" s="280"/>
      <c r="J283" s="280"/>
      <c r="K283" s="278"/>
      <c r="L283" s="129"/>
      <c r="AK283" s="237"/>
      <c r="AL283" s="237"/>
    </row>
    <row r="284" spans="1:38" s="236" customFormat="1">
      <c r="A284" s="222"/>
      <c r="B284" s="249"/>
      <c r="C284" s="281"/>
      <c r="D284" s="278"/>
      <c r="E284" s="278"/>
      <c r="F284" s="279"/>
      <c r="G284" s="279"/>
      <c r="H284" s="279"/>
      <c r="I284" s="280"/>
      <c r="J284" s="280"/>
      <c r="K284" s="278"/>
      <c r="L284" s="129"/>
      <c r="AK284" s="237"/>
      <c r="AL284" s="237"/>
    </row>
    <row r="285" spans="1:38" s="236" customFormat="1">
      <c r="A285" s="222"/>
      <c r="B285" s="249"/>
      <c r="C285" s="281"/>
      <c r="D285" s="278"/>
      <c r="E285" s="278"/>
      <c r="F285" s="279"/>
      <c r="G285" s="279"/>
      <c r="H285" s="279"/>
      <c r="I285" s="280"/>
      <c r="J285" s="280"/>
      <c r="K285" s="278"/>
      <c r="L285" s="129"/>
      <c r="AK285" s="237"/>
      <c r="AL285" s="237"/>
    </row>
    <row r="286" spans="1:38" s="236" customFormat="1">
      <c r="A286" s="222"/>
      <c r="B286" s="249"/>
      <c r="C286" s="281"/>
      <c r="D286" s="278"/>
      <c r="E286" s="278"/>
      <c r="F286" s="279"/>
      <c r="G286" s="279"/>
      <c r="H286" s="279"/>
      <c r="I286" s="280"/>
      <c r="J286" s="280"/>
      <c r="K286" s="278"/>
      <c r="L286" s="129"/>
      <c r="AK286" s="237"/>
      <c r="AL286" s="237"/>
    </row>
    <row r="287" spans="1:38" s="236" customFormat="1">
      <c r="A287" s="222"/>
      <c r="B287" s="249"/>
      <c r="C287" s="281"/>
      <c r="D287" s="278"/>
      <c r="E287" s="278"/>
      <c r="F287" s="279"/>
      <c r="G287" s="279"/>
      <c r="H287" s="279"/>
      <c r="I287" s="280"/>
      <c r="J287" s="280"/>
      <c r="K287" s="278"/>
      <c r="L287" s="129"/>
      <c r="AK287" s="237"/>
      <c r="AL287" s="237"/>
    </row>
    <row r="288" spans="1:38" s="236" customFormat="1">
      <c r="A288" s="222"/>
      <c r="B288" s="249"/>
      <c r="C288" s="281"/>
      <c r="D288" s="278"/>
      <c r="E288" s="278"/>
      <c r="F288" s="279"/>
      <c r="G288" s="279"/>
      <c r="H288" s="279"/>
      <c r="I288" s="280"/>
      <c r="J288" s="280"/>
      <c r="K288" s="278"/>
      <c r="L288" s="129"/>
      <c r="AK288" s="237"/>
      <c r="AL288" s="237"/>
    </row>
    <row r="289" spans="1:38" s="236" customFormat="1">
      <c r="A289" s="222"/>
      <c r="B289" s="249"/>
      <c r="C289" s="281"/>
      <c r="D289" s="278"/>
      <c r="E289" s="278"/>
      <c r="F289" s="279"/>
      <c r="G289" s="279"/>
      <c r="H289" s="279"/>
      <c r="I289" s="280"/>
      <c r="J289" s="280"/>
      <c r="K289" s="278"/>
      <c r="L289" s="129"/>
      <c r="AK289" s="237"/>
      <c r="AL289" s="237"/>
    </row>
    <row r="290" spans="1:38" s="236" customFormat="1">
      <c r="A290" s="222"/>
      <c r="B290" s="249"/>
      <c r="C290" s="281"/>
      <c r="D290" s="278"/>
      <c r="E290" s="278"/>
      <c r="F290" s="279"/>
      <c r="G290" s="279"/>
      <c r="H290" s="279"/>
      <c r="I290" s="280"/>
      <c r="J290" s="280"/>
      <c r="K290" s="278"/>
      <c r="L290" s="129"/>
      <c r="AK290" s="237"/>
      <c r="AL290" s="237"/>
    </row>
    <row r="291" spans="1:38" s="236" customFormat="1">
      <c r="A291" s="222"/>
      <c r="B291" s="249"/>
      <c r="C291" s="281"/>
      <c r="D291" s="278"/>
      <c r="E291" s="278"/>
      <c r="F291" s="279"/>
      <c r="G291" s="279"/>
      <c r="H291" s="279"/>
      <c r="I291" s="280"/>
      <c r="J291" s="280"/>
      <c r="K291" s="278"/>
      <c r="L291" s="129"/>
      <c r="AK291" s="237"/>
      <c r="AL291" s="237"/>
    </row>
    <row r="292" spans="1:38" s="236" customFormat="1">
      <c r="A292" s="222"/>
      <c r="B292" s="249"/>
      <c r="C292" s="281"/>
      <c r="D292" s="278"/>
      <c r="E292" s="278"/>
      <c r="F292" s="279"/>
      <c r="G292" s="279"/>
      <c r="H292" s="279"/>
      <c r="I292" s="280"/>
      <c r="J292" s="280"/>
      <c r="K292" s="278"/>
      <c r="L292" s="129"/>
      <c r="AK292" s="237"/>
      <c r="AL292" s="237"/>
    </row>
    <row r="293" spans="1:38" s="236" customFormat="1">
      <c r="A293" s="222"/>
      <c r="B293" s="249"/>
      <c r="C293" s="281"/>
      <c r="D293" s="278"/>
      <c r="E293" s="278"/>
      <c r="F293" s="279"/>
      <c r="G293" s="279"/>
      <c r="H293" s="279"/>
      <c r="I293" s="280"/>
      <c r="J293" s="280"/>
      <c r="K293" s="278"/>
      <c r="L293" s="129"/>
      <c r="AK293" s="237"/>
      <c r="AL293" s="237"/>
    </row>
    <row r="294" spans="1:38" s="236" customFormat="1">
      <c r="A294" s="222"/>
      <c r="B294" s="249"/>
      <c r="C294" s="281"/>
      <c r="D294" s="278"/>
      <c r="E294" s="278"/>
      <c r="F294" s="279"/>
      <c r="G294" s="279"/>
      <c r="H294" s="279"/>
      <c r="I294" s="280"/>
      <c r="J294" s="280"/>
      <c r="K294" s="278"/>
      <c r="L294" s="129"/>
      <c r="AK294" s="237"/>
      <c r="AL294" s="237"/>
    </row>
    <row r="295" spans="1:38" s="236" customFormat="1">
      <c r="A295" s="222"/>
      <c r="B295" s="249"/>
      <c r="C295" s="281"/>
      <c r="D295" s="278"/>
      <c r="E295" s="278"/>
      <c r="F295" s="279"/>
      <c r="G295" s="279"/>
      <c r="H295" s="279"/>
      <c r="I295" s="280"/>
      <c r="J295" s="280"/>
      <c r="K295" s="278"/>
      <c r="L295" s="129"/>
      <c r="AK295" s="237"/>
      <c r="AL295" s="237"/>
    </row>
    <row r="296" spans="1:38" s="236" customFormat="1">
      <c r="A296" s="222"/>
      <c r="B296" s="249"/>
      <c r="C296" s="281"/>
      <c r="D296" s="278"/>
      <c r="E296" s="278"/>
      <c r="F296" s="279"/>
      <c r="G296" s="279"/>
      <c r="H296" s="279"/>
      <c r="I296" s="280"/>
      <c r="J296" s="280"/>
      <c r="K296" s="278"/>
      <c r="L296" s="129"/>
      <c r="AK296" s="237"/>
      <c r="AL296" s="237"/>
    </row>
    <row r="297" spans="1:38" s="236" customFormat="1">
      <c r="A297" s="222"/>
      <c r="B297" s="249"/>
      <c r="C297" s="281"/>
      <c r="D297" s="278"/>
      <c r="E297" s="278"/>
      <c r="F297" s="279"/>
      <c r="G297" s="279"/>
      <c r="H297" s="279"/>
      <c r="I297" s="280"/>
      <c r="J297" s="280"/>
      <c r="K297" s="278"/>
      <c r="L297" s="129"/>
      <c r="AK297" s="237"/>
      <c r="AL297" s="237"/>
    </row>
    <row r="298" spans="1:38" s="236" customFormat="1">
      <c r="A298" s="222"/>
      <c r="B298" s="249"/>
      <c r="C298" s="281"/>
      <c r="D298" s="278"/>
      <c r="E298" s="278"/>
      <c r="F298" s="279"/>
      <c r="G298" s="279"/>
      <c r="H298" s="279"/>
      <c r="I298" s="280"/>
      <c r="J298" s="280"/>
      <c r="K298" s="278"/>
      <c r="L298" s="129"/>
      <c r="AK298" s="237"/>
      <c r="AL298" s="237"/>
    </row>
    <row r="299" spans="1:38" s="236" customFormat="1">
      <c r="A299" s="222"/>
      <c r="B299" s="249"/>
      <c r="C299" s="281"/>
      <c r="D299" s="278"/>
      <c r="E299" s="278"/>
      <c r="F299" s="279"/>
      <c r="G299" s="279"/>
      <c r="H299" s="279"/>
      <c r="I299" s="280"/>
      <c r="J299" s="280"/>
      <c r="K299" s="278"/>
      <c r="L299" s="129"/>
      <c r="AK299" s="237"/>
      <c r="AL299" s="237"/>
    </row>
    <row r="300" spans="1:38" s="236" customFormat="1">
      <c r="A300" s="222"/>
      <c r="B300" s="249"/>
      <c r="C300" s="281"/>
      <c r="D300" s="278"/>
      <c r="E300" s="278"/>
      <c r="F300" s="279"/>
      <c r="G300" s="279"/>
      <c r="H300" s="279"/>
      <c r="I300" s="280"/>
      <c r="J300" s="280"/>
      <c r="K300" s="278"/>
      <c r="L300" s="129"/>
      <c r="AK300" s="237"/>
      <c r="AL300" s="237"/>
    </row>
    <row r="301" spans="1:38" s="236" customFormat="1">
      <c r="A301" s="222"/>
      <c r="B301" s="249"/>
      <c r="C301" s="281"/>
      <c r="D301" s="278"/>
      <c r="E301" s="278"/>
      <c r="F301" s="279"/>
      <c r="G301" s="279"/>
      <c r="H301" s="279"/>
      <c r="I301" s="280"/>
      <c r="J301" s="280"/>
      <c r="K301" s="278"/>
      <c r="L301" s="129"/>
      <c r="AK301" s="237"/>
      <c r="AL301" s="237"/>
    </row>
    <row r="302" spans="1:38" s="236" customFormat="1">
      <c r="A302" s="222"/>
      <c r="B302" s="249"/>
      <c r="C302" s="281"/>
      <c r="D302" s="278"/>
      <c r="E302" s="278"/>
      <c r="F302" s="279"/>
      <c r="G302" s="279"/>
      <c r="H302" s="279"/>
      <c r="I302" s="280"/>
      <c r="J302" s="280"/>
      <c r="K302" s="278"/>
      <c r="L302" s="129"/>
      <c r="AK302" s="237"/>
      <c r="AL302" s="237"/>
    </row>
    <row r="303" spans="1:38" s="236" customFormat="1">
      <c r="A303" s="222"/>
      <c r="B303" s="249"/>
      <c r="C303" s="281"/>
      <c r="D303" s="278"/>
      <c r="E303" s="278"/>
      <c r="F303" s="279"/>
      <c r="G303" s="279"/>
      <c r="H303" s="279"/>
      <c r="I303" s="280"/>
      <c r="J303" s="280"/>
      <c r="K303" s="278"/>
      <c r="L303" s="129"/>
      <c r="AK303" s="237"/>
      <c r="AL303" s="237"/>
    </row>
    <row r="304" spans="1:38" s="236" customFormat="1">
      <c r="A304" s="222"/>
      <c r="B304" s="249"/>
      <c r="C304" s="281"/>
      <c r="D304" s="278"/>
      <c r="E304" s="278"/>
      <c r="F304" s="279"/>
      <c r="G304" s="279"/>
      <c r="H304" s="279"/>
      <c r="I304" s="280"/>
      <c r="J304" s="280"/>
      <c r="K304" s="278"/>
      <c r="L304" s="129"/>
      <c r="AK304" s="237"/>
      <c r="AL304" s="237"/>
    </row>
    <row r="305" spans="1:38" s="236" customFormat="1">
      <c r="A305" s="222"/>
      <c r="B305" s="249"/>
      <c r="C305" s="281"/>
      <c r="D305" s="278"/>
      <c r="E305" s="278"/>
      <c r="F305" s="279"/>
      <c r="G305" s="279"/>
      <c r="H305" s="279"/>
      <c r="I305" s="280"/>
      <c r="J305" s="280"/>
      <c r="K305" s="278"/>
      <c r="L305" s="129"/>
      <c r="AK305" s="237"/>
      <c r="AL305" s="237"/>
    </row>
    <row r="306" spans="1:38" s="236" customFormat="1">
      <c r="A306" s="222"/>
      <c r="B306" s="249"/>
      <c r="C306" s="281"/>
      <c r="D306" s="278"/>
      <c r="E306" s="278"/>
      <c r="F306" s="279"/>
      <c r="G306" s="279"/>
      <c r="H306" s="279"/>
      <c r="I306" s="280"/>
      <c r="J306" s="280"/>
      <c r="K306" s="278"/>
      <c r="L306" s="129"/>
      <c r="AK306" s="237"/>
      <c r="AL306" s="237"/>
    </row>
    <row r="307" spans="1:38" s="236" customFormat="1">
      <c r="A307" s="222"/>
      <c r="B307" s="249"/>
      <c r="C307" s="281"/>
      <c r="D307" s="278"/>
      <c r="E307" s="278"/>
      <c r="F307" s="279"/>
      <c r="G307" s="279"/>
      <c r="H307" s="279"/>
      <c r="I307" s="280"/>
      <c r="J307" s="280"/>
      <c r="K307" s="278"/>
      <c r="L307" s="129"/>
      <c r="AK307" s="237"/>
      <c r="AL307" s="237"/>
    </row>
    <row r="308" spans="1:38" s="236" customFormat="1">
      <c r="A308" s="222"/>
      <c r="B308" s="249"/>
      <c r="C308" s="281"/>
      <c r="D308" s="278"/>
      <c r="E308" s="278"/>
      <c r="F308" s="279"/>
      <c r="G308" s="279"/>
      <c r="H308" s="279"/>
      <c r="I308" s="280"/>
      <c r="J308" s="280"/>
      <c r="K308" s="278"/>
      <c r="L308" s="129"/>
      <c r="AK308" s="237"/>
      <c r="AL308" s="237"/>
    </row>
    <row r="309" spans="1:38" s="236" customFormat="1">
      <c r="A309" s="222"/>
      <c r="B309" s="249"/>
      <c r="C309" s="281"/>
      <c r="D309" s="278"/>
      <c r="E309" s="278"/>
      <c r="F309" s="279"/>
      <c r="G309" s="279"/>
      <c r="H309" s="279"/>
      <c r="I309" s="280"/>
      <c r="J309" s="280"/>
      <c r="K309" s="278"/>
      <c r="L309" s="129"/>
      <c r="AK309" s="237"/>
      <c r="AL309" s="237"/>
    </row>
    <row r="310" spans="1:38" s="236" customFormat="1">
      <c r="A310" s="222"/>
      <c r="B310" s="249"/>
      <c r="C310" s="281"/>
      <c r="D310" s="278"/>
      <c r="E310" s="278"/>
      <c r="F310" s="279"/>
      <c r="G310" s="279"/>
      <c r="H310" s="279"/>
      <c r="I310" s="280"/>
      <c r="J310" s="280"/>
      <c r="K310" s="278"/>
      <c r="L310" s="129"/>
      <c r="AK310" s="237"/>
      <c r="AL310" s="237"/>
    </row>
    <row r="311" spans="1:38" s="236" customFormat="1">
      <c r="A311" s="222"/>
      <c r="B311" s="249"/>
      <c r="C311" s="281"/>
      <c r="D311" s="278"/>
      <c r="E311" s="278"/>
      <c r="F311" s="279"/>
      <c r="G311" s="279"/>
      <c r="H311" s="279"/>
      <c r="I311" s="280"/>
      <c r="J311" s="280"/>
      <c r="K311" s="278"/>
      <c r="L311" s="129"/>
      <c r="AK311" s="237"/>
      <c r="AL311" s="237"/>
    </row>
    <row r="312" spans="1:38" s="236" customFormat="1">
      <c r="A312" s="222"/>
      <c r="B312" s="249"/>
      <c r="C312" s="281"/>
      <c r="D312" s="278"/>
      <c r="E312" s="278"/>
      <c r="F312" s="279"/>
      <c r="G312" s="279"/>
      <c r="H312" s="279"/>
      <c r="I312" s="280"/>
      <c r="J312" s="280"/>
      <c r="K312" s="278"/>
      <c r="L312" s="129"/>
      <c r="AK312" s="237"/>
      <c r="AL312" s="237"/>
    </row>
    <row r="313" spans="1:38" s="236" customFormat="1">
      <c r="A313" s="222"/>
      <c r="B313" s="249"/>
      <c r="C313" s="281"/>
      <c r="D313" s="278"/>
      <c r="E313" s="278"/>
      <c r="F313" s="279"/>
      <c r="G313" s="279"/>
      <c r="H313" s="279"/>
      <c r="I313" s="280"/>
      <c r="J313" s="280"/>
      <c r="K313" s="278"/>
      <c r="L313" s="129"/>
      <c r="AK313" s="237"/>
      <c r="AL313" s="237"/>
    </row>
    <row r="314" spans="1:38" s="236" customFormat="1">
      <c r="A314" s="222"/>
      <c r="B314" s="249"/>
      <c r="C314" s="281"/>
      <c r="D314" s="278"/>
      <c r="E314" s="278"/>
      <c r="F314" s="279"/>
      <c r="G314" s="279"/>
      <c r="H314" s="279"/>
      <c r="I314" s="280"/>
      <c r="J314" s="280"/>
      <c r="K314" s="278"/>
      <c r="L314" s="129"/>
      <c r="AK314" s="237"/>
      <c r="AL314" s="237"/>
    </row>
    <row r="315" spans="1:38" s="236" customFormat="1">
      <c r="A315" s="222"/>
      <c r="B315" s="249"/>
      <c r="C315" s="281"/>
      <c r="D315" s="278"/>
      <c r="E315" s="278"/>
      <c r="F315" s="279"/>
      <c r="G315" s="279"/>
      <c r="H315" s="279"/>
      <c r="I315" s="280"/>
      <c r="J315" s="280"/>
      <c r="K315" s="278"/>
      <c r="L315" s="129"/>
      <c r="AK315" s="237"/>
      <c r="AL315" s="237"/>
    </row>
    <row r="316" spans="1:38" s="236" customFormat="1">
      <c r="A316" s="222"/>
      <c r="B316" s="249"/>
      <c r="C316" s="281"/>
      <c r="D316" s="278"/>
      <c r="E316" s="278"/>
      <c r="F316" s="279"/>
      <c r="G316" s="279"/>
      <c r="H316" s="279"/>
      <c r="I316" s="280"/>
      <c r="J316" s="280"/>
      <c r="K316" s="278"/>
      <c r="L316" s="129"/>
      <c r="AK316" s="237"/>
      <c r="AL316" s="237"/>
    </row>
    <row r="317" spans="1:38" s="236" customFormat="1">
      <c r="A317" s="222"/>
      <c r="B317" s="249"/>
      <c r="C317" s="281"/>
      <c r="D317" s="278"/>
      <c r="E317" s="278"/>
      <c r="F317" s="279"/>
      <c r="G317" s="279"/>
      <c r="H317" s="279"/>
      <c r="I317" s="280"/>
      <c r="J317" s="280"/>
      <c r="K317" s="278"/>
      <c r="L317" s="129"/>
      <c r="AK317" s="237"/>
      <c r="AL317" s="237"/>
    </row>
    <row r="318" spans="1:38" s="236" customFormat="1">
      <c r="A318" s="222"/>
      <c r="B318" s="249"/>
      <c r="C318" s="281"/>
      <c r="D318" s="278"/>
      <c r="E318" s="278"/>
      <c r="F318" s="279"/>
      <c r="G318" s="279"/>
      <c r="H318" s="279"/>
      <c r="I318" s="280"/>
      <c r="J318" s="280"/>
      <c r="K318" s="278"/>
      <c r="L318" s="129"/>
      <c r="AK318" s="237"/>
      <c r="AL318" s="237"/>
    </row>
    <row r="319" spans="1:38" s="236" customFormat="1">
      <c r="A319" s="222"/>
      <c r="B319" s="249"/>
      <c r="C319" s="281"/>
      <c r="D319" s="278"/>
      <c r="E319" s="278"/>
      <c r="F319" s="279"/>
      <c r="G319" s="279"/>
      <c r="H319" s="279"/>
      <c r="I319" s="280"/>
      <c r="J319" s="280"/>
      <c r="K319" s="278"/>
      <c r="L319" s="129"/>
      <c r="AK319" s="237"/>
      <c r="AL319" s="237"/>
    </row>
    <row r="320" spans="1:38" s="236" customFormat="1">
      <c r="A320" s="222"/>
      <c r="B320" s="249"/>
      <c r="C320" s="281"/>
      <c r="D320" s="278"/>
      <c r="E320" s="278"/>
      <c r="F320" s="279"/>
      <c r="G320" s="279"/>
      <c r="H320" s="279"/>
      <c r="I320" s="280"/>
      <c r="J320" s="280"/>
      <c r="K320" s="278"/>
      <c r="L320" s="129"/>
      <c r="AK320" s="237"/>
      <c r="AL320" s="237"/>
    </row>
    <row r="321" spans="1:38" s="236" customFormat="1">
      <c r="A321" s="222"/>
      <c r="B321" s="249"/>
      <c r="C321" s="281"/>
      <c r="D321" s="278"/>
      <c r="E321" s="278"/>
      <c r="F321" s="279"/>
      <c r="G321" s="279"/>
      <c r="H321" s="279"/>
      <c r="I321" s="280"/>
      <c r="J321" s="280"/>
      <c r="K321" s="278"/>
      <c r="L321" s="129"/>
      <c r="AK321" s="237"/>
      <c r="AL321" s="237"/>
    </row>
    <row r="322" spans="1:38" s="236" customFormat="1">
      <c r="A322" s="222"/>
      <c r="B322" s="249"/>
      <c r="C322" s="281"/>
      <c r="D322" s="278"/>
      <c r="E322" s="278"/>
      <c r="F322" s="279"/>
      <c r="G322" s="279"/>
      <c r="H322" s="279"/>
      <c r="I322" s="280"/>
      <c r="J322" s="280"/>
      <c r="K322" s="278"/>
      <c r="L322" s="129"/>
      <c r="AK322" s="237"/>
      <c r="AL322" s="237"/>
    </row>
    <row r="323" spans="1:38" s="236" customFormat="1">
      <c r="A323" s="222"/>
      <c r="B323" s="249"/>
      <c r="C323" s="281"/>
      <c r="D323" s="278"/>
      <c r="E323" s="278"/>
      <c r="F323" s="279"/>
      <c r="G323" s="279"/>
      <c r="H323" s="279"/>
      <c r="I323" s="280"/>
      <c r="J323" s="280"/>
      <c r="K323" s="278"/>
      <c r="L323" s="129"/>
      <c r="AK323" s="237"/>
      <c r="AL323" s="237"/>
    </row>
    <row r="324" spans="1:38" s="236" customFormat="1">
      <c r="A324" s="222"/>
      <c r="B324" s="249"/>
      <c r="C324" s="281"/>
      <c r="D324" s="278"/>
      <c r="E324" s="278"/>
      <c r="F324" s="279"/>
      <c r="G324" s="279"/>
      <c r="H324" s="279"/>
      <c r="I324" s="280"/>
      <c r="J324" s="280"/>
      <c r="K324" s="278"/>
      <c r="L324" s="129"/>
      <c r="AK324" s="237"/>
      <c r="AL324" s="237"/>
    </row>
    <row r="325" spans="1:38" s="236" customFormat="1">
      <c r="A325" s="222"/>
      <c r="B325" s="249"/>
      <c r="C325" s="281"/>
      <c r="D325" s="278"/>
      <c r="E325" s="278"/>
      <c r="F325" s="279"/>
      <c r="G325" s="279"/>
      <c r="H325" s="279"/>
      <c r="I325" s="280"/>
      <c r="J325" s="280"/>
      <c r="K325" s="278"/>
      <c r="L325" s="129"/>
      <c r="AK325" s="237"/>
      <c r="AL325" s="237"/>
    </row>
    <row r="326" spans="1:38" s="236" customFormat="1">
      <c r="A326" s="222"/>
      <c r="B326" s="249"/>
      <c r="C326" s="281"/>
      <c r="D326" s="278"/>
      <c r="E326" s="278"/>
      <c r="F326" s="279"/>
      <c r="G326" s="279"/>
      <c r="H326" s="279"/>
      <c r="I326" s="280"/>
      <c r="J326" s="280"/>
      <c r="K326" s="278"/>
      <c r="L326" s="129"/>
      <c r="AK326" s="237"/>
      <c r="AL326" s="237"/>
    </row>
    <row r="327" spans="1:38" s="236" customFormat="1">
      <c r="A327" s="222"/>
      <c r="B327" s="249"/>
      <c r="C327" s="281"/>
      <c r="D327" s="278"/>
      <c r="E327" s="278"/>
      <c r="F327" s="279"/>
      <c r="G327" s="279"/>
      <c r="H327" s="279"/>
      <c r="I327" s="280"/>
      <c r="J327" s="280"/>
      <c r="K327" s="278"/>
      <c r="L327" s="129"/>
      <c r="AK327" s="237"/>
      <c r="AL327" s="237"/>
    </row>
    <row r="328" spans="1:38" s="236" customFormat="1">
      <c r="A328" s="222"/>
      <c r="B328" s="249"/>
      <c r="C328" s="281"/>
      <c r="D328" s="278"/>
      <c r="E328" s="278"/>
      <c r="F328" s="279"/>
      <c r="G328" s="279"/>
      <c r="H328" s="279"/>
      <c r="I328" s="280"/>
      <c r="J328" s="280"/>
      <c r="K328" s="278"/>
      <c r="L328" s="129"/>
      <c r="AK328" s="237"/>
      <c r="AL328" s="237"/>
    </row>
    <row r="329" spans="1:38" s="236" customFormat="1">
      <c r="A329" s="222"/>
      <c r="B329" s="249"/>
      <c r="C329" s="281"/>
      <c r="D329" s="278"/>
      <c r="E329" s="278"/>
      <c r="F329" s="279"/>
      <c r="G329" s="279"/>
      <c r="H329" s="279"/>
      <c r="I329" s="280"/>
      <c r="J329" s="280"/>
      <c r="K329" s="278"/>
      <c r="L329" s="129"/>
      <c r="AK329" s="237"/>
      <c r="AL329" s="237"/>
    </row>
    <row r="330" spans="1:38" s="236" customFormat="1">
      <c r="A330" s="222"/>
      <c r="B330" s="249"/>
      <c r="C330" s="281"/>
      <c r="D330" s="278"/>
      <c r="E330" s="278"/>
      <c r="F330" s="279"/>
      <c r="G330" s="279"/>
      <c r="H330" s="279"/>
      <c r="I330" s="280"/>
      <c r="J330" s="280"/>
      <c r="K330" s="278"/>
      <c r="L330" s="129"/>
      <c r="AK330" s="237"/>
      <c r="AL330" s="237"/>
    </row>
    <row r="331" spans="1:38" s="236" customFormat="1">
      <c r="A331" s="222"/>
      <c r="B331" s="249"/>
      <c r="C331" s="281"/>
      <c r="D331" s="278"/>
      <c r="E331" s="278"/>
      <c r="F331" s="279"/>
      <c r="G331" s="279"/>
      <c r="H331" s="279"/>
      <c r="I331" s="280"/>
      <c r="J331" s="280"/>
      <c r="K331" s="278"/>
      <c r="L331" s="129"/>
      <c r="AK331" s="237"/>
      <c r="AL331" s="237"/>
    </row>
    <row r="332" spans="1:38" s="236" customFormat="1">
      <c r="A332" s="222"/>
      <c r="B332" s="249"/>
      <c r="C332" s="281"/>
      <c r="D332" s="278"/>
      <c r="E332" s="278"/>
      <c r="F332" s="279"/>
      <c r="G332" s="279"/>
      <c r="H332" s="279"/>
      <c r="I332" s="280"/>
      <c r="J332" s="280"/>
      <c r="K332" s="278"/>
      <c r="L332" s="129"/>
      <c r="AK332" s="237"/>
      <c r="AL332" s="237"/>
    </row>
    <row r="333" spans="1:38" s="236" customFormat="1">
      <c r="A333" s="222"/>
      <c r="B333" s="249"/>
      <c r="C333" s="281"/>
      <c r="D333" s="278"/>
      <c r="E333" s="278"/>
      <c r="F333" s="279"/>
      <c r="G333" s="279"/>
      <c r="H333" s="279"/>
      <c r="I333" s="280"/>
      <c r="J333" s="280"/>
      <c r="K333" s="278"/>
      <c r="L333" s="129"/>
      <c r="AK333" s="237"/>
      <c r="AL333" s="237"/>
    </row>
    <row r="334" spans="1:38" s="236" customFormat="1">
      <c r="A334" s="222"/>
      <c r="B334" s="249"/>
      <c r="C334" s="281"/>
      <c r="D334" s="278"/>
      <c r="E334" s="278"/>
      <c r="F334" s="279"/>
      <c r="G334" s="279"/>
      <c r="H334" s="279"/>
      <c r="I334" s="280"/>
      <c r="J334" s="280"/>
      <c r="K334" s="278"/>
      <c r="L334" s="129"/>
      <c r="AK334" s="237"/>
      <c r="AL334" s="237"/>
    </row>
    <row r="335" spans="1:38" s="236" customFormat="1">
      <c r="A335" s="222"/>
      <c r="B335" s="249"/>
      <c r="C335" s="281"/>
      <c r="D335" s="278"/>
      <c r="E335" s="278"/>
      <c r="F335" s="279"/>
      <c r="G335" s="279"/>
      <c r="H335" s="279"/>
      <c r="I335" s="280"/>
      <c r="J335" s="280"/>
      <c r="K335" s="278"/>
      <c r="L335" s="129"/>
      <c r="AK335" s="237"/>
      <c r="AL335" s="237"/>
    </row>
    <row r="336" spans="1:38" s="236" customFormat="1">
      <c r="A336" s="222"/>
      <c r="B336" s="249"/>
      <c r="C336" s="281"/>
      <c r="D336" s="278"/>
      <c r="E336" s="278"/>
      <c r="F336" s="279"/>
      <c r="G336" s="279"/>
      <c r="H336" s="279"/>
      <c r="I336" s="280"/>
      <c r="J336" s="280"/>
      <c r="K336" s="278"/>
      <c r="L336" s="129"/>
      <c r="AK336" s="237"/>
      <c r="AL336" s="237"/>
    </row>
    <row r="337" spans="1:38" s="236" customFormat="1">
      <c r="A337" s="222"/>
      <c r="B337" s="249"/>
      <c r="C337" s="281"/>
      <c r="D337" s="278"/>
      <c r="E337" s="278"/>
      <c r="F337" s="279"/>
      <c r="G337" s="279"/>
      <c r="H337" s="279"/>
      <c r="I337" s="280"/>
      <c r="J337" s="280"/>
      <c r="K337" s="278"/>
      <c r="L337" s="129"/>
      <c r="AK337" s="237"/>
      <c r="AL337" s="237"/>
    </row>
    <row r="338" spans="1:38" s="236" customFormat="1">
      <c r="A338" s="222"/>
      <c r="B338" s="249"/>
      <c r="C338" s="281"/>
      <c r="D338" s="278"/>
      <c r="E338" s="278"/>
      <c r="F338" s="279"/>
      <c r="G338" s="279"/>
      <c r="H338" s="279"/>
      <c r="I338" s="280"/>
      <c r="J338" s="280"/>
      <c r="K338" s="278"/>
      <c r="L338" s="129"/>
      <c r="AK338" s="237"/>
      <c r="AL338" s="237"/>
    </row>
    <row r="339" spans="1:38" s="236" customFormat="1">
      <c r="A339" s="222"/>
      <c r="B339" s="249"/>
      <c r="C339" s="281"/>
      <c r="D339" s="278"/>
      <c r="E339" s="278"/>
      <c r="F339" s="279"/>
      <c r="G339" s="279"/>
      <c r="H339" s="279"/>
      <c r="I339" s="280"/>
      <c r="J339" s="280"/>
      <c r="K339" s="278"/>
      <c r="L339" s="129"/>
      <c r="AK339" s="237"/>
      <c r="AL339" s="237"/>
    </row>
    <row r="340" spans="1:38" s="236" customFormat="1">
      <c r="A340" s="222"/>
      <c r="B340" s="249"/>
      <c r="C340" s="281"/>
      <c r="D340" s="278"/>
      <c r="E340" s="278"/>
      <c r="F340" s="279"/>
      <c r="G340" s="279"/>
      <c r="H340" s="279"/>
      <c r="I340" s="280"/>
      <c r="J340" s="280"/>
      <c r="K340" s="278"/>
      <c r="L340" s="129"/>
      <c r="AK340" s="237"/>
      <c r="AL340" s="237"/>
    </row>
    <row r="341" spans="1:38" s="236" customFormat="1">
      <c r="A341" s="222"/>
      <c r="B341" s="249"/>
      <c r="C341" s="281"/>
      <c r="D341" s="278"/>
      <c r="E341" s="278"/>
      <c r="F341" s="279"/>
      <c r="G341" s="279"/>
      <c r="H341" s="279"/>
      <c r="I341" s="280"/>
      <c r="J341" s="280"/>
      <c r="K341" s="278"/>
      <c r="L341" s="129"/>
      <c r="AK341" s="237"/>
      <c r="AL341" s="237"/>
    </row>
    <row r="342" spans="1:38" s="236" customFormat="1">
      <c r="A342" s="222"/>
      <c r="B342" s="249"/>
      <c r="C342" s="281"/>
      <c r="D342" s="278"/>
      <c r="E342" s="278"/>
      <c r="F342" s="279"/>
      <c r="G342" s="279"/>
      <c r="H342" s="279"/>
      <c r="I342" s="280"/>
      <c r="J342" s="280"/>
      <c r="K342" s="278"/>
      <c r="L342" s="129"/>
      <c r="AK342" s="237"/>
      <c r="AL342" s="237"/>
    </row>
    <row r="343" spans="1:38" s="236" customFormat="1">
      <c r="A343" s="222"/>
      <c r="B343" s="249"/>
      <c r="C343" s="281"/>
      <c r="D343" s="278"/>
      <c r="E343" s="278"/>
      <c r="F343" s="279"/>
      <c r="G343" s="279"/>
      <c r="H343" s="279"/>
      <c r="I343" s="280"/>
      <c r="J343" s="280"/>
      <c r="K343" s="278"/>
      <c r="L343" s="129"/>
      <c r="AK343" s="237"/>
      <c r="AL343" s="237"/>
    </row>
    <row r="344" spans="1:38" s="236" customFormat="1">
      <c r="A344" s="222"/>
      <c r="B344" s="249"/>
      <c r="C344" s="281"/>
      <c r="D344" s="278"/>
      <c r="E344" s="278"/>
      <c r="F344" s="279"/>
      <c r="G344" s="279"/>
      <c r="H344" s="279"/>
      <c r="I344" s="280"/>
      <c r="J344" s="280"/>
      <c r="K344" s="278"/>
      <c r="L344" s="129"/>
      <c r="AK344" s="237"/>
      <c r="AL344" s="237"/>
    </row>
    <row r="345" spans="1:38" s="236" customFormat="1">
      <c r="A345" s="222"/>
      <c r="B345" s="249"/>
      <c r="C345" s="281"/>
      <c r="D345" s="278"/>
      <c r="E345" s="278"/>
      <c r="F345" s="279"/>
      <c r="G345" s="279"/>
      <c r="H345" s="279"/>
      <c r="I345" s="280"/>
      <c r="J345" s="280"/>
      <c r="K345" s="278"/>
      <c r="L345" s="129"/>
      <c r="AK345" s="237"/>
      <c r="AL345" s="237"/>
    </row>
    <row r="346" spans="1:38" s="236" customFormat="1">
      <c r="A346" s="222"/>
      <c r="B346" s="249"/>
      <c r="C346" s="281"/>
      <c r="D346" s="278"/>
      <c r="E346" s="278"/>
      <c r="F346" s="279"/>
      <c r="G346" s="279"/>
      <c r="H346" s="279"/>
      <c r="I346" s="280"/>
      <c r="J346" s="280"/>
      <c r="K346" s="278"/>
      <c r="L346" s="129"/>
      <c r="AK346" s="237"/>
      <c r="AL346" s="237"/>
    </row>
    <row r="347" spans="1:38" s="236" customFormat="1">
      <c r="A347" s="222"/>
      <c r="B347" s="249"/>
      <c r="C347" s="281"/>
      <c r="D347" s="278"/>
      <c r="E347" s="278"/>
      <c r="F347" s="279"/>
      <c r="G347" s="279"/>
      <c r="H347" s="279"/>
      <c r="I347" s="280"/>
      <c r="J347" s="280"/>
      <c r="K347" s="278"/>
      <c r="L347" s="129"/>
      <c r="AK347" s="237"/>
      <c r="AL347" s="237"/>
    </row>
    <row r="348" spans="1:38" s="236" customFormat="1">
      <c r="A348" s="222"/>
      <c r="B348" s="249"/>
      <c r="C348" s="281"/>
      <c r="D348" s="278"/>
      <c r="E348" s="278"/>
      <c r="F348" s="279"/>
      <c r="G348" s="279"/>
      <c r="H348" s="279"/>
      <c r="I348" s="280"/>
      <c r="J348" s="280"/>
      <c r="K348" s="278"/>
      <c r="L348" s="129"/>
      <c r="AK348" s="237"/>
      <c r="AL348" s="237"/>
    </row>
    <row r="349" spans="1:38" s="236" customFormat="1">
      <c r="A349" s="222"/>
      <c r="B349" s="249"/>
      <c r="C349" s="281"/>
      <c r="D349" s="278"/>
      <c r="E349" s="278"/>
      <c r="F349" s="279"/>
      <c r="G349" s="279"/>
      <c r="H349" s="279"/>
      <c r="I349" s="280"/>
      <c r="J349" s="280"/>
      <c r="K349" s="278"/>
      <c r="L349" s="129"/>
      <c r="AK349" s="237"/>
      <c r="AL349" s="237"/>
    </row>
    <row r="350" spans="1:38" s="236" customFormat="1">
      <c r="A350" s="222"/>
      <c r="B350" s="249"/>
      <c r="C350" s="281"/>
      <c r="D350" s="278"/>
      <c r="E350" s="278"/>
      <c r="F350" s="279"/>
      <c r="G350" s="279"/>
      <c r="H350" s="279"/>
      <c r="I350" s="280"/>
      <c r="J350" s="280"/>
      <c r="K350" s="278"/>
      <c r="L350" s="129"/>
      <c r="AK350" s="237"/>
      <c r="AL350" s="237"/>
    </row>
    <row r="351" spans="1:38" s="236" customFormat="1">
      <c r="A351" s="222"/>
      <c r="B351" s="249"/>
      <c r="C351" s="281"/>
      <c r="D351" s="278"/>
      <c r="E351" s="278"/>
      <c r="F351" s="279"/>
      <c r="G351" s="279"/>
      <c r="H351" s="279"/>
      <c r="I351" s="280"/>
      <c r="J351" s="280"/>
      <c r="K351" s="278"/>
      <c r="L351" s="129"/>
      <c r="AK351" s="237"/>
      <c r="AL351" s="237"/>
    </row>
    <row r="352" spans="1:38" s="236" customFormat="1">
      <c r="A352" s="222"/>
      <c r="B352" s="249"/>
      <c r="C352" s="281"/>
      <c r="D352" s="278"/>
      <c r="E352" s="278"/>
      <c r="F352" s="279"/>
      <c r="G352" s="279"/>
      <c r="H352" s="279"/>
      <c r="I352" s="280"/>
      <c r="J352" s="280"/>
      <c r="K352" s="278"/>
      <c r="L352" s="129"/>
      <c r="AK352" s="237"/>
      <c r="AL352" s="237"/>
    </row>
    <row r="353" spans="1:38" s="236" customFormat="1">
      <c r="A353" s="222"/>
      <c r="B353" s="249"/>
      <c r="C353" s="281"/>
      <c r="D353" s="278"/>
      <c r="E353" s="278"/>
      <c r="F353" s="279"/>
      <c r="G353" s="279"/>
      <c r="H353" s="279"/>
      <c r="I353" s="280"/>
      <c r="J353" s="280"/>
      <c r="K353" s="278"/>
      <c r="L353" s="129"/>
      <c r="AK353" s="237"/>
      <c r="AL353" s="237"/>
    </row>
    <row r="354" spans="1:38" s="236" customFormat="1">
      <c r="A354" s="222"/>
      <c r="B354" s="249"/>
      <c r="C354" s="281"/>
      <c r="D354" s="278"/>
      <c r="E354" s="278"/>
      <c r="F354" s="279"/>
      <c r="G354" s="279"/>
      <c r="H354" s="279"/>
      <c r="I354" s="280"/>
      <c r="J354" s="280"/>
      <c r="K354" s="278"/>
      <c r="L354" s="129"/>
      <c r="AK354" s="237"/>
      <c r="AL354" s="237"/>
    </row>
    <row r="355" spans="1:38" s="236" customFormat="1">
      <c r="A355" s="222"/>
      <c r="B355" s="249"/>
      <c r="C355" s="281"/>
      <c r="D355" s="278"/>
      <c r="E355" s="278"/>
      <c r="F355" s="279"/>
      <c r="G355" s="279"/>
      <c r="H355" s="279"/>
      <c r="I355" s="280"/>
      <c r="J355" s="280"/>
      <c r="K355" s="278"/>
      <c r="L355" s="129"/>
      <c r="AK355" s="237"/>
      <c r="AL355" s="237"/>
    </row>
    <row r="356" spans="1:38" s="236" customFormat="1">
      <c r="A356" s="222"/>
      <c r="B356" s="249"/>
      <c r="C356" s="281"/>
      <c r="D356" s="278"/>
      <c r="E356" s="278"/>
      <c r="F356" s="279"/>
      <c r="G356" s="279"/>
      <c r="H356" s="279"/>
      <c r="I356" s="280"/>
      <c r="J356" s="280"/>
      <c r="K356" s="278"/>
      <c r="L356" s="129"/>
      <c r="AK356" s="237"/>
      <c r="AL356" s="237"/>
    </row>
    <row r="357" spans="1:38" s="236" customFormat="1">
      <c r="A357" s="222"/>
      <c r="B357" s="249"/>
      <c r="C357" s="281"/>
      <c r="D357" s="278"/>
      <c r="E357" s="278"/>
      <c r="F357" s="279"/>
      <c r="G357" s="279"/>
      <c r="H357" s="279"/>
      <c r="I357" s="280"/>
      <c r="J357" s="280"/>
      <c r="K357" s="278"/>
      <c r="L357" s="129"/>
      <c r="AK357" s="237"/>
      <c r="AL357" s="237"/>
    </row>
    <row r="358" spans="1:38" s="236" customFormat="1">
      <c r="A358" s="222"/>
      <c r="B358" s="249"/>
      <c r="C358" s="281"/>
      <c r="D358" s="278"/>
      <c r="E358" s="278"/>
      <c r="F358" s="279"/>
      <c r="G358" s="279"/>
      <c r="H358" s="279"/>
      <c r="I358" s="280"/>
      <c r="J358" s="280"/>
      <c r="K358" s="278"/>
      <c r="L358" s="129"/>
      <c r="AK358" s="237"/>
      <c r="AL358" s="237"/>
    </row>
    <row r="359" spans="1:38" s="236" customFormat="1">
      <c r="A359" s="222"/>
      <c r="B359" s="249"/>
      <c r="C359" s="281"/>
      <c r="D359" s="278"/>
      <c r="E359" s="278"/>
      <c r="F359" s="279"/>
      <c r="G359" s="279"/>
      <c r="H359" s="279"/>
      <c r="I359" s="280"/>
      <c r="J359" s="280"/>
      <c r="K359" s="278"/>
      <c r="L359" s="129"/>
      <c r="AK359" s="237"/>
      <c r="AL359" s="237"/>
    </row>
    <row r="360" spans="1:38" s="236" customFormat="1">
      <c r="A360" s="222"/>
      <c r="B360" s="249"/>
      <c r="C360" s="281"/>
      <c r="D360" s="278"/>
      <c r="E360" s="278"/>
      <c r="F360" s="279"/>
      <c r="G360" s="279"/>
      <c r="H360" s="279"/>
      <c r="I360" s="280"/>
      <c r="J360" s="280"/>
      <c r="K360" s="278"/>
      <c r="L360" s="129"/>
      <c r="AK360" s="237"/>
      <c r="AL360" s="237"/>
    </row>
    <row r="361" spans="1:38" s="236" customFormat="1">
      <c r="A361" s="222"/>
      <c r="B361" s="249"/>
      <c r="C361" s="281"/>
      <c r="D361" s="278"/>
      <c r="E361" s="278"/>
      <c r="F361" s="279"/>
      <c r="G361" s="279"/>
      <c r="H361" s="279"/>
      <c r="I361" s="280"/>
      <c r="J361" s="280"/>
      <c r="K361" s="278"/>
      <c r="L361" s="129"/>
      <c r="AK361" s="237"/>
      <c r="AL361" s="237"/>
    </row>
    <row r="362" spans="1:38" s="236" customFormat="1">
      <c r="A362" s="222"/>
      <c r="B362" s="249"/>
      <c r="C362" s="281"/>
      <c r="D362" s="278"/>
      <c r="E362" s="278"/>
      <c r="F362" s="279"/>
      <c r="G362" s="279"/>
      <c r="H362" s="279"/>
      <c r="I362" s="280"/>
      <c r="J362" s="280"/>
      <c r="K362" s="278"/>
      <c r="L362" s="129"/>
      <c r="AK362" s="237"/>
      <c r="AL362" s="237"/>
    </row>
    <row r="363" spans="1:38" s="236" customFormat="1">
      <c r="A363" s="222"/>
      <c r="B363" s="249"/>
      <c r="C363" s="281"/>
      <c r="D363" s="278"/>
      <c r="E363" s="278"/>
      <c r="F363" s="279"/>
      <c r="G363" s="279"/>
      <c r="H363" s="279"/>
      <c r="I363" s="280"/>
      <c r="J363" s="280"/>
      <c r="K363" s="278"/>
      <c r="L363" s="129"/>
      <c r="AK363" s="237"/>
      <c r="AL363" s="237"/>
    </row>
    <row r="364" spans="1:38" s="236" customFormat="1">
      <c r="A364" s="222"/>
      <c r="B364" s="249"/>
      <c r="C364" s="281"/>
      <c r="D364" s="278"/>
      <c r="E364" s="278"/>
      <c r="F364" s="279"/>
      <c r="G364" s="279"/>
      <c r="H364" s="279"/>
      <c r="I364" s="280"/>
      <c r="J364" s="280"/>
      <c r="K364" s="278"/>
      <c r="L364" s="129"/>
      <c r="AK364" s="237"/>
      <c r="AL364" s="237"/>
    </row>
    <row r="365" spans="1:38" s="236" customFormat="1">
      <c r="A365" s="222"/>
      <c r="B365" s="249"/>
      <c r="C365" s="281"/>
      <c r="D365" s="278"/>
      <c r="E365" s="278"/>
      <c r="F365" s="279"/>
      <c r="G365" s="279"/>
      <c r="H365" s="279"/>
      <c r="I365" s="280"/>
      <c r="J365" s="280"/>
      <c r="K365" s="278"/>
      <c r="L365" s="129"/>
      <c r="AK365" s="237"/>
      <c r="AL365" s="237"/>
    </row>
    <row r="366" spans="1:38" s="236" customFormat="1">
      <c r="A366" s="222"/>
      <c r="B366" s="249"/>
      <c r="C366" s="281"/>
      <c r="D366" s="278"/>
      <c r="E366" s="278"/>
      <c r="F366" s="279"/>
      <c r="G366" s="279"/>
      <c r="H366" s="279"/>
      <c r="I366" s="280"/>
      <c r="J366" s="280"/>
      <c r="K366" s="278"/>
      <c r="L366" s="129"/>
      <c r="AK366" s="237"/>
      <c r="AL366" s="237"/>
    </row>
    <row r="367" spans="1:38" s="236" customFormat="1">
      <c r="A367" s="222"/>
      <c r="B367" s="249"/>
      <c r="C367" s="281"/>
      <c r="D367" s="278"/>
      <c r="E367" s="278"/>
      <c r="F367" s="279"/>
      <c r="G367" s="279"/>
      <c r="H367" s="279"/>
      <c r="I367" s="280"/>
      <c r="J367" s="280"/>
      <c r="K367" s="278"/>
      <c r="L367" s="129"/>
      <c r="AK367" s="237"/>
      <c r="AL367" s="237"/>
    </row>
    <row r="368" spans="1:38" s="236" customFormat="1">
      <c r="A368" s="222"/>
      <c r="B368" s="249"/>
      <c r="C368" s="281"/>
      <c r="D368" s="278"/>
      <c r="E368" s="278"/>
      <c r="F368" s="279"/>
      <c r="G368" s="279"/>
      <c r="H368" s="279"/>
      <c r="I368" s="280"/>
      <c r="J368" s="280"/>
      <c r="K368" s="278"/>
      <c r="L368" s="129"/>
      <c r="AK368" s="237"/>
      <c r="AL368" s="237"/>
    </row>
    <row r="369" spans="1:38" s="236" customFormat="1">
      <c r="A369" s="222"/>
      <c r="B369" s="249"/>
      <c r="C369" s="281"/>
      <c r="D369" s="278"/>
      <c r="E369" s="278"/>
      <c r="F369" s="279"/>
      <c r="G369" s="279"/>
      <c r="H369" s="279"/>
      <c r="I369" s="280"/>
      <c r="J369" s="280"/>
      <c r="K369" s="278"/>
      <c r="L369" s="129"/>
      <c r="AK369" s="237"/>
      <c r="AL369" s="237"/>
    </row>
    <row r="370" spans="1:38" s="236" customFormat="1">
      <c r="A370" s="222"/>
      <c r="B370" s="249"/>
      <c r="C370" s="281"/>
      <c r="D370" s="278"/>
      <c r="E370" s="278"/>
      <c r="F370" s="279"/>
      <c r="G370" s="279"/>
      <c r="H370" s="279"/>
      <c r="I370" s="280"/>
      <c r="J370" s="280"/>
      <c r="K370" s="278"/>
      <c r="L370" s="129"/>
      <c r="AK370" s="237"/>
      <c r="AL370" s="237"/>
    </row>
    <row r="371" spans="1:38" s="236" customFormat="1">
      <c r="A371" s="222"/>
      <c r="B371" s="249"/>
      <c r="C371" s="281"/>
      <c r="D371" s="278"/>
      <c r="E371" s="278"/>
      <c r="F371" s="279"/>
      <c r="G371" s="279"/>
      <c r="H371" s="279"/>
      <c r="I371" s="280"/>
      <c r="J371" s="280"/>
      <c r="K371" s="278"/>
      <c r="L371" s="129"/>
      <c r="AK371" s="237"/>
      <c r="AL371" s="237"/>
    </row>
    <row r="372" spans="1:38" s="236" customFormat="1">
      <c r="A372" s="222"/>
      <c r="B372" s="249"/>
      <c r="C372" s="281"/>
      <c r="D372" s="278"/>
      <c r="E372" s="278"/>
      <c r="F372" s="279"/>
      <c r="G372" s="279"/>
      <c r="H372" s="279"/>
      <c r="I372" s="280"/>
      <c r="J372" s="280"/>
      <c r="K372" s="278"/>
      <c r="L372" s="129"/>
      <c r="AK372" s="237"/>
      <c r="AL372" s="237"/>
    </row>
    <row r="373" spans="1:38" s="236" customFormat="1">
      <c r="A373" s="222"/>
      <c r="B373" s="249"/>
      <c r="C373" s="281"/>
      <c r="D373" s="278"/>
      <c r="E373" s="278"/>
      <c r="F373" s="279"/>
      <c r="G373" s="279"/>
      <c r="H373" s="279"/>
      <c r="I373" s="280"/>
      <c r="J373" s="280"/>
      <c r="K373" s="278"/>
      <c r="L373" s="129"/>
      <c r="AK373" s="237"/>
      <c r="AL373" s="237"/>
    </row>
    <row r="374" spans="1:38" s="236" customFormat="1">
      <c r="A374" s="222"/>
      <c r="B374" s="249"/>
      <c r="C374" s="281"/>
      <c r="D374" s="278"/>
      <c r="E374" s="278"/>
      <c r="F374" s="279"/>
      <c r="G374" s="279"/>
      <c r="H374" s="279"/>
      <c r="I374" s="280"/>
      <c r="J374" s="280"/>
      <c r="K374" s="278"/>
      <c r="L374" s="129"/>
      <c r="AK374" s="237"/>
      <c r="AL374" s="237"/>
    </row>
    <row r="375" spans="1:38" s="236" customFormat="1">
      <c r="A375" s="222"/>
      <c r="B375" s="249"/>
      <c r="C375" s="281"/>
      <c r="D375" s="278"/>
      <c r="E375" s="278"/>
      <c r="F375" s="279"/>
      <c r="G375" s="279"/>
      <c r="H375" s="279"/>
      <c r="I375" s="280"/>
      <c r="J375" s="280"/>
      <c r="K375" s="278"/>
      <c r="L375" s="129"/>
      <c r="AK375" s="237"/>
      <c r="AL375" s="237"/>
    </row>
    <row r="376" spans="1:38" s="236" customFormat="1">
      <c r="A376" s="222"/>
      <c r="B376" s="249"/>
      <c r="C376" s="281"/>
      <c r="D376" s="278"/>
      <c r="E376" s="278"/>
      <c r="F376" s="279"/>
      <c r="G376" s="279"/>
      <c r="H376" s="279"/>
      <c r="I376" s="280"/>
      <c r="J376" s="280"/>
      <c r="K376" s="278"/>
      <c r="L376" s="129"/>
      <c r="AK376" s="237"/>
      <c r="AL376" s="237"/>
    </row>
    <row r="377" spans="1:38" s="236" customFormat="1">
      <c r="A377" s="222"/>
      <c r="B377" s="249"/>
      <c r="C377" s="281"/>
      <c r="D377" s="278"/>
      <c r="E377" s="278"/>
      <c r="F377" s="279"/>
      <c r="G377" s="279"/>
      <c r="H377" s="279"/>
      <c r="I377" s="280"/>
      <c r="J377" s="280"/>
      <c r="K377" s="278"/>
      <c r="L377" s="129"/>
      <c r="AK377" s="237"/>
      <c r="AL377" s="237"/>
    </row>
    <row r="378" spans="1:38" s="236" customFormat="1">
      <c r="A378" s="222"/>
      <c r="B378" s="249"/>
      <c r="C378" s="281"/>
      <c r="D378" s="278"/>
      <c r="E378" s="278"/>
      <c r="F378" s="279"/>
      <c r="G378" s="279"/>
      <c r="H378" s="279"/>
      <c r="I378" s="280"/>
      <c r="J378" s="280"/>
      <c r="K378" s="278"/>
      <c r="L378" s="129"/>
      <c r="AK378" s="237"/>
      <c r="AL378" s="237"/>
    </row>
    <row r="379" spans="1:38" s="236" customFormat="1">
      <c r="A379" s="222"/>
      <c r="B379" s="249"/>
      <c r="C379" s="281"/>
      <c r="D379" s="278"/>
      <c r="E379" s="278"/>
      <c r="F379" s="279"/>
      <c r="G379" s="279"/>
      <c r="H379" s="279"/>
      <c r="I379" s="280"/>
      <c r="J379" s="280"/>
      <c r="K379" s="278"/>
      <c r="L379" s="129"/>
      <c r="AK379" s="237"/>
      <c r="AL379" s="237"/>
    </row>
    <row r="380" spans="1:38" s="236" customFormat="1">
      <c r="A380" s="222"/>
      <c r="B380" s="249"/>
      <c r="C380" s="281"/>
      <c r="D380" s="278"/>
      <c r="E380" s="278"/>
      <c r="F380" s="279"/>
      <c r="G380" s="279"/>
      <c r="H380" s="279"/>
      <c r="I380" s="280"/>
      <c r="J380" s="280"/>
      <c r="K380" s="278"/>
      <c r="L380" s="129"/>
      <c r="AK380" s="237"/>
      <c r="AL380" s="237"/>
    </row>
    <row r="381" spans="1:38" s="236" customFormat="1">
      <c r="A381" s="222"/>
      <c r="B381" s="249"/>
      <c r="C381" s="281"/>
      <c r="D381" s="278"/>
      <c r="E381" s="278"/>
      <c r="F381" s="279"/>
      <c r="G381" s="279"/>
      <c r="H381" s="279"/>
      <c r="I381" s="280"/>
      <c r="J381" s="280"/>
      <c r="K381" s="278"/>
      <c r="L381" s="129"/>
      <c r="AK381" s="237"/>
      <c r="AL381" s="237"/>
    </row>
    <row r="382" spans="1:38" s="236" customFormat="1">
      <c r="A382" s="222"/>
      <c r="B382" s="249"/>
      <c r="C382" s="281"/>
      <c r="D382" s="278"/>
      <c r="E382" s="278"/>
      <c r="F382" s="279"/>
      <c r="G382" s="279"/>
      <c r="H382" s="279"/>
      <c r="I382" s="280"/>
      <c r="J382" s="280"/>
      <c r="K382" s="278"/>
      <c r="L382" s="129"/>
      <c r="AK382" s="237"/>
      <c r="AL382" s="237"/>
    </row>
    <row r="383" spans="1:38" s="236" customFormat="1">
      <c r="A383" s="222"/>
      <c r="B383" s="249"/>
      <c r="C383" s="281"/>
      <c r="D383" s="278"/>
      <c r="E383" s="278"/>
      <c r="F383" s="279"/>
      <c r="G383" s="279"/>
      <c r="H383" s="279"/>
      <c r="I383" s="280"/>
      <c r="J383" s="280"/>
      <c r="K383" s="278"/>
      <c r="L383" s="129"/>
      <c r="AK383" s="237"/>
      <c r="AL383" s="237"/>
    </row>
    <row r="384" spans="1:38" s="236" customFormat="1">
      <c r="A384" s="222"/>
      <c r="B384" s="249"/>
      <c r="C384" s="281"/>
      <c r="D384" s="278"/>
      <c r="E384" s="278"/>
      <c r="F384" s="279"/>
      <c r="G384" s="279"/>
      <c r="H384" s="279"/>
      <c r="I384" s="280"/>
      <c r="J384" s="280"/>
      <c r="K384" s="278"/>
      <c r="L384" s="129"/>
      <c r="AK384" s="237"/>
      <c r="AL384" s="237"/>
    </row>
    <row r="385" spans="1:38" s="236" customFormat="1">
      <c r="A385" s="222"/>
      <c r="B385" s="249"/>
      <c r="C385" s="281"/>
      <c r="D385" s="278"/>
      <c r="E385" s="278"/>
      <c r="F385" s="279"/>
      <c r="G385" s="279"/>
      <c r="H385" s="279"/>
      <c r="I385" s="280"/>
      <c r="J385" s="280"/>
      <c r="K385" s="278"/>
      <c r="L385" s="129"/>
      <c r="AK385" s="237"/>
      <c r="AL385" s="237"/>
    </row>
    <row r="386" spans="1:38" s="236" customFormat="1">
      <c r="A386" s="222"/>
      <c r="B386" s="249"/>
      <c r="C386" s="281"/>
      <c r="D386" s="278"/>
      <c r="E386" s="278"/>
      <c r="F386" s="279"/>
      <c r="G386" s="279"/>
      <c r="H386" s="279"/>
      <c r="I386" s="280"/>
      <c r="J386" s="280"/>
      <c r="K386" s="278"/>
      <c r="L386" s="129"/>
      <c r="AK386" s="237"/>
      <c r="AL386" s="237"/>
    </row>
    <row r="387" spans="1:38" s="236" customFormat="1">
      <c r="A387" s="222"/>
      <c r="B387" s="249"/>
      <c r="C387" s="281"/>
      <c r="D387" s="278"/>
      <c r="E387" s="278"/>
      <c r="F387" s="279"/>
      <c r="G387" s="279"/>
      <c r="H387" s="279"/>
      <c r="I387" s="280"/>
      <c r="J387" s="280"/>
      <c r="K387" s="278"/>
      <c r="L387" s="129"/>
      <c r="AK387" s="237"/>
      <c r="AL387" s="237"/>
    </row>
    <row r="388" spans="1:38" s="236" customFormat="1">
      <c r="A388" s="222"/>
      <c r="B388" s="249"/>
      <c r="C388" s="281"/>
      <c r="D388" s="278"/>
      <c r="E388" s="278"/>
      <c r="F388" s="279"/>
      <c r="G388" s="279"/>
      <c r="H388" s="279"/>
      <c r="I388" s="280"/>
      <c r="J388" s="280"/>
      <c r="K388" s="278"/>
      <c r="L388" s="129"/>
      <c r="AK388" s="237"/>
      <c r="AL388" s="237"/>
    </row>
    <row r="389" spans="1:38" s="236" customFormat="1">
      <c r="A389" s="222"/>
      <c r="B389" s="249"/>
      <c r="C389" s="281"/>
      <c r="D389" s="278"/>
      <c r="E389" s="278"/>
      <c r="F389" s="279"/>
      <c r="G389" s="279"/>
      <c r="H389" s="279"/>
      <c r="I389" s="280"/>
      <c r="J389" s="280"/>
      <c r="K389" s="278"/>
      <c r="L389" s="129"/>
      <c r="AK389" s="237"/>
      <c r="AL389" s="237"/>
    </row>
    <row r="390" spans="1:38" s="236" customFormat="1">
      <c r="A390" s="222"/>
      <c r="B390" s="249"/>
      <c r="C390" s="281"/>
      <c r="D390" s="278"/>
      <c r="E390" s="278"/>
      <c r="F390" s="279"/>
      <c r="G390" s="279"/>
      <c r="H390" s="279"/>
      <c r="I390" s="280"/>
      <c r="J390" s="280"/>
      <c r="K390" s="278"/>
      <c r="L390" s="129"/>
      <c r="AK390" s="237"/>
      <c r="AL390" s="237"/>
    </row>
    <row r="391" spans="1:38" s="236" customFormat="1">
      <c r="A391" s="222"/>
      <c r="B391" s="249"/>
      <c r="C391" s="281"/>
      <c r="D391" s="278"/>
      <c r="E391" s="278"/>
      <c r="F391" s="279"/>
      <c r="G391" s="279"/>
      <c r="H391" s="279"/>
      <c r="I391" s="280"/>
      <c r="J391" s="280"/>
      <c r="K391" s="278"/>
      <c r="L391" s="129"/>
      <c r="AK391" s="237"/>
      <c r="AL391" s="237"/>
    </row>
    <row r="392" spans="1:38" s="236" customFormat="1">
      <c r="A392" s="222"/>
      <c r="B392" s="249"/>
      <c r="C392" s="281"/>
      <c r="D392" s="278"/>
      <c r="E392" s="278"/>
      <c r="F392" s="279"/>
      <c r="G392" s="279"/>
      <c r="H392" s="279"/>
      <c r="I392" s="280"/>
      <c r="J392" s="280"/>
      <c r="K392" s="278"/>
      <c r="L392" s="129"/>
      <c r="AK392" s="237"/>
      <c r="AL392" s="237"/>
    </row>
    <row r="393" spans="1:38" s="236" customFormat="1">
      <c r="A393" s="222"/>
      <c r="B393" s="249"/>
      <c r="C393" s="281"/>
      <c r="D393" s="278"/>
      <c r="E393" s="278"/>
      <c r="F393" s="279"/>
      <c r="G393" s="279"/>
      <c r="H393" s="279"/>
      <c r="I393" s="280"/>
      <c r="J393" s="280"/>
      <c r="K393" s="278"/>
      <c r="L393" s="129"/>
      <c r="AK393" s="237"/>
      <c r="AL393" s="237"/>
    </row>
    <row r="394" spans="1:38" s="236" customFormat="1">
      <c r="A394" s="222"/>
      <c r="B394" s="249"/>
      <c r="C394" s="281"/>
      <c r="D394" s="278"/>
      <c r="E394" s="278"/>
      <c r="F394" s="279"/>
      <c r="G394" s="279"/>
      <c r="H394" s="279"/>
      <c r="I394" s="280"/>
      <c r="J394" s="280"/>
      <c r="K394" s="278"/>
      <c r="L394" s="129"/>
      <c r="AK394" s="237"/>
      <c r="AL394" s="237"/>
    </row>
    <row r="395" spans="1:38" s="236" customFormat="1">
      <c r="A395" s="222"/>
      <c r="B395" s="249"/>
      <c r="C395" s="281"/>
      <c r="D395" s="278"/>
      <c r="E395" s="278"/>
      <c r="F395" s="279"/>
      <c r="G395" s="279"/>
      <c r="H395" s="279"/>
      <c r="I395" s="280"/>
      <c r="J395" s="280"/>
      <c r="K395" s="278"/>
      <c r="L395" s="129"/>
      <c r="AK395" s="237"/>
      <c r="AL395" s="237"/>
    </row>
    <row r="396" spans="1:38" s="236" customFormat="1">
      <c r="A396" s="222"/>
      <c r="B396" s="249"/>
      <c r="C396" s="281"/>
      <c r="D396" s="278"/>
      <c r="E396" s="278"/>
      <c r="F396" s="279"/>
      <c r="G396" s="279"/>
      <c r="H396" s="279"/>
      <c r="I396" s="280"/>
      <c r="J396" s="280"/>
      <c r="K396" s="278"/>
      <c r="L396" s="129"/>
      <c r="AK396" s="237"/>
      <c r="AL396" s="237"/>
    </row>
    <row r="397" spans="1:38" s="236" customFormat="1">
      <c r="A397" s="222"/>
      <c r="B397" s="249"/>
      <c r="C397" s="281"/>
      <c r="D397" s="278"/>
      <c r="E397" s="278"/>
      <c r="F397" s="279"/>
      <c r="G397" s="279"/>
      <c r="H397" s="279"/>
      <c r="I397" s="280"/>
      <c r="J397" s="280"/>
      <c r="K397" s="278"/>
      <c r="L397" s="129"/>
      <c r="AK397" s="237"/>
      <c r="AL397" s="237"/>
    </row>
    <row r="398" spans="1:38" s="236" customFormat="1">
      <c r="A398" s="222"/>
      <c r="B398" s="249"/>
      <c r="C398" s="281"/>
      <c r="D398" s="278"/>
      <c r="E398" s="278"/>
      <c r="F398" s="279"/>
      <c r="G398" s="279"/>
      <c r="H398" s="279"/>
      <c r="I398" s="280"/>
      <c r="J398" s="280"/>
      <c r="K398" s="278"/>
      <c r="L398" s="129"/>
      <c r="AK398" s="237"/>
      <c r="AL398" s="237"/>
    </row>
    <row r="399" spans="1:38" s="236" customFormat="1">
      <c r="A399" s="222"/>
      <c r="B399" s="249"/>
      <c r="C399" s="281"/>
      <c r="D399" s="278"/>
      <c r="E399" s="278"/>
      <c r="F399" s="279"/>
      <c r="G399" s="279"/>
      <c r="H399" s="279"/>
      <c r="I399" s="280"/>
      <c r="J399" s="280"/>
      <c r="K399" s="278"/>
      <c r="L399" s="129"/>
      <c r="AK399" s="237"/>
      <c r="AL399" s="237"/>
    </row>
    <row r="400" spans="1:38" s="236" customFormat="1">
      <c r="A400" s="222"/>
      <c r="B400" s="249"/>
      <c r="C400" s="281"/>
      <c r="D400" s="278"/>
      <c r="E400" s="278"/>
      <c r="F400" s="279"/>
      <c r="G400" s="279"/>
      <c r="H400" s="279"/>
      <c r="I400" s="280"/>
      <c r="J400" s="280"/>
      <c r="K400" s="278"/>
      <c r="L400" s="129"/>
      <c r="AK400" s="237"/>
      <c r="AL400" s="237"/>
    </row>
    <row r="401" spans="1:38" s="236" customFormat="1">
      <c r="A401" s="222"/>
      <c r="B401" s="249"/>
      <c r="C401" s="281"/>
      <c r="D401" s="278"/>
      <c r="E401" s="278"/>
      <c r="F401" s="279"/>
      <c r="G401" s="279"/>
      <c r="H401" s="279"/>
      <c r="I401" s="280"/>
      <c r="J401" s="280"/>
      <c r="K401" s="278"/>
      <c r="L401" s="129"/>
      <c r="AK401" s="237"/>
      <c r="AL401" s="237"/>
    </row>
    <row r="402" spans="1:38" s="236" customFormat="1">
      <c r="A402" s="222"/>
      <c r="B402" s="249"/>
      <c r="C402" s="281"/>
      <c r="D402" s="278"/>
      <c r="E402" s="278"/>
      <c r="F402" s="279"/>
      <c r="G402" s="279"/>
      <c r="H402" s="279"/>
      <c r="I402" s="280"/>
      <c r="J402" s="280"/>
      <c r="K402" s="278"/>
      <c r="L402" s="129"/>
      <c r="AK402" s="237"/>
      <c r="AL402" s="237"/>
    </row>
    <row r="403" spans="1:38" s="236" customFormat="1">
      <c r="A403" s="222"/>
      <c r="B403" s="249"/>
      <c r="C403" s="281"/>
      <c r="D403" s="278"/>
      <c r="E403" s="278"/>
      <c r="F403" s="279"/>
      <c r="G403" s="279"/>
      <c r="H403" s="279"/>
      <c r="I403" s="280"/>
      <c r="J403" s="280"/>
      <c r="K403" s="278"/>
      <c r="L403" s="129"/>
      <c r="AK403" s="237"/>
      <c r="AL403" s="237"/>
    </row>
    <row r="404" spans="1:38" s="236" customFormat="1">
      <c r="A404" s="222"/>
      <c r="B404" s="249"/>
      <c r="C404" s="281"/>
      <c r="D404" s="278"/>
      <c r="E404" s="278"/>
      <c r="F404" s="279"/>
      <c r="G404" s="279"/>
      <c r="H404" s="279"/>
      <c r="I404" s="280"/>
      <c r="J404" s="280"/>
      <c r="K404" s="278"/>
      <c r="L404" s="129"/>
      <c r="AK404" s="237"/>
      <c r="AL404" s="237"/>
    </row>
    <row r="405" spans="1:38" s="236" customFormat="1">
      <c r="A405" s="222"/>
      <c r="B405" s="249"/>
      <c r="C405" s="281"/>
      <c r="D405" s="278"/>
      <c r="E405" s="278"/>
      <c r="F405" s="279"/>
      <c r="G405" s="279"/>
      <c r="H405" s="279"/>
      <c r="I405" s="280"/>
      <c r="J405" s="280"/>
      <c r="K405" s="278"/>
      <c r="L405" s="129"/>
      <c r="AK405" s="237"/>
      <c r="AL405" s="237"/>
    </row>
    <row r="406" spans="1:38" s="236" customFormat="1">
      <c r="A406" s="222"/>
      <c r="B406" s="249"/>
      <c r="C406" s="281"/>
      <c r="D406" s="278"/>
      <c r="E406" s="278"/>
      <c r="F406" s="279"/>
      <c r="G406" s="279"/>
      <c r="H406" s="279"/>
      <c r="I406" s="280"/>
      <c r="J406" s="280"/>
      <c r="K406" s="278"/>
      <c r="L406" s="129"/>
      <c r="AK406" s="237"/>
      <c r="AL406" s="237"/>
    </row>
    <row r="407" spans="1:38" s="236" customFormat="1">
      <c r="A407" s="222"/>
      <c r="B407" s="249"/>
      <c r="C407" s="281"/>
      <c r="D407" s="278"/>
      <c r="E407" s="278"/>
      <c r="F407" s="279"/>
      <c r="G407" s="279"/>
      <c r="H407" s="279"/>
      <c r="I407" s="280"/>
      <c r="J407" s="280"/>
      <c r="K407" s="278"/>
      <c r="L407" s="129"/>
      <c r="AK407" s="237"/>
      <c r="AL407" s="237"/>
    </row>
    <row r="408" spans="1:38" s="236" customFormat="1">
      <c r="A408" s="222"/>
      <c r="B408" s="249"/>
      <c r="C408" s="281"/>
      <c r="D408" s="278"/>
      <c r="E408" s="278"/>
      <c r="F408" s="279"/>
      <c r="G408" s="279"/>
      <c r="H408" s="279"/>
      <c r="I408" s="280"/>
      <c r="J408" s="280"/>
      <c r="K408" s="278"/>
      <c r="L408" s="129"/>
      <c r="AK408" s="237"/>
      <c r="AL408" s="237"/>
    </row>
    <row r="409" spans="1:38" s="236" customFormat="1">
      <c r="A409" s="222"/>
      <c r="B409" s="249"/>
      <c r="C409" s="281"/>
      <c r="D409" s="278"/>
      <c r="E409" s="278"/>
      <c r="F409" s="279"/>
      <c r="G409" s="279"/>
      <c r="H409" s="279"/>
      <c r="I409" s="280"/>
      <c r="J409" s="280"/>
      <c r="K409" s="278"/>
      <c r="L409" s="129"/>
      <c r="AK409" s="237"/>
      <c r="AL409" s="237"/>
    </row>
    <row r="410" spans="1:38" s="236" customFormat="1">
      <c r="A410" s="222"/>
      <c r="B410" s="249"/>
      <c r="C410" s="281"/>
      <c r="D410" s="278"/>
      <c r="E410" s="278"/>
      <c r="F410" s="279"/>
      <c r="G410" s="279"/>
      <c r="H410" s="279"/>
      <c r="I410" s="280"/>
      <c r="J410" s="280"/>
      <c r="K410" s="278"/>
      <c r="L410" s="129"/>
      <c r="AK410" s="237"/>
      <c r="AL410" s="237"/>
    </row>
    <row r="411" spans="1:38" s="236" customFormat="1">
      <c r="A411" s="222"/>
      <c r="B411" s="249"/>
      <c r="C411" s="281"/>
      <c r="D411" s="278"/>
      <c r="E411" s="278"/>
      <c r="F411" s="279"/>
      <c r="G411" s="279"/>
      <c r="H411" s="279"/>
      <c r="I411" s="280"/>
      <c r="J411" s="280"/>
      <c r="K411" s="278"/>
      <c r="L411" s="129"/>
      <c r="AK411" s="237"/>
      <c r="AL411" s="237"/>
    </row>
    <row r="412" spans="1:38" s="236" customFormat="1">
      <c r="A412" s="222"/>
      <c r="B412" s="249"/>
      <c r="C412" s="281"/>
      <c r="D412" s="278"/>
      <c r="E412" s="278"/>
      <c r="F412" s="279"/>
      <c r="G412" s="279"/>
      <c r="H412" s="279"/>
      <c r="I412" s="280"/>
      <c r="J412" s="280"/>
      <c r="K412" s="278"/>
      <c r="L412" s="129"/>
      <c r="AK412" s="237"/>
      <c r="AL412" s="237"/>
    </row>
    <row r="413" spans="1:38" s="236" customFormat="1">
      <c r="A413" s="222"/>
      <c r="B413" s="249"/>
      <c r="C413" s="281"/>
      <c r="D413" s="278"/>
      <c r="E413" s="278"/>
      <c r="F413" s="279"/>
      <c r="G413" s="279"/>
      <c r="H413" s="279"/>
      <c r="I413" s="280"/>
      <c r="J413" s="280"/>
      <c r="K413" s="278"/>
      <c r="L413" s="129"/>
      <c r="AK413" s="237"/>
      <c r="AL413" s="237"/>
    </row>
    <row r="414" spans="1:38" s="236" customFormat="1">
      <c r="A414" s="222"/>
      <c r="B414" s="249"/>
      <c r="C414" s="281"/>
      <c r="D414" s="278"/>
      <c r="E414" s="278"/>
      <c r="F414" s="279"/>
      <c r="G414" s="279"/>
      <c r="H414" s="279"/>
      <c r="I414" s="280"/>
      <c r="J414" s="280"/>
      <c r="K414" s="278"/>
      <c r="L414" s="129"/>
      <c r="AK414" s="237"/>
      <c r="AL414" s="237"/>
    </row>
    <row r="415" spans="1:38" s="236" customFormat="1">
      <c r="A415" s="222"/>
      <c r="B415" s="249"/>
      <c r="C415" s="281"/>
      <c r="D415" s="278"/>
      <c r="E415" s="278"/>
      <c r="F415" s="279"/>
      <c r="G415" s="279"/>
      <c r="H415" s="279"/>
      <c r="I415" s="280"/>
      <c r="J415" s="280"/>
      <c r="K415" s="278"/>
      <c r="L415" s="129"/>
      <c r="AK415" s="237"/>
      <c r="AL415" s="237"/>
    </row>
    <row r="416" spans="1:38" s="236" customFormat="1">
      <c r="A416" s="222"/>
      <c r="B416" s="249"/>
      <c r="C416" s="281"/>
      <c r="D416" s="278"/>
      <c r="E416" s="278"/>
      <c r="F416" s="279"/>
      <c r="G416" s="279"/>
      <c r="H416" s="279"/>
      <c r="I416" s="280"/>
      <c r="J416" s="280"/>
      <c r="K416" s="278"/>
      <c r="L416" s="129"/>
      <c r="AK416" s="237"/>
      <c r="AL416" s="237"/>
    </row>
    <row r="417" spans="1:38" s="236" customFormat="1">
      <c r="A417" s="222"/>
      <c r="B417" s="249"/>
      <c r="C417" s="281"/>
      <c r="D417" s="278"/>
      <c r="E417" s="278"/>
      <c r="F417" s="279"/>
      <c r="G417" s="279"/>
      <c r="H417" s="279"/>
      <c r="I417" s="280"/>
      <c r="J417" s="280"/>
      <c r="K417" s="278"/>
      <c r="L417" s="129"/>
      <c r="AK417" s="237"/>
      <c r="AL417" s="237"/>
    </row>
    <row r="418" spans="1:38" s="236" customFormat="1">
      <c r="A418" s="222"/>
      <c r="B418" s="249"/>
      <c r="C418" s="281"/>
      <c r="D418" s="278"/>
      <c r="E418" s="278"/>
      <c r="F418" s="279"/>
      <c r="G418" s="279"/>
      <c r="H418" s="279"/>
      <c r="I418" s="280"/>
      <c r="J418" s="280"/>
      <c r="K418" s="278"/>
      <c r="L418" s="129"/>
      <c r="AK418" s="237"/>
      <c r="AL418" s="237"/>
    </row>
    <row r="419" spans="1:38" s="236" customFormat="1">
      <c r="A419" s="222"/>
      <c r="B419" s="249"/>
      <c r="C419" s="281"/>
      <c r="D419" s="278"/>
      <c r="E419" s="278"/>
      <c r="F419" s="279"/>
      <c r="G419" s="279"/>
      <c r="H419" s="279"/>
      <c r="I419" s="280"/>
      <c r="J419" s="280"/>
      <c r="K419" s="278"/>
      <c r="L419" s="129"/>
      <c r="AK419" s="237"/>
      <c r="AL419" s="237"/>
    </row>
    <row r="420" spans="1:38" s="236" customFormat="1">
      <c r="A420" s="222"/>
      <c r="B420" s="249"/>
      <c r="C420" s="281"/>
      <c r="D420" s="278"/>
      <c r="E420" s="278"/>
      <c r="F420" s="279"/>
      <c r="G420" s="279"/>
      <c r="H420" s="279"/>
      <c r="I420" s="280"/>
      <c r="J420" s="280"/>
      <c r="K420" s="278"/>
      <c r="L420" s="129"/>
      <c r="AK420" s="237"/>
      <c r="AL420" s="237"/>
    </row>
    <row r="421" spans="1:38" s="236" customFormat="1">
      <c r="A421" s="222"/>
      <c r="B421" s="249"/>
      <c r="C421" s="281"/>
      <c r="D421" s="278"/>
      <c r="E421" s="278"/>
      <c r="F421" s="279"/>
      <c r="G421" s="279"/>
      <c r="H421" s="279"/>
      <c r="I421" s="280"/>
      <c r="J421" s="280"/>
      <c r="K421" s="278"/>
      <c r="L421" s="129"/>
      <c r="AK421" s="237"/>
      <c r="AL421" s="237"/>
    </row>
    <row r="422" spans="1:38" s="236" customFormat="1">
      <c r="A422" s="222"/>
      <c r="B422" s="249"/>
      <c r="C422" s="281"/>
      <c r="D422" s="278"/>
      <c r="E422" s="278"/>
      <c r="F422" s="279"/>
      <c r="G422" s="279"/>
      <c r="H422" s="279"/>
      <c r="I422" s="280"/>
      <c r="J422" s="280"/>
      <c r="K422" s="278"/>
      <c r="L422" s="129"/>
      <c r="AK422" s="237"/>
      <c r="AL422" s="237"/>
    </row>
    <row r="423" spans="1:38" s="236" customFormat="1">
      <c r="A423" s="222"/>
      <c r="B423" s="249"/>
      <c r="C423" s="281"/>
      <c r="D423" s="278"/>
      <c r="E423" s="278"/>
      <c r="F423" s="279"/>
      <c r="G423" s="279"/>
      <c r="H423" s="279"/>
      <c r="I423" s="280"/>
      <c r="J423" s="280"/>
      <c r="K423" s="278"/>
      <c r="L423" s="129"/>
      <c r="AK423" s="237"/>
      <c r="AL423" s="237"/>
    </row>
    <row r="424" spans="1:38" s="236" customFormat="1">
      <c r="A424" s="222"/>
      <c r="B424" s="249"/>
      <c r="C424" s="281"/>
      <c r="D424" s="278"/>
      <c r="E424" s="278"/>
      <c r="F424" s="279"/>
      <c r="G424" s="279"/>
      <c r="H424" s="279"/>
      <c r="I424" s="280"/>
      <c r="J424" s="280"/>
      <c r="K424" s="278"/>
      <c r="L424" s="129"/>
      <c r="AK424" s="237"/>
      <c r="AL424" s="237"/>
    </row>
    <row r="425" spans="1:38" s="236" customFormat="1">
      <c r="A425" s="222"/>
      <c r="B425" s="249"/>
      <c r="C425" s="281"/>
      <c r="D425" s="278"/>
      <c r="E425" s="278"/>
      <c r="F425" s="279"/>
      <c r="G425" s="279"/>
      <c r="H425" s="279"/>
      <c r="I425" s="280"/>
      <c r="J425" s="280"/>
      <c r="K425" s="278"/>
      <c r="L425" s="129"/>
      <c r="AK425" s="237"/>
      <c r="AL425" s="237"/>
    </row>
    <row r="426" spans="1:38" s="236" customFormat="1">
      <c r="A426" s="222"/>
      <c r="B426" s="249"/>
      <c r="C426" s="281"/>
      <c r="D426" s="278"/>
      <c r="E426" s="278"/>
      <c r="F426" s="279"/>
      <c r="G426" s="279"/>
      <c r="H426" s="279"/>
      <c r="I426" s="280"/>
      <c r="J426" s="280"/>
      <c r="K426" s="278"/>
      <c r="L426" s="129"/>
      <c r="AK426" s="237"/>
      <c r="AL426" s="237"/>
    </row>
    <row r="427" spans="1:38" s="236" customFormat="1">
      <c r="A427" s="222"/>
      <c r="B427" s="249"/>
      <c r="C427" s="281"/>
      <c r="D427" s="278"/>
      <c r="E427" s="278"/>
      <c r="F427" s="279"/>
      <c r="G427" s="279"/>
      <c r="H427" s="279"/>
      <c r="I427" s="280"/>
      <c r="J427" s="280"/>
      <c r="K427" s="278"/>
      <c r="L427" s="129"/>
      <c r="AK427" s="237"/>
      <c r="AL427" s="237"/>
    </row>
    <row r="428" spans="1:38" s="236" customFormat="1">
      <c r="A428" s="222"/>
      <c r="B428" s="249"/>
      <c r="C428" s="281"/>
      <c r="D428" s="278"/>
      <c r="E428" s="278"/>
      <c r="F428" s="279"/>
      <c r="G428" s="279"/>
      <c r="H428" s="279"/>
      <c r="I428" s="280"/>
      <c r="J428" s="280"/>
      <c r="K428" s="278"/>
      <c r="L428" s="129"/>
      <c r="AK428" s="237"/>
      <c r="AL428" s="237"/>
    </row>
    <row r="429" spans="1:38" s="236" customFormat="1">
      <c r="A429" s="222"/>
      <c r="B429" s="249"/>
      <c r="C429" s="281"/>
      <c r="D429" s="278"/>
      <c r="E429" s="278"/>
      <c r="F429" s="279"/>
      <c r="G429" s="279"/>
      <c r="H429" s="279"/>
      <c r="I429" s="280"/>
      <c r="J429" s="280"/>
      <c r="K429" s="278"/>
      <c r="L429" s="129"/>
      <c r="AK429" s="237"/>
      <c r="AL429" s="237"/>
    </row>
    <row r="430" spans="1:38" s="236" customFormat="1">
      <c r="A430" s="222"/>
      <c r="B430" s="249"/>
      <c r="C430" s="281"/>
      <c r="D430" s="278"/>
      <c r="E430" s="278"/>
      <c r="F430" s="279"/>
      <c r="G430" s="279"/>
      <c r="H430" s="279"/>
      <c r="I430" s="280"/>
      <c r="J430" s="280"/>
      <c r="K430" s="278"/>
      <c r="L430" s="129"/>
      <c r="AK430" s="237"/>
      <c r="AL430" s="237"/>
    </row>
    <row r="431" spans="1:38" s="236" customFormat="1">
      <c r="A431" s="222"/>
      <c r="B431" s="249"/>
      <c r="C431" s="281"/>
      <c r="D431" s="278"/>
      <c r="E431" s="278"/>
      <c r="F431" s="279"/>
      <c r="G431" s="279"/>
      <c r="H431" s="279"/>
      <c r="I431" s="280"/>
      <c r="J431" s="280"/>
      <c r="K431" s="278"/>
      <c r="L431" s="129"/>
      <c r="AK431" s="237"/>
      <c r="AL431" s="237"/>
    </row>
    <row r="432" spans="1:38" s="236" customFormat="1">
      <c r="A432" s="222"/>
      <c r="B432" s="249"/>
      <c r="C432" s="281"/>
      <c r="D432" s="278"/>
      <c r="E432" s="278"/>
      <c r="F432" s="279"/>
      <c r="G432" s="279"/>
      <c r="H432" s="279"/>
      <c r="I432" s="280"/>
      <c r="J432" s="280"/>
      <c r="K432" s="278"/>
      <c r="L432" s="129"/>
      <c r="AK432" s="237"/>
      <c r="AL432" s="237"/>
    </row>
    <row r="433" spans="1:38" s="236" customFormat="1">
      <c r="A433" s="222"/>
      <c r="B433" s="249"/>
      <c r="C433" s="281"/>
      <c r="D433" s="278"/>
      <c r="E433" s="278"/>
      <c r="F433" s="279"/>
      <c r="G433" s="279"/>
      <c r="H433" s="279"/>
      <c r="I433" s="280"/>
      <c r="J433" s="280"/>
      <c r="K433" s="278"/>
      <c r="L433" s="129"/>
      <c r="AK433" s="237"/>
      <c r="AL433" s="237"/>
    </row>
    <row r="434" spans="1:38" s="236" customFormat="1">
      <c r="A434" s="222"/>
      <c r="B434" s="249"/>
      <c r="C434" s="281"/>
      <c r="D434" s="278"/>
      <c r="E434" s="278"/>
      <c r="F434" s="279"/>
      <c r="G434" s="279"/>
      <c r="H434" s="279"/>
      <c r="I434" s="280"/>
      <c r="J434" s="280"/>
      <c r="K434" s="278"/>
      <c r="L434" s="129"/>
      <c r="AK434" s="237"/>
      <c r="AL434" s="237"/>
    </row>
    <row r="435" spans="1:38" s="236" customFormat="1">
      <c r="A435" s="222"/>
      <c r="B435" s="249"/>
      <c r="C435" s="281"/>
      <c r="D435" s="278"/>
      <c r="E435" s="278"/>
      <c r="F435" s="279"/>
      <c r="G435" s="279"/>
      <c r="H435" s="279"/>
      <c r="I435" s="280"/>
      <c r="J435" s="280"/>
      <c r="K435" s="278"/>
      <c r="L435" s="129"/>
      <c r="AK435" s="237"/>
      <c r="AL435" s="237"/>
    </row>
    <row r="436" spans="1:38" s="236" customFormat="1">
      <c r="A436" s="222"/>
      <c r="B436" s="249"/>
      <c r="C436" s="281"/>
      <c r="D436" s="278"/>
      <c r="E436" s="278"/>
      <c r="F436" s="279"/>
      <c r="G436" s="279"/>
      <c r="H436" s="279"/>
      <c r="I436" s="280"/>
      <c r="J436" s="280"/>
      <c r="K436" s="278"/>
      <c r="L436" s="129"/>
      <c r="AK436" s="237"/>
      <c r="AL436" s="237"/>
    </row>
    <row r="437" spans="1:38" s="236" customFormat="1">
      <c r="A437" s="222"/>
      <c r="B437" s="249"/>
      <c r="C437" s="281"/>
      <c r="D437" s="278"/>
      <c r="E437" s="278"/>
      <c r="F437" s="279"/>
      <c r="G437" s="279"/>
      <c r="H437" s="279"/>
      <c r="I437" s="280"/>
      <c r="J437" s="280"/>
      <c r="K437" s="278"/>
      <c r="L437" s="129"/>
      <c r="AK437" s="237"/>
      <c r="AL437" s="237"/>
    </row>
    <row r="438" spans="1:38" s="236" customFormat="1">
      <c r="A438" s="222"/>
      <c r="B438" s="249"/>
      <c r="C438" s="281"/>
      <c r="D438" s="278"/>
      <c r="E438" s="278"/>
      <c r="F438" s="279"/>
      <c r="G438" s="279"/>
      <c r="H438" s="279"/>
      <c r="I438" s="280"/>
      <c r="J438" s="280"/>
      <c r="K438" s="278"/>
      <c r="L438" s="129"/>
      <c r="AK438" s="237"/>
      <c r="AL438" s="237"/>
    </row>
    <row r="439" spans="1:38" s="236" customFormat="1">
      <c r="A439" s="222"/>
      <c r="B439" s="249"/>
      <c r="C439" s="281"/>
      <c r="D439" s="278"/>
      <c r="E439" s="278"/>
      <c r="F439" s="279"/>
      <c r="G439" s="279"/>
      <c r="H439" s="279"/>
      <c r="I439" s="280"/>
      <c r="J439" s="280"/>
      <c r="K439" s="278"/>
      <c r="L439" s="129"/>
      <c r="AK439" s="237"/>
      <c r="AL439" s="237"/>
    </row>
    <row r="440" spans="1:38" s="236" customFormat="1">
      <c r="A440" s="222"/>
      <c r="B440" s="249"/>
      <c r="C440" s="281"/>
      <c r="D440" s="278"/>
      <c r="E440" s="278"/>
      <c r="F440" s="279"/>
      <c r="G440" s="279"/>
      <c r="H440" s="279"/>
      <c r="I440" s="280"/>
      <c r="J440" s="280"/>
      <c r="K440" s="278"/>
      <c r="L440" s="129"/>
      <c r="AK440" s="237"/>
      <c r="AL440" s="237"/>
    </row>
    <row r="441" spans="1:38" s="236" customFormat="1">
      <c r="A441" s="222"/>
      <c r="B441" s="249"/>
      <c r="C441" s="281"/>
      <c r="D441" s="278"/>
      <c r="E441" s="278"/>
      <c r="F441" s="279"/>
      <c r="G441" s="279"/>
      <c r="H441" s="279"/>
      <c r="I441" s="280"/>
      <c r="J441" s="280"/>
      <c r="K441" s="278"/>
      <c r="L441" s="129"/>
      <c r="AK441" s="237"/>
      <c r="AL441" s="237"/>
    </row>
    <row r="442" spans="1:38" s="236" customFormat="1">
      <c r="A442" s="222"/>
      <c r="B442" s="249"/>
      <c r="C442" s="281"/>
      <c r="D442" s="278"/>
      <c r="E442" s="278"/>
      <c r="F442" s="279"/>
      <c r="G442" s="279"/>
      <c r="H442" s="279"/>
      <c r="I442" s="280"/>
      <c r="J442" s="280"/>
      <c r="K442" s="278"/>
      <c r="L442" s="129"/>
      <c r="AK442" s="237"/>
      <c r="AL442" s="237"/>
    </row>
    <row r="443" spans="1:38" s="236" customFormat="1">
      <c r="A443" s="222"/>
      <c r="B443" s="249"/>
      <c r="C443" s="281"/>
      <c r="D443" s="278"/>
      <c r="E443" s="278"/>
      <c r="F443" s="279"/>
      <c r="G443" s="279"/>
      <c r="H443" s="279"/>
      <c r="I443" s="280"/>
      <c r="J443" s="280"/>
      <c r="K443" s="278"/>
      <c r="L443" s="129"/>
      <c r="AK443" s="237"/>
      <c r="AL443" s="237"/>
    </row>
    <row r="444" spans="1:38" s="236" customFormat="1">
      <c r="A444" s="222"/>
      <c r="B444" s="249"/>
      <c r="C444" s="281"/>
      <c r="D444" s="278"/>
      <c r="E444" s="278"/>
      <c r="F444" s="279"/>
      <c r="G444" s="279"/>
      <c r="H444" s="279"/>
      <c r="I444" s="280"/>
      <c r="J444" s="280"/>
      <c r="K444" s="278"/>
      <c r="L444" s="129"/>
      <c r="AK444" s="237"/>
      <c r="AL444" s="237"/>
    </row>
    <row r="445" spans="1:38" s="236" customFormat="1">
      <c r="A445" s="222"/>
      <c r="B445" s="249"/>
      <c r="C445" s="281"/>
      <c r="D445" s="278"/>
      <c r="E445" s="278"/>
      <c r="F445" s="279"/>
      <c r="G445" s="279"/>
      <c r="H445" s="279"/>
      <c r="I445" s="280"/>
      <c r="J445" s="280"/>
      <c r="K445" s="278"/>
      <c r="L445" s="129"/>
      <c r="AK445" s="237"/>
      <c r="AL445" s="237"/>
    </row>
    <row r="446" spans="1:38" s="236" customFormat="1">
      <c r="A446" s="222"/>
      <c r="B446" s="249"/>
      <c r="C446" s="281"/>
      <c r="D446" s="278"/>
      <c r="E446" s="278"/>
      <c r="F446" s="279"/>
      <c r="G446" s="279"/>
      <c r="H446" s="279"/>
      <c r="I446" s="280"/>
      <c r="J446" s="280"/>
      <c r="K446" s="278"/>
      <c r="L446" s="129"/>
      <c r="AK446" s="237"/>
      <c r="AL446" s="237"/>
    </row>
    <row r="447" spans="1:38" s="236" customFormat="1">
      <c r="A447" s="222"/>
      <c r="B447" s="249"/>
      <c r="C447" s="281"/>
      <c r="D447" s="278"/>
      <c r="E447" s="278"/>
      <c r="F447" s="279"/>
      <c r="G447" s="279"/>
      <c r="H447" s="279"/>
      <c r="I447" s="280"/>
      <c r="J447" s="280"/>
      <c r="K447" s="278"/>
      <c r="L447" s="129"/>
      <c r="AK447" s="237"/>
      <c r="AL447" s="237"/>
    </row>
    <row r="448" spans="1:38" s="236" customFormat="1">
      <c r="A448" s="222"/>
      <c r="B448" s="249"/>
      <c r="C448" s="281"/>
      <c r="D448" s="278"/>
      <c r="E448" s="278"/>
      <c r="F448" s="279"/>
      <c r="G448" s="279"/>
      <c r="H448" s="279"/>
      <c r="I448" s="280"/>
      <c r="J448" s="280"/>
      <c r="K448" s="278"/>
      <c r="L448" s="129"/>
      <c r="AK448" s="237"/>
      <c r="AL448" s="237"/>
    </row>
    <row r="449" spans="1:38" s="236" customFormat="1">
      <c r="A449" s="222"/>
      <c r="B449" s="249"/>
      <c r="C449" s="281"/>
      <c r="D449" s="278"/>
      <c r="E449" s="278"/>
      <c r="F449" s="279"/>
      <c r="G449" s="279"/>
      <c r="H449" s="279"/>
      <c r="I449" s="280"/>
      <c r="J449" s="280"/>
      <c r="K449" s="278"/>
      <c r="L449" s="129"/>
      <c r="AK449" s="237"/>
      <c r="AL449" s="237"/>
    </row>
    <row r="450" spans="1:38" s="236" customFormat="1">
      <c r="A450" s="222"/>
      <c r="B450" s="249"/>
      <c r="C450" s="281"/>
      <c r="D450" s="278"/>
      <c r="E450" s="278"/>
      <c r="F450" s="279"/>
      <c r="G450" s="279"/>
      <c r="H450" s="279"/>
      <c r="I450" s="280"/>
      <c r="J450" s="280"/>
      <c r="K450" s="278"/>
      <c r="L450" s="129"/>
      <c r="AK450" s="237"/>
      <c r="AL450" s="237"/>
    </row>
    <row r="451" spans="1:38" s="236" customFormat="1">
      <c r="A451" s="222"/>
      <c r="B451" s="249"/>
      <c r="C451" s="281"/>
      <c r="D451" s="278"/>
      <c r="E451" s="278"/>
      <c r="F451" s="279"/>
      <c r="G451" s="279"/>
      <c r="H451" s="279"/>
      <c r="I451" s="280"/>
      <c r="J451" s="280"/>
      <c r="K451" s="278"/>
      <c r="L451" s="129"/>
      <c r="AK451" s="237"/>
      <c r="AL451" s="237"/>
    </row>
    <row r="452" spans="1:38" s="236" customFormat="1">
      <c r="A452" s="222"/>
      <c r="B452" s="249"/>
      <c r="C452" s="281"/>
      <c r="D452" s="278"/>
      <c r="E452" s="278"/>
      <c r="F452" s="279"/>
      <c r="G452" s="279"/>
      <c r="H452" s="279"/>
      <c r="I452" s="280"/>
      <c r="J452" s="280"/>
      <c r="K452" s="278"/>
      <c r="L452" s="129"/>
      <c r="AK452" s="237"/>
      <c r="AL452" s="237"/>
    </row>
    <row r="453" spans="1:38" s="236" customFormat="1">
      <c r="A453" s="222"/>
      <c r="B453" s="249"/>
      <c r="C453" s="281"/>
      <c r="D453" s="278"/>
      <c r="E453" s="278"/>
      <c r="F453" s="279"/>
      <c r="G453" s="279"/>
      <c r="H453" s="279"/>
      <c r="I453" s="280"/>
      <c r="J453" s="280"/>
      <c r="K453" s="278"/>
      <c r="L453" s="129"/>
      <c r="AK453" s="237"/>
      <c r="AL453" s="237"/>
    </row>
    <row r="454" spans="1:38" s="236" customFormat="1">
      <c r="A454" s="222"/>
      <c r="B454" s="249"/>
      <c r="C454" s="281"/>
      <c r="D454" s="278"/>
      <c r="E454" s="278"/>
      <c r="F454" s="279"/>
      <c r="G454" s="279"/>
      <c r="H454" s="279"/>
      <c r="I454" s="280"/>
      <c r="J454" s="280"/>
      <c r="K454" s="278"/>
      <c r="L454" s="129"/>
      <c r="AK454" s="237"/>
      <c r="AL454" s="237"/>
    </row>
    <row r="455" spans="1:38" s="236" customFormat="1">
      <c r="A455" s="222"/>
      <c r="B455" s="249"/>
      <c r="C455" s="281"/>
      <c r="D455" s="278"/>
      <c r="E455" s="278"/>
      <c r="F455" s="279"/>
      <c r="G455" s="279"/>
      <c r="H455" s="279"/>
      <c r="I455" s="280"/>
      <c r="J455" s="280"/>
      <c r="K455" s="278"/>
      <c r="L455" s="129"/>
      <c r="AK455" s="237"/>
      <c r="AL455" s="237"/>
    </row>
    <row r="456" spans="1:38" s="236" customFormat="1">
      <c r="A456" s="222"/>
      <c r="B456" s="249"/>
      <c r="C456" s="281"/>
      <c r="D456" s="278"/>
      <c r="E456" s="278"/>
      <c r="F456" s="279"/>
      <c r="G456" s="279"/>
      <c r="H456" s="279"/>
      <c r="I456" s="280"/>
      <c r="J456" s="280"/>
      <c r="K456" s="278"/>
      <c r="L456" s="129"/>
      <c r="AK456" s="237"/>
      <c r="AL456" s="237"/>
    </row>
    <row r="457" spans="1:38" s="236" customFormat="1">
      <c r="A457" s="222"/>
      <c r="B457" s="249"/>
      <c r="C457" s="281"/>
      <c r="D457" s="278"/>
      <c r="E457" s="278"/>
      <c r="F457" s="279"/>
      <c r="G457" s="279"/>
      <c r="H457" s="279"/>
      <c r="I457" s="280"/>
      <c r="J457" s="280"/>
      <c r="K457" s="278"/>
      <c r="L457" s="129"/>
      <c r="AK457" s="237"/>
      <c r="AL457" s="237"/>
    </row>
    <row r="458" spans="1:38" s="236" customFormat="1">
      <c r="A458" s="222"/>
      <c r="B458" s="249"/>
      <c r="C458" s="281"/>
      <c r="D458" s="278"/>
      <c r="E458" s="278"/>
      <c r="F458" s="279"/>
      <c r="G458" s="279"/>
      <c r="H458" s="279"/>
      <c r="I458" s="280"/>
      <c r="J458" s="280"/>
      <c r="K458" s="278"/>
      <c r="L458" s="129"/>
      <c r="AK458" s="237"/>
      <c r="AL458" s="237"/>
    </row>
    <row r="459" spans="1:38" s="236" customFormat="1">
      <c r="A459" s="222"/>
      <c r="B459" s="249"/>
      <c r="C459" s="281"/>
      <c r="D459" s="278"/>
      <c r="E459" s="278"/>
      <c r="F459" s="279"/>
      <c r="G459" s="279"/>
      <c r="H459" s="279"/>
      <c r="I459" s="280"/>
      <c r="J459" s="280"/>
      <c r="K459" s="278"/>
      <c r="L459" s="129"/>
      <c r="AK459" s="237"/>
      <c r="AL459" s="237"/>
    </row>
    <row r="460" spans="1:38" s="236" customFormat="1">
      <c r="A460" s="222"/>
      <c r="B460" s="249"/>
      <c r="C460" s="281"/>
      <c r="D460" s="278"/>
      <c r="E460" s="278"/>
      <c r="F460" s="279"/>
      <c r="G460" s="279"/>
      <c r="H460" s="279"/>
      <c r="I460" s="280"/>
      <c r="J460" s="280"/>
      <c r="K460" s="278"/>
      <c r="L460" s="129"/>
      <c r="AK460" s="237"/>
      <c r="AL460" s="237"/>
    </row>
    <row r="461" spans="1:38" s="236" customFormat="1">
      <c r="A461" s="222"/>
      <c r="B461" s="249"/>
      <c r="C461" s="281"/>
      <c r="D461" s="278"/>
      <c r="E461" s="278"/>
      <c r="F461" s="279"/>
      <c r="G461" s="279"/>
      <c r="H461" s="279"/>
      <c r="I461" s="280"/>
      <c r="J461" s="280"/>
      <c r="K461" s="278"/>
      <c r="L461" s="129"/>
      <c r="AK461" s="237"/>
      <c r="AL461" s="237"/>
    </row>
    <row r="462" spans="1:38" s="236" customFormat="1">
      <c r="A462" s="222"/>
      <c r="B462" s="249"/>
      <c r="C462" s="281"/>
      <c r="D462" s="278"/>
      <c r="E462" s="278"/>
      <c r="F462" s="279"/>
      <c r="G462" s="279"/>
      <c r="H462" s="279"/>
      <c r="I462" s="280"/>
      <c r="J462" s="280"/>
      <c r="K462" s="278"/>
      <c r="L462" s="129"/>
      <c r="AK462" s="237"/>
      <c r="AL462" s="237"/>
    </row>
    <row r="463" spans="1:38" s="236" customFormat="1">
      <c r="A463" s="222"/>
      <c r="B463" s="249"/>
      <c r="C463" s="281"/>
      <c r="D463" s="278"/>
      <c r="E463" s="278"/>
      <c r="F463" s="279"/>
      <c r="G463" s="279"/>
      <c r="H463" s="279"/>
      <c r="I463" s="280"/>
      <c r="J463" s="280"/>
      <c r="K463" s="278"/>
      <c r="L463" s="129"/>
      <c r="AK463" s="237"/>
      <c r="AL463" s="237"/>
    </row>
    <row r="464" spans="1:38" s="236" customFormat="1">
      <c r="A464" s="222"/>
      <c r="B464" s="249"/>
      <c r="C464" s="281"/>
      <c r="D464" s="278"/>
      <c r="E464" s="278"/>
      <c r="F464" s="279"/>
      <c r="G464" s="279"/>
      <c r="H464" s="279"/>
      <c r="I464" s="280"/>
      <c r="J464" s="280"/>
      <c r="K464" s="278"/>
      <c r="L464" s="129"/>
      <c r="AK464" s="237"/>
      <c r="AL464" s="237"/>
    </row>
    <row r="465" spans="1:38" s="236" customFormat="1">
      <c r="A465" s="222"/>
      <c r="B465" s="249"/>
      <c r="C465" s="281"/>
      <c r="D465" s="278"/>
      <c r="E465" s="278"/>
      <c r="F465" s="279"/>
      <c r="G465" s="279"/>
      <c r="H465" s="279"/>
      <c r="I465" s="280"/>
      <c r="J465" s="280"/>
      <c r="K465" s="278"/>
      <c r="L465" s="129"/>
      <c r="AK465" s="237"/>
      <c r="AL465" s="237"/>
    </row>
    <row r="466" spans="1:38" s="236" customFormat="1">
      <c r="A466" s="222"/>
      <c r="B466" s="249"/>
      <c r="C466" s="281"/>
      <c r="D466" s="278"/>
      <c r="E466" s="278"/>
      <c r="F466" s="279"/>
      <c r="G466" s="279"/>
      <c r="H466" s="279"/>
      <c r="I466" s="280"/>
      <c r="J466" s="280"/>
      <c r="K466" s="278"/>
      <c r="L466" s="129"/>
      <c r="AK466" s="237"/>
      <c r="AL466" s="237"/>
    </row>
    <row r="467" spans="1:38" s="236" customFormat="1">
      <c r="A467" s="222"/>
      <c r="B467" s="249"/>
      <c r="C467" s="281"/>
      <c r="D467" s="278"/>
      <c r="E467" s="278"/>
      <c r="F467" s="279"/>
      <c r="G467" s="279"/>
      <c r="H467" s="279"/>
      <c r="I467" s="280"/>
      <c r="J467" s="280"/>
      <c r="K467" s="278"/>
      <c r="L467" s="129"/>
      <c r="AK467" s="237"/>
      <c r="AL467" s="237"/>
    </row>
    <row r="468" spans="1:38" s="236" customFormat="1">
      <c r="A468" s="222"/>
      <c r="B468" s="249"/>
      <c r="C468" s="281"/>
      <c r="D468" s="278"/>
      <c r="E468" s="278"/>
      <c r="F468" s="279"/>
      <c r="G468" s="279"/>
      <c r="H468" s="279"/>
      <c r="I468" s="280"/>
      <c r="J468" s="280"/>
      <c r="K468" s="278"/>
      <c r="L468" s="129"/>
      <c r="AK468" s="237"/>
      <c r="AL468" s="237"/>
    </row>
    <row r="469" spans="1:38" s="236" customFormat="1">
      <c r="A469" s="222"/>
      <c r="B469" s="249"/>
      <c r="C469" s="281"/>
      <c r="D469" s="278"/>
      <c r="E469" s="278"/>
      <c r="F469" s="279"/>
      <c r="G469" s="279"/>
      <c r="H469" s="279"/>
      <c r="I469" s="280"/>
      <c r="J469" s="280"/>
      <c r="K469" s="278"/>
      <c r="L469" s="129"/>
      <c r="AK469" s="237"/>
      <c r="AL469" s="237"/>
    </row>
    <row r="470" spans="1:38" s="236" customFormat="1">
      <c r="A470" s="222"/>
      <c r="B470" s="249"/>
      <c r="C470" s="281"/>
      <c r="D470" s="278"/>
      <c r="E470" s="278"/>
      <c r="F470" s="279"/>
      <c r="G470" s="279"/>
      <c r="H470" s="279"/>
      <c r="I470" s="280"/>
      <c r="J470" s="280"/>
      <c r="K470" s="278"/>
      <c r="L470" s="129"/>
      <c r="AK470" s="237"/>
      <c r="AL470" s="237"/>
    </row>
    <row r="471" spans="1:38" s="236" customFormat="1">
      <c r="A471" s="222"/>
      <c r="B471" s="249"/>
      <c r="C471" s="281"/>
      <c r="D471" s="278"/>
      <c r="E471" s="278"/>
      <c r="F471" s="279"/>
      <c r="G471" s="279"/>
      <c r="H471" s="279"/>
      <c r="I471" s="280"/>
      <c r="J471" s="280"/>
      <c r="K471" s="278"/>
      <c r="L471" s="129"/>
      <c r="AK471" s="237"/>
      <c r="AL471" s="237"/>
    </row>
    <row r="472" spans="1:38" s="236" customFormat="1">
      <c r="A472" s="222"/>
      <c r="B472" s="249"/>
      <c r="C472" s="281"/>
      <c r="D472" s="278"/>
      <c r="E472" s="278"/>
      <c r="F472" s="279"/>
      <c r="G472" s="279"/>
      <c r="H472" s="279"/>
      <c r="I472" s="280"/>
      <c r="J472" s="280"/>
      <c r="K472" s="278"/>
      <c r="L472" s="129"/>
      <c r="AK472" s="237"/>
      <c r="AL472" s="237"/>
    </row>
    <row r="473" spans="1:38" s="236" customFormat="1">
      <c r="A473" s="222"/>
      <c r="B473" s="249"/>
      <c r="C473" s="281"/>
      <c r="D473" s="278"/>
      <c r="E473" s="278"/>
      <c r="F473" s="279"/>
      <c r="G473" s="279"/>
      <c r="H473" s="279"/>
      <c r="I473" s="280"/>
      <c r="J473" s="280"/>
      <c r="K473" s="278"/>
      <c r="L473" s="129"/>
      <c r="AK473" s="237"/>
      <c r="AL473" s="237"/>
    </row>
    <row r="474" spans="1:38" s="236" customFormat="1">
      <c r="A474" s="222"/>
      <c r="B474" s="249"/>
      <c r="C474" s="281"/>
      <c r="D474" s="278"/>
      <c r="E474" s="278"/>
      <c r="F474" s="279"/>
      <c r="G474" s="279"/>
      <c r="H474" s="279"/>
      <c r="I474" s="280"/>
      <c r="J474" s="280"/>
      <c r="K474" s="278"/>
      <c r="L474" s="129"/>
      <c r="AK474" s="237"/>
      <c r="AL474" s="237"/>
    </row>
    <row r="475" spans="1:38" s="236" customFormat="1">
      <c r="A475" s="222"/>
      <c r="B475" s="249"/>
      <c r="C475" s="281"/>
      <c r="D475" s="278"/>
      <c r="E475" s="278"/>
      <c r="F475" s="279"/>
      <c r="G475" s="279"/>
      <c r="H475" s="279"/>
      <c r="I475" s="280"/>
      <c r="J475" s="280"/>
      <c r="K475" s="278"/>
      <c r="L475" s="129"/>
      <c r="AK475" s="237"/>
      <c r="AL475" s="237"/>
    </row>
    <row r="476" spans="1:38" s="236" customFormat="1">
      <c r="A476" s="222"/>
      <c r="B476" s="249"/>
      <c r="C476" s="281"/>
      <c r="D476" s="278"/>
      <c r="E476" s="278"/>
      <c r="F476" s="279"/>
      <c r="G476" s="279"/>
      <c r="H476" s="279"/>
      <c r="I476" s="280"/>
      <c r="J476" s="280"/>
      <c r="K476" s="278"/>
      <c r="L476" s="129"/>
      <c r="AK476" s="237"/>
      <c r="AL476" s="237"/>
    </row>
    <row r="477" spans="1:38" s="236" customFormat="1">
      <c r="A477" s="222"/>
      <c r="B477" s="249"/>
      <c r="C477" s="281"/>
      <c r="D477" s="278"/>
      <c r="E477" s="278"/>
      <c r="F477" s="279"/>
      <c r="G477" s="279"/>
      <c r="H477" s="279"/>
      <c r="I477" s="280"/>
      <c r="J477" s="280"/>
      <c r="K477" s="278"/>
      <c r="L477" s="129"/>
      <c r="AK477" s="237"/>
      <c r="AL477" s="237"/>
    </row>
    <row r="478" spans="1:38" s="236" customFormat="1">
      <c r="A478" s="222"/>
      <c r="B478" s="249"/>
      <c r="C478" s="281"/>
      <c r="D478" s="278"/>
      <c r="E478" s="278"/>
      <c r="F478" s="279"/>
      <c r="G478" s="279"/>
      <c r="H478" s="279"/>
      <c r="I478" s="280"/>
      <c r="J478" s="280"/>
      <c r="K478" s="278"/>
      <c r="L478" s="129"/>
      <c r="AK478" s="237"/>
      <c r="AL478" s="237"/>
    </row>
    <row r="479" spans="1:38" s="236" customFormat="1">
      <c r="A479" s="222"/>
      <c r="B479" s="249"/>
      <c r="C479" s="281"/>
      <c r="D479" s="278"/>
      <c r="E479" s="278"/>
      <c r="F479" s="279"/>
      <c r="G479" s="279"/>
      <c r="H479" s="279"/>
      <c r="I479" s="280"/>
      <c r="J479" s="280"/>
      <c r="K479" s="278"/>
      <c r="L479" s="129"/>
      <c r="AK479" s="237"/>
      <c r="AL479" s="237"/>
    </row>
    <row r="480" spans="1:38" s="236" customFormat="1">
      <c r="A480" s="222"/>
      <c r="B480" s="249"/>
      <c r="C480" s="281"/>
      <c r="D480" s="278"/>
      <c r="E480" s="278"/>
      <c r="F480" s="279"/>
      <c r="G480" s="279"/>
      <c r="H480" s="279"/>
      <c r="I480" s="280"/>
      <c r="J480" s="280"/>
      <c r="K480" s="278"/>
      <c r="L480" s="129"/>
      <c r="AK480" s="237"/>
      <c r="AL480" s="237"/>
    </row>
    <row r="481" spans="1:38" s="236" customFormat="1">
      <c r="A481" s="222"/>
      <c r="B481" s="249"/>
      <c r="C481" s="281"/>
      <c r="D481" s="278"/>
      <c r="E481" s="278"/>
      <c r="F481" s="279"/>
      <c r="G481" s="279"/>
      <c r="H481" s="279"/>
      <c r="I481" s="280"/>
      <c r="J481" s="280"/>
      <c r="K481" s="278"/>
      <c r="L481" s="129"/>
      <c r="AK481" s="237"/>
      <c r="AL481" s="237"/>
    </row>
    <row r="482" spans="1:38" s="236" customFormat="1">
      <c r="A482" s="222"/>
      <c r="B482" s="249"/>
      <c r="C482" s="281"/>
      <c r="D482" s="278"/>
      <c r="E482" s="278"/>
      <c r="F482" s="279"/>
      <c r="G482" s="279"/>
      <c r="H482" s="279"/>
      <c r="I482" s="280"/>
      <c r="J482" s="280"/>
      <c r="K482" s="278"/>
      <c r="L482" s="129"/>
      <c r="AK482" s="237"/>
      <c r="AL482" s="237"/>
    </row>
    <row r="483" spans="1:38" s="236" customFormat="1">
      <c r="A483" s="222"/>
      <c r="B483" s="249"/>
      <c r="C483" s="281"/>
      <c r="D483" s="278"/>
      <c r="E483" s="278"/>
      <c r="F483" s="279"/>
      <c r="G483" s="279"/>
      <c r="H483" s="279"/>
      <c r="I483" s="280"/>
      <c r="J483" s="280"/>
      <c r="K483" s="278"/>
      <c r="L483" s="129"/>
      <c r="AK483" s="237"/>
      <c r="AL483" s="237"/>
    </row>
    <row r="484" spans="1:38" s="236" customFormat="1">
      <c r="A484" s="222"/>
      <c r="B484" s="249"/>
      <c r="C484" s="281"/>
      <c r="D484" s="278"/>
      <c r="E484" s="278"/>
      <c r="F484" s="279"/>
      <c r="G484" s="279"/>
      <c r="H484" s="279"/>
      <c r="I484" s="280"/>
      <c r="J484" s="280"/>
      <c r="K484" s="278"/>
      <c r="L484" s="129"/>
      <c r="AK484" s="237"/>
      <c r="AL484" s="237"/>
    </row>
    <row r="485" spans="1:38" s="236" customFormat="1">
      <c r="A485" s="222"/>
      <c r="B485" s="249"/>
      <c r="C485" s="281"/>
      <c r="D485" s="278"/>
      <c r="E485" s="278"/>
      <c r="F485" s="279"/>
      <c r="G485" s="279"/>
      <c r="H485" s="279"/>
      <c r="I485" s="280"/>
      <c r="J485" s="280"/>
      <c r="K485" s="278"/>
      <c r="L485" s="129"/>
      <c r="AK485" s="237"/>
      <c r="AL485" s="237"/>
    </row>
    <row r="486" spans="1:38" s="236" customFormat="1">
      <c r="A486" s="222"/>
      <c r="B486" s="249"/>
      <c r="C486" s="281"/>
      <c r="D486" s="278"/>
      <c r="E486" s="278"/>
      <c r="F486" s="279"/>
      <c r="G486" s="279"/>
      <c r="H486" s="279"/>
      <c r="I486" s="280"/>
      <c r="J486" s="280"/>
      <c r="K486" s="278"/>
      <c r="L486" s="129"/>
      <c r="AK486" s="237"/>
      <c r="AL486" s="237"/>
    </row>
    <row r="487" spans="1:38">
      <c r="A487" s="222"/>
      <c r="B487" s="249"/>
      <c r="C487" s="281"/>
      <c r="D487" s="278"/>
      <c r="E487" s="278"/>
      <c r="F487" s="279"/>
      <c r="G487" s="279"/>
      <c r="H487" s="279"/>
      <c r="I487" s="280"/>
      <c r="J487" s="280"/>
      <c r="K487" s="278"/>
      <c r="L487" s="129"/>
    </row>
    <row r="488" spans="1:38">
      <c r="A488" s="222"/>
      <c r="B488" s="249"/>
      <c r="C488" s="281"/>
      <c r="D488" s="278"/>
      <c r="E488" s="278"/>
      <c r="F488" s="279"/>
      <c r="G488" s="279"/>
      <c r="H488" s="279"/>
      <c r="I488" s="280"/>
      <c r="J488" s="280"/>
      <c r="K488" s="278"/>
      <c r="L488" s="129"/>
    </row>
    <row r="489" spans="1:38">
      <c r="A489" s="222"/>
      <c r="B489" s="249"/>
      <c r="C489" s="281"/>
      <c r="D489" s="278"/>
      <c r="E489" s="278"/>
      <c r="F489" s="279"/>
      <c r="G489" s="279"/>
      <c r="H489" s="279"/>
      <c r="I489" s="280"/>
      <c r="J489" s="280"/>
      <c r="K489" s="278"/>
      <c r="L489" s="129"/>
    </row>
    <row r="490" spans="1:38">
      <c r="A490" s="222"/>
      <c r="B490" s="249"/>
      <c r="C490" s="281"/>
      <c r="D490" s="278"/>
      <c r="E490" s="278"/>
      <c r="F490" s="279"/>
      <c r="G490" s="279"/>
      <c r="H490" s="279"/>
      <c r="I490" s="280"/>
      <c r="J490" s="280"/>
      <c r="K490" s="278"/>
      <c r="L490" s="129"/>
    </row>
    <row r="491" spans="1:38">
      <c r="A491" s="222"/>
      <c r="B491" s="249"/>
      <c r="C491" s="281"/>
      <c r="D491" s="278"/>
      <c r="E491" s="278"/>
      <c r="F491" s="279"/>
      <c r="G491" s="279"/>
      <c r="H491" s="279"/>
      <c r="I491" s="280"/>
      <c r="J491" s="280"/>
      <c r="K491" s="278"/>
      <c r="L491" s="129"/>
    </row>
    <row r="492" spans="1:38">
      <c r="A492" s="222"/>
      <c r="B492" s="249"/>
      <c r="C492" s="281"/>
      <c r="D492" s="278"/>
      <c r="E492" s="278"/>
      <c r="F492" s="279"/>
      <c r="G492" s="279"/>
      <c r="H492" s="279"/>
      <c r="I492" s="280"/>
      <c r="J492" s="280"/>
      <c r="K492" s="278"/>
      <c r="L492" s="129"/>
    </row>
    <row r="493" spans="1:38">
      <c r="A493" s="222"/>
      <c r="B493" s="249"/>
      <c r="C493" s="281"/>
      <c r="D493" s="278"/>
      <c r="E493" s="278"/>
      <c r="F493" s="279"/>
      <c r="G493" s="279"/>
      <c r="H493" s="279"/>
      <c r="I493" s="280"/>
      <c r="J493" s="280"/>
      <c r="K493" s="278"/>
      <c r="L493" s="129"/>
    </row>
    <row r="494" spans="1:38">
      <c r="A494" s="222"/>
      <c r="B494" s="249"/>
      <c r="C494" s="281"/>
      <c r="D494" s="278"/>
      <c r="E494" s="278"/>
      <c r="F494" s="279"/>
      <c r="G494" s="279"/>
      <c r="H494" s="279"/>
      <c r="I494" s="280"/>
      <c r="J494" s="280"/>
      <c r="K494" s="278"/>
      <c r="L494" s="129"/>
    </row>
    <row r="495" spans="1:38">
      <c r="A495" s="222"/>
      <c r="B495" s="249"/>
      <c r="C495" s="281"/>
      <c r="D495" s="278"/>
      <c r="E495" s="278"/>
      <c r="F495" s="279"/>
      <c r="G495" s="279"/>
      <c r="H495" s="279"/>
      <c r="I495" s="280"/>
      <c r="J495" s="280"/>
      <c r="K495" s="278"/>
      <c r="L495" s="129"/>
    </row>
    <row r="496" spans="1:38">
      <c r="A496" s="222"/>
      <c r="B496" s="249"/>
      <c r="C496" s="281"/>
      <c r="D496" s="278"/>
      <c r="E496" s="278"/>
      <c r="F496" s="279"/>
      <c r="G496" s="279"/>
      <c r="H496" s="279"/>
      <c r="I496" s="280"/>
      <c r="J496" s="280"/>
      <c r="K496" s="278"/>
      <c r="L496" s="129"/>
    </row>
    <row r="497" spans="1:12">
      <c r="A497" s="222"/>
      <c r="B497" s="249"/>
      <c r="C497" s="281"/>
      <c r="D497" s="278"/>
      <c r="E497" s="278"/>
      <c r="F497" s="279"/>
      <c r="G497" s="279"/>
      <c r="H497" s="279"/>
      <c r="I497" s="280"/>
      <c r="J497" s="280"/>
      <c r="K497" s="278"/>
      <c r="L497" s="129"/>
    </row>
    <row r="498" spans="1:12">
      <c r="A498" s="222"/>
      <c r="B498" s="249"/>
      <c r="C498" s="281"/>
      <c r="D498" s="278"/>
      <c r="E498" s="278"/>
      <c r="F498" s="279"/>
      <c r="G498" s="279"/>
      <c r="H498" s="279"/>
      <c r="I498" s="280"/>
      <c r="J498" s="280"/>
      <c r="K498" s="278"/>
      <c r="L498" s="129"/>
    </row>
    <row r="499" spans="1:12">
      <c r="A499" s="222"/>
      <c r="B499" s="249"/>
      <c r="C499" s="281"/>
      <c r="D499" s="278"/>
      <c r="E499" s="278"/>
      <c r="F499" s="279"/>
      <c r="G499" s="279"/>
      <c r="H499" s="279"/>
      <c r="I499" s="280"/>
      <c r="J499" s="280"/>
      <c r="K499" s="278"/>
      <c r="L499" s="129"/>
    </row>
    <row r="500" spans="1:12">
      <c r="A500" s="222"/>
      <c r="B500" s="249"/>
      <c r="C500" s="281"/>
      <c r="D500" s="278"/>
      <c r="E500" s="278"/>
      <c r="F500" s="279"/>
      <c r="G500" s="279"/>
      <c r="H500" s="279"/>
      <c r="I500" s="280"/>
      <c r="J500" s="280"/>
      <c r="K500" s="278"/>
      <c r="L500" s="129"/>
    </row>
    <row r="501" spans="1:12">
      <c r="A501" s="222"/>
      <c r="B501" s="249"/>
      <c r="C501" s="281"/>
      <c r="D501" s="278"/>
      <c r="E501" s="278"/>
      <c r="F501" s="279"/>
      <c r="G501" s="279"/>
      <c r="H501" s="279"/>
      <c r="I501" s="280"/>
      <c r="J501" s="280"/>
      <c r="K501" s="278"/>
      <c r="L501" s="129"/>
    </row>
    <row r="502" spans="1:12">
      <c r="A502" s="222"/>
      <c r="B502" s="249"/>
      <c r="C502" s="281"/>
      <c r="D502" s="278"/>
      <c r="E502" s="278"/>
      <c r="F502" s="279"/>
      <c r="G502" s="279"/>
      <c r="H502" s="279"/>
      <c r="I502" s="280"/>
      <c r="J502" s="280"/>
      <c r="K502" s="278"/>
      <c r="L502" s="129"/>
    </row>
    <row r="503" spans="1:12">
      <c r="A503" s="222"/>
      <c r="B503" s="249"/>
      <c r="C503" s="281"/>
      <c r="D503" s="278"/>
      <c r="E503" s="278"/>
      <c r="F503" s="279"/>
      <c r="G503" s="279"/>
      <c r="H503" s="279"/>
      <c r="I503" s="280"/>
      <c r="J503" s="280"/>
      <c r="K503" s="278"/>
      <c r="L503" s="129"/>
    </row>
    <row r="504" spans="1:12">
      <c r="A504" s="222"/>
      <c r="B504" s="249"/>
      <c r="C504" s="281"/>
      <c r="D504" s="278"/>
      <c r="E504" s="278"/>
      <c r="F504" s="279"/>
      <c r="G504" s="279"/>
      <c r="H504" s="279"/>
      <c r="I504" s="280"/>
      <c r="J504" s="280"/>
      <c r="K504" s="278"/>
      <c r="L504" s="129"/>
    </row>
    <row r="505" spans="1:12">
      <c r="A505" s="222"/>
      <c r="B505" s="249"/>
      <c r="C505" s="281"/>
      <c r="D505" s="278"/>
      <c r="E505" s="278"/>
      <c r="F505" s="279"/>
      <c r="G505" s="279"/>
      <c r="H505" s="279"/>
      <c r="I505" s="280"/>
      <c r="J505" s="280"/>
      <c r="K505" s="278"/>
      <c r="L505" s="129"/>
    </row>
    <row r="506" spans="1:12">
      <c r="A506" s="222"/>
      <c r="B506" s="249"/>
      <c r="C506" s="281"/>
      <c r="D506" s="278"/>
      <c r="E506" s="278"/>
      <c r="F506" s="279"/>
      <c r="G506" s="279"/>
      <c r="H506" s="279"/>
      <c r="I506" s="280"/>
      <c r="J506" s="280"/>
      <c r="K506" s="278"/>
      <c r="L506" s="129"/>
    </row>
    <row r="507" spans="1:12">
      <c r="A507" s="222"/>
      <c r="B507" s="249"/>
      <c r="C507" s="281"/>
      <c r="D507" s="278"/>
      <c r="E507" s="278"/>
      <c r="F507" s="279"/>
      <c r="G507" s="279"/>
      <c r="H507" s="279"/>
      <c r="I507" s="280"/>
      <c r="J507" s="280"/>
      <c r="K507" s="278"/>
      <c r="L507" s="129"/>
    </row>
    <row r="508" spans="1:12">
      <c r="A508" s="222"/>
      <c r="B508" s="249"/>
      <c r="C508" s="281"/>
      <c r="D508" s="278"/>
      <c r="E508" s="278"/>
      <c r="F508" s="279"/>
      <c r="G508" s="279"/>
      <c r="H508" s="279"/>
      <c r="I508" s="280"/>
      <c r="J508" s="280"/>
      <c r="K508" s="278"/>
      <c r="L508" s="129"/>
    </row>
    <row r="509" spans="1:12">
      <c r="A509" s="222"/>
      <c r="B509" s="249"/>
      <c r="C509" s="281"/>
      <c r="D509" s="278"/>
      <c r="E509" s="278"/>
      <c r="F509" s="279"/>
      <c r="G509" s="279"/>
      <c r="H509" s="279"/>
      <c r="I509" s="280"/>
      <c r="J509" s="280"/>
      <c r="K509" s="278"/>
      <c r="L509" s="129"/>
    </row>
    <row r="510" spans="1:12">
      <c r="A510" s="222"/>
      <c r="B510" s="249"/>
      <c r="C510" s="281"/>
      <c r="D510" s="278"/>
      <c r="E510" s="278"/>
      <c r="F510" s="279"/>
      <c r="G510" s="279"/>
      <c r="H510" s="279"/>
      <c r="I510" s="280"/>
      <c r="J510" s="280"/>
      <c r="K510" s="278"/>
      <c r="L510" s="129"/>
    </row>
    <row r="511" spans="1:12">
      <c r="A511" s="222"/>
      <c r="B511" s="249"/>
      <c r="C511" s="281"/>
      <c r="D511" s="278"/>
      <c r="E511" s="278"/>
      <c r="F511" s="279"/>
      <c r="G511" s="279"/>
      <c r="H511" s="279"/>
      <c r="I511" s="280"/>
      <c r="J511" s="280"/>
      <c r="K511" s="278"/>
      <c r="L511" s="129"/>
    </row>
    <row r="512" spans="1:12">
      <c r="A512" s="222"/>
      <c r="B512" s="249"/>
      <c r="C512" s="281"/>
      <c r="D512" s="278"/>
      <c r="E512" s="278"/>
      <c r="F512" s="279"/>
      <c r="G512" s="279"/>
      <c r="H512" s="279"/>
      <c r="I512" s="280"/>
      <c r="J512" s="280"/>
      <c r="K512" s="278"/>
      <c r="L512" s="129"/>
    </row>
    <row r="513" spans="1:12">
      <c r="A513" s="222"/>
      <c r="B513" s="249"/>
      <c r="C513" s="281"/>
      <c r="D513" s="278"/>
      <c r="E513" s="278"/>
      <c r="F513" s="279"/>
      <c r="G513" s="279"/>
      <c r="H513" s="279"/>
      <c r="I513" s="280"/>
      <c r="J513" s="280"/>
      <c r="K513" s="278"/>
      <c r="L513" s="129"/>
    </row>
    <row r="514" spans="1:12">
      <c r="A514" s="222"/>
      <c r="B514" s="249"/>
      <c r="C514" s="281"/>
      <c r="D514" s="278"/>
      <c r="E514" s="278"/>
      <c r="F514" s="279"/>
      <c r="G514" s="279"/>
      <c r="H514" s="279"/>
      <c r="I514" s="280"/>
      <c r="J514" s="280"/>
      <c r="K514" s="278"/>
      <c r="L514" s="129"/>
    </row>
    <row r="515" spans="1:12">
      <c r="A515" s="222"/>
      <c r="B515" s="249"/>
      <c r="C515" s="281"/>
      <c r="D515" s="278"/>
      <c r="E515" s="278"/>
      <c r="F515" s="279"/>
      <c r="G515" s="279"/>
      <c r="H515" s="279"/>
      <c r="I515" s="280"/>
      <c r="J515" s="280"/>
      <c r="K515" s="278"/>
      <c r="L515" s="129"/>
    </row>
    <row r="516" spans="1:12">
      <c r="A516" s="222"/>
      <c r="B516" s="249"/>
      <c r="C516" s="281"/>
      <c r="D516" s="278"/>
      <c r="E516" s="278"/>
      <c r="F516" s="279"/>
      <c r="G516" s="279"/>
      <c r="H516" s="279"/>
      <c r="I516" s="280"/>
      <c r="J516" s="280"/>
      <c r="K516" s="278"/>
      <c r="L516" s="129"/>
    </row>
    <row r="517" spans="1:12">
      <c r="A517" s="222"/>
      <c r="B517" s="249"/>
      <c r="C517" s="281"/>
      <c r="D517" s="278"/>
      <c r="E517" s="278"/>
      <c r="F517" s="279"/>
      <c r="G517" s="279"/>
      <c r="H517" s="279"/>
      <c r="I517" s="280"/>
      <c r="J517" s="280"/>
      <c r="K517" s="278"/>
      <c r="L517" s="129"/>
    </row>
    <row r="518" spans="1:12">
      <c r="A518" s="222"/>
      <c r="B518" s="249"/>
      <c r="C518" s="281"/>
      <c r="D518" s="278"/>
      <c r="E518" s="278"/>
      <c r="F518" s="279"/>
      <c r="G518" s="279"/>
      <c r="H518" s="279"/>
      <c r="I518" s="280"/>
      <c r="J518" s="280"/>
      <c r="K518" s="278"/>
      <c r="L518" s="129"/>
    </row>
    <row r="519" spans="1:12">
      <c r="A519" s="222"/>
      <c r="B519" s="249"/>
      <c r="C519" s="281"/>
      <c r="D519" s="278"/>
      <c r="E519" s="278"/>
      <c r="F519" s="279"/>
      <c r="G519" s="279"/>
      <c r="H519" s="279"/>
      <c r="I519" s="280"/>
      <c r="J519" s="280"/>
      <c r="K519" s="278"/>
      <c r="L519" s="129"/>
    </row>
    <row r="520" spans="1:12">
      <c r="A520" s="222"/>
      <c r="B520" s="249"/>
      <c r="C520" s="281"/>
      <c r="D520" s="278"/>
      <c r="E520" s="278"/>
      <c r="F520" s="279"/>
      <c r="G520" s="279"/>
      <c r="H520" s="279"/>
      <c r="I520" s="280"/>
      <c r="J520" s="280"/>
      <c r="K520" s="278"/>
      <c r="L520" s="129"/>
    </row>
    <row r="521" spans="1:12">
      <c r="A521" s="222"/>
      <c r="B521" s="249"/>
      <c r="C521" s="281"/>
      <c r="D521" s="278"/>
      <c r="E521" s="278"/>
      <c r="F521" s="279"/>
      <c r="G521" s="279"/>
      <c r="H521" s="279"/>
      <c r="I521" s="280"/>
      <c r="J521" s="280"/>
      <c r="K521" s="278"/>
      <c r="L521" s="129"/>
    </row>
    <row r="522" spans="1:12">
      <c r="A522" s="222"/>
      <c r="B522" s="249"/>
      <c r="C522" s="281"/>
      <c r="D522" s="278"/>
      <c r="E522" s="278"/>
      <c r="F522" s="279"/>
      <c r="G522" s="279"/>
      <c r="H522" s="279"/>
      <c r="I522" s="280"/>
      <c r="J522" s="280"/>
      <c r="K522" s="278"/>
      <c r="L522" s="129"/>
    </row>
    <row r="523" spans="1:12">
      <c r="A523" s="222"/>
      <c r="B523" s="249"/>
      <c r="C523" s="281"/>
      <c r="D523" s="278"/>
      <c r="E523" s="278"/>
      <c r="F523" s="279"/>
      <c r="G523" s="279"/>
      <c r="H523" s="279"/>
      <c r="I523" s="280"/>
      <c r="J523" s="280"/>
      <c r="K523" s="278"/>
      <c r="L523" s="129"/>
    </row>
    <row r="524" spans="1:12">
      <c r="A524" s="222"/>
      <c r="B524" s="249"/>
      <c r="C524" s="281"/>
      <c r="D524" s="278"/>
      <c r="E524" s="278"/>
      <c r="F524" s="279"/>
      <c r="G524" s="279"/>
      <c r="H524" s="279"/>
      <c r="I524" s="280"/>
      <c r="J524" s="280"/>
      <c r="K524" s="278"/>
      <c r="L524" s="129"/>
    </row>
    <row r="525" spans="1:12">
      <c r="A525" s="222"/>
      <c r="B525" s="249"/>
      <c r="C525" s="281"/>
      <c r="D525" s="278"/>
      <c r="E525" s="278"/>
      <c r="F525" s="279"/>
      <c r="G525" s="279"/>
      <c r="H525" s="279"/>
      <c r="I525" s="280"/>
      <c r="J525" s="280"/>
      <c r="K525" s="278"/>
      <c r="L525" s="129"/>
    </row>
    <row r="526" spans="1:12">
      <c r="A526" s="222"/>
      <c r="B526" s="249"/>
      <c r="C526" s="281"/>
      <c r="D526" s="278"/>
      <c r="E526" s="278"/>
      <c r="F526" s="279"/>
      <c r="G526" s="279"/>
      <c r="H526" s="279"/>
      <c r="I526" s="280"/>
      <c r="J526" s="280"/>
      <c r="K526" s="278"/>
      <c r="L526" s="129"/>
    </row>
    <row r="527" spans="1:12">
      <c r="A527" s="222"/>
      <c r="B527" s="249"/>
      <c r="C527" s="281"/>
      <c r="D527" s="278"/>
      <c r="E527" s="278"/>
      <c r="F527" s="279"/>
      <c r="G527" s="279"/>
      <c r="H527" s="279"/>
      <c r="I527" s="280"/>
      <c r="J527" s="280"/>
      <c r="K527" s="278"/>
      <c r="L527" s="129"/>
    </row>
    <row r="528" spans="1:12">
      <c r="A528" s="222"/>
      <c r="B528" s="249"/>
      <c r="C528" s="281"/>
      <c r="D528" s="278"/>
      <c r="E528" s="278"/>
      <c r="F528" s="279"/>
      <c r="G528" s="279"/>
      <c r="H528" s="279"/>
      <c r="I528" s="280"/>
      <c r="J528" s="280"/>
      <c r="K528" s="278"/>
      <c r="L528" s="129"/>
    </row>
    <row r="529" spans="1:12">
      <c r="A529" s="222"/>
      <c r="B529" s="249"/>
      <c r="C529" s="281"/>
      <c r="D529" s="278"/>
      <c r="E529" s="278"/>
      <c r="F529" s="279"/>
      <c r="G529" s="279"/>
      <c r="H529" s="279"/>
      <c r="I529" s="280"/>
      <c r="J529" s="280"/>
      <c r="K529" s="278"/>
      <c r="L529" s="129"/>
    </row>
    <row r="530" spans="1:12">
      <c r="A530" s="222"/>
      <c r="B530" s="249"/>
      <c r="C530" s="281"/>
      <c r="D530" s="278"/>
      <c r="E530" s="278"/>
      <c r="F530" s="279"/>
      <c r="G530" s="279"/>
      <c r="H530" s="279"/>
      <c r="I530" s="280"/>
      <c r="J530" s="280"/>
      <c r="K530" s="278"/>
      <c r="L530" s="129"/>
    </row>
    <row r="531" spans="1:12">
      <c r="A531" s="222"/>
      <c r="B531" s="249"/>
      <c r="C531" s="281"/>
      <c r="D531" s="278"/>
      <c r="E531" s="278"/>
      <c r="F531" s="279"/>
      <c r="G531" s="279"/>
      <c r="H531" s="279"/>
      <c r="I531" s="280"/>
      <c r="J531" s="280"/>
      <c r="K531" s="278"/>
      <c r="L531" s="129"/>
    </row>
    <row r="532" spans="1:12">
      <c r="A532" s="222"/>
      <c r="B532" s="249"/>
      <c r="C532" s="281"/>
      <c r="D532" s="278"/>
      <c r="E532" s="278"/>
      <c r="F532" s="279"/>
      <c r="G532" s="279"/>
      <c r="H532" s="279"/>
      <c r="I532" s="280"/>
      <c r="J532" s="280"/>
      <c r="K532" s="278"/>
      <c r="L532" s="129"/>
    </row>
    <row r="533" spans="1:12">
      <c r="A533" s="222"/>
      <c r="B533" s="249"/>
      <c r="C533" s="281"/>
      <c r="D533" s="278"/>
      <c r="E533" s="278"/>
      <c r="F533" s="279"/>
      <c r="G533" s="279"/>
      <c r="H533" s="279"/>
      <c r="I533" s="280"/>
      <c r="J533" s="280"/>
      <c r="K533" s="278"/>
      <c r="L533" s="129"/>
    </row>
    <row r="534" spans="1:12">
      <c r="A534" s="222"/>
      <c r="B534" s="249"/>
      <c r="C534" s="281"/>
      <c r="D534" s="278"/>
      <c r="E534" s="278"/>
      <c r="F534" s="279"/>
      <c r="G534" s="279"/>
      <c r="H534" s="279"/>
      <c r="I534" s="280"/>
      <c r="J534" s="280"/>
      <c r="K534" s="278"/>
      <c r="L534" s="129"/>
    </row>
    <row r="535" spans="1:12">
      <c r="A535" s="222"/>
      <c r="B535" s="249"/>
      <c r="C535" s="281"/>
      <c r="D535" s="278"/>
      <c r="E535" s="278"/>
      <c r="F535" s="279"/>
      <c r="G535" s="279"/>
      <c r="H535" s="279"/>
      <c r="I535" s="280"/>
      <c r="J535" s="280"/>
      <c r="K535" s="278"/>
      <c r="L535" s="129"/>
    </row>
    <row r="536" spans="1:12">
      <c r="A536" s="222"/>
      <c r="B536" s="249"/>
      <c r="C536" s="281"/>
      <c r="D536" s="278"/>
      <c r="E536" s="278"/>
      <c r="F536" s="279"/>
      <c r="G536" s="279"/>
      <c r="H536" s="279"/>
      <c r="I536" s="280"/>
      <c r="J536" s="280"/>
      <c r="K536" s="278"/>
      <c r="L536" s="129"/>
    </row>
    <row r="537" spans="1:12">
      <c r="A537" s="222"/>
      <c r="B537" s="249"/>
      <c r="C537" s="281"/>
      <c r="D537" s="278"/>
      <c r="E537" s="278"/>
      <c r="F537" s="279"/>
      <c r="G537" s="279"/>
      <c r="H537" s="279"/>
      <c r="I537" s="280"/>
      <c r="J537" s="280"/>
      <c r="K537" s="278"/>
      <c r="L537" s="129"/>
    </row>
    <row r="538" spans="1:12">
      <c r="A538" s="222"/>
      <c r="B538" s="249"/>
      <c r="C538" s="281"/>
      <c r="D538" s="278"/>
      <c r="E538" s="278"/>
      <c r="F538" s="279"/>
      <c r="G538" s="279"/>
      <c r="H538" s="279"/>
      <c r="I538" s="280"/>
      <c r="J538" s="280"/>
      <c r="K538" s="278"/>
      <c r="L538" s="129"/>
    </row>
    <row r="539" spans="1:12">
      <c r="A539" s="222"/>
      <c r="B539" s="249"/>
      <c r="C539" s="281"/>
      <c r="D539" s="278"/>
      <c r="E539" s="278"/>
      <c r="F539" s="279"/>
      <c r="G539" s="279"/>
      <c r="H539" s="279"/>
      <c r="I539" s="280"/>
      <c r="J539" s="280"/>
      <c r="K539" s="278"/>
      <c r="L539" s="129"/>
    </row>
    <row r="540" spans="1:12">
      <c r="A540" s="222"/>
      <c r="B540" s="249"/>
      <c r="C540" s="281"/>
      <c r="D540" s="278"/>
      <c r="E540" s="278"/>
      <c r="F540" s="279"/>
      <c r="G540" s="279"/>
      <c r="H540" s="279"/>
      <c r="I540" s="280"/>
      <c r="J540" s="280"/>
      <c r="K540" s="278"/>
      <c r="L540" s="129"/>
    </row>
    <row r="541" spans="1:12">
      <c r="A541" s="222"/>
      <c r="B541" s="249"/>
      <c r="C541" s="281"/>
      <c r="D541" s="278"/>
      <c r="E541" s="278"/>
      <c r="F541" s="279"/>
      <c r="G541" s="279"/>
      <c r="H541" s="279"/>
      <c r="I541" s="280"/>
      <c r="J541" s="280"/>
      <c r="K541" s="278"/>
      <c r="L541" s="129"/>
    </row>
    <row r="542" spans="1:12">
      <c r="A542" s="222"/>
      <c r="B542" s="249"/>
      <c r="C542" s="281"/>
      <c r="D542" s="278"/>
      <c r="E542" s="278"/>
      <c r="F542" s="279"/>
      <c r="G542" s="279"/>
      <c r="H542" s="279"/>
      <c r="I542" s="280"/>
      <c r="J542" s="280"/>
      <c r="K542" s="278"/>
      <c r="L542" s="129"/>
    </row>
    <row r="543" spans="1:12">
      <c r="A543" s="222"/>
      <c r="B543" s="249"/>
      <c r="C543" s="281"/>
      <c r="D543" s="278"/>
      <c r="E543" s="278"/>
      <c r="F543" s="279"/>
      <c r="G543" s="279"/>
      <c r="H543" s="279"/>
      <c r="I543" s="280"/>
      <c r="J543" s="280"/>
      <c r="K543" s="278"/>
      <c r="L543" s="129"/>
    </row>
    <row r="544" spans="1:12">
      <c r="A544" s="222"/>
      <c r="B544" s="249"/>
      <c r="C544" s="281"/>
      <c r="D544" s="278"/>
      <c r="E544" s="278"/>
      <c r="F544" s="279"/>
      <c r="G544" s="279"/>
      <c r="H544" s="279"/>
      <c r="I544" s="280"/>
      <c r="J544" s="280"/>
      <c r="K544" s="278"/>
      <c r="L544" s="129"/>
    </row>
    <row r="545" spans="1:12">
      <c r="A545" s="222"/>
      <c r="B545" s="249"/>
      <c r="C545" s="281"/>
      <c r="D545" s="278"/>
      <c r="E545" s="278"/>
      <c r="F545" s="279"/>
      <c r="G545" s="279"/>
      <c r="H545" s="279"/>
      <c r="I545" s="280"/>
      <c r="J545" s="280"/>
      <c r="K545" s="278"/>
      <c r="L545" s="129"/>
    </row>
    <row r="546" spans="1:12">
      <c r="A546" s="222"/>
      <c r="B546" s="249"/>
      <c r="C546" s="281"/>
      <c r="D546" s="278"/>
      <c r="E546" s="278"/>
      <c r="F546" s="279"/>
      <c r="G546" s="279"/>
      <c r="H546" s="279"/>
      <c r="I546" s="280"/>
      <c r="J546" s="280"/>
      <c r="K546" s="278"/>
      <c r="L546" s="129"/>
    </row>
    <row r="547" spans="1:12">
      <c r="A547" s="222"/>
      <c r="B547" s="249"/>
      <c r="C547" s="281"/>
      <c r="D547" s="278"/>
      <c r="E547" s="278"/>
      <c r="F547" s="279"/>
      <c r="G547" s="279"/>
      <c r="H547" s="279"/>
      <c r="I547" s="280"/>
      <c r="J547" s="280"/>
      <c r="K547" s="278"/>
      <c r="L547" s="129"/>
    </row>
    <row r="548" spans="1:12">
      <c r="A548" s="222"/>
      <c r="B548" s="249"/>
      <c r="C548" s="281"/>
      <c r="D548" s="278"/>
      <c r="E548" s="278"/>
      <c r="F548" s="279"/>
      <c r="G548" s="279"/>
      <c r="H548" s="279"/>
      <c r="I548" s="280"/>
      <c r="J548" s="280"/>
      <c r="K548" s="278"/>
      <c r="L548" s="129"/>
    </row>
    <row r="549" spans="1:12">
      <c r="A549" s="222"/>
      <c r="B549" s="249"/>
      <c r="C549" s="281"/>
      <c r="D549" s="278"/>
      <c r="E549" s="278"/>
      <c r="F549" s="279"/>
      <c r="G549" s="279"/>
      <c r="H549" s="279"/>
      <c r="I549" s="280"/>
      <c r="J549" s="280"/>
      <c r="K549" s="278"/>
      <c r="L549" s="129"/>
    </row>
    <row r="550" spans="1:12">
      <c r="A550" s="222"/>
      <c r="B550" s="249"/>
      <c r="C550" s="281"/>
      <c r="D550" s="278"/>
      <c r="E550" s="278"/>
      <c r="F550" s="279"/>
      <c r="G550" s="279"/>
      <c r="H550" s="279"/>
      <c r="I550" s="280"/>
      <c r="J550" s="280"/>
      <c r="K550" s="278"/>
      <c r="L550" s="129"/>
    </row>
    <row r="551" spans="1:12">
      <c r="A551" s="222"/>
      <c r="B551" s="249"/>
      <c r="C551" s="281"/>
      <c r="D551" s="278"/>
      <c r="E551" s="278"/>
      <c r="F551" s="279"/>
      <c r="G551" s="279"/>
      <c r="H551" s="279"/>
      <c r="I551" s="280"/>
      <c r="J551" s="280"/>
      <c r="K551" s="278"/>
      <c r="L551" s="129"/>
    </row>
    <row r="552" spans="1:12">
      <c r="A552" s="222"/>
      <c r="B552" s="249"/>
      <c r="C552" s="281"/>
      <c r="D552" s="278"/>
      <c r="E552" s="278"/>
      <c r="F552" s="279"/>
      <c r="G552" s="279"/>
      <c r="H552" s="279"/>
      <c r="I552" s="280"/>
      <c r="J552" s="280"/>
      <c r="K552" s="278"/>
      <c r="L552" s="129"/>
    </row>
    <row r="553" spans="1:12">
      <c r="A553" s="222"/>
      <c r="B553" s="249"/>
      <c r="C553" s="281"/>
      <c r="D553" s="278"/>
      <c r="E553" s="278"/>
      <c r="F553" s="279"/>
      <c r="G553" s="279"/>
      <c r="H553" s="279"/>
      <c r="I553" s="280"/>
      <c r="J553" s="280"/>
      <c r="K553" s="278"/>
      <c r="L553" s="129"/>
    </row>
    <row r="554" spans="1:12">
      <c r="A554" s="222"/>
      <c r="B554" s="249"/>
      <c r="C554" s="281"/>
      <c r="D554" s="278"/>
      <c r="E554" s="278"/>
      <c r="F554" s="279"/>
      <c r="G554" s="279"/>
      <c r="H554" s="279"/>
      <c r="I554" s="280"/>
      <c r="J554" s="280"/>
      <c r="K554" s="278"/>
      <c r="L554" s="129"/>
    </row>
    <row r="555" spans="1:12">
      <c r="A555" s="222"/>
      <c r="B555" s="249"/>
      <c r="C555" s="281"/>
      <c r="D555" s="278"/>
      <c r="E555" s="278"/>
      <c r="F555" s="279"/>
      <c r="G555" s="279"/>
      <c r="H555" s="279"/>
      <c r="I555" s="280"/>
      <c r="J555" s="280"/>
      <c r="K555" s="278"/>
      <c r="L555" s="129"/>
    </row>
    <row r="556" spans="1:12">
      <c r="A556" s="222"/>
      <c r="B556" s="249"/>
      <c r="C556" s="281"/>
      <c r="D556" s="278"/>
      <c r="E556" s="278"/>
      <c r="F556" s="279"/>
      <c r="G556" s="279"/>
      <c r="H556" s="279"/>
      <c r="I556" s="280"/>
      <c r="J556" s="280"/>
      <c r="K556" s="278"/>
      <c r="L556" s="129"/>
    </row>
    <row r="557" spans="1:12">
      <c r="A557" s="222"/>
      <c r="B557" s="249"/>
      <c r="C557" s="281"/>
      <c r="D557" s="278"/>
      <c r="E557" s="278"/>
      <c r="F557" s="279"/>
      <c r="G557" s="279"/>
      <c r="H557" s="279"/>
      <c r="I557" s="280"/>
      <c r="J557" s="280"/>
      <c r="K557" s="278"/>
      <c r="L557" s="129"/>
    </row>
    <row r="558" spans="1:12">
      <c r="A558" s="222"/>
      <c r="B558" s="249"/>
      <c r="C558" s="281"/>
      <c r="D558" s="278"/>
      <c r="E558" s="278"/>
      <c r="F558" s="279"/>
      <c r="G558" s="279"/>
      <c r="H558" s="279"/>
      <c r="I558" s="280"/>
      <c r="J558" s="280"/>
      <c r="K558" s="278"/>
      <c r="L558" s="129"/>
    </row>
    <row r="559" spans="1:12">
      <c r="A559" s="222"/>
      <c r="B559" s="249"/>
      <c r="C559" s="281"/>
      <c r="D559" s="278"/>
      <c r="E559" s="278"/>
      <c r="F559" s="279"/>
      <c r="G559" s="279"/>
      <c r="H559" s="279"/>
      <c r="I559" s="280"/>
      <c r="J559" s="280"/>
      <c r="K559" s="278"/>
      <c r="L559" s="129"/>
    </row>
    <row r="560" spans="1:12">
      <c r="A560" s="222"/>
      <c r="B560" s="249"/>
      <c r="C560" s="281"/>
      <c r="D560" s="278"/>
      <c r="E560" s="278"/>
      <c r="F560" s="279"/>
      <c r="G560" s="279"/>
      <c r="H560" s="279"/>
      <c r="I560" s="280"/>
      <c r="J560" s="280"/>
      <c r="K560" s="278"/>
      <c r="L560" s="129"/>
    </row>
    <row r="561" spans="1:12">
      <c r="A561" s="222"/>
      <c r="B561" s="249"/>
      <c r="C561" s="281"/>
      <c r="D561" s="278"/>
      <c r="E561" s="278"/>
      <c r="F561" s="279"/>
      <c r="G561" s="279"/>
      <c r="H561" s="279"/>
      <c r="I561" s="280"/>
      <c r="J561" s="280"/>
      <c r="K561" s="278"/>
      <c r="L561" s="129"/>
    </row>
    <row r="562" spans="1:12">
      <c r="A562" s="222"/>
      <c r="B562" s="249"/>
      <c r="C562" s="281"/>
      <c r="D562" s="278"/>
      <c r="E562" s="278"/>
      <c r="F562" s="279"/>
      <c r="G562" s="279"/>
      <c r="H562" s="279"/>
      <c r="I562" s="280"/>
      <c r="J562" s="280"/>
      <c r="K562" s="278"/>
      <c r="L562" s="129"/>
    </row>
    <row r="563" spans="1:12">
      <c r="A563" s="222"/>
      <c r="B563" s="249"/>
      <c r="C563" s="281"/>
      <c r="D563" s="278"/>
      <c r="E563" s="278"/>
      <c r="F563" s="279"/>
      <c r="G563" s="279"/>
      <c r="H563" s="279"/>
      <c r="I563" s="280"/>
      <c r="J563" s="280"/>
      <c r="K563" s="278"/>
      <c r="L563" s="129"/>
    </row>
    <row r="564" spans="1:12">
      <c r="A564" s="222"/>
      <c r="B564" s="249"/>
      <c r="C564" s="281"/>
      <c r="D564" s="278"/>
      <c r="E564" s="278"/>
      <c r="F564" s="279"/>
      <c r="G564" s="279"/>
      <c r="H564" s="279"/>
      <c r="I564" s="280"/>
      <c r="J564" s="280"/>
      <c r="K564" s="278"/>
      <c r="L564" s="129"/>
    </row>
    <row r="565" spans="1:12">
      <c r="A565" s="222"/>
      <c r="B565" s="249"/>
      <c r="C565" s="281"/>
      <c r="D565" s="278"/>
      <c r="E565" s="278"/>
      <c r="F565" s="279"/>
      <c r="G565" s="279"/>
      <c r="H565" s="279"/>
      <c r="I565" s="280"/>
      <c r="J565" s="280"/>
      <c r="K565" s="278"/>
      <c r="L565" s="129"/>
    </row>
    <row r="566" spans="1:12">
      <c r="A566" s="222"/>
      <c r="B566" s="249"/>
      <c r="C566" s="281"/>
      <c r="D566" s="278"/>
      <c r="E566" s="278"/>
      <c r="F566" s="279"/>
      <c r="G566" s="279"/>
      <c r="H566" s="279"/>
      <c r="I566" s="280"/>
      <c r="J566" s="280"/>
      <c r="K566" s="278"/>
      <c r="L566" s="129"/>
    </row>
    <row r="567" spans="1:12">
      <c r="A567" s="222"/>
      <c r="B567" s="249"/>
      <c r="C567" s="281"/>
      <c r="D567" s="278"/>
      <c r="E567" s="278"/>
      <c r="F567" s="279"/>
      <c r="G567" s="279"/>
      <c r="H567" s="279"/>
      <c r="I567" s="280"/>
      <c r="J567" s="280"/>
      <c r="K567" s="278"/>
      <c r="L567" s="129"/>
    </row>
    <row r="568" spans="1:12">
      <c r="A568" s="222"/>
      <c r="B568" s="249"/>
      <c r="C568" s="281"/>
      <c r="D568" s="278"/>
      <c r="E568" s="278"/>
      <c r="F568" s="279"/>
      <c r="G568" s="279"/>
      <c r="H568" s="279"/>
      <c r="I568" s="280"/>
      <c r="J568" s="280"/>
      <c r="K568" s="278"/>
      <c r="L568" s="129"/>
    </row>
    <row r="569" spans="1:12">
      <c r="A569" s="222"/>
      <c r="B569" s="249"/>
      <c r="C569" s="281"/>
      <c r="D569" s="278"/>
      <c r="E569" s="278"/>
      <c r="F569" s="279"/>
      <c r="G569" s="279"/>
      <c r="H569" s="279"/>
      <c r="I569" s="280"/>
      <c r="J569" s="280"/>
      <c r="K569" s="278"/>
      <c r="L569" s="129"/>
    </row>
    <row r="570" spans="1:12">
      <c r="A570" s="222"/>
      <c r="B570" s="249"/>
      <c r="C570" s="281"/>
      <c r="D570" s="278"/>
      <c r="E570" s="278"/>
      <c r="F570" s="279"/>
      <c r="G570" s="279"/>
      <c r="H570" s="279"/>
      <c r="I570" s="280"/>
      <c r="J570" s="280"/>
      <c r="K570" s="278"/>
      <c r="L570" s="129"/>
    </row>
    <row r="571" spans="1:12">
      <c r="A571" s="222"/>
      <c r="B571" s="249"/>
      <c r="C571" s="281"/>
      <c r="D571" s="278"/>
      <c r="E571" s="278"/>
      <c r="F571" s="279"/>
      <c r="G571" s="279"/>
      <c r="H571" s="279"/>
      <c r="I571" s="280"/>
      <c r="J571" s="280"/>
      <c r="K571" s="278"/>
      <c r="L571" s="129"/>
    </row>
    <row r="572" spans="1:12">
      <c r="A572" s="222"/>
      <c r="B572" s="249"/>
      <c r="C572" s="281"/>
      <c r="D572" s="278"/>
      <c r="E572" s="278"/>
      <c r="F572" s="279"/>
      <c r="G572" s="279"/>
      <c r="H572" s="279"/>
      <c r="I572" s="280"/>
      <c r="J572" s="280"/>
      <c r="K572" s="278"/>
      <c r="L572" s="129"/>
    </row>
    <row r="573" spans="1:12">
      <c r="A573" s="222"/>
      <c r="B573" s="249"/>
      <c r="C573" s="281"/>
      <c r="D573" s="278"/>
      <c r="E573" s="278"/>
      <c r="F573" s="279"/>
      <c r="G573" s="279"/>
      <c r="H573" s="279"/>
      <c r="I573" s="280"/>
      <c r="J573" s="280"/>
      <c r="K573" s="278"/>
      <c r="L573" s="129"/>
    </row>
    <row r="574" spans="1:12">
      <c r="A574" s="222"/>
      <c r="B574" s="249"/>
      <c r="C574" s="281"/>
      <c r="D574" s="278"/>
      <c r="E574" s="278"/>
      <c r="F574" s="279"/>
      <c r="G574" s="279"/>
      <c r="H574" s="279"/>
      <c r="I574" s="280"/>
      <c r="J574" s="280"/>
      <c r="K574" s="278"/>
      <c r="L574" s="129"/>
    </row>
    <row r="575" spans="1:12">
      <c r="A575" s="222"/>
      <c r="B575" s="249"/>
      <c r="C575" s="281"/>
      <c r="D575" s="278"/>
      <c r="E575" s="278"/>
      <c r="F575" s="279"/>
      <c r="G575" s="279"/>
      <c r="H575" s="279"/>
      <c r="I575" s="280"/>
      <c r="J575" s="280"/>
      <c r="K575" s="278"/>
      <c r="L575" s="129"/>
    </row>
    <row r="576" spans="1:12">
      <c r="A576" s="222"/>
      <c r="B576" s="249"/>
      <c r="C576" s="281"/>
      <c r="D576" s="278"/>
      <c r="E576" s="278"/>
      <c r="F576" s="279"/>
      <c r="G576" s="279"/>
      <c r="H576" s="279"/>
      <c r="I576" s="280"/>
      <c r="J576" s="280"/>
      <c r="K576" s="278"/>
      <c r="L576" s="129"/>
    </row>
    <row r="577" spans="1:12">
      <c r="A577" s="222"/>
      <c r="B577" s="249"/>
      <c r="C577" s="281"/>
      <c r="D577" s="278"/>
      <c r="E577" s="278"/>
      <c r="F577" s="279"/>
      <c r="G577" s="279"/>
      <c r="H577" s="279"/>
      <c r="I577" s="280"/>
      <c r="J577" s="280"/>
      <c r="K577" s="278"/>
      <c r="L577" s="129"/>
    </row>
    <row r="578" spans="1:12">
      <c r="A578" s="222"/>
      <c r="B578" s="249"/>
      <c r="C578" s="281"/>
      <c r="D578" s="278"/>
      <c r="E578" s="278"/>
      <c r="F578" s="279"/>
      <c r="G578" s="279"/>
      <c r="H578" s="279"/>
      <c r="I578" s="280"/>
      <c r="J578" s="280"/>
      <c r="K578" s="278"/>
      <c r="L578" s="129"/>
    </row>
    <row r="579" spans="1:12">
      <c r="A579" s="222"/>
      <c r="B579" s="249"/>
      <c r="C579" s="281"/>
      <c r="D579" s="278"/>
      <c r="E579" s="278"/>
      <c r="F579" s="279"/>
      <c r="G579" s="279"/>
      <c r="H579" s="279"/>
      <c r="I579" s="280"/>
      <c r="J579" s="280"/>
      <c r="K579" s="278"/>
      <c r="L579" s="129"/>
    </row>
    <row r="580" spans="1:12">
      <c r="A580" s="222"/>
      <c r="B580" s="249"/>
      <c r="C580" s="281"/>
      <c r="D580" s="278"/>
      <c r="E580" s="278"/>
      <c r="F580" s="279"/>
      <c r="G580" s="279"/>
      <c r="H580" s="279"/>
      <c r="I580" s="280"/>
      <c r="J580" s="280"/>
      <c r="K580" s="278"/>
      <c r="L580" s="129"/>
    </row>
    <row r="581" spans="1:12">
      <c r="A581" s="222"/>
      <c r="B581" s="249"/>
      <c r="C581" s="281"/>
      <c r="D581" s="278"/>
      <c r="E581" s="278"/>
      <c r="F581" s="279"/>
      <c r="G581" s="279"/>
      <c r="H581" s="279"/>
      <c r="I581" s="280"/>
      <c r="J581" s="280"/>
      <c r="K581" s="278"/>
      <c r="L581" s="129"/>
    </row>
    <row r="582" spans="1:12">
      <c r="A582" s="222"/>
      <c r="B582" s="249"/>
      <c r="C582" s="281"/>
      <c r="D582" s="278"/>
      <c r="E582" s="278"/>
      <c r="F582" s="279"/>
      <c r="G582" s="279"/>
      <c r="H582" s="279"/>
      <c r="I582" s="280"/>
      <c r="J582" s="280"/>
      <c r="K582" s="278"/>
      <c r="L582" s="129"/>
    </row>
    <row r="583" spans="1:12">
      <c r="A583" s="222"/>
      <c r="B583" s="249"/>
      <c r="C583" s="281"/>
      <c r="D583" s="278"/>
      <c r="E583" s="278"/>
      <c r="F583" s="279"/>
      <c r="G583" s="279"/>
      <c r="H583" s="279"/>
      <c r="I583" s="280"/>
      <c r="J583" s="280"/>
      <c r="K583" s="278"/>
      <c r="L583" s="129"/>
    </row>
    <row r="584" spans="1:12">
      <c r="A584" s="222"/>
      <c r="B584" s="249"/>
      <c r="C584" s="281"/>
      <c r="D584" s="278"/>
      <c r="E584" s="278"/>
      <c r="F584" s="279"/>
      <c r="G584" s="279"/>
      <c r="H584" s="279"/>
      <c r="I584" s="280"/>
      <c r="J584" s="280"/>
      <c r="K584" s="278"/>
      <c r="L584" s="129"/>
    </row>
    <row r="585" spans="1:12">
      <c r="A585" s="222"/>
      <c r="B585" s="249"/>
      <c r="C585" s="281"/>
      <c r="D585" s="278"/>
      <c r="E585" s="278"/>
      <c r="F585" s="279"/>
      <c r="G585" s="279"/>
      <c r="H585" s="279"/>
      <c r="I585" s="280"/>
      <c r="J585" s="280"/>
      <c r="K585" s="278"/>
      <c r="L585" s="129"/>
    </row>
    <row r="586" spans="1:12">
      <c r="A586" s="222"/>
      <c r="B586" s="249"/>
      <c r="C586" s="281"/>
      <c r="D586" s="278"/>
      <c r="E586" s="278"/>
      <c r="F586" s="279"/>
      <c r="G586" s="279"/>
      <c r="H586" s="279"/>
      <c r="I586" s="280"/>
      <c r="J586" s="280"/>
      <c r="K586" s="278"/>
      <c r="L586" s="129"/>
    </row>
    <row r="587" spans="1:12">
      <c r="A587" s="222"/>
      <c r="B587" s="249"/>
      <c r="C587" s="281"/>
      <c r="D587" s="278"/>
      <c r="E587" s="278"/>
      <c r="F587" s="279"/>
      <c r="G587" s="279"/>
      <c r="H587" s="279"/>
      <c r="I587" s="280"/>
      <c r="J587" s="280"/>
      <c r="K587" s="278"/>
      <c r="L587" s="129"/>
    </row>
    <row r="588" spans="1:12">
      <c r="A588" s="222"/>
      <c r="B588" s="249"/>
      <c r="C588" s="281"/>
      <c r="D588" s="278"/>
      <c r="E588" s="278"/>
      <c r="F588" s="279"/>
      <c r="G588" s="279"/>
      <c r="H588" s="279"/>
      <c r="I588" s="280"/>
      <c r="J588" s="280"/>
      <c r="K588" s="278"/>
      <c r="L588" s="129"/>
    </row>
    <row r="589" spans="1:12">
      <c r="A589" s="222"/>
      <c r="B589" s="249"/>
      <c r="C589" s="281"/>
      <c r="D589" s="278"/>
      <c r="E589" s="278"/>
      <c r="F589" s="279"/>
      <c r="G589" s="279"/>
      <c r="H589" s="279"/>
      <c r="I589" s="280"/>
      <c r="J589" s="280"/>
      <c r="K589" s="278"/>
      <c r="L589" s="129"/>
    </row>
    <row r="590" spans="1:12">
      <c r="A590" s="222"/>
      <c r="B590" s="249"/>
      <c r="C590" s="281"/>
      <c r="D590" s="278"/>
      <c r="E590" s="278"/>
      <c r="F590" s="279"/>
      <c r="G590" s="279"/>
      <c r="H590" s="279"/>
      <c r="I590" s="280"/>
      <c r="J590" s="280"/>
      <c r="K590" s="278"/>
      <c r="L590" s="129"/>
    </row>
    <row r="591" spans="1:12">
      <c r="A591" s="222"/>
      <c r="B591" s="249"/>
      <c r="C591" s="281"/>
      <c r="D591" s="278"/>
      <c r="E591" s="278"/>
      <c r="F591" s="279"/>
      <c r="G591" s="279"/>
      <c r="H591" s="279"/>
      <c r="I591" s="280"/>
      <c r="J591" s="280"/>
      <c r="K591" s="278"/>
      <c r="L591" s="129"/>
    </row>
    <row r="592" spans="1:12">
      <c r="A592" s="222"/>
      <c r="B592" s="249"/>
      <c r="C592" s="281"/>
      <c r="D592" s="278"/>
      <c r="E592" s="278"/>
      <c r="F592" s="279"/>
      <c r="G592" s="279"/>
      <c r="H592" s="279"/>
      <c r="I592" s="280"/>
      <c r="J592" s="280"/>
      <c r="K592" s="278"/>
      <c r="L592" s="129"/>
    </row>
    <row r="593" spans="1:12">
      <c r="A593" s="222"/>
      <c r="B593" s="249"/>
      <c r="C593" s="281"/>
      <c r="D593" s="278"/>
      <c r="E593" s="278"/>
      <c r="F593" s="279"/>
      <c r="G593" s="279"/>
      <c r="H593" s="279"/>
      <c r="I593" s="280"/>
      <c r="J593" s="280"/>
      <c r="K593" s="278"/>
      <c r="L593" s="129"/>
    </row>
    <row r="594" spans="1:12">
      <c r="A594" s="222"/>
      <c r="B594" s="249"/>
      <c r="C594" s="281"/>
      <c r="D594" s="278"/>
      <c r="E594" s="278"/>
      <c r="F594" s="279"/>
      <c r="G594" s="279"/>
      <c r="H594" s="279"/>
      <c r="I594" s="280"/>
      <c r="J594" s="280"/>
      <c r="K594" s="278"/>
      <c r="L594" s="129"/>
    </row>
    <row r="595" spans="1:12">
      <c r="A595" s="222"/>
      <c r="B595" s="249"/>
      <c r="C595" s="281"/>
      <c r="D595" s="278"/>
      <c r="E595" s="278"/>
      <c r="F595" s="279"/>
      <c r="G595" s="279"/>
      <c r="H595" s="279"/>
      <c r="I595" s="280"/>
      <c r="J595" s="280"/>
      <c r="K595" s="278"/>
      <c r="L595" s="129"/>
    </row>
    <row r="596" spans="1:12">
      <c r="A596" s="222"/>
      <c r="B596" s="249"/>
      <c r="C596" s="281"/>
      <c r="D596" s="278"/>
      <c r="E596" s="278"/>
      <c r="F596" s="279"/>
      <c r="G596" s="279"/>
      <c r="H596" s="279"/>
      <c r="I596" s="280"/>
      <c r="J596" s="280"/>
      <c r="K596" s="278"/>
      <c r="L596" s="129"/>
    </row>
    <row r="597" spans="1:12">
      <c r="A597" s="222"/>
      <c r="B597" s="249"/>
      <c r="C597" s="281"/>
      <c r="D597" s="278"/>
      <c r="E597" s="278"/>
      <c r="F597" s="279"/>
      <c r="G597" s="279"/>
      <c r="H597" s="279"/>
      <c r="I597" s="280"/>
      <c r="J597" s="280"/>
      <c r="K597" s="278"/>
      <c r="L597" s="129"/>
    </row>
    <row r="598" spans="1:12">
      <c r="A598" s="222"/>
      <c r="B598" s="249"/>
      <c r="C598" s="281"/>
      <c r="D598" s="278"/>
      <c r="E598" s="278"/>
      <c r="F598" s="279"/>
      <c r="G598" s="279"/>
      <c r="H598" s="279"/>
      <c r="I598" s="280"/>
      <c r="J598" s="280"/>
      <c r="K598" s="278"/>
      <c r="L598" s="129"/>
    </row>
    <row r="599" spans="1:12">
      <c r="A599" s="222"/>
      <c r="B599" s="249"/>
      <c r="C599" s="281"/>
      <c r="D599" s="278"/>
      <c r="E599" s="278"/>
      <c r="F599" s="279"/>
      <c r="G599" s="279"/>
      <c r="H599" s="279"/>
      <c r="I599" s="280"/>
      <c r="J599" s="280"/>
      <c r="K599" s="278"/>
      <c r="L599" s="129"/>
    </row>
    <row r="600" spans="1:12">
      <c r="A600" s="222"/>
      <c r="B600" s="249"/>
      <c r="C600" s="281"/>
      <c r="D600" s="278"/>
      <c r="E600" s="278"/>
      <c r="F600" s="279"/>
      <c r="G600" s="279"/>
      <c r="H600" s="279"/>
      <c r="I600" s="280"/>
      <c r="J600" s="280"/>
      <c r="K600" s="278"/>
      <c r="L600" s="129"/>
    </row>
    <row r="601" spans="1:12">
      <c r="A601" s="222"/>
      <c r="B601" s="249"/>
      <c r="C601" s="281"/>
      <c r="D601" s="278"/>
      <c r="E601" s="278"/>
      <c r="F601" s="279"/>
      <c r="G601" s="279"/>
      <c r="H601" s="279"/>
      <c r="I601" s="280"/>
      <c r="J601" s="280"/>
      <c r="K601" s="278"/>
      <c r="L601" s="129"/>
    </row>
    <row r="602" spans="1:12">
      <c r="A602" s="222"/>
      <c r="B602" s="249"/>
      <c r="C602" s="281"/>
      <c r="D602" s="278"/>
      <c r="E602" s="278"/>
      <c r="F602" s="279"/>
      <c r="G602" s="279"/>
      <c r="H602" s="279"/>
      <c r="I602" s="280"/>
      <c r="J602" s="280"/>
      <c r="K602" s="278"/>
      <c r="L602" s="129"/>
    </row>
    <row r="603" spans="1:12">
      <c r="A603" s="222"/>
      <c r="B603" s="249"/>
      <c r="C603" s="281"/>
      <c r="D603" s="278"/>
      <c r="E603" s="278"/>
      <c r="F603" s="279"/>
      <c r="G603" s="279"/>
      <c r="H603" s="279"/>
      <c r="I603" s="280"/>
      <c r="J603" s="280"/>
      <c r="K603" s="278"/>
      <c r="L603" s="129"/>
    </row>
    <row r="604" spans="1:12">
      <c r="A604" s="222"/>
      <c r="B604" s="249"/>
      <c r="C604" s="281"/>
      <c r="D604" s="278"/>
      <c r="E604" s="278"/>
      <c r="F604" s="279"/>
      <c r="G604" s="279"/>
      <c r="H604" s="279"/>
      <c r="I604" s="280"/>
      <c r="J604" s="280"/>
      <c r="K604" s="278"/>
      <c r="L604" s="129"/>
    </row>
    <row r="605" spans="1:12">
      <c r="A605" s="222"/>
      <c r="B605" s="249"/>
      <c r="C605" s="281"/>
      <c r="D605" s="278"/>
      <c r="E605" s="278"/>
      <c r="F605" s="279"/>
      <c r="G605" s="279"/>
      <c r="H605" s="279"/>
      <c r="I605" s="280"/>
      <c r="J605" s="280"/>
      <c r="K605" s="278"/>
      <c r="L605" s="129"/>
    </row>
    <row r="606" spans="1:12">
      <c r="A606" s="222"/>
      <c r="B606" s="249"/>
      <c r="C606" s="281"/>
      <c r="D606" s="278"/>
      <c r="E606" s="278"/>
      <c r="F606" s="279"/>
      <c r="G606" s="279"/>
      <c r="H606" s="279"/>
      <c r="I606" s="280"/>
      <c r="J606" s="280"/>
      <c r="K606" s="278"/>
      <c r="L606" s="129"/>
    </row>
    <row r="607" spans="1:12">
      <c r="A607" s="222"/>
      <c r="B607" s="249"/>
      <c r="C607" s="281"/>
      <c r="D607" s="278"/>
      <c r="E607" s="278"/>
      <c r="F607" s="279"/>
      <c r="G607" s="279"/>
      <c r="H607" s="279"/>
      <c r="I607" s="280"/>
      <c r="J607" s="280"/>
      <c r="K607" s="278"/>
      <c r="L607" s="129"/>
    </row>
    <row r="608" spans="1:12">
      <c r="A608" s="222"/>
      <c r="B608" s="249"/>
      <c r="C608" s="281"/>
      <c r="D608" s="278"/>
      <c r="E608" s="278"/>
      <c r="F608" s="279"/>
      <c r="G608" s="279"/>
      <c r="H608" s="279"/>
      <c r="I608" s="280"/>
      <c r="J608" s="280"/>
      <c r="K608" s="278"/>
      <c r="L608" s="129"/>
    </row>
    <row r="609" spans="1:12">
      <c r="A609" s="222"/>
      <c r="B609" s="249"/>
      <c r="C609" s="281"/>
      <c r="D609" s="278"/>
      <c r="E609" s="278"/>
      <c r="F609" s="279"/>
      <c r="G609" s="279"/>
      <c r="H609" s="279"/>
      <c r="I609" s="280"/>
      <c r="J609" s="280"/>
      <c r="K609" s="278"/>
      <c r="L609" s="129"/>
    </row>
    <row r="610" spans="1:12">
      <c r="A610" s="222"/>
      <c r="B610" s="249"/>
      <c r="C610" s="281"/>
      <c r="D610" s="278"/>
      <c r="E610" s="278"/>
      <c r="F610" s="279"/>
      <c r="G610" s="279"/>
      <c r="H610" s="279"/>
      <c r="I610" s="280"/>
      <c r="J610" s="280"/>
      <c r="K610" s="278"/>
      <c r="L610" s="129"/>
    </row>
    <row r="611" spans="1:12">
      <c r="A611" s="222"/>
      <c r="B611" s="249"/>
      <c r="C611" s="281"/>
      <c r="D611" s="278"/>
      <c r="E611" s="278"/>
      <c r="F611" s="279"/>
      <c r="G611" s="279"/>
      <c r="H611" s="279"/>
      <c r="I611" s="280"/>
      <c r="J611" s="280"/>
      <c r="K611" s="278"/>
      <c r="L611" s="129"/>
    </row>
    <row r="612" spans="1:12">
      <c r="A612" s="222"/>
      <c r="B612" s="249"/>
      <c r="C612" s="281"/>
      <c r="D612" s="278"/>
      <c r="E612" s="278"/>
      <c r="F612" s="279"/>
      <c r="G612" s="279"/>
      <c r="H612" s="279"/>
      <c r="I612" s="280"/>
      <c r="J612" s="280"/>
      <c r="K612" s="278"/>
      <c r="L612" s="129"/>
    </row>
    <row r="613" spans="1:12">
      <c r="A613" s="222"/>
      <c r="B613" s="249"/>
      <c r="C613" s="281"/>
      <c r="D613" s="278"/>
      <c r="E613" s="278"/>
      <c r="F613" s="279"/>
      <c r="G613" s="279"/>
      <c r="H613" s="279"/>
      <c r="I613" s="280"/>
      <c r="J613" s="280"/>
      <c r="K613" s="278"/>
      <c r="L613" s="129"/>
    </row>
    <row r="614" spans="1:12">
      <c r="A614" s="222"/>
      <c r="B614" s="249"/>
      <c r="C614" s="281"/>
      <c r="D614" s="278"/>
      <c r="E614" s="278"/>
      <c r="F614" s="279"/>
      <c r="G614" s="279"/>
      <c r="H614" s="279"/>
      <c r="I614" s="280"/>
      <c r="J614" s="280"/>
      <c r="K614" s="278"/>
      <c r="L614" s="129"/>
    </row>
    <row r="615" spans="1:12">
      <c r="A615" s="222"/>
      <c r="B615" s="249"/>
      <c r="C615" s="281"/>
      <c r="D615" s="278"/>
      <c r="E615" s="278"/>
      <c r="F615" s="279"/>
      <c r="G615" s="279"/>
      <c r="H615" s="279"/>
      <c r="I615" s="280"/>
      <c r="J615" s="280"/>
      <c r="K615" s="278"/>
      <c r="L615" s="129"/>
    </row>
    <row r="616" spans="1:12">
      <c r="A616" s="222"/>
      <c r="B616" s="249"/>
      <c r="C616" s="281"/>
      <c r="D616" s="278"/>
      <c r="E616" s="278"/>
      <c r="F616" s="279"/>
      <c r="G616" s="279"/>
      <c r="H616" s="279"/>
      <c r="I616" s="280"/>
      <c r="J616" s="280"/>
      <c r="K616" s="278"/>
      <c r="L616" s="129"/>
    </row>
    <row r="617" spans="1:12">
      <c r="A617" s="222"/>
      <c r="B617" s="249"/>
      <c r="C617" s="281"/>
      <c r="D617" s="278"/>
      <c r="E617" s="278"/>
      <c r="F617" s="279"/>
      <c r="G617" s="279"/>
      <c r="H617" s="279"/>
      <c r="I617" s="280"/>
      <c r="J617" s="280"/>
      <c r="K617" s="278"/>
      <c r="L617" s="129"/>
    </row>
    <row r="618" spans="1:12">
      <c r="A618" s="222"/>
      <c r="B618" s="249"/>
      <c r="C618" s="281"/>
      <c r="D618" s="278"/>
      <c r="E618" s="278"/>
      <c r="F618" s="279"/>
      <c r="G618" s="279"/>
      <c r="H618" s="279"/>
      <c r="I618" s="280"/>
      <c r="J618" s="280"/>
      <c r="K618" s="278"/>
      <c r="L618" s="129"/>
    </row>
    <row r="619" spans="1:12">
      <c r="A619" s="222"/>
      <c r="B619" s="249"/>
      <c r="C619" s="281"/>
      <c r="D619" s="278"/>
      <c r="E619" s="278"/>
      <c r="F619" s="279"/>
      <c r="G619" s="279"/>
      <c r="H619" s="279"/>
      <c r="I619" s="280"/>
      <c r="J619" s="280"/>
      <c r="K619" s="278"/>
      <c r="L619" s="129"/>
    </row>
    <row r="620" spans="1:12">
      <c r="A620" s="222"/>
      <c r="B620" s="249"/>
      <c r="C620" s="281"/>
      <c r="D620" s="278"/>
      <c r="E620" s="278"/>
      <c r="F620" s="279"/>
      <c r="G620" s="279"/>
      <c r="H620" s="279"/>
      <c r="I620" s="280"/>
      <c r="J620" s="280"/>
      <c r="K620" s="278"/>
      <c r="L620" s="129"/>
    </row>
    <row r="621" spans="1:12">
      <c r="A621" s="222"/>
      <c r="B621" s="249"/>
      <c r="C621" s="281"/>
      <c r="D621" s="278"/>
      <c r="E621" s="278"/>
      <c r="F621" s="279"/>
      <c r="G621" s="279"/>
      <c r="H621" s="279"/>
      <c r="I621" s="280"/>
      <c r="J621" s="280"/>
      <c r="K621" s="278"/>
      <c r="L621" s="129"/>
    </row>
    <row r="622" spans="1:12">
      <c r="A622" s="222"/>
      <c r="B622" s="249"/>
      <c r="C622" s="281"/>
      <c r="D622" s="278"/>
      <c r="E622" s="278"/>
      <c r="F622" s="279"/>
      <c r="G622" s="279"/>
      <c r="H622" s="279"/>
      <c r="I622" s="280"/>
      <c r="J622" s="280"/>
      <c r="K622" s="278"/>
      <c r="L622" s="129"/>
    </row>
    <row r="623" spans="1:12">
      <c r="A623" s="222"/>
      <c r="B623" s="249"/>
      <c r="C623" s="281"/>
      <c r="D623" s="278"/>
      <c r="E623" s="278"/>
      <c r="F623" s="279"/>
      <c r="G623" s="279"/>
      <c r="H623" s="279"/>
      <c r="I623" s="280"/>
      <c r="J623" s="280"/>
      <c r="K623" s="278"/>
      <c r="L623" s="129"/>
    </row>
    <row r="624" spans="1:12">
      <c r="A624" s="222"/>
      <c r="B624" s="249"/>
      <c r="C624" s="281"/>
      <c r="D624" s="278"/>
      <c r="E624" s="278"/>
      <c r="F624" s="279"/>
      <c r="G624" s="279"/>
      <c r="H624" s="279"/>
      <c r="I624" s="280"/>
      <c r="J624" s="280"/>
      <c r="K624" s="278"/>
      <c r="L624" s="129"/>
    </row>
    <row r="625" spans="1:12">
      <c r="A625" s="222"/>
      <c r="B625" s="249"/>
      <c r="C625" s="281"/>
      <c r="D625" s="278"/>
      <c r="E625" s="278"/>
      <c r="F625" s="279"/>
      <c r="G625" s="279"/>
      <c r="H625" s="279"/>
      <c r="I625" s="280"/>
      <c r="J625" s="280"/>
      <c r="K625" s="278"/>
      <c r="L625" s="129"/>
    </row>
    <row r="626" spans="1:12">
      <c r="A626" s="222"/>
      <c r="B626" s="249"/>
      <c r="C626" s="281"/>
      <c r="D626" s="278"/>
      <c r="E626" s="278"/>
      <c r="F626" s="279"/>
      <c r="G626" s="279"/>
      <c r="H626" s="279"/>
      <c r="I626" s="280"/>
      <c r="J626" s="280"/>
      <c r="K626" s="278"/>
      <c r="L626" s="129"/>
    </row>
    <row r="627" spans="1:12">
      <c r="A627" s="222"/>
      <c r="B627" s="249"/>
      <c r="C627" s="281"/>
      <c r="D627" s="278"/>
      <c r="E627" s="278"/>
      <c r="F627" s="279"/>
      <c r="G627" s="279"/>
      <c r="H627" s="279"/>
      <c r="I627" s="280"/>
      <c r="J627" s="280"/>
      <c r="K627" s="278"/>
      <c r="L627" s="129"/>
    </row>
    <row r="628" spans="1:12">
      <c r="A628" s="222"/>
      <c r="B628" s="249"/>
      <c r="C628" s="281"/>
      <c r="D628" s="278"/>
      <c r="E628" s="278"/>
      <c r="F628" s="279"/>
      <c r="G628" s="279"/>
      <c r="H628" s="279"/>
      <c r="I628" s="280"/>
      <c r="J628" s="280"/>
      <c r="K628" s="278"/>
      <c r="L628" s="129"/>
    </row>
    <row r="629" spans="1:12">
      <c r="A629" s="222"/>
      <c r="B629" s="249"/>
      <c r="C629" s="281"/>
      <c r="D629" s="278"/>
      <c r="E629" s="278"/>
      <c r="F629" s="279"/>
      <c r="G629" s="279"/>
      <c r="H629" s="279"/>
      <c r="I629" s="280"/>
      <c r="J629" s="280"/>
      <c r="K629" s="278"/>
      <c r="L629" s="129"/>
    </row>
    <row r="630" spans="1:12">
      <c r="A630" s="222"/>
      <c r="B630" s="249"/>
      <c r="C630" s="281"/>
      <c r="D630" s="278"/>
      <c r="E630" s="278"/>
      <c r="F630" s="279"/>
      <c r="G630" s="279"/>
      <c r="H630" s="279"/>
      <c r="I630" s="280"/>
      <c r="J630" s="280"/>
      <c r="K630" s="278"/>
      <c r="L630" s="129"/>
    </row>
    <row r="631" spans="1:12">
      <c r="A631" s="222"/>
      <c r="B631" s="249"/>
      <c r="C631" s="281"/>
      <c r="D631" s="278"/>
      <c r="E631" s="278"/>
      <c r="F631" s="279"/>
      <c r="G631" s="279"/>
      <c r="H631" s="279"/>
      <c r="I631" s="280"/>
      <c r="J631" s="280"/>
      <c r="K631" s="278"/>
      <c r="L631" s="129"/>
    </row>
    <row r="632" spans="1:12">
      <c r="A632" s="222"/>
      <c r="B632" s="249"/>
      <c r="C632" s="281"/>
      <c r="D632" s="278"/>
      <c r="E632" s="278"/>
      <c r="F632" s="279"/>
      <c r="G632" s="279"/>
      <c r="H632" s="279"/>
      <c r="I632" s="280"/>
      <c r="J632" s="280"/>
      <c r="K632" s="278"/>
      <c r="L632" s="129"/>
    </row>
    <row r="633" spans="1:12">
      <c r="A633" s="222"/>
      <c r="B633" s="249"/>
      <c r="C633" s="281"/>
      <c r="D633" s="278"/>
      <c r="E633" s="278"/>
      <c r="F633" s="279"/>
      <c r="G633" s="279"/>
      <c r="H633" s="279"/>
      <c r="I633" s="280"/>
      <c r="J633" s="280"/>
      <c r="K633" s="278"/>
      <c r="L633" s="129"/>
    </row>
    <row r="634" spans="1:12">
      <c r="A634" s="222"/>
      <c r="B634" s="249"/>
      <c r="C634" s="281"/>
      <c r="D634" s="278"/>
      <c r="E634" s="278"/>
      <c r="F634" s="279"/>
      <c r="G634" s="279"/>
      <c r="H634" s="279"/>
      <c r="I634" s="280"/>
      <c r="J634" s="280"/>
      <c r="K634" s="278"/>
      <c r="L634" s="129"/>
    </row>
    <row r="635" spans="1:12">
      <c r="A635" s="222"/>
      <c r="B635" s="249"/>
      <c r="C635" s="281"/>
      <c r="D635" s="278"/>
      <c r="E635" s="278"/>
      <c r="F635" s="279"/>
      <c r="G635" s="279"/>
      <c r="H635" s="279"/>
      <c r="I635" s="280"/>
      <c r="J635" s="280"/>
      <c r="K635" s="278"/>
      <c r="L635" s="129"/>
    </row>
    <row r="636" spans="1:12">
      <c r="A636" s="222"/>
      <c r="B636" s="249"/>
      <c r="C636" s="281"/>
      <c r="D636" s="278"/>
      <c r="E636" s="278"/>
      <c r="F636" s="279"/>
      <c r="G636" s="279"/>
      <c r="H636" s="279"/>
      <c r="I636" s="280"/>
      <c r="J636" s="280"/>
      <c r="K636" s="278"/>
      <c r="L636" s="129"/>
    </row>
    <row r="637" spans="1:12">
      <c r="A637" s="222"/>
      <c r="B637" s="249"/>
      <c r="C637" s="281"/>
      <c r="D637" s="278"/>
      <c r="E637" s="278"/>
      <c r="F637" s="279"/>
      <c r="G637" s="279"/>
      <c r="H637" s="279"/>
      <c r="I637" s="280"/>
      <c r="J637" s="280"/>
      <c r="K637" s="278"/>
      <c r="L637" s="129"/>
    </row>
    <row r="638" spans="1:12">
      <c r="A638" s="222"/>
      <c r="B638" s="249"/>
      <c r="C638" s="281"/>
      <c r="D638" s="278"/>
      <c r="E638" s="278"/>
      <c r="F638" s="279"/>
      <c r="G638" s="279"/>
      <c r="H638" s="279"/>
      <c r="I638" s="280"/>
      <c r="J638" s="280"/>
      <c r="K638" s="278"/>
      <c r="L638" s="129"/>
    </row>
    <row r="639" spans="1:12">
      <c r="A639" s="222"/>
      <c r="B639" s="249"/>
      <c r="C639" s="281"/>
      <c r="D639" s="278"/>
      <c r="E639" s="278"/>
      <c r="F639" s="279"/>
      <c r="G639" s="279"/>
      <c r="H639" s="279"/>
      <c r="I639" s="280"/>
      <c r="J639" s="280"/>
      <c r="K639" s="278"/>
      <c r="L639" s="129"/>
    </row>
    <row r="640" spans="1:12">
      <c r="A640" s="222"/>
      <c r="B640" s="249"/>
      <c r="C640" s="281"/>
      <c r="D640" s="278"/>
      <c r="E640" s="278"/>
      <c r="F640" s="279"/>
      <c r="G640" s="279"/>
      <c r="H640" s="279"/>
      <c r="I640" s="280"/>
      <c r="J640" s="280"/>
      <c r="K640" s="278"/>
      <c r="L640" s="129"/>
    </row>
    <row r="641" spans="1:12">
      <c r="A641" s="222"/>
      <c r="B641" s="249"/>
      <c r="C641" s="281"/>
      <c r="D641" s="278"/>
      <c r="E641" s="278"/>
      <c r="F641" s="279"/>
      <c r="G641" s="279"/>
      <c r="H641" s="279"/>
      <c r="I641" s="280"/>
      <c r="J641" s="280"/>
      <c r="K641" s="278"/>
      <c r="L641" s="129"/>
    </row>
    <row r="642" spans="1:12">
      <c r="A642" s="222"/>
      <c r="B642" s="249"/>
      <c r="C642" s="281"/>
      <c r="D642" s="278"/>
      <c r="E642" s="278"/>
      <c r="F642" s="279"/>
      <c r="G642" s="279"/>
      <c r="H642" s="279"/>
      <c r="I642" s="280"/>
      <c r="J642" s="280"/>
      <c r="K642" s="278"/>
      <c r="L642" s="129"/>
    </row>
    <row r="643" spans="1:12">
      <c r="A643" s="222"/>
      <c r="B643" s="249"/>
      <c r="C643" s="281"/>
      <c r="D643" s="278"/>
      <c r="E643" s="278"/>
      <c r="F643" s="279"/>
      <c r="G643" s="279"/>
      <c r="H643" s="279"/>
      <c r="I643" s="280"/>
      <c r="J643" s="280"/>
      <c r="K643" s="278"/>
      <c r="L643" s="129"/>
    </row>
    <row r="644" spans="1:12">
      <c r="A644" s="222"/>
      <c r="B644" s="249"/>
      <c r="C644" s="281"/>
      <c r="D644" s="278"/>
      <c r="E644" s="278"/>
      <c r="F644" s="279"/>
      <c r="G644" s="279"/>
      <c r="H644" s="279"/>
      <c r="I644" s="280"/>
      <c r="J644" s="280"/>
      <c r="K644" s="278"/>
      <c r="L644" s="129"/>
    </row>
    <row r="645" spans="1:12">
      <c r="A645" s="222"/>
      <c r="B645" s="249"/>
      <c r="C645" s="281"/>
      <c r="D645" s="278"/>
      <c r="E645" s="278"/>
      <c r="F645" s="279"/>
      <c r="G645" s="279"/>
      <c r="H645" s="279"/>
      <c r="I645" s="280"/>
      <c r="J645" s="280"/>
      <c r="K645" s="278"/>
      <c r="L645" s="129"/>
    </row>
    <row r="646" spans="1:12">
      <c r="A646" s="222"/>
      <c r="B646" s="249"/>
      <c r="C646" s="281"/>
      <c r="D646" s="278"/>
      <c r="E646" s="278"/>
      <c r="F646" s="279"/>
      <c r="G646" s="279"/>
      <c r="H646" s="279"/>
      <c r="I646" s="280"/>
      <c r="J646" s="280"/>
      <c r="K646" s="278"/>
      <c r="L646" s="129"/>
    </row>
    <row r="647" spans="1:12">
      <c r="A647" s="222"/>
      <c r="B647" s="249"/>
      <c r="C647" s="281"/>
      <c r="D647" s="278"/>
      <c r="E647" s="278"/>
      <c r="F647" s="279"/>
      <c r="G647" s="279"/>
      <c r="H647" s="279"/>
      <c r="I647" s="280"/>
      <c r="J647" s="280"/>
      <c r="K647" s="278"/>
      <c r="L647" s="129"/>
    </row>
    <row r="648" spans="1:12">
      <c r="A648" s="222"/>
      <c r="B648" s="249"/>
      <c r="C648" s="281"/>
      <c r="D648" s="278"/>
      <c r="E648" s="278"/>
      <c r="F648" s="279"/>
      <c r="G648" s="279"/>
      <c r="H648" s="279"/>
      <c r="I648" s="280"/>
      <c r="J648" s="280"/>
      <c r="K648" s="278"/>
      <c r="L648" s="129"/>
    </row>
    <row r="649" spans="1:12">
      <c r="A649" s="222"/>
      <c r="B649" s="249"/>
      <c r="C649" s="281"/>
      <c r="D649" s="278"/>
      <c r="E649" s="278"/>
      <c r="F649" s="279"/>
      <c r="G649" s="279"/>
      <c r="H649" s="279"/>
      <c r="I649" s="280"/>
      <c r="J649" s="280"/>
      <c r="K649" s="278"/>
      <c r="L649" s="129"/>
    </row>
    <row r="650" spans="1:12">
      <c r="A650" s="222"/>
      <c r="B650" s="249"/>
      <c r="C650" s="281"/>
      <c r="D650" s="278"/>
      <c r="E650" s="278"/>
      <c r="F650" s="279"/>
      <c r="G650" s="279"/>
      <c r="H650" s="279"/>
      <c r="I650" s="280"/>
      <c r="J650" s="280"/>
      <c r="K650" s="278"/>
      <c r="L650" s="129"/>
    </row>
    <row r="651" spans="1:12">
      <c r="A651" s="222"/>
      <c r="B651" s="249"/>
      <c r="C651" s="281"/>
      <c r="D651" s="278"/>
      <c r="E651" s="278"/>
      <c r="F651" s="279"/>
      <c r="G651" s="279"/>
      <c r="H651" s="279"/>
      <c r="I651" s="280"/>
      <c r="J651" s="280"/>
      <c r="K651" s="278"/>
      <c r="L651" s="129"/>
    </row>
    <row r="652" spans="1:12">
      <c r="A652" s="222"/>
      <c r="B652" s="249"/>
      <c r="C652" s="281"/>
      <c r="D652" s="278"/>
      <c r="E652" s="278"/>
      <c r="F652" s="279"/>
      <c r="G652" s="279"/>
      <c r="H652" s="279"/>
      <c r="I652" s="280"/>
      <c r="J652" s="280"/>
      <c r="K652" s="278"/>
      <c r="L652" s="129"/>
    </row>
    <row r="653" spans="1:12">
      <c r="A653" s="222"/>
      <c r="B653" s="249"/>
      <c r="C653" s="281"/>
      <c r="D653" s="278"/>
      <c r="E653" s="278"/>
      <c r="F653" s="279"/>
      <c r="G653" s="279"/>
      <c r="H653" s="279"/>
      <c r="I653" s="280"/>
      <c r="J653" s="280"/>
      <c r="K653" s="278"/>
      <c r="L653" s="129"/>
    </row>
    <row r="654" spans="1:12">
      <c r="A654" s="222"/>
      <c r="B654" s="249"/>
      <c r="C654" s="281"/>
      <c r="D654" s="278"/>
      <c r="E654" s="278"/>
      <c r="F654" s="279"/>
      <c r="G654" s="279"/>
      <c r="H654" s="279"/>
      <c r="I654" s="280"/>
      <c r="J654" s="280"/>
      <c r="K654" s="278"/>
      <c r="L654" s="129"/>
    </row>
    <row r="655" spans="1:12">
      <c r="A655" s="222"/>
      <c r="B655" s="249"/>
      <c r="C655" s="281"/>
      <c r="D655" s="278"/>
      <c r="E655" s="278"/>
      <c r="F655" s="279"/>
      <c r="G655" s="279"/>
      <c r="H655" s="279"/>
      <c r="I655" s="280"/>
      <c r="J655" s="280"/>
      <c r="K655" s="278"/>
      <c r="L655" s="129"/>
    </row>
    <row r="656" spans="1:12">
      <c r="A656" s="222"/>
      <c r="B656" s="249"/>
      <c r="C656" s="281"/>
      <c r="D656" s="278"/>
      <c r="E656" s="278"/>
      <c r="F656" s="279"/>
      <c r="G656" s="279"/>
      <c r="H656" s="279"/>
      <c r="I656" s="280"/>
      <c r="J656" s="280"/>
      <c r="K656" s="278"/>
      <c r="L656" s="129"/>
    </row>
    <row r="657" spans="1:12">
      <c r="A657" s="222"/>
      <c r="B657" s="249"/>
      <c r="C657" s="281"/>
      <c r="D657" s="278"/>
      <c r="E657" s="278"/>
      <c r="F657" s="279"/>
      <c r="G657" s="279"/>
      <c r="H657" s="279"/>
      <c r="I657" s="280"/>
      <c r="J657" s="280"/>
      <c r="K657" s="278"/>
      <c r="L657" s="129"/>
    </row>
    <row r="658" spans="1:12">
      <c r="A658" s="222"/>
      <c r="B658" s="249"/>
      <c r="C658" s="281"/>
      <c r="D658" s="278"/>
      <c r="E658" s="278"/>
      <c r="F658" s="279"/>
      <c r="G658" s="279"/>
      <c r="H658" s="279"/>
      <c r="I658" s="280"/>
      <c r="J658" s="280"/>
      <c r="K658" s="278"/>
      <c r="L658" s="129"/>
    </row>
    <row r="659" spans="1:12">
      <c r="A659" s="222"/>
      <c r="B659" s="249"/>
      <c r="C659" s="281"/>
      <c r="D659" s="278"/>
      <c r="E659" s="278"/>
      <c r="F659" s="279"/>
      <c r="G659" s="279"/>
      <c r="H659" s="279"/>
      <c r="I659" s="280"/>
      <c r="J659" s="280"/>
      <c r="K659" s="278"/>
      <c r="L659" s="129"/>
    </row>
    <row r="660" spans="1:12">
      <c r="A660" s="222"/>
      <c r="B660" s="249"/>
      <c r="C660" s="281"/>
      <c r="D660" s="278"/>
      <c r="E660" s="278"/>
      <c r="F660" s="279"/>
      <c r="G660" s="279"/>
      <c r="H660" s="279"/>
      <c r="I660" s="280"/>
      <c r="J660" s="280"/>
      <c r="K660" s="278"/>
      <c r="L660" s="129"/>
    </row>
    <row r="661" spans="1:12">
      <c r="A661" s="222"/>
      <c r="B661" s="249"/>
      <c r="C661" s="281"/>
      <c r="D661" s="278"/>
      <c r="E661" s="278"/>
      <c r="F661" s="279"/>
      <c r="G661" s="279"/>
      <c r="H661" s="279"/>
      <c r="I661" s="280"/>
      <c r="J661" s="280"/>
      <c r="K661" s="278"/>
      <c r="L661" s="129"/>
    </row>
    <row r="662" spans="1:12">
      <c r="A662" s="222"/>
      <c r="B662" s="249"/>
      <c r="C662" s="281"/>
      <c r="D662" s="278"/>
      <c r="E662" s="278"/>
      <c r="F662" s="279"/>
      <c r="G662" s="279"/>
      <c r="H662" s="279"/>
      <c r="I662" s="280"/>
      <c r="J662" s="280"/>
      <c r="K662" s="278"/>
      <c r="L662" s="129"/>
    </row>
    <row r="663" spans="1:12">
      <c r="A663" s="222"/>
      <c r="B663" s="249"/>
      <c r="C663" s="281"/>
      <c r="D663" s="278"/>
      <c r="E663" s="278"/>
      <c r="F663" s="279"/>
      <c r="G663" s="279"/>
      <c r="H663" s="279"/>
      <c r="I663" s="280"/>
      <c r="J663" s="280"/>
      <c r="K663" s="278"/>
      <c r="L663" s="129"/>
    </row>
    <row r="664" spans="1:12">
      <c r="A664" s="222"/>
      <c r="B664" s="249"/>
      <c r="C664" s="281"/>
      <c r="D664" s="278"/>
      <c r="E664" s="278"/>
      <c r="F664" s="279"/>
      <c r="G664" s="279"/>
      <c r="H664" s="279"/>
      <c r="I664" s="280"/>
      <c r="J664" s="280"/>
      <c r="K664" s="278"/>
      <c r="L664" s="129"/>
    </row>
    <row r="665" spans="1:12">
      <c r="A665" s="222"/>
      <c r="B665" s="249"/>
      <c r="C665" s="281"/>
      <c r="D665" s="278"/>
      <c r="E665" s="278"/>
      <c r="F665" s="279"/>
      <c r="G665" s="279"/>
      <c r="H665" s="279"/>
      <c r="I665" s="280"/>
      <c r="J665" s="280"/>
      <c r="K665" s="278"/>
      <c r="L665" s="129"/>
    </row>
    <row r="666" spans="1:12">
      <c r="A666" s="222"/>
      <c r="B666" s="249"/>
      <c r="C666" s="281"/>
      <c r="D666" s="278"/>
      <c r="E666" s="278"/>
      <c r="F666" s="279"/>
      <c r="G666" s="279"/>
      <c r="H666" s="279"/>
      <c r="I666" s="280"/>
      <c r="J666" s="280"/>
      <c r="K666" s="278"/>
      <c r="L666" s="129"/>
    </row>
    <row r="667" spans="1:12">
      <c r="A667" s="222"/>
      <c r="B667" s="249"/>
      <c r="C667" s="281"/>
      <c r="D667" s="278"/>
      <c r="E667" s="278"/>
      <c r="F667" s="279"/>
      <c r="G667" s="279"/>
      <c r="H667" s="279"/>
      <c r="I667" s="280"/>
      <c r="J667" s="280"/>
      <c r="K667" s="278"/>
      <c r="L667" s="129"/>
    </row>
    <row r="668" spans="1:12">
      <c r="A668" s="222"/>
      <c r="B668" s="249"/>
      <c r="C668" s="281"/>
      <c r="D668" s="278"/>
      <c r="E668" s="278"/>
      <c r="F668" s="279"/>
      <c r="G668" s="279"/>
      <c r="H668" s="279"/>
      <c r="I668" s="280"/>
      <c r="J668" s="280"/>
      <c r="K668" s="278"/>
      <c r="L668" s="129"/>
    </row>
    <row r="669" spans="1:12">
      <c r="A669" s="222"/>
      <c r="B669" s="249"/>
      <c r="C669" s="281"/>
      <c r="D669" s="278"/>
      <c r="E669" s="278"/>
      <c r="F669" s="279"/>
      <c r="G669" s="279"/>
      <c r="H669" s="279"/>
      <c r="I669" s="280"/>
      <c r="J669" s="280"/>
      <c r="K669" s="278"/>
      <c r="L669" s="129"/>
    </row>
    <row r="670" spans="1:12">
      <c r="A670" s="222"/>
      <c r="B670" s="249"/>
      <c r="C670" s="281"/>
      <c r="D670" s="278"/>
      <c r="E670" s="278"/>
      <c r="F670" s="279"/>
      <c r="G670" s="279"/>
      <c r="H670" s="279"/>
      <c r="I670" s="280"/>
      <c r="J670" s="280"/>
      <c r="K670" s="278"/>
      <c r="L670" s="129"/>
    </row>
    <row r="671" spans="1:12">
      <c r="A671" s="222"/>
      <c r="B671" s="249"/>
      <c r="C671" s="281"/>
      <c r="D671" s="278"/>
      <c r="E671" s="278"/>
      <c r="F671" s="279"/>
      <c r="G671" s="279"/>
      <c r="H671" s="279"/>
      <c r="I671" s="280"/>
      <c r="J671" s="280"/>
      <c r="K671" s="278"/>
      <c r="L671" s="129"/>
    </row>
    <row r="672" spans="1:12">
      <c r="A672" s="222"/>
      <c r="B672" s="249"/>
      <c r="C672" s="281"/>
      <c r="D672" s="278"/>
      <c r="E672" s="278"/>
      <c r="F672" s="279"/>
      <c r="G672" s="279"/>
      <c r="H672" s="279"/>
      <c r="I672" s="280"/>
      <c r="J672" s="280"/>
      <c r="K672" s="278"/>
      <c r="L672" s="129"/>
    </row>
    <row r="673" spans="1:12">
      <c r="A673" s="222"/>
      <c r="B673" s="249"/>
      <c r="C673" s="281"/>
      <c r="D673" s="278"/>
      <c r="E673" s="278"/>
      <c r="F673" s="279"/>
      <c r="G673" s="279"/>
      <c r="H673" s="279"/>
      <c r="I673" s="280"/>
      <c r="J673" s="280"/>
      <c r="K673" s="278"/>
      <c r="L673" s="129"/>
    </row>
    <row r="674" spans="1:12">
      <c r="A674" s="222"/>
      <c r="B674" s="249"/>
      <c r="C674" s="281"/>
      <c r="D674" s="278"/>
      <c r="E674" s="278"/>
      <c r="F674" s="279"/>
      <c r="G674" s="279"/>
      <c r="H674" s="279"/>
      <c r="I674" s="280"/>
      <c r="J674" s="280"/>
      <c r="K674" s="278"/>
      <c r="L674" s="129"/>
    </row>
    <row r="675" spans="1:12">
      <c r="A675" s="222"/>
      <c r="B675" s="249"/>
      <c r="C675" s="281"/>
      <c r="D675" s="278"/>
      <c r="E675" s="278"/>
      <c r="F675" s="279"/>
      <c r="G675" s="279"/>
      <c r="H675" s="279"/>
      <c r="I675" s="280"/>
      <c r="J675" s="280"/>
      <c r="K675" s="278"/>
      <c r="L675" s="129"/>
    </row>
    <row r="676" spans="1:12">
      <c r="A676" s="222"/>
      <c r="B676" s="249"/>
      <c r="C676" s="281"/>
      <c r="D676" s="278"/>
      <c r="E676" s="278"/>
      <c r="F676" s="279"/>
      <c r="G676" s="279"/>
      <c r="H676" s="279"/>
      <c r="I676" s="280"/>
      <c r="J676" s="280"/>
      <c r="K676" s="278"/>
      <c r="L676" s="129"/>
    </row>
    <row r="677" spans="1:12">
      <c r="A677" s="222"/>
      <c r="B677" s="249"/>
      <c r="C677" s="281"/>
      <c r="D677" s="278"/>
      <c r="E677" s="278"/>
      <c r="F677" s="279"/>
      <c r="G677" s="279"/>
      <c r="H677" s="279"/>
      <c r="I677" s="280"/>
      <c r="J677" s="280"/>
      <c r="K677" s="278"/>
      <c r="L677" s="129"/>
    </row>
    <row r="678" spans="1:12">
      <c r="A678" s="222"/>
      <c r="B678" s="249"/>
      <c r="C678" s="281"/>
      <c r="D678" s="278"/>
      <c r="E678" s="278"/>
      <c r="F678" s="279"/>
      <c r="G678" s="279"/>
      <c r="H678" s="279"/>
      <c r="I678" s="280"/>
      <c r="J678" s="280"/>
      <c r="K678" s="278"/>
      <c r="L678" s="129"/>
    </row>
    <row r="679" spans="1:12">
      <c r="A679" s="222"/>
      <c r="B679" s="249"/>
      <c r="C679" s="281"/>
      <c r="D679" s="278"/>
      <c r="E679" s="278"/>
      <c r="F679" s="279"/>
      <c r="G679" s="279"/>
      <c r="H679" s="279"/>
      <c r="I679" s="280"/>
      <c r="J679" s="280"/>
      <c r="K679" s="278"/>
      <c r="L679" s="129"/>
    </row>
    <row r="680" spans="1:12">
      <c r="A680" s="222"/>
      <c r="B680" s="249"/>
      <c r="C680" s="281"/>
      <c r="D680" s="278"/>
      <c r="E680" s="278"/>
      <c r="F680" s="279"/>
      <c r="G680" s="279"/>
      <c r="H680" s="279"/>
      <c r="I680" s="280"/>
      <c r="J680" s="280"/>
      <c r="K680" s="278"/>
      <c r="L680" s="129"/>
    </row>
    <row r="681" spans="1:12">
      <c r="A681" s="222"/>
      <c r="B681" s="249"/>
      <c r="C681" s="281"/>
      <c r="D681" s="278"/>
      <c r="E681" s="278"/>
      <c r="F681" s="279"/>
      <c r="G681" s="279"/>
      <c r="H681" s="279"/>
      <c r="I681" s="280"/>
      <c r="J681" s="280"/>
      <c r="K681" s="278"/>
      <c r="L681" s="129"/>
    </row>
    <row r="682" spans="1:12">
      <c r="A682" s="222"/>
      <c r="B682" s="249"/>
      <c r="C682" s="281"/>
      <c r="D682" s="278"/>
      <c r="E682" s="278"/>
      <c r="F682" s="279"/>
      <c r="G682" s="279"/>
      <c r="H682" s="279"/>
      <c r="I682" s="280"/>
      <c r="J682" s="280"/>
      <c r="K682" s="278"/>
      <c r="L682" s="129"/>
    </row>
    <row r="683" spans="1:12">
      <c r="A683" s="222"/>
      <c r="B683" s="249"/>
      <c r="C683" s="281"/>
      <c r="D683" s="278"/>
      <c r="E683" s="278"/>
      <c r="F683" s="279"/>
      <c r="G683" s="279"/>
      <c r="H683" s="279"/>
      <c r="I683" s="280"/>
      <c r="J683" s="280"/>
      <c r="K683" s="278"/>
      <c r="L683" s="129"/>
    </row>
    <row r="684" spans="1:12">
      <c r="A684" s="222"/>
      <c r="B684" s="249"/>
      <c r="C684" s="281"/>
      <c r="D684" s="278"/>
      <c r="E684" s="278"/>
      <c r="F684" s="279"/>
      <c r="G684" s="279"/>
      <c r="H684" s="279"/>
      <c r="I684" s="280"/>
      <c r="J684" s="280"/>
      <c r="K684" s="278"/>
      <c r="L684" s="129"/>
    </row>
    <row r="685" spans="1:12">
      <c r="A685" s="222"/>
      <c r="B685" s="249"/>
      <c r="C685" s="281"/>
      <c r="D685" s="278"/>
      <c r="E685" s="278"/>
      <c r="F685" s="279"/>
      <c r="G685" s="279"/>
      <c r="H685" s="279"/>
      <c r="I685" s="280"/>
      <c r="J685" s="280"/>
      <c r="K685" s="278"/>
      <c r="L685" s="129"/>
    </row>
    <row r="686" spans="1:12">
      <c r="A686" s="222"/>
      <c r="B686" s="249"/>
      <c r="C686" s="281"/>
      <c r="D686" s="278"/>
      <c r="E686" s="278"/>
      <c r="F686" s="279"/>
      <c r="G686" s="279"/>
      <c r="H686" s="279"/>
      <c r="I686" s="280"/>
      <c r="J686" s="280"/>
      <c r="K686" s="278"/>
      <c r="L686" s="129"/>
    </row>
    <row r="687" spans="1:12">
      <c r="A687" s="222"/>
      <c r="B687" s="249"/>
      <c r="C687" s="281"/>
      <c r="D687" s="278"/>
      <c r="E687" s="278"/>
      <c r="F687" s="279"/>
      <c r="G687" s="279"/>
      <c r="H687" s="279"/>
      <c r="I687" s="280"/>
      <c r="J687" s="280"/>
      <c r="K687" s="278"/>
      <c r="L687" s="129"/>
    </row>
    <row r="688" spans="1:12">
      <c r="A688" s="222"/>
      <c r="B688" s="249"/>
      <c r="C688" s="281"/>
      <c r="D688" s="278"/>
      <c r="E688" s="278"/>
      <c r="F688" s="279"/>
      <c r="G688" s="279"/>
      <c r="H688" s="279"/>
      <c r="I688" s="280"/>
      <c r="J688" s="280"/>
      <c r="K688" s="278"/>
      <c r="L688" s="129"/>
    </row>
    <row r="689" spans="1:12">
      <c r="A689" s="222"/>
      <c r="B689" s="249"/>
      <c r="C689" s="281"/>
      <c r="D689" s="278"/>
      <c r="E689" s="278"/>
      <c r="F689" s="279"/>
      <c r="G689" s="279"/>
      <c r="H689" s="279"/>
      <c r="I689" s="280"/>
      <c r="J689" s="280"/>
      <c r="K689" s="278"/>
      <c r="L689" s="129"/>
    </row>
    <row r="690" spans="1:12">
      <c r="A690" s="222"/>
      <c r="B690" s="249"/>
      <c r="C690" s="281"/>
      <c r="D690" s="278"/>
      <c r="E690" s="278"/>
      <c r="F690" s="279"/>
      <c r="G690" s="279"/>
      <c r="H690" s="279"/>
      <c r="I690" s="280"/>
      <c r="J690" s="280"/>
      <c r="K690" s="278"/>
      <c r="L690" s="129"/>
    </row>
    <row r="691" spans="1:12">
      <c r="A691" s="222"/>
      <c r="B691" s="249"/>
      <c r="C691" s="281"/>
      <c r="D691" s="278"/>
      <c r="E691" s="278"/>
      <c r="F691" s="279"/>
      <c r="G691" s="279"/>
      <c r="H691" s="279"/>
      <c r="I691" s="280"/>
      <c r="J691" s="280"/>
      <c r="K691" s="278"/>
      <c r="L691" s="129"/>
    </row>
    <row r="692" spans="1:12">
      <c r="A692" s="222"/>
      <c r="B692" s="249"/>
      <c r="C692" s="281"/>
      <c r="D692" s="278"/>
      <c r="E692" s="278"/>
      <c r="F692" s="279"/>
      <c r="G692" s="279"/>
      <c r="H692" s="279"/>
      <c r="I692" s="280"/>
      <c r="J692" s="280"/>
      <c r="K692" s="278"/>
      <c r="L692" s="129"/>
    </row>
    <row r="693" spans="1:12">
      <c r="A693" s="222"/>
      <c r="B693" s="249"/>
      <c r="C693" s="281"/>
      <c r="D693" s="278"/>
      <c r="E693" s="278"/>
      <c r="F693" s="279"/>
      <c r="G693" s="279"/>
      <c r="H693" s="279"/>
      <c r="I693" s="280"/>
      <c r="J693" s="280"/>
      <c r="K693" s="278"/>
      <c r="L693" s="129"/>
    </row>
    <row r="694" spans="1:12">
      <c r="A694" s="222"/>
      <c r="B694" s="249"/>
      <c r="C694" s="281"/>
      <c r="D694" s="278"/>
      <c r="E694" s="278"/>
      <c r="F694" s="279"/>
      <c r="G694" s="279"/>
      <c r="H694" s="279"/>
      <c r="I694" s="280"/>
      <c r="J694" s="280"/>
      <c r="K694" s="278"/>
      <c r="L694" s="129"/>
    </row>
    <row r="695" spans="1:12">
      <c r="A695" s="222"/>
      <c r="B695" s="249"/>
      <c r="C695" s="281"/>
      <c r="D695" s="278"/>
      <c r="E695" s="278"/>
      <c r="F695" s="279"/>
      <c r="G695" s="279"/>
      <c r="H695" s="279"/>
      <c r="I695" s="280"/>
      <c r="J695" s="280"/>
      <c r="K695" s="278"/>
      <c r="L695" s="129"/>
    </row>
    <row r="696" spans="1:12">
      <c r="A696" s="222"/>
      <c r="B696" s="249"/>
      <c r="C696" s="281"/>
      <c r="D696" s="278"/>
      <c r="E696" s="278"/>
      <c r="F696" s="279"/>
      <c r="G696" s="279"/>
      <c r="H696" s="279"/>
      <c r="I696" s="280"/>
      <c r="J696" s="280"/>
      <c r="K696" s="278"/>
      <c r="L696" s="129"/>
    </row>
    <row r="697" spans="1:12">
      <c r="A697" s="222"/>
      <c r="B697" s="249"/>
      <c r="C697" s="281"/>
      <c r="D697" s="278"/>
      <c r="E697" s="278"/>
      <c r="F697" s="279"/>
      <c r="G697" s="279"/>
      <c r="H697" s="279"/>
      <c r="I697" s="280"/>
      <c r="J697" s="280"/>
      <c r="K697" s="278"/>
      <c r="L697" s="129"/>
    </row>
    <row r="698" spans="1:12">
      <c r="A698" s="222"/>
      <c r="B698" s="249"/>
      <c r="C698" s="281"/>
      <c r="D698" s="278"/>
      <c r="E698" s="278"/>
      <c r="F698" s="279"/>
      <c r="G698" s="279"/>
      <c r="H698" s="279"/>
      <c r="I698" s="280"/>
      <c r="J698" s="280"/>
      <c r="K698" s="278"/>
      <c r="L698" s="129"/>
    </row>
    <row r="699" spans="1:12">
      <c r="A699" s="222"/>
      <c r="B699" s="249"/>
      <c r="C699" s="281"/>
      <c r="D699" s="278"/>
      <c r="E699" s="278"/>
      <c r="F699" s="279"/>
      <c r="G699" s="279"/>
      <c r="H699" s="279"/>
      <c r="I699" s="280"/>
      <c r="J699" s="280"/>
      <c r="K699" s="278"/>
      <c r="L699" s="129"/>
    </row>
    <row r="700" spans="1:12">
      <c r="A700" s="222"/>
      <c r="B700" s="249"/>
      <c r="C700" s="281"/>
      <c r="D700" s="278"/>
      <c r="E700" s="278"/>
      <c r="F700" s="279"/>
      <c r="G700" s="279"/>
      <c r="H700" s="279"/>
      <c r="I700" s="280"/>
      <c r="J700" s="280"/>
      <c r="K700" s="278"/>
      <c r="L700" s="129"/>
    </row>
    <row r="701" spans="1:12">
      <c r="A701" s="222"/>
      <c r="B701" s="249"/>
      <c r="C701" s="281"/>
      <c r="D701" s="278"/>
      <c r="E701" s="278"/>
      <c r="F701" s="279"/>
      <c r="G701" s="279"/>
      <c r="H701" s="279"/>
      <c r="I701" s="280"/>
      <c r="J701" s="280"/>
      <c r="K701" s="278"/>
      <c r="L701" s="129"/>
    </row>
    <row r="702" spans="1:12">
      <c r="A702" s="222"/>
      <c r="B702" s="249"/>
      <c r="C702" s="281"/>
      <c r="D702" s="278"/>
      <c r="E702" s="278"/>
      <c r="F702" s="279"/>
      <c r="G702" s="279"/>
      <c r="H702" s="279"/>
      <c r="I702" s="280"/>
      <c r="J702" s="280"/>
      <c r="K702" s="278"/>
      <c r="L702" s="129"/>
    </row>
    <row r="703" spans="1:12">
      <c r="A703" s="222"/>
      <c r="B703" s="249"/>
      <c r="C703" s="281"/>
      <c r="D703" s="278"/>
      <c r="E703" s="278"/>
      <c r="F703" s="279"/>
      <c r="G703" s="279"/>
      <c r="H703" s="279"/>
      <c r="I703" s="280"/>
      <c r="J703" s="280"/>
      <c r="K703" s="278"/>
      <c r="L703" s="129"/>
    </row>
    <row r="704" spans="1:12">
      <c r="A704" s="222"/>
      <c r="B704" s="249"/>
      <c r="C704" s="281"/>
      <c r="D704" s="278"/>
      <c r="E704" s="278"/>
      <c r="F704" s="279"/>
      <c r="G704" s="279"/>
      <c r="H704" s="279"/>
      <c r="I704" s="280"/>
      <c r="J704" s="280"/>
      <c r="K704" s="278"/>
      <c r="L704" s="129"/>
    </row>
    <row r="705" spans="1:12">
      <c r="A705" s="222"/>
      <c r="B705" s="249"/>
      <c r="C705" s="281"/>
      <c r="D705" s="278"/>
      <c r="E705" s="278"/>
      <c r="F705" s="279"/>
      <c r="G705" s="279"/>
      <c r="H705" s="279"/>
      <c r="I705" s="280"/>
      <c r="J705" s="280"/>
      <c r="K705" s="278"/>
      <c r="L705" s="129"/>
    </row>
    <row r="706" spans="1:12">
      <c r="A706" s="222"/>
      <c r="B706" s="249"/>
      <c r="C706" s="281"/>
      <c r="D706" s="278"/>
      <c r="E706" s="278"/>
      <c r="F706" s="279"/>
      <c r="G706" s="279"/>
      <c r="H706" s="279"/>
      <c r="I706" s="280"/>
      <c r="J706" s="280"/>
      <c r="K706" s="278"/>
      <c r="L706" s="129"/>
    </row>
    <row r="707" spans="1:12">
      <c r="A707" s="222"/>
      <c r="B707" s="249"/>
      <c r="C707" s="281"/>
      <c r="D707" s="278"/>
      <c r="E707" s="278"/>
      <c r="F707" s="279"/>
      <c r="G707" s="279"/>
      <c r="H707" s="279"/>
      <c r="I707" s="280"/>
      <c r="J707" s="280"/>
      <c r="K707" s="278"/>
      <c r="L707" s="129"/>
    </row>
    <row r="708" spans="1:12">
      <c r="A708" s="222"/>
      <c r="B708" s="249"/>
      <c r="C708" s="281"/>
      <c r="D708" s="278"/>
      <c r="E708" s="278"/>
      <c r="F708" s="279"/>
      <c r="G708" s="279"/>
      <c r="H708" s="279"/>
      <c r="I708" s="280"/>
      <c r="J708" s="280"/>
      <c r="K708" s="278"/>
      <c r="L708" s="129"/>
    </row>
    <row r="709" spans="1:12">
      <c r="A709" s="222"/>
      <c r="B709" s="249"/>
      <c r="C709" s="281"/>
      <c r="D709" s="278"/>
      <c r="E709" s="278"/>
      <c r="F709" s="279"/>
      <c r="G709" s="279"/>
      <c r="H709" s="279"/>
      <c r="I709" s="280"/>
      <c r="J709" s="280"/>
      <c r="K709" s="278"/>
      <c r="L709" s="129"/>
    </row>
    <row r="710" spans="1:12">
      <c r="A710" s="222"/>
      <c r="B710" s="249"/>
      <c r="C710" s="281"/>
      <c r="D710" s="278"/>
      <c r="E710" s="278"/>
      <c r="F710" s="279"/>
      <c r="G710" s="279"/>
      <c r="H710" s="279"/>
      <c r="I710" s="280"/>
      <c r="J710" s="280"/>
      <c r="K710" s="278"/>
      <c r="L710" s="129"/>
    </row>
    <row r="711" spans="1:12">
      <c r="A711" s="222"/>
      <c r="B711" s="249"/>
      <c r="C711" s="281"/>
      <c r="D711" s="278"/>
      <c r="E711" s="278"/>
      <c r="F711" s="279"/>
      <c r="G711" s="279"/>
      <c r="H711" s="279"/>
      <c r="I711" s="280"/>
      <c r="J711" s="280"/>
      <c r="K711" s="278"/>
      <c r="L711" s="129"/>
    </row>
    <row r="712" spans="1:12">
      <c r="A712" s="222"/>
      <c r="B712" s="249"/>
      <c r="C712" s="281"/>
      <c r="D712" s="278"/>
      <c r="E712" s="278"/>
      <c r="F712" s="279"/>
      <c r="G712" s="279"/>
      <c r="H712" s="279"/>
      <c r="I712" s="280"/>
      <c r="J712" s="280"/>
      <c r="K712" s="278"/>
      <c r="L712" s="129"/>
    </row>
    <row r="713" spans="1:12">
      <c r="A713" s="222"/>
      <c r="B713" s="249"/>
      <c r="C713" s="281"/>
      <c r="D713" s="278"/>
      <c r="E713" s="278"/>
      <c r="F713" s="279"/>
      <c r="G713" s="279"/>
      <c r="H713" s="279"/>
      <c r="I713" s="280"/>
      <c r="J713" s="280"/>
      <c r="K713" s="278"/>
      <c r="L713" s="129"/>
    </row>
    <row r="714" spans="1:12">
      <c r="A714" s="222"/>
      <c r="B714" s="249"/>
      <c r="C714" s="281"/>
      <c r="D714" s="278"/>
      <c r="E714" s="278"/>
      <c r="F714" s="279"/>
      <c r="G714" s="279"/>
      <c r="H714" s="279"/>
      <c r="I714" s="280"/>
      <c r="J714" s="280"/>
      <c r="K714" s="278"/>
      <c r="L714" s="129"/>
    </row>
    <row r="715" spans="1:12">
      <c r="A715" s="222"/>
      <c r="B715" s="249"/>
      <c r="C715" s="281"/>
      <c r="D715" s="278"/>
      <c r="E715" s="278"/>
      <c r="F715" s="279"/>
      <c r="G715" s="279"/>
      <c r="H715" s="279"/>
      <c r="I715" s="280"/>
      <c r="J715" s="280"/>
      <c r="K715" s="278"/>
      <c r="L715" s="129"/>
    </row>
    <row r="716" spans="1:12">
      <c r="A716" s="222"/>
      <c r="B716" s="249"/>
      <c r="C716" s="281"/>
      <c r="D716" s="278"/>
      <c r="E716" s="278"/>
      <c r="F716" s="279"/>
      <c r="G716" s="279"/>
      <c r="H716" s="279"/>
      <c r="I716" s="280"/>
      <c r="J716" s="280"/>
      <c r="K716" s="278"/>
      <c r="L716" s="129"/>
    </row>
    <row r="717" spans="1:12">
      <c r="A717" s="222"/>
      <c r="B717" s="249"/>
      <c r="C717" s="281"/>
      <c r="D717" s="278"/>
      <c r="E717" s="278"/>
      <c r="F717" s="279"/>
      <c r="G717" s="279"/>
      <c r="H717" s="279"/>
      <c r="I717" s="280"/>
      <c r="J717" s="280"/>
      <c r="K717" s="278"/>
      <c r="L717" s="129"/>
    </row>
    <row r="718" spans="1:12">
      <c r="A718" s="222"/>
      <c r="B718" s="249"/>
      <c r="C718" s="281"/>
      <c r="D718" s="278"/>
      <c r="E718" s="278"/>
      <c r="F718" s="279"/>
      <c r="G718" s="279"/>
      <c r="H718" s="279"/>
      <c r="I718" s="280"/>
      <c r="J718" s="280"/>
      <c r="K718" s="278"/>
      <c r="L718" s="129"/>
    </row>
    <row r="719" spans="1:12">
      <c r="A719" s="222"/>
      <c r="B719" s="249"/>
      <c r="C719" s="281"/>
      <c r="D719" s="278"/>
      <c r="E719" s="278"/>
      <c r="F719" s="279"/>
      <c r="G719" s="279"/>
      <c r="H719" s="279"/>
      <c r="I719" s="280"/>
      <c r="J719" s="280"/>
      <c r="K719" s="278"/>
      <c r="L719" s="129"/>
    </row>
    <row r="720" spans="1:12">
      <c r="A720" s="222"/>
      <c r="B720" s="249"/>
      <c r="C720" s="281"/>
      <c r="D720" s="278"/>
      <c r="E720" s="278"/>
      <c r="F720" s="279"/>
      <c r="G720" s="279"/>
      <c r="H720" s="279"/>
      <c r="I720" s="280"/>
      <c r="J720" s="280"/>
      <c r="K720" s="278"/>
      <c r="L720" s="129"/>
    </row>
    <row r="721" spans="1:12">
      <c r="A721" s="222"/>
      <c r="B721" s="249"/>
      <c r="C721" s="281"/>
      <c r="D721" s="278"/>
      <c r="E721" s="278"/>
      <c r="F721" s="279"/>
      <c r="G721" s="279"/>
      <c r="H721" s="279"/>
      <c r="I721" s="280"/>
      <c r="J721" s="280"/>
      <c r="K721" s="278"/>
      <c r="L721" s="129"/>
    </row>
    <row r="722" spans="1:12">
      <c r="A722" s="222"/>
      <c r="B722" s="249"/>
      <c r="C722" s="281"/>
      <c r="D722" s="278"/>
      <c r="E722" s="278"/>
      <c r="F722" s="279"/>
      <c r="G722" s="279"/>
      <c r="H722" s="279"/>
      <c r="I722" s="280"/>
      <c r="J722" s="280"/>
      <c r="K722" s="278"/>
      <c r="L722" s="129"/>
    </row>
    <row r="723" spans="1:12">
      <c r="A723" s="222"/>
      <c r="B723" s="249"/>
      <c r="C723" s="281"/>
      <c r="D723" s="278"/>
      <c r="E723" s="278"/>
      <c r="F723" s="279"/>
      <c r="G723" s="279"/>
      <c r="H723" s="279"/>
      <c r="I723" s="280"/>
      <c r="J723" s="280"/>
      <c r="K723" s="278"/>
      <c r="L723" s="129"/>
    </row>
    <row r="724" spans="1:12">
      <c r="A724" s="222"/>
      <c r="B724" s="249"/>
      <c r="C724" s="281"/>
      <c r="D724" s="278"/>
      <c r="E724" s="278"/>
      <c r="F724" s="279"/>
      <c r="G724" s="279"/>
      <c r="H724" s="279"/>
      <c r="I724" s="280"/>
      <c r="J724" s="280"/>
      <c r="K724" s="278"/>
      <c r="L724" s="129"/>
    </row>
    <row r="725" spans="1:12">
      <c r="A725" s="222"/>
      <c r="B725" s="249"/>
      <c r="C725" s="281"/>
      <c r="D725" s="278"/>
      <c r="E725" s="278"/>
      <c r="F725" s="279"/>
      <c r="G725" s="279"/>
      <c r="H725" s="279"/>
      <c r="I725" s="280"/>
      <c r="J725" s="280"/>
      <c r="K725" s="278"/>
      <c r="L725" s="129"/>
    </row>
    <row r="726" spans="1:12">
      <c r="A726" s="222"/>
      <c r="B726" s="249"/>
      <c r="C726" s="281"/>
      <c r="D726" s="278"/>
      <c r="E726" s="278"/>
      <c r="F726" s="279"/>
      <c r="G726" s="279"/>
      <c r="H726" s="279"/>
      <c r="I726" s="280"/>
      <c r="J726" s="280"/>
      <c r="K726" s="278"/>
      <c r="L726" s="129"/>
    </row>
    <row r="727" spans="1:12">
      <c r="A727" s="222"/>
      <c r="B727" s="249"/>
      <c r="C727" s="281"/>
      <c r="D727" s="278"/>
      <c r="E727" s="278"/>
      <c r="F727" s="279"/>
      <c r="G727" s="279"/>
      <c r="H727" s="279"/>
      <c r="I727" s="280"/>
      <c r="J727" s="280"/>
      <c r="K727" s="278"/>
      <c r="L727" s="129"/>
    </row>
    <row r="728" spans="1:12">
      <c r="A728" s="222"/>
      <c r="B728" s="249"/>
      <c r="C728" s="281"/>
      <c r="D728" s="278"/>
      <c r="E728" s="278"/>
      <c r="F728" s="279"/>
      <c r="G728" s="279"/>
      <c r="H728" s="279"/>
      <c r="I728" s="280"/>
      <c r="J728" s="280"/>
      <c r="K728" s="278"/>
      <c r="L728" s="129"/>
    </row>
    <row r="729" spans="1:12">
      <c r="A729" s="222"/>
      <c r="B729" s="249"/>
      <c r="C729" s="281"/>
      <c r="D729" s="278"/>
      <c r="E729" s="278"/>
      <c r="F729" s="279"/>
      <c r="G729" s="279"/>
      <c r="H729" s="279"/>
      <c r="I729" s="280"/>
      <c r="J729" s="280"/>
      <c r="K729" s="278"/>
      <c r="L729" s="129"/>
    </row>
    <row r="730" spans="1:12">
      <c r="A730" s="222"/>
      <c r="B730" s="249"/>
      <c r="C730" s="281"/>
      <c r="D730" s="278"/>
      <c r="E730" s="278"/>
      <c r="F730" s="279"/>
      <c r="G730" s="279"/>
      <c r="H730" s="279"/>
      <c r="I730" s="280"/>
      <c r="J730" s="280"/>
      <c r="K730" s="278"/>
      <c r="L730" s="129"/>
    </row>
    <row r="731" spans="1:12">
      <c r="A731" s="222"/>
      <c r="B731" s="249"/>
      <c r="C731" s="281"/>
      <c r="D731" s="278"/>
      <c r="E731" s="278"/>
      <c r="F731" s="279"/>
      <c r="G731" s="279"/>
      <c r="H731" s="279"/>
      <c r="I731" s="280"/>
      <c r="J731" s="280"/>
      <c r="K731" s="278"/>
      <c r="L731" s="129"/>
    </row>
    <row r="732" spans="1:12">
      <c r="A732" s="222"/>
      <c r="B732" s="249"/>
      <c r="C732" s="281"/>
      <c r="D732" s="278"/>
      <c r="E732" s="278"/>
      <c r="F732" s="279"/>
      <c r="G732" s="279"/>
      <c r="H732" s="279"/>
      <c r="I732" s="280"/>
      <c r="J732" s="280"/>
      <c r="K732" s="278"/>
      <c r="L732" s="129"/>
    </row>
    <row r="733" spans="1:12">
      <c r="A733" s="222"/>
      <c r="B733" s="249"/>
      <c r="C733" s="281"/>
      <c r="D733" s="278"/>
      <c r="E733" s="278"/>
      <c r="F733" s="279"/>
      <c r="G733" s="279"/>
      <c r="H733" s="279"/>
      <c r="I733" s="280"/>
      <c r="J733" s="280"/>
      <c r="K733" s="278"/>
      <c r="L733" s="129"/>
    </row>
    <row r="734" spans="1:12">
      <c r="A734" s="222"/>
      <c r="B734" s="249"/>
      <c r="C734" s="281"/>
      <c r="D734" s="278"/>
      <c r="E734" s="278"/>
      <c r="F734" s="279"/>
      <c r="G734" s="279"/>
      <c r="H734" s="279"/>
      <c r="I734" s="280"/>
      <c r="J734" s="280"/>
      <c r="K734" s="278"/>
      <c r="L734" s="129"/>
    </row>
    <row r="735" spans="1:12">
      <c r="A735" s="222"/>
      <c r="B735" s="249"/>
      <c r="C735" s="281"/>
      <c r="D735" s="278"/>
      <c r="E735" s="278"/>
      <c r="F735" s="279"/>
      <c r="G735" s="279"/>
      <c r="H735" s="279"/>
      <c r="I735" s="280"/>
      <c r="J735" s="280"/>
      <c r="K735" s="278"/>
      <c r="L735" s="129"/>
    </row>
    <row r="736" spans="1:12">
      <c r="A736" s="222"/>
      <c r="B736" s="249"/>
      <c r="C736" s="281"/>
      <c r="D736" s="278"/>
      <c r="E736" s="278"/>
      <c r="F736" s="279"/>
      <c r="G736" s="279"/>
      <c r="H736" s="279"/>
      <c r="I736" s="280"/>
      <c r="J736" s="280"/>
      <c r="K736" s="278"/>
      <c r="L736" s="129"/>
    </row>
    <row r="737" spans="1:12">
      <c r="A737" s="222"/>
      <c r="B737" s="249"/>
      <c r="C737" s="281"/>
      <c r="D737" s="278"/>
      <c r="E737" s="278"/>
      <c r="F737" s="279"/>
      <c r="G737" s="279"/>
      <c r="H737" s="279"/>
      <c r="I737" s="280"/>
      <c r="J737" s="280"/>
      <c r="K737" s="278"/>
      <c r="L737" s="129"/>
    </row>
    <row r="738" spans="1:12">
      <c r="A738" s="222"/>
      <c r="B738" s="249"/>
      <c r="C738" s="281"/>
      <c r="D738" s="278"/>
      <c r="E738" s="278"/>
      <c r="F738" s="279"/>
      <c r="G738" s="279"/>
      <c r="H738" s="279"/>
      <c r="I738" s="280"/>
      <c r="J738" s="280"/>
      <c r="K738" s="278"/>
      <c r="L738" s="129"/>
    </row>
    <row r="739" spans="1:12">
      <c r="A739" s="222"/>
      <c r="B739" s="249"/>
      <c r="C739" s="281"/>
      <c r="D739" s="278"/>
      <c r="E739" s="278"/>
      <c r="F739" s="279"/>
      <c r="G739" s="279"/>
      <c r="H739" s="279"/>
      <c r="I739" s="280"/>
      <c r="J739" s="280"/>
      <c r="K739" s="278"/>
      <c r="L739" s="129"/>
    </row>
    <row r="740" spans="1:12">
      <c r="A740" s="222"/>
      <c r="B740" s="249"/>
      <c r="C740" s="281"/>
      <c r="D740" s="278"/>
      <c r="E740" s="278"/>
      <c r="F740" s="279"/>
      <c r="G740" s="279"/>
      <c r="H740" s="279"/>
      <c r="I740" s="280"/>
      <c r="J740" s="280"/>
      <c r="K740" s="278"/>
      <c r="L740" s="129"/>
    </row>
    <row r="741" spans="1:12">
      <c r="A741" s="222"/>
      <c r="B741" s="249"/>
      <c r="C741" s="281"/>
      <c r="D741" s="278"/>
      <c r="E741" s="278"/>
      <c r="F741" s="279"/>
      <c r="G741" s="279"/>
      <c r="H741" s="279"/>
      <c r="I741" s="280"/>
      <c r="J741" s="280"/>
      <c r="K741" s="278"/>
      <c r="L741" s="129"/>
    </row>
    <row r="742" spans="1:12">
      <c r="A742" s="222"/>
      <c r="B742" s="249"/>
      <c r="C742" s="281"/>
      <c r="D742" s="278"/>
      <c r="E742" s="278"/>
      <c r="F742" s="279"/>
      <c r="G742" s="279"/>
      <c r="H742" s="279"/>
      <c r="I742" s="280"/>
      <c r="J742" s="280"/>
      <c r="K742" s="278"/>
      <c r="L742" s="129"/>
    </row>
    <row r="743" spans="1:12">
      <c r="A743" s="222"/>
      <c r="B743" s="249"/>
      <c r="C743" s="281"/>
      <c r="D743" s="278"/>
      <c r="E743" s="278"/>
      <c r="F743" s="279"/>
      <c r="G743" s="279"/>
      <c r="H743" s="279"/>
      <c r="I743" s="280"/>
      <c r="J743" s="280"/>
      <c r="K743" s="278"/>
      <c r="L743" s="129"/>
    </row>
    <row r="744" spans="1:12">
      <c r="A744" s="222"/>
      <c r="B744" s="249"/>
      <c r="C744" s="281"/>
      <c r="D744" s="278"/>
      <c r="E744" s="278"/>
      <c r="F744" s="279"/>
      <c r="G744" s="279"/>
      <c r="H744" s="279"/>
      <c r="I744" s="280"/>
      <c r="J744" s="280"/>
      <c r="K744" s="278"/>
      <c r="L744" s="129"/>
    </row>
    <row r="745" spans="1:12">
      <c r="A745" s="222"/>
      <c r="B745" s="249"/>
      <c r="C745" s="281"/>
      <c r="D745" s="278"/>
      <c r="E745" s="278"/>
      <c r="F745" s="279"/>
      <c r="G745" s="279"/>
      <c r="H745" s="279"/>
      <c r="I745" s="280"/>
      <c r="J745" s="280"/>
      <c r="K745" s="278"/>
      <c r="L745" s="129"/>
    </row>
    <row r="746" spans="1:12">
      <c r="A746" s="222"/>
      <c r="B746" s="249"/>
      <c r="C746" s="281"/>
      <c r="D746" s="278"/>
      <c r="E746" s="278"/>
      <c r="F746" s="279"/>
      <c r="G746" s="279"/>
      <c r="H746" s="279"/>
      <c r="I746" s="280"/>
      <c r="J746" s="280"/>
      <c r="K746" s="278"/>
      <c r="L746" s="129"/>
    </row>
    <row r="747" spans="1:12">
      <c r="A747" s="222"/>
      <c r="B747" s="249"/>
      <c r="C747" s="281"/>
      <c r="D747" s="278"/>
      <c r="E747" s="278"/>
      <c r="F747" s="279"/>
      <c r="G747" s="279"/>
      <c r="H747" s="279"/>
      <c r="I747" s="280"/>
      <c r="J747" s="280"/>
      <c r="K747" s="278"/>
      <c r="L747" s="129"/>
    </row>
    <row r="748" spans="1:12">
      <c r="A748" s="222"/>
      <c r="B748" s="249"/>
      <c r="C748" s="281"/>
      <c r="D748" s="278"/>
      <c r="E748" s="278"/>
      <c r="F748" s="279"/>
      <c r="G748" s="279"/>
      <c r="H748" s="279"/>
      <c r="I748" s="280"/>
      <c r="J748" s="280"/>
      <c r="K748" s="278"/>
      <c r="L748" s="129"/>
    </row>
    <row r="749" spans="1:12">
      <c r="A749" s="222"/>
      <c r="B749" s="249"/>
      <c r="C749" s="281"/>
      <c r="D749" s="278"/>
      <c r="E749" s="278"/>
      <c r="F749" s="279"/>
      <c r="G749" s="279"/>
      <c r="H749" s="279"/>
      <c r="I749" s="280"/>
      <c r="J749" s="280"/>
      <c r="K749" s="278"/>
      <c r="L749" s="129"/>
    </row>
    <row r="750" spans="1:12">
      <c r="A750" s="222"/>
      <c r="B750" s="249"/>
      <c r="C750" s="281"/>
      <c r="D750" s="278"/>
      <c r="E750" s="278"/>
      <c r="F750" s="279"/>
      <c r="G750" s="279"/>
      <c r="H750" s="279"/>
      <c r="I750" s="280"/>
      <c r="J750" s="280"/>
      <c r="K750" s="278"/>
      <c r="L750" s="129"/>
    </row>
    <row r="751" spans="1:12">
      <c r="A751" s="222"/>
      <c r="B751" s="249"/>
      <c r="C751" s="281"/>
      <c r="D751" s="278"/>
      <c r="E751" s="278"/>
      <c r="F751" s="279"/>
      <c r="G751" s="279"/>
      <c r="H751" s="279"/>
      <c r="I751" s="280"/>
      <c r="J751" s="280"/>
      <c r="K751" s="278"/>
      <c r="L751" s="129"/>
    </row>
    <row r="752" spans="1:12">
      <c r="A752" s="222"/>
      <c r="B752" s="249"/>
      <c r="C752" s="281"/>
      <c r="D752" s="278"/>
      <c r="E752" s="278"/>
      <c r="F752" s="279"/>
      <c r="G752" s="279"/>
      <c r="H752" s="279"/>
      <c r="I752" s="280"/>
      <c r="J752" s="280"/>
      <c r="K752" s="278"/>
      <c r="L752" s="129"/>
    </row>
    <row r="753" spans="1:12">
      <c r="A753" s="222"/>
      <c r="B753" s="249"/>
      <c r="C753" s="281"/>
      <c r="D753" s="278"/>
      <c r="E753" s="278"/>
      <c r="F753" s="279"/>
      <c r="G753" s="279"/>
      <c r="H753" s="279"/>
      <c r="I753" s="280"/>
      <c r="J753" s="280"/>
      <c r="K753" s="278"/>
      <c r="L753" s="129"/>
    </row>
    <row r="754" spans="1:12">
      <c r="A754" s="222"/>
      <c r="B754" s="249"/>
      <c r="C754" s="281"/>
      <c r="D754" s="278"/>
      <c r="E754" s="278"/>
      <c r="F754" s="279"/>
      <c r="G754" s="279"/>
      <c r="H754" s="279"/>
      <c r="I754" s="280"/>
      <c r="J754" s="280"/>
      <c r="K754" s="278"/>
      <c r="L754" s="129"/>
    </row>
    <row r="755" spans="1:12">
      <c r="A755" s="222"/>
      <c r="B755" s="249"/>
      <c r="C755" s="281"/>
      <c r="D755" s="278"/>
      <c r="E755" s="278"/>
      <c r="F755" s="279"/>
      <c r="G755" s="279"/>
      <c r="H755" s="279"/>
      <c r="I755" s="280"/>
      <c r="J755" s="280"/>
      <c r="K755" s="278"/>
      <c r="L755" s="129"/>
    </row>
    <row r="756" spans="1:12">
      <c r="A756" s="222"/>
      <c r="B756" s="249"/>
      <c r="C756" s="281"/>
      <c r="D756" s="278"/>
      <c r="E756" s="278"/>
      <c r="F756" s="279"/>
      <c r="G756" s="279"/>
      <c r="H756" s="279"/>
      <c r="I756" s="280"/>
      <c r="J756" s="280"/>
      <c r="K756" s="278"/>
      <c r="L756" s="129"/>
    </row>
    <row r="757" spans="1:12">
      <c r="A757" s="222"/>
      <c r="B757" s="249"/>
      <c r="C757" s="281"/>
      <c r="D757" s="278"/>
      <c r="E757" s="278"/>
      <c r="F757" s="279"/>
      <c r="G757" s="279"/>
      <c r="H757" s="279"/>
      <c r="I757" s="280"/>
      <c r="J757" s="280"/>
      <c r="K757" s="278"/>
      <c r="L757" s="129"/>
    </row>
    <row r="758" spans="1:12">
      <c r="A758" s="222"/>
      <c r="B758" s="249"/>
      <c r="C758" s="281"/>
      <c r="D758" s="278"/>
      <c r="E758" s="278"/>
      <c r="F758" s="279"/>
      <c r="G758" s="279"/>
      <c r="H758" s="279"/>
      <c r="I758" s="280"/>
      <c r="J758" s="280"/>
      <c r="K758" s="278"/>
      <c r="L758" s="129"/>
    </row>
    <row r="759" spans="1:12">
      <c r="A759" s="222"/>
      <c r="B759" s="249"/>
      <c r="C759" s="281"/>
      <c r="D759" s="278"/>
      <c r="E759" s="278"/>
      <c r="F759" s="279"/>
      <c r="G759" s="279"/>
      <c r="H759" s="279"/>
      <c r="I759" s="280"/>
      <c r="J759" s="280"/>
      <c r="K759" s="278"/>
      <c r="L759" s="129"/>
    </row>
    <row r="760" spans="1:12">
      <c r="A760" s="222"/>
      <c r="B760" s="249"/>
      <c r="C760" s="281"/>
      <c r="D760" s="278"/>
      <c r="E760" s="278"/>
      <c r="F760" s="279"/>
      <c r="G760" s="279"/>
      <c r="H760" s="279"/>
      <c r="I760" s="280"/>
      <c r="J760" s="280"/>
      <c r="K760" s="278"/>
      <c r="L760" s="129"/>
    </row>
    <row r="761" spans="1:12">
      <c r="A761" s="222"/>
      <c r="B761" s="249"/>
      <c r="C761" s="281"/>
      <c r="D761" s="278"/>
      <c r="E761" s="278"/>
      <c r="F761" s="279"/>
      <c r="G761" s="279"/>
      <c r="H761" s="279"/>
      <c r="I761" s="280"/>
      <c r="J761" s="280"/>
      <c r="K761" s="278"/>
      <c r="L761" s="129"/>
    </row>
    <row r="762" spans="1:12">
      <c r="A762" s="222"/>
      <c r="B762" s="249"/>
      <c r="C762" s="281"/>
      <c r="D762" s="278"/>
      <c r="E762" s="278"/>
      <c r="F762" s="279"/>
      <c r="G762" s="279"/>
      <c r="H762" s="279"/>
      <c r="I762" s="280"/>
      <c r="J762" s="280"/>
      <c r="K762" s="278"/>
      <c r="L762" s="129"/>
    </row>
    <row r="763" spans="1:12">
      <c r="A763" s="222"/>
      <c r="B763" s="249"/>
      <c r="C763" s="281"/>
      <c r="D763" s="278"/>
      <c r="E763" s="278"/>
      <c r="F763" s="279"/>
      <c r="G763" s="279"/>
      <c r="H763" s="279"/>
      <c r="I763" s="280"/>
      <c r="J763" s="280"/>
      <c r="K763" s="278"/>
      <c r="L763" s="129"/>
    </row>
    <row r="764" spans="1:12">
      <c r="A764" s="222"/>
      <c r="B764" s="249"/>
      <c r="C764" s="281"/>
      <c r="D764" s="278"/>
      <c r="E764" s="278"/>
      <c r="F764" s="279"/>
      <c r="G764" s="279"/>
      <c r="H764" s="279"/>
      <c r="I764" s="280"/>
      <c r="J764" s="280"/>
      <c r="K764" s="278"/>
      <c r="L764" s="129"/>
    </row>
    <row r="765" spans="1:12">
      <c r="A765" s="222"/>
      <c r="B765" s="249"/>
      <c r="C765" s="281"/>
      <c r="D765" s="278"/>
      <c r="E765" s="278"/>
      <c r="F765" s="279"/>
      <c r="G765" s="279"/>
      <c r="H765" s="279"/>
      <c r="I765" s="280"/>
      <c r="J765" s="280"/>
      <c r="K765" s="278"/>
      <c r="L765" s="129"/>
    </row>
    <row r="766" spans="1:12">
      <c r="A766" s="222"/>
      <c r="B766" s="249"/>
      <c r="C766" s="281"/>
      <c r="D766" s="278"/>
      <c r="E766" s="278"/>
      <c r="F766" s="279"/>
      <c r="G766" s="279"/>
      <c r="H766" s="279"/>
      <c r="I766" s="280"/>
      <c r="J766" s="280"/>
      <c r="K766" s="278"/>
      <c r="L766" s="129"/>
    </row>
    <row r="767" spans="1:12">
      <c r="A767" s="222"/>
      <c r="B767" s="249"/>
      <c r="C767" s="281"/>
      <c r="D767" s="278"/>
      <c r="E767" s="278"/>
      <c r="F767" s="279"/>
      <c r="G767" s="279"/>
      <c r="H767" s="279"/>
      <c r="I767" s="280"/>
      <c r="J767" s="280"/>
      <c r="K767" s="278"/>
      <c r="L767" s="129"/>
    </row>
    <row r="768" spans="1:12">
      <c r="A768" s="222"/>
      <c r="B768" s="249"/>
      <c r="C768" s="281"/>
      <c r="D768" s="278"/>
      <c r="E768" s="278"/>
      <c r="F768" s="279"/>
      <c r="G768" s="279"/>
      <c r="H768" s="279"/>
      <c r="I768" s="280"/>
      <c r="J768" s="280"/>
      <c r="K768" s="278"/>
      <c r="L768" s="129"/>
    </row>
    <row r="769" spans="1:12">
      <c r="A769" s="222"/>
      <c r="B769" s="249"/>
      <c r="C769" s="281"/>
      <c r="D769" s="278"/>
      <c r="E769" s="278"/>
      <c r="F769" s="279"/>
      <c r="G769" s="279"/>
      <c r="H769" s="279"/>
      <c r="I769" s="280"/>
      <c r="J769" s="280"/>
      <c r="K769" s="278"/>
      <c r="L769" s="129"/>
    </row>
    <row r="770" spans="1:12">
      <c r="A770" s="222"/>
      <c r="B770" s="249"/>
      <c r="C770" s="281"/>
      <c r="D770" s="278"/>
      <c r="E770" s="278"/>
      <c r="F770" s="279"/>
      <c r="G770" s="279"/>
      <c r="H770" s="279"/>
      <c r="I770" s="280"/>
      <c r="J770" s="280"/>
      <c r="K770" s="278"/>
      <c r="L770" s="129"/>
    </row>
    <row r="771" spans="1:12">
      <c r="A771" s="222"/>
      <c r="B771" s="249"/>
      <c r="C771" s="281"/>
      <c r="D771" s="278"/>
      <c r="E771" s="278"/>
      <c r="F771" s="279"/>
      <c r="G771" s="279"/>
      <c r="H771" s="279"/>
      <c r="I771" s="280"/>
      <c r="J771" s="280"/>
      <c r="K771" s="278"/>
      <c r="L771" s="129"/>
    </row>
    <row r="772" spans="1:12">
      <c r="A772" s="222"/>
      <c r="B772" s="249"/>
      <c r="C772" s="281"/>
      <c r="D772" s="278"/>
      <c r="E772" s="278"/>
      <c r="F772" s="279"/>
      <c r="G772" s="279"/>
      <c r="H772" s="279"/>
      <c r="I772" s="280"/>
      <c r="J772" s="280"/>
      <c r="K772" s="278"/>
      <c r="L772" s="129"/>
    </row>
    <row r="773" spans="1:12">
      <c r="A773" s="222"/>
      <c r="B773" s="249"/>
      <c r="C773" s="281"/>
      <c r="D773" s="278"/>
      <c r="E773" s="278"/>
      <c r="F773" s="279"/>
      <c r="G773" s="279"/>
      <c r="H773" s="279"/>
      <c r="I773" s="280"/>
      <c r="J773" s="280"/>
      <c r="K773" s="278"/>
      <c r="L773" s="129"/>
    </row>
    <row r="774" spans="1:12">
      <c r="A774" s="222"/>
      <c r="B774" s="249"/>
      <c r="C774" s="281"/>
      <c r="D774" s="278"/>
      <c r="E774" s="278"/>
      <c r="F774" s="279"/>
      <c r="G774" s="279"/>
      <c r="H774" s="279"/>
      <c r="I774" s="280"/>
      <c r="J774" s="280"/>
      <c r="K774" s="278"/>
      <c r="L774" s="129"/>
    </row>
    <row r="775" spans="1:12">
      <c r="A775" s="222"/>
      <c r="B775" s="249"/>
      <c r="C775" s="281"/>
      <c r="D775" s="278"/>
      <c r="E775" s="278"/>
      <c r="F775" s="279"/>
      <c r="G775" s="279"/>
      <c r="H775" s="279"/>
      <c r="I775" s="280"/>
      <c r="J775" s="280"/>
      <c r="K775" s="278"/>
      <c r="L775" s="129"/>
    </row>
    <row r="776" spans="1:12">
      <c r="A776" s="222"/>
      <c r="B776" s="249"/>
      <c r="C776" s="281"/>
      <c r="D776" s="278"/>
      <c r="E776" s="278"/>
      <c r="F776" s="279"/>
      <c r="G776" s="279"/>
      <c r="H776" s="279"/>
      <c r="I776" s="280"/>
      <c r="J776" s="280"/>
      <c r="K776" s="278"/>
      <c r="L776" s="129"/>
    </row>
    <row r="777" spans="1:12">
      <c r="A777" s="222"/>
      <c r="B777" s="249"/>
      <c r="C777" s="281"/>
      <c r="D777" s="278"/>
      <c r="E777" s="278"/>
      <c r="F777" s="279"/>
      <c r="G777" s="279"/>
      <c r="H777" s="279"/>
      <c r="I777" s="280"/>
      <c r="J777" s="280"/>
      <c r="K777" s="278"/>
      <c r="L777" s="129"/>
    </row>
    <row r="778" spans="1:12">
      <c r="A778" s="222"/>
      <c r="B778" s="249"/>
      <c r="C778" s="281"/>
      <c r="D778" s="278"/>
      <c r="E778" s="278"/>
      <c r="F778" s="279"/>
      <c r="G778" s="279"/>
      <c r="H778" s="279"/>
      <c r="I778" s="280"/>
      <c r="J778" s="280"/>
      <c r="K778" s="278"/>
      <c r="L778" s="129"/>
    </row>
    <row r="779" spans="1:12">
      <c r="A779" s="222"/>
      <c r="B779" s="249"/>
      <c r="C779" s="281"/>
      <c r="D779" s="278"/>
      <c r="E779" s="278"/>
      <c r="F779" s="279"/>
      <c r="G779" s="279"/>
      <c r="H779" s="279"/>
      <c r="I779" s="280"/>
      <c r="J779" s="280"/>
      <c r="K779" s="278"/>
      <c r="L779" s="129"/>
    </row>
    <row r="780" spans="1:12">
      <c r="A780" s="222"/>
      <c r="B780" s="249"/>
      <c r="C780" s="281"/>
      <c r="D780" s="278"/>
      <c r="E780" s="278"/>
      <c r="F780" s="279"/>
      <c r="G780" s="279"/>
      <c r="H780" s="279"/>
      <c r="I780" s="280"/>
      <c r="J780" s="280"/>
      <c r="K780" s="278"/>
      <c r="L780" s="129"/>
    </row>
    <row r="781" spans="1:12">
      <c r="A781" s="222"/>
      <c r="B781" s="249"/>
      <c r="C781" s="281"/>
      <c r="D781" s="278"/>
      <c r="E781" s="278"/>
      <c r="F781" s="279"/>
      <c r="G781" s="279"/>
      <c r="H781" s="279"/>
      <c r="I781" s="280"/>
      <c r="J781" s="280"/>
      <c r="K781" s="278"/>
      <c r="L781" s="129"/>
    </row>
    <row r="782" spans="1:12">
      <c r="A782" s="222"/>
      <c r="B782" s="249"/>
      <c r="C782" s="281"/>
      <c r="D782" s="278"/>
      <c r="E782" s="278"/>
      <c r="F782" s="279"/>
      <c r="G782" s="279"/>
      <c r="H782" s="279"/>
      <c r="I782" s="280"/>
      <c r="J782" s="280"/>
      <c r="K782" s="278"/>
      <c r="L782" s="129"/>
    </row>
    <row r="783" spans="1:12">
      <c r="A783" s="222"/>
      <c r="B783" s="249"/>
      <c r="C783" s="281"/>
      <c r="D783" s="278"/>
      <c r="E783" s="278"/>
      <c r="F783" s="279"/>
      <c r="G783" s="279"/>
      <c r="H783" s="279"/>
      <c r="I783" s="280"/>
      <c r="J783" s="280"/>
      <c r="K783" s="278"/>
      <c r="L783" s="129"/>
    </row>
    <row r="784" spans="1:12">
      <c r="A784" s="222"/>
      <c r="B784" s="249"/>
      <c r="C784" s="281"/>
      <c r="D784" s="278"/>
      <c r="E784" s="278"/>
      <c r="F784" s="279"/>
      <c r="G784" s="279"/>
      <c r="H784" s="279"/>
      <c r="I784" s="280"/>
      <c r="J784" s="280"/>
      <c r="K784" s="278"/>
      <c r="L784" s="129"/>
    </row>
    <row r="785" spans="1:12">
      <c r="A785" s="222"/>
      <c r="B785" s="249"/>
      <c r="C785" s="281"/>
      <c r="D785" s="278"/>
      <c r="E785" s="278"/>
      <c r="F785" s="279"/>
      <c r="G785" s="279"/>
      <c r="H785" s="279"/>
      <c r="I785" s="280"/>
      <c r="J785" s="280"/>
      <c r="K785" s="278"/>
      <c r="L785" s="129"/>
    </row>
    <row r="786" spans="1:12">
      <c r="A786" s="222"/>
      <c r="B786" s="249"/>
      <c r="C786" s="281"/>
      <c r="D786" s="278"/>
      <c r="E786" s="278"/>
      <c r="F786" s="279"/>
      <c r="G786" s="279"/>
      <c r="H786" s="279"/>
      <c r="I786" s="280"/>
      <c r="J786" s="280"/>
      <c r="K786" s="278"/>
      <c r="L786" s="129"/>
    </row>
    <row r="787" spans="1:12">
      <c r="A787" s="222"/>
      <c r="B787" s="249"/>
      <c r="C787" s="281"/>
      <c r="D787" s="278"/>
      <c r="E787" s="278"/>
      <c r="F787" s="279"/>
      <c r="G787" s="279"/>
      <c r="H787" s="279"/>
      <c r="I787" s="280"/>
      <c r="J787" s="280"/>
      <c r="K787" s="278"/>
      <c r="L787" s="129"/>
    </row>
    <row r="788" spans="1:12">
      <c r="A788" s="222"/>
      <c r="B788" s="249"/>
      <c r="C788" s="281"/>
      <c r="D788" s="278"/>
      <c r="E788" s="278"/>
      <c r="F788" s="279"/>
      <c r="G788" s="279"/>
      <c r="H788" s="279"/>
      <c r="I788" s="280"/>
      <c r="J788" s="280"/>
      <c r="K788" s="278"/>
      <c r="L788" s="129"/>
    </row>
    <row r="789" spans="1:12">
      <c r="A789" s="222"/>
      <c r="B789" s="249"/>
      <c r="C789" s="281"/>
      <c r="D789" s="278"/>
      <c r="E789" s="278"/>
      <c r="F789" s="279"/>
      <c r="G789" s="279"/>
      <c r="H789" s="279"/>
      <c r="I789" s="280"/>
      <c r="J789" s="280"/>
      <c r="K789" s="278"/>
      <c r="L789" s="129"/>
    </row>
    <row r="790" spans="1:12">
      <c r="A790" s="222"/>
      <c r="B790" s="249"/>
      <c r="C790" s="281"/>
      <c r="D790" s="278"/>
      <c r="E790" s="278"/>
      <c r="F790" s="279"/>
      <c r="G790" s="279"/>
      <c r="H790" s="279"/>
      <c r="I790" s="280"/>
      <c r="J790" s="280"/>
      <c r="K790" s="278"/>
      <c r="L790" s="129"/>
    </row>
    <row r="791" spans="1:12">
      <c r="A791" s="222"/>
      <c r="B791" s="249"/>
      <c r="C791" s="281"/>
      <c r="D791" s="278"/>
      <c r="E791" s="278"/>
      <c r="F791" s="279"/>
      <c r="G791" s="279"/>
      <c r="H791" s="279"/>
      <c r="I791" s="280"/>
      <c r="J791" s="280"/>
      <c r="K791" s="278"/>
      <c r="L791" s="129"/>
    </row>
    <row r="792" spans="1:12">
      <c r="A792" s="222"/>
      <c r="B792" s="249"/>
      <c r="C792" s="281"/>
      <c r="D792" s="278"/>
      <c r="E792" s="278"/>
      <c r="F792" s="279"/>
      <c r="G792" s="279"/>
      <c r="H792" s="279"/>
      <c r="I792" s="280"/>
      <c r="J792" s="280"/>
      <c r="K792" s="278"/>
      <c r="L792" s="129"/>
    </row>
    <row r="793" spans="1:12">
      <c r="A793" s="222"/>
      <c r="B793" s="249"/>
      <c r="C793" s="281"/>
      <c r="D793" s="278"/>
      <c r="E793" s="278"/>
      <c r="F793" s="279"/>
      <c r="G793" s="279"/>
      <c r="H793" s="279"/>
      <c r="I793" s="280"/>
      <c r="J793" s="280"/>
      <c r="K793" s="278"/>
      <c r="L793" s="129"/>
    </row>
    <row r="794" spans="1:12">
      <c r="A794" s="222"/>
      <c r="B794" s="249"/>
      <c r="C794" s="281"/>
      <c r="D794" s="278"/>
      <c r="E794" s="278"/>
      <c r="F794" s="279"/>
      <c r="G794" s="279"/>
      <c r="H794" s="279"/>
      <c r="I794" s="280"/>
      <c r="J794" s="280"/>
      <c r="K794" s="278"/>
      <c r="L794" s="129"/>
    </row>
    <row r="795" spans="1:12">
      <c r="A795" s="222"/>
      <c r="B795" s="249"/>
      <c r="C795" s="281"/>
      <c r="D795" s="278"/>
      <c r="E795" s="278"/>
      <c r="F795" s="279"/>
      <c r="G795" s="279"/>
      <c r="H795" s="279"/>
      <c r="I795" s="280"/>
      <c r="J795" s="280"/>
      <c r="K795" s="278"/>
      <c r="L795" s="129"/>
    </row>
    <row r="796" spans="1:12">
      <c r="A796" s="222"/>
      <c r="B796" s="249"/>
      <c r="C796" s="281"/>
      <c r="D796" s="278"/>
      <c r="E796" s="278"/>
      <c r="F796" s="279"/>
      <c r="G796" s="279"/>
      <c r="H796" s="279"/>
      <c r="I796" s="280"/>
      <c r="J796" s="280"/>
      <c r="K796" s="278"/>
      <c r="L796" s="129"/>
    </row>
    <row r="797" spans="1:12">
      <c r="A797" s="222"/>
      <c r="B797" s="249"/>
      <c r="C797" s="281"/>
      <c r="D797" s="278"/>
      <c r="E797" s="278"/>
      <c r="F797" s="279"/>
      <c r="G797" s="279"/>
      <c r="H797" s="279"/>
      <c r="I797" s="280"/>
      <c r="J797" s="280"/>
      <c r="K797" s="278"/>
      <c r="L797" s="129"/>
    </row>
    <row r="798" spans="1:12">
      <c r="A798" s="222"/>
      <c r="B798" s="249"/>
      <c r="C798" s="281"/>
      <c r="D798" s="278"/>
      <c r="E798" s="278"/>
      <c r="F798" s="279"/>
      <c r="G798" s="279"/>
      <c r="H798" s="279"/>
      <c r="I798" s="280"/>
      <c r="J798" s="280"/>
      <c r="K798" s="278"/>
      <c r="L798" s="129"/>
    </row>
    <row r="799" spans="1:12">
      <c r="A799" s="222"/>
      <c r="B799" s="249"/>
      <c r="C799" s="281"/>
      <c r="D799" s="278"/>
      <c r="E799" s="278"/>
      <c r="F799" s="279"/>
      <c r="G799" s="279"/>
      <c r="H799" s="279"/>
      <c r="I799" s="280"/>
      <c r="J799" s="280"/>
      <c r="K799" s="278"/>
      <c r="L799" s="129"/>
    </row>
    <row r="800" spans="1:12">
      <c r="A800" s="222"/>
      <c r="B800" s="249"/>
      <c r="C800" s="281"/>
      <c r="D800" s="278"/>
      <c r="E800" s="278"/>
      <c r="F800" s="279"/>
      <c r="G800" s="279"/>
      <c r="H800" s="279"/>
      <c r="I800" s="280"/>
      <c r="J800" s="280"/>
      <c r="K800" s="278"/>
      <c r="L800" s="129"/>
    </row>
    <row r="801" spans="1:12">
      <c r="A801" s="222"/>
      <c r="B801" s="249"/>
      <c r="C801" s="281"/>
      <c r="D801" s="278"/>
      <c r="E801" s="278"/>
      <c r="F801" s="279"/>
      <c r="G801" s="279"/>
      <c r="H801" s="279"/>
      <c r="I801" s="280"/>
      <c r="J801" s="280"/>
      <c r="K801" s="278"/>
      <c r="L801" s="129"/>
    </row>
    <row r="802" spans="1:12">
      <c r="A802" s="222"/>
      <c r="B802" s="249"/>
      <c r="C802" s="281"/>
      <c r="D802" s="278"/>
      <c r="E802" s="278"/>
      <c r="F802" s="279"/>
      <c r="G802" s="279"/>
      <c r="H802" s="279"/>
      <c r="I802" s="280"/>
      <c r="J802" s="280"/>
      <c r="K802" s="278"/>
      <c r="L802" s="129"/>
    </row>
    <row r="803" spans="1:12">
      <c r="A803" s="222"/>
      <c r="B803" s="249"/>
      <c r="C803" s="281"/>
      <c r="D803" s="278"/>
      <c r="E803" s="278"/>
      <c r="F803" s="279"/>
      <c r="G803" s="279"/>
      <c r="H803" s="279"/>
      <c r="I803" s="280"/>
      <c r="J803" s="280"/>
      <c r="K803" s="278"/>
      <c r="L803" s="129"/>
    </row>
    <row r="804" spans="1:12">
      <c r="A804" s="222"/>
      <c r="B804" s="249"/>
      <c r="C804" s="281"/>
      <c r="D804" s="278"/>
      <c r="E804" s="278"/>
      <c r="F804" s="279"/>
      <c r="G804" s="279"/>
      <c r="H804" s="279"/>
      <c r="I804" s="280"/>
      <c r="J804" s="280"/>
      <c r="K804" s="278"/>
      <c r="L804" s="129"/>
    </row>
    <row r="805" spans="1:12">
      <c r="A805" s="222"/>
      <c r="B805" s="249"/>
      <c r="C805" s="281"/>
      <c r="D805" s="278"/>
      <c r="E805" s="278"/>
      <c r="F805" s="279"/>
      <c r="G805" s="279"/>
      <c r="H805" s="279"/>
      <c r="I805" s="280"/>
      <c r="J805" s="280"/>
      <c r="K805" s="278"/>
      <c r="L805" s="129"/>
    </row>
    <row r="806" spans="1:12">
      <c r="A806" s="222"/>
      <c r="B806" s="249"/>
      <c r="C806" s="281"/>
      <c r="D806" s="278"/>
      <c r="E806" s="278"/>
      <c r="F806" s="279"/>
      <c r="G806" s="279"/>
      <c r="H806" s="279"/>
      <c r="I806" s="280"/>
      <c r="J806" s="280"/>
      <c r="K806" s="278"/>
      <c r="L806" s="129"/>
    </row>
    <row r="807" spans="1:12">
      <c r="A807" s="222"/>
      <c r="B807" s="249"/>
      <c r="C807" s="281"/>
      <c r="D807" s="278"/>
      <c r="E807" s="278"/>
      <c r="F807" s="279"/>
      <c r="G807" s="279"/>
      <c r="H807" s="279"/>
      <c r="I807" s="280"/>
      <c r="J807" s="280"/>
      <c r="K807" s="278"/>
      <c r="L807" s="129"/>
    </row>
    <row r="808" spans="1:12">
      <c r="A808" s="222"/>
      <c r="B808" s="249"/>
      <c r="C808" s="281"/>
      <c r="D808" s="278"/>
      <c r="E808" s="278"/>
      <c r="F808" s="279"/>
      <c r="G808" s="279"/>
      <c r="H808" s="279"/>
      <c r="I808" s="280"/>
      <c r="J808" s="280"/>
      <c r="K808" s="278"/>
      <c r="L808" s="129"/>
    </row>
    <row r="809" spans="1:12">
      <c r="A809" s="222"/>
      <c r="B809" s="249"/>
      <c r="C809" s="281"/>
      <c r="D809" s="278"/>
      <c r="E809" s="278"/>
      <c r="F809" s="279"/>
      <c r="G809" s="279"/>
      <c r="H809" s="279"/>
      <c r="I809" s="280"/>
      <c r="J809" s="280"/>
      <c r="K809" s="278"/>
      <c r="L809" s="129"/>
    </row>
    <row r="810" spans="1:12">
      <c r="A810" s="222"/>
      <c r="B810" s="249"/>
      <c r="C810" s="281"/>
      <c r="D810" s="278"/>
      <c r="E810" s="278"/>
      <c r="F810" s="279"/>
      <c r="G810" s="279"/>
      <c r="H810" s="279"/>
      <c r="I810" s="280"/>
      <c r="J810" s="280"/>
      <c r="K810" s="278"/>
      <c r="L810" s="129"/>
    </row>
    <row r="811" spans="1:12">
      <c r="A811" s="222"/>
      <c r="B811" s="249"/>
      <c r="C811" s="281"/>
      <c r="D811" s="278"/>
      <c r="E811" s="278"/>
      <c r="F811" s="279"/>
      <c r="G811" s="279"/>
      <c r="H811" s="279"/>
      <c r="I811" s="280"/>
      <c r="J811" s="280"/>
      <c r="K811" s="278"/>
      <c r="L811" s="129"/>
    </row>
    <row r="812" spans="1:12">
      <c r="A812" s="222"/>
      <c r="B812" s="249"/>
      <c r="C812" s="281"/>
      <c r="D812" s="278"/>
      <c r="E812" s="278"/>
      <c r="F812" s="279"/>
      <c r="G812" s="279"/>
      <c r="H812" s="279"/>
      <c r="I812" s="280"/>
      <c r="J812" s="280"/>
      <c r="K812" s="278"/>
      <c r="L812" s="129"/>
    </row>
    <row r="813" spans="1:12">
      <c r="A813" s="222"/>
      <c r="B813" s="249"/>
      <c r="C813" s="281"/>
      <c r="D813" s="278"/>
      <c r="E813" s="278"/>
      <c r="F813" s="279"/>
      <c r="G813" s="279"/>
      <c r="H813" s="279"/>
      <c r="I813" s="280"/>
      <c r="J813" s="280"/>
      <c r="K813" s="278"/>
      <c r="L813" s="129"/>
    </row>
    <row r="814" spans="1:12">
      <c r="A814" s="222"/>
      <c r="B814" s="249"/>
      <c r="C814" s="281"/>
      <c r="D814" s="278"/>
      <c r="E814" s="278"/>
      <c r="F814" s="279"/>
      <c r="G814" s="279"/>
      <c r="H814" s="279"/>
      <c r="I814" s="280"/>
      <c r="J814" s="280"/>
      <c r="K814" s="278"/>
      <c r="L814" s="129"/>
    </row>
    <row r="815" spans="1:12">
      <c r="A815" s="222"/>
      <c r="B815" s="249"/>
      <c r="C815" s="281"/>
      <c r="D815" s="278"/>
      <c r="E815" s="278"/>
      <c r="F815" s="279"/>
      <c r="G815" s="279"/>
      <c r="H815" s="279"/>
      <c r="I815" s="280"/>
      <c r="J815" s="280"/>
      <c r="K815" s="278"/>
      <c r="L815" s="129"/>
    </row>
    <row r="816" spans="1:12">
      <c r="A816" s="222"/>
      <c r="B816" s="249"/>
      <c r="C816" s="281"/>
      <c r="D816" s="278"/>
      <c r="E816" s="278"/>
      <c r="F816" s="279"/>
      <c r="G816" s="279"/>
      <c r="H816" s="279"/>
      <c r="I816" s="280"/>
      <c r="J816" s="280"/>
      <c r="K816" s="278"/>
      <c r="L816" s="129"/>
    </row>
    <row r="817" spans="1:12">
      <c r="A817" s="222"/>
      <c r="B817" s="249"/>
      <c r="C817" s="281"/>
      <c r="D817" s="278"/>
      <c r="E817" s="278"/>
      <c r="F817" s="279"/>
      <c r="G817" s="279"/>
      <c r="H817" s="279"/>
      <c r="I817" s="280"/>
      <c r="J817" s="280"/>
      <c r="K817" s="278"/>
      <c r="L817" s="129"/>
    </row>
    <row r="818" spans="1:12">
      <c r="A818" s="222"/>
      <c r="B818" s="249"/>
      <c r="C818" s="281"/>
      <c r="D818" s="278"/>
      <c r="E818" s="278"/>
      <c r="F818" s="279"/>
      <c r="G818" s="279"/>
      <c r="H818" s="279"/>
      <c r="I818" s="280"/>
      <c r="J818" s="280"/>
      <c r="K818" s="278"/>
      <c r="L818" s="129"/>
    </row>
    <row r="819" spans="1:12">
      <c r="A819" s="222"/>
      <c r="B819" s="249"/>
      <c r="C819" s="281"/>
      <c r="D819" s="278"/>
      <c r="E819" s="278"/>
      <c r="F819" s="279"/>
      <c r="G819" s="279"/>
      <c r="H819" s="279"/>
      <c r="I819" s="280"/>
      <c r="J819" s="280"/>
      <c r="K819" s="278"/>
      <c r="L819" s="129"/>
    </row>
    <row r="820" spans="1:12">
      <c r="A820" s="222"/>
      <c r="B820" s="249"/>
      <c r="C820" s="281"/>
      <c r="D820" s="278"/>
      <c r="E820" s="278"/>
      <c r="F820" s="279"/>
      <c r="G820" s="279"/>
      <c r="H820" s="279"/>
      <c r="I820" s="280"/>
      <c r="J820" s="280"/>
      <c r="K820" s="278"/>
      <c r="L820" s="129"/>
    </row>
    <row r="821" spans="1:12">
      <c r="A821" s="222"/>
      <c r="B821" s="249"/>
      <c r="C821" s="281"/>
      <c r="D821" s="278"/>
      <c r="E821" s="278"/>
      <c r="F821" s="279"/>
      <c r="G821" s="279"/>
      <c r="H821" s="279"/>
      <c r="I821" s="280"/>
      <c r="J821" s="280"/>
      <c r="K821" s="278"/>
      <c r="L821" s="129"/>
    </row>
    <row r="822" spans="1:12">
      <c r="A822" s="222"/>
      <c r="B822" s="249"/>
      <c r="C822" s="281"/>
      <c r="D822" s="278"/>
      <c r="E822" s="278"/>
      <c r="F822" s="279"/>
      <c r="G822" s="279"/>
      <c r="H822" s="279"/>
      <c r="I822" s="280"/>
      <c r="J822" s="280"/>
      <c r="K822" s="278"/>
      <c r="L822" s="129"/>
    </row>
    <row r="823" spans="1:12">
      <c r="A823" s="222"/>
      <c r="B823" s="249"/>
      <c r="C823" s="281"/>
      <c r="D823" s="278"/>
      <c r="E823" s="278"/>
      <c r="F823" s="279"/>
      <c r="G823" s="279"/>
      <c r="H823" s="279"/>
      <c r="I823" s="280"/>
      <c r="J823" s="280"/>
      <c r="K823" s="278"/>
      <c r="L823" s="129"/>
    </row>
    <row r="824" spans="1:12">
      <c r="A824" s="222"/>
      <c r="B824" s="249"/>
      <c r="C824" s="281"/>
      <c r="D824" s="278"/>
      <c r="E824" s="278"/>
      <c r="F824" s="279"/>
      <c r="G824" s="279"/>
      <c r="H824" s="279"/>
      <c r="I824" s="280"/>
      <c r="J824" s="280"/>
      <c r="K824" s="278"/>
      <c r="L824" s="129"/>
    </row>
    <row r="825" spans="1:12">
      <c r="A825" s="222"/>
      <c r="B825" s="249"/>
      <c r="C825" s="281"/>
      <c r="D825" s="278"/>
      <c r="E825" s="278"/>
      <c r="F825" s="279"/>
      <c r="G825" s="279"/>
      <c r="H825" s="279"/>
      <c r="I825" s="280"/>
      <c r="J825" s="280"/>
      <c r="K825" s="278"/>
      <c r="L825" s="129"/>
    </row>
    <row r="826" spans="1:12">
      <c r="A826" s="222"/>
      <c r="B826" s="249"/>
      <c r="C826" s="281"/>
      <c r="D826" s="278"/>
      <c r="E826" s="278"/>
      <c r="F826" s="279"/>
      <c r="G826" s="279"/>
      <c r="H826" s="279"/>
      <c r="I826" s="280"/>
      <c r="J826" s="280"/>
      <c r="K826" s="278"/>
      <c r="L826" s="129"/>
    </row>
    <row r="827" spans="1:12">
      <c r="A827" s="222"/>
      <c r="B827" s="249"/>
      <c r="C827" s="281"/>
      <c r="D827" s="278"/>
      <c r="E827" s="278"/>
      <c r="F827" s="279"/>
      <c r="G827" s="279"/>
      <c r="H827" s="279"/>
      <c r="I827" s="280"/>
      <c r="J827" s="280"/>
      <c r="K827" s="278"/>
      <c r="L827" s="129"/>
    </row>
    <row r="828" spans="1:12">
      <c r="A828" s="222"/>
      <c r="B828" s="249"/>
      <c r="C828" s="281"/>
      <c r="D828" s="278"/>
      <c r="E828" s="278"/>
      <c r="F828" s="279"/>
      <c r="G828" s="279"/>
      <c r="H828" s="279"/>
      <c r="I828" s="280"/>
      <c r="J828" s="280"/>
      <c r="K828" s="278"/>
      <c r="L828" s="129"/>
    </row>
    <row r="829" spans="1:12">
      <c r="A829" s="222"/>
      <c r="B829" s="249"/>
      <c r="C829" s="281"/>
      <c r="D829" s="278"/>
      <c r="E829" s="278"/>
      <c r="F829" s="279"/>
      <c r="G829" s="279"/>
      <c r="H829" s="279"/>
      <c r="I829" s="280"/>
      <c r="J829" s="280"/>
      <c r="K829" s="278"/>
      <c r="L829" s="129"/>
    </row>
    <row r="830" spans="1:12">
      <c r="A830" s="222"/>
      <c r="B830" s="249"/>
      <c r="C830" s="281"/>
      <c r="D830" s="278"/>
      <c r="E830" s="278"/>
      <c r="F830" s="279"/>
      <c r="G830" s="279"/>
      <c r="H830" s="279"/>
      <c r="I830" s="280"/>
      <c r="J830" s="280"/>
      <c r="K830" s="278"/>
      <c r="L830" s="129"/>
    </row>
    <row r="831" spans="1:12">
      <c r="A831" s="222"/>
      <c r="B831" s="249"/>
      <c r="C831" s="281"/>
      <c r="D831" s="278"/>
      <c r="E831" s="278"/>
      <c r="F831" s="279"/>
      <c r="G831" s="279"/>
      <c r="H831" s="279"/>
      <c r="I831" s="280"/>
      <c r="J831" s="280"/>
      <c r="K831" s="278"/>
      <c r="L831" s="129"/>
    </row>
    <row r="832" spans="1:12">
      <c r="A832" s="222"/>
      <c r="B832" s="249"/>
      <c r="C832" s="281"/>
      <c r="D832" s="278"/>
      <c r="E832" s="278"/>
      <c r="F832" s="279"/>
      <c r="G832" s="279"/>
      <c r="H832" s="279"/>
      <c r="I832" s="280"/>
      <c r="J832" s="280"/>
      <c r="K832" s="278"/>
      <c r="L832" s="129"/>
    </row>
    <row r="833" spans="1:12">
      <c r="A833" s="222"/>
      <c r="B833" s="249"/>
      <c r="C833" s="281"/>
      <c r="D833" s="278"/>
      <c r="E833" s="278"/>
      <c r="F833" s="279"/>
      <c r="G833" s="279"/>
      <c r="H833" s="279"/>
      <c r="I833" s="280"/>
      <c r="J833" s="280"/>
      <c r="K833" s="278"/>
      <c r="L833" s="129"/>
    </row>
    <row r="834" spans="1:12">
      <c r="A834" s="222"/>
      <c r="B834" s="249"/>
      <c r="C834" s="281"/>
      <c r="D834" s="278"/>
      <c r="E834" s="278"/>
      <c r="F834" s="279"/>
      <c r="G834" s="279"/>
      <c r="H834" s="279"/>
      <c r="I834" s="280"/>
      <c r="J834" s="280"/>
      <c r="K834" s="278"/>
      <c r="L834" s="129"/>
    </row>
    <row r="835" spans="1:12">
      <c r="A835" s="222"/>
      <c r="B835" s="249"/>
      <c r="C835" s="281"/>
      <c r="D835" s="278"/>
      <c r="E835" s="278"/>
      <c r="F835" s="279"/>
      <c r="G835" s="279"/>
      <c r="H835" s="279"/>
      <c r="I835" s="280"/>
      <c r="J835" s="280"/>
      <c r="K835" s="278"/>
      <c r="L835" s="129"/>
    </row>
    <row r="836" spans="1:12">
      <c r="A836" s="222"/>
      <c r="B836" s="249"/>
      <c r="C836" s="281"/>
      <c r="D836" s="278"/>
      <c r="E836" s="278"/>
      <c r="F836" s="279"/>
      <c r="G836" s="279"/>
      <c r="H836" s="279"/>
      <c r="I836" s="280"/>
      <c r="J836" s="280"/>
      <c r="K836" s="278"/>
      <c r="L836" s="129"/>
    </row>
    <row r="837" spans="1:12">
      <c r="A837" s="222"/>
      <c r="B837" s="249"/>
      <c r="C837" s="281"/>
      <c r="D837" s="278"/>
      <c r="E837" s="278"/>
      <c r="F837" s="279"/>
      <c r="G837" s="279"/>
      <c r="H837" s="279"/>
      <c r="I837" s="280"/>
      <c r="J837" s="280"/>
      <c r="K837" s="278"/>
      <c r="L837" s="129"/>
    </row>
    <row r="838" spans="1:12">
      <c r="A838" s="222"/>
      <c r="B838" s="249"/>
      <c r="C838" s="281"/>
      <c r="D838" s="278"/>
      <c r="E838" s="278"/>
      <c r="F838" s="279"/>
      <c r="G838" s="279"/>
      <c r="H838" s="279"/>
      <c r="I838" s="280"/>
      <c r="J838" s="280"/>
      <c r="K838" s="278"/>
      <c r="L838" s="129"/>
    </row>
    <row r="839" spans="1:12">
      <c r="A839" s="222"/>
      <c r="B839" s="249"/>
      <c r="C839" s="281"/>
      <c r="D839" s="278"/>
      <c r="E839" s="278"/>
      <c r="F839" s="279"/>
      <c r="G839" s="279"/>
      <c r="H839" s="279"/>
      <c r="I839" s="280"/>
      <c r="J839" s="280"/>
      <c r="K839" s="278"/>
      <c r="L839" s="129"/>
    </row>
    <row r="840" spans="1:12">
      <c r="A840" s="222"/>
      <c r="B840" s="249"/>
      <c r="C840" s="281"/>
      <c r="D840" s="278"/>
      <c r="E840" s="278"/>
      <c r="F840" s="279"/>
      <c r="G840" s="279"/>
      <c r="H840" s="279"/>
      <c r="I840" s="280"/>
      <c r="J840" s="280"/>
      <c r="K840" s="278"/>
      <c r="L840" s="129"/>
    </row>
    <row r="841" spans="1:12">
      <c r="A841" s="222"/>
      <c r="B841" s="249"/>
      <c r="C841" s="281"/>
      <c r="D841" s="278"/>
      <c r="E841" s="278"/>
      <c r="F841" s="279"/>
      <c r="G841" s="279"/>
      <c r="H841" s="279"/>
      <c r="I841" s="280"/>
      <c r="J841" s="280"/>
      <c r="K841" s="278"/>
      <c r="L841" s="129"/>
    </row>
    <row r="842" spans="1:12">
      <c r="A842" s="222"/>
      <c r="B842" s="249"/>
      <c r="C842" s="281"/>
      <c r="D842" s="278"/>
      <c r="E842" s="278"/>
      <c r="F842" s="279"/>
      <c r="G842" s="279"/>
      <c r="H842" s="279"/>
      <c r="I842" s="280"/>
      <c r="J842" s="280"/>
      <c r="K842" s="278"/>
      <c r="L842" s="129"/>
    </row>
    <row r="843" spans="1:12">
      <c r="A843" s="222"/>
      <c r="B843" s="249"/>
      <c r="C843" s="281"/>
      <c r="D843" s="278"/>
      <c r="E843" s="278"/>
      <c r="F843" s="279"/>
      <c r="G843" s="279"/>
      <c r="H843" s="279"/>
      <c r="I843" s="280"/>
      <c r="J843" s="280"/>
      <c r="K843" s="278"/>
      <c r="L843" s="129"/>
    </row>
    <row r="844" spans="1:12">
      <c r="A844" s="222"/>
      <c r="B844" s="249"/>
      <c r="C844" s="281"/>
      <c r="D844" s="278"/>
      <c r="E844" s="278"/>
      <c r="F844" s="279"/>
      <c r="G844" s="279"/>
      <c r="H844" s="279"/>
      <c r="I844" s="280"/>
      <c r="J844" s="280"/>
      <c r="K844" s="278"/>
      <c r="L844" s="129"/>
    </row>
    <row r="845" spans="1:12">
      <c r="A845" s="222"/>
      <c r="B845" s="249"/>
      <c r="C845" s="281"/>
      <c r="D845" s="278"/>
      <c r="E845" s="278"/>
      <c r="F845" s="279"/>
      <c r="G845" s="279"/>
      <c r="H845" s="279"/>
      <c r="I845" s="280"/>
      <c r="J845" s="280"/>
      <c r="K845" s="278"/>
      <c r="L845" s="129"/>
    </row>
    <row r="846" spans="1:12">
      <c r="A846" s="222"/>
      <c r="B846" s="249"/>
      <c r="C846" s="281"/>
      <c r="D846" s="278"/>
      <c r="E846" s="278"/>
      <c r="F846" s="279"/>
      <c r="G846" s="279"/>
      <c r="H846" s="279"/>
      <c r="I846" s="280"/>
      <c r="J846" s="280"/>
      <c r="K846" s="278"/>
      <c r="L846" s="129"/>
    </row>
    <row r="847" spans="1:12">
      <c r="A847" s="222"/>
      <c r="B847" s="249"/>
      <c r="C847" s="281"/>
      <c r="D847" s="278"/>
      <c r="E847" s="278"/>
      <c r="F847" s="279"/>
      <c r="G847" s="279"/>
      <c r="H847" s="279"/>
      <c r="I847" s="280"/>
      <c r="J847" s="280"/>
      <c r="K847" s="278"/>
      <c r="L847" s="129"/>
    </row>
    <row r="848" spans="1:12">
      <c r="A848" s="222"/>
      <c r="B848" s="249"/>
      <c r="C848" s="281"/>
      <c r="D848" s="278"/>
      <c r="E848" s="278"/>
      <c r="F848" s="279"/>
      <c r="G848" s="279"/>
      <c r="H848" s="279"/>
      <c r="I848" s="280"/>
      <c r="J848" s="280"/>
      <c r="K848" s="278"/>
      <c r="L848" s="129"/>
    </row>
    <row r="849" spans="1:12">
      <c r="A849" s="222"/>
      <c r="B849" s="249"/>
      <c r="C849" s="281"/>
      <c r="D849" s="278"/>
      <c r="E849" s="278"/>
      <c r="F849" s="279"/>
      <c r="G849" s="279"/>
      <c r="H849" s="279"/>
      <c r="I849" s="280"/>
      <c r="J849" s="280"/>
      <c r="K849" s="278"/>
      <c r="L849" s="129"/>
    </row>
    <row r="850" spans="1:12">
      <c r="A850" s="222"/>
      <c r="B850" s="249"/>
      <c r="C850" s="281"/>
      <c r="D850" s="278"/>
      <c r="E850" s="278"/>
      <c r="F850" s="279"/>
      <c r="G850" s="279"/>
      <c r="H850" s="279"/>
      <c r="I850" s="280"/>
      <c r="J850" s="280"/>
      <c r="K850" s="278"/>
      <c r="L850" s="129"/>
    </row>
    <row r="851" spans="1:12">
      <c r="A851" s="222"/>
      <c r="B851" s="249"/>
      <c r="C851" s="281"/>
      <c r="D851" s="278"/>
      <c r="E851" s="278"/>
      <c r="F851" s="279"/>
      <c r="G851" s="279"/>
      <c r="H851" s="279"/>
      <c r="I851" s="280"/>
      <c r="J851" s="280"/>
      <c r="K851" s="278"/>
      <c r="L851" s="129"/>
    </row>
    <row r="852" spans="1:12">
      <c r="A852" s="222"/>
      <c r="B852" s="249"/>
      <c r="C852" s="281"/>
      <c r="D852" s="278"/>
      <c r="E852" s="278"/>
      <c r="F852" s="279"/>
      <c r="G852" s="279"/>
      <c r="H852" s="279"/>
      <c r="I852" s="280"/>
      <c r="J852" s="280"/>
      <c r="K852" s="278"/>
      <c r="L852" s="129"/>
    </row>
    <row r="853" spans="1:12">
      <c r="A853" s="222"/>
      <c r="B853" s="249"/>
      <c r="C853" s="281"/>
      <c r="D853" s="278"/>
      <c r="E853" s="278"/>
      <c r="F853" s="279"/>
      <c r="G853" s="279"/>
      <c r="H853" s="279"/>
      <c r="I853" s="280"/>
      <c r="J853" s="280"/>
      <c r="K853" s="278"/>
      <c r="L853" s="129"/>
    </row>
    <row r="854" spans="1:12">
      <c r="A854" s="222"/>
      <c r="B854" s="249"/>
      <c r="C854" s="281"/>
      <c r="D854" s="278"/>
      <c r="E854" s="278"/>
      <c r="F854" s="279"/>
      <c r="G854" s="279"/>
      <c r="H854" s="279"/>
      <c r="I854" s="280"/>
      <c r="J854" s="280"/>
      <c r="K854" s="278"/>
      <c r="L854" s="129"/>
    </row>
    <row r="855" spans="1:12">
      <c r="A855" s="222"/>
      <c r="B855" s="249"/>
      <c r="C855" s="281"/>
      <c r="D855" s="278"/>
      <c r="E855" s="278"/>
      <c r="F855" s="279"/>
      <c r="G855" s="279"/>
      <c r="H855" s="279"/>
      <c r="I855" s="280"/>
      <c r="J855" s="280"/>
      <c r="K855" s="278"/>
      <c r="L855" s="129"/>
    </row>
    <row r="856" spans="1:12">
      <c r="A856" s="222"/>
      <c r="B856" s="249"/>
      <c r="C856" s="281"/>
      <c r="D856" s="278"/>
      <c r="E856" s="278"/>
      <c r="F856" s="279"/>
      <c r="G856" s="279"/>
      <c r="H856" s="279"/>
      <c r="I856" s="280"/>
      <c r="J856" s="280"/>
      <c r="K856" s="278"/>
      <c r="L856" s="129"/>
    </row>
    <row r="857" spans="1:12">
      <c r="A857" s="222"/>
      <c r="B857" s="249"/>
      <c r="C857" s="281"/>
      <c r="D857" s="278"/>
      <c r="E857" s="278"/>
      <c r="F857" s="279"/>
      <c r="G857" s="279"/>
      <c r="H857" s="279"/>
      <c r="I857" s="280"/>
      <c r="J857" s="280"/>
      <c r="K857" s="278"/>
      <c r="L857" s="129"/>
    </row>
    <row r="858" spans="1:12">
      <c r="A858" s="222"/>
      <c r="B858" s="249"/>
      <c r="C858" s="281"/>
      <c r="D858" s="278"/>
      <c r="E858" s="278"/>
      <c r="F858" s="279"/>
      <c r="G858" s="279"/>
      <c r="H858" s="279"/>
      <c r="I858" s="280"/>
      <c r="J858" s="280"/>
      <c r="K858" s="278"/>
      <c r="L858" s="129"/>
    </row>
    <row r="859" spans="1:12">
      <c r="A859" s="222"/>
      <c r="B859" s="249"/>
      <c r="C859" s="281"/>
      <c r="D859" s="278"/>
      <c r="E859" s="278"/>
      <c r="F859" s="279"/>
      <c r="G859" s="279"/>
      <c r="H859" s="279"/>
      <c r="I859" s="280"/>
      <c r="J859" s="280"/>
      <c r="K859" s="278"/>
      <c r="L859" s="129"/>
    </row>
    <row r="860" spans="1:12">
      <c r="A860" s="222"/>
      <c r="B860" s="249"/>
      <c r="C860" s="281"/>
      <c r="D860" s="278"/>
      <c r="E860" s="278"/>
      <c r="F860" s="279"/>
      <c r="G860" s="279"/>
      <c r="H860" s="279"/>
      <c r="I860" s="280"/>
      <c r="J860" s="280"/>
      <c r="K860" s="278"/>
      <c r="L860" s="129"/>
    </row>
    <row r="861" spans="1:12">
      <c r="A861" s="222"/>
      <c r="B861" s="249"/>
      <c r="C861" s="281"/>
      <c r="D861" s="278"/>
      <c r="E861" s="278"/>
      <c r="F861" s="279"/>
      <c r="G861" s="279"/>
      <c r="H861" s="279"/>
      <c r="I861" s="280"/>
      <c r="J861" s="280"/>
      <c r="K861" s="278"/>
      <c r="L861" s="129"/>
    </row>
    <row r="862" spans="1:12">
      <c r="A862" s="222"/>
      <c r="B862" s="249"/>
      <c r="C862" s="281"/>
      <c r="D862" s="278"/>
      <c r="E862" s="278"/>
      <c r="F862" s="279"/>
      <c r="G862" s="279"/>
      <c r="H862" s="279"/>
      <c r="I862" s="280"/>
      <c r="J862" s="280"/>
      <c r="K862" s="278"/>
      <c r="L862" s="129"/>
    </row>
    <row r="863" spans="1:12">
      <c r="A863" s="222"/>
      <c r="B863" s="249"/>
      <c r="C863" s="281"/>
      <c r="D863" s="278"/>
      <c r="E863" s="278"/>
      <c r="F863" s="279"/>
      <c r="G863" s="279"/>
      <c r="H863" s="279"/>
      <c r="I863" s="280"/>
      <c r="J863" s="280"/>
      <c r="K863" s="278"/>
      <c r="L863" s="129"/>
    </row>
    <row r="864" spans="1:12">
      <c r="A864" s="222"/>
      <c r="B864" s="249"/>
      <c r="C864" s="281"/>
      <c r="D864" s="278"/>
      <c r="E864" s="278"/>
      <c r="F864" s="279"/>
      <c r="G864" s="279"/>
      <c r="H864" s="279"/>
      <c r="I864" s="280"/>
      <c r="J864" s="280"/>
      <c r="K864" s="278"/>
      <c r="L864" s="129"/>
    </row>
    <row r="865" spans="1:12">
      <c r="A865" s="222"/>
      <c r="B865" s="249"/>
      <c r="C865" s="281"/>
      <c r="D865" s="278"/>
      <c r="E865" s="278"/>
      <c r="F865" s="279"/>
      <c r="G865" s="279"/>
      <c r="H865" s="279"/>
      <c r="I865" s="280"/>
      <c r="J865" s="280"/>
      <c r="K865" s="278"/>
      <c r="L865" s="129"/>
    </row>
    <row r="866" spans="1:12">
      <c r="A866" s="222"/>
      <c r="B866" s="249"/>
      <c r="C866" s="281"/>
      <c r="D866" s="278"/>
      <c r="E866" s="278"/>
      <c r="F866" s="279"/>
      <c r="G866" s="279"/>
      <c r="H866" s="279"/>
      <c r="I866" s="280"/>
      <c r="J866" s="280"/>
      <c r="K866" s="278"/>
      <c r="L866" s="129"/>
    </row>
    <row r="867" spans="1:12">
      <c r="A867" s="222"/>
      <c r="B867" s="249"/>
      <c r="C867" s="281"/>
      <c r="D867" s="278"/>
      <c r="E867" s="278"/>
      <c r="F867" s="279"/>
      <c r="G867" s="279"/>
      <c r="H867" s="279"/>
      <c r="I867" s="280"/>
      <c r="J867" s="280"/>
      <c r="K867" s="278"/>
      <c r="L867" s="129"/>
    </row>
    <row r="868" spans="1:12">
      <c r="A868" s="222"/>
      <c r="B868" s="249"/>
      <c r="C868" s="281"/>
      <c r="D868" s="278"/>
      <c r="E868" s="278"/>
      <c r="F868" s="279"/>
      <c r="G868" s="279"/>
      <c r="H868" s="279"/>
      <c r="I868" s="280"/>
      <c r="J868" s="280"/>
      <c r="K868" s="278"/>
      <c r="L868" s="129"/>
    </row>
    <row r="869" spans="1:12">
      <c r="A869" s="222"/>
      <c r="B869" s="249"/>
      <c r="C869" s="281"/>
      <c r="D869" s="278"/>
      <c r="E869" s="278"/>
      <c r="F869" s="279"/>
      <c r="G869" s="279"/>
      <c r="H869" s="279"/>
      <c r="I869" s="280"/>
      <c r="J869" s="280"/>
      <c r="K869" s="278"/>
      <c r="L869" s="129"/>
    </row>
    <row r="870" spans="1:12">
      <c r="A870" s="222"/>
      <c r="B870" s="249"/>
      <c r="C870" s="281"/>
      <c r="D870" s="278"/>
      <c r="E870" s="278"/>
      <c r="F870" s="279"/>
      <c r="G870" s="279"/>
      <c r="H870" s="279"/>
      <c r="I870" s="280"/>
      <c r="J870" s="280"/>
      <c r="K870" s="278"/>
      <c r="L870" s="129"/>
    </row>
    <row r="871" spans="1:12">
      <c r="A871" s="222"/>
      <c r="B871" s="249"/>
      <c r="C871" s="281"/>
      <c r="D871" s="278"/>
      <c r="E871" s="278"/>
      <c r="F871" s="279"/>
      <c r="G871" s="279"/>
      <c r="H871" s="279"/>
      <c r="I871" s="280"/>
      <c r="J871" s="280"/>
      <c r="K871" s="278"/>
      <c r="L871" s="129"/>
    </row>
    <row r="872" spans="1:12">
      <c r="A872" s="222"/>
      <c r="B872" s="249"/>
      <c r="C872" s="281"/>
      <c r="D872" s="278"/>
      <c r="E872" s="278"/>
      <c r="F872" s="279"/>
      <c r="G872" s="279"/>
      <c r="H872" s="279"/>
      <c r="I872" s="280"/>
      <c r="J872" s="280"/>
      <c r="K872" s="278"/>
      <c r="L872" s="129"/>
    </row>
    <row r="873" spans="1:12">
      <c r="A873" s="222"/>
      <c r="B873" s="249"/>
      <c r="C873" s="281"/>
      <c r="D873" s="278"/>
      <c r="E873" s="278"/>
      <c r="F873" s="279"/>
      <c r="G873" s="279"/>
      <c r="H873" s="279"/>
      <c r="I873" s="280"/>
      <c r="J873" s="280"/>
      <c r="K873" s="278"/>
      <c r="L873" s="129"/>
    </row>
    <row r="874" spans="1:12">
      <c r="A874" s="222"/>
      <c r="B874" s="249"/>
      <c r="C874" s="281"/>
      <c r="D874" s="278"/>
      <c r="E874" s="278"/>
      <c r="F874" s="279"/>
      <c r="G874" s="279"/>
      <c r="H874" s="279"/>
      <c r="I874" s="280"/>
      <c r="J874" s="280"/>
      <c r="K874" s="278"/>
      <c r="L874" s="129"/>
    </row>
    <row r="875" spans="1:12">
      <c r="A875" s="222"/>
      <c r="B875" s="249"/>
      <c r="C875" s="281"/>
      <c r="D875" s="278"/>
      <c r="E875" s="278"/>
      <c r="F875" s="279"/>
      <c r="G875" s="279"/>
      <c r="H875" s="279"/>
      <c r="I875" s="280"/>
      <c r="J875" s="280"/>
      <c r="K875" s="278"/>
      <c r="L875" s="129"/>
    </row>
    <row r="876" spans="1:12">
      <c r="A876" s="222"/>
      <c r="B876" s="249"/>
      <c r="C876" s="281"/>
      <c r="D876" s="278"/>
      <c r="E876" s="278"/>
      <c r="F876" s="279"/>
      <c r="G876" s="279"/>
      <c r="H876" s="279"/>
      <c r="I876" s="280"/>
      <c r="J876" s="280"/>
      <c r="K876" s="278"/>
      <c r="L876" s="129"/>
    </row>
    <row r="877" spans="1:12">
      <c r="A877" s="222"/>
      <c r="B877" s="249"/>
      <c r="C877" s="281"/>
      <c r="D877" s="278"/>
      <c r="E877" s="278"/>
      <c r="F877" s="279"/>
      <c r="G877" s="279"/>
      <c r="H877" s="279"/>
      <c r="I877" s="280"/>
      <c r="J877" s="280"/>
      <c r="K877" s="278"/>
      <c r="L877" s="129"/>
    </row>
    <row r="878" spans="1:12">
      <c r="A878" s="222"/>
      <c r="B878" s="249"/>
      <c r="C878" s="281"/>
      <c r="D878" s="278"/>
      <c r="E878" s="278"/>
      <c r="F878" s="279"/>
      <c r="G878" s="279"/>
      <c r="H878" s="279"/>
      <c r="I878" s="280"/>
      <c r="J878" s="280"/>
      <c r="K878" s="278"/>
      <c r="L878" s="129"/>
    </row>
    <row r="879" spans="1:12">
      <c r="A879" s="222"/>
      <c r="B879" s="249"/>
      <c r="C879" s="281"/>
      <c r="D879" s="278"/>
      <c r="E879" s="278"/>
      <c r="F879" s="279"/>
      <c r="G879" s="279"/>
      <c r="H879" s="279"/>
      <c r="I879" s="280"/>
      <c r="J879" s="280"/>
      <c r="K879" s="278"/>
      <c r="L879" s="129"/>
    </row>
    <row r="880" spans="1:12">
      <c r="A880" s="222"/>
      <c r="B880" s="249"/>
      <c r="C880" s="281"/>
      <c r="D880" s="278"/>
      <c r="E880" s="278"/>
      <c r="F880" s="279"/>
      <c r="G880" s="279"/>
      <c r="H880" s="279"/>
      <c r="I880" s="280"/>
      <c r="J880" s="280"/>
      <c r="K880" s="278"/>
      <c r="L880" s="129"/>
    </row>
    <row r="881" spans="1:12">
      <c r="A881" s="222"/>
      <c r="B881" s="249"/>
      <c r="C881" s="281"/>
      <c r="D881" s="278"/>
      <c r="E881" s="278"/>
      <c r="F881" s="279"/>
      <c r="G881" s="279"/>
      <c r="H881" s="279"/>
      <c r="I881" s="280"/>
      <c r="J881" s="280"/>
      <c r="K881" s="278"/>
      <c r="L881" s="129"/>
    </row>
    <row r="882" spans="1:12">
      <c r="A882" s="222"/>
      <c r="B882" s="249"/>
      <c r="C882" s="281"/>
      <c r="D882" s="278"/>
      <c r="E882" s="278"/>
      <c r="F882" s="279"/>
      <c r="G882" s="279"/>
      <c r="H882" s="279"/>
      <c r="I882" s="280"/>
      <c r="J882" s="280"/>
      <c r="K882" s="278"/>
      <c r="L882" s="129"/>
    </row>
    <row r="883" spans="1:12">
      <c r="A883" s="222"/>
      <c r="B883" s="249"/>
      <c r="C883" s="281"/>
      <c r="D883" s="278"/>
      <c r="E883" s="278"/>
      <c r="F883" s="279"/>
      <c r="G883" s="279"/>
      <c r="H883" s="279"/>
      <c r="I883" s="280"/>
      <c r="J883" s="280"/>
      <c r="K883" s="278"/>
      <c r="L883" s="129"/>
    </row>
    <row r="884" spans="1:12">
      <c r="A884" s="222"/>
      <c r="B884" s="249"/>
      <c r="C884" s="281"/>
      <c r="D884" s="278"/>
      <c r="E884" s="278"/>
      <c r="F884" s="279"/>
      <c r="G884" s="279"/>
      <c r="H884" s="279"/>
      <c r="I884" s="280"/>
      <c r="J884" s="280"/>
      <c r="K884" s="278"/>
      <c r="L884" s="129"/>
    </row>
    <row r="885" spans="1:12">
      <c r="A885" s="222"/>
      <c r="B885" s="249"/>
      <c r="C885" s="281"/>
      <c r="D885" s="278"/>
      <c r="E885" s="278"/>
      <c r="F885" s="279"/>
      <c r="G885" s="279"/>
      <c r="H885" s="279"/>
      <c r="I885" s="280"/>
      <c r="J885" s="280"/>
      <c r="K885" s="278"/>
      <c r="L885" s="129"/>
    </row>
    <row r="886" spans="1:12">
      <c r="A886" s="222"/>
      <c r="B886" s="249"/>
      <c r="C886" s="281"/>
      <c r="D886" s="278"/>
      <c r="E886" s="278"/>
      <c r="F886" s="279"/>
      <c r="G886" s="279"/>
      <c r="H886" s="279"/>
      <c r="I886" s="280"/>
      <c r="J886" s="280"/>
      <c r="K886" s="278"/>
      <c r="L886" s="129"/>
    </row>
    <row r="887" spans="1:12">
      <c r="A887" s="222"/>
      <c r="B887" s="249"/>
      <c r="C887" s="281"/>
      <c r="D887" s="278"/>
      <c r="E887" s="278"/>
      <c r="F887" s="279"/>
      <c r="G887" s="279"/>
      <c r="H887" s="279"/>
      <c r="I887" s="280"/>
      <c r="J887" s="280"/>
      <c r="K887" s="278"/>
      <c r="L887" s="129"/>
    </row>
    <row r="888" spans="1:12">
      <c r="A888" s="222"/>
      <c r="B888" s="249"/>
      <c r="C888" s="281"/>
      <c r="D888" s="278"/>
      <c r="E888" s="278"/>
      <c r="F888" s="279"/>
      <c r="G888" s="279"/>
      <c r="H888" s="279"/>
      <c r="I888" s="280"/>
      <c r="J888" s="280"/>
      <c r="K888" s="278"/>
      <c r="L888" s="129"/>
    </row>
    <row r="889" spans="1:12">
      <c r="A889" s="222"/>
      <c r="B889" s="249"/>
      <c r="C889" s="281"/>
      <c r="D889" s="278"/>
      <c r="E889" s="278"/>
      <c r="F889" s="279"/>
      <c r="G889" s="279"/>
      <c r="H889" s="279"/>
      <c r="I889" s="280"/>
      <c r="J889" s="280"/>
      <c r="K889" s="278"/>
      <c r="L889" s="129"/>
    </row>
    <row r="890" spans="1:12">
      <c r="A890" s="222"/>
      <c r="B890" s="249"/>
      <c r="C890" s="281"/>
      <c r="D890" s="278"/>
      <c r="E890" s="278"/>
      <c r="F890" s="279"/>
      <c r="G890" s="279"/>
      <c r="H890" s="279"/>
      <c r="I890" s="280"/>
      <c r="J890" s="280"/>
      <c r="K890" s="278"/>
      <c r="L890" s="129"/>
    </row>
    <row r="891" spans="1:12">
      <c r="A891" s="222"/>
      <c r="B891" s="249"/>
      <c r="C891" s="281"/>
      <c r="D891" s="278"/>
      <c r="E891" s="278"/>
      <c r="F891" s="279"/>
      <c r="G891" s="279"/>
      <c r="H891" s="279"/>
      <c r="I891" s="280"/>
      <c r="J891" s="280"/>
      <c r="K891" s="278"/>
      <c r="L891" s="129"/>
    </row>
    <row r="892" spans="1:12">
      <c r="A892" s="222"/>
      <c r="B892" s="249"/>
      <c r="C892" s="281"/>
      <c r="D892" s="278"/>
      <c r="E892" s="278"/>
      <c r="F892" s="279"/>
      <c r="G892" s="279"/>
      <c r="H892" s="279"/>
      <c r="I892" s="280"/>
      <c r="J892" s="280"/>
      <c r="K892" s="278"/>
      <c r="L892" s="129"/>
    </row>
    <row r="893" spans="1:12">
      <c r="A893" s="222"/>
      <c r="B893" s="249"/>
      <c r="C893" s="281"/>
      <c r="D893" s="278"/>
      <c r="E893" s="278"/>
      <c r="F893" s="279"/>
      <c r="G893" s="279"/>
      <c r="H893" s="279"/>
      <c r="I893" s="280"/>
      <c r="J893" s="280"/>
      <c r="K893" s="278"/>
      <c r="L893" s="129"/>
    </row>
    <row r="894" spans="1:12">
      <c r="A894" s="222"/>
      <c r="B894" s="249"/>
      <c r="C894" s="281"/>
      <c r="D894" s="278"/>
      <c r="E894" s="278"/>
      <c r="F894" s="279"/>
      <c r="G894" s="279"/>
      <c r="H894" s="279"/>
      <c r="I894" s="280"/>
      <c r="J894" s="280"/>
      <c r="K894" s="278"/>
      <c r="L894" s="129"/>
    </row>
    <row r="895" spans="1:12">
      <c r="A895" s="222"/>
      <c r="B895" s="249"/>
      <c r="C895" s="281"/>
      <c r="D895" s="278"/>
      <c r="E895" s="278"/>
      <c r="F895" s="279"/>
      <c r="G895" s="279"/>
      <c r="H895" s="279"/>
      <c r="I895" s="280"/>
      <c r="J895" s="280"/>
      <c r="K895" s="278"/>
      <c r="L895" s="129"/>
    </row>
    <row r="896" spans="1:12">
      <c r="A896" s="222"/>
      <c r="B896" s="249"/>
      <c r="C896" s="281"/>
      <c r="D896" s="278"/>
      <c r="E896" s="278"/>
      <c r="F896" s="279"/>
      <c r="G896" s="279"/>
      <c r="H896" s="279"/>
      <c r="I896" s="280"/>
      <c r="J896" s="280"/>
      <c r="K896" s="278"/>
      <c r="L896" s="129"/>
    </row>
    <row r="897" spans="1:12">
      <c r="A897" s="222"/>
      <c r="B897" s="249"/>
      <c r="C897" s="281"/>
      <c r="D897" s="278"/>
      <c r="E897" s="278"/>
      <c r="F897" s="279"/>
      <c r="G897" s="279"/>
      <c r="H897" s="279"/>
      <c r="I897" s="280"/>
      <c r="J897" s="280"/>
      <c r="K897" s="278"/>
      <c r="L897" s="129"/>
    </row>
    <row r="898" spans="1:12">
      <c r="A898" s="222"/>
      <c r="B898" s="249"/>
      <c r="C898" s="281"/>
      <c r="D898" s="278"/>
      <c r="E898" s="278"/>
      <c r="F898" s="279"/>
      <c r="G898" s="279"/>
      <c r="H898" s="279"/>
      <c r="I898" s="280"/>
      <c r="J898" s="280"/>
      <c r="K898" s="278"/>
      <c r="L898" s="129"/>
    </row>
    <row r="899" spans="1:12">
      <c r="A899" s="222"/>
      <c r="B899" s="249"/>
      <c r="C899" s="281"/>
      <c r="D899" s="278"/>
      <c r="E899" s="278"/>
      <c r="F899" s="279"/>
      <c r="G899" s="279"/>
      <c r="H899" s="279"/>
      <c r="I899" s="280"/>
      <c r="J899" s="280"/>
      <c r="K899" s="278"/>
      <c r="L899" s="129"/>
    </row>
    <row r="900" spans="1:12">
      <c r="A900" s="222"/>
      <c r="B900" s="249"/>
      <c r="C900" s="281"/>
      <c r="D900" s="278"/>
      <c r="E900" s="278"/>
      <c r="F900" s="279"/>
      <c r="G900" s="279"/>
      <c r="H900" s="279"/>
      <c r="I900" s="280"/>
      <c r="J900" s="280"/>
      <c r="K900" s="278"/>
      <c r="L900" s="129"/>
    </row>
    <row r="901" spans="1:12">
      <c r="A901" s="222"/>
      <c r="B901" s="249"/>
      <c r="C901" s="281"/>
      <c r="D901" s="278"/>
      <c r="E901" s="278"/>
      <c r="F901" s="279"/>
      <c r="G901" s="279"/>
      <c r="H901" s="279"/>
      <c r="I901" s="280"/>
      <c r="J901" s="280"/>
      <c r="K901" s="278"/>
      <c r="L901" s="129"/>
    </row>
    <row r="902" spans="1:12">
      <c r="A902" s="222"/>
      <c r="B902" s="249"/>
      <c r="C902" s="281"/>
      <c r="D902" s="278"/>
      <c r="E902" s="278"/>
      <c r="F902" s="279"/>
      <c r="G902" s="279"/>
      <c r="H902" s="279"/>
      <c r="I902" s="280"/>
      <c r="J902" s="280"/>
      <c r="K902" s="278"/>
      <c r="L902" s="129"/>
    </row>
    <row r="903" spans="1:12">
      <c r="A903" s="222"/>
      <c r="B903" s="249"/>
      <c r="C903" s="281"/>
      <c r="D903" s="278"/>
      <c r="E903" s="278"/>
      <c r="F903" s="279"/>
      <c r="G903" s="279"/>
      <c r="H903" s="279"/>
      <c r="I903" s="280"/>
      <c r="J903" s="280"/>
      <c r="K903" s="278"/>
      <c r="L903" s="129"/>
    </row>
    <row r="904" spans="1:12">
      <c r="A904" s="222"/>
      <c r="B904" s="249"/>
      <c r="C904" s="281"/>
      <c r="D904" s="278"/>
      <c r="E904" s="278"/>
      <c r="F904" s="279"/>
      <c r="G904" s="279"/>
      <c r="H904" s="279"/>
      <c r="I904" s="280"/>
      <c r="J904" s="280"/>
      <c r="K904" s="278"/>
      <c r="L904" s="129"/>
    </row>
    <row r="905" spans="1:12">
      <c r="A905" s="222"/>
      <c r="B905" s="249"/>
      <c r="C905" s="281"/>
      <c r="D905" s="278"/>
      <c r="E905" s="278"/>
      <c r="F905" s="279"/>
      <c r="G905" s="279"/>
      <c r="H905" s="279"/>
      <c r="I905" s="280"/>
      <c r="J905" s="280"/>
      <c r="K905" s="278"/>
      <c r="L905" s="129"/>
    </row>
    <row r="906" spans="1:12">
      <c r="A906" s="222"/>
      <c r="B906" s="249"/>
      <c r="C906" s="281"/>
      <c r="D906" s="278"/>
      <c r="E906" s="278"/>
      <c r="F906" s="279"/>
      <c r="G906" s="279"/>
      <c r="H906" s="279"/>
      <c r="I906" s="280"/>
      <c r="J906" s="280"/>
      <c r="K906" s="278"/>
      <c r="L906" s="129"/>
    </row>
    <row r="907" spans="1:12">
      <c r="A907" s="222"/>
      <c r="B907" s="249"/>
      <c r="C907" s="281"/>
      <c r="D907" s="278"/>
      <c r="E907" s="278"/>
      <c r="F907" s="279"/>
      <c r="G907" s="279"/>
      <c r="H907" s="279"/>
      <c r="I907" s="280"/>
      <c r="J907" s="280"/>
      <c r="K907" s="278"/>
      <c r="L907" s="129"/>
    </row>
    <row r="908" spans="1:12">
      <c r="A908" s="222"/>
      <c r="B908" s="249"/>
      <c r="C908" s="281"/>
      <c r="D908" s="278"/>
      <c r="E908" s="278"/>
      <c r="F908" s="279"/>
      <c r="G908" s="279"/>
      <c r="H908" s="279"/>
      <c r="I908" s="280"/>
      <c r="J908" s="280"/>
      <c r="K908" s="278"/>
      <c r="L908" s="129"/>
    </row>
    <row r="909" spans="1:12">
      <c r="A909" s="222"/>
      <c r="B909" s="249"/>
      <c r="C909" s="281"/>
      <c r="D909" s="278"/>
      <c r="E909" s="278"/>
      <c r="F909" s="279"/>
      <c r="G909" s="279"/>
      <c r="H909" s="279"/>
      <c r="I909" s="280"/>
      <c r="J909" s="280"/>
      <c r="K909" s="278"/>
      <c r="L909" s="129"/>
    </row>
    <row r="910" spans="1:12">
      <c r="A910" s="222"/>
      <c r="B910" s="249"/>
      <c r="C910" s="281"/>
      <c r="D910" s="278"/>
      <c r="E910" s="278"/>
      <c r="F910" s="279"/>
      <c r="G910" s="279"/>
      <c r="H910" s="279"/>
      <c r="I910" s="280"/>
      <c r="J910" s="280"/>
      <c r="K910" s="278"/>
      <c r="L910" s="129"/>
    </row>
    <row r="911" spans="1:12">
      <c r="A911" s="222"/>
      <c r="B911" s="249"/>
      <c r="C911" s="281"/>
      <c r="D911" s="278"/>
      <c r="E911" s="278"/>
      <c r="F911" s="279"/>
      <c r="G911" s="279"/>
      <c r="H911" s="279"/>
      <c r="I911" s="280"/>
      <c r="J911" s="280"/>
      <c r="K911" s="278"/>
      <c r="L911" s="129"/>
    </row>
    <row r="912" spans="1:12">
      <c r="A912" s="222"/>
      <c r="B912" s="249"/>
      <c r="C912" s="281"/>
      <c r="D912" s="278"/>
      <c r="E912" s="278"/>
      <c r="F912" s="279"/>
      <c r="G912" s="279"/>
      <c r="H912" s="279"/>
      <c r="I912" s="280"/>
      <c r="J912" s="280"/>
      <c r="K912" s="278"/>
      <c r="L912" s="129"/>
    </row>
    <row r="913" spans="1:12">
      <c r="A913" s="222"/>
      <c r="B913" s="249"/>
      <c r="C913" s="281"/>
      <c r="D913" s="278"/>
      <c r="E913" s="278"/>
      <c r="F913" s="279"/>
      <c r="G913" s="279"/>
      <c r="H913" s="279"/>
      <c r="I913" s="280"/>
      <c r="J913" s="280"/>
      <c r="K913" s="278"/>
      <c r="L913" s="129"/>
    </row>
    <row r="914" spans="1:12">
      <c r="A914" s="222"/>
      <c r="B914" s="249"/>
      <c r="C914" s="281"/>
      <c r="D914" s="278"/>
      <c r="E914" s="278"/>
      <c r="F914" s="279"/>
      <c r="G914" s="279"/>
      <c r="H914" s="279"/>
      <c r="I914" s="280"/>
      <c r="J914" s="280"/>
      <c r="K914" s="278"/>
      <c r="L914" s="129"/>
    </row>
    <row r="915" spans="1:12">
      <c r="A915" s="222"/>
      <c r="B915" s="249"/>
      <c r="C915" s="281"/>
      <c r="D915" s="278"/>
      <c r="E915" s="278"/>
      <c r="F915" s="279"/>
      <c r="G915" s="279"/>
      <c r="H915" s="279"/>
      <c r="I915" s="280"/>
      <c r="J915" s="280"/>
      <c r="K915" s="278"/>
      <c r="L915" s="129"/>
    </row>
    <row r="916" spans="1:12">
      <c r="A916" s="222"/>
      <c r="B916" s="249"/>
      <c r="C916" s="281"/>
      <c r="D916" s="278"/>
      <c r="E916" s="278"/>
      <c r="F916" s="279"/>
      <c r="G916" s="279"/>
      <c r="H916" s="279"/>
      <c r="I916" s="280"/>
      <c r="J916" s="280"/>
      <c r="K916" s="278"/>
      <c r="L916" s="129"/>
    </row>
    <row r="917" spans="1:12">
      <c r="A917" s="222"/>
      <c r="B917" s="249"/>
      <c r="C917" s="281"/>
      <c r="D917" s="278"/>
      <c r="E917" s="278"/>
      <c r="F917" s="279"/>
      <c r="G917" s="279"/>
      <c r="H917" s="279"/>
      <c r="I917" s="280"/>
      <c r="J917" s="280"/>
      <c r="K917" s="278"/>
      <c r="L917" s="129"/>
    </row>
    <row r="918" spans="1:12">
      <c r="A918" s="222"/>
      <c r="B918" s="249"/>
      <c r="C918" s="281"/>
      <c r="D918" s="278"/>
      <c r="E918" s="278"/>
      <c r="F918" s="279"/>
      <c r="G918" s="279"/>
      <c r="H918" s="279"/>
      <c r="I918" s="280"/>
      <c r="J918" s="280"/>
      <c r="K918" s="278"/>
      <c r="L918" s="129"/>
    </row>
    <row r="919" spans="1:12">
      <c r="A919" s="222"/>
      <c r="B919" s="249"/>
      <c r="C919" s="281"/>
      <c r="D919" s="278"/>
      <c r="E919" s="278"/>
      <c r="F919" s="279"/>
      <c r="G919" s="279"/>
      <c r="H919" s="279"/>
      <c r="I919" s="280"/>
      <c r="J919" s="280"/>
      <c r="K919" s="278"/>
      <c r="L919" s="129"/>
    </row>
    <row r="920" spans="1:12">
      <c r="A920" s="222"/>
      <c r="B920" s="249"/>
      <c r="C920" s="281"/>
      <c r="D920" s="278"/>
      <c r="E920" s="278"/>
      <c r="F920" s="279"/>
      <c r="G920" s="279"/>
      <c r="H920" s="279"/>
      <c r="I920" s="280"/>
      <c r="J920" s="280"/>
      <c r="K920" s="278"/>
      <c r="L920" s="129"/>
    </row>
    <row r="921" spans="1:12">
      <c r="A921" s="222"/>
      <c r="B921" s="249"/>
      <c r="C921" s="281"/>
      <c r="D921" s="278"/>
      <c r="E921" s="278"/>
      <c r="F921" s="279"/>
      <c r="G921" s="279"/>
      <c r="H921" s="279"/>
      <c r="I921" s="280"/>
      <c r="J921" s="280"/>
      <c r="K921" s="278"/>
      <c r="L921" s="129"/>
    </row>
    <row r="922" spans="1:12">
      <c r="A922" s="222"/>
      <c r="B922" s="249"/>
      <c r="C922" s="281"/>
      <c r="D922" s="278"/>
      <c r="E922" s="278"/>
      <c r="F922" s="279"/>
      <c r="G922" s="279"/>
      <c r="H922" s="279"/>
      <c r="I922" s="280"/>
      <c r="J922" s="280"/>
      <c r="K922" s="278"/>
      <c r="L922" s="129"/>
    </row>
    <row r="923" spans="1:12">
      <c r="A923" s="222"/>
      <c r="B923" s="249"/>
      <c r="C923" s="281"/>
      <c r="D923" s="278"/>
      <c r="E923" s="278"/>
      <c r="F923" s="279"/>
      <c r="G923" s="279"/>
      <c r="H923" s="279"/>
      <c r="I923" s="280"/>
      <c r="J923" s="280"/>
      <c r="K923" s="278"/>
      <c r="L923" s="129"/>
    </row>
    <row r="924" spans="1:12">
      <c r="A924" s="222"/>
      <c r="B924" s="249"/>
      <c r="C924" s="281"/>
      <c r="D924" s="278"/>
      <c r="E924" s="278"/>
      <c r="F924" s="279"/>
      <c r="G924" s="279"/>
      <c r="H924" s="279"/>
      <c r="I924" s="280"/>
      <c r="J924" s="280"/>
      <c r="K924" s="278"/>
      <c r="L924" s="129"/>
    </row>
    <row r="925" spans="1:12">
      <c r="A925" s="222"/>
      <c r="B925" s="249"/>
      <c r="C925" s="281"/>
      <c r="D925" s="278"/>
      <c r="E925" s="278"/>
      <c r="F925" s="279"/>
      <c r="G925" s="279"/>
      <c r="H925" s="279"/>
      <c r="I925" s="280"/>
      <c r="J925" s="280"/>
      <c r="K925" s="278"/>
      <c r="L925" s="129"/>
    </row>
    <row r="926" spans="1:12">
      <c r="A926" s="222"/>
      <c r="B926" s="249"/>
      <c r="C926" s="281"/>
      <c r="D926" s="278"/>
      <c r="E926" s="278"/>
      <c r="F926" s="279"/>
      <c r="G926" s="279"/>
      <c r="H926" s="279"/>
      <c r="I926" s="280"/>
      <c r="J926" s="280"/>
      <c r="K926" s="278"/>
      <c r="L926" s="129"/>
    </row>
    <row r="927" spans="1:12">
      <c r="A927" s="222"/>
      <c r="B927" s="249"/>
      <c r="C927" s="281"/>
      <c r="D927" s="278"/>
      <c r="E927" s="278"/>
      <c r="F927" s="279"/>
      <c r="G927" s="279"/>
      <c r="H927" s="279"/>
      <c r="I927" s="280"/>
      <c r="J927" s="280"/>
      <c r="K927" s="278"/>
      <c r="L927" s="129"/>
    </row>
    <row r="928" spans="1:12">
      <c r="A928" s="222"/>
      <c r="B928" s="249"/>
      <c r="C928" s="281"/>
      <c r="D928" s="278"/>
      <c r="E928" s="278"/>
      <c r="F928" s="279"/>
      <c r="G928" s="279"/>
      <c r="H928" s="279"/>
      <c r="I928" s="280"/>
      <c r="J928" s="280"/>
      <c r="K928" s="278"/>
      <c r="L928" s="129"/>
    </row>
    <row r="929" spans="1:12">
      <c r="A929" s="222"/>
      <c r="B929" s="249"/>
      <c r="C929" s="281"/>
      <c r="D929" s="278"/>
      <c r="E929" s="278"/>
      <c r="F929" s="279"/>
      <c r="G929" s="279"/>
      <c r="H929" s="279"/>
      <c r="I929" s="280"/>
      <c r="J929" s="280"/>
      <c r="K929" s="278"/>
      <c r="L929" s="129"/>
    </row>
    <row r="930" spans="1:12">
      <c r="A930" s="222"/>
      <c r="B930" s="249"/>
      <c r="C930" s="281"/>
      <c r="D930" s="278"/>
      <c r="E930" s="278"/>
      <c r="F930" s="279"/>
      <c r="G930" s="279"/>
      <c r="H930" s="279"/>
      <c r="I930" s="280"/>
      <c r="J930" s="280"/>
      <c r="K930" s="278"/>
      <c r="L930" s="129"/>
    </row>
    <row r="931" spans="1:12">
      <c r="A931" s="222"/>
      <c r="B931" s="249"/>
      <c r="C931" s="281"/>
      <c r="D931" s="278"/>
      <c r="E931" s="278"/>
      <c r="F931" s="279"/>
      <c r="G931" s="279"/>
      <c r="H931" s="279"/>
      <c r="I931" s="280"/>
      <c r="J931" s="280"/>
      <c r="K931" s="278"/>
      <c r="L931" s="129"/>
    </row>
    <row r="932" spans="1:12">
      <c r="A932" s="222"/>
      <c r="B932" s="249"/>
      <c r="C932" s="281"/>
      <c r="D932" s="278"/>
      <c r="E932" s="278"/>
      <c r="F932" s="279"/>
      <c r="G932" s="279"/>
      <c r="H932" s="279"/>
      <c r="I932" s="280"/>
      <c r="J932" s="280"/>
      <c r="K932" s="278"/>
      <c r="L932" s="129"/>
    </row>
    <row r="933" spans="1:12">
      <c r="A933" s="222"/>
      <c r="B933" s="249"/>
      <c r="C933" s="281"/>
      <c r="D933" s="278"/>
      <c r="E933" s="278"/>
      <c r="F933" s="279"/>
      <c r="G933" s="279"/>
      <c r="H933" s="279"/>
      <c r="I933" s="280"/>
      <c r="J933" s="280"/>
      <c r="K933" s="278"/>
      <c r="L933" s="129"/>
    </row>
    <row r="934" spans="1:12">
      <c r="A934" s="222"/>
      <c r="B934" s="249"/>
      <c r="C934" s="281"/>
      <c r="D934" s="278"/>
      <c r="E934" s="278"/>
      <c r="F934" s="279"/>
      <c r="G934" s="279"/>
      <c r="H934" s="279"/>
      <c r="I934" s="280"/>
      <c r="J934" s="280"/>
      <c r="K934" s="278"/>
      <c r="L934" s="129"/>
    </row>
    <row r="935" spans="1:12">
      <c r="A935" s="222"/>
      <c r="B935" s="249"/>
      <c r="C935" s="281"/>
      <c r="D935" s="278"/>
      <c r="E935" s="278"/>
      <c r="F935" s="279"/>
      <c r="G935" s="279"/>
      <c r="H935" s="279"/>
      <c r="I935" s="280"/>
      <c r="J935" s="280"/>
      <c r="K935" s="278"/>
      <c r="L935" s="129"/>
    </row>
    <row r="936" spans="1:12">
      <c r="A936" s="222"/>
      <c r="B936" s="249"/>
      <c r="C936" s="281"/>
      <c r="D936" s="278"/>
      <c r="E936" s="278"/>
      <c r="F936" s="279"/>
      <c r="G936" s="279"/>
      <c r="H936" s="279"/>
      <c r="I936" s="280"/>
      <c r="J936" s="280"/>
      <c r="K936" s="278"/>
      <c r="L936" s="129"/>
    </row>
    <row r="937" spans="1:12">
      <c r="A937" s="222"/>
      <c r="B937" s="249"/>
      <c r="C937" s="281"/>
      <c r="D937" s="278"/>
      <c r="E937" s="278"/>
      <c r="F937" s="279"/>
      <c r="G937" s="279"/>
      <c r="H937" s="279"/>
      <c r="I937" s="280"/>
      <c r="J937" s="280"/>
      <c r="K937" s="278"/>
      <c r="L937" s="129"/>
    </row>
    <row r="938" spans="1:12">
      <c r="A938" s="222"/>
      <c r="B938" s="249"/>
      <c r="C938" s="281"/>
      <c r="D938" s="278"/>
      <c r="E938" s="278"/>
      <c r="F938" s="279"/>
      <c r="G938" s="279"/>
      <c r="H938" s="279"/>
      <c r="I938" s="280"/>
      <c r="J938" s="280"/>
      <c r="K938" s="278"/>
      <c r="L938" s="129"/>
    </row>
    <row r="939" spans="1:12">
      <c r="A939" s="222"/>
      <c r="B939" s="249"/>
      <c r="C939" s="281"/>
      <c r="D939" s="278"/>
      <c r="E939" s="278"/>
      <c r="F939" s="279"/>
      <c r="G939" s="279"/>
      <c r="H939" s="279"/>
      <c r="I939" s="280"/>
      <c r="J939" s="280"/>
      <c r="K939" s="278"/>
      <c r="L939" s="129"/>
    </row>
    <row r="940" spans="1:12">
      <c r="A940" s="222"/>
      <c r="B940" s="249"/>
      <c r="C940" s="281"/>
      <c r="D940" s="278"/>
      <c r="E940" s="278"/>
      <c r="F940" s="279"/>
      <c r="G940" s="279"/>
      <c r="H940" s="279"/>
      <c r="I940" s="280"/>
      <c r="J940" s="280"/>
      <c r="K940" s="278"/>
      <c r="L940" s="129"/>
    </row>
    <row r="941" spans="1:12">
      <c r="A941" s="222"/>
      <c r="B941" s="249"/>
      <c r="C941" s="281"/>
      <c r="D941" s="278"/>
      <c r="E941" s="278"/>
      <c r="F941" s="279"/>
      <c r="G941" s="279"/>
      <c r="H941" s="279"/>
      <c r="I941" s="280"/>
      <c r="J941" s="280"/>
      <c r="K941" s="278"/>
      <c r="L941" s="129"/>
    </row>
    <row r="942" spans="1:12">
      <c r="A942" s="222"/>
      <c r="B942" s="249"/>
      <c r="C942" s="281"/>
      <c r="D942" s="278"/>
      <c r="E942" s="278"/>
      <c r="F942" s="279"/>
      <c r="G942" s="279"/>
      <c r="H942" s="279"/>
      <c r="I942" s="280"/>
      <c r="J942" s="280"/>
      <c r="K942" s="278"/>
      <c r="L942" s="129"/>
    </row>
    <row r="943" spans="1:12">
      <c r="A943" s="222"/>
      <c r="B943" s="249"/>
      <c r="C943" s="281"/>
      <c r="D943" s="278"/>
      <c r="E943" s="278"/>
      <c r="F943" s="279"/>
      <c r="G943" s="279"/>
      <c r="H943" s="279"/>
      <c r="I943" s="280"/>
      <c r="J943" s="280"/>
      <c r="K943" s="278"/>
      <c r="L943" s="129"/>
    </row>
    <row r="944" spans="1:12">
      <c r="A944" s="222"/>
      <c r="B944" s="249"/>
      <c r="C944" s="281"/>
      <c r="D944" s="278"/>
      <c r="E944" s="278"/>
      <c r="F944" s="279"/>
      <c r="G944" s="279"/>
      <c r="H944" s="279"/>
      <c r="I944" s="280"/>
      <c r="J944" s="280"/>
      <c r="K944" s="278"/>
      <c r="L944" s="129"/>
    </row>
    <row r="945" spans="1:12">
      <c r="A945" s="222"/>
      <c r="B945" s="249"/>
      <c r="C945" s="281"/>
      <c r="D945" s="278"/>
      <c r="E945" s="278"/>
      <c r="F945" s="279"/>
      <c r="G945" s="279"/>
      <c r="H945" s="279"/>
      <c r="I945" s="280"/>
      <c r="J945" s="280"/>
      <c r="K945" s="278"/>
      <c r="L945" s="129"/>
    </row>
    <row r="946" spans="1:12">
      <c r="A946" s="222"/>
      <c r="B946" s="249"/>
      <c r="C946" s="281"/>
      <c r="D946" s="278"/>
      <c r="E946" s="278"/>
      <c r="F946" s="279"/>
      <c r="G946" s="279"/>
      <c r="H946" s="279"/>
      <c r="I946" s="280"/>
      <c r="J946" s="280"/>
      <c r="K946" s="278"/>
      <c r="L946" s="129"/>
    </row>
    <row r="947" spans="1:12">
      <c r="A947" s="222"/>
      <c r="B947" s="249"/>
      <c r="C947" s="281"/>
      <c r="D947" s="278"/>
      <c r="E947" s="278"/>
      <c r="F947" s="279"/>
      <c r="G947" s="279"/>
      <c r="H947" s="279"/>
      <c r="I947" s="280"/>
      <c r="J947" s="280"/>
      <c r="K947" s="278"/>
      <c r="L947" s="129"/>
    </row>
    <row r="948" spans="1:12">
      <c r="A948" s="222"/>
      <c r="B948" s="249"/>
      <c r="C948" s="281"/>
      <c r="D948" s="278"/>
      <c r="E948" s="278"/>
      <c r="F948" s="279"/>
      <c r="G948" s="279"/>
      <c r="H948" s="279"/>
      <c r="I948" s="280"/>
      <c r="J948" s="280"/>
      <c r="K948" s="278"/>
      <c r="L948" s="129"/>
    </row>
    <row r="949" spans="1:12">
      <c r="A949" s="222"/>
      <c r="B949" s="249"/>
      <c r="C949" s="281"/>
      <c r="D949" s="278"/>
      <c r="E949" s="278"/>
      <c r="F949" s="279"/>
      <c r="G949" s="279"/>
      <c r="H949" s="279"/>
      <c r="I949" s="280"/>
      <c r="J949" s="280"/>
      <c r="K949" s="278"/>
      <c r="L949" s="129"/>
    </row>
    <row r="950" spans="1:12">
      <c r="A950" s="222"/>
      <c r="B950" s="249"/>
      <c r="C950" s="281"/>
      <c r="D950" s="278"/>
      <c r="E950" s="278"/>
      <c r="F950" s="279"/>
      <c r="G950" s="279"/>
      <c r="H950" s="279"/>
      <c r="I950" s="280"/>
      <c r="J950" s="280"/>
      <c r="K950" s="278"/>
      <c r="L950" s="129"/>
    </row>
    <row r="951" spans="1:12">
      <c r="A951" s="222"/>
      <c r="B951" s="249"/>
      <c r="C951" s="281"/>
      <c r="D951" s="278"/>
      <c r="E951" s="278"/>
      <c r="F951" s="279"/>
      <c r="G951" s="279"/>
      <c r="H951" s="279"/>
      <c r="I951" s="280"/>
      <c r="J951" s="280"/>
      <c r="K951" s="278"/>
      <c r="L951" s="129"/>
    </row>
    <row r="952" spans="1:12">
      <c r="A952" s="222"/>
      <c r="B952" s="249"/>
      <c r="C952" s="281"/>
      <c r="D952" s="278"/>
      <c r="E952" s="278"/>
      <c r="F952" s="279"/>
      <c r="G952" s="279"/>
      <c r="H952" s="279"/>
      <c r="I952" s="280"/>
      <c r="J952" s="280"/>
      <c r="K952" s="278"/>
      <c r="L952" s="129"/>
    </row>
    <row r="953" spans="1:12">
      <c r="A953" s="222"/>
      <c r="B953" s="249"/>
      <c r="C953" s="281"/>
      <c r="D953" s="278"/>
      <c r="E953" s="278"/>
      <c r="F953" s="279"/>
      <c r="G953" s="279"/>
      <c r="H953" s="279"/>
      <c r="I953" s="280"/>
      <c r="J953" s="280"/>
      <c r="K953" s="278"/>
      <c r="L953" s="129"/>
    </row>
    <row r="954" spans="1:12">
      <c r="A954" s="222"/>
      <c r="B954" s="249"/>
      <c r="C954" s="281"/>
      <c r="D954" s="278"/>
      <c r="E954" s="278"/>
      <c r="F954" s="279"/>
      <c r="G954" s="279"/>
      <c r="H954" s="279"/>
      <c r="I954" s="280"/>
      <c r="J954" s="280"/>
      <c r="K954" s="278"/>
      <c r="L954" s="129"/>
    </row>
    <row r="955" spans="1:12">
      <c r="A955" s="222"/>
      <c r="B955" s="249"/>
      <c r="C955" s="281"/>
      <c r="D955" s="278"/>
      <c r="E955" s="278"/>
      <c r="F955" s="279"/>
      <c r="G955" s="279"/>
      <c r="H955" s="279"/>
      <c r="I955" s="280"/>
      <c r="J955" s="280"/>
      <c r="K955" s="278"/>
      <c r="L955" s="129"/>
    </row>
    <row r="956" spans="1:12">
      <c r="A956" s="222"/>
      <c r="B956" s="249"/>
      <c r="C956" s="281"/>
      <c r="D956" s="278"/>
      <c r="E956" s="278"/>
      <c r="F956" s="279"/>
      <c r="G956" s="279"/>
      <c r="H956" s="279"/>
      <c r="I956" s="280"/>
      <c r="J956" s="280"/>
      <c r="K956" s="278"/>
      <c r="L956" s="129"/>
    </row>
    <row r="957" spans="1:12">
      <c r="A957" s="222"/>
      <c r="B957" s="249"/>
      <c r="C957" s="281"/>
      <c r="D957" s="278"/>
      <c r="E957" s="278"/>
      <c r="F957" s="279"/>
      <c r="G957" s="279"/>
      <c r="H957" s="279"/>
      <c r="I957" s="280"/>
      <c r="J957" s="280"/>
      <c r="K957" s="278"/>
      <c r="L957" s="129"/>
    </row>
    <row r="958" spans="1:12">
      <c r="A958" s="222"/>
      <c r="B958" s="249"/>
      <c r="C958" s="281"/>
      <c r="D958" s="278"/>
      <c r="E958" s="278"/>
      <c r="F958" s="279"/>
      <c r="G958" s="279"/>
      <c r="H958" s="279"/>
      <c r="I958" s="280"/>
      <c r="J958" s="280"/>
      <c r="K958" s="278"/>
      <c r="L958" s="129"/>
    </row>
    <row r="959" spans="1:12">
      <c r="A959" s="222"/>
      <c r="B959" s="249"/>
      <c r="C959" s="281"/>
      <c r="D959" s="278"/>
      <c r="E959" s="278"/>
      <c r="F959" s="279"/>
      <c r="G959" s="279"/>
      <c r="H959" s="279"/>
      <c r="I959" s="280"/>
      <c r="J959" s="280"/>
      <c r="K959" s="278"/>
      <c r="L959" s="129"/>
    </row>
    <row r="960" spans="1:12">
      <c r="A960" s="222"/>
      <c r="B960" s="249"/>
      <c r="C960" s="281"/>
      <c r="D960" s="278"/>
      <c r="E960" s="278"/>
      <c r="F960" s="279"/>
      <c r="G960" s="279"/>
      <c r="H960" s="279"/>
      <c r="I960" s="280"/>
      <c r="J960" s="280"/>
      <c r="K960" s="278"/>
      <c r="L960" s="129"/>
    </row>
    <row r="961" spans="1:12">
      <c r="A961" s="222"/>
      <c r="B961" s="249"/>
      <c r="C961" s="281"/>
      <c r="D961" s="278"/>
      <c r="E961" s="278"/>
      <c r="F961" s="279"/>
      <c r="G961" s="279"/>
      <c r="H961" s="279"/>
      <c r="I961" s="280"/>
      <c r="J961" s="280"/>
      <c r="K961" s="278"/>
      <c r="L961" s="129"/>
    </row>
    <row r="962" spans="1:12">
      <c r="A962" s="222"/>
      <c r="B962" s="249"/>
      <c r="C962" s="281"/>
      <c r="D962" s="278"/>
      <c r="E962" s="278"/>
      <c r="F962" s="279"/>
      <c r="G962" s="279"/>
      <c r="H962" s="279"/>
      <c r="I962" s="280"/>
      <c r="J962" s="280"/>
      <c r="K962" s="278"/>
      <c r="L962" s="129"/>
    </row>
    <row r="963" spans="1:12">
      <c r="A963" s="222"/>
      <c r="B963" s="249"/>
      <c r="C963" s="281"/>
      <c r="D963" s="278"/>
      <c r="E963" s="278"/>
      <c r="F963" s="279"/>
      <c r="G963" s="279"/>
      <c r="H963" s="279"/>
      <c r="I963" s="280"/>
      <c r="J963" s="280"/>
      <c r="K963" s="278"/>
      <c r="L963" s="129"/>
    </row>
    <row r="964" spans="1:12">
      <c r="A964" s="222"/>
      <c r="B964" s="249"/>
      <c r="C964" s="281"/>
      <c r="D964" s="278"/>
      <c r="E964" s="278"/>
      <c r="F964" s="279"/>
      <c r="G964" s="279"/>
      <c r="H964" s="279"/>
      <c r="I964" s="280"/>
      <c r="J964" s="280"/>
      <c r="K964" s="278"/>
      <c r="L964" s="129"/>
    </row>
    <row r="965" spans="1:12">
      <c r="A965" s="222"/>
      <c r="B965" s="249"/>
      <c r="C965" s="281"/>
      <c r="D965" s="278"/>
      <c r="E965" s="278"/>
      <c r="F965" s="279"/>
      <c r="G965" s="279"/>
      <c r="H965" s="279"/>
      <c r="I965" s="280"/>
      <c r="J965" s="280"/>
      <c r="K965" s="278"/>
      <c r="L965" s="129"/>
    </row>
    <row r="966" spans="1:12">
      <c r="A966" s="222"/>
      <c r="B966" s="249"/>
      <c r="C966" s="281"/>
      <c r="D966" s="278"/>
      <c r="E966" s="278"/>
      <c r="F966" s="279"/>
      <c r="G966" s="279"/>
      <c r="H966" s="279"/>
      <c r="I966" s="280"/>
      <c r="J966" s="280"/>
      <c r="K966" s="278"/>
      <c r="L966" s="129"/>
    </row>
    <row r="967" spans="1:12">
      <c r="A967" s="222"/>
      <c r="B967" s="249"/>
      <c r="C967" s="281"/>
      <c r="D967" s="278"/>
      <c r="E967" s="278"/>
      <c r="F967" s="279"/>
      <c r="G967" s="279"/>
      <c r="H967" s="279"/>
      <c r="I967" s="280"/>
      <c r="J967" s="280"/>
      <c r="K967" s="278"/>
      <c r="L967" s="129"/>
    </row>
    <row r="968" spans="1:12">
      <c r="A968" s="222"/>
      <c r="B968" s="249"/>
      <c r="C968" s="281"/>
      <c r="D968" s="278"/>
      <c r="E968" s="278"/>
      <c r="F968" s="279"/>
      <c r="G968" s="279"/>
      <c r="H968" s="279"/>
      <c r="I968" s="280"/>
      <c r="J968" s="280"/>
      <c r="K968" s="278"/>
      <c r="L968" s="129"/>
    </row>
    <row r="969" spans="1:12">
      <c r="A969" s="222"/>
      <c r="B969" s="249"/>
      <c r="C969" s="281"/>
      <c r="D969" s="278"/>
      <c r="E969" s="278"/>
      <c r="F969" s="279"/>
      <c r="G969" s="279"/>
      <c r="H969" s="279"/>
      <c r="I969" s="280"/>
      <c r="J969" s="280"/>
      <c r="K969" s="278"/>
      <c r="L969" s="129"/>
    </row>
    <row r="970" spans="1:12">
      <c r="A970" s="222"/>
      <c r="B970" s="249"/>
      <c r="C970" s="281"/>
      <c r="D970" s="278"/>
      <c r="E970" s="278"/>
      <c r="F970" s="279"/>
      <c r="G970" s="279"/>
      <c r="H970" s="279"/>
      <c r="I970" s="280"/>
      <c r="J970" s="280"/>
      <c r="K970" s="278"/>
      <c r="L970" s="129"/>
    </row>
    <row r="971" spans="1:12">
      <c r="A971" s="222"/>
      <c r="B971" s="249"/>
      <c r="C971" s="281"/>
      <c r="D971" s="278"/>
      <c r="E971" s="278"/>
      <c r="F971" s="279"/>
      <c r="G971" s="279"/>
      <c r="H971" s="279"/>
      <c r="I971" s="280"/>
      <c r="J971" s="280"/>
      <c r="K971" s="278"/>
      <c r="L971" s="129"/>
    </row>
    <row r="972" spans="1:12">
      <c r="A972" s="222"/>
      <c r="B972" s="249"/>
      <c r="C972" s="281"/>
      <c r="D972" s="278"/>
      <c r="E972" s="278"/>
      <c r="F972" s="279"/>
      <c r="G972" s="279"/>
      <c r="H972" s="279"/>
      <c r="I972" s="280"/>
      <c r="J972" s="280"/>
      <c r="K972" s="278"/>
      <c r="L972" s="129"/>
    </row>
    <row r="973" spans="1:12">
      <c r="A973" s="222"/>
      <c r="B973" s="249"/>
      <c r="C973" s="281"/>
      <c r="D973" s="278"/>
      <c r="E973" s="278"/>
      <c r="F973" s="279"/>
      <c r="G973" s="279"/>
      <c r="H973" s="279"/>
      <c r="I973" s="280"/>
      <c r="J973" s="280"/>
      <c r="K973" s="278"/>
      <c r="L973" s="129"/>
    </row>
    <row r="974" spans="1:12">
      <c r="A974" s="222"/>
      <c r="B974" s="249"/>
      <c r="C974" s="281"/>
      <c r="D974" s="278"/>
      <c r="E974" s="278"/>
      <c r="F974" s="279"/>
      <c r="G974" s="279"/>
      <c r="H974" s="279"/>
      <c r="I974" s="280"/>
      <c r="J974" s="280"/>
      <c r="K974" s="278"/>
      <c r="L974" s="129"/>
    </row>
    <row r="975" spans="1:12">
      <c r="A975" s="222"/>
      <c r="B975" s="249"/>
      <c r="C975" s="281"/>
      <c r="D975" s="278"/>
      <c r="E975" s="278"/>
      <c r="F975" s="279"/>
      <c r="G975" s="279"/>
      <c r="H975" s="279"/>
      <c r="I975" s="280"/>
      <c r="J975" s="280"/>
      <c r="K975" s="278"/>
      <c r="L975" s="129"/>
    </row>
    <row r="976" spans="1:12">
      <c r="A976" s="222"/>
      <c r="B976" s="249"/>
      <c r="C976" s="281"/>
      <c r="D976" s="278"/>
      <c r="E976" s="278"/>
      <c r="F976" s="279"/>
      <c r="G976" s="279"/>
      <c r="H976" s="279"/>
      <c r="I976" s="280"/>
      <c r="J976" s="280"/>
      <c r="K976" s="278"/>
      <c r="L976" s="129"/>
    </row>
    <row r="977" spans="1:12">
      <c r="A977" s="222"/>
      <c r="B977" s="249"/>
      <c r="C977" s="281"/>
      <c r="D977" s="278"/>
      <c r="E977" s="278"/>
      <c r="F977" s="279"/>
      <c r="G977" s="279"/>
      <c r="H977" s="279"/>
      <c r="I977" s="280"/>
      <c r="J977" s="280"/>
      <c r="K977" s="278"/>
      <c r="L977" s="129"/>
    </row>
    <row r="978" spans="1:12">
      <c r="A978" s="222"/>
      <c r="B978" s="249"/>
      <c r="C978" s="281"/>
      <c r="D978" s="278"/>
      <c r="E978" s="278"/>
      <c r="F978" s="279"/>
      <c r="G978" s="279"/>
      <c r="H978" s="279"/>
      <c r="I978" s="280"/>
      <c r="J978" s="280"/>
      <c r="K978" s="278"/>
      <c r="L978" s="129"/>
    </row>
    <row r="979" spans="1:12">
      <c r="A979" s="222"/>
      <c r="B979" s="249"/>
      <c r="C979" s="281"/>
      <c r="D979" s="278"/>
      <c r="E979" s="278"/>
      <c r="F979" s="279"/>
      <c r="G979" s="279"/>
      <c r="H979" s="279"/>
      <c r="I979" s="280"/>
      <c r="J979" s="280"/>
      <c r="K979" s="278"/>
      <c r="L979" s="129"/>
    </row>
    <row r="980" spans="1:12">
      <c r="A980" s="222"/>
      <c r="B980" s="249"/>
      <c r="C980" s="281"/>
      <c r="D980" s="278"/>
      <c r="E980" s="278"/>
      <c r="F980" s="279"/>
      <c r="G980" s="279"/>
      <c r="H980" s="279"/>
      <c r="I980" s="280"/>
      <c r="J980" s="280"/>
      <c r="K980" s="278"/>
      <c r="L980" s="129"/>
    </row>
    <row r="981" spans="1:12">
      <c r="A981" s="222"/>
      <c r="B981" s="249"/>
      <c r="C981" s="281"/>
      <c r="D981" s="278"/>
      <c r="E981" s="278"/>
      <c r="F981" s="279"/>
      <c r="G981" s="279"/>
      <c r="H981" s="279"/>
      <c r="I981" s="280"/>
      <c r="J981" s="280"/>
      <c r="K981" s="278"/>
      <c r="L981" s="129"/>
    </row>
    <row r="982" spans="1:12">
      <c r="A982" s="222"/>
      <c r="B982" s="249"/>
      <c r="C982" s="281"/>
      <c r="D982" s="278"/>
      <c r="E982" s="278"/>
      <c r="F982" s="279"/>
      <c r="G982" s="279"/>
      <c r="H982" s="279"/>
      <c r="I982" s="280"/>
      <c r="J982" s="280"/>
      <c r="K982" s="278"/>
      <c r="L982" s="129"/>
    </row>
    <row r="983" spans="1:12">
      <c r="A983" s="222"/>
      <c r="B983" s="249"/>
      <c r="C983" s="281"/>
      <c r="D983" s="278"/>
      <c r="E983" s="278"/>
      <c r="F983" s="279"/>
      <c r="G983" s="279"/>
      <c r="H983" s="279"/>
      <c r="I983" s="280"/>
      <c r="J983" s="280"/>
      <c r="K983" s="278"/>
      <c r="L983" s="129"/>
    </row>
    <row r="984" spans="1:12">
      <c r="A984" s="222"/>
      <c r="B984" s="249"/>
      <c r="C984" s="281"/>
      <c r="D984" s="278"/>
      <c r="E984" s="278"/>
      <c r="F984" s="279"/>
      <c r="G984" s="279"/>
      <c r="H984" s="279"/>
      <c r="I984" s="280"/>
      <c r="J984" s="280"/>
      <c r="K984" s="278"/>
      <c r="L984" s="129"/>
    </row>
    <row r="985" spans="1:12">
      <c r="A985" s="222"/>
      <c r="B985" s="249"/>
      <c r="C985" s="281"/>
      <c r="D985" s="278"/>
      <c r="E985" s="278"/>
      <c r="F985" s="279"/>
      <c r="G985" s="279"/>
      <c r="H985" s="279"/>
      <c r="I985" s="280"/>
      <c r="J985" s="280"/>
      <c r="K985" s="278"/>
      <c r="L985" s="129"/>
    </row>
    <row r="986" spans="1:12">
      <c r="A986" s="222"/>
      <c r="B986" s="249"/>
      <c r="C986" s="281"/>
      <c r="D986" s="278"/>
      <c r="E986" s="278"/>
      <c r="F986" s="279"/>
      <c r="G986" s="279"/>
      <c r="H986" s="279"/>
      <c r="I986" s="280"/>
      <c r="J986" s="280"/>
      <c r="K986" s="278"/>
      <c r="L986" s="129"/>
    </row>
    <row r="987" spans="1:12">
      <c r="A987" s="222"/>
      <c r="B987" s="249"/>
      <c r="C987" s="281"/>
      <c r="D987" s="278"/>
      <c r="E987" s="278"/>
      <c r="F987" s="279"/>
      <c r="G987" s="279"/>
      <c r="H987" s="279"/>
      <c r="I987" s="280"/>
      <c r="J987" s="280"/>
      <c r="K987" s="278"/>
      <c r="L987" s="129"/>
    </row>
    <row r="988" spans="1:12">
      <c r="A988" s="222"/>
      <c r="B988" s="249"/>
      <c r="C988" s="281"/>
      <c r="D988" s="278"/>
      <c r="E988" s="278"/>
      <c r="F988" s="279"/>
      <c r="G988" s="279"/>
      <c r="H988" s="279"/>
      <c r="I988" s="280"/>
      <c r="J988" s="280"/>
      <c r="K988" s="278"/>
      <c r="L988" s="129"/>
    </row>
    <row r="989" spans="1:12">
      <c r="A989" s="222"/>
      <c r="B989" s="249"/>
      <c r="C989" s="281"/>
      <c r="D989" s="278"/>
      <c r="E989" s="278"/>
      <c r="F989" s="279"/>
      <c r="G989" s="279"/>
      <c r="H989" s="279"/>
      <c r="I989" s="280"/>
      <c r="J989" s="280"/>
      <c r="K989" s="278"/>
      <c r="L989" s="129"/>
    </row>
    <row r="990" spans="1:12">
      <c r="A990" s="222"/>
      <c r="B990" s="249"/>
      <c r="C990" s="281"/>
      <c r="D990" s="278"/>
      <c r="E990" s="278"/>
      <c r="F990" s="279"/>
      <c r="G990" s="279"/>
      <c r="H990" s="279"/>
      <c r="I990" s="280"/>
      <c r="J990" s="280"/>
      <c r="K990" s="278"/>
      <c r="L990" s="129"/>
    </row>
    <row r="991" spans="1:12">
      <c r="A991" s="222"/>
      <c r="B991" s="249"/>
      <c r="C991" s="281"/>
      <c r="D991" s="278"/>
      <c r="E991" s="278"/>
      <c r="F991" s="279"/>
      <c r="G991" s="279"/>
      <c r="H991" s="279"/>
      <c r="I991" s="280"/>
      <c r="J991" s="280"/>
      <c r="K991" s="278"/>
      <c r="L991" s="129"/>
    </row>
    <row r="992" spans="1:12">
      <c r="A992" s="222"/>
      <c r="B992" s="249"/>
      <c r="C992" s="281"/>
      <c r="D992" s="278"/>
      <c r="E992" s="278"/>
      <c r="F992" s="279"/>
      <c r="G992" s="279"/>
      <c r="H992" s="279"/>
      <c r="I992" s="280"/>
      <c r="J992" s="280"/>
      <c r="K992" s="278"/>
      <c r="L992" s="129"/>
    </row>
    <row r="993" spans="1:12">
      <c r="A993" s="222"/>
      <c r="B993" s="249"/>
      <c r="C993" s="281"/>
      <c r="D993" s="278"/>
      <c r="E993" s="278"/>
      <c r="F993" s="279"/>
      <c r="G993" s="279"/>
      <c r="H993" s="279"/>
      <c r="I993" s="280"/>
      <c r="J993" s="280"/>
      <c r="K993" s="278"/>
      <c r="L993" s="129"/>
    </row>
    <row r="994" spans="1:12">
      <c r="A994" s="222"/>
      <c r="B994" s="249"/>
      <c r="C994" s="281"/>
      <c r="D994" s="278"/>
      <c r="E994" s="278"/>
      <c r="F994" s="279"/>
      <c r="G994" s="279"/>
      <c r="H994" s="279"/>
      <c r="I994" s="280"/>
      <c r="J994" s="280"/>
      <c r="K994" s="278"/>
      <c r="L994" s="129"/>
    </row>
    <row r="995" spans="1:12">
      <c r="A995" s="222"/>
      <c r="B995" s="249"/>
      <c r="C995" s="281"/>
      <c r="D995" s="278"/>
      <c r="E995" s="278"/>
      <c r="F995" s="279"/>
      <c r="G995" s="279"/>
      <c r="H995" s="279"/>
      <c r="I995" s="280"/>
      <c r="J995" s="280"/>
      <c r="K995" s="278"/>
      <c r="L995" s="129"/>
    </row>
    <row r="996" spans="1:12">
      <c r="A996" s="222"/>
      <c r="B996" s="249"/>
      <c r="C996" s="281"/>
      <c r="D996" s="278"/>
      <c r="E996" s="278"/>
      <c r="F996" s="279"/>
      <c r="G996" s="279"/>
      <c r="H996" s="279"/>
      <c r="I996" s="280"/>
      <c r="J996" s="280"/>
      <c r="K996" s="278"/>
      <c r="L996" s="129"/>
    </row>
    <row r="997" spans="1:12">
      <c r="A997" s="222"/>
      <c r="B997" s="249"/>
      <c r="C997" s="281"/>
      <c r="D997" s="278"/>
      <c r="E997" s="278"/>
      <c r="F997" s="279"/>
      <c r="G997" s="279"/>
      <c r="H997" s="279"/>
      <c r="I997" s="280"/>
      <c r="J997" s="280"/>
      <c r="K997" s="278"/>
      <c r="L997" s="129"/>
    </row>
    <row r="998" spans="1:12">
      <c r="A998" s="222"/>
      <c r="B998" s="249"/>
      <c r="C998" s="281"/>
      <c r="D998" s="278"/>
      <c r="E998" s="278"/>
      <c r="F998" s="279"/>
      <c r="G998" s="279"/>
      <c r="H998" s="279"/>
      <c r="I998" s="280"/>
      <c r="J998" s="280"/>
      <c r="K998" s="278"/>
      <c r="L998" s="129"/>
    </row>
    <row r="999" spans="1:12">
      <c r="A999" s="222"/>
      <c r="B999" s="249"/>
      <c r="C999" s="281"/>
      <c r="D999" s="278"/>
      <c r="E999" s="278"/>
      <c r="F999" s="279"/>
      <c r="G999" s="279"/>
      <c r="H999" s="279"/>
      <c r="I999" s="280"/>
      <c r="J999" s="280"/>
      <c r="K999" s="278"/>
      <c r="L999" s="129"/>
    </row>
    <row r="1000" spans="1:12">
      <c r="A1000" s="222"/>
      <c r="B1000" s="249"/>
      <c r="C1000" s="281"/>
      <c r="D1000" s="278"/>
      <c r="E1000" s="278"/>
      <c r="F1000" s="279"/>
      <c r="G1000" s="279"/>
      <c r="H1000" s="279"/>
      <c r="I1000" s="280"/>
      <c r="J1000" s="280"/>
      <c r="K1000" s="278"/>
      <c r="L1000" s="129"/>
    </row>
  </sheetData>
  <mergeCells count="13">
    <mergeCell ref="D7:E7"/>
    <mergeCell ref="F7:H7"/>
    <mergeCell ref="J7:K7"/>
    <mergeCell ref="D8:E8"/>
    <mergeCell ref="F8:H8"/>
    <mergeCell ref="J8:K8"/>
    <mergeCell ref="A1:L2"/>
    <mergeCell ref="J4:K4"/>
    <mergeCell ref="E5:H5"/>
    <mergeCell ref="J5:K5"/>
    <mergeCell ref="E6:G6"/>
    <mergeCell ref="J6:K6"/>
    <mergeCell ref="A3:L3"/>
  </mergeCells>
  <conditionalFormatting sqref="B11:B1000">
    <cfRule type="duplicateValues" dxfId="11" priority="9"/>
  </conditionalFormatting>
  <printOptions horizontalCentered="1" gridLines="1"/>
  <pageMargins left="0.19685039370078741" right="0.19685039370078741" top="1.1811023622047245" bottom="0.98425196850393704" header="0.98425196850393704" footer="0"/>
  <pageSetup paperSize="9" scale="70"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drawing r:id="rId2"/>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15</vt:i4>
      </vt:variant>
      <vt:variant>
        <vt:lpstr>Intervalos Nomeados</vt:lpstr>
      </vt:variant>
      <vt:variant>
        <vt:i4>31</vt:i4>
      </vt:variant>
    </vt:vector>
  </HeadingPairs>
  <TitlesOfParts>
    <vt:vector size="46" baseType="lpstr">
      <vt:lpstr>DADOS</vt:lpstr>
      <vt:lpstr>FOLHA FECHAMENTO</vt:lpstr>
      <vt:lpstr>BDI</vt:lpstr>
      <vt:lpstr>RESUMO</vt:lpstr>
      <vt:lpstr>PLANILHA_SEM VALOR</vt:lpstr>
      <vt:lpstr>PLANILHA_COM VALOR</vt:lpstr>
      <vt:lpstr>SERVIÇOS</vt:lpstr>
      <vt:lpstr>INSUMOS</vt:lpstr>
      <vt:lpstr>CURVA ABC</vt:lpstr>
      <vt:lpstr>CRONOGRAMA</vt:lpstr>
      <vt:lpstr>COMPOSIÇÕES COMPLEMENTARES </vt:lpstr>
      <vt:lpstr>COTAÇÕES</vt:lpstr>
      <vt:lpstr>DECLARAÇÃO</vt:lpstr>
      <vt:lpstr>PROJETOS RECEBIDOS</vt:lpstr>
      <vt:lpstr>ENCARGOS SOCIAIS</vt:lpstr>
      <vt:lpstr>'CURVA ABC'!__Anonymous_Sheet_DB__0</vt:lpstr>
      <vt:lpstr>'PLANILHA_SEM VALOR'!__Anonymous_Sheet_DB__0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FECHAMENTO'!Area_de_impressao</vt:lpstr>
      <vt:lpstr>INSUMOS!Area_de_impressao</vt:lpstr>
      <vt:lpstr>'PLANILHA_COM VALOR'!Area_de_impressao</vt:lpstr>
      <vt:lpstr>'PLANILHA_SEM VALOR'!Area_de_impressao</vt:lpstr>
      <vt:lpstr>'PROJETOS RECEBIDOS'!Area_de_impressao</vt:lpstr>
      <vt:lpstr>RESUMO!Area_de_impressao</vt:lpstr>
      <vt:lpstr>'FOLHA FECHAMENTO'!Criterios</vt:lpstr>
      <vt:lpstr>'CURVA ABC'!Excel_BuiltIn__FilterDatabase_6</vt:lpstr>
      <vt:lpstr>'PLANILHA_SEM VALOR'!Excel_BuiltIn__FilterDatabase_6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'PLANILHA_COM VALOR'!Titulos_de_impressao</vt:lpstr>
      <vt:lpstr>'PLANILHA_SEM VALOR'!Titulos_de_impressao</vt:lpstr>
      <vt:lpstr>SERVIÇOS!Titulos_de_impressao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Jennefer de Abreu</cp:lastModifiedBy>
  <cp:revision>52</cp:revision>
  <cp:lastPrinted>2025-05-28T10:25:34Z</cp:lastPrinted>
  <dcterms:created xsi:type="dcterms:W3CDTF">2012-02-24T19:16:29Z</dcterms:created>
  <dcterms:modified xsi:type="dcterms:W3CDTF">2025-05-29T13:03:35Z</dcterms:modified>
</cp:coreProperties>
</file>